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hidePivotFieldList="1"/>
  <mc:AlternateContent xmlns:mc="http://schemas.openxmlformats.org/markup-compatibility/2006">
    <mc:Choice Requires="x15">
      <x15ac:absPath xmlns:x15ac="http://schemas.microsoft.com/office/spreadsheetml/2010/11/ac" url="https://d.docs.live.net/52B9346965BE8FE9/Documents/"/>
    </mc:Choice>
  </mc:AlternateContent>
  <xr:revisionPtr revIDLastSave="0" documentId="8_{A4927CAD-863B-4CDB-8CE6-C20DC7B555E9}" xr6:coauthVersionLast="47" xr6:coauthVersionMax="47" xr10:uidLastSave="{00000000-0000-0000-0000-000000000000}"/>
  <bookViews>
    <workbookView xWindow="-108" yWindow="-108" windowWidth="23256" windowHeight="12456" firstSheet="5" activeTab="5" xr2:uid="{00000000-000D-0000-FFFF-FFFF00000000}"/>
  </bookViews>
  <sheets>
    <sheet name="Customers" sheetId="1" r:id="rId1"/>
    <sheet name="Products" sheetId="2" r:id="rId2"/>
    <sheet name="Stores" sheetId="3" r:id="rId3"/>
    <sheet name="Transactions" sheetId="4" r:id="rId4"/>
    <sheet name="Pivot_tables" sheetId="5" r:id="rId5"/>
    <sheet name="Dashboard" sheetId="6" r:id="rId6"/>
  </sheets>
  <definedNames>
    <definedName name="Slicer_Category">#N/A</definedName>
    <definedName name="Slicer_Region">#N/A</definedName>
    <definedName name="Slicer_Year">#N/A</definedName>
  </definedNames>
  <calcPr calcId="191028"/>
  <pivotCaches>
    <pivotCache cacheId="495"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 i="4" l="1"/>
  <c r="N3" i="4"/>
  <c r="N4" i="4"/>
  <c r="N5" i="4"/>
  <c r="N6" i="4"/>
  <c r="N7" i="4"/>
  <c r="N8" i="4"/>
  <c r="N9" i="4"/>
  <c r="N10" i="4"/>
  <c r="N11" i="4"/>
  <c r="N12" i="4"/>
  <c r="N13" i="4"/>
  <c r="N14" i="4"/>
  <c r="N15" i="4"/>
  <c r="N16" i="4"/>
  <c r="N17" i="4"/>
  <c r="N18" i="4"/>
  <c r="N19" i="4"/>
  <c r="N20" i="4"/>
  <c r="N21" i="4"/>
  <c r="N22" i="4"/>
  <c r="N23" i="4"/>
  <c r="N24" i="4"/>
  <c r="N25" i="4"/>
  <c r="N26" i="4"/>
  <c r="N27" i="4"/>
  <c r="N28" i="4"/>
  <c r="N29" i="4"/>
  <c r="N30" i="4"/>
  <c r="N31" i="4"/>
  <c r="N32" i="4"/>
  <c r="N33" i="4"/>
  <c r="N34" i="4"/>
  <c r="N35" i="4"/>
  <c r="N36" i="4"/>
  <c r="N37" i="4"/>
  <c r="N38" i="4"/>
  <c r="N39" i="4"/>
  <c r="N40" i="4"/>
  <c r="N41" i="4"/>
  <c r="N42" i="4"/>
  <c r="N43" i="4"/>
  <c r="N44" i="4"/>
  <c r="N45" i="4"/>
  <c r="N46" i="4"/>
  <c r="N47" i="4"/>
  <c r="N48" i="4"/>
  <c r="N49" i="4"/>
  <c r="N50" i="4"/>
  <c r="N51" i="4"/>
  <c r="N52" i="4"/>
  <c r="N53" i="4"/>
  <c r="N54" i="4"/>
  <c r="N55" i="4"/>
  <c r="N56" i="4"/>
  <c r="N57" i="4"/>
  <c r="N58" i="4"/>
  <c r="N59" i="4"/>
  <c r="N60" i="4"/>
  <c r="N61" i="4"/>
  <c r="N62" i="4"/>
  <c r="N63" i="4"/>
  <c r="N64" i="4"/>
  <c r="N65" i="4"/>
  <c r="N66" i="4"/>
  <c r="N67" i="4"/>
  <c r="N68" i="4"/>
  <c r="N69" i="4"/>
  <c r="N70" i="4"/>
  <c r="N71" i="4"/>
  <c r="N72" i="4"/>
  <c r="N73" i="4"/>
  <c r="N74" i="4"/>
  <c r="N75" i="4"/>
  <c r="N76" i="4"/>
  <c r="N77" i="4"/>
  <c r="N78" i="4"/>
  <c r="N79" i="4"/>
  <c r="N80" i="4"/>
  <c r="N81" i="4"/>
  <c r="N82" i="4"/>
  <c r="N83" i="4"/>
  <c r="N84" i="4"/>
  <c r="N85" i="4"/>
  <c r="N86" i="4"/>
  <c r="N87" i="4"/>
  <c r="N88" i="4"/>
  <c r="N89" i="4"/>
  <c r="N90" i="4"/>
  <c r="N91" i="4"/>
  <c r="N92" i="4"/>
  <c r="N93" i="4"/>
  <c r="N94" i="4"/>
  <c r="N95" i="4"/>
  <c r="N96" i="4"/>
  <c r="N97" i="4"/>
  <c r="N98" i="4"/>
  <c r="N99" i="4"/>
  <c r="N100" i="4"/>
  <c r="N101" i="4"/>
  <c r="N102" i="4"/>
  <c r="N103" i="4"/>
  <c r="N104" i="4"/>
  <c r="N105" i="4"/>
  <c r="N106" i="4"/>
  <c r="N107" i="4"/>
  <c r="N108" i="4"/>
  <c r="N109" i="4"/>
  <c r="N110" i="4"/>
  <c r="N111" i="4"/>
  <c r="N112" i="4"/>
  <c r="N113" i="4"/>
  <c r="N114" i="4"/>
  <c r="N115" i="4"/>
  <c r="N116" i="4"/>
  <c r="N117" i="4"/>
  <c r="N118" i="4"/>
  <c r="N119" i="4"/>
  <c r="N120" i="4"/>
  <c r="N121" i="4"/>
  <c r="N122" i="4"/>
  <c r="N123" i="4"/>
  <c r="N124" i="4"/>
  <c r="N125" i="4"/>
  <c r="N126" i="4"/>
  <c r="N127" i="4"/>
  <c r="N128" i="4"/>
  <c r="N129" i="4"/>
  <c r="N130" i="4"/>
  <c r="N131" i="4"/>
  <c r="N132" i="4"/>
  <c r="N133" i="4"/>
  <c r="N134" i="4"/>
  <c r="N135" i="4"/>
  <c r="N136" i="4"/>
  <c r="N137" i="4"/>
  <c r="N138" i="4"/>
  <c r="N139" i="4"/>
  <c r="N140" i="4"/>
  <c r="N141" i="4"/>
  <c r="N142" i="4"/>
  <c r="N143" i="4"/>
  <c r="N144" i="4"/>
  <c r="N145" i="4"/>
  <c r="N146" i="4"/>
  <c r="N147" i="4"/>
  <c r="N148" i="4"/>
  <c r="N149" i="4"/>
  <c r="N150" i="4"/>
  <c r="N151" i="4"/>
  <c r="N152" i="4"/>
  <c r="N153" i="4"/>
  <c r="N154" i="4"/>
  <c r="N155" i="4"/>
  <c r="N156" i="4"/>
  <c r="N157" i="4"/>
  <c r="N158" i="4"/>
  <c r="N159" i="4"/>
  <c r="N160" i="4"/>
  <c r="N161" i="4"/>
  <c r="N162" i="4"/>
  <c r="N163" i="4"/>
  <c r="N164" i="4"/>
  <c r="N165" i="4"/>
  <c r="N166" i="4"/>
  <c r="N167" i="4"/>
  <c r="N168" i="4"/>
  <c r="N169" i="4"/>
  <c r="N170" i="4"/>
  <c r="N171" i="4"/>
  <c r="N172" i="4"/>
  <c r="N173" i="4"/>
  <c r="N174" i="4"/>
  <c r="N175" i="4"/>
  <c r="N176" i="4"/>
  <c r="N177" i="4"/>
  <c r="N178" i="4"/>
  <c r="N179" i="4"/>
  <c r="N180" i="4"/>
  <c r="N181" i="4"/>
  <c r="N182" i="4"/>
  <c r="N183" i="4"/>
  <c r="N184" i="4"/>
  <c r="N185" i="4"/>
  <c r="N186" i="4"/>
  <c r="N187" i="4"/>
  <c r="N188" i="4"/>
  <c r="N189" i="4"/>
  <c r="N190" i="4"/>
  <c r="N191" i="4"/>
  <c r="N192" i="4"/>
  <c r="N193" i="4"/>
  <c r="N194" i="4"/>
  <c r="N195" i="4"/>
  <c r="N196" i="4"/>
  <c r="N197" i="4"/>
  <c r="N198" i="4"/>
  <c r="N199" i="4"/>
  <c r="N200" i="4"/>
  <c r="N201" i="4"/>
  <c r="N202" i="4"/>
  <c r="N203" i="4"/>
  <c r="N204" i="4"/>
  <c r="N205" i="4"/>
  <c r="N206" i="4"/>
  <c r="N207" i="4"/>
  <c r="N208" i="4"/>
  <c r="N209" i="4"/>
  <c r="N210" i="4"/>
  <c r="N211" i="4"/>
  <c r="N212" i="4"/>
  <c r="N213" i="4"/>
  <c r="N214" i="4"/>
  <c r="N215" i="4"/>
  <c r="N216" i="4"/>
  <c r="N217" i="4"/>
  <c r="N218" i="4"/>
  <c r="N219" i="4"/>
  <c r="N220" i="4"/>
  <c r="N221" i="4"/>
  <c r="N222" i="4"/>
  <c r="N223" i="4"/>
  <c r="N224" i="4"/>
  <c r="N225" i="4"/>
  <c r="N226" i="4"/>
  <c r="N227" i="4"/>
  <c r="N228" i="4"/>
  <c r="N229" i="4"/>
  <c r="N230" i="4"/>
  <c r="N231" i="4"/>
  <c r="N232" i="4"/>
  <c r="N233" i="4"/>
  <c r="N234" i="4"/>
  <c r="N235" i="4"/>
  <c r="N236" i="4"/>
  <c r="N237" i="4"/>
  <c r="N238" i="4"/>
  <c r="N239" i="4"/>
  <c r="N240" i="4"/>
  <c r="N241" i="4"/>
  <c r="N242" i="4"/>
  <c r="N243" i="4"/>
  <c r="N244" i="4"/>
  <c r="N245" i="4"/>
  <c r="N246" i="4"/>
  <c r="N247" i="4"/>
  <c r="N248" i="4"/>
  <c r="N249" i="4"/>
  <c r="N250" i="4"/>
  <c r="N251" i="4"/>
  <c r="N252" i="4"/>
  <c r="N253" i="4"/>
  <c r="N254" i="4"/>
  <c r="N255" i="4"/>
  <c r="N256" i="4"/>
  <c r="N257" i="4"/>
  <c r="N258" i="4"/>
  <c r="N259" i="4"/>
  <c r="N260" i="4"/>
  <c r="N261" i="4"/>
  <c r="N262" i="4"/>
  <c r="N263" i="4"/>
  <c r="N264" i="4"/>
  <c r="N265" i="4"/>
  <c r="N266" i="4"/>
  <c r="N267" i="4"/>
  <c r="N268" i="4"/>
  <c r="N269" i="4"/>
  <c r="N270" i="4"/>
  <c r="N271" i="4"/>
  <c r="N272" i="4"/>
  <c r="N273" i="4"/>
  <c r="N274" i="4"/>
  <c r="N275" i="4"/>
  <c r="N276" i="4"/>
  <c r="N277" i="4"/>
  <c r="N278" i="4"/>
  <c r="N279" i="4"/>
  <c r="N280" i="4"/>
  <c r="N281" i="4"/>
  <c r="N282" i="4"/>
  <c r="N283" i="4"/>
  <c r="N284" i="4"/>
  <c r="N285" i="4"/>
  <c r="N286" i="4"/>
  <c r="N287" i="4"/>
  <c r="N288" i="4"/>
  <c r="N289" i="4"/>
  <c r="N290" i="4"/>
  <c r="N291" i="4"/>
  <c r="N292" i="4"/>
  <c r="N293" i="4"/>
  <c r="N294" i="4"/>
  <c r="N295" i="4"/>
  <c r="N296" i="4"/>
  <c r="N297" i="4"/>
  <c r="N298" i="4"/>
  <c r="N299" i="4"/>
  <c r="N300" i="4"/>
  <c r="N301" i="4"/>
  <c r="N302" i="4"/>
  <c r="N303" i="4"/>
  <c r="N304" i="4"/>
  <c r="N305" i="4"/>
  <c r="N306" i="4"/>
  <c r="N307" i="4"/>
  <c r="N308" i="4"/>
  <c r="N309" i="4"/>
  <c r="N310" i="4"/>
  <c r="N311" i="4"/>
  <c r="N312" i="4"/>
  <c r="N313" i="4"/>
  <c r="N314" i="4"/>
  <c r="N315" i="4"/>
  <c r="N316" i="4"/>
  <c r="N317" i="4"/>
  <c r="N318" i="4"/>
  <c r="N319" i="4"/>
  <c r="N320" i="4"/>
  <c r="N321" i="4"/>
  <c r="N322" i="4"/>
  <c r="N323" i="4"/>
  <c r="N324" i="4"/>
  <c r="N325" i="4"/>
  <c r="N326" i="4"/>
  <c r="N327" i="4"/>
  <c r="N328" i="4"/>
  <c r="N329" i="4"/>
  <c r="N330" i="4"/>
  <c r="N331" i="4"/>
  <c r="N332" i="4"/>
  <c r="N333" i="4"/>
  <c r="N334" i="4"/>
  <c r="N335" i="4"/>
  <c r="N336" i="4"/>
  <c r="N337" i="4"/>
  <c r="N338" i="4"/>
  <c r="N339" i="4"/>
  <c r="N340" i="4"/>
  <c r="N341" i="4"/>
  <c r="N342" i="4"/>
  <c r="N343" i="4"/>
  <c r="N344" i="4"/>
  <c r="N345" i="4"/>
  <c r="N346" i="4"/>
  <c r="N347" i="4"/>
  <c r="N348" i="4"/>
  <c r="N349" i="4"/>
  <c r="N350" i="4"/>
  <c r="N351" i="4"/>
  <c r="N352" i="4"/>
  <c r="N353" i="4"/>
  <c r="N354" i="4"/>
  <c r="N355" i="4"/>
  <c r="N356" i="4"/>
  <c r="N357" i="4"/>
  <c r="N358" i="4"/>
  <c r="N359" i="4"/>
  <c r="N360" i="4"/>
  <c r="N361" i="4"/>
  <c r="N362" i="4"/>
  <c r="N363" i="4"/>
  <c r="N364" i="4"/>
  <c r="N365" i="4"/>
  <c r="N366" i="4"/>
  <c r="N367" i="4"/>
  <c r="N368" i="4"/>
  <c r="N369" i="4"/>
  <c r="N370" i="4"/>
  <c r="N371" i="4"/>
  <c r="N372" i="4"/>
  <c r="N373" i="4"/>
  <c r="N374" i="4"/>
  <c r="N375" i="4"/>
  <c r="N376" i="4"/>
  <c r="N377" i="4"/>
  <c r="N378" i="4"/>
  <c r="N379" i="4"/>
  <c r="N380" i="4"/>
  <c r="N381" i="4"/>
  <c r="N382" i="4"/>
  <c r="N383" i="4"/>
  <c r="N384" i="4"/>
  <c r="N385" i="4"/>
  <c r="N386" i="4"/>
  <c r="N387" i="4"/>
  <c r="N388" i="4"/>
  <c r="N389" i="4"/>
  <c r="N390" i="4"/>
  <c r="N391" i="4"/>
  <c r="N392" i="4"/>
  <c r="N393" i="4"/>
  <c r="N394" i="4"/>
  <c r="N395" i="4"/>
  <c r="N396" i="4"/>
  <c r="N397" i="4"/>
  <c r="N398" i="4"/>
  <c r="N399" i="4"/>
  <c r="N400" i="4"/>
  <c r="N401" i="4"/>
  <c r="N402" i="4"/>
  <c r="N403" i="4"/>
  <c r="N404" i="4"/>
  <c r="N405" i="4"/>
  <c r="N406" i="4"/>
  <c r="N407" i="4"/>
  <c r="N408" i="4"/>
  <c r="N409" i="4"/>
  <c r="N410" i="4"/>
  <c r="N411" i="4"/>
  <c r="N412" i="4"/>
  <c r="N413" i="4"/>
  <c r="N414" i="4"/>
  <c r="N415" i="4"/>
  <c r="N416" i="4"/>
  <c r="N417" i="4"/>
  <c r="N418" i="4"/>
  <c r="N419" i="4"/>
  <c r="N420" i="4"/>
  <c r="N421" i="4"/>
  <c r="N422" i="4"/>
  <c r="N423" i="4"/>
  <c r="N424" i="4"/>
  <c r="N425" i="4"/>
  <c r="N426" i="4"/>
  <c r="N427" i="4"/>
  <c r="N428" i="4"/>
  <c r="N429" i="4"/>
  <c r="N430" i="4"/>
  <c r="N431" i="4"/>
  <c r="N432" i="4"/>
  <c r="N433" i="4"/>
  <c r="N434" i="4"/>
  <c r="N435" i="4"/>
  <c r="N436" i="4"/>
  <c r="N437" i="4"/>
  <c r="N438" i="4"/>
  <c r="N439" i="4"/>
  <c r="N440" i="4"/>
  <c r="N441" i="4"/>
  <c r="N442" i="4"/>
  <c r="N443" i="4"/>
  <c r="N444" i="4"/>
  <c r="N445" i="4"/>
  <c r="N446" i="4"/>
  <c r="N447" i="4"/>
  <c r="N448" i="4"/>
  <c r="N449" i="4"/>
  <c r="N450" i="4"/>
  <c r="N451" i="4"/>
  <c r="N452" i="4"/>
  <c r="N453" i="4"/>
  <c r="N454" i="4"/>
  <c r="N455" i="4"/>
  <c r="N456" i="4"/>
  <c r="N457" i="4"/>
  <c r="N458" i="4"/>
  <c r="N459" i="4"/>
  <c r="N460" i="4"/>
  <c r="N461" i="4"/>
  <c r="N462" i="4"/>
  <c r="N463" i="4"/>
  <c r="N464" i="4"/>
  <c r="N465" i="4"/>
  <c r="N466" i="4"/>
  <c r="N467" i="4"/>
  <c r="N468" i="4"/>
  <c r="N469" i="4"/>
  <c r="N470" i="4"/>
  <c r="N471" i="4"/>
  <c r="N472" i="4"/>
  <c r="N473" i="4"/>
  <c r="N474" i="4"/>
  <c r="N475" i="4"/>
  <c r="N476" i="4"/>
  <c r="N477" i="4"/>
  <c r="N478" i="4"/>
  <c r="N479" i="4"/>
  <c r="N480" i="4"/>
  <c r="N481" i="4"/>
  <c r="N482" i="4"/>
  <c r="N483" i="4"/>
  <c r="N484" i="4"/>
  <c r="N485" i="4"/>
  <c r="N486" i="4"/>
  <c r="N487" i="4"/>
  <c r="N488" i="4"/>
  <c r="N489" i="4"/>
  <c r="N490" i="4"/>
  <c r="N491" i="4"/>
  <c r="N492" i="4"/>
  <c r="N493" i="4"/>
  <c r="N494" i="4"/>
  <c r="N495" i="4"/>
  <c r="N496" i="4"/>
  <c r="N497" i="4"/>
  <c r="N498" i="4"/>
  <c r="N499" i="4"/>
  <c r="N500" i="4"/>
  <c r="N501" i="4"/>
  <c r="N502" i="4"/>
  <c r="N503" i="4"/>
  <c r="N504" i="4"/>
  <c r="N505" i="4"/>
  <c r="N506" i="4"/>
  <c r="N507" i="4"/>
  <c r="N508" i="4"/>
  <c r="N509" i="4"/>
  <c r="N510" i="4"/>
  <c r="N511" i="4"/>
  <c r="N512" i="4"/>
  <c r="N513" i="4"/>
  <c r="N514" i="4"/>
  <c r="N515" i="4"/>
  <c r="N516" i="4"/>
  <c r="N517" i="4"/>
  <c r="N518" i="4"/>
  <c r="N519" i="4"/>
  <c r="N520" i="4"/>
  <c r="N521" i="4"/>
  <c r="N522" i="4"/>
  <c r="N523" i="4"/>
  <c r="N524" i="4"/>
  <c r="N525" i="4"/>
  <c r="N526" i="4"/>
  <c r="N527" i="4"/>
  <c r="N528" i="4"/>
  <c r="N529" i="4"/>
  <c r="N530" i="4"/>
  <c r="N531" i="4"/>
  <c r="N532" i="4"/>
  <c r="N533" i="4"/>
  <c r="N534" i="4"/>
  <c r="N535" i="4"/>
  <c r="N536" i="4"/>
  <c r="N537" i="4"/>
  <c r="N538" i="4"/>
  <c r="N539" i="4"/>
  <c r="N540" i="4"/>
  <c r="N541" i="4"/>
  <c r="N542" i="4"/>
  <c r="N543" i="4"/>
  <c r="N544" i="4"/>
  <c r="N545" i="4"/>
  <c r="N546" i="4"/>
  <c r="N547" i="4"/>
  <c r="N548" i="4"/>
  <c r="N549" i="4"/>
  <c r="N550" i="4"/>
  <c r="N551" i="4"/>
  <c r="N552" i="4"/>
  <c r="N553" i="4"/>
  <c r="N554" i="4"/>
  <c r="N555" i="4"/>
  <c r="N556" i="4"/>
  <c r="N557" i="4"/>
  <c r="N558" i="4"/>
  <c r="N559" i="4"/>
  <c r="N560" i="4"/>
  <c r="N561" i="4"/>
  <c r="N562" i="4"/>
  <c r="N563" i="4"/>
  <c r="N564" i="4"/>
  <c r="N565" i="4"/>
  <c r="N566" i="4"/>
  <c r="N567" i="4"/>
  <c r="N568" i="4"/>
  <c r="N569" i="4"/>
  <c r="N570" i="4"/>
  <c r="N571" i="4"/>
  <c r="N572" i="4"/>
  <c r="N573" i="4"/>
  <c r="N574" i="4"/>
  <c r="N575" i="4"/>
  <c r="N576" i="4"/>
  <c r="N577" i="4"/>
  <c r="N578" i="4"/>
  <c r="N579" i="4"/>
  <c r="N580" i="4"/>
  <c r="N581" i="4"/>
  <c r="N582" i="4"/>
  <c r="N583" i="4"/>
  <c r="N584" i="4"/>
  <c r="N585" i="4"/>
  <c r="N586" i="4"/>
  <c r="N587" i="4"/>
  <c r="N588" i="4"/>
  <c r="N589" i="4"/>
  <c r="N590" i="4"/>
  <c r="N591" i="4"/>
  <c r="N592" i="4"/>
  <c r="N593" i="4"/>
  <c r="N594" i="4"/>
  <c r="N595" i="4"/>
  <c r="N596" i="4"/>
  <c r="N597" i="4"/>
  <c r="N598" i="4"/>
  <c r="N599" i="4"/>
  <c r="N600" i="4"/>
  <c r="N601" i="4"/>
  <c r="N602" i="4"/>
  <c r="N603" i="4"/>
  <c r="N604" i="4"/>
  <c r="N605" i="4"/>
  <c r="N606" i="4"/>
  <c r="N607" i="4"/>
  <c r="N608" i="4"/>
  <c r="N609" i="4"/>
  <c r="N610" i="4"/>
  <c r="N611" i="4"/>
  <c r="N612" i="4"/>
  <c r="N613" i="4"/>
  <c r="N614" i="4"/>
  <c r="N615" i="4"/>
  <c r="N616" i="4"/>
  <c r="N617" i="4"/>
  <c r="N618" i="4"/>
  <c r="N619" i="4"/>
  <c r="N620" i="4"/>
  <c r="N621" i="4"/>
  <c r="N622" i="4"/>
  <c r="N623" i="4"/>
  <c r="N624" i="4"/>
  <c r="N625" i="4"/>
  <c r="N626" i="4"/>
  <c r="N627" i="4"/>
  <c r="N628" i="4"/>
  <c r="N629" i="4"/>
  <c r="N630" i="4"/>
  <c r="N631" i="4"/>
  <c r="N632" i="4"/>
  <c r="N633" i="4"/>
  <c r="N634" i="4"/>
  <c r="N635" i="4"/>
  <c r="N636" i="4"/>
  <c r="N637" i="4"/>
  <c r="N638" i="4"/>
  <c r="N639" i="4"/>
  <c r="N640" i="4"/>
  <c r="N641" i="4"/>
  <c r="N642" i="4"/>
  <c r="N643" i="4"/>
  <c r="N644" i="4"/>
  <c r="N645" i="4"/>
  <c r="N646" i="4"/>
  <c r="N647" i="4"/>
  <c r="N648" i="4"/>
  <c r="N649" i="4"/>
  <c r="N650" i="4"/>
  <c r="N651" i="4"/>
  <c r="N652" i="4"/>
  <c r="N653" i="4"/>
  <c r="N654" i="4"/>
  <c r="N655" i="4"/>
  <c r="N656" i="4"/>
  <c r="N657" i="4"/>
  <c r="N658" i="4"/>
  <c r="N659" i="4"/>
  <c r="N660" i="4"/>
  <c r="N661" i="4"/>
  <c r="N662" i="4"/>
  <c r="N663" i="4"/>
  <c r="N664" i="4"/>
  <c r="N665" i="4"/>
  <c r="N666" i="4"/>
  <c r="N667" i="4"/>
  <c r="N668" i="4"/>
  <c r="N669" i="4"/>
  <c r="N670" i="4"/>
  <c r="N671" i="4"/>
  <c r="N672" i="4"/>
  <c r="N673" i="4"/>
  <c r="N674" i="4"/>
  <c r="N675" i="4"/>
  <c r="N676" i="4"/>
  <c r="N677" i="4"/>
  <c r="N678" i="4"/>
  <c r="N679" i="4"/>
  <c r="N680" i="4"/>
  <c r="N681" i="4"/>
  <c r="N682" i="4"/>
  <c r="N683" i="4"/>
  <c r="N684" i="4"/>
  <c r="N685" i="4"/>
  <c r="N686" i="4"/>
  <c r="N687" i="4"/>
  <c r="N688" i="4"/>
  <c r="N689" i="4"/>
  <c r="N690" i="4"/>
  <c r="N691" i="4"/>
  <c r="N692" i="4"/>
  <c r="N693" i="4"/>
  <c r="N694" i="4"/>
  <c r="N695" i="4"/>
  <c r="N696" i="4"/>
  <c r="N697" i="4"/>
  <c r="N698" i="4"/>
  <c r="N699" i="4"/>
  <c r="N700" i="4"/>
  <c r="N701" i="4"/>
  <c r="N702" i="4"/>
  <c r="N703" i="4"/>
  <c r="N704" i="4"/>
  <c r="N705" i="4"/>
  <c r="N706" i="4"/>
  <c r="N707" i="4"/>
  <c r="N708" i="4"/>
  <c r="N709" i="4"/>
  <c r="N710" i="4"/>
  <c r="N711" i="4"/>
  <c r="N712" i="4"/>
  <c r="N713" i="4"/>
  <c r="N714" i="4"/>
  <c r="N715" i="4"/>
  <c r="N716" i="4"/>
  <c r="N717" i="4"/>
  <c r="N718" i="4"/>
  <c r="N719" i="4"/>
  <c r="N720" i="4"/>
  <c r="N721" i="4"/>
  <c r="N722" i="4"/>
  <c r="N723" i="4"/>
  <c r="N724" i="4"/>
  <c r="N725" i="4"/>
  <c r="N726" i="4"/>
  <c r="N727" i="4"/>
  <c r="N728" i="4"/>
  <c r="N729" i="4"/>
  <c r="N730" i="4"/>
  <c r="N731" i="4"/>
  <c r="N732" i="4"/>
  <c r="N733" i="4"/>
  <c r="N734" i="4"/>
  <c r="N735" i="4"/>
  <c r="N736" i="4"/>
  <c r="N737" i="4"/>
  <c r="N738" i="4"/>
  <c r="N739" i="4"/>
  <c r="N740" i="4"/>
  <c r="N741" i="4"/>
  <c r="N742" i="4"/>
  <c r="N743" i="4"/>
  <c r="N744" i="4"/>
  <c r="N745" i="4"/>
  <c r="N746" i="4"/>
  <c r="N747" i="4"/>
  <c r="N748" i="4"/>
  <c r="N749" i="4"/>
  <c r="N750" i="4"/>
  <c r="N751" i="4"/>
  <c r="N752" i="4"/>
  <c r="N753" i="4"/>
  <c r="N754" i="4"/>
  <c r="N755" i="4"/>
  <c r="N756" i="4"/>
  <c r="N757" i="4"/>
  <c r="N758" i="4"/>
  <c r="N759" i="4"/>
  <c r="N760" i="4"/>
  <c r="N761" i="4"/>
  <c r="N762" i="4"/>
  <c r="N763" i="4"/>
  <c r="N764" i="4"/>
  <c r="N765" i="4"/>
  <c r="N766" i="4"/>
  <c r="N767" i="4"/>
  <c r="N768" i="4"/>
  <c r="N769" i="4"/>
  <c r="N770" i="4"/>
  <c r="N771" i="4"/>
  <c r="N772" i="4"/>
  <c r="N773" i="4"/>
  <c r="N774" i="4"/>
  <c r="N775" i="4"/>
  <c r="N776" i="4"/>
  <c r="N777" i="4"/>
  <c r="N778" i="4"/>
  <c r="N779" i="4"/>
  <c r="N780" i="4"/>
  <c r="N781" i="4"/>
  <c r="N782" i="4"/>
  <c r="N783" i="4"/>
  <c r="N784" i="4"/>
  <c r="N785" i="4"/>
  <c r="N786" i="4"/>
  <c r="N787" i="4"/>
  <c r="N788" i="4"/>
  <c r="N789" i="4"/>
  <c r="N790" i="4"/>
  <c r="N791" i="4"/>
  <c r="N792" i="4"/>
  <c r="N793" i="4"/>
  <c r="N794" i="4"/>
  <c r="N795" i="4"/>
  <c r="N796" i="4"/>
  <c r="N797" i="4"/>
  <c r="N798" i="4"/>
  <c r="N799" i="4"/>
  <c r="N800" i="4"/>
  <c r="N801" i="4"/>
  <c r="N802" i="4"/>
  <c r="N803" i="4"/>
  <c r="N804" i="4"/>
  <c r="N805" i="4"/>
  <c r="N806" i="4"/>
  <c r="N807" i="4"/>
  <c r="N808" i="4"/>
  <c r="N809" i="4"/>
  <c r="N810" i="4"/>
  <c r="N811" i="4"/>
  <c r="N812" i="4"/>
  <c r="N813" i="4"/>
  <c r="N814" i="4"/>
  <c r="N815" i="4"/>
  <c r="N816" i="4"/>
  <c r="N817" i="4"/>
  <c r="N818" i="4"/>
  <c r="N819" i="4"/>
  <c r="N820" i="4"/>
  <c r="N821" i="4"/>
  <c r="N822" i="4"/>
  <c r="N823" i="4"/>
  <c r="N824" i="4"/>
  <c r="N825" i="4"/>
  <c r="N826" i="4"/>
  <c r="N827" i="4"/>
  <c r="N828" i="4"/>
  <c r="N829" i="4"/>
  <c r="N830" i="4"/>
  <c r="N831" i="4"/>
  <c r="N832" i="4"/>
  <c r="N833" i="4"/>
  <c r="N834" i="4"/>
  <c r="N835" i="4"/>
  <c r="N836" i="4"/>
  <c r="N837" i="4"/>
  <c r="N838" i="4"/>
  <c r="N839" i="4"/>
  <c r="N840" i="4"/>
  <c r="N841" i="4"/>
  <c r="N842" i="4"/>
  <c r="N843" i="4"/>
  <c r="N844" i="4"/>
  <c r="N845" i="4"/>
  <c r="N846" i="4"/>
  <c r="N847" i="4"/>
  <c r="N848" i="4"/>
  <c r="N849" i="4"/>
  <c r="N850" i="4"/>
  <c r="N851" i="4"/>
  <c r="N852" i="4"/>
  <c r="N853" i="4"/>
  <c r="N854" i="4"/>
  <c r="N855" i="4"/>
  <c r="N856" i="4"/>
  <c r="N857" i="4"/>
  <c r="N858" i="4"/>
  <c r="N859" i="4"/>
  <c r="N860" i="4"/>
  <c r="N861" i="4"/>
  <c r="N862" i="4"/>
  <c r="N863" i="4"/>
  <c r="N864" i="4"/>
  <c r="N865" i="4"/>
  <c r="N866" i="4"/>
  <c r="N867" i="4"/>
  <c r="N868" i="4"/>
  <c r="N869" i="4"/>
  <c r="N870" i="4"/>
  <c r="N871" i="4"/>
  <c r="N872" i="4"/>
  <c r="N873" i="4"/>
  <c r="N874" i="4"/>
  <c r="N875" i="4"/>
  <c r="N876" i="4"/>
  <c r="N877" i="4"/>
  <c r="N878" i="4"/>
  <c r="N879" i="4"/>
  <c r="N880" i="4"/>
  <c r="N881" i="4"/>
  <c r="N882" i="4"/>
  <c r="N883" i="4"/>
  <c r="N884" i="4"/>
  <c r="N885" i="4"/>
  <c r="N886" i="4"/>
  <c r="N887" i="4"/>
  <c r="N888" i="4"/>
  <c r="N889" i="4"/>
  <c r="N890" i="4"/>
  <c r="N891" i="4"/>
  <c r="N892" i="4"/>
  <c r="N893" i="4"/>
  <c r="N894" i="4"/>
  <c r="N895" i="4"/>
  <c r="N896" i="4"/>
  <c r="N897" i="4"/>
  <c r="N898" i="4"/>
  <c r="N899" i="4"/>
  <c r="N900" i="4"/>
  <c r="N901" i="4"/>
  <c r="N902" i="4"/>
  <c r="N903" i="4"/>
  <c r="N904" i="4"/>
  <c r="N905" i="4"/>
  <c r="N906" i="4"/>
  <c r="N907" i="4"/>
  <c r="N908" i="4"/>
  <c r="N909" i="4"/>
  <c r="N910" i="4"/>
  <c r="N911" i="4"/>
  <c r="N912" i="4"/>
  <c r="N913" i="4"/>
  <c r="N914" i="4"/>
  <c r="N915" i="4"/>
  <c r="N916" i="4"/>
  <c r="N917" i="4"/>
  <c r="N918" i="4"/>
  <c r="N919" i="4"/>
  <c r="N920" i="4"/>
  <c r="N921" i="4"/>
  <c r="N922" i="4"/>
  <c r="N923" i="4"/>
  <c r="N924" i="4"/>
  <c r="N925" i="4"/>
  <c r="N926" i="4"/>
  <c r="N927" i="4"/>
  <c r="N928" i="4"/>
  <c r="N929" i="4"/>
  <c r="N930" i="4"/>
  <c r="N931" i="4"/>
  <c r="N932" i="4"/>
  <c r="N933" i="4"/>
  <c r="N934" i="4"/>
  <c r="N935" i="4"/>
  <c r="N936" i="4"/>
  <c r="N937" i="4"/>
  <c r="N938" i="4"/>
  <c r="N939" i="4"/>
  <c r="N940" i="4"/>
  <c r="N941" i="4"/>
  <c r="N942" i="4"/>
  <c r="N943" i="4"/>
  <c r="N944" i="4"/>
  <c r="N945" i="4"/>
  <c r="N946" i="4"/>
  <c r="N947" i="4"/>
  <c r="N948" i="4"/>
  <c r="N949" i="4"/>
  <c r="N950" i="4"/>
  <c r="N951" i="4"/>
  <c r="N952" i="4"/>
  <c r="N953" i="4"/>
  <c r="N954" i="4"/>
  <c r="N955" i="4"/>
  <c r="N956" i="4"/>
  <c r="N957" i="4"/>
  <c r="N958" i="4"/>
  <c r="N959" i="4"/>
  <c r="N960" i="4"/>
  <c r="N961" i="4"/>
  <c r="N962" i="4"/>
  <c r="N963" i="4"/>
  <c r="N964" i="4"/>
  <c r="N965" i="4"/>
  <c r="N966" i="4"/>
  <c r="N967" i="4"/>
  <c r="N968" i="4"/>
  <c r="N969" i="4"/>
  <c r="N970" i="4"/>
  <c r="N971" i="4"/>
  <c r="N972" i="4"/>
  <c r="N973" i="4"/>
  <c r="N974" i="4"/>
  <c r="N975" i="4"/>
  <c r="N976" i="4"/>
  <c r="N977" i="4"/>
  <c r="N978" i="4"/>
  <c r="N979" i="4"/>
  <c r="N980" i="4"/>
  <c r="N981" i="4"/>
  <c r="N982" i="4"/>
  <c r="N983" i="4"/>
  <c r="N984" i="4"/>
  <c r="N985" i="4"/>
  <c r="N986" i="4"/>
  <c r="N987" i="4"/>
  <c r="N988" i="4"/>
  <c r="N989" i="4"/>
  <c r="N990" i="4"/>
  <c r="N991" i="4"/>
  <c r="N992" i="4"/>
  <c r="N993" i="4"/>
  <c r="N994" i="4"/>
  <c r="N995" i="4"/>
  <c r="N996" i="4"/>
  <c r="N997" i="4"/>
  <c r="N998" i="4"/>
  <c r="N999" i="4"/>
  <c r="N1000" i="4"/>
  <c r="N1001" i="4"/>
  <c r="N1002" i="4"/>
  <c r="N1003" i="4"/>
  <c r="N1004" i="4"/>
  <c r="N1005" i="4"/>
  <c r="N1006" i="4"/>
  <c r="N1007" i="4"/>
  <c r="N1008" i="4"/>
  <c r="N1009" i="4"/>
  <c r="N1010" i="4"/>
  <c r="N1011" i="4"/>
  <c r="N1012" i="4"/>
  <c r="N1013" i="4"/>
  <c r="N1014" i="4"/>
  <c r="N1015" i="4"/>
  <c r="N1016" i="4"/>
  <c r="N1017" i="4"/>
  <c r="N1018" i="4"/>
  <c r="N1019" i="4"/>
  <c r="N1020" i="4"/>
  <c r="N1021" i="4"/>
  <c r="N1022" i="4"/>
  <c r="N1023" i="4"/>
  <c r="N1024" i="4"/>
  <c r="N1025" i="4"/>
  <c r="N1026" i="4"/>
  <c r="N1027" i="4"/>
  <c r="N1028" i="4"/>
  <c r="N1029" i="4"/>
  <c r="N1030" i="4"/>
  <c r="N1031" i="4"/>
  <c r="N1032" i="4"/>
  <c r="N1033" i="4"/>
  <c r="N1034" i="4"/>
  <c r="N1035" i="4"/>
  <c r="N1036" i="4"/>
  <c r="N1037" i="4"/>
  <c r="N1038" i="4"/>
  <c r="N1039" i="4"/>
  <c r="N1040" i="4"/>
  <c r="N1041" i="4"/>
  <c r="N1042" i="4"/>
  <c r="N1043" i="4"/>
  <c r="N1044" i="4"/>
  <c r="N1045" i="4"/>
  <c r="N1046" i="4"/>
  <c r="N1047" i="4"/>
  <c r="N1048" i="4"/>
  <c r="N1049" i="4"/>
  <c r="N1050" i="4"/>
  <c r="N1051" i="4"/>
  <c r="N1052" i="4"/>
  <c r="N1053" i="4"/>
  <c r="N1054" i="4"/>
  <c r="N1055" i="4"/>
  <c r="N1056" i="4"/>
  <c r="N1057" i="4"/>
  <c r="N1058" i="4"/>
  <c r="N1059" i="4"/>
  <c r="N1060" i="4"/>
  <c r="N1061" i="4"/>
  <c r="N1062" i="4"/>
  <c r="N1063" i="4"/>
  <c r="N1064" i="4"/>
  <c r="N1065" i="4"/>
  <c r="N1066" i="4"/>
  <c r="N1067" i="4"/>
  <c r="N1068" i="4"/>
  <c r="N1069" i="4"/>
  <c r="N1070" i="4"/>
  <c r="N1071" i="4"/>
  <c r="N1072" i="4"/>
  <c r="N1073" i="4"/>
  <c r="N1074" i="4"/>
  <c r="N1075" i="4"/>
  <c r="N1076" i="4"/>
  <c r="N1077" i="4"/>
  <c r="N1078" i="4"/>
  <c r="N1079" i="4"/>
  <c r="N1080" i="4"/>
  <c r="N1081" i="4"/>
  <c r="N1082" i="4"/>
  <c r="N1083" i="4"/>
  <c r="N1084" i="4"/>
  <c r="N1085" i="4"/>
  <c r="N1086" i="4"/>
  <c r="N1087" i="4"/>
  <c r="N1088" i="4"/>
  <c r="N1089" i="4"/>
  <c r="N1090" i="4"/>
  <c r="N1091" i="4"/>
  <c r="N1092" i="4"/>
  <c r="N1093" i="4"/>
  <c r="N1094" i="4"/>
  <c r="N1095" i="4"/>
  <c r="N1096" i="4"/>
  <c r="N1097" i="4"/>
  <c r="N1098" i="4"/>
  <c r="N1099" i="4"/>
  <c r="N1100" i="4"/>
  <c r="N1101" i="4"/>
  <c r="N1102" i="4"/>
  <c r="N1103" i="4"/>
  <c r="N1104" i="4"/>
  <c r="N1105" i="4"/>
  <c r="N1106" i="4"/>
  <c r="N1107" i="4"/>
  <c r="N1108" i="4"/>
  <c r="N1109" i="4"/>
  <c r="N1110" i="4"/>
  <c r="N1111" i="4"/>
  <c r="N1112" i="4"/>
  <c r="N1113" i="4"/>
  <c r="N1114" i="4"/>
  <c r="N1115" i="4"/>
  <c r="N1116" i="4"/>
  <c r="N1117" i="4"/>
  <c r="N1118" i="4"/>
  <c r="N1119" i="4"/>
  <c r="N1120" i="4"/>
  <c r="N1121" i="4"/>
  <c r="N1122" i="4"/>
  <c r="N1123" i="4"/>
  <c r="N1124" i="4"/>
  <c r="N1125" i="4"/>
  <c r="N1126" i="4"/>
  <c r="N1127" i="4"/>
  <c r="N1128" i="4"/>
  <c r="N1129" i="4"/>
  <c r="N1130" i="4"/>
  <c r="N1131" i="4"/>
  <c r="N1132" i="4"/>
  <c r="N1133" i="4"/>
  <c r="N1134" i="4"/>
  <c r="N1135" i="4"/>
  <c r="N1136" i="4"/>
  <c r="N1137" i="4"/>
  <c r="N1138" i="4"/>
  <c r="N1139" i="4"/>
  <c r="N1140" i="4"/>
  <c r="N1141" i="4"/>
  <c r="N1142" i="4"/>
  <c r="N1143" i="4"/>
  <c r="N1144" i="4"/>
  <c r="N1145" i="4"/>
  <c r="N1146" i="4"/>
  <c r="N1147" i="4"/>
  <c r="N1148" i="4"/>
  <c r="N1149" i="4"/>
  <c r="N1150" i="4"/>
  <c r="N1151" i="4"/>
  <c r="N1152" i="4"/>
  <c r="N1153" i="4"/>
  <c r="N1154" i="4"/>
  <c r="N1155" i="4"/>
  <c r="N1156" i="4"/>
  <c r="N1157" i="4"/>
  <c r="N1158" i="4"/>
  <c r="N1159" i="4"/>
  <c r="N1160" i="4"/>
  <c r="N1161" i="4"/>
  <c r="N1162" i="4"/>
  <c r="N1163" i="4"/>
  <c r="N1164" i="4"/>
  <c r="N1165" i="4"/>
  <c r="N1166" i="4"/>
  <c r="N1167" i="4"/>
  <c r="N1168" i="4"/>
  <c r="N1169" i="4"/>
  <c r="N1170" i="4"/>
  <c r="N1171" i="4"/>
  <c r="N1172" i="4"/>
  <c r="N1173" i="4"/>
  <c r="N1174" i="4"/>
  <c r="N1175" i="4"/>
  <c r="N1176" i="4"/>
  <c r="N1177" i="4"/>
  <c r="N1178" i="4"/>
  <c r="N1179" i="4"/>
  <c r="N1180" i="4"/>
  <c r="N1181" i="4"/>
  <c r="N1182" i="4"/>
  <c r="N1183" i="4"/>
  <c r="N1184" i="4"/>
  <c r="N1185" i="4"/>
  <c r="N1186" i="4"/>
  <c r="N1187" i="4"/>
  <c r="N1188" i="4"/>
  <c r="N1189" i="4"/>
  <c r="N1190" i="4"/>
  <c r="N1191" i="4"/>
  <c r="N1192" i="4"/>
  <c r="N1193" i="4"/>
  <c r="N1194" i="4"/>
  <c r="N1195" i="4"/>
  <c r="N1196" i="4"/>
  <c r="N1197" i="4"/>
  <c r="N1198" i="4"/>
  <c r="N1199" i="4"/>
  <c r="N1200" i="4"/>
  <c r="N1201" i="4"/>
  <c r="N1202" i="4"/>
  <c r="N1203" i="4"/>
  <c r="N1204" i="4"/>
  <c r="N1205" i="4"/>
  <c r="N1206" i="4"/>
  <c r="N1207" i="4"/>
  <c r="N1208" i="4"/>
  <c r="N1209" i="4"/>
  <c r="N1210" i="4"/>
  <c r="N1211" i="4"/>
  <c r="N1212" i="4"/>
  <c r="N1213" i="4"/>
  <c r="N1214" i="4"/>
  <c r="N1215" i="4"/>
  <c r="N1216" i="4"/>
  <c r="N1217" i="4"/>
  <c r="N1218" i="4"/>
  <c r="N1219" i="4"/>
  <c r="N1220" i="4"/>
  <c r="N1221" i="4"/>
  <c r="N1222" i="4"/>
  <c r="N1223" i="4"/>
  <c r="N1224" i="4"/>
  <c r="N1225" i="4"/>
  <c r="N1226" i="4"/>
  <c r="N1227" i="4"/>
  <c r="N1228" i="4"/>
  <c r="N1229" i="4"/>
  <c r="N1230" i="4"/>
  <c r="N1231" i="4"/>
  <c r="N1232" i="4"/>
  <c r="N1233" i="4"/>
  <c r="N1234" i="4"/>
  <c r="N1235" i="4"/>
  <c r="N1236" i="4"/>
  <c r="N1237" i="4"/>
  <c r="N1238" i="4"/>
  <c r="N1239" i="4"/>
  <c r="N1240" i="4"/>
  <c r="N1241" i="4"/>
  <c r="N1242" i="4"/>
  <c r="N1243" i="4"/>
  <c r="N1244" i="4"/>
  <c r="N1245" i="4"/>
  <c r="N1246" i="4"/>
  <c r="N1247" i="4"/>
  <c r="N1248" i="4"/>
  <c r="N1249" i="4"/>
  <c r="N1250" i="4"/>
  <c r="N1251" i="4"/>
  <c r="N1252" i="4"/>
  <c r="N1253" i="4"/>
  <c r="N1254" i="4"/>
  <c r="N1255" i="4"/>
  <c r="N1256" i="4"/>
  <c r="N1257" i="4"/>
  <c r="N1258" i="4"/>
  <c r="N1259" i="4"/>
  <c r="N1260" i="4"/>
  <c r="N1261" i="4"/>
  <c r="N1262" i="4"/>
  <c r="N1263" i="4"/>
  <c r="N1264" i="4"/>
  <c r="N1265" i="4"/>
  <c r="N1266" i="4"/>
  <c r="N1267" i="4"/>
  <c r="N1268" i="4"/>
  <c r="N1269" i="4"/>
  <c r="N1270" i="4"/>
  <c r="N1271" i="4"/>
  <c r="N1272" i="4"/>
  <c r="N1273" i="4"/>
  <c r="N1274" i="4"/>
  <c r="N1275" i="4"/>
  <c r="N1276" i="4"/>
  <c r="N1277" i="4"/>
  <c r="N1278" i="4"/>
  <c r="N1279" i="4"/>
  <c r="N1280" i="4"/>
  <c r="N1281" i="4"/>
  <c r="N1282" i="4"/>
  <c r="N1283" i="4"/>
  <c r="N1284" i="4"/>
  <c r="N1285" i="4"/>
  <c r="N1286" i="4"/>
  <c r="N1287" i="4"/>
  <c r="N1288" i="4"/>
  <c r="N1289" i="4"/>
  <c r="N1290" i="4"/>
  <c r="N1291" i="4"/>
  <c r="N1292" i="4"/>
  <c r="N1293" i="4"/>
  <c r="N1294" i="4"/>
  <c r="N1295" i="4"/>
  <c r="N1296" i="4"/>
  <c r="N1297" i="4"/>
  <c r="N1298" i="4"/>
  <c r="N1299" i="4"/>
  <c r="N1300" i="4"/>
  <c r="N1301" i="4"/>
  <c r="N1302" i="4"/>
  <c r="N1303" i="4"/>
  <c r="N1304" i="4"/>
  <c r="N1305" i="4"/>
  <c r="N1306" i="4"/>
  <c r="N1307" i="4"/>
  <c r="N1308" i="4"/>
  <c r="N1309" i="4"/>
  <c r="N1310" i="4"/>
  <c r="N1311" i="4"/>
  <c r="N1312" i="4"/>
  <c r="N1313" i="4"/>
  <c r="N1314" i="4"/>
  <c r="N1315" i="4"/>
  <c r="N1316" i="4"/>
  <c r="N1317" i="4"/>
  <c r="N1318" i="4"/>
  <c r="N1319" i="4"/>
  <c r="N1320" i="4"/>
  <c r="N1321" i="4"/>
  <c r="N1322" i="4"/>
  <c r="N1323" i="4"/>
  <c r="N1324" i="4"/>
  <c r="N1325" i="4"/>
  <c r="N1326" i="4"/>
  <c r="N1327" i="4"/>
  <c r="N1328" i="4"/>
  <c r="N1329" i="4"/>
  <c r="N1330" i="4"/>
  <c r="N1331" i="4"/>
  <c r="N1332" i="4"/>
  <c r="N1333" i="4"/>
  <c r="N1334" i="4"/>
  <c r="N1335" i="4"/>
  <c r="N1336" i="4"/>
  <c r="N1337" i="4"/>
  <c r="N1338" i="4"/>
  <c r="N1339" i="4"/>
  <c r="N1340" i="4"/>
  <c r="N1341" i="4"/>
  <c r="N1342" i="4"/>
  <c r="N1343" i="4"/>
  <c r="N1344" i="4"/>
  <c r="N1345" i="4"/>
  <c r="N1346" i="4"/>
  <c r="N1347" i="4"/>
  <c r="N1348" i="4"/>
  <c r="N1349" i="4"/>
  <c r="N1350" i="4"/>
  <c r="N1351" i="4"/>
  <c r="N1352" i="4"/>
  <c r="N1353" i="4"/>
  <c r="N1354" i="4"/>
  <c r="N1355" i="4"/>
  <c r="N1356" i="4"/>
  <c r="N1357" i="4"/>
  <c r="N1358" i="4"/>
  <c r="N1359" i="4"/>
  <c r="N1360" i="4"/>
  <c r="N1361" i="4"/>
  <c r="N1362" i="4"/>
  <c r="N1363" i="4"/>
  <c r="N1364" i="4"/>
  <c r="N1365" i="4"/>
  <c r="N1366" i="4"/>
  <c r="N1367" i="4"/>
  <c r="N1368" i="4"/>
  <c r="N1369" i="4"/>
  <c r="N1370" i="4"/>
  <c r="N1371" i="4"/>
  <c r="N1372" i="4"/>
  <c r="N1373" i="4"/>
  <c r="N1374" i="4"/>
  <c r="N1375" i="4"/>
  <c r="N1376" i="4"/>
  <c r="N1377" i="4"/>
  <c r="N1378" i="4"/>
  <c r="N1379" i="4"/>
  <c r="N1380" i="4"/>
  <c r="N1381" i="4"/>
  <c r="N1382" i="4"/>
  <c r="N1383" i="4"/>
  <c r="N1384" i="4"/>
  <c r="N1385" i="4"/>
  <c r="N1386" i="4"/>
  <c r="N1387" i="4"/>
  <c r="N1388" i="4"/>
  <c r="N1389" i="4"/>
  <c r="N1390" i="4"/>
  <c r="N1391" i="4"/>
  <c r="N1392" i="4"/>
  <c r="N1393" i="4"/>
  <c r="N1394" i="4"/>
  <c r="N1395" i="4"/>
  <c r="N1396" i="4"/>
  <c r="N1397" i="4"/>
  <c r="N1398" i="4"/>
  <c r="N1399" i="4"/>
  <c r="N1400" i="4"/>
  <c r="N1401" i="4"/>
  <c r="N1402" i="4"/>
  <c r="N1403" i="4"/>
  <c r="N1404" i="4"/>
  <c r="N1405" i="4"/>
  <c r="N1406" i="4"/>
  <c r="N1407" i="4"/>
  <c r="N1408" i="4"/>
  <c r="N1409" i="4"/>
  <c r="N1410" i="4"/>
  <c r="N1411" i="4"/>
  <c r="N1412" i="4"/>
  <c r="N1413" i="4"/>
  <c r="N1414" i="4"/>
  <c r="N1415" i="4"/>
  <c r="N1416" i="4"/>
  <c r="N1417" i="4"/>
  <c r="N1418" i="4"/>
  <c r="N1419" i="4"/>
  <c r="N1420" i="4"/>
  <c r="N1421" i="4"/>
  <c r="N1422" i="4"/>
  <c r="N1423" i="4"/>
  <c r="N1424" i="4"/>
  <c r="N1425" i="4"/>
  <c r="N1426" i="4"/>
  <c r="N1427" i="4"/>
  <c r="N1428" i="4"/>
  <c r="N1429" i="4"/>
  <c r="N1430" i="4"/>
  <c r="N1431" i="4"/>
  <c r="N1432" i="4"/>
  <c r="N1433" i="4"/>
  <c r="N1434" i="4"/>
  <c r="N1435" i="4"/>
  <c r="N1436" i="4"/>
  <c r="N1437" i="4"/>
  <c r="N1438" i="4"/>
  <c r="N1439" i="4"/>
  <c r="N1440" i="4"/>
  <c r="N1441" i="4"/>
  <c r="N1442" i="4"/>
  <c r="N1443" i="4"/>
  <c r="N1444" i="4"/>
  <c r="N1445" i="4"/>
  <c r="N1446" i="4"/>
  <c r="N1447" i="4"/>
  <c r="N1448" i="4"/>
  <c r="N1449" i="4"/>
  <c r="N1450" i="4"/>
  <c r="N1451" i="4"/>
  <c r="N1452" i="4"/>
  <c r="N1453" i="4"/>
  <c r="N1454" i="4"/>
  <c r="N1455" i="4"/>
  <c r="N1456" i="4"/>
  <c r="N1457" i="4"/>
  <c r="N1458" i="4"/>
  <c r="N1459" i="4"/>
  <c r="N1460" i="4"/>
  <c r="N1461" i="4"/>
  <c r="N1462" i="4"/>
  <c r="N1463" i="4"/>
  <c r="N1464" i="4"/>
  <c r="N1465" i="4"/>
  <c r="N1466" i="4"/>
  <c r="N1467" i="4"/>
  <c r="N1468" i="4"/>
  <c r="N1469" i="4"/>
  <c r="N1470" i="4"/>
  <c r="N1471" i="4"/>
  <c r="N1472" i="4"/>
  <c r="N1473" i="4"/>
  <c r="N1474" i="4"/>
  <c r="N1475" i="4"/>
  <c r="N1476" i="4"/>
  <c r="N1477" i="4"/>
  <c r="N1478" i="4"/>
  <c r="N1479" i="4"/>
  <c r="N1480" i="4"/>
  <c r="N1481" i="4"/>
  <c r="N1482" i="4"/>
  <c r="N1483" i="4"/>
  <c r="N1484" i="4"/>
  <c r="N1485" i="4"/>
  <c r="N1486" i="4"/>
  <c r="N1487" i="4"/>
  <c r="N1488" i="4"/>
  <c r="N1489" i="4"/>
  <c r="N1490" i="4"/>
  <c r="N1491" i="4"/>
  <c r="N1492" i="4"/>
  <c r="N1493" i="4"/>
  <c r="N1494" i="4"/>
  <c r="N1495" i="4"/>
  <c r="N1496" i="4"/>
  <c r="N1497" i="4"/>
  <c r="N1498" i="4"/>
  <c r="N1499" i="4"/>
  <c r="N1500" i="4"/>
  <c r="N1501" i="4"/>
  <c r="N1502" i="4"/>
  <c r="N1503" i="4"/>
  <c r="N1504" i="4"/>
  <c r="N1505" i="4"/>
  <c r="N1506" i="4"/>
  <c r="N1507" i="4"/>
  <c r="N1508" i="4"/>
  <c r="N1509" i="4"/>
  <c r="N1510" i="4"/>
  <c r="N1511" i="4"/>
  <c r="N1512" i="4"/>
  <c r="N1513" i="4"/>
  <c r="N1514" i="4"/>
  <c r="N1515" i="4"/>
  <c r="N1516" i="4"/>
  <c r="N1517" i="4"/>
  <c r="N1518" i="4"/>
  <c r="N1519" i="4"/>
  <c r="N1520" i="4"/>
  <c r="N1521" i="4"/>
  <c r="N1522" i="4"/>
  <c r="N1523" i="4"/>
  <c r="N1524" i="4"/>
  <c r="N1525" i="4"/>
  <c r="N1526" i="4"/>
  <c r="N1527" i="4"/>
  <c r="N1528" i="4"/>
  <c r="N1529" i="4"/>
  <c r="N1530" i="4"/>
  <c r="N1531" i="4"/>
  <c r="N1532" i="4"/>
  <c r="N1533" i="4"/>
  <c r="N1534" i="4"/>
  <c r="N1535" i="4"/>
  <c r="N1536" i="4"/>
  <c r="N1537" i="4"/>
  <c r="N1538" i="4"/>
  <c r="N1539" i="4"/>
  <c r="N1540" i="4"/>
  <c r="N1541" i="4"/>
  <c r="N1542" i="4"/>
  <c r="N1543" i="4"/>
  <c r="N1544" i="4"/>
  <c r="N1545" i="4"/>
  <c r="N1546" i="4"/>
  <c r="N1547" i="4"/>
  <c r="N1548" i="4"/>
  <c r="N1549" i="4"/>
  <c r="N1550" i="4"/>
  <c r="N1551" i="4"/>
  <c r="N1552" i="4"/>
  <c r="N1553" i="4"/>
  <c r="N1554" i="4"/>
  <c r="N1555" i="4"/>
  <c r="N1556" i="4"/>
  <c r="N1557" i="4"/>
  <c r="N1558" i="4"/>
  <c r="N1559" i="4"/>
  <c r="N1560" i="4"/>
  <c r="N1561" i="4"/>
  <c r="N1562" i="4"/>
  <c r="N1563" i="4"/>
  <c r="N1564" i="4"/>
  <c r="N1565" i="4"/>
  <c r="N1566" i="4"/>
  <c r="N1567" i="4"/>
  <c r="N1568" i="4"/>
  <c r="N1569" i="4"/>
  <c r="N1570" i="4"/>
  <c r="N1571" i="4"/>
  <c r="N1572" i="4"/>
  <c r="N1573" i="4"/>
  <c r="N1574" i="4"/>
  <c r="N1575" i="4"/>
  <c r="N1576" i="4"/>
  <c r="N1577" i="4"/>
  <c r="N1578" i="4"/>
  <c r="N1579" i="4"/>
  <c r="N1580" i="4"/>
  <c r="N1581" i="4"/>
  <c r="N1582" i="4"/>
  <c r="N1583" i="4"/>
  <c r="N1584" i="4"/>
  <c r="N1585" i="4"/>
  <c r="N1586" i="4"/>
  <c r="N1587" i="4"/>
  <c r="N1588" i="4"/>
  <c r="N1589" i="4"/>
  <c r="N1590" i="4"/>
  <c r="N1591" i="4"/>
  <c r="N1592" i="4"/>
  <c r="N1593" i="4"/>
  <c r="N1594" i="4"/>
  <c r="N1595" i="4"/>
  <c r="N1596" i="4"/>
  <c r="N1597" i="4"/>
  <c r="N1598" i="4"/>
  <c r="N1599" i="4"/>
  <c r="N1600" i="4"/>
  <c r="N1601" i="4"/>
  <c r="N1602" i="4"/>
  <c r="N1603" i="4"/>
  <c r="N1604" i="4"/>
  <c r="N1605" i="4"/>
  <c r="N1606" i="4"/>
  <c r="N1607" i="4"/>
  <c r="N1608" i="4"/>
  <c r="N1609" i="4"/>
  <c r="N1610" i="4"/>
  <c r="N1611" i="4"/>
  <c r="N1612" i="4"/>
  <c r="N1613" i="4"/>
  <c r="N1614" i="4"/>
  <c r="N1615" i="4"/>
  <c r="N1616" i="4"/>
  <c r="N1617" i="4"/>
  <c r="N1618" i="4"/>
  <c r="N1619" i="4"/>
  <c r="N1620" i="4"/>
  <c r="N1621" i="4"/>
  <c r="N1622" i="4"/>
  <c r="N1623" i="4"/>
  <c r="N1624" i="4"/>
  <c r="N1625" i="4"/>
  <c r="N1626" i="4"/>
  <c r="N1627" i="4"/>
  <c r="N1628" i="4"/>
  <c r="N1629" i="4"/>
  <c r="N1630" i="4"/>
  <c r="N1631" i="4"/>
  <c r="N1632" i="4"/>
  <c r="N1633" i="4"/>
  <c r="N1634" i="4"/>
  <c r="N1635" i="4"/>
  <c r="N1636" i="4"/>
  <c r="N1637" i="4"/>
  <c r="N1638" i="4"/>
  <c r="N1639" i="4"/>
  <c r="N1640" i="4"/>
  <c r="N1641" i="4"/>
  <c r="N1642" i="4"/>
  <c r="N1643" i="4"/>
  <c r="N1644" i="4"/>
  <c r="N1645" i="4"/>
  <c r="N1646" i="4"/>
  <c r="N1647" i="4"/>
  <c r="N1648" i="4"/>
  <c r="N1649" i="4"/>
  <c r="N1650" i="4"/>
  <c r="N1651" i="4"/>
  <c r="N1652" i="4"/>
  <c r="N1653" i="4"/>
  <c r="N1654" i="4"/>
  <c r="N1655" i="4"/>
  <c r="N1656" i="4"/>
  <c r="N1657" i="4"/>
  <c r="N1658" i="4"/>
  <c r="N1659" i="4"/>
  <c r="N1660" i="4"/>
  <c r="N1661" i="4"/>
  <c r="N1662" i="4"/>
  <c r="N1663" i="4"/>
  <c r="N1664" i="4"/>
  <c r="N1665" i="4"/>
  <c r="N1666" i="4"/>
  <c r="N1667" i="4"/>
  <c r="N1668" i="4"/>
  <c r="N1669" i="4"/>
  <c r="N1670" i="4"/>
  <c r="N1671" i="4"/>
  <c r="N1672" i="4"/>
  <c r="N1673" i="4"/>
  <c r="N1674" i="4"/>
  <c r="N1675" i="4"/>
  <c r="N1676" i="4"/>
  <c r="N1677" i="4"/>
  <c r="N1678" i="4"/>
  <c r="N1679" i="4"/>
  <c r="N1680" i="4"/>
  <c r="N1681" i="4"/>
  <c r="N1682" i="4"/>
  <c r="N1683" i="4"/>
  <c r="N1684" i="4"/>
  <c r="N1685" i="4"/>
  <c r="N1686" i="4"/>
  <c r="N1687" i="4"/>
  <c r="N1688" i="4"/>
  <c r="N1689" i="4"/>
  <c r="N1690" i="4"/>
  <c r="N1691" i="4"/>
  <c r="N1692" i="4"/>
  <c r="N1693" i="4"/>
  <c r="N1694" i="4"/>
  <c r="N1695" i="4"/>
  <c r="N1696" i="4"/>
  <c r="N1697" i="4"/>
  <c r="N1698" i="4"/>
  <c r="N1699" i="4"/>
  <c r="N1700" i="4"/>
  <c r="N1701" i="4"/>
  <c r="N1702" i="4"/>
  <c r="N1703" i="4"/>
  <c r="N1704" i="4"/>
  <c r="N1705" i="4"/>
  <c r="N1706" i="4"/>
  <c r="N1707" i="4"/>
  <c r="N1708" i="4"/>
  <c r="N1709" i="4"/>
  <c r="N1710" i="4"/>
  <c r="N1711" i="4"/>
  <c r="N1712" i="4"/>
  <c r="N1713" i="4"/>
  <c r="N1714" i="4"/>
  <c r="N1715" i="4"/>
  <c r="N1716" i="4"/>
  <c r="N1717" i="4"/>
  <c r="N1718" i="4"/>
  <c r="N1719" i="4"/>
  <c r="N1720" i="4"/>
  <c r="N1721" i="4"/>
  <c r="N1722" i="4"/>
  <c r="N1723" i="4"/>
  <c r="N1724" i="4"/>
  <c r="N1725" i="4"/>
  <c r="N1726" i="4"/>
  <c r="N1727" i="4"/>
  <c r="N1728" i="4"/>
  <c r="N1729" i="4"/>
  <c r="N1730" i="4"/>
  <c r="N1731" i="4"/>
  <c r="N1732" i="4"/>
  <c r="N1733" i="4"/>
  <c r="N1734" i="4"/>
  <c r="N1735" i="4"/>
  <c r="N1736" i="4"/>
  <c r="N1737" i="4"/>
  <c r="N1738" i="4"/>
  <c r="N1739" i="4"/>
  <c r="N1740" i="4"/>
  <c r="N1741" i="4"/>
  <c r="N1742" i="4"/>
  <c r="N1743" i="4"/>
  <c r="N1744" i="4"/>
  <c r="N1745" i="4"/>
  <c r="N1746" i="4"/>
  <c r="N1747" i="4"/>
  <c r="N1748" i="4"/>
  <c r="N1749" i="4"/>
  <c r="N1750" i="4"/>
  <c r="N1751" i="4"/>
  <c r="N1752" i="4"/>
  <c r="N1753" i="4"/>
  <c r="N1754" i="4"/>
  <c r="N1755" i="4"/>
  <c r="N1756" i="4"/>
  <c r="N1757" i="4"/>
  <c r="N1758" i="4"/>
  <c r="N1759" i="4"/>
  <c r="N1760" i="4"/>
  <c r="N1761" i="4"/>
  <c r="N1762" i="4"/>
  <c r="N1763" i="4"/>
  <c r="N1764" i="4"/>
  <c r="N1765" i="4"/>
  <c r="N1766" i="4"/>
  <c r="N1767" i="4"/>
  <c r="N1768" i="4"/>
  <c r="N1769" i="4"/>
  <c r="N1770" i="4"/>
  <c r="N1771" i="4"/>
  <c r="N1772" i="4"/>
  <c r="N1773" i="4"/>
  <c r="N1774" i="4"/>
  <c r="N1775" i="4"/>
  <c r="N1776" i="4"/>
  <c r="N1777" i="4"/>
  <c r="N1778" i="4"/>
  <c r="N1779" i="4"/>
  <c r="N1780" i="4"/>
  <c r="N1781" i="4"/>
  <c r="N1782" i="4"/>
  <c r="N1783" i="4"/>
  <c r="N1784" i="4"/>
  <c r="N1785" i="4"/>
  <c r="N1786" i="4"/>
  <c r="N1787" i="4"/>
  <c r="N1788" i="4"/>
  <c r="N1789" i="4"/>
  <c r="N1790" i="4"/>
  <c r="N1791" i="4"/>
  <c r="N1792" i="4"/>
  <c r="N1793" i="4"/>
  <c r="N1794" i="4"/>
  <c r="N1795" i="4"/>
  <c r="N1796" i="4"/>
  <c r="N1797" i="4"/>
  <c r="N1798" i="4"/>
  <c r="N1799" i="4"/>
  <c r="N1800" i="4"/>
  <c r="N1801" i="4"/>
  <c r="N1802" i="4"/>
  <c r="N1803" i="4"/>
  <c r="N1804" i="4"/>
  <c r="N1805" i="4"/>
  <c r="N1806" i="4"/>
  <c r="N1807" i="4"/>
  <c r="N1808" i="4"/>
  <c r="N1809" i="4"/>
  <c r="N1810" i="4"/>
  <c r="N1811" i="4"/>
  <c r="N1812" i="4"/>
  <c r="N1813" i="4"/>
  <c r="N1814" i="4"/>
  <c r="N1815" i="4"/>
  <c r="N1816" i="4"/>
  <c r="N1817" i="4"/>
  <c r="N1818" i="4"/>
  <c r="N1819" i="4"/>
  <c r="N1820" i="4"/>
  <c r="N1821" i="4"/>
  <c r="N1822" i="4"/>
  <c r="N1823" i="4"/>
  <c r="N1824" i="4"/>
  <c r="N1825" i="4"/>
  <c r="N1826" i="4"/>
  <c r="N1827" i="4"/>
  <c r="N1828" i="4"/>
  <c r="N1829" i="4"/>
  <c r="N1830" i="4"/>
  <c r="N1831" i="4"/>
  <c r="N1832" i="4"/>
  <c r="N1833" i="4"/>
  <c r="N1834" i="4"/>
  <c r="N1835" i="4"/>
  <c r="N1836" i="4"/>
  <c r="N1837" i="4"/>
  <c r="N1838" i="4"/>
  <c r="N1839" i="4"/>
  <c r="N1840" i="4"/>
  <c r="N1841" i="4"/>
  <c r="N1842" i="4"/>
  <c r="N1843" i="4"/>
  <c r="N1844" i="4"/>
  <c r="N1845" i="4"/>
  <c r="N1846" i="4"/>
  <c r="N1847" i="4"/>
  <c r="N1848" i="4"/>
  <c r="N1849" i="4"/>
  <c r="N1850" i="4"/>
  <c r="N1851" i="4"/>
  <c r="N1852" i="4"/>
  <c r="N1853" i="4"/>
  <c r="N1854" i="4"/>
  <c r="N1855" i="4"/>
  <c r="N1856" i="4"/>
  <c r="N1857" i="4"/>
  <c r="N1858" i="4"/>
  <c r="N1859" i="4"/>
  <c r="N1860" i="4"/>
  <c r="N1861" i="4"/>
  <c r="N1862" i="4"/>
  <c r="N1863" i="4"/>
  <c r="N1864" i="4"/>
  <c r="N1865" i="4"/>
  <c r="N1866" i="4"/>
  <c r="N1867" i="4"/>
  <c r="N1868" i="4"/>
  <c r="N1869" i="4"/>
  <c r="N1870" i="4"/>
  <c r="N1871" i="4"/>
  <c r="N1872" i="4"/>
  <c r="N1873" i="4"/>
  <c r="N1874" i="4"/>
  <c r="N1875" i="4"/>
  <c r="N1876" i="4"/>
  <c r="N1877" i="4"/>
  <c r="N1878" i="4"/>
  <c r="N1879" i="4"/>
  <c r="N1880" i="4"/>
  <c r="N1881" i="4"/>
  <c r="N1882" i="4"/>
  <c r="N1883" i="4"/>
  <c r="N1884" i="4"/>
  <c r="N1885" i="4"/>
  <c r="N1886" i="4"/>
  <c r="N1887" i="4"/>
  <c r="N1888" i="4"/>
  <c r="N1889" i="4"/>
  <c r="N1890" i="4"/>
  <c r="N1891" i="4"/>
  <c r="N1892" i="4"/>
  <c r="N1893" i="4"/>
  <c r="N1894" i="4"/>
  <c r="N1895" i="4"/>
  <c r="N1896" i="4"/>
  <c r="N1897" i="4"/>
  <c r="N1898" i="4"/>
  <c r="N1899" i="4"/>
  <c r="N1900" i="4"/>
  <c r="N1901" i="4"/>
  <c r="N1902" i="4"/>
  <c r="N1903" i="4"/>
  <c r="N1904" i="4"/>
  <c r="N1905" i="4"/>
  <c r="N1906" i="4"/>
  <c r="N1907" i="4"/>
  <c r="N1908" i="4"/>
  <c r="N1909" i="4"/>
  <c r="N1910" i="4"/>
  <c r="N1911" i="4"/>
  <c r="N1912" i="4"/>
  <c r="N1913" i="4"/>
  <c r="N1914" i="4"/>
  <c r="N1915" i="4"/>
  <c r="N1916" i="4"/>
  <c r="N1917" i="4"/>
  <c r="N1918" i="4"/>
  <c r="N1919" i="4"/>
  <c r="N1920" i="4"/>
  <c r="N1921" i="4"/>
  <c r="N1922" i="4"/>
  <c r="N1923" i="4"/>
  <c r="N1924" i="4"/>
  <c r="N1925" i="4"/>
  <c r="N1926" i="4"/>
  <c r="N1927" i="4"/>
  <c r="N1928" i="4"/>
  <c r="N1929" i="4"/>
  <c r="N1930" i="4"/>
  <c r="N1931" i="4"/>
  <c r="N1932" i="4"/>
  <c r="N1933" i="4"/>
  <c r="N1934" i="4"/>
  <c r="N1935" i="4"/>
  <c r="N1936" i="4"/>
  <c r="N1937" i="4"/>
  <c r="N1938" i="4"/>
  <c r="N1939" i="4"/>
  <c r="N1940" i="4"/>
  <c r="N1941" i="4"/>
  <c r="N1942" i="4"/>
  <c r="N1943" i="4"/>
  <c r="N1944" i="4"/>
  <c r="N1945" i="4"/>
  <c r="N1946" i="4"/>
  <c r="N1947" i="4"/>
  <c r="N1948" i="4"/>
  <c r="N1949" i="4"/>
  <c r="N1950" i="4"/>
  <c r="N1951" i="4"/>
  <c r="N1952" i="4"/>
  <c r="N1953" i="4"/>
  <c r="N1954" i="4"/>
  <c r="N1955" i="4"/>
  <c r="N1956" i="4"/>
  <c r="N1957" i="4"/>
  <c r="N1958" i="4"/>
  <c r="N1959" i="4"/>
  <c r="N1960" i="4"/>
  <c r="N1961" i="4"/>
  <c r="N1962" i="4"/>
  <c r="N1963" i="4"/>
  <c r="N1964" i="4"/>
  <c r="N1965" i="4"/>
  <c r="N1966" i="4"/>
  <c r="N1967" i="4"/>
  <c r="N1968" i="4"/>
  <c r="N1969" i="4"/>
  <c r="N1970" i="4"/>
  <c r="N1971" i="4"/>
  <c r="N1972" i="4"/>
  <c r="N1973" i="4"/>
  <c r="N1974" i="4"/>
  <c r="N1975" i="4"/>
  <c r="N1976" i="4"/>
  <c r="N1977" i="4"/>
  <c r="N1978" i="4"/>
  <c r="N1979" i="4"/>
  <c r="N1980" i="4"/>
  <c r="N1981" i="4"/>
  <c r="N1982" i="4"/>
  <c r="N1983" i="4"/>
  <c r="N1984" i="4"/>
  <c r="N1985" i="4"/>
  <c r="N1986" i="4"/>
  <c r="N1987" i="4"/>
  <c r="N1988" i="4"/>
  <c r="N1989" i="4"/>
  <c r="N1990" i="4"/>
  <c r="N1991" i="4"/>
  <c r="N1992" i="4"/>
  <c r="N1993" i="4"/>
  <c r="N1994" i="4"/>
  <c r="N1995" i="4"/>
  <c r="N1996" i="4"/>
  <c r="N1997" i="4"/>
  <c r="N1998" i="4"/>
  <c r="N1999" i="4"/>
  <c r="N2000" i="4"/>
  <c r="N2001" i="4"/>
  <c r="N2002" i="4"/>
  <c r="N2003" i="4"/>
  <c r="N2004" i="4"/>
  <c r="N2005" i="4"/>
  <c r="N2006" i="4"/>
  <c r="N2007" i="4"/>
  <c r="N2008" i="4"/>
  <c r="N2009" i="4"/>
  <c r="N2010" i="4"/>
  <c r="N2011" i="4"/>
  <c r="N2012" i="4"/>
  <c r="N2013" i="4"/>
  <c r="N2014" i="4"/>
  <c r="N2015" i="4"/>
  <c r="N2016" i="4"/>
  <c r="N2017" i="4"/>
  <c r="N2018" i="4"/>
  <c r="N2019" i="4"/>
  <c r="N2020" i="4"/>
  <c r="N2021" i="4"/>
  <c r="N2022" i="4"/>
  <c r="N2023" i="4"/>
  <c r="N2024" i="4"/>
  <c r="N2025" i="4"/>
  <c r="N2026" i="4"/>
  <c r="N2027" i="4"/>
  <c r="N2028" i="4"/>
  <c r="N2029" i="4"/>
  <c r="N2030" i="4"/>
  <c r="N2031" i="4"/>
  <c r="N2032" i="4"/>
  <c r="N2033" i="4"/>
  <c r="N2034" i="4"/>
  <c r="N2035" i="4"/>
  <c r="N2036" i="4"/>
  <c r="N2037" i="4"/>
  <c r="N2038" i="4"/>
  <c r="N2039" i="4"/>
  <c r="N2040" i="4"/>
  <c r="N2041" i="4"/>
  <c r="N2042" i="4"/>
  <c r="N2043" i="4"/>
  <c r="N2044" i="4"/>
  <c r="N2045" i="4"/>
  <c r="N2046" i="4"/>
  <c r="N2047" i="4"/>
  <c r="N2048" i="4"/>
  <c r="N2049" i="4"/>
  <c r="N2050" i="4"/>
  <c r="N2051" i="4"/>
  <c r="N2052" i="4"/>
  <c r="N2053" i="4"/>
  <c r="N2054" i="4"/>
  <c r="N2055" i="4"/>
  <c r="N2056" i="4"/>
  <c r="N2057" i="4"/>
  <c r="N2058" i="4"/>
  <c r="N2059" i="4"/>
  <c r="N2060" i="4"/>
  <c r="N2061" i="4"/>
  <c r="N2062" i="4"/>
  <c r="N2063" i="4"/>
  <c r="N2064" i="4"/>
  <c r="N2065" i="4"/>
  <c r="N2066" i="4"/>
  <c r="N2067" i="4"/>
  <c r="N2068" i="4"/>
  <c r="N2069" i="4"/>
  <c r="N2070" i="4"/>
  <c r="N2071" i="4"/>
  <c r="N2072" i="4"/>
  <c r="N2073" i="4"/>
  <c r="N2074" i="4"/>
  <c r="N2075" i="4"/>
  <c r="N2076" i="4"/>
  <c r="N2077" i="4"/>
  <c r="N2078" i="4"/>
  <c r="N2079" i="4"/>
  <c r="N2080" i="4"/>
  <c r="N2081" i="4"/>
  <c r="N2082" i="4"/>
  <c r="N2083" i="4"/>
  <c r="N2084" i="4"/>
  <c r="N2085" i="4"/>
  <c r="N2086" i="4"/>
  <c r="N2087" i="4"/>
  <c r="N2088" i="4"/>
  <c r="N2089" i="4"/>
  <c r="N2090" i="4"/>
  <c r="N2091" i="4"/>
  <c r="N2092" i="4"/>
  <c r="N2093" i="4"/>
  <c r="N2094" i="4"/>
  <c r="N2095" i="4"/>
  <c r="N2096" i="4"/>
  <c r="N2097" i="4"/>
  <c r="N2098" i="4"/>
  <c r="N2099" i="4"/>
  <c r="N2100" i="4"/>
  <c r="N2101" i="4"/>
  <c r="N2102" i="4"/>
  <c r="N2103" i="4"/>
  <c r="N2104" i="4"/>
  <c r="N2105" i="4"/>
  <c r="N2106" i="4"/>
  <c r="N2107" i="4"/>
  <c r="N2108" i="4"/>
  <c r="N2109" i="4"/>
  <c r="N2110" i="4"/>
  <c r="N2111" i="4"/>
  <c r="N2112" i="4"/>
  <c r="N2113" i="4"/>
  <c r="N2114" i="4"/>
  <c r="N2115" i="4"/>
  <c r="N2116" i="4"/>
  <c r="N2117" i="4"/>
  <c r="N2118" i="4"/>
  <c r="N2119" i="4"/>
  <c r="N2120" i="4"/>
  <c r="N2121" i="4"/>
  <c r="N2122" i="4"/>
  <c r="N2123" i="4"/>
  <c r="N2124" i="4"/>
  <c r="N2125" i="4"/>
  <c r="N2126" i="4"/>
  <c r="N2127" i="4"/>
  <c r="N2128" i="4"/>
  <c r="N2129" i="4"/>
  <c r="N2130" i="4"/>
  <c r="N2131" i="4"/>
  <c r="N2132" i="4"/>
  <c r="N2133" i="4"/>
  <c r="N2134" i="4"/>
  <c r="N2135" i="4"/>
  <c r="N2136" i="4"/>
  <c r="N2137" i="4"/>
  <c r="N2138" i="4"/>
  <c r="N2139" i="4"/>
  <c r="N2140" i="4"/>
  <c r="N2141" i="4"/>
  <c r="N2142" i="4"/>
  <c r="N2143" i="4"/>
  <c r="N2144" i="4"/>
  <c r="N2145" i="4"/>
  <c r="N2146" i="4"/>
  <c r="N2147" i="4"/>
  <c r="N2148" i="4"/>
  <c r="N2149" i="4"/>
  <c r="N2150" i="4"/>
  <c r="N2151" i="4"/>
  <c r="N2152" i="4"/>
  <c r="N2153" i="4"/>
  <c r="N2154" i="4"/>
  <c r="N2155" i="4"/>
  <c r="N2156" i="4"/>
  <c r="N2157" i="4"/>
  <c r="N2158" i="4"/>
  <c r="N2159" i="4"/>
  <c r="N2160" i="4"/>
  <c r="N2161" i="4"/>
  <c r="N2162" i="4"/>
  <c r="N2163" i="4"/>
  <c r="N2164" i="4"/>
  <c r="N2165" i="4"/>
  <c r="N2166" i="4"/>
  <c r="N2167" i="4"/>
  <c r="N2168" i="4"/>
  <c r="N2169" i="4"/>
  <c r="N2170" i="4"/>
  <c r="N2171" i="4"/>
  <c r="N2172" i="4"/>
  <c r="N2173" i="4"/>
  <c r="N2174" i="4"/>
  <c r="N2175" i="4"/>
  <c r="N2176" i="4"/>
  <c r="N2177" i="4"/>
  <c r="N2178" i="4"/>
  <c r="N2179" i="4"/>
  <c r="N2180" i="4"/>
  <c r="N2181" i="4"/>
  <c r="N2182" i="4"/>
  <c r="N2183" i="4"/>
  <c r="N2184" i="4"/>
  <c r="N2185" i="4"/>
  <c r="N2186" i="4"/>
  <c r="N2187" i="4"/>
  <c r="N2188" i="4"/>
  <c r="N2189" i="4"/>
  <c r="N2190" i="4"/>
  <c r="N2191" i="4"/>
  <c r="N2192" i="4"/>
  <c r="N2193" i="4"/>
  <c r="N2194" i="4"/>
  <c r="N2195" i="4"/>
  <c r="N2196" i="4"/>
  <c r="N2197" i="4"/>
  <c r="N2198" i="4"/>
  <c r="N2199" i="4"/>
  <c r="N2200" i="4"/>
  <c r="N2201" i="4"/>
  <c r="N2202" i="4"/>
  <c r="N2203" i="4"/>
  <c r="N2204" i="4"/>
  <c r="N2205" i="4"/>
  <c r="N2206" i="4"/>
  <c r="N2207" i="4"/>
  <c r="N2208" i="4"/>
  <c r="N2209" i="4"/>
  <c r="N2210" i="4"/>
  <c r="N2211" i="4"/>
  <c r="N2212" i="4"/>
  <c r="N2213" i="4"/>
  <c r="N2214" i="4"/>
  <c r="N2215" i="4"/>
  <c r="N2216" i="4"/>
  <c r="N2217" i="4"/>
  <c r="N2218" i="4"/>
  <c r="N2219" i="4"/>
  <c r="N2220" i="4"/>
  <c r="N2221" i="4"/>
  <c r="N2222" i="4"/>
  <c r="N2223" i="4"/>
  <c r="N2224" i="4"/>
  <c r="N2225" i="4"/>
  <c r="N2226" i="4"/>
  <c r="N2227" i="4"/>
  <c r="N2228" i="4"/>
  <c r="N2229" i="4"/>
  <c r="N2230" i="4"/>
  <c r="N2231" i="4"/>
  <c r="N2232" i="4"/>
  <c r="N2233" i="4"/>
  <c r="N2234" i="4"/>
  <c r="N2235" i="4"/>
  <c r="N2236" i="4"/>
  <c r="N2237" i="4"/>
  <c r="N2238" i="4"/>
  <c r="N2239" i="4"/>
  <c r="N2240" i="4"/>
  <c r="N2241" i="4"/>
  <c r="N2242" i="4"/>
  <c r="N2243" i="4"/>
  <c r="N2244" i="4"/>
  <c r="N2245" i="4"/>
  <c r="N2246" i="4"/>
  <c r="N2247" i="4"/>
  <c r="N2248" i="4"/>
  <c r="N2249" i="4"/>
  <c r="N2250" i="4"/>
  <c r="N2251" i="4"/>
  <c r="N2252" i="4"/>
  <c r="N2253" i="4"/>
  <c r="N2254" i="4"/>
  <c r="N2255" i="4"/>
  <c r="N2256" i="4"/>
  <c r="N2257" i="4"/>
  <c r="N2258" i="4"/>
  <c r="N2259" i="4"/>
  <c r="N2260" i="4"/>
  <c r="N2261" i="4"/>
  <c r="N2262" i="4"/>
  <c r="N2263" i="4"/>
  <c r="N2264" i="4"/>
  <c r="N2265" i="4"/>
  <c r="N2266" i="4"/>
  <c r="N2267" i="4"/>
  <c r="N2268" i="4"/>
  <c r="N2269" i="4"/>
  <c r="N2270" i="4"/>
  <c r="N2271" i="4"/>
  <c r="N2272" i="4"/>
  <c r="N2273" i="4"/>
  <c r="N2274" i="4"/>
  <c r="N2275" i="4"/>
  <c r="N2276" i="4"/>
  <c r="N2277" i="4"/>
  <c r="N2278" i="4"/>
  <c r="N2279" i="4"/>
  <c r="N2280" i="4"/>
  <c r="N2281" i="4"/>
  <c r="N2282" i="4"/>
  <c r="N2283" i="4"/>
  <c r="N2284" i="4"/>
  <c r="N2285" i="4"/>
  <c r="N2286" i="4"/>
  <c r="N2287" i="4"/>
  <c r="N2288" i="4"/>
  <c r="N2289" i="4"/>
  <c r="N2290" i="4"/>
  <c r="N2291" i="4"/>
  <c r="N2292" i="4"/>
  <c r="N2293" i="4"/>
  <c r="N2294" i="4"/>
  <c r="N2295" i="4"/>
  <c r="N2296" i="4"/>
  <c r="N2297" i="4"/>
  <c r="N2298" i="4"/>
  <c r="N2299" i="4"/>
  <c r="N2300" i="4"/>
  <c r="N2301" i="4"/>
  <c r="N2302" i="4"/>
  <c r="N2303" i="4"/>
  <c r="N2304" i="4"/>
  <c r="N2305" i="4"/>
  <c r="N2306" i="4"/>
  <c r="N2307" i="4"/>
  <c r="N2308" i="4"/>
  <c r="N2309" i="4"/>
  <c r="N2310" i="4"/>
  <c r="N2311" i="4"/>
  <c r="N2312" i="4"/>
  <c r="N2313" i="4"/>
  <c r="N2314" i="4"/>
  <c r="N2315" i="4"/>
  <c r="N2316" i="4"/>
  <c r="N2317" i="4"/>
  <c r="N2318" i="4"/>
  <c r="N2319" i="4"/>
  <c r="N2320" i="4"/>
  <c r="N2321" i="4"/>
  <c r="N2322" i="4"/>
  <c r="N2323" i="4"/>
  <c r="N2324" i="4"/>
  <c r="N2325" i="4"/>
  <c r="N2326" i="4"/>
  <c r="N2327" i="4"/>
  <c r="N2328" i="4"/>
  <c r="N2329" i="4"/>
  <c r="N2330" i="4"/>
  <c r="N2331" i="4"/>
  <c r="N2332" i="4"/>
  <c r="N2333" i="4"/>
  <c r="N2334" i="4"/>
  <c r="N2335" i="4"/>
  <c r="N2336" i="4"/>
  <c r="N2337" i="4"/>
  <c r="N2338" i="4"/>
  <c r="N2339" i="4"/>
  <c r="N2340" i="4"/>
  <c r="N2341" i="4"/>
  <c r="N2342" i="4"/>
  <c r="N2343" i="4"/>
  <c r="N2344" i="4"/>
  <c r="N2345" i="4"/>
  <c r="N2346" i="4"/>
  <c r="N2347" i="4"/>
  <c r="N2348" i="4"/>
  <c r="N2349" i="4"/>
  <c r="N2350" i="4"/>
  <c r="N2351" i="4"/>
  <c r="N2352" i="4"/>
  <c r="N2353" i="4"/>
  <c r="N2354" i="4"/>
  <c r="N2355" i="4"/>
  <c r="N2356" i="4"/>
  <c r="N2357" i="4"/>
  <c r="N2358" i="4"/>
  <c r="N2359" i="4"/>
  <c r="N2360" i="4"/>
  <c r="N2361" i="4"/>
  <c r="N2362" i="4"/>
  <c r="N2363" i="4"/>
  <c r="N2364" i="4"/>
  <c r="N2365" i="4"/>
  <c r="N2366" i="4"/>
  <c r="N2367" i="4"/>
  <c r="N2368" i="4"/>
  <c r="N2369" i="4"/>
  <c r="N2370" i="4"/>
  <c r="N2371" i="4"/>
  <c r="N2372" i="4"/>
  <c r="N2373" i="4"/>
  <c r="N2374" i="4"/>
  <c r="N2375" i="4"/>
  <c r="N2376" i="4"/>
  <c r="N2377" i="4"/>
  <c r="N2378" i="4"/>
  <c r="N2379" i="4"/>
  <c r="N2380" i="4"/>
  <c r="N2381" i="4"/>
  <c r="N2382" i="4"/>
  <c r="N2383" i="4"/>
  <c r="N2384" i="4"/>
  <c r="N2385" i="4"/>
  <c r="N2386" i="4"/>
  <c r="N2387" i="4"/>
  <c r="N2388" i="4"/>
  <c r="N2389" i="4"/>
  <c r="N2390" i="4"/>
  <c r="N2391" i="4"/>
  <c r="N2392" i="4"/>
  <c r="N2393" i="4"/>
  <c r="N2394" i="4"/>
  <c r="N2395" i="4"/>
  <c r="N2396" i="4"/>
  <c r="N2397" i="4"/>
  <c r="N2398" i="4"/>
  <c r="N2399" i="4"/>
  <c r="N2400" i="4"/>
  <c r="N2401" i="4"/>
  <c r="N2402" i="4"/>
  <c r="N2403" i="4"/>
  <c r="N2404" i="4"/>
  <c r="N2405" i="4"/>
  <c r="N2406" i="4"/>
  <c r="N2407" i="4"/>
  <c r="N2408" i="4"/>
  <c r="N2409" i="4"/>
  <c r="N2410" i="4"/>
  <c r="N2411" i="4"/>
  <c r="N2412" i="4"/>
  <c r="N2413" i="4"/>
  <c r="N2414" i="4"/>
  <c r="N2415" i="4"/>
  <c r="N2416" i="4"/>
  <c r="N2417" i="4"/>
  <c r="N2418" i="4"/>
  <c r="N2419" i="4"/>
  <c r="N2420" i="4"/>
  <c r="N2421" i="4"/>
  <c r="N2422" i="4"/>
  <c r="N2423" i="4"/>
  <c r="N2424" i="4"/>
  <c r="N2425" i="4"/>
  <c r="N2426" i="4"/>
  <c r="N2427" i="4"/>
  <c r="N2428" i="4"/>
  <c r="N2429" i="4"/>
  <c r="N2430" i="4"/>
  <c r="N2431" i="4"/>
  <c r="N2432" i="4"/>
  <c r="N2433" i="4"/>
  <c r="N2434" i="4"/>
  <c r="N2435" i="4"/>
  <c r="N2436" i="4"/>
  <c r="N2437" i="4"/>
  <c r="N2438" i="4"/>
  <c r="N2439" i="4"/>
  <c r="N2440" i="4"/>
  <c r="N2441" i="4"/>
  <c r="N2442" i="4"/>
  <c r="N2443" i="4"/>
  <c r="N2444" i="4"/>
  <c r="N2445" i="4"/>
  <c r="N2446" i="4"/>
  <c r="N2447" i="4"/>
  <c r="N2448" i="4"/>
  <c r="N2449" i="4"/>
  <c r="N2450" i="4"/>
  <c r="N2451" i="4"/>
  <c r="N2452" i="4"/>
  <c r="N2453" i="4"/>
  <c r="N2454" i="4"/>
  <c r="N2455" i="4"/>
  <c r="N2456" i="4"/>
  <c r="N2457" i="4"/>
  <c r="N2458" i="4"/>
  <c r="N2459" i="4"/>
  <c r="N2460" i="4"/>
  <c r="N2461" i="4"/>
  <c r="N2462" i="4"/>
  <c r="N2463" i="4"/>
  <c r="N2464" i="4"/>
  <c r="N2465" i="4"/>
  <c r="N2466" i="4"/>
  <c r="N2467" i="4"/>
  <c r="N2468" i="4"/>
  <c r="N2469" i="4"/>
  <c r="N2470" i="4"/>
  <c r="N2471" i="4"/>
  <c r="N2472" i="4"/>
  <c r="N2473" i="4"/>
  <c r="N2474" i="4"/>
  <c r="N2475" i="4"/>
  <c r="N2476" i="4"/>
  <c r="N2477" i="4"/>
  <c r="N2478" i="4"/>
  <c r="N2479" i="4"/>
  <c r="N2480" i="4"/>
  <c r="N2481" i="4"/>
  <c r="N2482" i="4"/>
  <c r="N2483" i="4"/>
  <c r="N2484" i="4"/>
  <c r="N2485" i="4"/>
  <c r="N2486" i="4"/>
  <c r="N2487" i="4"/>
  <c r="N2488" i="4"/>
  <c r="N2489" i="4"/>
  <c r="N2490" i="4"/>
  <c r="N2491" i="4"/>
  <c r="N2492" i="4"/>
  <c r="N2493" i="4"/>
  <c r="N2494" i="4"/>
  <c r="N2495" i="4"/>
  <c r="N2496" i="4"/>
  <c r="N2497" i="4"/>
  <c r="N2498" i="4"/>
  <c r="N2499" i="4"/>
  <c r="N2500" i="4"/>
  <c r="N2501" i="4"/>
  <c r="N2502" i="4"/>
  <c r="N2503" i="4"/>
  <c r="N2504" i="4"/>
  <c r="N2505" i="4"/>
  <c r="N2506" i="4"/>
  <c r="N2507" i="4"/>
  <c r="N2508" i="4"/>
  <c r="N2509" i="4"/>
  <c r="N2510" i="4"/>
  <c r="N2511" i="4"/>
  <c r="N2512" i="4"/>
  <c r="N2513" i="4"/>
  <c r="N2514" i="4"/>
  <c r="N2515" i="4"/>
  <c r="N2516" i="4"/>
  <c r="N2517" i="4"/>
  <c r="N2518" i="4"/>
  <c r="N2519" i="4"/>
  <c r="N2520" i="4"/>
  <c r="N2521" i="4"/>
  <c r="N2522" i="4"/>
  <c r="N2523" i="4"/>
  <c r="N2524" i="4"/>
  <c r="N2525" i="4"/>
  <c r="N2526" i="4"/>
  <c r="N2527" i="4"/>
  <c r="N2528" i="4"/>
  <c r="N2529" i="4"/>
  <c r="N2530" i="4"/>
  <c r="N2531" i="4"/>
  <c r="N2532" i="4"/>
  <c r="N2533" i="4"/>
  <c r="N2534" i="4"/>
  <c r="N2535" i="4"/>
  <c r="N2536" i="4"/>
  <c r="N2537" i="4"/>
  <c r="N2538" i="4"/>
  <c r="N2539" i="4"/>
  <c r="N2540" i="4"/>
  <c r="N2541" i="4"/>
  <c r="N2542" i="4"/>
  <c r="N2543" i="4"/>
  <c r="N2544" i="4"/>
  <c r="N2545" i="4"/>
  <c r="N2546" i="4"/>
  <c r="N2547" i="4"/>
  <c r="N2548" i="4"/>
  <c r="N2549" i="4"/>
  <c r="N2550" i="4"/>
  <c r="N2551" i="4"/>
  <c r="N2552" i="4"/>
  <c r="N2553" i="4"/>
  <c r="N2554" i="4"/>
  <c r="N2555" i="4"/>
  <c r="N2556" i="4"/>
  <c r="N2557" i="4"/>
  <c r="N2558" i="4"/>
  <c r="N2559" i="4"/>
  <c r="N2560" i="4"/>
  <c r="N2561" i="4"/>
  <c r="N2562" i="4"/>
  <c r="N2563" i="4"/>
  <c r="N2564" i="4"/>
  <c r="N2565" i="4"/>
  <c r="N2566" i="4"/>
  <c r="N2567" i="4"/>
  <c r="N2568" i="4"/>
  <c r="N2569" i="4"/>
  <c r="N2570" i="4"/>
  <c r="N2571" i="4"/>
  <c r="N2572" i="4"/>
  <c r="N2573" i="4"/>
  <c r="N2574" i="4"/>
  <c r="N2575" i="4"/>
  <c r="N2576" i="4"/>
  <c r="N2577" i="4"/>
  <c r="N2578" i="4"/>
  <c r="N2579" i="4"/>
  <c r="N2580" i="4"/>
  <c r="N2581" i="4"/>
  <c r="N2582" i="4"/>
  <c r="N2583" i="4"/>
  <c r="N2584" i="4"/>
  <c r="N2585" i="4"/>
  <c r="N2586" i="4"/>
  <c r="N2587" i="4"/>
  <c r="N2588" i="4"/>
  <c r="N2589" i="4"/>
  <c r="N2590" i="4"/>
  <c r="N2591" i="4"/>
  <c r="N2592" i="4"/>
  <c r="N2593" i="4"/>
  <c r="N2594" i="4"/>
  <c r="N2595" i="4"/>
  <c r="N2596" i="4"/>
  <c r="N2597" i="4"/>
  <c r="N2598" i="4"/>
  <c r="N2599" i="4"/>
  <c r="N2600" i="4"/>
  <c r="N2601" i="4"/>
  <c r="N2602" i="4"/>
  <c r="N2603" i="4"/>
  <c r="N2604" i="4"/>
  <c r="N2605" i="4"/>
  <c r="N2606" i="4"/>
  <c r="N2607" i="4"/>
  <c r="N2608" i="4"/>
  <c r="N2609" i="4"/>
  <c r="N2610" i="4"/>
  <c r="N2611" i="4"/>
  <c r="N2612" i="4"/>
  <c r="N2613" i="4"/>
  <c r="N2614" i="4"/>
  <c r="N2615" i="4"/>
  <c r="N2616" i="4"/>
  <c r="N2617" i="4"/>
  <c r="N2618" i="4"/>
  <c r="N2619" i="4"/>
  <c r="N2620" i="4"/>
  <c r="N2621" i="4"/>
  <c r="N2622" i="4"/>
  <c r="N2623" i="4"/>
  <c r="N2624" i="4"/>
  <c r="N2625" i="4"/>
  <c r="N2626" i="4"/>
  <c r="N2627" i="4"/>
  <c r="N2628" i="4"/>
  <c r="N2629" i="4"/>
  <c r="N2630" i="4"/>
  <c r="N2631" i="4"/>
  <c r="N2632" i="4"/>
  <c r="N2633" i="4"/>
  <c r="N2634" i="4"/>
  <c r="N2635" i="4"/>
  <c r="N2636" i="4"/>
  <c r="N2637" i="4"/>
  <c r="N2638" i="4"/>
  <c r="N2639" i="4"/>
  <c r="N2640" i="4"/>
  <c r="N2641" i="4"/>
  <c r="N2642" i="4"/>
  <c r="N2643" i="4"/>
  <c r="N2644" i="4"/>
  <c r="N2645" i="4"/>
  <c r="N2646" i="4"/>
  <c r="N2647" i="4"/>
  <c r="N2648" i="4"/>
  <c r="N2649" i="4"/>
  <c r="N2650" i="4"/>
  <c r="N2651" i="4"/>
  <c r="N2652" i="4"/>
  <c r="N2653" i="4"/>
  <c r="N2654" i="4"/>
  <c r="N2655" i="4"/>
  <c r="N2656" i="4"/>
  <c r="N2657" i="4"/>
  <c r="N2658" i="4"/>
  <c r="N2659" i="4"/>
  <c r="N2660" i="4"/>
  <c r="N2661" i="4"/>
  <c r="N2662" i="4"/>
  <c r="N2663" i="4"/>
  <c r="N2664" i="4"/>
  <c r="N2665" i="4"/>
  <c r="N2666" i="4"/>
  <c r="N2667" i="4"/>
  <c r="N2668" i="4"/>
  <c r="N2669" i="4"/>
  <c r="N2670" i="4"/>
  <c r="N2671" i="4"/>
  <c r="N2672" i="4"/>
  <c r="N2673" i="4"/>
  <c r="N2674" i="4"/>
  <c r="N2675" i="4"/>
  <c r="N2676" i="4"/>
  <c r="N2677" i="4"/>
  <c r="N2678" i="4"/>
  <c r="N2679" i="4"/>
  <c r="N2680" i="4"/>
  <c r="N2681" i="4"/>
  <c r="N2682" i="4"/>
  <c r="N2683" i="4"/>
  <c r="N2684" i="4"/>
  <c r="N2685" i="4"/>
  <c r="N2686" i="4"/>
  <c r="N2687" i="4"/>
  <c r="N2688" i="4"/>
  <c r="N2689" i="4"/>
  <c r="N2690" i="4"/>
  <c r="N2691" i="4"/>
  <c r="N2692" i="4"/>
  <c r="N2693" i="4"/>
  <c r="N2694" i="4"/>
  <c r="N2695" i="4"/>
  <c r="N2696" i="4"/>
  <c r="N2697" i="4"/>
  <c r="N2698" i="4"/>
  <c r="N2699" i="4"/>
  <c r="N2700" i="4"/>
  <c r="N2701" i="4"/>
  <c r="N2702" i="4"/>
  <c r="N2703" i="4"/>
  <c r="N2704" i="4"/>
  <c r="N2705" i="4"/>
  <c r="N2706" i="4"/>
  <c r="N2707" i="4"/>
  <c r="N2708" i="4"/>
  <c r="N2709" i="4"/>
  <c r="N2710" i="4"/>
  <c r="N2711" i="4"/>
  <c r="N2712" i="4"/>
  <c r="N2713" i="4"/>
  <c r="N2714" i="4"/>
  <c r="N2715" i="4"/>
  <c r="N2716" i="4"/>
  <c r="N2717" i="4"/>
  <c r="N2718" i="4"/>
  <c r="N2719" i="4"/>
  <c r="N2720" i="4"/>
  <c r="N2721" i="4"/>
  <c r="N2722" i="4"/>
  <c r="N2723" i="4"/>
  <c r="N2724" i="4"/>
  <c r="N2725" i="4"/>
  <c r="N2726" i="4"/>
  <c r="N2727" i="4"/>
  <c r="N2728" i="4"/>
  <c r="N2729" i="4"/>
  <c r="N2730" i="4"/>
  <c r="N2731" i="4"/>
  <c r="N2732" i="4"/>
  <c r="N2733" i="4"/>
  <c r="N2734" i="4"/>
  <c r="N2735" i="4"/>
  <c r="N2736" i="4"/>
  <c r="N2737" i="4"/>
  <c r="N2738" i="4"/>
  <c r="N2739" i="4"/>
  <c r="N2740" i="4"/>
  <c r="N2741" i="4"/>
  <c r="N2742" i="4"/>
  <c r="N2743" i="4"/>
  <c r="N2744" i="4"/>
  <c r="N2745" i="4"/>
  <c r="N2746" i="4"/>
  <c r="N2747" i="4"/>
  <c r="N2748" i="4"/>
  <c r="N2749" i="4"/>
  <c r="N2750" i="4"/>
  <c r="N2751" i="4"/>
  <c r="N2752" i="4"/>
  <c r="N2753" i="4"/>
  <c r="N2754" i="4"/>
  <c r="N2755" i="4"/>
  <c r="N2756" i="4"/>
  <c r="N2757" i="4"/>
  <c r="N2758" i="4"/>
  <c r="N2759" i="4"/>
  <c r="N2760" i="4"/>
  <c r="N2761" i="4"/>
  <c r="N2762" i="4"/>
  <c r="N2763" i="4"/>
  <c r="N2764" i="4"/>
  <c r="N2765" i="4"/>
  <c r="N2766" i="4"/>
  <c r="N2767" i="4"/>
  <c r="N2768" i="4"/>
  <c r="N2769" i="4"/>
  <c r="N2770" i="4"/>
  <c r="N2771" i="4"/>
  <c r="N2772" i="4"/>
  <c r="N2773" i="4"/>
  <c r="N2774" i="4"/>
  <c r="N2775" i="4"/>
  <c r="N2776" i="4"/>
  <c r="N2777" i="4"/>
  <c r="N2778" i="4"/>
  <c r="N2779" i="4"/>
  <c r="N2780" i="4"/>
  <c r="N2781" i="4"/>
  <c r="N2782" i="4"/>
  <c r="N2783" i="4"/>
  <c r="N2784" i="4"/>
  <c r="N2785" i="4"/>
  <c r="N2786" i="4"/>
  <c r="N2787" i="4"/>
  <c r="N2788" i="4"/>
  <c r="N2789" i="4"/>
  <c r="N2790" i="4"/>
  <c r="N2791" i="4"/>
  <c r="N2792" i="4"/>
  <c r="N2793" i="4"/>
  <c r="N2794" i="4"/>
  <c r="N2795" i="4"/>
  <c r="N2796" i="4"/>
  <c r="N2797" i="4"/>
  <c r="N2798" i="4"/>
  <c r="N2799" i="4"/>
  <c r="N2800" i="4"/>
  <c r="N2801" i="4"/>
  <c r="N2802" i="4"/>
  <c r="N2803" i="4"/>
  <c r="N2804" i="4"/>
  <c r="N2805" i="4"/>
  <c r="N2806" i="4"/>
  <c r="N2807" i="4"/>
  <c r="N2808" i="4"/>
  <c r="N2809" i="4"/>
  <c r="N2810" i="4"/>
  <c r="N2811" i="4"/>
  <c r="N2812" i="4"/>
  <c r="N2813" i="4"/>
  <c r="N2814" i="4"/>
  <c r="N2815" i="4"/>
  <c r="N2816" i="4"/>
  <c r="N2817" i="4"/>
  <c r="N2818" i="4"/>
  <c r="N2819" i="4"/>
  <c r="N2820" i="4"/>
  <c r="N2821" i="4"/>
  <c r="N2822" i="4"/>
  <c r="N2823" i="4"/>
  <c r="N2824" i="4"/>
  <c r="N2825" i="4"/>
  <c r="N2826" i="4"/>
  <c r="N2827" i="4"/>
  <c r="N2828" i="4"/>
  <c r="N2829" i="4"/>
  <c r="N2830" i="4"/>
  <c r="N2831" i="4"/>
  <c r="N2832" i="4"/>
  <c r="N2833" i="4"/>
  <c r="N2834" i="4"/>
  <c r="N2835" i="4"/>
  <c r="N2836" i="4"/>
  <c r="N2837" i="4"/>
  <c r="N2838" i="4"/>
  <c r="N2839" i="4"/>
  <c r="N2840" i="4"/>
  <c r="N2841" i="4"/>
  <c r="N2842" i="4"/>
  <c r="N2843" i="4"/>
  <c r="N2844" i="4"/>
  <c r="N2845" i="4"/>
  <c r="N2846" i="4"/>
  <c r="N2847" i="4"/>
  <c r="N2848" i="4"/>
  <c r="N2849" i="4"/>
  <c r="N2850" i="4"/>
  <c r="N2851" i="4"/>
  <c r="N2852" i="4"/>
  <c r="N2853" i="4"/>
  <c r="N2854" i="4"/>
  <c r="N2855" i="4"/>
  <c r="N2856" i="4"/>
  <c r="N2857" i="4"/>
  <c r="N2858" i="4"/>
  <c r="N2859" i="4"/>
  <c r="N2860" i="4"/>
  <c r="N2861" i="4"/>
  <c r="N2862" i="4"/>
  <c r="N2863" i="4"/>
  <c r="N2864" i="4"/>
  <c r="N2865" i="4"/>
  <c r="N2866" i="4"/>
  <c r="N2867" i="4"/>
  <c r="N2868" i="4"/>
  <c r="N2869" i="4"/>
  <c r="N2870" i="4"/>
  <c r="N2871" i="4"/>
  <c r="N2872" i="4"/>
  <c r="N2873" i="4"/>
  <c r="N2874" i="4"/>
  <c r="N2875" i="4"/>
  <c r="N2876" i="4"/>
  <c r="N2877" i="4"/>
  <c r="N2878" i="4"/>
  <c r="N2879" i="4"/>
  <c r="N2880" i="4"/>
  <c r="N2881" i="4"/>
  <c r="N2882" i="4"/>
  <c r="N2883" i="4"/>
  <c r="N2884" i="4"/>
  <c r="N2885" i="4"/>
  <c r="N2886" i="4"/>
  <c r="N2887" i="4"/>
  <c r="N2888" i="4"/>
  <c r="N2889" i="4"/>
  <c r="N2890" i="4"/>
  <c r="N2891" i="4"/>
  <c r="N2892" i="4"/>
  <c r="N2893" i="4"/>
  <c r="N2894" i="4"/>
  <c r="N2895" i="4"/>
  <c r="N2896" i="4"/>
  <c r="N2897" i="4"/>
  <c r="N2898" i="4"/>
  <c r="N2899" i="4"/>
  <c r="N2900" i="4"/>
  <c r="N2901" i="4"/>
  <c r="N2902" i="4"/>
  <c r="N2903" i="4"/>
  <c r="N2904" i="4"/>
  <c r="N2905" i="4"/>
  <c r="N2906" i="4"/>
  <c r="N2907" i="4"/>
  <c r="N2908" i="4"/>
  <c r="N2909" i="4"/>
  <c r="N2910" i="4"/>
  <c r="N2911" i="4"/>
  <c r="N2912" i="4"/>
  <c r="N2913" i="4"/>
  <c r="N2914" i="4"/>
  <c r="N2915" i="4"/>
  <c r="N2916" i="4"/>
  <c r="N2917" i="4"/>
  <c r="N2918" i="4"/>
  <c r="N2919" i="4"/>
  <c r="N2920" i="4"/>
  <c r="N2921" i="4"/>
  <c r="N2922" i="4"/>
  <c r="N2923" i="4"/>
  <c r="N2924" i="4"/>
  <c r="N2925" i="4"/>
  <c r="N2926" i="4"/>
  <c r="N2927" i="4"/>
  <c r="N2928" i="4"/>
  <c r="N2929" i="4"/>
  <c r="N2930" i="4"/>
  <c r="N2931" i="4"/>
  <c r="N2932" i="4"/>
  <c r="N2933" i="4"/>
  <c r="N2934" i="4"/>
  <c r="N2935" i="4"/>
  <c r="N2936" i="4"/>
  <c r="N2937" i="4"/>
  <c r="N2938" i="4"/>
  <c r="N2939" i="4"/>
  <c r="N2940" i="4"/>
  <c r="N2941" i="4"/>
  <c r="N2942" i="4"/>
  <c r="N2943" i="4"/>
  <c r="N2944" i="4"/>
  <c r="N2945" i="4"/>
  <c r="N2946" i="4"/>
  <c r="N2947" i="4"/>
  <c r="N2948" i="4"/>
  <c r="N2949" i="4"/>
  <c r="N2950" i="4"/>
  <c r="N2951" i="4"/>
  <c r="N2952" i="4"/>
  <c r="N2953" i="4"/>
  <c r="N2954" i="4"/>
  <c r="N2955" i="4"/>
  <c r="N2956" i="4"/>
  <c r="N2957" i="4"/>
  <c r="N2958" i="4"/>
  <c r="N2959" i="4"/>
  <c r="N2960" i="4"/>
  <c r="N2961" i="4"/>
  <c r="N2962" i="4"/>
  <c r="N2963" i="4"/>
  <c r="N2964" i="4"/>
  <c r="N2965" i="4"/>
  <c r="N2966" i="4"/>
  <c r="N2967" i="4"/>
  <c r="N2968" i="4"/>
  <c r="N2969" i="4"/>
  <c r="N2970" i="4"/>
  <c r="N2971" i="4"/>
  <c r="N2972" i="4"/>
  <c r="N2973" i="4"/>
  <c r="N2974" i="4"/>
  <c r="N2975" i="4"/>
  <c r="N2976" i="4"/>
  <c r="N2977" i="4"/>
  <c r="N2978" i="4"/>
  <c r="N2979" i="4"/>
  <c r="N2980" i="4"/>
  <c r="N2981" i="4"/>
  <c r="N2982" i="4"/>
  <c r="N2983" i="4"/>
  <c r="N2984" i="4"/>
  <c r="N2985" i="4"/>
  <c r="N2986" i="4"/>
  <c r="N2987" i="4"/>
  <c r="N2988" i="4"/>
  <c r="N2989" i="4"/>
  <c r="N2990" i="4"/>
  <c r="N2991" i="4"/>
  <c r="N2992" i="4"/>
  <c r="N2993" i="4"/>
  <c r="N2994" i="4"/>
  <c r="N2995" i="4"/>
  <c r="N2996" i="4"/>
  <c r="N2997" i="4"/>
  <c r="N2998" i="4"/>
  <c r="N2999" i="4"/>
  <c r="N3000" i="4"/>
  <c r="N3001" i="4"/>
  <c r="N3002" i="4"/>
  <c r="N3003" i="4"/>
  <c r="N3004" i="4"/>
  <c r="N3005" i="4"/>
  <c r="N3006" i="4"/>
  <c r="N3007" i="4"/>
  <c r="N3008" i="4"/>
  <c r="N3009" i="4"/>
  <c r="N3010" i="4"/>
  <c r="N3011" i="4"/>
  <c r="N3012" i="4"/>
  <c r="N3013" i="4"/>
  <c r="N3014" i="4"/>
  <c r="N3015" i="4"/>
  <c r="N3016" i="4"/>
  <c r="N3017" i="4"/>
  <c r="N3018" i="4"/>
  <c r="N3019" i="4"/>
  <c r="N3020" i="4"/>
  <c r="N3021" i="4"/>
  <c r="N3022" i="4"/>
  <c r="N3023" i="4"/>
  <c r="N3024" i="4"/>
  <c r="N3025" i="4"/>
  <c r="N3026" i="4"/>
  <c r="N3027" i="4"/>
  <c r="N3028" i="4"/>
  <c r="N3029" i="4"/>
  <c r="N3030" i="4"/>
  <c r="N3031" i="4"/>
  <c r="N3032" i="4"/>
  <c r="N3033" i="4"/>
  <c r="N3034" i="4"/>
  <c r="N3035" i="4"/>
  <c r="N3036" i="4"/>
  <c r="N3037" i="4"/>
  <c r="N3038" i="4"/>
  <c r="N3039" i="4"/>
  <c r="N3040" i="4"/>
  <c r="N3041" i="4"/>
  <c r="N3042" i="4"/>
  <c r="N3043" i="4"/>
  <c r="N3044" i="4"/>
  <c r="N3045" i="4"/>
  <c r="N3046" i="4"/>
  <c r="N3047" i="4"/>
  <c r="N3048" i="4"/>
  <c r="N3049" i="4"/>
  <c r="N3050" i="4"/>
  <c r="N3051" i="4"/>
  <c r="N3052" i="4"/>
  <c r="N3053" i="4"/>
  <c r="N3054" i="4"/>
  <c r="N3055" i="4"/>
  <c r="N3056" i="4"/>
  <c r="N3057" i="4"/>
  <c r="N3058" i="4"/>
  <c r="N3059" i="4"/>
  <c r="N3060" i="4"/>
  <c r="N3061" i="4"/>
  <c r="N3062" i="4"/>
  <c r="N3063" i="4"/>
  <c r="N3064" i="4"/>
  <c r="N3065" i="4"/>
  <c r="N3066" i="4"/>
  <c r="N3067" i="4"/>
  <c r="N3068" i="4"/>
  <c r="N3069" i="4"/>
  <c r="N3070" i="4"/>
  <c r="N3071" i="4"/>
  <c r="N3072" i="4"/>
  <c r="N3073" i="4"/>
  <c r="N3074" i="4"/>
  <c r="N3075" i="4"/>
  <c r="N3076" i="4"/>
  <c r="N3077" i="4"/>
  <c r="N3078" i="4"/>
  <c r="N3079" i="4"/>
  <c r="N3080" i="4"/>
  <c r="N3081" i="4"/>
  <c r="N3082" i="4"/>
  <c r="N3083" i="4"/>
  <c r="N3084" i="4"/>
  <c r="N3085" i="4"/>
  <c r="N3086" i="4"/>
  <c r="N3087" i="4"/>
  <c r="N3088" i="4"/>
  <c r="N3089" i="4"/>
  <c r="N3090" i="4"/>
  <c r="N3091" i="4"/>
  <c r="N3092" i="4"/>
  <c r="N3093" i="4"/>
  <c r="N3094" i="4"/>
  <c r="N3095" i="4"/>
  <c r="N3096" i="4"/>
  <c r="N3097" i="4"/>
  <c r="N3098" i="4"/>
  <c r="N3099" i="4"/>
  <c r="N3100" i="4"/>
  <c r="N3101" i="4"/>
  <c r="N3102" i="4"/>
  <c r="N3103" i="4"/>
  <c r="N3104" i="4"/>
  <c r="N3105" i="4"/>
  <c r="N3106" i="4"/>
  <c r="N3107" i="4"/>
  <c r="N3108" i="4"/>
  <c r="N3109" i="4"/>
  <c r="N3110" i="4"/>
  <c r="N3111" i="4"/>
  <c r="N3112" i="4"/>
  <c r="N3113" i="4"/>
  <c r="N3114" i="4"/>
  <c r="N3115" i="4"/>
  <c r="N3116" i="4"/>
  <c r="N3117" i="4"/>
  <c r="N3118" i="4"/>
  <c r="N3119" i="4"/>
  <c r="N3120" i="4"/>
  <c r="N3121" i="4"/>
  <c r="N3122" i="4"/>
  <c r="N3123" i="4"/>
  <c r="N3124" i="4"/>
  <c r="N3125" i="4"/>
  <c r="N3126" i="4"/>
  <c r="N3127" i="4"/>
  <c r="N3128" i="4"/>
  <c r="N3129" i="4"/>
  <c r="N3130" i="4"/>
  <c r="N3131" i="4"/>
  <c r="N3132" i="4"/>
  <c r="N3133" i="4"/>
  <c r="N3134" i="4"/>
  <c r="N3135" i="4"/>
  <c r="N3136" i="4"/>
  <c r="N3137" i="4"/>
  <c r="N3138" i="4"/>
  <c r="N3139" i="4"/>
  <c r="N3140" i="4"/>
  <c r="N3141" i="4"/>
  <c r="N3142" i="4"/>
  <c r="N3143" i="4"/>
  <c r="N3144" i="4"/>
  <c r="N3145" i="4"/>
  <c r="N3146" i="4"/>
  <c r="N3147" i="4"/>
  <c r="N3148" i="4"/>
  <c r="N3149" i="4"/>
  <c r="N3150" i="4"/>
  <c r="N3151" i="4"/>
  <c r="N3152" i="4"/>
  <c r="N3153" i="4"/>
  <c r="N3154" i="4"/>
  <c r="N3155" i="4"/>
  <c r="N3156" i="4"/>
  <c r="N3157" i="4"/>
  <c r="N3158" i="4"/>
  <c r="N3159" i="4"/>
  <c r="N3160" i="4"/>
  <c r="N3161" i="4"/>
  <c r="N3162" i="4"/>
  <c r="N3163" i="4"/>
  <c r="N3164" i="4"/>
  <c r="N3165" i="4"/>
  <c r="N3166" i="4"/>
  <c r="N3167" i="4"/>
  <c r="N3168" i="4"/>
  <c r="N3169" i="4"/>
  <c r="N3170" i="4"/>
  <c r="N3171" i="4"/>
  <c r="N3172" i="4"/>
  <c r="N3173" i="4"/>
  <c r="N3174" i="4"/>
  <c r="N3175" i="4"/>
  <c r="N3176" i="4"/>
  <c r="N3177" i="4"/>
  <c r="N3178" i="4"/>
  <c r="N3179" i="4"/>
  <c r="N3180" i="4"/>
  <c r="N3181" i="4"/>
  <c r="N3182" i="4"/>
  <c r="N3183" i="4"/>
  <c r="N3184" i="4"/>
  <c r="N3185" i="4"/>
  <c r="N3186" i="4"/>
  <c r="N3187" i="4"/>
  <c r="N3188" i="4"/>
  <c r="N3189" i="4"/>
  <c r="N3190" i="4"/>
  <c r="N3191" i="4"/>
  <c r="N3192" i="4"/>
  <c r="N3193" i="4"/>
  <c r="N3194" i="4"/>
  <c r="N3195" i="4"/>
  <c r="N3196" i="4"/>
  <c r="N3197" i="4"/>
  <c r="N3198" i="4"/>
  <c r="N3199" i="4"/>
  <c r="N3200" i="4"/>
  <c r="N3201" i="4"/>
  <c r="N3202" i="4"/>
  <c r="N3203" i="4"/>
  <c r="N3204" i="4"/>
  <c r="N3205" i="4"/>
  <c r="N3206" i="4"/>
  <c r="N3207" i="4"/>
  <c r="N3208" i="4"/>
  <c r="N3209" i="4"/>
  <c r="N3210" i="4"/>
  <c r="N3211" i="4"/>
  <c r="N3212" i="4"/>
  <c r="N3213" i="4"/>
  <c r="N3214" i="4"/>
  <c r="N3215" i="4"/>
  <c r="N3216" i="4"/>
  <c r="N3217" i="4"/>
  <c r="N3218" i="4"/>
  <c r="N3219" i="4"/>
  <c r="N3220" i="4"/>
  <c r="N3221" i="4"/>
  <c r="N3222" i="4"/>
  <c r="N3223" i="4"/>
  <c r="N3224" i="4"/>
  <c r="N3225" i="4"/>
  <c r="N3226" i="4"/>
  <c r="N3227" i="4"/>
  <c r="N3228" i="4"/>
  <c r="N3229" i="4"/>
  <c r="N3230" i="4"/>
  <c r="N3231" i="4"/>
  <c r="N3232" i="4"/>
  <c r="N3233" i="4"/>
  <c r="N3234" i="4"/>
  <c r="N3235" i="4"/>
  <c r="N3236" i="4"/>
  <c r="N3237" i="4"/>
  <c r="N3238" i="4"/>
  <c r="N3239" i="4"/>
  <c r="N3240" i="4"/>
  <c r="N3241" i="4"/>
  <c r="N3242" i="4"/>
  <c r="N3243" i="4"/>
  <c r="N3244" i="4"/>
  <c r="N3245" i="4"/>
  <c r="N3246" i="4"/>
  <c r="N3247" i="4"/>
  <c r="N3248" i="4"/>
  <c r="N3249" i="4"/>
  <c r="N3250" i="4"/>
  <c r="N3251" i="4"/>
  <c r="N3252" i="4"/>
  <c r="N3253" i="4"/>
  <c r="N3254" i="4"/>
  <c r="N3255" i="4"/>
  <c r="N3256" i="4"/>
  <c r="N3257" i="4"/>
  <c r="N3258" i="4"/>
  <c r="N3259" i="4"/>
  <c r="N3260" i="4"/>
  <c r="N3261" i="4"/>
  <c r="N3262" i="4"/>
  <c r="N3263" i="4"/>
  <c r="N3264" i="4"/>
  <c r="N3265" i="4"/>
  <c r="N3266" i="4"/>
  <c r="N3267" i="4"/>
  <c r="N3268" i="4"/>
  <c r="N3269" i="4"/>
  <c r="N3270" i="4"/>
  <c r="N3271" i="4"/>
  <c r="N3272" i="4"/>
  <c r="N3273" i="4"/>
  <c r="N3274" i="4"/>
  <c r="N3275" i="4"/>
  <c r="N3276" i="4"/>
  <c r="N3277" i="4"/>
  <c r="N3278" i="4"/>
  <c r="N3279" i="4"/>
  <c r="N3280" i="4"/>
  <c r="N3281" i="4"/>
  <c r="N3282" i="4"/>
  <c r="N3283" i="4"/>
  <c r="N3284" i="4"/>
  <c r="N3285" i="4"/>
  <c r="N3286" i="4"/>
  <c r="N3287" i="4"/>
  <c r="N3288" i="4"/>
  <c r="N3289" i="4"/>
  <c r="N3290" i="4"/>
  <c r="N3291" i="4"/>
  <c r="N3292" i="4"/>
  <c r="N3293" i="4"/>
  <c r="N3294" i="4"/>
  <c r="N3295" i="4"/>
  <c r="N3296" i="4"/>
  <c r="N3297" i="4"/>
  <c r="N3298" i="4"/>
  <c r="N3299" i="4"/>
  <c r="N3300" i="4"/>
  <c r="N3301" i="4"/>
  <c r="N3302" i="4"/>
  <c r="N3303" i="4"/>
  <c r="N3304" i="4"/>
  <c r="N3305" i="4"/>
  <c r="N3306" i="4"/>
  <c r="N3307" i="4"/>
  <c r="N3308" i="4"/>
  <c r="N3309" i="4"/>
  <c r="N3310" i="4"/>
  <c r="N3311" i="4"/>
  <c r="N3312" i="4"/>
  <c r="N3313" i="4"/>
  <c r="N3314" i="4"/>
  <c r="N3315" i="4"/>
  <c r="N3316" i="4"/>
  <c r="N3317" i="4"/>
  <c r="N3318" i="4"/>
  <c r="N3319" i="4"/>
  <c r="N3320" i="4"/>
  <c r="N3321" i="4"/>
  <c r="N3322" i="4"/>
  <c r="N3323" i="4"/>
  <c r="N3324" i="4"/>
  <c r="N3325" i="4"/>
  <c r="N3326" i="4"/>
  <c r="N3327" i="4"/>
  <c r="N3328" i="4"/>
  <c r="N3329" i="4"/>
  <c r="N3330" i="4"/>
  <c r="N3331" i="4"/>
  <c r="N3332" i="4"/>
  <c r="N3333" i="4"/>
  <c r="N3334" i="4"/>
  <c r="N3335" i="4"/>
  <c r="N3336" i="4"/>
  <c r="N3337" i="4"/>
  <c r="N3338" i="4"/>
  <c r="N3339" i="4"/>
  <c r="N3340" i="4"/>
  <c r="N3341" i="4"/>
  <c r="N3342" i="4"/>
  <c r="N3343" i="4"/>
  <c r="N3344" i="4"/>
  <c r="N3345" i="4"/>
  <c r="N3346" i="4"/>
  <c r="N3347" i="4"/>
  <c r="N3348" i="4"/>
  <c r="N3349" i="4"/>
  <c r="N3350" i="4"/>
  <c r="N3351" i="4"/>
  <c r="N3352" i="4"/>
  <c r="N3353" i="4"/>
  <c r="N3354" i="4"/>
  <c r="N3355" i="4"/>
  <c r="N3356" i="4"/>
  <c r="N3357" i="4"/>
  <c r="N3358" i="4"/>
  <c r="N3359" i="4"/>
  <c r="N3360" i="4"/>
  <c r="N3361" i="4"/>
  <c r="N3362" i="4"/>
  <c r="N3363" i="4"/>
  <c r="N3364" i="4"/>
  <c r="N3365" i="4"/>
  <c r="N3366" i="4"/>
  <c r="N3367" i="4"/>
  <c r="N3368" i="4"/>
  <c r="N3369" i="4"/>
  <c r="N3370" i="4"/>
  <c r="N3371" i="4"/>
  <c r="N3372" i="4"/>
  <c r="N3373" i="4"/>
  <c r="N3374" i="4"/>
  <c r="N3375" i="4"/>
  <c r="N3376" i="4"/>
  <c r="N3377" i="4"/>
  <c r="N3378" i="4"/>
  <c r="N3379" i="4"/>
  <c r="N3380" i="4"/>
  <c r="N3381" i="4"/>
  <c r="N3382" i="4"/>
  <c r="N3383" i="4"/>
  <c r="N3384" i="4"/>
  <c r="N3385" i="4"/>
  <c r="N3386" i="4"/>
  <c r="N3387" i="4"/>
  <c r="N3388" i="4"/>
  <c r="N3389" i="4"/>
  <c r="N3390" i="4"/>
  <c r="N3391" i="4"/>
  <c r="N3392" i="4"/>
  <c r="N3393" i="4"/>
  <c r="N3394" i="4"/>
  <c r="N3395" i="4"/>
  <c r="N3396" i="4"/>
  <c r="N3397" i="4"/>
  <c r="N3398" i="4"/>
  <c r="N3399" i="4"/>
  <c r="N3400" i="4"/>
  <c r="N3401" i="4"/>
  <c r="N3402" i="4"/>
  <c r="N3403" i="4"/>
  <c r="N3404" i="4"/>
  <c r="N3405" i="4"/>
  <c r="N3406" i="4"/>
  <c r="N3407" i="4"/>
  <c r="N3408" i="4"/>
  <c r="N3409" i="4"/>
  <c r="N3410" i="4"/>
  <c r="N3411" i="4"/>
  <c r="N3412" i="4"/>
  <c r="N3413" i="4"/>
  <c r="N3414" i="4"/>
  <c r="N3415" i="4"/>
  <c r="N3416" i="4"/>
  <c r="N3417" i="4"/>
  <c r="N3418" i="4"/>
  <c r="N3419" i="4"/>
  <c r="N3420" i="4"/>
  <c r="N3421" i="4"/>
  <c r="N3422" i="4"/>
  <c r="N3423" i="4"/>
  <c r="N3424" i="4"/>
  <c r="N3425" i="4"/>
  <c r="N3426" i="4"/>
  <c r="N3427" i="4"/>
  <c r="N3428" i="4"/>
  <c r="N3429" i="4"/>
  <c r="N3430" i="4"/>
  <c r="N3431" i="4"/>
  <c r="N3432" i="4"/>
  <c r="N3433" i="4"/>
  <c r="N3434" i="4"/>
  <c r="N3435" i="4"/>
  <c r="N3436" i="4"/>
  <c r="N3437" i="4"/>
  <c r="N3438" i="4"/>
  <c r="N3439" i="4"/>
  <c r="N3440" i="4"/>
  <c r="N3441" i="4"/>
  <c r="N3442" i="4"/>
  <c r="N3443" i="4"/>
  <c r="N3444" i="4"/>
  <c r="N3445" i="4"/>
  <c r="N3446" i="4"/>
  <c r="N3447" i="4"/>
  <c r="N3448" i="4"/>
  <c r="N3449" i="4"/>
  <c r="N3450" i="4"/>
  <c r="N3451" i="4"/>
  <c r="N3452" i="4"/>
  <c r="N3453" i="4"/>
  <c r="N3454" i="4"/>
  <c r="N3455" i="4"/>
  <c r="N3456" i="4"/>
  <c r="N3457" i="4"/>
  <c r="N3458" i="4"/>
  <c r="N3459" i="4"/>
  <c r="N3460" i="4"/>
  <c r="N3461" i="4"/>
  <c r="N3462" i="4"/>
  <c r="N3463" i="4"/>
  <c r="N3464" i="4"/>
  <c r="N3465" i="4"/>
  <c r="N3466" i="4"/>
  <c r="N3467" i="4"/>
  <c r="N3468" i="4"/>
  <c r="N3469" i="4"/>
  <c r="N3470" i="4"/>
  <c r="N3471" i="4"/>
  <c r="N3472" i="4"/>
  <c r="N3473" i="4"/>
  <c r="N3474" i="4"/>
  <c r="N3475" i="4"/>
  <c r="N3476" i="4"/>
  <c r="N3477" i="4"/>
  <c r="N3478" i="4"/>
  <c r="N3479" i="4"/>
  <c r="N3480" i="4"/>
  <c r="N3481" i="4"/>
  <c r="N3482" i="4"/>
  <c r="N3483" i="4"/>
  <c r="N3484" i="4"/>
  <c r="N3485" i="4"/>
  <c r="N3486" i="4"/>
  <c r="N3487" i="4"/>
  <c r="N3488" i="4"/>
  <c r="N3489" i="4"/>
  <c r="N3490" i="4"/>
  <c r="N3491" i="4"/>
  <c r="N3492" i="4"/>
  <c r="N3493" i="4"/>
  <c r="N3494" i="4"/>
  <c r="N3495" i="4"/>
  <c r="N3496" i="4"/>
  <c r="N3497" i="4"/>
  <c r="N3498" i="4"/>
  <c r="N3499" i="4"/>
  <c r="N3500" i="4"/>
  <c r="N3501" i="4"/>
  <c r="N3502" i="4"/>
  <c r="N3503" i="4"/>
  <c r="N3504" i="4"/>
  <c r="N3505" i="4"/>
  <c r="N3506" i="4"/>
  <c r="N3507" i="4"/>
  <c r="N3508" i="4"/>
  <c r="N3509" i="4"/>
  <c r="N3510" i="4"/>
  <c r="N3511" i="4"/>
  <c r="N3512" i="4"/>
  <c r="N3513" i="4"/>
  <c r="N3514" i="4"/>
  <c r="N3515" i="4"/>
  <c r="N3516" i="4"/>
  <c r="N3517" i="4"/>
  <c r="N3518" i="4"/>
  <c r="N3519" i="4"/>
  <c r="N3520" i="4"/>
  <c r="N3521" i="4"/>
  <c r="N3522" i="4"/>
  <c r="N3523" i="4"/>
  <c r="N3524" i="4"/>
  <c r="N3525" i="4"/>
  <c r="N3526" i="4"/>
  <c r="N3527" i="4"/>
  <c r="N3528" i="4"/>
  <c r="N3529" i="4"/>
  <c r="N3530" i="4"/>
  <c r="N3531" i="4"/>
  <c r="N3532" i="4"/>
  <c r="N3533" i="4"/>
  <c r="N3534" i="4"/>
  <c r="N3535" i="4"/>
  <c r="N3536" i="4"/>
  <c r="N3537" i="4"/>
  <c r="N3538" i="4"/>
  <c r="N3539" i="4"/>
  <c r="N3540" i="4"/>
  <c r="N3541" i="4"/>
  <c r="N3542" i="4"/>
  <c r="N3543" i="4"/>
  <c r="N3544" i="4"/>
  <c r="N3545" i="4"/>
  <c r="N3546" i="4"/>
  <c r="N3547" i="4"/>
  <c r="N3548" i="4"/>
  <c r="N3549" i="4"/>
  <c r="N3550" i="4"/>
  <c r="N3551" i="4"/>
  <c r="N3552" i="4"/>
  <c r="N3553" i="4"/>
  <c r="N3554" i="4"/>
  <c r="N3555" i="4"/>
  <c r="N3556" i="4"/>
  <c r="N3557" i="4"/>
  <c r="N3558" i="4"/>
  <c r="N3559" i="4"/>
  <c r="N3560" i="4"/>
  <c r="N3561" i="4"/>
  <c r="N3562" i="4"/>
  <c r="N3563" i="4"/>
  <c r="N3564" i="4"/>
  <c r="N3565" i="4"/>
  <c r="N3566" i="4"/>
  <c r="N3567" i="4"/>
  <c r="N3568" i="4"/>
  <c r="N3569" i="4"/>
  <c r="N3570" i="4"/>
  <c r="N3571" i="4"/>
  <c r="N3572" i="4"/>
  <c r="N3573" i="4"/>
  <c r="N3574" i="4"/>
  <c r="N3575" i="4"/>
  <c r="N3576" i="4"/>
  <c r="N3577" i="4"/>
  <c r="N3578" i="4"/>
  <c r="N3579" i="4"/>
  <c r="N3580" i="4"/>
  <c r="N3581" i="4"/>
  <c r="N3582" i="4"/>
  <c r="N3583" i="4"/>
  <c r="N3584" i="4"/>
  <c r="N3585" i="4"/>
  <c r="N3586" i="4"/>
  <c r="N3587" i="4"/>
  <c r="N3588" i="4"/>
  <c r="N3589" i="4"/>
  <c r="N3590" i="4"/>
  <c r="N3591" i="4"/>
  <c r="N3592" i="4"/>
  <c r="N3593" i="4"/>
  <c r="N3594" i="4"/>
  <c r="N3595" i="4"/>
  <c r="N3596" i="4"/>
  <c r="N3597" i="4"/>
  <c r="N3598" i="4"/>
  <c r="N3599" i="4"/>
  <c r="N3600" i="4"/>
  <c r="N3601" i="4"/>
  <c r="N3602" i="4"/>
  <c r="N3603" i="4"/>
  <c r="N3604" i="4"/>
  <c r="N3605" i="4"/>
  <c r="N3606" i="4"/>
  <c r="N3607" i="4"/>
  <c r="N3608" i="4"/>
  <c r="N3609" i="4"/>
  <c r="N3610" i="4"/>
  <c r="N3611" i="4"/>
  <c r="N3612" i="4"/>
  <c r="N3613" i="4"/>
  <c r="N3614" i="4"/>
  <c r="N3615" i="4"/>
  <c r="N3616" i="4"/>
  <c r="N3617" i="4"/>
  <c r="N3618" i="4"/>
  <c r="N3619" i="4"/>
  <c r="N3620" i="4"/>
  <c r="N3621" i="4"/>
  <c r="N3622" i="4"/>
  <c r="N3623" i="4"/>
  <c r="N3624" i="4"/>
  <c r="N3625" i="4"/>
  <c r="N3626" i="4"/>
  <c r="N3627" i="4"/>
  <c r="N3628" i="4"/>
  <c r="N3629" i="4"/>
  <c r="N3630" i="4"/>
  <c r="N3631" i="4"/>
  <c r="N3632" i="4"/>
  <c r="N3633" i="4"/>
  <c r="N3634" i="4"/>
  <c r="N3635" i="4"/>
  <c r="N3636" i="4"/>
  <c r="N3637" i="4"/>
  <c r="N3638" i="4"/>
  <c r="N3639" i="4"/>
  <c r="N3640" i="4"/>
  <c r="N3641" i="4"/>
  <c r="N3642" i="4"/>
  <c r="N3643" i="4"/>
  <c r="N3644" i="4"/>
  <c r="N3645" i="4"/>
  <c r="N3646" i="4"/>
  <c r="N3647" i="4"/>
  <c r="N3648" i="4"/>
  <c r="N3649" i="4"/>
  <c r="N3650" i="4"/>
  <c r="N3651" i="4"/>
  <c r="N3652" i="4"/>
  <c r="N3653" i="4"/>
  <c r="N3654" i="4"/>
  <c r="N3655" i="4"/>
  <c r="N3656" i="4"/>
  <c r="N3657" i="4"/>
  <c r="N3658" i="4"/>
  <c r="N3659" i="4"/>
  <c r="N3660" i="4"/>
  <c r="N3661" i="4"/>
  <c r="N3662" i="4"/>
  <c r="N3663" i="4"/>
  <c r="N3664" i="4"/>
  <c r="N3665" i="4"/>
  <c r="N3666" i="4"/>
  <c r="N3667" i="4"/>
  <c r="N3668" i="4"/>
  <c r="N3669" i="4"/>
  <c r="N3670" i="4"/>
  <c r="N3671" i="4"/>
  <c r="N3672" i="4"/>
  <c r="N3673" i="4"/>
  <c r="N3674" i="4"/>
  <c r="N3675" i="4"/>
  <c r="N3676" i="4"/>
  <c r="N3677" i="4"/>
  <c r="N3678" i="4"/>
  <c r="N3679" i="4"/>
  <c r="N3680" i="4"/>
  <c r="N3681" i="4"/>
  <c r="N3682" i="4"/>
  <c r="N3683" i="4"/>
  <c r="N3684" i="4"/>
  <c r="N3685" i="4"/>
  <c r="N3686" i="4"/>
  <c r="N3687" i="4"/>
  <c r="N3688" i="4"/>
  <c r="N3689" i="4"/>
  <c r="N3690" i="4"/>
  <c r="N3691" i="4"/>
  <c r="N3692" i="4"/>
  <c r="N3693" i="4"/>
  <c r="N3694" i="4"/>
  <c r="N3695" i="4"/>
  <c r="N3696" i="4"/>
  <c r="N3697" i="4"/>
  <c r="N3698" i="4"/>
  <c r="N3699" i="4"/>
  <c r="N3700" i="4"/>
  <c r="N3701" i="4"/>
  <c r="N3702" i="4"/>
  <c r="N3703" i="4"/>
  <c r="N3704" i="4"/>
  <c r="N3705" i="4"/>
  <c r="N3706" i="4"/>
  <c r="N3707" i="4"/>
  <c r="N3708" i="4"/>
  <c r="N3709" i="4"/>
  <c r="N3710" i="4"/>
  <c r="N3711" i="4"/>
  <c r="N3712" i="4"/>
  <c r="N3713" i="4"/>
  <c r="N3714" i="4"/>
  <c r="N3715" i="4"/>
  <c r="N3716" i="4"/>
  <c r="N3717" i="4"/>
  <c r="N3718" i="4"/>
  <c r="N3719" i="4"/>
  <c r="N3720" i="4"/>
  <c r="N3721" i="4"/>
  <c r="N3722" i="4"/>
  <c r="N3723" i="4"/>
  <c r="N3724" i="4"/>
  <c r="N3725" i="4"/>
  <c r="N3726" i="4"/>
  <c r="N3727" i="4"/>
  <c r="N3728" i="4"/>
  <c r="N3729" i="4"/>
  <c r="N3730" i="4"/>
  <c r="N3731" i="4"/>
  <c r="N3732" i="4"/>
  <c r="N3733" i="4"/>
  <c r="N3734" i="4"/>
  <c r="N3735" i="4"/>
  <c r="N3736" i="4"/>
  <c r="N3737" i="4"/>
  <c r="N3738" i="4"/>
  <c r="N3739" i="4"/>
  <c r="N3740" i="4"/>
  <c r="N3741" i="4"/>
  <c r="N3742" i="4"/>
  <c r="N3743" i="4"/>
  <c r="N3744" i="4"/>
  <c r="N3745" i="4"/>
  <c r="N3746" i="4"/>
  <c r="N3747" i="4"/>
  <c r="N3748" i="4"/>
  <c r="N3749" i="4"/>
  <c r="N3750" i="4"/>
  <c r="N3751" i="4"/>
  <c r="N3752" i="4"/>
  <c r="N3753" i="4"/>
  <c r="N3754" i="4"/>
  <c r="N3755" i="4"/>
  <c r="N3756" i="4"/>
  <c r="N3757" i="4"/>
  <c r="N3758" i="4"/>
  <c r="N3759" i="4"/>
  <c r="N3760" i="4"/>
  <c r="N3761" i="4"/>
  <c r="N3762" i="4"/>
  <c r="N3763" i="4"/>
  <c r="N3764" i="4"/>
  <c r="N3765" i="4"/>
  <c r="N3766" i="4"/>
  <c r="N3767" i="4"/>
  <c r="N3768" i="4"/>
  <c r="N3769" i="4"/>
  <c r="N3770" i="4"/>
  <c r="N3771" i="4"/>
  <c r="N3772" i="4"/>
  <c r="N3773" i="4"/>
  <c r="N3774" i="4"/>
  <c r="N3775" i="4"/>
  <c r="N3776" i="4"/>
  <c r="N3777" i="4"/>
  <c r="N3778" i="4"/>
  <c r="N3779" i="4"/>
  <c r="N3780" i="4"/>
  <c r="N3781" i="4"/>
  <c r="N3782" i="4"/>
  <c r="N3783" i="4"/>
  <c r="N3784" i="4"/>
  <c r="N3785" i="4"/>
  <c r="N3786" i="4"/>
  <c r="N3787" i="4"/>
  <c r="N3788" i="4"/>
  <c r="N3789" i="4"/>
  <c r="N3790" i="4"/>
  <c r="N3791" i="4"/>
  <c r="N3792" i="4"/>
  <c r="N3793" i="4"/>
  <c r="N3794" i="4"/>
  <c r="N3795" i="4"/>
  <c r="N3796" i="4"/>
  <c r="N3797" i="4"/>
  <c r="N3798" i="4"/>
  <c r="N3799" i="4"/>
  <c r="N3800" i="4"/>
  <c r="N3801" i="4"/>
  <c r="N3802" i="4"/>
  <c r="N3803" i="4"/>
  <c r="N3804" i="4"/>
  <c r="N3805" i="4"/>
  <c r="N3806" i="4"/>
  <c r="N3807" i="4"/>
  <c r="N3808" i="4"/>
  <c r="N3809" i="4"/>
  <c r="N3810" i="4"/>
  <c r="N3811" i="4"/>
  <c r="N3812" i="4"/>
  <c r="N3813" i="4"/>
  <c r="N3814" i="4"/>
  <c r="N3815" i="4"/>
  <c r="N3816" i="4"/>
  <c r="N3817" i="4"/>
  <c r="N3818" i="4"/>
  <c r="N3819" i="4"/>
  <c r="N3820" i="4"/>
  <c r="N3821" i="4"/>
  <c r="N3822" i="4"/>
  <c r="N3823" i="4"/>
  <c r="N3824" i="4"/>
  <c r="N3825" i="4"/>
  <c r="N3826" i="4"/>
  <c r="N3827" i="4"/>
  <c r="N3828" i="4"/>
  <c r="N3829" i="4"/>
  <c r="N3830" i="4"/>
  <c r="N3831" i="4"/>
  <c r="N3832" i="4"/>
  <c r="N3833" i="4"/>
  <c r="N3834" i="4"/>
  <c r="N3835" i="4"/>
  <c r="N3836" i="4"/>
  <c r="N3837" i="4"/>
  <c r="N3838" i="4"/>
  <c r="N3839" i="4"/>
  <c r="N3840" i="4"/>
  <c r="N3841" i="4"/>
  <c r="N3842" i="4"/>
  <c r="N3843" i="4"/>
  <c r="N3844" i="4"/>
  <c r="N3845" i="4"/>
  <c r="N3846" i="4"/>
  <c r="N3847" i="4"/>
  <c r="N3848" i="4"/>
  <c r="N3849" i="4"/>
  <c r="N3850" i="4"/>
  <c r="N3851" i="4"/>
  <c r="N3852" i="4"/>
  <c r="N3853" i="4"/>
  <c r="N3854" i="4"/>
  <c r="N3855" i="4"/>
  <c r="N3856" i="4"/>
  <c r="N3857" i="4"/>
  <c r="N3858" i="4"/>
  <c r="N3859" i="4"/>
  <c r="N3860" i="4"/>
  <c r="N3861" i="4"/>
  <c r="N3862" i="4"/>
  <c r="N3863" i="4"/>
  <c r="N3864" i="4"/>
  <c r="N3865" i="4"/>
  <c r="N3866" i="4"/>
  <c r="N3867" i="4"/>
  <c r="N3868" i="4"/>
  <c r="N3869" i="4"/>
  <c r="N3870" i="4"/>
  <c r="N3871" i="4"/>
  <c r="N3872" i="4"/>
  <c r="N3873" i="4"/>
  <c r="N3874" i="4"/>
  <c r="N3875" i="4"/>
  <c r="N3876" i="4"/>
  <c r="N3877" i="4"/>
  <c r="N3878" i="4"/>
  <c r="N3879" i="4"/>
  <c r="N3880" i="4"/>
  <c r="N3881" i="4"/>
  <c r="N3882" i="4"/>
  <c r="N3883" i="4"/>
  <c r="N3884" i="4"/>
  <c r="N3885" i="4"/>
  <c r="N3886" i="4"/>
  <c r="N3887" i="4"/>
  <c r="N3888" i="4"/>
  <c r="N3889" i="4"/>
  <c r="N3890" i="4"/>
  <c r="N3891" i="4"/>
  <c r="N3892" i="4"/>
  <c r="N3893" i="4"/>
  <c r="N3894" i="4"/>
  <c r="N3895" i="4"/>
  <c r="N3896" i="4"/>
  <c r="N3897" i="4"/>
  <c r="N3898" i="4"/>
  <c r="N3899" i="4"/>
  <c r="N3900" i="4"/>
  <c r="N3901" i="4"/>
  <c r="N3902" i="4"/>
  <c r="N3903" i="4"/>
  <c r="N3904" i="4"/>
  <c r="N3905" i="4"/>
  <c r="N3906" i="4"/>
  <c r="N3907" i="4"/>
  <c r="N3908" i="4"/>
  <c r="N3909" i="4"/>
  <c r="N3910" i="4"/>
  <c r="N3911" i="4"/>
  <c r="N3912" i="4"/>
  <c r="N3913" i="4"/>
  <c r="N3914" i="4"/>
  <c r="N3915" i="4"/>
  <c r="N3916" i="4"/>
  <c r="N3917" i="4"/>
  <c r="N3918" i="4"/>
  <c r="N3919" i="4"/>
  <c r="N3920" i="4"/>
  <c r="N3921" i="4"/>
  <c r="N3922" i="4"/>
  <c r="N3923" i="4"/>
  <c r="N3924" i="4"/>
  <c r="N3925" i="4"/>
  <c r="N3926" i="4"/>
  <c r="N3927" i="4"/>
  <c r="N3928" i="4"/>
  <c r="N3929" i="4"/>
  <c r="N3930" i="4"/>
  <c r="N3931" i="4"/>
  <c r="N3932" i="4"/>
  <c r="N3933" i="4"/>
  <c r="N3934" i="4"/>
  <c r="N3935" i="4"/>
  <c r="N3936" i="4"/>
  <c r="N3937" i="4"/>
  <c r="N3938" i="4"/>
  <c r="N3939" i="4"/>
  <c r="N3940" i="4"/>
  <c r="N3941" i="4"/>
  <c r="N3942" i="4"/>
  <c r="N3943" i="4"/>
  <c r="N3944" i="4"/>
  <c r="N3945" i="4"/>
  <c r="N3946" i="4"/>
  <c r="N3947" i="4"/>
  <c r="N3948" i="4"/>
  <c r="N3949" i="4"/>
  <c r="N3950" i="4"/>
  <c r="N3951" i="4"/>
  <c r="N3952" i="4"/>
  <c r="N3953" i="4"/>
  <c r="N3954" i="4"/>
  <c r="N3955" i="4"/>
  <c r="N3956" i="4"/>
  <c r="N3957" i="4"/>
  <c r="N3958" i="4"/>
  <c r="N3959" i="4"/>
  <c r="N3960" i="4"/>
  <c r="N3961" i="4"/>
  <c r="N3962" i="4"/>
  <c r="N3963" i="4"/>
  <c r="N3964" i="4"/>
  <c r="N3965" i="4"/>
  <c r="N3966" i="4"/>
  <c r="N3967" i="4"/>
  <c r="N3968" i="4"/>
  <c r="N3969" i="4"/>
  <c r="N3970" i="4"/>
  <c r="N3971" i="4"/>
  <c r="N3972" i="4"/>
  <c r="N3973" i="4"/>
  <c r="N3974" i="4"/>
  <c r="N3975" i="4"/>
  <c r="N3976" i="4"/>
  <c r="N3977" i="4"/>
  <c r="N3978" i="4"/>
  <c r="N3979" i="4"/>
  <c r="N3980" i="4"/>
  <c r="N3981" i="4"/>
  <c r="N3982" i="4"/>
  <c r="N3983" i="4"/>
  <c r="N3984" i="4"/>
  <c r="N3985" i="4"/>
  <c r="N3986" i="4"/>
  <c r="N3987" i="4"/>
  <c r="N3988" i="4"/>
  <c r="N3989" i="4"/>
  <c r="N3990" i="4"/>
  <c r="N3991" i="4"/>
  <c r="N3992" i="4"/>
  <c r="N3993" i="4"/>
  <c r="N3994" i="4"/>
  <c r="N3995" i="4"/>
  <c r="N3996" i="4"/>
  <c r="N3997" i="4"/>
  <c r="N3998" i="4"/>
  <c r="N3999" i="4"/>
  <c r="N4000" i="4"/>
  <c r="N4001" i="4"/>
  <c r="N4002" i="4"/>
  <c r="N4003" i="4"/>
  <c r="N4004" i="4"/>
  <c r="N4005" i="4"/>
  <c r="N4006" i="4"/>
  <c r="N4007" i="4"/>
  <c r="N4008" i="4"/>
  <c r="N4009" i="4"/>
  <c r="N4010" i="4"/>
  <c r="N4011" i="4"/>
  <c r="N4012" i="4"/>
  <c r="N4013" i="4"/>
  <c r="N4014" i="4"/>
  <c r="N4015" i="4"/>
  <c r="N4016" i="4"/>
  <c r="N4017" i="4"/>
  <c r="N4018" i="4"/>
  <c r="N4019" i="4"/>
  <c r="N4020" i="4"/>
  <c r="N4021" i="4"/>
  <c r="N4022" i="4"/>
  <c r="N4023" i="4"/>
  <c r="N4024" i="4"/>
  <c r="N4025" i="4"/>
  <c r="N4026" i="4"/>
  <c r="N4027" i="4"/>
  <c r="N4028" i="4"/>
  <c r="N4029" i="4"/>
  <c r="N4030" i="4"/>
  <c r="N4031" i="4"/>
  <c r="N4032" i="4"/>
  <c r="N4033" i="4"/>
  <c r="N4034" i="4"/>
  <c r="N4035" i="4"/>
  <c r="N4036" i="4"/>
  <c r="N4037" i="4"/>
  <c r="N4038" i="4"/>
  <c r="N4039" i="4"/>
  <c r="N4040" i="4"/>
  <c r="N4041" i="4"/>
  <c r="N4042" i="4"/>
  <c r="N4043" i="4"/>
  <c r="N4044" i="4"/>
  <c r="N4045" i="4"/>
  <c r="N4046" i="4"/>
  <c r="N4047" i="4"/>
  <c r="N4048" i="4"/>
  <c r="N4049" i="4"/>
  <c r="N4050" i="4"/>
  <c r="N4051" i="4"/>
  <c r="N4052" i="4"/>
  <c r="N4053" i="4"/>
  <c r="N4054" i="4"/>
  <c r="N4055" i="4"/>
  <c r="N4056" i="4"/>
  <c r="N4057" i="4"/>
  <c r="N4058" i="4"/>
  <c r="N4059" i="4"/>
  <c r="N4060" i="4"/>
  <c r="N4061" i="4"/>
  <c r="N4062" i="4"/>
  <c r="N4063" i="4"/>
  <c r="N4064" i="4"/>
  <c r="N4065" i="4"/>
  <c r="N4066" i="4"/>
  <c r="N4067" i="4"/>
  <c r="N4068" i="4"/>
  <c r="N4069" i="4"/>
  <c r="N4070" i="4"/>
  <c r="N4071" i="4"/>
  <c r="N4072" i="4"/>
  <c r="N4073" i="4"/>
  <c r="N4074" i="4"/>
  <c r="N4075" i="4"/>
  <c r="N4076" i="4"/>
  <c r="N4077" i="4"/>
  <c r="N4078" i="4"/>
  <c r="N4079" i="4"/>
  <c r="N4080" i="4"/>
  <c r="N4081" i="4"/>
  <c r="N4082" i="4"/>
  <c r="N4083" i="4"/>
  <c r="N4084" i="4"/>
  <c r="N4085" i="4"/>
  <c r="N4086" i="4"/>
  <c r="N4087" i="4"/>
  <c r="N4088" i="4"/>
  <c r="N4089" i="4"/>
  <c r="N4090" i="4"/>
  <c r="N4091" i="4"/>
  <c r="N4092" i="4"/>
  <c r="N4093" i="4"/>
  <c r="N4094" i="4"/>
  <c r="N4095" i="4"/>
  <c r="N4096" i="4"/>
  <c r="N4097" i="4"/>
  <c r="N4098" i="4"/>
  <c r="N4099" i="4"/>
  <c r="N4100" i="4"/>
  <c r="N4101" i="4"/>
  <c r="N4102" i="4"/>
  <c r="N4103" i="4"/>
  <c r="N4104" i="4"/>
  <c r="N4105" i="4"/>
  <c r="N4106" i="4"/>
  <c r="N4107" i="4"/>
  <c r="N4108" i="4"/>
  <c r="N4109" i="4"/>
  <c r="N4110" i="4"/>
  <c r="N4111" i="4"/>
  <c r="N4112" i="4"/>
  <c r="N4113" i="4"/>
  <c r="N4114" i="4"/>
  <c r="N4115" i="4"/>
  <c r="N4116" i="4"/>
  <c r="N4117" i="4"/>
  <c r="N4118" i="4"/>
  <c r="N4119" i="4"/>
  <c r="N4120" i="4"/>
  <c r="N4121" i="4"/>
  <c r="N4122" i="4"/>
  <c r="N4123" i="4"/>
  <c r="N4124" i="4"/>
  <c r="N4125" i="4"/>
  <c r="N4126" i="4"/>
  <c r="N4127" i="4"/>
  <c r="N4128" i="4"/>
  <c r="N4129" i="4"/>
  <c r="N4130" i="4"/>
  <c r="N4131" i="4"/>
  <c r="N4132" i="4"/>
  <c r="N4133" i="4"/>
  <c r="N4134" i="4"/>
  <c r="N4135" i="4"/>
  <c r="N4136" i="4"/>
  <c r="N4137" i="4"/>
  <c r="N4138" i="4"/>
  <c r="N4139" i="4"/>
  <c r="N4140" i="4"/>
  <c r="N4141" i="4"/>
  <c r="N4142" i="4"/>
  <c r="N4143" i="4"/>
  <c r="N4144" i="4"/>
  <c r="N4145" i="4"/>
  <c r="N4146" i="4"/>
  <c r="N4147" i="4"/>
  <c r="N4148" i="4"/>
  <c r="N4149" i="4"/>
  <c r="N4150" i="4"/>
  <c r="N4151" i="4"/>
  <c r="N4152" i="4"/>
  <c r="N4153" i="4"/>
  <c r="N4154" i="4"/>
  <c r="N4155" i="4"/>
  <c r="N4156" i="4"/>
  <c r="N4157" i="4"/>
  <c r="N4158" i="4"/>
  <c r="N4159" i="4"/>
  <c r="N4160" i="4"/>
  <c r="N4161" i="4"/>
  <c r="N4162" i="4"/>
  <c r="N4163" i="4"/>
  <c r="N4164" i="4"/>
  <c r="N4165" i="4"/>
  <c r="N4166" i="4"/>
  <c r="N4167" i="4"/>
  <c r="N4168" i="4"/>
  <c r="N4169" i="4"/>
  <c r="N4170" i="4"/>
  <c r="N4171" i="4"/>
  <c r="N4172" i="4"/>
  <c r="N4173" i="4"/>
  <c r="N4174" i="4"/>
  <c r="N4175" i="4"/>
  <c r="N4176" i="4"/>
  <c r="N4177" i="4"/>
  <c r="N4178" i="4"/>
  <c r="N4179" i="4"/>
  <c r="N4180" i="4"/>
  <c r="N4181" i="4"/>
  <c r="N4182" i="4"/>
  <c r="N4183" i="4"/>
  <c r="N4184" i="4"/>
  <c r="N4185" i="4"/>
  <c r="N4186" i="4"/>
  <c r="N4187" i="4"/>
  <c r="N4188" i="4"/>
  <c r="N4189" i="4"/>
  <c r="N4190" i="4"/>
  <c r="N4191" i="4"/>
  <c r="N4192" i="4"/>
  <c r="N4193" i="4"/>
  <c r="N4194" i="4"/>
  <c r="N4195" i="4"/>
  <c r="N4196" i="4"/>
  <c r="N4197" i="4"/>
  <c r="N4198" i="4"/>
  <c r="N4199" i="4"/>
  <c r="N4200" i="4"/>
  <c r="N4201" i="4"/>
  <c r="N4202" i="4"/>
  <c r="N4203" i="4"/>
  <c r="N4204" i="4"/>
  <c r="N4205" i="4"/>
  <c r="N4206" i="4"/>
  <c r="N4207" i="4"/>
  <c r="N4208" i="4"/>
  <c r="N4209" i="4"/>
  <c r="N4210" i="4"/>
  <c r="N4211" i="4"/>
  <c r="N4212" i="4"/>
  <c r="N4213" i="4"/>
  <c r="N4214" i="4"/>
  <c r="N4215" i="4"/>
  <c r="N4216" i="4"/>
  <c r="N4217" i="4"/>
  <c r="N4218" i="4"/>
  <c r="N4219" i="4"/>
  <c r="N4220" i="4"/>
  <c r="N4221" i="4"/>
  <c r="N4222" i="4"/>
  <c r="N4223" i="4"/>
  <c r="N4224" i="4"/>
  <c r="N4225" i="4"/>
  <c r="N4226" i="4"/>
  <c r="N4227" i="4"/>
  <c r="N4228" i="4"/>
  <c r="N4229" i="4"/>
  <c r="N4230" i="4"/>
  <c r="N4231" i="4"/>
  <c r="N4232" i="4"/>
  <c r="N4233" i="4"/>
  <c r="N4234" i="4"/>
  <c r="N4235" i="4"/>
  <c r="N4236" i="4"/>
  <c r="N4237" i="4"/>
  <c r="N4238" i="4"/>
  <c r="N4239" i="4"/>
  <c r="N4240" i="4"/>
  <c r="N4241" i="4"/>
  <c r="N4242" i="4"/>
  <c r="N4243" i="4"/>
  <c r="N4244" i="4"/>
  <c r="N4245" i="4"/>
  <c r="N4246" i="4"/>
  <c r="N4247" i="4"/>
  <c r="N4248" i="4"/>
  <c r="N4249" i="4"/>
  <c r="N4250" i="4"/>
  <c r="N4251" i="4"/>
  <c r="N4252" i="4"/>
  <c r="N4253" i="4"/>
  <c r="N4254" i="4"/>
  <c r="N4255" i="4"/>
  <c r="N4256" i="4"/>
  <c r="N4257" i="4"/>
  <c r="N4258" i="4"/>
  <c r="N4259" i="4"/>
  <c r="N4260" i="4"/>
  <c r="N4261" i="4"/>
  <c r="N4262" i="4"/>
  <c r="N4263" i="4"/>
  <c r="N4264" i="4"/>
  <c r="N4265" i="4"/>
  <c r="N4266" i="4"/>
  <c r="N4267" i="4"/>
  <c r="N4268" i="4"/>
  <c r="N4269" i="4"/>
  <c r="N4270" i="4"/>
  <c r="N4271" i="4"/>
  <c r="N4272" i="4"/>
  <c r="N4273" i="4"/>
  <c r="N4274" i="4"/>
  <c r="N4275" i="4"/>
  <c r="N4276" i="4"/>
  <c r="N4277" i="4"/>
  <c r="N4278" i="4"/>
  <c r="N4279" i="4"/>
  <c r="N4280" i="4"/>
  <c r="N4281" i="4"/>
  <c r="N4282" i="4"/>
  <c r="N4283" i="4"/>
  <c r="N4284" i="4"/>
  <c r="N4285" i="4"/>
  <c r="N4286" i="4"/>
  <c r="N4287" i="4"/>
  <c r="N4288" i="4"/>
  <c r="N4289" i="4"/>
  <c r="N4290" i="4"/>
  <c r="N4291" i="4"/>
  <c r="N4292" i="4"/>
  <c r="N4293" i="4"/>
  <c r="N4294" i="4"/>
  <c r="N4295" i="4"/>
  <c r="N4296" i="4"/>
  <c r="N4297" i="4"/>
  <c r="N4298" i="4"/>
  <c r="N4299" i="4"/>
  <c r="N4300" i="4"/>
  <c r="N4301" i="4"/>
  <c r="N4302" i="4"/>
  <c r="N4303" i="4"/>
  <c r="N4304" i="4"/>
  <c r="N4305" i="4"/>
  <c r="N4306" i="4"/>
  <c r="N4307" i="4"/>
  <c r="N4308" i="4"/>
  <c r="N4309" i="4"/>
  <c r="N4310" i="4"/>
  <c r="N4311" i="4"/>
  <c r="N4312" i="4"/>
  <c r="N4313" i="4"/>
  <c r="N4314" i="4"/>
  <c r="N4315" i="4"/>
  <c r="N4316" i="4"/>
  <c r="N4317" i="4"/>
  <c r="N4318" i="4"/>
  <c r="N4319" i="4"/>
  <c r="N4320" i="4"/>
  <c r="N4321" i="4"/>
  <c r="N4322" i="4"/>
  <c r="N4323" i="4"/>
  <c r="N4324" i="4"/>
  <c r="N4325" i="4"/>
  <c r="N4326" i="4"/>
  <c r="N4327" i="4"/>
  <c r="N4328" i="4"/>
  <c r="N4329" i="4"/>
  <c r="N4330" i="4"/>
  <c r="N4331" i="4"/>
  <c r="N4332" i="4"/>
  <c r="N4333" i="4"/>
  <c r="N4334" i="4"/>
  <c r="N4335" i="4"/>
  <c r="N4336" i="4"/>
  <c r="N4337" i="4"/>
  <c r="N4338" i="4"/>
  <c r="N4339" i="4"/>
  <c r="N4340" i="4"/>
  <c r="N4341" i="4"/>
  <c r="N4342" i="4"/>
  <c r="N4343" i="4"/>
  <c r="N4344" i="4"/>
  <c r="N4345" i="4"/>
  <c r="N4346" i="4"/>
  <c r="N4347" i="4"/>
  <c r="N4348" i="4"/>
  <c r="N4349" i="4"/>
  <c r="N4350" i="4"/>
  <c r="N4351" i="4"/>
  <c r="N4352" i="4"/>
  <c r="N4353" i="4"/>
  <c r="N4354" i="4"/>
  <c r="N4355" i="4"/>
  <c r="N4356" i="4"/>
  <c r="N4357" i="4"/>
  <c r="N4358" i="4"/>
  <c r="N4359" i="4"/>
  <c r="N4360" i="4"/>
  <c r="N4361" i="4"/>
  <c r="N4362" i="4"/>
  <c r="N4363" i="4"/>
  <c r="N4364" i="4"/>
  <c r="N4365" i="4"/>
  <c r="N4366" i="4"/>
  <c r="N4367" i="4"/>
  <c r="N4368" i="4"/>
  <c r="N4369" i="4"/>
  <c r="N4370" i="4"/>
  <c r="N4371" i="4"/>
  <c r="N4372" i="4"/>
  <c r="N4373" i="4"/>
  <c r="N4374" i="4"/>
  <c r="N4375" i="4"/>
  <c r="N4376" i="4"/>
  <c r="N4377" i="4"/>
  <c r="N4378" i="4"/>
  <c r="N4379" i="4"/>
  <c r="N4380" i="4"/>
  <c r="N4381" i="4"/>
  <c r="N4382" i="4"/>
  <c r="N4383" i="4"/>
  <c r="N4384" i="4"/>
  <c r="N4385" i="4"/>
  <c r="N4386" i="4"/>
  <c r="N4387" i="4"/>
  <c r="N4388" i="4"/>
  <c r="N4389" i="4"/>
  <c r="N4390" i="4"/>
  <c r="N4391" i="4"/>
  <c r="N4392" i="4"/>
  <c r="N4393" i="4"/>
  <c r="N4394" i="4"/>
  <c r="N4395" i="4"/>
  <c r="N4396" i="4"/>
  <c r="N4397" i="4"/>
  <c r="N4398" i="4"/>
  <c r="N4399" i="4"/>
  <c r="N4400" i="4"/>
  <c r="N4401" i="4"/>
  <c r="N4402" i="4"/>
  <c r="N4403" i="4"/>
  <c r="N4404" i="4"/>
  <c r="N4405" i="4"/>
  <c r="N4406" i="4"/>
  <c r="N4407" i="4"/>
  <c r="N4408" i="4"/>
  <c r="N4409" i="4"/>
  <c r="N4410" i="4"/>
  <c r="N4411" i="4"/>
  <c r="N4412" i="4"/>
  <c r="N4413" i="4"/>
  <c r="N4414" i="4"/>
  <c r="N4415" i="4"/>
  <c r="N4416" i="4"/>
  <c r="N4417" i="4"/>
  <c r="N4418" i="4"/>
  <c r="N4419" i="4"/>
  <c r="N4420" i="4"/>
  <c r="N4421" i="4"/>
  <c r="N4422" i="4"/>
  <c r="N4423" i="4"/>
  <c r="N4424" i="4"/>
  <c r="N4425" i="4"/>
  <c r="N4426" i="4"/>
  <c r="N4427" i="4"/>
  <c r="N4428" i="4"/>
  <c r="N4429" i="4"/>
  <c r="N4430" i="4"/>
  <c r="N4431" i="4"/>
  <c r="N4432" i="4"/>
  <c r="N4433" i="4"/>
  <c r="N4434" i="4"/>
  <c r="N4435" i="4"/>
  <c r="N4436" i="4"/>
  <c r="N4437" i="4"/>
  <c r="N4438" i="4"/>
  <c r="N4439" i="4"/>
  <c r="N4440" i="4"/>
  <c r="N4441" i="4"/>
  <c r="N4442" i="4"/>
  <c r="N4443" i="4"/>
  <c r="N4444" i="4"/>
  <c r="N4445" i="4"/>
  <c r="N4446" i="4"/>
  <c r="N4447" i="4"/>
  <c r="N4448" i="4"/>
  <c r="N4449" i="4"/>
  <c r="N4450" i="4"/>
  <c r="N4451" i="4"/>
  <c r="N4452" i="4"/>
  <c r="N4453" i="4"/>
  <c r="N4454" i="4"/>
  <c r="N4455" i="4"/>
  <c r="N4456" i="4"/>
  <c r="N4457" i="4"/>
  <c r="N4458" i="4"/>
  <c r="N4459" i="4"/>
  <c r="N4460" i="4"/>
  <c r="N4461" i="4"/>
  <c r="N4462" i="4"/>
  <c r="N4463" i="4"/>
  <c r="N4464" i="4"/>
  <c r="N4465" i="4"/>
  <c r="N4466" i="4"/>
  <c r="N4467" i="4"/>
  <c r="N4468" i="4"/>
  <c r="N4469" i="4"/>
  <c r="N4470" i="4"/>
  <c r="N4471" i="4"/>
  <c r="N4472" i="4"/>
  <c r="N4473" i="4"/>
  <c r="N4474" i="4"/>
  <c r="N4475" i="4"/>
  <c r="N4476" i="4"/>
  <c r="N4477" i="4"/>
  <c r="N4478" i="4"/>
  <c r="N4479" i="4"/>
  <c r="N4480" i="4"/>
  <c r="N4481" i="4"/>
  <c r="N4482" i="4"/>
  <c r="N4483" i="4"/>
  <c r="N4484" i="4"/>
  <c r="N4485" i="4"/>
  <c r="N4486" i="4"/>
  <c r="N4487" i="4"/>
  <c r="N4488" i="4"/>
  <c r="N4489" i="4"/>
  <c r="N4490" i="4"/>
  <c r="N4491" i="4"/>
  <c r="N4492" i="4"/>
  <c r="N4493" i="4"/>
  <c r="N4494" i="4"/>
  <c r="N4495" i="4"/>
  <c r="N4496" i="4"/>
  <c r="N4497" i="4"/>
  <c r="N4498" i="4"/>
  <c r="N4499" i="4"/>
  <c r="N4500" i="4"/>
  <c r="N4501" i="4"/>
  <c r="N4502" i="4"/>
  <c r="N4503" i="4"/>
  <c r="N4504" i="4"/>
  <c r="N4505" i="4"/>
  <c r="N4506" i="4"/>
  <c r="N4507" i="4"/>
  <c r="N4508" i="4"/>
  <c r="N4509" i="4"/>
  <c r="N4510" i="4"/>
  <c r="N4511" i="4"/>
  <c r="N4512" i="4"/>
  <c r="N4513" i="4"/>
  <c r="N4514" i="4"/>
  <c r="N4515" i="4"/>
  <c r="N4516" i="4"/>
  <c r="N4517" i="4"/>
  <c r="N4518" i="4"/>
  <c r="N4519" i="4"/>
  <c r="N4520" i="4"/>
  <c r="N4521" i="4"/>
  <c r="N4522" i="4"/>
  <c r="N4523" i="4"/>
  <c r="N4524" i="4"/>
  <c r="N4525" i="4"/>
  <c r="N4526" i="4"/>
  <c r="N4527" i="4"/>
  <c r="N4528" i="4"/>
  <c r="N4529" i="4"/>
  <c r="N4530" i="4"/>
  <c r="N4531" i="4"/>
  <c r="N4532" i="4"/>
  <c r="N4533" i="4"/>
  <c r="N4534" i="4"/>
  <c r="N4535" i="4"/>
  <c r="N4536" i="4"/>
  <c r="N4537" i="4"/>
  <c r="N4538" i="4"/>
  <c r="N4539" i="4"/>
  <c r="N4540" i="4"/>
  <c r="N4541" i="4"/>
  <c r="N4542" i="4"/>
  <c r="N4543" i="4"/>
  <c r="N4544" i="4"/>
  <c r="N4545" i="4"/>
  <c r="N4546" i="4"/>
  <c r="N4547" i="4"/>
  <c r="N4548" i="4"/>
  <c r="N4549" i="4"/>
  <c r="N4550" i="4"/>
  <c r="N4551" i="4"/>
  <c r="N4552" i="4"/>
  <c r="N4553" i="4"/>
  <c r="N4554" i="4"/>
  <c r="N4555" i="4"/>
  <c r="N4556" i="4"/>
  <c r="N4557" i="4"/>
  <c r="N4558" i="4"/>
  <c r="N4559" i="4"/>
  <c r="N4560" i="4"/>
  <c r="N4561" i="4"/>
  <c r="N4562" i="4"/>
  <c r="N4563" i="4"/>
  <c r="N4564" i="4"/>
  <c r="N4565" i="4"/>
  <c r="N4566" i="4"/>
  <c r="N4567" i="4"/>
  <c r="N4568" i="4"/>
  <c r="N4569" i="4"/>
  <c r="N4570" i="4"/>
  <c r="N4571" i="4"/>
  <c r="N4572" i="4"/>
  <c r="N4573" i="4"/>
  <c r="N4574" i="4"/>
  <c r="N4575" i="4"/>
  <c r="N4576" i="4"/>
  <c r="N4577" i="4"/>
  <c r="N4578" i="4"/>
  <c r="N4579" i="4"/>
  <c r="N4580" i="4"/>
  <c r="N4581" i="4"/>
  <c r="N4582" i="4"/>
  <c r="N4583" i="4"/>
  <c r="N4584" i="4"/>
  <c r="N4585" i="4"/>
  <c r="N4586" i="4"/>
  <c r="N4587" i="4"/>
  <c r="N4588" i="4"/>
  <c r="N4589" i="4"/>
  <c r="N4590" i="4"/>
  <c r="N4591" i="4"/>
  <c r="N4592" i="4"/>
  <c r="N4593" i="4"/>
  <c r="N4594" i="4"/>
  <c r="N4595" i="4"/>
  <c r="N4596" i="4"/>
  <c r="N4597" i="4"/>
  <c r="N4598" i="4"/>
  <c r="N4599" i="4"/>
  <c r="N4600" i="4"/>
  <c r="N4601" i="4"/>
  <c r="N4602" i="4"/>
  <c r="N4603" i="4"/>
  <c r="N4604" i="4"/>
  <c r="N4605" i="4"/>
  <c r="N4606" i="4"/>
  <c r="N4607" i="4"/>
  <c r="N4608" i="4"/>
  <c r="N4609" i="4"/>
  <c r="N4610" i="4"/>
  <c r="N4611" i="4"/>
  <c r="N4612" i="4"/>
  <c r="N4613" i="4"/>
  <c r="N4614" i="4"/>
  <c r="N4615" i="4"/>
  <c r="N4616" i="4"/>
  <c r="N4617" i="4"/>
  <c r="N4618" i="4"/>
  <c r="N4619" i="4"/>
  <c r="N4620" i="4"/>
  <c r="N4621" i="4"/>
  <c r="N4622" i="4"/>
  <c r="N4623" i="4"/>
  <c r="N4624" i="4"/>
  <c r="N4625" i="4"/>
  <c r="N4626" i="4"/>
  <c r="N4627" i="4"/>
  <c r="N4628" i="4"/>
  <c r="N4629" i="4"/>
  <c r="N4630" i="4"/>
  <c r="N4631" i="4"/>
  <c r="N4632" i="4"/>
  <c r="N4633" i="4"/>
  <c r="N4634" i="4"/>
  <c r="N4635" i="4"/>
  <c r="N4636" i="4"/>
  <c r="N4637" i="4"/>
  <c r="N4638" i="4"/>
  <c r="N4639" i="4"/>
  <c r="N4640" i="4"/>
  <c r="N4641" i="4"/>
  <c r="N4642" i="4"/>
  <c r="N4643" i="4"/>
  <c r="N4644" i="4"/>
  <c r="N4645" i="4"/>
  <c r="N4646" i="4"/>
  <c r="N4647" i="4"/>
  <c r="N4648" i="4"/>
  <c r="N4649" i="4"/>
  <c r="N4650" i="4"/>
  <c r="N4651" i="4"/>
  <c r="N4652" i="4"/>
  <c r="N4653" i="4"/>
  <c r="N4654" i="4"/>
  <c r="N4655" i="4"/>
  <c r="N4656" i="4"/>
  <c r="N4657" i="4"/>
  <c r="N4658" i="4"/>
  <c r="N4659" i="4"/>
  <c r="N4660" i="4"/>
  <c r="N4661" i="4"/>
  <c r="N4662" i="4"/>
  <c r="N4663" i="4"/>
  <c r="N4664" i="4"/>
  <c r="N4665" i="4"/>
  <c r="N4666" i="4"/>
  <c r="N4667" i="4"/>
  <c r="N4668" i="4"/>
  <c r="N4669" i="4"/>
  <c r="N4670" i="4"/>
  <c r="N4671" i="4"/>
  <c r="N4672" i="4"/>
  <c r="N4673" i="4"/>
  <c r="N4674" i="4"/>
  <c r="N4675" i="4"/>
  <c r="N4676" i="4"/>
  <c r="N4677" i="4"/>
  <c r="N4678" i="4"/>
  <c r="N4679" i="4"/>
  <c r="N4680" i="4"/>
  <c r="N4681" i="4"/>
  <c r="N4682" i="4"/>
  <c r="N4683" i="4"/>
  <c r="N4684" i="4"/>
  <c r="N4685" i="4"/>
  <c r="N4686" i="4"/>
  <c r="N4687" i="4"/>
  <c r="N4688" i="4"/>
  <c r="N4689" i="4"/>
  <c r="N4690" i="4"/>
  <c r="N4691" i="4"/>
  <c r="N4692" i="4"/>
  <c r="N4693" i="4"/>
  <c r="N4694" i="4"/>
  <c r="N4695" i="4"/>
  <c r="N4696" i="4"/>
  <c r="N4697" i="4"/>
  <c r="N4698" i="4"/>
  <c r="N4699" i="4"/>
  <c r="N4700" i="4"/>
  <c r="N4701" i="4"/>
  <c r="N4702" i="4"/>
  <c r="N4703" i="4"/>
  <c r="N4704" i="4"/>
  <c r="N4705" i="4"/>
  <c r="N4706" i="4"/>
  <c r="N4707" i="4"/>
  <c r="N4708" i="4"/>
  <c r="N4709" i="4"/>
  <c r="N4710" i="4"/>
  <c r="N4711" i="4"/>
  <c r="N4712" i="4"/>
  <c r="N4713" i="4"/>
  <c r="N4714" i="4"/>
  <c r="N4715" i="4"/>
  <c r="N4716" i="4"/>
  <c r="N4717" i="4"/>
  <c r="N4718" i="4"/>
  <c r="N4719" i="4"/>
  <c r="N4720" i="4"/>
  <c r="N4721" i="4"/>
  <c r="N4722" i="4"/>
  <c r="N4723" i="4"/>
  <c r="N4724" i="4"/>
  <c r="N4725" i="4"/>
  <c r="N4726" i="4"/>
  <c r="N4727" i="4"/>
  <c r="N4728" i="4"/>
  <c r="N4729" i="4"/>
  <c r="N4730" i="4"/>
  <c r="N4731" i="4"/>
  <c r="N4732" i="4"/>
  <c r="N4733" i="4"/>
  <c r="N4734" i="4"/>
  <c r="N4735" i="4"/>
  <c r="N4736" i="4"/>
  <c r="N4737" i="4"/>
  <c r="N4738" i="4"/>
  <c r="N4739" i="4"/>
  <c r="N4740" i="4"/>
  <c r="N4741" i="4"/>
  <c r="N4742" i="4"/>
  <c r="N4743" i="4"/>
  <c r="N4744" i="4"/>
  <c r="N4745" i="4"/>
  <c r="N4746" i="4"/>
  <c r="N4747" i="4"/>
  <c r="N4748" i="4"/>
  <c r="N4749" i="4"/>
  <c r="N4750" i="4"/>
  <c r="N4751" i="4"/>
  <c r="N4752" i="4"/>
  <c r="N4753" i="4"/>
  <c r="N4754" i="4"/>
  <c r="N4755" i="4"/>
  <c r="N4756" i="4"/>
  <c r="N4757" i="4"/>
  <c r="N4758" i="4"/>
  <c r="N4759" i="4"/>
  <c r="N4760" i="4"/>
  <c r="N4761" i="4"/>
  <c r="N4762" i="4"/>
  <c r="N4763" i="4"/>
  <c r="N4764" i="4"/>
  <c r="N4765" i="4"/>
  <c r="N4766" i="4"/>
  <c r="N4767" i="4"/>
  <c r="N4768" i="4"/>
  <c r="N4769" i="4"/>
  <c r="N4770" i="4"/>
  <c r="N4771" i="4"/>
  <c r="N4772" i="4"/>
  <c r="N4773" i="4"/>
  <c r="N4774" i="4"/>
  <c r="N4775" i="4"/>
  <c r="N4776" i="4"/>
  <c r="N4777" i="4"/>
  <c r="N4778" i="4"/>
  <c r="N4779" i="4"/>
  <c r="N4780" i="4"/>
  <c r="N4781" i="4"/>
  <c r="N4782" i="4"/>
  <c r="N4783" i="4"/>
  <c r="N4784" i="4"/>
  <c r="N4785" i="4"/>
  <c r="N4786" i="4"/>
  <c r="N4787" i="4"/>
  <c r="N4788" i="4"/>
  <c r="N4789" i="4"/>
  <c r="N4790" i="4"/>
  <c r="N4791" i="4"/>
  <c r="N4792" i="4"/>
  <c r="N4793" i="4"/>
  <c r="N4794" i="4"/>
  <c r="N4795" i="4"/>
  <c r="N4796" i="4"/>
  <c r="N4797" i="4"/>
  <c r="N4798" i="4"/>
  <c r="N4799" i="4"/>
  <c r="N4800" i="4"/>
  <c r="N4801" i="4"/>
  <c r="N4802" i="4"/>
  <c r="N4803" i="4"/>
  <c r="N4804" i="4"/>
  <c r="N4805" i="4"/>
  <c r="N4806" i="4"/>
  <c r="N4807" i="4"/>
  <c r="N4808" i="4"/>
  <c r="N4809" i="4"/>
  <c r="N4810" i="4"/>
  <c r="N4811" i="4"/>
  <c r="N4812" i="4"/>
  <c r="N4813" i="4"/>
  <c r="N4814" i="4"/>
  <c r="N4815" i="4"/>
  <c r="N4816" i="4"/>
  <c r="N4817" i="4"/>
  <c r="N4818" i="4"/>
  <c r="N4819" i="4"/>
  <c r="N4820" i="4"/>
  <c r="N4821" i="4"/>
  <c r="N4822" i="4"/>
  <c r="N4823" i="4"/>
  <c r="N4824" i="4"/>
  <c r="N4825" i="4"/>
  <c r="N4826" i="4"/>
  <c r="N4827" i="4"/>
  <c r="N4828" i="4"/>
  <c r="N4829" i="4"/>
  <c r="N4830" i="4"/>
  <c r="N4831" i="4"/>
  <c r="N4832" i="4"/>
  <c r="N4833" i="4"/>
  <c r="N4834" i="4"/>
  <c r="N4835" i="4"/>
  <c r="N4836" i="4"/>
  <c r="N4837" i="4"/>
  <c r="N4838" i="4"/>
  <c r="N4839" i="4"/>
  <c r="N4840" i="4"/>
  <c r="N4841" i="4"/>
  <c r="N4842" i="4"/>
  <c r="N4843" i="4"/>
  <c r="N4844" i="4"/>
  <c r="N4845" i="4"/>
  <c r="N4846" i="4"/>
  <c r="N4847" i="4"/>
  <c r="N4848" i="4"/>
  <c r="N4849" i="4"/>
  <c r="N4850" i="4"/>
  <c r="N4851" i="4"/>
  <c r="N4852" i="4"/>
  <c r="N4853" i="4"/>
  <c r="N4854" i="4"/>
  <c r="N4855" i="4"/>
  <c r="N4856" i="4"/>
  <c r="N4857" i="4"/>
  <c r="N4858" i="4"/>
  <c r="N4859" i="4"/>
  <c r="N4860" i="4"/>
  <c r="N4861" i="4"/>
  <c r="N4862" i="4"/>
  <c r="N4863" i="4"/>
  <c r="N4864" i="4"/>
  <c r="N4865" i="4"/>
  <c r="N4866" i="4"/>
  <c r="N4867" i="4"/>
  <c r="N4868" i="4"/>
  <c r="N4869" i="4"/>
  <c r="N4870" i="4"/>
  <c r="N4871" i="4"/>
  <c r="N4872" i="4"/>
  <c r="N4873" i="4"/>
  <c r="N4874" i="4"/>
  <c r="N4875" i="4"/>
  <c r="N4876" i="4"/>
  <c r="N4877" i="4"/>
  <c r="N4878" i="4"/>
  <c r="N4879" i="4"/>
  <c r="N4880" i="4"/>
  <c r="N4881" i="4"/>
  <c r="N4882" i="4"/>
  <c r="N4883" i="4"/>
  <c r="N4884" i="4"/>
  <c r="N4885" i="4"/>
  <c r="N4886" i="4"/>
  <c r="N4887" i="4"/>
  <c r="N4888" i="4"/>
  <c r="N4889" i="4"/>
  <c r="N4890" i="4"/>
  <c r="N4891" i="4"/>
  <c r="N4892" i="4"/>
  <c r="N4893" i="4"/>
  <c r="N4894" i="4"/>
  <c r="N4895" i="4"/>
  <c r="N4896" i="4"/>
  <c r="N4897" i="4"/>
  <c r="N4898" i="4"/>
  <c r="N4899" i="4"/>
  <c r="N4900" i="4"/>
  <c r="N4901" i="4"/>
  <c r="N4902" i="4"/>
  <c r="N4903" i="4"/>
  <c r="N4904" i="4"/>
  <c r="N4905" i="4"/>
  <c r="N4906" i="4"/>
  <c r="N4907" i="4"/>
  <c r="N4908" i="4"/>
  <c r="N4909" i="4"/>
  <c r="N4910" i="4"/>
  <c r="N4911" i="4"/>
  <c r="N4912" i="4"/>
  <c r="N4913" i="4"/>
  <c r="N4914" i="4"/>
  <c r="N4915" i="4"/>
  <c r="N4916" i="4"/>
  <c r="N4917" i="4"/>
  <c r="N4918" i="4"/>
  <c r="N4919" i="4"/>
  <c r="N4920" i="4"/>
  <c r="N4921" i="4"/>
  <c r="N4922" i="4"/>
  <c r="N4923" i="4"/>
  <c r="N4924" i="4"/>
  <c r="N4925" i="4"/>
  <c r="N4926" i="4"/>
  <c r="N4927" i="4"/>
  <c r="N4928" i="4"/>
  <c r="N4929" i="4"/>
  <c r="N4930" i="4"/>
  <c r="N4931" i="4"/>
  <c r="N4932" i="4"/>
  <c r="N4933" i="4"/>
  <c r="N4934" i="4"/>
  <c r="N4935" i="4"/>
  <c r="N4936" i="4"/>
  <c r="N4937" i="4"/>
  <c r="N4938" i="4"/>
  <c r="N4939" i="4"/>
  <c r="N4940" i="4"/>
  <c r="N4941" i="4"/>
  <c r="N4942" i="4"/>
  <c r="N4943" i="4"/>
  <c r="N4944" i="4"/>
  <c r="N4945" i="4"/>
  <c r="N4946" i="4"/>
  <c r="N4947" i="4"/>
  <c r="N4948" i="4"/>
  <c r="N4949" i="4"/>
  <c r="N4950" i="4"/>
  <c r="N4951" i="4"/>
  <c r="N4952" i="4"/>
  <c r="N4953" i="4"/>
  <c r="N4954" i="4"/>
  <c r="N4955" i="4"/>
  <c r="N4956" i="4"/>
  <c r="N4957" i="4"/>
  <c r="N4958" i="4"/>
  <c r="N4959" i="4"/>
  <c r="N4960" i="4"/>
  <c r="N4961" i="4"/>
  <c r="N4962" i="4"/>
  <c r="N4963" i="4"/>
  <c r="N4964" i="4"/>
  <c r="N4965" i="4"/>
  <c r="N4966" i="4"/>
  <c r="N4967" i="4"/>
  <c r="N4968" i="4"/>
  <c r="N4969" i="4"/>
  <c r="N4970" i="4"/>
  <c r="N4971" i="4"/>
  <c r="N4972" i="4"/>
  <c r="N4973" i="4"/>
  <c r="N4974" i="4"/>
  <c r="N4975" i="4"/>
  <c r="N4976" i="4"/>
  <c r="N4977" i="4"/>
  <c r="N4978" i="4"/>
  <c r="N4979" i="4"/>
  <c r="N4980" i="4"/>
  <c r="N4981" i="4"/>
  <c r="N4982" i="4"/>
  <c r="N4983" i="4"/>
  <c r="N4984" i="4"/>
  <c r="N4985" i="4"/>
  <c r="N4986" i="4"/>
  <c r="N4987" i="4"/>
  <c r="N4988" i="4"/>
  <c r="N4989" i="4"/>
  <c r="N4990" i="4"/>
  <c r="N4991" i="4"/>
  <c r="N4992" i="4"/>
  <c r="N4993" i="4"/>
  <c r="N4994" i="4"/>
  <c r="N4995" i="4"/>
  <c r="N4996" i="4"/>
  <c r="N4997" i="4"/>
  <c r="N4998" i="4"/>
  <c r="N4999" i="4"/>
  <c r="N5000" i="4"/>
  <c r="N5001" i="4"/>
  <c r="U2" i="4"/>
  <c r="V2" i="4" s="1"/>
  <c r="W2" i="4" s="1" a="1"/>
  <c r="W2" i="4" s="1"/>
  <c r="U3" i="4"/>
  <c r="V3" i="4" s="1"/>
  <c r="W3" i="4" s="1" a="1"/>
  <c r="W3" i="4" s="1"/>
  <c r="U4" i="4"/>
  <c r="V4" i="4" s="1"/>
  <c r="W4" i="4" s="1" a="1"/>
  <c r="W4" i="4" s="1"/>
  <c r="U5" i="4"/>
  <c r="V5" i="4" s="1"/>
  <c r="W5" i="4" s="1" a="1"/>
  <c r="W5" i="4" s="1"/>
  <c r="U6" i="4"/>
  <c r="V6" i="4" s="1"/>
  <c r="W6" i="4" s="1" a="1"/>
  <c r="W6" i="4" s="1"/>
  <c r="U7" i="4"/>
  <c r="V7" i="4" s="1"/>
  <c r="W7" i="4" s="1" a="1"/>
  <c r="W7" i="4" s="1"/>
  <c r="U8" i="4"/>
  <c r="V8" i="4" s="1"/>
  <c r="W8" i="4" s="1" a="1"/>
  <c r="W8" i="4" s="1"/>
  <c r="U9" i="4"/>
  <c r="V9" i="4" s="1"/>
  <c r="W9" i="4" s="1" a="1"/>
  <c r="W9" i="4" s="1"/>
  <c r="U10" i="4"/>
  <c r="V10" i="4" s="1"/>
  <c r="W10" i="4" s="1" a="1"/>
  <c r="W10" i="4" s="1"/>
  <c r="U11" i="4"/>
  <c r="V11" i="4" s="1"/>
  <c r="W11" i="4" s="1" a="1"/>
  <c r="W11" i="4" s="1"/>
  <c r="U12" i="4"/>
  <c r="V12" i="4" s="1"/>
  <c r="W12" i="4" s="1" a="1"/>
  <c r="W12" i="4" s="1"/>
  <c r="U13" i="4"/>
  <c r="V13" i="4" s="1"/>
  <c r="W13" i="4" s="1" a="1"/>
  <c r="W13" i="4" s="1"/>
  <c r="U14" i="4"/>
  <c r="V14" i="4" s="1"/>
  <c r="W14" i="4" s="1" a="1"/>
  <c r="W14" i="4" s="1"/>
  <c r="U15" i="4"/>
  <c r="V15" i="4" s="1"/>
  <c r="W15" i="4" s="1" a="1"/>
  <c r="W15" i="4" s="1"/>
  <c r="U16" i="4"/>
  <c r="V16" i="4" s="1"/>
  <c r="W16" i="4" s="1" a="1"/>
  <c r="W16" i="4" s="1"/>
  <c r="U17" i="4"/>
  <c r="V17" i="4" s="1"/>
  <c r="W17" i="4" s="1" a="1"/>
  <c r="W17" i="4" s="1"/>
  <c r="U18" i="4"/>
  <c r="V18" i="4" s="1"/>
  <c r="W18" i="4" s="1" a="1"/>
  <c r="W18" i="4" s="1"/>
  <c r="U19" i="4"/>
  <c r="V19" i="4" s="1"/>
  <c r="W19" i="4" s="1" a="1"/>
  <c r="W19" i="4" s="1"/>
  <c r="U20" i="4"/>
  <c r="V20" i="4" s="1"/>
  <c r="W20" i="4" s="1" a="1"/>
  <c r="W20" i="4" s="1"/>
  <c r="U21" i="4"/>
  <c r="V21" i="4" s="1"/>
  <c r="W21" i="4" s="1" a="1"/>
  <c r="W21" i="4" s="1"/>
  <c r="U22" i="4"/>
  <c r="V22" i="4" s="1"/>
  <c r="W22" i="4" s="1" a="1"/>
  <c r="W22" i="4" s="1"/>
  <c r="U23" i="4"/>
  <c r="V23" i="4" s="1"/>
  <c r="W23" i="4" s="1" a="1"/>
  <c r="W23" i="4" s="1"/>
  <c r="U24" i="4"/>
  <c r="V24" i="4" s="1"/>
  <c r="W24" i="4" s="1" a="1"/>
  <c r="W24" i="4" s="1"/>
  <c r="U25" i="4"/>
  <c r="V25" i="4" s="1"/>
  <c r="W25" i="4" s="1" a="1"/>
  <c r="W25" i="4" s="1"/>
  <c r="U26" i="4"/>
  <c r="V26" i="4" s="1"/>
  <c r="W26" i="4" s="1" a="1"/>
  <c r="W26" i="4" s="1"/>
  <c r="U27" i="4"/>
  <c r="V27" i="4" s="1"/>
  <c r="W27" i="4" s="1" a="1"/>
  <c r="W27" i="4" s="1"/>
  <c r="U28" i="4"/>
  <c r="V28" i="4" s="1"/>
  <c r="W28" i="4" s="1" a="1"/>
  <c r="W28" i="4" s="1"/>
  <c r="U29" i="4"/>
  <c r="V29" i="4" s="1"/>
  <c r="W29" i="4" s="1" a="1"/>
  <c r="W29" i="4" s="1"/>
  <c r="U30" i="4"/>
  <c r="V30" i="4" s="1"/>
  <c r="W30" i="4" s="1" a="1"/>
  <c r="W30" i="4" s="1"/>
  <c r="U31" i="4"/>
  <c r="V31" i="4" s="1"/>
  <c r="W31" i="4" s="1" a="1"/>
  <c r="W31" i="4" s="1"/>
  <c r="U32" i="4"/>
  <c r="V32" i="4" s="1"/>
  <c r="W32" i="4" s="1" a="1"/>
  <c r="W32" i="4" s="1"/>
  <c r="U33" i="4"/>
  <c r="V33" i="4" s="1"/>
  <c r="W33" i="4" s="1" a="1"/>
  <c r="W33" i="4" s="1"/>
  <c r="U34" i="4"/>
  <c r="V34" i="4" s="1"/>
  <c r="W34" i="4" s="1" a="1"/>
  <c r="W34" i="4" s="1"/>
  <c r="U35" i="4"/>
  <c r="V35" i="4" s="1"/>
  <c r="W35" i="4" s="1" a="1"/>
  <c r="W35" i="4" s="1"/>
  <c r="U36" i="4"/>
  <c r="V36" i="4" s="1"/>
  <c r="W36" i="4" s="1" a="1"/>
  <c r="W36" i="4" s="1"/>
  <c r="U37" i="4"/>
  <c r="V37" i="4" s="1"/>
  <c r="W37" i="4" s="1" a="1"/>
  <c r="W37" i="4" s="1"/>
  <c r="U38" i="4"/>
  <c r="V38" i="4" s="1"/>
  <c r="W38" i="4" s="1" a="1"/>
  <c r="W38" i="4" s="1"/>
  <c r="U39" i="4"/>
  <c r="V39" i="4" s="1"/>
  <c r="W39" i="4" s="1" a="1"/>
  <c r="W39" i="4" s="1"/>
  <c r="U40" i="4"/>
  <c r="V40" i="4" s="1"/>
  <c r="W40" i="4" s="1" a="1"/>
  <c r="W40" i="4" s="1"/>
  <c r="U41" i="4"/>
  <c r="V41" i="4" s="1"/>
  <c r="W41" i="4" s="1" a="1"/>
  <c r="W41" i="4" s="1"/>
  <c r="U42" i="4"/>
  <c r="V42" i="4" s="1"/>
  <c r="W42" i="4" s="1" a="1"/>
  <c r="W42" i="4" s="1"/>
  <c r="U43" i="4"/>
  <c r="V43" i="4" s="1"/>
  <c r="W43" i="4" s="1" a="1"/>
  <c r="W43" i="4" s="1"/>
  <c r="U44" i="4"/>
  <c r="V44" i="4" s="1"/>
  <c r="W44" i="4" s="1" a="1"/>
  <c r="W44" i="4" s="1"/>
  <c r="U45" i="4"/>
  <c r="V45" i="4" s="1"/>
  <c r="W45" i="4" s="1" a="1"/>
  <c r="W45" i="4" s="1"/>
  <c r="U46" i="4"/>
  <c r="V46" i="4" s="1"/>
  <c r="W46" i="4" s="1" a="1"/>
  <c r="W46" i="4" s="1"/>
  <c r="U47" i="4"/>
  <c r="V47" i="4" s="1"/>
  <c r="W47" i="4" s="1" a="1"/>
  <c r="W47" i="4" s="1"/>
  <c r="U48" i="4"/>
  <c r="V48" i="4" s="1"/>
  <c r="W48" i="4" s="1" a="1"/>
  <c r="W48" i="4" s="1"/>
  <c r="U49" i="4"/>
  <c r="V49" i="4" s="1"/>
  <c r="W49" i="4" s="1" a="1"/>
  <c r="W49" i="4" s="1"/>
  <c r="U50" i="4"/>
  <c r="V50" i="4" s="1"/>
  <c r="W50" i="4" s="1" a="1"/>
  <c r="W50" i="4" s="1"/>
  <c r="U51" i="4"/>
  <c r="V51" i="4" s="1"/>
  <c r="W51" i="4" s="1" a="1"/>
  <c r="W51" i="4" s="1"/>
  <c r="U52" i="4"/>
  <c r="V52" i="4" s="1"/>
  <c r="W52" i="4" s="1" a="1"/>
  <c r="W52" i="4" s="1"/>
  <c r="U53" i="4"/>
  <c r="V53" i="4" s="1"/>
  <c r="W53" i="4" s="1" a="1"/>
  <c r="W53" i="4" s="1"/>
  <c r="U54" i="4"/>
  <c r="V54" i="4" s="1"/>
  <c r="W54" i="4" s="1" a="1"/>
  <c r="W54" i="4" s="1"/>
  <c r="U55" i="4"/>
  <c r="V55" i="4" s="1"/>
  <c r="W55" i="4" s="1" a="1"/>
  <c r="W55" i="4" s="1"/>
  <c r="U56" i="4"/>
  <c r="V56" i="4" s="1"/>
  <c r="W56" i="4" s="1" a="1"/>
  <c r="W56" i="4" s="1"/>
  <c r="U57" i="4"/>
  <c r="V57" i="4" s="1"/>
  <c r="W57" i="4" s="1" a="1"/>
  <c r="W57" i="4" s="1"/>
  <c r="U58" i="4"/>
  <c r="V58" i="4" s="1"/>
  <c r="W58" i="4" s="1" a="1"/>
  <c r="W58" i="4" s="1"/>
  <c r="U59" i="4"/>
  <c r="V59" i="4" s="1"/>
  <c r="W59" i="4" s="1" a="1"/>
  <c r="W59" i="4" s="1"/>
  <c r="U60" i="4"/>
  <c r="V60" i="4" s="1"/>
  <c r="W60" i="4" s="1" a="1"/>
  <c r="W60" i="4" s="1"/>
  <c r="U61" i="4"/>
  <c r="V61" i="4" s="1"/>
  <c r="W61" i="4" s="1" a="1"/>
  <c r="W61" i="4" s="1"/>
  <c r="U62" i="4"/>
  <c r="V62" i="4" s="1"/>
  <c r="W62" i="4" s="1" a="1"/>
  <c r="W62" i="4" s="1"/>
  <c r="U63" i="4"/>
  <c r="V63" i="4" s="1"/>
  <c r="W63" i="4" s="1" a="1"/>
  <c r="W63" i="4" s="1"/>
  <c r="U64" i="4"/>
  <c r="V64" i="4" s="1"/>
  <c r="W64" i="4" s="1" a="1"/>
  <c r="W64" i="4" s="1"/>
  <c r="U65" i="4"/>
  <c r="V65" i="4" s="1"/>
  <c r="W65" i="4" s="1" a="1"/>
  <c r="W65" i="4" s="1"/>
  <c r="U66" i="4"/>
  <c r="V66" i="4" s="1"/>
  <c r="W66" i="4" s="1" a="1"/>
  <c r="W66" i="4" s="1"/>
  <c r="U67" i="4"/>
  <c r="V67" i="4" s="1"/>
  <c r="W67" i="4" s="1" a="1"/>
  <c r="W67" i="4" s="1"/>
  <c r="U68" i="4"/>
  <c r="V68" i="4" s="1"/>
  <c r="W68" i="4" s="1" a="1"/>
  <c r="W68" i="4" s="1"/>
  <c r="U69" i="4"/>
  <c r="V69" i="4" s="1"/>
  <c r="W69" i="4" s="1" a="1"/>
  <c r="W69" i="4" s="1"/>
  <c r="U70" i="4"/>
  <c r="V70" i="4" s="1"/>
  <c r="W70" i="4" s="1" a="1"/>
  <c r="W70" i="4" s="1"/>
  <c r="U71" i="4"/>
  <c r="V71" i="4" s="1"/>
  <c r="W71" i="4" s="1" a="1"/>
  <c r="W71" i="4" s="1"/>
  <c r="U72" i="4"/>
  <c r="V72" i="4" s="1"/>
  <c r="W72" i="4" s="1" a="1"/>
  <c r="W72" i="4" s="1"/>
  <c r="U73" i="4"/>
  <c r="V73" i="4" s="1"/>
  <c r="W73" i="4" s="1" a="1"/>
  <c r="W73" i="4" s="1"/>
  <c r="U74" i="4"/>
  <c r="V74" i="4" s="1"/>
  <c r="W74" i="4" s="1" a="1"/>
  <c r="W74" i="4" s="1"/>
  <c r="U75" i="4"/>
  <c r="V75" i="4" s="1"/>
  <c r="W75" i="4" s="1" a="1"/>
  <c r="W75" i="4" s="1"/>
  <c r="U76" i="4"/>
  <c r="V76" i="4" s="1"/>
  <c r="W76" i="4" s="1" a="1"/>
  <c r="W76" i="4" s="1"/>
  <c r="U77" i="4"/>
  <c r="V77" i="4" s="1"/>
  <c r="W77" i="4" s="1" a="1"/>
  <c r="W77" i="4" s="1"/>
  <c r="U78" i="4"/>
  <c r="V78" i="4" s="1"/>
  <c r="W78" i="4" s="1" a="1"/>
  <c r="W78" i="4" s="1"/>
  <c r="U79" i="4"/>
  <c r="V79" i="4" s="1"/>
  <c r="W79" i="4" s="1" a="1"/>
  <c r="W79" i="4" s="1"/>
  <c r="U80" i="4"/>
  <c r="V80" i="4" s="1"/>
  <c r="W80" i="4" s="1" a="1"/>
  <c r="W80" i="4" s="1"/>
  <c r="U81" i="4"/>
  <c r="V81" i="4" s="1"/>
  <c r="W81" i="4" s="1" a="1"/>
  <c r="W81" i="4" s="1"/>
  <c r="U82" i="4"/>
  <c r="V82" i="4" s="1"/>
  <c r="W82" i="4" s="1" a="1"/>
  <c r="W82" i="4" s="1"/>
  <c r="U83" i="4"/>
  <c r="V83" i="4" s="1"/>
  <c r="W83" i="4" s="1" a="1"/>
  <c r="W83" i="4" s="1"/>
  <c r="U84" i="4"/>
  <c r="V84" i="4" s="1"/>
  <c r="W84" i="4" s="1" a="1"/>
  <c r="W84" i="4" s="1"/>
  <c r="U85" i="4"/>
  <c r="V85" i="4" s="1"/>
  <c r="W85" i="4" s="1" a="1"/>
  <c r="W85" i="4" s="1"/>
  <c r="U86" i="4"/>
  <c r="V86" i="4" s="1"/>
  <c r="W86" i="4" s="1" a="1"/>
  <c r="W86" i="4" s="1"/>
  <c r="U87" i="4"/>
  <c r="V87" i="4" s="1"/>
  <c r="W87" i="4" s="1" a="1"/>
  <c r="W87" i="4" s="1"/>
  <c r="U88" i="4"/>
  <c r="V88" i="4" s="1"/>
  <c r="W88" i="4" s="1" a="1"/>
  <c r="W88" i="4" s="1"/>
  <c r="U89" i="4"/>
  <c r="V89" i="4" s="1"/>
  <c r="W89" i="4" s="1" a="1"/>
  <c r="W89" i="4" s="1"/>
  <c r="U90" i="4"/>
  <c r="V90" i="4" s="1"/>
  <c r="W90" i="4" s="1" a="1"/>
  <c r="W90" i="4" s="1"/>
  <c r="U91" i="4"/>
  <c r="V91" i="4" s="1"/>
  <c r="W91" i="4" s="1" a="1"/>
  <c r="W91" i="4" s="1"/>
  <c r="U92" i="4"/>
  <c r="V92" i="4" s="1"/>
  <c r="W92" i="4" s="1" a="1"/>
  <c r="W92" i="4" s="1"/>
  <c r="U93" i="4"/>
  <c r="V93" i="4" s="1"/>
  <c r="W93" i="4" s="1" a="1"/>
  <c r="W93" i="4" s="1"/>
  <c r="U94" i="4"/>
  <c r="V94" i="4" s="1"/>
  <c r="W94" i="4" s="1" a="1"/>
  <c r="W94" i="4" s="1"/>
  <c r="U95" i="4"/>
  <c r="V95" i="4" s="1"/>
  <c r="W95" i="4" s="1" a="1"/>
  <c r="W95" i="4" s="1"/>
  <c r="U96" i="4"/>
  <c r="V96" i="4" s="1"/>
  <c r="W96" i="4" s="1" a="1"/>
  <c r="W96" i="4" s="1"/>
  <c r="U97" i="4"/>
  <c r="V97" i="4" s="1"/>
  <c r="W97" i="4" s="1" a="1"/>
  <c r="W97" i="4" s="1"/>
  <c r="U98" i="4"/>
  <c r="V98" i="4" s="1"/>
  <c r="W98" i="4" s="1" a="1"/>
  <c r="W98" i="4" s="1"/>
  <c r="U99" i="4"/>
  <c r="V99" i="4" s="1"/>
  <c r="W99" i="4" s="1" a="1"/>
  <c r="W99" i="4" s="1"/>
  <c r="U100" i="4"/>
  <c r="V100" i="4" s="1"/>
  <c r="W100" i="4" s="1" a="1"/>
  <c r="W100" i="4" s="1"/>
  <c r="U101" i="4"/>
  <c r="V101" i="4" s="1"/>
  <c r="W101" i="4" s="1" a="1"/>
  <c r="W101" i="4" s="1"/>
  <c r="U102" i="4"/>
  <c r="V102" i="4" s="1"/>
  <c r="W102" i="4" s="1" a="1"/>
  <c r="W102" i="4" s="1"/>
  <c r="U103" i="4"/>
  <c r="V103" i="4" s="1"/>
  <c r="W103" i="4" s="1" a="1"/>
  <c r="W103" i="4" s="1"/>
  <c r="U104" i="4"/>
  <c r="V104" i="4" s="1"/>
  <c r="W104" i="4" s="1" a="1"/>
  <c r="W104" i="4" s="1"/>
  <c r="U105" i="4"/>
  <c r="V105" i="4" s="1"/>
  <c r="W105" i="4" s="1" a="1"/>
  <c r="W105" i="4" s="1"/>
  <c r="U106" i="4"/>
  <c r="V106" i="4" s="1"/>
  <c r="W106" i="4" s="1" a="1"/>
  <c r="W106" i="4" s="1"/>
  <c r="U107" i="4"/>
  <c r="V107" i="4" s="1"/>
  <c r="W107" i="4" s="1" a="1"/>
  <c r="W107" i="4" s="1"/>
  <c r="U108" i="4"/>
  <c r="V108" i="4" s="1"/>
  <c r="W108" i="4" s="1" a="1"/>
  <c r="W108" i="4" s="1"/>
  <c r="U109" i="4"/>
  <c r="V109" i="4" s="1"/>
  <c r="W109" i="4" s="1" a="1"/>
  <c r="W109" i="4" s="1"/>
  <c r="U110" i="4"/>
  <c r="V110" i="4" s="1"/>
  <c r="W110" i="4" s="1" a="1"/>
  <c r="W110" i="4" s="1"/>
  <c r="U111" i="4"/>
  <c r="V111" i="4" s="1"/>
  <c r="W111" i="4" s="1" a="1"/>
  <c r="W111" i="4" s="1"/>
  <c r="U112" i="4"/>
  <c r="V112" i="4" s="1"/>
  <c r="W112" i="4" s="1" a="1"/>
  <c r="W112" i="4" s="1"/>
  <c r="U113" i="4"/>
  <c r="V113" i="4" s="1"/>
  <c r="W113" i="4" s="1" a="1"/>
  <c r="W113" i="4" s="1"/>
  <c r="U114" i="4"/>
  <c r="V114" i="4" s="1"/>
  <c r="W114" i="4" s="1" a="1"/>
  <c r="W114" i="4" s="1"/>
  <c r="U115" i="4"/>
  <c r="V115" i="4" s="1"/>
  <c r="W115" i="4" s="1" a="1"/>
  <c r="W115" i="4" s="1"/>
  <c r="U116" i="4"/>
  <c r="V116" i="4" s="1"/>
  <c r="W116" i="4" s="1" a="1"/>
  <c r="W116" i="4" s="1"/>
  <c r="U117" i="4"/>
  <c r="V117" i="4" s="1"/>
  <c r="W117" i="4" s="1" a="1"/>
  <c r="W117" i="4" s="1"/>
  <c r="U118" i="4"/>
  <c r="V118" i="4" s="1"/>
  <c r="W118" i="4" s="1" a="1"/>
  <c r="W118" i="4" s="1"/>
  <c r="U119" i="4"/>
  <c r="V119" i="4" s="1"/>
  <c r="W119" i="4" s="1" a="1"/>
  <c r="W119" i="4" s="1"/>
  <c r="U120" i="4"/>
  <c r="V120" i="4" s="1"/>
  <c r="W120" i="4" s="1" a="1"/>
  <c r="W120" i="4" s="1"/>
  <c r="U121" i="4"/>
  <c r="V121" i="4" s="1"/>
  <c r="W121" i="4" s="1" a="1"/>
  <c r="W121" i="4" s="1"/>
  <c r="U122" i="4"/>
  <c r="V122" i="4" s="1"/>
  <c r="W122" i="4" s="1" a="1"/>
  <c r="W122" i="4" s="1"/>
  <c r="U123" i="4"/>
  <c r="V123" i="4" s="1"/>
  <c r="W123" i="4" s="1" a="1"/>
  <c r="W123" i="4" s="1"/>
  <c r="U124" i="4"/>
  <c r="V124" i="4" s="1"/>
  <c r="W124" i="4" s="1" a="1"/>
  <c r="W124" i="4" s="1"/>
  <c r="U125" i="4"/>
  <c r="V125" i="4" s="1"/>
  <c r="W125" i="4" s="1" a="1"/>
  <c r="W125" i="4" s="1"/>
  <c r="U126" i="4"/>
  <c r="V126" i="4" s="1"/>
  <c r="W126" i="4" s="1" a="1"/>
  <c r="W126" i="4" s="1"/>
  <c r="U127" i="4"/>
  <c r="V127" i="4" s="1"/>
  <c r="W127" i="4" s="1" a="1"/>
  <c r="W127" i="4" s="1"/>
  <c r="U128" i="4"/>
  <c r="V128" i="4" s="1"/>
  <c r="W128" i="4" s="1" a="1"/>
  <c r="W128" i="4" s="1"/>
  <c r="U129" i="4"/>
  <c r="V129" i="4" s="1"/>
  <c r="W129" i="4" s="1" a="1"/>
  <c r="W129" i="4" s="1"/>
  <c r="U130" i="4"/>
  <c r="V130" i="4" s="1"/>
  <c r="W130" i="4" s="1" a="1"/>
  <c r="W130" i="4" s="1"/>
  <c r="U131" i="4"/>
  <c r="V131" i="4" s="1"/>
  <c r="W131" i="4" s="1" a="1"/>
  <c r="W131" i="4" s="1"/>
  <c r="U132" i="4"/>
  <c r="V132" i="4" s="1"/>
  <c r="W132" i="4" s="1" a="1"/>
  <c r="W132" i="4" s="1"/>
  <c r="U133" i="4"/>
  <c r="V133" i="4" s="1"/>
  <c r="W133" i="4" s="1" a="1"/>
  <c r="W133" i="4" s="1"/>
  <c r="U134" i="4"/>
  <c r="V134" i="4" s="1"/>
  <c r="W134" i="4" s="1" a="1"/>
  <c r="W134" i="4" s="1"/>
  <c r="U135" i="4"/>
  <c r="V135" i="4" s="1"/>
  <c r="W135" i="4" s="1" a="1"/>
  <c r="W135" i="4" s="1"/>
  <c r="U136" i="4"/>
  <c r="V136" i="4" s="1"/>
  <c r="W136" i="4" s="1" a="1"/>
  <c r="W136" i="4" s="1"/>
  <c r="U137" i="4"/>
  <c r="V137" i="4" s="1"/>
  <c r="W137" i="4" s="1" a="1"/>
  <c r="W137" i="4" s="1"/>
  <c r="U138" i="4"/>
  <c r="V138" i="4" s="1"/>
  <c r="W138" i="4" s="1" a="1"/>
  <c r="W138" i="4" s="1"/>
  <c r="U139" i="4"/>
  <c r="V139" i="4" s="1"/>
  <c r="W139" i="4" s="1" a="1"/>
  <c r="W139" i="4" s="1"/>
  <c r="U140" i="4"/>
  <c r="V140" i="4" s="1"/>
  <c r="W140" i="4" s="1" a="1"/>
  <c r="W140" i="4" s="1"/>
  <c r="U141" i="4"/>
  <c r="V141" i="4" s="1"/>
  <c r="W141" i="4" s="1" a="1"/>
  <c r="W141" i="4" s="1"/>
  <c r="U142" i="4"/>
  <c r="V142" i="4" s="1"/>
  <c r="W142" i="4" s="1" a="1"/>
  <c r="W142" i="4" s="1"/>
  <c r="U143" i="4"/>
  <c r="V143" i="4" s="1"/>
  <c r="W143" i="4" s="1" a="1"/>
  <c r="W143" i="4" s="1"/>
  <c r="U144" i="4"/>
  <c r="V144" i="4" s="1"/>
  <c r="W144" i="4" s="1" a="1"/>
  <c r="W144" i="4" s="1"/>
  <c r="U145" i="4"/>
  <c r="V145" i="4" s="1"/>
  <c r="W145" i="4" s="1" a="1"/>
  <c r="W145" i="4" s="1"/>
  <c r="U146" i="4"/>
  <c r="V146" i="4" s="1"/>
  <c r="W146" i="4" s="1" a="1"/>
  <c r="W146" i="4" s="1"/>
  <c r="U147" i="4"/>
  <c r="V147" i="4" s="1"/>
  <c r="W147" i="4" s="1" a="1"/>
  <c r="W147" i="4" s="1"/>
  <c r="U148" i="4"/>
  <c r="V148" i="4" s="1"/>
  <c r="W148" i="4" s="1" a="1"/>
  <c r="W148" i="4" s="1"/>
  <c r="U149" i="4"/>
  <c r="V149" i="4" s="1"/>
  <c r="W149" i="4" s="1" a="1"/>
  <c r="W149" i="4" s="1"/>
  <c r="U150" i="4"/>
  <c r="V150" i="4" s="1"/>
  <c r="W150" i="4" s="1" a="1"/>
  <c r="W150" i="4" s="1"/>
  <c r="U151" i="4"/>
  <c r="V151" i="4" s="1"/>
  <c r="W151" i="4" s="1" a="1"/>
  <c r="W151" i="4" s="1"/>
  <c r="U152" i="4"/>
  <c r="V152" i="4" s="1"/>
  <c r="W152" i="4" s="1" a="1"/>
  <c r="W152" i="4" s="1"/>
  <c r="U153" i="4"/>
  <c r="V153" i="4" s="1"/>
  <c r="W153" i="4" s="1" a="1"/>
  <c r="W153" i="4" s="1"/>
  <c r="U154" i="4"/>
  <c r="V154" i="4" s="1"/>
  <c r="W154" i="4" s="1" a="1"/>
  <c r="W154" i="4" s="1"/>
  <c r="U155" i="4"/>
  <c r="V155" i="4" s="1"/>
  <c r="W155" i="4" s="1" a="1"/>
  <c r="W155" i="4" s="1"/>
  <c r="U156" i="4"/>
  <c r="V156" i="4" s="1"/>
  <c r="W156" i="4" s="1" a="1"/>
  <c r="W156" i="4" s="1"/>
  <c r="U157" i="4"/>
  <c r="V157" i="4" s="1"/>
  <c r="W157" i="4" s="1" a="1"/>
  <c r="W157" i="4" s="1"/>
  <c r="U158" i="4"/>
  <c r="V158" i="4" s="1"/>
  <c r="W158" i="4" s="1" a="1"/>
  <c r="W158" i="4" s="1"/>
  <c r="U159" i="4"/>
  <c r="V159" i="4" s="1"/>
  <c r="W159" i="4" s="1" a="1"/>
  <c r="W159" i="4" s="1"/>
  <c r="U160" i="4"/>
  <c r="V160" i="4" s="1"/>
  <c r="W160" i="4" s="1" a="1"/>
  <c r="W160" i="4" s="1"/>
  <c r="U161" i="4"/>
  <c r="V161" i="4" s="1"/>
  <c r="W161" i="4" s="1" a="1"/>
  <c r="W161" i="4" s="1"/>
  <c r="U162" i="4"/>
  <c r="V162" i="4" s="1"/>
  <c r="W162" i="4" s="1" a="1"/>
  <c r="W162" i="4" s="1"/>
  <c r="U163" i="4"/>
  <c r="V163" i="4" s="1"/>
  <c r="W163" i="4" s="1" a="1"/>
  <c r="W163" i="4" s="1"/>
  <c r="U164" i="4"/>
  <c r="V164" i="4" s="1"/>
  <c r="W164" i="4" s="1" a="1"/>
  <c r="W164" i="4" s="1"/>
  <c r="U165" i="4"/>
  <c r="V165" i="4" s="1"/>
  <c r="W165" i="4" s="1" a="1"/>
  <c r="W165" i="4" s="1"/>
  <c r="U166" i="4"/>
  <c r="V166" i="4" s="1"/>
  <c r="W166" i="4" s="1" a="1"/>
  <c r="W166" i="4" s="1"/>
  <c r="U167" i="4"/>
  <c r="V167" i="4" s="1"/>
  <c r="W167" i="4" s="1" a="1"/>
  <c r="W167" i="4" s="1"/>
  <c r="U168" i="4"/>
  <c r="V168" i="4" s="1"/>
  <c r="W168" i="4" s="1" a="1"/>
  <c r="W168" i="4" s="1"/>
  <c r="U169" i="4"/>
  <c r="V169" i="4" s="1"/>
  <c r="W169" i="4" s="1" a="1"/>
  <c r="W169" i="4" s="1"/>
  <c r="U170" i="4"/>
  <c r="V170" i="4" s="1"/>
  <c r="W170" i="4" s="1" a="1"/>
  <c r="W170" i="4" s="1"/>
  <c r="U171" i="4"/>
  <c r="V171" i="4" s="1"/>
  <c r="W171" i="4" s="1" a="1"/>
  <c r="W171" i="4" s="1"/>
  <c r="U172" i="4"/>
  <c r="V172" i="4" s="1"/>
  <c r="W172" i="4" s="1" a="1"/>
  <c r="W172" i="4" s="1"/>
  <c r="U173" i="4"/>
  <c r="V173" i="4" s="1"/>
  <c r="W173" i="4" s="1" a="1"/>
  <c r="W173" i="4" s="1"/>
  <c r="U174" i="4"/>
  <c r="V174" i="4" s="1"/>
  <c r="W174" i="4" s="1" a="1"/>
  <c r="W174" i="4" s="1"/>
  <c r="U175" i="4"/>
  <c r="V175" i="4" s="1"/>
  <c r="W175" i="4" s="1" a="1"/>
  <c r="W175" i="4" s="1"/>
  <c r="U176" i="4"/>
  <c r="V176" i="4" s="1"/>
  <c r="W176" i="4" s="1" a="1"/>
  <c r="W176" i="4" s="1"/>
  <c r="U177" i="4"/>
  <c r="V177" i="4" s="1"/>
  <c r="W177" i="4" s="1" a="1"/>
  <c r="W177" i="4" s="1"/>
  <c r="U178" i="4"/>
  <c r="V178" i="4" s="1"/>
  <c r="W178" i="4" s="1" a="1"/>
  <c r="W178" i="4" s="1"/>
  <c r="U179" i="4"/>
  <c r="V179" i="4" s="1"/>
  <c r="W179" i="4" s="1" a="1"/>
  <c r="W179" i="4" s="1"/>
  <c r="U180" i="4"/>
  <c r="V180" i="4" s="1"/>
  <c r="W180" i="4" s="1" a="1"/>
  <c r="W180" i="4" s="1"/>
  <c r="U181" i="4"/>
  <c r="V181" i="4" s="1"/>
  <c r="W181" i="4" s="1" a="1"/>
  <c r="W181" i="4" s="1"/>
  <c r="U182" i="4"/>
  <c r="V182" i="4" s="1"/>
  <c r="W182" i="4" s="1" a="1"/>
  <c r="W182" i="4" s="1"/>
  <c r="U183" i="4"/>
  <c r="V183" i="4" s="1"/>
  <c r="W183" i="4" s="1" a="1"/>
  <c r="W183" i="4" s="1"/>
  <c r="U184" i="4"/>
  <c r="V184" i="4" s="1"/>
  <c r="W184" i="4" s="1" a="1"/>
  <c r="W184" i="4" s="1"/>
  <c r="U185" i="4"/>
  <c r="V185" i="4" s="1"/>
  <c r="W185" i="4" s="1" a="1"/>
  <c r="W185" i="4" s="1"/>
  <c r="U186" i="4"/>
  <c r="V186" i="4" s="1"/>
  <c r="W186" i="4" s="1" a="1"/>
  <c r="W186" i="4" s="1"/>
  <c r="U187" i="4"/>
  <c r="V187" i="4" s="1"/>
  <c r="W187" i="4" s="1" a="1"/>
  <c r="W187" i="4" s="1"/>
  <c r="U188" i="4"/>
  <c r="V188" i="4" s="1"/>
  <c r="W188" i="4" s="1" a="1"/>
  <c r="W188" i="4" s="1"/>
  <c r="U189" i="4"/>
  <c r="V189" i="4" s="1"/>
  <c r="W189" i="4" s="1" a="1"/>
  <c r="W189" i="4" s="1"/>
  <c r="U190" i="4"/>
  <c r="V190" i="4" s="1"/>
  <c r="W190" i="4" s="1" a="1"/>
  <c r="W190" i="4" s="1"/>
  <c r="U191" i="4"/>
  <c r="V191" i="4" s="1"/>
  <c r="W191" i="4" s="1" a="1"/>
  <c r="W191" i="4" s="1"/>
  <c r="U192" i="4"/>
  <c r="V192" i="4" s="1"/>
  <c r="W192" i="4" s="1" a="1"/>
  <c r="W192" i="4" s="1"/>
  <c r="U193" i="4"/>
  <c r="V193" i="4" s="1"/>
  <c r="W193" i="4" s="1" a="1"/>
  <c r="W193" i="4" s="1"/>
  <c r="U194" i="4"/>
  <c r="V194" i="4" s="1"/>
  <c r="W194" i="4" s="1" a="1"/>
  <c r="W194" i="4" s="1"/>
  <c r="U195" i="4"/>
  <c r="V195" i="4" s="1"/>
  <c r="W195" i="4" s="1" a="1"/>
  <c r="W195" i="4" s="1"/>
  <c r="U196" i="4"/>
  <c r="V196" i="4" s="1"/>
  <c r="W196" i="4" s="1" a="1"/>
  <c r="W196" i="4" s="1"/>
  <c r="U197" i="4"/>
  <c r="V197" i="4" s="1"/>
  <c r="W197" i="4" s="1" a="1"/>
  <c r="W197" i="4" s="1"/>
  <c r="U198" i="4"/>
  <c r="V198" i="4" s="1"/>
  <c r="W198" i="4" s="1" a="1"/>
  <c r="W198" i="4" s="1"/>
  <c r="U199" i="4"/>
  <c r="V199" i="4" s="1"/>
  <c r="W199" i="4" s="1" a="1"/>
  <c r="W199" i="4" s="1"/>
  <c r="U200" i="4"/>
  <c r="V200" i="4" s="1"/>
  <c r="W200" i="4" s="1" a="1"/>
  <c r="W200" i="4" s="1"/>
  <c r="U201" i="4"/>
  <c r="V201" i="4" s="1"/>
  <c r="W201" i="4" s="1" a="1"/>
  <c r="W201" i="4" s="1"/>
  <c r="U202" i="4"/>
  <c r="V202" i="4" s="1"/>
  <c r="W202" i="4" s="1" a="1"/>
  <c r="W202" i="4" s="1"/>
  <c r="U203" i="4"/>
  <c r="V203" i="4" s="1"/>
  <c r="W203" i="4" s="1" a="1"/>
  <c r="W203" i="4" s="1"/>
  <c r="U204" i="4"/>
  <c r="V204" i="4" s="1"/>
  <c r="W204" i="4" s="1" a="1"/>
  <c r="W204" i="4" s="1"/>
  <c r="U205" i="4"/>
  <c r="V205" i="4" s="1"/>
  <c r="W205" i="4" s="1" a="1"/>
  <c r="W205" i="4" s="1"/>
  <c r="U206" i="4"/>
  <c r="V206" i="4" s="1"/>
  <c r="W206" i="4" s="1" a="1"/>
  <c r="W206" i="4" s="1"/>
  <c r="U207" i="4"/>
  <c r="V207" i="4" s="1"/>
  <c r="W207" i="4" s="1" a="1"/>
  <c r="W207" i="4" s="1"/>
  <c r="U208" i="4"/>
  <c r="V208" i="4" s="1"/>
  <c r="W208" i="4" s="1" a="1"/>
  <c r="W208" i="4" s="1"/>
  <c r="U209" i="4"/>
  <c r="V209" i="4" s="1"/>
  <c r="W209" i="4" s="1" a="1"/>
  <c r="W209" i="4" s="1"/>
  <c r="U210" i="4"/>
  <c r="V210" i="4" s="1"/>
  <c r="W210" i="4" s="1" a="1"/>
  <c r="W210" i="4" s="1"/>
  <c r="U211" i="4"/>
  <c r="V211" i="4" s="1"/>
  <c r="W211" i="4" s="1" a="1"/>
  <c r="W211" i="4" s="1"/>
  <c r="U212" i="4"/>
  <c r="V212" i="4" s="1"/>
  <c r="W212" i="4" s="1" a="1"/>
  <c r="W212" i="4" s="1"/>
  <c r="U213" i="4"/>
  <c r="V213" i="4" s="1"/>
  <c r="W213" i="4" s="1" a="1"/>
  <c r="W213" i="4" s="1"/>
  <c r="U214" i="4"/>
  <c r="V214" i="4" s="1"/>
  <c r="W214" i="4" s="1" a="1"/>
  <c r="W214" i="4" s="1"/>
  <c r="U215" i="4"/>
  <c r="V215" i="4" s="1"/>
  <c r="W215" i="4" s="1" a="1"/>
  <c r="W215" i="4" s="1"/>
  <c r="U216" i="4"/>
  <c r="V216" i="4" s="1"/>
  <c r="W216" i="4" s="1" a="1"/>
  <c r="W216" i="4" s="1"/>
  <c r="U217" i="4"/>
  <c r="V217" i="4" s="1"/>
  <c r="W217" i="4" s="1" a="1"/>
  <c r="W217" i="4" s="1"/>
  <c r="U218" i="4"/>
  <c r="V218" i="4" s="1"/>
  <c r="W218" i="4" s="1" a="1"/>
  <c r="W218" i="4" s="1"/>
  <c r="U219" i="4"/>
  <c r="V219" i="4" s="1"/>
  <c r="W219" i="4" s="1" a="1"/>
  <c r="W219" i="4" s="1"/>
  <c r="U220" i="4"/>
  <c r="V220" i="4" s="1"/>
  <c r="W220" i="4" s="1" a="1"/>
  <c r="W220" i="4" s="1"/>
  <c r="U221" i="4"/>
  <c r="V221" i="4" s="1"/>
  <c r="W221" i="4" s="1" a="1"/>
  <c r="W221" i="4" s="1"/>
  <c r="U222" i="4"/>
  <c r="V222" i="4" s="1"/>
  <c r="W222" i="4" s="1" a="1"/>
  <c r="W222" i="4" s="1"/>
  <c r="U223" i="4"/>
  <c r="V223" i="4" s="1"/>
  <c r="W223" i="4" s="1" a="1"/>
  <c r="W223" i="4" s="1"/>
  <c r="U224" i="4"/>
  <c r="V224" i="4" s="1"/>
  <c r="W224" i="4" s="1" a="1"/>
  <c r="W224" i="4" s="1"/>
  <c r="U225" i="4"/>
  <c r="V225" i="4" s="1"/>
  <c r="W225" i="4" s="1" a="1"/>
  <c r="W225" i="4" s="1"/>
  <c r="U226" i="4"/>
  <c r="V226" i="4" s="1"/>
  <c r="W226" i="4" s="1" a="1"/>
  <c r="W226" i="4" s="1"/>
  <c r="U227" i="4"/>
  <c r="V227" i="4" s="1"/>
  <c r="W227" i="4" s="1" a="1"/>
  <c r="W227" i="4" s="1"/>
  <c r="U228" i="4"/>
  <c r="V228" i="4" s="1"/>
  <c r="W228" i="4" s="1" a="1"/>
  <c r="W228" i="4" s="1"/>
  <c r="U229" i="4"/>
  <c r="V229" i="4" s="1"/>
  <c r="W229" i="4" s="1" a="1"/>
  <c r="W229" i="4" s="1"/>
  <c r="U230" i="4"/>
  <c r="V230" i="4" s="1"/>
  <c r="W230" i="4" s="1" a="1"/>
  <c r="W230" i="4" s="1"/>
  <c r="U231" i="4"/>
  <c r="V231" i="4" s="1"/>
  <c r="W231" i="4" s="1" a="1"/>
  <c r="W231" i="4" s="1"/>
  <c r="U232" i="4"/>
  <c r="V232" i="4" s="1"/>
  <c r="W232" i="4" s="1" a="1"/>
  <c r="W232" i="4" s="1"/>
  <c r="U233" i="4"/>
  <c r="V233" i="4" s="1"/>
  <c r="W233" i="4" s="1" a="1"/>
  <c r="W233" i="4" s="1"/>
  <c r="U234" i="4"/>
  <c r="V234" i="4" s="1"/>
  <c r="W234" i="4" s="1" a="1"/>
  <c r="W234" i="4" s="1"/>
  <c r="U235" i="4"/>
  <c r="V235" i="4" s="1"/>
  <c r="W235" i="4" s="1" a="1"/>
  <c r="W235" i="4" s="1"/>
  <c r="U236" i="4"/>
  <c r="V236" i="4" s="1"/>
  <c r="W236" i="4" s="1" a="1"/>
  <c r="W236" i="4" s="1"/>
  <c r="U237" i="4"/>
  <c r="V237" i="4" s="1"/>
  <c r="W237" i="4" s="1" a="1"/>
  <c r="W237" i="4" s="1"/>
  <c r="U238" i="4"/>
  <c r="V238" i="4" s="1"/>
  <c r="W238" i="4" s="1" a="1"/>
  <c r="W238" i="4" s="1"/>
  <c r="U239" i="4"/>
  <c r="V239" i="4" s="1"/>
  <c r="W239" i="4" s="1" a="1"/>
  <c r="W239" i="4" s="1"/>
  <c r="U240" i="4"/>
  <c r="V240" i="4" s="1"/>
  <c r="W240" i="4" s="1" a="1"/>
  <c r="W240" i="4" s="1"/>
  <c r="U241" i="4"/>
  <c r="V241" i="4" s="1"/>
  <c r="W241" i="4" s="1" a="1"/>
  <c r="W241" i="4" s="1"/>
  <c r="U242" i="4"/>
  <c r="V242" i="4" s="1"/>
  <c r="W242" i="4" s="1" a="1"/>
  <c r="W242" i="4" s="1"/>
  <c r="U243" i="4"/>
  <c r="V243" i="4" s="1"/>
  <c r="W243" i="4" s="1" a="1"/>
  <c r="W243" i="4" s="1"/>
  <c r="U244" i="4"/>
  <c r="V244" i="4" s="1"/>
  <c r="W244" i="4" s="1" a="1"/>
  <c r="W244" i="4" s="1"/>
  <c r="U245" i="4"/>
  <c r="V245" i="4" s="1"/>
  <c r="W245" i="4" s="1" a="1"/>
  <c r="W245" i="4" s="1"/>
  <c r="U246" i="4"/>
  <c r="V246" i="4" s="1"/>
  <c r="W246" i="4" s="1" a="1"/>
  <c r="W246" i="4" s="1"/>
  <c r="U247" i="4"/>
  <c r="V247" i="4" s="1"/>
  <c r="W247" i="4" s="1" a="1"/>
  <c r="W247" i="4" s="1"/>
  <c r="U248" i="4"/>
  <c r="V248" i="4" s="1"/>
  <c r="W248" i="4" s="1" a="1"/>
  <c r="W248" i="4" s="1"/>
  <c r="U249" i="4"/>
  <c r="V249" i="4" s="1"/>
  <c r="W249" i="4" s="1" a="1"/>
  <c r="W249" i="4" s="1"/>
  <c r="U250" i="4"/>
  <c r="V250" i="4" s="1"/>
  <c r="W250" i="4" s="1" a="1"/>
  <c r="W250" i="4" s="1"/>
  <c r="U251" i="4"/>
  <c r="V251" i="4" s="1"/>
  <c r="W251" i="4" s="1" a="1"/>
  <c r="W251" i="4" s="1"/>
  <c r="U252" i="4"/>
  <c r="V252" i="4" s="1"/>
  <c r="W252" i="4" s="1" a="1"/>
  <c r="W252" i="4" s="1"/>
  <c r="U253" i="4"/>
  <c r="V253" i="4" s="1"/>
  <c r="W253" i="4" s="1" a="1"/>
  <c r="W253" i="4" s="1"/>
  <c r="U254" i="4"/>
  <c r="V254" i="4" s="1"/>
  <c r="W254" i="4" s="1" a="1"/>
  <c r="W254" i="4" s="1"/>
  <c r="U255" i="4"/>
  <c r="V255" i="4" s="1"/>
  <c r="W255" i="4" s="1" a="1"/>
  <c r="W255" i="4" s="1"/>
  <c r="U256" i="4"/>
  <c r="V256" i="4" s="1"/>
  <c r="W256" i="4" s="1" a="1"/>
  <c r="W256" i="4" s="1"/>
  <c r="U257" i="4"/>
  <c r="V257" i="4" s="1"/>
  <c r="W257" i="4" s="1" a="1"/>
  <c r="W257" i="4" s="1"/>
  <c r="U258" i="4"/>
  <c r="V258" i="4" s="1"/>
  <c r="W258" i="4" s="1" a="1"/>
  <c r="W258" i="4" s="1"/>
  <c r="U259" i="4"/>
  <c r="V259" i="4" s="1"/>
  <c r="W259" i="4" s="1" a="1"/>
  <c r="W259" i="4" s="1"/>
  <c r="U260" i="4"/>
  <c r="V260" i="4" s="1"/>
  <c r="W260" i="4" s="1" a="1"/>
  <c r="W260" i="4" s="1"/>
  <c r="U261" i="4"/>
  <c r="V261" i="4" s="1"/>
  <c r="W261" i="4" s="1" a="1"/>
  <c r="W261" i="4" s="1"/>
  <c r="U262" i="4"/>
  <c r="V262" i="4" s="1"/>
  <c r="W262" i="4" s="1" a="1"/>
  <c r="W262" i="4" s="1"/>
  <c r="U263" i="4"/>
  <c r="V263" i="4" s="1"/>
  <c r="W263" i="4" s="1" a="1"/>
  <c r="W263" i="4" s="1"/>
  <c r="U264" i="4"/>
  <c r="V264" i="4" s="1"/>
  <c r="W264" i="4" s="1" a="1"/>
  <c r="W264" i="4" s="1"/>
  <c r="U265" i="4"/>
  <c r="V265" i="4" s="1"/>
  <c r="W265" i="4" s="1" a="1"/>
  <c r="W265" i="4" s="1"/>
  <c r="U266" i="4"/>
  <c r="V266" i="4" s="1"/>
  <c r="W266" i="4" s="1" a="1"/>
  <c r="W266" i="4" s="1"/>
  <c r="U267" i="4"/>
  <c r="V267" i="4" s="1"/>
  <c r="W267" i="4" s="1" a="1"/>
  <c r="W267" i="4" s="1"/>
  <c r="U268" i="4"/>
  <c r="V268" i="4" s="1"/>
  <c r="W268" i="4" s="1" a="1"/>
  <c r="W268" i="4" s="1"/>
  <c r="U269" i="4"/>
  <c r="V269" i="4" s="1"/>
  <c r="W269" i="4" s="1" a="1"/>
  <c r="W269" i="4" s="1"/>
  <c r="U270" i="4"/>
  <c r="V270" i="4" s="1"/>
  <c r="W270" i="4" s="1" a="1"/>
  <c r="W270" i="4" s="1"/>
  <c r="U271" i="4"/>
  <c r="V271" i="4" s="1"/>
  <c r="W271" i="4" s="1" a="1"/>
  <c r="W271" i="4" s="1"/>
  <c r="U272" i="4"/>
  <c r="V272" i="4" s="1"/>
  <c r="W272" i="4" s="1" a="1"/>
  <c r="W272" i="4" s="1"/>
  <c r="U273" i="4"/>
  <c r="V273" i="4" s="1"/>
  <c r="W273" i="4" s="1" a="1"/>
  <c r="W273" i="4" s="1"/>
  <c r="U274" i="4"/>
  <c r="V274" i="4" s="1"/>
  <c r="W274" i="4" s="1" a="1"/>
  <c r="W274" i="4" s="1"/>
  <c r="U275" i="4"/>
  <c r="V275" i="4" s="1"/>
  <c r="W275" i="4" s="1" a="1"/>
  <c r="W275" i="4" s="1"/>
  <c r="U276" i="4"/>
  <c r="V276" i="4" s="1"/>
  <c r="W276" i="4" s="1" a="1"/>
  <c r="W276" i="4" s="1"/>
  <c r="U277" i="4"/>
  <c r="V277" i="4" s="1"/>
  <c r="W277" i="4" s="1" a="1"/>
  <c r="W277" i="4" s="1"/>
  <c r="U278" i="4"/>
  <c r="V278" i="4" s="1"/>
  <c r="W278" i="4" s="1" a="1"/>
  <c r="W278" i="4" s="1"/>
  <c r="U279" i="4"/>
  <c r="V279" i="4" s="1"/>
  <c r="W279" i="4" s="1" a="1"/>
  <c r="W279" i="4" s="1"/>
  <c r="U280" i="4"/>
  <c r="V280" i="4" s="1"/>
  <c r="W280" i="4" s="1" a="1"/>
  <c r="W280" i="4" s="1"/>
  <c r="U281" i="4"/>
  <c r="V281" i="4" s="1"/>
  <c r="W281" i="4" s="1" a="1"/>
  <c r="W281" i="4" s="1"/>
  <c r="U282" i="4"/>
  <c r="V282" i="4" s="1"/>
  <c r="W282" i="4" s="1" a="1"/>
  <c r="W282" i="4" s="1"/>
  <c r="U283" i="4"/>
  <c r="V283" i="4" s="1"/>
  <c r="W283" i="4" s="1" a="1"/>
  <c r="W283" i="4" s="1"/>
  <c r="U284" i="4"/>
  <c r="V284" i="4" s="1"/>
  <c r="W284" i="4" s="1" a="1"/>
  <c r="W284" i="4" s="1"/>
  <c r="U285" i="4"/>
  <c r="V285" i="4" s="1"/>
  <c r="W285" i="4" s="1" a="1"/>
  <c r="W285" i="4" s="1"/>
  <c r="U286" i="4"/>
  <c r="V286" i="4" s="1"/>
  <c r="W286" i="4" s="1" a="1"/>
  <c r="W286" i="4" s="1"/>
  <c r="U287" i="4"/>
  <c r="V287" i="4" s="1"/>
  <c r="W287" i="4" s="1" a="1"/>
  <c r="W287" i="4" s="1"/>
  <c r="U288" i="4"/>
  <c r="V288" i="4" s="1"/>
  <c r="W288" i="4" s="1" a="1"/>
  <c r="W288" i="4" s="1"/>
  <c r="U289" i="4"/>
  <c r="V289" i="4" s="1"/>
  <c r="W289" i="4" s="1" a="1"/>
  <c r="W289" i="4" s="1"/>
  <c r="U290" i="4"/>
  <c r="V290" i="4" s="1"/>
  <c r="W290" i="4" s="1" a="1"/>
  <c r="W290" i="4" s="1"/>
  <c r="U291" i="4"/>
  <c r="V291" i="4" s="1"/>
  <c r="W291" i="4" s="1" a="1"/>
  <c r="W291" i="4" s="1"/>
  <c r="U292" i="4"/>
  <c r="V292" i="4" s="1"/>
  <c r="W292" i="4" s="1" a="1"/>
  <c r="W292" i="4" s="1"/>
  <c r="U293" i="4"/>
  <c r="V293" i="4" s="1"/>
  <c r="W293" i="4" s="1" a="1"/>
  <c r="W293" i="4" s="1"/>
  <c r="U294" i="4"/>
  <c r="V294" i="4" s="1"/>
  <c r="W294" i="4" s="1" a="1"/>
  <c r="W294" i="4" s="1"/>
  <c r="U295" i="4"/>
  <c r="V295" i="4" s="1"/>
  <c r="W295" i="4" s="1" a="1"/>
  <c r="W295" i="4" s="1"/>
  <c r="U296" i="4"/>
  <c r="V296" i="4" s="1"/>
  <c r="W296" i="4" s="1" a="1"/>
  <c r="W296" i="4" s="1"/>
  <c r="U297" i="4"/>
  <c r="V297" i="4" s="1"/>
  <c r="W297" i="4" s="1" a="1"/>
  <c r="W297" i="4" s="1"/>
  <c r="U298" i="4"/>
  <c r="V298" i="4" s="1"/>
  <c r="W298" i="4" s="1" a="1"/>
  <c r="W298" i="4" s="1"/>
  <c r="U299" i="4"/>
  <c r="V299" i="4" s="1"/>
  <c r="W299" i="4" s="1" a="1"/>
  <c r="W299" i="4" s="1"/>
  <c r="U300" i="4"/>
  <c r="V300" i="4" s="1"/>
  <c r="W300" i="4" s="1" a="1"/>
  <c r="W300" i="4" s="1"/>
  <c r="U301" i="4"/>
  <c r="V301" i="4" s="1"/>
  <c r="W301" i="4" s="1" a="1"/>
  <c r="W301" i="4" s="1"/>
  <c r="U302" i="4"/>
  <c r="V302" i="4" s="1"/>
  <c r="W302" i="4" s="1" a="1"/>
  <c r="W302" i="4" s="1"/>
  <c r="U303" i="4"/>
  <c r="V303" i="4" s="1"/>
  <c r="W303" i="4" s="1" a="1"/>
  <c r="W303" i="4" s="1"/>
  <c r="U304" i="4"/>
  <c r="V304" i="4" s="1"/>
  <c r="W304" i="4" s="1" a="1"/>
  <c r="W304" i="4" s="1"/>
  <c r="U305" i="4"/>
  <c r="V305" i="4" s="1"/>
  <c r="W305" i="4" s="1" a="1"/>
  <c r="W305" i="4" s="1"/>
  <c r="U306" i="4"/>
  <c r="V306" i="4" s="1"/>
  <c r="W306" i="4" s="1" a="1"/>
  <c r="W306" i="4" s="1"/>
  <c r="U307" i="4"/>
  <c r="V307" i="4" s="1"/>
  <c r="W307" i="4" s="1" a="1"/>
  <c r="W307" i="4" s="1"/>
  <c r="U308" i="4"/>
  <c r="V308" i="4" s="1"/>
  <c r="W308" i="4" s="1" a="1"/>
  <c r="W308" i="4" s="1"/>
  <c r="U309" i="4"/>
  <c r="V309" i="4" s="1"/>
  <c r="W309" i="4" s="1" a="1"/>
  <c r="W309" i="4" s="1"/>
  <c r="U310" i="4"/>
  <c r="V310" i="4" s="1"/>
  <c r="W310" i="4" s="1" a="1"/>
  <c r="W310" i="4" s="1"/>
  <c r="U311" i="4"/>
  <c r="V311" i="4" s="1"/>
  <c r="W311" i="4" s="1" a="1"/>
  <c r="W311" i="4" s="1"/>
  <c r="U312" i="4"/>
  <c r="V312" i="4" s="1"/>
  <c r="W312" i="4" s="1" a="1"/>
  <c r="W312" i="4" s="1"/>
  <c r="U313" i="4"/>
  <c r="V313" i="4" s="1"/>
  <c r="W313" i="4" s="1" a="1"/>
  <c r="W313" i="4" s="1"/>
  <c r="U314" i="4"/>
  <c r="V314" i="4" s="1"/>
  <c r="W314" i="4" s="1" a="1"/>
  <c r="W314" i="4" s="1"/>
  <c r="U315" i="4"/>
  <c r="V315" i="4" s="1"/>
  <c r="W315" i="4" s="1" a="1"/>
  <c r="W315" i="4" s="1"/>
  <c r="U316" i="4"/>
  <c r="V316" i="4" s="1"/>
  <c r="W316" i="4" s="1" a="1"/>
  <c r="W316" i="4" s="1"/>
  <c r="U317" i="4"/>
  <c r="V317" i="4" s="1"/>
  <c r="W317" i="4" s="1" a="1"/>
  <c r="W317" i="4" s="1"/>
  <c r="U318" i="4"/>
  <c r="V318" i="4" s="1"/>
  <c r="W318" i="4" s="1" a="1"/>
  <c r="W318" i="4" s="1"/>
  <c r="U319" i="4"/>
  <c r="V319" i="4" s="1"/>
  <c r="W319" i="4" s="1" a="1"/>
  <c r="W319" i="4" s="1"/>
  <c r="U320" i="4"/>
  <c r="V320" i="4" s="1"/>
  <c r="W320" i="4" s="1" a="1"/>
  <c r="W320" i="4" s="1"/>
  <c r="U321" i="4"/>
  <c r="V321" i="4" s="1"/>
  <c r="W321" i="4" s="1" a="1"/>
  <c r="W321" i="4" s="1"/>
  <c r="U322" i="4"/>
  <c r="V322" i="4" s="1"/>
  <c r="W322" i="4" s="1" a="1"/>
  <c r="W322" i="4" s="1"/>
  <c r="U323" i="4"/>
  <c r="V323" i="4" s="1"/>
  <c r="W323" i="4" s="1" a="1"/>
  <c r="W323" i="4" s="1"/>
  <c r="U324" i="4"/>
  <c r="V324" i="4" s="1"/>
  <c r="W324" i="4" s="1" a="1"/>
  <c r="W324" i="4" s="1"/>
  <c r="U325" i="4"/>
  <c r="V325" i="4" s="1"/>
  <c r="W325" i="4" s="1" a="1"/>
  <c r="W325" i="4" s="1"/>
  <c r="U326" i="4"/>
  <c r="V326" i="4" s="1"/>
  <c r="W326" i="4" s="1" a="1"/>
  <c r="W326" i="4" s="1"/>
  <c r="U327" i="4"/>
  <c r="V327" i="4" s="1"/>
  <c r="W327" i="4" s="1" a="1"/>
  <c r="W327" i="4" s="1"/>
  <c r="U328" i="4"/>
  <c r="V328" i="4" s="1"/>
  <c r="W328" i="4" s="1" a="1"/>
  <c r="W328" i="4" s="1"/>
  <c r="U329" i="4"/>
  <c r="V329" i="4" s="1"/>
  <c r="W329" i="4" s="1" a="1"/>
  <c r="W329" i="4" s="1"/>
  <c r="U330" i="4"/>
  <c r="V330" i="4" s="1"/>
  <c r="W330" i="4" s="1" a="1"/>
  <c r="W330" i="4" s="1"/>
  <c r="U331" i="4"/>
  <c r="V331" i="4" s="1"/>
  <c r="W331" i="4" s="1" a="1"/>
  <c r="W331" i="4" s="1"/>
  <c r="U332" i="4"/>
  <c r="V332" i="4" s="1"/>
  <c r="W332" i="4" s="1" a="1"/>
  <c r="W332" i="4" s="1"/>
  <c r="U333" i="4"/>
  <c r="V333" i="4" s="1"/>
  <c r="W333" i="4" s="1" a="1"/>
  <c r="W333" i="4" s="1"/>
  <c r="U334" i="4"/>
  <c r="V334" i="4" s="1"/>
  <c r="W334" i="4" s="1" a="1"/>
  <c r="W334" i="4" s="1"/>
  <c r="U335" i="4"/>
  <c r="V335" i="4" s="1"/>
  <c r="W335" i="4" s="1" a="1"/>
  <c r="W335" i="4" s="1"/>
  <c r="U336" i="4"/>
  <c r="V336" i="4" s="1"/>
  <c r="W336" i="4" s="1" a="1"/>
  <c r="W336" i="4" s="1"/>
  <c r="U337" i="4"/>
  <c r="V337" i="4" s="1"/>
  <c r="W337" i="4" s="1" a="1"/>
  <c r="W337" i="4" s="1"/>
  <c r="U338" i="4"/>
  <c r="V338" i="4" s="1"/>
  <c r="W338" i="4" s="1" a="1"/>
  <c r="W338" i="4" s="1"/>
  <c r="U339" i="4"/>
  <c r="V339" i="4" s="1"/>
  <c r="W339" i="4" s="1" a="1"/>
  <c r="W339" i="4" s="1"/>
  <c r="U340" i="4"/>
  <c r="V340" i="4" s="1"/>
  <c r="W340" i="4" s="1" a="1"/>
  <c r="W340" i="4" s="1"/>
  <c r="U341" i="4"/>
  <c r="V341" i="4" s="1"/>
  <c r="W341" i="4" s="1" a="1"/>
  <c r="W341" i="4" s="1"/>
  <c r="U342" i="4"/>
  <c r="V342" i="4" s="1"/>
  <c r="W342" i="4" s="1" a="1"/>
  <c r="W342" i="4" s="1"/>
  <c r="U343" i="4"/>
  <c r="V343" i="4" s="1"/>
  <c r="W343" i="4" s="1" a="1"/>
  <c r="W343" i="4" s="1"/>
  <c r="U344" i="4"/>
  <c r="V344" i="4" s="1"/>
  <c r="W344" i="4" s="1" a="1"/>
  <c r="W344" i="4" s="1"/>
  <c r="U345" i="4"/>
  <c r="V345" i="4" s="1"/>
  <c r="W345" i="4" s="1" a="1"/>
  <c r="W345" i="4" s="1"/>
  <c r="U346" i="4"/>
  <c r="V346" i="4" s="1"/>
  <c r="W346" i="4" s="1" a="1"/>
  <c r="W346" i="4" s="1"/>
  <c r="U347" i="4"/>
  <c r="V347" i="4" s="1"/>
  <c r="W347" i="4" s="1" a="1"/>
  <c r="W347" i="4" s="1"/>
  <c r="U348" i="4"/>
  <c r="V348" i="4" s="1"/>
  <c r="W348" i="4" s="1" a="1"/>
  <c r="W348" i="4" s="1"/>
  <c r="U349" i="4"/>
  <c r="V349" i="4" s="1"/>
  <c r="W349" i="4" s="1" a="1"/>
  <c r="W349" i="4" s="1"/>
  <c r="U350" i="4"/>
  <c r="V350" i="4" s="1"/>
  <c r="W350" i="4" s="1" a="1"/>
  <c r="W350" i="4" s="1"/>
  <c r="U351" i="4"/>
  <c r="V351" i="4" s="1"/>
  <c r="W351" i="4" s="1" a="1"/>
  <c r="W351" i="4" s="1"/>
  <c r="U352" i="4"/>
  <c r="V352" i="4" s="1"/>
  <c r="W352" i="4" s="1" a="1"/>
  <c r="W352" i="4" s="1"/>
  <c r="U353" i="4"/>
  <c r="V353" i="4" s="1"/>
  <c r="W353" i="4" s="1" a="1"/>
  <c r="W353" i="4" s="1"/>
  <c r="U354" i="4"/>
  <c r="V354" i="4" s="1"/>
  <c r="W354" i="4" s="1" a="1"/>
  <c r="W354" i="4" s="1"/>
  <c r="U355" i="4"/>
  <c r="V355" i="4" s="1"/>
  <c r="W355" i="4" s="1" a="1"/>
  <c r="W355" i="4" s="1"/>
  <c r="U356" i="4"/>
  <c r="V356" i="4" s="1"/>
  <c r="W356" i="4" s="1" a="1"/>
  <c r="W356" i="4" s="1"/>
  <c r="U357" i="4"/>
  <c r="V357" i="4" s="1"/>
  <c r="W357" i="4" s="1" a="1"/>
  <c r="W357" i="4" s="1"/>
  <c r="U358" i="4"/>
  <c r="V358" i="4" s="1"/>
  <c r="W358" i="4" s="1" a="1"/>
  <c r="W358" i="4" s="1"/>
  <c r="U359" i="4"/>
  <c r="V359" i="4" s="1"/>
  <c r="W359" i="4" s="1" a="1"/>
  <c r="W359" i="4" s="1"/>
  <c r="U360" i="4"/>
  <c r="V360" i="4" s="1"/>
  <c r="W360" i="4" s="1" a="1"/>
  <c r="W360" i="4" s="1"/>
  <c r="U361" i="4"/>
  <c r="V361" i="4" s="1"/>
  <c r="W361" i="4" s="1" a="1"/>
  <c r="W361" i="4" s="1"/>
  <c r="U362" i="4"/>
  <c r="V362" i="4" s="1"/>
  <c r="W362" i="4" s="1" a="1"/>
  <c r="W362" i="4" s="1"/>
  <c r="U363" i="4"/>
  <c r="V363" i="4" s="1"/>
  <c r="W363" i="4" s="1" a="1"/>
  <c r="W363" i="4" s="1"/>
  <c r="U364" i="4"/>
  <c r="V364" i="4" s="1"/>
  <c r="W364" i="4" s="1" a="1"/>
  <c r="W364" i="4" s="1"/>
  <c r="U365" i="4"/>
  <c r="V365" i="4" s="1"/>
  <c r="W365" i="4" s="1" a="1"/>
  <c r="W365" i="4" s="1"/>
  <c r="U366" i="4"/>
  <c r="V366" i="4" s="1"/>
  <c r="W366" i="4" s="1" a="1"/>
  <c r="W366" i="4" s="1"/>
  <c r="U367" i="4"/>
  <c r="V367" i="4" s="1"/>
  <c r="W367" i="4" s="1" a="1"/>
  <c r="W367" i="4" s="1"/>
  <c r="U368" i="4"/>
  <c r="V368" i="4" s="1"/>
  <c r="W368" i="4" s="1" a="1"/>
  <c r="W368" i="4" s="1"/>
  <c r="U369" i="4"/>
  <c r="V369" i="4" s="1"/>
  <c r="W369" i="4" s="1" a="1"/>
  <c r="W369" i="4" s="1"/>
  <c r="U370" i="4"/>
  <c r="V370" i="4" s="1"/>
  <c r="W370" i="4" s="1" a="1"/>
  <c r="W370" i="4" s="1"/>
  <c r="U371" i="4"/>
  <c r="V371" i="4" s="1"/>
  <c r="W371" i="4" s="1" a="1"/>
  <c r="W371" i="4" s="1"/>
  <c r="U372" i="4"/>
  <c r="V372" i="4" s="1"/>
  <c r="W372" i="4" s="1" a="1"/>
  <c r="W372" i="4" s="1"/>
  <c r="U373" i="4"/>
  <c r="V373" i="4" s="1"/>
  <c r="W373" i="4" s="1" a="1"/>
  <c r="W373" i="4" s="1"/>
  <c r="U374" i="4"/>
  <c r="V374" i="4" s="1"/>
  <c r="W374" i="4" s="1" a="1"/>
  <c r="W374" i="4" s="1"/>
  <c r="U375" i="4"/>
  <c r="V375" i="4" s="1"/>
  <c r="W375" i="4" s="1" a="1"/>
  <c r="W375" i="4" s="1"/>
  <c r="U376" i="4"/>
  <c r="V376" i="4" s="1"/>
  <c r="W376" i="4" s="1" a="1"/>
  <c r="W376" i="4" s="1"/>
  <c r="U377" i="4"/>
  <c r="V377" i="4" s="1"/>
  <c r="W377" i="4" s="1" a="1"/>
  <c r="W377" i="4" s="1"/>
  <c r="U378" i="4"/>
  <c r="V378" i="4" s="1"/>
  <c r="W378" i="4" s="1" a="1"/>
  <c r="W378" i="4" s="1"/>
  <c r="U379" i="4"/>
  <c r="V379" i="4" s="1"/>
  <c r="W379" i="4" s="1" a="1"/>
  <c r="W379" i="4" s="1"/>
  <c r="U380" i="4"/>
  <c r="V380" i="4" s="1"/>
  <c r="W380" i="4" s="1" a="1"/>
  <c r="W380" i="4" s="1"/>
  <c r="U381" i="4"/>
  <c r="V381" i="4" s="1"/>
  <c r="W381" i="4" s="1" a="1"/>
  <c r="W381" i="4" s="1"/>
  <c r="U382" i="4"/>
  <c r="V382" i="4" s="1"/>
  <c r="W382" i="4" s="1" a="1"/>
  <c r="W382" i="4" s="1"/>
  <c r="U383" i="4"/>
  <c r="V383" i="4" s="1"/>
  <c r="W383" i="4" s="1" a="1"/>
  <c r="W383" i="4" s="1"/>
  <c r="U384" i="4"/>
  <c r="V384" i="4" s="1"/>
  <c r="W384" i="4" s="1" a="1"/>
  <c r="W384" i="4" s="1"/>
  <c r="U385" i="4"/>
  <c r="V385" i="4" s="1"/>
  <c r="W385" i="4" s="1" a="1"/>
  <c r="W385" i="4" s="1"/>
  <c r="U386" i="4"/>
  <c r="V386" i="4" s="1"/>
  <c r="W386" i="4" s="1" a="1"/>
  <c r="W386" i="4" s="1"/>
  <c r="U387" i="4"/>
  <c r="V387" i="4" s="1"/>
  <c r="W387" i="4" s="1" a="1"/>
  <c r="W387" i="4" s="1"/>
  <c r="U388" i="4"/>
  <c r="V388" i="4" s="1"/>
  <c r="W388" i="4" s="1" a="1"/>
  <c r="W388" i="4" s="1"/>
  <c r="U389" i="4"/>
  <c r="V389" i="4" s="1"/>
  <c r="W389" i="4" s="1" a="1"/>
  <c r="W389" i="4" s="1"/>
  <c r="U390" i="4"/>
  <c r="V390" i="4" s="1"/>
  <c r="W390" i="4" s="1" a="1"/>
  <c r="W390" i="4" s="1"/>
  <c r="U391" i="4"/>
  <c r="V391" i="4" s="1"/>
  <c r="W391" i="4" s="1" a="1"/>
  <c r="W391" i="4" s="1"/>
  <c r="U392" i="4"/>
  <c r="V392" i="4" s="1"/>
  <c r="W392" i="4" s="1" a="1"/>
  <c r="W392" i="4" s="1"/>
  <c r="U393" i="4"/>
  <c r="V393" i="4" s="1"/>
  <c r="W393" i="4" s="1" a="1"/>
  <c r="W393" i="4" s="1"/>
  <c r="U394" i="4"/>
  <c r="V394" i="4" s="1"/>
  <c r="W394" i="4" s="1" a="1"/>
  <c r="W394" i="4" s="1"/>
  <c r="U395" i="4"/>
  <c r="V395" i="4" s="1"/>
  <c r="W395" i="4" s="1" a="1"/>
  <c r="W395" i="4" s="1"/>
  <c r="U396" i="4"/>
  <c r="V396" i="4" s="1"/>
  <c r="W396" i="4" s="1" a="1"/>
  <c r="W396" i="4" s="1"/>
  <c r="U397" i="4"/>
  <c r="V397" i="4" s="1"/>
  <c r="W397" i="4" s="1" a="1"/>
  <c r="W397" i="4" s="1"/>
  <c r="U398" i="4"/>
  <c r="V398" i="4" s="1"/>
  <c r="W398" i="4" s="1" a="1"/>
  <c r="W398" i="4" s="1"/>
  <c r="U399" i="4"/>
  <c r="V399" i="4" s="1"/>
  <c r="W399" i="4" s="1" a="1"/>
  <c r="W399" i="4" s="1"/>
  <c r="U400" i="4"/>
  <c r="V400" i="4" s="1"/>
  <c r="W400" i="4" s="1" a="1"/>
  <c r="W400" i="4" s="1"/>
  <c r="U401" i="4"/>
  <c r="V401" i="4" s="1"/>
  <c r="W401" i="4" s="1" a="1"/>
  <c r="W401" i="4" s="1"/>
  <c r="U402" i="4"/>
  <c r="V402" i="4" s="1"/>
  <c r="W402" i="4" s="1" a="1"/>
  <c r="W402" i="4" s="1"/>
  <c r="U403" i="4"/>
  <c r="V403" i="4" s="1"/>
  <c r="W403" i="4" s="1" a="1"/>
  <c r="W403" i="4" s="1"/>
  <c r="U404" i="4"/>
  <c r="V404" i="4" s="1"/>
  <c r="W404" i="4" s="1" a="1"/>
  <c r="W404" i="4" s="1"/>
  <c r="U405" i="4"/>
  <c r="V405" i="4" s="1"/>
  <c r="W405" i="4" s="1" a="1"/>
  <c r="W405" i="4" s="1"/>
  <c r="U406" i="4"/>
  <c r="V406" i="4" s="1"/>
  <c r="W406" i="4" s="1" a="1"/>
  <c r="W406" i="4" s="1"/>
  <c r="U407" i="4"/>
  <c r="V407" i="4" s="1"/>
  <c r="W407" i="4" s="1" a="1"/>
  <c r="W407" i="4" s="1"/>
  <c r="U408" i="4"/>
  <c r="V408" i="4" s="1"/>
  <c r="W408" i="4" s="1" a="1"/>
  <c r="W408" i="4" s="1"/>
  <c r="U409" i="4"/>
  <c r="V409" i="4" s="1"/>
  <c r="W409" i="4" s="1" a="1"/>
  <c r="W409" i="4" s="1"/>
  <c r="U410" i="4"/>
  <c r="V410" i="4" s="1"/>
  <c r="W410" i="4" s="1" a="1"/>
  <c r="W410" i="4" s="1"/>
  <c r="U411" i="4"/>
  <c r="V411" i="4" s="1"/>
  <c r="W411" i="4" s="1" a="1"/>
  <c r="W411" i="4" s="1"/>
  <c r="U412" i="4"/>
  <c r="V412" i="4" s="1"/>
  <c r="W412" i="4" s="1" a="1"/>
  <c r="W412" i="4" s="1"/>
  <c r="U413" i="4"/>
  <c r="V413" i="4" s="1"/>
  <c r="W413" i="4" s="1" a="1"/>
  <c r="W413" i="4" s="1"/>
  <c r="U414" i="4"/>
  <c r="V414" i="4" s="1"/>
  <c r="W414" i="4" s="1" a="1"/>
  <c r="W414" i="4" s="1"/>
  <c r="U415" i="4"/>
  <c r="V415" i="4" s="1"/>
  <c r="W415" i="4" s="1" a="1"/>
  <c r="W415" i="4" s="1"/>
  <c r="U416" i="4"/>
  <c r="V416" i="4" s="1"/>
  <c r="W416" i="4" s="1" a="1"/>
  <c r="W416" i="4" s="1"/>
  <c r="U417" i="4"/>
  <c r="V417" i="4" s="1"/>
  <c r="W417" i="4" s="1" a="1"/>
  <c r="W417" i="4" s="1"/>
  <c r="U418" i="4"/>
  <c r="V418" i="4" s="1"/>
  <c r="W418" i="4" s="1" a="1"/>
  <c r="W418" i="4" s="1"/>
  <c r="U419" i="4"/>
  <c r="V419" i="4" s="1"/>
  <c r="W419" i="4" s="1" a="1"/>
  <c r="W419" i="4" s="1"/>
  <c r="U420" i="4"/>
  <c r="V420" i="4" s="1"/>
  <c r="W420" i="4" s="1" a="1"/>
  <c r="W420" i="4" s="1"/>
  <c r="U421" i="4"/>
  <c r="V421" i="4" s="1"/>
  <c r="W421" i="4" s="1" a="1"/>
  <c r="W421" i="4" s="1"/>
  <c r="U422" i="4"/>
  <c r="V422" i="4" s="1"/>
  <c r="W422" i="4" s="1" a="1"/>
  <c r="W422" i="4" s="1"/>
  <c r="U423" i="4"/>
  <c r="V423" i="4" s="1"/>
  <c r="W423" i="4" s="1" a="1"/>
  <c r="W423" i="4" s="1"/>
  <c r="U424" i="4"/>
  <c r="V424" i="4" s="1"/>
  <c r="W424" i="4" s="1" a="1"/>
  <c r="W424" i="4" s="1"/>
  <c r="U425" i="4"/>
  <c r="V425" i="4" s="1"/>
  <c r="W425" i="4" s="1" a="1"/>
  <c r="W425" i="4" s="1"/>
  <c r="U426" i="4"/>
  <c r="V426" i="4" s="1"/>
  <c r="W426" i="4" s="1" a="1"/>
  <c r="W426" i="4" s="1"/>
  <c r="U427" i="4"/>
  <c r="V427" i="4" s="1"/>
  <c r="W427" i="4" s="1" a="1"/>
  <c r="W427" i="4" s="1"/>
  <c r="U428" i="4"/>
  <c r="V428" i="4" s="1"/>
  <c r="W428" i="4" s="1" a="1"/>
  <c r="W428" i="4" s="1"/>
  <c r="U429" i="4"/>
  <c r="V429" i="4" s="1"/>
  <c r="W429" i="4" s="1" a="1"/>
  <c r="W429" i="4" s="1"/>
  <c r="U430" i="4"/>
  <c r="V430" i="4" s="1"/>
  <c r="W430" i="4" s="1" a="1"/>
  <c r="W430" i="4" s="1"/>
  <c r="U431" i="4"/>
  <c r="V431" i="4" s="1"/>
  <c r="W431" i="4" s="1" a="1"/>
  <c r="W431" i="4" s="1"/>
  <c r="U432" i="4"/>
  <c r="V432" i="4" s="1"/>
  <c r="W432" i="4" s="1" a="1"/>
  <c r="W432" i="4" s="1"/>
  <c r="U433" i="4"/>
  <c r="V433" i="4" s="1"/>
  <c r="W433" i="4" s="1" a="1"/>
  <c r="W433" i="4" s="1"/>
  <c r="U434" i="4"/>
  <c r="V434" i="4" s="1"/>
  <c r="W434" i="4" s="1" a="1"/>
  <c r="W434" i="4" s="1"/>
  <c r="U435" i="4"/>
  <c r="V435" i="4" s="1"/>
  <c r="W435" i="4" s="1" a="1"/>
  <c r="W435" i="4" s="1"/>
  <c r="U436" i="4"/>
  <c r="V436" i="4" s="1"/>
  <c r="W436" i="4" s="1" a="1"/>
  <c r="W436" i="4" s="1"/>
  <c r="U437" i="4"/>
  <c r="V437" i="4" s="1"/>
  <c r="W437" i="4" s="1" a="1"/>
  <c r="W437" i="4" s="1"/>
  <c r="U438" i="4"/>
  <c r="V438" i="4" s="1"/>
  <c r="W438" i="4" s="1" a="1"/>
  <c r="W438" i="4" s="1"/>
  <c r="U439" i="4"/>
  <c r="V439" i="4" s="1"/>
  <c r="W439" i="4" s="1" a="1"/>
  <c r="W439" i="4" s="1"/>
  <c r="U440" i="4"/>
  <c r="V440" i="4" s="1"/>
  <c r="W440" i="4" s="1" a="1"/>
  <c r="W440" i="4" s="1"/>
  <c r="U441" i="4"/>
  <c r="V441" i="4" s="1"/>
  <c r="W441" i="4" s="1" a="1"/>
  <c r="W441" i="4" s="1"/>
  <c r="U442" i="4"/>
  <c r="V442" i="4" s="1"/>
  <c r="W442" i="4" s="1" a="1"/>
  <c r="W442" i="4" s="1"/>
  <c r="U443" i="4"/>
  <c r="V443" i="4" s="1"/>
  <c r="W443" i="4" s="1" a="1"/>
  <c r="W443" i="4" s="1"/>
  <c r="U444" i="4"/>
  <c r="V444" i="4" s="1"/>
  <c r="W444" i="4" s="1" a="1"/>
  <c r="W444" i="4" s="1"/>
  <c r="U445" i="4"/>
  <c r="V445" i="4" s="1"/>
  <c r="W445" i="4" s="1" a="1"/>
  <c r="W445" i="4" s="1"/>
  <c r="U446" i="4"/>
  <c r="V446" i="4" s="1"/>
  <c r="W446" i="4" s="1" a="1"/>
  <c r="W446" i="4" s="1"/>
  <c r="U447" i="4"/>
  <c r="V447" i="4" s="1"/>
  <c r="W447" i="4" s="1" a="1"/>
  <c r="W447" i="4" s="1"/>
  <c r="U448" i="4"/>
  <c r="V448" i="4" s="1"/>
  <c r="W448" i="4" s="1" a="1"/>
  <c r="W448" i="4" s="1"/>
  <c r="U449" i="4"/>
  <c r="V449" i="4" s="1"/>
  <c r="W449" i="4" s="1" a="1"/>
  <c r="W449" i="4" s="1"/>
  <c r="U450" i="4"/>
  <c r="V450" i="4" s="1"/>
  <c r="W450" i="4" s="1" a="1"/>
  <c r="W450" i="4" s="1"/>
  <c r="U451" i="4"/>
  <c r="V451" i="4" s="1"/>
  <c r="W451" i="4" s="1" a="1"/>
  <c r="W451" i="4" s="1"/>
  <c r="U452" i="4"/>
  <c r="V452" i="4" s="1"/>
  <c r="W452" i="4" s="1" a="1"/>
  <c r="W452" i="4" s="1"/>
  <c r="U453" i="4"/>
  <c r="V453" i="4" s="1"/>
  <c r="W453" i="4" s="1" a="1"/>
  <c r="W453" i="4" s="1"/>
  <c r="U454" i="4"/>
  <c r="V454" i="4" s="1"/>
  <c r="W454" i="4" s="1" a="1"/>
  <c r="W454" i="4" s="1"/>
  <c r="U455" i="4"/>
  <c r="V455" i="4" s="1"/>
  <c r="W455" i="4" s="1" a="1"/>
  <c r="W455" i="4" s="1"/>
  <c r="U456" i="4"/>
  <c r="V456" i="4" s="1"/>
  <c r="W456" i="4" s="1" a="1"/>
  <c r="W456" i="4" s="1"/>
  <c r="U457" i="4"/>
  <c r="V457" i="4" s="1"/>
  <c r="W457" i="4" s="1" a="1"/>
  <c r="W457" i="4" s="1"/>
  <c r="U458" i="4"/>
  <c r="V458" i="4" s="1"/>
  <c r="W458" i="4" s="1" a="1"/>
  <c r="W458" i="4" s="1"/>
  <c r="U459" i="4"/>
  <c r="V459" i="4" s="1"/>
  <c r="W459" i="4" s="1" a="1"/>
  <c r="W459" i="4" s="1"/>
  <c r="U460" i="4"/>
  <c r="V460" i="4" s="1"/>
  <c r="W460" i="4" s="1" a="1"/>
  <c r="W460" i="4" s="1"/>
  <c r="U461" i="4"/>
  <c r="V461" i="4" s="1"/>
  <c r="W461" i="4" s="1" a="1"/>
  <c r="W461" i="4" s="1"/>
  <c r="U462" i="4"/>
  <c r="V462" i="4" s="1"/>
  <c r="W462" i="4" s="1" a="1"/>
  <c r="W462" i="4" s="1"/>
  <c r="U463" i="4"/>
  <c r="V463" i="4" s="1"/>
  <c r="W463" i="4" s="1" a="1"/>
  <c r="W463" i="4" s="1"/>
  <c r="U464" i="4"/>
  <c r="V464" i="4" s="1"/>
  <c r="W464" i="4" s="1" a="1"/>
  <c r="W464" i="4" s="1"/>
  <c r="U465" i="4"/>
  <c r="V465" i="4" s="1"/>
  <c r="W465" i="4" s="1" a="1"/>
  <c r="W465" i="4" s="1"/>
  <c r="U466" i="4"/>
  <c r="V466" i="4" s="1"/>
  <c r="W466" i="4" s="1" a="1"/>
  <c r="W466" i="4" s="1"/>
  <c r="U467" i="4"/>
  <c r="V467" i="4" s="1"/>
  <c r="W467" i="4" s="1" a="1"/>
  <c r="W467" i="4" s="1"/>
  <c r="U468" i="4"/>
  <c r="V468" i="4" s="1"/>
  <c r="W468" i="4" s="1" a="1"/>
  <c r="W468" i="4" s="1"/>
  <c r="U469" i="4"/>
  <c r="V469" i="4" s="1"/>
  <c r="W469" i="4" s="1" a="1"/>
  <c r="W469" i="4" s="1"/>
  <c r="U470" i="4"/>
  <c r="V470" i="4" s="1"/>
  <c r="W470" i="4" s="1" a="1"/>
  <c r="W470" i="4" s="1"/>
  <c r="U471" i="4"/>
  <c r="V471" i="4" s="1"/>
  <c r="W471" i="4" s="1" a="1"/>
  <c r="W471" i="4" s="1"/>
  <c r="U472" i="4"/>
  <c r="V472" i="4" s="1"/>
  <c r="W472" i="4" s="1" a="1"/>
  <c r="W472" i="4" s="1"/>
  <c r="U473" i="4"/>
  <c r="V473" i="4" s="1"/>
  <c r="W473" i="4" s="1" a="1"/>
  <c r="W473" i="4" s="1"/>
  <c r="U474" i="4"/>
  <c r="V474" i="4" s="1"/>
  <c r="W474" i="4" s="1" a="1"/>
  <c r="W474" i="4" s="1"/>
  <c r="U475" i="4"/>
  <c r="V475" i="4" s="1"/>
  <c r="W475" i="4" s="1" a="1"/>
  <c r="W475" i="4" s="1"/>
  <c r="U476" i="4"/>
  <c r="V476" i="4" s="1"/>
  <c r="W476" i="4" s="1" a="1"/>
  <c r="W476" i="4" s="1"/>
  <c r="U477" i="4"/>
  <c r="V477" i="4" s="1"/>
  <c r="W477" i="4" s="1" a="1"/>
  <c r="W477" i="4" s="1"/>
  <c r="U478" i="4"/>
  <c r="V478" i="4" s="1"/>
  <c r="W478" i="4" s="1" a="1"/>
  <c r="W478" i="4" s="1"/>
  <c r="U479" i="4"/>
  <c r="V479" i="4" s="1"/>
  <c r="W479" i="4" s="1" a="1"/>
  <c r="W479" i="4" s="1"/>
  <c r="U480" i="4"/>
  <c r="V480" i="4" s="1"/>
  <c r="W480" i="4" s="1" a="1"/>
  <c r="W480" i="4" s="1"/>
  <c r="U481" i="4"/>
  <c r="V481" i="4" s="1"/>
  <c r="W481" i="4" s="1" a="1"/>
  <c r="W481" i="4" s="1"/>
  <c r="U482" i="4"/>
  <c r="V482" i="4" s="1"/>
  <c r="W482" i="4" s="1" a="1"/>
  <c r="W482" i="4" s="1"/>
  <c r="U483" i="4"/>
  <c r="V483" i="4" s="1"/>
  <c r="W483" i="4" s="1" a="1"/>
  <c r="W483" i="4" s="1"/>
  <c r="U484" i="4"/>
  <c r="V484" i="4" s="1"/>
  <c r="W484" i="4" s="1" a="1"/>
  <c r="W484" i="4" s="1"/>
  <c r="U485" i="4"/>
  <c r="V485" i="4" s="1"/>
  <c r="W485" i="4" s="1" a="1"/>
  <c r="W485" i="4" s="1"/>
  <c r="U486" i="4"/>
  <c r="V486" i="4" s="1"/>
  <c r="W486" i="4" s="1" a="1"/>
  <c r="W486" i="4" s="1"/>
  <c r="U487" i="4"/>
  <c r="V487" i="4" s="1"/>
  <c r="W487" i="4" s="1" a="1"/>
  <c r="W487" i="4" s="1"/>
  <c r="U488" i="4"/>
  <c r="V488" i="4" s="1"/>
  <c r="W488" i="4" s="1" a="1"/>
  <c r="W488" i="4" s="1"/>
  <c r="U489" i="4"/>
  <c r="V489" i="4" s="1"/>
  <c r="W489" i="4" s="1" a="1"/>
  <c r="W489" i="4" s="1"/>
  <c r="U490" i="4"/>
  <c r="V490" i="4" s="1"/>
  <c r="W490" i="4" s="1" a="1"/>
  <c r="W490" i="4" s="1"/>
  <c r="U491" i="4"/>
  <c r="V491" i="4" s="1"/>
  <c r="W491" i="4" s="1" a="1"/>
  <c r="W491" i="4" s="1"/>
  <c r="U492" i="4"/>
  <c r="V492" i="4" s="1"/>
  <c r="W492" i="4" s="1" a="1"/>
  <c r="W492" i="4" s="1"/>
  <c r="U493" i="4"/>
  <c r="V493" i="4" s="1"/>
  <c r="W493" i="4" s="1" a="1"/>
  <c r="W493" i="4" s="1"/>
  <c r="U494" i="4"/>
  <c r="V494" i="4" s="1"/>
  <c r="W494" i="4" s="1" a="1"/>
  <c r="W494" i="4" s="1"/>
  <c r="U495" i="4"/>
  <c r="V495" i="4" s="1"/>
  <c r="W495" i="4" s="1" a="1"/>
  <c r="W495" i="4" s="1"/>
  <c r="U496" i="4"/>
  <c r="V496" i="4" s="1"/>
  <c r="W496" i="4" s="1" a="1"/>
  <c r="W496" i="4" s="1"/>
  <c r="U497" i="4"/>
  <c r="V497" i="4" s="1"/>
  <c r="W497" i="4" s="1" a="1"/>
  <c r="W497" i="4" s="1"/>
  <c r="U498" i="4"/>
  <c r="V498" i="4" s="1"/>
  <c r="W498" i="4" s="1" a="1"/>
  <c r="W498" i="4" s="1"/>
  <c r="U499" i="4"/>
  <c r="V499" i="4" s="1"/>
  <c r="W499" i="4" s="1" a="1"/>
  <c r="W499" i="4" s="1"/>
  <c r="U500" i="4"/>
  <c r="V500" i="4" s="1"/>
  <c r="W500" i="4" s="1" a="1"/>
  <c r="W500" i="4" s="1"/>
  <c r="U501" i="4"/>
  <c r="V501" i="4" s="1"/>
  <c r="W501" i="4" s="1" a="1"/>
  <c r="W501" i="4" s="1"/>
  <c r="U502" i="4"/>
  <c r="V502" i="4" s="1"/>
  <c r="W502" i="4" s="1" a="1"/>
  <c r="W502" i="4" s="1"/>
  <c r="U503" i="4"/>
  <c r="V503" i="4" s="1"/>
  <c r="W503" i="4" s="1" a="1"/>
  <c r="W503" i="4" s="1"/>
  <c r="U504" i="4"/>
  <c r="V504" i="4" s="1"/>
  <c r="W504" i="4" s="1" a="1"/>
  <c r="W504" i="4" s="1"/>
  <c r="U505" i="4"/>
  <c r="V505" i="4" s="1"/>
  <c r="W505" i="4" s="1" a="1"/>
  <c r="W505" i="4" s="1"/>
  <c r="U506" i="4"/>
  <c r="V506" i="4" s="1"/>
  <c r="W506" i="4" s="1" a="1"/>
  <c r="W506" i="4" s="1"/>
  <c r="U507" i="4"/>
  <c r="V507" i="4" s="1"/>
  <c r="W507" i="4" s="1" a="1"/>
  <c r="W507" i="4" s="1"/>
  <c r="U508" i="4"/>
  <c r="V508" i="4" s="1"/>
  <c r="W508" i="4" s="1" a="1"/>
  <c r="W508" i="4" s="1"/>
  <c r="U509" i="4"/>
  <c r="V509" i="4" s="1"/>
  <c r="W509" i="4" s="1" a="1"/>
  <c r="W509" i="4" s="1"/>
  <c r="U510" i="4"/>
  <c r="V510" i="4" s="1"/>
  <c r="W510" i="4" s="1" a="1"/>
  <c r="W510" i="4" s="1"/>
  <c r="U511" i="4"/>
  <c r="V511" i="4" s="1"/>
  <c r="W511" i="4" s="1" a="1"/>
  <c r="W511" i="4" s="1"/>
  <c r="U512" i="4"/>
  <c r="V512" i="4" s="1"/>
  <c r="W512" i="4" s="1" a="1"/>
  <c r="W512" i="4" s="1"/>
  <c r="U513" i="4"/>
  <c r="V513" i="4" s="1"/>
  <c r="W513" i="4" s="1" a="1"/>
  <c r="W513" i="4" s="1"/>
  <c r="U514" i="4"/>
  <c r="V514" i="4" s="1"/>
  <c r="W514" i="4" s="1" a="1"/>
  <c r="W514" i="4" s="1"/>
  <c r="U515" i="4"/>
  <c r="V515" i="4" s="1"/>
  <c r="W515" i="4" s="1" a="1"/>
  <c r="W515" i="4" s="1"/>
  <c r="U516" i="4"/>
  <c r="V516" i="4" s="1"/>
  <c r="W516" i="4" s="1" a="1"/>
  <c r="W516" i="4" s="1"/>
  <c r="U517" i="4"/>
  <c r="V517" i="4" s="1"/>
  <c r="W517" i="4" s="1" a="1"/>
  <c r="W517" i="4" s="1"/>
  <c r="U518" i="4"/>
  <c r="V518" i="4" s="1"/>
  <c r="W518" i="4" s="1" a="1"/>
  <c r="W518" i="4" s="1"/>
  <c r="U519" i="4"/>
  <c r="V519" i="4" s="1"/>
  <c r="W519" i="4" s="1" a="1"/>
  <c r="W519" i="4" s="1"/>
  <c r="U520" i="4"/>
  <c r="V520" i="4" s="1"/>
  <c r="W520" i="4" s="1" a="1"/>
  <c r="W520" i="4" s="1"/>
  <c r="U521" i="4"/>
  <c r="V521" i="4" s="1"/>
  <c r="W521" i="4" s="1" a="1"/>
  <c r="W521" i="4" s="1"/>
  <c r="U522" i="4"/>
  <c r="V522" i="4" s="1"/>
  <c r="W522" i="4" s="1" a="1"/>
  <c r="W522" i="4" s="1"/>
  <c r="U523" i="4"/>
  <c r="V523" i="4" s="1"/>
  <c r="W523" i="4" s="1" a="1"/>
  <c r="W523" i="4" s="1"/>
  <c r="U524" i="4"/>
  <c r="V524" i="4" s="1"/>
  <c r="W524" i="4" s="1" a="1"/>
  <c r="W524" i="4" s="1"/>
  <c r="U525" i="4"/>
  <c r="V525" i="4" s="1"/>
  <c r="W525" i="4" s="1" a="1"/>
  <c r="W525" i="4" s="1"/>
  <c r="U526" i="4"/>
  <c r="V526" i="4" s="1"/>
  <c r="W526" i="4" s="1" a="1"/>
  <c r="W526" i="4" s="1"/>
  <c r="U527" i="4"/>
  <c r="V527" i="4" s="1"/>
  <c r="W527" i="4" s="1" a="1"/>
  <c r="W527" i="4" s="1"/>
  <c r="U528" i="4"/>
  <c r="V528" i="4" s="1"/>
  <c r="W528" i="4" s="1" a="1"/>
  <c r="W528" i="4" s="1"/>
  <c r="U529" i="4"/>
  <c r="V529" i="4" s="1"/>
  <c r="W529" i="4" s="1" a="1"/>
  <c r="W529" i="4" s="1"/>
  <c r="U530" i="4"/>
  <c r="V530" i="4" s="1"/>
  <c r="W530" i="4" s="1" a="1"/>
  <c r="W530" i="4" s="1"/>
  <c r="U531" i="4"/>
  <c r="V531" i="4" s="1"/>
  <c r="W531" i="4" s="1" a="1"/>
  <c r="W531" i="4" s="1"/>
  <c r="U532" i="4"/>
  <c r="V532" i="4" s="1"/>
  <c r="W532" i="4" s="1" a="1"/>
  <c r="W532" i="4" s="1"/>
  <c r="U533" i="4"/>
  <c r="V533" i="4" s="1"/>
  <c r="W533" i="4" s="1" a="1"/>
  <c r="W533" i="4" s="1"/>
  <c r="U534" i="4"/>
  <c r="V534" i="4" s="1"/>
  <c r="W534" i="4" s="1" a="1"/>
  <c r="W534" i="4" s="1"/>
  <c r="U535" i="4"/>
  <c r="V535" i="4" s="1"/>
  <c r="W535" i="4" s="1" a="1"/>
  <c r="W535" i="4" s="1"/>
  <c r="U536" i="4"/>
  <c r="V536" i="4" s="1"/>
  <c r="W536" i="4" s="1" a="1"/>
  <c r="W536" i="4" s="1"/>
  <c r="U537" i="4"/>
  <c r="V537" i="4" s="1"/>
  <c r="W537" i="4" s="1" a="1"/>
  <c r="W537" i="4" s="1"/>
  <c r="U538" i="4"/>
  <c r="V538" i="4" s="1"/>
  <c r="W538" i="4" s="1" a="1"/>
  <c r="W538" i="4" s="1"/>
  <c r="U539" i="4"/>
  <c r="V539" i="4" s="1"/>
  <c r="W539" i="4" s="1" a="1"/>
  <c r="W539" i="4" s="1"/>
  <c r="U540" i="4"/>
  <c r="V540" i="4" s="1"/>
  <c r="W540" i="4" s="1" a="1"/>
  <c r="W540" i="4" s="1"/>
  <c r="U541" i="4"/>
  <c r="V541" i="4" s="1"/>
  <c r="W541" i="4" s="1" a="1"/>
  <c r="W541" i="4" s="1"/>
  <c r="U542" i="4"/>
  <c r="V542" i="4" s="1"/>
  <c r="W542" i="4" s="1" a="1"/>
  <c r="W542" i="4" s="1"/>
  <c r="U543" i="4"/>
  <c r="V543" i="4" s="1"/>
  <c r="W543" i="4" s="1" a="1"/>
  <c r="W543" i="4" s="1"/>
  <c r="U544" i="4"/>
  <c r="V544" i="4" s="1"/>
  <c r="W544" i="4" s="1" a="1"/>
  <c r="W544" i="4" s="1"/>
  <c r="U545" i="4"/>
  <c r="V545" i="4" s="1"/>
  <c r="W545" i="4" s="1" a="1"/>
  <c r="W545" i="4" s="1"/>
  <c r="U546" i="4"/>
  <c r="V546" i="4" s="1"/>
  <c r="W546" i="4" s="1" a="1"/>
  <c r="W546" i="4" s="1"/>
  <c r="U547" i="4"/>
  <c r="V547" i="4" s="1"/>
  <c r="W547" i="4" s="1" a="1"/>
  <c r="W547" i="4" s="1"/>
  <c r="U548" i="4"/>
  <c r="V548" i="4" s="1"/>
  <c r="W548" i="4" s="1" a="1"/>
  <c r="W548" i="4" s="1"/>
  <c r="U549" i="4"/>
  <c r="V549" i="4" s="1"/>
  <c r="W549" i="4" s="1" a="1"/>
  <c r="W549" i="4" s="1"/>
  <c r="U550" i="4"/>
  <c r="V550" i="4" s="1"/>
  <c r="W550" i="4" s="1" a="1"/>
  <c r="W550" i="4" s="1"/>
  <c r="U551" i="4"/>
  <c r="V551" i="4" s="1"/>
  <c r="W551" i="4" s="1" a="1"/>
  <c r="W551" i="4" s="1"/>
  <c r="U552" i="4"/>
  <c r="V552" i="4" s="1"/>
  <c r="W552" i="4" s="1" a="1"/>
  <c r="W552" i="4" s="1"/>
  <c r="U553" i="4"/>
  <c r="V553" i="4" s="1"/>
  <c r="W553" i="4" s="1" a="1"/>
  <c r="W553" i="4" s="1"/>
  <c r="U554" i="4"/>
  <c r="V554" i="4" s="1"/>
  <c r="W554" i="4" s="1" a="1"/>
  <c r="W554" i="4" s="1"/>
  <c r="U555" i="4"/>
  <c r="V555" i="4" s="1"/>
  <c r="W555" i="4" s="1" a="1"/>
  <c r="W555" i="4" s="1"/>
  <c r="U556" i="4"/>
  <c r="V556" i="4" s="1"/>
  <c r="W556" i="4" s="1" a="1"/>
  <c r="W556" i="4" s="1"/>
  <c r="U557" i="4"/>
  <c r="V557" i="4" s="1"/>
  <c r="W557" i="4" s="1" a="1"/>
  <c r="W557" i="4" s="1"/>
  <c r="U558" i="4"/>
  <c r="V558" i="4" s="1"/>
  <c r="W558" i="4" s="1" a="1"/>
  <c r="W558" i="4" s="1"/>
  <c r="U559" i="4"/>
  <c r="V559" i="4" s="1"/>
  <c r="W559" i="4" s="1" a="1"/>
  <c r="W559" i="4" s="1"/>
  <c r="U560" i="4"/>
  <c r="V560" i="4" s="1"/>
  <c r="W560" i="4" s="1" a="1"/>
  <c r="W560" i="4" s="1"/>
  <c r="U561" i="4"/>
  <c r="V561" i="4" s="1"/>
  <c r="W561" i="4" s="1" a="1"/>
  <c r="W561" i="4" s="1"/>
  <c r="U562" i="4"/>
  <c r="V562" i="4" s="1"/>
  <c r="W562" i="4" s="1" a="1"/>
  <c r="W562" i="4" s="1"/>
  <c r="U563" i="4"/>
  <c r="V563" i="4" s="1"/>
  <c r="W563" i="4" s="1" a="1"/>
  <c r="W563" i="4" s="1"/>
  <c r="U564" i="4"/>
  <c r="V564" i="4" s="1"/>
  <c r="W564" i="4" s="1" a="1"/>
  <c r="W564" i="4" s="1"/>
  <c r="U565" i="4"/>
  <c r="V565" i="4" s="1"/>
  <c r="W565" i="4" s="1" a="1"/>
  <c r="W565" i="4" s="1"/>
  <c r="U566" i="4"/>
  <c r="V566" i="4" s="1"/>
  <c r="W566" i="4" s="1" a="1"/>
  <c r="W566" i="4" s="1"/>
  <c r="U567" i="4"/>
  <c r="V567" i="4" s="1"/>
  <c r="W567" i="4" s="1" a="1"/>
  <c r="W567" i="4" s="1"/>
  <c r="U568" i="4"/>
  <c r="V568" i="4" s="1"/>
  <c r="W568" i="4" s="1" a="1"/>
  <c r="W568" i="4" s="1"/>
  <c r="U569" i="4"/>
  <c r="V569" i="4" s="1"/>
  <c r="W569" i="4" s="1" a="1"/>
  <c r="W569" i="4" s="1"/>
  <c r="U570" i="4"/>
  <c r="V570" i="4" s="1"/>
  <c r="W570" i="4" s="1" a="1"/>
  <c r="W570" i="4" s="1"/>
  <c r="U571" i="4"/>
  <c r="V571" i="4" s="1"/>
  <c r="W571" i="4" s="1" a="1"/>
  <c r="W571" i="4" s="1"/>
  <c r="U572" i="4"/>
  <c r="V572" i="4" s="1"/>
  <c r="W572" i="4" s="1" a="1"/>
  <c r="W572" i="4" s="1"/>
  <c r="U573" i="4"/>
  <c r="V573" i="4" s="1"/>
  <c r="W573" i="4" s="1" a="1"/>
  <c r="W573" i="4" s="1"/>
  <c r="U574" i="4"/>
  <c r="V574" i="4" s="1"/>
  <c r="W574" i="4" s="1" a="1"/>
  <c r="W574" i="4" s="1"/>
  <c r="U575" i="4"/>
  <c r="V575" i="4" s="1"/>
  <c r="W575" i="4" s="1" a="1"/>
  <c r="W575" i="4" s="1"/>
  <c r="U576" i="4"/>
  <c r="V576" i="4" s="1"/>
  <c r="W576" i="4" s="1" a="1"/>
  <c r="W576" i="4" s="1"/>
  <c r="U577" i="4"/>
  <c r="V577" i="4" s="1"/>
  <c r="W577" i="4" s="1" a="1"/>
  <c r="W577" i="4" s="1"/>
  <c r="U578" i="4"/>
  <c r="V578" i="4" s="1"/>
  <c r="W578" i="4" s="1" a="1"/>
  <c r="W578" i="4" s="1"/>
  <c r="U579" i="4"/>
  <c r="V579" i="4" s="1"/>
  <c r="W579" i="4" s="1" a="1"/>
  <c r="W579" i="4" s="1"/>
  <c r="U580" i="4"/>
  <c r="V580" i="4" s="1"/>
  <c r="W580" i="4" s="1" a="1"/>
  <c r="W580" i="4" s="1"/>
  <c r="U581" i="4"/>
  <c r="V581" i="4" s="1"/>
  <c r="W581" i="4" s="1" a="1"/>
  <c r="W581" i="4" s="1"/>
  <c r="U582" i="4"/>
  <c r="V582" i="4" s="1"/>
  <c r="W582" i="4" s="1" a="1"/>
  <c r="W582" i="4" s="1"/>
  <c r="U583" i="4"/>
  <c r="V583" i="4" s="1"/>
  <c r="W583" i="4" s="1" a="1"/>
  <c r="W583" i="4" s="1"/>
  <c r="U584" i="4"/>
  <c r="V584" i="4" s="1"/>
  <c r="W584" i="4" s="1" a="1"/>
  <c r="W584" i="4" s="1"/>
  <c r="U585" i="4"/>
  <c r="V585" i="4" s="1"/>
  <c r="W585" i="4" s="1" a="1"/>
  <c r="W585" i="4" s="1"/>
  <c r="U586" i="4"/>
  <c r="V586" i="4" s="1"/>
  <c r="W586" i="4" s="1" a="1"/>
  <c r="W586" i="4" s="1"/>
  <c r="U587" i="4"/>
  <c r="V587" i="4" s="1"/>
  <c r="W587" i="4" s="1" a="1"/>
  <c r="W587" i="4" s="1"/>
  <c r="U588" i="4"/>
  <c r="V588" i="4" s="1"/>
  <c r="W588" i="4" s="1" a="1"/>
  <c r="W588" i="4" s="1"/>
  <c r="U589" i="4"/>
  <c r="V589" i="4" s="1"/>
  <c r="W589" i="4" s="1" a="1"/>
  <c r="W589" i="4" s="1"/>
  <c r="U590" i="4"/>
  <c r="V590" i="4" s="1"/>
  <c r="W590" i="4" s="1" a="1"/>
  <c r="W590" i="4" s="1"/>
  <c r="U591" i="4"/>
  <c r="V591" i="4" s="1"/>
  <c r="W591" i="4" s="1" a="1"/>
  <c r="W591" i="4" s="1"/>
  <c r="U592" i="4"/>
  <c r="V592" i="4" s="1"/>
  <c r="W592" i="4" s="1" a="1"/>
  <c r="W592" i="4" s="1"/>
  <c r="U593" i="4"/>
  <c r="V593" i="4" s="1"/>
  <c r="W593" i="4" s="1" a="1"/>
  <c r="W593" i="4" s="1"/>
  <c r="U594" i="4"/>
  <c r="V594" i="4" s="1"/>
  <c r="W594" i="4" s="1" a="1"/>
  <c r="W594" i="4" s="1"/>
  <c r="U595" i="4"/>
  <c r="V595" i="4" s="1"/>
  <c r="W595" i="4" s="1" a="1"/>
  <c r="W595" i="4" s="1"/>
  <c r="U596" i="4"/>
  <c r="V596" i="4" s="1"/>
  <c r="W596" i="4" s="1" a="1"/>
  <c r="W596" i="4" s="1"/>
  <c r="U597" i="4"/>
  <c r="V597" i="4" s="1"/>
  <c r="W597" i="4" s="1" a="1"/>
  <c r="W597" i="4" s="1"/>
  <c r="U598" i="4"/>
  <c r="V598" i="4" s="1"/>
  <c r="W598" i="4" s="1" a="1"/>
  <c r="W598" i="4" s="1"/>
  <c r="U599" i="4"/>
  <c r="V599" i="4" s="1"/>
  <c r="W599" i="4" s="1" a="1"/>
  <c r="W599" i="4" s="1"/>
  <c r="U600" i="4"/>
  <c r="V600" i="4" s="1"/>
  <c r="W600" i="4" s="1" a="1"/>
  <c r="W600" i="4" s="1"/>
  <c r="U601" i="4"/>
  <c r="V601" i="4" s="1"/>
  <c r="W601" i="4" s="1" a="1"/>
  <c r="W601" i="4" s="1"/>
  <c r="U602" i="4"/>
  <c r="V602" i="4" s="1"/>
  <c r="W602" i="4" s="1" a="1"/>
  <c r="W602" i="4" s="1"/>
  <c r="U603" i="4"/>
  <c r="V603" i="4" s="1"/>
  <c r="W603" i="4" s="1" a="1"/>
  <c r="W603" i="4" s="1"/>
  <c r="U604" i="4"/>
  <c r="V604" i="4" s="1"/>
  <c r="W604" i="4" s="1" a="1"/>
  <c r="W604" i="4" s="1"/>
  <c r="U605" i="4"/>
  <c r="V605" i="4" s="1"/>
  <c r="W605" i="4" s="1" a="1"/>
  <c r="W605" i="4" s="1"/>
  <c r="U606" i="4"/>
  <c r="V606" i="4" s="1"/>
  <c r="W606" i="4" s="1" a="1"/>
  <c r="W606" i="4" s="1"/>
  <c r="U607" i="4"/>
  <c r="V607" i="4" s="1"/>
  <c r="W607" i="4" s="1" a="1"/>
  <c r="W607" i="4" s="1"/>
  <c r="U608" i="4"/>
  <c r="V608" i="4" s="1"/>
  <c r="W608" i="4" s="1" a="1"/>
  <c r="W608" i="4" s="1"/>
  <c r="U609" i="4"/>
  <c r="V609" i="4" s="1"/>
  <c r="W609" i="4" s="1" a="1"/>
  <c r="W609" i="4" s="1"/>
  <c r="U610" i="4"/>
  <c r="V610" i="4" s="1"/>
  <c r="W610" i="4" s="1" a="1"/>
  <c r="W610" i="4" s="1"/>
  <c r="U611" i="4"/>
  <c r="V611" i="4" s="1"/>
  <c r="W611" i="4" s="1" a="1"/>
  <c r="W611" i="4" s="1"/>
  <c r="U612" i="4"/>
  <c r="V612" i="4" s="1"/>
  <c r="W612" i="4" s="1" a="1"/>
  <c r="W612" i="4" s="1"/>
  <c r="U613" i="4"/>
  <c r="V613" i="4" s="1"/>
  <c r="W613" i="4" s="1" a="1"/>
  <c r="W613" i="4" s="1"/>
  <c r="U614" i="4"/>
  <c r="V614" i="4" s="1"/>
  <c r="W614" i="4" s="1" a="1"/>
  <c r="W614" i="4" s="1"/>
  <c r="U615" i="4"/>
  <c r="V615" i="4" s="1"/>
  <c r="W615" i="4" s="1" a="1"/>
  <c r="W615" i="4" s="1"/>
  <c r="U616" i="4"/>
  <c r="V616" i="4" s="1"/>
  <c r="W616" i="4" s="1" a="1"/>
  <c r="W616" i="4" s="1"/>
  <c r="U617" i="4"/>
  <c r="V617" i="4" s="1"/>
  <c r="W617" i="4" s="1" a="1"/>
  <c r="W617" i="4" s="1"/>
  <c r="U618" i="4"/>
  <c r="V618" i="4" s="1"/>
  <c r="W618" i="4" s="1" a="1"/>
  <c r="W618" i="4" s="1"/>
  <c r="U619" i="4"/>
  <c r="V619" i="4" s="1"/>
  <c r="W619" i="4" s="1" a="1"/>
  <c r="W619" i="4" s="1"/>
  <c r="U620" i="4"/>
  <c r="V620" i="4" s="1"/>
  <c r="W620" i="4" s="1" a="1"/>
  <c r="W620" i="4" s="1"/>
  <c r="U621" i="4"/>
  <c r="V621" i="4" s="1"/>
  <c r="W621" i="4" s="1" a="1"/>
  <c r="W621" i="4" s="1"/>
  <c r="U622" i="4"/>
  <c r="V622" i="4" s="1"/>
  <c r="W622" i="4" s="1" a="1"/>
  <c r="W622" i="4" s="1"/>
  <c r="U623" i="4"/>
  <c r="V623" i="4" s="1"/>
  <c r="W623" i="4" s="1" a="1"/>
  <c r="W623" i="4" s="1"/>
  <c r="U624" i="4"/>
  <c r="V624" i="4" s="1"/>
  <c r="W624" i="4" s="1" a="1"/>
  <c r="W624" i="4" s="1"/>
  <c r="U625" i="4"/>
  <c r="V625" i="4" s="1"/>
  <c r="W625" i="4" s="1" a="1"/>
  <c r="W625" i="4" s="1"/>
  <c r="U626" i="4"/>
  <c r="V626" i="4" s="1"/>
  <c r="W626" i="4" s="1" a="1"/>
  <c r="W626" i="4" s="1"/>
  <c r="U627" i="4"/>
  <c r="V627" i="4" s="1"/>
  <c r="W627" i="4" s="1" a="1"/>
  <c r="W627" i="4" s="1"/>
  <c r="U628" i="4"/>
  <c r="V628" i="4" s="1"/>
  <c r="W628" i="4" s="1" a="1"/>
  <c r="W628" i="4" s="1"/>
  <c r="U629" i="4"/>
  <c r="V629" i="4" s="1"/>
  <c r="W629" i="4" s="1" a="1"/>
  <c r="W629" i="4" s="1"/>
  <c r="U630" i="4"/>
  <c r="V630" i="4" s="1"/>
  <c r="W630" i="4" s="1" a="1"/>
  <c r="W630" i="4" s="1"/>
  <c r="U631" i="4"/>
  <c r="V631" i="4" s="1"/>
  <c r="W631" i="4" s="1" a="1"/>
  <c r="W631" i="4" s="1"/>
  <c r="U632" i="4"/>
  <c r="V632" i="4" s="1"/>
  <c r="W632" i="4" s="1" a="1"/>
  <c r="W632" i="4" s="1"/>
  <c r="U633" i="4"/>
  <c r="V633" i="4" s="1"/>
  <c r="W633" i="4" s="1" a="1"/>
  <c r="W633" i="4" s="1"/>
  <c r="U634" i="4"/>
  <c r="V634" i="4" s="1"/>
  <c r="W634" i="4" s="1" a="1"/>
  <c r="W634" i="4" s="1"/>
  <c r="U635" i="4"/>
  <c r="V635" i="4" s="1"/>
  <c r="W635" i="4" s="1" a="1"/>
  <c r="W635" i="4" s="1"/>
  <c r="U636" i="4"/>
  <c r="V636" i="4" s="1"/>
  <c r="W636" i="4" s="1" a="1"/>
  <c r="W636" i="4" s="1"/>
  <c r="U637" i="4"/>
  <c r="V637" i="4" s="1"/>
  <c r="W637" i="4" s="1" a="1"/>
  <c r="W637" i="4" s="1"/>
  <c r="U638" i="4"/>
  <c r="V638" i="4" s="1"/>
  <c r="W638" i="4" s="1" a="1"/>
  <c r="W638" i="4" s="1"/>
  <c r="U639" i="4"/>
  <c r="V639" i="4" s="1"/>
  <c r="W639" i="4" s="1" a="1"/>
  <c r="W639" i="4" s="1"/>
  <c r="U640" i="4"/>
  <c r="V640" i="4" s="1"/>
  <c r="W640" i="4" s="1" a="1"/>
  <c r="W640" i="4" s="1"/>
  <c r="U641" i="4"/>
  <c r="V641" i="4" s="1"/>
  <c r="W641" i="4" s="1" a="1"/>
  <c r="W641" i="4" s="1"/>
  <c r="U642" i="4"/>
  <c r="V642" i="4" s="1"/>
  <c r="W642" i="4" s="1" a="1"/>
  <c r="W642" i="4" s="1"/>
  <c r="U643" i="4"/>
  <c r="V643" i="4" s="1"/>
  <c r="W643" i="4" s="1" a="1"/>
  <c r="W643" i="4" s="1"/>
  <c r="U644" i="4"/>
  <c r="V644" i="4" s="1"/>
  <c r="W644" i="4" s="1" a="1"/>
  <c r="W644" i="4" s="1"/>
  <c r="U645" i="4"/>
  <c r="V645" i="4" s="1"/>
  <c r="W645" i="4" s="1" a="1"/>
  <c r="W645" i="4" s="1"/>
  <c r="U646" i="4"/>
  <c r="V646" i="4" s="1"/>
  <c r="W646" i="4" s="1" a="1"/>
  <c r="W646" i="4" s="1"/>
  <c r="U647" i="4"/>
  <c r="V647" i="4" s="1"/>
  <c r="W647" i="4" s="1" a="1"/>
  <c r="W647" i="4" s="1"/>
  <c r="U648" i="4"/>
  <c r="V648" i="4" s="1"/>
  <c r="W648" i="4" s="1" a="1"/>
  <c r="W648" i="4" s="1"/>
  <c r="U649" i="4"/>
  <c r="V649" i="4" s="1"/>
  <c r="W649" i="4" s="1" a="1"/>
  <c r="W649" i="4" s="1"/>
  <c r="U650" i="4"/>
  <c r="V650" i="4" s="1"/>
  <c r="W650" i="4" s="1" a="1"/>
  <c r="W650" i="4" s="1"/>
  <c r="U651" i="4"/>
  <c r="V651" i="4" s="1"/>
  <c r="W651" i="4" s="1" a="1"/>
  <c r="W651" i="4" s="1"/>
  <c r="U652" i="4"/>
  <c r="V652" i="4" s="1"/>
  <c r="W652" i="4" s="1" a="1"/>
  <c r="W652" i="4" s="1"/>
  <c r="U653" i="4"/>
  <c r="V653" i="4" s="1"/>
  <c r="W653" i="4" s="1" a="1"/>
  <c r="W653" i="4" s="1"/>
  <c r="U654" i="4"/>
  <c r="V654" i="4" s="1"/>
  <c r="W654" i="4" s="1" a="1"/>
  <c r="W654" i="4" s="1"/>
  <c r="U655" i="4"/>
  <c r="V655" i="4" s="1"/>
  <c r="W655" i="4" s="1" a="1"/>
  <c r="W655" i="4" s="1"/>
  <c r="U656" i="4"/>
  <c r="V656" i="4" s="1"/>
  <c r="W656" i="4" s="1" a="1"/>
  <c r="W656" i="4" s="1"/>
  <c r="U657" i="4"/>
  <c r="V657" i="4" s="1"/>
  <c r="W657" i="4" s="1" a="1"/>
  <c r="W657" i="4" s="1"/>
  <c r="U658" i="4"/>
  <c r="V658" i="4" s="1"/>
  <c r="W658" i="4" s="1" a="1"/>
  <c r="W658" i="4" s="1"/>
  <c r="U659" i="4"/>
  <c r="V659" i="4" s="1"/>
  <c r="W659" i="4" s="1" a="1"/>
  <c r="W659" i="4" s="1"/>
  <c r="U660" i="4"/>
  <c r="V660" i="4" s="1"/>
  <c r="W660" i="4" s="1" a="1"/>
  <c r="W660" i="4" s="1"/>
  <c r="U661" i="4"/>
  <c r="V661" i="4" s="1"/>
  <c r="W661" i="4" s="1" a="1"/>
  <c r="W661" i="4" s="1"/>
  <c r="U662" i="4"/>
  <c r="V662" i="4" s="1"/>
  <c r="W662" i="4" s="1" a="1"/>
  <c r="W662" i="4" s="1"/>
  <c r="U663" i="4"/>
  <c r="V663" i="4" s="1"/>
  <c r="W663" i="4" s="1" a="1"/>
  <c r="W663" i="4" s="1"/>
  <c r="U664" i="4"/>
  <c r="V664" i="4" s="1"/>
  <c r="W664" i="4" s="1" a="1"/>
  <c r="W664" i="4" s="1"/>
  <c r="U665" i="4"/>
  <c r="V665" i="4" s="1"/>
  <c r="W665" i="4" s="1" a="1"/>
  <c r="W665" i="4" s="1"/>
  <c r="U666" i="4"/>
  <c r="V666" i="4" s="1"/>
  <c r="W666" i="4" s="1" a="1"/>
  <c r="W666" i="4" s="1"/>
  <c r="U667" i="4"/>
  <c r="V667" i="4" s="1"/>
  <c r="W667" i="4" s="1" a="1"/>
  <c r="W667" i="4" s="1"/>
  <c r="U668" i="4"/>
  <c r="V668" i="4" s="1"/>
  <c r="W668" i="4" s="1" a="1"/>
  <c r="W668" i="4" s="1"/>
  <c r="U669" i="4"/>
  <c r="V669" i="4" s="1"/>
  <c r="W669" i="4" s="1" a="1"/>
  <c r="W669" i="4" s="1"/>
  <c r="U670" i="4"/>
  <c r="V670" i="4" s="1"/>
  <c r="W670" i="4" s="1" a="1"/>
  <c r="W670" i="4" s="1"/>
  <c r="U671" i="4"/>
  <c r="V671" i="4" s="1"/>
  <c r="W671" i="4" s="1" a="1"/>
  <c r="W671" i="4" s="1"/>
  <c r="U672" i="4"/>
  <c r="V672" i="4" s="1"/>
  <c r="W672" i="4" s="1" a="1"/>
  <c r="W672" i="4" s="1"/>
  <c r="U673" i="4"/>
  <c r="V673" i="4" s="1"/>
  <c r="W673" i="4" s="1" a="1"/>
  <c r="W673" i="4" s="1"/>
  <c r="U674" i="4"/>
  <c r="V674" i="4" s="1"/>
  <c r="W674" i="4" s="1" a="1"/>
  <c r="W674" i="4" s="1"/>
  <c r="U675" i="4"/>
  <c r="V675" i="4" s="1"/>
  <c r="W675" i="4" s="1" a="1"/>
  <c r="W675" i="4" s="1"/>
  <c r="U676" i="4"/>
  <c r="V676" i="4" s="1"/>
  <c r="W676" i="4" s="1" a="1"/>
  <c r="W676" i="4" s="1"/>
  <c r="U677" i="4"/>
  <c r="V677" i="4" s="1"/>
  <c r="W677" i="4" s="1" a="1"/>
  <c r="W677" i="4" s="1"/>
  <c r="U678" i="4"/>
  <c r="V678" i="4" s="1"/>
  <c r="W678" i="4" s="1" a="1"/>
  <c r="W678" i="4" s="1"/>
  <c r="U679" i="4"/>
  <c r="V679" i="4" s="1"/>
  <c r="W679" i="4" s="1" a="1"/>
  <c r="W679" i="4" s="1"/>
  <c r="U680" i="4"/>
  <c r="V680" i="4" s="1"/>
  <c r="W680" i="4" s="1" a="1"/>
  <c r="W680" i="4" s="1"/>
  <c r="U681" i="4"/>
  <c r="V681" i="4" s="1"/>
  <c r="W681" i="4" s="1" a="1"/>
  <c r="W681" i="4" s="1"/>
  <c r="U682" i="4"/>
  <c r="V682" i="4" s="1"/>
  <c r="W682" i="4" s="1" a="1"/>
  <c r="W682" i="4" s="1"/>
  <c r="U683" i="4"/>
  <c r="V683" i="4" s="1"/>
  <c r="W683" i="4" s="1" a="1"/>
  <c r="W683" i="4" s="1"/>
  <c r="U684" i="4"/>
  <c r="V684" i="4" s="1"/>
  <c r="W684" i="4" s="1" a="1"/>
  <c r="W684" i="4" s="1"/>
  <c r="U685" i="4"/>
  <c r="V685" i="4" s="1"/>
  <c r="W685" i="4" s="1" a="1"/>
  <c r="W685" i="4" s="1"/>
  <c r="U686" i="4"/>
  <c r="V686" i="4" s="1"/>
  <c r="W686" i="4" s="1" a="1"/>
  <c r="W686" i="4" s="1"/>
  <c r="U687" i="4"/>
  <c r="V687" i="4" s="1"/>
  <c r="W687" i="4" s="1" a="1"/>
  <c r="W687" i="4" s="1"/>
  <c r="U688" i="4"/>
  <c r="V688" i="4" s="1"/>
  <c r="W688" i="4" s="1" a="1"/>
  <c r="W688" i="4" s="1"/>
  <c r="U689" i="4"/>
  <c r="V689" i="4" s="1"/>
  <c r="W689" i="4" s="1" a="1"/>
  <c r="W689" i="4" s="1"/>
  <c r="U690" i="4"/>
  <c r="V690" i="4" s="1"/>
  <c r="W690" i="4" s="1" a="1"/>
  <c r="W690" i="4" s="1"/>
  <c r="U691" i="4"/>
  <c r="V691" i="4" s="1"/>
  <c r="W691" i="4" s="1" a="1"/>
  <c r="W691" i="4" s="1"/>
  <c r="U692" i="4"/>
  <c r="V692" i="4" s="1"/>
  <c r="W692" i="4" s="1" a="1"/>
  <c r="W692" i="4" s="1"/>
  <c r="U693" i="4"/>
  <c r="V693" i="4" s="1"/>
  <c r="W693" i="4" s="1" a="1"/>
  <c r="W693" i="4" s="1"/>
  <c r="U694" i="4"/>
  <c r="V694" i="4" s="1"/>
  <c r="W694" i="4" s="1" a="1"/>
  <c r="W694" i="4" s="1"/>
  <c r="U695" i="4"/>
  <c r="V695" i="4" s="1"/>
  <c r="W695" i="4" s="1" a="1"/>
  <c r="W695" i="4" s="1"/>
  <c r="U696" i="4"/>
  <c r="V696" i="4" s="1"/>
  <c r="W696" i="4" s="1" a="1"/>
  <c r="W696" i="4" s="1"/>
  <c r="U697" i="4"/>
  <c r="V697" i="4" s="1"/>
  <c r="W697" i="4" s="1" a="1"/>
  <c r="W697" i="4" s="1"/>
  <c r="U698" i="4"/>
  <c r="V698" i="4" s="1"/>
  <c r="W698" i="4" s="1" a="1"/>
  <c r="W698" i="4" s="1"/>
  <c r="U699" i="4"/>
  <c r="V699" i="4" s="1"/>
  <c r="W699" i="4" s="1" a="1"/>
  <c r="W699" i="4" s="1"/>
  <c r="U700" i="4"/>
  <c r="V700" i="4" s="1"/>
  <c r="W700" i="4" s="1" a="1"/>
  <c r="W700" i="4" s="1"/>
  <c r="U701" i="4"/>
  <c r="V701" i="4" s="1"/>
  <c r="W701" i="4" s="1" a="1"/>
  <c r="W701" i="4" s="1"/>
  <c r="U702" i="4"/>
  <c r="V702" i="4" s="1"/>
  <c r="W702" i="4" s="1" a="1"/>
  <c r="W702" i="4" s="1"/>
  <c r="U703" i="4"/>
  <c r="V703" i="4" s="1"/>
  <c r="W703" i="4" s="1" a="1"/>
  <c r="W703" i="4" s="1"/>
  <c r="U704" i="4"/>
  <c r="V704" i="4" s="1"/>
  <c r="W704" i="4" s="1" a="1"/>
  <c r="W704" i="4" s="1"/>
  <c r="U705" i="4"/>
  <c r="V705" i="4" s="1"/>
  <c r="W705" i="4" s="1" a="1"/>
  <c r="W705" i="4" s="1"/>
  <c r="U706" i="4"/>
  <c r="V706" i="4" s="1"/>
  <c r="W706" i="4" s="1" a="1"/>
  <c r="W706" i="4" s="1"/>
  <c r="U707" i="4"/>
  <c r="V707" i="4" s="1"/>
  <c r="W707" i="4" s="1" a="1"/>
  <c r="W707" i="4" s="1"/>
  <c r="U708" i="4"/>
  <c r="V708" i="4" s="1"/>
  <c r="W708" i="4" s="1" a="1"/>
  <c r="W708" i="4" s="1"/>
  <c r="U709" i="4"/>
  <c r="V709" i="4" s="1"/>
  <c r="W709" i="4" s="1" a="1"/>
  <c r="W709" i="4" s="1"/>
  <c r="U710" i="4"/>
  <c r="V710" i="4" s="1"/>
  <c r="W710" i="4" s="1" a="1"/>
  <c r="W710" i="4" s="1"/>
  <c r="U711" i="4"/>
  <c r="V711" i="4" s="1"/>
  <c r="W711" i="4" s="1" a="1"/>
  <c r="W711" i="4" s="1"/>
  <c r="U712" i="4"/>
  <c r="V712" i="4" s="1"/>
  <c r="W712" i="4" s="1" a="1"/>
  <c r="W712" i="4" s="1"/>
  <c r="U713" i="4"/>
  <c r="V713" i="4" s="1"/>
  <c r="W713" i="4" s="1" a="1"/>
  <c r="W713" i="4" s="1"/>
  <c r="U714" i="4"/>
  <c r="V714" i="4" s="1"/>
  <c r="W714" i="4" s="1" a="1"/>
  <c r="W714" i="4" s="1"/>
  <c r="U715" i="4"/>
  <c r="V715" i="4" s="1"/>
  <c r="W715" i="4" s="1" a="1"/>
  <c r="W715" i="4" s="1"/>
  <c r="U716" i="4"/>
  <c r="V716" i="4" s="1"/>
  <c r="W716" i="4" s="1" a="1"/>
  <c r="W716" i="4" s="1"/>
  <c r="U717" i="4"/>
  <c r="V717" i="4" s="1"/>
  <c r="W717" i="4" s="1" a="1"/>
  <c r="W717" i="4" s="1"/>
  <c r="U718" i="4"/>
  <c r="V718" i="4" s="1"/>
  <c r="W718" i="4" s="1" a="1"/>
  <c r="W718" i="4" s="1"/>
  <c r="U719" i="4"/>
  <c r="V719" i="4" s="1"/>
  <c r="W719" i="4" s="1" a="1"/>
  <c r="W719" i="4" s="1"/>
  <c r="U720" i="4"/>
  <c r="V720" i="4" s="1"/>
  <c r="W720" i="4" s="1" a="1"/>
  <c r="W720" i="4" s="1"/>
  <c r="U721" i="4"/>
  <c r="V721" i="4" s="1"/>
  <c r="W721" i="4" s="1" a="1"/>
  <c r="W721" i="4" s="1"/>
  <c r="U722" i="4"/>
  <c r="V722" i="4" s="1"/>
  <c r="W722" i="4" s="1" a="1"/>
  <c r="W722" i="4" s="1"/>
  <c r="U723" i="4"/>
  <c r="V723" i="4" s="1"/>
  <c r="W723" i="4" s="1" a="1"/>
  <c r="W723" i="4" s="1"/>
  <c r="U724" i="4"/>
  <c r="V724" i="4" s="1"/>
  <c r="W724" i="4" s="1" a="1"/>
  <c r="W724" i="4" s="1"/>
  <c r="U725" i="4"/>
  <c r="V725" i="4" s="1"/>
  <c r="W725" i="4" s="1" a="1"/>
  <c r="W725" i="4" s="1"/>
  <c r="U726" i="4"/>
  <c r="V726" i="4" s="1"/>
  <c r="W726" i="4" s="1" a="1"/>
  <c r="W726" i="4" s="1"/>
  <c r="U727" i="4"/>
  <c r="V727" i="4" s="1"/>
  <c r="W727" i="4" s="1" a="1"/>
  <c r="W727" i="4" s="1"/>
  <c r="U728" i="4"/>
  <c r="V728" i="4" s="1"/>
  <c r="W728" i="4" s="1" a="1"/>
  <c r="W728" i="4" s="1"/>
  <c r="U729" i="4"/>
  <c r="V729" i="4" s="1"/>
  <c r="W729" i="4" s="1" a="1"/>
  <c r="W729" i="4" s="1"/>
  <c r="U730" i="4"/>
  <c r="V730" i="4" s="1"/>
  <c r="W730" i="4" s="1" a="1"/>
  <c r="W730" i="4" s="1"/>
  <c r="U731" i="4"/>
  <c r="V731" i="4" s="1"/>
  <c r="W731" i="4" s="1" a="1"/>
  <c r="W731" i="4" s="1"/>
  <c r="U732" i="4"/>
  <c r="V732" i="4" s="1"/>
  <c r="W732" i="4" s="1" a="1"/>
  <c r="W732" i="4" s="1"/>
  <c r="U733" i="4"/>
  <c r="V733" i="4" s="1"/>
  <c r="W733" i="4" s="1" a="1"/>
  <c r="W733" i="4" s="1"/>
  <c r="U734" i="4"/>
  <c r="V734" i="4" s="1"/>
  <c r="W734" i="4" s="1" a="1"/>
  <c r="W734" i="4" s="1"/>
  <c r="U735" i="4"/>
  <c r="V735" i="4" s="1"/>
  <c r="W735" i="4" s="1" a="1"/>
  <c r="W735" i="4" s="1"/>
  <c r="U736" i="4"/>
  <c r="V736" i="4" s="1"/>
  <c r="W736" i="4" s="1" a="1"/>
  <c r="W736" i="4" s="1"/>
  <c r="U737" i="4"/>
  <c r="V737" i="4" s="1"/>
  <c r="W737" i="4" s="1" a="1"/>
  <c r="W737" i="4" s="1"/>
  <c r="U738" i="4"/>
  <c r="V738" i="4" s="1"/>
  <c r="W738" i="4" s="1" a="1"/>
  <c r="W738" i="4" s="1"/>
  <c r="U739" i="4"/>
  <c r="V739" i="4" s="1"/>
  <c r="W739" i="4" s="1" a="1"/>
  <c r="W739" i="4" s="1"/>
  <c r="U740" i="4"/>
  <c r="V740" i="4" s="1"/>
  <c r="W740" i="4" s="1" a="1"/>
  <c r="W740" i="4" s="1"/>
  <c r="U741" i="4"/>
  <c r="V741" i="4" s="1"/>
  <c r="W741" i="4" s="1" a="1"/>
  <c r="W741" i="4" s="1"/>
  <c r="U742" i="4"/>
  <c r="V742" i="4" s="1"/>
  <c r="W742" i="4" s="1" a="1"/>
  <c r="W742" i="4" s="1"/>
  <c r="U743" i="4"/>
  <c r="V743" i="4" s="1"/>
  <c r="W743" i="4" s="1" a="1"/>
  <c r="W743" i="4" s="1"/>
  <c r="U744" i="4"/>
  <c r="V744" i="4" s="1"/>
  <c r="W744" i="4" s="1" a="1"/>
  <c r="W744" i="4" s="1"/>
  <c r="U745" i="4"/>
  <c r="V745" i="4" s="1"/>
  <c r="W745" i="4" s="1" a="1"/>
  <c r="W745" i="4" s="1"/>
  <c r="U746" i="4"/>
  <c r="V746" i="4" s="1"/>
  <c r="W746" i="4" s="1" a="1"/>
  <c r="W746" i="4" s="1"/>
  <c r="U747" i="4"/>
  <c r="V747" i="4" s="1"/>
  <c r="W747" i="4" s="1" a="1"/>
  <c r="W747" i="4" s="1"/>
  <c r="U748" i="4"/>
  <c r="V748" i="4" s="1"/>
  <c r="W748" i="4" s="1" a="1"/>
  <c r="W748" i="4" s="1"/>
  <c r="U749" i="4"/>
  <c r="V749" i="4" s="1"/>
  <c r="W749" i="4" s="1" a="1"/>
  <c r="W749" i="4" s="1"/>
  <c r="U750" i="4"/>
  <c r="V750" i="4" s="1"/>
  <c r="W750" i="4" s="1" a="1"/>
  <c r="W750" i="4" s="1"/>
  <c r="U751" i="4"/>
  <c r="V751" i="4" s="1"/>
  <c r="W751" i="4" s="1" a="1"/>
  <c r="W751" i="4" s="1"/>
  <c r="U752" i="4"/>
  <c r="V752" i="4" s="1"/>
  <c r="W752" i="4" s="1" a="1"/>
  <c r="W752" i="4" s="1"/>
  <c r="U753" i="4"/>
  <c r="V753" i="4" s="1"/>
  <c r="W753" i="4" s="1" a="1"/>
  <c r="W753" i="4" s="1"/>
  <c r="U754" i="4"/>
  <c r="V754" i="4" s="1"/>
  <c r="W754" i="4" s="1" a="1"/>
  <c r="W754" i="4" s="1"/>
  <c r="U755" i="4"/>
  <c r="V755" i="4" s="1"/>
  <c r="W755" i="4" s="1" a="1"/>
  <c r="W755" i="4" s="1"/>
  <c r="U756" i="4"/>
  <c r="V756" i="4" s="1"/>
  <c r="W756" i="4" s="1" a="1"/>
  <c r="W756" i="4" s="1"/>
  <c r="U757" i="4"/>
  <c r="V757" i="4" s="1"/>
  <c r="W757" i="4" s="1" a="1"/>
  <c r="W757" i="4" s="1"/>
  <c r="U758" i="4"/>
  <c r="V758" i="4" s="1"/>
  <c r="W758" i="4" s="1" a="1"/>
  <c r="W758" i="4" s="1"/>
  <c r="U759" i="4"/>
  <c r="V759" i="4" s="1"/>
  <c r="W759" i="4" s="1" a="1"/>
  <c r="W759" i="4" s="1"/>
  <c r="U760" i="4"/>
  <c r="V760" i="4" s="1"/>
  <c r="W760" i="4" s="1" a="1"/>
  <c r="W760" i="4" s="1"/>
  <c r="U761" i="4"/>
  <c r="V761" i="4" s="1"/>
  <c r="W761" i="4" s="1" a="1"/>
  <c r="W761" i="4" s="1"/>
  <c r="U762" i="4"/>
  <c r="V762" i="4" s="1"/>
  <c r="W762" i="4" s="1" a="1"/>
  <c r="W762" i="4" s="1"/>
  <c r="U763" i="4"/>
  <c r="V763" i="4" s="1"/>
  <c r="W763" i="4" s="1" a="1"/>
  <c r="W763" i="4" s="1"/>
  <c r="U764" i="4"/>
  <c r="V764" i="4" s="1"/>
  <c r="W764" i="4" s="1" a="1"/>
  <c r="W764" i="4" s="1"/>
  <c r="U765" i="4"/>
  <c r="V765" i="4" s="1"/>
  <c r="W765" i="4" s="1" a="1"/>
  <c r="W765" i="4" s="1"/>
  <c r="U766" i="4"/>
  <c r="V766" i="4" s="1"/>
  <c r="W766" i="4" s="1" a="1"/>
  <c r="W766" i="4" s="1"/>
  <c r="U767" i="4"/>
  <c r="V767" i="4" s="1"/>
  <c r="W767" i="4" s="1" a="1"/>
  <c r="W767" i="4" s="1"/>
  <c r="U768" i="4"/>
  <c r="V768" i="4" s="1"/>
  <c r="W768" i="4" s="1" a="1"/>
  <c r="W768" i="4" s="1"/>
  <c r="U769" i="4"/>
  <c r="V769" i="4" s="1"/>
  <c r="W769" i="4" s="1" a="1"/>
  <c r="W769" i="4" s="1"/>
  <c r="U770" i="4"/>
  <c r="V770" i="4" s="1"/>
  <c r="W770" i="4" s="1" a="1"/>
  <c r="W770" i="4" s="1"/>
  <c r="U771" i="4"/>
  <c r="V771" i="4" s="1"/>
  <c r="W771" i="4" s="1" a="1"/>
  <c r="W771" i="4" s="1"/>
  <c r="U772" i="4"/>
  <c r="V772" i="4" s="1"/>
  <c r="W772" i="4" s="1" a="1"/>
  <c r="W772" i="4" s="1"/>
  <c r="U773" i="4"/>
  <c r="V773" i="4" s="1"/>
  <c r="W773" i="4" s="1" a="1"/>
  <c r="W773" i="4" s="1"/>
  <c r="U774" i="4"/>
  <c r="V774" i="4" s="1"/>
  <c r="W774" i="4" s="1" a="1"/>
  <c r="W774" i="4" s="1"/>
  <c r="U775" i="4"/>
  <c r="V775" i="4" s="1"/>
  <c r="W775" i="4" s="1" a="1"/>
  <c r="W775" i="4" s="1"/>
  <c r="U776" i="4"/>
  <c r="V776" i="4" s="1"/>
  <c r="W776" i="4" s="1" a="1"/>
  <c r="W776" i="4" s="1"/>
  <c r="U777" i="4"/>
  <c r="V777" i="4" s="1"/>
  <c r="W777" i="4" s="1" a="1"/>
  <c r="W777" i="4" s="1"/>
  <c r="U778" i="4"/>
  <c r="V778" i="4" s="1"/>
  <c r="W778" i="4" s="1" a="1"/>
  <c r="W778" i="4" s="1"/>
  <c r="U779" i="4"/>
  <c r="V779" i="4" s="1"/>
  <c r="W779" i="4" s="1" a="1"/>
  <c r="W779" i="4" s="1"/>
  <c r="U780" i="4"/>
  <c r="V780" i="4" s="1"/>
  <c r="W780" i="4" s="1" a="1"/>
  <c r="W780" i="4" s="1"/>
  <c r="U781" i="4"/>
  <c r="V781" i="4" s="1"/>
  <c r="W781" i="4" s="1" a="1"/>
  <c r="W781" i="4" s="1"/>
  <c r="U782" i="4"/>
  <c r="V782" i="4" s="1"/>
  <c r="W782" i="4" s="1" a="1"/>
  <c r="W782" i="4" s="1"/>
  <c r="U783" i="4"/>
  <c r="V783" i="4" s="1"/>
  <c r="W783" i="4" s="1" a="1"/>
  <c r="W783" i="4" s="1"/>
  <c r="U784" i="4"/>
  <c r="V784" i="4" s="1"/>
  <c r="W784" i="4" s="1" a="1"/>
  <c r="W784" i="4" s="1"/>
  <c r="U785" i="4"/>
  <c r="V785" i="4" s="1"/>
  <c r="W785" i="4" s="1" a="1"/>
  <c r="W785" i="4" s="1"/>
  <c r="U786" i="4"/>
  <c r="V786" i="4" s="1"/>
  <c r="W786" i="4" s="1" a="1"/>
  <c r="W786" i="4" s="1"/>
  <c r="U787" i="4"/>
  <c r="V787" i="4" s="1"/>
  <c r="W787" i="4" s="1" a="1"/>
  <c r="W787" i="4" s="1"/>
  <c r="U788" i="4"/>
  <c r="V788" i="4" s="1"/>
  <c r="W788" i="4" s="1" a="1"/>
  <c r="W788" i="4" s="1"/>
  <c r="U789" i="4"/>
  <c r="V789" i="4" s="1"/>
  <c r="W789" i="4" s="1" a="1"/>
  <c r="W789" i="4" s="1"/>
  <c r="U790" i="4"/>
  <c r="V790" i="4" s="1"/>
  <c r="W790" i="4" s="1" a="1"/>
  <c r="W790" i="4" s="1"/>
  <c r="U791" i="4"/>
  <c r="V791" i="4" s="1"/>
  <c r="W791" i="4" s="1" a="1"/>
  <c r="W791" i="4" s="1"/>
  <c r="U792" i="4"/>
  <c r="V792" i="4" s="1"/>
  <c r="W792" i="4" s="1" a="1"/>
  <c r="W792" i="4" s="1"/>
  <c r="U793" i="4"/>
  <c r="V793" i="4" s="1"/>
  <c r="W793" i="4" s="1" a="1"/>
  <c r="W793" i="4" s="1"/>
  <c r="U794" i="4"/>
  <c r="V794" i="4" s="1"/>
  <c r="W794" i="4" s="1" a="1"/>
  <c r="W794" i="4" s="1"/>
  <c r="U795" i="4"/>
  <c r="V795" i="4" s="1"/>
  <c r="W795" i="4" s="1" a="1"/>
  <c r="W795" i="4" s="1"/>
  <c r="U796" i="4"/>
  <c r="V796" i="4" s="1"/>
  <c r="W796" i="4" s="1" a="1"/>
  <c r="W796" i="4" s="1"/>
  <c r="U797" i="4"/>
  <c r="V797" i="4" s="1"/>
  <c r="W797" i="4" s="1" a="1"/>
  <c r="W797" i="4" s="1"/>
  <c r="U798" i="4"/>
  <c r="V798" i="4" s="1"/>
  <c r="W798" i="4" s="1" a="1"/>
  <c r="W798" i="4" s="1"/>
  <c r="U799" i="4"/>
  <c r="V799" i="4" s="1"/>
  <c r="W799" i="4" s="1" a="1"/>
  <c r="W799" i="4" s="1"/>
  <c r="U800" i="4"/>
  <c r="V800" i="4" s="1"/>
  <c r="W800" i="4" s="1" a="1"/>
  <c r="W800" i="4" s="1"/>
  <c r="U801" i="4"/>
  <c r="V801" i="4" s="1"/>
  <c r="W801" i="4" s="1" a="1"/>
  <c r="W801" i="4" s="1"/>
  <c r="U802" i="4"/>
  <c r="V802" i="4" s="1"/>
  <c r="W802" i="4" s="1" a="1"/>
  <c r="W802" i="4" s="1"/>
  <c r="U803" i="4"/>
  <c r="V803" i="4" s="1"/>
  <c r="W803" i="4" s="1" a="1"/>
  <c r="W803" i="4" s="1"/>
  <c r="U804" i="4"/>
  <c r="V804" i="4" s="1"/>
  <c r="W804" i="4" s="1" a="1"/>
  <c r="W804" i="4" s="1"/>
  <c r="U805" i="4"/>
  <c r="V805" i="4" s="1"/>
  <c r="W805" i="4" s="1" a="1"/>
  <c r="W805" i="4" s="1"/>
  <c r="U806" i="4"/>
  <c r="V806" i="4" s="1"/>
  <c r="W806" i="4" s="1" a="1"/>
  <c r="W806" i="4" s="1"/>
  <c r="U807" i="4"/>
  <c r="V807" i="4" s="1"/>
  <c r="W807" i="4" s="1" a="1"/>
  <c r="W807" i="4" s="1"/>
  <c r="U808" i="4"/>
  <c r="V808" i="4" s="1"/>
  <c r="W808" i="4" s="1" a="1"/>
  <c r="W808" i="4" s="1"/>
  <c r="U809" i="4"/>
  <c r="V809" i="4" s="1"/>
  <c r="W809" i="4" s="1" a="1"/>
  <c r="W809" i="4" s="1"/>
  <c r="U810" i="4"/>
  <c r="V810" i="4" s="1"/>
  <c r="W810" i="4" s="1" a="1"/>
  <c r="W810" i="4" s="1"/>
  <c r="U811" i="4"/>
  <c r="V811" i="4" s="1"/>
  <c r="W811" i="4" s="1" a="1"/>
  <c r="W811" i="4" s="1"/>
  <c r="U812" i="4"/>
  <c r="V812" i="4" s="1"/>
  <c r="W812" i="4" s="1" a="1"/>
  <c r="W812" i="4" s="1"/>
  <c r="U813" i="4"/>
  <c r="V813" i="4" s="1"/>
  <c r="W813" i="4" s="1" a="1"/>
  <c r="W813" i="4" s="1"/>
  <c r="U814" i="4"/>
  <c r="V814" i="4" s="1"/>
  <c r="W814" i="4" s="1" a="1"/>
  <c r="W814" i="4" s="1"/>
  <c r="U815" i="4"/>
  <c r="V815" i="4" s="1"/>
  <c r="W815" i="4" s="1" a="1"/>
  <c r="W815" i="4" s="1"/>
  <c r="U816" i="4"/>
  <c r="V816" i="4" s="1"/>
  <c r="W816" i="4" s="1" a="1"/>
  <c r="W816" i="4" s="1"/>
  <c r="U817" i="4"/>
  <c r="V817" i="4" s="1"/>
  <c r="W817" i="4" s="1" a="1"/>
  <c r="W817" i="4" s="1"/>
  <c r="U818" i="4"/>
  <c r="V818" i="4" s="1"/>
  <c r="W818" i="4" s="1" a="1"/>
  <c r="W818" i="4" s="1"/>
  <c r="U819" i="4"/>
  <c r="V819" i="4" s="1"/>
  <c r="W819" i="4" s="1" a="1"/>
  <c r="W819" i="4" s="1"/>
  <c r="U820" i="4"/>
  <c r="V820" i="4" s="1"/>
  <c r="W820" i="4" s="1" a="1"/>
  <c r="W820" i="4" s="1"/>
  <c r="U821" i="4"/>
  <c r="V821" i="4" s="1"/>
  <c r="W821" i="4" s="1" a="1"/>
  <c r="W821" i="4" s="1"/>
  <c r="U822" i="4"/>
  <c r="V822" i="4" s="1"/>
  <c r="W822" i="4" s="1" a="1"/>
  <c r="W822" i="4" s="1"/>
  <c r="U823" i="4"/>
  <c r="V823" i="4" s="1"/>
  <c r="W823" i="4" s="1" a="1"/>
  <c r="W823" i="4" s="1"/>
  <c r="U824" i="4"/>
  <c r="V824" i="4" s="1"/>
  <c r="W824" i="4" s="1" a="1"/>
  <c r="W824" i="4" s="1"/>
  <c r="U825" i="4"/>
  <c r="V825" i="4" s="1"/>
  <c r="W825" i="4" s="1" a="1"/>
  <c r="W825" i="4" s="1"/>
  <c r="U826" i="4"/>
  <c r="V826" i="4" s="1"/>
  <c r="W826" i="4" s="1" a="1"/>
  <c r="W826" i="4" s="1"/>
  <c r="U827" i="4"/>
  <c r="V827" i="4" s="1"/>
  <c r="W827" i="4" s="1" a="1"/>
  <c r="W827" i="4" s="1"/>
  <c r="U828" i="4"/>
  <c r="V828" i="4" s="1"/>
  <c r="W828" i="4" s="1" a="1"/>
  <c r="W828" i="4" s="1"/>
  <c r="U829" i="4"/>
  <c r="V829" i="4" s="1"/>
  <c r="W829" i="4" s="1" a="1"/>
  <c r="W829" i="4" s="1"/>
  <c r="U830" i="4"/>
  <c r="V830" i="4" s="1"/>
  <c r="W830" i="4" s="1" a="1"/>
  <c r="W830" i="4" s="1"/>
  <c r="U831" i="4"/>
  <c r="V831" i="4" s="1"/>
  <c r="W831" i="4" s="1" a="1"/>
  <c r="W831" i="4" s="1"/>
  <c r="U832" i="4"/>
  <c r="V832" i="4" s="1"/>
  <c r="W832" i="4" s="1" a="1"/>
  <c r="W832" i="4" s="1"/>
  <c r="U833" i="4"/>
  <c r="V833" i="4" s="1"/>
  <c r="W833" i="4" s="1" a="1"/>
  <c r="W833" i="4" s="1"/>
  <c r="U834" i="4"/>
  <c r="V834" i="4" s="1"/>
  <c r="W834" i="4" s="1" a="1"/>
  <c r="W834" i="4" s="1"/>
  <c r="U835" i="4"/>
  <c r="V835" i="4" s="1"/>
  <c r="W835" i="4" s="1" a="1"/>
  <c r="W835" i="4" s="1"/>
  <c r="U836" i="4"/>
  <c r="V836" i="4" s="1"/>
  <c r="W836" i="4" s="1" a="1"/>
  <c r="W836" i="4" s="1"/>
  <c r="U837" i="4"/>
  <c r="V837" i="4" s="1"/>
  <c r="W837" i="4" s="1" a="1"/>
  <c r="W837" i="4" s="1"/>
  <c r="U838" i="4"/>
  <c r="V838" i="4" s="1"/>
  <c r="W838" i="4" s="1" a="1"/>
  <c r="W838" i="4" s="1"/>
  <c r="U839" i="4"/>
  <c r="V839" i="4" s="1"/>
  <c r="W839" i="4" s="1" a="1"/>
  <c r="W839" i="4" s="1"/>
  <c r="U840" i="4"/>
  <c r="V840" i="4" s="1"/>
  <c r="W840" i="4" s="1" a="1"/>
  <c r="W840" i="4" s="1"/>
  <c r="U841" i="4"/>
  <c r="V841" i="4" s="1"/>
  <c r="W841" i="4" s="1" a="1"/>
  <c r="W841" i="4" s="1"/>
  <c r="U842" i="4"/>
  <c r="V842" i="4" s="1"/>
  <c r="W842" i="4" s="1" a="1"/>
  <c r="W842" i="4" s="1"/>
  <c r="U843" i="4"/>
  <c r="V843" i="4" s="1"/>
  <c r="W843" i="4" s="1" a="1"/>
  <c r="W843" i="4" s="1"/>
  <c r="U844" i="4"/>
  <c r="V844" i="4" s="1"/>
  <c r="W844" i="4" s="1" a="1"/>
  <c r="W844" i="4" s="1"/>
  <c r="U845" i="4"/>
  <c r="V845" i="4" s="1"/>
  <c r="W845" i="4" s="1" a="1"/>
  <c r="W845" i="4" s="1"/>
  <c r="U846" i="4"/>
  <c r="V846" i="4" s="1"/>
  <c r="W846" i="4" s="1" a="1"/>
  <c r="W846" i="4" s="1"/>
  <c r="U847" i="4"/>
  <c r="V847" i="4" s="1"/>
  <c r="W847" i="4" s="1" a="1"/>
  <c r="W847" i="4" s="1"/>
  <c r="U848" i="4"/>
  <c r="V848" i="4" s="1"/>
  <c r="W848" i="4" s="1" a="1"/>
  <c r="W848" i="4" s="1"/>
  <c r="U849" i="4"/>
  <c r="V849" i="4" s="1"/>
  <c r="W849" i="4" s="1" a="1"/>
  <c r="W849" i="4" s="1"/>
  <c r="U850" i="4"/>
  <c r="V850" i="4" s="1"/>
  <c r="W850" i="4" s="1" a="1"/>
  <c r="W850" i="4" s="1"/>
  <c r="U851" i="4"/>
  <c r="V851" i="4" s="1"/>
  <c r="W851" i="4" s="1" a="1"/>
  <c r="W851" i="4" s="1"/>
  <c r="U852" i="4"/>
  <c r="V852" i="4" s="1"/>
  <c r="W852" i="4" s="1" a="1"/>
  <c r="W852" i="4" s="1"/>
  <c r="U853" i="4"/>
  <c r="V853" i="4" s="1"/>
  <c r="W853" i="4" s="1" a="1"/>
  <c r="W853" i="4" s="1"/>
  <c r="U854" i="4"/>
  <c r="V854" i="4" s="1"/>
  <c r="W854" i="4" s="1" a="1"/>
  <c r="W854" i="4" s="1"/>
  <c r="U855" i="4"/>
  <c r="V855" i="4" s="1"/>
  <c r="W855" i="4" s="1" a="1"/>
  <c r="W855" i="4" s="1"/>
  <c r="U856" i="4"/>
  <c r="V856" i="4" s="1"/>
  <c r="W856" i="4" s="1" a="1"/>
  <c r="W856" i="4" s="1"/>
  <c r="U857" i="4"/>
  <c r="V857" i="4" s="1"/>
  <c r="W857" i="4" s="1" a="1"/>
  <c r="W857" i="4" s="1"/>
  <c r="U858" i="4"/>
  <c r="V858" i="4" s="1"/>
  <c r="W858" i="4" s="1" a="1"/>
  <c r="W858" i="4" s="1"/>
  <c r="U859" i="4"/>
  <c r="V859" i="4" s="1"/>
  <c r="W859" i="4" s="1" a="1"/>
  <c r="W859" i="4" s="1"/>
  <c r="U860" i="4"/>
  <c r="V860" i="4" s="1"/>
  <c r="W860" i="4" s="1" a="1"/>
  <c r="W860" i="4" s="1"/>
  <c r="U861" i="4"/>
  <c r="V861" i="4" s="1"/>
  <c r="W861" i="4" s="1" a="1"/>
  <c r="W861" i="4" s="1"/>
  <c r="U862" i="4"/>
  <c r="V862" i="4" s="1"/>
  <c r="W862" i="4" s="1" a="1"/>
  <c r="W862" i="4" s="1"/>
  <c r="U863" i="4"/>
  <c r="V863" i="4" s="1"/>
  <c r="W863" i="4" s="1" a="1"/>
  <c r="W863" i="4" s="1"/>
  <c r="U864" i="4"/>
  <c r="V864" i="4" s="1"/>
  <c r="W864" i="4" s="1" a="1"/>
  <c r="W864" i="4" s="1"/>
  <c r="U865" i="4"/>
  <c r="V865" i="4" s="1"/>
  <c r="W865" i="4" s="1" a="1"/>
  <c r="W865" i="4" s="1"/>
  <c r="U866" i="4"/>
  <c r="V866" i="4" s="1"/>
  <c r="W866" i="4" s="1" a="1"/>
  <c r="W866" i="4" s="1"/>
  <c r="U867" i="4"/>
  <c r="V867" i="4" s="1"/>
  <c r="W867" i="4" s="1" a="1"/>
  <c r="W867" i="4" s="1"/>
  <c r="U868" i="4"/>
  <c r="V868" i="4" s="1"/>
  <c r="W868" i="4" s="1" a="1"/>
  <c r="W868" i="4" s="1"/>
  <c r="U869" i="4"/>
  <c r="V869" i="4" s="1"/>
  <c r="W869" i="4" s="1" a="1"/>
  <c r="W869" i="4" s="1"/>
  <c r="U870" i="4"/>
  <c r="V870" i="4" s="1"/>
  <c r="W870" i="4" s="1" a="1"/>
  <c r="W870" i="4" s="1"/>
  <c r="U871" i="4"/>
  <c r="V871" i="4" s="1"/>
  <c r="W871" i="4" s="1" a="1"/>
  <c r="W871" i="4" s="1"/>
  <c r="U872" i="4"/>
  <c r="V872" i="4" s="1"/>
  <c r="W872" i="4" s="1" a="1"/>
  <c r="W872" i="4" s="1"/>
  <c r="U873" i="4"/>
  <c r="V873" i="4" s="1"/>
  <c r="W873" i="4" s="1" a="1"/>
  <c r="W873" i="4" s="1"/>
  <c r="U874" i="4"/>
  <c r="V874" i="4" s="1"/>
  <c r="W874" i="4" s="1" a="1"/>
  <c r="W874" i="4" s="1"/>
  <c r="U875" i="4"/>
  <c r="V875" i="4" s="1"/>
  <c r="W875" i="4" s="1" a="1"/>
  <c r="W875" i="4" s="1"/>
  <c r="U876" i="4"/>
  <c r="V876" i="4" s="1"/>
  <c r="W876" i="4" s="1" a="1"/>
  <c r="W876" i="4" s="1"/>
  <c r="U877" i="4"/>
  <c r="V877" i="4" s="1"/>
  <c r="W877" i="4" s="1" a="1"/>
  <c r="W877" i="4" s="1"/>
  <c r="U878" i="4"/>
  <c r="V878" i="4" s="1"/>
  <c r="W878" i="4" s="1" a="1"/>
  <c r="W878" i="4" s="1"/>
  <c r="U879" i="4"/>
  <c r="V879" i="4" s="1"/>
  <c r="W879" i="4" s="1" a="1"/>
  <c r="W879" i="4" s="1"/>
  <c r="U880" i="4"/>
  <c r="V880" i="4" s="1"/>
  <c r="W880" i="4" s="1" a="1"/>
  <c r="W880" i="4" s="1"/>
  <c r="U881" i="4"/>
  <c r="V881" i="4" s="1"/>
  <c r="W881" i="4" s="1" a="1"/>
  <c r="W881" i="4" s="1"/>
  <c r="U882" i="4"/>
  <c r="V882" i="4" s="1"/>
  <c r="W882" i="4" s="1" a="1"/>
  <c r="W882" i="4" s="1"/>
  <c r="U883" i="4"/>
  <c r="V883" i="4" s="1"/>
  <c r="W883" i="4" s="1" a="1"/>
  <c r="W883" i="4" s="1"/>
  <c r="U884" i="4"/>
  <c r="V884" i="4" s="1"/>
  <c r="W884" i="4" s="1" a="1"/>
  <c r="W884" i="4" s="1"/>
  <c r="U885" i="4"/>
  <c r="V885" i="4" s="1"/>
  <c r="W885" i="4" s="1" a="1"/>
  <c r="W885" i="4" s="1"/>
  <c r="U886" i="4"/>
  <c r="V886" i="4" s="1"/>
  <c r="W886" i="4" s="1" a="1"/>
  <c r="W886" i="4" s="1"/>
  <c r="U887" i="4"/>
  <c r="V887" i="4" s="1"/>
  <c r="W887" i="4" s="1" a="1"/>
  <c r="W887" i="4" s="1"/>
  <c r="U888" i="4"/>
  <c r="V888" i="4" s="1"/>
  <c r="W888" i="4" s="1" a="1"/>
  <c r="W888" i="4" s="1"/>
  <c r="U889" i="4"/>
  <c r="V889" i="4" s="1"/>
  <c r="W889" i="4" s="1" a="1"/>
  <c r="W889" i="4" s="1"/>
  <c r="U890" i="4"/>
  <c r="V890" i="4" s="1"/>
  <c r="W890" i="4" s="1" a="1"/>
  <c r="W890" i="4" s="1"/>
  <c r="U891" i="4"/>
  <c r="V891" i="4" s="1"/>
  <c r="W891" i="4" s="1" a="1"/>
  <c r="W891" i="4" s="1"/>
  <c r="U892" i="4"/>
  <c r="V892" i="4" s="1"/>
  <c r="W892" i="4" s="1" a="1"/>
  <c r="W892" i="4" s="1"/>
  <c r="U893" i="4"/>
  <c r="V893" i="4" s="1"/>
  <c r="W893" i="4" s="1" a="1"/>
  <c r="W893" i="4" s="1"/>
  <c r="U894" i="4"/>
  <c r="V894" i="4" s="1"/>
  <c r="W894" i="4" s="1" a="1"/>
  <c r="W894" i="4" s="1"/>
  <c r="U895" i="4"/>
  <c r="V895" i="4" s="1"/>
  <c r="W895" i="4" s="1" a="1"/>
  <c r="W895" i="4" s="1"/>
  <c r="U896" i="4"/>
  <c r="V896" i="4" s="1"/>
  <c r="W896" i="4" s="1" a="1"/>
  <c r="W896" i="4" s="1"/>
  <c r="U897" i="4"/>
  <c r="V897" i="4" s="1"/>
  <c r="W897" i="4" s="1" a="1"/>
  <c r="W897" i="4" s="1"/>
  <c r="U898" i="4"/>
  <c r="V898" i="4" s="1"/>
  <c r="W898" i="4" s="1" a="1"/>
  <c r="W898" i="4" s="1"/>
  <c r="U899" i="4"/>
  <c r="V899" i="4" s="1"/>
  <c r="W899" i="4" s="1" a="1"/>
  <c r="W899" i="4" s="1"/>
  <c r="U900" i="4"/>
  <c r="V900" i="4" s="1"/>
  <c r="W900" i="4" s="1" a="1"/>
  <c r="W900" i="4" s="1"/>
  <c r="U901" i="4"/>
  <c r="V901" i="4" s="1"/>
  <c r="W901" i="4" s="1" a="1"/>
  <c r="W901" i="4" s="1"/>
  <c r="U902" i="4"/>
  <c r="V902" i="4" s="1"/>
  <c r="W902" i="4" s="1" a="1"/>
  <c r="W902" i="4" s="1"/>
  <c r="U903" i="4"/>
  <c r="V903" i="4" s="1"/>
  <c r="W903" i="4" s="1" a="1"/>
  <c r="W903" i="4" s="1"/>
  <c r="U904" i="4"/>
  <c r="V904" i="4" s="1"/>
  <c r="W904" i="4" s="1" a="1"/>
  <c r="W904" i="4" s="1"/>
  <c r="U905" i="4"/>
  <c r="V905" i="4" s="1"/>
  <c r="W905" i="4" s="1" a="1"/>
  <c r="W905" i="4" s="1"/>
  <c r="U906" i="4"/>
  <c r="V906" i="4" s="1"/>
  <c r="W906" i="4" s="1" a="1"/>
  <c r="W906" i="4" s="1"/>
  <c r="U907" i="4"/>
  <c r="V907" i="4" s="1"/>
  <c r="W907" i="4" s="1" a="1"/>
  <c r="W907" i="4" s="1"/>
  <c r="U908" i="4"/>
  <c r="V908" i="4" s="1"/>
  <c r="W908" i="4" s="1" a="1"/>
  <c r="W908" i="4" s="1"/>
  <c r="U909" i="4"/>
  <c r="V909" i="4" s="1"/>
  <c r="W909" i="4" s="1" a="1"/>
  <c r="W909" i="4" s="1"/>
  <c r="U910" i="4"/>
  <c r="V910" i="4" s="1"/>
  <c r="W910" i="4" s="1" a="1"/>
  <c r="W910" i="4" s="1"/>
  <c r="U911" i="4"/>
  <c r="V911" i="4" s="1"/>
  <c r="W911" i="4" s="1" a="1"/>
  <c r="W911" i="4" s="1"/>
  <c r="U912" i="4"/>
  <c r="V912" i="4" s="1"/>
  <c r="W912" i="4" s="1" a="1"/>
  <c r="W912" i="4" s="1"/>
  <c r="U913" i="4"/>
  <c r="V913" i="4" s="1"/>
  <c r="W913" i="4" s="1" a="1"/>
  <c r="W913" i="4" s="1"/>
  <c r="U914" i="4"/>
  <c r="V914" i="4" s="1"/>
  <c r="W914" i="4" s="1" a="1"/>
  <c r="W914" i="4" s="1"/>
  <c r="U915" i="4"/>
  <c r="V915" i="4" s="1"/>
  <c r="W915" i="4" s="1" a="1"/>
  <c r="W915" i="4" s="1"/>
  <c r="U916" i="4"/>
  <c r="V916" i="4" s="1"/>
  <c r="W916" i="4" s="1" a="1"/>
  <c r="W916" i="4" s="1"/>
  <c r="U917" i="4"/>
  <c r="V917" i="4" s="1"/>
  <c r="W917" i="4" s="1" a="1"/>
  <c r="W917" i="4" s="1"/>
  <c r="U918" i="4"/>
  <c r="V918" i="4" s="1"/>
  <c r="W918" i="4" s="1" a="1"/>
  <c r="W918" i="4" s="1"/>
  <c r="U919" i="4"/>
  <c r="V919" i="4" s="1"/>
  <c r="W919" i="4" s="1" a="1"/>
  <c r="W919" i="4" s="1"/>
  <c r="U920" i="4"/>
  <c r="V920" i="4" s="1"/>
  <c r="W920" i="4" s="1" a="1"/>
  <c r="W920" i="4" s="1"/>
  <c r="U921" i="4"/>
  <c r="V921" i="4" s="1"/>
  <c r="W921" i="4" s="1" a="1"/>
  <c r="W921" i="4" s="1"/>
  <c r="U922" i="4"/>
  <c r="V922" i="4" s="1"/>
  <c r="W922" i="4" s="1" a="1"/>
  <c r="W922" i="4" s="1"/>
  <c r="U923" i="4"/>
  <c r="V923" i="4" s="1"/>
  <c r="W923" i="4" s="1" a="1"/>
  <c r="W923" i="4" s="1"/>
  <c r="U924" i="4"/>
  <c r="V924" i="4" s="1"/>
  <c r="W924" i="4" s="1" a="1"/>
  <c r="W924" i="4" s="1"/>
  <c r="U925" i="4"/>
  <c r="V925" i="4" s="1"/>
  <c r="W925" i="4" s="1" a="1"/>
  <c r="W925" i="4" s="1"/>
  <c r="U926" i="4"/>
  <c r="V926" i="4" s="1"/>
  <c r="W926" i="4" s="1" a="1"/>
  <c r="W926" i="4" s="1"/>
  <c r="U927" i="4"/>
  <c r="V927" i="4" s="1"/>
  <c r="W927" i="4" s="1" a="1"/>
  <c r="W927" i="4" s="1"/>
  <c r="U928" i="4"/>
  <c r="V928" i="4" s="1"/>
  <c r="W928" i="4" s="1" a="1"/>
  <c r="W928" i="4" s="1"/>
  <c r="U929" i="4"/>
  <c r="V929" i="4" s="1"/>
  <c r="W929" i="4" s="1" a="1"/>
  <c r="W929" i="4" s="1"/>
  <c r="U930" i="4"/>
  <c r="V930" i="4" s="1"/>
  <c r="W930" i="4" s="1" a="1"/>
  <c r="W930" i="4" s="1"/>
  <c r="U931" i="4"/>
  <c r="V931" i="4" s="1"/>
  <c r="W931" i="4" s="1" a="1"/>
  <c r="W931" i="4" s="1"/>
  <c r="U932" i="4"/>
  <c r="V932" i="4" s="1"/>
  <c r="W932" i="4" s="1" a="1"/>
  <c r="W932" i="4" s="1"/>
  <c r="U933" i="4"/>
  <c r="V933" i="4" s="1"/>
  <c r="W933" i="4" s="1" a="1"/>
  <c r="W933" i="4" s="1"/>
  <c r="U934" i="4"/>
  <c r="V934" i="4" s="1"/>
  <c r="W934" i="4" s="1" a="1"/>
  <c r="W934" i="4" s="1"/>
  <c r="U935" i="4"/>
  <c r="V935" i="4" s="1"/>
  <c r="W935" i="4" s="1" a="1"/>
  <c r="W935" i="4" s="1"/>
  <c r="U936" i="4"/>
  <c r="V936" i="4" s="1"/>
  <c r="W936" i="4" s="1" a="1"/>
  <c r="W936" i="4" s="1"/>
  <c r="U937" i="4"/>
  <c r="V937" i="4" s="1"/>
  <c r="W937" i="4" s="1" a="1"/>
  <c r="W937" i="4" s="1"/>
  <c r="U938" i="4"/>
  <c r="V938" i="4" s="1"/>
  <c r="W938" i="4" s="1" a="1"/>
  <c r="W938" i="4" s="1"/>
  <c r="U939" i="4"/>
  <c r="V939" i="4" s="1"/>
  <c r="W939" i="4" s="1" a="1"/>
  <c r="W939" i="4" s="1"/>
  <c r="U940" i="4"/>
  <c r="V940" i="4" s="1"/>
  <c r="W940" i="4" s="1" a="1"/>
  <c r="W940" i="4" s="1"/>
  <c r="U941" i="4"/>
  <c r="V941" i="4" s="1"/>
  <c r="W941" i="4" s="1" a="1"/>
  <c r="W941" i="4" s="1"/>
  <c r="U942" i="4"/>
  <c r="V942" i="4" s="1"/>
  <c r="W942" i="4" s="1" a="1"/>
  <c r="W942" i="4" s="1"/>
  <c r="U943" i="4"/>
  <c r="V943" i="4" s="1"/>
  <c r="W943" i="4" s="1" a="1"/>
  <c r="W943" i="4" s="1"/>
  <c r="U944" i="4"/>
  <c r="V944" i="4" s="1"/>
  <c r="W944" i="4" s="1" a="1"/>
  <c r="W944" i="4" s="1"/>
  <c r="U945" i="4"/>
  <c r="V945" i="4" s="1"/>
  <c r="W945" i="4" s="1" a="1"/>
  <c r="W945" i="4" s="1"/>
  <c r="U946" i="4"/>
  <c r="V946" i="4" s="1"/>
  <c r="W946" i="4" s="1" a="1"/>
  <c r="W946" i="4" s="1"/>
  <c r="U947" i="4"/>
  <c r="V947" i="4" s="1"/>
  <c r="W947" i="4" s="1" a="1"/>
  <c r="W947" i="4" s="1"/>
  <c r="U948" i="4"/>
  <c r="V948" i="4" s="1"/>
  <c r="W948" i="4" s="1" a="1"/>
  <c r="W948" i="4" s="1"/>
  <c r="U949" i="4"/>
  <c r="V949" i="4" s="1"/>
  <c r="W949" i="4" s="1" a="1"/>
  <c r="W949" i="4" s="1"/>
  <c r="U950" i="4"/>
  <c r="V950" i="4" s="1"/>
  <c r="W950" i="4" s="1" a="1"/>
  <c r="W950" i="4" s="1"/>
  <c r="U951" i="4"/>
  <c r="V951" i="4" s="1"/>
  <c r="W951" i="4" s="1" a="1"/>
  <c r="W951" i="4" s="1"/>
  <c r="U952" i="4"/>
  <c r="V952" i="4" s="1"/>
  <c r="W952" i="4" s="1" a="1"/>
  <c r="W952" i="4" s="1"/>
  <c r="U953" i="4"/>
  <c r="V953" i="4" s="1"/>
  <c r="W953" i="4" s="1" a="1"/>
  <c r="W953" i="4" s="1"/>
  <c r="U954" i="4"/>
  <c r="V954" i="4" s="1"/>
  <c r="W954" i="4" s="1" a="1"/>
  <c r="W954" i="4" s="1"/>
  <c r="U955" i="4"/>
  <c r="V955" i="4" s="1"/>
  <c r="W955" i="4" s="1" a="1"/>
  <c r="W955" i="4" s="1"/>
  <c r="U956" i="4"/>
  <c r="V956" i="4" s="1"/>
  <c r="W956" i="4" s="1" a="1"/>
  <c r="W956" i="4" s="1"/>
  <c r="U957" i="4"/>
  <c r="V957" i="4" s="1"/>
  <c r="W957" i="4" s="1" a="1"/>
  <c r="W957" i="4" s="1"/>
  <c r="U958" i="4"/>
  <c r="V958" i="4" s="1"/>
  <c r="W958" i="4" s="1" a="1"/>
  <c r="W958" i="4" s="1"/>
  <c r="U959" i="4"/>
  <c r="V959" i="4" s="1"/>
  <c r="W959" i="4" s="1" a="1"/>
  <c r="W959" i="4" s="1"/>
  <c r="U960" i="4"/>
  <c r="V960" i="4" s="1"/>
  <c r="W960" i="4" s="1" a="1"/>
  <c r="W960" i="4" s="1"/>
  <c r="U961" i="4"/>
  <c r="V961" i="4" s="1"/>
  <c r="W961" i="4" s="1" a="1"/>
  <c r="W961" i="4" s="1"/>
  <c r="U962" i="4"/>
  <c r="V962" i="4" s="1"/>
  <c r="W962" i="4" s="1" a="1"/>
  <c r="W962" i="4" s="1"/>
  <c r="U963" i="4"/>
  <c r="V963" i="4" s="1"/>
  <c r="W963" i="4" s="1" a="1"/>
  <c r="W963" i="4" s="1"/>
  <c r="U964" i="4"/>
  <c r="V964" i="4" s="1"/>
  <c r="W964" i="4" s="1" a="1"/>
  <c r="W964" i="4" s="1"/>
  <c r="U965" i="4"/>
  <c r="V965" i="4" s="1"/>
  <c r="W965" i="4" s="1" a="1"/>
  <c r="W965" i="4" s="1"/>
  <c r="U966" i="4"/>
  <c r="V966" i="4" s="1"/>
  <c r="W966" i="4" s="1" a="1"/>
  <c r="W966" i="4" s="1"/>
  <c r="U967" i="4"/>
  <c r="V967" i="4" s="1"/>
  <c r="W967" i="4" s="1" a="1"/>
  <c r="W967" i="4" s="1"/>
  <c r="U968" i="4"/>
  <c r="V968" i="4" s="1"/>
  <c r="W968" i="4" s="1" a="1"/>
  <c r="W968" i="4" s="1"/>
  <c r="U969" i="4"/>
  <c r="V969" i="4" s="1"/>
  <c r="W969" i="4" s="1" a="1"/>
  <c r="W969" i="4" s="1"/>
  <c r="U970" i="4"/>
  <c r="V970" i="4" s="1"/>
  <c r="W970" i="4" s="1" a="1"/>
  <c r="W970" i="4" s="1"/>
  <c r="U971" i="4"/>
  <c r="V971" i="4" s="1"/>
  <c r="W971" i="4" s="1" a="1"/>
  <c r="W971" i="4" s="1"/>
  <c r="U972" i="4"/>
  <c r="V972" i="4" s="1"/>
  <c r="W972" i="4" s="1" a="1"/>
  <c r="W972" i="4" s="1"/>
  <c r="U973" i="4"/>
  <c r="V973" i="4" s="1"/>
  <c r="W973" i="4" s="1" a="1"/>
  <c r="W973" i="4" s="1"/>
  <c r="U974" i="4"/>
  <c r="V974" i="4" s="1"/>
  <c r="W974" i="4" s="1" a="1"/>
  <c r="W974" i="4" s="1"/>
  <c r="U975" i="4"/>
  <c r="V975" i="4" s="1"/>
  <c r="W975" i="4" s="1" a="1"/>
  <c r="W975" i="4" s="1"/>
  <c r="U976" i="4"/>
  <c r="V976" i="4" s="1"/>
  <c r="W976" i="4" s="1" a="1"/>
  <c r="W976" i="4" s="1"/>
  <c r="U977" i="4"/>
  <c r="V977" i="4" s="1"/>
  <c r="W977" i="4" s="1" a="1"/>
  <c r="W977" i="4" s="1"/>
  <c r="U978" i="4"/>
  <c r="V978" i="4" s="1"/>
  <c r="W978" i="4" s="1" a="1"/>
  <c r="W978" i="4" s="1"/>
  <c r="U979" i="4"/>
  <c r="V979" i="4" s="1"/>
  <c r="W979" i="4" s="1" a="1"/>
  <c r="W979" i="4" s="1"/>
  <c r="U980" i="4"/>
  <c r="V980" i="4" s="1"/>
  <c r="W980" i="4" s="1" a="1"/>
  <c r="W980" i="4" s="1"/>
  <c r="U981" i="4"/>
  <c r="V981" i="4" s="1"/>
  <c r="W981" i="4" s="1" a="1"/>
  <c r="W981" i="4" s="1"/>
  <c r="U982" i="4"/>
  <c r="V982" i="4" s="1"/>
  <c r="W982" i="4" s="1" a="1"/>
  <c r="W982" i="4" s="1"/>
  <c r="U983" i="4"/>
  <c r="V983" i="4" s="1"/>
  <c r="W983" i="4" s="1" a="1"/>
  <c r="W983" i="4" s="1"/>
  <c r="U984" i="4"/>
  <c r="V984" i="4" s="1"/>
  <c r="W984" i="4" s="1" a="1"/>
  <c r="W984" i="4" s="1"/>
  <c r="U985" i="4"/>
  <c r="V985" i="4" s="1"/>
  <c r="W985" i="4" s="1" a="1"/>
  <c r="W985" i="4" s="1"/>
  <c r="U986" i="4"/>
  <c r="V986" i="4" s="1"/>
  <c r="W986" i="4" s="1" a="1"/>
  <c r="W986" i="4" s="1"/>
  <c r="U987" i="4"/>
  <c r="V987" i="4" s="1"/>
  <c r="W987" i="4" s="1" a="1"/>
  <c r="W987" i="4" s="1"/>
  <c r="U988" i="4"/>
  <c r="V988" i="4" s="1"/>
  <c r="W988" i="4" s="1" a="1"/>
  <c r="W988" i="4" s="1"/>
  <c r="U989" i="4"/>
  <c r="V989" i="4" s="1"/>
  <c r="W989" i="4" s="1" a="1"/>
  <c r="W989" i="4" s="1"/>
  <c r="U990" i="4"/>
  <c r="V990" i="4" s="1"/>
  <c r="W990" i="4" s="1" a="1"/>
  <c r="W990" i="4" s="1"/>
  <c r="U991" i="4"/>
  <c r="V991" i="4" s="1"/>
  <c r="W991" i="4" s="1" a="1"/>
  <c r="W991" i="4" s="1"/>
  <c r="U992" i="4"/>
  <c r="V992" i="4" s="1"/>
  <c r="W992" i="4" s="1" a="1"/>
  <c r="W992" i="4" s="1"/>
  <c r="U993" i="4"/>
  <c r="V993" i="4" s="1"/>
  <c r="W993" i="4" s="1" a="1"/>
  <c r="W993" i="4" s="1"/>
  <c r="U994" i="4"/>
  <c r="V994" i="4" s="1"/>
  <c r="W994" i="4" s="1" a="1"/>
  <c r="W994" i="4" s="1"/>
  <c r="U995" i="4"/>
  <c r="V995" i="4" s="1"/>
  <c r="W995" i="4" s="1" a="1"/>
  <c r="W995" i="4" s="1"/>
  <c r="U996" i="4"/>
  <c r="V996" i="4" s="1"/>
  <c r="W996" i="4" s="1" a="1"/>
  <c r="W996" i="4" s="1"/>
  <c r="U997" i="4"/>
  <c r="V997" i="4" s="1"/>
  <c r="W997" i="4" s="1" a="1"/>
  <c r="W997" i="4" s="1"/>
  <c r="U998" i="4"/>
  <c r="V998" i="4" s="1"/>
  <c r="W998" i="4" s="1" a="1"/>
  <c r="W998" i="4" s="1"/>
  <c r="U999" i="4"/>
  <c r="V999" i="4" s="1"/>
  <c r="W999" i="4" s="1" a="1"/>
  <c r="W999" i="4" s="1"/>
  <c r="U1000" i="4"/>
  <c r="V1000" i="4" s="1"/>
  <c r="W1000" i="4" s="1" a="1"/>
  <c r="W1000" i="4" s="1"/>
  <c r="U1001" i="4"/>
  <c r="V1001" i="4" s="1"/>
  <c r="W1001" i="4" s="1" a="1"/>
  <c r="W1001" i="4" s="1"/>
  <c r="U1002" i="4"/>
  <c r="V1002" i="4" s="1"/>
  <c r="W1002" i="4" s="1" a="1"/>
  <c r="W1002" i="4" s="1"/>
  <c r="U1003" i="4"/>
  <c r="V1003" i="4" s="1"/>
  <c r="W1003" i="4" s="1" a="1"/>
  <c r="W1003" i="4" s="1"/>
  <c r="U1004" i="4"/>
  <c r="V1004" i="4" s="1"/>
  <c r="W1004" i="4" s="1" a="1"/>
  <c r="W1004" i="4" s="1"/>
  <c r="U1005" i="4"/>
  <c r="V1005" i="4" s="1"/>
  <c r="W1005" i="4" s="1" a="1"/>
  <c r="W1005" i="4" s="1"/>
  <c r="U1006" i="4"/>
  <c r="V1006" i="4" s="1"/>
  <c r="W1006" i="4" s="1" a="1"/>
  <c r="W1006" i="4" s="1"/>
  <c r="U1007" i="4"/>
  <c r="V1007" i="4" s="1"/>
  <c r="W1007" i="4" s="1" a="1"/>
  <c r="W1007" i="4" s="1"/>
  <c r="U1008" i="4"/>
  <c r="V1008" i="4" s="1"/>
  <c r="W1008" i="4" s="1" a="1"/>
  <c r="W1008" i="4" s="1"/>
  <c r="U1009" i="4"/>
  <c r="V1009" i="4" s="1"/>
  <c r="W1009" i="4" s="1" a="1"/>
  <c r="W1009" i="4" s="1"/>
  <c r="U1010" i="4"/>
  <c r="V1010" i="4" s="1"/>
  <c r="W1010" i="4" s="1" a="1"/>
  <c r="W1010" i="4" s="1"/>
  <c r="U1011" i="4"/>
  <c r="V1011" i="4" s="1"/>
  <c r="W1011" i="4" s="1" a="1"/>
  <c r="W1011" i="4" s="1"/>
  <c r="U1012" i="4"/>
  <c r="V1012" i="4" s="1"/>
  <c r="W1012" i="4" s="1" a="1"/>
  <c r="W1012" i="4" s="1"/>
  <c r="U1013" i="4"/>
  <c r="V1013" i="4" s="1"/>
  <c r="W1013" i="4" s="1" a="1"/>
  <c r="W1013" i="4" s="1"/>
  <c r="U1014" i="4"/>
  <c r="V1014" i="4" s="1"/>
  <c r="W1014" i="4" s="1" a="1"/>
  <c r="W1014" i="4" s="1"/>
  <c r="U1015" i="4"/>
  <c r="V1015" i="4" s="1"/>
  <c r="W1015" i="4" s="1" a="1"/>
  <c r="W1015" i="4" s="1"/>
  <c r="U1016" i="4"/>
  <c r="V1016" i="4" s="1"/>
  <c r="W1016" i="4" s="1" a="1"/>
  <c r="W1016" i="4" s="1"/>
  <c r="U1017" i="4"/>
  <c r="V1017" i="4" s="1"/>
  <c r="W1017" i="4" s="1" a="1"/>
  <c r="W1017" i="4" s="1"/>
  <c r="U1018" i="4"/>
  <c r="V1018" i="4" s="1"/>
  <c r="W1018" i="4" s="1" a="1"/>
  <c r="W1018" i="4" s="1"/>
  <c r="U1019" i="4"/>
  <c r="V1019" i="4" s="1"/>
  <c r="W1019" i="4" s="1" a="1"/>
  <c r="W1019" i="4" s="1"/>
  <c r="U1020" i="4"/>
  <c r="V1020" i="4" s="1"/>
  <c r="W1020" i="4" s="1" a="1"/>
  <c r="W1020" i="4" s="1"/>
  <c r="U1021" i="4"/>
  <c r="V1021" i="4" s="1"/>
  <c r="W1021" i="4" s="1" a="1"/>
  <c r="W1021" i="4" s="1"/>
  <c r="U1022" i="4"/>
  <c r="V1022" i="4" s="1"/>
  <c r="W1022" i="4" s="1" a="1"/>
  <c r="W1022" i="4" s="1"/>
  <c r="U1023" i="4"/>
  <c r="V1023" i="4" s="1"/>
  <c r="W1023" i="4" s="1" a="1"/>
  <c r="W1023" i="4" s="1"/>
  <c r="U1024" i="4"/>
  <c r="V1024" i="4" s="1"/>
  <c r="W1024" i="4" s="1" a="1"/>
  <c r="W1024" i="4" s="1"/>
  <c r="U1025" i="4"/>
  <c r="V1025" i="4" s="1"/>
  <c r="W1025" i="4" s="1" a="1"/>
  <c r="W1025" i="4" s="1"/>
  <c r="U1026" i="4"/>
  <c r="V1026" i="4" s="1"/>
  <c r="W1026" i="4" s="1" a="1"/>
  <c r="W1026" i="4" s="1"/>
  <c r="U1027" i="4"/>
  <c r="V1027" i="4" s="1"/>
  <c r="W1027" i="4" s="1" a="1"/>
  <c r="W1027" i="4" s="1"/>
  <c r="U1028" i="4"/>
  <c r="V1028" i="4" s="1"/>
  <c r="W1028" i="4" s="1" a="1"/>
  <c r="W1028" i="4" s="1"/>
  <c r="U1029" i="4"/>
  <c r="V1029" i="4" s="1"/>
  <c r="W1029" i="4" s="1" a="1"/>
  <c r="W1029" i="4" s="1"/>
  <c r="U1030" i="4"/>
  <c r="V1030" i="4" s="1"/>
  <c r="W1030" i="4" s="1" a="1"/>
  <c r="W1030" i="4" s="1"/>
  <c r="U1031" i="4"/>
  <c r="V1031" i="4" s="1"/>
  <c r="W1031" i="4" s="1" a="1"/>
  <c r="W1031" i="4" s="1"/>
  <c r="U1032" i="4"/>
  <c r="V1032" i="4" s="1"/>
  <c r="W1032" i="4" s="1" a="1"/>
  <c r="W1032" i="4" s="1"/>
  <c r="U1033" i="4"/>
  <c r="V1033" i="4" s="1"/>
  <c r="W1033" i="4" s="1" a="1"/>
  <c r="W1033" i="4" s="1"/>
  <c r="U1034" i="4"/>
  <c r="V1034" i="4" s="1"/>
  <c r="W1034" i="4" s="1" a="1"/>
  <c r="W1034" i="4" s="1"/>
  <c r="U1035" i="4"/>
  <c r="V1035" i="4" s="1"/>
  <c r="W1035" i="4" s="1" a="1"/>
  <c r="W1035" i="4" s="1"/>
  <c r="U1036" i="4"/>
  <c r="V1036" i="4" s="1"/>
  <c r="W1036" i="4" s="1" a="1"/>
  <c r="W1036" i="4" s="1"/>
  <c r="U1037" i="4"/>
  <c r="V1037" i="4" s="1"/>
  <c r="W1037" i="4" s="1" a="1"/>
  <c r="W1037" i="4" s="1"/>
  <c r="U1038" i="4"/>
  <c r="V1038" i="4" s="1"/>
  <c r="W1038" i="4" s="1" a="1"/>
  <c r="W1038" i="4" s="1"/>
  <c r="U1039" i="4"/>
  <c r="V1039" i="4" s="1"/>
  <c r="W1039" i="4" s="1" a="1"/>
  <c r="W1039" i="4" s="1"/>
  <c r="U1040" i="4"/>
  <c r="V1040" i="4" s="1"/>
  <c r="W1040" i="4" s="1" a="1"/>
  <c r="W1040" i="4" s="1"/>
  <c r="U1041" i="4"/>
  <c r="V1041" i="4" s="1"/>
  <c r="W1041" i="4" s="1" a="1"/>
  <c r="W1041" i="4" s="1"/>
  <c r="U1042" i="4"/>
  <c r="V1042" i="4" s="1"/>
  <c r="W1042" i="4" s="1" a="1"/>
  <c r="W1042" i="4" s="1"/>
  <c r="U1043" i="4"/>
  <c r="V1043" i="4" s="1"/>
  <c r="W1043" i="4" s="1" a="1"/>
  <c r="W1043" i="4" s="1"/>
  <c r="U1044" i="4"/>
  <c r="V1044" i="4" s="1"/>
  <c r="W1044" i="4" s="1" a="1"/>
  <c r="W1044" i="4" s="1"/>
  <c r="U1045" i="4"/>
  <c r="V1045" i="4" s="1"/>
  <c r="W1045" i="4" s="1" a="1"/>
  <c r="W1045" i="4" s="1"/>
  <c r="U1046" i="4"/>
  <c r="V1046" i="4" s="1"/>
  <c r="W1046" i="4" s="1" a="1"/>
  <c r="W1046" i="4" s="1"/>
  <c r="U1047" i="4"/>
  <c r="V1047" i="4" s="1"/>
  <c r="W1047" i="4" s="1" a="1"/>
  <c r="W1047" i="4" s="1"/>
  <c r="U1048" i="4"/>
  <c r="V1048" i="4" s="1"/>
  <c r="W1048" i="4" s="1" a="1"/>
  <c r="W1048" i="4" s="1"/>
  <c r="U1049" i="4"/>
  <c r="V1049" i="4" s="1"/>
  <c r="W1049" i="4" s="1" a="1"/>
  <c r="W1049" i="4" s="1"/>
  <c r="U1050" i="4"/>
  <c r="V1050" i="4" s="1"/>
  <c r="W1050" i="4" s="1" a="1"/>
  <c r="W1050" i="4" s="1"/>
  <c r="U1051" i="4"/>
  <c r="V1051" i="4" s="1"/>
  <c r="W1051" i="4" s="1" a="1"/>
  <c r="W1051" i="4" s="1"/>
  <c r="U1052" i="4"/>
  <c r="V1052" i="4" s="1"/>
  <c r="W1052" i="4" s="1" a="1"/>
  <c r="W1052" i="4" s="1"/>
  <c r="U1053" i="4"/>
  <c r="V1053" i="4" s="1"/>
  <c r="W1053" i="4" s="1" a="1"/>
  <c r="W1053" i="4" s="1"/>
  <c r="U1054" i="4"/>
  <c r="V1054" i="4" s="1"/>
  <c r="W1054" i="4" s="1" a="1"/>
  <c r="W1054" i="4" s="1"/>
  <c r="U1055" i="4"/>
  <c r="V1055" i="4" s="1"/>
  <c r="W1055" i="4" s="1" a="1"/>
  <c r="W1055" i="4" s="1"/>
  <c r="U1056" i="4"/>
  <c r="V1056" i="4" s="1"/>
  <c r="W1056" i="4" s="1" a="1"/>
  <c r="W1056" i="4" s="1"/>
  <c r="U1057" i="4"/>
  <c r="V1057" i="4" s="1"/>
  <c r="W1057" i="4" s="1" a="1"/>
  <c r="W1057" i="4" s="1"/>
  <c r="U1058" i="4"/>
  <c r="V1058" i="4" s="1"/>
  <c r="W1058" i="4" s="1" a="1"/>
  <c r="W1058" i="4" s="1"/>
  <c r="U1059" i="4"/>
  <c r="V1059" i="4" s="1"/>
  <c r="W1059" i="4" s="1" a="1"/>
  <c r="W1059" i="4" s="1"/>
  <c r="U1060" i="4"/>
  <c r="V1060" i="4" s="1"/>
  <c r="W1060" i="4" s="1" a="1"/>
  <c r="W1060" i="4" s="1"/>
  <c r="U1061" i="4"/>
  <c r="V1061" i="4" s="1"/>
  <c r="W1061" i="4" s="1" a="1"/>
  <c r="W1061" i="4" s="1"/>
  <c r="U1062" i="4"/>
  <c r="V1062" i="4" s="1"/>
  <c r="W1062" i="4" s="1" a="1"/>
  <c r="W1062" i="4" s="1"/>
  <c r="U1063" i="4"/>
  <c r="V1063" i="4" s="1"/>
  <c r="W1063" i="4" s="1" a="1"/>
  <c r="W1063" i="4" s="1"/>
  <c r="U1064" i="4"/>
  <c r="V1064" i="4" s="1"/>
  <c r="W1064" i="4" s="1" a="1"/>
  <c r="W1064" i="4" s="1"/>
  <c r="U1065" i="4"/>
  <c r="V1065" i="4" s="1"/>
  <c r="W1065" i="4" s="1" a="1"/>
  <c r="W1065" i="4" s="1"/>
  <c r="U1066" i="4"/>
  <c r="V1066" i="4" s="1"/>
  <c r="W1066" i="4" s="1" a="1"/>
  <c r="W1066" i="4" s="1"/>
  <c r="U1067" i="4"/>
  <c r="V1067" i="4" s="1"/>
  <c r="W1067" i="4" s="1" a="1"/>
  <c r="W1067" i="4" s="1"/>
  <c r="U1068" i="4"/>
  <c r="V1068" i="4" s="1"/>
  <c r="W1068" i="4" s="1" a="1"/>
  <c r="W1068" i="4" s="1"/>
  <c r="U1069" i="4"/>
  <c r="V1069" i="4" s="1"/>
  <c r="W1069" i="4" s="1" a="1"/>
  <c r="W1069" i="4" s="1"/>
  <c r="U1070" i="4"/>
  <c r="V1070" i="4" s="1"/>
  <c r="W1070" i="4" s="1" a="1"/>
  <c r="W1070" i="4" s="1"/>
  <c r="U1071" i="4"/>
  <c r="V1071" i="4" s="1"/>
  <c r="W1071" i="4" s="1" a="1"/>
  <c r="W1071" i="4" s="1"/>
  <c r="U1072" i="4"/>
  <c r="V1072" i="4" s="1"/>
  <c r="W1072" i="4" s="1" a="1"/>
  <c r="W1072" i="4" s="1"/>
  <c r="U1073" i="4"/>
  <c r="V1073" i="4" s="1"/>
  <c r="W1073" i="4" s="1" a="1"/>
  <c r="W1073" i="4" s="1"/>
  <c r="U1074" i="4"/>
  <c r="V1074" i="4" s="1"/>
  <c r="W1074" i="4" s="1" a="1"/>
  <c r="W1074" i="4" s="1"/>
  <c r="U1075" i="4"/>
  <c r="V1075" i="4" s="1"/>
  <c r="W1075" i="4" s="1" a="1"/>
  <c r="W1075" i="4" s="1"/>
  <c r="U1076" i="4"/>
  <c r="V1076" i="4" s="1"/>
  <c r="W1076" i="4" s="1" a="1"/>
  <c r="W1076" i="4" s="1"/>
  <c r="U1077" i="4"/>
  <c r="V1077" i="4" s="1"/>
  <c r="W1077" i="4" s="1" a="1"/>
  <c r="W1077" i="4" s="1"/>
  <c r="U1078" i="4"/>
  <c r="V1078" i="4" s="1"/>
  <c r="W1078" i="4" s="1" a="1"/>
  <c r="W1078" i="4" s="1"/>
  <c r="U1079" i="4"/>
  <c r="V1079" i="4" s="1"/>
  <c r="W1079" i="4" s="1" a="1"/>
  <c r="W1079" i="4" s="1"/>
  <c r="U1080" i="4"/>
  <c r="V1080" i="4" s="1"/>
  <c r="W1080" i="4" s="1" a="1"/>
  <c r="W1080" i="4" s="1"/>
  <c r="U1081" i="4"/>
  <c r="V1081" i="4" s="1"/>
  <c r="W1081" i="4" s="1" a="1"/>
  <c r="W1081" i="4" s="1"/>
  <c r="U1082" i="4"/>
  <c r="V1082" i="4" s="1"/>
  <c r="W1082" i="4" s="1" a="1"/>
  <c r="W1082" i="4" s="1"/>
  <c r="U1083" i="4"/>
  <c r="V1083" i="4" s="1"/>
  <c r="W1083" i="4" s="1" a="1"/>
  <c r="W1083" i="4" s="1"/>
  <c r="U1084" i="4"/>
  <c r="V1084" i="4" s="1"/>
  <c r="W1084" i="4" s="1" a="1"/>
  <c r="W1084" i="4" s="1"/>
  <c r="U1085" i="4"/>
  <c r="V1085" i="4" s="1"/>
  <c r="W1085" i="4" s="1" a="1"/>
  <c r="W1085" i="4" s="1"/>
  <c r="U1086" i="4"/>
  <c r="V1086" i="4" s="1"/>
  <c r="W1086" i="4" s="1" a="1"/>
  <c r="W1086" i="4" s="1"/>
  <c r="U1087" i="4"/>
  <c r="V1087" i="4" s="1"/>
  <c r="W1087" i="4" s="1" a="1"/>
  <c r="W1087" i="4" s="1"/>
  <c r="U1088" i="4"/>
  <c r="V1088" i="4" s="1"/>
  <c r="W1088" i="4" s="1" a="1"/>
  <c r="W1088" i="4" s="1"/>
  <c r="U1089" i="4"/>
  <c r="V1089" i="4" s="1"/>
  <c r="W1089" i="4" s="1" a="1"/>
  <c r="W1089" i="4" s="1"/>
  <c r="U1090" i="4"/>
  <c r="V1090" i="4" s="1"/>
  <c r="W1090" i="4" s="1" a="1"/>
  <c r="W1090" i="4" s="1"/>
  <c r="U1091" i="4"/>
  <c r="V1091" i="4" s="1"/>
  <c r="W1091" i="4" s="1" a="1"/>
  <c r="W1091" i="4" s="1"/>
  <c r="U1092" i="4"/>
  <c r="V1092" i="4" s="1"/>
  <c r="W1092" i="4" s="1" a="1"/>
  <c r="W1092" i="4" s="1"/>
  <c r="U1093" i="4"/>
  <c r="V1093" i="4" s="1"/>
  <c r="W1093" i="4" s="1" a="1"/>
  <c r="W1093" i="4" s="1"/>
  <c r="U1094" i="4"/>
  <c r="V1094" i="4" s="1"/>
  <c r="W1094" i="4" s="1" a="1"/>
  <c r="W1094" i="4" s="1"/>
  <c r="U1095" i="4"/>
  <c r="V1095" i="4" s="1"/>
  <c r="W1095" i="4" s="1" a="1"/>
  <c r="W1095" i="4" s="1"/>
  <c r="U1096" i="4"/>
  <c r="V1096" i="4" s="1"/>
  <c r="W1096" i="4" s="1" a="1"/>
  <c r="W1096" i="4" s="1"/>
  <c r="U1097" i="4"/>
  <c r="V1097" i="4" s="1"/>
  <c r="W1097" i="4" s="1" a="1"/>
  <c r="W1097" i="4" s="1"/>
  <c r="U1098" i="4"/>
  <c r="V1098" i="4" s="1"/>
  <c r="W1098" i="4" s="1" a="1"/>
  <c r="W1098" i="4" s="1"/>
  <c r="U1099" i="4"/>
  <c r="V1099" i="4" s="1"/>
  <c r="W1099" i="4" s="1" a="1"/>
  <c r="W1099" i="4" s="1"/>
  <c r="U1100" i="4"/>
  <c r="V1100" i="4" s="1"/>
  <c r="W1100" i="4" s="1" a="1"/>
  <c r="W1100" i="4" s="1"/>
  <c r="U1101" i="4"/>
  <c r="V1101" i="4" s="1"/>
  <c r="W1101" i="4" s="1" a="1"/>
  <c r="W1101" i="4" s="1"/>
  <c r="U1102" i="4"/>
  <c r="V1102" i="4" s="1"/>
  <c r="W1102" i="4" s="1" a="1"/>
  <c r="W1102" i="4" s="1"/>
  <c r="U1103" i="4"/>
  <c r="V1103" i="4" s="1"/>
  <c r="W1103" i="4" s="1" a="1"/>
  <c r="W1103" i="4" s="1"/>
  <c r="U1104" i="4"/>
  <c r="V1104" i="4" s="1"/>
  <c r="W1104" i="4" s="1" a="1"/>
  <c r="W1104" i="4" s="1"/>
  <c r="U1105" i="4"/>
  <c r="V1105" i="4" s="1"/>
  <c r="W1105" i="4" s="1" a="1"/>
  <c r="W1105" i="4" s="1"/>
  <c r="U1106" i="4"/>
  <c r="V1106" i="4" s="1"/>
  <c r="W1106" i="4" s="1" a="1"/>
  <c r="W1106" i="4" s="1"/>
  <c r="U1107" i="4"/>
  <c r="V1107" i="4" s="1"/>
  <c r="W1107" i="4" s="1" a="1"/>
  <c r="W1107" i="4" s="1"/>
  <c r="U1108" i="4"/>
  <c r="V1108" i="4" s="1"/>
  <c r="W1108" i="4" s="1" a="1"/>
  <c r="W1108" i="4" s="1"/>
  <c r="U1109" i="4"/>
  <c r="V1109" i="4" s="1"/>
  <c r="W1109" i="4" s="1" a="1"/>
  <c r="W1109" i="4" s="1"/>
  <c r="U1110" i="4"/>
  <c r="V1110" i="4" s="1"/>
  <c r="W1110" i="4" s="1" a="1"/>
  <c r="W1110" i="4" s="1"/>
  <c r="U1111" i="4"/>
  <c r="V1111" i="4" s="1"/>
  <c r="W1111" i="4" s="1" a="1"/>
  <c r="W1111" i="4" s="1"/>
  <c r="U1112" i="4"/>
  <c r="V1112" i="4" s="1"/>
  <c r="W1112" i="4" s="1" a="1"/>
  <c r="W1112" i="4" s="1"/>
  <c r="U1113" i="4"/>
  <c r="V1113" i="4" s="1"/>
  <c r="W1113" i="4" s="1" a="1"/>
  <c r="W1113" i="4" s="1"/>
  <c r="U1114" i="4"/>
  <c r="V1114" i="4" s="1"/>
  <c r="W1114" i="4" s="1" a="1"/>
  <c r="W1114" i="4" s="1"/>
  <c r="U1115" i="4"/>
  <c r="V1115" i="4" s="1"/>
  <c r="W1115" i="4" s="1" a="1"/>
  <c r="W1115" i="4" s="1"/>
  <c r="U1116" i="4"/>
  <c r="V1116" i="4" s="1"/>
  <c r="W1116" i="4" s="1" a="1"/>
  <c r="W1116" i="4" s="1"/>
  <c r="U1117" i="4"/>
  <c r="V1117" i="4" s="1"/>
  <c r="W1117" i="4" s="1" a="1"/>
  <c r="W1117" i="4" s="1"/>
  <c r="U1118" i="4"/>
  <c r="V1118" i="4" s="1"/>
  <c r="W1118" i="4" s="1" a="1"/>
  <c r="W1118" i="4" s="1"/>
  <c r="U1119" i="4"/>
  <c r="V1119" i="4" s="1"/>
  <c r="W1119" i="4" s="1" a="1"/>
  <c r="W1119" i="4" s="1"/>
  <c r="U1120" i="4"/>
  <c r="V1120" i="4" s="1"/>
  <c r="W1120" i="4" s="1" a="1"/>
  <c r="W1120" i="4" s="1"/>
  <c r="U1121" i="4"/>
  <c r="V1121" i="4" s="1"/>
  <c r="W1121" i="4" s="1" a="1"/>
  <c r="W1121" i="4" s="1"/>
  <c r="U1122" i="4"/>
  <c r="V1122" i="4" s="1"/>
  <c r="W1122" i="4" s="1" a="1"/>
  <c r="W1122" i="4" s="1"/>
  <c r="U1123" i="4"/>
  <c r="V1123" i="4" s="1"/>
  <c r="W1123" i="4" s="1" a="1"/>
  <c r="W1123" i="4" s="1"/>
  <c r="U1124" i="4"/>
  <c r="V1124" i="4" s="1"/>
  <c r="W1124" i="4" s="1" a="1"/>
  <c r="W1124" i="4" s="1"/>
  <c r="U1125" i="4"/>
  <c r="V1125" i="4" s="1"/>
  <c r="W1125" i="4" s="1" a="1"/>
  <c r="W1125" i="4" s="1"/>
  <c r="U1126" i="4"/>
  <c r="V1126" i="4" s="1"/>
  <c r="W1126" i="4" s="1" a="1"/>
  <c r="W1126" i="4" s="1"/>
  <c r="U1127" i="4"/>
  <c r="V1127" i="4" s="1"/>
  <c r="W1127" i="4" s="1" a="1"/>
  <c r="W1127" i="4" s="1"/>
  <c r="U1128" i="4"/>
  <c r="V1128" i="4" s="1"/>
  <c r="W1128" i="4" s="1" a="1"/>
  <c r="W1128" i="4" s="1"/>
  <c r="U1129" i="4"/>
  <c r="V1129" i="4" s="1"/>
  <c r="W1129" i="4" s="1" a="1"/>
  <c r="W1129" i="4" s="1"/>
  <c r="U1130" i="4"/>
  <c r="V1130" i="4" s="1"/>
  <c r="W1130" i="4" s="1" a="1"/>
  <c r="W1130" i="4" s="1"/>
  <c r="U1131" i="4"/>
  <c r="V1131" i="4" s="1"/>
  <c r="W1131" i="4" s="1" a="1"/>
  <c r="W1131" i="4" s="1"/>
  <c r="U1132" i="4"/>
  <c r="V1132" i="4" s="1"/>
  <c r="W1132" i="4" s="1" a="1"/>
  <c r="W1132" i="4" s="1"/>
  <c r="U1133" i="4"/>
  <c r="V1133" i="4" s="1"/>
  <c r="W1133" i="4" s="1" a="1"/>
  <c r="W1133" i="4" s="1"/>
  <c r="U1134" i="4"/>
  <c r="V1134" i="4" s="1"/>
  <c r="W1134" i="4" s="1" a="1"/>
  <c r="W1134" i="4" s="1"/>
  <c r="U1135" i="4"/>
  <c r="V1135" i="4" s="1"/>
  <c r="W1135" i="4" s="1" a="1"/>
  <c r="W1135" i="4" s="1"/>
  <c r="U1136" i="4"/>
  <c r="V1136" i="4" s="1"/>
  <c r="W1136" i="4" s="1" a="1"/>
  <c r="W1136" i="4" s="1"/>
  <c r="U1137" i="4"/>
  <c r="V1137" i="4" s="1"/>
  <c r="W1137" i="4" s="1" a="1"/>
  <c r="W1137" i="4" s="1"/>
  <c r="U1138" i="4"/>
  <c r="V1138" i="4" s="1"/>
  <c r="W1138" i="4" s="1" a="1"/>
  <c r="W1138" i="4" s="1"/>
  <c r="U1139" i="4"/>
  <c r="V1139" i="4" s="1"/>
  <c r="W1139" i="4" s="1" a="1"/>
  <c r="W1139" i="4" s="1"/>
  <c r="U1140" i="4"/>
  <c r="V1140" i="4" s="1"/>
  <c r="W1140" i="4" s="1" a="1"/>
  <c r="W1140" i="4" s="1"/>
  <c r="U1141" i="4"/>
  <c r="V1141" i="4" s="1"/>
  <c r="W1141" i="4" s="1" a="1"/>
  <c r="W1141" i="4" s="1"/>
  <c r="U1142" i="4"/>
  <c r="V1142" i="4" s="1"/>
  <c r="W1142" i="4" s="1" a="1"/>
  <c r="W1142" i="4" s="1"/>
  <c r="U1143" i="4"/>
  <c r="V1143" i="4" s="1"/>
  <c r="W1143" i="4" s="1" a="1"/>
  <c r="W1143" i="4" s="1"/>
  <c r="U1144" i="4"/>
  <c r="V1144" i="4" s="1"/>
  <c r="W1144" i="4" s="1" a="1"/>
  <c r="W1144" i="4" s="1"/>
  <c r="U1145" i="4"/>
  <c r="V1145" i="4" s="1"/>
  <c r="W1145" i="4" s="1" a="1"/>
  <c r="W1145" i="4" s="1"/>
  <c r="U1146" i="4"/>
  <c r="V1146" i="4" s="1"/>
  <c r="W1146" i="4" s="1" a="1"/>
  <c r="W1146" i="4" s="1"/>
  <c r="U1147" i="4"/>
  <c r="V1147" i="4" s="1"/>
  <c r="W1147" i="4" s="1" a="1"/>
  <c r="W1147" i="4" s="1"/>
  <c r="U1148" i="4"/>
  <c r="V1148" i="4" s="1"/>
  <c r="W1148" i="4" s="1" a="1"/>
  <c r="W1148" i="4" s="1"/>
  <c r="U1149" i="4"/>
  <c r="V1149" i="4" s="1"/>
  <c r="W1149" i="4" s="1" a="1"/>
  <c r="W1149" i="4" s="1"/>
  <c r="U1150" i="4"/>
  <c r="V1150" i="4" s="1"/>
  <c r="W1150" i="4" s="1" a="1"/>
  <c r="W1150" i="4" s="1"/>
  <c r="U1151" i="4"/>
  <c r="V1151" i="4" s="1"/>
  <c r="W1151" i="4" s="1" a="1"/>
  <c r="W1151" i="4" s="1"/>
  <c r="U1152" i="4"/>
  <c r="V1152" i="4" s="1"/>
  <c r="W1152" i="4" s="1" a="1"/>
  <c r="W1152" i="4" s="1"/>
  <c r="U1153" i="4"/>
  <c r="V1153" i="4" s="1"/>
  <c r="W1153" i="4" s="1" a="1"/>
  <c r="W1153" i="4" s="1"/>
  <c r="U1154" i="4"/>
  <c r="V1154" i="4" s="1"/>
  <c r="W1154" i="4" s="1" a="1"/>
  <c r="W1154" i="4" s="1"/>
  <c r="U1155" i="4"/>
  <c r="V1155" i="4" s="1"/>
  <c r="W1155" i="4" s="1" a="1"/>
  <c r="W1155" i="4" s="1"/>
  <c r="U1156" i="4"/>
  <c r="V1156" i="4" s="1"/>
  <c r="W1156" i="4" s="1" a="1"/>
  <c r="W1156" i="4" s="1"/>
  <c r="U1157" i="4"/>
  <c r="V1157" i="4" s="1"/>
  <c r="W1157" i="4" s="1" a="1"/>
  <c r="W1157" i="4" s="1"/>
  <c r="U1158" i="4"/>
  <c r="V1158" i="4" s="1"/>
  <c r="W1158" i="4" s="1" a="1"/>
  <c r="W1158" i="4" s="1"/>
  <c r="U1159" i="4"/>
  <c r="V1159" i="4" s="1"/>
  <c r="W1159" i="4" s="1" a="1"/>
  <c r="W1159" i="4" s="1"/>
  <c r="U1160" i="4"/>
  <c r="V1160" i="4" s="1"/>
  <c r="W1160" i="4" s="1" a="1"/>
  <c r="W1160" i="4" s="1"/>
  <c r="U1161" i="4"/>
  <c r="V1161" i="4" s="1"/>
  <c r="W1161" i="4" s="1" a="1"/>
  <c r="W1161" i="4" s="1"/>
  <c r="U1162" i="4"/>
  <c r="V1162" i="4" s="1"/>
  <c r="W1162" i="4" s="1" a="1"/>
  <c r="W1162" i="4" s="1"/>
  <c r="U1163" i="4"/>
  <c r="V1163" i="4" s="1"/>
  <c r="W1163" i="4" s="1" a="1"/>
  <c r="W1163" i="4" s="1"/>
  <c r="U1164" i="4"/>
  <c r="V1164" i="4" s="1"/>
  <c r="W1164" i="4" s="1" a="1"/>
  <c r="W1164" i="4" s="1"/>
  <c r="U1165" i="4"/>
  <c r="V1165" i="4" s="1"/>
  <c r="W1165" i="4" s="1" a="1"/>
  <c r="W1165" i="4" s="1"/>
  <c r="U1166" i="4"/>
  <c r="V1166" i="4" s="1"/>
  <c r="W1166" i="4" s="1" a="1"/>
  <c r="W1166" i="4" s="1"/>
  <c r="U1167" i="4"/>
  <c r="V1167" i="4" s="1"/>
  <c r="W1167" i="4" s="1" a="1"/>
  <c r="W1167" i="4" s="1"/>
  <c r="U1168" i="4"/>
  <c r="V1168" i="4" s="1"/>
  <c r="W1168" i="4" s="1" a="1"/>
  <c r="W1168" i="4" s="1"/>
  <c r="U1169" i="4"/>
  <c r="V1169" i="4" s="1"/>
  <c r="W1169" i="4" s="1" a="1"/>
  <c r="W1169" i="4" s="1"/>
  <c r="U1170" i="4"/>
  <c r="V1170" i="4" s="1"/>
  <c r="W1170" i="4" s="1" a="1"/>
  <c r="W1170" i="4" s="1"/>
  <c r="U1171" i="4"/>
  <c r="V1171" i="4" s="1"/>
  <c r="W1171" i="4" s="1" a="1"/>
  <c r="W1171" i="4" s="1"/>
  <c r="U1172" i="4"/>
  <c r="V1172" i="4" s="1"/>
  <c r="W1172" i="4" s="1" a="1"/>
  <c r="W1172" i="4" s="1"/>
  <c r="U1173" i="4"/>
  <c r="V1173" i="4" s="1"/>
  <c r="W1173" i="4" s="1" a="1"/>
  <c r="W1173" i="4" s="1"/>
  <c r="U1174" i="4"/>
  <c r="V1174" i="4" s="1"/>
  <c r="W1174" i="4" s="1" a="1"/>
  <c r="W1174" i="4" s="1"/>
  <c r="U1175" i="4"/>
  <c r="V1175" i="4" s="1"/>
  <c r="W1175" i="4" s="1" a="1"/>
  <c r="W1175" i="4" s="1"/>
  <c r="U1176" i="4"/>
  <c r="V1176" i="4" s="1"/>
  <c r="W1176" i="4" s="1" a="1"/>
  <c r="W1176" i="4" s="1"/>
  <c r="U1177" i="4"/>
  <c r="V1177" i="4" s="1"/>
  <c r="W1177" i="4" s="1" a="1"/>
  <c r="W1177" i="4" s="1"/>
  <c r="U1178" i="4"/>
  <c r="V1178" i="4" s="1"/>
  <c r="W1178" i="4" s="1" a="1"/>
  <c r="W1178" i="4" s="1"/>
  <c r="U1179" i="4"/>
  <c r="V1179" i="4" s="1"/>
  <c r="W1179" i="4" s="1" a="1"/>
  <c r="W1179" i="4" s="1"/>
  <c r="U1180" i="4"/>
  <c r="V1180" i="4" s="1"/>
  <c r="W1180" i="4" s="1" a="1"/>
  <c r="W1180" i="4" s="1"/>
  <c r="U1181" i="4"/>
  <c r="V1181" i="4" s="1"/>
  <c r="W1181" i="4" s="1" a="1"/>
  <c r="W1181" i="4" s="1"/>
  <c r="U1182" i="4"/>
  <c r="V1182" i="4" s="1"/>
  <c r="W1182" i="4" s="1" a="1"/>
  <c r="W1182" i="4" s="1"/>
  <c r="U1183" i="4"/>
  <c r="V1183" i="4" s="1"/>
  <c r="W1183" i="4" s="1" a="1"/>
  <c r="W1183" i="4" s="1"/>
  <c r="U1184" i="4"/>
  <c r="V1184" i="4" s="1"/>
  <c r="W1184" i="4" s="1" a="1"/>
  <c r="W1184" i="4" s="1"/>
  <c r="U1185" i="4"/>
  <c r="V1185" i="4" s="1"/>
  <c r="W1185" i="4" s="1" a="1"/>
  <c r="W1185" i="4" s="1"/>
  <c r="U1186" i="4"/>
  <c r="V1186" i="4" s="1"/>
  <c r="W1186" i="4" s="1" a="1"/>
  <c r="W1186" i="4" s="1"/>
  <c r="U1187" i="4"/>
  <c r="V1187" i="4" s="1"/>
  <c r="W1187" i="4" s="1" a="1"/>
  <c r="W1187" i="4" s="1"/>
  <c r="U1188" i="4"/>
  <c r="V1188" i="4" s="1"/>
  <c r="W1188" i="4" s="1" a="1"/>
  <c r="W1188" i="4" s="1"/>
  <c r="U1189" i="4"/>
  <c r="V1189" i="4" s="1"/>
  <c r="W1189" i="4" s="1" a="1"/>
  <c r="W1189" i="4" s="1"/>
  <c r="U1190" i="4"/>
  <c r="V1190" i="4" s="1"/>
  <c r="W1190" i="4" s="1" a="1"/>
  <c r="W1190" i="4" s="1"/>
  <c r="U1191" i="4"/>
  <c r="V1191" i="4" s="1"/>
  <c r="W1191" i="4" s="1" a="1"/>
  <c r="W1191" i="4" s="1"/>
  <c r="U1192" i="4"/>
  <c r="V1192" i="4" s="1"/>
  <c r="W1192" i="4" s="1" a="1"/>
  <c r="W1192" i="4" s="1"/>
  <c r="U1193" i="4"/>
  <c r="V1193" i="4" s="1"/>
  <c r="W1193" i="4" s="1" a="1"/>
  <c r="W1193" i="4" s="1"/>
  <c r="U1194" i="4"/>
  <c r="V1194" i="4" s="1"/>
  <c r="W1194" i="4" s="1" a="1"/>
  <c r="W1194" i="4" s="1"/>
  <c r="U1195" i="4"/>
  <c r="V1195" i="4" s="1"/>
  <c r="W1195" i="4" s="1" a="1"/>
  <c r="W1195" i="4" s="1"/>
  <c r="U1196" i="4"/>
  <c r="V1196" i="4" s="1"/>
  <c r="W1196" i="4" s="1" a="1"/>
  <c r="W1196" i="4" s="1"/>
  <c r="U1197" i="4"/>
  <c r="V1197" i="4" s="1"/>
  <c r="W1197" i="4" s="1" a="1"/>
  <c r="W1197" i="4" s="1"/>
  <c r="U1198" i="4"/>
  <c r="V1198" i="4" s="1"/>
  <c r="W1198" i="4" s="1" a="1"/>
  <c r="W1198" i="4" s="1"/>
  <c r="U1199" i="4"/>
  <c r="V1199" i="4" s="1"/>
  <c r="W1199" i="4" s="1" a="1"/>
  <c r="W1199" i="4" s="1"/>
  <c r="U1200" i="4"/>
  <c r="V1200" i="4" s="1"/>
  <c r="W1200" i="4" s="1" a="1"/>
  <c r="W1200" i="4" s="1"/>
  <c r="U1201" i="4"/>
  <c r="V1201" i="4" s="1"/>
  <c r="W1201" i="4" s="1" a="1"/>
  <c r="W1201" i="4" s="1"/>
  <c r="U1202" i="4"/>
  <c r="V1202" i="4" s="1"/>
  <c r="W1202" i="4" s="1" a="1"/>
  <c r="W1202" i="4" s="1"/>
  <c r="U1203" i="4"/>
  <c r="V1203" i="4" s="1"/>
  <c r="W1203" i="4" s="1" a="1"/>
  <c r="W1203" i="4" s="1"/>
  <c r="U1204" i="4"/>
  <c r="V1204" i="4" s="1"/>
  <c r="W1204" i="4" s="1" a="1"/>
  <c r="W1204" i="4" s="1"/>
  <c r="U1205" i="4"/>
  <c r="V1205" i="4" s="1"/>
  <c r="W1205" i="4" s="1" a="1"/>
  <c r="W1205" i="4" s="1"/>
  <c r="U1206" i="4"/>
  <c r="V1206" i="4" s="1"/>
  <c r="W1206" i="4" s="1" a="1"/>
  <c r="W1206" i="4" s="1"/>
  <c r="U1207" i="4"/>
  <c r="V1207" i="4" s="1"/>
  <c r="W1207" i="4" s="1" a="1"/>
  <c r="W1207" i="4" s="1"/>
  <c r="U1208" i="4"/>
  <c r="V1208" i="4" s="1"/>
  <c r="W1208" i="4" s="1" a="1"/>
  <c r="W1208" i="4" s="1"/>
  <c r="U1209" i="4"/>
  <c r="V1209" i="4" s="1"/>
  <c r="W1209" i="4" s="1" a="1"/>
  <c r="W1209" i="4" s="1"/>
  <c r="U1210" i="4"/>
  <c r="V1210" i="4" s="1"/>
  <c r="W1210" i="4" s="1" a="1"/>
  <c r="W1210" i="4" s="1"/>
  <c r="U1211" i="4"/>
  <c r="V1211" i="4" s="1"/>
  <c r="W1211" i="4" s="1" a="1"/>
  <c r="W1211" i="4" s="1"/>
  <c r="U1212" i="4"/>
  <c r="V1212" i="4" s="1"/>
  <c r="W1212" i="4" s="1" a="1"/>
  <c r="W1212" i="4" s="1"/>
  <c r="U1213" i="4"/>
  <c r="V1213" i="4" s="1"/>
  <c r="W1213" i="4" s="1" a="1"/>
  <c r="W1213" i="4" s="1"/>
  <c r="U1214" i="4"/>
  <c r="V1214" i="4" s="1"/>
  <c r="W1214" i="4" s="1" a="1"/>
  <c r="W1214" i="4" s="1"/>
  <c r="U1215" i="4"/>
  <c r="V1215" i="4" s="1"/>
  <c r="W1215" i="4" s="1" a="1"/>
  <c r="W1215" i="4" s="1"/>
  <c r="U1216" i="4"/>
  <c r="V1216" i="4" s="1"/>
  <c r="W1216" i="4" s="1" a="1"/>
  <c r="W1216" i="4" s="1"/>
  <c r="U1217" i="4"/>
  <c r="V1217" i="4" s="1"/>
  <c r="W1217" i="4" s="1" a="1"/>
  <c r="W1217" i="4" s="1"/>
  <c r="U1218" i="4"/>
  <c r="V1218" i="4" s="1"/>
  <c r="W1218" i="4" s="1" a="1"/>
  <c r="W1218" i="4" s="1"/>
  <c r="U1219" i="4"/>
  <c r="V1219" i="4" s="1"/>
  <c r="W1219" i="4" s="1" a="1"/>
  <c r="W1219" i="4" s="1"/>
  <c r="U1220" i="4"/>
  <c r="V1220" i="4" s="1"/>
  <c r="W1220" i="4" s="1" a="1"/>
  <c r="W1220" i="4" s="1"/>
  <c r="U1221" i="4"/>
  <c r="V1221" i="4" s="1"/>
  <c r="W1221" i="4" s="1" a="1"/>
  <c r="W1221" i="4" s="1"/>
  <c r="U1222" i="4"/>
  <c r="V1222" i="4" s="1"/>
  <c r="W1222" i="4" s="1" a="1"/>
  <c r="W1222" i="4" s="1"/>
  <c r="U1223" i="4"/>
  <c r="V1223" i="4" s="1"/>
  <c r="W1223" i="4" s="1" a="1"/>
  <c r="W1223" i="4" s="1"/>
  <c r="U1224" i="4"/>
  <c r="V1224" i="4" s="1"/>
  <c r="W1224" i="4" s="1" a="1"/>
  <c r="W1224" i="4" s="1"/>
  <c r="U1225" i="4"/>
  <c r="V1225" i="4" s="1"/>
  <c r="W1225" i="4" s="1" a="1"/>
  <c r="W1225" i="4" s="1"/>
  <c r="U1226" i="4"/>
  <c r="V1226" i="4" s="1"/>
  <c r="W1226" i="4" s="1" a="1"/>
  <c r="W1226" i="4" s="1"/>
  <c r="U1227" i="4"/>
  <c r="V1227" i="4" s="1"/>
  <c r="W1227" i="4" s="1" a="1"/>
  <c r="W1227" i="4" s="1"/>
  <c r="U1228" i="4"/>
  <c r="V1228" i="4" s="1"/>
  <c r="W1228" i="4" s="1" a="1"/>
  <c r="W1228" i="4" s="1"/>
  <c r="U1229" i="4"/>
  <c r="V1229" i="4" s="1"/>
  <c r="W1229" i="4" s="1" a="1"/>
  <c r="W1229" i="4" s="1"/>
  <c r="U1230" i="4"/>
  <c r="V1230" i="4" s="1"/>
  <c r="W1230" i="4" s="1" a="1"/>
  <c r="W1230" i="4" s="1"/>
  <c r="U1231" i="4"/>
  <c r="V1231" i="4" s="1"/>
  <c r="W1231" i="4" s="1" a="1"/>
  <c r="W1231" i="4" s="1"/>
  <c r="U1232" i="4"/>
  <c r="V1232" i="4" s="1"/>
  <c r="W1232" i="4" s="1" a="1"/>
  <c r="W1232" i="4" s="1"/>
  <c r="U1233" i="4"/>
  <c r="V1233" i="4" s="1"/>
  <c r="W1233" i="4" s="1" a="1"/>
  <c r="W1233" i="4" s="1"/>
  <c r="U1234" i="4"/>
  <c r="V1234" i="4" s="1"/>
  <c r="W1234" i="4" s="1" a="1"/>
  <c r="W1234" i="4" s="1"/>
  <c r="U1235" i="4"/>
  <c r="V1235" i="4" s="1"/>
  <c r="W1235" i="4" s="1" a="1"/>
  <c r="W1235" i="4" s="1"/>
  <c r="U1236" i="4"/>
  <c r="V1236" i="4" s="1"/>
  <c r="W1236" i="4" s="1" a="1"/>
  <c r="W1236" i="4" s="1"/>
  <c r="U1237" i="4"/>
  <c r="V1237" i="4" s="1"/>
  <c r="W1237" i="4" s="1" a="1"/>
  <c r="W1237" i="4" s="1"/>
  <c r="U1238" i="4"/>
  <c r="V1238" i="4" s="1"/>
  <c r="W1238" i="4" s="1" a="1"/>
  <c r="W1238" i="4" s="1"/>
  <c r="U1239" i="4"/>
  <c r="V1239" i="4" s="1"/>
  <c r="W1239" i="4" s="1" a="1"/>
  <c r="W1239" i="4" s="1"/>
  <c r="U1240" i="4"/>
  <c r="V1240" i="4" s="1"/>
  <c r="W1240" i="4" s="1" a="1"/>
  <c r="W1240" i="4" s="1"/>
  <c r="U1241" i="4"/>
  <c r="V1241" i="4" s="1"/>
  <c r="W1241" i="4" s="1" a="1"/>
  <c r="W1241" i="4" s="1"/>
  <c r="U1242" i="4"/>
  <c r="V1242" i="4" s="1"/>
  <c r="W1242" i="4" s="1" a="1"/>
  <c r="W1242" i="4" s="1"/>
  <c r="U1243" i="4"/>
  <c r="V1243" i="4" s="1"/>
  <c r="W1243" i="4" s="1" a="1"/>
  <c r="W1243" i="4" s="1"/>
  <c r="U1244" i="4"/>
  <c r="V1244" i="4" s="1"/>
  <c r="W1244" i="4" s="1" a="1"/>
  <c r="W1244" i="4" s="1"/>
  <c r="U1245" i="4"/>
  <c r="V1245" i="4" s="1"/>
  <c r="W1245" i="4" s="1" a="1"/>
  <c r="W1245" i="4" s="1"/>
  <c r="U1246" i="4"/>
  <c r="V1246" i="4" s="1"/>
  <c r="W1246" i="4" s="1" a="1"/>
  <c r="W1246" i="4" s="1"/>
  <c r="U1247" i="4"/>
  <c r="V1247" i="4" s="1"/>
  <c r="W1247" i="4" s="1" a="1"/>
  <c r="W1247" i="4" s="1"/>
  <c r="U1248" i="4"/>
  <c r="V1248" i="4" s="1"/>
  <c r="W1248" i="4" s="1" a="1"/>
  <c r="W1248" i="4" s="1"/>
  <c r="U1249" i="4"/>
  <c r="V1249" i="4" s="1"/>
  <c r="W1249" i="4" s="1" a="1"/>
  <c r="W1249" i="4" s="1"/>
  <c r="U1250" i="4"/>
  <c r="V1250" i="4" s="1"/>
  <c r="W1250" i="4" s="1" a="1"/>
  <c r="W1250" i="4" s="1"/>
  <c r="U1251" i="4"/>
  <c r="V1251" i="4" s="1"/>
  <c r="W1251" i="4" s="1" a="1"/>
  <c r="W1251" i="4" s="1"/>
  <c r="U1252" i="4"/>
  <c r="V1252" i="4" s="1"/>
  <c r="W1252" i="4" s="1" a="1"/>
  <c r="W1252" i="4" s="1"/>
  <c r="U1253" i="4"/>
  <c r="V1253" i="4" s="1"/>
  <c r="W1253" i="4" s="1" a="1"/>
  <c r="W1253" i="4" s="1"/>
  <c r="U1254" i="4"/>
  <c r="V1254" i="4" s="1"/>
  <c r="W1254" i="4" s="1" a="1"/>
  <c r="W1254" i="4" s="1"/>
  <c r="U1255" i="4"/>
  <c r="V1255" i="4" s="1"/>
  <c r="W1255" i="4" s="1" a="1"/>
  <c r="W1255" i="4" s="1"/>
  <c r="U1256" i="4"/>
  <c r="V1256" i="4" s="1"/>
  <c r="W1256" i="4" s="1" a="1"/>
  <c r="W1256" i="4" s="1"/>
  <c r="U1257" i="4"/>
  <c r="V1257" i="4" s="1"/>
  <c r="W1257" i="4" s="1" a="1"/>
  <c r="W1257" i="4" s="1"/>
  <c r="U1258" i="4"/>
  <c r="V1258" i="4" s="1"/>
  <c r="W1258" i="4" s="1" a="1"/>
  <c r="W1258" i="4" s="1"/>
  <c r="U1259" i="4"/>
  <c r="V1259" i="4" s="1"/>
  <c r="W1259" i="4" s="1" a="1"/>
  <c r="W1259" i="4" s="1"/>
  <c r="U1260" i="4"/>
  <c r="V1260" i="4" s="1"/>
  <c r="W1260" i="4" s="1" a="1"/>
  <c r="W1260" i="4" s="1"/>
  <c r="U1261" i="4"/>
  <c r="V1261" i="4" s="1"/>
  <c r="W1261" i="4" s="1" a="1"/>
  <c r="W1261" i="4" s="1"/>
  <c r="U1262" i="4"/>
  <c r="V1262" i="4" s="1"/>
  <c r="W1262" i="4" s="1" a="1"/>
  <c r="W1262" i="4" s="1"/>
  <c r="U1263" i="4"/>
  <c r="V1263" i="4" s="1"/>
  <c r="W1263" i="4" s="1" a="1"/>
  <c r="W1263" i="4" s="1"/>
  <c r="U1264" i="4"/>
  <c r="V1264" i="4" s="1"/>
  <c r="W1264" i="4" s="1" a="1"/>
  <c r="W1264" i="4" s="1"/>
  <c r="U1265" i="4"/>
  <c r="V1265" i="4" s="1"/>
  <c r="W1265" i="4" s="1" a="1"/>
  <c r="W1265" i="4" s="1"/>
  <c r="U1266" i="4"/>
  <c r="V1266" i="4" s="1"/>
  <c r="W1266" i="4" s="1" a="1"/>
  <c r="W1266" i="4" s="1"/>
  <c r="U1267" i="4"/>
  <c r="V1267" i="4" s="1"/>
  <c r="W1267" i="4" s="1" a="1"/>
  <c r="W1267" i="4" s="1"/>
  <c r="U1268" i="4"/>
  <c r="V1268" i="4" s="1"/>
  <c r="W1268" i="4" s="1" a="1"/>
  <c r="W1268" i="4" s="1"/>
  <c r="U1269" i="4"/>
  <c r="V1269" i="4" s="1"/>
  <c r="W1269" i="4" s="1" a="1"/>
  <c r="W1269" i="4" s="1"/>
  <c r="U1270" i="4"/>
  <c r="V1270" i="4" s="1"/>
  <c r="W1270" i="4" s="1" a="1"/>
  <c r="W1270" i="4" s="1"/>
  <c r="U1271" i="4"/>
  <c r="V1271" i="4" s="1"/>
  <c r="W1271" i="4" s="1" a="1"/>
  <c r="W1271" i="4" s="1"/>
  <c r="U1272" i="4"/>
  <c r="V1272" i="4" s="1"/>
  <c r="W1272" i="4" s="1" a="1"/>
  <c r="W1272" i="4" s="1"/>
  <c r="U1273" i="4"/>
  <c r="V1273" i="4" s="1"/>
  <c r="W1273" i="4" s="1" a="1"/>
  <c r="W1273" i="4" s="1"/>
  <c r="U1274" i="4"/>
  <c r="V1274" i="4" s="1"/>
  <c r="W1274" i="4" s="1" a="1"/>
  <c r="W1274" i="4" s="1"/>
  <c r="U1275" i="4"/>
  <c r="V1275" i="4" s="1"/>
  <c r="W1275" i="4" s="1" a="1"/>
  <c r="W1275" i="4" s="1"/>
  <c r="U1276" i="4"/>
  <c r="V1276" i="4" s="1"/>
  <c r="W1276" i="4" s="1" a="1"/>
  <c r="W1276" i="4" s="1"/>
  <c r="U1277" i="4"/>
  <c r="V1277" i="4" s="1"/>
  <c r="W1277" i="4" s="1" a="1"/>
  <c r="W1277" i="4" s="1"/>
  <c r="U1278" i="4"/>
  <c r="V1278" i="4" s="1"/>
  <c r="W1278" i="4" s="1" a="1"/>
  <c r="W1278" i="4" s="1"/>
  <c r="U1279" i="4"/>
  <c r="V1279" i="4" s="1"/>
  <c r="W1279" i="4" s="1" a="1"/>
  <c r="W1279" i="4" s="1"/>
  <c r="U1280" i="4"/>
  <c r="V1280" i="4" s="1"/>
  <c r="W1280" i="4" s="1" a="1"/>
  <c r="W1280" i="4" s="1"/>
  <c r="U1281" i="4"/>
  <c r="V1281" i="4" s="1"/>
  <c r="W1281" i="4" s="1" a="1"/>
  <c r="W1281" i="4" s="1"/>
  <c r="U1282" i="4"/>
  <c r="V1282" i="4" s="1"/>
  <c r="W1282" i="4" s="1" a="1"/>
  <c r="W1282" i="4" s="1"/>
  <c r="U1283" i="4"/>
  <c r="V1283" i="4" s="1"/>
  <c r="W1283" i="4" s="1" a="1"/>
  <c r="W1283" i="4" s="1"/>
  <c r="U1284" i="4"/>
  <c r="V1284" i="4" s="1"/>
  <c r="W1284" i="4" s="1" a="1"/>
  <c r="W1284" i="4" s="1"/>
  <c r="U1285" i="4"/>
  <c r="V1285" i="4" s="1"/>
  <c r="W1285" i="4" s="1" a="1"/>
  <c r="W1285" i="4" s="1"/>
  <c r="U1286" i="4"/>
  <c r="V1286" i="4" s="1"/>
  <c r="W1286" i="4" s="1" a="1"/>
  <c r="W1286" i="4" s="1"/>
  <c r="U1287" i="4"/>
  <c r="V1287" i="4" s="1"/>
  <c r="W1287" i="4" s="1" a="1"/>
  <c r="W1287" i="4" s="1"/>
  <c r="U1288" i="4"/>
  <c r="V1288" i="4" s="1"/>
  <c r="W1288" i="4" s="1" a="1"/>
  <c r="W1288" i="4" s="1"/>
  <c r="U1289" i="4"/>
  <c r="V1289" i="4" s="1"/>
  <c r="W1289" i="4" s="1" a="1"/>
  <c r="W1289" i="4" s="1"/>
  <c r="U1290" i="4"/>
  <c r="V1290" i="4" s="1"/>
  <c r="W1290" i="4" s="1" a="1"/>
  <c r="W1290" i="4" s="1"/>
  <c r="U1291" i="4"/>
  <c r="V1291" i="4" s="1"/>
  <c r="W1291" i="4" s="1" a="1"/>
  <c r="W1291" i="4" s="1"/>
  <c r="U1292" i="4"/>
  <c r="V1292" i="4" s="1"/>
  <c r="W1292" i="4" s="1" a="1"/>
  <c r="W1292" i="4" s="1"/>
  <c r="U1293" i="4"/>
  <c r="V1293" i="4" s="1"/>
  <c r="W1293" i="4" s="1" a="1"/>
  <c r="W1293" i="4" s="1"/>
  <c r="U1294" i="4"/>
  <c r="V1294" i="4" s="1"/>
  <c r="W1294" i="4" s="1" a="1"/>
  <c r="W1294" i="4" s="1"/>
  <c r="U1295" i="4"/>
  <c r="V1295" i="4" s="1"/>
  <c r="W1295" i="4" s="1" a="1"/>
  <c r="W1295" i="4" s="1"/>
  <c r="U1296" i="4"/>
  <c r="V1296" i="4" s="1"/>
  <c r="W1296" i="4" s="1" a="1"/>
  <c r="W1296" i="4" s="1"/>
  <c r="U1297" i="4"/>
  <c r="V1297" i="4" s="1"/>
  <c r="W1297" i="4" s="1" a="1"/>
  <c r="W1297" i="4" s="1"/>
  <c r="U1298" i="4"/>
  <c r="V1298" i="4" s="1"/>
  <c r="W1298" i="4" s="1" a="1"/>
  <c r="W1298" i="4" s="1"/>
  <c r="U1299" i="4"/>
  <c r="V1299" i="4" s="1"/>
  <c r="W1299" i="4" s="1" a="1"/>
  <c r="W1299" i="4" s="1"/>
  <c r="U1300" i="4"/>
  <c r="V1300" i="4" s="1"/>
  <c r="W1300" i="4" s="1" a="1"/>
  <c r="W1300" i="4" s="1"/>
  <c r="U1301" i="4"/>
  <c r="V1301" i="4" s="1"/>
  <c r="W1301" i="4" s="1" a="1"/>
  <c r="W1301" i="4" s="1"/>
  <c r="U1302" i="4"/>
  <c r="V1302" i="4" s="1"/>
  <c r="W1302" i="4" s="1" a="1"/>
  <c r="W1302" i="4" s="1"/>
  <c r="U1303" i="4"/>
  <c r="V1303" i="4" s="1"/>
  <c r="W1303" i="4" s="1" a="1"/>
  <c r="W1303" i="4" s="1"/>
  <c r="U1304" i="4"/>
  <c r="V1304" i="4" s="1"/>
  <c r="W1304" i="4" s="1" a="1"/>
  <c r="W1304" i="4" s="1"/>
  <c r="U1305" i="4"/>
  <c r="V1305" i="4" s="1"/>
  <c r="W1305" i="4" s="1" a="1"/>
  <c r="W1305" i="4" s="1"/>
  <c r="U1306" i="4"/>
  <c r="V1306" i="4" s="1"/>
  <c r="W1306" i="4" s="1" a="1"/>
  <c r="W1306" i="4" s="1"/>
  <c r="U1307" i="4"/>
  <c r="V1307" i="4" s="1"/>
  <c r="W1307" i="4" s="1" a="1"/>
  <c r="W1307" i="4" s="1"/>
  <c r="U1308" i="4"/>
  <c r="V1308" i="4" s="1"/>
  <c r="W1308" i="4" s="1" a="1"/>
  <c r="W1308" i="4" s="1"/>
  <c r="U1309" i="4"/>
  <c r="V1309" i="4" s="1"/>
  <c r="W1309" i="4" s="1" a="1"/>
  <c r="W1309" i="4" s="1"/>
  <c r="U1310" i="4"/>
  <c r="V1310" i="4" s="1"/>
  <c r="W1310" i="4" s="1" a="1"/>
  <c r="W1310" i="4" s="1"/>
  <c r="U1311" i="4"/>
  <c r="V1311" i="4" s="1"/>
  <c r="W1311" i="4" s="1" a="1"/>
  <c r="W1311" i="4" s="1"/>
  <c r="U1312" i="4"/>
  <c r="V1312" i="4" s="1"/>
  <c r="W1312" i="4" s="1" a="1"/>
  <c r="W1312" i="4" s="1"/>
  <c r="U1313" i="4"/>
  <c r="V1313" i="4" s="1"/>
  <c r="W1313" i="4" s="1" a="1"/>
  <c r="W1313" i="4" s="1"/>
  <c r="U1314" i="4"/>
  <c r="V1314" i="4" s="1"/>
  <c r="W1314" i="4" s="1" a="1"/>
  <c r="W1314" i="4" s="1"/>
  <c r="U1315" i="4"/>
  <c r="V1315" i="4" s="1"/>
  <c r="W1315" i="4" s="1" a="1"/>
  <c r="W1315" i="4" s="1"/>
  <c r="U1316" i="4"/>
  <c r="V1316" i="4" s="1"/>
  <c r="W1316" i="4" s="1" a="1"/>
  <c r="W1316" i="4" s="1"/>
  <c r="U1317" i="4"/>
  <c r="V1317" i="4" s="1"/>
  <c r="W1317" i="4" s="1" a="1"/>
  <c r="W1317" i="4" s="1"/>
  <c r="U1318" i="4"/>
  <c r="V1318" i="4" s="1"/>
  <c r="W1318" i="4" s="1" a="1"/>
  <c r="W1318" i="4" s="1"/>
  <c r="U1319" i="4"/>
  <c r="V1319" i="4" s="1"/>
  <c r="W1319" i="4" s="1" a="1"/>
  <c r="W1319" i="4" s="1"/>
  <c r="U1320" i="4"/>
  <c r="V1320" i="4" s="1"/>
  <c r="W1320" i="4" s="1" a="1"/>
  <c r="W1320" i="4" s="1"/>
  <c r="U1321" i="4"/>
  <c r="V1321" i="4" s="1"/>
  <c r="W1321" i="4" s="1" a="1"/>
  <c r="W1321" i="4" s="1"/>
  <c r="U1322" i="4"/>
  <c r="V1322" i="4" s="1"/>
  <c r="W1322" i="4" s="1" a="1"/>
  <c r="W1322" i="4" s="1"/>
  <c r="U1323" i="4"/>
  <c r="V1323" i="4" s="1"/>
  <c r="W1323" i="4" s="1" a="1"/>
  <c r="W1323" i="4" s="1"/>
  <c r="U1324" i="4"/>
  <c r="V1324" i="4" s="1"/>
  <c r="W1324" i="4" s="1" a="1"/>
  <c r="W1324" i="4" s="1"/>
  <c r="U1325" i="4"/>
  <c r="V1325" i="4" s="1"/>
  <c r="W1325" i="4" s="1" a="1"/>
  <c r="W1325" i="4" s="1"/>
  <c r="U1326" i="4"/>
  <c r="V1326" i="4" s="1"/>
  <c r="W1326" i="4" s="1" a="1"/>
  <c r="W1326" i="4" s="1"/>
  <c r="U1327" i="4"/>
  <c r="V1327" i="4" s="1"/>
  <c r="W1327" i="4" s="1" a="1"/>
  <c r="W1327" i="4" s="1"/>
  <c r="U1328" i="4"/>
  <c r="V1328" i="4" s="1"/>
  <c r="W1328" i="4" s="1" a="1"/>
  <c r="W1328" i="4" s="1"/>
  <c r="U1329" i="4"/>
  <c r="V1329" i="4" s="1"/>
  <c r="W1329" i="4" s="1" a="1"/>
  <c r="W1329" i="4" s="1"/>
  <c r="U1330" i="4"/>
  <c r="V1330" i="4" s="1"/>
  <c r="W1330" i="4" s="1" a="1"/>
  <c r="W1330" i="4" s="1"/>
  <c r="U1331" i="4"/>
  <c r="V1331" i="4" s="1"/>
  <c r="W1331" i="4" s="1" a="1"/>
  <c r="W1331" i="4" s="1"/>
  <c r="U1332" i="4"/>
  <c r="V1332" i="4" s="1"/>
  <c r="W1332" i="4" s="1" a="1"/>
  <c r="W1332" i="4" s="1"/>
  <c r="U1333" i="4"/>
  <c r="V1333" i="4" s="1"/>
  <c r="W1333" i="4" s="1" a="1"/>
  <c r="W1333" i="4" s="1"/>
  <c r="U1334" i="4"/>
  <c r="V1334" i="4" s="1"/>
  <c r="W1334" i="4" s="1" a="1"/>
  <c r="W1334" i="4" s="1"/>
  <c r="U1335" i="4"/>
  <c r="V1335" i="4" s="1"/>
  <c r="W1335" i="4" s="1" a="1"/>
  <c r="W1335" i="4" s="1"/>
  <c r="U1336" i="4"/>
  <c r="V1336" i="4" s="1"/>
  <c r="W1336" i="4" s="1" a="1"/>
  <c r="W1336" i="4" s="1"/>
  <c r="U1337" i="4"/>
  <c r="V1337" i="4" s="1"/>
  <c r="W1337" i="4" s="1" a="1"/>
  <c r="W1337" i="4" s="1"/>
  <c r="U1338" i="4"/>
  <c r="V1338" i="4" s="1"/>
  <c r="W1338" i="4" s="1" a="1"/>
  <c r="W1338" i="4" s="1"/>
  <c r="U1339" i="4"/>
  <c r="V1339" i="4" s="1"/>
  <c r="W1339" i="4" s="1" a="1"/>
  <c r="W1339" i="4" s="1"/>
  <c r="U1340" i="4"/>
  <c r="V1340" i="4" s="1"/>
  <c r="W1340" i="4" s="1" a="1"/>
  <c r="W1340" i="4" s="1"/>
  <c r="U1341" i="4"/>
  <c r="V1341" i="4" s="1"/>
  <c r="W1341" i="4" s="1" a="1"/>
  <c r="W1341" i="4" s="1"/>
  <c r="U1342" i="4"/>
  <c r="V1342" i="4" s="1"/>
  <c r="W1342" i="4" s="1" a="1"/>
  <c r="W1342" i="4" s="1"/>
  <c r="U1343" i="4"/>
  <c r="V1343" i="4" s="1"/>
  <c r="W1343" i="4" s="1" a="1"/>
  <c r="W1343" i="4" s="1"/>
  <c r="U1344" i="4"/>
  <c r="V1344" i="4" s="1"/>
  <c r="W1344" i="4" s="1" a="1"/>
  <c r="W1344" i="4" s="1"/>
  <c r="U1345" i="4"/>
  <c r="V1345" i="4" s="1"/>
  <c r="W1345" i="4" s="1" a="1"/>
  <c r="W1345" i="4" s="1"/>
  <c r="U1346" i="4"/>
  <c r="V1346" i="4" s="1"/>
  <c r="W1346" i="4" s="1" a="1"/>
  <c r="W1346" i="4" s="1"/>
  <c r="U1347" i="4"/>
  <c r="V1347" i="4" s="1"/>
  <c r="W1347" i="4" s="1" a="1"/>
  <c r="W1347" i="4" s="1"/>
  <c r="U1348" i="4"/>
  <c r="V1348" i="4" s="1"/>
  <c r="W1348" i="4" s="1" a="1"/>
  <c r="W1348" i="4" s="1"/>
  <c r="U1349" i="4"/>
  <c r="V1349" i="4" s="1"/>
  <c r="W1349" i="4" s="1" a="1"/>
  <c r="W1349" i="4" s="1"/>
  <c r="U1350" i="4"/>
  <c r="V1350" i="4" s="1"/>
  <c r="W1350" i="4" s="1" a="1"/>
  <c r="W1350" i="4" s="1"/>
  <c r="U1351" i="4"/>
  <c r="V1351" i="4" s="1"/>
  <c r="W1351" i="4" s="1" a="1"/>
  <c r="W1351" i="4" s="1"/>
  <c r="U1352" i="4"/>
  <c r="V1352" i="4" s="1"/>
  <c r="W1352" i="4" s="1" a="1"/>
  <c r="W1352" i="4" s="1"/>
  <c r="U1353" i="4"/>
  <c r="V1353" i="4" s="1"/>
  <c r="W1353" i="4" s="1" a="1"/>
  <c r="W1353" i="4" s="1"/>
  <c r="U1354" i="4"/>
  <c r="V1354" i="4" s="1"/>
  <c r="W1354" i="4" s="1" a="1"/>
  <c r="W1354" i="4" s="1"/>
  <c r="U1355" i="4"/>
  <c r="V1355" i="4" s="1"/>
  <c r="W1355" i="4" s="1" a="1"/>
  <c r="W1355" i="4" s="1"/>
  <c r="U1356" i="4"/>
  <c r="V1356" i="4" s="1"/>
  <c r="W1356" i="4" s="1" a="1"/>
  <c r="W1356" i="4" s="1"/>
  <c r="U1357" i="4"/>
  <c r="V1357" i="4" s="1"/>
  <c r="W1357" i="4" s="1" a="1"/>
  <c r="W1357" i="4" s="1"/>
  <c r="U1358" i="4"/>
  <c r="V1358" i="4" s="1"/>
  <c r="W1358" i="4" s="1" a="1"/>
  <c r="W1358" i="4" s="1"/>
  <c r="U1359" i="4"/>
  <c r="V1359" i="4" s="1"/>
  <c r="W1359" i="4" s="1" a="1"/>
  <c r="W1359" i="4" s="1"/>
  <c r="U1360" i="4"/>
  <c r="V1360" i="4" s="1"/>
  <c r="W1360" i="4" s="1" a="1"/>
  <c r="W1360" i="4" s="1"/>
  <c r="U1361" i="4"/>
  <c r="V1361" i="4" s="1"/>
  <c r="W1361" i="4" s="1" a="1"/>
  <c r="W1361" i="4" s="1"/>
  <c r="U1362" i="4"/>
  <c r="V1362" i="4" s="1"/>
  <c r="W1362" i="4" s="1" a="1"/>
  <c r="W1362" i="4" s="1"/>
  <c r="U1363" i="4"/>
  <c r="V1363" i="4" s="1"/>
  <c r="W1363" i="4" s="1" a="1"/>
  <c r="W1363" i="4" s="1"/>
  <c r="U1364" i="4"/>
  <c r="V1364" i="4" s="1"/>
  <c r="W1364" i="4" s="1" a="1"/>
  <c r="W1364" i="4" s="1"/>
  <c r="U1365" i="4"/>
  <c r="V1365" i="4" s="1"/>
  <c r="W1365" i="4" s="1" a="1"/>
  <c r="W1365" i="4" s="1"/>
  <c r="U1366" i="4"/>
  <c r="V1366" i="4" s="1"/>
  <c r="W1366" i="4" s="1" a="1"/>
  <c r="W1366" i="4" s="1"/>
  <c r="U1367" i="4"/>
  <c r="V1367" i="4" s="1"/>
  <c r="W1367" i="4" s="1" a="1"/>
  <c r="W1367" i="4" s="1"/>
  <c r="U1368" i="4"/>
  <c r="V1368" i="4" s="1"/>
  <c r="W1368" i="4" s="1" a="1"/>
  <c r="W1368" i="4" s="1"/>
  <c r="U1369" i="4"/>
  <c r="V1369" i="4" s="1"/>
  <c r="W1369" i="4" s="1" a="1"/>
  <c r="W1369" i="4" s="1"/>
  <c r="U1370" i="4"/>
  <c r="V1370" i="4" s="1"/>
  <c r="W1370" i="4" s="1" a="1"/>
  <c r="W1370" i="4" s="1"/>
  <c r="U1371" i="4"/>
  <c r="V1371" i="4" s="1"/>
  <c r="W1371" i="4" s="1" a="1"/>
  <c r="W1371" i="4" s="1"/>
  <c r="U1372" i="4"/>
  <c r="V1372" i="4" s="1"/>
  <c r="W1372" i="4" s="1" a="1"/>
  <c r="W1372" i="4" s="1"/>
  <c r="U1373" i="4"/>
  <c r="V1373" i="4" s="1"/>
  <c r="W1373" i="4" s="1" a="1"/>
  <c r="W1373" i="4" s="1"/>
  <c r="U1374" i="4"/>
  <c r="V1374" i="4" s="1"/>
  <c r="W1374" i="4" s="1" a="1"/>
  <c r="W1374" i="4" s="1"/>
  <c r="U1375" i="4"/>
  <c r="V1375" i="4" s="1"/>
  <c r="W1375" i="4" s="1" a="1"/>
  <c r="W1375" i="4" s="1"/>
  <c r="U1376" i="4"/>
  <c r="V1376" i="4" s="1"/>
  <c r="W1376" i="4" s="1" a="1"/>
  <c r="W1376" i="4" s="1"/>
  <c r="U1377" i="4"/>
  <c r="V1377" i="4" s="1"/>
  <c r="W1377" i="4" s="1" a="1"/>
  <c r="W1377" i="4" s="1"/>
  <c r="U1378" i="4"/>
  <c r="V1378" i="4" s="1"/>
  <c r="W1378" i="4" s="1" a="1"/>
  <c r="W1378" i="4" s="1"/>
  <c r="U1379" i="4"/>
  <c r="V1379" i="4" s="1"/>
  <c r="W1379" i="4" s="1" a="1"/>
  <c r="W1379" i="4" s="1"/>
  <c r="U1380" i="4"/>
  <c r="V1380" i="4" s="1"/>
  <c r="W1380" i="4" s="1" a="1"/>
  <c r="W1380" i="4" s="1"/>
  <c r="U1381" i="4"/>
  <c r="V1381" i="4" s="1"/>
  <c r="W1381" i="4" s="1" a="1"/>
  <c r="W1381" i="4" s="1"/>
  <c r="U1382" i="4"/>
  <c r="V1382" i="4" s="1"/>
  <c r="W1382" i="4" s="1" a="1"/>
  <c r="W1382" i="4" s="1"/>
  <c r="U1383" i="4"/>
  <c r="V1383" i="4" s="1"/>
  <c r="W1383" i="4" s="1" a="1"/>
  <c r="W1383" i="4" s="1"/>
  <c r="U1384" i="4"/>
  <c r="V1384" i="4" s="1"/>
  <c r="W1384" i="4" s="1" a="1"/>
  <c r="W1384" i="4" s="1"/>
  <c r="U1385" i="4"/>
  <c r="V1385" i="4" s="1"/>
  <c r="W1385" i="4" s="1" a="1"/>
  <c r="W1385" i="4" s="1"/>
  <c r="U1386" i="4"/>
  <c r="V1386" i="4" s="1"/>
  <c r="W1386" i="4" s="1" a="1"/>
  <c r="W1386" i="4" s="1"/>
  <c r="U1387" i="4"/>
  <c r="V1387" i="4" s="1"/>
  <c r="W1387" i="4" s="1" a="1"/>
  <c r="W1387" i="4" s="1"/>
  <c r="U1388" i="4"/>
  <c r="V1388" i="4" s="1"/>
  <c r="W1388" i="4" s="1" a="1"/>
  <c r="W1388" i="4" s="1"/>
  <c r="U1389" i="4"/>
  <c r="V1389" i="4" s="1"/>
  <c r="W1389" i="4" s="1" a="1"/>
  <c r="W1389" i="4" s="1"/>
  <c r="U1390" i="4"/>
  <c r="V1390" i="4" s="1"/>
  <c r="W1390" i="4" s="1" a="1"/>
  <c r="W1390" i="4" s="1"/>
  <c r="U1391" i="4"/>
  <c r="V1391" i="4" s="1"/>
  <c r="W1391" i="4" s="1" a="1"/>
  <c r="W1391" i="4" s="1"/>
  <c r="U1392" i="4"/>
  <c r="V1392" i="4" s="1"/>
  <c r="W1392" i="4" s="1" a="1"/>
  <c r="W1392" i="4" s="1"/>
  <c r="U1393" i="4"/>
  <c r="V1393" i="4" s="1"/>
  <c r="W1393" i="4" s="1" a="1"/>
  <c r="W1393" i="4" s="1"/>
  <c r="U1394" i="4"/>
  <c r="V1394" i="4" s="1"/>
  <c r="W1394" i="4" s="1" a="1"/>
  <c r="W1394" i="4" s="1"/>
  <c r="U1395" i="4"/>
  <c r="V1395" i="4" s="1"/>
  <c r="W1395" i="4" s="1" a="1"/>
  <c r="W1395" i="4" s="1"/>
  <c r="U1396" i="4"/>
  <c r="V1396" i="4" s="1"/>
  <c r="W1396" i="4" s="1" a="1"/>
  <c r="W1396" i="4" s="1"/>
  <c r="U1397" i="4"/>
  <c r="V1397" i="4" s="1"/>
  <c r="W1397" i="4" s="1" a="1"/>
  <c r="W1397" i="4" s="1"/>
  <c r="U1398" i="4"/>
  <c r="V1398" i="4" s="1"/>
  <c r="W1398" i="4" s="1" a="1"/>
  <c r="W1398" i="4" s="1"/>
  <c r="U1399" i="4"/>
  <c r="V1399" i="4" s="1"/>
  <c r="W1399" i="4" s="1" a="1"/>
  <c r="W1399" i="4" s="1"/>
  <c r="U1400" i="4"/>
  <c r="V1400" i="4" s="1"/>
  <c r="W1400" i="4" s="1" a="1"/>
  <c r="W1400" i="4" s="1"/>
  <c r="U1401" i="4"/>
  <c r="V1401" i="4" s="1"/>
  <c r="W1401" i="4" s="1" a="1"/>
  <c r="W1401" i="4" s="1"/>
  <c r="U1402" i="4"/>
  <c r="V1402" i="4" s="1"/>
  <c r="W1402" i="4" s="1" a="1"/>
  <c r="W1402" i="4" s="1"/>
  <c r="U1403" i="4"/>
  <c r="V1403" i="4" s="1"/>
  <c r="W1403" i="4" s="1" a="1"/>
  <c r="W1403" i="4" s="1"/>
  <c r="U1404" i="4"/>
  <c r="V1404" i="4" s="1"/>
  <c r="W1404" i="4" s="1" a="1"/>
  <c r="W1404" i="4" s="1"/>
  <c r="U1405" i="4"/>
  <c r="V1405" i="4" s="1"/>
  <c r="W1405" i="4" s="1" a="1"/>
  <c r="W1405" i="4" s="1"/>
  <c r="U1406" i="4"/>
  <c r="V1406" i="4" s="1"/>
  <c r="W1406" i="4" s="1" a="1"/>
  <c r="W1406" i="4" s="1"/>
  <c r="U1407" i="4"/>
  <c r="V1407" i="4" s="1"/>
  <c r="W1407" i="4" s="1" a="1"/>
  <c r="W1407" i="4" s="1"/>
  <c r="U1408" i="4"/>
  <c r="V1408" i="4" s="1"/>
  <c r="W1408" i="4" s="1" a="1"/>
  <c r="W1408" i="4" s="1"/>
  <c r="U1409" i="4"/>
  <c r="V1409" i="4" s="1"/>
  <c r="W1409" i="4" s="1" a="1"/>
  <c r="W1409" i="4" s="1"/>
  <c r="U1410" i="4"/>
  <c r="V1410" i="4" s="1"/>
  <c r="W1410" i="4" s="1" a="1"/>
  <c r="W1410" i="4" s="1"/>
  <c r="U1411" i="4"/>
  <c r="V1411" i="4" s="1"/>
  <c r="W1411" i="4" s="1" a="1"/>
  <c r="W1411" i="4" s="1"/>
  <c r="U1412" i="4"/>
  <c r="V1412" i="4" s="1"/>
  <c r="W1412" i="4" s="1" a="1"/>
  <c r="W1412" i="4" s="1"/>
  <c r="U1413" i="4"/>
  <c r="V1413" i="4" s="1"/>
  <c r="W1413" i="4" s="1" a="1"/>
  <c r="W1413" i="4" s="1"/>
  <c r="U1414" i="4"/>
  <c r="V1414" i="4" s="1"/>
  <c r="W1414" i="4" s="1" a="1"/>
  <c r="W1414" i="4" s="1"/>
  <c r="U1415" i="4"/>
  <c r="V1415" i="4" s="1"/>
  <c r="W1415" i="4" s="1" a="1"/>
  <c r="W1415" i="4" s="1"/>
  <c r="U1416" i="4"/>
  <c r="V1416" i="4" s="1"/>
  <c r="W1416" i="4" s="1" a="1"/>
  <c r="W1416" i="4" s="1"/>
  <c r="U1417" i="4"/>
  <c r="V1417" i="4" s="1"/>
  <c r="W1417" i="4" s="1" a="1"/>
  <c r="W1417" i="4" s="1"/>
  <c r="U1418" i="4"/>
  <c r="V1418" i="4" s="1"/>
  <c r="W1418" i="4" s="1" a="1"/>
  <c r="W1418" i="4" s="1"/>
  <c r="U1419" i="4"/>
  <c r="V1419" i="4" s="1"/>
  <c r="W1419" i="4" s="1" a="1"/>
  <c r="W1419" i="4" s="1"/>
  <c r="U1420" i="4"/>
  <c r="V1420" i="4" s="1"/>
  <c r="W1420" i="4" s="1" a="1"/>
  <c r="W1420" i="4" s="1"/>
  <c r="U1421" i="4"/>
  <c r="V1421" i="4" s="1"/>
  <c r="W1421" i="4" s="1" a="1"/>
  <c r="W1421" i="4" s="1"/>
  <c r="U1422" i="4"/>
  <c r="V1422" i="4" s="1"/>
  <c r="W1422" i="4" s="1" a="1"/>
  <c r="W1422" i="4" s="1"/>
  <c r="U1423" i="4"/>
  <c r="V1423" i="4" s="1"/>
  <c r="W1423" i="4" s="1" a="1"/>
  <c r="W1423" i="4" s="1"/>
  <c r="U1424" i="4"/>
  <c r="V1424" i="4" s="1"/>
  <c r="W1424" i="4" s="1" a="1"/>
  <c r="W1424" i="4" s="1"/>
  <c r="U1425" i="4"/>
  <c r="V1425" i="4" s="1"/>
  <c r="W1425" i="4" s="1" a="1"/>
  <c r="W1425" i="4" s="1"/>
  <c r="U1426" i="4"/>
  <c r="V1426" i="4" s="1"/>
  <c r="W1426" i="4" s="1" a="1"/>
  <c r="W1426" i="4" s="1"/>
  <c r="U1427" i="4"/>
  <c r="V1427" i="4" s="1"/>
  <c r="W1427" i="4" s="1" a="1"/>
  <c r="W1427" i="4" s="1"/>
  <c r="U1428" i="4"/>
  <c r="V1428" i="4" s="1"/>
  <c r="W1428" i="4" s="1" a="1"/>
  <c r="W1428" i="4" s="1"/>
  <c r="U1429" i="4"/>
  <c r="V1429" i="4" s="1"/>
  <c r="W1429" i="4" s="1" a="1"/>
  <c r="W1429" i="4" s="1"/>
  <c r="U1430" i="4"/>
  <c r="V1430" i="4" s="1"/>
  <c r="W1430" i="4" s="1" a="1"/>
  <c r="W1430" i="4" s="1"/>
  <c r="U1431" i="4"/>
  <c r="V1431" i="4" s="1"/>
  <c r="W1431" i="4" s="1" a="1"/>
  <c r="W1431" i="4" s="1"/>
  <c r="U1432" i="4"/>
  <c r="V1432" i="4" s="1"/>
  <c r="W1432" i="4" s="1" a="1"/>
  <c r="W1432" i="4" s="1"/>
  <c r="U1433" i="4"/>
  <c r="V1433" i="4" s="1"/>
  <c r="W1433" i="4" s="1" a="1"/>
  <c r="W1433" i="4" s="1"/>
  <c r="U1434" i="4"/>
  <c r="V1434" i="4" s="1"/>
  <c r="W1434" i="4" s="1" a="1"/>
  <c r="W1434" i="4" s="1"/>
  <c r="U1435" i="4"/>
  <c r="V1435" i="4" s="1"/>
  <c r="W1435" i="4" s="1" a="1"/>
  <c r="W1435" i="4" s="1"/>
  <c r="U1436" i="4"/>
  <c r="V1436" i="4" s="1"/>
  <c r="W1436" i="4" s="1" a="1"/>
  <c r="W1436" i="4" s="1"/>
  <c r="U1437" i="4"/>
  <c r="V1437" i="4" s="1"/>
  <c r="W1437" i="4" s="1" a="1"/>
  <c r="W1437" i="4" s="1"/>
  <c r="U1438" i="4"/>
  <c r="V1438" i="4" s="1"/>
  <c r="W1438" i="4" s="1" a="1"/>
  <c r="W1438" i="4" s="1"/>
  <c r="U1439" i="4"/>
  <c r="V1439" i="4" s="1"/>
  <c r="W1439" i="4" s="1" a="1"/>
  <c r="W1439" i="4" s="1"/>
  <c r="U1440" i="4"/>
  <c r="V1440" i="4" s="1"/>
  <c r="W1440" i="4" s="1" a="1"/>
  <c r="W1440" i="4" s="1"/>
  <c r="U1441" i="4"/>
  <c r="V1441" i="4" s="1"/>
  <c r="W1441" i="4" s="1" a="1"/>
  <c r="W1441" i="4" s="1"/>
  <c r="U1442" i="4"/>
  <c r="V1442" i="4" s="1"/>
  <c r="W1442" i="4" s="1" a="1"/>
  <c r="W1442" i="4" s="1"/>
  <c r="U1443" i="4"/>
  <c r="V1443" i="4" s="1"/>
  <c r="W1443" i="4" s="1" a="1"/>
  <c r="W1443" i="4" s="1"/>
  <c r="U1444" i="4"/>
  <c r="V1444" i="4" s="1"/>
  <c r="W1444" i="4" s="1" a="1"/>
  <c r="W1444" i="4" s="1"/>
  <c r="U1445" i="4"/>
  <c r="V1445" i="4" s="1"/>
  <c r="W1445" i="4" s="1" a="1"/>
  <c r="W1445" i="4" s="1"/>
  <c r="U1446" i="4"/>
  <c r="V1446" i="4" s="1"/>
  <c r="W1446" i="4" s="1" a="1"/>
  <c r="W1446" i="4" s="1"/>
  <c r="U1447" i="4"/>
  <c r="V1447" i="4" s="1"/>
  <c r="W1447" i="4" s="1" a="1"/>
  <c r="W1447" i="4" s="1"/>
  <c r="U1448" i="4"/>
  <c r="V1448" i="4" s="1"/>
  <c r="W1448" i="4" s="1" a="1"/>
  <c r="W1448" i="4" s="1"/>
  <c r="U1449" i="4"/>
  <c r="V1449" i="4" s="1"/>
  <c r="W1449" i="4" s="1" a="1"/>
  <c r="W1449" i="4" s="1"/>
  <c r="U1450" i="4"/>
  <c r="V1450" i="4" s="1"/>
  <c r="W1450" i="4" s="1" a="1"/>
  <c r="W1450" i="4" s="1"/>
  <c r="U1451" i="4"/>
  <c r="V1451" i="4" s="1"/>
  <c r="W1451" i="4" s="1" a="1"/>
  <c r="W1451" i="4" s="1"/>
  <c r="U1452" i="4"/>
  <c r="V1452" i="4" s="1"/>
  <c r="W1452" i="4" s="1" a="1"/>
  <c r="W1452" i="4" s="1"/>
  <c r="U1453" i="4"/>
  <c r="V1453" i="4" s="1"/>
  <c r="W1453" i="4" s="1" a="1"/>
  <c r="W1453" i="4" s="1"/>
  <c r="U1454" i="4"/>
  <c r="V1454" i="4" s="1"/>
  <c r="W1454" i="4" s="1" a="1"/>
  <c r="W1454" i="4" s="1"/>
  <c r="U1455" i="4"/>
  <c r="V1455" i="4" s="1"/>
  <c r="W1455" i="4" s="1" a="1"/>
  <c r="W1455" i="4" s="1"/>
  <c r="U1456" i="4"/>
  <c r="V1456" i="4" s="1"/>
  <c r="W1456" i="4" s="1" a="1"/>
  <c r="W1456" i="4" s="1"/>
  <c r="U1457" i="4"/>
  <c r="V1457" i="4" s="1"/>
  <c r="W1457" i="4" s="1" a="1"/>
  <c r="W1457" i="4" s="1"/>
  <c r="U1458" i="4"/>
  <c r="V1458" i="4" s="1"/>
  <c r="W1458" i="4" s="1" a="1"/>
  <c r="W1458" i="4" s="1"/>
  <c r="U1459" i="4"/>
  <c r="V1459" i="4" s="1"/>
  <c r="W1459" i="4" s="1" a="1"/>
  <c r="W1459" i="4" s="1"/>
  <c r="U1460" i="4"/>
  <c r="V1460" i="4" s="1"/>
  <c r="W1460" i="4" s="1" a="1"/>
  <c r="W1460" i="4" s="1"/>
  <c r="U1461" i="4"/>
  <c r="V1461" i="4" s="1"/>
  <c r="W1461" i="4" s="1" a="1"/>
  <c r="W1461" i="4" s="1"/>
  <c r="U1462" i="4"/>
  <c r="V1462" i="4" s="1"/>
  <c r="W1462" i="4" s="1" a="1"/>
  <c r="W1462" i="4" s="1"/>
  <c r="U1463" i="4"/>
  <c r="V1463" i="4" s="1"/>
  <c r="W1463" i="4" s="1" a="1"/>
  <c r="W1463" i="4" s="1"/>
  <c r="U1464" i="4"/>
  <c r="V1464" i="4" s="1"/>
  <c r="W1464" i="4" s="1" a="1"/>
  <c r="W1464" i="4" s="1"/>
  <c r="U1465" i="4"/>
  <c r="V1465" i="4" s="1"/>
  <c r="W1465" i="4" s="1" a="1"/>
  <c r="W1465" i="4" s="1"/>
  <c r="U1466" i="4"/>
  <c r="V1466" i="4" s="1"/>
  <c r="W1466" i="4" s="1" a="1"/>
  <c r="W1466" i="4" s="1"/>
  <c r="U1467" i="4"/>
  <c r="V1467" i="4" s="1"/>
  <c r="W1467" i="4" s="1" a="1"/>
  <c r="W1467" i="4" s="1"/>
  <c r="U1468" i="4"/>
  <c r="V1468" i="4" s="1"/>
  <c r="W1468" i="4" s="1" a="1"/>
  <c r="W1468" i="4" s="1"/>
  <c r="U1469" i="4"/>
  <c r="V1469" i="4" s="1"/>
  <c r="W1469" i="4" s="1" a="1"/>
  <c r="W1469" i="4" s="1"/>
  <c r="U1470" i="4"/>
  <c r="V1470" i="4" s="1"/>
  <c r="W1470" i="4" s="1" a="1"/>
  <c r="W1470" i="4" s="1"/>
  <c r="U1471" i="4"/>
  <c r="V1471" i="4" s="1"/>
  <c r="W1471" i="4" s="1" a="1"/>
  <c r="W1471" i="4" s="1"/>
  <c r="U1472" i="4"/>
  <c r="V1472" i="4" s="1"/>
  <c r="W1472" i="4" s="1" a="1"/>
  <c r="W1472" i="4" s="1"/>
  <c r="U1473" i="4"/>
  <c r="V1473" i="4" s="1"/>
  <c r="W1473" i="4" s="1" a="1"/>
  <c r="W1473" i="4" s="1"/>
  <c r="U1474" i="4"/>
  <c r="V1474" i="4" s="1"/>
  <c r="W1474" i="4" s="1" a="1"/>
  <c r="W1474" i="4" s="1"/>
  <c r="U1475" i="4"/>
  <c r="V1475" i="4" s="1"/>
  <c r="W1475" i="4" s="1" a="1"/>
  <c r="W1475" i="4" s="1"/>
  <c r="U1476" i="4"/>
  <c r="V1476" i="4" s="1"/>
  <c r="W1476" i="4" s="1" a="1"/>
  <c r="W1476" i="4" s="1"/>
  <c r="U1477" i="4"/>
  <c r="V1477" i="4" s="1"/>
  <c r="W1477" i="4" s="1" a="1"/>
  <c r="W1477" i="4" s="1"/>
  <c r="U1478" i="4"/>
  <c r="V1478" i="4" s="1"/>
  <c r="W1478" i="4" s="1" a="1"/>
  <c r="W1478" i="4" s="1"/>
  <c r="U1479" i="4"/>
  <c r="V1479" i="4" s="1"/>
  <c r="W1479" i="4" s="1" a="1"/>
  <c r="W1479" i="4" s="1"/>
  <c r="U1480" i="4"/>
  <c r="V1480" i="4" s="1"/>
  <c r="W1480" i="4" s="1" a="1"/>
  <c r="W1480" i="4" s="1"/>
  <c r="U1481" i="4"/>
  <c r="V1481" i="4" s="1"/>
  <c r="W1481" i="4" s="1" a="1"/>
  <c r="W1481" i="4" s="1"/>
  <c r="U1482" i="4"/>
  <c r="V1482" i="4" s="1"/>
  <c r="W1482" i="4" s="1" a="1"/>
  <c r="W1482" i="4" s="1"/>
  <c r="U1483" i="4"/>
  <c r="V1483" i="4" s="1"/>
  <c r="W1483" i="4" s="1" a="1"/>
  <c r="W1483" i="4" s="1"/>
  <c r="U1484" i="4"/>
  <c r="V1484" i="4" s="1"/>
  <c r="W1484" i="4" s="1" a="1"/>
  <c r="W1484" i="4" s="1"/>
  <c r="U1485" i="4"/>
  <c r="V1485" i="4" s="1"/>
  <c r="W1485" i="4" s="1" a="1"/>
  <c r="W1485" i="4" s="1"/>
  <c r="U1486" i="4"/>
  <c r="V1486" i="4" s="1"/>
  <c r="W1486" i="4" s="1" a="1"/>
  <c r="W1486" i="4" s="1"/>
  <c r="U1487" i="4"/>
  <c r="V1487" i="4" s="1"/>
  <c r="W1487" i="4" s="1" a="1"/>
  <c r="W1487" i="4" s="1"/>
  <c r="U1488" i="4"/>
  <c r="V1488" i="4" s="1"/>
  <c r="W1488" i="4" s="1" a="1"/>
  <c r="W1488" i="4" s="1"/>
  <c r="U1489" i="4"/>
  <c r="V1489" i="4" s="1"/>
  <c r="W1489" i="4" s="1" a="1"/>
  <c r="W1489" i="4" s="1"/>
  <c r="U1490" i="4"/>
  <c r="V1490" i="4" s="1"/>
  <c r="W1490" i="4" s="1" a="1"/>
  <c r="W1490" i="4" s="1"/>
  <c r="U1491" i="4"/>
  <c r="V1491" i="4" s="1"/>
  <c r="W1491" i="4" s="1" a="1"/>
  <c r="W1491" i="4" s="1"/>
  <c r="U1492" i="4"/>
  <c r="V1492" i="4" s="1"/>
  <c r="W1492" i="4" s="1" a="1"/>
  <c r="W1492" i="4" s="1"/>
  <c r="U1493" i="4"/>
  <c r="V1493" i="4" s="1"/>
  <c r="W1493" i="4" s="1" a="1"/>
  <c r="W1493" i="4" s="1"/>
  <c r="U1494" i="4"/>
  <c r="V1494" i="4" s="1"/>
  <c r="W1494" i="4" s="1" a="1"/>
  <c r="W1494" i="4" s="1"/>
  <c r="U1495" i="4"/>
  <c r="V1495" i="4" s="1"/>
  <c r="W1495" i="4" s="1" a="1"/>
  <c r="W1495" i="4" s="1"/>
  <c r="U1496" i="4"/>
  <c r="V1496" i="4" s="1"/>
  <c r="W1496" i="4" s="1" a="1"/>
  <c r="W1496" i="4" s="1"/>
  <c r="U1497" i="4"/>
  <c r="V1497" i="4" s="1"/>
  <c r="W1497" i="4" s="1" a="1"/>
  <c r="W1497" i="4" s="1"/>
  <c r="U1498" i="4"/>
  <c r="V1498" i="4" s="1"/>
  <c r="W1498" i="4" s="1" a="1"/>
  <c r="W1498" i="4" s="1"/>
  <c r="U1499" i="4"/>
  <c r="V1499" i="4" s="1"/>
  <c r="W1499" i="4" s="1" a="1"/>
  <c r="W1499" i="4" s="1"/>
  <c r="U1500" i="4"/>
  <c r="V1500" i="4" s="1"/>
  <c r="W1500" i="4" s="1" a="1"/>
  <c r="W1500" i="4" s="1"/>
  <c r="U1501" i="4"/>
  <c r="V1501" i="4" s="1"/>
  <c r="W1501" i="4" s="1" a="1"/>
  <c r="W1501" i="4" s="1"/>
  <c r="U1502" i="4"/>
  <c r="V1502" i="4" s="1"/>
  <c r="W1502" i="4" s="1" a="1"/>
  <c r="W1502" i="4" s="1"/>
  <c r="U1503" i="4"/>
  <c r="V1503" i="4" s="1"/>
  <c r="W1503" i="4" s="1" a="1"/>
  <c r="W1503" i="4" s="1"/>
  <c r="U1504" i="4"/>
  <c r="V1504" i="4" s="1"/>
  <c r="W1504" i="4" s="1" a="1"/>
  <c r="W1504" i="4" s="1"/>
  <c r="U1505" i="4"/>
  <c r="V1505" i="4" s="1"/>
  <c r="W1505" i="4" s="1" a="1"/>
  <c r="W1505" i="4" s="1"/>
  <c r="U1506" i="4"/>
  <c r="V1506" i="4" s="1"/>
  <c r="W1506" i="4" s="1" a="1"/>
  <c r="W1506" i="4" s="1"/>
  <c r="U1507" i="4"/>
  <c r="V1507" i="4" s="1"/>
  <c r="W1507" i="4" s="1" a="1"/>
  <c r="W1507" i="4" s="1"/>
  <c r="U1508" i="4"/>
  <c r="V1508" i="4" s="1"/>
  <c r="W1508" i="4" s="1" a="1"/>
  <c r="W1508" i="4" s="1"/>
  <c r="U1509" i="4"/>
  <c r="V1509" i="4" s="1"/>
  <c r="W1509" i="4" s="1" a="1"/>
  <c r="W1509" i="4" s="1"/>
  <c r="U1510" i="4"/>
  <c r="V1510" i="4" s="1"/>
  <c r="W1510" i="4" s="1" a="1"/>
  <c r="W1510" i="4" s="1"/>
  <c r="U1511" i="4"/>
  <c r="V1511" i="4" s="1"/>
  <c r="W1511" i="4" s="1" a="1"/>
  <c r="W1511" i="4" s="1"/>
  <c r="U1512" i="4"/>
  <c r="V1512" i="4" s="1"/>
  <c r="W1512" i="4" s="1" a="1"/>
  <c r="W1512" i="4" s="1"/>
  <c r="U1513" i="4"/>
  <c r="V1513" i="4" s="1"/>
  <c r="W1513" i="4" s="1" a="1"/>
  <c r="W1513" i="4" s="1"/>
  <c r="U1514" i="4"/>
  <c r="V1514" i="4" s="1"/>
  <c r="W1514" i="4" s="1" a="1"/>
  <c r="W1514" i="4" s="1"/>
  <c r="U1515" i="4"/>
  <c r="V1515" i="4" s="1"/>
  <c r="W1515" i="4" s="1" a="1"/>
  <c r="W1515" i="4" s="1"/>
  <c r="U1516" i="4"/>
  <c r="V1516" i="4" s="1"/>
  <c r="W1516" i="4" s="1" a="1"/>
  <c r="W1516" i="4" s="1"/>
  <c r="U1517" i="4"/>
  <c r="V1517" i="4" s="1"/>
  <c r="W1517" i="4" s="1" a="1"/>
  <c r="W1517" i="4" s="1"/>
  <c r="U1518" i="4"/>
  <c r="V1518" i="4" s="1"/>
  <c r="W1518" i="4" s="1" a="1"/>
  <c r="W1518" i="4" s="1"/>
  <c r="U1519" i="4"/>
  <c r="V1519" i="4" s="1"/>
  <c r="W1519" i="4" s="1" a="1"/>
  <c r="W1519" i="4" s="1"/>
  <c r="U1520" i="4"/>
  <c r="V1520" i="4" s="1"/>
  <c r="W1520" i="4" s="1" a="1"/>
  <c r="W1520" i="4" s="1"/>
  <c r="U1521" i="4"/>
  <c r="V1521" i="4" s="1"/>
  <c r="W1521" i="4" s="1" a="1"/>
  <c r="W1521" i="4" s="1"/>
  <c r="U1522" i="4"/>
  <c r="V1522" i="4" s="1"/>
  <c r="W1522" i="4" s="1" a="1"/>
  <c r="W1522" i="4" s="1"/>
  <c r="U1523" i="4"/>
  <c r="V1523" i="4" s="1"/>
  <c r="W1523" i="4" s="1" a="1"/>
  <c r="W1523" i="4" s="1"/>
  <c r="U1524" i="4"/>
  <c r="V1524" i="4" s="1"/>
  <c r="W1524" i="4" s="1" a="1"/>
  <c r="W1524" i="4" s="1"/>
  <c r="U1525" i="4"/>
  <c r="V1525" i="4" s="1"/>
  <c r="W1525" i="4" s="1" a="1"/>
  <c r="W1525" i="4" s="1"/>
  <c r="U1526" i="4"/>
  <c r="V1526" i="4" s="1"/>
  <c r="W1526" i="4" s="1" a="1"/>
  <c r="W1526" i="4" s="1"/>
  <c r="U1527" i="4"/>
  <c r="V1527" i="4" s="1"/>
  <c r="W1527" i="4" s="1" a="1"/>
  <c r="W1527" i="4" s="1"/>
  <c r="U1528" i="4"/>
  <c r="V1528" i="4" s="1"/>
  <c r="W1528" i="4" s="1" a="1"/>
  <c r="W1528" i="4" s="1"/>
  <c r="U1529" i="4"/>
  <c r="V1529" i="4" s="1"/>
  <c r="W1529" i="4" s="1" a="1"/>
  <c r="W1529" i="4" s="1"/>
  <c r="U1530" i="4"/>
  <c r="V1530" i="4" s="1"/>
  <c r="W1530" i="4" s="1" a="1"/>
  <c r="W1530" i="4" s="1"/>
  <c r="U1531" i="4"/>
  <c r="V1531" i="4" s="1"/>
  <c r="W1531" i="4" s="1" a="1"/>
  <c r="W1531" i="4" s="1"/>
  <c r="U1532" i="4"/>
  <c r="V1532" i="4" s="1"/>
  <c r="W1532" i="4" s="1" a="1"/>
  <c r="W1532" i="4" s="1"/>
  <c r="U1533" i="4"/>
  <c r="V1533" i="4" s="1"/>
  <c r="W1533" i="4" s="1" a="1"/>
  <c r="W1533" i="4" s="1"/>
  <c r="U1534" i="4"/>
  <c r="V1534" i="4" s="1"/>
  <c r="W1534" i="4" s="1" a="1"/>
  <c r="W1534" i="4" s="1"/>
  <c r="U1535" i="4"/>
  <c r="V1535" i="4" s="1"/>
  <c r="W1535" i="4" s="1" a="1"/>
  <c r="W1535" i="4" s="1"/>
  <c r="U1536" i="4"/>
  <c r="V1536" i="4" s="1"/>
  <c r="W1536" i="4" s="1" a="1"/>
  <c r="W1536" i="4" s="1"/>
  <c r="U1537" i="4"/>
  <c r="V1537" i="4" s="1"/>
  <c r="W1537" i="4" s="1" a="1"/>
  <c r="W1537" i="4" s="1"/>
  <c r="U1538" i="4"/>
  <c r="V1538" i="4" s="1"/>
  <c r="W1538" i="4" s="1" a="1"/>
  <c r="W1538" i="4" s="1"/>
  <c r="U1539" i="4"/>
  <c r="V1539" i="4" s="1"/>
  <c r="W1539" i="4" s="1" a="1"/>
  <c r="W1539" i="4" s="1"/>
  <c r="U1540" i="4"/>
  <c r="V1540" i="4" s="1"/>
  <c r="W1540" i="4" s="1" a="1"/>
  <c r="W1540" i="4" s="1"/>
  <c r="U1541" i="4"/>
  <c r="V1541" i="4" s="1"/>
  <c r="W1541" i="4" s="1" a="1"/>
  <c r="W1541" i="4" s="1"/>
  <c r="U1542" i="4"/>
  <c r="V1542" i="4" s="1"/>
  <c r="W1542" i="4" s="1" a="1"/>
  <c r="W1542" i="4" s="1"/>
  <c r="U1543" i="4"/>
  <c r="V1543" i="4" s="1"/>
  <c r="W1543" i="4" s="1" a="1"/>
  <c r="W1543" i="4" s="1"/>
  <c r="U1544" i="4"/>
  <c r="V1544" i="4" s="1"/>
  <c r="W1544" i="4" s="1" a="1"/>
  <c r="W1544" i="4" s="1"/>
  <c r="U1545" i="4"/>
  <c r="V1545" i="4" s="1"/>
  <c r="W1545" i="4" s="1" a="1"/>
  <c r="W1545" i="4" s="1"/>
  <c r="U1546" i="4"/>
  <c r="V1546" i="4" s="1"/>
  <c r="W1546" i="4" s="1" a="1"/>
  <c r="W1546" i="4" s="1"/>
  <c r="U1547" i="4"/>
  <c r="V1547" i="4" s="1"/>
  <c r="W1547" i="4" s="1" a="1"/>
  <c r="W1547" i="4" s="1"/>
  <c r="U1548" i="4"/>
  <c r="V1548" i="4" s="1"/>
  <c r="W1548" i="4" s="1" a="1"/>
  <c r="W1548" i="4" s="1"/>
  <c r="U1549" i="4"/>
  <c r="V1549" i="4" s="1"/>
  <c r="W1549" i="4" s="1" a="1"/>
  <c r="W1549" i="4" s="1"/>
  <c r="U1550" i="4"/>
  <c r="V1550" i="4" s="1"/>
  <c r="W1550" i="4" s="1" a="1"/>
  <c r="W1550" i="4" s="1"/>
  <c r="U1551" i="4"/>
  <c r="V1551" i="4" s="1"/>
  <c r="W1551" i="4" s="1" a="1"/>
  <c r="W1551" i="4" s="1"/>
  <c r="U1552" i="4"/>
  <c r="V1552" i="4" s="1"/>
  <c r="W1552" i="4" s="1" a="1"/>
  <c r="W1552" i="4" s="1"/>
  <c r="U1553" i="4"/>
  <c r="V1553" i="4" s="1"/>
  <c r="W1553" i="4" s="1" a="1"/>
  <c r="W1553" i="4" s="1"/>
  <c r="U1554" i="4"/>
  <c r="V1554" i="4" s="1"/>
  <c r="W1554" i="4" s="1" a="1"/>
  <c r="W1554" i="4" s="1"/>
  <c r="U1555" i="4"/>
  <c r="V1555" i="4" s="1"/>
  <c r="W1555" i="4" s="1" a="1"/>
  <c r="W1555" i="4" s="1"/>
  <c r="U1556" i="4"/>
  <c r="V1556" i="4" s="1"/>
  <c r="W1556" i="4" s="1" a="1"/>
  <c r="W1556" i="4" s="1"/>
  <c r="U1557" i="4"/>
  <c r="V1557" i="4" s="1"/>
  <c r="W1557" i="4" s="1" a="1"/>
  <c r="W1557" i="4" s="1"/>
  <c r="U1558" i="4"/>
  <c r="V1558" i="4" s="1"/>
  <c r="W1558" i="4" s="1" a="1"/>
  <c r="W1558" i="4" s="1"/>
  <c r="U1559" i="4"/>
  <c r="V1559" i="4" s="1"/>
  <c r="W1559" i="4" s="1" a="1"/>
  <c r="W1559" i="4" s="1"/>
  <c r="U1560" i="4"/>
  <c r="V1560" i="4" s="1"/>
  <c r="W1560" i="4" s="1" a="1"/>
  <c r="W1560" i="4" s="1"/>
  <c r="U1561" i="4"/>
  <c r="V1561" i="4" s="1"/>
  <c r="W1561" i="4" s="1" a="1"/>
  <c r="W1561" i="4" s="1"/>
  <c r="U1562" i="4"/>
  <c r="V1562" i="4" s="1"/>
  <c r="W1562" i="4" s="1" a="1"/>
  <c r="W1562" i="4" s="1"/>
  <c r="U1563" i="4"/>
  <c r="V1563" i="4" s="1"/>
  <c r="W1563" i="4" s="1" a="1"/>
  <c r="W1563" i="4" s="1"/>
  <c r="U1564" i="4"/>
  <c r="V1564" i="4" s="1"/>
  <c r="W1564" i="4" s="1" a="1"/>
  <c r="W1564" i="4" s="1"/>
  <c r="U1565" i="4"/>
  <c r="V1565" i="4" s="1"/>
  <c r="W1565" i="4" s="1" a="1"/>
  <c r="W1565" i="4" s="1"/>
  <c r="U1566" i="4"/>
  <c r="V1566" i="4" s="1"/>
  <c r="W1566" i="4" s="1" a="1"/>
  <c r="W1566" i="4" s="1"/>
  <c r="U1567" i="4"/>
  <c r="V1567" i="4" s="1"/>
  <c r="W1567" i="4" s="1" a="1"/>
  <c r="W1567" i="4" s="1"/>
  <c r="U1568" i="4"/>
  <c r="V1568" i="4" s="1"/>
  <c r="W1568" i="4" s="1" a="1"/>
  <c r="W1568" i="4" s="1"/>
  <c r="U1569" i="4"/>
  <c r="V1569" i="4" s="1"/>
  <c r="W1569" i="4" s="1" a="1"/>
  <c r="W1569" i="4" s="1"/>
  <c r="U1570" i="4"/>
  <c r="V1570" i="4" s="1"/>
  <c r="W1570" i="4" s="1" a="1"/>
  <c r="W1570" i="4" s="1"/>
  <c r="U1571" i="4"/>
  <c r="V1571" i="4" s="1"/>
  <c r="W1571" i="4" s="1" a="1"/>
  <c r="W1571" i="4" s="1"/>
  <c r="U1572" i="4"/>
  <c r="V1572" i="4" s="1"/>
  <c r="W1572" i="4" s="1" a="1"/>
  <c r="W1572" i="4" s="1"/>
  <c r="U1573" i="4"/>
  <c r="V1573" i="4" s="1"/>
  <c r="W1573" i="4" s="1" a="1"/>
  <c r="W1573" i="4" s="1"/>
  <c r="U1574" i="4"/>
  <c r="V1574" i="4" s="1"/>
  <c r="W1574" i="4" s="1" a="1"/>
  <c r="W1574" i="4" s="1"/>
  <c r="U1575" i="4"/>
  <c r="V1575" i="4" s="1"/>
  <c r="W1575" i="4" s="1" a="1"/>
  <c r="W1575" i="4" s="1"/>
  <c r="U1576" i="4"/>
  <c r="V1576" i="4" s="1"/>
  <c r="W1576" i="4" s="1" a="1"/>
  <c r="W1576" i="4" s="1"/>
  <c r="U1577" i="4"/>
  <c r="V1577" i="4" s="1"/>
  <c r="W1577" i="4" s="1" a="1"/>
  <c r="W1577" i="4" s="1"/>
  <c r="U1578" i="4"/>
  <c r="V1578" i="4" s="1"/>
  <c r="W1578" i="4" s="1" a="1"/>
  <c r="W1578" i="4" s="1"/>
  <c r="U1579" i="4"/>
  <c r="V1579" i="4" s="1"/>
  <c r="W1579" i="4" s="1" a="1"/>
  <c r="W1579" i="4" s="1"/>
  <c r="U1580" i="4"/>
  <c r="V1580" i="4" s="1"/>
  <c r="W1580" i="4" s="1" a="1"/>
  <c r="W1580" i="4" s="1"/>
  <c r="U1581" i="4"/>
  <c r="V1581" i="4" s="1"/>
  <c r="W1581" i="4" s="1" a="1"/>
  <c r="W1581" i="4" s="1"/>
  <c r="U1582" i="4"/>
  <c r="V1582" i="4" s="1"/>
  <c r="W1582" i="4" s="1" a="1"/>
  <c r="W1582" i="4" s="1"/>
  <c r="U1583" i="4"/>
  <c r="V1583" i="4" s="1"/>
  <c r="W1583" i="4" s="1" a="1"/>
  <c r="W1583" i="4" s="1"/>
  <c r="U1584" i="4"/>
  <c r="V1584" i="4" s="1"/>
  <c r="W1584" i="4" s="1" a="1"/>
  <c r="W1584" i="4" s="1"/>
  <c r="U1585" i="4"/>
  <c r="V1585" i="4" s="1"/>
  <c r="W1585" i="4" s="1" a="1"/>
  <c r="W1585" i="4" s="1"/>
  <c r="U1586" i="4"/>
  <c r="V1586" i="4" s="1"/>
  <c r="W1586" i="4" s="1" a="1"/>
  <c r="W1586" i="4" s="1"/>
  <c r="U1587" i="4"/>
  <c r="V1587" i="4" s="1"/>
  <c r="W1587" i="4" s="1" a="1"/>
  <c r="W1587" i="4" s="1"/>
  <c r="U1588" i="4"/>
  <c r="V1588" i="4" s="1"/>
  <c r="W1588" i="4" s="1" a="1"/>
  <c r="W1588" i="4" s="1"/>
  <c r="U1589" i="4"/>
  <c r="V1589" i="4" s="1"/>
  <c r="W1589" i="4" s="1" a="1"/>
  <c r="W1589" i="4" s="1"/>
  <c r="U1590" i="4"/>
  <c r="V1590" i="4" s="1"/>
  <c r="W1590" i="4" s="1" a="1"/>
  <c r="W1590" i="4" s="1"/>
  <c r="U1591" i="4"/>
  <c r="V1591" i="4" s="1"/>
  <c r="W1591" i="4" s="1" a="1"/>
  <c r="W1591" i="4" s="1"/>
  <c r="U1592" i="4"/>
  <c r="V1592" i="4" s="1"/>
  <c r="W1592" i="4" s="1" a="1"/>
  <c r="W1592" i="4" s="1"/>
  <c r="U1593" i="4"/>
  <c r="V1593" i="4" s="1"/>
  <c r="W1593" i="4" s="1" a="1"/>
  <c r="W1593" i="4" s="1"/>
  <c r="U1594" i="4"/>
  <c r="V1594" i="4" s="1"/>
  <c r="W1594" i="4" s="1" a="1"/>
  <c r="W1594" i="4" s="1"/>
  <c r="U1595" i="4"/>
  <c r="V1595" i="4" s="1"/>
  <c r="W1595" i="4" s="1" a="1"/>
  <c r="W1595" i="4" s="1"/>
  <c r="U1596" i="4"/>
  <c r="V1596" i="4" s="1"/>
  <c r="W1596" i="4" s="1" a="1"/>
  <c r="W1596" i="4" s="1"/>
  <c r="U1597" i="4"/>
  <c r="V1597" i="4" s="1"/>
  <c r="W1597" i="4" s="1" a="1"/>
  <c r="W1597" i="4" s="1"/>
  <c r="U1598" i="4"/>
  <c r="V1598" i="4" s="1"/>
  <c r="W1598" i="4" s="1" a="1"/>
  <c r="W1598" i="4" s="1"/>
  <c r="U1599" i="4"/>
  <c r="V1599" i="4" s="1"/>
  <c r="W1599" i="4" s="1" a="1"/>
  <c r="W1599" i="4" s="1"/>
  <c r="U1600" i="4"/>
  <c r="V1600" i="4" s="1"/>
  <c r="W1600" i="4" s="1" a="1"/>
  <c r="W1600" i="4" s="1"/>
  <c r="U1601" i="4"/>
  <c r="V1601" i="4" s="1"/>
  <c r="W1601" i="4" s="1" a="1"/>
  <c r="W1601" i="4" s="1"/>
  <c r="U1602" i="4"/>
  <c r="V1602" i="4" s="1"/>
  <c r="W1602" i="4" s="1" a="1"/>
  <c r="W1602" i="4" s="1"/>
  <c r="U1603" i="4"/>
  <c r="V1603" i="4" s="1"/>
  <c r="W1603" i="4" s="1" a="1"/>
  <c r="W1603" i="4" s="1"/>
  <c r="U1604" i="4"/>
  <c r="V1604" i="4" s="1"/>
  <c r="W1604" i="4" s="1" a="1"/>
  <c r="W1604" i="4" s="1"/>
  <c r="U1605" i="4"/>
  <c r="V1605" i="4" s="1"/>
  <c r="W1605" i="4" s="1" a="1"/>
  <c r="W1605" i="4" s="1"/>
  <c r="U1606" i="4"/>
  <c r="V1606" i="4" s="1"/>
  <c r="W1606" i="4" s="1" a="1"/>
  <c r="W1606" i="4" s="1"/>
  <c r="U1607" i="4"/>
  <c r="V1607" i="4" s="1"/>
  <c r="W1607" i="4" s="1" a="1"/>
  <c r="W1607" i="4" s="1"/>
  <c r="U1608" i="4"/>
  <c r="V1608" i="4" s="1"/>
  <c r="W1608" i="4" s="1" a="1"/>
  <c r="W1608" i="4" s="1"/>
  <c r="U1609" i="4"/>
  <c r="V1609" i="4" s="1"/>
  <c r="W1609" i="4" s="1" a="1"/>
  <c r="W1609" i="4" s="1"/>
  <c r="U1610" i="4"/>
  <c r="V1610" i="4" s="1"/>
  <c r="W1610" i="4" s="1" a="1"/>
  <c r="W1610" i="4" s="1"/>
  <c r="U1611" i="4"/>
  <c r="V1611" i="4" s="1"/>
  <c r="W1611" i="4" s="1" a="1"/>
  <c r="W1611" i="4" s="1"/>
  <c r="U1612" i="4"/>
  <c r="V1612" i="4" s="1"/>
  <c r="W1612" i="4" s="1" a="1"/>
  <c r="W1612" i="4" s="1"/>
  <c r="U1613" i="4"/>
  <c r="V1613" i="4" s="1"/>
  <c r="W1613" i="4" s="1" a="1"/>
  <c r="W1613" i="4" s="1"/>
  <c r="U1614" i="4"/>
  <c r="V1614" i="4" s="1"/>
  <c r="W1614" i="4" s="1" a="1"/>
  <c r="W1614" i="4" s="1"/>
  <c r="U1615" i="4"/>
  <c r="V1615" i="4" s="1"/>
  <c r="W1615" i="4" s="1" a="1"/>
  <c r="W1615" i="4" s="1"/>
  <c r="U1616" i="4"/>
  <c r="V1616" i="4" s="1"/>
  <c r="W1616" i="4" s="1" a="1"/>
  <c r="W1616" i="4" s="1"/>
  <c r="U1617" i="4"/>
  <c r="V1617" i="4" s="1"/>
  <c r="W1617" i="4" s="1" a="1"/>
  <c r="W1617" i="4" s="1"/>
  <c r="U1618" i="4"/>
  <c r="V1618" i="4" s="1"/>
  <c r="W1618" i="4" s="1" a="1"/>
  <c r="W1618" i="4" s="1"/>
  <c r="U1619" i="4"/>
  <c r="V1619" i="4" s="1"/>
  <c r="W1619" i="4" s="1" a="1"/>
  <c r="W1619" i="4" s="1"/>
  <c r="U1620" i="4"/>
  <c r="V1620" i="4" s="1"/>
  <c r="W1620" i="4" s="1" a="1"/>
  <c r="W1620" i="4" s="1"/>
  <c r="U1621" i="4"/>
  <c r="V1621" i="4" s="1"/>
  <c r="W1621" i="4" s="1" a="1"/>
  <c r="W1621" i="4" s="1"/>
  <c r="U1622" i="4"/>
  <c r="V1622" i="4" s="1"/>
  <c r="W1622" i="4" s="1" a="1"/>
  <c r="W1622" i="4" s="1"/>
  <c r="U1623" i="4"/>
  <c r="V1623" i="4" s="1"/>
  <c r="W1623" i="4" s="1" a="1"/>
  <c r="W1623" i="4" s="1"/>
  <c r="U1624" i="4"/>
  <c r="V1624" i="4" s="1"/>
  <c r="W1624" i="4" s="1" a="1"/>
  <c r="W1624" i="4" s="1"/>
  <c r="U1625" i="4"/>
  <c r="V1625" i="4" s="1"/>
  <c r="W1625" i="4" s="1" a="1"/>
  <c r="W1625" i="4" s="1"/>
  <c r="U1626" i="4"/>
  <c r="V1626" i="4" s="1"/>
  <c r="W1626" i="4" s="1" a="1"/>
  <c r="W1626" i="4" s="1"/>
  <c r="U1627" i="4"/>
  <c r="V1627" i="4" s="1"/>
  <c r="W1627" i="4" s="1" a="1"/>
  <c r="W1627" i="4" s="1"/>
  <c r="U1628" i="4"/>
  <c r="V1628" i="4" s="1"/>
  <c r="W1628" i="4" s="1" a="1"/>
  <c r="W1628" i="4" s="1"/>
  <c r="U1629" i="4"/>
  <c r="V1629" i="4" s="1"/>
  <c r="W1629" i="4" s="1" a="1"/>
  <c r="W1629" i="4" s="1"/>
  <c r="U1630" i="4"/>
  <c r="V1630" i="4" s="1"/>
  <c r="W1630" i="4" s="1" a="1"/>
  <c r="W1630" i="4" s="1"/>
  <c r="U1631" i="4"/>
  <c r="V1631" i="4" s="1"/>
  <c r="W1631" i="4" s="1" a="1"/>
  <c r="W1631" i="4" s="1"/>
  <c r="U1632" i="4"/>
  <c r="V1632" i="4" s="1"/>
  <c r="W1632" i="4" s="1" a="1"/>
  <c r="W1632" i="4" s="1"/>
  <c r="U1633" i="4"/>
  <c r="V1633" i="4" s="1"/>
  <c r="W1633" i="4" s="1" a="1"/>
  <c r="W1633" i="4" s="1"/>
  <c r="U1634" i="4"/>
  <c r="V1634" i="4" s="1"/>
  <c r="W1634" i="4" s="1" a="1"/>
  <c r="W1634" i="4" s="1"/>
  <c r="U1635" i="4"/>
  <c r="V1635" i="4" s="1"/>
  <c r="W1635" i="4" s="1" a="1"/>
  <c r="W1635" i="4" s="1"/>
  <c r="U1636" i="4"/>
  <c r="V1636" i="4" s="1"/>
  <c r="W1636" i="4" s="1" a="1"/>
  <c r="W1636" i="4" s="1"/>
  <c r="U1637" i="4"/>
  <c r="V1637" i="4" s="1"/>
  <c r="W1637" i="4" s="1" a="1"/>
  <c r="W1637" i="4" s="1"/>
  <c r="U1638" i="4"/>
  <c r="V1638" i="4" s="1"/>
  <c r="W1638" i="4" s="1" a="1"/>
  <c r="W1638" i="4" s="1"/>
  <c r="U1639" i="4"/>
  <c r="V1639" i="4" s="1"/>
  <c r="W1639" i="4" s="1" a="1"/>
  <c r="W1639" i="4" s="1"/>
  <c r="U1640" i="4"/>
  <c r="V1640" i="4" s="1"/>
  <c r="W1640" i="4" s="1" a="1"/>
  <c r="W1640" i="4" s="1"/>
  <c r="U1641" i="4"/>
  <c r="V1641" i="4" s="1"/>
  <c r="W1641" i="4" s="1" a="1"/>
  <c r="W1641" i="4" s="1"/>
  <c r="U1642" i="4"/>
  <c r="V1642" i="4" s="1"/>
  <c r="W1642" i="4" s="1" a="1"/>
  <c r="W1642" i="4" s="1"/>
  <c r="U1643" i="4"/>
  <c r="V1643" i="4" s="1"/>
  <c r="W1643" i="4" s="1" a="1"/>
  <c r="W1643" i="4" s="1"/>
  <c r="U1644" i="4"/>
  <c r="V1644" i="4" s="1"/>
  <c r="W1644" i="4" s="1" a="1"/>
  <c r="W1644" i="4" s="1"/>
  <c r="U1645" i="4"/>
  <c r="V1645" i="4" s="1"/>
  <c r="W1645" i="4" s="1" a="1"/>
  <c r="W1645" i="4" s="1"/>
  <c r="U1646" i="4"/>
  <c r="V1646" i="4" s="1"/>
  <c r="W1646" i="4" s="1" a="1"/>
  <c r="W1646" i="4" s="1"/>
  <c r="U1647" i="4"/>
  <c r="V1647" i="4" s="1"/>
  <c r="W1647" i="4" s="1" a="1"/>
  <c r="W1647" i="4" s="1"/>
  <c r="U1648" i="4"/>
  <c r="V1648" i="4" s="1"/>
  <c r="W1648" i="4" s="1" a="1"/>
  <c r="W1648" i="4" s="1"/>
  <c r="U1649" i="4"/>
  <c r="V1649" i="4" s="1"/>
  <c r="W1649" i="4" s="1" a="1"/>
  <c r="W1649" i="4" s="1"/>
  <c r="U1650" i="4"/>
  <c r="V1650" i="4" s="1"/>
  <c r="W1650" i="4" s="1" a="1"/>
  <c r="W1650" i="4" s="1"/>
  <c r="U1651" i="4"/>
  <c r="V1651" i="4" s="1"/>
  <c r="W1651" i="4" s="1" a="1"/>
  <c r="W1651" i="4" s="1"/>
  <c r="U1652" i="4"/>
  <c r="V1652" i="4" s="1"/>
  <c r="W1652" i="4" s="1" a="1"/>
  <c r="W1652" i="4" s="1"/>
  <c r="U1653" i="4"/>
  <c r="V1653" i="4" s="1"/>
  <c r="W1653" i="4" s="1" a="1"/>
  <c r="W1653" i="4" s="1"/>
  <c r="U1654" i="4"/>
  <c r="V1654" i="4" s="1"/>
  <c r="W1654" i="4" s="1" a="1"/>
  <c r="W1654" i="4" s="1"/>
  <c r="U1655" i="4"/>
  <c r="V1655" i="4" s="1"/>
  <c r="W1655" i="4" s="1" a="1"/>
  <c r="W1655" i="4" s="1"/>
  <c r="U1656" i="4"/>
  <c r="V1656" i="4" s="1"/>
  <c r="W1656" i="4" s="1" a="1"/>
  <c r="W1656" i="4" s="1"/>
  <c r="U1657" i="4"/>
  <c r="V1657" i="4" s="1"/>
  <c r="W1657" i="4" s="1" a="1"/>
  <c r="W1657" i="4" s="1"/>
  <c r="U1658" i="4"/>
  <c r="V1658" i="4" s="1"/>
  <c r="W1658" i="4" s="1" a="1"/>
  <c r="W1658" i="4" s="1"/>
  <c r="U1659" i="4"/>
  <c r="V1659" i="4" s="1"/>
  <c r="W1659" i="4" s="1" a="1"/>
  <c r="W1659" i="4" s="1"/>
  <c r="U1660" i="4"/>
  <c r="V1660" i="4" s="1"/>
  <c r="W1660" i="4" s="1" a="1"/>
  <c r="W1660" i="4" s="1"/>
  <c r="U1661" i="4"/>
  <c r="V1661" i="4" s="1"/>
  <c r="W1661" i="4" s="1" a="1"/>
  <c r="W1661" i="4" s="1"/>
  <c r="U1662" i="4"/>
  <c r="V1662" i="4" s="1"/>
  <c r="W1662" i="4" s="1" a="1"/>
  <c r="W1662" i="4" s="1"/>
  <c r="U1663" i="4"/>
  <c r="V1663" i="4" s="1"/>
  <c r="W1663" i="4" s="1" a="1"/>
  <c r="W1663" i="4" s="1"/>
  <c r="U1664" i="4"/>
  <c r="V1664" i="4" s="1"/>
  <c r="W1664" i="4" s="1" a="1"/>
  <c r="W1664" i="4" s="1"/>
  <c r="U1665" i="4"/>
  <c r="V1665" i="4" s="1"/>
  <c r="W1665" i="4" s="1" a="1"/>
  <c r="W1665" i="4" s="1"/>
  <c r="U1666" i="4"/>
  <c r="V1666" i="4" s="1"/>
  <c r="W1666" i="4" s="1" a="1"/>
  <c r="W1666" i="4" s="1"/>
  <c r="U1667" i="4"/>
  <c r="V1667" i="4" s="1"/>
  <c r="W1667" i="4" s="1" a="1"/>
  <c r="W1667" i="4" s="1"/>
  <c r="U1668" i="4"/>
  <c r="V1668" i="4" s="1"/>
  <c r="W1668" i="4" s="1" a="1"/>
  <c r="W1668" i="4" s="1"/>
  <c r="U1669" i="4"/>
  <c r="V1669" i="4" s="1"/>
  <c r="W1669" i="4" s="1" a="1"/>
  <c r="W1669" i="4" s="1"/>
  <c r="U1670" i="4"/>
  <c r="V1670" i="4" s="1"/>
  <c r="W1670" i="4" s="1" a="1"/>
  <c r="W1670" i="4" s="1"/>
  <c r="U1671" i="4"/>
  <c r="V1671" i="4" s="1"/>
  <c r="W1671" i="4" s="1" a="1"/>
  <c r="W1671" i="4" s="1"/>
  <c r="U1672" i="4"/>
  <c r="V1672" i="4" s="1"/>
  <c r="W1672" i="4" s="1" a="1"/>
  <c r="W1672" i="4" s="1"/>
  <c r="U1673" i="4"/>
  <c r="V1673" i="4" s="1"/>
  <c r="W1673" i="4" s="1" a="1"/>
  <c r="W1673" i="4" s="1"/>
  <c r="U1674" i="4"/>
  <c r="V1674" i="4" s="1"/>
  <c r="W1674" i="4" s="1" a="1"/>
  <c r="W1674" i="4" s="1"/>
  <c r="U1675" i="4"/>
  <c r="V1675" i="4" s="1"/>
  <c r="W1675" i="4" s="1" a="1"/>
  <c r="W1675" i="4" s="1"/>
  <c r="U1676" i="4"/>
  <c r="V1676" i="4" s="1"/>
  <c r="W1676" i="4" s="1" a="1"/>
  <c r="W1676" i="4" s="1"/>
  <c r="U1677" i="4"/>
  <c r="V1677" i="4" s="1"/>
  <c r="W1677" i="4" s="1" a="1"/>
  <c r="W1677" i="4" s="1"/>
  <c r="U1678" i="4"/>
  <c r="V1678" i="4" s="1"/>
  <c r="W1678" i="4" s="1" a="1"/>
  <c r="W1678" i="4" s="1"/>
  <c r="U1679" i="4"/>
  <c r="V1679" i="4" s="1"/>
  <c r="W1679" i="4" s="1" a="1"/>
  <c r="W1679" i="4" s="1"/>
  <c r="U1680" i="4"/>
  <c r="V1680" i="4" s="1"/>
  <c r="W1680" i="4" s="1" a="1"/>
  <c r="W1680" i="4" s="1"/>
  <c r="U1681" i="4"/>
  <c r="V1681" i="4" s="1"/>
  <c r="W1681" i="4" s="1" a="1"/>
  <c r="W1681" i="4" s="1"/>
  <c r="U1682" i="4"/>
  <c r="V1682" i="4" s="1"/>
  <c r="W1682" i="4" s="1" a="1"/>
  <c r="W1682" i="4" s="1"/>
  <c r="U1683" i="4"/>
  <c r="V1683" i="4" s="1"/>
  <c r="W1683" i="4" s="1" a="1"/>
  <c r="W1683" i="4" s="1"/>
  <c r="U1684" i="4"/>
  <c r="V1684" i="4" s="1"/>
  <c r="W1684" i="4" s="1" a="1"/>
  <c r="W1684" i="4" s="1"/>
  <c r="U1685" i="4"/>
  <c r="V1685" i="4" s="1"/>
  <c r="W1685" i="4" s="1" a="1"/>
  <c r="W1685" i="4" s="1"/>
  <c r="U1686" i="4"/>
  <c r="V1686" i="4" s="1"/>
  <c r="W1686" i="4" s="1" a="1"/>
  <c r="W1686" i="4" s="1"/>
  <c r="U1687" i="4"/>
  <c r="V1687" i="4" s="1"/>
  <c r="W1687" i="4" s="1" a="1"/>
  <c r="W1687" i="4" s="1"/>
  <c r="U1688" i="4"/>
  <c r="V1688" i="4" s="1"/>
  <c r="W1688" i="4" s="1" a="1"/>
  <c r="W1688" i="4" s="1"/>
  <c r="U1689" i="4"/>
  <c r="V1689" i="4" s="1"/>
  <c r="W1689" i="4" s="1" a="1"/>
  <c r="W1689" i="4" s="1"/>
  <c r="U1690" i="4"/>
  <c r="V1690" i="4" s="1"/>
  <c r="W1690" i="4" s="1" a="1"/>
  <c r="W1690" i="4" s="1"/>
  <c r="U1691" i="4"/>
  <c r="V1691" i="4" s="1"/>
  <c r="W1691" i="4" s="1" a="1"/>
  <c r="W1691" i="4" s="1"/>
  <c r="U1692" i="4"/>
  <c r="V1692" i="4" s="1"/>
  <c r="W1692" i="4" s="1" a="1"/>
  <c r="W1692" i="4" s="1"/>
  <c r="U1693" i="4"/>
  <c r="V1693" i="4" s="1"/>
  <c r="W1693" i="4" s="1" a="1"/>
  <c r="W1693" i="4" s="1"/>
  <c r="U1694" i="4"/>
  <c r="V1694" i="4" s="1"/>
  <c r="W1694" i="4" s="1" a="1"/>
  <c r="W1694" i="4" s="1"/>
  <c r="U1695" i="4"/>
  <c r="V1695" i="4" s="1"/>
  <c r="W1695" i="4" s="1" a="1"/>
  <c r="W1695" i="4" s="1"/>
  <c r="U1696" i="4"/>
  <c r="V1696" i="4" s="1"/>
  <c r="W1696" i="4" s="1" a="1"/>
  <c r="W1696" i="4" s="1"/>
  <c r="U1697" i="4"/>
  <c r="V1697" i="4" s="1"/>
  <c r="W1697" i="4" s="1" a="1"/>
  <c r="W1697" i="4" s="1"/>
  <c r="U1698" i="4"/>
  <c r="V1698" i="4" s="1"/>
  <c r="W1698" i="4" s="1" a="1"/>
  <c r="W1698" i="4" s="1"/>
  <c r="U1699" i="4"/>
  <c r="V1699" i="4" s="1"/>
  <c r="W1699" i="4" s="1" a="1"/>
  <c r="W1699" i="4" s="1"/>
  <c r="U1700" i="4"/>
  <c r="V1700" i="4" s="1"/>
  <c r="W1700" i="4" s="1" a="1"/>
  <c r="W1700" i="4" s="1"/>
  <c r="U1701" i="4"/>
  <c r="V1701" i="4" s="1"/>
  <c r="W1701" i="4" s="1" a="1"/>
  <c r="W1701" i="4" s="1"/>
  <c r="U1702" i="4"/>
  <c r="V1702" i="4" s="1"/>
  <c r="W1702" i="4" s="1" a="1"/>
  <c r="W1702" i="4" s="1"/>
  <c r="U1703" i="4"/>
  <c r="V1703" i="4" s="1"/>
  <c r="W1703" i="4" s="1" a="1"/>
  <c r="W1703" i="4" s="1"/>
  <c r="U1704" i="4"/>
  <c r="V1704" i="4" s="1"/>
  <c r="W1704" i="4" s="1" a="1"/>
  <c r="W1704" i="4" s="1"/>
  <c r="U1705" i="4"/>
  <c r="V1705" i="4" s="1"/>
  <c r="W1705" i="4" s="1" a="1"/>
  <c r="W1705" i="4" s="1"/>
  <c r="U1706" i="4"/>
  <c r="V1706" i="4" s="1"/>
  <c r="W1706" i="4" s="1" a="1"/>
  <c r="W1706" i="4" s="1"/>
  <c r="U1707" i="4"/>
  <c r="V1707" i="4" s="1"/>
  <c r="W1707" i="4" s="1" a="1"/>
  <c r="W1707" i="4" s="1"/>
  <c r="U1708" i="4"/>
  <c r="V1708" i="4" s="1"/>
  <c r="W1708" i="4" s="1" a="1"/>
  <c r="W1708" i="4" s="1"/>
  <c r="U1709" i="4"/>
  <c r="V1709" i="4" s="1"/>
  <c r="W1709" i="4" s="1" a="1"/>
  <c r="W1709" i="4" s="1"/>
  <c r="U1710" i="4"/>
  <c r="V1710" i="4" s="1"/>
  <c r="W1710" i="4" s="1" a="1"/>
  <c r="W1710" i="4" s="1"/>
  <c r="U1711" i="4"/>
  <c r="V1711" i="4" s="1"/>
  <c r="W1711" i="4" s="1" a="1"/>
  <c r="W1711" i="4" s="1"/>
  <c r="U1712" i="4"/>
  <c r="V1712" i="4" s="1"/>
  <c r="W1712" i="4" s="1" a="1"/>
  <c r="W1712" i="4" s="1"/>
  <c r="U1713" i="4"/>
  <c r="V1713" i="4" s="1"/>
  <c r="W1713" i="4" s="1" a="1"/>
  <c r="W1713" i="4" s="1"/>
  <c r="U1714" i="4"/>
  <c r="V1714" i="4" s="1"/>
  <c r="W1714" i="4" s="1" a="1"/>
  <c r="W1714" i="4" s="1"/>
  <c r="U1715" i="4"/>
  <c r="V1715" i="4" s="1"/>
  <c r="W1715" i="4" s="1" a="1"/>
  <c r="W1715" i="4" s="1"/>
  <c r="U1716" i="4"/>
  <c r="V1716" i="4" s="1"/>
  <c r="W1716" i="4" s="1" a="1"/>
  <c r="W1716" i="4" s="1"/>
  <c r="U1717" i="4"/>
  <c r="V1717" i="4" s="1"/>
  <c r="W1717" i="4" s="1" a="1"/>
  <c r="W1717" i="4" s="1"/>
  <c r="U1718" i="4"/>
  <c r="V1718" i="4" s="1"/>
  <c r="W1718" i="4" s="1" a="1"/>
  <c r="W1718" i="4" s="1"/>
  <c r="U1719" i="4"/>
  <c r="V1719" i="4" s="1"/>
  <c r="W1719" i="4" s="1" a="1"/>
  <c r="W1719" i="4" s="1"/>
  <c r="U1720" i="4"/>
  <c r="V1720" i="4" s="1"/>
  <c r="W1720" i="4" s="1" a="1"/>
  <c r="W1720" i="4" s="1"/>
  <c r="U1721" i="4"/>
  <c r="V1721" i="4" s="1"/>
  <c r="W1721" i="4" s="1" a="1"/>
  <c r="W1721" i="4" s="1"/>
  <c r="U1722" i="4"/>
  <c r="V1722" i="4" s="1"/>
  <c r="W1722" i="4" s="1" a="1"/>
  <c r="W1722" i="4" s="1"/>
  <c r="U1723" i="4"/>
  <c r="V1723" i="4" s="1"/>
  <c r="W1723" i="4" s="1" a="1"/>
  <c r="W1723" i="4" s="1"/>
  <c r="U1724" i="4"/>
  <c r="V1724" i="4" s="1"/>
  <c r="W1724" i="4" s="1" a="1"/>
  <c r="W1724" i="4" s="1"/>
  <c r="U1725" i="4"/>
  <c r="V1725" i="4" s="1"/>
  <c r="W1725" i="4" s="1" a="1"/>
  <c r="W1725" i="4" s="1"/>
  <c r="U1726" i="4"/>
  <c r="V1726" i="4" s="1"/>
  <c r="W1726" i="4" s="1" a="1"/>
  <c r="W1726" i="4" s="1"/>
  <c r="U1727" i="4"/>
  <c r="V1727" i="4" s="1"/>
  <c r="W1727" i="4" s="1" a="1"/>
  <c r="W1727" i="4" s="1"/>
  <c r="U1728" i="4"/>
  <c r="V1728" i="4" s="1"/>
  <c r="W1728" i="4" s="1" a="1"/>
  <c r="W1728" i="4" s="1"/>
  <c r="U1729" i="4"/>
  <c r="V1729" i="4" s="1"/>
  <c r="W1729" i="4" s="1" a="1"/>
  <c r="W1729" i="4" s="1"/>
  <c r="U1730" i="4"/>
  <c r="V1730" i="4" s="1"/>
  <c r="W1730" i="4" s="1" a="1"/>
  <c r="W1730" i="4" s="1"/>
  <c r="U1731" i="4"/>
  <c r="V1731" i="4" s="1"/>
  <c r="W1731" i="4" s="1" a="1"/>
  <c r="W1731" i="4" s="1"/>
  <c r="U1732" i="4"/>
  <c r="V1732" i="4" s="1"/>
  <c r="W1732" i="4" s="1" a="1"/>
  <c r="W1732" i="4" s="1"/>
  <c r="U1733" i="4"/>
  <c r="V1733" i="4" s="1"/>
  <c r="W1733" i="4" s="1" a="1"/>
  <c r="W1733" i="4" s="1"/>
  <c r="U1734" i="4"/>
  <c r="V1734" i="4" s="1"/>
  <c r="W1734" i="4" s="1" a="1"/>
  <c r="W1734" i="4" s="1"/>
  <c r="U1735" i="4"/>
  <c r="V1735" i="4" s="1"/>
  <c r="W1735" i="4" s="1" a="1"/>
  <c r="W1735" i="4" s="1"/>
  <c r="U1736" i="4"/>
  <c r="V1736" i="4" s="1"/>
  <c r="W1736" i="4" s="1" a="1"/>
  <c r="W1736" i="4" s="1"/>
  <c r="U1737" i="4"/>
  <c r="V1737" i="4" s="1"/>
  <c r="W1737" i="4" s="1" a="1"/>
  <c r="W1737" i="4" s="1"/>
  <c r="U1738" i="4"/>
  <c r="V1738" i="4" s="1"/>
  <c r="W1738" i="4" s="1" a="1"/>
  <c r="W1738" i="4" s="1"/>
  <c r="U1739" i="4"/>
  <c r="V1739" i="4" s="1"/>
  <c r="W1739" i="4" s="1" a="1"/>
  <c r="W1739" i="4" s="1"/>
  <c r="U1740" i="4"/>
  <c r="V1740" i="4" s="1"/>
  <c r="W1740" i="4" s="1" a="1"/>
  <c r="W1740" i="4" s="1"/>
  <c r="U1741" i="4"/>
  <c r="V1741" i="4" s="1"/>
  <c r="W1741" i="4" s="1" a="1"/>
  <c r="W1741" i="4" s="1"/>
  <c r="U1742" i="4"/>
  <c r="V1742" i="4" s="1"/>
  <c r="W1742" i="4" s="1" a="1"/>
  <c r="W1742" i="4" s="1"/>
  <c r="U1743" i="4"/>
  <c r="V1743" i="4" s="1"/>
  <c r="W1743" i="4" s="1" a="1"/>
  <c r="W1743" i="4" s="1"/>
  <c r="U1744" i="4"/>
  <c r="V1744" i="4" s="1"/>
  <c r="W1744" i="4" s="1" a="1"/>
  <c r="W1744" i="4" s="1"/>
  <c r="U1745" i="4"/>
  <c r="V1745" i="4" s="1"/>
  <c r="W1745" i="4" s="1" a="1"/>
  <c r="W1745" i="4" s="1"/>
  <c r="U1746" i="4"/>
  <c r="V1746" i="4" s="1"/>
  <c r="W1746" i="4" s="1" a="1"/>
  <c r="W1746" i="4" s="1"/>
  <c r="U1747" i="4"/>
  <c r="V1747" i="4" s="1"/>
  <c r="W1747" i="4" s="1" a="1"/>
  <c r="W1747" i="4" s="1"/>
  <c r="U1748" i="4"/>
  <c r="V1748" i="4" s="1"/>
  <c r="W1748" i="4" s="1" a="1"/>
  <c r="W1748" i="4" s="1"/>
  <c r="U1749" i="4"/>
  <c r="V1749" i="4" s="1"/>
  <c r="W1749" i="4" s="1" a="1"/>
  <c r="W1749" i="4" s="1"/>
  <c r="U1750" i="4"/>
  <c r="V1750" i="4" s="1"/>
  <c r="W1750" i="4" s="1" a="1"/>
  <c r="W1750" i="4" s="1"/>
  <c r="U1751" i="4"/>
  <c r="V1751" i="4" s="1"/>
  <c r="W1751" i="4" s="1" a="1"/>
  <c r="W1751" i="4" s="1"/>
  <c r="U1752" i="4"/>
  <c r="V1752" i="4" s="1"/>
  <c r="W1752" i="4" s="1" a="1"/>
  <c r="W1752" i="4" s="1"/>
  <c r="U1753" i="4"/>
  <c r="V1753" i="4" s="1"/>
  <c r="W1753" i="4" s="1" a="1"/>
  <c r="W1753" i="4" s="1"/>
  <c r="U1754" i="4"/>
  <c r="V1754" i="4" s="1"/>
  <c r="W1754" i="4" s="1" a="1"/>
  <c r="W1754" i="4" s="1"/>
  <c r="U1755" i="4"/>
  <c r="V1755" i="4" s="1"/>
  <c r="W1755" i="4" s="1" a="1"/>
  <c r="W1755" i="4" s="1"/>
  <c r="U1756" i="4"/>
  <c r="V1756" i="4" s="1"/>
  <c r="W1756" i="4" s="1" a="1"/>
  <c r="W1756" i="4" s="1"/>
  <c r="U1757" i="4"/>
  <c r="V1757" i="4" s="1"/>
  <c r="W1757" i="4" s="1" a="1"/>
  <c r="W1757" i="4" s="1"/>
  <c r="U1758" i="4"/>
  <c r="V1758" i="4" s="1"/>
  <c r="W1758" i="4" s="1" a="1"/>
  <c r="W1758" i="4" s="1"/>
  <c r="U1759" i="4"/>
  <c r="V1759" i="4" s="1"/>
  <c r="W1759" i="4" s="1" a="1"/>
  <c r="W1759" i="4" s="1"/>
  <c r="U1760" i="4"/>
  <c r="V1760" i="4" s="1"/>
  <c r="W1760" i="4" s="1" a="1"/>
  <c r="W1760" i="4" s="1"/>
  <c r="U1761" i="4"/>
  <c r="V1761" i="4" s="1"/>
  <c r="W1761" i="4" s="1" a="1"/>
  <c r="W1761" i="4" s="1"/>
  <c r="U1762" i="4"/>
  <c r="V1762" i="4" s="1"/>
  <c r="W1762" i="4" s="1" a="1"/>
  <c r="W1762" i="4" s="1"/>
  <c r="U1763" i="4"/>
  <c r="V1763" i="4" s="1"/>
  <c r="W1763" i="4" s="1" a="1"/>
  <c r="W1763" i="4" s="1"/>
  <c r="U1764" i="4"/>
  <c r="V1764" i="4" s="1"/>
  <c r="W1764" i="4" s="1" a="1"/>
  <c r="W1764" i="4" s="1"/>
  <c r="U1765" i="4"/>
  <c r="V1765" i="4" s="1"/>
  <c r="W1765" i="4" s="1" a="1"/>
  <c r="W1765" i="4" s="1"/>
  <c r="U1766" i="4"/>
  <c r="V1766" i="4" s="1"/>
  <c r="W1766" i="4" s="1" a="1"/>
  <c r="W1766" i="4" s="1"/>
  <c r="U1767" i="4"/>
  <c r="V1767" i="4" s="1"/>
  <c r="W1767" i="4" s="1" a="1"/>
  <c r="W1767" i="4" s="1"/>
  <c r="U1768" i="4"/>
  <c r="V1768" i="4" s="1"/>
  <c r="W1768" i="4" s="1" a="1"/>
  <c r="W1768" i="4" s="1"/>
  <c r="U1769" i="4"/>
  <c r="V1769" i="4" s="1"/>
  <c r="W1769" i="4" s="1" a="1"/>
  <c r="W1769" i="4" s="1"/>
  <c r="U1770" i="4"/>
  <c r="V1770" i="4" s="1"/>
  <c r="W1770" i="4" s="1" a="1"/>
  <c r="W1770" i="4" s="1"/>
  <c r="U1771" i="4"/>
  <c r="V1771" i="4" s="1"/>
  <c r="W1771" i="4" s="1" a="1"/>
  <c r="W1771" i="4" s="1"/>
  <c r="U1772" i="4"/>
  <c r="V1772" i="4" s="1"/>
  <c r="W1772" i="4" s="1" a="1"/>
  <c r="W1772" i="4" s="1"/>
  <c r="U1773" i="4"/>
  <c r="V1773" i="4" s="1"/>
  <c r="W1773" i="4" s="1" a="1"/>
  <c r="W1773" i="4" s="1"/>
  <c r="U1774" i="4"/>
  <c r="V1774" i="4" s="1"/>
  <c r="W1774" i="4" s="1" a="1"/>
  <c r="W1774" i="4" s="1"/>
  <c r="U1775" i="4"/>
  <c r="V1775" i="4" s="1"/>
  <c r="W1775" i="4" s="1" a="1"/>
  <c r="W1775" i="4" s="1"/>
  <c r="U1776" i="4"/>
  <c r="V1776" i="4" s="1"/>
  <c r="W1776" i="4" s="1" a="1"/>
  <c r="W1776" i="4" s="1"/>
  <c r="U1777" i="4"/>
  <c r="V1777" i="4" s="1"/>
  <c r="W1777" i="4" s="1" a="1"/>
  <c r="W1777" i="4" s="1"/>
  <c r="U1778" i="4"/>
  <c r="V1778" i="4" s="1"/>
  <c r="W1778" i="4" s="1" a="1"/>
  <c r="W1778" i="4" s="1"/>
  <c r="U1779" i="4"/>
  <c r="V1779" i="4" s="1"/>
  <c r="W1779" i="4" s="1" a="1"/>
  <c r="W1779" i="4" s="1"/>
  <c r="U1780" i="4"/>
  <c r="V1780" i="4" s="1"/>
  <c r="W1780" i="4" s="1" a="1"/>
  <c r="W1780" i="4" s="1"/>
  <c r="U1781" i="4"/>
  <c r="V1781" i="4" s="1"/>
  <c r="W1781" i="4" s="1" a="1"/>
  <c r="W1781" i="4" s="1"/>
  <c r="U1782" i="4"/>
  <c r="V1782" i="4" s="1"/>
  <c r="W1782" i="4" s="1" a="1"/>
  <c r="W1782" i="4" s="1"/>
  <c r="U1783" i="4"/>
  <c r="V1783" i="4" s="1"/>
  <c r="W1783" i="4" s="1" a="1"/>
  <c r="W1783" i="4" s="1"/>
  <c r="U1784" i="4"/>
  <c r="V1784" i="4" s="1"/>
  <c r="W1784" i="4" s="1" a="1"/>
  <c r="W1784" i="4" s="1"/>
  <c r="U1785" i="4"/>
  <c r="V1785" i="4" s="1"/>
  <c r="W1785" i="4" s="1" a="1"/>
  <c r="W1785" i="4" s="1"/>
  <c r="U1786" i="4"/>
  <c r="V1786" i="4" s="1"/>
  <c r="W1786" i="4" s="1" a="1"/>
  <c r="W1786" i="4" s="1"/>
  <c r="U1787" i="4"/>
  <c r="V1787" i="4" s="1"/>
  <c r="W1787" i="4" s="1" a="1"/>
  <c r="W1787" i="4" s="1"/>
  <c r="U1788" i="4"/>
  <c r="V1788" i="4" s="1"/>
  <c r="W1788" i="4" s="1" a="1"/>
  <c r="W1788" i="4" s="1"/>
  <c r="U1789" i="4"/>
  <c r="V1789" i="4" s="1"/>
  <c r="W1789" i="4" s="1" a="1"/>
  <c r="W1789" i="4" s="1"/>
  <c r="U1790" i="4"/>
  <c r="V1790" i="4" s="1"/>
  <c r="W1790" i="4" s="1" a="1"/>
  <c r="W1790" i="4" s="1"/>
  <c r="U1791" i="4"/>
  <c r="V1791" i="4" s="1"/>
  <c r="W1791" i="4" s="1" a="1"/>
  <c r="W1791" i="4" s="1"/>
  <c r="U1792" i="4"/>
  <c r="V1792" i="4" s="1"/>
  <c r="W1792" i="4" s="1" a="1"/>
  <c r="W1792" i="4" s="1"/>
  <c r="U1793" i="4"/>
  <c r="V1793" i="4" s="1"/>
  <c r="W1793" i="4" s="1" a="1"/>
  <c r="W1793" i="4" s="1"/>
  <c r="U1794" i="4"/>
  <c r="V1794" i="4" s="1"/>
  <c r="W1794" i="4" s="1" a="1"/>
  <c r="W1794" i="4" s="1"/>
  <c r="U1795" i="4"/>
  <c r="V1795" i="4" s="1"/>
  <c r="W1795" i="4" s="1" a="1"/>
  <c r="W1795" i="4" s="1"/>
  <c r="U1796" i="4"/>
  <c r="V1796" i="4" s="1"/>
  <c r="W1796" i="4" s="1" a="1"/>
  <c r="W1796" i="4" s="1"/>
  <c r="U1797" i="4"/>
  <c r="V1797" i="4" s="1"/>
  <c r="W1797" i="4" s="1" a="1"/>
  <c r="W1797" i="4" s="1"/>
  <c r="U1798" i="4"/>
  <c r="V1798" i="4" s="1"/>
  <c r="W1798" i="4" s="1" a="1"/>
  <c r="W1798" i="4" s="1"/>
  <c r="U1799" i="4"/>
  <c r="V1799" i="4" s="1"/>
  <c r="W1799" i="4" s="1" a="1"/>
  <c r="W1799" i="4" s="1"/>
  <c r="U1800" i="4"/>
  <c r="V1800" i="4" s="1"/>
  <c r="W1800" i="4" s="1" a="1"/>
  <c r="W1800" i="4" s="1"/>
  <c r="U1801" i="4"/>
  <c r="V1801" i="4" s="1"/>
  <c r="W1801" i="4" s="1" a="1"/>
  <c r="W1801" i="4" s="1"/>
  <c r="U1802" i="4"/>
  <c r="V1802" i="4" s="1"/>
  <c r="W1802" i="4" s="1" a="1"/>
  <c r="W1802" i="4" s="1"/>
  <c r="U1803" i="4"/>
  <c r="V1803" i="4" s="1"/>
  <c r="W1803" i="4" s="1" a="1"/>
  <c r="W1803" i="4" s="1"/>
  <c r="U1804" i="4"/>
  <c r="V1804" i="4" s="1"/>
  <c r="W1804" i="4" s="1" a="1"/>
  <c r="W1804" i="4" s="1"/>
  <c r="U1805" i="4"/>
  <c r="V1805" i="4" s="1"/>
  <c r="W1805" i="4" s="1" a="1"/>
  <c r="W1805" i="4" s="1"/>
  <c r="U1806" i="4"/>
  <c r="V1806" i="4" s="1"/>
  <c r="W1806" i="4" s="1" a="1"/>
  <c r="W1806" i="4" s="1"/>
  <c r="U1807" i="4"/>
  <c r="V1807" i="4" s="1"/>
  <c r="W1807" i="4" s="1" a="1"/>
  <c r="W1807" i="4" s="1"/>
  <c r="U1808" i="4"/>
  <c r="V1808" i="4" s="1"/>
  <c r="W1808" i="4" s="1" a="1"/>
  <c r="W1808" i="4" s="1"/>
  <c r="U1809" i="4"/>
  <c r="V1809" i="4" s="1"/>
  <c r="W1809" i="4" s="1" a="1"/>
  <c r="W1809" i="4" s="1"/>
  <c r="U1810" i="4"/>
  <c r="V1810" i="4" s="1"/>
  <c r="W1810" i="4" s="1" a="1"/>
  <c r="W1810" i="4" s="1"/>
  <c r="U1811" i="4"/>
  <c r="V1811" i="4" s="1"/>
  <c r="W1811" i="4" s="1" a="1"/>
  <c r="W1811" i="4" s="1"/>
  <c r="U1812" i="4"/>
  <c r="V1812" i="4" s="1"/>
  <c r="W1812" i="4" s="1" a="1"/>
  <c r="W1812" i="4" s="1"/>
  <c r="U1813" i="4"/>
  <c r="V1813" i="4" s="1"/>
  <c r="W1813" i="4" s="1" a="1"/>
  <c r="W1813" i="4" s="1"/>
  <c r="U1814" i="4"/>
  <c r="V1814" i="4" s="1"/>
  <c r="W1814" i="4" s="1" a="1"/>
  <c r="W1814" i="4" s="1"/>
  <c r="U1815" i="4"/>
  <c r="V1815" i="4" s="1"/>
  <c r="W1815" i="4" s="1" a="1"/>
  <c r="W1815" i="4" s="1"/>
  <c r="U1816" i="4"/>
  <c r="V1816" i="4" s="1"/>
  <c r="W1816" i="4" s="1" a="1"/>
  <c r="W1816" i="4" s="1"/>
  <c r="U1817" i="4"/>
  <c r="V1817" i="4" s="1"/>
  <c r="W1817" i="4" s="1" a="1"/>
  <c r="W1817" i="4" s="1"/>
  <c r="U1818" i="4"/>
  <c r="V1818" i="4" s="1"/>
  <c r="W1818" i="4" s="1" a="1"/>
  <c r="W1818" i="4" s="1"/>
  <c r="U1819" i="4"/>
  <c r="V1819" i="4" s="1"/>
  <c r="W1819" i="4" s="1" a="1"/>
  <c r="W1819" i="4" s="1"/>
  <c r="U1820" i="4"/>
  <c r="V1820" i="4" s="1"/>
  <c r="W1820" i="4" s="1" a="1"/>
  <c r="W1820" i="4" s="1"/>
  <c r="U1821" i="4"/>
  <c r="V1821" i="4" s="1"/>
  <c r="W1821" i="4" s="1" a="1"/>
  <c r="W1821" i="4" s="1"/>
  <c r="U1822" i="4"/>
  <c r="V1822" i="4" s="1"/>
  <c r="W1822" i="4" s="1" a="1"/>
  <c r="W1822" i="4" s="1"/>
  <c r="U1823" i="4"/>
  <c r="V1823" i="4" s="1"/>
  <c r="W1823" i="4" s="1" a="1"/>
  <c r="W1823" i="4" s="1"/>
  <c r="U1824" i="4"/>
  <c r="V1824" i="4" s="1"/>
  <c r="W1824" i="4" s="1" a="1"/>
  <c r="W1824" i="4" s="1"/>
  <c r="U1825" i="4"/>
  <c r="V1825" i="4" s="1"/>
  <c r="W1825" i="4" s="1" a="1"/>
  <c r="W1825" i="4" s="1"/>
  <c r="U1826" i="4"/>
  <c r="V1826" i="4" s="1"/>
  <c r="W1826" i="4" s="1" a="1"/>
  <c r="W1826" i="4" s="1"/>
  <c r="U1827" i="4"/>
  <c r="V1827" i="4" s="1"/>
  <c r="W1827" i="4" s="1" a="1"/>
  <c r="W1827" i="4" s="1"/>
  <c r="U1828" i="4"/>
  <c r="V1828" i="4" s="1"/>
  <c r="W1828" i="4" s="1" a="1"/>
  <c r="W1828" i="4" s="1"/>
  <c r="U1829" i="4"/>
  <c r="V1829" i="4" s="1"/>
  <c r="W1829" i="4" s="1" a="1"/>
  <c r="W1829" i="4" s="1"/>
  <c r="U1830" i="4"/>
  <c r="V1830" i="4" s="1"/>
  <c r="W1830" i="4" s="1" a="1"/>
  <c r="W1830" i="4" s="1"/>
  <c r="U1831" i="4"/>
  <c r="V1831" i="4" s="1"/>
  <c r="W1831" i="4" s="1" a="1"/>
  <c r="W1831" i="4" s="1"/>
  <c r="U1832" i="4"/>
  <c r="V1832" i="4" s="1"/>
  <c r="W1832" i="4" s="1" a="1"/>
  <c r="W1832" i="4" s="1"/>
  <c r="U1833" i="4"/>
  <c r="V1833" i="4" s="1"/>
  <c r="W1833" i="4" s="1" a="1"/>
  <c r="W1833" i="4" s="1"/>
  <c r="U1834" i="4"/>
  <c r="V1834" i="4" s="1"/>
  <c r="W1834" i="4" s="1" a="1"/>
  <c r="W1834" i="4" s="1"/>
  <c r="U1835" i="4"/>
  <c r="V1835" i="4" s="1"/>
  <c r="W1835" i="4" s="1" a="1"/>
  <c r="W1835" i="4" s="1"/>
  <c r="U1836" i="4"/>
  <c r="V1836" i="4" s="1"/>
  <c r="W1836" i="4" s="1" a="1"/>
  <c r="W1836" i="4" s="1"/>
  <c r="U1837" i="4"/>
  <c r="V1837" i="4" s="1"/>
  <c r="W1837" i="4" s="1" a="1"/>
  <c r="W1837" i="4" s="1"/>
  <c r="U1838" i="4"/>
  <c r="V1838" i="4" s="1"/>
  <c r="W1838" i="4" s="1" a="1"/>
  <c r="W1838" i="4" s="1"/>
  <c r="U1839" i="4"/>
  <c r="V1839" i="4" s="1"/>
  <c r="W1839" i="4" s="1" a="1"/>
  <c r="W1839" i="4" s="1"/>
  <c r="U1840" i="4"/>
  <c r="V1840" i="4" s="1"/>
  <c r="W1840" i="4" s="1" a="1"/>
  <c r="W1840" i="4" s="1"/>
  <c r="U1841" i="4"/>
  <c r="V1841" i="4" s="1"/>
  <c r="W1841" i="4" s="1" a="1"/>
  <c r="W1841" i="4" s="1"/>
  <c r="U1842" i="4"/>
  <c r="V1842" i="4" s="1"/>
  <c r="W1842" i="4" s="1" a="1"/>
  <c r="W1842" i="4" s="1"/>
  <c r="U1843" i="4"/>
  <c r="V1843" i="4" s="1"/>
  <c r="W1843" i="4" s="1" a="1"/>
  <c r="W1843" i="4" s="1"/>
  <c r="U1844" i="4"/>
  <c r="V1844" i="4" s="1"/>
  <c r="W1844" i="4" s="1" a="1"/>
  <c r="W1844" i="4" s="1"/>
  <c r="U1845" i="4"/>
  <c r="V1845" i="4" s="1"/>
  <c r="W1845" i="4" s="1" a="1"/>
  <c r="W1845" i="4" s="1"/>
  <c r="U1846" i="4"/>
  <c r="V1846" i="4" s="1"/>
  <c r="W1846" i="4" s="1" a="1"/>
  <c r="W1846" i="4" s="1"/>
  <c r="U1847" i="4"/>
  <c r="V1847" i="4" s="1"/>
  <c r="W1847" i="4" s="1" a="1"/>
  <c r="W1847" i="4" s="1"/>
  <c r="U1848" i="4"/>
  <c r="V1848" i="4" s="1"/>
  <c r="W1848" i="4" s="1" a="1"/>
  <c r="W1848" i="4" s="1"/>
  <c r="U1849" i="4"/>
  <c r="V1849" i="4" s="1"/>
  <c r="W1849" i="4" s="1" a="1"/>
  <c r="W1849" i="4" s="1"/>
  <c r="U1850" i="4"/>
  <c r="V1850" i="4" s="1"/>
  <c r="W1850" i="4" s="1" a="1"/>
  <c r="W1850" i="4" s="1"/>
  <c r="U1851" i="4"/>
  <c r="V1851" i="4" s="1"/>
  <c r="W1851" i="4" s="1" a="1"/>
  <c r="W1851" i="4" s="1"/>
  <c r="U1852" i="4"/>
  <c r="V1852" i="4" s="1"/>
  <c r="W1852" i="4" s="1" a="1"/>
  <c r="W1852" i="4" s="1"/>
  <c r="U1853" i="4"/>
  <c r="V1853" i="4" s="1"/>
  <c r="W1853" i="4" s="1" a="1"/>
  <c r="W1853" i="4" s="1"/>
  <c r="U1854" i="4"/>
  <c r="V1854" i="4" s="1"/>
  <c r="W1854" i="4" s="1" a="1"/>
  <c r="W1854" i="4" s="1"/>
  <c r="U1855" i="4"/>
  <c r="V1855" i="4" s="1"/>
  <c r="W1855" i="4" s="1" a="1"/>
  <c r="W1855" i="4" s="1"/>
  <c r="U1856" i="4"/>
  <c r="V1856" i="4" s="1"/>
  <c r="W1856" i="4" s="1" a="1"/>
  <c r="W1856" i="4" s="1"/>
  <c r="U1857" i="4"/>
  <c r="V1857" i="4" s="1"/>
  <c r="W1857" i="4" s="1" a="1"/>
  <c r="W1857" i="4" s="1"/>
  <c r="U1858" i="4"/>
  <c r="V1858" i="4" s="1"/>
  <c r="W1858" i="4" s="1" a="1"/>
  <c r="W1858" i="4" s="1"/>
  <c r="U1859" i="4"/>
  <c r="V1859" i="4" s="1"/>
  <c r="W1859" i="4" s="1" a="1"/>
  <c r="W1859" i="4" s="1"/>
  <c r="U1860" i="4"/>
  <c r="V1860" i="4" s="1"/>
  <c r="W1860" i="4" s="1" a="1"/>
  <c r="W1860" i="4" s="1"/>
  <c r="U1861" i="4"/>
  <c r="V1861" i="4" s="1"/>
  <c r="W1861" i="4" s="1" a="1"/>
  <c r="W1861" i="4" s="1"/>
  <c r="U1862" i="4"/>
  <c r="V1862" i="4" s="1"/>
  <c r="W1862" i="4" s="1" a="1"/>
  <c r="W1862" i="4" s="1"/>
  <c r="U1863" i="4"/>
  <c r="V1863" i="4" s="1"/>
  <c r="W1863" i="4" s="1" a="1"/>
  <c r="W1863" i="4" s="1"/>
  <c r="U1864" i="4"/>
  <c r="V1864" i="4" s="1"/>
  <c r="W1864" i="4" s="1" a="1"/>
  <c r="W1864" i="4" s="1"/>
  <c r="U1865" i="4"/>
  <c r="V1865" i="4" s="1"/>
  <c r="W1865" i="4" s="1" a="1"/>
  <c r="W1865" i="4" s="1"/>
  <c r="U1866" i="4"/>
  <c r="V1866" i="4" s="1"/>
  <c r="W1866" i="4" s="1" a="1"/>
  <c r="W1866" i="4" s="1"/>
  <c r="U1867" i="4"/>
  <c r="V1867" i="4" s="1"/>
  <c r="W1867" i="4" s="1" a="1"/>
  <c r="W1867" i="4" s="1"/>
  <c r="U1868" i="4"/>
  <c r="V1868" i="4" s="1"/>
  <c r="W1868" i="4" s="1" a="1"/>
  <c r="W1868" i="4" s="1"/>
  <c r="U1869" i="4"/>
  <c r="V1869" i="4" s="1"/>
  <c r="W1869" i="4" s="1" a="1"/>
  <c r="W1869" i="4" s="1"/>
  <c r="U1870" i="4"/>
  <c r="V1870" i="4" s="1"/>
  <c r="W1870" i="4" s="1" a="1"/>
  <c r="W1870" i="4" s="1"/>
  <c r="U1871" i="4"/>
  <c r="V1871" i="4" s="1"/>
  <c r="W1871" i="4" s="1" a="1"/>
  <c r="W1871" i="4" s="1"/>
  <c r="U1872" i="4"/>
  <c r="V1872" i="4" s="1"/>
  <c r="W1872" i="4" s="1" a="1"/>
  <c r="W1872" i="4" s="1"/>
  <c r="U1873" i="4"/>
  <c r="V1873" i="4" s="1"/>
  <c r="W1873" i="4" s="1" a="1"/>
  <c r="W1873" i="4" s="1"/>
  <c r="U1874" i="4"/>
  <c r="V1874" i="4" s="1"/>
  <c r="W1874" i="4" s="1" a="1"/>
  <c r="W1874" i="4" s="1"/>
  <c r="U1875" i="4"/>
  <c r="V1875" i="4" s="1"/>
  <c r="W1875" i="4" s="1" a="1"/>
  <c r="W1875" i="4" s="1"/>
  <c r="U1876" i="4"/>
  <c r="V1876" i="4" s="1"/>
  <c r="W1876" i="4" s="1" a="1"/>
  <c r="W1876" i="4" s="1"/>
  <c r="U1877" i="4"/>
  <c r="V1877" i="4" s="1"/>
  <c r="W1877" i="4" s="1" a="1"/>
  <c r="W1877" i="4" s="1"/>
  <c r="U1878" i="4"/>
  <c r="V1878" i="4" s="1"/>
  <c r="W1878" i="4" s="1" a="1"/>
  <c r="W1878" i="4" s="1"/>
  <c r="U1879" i="4"/>
  <c r="V1879" i="4" s="1"/>
  <c r="W1879" i="4" s="1" a="1"/>
  <c r="W1879" i="4" s="1"/>
  <c r="U1880" i="4"/>
  <c r="V1880" i="4" s="1"/>
  <c r="W1880" i="4" s="1" a="1"/>
  <c r="W1880" i="4" s="1"/>
  <c r="U1881" i="4"/>
  <c r="V1881" i="4" s="1"/>
  <c r="W1881" i="4" s="1" a="1"/>
  <c r="W1881" i="4" s="1"/>
  <c r="U1882" i="4"/>
  <c r="V1882" i="4" s="1"/>
  <c r="W1882" i="4" s="1" a="1"/>
  <c r="W1882" i="4" s="1"/>
  <c r="U1883" i="4"/>
  <c r="V1883" i="4" s="1"/>
  <c r="W1883" i="4" s="1" a="1"/>
  <c r="W1883" i="4" s="1"/>
  <c r="U1884" i="4"/>
  <c r="V1884" i="4" s="1"/>
  <c r="W1884" i="4" s="1" a="1"/>
  <c r="W1884" i="4" s="1"/>
  <c r="U1885" i="4"/>
  <c r="V1885" i="4" s="1"/>
  <c r="W1885" i="4" s="1" a="1"/>
  <c r="W1885" i="4" s="1"/>
  <c r="U1886" i="4"/>
  <c r="V1886" i="4" s="1"/>
  <c r="W1886" i="4" s="1" a="1"/>
  <c r="W1886" i="4" s="1"/>
  <c r="U1887" i="4"/>
  <c r="V1887" i="4" s="1"/>
  <c r="W1887" i="4" s="1" a="1"/>
  <c r="W1887" i="4" s="1"/>
  <c r="U1888" i="4"/>
  <c r="V1888" i="4" s="1"/>
  <c r="W1888" i="4" s="1" a="1"/>
  <c r="W1888" i="4" s="1"/>
  <c r="U1889" i="4"/>
  <c r="V1889" i="4" s="1"/>
  <c r="W1889" i="4" s="1" a="1"/>
  <c r="W1889" i="4" s="1"/>
  <c r="U1890" i="4"/>
  <c r="V1890" i="4" s="1"/>
  <c r="W1890" i="4" s="1" a="1"/>
  <c r="W1890" i="4" s="1"/>
  <c r="U1891" i="4"/>
  <c r="V1891" i="4" s="1"/>
  <c r="W1891" i="4" s="1" a="1"/>
  <c r="W1891" i="4" s="1"/>
  <c r="U1892" i="4"/>
  <c r="V1892" i="4" s="1"/>
  <c r="W1892" i="4" s="1" a="1"/>
  <c r="W1892" i="4" s="1"/>
  <c r="U1893" i="4"/>
  <c r="V1893" i="4" s="1"/>
  <c r="W1893" i="4" s="1" a="1"/>
  <c r="W1893" i="4" s="1"/>
  <c r="U1894" i="4"/>
  <c r="V1894" i="4" s="1"/>
  <c r="W1894" i="4" s="1" a="1"/>
  <c r="W1894" i="4" s="1"/>
  <c r="U1895" i="4"/>
  <c r="V1895" i="4" s="1"/>
  <c r="W1895" i="4" s="1" a="1"/>
  <c r="W1895" i="4" s="1"/>
  <c r="U1896" i="4"/>
  <c r="V1896" i="4" s="1"/>
  <c r="W1896" i="4" s="1" a="1"/>
  <c r="W1896" i="4" s="1"/>
  <c r="U1897" i="4"/>
  <c r="V1897" i="4" s="1"/>
  <c r="W1897" i="4" s="1" a="1"/>
  <c r="W1897" i="4" s="1"/>
  <c r="U1898" i="4"/>
  <c r="V1898" i="4" s="1"/>
  <c r="W1898" i="4" s="1" a="1"/>
  <c r="W1898" i="4" s="1"/>
  <c r="U1899" i="4"/>
  <c r="V1899" i="4" s="1"/>
  <c r="W1899" i="4" s="1" a="1"/>
  <c r="W1899" i="4" s="1"/>
  <c r="U1900" i="4"/>
  <c r="V1900" i="4" s="1"/>
  <c r="W1900" i="4" s="1" a="1"/>
  <c r="W1900" i="4" s="1"/>
  <c r="U1901" i="4"/>
  <c r="V1901" i="4" s="1"/>
  <c r="W1901" i="4" s="1" a="1"/>
  <c r="W1901" i="4" s="1"/>
  <c r="U1902" i="4"/>
  <c r="V1902" i="4" s="1"/>
  <c r="W1902" i="4" s="1" a="1"/>
  <c r="W1902" i="4" s="1"/>
  <c r="U1903" i="4"/>
  <c r="V1903" i="4" s="1"/>
  <c r="W1903" i="4" s="1" a="1"/>
  <c r="W1903" i="4" s="1"/>
  <c r="U1904" i="4"/>
  <c r="V1904" i="4" s="1"/>
  <c r="W1904" i="4" s="1" a="1"/>
  <c r="W1904" i="4" s="1"/>
  <c r="U1905" i="4"/>
  <c r="V1905" i="4" s="1"/>
  <c r="W1905" i="4" s="1" a="1"/>
  <c r="W1905" i="4" s="1"/>
  <c r="U1906" i="4"/>
  <c r="V1906" i="4" s="1"/>
  <c r="W1906" i="4" s="1" a="1"/>
  <c r="W1906" i="4" s="1"/>
  <c r="U1907" i="4"/>
  <c r="V1907" i="4" s="1"/>
  <c r="W1907" i="4" s="1" a="1"/>
  <c r="W1907" i="4" s="1"/>
  <c r="U1908" i="4"/>
  <c r="V1908" i="4" s="1"/>
  <c r="W1908" i="4" s="1" a="1"/>
  <c r="W1908" i="4" s="1"/>
  <c r="U1909" i="4"/>
  <c r="V1909" i="4" s="1"/>
  <c r="W1909" i="4" s="1" a="1"/>
  <c r="W1909" i="4" s="1"/>
  <c r="U1910" i="4"/>
  <c r="V1910" i="4" s="1"/>
  <c r="W1910" i="4" s="1" a="1"/>
  <c r="W1910" i="4" s="1"/>
  <c r="U1911" i="4"/>
  <c r="V1911" i="4" s="1"/>
  <c r="W1911" i="4" s="1" a="1"/>
  <c r="W1911" i="4" s="1"/>
  <c r="U1912" i="4"/>
  <c r="V1912" i="4" s="1"/>
  <c r="W1912" i="4" s="1" a="1"/>
  <c r="W1912" i="4" s="1"/>
  <c r="U1913" i="4"/>
  <c r="V1913" i="4" s="1"/>
  <c r="W1913" i="4" s="1" a="1"/>
  <c r="W1913" i="4" s="1"/>
  <c r="U1914" i="4"/>
  <c r="V1914" i="4" s="1"/>
  <c r="W1914" i="4" s="1" a="1"/>
  <c r="W1914" i="4" s="1"/>
  <c r="U1915" i="4"/>
  <c r="V1915" i="4" s="1"/>
  <c r="W1915" i="4" s="1" a="1"/>
  <c r="W1915" i="4" s="1"/>
  <c r="U1916" i="4"/>
  <c r="V1916" i="4" s="1"/>
  <c r="W1916" i="4" s="1" a="1"/>
  <c r="W1916" i="4" s="1"/>
  <c r="U1917" i="4"/>
  <c r="V1917" i="4" s="1"/>
  <c r="W1917" i="4" s="1" a="1"/>
  <c r="W1917" i="4" s="1"/>
  <c r="U1918" i="4"/>
  <c r="V1918" i="4" s="1"/>
  <c r="W1918" i="4" s="1" a="1"/>
  <c r="W1918" i="4" s="1"/>
  <c r="U1919" i="4"/>
  <c r="V1919" i="4" s="1"/>
  <c r="W1919" i="4" s="1" a="1"/>
  <c r="W1919" i="4" s="1"/>
  <c r="U1920" i="4"/>
  <c r="V1920" i="4" s="1"/>
  <c r="W1920" i="4" s="1" a="1"/>
  <c r="W1920" i="4" s="1"/>
  <c r="U1921" i="4"/>
  <c r="V1921" i="4" s="1"/>
  <c r="W1921" i="4" s="1" a="1"/>
  <c r="W1921" i="4" s="1"/>
  <c r="U1922" i="4"/>
  <c r="V1922" i="4" s="1"/>
  <c r="W1922" i="4" s="1" a="1"/>
  <c r="W1922" i="4" s="1"/>
  <c r="U1923" i="4"/>
  <c r="V1923" i="4" s="1"/>
  <c r="W1923" i="4" s="1" a="1"/>
  <c r="W1923" i="4" s="1"/>
  <c r="U1924" i="4"/>
  <c r="V1924" i="4" s="1"/>
  <c r="W1924" i="4" s="1" a="1"/>
  <c r="W1924" i="4" s="1"/>
  <c r="U1925" i="4"/>
  <c r="V1925" i="4" s="1"/>
  <c r="W1925" i="4" s="1" a="1"/>
  <c r="W1925" i="4" s="1"/>
  <c r="U1926" i="4"/>
  <c r="V1926" i="4" s="1"/>
  <c r="W1926" i="4" s="1" a="1"/>
  <c r="W1926" i="4" s="1"/>
  <c r="U1927" i="4"/>
  <c r="V1927" i="4" s="1"/>
  <c r="W1927" i="4" s="1" a="1"/>
  <c r="W1927" i="4" s="1"/>
  <c r="U1928" i="4"/>
  <c r="V1928" i="4" s="1"/>
  <c r="W1928" i="4" s="1" a="1"/>
  <c r="W1928" i="4" s="1"/>
  <c r="U1929" i="4"/>
  <c r="V1929" i="4" s="1"/>
  <c r="W1929" i="4" s="1" a="1"/>
  <c r="W1929" i="4" s="1"/>
  <c r="U1930" i="4"/>
  <c r="V1930" i="4" s="1"/>
  <c r="W1930" i="4" s="1" a="1"/>
  <c r="W1930" i="4" s="1"/>
  <c r="U1931" i="4"/>
  <c r="V1931" i="4" s="1"/>
  <c r="W1931" i="4" s="1" a="1"/>
  <c r="W1931" i="4" s="1"/>
  <c r="U1932" i="4"/>
  <c r="V1932" i="4" s="1"/>
  <c r="W1932" i="4" s="1" a="1"/>
  <c r="W1932" i="4" s="1"/>
  <c r="U1933" i="4"/>
  <c r="V1933" i="4" s="1"/>
  <c r="W1933" i="4" s="1" a="1"/>
  <c r="W1933" i="4" s="1"/>
  <c r="U1934" i="4"/>
  <c r="V1934" i="4" s="1"/>
  <c r="W1934" i="4" s="1" a="1"/>
  <c r="W1934" i="4" s="1"/>
  <c r="U1935" i="4"/>
  <c r="V1935" i="4" s="1"/>
  <c r="W1935" i="4" s="1" a="1"/>
  <c r="W1935" i="4" s="1"/>
  <c r="U1936" i="4"/>
  <c r="V1936" i="4" s="1"/>
  <c r="W1936" i="4" s="1" a="1"/>
  <c r="W1936" i="4" s="1"/>
  <c r="U1937" i="4"/>
  <c r="V1937" i="4" s="1"/>
  <c r="W1937" i="4" s="1" a="1"/>
  <c r="W1937" i="4" s="1"/>
  <c r="U1938" i="4"/>
  <c r="V1938" i="4" s="1"/>
  <c r="W1938" i="4" s="1" a="1"/>
  <c r="W1938" i="4" s="1"/>
  <c r="U1939" i="4"/>
  <c r="V1939" i="4" s="1"/>
  <c r="W1939" i="4" s="1" a="1"/>
  <c r="W1939" i="4" s="1"/>
  <c r="U1940" i="4"/>
  <c r="V1940" i="4" s="1"/>
  <c r="W1940" i="4" s="1" a="1"/>
  <c r="W1940" i="4" s="1"/>
  <c r="U1941" i="4"/>
  <c r="V1941" i="4" s="1"/>
  <c r="W1941" i="4" s="1" a="1"/>
  <c r="W1941" i="4" s="1"/>
  <c r="U1942" i="4"/>
  <c r="V1942" i="4" s="1"/>
  <c r="W1942" i="4" s="1" a="1"/>
  <c r="W1942" i="4" s="1"/>
  <c r="U1943" i="4"/>
  <c r="V1943" i="4" s="1"/>
  <c r="W1943" i="4" s="1" a="1"/>
  <c r="W1943" i="4" s="1"/>
  <c r="U1944" i="4"/>
  <c r="V1944" i="4" s="1"/>
  <c r="W1944" i="4" s="1" a="1"/>
  <c r="W1944" i="4" s="1"/>
  <c r="U1945" i="4"/>
  <c r="V1945" i="4" s="1"/>
  <c r="W1945" i="4" s="1" a="1"/>
  <c r="W1945" i="4" s="1"/>
  <c r="U1946" i="4"/>
  <c r="V1946" i="4" s="1"/>
  <c r="W1946" i="4" s="1" a="1"/>
  <c r="W1946" i="4" s="1"/>
  <c r="U1947" i="4"/>
  <c r="V1947" i="4" s="1"/>
  <c r="W1947" i="4" s="1" a="1"/>
  <c r="W1947" i="4" s="1"/>
  <c r="U1948" i="4"/>
  <c r="V1948" i="4" s="1"/>
  <c r="W1948" i="4" s="1" a="1"/>
  <c r="W1948" i="4" s="1"/>
  <c r="U1949" i="4"/>
  <c r="V1949" i="4" s="1"/>
  <c r="W1949" i="4" s="1" a="1"/>
  <c r="W1949" i="4" s="1"/>
  <c r="U1950" i="4"/>
  <c r="V1950" i="4" s="1"/>
  <c r="W1950" i="4" s="1" a="1"/>
  <c r="W1950" i="4" s="1"/>
  <c r="U1951" i="4"/>
  <c r="V1951" i="4" s="1"/>
  <c r="W1951" i="4" s="1" a="1"/>
  <c r="W1951" i="4" s="1"/>
  <c r="U1952" i="4"/>
  <c r="V1952" i="4" s="1"/>
  <c r="W1952" i="4" s="1" a="1"/>
  <c r="W1952" i="4" s="1"/>
  <c r="U1953" i="4"/>
  <c r="V1953" i="4" s="1"/>
  <c r="W1953" i="4" s="1" a="1"/>
  <c r="W1953" i="4" s="1"/>
  <c r="U1954" i="4"/>
  <c r="V1954" i="4" s="1"/>
  <c r="W1954" i="4" s="1" a="1"/>
  <c r="W1954" i="4" s="1"/>
  <c r="U1955" i="4"/>
  <c r="V1955" i="4" s="1"/>
  <c r="W1955" i="4" s="1" a="1"/>
  <c r="W1955" i="4" s="1"/>
  <c r="U1956" i="4"/>
  <c r="V1956" i="4" s="1"/>
  <c r="W1956" i="4" s="1" a="1"/>
  <c r="W1956" i="4" s="1"/>
  <c r="U1957" i="4"/>
  <c r="V1957" i="4" s="1"/>
  <c r="W1957" i="4" s="1" a="1"/>
  <c r="W1957" i="4" s="1"/>
  <c r="U1958" i="4"/>
  <c r="V1958" i="4" s="1"/>
  <c r="W1958" i="4" s="1" a="1"/>
  <c r="W1958" i="4" s="1"/>
  <c r="U1959" i="4"/>
  <c r="V1959" i="4" s="1"/>
  <c r="W1959" i="4" s="1" a="1"/>
  <c r="W1959" i="4" s="1"/>
  <c r="U1960" i="4"/>
  <c r="V1960" i="4" s="1"/>
  <c r="W1960" i="4" s="1" a="1"/>
  <c r="W1960" i="4" s="1"/>
  <c r="U1961" i="4"/>
  <c r="V1961" i="4" s="1"/>
  <c r="W1961" i="4" s="1" a="1"/>
  <c r="W1961" i="4" s="1"/>
  <c r="U1962" i="4"/>
  <c r="V1962" i="4" s="1"/>
  <c r="W1962" i="4" s="1" a="1"/>
  <c r="W1962" i="4" s="1"/>
  <c r="U1963" i="4"/>
  <c r="V1963" i="4" s="1"/>
  <c r="W1963" i="4" s="1" a="1"/>
  <c r="W1963" i="4" s="1"/>
  <c r="U1964" i="4"/>
  <c r="V1964" i="4" s="1"/>
  <c r="W1964" i="4" s="1" a="1"/>
  <c r="W1964" i="4" s="1"/>
  <c r="U1965" i="4"/>
  <c r="V1965" i="4" s="1"/>
  <c r="W1965" i="4" s="1" a="1"/>
  <c r="W1965" i="4" s="1"/>
  <c r="U1966" i="4"/>
  <c r="V1966" i="4" s="1"/>
  <c r="W1966" i="4" s="1" a="1"/>
  <c r="W1966" i="4" s="1"/>
  <c r="U1967" i="4"/>
  <c r="V1967" i="4" s="1"/>
  <c r="W1967" i="4" s="1" a="1"/>
  <c r="W1967" i="4" s="1"/>
  <c r="U1968" i="4"/>
  <c r="V1968" i="4" s="1"/>
  <c r="W1968" i="4" s="1" a="1"/>
  <c r="W1968" i="4" s="1"/>
  <c r="U1969" i="4"/>
  <c r="V1969" i="4" s="1"/>
  <c r="W1969" i="4" s="1" a="1"/>
  <c r="W1969" i="4" s="1"/>
  <c r="U1970" i="4"/>
  <c r="V1970" i="4" s="1"/>
  <c r="W1970" i="4" s="1" a="1"/>
  <c r="W1970" i="4" s="1"/>
  <c r="U1971" i="4"/>
  <c r="V1971" i="4" s="1"/>
  <c r="W1971" i="4" s="1" a="1"/>
  <c r="W1971" i="4" s="1"/>
  <c r="U1972" i="4"/>
  <c r="V1972" i="4" s="1"/>
  <c r="W1972" i="4" s="1" a="1"/>
  <c r="W1972" i="4" s="1"/>
  <c r="U1973" i="4"/>
  <c r="V1973" i="4" s="1"/>
  <c r="W1973" i="4" s="1" a="1"/>
  <c r="W1973" i="4" s="1"/>
  <c r="U1974" i="4"/>
  <c r="V1974" i="4" s="1"/>
  <c r="W1974" i="4" s="1" a="1"/>
  <c r="W1974" i="4" s="1"/>
  <c r="U1975" i="4"/>
  <c r="V1975" i="4" s="1"/>
  <c r="W1975" i="4" s="1" a="1"/>
  <c r="W1975" i="4" s="1"/>
  <c r="U1976" i="4"/>
  <c r="V1976" i="4" s="1"/>
  <c r="W1976" i="4" s="1" a="1"/>
  <c r="W1976" i="4" s="1"/>
  <c r="U1977" i="4"/>
  <c r="V1977" i="4" s="1"/>
  <c r="W1977" i="4" s="1" a="1"/>
  <c r="W1977" i="4" s="1"/>
  <c r="U1978" i="4"/>
  <c r="V1978" i="4" s="1"/>
  <c r="W1978" i="4" s="1" a="1"/>
  <c r="W1978" i="4" s="1"/>
  <c r="U1979" i="4"/>
  <c r="V1979" i="4" s="1"/>
  <c r="W1979" i="4" s="1" a="1"/>
  <c r="W1979" i="4" s="1"/>
  <c r="U1980" i="4"/>
  <c r="V1980" i="4" s="1"/>
  <c r="W1980" i="4" s="1" a="1"/>
  <c r="W1980" i="4" s="1"/>
  <c r="U1981" i="4"/>
  <c r="V1981" i="4" s="1"/>
  <c r="W1981" i="4" s="1" a="1"/>
  <c r="W1981" i="4" s="1"/>
  <c r="U1982" i="4"/>
  <c r="V1982" i="4" s="1"/>
  <c r="W1982" i="4" s="1" a="1"/>
  <c r="W1982" i="4" s="1"/>
  <c r="U1983" i="4"/>
  <c r="V1983" i="4" s="1"/>
  <c r="W1983" i="4" s="1" a="1"/>
  <c r="W1983" i="4" s="1"/>
  <c r="U1984" i="4"/>
  <c r="V1984" i="4" s="1"/>
  <c r="W1984" i="4" s="1" a="1"/>
  <c r="W1984" i="4" s="1"/>
  <c r="U1985" i="4"/>
  <c r="V1985" i="4" s="1"/>
  <c r="W1985" i="4" s="1" a="1"/>
  <c r="W1985" i="4" s="1"/>
  <c r="U1986" i="4"/>
  <c r="V1986" i="4" s="1"/>
  <c r="W1986" i="4" s="1" a="1"/>
  <c r="W1986" i="4" s="1"/>
  <c r="U1987" i="4"/>
  <c r="V1987" i="4" s="1"/>
  <c r="W1987" i="4" s="1" a="1"/>
  <c r="W1987" i="4" s="1"/>
  <c r="U1988" i="4"/>
  <c r="V1988" i="4" s="1"/>
  <c r="W1988" i="4" s="1" a="1"/>
  <c r="W1988" i="4" s="1"/>
  <c r="U1989" i="4"/>
  <c r="V1989" i="4" s="1"/>
  <c r="W1989" i="4" s="1" a="1"/>
  <c r="W1989" i="4" s="1"/>
  <c r="U1990" i="4"/>
  <c r="V1990" i="4" s="1"/>
  <c r="W1990" i="4" s="1" a="1"/>
  <c r="W1990" i="4" s="1"/>
  <c r="U1991" i="4"/>
  <c r="V1991" i="4" s="1"/>
  <c r="W1991" i="4" s="1" a="1"/>
  <c r="W1991" i="4" s="1"/>
  <c r="U1992" i="4"/>
  <c r="V1992" i="4" s="1"/>
  <c r="W1992" i="4" s="1" a="1"/>
  <c r="W1992" i="4" s="1"/>
  <c r="U1993" i="4"/>
  <c r="V1993" i="4" s="1"/>
  <c r="W1993" i="4" s="1" a="1"/>
  <c r="W1993" i="4" s="1"/>
  <c r="U1994" i="4"/>
  <c r="V1994" i="4" s="1"/>
  <c r="W1994" i="4" s="1" a="1"/>
  <c r="W1994" i="4" s="1"/>
  <c r="U1995" i="4"/>
  <c r="V1995" i="4" s="1"/>
  <c r="W1995" i="4" s="1" a="1"/>
  <c r="W1995" i="4" s="1"/>
  <c r="U1996" i="4"/>
  <c r="V1996" i="4" s="1"/>
  <c r="W1996" i="4" s="1" a="1"/>
  <c r="W1996" i="4" s="1"/>
  <c r="U1997" i="4"/>
  <c r="V1997" i="4" s="1"/>
  <c r="W1997" i="4" s="1" a="1"/>
  <c r="W1997" i="4" s="1"/>
  <c r="U1998" i="4"/>
  <c r="V1998" i="4" s="1"/>
  <c r="W1998" i="4" s="1" a="1"/>
  <c r="W1998" i="4" s="1"/>
  <c r="U1999" i="4"/>
  <c r="V1999" i="4" s="1"/>
  <c r="W1999" i="4" s="1" a="1"/>
  <c r="W1999" i="4" s="1"/>
  <c r="U2000" i="4"/>
  <c r="V2000" i="4" s="1"/>
  <c r="W2000" i="4" s="1" a="1"/>
  <c r="W2000" i="4" s="1"/>
  <c r="U2001" i="4"/>
  <c r="V2001" i="4" s="1"/>
  <c r="W2001" i="4" s="1" a="1"/>
  <c r="W2001" i="4" s="1"/>
  <c r="U2002" i="4"/>
  <c r="V2002" i="4" s="1"/>
  <c r="W2002" i="4" s="1" a="1"/>
  <c r="W2002" i="4" s="1"/>
  <c r="U2003" i="4"/>
  <c r="V2003" i="4" s="1"/>
  <c r="W2003" i="4" s="1" a="1"/>
  <c r="W2003" i="4" s="1"/>
  <c r="U2004" i="4"/>
  <c r="V2004" i="4" s="1"/>
  <c r="W2004" i="4" s="1" a="1"/>
  <c r="W2004" i="4" s="1"/>
  <c r="U2005" i="4"/>
  <c r="V2005" i="4" s="1"/>
  <c r="W2005" i="4" s="1" a="1"/>
  <c r="W2005" i="4" s="1"/>
  <c r="U2006" i="4"/>
  <c r="V2006" i="4" s="1"/>
  <c r="W2006" i="4" s="1" a="1"/>
  <c r="W2006" i="4" s="1"/>
  <c r="U2007" i="4"/>
  <c r="V2007" i="4" s="1"/>
  <c r="W2007" i="4" s="1" a="1"/>
  <c r="W2007" i="4" s="1"/>
  <c r="U2008" i="4"/>
  <c r="V2008" i="4" s="1"/>
  <c r="W2008" i="4" s="1" a="1"/>
  <c r="W2008" i="4" s="1"/>
  <c r="U2009" i="4"/>
  <c r="V2009" i="4" s="1"/>
  <c r="W2009" i="4" s="1" a="1"/>
  <c r="W2009" i="4" s="1"/>
  <c r="U2010" i="4"/>
  <c r="V2010" i="4" s="1"/>
  <c r="W2010" i="4" s="1" a="1"/>
  <c r="W2010" i="4" s="1"/>
  <c r="U2011" i="4"/>
  <c r="V2011" i="4" s="1"/>
  <c r="W2011" i="4" s="1" a="1"/>
  <c r="W2011" i="4" s="1"/>
  <c r="U2012" i="4"/>
  <c r="V2012" i="4" s="1"/>
  <c r="W2012" i="4" s="1" a="1"/>
  <c r="W2012" i="4" s="1"/>
  <c r="U2013" i="4"/>
  <c r="V2013" i="4" s="1"/>
  <c r="W2013" i="4" s="1" a="1"/>
  <c r="W2013" i="4" s="1"/>
  <c r="U2014" i="4"/>
  <c r="V2014" i="4" s="1"/>
  <c r="W2014" i="4" s="1" a="1"/>
  <c r="W2014" i="4" s="1"/>
  <c r="U2015" i="4"/>
  <c r="V2015" i="4" s="1"/>
  <c r="W2015" i="4" s="1" a="1"/>
  <c r="W2015" i="4" s="1"/>
  <c r="U2016" i="4"/>
  <c r="V2016" i="4" s="1"/>
  <c r="W2016" i="4" s="1" a="1"/>
  <c r="W2016" i="4" s="1"/>
  <c r="U2017" i="4"/>
  <c r="V2017" i="4" s="1"/>
  <c r="W2017" i="4" s="1" a="1"/>
  <c r="W2017" i="4" s="1"/>
  <c r="U2018" i="4"/>
  <c r="V2018" i="4" s="1"/>
  <c r="W2018" i="4" s="1" a="1"/>
  <c r="W2018" i="4" s="1"/>
  <c r="U2019" i="4"/>
  <c r="V2019" i="4" s="1"/>
  <c r="W2019" i="4" s="1" a="1"/>
  <c r="W2019" i="4" s="1"/>
  <c r="U2020" i="4"/>
  <c r="V2020" i="4" s="1"/>
  <c r="W2020" i="4" s="1" a="1"/>
  <c r="W2020" i="4" s="1"/>
  <c r="U2021" i="4"/>
  <c r="V2021" i="4" s="1"/>
  <c r="W2021" i="4" s="1" a="1"/>
  <c r="W2021" i="4" s="1"/>
  <c r="U2022" i="4"/>
  <c r="V2022" i="4" s="1"/>
  <c r="W2022" i="4" s="1" a="1"/>
  <c r="W2022" i="4" s="1"/>
  <c r="U2023" i="4"/>
  <c r="V2023" i="4" s="1"/>
  <c r="W2023" i="4" s="1" a="1"/>
  <c r="W2023" i="4" s="1"/>
  <c r="U2024" i="4"/>
  <c r="V2024" i="4" s="1"/>
  <c r="W2024" i="4" s="1" a="1"/>
  <c r="W2024" i="4" s="1"/>
  <c r="U2025" i="4"/>
  <c r="V2025" i="4" s="1"/>
  <c r="W2025" i="4" s="1" a="1"/>
  <c r="W2025" i="4" s="1"/>
  <c r="U2026" i="4"/>
  <c r="V2026" i="4" s="1"/>
  <c r="W2026" i="4" s="1" a="1"/>
  <c r="W2026" i="4" s="1"/>
  <c r="U2027" i="4"/>
  <c r="V2027" i="4" s="1"/>
  <c r="W2027" i="4" s="1" a="1"/>
  <c r="W2027" i="4" s="1"/>
  <c r="U2028" i="4"/>
  <c r="V2028" i="4" s="1"/>
  <c r="W2028" i="4" s="1" a="1"/>
  <c r="W2028" i="4" s="1"/>
  <c r="U2029" i="4"/>
  <c r="V2029" i="4" s="1"/>
  <c r="W2029" i="4" s="1" a="1"/>
  <c r="W2029" i="4" s="1"/>
  <c r="U2030" i="4"/>
  <c r="V2030" i="4" s="1"/>
  <c r="W2030" i="4" s="1" a="1"/>
  <c r="W2030" i="4" s="1"/>
  <c r="U2031" i="4"/>
  <c r="V2031" i="4" s="1"/>
  <c r="W2031" i="4" s="1" a="1"/>
  <c r="W2031" i="4" s="1"/>
  <c r="U2032" i="4"/>
  <c r="V2032" i="4" s="1"/>
  <c r="W2032" i="4" s="1" a="1"/>
  <c r="W2032" i="4" s="1"/>
  <c r="U2033" i="4"/>
  <c r="V2033" i="4" s="1"/>
  <c r="W2033" i="4" s="1" a="1"/>
  <c r="W2033" i="4" s="1"/>
  <c r="U2034" i="4"/>
  <c r="V2034" i="4" s="1"/>
  <c r="W2034" i="4" s="1" a="1"/>
  <c r="W2034" i="4" s="1"/>
  <c r="U2035" i="4"/>
  <c r="V2035" i="4" s="1"/>
  <c r="W2035" i="4" s="1" a="1"/>
  <c r="W2035" i="4" s="1"/>
  <c r="U2036" i="4"/>
  <c r="V2036" i="4" s="1"/>
  <c r="W2036" i="4" s="1" a="1"/>
  <c r="W2036" i="4" s="1"/>
  <c r="U2037" i="4"/>
  <c r="V2037" i="4" s="1"/>
  <c r="W2037" i="4" s="1" a="1"/>
  <c r="W2037" i="4" s="1"/>
  <c r="U2038" i="4"/>
  <c r="V2038" i="4" s="1"/>
  <c r="W2038" i="4" s="1" a="1"/>
  <c r="W2038" i="4" s="1"/>
  <c r="U2039" i="4"/>
  <c r="V2039" i="4" s="1"/>
  <c r="W2039" i="4" s="1" a="1"/>
  <c r="W2039" i="4" s="1"/>
  <c r="U2040" i="4"/>
  <c r="V2040" i="4" s="1"/>
  <c r="W2040" i="4" s="1" a="1"/>
  <c r="W2040" i="4" s="1"/>
  <c r="U2041" i="4"/>
  <c r="V2041" i="4" s="1"/>
  <c r="W2041" i="4" s="1" a="1"/>
  <c r="W2041" i="4" s="1"/>
  <c r="U2042" i="4"/>
  <c r="V2042" i="4" s="1"/>
  <c r="W2042" i="4" s="1" a="1"/>
  <c r="W2042" i="4" s="1"/>
  <c r="U2043" i="4"/>
  <c r="V2043" i="4" s="1"/>
  <c r="W2043" i="4" s="1" a="1"/>
  <c r="W2043" i="4" s="1"/>
  <c r="U2044" i="4"/>
  <c r="V2044" i="4" s="1"/>
  <c r="W2044" i="4" s="1" a="1"/>
  <c r="W2044" i="4" s="1"/>
  <c r="U2045" i="4"/>
  <c r="V2045" i="4" s="1"/>
  <c r="W2045" i="4" s="1" a="1"/>
  <c r="W2045" i="4" s="1"/>
  <c r="U2046" i="4"/>
  <c r="V2046" i="4" s="1"/>
  <c r="W2046" i="4" s="1" a="1"/>
  <c r="W2046" i="4" s="1"/>
  <c r="U2047" i="4"/>
  <c r="V2047" i="4" s="1"/>
  <c r="W2047" i="4" s="1" a="1"/>
  <c r="W2047" i="4" s="1"/>
  <c r="U2048" i="4"/>
  <c r="V2048" i="4" s="1"/>
  <c r="W2048" i="4" s="1" a="1"/>
  <c r="W2048" i="4" s="1"/>
  <c r="U2049" i="4"/>
  <c r="V2049" i="4" s="1"/>
  <c r="W2049" i="4" s="1" a="1"/>
  <c r="W2049" i="4" s="1"/>
  <c r="U2050" i="4"/>
  <c r="V2050" i="4" s="1"/>
  <c r="W2050" i="4" s="1" a="1"/>
  <c r="W2050" i="4" s="1"/>
  <c r="U2051" i="4"/>
  <c r="V2051" i="4" s="1"/>
  <c r="W2051" i="4" s="1" a="1"/>
  <c r="W2051" i="4" s="1"/>
  <c r="U2052" i="4"/>
  <c r="V2052" i="4" s="1"/>
  <c r="W2052" i="4" s="1" a="1"/>
  <c r="W2052" i="4" s="1"/>
  <c r="U2053" i="4"/>
  <c r="V2053" i="4" s="1"/>
  <c r="W2053" i="4" s="1" a="1"/>
  <c r="W2053" i="4" s="1"/>
  <c r="U2054" i="4"/>
  <c r="V2054" i="4" s="1"/>
  <c r="W2054" i="4" s="1" a="1"/>
  <c r="W2054" i="4" s="1"/>
  <c r="U2055" i="4"/>
  <c r="V2055" i="4" s="1"/>
  <c r="W2055" i="4" s="1" a="1"/>
  <c r="W2055" i="4" s="1"/>
  <c r="U2056" i="4"/>
  <c r="V2056" i="4" s="1"/>
  <c r="W2056" i="4" s="1" a="1"/>
  <c r="W2056" i="4" s="1"/>
  <c r="U2057" i="4"/>
  <c r="V2057" i="4" s="1"/>
  <c r="W2057" i="4" s="1" a="1"/>
  <c r="W2057" i="4" s="1"/>
  <c r="U2058" i="4"/>
  <c r="V2058" i="4" s="1"/>
  <c r="W2058" i="4" s="1" a="1"/>
  <c r="W2058" i="4" s="1"/>
  <c r="U2059" i="4"/>
  <c r="V2059" i="4" s="1"/>
  <c r="W2059" i="4" s="1" a="1"/>
  <c r="W2059" i="4" s="1"/>
  <c r="U2060" i="4"/>
  <c r="V2060" i="4" s="1"/>
  <c r="W2060" i="4" s="1" a="1"/>
  <c r="W2060" i="4" s="1"/>
  <c r="U2061" i="4"/>
  <c r="V2061" i="4" s="1"/>
  <c r="W2061" i="4" s="1" a="1"/>
  <c r="W2061" i="4" s="1"/>
  <c r="U2062" i="4"/>
  <c r="V2062" i="4" s="1"/>
  <c r="W2062" i="4" s="1" a="1"/>
  <c r="W2062" i="4" s="1"/>
  <c r="U2063" i="4"/>
  <c r="V2063" i="4" s="1"/>
  <c r="W2063" i="4" s="1" a="1"/>
  <c r="W2063" i="4" s="1"/>
  <c r="U2064" i="4"/>
  <c r="V2064" i="4" s="1"/>
  <c r="W2064" i="4" s="1" a="1"/>
  <c r="W2064" i="4" s="1"/>
  <c r="U2065" i="4"/>
  <c r="V2065" i="4" s="1"/>
  <c r="W2065" i="4" s="1" a="1"/>
  <c r="W2065" i="4" s="1"/>
  <c r="U2066" i="4"/>
  <c r="V2066" i="4" s="1"/>
  <c r="W2066" i="4" s="1" a="1"/>
  <c r="W2066" i="4" s="1"/>
  <c r="U2067" i="4"/>
  <c r="V2067" i="4" s="1"/>
  <c r="W2067" i="4" s="1" a="1"/>
  <c r="W2067" i="4" s="1"/>
  <c r="U2068" i="4"/>
  <c r="V2068" i="4" s="1"/>
  <c r="W2068" i="4" s="1" a="1"/>
  <c r="W2068" i="4" s="1"/>
  <c r="U2069" i="4"/>
  <c r="V2069" i="4" s="1"/>
  <c r="W2069" i="4" s="1" a="1"/>
  <c r="W2069" i="4" s="1"/>
  <c r="U2070" i="4"/>
  <c r="V2070" i="4" s="1"/>
  <c r="W2070" i="4" s="1" a="1"/>
  <c r="W2070" i="4" s="1"/>
  <c r="U2071" i="4"/>
  <c r="V2071" i="4" s="1"/>
  <c r="W2071" i="4" s="1" a="1"/>
  <c r="W2071" i="4" s="1"/>
  <c r="U2072" i="4"/>
  <c r="V2072" i="4" s="1"/>
  <c r="W2072" i="4" s="1" a="1"/>
  <c r="W2072" i="4" s="1"/>
  <c r="U2073" i="4"/>
  <c r="V2073" i="4" s="1"/>
  <c r="W2073" i="4" s="1" a="1"/>
  <c r="W2073" i="4" s="1"/>
  <c r="U2074" i="4"/>
  <c r="V2074" i="4" s="1"/>
  <c r="W2074" i="4" s="1" a="1"/>
  <c r="W2074" i="4" s="1"/>
  <c r="U2075" i="4"/>
  <c r="V2075" i="4" s="1"/>
  <c r="W2075" i="4" s="1" a="1"/>
  <c r="W2075" i="4" s="1"/>
  <c r="U2076" i="4"/>
  <c r="V2076" i="4" s="1"/>
  <c r="W2076" i="4" s="1" a="1"/>
  <c r="W2076" i="4" s="1"/>
  <c r="U2077" i="4"/>
  <c r="V2077" i="4" s="1"/>
  <c r="W2077" i="4" s="1" a="1"/>
  <c r="W2077" i="4" s="1"/>
  <c r="U2078" i="4"/>
  <c r="V2078" i="4" s="1"/>
  <c r="W2078" i="4" s="1" a="1"/>
  <c r="W2078" i="4" s="1"/>
  <c r="U2079" i="4"/>
  <c r="V2079" i="4" s="1"/>
  <c r="W2079" i="4" s="1" a="1"/>
  <c r="W2079" i="4" s="1"/>
  <c r="U2080" i="4"/>
  <c r="V2080" i="4" s="1"/>
  <c r="W2080" i="4" s="1" a="1"/>
  <c r="W2080" i="4" s="1"/>
  <c r="U2081" i="4"/>
  <c r="V2081" i="4" s="1"/>
  <c r="W2081" i="4" s="1" a="1"/>
  <c r="W2081" i="4" s="1"/>
  <c r="U2082" i="4"/>
  <c r="V2082" i="4" s="1"/>
  <c r="W2082" i="4" s="1" a="1"/>
  <c r="W2082" i="4" s="1"/>
  <c r="U2083" i="4"/>
  <c r="V2083" i="4" s="1"/>
  <c r="W2083" i="4" s="1" a="1"/>
  <c r="W2083" i="4" s="1"/>
  <c r="U2084" i="4"/>
  <c r="V2084" i="4" s="1"/>
  <c r="W2084" i="4" s="1" a="1"/>
  <c r="W2084" i="4" s="1"/>
  <c r="U2085" i="4"/>
  <c r="V2085" i="4" s="1"/>
  <c r="W2085" i="4" s="1" a="1"/>
  <c r="W2085" i="4" s="1"/>
  <c r="U2086" i="4"/>
  <c r="V2086" i="4" s="1"/>
  <c r="W2086" i="4" s="1" a="1"/>
  <c r="W2086" i="4" s="1"/>
  <c r="U2087" i="4"/>
  <c r="V2087" i="4" s="1"/>
  <c r="W2087" i="4" s="1" a="1"/>
  <c r="W2087" i="4" s="1"/>
  <c r="U2088" i="4"/>
  <c r="V2088" i="4" s="1"/>
  <c r="W2088" i="4" s="1" a="1"/>
  <c r="W2088" i="4" s="1"/>
  <c r="U2089" i="4"/>
  <c r="V2089" i="4" s="1"/>
  <c r="W2089" i="4" s="1" a="1"/>
  <c r="W2089" i="4" s="1"/>
  <c r="U2090" i="4"/>
  <c r="V2090" i="4" s="1"/>
  <c r="W2090" i="4" s="1" a="1"/>
  <c r="W2090" i="4" s="1"/>
  <c r="U2091" i="4"/>
  <c r="V2091" i="4" s="1"/>
  <c r="W2091" i="4" s="1" a="1"/>
  <c r="W2091" i="4" s="1"/>
  <c r="U2092" i="4"/>
  <c r="V2092" i="4" s="1"/>
  <c r="W2092" i="4" s="1" a="1"/>
  <c r="W2092" i="4" s="1"/>
  <c r="U2093" i="4"/>
  <c r="V2093" i="4" s="1"/>
  <c r="W2093" i="4" s="1" a="1"/>
  <c r="W2093" i="4" s="1"/>
  <c r="U2094" i="4"/>
  <c r="V2094" i="4" s="1"/>
  <c r="W2094" i="4" s="1" a="1"/>
  <c r="W2094" i="4" s="1"/>
  <c r="U2095" i="4"/>
  <c r="V2095" i="4" s="1"/>
  <c r="W2095" i="4" s="1" a="1"/>
  <c r="W2095" i="4" s="1"/>
  <c r="U2096" i="4"/>
  <c r="V2096" i="4" s="1"/>
  <c r="W2096" i="4" s="1" a="1"/>
  <c r="W2096" i="4" s="1"/>
  <c r="U2097" i="4"/>
  <c r="V2097" i="4" s="1"/>
  <c r="W2097" i="4" s="1" a="1"/>
  <c r="W2097" i="4" s="1"/>
  <c r="U2098" i="4"/>
  <c r="V2098" i="4" s="1"/>
  <c r="W2098" i="4" s="1" a="1"/>
  <c r="W2098" i="4" s="1"/>
  <c r="U2099" i="4"/>
  <c r="V2099" i="4" s="1"/>
  <c r="W2099" i="4" s="1" a="1"/>
  <c r="W2099" i="4" s="1"/>
  <c r="U2100" i="4"/>
  <c r="V2100" i="4" s="1"/>
  <c r="W2100" i="4" s="1" a="1"/>
  <c r="W2100" i="4" s="1"/>
  <c r="U2101" i="4"/>
  <c r="V2101" i="4" s="1"/>
  <c r="W2101" i="4" s="1" a="1"/>
  <c r="W2101" i="4" s="1"/>
  <c r="U2102" i="4"/>
  <c r="V2102" i="4" s="1"/>
  <c r="W2102" i="4" s="1" a="1"/>
  <c r="W2102" i="4" s="1"/>
  <c r="U2103" i="4"/>
  <c r="V2103" i="4" s="1"/>
  <c r="W2103" i="4" s="1" a="1"/>
  <c r="W2103" i="4" s="1"/>
  <c r="U2104" i="4"/>
  <c r="V2104" i="4" s="1"/>
  <c r="W2104" i="4" s="1" a="1"/>
  <c r="W2104" i="4" s="1"/>
  <c r="U2105" i="4"/>
  <c r="V2105" i="4" s="1"/>
  <c r="W2105" i="4" s="1" a="1"/>
  <c r="W2105" i="4" s="1"/>
  <c r="U2106" i="4"/>
  <c r="V2106" i="4" s="1"/>
  <c r="W2106" i="4" s="1" a="1"/>
  <c r="W2106" i="4" s="1"/>
  <c r="U2107" i="4"/>
  <c r="V2107" i="4" s="1"/>
  <c r="W2107" i="4" s="1" a="1"/>
  <c r="W2107" i="4" s="1"/>
  <c r="U2108" i="4"/>
  <c r="V2108" i="4" s="1"/>
  <c r="W2108" i="4" s="1" a="1"/>
  <c r="W2108" i="4" s="1"/>
  <c r="U2109" i="4"/>
  <c r="V2109" i="4" s="1"/>
  <c r="W2109" i="4" s="1" a="1"/>
  <c r="W2109" i="4" s="1"/>
  <c r="U2110" i="4"/>
  <c r="V2110" i="4" s="1"/>
  <c r="W2110" i="4" s="1" a="1"/>
  <c r="W2110" i="4" s="1"/>
  <c r="U2111" i="4"/>
  <c r="V2111" i="4" s="1"/>
  <c r="W2111" i="4" s="1" a="1"/>
  <c r="W2111" i="4" s="1"/>
  <c r="U2112" i="4"/>
  <c r="V2112" i="4" s="1"/>
  <c r="W2112" i="4" s="1" a="1"/>
  <c r="W2112" i="4" s="1"/>
  <c r="U2113" i="4"/>
  <c r="V2113" i="4" s="1"/>
  <c r="W2113" i="4" s="1" a="1"/>
  <c r="W2113" i="4" s="1"/>
  <c r="U2114" i="4"/>
  <c r="V2114" i="4" s="1"/>
  <c r="W2114" i="4" s="1" a="1"/>
  <c r="W2114" i="4" s="1"/>
  <c r="U2115" i="4"/>
  <c r="V2115" i="4" s="1"/>
  <c r="W2115" i="4" s="1" a="1"/>
  <c r="W2115" i="4" s="1"/>
  <c r="U2116" i="4"/>
  <c r="V2116" i="4" s="1"/>
  <c r="W2116" i="4" s="1" a="1"/>
  <c r="W2116" i="4" s="1"/>
  <c r="U2117" i="4"/>
  <c r="V2117" i="4" s="1"/>
  <c r="W2117" i="4" s="1" a="1"/>
  <c r="W2117" i="4" s="1"/>
  <c r="U2118" i="4"/>
  <c r="V2118" i="4" s="1"/>
  <c r="W2118" i="4" s="1" a="1"/>
  <c r="W2118" i="4" s="1"/>
  <c r="U2119" i="4"/>
  <c r="V2119" i="4" s="1"/>
  <c r="W2119" i="4" s="1" a="1"/>
  <c r="W2119" i="4" s="1"/>
  <c r="U2120" i="4"/>
  <c r="V2120" i="4" s="1"/>
  <c r="W2120" i="4" s="1" a="1"/>
  <c r="W2120" i="4" s="1"/>
  <c r="U2121" i="4"/>
  <c r="V2121" i="4" s="1"/>
  <c r="W2121" i="4" s="1" a="1"/>
  <c r="W2121" i="4" s="1"/>
  <c r="U2122" i="4"/>
  <c r="V2122" i="4" s="1"/>
  <c r="W2122" i="4" s="1" a="1"/>
  <c r="W2122" i="4" s="1"/>
  <c r="U2123" i="4"/>
  <c r="V2123" i="4" s="1"/>
  <c r="W2123" i="4" s="1" a="1"/>
  <c r="W2123" i="4" s="1"/>
  <c r="U2124" i="4"/>
  <c r="V2124" i="4" s="1"/>
  <c r="W2124" i="4" s="1" a="1"/>
  <c r="W2124" i="4" s="1"/>
  <c r="U2125" i="4"/>
  <c r="V2125" i="4" s="1"/>
  <c r="W2125" i="4" s="1" a="1"/>
  <c r="W2125" i="4" s="1"/>
  <c r="U2126" i="4"/>
  <c r="V2126" i="4" s="1"/>
  <c r="W2126" i="4" s="1" a="1"/>
  <c r="W2126" i="4" s="1"/>
  <c r="U2127" i="4"/>
  <c r="V2127" i="4" s="1"/>
  <c r="W2127" i="4" s="1" a="1"/>
  <c r="W2127" i="4" s="1"/>
  <c r="U2128" i="4"/>
  <c r="V2128" i="4" s="1"/>
  <c r="W2128" i="4" s="1" a="1"/>
  <c r="W2128" i="4" s="1"/>
  <c r="U2129" i="4"/>
  <c r="V2129" i="4" s="1"/>
  <c r="W2129" i="4" s="1" a="1"/>
  <c r="W2129" i="4" s="1"/>
  <c r="U2130" i="4"/>
  <c r="V2130" i="4" s="1"/>
  <c r="W2130" i="4" s="1" a="1"/>
  <c r="W2130" i="4" s="1"/>
  <c r="U2131" i="4"/>
  <c r="V2131" i="4" s="1"/>
  <c r="W2131" i="4" s="1" a="1"/>
  <c r="W2131" i="4" s="1"/>
  <c r="U2132" i="4"/>
  <c r="V2132" i="4" s="1"/>
  <c r="W2132" i="4" s="1" a="1"/>
  <c r="W2132" i="4" s="1"/>
  <c r="U2133" i="4"/>
  <c r="V2133" i="4" s="1"/>
  <c r="W2133" i="4" s="1" a="1"/>
  <c r="W2133" i="4" s="1"/>
  <c r="U2134" i="4"/>
  <c r="V2134" i="4" s="1"/>
  <c r="W2134" i="4" s="1" a="1"/>
  <c r="W2134" i="4" s="1"/>
  <c r="U2135" i="4"/>
  <c r="V2135" i="4" s="1"/>
  <c r="W2135" i="4" s="1" a="1"/>
  <c r="W2135" i="4" s="1"/>
  <c r="U2136" i="4"/>
  <c r="V2136" i="4" s="1"/>
  <c r="W2136" i="4" s="1" a="1"/>
  <c r="W2136" i="4" s="1"/>
  <c r="U2137" i="4"/>
  <c r="V2137" i="4" s="1"/>
  <c r="W2137" i="4" s="1" a="1"/>
  <c r="W2137" i="4" s="1"/>
  <c r="U2138" i="4"/>
  <c r="V2138" i="4" s="1"/>
  <c r="W2138" i="4" s="1" a="1"/>
  <c r="W2138" i="4" s="1"/>
  <c r="U2139" i="4"/>
  <c r="V2139" i="4" s="1"/>
  <c r="W2139" i="4" s="1" a="1"/>
  <c r="W2139" i="4" s="1"/>
  <c r="U2140" i="4"/>
  <c r="V2140" i="4" s="1"/>
  <c r="W2140" i="4" s="1" a="1"/>
  <c r="W2140" i="4" s="1"/>
  <c r="U2141" i="4"/>
  <c r="V2141" i="4" s="1"/>
  <c r="W2141" i="4" s="1" a="1"/>
  <c r="W2141" i="4" s="1"/>
  <c r="U2142" i="4"/>
  <c r="V2142" i="4" s="1"/>
  <c r="W2142" i="4" s="1" a="1"/>
  <c r="W2142" i="4" s="1"/>
  <c r="U2143" i="4"/>
  <c r="V2143" i="4" s="1"/>
  <c r="W2143" i="4" s="1" a="1"/>
  <c r="W2143" i="4" s="1"/>
  <c r="U2144" i="4"/>
  <c r="V2144" i="4" s="1"/>
  <c r="W2144" i="4" s="1" a="1"/>
  <c r="W2144" i="4" s="1"/>
  <c r="U2145" i="4"/>
  <c r="V2145" i="4" s="1"/>
  <c r="W2145" i="4" s="1" a="1"/>
  <c r="W2145" i="4" s="1"/>
  <c r="U2146" i="4"/>
  <c r="V2146" i="4" s="1"/>
  <c r="W2146" i="4" s="1" a="1"/>
  <c r="W2146" i="4" s="1"/>
  <c r="U2147" i="4"/>
  <c r="V2147" i="4" s="1"/>
  <c r="W2147" i="4" s="1" a="1"/>
  <c r="W2147" i="4" s="1"/>
  <c r="U2148" i="4"/>
  <c r="V2148" i="4" s="1"/>
  <c r="W2148" i="4" s="1" a="1"/>
  <c r="W2148" i="4" s="1"/>
  <c r="U2149" i="4"/>
  <c r="V2149" i="4" s="1"/>
  <c r="W2149" i="4" s="1" a="1"/>
  <c r="W2149" i="4" s="1"/>
  <c r="U2150" i="4"/>
  <c r="V2150" i="4" s="1"/>
  <c r="W2150" i="4" s="1" a="1"/>
  <c r="W2150" i="4" s="1"/>
  <c r="U2151" i="4"/>
  <c r="V2151" i="4" s="1"/>
  <c r="W2151" i="4" s="1" a="1"/>
  <c r="W2151" i="4" s="1"/>
  <c r="U2152" i="4"/>
  <c r="V2152" i="4" s="1"/>
  <c r="W2152" i="4" s="1" a="1"/>
  <c r="W2152" i="4" s="1"/>
  <c r="U2153" i="4"/>
  <c r="V2153" i="4" s="1"/>
  <c r="W2153" i="4" s="1" a="1"/>
  <c r="W2153" i="4" s="1"/>
  <c r="U2154" i="4"/>
  <c r="V2154" i="4" s="1"/>
  <c r="W2154" i="4" s="1" a="1"/>
  <c r="W2154" i="4" s="1"/>
  <c r="U2155" i="4"/>
  <c r="V2155" i="4" s="1"/>
  <c r="W2155" i="4" s="1" a="1"/>
  <c r="W2155" i="4" s="1"/>
  <c r="U2156" i="4"/>
  <c r="V2156" i="4" s="1"/>
  <c r="W2156" i="4" s="1" a="1"/>
  <c r="W2156" i="4" s="1"/>
  <c r="U2157" i="4"/>
  <c r="V2157" i="4" s="1"/>
  <c r="W2157" i="4" s="1" a="1"/>
  <c r="W2157" i="4" s="1"/>
  <c r="U2158" i="4"/>
  <c r="V2158" i="4" s="1"/>
  <c r="W2158" i="4" s="1" a="1"/>
  <c r="W2158" i="4" s="1"/>
  <c r="U2159" i="4"/>
  <c r="V2159" i="4" s="1"/>
  <c r="W2159" i="4" s="1" a="1"/>
  <c r="W2159" i="4" s="1"/>
  <c r="U2160" i="4"/>
  <c r="V2160" i="4" s="1"/>
  <c r="W2160" i="4" s="1" a="1"/>
  <c r="W2160" i="4" s="1"/>
  <c r="U2161" i="4"/>
  <c r="V2161" i="4" s="1"/>
  <c r="W2161" i="4" s="1" a="1"/>
  <c r="W2161" i="4" s="1"/>
  <c r="U2162" i="4"/>
  <c r="V2162" i="4" s="1"/>
  <c r="W2162" i="4" s="1" a="1"/>
  <c r="W2162" i="4" s="1"/>
  <c r="U2163" i="4"/>
  <c r="V2163" i="4" s="1"/>
  <c r="W2163" i="4" s="1" a="1"/>
  <c r="W2163" i="4" s="1"/>
  <c r="U2164" i="4"/>
  <c r="V2164" i="4" s="1"/>
  <c r="W2164" i="4" s="1" a="1"/>
  <c r="W2164" i="4" s="1"/>
  <c r="U2165" i="4"/>
  <c r="V2165" i="4" s="1"/>
  <c r="W2165" i="4" s="1" a="1"/>
  <c r="W2165" i="4" s="1"/>
  <c r="U2166" i="4"/>
  <c r="V2166" i="4" s="1"/>
  <c r="W2166" i="4" s="1" a="1"/>
  <c r="W2166" i="4" s="1"/>
  <c r="U2167" i="4"/>
  <c r="V2167" i="4" s="1"/>
  <c r="W2167" i="4" s="1" a="1"/>
  <c r="W2167" i="4" s="1"/>
  <c r="U2168" i="4"/>
  <c r="V2168" i="4" s="1"/>
  <c r="W2168" i="4" s="1" a="1"/>
  <c r="W2168" i="4" s="1"/>
  <c r="U2169" i="4"/>
  <c r="V2169" i="4" s="1"/>
  <c r="W2169" i="4" s="1" a="1"/>
  <c r="W2169" i="4" s="1"/>
  <c r="U2170" i="4"/>
  <c r="V2170" i="4" s="1"/>
  <c r="W2170" i="4" s="1" a="1"/>
  <c r="W2170" i="4" s="1"/>
  <c r="U2171" i="4"/>
  <c r="V2171" i="4" s="1"/>
  <c r="W2171" i="4" s="1" a="1"/>
  <c r="W2171" i="4" s="1"/>
  <c r="U2172" i="4"/>
  <c r="V2172" i="4" s="1"/>
  <c r="W2172" i="4" s="1" a="1"/>
  <c r="W2172" i="4" s="1"/>
  <c r="U2173" i="4"/>
  <c r="V2173" i="4" s="1"/>
  <c r="W2173" i="4" s="1" a="1"/>
  <c r="W2173" i="4" s="1"/>
  <c r="U2174" i="4"/>
  <c r="V2174" i="4" s="1"/>
  <c r="W2174" i="4" s="1" a="1"/>
  <c r="W2174" i="4" s="1"/>
  <c r="U2175" i="4"/>
  <c r="V2175" i="4" s="1"/>
  <c r="W2175" i="4" s="1" a="1"/>
  <c r="W2175" i="4" s="1"/>
  <c r="U2176" i="4"/>
  <c r="V2176" i="4" s="1"/>
  <c r="W2176" i="4" s="1" a="1"/>
  <c r="W2176" i="4" s="1"/>
  <c r="U2177" i="4"/>
  <c r="V2177" i="4" s="1"/>
  <c r="W2177" i="4" s="1" a="1"/>
  <c r="W2177" i="4" s="1"/>
  <c r="U2178" i="4"/>
  <c r="V2178" i="4" s="1"/>
  <c r="W2178" i="4" s="1" a="1"/>
  <c r="W2178" i="4" s="1"/>
  <c r="U2179" i="4"/>
  <c r="V2179" i="4" s="1"/>
  <c r="W2179" i="4" s="1" a="1"/>
  <c r="W2179" i="4" s="1"/>
  <c r="U2180" i="4"/>
  <c r="V2180" i="4" s="1"/>
  <c r="W2180" i="4" s="1" a="1"/>
  <c r="W2180" i="4" s="1"/>
  <c r="U2181" i="4"/>
  <c r="V2181" i="4" s="1"/>
  <c r="W2181" i="4" s="1" a="1"/>
  <c r="W2181" i="4" s="1"/>
  <c r="U2182" i="4"/>
  <c r="V2182" i="4" s="1"/>
  <c r="W2182" i="4" s="1" a="1"/>
  <c r="W2182" i="4" s="1"/>
  <c r="U2183" i="4"/>
  <c r="V2183" i="4" s="1"/>
  <c r="W2183" i="4" s="1" a="1"/>
  <c r="W2183" i="4" s="1"/>
  <c r="U2184" i="4"/>
  <c r="V2184" i="4" s="1"/>
  <c r="W2184" i="4" s="1" a="1"/>
  <c r="W2184" i="4" s="1"/>
  <c r="U2185" i="4"/>
  <c r="V2185" i="4" s="1"/>
  <c r="W2185" i="4" s="1" a="1"/>
  <c r="W2185" i="4" s="1"/>
  <c r="U2186" i="4"/>
  <c r="V2186" i="4" s="1"/>
  <c r="W2186" i="4" s="1" a="1"/>
  <c r="W2186" i="4" s="1"/>
  <c r="U2187" i="4"/>
  <c r="V2187" i="4" s="1"/>
  <c r="W2187" i="4" s="1" a="1"/>
  <c r="W2187" i="4" s="1"/>
  <c r="U2188" i="4"/>
  <c r="V2188" i="4" s="1"/>
  <c r="W2188" i="4" s="1" a="1"/>
  <c r="W2188" i="4" s="1"/>
  <c r="U2189" i="4"/>
  <c r="V2189" i="4" s="1"/>
  <c r="W2189" i="4" s="1" a="1"/>
  <c r="W2189" i="4" s="1"/>
  <c r="U2190" i="4"/>
  <c r="V2190" i="4" s="1"/>
  <c r="W2190" i="4" s="1" a="1"/>
  <c r="W2190" i="4" s="1"/>
  <c r="U2191" i="4"/>
  <c r="V2191" i="4" s="1"/>
  <c r="W2191" i="4" s="1" a="1"/>
  <c r="W2191" i="4" s="1"/>
  <c r="U2192" i="4"/>
  <c r="V2192" i="4" s="1"/>
  <c r="W2192" i="4" s="1" a="1"/>
  <c r="W2192" i="4" s="1"/>
  <c r="U2193" i="4"/>
  <c r="V2193" i="4" s="1"/>
  <c r="W2193" i="4" s="1" a="1"/>
  <c r="W2193" i="4" s="1"/>
  <c r="U2194" i="4"/>
  <c r="V2194" i="4" s="1"/>
  <c r="W2194" i="4" s="1" a="1"/>
  <c r="W2194" i="4" s="1"/>
  <c r="U2195" i="4"/>
  <c r="V2195" i="4" s="1"/>
  <c r="W2195" i="4" s="1" a="1"/>
  <c r="W2195" i="4" s="1"/>
  <c r="U2196" i="4"/>
  <c r="V2196" i="4" s="1"/>
  <c r="W2196" i="4" s="1" a="1"/>
  <c r="W2196" i="4" s="1"/>
  <c r="U2197" i="4"/>
  <c r="V2197" i="4" s="1"/>
  <c r="W2197" i="4" s="1" a="1"/>
  <c r="W2197" i="4" s="1"/>
  <c r="U2198" i="4"/>
  <c r="V2198" i="4" s="1"/>
  <c r="W2198" i="4" s="1" a="1"/>
  <c r="W2198" i="4" s="1"/>
  <c r="U2199" i="4"/>
  <c r="V2199" i="4" s="1"/>
  <c r="W2199" i="4" s="1" a="1"/>
  <c r="W2199" i="4" s="1"/>
  <c r="U2200" i="4"/>
  <c r="V2200" i="4" s="1"/>
  <c r="W2200" i="4" s="1" a="1"/>
  <c r="W2200" i="4" s="1"/>
  <c r="U2201" i="4"/>
  <c r="V2201" i="4" s="1"/>
  <c r="W2201" i="4" s="1" a="1"/>
  <c r="W2201" i="4" s="1"/>
  <c r="U2202" i="4"/>
  <c r="V2202" i="4" s="1"/>
  <c r="W2202" i="4" s="1" a="1"/>
  <c r="W2202" i="4" s="1"/>
  <c r="U2203" i="4"/>
  <c r="V2203" i="4" s="1"/>
  <c r="W2203" i="4" s="1" a="1"/>
  <c r="W2203" i="4" s="1"/>
  <c r="U2204" i="4"/>
  <c r="V2204" i="4" s="1"/>
  <c r="W2204" i="4" s="1" a="1"/>
  <c r="W2204" i="4" s="1"/>
  <c r="U2205" i="4"/>
  <c r="V2205" i="4" s="1"/>
  <c r="W2205" i="4" s="1" a="1"/>
  <c r="W2205" i="4" s="1"/>
  <c r="U2206" i="4"/>
  <c r="V2206" i="4" s="1"/>
  <c r="W2206" i="4" s="1" a="1"/>
  <c r="W2206" i="4" s="1"/>
  <c r="U2207" i="4"/>
  <c r="V2207" i="4" s="1"/>
  <c r="W2207" i="4" s="1" a="1"/>
  <c r="W2207" i="4" s="1"/>
  <c r="U2208" i="4"/>
  <c r="V2208" i="4" s="1"/>
  <c r="W2208" i="4" s="1" a="1"/>
  <c r="W2208" i="4" s="1"/>
  <c r="U2209" i="4"/>
  <c r="V2209" i="4" s="1"/>
  <c r="W2209" i="4" s="1" a="1"/>
  <c r="W2209" i="4" s="1"/>
  <c r="U2210" i="4"/>
  <c r="V2210" i="4" s="1"/>
  <c r="W2210" i="4" s="1" a="1"/>
  <c r="W2210" i="4" s="1"/>
  <c r="U2211" i="4"/>
  <c r="V2211" i="4" s="1"/>
  <c r="W2211" i="4" s="1" a="1"/>
  <c r="W2211" i="4" s="1"/>
  <c r="U2212" i="4"/>
  <c r="V2212" i="4" s="1"/>
  <c r="W2212" i="4" s="1" a="1"/>
  <c r="W2212" i="4" s="1"/>
  <c r="U2213" i="4"/>
  <c r="V2213" i="4" s="1"/>
  <c r="W2213" i="4" s="1" a="1"/>
  <c r="W2213" i="4" s="1"/>
  <c r="U2214" i="4"/>
  <c r="V2214" i="4" s="1"/>
  <c r="W2214" i="4" s="1" a="1"/>
  <c r="W2214" i="4" s="1"/>
  <c r="U2215" i="4"/>
  <c r="V2215" i="4" s="1"/>
  <c r="W2215" i="4" s="1" a="1"/>
  <c r="W2215" i="4" s="1"/>
  <c r="U2216" i="4"/>
  <c r="V2216" i="4" s="1"/>
  <c r="W2216" i="4" s="1" a="1"/>
  <c r="W2216" i="4" s="1"/>
  <c r="U2217" i="4"/>
  <c r="V2217" i="4" s="1"/>
  <c r="W2217" i="4" s="1" a="1"/>
  <c r="W2217" i="4" s="1"/>
  <c r="U2218" i="4"/>
  <c r="V2218" i="4" s="1"/>
  <c r="W2218" i="4" s="1" a="1"/>
  <c r="W2218" i="4" s="1"/>
  <c r="U2219" i="4"/>
  <c r="V2219" i="4" s="1"/>
  <c r="W2219" i="4" s="1" a="1"/>
  <c r="W2219" i="4" s="1"/>
  <c r="U2220" i="4"/>
  <c r="V2220" i="4" s="1"/>
  <c r="W2220" i="4" s="1" a="1"/>
  <c r="W2220" i="4" s="1"/>
  <c r="U2221" i="4"/>
  <c r="V2221" i="4" s="1"/>
  <c r="W2221" i="4" s="1" a="1"/>
  <c r="W2221" i="4" s="1"/>
  <c r="U2222" i="4"/>
  <c r="V2222" i="4" s="1"/>
  <c r="W2222" i="4" s="1" a="1"/>
  <c r="W2222" i="4" s="1"/>
  <c r="U2223" i="4"/>
  <c r="V2223" i="4" s="1"/>
  <c r="W2223" i="4" s="1" a="1"/>
  <c r="W2223" i="4" s="1"/>
  <c r="U2224" i="4"/>
  <c r="V2224" i="4" s="1"/>
  <c r="W2224" i="4" s="1" a="1"/>
  <c r="W2224" i="4" s="1"/>
  <c r="U2225" i="4"/>
  <c r="V2225" i="4" s="1"/>
  <c r="W2225" i="4" s="1" a="1"/>
  <c r="W2225" i="4" s="1"/>
  <c r="U2226" i="4"/>
  <c r="V2226" i="4" s="1"/>
  <c r="W2226" i="4" s="1" a="1"/>
  <c r="W2226" i="4" s="1"/>
  <c r="U2227" i="4"/>
  <c r="V2227" i="4" s="1"/>
  <c r="W2227" i="4" s="1" a="1"/>
  <c r="W2227" i="4" s="1"/>
  <c r="U2228" i="4"/>
  <c r="V2228" i="4" s="1"/>
  <c r="W2228" i="4" s="1" a="1"/>
  <c r="W2228" i="4" s="1"/>
  <c r="U2229" i="4"/>
  <c r="V2229" i="4" s="1"/>
  <c r="W2229" i="4" s="1" a="1"/>
  <c r="W2229" i="4" s="1"/>
  <c r="U2230" i="4"/>
  <c r="V2230" i="4" s="1"/>
  <c r="W2230" i="4" s="1" a="1"/>
  <c r="W2230" i="4" s="1"/>
  <c r="U2231" i="4"/>
  <c r="V2231" i="4" s="1"/>
  <c r="W2231" i="4" s="1" a="1"/>
  <c r="W2231" i="4" s="1"/>
  <c r="U2232" i="4"/>
  <c r="V2232" i="4" s="1"/>
  <c r="W2232" i="4" s="1" a="1"/>
  <c r="W2232" i="4" s="1"/>
  <c r="U2233" i="4"/>
  <c r="V2233" i="4" s="1"/>
  <c r="W2233" i="4" s="1" a="1"/>
  <c r="W2233" i="4" s="1"/>
  <c r="U2234" i="4"/>
  <c r="V2234" i="4" s="1"/>
  <c r="W2234" i="4" s="1" a="1"/>
  <c r="W2234" i="4" s="1"/>
  <c r="U2235" i="4"/>
  <c r="V2235" i="4" s="1"/>
  <c r="W2235" i="4" s="1" a="1"/>
  <c r="W2235" i="4" s="1"/>
  <c r="U2236" i="4"/>
  <c r="V2236" i="4" s="1"/>
  <c r="W2236" i="4" s="1" a="1"/>
  <c r="W2236" i="4" s="1"/>
  <c r="U2237" i="4"/>
  <c r="V2237" i="4" s="1"/>
  <c r="W2237" i="4" s="1" a="1"/>
  <c r="W2237" i="4" s="1"/>
  <c r="U2238" i="4"/>
  <c r="V2238" i="4" s="1"/>
  <c r="W2238" i="4" s="1" a="1"/>
  <c r="W2238" i="4" s="1"/>
  <c r="U2239" i="4"/>
  <c r="V2239" i="4" s="1"/>
  <c r="W2239" i="4" s="1" a="1"/>
  <c r="W2239" i="4" s="1"/>
  <c r="U2240" i="4"/>
  <c r="V2240" i="4" s="1"/>
  <c r="W2240" i="4" s="1" a="1"/>
  <c r="W2240" i="4" s="1"/>
  <c r="U2241" i="4"/>
  <c r="V2241" i="4" s="1"/>
  <c r="W2241" i="4" s="1" a="1"/>
  <c r="W2241" i="4" s="1"/>
  <c r="U2242" i="4"/>
  <c r="V2242" i="4" s="1"/>
  <c r="W2242" i="4" s="1" a="1"/>
  <c r="W2242" i="4" s="1"/>
  <c r="U2243" i="4"/>
  <c r="V2243" i="4" s="1"/>
  <c r="W2243" i="4" s="1" a="1"/>
  <c r="W2243" i="4" s="1"/>
  <c r="U2244" i="4"/>
  <c r="V2244" i="4" s="1"/>
  <c r="W2244" i="4" s="1" a="1"/>
  <c r="W2244" i="4" s="1"/>
  <c r="U2245" i="4"/>
  <c r="V2245" i="4" s="1"/>
  <c r="W2245" i="4" s="1" a="1"/>
  <c r="W2245" i="4" s="1"/>
  <c r="U2246" i="4"/>
  <c r="V2246" i="4" s="1"/>
  <c r="W2246" i="4" s="1" a="1"/>
  <c r="W2246" i="4" s="1"/>
  <c r="U2247" i="4"/>
  <c r="V2247" i="4" s="1"/>
  <c r="W2247" i="4" s="1" a="1"/>
  <c r="W2247" i="4" s="1"/>
  <c r="U2248" i="4"/>
  <c r="V2248" i="4" s="1"/>
  <c r="W2248" i="4" s="1" a="1"/>
  <c r="W2248" i="4" s="1"/>
  <c r="U2249" i="4"/>
  <c r="V2249" i="4" s="1"/>
  <c r="W2249" i="4" s="1" a="1"/>
  <c r="W2249" i="4" s="1"/>
  <c r="U2250" i="4"/>
  <c r="V2250" i="4" s="1"/>
  <c r="W2250" i="4" s="1" a="1"/>
  <c r="W2250" i="4" s="1"/>
  <c r="U2251" i="4"/>
  <c r="V2251" i="4" s="1"/>
  <c r="W2251" i="4" s="1" a="1"/>
  <c r="W2251" i="4" s="1"/>
  <c r="U2252" i="4"/>
  <c r="V2252" i="4" s="1"/>
  <c r="W2252" i="4" s="1" a="1"/>
  <c r="W2252" i="4" s="1"/>
  <c r="U2253" i="4"/>
  <c r="V2253" i="4" s="1"/>
  <c r="W2253" i="4" s="1" a="1"/>
  <c r="W2253" i="4" s="1"/>
  <c r="U2254" i="4"/>
  <c r="V2254" i="4" s="1"/>
  <c r="W2254" i="4" s="1" a="1"/>
  <c r="W2254" i="4" s="1"/>
  <c r="U2255" i="4"/>
  <c r="V2255" i="4" s="1"/>
  <c r="W2255" i="4" s="1" a="1"/>
  <c r="W2255" i="4" s="1"/>
  <c r="U2256" i="4"/>
  <c r="V2256" i="4" s="1"/>
  <c r="W2256" i="4" s="1" a="1"/>
  <c r="W2256" i="4" s="1"/>
  <c r="U2257" i="4"/>
  <c r="V2257" i="4" s="1"/>
  <c r="W2257" i="4" s="1" a="1"/>
  <c r="W2257" i="4" s="1"/>
  <c r="U2258" i="4"/>
  <c r="V2258" i="4" s="1"/>
  <c r="W2258" i="4" s="1" a="1"/>
  <c r="W2258" i="4" s="1"/>
  <c r="U2259" i="4"/>
  <c r="V2259" i="4" s="1"/>
  <c r="W2259" i="4" s="1" a="1"/>
  <c r="W2259" i="4" s="1"/>
  <c r="U2260" i="4"/>
  <c r="V2260" i="4" s="1"/>
  <c r="W2260" i="4" s="1" a="1"/>
  <c r="W2260" i="4" s="1"/>
  <c r="U2261" i="4"/>
  <c r="V2261" i="4" s="1"/>
  <c r="W2261" i="4" s="1" a="1"/>
  <c r="W2261" i="4" s="1"/>
  <c r="U2262" i="4"/>
  <c r="V2262" i="4" s="1"/>
  <c r="W2262" i="4" s="1" a="1"/>
  <c r="W2262" i="4" s="1"/>
  <c r="U2263" i="4"/>
  <c r="V2263" i="4" s="1"/>
  <c r="W2263" i="4" s="1" a="1"/>
  <c r="W2263" i="4" s="1"/>
  <c r="U2264" i="4"/>
  <c r="V2264" i="4" s="1"/>
  <c r="W2264" i="4" s="1" a="1"/>
  <c r="W2264" i="4" s="1"/>
  <c r="U2265" i="4"/>
  <c r="V2265" i="4" s="1"/>
  <c r="W2265" i="4" s="1" a="1"/>
  <c r="W2265" i="4" s="1"/>
  <c r="U2266" i="4"/>
  <c r="V2266" i="4" s="1"/>
  <c r="W2266" i="4" s="1" a="1"/>
  <c r="W2266" i="4" s="1"/>
  <c r="U2267" i="4"/>
  <c r="V2267" i="4" s="1"/>
  <c r="W2267" i="4" s="1" a="1"/>
  <c r="W2267" i="4" s="1"/>
  <c r="U2268" i="4"/>
  <c r="V2268" i="4" s="1"/>
  <c r="W2268" i="4" s="1" a="1"/>
  <c r="W2268" i="4" s="1"/>
  <c r="U2269" i="4"/>
  <c r="V2269" i="4" s="1"/>
  <c r="W2269" i="4" s="1" a="1"/>
  <c r="W2269" i="4" s="1"/>
  <c r="U2270" i="4"/>
  <c r="V2270" i="4" s="1"/>
  <c r="W2270" i="4" s="1" a="1"/>
  <c r="W2270" i="4" s="1"/>
  <c r="U2271" i="4"/>
  <c r="V2271" i="4" s="1"/>
  <c r="W2271" i="4" s="1" a="1"/>
  <c r="W2271" i="4" s="1"/>
  <c r="U2272" i="4"/>
  <c r="V2272" i="4" s="1"/>
  <c r="W2272" i="4" s="1" a="1"/>
  <c r="W2272" i="4" s="1"/>
  <c r="U2273" i="4"/>
  <c r="V2273" i="4" s="1"/>
  <c r="W2273" i="4" s="1" a="1"/>
  <c r="W2273" i="4" s="1"/>
  <c r="U2274" i="4"/>
  <c r="V2274" i="4" s="1"/>
  <c r="W2274" i="4" s="1" a="1"/>
  <c r="W2274" i="4" s="1"/>
  <c r="U2275" i="4"/>
  <c r="V2275" i="4" s="1"/>
  <c r="W2275" i="4" s="1" a="1"/>
  <c r="W2275" i="4" s="1"/>
  <c r="U2276" i="4"/>
  <c r="V2276" i="4" s="1"/>
  <c r="W2276" i="4" s="1" a="1"/>
  <c r="W2276" i="4" s="1"/>
  <c r="U2277" i="4"/>
  <c r="V2277" i="4" s="1"/>
  <c r="W2277" i="4" s="1" a="1"/>
  <c r="W2277" i="4" s="1"/>
  <c r="U2278" i="4"/>
  <c r="V2278" i="4" s="1"/>
  <c r="W2278" i="4" s="1" a="1"/>
  <c r="W2278" i="4" s="1"/>
  <c r="U2279" i="4"/>
  <c r="V2279" i="4" s="1"/>
  <c r="W2279" i="4" s="1" a="1"/>
  <c r="W2279" i="4" s="1"/>
  <c r="U2280" i="4"/>
  <c r="V2280" i="4" s="1"/>
  <c r="W2280" i="4" s="1" a="1"/>
  <c r="W2280" i="4" s="1"/>
  <c r="U2281" i="4"/>
  <c r="V2281" i="4" s="1"/>
  <c r="W2281" i="4" s="1" a="1"/>
  <c r="W2281" i="4" s="1"/>
  <c r="U2282" i="4"/>
  <c r="V2282" i="4" s="1"/>
  <c r="W2282" i="4" s="1" a="1"/>
  <c r="W2282" i="4" s="1"/>
  <c r="U2283" i="4"/>
  <c r="V2283" i="4" s="1"/>
  <c r="W2283" i="4" s="1" a="1"/>
  <c r="W2283" i="4" s="1"/>
  <c r="U2284" i="4"/>
  <c r="V2284" i="4" s="1"/>
  <c r="W2284" i="4" s="1" a="1"/>
  <c r="W2284" i="4" s="1"/>
  <c r="U2285" i="4"/>
  <c r="V2285" i="4" s="1"/>
  <c r="W2285" i="4" s="1" a="1"/>
  <c r="W2285" i="4" s="1"/>
  <c r="U2286" i="4"/>
  <c r="V2286" i="4" s="1"/>
  <c r="W2286" i="4" s="1" a="1"/>
  <c r="W2286" i="4" s="1"/>
  <c r="U2287" i="4"/>
  <c r="V2287" i="4" s="1"/>
  <c r="W2287" i="4" s="1" a="1"/>
  <c r="W2287" i="4" s="1"/>
  <c r="U2288" i="4"/>
  <c r="V2288" i="4" s="1"/>
  <c r="W2288" i="4" s="1" a="1"/>
  <c r="W2288" i="4" s="1"/>
  <c r="U2289" i="4"/>
  <c r="V2289" i="4" s="1"/>
  <c r="W2289" i="4" s="1" a="1"/>
  <c r="W2289" i="4" s="1"/>
  <c r="U2290" i="4"/>
  <c r="V2290" i="4" s="1"/>
  <c r="W2290" i="4" s="1" a="1"/>
  <c r="W2290" i="4" s="1"/>
  <c r="U2291" i="4"/>
  <c r="V2291" i="4" s="1"/>
  <c r="W2291" i="4" s="1" a="1"/>
  <c r="W2291" i="4" s="1"/>
  <c r="U2292" i="4"/>
  <c r="V2292" i="4" s="1"/>
  <c r="W2292" i="4" s="1" a="1"/>
  <c r="W2292" i="4" s="1"/>
  <c r="U2293" i="4"/>
  <c r="V2293" i="4" s="1"/>
  <c r="W2293" i="4" s="1" a="1"/>
  <c r="W2293" i="4" s="1"/>
  <c r="U2294" i="4"/>
  <c r="V2294" i="4" s="1"/>
  <c r="W2294" i="4" s="1" a="1"/>
  <c r="W2294" i="4" s="1"/>
  <c r="U2295" i="4"/>
  <c r="V2295" i="4" s="1"/>
  <c r="W2295" i="4" s="1" a="1"/>
  <c r="W2295" i="4" s="1"/>
  <c r="U2296" i="4"/>
  <c r="V2296" i="4" s="1"/>
  <c r="W2296" i="4" s="1" a="1"/>
  <c r="W2296" i="4" s="1"/>
  <c r="U2297" i="4"/>
  <c r="V2297" i="4" s="1"/>
  <c r="W2297" i="4" s="1" a="1"/>
  <c r="W2297" i="4" s="1"/>
  <c r="U2298" i="4"/>
  <c r="V2298" i="4" s="1"/>
  <c r="W2298" i="4" s="1" a="1"/>
  <c r="W2298" i="4" s="1"/>
  <c r="U2299" i="4"/>
  <c r="V2299" i="4" s="1"/>
  <c r="W2299" i="4" s="1" a="1"/>
  <c r="W2299" i="4" s="1"/>
  <c r="U2300" i="4"/>
  <c r="V2300" i="4" s="1"/>
  <c r="W2300" i="4" s="1" a="1"/>
  <c r="W2300" i="4" s="1"/>
  <c r="U2301" i="4"/>
  <c r="V2301" i="4" s="1"/>
  <c r="W2301" i="4" s="1" a="1"/>
  <c r="W2301" i="4" s="1"/>
  <c r="U2302" i="4"/>
  <c r="V2302" i="4" s="1"/>
  <c r="W2302" i="4" s="1" a="1"/>
  <c r="W2302" i="4" s="1"/>
  <c r="U2303" i="4"/>
  <c r="V2303" i="4" s="1"/>
  <c r="W2303" i="4" s="1" a="1"/>
  <c r="W2303" i="4" s="1"/>
  <c r="U2304" i="4"/>
  <c r="V2304" i="4" s="1"/>
  <c r="W2304" i="4" s="1" a="1"/>
  <c r="W2304" i="4" s="1"/>
  <c r="U2305" i="4"/>
  <c r="V2305" i="4" s="1"/>
  <c r="W2305" i="4" s="1" a="1"/>
  <c r="W2305" i="4" s="1"/>
  <c r="U2306" i="4"/>
  <c r="V2306" i="4" s="1"/>
  <c r="W2306" i="4" s="1" a="1"/>
  <c r="W2306" i="4" s="1"/>
  <c r="U2307" i="4"/>
  <c r="V2307" i="4" s="1"/>
  <c r="W2307" i="4" s="1" a="1"/>
  <c r="W2307" i="4" s="1"/>
  <c r="U2308" i="4"/>
  <c r="V2308" i="4" s="1"/>
  <c r="W2308" i="4" s="1" a="1"/>
  <c r="W2308" i="4" s="1"/>
  <c r="U2309" i="4"/>
  <c r="V2309" i="4" s="1"/>
  <c r="W2309" i="4" s="1" a="1"/>
  <c r="W2309" i="4" s="1"/>
  <c r="U2310" i="4"/>
  <c r="V2310" i="4" s="1"/>
  <c r="W2310" i="4" s="1" a="1"/>
  <c r="W2310" i="4" s="1"/>
  <c r="U2311" i="4"/>
  <c r="V2311" i="4" s="1"/>
  <c r="W2311" i="4" s="1" a="1"/>
  <c r="W2311" i="4" s="1"/>
  <c r="U2312" i="4"/>
  <c r="V2312" i="4" s="1"/>
  <c r="W2312" i="4" s="1" a="1"/>
  <c r="W2312" i="4" s="1"/>
  <c r="U2313" i="4"/>
  <c r="V2313" i="4" s="1"/>
  <c r="W2313" i="4" s="1" a="1"/>
  <c r="W2313" i="4" s="1"/>
  <c r="U2314" i="4"/>
  <c r="V2314" i="4" s="1"/>
  <c r="W2314" i="4" s="1" a="1"/>
  <c r="W2314" i="4" s="1"/>
  <c r="U2315" i="4"/>
  <c r="V2315" i="4" s="1"/>
  <c r="W2315" i="4" s="1" a="1"/>
  <c r="W2315" i="4" s="1"/>
  <c r="U2316" i="4"/>
  <c r="V2316" i="4" s="1"/>
  <c r="W2316" i="4" s="1" a="1"/>
  <c r="W2316" i="4" s="1"/>
  <c r="U2317" i="4"/>
  <c r="V2317" i="4" s="1"/>
  <c r="W2317" i="4" s="1" a="1"/>
  <c r="W2317" i="4" s="1"/>
  <c r="U2318" i="4"/>
  <c r="V2318" i="4" s="1"/>
  <c r="W2318" i="4" s="1" a="1"/>
  <c r="W2318" i="4" s="1"/>
  <c r="U2319" i="4"/>
  <c r="V2319" i="4" s="1"/>
  <c r="W2319" i="4" s="1" a="1"/>
  <c r="W2319" i="4" s="1"/>
  <c r="U2320" i="4"/>
  <c r="V2320" i="4" s="1"/>
  <c r="W2320" i="4" s="1" a="1"/>
  <c r="W2320" i="4" s="1"/>
  <c r="U2321" i="4"/>
  <c r="V2321" i="4" s="1"/>
  <c r="W2321" i="4" s="1" a="1"/>
  <c r="W2321" i="4" s="1"/>
  <c r="U2322" i="4"/>
  <c r="V2322" i="4" s="1"/>
  <c r="W2322" i="4" s="1" a="1"/>
  <c r="W2322" i="4" s="1"/>
  <c r="U2323" i="4"/>
  <c r="V2323" i="4" s="1"/>
  <c r="W2323" i="4" s="1" a="1"/>
  <c r="W2323" i="4" s="1"/>
  <c r="U2324" i="4"/>
  <c r="V2324" i="4" s="1"/>
  <c r="W2324" i="4" s="1" a="1"/>
  <c r="W2324" i="4" s="1"/>
  <c r="U2325" i="4"/>
  <c r="V2325" i="4" s="1"/>
  <c r="W2325" i="4" s="1" a="1"/>
  <c r="W2325" i="4" s="1"/>
  <c r="U2326" i="4"/>
  <c r="V2326" i="4" s="1"/>
  <c r="W2326" i="4" s="1" a="1"/>
  <c r="W2326" i="4" s="1"/>
  <c r="U2327" i="4"/>
  <c r="V2327" i="4" s="1"/>
  <c r="W2327" i="4" s="1" a="1"/>
  <c r="W2327" i="4" s="1"/>
  <c r="U2328" i="4"/>
  <c r="V2328" i="4" s="1"/>
  <c r="W2328" i="4" s="1" a="1"/>
  <c r="W2328" i="4" s="1"/>
  <c r="U2329" i="4"/>
  <c r="V2329" i="4" s="1"/>
  <c r="W2329" i="4" s="1" a="1"/>
  <c r="W2329" i="4" s="1"/>
  <c r="U2330" i="4"/>
  <c r="V2330" i="4" s="1"/>
  <c r="W2330" i="4" s="1" a="1"/>
  <c r="W2330" i="4" s="1"/>
  <c r="U2331" i="4"/>
  <c r="V2331" i="4" s="1"/>
  <c r="W2331" i="4" s="1" a="1"/>
  <c r="W2331" i="4" s="1"/>
  <c r="U2332" i="4"/>
  <c r="V2332" i="4" s="1"/>
  <c r="W2332" i="4" s="1" a="1"/>
  <c r="W2332" i="4" s="1"/>
  <c r="U2333" i="4"/>
  <c r="V2333" i="4" s="1"/>
  <c r="W2333" i="4" s="1" a="1"/>
  <c r="W2333" i="4" s="1"/>
  <c r="U2334" i="4"/>
  <c r="V2334" i="4" s="1"/>
  <c r="W2334" i="4" s="1" a="1"/>
  <c r="W2334" i="4" s="1"/>
  <c r="U2335" i="4"/>
  <c r="V2335" i="4" s="1"/>
  <c r="W2335" i="4" s="1" a="1"/>
  <c r="W2335" i="4" s="1"/>
  <c r="U2336" i="4"/>
  <c r="V2336" i="4" s="1"/>
  <c r="W2336" i="4" s="1" a="1"/>
  <c r="W2336" i="4" s="1"/>
  <c r="U2337" i="4"/>
  <c r="V2337" i="4" s="1"/>
  <c r="W2337" i="4" s="1" a="1"/>
  <c r="W2337" i="4" s="1"/>
  <c r="U2338" i="4"/>
  <c r="V2338" i="4" s="1"/>
  <c r="W2338" i="4" s="1" a="1"/>
  <c r="W2338" i="4" s="1"/>
  <c r="U2339" i="4"/>
  <c r="V2339" i="4" s="1"/>
  <c r="W2339" i="4" s="1" a="1"/>
  <c r="W2339" i="4" s="1"/>
  <c r="U2340" i="4"/>
  <c r="V2340" i="4" s="1"/>
  <c r="W2340" i="4" s="1" a="1"/>
  <c r="W2340" i="4" s="1"/>
  <c r="U2341" i="4"/>
  <c r="V2341" i="4" s="1"/>
  <c r="W2341" i="4" s="1" a="1"/>
  <c r="W2341" i="4" s="1"/>
  <c r="U2342" i="4"/>
  <c r="V2342" i="4" s="1"/>
  <c r="W2342" i="4" s="1" a="1"/>
  <c r="W2342" i="4" s="1"/>
  <c r="U2343" i="4"/>
  <c r="V2343" i="4" s="1"/>
  <c r="W2343" i="4" s="1" a="1"/>
  <c r="W2343" i="4" s="1"/>
  <c r="U2344" i="4"/>
  <c r="V2344" i="4" s="1"/>
  <c r="W2344" i="4" s="1" a="1"/>
  <c r="W2344" i="4" s="1"/>
  <c r="U2345" i="4"/>
  <c r="V2345" i="4" s="1"/>
  <c r="W2345" i="4" s="1" a="1"/>
  <c r="W2345" i="4" s="1"/>
  <c r="U2346" i="4"/>
  <c r="V2346" i="4" s="1"/>
  <c r="W2346" i="4" s="1" a="1"/>
  <c r="W2346" i="4" s="1"/>
  <c r="U2347" i="4"/>
  <c r="V2347" i="4" s="1"/>
  <c r="W2347" i="4" s="1" a="1"/>
  <c r="W2347" i="4" s="1"/>
  <c r="U2348" i="4"/>
  <c r="V2348" i="4" s="1"/>
  <c r="W2348" i="4" s="1" a="1"/>
  <c r="W2348" i="4" s="1"/>
  <c r="U2349" i="4"/>
  <c r="V2349" i="4" s="1"/>
  <c r="W2349" i="4" s="1" a="1"/>
  <c r="W2349" i="4" s="1"/>
  <c r="U2350" i="4"/>
  <c r="V2350" i="4" s="1"/>
  <c r="W2350" i="4" s="1" a="1"/>
  <c r="W2350" i="4" s="1"/>
  <c r="U2351" i="4"/>
  <c r="V2351" i="4" s="1"/>
  <c r="W2351" i="4" s="1" a="1"/>
  <c r="W2351" i="4" s="1"/>
  <c r="U2352" i="4"/>
  <c r="V2352" i="4" s="1"/>
  <c r="W2352" i="4" s="1" a="1"/>
  <c r="W2352" i="4" s="1"/>
  <c r="U2353" i="4"/>
  <c r="V2353" i="4" s="1"/>
  <c r="W2353" i="4" s="1" a="1"/>
  <c r="W2353" i="4" s="1"/>
  <c r="U2354" i="4"/>
  <c r="V2354" i="4" s="1"/>
  <c r="W2354" i="4" s="1" a="1"/>
  <c r="W2354" i="4" s="1"/>
  <c r="U2355" i="4"/>
  <c r="V2355" i="4" s="1"/>
  <c r="W2355" i="4" s="1" a="1"/>
  <c r="W2355" i="4" s="1"/>
  <c r="U2356" i="4"/>
  <c r="V2356" i="4" s="1"/>
  <c r="W2356" i="4" s="1" a="1"/>
  <c r="W2356" i="4" s="1"/>
  <c r="U2357" i="4"/>
  <c r="V2357" i="4" s="1"/>
  <c r="W2357" i="4" s="1" a="1"/>
  <c r="W2357" i="4" s="1"/>
  <c r="U2358" i="4"/>
  <c r="V2358" i="4" s="1"/>
  <c r="W2358" i="4" s="1" a="1"/>
  <c r="W2358" i="4" s="1"/>
  <c r="U2359" i="4"/>
  <c r="V2359" i="4" s="1"/>
  <c r="W2359" i="4" s="1" a="1"/>
  <c r="W2359" i="4" s="1"/>
  <c r="U2360" i="4"/>
  <c r="V2360" i="4" s="1"/>
  <c r="W2360" i="4" s="1" a="1"/>
  <c r="W2360" i="4" s="1"/>
  <c r="U2361" i="4"/>
  <c r="V2361" i="4" s="1"/>
  <c r="W2361" i="4" s="1" a="1"/>
  <c r="W2361" i="4" s="1"/>
  <c r="U2362" i="4"/>
  <c r="V2362" i="4" s="1"/>
  <c r="W2362" i="4" s="1" a="1"/>
  <c r="W2362" i="4" s="1"/>
  <c r="U2363" i="4"/>
  <c r="V2363" i="4" s="1"/>
  <c r="W2363" i="4" s="1" a="1"/>
  <c r="W2363" i="4" s="1"/>
  <c r="U2364" i="4"/>
  <c r="V2364" i="4" s="1"/>
  <c r="W2364" i="4" s="1" a="1"/>
  <c r="W2364" i="4" s="1"/>
  <c r="U2365" i="4"/>
  <c r="V2365" i="4" s="1"/>
  <c r="W2365" i="4" s="1" a="1"/>
  <c r="W2365" i="4" s="1"/>
  <c r="U2366" i="4"/>
  <c r="V2366" i="4" s="1"/>
  <c r="W2366" i="4" s="1" a="1"/>
  <c r="W2366" i="4" s="1"/>
  <c r="U2367" i="4"/>
  <c r="V2367" i="4" s="1"/>
  <c r="W2367" i="4" s="1" a="1"/>
  <c r="W2367" i="4" s="1"/>
  <c r="U2368" i="4"/>
  <c r="V2368" i="4" s="1"/>
  <c r="W2368" i="4" s="1" a="1"/>
  <c r="W2368" i="4" s="1"/>
  <c r="U2369" i="4"/>
  <c r="V2369" i="4" s="1"/>
  <c r="W2369" i="4" s="1" a="1"/>
  <c r="W2369" i="4" s="1"/>
  <c r="U2370" i="4"/>
  <c r="V2370" i="4" s="1"/>
  <c r="W2370" i="4" s="1" a="1"/>
  <c r="W2370" i="4" s="1"/>
  <c r="U2371" i="4"/>
  <c r="V2371" i="4" s="1"/>
  <c r="W2371" i="4" s="1" a="1"/>
  <c r="W2371" i="4" s="1"/>
  <c r="U2372" i="4"/>
  <c r="V2372" i="4" s="1"/>
  <c r="W2372" i="4" s="1" a="1"/>
  <c r="W2372" i="4" s="1"/>
  <c r="U2373" i="4"/>
  <c r="V2373" i="4" s="1"/>
  <c r="W2373" i="4" s="1" a="1"/>
  <c r="W2373" i="4" s="1"/>
  <c r="U2374" i="4"/>
  <c r="V2374" i="4" s="1"/>
  <c r="W2374" i="4" s="1" a="1"/>
  <c r="W2374" i="4" s="1"/>
  <c r="U2375" i="4"/>
  <c r="V2375" i="4" s="1"/>
  <c r="W2375" i="4" s="1" a="1"/>
  <c r="W2375" i="4" s="1"/>
  <c r="U2376" i="4"/>
  <c r="V2376" i="4" s="1"/>
  <c r="W2376" i="4" s="1" a="1"/>
  <c r="W2376" i="4" s="1"/>
  <c r="U2377" i="4"/>
  <c r="V2377" i="4" s="1"/>
  <c r="W2377" i="4" s="1" a="1"/>
  <c r="W2377" i="4" s="1"/>
  <c r="U2378" i="4"/>
  <c r="V2378" i="4" s="1"/>
  <c r="W2378" i="4" s="1" a="1"/>
  <c r="W2378" i="4" s="1"/>
  <c r="U2379" i="4"/>
  <c r="V2379" i="4" s="1"/>
  <c r="W2379" i="4" s="1" a="1"/>
  <c r="W2379" i="4" s="1"/>
  <c r="U2380" i="4"/>
  <c r="V2380" i="4" s="1"/>
  <c r="W2380" i="4" s="1" a="1"/>
  <c r="W2380" i="4" s="1"/>
  <c r="U2381" i="4"/>
  <c r="V2381" i="4" s="1"/>
  <c r="W2381" i="4" s="1" a="1"/>
  <c r="W2381" i="4" s="1"/>
  <c r="U2382" i="4"/>
  <c r="V2382" i="4" s="1"/>
  <c r="W2382" i="4" s="1" a="1"/>
  <c r="W2382" i="4" s="1"/>
  <c r="U2383" i="4"/>
  <c r="V2383" i="4" s="1"/>
  <c r="W2383" i="4" s="1" a="1"/>
  <c r="W2383" i="4" s="1"/>
  <c r="U2384" i="4"/>
  <c r="V2384" i="4" s="1"/>
  <c r="W2384" i="4" s="1" a="1"/>
  <c r="W2384" i="4" s="1"/>
  <c r="U2385" i="4"/>
  <c r="V2385" i="4" s="1"/>
  <c r="W2385" i="4" s="1" a="1"/>
  <c r="W2385" i="4" s="1"/>
  <c r="U2386" i="4"/>
  <c r="V2386" i="4" s="1"/>
  <c r="W2386" i="4" s="1" a="1"/>
  <c r="W2386" i="4" s="1"/>
  <c r="U2387" i="4"/>
  <c r="V2387" i="4" s="1"/>
  <c r="W2387" i="4" s="1" a="1"/>
  <c r="W2387" i="4" s="1"/>
  <c r="U2388" i="4"/>
  <c r="V2388" i="4" s="1"/>
  <c r="W2388" i="4" s="1" a="1"/>
  <c r="W2388" i="4" s="1"/>
  <c r="U2389" i="4"/>
  <c r="V2389" i="4" s="1"/>
  <c r="W2389" i="4" s="1" a="1"/>
  <c r="W2389" i="4" s="1"/>
  <c r="U2390" i="4"/>
  <c r="V2390" i="4" s="1"/>
  <c r="W2390" i="4" s="1" a="1"/>
  <c r="W2390" i="4" s="1"/>
  <c r="U2391" i="4"/>
  <c r="V2391" i="4" s="1"/>
  <c r="W2391" i="4" s="1" a="1"/>
  <c r="W2391" i="4" s="1"/>
  <c r="U2392" i="4"/>
  <c r="V2392" i="4" s="1"/>
  <c r="W2392" i="4" s="1" a="1"/>
  <c r="W2392" i="4" s="1"/>
  <c r="U2393" i="4"/>
  <c r="V2393" i="4" s="1"/>
  <c r="W2393" i="4" s="1" a="1"/>
  <c r="W2393" i="4" s="1"/>
  <c r="U2394" i="4"/>
  <c r="V2394" i="4" s="1"/>
  <c r="W2394" i="4" s="1" a="1"/>
  <c r="W2394" i="4" s="1"/>
  <c r="U2395" i="4"/>
  <c r="V2395" i="4" s="1"/>
  <c r="W2395" i="4" s="1" a="1"/>
  <c r="W2395" i="4" s="1"/>
  <c r="U2396" i="4"/>
  <c r="V2396" i="4" s="1"/>
  <c r="W2396" i="4" s="1" a="1"/>
  <c r="W2396" i="4" s="1"/>
  <c r="U2397" i="4"/>
  <c r="V2397" i="4" s="1"/>
  <c r="W2397" i="4" s="1" a="1"/>
  <c r="W2397" i="4" s="1"/>
  <c r="U2398" i="4"/>
  <c r="V2398" i="4" s="1"/>
  <c r="W2398" i="4" s="1" a="1"/>
  <c r="W2398" i="4" s="1"/>
  <c r="U2399" i="4"/>
  <c r="V2399" i="4" s="1"/>
  <c r="W2399" i="4" s="1" a="1"/>
  <c r="W2399" i="4" s="1"/>
  <c r="U2400" i="4"/>
  <c r="V2400" i="4" s="1"/>
  <c r="W2400" i="4" s="1" a="1"/>
  <c r="W2400" i="4" s="1"/>
  <c r="U2401" i="4"/>
  <c r="V2401" i="4" s="1"/>
  <c r="W2401" i="4" s="1" a="1"/>
  <c r="W2401" i="4" s="1"/>
  <c r="U2402" i="4"/>
  <c r="V2402" i="4" s="1"/>
  <c r="W2402" i="4" s="1" a="1"/>
  <c r="W2402" i="4" s="1"/>
  <c r="U2403" i="4"/>
  <c r="V2403" i="4" s="1"/>
  <c r="W2403" i="4" s="1" a="1"/>
  <c r="W2403" i="4" s="1"/>
  <c r="U2404" i="4"/>
  <c r="V2404" i="4" s="1"/>
  <c r="W2404" i="4" s="1" a="1"/>
  <c r="W2404" i="4" s="1"/>
  <c r="U2405" i="4"/>
  <c r="V2405" i="4" s="1"/>
  <c r="W2405" i="4" s="1" a="1"/>
  <c r="W2405" i="4" s="1"/>
  <c r="U2406" i="4"/>
  <c r="V2406" i="4" s="1"/>
  <c r="W2406" i="4" s="1" a="1"/>
  <c r="W2406" i="4" s="1"/>
  <c r="U2407" i="4"/>
  <c r="V2407" i="4" s="1"/>
  <c r="W2407" i="4" s="1" a="1"/>
  <c r="W2407" i="4" s="1"/>
  <c r="U2408" i="4"/>
  <c r="V2408" i="4" s="1"/>
  <c r="W2408" i="4" s="1" a="1"/>
  <c r="W2408" i="4" s="1"/>
  <c r="U2409" i="4"/>
  <c r="V2409" i="4" s="1"/>
  <c r="W2409" i="4" s="1" a="1"/>
  <c r="W2409" i="4" s="1"/>
  <c r="U2410" i="4"/>
  <c r="V2410" i="4" s="1"/>
  <c r="W2410" i="4" s="1" a="1"/>
  <c r="W2410" i="4" s="1"/>
  <c r="U2411" i="4"/>
  <c r="V2411" i="4" s="1"/>
  <c r="W2411" i="4" s="1" a="1"/>
  <c r="W2411" i="4" s="1"/>
  <c r="U2412" i="4"/>
  <c r="V2412" i="4" s="1"/>
  <c r="W2412" i="4" s="1" a="1"/>
  <c r="W2412" i="4" s="1"/>
  <c r="U2413" i="4"/>
  <c r="V2413" i="4" s="1"/>
  <c r="W2413" i="4" s="1" a="1"/>
  <c r="W2413" i="4" s="1"/>
  <c r="U2414" i="4"/>
  <c r="V2414" i="4" s="1"/>
  <c r="W2414" i="4" s="1" a="1"/>
  <c r="W2414" i="4" s="1"/>
  <c r="U2415" i="4"/>
  <c r="V2415" i="4" s="1"/>
  <c r="W2415" i="4" s="1" a="1"/>
  <c r="W2415" i="4" s="1"/>
  <c r="U2416" i="4"/>
  <c r="V2416" i="4" s="1"/>
  <c r="W2416" i="4" s="1" a="1"/>
  <c r="W2416" i="4" s="1"/>
  <c r="U2417" i="4"/>
  <c r="V2417" i="4" s="1"/>
  <c r="W2417" i="4" s="1" a="1"/>
  <c r="W2417" i="4" s="1"/>
  <c r="U2418" i="4"/>
  <c r="V2418" i="4" s="1"/>
  <c r="W2418" i="4" s="1" a="1"/>
  <c r="W2418" i="4" s="1"/>
  <c r="U2419" i="4"/>
  <c r="V2419" i="4" s="1"/>
  <c r="W2419" i="4" s="1" a="1"/>
  <c r="W2419" i="4" s="1"/>
  <c r="U2420" i="4"/>
  <c r="V2420" i="4" s="1"/>
  <c r="W2420" i="4" s="1" a="1"/>
  <c r="W2420" i="4" s="1"/>
  <c r="U2421" i="4"/>
  <c r="V2421" i="4" s="1"/>
  <c r="W2421" i="4" s="1" a="1"/>
  <c r="W2421" i="4" s="1"/>
  <c r="U2422" i="4"/>
  <c r="V2422" i="4" s="1"/>
  <c r="W2422" i="4" s="1" a="1"/>
  <c r="W2422" i="4" s="1"/>
  <c r="U2423" i="4"/>
  <c r="V2423" i="4" s="1"/>
  <c r="W2423" i="4" s="1" a="1"/>
  <c r="W2423" i="4" s="1"/>
  <c r="U2424" i="4"/>
  <c r="V2424" i="4" s="1"/>
  <c r="W2424" i="4" s="1" a="1"/>
  <c r="W2424" i="4" s="1"/>
  <c r="U2425" i="4"/>
  <c r="V2425" i="4" s="1"/>
  <c r="W2425" i="4" s="1" a="1"/>
  <c r="W2425" i="4" s="1"/>
  <c r="U2426" i="4"/>
  <c r="V2426" i="4" s="1"/>
  <c r="W2426" i="4" s="1" a="1"/>
  <c r="W2426" i="4" s="1"/>
  <c r="U2427" i="4"/>
  <c r="V2427" i="4" s="1"/>
  <c r="W2427" i="4" s="1" a="1"/>
  <c r="W2427" i="4" s="1"/>
  <c r="U2428" i="4"/>
  <c r="V2428" i="4" s="1"/>
  <c r="W2428" i="4" s="1" a="1"/>
  <c r="W2428" i="4" s="1"/>
  <c r="U2429" i="4"/>
  <c r="V2429" i="4" s="1"/>
  <c r="W2429" i="4" s="1" a="1"/>
  <c r="W2429" i="4" s="1"/>
  <c r="U2430" i="4"/>
  <c r="V2430" i="4" s="1"/>
  <c r="W2430" i="4" s="1" a="1"/>
  <c r="W2430" i="4" s="1"/>
  <c r="U2431" i="4"/>
  <c r="V2431" i="4" s="1"/>
  <c r="W2431" i="4" s="1" a="1"/>
  <c r="W2431" i="4" s="1"/>
  <c r="U2432" i="4"/>
  <c r="V2432" i="4" s="1"/>
  <c r="W2432" i="4" s="1" a="1"/>
  <c r="W2432" i="4" s="1"/>
  <c r="U2433" i="4"/>
  <c r="V2433" i="4" s="1"/>
  <c r="W2433" i="4" s="1" a="1"/>
  <c r="W2433" i="4" s="1"/>
  <c r="U2434" i="4"/>
  <c r="V2434" i="4" s="1"/>
  <c r="W2434" i="4" s="1" a="1"/>
  <c r="W2434" i="4" s="1"/>
  <c r="U2435" i="4"/>
  <c r="V2435" i="4" s="1"/>
  <c r="W2435" i="4" s="1" a="1"/>
  <c r="W2435" i="4" s="1"/>
  <c r="U2436" i="4"/>
  <c r="V2436" i="4" s="1"/>
  <c r="W2436" i="4" s="1" a="1"/>
  <c r="W2436" i="4" s="1"/>
  <c r="U2437" i="4"/>
  <c r="V2437" i="4" s="1"/>
  <c r="W2437" i="4" s="1" a="1"/>
  <c r="W2437" i="4" s="1"/>
  <c r="U2438" i="4"/>
  <c r="V2438" i="4" s="1"/>
  <c r="W2438" i="4" s="1" a="1"/>
  <c r="W2438" i="4" s="1"/>
  <c r="U2439" i="4"/>
  <c r="V2439" i="4" s="1"/>
  <c r="W2439" i="4" s="1" a="1"/>
  <c r="W2439" i="4" s="1"/>
  <c r="U2440" i="4"/>
  <c r="V2440" i="4" s="1"/>
  <c r="W2440" i="4" s="1" a="1"/>
  <c r="W2440" i="4" s="1"/>
  <c r="U2441" i="4"/>
  <c r="V2441" i="4" s="1"/>
  <c r="W2441" i="4" s="1" a="1"/>
  <c r="W2441" i="4" s="1"/>
  <c r="U2442" i="4"/>
  <c r="V2442" i="4" s="1"/>
  <c r="W2442" i="4" s="1" a="1"/>
  <c r="W2442" i="4" s="1"/>
  <c r="U2443" i="4"/>
  <c r="V2443" i="4" s="1"/>
  <c r="W2443" i="4" s="1" a="1"/>
  <c r="W2443" i="4" s="1"/>
  <c r="U2444" i="4"/>
  <c r="V2444" i="4" s="1"/>
  <c r="W2444" i="4" s="1" a="1"/>
  <c r="W2444" i="4" s="1"/>
  <c r="U2445" i="4"/>
  <c r="V2445" i="4" s="1"/>
  <c r="W2445" i="4" s="1" a="1"/>
  <c r="W2445" i="4" s="1"/>
  <c r="U2446" i="4"/>
  <c r="V2446" i="4" s="1"/>
  <c r="W2446" i="4" s="1" a="1"/>
  <c r="W2446" i="4" s="1"/>
  <c r="U2447" i="4"/>
  <c r="V2447" i="4" s="1"/>
  <c r="W2447" i="4" s="1" a="1"/>
  <c r="W2447" i="4" s="1"/>
  <c r="U2448" i="4"/>
  <c r="V2448" i="4" s="1"/>
  <c r="W2448" i="4" s="1" a="1"/>
  <c r="W2448" i="4" s="1"/>
  <c r="U2449" i="4"/>
  <c r="V2449" i="4" s="1"/>
  <c r="W2449" i="4" s="1" a="1"/>
  <c r="W2449" i="4" s="1"/>
  <c r="U2450" i="4"/>
  <c r="V2450" i="4" s="1"/>
  <c r="W2450" i="4" s="1" a="1"/>
  <c r="W2450" i="4" s="1"/>
  <c r="U2451" i="4"/>
  <c r="V2451" i="4" s="1"/>
  <c r="W2451" i="4" s="1" a="1"/>
  <c r="W2451" i="4" s="1"/>
  <c r="U2452" i="4"/>
  <c r="V2452" i="4" s="1"/>
  <c r="W2452" i="4" s="1" a="1"/>
  <c r="W2452" i="4" s="1"/>
  <c r="U2453" i="4"/>
  <c r="V2453" i="4" s="1"/>
  <c r="W2453" i="4" s="1" a="1"/>
  <c r="W2453" i="4" s="1"/>
  <c r="U2454" i="4"/>
  <c r="V2454" i="4" s="1"/>
  <c r="W2454" i="4" s="1" a="1"/>
  <c r="W2454" i="4" s="1"/>
  <c r="U2455" i="4"/>
  <c r="V2455" i="4" s="1"/>
  <c r="W2455" i="4" s="1" a="1"/>
  <c r="W2455" i="4" s="1"/>
  <c r="U2456" i="4"/>
  <c r="V2456" i="4" s="1"/>
  <c r="W2456" i="4" s="1" a="1"/>
  <c r="W2456" i="4" s="1"/>
  <c r="U2457" i="4"/>
  <c r="V2457" i="4" s="1"/>
  <c r="W2457" i="4" s="1" a="1"/>
  <c r="W2457" i="4" s="1"/>
  <c r="U2458" i="4"/>
  <c r="V2458" i="4" s="1"/>
  <c r="W2458" i="4" s="1" a="1"/>
  <c r="W2458" i="4" s="1"/>
  <c r="U2459" i="4"/>
  <c r="V2459" i="4" s="1"/>
  <c r="W2459" i="4" s="1" a="1"/>
  <c r="W2459" i="4" s="1"/>
  <c r="U2460" i="4"/>
  <c r="V2460" i="4" s="1"/>
  <c r="W2460" i="4" s="1" a="1"/>
  <c r="W2460" i="4" s="1"/>
  <c r="U2461" i="4"/>
  <c r="V2461" i="4" s="1"/>
  <c r="W2461" i="4" s="1" a="1"/>
  <c r="W2461" i="4" s="1"/>
  <c r="U2462" i="4"/>
  <c r="V2462" i="4" s="1"/>
  <c r="W2462" i="4" s="1" a="1"/>
  <c r="W2462" i="4" s="1"/>
  <c r="U2463" i="4"/>
  <c r="V2463" i="4" s="1"/>
  <c r="W2463" i="4" s="1" a="1"/>
  <c r="W2463" i="4" s="1"/>
  <c r="U2464" i="4"/>
  <c r="V2464" i="4" s="1"/>
  <c r="W2464" i="4" s="1" a="1"/>
  <c r="W2464" i="4" s="1"/>
  <c r="U2465" i="4"/>
  <c r="V2465" i="4" s="1"/>
  <c r="W2465" i="4" s="1" a="1"/>
  <c r="W2465" i="4" s="1"/>
  <c r="U2466" i="4"/>
  <c r="V2466" i="4" s="1"/>
  <c r="W2466" i="4" s="1" a="1"/>
  <c r="W2466" i="4" s="1"/>
  <c r="U2467" i="4"/>
  <c r="V2467" i="4" s="1"/>
  <c r="W2467" i="4" s="1" a="1"/>
  <c r="W2467" i="4" s="1"/>
  <c r="U2468" i="4"/>
  <c r="V2468" i="4" s="1"/>
  <c r="W2468" i="4" s="1" a="1"/>
  <c r="W2468" i="4" s="1"/>
  <c r="U2469" i="4"/>
  <c r="V2469" i="4" s="1"/>
  <c r="W2469" i="4" s="1" a="1"/>
  <c r="W2469" i="4" s="1"/>
  <c r="U2470" i="4"/>
  <c r="V2470" i="4" s="1"/>
  <c r="W2470" i="4" s="1" a="1"/>
  <c r="W2470" i="4" s="1"/>
  <c r="U2471" i="4"/>
  <c r="V2471" i="4" s="1"/>
  <c r="W2471" i="4" s="1" a="1"/>
  <c r="W2471" i="4" s="1"/>
  <c r="U2472" i="4"/>
  <c r="V2472" i="4" s="1"/>
  <c r="W2472" i="4" s="1" a="1"/>
  <c r="W2472" i="4" s="1"/>
  <c r="U2473" i="4"/>
  <c r="V2473" i="4" s="1"/>
  <c r="W2473" i="4" s="1" a="1"/>
  <c r="W2473" i="4" s="1"/>
  <c r="U2474" i="4"/>
  <c r="V2474" i="4" s="1"/>
  <c r="W2474" i="4" s="1" a="1"/>
  <c r="W2474" i="4" s="1"/>
  <c r="U2475" i="4"/>
  <c r="V2475" i="4" s="1"/>
  <c r="W2475" i="4" s="1" a="1"/>
  <c r="W2475" i="4" s="1"/>
  <c r="U2476" i="4"/>
  <c r="V2476" i="4" s="1"/>
  <c r="W2476" i="4" s="1" a="1"/>
  <c r="W2476" i="4" s="1"/>
  <c r="U2477" i="4"/>
  <c r="V2477" i="4" s="1"/>
  <c r="W2477" i="4" s="1" a="1"/>
  <c r="W2477" i="4" s="1"/>
  <c r="U2478" i="4"/>
  <c r="V2478" i="4" s="1"/>
  <c r="W2478" i="4" s="1" a="1"/>
  <c r="W2478" i="4" s="1"/>
  <c r="U2479" i="4"/>
  <c r="V2479" i="4" s="1"/>
  <c r="W2479" i="4" s="1" a="1"/>
  <c r="W2479" i="4" s="1"/>
  <c r="U2480" i="4"/>
  <c r="V2480" i="4" s="1"/>
  <c r="W2480" i="4" s="1" a="1"/>
  <c r="W2480" i="4" s="1"/>
  <c r="U2481" i="4"/>
  <c r="V2481" i="4" s="1"/>
  <c r="W2481" i="4" s="1" a="1"/>
  <c r="W2481" i="4" s="1"/>
  <c r="U2482" i="4"/>
  <c r="V2482" i="4" s="1"/>
  <c r="W2482" i="4" s="1" a="1"/>
  <c r="W2482" i="4" s="1"/>
  <c r="U2483" i="4"/>
  <c r="V2483" i="4" s="1"/>
  <c r="W2483" i="4" s="1" a="1"/>
  <c r="W2483" i="4" s="1"/>
  <c r="U2484" i="4"/>
  <c r="V2484" i="4" s="1"/>
  <c r="W2484" i="4" s="1" a="1"/>
  <c r="W2484" i="4" s="1"/>
  <c r="U2485" i="4"/>
  <c r="V2485" i="4" s="1"/>
  <c r="W2485" i="4" s="1" a="1"/>
  <c r="W2485" i="4" s="1"/>
  <c r="U2486" i="4"/>
  <c r="V2486" i="4" s="1"/>
  <c r="W2486" i="4" s="1" a="1"/>
  <c r="W2486" i="4" s="1"/>
  <c r="U2487" i="4"/>
  <c r="V2487" i="4" s="1"/>
  <c r="W2487" i="4" s="1" a="1"/>
  <c r="W2487" i="4" s="1"/>
  <c r="U2488" i="4"/>
  <c r="V2488" i="4" s="1"/>
  <c r="W2488" i="4" s="1" a="1"/>
  <c r="W2488" i="4" s="1"/>
  <c r="U2489" i="4"/>
  <c r="V2489" i="4" s="1"/>
  <c r="W2489" i="4" s="1" a="1"/>
  <c r="W2489" i="4" s="1"/>
  <c r="U2490" i="4"/>
  <c r="V2490" i="4" s="1"/>
  <c r="W2490" i="4" s="1" a="1"/>
  <c r="W2490" i="4" s="1"/>
  <c r="U2491" i="4"/>
  <c r="V2491" i="4" s="1"/>
  <c r="W2491" i="4" s="1" a="1"/>
  <c r="W2491" i="4" s="1"/>
  <c r="U2492" i="4"/>
  <c r="V2492" i="4" s="1"/>
  <c r="W2492" i="4" s="1" a="1"/>
  <c r="W2492" i="4" s="1"/>
  <c r="U2493" i="4"/>
  <c r="V2493" i="4" s="1"/>
  <c r="W2493" i="4" s="1" a="1"/>
  <c r="W2493" i="4" s="1"/>
  <c r="U2494" i="4"/>
  <c r="V2494" i="4" s="1"/>
  <c r="W2494" i="4" s="1" a="1"/>
  <c r="W2494" i="4" s="1"/>
  <c r="U2495" i="4"/>
  <c r="V2495" i="4" s="1"/>
  <c r="W2495" i="4" s="1" a="1"/>
  <c r="W2495" i="4" s="1"/>
  <c r="U2496" i="4"/>
  <c r="V2496" i="4" s="1"/>
  <c r="W2496" i="4" s="1" a="1"/>
  <c r="W2496" i="4" s="1"/>
  <c r="U2497" i="4"/>
  <c r="V2497" i="4" s="1"/>
  <c r="W2497" i="4" s="1" a="1"/>
  <c r="W2497" i="4" s="1"/>
  <c r="U2498" i="4"/>
  <c r="V2498" i="4" s="1"/>
  <c r="W2498" i="4" s="1" a="1"/>
  <c r="W2498" i="4" s="1"/>
  <c r="U2499" i="4"/>
  <c r="V2499" i="4" s="1"/>
  <c r="W2499" i="4" s="1" a="1"/>
  <c r="W2499" i="4" s="1"/>
  <c r="U2500" i="4"/>
  <c r="V2500" i="4" s="1"/>
  <c r="W2500" i="4" s="1" a="1"/>
  <c r="W2500" i="4" s="1"/>
  <c r="U2501" i="4"/>
  <c r="V2501" i="4" s="1"/>
  <c r="W2501" i="4" s="1" a="1"/>
  <c r="W2501" i="4" s="1"/>
  <c r="U2502" i="4"/>
  <c r="V2502" i="4" s="1"/>
  <c r="W2502" i="4" s="1" a="1"/>
  <c r="W2502" i="4" s="1"/>
  <c r="U2503" i="4"/>
  <c r="V2503" i="4" s="1"/>
  <c r="W2503" i="4" s="1" a="1"/>
  <c r="W2503" i="4" s="1"/>
  <c r="U2504" i="4"/>
  <c r="V2504" i="4" s="1"/>
  <c r="W2504" i="4" s="1" a="1"/>
  <c r="W2504" i="4" s="1"/>
  <c r="U2505" i="4"/>
  <c r="V2505" i="4" s="1"/>
  <c r="W2505" i="4" s="1" a="1"/>
  <c r="W2505" i="4" s="1"/>
  <c r="U2506" i="4"/>
  <c r="V2506" i="4" s="1"/>
  <c r="W2506" i="4" s="1" a="1"/>
  <c r="W2506" i="4" s="1"/>
  <c r="U2507" i="4"/>
  <c r="V2507" i="4" s="1"/>
  <c r="W2507" i="4" s="1" a="1"/>
  <c r="W2507" i="4" s="1"/>
  <c r="U2508" i="4"/>
  <c r="V2508" i="4" s="1"/>
  <c r="W2508" i="4" s="1" a="1"/>
  <c r="W2508" i="4" s="1"/>
  <c r="U2509" i="4"/>
  <c r="V2509" i="4" s="1"/>
  <c r="W2509" i="4" s="1" a="1"/>
  <c r="W2509" i="4" s="1"/>
  <c r="U2510" i="4"/>
  <c r="V2510" i="4" s="1"/>
  <c r="W2510" i="4" s="1" a="1"/>
  <c r="W2510" i="4" s="1"/>
  <c r="U2511" i="4"/>
  <c r="V2511" i="4" s="1"/>
  <c r="W2511" i="4" s="1" a="1"/>
  <c r="W2511" i="4" s="1"/>
  <c r="U2512" i="4"/>
  <c r="V2512" i="4" s="1"/>
  <c r="W2512" i="4" s="1" a="1"/>
  <c r="W2512" i="4" s="1"/>
  <c r="U2513" i="4"/>
  <c r="V2513" i="4" s="1"/>
  <c r="W2513" i="4" s="1" a="1"/>
  <c r="W2513" i="4" s="1"/>
  <c r="U2514" i="4"/>
  <c r="V2514" i="4" s="1"/>
  <c r="W2514" i="4" s="1" a="1"/>
  <c r="W2514" i="4" s="1"/>
  <c r="U2515" i="4"/>
  <c r="V2515" i="4" s="1"/>
  <c r="W2515" i="4" s="1" a="1"/>
  <c r="W2515" i="4" s="1"/>
  <c r="U2516" i="4"/>
  <c r="V2516" i="4" s="1"/>
  <c r="W2516" i="4" s="1" a="1"/>
  <c r="W2516" i="4" s="1"/>
  <c r="U2517" i="4"/>
  <c r="V2517" i="4" s="1"/>
  <c r="W2517" i="4" s="1" a="1"/>
  <c r="W2517" i="4" s="1"/>
  <c r="U2518" i="4"/>
  <c r="V2518" i="4" s="1"/>
  <c r="W2518" i="4" s="1" a="1"/>
  <c r="W2518" i="4" s="1"/>
  <c r="U2519" i="4"/>
  <c r="V2519" i="4" s="1"/>
  <c r="W2519" i="4" s="1" a="1"/>
  <c r="W2519" i="4" s="1"/>
  <c r="U2520" i="4"/>
  <c r="V2520" i="4" s="1"/>
  <c r="W2520" i="4" s="1" a="1"/>
  <c r="W2520" i="4" s="1"/>
  <c r="U2521" i="4"/>
  <c r="V2521" i="4" s="1"/>
  <c r="W2521" i="4" s="1" a="1"/>
  <c r="W2521" i="4" s="1"/>
  <c r="U2522" i="4"/>
  <c r="V2522" i="4" s="1"/>
  <c r="W2522" i="4" s="1" a="1"/>
  <c r="W2522" i="4" s="1"/>
  <c r="U2523" i="4"/>
  <c r="V2523" i="4" s="1"/>
  <c r="W2523" i="4" s="1" a="1"/>
  <c r="W2523" i="4" s="1"/>
  <c r="U2524" i="4"/>
  <c r="V2524" i="4" s="1"/>
  <c r="W2524" i="4" s="1" a="1"/>
  <c r="W2524" i="4" s="1"/>
  <c r="U2525" i="4"/>
  <c r="V2525" i="4" s="1"/>
  <c r="W2525" i="4" s="1" a="1"/>
  <c r="W2525" i="4" s="1"/>
  <c r="U2526" i="4"/>
  <c r="V2526" i="4" s="1"/>
  <c r="W2526" i="4" s="1" a="1"/>
  <c r="W2526" i="4" s="1"/>
  <c r="U2527" i="4"/>
  <c r="V2527" i="4" s="1"/>
  <c r="W2527" i="4" s="1" a="1"/>
  <c r="W2527" i="4" s="1"/>
  <c r="U2528" i="4"/>
  <c r="V2528" i="4" s="1"/>
  <c r="W2528" i="4" s="1" a="1"/>
  <c r="W2528" i="4" s="1"/>
  <c r="U2529" i="4"/>
  <c r="V2529" i="4" s="1"/>
  <c r="W2529" i="4" s="1" a="1"/>
  <c r="W2529" i="4" s="1"/>
  <c r="U2530" i="4"/>
  <c r="V2530" i="4" s="1"/>
  <c r="W2530" i="4" s="1" a="1"/>
  <c r="W2530" i="4" s="1"/>
  <c r="U2531" i="4"/>
  <c r="V2531" i="4" s="1"/>
  <c r="W2531" i="4" s="1" a="1"/>
  <c r="W2531" i="4" s="1"/>
  <c r="U2532" i="4"/>
  <c r="V2532" i="4" s="1"/>
  <c r="W2532" i="4" s="1" a="1"/>
  <c r="W2532" i="4" s="1"/>
  <c r="U2533" i="4"/>
  <c r="V2533" i="4" s="1"/>
  <c r="W2533" i="4" s="1" a="1"/>
  <c r="W2533" i="4" s="1"/>
  <c r="U2534" i="4"/>
  <c r="V2534" i="4" s="1"/>
  <c r="W2534" i="4" s="1" a="1"/>
  <c r="W2534" i="4" s="1"/>
  <c r="U2535" i="4"/>
  <c r="V2535" i="4" s="1"/>
  <c r="W2535" i="4" s="1" a="1"/>
  <c r="W2535" i="4" s="1"/>
  <c r="U2536" i="4"/>
  <c r="V2536" i="4" s="1"/>
  <c r="W2536" i="4" s="1" a="1"/>
  <c r="W2536" i="4" s="1"/>
  <c r="U2537" i="4"/>
  <c r="V2537" i="4" s="1"/>
  <c r="W2537" i="4" s="1" a="1"/>
  <c r="W2537" i="4" s="1"/>
  <c r="U2538" i="4"/>
  <c r="V2538" i="4" s="1"/>
  <c r="W2538" i="4" s="1" a="1"/>
  <c r="W2538" i="4" s="1"/>
  <c r="U2539" i="4"/>
  <c r="V2539" i="4" s="1"/>
  <c r="W2539" i="4" s="1" a="1"/>
  <c r="W2539" i="4" s="1"/>
  <c r="U2540" i="4"/>
  <c r="V2540" i="4" s="1"/>
  <c r="W2540" i="4" s="1" a="1"/>
  <c r="W2540" i="4" s="1"/>
  <c r="U2541" i="4"/>
  <c r="V2541" i="4" s="1"/>
  <c r="W2541" i="4" s="1" a="1"/>
  <c r="W2541" i="4" s="1"/>
  <c r="U2542" i="4"/>
  <c r="V2542" i="4" s="1"/>
  <c r="W2542" i="4" s="1" a="1"/>
  <c r="W2542" i="4" s="1"/>
  <c r="U2543" i="4"/>
  <c r="V2543" i="4" s="1"/>
  <c r="W2543" i="4" s="1" a="1"/>
  <c r="W2543" i="4" s="1"/>
  <c r="U2544" i="4"/>
  <c r="V2544" i="4" s="1"/>
  <c r="W2544" i="4" s="1" a="1"/>
  <c r="W2544" i="4" s="1"/>
  <c r="U2545" i="4"/>
  <c r="V2545" i="4" s="1"/>
  <c r="W2545" i="4" s="1" a="1"/>
  <c r="W2545" i="4" s="1"/>
  <c r="U2546" i="4"/>
  <c r="V2546" i="4" s="1"/>
  <c r="W2546" i="4" s="1" a="1"/>
  <c r="W2546" i="4" s="1"/>
  <c r="U2547" i="4"/>
  <c r="V2547" i="4" s="1"/>
  <c r="W2547" i="4" s="1" a="1"/>
  <c r="W2547" i="4" s="1"/>
  <c r="U2548" i="4"/>
  <c r="V2548" i="4" s="1"/>
  <c r="W2548" i="4" s="1" a="1"/>
  <c r="W2548" i="4" s="1"/>
  <c r="U2549" i="4"/>
  <c r="V2549" i="4" s="1"/>
  <c r="W2549" i="4" s="1" a="1"/>
  <c r="W2549" i="4" s="1"/>
  <c r="U2550" i="4"/>
  <c r="V2550" i="4" s="1"/>
  <c r="W2550" i="4" s="1" a="1"/>
  <c r="W2550" i="4" s="1"/>
  <c r="U2551" i="4"/>
  <c r="V2551" i="4" s="1"/>
  <c r="W2551" i="4" s="1" a="1"/>
  <c r="W2551" i="4" s="1"/>
  <c r="U2552" i="4"/>
  <c r="V2552" i="4" s="1"/>
  <c r="W2552" i="4" s="1" a="1"/>
  <c r="W2552" i="4" s="1"/>
  <c r="U2553" i="4"/>
  <c r="V2553" i="4" s="1"/>
  <c r="W2553" i="4" s="1" a="1"/>
  <c r="W2553" i="4" s="1"/>
  <c r="U2554" i="4"/>
  <c r="V2554" i="4" s="1"/>
  <c r="W2554" i="4" s="1" a="1"/>
  <c r="W2554" i="4" s="1"/>
  <c r="U2555" i="4"/>
  <c r="V2555" i="4" s="1"/>
  <c r="W2555" i="4" s="1" a="1"/>
  <c r="W2555" i="4" s="1"/>
  <c r="U2556" i="4"/>
  <c r="V2556" i="4" s="1"/>
  <c r="W2556" i="4" s="1" a="1"/>
  <c r="W2556" i="4" s="1"/>
  <c r="U2557" i="4"/>
  <c r="V2557" i="4" s="1"/>
  <c r="W2557" i="4" s="1" a="1"/>
  <c r="W2557" i="4" s="1"/>
  <c r="U2558" i="4"/>
  <c r="V2558" i="4" s="1"/>
  <c r="W2558" i="4" s="1" a="1"/>
  <c r="W2558" i="4" s="1"/>
  <c r="U2559" i="4"/>
  <c r="V2559" i="4" s="1"/>
  <c r="W2559" i="4" s="1" a="1"/>
  <c r="W2559" i="4" s="1"/>
  <c r="U2560" i="4"/>
  <c r="V2560" i="4" s="1"/>
  <c r="W2560" i="4" s="1" a="1"/>
  <c r="W2560" i="4" s="1"/>
  <c r="U2561" i="4"/>
  <c r="V2561" i="4" s="1"/>
  <c r="W2561" i="4" s="1" a="1"/>
  <c r="W2561" i="4" s="1"/>
  <c r="U2562" i="4"/>
  <c r="V2562" i="4" s="1"/>
  <c r="W2562" i="4" s="1" a="1"/>
  <c r="W2562" i="4" s="1"/>
  <c r="U2563" i="4"/>
  <c r="V2563" i="4" s="1"/>
  <c r="W2563" i="4" s="1" a="1"/>
  <c r="W2563" i="4" s="1"/>
  <c r="U2564" i="4"/>
  <c r="V2564" i="4" s="1"/>
  <c r="W2564" i="4" s="1" a="1"/>
  <c r="W2564" i="4" s="1"/>
  <c r="U2565" i="4"/>
  <c r="V2565" i="4" s="1"/>
  <c r="W2565" i="4" s="1" a="1"/>
  <c r="W2565" i="4" s="1"/>
  <c r="U2566" i="4"/>
  <c r="V2566" i="4" s="1"/>
  <c r="W2566" i="4" s="1" a="1"/>
  <c r="W2566" i="4" s="1"/>
  <c r="U2567" i="4"/>
  <c r="V2567" i="4" s="1"/>
  <c r="W2567" i="4" s="1" a="1"/>
  <c r="W2567" i="4" s="1"/>
  <c r="U2568" i="4"/>
  <c r="V2568" i="4" s="1"/>
  <c r="W2568" i="4" s="1" a="1"/>
  <c r="W2568" i="4" s="1"/>
  <c r="U2569" i="4"/>
  <c r="V2569" i="4" s="1"/>
  <c r="W2569" i="4" s="1" a="1"/>
  <c r="W2569" i="4" s="1"/>
  <c r="U2570" i="4"/>
  <c r="V2570" i="4" s="1"/>
  <c r="W2570" i="4" s="1" a="1"/>
  <c r="W2570" i="4" s="1"/>
  <c r="U2571" i="4"/>
  <c r="V2571" i="4" s="1"/>
  <c r="W2571" i="4" s="1" a="1"/>
  <c r="W2571" i="4" s="1"/>
  <c r="U2572" i="4"/>
  <c r="V2572" i="4" s="1"/>
  <c r="W2572" i="4" s="1" a="1"/>
  <c r="W2572" i="4" s="1"/>
  <c r="U2573" i="4"/>
  <c r="V2573" i="4" s="1"/>
  <c r="W2573" i="4" s="1" a="1"/>
  <c r="W2573" i="4" s="1"/>
  <c r="U2574" i="4"/>
  <c r="V2574" i="4" s="1"/>
  <c r="W2574" i="4" s="1" a="1"/>
  <c r="W2574" i="4" s="1"/>
  <c r="U2575" i="4"/>
  <c r="V2575" i="4" s="1"/>
  <c r="W2575" i="4" s="1" a="1"/>
  <c r="W2575" i="4" s="1"/>
  <c r="U2576" i="4"/>
  <c r="V2576" i="4" s="1"/>
  <c r="W2576" i="4" s="1" a="1"/>
  <c r="W2576" i="4" s="1"/>
  <c r="U2577" i="4"/>
  <c r="V2577" i="4" s="1"/>
  <c r="W2577" i="4" s="1" a="1"/>
  <c r="W2577" i="4" s="1"/>
  <c r="U2578" i="4"/>
  <c r="V2578" i="4" s="1"/>
  <c r="W2578" i="4" s="1" a="1"/>
  <c r="W2578" i="4" s="1"/>
  <c r="U2579" i="4"/>
  <c r="V2579" i="4" s="1"/>
  <c r="W2579" i="4" s="1" a="1"/>
  <c r="W2579" i="4" s="1"/>
  <c r="U2580" i="4"/>
  <c r="V2580" i="4" s="1"/>
  <c r="W2580" i="4" s="1" a="1"/>
  <c r="W2580" i="4" s="1"/>
  <c r="U2581" i="4"/>
  <c r="V2581" i="4" s="1"/>
  <c r="W2581" i="4" s="1" a="1"/>
  <c r="W2581" i="4" s="1"/>
  <c r="U2582" i="4"/>
  <c r="V2582" i="4" s="1"/>
  <c r="W2582" i="4" s="1" a="1"/>
  <c r="W2582" i="4" s="1"/>
  <c r="U2583" i="4"/>
  <c r="V2583" i="4" s="1"/>
  <c r="W2583" i="4" s="1" a="1"/>
  <c r="W2583" i="4" s="1"/>
  <c r="U2584" i="4"/>
  <c r="V2584" i="4" s="1"/>
  <c r="W2584" i="4" s="1" a="1"/>
  <c r="W2584" i="4" s="1"/>
  <c r="U2585" i="4"/>
  <c r="V2585" i="4" s="1"/>
  <c r="W2585" i="4" s="1" a="1"/>
  <c r="W2585" i="4" s="1"/>
  <c r="U2586" i="4"/>
  <c r="V2586" i="4" s="1"/>
  <c r="W2586" i="4" s="1" a="1"/>
  <c r="W2586" i="4" s="1"/>
  <c r="U2587" i="4"/>
  <c r="V2587" i="4" s="1"/>
  <c r="W2587" i="4" s="1" a="1"/>
  <c r="W2587" i="4" s="1"/>
  <c r="U2588" i="4"/>
  <c r="V2588" i="4" s="1"/>
  <c r="W2588" i="4" s="1" a="1"/>
  <c r="W2588" i="4" s="1"/>
  <c r="U2589" i="4"/>
  <c r="V2589" i="4" s="1"/>
  <c r="W2589" i="4" s="1" a="1"/>
  <c r="W2589" i="4" s="1"/>
  <c r="U2590" i="4"/>
  <c r="V2590" i="4" s="1"/>
  <c r="W2590" i="4" s="1" a="1"/>
  <c r="W2590" i="4" s="1"/>
  <c r="U2591" i="4"/>
  <c r="V2591" i="4" s="1"/>
  <c r="W2591" i="4" s="1" a="1"/>
  <c r="W2591" i="4" s="1"/>
  <c r="U2592" i="4"/>
  <c r="V2592" i="4" s="1"/>
  <c r="W2592" i="4" s="1" a="1"/>
  <c r="W2592" i="4" s="1"/>
  <c r="U2593" i="4"/>
  <c r="V2593" i="4" s="1"/>
  <c r="W2593" i="4" s="1" a="1"/>
  <c r="W2593" i="4" s="1"/>
  <c r="U2594" i="4"/>
  <c r="V2594" i="4" s="1"/>
  <c r="W2594" i="4" s="1" a="1"/>
  <c r="W2594" i="4" s="1"/>
  <c r="U2595" i="4"/>
  <c r="V2595" i="4" s="1"/>
  <c r="W2595" i="4" s="1" a="1"/>
  <c r="W2595" i="4" s="1"/>
  <c r="U2596" i="4"/>
  <c r="V2596" i="4" s="1"/>
  <c r="W2596" i="4" s="1" a="1"/>
  <c r="W2596" i="4" s="1"/>
  <c r="U2597" i="4"/>
  <c r="V2597" i="4" s="1"/>
  <c r="W2597" i="4" s="1" a="1"/>
  <c r="W2597" i="4" s="1"/>
  <c r="U2598" i="4"/>
  <c r="V2598" i="4" s="1"/>
  <c r="W2598" i="4" s="1" a="1"/>
  <c r="W2598" i="4" s="1"/>
  <c r="U2599" i="4"/>
  <c r="V2599" i="4" s="1"/>
  <c r="W2599" i="4" s="1" a="1"/>
  <c r="W2599" i="4" s="1"/>
  <c r="U2600" i="4"/>
  <c r="V2600" i="4" s="1"/>
  <c r="W2600" i="4" s="1" a="1"/>
  <c r="W2600" i="4" s="1"/>
  <c r="U2601" i="4"/>
  <c r="V2601" i="4" s="1"/>
  <c r="W2601" i="4" s="1" a="1"/>
  <c r="W2601" i="4" s="1"/>
  <c r="U2602" i="4"/>
  <c r="V2602" i="4" s="1"/>
  <c r="W2602" i="4" s="1" a="1"/>
  <c r="W2602" i="4" s="1"/>
  <c r="U2603" i="4"/>
  <c r="V2603" i="4" s="1"/>
  <c r="W2603" i="4" s="1" a="1"/>
  <c r="W2603" i="4" s="1"/>
  <c r="U2604" i="4"/>
  <c r="V2604" i="4" s="1"/>
  <c r="W2604" i="4" s="1" a="1"/>
  <c r="W2604" i="4" s="1"/>
  <c r="U2605" i="4"/>
  <c r="V2605" i="4" s="1"/>
  <c r="W2605" i="4" s="1" a="1"/>
  <c r="W2605" i="4" s="1"/>
  <c r="U2606" i="4"/>
  <c r="V2606" i="4" s="1"/>
  <c r="W2606" i="4" s="1" a="1"/>
  <c r="W2606" i="4" s="1"/>
  <c r="U2607" i="4"/>
  <c r="V2607" i="4" s="1"/>
  <c r="W2607" i="4" s="1" a="1"/>
  <c r="W2607" i="4" s="1"/>
  <c r="U2608" i="4"/>
  <c r="V2608" i="4" s="1"/>
  <c r="W2608" i="4" s="1" a="1"/>
  <c r="W2608" i="4" s="1"/>
  <c r="U2609" i="4"/>
  <c r="V2609" i="4" s="1"/>
  <c r="W2609" i="4" s="1" a="1"/>
  <c r="W2609" i="4" s="1"/>
  <c r="U2610" i="4"/>
  <c r="V2610" i="4" s="1"/>
  <c r="W2610" i="4" s="1" a="1"/>
  <c r="W2610" i="4" s="1"/>
  <c r="U2611" i="4"/>
  <c r="V2611" i="4" s="1"/>
  <c r="W2611" i="4" s="1" a="1"/>
  <c r="W2611" i="4" s="1"/>
  <c r="U2612" i="4"/>
  <c r="V2612" i="4" s="1"/>
  <c r="W2612" i="4" s="1" a="1"/>
  <c r="W2612" i="4" s="1"/>
  <c r="U2613" i="4"/>
  <c r="V2613" i="4" s="1"/>
  <c r="W2613" i="4" s="1" a="1"/>
  <c r="W2613" i="4" s="1"/>
  <c r="U2614" i="4"/>
  <c r="V2614" i="4" s="1"/>
  <c r="W2614" i="4" s="1" a="1"/>
  <c r="W2614" i="4" s="1"/>
  <c r="U2615" i="4"/>
  <c r="V2615" i="4" s="1"/>
  <c r="W2615" i="4" s="1" a="1"/>
  <c r="W2615" i="4" s="1"/>
  <c r="U2616" i="4"/>
  <c r="V2616" i="4" s="1"/>
  <c r="W2616" i="4" s="1" a="1"/>
  <c r="W2616" i="4" s="1"/>
  <c r="U2617" i="4"/>
  <c r="V2617" i="4" s="1"/>
  <c r="W2617" i="4" s="1" a="1"/>
  <c r="W2617" i="4" s="1"/>
  <c r="U2618" i="4"/>
  <c r="V2618" i="4" s="1"/>
  <c r="W2618" i="4" s="1" a="1"/>
  <c r="W2618" i="4" s="1"/>
  <c r="U2619" i="4"/>
  <c r="V2619" i="4" s="1"/>
  <c r="W2619" i="4" s="1" a="1"/>
  <c r="W2619" i="4" s="1"/>
  <c r="U2620" i="4"/>
  <c r="V2620" i="4" s="1"/>
  <c r="W2620" i="4" s="1" a="1"/>
  <c r="W2620" i="4" s="1"/>
  <c r="U2621" i="4"/>
  <c r="V2621" i="4" s="1"/>
  <c r="W2621" i="4" s="1" a="1"/>
  <c r="W2621" i="4" s="1"/>
  <c r="U2622" i="4"/>
  <c r="V2622" i="4" s="1"/>
  <c r="W2622" i="4" s="1" a="1"/>
  <c r="W2622" i="4" s="1"/>
  <c r="U2623" i="4"/>
  <c r="V2623" i="4" s="1"/>
  <c r="W2623" i="4" s="1" a="1"/>
  <c r="W2623" i="4" s="1"/>
  <c r="U2624" i="4"/>
  <c r="V2624" i="4" s="1"/>
  <c r="W2624" i="4" s="1" a="1"/>
  <c r="W2624" i="4" s="1"/>
  <c r="U2625" i="4"/>
  <c r="V2625" i="4" s="1"/>
  <c r="W2625" i="4" s="1" a="1"/>
  <c r="W2625" i="4" s="1"/>
  <c r="U2626" i="4"/>
  <c r="V2626" i="4" s="1"/>
  <c r="W2626" i="4" s="1" a="1"/>
  <c r="W2626" i="4" s="1"/>
  <c r="U2627" i="4"/>
  <c r="V2627" i="4" s="1"/>
  <c r="W2627" i="4" s="1" a="1"/>
  <c r="W2627" i="4" s="1"/>
  <c r="U2628" i="4"/>
  <c r="V2628" i="4" s="1"/>
  <c r="W2628" i="4" s="1" a="1"/>
  <c r="W2628" i="4" s="1"/>
  <c r="U2629" i="4"/>
  <c r="V2629" i="4" s="1"/>
  <c r="W2629" i="4" s="1" a="1"/>
  <c r="W2629" i="4" s="1"/>
  <c r="U2630" i="4"/>
  <c r="V2630" i="4" s="1"/>
  <c r="W2630" i="4" s="1" a="1"/>
  <c r="W2630" i="4" s="1"/>
  <c r="U2631" i="4"/>
  <c r="V2631" i="4" s="1"/>
  <c r="W2631" i="4" s="1" a="1"/>
  <c r="W2631" i="4" s="1"/>
  <c r="U2632" i="4"/>
  <c r="V2632" i="4" s="1"/>
  <c r="W2632" i="4" s="1" a="1"/>
  <c r="W2632" i="4" s="1"/>
  <c r="U2633" i="4"/>
  <c r="V2633" i="4" s="1"/>
  <c r="W2633" i="4" s="1" a="1"/>
  <c r="W2633" i="4" s="1"/>
  <c r="U2634" i="4"/>
  <c r="V2634" i="4" s="1"/>
  <c r="W2634" i="4" s="1" a="1"/>
  <c r="W2634" i="4" s="1"/>
  <c r="U2635" i="4"/>
  <c r="V2635" i="4" s="1"/>
  <c r="W2635" i="4" s="1" a="1"/>
  <c r="W2635" i="4" s="1"/>
  <c r="U2636" i="4"/>
  <c r="V2636" i="4" s="1"/>
  <c r="W2636" i="4" s="1" a="1"/>
  <c r="W2636" i="4" s="1"/>
  <c r="U2637" i="4"/>
  <c r="V2637" i="4" s="1"/>
  <c r="W2637" i="4" s="1" a="1"/>
  <c r="W2637" i="4" s="1"/>
  <c r="U2638" i="4"/>
  <c r="V2638" i="4" s="1"/>
  <c r="W2638" i="4" s="1" a="1"/>
  <c r="W2638" i="4" s="1"/>
  <c r="U2639" i="4"/>
  <c r="V2639" i="4" s="1"/>
  <c r="W2639" i="4" s="1" a="1"/>
  <c r="W2639" i="4" s="1"/>
  <c r="U2640" i="4"/>
  <c r="V2640" i="4" s="1"/>
  <c r="W2640" i="4" s="1" a="1"/>
  <c r="W2640" i="4" s="1"/>
  <c r="U2641" i="4"/>
  <c r="V2641" i="4" s="1"/>
  <c r="W2641" i="4" s="1" a="1"/>
  <c r="W2641" i="4" s="1"/>
  <c r="U2642" i="4"/>
  <c r="V2642" i="4" s="1"/>
  <c r="W2642" i="4" s="1" a="1"/>
  <c r="W2642" i="4" s="1"/>
  <c r="U2643" i="4"/>
  <c r="V2643" i="4" s="1"/>
  <c r="W2643" i="4" s="1" a="1"/>
  <c r="W2643" i="4" s="1"/>
  <c r="U2644" i="4"/>
  <c r="V2644" i="4" s="1"/>
  <c r="W2644" i="4" s="1" a="1"/>
  <c r="W2644" i="4" s="1"/>
  <c r="U2645" i="4"/>
  <c r="V2645" i="4" s="1"/>
  <c r="W2645" i="4" s="1" a="1"/>
  <c r="W2645" i="4" s="1"/>
  <c r="U2646" i="4"/>
  <c r="V2646" i="4" s="1"/>
  <c r="W2646" i="4" s="1" a="1"/>
  <c r="W2646" i="4" s="1"/>
  <c r="U2647" i="4"/>
  <c r="V2647" i="4" s="1"/>
  <c r="W2647" i="4" s="1" a="1"/>
  <c r="W2647" i="4" s="1"/>
  <c r="U2648" i="4"/>
  <c r="V2648" i="4" s="1"/>
  <c r="W2648" i="4" s="1" a="1"/>
  <c r="W2648" i="4" s="1"/>
  <c r="U2649" i="4"/>
  <c r="V2649" i="4" s="1"/>
  <c r="W2649" i="4" s="1" a="1"/>
  <c r="W2649" i="4" s="1"/>
  <c r="U2650" i="4"/>
  <c r="V2650" i="4" s="1"/>
  <c r="W2650" i="4" s="1" a="1"/>
  <c r="W2650" i="4" s="1"/>
  <c r="U2651" i="4"/>
  <c r="V2651" i="4" s="1"/>
  <c r="W2651" i="4" s="1" a="1"/>
  <c r="W2651" i="4" s="1"/>
  <c r="U2652" i="4"/>
  <c r="V2652" i="4" s="1"/>
  <c r="W2652" i="4" s="1" a="1"/>
  <c r="W2652" i="4" s="1"/>
  <c r="U2653" i="4"/>
  <c r="V2653" i="4" s="1"/>
  <c r="W2653" i="4" s="1" a="1"/>
  <c r="W2653" i="4" s="1"/>
  <c r="U2654" i="4"/>
  <c r="V2654" i="4" s="1"/>
  <c r="W2654" i="4" s="1" a="1"/>
  <c r="W2654" i="4" s="1"/>
  <c r="U2655" i="4"/>
  <c r="V2655" i="4" s="1"/>
  <c r="W2655" i="4" s="1" a="1"/>
  <c r="W2655" i="4" s="1"/>
  <c r="U2656" i="4"/>
  <c r="V2656" i="4" s="1"/>
  <c r="W2656" i="4" s="1" a="1"/>
  <c r="W2656" i="4" s="1"/>
  <c r="U2657" i="4"/>
  <c r="V2657" i="4" s="1"/>
  <c r="W2657" i="4" s="1" a="1"/>
  <c r="W2657" i="4" s="1"/>
  <c r="U2658" i="4"/>
  <c r="V2658" i="4" s="1"/>
  <c r="W2658" i="4" s="1" a="1"/>
  <c r="W2658" i="4" s="1"/>
  <c r="U2659" i="4"/>
  <c r="V2659" i="4" s="1"/>
  <c r="W2659" i="4" s="1" a="1"/>
  <c r="W2659" i="4" s="1"/>
  <c r="U2660" i="4"/>
  <c r="V2660" i="4" s="1"/>
  <c r="W2660" i="4" s="1" a="1"/>
  <c r="W2660" i="4" s="1"/>
  <c r="U2661" i="4"/>
  <c r="V2661" i="4" s="1"/>
  <c r="W2661" i="4" s="1" a="1"/>
  <c r="W2661" i="4" s="1"/>
  <c r="U2662" i="4"/>
  <c r="V2662" i="4" s="1"/>
  <c r="W2662" i="4" s="1" a="1"/>
  <c r="W2662" i="4" s="1"/>
  <c r="U2663" i="4"/>
  <c r="V2663" i="4" s="1"/>
  <c r="W2663" i="4" s="1" a="1"/>
  <c r="W2663" i="4" s="1"/>
  <c r="U2664" i="4"/>
  <c r="V2664" i="4" s="1"/>
  <c r="W2664" i="4" s="1" a="1"/>
  <c r="W2664" i="4" s="1"/>
  <c r="U2665" i="4"/>
  <c r="V2665" i="4" s="1"/>
  <c r="W2665" i="4" s="1" a="1"/>
  <c r="W2665" i="4" s="1"/>
  <c r="U2666" i="4"/>
  <c r="V2666" i="4" s="1"/>
  <c r="W2666" i="4" s="1" a="1"/>
  <c r="W2666" i="4" s="1"/>
  <c r="U2667" i="4"/>
  <c r="V2667" i="4" s="1"/>
  <c r="W2667" i="4" s="1" a="1"/>
  <c r="W2667" i="4" s="1"/>
  <c r="U2668" i="4"/>
  <c r="V2668" i="4" s="1"/>
  <c r="W2668" i="4" s="1" a="1"/>
  <c r="W2668" i="4" s="1"/>
  <c r="U2669" i="4"/>
  <c r="V2669" i="4" s="1"/>
  <c r="W2669" i="4" s="1" a="1"/>
  <c r="W2669" i="4" s="1"/>
  <c r="U2670" i="4"/>
  <c r="V2670" i="4" s="1"/>
  <c r="W2670" i="4" s="1" a="1"/>
  <c r="W2670" i="4" s="1"/>
  <c r="U2671" i="4"/>
  <c r="V2671" i="4" s="1"/>
  <c r="W2671" i="4" s="1" a="1"/>
  <c r="W2671" i="4" s="1"/>
  <c r="U2672" i="4"/>
  <c r="V2672" i="4" s="1"/>
  <c r="W2672" i="4" s="1" a="1"/>
  <c r="W2672" i="4" s="1"/>
  <c r="U2673" i="4"/>
  <c r="V2673" i="4" s="1"/>
  <c r="W2673" i="4" s="1" a="1"/>
  <c r="W2673" i="4" s="1"/>
  <c r="U2674" i="4"/>
  <c r="V2674" i="4" s="1"/>
  <c r="W2674" i="4" s="1" a="1"/>
  <c r="W2674" i="4" s="1"/>
  <c r="U2675" i="4"/>
  <c r="V2675" i="4" s="1"/>
  <c r="W2675" i="4" s="1" a="1"/>
  <c r="W2675" i="4" s="1"/>
  <c r="U2676" i="4"/>
  <c r="V2676" i="4" s="1"/>
  <c r="W2676" i="4" s="1" a="1"/>
  <c r="W2676" i="4" s="1"/>
  <c r="U2677" i="4"/>
  <c r="V2677" i="4" s="1"/>
  <c r="W2677" i="4" s="1" a="1"/>
  <c r="W2677" i="4" s="1"/>
  <c r="U2678" i="4"/>
  <c r="V2678" i="4" s="1"/>
  <c r="W2678" i="4" s="1" a="1"/>
  <c r="W2678" i="4" s="1"/>
  <c r="U2679" i="4"/>
  <c r="V2679" i="4" s="1"/>
  <c r="W2679" i="4" s="1" a="1"/>
  <c r="W2679" i="4" s="1"/>
  <c r="U2680" i="4"/>
  <c r="V2680" i="4" s="1"/>
  <c r="W2680" i="4" s="1" a="1"/>
  <c r="W2680" i="4" s="1"/>
  <c r="U2681" i="4"/>
  <c r="V2681" i="4" s="1"/>
  <c r="W2681" i="4" s="1" a="1"/>
  <c r="W2681" i="4" s="1"/>
  <c r="U2682" i="4"/>
  <c r="V2682" i="4" s="1"/>
  <c r="W2682" i="4" s="1" a="1"/>
  <c r="W2682" i="4" s="1"/>
  <c r="U2683" i="4"/>
  <c r="V2683" i="4" s="1"/>
  <c r="W2683" i="4" s="1" a="1"/>
  <c r="W2683" i="4" s="1"/>
  <c r="U2684" i="4"/>
  <c r="V2684" i="4" s="1"/>
  <c r="W2684" i="4" s="1" a="1"/>
  <c r="W2684" i="4" s="1"/>
  <c r="U2685" i="4"/>
  <c r="V2685" i="4" s="1"/>
  <c r="W2685" i="4" s="1" a="1"/>
  <c r="W2685" i="4" s="1"/>
  <c r="U2686" i="4"/>
  <c r="V2686" i="4" s="1"/>
  <c r="W2686" i="4" s="1" a="1"/>
  <c r="W2686" i="4" s="1"/>
  <c r="U2687" i="4"/>
  <c r="V2687" i="4" s="1"/>
  <c r="W2687" i="4" s="1" a="1"/>
  <c r="W2687" i="4" s="1"/>
  <c r="U2688" i="4"/>
  <c r="V2688" i="4" s="1"/>
  <c r="W2688" i="4" s="1" a="1"/>
  <c r="W2688" i="4" s="1"/>
  <c r="U2689" i="4"/>
  <c r="V2689" i="4" s="1"/>
  <c r="W2689" i="4" s="1" a="1"/>
  <c r="W2689" i="4" s="1"/>
  <c r="U2690" i="4"/>
  <c r="V2690" i="4" s="1"/>
  <c r="W2690" i="4" s="1" a="1"/>
  <c r="W2690" i="4" s="1"/>
  <c r="U2691" i="4"/>
  <c r="V2691" i="4" s="1"/>
  <c r="W2691" i="4" s="1" a="1"/>
  <c r="W2691" i="4" s="1"/>
  <c r="U2692" i="4"/>
  <c r="V2692" i="4" s="1"/>
  <c r="W2692" i="4" s="1" a="1"/>
  <c r="W2692" i="4" s="1"/>
  <c r="U2693" i="4"/>
  <c r="V2693" i="4" s="1"/>
  <c r="W2693" i="4" s="1" a="1"/>
  <c r="W2693" i="4" s="1"/>
  <c r="U2694" i="4"/>
  <c r="V2694" i="4" s="1"/>
  <c r="W2694" i="4" s="1" a="1"/>
  <c r="W2694" i="4" s="1"/>
  <c r="U2695" i="4"/>
  <c r="V2695" i="4" s="1"/>
  <c r="W2695" i="4" s="1" a="1"/>
  <c r="W2695" i="4" s="1"/>
  <c r="U2696" i="4"/>
  <c r="V2696" i="4" s="1"/>
  <c r="W2696" i="4" s="1" a="1"/>
  <c r="W2696" i="4" s="1"/>
  <c r="U2697" i="4"/>
  <c r="V2697" i="4" s="1"/>
  <c r="W2697" i="4" s="1" a="1"/>
  <c r="W2697" i="4" s="1"/>
  <c r="U2698" i="4"/>
  <c r="V2698" i="4" s="1"/>
  <c r="W2698" i="4" s="1" a="1"/>
  <c r="W2698" i="4" s="1"/>
  <c r="U2699" i="4"/>
  <c r="V2699" i="4" s="1"/>
  <c r="W2699" i="4" s="1" a="1"/>
  <c r="W2699" i="4" s="1"/>
  <c r="U2700" i="4"/>
  <c r="V2700" i="4" s="1"/>
  <c r="W2700" i="4" s="1" a="1"/>
  <c r="W2700" i="4" s="1"/>
  <c r="U2701" i="4"/>
  <c r="V2701" i="4" s="1"/>
  <c r="W2701" i="4" s="1" a="1"/>
  <c r="W2701" i="4" s="1"/>
  <c r="U2702" i="4"/>
  <c r="V2702" i="4" s="1"/>
  <c r="W2702" i="4" s="1" a="1"/>
  <c r="W2702" i="4" s="1"/>
  <c r="U2703" i="4"/>
  <c r="V2703" i="4" s="1"/>
  <c r="W2703" i="4" s="1" a="1"/>
  <c r="W2703" i="4" s="1"/>
  <c r="U2704" i="4"/>
  <c r="V2704" i="4" s="1"/>
  <c r="W2704" i="4" s="1" a="1"/>
  <c r="W2704" i="4" s="1"/>
  <c r="U2705" i="4"/>
  <c r="V2705" i="4" s="1"/>
  <c r="W2705" i="4" s="1" a="1"/>
  <c r="W2705" i="4" s="1"/>
  <c r="U2706" i="4"/>
  <c r="V2706" i="4" s="1"/>
  <c r="W2706" i="4" s="1" a="1"/>
  <c r="W2706" i="4" s="1"/>
  <c r="U2707" i="4"/>
  <c r="V2707" i="4" s="1"/>
  <c r="W2707" i="4" s="1" a="1"/>
  <c r="W2707" i="4" s="1"/>
  <c r="U2708" i="4"/>
  <c r="V2708" i="4" s="1"/>
  <c r="W2708" i="4" s="1" a="1"/>
  <c r="W2708" i="4" s="1"/>
  <c r="U2709" i="4"/>
  <c r="V2709" i="4" s="1"/>
  <c r="W2709" i="4" s="1" a="1"/>
  <c r="W2709" i="4" s="1"/>
  <c r="U2710" i="4"/>
  <c r="V2710" i="4" s="1"/>
  <c r="W2710" i="4" s="1" a="1"/>
  <c r="W2710" i="4" s="1"/>
  <c r="U2711" i="4"/>
  <c r="V2711" i="4" s="1"/>
  <c r="W2711" i="4" s="1" a="1"/>
  <c r="W2711" i="4" s="1"/>
  <c r="U2712" i="4"/>
  <c r="V2712" i="4" s="1"/>
  <c r="W2712" i="4" s="1" a="1"/>
  <c r="W2712" i="4" s="1"/>
  <c r="U2713" i="4"/>
  <c r="V2713" i="4" s="1"/>
  <c r="W2713" i="4" s="1" a="1"/>
  <c r="W2713" i="4" s="1"/>
  <c r="U2714" i="4"/>
  <c r="V2714" i="4" s="1"/>
  <c r="W2714" i="4" s="1" a="1"/>
  <c r="W2714" i="4" s="1"/>
  <c r="U2715" i="4"/>
  <c r="V2715" i="4" s="1"/>
  <c r="W2715" i="4" s="1" a="1"/>
  <c r="W2715" i="4" s="1"/>
  <c r="U2716" i="4"/>
  <c r="V2716" i="4" s="1"/>
  <c r="W2716" i="4" s="1" a="1"/>
  <c r="W2716" i="4" s="1"/>
  <c r="U2717" i="4"/>
  <c r="V2717" i="4" s="1"/>
  <c r="W2717" i="4" s="1" a="1"/>
  <c r="W2717" i="4" s="1"/>
  <c r="U2718" i="4"/>
  <c r="V2718" i="4" s="1"/>
  <c r="W2718" i="4" s="1" a="1"/>
  <c r="W2718" i="4" s="1"/>
  <c r="U2719" i="4"/>
  <c r="V2719" i="4" s="1"/>
  <c r="W2719" i="4" s="1" a="1"/>
  <c r="W2719" i="4" s="1"/>
  <c r="U2720" i="4"/>
  <c r="V2720" i="4" s="1"/>
  <c r="W2720" i="4" s="1" a="1"/>
  <c r="W2720" i="4" s="1"/>
  <c r="U2721" i="4"/>
  <c r="V2721" i="4" s="1"/>
  <c r="W2721" i="4" s="1" a="1"/>
  <c r="W2721" i="4" s="1"/>
  <c r="U2722" i="4"/>
  <c r="V2722" i="4" s="1"/>
  <c r="W2722" i="4" s="1" a="1"/>
  <c r="W2722" i="4" s="1"/>
  <c r="U2723" i="4"/>
  <c r="V2723" i="4" s="1"/>
  <c r="W2723" i="4" s="1" a="1"/>
  <c r="W2723" i="4" s="1"/>
  <c r="U2724" i="4"/>
  <c r="V2724" i="4" s="1"/>
  <c r="W2724" i="4" s="1" a="1"/>
  <c r="W2724" i="4" s="1"/>
  <c r="U2725" i="4"/>
  <c r="V2725" i="4" s="1"/>
  <c r="W2725" i="4" s="1" a="1"/>
  <c r="W2725" i="4" s="1"/>
  <c r="U2726" i="4"/>
  <c r="V2726" i="4" s="1"/>
  <c r="W2726" i="4" s="1" a="1"/>
  <c r="W2726" i="4" s="1"/>
  <c r="U2727" i="4"/>
  <c r="V2727" i="4" s="1"/>
  <c r="W2727" i="4" s="1" a="1"/>
  <c r="W2727" i="4" s="1"/>
  <c r="U2728" i="4"/>
  <c r="V2728" i="4" s="1"/>
  <c r="W2728" i="4" s="1" a="1"/>
  <c r="W2728" i="4" s="1"/>
  <c r="U2729" i="4"/>
  <c r="V2729" i="4" s="1"/>
  <c r="W2729" i="4" s="1" a="1"/>
  <c r="W2729" i="4" s="1"/>
  <c r="U2730" i="4"/>
  <c r="V2730" i="4" s="1"/>
  <c r="W2730" i="4" s="1" a="1"/>
  <c r="W2730" i="4" s="1"/>
  <c r="U2731" i="4"/>
  <c r="V2731" i="4" s="1"/>
  <c r="W2731" i="4" s="1" a="1"/>
  <c r="W2731" i="4" s="1"/>
  <c r="U2732" i="4"/>
  <c r="V2732" i="4" s="1"/>
  <c r="W2732" i="4" s="1" a="1"/>
  <c r="W2732" i="4" s="1"/>
  <c r="U2733" i="4"/>
  <c r="V2733" i="4" s="1"/>
  <c r="W2733" i="4" s="1" a="1"/>
  <c r="W2733" i="4" s="1"/>
  <c r="U2734" i="4"/>
  <c r="V2734" i="4" s="1"/>
  <c r="W2734" i="4" s="1" a="1"/>
  <c r="W2734" i="4" s="1"/>
  <c r="U2735" i="4"/>
  <c r="V2735" i="4" s="1"/>
  <c r="W2735" i="4" s="1" a="1"/>
  <c r="W2735" i="4" s="1"/>
  <c r="U2736" i="4"/>
  <c r="V2736" i="4" s="1"/>
  <c r="W2736" i="4" s="1" a="1"/>
  <c r="W2736" i="4" s="1"/>
  <c r="U2737" i="4"/>
  <c r="V2737" i="4" s="1"/>
  <c r="W2737" i="4" s="1" a="1"/>
  <c r="W2737" i="4" s="1"/>
  <c r="U2738" i="4"/>
  <c r="V2738" i="4" s="1"/>
  <c r="W2738" i="4" s="1" a="1"/>
  <c r="W2738" i="4" s="1"/>
  <c r="U2739" i="4"/>
  <c r="V2739" i="4" s="1"/>
  <c r="W2739" i="4" s="1" a="1"/>
  <c r="W2739" i="4" s="1"/>
  <c r="U2740" i="4"/>
  <c r="V2740" i="4" s="1"/>
  <c r="W2740" i="4" s="1" a="1"/>
  <c r="W2740" i="4" s="1"/>
  <c r="U2741" i="4"/>
  <c r="V2741" i="4" s="1"/>
  <c r="W2741" i="4" s="1" a="1"/>
  <c r="W2741" i="4" s="1"/>
  <c r="U2742" i="4"/>
  <c r="V2742" i="4" s="1"/>
  <c r="W2742" i="4" s="1" a="1"/>
  <c r="W2742" i="4" s="1"/>
  <c r="U2743" i="4"/>
  <c r="V2743" i="4" s="1"/>
  <c r="W2743" i="4" s="1" a="1"/>
  <c r="W2743" i="4" s="1"/>
  <c r="U2744" i="4"/>
  <c r="V2744" i="4" s="1"/>
  <c r="W2744" i="4" s="1" a="1"/>
  <c r="W2744" i="4" s="1"/>
  <c r="U2745" i="4"/>
  <c r="V2745" i="4" s="1"/>
  <c r="W2745" i="4" s="1" a="1"/>
  <c r="W2745" i="4" s="1"/>
  <c r="U2746" i="4"/>
  <c r="V2746" i="4" s="1"/>
  <c r="W2746" i="4" s="1" a="1"/>
  <c r="W2746" i="4" s="1"/>
  <c r="U2747" i="4"/>
  <c r="V2747" i="4" s="1"/>
  <c r="W2747" i="4" s="1" a="1"/>
  <c r="W2747" i="4" s="1"/>
  <c r="U2748" i="4"/>
  <c r="V2748" i="4" s="1"/>
  <c r="W2748" i="4" s="1" a="1"/>
  <c r="W2748" i="4" s="1"/>
  <c r="U2749" i="4"/>
  <c r="V2749" i="4" s="1"/>
  <c r="W2749" i="4" s="1" a="1"/>
  <c r="W2749" i="4" s="1"/>
  <c r="U2750" i="4"/>
  <c r="V2750" i="4" s="1"/>
  <c r="W2750" i="4" s="1" a="1"/>
  <c r="W2750" i="4" s="1"/>
  <c r="U2751" i="4"/>
  <c r="V2751" i="4" s="1"/>
  <c r="W2751" i="4" s="1" a="1"/>
  <c r="W2751" i="4" s="1"/>
  <c r="U2752" i="4"/>
  <c r="V2752" i="4" s="1"/>
  <c r="W2752" i="4" s="1" a="1"/>
  <c r="W2752" i="4" s="1"/>
  <c r="U2753" i="4"/>
  <c r="V2753" i="4" s="1"/>
  <c r="W2753" i="4" s="1" a="1"/>
  <c r="W2753" i="4" s="1"/>
  <c r="U2754" i="4"/>
  <c r="V2754" i="4" s="1"/>
  <c r="W2754" i="4" s="1" a="1"/>
  <c r="W2754" i="4" s="1"/>
  <c r="U2755" i="4"/>
  <c r="V2755" i="4" s="1"/>
  <c r="W2755" i="4" s="1" a="1"/>
  <c r="W2755" i="4" s="1"/>
  <c r="U2756" i="4"/>
  <c r="V2756" i="4" s="1"/>
  <c r="W2756" i="4" s="1" a="1"/>
  <c r="W2756" i="4" s="1"/>
  <c r="U2757" i="4"/>
  <c r="V2757" i="4" s="1"/>
  <c r="W2757" i="4" s="1" a="1"/>
  <c r="W2757" i="4" s="1"/>
  <c r="U2758" i="4"/>
  <c r="V2758" i="4" s="1"/>
  <c r="W2758" i="4" s="1" a="1"/>
  <c r="W2758" i="4" s="1"/>
  <c r="U2759" i="4"/>
  <c r="V2759" i="4" s="1"/>
  <c r="W2759" i="4" s="1" a="1"/>
  <c r="W2759" i="4" s="1"/>
  <c r="U2760" i="4"/>
  <c r="V2760" i="4" s="1"/>
  <c r="W2760" i="4" s="1" a="1"/>
  <c r="W2760" i="4" s="1"/>
  <c r="U2761" i="4"/>
  <c r="V2761" i="4" s="1"/>
  <c r="W2761" i="4" s="1" a="1"/>
  <c r="W2761" i="4" s="1"/>
  <c r="U2762" i="4"/>
  <c r="V2762" i="4" s="1"/>
  <c r="W2762" i="4" s="1" a="1"/>
  <c r="W2762" i="4" s="1"/>
  <c r="U2763" i="4"/>
  <c r="V2763" i="4" s="1"/>
  <c r="W2763" i="4" s="1" a="1"/>
  <c r="W2763" i="4" s="1"/>
  <c r="U2764" i="4"/>
  <c r="V2764" i="4" s="1"/>
  <c r="W2764" i="4" s="1" a="1"/>
  <c r="W2764" i="4" s="1"/>
  <c r="U2765" i="4"/>
  <c r="V2765" i="4" s="1"/>
  <c r="W2765" i="4" s="1" a="1"/>
  <c r="W2765" i="4" s="1"/>
  <c r="U2766" i="4"/>
  <c r="V2766" i="4" s="1"/>
  <c r="W2766" i="4" s="1" a="1"/>
  <c r="W2766" i="4" s="1"/>
  <c r="U2767" i="4"/>
  <c r="V2767" i="4" s="1"/>
  <c r="W2767" i="4" s="1" a="1"/>
  <c r="W2767" i="4" s="1"/>
  <c r="U2768" i="4"/>
  <c r="V2768" i="4" s="1"/>
  <c r="W2768" i="4" s="1" a="1"/>
  <c r="W2768" i="4" s="1"/>
  <c r="U2769" i="4"/>
  <c r="V2769" i="4" s="1"/>
  <c r="W2769" i="4" s="1" a="1"/>
  <c r="W2769" i="4" s="1"/>
  <c r="U2770" i="4"/>
  <c r="V2770" i="4" s="1"/>
  <c r="W2770" i="4" s="1" a="1"/>
  <c r="W2770" i="4" s="1"/>
  <c r="U2771" i="4"/>
  <c r="V2771" i="4" s="1"/>
  <c r="W2771" i="4" s="1" a="1"/>
  <c r="W2771" i="4" s="1"/>
  <c r="U2772" i="4"/>
  <c r="V2772" i="4" s="1"/>
  <c r="W2772" i="4" s="1" a="1"/>
  <c r="W2772" i="4" s="1"/>
  <c r="U2773" i="4"/>
  <c r="V2773" i="4" s="1"/>
  <c r="W2773" i="4" s="1" a="1"/>
  <c r="W2773" i="4" s="1"/>
  <c r="U2774" i="4"/>
  <c r="V2774" i="4" s="1"/>
  <c r="W2774" i="4" s="1" a="1"/>
  <c r="W2774" i="4" s="1"/>
  <c r="U2775" i="4"/>
  <c r="V2775" i="4" s="1"/>
  <c r="W2775" i="4" s="1" a="1"/>
  <c r="W2775" i="4" s="1"/>
  <c r="U2776" i="4"/>
  <c r="V2776" i="4" s="1"/>
  <c r="W2776" i="4" s="1" a="1"/>
  <c r="W2776" i="4" s="1"/>
  <c r="U2777" i="4"/>
  <c r="V2777" i="4" s="1"/>
  <c r="W2777" i="4" s="1" a="1"/>
  <c r="W2777" i="4" s="1"/>
  <c r="U2778" i="4"/>
  <c r="V2778" i="4" s="1"/>
  <c r="W2778" i="4" s="1" a="1"/>
  <c r="W2778" i="4" s="1"/>
  <c r="U2779" i="4"/>
  <c r="V2779" i="4" s="1"/>
  <c r="W2779" i="4" s="1" a="1"/>
  <c r="W2779" i="4" s="1"/>
  <c r="U2780" i="4"/>
  <c r="V2780" i="4" s="1"/>
  <c r="W2780" i="4" s="1" a="1"/>
  <c r="W2780" i="4" s="1"/>
  <c r="U2781" i="4"/>
  <c r="V2781" i="4" s="1"/>
  <c r="W2781" i="4" s="1" a="1"/>
  <c r="W2781" i="4" s="1"/>
  <c r="U2782" i="4"/>
  <c r="V2782" i="4" s="1"/>
  <c r="W2782" i="4" s="1" a="1"/>
  <c r="W2782" i="4" s="1"/>
  <c r="U2783" i="4"/>
  <c r="V2783" i="4" s="1"/>
  <c r="W2783" i="4" s="1" a="1"/>
  <c r="W2783" i="4" s="1"/>
  <c r="U2784" i="4"/>
  <c r="V2784" i="4" s="1"/>
  <c r="W2784" i="4" s="1" a="1"/>
  <c r="W2784" i="4" s="1"/>
  <c r="U2785" i="4"/>
  <c r="V2785" i="4" s="1"/>
  <c r="W2785" i="4" s="1" a="1"/>
  <c r="W2785" i="4" s="1"/>
  <c r="U2786" i="4"/>
  <c r="V2786" i="4" s="1"/>
  <c r="W2786" i="4" s="1" a="1"/>
  <c r="W2786" i="4" s="1"/>
  <c r="U2787" i="4"/>
  <c r="V2787" i="4" s="1"/>
  <c r="W2787" i="4" s="1" a="1"/>
  <c r="W2787" i="4" s="1"/>
  <c r="U2788" i="4"/>
  <c r="V2788" i="4" s="1"/>
  <c r="W2788" i="4" s="1" a="1"/>
  <c r="W2788" i="4" s="1"/>
  <c r="U2789" i="4"/>
  <c r="V2789" i="4" s="1"/>
  <c r="W2789" i="4" s="1" a="1"/>
  <c r="W2789" i="4" s="1"/>
  <c r="U2790" i="4"/>
  <c r="V2790" i="4" s="1"/>
  <c r="W2790" i="4" s="1" a="1"/>
  <c r="W2790" i="4" s="1"/>
  <c r="U2791" i="4"/>
  <c r="V2791" i="4" s="1"/>
  <c r="W2791" i="4" s="1" a="1"/>
  <c r="W2791" i="4" s="1"/>
  <c r="U2792" i="4"/>
  <c r="V2792" i="4" s="1"/>
  <c r="W2792" i="4" s="1" a="1"/>
  <c r="W2792" i="4" s="1"/>
  <c r="U2793" i="4"/>
  <c r="V2793" i="4" s="1"/>
  <c r="W2793" i="4" s="1" a="1"/>
  <c r="W2793" i="4" s="1"/>
  <c r="U2794" i="4"/>
  <c r="V2794" i="4" s="1"/>
  <c r="W2794" i="4" s="1" a="1"/>
  <c r="W2794" i="4" s="1"/>
  <c r="U2795" i="4"/>
  <c r="V2795" i="4" s="1"/>
  <c r="W2795" i="4" s="1" a="1"/>
  <c r="W2795" i="4" s="1"/>
  <c r="U2796" i="4"/>
  <c r="V2796" i="4" s="1"/>
  <c r="W2796" i="4" s="1" a="1"/>
  <c r="W2796" i="4" s="1"/>
  <c r="U2797" i="4"/>
  <c r="V2797" i="4" s="1"/>
  <c r="W2797" i="4" s="1" a="1"/>
  <c r="W2797" i="4" s="1"/>
  <c r="U2798" i="4"/>
  <c r="V2798" i="4" s="1"/>
  <c r="W2798" i="4" s="1" a="1"/>
  <c r="W2798" i="4" s="1"/>
  <c r="U2799" i="4"/>
  <c r="V2799" i="4" s="1"/>
  <c r="W2799" i="4" s="1" a="1"/>
  <c r="W2799" i="4" s="1"/>
  <c r="U2800" i="4"/>
  <c r="V2800" i="4" s="1"/>
  <c r="W2800" i="4" s="1" a="1"/>
  <c r="W2800" i="4" s="1"/>
  <c r="U2801" i="4"/>
  <c r="V2801" i="4" s="1"/>
  <c r="W2801" i="4" s="1" a="1"/>
  <c r="W2801" i="4" s="1"/>
  <c r="U2802" i="4"/>
  <c r="V2802" i="4" s="1"/>
  <c r="W2802" i="4" s="1" a="1"/>
  <c r="W2802" i="4" s="1"/>
  <c r="U2803" i="4"/>
  <c r="V2803" i="4" s="1"/>
  <c r="W2803" i="4" s="1" a="1"/>
  <c r="W2803" i="4" s="1"/>
  <c r="U2804" i="4"/>
  <c r="V2804" i="4" s="1"/>
  <c r="W2804" i="4" s="1" a="1"/>
  <c r="W2804" i="4" s="1"/>
  <c r="U2805" i="4"/>
  <c r="V2805" i="4" s="1"/>
  <c r="W2805" i="4" s="1" a="1"/>
  <c r="W2805" i="4" s="1"/>
  <c r="U2806" i="4"/>
  <c r="V2806" i="4" s="1"/>
  <c r="W2806" i="4" s="1" a="1"/>
  <c r="W2806" i="4" s="1"/>
  <c r="U2807" i="4"/>
  <c r="V2807" i="4" s="1"/>
  <c r="W2807" i="4" s="1" a="1"/>
  <c r="W2807" i="4" s="1"/>
  <c r="U2808" i="4"/>
  <c r="V2808" i="4" s="1"/>
  <c r="W2808" i="4" s="1" a="1"/>
  <c r="W2808" i="4" s="1"/>
  <c r="U2809" i="4"/>
  <c r="V2809" i="4" s="1"/>
  <c r="W2809" i="4" s="1" a="1"/>
  <c r="W2809" i="4" s="1"/>
  <c r="U2810" i="4"/>
  <c r="V2810" i="4" s="1"/>
  <c r="W2810" i="4" s="1" a="1"/>
  <c r="W2810" i="4" s="1"/>
  <c r="U2811" i="4"/>
  <c r="V2811" i="4" s="1"/>
  <c r="W2811" i="4" s="1" a="1"/>
  <c r="W2811" i="4" s="1"/>
  <c r="U2812" i="4"/>
  <c r="V2812" i="4" s="1"/>
  <c r="W2812" i="4" s="1" a="1"/>
  <c r="W2812" i="4" s="1"/>
  <c r="U2813" i="4"/>
  <c r="V2813" i="4" s="1"/>
  <c r="W2813" i="4" s="1" a="1"/>
  <c r="W2813" i="4" s="1"/>
  <c r="U2814" i="4"/>
  <c r="V2814" i="4" s="1"/>
  <c r="W2814" i="4" s="1" a="1"/>
  <c r="W2814" i="4" s="1"/>
  <c r="U2815" i="4"/>
  <c r="V2815" i="4" s="1"/>
  <c r="W2815" i="4" s="1" a="1"/>
  <c r="W2815" i="4" s="1"/>
  <c r="U2816" i="4"/>
  <c r="V2816" i="4" s="1"/>
  <c r="W2816" i="4" s="1" a="1"/>
  <c r="W2816" i="4" s="1"/>
  <c r="U2817" i="4"/>
  <c r="V2817" i="4" s="1"/>
  <c r="W2817" i="4" s="1" a="1"/>
  <c r="W2817" i="4" s="1"/>
  <c r="U2818" i="4"/>
  <c r="V2818" i="4" s="1"/>
  <c r="W2818" i="4" s="1" a="1"/>
  <c r="W2818" i="4" s="1"/>
  <c r="U2819" i="4"/>
  <c r="V2819" i="4" s="1"/>
  <c r="W2819" i="4" s="1" a="1"/>
  <c r="W2819" i="4" s="1"/>
  <c r="U2820" i="4"/>
  <c r="V2820" i="4" s="1"/>
  <c r="W2820" i="4" s="1" a="1"/>
  <c r="W2820" i="4" s="1"/>
  <c r="U2821" i="4"/>
  <c r="V2821" i="4" s="1"/>
  <c r="W2821" i="4" s="1" a="1"/>
  <c r="W2821" i="4" s="1"/>
  <c r="U2822" i="4"/>
  <c r="V2822" i="4" s="1"/>
  <c r="W2822" i="4" s="1" a="1"/>
  <c r="W2822" i="4" s="1"/>
  <c r="U2823" i="4"/>
  <c r="V2823" i="4" s="1"/>
  <c r="W2823" i="4" s="1" a="1"/>
  <c r="W2823" i="4" s="1"/>
  <c r="U2824" i="4"/>
  <c r="V2824" i="4" s="1"/>
  <c r="W2824" i="4" s="1" a="1"/>
  <c r="W2824" i="4" s="1"/>
  <c r="U2825" i="4"/>
  <c r="V2825" i="4" s="1"/>
  <c r="W2825" i="4" s="1" a="1"/>
  <c r="W2825" i="4" s="1"/>
  <c r="U2826" i="4"/>
  <c r="V2826" i="4" s="1"/>
  <c r="W2826" i="4" s="1" a="1"/>
  <c r="W2826" i="4" s="1"/>
  <c r="U2827" i="4"/>
  <c r="V2827" i="4" s="1"/>
  <c r="W2827" i="4" s="1" a="1"/>
  <c r="W2827" i="4" s="1"/>
  <c r="U2828" i="4"/>
  <c r="V2828" i="4" s="1"/>
  <c r="W2828" i="4" s="1" a="1"/>
  <c r="W2828" i="4" s="1"/>
  <c r="U2829" i="4"/>
  <c r="V2829" i="4" s="1"/>
  <c r="W2829" i="4" s="1" a="1"/>
  <c r="W2829" i="4" s="1"/>
  <c r="U2830" i="4"/>
  <c r="V2830" i="4" s="1"/>
  <c r="W2830" i="4" s="1" a="1"/>
  <c r="W2830" i="4" s="1"/>
  <c r="U2831" i="4"/>
  <c r="V2831" i="4" s="1"/>
  <c r="W2831" i="4" s="1" a="1"/>
  <c r="W2831" i="4" s="1"/>
  <c r="U2832" i="4"/>
  <c r="V2832" i="4" s="1"/>
  <c r="W2832" i="4" s="1" a="1"/>
  <c r="W2832" i="4" s="1"/>
  <c r="U2833" i="4"/>
  <c r="V2833" i="4" s="1"/>
  <c r="W2833" i="4" s="1" a="1"/>
  <c r="W2833" i="4" s="1"/>
  <c r="U2834" i="4"/>
  <c r="V2834" i="4" s="1"/>
  <c r="W2834" i="4" s="1" a="1"/>
  <c r="W2834" i="4" s="1"/>
  <c r="U2835" i="4"/>
  <c r="V2835" i="4" s="1"/>
  <c r="W2835" i="4" s="1" a="1"/>
  <c r="W2835" i="4" s="1"/>
  <c r="U2836" i="4"/>
  <c r="V2836" i="4" s="1"/>
  <c r="W2836" i="4" s="1" a="1"/>
  <c r="W2836" i="4" s="1"/>
  <c r="U2837" i="4"/>
  <c r="V2837" i="4" s="1"/>
  <c r="W2837" i="4" s="1" a="1"/>
  <c r="W2837" i="4" s="1"/>
  <c r="U2838" i="4"/>
  <c r="V2838" i="4" s="1"/>
  <c r="W2838" i="4" s="1" a="1"/>
  <c r="W2838" i="4" s="1"/>
  <c r="U2839" i="4"/>
  <c r="V2839" i="4" s="1"/>
  <c r="W2839" i="4" s="1" a="1"/>
  <c r="W2839" i="4" s="1"/>
  <c r="U2840" i="4"/>
  <c r="V2840" i="4" s="1"/>
  <c r="W2840" i="4" s="1" a="1"/>
  <c r="W2840" i="4" s="1"/>
  <c r="U2841" i="4"/>
  <c r="V2841" i="4" s="1"/>
  <c r="W2841" i="4" s="1" a="1"/>
  <c r="W2841" i="4" s="1"/>
  <c r="U2842" i="4"/>
  <c r="V2842" i="4" s="1"/>
  <c r="W2842" i="4" s="1" a="1"/>
  <c r="W2842" i="4" s="1"/>
  <c r="U2843" i="4"/>
  <c r="V2843" i="4" s="1"/>
  <c r="W2843" i="4" s="1" a="1"/>
  <c r="W2843" i="4" s="1"/>
  <c r="U2844" i="4"/>
  <c r="V2844" i="4" s="1"/>
  <c r="W2844" i="4" s="1" a="1"/>
  <c r="W2844" i="4" s="1"/>
  <c r="U2845" i="4"/>
  <c r="V2845" i="4" s="1"/>
  <c r="W2845" i="4" s="1" a="1"/>
  <c r="W2845" i="4" s="1"/>
  <c r="U2846" i="4"/>
  <c r="V2846" i="4" s="1"/>
  <c r="W2846" i="4" s="1" a="1"/>
  <c r="W2846" i="4" s="1"/>
  <c r="U2847" i="4"/>
  <c r="V2847" i="4" s="1"/>
  <c r="W2847" i="4" s="1" a="1"/>
  <c r="W2847" i="4" s="1"/>
  <c r="U2848" i="4"/>
  <c r="V2848" i="4" s="1"/>
  <c r="W2848" i="4" s="1" a="1"/>
  <c r="W2848" i="4" s="1"/>
  <c r="U2849" i="4"/>
  <c r="V2849" i="4" s="1"/>
  <c r="W2849" i="4" s="1" a="1"/>
  <c r="W2849" i="4" s="1"/>
  <c r="U2850" i="4"/>
  <c r="V2850" i="4" s="1"/>
  <c r="W2850" i="4" s="1" a="1"/>
  <c r="W2850" i="4" s="1"/>
  <c r="U2851" i="4"/>
  <c r="V2851" i="4" s="1"/>
  <c r="W2851" i="4" s="1" a="1"/>
  <c r="W2851" i="4" s="1"/>
  <c r="U2852" i="4"/>
  <c r="V2852" i="4" s="1"/>
  <c r="W2852" i="4" s="1" a="1"/>
  <c r="W2852" i="4" s="1"/>
  <c r="U2853" i="4"/>
  <c r="V2853" i="4" s="1"/>
  <c r="W2853" i="4" s="1" a="1"/>
  <c r="W2853" i="4" s="1"/>
  <c r="U2854" i="4"/>
  <c r="V2854" i="4" s="1"/>
  <c r="W2854" i="4" s="1" a="1"/>
  <c r="W2854" i="4" s="1"/>
  <c r="U2855" i="4"/>
  <c r="V2855" i="4" s="1"/>
  <c r="W2855" i="4" s="1" a="1"/>
  <c r="W2855" i="4" s="1"/>
  <c r="U2856" i="4"/>
  <c r="V2856" i="4" s="1"/>
  <c r="W2856" i="4" s="1" a="1"/>
  <c r="W2856" i="4" s="1"/>
  <c r="U2857" i="4"/>
  <c r="V2857" i="4" s="1"/>
  <c r="W2857" i="4" s="1" a="1"/>
  <c r="W2857" i="4" s="1"/>
  <c r="U2858" i="4"/>
  <c r="V2858" i="4" s="1"/>
  <c r="W2858" i="4" s="1" a="1"/>
  <c r="W2858" i="4" s="1"/>
  <c r="U2859" i="4"/>
  <c r="V2859" i="4" s="1"/>
  <c r="W2859" i="4" s="1" a="1"/>
  <c r="W2859" i="4" s="1"/>
  <c r="U2860" i="4"/>
  <c r="V2860" i="4" s="1"/>
  <c r="W2860" i="4" s="1" a="1"/>
  <c r="W2860" i="4" s="1"/>
  <c r="U2861" i="4"/>
  <c r="V2861" i="4" s="1"/>
  <c r="W2861" i="4" s="1" a="1"/>
  <c r="W2861" i="4" s="1"/>
  <c r="U2862" i="4"/>
  <c r="V2862" i="4" s="1"/>
  <c r="W2862" i="4" s="1" a="1"/>
  <c r="W2862" i="4" s="1"/>
  <c r="U2863" i="4"/>
  <c r="V2863" i="4" s="1"/>
  <c r="W2863" i="4" s="1" a="1"/>
  <c r="W2863" i="4" s="1"/>
  <c r="U2864" i="4"/>
  <c r="V2864" i="4" s="1"/>
  <c r="W2864" i="4" s="1" a="1"/>
  <c r="W2864" i="4" s="1"/>
  <c r="U2865" i="4"/>
  <c r="V2865" i="4" s="1"/>
  <c r="W2865" i="4" s="1" a="1"/>
  <c r="W2865" i="4" s="1"/>
  <c r="U2866" i="4"/>
  <c r="V2866" i="4" s="1"/>
  <c r="W2866" i="4" s="1" a="1"/>
  <c r="W2866" i="4" s="1"/>
  <c r="U2867" i="4"/>
  <c r="V2867" i="4" s="1"/>
  <c r="W2867" i="4" s="1" a="1"/>
  <c r="W2867" i="4" s="1"/>
  <c r="U2868" i="4"/>
  <c r="V2868" i="4" s="1"/>
  <c r="W2868" i="4" s="1" a="1"/>
  <c r="W2868" i="4" s="1"/>
  <c r="U2869" i="4"/>
  <c r="V2869" i="4" s="1"/>
  <c r="W2869" i="4" s="1" a="1"/>
  <c r="W2869" i="4" s="1"/>
  <c r="U2870" i="4"/>
  <c r="V2870" i="4" s="1"/>
  <c r="W2870" i="4" s="1" a="1"/>
  <c r="W2870" i="4" s="1"/>
  <c r="U2871" i="4"/>
  <c r="V2871" i="4" s="1"/>
  <c r="W2871" i="4" s="1" a="1"/>
  <c r="W2871" i="4" s="1"/>
  <c r="U2872" i="4"/>
  <c r="V2872" i="4" s="1"/>
  <c r="W2872" i="4" s="1" a="1"/>
  <c r="W2872" i="4" s="1"/>
  <c r="U2873" i="4"/>
  <c r="V2873" i="4" s="1"/>
  <c r="W2873" i="4" s="1" a="1"/>
  <c r="W2873" i="4" s="1"/>
  <c r="U2874" i="4"/>
  <c r="V2874" i="4" s="1"/>
  <c r="W2874" i="4" s="1" a="1"/>
  <c r="W2874" i="4" s="1"/>
  <c r="U2875" i="4"/>
  <c r="V2875" i="4" s="1"/>
  <c r="W2875" i="4" s="1" a="1"/>
  <c r="W2875" i="4" s="1"/>
  <c r="U2876" i="4"/>
  <c r="V2876" i="4" s="1"/>
  <c r="W2876" i="4" s="1" a="1"/>
  <c r="W2876" i="4" s="1"/>
  <c r="U2877" i="4"/>
  <c r="V2877" i="4" s="1"/>
  <c r="W2877" i="4" s="1" a="1"/>
  <c r="W2877" i="4" s="1"/>
  <c r="U2878" i="4"/>
  <c r="V2878" i="4" s="1"/>
  <c r="W2878" i="4" s="1" a="1"/>
  <c r="W2878" i="4" s="1"/>
  <c r="U2879" i="4"/>
  <c r="V2879" i="4" s="1"/>
  <c r="W2879" i="4" s="1" a="1"/>
  <c r="W2879" i="4" s="1"/>
  <c r="U2880" i="4"/>
  <c r="V2880" i="4" s="1"/>
  <c r="W2880" i="4" s="1" a="1"/>
  <c r="W2880" i="4" s="1"/>
  <c r="U2881" i="4"/>
  <c r="V2881" i="4" s="1"/>
  <c r="W2881" i="4" s="1" a="1"/>
  <c r="W2881" i="4" s="1"/>
  <c r="U2882" i="4"/>
  <c r="V2882" i="4" s="1"/>
  <c r="W2882" i="4" s="1" a="1"/>
  <c r="W2882" i="4" s="1"/>
  <c r="U2883" i="4"/>
  <c r="V2883" i="4" s="1"/>
  <c r="W2883" i="4" s="1" a="1"/>
  <c r="W2883" i="4" s="1"/>
  <c r="U2884" i="4"/>
  <c r="V2884" i="4" s="1"/>
  <c r="W2884" i="4" s="1" a="1"/>
  <c r="W2884" i="4" s="1"/>
  <c r="U2885" i="4"/>
  <c r="V2885" i="4" s="1"/>
  <c r="W2885" i="4" s="1" a="1"/>
  <c r="W2885" i="4" s="1"/>
  <c r="U2886" i="4"/>
  <c r="V2886" i="4" s="1"/>
  <c r="W2886" i="4" s="1" a="1"/>
  <c r="W2886" i="4" s="1"/>
  <c r="U2887" i="4"/>
  <c r="V2887" i="4" s="1"/>
  <c r="W2887" i="4" s="1" a="1"/>
  <c r="W2887" i="4" s="1"/>
  <c r="U2888" i="4"/>
  <c r="V2888" i="4" s="1"/>
  <c r="W2888" i="4" s="1" a="1"/>
  <c r="W2888" i="4" s="1"/>
  <c r="U2889" i="4"/>
  <c r="V2889" i="4" s="1"/>
  <c r="W2889" i="4" s="1" a="1"/>
  <c r="W2889" i="4" s="1"/>
  <c r="U2890" i="4"/>
  <c r="V2890" i="4" s="1"/>
  <c r="W2890" i="4" s="1" a="1"/>
  <c r="W2890" i="4" s="1"/>
  <c r="U2891" i="4"/>
  <c r="V2891" i="4" s="1"/>
  <c r="W2891" i="4" s="1" a="1"/>
  <c r="W2891" i="4" s="1"/>
  <c r="U2892" i="4"/>
  <c r="V2892" i="4" s="1"/>
  <c r="W2892" i="4" s="1" a="1"/>
  <c r="W2892" i="4" s="1"/>
  <c r="U2893" i="4"/>
  <c r="V2893" i="4" s="1"/>
  <c r="W2893" i="4" s="1" a="1"/>
  <c r="W2893" i="4" s="1"/>
  <c r="U2894" i="4"/>
  <c r="V2894" i="4" s="1"/>
  <c r="W2894" i="4" s="1" a="1"/>
  <c r="W2894" i="4" s="1"/>
  <c r="U2895" i="4"/>
  <c r="V2895" i="4" s="1"/>
  <c r="W2895" i="4" s="1" a="1"/>
  <c r="W2895" i="4" s="1"/>
  <c r="U2896" i="4"/>
  <c r="V2896" i="4" s="1"/>
  <c r="W2896" i="4" s="1" a="1"/>
  <c r="W2896" i="4" s="1"/>
  <c r="U2897" i="4"/>
  <c r="V2897" i="4" s="1"/>
  <c r="W2897" i="4" s="1" a="1"/>
  <c r="W2897" i="4" s="1"/>
  <c r="U2898" i="4"/>
  <c r="V2898" i="4" s="1"/>
  <c r="W2898" i="4" s="1" a="1"/>
  <c r="W2898" i="4" s="1"/>
  <c r="U2899" i="4"/>
  <c r="V2899" i="4" s="1"/>
  <c r="W2899" i="4" s="1" a="1"/>
  <c r="W2899" i="4" s="1"/>
  <c r="U2900" i="4"/>
  <c r="V2900" i="4" s="1"/>
  <c r="W2900" i="4" s="1" a="1"/>
  <c r="W2900" i="4" s="1"/>
  <c r="U2901" i="4"/>
  <c r="V2901" i="4" s="1"/>
  <c r="W2901" i="4" s="1" a="1"/>
  <c r="W2901" i="4" s="1"/>
  <c r="U2902" i="4"/>
  <c r="V2902" i="4" s="1"/>
  <c r="W2902" i="4" s="1" a="1"/>
  <c r="W2902" i="4" s="1"/>
  <c r="U2903" i="4"/>
  <c r="V2903" i="4" s="1"/>
  <c r="W2903" i="4" s="1" a="1"/>
  <c r="W2903" i="4" s="1"/>
  <c r="U2904" i="4"/>
  <c r="V2904" i="4" s="1"/>
  <c r="W2904" i="4" s="1" a="1"/>
  <c r="W2904" i="4" s="1"/>
  <c r="U2905" i="4"/>
  <c r="V2905" i="4" s="1"/>
  <c r="W2905" i="4" s="1" a="1"/>
  <c r="W2905" i="4" s="1"/>
  <c r="U2906" i="4"/>
  <c r="V2906" i="4" s="1"/>
  <c r="W2906" i="4" s="1" a="1"/>
  <c r="W2906" i="4" s="1"/>
  <c r="U2907" i="4"/>
  <c r="V2907" i="4" s="1"/>
  <c r="W2907" i="4" s="1" a="1"/>
  <c r="W2907" i="4" s="1"/>
  <c r="U2908" i="4"/>
  <c r="V2908" i="4" s="1"/>
  <c r="W2908" i="4" s="1" a="1"/>
  <c r="W2908" i="4" s="1"/>
  <c r="U2909" i="4"/>
  <c r="V2909" i="4" s="1"/>
  <c r="W2909" i="4" s="1" a="1"/>
  <c r="W2909" i="4" s="1"/>
  <c r="U2910" i="4"/>
  <c r="V2910" i="4" s="1"/>
  <c r="W2910" i="4" s="1" a="1"/>
  <c r="W2910" i="4" s="1"/>
  <c r="U2911" i="4"/>
  <c r="V2911" i="4" s="1"/>
  <c r="W2911" i="4" s="1" a="1"/>
  <c r="W2911" i="4" s="1"/>
  <c r="U2912" i="4"/>
  <c r="V2912" i="4" s="1"/>
  <c r="W2912" i="4" s="1" a="1"/>
  <c r="W2912" i="4" s="1"/>
  <c r="U2913" i="4"/>
  <c r="V2913" i="4" s="1"/>
  <c r="W2913" i="4" s="1" a="1"/>
  <c r="W2913" i="4" s="1"/>
  <c r="U2914" i="4"/>
  <c r="V2914" i="4" s="1"/>
  <c r="W2914" i="4" s="1" a="1"/>
  <c r="W2914" i="4" s="1"/>
  <c r="U2915" i="4"/>
  <c r="V2915" i="4" s="1"/>
  <c r="W2915" i="4" s="1" a="1"/>
  <c r="W2915" i="4" s="1"/>
  <c r="U2916" i="4"/>
  <c r="V2916" i="4" s="1"/>
  <c r="W2916" i="4" s="1" a="1"/>
  <c r="W2916" i="4" s="1"/>
  <c r="U2917" i="4"/>
  <c r="V2917" i="4" s="1"/>
  <c r="W2917" i="4" s="1" a="1"/>
  <c r="W2917" i="4" s="1"/>
  <c r="U2918" i="4"/>
  <c r="V2918" i="4" s="1"/>
  <c r="W2918" i="4" s="1" a="1"/>
  <c r="W2918" i="4" s="1"/>
  <c r="U2919" i="4"/>
  <c r="V2919" i="4" s="1"/>
  <c r="W2919" i="4" s="1" a="1"/>
  <c r="W2919" i="4" s="1"/>
  <c r="U2920" i="4"/>
  <c r="V2920" i="4" s="1"/>
  <c r="W2920" i="4" s="1" a="1"/>
  <c r="W2920" i="4" s="1"/>
  <c r="U2921" i="4"/>
  <c r="V2921" i="4" s="1"/>
  <c r="W2921" i="4" s="1" a="1"/>
  <c r="W2921" i="4" s="1"/>
  <c r="U2922" i="4"/>
  <c r="V2922" i="4" s="1"/>
  <c r="W2922" i="4" s="1" a="1"/>
  <c r="W2922" i="4" s="1"/>
  <c r="U2923" i="4"/>
  <c r="V2923" i="4" s="1"/>
  <c r="W2923" i="4" s="1" a="1"/>
  <c r="W2923" i="4" s="1"/>
  <c r="U2924" i="4"/>
  <c r="V2924" i="4" s="1"/>
  <c r="W2924" i="4" s="1" a="1"/>
  <c r="W2924" i="4" s="1"/>
  <c r="U2925" i="4"/>
  <c r="V2925" i="4" s="1"/>
  <c r="W2925" i="4" s="1" a="1"/>
  <c r="W2925" i="4" s="1"/>
  <c r="U2926" i="4"/>
  <c r="V2926" i="4" s="1"/>
  <c r="W2926" i="4" s="1" a="1"/>
  <c r="W2926" i="4" s="1"/>
  <c r="U2927" i="4"/>
  <c r="V2927" i="4" s="1"/>
  <c r="W2927" i="4" s="1" a="1"/>
  <c r="W2927" i="4" s="1"/>
  <c r="U2928" i="4"/>
  <c r="V2928" i="4" s="1"/>
  <c r="W2928" i="4" s="1" a="1"/>
  <c r="W2928" i="4" s="1"/>
  <c r="U2929" i="4"/>
  <c r="V2929" i="4" s="1"/>
  <c r="W2929" i="4" s="1" a="1"/>
  <c r="W2929" i="4" s="1"/>
  <c r="U2930" i="4"/>
  <c r="V2930" i="4" s="1"/>
  <c r="W2930" i="4" s="1" a="1"/>
  <c r="W2930" i="4" s="1"/>
  <c r="U2931" i="4"/>
  <c r="V2931" i="4" s="1"/>
  <c r="W2931" i="4" s="1" a="1"/>
  <c r="W2931" i="4" s="1"/>
  <c r="U2932" i="4"/>
  <c r="V2932" i="4" s="1"/>
  <c r="W2932" i="4" s="1" a="1"/>
  <c r="W2932" i="4" s="1"/>
  <c r="U2933" i="4"/>
  <c r="V2933" i="4" s="1"/>
  <c r="W2933" i="4" s="1" a="1"/>
  <c r="W2933" i="4" s="1"/>
  <c r="U2934" i="4"/>
  <c r="V2934" i="4" s="1"/>
  <c r="W2934" i="4" s="1" a="1"/>
  <c r="W2934" i="4" s="1"/>
  <c r="U2935" i="4"/>
  <c r="V2935" i="4" s="1"/>
  <c r="W2935" i="4" s="1" a="1"/>
  <c r="W2935" i="4" s="1"/>
  <c r="U2936" i="4"/>
  <c r="V2936" i="4" s="1"/>
  <c r="W2936" i="4" s="1" a="1"/>
  <c r="W2936" i="4" s="1"/>
  <c r="U2937" i="4"/>
  <c r="V2937" i="4" s="1"/>
  <c r="W2937" i="4" s="1" a="1"/>
  <c r="W2937" i="4" s="1"/>
  <c r="U2938" i="4"/>
  <c r="V2938" i="4" s="1"/>
  <c r="W2938" i="4" s="1" a="1"/>
  <c r="W2938" i="4" s="1"/>
  <c r="U2939" i="4"/>
  <c r="V2939" i="4" s="1"/>
  <c r="W2939" i="4" s="1" a="1"/>
  <c r="W2939" i="4" s="1"/>
  <c r="U2940" i="4"/>
  <c r="V2940" i="4" s="1"/>
  <c r="W2940" i="4" s="1" a="1"/>
  <c r="W2940" i="4" s="1"/>
  <c r="U2941" i="4"/>
  <c r="V2941" i="4" s="1"/>
  <c r="W2941" i="4" s="1" a="1"/>
  <c r="W2941" i="4" s="1"/>
  <c r="U2942" i="4"/>
  <c r="V2942" i="4" s="1"/>
  <c r="W2942" i="4" s="1" a="1"/>
  <c r="W2942" i="4" s="1"/>
  <c r="U2943" i="4"/>
  <c r="V2943" i="4" s="1"/>
  <c r="W2943" i="4" s="1" a="1"/>
  <c r="W2943" i="4" s="1"/>
  <c r="U2944" i="4"/>
  <c r="V2944" i="4" s="1"/>
  <c r="W2944" i="4" s="1" a="1"/>
  <c r="W2944" i="4" s="1"/>
  <c r="U2945" i="4"/>
  <c r="V2945" i="4" s="1"/>
  <c r="W2945" i="4" s="1" a="1"/>
  <c r="W2945" i="4" s="1"/>
  <c r="U2946" i="4"/>
  <c r="V2946" i="4" s="1"/>
  <c r="W2946" i="4" s="1" a="1"/>
  <c r="W2946" i="4" s="1"/>
  <c r="U2947" i="4"/>
  <c r="V2947" i="4" s="1"/>
  <c r="W2947" i="4" s="1" a="1"/>
  <c r="W2947" i="4" s="1"/>
  <c r="U2948" i="4"/>
  <c r="V2948" i="4" s="1"/>
  <c r="W2948" i="4" s="1" a="1"/>
  <c r="W2948" i="4" s="1"/>
  <c r="U2949" i="4"/>
  <c r="V2949" i="4" s="1"/>
  <c r="W2949" i="4" s="1" a="1"/>
  <c r="W2949" i="4" s="1"/>
  <c r="U2950" i="4"/>
  <c r="V2950" i="4" s="1"/>
  <c r="W2950" i="4" s="1" a="1"/>
  <c r="W2950" i="4" s="1"/>
  <c r="U2951" i="4"/>
  <c r="V2951" i="4" s="1"/>
  <c r="W2951" i="4" s="1" a="1"/>
  <c r="W2951" i="4" s="1"/>
  <c r="U2952" i="4"/>
  <c r="V2952" i="4" s="1"/>
  <c r="W2952" i="4" s="1" a="1"/>
  <c r="W2952" i="4" s="1"/>
  <c r="U2953" i="4"/>
  <c r="V2953" i="4" s="1"/>
  <c r="W2953" i="4" s="1" a="1"/>
  <c r="W2953" i="4" s="1"/>
  <c r="U2954" i="4"/>
  <c r="V2954" i="4" s="1"/>
  <c r="W2954" i="4" s="1" a="1"/>
  <c r="W2954" i="4" s="1"/>
  <c r="U2955" i="4"/>
  <c r="V2955" i="4" s="1"/>
  <c r="W2955" i="4" s="1" a="1"/>
  <c r="W2955" i="4" s="1"/>
  <c r="U2956" i="4"/>
  <c r="V2956" i="4" s="1"/>
  <c r="W2956" i="4" s="1" a="1"/>
  <c r="W2956" i="4" s="1"/>
  <c r="U2957" i="4"/>
  <c r="V2957" i="4" s="1"/>
  <c r="W2957" i="4" s="1" a="1"/>
  <c r="W2957" i="4" s="1"/>
  <c r="U2958" i="4"/>
  <c r="V2958" i="4" s="1"/>
  <c r="W2958" i="4" s="1" a="1"/>
  <c r="W2958" i="4" s="1"/>
  <c r="U2959" i="4"/>
  <c r="V2959" i="4" s="1"/>
  <c r="W2959" i="4" s="1" a="1"/>
  <c r="W2959" i="4" s="1"/>
  <c r="U2960" i="4"/>
  <c r="V2960" i="4" s="1"/>
  <c r="W2960" i="4" s="1" a="1"/>
  <c r="W2960" i="4" s="1"/>
  <c r="U2961" i="4"/>
  <c r="V2961" i="4" s="1"/>
  <c r="W2961" i="4" s="1" a="1"/>
  <c r="W2961" i="4" s="1"/>
  <c r="U2962" i="4"/>
  <c r="V2962" i="4" s="1"/>
  <c r="W2962" i="4" s="1" a="1"/>
  <c r="W2962" i="4" s="1"/>
  <c r="U2963" i="4"/>
  <c r="V2963" i="4" s="1"/>
  <c r="W2963" i="4" s="1" a="1"/>
  <c r="W2963" i="4" s="1"/>
  <c r="U2964" i="4"/>
  <c r="V2964" i="4" s="1"/>
  <c r="W2964" i="4" s="1" a="1"/>
  <c r="W2964" i="4" s="1"/>
  <c r="U2965" i="4"/>
  <c r="V2965" i="4" s="1"/>
  <c r="W2965" i="4" s="1" a="1"/>
  <c r="W2965" i="4" s="1"/>
  <c r="U2966" i="4"/>
  <c r="V2966" i="4" s="1"/>
  <c r="W2966" i="4" s="1" a="1"/>
  <c r="W2966" i="4" s="1"/>
  <c r="U2967" i="4"/>
  <c r="V2967" i="4" s="1"/>
  <c r="W2967" i="4" s="1" a="1"/>
  <c r="W2967" i="4" s="1"/>
  <c r="U2968" i="4"/>
  <c r="V2968" i="4" s="1"/>
  <c r="W2968" i="4" s="1" a="1"/>
  <c r="W2968" i="4" s="1"/>
  <c r="U2969" i="4"/>
  <c r="V2969" i="4" s="1"/>
  <c r="W2969" i="4" s="1" a="1"/>
  <c r="W2969" i="4" s="1"/>
  <c r="U2970" i="4"/>
  <c r="V2970" i="4" s="1"/>
  <c r="W2970" i="4" s="1" a="1"/>
  <c r="W2970" i="4" s="1"/>
  <c r="U2971" i="4"/>
  <c r="V2971" i="4" s="1"/>
  <c r="W2971" i="4" s="1" a="1"/>
  <c r="W2971" i="4" s="1"/>
  <c r="U2972" i="4"/>
  <c r="V2972" i="4" s="1"/>
  <c r="W2972" i="4" s="1" a="1"/>
  <c r="W2972" i="4" s="1"/>
  <c r="U2973" i="4"/>
  <c r="V2973" i="4" s="1"/>
  <c r="W2973" i="4" s="1" a="1"/>
  <c r="W2973" i="4" s="1"/>
  <c r="U2974" i="4"/>
  <c r="V2974" i="4" s="1"/>
  <c r="W2974" i="4" s="1" a="1"/>
  <c r="W2974" i="4" s="1"/>
  <c r="U2975" i="4"/>
  <c r="V2975" i="4" s="1"/>
  <c r="W2975" i="4" s="1" a="1"/>
  <c r="W2975" i="4" s="1"/>
  <c r="U2976" i="4"/>
  <c r="V2976" i="4" s="1"/>
  <c r="W2976" i="4" s="1" a="1"/>
  <c r="W2976" i="4" s="1"/>
  <c r="U2977" i="4"/>
  <c r="V2977" i="4" s="1"/>
  <c r="W2977" i="4" s="1" a="1"/>
  <c r="W2977" i="4" s="1"/>
  <c r="U2978" i="4"/>
  <c r="V2978" i="4" s="1"/>
  <c r="W2978" i="4" s="1" a="1"/>
  <c r="W2978" i="4" s="1"/>
  <c r="U2979" i="4"/>
  <c r="V2979" i="4" s="1"/>
  <c r="W2979" i="4" s="1" a="1"/>
  <c r="W2979" i="4" s="1"/>
  <c r="U2980" i="4"/>
  <c r="V2980" i="4" s="1"/>
  <c r="W2980" i="4" s="1" a="1"/>
  <c r="W2980" i="4" s="1"/>
  <c r="U2981" i="4"/>
  <c r="V2981" i="4" s="1"/>
  <c r="W2981" i="4" s="1" a="1"/>
  <c r="W2981" i="4" s="1"/>
  <c r="U2982" i="4"/>
  <c r="V2982" i="4" s="1"/>
  <c r="W2982" i="4" s="1" a="1"/>
  <c r="W2982" i="4" s="1"/>
  <c r="U2983" i="4"/>
  <c r="V2983" i="4" s="1"/>
  <c r="W2983" i="4" s="1" a="1"/>
  <c r="W2983" i="4" s="1"/>
  <c r="U2984" i="4"/>
  <c r="V2984" i="4" s="1"/>
  <c r="W2984" i="4" s="1" a="1"/>
  <c r="W2984" i="4" s="1"/>
  <c r="U2985" i="4"/>
  <c r="V2985" i="4" s="1"/>
  <c r="W2985" i="4" s="1" a="1"/>
  <c r="W2985" i="4" s="1"/>
  <c r="U2986" i="4"/>
  <c r="V2986" i="4" s="1"/>
  <c r="W2986" i="4" s="1" a="1"/>
  <c r="W2986" i="4" s="1"/>
  <c r="U2987" i="4"/>
  <c r="V2987" i="4" s="1"/>
  <c r="W2987" i="4" s="1" a="1"/>
  <c r="W2987" i="4" s="1"/>
  <c r="U2988" i="4"/>
  <c r="V2988" i="4" s="1"/>
  <c r="W2988" i="4" s="1" a="1"/>
  <c r="W2988" i="4" s="1"/>
  <c r="U2989" i="4"/>
  <c r="V2989" i="4" s="1"/>
  <c r="W2989" i="4" s="1" a="1"/>
  <c r="W2989" i="4" s="1"/>
  <c r="U2990" i="4"/>
  <c r="V2990" i="4" s="1"/>
  <c r="W2990" i="4" s="1" a="1"/>
  <c r="W2990" i="4" s="1"/>
  <c r="U2991" i="4"/>
  <c r="V2991" i="4" s="1"/>
  <c r="W2991" i="4" s="1" a="1"/>
  <c r="W2991" i="4" s="1"/>
  <c r="U2992" i="4"/>
  <c r="V2992" i="4" s="1"/>
  <c r="W2992" i="4" s="1" a="1"/>
  <c r="W2992" i="4" s="1"/>
  <c r="U2993" i="4"/>
  <c r="V2993" i="4" s="1"/>
  <c r="W2993" i="4" s="1" a="1"/>
  <c r="W2993" i="4" s="1"/>
  <c r="U2994" i="4"/>
  <c r="V2994" i="4" s="1"/>
  <c r="W2994" i="4" s="1" a="1"/>
  <c r="W2994" i="4" s="1"/>
  <c r="U2995" i="4"/>
  <c r="V2995" i="4" s="1"/>
  <c r="W2995" i="4" s="1" a="1"/>
  <c r="W2995" i="4" s="1"/>
  <c r="U2996" i="4"/>
  <c r="V2996" i="4" s="1"/>
  <c r="W2996" i="4" s="1" a="1"/>
  <c r="W2996" i="4" s="1"/>
  <c r="U2997" i="4"/>
  <c r="V2997" i="4" s="1"/>
  <c r="W2997" i="4" s="1" a="1"/>
  <c r="W2997" i="4" s="1"/>
  <c r="U2998" i="4"/>
  <c r="V2998" i="4" s="1"/>
  <c r="W2998" i="4" s="1" a="1"/>
  <c r="W2998" i="4" s="1"/>
  <c r="U2999" i="4"/>
  <c r="V2999" i="4" s="1"/>
  <c r="W2999" i="4" s="1" a="1"/>
  <c r="W2999" i="4" s="1"/>
  <c r="U3000" i="4"/>
  <c r="V3000" i="4" s="1"/>
  <c r="W3000" i="4" s="1" a="1"/>
  <c r="W3000" i="4" s="1"/>
  <c r="U3001" i="4"/>
  <c r="V3001" i="4" s="1"/>
  <c r="W3001" i="4" s="1" a="1"/>
  <c r="W3001" i="4" s="1"/>
  <c r="U3002" i="4"/>
  <c r="V3002" i="4" s="1"/>
  <c r="W3002" i="4" s="1" a="1"/>
  <c r="W3002" i="4" s="1"/>
  <c r="U3003" i="4"/>
  <c r="V3003" i="4" s="1"/>
  <c r="W3003" i="4" s="1" a="1"/>
  <c r="W3003" i="4" s="1"/>
  <c r="U3004" i="4"/>
  <c r="V3004" i="4" s="1"/>
  <c r="W3004" i="4" s="1" a="1"/>
  <c r="W3004" i="4" s="1"/>
  <c r="U3005" i="4"/>
  <c r="V3005" i="4" s="1"/>
  <c r="W3005" i="4" s="1" a="1"/>
  <c r="W3005" i="4" s="1"/>
  <c r="U3006" i="4"/>
  <c r="V3006" i="4" s="1"/>
  <c r="W3006" i="4" s="1" a="1"/>
  <c r="W3006" i="4" s="1"/>
  <c r="U3007" i="4"/>
  <c r="V3007" i="4" s="1"/>
  <c r="W3007" i="4" s="1" a="1"/>
  <c r="W3007" i="4" s="1"/>
  <c r="U3008" i="4"/>
  <c r="V3008" i="4" s="1"/>
  <c r="W3008" i="4" s="1" a="1"/>
  <c r="W3008" i="4" s="1"/>
  <c r="U3009" i="4"/>
  <c r="V3009" i="4" s="1"/>
  <c r="W3009" i="4" s="1" a="1"/>
  <c r="W3009" i="4" s="1"/>
  <c r="U3010" i="4"/>
  <c r="V3010" i="4" s="1"/>
  <c r="W3010" i="4" s="1" a="1"/>
  <c r="W3010" i="4" s="1"/>
  <c r="U3011" i="4"/>
  <c r="V3011" i="4" s="1"/>
  <c r="W3011" i="4" s="1" a="1"/>
  <c r="W3011" i="4" s="1"/>
  <c r="U3012" i="4"/>
  <c r="V3012" i="4" s="1"/>
  <c r="W3012" i="4" s="1" a="1"/>
  <c r="W3012" i="4" s="1"/>
  <c r="U3013" i="4"/>
  <c r="V3013" i="4" s="1"/>
  <c r="W3013" i="4" s="1" a="1"/>
  <c r="W3013" i="4" s="1"/>
  <c r="U3014" i="4"/>
  <c r="V3014" i="4" s="1"/>
  <c r="W3014" i="4" s="1" a="1"/>
  <c r="W3014" i="4" s="1"/>
  <c r="U3015" i="4"/>
  <c r="V3015" i="4" s="1"/>
  <c r="W3015" i="4" s="1" a="1"/>
  <c r="W3015" i="4" s="1"/>
  <c r="U3016" i="4"/>
  <c r="V3016" i="4" s="1"/>
  <c r="W3016" i="4" s="1" a="1"/>
  <c r="W3016" i="4" s="1"/>
  <c r="U3017" i="4"/>
  <c r="V3017" i="4" s="1"/>
  <c r="W3017" i="4" s="1" a="1"/>
  <c r="W3017" i="4" s="1"/>
  <c r="U3018" i="4"/>
  <c r="V3018" i="4" s="1"/>
  <c r="W3018" i="4" s="1" a="1"/>
  <c r="W3018" i="4" s="1"/>
  <c r="U3019" i="4"/>
  <c r="V3019" i="4" s="1"/>
  <c r="W3019" i="4" s="1" a="1"/>
  <c r="W3019" i="4" s="1"/>
  <c r="U3020" i="4"/>
  <c r="V3020" i="4" s="1"/>
  <c r="W3020" i="4" s="1" a="1"/>
  <c r="W3020" i="4" s="1"/>
  <c r="U3021" i="4"/>
  <c r="V3021" i="4" s="1"/>
  <c r="W3021" i="4" s="1" a="1"/>
  <c r="W3021" i="4" s="1"/>
  <c r="U3022" i="4"/>
  <c r="V3022" i="4" s="1"/>
  <c r="W3022" i="4" s="1" a="1"/>
  <c r="W3022" i="4" s="1"/>
  <c r="U3023" i="4"/>
  <c r="V3023" i="4" s="1"/>
  <c r="W3023" i="4" s="1" a="1"/>
  <c r="W3023" i="4" s="1"/>
  <c r="U3024" i="4"/>
  <c r="V3024" i="4" s="1"/>
  <c r="W3024" i="4" s="1" a="1"/>
  <c r="W3024" i="4" s="1"/>
  <c r="U3025" i="4"/>
  <c r="V3025" i="4" s="1"/>
  <c r="W3025" i="4" s="1" a="1"/>
  <c r="W3025" i="4" s="1"/>
  <c r="U3026" i="4"/>
  <c r="V3026" i="4" s="1"/>
  <c r="W3026" i="4" s="1" a="1"/>
  <c r="W3026" i="4" s="1"/>
  <c r="U3027" i="4"/>
  <c r="V3027" i="4" s="1"/>
  <c r="W3027" i="4" s="1" a="1"/>
  <c r="W3027" i="4" s="1"/>
  <c r="U3028" i="4"/>
  <c r="V3028" i="4" s="1"/>
  <c r="W3028" i="4" s="1" a="1"/>
  <c r="W3028" i="4" s="1"/>
  <c r="U3029" i="4"/>
  <c r="V3029" i="4" s="1"/>
  <c r="W3029" i="4" s="1" a="1"/>
  <c r="W3029" i="4" s="1"/>
  <c r="U3030" i="4"/>
  <c r="V3030" i="4" s="1"/>
  <c r="W3030" i="4" s="1" a="1"/>
  <c r="W3030" i="4" s="1"/>
  <c r="U3031" i="4"/>
  <c r="V3031" i="4" s="1"/>
  <c r="W3031" i="4" s="1" a="1"/>
  <c r="W3031" i="4" s="1"/>
  <c r="U3032" i="4"/>
  <c r="V3032" i="4" s="1"/>
  <c r="W3032" i="4" s="1" a="1"/>
  <c r="W3032" i="4" s="1"/>
  <c r="U3033" i="4"/>
  <c r="V3033" i="4" s="1"/>
  <c r="W3033" i="4" s="1" a="1"/>
  <c r="W3033" i="4" s="1"/>
  <c r="U3034" i="4"/>
  <c r="V3034" i="4" s="1"/>
  <c r="W3034" i="4" s="1" a="1"/>
  <c r="W3034" i="4" s="1"/>
  <c r="U3035" i="4"/>
  <c r="V3035" i="4" s="1"/>
  <c r="W3035" i="4" s="1" a="1"/>
  <c r="W3035" i="4" s="1"/>
  <c r="U3036" i="4"/>
  <c r="V3036" i="4" s="1"/>
  <c r="W3036" i="4" s="1" a="1"/>
  <c r="W3036" i="4" s="1"/>
  <c r="U3037" i="4"/>
  <c r="V3037" i="4" s="1"/>
  <c r="W3037" i="4" s="1" a="1"/>
  <c r="W3037" i="4" s="1"/>
  <c r="U3038" i="4"/>
  <c r="V3038" i="4" s="1"/>
  <c r="W3038" i="4" s="1" a="1"/>
  <c r="W3038" i="4" s="1"/>
  <c r="U3039" i="4"/>
  <c r="V3039" i="4" s="1"/>
  <c r="W3039" i="4" s="1" a="1"/>
  <c r="W3039" i="4" s="1"/>
  <c r="U3040" i="4"/>
  <c r="V3040" i="4" s="1"/>
  <c r="W3040" i="4" s="1" a="1"/>
  <c r="W3040" i="4" s="1"/>
  <c r="U3041" i="4"/>
  <c r="V3041" i="4" s="1"/>
  <c r="W3041" i="4" s="1" a="1"/>
  <c r="W3041" i="4" s="1"/>
  <c r="U3042" i="4"/>
  <c r="V3042" i="4" s="1"/>
  <c r="W3042" i="4" s="1" a="1"/>
  <c r="W3042" i="4" s="1"/>
  <c r="U3043" i="4"/>
  <c r="V3043" i="4" s="1"/>
  <c r="W3043" i="4" s="1" a="1"/>
  <c r="W3043" i="4" s="1"/>
  <c r="U3044" i="4"/>
  <c r="V3044" i="4" s="1"/>
  <c r="W3044" i="4" s="1" a="1"/>
  <c r="W3044" i="4" s="1"/>
  <c r="U3045" i="4"/>
  <c r="V3045" i="4" s="1"/>
  <c r="W3045" i="4" s="1" a="1"/>
  <c r="W3045" i="4" s="1"/>
  <c r="U3046" i="4"/>
  <c r="V3046" i="4" s="1"/>
  <c r="W3046" i="4" s="1" a="1"/>
  <c r="W3046" i="4" s="1"/>
  <c r="U3047" i="4"/>
  <c r="V3047" i="4" s="1"/>
  <c r="W3047" i="4" s="1" a="1"/>
  <c r="W3047" i="4" s="1"/>
  <c r="U3048" i="4"/>
  <c r="V3048" i="4" s="1"/>
  <c r="W3048" i="4" s="1" a="1"/>
  <c r="W3048" i="4" s="1"/>
  <c r="U3049" i="4"/>
  <c r="V3049" i="4" s="1"/>
  <c r="W3049" i="4" s="1" a="1"/>
  <c r="W3049" i="4" s="1"/>
  <c r="U3050" i="4"/>
  <c r="V3050" i="4" s="1"/>
  <c r="W3050" i="4" s="1" a="1"/>
  <c r="W3050" i="4" s="1"/>
  <c r="U3051" i="4"/>
  <c r="V3051" i="4" s="1"/>
  <c r="W3051" i="4" s="1" a="1"/>
  <c r="W3051" i="4" s="1"/>
  <c r="U3052" i="4"/>
  <c r="V3052" i="4" s="1"/>
  <c r="W3052" i="4" s="1" a="1"/>
  <c r="W3052" i="4" s="1"/>
  <c r="U3053" i="4"/>
  <c r="V3053" i="4" s="1"/>
  <c r="W3053" i="4" s="1" a="1"/>
  <c r="W3053" i="4" s="1"/>
  <c r="U3054" i="4"/>
  <c r="V3054" i="4" s="1"/>
  <c r="W3054" i="4" s="1" a="1"/>
  <c r="W3054" i="4" s="1"/>
  <c r="U3055" i="4"/>
  <c r="V3055" i="4" s="1"/>
  <c r="W3055" i="4" s="1" a="1"/>
  <c r="W3055" i="4" s="1"/>
  <c r="U3056" i="4"/>
  <c r="V3056" i="4" s="1"/>
  <c r="W3056" i="4" s="1" a="1"/>
  <c r="W3056" i="4" s="1"/>
  <c r="U3057" i="4"/>
  <c r="V3057" i="4" s="1"/>
  <c r="W3057" i="4" s="1" a="1"/>
  <c r="W3057" i="4" s="1"/>
  <c r="U3058" i="4"/>
  <c r="V3058" i="4" s="1"/>
  <c r="W3058" i="4" s="1" a="1"/>
  <c r="W3058" i="4" s="1"/>
  <c r="U3059" i="4"/>
  <c r="V3059" i="4" s="1"/>
  <c r="W3059" i="4" s="1" a="1"/>
  <c r="W3059" i="4" s="1"/>
  <c r="U3060" i="4"/>
  <c r="V3060" i="4" s="1"/>
  <c r="W3060" i="4" s="1" a="1"/>
  <c r="W3060" i="4" s="1"/>
  <c r="U3061" i="4"/>
  <c r="V3061" i="4" s="1"/>
  <c r="W3061" i="4" s="1" a="1"/>
  <c r="W3061" i="4" s="1"/>
  <c r="U3062" i="4"/>
  <c r="V3062" i="4" s="1"/>
  <c r="W3062" i="4" s="1" a="1"/>
  <c r="W3062" i="4" s="1"/>
  <c r="U3063" i="4"/>
  <c r="V3063" i="4" s="1"/>
  <c r="W3063" i="4" s="1" a="1"/>
  <c r="W3063" i="4" s="1"/>
  <c r="U3064" i="4"/>
  <c r="V3064" i="4" s="1"/>
  <c r="W3064" i="4" s="1" a="1"/>
  <c r="W3064" i="4" s="1"/>
  <c r="U3065" i="4"/>
  <c r="V3065" i="4" s="1"/>
  <c r="W3065" i="4" s="1" a="1"/>
  <c r="W3065" i="4" s="1"/>
  <c r="U3066" i="4"/>
  <c r="V3066" i="4" s="1"/>
  <c r="W3066" i="4" s="1" a="1"/>
  <c r="W3066" i="4" s="1"/>
  <c r="U3067" i="4"/>
  <c r="V3067" i="4" s="1"/>
  <c r="W3067" i="4" s="1" a="1"/>
  <c r="W3067" i="4" s="1"/>
  <c r="U3068" i="4"/>
  <c r="V3068" i="4" s="1"/>
  <c r="W3068" i="4" s="1" a="1"/>
  <c r="W3068" i="4" s="1"/>
  <c r="U3069" i="4"/>
  <c r="V3069" i="4" s="1"/>
  <c r="W3069" i="4" s="1" a="1"/>
  <c r="W3069" i="4" s="1"/>
  <c r="U3070" i="4"/>
  <c r="V3070" i="4" s="1"/>
  <c r="W3070" i="4" s="1" a="1"/>
  <c r="W3070" i="4" s="1"/>
  <c r="U3071" i="4"/>
  <c r="V3071" i="4" s="1"/>
  <c r="W3071" i="4" s="1" a="1"/>
  <c r="W3071" i="4" s="1"/>
  <c r="U3072" i="4"/>
  <c r="V3072" i="4" s="1"/>
  <c r="W3072" i="4" s="1" a="1"/>
  <c r="W3072" i="4" s="1"/>
  <c r="U3073" i="4"/>
  <c r="V3073" i="4" s="1"/>
  <c r="W3073" i="4" s="1" a="1"/>
  <c r="W3073" i="4" s="1"/>
  <c r="U3074" i="4"/>
  <c r="V3074" i="4" s="1"/>
  <c r="W3074" i="4" s="1" a="1"/>
  <c r="W3074" i="4" s="1"/>
  <c r="U3075" i="4"/>
  <c r="V3075" i="4" s="1"/>
  <c r="W3075" i="4" s="1" a="1"/>
  <c r="W3075" i="4" s="1"/>
  <c r="U3076" i="4"/>
  <c r="V3076" i="4" s="1"/>
  <c r="W3076" i="4" s="1" a="1"/>
  <c r="W3076" i="4" s="1"/>
  <c r="U3077" i="4"/>
  <c r="V3077" i="4" s="1"/>
  <c r="W3077" i="4" s="1" a="1"/>
  <c r="W3077" i="4" s="1"/>
  <c r="U3078" i="4"/>
  <c r="V3078" i="4" s="1"/>
  <c r="W3078" i="4" s="1" a="1"/>
  <c r="W3078" i="4" s="1"/>
  <c r="U3079" i="4"/>
  <c r="V3079" i="4" s="1"/>
  <c r="W3079" i="4" s="1" a="1"/>
  <c r="W3079" i="4" s="1"/>
  <c r="U3080" i="4"/>
  <c r="V3080" i="4" s="1"/>
  <c r="W3080" i="4" s="1" a="1"/>
  <c r="W3080" i="4" s="1"/>
  <c r="U3081" i="4"/>
  <c r="V3081" i="4" s="1"/>
  <c r="W3081" i="4" s="1" a="1"/>
  <c r="W3081" i="4" s="1"/>
  <c r="U3082" i="4"/>
  <c r="V3082" i="4" s="1"/>
  <c r="W3082" i="4" s="1" a="1"/>
  <c r="W3082" i="4" s="1"/>
  <c r="U3083" i="4"/>
  <c r="V3083" i="4" s="1"/>
  <c r="W3083" i="4" s="1" a="1"/>
  <c r="W3083" i="4" s="1"/>
  <c r="U3084" i="4"/>
  <c r="V3084" i="4" s="1"/>
  <c r="W3084" i="4" s="1" a="1"/>
  <c r="W3084" i="4" s="1"/>
  <c r="U3085" i="4"/>
  <c r="V3085" i="4" s="1"/>
  <c r="W3085" i="4" s="1" a="1"/>
  <c r="W3085" i="4" s="1"/>
  <c r="U3086" i="4"/>
  <c r="V3086" i="4" s="1"/>
  <c r="W3086" i="4" s="1" a="1"/>
  <c r="W3086" i="4" s="1"/>
  <c r="U3087" i="4"/>
  <c r="V3087" i="4" s="1"/>
  <c r="W3087" i="4" s="1" a="1"/>
  <c r="W3087" i="4" s="1"/>
  <c r="U3088" i="4"/>
  <c r="V3088" i="4" s="1"/>
  <c r="W3088" i="4" s="1" a="1"/>
  <c r="W3088" i="4" s="1"/>
  <c r="U3089" i="4"/>
  <c r="V3089" i="4" s="1"/>
  <c r="W3089" i="4" s="1" a="1"/>
  <c r="W3089" i="4" s="1"/>
  <c r="U3090" i="4"/>
  <c r="V3090" i="4" s="1"/>
  <c r="W3090" i="4" s="1" a="1"/>
  <c r="W3090" i="4" s="1"/>
  <c r="U3091" i="4"/>
  <c r="V3091" i="4" s="1"/>
  <c r="W3091" i="4" s="1" a="1"/>
  <c r="W3091" i="4" s="1"/>
  <c r="U3092" i="4"/>
  <c r="V3092" i="4" s="1"/>
  <c r="W3092" i="4" s="1" a="1"/>
  <c r="W3092" i="4" s="1"/>
  <c r="U3093" i="4"/>
  <c r="V3093" i="4" s="1"/>
  <c r="W3093" i="4" s="1" a="1"/>
  <c r="W3093" i="4" s="1"/>
  <c r="U3094" i="4"/>
  <c r="V3094" i="4" s="1"/>
  <c r="W3094" i="4" s="1" a="1"/>
  <c r="W3094" i="4" s="1"/>
  <c r="U3095" i="4"/>
  <c r="V3095" i="4" s="1"/>
  <c r="W3095" i="4" s="1" a="1"/>
  <c r="W3095" i="4" s="1"/>
  <c r="U3096" i="4"/>
  <c r="V3096" i="4" s="1"/>
  <c r="W3096" i="4" s="1" a="1"/>
  <c r="W3096" i="4" s="1"/>
  <c r="U3097" i="4"/>
  <c r="V3097" i="4" s="1"/>
  <c r="W3097" i="4" s="1" a="1"/>
  <c r="W3097" i="4" s="1"/>
  <c r="U3098" i="4"/>
  <c r="V3098" i="4" s="1"/>
  <c r="W3098" i="4" s="1" a="1"/>
  <c r="W3098" i="4" s="1"/>
  <c r="U3099" i="4"/>
  <c r="V3099" i="4" s="1"/>
  <c r="W3099" i="4" s="1" a="1"/>
  <c r="W3099" i="4" s="1"/>
  <c r="U3100" i="4"/>
  <c r="V3100" i="4" s="1"/>
  <c r="W3100" i="4" s="1" a="1"/>
  <c r="W3100" i="4" s="1"/>
  <c r="U3101" i="4"/>
  <c r="V3101" i="4" s="1"/>
  <c r="W3101" i="4" s="1" a="1"/>
  <c r="W3101" i="4" s="1"/>
  <c r="U3102" i="4"/>
  <c r="V3102" i="4" s="1"/>
  <c r="W3102" i="4" s="1" a="1"/>
  <c r="W3102" i="4" s="1"/>
  <c r="U3103" i="4"/>
  <c r="V3103" i="4" s="1"/>
  <c r="W3103" i="4" s="1" a="1"/>
  <c r="W3103" i="4" s="1"/>
  <c r="U3104" i="4"/>
  <c r="V3104" i="4" s="1"/>
  <c r="W3104" i="4" s="1" a="1"/>
  <c r="W3104" i="4" s="1"/>
  <c r="U3105" i="4"/>
  <c r="V3105" i="4" s="1"/>
  <c r="W3105" i="4" s="1" a="1"/>
  <c r="W3105" i="4" s="1"/>
  <c r="U3106" i="4"/>
  <c r="V3106" i="4" s="1"/>
  <c r="W3106" i="4" s="1" a="1"/>
  <c r="W3106" i="4" s="1"/>
  <c r="U3107" i="4"/>
  <c r="V3107" i="4" s="1"/>
  <c r="W3107" i="4" s="1" a="1"/>
  <c r="W3107" i="4" s="1"/>
  <c r="U3108" i="4"/>
  <c r="V3108" i="4" s="1"/>
  <c r="W3108" i="4" s="1" a="1"/>
  <c r="W3108" i="4" s="1"/>
  <c r="U3109" i="4"/>
  <c r="V3109" i="4" s="1"/>
  <c r="W3109" i="4" s="1" a="1"/>
  <c r="W3109" i="4" s="1"/>
  <c r="U3110" i="4"/>
  <c r="V3110" i="4" s="1"/>
  <c r="W3110" i="4" s="1" a="1"/>
  <c r="W3110" i="4" s="1"/>
  <c r="U3111" i="4"/>
  <c r="V3111" i="4" s="1"/>
  <c r="W3111" i="4" s="1" a="1"/>
  <c r="W3111" i="4" s="1"/>
  <c r="U3112" i="4"/>
  <c r="V3112" i="4" s="1"/>
  <c r="W3112" i="4" s="1" a="1"/>
  <c r="W3112" i="4" s="1"/>
  <c r="U3113" i="4"/>
  <c r="V3113" i="4" s="1"/>
  <c r="W3113" i="4" s="1" a="1"/>
  <c r="W3113" i="4" s="1"/>
  <c r="U3114" i="4"/>
  <c r="V3114" i="4" s="1"/>
  <c r="W3114" i="4" s="1" a="1"/>
  <c r="W3114" i="4" s="1"/>
  <c r="U3115" i="4"/>
  <c r="V3115" i="4" s="1"/>
  <c r="W3115" i="4" s="1" a="1"/>
  <c r="W3115" i="4" s="1"/>
  <c r="U3116" i="4"/>
  <c r="V3116" i="4" s="1"/>
  <c r="W3116" i="4" s="1" a="1"/>
  <c r="W3116" i="4" s="1"/>
  <c r="U3117" i="4"/>
  <c r="V3117" i="4" s="1"/>
  <c r="W3117" i="4" s="1" a="1"/>
  <c r="W3117" i="4" s="1"/>
  <c r="U3118" i="4"/>
  <c r="V3118" i="4" s="1"/>
  <c r="W3118" i="4" s="1" a="1"/>
  <c r="W3118" i="4" s="1"/>
  <c r="U3119" i="4"/>
  <c r="V3119" i="4" s="1"/>
  <c r="W3119" i="4" s="1" a="1"/>
  <c r="W3119" i="4" s="1"/>
  <c r="U3120" i="4"/>
  <c r="V3120" i="4" s="1"/>
  <c r="W3120" i="4" s="1" a="1"/>
  <c r="W3120" i="4" s="1"/>
  <c r="U3121" i="4"/>
  <c r="V3121" i="4" s="1"/>
  <c r="W3121" i="4" s="1" a="1"/>
  <c r="W3121" i="4" s="1"/>
  <c r="U3122" i="4"/>
  <c r="V3122" i="4" s="1"/>
  <c r="W3122" i="4" s="1" a="1"/>
  <c r="W3122" i="4" s="1"/>
  <c r="U3123" i="4"/>
  <c r="V3123" i="4" s="1"/>
  <c r="W3123" i="4" s="1" a="1"/>
  <c r="W3123" i="4" s="1"/>
  <c r="U3124" i="4"/>
  <c r="V3124" i="4" s="1"/>
  <c r="W3124" i="4" s="1" a="1"/>
  <c r="W3124" i="4" s="1"/>
  <c r="U3125" i="4"/>
  <c r="V3125" i="4" s="1"/>
  <c r="W3125" i="4" s="1" a="1"/>
  <c r="W3125" i="4" s="1"/>
  <c r="U3126" i="4"/>
  <c r="V3126" i="4" s="1"/>
  <c r="W3126" i="4" s="1" a="1"/>
  <c r="W3126" i="4" s="1"/>
  <c r="U3127" i="4"/>
  <c r="V3127" i="4" s="1"/>
  <c r="W3127" i="4" s="1" a="1"/>
  <c r="W3127" i="4" s="1"/>
  <c r="U3128" i="4"/>
  <c r="V3128" i="4" s="1"/>
  <c r="W3128" i="4" s="1" a="1"/>
  <c r="W3128" i="4" s="1"/>
  <c r="U3129" i="4"/>
  <c r="V3129" i="4" s="1"/>
  <c r="W3129" i="4" s="1" a="1"/>
  <c r="W3129" i="4" s="1"/>
  <c r="U3130" i="4"/>
  <c r="V3130" i="4" s="1"/>
  <c r="W3130" i="4" s="1" a="1"/>
  <c r="W3130" i="4" s="1"/>
  <c r="U3131" i="4"/>
  <c r="V3131" i="4" s="1"/>
  <c r="W3131" i="4" s="1" a="1"/>
  <c r="W3131" i="4" s="1"/>
  <c r="U3132" i="4"/>
  <c r="V3132" i="4" s="1"/>
  <c r="W3132" i="4" s="1" a="1"/>
  <c r="W3132" i="4" s="1"/>
  <c r="U3133" i="4"/>
  <c r="V3133" i="4" s="1"/>
  <c r="W3133" i="4" s="1" a="1"/>
  <c r="W3133" i="4" s="1"/>
  <c r="U3134" i="4"/>
  <c r="V3134" i="4" s="1"/>
  <c r="W3134" i="4" s="1" a="1"/>
  <c r="W3134" i="4" s="1"/>
  <c r="U3135" i="4"/>
  <c r="V3135" i="4" s="1"/>
  <c r="W3135" i="4" s="1" a="1"/>
  <c r="W3135" i="4" s="1"/>
  <c r="U3136" i="4"/>
  <c r="V3136" i="4" s="1"/>
  <c r="W3136" i="4" s="1" a="1"/>
  <c r="W3136" i="4" s="1"/>
  <c r="U3137" i="4"/>
  <c r="V3137" i="4" s="1"/>
  <c r="W3137" i="4" s="1" a="1"/>
  <c r="W3137" i="4" s="1"/>
  <c r="U3138" i="4"/>
  <c r="V3138" i="4" s="1"/>
  <c r="W3138" i="4" s="1" a="1"/>
  <c r="W3138" i="4" s="1"/>
  <c r="U3139" i="4"/>
  <c r="V3139" i="4" s="1"/>
  <c r="W3139" i="4" s="1" a="1"/>
  <c r="W3139" i="4" s="1"/>
  <c r="U3140" i="4"/>
  <c r="V3140" i="4" s="1"/>
  <c r="W3140" i="4" s="1" a="1"/>
  <c r="W3140" i="4" s="1"/>
  <c r="U3141" i="4"/>
  <c r="V3141" i="4" s="1"/>
  <c r="W3141" i="4" s="1" a="1"/>
  <c r="W3141" i="4" s="1"/>
  <c r="U3142" i="4"/>
  <c r="V3142" i="4" s="1"/>
  <c r="W3142" i="4" s="1" a="1"/>
  <c r="W3142" i="4" s="1"/>
  <c r="U3143" i="4"/>
  <c r="V3143" i="4" s="1"/>
  <c r="W3143" i="4" s="1" a="1"/>
  <c r="W3143" i="4" s="1"/>
  <c r="U3144" i="4"/>
  <c r="V3144" i="4" s="1"/>
  <c r="W3144" i="4" s="1" a="1"/>
  <c r="W3144" i="4" s="1"/>
  <c r="U3145" i="4"/>
  <c r="V3145" i="4" s="1"/>
  <c r="W3145" i="4" s="1" a="1"/>
  <c r="W3145" i="4" s="1"/>
  <c r="U3146" i="4"/>
  <c r="V3146" i="4" s="1"/>
  <c r="W3146" i="4" s="1" a="1"/>
  <c r="W3146" i="4" s="1"/>
  <c r="U3147" i="4"/>
  <c r="V3147" i="4" s="1"/>
  <c r="W3147" i="4" s="1" a="1"/>
  <c r="W3147" i="4" s="1"/>
  <c r="U3148" i="4"/>
  <c r="V3148" i="4" s="1"/>
  <c r="W3148" i="4" s="1" a="1"/>
  <c r="W3148" i="4" s="1"/>
  <c r="U3149" i="4"/>
  <c r="V3149" i="4" s="1"/>
  <c r="W3149" i="4" s="1" a="1"/>
  <c r="W3149" i="4" s="1"/>
  <c r="U3150" i="4"/>
  <c r="V3150" i="4" s="1"/>
  <c r="W3150" i="4" s="1" a="1"/>
  <c r="W3150" i="4" s="1"/>
  <c r="U3151" i="4"/>
  <c r="V3151" i="4" s="1"/>
  <c r="W3151" i="4" s="1" a="1"/>
  <c r="W3151" i="4" s="1"/>
  <c r="U3152" i="4"/>
  <c r="V3152" i="4" s="1"/>
  <c r="W3152" i="4" s="1" a="1"/>
  <c r="W3152" i="4" s="1"/>
  <c r="U3153" i="4"/>
  <c r="V3153" i="4" s="1"/>
  <c r="W3153" i="4" s="1" a="1"/>
  <c r="W3153" i="4" s="1"/>
  <c r="U3154" i="4"/>
  <c r="V3154" i="4" s="1"/>
  <c r="W3154" i="4" s="1" a="1"/>
  <c r="W3154" i="4" s="1"/>
  <c r="U3155" i="4"/>
  <c r="V3155" i="4" s="1"/>
  <c r="W3155" i="4" s="1" a="1"/>
  <c r="W3155" i="4" s="1"/>
  <c r="U3156" i="4"/>
  <c r="V3156" i="4" s="1"/>
  <c r="W3156" i="4" s="1" a="1"/>
  <c r="W3156" i="4" s="1"/>
  <c r="U3157" i="4"/>
  <c r="V3157" i="4" s="1"/>
  <c r="W3157" i="4" s="1" a="1"/>
  <c r="W3157" i="4" s="1"/>
  <c r="U3158" i="4"/>
  <c r="V3158" i="4" s="1"/>
  <c r="W3158" i="4" s="1" a="1"/>
  <c r="W3158" i="4" s="1"/>
  <c r="U3159" i="4"/>
  <c r="V3159" i="4" s="1"/>
  <c r="W3159" i="4" s="1" a="1"/>
  <c r="W3159" i="4" s="1"/>
  <c r="U3160" i="4"/>
  <c r="V3160" i="4" s="1"/>
  <c r="W3160" i="4" s="1" a="1"/>
  <c r="W3160" i="4" s="1"/>
  <c r="U3161" i="4"/>
  <c r="V3161" i="4" s="1"/>
  <c r="W3161" i="4" s="1" a="1"/>
  <c r="W3161" i="4" s="1"/>
  <c r="U3162" i="4"/>
  <c r="V3162" i="4" s="1"/>
  <c r="W3162" i="4" s="1" a="1"/>
  <c r="W3162" i="4" s="1"/>
  <c r="U3163" i="4"/>
  <c r="V3163" i="4" s="1"/>
  <c r="W3163" i="4" s="1" a="1"/>
  <c r="W3163" i="4" s="1"/>
  <c r="U3164" i="4"/>
  <c r="V3164" i="4" s="1"/>
  <c r="W3164" i="4" s="1" a="1"/>
  <c r="W3164" i="4" s="1"/>
  <c r="U3165" i="4"/>
  <c r="V3165" i="4" s="1"/>
  <c r="W3165" i="4" s="1" a="1"/>
  <c r="W3165" i="4" s="1"/>
  <c r="U3166" i="4"/>
  <c r="V3166" i="4" s="1"/>
  <c r="W3166" i="4" s="1" a="1"/>
  <c r="W3166" i="4" s="1"/>
  <c r="U3167" i="4"/>
  <c r="V3167" i="4" s="1"/>
  <c r="W3167" i="4" s="1" a="1"/>
  <c r="W3167" i="4" s="1"/>
  <c r="U3168" i="4"/>
  <c r="V3168" i="4" s="1"/>
  <c r="W3168" i="4" s="1" a="1"/>
  <c r="W3168" i="4" s="1"/>
  <c r="U3169" i="4"/>
  <c r="V3169" i="4" s="1"/>
  <c r="W3169" i="4" s="1" a="1"/>
  <c r="W3169" i="4" s="1"/>
  <c r="U3170" i="4"/>
  <c r="V3170" i="4" s="1"/>
  <c r="W3170" i="4" s="1" a="1"/>
  <c r="W3170" i="4" s="1"/>
  <c r="U3171" i="4"/>
  <c r="V3171" i="4" s="1"/>
  <c r="W3171" i="4" s="1" a="1"/>
  <c r="W3171" i="4" s="1"/>
  <c r="U3172" i="4"/>
  <c r="V3172" i="4" s="1"/>
  <c r="W3172" i="4" s="1" a="1"/>
  <c r="W3172" i="4" s="1"/>
  <c r="U3173" i="4"/>
  <c r="V3173" i="4" s="1"/>
  <c r="W3173" i="4" s="1" a="1"/>
  <c r="W3173" i="4" s="1"/>
  <c r="U3174" i="4"/>
  <c r="V3174" i="4" s="1"/>
  <c r="W3174" i="4" s="1" a="1"/>
  <c r="W3174" i="4" s="1"/>
  <c r="U3175" i="4"/>
  <c r="V3175" i="4" s="1"/>
  <c r="W3175" i="4" s="1" a="1"/>
  <c r="W3175" i="4" s="1"/>
  <c r="U3176" i="4"/>
  <c r="V3176" i="4" s="1"/>
  <c r="W3176" i="4" s="1" a="1"/>
  <c r="W3176" i="4" s="1"/>
  <c r="U3177" i="4"/>
  <c r="V3177" i="4" s="1"/>
  <c r="W3177" i="4" s="1" a="1"/>
  <c r="W3177" i="4" s="1"/>
  <c r="U3178" i="4"/>
  <c r="V3178" i="4" s="1"/>
  <c r="W3178" i="4" s="1" a="1"/>
  <c r="W3178" i="4" s="1"/>
  <c r="U3179" i="4"/>
  <c r="V3179" i="4" s="1"/>
  <c r="W3179" i="4" s="1" a="1"/>
  <c r="W3179" i="4" s="1"/>
  <c r="U3180" i="4"/>
  <c r="V3180" i="4" s="1"/>
  <c r="W3180" i="4" s="1" a="1"/>
  <c r="W3180" i="4" s="1"/>
  <c r="U3181" i="4"/>
  <c r="V3181" i="4" s="1"/>
  <c r="W3181" i="4" s="1" a="1"/>
  <c r="W3181" i="4" s="1"/>
  <c r="U3182" i="4"/>
  <c r="V3182" i="4" s="1"/>
  <c r="W3182" i="4" s="1" a="1"/>
  <c r="W3182" i="4" s="1"/>
  <c r="U3183" i="4"/>
  <c r="V3183" i="4" s="1"/>
  <c r="W3183" i="4" s="1" a="1"/>
  <c r="W3183" i="4" s="1"/>
  <c r="U3184" i="4"/>
  <c r="V3184" i="4" s="1"/>
  <c r="W3184" i="4" s="1" a="1"/>
  <c r="W3184" i="4" s="1"/>
  <c r="U3185" i="4"/>
  <c r="V3185" i="4" s="1"/>
  <c r="W3185" i="4" s="1" a="1"/>
  <c r="W3185" i="4" s="1"/>
  <c r="U3186" i="4"/>
  <c r="V3186" i="4" s="1"/>
  <c r="W3186" i="4" s="1" a="1"/>
  <c r="W3186" i="4" s="1"/>
  <c r="U3187" i="4"/>
  <c r="V3187" i="4" s="1"/>
  <c r="W3187" i="4" s="1" a="1"/>
  <c r="W3187" i="4" s="1"/>
  <c r="U3188" i="4"/>
  <c r="V3188" i="4" s="1"/>
  <c r="W3188" i="4" s="1" a="1"/>
  <c r="W3188" i="4" s="1"/>
  <c r="U3189" i="4"/>
  <c r="V3189" i="4" s="1"/>
  <c r="W3189" i="4" s="1" a="1"/>
  <c r="W3189" i="4" s="1"/>
  <c r="U3190" i="4"/>
  <c r="V3190" i="4" s="1"/>
  <c r="W3190" i="4" s="1" a="1"/>
  <c r="W3190" i="4" s="1"/>
  <c r="U3191" i="4"/>
  <c r="V3191" i="4" s="1"/>
  <c r="W3191" i="4" s="1" a="1"/>
  <c r="W3191" i="4" s="1"/>
  <c r="U3192" i="4"/>
  <c r="V3192" i="4" s="1"/>
  <c r="W3192" i="4" s="1" a="1"/>
  <c r="W3192" i="4" s="1"/>
  <c r="U3193" i="4"/>
  <c r="V3193" i="4" s="1"/>
  <c r="W3193" i="4" s="1" a="1"/>
  <c r="W3193" i="4" s="1"/>
  <c r="U3194" i="4"/>
  <c r="V3194" i="4" s="1"/>
  <c r="W3194" i="4" s="1" a="1"/>
  <c r="W3194" i="4" s="1"/>
  <c r="U3195" i="4"/>
  <c r="V3195" i="4" s="1"/>
  <c r="W3195" i="4" s="1" a="1"/>
  <c r="W3195" i="4" s="1"/>
  <c r="U3196" i="4"/>
  <c r="V3196" i="4" s="1"/>
  <c r="W3196" i="4" s="1" a="1"/>
  <c r="W3196" i="4" s="1"/>
  <c r="U3197" i="4"/>
  <c r="V3197" i="4" s="1"/>
  <c r="W3197" i="4" s="1" a="1"/>
  <c r="W3197" i="4" s="1"/>
  <c r="U3198" i="4"/>
  <c r="V3198" i="4" s="1"/>
  <c r="W3198" i="4" s="1" a="1"/>
  <c r="W3198" i="4" s="1"/>
  <c r="U3199" i="4"/>
  <c r="V3199" i="4" s="1"/>
  <c r="W3199" i="4" s="1" a="1"/>
  <c r="W3199" i="4" s="1"/>
  <c r="U3200" i="4"/>
  <c r="V3200" i="4" s="1"/>
  <c r="W3200" i="4" s="1" a="1"/>
  <c r="W3200" i="4" s="1"/>
  <c r="U3201" i="4"/>
  <c r="V3201" i="4" s="1"/>
  <c r="W3201" i="4" s="1" a="1"/>
  <c r="W3201" i="4" s="1"/>
  <c r="U3202" i="4"/>
  <c r="V3202" i="4" s="1"/>
  <c r="W3202" i="4" s="1" a="1"/>
  <c r="W3202" i="4" s="1"/>
  <c r="U3203" i="4"/>
  <c r="V3203" i="4" s="1"/>
  <c r="W3203" i="4" s="1" a="1"/>
  <c r="W3203" i="4" s="1"/>
  <c r="U3204" i="4"/>
  <c r="V3204" i="4" s="1"/>
  <c r="W3204" i="4" s="1" a="1"/>
  <c r="W3204" i="4" s="1"/>
  <c r="U3205" i="4"/>
  <c r="V3205" i="4" s="1"/>
  <c r="W3205" i="4" s="1" a="1"/>
  <c r="W3205" i="4" s="1"/>
  <c r="U3206" i="4"/>
  <c r="V3206" i="4" s="1"/>
  <c r="W3206" i="4" s="1" a="1"/>
  <c r="W3206" i="4" s="1"/>
  <c r="U3207" i="4"/>
  <c r="V3207" i="4" s="1"/>
  <c r="W3207" i="4" s="1" a="1"/>
  <c r="W3207" i="4" s="1"/>
  <c r="U3208" i="4"/>
  <c r="V3208" i="4" s="1"/>
  <c r="W3208" i="4" s="1" a="1"/>
  <c r="W3208" i="4" s="1"/>
  <c r="U3209" i="4"/>
  <c r="V3209" i="4" s="1"/>
  <c r="W3209" i="4" s="1" a="1"/>
  <c r="W3209" i="4" s="1"/>
  <c r="U3210" i="4"/>
  <c r="V3210" i="4" s="1"/>
  <c r="W3210" i="4" s="1" a="1"/>
  <c r="W3210" i="4" s="1"/>
  <c r="U3211" i="4"/>
  <c r="V3211" i="4" s="1"/>
  <c r="W3211" i="4" s="1" a="1"/>
  <c r="W3211" i="4" s="1"/>
  <c r="U3212" i="4"/>
  <c r="V3212" i="4" s="1"/>
  <c r="W3212" i="4" s="1" a="1"/>
  <c r="W3212" i="4" s="1"/>
  <c r="U3213" i="4"/>
  <c r="V3213" i="4" s="1"/>
  <c r="W3213" i="4" s="1" a="1"/>
  <c r="W3213" i="4" s="1"/>
  <c r="U3214" i="4"/>
  <c r="V3214" i="4" s="1"/>
  <c r="W3214" i="4" s="1" a="1"/>
  <c r="W3214" i="4" s="1"/>
  <c r="U3215" i="4"/>
  <c r="V3215" i="4" s="1"/>
  <c r="W3215" i="4" s="1" a="1"/>
  <c r="W3215" i="4" s="1"/>
  <c r="U3216" i="4"/>
  <c r="V3216" i="4" s="1"/>
  <c r="W3216" i="4" s="1" a="1"/>
  <c r="W3216" i="4" s="1"/>
  <c r="U3217" i="4"/>
  <c r="V3217" i="4" s="1"/>
  <c r="W3217" i="4" s="1" a="1"/>
  <c r="W3217" i="4" s="1"/>
  <c r="U3218" i="4"/>
  <c r="V3218" i="4" s="1"/>
  <c r="W3218" i="4" s="1" a="1"/>
  <c r="W3218" i="4" s="1"/>
  <c r="U3219" i="4"/>
  <c r="V3219" i="4" s="1"/>
  <c r="W3219" i="4" s="1" a="1"/>
  <c r="W3219" i="4" s="1"/>
  <c r="U3220" i="4"/>
  <c r="V3220" i="4" s="1"/>
  <c r="W3220" i="4" s="1" a="1"/>
  <c r="W3220" i="4" s="1"/>
  <c r="U3221" i="4"/>
  <c r="V3221" i="4" s="1"/>
  <c r="W3221" i="4" s="1" a="1"/>
  <c r="W3221" i="4" s="1"/>
  <c r="U3222" i="4"/>
  <c r="V3222" i="4" s="1"/>
  <c r="W3222" i="4" s="1" a="1"/>
  <c r="W3222" i="4" s="1"/>
  <c r="U3223" i="4"/>
  <c r="V3223" i="4" s="1"/>
  <c r="W3223" i="4" s="1" a="1"/>
  <c r="W3223" i="4" s="1"/>
  <c r="U3224" i="4"/>
  <c r="V3224" i="4" s="1"/>
  <c r="W3224" i="4" s="1" a="1"/>
  <c r="W3224" i="4" s="1"/>
  <c r="U3225" i="4"/>
  <c r="V3225" i="4" s="1"/>
  <c r="W3225" i="4" s="1" a="1"/>
  <c r="W3225" i="4" s="1"/>
  <c r="U3226" i="4"/>
  <c r="V3226" i="4" s="1"/>
  <c r="W3226" i="4" s="1" a="1"/>
  <c r="W3226" i="4" s="1"/>
  <c r="U3227" i="4"/>
  <c r="V3227" i="4" s="1"/>
  <c r="W3227" i="4" s="1" a="1"/>
  <c r="W3227" i="4" s="1"/>
  <c r="U3228" i="4"/>
  <c r="V3228" i="4" s="1"/>
  <c r="W3228" i="4" s="1" a="1"/>
  <c r="W3228" i="4" s="1"/>
  <c r="U3229" i="4"/>
  <c r="V3229" i="4" s="1"/>
  <c r="W3229" i="4" s="1" a="1"/>
  <c r="W3229" i="4" s="1"/>
  <c r="U3230" i="4"/>
  <c r="V3230" i="4" s="1"/>
  <c r="W3230" i="4" s="1" a="1"/>
  <c r="W3230" i="4" s="1"/>
  <c r="U3231" i="4"/>
  <c r="V3231" i="4" s="1"/>
  <c r="W3231" i="4" s="1" a="1"/>
  <c r="W3231" i="4" s="1"/>
  <c r="U3232" i="4"/>
  <c r="V3232" i="4" s="1"/>
  <c r="W3232" i="4" s="1" a="1"/>
  <c r="W3232" i="4" s="1"/>
  <c r="U3233" i="4"/>
  <c r="V3233" i="4" s="1"/>
  <c r="W3233" i="4" s="1" a="1"/>
  <c r="W3233" i="4" s="1"/>
  <c r="U3234" i="4"/>
  <c r="V3234" i="4" s="1"/>
  <c r="W3234" i="4" s="1" a="1"/>
  <c r="W3234" i="4" s="1"/>
  <c r="U3235" i="4"/>
  <c r="V3235" i="4" s="1"/>
  <c r="W3235" i="4" s="1" a="1"/>
  <c r="W3235" i="4" s="1"/>
  <c r="U3236" i="4"/>
  <c r="V3236" i="4" s="1"/>
  <c r="W3236" i="4" s="1" a="1"/>
  <c r="W3236" i="4" s="1"/>
  <c r="U3237" i="4"/>
  <c r="V3237" i="4" s="1"/>
  <c r="W3237" i="4" s="1" a="1"/>
  <c r="W3237" i="4" s="1"/>
  <c r="U3238" i="4"/>
  <c r="V3238" i="4" s="1"/>
  <c r="W3238" i="4" s="1" a="1"/>
  <c r="W3238" i="4" s="1"/>
  <c r="U3239" i="4"/>
  <c r="V3239" i="4" s="1"/>
  <c r="W3239" i="4" s="1" a="1"/>
  <c r="W3239" i="4" s="1"/>
  <c r="U3240" i="4"/>
  <c r="V3240" i="4" s="1"/>
  <c r="W3240" i="4" s="1" a="1"/>
  <c r="W3240" i="4" s="1"/>
  <c r="U3241" i="4"/>
  <c r="V3241" i="4" s="1"/>
  <c r="W3241" i="4" s="1" a="1"/>
  <c r="W3241" i="4" s="1"/>
  <c r="U3242" i="4"/>
  <c r="V3242" i="4" s="1"/>
  <c r="W3242" i="4" s="1" a="1"/>
  <c r="W3242" i="4" s="1"/>
  <c r="U3243" i="4"/>
  <c r="V3243" i="4" s="1"/>
  <c r="W3243" i="4" s="1" a="1"/>
  <c r="W3243" i="4" s="1"/>
  <c r="U3244" i="4"/>
  <c r="V3244" i="4" s="1"/>
  <c r="W3244" i="4" s="1" a="1"/>
  <c r="W3244" i="4" s="1"/>
  <c r="U3245" i="4"/>
  <c r="V3245" i="4" s="1"/>
  <c r="W3245" i="4" s="1" a="1"/>
  <c r="W3245" i="4" s="1"/>
  <c r="U3246" i="4"/>
  <c r="V3246" i="4" s="1"/>
  <c r="W3246" i="4" s="1" a="1"/>
  <c r="W3246" i="4" s="1"/>
  <c r="U3247" i="4"/>
  <c r="V3247" i="4" s="1"/>
  <c r="W3247" i="4" s="1" a="1"/>
  <c r="W3247" i="4" s="1"/>
  <c r="U3248" i="4"/>
  <c r="V3248" i="4" s="1"/>
  <c r="W3248" i="4" s="1" a="1"/>
  <c r="W3248" i="4" s="1"/>
  <c r="U3249" i="4"/>
  <c r="V3249" i="4" s="1"/>
  <c r="W3249" i="4" s="1" a="1"/>
  <c r="W3249" i="4" s="1"/>
  <c r="U3250" i="4"/>
  <c r="V3250" i="4" s="1"/>
  <c r="W3250" i="4" s="1" a="1"/>
  <c r="W3250" i="4" s="1"/>
  <c r="U3251" i="4"/>
  <c r="V3251" i="4" s="1"/>
  <c r="W3251" i="4" s="1" a="1"/>
  <c r="W3251" i="4" s="1"/>
  <c r="U3252" i="4"/>
  <c r="V3252" i="4" s="1"/>
  <c r="W3252" i="4" s="1" a="1"/>
  <c r="W3252" i="4" s="1"/>
  <c r="U3253" i="4"/>
  <c r="V3253" i="4" s="1"/>
  <c r="W3253" i="4" s="1" a="1"/>
  <c r="W3253" i="4" s="1"/>
  <c r="U3254" i="4"/>
  <c r="V3254" i="4" s="1"/>
  <c r="W3254" i="4" s="1" a="1"/>
  <c r="W3254" i="4" s="1"/>
  <c r="U3255" i="4"/>
  <c r="V3255" i="4" s="1"/>
  <c r="W3255" i="4" s="1" a="1"/>
  <c r="W3255" i="4" s="1"/>
  <c r="U3256" i="4"/>
  <c r="V3256" i="4" s="1"/>
  <c r="W3256" i="4" s="1" a="1"/>
  <c r="W3256" i="4" s="1"/>
  <c r="U3257" i="4"/>
  <c r="V3257" i="4" s="1"/>
  <c r="W3257" i="4" s="1" a="1"/>
  <c r="W3257" i="4" s="1"/>
  <c r="U3258" i="4"/>
  <c r="V3258" i="4" s="1"/>
  <c r="W3258" i="4" s="1" a="1"/>
  <c r="W3258" i="4" s="1"/>
  <c r="U3259" i="4"/>
  <c r="V3259" i="4" s="1"/>
  <c r="W3259" i="4" s="1" a="1"/>
  <c r="W3259" i="4" s="1"/>
  <c r="U3260" i="4"/>
  <c r="V3260" i="4" s="1"/>
  <c r="W3260" i="4" s="1" a="1"/>
  <c r="W3260" i="4" s="1"/>
  <c r="U3261" i="4"/>
  <c r="V3261" i="4" s="1"/>
  <c r="W3261" i="4" s="1" a="1"/>
  <c r="W3261" i="4" s="1"/>
  <c r="U3262" i="4"/>
  <c r="V3262" i="4" s="1"/>
  <c r="W3262" i="4" s="1" a="1"/>
  <c r="W3262" i="4" s="1"/>
  <c r="U3263" i="4"/>
  <c r="V3263" i="4" s="1"/>
  <c r="W3263" i="4" s="1" a="1"/>
  <c r="W3263" i="4" s="1"/>
  <c r="U3264" i="4"/>
  <c r="V3264" i="4" s="1"/>
  <c r="W3264" i="4" s="1" a="1"/>
  <c r="W3264" i="4" s="1"/>
  <c r="U3265" i="4"/>
  <c r="V3265" i="4" s="1"/>
  <c r="W3265" i="4" s="1" a="1"/>
  <c r="W3265" i="4" s="1"/>
  <c r="U3266" i="4"/>
  <c r="V3266" i="4" s="1"/>
  <c r="W3266" i="4" s="1" a="1"/>
  <c r="W3266" i="4" s="1"/>
  <c r="U3267" i="4"/>
  <c r="V3267" i="4" s="1"/>
  <c r="W3267" i="4" s="1" a="1"/>
  <c r="W3267" i="4" s="1"/>
  <c r="U3268" i="4"/>
  <c r="V3268" i="4" s="1"/>
  <c r="W3268" i="4" s="1" a="1"/>
  <c r="W3268" i="4" s="1"/>
  <c r="U3269" i="4"/>
  <c r="V3269" i="4" s="1"/>
  <c r="W3269" i="4" s="1" a="1"/>
  <c r="W3269" i="4" s="1"/>
  <c r="U3270" i="4"/>
  <c r="V3270" i="4" s="1"/>
  <c r="W3270" i="4" s="1" a="1"/>
  <c r="W3270" i="4" s="1"/>
  <c r="U3271" i="4"/>
  <c r="V3271" i="4" s="1"/>
  <c r="W3271" i="4" s="1" a="1"/>
  <c r="W3271" i="4" s="1"/>
  <c r="U3272" i="4"/>
  <c r="V3272" i="4" s="1"/>
  <c r="W3272" i="4" s="1" a="1"/>
  <c r="W3272" i="4" s="1"/>
  <c r="U3273" i="4"/>
  <c r="V3273" i="4" s="1"/>
  <c r="W3273" i="4" s="1" a="1"/>
  <c r="W3273" i="4" s="1"/>
  <c r="U3274" i="4"/>
  <c r="V3274" i="4" s="1"/>
  <c r="W3274" i="4" s="1" a="1"/>
  <c r="W3274" i="4" s="1"/>
  <c r="U3275" i="4"/>
  <c r="V3275" i="4" s="1"/>
  <c r="W3275" i="4" s="1" a="1"/>
  <c r="W3275" i="4" s="1"/>
  <c r="U3276" i="4"/>
  <c r="V3276" i="4" s="1"/>
  <c r="W3276" i="4" s="1" a="1"/>
  <c r="W3276" i="4" s="1"/>
  <c r="U3277" i="4"/>
  <c r="V3277" i="4" s="1"/>
  <c r="W3277" i="4" s="1" a="1"/>
  <c r="W3277" i="4" s="1"/>
  <c r="U3278" i="4"/>
  <c r="V3278" i="4" s="1"/>
  <c r="W3278" i="4" s="1" a="1"/>
  <c r="W3278" i="4" s="1"/>
  <c r="U3279" i="4"/>
  <c r="V3279" i="4" s="1"/>
  <c r="W3279" i="4" s="1" a="1"/>
  <c r="W3279" i="4" s="1"/>
  <c r="U3280" i="4"/>
  <c r="V3280" i="4" s="1"/>
  <c r="W3280" i="4" s="1" a="1"/>
  <c r="W3280" i="4" s="1"/>
  <c r="U3281" i="4"/>
  <c r="V3281" i="4" s="1"/>
  <c r="W3281" i="4" s="1" a="1"/>
  <c r="W3281" i="4" s="1"/>
  <c r="U3282" i="4"/>
  <c r="V3282" i="4" s="1"/>
  <c r="W3282" i="4" s="1" a="1"/>
  <c r="W3282" i="4" s="1"/>
  <c r="U3283" i="4"/>
  <c r="V3283" i="4" s="1"/>
  <c r="W3283" i="4" s="1" a="1"/>
  <c r="W3283" i="4" s="1"/>
  <c r="U3284" i="4"/>
  <c r="V3284" i="4" s="1"/>
  <c r="W3284" i="4" s="1" a="1"/>
  <c r="W3284" i="4" s="1"/>
  <c r="U3285" i="4"/>
  <c r="V3285" i="4" s="1"/>
  <c r="W3285" i="4" s="1" a="1"/>
  <c r="W3285" i="4" s="1"/>
  <c r="U3286" i="4"/>
  <c r="V3286" i="4" s="1"/>
  <c r="W3286" i="4" s="1" a="1"/>
  <c r="W3286" i="4" s="1"/>
  <c r="U3287" i="4"/>
  <c r="V3287" i="4" s="1"/>
  <c r="W3287" i="4" s="1" a="1"/>
  <c r="W3287" i="4" s="1"/>
  <c r="U3288" i="4"/>
  <c r="V3288" i="4" s="1"/>
  <c r="W3288" i="4" s="1" a="1"/>
  <c r="W3288" i="4" s="1"/>
  <c r="U3289" i="4"/>
  <c r="V3289" i="4" s="1"/>
  <c r="W3289" i="4" s="1" a="1"/>
  <c r="W3289" i="4" s="1"/>
  <c r="U3290" i="4"/>
  <c r="V3290" i="4" s="1"/>
  <c r="W3290" i="4" s="1" a="1"/>
  <c r="W3290" i="4" s="1"/>
  <c r="U3291" i="4"/>
  <c r="V3291" i="4" s="1"/>
  <c r="W3291" i="4" s="1" a="1"/>
  <c r="W3291" i="4" s="1"/>
  <c r="U3292" i="4"/>
  <c r="V3292" i="4" s="1"/>
  <c r="W3292" i="4" s="1" a="1"/>
  <c r="W3292" i="4" s="1"/>
  <c r="U3293" i="4"/>
  <c r="V3293" i="4" s="1"/>
  <c r="W3293" i="4" s="1" a="1"/>
  <c r="W3293" i="4" s="1"/>
  <c r="U3294" i="4"/>
  <c r="V3294" i="4" s="1"/>
  <c r="W3294" i="4" s="1" a="1"/>
  <c r="W3294" i="4" s="1"/>
  <c r="U3295" i="4"/>
  <c r="V3295" i="4" s="1"/>
  <c r="W3295" i="4" s="1" a="1"/>
  <c r="W3295" i="4" s="1"/>
  <c r="U3296" i="4"/>
  <c r="V3296" i="4" s="1"/>
  <c r="W3296" i="4" s="1" a="1"/>
  <c r="W3296" i="4" s="1"/>
  <c r="U3297" i="4"/>
  <c r="V3297" i="4" s="1"/>
  <c r="W3297" i="4" s="1" a="1"/>
  <c r="W3297" i="4" s="1"/>
  <c r="U3298" i="4"/>
  <c r="V3298" i="4" s="1"/>
  <c r="W3298" i="4" s="1" a="1"/>
  <c r="W3298" i="4" s="1"/>
  <c r="U3299" i="4"/>
  <c r="V3299" i="4" s="1"/>
  <c r="W3299" i="4" s="1" a="1"/>
  <c r="W3299" i="4" s="1"/>
  <c r="U3300" i="4"/>
  <c r="V3300" i="4" s="1"/>
  <c r="W3300" i="4" s="1" a="1"/>
  <c r="W3300" i="4" s="1"/>
  <c r="U3301" i="4"/>
  <c r="V3301" i="4" s="1"/>
  <c r="W3301" i="4" s="1" a="1"/>
  <c r="W3301" i="4" s="1"/>
  <c r="U3302" i="4"/>
  <c r="V3302" i="4" s="1"/>
  <c r="W3302" i="4" s="1" a="1"/>
  <c r="W3302" i="4" s="1"/>
  <c r="U3303" i="4"/>
  <c r="V3303" i="4" s="1"/>
  <c r="W3303" i="4" s="1" a="1"/>
  <c r="W3303" i="4" s="1"/>
  <c r="U3304" i="4"/>
  <c r="V3304" i="4" s="1"/>
  <c r="W3304" i="4" s="1" a="1"/>
  <c r="W3304" i="4" s="1"/>
  <c r="U3305" i="4"/>
  <c r="V3305" i="4" s="1"/>
  <c r="W3305" i="4" s="1" a="1"/>
  <c r="W3305" i="4" s="1"/>
  <c r="U3306" i="4"/>
  <c r="V3306" i="4" s="1"/>
  <c r="W3306" i="4" s="1" a="1"/>
  <c r="W3306" i="4" s="1"/>
  <c r="U3307" i="4"/>
  <c r="V3307" i="4" s="1"/>
  <c r="W3307" i="4" s="1" a="1"/>
  <c r="W3307" i="4" s="1"/>
  <c r="U3308" i="4"/>
  <c r="V3308" i="4" s="1"/>
  <c r="W3308" i="4" s="1" a="1"/>
  <c r="W3308" i="4" s="1"/>
  <c r="U3309" i="4"/>
  <c r="V3309" i="4" s="1"/>
  <c r="W3309" i="4" s="1" a="1"/>
  <c r="W3309" i="4" s="1"/>
  <c r="U3310" i="4"/>
  <c r="V3310" i="4" s="1"/>
  <c r="W3310" i="4" s="1" a="1"/>
  <c r="W3310" i="4" s="1"/>
  <c r="U3311" i="4"/>
  <c r="V3311" i="4" s="1"/>
  <c r="W3311" i="4" s="1" a="1"/>
  <c r="W3311" i="4" s="1"/>
  <c r="U3312" i="4"/>
  <c r="V3312" i="4" s="1"/>
  <c r="W3312" i="4" s="1" a="1"/>
  <c r="W3312" i="4" s="1"/>
  <c r="U3313" i="4"/>
  <c r="V3313" i="4" s="1"/>
  <c r="W3313" i="4" s="1" a="1"/>
  <c r="W3313" i="4" s="1"/>
  <c r="U3314" i="4"/>
  <c r="V3314" i="4" s="1"/>
  <c r="W3314" i="4" s="1" a="1"/>
  <c r="W3314" i="4" s="1"/>
  <c r="U3315" i="4"/>
  <c r="V3315" i="4" s="1"/>
  <c r="W3315" i="4" s="1" a="1"/>
  <c r="W3315" i="4" s="1"/>
  <c r="U3316" i="4"/>
  <c r="V3316" i="4" s="1"/>
  <c r="W3316" i="4" s="1" a="1"/>
  <c r="W3316" i="4" s="1"/>
  <c r="U3317" i="4"/>
  <c r="V3317" i="4" s="1"/>
  <c r="W3317" i="4" s="1" a="1"/>
  <c r="W3317" i="4" s="1"/>
  <c r="U3318" i="4"/>
  <c r="V3318" i="4" s="1"/>
  <c r="W3318" i="4" s="1" a="1"/>
  <c r="W3318" i="4" s="1"/>
  <c r="U3319" i="4"/>
  <c r="V3319" i="4" s="1"/>
  <c r="W3319" i="4" s="1" a="1"/>
  <c r="W3319" i="4" s="1"/>
  <c r="U3320" i="4"/>
  <c r="V3320" i="4" s="1"/>
  <c r="W3320" i="4" s="1" a="1"/>
  <c r="W3320" i="4" s="1"/>
  <c r="U3321" i="4"/>
  <c r="V3321" i="4" s="1"/>
  <c r="W3321" i="4" s="1" a="1"/>
  <c r="W3321" i="4" s="1"/>
  <c r="U3322" i="4"/>
  <c r="V3322" i="4" s="1"/>
  <c r="W3322" i="4" s="1" a="1"/>
  <c r="W3322" i="4" s="1"/>
  <c r="U3323" i="4"/>
  <c r="V3323" i="4" s="1"/>
  <c r="W3323" i="4" s="1" a="1"/>
  <c r="W3323" i="4" s="1"/>
  <c r="U3324" i="4"/>
  <c r="V3324" i="4" s="1"/>
  <c r="W3324" i="4" s="1" a="1"/>
  <c r="W3324" i="4" s="1"/>
  <c r="U3325" i="4"/>
  <c r="V3325" i="4" s="1"/>
  <c r="W3325" i="4" s="1" a="1"/>
  <c r="W3325" i="4" s="1"/>
  <c r="U3326" i="4"/>
  <c r="V3326" i="4" s="1"/>
  <c r="W3326" i="4" s="1" a="1"/>
  <c r="W3326" i="4" s="1"/>
  <c r="U3327" i="4"/>
  <c r="V3327" i="4" s="1"/>
  <c r="W3327" i="4" s="1" a="1"/>
  <c r="W3327" i="4" s="1"/>
  <c r="U3328" i="4"/>
  <c r="V3328" i="4" s="1"/>
  <c r="W3328" i="4" s="1" a="1"/>
  <c r="W3328" i="4" s="1"/>
  <c r="U3329" i="4"/>
  <c r="V3329" i="4" s="1"/>
  <c r="W3329" i="4" s="1" a="1"/>
  <c r="W3329" i="4" s="1"/>
  <c r="U3330" i="4"/>
  <c r="V3330" i="4" s="1"/>
  <c r="W3330" i="4" s="1" a="1"/>
  <c r="W3330" i="4" s="1"/>
  <c r="U3331" i="4"/>
  <c r="V3331" i="4" s="1"/>
  <c r="W3331" i="4" s="1" a="1"/>
  <c r="W3331" i="4" s="1"/>
  <c r="U3332" i="4"/>
  <c r="V3332" i="4" s="1"/>
  <c r="W3332" i="4" s="1" a="1"/>
  <c r="W3332" i="4" s="1"/>
  <c r="U3333" i="4"/>
  <c r="V3333" i="4" s="1"/>
  <c r="W3333" i="4" s="1" a="1"/>
  <c r="W3333" i="4" s="1"/>
  <c r="U3334" i="4"/>
  <c r="V3334" i="4" s="1"/>
  <c r="W3334" i="4" s="1" a="1"/>
  <c r="W3334" i="4" s="1"/>
  <c r="U3335" i="4"/>
  <c r="V3335" i="4" s="1"/>
  <c r="W3335" i="4" s="1" a="1"/>
  <c r="W3335" i="4" s="1"/>
  <c r="U3336" i="4"/>
  <c r="V3336" i="4" s="1"/>
  <c r="W3336" i="4" s="1" a="1"/>
  <c r="W3336" i="4" s="1"/>
  <c r="U3337" i="4"/>
  <c r="V3337" i="4" s="1"/>
  <c r="W3337" i="4" s="1" a="1"/>
  <c r="W3337" i="4" s="1"/>
  <c r="U3338" i="4"/>
  <c r="V3338" i="4" s="1"/>
  <c r="W3338" i="4" s="1" a="1"/>
  <c r="W3338" i="4" s="1"/>
  <c r="U3339" i="4"/>
  <c r="V3339" i="4" s="1"/>
  <c r="W3339" i="4" s="1" a="1"/>
  <c r="W3339" i="4" s="1"/>
  <c r="U3340" i="4"/>
  <c r="V3340" i="4" s="1"/>
  <c r="W3340" i="4" s="1" a="1"/>
  <c r="W3340" i="4" s="1"/>
  <c r="U3341" i="4"/>
  <c r="V3341" i="4" s="1"/>
  <c r="W3341" i="4" s="1" a="1"/>
  <c r="W3341" i="4" s="1"/>
  <c r="U3342" i="4"/>
  <c r="V3342" i="4" s="1"/>
  <c r="W3342" i="4" s="1" a="1"/>
  <c r="W3342" i="4" s="1"/>
  <c r="U3343" i="4"/>
  <c r="V3343" i="4" s="1"/>
  <c r="W3343" i="4" s="1" a="1"/>
  <c r="W3343" i="4" s="1"/>
  <c r="U3344" i="4"/>
  <c r="V3344" i="4" s="1"/>
  <c r="W3344" i="4" s="1" a="1"/>
  <c r="W3344" i="4" s="1"/>
  <c r="U3345" i="4"/>
  <c r="V3345" i="4" s="1"/>
  <c r="W3345" i="4" s="1" a="1"/>
  <c r="W3345" i="4" s="1"/>
  <c r="U3346" i="4"/>
  <c r="V3346" i="4" s="1"/>
  <c r="W3346" i="4" s="1" a="1"/>
  <c r="W3346" i="4" s="1"/>
  <c r="U3347" i="4"/>
  <c r="V3347" i="4" s="1"/>
  <c r="W3347" i="4" s="1" a="1"/>
  <c r="W3347" i="4" s="1"/>
  <c r="U3348" i="4"/>
  <c r="V3348" i="4" s="1"/>
  <c r="W3348" i="4" s="1" a="1"/>
  <c r="W3348" i="4" s="1"/>
  <c r="U3349" i="4"/>
  <c r="V3349" i="4" s="1"/>
  <c r="W3349" i="4" s="1" a="1"/>
  <c r="W3349" i="4" s="1"/>
  <c r="U3350" i="4"/>
  <c r="V3350" i="4" s="1"/>
  <c r="W3350" i="4" s="1" a="1"/>
  <c r="W3350" i="4" s="1"/>
  <c r="U3351" i="4"/>
  <c r="V3351" i="4" s="1"/>
  <c r="W3351" i="4" s="1" a="1"/>
  <c r="W3351" i="4" s="1"/>
  <c r="U3352" i="4"/>
  <c r="V3352" i="4" s="1"/>
  <c r="W3352" i="4" s="1" a="1"/>
  <c r="W3352" i="4" s="1"/>
  <c r="U3353" i="4"/>
  <c r="V3353" i="4" s="1"/>
  <c r="W3353" i="4" s="1" a="1"/>
  <c r="W3353" i="4" s="1"/>
  <c r="U3354" i="4"/>
  <c r="V3354" i="4" s="1"/>
  <c r="W3354" i="4" s="1" a="1"/>
  <c r="W3354" i="4" s="1"/>
  <c r="U3355" i="4"/>
  <c r="V3355" i="4" s="1"/>
  <c r="W3355" i="4" s="1" a="1"/>
  <c r="W3355" i="4" s="1"/>
  <c r="U3356" i="4"/>
  <c r="V3356" i="4" s="1"/>
  <c r="W3356" i="4" s="1" a="1"/>
  <c r="W3356" i="4" s="1"/>
  <c r="U3357" i="4"/>
  <c r="V3357" i="4" s="1"/>
  <c r="W3357" i="4" s="1" a="1"/>
  <c r="W3357" i="4" s="1"/>
  <c r="U3358" i="4"/>
  <c r="V3358" i="4" s="1"/>
  <c r="W3358" i="4" s="1" a="1"/>
  <c r="W3358" i="4" s="1"/>
  <c r="U3359" i="4"/>
  <c r="V3359" i="4" s="1"/>
  <c r="W3359" i="4" s="1" a="1"/>
  <c r="W3359" i="4" s="1"/>
  <c r="U3360" i="4"/>
  <c r="V3360" i="4" s="1"/>
  <c r="W3360" i="4" s="1" a="1"/>
  <c r="W3360" i="4" s="1"/>
  <c r="U3361" i="4"/>
  <c r="V3361" i="4" s="1"/>
  <c r="W3361" i="4" s="1" a="1"/>
  <c r="W3361" i="4" s="1"/>
  <c r="U3362" i="4"/>
  <c r="V3362" i="4" s="1"/>
  <c r="W3362" i="4" s="1" a="1"/>
  <c r="W3362" i="4" s="1"/>
  <c r="U3363" i="4"/>
  <c r="V3363" i="4" s="1"/>
  <c r="W3363" i="4" s="1" a="1"/>
  <c r="W3363" i="4" s="1"/>
  <c r="U3364" i="4"/>
  <c r="V3364" i="4" s="1"/>
  <c r="W3364" i="4" s="1" a="1"/>
  <c r="W3364" i="4" s="1"/>
  <c r="U3365" i="4"/>
  <c r="V3365" i="4" s="1"/>
  <c r="W3365" i="4" s="1" a="1"/>
  <c r="W3365" i="4" s="1"/>
  <c r="U3366" i="4"/>
  <c r="V3366" i="4" s="1"/>
  <c r="W3366" i="4" s="1" a="1"/>
  <c r="W3366" i="4" s="1"/>
  <c r="U3367" i="4"/>
  <c r="V3367" i="4" s="1"/>
  <c r="W3367" i="4" s="1" a="1"/>
  <c r="W3367" i="4" s="1"/>
  <c r="U3368" i="4"/>
  <c r="V3368" i="4" s="1"/>
  <c r="W3368" i="4" s="1" a="1"/>
  <c r="W3368" i="4" s="1"/>
  <c r="U3369" i="4"/>
  <c r="V3369" i="4" s="1"/>
  <c r="W3369" i="4" s="1" a="1"/>
  <c r="W3369" i="4" s="1"/>
  <c r="U3370" i="4"/>
  <c r="V3370" i="4" s="1"/>
  <c r="W3370" i="4" s="1" a="1"/>
  <c r="W3370" i="4" s="1"/>
  <c r="U3371" i="4"/>
  <c r="V3371" i="4" s="1"/>
  <c r="W3371" i="4" s="1" a="1"/>
  <c r="W3371" i="4" s="1"/>
  <c r="U3372" i="4"/>
  <c r="V3372" i="4" s="1"/>
  <c r="W3372" i="4" s="1" a="1"/>
  <c r="W3372" i="4" s="1"/>
  <c r="U3373" i="4"/>
  <c r="V3373" i="4" s="1"/>
  <c r="W3373" i="4" s="1" a="1"/>
  <c r="W3373" i="4" s="1"/>
  <c r="U3374" i="4"/>
  <c r="V3374" i="4" s="1"/>
  <c r="W3374" i="4" s="1" a="1"/>
  <c r="W3374" i="4" s="1"/>
  <c r="U3375" i="4"/>
  <c r="V3375" i="4" s="1"/>
  <c r="W3375" i="4" s="1" a="1"/>
  <c r="W3375" i="4" s="1"/>
  <c r="U3376" i="4"/>
  <c r="V3376" i="4" s="1"/>
  <c r="W3376" i="4" s="1" a="1"/>
  <c r="W3376" i="4" s="1"/>
  <c r="U3377" i="4"/>
  <c r="V3377" i="4" s="1"/>
  <c r="W3377" i="4" s="1" a="1"/>
  <c r="W3377" i="4" s="1"/>
  <c r="U3378" i="4"/>
  <c r="V3378" i="4" s="1"/>
  <c r="W3378" i="4" s="1" a="1"/>
  <c r="W3378" i="4" s="1"/>
  <c r="U3379" i="4"/>
  <c r="V3379" i="4" s="1"/>
  <c r="W3379" i="4" s="1" a="1"/>
  <c r="W3379" i="4" s="1"/>
  <c r="U3380" i="4"/>
  <c r="V3380" i="4" s="1"/>
  <c r="W3380" i="4" s="1" a="1"/>
  <c r="W3380" i="4" s="1"/>
  <c r="U3381" i="4"/>
  <c r="V3381" i="4" s="1"/>
  <c r="W3381" i="4" s="1" a="1"/>
  <c r="W3381" i="4" s="1"/>
  <c r="U3382" i="4"/>
  <c r="V3382" i="4" s="1"/>
  <c r="W3382" i="4" s="1" a="1"/>
  <c r="W3382" i="4" s="1"/>
  <c r="U3383" i="4"/>
  <c r="V3383" i="4" s="1"/>
  <c r="W3383" i="4" s="1" a="1"/>
  <c r="W3383" i="4" s="1"/>
  <c r="U3384" i="4"/>
  <c r="V3384" i="4" s="1"/>
  <c r="W3384" i="4" s="1" a="1"/>
  <c r="W3384" i="4" s="1"/>
  <c r="U3385" i="4"/>
  <c r="V3385" i="4" s="1"/>
  <c r="W3385" i="4" s="1" a="1"/>
  <c r="W3385" i="4" s="1"/>
  <c r="U3386" i="4"/>
  <c r="V3386" i="4" s="1"/>
  <c r="W3386" i="4" s="1" a="1"/>
  <c r="W3386" i="4" s="1"/>
  <c r="U3387" i="4"/>
  <c r="V3387" i="4" s="1"/>
  <c r="W3387" i="4" s="1" a="1"/>
  <c r="W3387" i="4" s="1"/>
  <c r="U3388" i="4"/>
  <c r="V3388" i="4" s="1"/>
  <c r="W3388" i="4" s="1" a="1"/>
  <c r="W3388" i="4" s="1"/>
  <c r="U3389" i="4"/>
  <c r="V3389" i="4" s="1"/>
  <c r="W3389" i="4" s="1" a="1"/>
  <c r="W3389" i="4" s="1"/>
  <c r="U3390" i="4"/>
  <c r="V3390" i="4" s="1"/>
  <c r="W3390" i="4" s="1" a="1"/>
  <c r="W3390" i="4" s="1"/>
  <c r="U3391" i="4"/>
  <c r="V3391" i="4" s="1"/>
  <c r="W3391" i="4" s="1" a="1"/>
  <c r="W3391" i="4" s="1"/>
  <c r="U3392" i="4"/>
  <c r="V3392" i="4" s="1"/>
  <c r="W3392" i="4" s="1" a="1"/>
  <c r="W3392" i="4" s="1"/>
  <c r="U3393" i="4"/>
  <c r="V3393" i="4" s="1"/>
  <c r="W3393" i="4" s="1" a="1"/>
  <c r="W3393" i="4" s="1"/>
  <c r="U3394" i="4"/>
  <c r="V3394" i="4" s="1"/>
  <c r="W3394" i="4" s="1" a="1"/>
  <c r="W3394" i="4" s="1"/>
  <c r="U3395" i="4"/>
  <c r="V3395" i="4" s="1"/>
  <c r="W3395" i="4" s="1" a="1"/>
  <c r="W3395" i="4" s="1"/>
  <c r="U3396" i="4"/>
  <c r="V3396" i="4" s="1"/>
  <c r="W3396" i="4" s="1" a="1"/>
  <c r="W3396" i="4" s="1"/>
  <c r="U3397" i="4"/>
  <c r="V3397" i="4" s="1"/>
  <c r="W3397" i="4" s="1" a="1"/>
  <c r="W3397" i="4" s="1"/>
  <c r="U3398" i="4"/>
  <c r="V3398" i="4" s="1"/>
  <c r="W3398" i="4" s="1" a="1"/>
  <c r="W3398" i="4" s="1"/>
  <c r="U3399" i="4"/>
  <c r="V3399" i="4" s="1"/>
  <c r="W3399" i="4" s="1" a="1"/>
  <c r="W3399" i="4" s="1"/>
  <c r="U3400" i="4"/>
  <c r="V3400" i="4" s="1"/>
  <c r="W3400" i="4" s="1" a="1"/>
  <c r="W3400" i="4" s="1"/>
  <c r="U3401" i="4"/>
  <c r="V3401" i="4" s="1"/>
  <c r="W3401" i="4" s="1" a="1"/>
  <c r="W3401" i="4" s="1"/>
  <c r="U3402" i="4"/>
  <c r="V3402" i="4" s="1"/>
  <c r="W3402" i="4" s="1" a="1"/>
  <c r="W3402" i="4" s="1"/>
  <c r="U3403" i="4"/>
  <c r="V3403" i="4" s="1"/>
  <c r="W3403" i="4" s="1" a="1"/>
  <c r="W3403" i="4" s="1"/>
  <c r="U3404" i="4"/>
  <c r="V3404" i="4" s="1"/>
  <c r="W3404" i="4" s="1" a="1"/>
  <c r="W3404" i="4" s="1"/>
  <c r="U3405" i="4"/>
  <c r="V3405" i="4" s="1"/>
  <c r="W3405" i="4" s="1" a="1"/>
  <c r="W3405" i="4" s="1"/>
  <c r="U3406" i="4"/>
  <c r="V3406" i="4" s="1"/>
  <c r="W3406" i="4" s="1" a="1"/>
  <c r="W3406" i="4" s="1"/>
  <c r="U3407" i="4"/>
  <c r="V3407" i="4" s="1"/>
  <c r="W3407" i="4" s="1" a="1"/>
  <c r="W3407" i="4" s="1"/>
  <c r="U3408" i="4"/>
  <c r="V3408" i="4" s="1"/>
  <c r="W3408" i="4" s="1" a="1"/>
  <c r="W3408" i="4" s="1"/>
  <c r="U3409" i="4"/>
  <c r="V3409" i="4" s="1"/>
  <c r="W3409" i="4" s="1" a="1"/>
  <c r="W3409" i="4" s="1"/>
  <c r="U3410" i="4"/>
  <c r="V3410" i="4" s="1"/>
  <c r="W3410" i="4" s="1" a="1"/>
  <c r="W3410" i="4" s="1"/>
  <c r="U3411" i="4"/>
  <c r="V3411" i="4" s="1"/>
  <c r="W3411" i="4" s="1" a="1"/>
  <c r="W3411" i="4" s="1"/>
  <c r="U3412" i="4"/>
  <c r="V3412" i="4" s="1"/>
  <c r="W3412" i="4" s="1" a="1"/>
  <c r="W3412" i="4" s="1"/>
  <c r="U3413" i="4"/>
  <c r="V3413" i="4" s="1"/>
  <c r="W3413" i="4" s="1" a="1"/>
  <c r="W3413" i="4" s="1"/>
  <c r="U3414" i="4"/>
  <c r="V3414" i="4" s="1"/>
  <c r="W3414" i="4" s="1" a="1"/>
  <c r="W3414" i="4" s="1"/>
  <c r="U3415" i="4"/>
  <c r="V3415" i="4" s="1"/>
  <c r="W3415" i="4" s="1" a="1"/>
  <c r="W3415" i="4" s="1"/>
  <c r="U3416" i="4"/>
  <c r="V3416" i="4" s="1"/>
  <c r="W3416" i="4" s="1" a="1"/>
  <c r="W3416" i="4" s="1"/>
  <c r="U3417" i="4"/>
  <c r="V3417" i="4" s="1"/>
  <c r="W3417" i="4" s="1" a="1"/>
  <c r="W3417" i="4" s="1"/>
  <c r="U3418" i="4"/>
  <c r="V3418" i="4" s="1"/>
  <c r="W3418" i="4" s="1" a="1"/>
  <c r="W3418" i="4" s="1"/>
  <c r="U3419" i="4"/>
  <c r="V3419" i="4" s="1"/>
  <c r="W3419" i="4" s="1" a="1"/>
  <c r="W3419" i="4" s="1"/>
  <c r="U3420" i="4"/>
  <c r="V3420" i="4" s="1"/>
  <c r="W3420" i="4" s="1" a="1"/>
  <c r="W3420" i="4" s="1"/>
  <c r="U3421" i="4"/>
  <c r="V3421" i="4" s="1"/>
  <c r="W3421" i="4" s="1" a="1"/>
  <c r="W3421" i="4" s="1"/>
  <c r="U3422" i="4"/>
  <c r="V3422" i="4" s="1"/>
  <c r="W3422" i="4" s="1" a="1"/>
  <c r="W3422" i="4" s="1"/>
  <c r="U3423" i="4"/>
  <c r="V3423" i="4" s="1"/>
  <c r="W3423" i="4" s="1" a="1"/>
  <c r="W3423" i="4" s="1"/>
  <c r="U3424" i="4"/>
  <c r="V3424" i="4" s="1"/>
  <c r="W3424" i="4" s="1" a="1"/>
  <c r="W3424" i="4" s="1"/>
  <c r="U3425" i="4"/>
  <c r="V3425" i="4" s="1"/>
  <c r="W3425" i="4" s="1" a="1"/>
  <c r="W3425" i="4" s="1"/>
  <c r="U3426" i="4"/>
  <c r="V3426" i="4" s="1"/>
  <c r="W3426" i="4" s="1" a="1"/>
  <c r="W3426" i="4" s="1"/>
  <c r="U3427" i="4"/>
  <c r="V3427" i="4" s="1"/>
  <c r="W3427" i="4" s="1" a="1"/>
  <c r="W3427" i="4" s="1"/>
  <c r="U3428" i="4"/>
  <c r="V3428" i="4" s="1"/>
  <c r="W3428" i="4" s="1" a="1"/>
  <c r="W3428" i="4" s="1"/>
  <c r="U3429" i="4"/>
  <c r="V3429" i="4" s="1"/>
  <c r="W3429" i="4" s="1" a="1"/>
  <c r="W3429" i="4" s="1"/>
  <c r="U3430" i="4"/>
  <c r="V3430" i="4" s="1"/>
  <c r="W3430" i="4" s="1" a="1"/>
  <c r="W3430" i="4" s="1"/>
  <c r="U3431" i="4"/>
  <c r="V3431" i="4" s="1"/>
  <c r="W3431" i="4" s="1" a="1"/>
  <c r="W3431" i="4" s="1"/>
  <c r="U3432" i="4"/>
  <c r="V3432" i="4" s="1"/>
  <c r="W3432" i="4" s="1" a="1"/>
  <c r="W3432" i="4" s="1"/>
  <c r="U3433" i="4"/>
  <c r="V3433" i="4" s="1"/>
  <c r="W3433" i="4" s="1" a="1"/>
  <c r="W3433" i="4" s="1"/>
  <c r="U3434" i="4"/>
  <c r="V3434" i="4" s="1"/>
  <c r="W3434" i="4" s="1" a="1"/>
  <c r="W3434" i="4" s="1"/>
  <c r="U3435" i="4"/>
  <c r="V3435" i="4" s="1"/>
  <c r="W3435" i="4" s="1" a="1"/>
  <c r="W3435" i="4" s="1"/>
  <c r="U3436" i="4"/>
  <c r="V3436" i="4" s="1"/>
  <c r="W3436" i="4" s="1" a="1"/>
  <c r="W3436" i="4" s="1"/>
  <c r="U3437" i="4"/>
  <c r="V3437" i="4" s="1"/>
  <c r="W3437" i="4" s="1" a="1"/>
  <c r="W3437" i="4" s="1"/>
  <c r="U3438" i="4"/>
  <c r="V3438" i="4" s="1"/>
  <c r="W3438" i="4" s="1" a="1"/>
  <c r="W3438" i="4" s="1"/>
  <c r="U3439" i="4"/>
  <c r="V3439" i="4" s="1"/>
  <c r="W3439" i="4" s="1" a="1"/>
  <c r="W3439" i="4" s="1"/>
  <c r="U3440" i="4"/>
  <c r="V3440" i="4" s="1"/>
  <c r="W3440" i="4" s="1" a="1"/>
  <c r="W3440" i="4" s="1"/>
  <c r="U3441" i="4"/>
  <c r="V3441" i="4" s="1"/>
  <c r="W3441" i="4" s="1" a="1"/>
  <c r="W3441" i="4" s="1"/>
  <c r="U3442" i="4"/>
  <c r="V3442" i="4" s="1"/>
  <c r="W3442" i="4" s="1" a="1"/>
  <c r="W3442" i="4" s="1"/>
  <c r="U3443" i="4"/>
  <c r="V3443" i="4" s="1"/>
  <c r="W3443" i="4" s="1" a="1"/>
  <c r="W3443" i="4" s="1"/>
  <c r="U3444" i="4"/>
  <c r="V3444" i="4" s="1"/>
  <c r="W3444" i="4" s="1" a="1"/>
  <c r="W3444" i="4" s="1"/>
  <c r="U3445" i="4"/>
  <c r="V3445" i="4" s="1"/>
  <c r="W3445" i="4" s="1" a="1"/>
  <c r="W3445" i="4" s="1"/>
  <c r="U3446" i="4"/>
  <c r="V3446" i="4" s="1"/>
  <c r="W3446" i="4" s="1" a="1"/>
  <c r="W3446" i="4" s="1"/>
  <c r="U3447" i="4"/>
  <c r="V3447" i="4" s="1"/>
  <c r="W3447" i="4" s="1" a="1"/>
  <c r="W3447" i="4" s="1"/>
  <c r="U3448" i="4"/>
  <c r="V3448" i="4" s="1"/>
  <c r="W3448" i="4" s="1" a="1"/>
  <c r="W3448" i="4" s="1"/>
  <c r="U3449" i="4"/>
  <c r="V3449" i="4" s="1"/>
  <c r="W3449" i="4" s="1" a="1"/>
  <c r="W3449" i="4" s="1"/>
  <c r="U3450" i="4"/>
  <c r="V3450" i="4" s="1"/>
  <c r="W3450" i="4" s="1" a="1"/>
  <c r="W3450" i="4" s="1"/>
  <c r="U3451" i="4"/>
  <c r="V3451" i="4" s="1"/>
  <c r="W3451" i="4" s="1" a="1"/>
  <c r="W3451" i="4" s="1"/>
  <c r="U3452" i="4"/>
  <c r="V3452" i="4" s="1"/>
  <c r="W3452" i="4" s="1" a="1"/>
  <c r="W3452" i="4" s="1"/>
  <c r="U3453" i="4"/>
  <c r="V3453" i="4" s="1"/>
  <c r="W3453" i="4" s="1" a="1"/>
  <c r="W3453" i="4" s="1"/>
  <c r="U3454" i="4"/>
  <c r="V3454" i="4" s="1"/>
  <c r="W3454" i="4" s="1" a="1"/>
  <c r="W3454" i="4" s="1"/>
  <c r="U3455" i="4"/>
  <c r="V3455" i="4" s="1"/>
  <c r="W3455" i="4" s="1" a="1"/>
  <c r="W3455" i="4" s="1"/>
  <c r="U3456" i="4"/>
  <c r="V3456" i="4" s="1"/>
  <c r="W3456" i="4" s="1" a="1"/>
  <c r="W3456" i="4" s="1"/>
  <c r="U3457" i="4"/>
  <c r="V3457" i="4" s="1"/>
  <c r="W3457" i="4" s="1" a="1"/>
  <c r="W3457" i="4" s="1"/>
  <c r="U3458" i="4"/>
  <c r="V3458" i="4" s="1"/>
  <c r="W3458" i="4" s="1" a="1"/>
  <c r="W3458" i="4" s="1"/>
  <c r="U3459" i="4"/>
  <c r="V3459" i="4" s="1"/>
  <c r="W3459" i="4" s="1" a="1"/>
  <c r="W3459" i="4" s="1"/>
  <c r="U3460" i="4"/>
  <c r="V3460" i="4" s="1"/>
  <c r="W3460" i="4" s="1" a="1"/>
  <c r="W3460" i="4" s="1"/>
  <c r="U3461" i="4"/>
  <c r="V3461" i="4" s="1"/>
  <c r="W3461" i="4" s="1" a="1"/>
  <c r="W3461" i="4" s="1"/>
  <c r="U3462" i="4"/>
  <c r="V3462" i="4" s="1"/>
  <c r="W3462" i="4" s="1" a="1"/>
  <c r="W3462" i="4" s="1"/>
  <c r="U3463" i="4"/>
  <c r="V3463" i="4" s="1"/>
  <c r="W3463" i="4" s="1" a="1"/>
  <c r="W3463" i="4" s="1"/>
  <c r="U3464" i="4"/>
  <c r="V3464" i="4" s="1"/>
  <c r="W3464" i="4" s="1" a="1"/>
  <c r="W3464" i="4" s="1"/>
  <c r="U3465" i="4"/>
  <c r="V3465" i="4" s="1"/>
  <c r="W3465" i="4" s="1" a="1"/>
  <c r="W3465" i="4" s="1"/>
  <c r="U3466" i="4"/>
  <c r="V3466" i="4" s="1"/>
  <c r="W3466" i="4" s="1" a="1"/>
  <c r="W3466" i="4" s="1"/>
  <c r="U3467" i="4"/>
  <c r="V3467" i="4" s="1"/>
  <c r="W3467" i="4" s="1" a="1"/>
  <c r="W3467" i="4" s="1"/>
  <c r="U3468" i="4"/>
  <c r="V3468" i="4" s="1"/>
  <c r="W3468" i="4" s="1" a="1"/>
  <c r="W3468" i="4" s="1"/>
  <c r="U3469" i="4"/>
  <c r="V3469" i="4" s="1"/>
  <c r="W3469" i="4" s="1" a="1"/>
  <c r="W3469" i="4" s="1"/>
  <c r="U3470" i="4"/>
  <c r="V3470" i="4" s="1"/>
  <c r="W3470" i="4" s="1" a="1"/>
  <c r="W3470" i="4" s="1"/>
  <c r="U3471" i="4"/>
  <c r="V3471" i="4" s="1"/>
  <c r="W3471" i="4" s="1" a="1"/>
  <c r="W3471" i="4" s="1"/>
  <c r="U3472" i="4"/>
  <c r="V3472" i="4" s="1"/>
  <c r="W3472" i="4" s="1" a="1"/>
  <c r="W3472" i="4" s="1"/>
  <c r="U3473" i="4"/>
  <c r="V3473" i="4" s="1"/>
  <c r="W3473" i="4" s="1" a="1"/>
  <c r="W3473" i="4" s="1"/>
  <c r="U3474" i="4"/>
  <c r="V3474" i="4" s="1"/>
  <c r="W3474" i="4" s="1" a="1"/>
  <c r="W3474" i="4" s="1"/>
  <c r="U3475" i="4"/>
  <c r="V3475" i="4" s="1"/>
  <c r="W3475" i="4" s="1" a="1"/>
  <c r="W3475" i="4" s="1"/>
  <c r="U3476" i="4"/>
  <c r="V3476" i="4" s="1"/>
  <c r="W3476" i="4" s="1" a="1"/>
  <c r="W3476" i="4" s="1"/>
  <c r="U3477" i="4"/>
  <c r="V3477" i="4" s="1"/>
  <c r="W3477" i="4" s="1" a="1"/>
  <c r="W3477" i="4" s="1"/>
  <c r="U3478" i="4"/>
  <c r="V3478" i="4" s="1"/>
  <c r="W3478" i="4" s="1" a="1"/>
  <c r="W3478" i="4" s="1"/>
  <c r="U3479" i="4"/>
  <c r="V3479" i="4" s="1"/>
  <c r="W3479" i="4" s="1" a="1"/>
  <c r="W3479" i="4" s="1"/>
  <c r="U3480" i="4"/>
  <c r="V3480" i="4" s="1"/>
  <c r="W3480" i="4" s="1" a="1"/>
  <c r="W3480" i="4" s="1"/>
  <c r="U3481" i="4"/>
  <c r="V3481" i="4" s="1"/>
  <c r="W3481" i="4" s="1" a="1"/>
  <c r="W3481" i="4" s="1"/>
  <c r="U3482" i="4"/>
  <c r="V3482" i="4" s="1"/>
  <c r="W3482" i="4" s="1" a="1"/>
  <c r="W3482" i="4" s="1"/>
  <c r="U3483" i="4"/>
  <c r="V3483" i="4" s="1"/>
  <c r="W3483" i="4" s="1" a="1"/>
  <c r="W3483" i="4" s="1"/>
  <c r="U3484" i="4"/>
  <c r="V3484" i="4" s="1"/>
  <c r="W3484" i="4" s="1" a="1"/>
  <c r="W3484" i="4" s="1"/>
  <c r="U3485" i="4"/>
  <c r="V3485" i="4" s="1"/>
  <c r="W3485" i="4" s="1" a="1"/>
  <c r="W3485" i="4" s="1"/>
  <c r="U3486" i="4"/>
  <c r="V3486" i="4" s="1"/>
  <c r="W3486" i="4" s="1" a="1"/>
  <c r="W3486" i="4" s="1"/>
  <c r="U3487" i="4"/>
  <c r="V3487" i="4" s="1"/>
  <c r="W3487" i="4" s="1" a="1"/>
  <c r="W3487" i="4" s="1"/>
  <c r="U3488" i="4"/>
  <c r="V3488" i="4" s="1"/>
  <c r="W3488" i="4" s="1" a="1"/>
  <c r="W3488" i="4" s="1"/>
  <c r="U3489" i="4"/>
  <c r="V3489" i="4" s="1"/>
  <c r="W3489" i="4" s="1" a="1"/>
  <c r="W3489" i="4" s="1"/>
  <c r="U3490" i="4"/>
  <c r="V3490" i="4" s="1"/>
  <c r="W3490" i="4" s="1" a="1"/>
  <c r="W3490" i="4" s="1"/>
  <c r="U3491" i="4"/>
  <c r="V3491" i="4" s="1"/>
  <c r="W3491" i="4" s="1" a="1"/>
  <c r="W3491" i="4" s="1"/>
  <c r="U3492" i="4"/>
  <c r="V3492" i="4" s="1"/>
  <c r="W3492" i="4" s="1" a="1"/>
  <c r="W3492" i="4" s="1"/>
  <c r="U3493" i="4"/>
  <c r="V3493" i="4" s="1"/>
  <c r="W3493" i="4" s="1" a="1"/>
  <c r="W3493" i="4" s="1"/>
  <c r="U3494" i="4"/>
  <c r="V3494" i="4" s="1"/>
  <c r="W3494" i="4" s="1" a="1"/>
  <c r="W3494" i="4" s="1"/>
  <c r="U3495" i="4"/>
  <c r="V3495" i="4" s="1"/>
  <c r="W3495" i="4" s="1" a="1"/>
  <c r="W3495" i="4" s="1"/>
  <c r="U3496" i="4"/>
  <c r="V3496" i="4" s="1"/>
  <c r="W3496" i="4" s="1" a="1"/>
  <c r="W3496" i="4" s="1"/>
  <c r="U3497" i="4"/>
  <c r="V3497" i="4" s="1"/>
  <c r="W3497" i="4" s="1" a="1"/>
  <c r="W3497" i="4" s="1"/>
  <c r="U3498" i="4"/>
  <c r="V3498" i="4" s="1"/>
  <c r="W3498" i="4" s="1" a="1"/>
  <c r="W3498" i="4" s="1"/>
  <c r="U3499" i="4"/>
  <c r="V3499" i="4" s="1"/>
  <c r="W3499" i="4" s="1" a="1"/>
  <c r="W3499" i="4" s="1"/>
  <c r="U3500" i="4"/>
  <c r="V3500" i="4" s="1"/>
  <c r="W3500" i="4" s="1" a="1"/>
  <c r="W3500" i="4" s="1"/>
  <c r="U3501" i="4"/>
  <c r="V3501" i="4" s="1"/>
  <c r="W3501" i="4" s="1" a="1"/>
  <c r="W3501" i="4" s="1"/>
  <c r="U3502" i="4"/>
  <c r="V3502" i="4" s="1"/>
  <c r="W3502" i="4" s="1" a="1"/>
  <c r="W3502" i="4" s="1"/>
  <c r="U3503" i="4"/>
  <c r="V3503" i="4" s="1"/>
  <c r="W3503" i="4" s="1" a="1"/>
  <c r="W3503" i="4" s="1"/>
  <c r="U3504" i="4"/>
  <c r="V3504" i="4" s="1"/>
  <c r="W3504" i="4" s="1" a="1"/>
  <c r="W3504" i="4" s="1"/>
  <c r="U3505" i="4"/>
  <c r="V3505" i="4" s="1"/>
  <c r="W3505" i="4" s="1" a="1"/>
  <c r="W3505" i="4" s="1"/>
  <c r="U3506" i="4"/>
  <c r="V3506" i="4" s="1"/>
  <c r="W3506" i="4" s="1" a="1"/>
  <c r="W3506" i="4" s="1"/>
  <c r="U3507" i="4"/>
  <c r="V3507" i="4" s="1"/>
  <c r="W3507" i="4" s="1" a="1"/>
  <c r="W3507" i="4" s="1"/>
  <c r="U3508" i="4"/>
  <c r="V3508" i="4" s="1"/>
  <c r="W3508" i="4" s="1" a="1"/>
  <c r="W3508" i="4" s="1"/>
  <c r="U3509" i="4"/>
  <c r="V3509" i="4" s="1"/>
  <c r="W3509" i="4" s="1" a="1"/>
  <c r="W3509" i="4" s="1"/>
  <c r="U3510" i="4"/>
  <c r="V3510" i="4" s="1"/>
  <c r="W3510" i="4" s="1" a="1"/>
  <c r="W3510" i="4" s="1"/>
  <c r="U3511" i="4"/>
  <c r="V3511" i="4" s="1"/>
  <c r="W3511" i="4" s="1" a="1"/>
  <c r="W3511" i="4" s="1"/>
  <c r="U3512" i="4"/>
  <c r="V3512" i="4" s="1"/>
  <c r="W3512" i="4" s="1" a="1"/>
  <c r="W3512" i="4" s="1"/>
  <c r="U3513" i="4"/>
  <c r="V3513" i="4" s="1"/>
  <c r="W3513" i="4" s="1" a="1"/>
  <c r="W3513" i="4" s="1"/>
  <c r="U3514" i="4"/>
  <c r="V3514" i="4" s="1"/>
  <c r="W3514" i="4" s="1" a="1"/>
  <c r="W3514" i="4" s="1"/>
  <c r="U3515" i="4"/>
  <c r="V3515" i="4" s="1"/>
  <c r="W3515" i="4" s="1" a="1"/>
  <c r="W3515" i="4" s="1"/>
  <c r="U3516" i="4"/>
  <c r="V3516" i="4" s="1"/>
  <c r="W3516" i="4" s="1" a="1"/>
  <c r="W3516" i="4" s="1"/>
  <c r="U3517" i="4"/>
  <c r="V3517" i="4" s="1"/>
  <c r="W3517" i="4" s="1" a="1"/>
  <c r="W3517" i="4" s="1"/>
  <c r="U3518" i="4"/>
  <c r="V3518" i="4" s="1"/>
  <c r="W3518" i="4" s="1" a="1"/>
  <c r="W3518" i="4" s="1"/>
  <c r="U3519" i="4"/>
  <c r="V3519" i="4" s="1"/>
  <c r="W3519" i="4" s="1" a="1"/>
  <c r="W3519" i="4" s="1"/>
  <c r="U3520" i="4"/>
  <c r="V3520" i="4" s="1"/>
  <c r="W3520" i="4" s="1" a="1"/>
  <c r="W3520" i="4" s="1"/>
  <c r="U3521" i="4"/>
  <c r="V3521" i="4" s="1"/>
  <c r="W3521" i="4" s="1" a="1"/>
  <c r="W3521" i="4" s="1"/>
  <c r="U3522" i="4"/>
  <c r="V3522" i="4" s="1"/>
  <c r="W3522" i="4" s="1" a="1"/>
  <c r="W3522" i="4" s="1"/>
  <c r="U3523" i="4"/>
  <c r="V3523" i="4" s="1"/>
  <c r="W3523" i="4" s="1" a="1"/>
  <c r="W3523" i="4" s="1"/>
  <c r="U3524" i="4"/>
  <c r="V3524" i="4" s="1"/>
  <c r="W3524" i="4" s="1" a="1"/>
  <c r="W3524" i="4" s="1"/>
  <c r="U3525" i="4"/>
  <c r="V3525" i="4" s="1"/>
  <c r="W3525" i="4" s="1" a="1"/>
  <c r="W3525" i="4" s="1"/>
  <c r="U3526" i="4"/>
  <c r="V3526" i="4" s="1"/>
  <c r="W3526" i="4" s="1" a="1"/>
  <c r="W3526" i="4" s="1"/>
  <c r="U3527" i="4"/>
  <c r="V3527" i="4" s="1"/>
  <c r="W3527" i="4" s="1" a="1"/>
  <c r="W3527" i="4" s="1"/>
  <c r="U3528" i="4"/>
  <c r="V3528" i="4" s="1"/>
  <c r="W3528" i="4" s="1" a="1"/>
  <c r="W3528" i="4" s="1"/>
  <c r="U3529" i="4"/>
  <c r="V3529" i="4" s="1"/>
  <c r="W3529" i="4" s="1" a="1"/>
  <c r="W3529" i="4" s="1"/>
  <c r="U3530" i="4"/>
  <c r="V3530" i="4" s="1"/>
  <c r="W3530" i="4" s="1" a="1"/>
  <c r="W3530" i="4" s="1"/>
  <c r="U3531" i="4"/>
  <c r="V3531" i="4" s="1"/>
  <c r="W3531" i="4" s="1" a="1"/>
  <c r="W3531" i="4" s="1"/>
  <c r="U3532" i="4"/>
  <c r="V3532" i="4" s="1"/>
  <c r="W3532" i="4" s="1" a="1"/>
  <c r="W3532" i="4" s="1"/>
  <c r="U3533" i="4"/>
  <c r="V3533" i="4" s="1"/>
  <c r="W3533" i="4" s="1" a="1"/>
  <c r="W3533" i="4" s="1"/>
  <c r="U3534" i="4"/>
  <c r="V3534" i="4" s="1"/>
  <c r="W3534" i="4" s="1" a="1"/>
  <c r="W3534" i="4" s="1"/>
  <c r="U3535" i="4"/>
  <c r="V3535" i="4" s="1"/>
  <c r="W3535" i="4" s="1" a="1"/>
  <c r="W3535" i="4" s="1"/>
  <c r="U3536" i="4"/>
  <c r="V3536" i="4" s="1"/>
  <c r="W3536" i="4" s="1" a="1"/>
  <c r="W3536" i="4" s="1"/>
  <c r="U3537" i="4"/>
  <c r="V3537" i="4" s="1"/>
  <c r="W3537" i="4" s="1" a="1"/>
  <c r="W3537" i="4" s="1"/>
  <c r="U3538" i="4"/>
  <c r="V3538" i="4" s="1"/>
  <c r="W3538" i="4" s="1" a="1"/>
  <c r="W3538" i="4" s="1"/>
  <c r="U3539" i="4"/>
  <c r="V3539" i="4" s="1"/>
  <c r="W3539" i="4" s="1" a="1"/>
  <c r="W3539" i="4" s="1"/>
  <c r="U3540" i="4"/>
  <c r="V3540" i="4" s="1"/>
  <c r="W3540" i="4" s="1" a="1"/>
  <c r="W3540" i="4" s="1"/>
  <c r="U3541" i="4"/>
  <c r="V3541" i="4" s="1"/>
  <c r="W3541" i="4" s="1" a="1"/>
  <c r="W3541" i="4" s="1"/>
  <c r="U3542" i="4"/>
  <c r="V3542" i="4" s="1"/>
  <c r="W3542" i="4" s="1" a="1"/>
  <c r="W3542" i="4" s="1"/>
  <c r="U3543" i="4"/>
  <c r="V3543" i="4" s="1"/>
  <c r="W3543" i="4" s="1" a="1"/>
  <c r="W3543" i="4" s="1"/>
  <c r="U3544" i="4"/>
  <c r="V3544" i="4" s="1"/>
  <c r="W3544" i="4" s="1" a="1"/>
  <c r="W3544" i="4" s="1"/>
  <c r="U3545" i="4"/>
  <c r="V3545" i="4" s="1"/>
  <c r="W3545" i="4" s="1" a="1"/>
  <c r="W3545" i="4" s="1"/>
  <c r="U3546" i="4"/>
  <c r="V3546" i="4" s="1"/>
  <c r="W3546" i="4" s="1" a="1"/>
  <c r="W3546" i="4" s="1"/>
  <c r="U3547" i="4"/>
  <c r="V3547" i="4" s="1"/>
  <c r="W3547" i="4" s="1" a="1"/>
  <c r="W3547" i="4" s="1"/>
  <c r="U3548" i="4"/>
  <c r="V3548" i="4" s="1"/>
  <c r="W3548" i="4" s="1" a="1"/>
  <c r="W3548" i="4" s="1"/>
  <c r="U3549" i="4"/>
  <c r="V3549" i="4" s="1"/>
  <c r="W3549" i="4" s="1" a="1"/>
  <c r="W3549" i="4" s="1"/>
  <c r="U3550" i="4"/>
  <c r="V3550" i="4" s="1"/>
  <c r="W3550" i="4" s="1" a="1"/>
  <c r="W3550" i="4" s="1"/>
  <c r="U3551" i="4"/>
  <c r="V3551" i="4" s="1"/>
  <c r="W3551" i="4" s="1" a="1"/>
  <c r="W3551" i="4" s="1"/>
  <c r="U3552" i="4"/>
  <c r="V3552" i="4" s="1"/>
  <c r="W3552" i="4" s="1" a="1"/>
  <c r="W3552" i="4" s="1"/>
  <c r="U3553" i="4"/>
  <c r="V3553" i="4" s="1"/>
  <c r="W3553" i="4" s="1" a="1"/>
  <c r="W3553" i="4" s="1"/>
  <c r="U3554" i="4"/>
  <c r="V3554" i="4" s="1"/>
  <c r="W3554" i="4" s="1" a="1"/>
  <c r="W3554" i="4" s="1"/>
  <c r="U3555" i="4"/>
  <c r="V3555" i="4" s="1"/>
  <c r="W3555" i="4" s="1" a="1"/>
  <c r="W3555" i="4" s="1"/>
  <c r="U3556" i="4"/>
  <c r="V3556" i="4" s="1"/>
  <c r="W3556" i="4" s="1" a="1"/>
  <c r="W3556" i="4" s="1"/>
  <c r="U3557" i="4"/>
  <c r="V3557" i="4" s="1"/>
  <c r="W3557" i="4" s="1" a="1"/>
  <c r="W3557" i="4" s="1"/>
  <c r="U3558" i="4"/>
  <c r="V3558" i="4" s="1"/>
  <c r="W3558" i="4" s="1" a="1"/>
  <c r="W3558" i="4" s="1"/>
  <c r="U3559" i="4"/>
  <c r="V3559" i="4" s="1"/>
  <c r="W3559" i="4" s="1" a="1"/>
  <c r="W3559" i="4" s="1"/>
  <c r="U3560" i="4"/>
  <c r="V3560" i="4" s="1"/>
  <c r="W3560" i="4" s="1" a="1"/>
  <c r="W3560" i="4" s="1"/>
  <c r="U3561" i="4"/>
  <c r="V3561" i="4" s="1"/>
  <c r="W3561" i="4" s="1" a="1"/>
  <c r="W3561" i="4" s="1"/>
  <c r="U3562" i="4"/>
  <c r="V3562" i="4" s="1"/>
  <c r="W3562" i="4" s="1" a="1"/>
  <c r="W3562" i="4" s="1"/>
  <c r="U3563" i="4"/>
  <c r="V3563" i="4" s="1"/>
  <c r="W3563" i="4" s="1" a="1"/>
  <c r="W3563" i="4" s="1"/>
  <c r="U3564" i="4"/>
  <c r="V3564" i="4" s="1"/>
  <c r="W3564" i="4" s="1" a="1"/>
  <c r="W3564" i="4" s="1"/>
  <c r="U3565" i="4"/>
  <c r="V3565" i="4" s="1"/>
  <c r="W3565" i="4" s="1" a="1"/>
  <c r="W3565" i="4" s="1"/>
  <c r="U3566" i="4"/>
  <c r="V3566" i="4" s="1"/>
  <c r="W3566" i="4" s="1" a="1"/>
  <c r="W3566" i="4" s="1"/>
  <c r="U3567" i="4"/>
  <c r="V3567" i="4" s="1"/>
  <c r="W3567" i="4" s="1" a="1"/>
  <c r="W3567" i="4" s="1"/>
  <c r="U3568" i="4"/>
  <c r="V3568" i="4" s="1"/>
  <c r="W3568" i="4" s="1" a="1"/>
  <c r="W3568" i="4" s="1"/>
  <c r="U3569" i="4"/>
  <c r="V3569" i="4" s="1"/>
  <c r="W3569" i="4" s="1" a="1"/>
  <c r="W3569" i="4" s="1"/>
  <c r="U3570" i="4"/>
  <c r="V3570" i="4" s="1"/>
  <c r="W3570" i="4" s="1" a="1"/>
  <c r="W3570" i="4" s="1"/>
  <c r="U3571" i="4"/>
  <c r="V3571" i="4" s="1"/>
  <c r="W3571" i="4" s="1" a="1"/>
  <c r="W3571" i="4" s="1"/>
  <c r="U3572" i="4"/>
  <c r="V3572" i="4" s="1"/>
  <c r="W3572" i="4" s="1" a="1"/>
  <c r="W3572" i="4" s="1"/>
  <c r="U3573" i="4"/>
  <c r="V3573" i="4" s="1"/>
  <c r="W3573" i="4" s="1" a="1"/>
  <c r="W3573" i="4" s="1"/>
  <c r="U3574" i="4"/>
  <c r="V3574" i="4" s="1"/>
  <c r="W3574" i="4" s="1" a="1"/>
  <c r="W3574" i="4" s="1"/>
  <c r="U3575" i="4"/>
  <c r="V3575" i="4" s="1"/>
  <c r="W3575" i="4" s="1" a="1"/>
  <c r="W3575" i="4" s="1"/>
  <c r="U3576" i="4"/>
  <c r="V3576" i="4" s="1"/>
  <c r="W3576" i="4" s="1" a="1"/>
  <c r="W3576" i="4" s="1"/>
  <c r="U3577" i="4"/>
  <c r="V3577" i="4" s="1"/>
  <c r="W3577" i="4" s="1" a="1"/>
  <c r="W3577" i="4" s="1"/>
  <c r="U3578" i="4"/>
  <c r="V3578" i="4" s="1"/>
  <c r="W3578" i="4" s="1" a="1"/>
  <c r="W3578" i="4" s="1"/>
  <c r="U3579" i="4"/>
  <c r="V3579" i="4" s="1"/>
  <c r="W3579" i="4" s="1" a="1"/>
  <c r="W3579" i="4" s="1"/>
  <c r="U3580" i="4"/>
  <c r="V3580" i="4" s="1"/>
  <c r="W3580" i="4" s="1" a="1"/>
  <c r="W3580" i="4" s="1"/>
  <c r="U3581" i="4"/>
  <c r="V3581" i="4" s="1"/>
  <c r="W3581" i="4" s="1" a="1"/>
  <c r="W3581" i="4" s="1"/>
  <c r="U3582" i="4"/>
  <c r="V3582" i="4" s="1"/>
  <c r="W3582" i="4" s="1" a="1"/>
  <c r="W3582" i="4" s="1"/>
  <c r="U3583" i="4"/>
  <c r="V3583" i="4" s="1"/>
  <c r="W3583" i="4" s="1" a="1"/>
  <c r="W3583" i="4" s="1"/>
  <c r="U3584" i="4"/>
  <c r="V3584" i="4" s="1"/>
  <c r="W3584" i="4" s="1" a="1"/>
  <c r="W3584" i="4" s="1"/>
  <c r="U3585" i="4"/>
  <c r="V3585" i="4" s="1"/>
  <c r="W3585" i="4" s="1" a="1"/>
  <c r="W3585" i="4" s="1"/>
  <c r="U3586" i="4"/>
  <c r="V3586" i="4" s="1"/>
  <c r="W3586" i="4" s="1" a="1"/>
  <c r="W3586" i="4" s="1"/>
  <c r="U3587" i="4"/>
  <c r="V3587" i="4" s="1"/>
  <c r="W3587" i="4" s="1" a="1"/>
  <c r="W3587" i="4" s="1"/>
  <c r="U3588" i="4"/>
  <c r="V3588" i="4" s="1"/>
  <c r="W3588" i="4" s="1" a="1"/>
  <c r="W3588" i="4" s="1"/>
  <c r="U3589" i="4"/>
  <c r="V3589" i="4" s="1"/>
  <c r="W3589" i="4" s="1" a="1"/>
  <c r="W3589" i="4" s="1"/>
  <c r="U3590" i="4"/>
  <c r="V3590" i="4" s="1"/>
  <c r="W3590" i="4" s="1" a="1"/>
  <c r="W3590" i="4" s="1"/>
  <c r="U3591" i="4"/>
  <c r="V3591" i="4" s="1"/>
  <c r="W3591" i="4" s="1" a="1"/>
  <c r="W3591" i="4" s="1"/>
  <c r="U3592" i="4"/>
  <c r="V3592" i="4" s="1"/>
  <c r="W3592" i="4" s="1" a="1"/>
  <c r="W3592" i="4" s="1"/>
  <c r="U3593" i="4"/>
  <c r="V3593" i="4" s="1"/>
  <c r="W3593" i="4" s="1" a="1"/>
  <c r="W3593" i="4" s="1"/>
  <c r="U3594" i="4"/>
  <c r="V3594" i="4" s="1"/>
  <c r="W3594" i="4" s="1" a="1"/>
  <c r="W3594" i="4" s="1"/>
  <c r="U3595" i="4"/>
  <c r="V3595" i="4" s="1"/>
  <c r="W3595" i="4" s="1" a="1"/>
  <c r="W3595" i="4" s="1"/>
  <c r="U3596" i="4"/>
  <c r="V3596" i="4" s="1"/>
  <c r="W3596" i="4" s="1" a="1"/>
  <c r="W3596" i="4" s="1"/>
  <c r="U3597" i="4"/>
  <c r="V3597" i="4" s="1"/>
  <c r="W3597" i="4" s="1" a="1"/>
  <c r="W3597" i="4" s="1"/>
  <c r="U3598" i="4"/>
  <c r="V3598" i="4" s="1"/>
  <c r="W3598" i="4" s="1" a="1"/>
  <c r="W3598" i="4" s="1"/>
  <c r="U3599" i="4"/>
  <c r="V3599" i="4" s="1"/>
  <c r="W3599" i="4" s="1" a="1"/>
  <c r="W3599" i="4" s="1"/>
  <c r="U3600" i="4"/>
  <c r="V3600" i="4" s="1"/>
  <c r="W3600" i="4" s="1" a="1"/>
  <c r="W3600" i="4" s="1"/>
  <c r="U3601" i="4"/>
  <c r="V3601" i="4" s="1"/>
  <c r="W3601" i="4" s="1" a="1"/>
  <c r="W3601" i="4" s="1"/>
  <c r="U3602" i="4"/>
  <c r="V3602" i="4" s="1"/>
  <c r="W3602" i="4" s="1" a="1"/>
  <c r="W3602" i="4" s="1"/>
  <c r="U3603" i="4"/>
  <c r="V3603" i="4" s="1"/>
  <c r="W3603" i="4" s="1" a="1"/>
  <c r="W3603" i="4" s="1"/>
  <c r="U3604" i="4"/>
  <c r="V3604" i="4" s="1"/>
  <c r="W3604" i="4" s="1" a="1"/>
  <c r="W3604" i="4" s="1"/>
  <c r="U3605" i="4"/>
  <c r="V3605" i="4" s="1"/>
  <c r="W3605" i="4" s="1" a="1"/>
  <c r="W3605" i="4" s="1"/>
  <c r="U3606" i="4"/>
  <c r="V3606" i="4" s="1"/>
  <c r="W3606" i="4" s="1" a="1"/>
  <c r="W3606" i="4" s="1"/>
  <c r="U3607" i="4"/>
  <c r="V3607" i="4" s="1"/>
  <c r="W3607" i="4" s="1" a="1"/>
  <c r="W3607" i="4" s="1"/>
  <c r="U3608" i="4"/>
  <c r="V3608" i="4" s="1"/>
  <c r="W3608" i="4" s="1" a="1"/>
  <c r="W3608" i="4" s="1"/>
  <c r="U3609" i="4"/>
  <c r="V3609" i="4" s="1"/>
  <c r="W3609" i="4" s="1" a="1"/>
  <c r="W3609" i="4" s="1"/>
  <c r="U3610" i="4"/>
  <c r="V3610" i="4" s="1"/>
  <c r="W3610" i="4" s="1" a="1"/>
  <c r="W3610" i="4" s="1"/>
  <c r="U3611" i="4"/>
  <c r="V3611" i="4" s="1"/>
  <c r="W3611" i="4" s="1" a="1"/>
  <c r="W3611" i="4" s="1"/>
  <c r="U3612" i="4"/>
  <c r="V3612" i="4" s="1"/>
  <c r="W3612" i="4" s="1" a="1"/>
  <c r="W3612" i="4" s="1"/>
  <c r="U3613" i="4"/>
  <c r="V3613" i="4" s="1"/>
  <c r="W3613" i="4" s="1" a="1"/>
  <c r="W3613" i="4" s="1"/>
  <c r="U3614" i="4"/>
  <c r="V3614" i="4" s="1"/>
  <c r="W3614" i="4" s="1" a="1"/>
  <c r="W3614" i="4" s="1"/>
  <c r="U3615" i="4"/>
  <c r="V3615" i="4" s="1"/>
  <c r="W3615" i="4" s="1" a="1"/>
  <c r="W3615" i="4" s="1"/>
  <c r="U3616" i="4"/>
  <c r="V3616" i="4" s="1"/>
  <c r="W3616" i="4" s="1" a="1"/>
  <c r="W3616" i="4" s="1"/>
  <c r="U3617" i="4"/>
  <c r="V3617" i="4" s="1"/>
  <c r="W3617" i="4" s="1" a="1"/>
  <c r="W3617" i="4" s="1"/>
  <c r="U3618" i="4"/>
  <c r="V3618" i="4" s="1"/>
  <c r="W3618" i="4" s="1" a="1"/>
  <c r="W3618" i="4" s="1"/>
  <c r="U3619" i="4"/>
  <c r="V3619" i="4" s="1"/>
  <c r="W3619" i="4" s="1" a="1"/>
  <c r="W3619" i="4" s="1"/>
  <c r="U3620" i="4"/>
  <c r="V3620" i="4" s="1"/>
  <c r="W3620" i="4" s="1" a="1"/>
  <c r="W3620" i="4" s="1"/>
  <c r="U3621" i="4"/>
  <c r="V3621" i="4" s="1"/>
  <c r="W3621" i="4" s="1" a="1"/>
  <c r="W3621" i="4" s="1"/>
  <c r="U3622" i="4"/>
  <c r="V3622" i="4" s="1"/>
  <c r="W3622" i="4" s="1" a="1"/>
  <c r="W3622" i="4" s="1"/>
  <c r="U3623" i="4"/>
  <c r="V3623" i="4" s="1"/>
  <c r="W3623" i="4" s="1" a="1"/>
  <c r="W3623" i="4" s="1"/>
  <c r="U3624" i="4"/>
  <c r="V3624" i="4" s="1"/>
  <c r="W3624" i="4" s="1" a="1"/>
  <c r="W3624" i="4" s="1"/>
  <c r="U3625" i="4"/>
  <c r="V3625" i="4" s="1"/>
  <c r="W3625" i="4" s="1" a="1"/>
  <c r="W3625" i="4" s="1"/>
  <c r="U3626" i="4"/>
  <c r="V3626" i="4" s="1"/>
  <c r="W3626" i="4" s="1" a="1"/>
  <c r="W3626" i="4" s="1"/>
  <c r="U3627" i="4"/>
  <c r="V3627" i="4" s="1"/>
  <c r="W3627" i="4" s="1" a="1"/>
  <c r="W3627" i="4" s="1"/>
  <c r="U3628" i="4"/>
  <c r="V3628" i="4" s="1"/>
  <c r="W3628" i="4" s="1" a="1"/>
  <c r="W3628" i="4" s="1"/>
  <c r="U3629" i="4"/>
  <c r="V3629" i="4" s="1"/>
  <c r="W3629" i="4" s="1" a="1"/>
  <c r="W3629" i="4" s="1"/>
  <c r="U3630" i="4"/>
  <c r="V3630" i="4" s="1"/>
  <c r="W3630" i="4" s="1" a="1"/>
  <c r="W3630" i="4" s="1"/>
  <c r="U3631" i="4"/>
  <c r="V3631" i="4" s="1"/>
  <c r="W3631" i="4" s="1" a="1"/>
  <c r="W3631" i="4" s="1"/>
  <c r="U3632" i="4"/>
  <c r="V3632" i="4" s="1"/>
  <c r="W3632" i="4" s="1" a="1"/>
  <c r="W3632" i="4" s="1"/>
  <c r="U3633" i="4"/>
  <c r="V3633" i="4" s="1"/>
  <c r="W3633" i="4" s="1" a="1"/>
  <c r="W3633" i="4" s="1"/>
  <c r="U3634" i="4"/>
  <c r="V3634" i="4" s="1"/>
  <c r="W3634" i="4" s="1" a="1"/>
  <c r="W3634" i="4" s="1"/>
  <c r="U3635" i="4"/>
  <c r="V3635" i="4" s="1"/>
  <c r="W3635" i="4" s="1" a="1"/>
  <c r="W3635" i="4" s="1"/>
  <c r="U3636" i="4"/>
  <c r="V3636" i="4" s="1"/>
  <c r="W3636" i="4" s="1" a="1"/>
  <c r="W3636" i="4" s="1"/>
  <c r="U3637" i="4"/>
  <c r="V3637" i="4" s="1"/>
  <c r="W3637" i="4" s="1" a="1"/>
  <c r="W3637" i="4" s="1"/>
  <c r="U3638" i="4"/>
  <c r="V3638" i="4" s="1"/>
  <c r="W3638" i="4" s="1" a="1"/>
  <c r="W3638" i="4" s="1"/>
  <c r="U3639" i="4"/>
  <c r="V3639" i="4" s="1"/>
  <c r="W3639" i="4" s="1" a="1"/>
  <c r="W3639" i="4" s="1"/>
  <c r="U3640" i="4"/>
  <c r="V3640" i="4" s="1"/>
  <c r="W3640" i="4" s="1" a="1"/>
  <c r="W3640" i="4" s="1"/>
  <c r="U3641" i="4"/>
  <c r="V3641" i="4" s="1"/>
  <c r="W3641" i="4" s="1" a="1"/>
  <c r="W3641" i="4" s="1"/>
  <c r="U3642" i="4"/>
  <c r="V3642" i="4" s="1"/>
  <c r="W3642" i="4" s="1" a="1"/>
  <c r="W3642" i="4" s="1"/>
  <c r="U3643" i="4"/>
  <c r="V3643" i="4" s="1"/>
  <c r="W3643" i="4" s="1" a="1"/>
  <c r="W3643" i="4" s="1"/>
  <c r="U3644" i="4"/>
  <c r="V3644" i="4" s="1"/>
  <c r="W3644" i="4" s="1" a="1"/>
  <c r="W3644" i="4" s="1"/>
  <c r="U3645" i="4"/>
  <c r="V3645" i="4" s="1"/>
  <c r="W3645" i="4" s="1" a="1"/>
  <c r="W3645" i="4" s="1"/>
  <c r="U3646" i="4"/>
  <c r="V3646" i="4" s="1"/>
  <c r="W3646" i="4" s="1" a="1"/>
  <c r="W3646" i="4" s="1"/>
  <c r="U3647" i="4"/>
  <c r="V3647" i="4" s="1"/>
  <c r="W3647" i="4" s="1" a="1"/>
  <c r="W3647" i="4" s="1"/>
  <c r="U3648" i="4"/>
  <c r="V3648" i="4" s="1"/>
  <c r="W3648" i="4" s="1" a="1"/>
  <c r="W3648" i="4" s="1"/>
  <c r="U3649" i="4"/>
  <c r="V3649" i="4" s="1"/>
  <c r="W3649" i="4" s="1" a="1"/>
  <c r="W3649" i="4" s="1"/>
  <c r="U3650" i="4"/>
  <c r="V3650" i="4" s="1"/>
  <c r="W3650" i="4" s="1" a="1"/>
  <c r="W3650" i="4" s="1"/>
  <c r="U3651" i="4"/>
  <c r="V3651" i="4" s="1"/>
  <c r="W3651" i="4" s="1" a="1"/>
  <c r="W3651" i="4" s="1"/>
  <c r="U3652" i="4"/>
  <c r="V3652" i="4" s="1"/>
  <c r="W3652" i="4" s="1" a="1"/>
  <c r="W3652" i="4" s="1"/>
  <c r="U3653" i="4"/>
  <c r="V3653" i="4" s="1"/>
  <c r="W3653" i="4" s="1" a="1"/>
  <c r="W3653" i="4" s="1"/>
  <c r="U3654" i="4"/>
  <c r="V3654" i="4" s="1"/>
  <c r="W3654" i="4" s="1" a="1"/>
  <c r="W3654" i="4" s="1"/>
  <c r="U3655" i="4"/>
  <c r="V3655" i="4" s="1"/>
  <c r="W3655" i="4" s="1" a="1"/>
  <c r="W3655" i="4" s="1"/>
  <c r="U3656" i="4"/>
  <c r="V3656" i="4" s="1"/>
  <c r="W3656" i="4" s="1" a="1"/>
  <c r="W3656" i="4" s="1"/>
  <c r="U3657" i="4"/>
  <c r="V3657" i="4" s="1"/>
  <c r="W3657" i="4" s="1" a="1"/>
  <c r="W3657" i="4" s="1"/>
  <c r="U3658" i="4"/>
  <c r="V3658" i="4" s="1"/>
  <c r="W3658" i="4" s="1" a="1"/>
  <c r="W3658" i="4" s="1"/>
  <c r="U3659" i="4"/>
  <c r="V3659" i="4" s="1"/>
  <c r="W3659" i="4" s="1" a="1"/>
  <c r="W3659" i="4" s="1"/>
  <c r="U3660" i="4"/>
  <c r="V3660" i="4" s="1"/>
  <c r="W3660" i="4" s="1" a="1"/>
  <c r="W3660" i="4" s="1"/>
  <c r="U3661" i="4"/>
  <c r="V3661" i="4" s="1"/>
  <c r="W3661" i="4" s="1" a="1"/>
  <c r="W3661" i="4" s="1"/>
  <c r="U3662" i="4"/>
  <c r="V3662" i="4" s="1"/>
  <c r="W3662" i="4" s="1" a="1"/>
  <c r="W3662" i="4" s="1"/>
  <c r="U3663" i="4"/>
  <c r="V3663" i="4" s="1"/>
  <c r="W3663" i="4" s="1" a="1"/>
  <c r="W3663" i="4" s="1"/>
  <c r="U3664" i="4"/>
  <c r="V3664" i="4" s="1"/>
  <c r="W3664" i="4" s="1" a="1"/>
  <c r="W3664" i="4" s="1"/>
  <c r="U3665" i="4"/>
  <c r="V3665" i="4" s="1"/>
  <c r="W3665" i="4" s="1" a="1"/>
  <c r="W3665" i="4" s="1"/>
  <c r="U3666" i="4"/>
  <c r="V3666" i="4" s="1"/>
  <c r="W3666" i="4" s="1" a="1"/>
  <c r="W3666" i="4" s="1"/>
  <c r="U3667" i="4"/>
  <c r="V3667" i="4" s="1"/>
  <c r="W3667" i="4" s="1" a="1"/>
  <c r="W3667" i="4" s="1"/>
  <c r="U3668" i="4"/>
  <c r="V3668" i="4" s="1"/>
  <c r="W3668" i="4" s="1" a="1"/>
  <c r="W3668" i="4" s="1"/>
  <c r="U3669" i="4"/>
  <c r="V3669" i="4" s="1"/>
  <c r="W3669" i="4" s="1" a="1"/>
  <c r="W3669" i="4" s="1"/>
  <c r="U3670" i="4"/>
  <c r="V3670" i="4" s="1"/>
  <c r="W3670" i="4" s="1" a="1"/>
  <c r="W3670" i="4" s="1"/>
  <c r="U3671" i="4"/>
  <c r="V3671" i="4" s="1"/>
  <c r="W3671" i="4" s="1" a="1"/>
  <c r="W3671" i="4" s="1"/>
  <c r="U3672" i="4"/>
  <c r="V3672" i="4" s="1"/>
  <c r="W3672" i="4" s="1" a="1"/>
  <c r="W3672" i="4" s="1"/>
  <c r="U3673" i="4"/>
  <c r="V3673" i="4" s="1"/>
  <c r="W3673" i="4" s="1" a="1"/>
  <c r="W3673" i="4" s="1"/>
  <c r="U3674" i="4"/>
  <c r="V3674" i="4" s="1"/>
  <c r="W3674" i="4" s="1" a="1"/>
  <c r="W3674" i="4" s="1"/>
  <c r="U3675" i="4"/>
  <c r="V3675" i="4" s="1"/>
  <c r="W3675" i="4" s="1" a="1"/>
  <c r="W3675" i="4" s="1"/>
  <c r="U3676" i="4"/>
  <c r="V3676" i="4" s="1"/>
  <c r="W3676" i="4" s="1" a="1"/>
  <c r="W3676" i="4" s="1"/>
  <c r="U3677" i="4"/>
  <c r="V3677" i="4" s="1"/>
  <c r="W3677" i="4" s="1" a="1"/>
  <c r="W3677" i="4" s="1"/>
  <c r="U3678" i="4"/>
  <c r="V3678" i="4" s="1"/>
  <c r="W3678" i="4" s="1" a="1"/>
  <c r="W3678" i="4" s="1"/>
  <c r="U3679" i="4"/>
  <c r="V3679" i="4" s="1"/>
  <c r="W3679" i="4" s="1" a="1"/>
  <c r="W3679" i="4" s="1"/>
  <c r="U3680" i="4"/>
  <c r="V3680" i="4" s="1"/>
  <c r="W3680" i="4" s="1" a="1"/>
  <c r="W3680" i="4" s="1"/>
  <c r="U3681" i="4"/>
  <c r="V3681" i="4" s="1"/>
  <c r="W3681" i="4" s="1" a="1"/>
  <c r="W3681" i="4" s="1"/>
  <c r="U3682" i="4"/>
  <c r="V3682" i="4" s="1"/>
  <c r="W3682" i="4" s="1" a="1"/>
  <c r="W3682" i="4" s="1"/>
  <c r="U3683" i="4"/>
  <c r="V3683" i="4" s="1"/>
  <c r="W3683" i="4" s="1" a="1"/>
  <c r="W3683" i="4" s="1"/>
  <c r="U3684" i="4"/>
  <c r="V3684" i="4" s="1"/>
  <c r="W3684" i="4" s="1" a="1"/>
  <c r="W3684" i="4" s="1"/>
  <c r="U3685" i="4"/>
  <c r="V3685" i="4" s="1"/>
  <c r="W3685" i="4" s="1" a="1"/>
  <c r="W3685" i="4" s="1"/>
  <c r="U3686" i="4"/>
  <c r="V3686" i="4" s="1"/>
  <c r="W3686" i="4" s="1" a="1"/>
  <c r="W3686" i="4" s="1"/>
  <c r="U3687" i="4"/>
  <c r="V3687" i="4" s="1"/>
  <c r="W3687" i="4" s="1" a="1"/>
  <c r="W3687" i="4" s="1"/>
  <c r="U3688" i="4"/>
  <c r="V3688" i="4" s="1"/>
  <c r="W3688" i="4" s="1" a="1"/>
  <c r="W3688" i="4" s="1"/>
  <c r="U3689" i="4"/>
  <c r="V3689" i="4" s="1"/>
  <c r="W3689" i="4" s="1" a="1"/>
  <c r="W3689" i="4" s="1"/>
  <c r="U3690" i="4"/>
  <c r="V3690" i="4" s="1"/>
  <c r="W3690" i="4" s="1" a="1"/>
  <c r="W3690" i="4" s="1"/>
  <c r="U3691" i="4"/>
  <c r="V3691" i="4" s="1"/>
  <c r="W3691" i="4" s="1" a="1"/>
  <c r="W3691" i="4" s="1"/>
  <c r="U3692" i="4"/>
  <c r="V3692" i="4" s="1"/>
  <c r="W3692" i="4" s="1" a="1"/>
  <c r="W3692" i="4" s="1"/>
  <c r="U3693" i="4"/>
  <c r="V3693" i="4" s="1"/>
  <c r="W3693" i="4" s="1" a="1"/>
  <c r="W3693" i="4" s="1"/>
  <c r="U3694" i="4"/>
  <c r="V3694" i="4" s="1"/>
  <c r="W3694" i="4" s="1" a="1"/>
  <c r="W3694" i="4" s="1"/>
  <c r="U3695" i="4"/>
  <c r="V3695" i="4" s="1"/>
  <c r="W3695" i="4" s="1" a="1"/>
  <c r="W3695" i="4" s="1"/>
  <c r="U3696" i="4"/>
  <c r="V3696" i="4" s="1"/>
  <c r="W3696" i="4" s="1" a="1"/>
  <c r="W3696" i="4" s="1"/>
  <c r="U3697" i="4"/>
  <c r="V3697" i="4" s="1"/>
  <c r="W3697" i="4" s="1" a="1"/>
  <c r="W3697" i="4" s="1"/>
  <c r="U3698" i="4"/>
  <c r="V3698" i="4" s="1"/>
  <c r="W3698" i="4" s="1" a="1"/>
  <c r="W3698" i="4" s="1"/>
  <c r="U3699" i="4"/>
  <c r="V3699" i="4" s="1"/>
  <c r="W3699" i="4" s="1" a="1"/>
  <c r="W3699" i="4" s="1"/>
  <c r="U3700" i="4"/>
  <c r="V3700" i="4" s="1"/>
  <c r="W3700" i="4" s="1" a="1"/>
  <c r="W3700" i="4" s="1"/>
  <c r="U3701" i="4"/>
  <c r="V3701" i="4" s="1"/>
  <c r="W3701" i="4" s="1" a="1"/>
  <c r="W3701" i="4" s="1"/>
  <c r="U3702" i="4"/>
  <c r="V3702" i="4" s="1"/>
  <c r="W3702" i="4" s="1" a="1"/>
  <c r="W3702" i="4" s="1"/>
  <c r="U3703" i="4"/>
  <c r="V3703" i="4" s="1"/>
  <c r="W3703" i="4" s="1" a="1"/>
  <c r="W3703" i="4" s="1"/>
  <c r="U3704" i="4"/>
  <c r="V3704" i="4" s="1"/>
  <c r="W3704" i="4" s="1" a="1"/>
  <c r="W3704" i="4" s="1"/>
  <c r="U3705" i="4"/>
  <c r="V3705" i="4" s="1"/>
  <c r="W3705" i="4" s="1" a="1"/>
  <c r="W3705" i="4" s="1"/>
  <c r="U3706" i="4"/>
  <c r="V3706" i="4" s="1"/>
  <c r="W3706" i="4" s="1" a="1"/>
  <c r="W3706" i="4" s="1"/>
  <c r="U3707" i="4"/>
  <c r="V3707" i="4" s="1"/>
  <c r="W3707" i="4" s="1" a="1"/>
  <c r="W3707" i="4" s="1"/>
  <c r="U3708" i="4"/>
  <c r="V3708" i="4" s="1"/>
  <c r="W3708" i="4" s="1" a="1"/>
  <c r="W3708" i="4" s="1"/>
  <c r="U3709" i="4"/>
  <c r="V3709" i="4" s="1"/>
  <c r="W3709" i="4" s="1" a="1"/>
  <c r="W3709" i="4" s="1"/>
  <c r="U3710" i="4"/>
  <c r="V3710" i="4" s="1"/>
  <c r="W3710" i="4" s="1" a="1"/>
  <c r="W3710" i="4" s="1"/>
  <c r="U3711" i="4"/>
  <c r="V3711" i="4" s="1"/>
  <c r="W3711" i="4" s="1" a="1"/>
  <c r="W3711" i="4" s="1"/>
  <c r="U3712" i="4"/>
  <c r="V3712" i="4" s="1"/>
  <c r="W3712" i="4" s="1" a="1"/>
  <c r="W3712" i="4" s="1"/>
  <c r="U3713" i="4"/>
  <c r="V3713" i="4" s="1"/>
  <c r="W3713" i="4" s="1" a="1"/>
  <c r="W3713" i="4" s="1"/>
  <c r="U3714" i="4"/>
  <c r="V3714" i="4" s="1"/>
  <c r="W3714" i="4" s="1" a="1"/>
  <c r="W3714" i="4" s="1"/>
  <c r="U3715" i="4"/>
  <c r="V3715" i="4" s="1"/>
  <c r="W3715" i="4" s="1" a="1"/>
  <c r="W3715" i="4" s="1"/>
  <c r="U3716" i="4"/>
  <c r="V3716" i="4" s="1"/>
  <c r="W3716" i="4" s="1" a="1"/>
  <c r="W3716" i="4" s="1"/>
  <c r="U3717" i="4"/>
  <c r="V3717" i="4" s="1"/>
  <c r="W3717" i="4" s="1" a="1"/>
  <c r="W3717" i="4" s="1"/>
  <c r="U3718" i="4"/>
  <c r="V3718" i="4" s="1"/>
  <c r="W3718" i="4" s="1" a="1"/>
  <c r="W3718" i="4" s="1"/>
  <c r="U3719" i="4"/>
  <c r="V3719" i="4" s="1"/>
  <c r="W3719" i="4" s="1" a="1"/>
  <c r="W3719" i="4" s="1"/>
  <c r="U3720" i="4"/>
  <c r="V3720" i="4" s="1"/>
  <c r="W3720" i="4" s="1" a="1"/>
  <c r="W3720" i="4" s="1"/>
  <c r="U3721" i="4"/>
  <c r="V3721" i="4" s="1"/>
  <c r="W3721" i="4" s="1" a="1"/>
  <c r="W3721" i="4" s="1"/>
  <c r="U3722" i="4"/>
  <c r="V3722" i="4" s="1"/>
  <c r="W3722" i="4" s="1" a="1"/>
  <c r="W3722" i="4" s="1"/>
  <c r="U3723" i="4"/>
  <c r="V3723" i="4" s="1"/>
  <c r="W3723" i="4" s="1" a="1"/>
  <c r="W3723" i="4" s="1"/>
  <c r="U3724" i="4"/>
  <c r="V3724" i="4" s="1"/>
  <c r="W3724" i="4" s="1" a="1"/>
  <c r="W3724" i="4" s="1"/>
  <c r="U3725" i="4"/>
  <c r="V3725" i="4" s="1"/>
  <c r="W3725" i="4" s="1" a="1"/>
  <c r="W3725" i="4" s="1"/>
  <c r="U3726" i="4"/>
  <c r="V3726" i="4" s="1"/>
  <c r="W3726" i="4" s="1" a="1"/>
  <c r="W3726" i="4" s="1"/>
  <c r="U3727" i="4"/>
  <c r="V3727" i="4" s="1"/>
  <c r="W3727" i="4" s="1" a="1"/>
  <c r="W3727" i="4" s="1"/>
  <c r="U3728" i="4"/>
  <c r="V3728" i="4" s="1"/>
  <c r="W3728" i="4" s="1" a="1"/>
  <c r="W3728" i="4" s="1"/>
  <c r="U3729" i="4"/>
  <c r="V3729" i="4" s="1"/>
  <c r="W3729" i="4" s="1" a="1"/>
  <c r="W3729" i="4" s="1"/>
  <c r="U3730" i="4"/>
  <c r="V3730" i="4" s="1"/>
  <c r="W3730" i="4" s="1" a="1"/>
  <c r="W3730" i="4" s="1"/>
  <c r="U3731" i="4"/>
  <c r="V3731" i="4" s="1"/>
  <c r="W3731" i="4" s="1" a="1"/>
  <c r="W3731" i="4" s="1"/>
  <c r="U3732" i="4"/>
  <c r="V3732" i="4" s="1"/>
  <c r="W3732" i="4" s="1" a="1"/>
  <c r="W3732" i="4" s="1"/>
  <c r="U3733" i="4"/>
  <c r="V3733" i="4" s="1"/>
  <c r="W3733" i="4" s="1" a="1"/>
  <c r="W3733" i="4" s="1"/>
  <c r="U3734" i="4"/>
  <c r="V3734" i="4" s="1"/>
  <c r="W3734" i="4" s="1" a="1"/>
  <c r="W3734" i="4" s="1"/>
  <c r="U3735" i="4"/>
  <c r="V3735" i="4" s="1"/>
  <c r="W3735" i="4" s="1" a="1"/>
  <c r="W3735" i="4" s="1"/>
  <c r="U3736" i="4"/>
  <c r="V3736" i="4" s="1"/>
  <c r="W3736" i="4" s="1" a="1"/>
  <c r="W3736" i="4" s="1"/>
  <c r="U3737" i="4"/>
  <c r="V3737" i="4" s="1"/>
  <c r="W3737" i="4" s="1" a="1"/>
  <c r="W3737" i="4" s="1"/>
  <c r="U3738" i="4"/>
  <c r="V3738" i="4" s="1"/>
  <c r="W3738" i="4" s="1" a="1"/>
  <c r="W3738" i="4" s="1"/>
  <c r="U3739" i="4"/>
  <c r="V3739" i="4" s="1"/>
  <c r="W3739" i="4" s="1" a="1"/>
  <c r="W3739" i="4" s="1"/>
  <c r="U3740" i="4"/>
  <c r="V3740" i="4" s="1"/>
  <c r="W3740" i="4" s="1" a="1"/>
  <c r="W3740" i="4" s="1"/>
  <c r="U3741" i="4"/>
  <c r="V3741" i="4" s="1"/>
  <c r="W3741" i="4" s="1" a="1"/>
  <c r="W3741" i="4" s="1"/>
  <c r="U3742" i="4"/>
  <c r="V3742" i="4" s="1"/>
  <c r="W3742" i="4" s="1" a="1"/>
  <c r="W3742" i="4" s="1"/>
  <c r="U3743" i="4"/>
  <c r="V3743" i="4" s="1"/>
  <c r="W3743" i="4" s="1" a="1"/>
  <c r="W3743" i="4" s="1"/>
  <c r="U3744" i="4"/>
  <c r="V3744" i="4" s="1"/>
  <c r="W3744" i="4" s="1" a="1"/>
  <c r="W3744" i="4" s="1"/>
  <c r="U3745" i="4"/>
  <c r="V3745" i="4" s="1"/>
  <c r="W3745" i="4" s="1" a="1"/>
  <c r="W3745" i="4" s="1"/>
  <c r="U3746" i="4"/>
  <c r="V3746" i="4" s="1"/>
  <c r="W3746" i="4" s="1" a="1"/>
  <c r="W3746" i="4" s="1"/>
  <c r="U3747" i="4"/>
  <c r="V3747" i="4" s="1"/>
  <c r="W3747" i="4" s="1" a="1"/>
  <c r="W3747" i="4" s="1"/>
  <c r="U3748" i="4"/>
  <c r="V3748" i="4" s="1"/>
  <c r="W3748" i="4" s="1" a="1"/>
  <c r="W3748" i="4" s="1"/>
  <c r="U3749" i="4"/>
  <c r="V3749" i="4" s="1"/>
  <c r="W3749" i="4" s="1" a="1"/>
  <c r="W3749" i="4" s="1"/>
  <c r="U3750" i="4"/>
  <c r="V3750" i="4" s="1"/>
  <c r="W3750" i="4" s="1" a="1"/>
  <c r="W3750" i="4" s="1"/>
  <c r="U3751" i="4"/>
  <c r="V3751" i="4" s="1"/>
  <c r="W3751" i="4" s="1" a="1"/>
  <c r="W3751" i="4" s="1"/>
  <c r="U3752" i="4"/>
  <c r="V3752" i="4" s="1"/>
  <c r="W3752" i="4" s="1" a="1"/>
  <c r="W3752" i="4" s="1"/>
  <c r="U3753" i="4"/>
  <c r="V3753" i="4" s="1"/>
  <c r="W3753" i="4" s="1" a="1"/>
  <c r="W3753" i="4" s="1"/>
  <c r="U3754" i="4"/>
  <c r="V3754" i="4" s="1"/>
  <c r="W3754" i="4" s="1" a="1"/>
  <c r="W3754" i="4" s="1"/>
  <c r="U3755" i="4"/>
  <c r="V3755" i="4" s="1"/>
  <c r="W3755" i="4" s="1" a="1"/>
  <c r="W3755" i="4" s="1"/>
  <c r="U3756" i="4"/>
  <c r="V3756" i="4" s="1"/>
  <c r="W3756" i="4" s="1" a="1"/>
  <c r="W3756" i="4" s="1"/>
  <c r="U3757" i="4"/>
  <c r="V3757" i="4" s="1"/>
  <c r="W3757" i="4" s="1" a="1"/>
  <c r="W3757" i="4" s="1"/>
  <c r="U3758" i="4"/>
  <c r="V3758" i="4" s="1"/>
  <c r="W3758" i="4" s="1" a="1"/>
  <c r="W3758" i="4" s="1"/>
  <c r="U3759" i="4"/>
  <c r="V3759" i="4" s="1"/>
  <c r="W3759" i="4" s="1" a="1"/>
  <c r="W3759" i="4" s="1"/>
  <c r="U3760" i="4"/>
  <c r="V3760" i="4" s="1"/>
  <c r="W3760" i="4" s="1" a="1"/>
  <c r="W3760" i="4" s="1"/>
  <c r="U3761" i="4"/>
  <c r="V3761" i="4" s="1"/>
  <c r="W3761" i="4" s="1" a="1"/>
  <c r="W3761" i="4" s="1"/>
  <c r="U3762" i="4"/>
  <c r="V3762" i="4" s="1"/>
  <c r="W3762" i="4" s="1" a="1"/>
  <c r="W3762" i="4" s="1"/>
  <c r="U3763" i="4"/>
  <c r="V3763" i="4" s="1"/>
  <c r="W3763" i="4" s="1" a="1"/>
  <c r="W3763" i="4" s="1"/>
  <c r="U3764" i="4"/>
  <c r="V3764" i="4" s="1"/>
  <c r="W3764" i="4" s="1" a="1"/>
  <c r="W3764" i="4" s="1"/>
  <c r="U3765" i="4"/>
  <c r="V3765" i="4" s="1"/>
  <c r="W3765" i="4" s="1" a="1"/>
  <c r="W3765" i="4" s="1"/>
  <c r="U3766" i="4"/>
  <c r="V3766" i="4" s="1"/>
  <c r="W3766" i="4" s="1" a="1"/>
  <c r="W3766" i="4" s="1"/>
  <c r="U3767" i="4"/>
  <c r="V3767" i="4" s="1"/>
  <c r="W3767" i="4" s="1" a="1"/>
  <c r="W3767" i="4" s="1"/>
  <c r="U3768" i="4"/>
  <c r="V3768" i="4" s="1"/>
  <c r="W3768" i="4" s="1" a="1"/>
  <c r="W3768" i="4" s="1"/>
  <c r="U3769" i="4"/>
  <c r="V3769" i="4" s="1"/>
  <c r="W3769" i="4" s="1" a="1"/>
  <c r="W3769" i="4" s="1"/>
  <c r="U3770" i="4"/>
  <c r="V3770" i="4" s="1"/>
  <c r="W3770" i="4" s="1" a="1"/>
  <c r="W3770" i="4" s="1"/>
  <c r="U3771" i="4"/>
  <c r="V3771" i="4" s="1"/>
  <c r="W3771" i="4" s="1" a="1"/>
  <c r="W3771" i="4" s="1"/>
  <c r="U3772" i="4"/>
  <c r="V3772" i="4" s="1"/>
  <c r="W3772" i="4" s="1" a="1"/>
  <c r="W3772" i="4" s="1"/>
  <c r="U3773" i="4"/>
  <c r="V3773" i="4" s="1"/>
  <c r="W3773" i="4" s="1" a="1"/>
  <c r="W3773" i="4" s="1"/>
  <c r="U3774" i="4"/>
  <c r="V3774" i="4" s="1"/>
  <c r="W3774" i="4" s="1" a="1"/>
  <c r="W3774" i="4" s="1"/>
  <c r="U3775" i="4"/>
  <c r="V3775" i="4" s="1"/>
  <c r="W3775" i="4" s="1" a="1"/>
  <c r="W3775" i="4" s="1"/>
  <c r="U3776" i="4"/>
  <c r="V3776" i="4" s="1"/>
  <c r="W3776" i="4" s="1" a="1"/>
  <c r="W3776" i="4" s="1"/>
  <c r="U3777" i="4"/>
  <c r="V3777" i="4" s="1"/>
  <c r="W3777" i="4" s="1" a="1"/>
  <c r="W3777" i="4" s="1"/>
  <c r="U3778" i="4"/>
  <c r="V3778" i="4" s="1"/>
  <c r="W3778" i="4" s="1" a="1"/>
  <c r="W3778" i="4" s="1"/>
  <c r="U3779" i="4"/>
  <c r="V3779" i="4" s="1"/>
  <c r="W3779" i="4" s="1" a="1"/>
  <c r="W3779" i="4" s="1"/>
  <c r="U3780" i="4"/>
  <c r="V3780" i="4" s="1"/>
  <c r="W3780" i="4" s="1" a="1"/>
  <c r="W3780" i="4" s="1"/>
  <c r="U3781" i="4"/>
  <c r="V3781" i="4" s="1"/>
  <c r="W3781" i="4" s="1" a="1"/>
  <c r="W3781" i="4" s="1"/>
  <c r="U3782" i="4"/>
  <c r="V3782" i="4" s="1"/>
  <c r="W3782" i="4" s="1" a="1"/>
  <c r="W3782" i="4" s="1"/>
  <c r="U3783" i="4"/>
  <c r="V3783" i="4" s="1"/>
  <c r="W3783" i="4" s="1" a="1"/>
  <c r="W3783" i="4" s="1"/>
  <c r="U3784" i="4"/>
  <c r="V3784" i="4" s="1"/>
  <c r="W3784" i="4" s="1" a="1"/>
  <c r="W3784" i="4" s="1"/>
  <c r="U3785" i="4"/>
  <c r="V3785" i="4" s="1"/>
  <c r="W3785" i="4" s="1" a="1"/>
  <c r="W3785" i="4" s="1"/>
  <c r="U3786" i="4"/>
  <c r="V3786" i="4" s="1"/>
  <c r="W3786" i="4" s="1" a="1"/>
  <c r="W3786" i="4" s="1"/>
  <c r="U3787" i="4"/>
  <c r="V3787" i="4" s="1"/>
  <c r="W3787" i="4" s="1" a="1"/>
  <c r="W3787" i="4" s="1"/>
  <c r="U3788" i="4"/>
  <c r="V3788" i="4" s="1"/>
  <c r="W3788" i="4" s="1" a="1"/>
  <c r="W3788" i="4" s="1"/>
  <c r="U3789" i="4"/>
  <c r="V3789" i="4" s="1"/>
  <c r="W3789" i="4" s="1" a="1"/>
  <c r="W3789" i="4" s="1"/>
  <c r="U3790" i="4"/>
  <c r="V3790" i="4" s="1"/>
  <c r="W3790" i="4" s="1" a="1"/>
  <c r="W3790" i="4" s="1"/>
  <c r="U3791" i="4"/>
  <c r="V3791" i="4" s="1"/>
  <c r="W3791" i="4" s="1" a="1"/>
  <c r="W3791" i="4" s="1"/>
  <c r="U3792" i="4"/>
  <c r="V3792" i="4" s="1"/>
  <c r="W3792" i="4" s="1" a="1"/>
  <c r="W3792" i="4" s="1"/>
  <c r="U3793" i="4"/>
  <c r="V3793" i="4" s="1"/>
  <c r="W3793" i="4" s="1" a="1"/>
  <c r="W3793" i="4" s="1"/>
  <c r="U3794" i="4"/>
  <c r="V3794" i="4" s="1"/>
  <c r="W3794" i="4" s="1" a="1"/>
  <c r="W3794" i="4" s="1"/>
  <c r="U3795" i="4"/>
  <c r="V3795" i="4" s="1"/>
  <c r="W3795" i="4" s="1" a="1"/>
  <c r="W3795" i="4" s="1"/>
  <c r="U3796" i="4"/>
  <c r="V3796" i="4" s="1"/>
  <c r="W3796" i="4" s="1" a="1"/>
  <c r="W3796" i="4" s="1"/>
  <c r="U3797" i="4"/>
  <c r="V3797" i="4" s="1"/>
  <c r="W3797" i="4" s="1" a="1"/>
  <c r="W3797" i="4" s="1"/>
  <c r="U3798" i="4"/>
  <c r="V3798" i="4" s="1"/>
  <c r="W3798" i="4" s="1" a="1"/>
  <c r="W3798" i="4" s="1"/>
  <c r="U3799" i="4"/>
  <c r="V3799" i="4" s="1"/>
  <c r="W3799" i="4" s="1" a="1"/>
  <c r="W3799" i="4" s="1"/>
  <c r="U3800" i="4"/>
  <c r="V3800" i="4" s="1"/>
  <c r="W3800" i="4" s="1" a="1"/>
  <c r="W3800" i="4" s="1"/>
  <c r="U3801" i="4"/>
  <c r="V3801" i="4" s="1"/>
  <c r="W3801" i="4" s="1" a="1"/>
  <c r="W3801" i="4" s="1"/>
  <c r="U3802" i="4"/>
  <c r="V3802" i="4" s="1"/>
  <c r="W3802" i="4" s="1" a="1"/>
  <c r="W3802" i="4" s="1"/>
  <c r="U3803" i="4"/>
  <c r="V3803" i="4" s="1"/>
  <c r="W3803" i="4" s="1" a="1"/>
  <c r="W3803" i="4" s="1"/>
  <c r="U3804" i="4"/>
  <c r="V3804" i="4" s="1"/>
  <c r="W3804" i="4" s="1" a="1"/>
  <c r="W3804" i="4" s="1"/>
  <c r="U3805" i="4"/>
  <c r="V3805" i="4" s="1"/>
  <c r="W3805" i="4" s="1" a="1"/>
  <c r="W3805" i="4" s="1"/>
  <c r="U3806" i="4"/>
  <c r="V3806" i="4" s="1"/>
  <c r="W3806" i="4" s="1" a="1"/>
  <c r="W3806" i="4" s="1"/>
  <c r="U3807" i="4"/>
  <c r="V3807" i="4" s="1"/>
  <c r="W3807" i="4" s="1" a="1"/>
  <c r="W3807" i="4" s="1"/>
  <c r="U3808" i="4"/>
  <c r="V3808" i="4" s="1"/>
  <c r="W3808" i="4" s="1" a="1"/>
  <c r="W3808" i="4" s="1"/>
  <c r="U3809" i="4"/>
  <c r="V3809" i="4" s="1"/>
  <c r="W3809" i="4" s="1" a="1"/>
  <c r="W3809" i="4" s="1"/>
  <c r="U3810" i="4"/>
  <c r="V3810" i="4" s="1"/>
  <c r="W3810" i="4" s="1" a="1"/>
  <c r="W3810" i="4" s="1"/>
  <c r="U3811" i="4"/>
  <c r="V3811" i="4" s="1"/>
  <c r="W3811" i="4" s="1" a="1"/>
  <c r="W3811" i="4" s="1"/>
  <c r="U3812" i="4"/>
  <c r="V3812" i="4" s="1"/>
  <c r="W3812" i="4" s="1" a="1"/>
  <c r="W3812" i="4" s="1"/>
  <c r="U3813" i="4"/>
  <c r="V3813" i="4" s="1"/>
  <c r="W3813" i="4" s="1" a="1"/>
  <c r="W3813" i="4" s="1"/>
  <c r="U3814" i="4"/>
  <c r="V3814" i="4" s="1"/>
  <c r="W3814" i="4" s="1" a="1"/>
  <c r="W3814" i="4" s="1"/>
  <c r="U3815" i="4"/>
  <c r="V3815" i="4" s="1"/>
  <c r="W3815" i="4" s="1" a="1"/>
  <c r="W3815" i="4" s="1"/>
  <c r="U3816" i="4"/>
  <c r="V3816" i="4" s="1"/>
  <c r="W3816" i="4" s="1" a="1"/>
  <c r="W3816" i="4" s="1"/>
  <c r="U3817" i="4"/>
  <c r="V3817" i="4" s="1"/>
  <c r="W3817" i="4" s="1" a="1"/>
  <c r="W3817" i="4" s="1"/>
  <c r="U3818" i="4"/>
  <c r="V3818" i="4" s="1"/>
  <c r="W3818" i="4" s="1" a="1"/>
  <c r="W3818" i="4" s="1"/>
  <c r="U3819" i="4"/>
  <c r="V3819" i="4" s="1"/>
  <c r="W3819" i="4" s="1" a="1"/>
  <c r="W3819" i="4" s="1"/>
  <c r="U3820" i="4"/>
  <c r="V3820" i="4" s="1"/>
  <c r="W3820" i="4" s="1" a="1"/>
  <c r="W3820" i="4" s="1"/>
  <c r="U3821" i="4"/>
  <c r="V3821" i="4" s="1"/>
  <c r="W3821" i="4" s="1" a="1"/>
  <c r="W3821" i="4" s="1"/>
  <c r="U3822" i="4"/>
  <c r="V3822" i="4" s="1"/>
  <c r="W3822" i="4" s="1" a="1"/>
  <c r="W3822" i="4" s="1"/>
  <c r="U3823" i="4"/>
  <c r="V3823" i="4" s="1"/>
  <c r="W3823" i="4" s="1" a="1"/>
  <c r="W3823" i="4" s="1"/>
  <c r="U3824" i="4"/>
  <c r="V3824" i="4" s="1"/>
  <c r="W3824" i="4" s="1" a="1"/>
  <c r="W3824" i="4" s="1"/>
  <c r="U3825" i="4"/>
  <c r="V3825" i="4" s="1"/>
  <c r="W3825" i="4" s="1" a="1"/>
  <c r="W3825" i="4" s="1"/>
  <c r="U3826" i="4"/>
  <c r="V3826" i="4" s="1"/>
  <c r="W3826" i="4" s="1" a="1"/>
  <c r="W3826" i="4" s="1"/>
  <c r="U3827" i="4"/>
  <c r="V3827" i="4" s="1"/>
  <c r="W3827" i="4" s="1" a="1"/>
  <c r="W3827" i="4" s="1"/>
  <c r="U3828" i="4"/>
  <c r="V3828" i="4" s="1"/>
  <c r="W3828" i="4" s="1" a="1"/>
  <c r="W3828" i="4" s="1"/>
  <c r="U3829" i="4"/>
  <c r="V3829" i="4" s="1"/>
  <c r="W3829" i="4" s="1" a="1"/>
  <c r="W3829" i="4" s="1"/>
  <c r="U3830" i="4"/>
  <c r="V3830" i="4" s="1"/>
  <c r="W3830" i="4" s="1" a="1"/>
  <c r="W3830" i="4" s="1"/>
  <c r="U3831" i="4"/>
  <c r="V3831" i="4" s="1"/>
  <c r="W3831" i="4" s="1" a="1"/>
  <c r="W3831" i="4" s="1"/>
  <c r="U3832" i="4"/>
  <c r="V3832" i="4" s="1"/>
  <c r="W3832" i="4" s="1" a="1"/>
  <c r="W3832" i="4" s="1"/>
  <c r="U3833" i="4"/>
  <c r="V3833" i="4" s="1"/>
  <c r="W3833" i="4" s="1" a="1"/>
  <c r="W3833" i="4" s="1"/>
  <c r="U3834" i="4"/>
  <c r="V3834" i="4" s="1"/>
  <c r="W3834" i="4" s="1" a="1"/>
  <c r="W3834" i="4" s="1"/>
  <c r="U3835" i="4"/>
  <c r="V3835" i="4" s="1"/>
  <c r="W3835" i="4" s="1" a="1"/>
  <c r="W3835" i="4" s="1"/>
  <c r="U3836" i="4"/>
  <c r="V3836" i="4" s="1"/>
  <c r="W3836" i="4" s="1" a="1"/>
  <c r="W3836" i="4" s="1"/>
  <c r="U3837" i="4"/>
  <c r="V3837" i="4" s="1"/>
  <c r="W3837" i="4" s="1" a="1"/>
  <c r="W3837" i="4" s="1"/>
  <c r="U3838" i="4"/>
  <c r="V3838" i="4" s="1"/>
  <c r="W3838" i="4" s="1" a="1"/>
  <c r="W3838" i="4" s="1"/>
  <c r="U3839" i="4"/>
  <c r="V3839" i="4" s="1"/>
  <c r="W3839" i="4" s="1" a="1"/>
  <c r="W3839" i="4" s="1"/>
  <c r="U3840" i="4"/>
  <c r="V3840" i="4" s="1"/>
  <c r="W3840" i="4" s="1" a="1"/>
  <c r="W3840" i="4" s="1"/>
  <c r="U3841" i="4"/>
  <c r="V3841" i="4" s="1"/>
  <c r="W3841" i="4" s="1" a="1"/>
  <c r="W3841" i="4" s="1"/>
  <c r="U3842" i="4"/>
  <c r="V3842" i="4" s="1"/>
  <c r="W3842" i="4" s="1" a="1"/>
  <c r="W3842" i="4" s="1"/>
  <c r="U3843" i="4"/>
  <c r="V3843" i="4" s="1"/>
  <c r="W3843" i="4" s="1" a="1"/>
  <c r="W3843" i="4" s="1"/>
  <c r="U3844" i="4"/>
  <c r="V3844" i="4" s="1"/>
  <c r="W3844" i="4" s="1" a="1"/>
  <c r="W3844" i="4" s="1"/>
  <c r="U3845" i="4"/>
  <c r="V3845" i="4" s="1"/>
  <c r="W3845" i="4" s="1" a="1"/>
  <c r="W3845" i="4" s="1"/>
  <c r="U3846" i="4"/>
  <c r="V3846" i="4" s="1"/>
  <c r="W3846" i="4" s="1" a="1"/>
  <c r="W3846" i="4" s="1"/>
  <c r="U3847" i="4"/>
  <c r="V3847" i="4" s="1"/>
  <c r="W3847" i="4" s="1" a="1"/>
  <c r="W3847" i="4" s="1"/>
  <c r="U3848" i="4"/>
  <c r="V3848" i="4" s="1"/>
  <c r="W3848" i="4" s="1" a="1"/>
  <c r="W3848" i="4" s="1"/>
  <c r="U3849" i="4"/>
  <c r="V3849" i="4" s="1"/>
  <c r="W3849" i="4" s="1" a="1"/>
  <c r="W3849" i="4" s="1"/>
  <c r="U3850" i="4"/>
  <c r="V3850" i="4" s="1"/>
  <c r="W3850" i="4" s="1" a="1"/>
  <c r="W3850" i="4" s="1"/>
  <c r="U3851" i="4"/>
  <c r="V3851" i="4" s="1"/>
  <c r="W3851" i="4" s="1" a="1"/>
  <c r="W3851" i="4" s="1"/>
  <c r="U3852" i="4"/>
  <c r="V3852" i="4" s="1"/>
  <c r="W3852" i="4" s="1" a="1"/>
  <c r="W3852" i="4" s="1"/>
  <c r="U3853" i="4"/>
  <c r="V3853" i="4" s="1"/>
  <c r="W3853" i="4" s="1" a="1"/>
  <c r="W3853" i="4" s="1"/>
  <c r="U3854" i="4"/>
  <c r="V3854" i="4" s="1"/>
  <c r="W3854" i="4" s="1" a="1"/>
  <c r="W3854" i="4" s="1"/>
  <c r="U3855" i="4"/>
  <c r="V3855" i="4" s="1"/>
  <c r="W3855" i="4" s="1" a="1"/>
  <c r="W3855" i="4" s="1"/>
  <c r="U3856" i="4"/>
  <c r="V3856" i="4" s="1"/>
  <c r="W3856" i="4" s="1" a="1"/>
  <c r="W3856" i="4" s="1"/>
  <c r="U3857" i="4"/>
  <c r="V3857" i="4" s="1"/>
  <c r="W3857" i="4" s="1" a="1"/>
  <c r="W3857" i="4" s="1"/>
  <c r="U3858" i="4"/>
  <c r="V3858" i="4" s="1"/>
  <c r="W3858" i="4" s="1" a="1"/>
  <c r="W3858" i="4" s="1"/>
  <c r="U3859" i="4"/>
  <c r="V3859" i="4" s="1"/>
  <c r="W3859" i="4" s="1" a="1"/>
  <c r="W3859" i="4" s="1"/>
  <c r="U3860" i="4"/>
  <c r="V3860" i="4" s="1"/>
  <c r="W3860" i="4" s="1" a="1"/>
  <c r="W3860" i="4" s="1"/>
  <c r="U3861" i="4"/>
  <c r="V3861" i="4" s="1"/>
  <c r="W3861" i="4" s="1" a="1"/>
  <c r="W3861" i="4" s="1"/>
  <c r="U3862" i="4"/>
  <c r="V3862" i="4" s="1"/>
  <c r="W3862" i="4" s="1" a="1"/>
  <c r="W3862" i="4" s="1"/>
  <c r="U3863" i="4"/>
  <c r="V3863" i="4" s="1"/>
  <c r="W3863" i="4" s="1" a="1"/>
  <c r="W3863" i="4" s="1"/>
  <c r="U3864" i="4"/>
  <c r="V3864" i="4" s="1"/>
  <c r="W3864" i="4" s="1" a="1"/>
  <c r="W3864" i="4" s="1"/>
  <c r="U3865" i="4"/>
  <c r="V3865" i="4" s="1"/>
  <c r="W3865" i="4" s="1" a="1"/>
  <c r="W3865" i="4" s="1"/>
  <c r="U3866" i="4"/>
  <c r="V3866" i="4" s="1"/>
  <c r="W3866" i="4" s="1" a="1"/>
  <c r="W3866" i="4" s="1"/>
  <c r="U3867" i="4"/>
  <c r="V3867" i="4" s="1"/>
  <c r="W3867" i="4" s="1" a="1"/>
  <c r="W3867" i="4" s="1"/>
  <c r="U3868" i="4"/>
  <c r="V3868" i="4" s="1"/>
  <c r="W3868" i="4" s="1" a="1"/>
  <c r="W3868" i="4" s="1"/>
  <c r="U3869" i="4"/>
  <c r="V3869" i="4" s="1"/>
  <c r="W3869" i="4" s="1" a="1"/>
  <c r="W3869" i="4" s="1"/>
  <c r="U3870" i="4"/>
  <c r="V3870" i="4" s="1"/>
  <c r="W3870" i="4" s="1" a="1"/>
  <c r="W3870" i="4" s="1"/>
  <c r="U3871" i="4"/>
  <c r="V3871" i="4" s="1"/>
  <c r="W3871" i="4" s="1" a="1"/>
  <c r="W3871" i="4" s="1"/>
  <c r="U3872" i="4"/>
  <c r="V3872" i="4" s="1"/>
  <c r="W3872" i="4" s="1" a="1"/>
  <c r="W3872" i="4" s="1"/>
  <c r="U3873" i="4"/>
  <c r="V3873" i="4" s="1"/>
  <c r="W3873" i="4" s="1" a="1"/>
  <c r="W3873" i="4" s="1"/>
  <c r="U3874" i="4"/>
  <c r="V3874" i="4" s="1"/>
  <c r="W3874" i="4" s="1" a="1"/>
  <c r="W3874" i="4" s="1"/>
  <c r="U3875" i="4"/>
  <c r="V3875" i="4" s="1"/>
  <c r="W3875" i="4" s="1" a="1"/>
  <c r="W3875" i="4" s="1"/>
  <c r="U3876" i="4"/>
  <c r="V3876" i="4" s="1"/>
  <c r="W3876" i="4" s="1" a="1"/>
  <c r="W3876" i="4" s="1"/>
  <c r="U3877" i="4"/>
  <c r="V3877" i="4" s="1"/>
  <c r="W3877" i="4" s="1" a="1"/>
  <c r="W3877" i="4" s="1"/>
  <c r="U3878" i="4"/>
  <c r="V3878" i="4" s="1"/>
  <c r="W3878" i="4" s="1" a="1"/>
  <c r="W3878" i="4" s="1"/>
  <c r="U3879" i="4"/>
  <c r="V3879" i="4" s="1"/>
  <c r="W3879" i="4" s="1" a="1"/>
  <c r="W3879" i="4" s="1"/>
  <c r="U3880" i="4"/>
  <c r="V3880" i="4" s="1"/>
  <c r="W3880" i="4" s="1" a="1"/>
  <c r="W3880" i="4" s="1"/>
  <c r="U3881" i="4"/>
  <c r="V3881" i="4" s="1"/>
  <c r="W3881" i="4" s="1" a="1"/>
  <c r="W3881" i="4" s="1"/>
  <c r="U3882" i="4"/>
  <c r="V3882" i="4" s="1"/>
  <c r="W3882" i="4" s="1" a="1"/>
  <c r="W3882" i="4" s="1"/>
  <c r="U3883" i="4"/>
  <c r="V3883" i="4" s="1"/>
  <c r="W3883" i="4" s="1" a="1"/>
  <c r="W3883" i="4" s="1"/>
  <c r="U3884" i="4"/>
  <c r="V3884" i="4" s="1"/>
  <c r="W3884" i="4" s="1" a="1"/>
  <c r="W3884" i="4" s="1"/>
  <c r="U3885" i="4"/>
  <c r="V3885" i="4" s="1"/>
  <c r="W3885" i="4" s="1" a="1"/>
  <c r="W3885" i="4" s="1"/>
  <c r="U3886" i="4"/>
  <c r="V3886" i="4" s="1"/>
  <c r="W3886" i="4" s="1" a="1"/>
  <c r="W3886" i="4" s="1"/>
  <c r="U3887" i="4"/>
  <c r="V3887" i="4" s="1"/>
  <c r="W3887" i="4" s="1" a="1"/>
  <c r="W3887" i="4" s="1"/>
  <c r="U3888" i="4"/>
  <c r="V3888" i="4" s="1"/>
  <c r="W3888" i="4" s="1" a="1"/>
  <c r="W3888" i="4" s="1"/>
  <c r="U3889" i="4"/>
  <c r="V3889" i="4" s="1"/>
  <c r="W3889" i="4" s="1" a="1"/>
  <c r="W3889" i="4" s="1"/>
  <c r="U3890" i="4"/>
  <c r="V3890" i="4" s="1"/>
  <c r="W3890" i="4" s="1" a="1"/>
  <c r="W3890" i="4" s="1"/>
  <c r="U3891" i="4"/>
  <c r="V3891" i="4" s="1"/>
  <c r="W3891" i="4" s="1" a="1"/>
  <c r="W3891" i="4" s="1"/>
  <c r="U3892" i="4"/>
  <c r="V3892" i="4" s="1"/>
  <c r="W3892" i="4" s="1" a="1"/>
  <c r="W3892" i="4" s="1"/>
  <c r="U3893" i="4"/>
  <c r="V3893" i="4" s="1"/>
  <c r="W3893" i="4" s="1" a="1"/>
  <c r="W3893" i="4" s="1"/>
  <c r="U3894" i="4"/>
  <c r="V3894" i="4" s="1"/>
  <c r="W3894" i="4" s="1" a="1"/>
  <c r="W3894" i="4" s="1"/>
  <c r="U3895" i="4"/>
  <c r="V3895" i="4" s="1"/>
  <c r="W3895" i="4" s="1" a="1"/>
  <c r="W3895" i="4" s="1"/>
  <c r="U3896" i="4"/>
  <c r="V3896" i="4" s="1"/>
  <c r="W3896" i="4" s="1" a="1"/>
  <c r="W3896" i="4" s="1"/>
  <c r="U3897" i="4"/>
  <c r="V3897" i="4" s="1"/>
  <c r="W3897" i="4" s="1" a="1"/>
  <c r="W3897" i="4" s="1"/>
  <c r="U3898" i="4"/>
  <c r="V3898" i="4" s="1"/>
  <c r="W3898" i="4" s="1" a="1"/>
  <c r="W3898" i="4" s="1"/>
  <c r="U3899" i="4"/>
  <c r="V3899" i="4" s="1"/>
  <c r="W3899" i="4" s="1" a="1"/>
  <c r="W3899" i="4" s="1"/>
  <c r="U3900" i="4"/>
  <c r="V3900" i="4" s="1"/>
  <c r="W3900" i="4" s="1" a="1"/>
  <c r="W3900" i="4" s="1"/>
  <c r="U3901" i="4"/>
  <c r="V3901" i="4" s="1"/>
  <c r="W3901" i="4" s="1" a="1"/>
  <c r="W3901" i="4" s="1"/>
  <c r="U3902" i="4"/>
  <c r="V3902" i="4" s="1"/>
  <c r="W3902" i="4" s="1" a="1"/>
  <c r="W3902" i="4" s="1"/>
  <c r="U3903" i="4"/>
  <c r="V3903" i="4" s="1"/>
  <c r="W3903" i="4" s="1" a="1"/>
  <c r="W3903" i="4" s="1"/>
  <c r="U3904" i="4"/>
  <c r="V3904" i="4" s="1"/>
  <c r="W3904" i="4" s="1" a="1"/>
  <c r="W3904" i="4" s="1"/>
  <c r="U3905" i="4"/>
  <c r="V3905" i="4" s="1"/>
  <c r="W3905" i="4" s="1" a="1"/>
  <c r="W3905" i="4" s="1"/>
  <c r="U3906" i="4"/>
  <c r="V3906" i="4" s="1"/>
  <c r="W3906" i="4" s="1" a="1"/>
  <c r="W3906" i="4" s="1"/>
  <c r="U3907" i="4"/>
  <c r="V3907" i="4" s="1"/>
  <c r="W3907" i="4" s="1" a="1"/>
  <c r="W3907" i="4" s="1"/>
  <c r="U3908" i="4"/>
  <c r="V3908" i="4" s="1"/>
  <c r="W3908" i="4" s="1" a="1"/>
  <c r="W3908" i="4" s="1"/>
  <c r="U3909" i="4"/>
  <c r="V3909" i="4" s="1"/>
  <c r="W3909" i="4" s="1" a="1"/>
  <c r="W3909" i="4" s="1"/>
  <c r="U3910" i="4"/>
  <c r="V3910" i="4" s="1"/>
  <c r="W3910" i="4" s="1" a="1"/>
  <c r="W3910" i="4" s="1"/>
  <c r="U3911" i="4"/>
  <c r="V3911" i="4" s="1"/>
  <c r="W3911" i="4" s="1" a="1"/>
  <c r="W3911" i="4" s="1"/>
  <c r="U3912" i="4"/>
  <c r="V3912" i="4" s="1"/>
  <c r="W3912" i="4" s="1" a="1"/>
  <c r="W3912" i="4" s="1"/>
  <c r="U3913" i="4"/>
  <c r="V3913" i="4" s="1"/>
  <c r="W3913" i="4" s="1" a="1"/>
  <c r="W3913" i="4" s="1"/>
  <c r="U3914" i="4"/>
  <c r="V3914" i="4" s="1"/>
  <c r="W3914" i="4" s="1" a="1"/>
  <c r="W3914" i="4" s="1"/>
  <c r="U3915" i="4"/>
  <c r="V3915" i="4" s="1"/>
  <c r="W3915" i="4" s="1" a="1"/>
  <c r="W3915" i="4" s="1"/>
  <c r="U3916" i="4"/>
  <c r="V3916" i="4" s="1"/>
  <c r="W3916" i="4" s="1" a="1"/>
  <c r="W3916" i="4" s="1"/>
  <c r="U3917" i="4"/>
  <c r="V3917" i="4" s="1"/>
  <c r="W3917" i="4" s="1" a="1"/>
  <c r="W3917" i="4" s="1"/>
  <c r="U3918" i="4"/>
  <c r="V3918" i="4" s="1"/>
  <c r="W3918" i="4" s="1" a="1"/>
  <c r="W3918" i="4" s="1"/>
  <c r="U3919" i="4"/>
  <c r="V3919" i="4" s="1"/>
  <c r="W3919" i="4" s="1" a="1"/>
  <c r="W3919" i="4" s="1"/>
  <c r="U3920" i="4"/>
  <c r="V3920" i="4" s="1"/>
  <c r="W3920" i="4" s="1" a="1"/>
  <c r="W3920" i="4" s="1"/>
  <c r="U3921" i="4"/>
  <c r="V3921" i="4" s="1"/>
  <c r="W3921" i="4" s="1" a="1"/>
  <c r="W3921" i="4" s="1"/>
  <c r="U3922" i="4"/>
  <c r="V3922" i="4" s="1"/>
  <c r="W3922" i="4" s="1" a="1"/>
  <c r="W3922" i="4" s="1"/>
  <c r="U3923" i="4"/>
  <c r="V3923" i="4" s="1"/>
  <c r="W3923" i="4" s="1" a="1"/>
  <c r="W3923" i="4" s="1"/>
  <c r="U3924" i="4"/>
  <c r="V3924" i="4" s="1"/>
  <c r="W3924" i="4" s="1" a="1"/>
  <c r="W3924" i="4" s="1"/>
  <c r="U3925" i="4"/>
  <c r="V3925" i="4" s="1"/>
  <c r="W3925" i="4" s="1" a="1"/>
  <c r="W3925" i="4" s="1"/>
  <c r="U3926" i="4"/>
  <c r="V3926" i="4" s="1"/>
  <c r="W3926" i="4" s="1" a="1"/>
  <c r="W3926" i="4" s="1"/>
  <c r="U3927" i="4"/>
  <c r="V3927" i="4" s="1"/>
  <c r="W3927" i="4" s="1" a="1"/>
  <c r="W3927" i="4" s="1"/>
  <c r="U3928" i="4"/>
  <c r="V3928" i="4" s="1"/>
  <c r="W3928" i="4" s="1" a="1"/>
  <c r="W3928" i="4" s="1"/>
  <c r="U3929" i="4"/>
  <c r="V3929" i="4" s="1"/>
  <c r="W3929" i="4" s="1" a="1"/>
  <c r="W3929" i="4" s="1"/>
  <c r="U3930" i="4"/>
  <c r="V3930" i="4" s="1"/>
  <c r="W3930" i="4" s="1" a="1"/>
  <c r="W3930" i="4" s="1"/>
  <c r="U3931" i="4"/>
  <c r="V3931" i="4" s="1"/>
  <c r="W3931" i="4" s="1" a="1"/>
  <c r="W3931" i="4" s="1"/>
  <c r="U3932" i="4"/>
  <c r="V3932" i="4" s="1"/>
  <c r="W3932" i="4" s="1" a="1"/>
  <c r="W3932" i="4" s="1"/>
  <c r="U3933" i="4"/>
  <c r="V3933" i="4" s="1"/>
  <c r="W3933" i="4" s="1" a="1"/>
  <c r="W3933" i="4" s="1"/>
  <c r="U3934" i="4"/>
  <c r="V3934" i="4" s="1"/>
  <c r="W3934" i="4" s="1" a="1"/>
  <c r="W3934" i="4" s="1"/>
  <c r="U3935" i="4"/>
  <c r="V3935" i="4" s="1"/>
  <c r="W3935" i="4" s="1" a="1"/>
  <c r="W3935" i="4" s="1"/>
  <c r="U3936" i="4"/>
  <c r="V3936" i="4" s="1"/>
  <c r="W3936" i="4" s="1" a="1"/>
  <c r="W3936" i="4" s="1"/>
  <c r="U3937" i="4"/>
  <c r="V3937" i="4" s="1"/>
  <c r="W3937" i="4" s="1" a="1"/>
  <c r="W3937" i="4" s="1"/>
  <c r="U3938" i="4"/>
  <c r="V3938" i="4" s="1"/>
  <c r="W3938" i="4" s="1" a="1"/>
  <c r="W3938" i="4" s="1"/>
  <c r="U3939" i="4"/>
  <c r="V3939" i="4" s="1"/>
  <c r="W3939" i="4" s="1" a="1"/>
  <c r="W3939" i="4" s="1"/>
  <c r="U3940" i="4"/>
  <c r="V3940" i="4" s="1"/>
  <c r="W3940" i="4" s="1" a="1"/>
  <c r="W3940" i="4" s="1"/>
  <c r="U3941" i="4"/>
  <c r="V3941" i="4" s="1"/>
  <c r="W3941" i="4" s="1" a="1"/>
  <c r="W3941" i="4" s="1"/>
  <c r="U3942" i="4"/>
  <c r="V3942" i="4" s="1"/>
  <c r="W3942" i="4" s="1" a="1"/>
  <c r="W3942" i="4" s="1"/>
  <c r="U3943" i="4"/>
  <c r="V3943" i="4" s="1"/>
  <c r="W3943" i="4" s="1" a="1"/>
  <c r="W3943" i="4" s="1"/>
  <c r="U3944" i="4"/>
  <c r="V3944" i="4" s="1"/>
  <c r="W3944" i="4" s="1" a="1"/>
  <c r="W3944" i="4" s="1"/>
  <c r="U3945" i="4"/>
  <c r="V3945" i="4" s="1"/>
  <c r="W3945" i="4" s="1" a="1"/>
  <c r="W3945" i="4" s="1"/>
  <c r="U3946" i="4"/>
  <c r="V3946" i="4" s="1"/>
  <c r="W3946" i="4" s="1" a="1"/>
  <c r="W3946" i="4" s="1"/>
  <c r="U3947" i="4"/>
  <c r="V3947" i="4" s="1"/>
  <c r="W3947" i="4" s="1" a="1"/>
  <c r="W3947" i="4" s="1"/>
  <c r="U3948" i="4"/>
  <c r="V3948" i="4" s="1"/>
  <c r="W3948" i="4" s="1" a="1"/>
  <c r="W3948" i="4" s="1"/>
  <c r="U3949" i="4"/>
  <c r="V3949" i="4" s="1"/>
  <c r="W3949" i="4" s="1" a="1"/>
  <c r="W3949" i="4" s="1"/>
  <c r="U3950" i="4"/>
  <c r="V3950" i="4" s="1"/>
  <c r="W3950" i="4" s="1" a="1"/>
  <c r="W3950" i="4" s="1"/>
  <c r="U3951" i="4"/>
  <c r="V3951" i="4" s="1"/>
  <c r="W3951" i="4" s="1" a="1"/>
  <c r="W3951" i="4" s="1"/>
  <c r="U3952" i="4"/>
  <c r="V3952" i="4" s="1"/>
  <c r="W3952" i="4" s="1" a="1"/>
  <c r="W3952" i="4" s="1"/>
  <c r="U3953" i="4"/>
  <c r="V3953" i="4" s="1"/>
  <c r="W3953" i="4" s="1" a="1"/>
  <c r="W3953" i="4" s="1"/>
  <c r="U3954" i="4"/>
  <c r="V3954" i="4" s="1"/>
  <c r="W3954" i="4" s="1" a="1"/>
  <c r="W3954" i="4" s="1"/>
  <c r="U3955" i="4"/>
  <c r="V3955" i="4" s="1"/>
  <c r="W3955" i="4" s="1" a="1"/>
  <c r="W3955" i="4" s="1"/>
  <c r="U3956" i="4"/>
  <c r="V3956" i="4" s="1"/>
  <c r="W3956" i="4" s="1" a="1"/>
  <c r="W3956" i="4" s="1"/>
  <c r="U3957" i="4"/>
  <c r="V3957" i="4" s="1"/>
  <c r="W3957" i="4" s="1" a="1"/>
  <c r="W3957" i="4" s="1"/>
  <c r="U3958" i="4"/>
  <c r="V3958" i="4" s="1"/>
  <c r="W3958" i="4" s="1" a="1"/>
  <c r="W3958" i="4" s="1"/>
  <c r="U3959" i="4"/>
  <c r="V3959" i="4" s="1"/>
  <c r="W3959" i="4" s="1" a="1"/>
  <c r="W3959" i="4" s="1"/>
  <c r="U3960" i="4"/>
  <c r="V3960" i="4" s="1"/>
  <c r="W3960" i="4" s="1" a="1"/>
  <c r="W3960" i="4" s="1"/>
  <c r="U3961" i="4"/>
  <c r="V3961" i="4" s="1"/>
  <c r="W3961" i="4" s="1" a="1"/>
  <c r="W3961" i="4" s="1"/>
  <c r="U3962" i="4"/>
  <c r="V3962" i="4" s="1"/>
  <c r="W3962" i="4" s="1" a="1"/>
  <c r="W3962" i="4" s="1"/>
  <c r="U3963" i="4"/>
  <c r="V3963" i="4" s="1"/>
  <c r="W3963" i="4" s="1" a="1"/>
  <c r="W3963" i="4" s="1"/>
  <c r="U3964" i="4"/>
  <c r="V3964" i="4" s="1"/>
  <c r="W3964" i="4" s="1" a="1"/>
  <c r="W3964" i="4" s="1"/>
  <c r="U3965" i="4"/>
  <c r="V3965" i="4" s="1"/>
  <c r="W3965" i="4" s="1" a="1"/>
  <c r="W3965" i="4" s="1"/>
  <c r="U3966" i="4"/>
  <c r="V3966" i="4" s="1"/>
  <c r="W3966" i="4" s="1" a="1"/>
  <c r="W3966" i="4" s="1"/>
  <c r="U3967" i="4"/>
  <c r="V3967" i="4" s="1"/>
  <c r="W3967" i="4" s="1" a="1"/>
  <c r="W3967" i="4" s="1"/>
  <c r="U3968" i="4"/>
  <c r="V3968" i="4" s="1"/>
  <c r="W3968" i="4" s="1" a="1"/>
  <c r="W3968" i="4" s="1"/>
  <c r="U3969" i="4"/>
  <c r="V3969" i="4" s="1"/>
  <c r="W3969" i="4" s="1" a="1"/>
  <c r="W3969" i="4" s="1"/>
  <c r="U3970" i="4"/>
  <c r="V3970" i="4" s="1"/>
  <c r="W3970" i="4" s="1" a="1"/>
  <c r="W3970" i="4" s="1"/>
  <c r="U3971" i="4"/>
  <c r="V3971" i="4" s="1"/>
  <c r="W3971" i="4" s="1" a="1"/>
  <c r="W3971" i="4" s="1"/>
  <c r="U3972" i="4"/>
  <c r="V3972" i="4" s="1"/>
  <c r="W3972" i="4" s="1" a="1"/>
  <c r="W3972" i="4" s="1"/>
  <c r="U3973" i="4"/>
  <c r="V3973" i="4" s="1"/>
  <c r="W3973" i="4" s="1" a="1"/>
  <c r="W3973" i="4" s="1"/>
  <c r="U3974" i="4"/>
  <c r="V3974" i="4" s="1"/>
  <c r="W3974" i="4" s="1" a="1"/>
  <c r="W3974" i="4" s="1"/>
  <c r="U3975" i="4"/>
  <c r="V3975" i="4" s="1"/>
  <c r="W3975" i="4" s="1" a="1"/>
  <c r="W3975" i="4" s="1"/>
  <c r="U3976" i="4"/>
  <c r="V3976" i="4" s="1"/>
  <c r="W3976" i="4" s="1" a="1"/>
  <c r="W3976" i="4" s="1"/>
  <c r="U3977" i="4"/>
  <c r="V3977" i="4" s="1"/>
  <c r="W3977" i="4" s="1" a="1"/>
  <c r="W3977" i="4" s="1"/>
  <c r="U3978" i="4"/>
  <c r="V3978" i="4" s="1"/>
  <c r="W3978" i="4" s="1" a="1"/>
  <c r="W3978" i="4" s="1"/>
  <c r="U3979" i="4"/>
  <c r="V3979" i="4" s="1"/>
  <c r="W3979" i="4" s="1" a="1"/>
  <c r="W3979" i="4" s="1"/>
  <c r="U3980" i="4"/>
  <c r="V3980" i="4" s="1"/>
  <c r="W3980" i="4" s="1" a="1"/>
  <c r="W3980" i="4" s="1"/>
  <c r="U3981" i="4"/>
  <c r="V3981" i="4" s="1"/>
  <c r="W3981" i="4" s="1" a="1"/>
  <c r="W3981" i="4" s="1"/>
  <c r="U3982" i="4"/>
  <c r="V3982" i="4" s="1"/>
  <c r="W3982" i="4" s="1" a="1"/>
  <c r="W3982" i="4" s="1"/>
  <c r="U3983" i="4"/>
  <c r="V3983" i="4" s="1"/>
  <c r="W3983" i="4" s="1" a="1"/>
  <c r="W3983" i="4" s="1"/>
  <c r="U3984" i="4"/>
  <c r="V3984" i="4" s="1"/>
  <c r="W3984" i="4" s="1" a="1"/>
  <c r="W3984" i="4" s="1"/>
  <c r="U3985" i="4"/>
  <c r="V3985" i="4" s="1"/>
  <c r="W3985" i="4" s="1" a="1"/>
  <c r="W3985" i="4" s="1"/>
  <c r="U3986" i="4"/>
  <c r="V3986" i="4" s="1"/>
  <c r="W3986" i="4" s="1" a="1"/>
  <c r="W3986" i="4" s="1"/>
  <c r="U3987" i="4"/>
  <c r="V3987" i="4" s="1"/>
  <c r="W3987" i="4" s="1" a="1"/>
  <c r="W3987" i="4" s="1"/>
  <c r="U3988" i="4"/>
  <c r="V3988" i="4" s="1"/>
  <c r="W3988" i="4" s="1" a="1"/>
  <c r="W3988" i="4" s="1"/>
  <c r="U3989" i="4"/>
  <c r="V3989" i="4" s="1"/>
  <c r="W3989" i="4" s="1" a="1"/>
  <c r="W3989" i="4" s="1"/>
  <c r="U3990" i="4"/>
  <c r="V3990" i="4" s="1"/>
  <c r="W3990" i="4" s="1" a="1"/>
  <c r="W3990" i="4" s="1"/>
  <c r="U3991" i="4"/>
  <c r="V3991" i="4" s="1"/>
  <c r="W3991" i="4" s="1" a="1"/>
  <c r="W3991" i="4" s="1"/>
  <c r="U3992" i="4"/>
  <c r="V3992" i="4" s="1"/>
  <c r="W3992" i="4" s="1" a="1"/>
  <c r="W3992" i="4" s="1"/>
  <c r="U3993" i="4"/>
  <c r="V3993" i="4" s="1"/>
  <c r="W3993" i="4" s="1" a="1"/>
  <c r="W3993" i="4" s="1"/>
  <c r="U3994" i="4"/>
  <c r="V3994" i="4" s="1"/>
  <c r="W3994" i="4" s="1" a="1"/>
  <c r="W3994" i="4" s="1"/>
  <c r="U3995" i="4"/>
  <c r="V3995" i="4" s="1"/>
  <c r="W3995" i="4" s="1" a="1"/>
  <c r="W3995" i="4" s="1"/>
  <c r="U3996" i="4"/>
  <c r="V3996" i="4" s="1"/>
  <c r="W3996" i="4" s="1" a="1"/>
  <c r="W3996" i="4" s="1"/>
  <c r="U3997" i="4"/>
  <c r="V3997" i="4" s="1"/>
  <c r="W3997" i="4" s="1" a="1"/>
  <c r="W3997" i="4" s="1"/>
  <c r="U3998" i="4"/>
  <c r="V3998" i="4" s="1"/>
  <c r="W3998" i="4" s="1" a="1"/>
  <c r="W3998" i="4" s="1"/>
  <c r="U3999" i="4"/>
  <c r="V3999" i="4" s="1"/>
  <c r="W3999" i="4" s="1" a="1"/>
  <c r="W3999" i="4" s="1"/>
  <c r="U4000" i="4"/>
  <c r="V4000" i="4" s="1"/>
  <c r="W4000" i="4" s="1" a="1"/>
  <c r="W4000" i="4" s="1"/>
  <c r="U4001" i="4"/>
  <c r="V4001" i="4" s="1"/>
  <c r="W4001" i="4" s="1" a="1"/>
  <c r="W4001" i="4" s="1"/>
  <c r="U4002" i="4"/>
  <c r="V4002" i="4" s="1"/>
  <c r="W4002" i="4" s="1" a="1"/>
  <c r="W4002" i="4" s="1"/>
  <c r="U4003" i="4"/>
  <c r="V4003" i="4" s="1"/>
  <c r="W4003" i="4" s="1" a="1"/>
  <c r="W4003" i="4" s="1"/>
  <c r="U4004" i="4"/>
  <c r="V4004" i="4" s="1"/>
  <c r="W4004" i="4" s="1" a="1"/>
  <c r="W4004" i="4" s="1"/>
  <c r="U4005" i="4"/>
  <c r="V4005" i="4" s="1"/>
  <c r="W4005" i="4" s="1" a="1"/>
  <c r="W4005" i="4" s="1"/>
  <c r="U4006" i="4"/>
  <c r="V4006" i="4" s="1"/>
  <c r="W4006" i="4" s="1" a="1"/>
  <c r="W4006" i="4" s="1"/>
  <c r="U4007" i="4"/>
  <c r="V4007" i="4" s="1"/>
  <c r="W4007" i="4" s="1" a="1"/>
  <c r="W4007" i="4" s="1"/>
  <c r="U4008" i="4"/>
  <c r="V4008" i="4" s="1"/>
  <c r="W4008" i="4" s="1" a="1"/>
  <c r="W4008" i="4" s="1"/>
  <c r="U4009" i="4"/>
  <c r="V4009" i="4" s="1"/>
  <c r="W4009" i="4" s="1" a="1"/>
  <c r="W4009" i="4" s="1"/>
  <c r="U4010" i="4"/>
  <c r="V4010" i="4" s="1"/>
  <c r="W4010" i="4" s="1" a="1"/>
  <c r="W4010" i="4" s="1"/>
  <c r="U4011" i="4"/>
  <c r="V4011" i="4" s="1"/>
  <c r="W4011" i="4" s="1" a="1"/>
  <c r="W4011" i="4" s="1"/>
  <c r="U4012" i="4"/>
  <c r="V4012" i="4" s="1"/>
  <c r="W4012" i="4" s="1" a="1"/>
  <c r="W4012" i="4" s="1"/>
  <c r="U4013" i="4"/>
  <c r="V4013" i="4" s="1"/>
  <c r="W4013" i="4" s="1" a="1"/>
  <c r="W4013" i="4" s="1"/>
  <c r="U4014" i="4"/>
  <c r="V4014" i="4" s="1"/>
  <c r="W4014" i="4" s="1" a="1"/>
  <c r="W4014" i="4" s="1"/>
  <c r="U4015" i="4"/>
  <c r="V4015" i="4" s="1"/>
  <c r="W4015" i="4" s="1" a="1"/>
  <c r="W4015" i="4" s="1"/>
  <c r="U4016" i="4"/>
  <c r="V4016" i="4" s="1"/>
  <c r="W4016" i="4" s="1" a="1"/>
  <c r="W4016" i="4" s="1"/>
  <c r="U4017" i="4"/>
  <c r="V4017" i="4" s="1"/>
  <c r="W4017" i="4" s="1" a="1"/>
  <c r="W4017" i="4" s="1"/>
  <c r="U4018" i="4"/>
  <c r="V4018" i="4" s="1"/>
  <c r="W4018" i="4" s="1" a="1"/>
  <c r="W4018" i="4" s="1"/>
  <c r="U4019" i="4"/>
  <c r="V4019" i="4" s="1"/>
  <c r="W4019" i="4" s="1" a="1"/>
  <c r="W4019" i="4" s="1"/>
  <c r="U4020" i="4"/>
  <c r="V4020" i="4" s="1"/>
  <c r="W4020" i="4" s="1" a="1"/>
  <c r="W4020" i="4" s="1"/>
  <c r="U4021" i="4"/>
  <c r="V4021" i="4" s="1"/>
  <c r="W4021" i="4" s="1" a="1"/>
  <c r="W4021" i="4" s="1"/>
  <c r="U4022" i="4"/>
  <c r="V4022" i="4" s="1"/>
  <c r="W4022" i="4" s="1" a="1"/>
  <c r="W4022" i="4" s="1"/>
  <c r="U4023" i="4"/>
  <c r="V4023" i="4" s="1"/>
  <c r="W4023" i="4" s="1" a="1"/>
  <c r="W4023" i="4" s="1"/>
  <c r="U4024" i="4"/>
  <c r="V4024" i="4" s="1"/>
  <c r="W4024" i="4" s="1" a="1"/>
  <c r="W4024" i="4" s="1"/>
  <c r="U4025" i="4"/>
  <c r="V4025" i="4" s="1"/>
  <c r="W4025" i="4" s="1" a="1"/>
  <c r="W4025" i="4" s="1"/>
  <c r="U4026" i="4"/>
  <c r="V4026" i="4" s="1"/>
  <c r="W4026" i="4" s="1" a="1"/>
  <c r="W4026" i="4" s="1"/>
  <c r="U4027" i="4"/>
  <c r="V4027" i="4" s="1"/>
  <c r="W4027" i="4" s="1" a="1"/>
  <c r="W4027" i="4" s="1"/>
  <c r="U4028" i="4"/>
  <c r="V4028" i="4" s="1"/>
  <c r="W4028" i="4" s="1" a="1"/>
  <c r="W4028" i="4" s="1"/>
  <c r="U4029" i="4"/>
  <c r="V4029" i="4" s="1"/>
  <c r="W4029" i="4" s="1" a="1"/>
  <c r="W4029" i="4" s="1"/>
  <c r="U4030" i="4"/>
  <c r="V4030" i="4" s="1"/>
  <c r="W4030" i="4" s="1" a="1"/>
  <c r="W4030" i="4" s="1"/>
  <c r="U4031" i="4"/>
  <c r="V4031" i="4" s="1"/>
  <c r="W4031" i="4" s="1" a="1"/>
  <c r="W4031" i="4" s="1"/>
  <c r="U4032" i="4"/>
  <c r="V4032" i="4" s="1"/>
  <c r="W4032" i="4" s="1" a="1"/>
  <c r="W4032" i="4" s="1"/>
  <c r="U4033" i="4"/>
  <c r="V4033" i="4" s="1"/>
  <c r="W4033" i="4" s="1" a="1"/>
  <c r="W4033" i="4" s="1"/>
  <c r="U4034" i="4"/>
  <c r="V4034" i="4" s="1"/>
  <c r="W4034" i="4" s="1" a="1"/>
  <c r="W4034" i="4" s="1"/>
  <c r="U4035" i="4"/>
  <c r="V4035" i="4" s="1"/>
  <c r="W4035" i="4" s="1" a="1"/>
  <c r="W4035" i="4" s="1"/>
  <c r="U4036" i="4"/>
  <c r="V4036" i="4" s="1"/>
  <c r="W4036" i="4" s="1" a="1"/>
  <c r="W4036" i="4" s="1"/>
  <c r="U4037" i="4"/>
  <c r="V4037" i="4" s="1"/>
  <c r="W4037" i="4" s="1" a="1"/>
  <c r="W4037" i="4" s="1"/>
  <c r="U4038" i="4"/>
  <c r="V4038" i="4" s="1"/>
  <c r="W4038" i="4" s="1" a="1"/>
  <c r="W4038" i="4" s="1"/>
  <c r="U4039" i="4"/>
  <c r="V4039" i="4" s="1"/>
  <c r="W4039" i="4" s="1" a="1"/>
  <c r="W4039" i="4" s="1"/>
  <c r="U4040" i="4"/>
  <c r="V4040" i="4" s="1"/>
  <c r="W4040" i="4" s="1" a="1"/>
  <c r="W4040" i="4" s="1"/>
  <c r="U4041" i="4"/>
  <c r="V4041" i="4" s="1"/>
  <c r="W4041" i="4" s="1" a="1"/>
  <c r="W4041" i="4" s="1"/>
  <c r="U4042" i="4"/>
  <c r="V4042" i="4" s="1"/>
  <c r="W4042" i="4" s="1" a="1"/>
  <c r="W4042" i="4" s="1"/>
  <c r="U4043" i="4"/>
  <c r="V4043" i="4" s="1"/>
  <c r="W4043" i="4" s="1" a="1"/>
  <c r="W4043" i="4" s="1"/>
  <c r="U4044" i="4"/>
  <c r="V4044" i="4" s="1"/>
  <c r="W4044" i="4" s="1" a="1"/>
  <c r="W4044" i="4" s="1"/>
  <c r="U4045" i="4"/>
  <c r="V4045" i="4" s="1"/>
  <c r="W4045" i="4" s="1" a="1"/>
  <c r="W4045" i="4" s="1"/>
  <c r="U4046" i="4"/>
  <c r="V4046" i="4" s="1"/>
  <c r="W4046" i="4" s="1" a="1"/>
  <c r="W4046" i="4" s="1"/>
  <c r="U4047" i="4"/>
  <c r="V4047" i="4" s="1"/>
  <c r="W4047" i="4" s="1" a="1"/>
  <c r="W4047" i="4" s="1"/>
  <c r="U4048" i="4"/>
  <c r="V4048" i="4" s="1"/>
  <c r="W4048" i="4" s="1" a="1"/>
  <c r="W4048" i="4" s="1"/>
  <c r="U4049" i="4"/>
  <c r="V4049" i="4" s="1"/>
  <c r="W4049" i="4" s="1" a="1"/>
  <c r="W4049" i="4" s="1"/>
  <c r="U4050" i="4"/>
  <c r="V4050" i="4" s="1"/>
  <c r="W4050" i="4" s="1" a="1"/>
  <c r="W4050" i="4" s="1"/>
  <c r="U4051" i="4"/>
  <c r="V4051" i="4" s="1"/>
  <c r="W4051" i="4" s="1" a="1"/>
  <c r="W4051" i="4" s="1"/>
  <c r="U4052" i="4"/>
  <c r="V4052" i="4" s="1"/>
  <c r="W4052" i="4" s="1" a="1"/>
  <c r="W4052" i="4" s="1"/>
  <c r="U4053" i="4"/>
  <c r="V4053" i="4" s="1"/>
  <c r="W4053" i="4" s="1" a="1"/>
  <c r="W4053" i="4" s="1"/>
  <c r="U4054" i="4"/>
  <c r="V4054" i="4" s="1"/>
  <c r="W4054" i="4" s="1" a="1"/>
  <c r="W4054" i="4" s="1"/>
  <c r="U4055" i="4"/>
  <c r="V4055" i="4" s="1"/>
  <c r="W4055" i="4" s="1" a="1"/>
  <c r="W4055" i="4" s="1"/>
  <c r="U4056" i="4"/>
  <c r="V4056" i="4" s="1"/>
  <c r="W4056" i="4" s="1" a="1"/>
  <c r="W4056" i="4" s="1"/>
  <c r="U4057" i="4"/>
  <c r="V4057" i="4" s="1"/>
  <c r="W4057" i="4" s="1" a="1"/>
  <c r="W4057" i="4" s="1"/>
  <c r="U4058" i="4"/>
  <c r="V4058" i="4" s="1"/>
  <c r="W4058" i="4" s="1" a="1"/>
  <c r="W4058" i="4" s="1"/>
  <c r="U4059" i="4"/>
  <c r="V4059" i="4" s="1"/>
  <c r="W4059" i="4" s="1" a="1"/>
  <c r="W4059" i="4" s="1"/>
  <c r="U4060" i="4"/>
  <c r="V4060" i="4" s="1"/>
  <c r="W4060" i="4" s="1" a="1"/>
  <c r="W4060" i="4" s="1"/>
  <c r="U4061" i="4"/>
  <c r="V4061" i="4" s="1"/>
  <c r="W4061" i="4" s="1" a="1"/>
  <c r="W4061" i="4" s="1"/>
  <c r="U4062" i="4"/>
  <c r="V4062" i="4" s="1"/>
  <c r="W4062" i="4" s="1" a="1"/>
  <c r="W4062" i="4" s="1"/>
  <c r="U4063" i="4"/>
  <c r="V4063" i="4" s="1"/>
  <c r="W4063" i="4" s="1" a="1"/>
  <c r="W4063" i="4" s="1"/>
  <c r="U4064" i="4"/>
  <c r="V4064" i="4" s="1"/>
  <c r="W4064" i="4" s="1" a="1"/>
  <c r="W4064" i="4" s="1"/>
  <c r="U4065" i="4"/>
  <c r="V4065" i="4" s="1"/>
  <c r="W4065" i="4" s="1" a="1"/>
  <c r="W4065" i="4" s="1"/>
  <c r="U4066" i="4"/>
  <c r="V4066" i="4" s="1"/>
  <c r="W4066" i="4" s="1" a="1"/>
  <c r="W4066" i="4" s="1"/>
  <c r="U4067" i="4"/>
  <c r="V4067" i="4" s="1"/>
  <c r="W4067" i="4" s="1" a="1"/>
  <c r="W4067" i="4" s="1"/>
  <c r="U4068" i="4"/>
  <c r="V4068" i="4" s="1"/>
  <c r="W4068" i="4" s="1" a="1"/>
  <c r="W4068" i="4" s="1"/>
  <c r="U4069" i="4"/>
  <c r="V4069" i="4" s="1"/>
  <c r="W4069" i="4" s="1" a="1"/>
  <c r="W4069" i="4" s="1"/>
  <c r="U4070" i="4"/>
  <c r="V4070" i="4" s="1"/>
  <c r="W4070" i="4" s="1" a="1"/>
  <c r="W4070" i="4" s="1"/>
  <c r="U4071" i="4"/>
  <c r="V4071" i="4" s="1"/>
  <c r="W4071" i="4" s="1" a="1"/>
  <c r="W4071" i="4" s="1"/>
  <c r="U4072" i="4"/>
  <c r="V4072" i="4" s="1"/>
  <c r="W4072" i="4" s="1" a="1"/>
  <c r="W4072" i="4" s="1"/>
  <c r="U4073" i="4"/>
  <c r="V4073" i="4" s="1"/>
  <c r="W4073" i="4" s="1" a="1"/>
  <c r="W4073" i="4" s="1"/>
  <c r="U4074" i="4"/>
  <c r="V4074" i="4" s="1"/>
  <c r="W4074" i="4" s="1" a="1"/>
  <c r="W4074" i="4" s="1"/>
  <c r="U4075" i="4"/>
  <c r="V4075" i="4" s="1"/>
  <c r="W4075" i="4" s="1" a="1"/>
  <c r="W4075" i="4" s="1"/>
  <c r="U4076" i="4"/>
  <c r="V4076" i="4" s="1"/>
  <c r="W4076" i="4" s="1" a="1"/>
  <c r="W4076" i="4" s="1"/>
  <c r="U4077" i="4"/>
  <c r="V4077" i="4" s="1"/>
  <c r="W4077" i="4" s="1" a="1"/>
  <c r="W4077" i="4" s="1"/>
  <c r="U4078" i="4"/>
  <c r="V4078" i="4" s="1"/>
  <c r="W4078" i="4" s="1" a="1"/>
  <c r="W4078" i="4" s="1"/>
  <c r="U4079" i="4"/>
  <c r="V4079" i="4" s="1"/>
  <c r="W4079" i="4" s="1" a="1"/>
  <c r="W4079" i="4" s="1"/>
  <c r="U4080" i="4"/>
  <c r="V4080" i="4" s="1"/>
  <c r="W4080" i="4" s="1" a="1"/>
  <c r="W4080" i="4" s="1"/>
  <c r="U4081" i="4"/>
  <c r="V4081" i="4" s="1"/>
  <c r="W4081" i="4" s="1" a="1"/>
  <c r="W4081" i="4" s="1"/>
  <c r="U4082" i="4"/>
  <c r="V4082" i="4" s="1"/>
  <c r="W4082" i="4" s="1" a="1"/>
  <c r="W4082" i="4" s="1"/>
  <c r="U4083" i="4"/>
  <c r="V4083" i="4" s="1"/>
  <c r="W4083" i="4" s="1" a="1"/>
  <c r="W4083" i="4" s="1"/>
  <c r="U4084" i="4"/>
  <c r="V4084" i="4" s="1"/>
  <c r="W4084" i="4" s="1" a="1"/>
  <c r="W4084" i="4" s="1"/>
  <c r="U4085" i="4"/>
  <c r="V4085" i="4" s="1"/>
  <c r="W4085" i="4" s="1" a="1"/>
  <c r="W4085" i="4" s="1"/>
  <c r="U4086" i="4"/>
  <c r="V4086" i="4" s="1"/>
  <c r="W4086" i="4" s="1" a="1"/>
  <c r="W4086" i="4" s="1"/>
  <c r="U4087" i="4"/>
  <c r="V4087" i="4" s="1"/>
  <c r="W4087" i="4" s="1" a="1"/>
  <c r="W4087" i="4" s="1"/>
  <c r="U4088" i="4"/>
  <c r="V4088" i="4" s="1"/>
  <c r="W4088" i="4" s="1" a="1"/>
  <c r="W4088" i="4" s="1"/>
  <c r="U4089" i="4"/>
  <c r="V4089" i="4" s="1"/>
  <c r="W4089" i="4" s="1" a="1"/>
  <c r="W4089" i="4" s="1"/>
  <c r="U4090" i="4"/>
  <c r="V4090" i="4" s="1"/>
  <c r="W4090" i="4" s="1" a="1"/>
  <c r="W4090" i="4" s="1"/>
  <c r="U4091" i="4"/>
  <c r="V4091" i="4" s="1"/>
  <c r="W4091" i="4" s="1" a="1"/>
  <c r="W4091" i="4" s="1"/>
  <c r="U4092" i="4"/>
  <c r="V4092" i="4" s="1"/>
  <c r="W4092" i="4" s="1" a="1"/>
  <c r="W4092" i="4" s="1"/>
  <c r="U4093" i="4"/>
  <c r="V4093" i="4" s="1"/>
  <c r="W4093" i="4" s="1" a="1"/>
  <c r="W4093" i="4" s="1"/>
  <c r="U4094" i="4"/>
  <c r="V4094" i="4" s="1"/>
  <c r="W4094" i="4" s="1" a="1"/>
  <c r="W4094" i="4" s="1"/>
  <c r="U4095" i="4"/>
  <c r="V4095" i="4" s="1"/>
  <c r="W4095" i="4" s="1" a="1"/>
  <c r="W4095" i="4" s="1"/>
  <c r="U4096" i="4"/>
  <c r="V4096" i="4" s="1"/>
  <c r="W4096" i="4" s="1" a="1"/>
  <c r="W4096" i="4" s="1"/>
  <c r="U4097" i="4"/>
  <c r="V4097" i="4" s="1"/>
  <c r="W4097" i="4" s="1" a="1"/>
  <c r="W4097" i="4" s="1"/>
  <c r="U4098" i="4"/>
  <c r="V4098" i="4" s="1"/>
  <c r="W4098" i="4" s="1" a="1"/>
  <c r="W4098" i="4" s="1"/>
  <c r="U4099" i="4"/>
  <c r="V4099" i="4" s="1"/>
  <c r="W4099" i="4" s="1" a="1"/>
  <c r="W4099" i="4" s="1"/>
  <c r="U4100" i="4"/>
  <c r="V4100" i="4" s="1"/>
  <c r="W4100" i="4" s="1" a="1"/>
  <c r="W4100" i="4" s="1"/>
  <c r="U4101" i="4"/>
  <c r="V4101" i="4" s="1"/>
  <c r="W4101" i="4" s="1" a="1"/>
  <c r="W4101" i="4" s="1"/>
  <c r="U4102" i="4"/>
  <c r="V4102" i="4" s="1"/>
  <c r="W4102" i="4" s="1" a="1"/>
  <c r="W4102" i="4" s="1"/>
  <c r="U4103" i="4"/>
  <c r="V4103" i="4" s="1"/>
  <c r="W4103" i="4" s="1" a="1"/>
  <c r="W4103" i="4" s="1"/>
  <c r="U4104" i="4"/>
  <c r="V4104" i="4" s="1"/>
  <c r="W4104" i="4" s="1" a="1"/>
  <c r="W4104" i="4" s="1"/>
  <c r="U4105" i="4"/>
  <c r="V4105" i="4" s="1"/>
  <c r="W4105" i="4" s="1" a="1"/>
  <c r="W4105" i="4" s="1"/>
  <c r="U4106" i="4"/>
  <c r="V4106" i="4" s="1"/>
  <c r="W4106" i="4" s="1" a="1"/>
  <c r="W4106" i="4" s="1"/>
  <c r="U4107" i="4"/>
  <c r="V4107" i="4" s="1"/>
  <c r="W4107" i="4" s="1" a="1"/>
  <c r="W4107" i="4" s="1"/>
  <c r="U4108" i="4"/>
  <c r="V4108" i="4" s="1"/>
  <c r="W4108" i="4" s="1" a="1"/>
  <c r="W4108" i="4" s="1"/>
  <c r="U4109" i="4"/>
  <c r="V4109" i="4" s="1"/>
  <c r="W4109" i="4" s="1" a="1"/>
  <c r="W4109" i="4" s="1"/>
  <c r="U4110" i="4"/>
  <c r="V4110" i="4" s="1"/>
  <c r="W4110" i="4" s="1" a="1"/>
  <c r="W4110" i="4" s="1"/>
  <c r="U4111" i="4"/>
  <c r="V4111" i="4" s="1"/>
  <c r="W4111" i="4" s="1" a="1"/>
  <c r="W4111" i="4" s="1"/>
  <c r="U4112" i="4"/>
  <c r="V4112" i="4" s="1"/>
  <c r="W4112" i="4" s="1" a="1"/>
  <c r="W4112" i="4" s="1"/>
  <c r="U4113" i="4"/>
  <c r="V4113" i="4" s="1"/>
  <c r="W4113" i="4" s="1" a="1"/>
  <c r="W4113" i="4" s="1"/>
  <c r="U4114" i="4"/>
  <c r="V4114" i="4" s="1"/>
  <c r="W4114" i="4" s="1" a="1"/>
  <c r="W4114" i="4" s="1"/>
  <c r="U4115" i="4"/>
  <c r="V4115" i="4" s="1"/>
  <c r="W4115" i="4" s="1" a="1"/>
  <c r="W4115" i="4" s="1"/>
  <c r="U4116" i="4"/>
  <c r="V4116" i="4" s="1"/>
  <c r="W4116" i="4" s="1" a="1"/>
  <c r="W4116" i="4" s="1"/>
  <c r="U4117" i="4"/>
  <c r="V4117" i="4" s="1"/>
  <c r="W4117" i="4" s="1" a="1"/>
  <c r="W4117" i="4" s="1"/>
  <c r="U4118" i="4"/>
  <c r="V4118" i="4" s="1"/>
  <c r="W4118" i="4" s="1" a="1"/>
  <c r="W4118" i="4" s="1"/>
  <c r="U4119" i="4"/>
  <c r="V4119" i="4" s="1"/>
  <c r="W4119" i="4" s="1" a="1"/>
  <c r="W4119" i="4" s="1"/>
  <c r="U4120" i="4"/>
  <c r="V4120" i="4" s="1"/>
  <c r="W4120" i="4" s="1" a="1"/>
  <c r="W4120" i="4" s="1"/>
  <c r="U4121" i="4"/>
  <c r="V4121" i="4" s="1"/>
  <c r="W4121" i="4" s="1" a="1"/>
  <c r="W4121" i="4" s="1"/>
  <c r="U4122" i="4"/>
  <c r="V4122" i="4" s="1"/>
  <c r="W4122" i="4" s="1" a="1"/>
  <c r="W4122" i="4" s="1"/>
  <c r="U4123" i="4"/>
  <c r="V4123" i="4" s="1"/>
  <c r="W4123" i="4" s="1" a="1"/>
  <c r="W4123" i="4" s="1"/>
  <c r="U4124" i="4"/>
  <c r="V4124" i="4" s="1"/>
  <c r="W4124" i="4" s="1" a="1"/>
  <c r="W4124" i="4" s="1"/>
  <c r="U4125" i="4"/>
  <c r="V4125" i="4" s="1"/>
  <c r="W4125" i="4" s="1" a="1"/>
  <c r="W4125" i="4" s="1"/>
  <c r="U4126" i="4"/>
  <c r="V4126" i="4" s="1"/>
  <c r="W4126" i="4" s="1" a="1"/>
  <c r="W4126" i="4" s="1"/>
  <c r="U4127" i="4"/>
  <c r="V4127" i="4" s="1"/>
  <c r="W4127" i="4" s="1" a="1"/>
  <c r="W4127" i="4" s="1"/>
  <c r="U4128" i="4"/>
  <c r="V4128" i="4" s="1"/>
  <c r="W4128" i="4" s="1" a="1"/>
  <c r="W4128" i="4" s="1"/>
  <c r="U4129" i="4"/>
  <c r="V4129" i="4" s="1"/>
  <c r="W4129" i="4" s="1" a="1"/>
  <c r="W4129" i="4" s="1"/>
  <c r="U4130" i="4"/>
  <c r="V4130" i="4" s="1"/>
  <c r="W4130" i="4" s="1" a="1"/>
  <c r="W4130" i="4" s="1"/>
  <c r="U4131" i="4"/>
  <c r="V4131" i="4" s="1"/>
  <c r="W4131" i="4" s="1" a="1"/>
  <c r="W4131" i="4" s="1"/>
  <c r="U4132" i="4"/>
  <c r="V4132" i="4" s="1"/>
  <c r="W4132" i="4" s="1" a="1"/>
  <c r="W4132" i="4" s="1"/>
  <c r="U4133" i="4"/>
  <c r="V4133" i="4" s="1"/>
  <c r="W4133" i="4" s="1" a="1"/>
  <c r="W4133" i="4" s="1"/>
  <c r="U4134" i="4"/>
  <c r="V4134" i="4" s="1"/>
  <c r="W4134" i="4" s="1" a="1"/>
  <c r="W4134" i="4" s="1"/>
  <c r="U4135" i="4"/>
  <c r="V4135" i="4" s="1"/>
  <c r="W4135" i="4" s="1" a="1"/>
  <c r="W4135" i="4" s="1"/>
  <c r="U4136" i="4"/>
  <c r="V4136" i="4" s="1"/>
  <c r="W4136" i="4" s="1" a="1"/>
  <c r="W4136" i="4" s="1"/>
  <c r="U4137" i="4"/>
  <c r="V4137" i="4" s="1"/>
  <c r="W4137" i="4" s="1" a="1"/>
  <c r="W4137" i="4" s="1"/>
  <c r="U4138" i="4"/>
  <c r="V4138" i="4" s="1"/>
  <c r="W4138" i="4" s="1" a="1"/>
  <c r="W4138" i="4" s="1"/>
  <c r="U4139" i="4"/>
  <c r="V4139" i="4" s="1"/>
  <c r="W4139" i="4" s="1" a="1"/>
  <c r="W4139" i="4" s="1"/>
  <c r="U4140" i="4"/>
  <c r="V4140" i="4" s="1"/>
  <c r="W4140" i="4" s="1" a="1"/>
  <c r="W4140" i="4" s="1"/>
  <c r="U4141" i="4"/>
  <c r="V4141" i="4" s="1"/>
  <c r="W4141" i="4" s="1" a="1"/>
  <c r="W4141" i="4" s="1"/>
  <c r="U4142" i="4"/>
  <c r="V4142" i="4" s="1"/>
  <c r="W4142" i="4" s="1" a="1"/>
  <c r="W4142" i="4" s="1"/>
  <c r="U4143" i="4"/>
  <c r="V4143" i="4" s="1"/>
  <c r="W4143" i="4" s="1" a="1"/>
  <c r="W4143" i="4" s="1"/>
  <c r="U4144" i="4"/>
  <c r="V4144" i="4" s="1"/>
  <c r="W4144" i="4" s="1" a="1"/>
  <c r="W4144" i="4" s="1"/>
  <c r="U4145" i="4"/>
  <c r="V4145" i="4" s="1"/>
  <c r="W4145" i="4" s="1" a="1"/>
  <c r="W4145" i="4" s="1"/>
  <c r="U4146" i="4"/>
  <c r="V4146" i="4" s="1"/>
  <c r="W4146" i="4" s="1" a="1"/>
  <c r="W4146" i="4" s="1"/>
  <c r="U4147" i="4"/>
  <c r="V4147" i="4" s="1"/>
  <c r="W4147" i="4" s="1" a="1"/>
  <c r="W4147" i="4" s="1"/>
  <c r="U4148" i="4"/>
  <c r="V4148" i="4" s="1"/>
  <c r="W4148" i="4" s="1" a="1"/>
  <c r="W4148" i="4" s="1"/>
  <c r="U4149" i="4"/>
  <c r="V4149" i="4" s="1"/>
  <c r="W4149" i="4" s="1" a="1"/>
  <c r="W4149" i="4" s="1"/>
  <c r="U4150" i="4"/>
  <c r="V4150" i="4" s="1"/>
  <c r="W4150" i="4" s="1" a="1"/>
  <c r="W4150" i="4" s="1"/>
  <c r="U4151" i="4"/>
  <c r="V4151" i="4" s="1"/>
  <c r="W4151" i="4" s="1" a="1"/>
  <c r="W4151" i="4" s="1"/>
  <c r="U4152" i="4"/>
  <c r="V4152" i="4" s="1"/>
  <c r="W4152" i="4" s="1" a="1"/>
  <c r="W4152" i="4" s="1"/>
  <c r="U4153" i="4"/>
  <c r="V4153" i="4" s="1"/>
  <c r="W4153" i="4" s="1" a="1"/>
  <c r="W4153" i="4" s="1"/>
  <c r="U4154" i="4"/>
  <c r="V4154" i="4" s="1"/>
  <c r="W4154" i="4" s="1" a="1"/>
  <c r="W4154" i="4" s="1"/>
  <c r="U4155" i="4"/>
  <c r="V4155" i="4" s="1"/>
  <c r="W4155" i="4" s="1" a="1"/>
  <c r="W4155" i="4" s="1"/>
  <c r="U4156" i="4"/>
  <c r="V4156" i="4" s="1"/>
  <c r="W4156" i="4" s="1" a="1"/>
  <c r="W4156" i="4" s="1"/>
  <c r="U4157" i="4"/>
  <c r="V4157" i="4" s="1"/>
  <c r="W4157" i="4" s="1" a="1"/>
  <c r="W4157" i="4" s="1"/>
  <c r="U4158" i="4"/>
  <c r="V4158" i="4" s="1"/>
  <c r="W4158" i="4" s="1" a="1"/>
  <c r="W4158" i="4" s="1"/>
  <c r="U4159" i="4"/>
  <c r="V4159" i="4" s="1"/>
  <c r="W4159" i="4" s="1" a="1"/>
  <c r="W4159" i="4" s="1"/>
  <c r="U4160" i="4"/>
  <c r="V4160" i="4" s="1"/>
  <c r="W4160" i="4" s="1" a="1"/>
  <c r="W4160" i="4" s="1"/>
  <c r="U4161" i="4"/>
  <c r="V4161" i="4" s="1"/>
  <c r="W4161" i="4" s="1" a="1"/>
  <c r="W4161" i="4" s="1"/>
  <c r="U4162" i="4"/>
  <c r="V4162" i="4" s="1"/>
  <c r="W4162" i="4" s="1" a="1"/>
  <c r="W4162" i="4" s="1"/>
  <c r="U4163" i="4"/>
  <c r="V4163" i="4" s="1"/>
  <c r="W4163" i="4" s="1" a="1"/>
  <c r="W4163" i="4" s="1"/>
  <c r="U4164" i="4"/>
  <c r="V4164" i="4" s="1"/>
  <c r="W4164" i="4" s="1" a="1"/>
  <c r="W4164" i="4" s="1"/>
  <c r="U4165" i="4"/>
  <c r="V4165" i="4" s="1"/>
  <c r="W4165" i="4" s="1" a="1"/>
  <c r="W4165" i="4" s="1"/>
  <c r="U4166" i="4"/>
  <c r="V4166" i="4" s="1"/>
  <c r="W4166" i="4" s="1" a="1"/>
  <c r="W4166" i="4" s="1"/>
  <c r="U4167" i="4"/>
  <c r="V4167" i="4" s="1"/>
  <c r="W4167" i="4" s="1" a="1"/>
  <c r="W4167" i="4" s="1"/>
  <c r="U4168" i="4"/>
  <c r="V4168" i="4" s="1"/>
  <c r="W4168" i="4" s="1" a="1"/>
  <c r="W4168" i="4" s="1"/>
  <c r="U4169" i="4"/>
  <c r="V4169" i="4" s="1"/>
  <c r="W4169" i="4" s="1" a="1"/>
  <c r="W4169" i="4" s="1"/>
  <c r="U4170" i="4"/>
  <c r="V4170" i="4" s="1"/>
  <c r="W4170" i="4" s="1" a="1"/>
  <c r="W4170" i="4" s="1"/>
  <c r="U4171" i="4"/>
  <c r="V4171" i="4" s="1"/>
  <c r="W4171" i="4" s="1" a="1"/>
  <c r="W4171" i="4" s="1"/>
  <c r="U4172" i="4"/>
  <c r="V4172" i="4" s="1"/>
  <c r="W4172" i="4" s="1" a="1"/>
  <c r="W4172" i="4" s="1"/>
  <c r="U4173" i="4"/>
  <c r="V4173" i="4" s="1"/>
  <c r="W4173" i="4" s="1" a="1"/>
  <c r="W4173" i="4" s="1"/>
  <c r="U4174" i="4"/>
  <c r="V4174" i="4" s="1"/>
  <c r="W4174" i="4" s="1" a="1"/>
  <c r="W4174" i="4" s="1"/>
  <c r="U4175" i="4"/>
  <c r="V4175" i="4" s="1"/>
  <c r="W4175" i="4" s="1" a="1"/>
  <c r="W4175" i="4" s="1"/>
  <c r="U4176" i="4"/>
  <c r="V4176" i="4" s="1"/>
  <c r="W4176" i="4" s="1" a="1"/>
  <c r="W4176" i="4" s="1"/>
  <c r="U4177" i="4"/>
  <c r="V4177" i="4" s="1"/>
  <c r="W4177" i="4" s="1" a="1"/>
  <c r="W4177" i="4" s="1"/>
  <c r="U4178" i="4"/>
  <c r="V4178" i="4" s="1"/>
  <c r="W4178" i="4" s="1" a="1"/>
  <c r="W4178" i="4" s="1"/>
  <c r="U4179" i="4"/>
  <c r="V4179" i="4" s="1"/>
  <c r="W4179" i="4" s="1" a="1"/>
  <c r="W4179" i="4" s="1"/>
  <c r="U4180" i="4"/>
  <c r="V4180" i="4" s="1"/>
  <c r="W4180" i="4" s="1" a="1"/>
  <c r="W4180" i="4" s="1"/>
  <c r="U4181" i="4"/>
  <c r="V4181" i="4" s="1"/>
  <c r="W4181" i="4" s="1" a="1"/>
  <c r="W4181" i="4" s="1"/>
  <c r="U4182" i="4"/>
  <c r="V4182" i="4" s="1"/>
  <c r="W4182" i="4" s="1" a="1"/>
  <c r="W4182" i="4" s="1"/>
  <c r="U4183" i="4"/>
  <c r="V4183" i="4" s="1"/>
  <c r="W4183" i="4" s="1" a="1"/>
  <c r="W4183" i="4" s="1"/>
  <c r="U4184" i="4"/>
  <c r="V4184" i="4" s="1"/>
  <c r="W4184" i="4" s="1" a="1"/>
  <c r="W4184" i="4" s="1"/>
  <c r="U4185" i="4"/>
  <c r="V4185" i="4" s="1"/>
  <c r="W4185" i="4" s="1" a="1"/>
  <c r="W4185" i="4" s="1"/>
  <c r="U4186" i="4"/>
  <c r="V4186" i="4" s="1"/>
  <c r="W4186" i="4" s="1" a="1"/>
  <c r="W4186" i="4" s="1"/>
  <c r="U4187" i="4"/>
  <c r="V4187" i="4" s="1"/>
  <c r="W4187" i="4" s="1" a="1"/>
  <c r="W4187" i="4" s="1"/>
  <c r="U4188" i="4"/>
  <c r="V4188" i="4" s="1"/>
  <c r="W4188" i="4" s="1" a="1"/>
  <c r="W4188" i="4" s="1"/>
  <c r="U4189" i="4"/>
  <c r="V4189" i="4" s="1"/>
  <c r="W4189" i="4" s="1" a="1"/>
  <c r="W4189" i="4" s="1"/>
  <c r="U4190" i="4"/>
  <c r="V4190" i="4" s="1"/>
  <c r="W4190" i="4" s="1" a="1"/>
  <c r="W4190" i="4" s="1"/>
  <c r="U4191" i="4"/>
  <c r="V4191" i="4" s="1"/>
  <c r="W4191" i="4" s="1" a="1"/>
  <c r="W4191" i="4" s="1"/>
  <c r="U4192" i="4"/>
  <c r="V4192" i="4" s="1"/>
  <c r="W4192" i="4" s="1" a="1"/>
  <c r="W4192" i="4" s="1"/>
  <c r="U4193" i="4"/>
  <c r="V4193" i="4" s="1"/>
  <c r="W4193" i="4" s="1" a="1"/>
  <c r="W4193" i="4" s="1"/>
  <c r="U4194" i="4"/>
  <c r="V4194" i="4" s="1"/>
  <c r="W4194" i="4" s="1" a="1"/>
  <c r="W4194" i="4" s="1"/>
  <c r="U4195" i="4"/>
  <c r="V4195" i="4" s="1"/>
  <c r="W4195" i="4" s="1" a="1"/>
  <c r="W4195" i="4" s="1"/>
  <c r="U4196" i="4"/>
  <c r="V4196" i="4" s="1"/>
  <c r="W4196" i="4" s="1" a="1"/>
  <c r="W4196" i="4" s="1"/>
  <c r="U4197" i="4"/>
  <c r="V4197" i="4" s="1"/>
  <c r="W4197" i="4" s="1" a="1"/>
  <c r="W4197" i="4" s="1"/>
  <c r="U4198" i="4"/>
  <c r="V4198" i="4" s="1"/>
  <c r="W4198" i="4" s="1" a="1"/>
  <c r="W4198" i="4" s="1"/>
  <c r="U4199" i="4"/>
  <c r="V4199" i="4" s="1"/>
  <c r="W4199" i="4" s="1" a="1"/>
  <c r="W4199" i="4" s="1"/>
  <c r="U4200" i="4"/>
  <c r="V4200" i="4" s="1"/>
  <c r="W4200" i="4" s="1" a="1"/>
  <c r="W4200" i="4" s="1"/>
  <c r="U4201" i="4"/>
  <c r="V4201" i="4" s="1"/>
  <c r="W4201" i="4" s="1" a="1"/>
  <c r="W4201" i="4" s="1"/>
  <c r="U4202" i="4"/>
  <c r="V4202" i="4" s="1"/>
  <c r="W4202" i="4" s="1" a="1"/>
  <c r="W4202" i="4" s="1"/>
  <c r="U4203" i="4"/>
  <c r="V4203" i="4" s="1"/>
  <c r="W4203" i="4" s="1" a="1"/>
  <c r="W4203" i="4" s="1"/>
  <c r="U4204" i="4"/>
  <c r="V4204" i="4" s="1"/>
  <c r="W4204" i="4" s="1" a="1"/>
  <c r="W4204" i="4" s="1"/>
  <c r="U4205" i="4"/>
  <c r="V4205" i="4" s="1"/>
  <c r="W4205" i="4" s="1" a="1"/>
  <c r="W4205" i="4" s="1"/>
  <c r="U4206" i="4"/>
  <c r="V4206" i="4" s="1"/>
  <c r="W4206" i="4" s="1" a="1"/>
  <c r="W4206" i="4" s="1"/>
  <c r="U4207" i="4"/>
  <c r="V4207" i="4" s="1"/>
  <c r="W4207" i="4" s="1" a="1"/>
  <c r="W4207" i="4" s="1"/>
  <c r="U4208" i="4"/>
  <c r="V4208" i="4" s="1"/>
  <c r="W4208" i="4" s="1" a="1"/>
  <c r="W4208" i="4" s="1"/>
  <c r="U4209" i="4"/>
  <c r="V4209" i="4" s="1"/>
  <c r="W4209" i="4" s="1" a="1"/>
  <c r="W4209" i="4" s="1"/>
  <c r="U4210" i="4"/>
  <c r="V4210" i="4" s="1"/>
  <c r="W4210" i="4" s="1" a="1"/>
  <c r="W4210" i="4" s="1"/>
  <c r="U4211" i="4"/>
  <c r="V4211" i="4" s="1"/>
  <c r="W4211" i="4" s="1" a="1"/>
  <c r="W4211" i="4" s="1"/>
  <c r="U4212" i="4"/>
  <c r="V4212" i="4" s="1"/>
  <c r="W4212" i="4" s="1" a="1"/>
  <c r="W4212" i="4" s="1"/>
  <c r="U4213" i="4"/>
  <c r="V4213" i="4" s="1"/>
  <c r="W4213" i="4" s="1" a="1"/>
  <c r="W4213" i="4" s="1"/>
  <c r="U4214" i="4"/>
  <c r="V4214" i="4" s="1"/>
  <c r="W4214" i="4" s="1" a="1"/>
  <c r="W4214" i="4" s="1"/>
  <c r="U4215" i="4"/>
  <c r="V4215" i="4" s="1"/>
  <c r="W4215" i="4" s="1" a="1"/>
  <c r="W4215" i="4" s="1"/>
  <c r="U4216" i="4"/>
  <c r="V4216" i="4" s="1"/>
  <c r="W4216" i="4" s="1" a="1"/>
  <c r="W4216" i="4" s="1"/>
  <c r="U4217" i="4"/>
  <c r="V4217" i="4" s="1"/>
  <c r="W4217" i="4" s="1" a="1"/>
  <c r="W4217" i="4" s="1"/>
  <c r="U4218" i="4"/>
  <c r="V4218" i="4" s="1"/>
  <c r="W4218" i="4" s="1" a="1"/>
  <c r="W4218" i="4" s="1"/>
  <c r="U4219" i="4"/>
  <c r="V4219" i="4" s="1"/>
  <c r="W4219" i="4" s="1" a="1"/>
  <c r="W4219" i="4" s="1"/>
  <c r="U4220" i="4"/>
  <c r="V4220" i="4" s="1"/>
  <c r="W4220" i="4" s="1" a="1"/>
  <c r="W4220" i="4" s="1"/>
  <c r="U4221" i="4"/>
  <c r="V4221" i="4" s="1"/>
  <c r="W4221" i="4" s="1" a="1"/>
  <c r="W4221" i="4" s="1"/>
  <c r="U4222" i="4"/>
  <c r="V4222" i="4" s="1"/>
  <c r="W4222" i="4" s="1" a="1"/>
  <c r="W4222" i="4" s="1"/>
  <c r="U4223" i="4"/>
  <c r="V4223" i="4" s="1"/>
  <c r="W4223" i="4" s="1" a="1"/>
  <c r="W4223" i="4" s="1"/>
  <c r="U4224" i="4"/>
  <c r="V4224" i="4" s="1"/>
  <c r="W4224" i="4" s="1" a="1"/>
  <c r="W4224" i="4" s="1"/>
  <c r="U4225" i="4"/>
  <c r="V4225" i="4" s="1"/>
  <c r="W4225" i="4" s="1" a="1"/>
  <c r="W4225" i="4" s="1"/>
  <c r="U4226" i="4"/>
  <c r="V4226" i="4" s="1"/>
  <c r="W4226" i="4" s="1" a="1"/>
  <c r="W4226" i="4" s="1"/>
  <c r="U4227" i="4"/>
  <c r="V4227" i="4" s="1"/>
  <c r="W4227" i="4" s="1" a="1"/>
  <c r="W4227" i="4" s="1"/>
  <c r="U4228" i="4"/>
  <c r="V4228" i="4" s="1"/>
  <c r="W4228" i="4" s="1" a="1"/>
  <c r="W4228" i="4" s="1"/>
  <c r="U4229" i="4"/>
  <c r="V4229" i="4" s="1"/>
  <c r="W4229" i="4" s="1" a="1"/>
  <c r="W4229" i="4" s="1"/>
  <c r="U4230" i="4"/>
  <c r="V4230" i="4" s="1"/>
  <c r="W4230" i="4" s="1" a="1"/>
  <c r="W4230" i="4" s="1"/>
  <c r="U4231" i="4"/>
  <c r="V4231" i="4" s="1"/>
  <c r="W4231" i="4" s="1" a="1"/>
  <c r="W4231" i="4" s="1"/>
  <c r="U4232" i="4"/>
  <c r="V4232" i="4" s="1"/>
  <c r="W4232" i="4" s="1" a="1"/>
  <c r="W4232" i="4" s="1"/>
  <c r="U4233" i="4"/>
  <c r="V4233" i="4" s="1"/>
  <c r="W4233" i="4" s="1" a="1"/>
  <c r="W4233" i="4" s="1"/>
  <c r="U4234" i="4"/>
  <c r="V4234" i="4" s="1"/>
  <c r="W4234" i="4" s="1" a="1"/>
  <c r="W4234" i="4" s="1"/>
  <c r="U4235" i="4"/>
  <c r="V4235" i="4" s="1"/>
  <c r="W4235" i="4" s="1" a="1"/>
  <c r="W4235" i="4" s="1"/>
  <c r="U4236" i="4"/>
  <c r="V4236" i="4" s="1"/>
  <c r="W4236" i="4" s="1" a="1"/>
  <c r="W4236" i="4" s="1"/>
  <c r="U4237" i="4"/>
  <c r="V4237" i="4" s="1"/>
  <c r="W4237" i="4" s="1" a="1"/>
  <c r="W4237" i="4" s="1"/>
  <c r="U4238" i="4"/>
  <c r="V4238" i="4" s="1"/>
  <c r="W4238" i="4" s="1" a="1"/>
  <c r="W4238" i="4" s="1"/>
  <c r="U4239" i="4"/>
  <c r="V4239" i="4" s="1"/>
  <c r="W4239" i="4" s="1" a="1"/>
  <c r="W4239" i="4" s="1"/>
  <c r="U4240" i="4"/>
  <c r="V4240" i="4" s="1"/>
  <c r="W4240" i="4" s="1" a="1"/>
  <c r="W4240" i="4" s="1"/>
  <c r="U4241" i="4"/>
  <c r="V4241" i="4" s="1"/>
  <c r="W4241" i="4" s="1" a="1"/>
  <c r="W4241" i="4" s="1"/>
  <c r="U4242" i="4"/>
  <c r="V4242" i="4" s="1"/>
  <c r="W4242" i="4" s="1" a="1"/>
  <c r="W4242" i="4" s="1"/>
  <c r="U4243" i="4"/>
  <c r="V4243" i="4" s="1"/>
  <c r="W4243" i="4" s="1" a="1"/>
  <c r="W4243" i="4" s="1"/>
  <c r="U4244" i="4"/>
  <c r="V4244" i="4" s="1"/>
  <c r="W4244" i="4" s="1" a="1"/>
  <c r="W4244" i="4" s="1"/>
  <c r="U4245" i="4"/>
  <c r="V4245" i="4" s="1"/>
  <c r="W4245" i="4" s="1" a="1"/>
  <c r="W4245" i="4" s="1"/>
  <c r="U4246" i="4"/>
  <c r="V4246" i="4" s="1"/>
  <c r="W4246" i="4" s="1" a="1"/>
  <c r="W4246" i="4" s="1"/>
  <c r="U4247" i="4"/>
  <c r="V4247" i="4" s="1"/>
  <c r="W4247" i="4" s="1" a="1"/>
  <c r="W4247" i="4" s="1"/>
  <c r="U4248" i="4"/>
  <c r="V4248" i="4" s="1"/>
  <c r="W4248" i="4" s="1" a="1"/>
  <c r="W4248" i="4" s="1"/>
  <c r="U4249" i="4"/>
  <c r="V4249" i="4" s="1"/>
  <c r="W4249" i="4" s="1" a="1"/>
  <c r="W4249" i="4" s="1"/>
  <c r="U4250" i="4"/>
  <c r="V4250" i="4" s="1"/>
  <c r="W4250" i="4" s="1" a="1"/>
  <c r="W4250" i="4" s="1"/>
  <c r="U4251" i="4"/>
  <c r="V4251" i="4" s="1"/>
  <c r="W4251" i="4" s="1" a="1"/>
  <c r="W4251" i="4" s="1"/>
  <c r="U4252" i="4"/>
  <c r="V4252" i="4" s="1"/>
  <c r="W4252" i="4" s="1" a="1"/>
  <c r="W4252" i="4" s="1"/>
  <c r="U4253" i="4"/>
  <c r="V4253" i="4" s="1"/>
  <c r="W4253" i="4" s="1" a="1"/>
  <c r="W4253" i="4" s="1"/>
  <c r="U4254" i="4"/>
  <c r="V4254" i="4" s="1"/>
  <c r="W4254" i="4" s="1" a="1"/>
  <c r="W4254" i="4" s="1"/>
  <c r="U4255" i="4"/>
  <c r="V4255" i="4" s="1"/>
  <c r="W4255" i="4" s="1" a="1"/>
  <c r="W4255" i="4" s="1"/>
  <c r="U4256" i="4"/>
  <c r="V4256" i="4" s="1"/>
  <c r="W4256" i="4" s="1" a="1"/>
  <c r="W4256" i="4" s="1"/>
  <c r="U4257" i="4"/>
  <c r="V4257" i="4" s="1"/>
  <c r="W4257" i="4" s="1" a="1"/>
  <c r="W4257" i="4" s="1"/>
  <c r="U4258" i="4"/>
  <c r="V4258" i="4" s="1"/>
  <c r="W4258" i="4" s="1" a="1"/>
  <c r="W4258" i="4" s="1"/>
  <c r="U4259" i="4"/>
  <c r="V4259" i="4" s="1"/>
  <c r="W4259" i="4" s="1" a="1"/>
  <c r="W4259" i="4" s="1"/>
  <c r="U4260" i="4"/>
  <c r="V4260" i="4" s="1"/>
  <c r="W4260" i="4" s="1" a="1"/>
  <c r="W4260" i="4" s="1"/>
  <c r="U4261" i="4"/>
  <c r="V4261" i="4" s="1"/>
  <c r="W4261" i="4" s="1" a="1"/>
  <c r="W4261" i="4" s="1"/>
  <c r="U4262" i="4"/>
  <c r="V4262" i="4" s="1"/>
  <c r="W4262" i="4" s="1" a="1"/>
  <c r="W4262" i="4" s="1"/>
  <c r="U4263" i="4"/>
  <c r="V4263" i="4" s="1"/>
  <c r="W4263" i="4" s="1" a="1"/>
  <c r="W4263" i="4" s="1"/>
  <c r="U4264" i="4"/>
  <c r="V4264" i="4" s="1"/>
  <c r="W4264" i="4" s="1" a="1"/>
  <c r="W4264" i="4" s="1"/>
  <c r="U4265" i="4"/>
  <c r="V4265" i="4" s="1"/>
  <c r="W4265" i="4" s="1" a="1"/>
  <c r="W4265" i="4" s="1"/>
  <c r="U4266" i="4"/>
  <c r="V4266" i="4" s="1"/>
  <c r="W4266" i="4" s="1" a="1"/>
  <c r="W4266" i="4" s="1"/>
  <c r="U4267" i="4"/>
  <c r="V4267" i="4" s="1"/>
  <c r="W4267" i="4" s="1" a="1"/>
  <c r="W4267" i="4" s="1"/>
  <c r="U4268" i="4"/>
  <c r="V4268" i="4" s="1"/>
  <c r="W4268" i="4" s="1" a="1"/>
  <c r="W4268" i="4" s="1"/>
  <c r="U4269" i="4"/>
  <c r="V4269" i="4" s="1"/>
  <c r="W4269" i="4" s="1" a="1"/>
  <c r="W4269" i="4" s="1"/>
  <c r="U4270" i="4"/>
  <c r="V4270" i="4" s="1"/>
  <c r="W4270" i="4" s="1" a="1"/>
  <c r="W4270" i="4" s="1"/>
  <c r="U4271" i="4"/>
  <c r="V4271" i="4" s="1"/>
  <c r="W4271" i="4" s="1" a="1"/>
  <c r="W4271" i="4" s="1"/>
  <c r="U4272" i="4"/>
  <c r="V4272" i="4" s="1"/>
  <c r="W4272" i="4" s="1" a="1"/>
  <c r="W4272" i="4" s="1"/>
  <c r="U4273" i="4"/>
  <c r="V4273" i="4" s="1"/>
  <c r="W4273" i="4" s="1" a="1"/>
  <c r="W4273" i="4" s="1"/>
  <c r="U4274" i="4"/>
  <c r="V4274" i="4" s="1"/>
  <c r="W4274" i="4" s="1" a="1"/>
  <c r="W4274" i="4" s="1"/>
  <c r="U4275" i="4"/>
  <c r="V4275" i="4" s="1"/>
  <c r="W4275" i="4" s="1" a="1"/>
  <c r="W4275" i="4" s="1"/>
  <c r="U4276" i="4"/>
  <c r="V4276" i="4" s="1"/>
  <c r="W4276" i="4" s="1" a="1"/>
  <c r="W4276" i="4" s="1"/>
  <c r="U4277" i="4"/>
  <c r="V4277" i="4" s="1"/>
  <c r="W4277" i="4" s="1" a="1"/>
  <c r="W4277" i="4" s="1"/>
  <c r="U4278" i="4"/>
  <c r="V4278" i="4" s="1"/>
  <c r="W4278" i="4" s="1" a="1"/>
  <c r="W4278" i="4" s="1"/>
  <c r="U4279" i="4"/>
  <c r="V4279" i="4" s="1"/>
  <c r="W4279" i="4" s="1" a="1"/>
  <c r="W4279" i="4" s="1"/>
  <c r="U4280" i="4"/>
  <c r="V4280" i="4" s="1"/>
  <c r="W4280" i="4" s="1" a="1"/>
  <c r="W4280" i="4" s="1"/>
  <c r="U4281" i="4"/>
  <c r="V4281" i="4" s="1"/>
  <c r="W4281" i="4" s="1" a="1"/>
  <c r="W4281" i="4" s="1"/>
  <c r="U4282" i="4"/>
  <c r="V4282" i="4" s="1"/>
  <c r="W4282" i="4" s="1" a="1"/>
  <c r="W4282" i="4" s="1"/>
  <c r="U4283" i="4"/>
  <c r="V4283" i="4" s="1"/>
  <c r="W4283" i="4" s="1" a="1"/>
  <c r="W4283" i="4" s="1"/>
  <c r="U4284" i="4"/>
  <c r="V4284" i="4" s="1"/>
  <c r="W4284" i="4" s="1" a="1"/>
  <c r="W4284" i="4" s="1"/>
  <c r="U4285" i="4"/>
  <c r="V4285" i="4" s="1"/>
  <c r="W4285" i="4" s="1" a="1"/>
  <c r="W4285" i="4" s="1"/>
  <c r="U4286" i="4"/>
  <c r="V4286" i="4" s="1"/>
  <c r="W4286" i="4" s="1" a="1"/>
  <c r="W4286" i="4" s="1"/>
  <c r="U4287" i="4"/>
  <c r="V4287" i="4" s="1"/>
  <c r="W4287" i="4" s="1" a="1"/>
  <c r="W4287" i="4" s="1"/>
  <c r="U4288" i="4"/>
  <c r="V4288" i="4" s="1"/>
  <c r="W4288" i="4" s="1" a="1"/>
  <c r="W4288" i="4" s="1"/>
  <c r="U4289" i="4"/>
  <c r="V4289" i="4" s="1"/>
  <c r="W4289" i="4" s="1" a="1"/>
  <c r="W4289" i="4" s="1"/>
  <c r="U4290" i="4"/>
  <c r="V4290" i="4" s="1"/>
  <c r="W4290" i="4" s="1" a="1"/>
  <c r="W4290" i="4" s="1"/>
  <c r="U4291" i="4"/>
  <c r="V4291" i="4" s="1"/>
  <c r="W4291" i="4" s="1" a="1"/>
  <c r="W4291" i="4" s="1"/>
  <c r="U4292" i="4"/>
  <c r="V4292" i="4" s="1"/>
  <c r="W4292" i="4" s="1" a="1"/>
  <c r="W4292" i="4" s="1"/>
  <c r="U4293" i="4"/>
  <c r="V4293" i="4" s="1"/>
  <c r="W4293" i="4" s="1" a="1"/>
  <c r="W4293" i="4" s="1"/>
  <c r="U4294" i="4"/>
  <c r="V4294" i="4" s="1"/>
  <c r="W4294" i="4" s="1" a="1"/>
  <c r="W4294" i="4" s="1"/>
  <c r="U4295" i="4"/>
  <c r="V4295" i="4" s="1"/>
  <c r="W4295" i="4" s="1" a="1"/>
  <c r="W4295" i="4" s="1"/>
  <c r="U4296" i="4"/>
  <c r="V4296" i="4" s="1"/>
  <c r="W4296" i="4" s="1" a="1"/>
  <c r="W4296" i="4" s="1"/>
  <c r="U4297" i="4"/>
  <c r="V4297" i="4" s="1"/>
  <c r="W4297" i="4" s="1" a="1"/>
  <c r="W4297" i="4" s="1"/>
  <c r="U4298" i="4"/>
  <c r="V4298" i="4" s="1"/>
  <c r="W4298" i="4" s="1" a="1"/>
  <c r="W4298" i="4" s="1"/>
  <c r="U4299" i="4"/>
  <c r="V4299" i="4" s="1"/>
  <c r="W4299" i="4" s="1" a="1"/>
  <c r="W4299" i="4" s="1"/>
  <c r="U4300" i="4"/>
  <c r="V4300" i="4" s="1"/>
  <c r="W4300" i="4" s="1" a="1"/>
  <c r="W4300" i="4" s="1"/>
  <c r="U4301" i="4"/>
  <c r="V4301" i="4" s="1"/>
  <c r="W4301" i="4" s="1" a="1"/>
  <c r="W4301" i="4" s="1"/>
  <c r="U4302" i="4"/>
  <c r="V4302" i="4" s="1"/>
  <c r="W4302" i="4" s="1" a="1"/>
  <c r="W4302" i="4" s="1"/>
  <c r="U4303" i="4"/>
  <c r="V4303" i="4" s="1"/>
  <c r="W4303" i="4" s="1" a="1"/>
  <c r="W4303" i="4" s="1"/>
  <c r="U4304" i="4"/>
  <c r="V4304" i="4" s="1"/>
  <c r="W4304" i="4" s="1" a="1"/>
  <c r="W4304" i="4" s="1"/>
  <c r="U4305" i="4"/>
  <c r="V4305" i="4" s="1"/>
  <c r="W4305" i="4" s="1" a="1"/>
  <c r="W4305" i="4" s="1"/>
  <c r="U4306" i="4"/>
  <c r="V4306" i="4" s="1"/>
  <c r="W4306" i="4" s="1" a="1"/>
  <c r="W4306" i="4" s="1"/>
  <c r="U4307" i="4"/>
  <c r="V4307" i="4" s="1"/>
  <c r="W4307" i="4" s="1" a="1"/>
  <c r="W4307" i="4" s="1"/>
  <c r="U4308" i="4"/>
  <c r="V4308" i="4" s="1"/>
  <c r="W4308" i="4" s="1" a="1"/>
  <c r="W4308" i="4" s="1"/>
  <c r="U4309" i="4"/>
  <c r="V4309" i="4" s="1"/>
  <c r="W4309" i="4" s="1" a="1"/>
  <c r="W4309" i="4" s="1"/>
  <c r="U4310" i="4"/>
  <c r="V4310" i="4" s="1"/>
  <c r="W4310" i="4" s="1" a="1"/>
  <c r="W4310" i="4" s="1"/>
  <c r="U4311" i="4"/>
  <c r="V4311" i="4" s="1"/>
  <c r="W4311" i="4" s="1" a="1"/>
  <c r="W4311" i="4" s="1"/>
  <c r="U4312" i="4"/>
  <c r="V4312" i="4" s="1"/>
  <c r="W4312" i="4" s="1" a="1"/>
  <c r="W4312" i="4" s="1"/>
  <c r="U4313" i="4"/>
  <c r="V4313" i="4" s="1"/>
  <c r="W4313" i="4" s="1" a="1"/>
  <c r="W4313" i="4" s="1"/>
  <c r="U4314" i="4"/>
  <c r="V4314" i="4" s="1"/>
  <c r="W4314" i="4" s="1" a="1"/>
  <c r="W4314" i="4" s="1"/>
  <c r="U4315" i="4"/>
  <c r="V4315" i="4" s="1"/>
  <c r="W4315" i="4" s="1" a="1"/>
  <c r="W4315" i="4" s="1"/>
  <c r="U4316" i="4"/>
  <c r="V4316" i="4" s="1"/>
  <c r="W4316" i="4" s="1" a="1"/>
  <c r="W4316" i="4" s="1"/>
  <c r="U4317" i="4"/>
  <c r="V4317" i="4" s="1"/>
  <c r="W4317" i="4" s="1" a="1"/>
  <c r="W4317" i="4" s="1"/>
  <c r="U4318" i="4"/>
  <c r="V4318" i="4" s="1"/>
  <c r="W4318" i="4" s="1" a="1"/>
  <c r="W4318" i="4" s="1"/>
  <c r="U4319" i="4"/>
  <c r="V4319" i="4" s="1"/>
  <c r="W4319" i="4" s="1" a="1"/>
  <c r="W4319" i="4" s="1"/>
  <c r="U4320" i="4"/>
  <c r="V4320" i="4" s="1"/>
  <c r="W4320" i="4" s="1" a="1"/>
  <c r="W4320" i="4" s="1"/>
  <c r="U4321" i="4"/>
  <c r="V4321" i="4" s="1"/>
  <c r="W4321" i="4" s="1" a="1"/>
  <c r="W4321" i="4" s="1"/>
  <c r="U4322" i="4"/>
  <c r="V4322" i="4" s="1"/>
  <c r="W4322" i="4" s="1" a="1"/>
  <c r="W4322" i="4" s="1"/>
  <c r="U4323" i="4"/>
  <c r="V4323" i="4" s="1"/>
  <c r="W4323" i="4" s="1" a="1"/>
  <c r="W4323" i="4" s="1"/>
  <c r="U4324" i="4"/>
  <c r="V4324" i="4" s="1"/>
  <c r="W4324" i="4" s="1" a="1"/>
  <c r="W4324" i="4" s="1"/>
  <c r="U4325" i="4"/>
  <c r="V4325" i="4" s="1"/>
  <c r="W4325" i="4" s="1" a="1"/>
  <c r="W4325" i="4" s="1"/>
  <c r="U4326" i="4"/>
  <c r="V4326" i="4" s="1"/>
  <c r="W4326" i="4" s="1" a="1"/>
  <c r="W4326" i="4" s="1"/>
  <c r="U4327" i="4"/>
  <c r="V4327" i="4" s="1"/>
  <c r="W4327" i="4" s="1" a="1"/>
  <c r="W4327" i="4" s="1"/>
  <c r="U4328" i="4"/>
  <c r="V4328" i="4" s="1"/>
  <c r="W4328" i="4" s="1" a="1"/>
  <c r="W4328" i="4" s="1"/>
  <c r="U4329" i="4"/>
  <c r="V4329" i="4" s="1"/>
  <c r="W4329" i="4" s="1" a="1"/>
  <c r="W4329" i="4" s="1"/>
  <c r="U4330" i="4"/>
  <c r="V4330" i="4" s="1"/>
  <c r="W4330" i="4" s="1" a="1"/>
  <c r="W4330" i="4" s="1"/>
  <c r="U4331" i="4"/>
  <c r="V4331" i="4" s="1"/>
  <c r="W4331" i="4" s="1" a="1"/>
  <c r="W4331" i="4" s="1"/>
  <c r="U4332" i="4"/>
  <c r="V4332" i="4" s="1"/>
  <c r="W4332" i="4" s="1" a="1"/>
  <c r="W4332" i="4" s="1"/>
  <c r="U4333" i="4"/>
  <c r="V4333" i="4" s="1"/>
  <c r="W4333" i="4" s="1" a="1"/>
  <c r="W4333" i="4" s="1"/>
  <c r="U4334" i="4"/>
  <c r="V4334" i="4" s="1"/>
  <c r="W4334" i="4" s="1" a="1"/>
  <c r="W4334" i="4" s="1"/>
  <c r="U4335" i="4"/>
  <c r="V4335" i="4" s="1"/>
  <c r="W4335" i="4" s="1" a="1"/>
  <c r="W4335" i="4" s="1"/>
  <c r="U4336" i="4"/>
  <c r="V4336" i="4" s="1"/>
  <c r="W4336" i="4" s="1" a="1"/>
  <c r="W4336" i="4" s="1"/>
  <c r="U4337" i="4"/>
  <c r="V4337" i="4" s="1"/>
  <c r="W4337" i="4" s="1" a="1"/>
  <c r="W4337" i="4" s="1"/>
  <c r="U4338" i="4"/>
  <c r="V4338" i="4" s="1"/>
  <c r="W4338" i="4" s="1" a="1"/>
  <c r="W4338" i="4" s="1"/>
  <c r="U4339" i="4"/>
  <c r="V4339" i="4" s="1"/>
  <c r="W4339" i="4" s="1" a="1"/>
  <c r="W4339" i="4" s="1"/>
  <c r="U4340" i="4"/>
  <c r="V4340" i="4" s="1"/>
  <c r="W4340" i="4" s="1" a="1"/>
  <c r="W4340" i="4" s="1"/>
  <c r="U4341" i="4"/>
  <c r="V4341" i="4" s="1"/>
  <c r="W4341" i="4" s="1" a="1"/>
  <c r="W4341" i="4" s="1"/>
  <c r="U4342" i="4"/>
  <c r="V4342" i="4" s="1"/>
  <c r="W4342" i="4" s="1" a="1"/>
  <c r="W4342" i="4" s="1"/>
  <c r="U4343" i="4"/>
  <c r="V4343" i="4" s="1"/>
  <c r="W4343" i="4" s="1" a="1"/>
  <c r="W4343" i="4" s="1"/>
  <c r="U4344" i="4"/>
  <c r="V4344" i="4" s="1"/>
  <c r="W4344" i="4" s="1" a="1"/>
  <c r="W4344" i="4" s="1"/>
  <c r="U4345" i="4"/>
  <c r="V4345" i="4" s="1"/>
  <c r="W4345" i="4" s="1" a="1"/>
  <c r="W4345" i="4" s="1"/>
  <c r="U4346" i="4"/>
  <c r="V4346" i="4" s="1"/>
  <c r="W4346" i="4" s="1" a="1"/>
  <c r="W4346" i="4" s="1"/>
  <c r="U4347" i="4"/>
  <c r="V4347" i="4" s="1"/>
  <c r="W4347" i="4" s="1" a="1"/>
  <c r="W4347" i="4" s="1"/>
  <c r="U4348" i="4"/>
  <c r="V4348" i="4" s="1"/>
  <c r="W4348" i="4" s="1" a="1"/>
  <c r="W4348" i="4" s="1"/>
  <c r="U4349" i="4"/>
  <c r="V4349" i="4" s="1"/>
  <c r="W4349" i="4" s="1" a="1"/>
  <c r="W4349" i="4" s="1"/>
  <c r="U4350" i="4"/>
  <c r="V4350" i="4" s="1"/>
  <c r="W4350" i="4" s="1" a="1"/>
  <c r="W4350" i="4" s="1"/>
  <c r="U4351" i="4"/>
  <c r="V4351" i="4" s="1"/>
  <c r="W4351" i="4" s="1" a="1"/>
  <c r="W4351" i="4" s="1"/>
  <c r="U4352" i="4"/>
  <c r="V4352" i="4" s="1"/>
  <c r="W4352" i="4" s="1" a="1"/>
  <c r="W4352" i="4" s="1"/>
  <c r="U4353" i="4"/>
  <c r="V4353" i="4" s="1"/>
  <c r="W4353" i="4" s="1" a="1"/>
  <c r="W4353" i="4" s="1"/>
  <c r="U4354" i="4"/>
  <c r="V4354" i="4" s="1"/>
  <c r="W4354" i="4" s="1" a="1"/>
  <c r="W4354" i="4" s="1"/>
  <c r="U4355" i="4"/>
  <c r="V4355" i="4" s="1"/>
  <c r="W4355" i="4" s="1" a="1"/>
  <c r="W4355" i="4" s="1"/>
  <c r="U4356" i="4"/>
  <c r="V4356" i="4" s="1"/>
  <c r="W4356" i="4" s="1" a="1"/>
  <c r="W4356" i="4" s="1"/>
  <c r="U4357" i="4"/>
  <c r="V4357" i="4" s="1"/>
  <c r="W4357" i="4" s="1" a="1"/>
  <c r="W4357" i="4" s="1"/>
  <c r="U4358" i="4"/>
  <c r="V4358" i="4" s="1"/>
  <c r="W4358" i="4" s="1" a="1"/>
  <c r="W4358" i="4" s="1"/>
  <c r="U4359" i="4"/>
  <c r="V4359" i="4" s="1"/>
  <c r="W4359" i="4" s="1" a="1"/>
  <c r="W4359" i="4" s="1"/>
  <c r="U4360" i="4"/>
  <c r="V4360" i="4" s="1"/>
  <c r="W4360" i="4" s="1" a="1"/>
  <c r="W4360" i="4" s="1"/>
  <c r="U4361" i="4"/>
  <c r="V4361" i="4" s="1"/>
  <c r="W4361" i="4" s="1" a="1"/>
  <c r="W4361" i="4" s="1"/>
  <c r="U4362" i="4"/>
  <c r="V4362" i="4" s="1"/>
  <c r="W4362" i="4" s="1" a="1"/>
  <c r="W4362" i="4" s="1"/>
  <c r="U4363" i="4"/>
  <c r="V4363" i="4" s="1"/>
  <c r="W4363" i="4" s="1" a="1"/>
  <c r="W4363" i="4" s="1"/>
  <c r="U4364" i="4"/>
  <c r="V4364" i="4" s="1"/>
  <c r="W4364" i="4" s="1" a="1"/>
  <c r="W4364" i="4" s="1"/>
  <c r="U4365" i="4"/>
  <c r="V4365" i="4" s="1"/>
  <c r="W4365" i="4" s="1" a="1"/>
  <c r="W4365" i="4" s="1"/>
  <c r="U4366" i="4"/>
  <c r="V4366" i="4" s="1"/>
  <c r="W4366" i="4" s="1" a="1"/>
  <c r="W4366" i="4" s="1"/>
  <c r="U4367" i="4"/>
  <c r="V4367" i="4" s="1"/>
  <c r="W4367" i="4" s="1" a="1"/>
  <c r="W4367" i="4" s="1"/>
  <c r="U4368" i="4"/>
  <c r="V4368" i="4" s="1"/>
  <c r="W4368" i="4" s="1" a="1"/>
  <c r="W4368" i="4" s="1"/>
  <c r="U4369" i="4"/>
  <c r="V4369" i="4" s="1"/>
  <c r="W4369" i="4" s="1" a="1"/>
  <c r="W4369" i="4" s="1"/>
  <c r="U4370" i="4"/>
  <c r="V4370" i="4" s="1"/>
  <c r="W4370" i="4" s="1" a="1"/>
  <c r="W4370" i="4" s="1"/>
  <c r="U4371" i="4"/>
  <c r="V4371" i="4" s="1"/>
  <c r="W4371" i="4" s="1" a="1"/>
  <c r="W4371" i="4" s="1"/>
  <c r="U4372" i="4"/>
  <c r="V4372" i="4" s="1"/>
  <c r="W4372" i="4" s="1" a="1"/>
  <c r="W4372" i="4" s="1"/>
  <c r="U4373" i="4"/>
  <c r="V4373" i="4" s="1"/>
  <c r="W4373" i="4" s="1" a="1"/>
  <c r="W4373" i="4" s="1"/>
  <c r="U4374" i="4"/>
  <c r="V4374" i="4" s="1"/>
  <c r="W4374" i="4" s="1" a="1"/>
  <c r="W4374" i="4" s="1"/>
  <c r="U4375" i="4"/>
  <c r="V4375" i="4" s="1"/>
  <c r="W4375" i="4" s="1" a="1"/>
  <c r="W4375" i="4" s="1"/>
  <c r="U4376" i="4"/>
  <c r="V4376" i="4" s="1"/>
  <c r="W4376" i="4" s="1" a="1"/>
  <c r="W4376" i="4" s="1"/>
  <c r="U4377" i="4"/>
  <c r="V4377" i="4" s="1"/>
  <c r="W4377" i="4" s="1" a="1"/>
  <c r="W4377" i="4" s="1"/>
  <c r="U4378" i="4"/>
  <c r="V4378" i="4" s="1"/>
  <c r="W4378" i="4" s="1" a="1"/>
  <c r="W4378" i="4" s="1"/>
  <c r="U4379" i="4"/>
  <c r="V4379" i="4" s="1"/>
  <c r="W4379" i="4" s="1" a="1"/>
  <c r="W4379" i="4" s="1"/>
  <c r="U4380" i="4"/>
  <c r="V4380" i="4" s="1"/>
  <c r="W4380" i="4" s="1" a="1"/>
  <c r="W4380" i="4" s="1"/>
  <c r="U4381" i="4"/>
  <c r="V4381" i="4" s="1"/>
  <c r="W4381" i="4" s="1" a="1"/>
  <c r="W4381" i="4" s="1"/>
  <c r="U4382" i="4"/>
  <c r="V4382" i="4" s="1"/>
  <c r="W4382" i="4" s="1" a="1"/>
  <c r="W4382" i="4" s="1"/>
  <c r="U4383" i="4"/>
  <c r="V4383" i="4" s="1"/>
  <c r="W4383" i="4" s="1" a="1"/>
  <c r="W4383" i="4" s="1"/>
  <c r="U4384" i="4"/>
  <c r="V4384" i="4" s="1"/>
  <c r="W4384" i="4" s="1" a="1"/>
  <c r="W4384" i="4" s="1"/>
  <c r="U4385" i="4"/>
  <c r="V4385" i="4" s="1"/>
  <c r="W4385" i="4" s="1" a="1"/>
  <c r="W4385" i="4" s="1"/>
  <c r="U4386" i="4"/>
  <c r="V4386" i="4" s="1"/>
  <c r="W4386" i="4" s="1" a="1"/>
  <c r="W4386" i="4" s="1"/>
  <c r="U4387" i="4"/>
  <c r="V4387" i="4" s="1"/>
  <c r="W4387" i="4" s="1" a="1"/>
  <c r="W4387" i="4" s="1"/>
  <c r="U4388" i="4"/>
  <c r="V4388" i="4" s="1"/>
  <c r="W4388" i="4" s="1" a="1"/>
  <c r="W4388" i="4" s="1"/>
  <c r="U4389" i="4"/>
  <c r="V4389" i="4" s="1"/>
  <c r="W4389" i="4" s="1" a="1"/>
  <c r="W4389" i="4" s="1"/>
  <c r="U4390" i="4"/>
  <c r="V4390" i="4" s="1"/>
  <c r="W4390" i="4" s="1" a="1"/>
  <c r="W4390" i="4" s="1"/>
  <c r="U4391" i="4"/>
  <c r="V4391" i="4" s="1"/>
  <c r="W4391" i="4" s="1" a="1"/>
  <c r="W4391" i="4" s="1"/>
  <c r="U4392" i="4"/>
  <c r="V4392" i="4" s="1"/>
  <c r="W4392" i="4" s="1" a="1"/>
  <c r="W4392" i="4" s="1"/>
  <c r="U4393" i="4"/>
  <c r="V4393" i="4" s="1"/>
  <c r="W4393" i="4" s="1" a="1"/>
  <c r="W4393" i="4" s="1"/>
  <c r="U4394" i="4"/>
  <c r="V4394" i="4" s="1"/>
  <c r="W4394" i="4" s="1" a="1"/>
  <c r="W4394" i="4" s="1"/>
  <c r="U4395" i="4"/>
  <c r="V4395" i="4" s="1"/>
  <c r="W4395" i="4" s="1" a="1"/>
  <c r="W4395" i="4" s="1"/>
  <c r="U4396" i="4"/>
  <c r="V4396" i="4" s="1"/>
  <c r="W4396" i="4" s="1" a="1"/>
  <c r="W4396" i="4" s="1"/>
  <c r="U4397" i="4"/>
  <c r="V4397" i="4" s="1"/>
  <c r="W4397" i="4" s="1" a="1"/>
  <c r="W4397" i="4" s="1"/>
  <c r="U4398" i="4"/>
  <c r="V4398" i="4" s="1"/>
  <c r="W4398" i="4" s="1" a="1"/>
  <c r="W4398" i="4" s="1"/>
  <c r="U4399" i="4"/>
  <c r="V4399" i="4" s="1"/>
  <c r="W4399" i="4" s="1" a="1"/>
  <c r="W4399" i="4" s="1"/>
  <c r="U4400" i="4"/>
  <c r="V4400" i="4" s="1"/>
  <c r="W4400" i="4" s="1" a="1"/>
  <c r="W4400" i="4" s="1"/>
  <c r="U4401" i="4"/>
  <c r="V4401" i="4" s="1"/>
  <c r="W4401" i="4" s="1" a="1"/>
  <c r="W4401" i="4" s="1"/>
  <c r="U4402" i="4"/>
  <c r="V4402" i="4" s="1"/>
  <c r="W4402" i="4" s="1" a="1"/>
  <c r="W4402" i="4" s="1"/>
  <c r="U4403" i="4"/>
  <c r="V4403" i="4" s="1"/>
  <c r="W4403" i="4" s="1" a="1"/>
  <c r="W4403" i="4" s="1"/>
  <c r="U4404" i="4"/>
  <c r="V4404" i="4" s="1"/>
  <c r="W4404" i="4" s="1" a="1"/>
  <c r="W4404" i="4" s="1"/>
  <c r="U4405" i="4"/>
  <c r="V4405" i="4" s="1"/>
  <c r="W4405" i="4" s="1" a="1"/>
  <c r="W4405" i="4" s="1"/>
  <c r="U4406" i="4"/>
  <c r="V4406" i="4" s="1"/>
  <c r="W4406" i="4" s="1" a="1"/>
  <c r="W4406" i="4" s="1"/>
  <c r="U4407" i="4"/>
  <c r="V4407" i="4" s="1"/>
  <c r="W4407" i="4" s="1" a="1"/>
  <c r="W4407" i="4" s="1"/>
  <c r="U4408" i="4"/>
  <c r="V4408" i="4" s="1"/>
  <c r="W4408" i="4" s="1" a="1"/>
  <c r="W4408" i="4" s="1"/>
  <c r="U4409" i="4"/>
  <c r="V4409" i="4" s="1"/>
  <c r="W4409" i="4" s="1" a="1"/>
  <c r="W4409" i="4" s="1"/>
  <c r="U4410" i="4"/>
  <c r="V4410" i="4" s="1"/>
  <c r="W4410" i="4" s="1" a="1"/>
  <c r="W4410" i="4" s="1"/>
  <c r="U4411" i="4"/>
  <c r="V4411" i="4" s="1"/>
  <c r="W4411" i="4" s="1" a="1"/>
  <c r="W4411" i="4" s="1"/>
  <c r="U4412" i="4"/>
  <c r="V4412" i="4" s="1"/>
  <c r="W4412" i="4" s="1" a="1"/>
  <c r="W4412" i="4" s="1"/>
  <c r="U4413" i="4"/>
  <c r="V4413" i="4" s="1"/>
  <c r="W4413" i="4" s="1" a="1"/>
  <c r="W4413" i="4" s="1"/>
  <c r="U4414" i="4"/>
  <c r="V4414" i="4" s="1"/>
  <c r="W4414" i="4" s="1" a="1"/>
  <c r="W4414" i="4" s="1"/>
  <c r="U4415" i="4"/>
  <c r="V4415" i="4" s="1"/>
  <c r="W4415" i="4" s="1" a="1"/>
  <c r="W4415" i="4" s="1"/>
  <c r="U4416" i="4"/>
  <c r="V4416" i="4" s="1"/>
  <c r="W4416" i="4" s="1" a="1"/>
  <c r="W4416" i="4" s="1"/>
  <c r="U4417" i="4"/>
  <c r="V4417" i="4" s="1"/>
  <c r="W4417" i="4" s="1" a="1"/>
  <c r="W4417" i="4" s="1"/>
  <c r="U4418" i="4"/>
  <c r="V4418" i="4" s="1"/>
  <c r="W4418" i="4" s="1" a="1"/>
  <c r="W4418" i="4" s="1"/>
  <c r="U4419" i="4"/>
  <c r="V4419" i="4" s="1"/>
  <c r="W4419" i="4" s="1" a="1"/>
  <c r="W4419" i="4" s="1"/>
  <c r="U4420" i="4"/>
  <c r="V4420" i="4" s="1"/>
  <c r="W4420" i="4" s="1" a="1"/>
  <c r="W4420" i="4" s="1"/>
  <c r="U4421" i="4"/>
  <c r="V4421" i="4" s="1"/>
  <c r="W4421" i="4" s="1" a="1"/>
  <c r="W4421" i="4" s="1"/>
  <c r="U4422" i="4"/>
  <c r="V4422" i="4" s="1"/>
  <c r="W4422" i="4" s="1" a="1"/>
  <c r="W4422" i="4" s="1"/>
  <c r="U4423" i="4"/>
  <c r="V4423" i="4" s="1"/>
  <c r="W4423" i="4" s="1" a="1"/>
  <c r="W4423" i="4" s="1"/>
  <c r="U4424" i="4"/>
  <c r="V4424" i="4" s="1"/>
  <c r="W4424" i="4" s="1" a="1"/>
  <c r="W4424" i="4" s="1"/>
  <c r="U4425" i="4"/>
  <c r="V4425" i="4" s="1"/>
  <c r="W4425" i="4" s="1" a="1"/>
  <c r="W4425" i="4" s="1"/>
  <c r="U4426" i="4"/>
  <c r="V4426" i="4" s="1"/>
  <c r="W4426" i="4" s="1" a="1"/>
  <c r="W4426" i="4" s="1"/>
  <c r="U4427" i="4"/>
  <c r="V4427" i="4" s="1"/>
  <c r="W4427" i="4" s="1" a="1"/>
  <c r="W4427" i="4" s="1"/>
  <c r="U4428" i="4"/>
  <c r="V4428" i="4" s="1"/>
  <c r="W4428" i="4" s="1" a="1"/>
  <c r="W4428" i="4" s="1"/>
  <c r="U4429" i="4"/>
  <c r="V4429" i="4" s="1"/>
  <c r="W4429" i="4" s="1" a="1"/>
  <c r="W4429" i="4" s="1"/>
  <c r="U4430" i="4"/>
  <c r="V4430" i="4" s="1"/>
  <c r="W4430" i="4" s="1" a="1"/>
  <c r="W4430" i="4" s="1"/>
  <c r="U4431" i="4"/>
  <c r="V4431" i="4" s="1"/>
  <c r="W4431" i="4" s="1" a="1"/>
  <c r="W4431" i="4" s="1"/>
  <c r="U4432" i="4"/>
  <c r="V4432" i="4" s="1"/>
  <c r="W4432" i="4" s="1" a="1"/>
  <c r="W4432" i="4" s="1"/>
  <c r="U4433" i="4"/>
  <c r="V4433" i="4" s="1"/>
  <c r="W4433" i="4" s="1" a="1"/>
  <c r="W4433" i="4" s="1"/>
  <c r="U4434" i="4"/>
  <c r="V4434" i="4" s="1"/>
  <c r="W4434" i="4" s="1" a="1"/>
  <c r="W4434" i="4" s="1"/>
  <c r="U4435" i="4"/>
  <c r="V4435" i="4" s="1"/>
  <c r="W4435" i="4" s="1" a="1"/>
  <c r="W4435" i="4" s="1"/>
  <c r="U4436" i="4"/>
  <c r="V4436" i="4" s="1"/>
  <c r="W4436" i="4" s="1" a="1"/>
  <c r="W4436" i="4" s="1"/>
  <c r="U4437" i="4"/>
  <c r="V4437" i="4" s="1"/>
  <c r="W4437" i="4" s="1" a="1"/>
  <c r="W4437" i="4" s="1"/>
  <c r="U4438" i="4"/>
  <c r="V4438" i="4" s="1"/>
  <c r="W4438" i="4" s="1" a="1"/>
  <c r="W4438" i="4" s="1"/>
  <c r="U4439" i="4"/>
  <c r="V4439" i="4" s="1"/>
  <c r="W4439" i="4" s="1" a="1"/>
  <c r="W4439" i="4" s="1"/>
  <c r="U4440" i="4"/>
  <c r="V4440" i="4" s="1"/>
  <c r="W4440" i="4" s="1" a="1"/>
  <c r="W4440" i="4" s="1"/>
  <c r="U4441" i="4"/>
  <c r="V4441" i="4" s="1"/>
  <c r="W4441" i="4" s="1" a="1"/>
  <c r="W4441" i="4" s="1"/>
  <c r="U4442" i="4"/>
  <c r="V4442" i="4" s="1"/>
  <c r="W4442" i="4" s="1" a="1"/>
  <c r="W4442" i="4" s="1"/>
  <c r="U4443" i="4"/>
  <c r="V4443" i="4" s="1"/>
  <c r="W4443" i="4" s="1" a="1"/>
  <c r="W4443" i="4" s="1"/>
  <c r="U4444" i="4"/>
  <c r="V4444" i="4" s="1"/>
  <c r="W4444" i="4" s="1" a="1"/>
  <c r="W4444" i="4" s="1"/>
  <c r="U4445" i="4"/>
  <c r="V4445" i="4" s="1"/>
  <c r="W4445" i="4" s="1" a="1"/>
  <c r="W4445" i="4" s="1"/>
  <c r="U4446" i="4"/>
  <c r="V4446" i="4" s="1"/>
  <c r="W4446" i="4" s="1" a="1"/>
  <c r="W4446" i="4" s="1"/>
  <c r="U4447" i="4"/>
  <c r="V4447" i="4" s="1"/>
  <c r="W4447" i="4" s="1" a="1"/>
  <c r="W4447" i="4" s="1"/>
  <c r="U4448" i="4"/>
  <c r="V4448" i="4" s="1"/>
  <c r="W4448" i="4" s="1" a="1"/>
  <c r="W4448" i="4" s="1"/>
  <c r="U4449" i="4"/>
  <c r="V4449" i="4" s="1"/>
  <c r="W4449" i="4" s="1" a="1"/>
  <c r="W4449" i="4" s="1"/>
  <c r="U4450" i="4"/>
  <c r="V4450" i="4" s="1"/>
  <c r="W4450" i="4" s="1" a="1"/>
  <c r="W4450" i="4" s="1"/>
  <c r="U4451" i="4"/>
  <c r="V4451" i="4" s="1"/>
  <c r="W4451" i="4" s="1" a="1"/>
  <c r="W4451" i="4" s="1"/>
  <c r="U4452" i="4"/>
  <c r="V4452" i="4" s="1"/>
  <c r="W4452" i="4" s="1" a="1"/>
  <c r="W4452" i="4" s="1"/>
  <c r="U4453" i="4"/>
  <c r="V4453" i="4" s="1"/>
  <c r="W4453" i="4" s="1" a="1"/>
  <c r="W4453" i="4" s="1"/>
  <c r="U4454" i="4"/>
  <c r="V4454" i="4" s="1"/>
  <c r="W4454" i="4" s="1" a="1"/>
  <c r="W4454" i="4" s="1"/>
  <c r="U4455" i="4"/>
  <c r="V4455" i="4" s="1"/>
  <c r="W4455" i="4" s="1" a="1"/>
  <c r="W4455" i="4" s="1"/>
  <c r="U4456" i="4"/>
  <c r="V4456" i="4" s="1"/>
  <c r="W4456" i="4" s="1" a="1"/>
  <c r="W4456" i="4" s="1"/>
  <c r="U4457" i="4"/>
  <c r="V4457" i="4" s="1"/>
  <c r="W4457" i="4" s="1" a="1"/>
  <c r="W4457" i="4" s="1"/>
  <c r="U4458" i="4"/>
  <c r="V4458" i="4" s="1"/>
  <c r="W4458" i="4" s="1" a="1"/>
  <c r="W4458" i="4" s="1"/>
  <c r="U4459" i="4"/>
  <c r="V4459" i="4" s="1"/>
  <c r="W4459" i="4" s="1" a="1"/>
  <c r="W4459" i="4" s="1"/>
  <c r="U4460" i="4"/>
  <c r="V4460" i="4" s="1"/>
  <c r="W4460" i="4" s="1" a="1"/>
  <c r="W4460" i="4" s="1"/>
  <c r="U4461" i="4"/>
  <c r="V4461" i="4" s="1"/>
  <c r="W4461" i="4" s="1" a="1"/>
  <c r="W4461" i="4" s="1"/>
  <c r="U4462" i="4"/>
  <c r="V4462" i="4" s="1"/>
  <c r="W4462" i="4" s="1" a="1"/>
  <c r="W4462" i="4" s="1"/>
  <c r="U4463" i="4"/>
  <c r="V4463" i="4" s="1"/>
  <c r="W4463" i="4" s="1" a="1"/>
  <c r="W4463" i="4" s="1"/>
  <c r="U4464" i="4"/>
  <c r="V4464" i="4" s="1"/>
  <c r="W4464" i="4" s="1" a="1"/>
  <c r="W4464" i="4" s="1"/>
  <c r="U4465" i="4"/>
  <c r="V4465" i="4" s="1"/>
  <c r="W4465" i="4" s="1" a="1"/>
  <c r="W4465" i="4" s="1"/>
  <c r="U4466" i="4"/>
  <c r="V4466" i="4" s="1"/>
  <c r="W4466" i="4" s="1" a="1"/>
  <c r="W4466" i="4" s="1"/>
  <c r="U4467" i="4"/>
  <c r="V4467" i="4" s="1"/>
  <c r="W4467" i="4" s="1" a="1"/>
  <c r="W4467" i="4" s="1"/>
  <c r="U4468" i="4"/>
  <c r="V4468" i="4" s="1"/>
  <c r="W4468" i="4" s="1" a="1"/>
  <c r="W4468" i="4" s="1"/>
  <c r="U4469" i="4"/>
  <c r="V4469" i="4" s="1"/>
  <c r="W4469" i="4" s="1" a="1"/>
  <c r="W4469" i="4" s="1"/>
  <c r="U4470" i="4"/>
  <c r="V4470" i="4" s="1"/>
  <c r="W4470" i="4" s="1" a="1"/>
  <c r="W4470" i="4" s="1"/>
  <c r="U4471" i="4"/>
  <c r="V4471" i="4" s="1"/>
  <c r="W4471" i="4" s="1" a="1"/>
  <c r="W4471" i="4" s="1"/>
  <c r="U4472" i="4"/>
  <c r="V4472" i="4" s="1"/>
  <c r="W4472" i="4" s="1" a="1"/>
  <c r="W4472" i="4" s="1"/>
  <c r="U4473" i="4"/>
  <c r="V4473" i="4" s="1"/>
  <c r="W4473" i="4" s="1" a="1"/>
  <c r="W4473" i="4" s="1"/>
  <c r="U4474" i="4"/>
  <c r="V4474" i="4" s="1"/>
  <c r="W4474" i="4" s="1" a="1"/>
  <c r="W4474" i="4" s="1"/>
  <c r="U4475" i="4"/>
  <c r="V4475" i="4" s="1"/>
  <c r="W4475" i="4" s="1" a="1"/>
  <c r="W4475" i="4" s="1"/>
  <c r="U4476" i="4"/>
  <c r="V4476" i="4" s="1"/>
  <c r="W4476" i="4" s="1" a="1"/>
  <c r="W4476" i="4" s="1"/>
  <c r="U4477" i="4"/>
  <c r="V4477" i="4" s="1"/>
  <c r="W4477" i="4" s="1" a="1"/>
  <c r="W4477" i="4" s="1"/>
  <c r="U4478" i="4"/>
  <c r="V4478" i="4" s="1"/>
  <c r="W4478" i="4" s="1" a="1"/>
  <c r="W4478" i="4" s="1"/>
  <c r="U4479" i="4"/>
  <c r="V4479" i="4" s="1"/>
  <c r="W4479" i="4" s="1" a="1"/>
  <c r="W4479" i="4" s="1"/>
  <c r="U4480" i="4"/>
  <c r="V4480" i="4" s="1"/>
  <c r="W4480" i="4" s="1" a="1"/>
  <c r="W4480" i="4" s="1"/>
  <c r="U4481" i="4"/>
  <c r="V4481" i="4" s="1"/>
  <c r="W4481" i="4" s="1" a="1"/>
  <c r="W4481" i="4" s="1"/>
  <c r="U4482" i="4"/>
  <c r="V4482" i="4" s="1"/>
  <c r="W4482" i="4" s="1" a="1"/>
  <c r="W4482" i="4" s="1"/>
  <c r="U4483" i="4"/>
  <c r="V4483" i="4" s="1"/>
  <c r="W4483" i="4" s="1" a="1"/>
  <c r="W4483" i="4" s="1"/>
  <c r="U4484" i="4"/>
  <c r="V4484" i="4" s="1"/>
  <c r="W4484" i="4" s="1" a="1"/>
  <c r="W4484" i="4" s="1"/>
  <c r="U4485" i="4"/>
  <c r="V4485" i="4" s="1"/>
  <c r="W4485" i="4" s="1" a="1"/>
  <c r="W4485" i="4" s="1"/>
  <c r="U4486" i="4"/>
  <c r="V4486" i="4" s="1"/>
  <c r="W4486" i="4" s="1" a="1"/>
  <c r="W4486" i="4" s="1"/>
  <c r="U4487" i="4"/>
  <c r="V4487" i="4" s="1"/>
  <c r="W4487" i="4" s="1" a="1"/>
  <c r="W4487" i="4" s="1"/>
  <c r="U4488" i="4"/>
  <c r="V4488" i="4" s="1"/>
  <c r="W4488" i="4" s="1" a="1"/>
  <c r="W4488" i="4" s="1"/>
  <c r="U4489" i="4"/>
  <c r="V4489" i="4" s="1"/>
  <c r="W4489" i="4" s="1" a="1"/>
  <c r="W4489" i="4" s="1"/>
  <c r="U4490" i="4"/>
  <c r="V4490" i="4" s="1"/>
  <c r="W4490" i="4" s="1" a="1"/>
  <c r="W4490" i="4" s="1"/>
  <c r="U4491" i="4"/>
  <c r="V4491" i="4" s="1"/>
  <c r="W4491" i="4" s="1" a="1"/>
  <c r="W4491" i="4" s="1"/>
  <c r="U4492" i="4"/>
  <c r="V4492" i="4" s="1"/>
  <c r="W4492" i="4" s="1" a="1"/>
  <c r="W4492" i="4" s="1"/>
  <c r="U4493" i="4"/>
  <c r="V4493" i="4" s="1"/>
  <c r="W4493" i="4" s="1" a="1"/>
  <c r="W4493" i="4" s="1"/>
  <c r="U4494" i="4"/>
  <c r="V4494" i="4" s="1"/>
  <c r="W4494" i="4" s="1" a="1"/>
  <c r="W4494" i="4" s="1"/>
  <c r="U4495" i="4"/>
  <c r="V4495" i="4" s="1"/>
  <c r="W4495" i="4" s="1" a="1"/>
  <c r="W4495" i="4" s="1"/>
  <c r="U4496" i="4"/>
  <c r="V4496" i="4" s="1"/>
  <c r="W4496" i="4" s="1" a="1"/>
  <c r="W4496" i="4" s="1"/>
  <c r="U4497" i="4"/>
  <c r="V4497" i="4" s="1"/>
  <c r="W4497" i="4" s="1" a="1"/>
  <c r="W4497" i="4" s="1"/>
  <c r="U4498" i="4"/>
  <c r="V4498" i="4" s="1"/>
  <c r="W4498" i="4" s="1" a="1"/>
  <c r="W4498" i="4" s="1"/>
  <c r="U4499" i="4"/>
  <c r="V4499" i="4" s="1"/>
  <c r="W4499" i="4" s="1" a="1"/>
  <c r="W4499" i="4" s="1"/>
  <c r="U4500" i="4"/>
  <c r="V4500" i="4" s="1"/>
  <c r="W4500" i="4" s="1" a="1"/>
  <c r="W4500" i="4" s="1"/>
  <c r="U4501" i="4"/>
  <c r="V4501" i="4" s="1"/>
  <c r="W4501" i="4" s="1" a="1"/>
  <c r="W4501" i="4" s="1"/>
  <c r="U4502" i="4"/>
  <c r="V4502" i="4" s="1"/>
  <c r="W4502" i="4" s="1" a="1"/>
  <c r="W4502" i="4" s="1"/>
  <c r="U4503" i="4"/>
  <c r="V4503" i="4" s="1"/>
  <c r="W4503" i="4" s="1" a="1"/>
  <c r="W4503" i="4" s="1"/>
  <c r="U4504" i="4"/>
  <c r="V4504" i="4" s="1"/>
  <c r="W4504" i="4" s="1" a="1"/>
  <c r="W4504" i="4" s="1"/>
  <c r="U4505" i="4"/>
  <c r="V4505" i="4" s="1"/>
  <c r="W4505" i="4" s="1" a="1"/>
  <c r="W4505" i="4" s="1"/>
  <c r="U4506" i="4"/>
  <c r="V4506" i="4" s="1"/>
  <c r="W4506" i="4" s="1" a="1"/>
  <c r="W4506" i="4" s="1"/>
  <c r="U4507" i="4"/>
  <c r="V4507" i="4" s="1"/>
  <c r="W4507" i="4" s="1" a="1"/>
  <c r="W4507" i="4" s="1"/>
  <c r="U4508" i="4"/>
  <c r="V4508" i="4" s="1"/>
  <c r="W4508" i="4" s="1" a="1"/>
  <c r="W4508" i="4" s="1"/>
  <c r="U4509" i="4"/>
  <c r="V4509" i="4" s="1"/>
  <c r="W4509" i="4" s="1" a="1"/>
  <c r="W4509" i="4" s="1"/>
  <c r="U4510" i="4"/>
  <c r="V4510" i="4" s="1"/>
  <c r="W4510" i="4" s="1" a="1"/>
  <c r="W4510" i="4" s="1"/>
  <c r="U4511" i="4"/>
  <c r="V4511" i="4" s="1"/>
  <c r="W4511" i="4" s="1" a="1"/>
  <c r="W4511" i="4" s="1"/>
  <c r="U4512" i="4"/>
  <c r="V4512" i="4" s="1"/>
  <c r="W4512" i="4" s="1" a="1"/>
  <c r="W4512" i="4" s="1"/>
  <c r="U4513" i="4"/>
  <c r="V4513" i="4" s="1"/>
  <c r="W4513" i="4" s="1" a="1"/>
  <c r="W4513" i="4" s="1"/>
  <c r="U4514" i="4"/>
  <c r="V4514" i="4" s="1"/>
  <c r="W4514" i="4" s="1" a="1"/>
  <c r="W4514" i="4" s="1"/>
  <c r="U4515" i="4"/>
  <c r="V4515" i="4" s="1"/>
  <c r="W4515" i="4" s="1" a="1"/>
  <c r="W4515" i="4" s="1"/>
  <c r="U4516" i="4"/>
  <c r="V4516" i="4" s="1"/>
  <c r="W4516" i="4" s="1" a="1"/>
  <c r="W4516" i="4" s="1"/>
  <c r="U4517" i="4"/>
  <c r="V4517" i="4" s="1"/>
  <c r="W4517" i="4" s="1" a="1"/>
  <c r="W4517" i="4" s="1"/>
  <c r="U4518" i="4"/>
  <c r="V4518" i="4" s="1"/>
  <c r="W4518" i="4" s="1" a="1"/>
  <c r="W4518" i="4" s="1"/>
  <c r="U4519" i="4"/>
  <c r="V4519" i="4" s="1"/>
  <c r="W4519" i="4" s="1" a="1"/>
  <c r="W4519" i="4" s="1"/>
  <c r="U4520" i="4"/>
  <c r="V4520" i="4" s="1"/>
  <c r="W4520" i="4" s="1" a="1"/>
  <c r="W4520" i="4" s="1"/>
  <c r="U4521" i="4"/>
  <c r="V4521" i="4" s="1"/>
  <c r="W4521" i="4" s="1" a="1"/>
  <c r="W4521" i="4" s="1"/>
  <c r="U4522" i="4"/>
  <c r="V4522" i="4" s="1"/>
  <c r="W4522" i="4" s="1" a="1"/>
  <c r="W4522" i="4" s="1"/>
  <c r="U4523" i="4"/>
  <c r="V4523" i="4" s="1"/>
  <c r="W4523" i="4" s="1" a="1"/>
  <c r="W4523" i="4" s="1"/>
  <c r="U4524" i="4"/>
  <c r="V4524" i="4" s="1"/>
  <c r="W4524" i="4" s="1" a="1"/>
  <c r="W4524" i="4" s="1"/>
  <c r="U4525" i="4"/>
  <c r="V4525" i="4" s="1"/>
  <c r="W4525" i="4" s="1" a="1"/>
  <c r="W4525" i="4" s="1"/>
  <c r="U4526" i="4"/>
  <c r="V4526" i="4" s="1"/>
  <c r="W4526" i="4" s="1" a="1"/>
  <c r="W4526" i="4" s="1"/>
  <c r="U4527" i="4"/>
  <c r="V4527" i="4" s="1"/>
  <c r="W4527" i="4" s="1" a="1"/>
  <c r="W4527" i="4" s="1"/>
  <c r="U4528" i="4"/>
  <c r="V4528" i="4" s="1"/>
  <c r="W4528" i="4" s="1" a="1"/>
  <c r="W4528" i="4" s="1"/>
  <c r="U4529" i="4"/>
  <c r="V4529" i="4" s="1"/>
  <c r="W4529" i="4" s="1" a="1"/>
  <c r="W4529" i="4" s="1"/>
  <c r="U4530" i="4"/>
  <c r="V4530" i="4" s="1"/>
  <c r="W4530" i="4" s="1" a="1"/>
  <c r="W4530" i="4" s="1"/>
  <c r="U4531" i="4"/>
  <c r="V4531" i="4" s="1"/>
  <c r="W4531" i="4" s="1" a="1"/>
  <c r="W4531" i="4" s="1"/>
  <c r="U4532" i="4"/>
  <c r="V4532" i="4" s="1"/>
  <c r="W4532" i="4" s="1" a="1"/>
  <c r="W4532" i="4" s="1"/>
  <c r="U4533" i="4"/>
  <c r="V4533" i="4" s="1"/>
  <c r="W4533" i="4" s="1" a="1"/>
  <c r="W4533" i="4" s="1"/>
  <c r="U4534" i="4"/>
  <c r="V4534" i="4" s="1"/>
  <c r="W4534" i="4" s="1" a="1"/>
  <c r="W4534" i="4" s="1"/>
  <c r="U4535" i="4"/>
  <c r="V4535" i="4" s="1"/>
  <c r="W4535" i="4" s="1" a="1"/>
  <c r="W4535" i="4" s="1"/>
  <c r="U4536" i="4"/>
  <c r="V4536" i="4" s="1"/>
  <c r="W4536" i="4" s="1" a="1"/>
  <c r="W4536" i="4" s="1"/>
  <c r="U4537" i="4"/>
  <c r="V4537" i="4" s="1"/>
  <c r="W4537" i="4" s="1" a="1"/>
  <c r="W4537" i="4" s="1"/>
  <c r="U4538" i="4"/>
  <c r="V4538" i="4" s="1"/>
  <c r="W4538" i="4" s="1" a="1"/>
  <c r="W4538" i="4" s="1"/>
  <c r="U4539" i="4"/>
  <c r="V4539" i="4" s="1"/>
  <c r="W4539" i="4" s="1" a="1"/>
  <c r="W4539" i="4" s="1"/>
  <c r="U4540" i="4"/>
  <c r="V4540" i="4" s="1"/>
  <c r="W4540" i="4" s="1" a="1"/>
  <c r="W4540" i="4" s="1"/>
  <c r="U4541" i="4"/>
  <c r="V4541" i="4" s="1"/>
  <c r="W4541" i="4" s="1" a="1"/>
  <c r="W4541" i="4" s="1"/>
  <c r="U4542" i="4"/>
  <c r="V4542" i="4" s="1"/>
  <c r="W4542" i="4" s="1" a="1"/>
  <c r="W4542" i="4" s="1"/>
  <c r="U4543" i="4"/>
  <c r="V4543" i="4" s="1"/>
  <c r="W4543" i="4" s="1" a="1"/>
  <c r="W4543" i="4" s="1"/>
  <c r="U4544" i="4"/>
  <c r="V4544" i="4" s="1"/>
  <c r="W4544" i="4" s="1" a="1"/>
  <c r="W4544" i="4" s="1"/>
  <c r="U4545" i="4"/>
  <c r="V4545" i="4" s="1"/>
  <c r="W4545" i="4" s="1" a="1"/>
  <c r="W4545" i="4" s="1"/>
  <c r="U4546" i="4"/>
  <c r="V4546" i="4" s="1"/>
  <c r="W4546" i="4" s="1" a="1"/>
  <c r="W4546" i="4" s="1"/>
  <c r="U4547" i="4"/>
  <c r="V4547" i="4" s="1"/>
  <c r="W4547" i="4" s="1" a="1"/>
  <c r="W4547" i="4" s="1"/>
  <c r="U4548" i="4"/>
  <c r="V4548" i="4" s="1"/>
  <c r="W4548" i="4" s="1" a="1"/>
  <c r="W4548" i="4" s="1"/>
  <c r="U4549" i="4"/>
  <c r="V4549" i="4" s="1"/>
  <c r="W4549" i="4" s="1" a="1"/>
  <c r="W4549" i="4" s="1"/>
  <c r="U4550" i="4"/>
  <c r="V4550" i="4" s="1"/>
  <c r="W4550" i="4" s="1" a="1"/>
  <c r="W4550" i="4" s="1"/>
  <c r="U4551" i="4"/>
  <c r="V4551" i="4" s="1"/>
  <c r="W4551" i="4" s="1" a="1"/>
  <c r="W4551" i="4" s="1"/>
  <c r="U4552" i="4"/>
  <c r="V4552" i="4" s="1"/>
  <c r="W4552" i="4" s="1" a="1"/>
  <c r="W4552" i="4" s="1"/>
  <c r="U4553" i="4"/>
  <c r="V4553" i="4" s="1"/>
  <c r="W4553" i="4" s="1" a="1"/>
  <c r="W4553" i="4" s="1"/>
  <c r="U4554" i="4"/>
  <c r="V4554" i="4" s="1"/>
  <c r="W4554" i="4" s="1" a="1"/>
  <c r="W4554" i="4" s="1"/>
  <c r="U4555" i="4"/>
  <c r="V4555" i="4" s="1"/>
  <c r="W4555" i="4" s="1" a="1"/>
  <c r="W4555" i="4" s="1"/>
  <c r="U4556" i="4"/>
  <c r="V4556" i="4" s="1"/>
  <c r="W4556" i="4" s="1" a="1"/>
  <c r="W4556" i="4" s="1"/>
  <c r="U4557" i="4"/>
  <c r="V4557" i="4" s="1"/>
  <c r="W4557" i="4" s="1" a="1"/>
  <c r="W4557" i="4" s="1"/>
  <c r="U4558" i="4"/>
  <c r="V4558" i="4" s="1"/>
  <c r="W4558" i="4" s="1" a="1"/>
  <c r="W4558" i="4" s="1"/>
  <c r="U4559" i="4"/>
  <c r="V4559" i="4" s="1"/>
  <c r="W4559" i="4" s="1" a="1"/>
  <c r="W4559" i="4" s="1"/>
  <c r="U4560" i="4"/>
  <c r="V4560" i="4" s="1"/>
  <c r="W4560" i="4" s="1" a="1"/>
  <c r="W4560" i="4" s="1"/>
  <c r="U4561" i="4"/>
  <c r="V4561" i="4" s="1"/>
  <c r="W4561" i="4" s="1" a="1"/>
  <c r="W4561" i="4" s="1"/>
  <c r="U4562" i="4"/>
  <c r="V4562" i="4" s="1"/>
  <c r="W4562" i="4" s="1" a="1"/>
  <c r="W4562" i="4" s="1"/>
  <c r="U4563" i="4"/>
  <c r="V4563" i="4" s="1"/>
  <c r="W4563" i="4" s="1" a="1"/>
  <c r="W4563" i="4" s="1"/>
  <c r="U4564" i="4"/>
  <c r="V4564" i="4" s="1"/>
  <c r="W4564" i="4" s="1" a="1"/>
  <c r="W4564" i="4" s="1"/>
  <c r="U4565" i="4"/>
  <c r="V4565" i="4" s="1"/>
  <c r="W4565" i="4" s="1" a="1"/>
  <c r="W4565" i="4" s="1"/>
  <c r="U4566" i="4"/>
  <c r="V4566" i="4" s="1"/>
  <c r="W4566" i="4" s="1" a="1"/>
  <c r="W4566" i="4" s="1"/>
  <c r="U4567" i="4"/>
  <c r="V4567" i="4" s="1"/>
  <c r="W4567" i="4" s="1" a="1"/>
  <c r="W4567" i="4" s="1"/>
  <c r="U4568" i="4"/>
  <c r="V4568" i="4" s="1"/>
  <c r="W4568" i="4" s="1" a="1"/>
  <c r="W4568" i="4" s="1"/>
  <c r="U4569" i="4"/>
  <c r="V4569" i="4" s="1"/>
  <c r="W4569" i="4" s="1" a="1"/>
  <c r="W4569" i="4" s="1"/>
  <c r="U4570" i="4"/>
  <c r="V4570" i="4" s="1"/>
  <c r="W4570" i="4" s="1" a="1"/>
  <c r="W4570" i="4" s="1"/>
  <c r="U4571" i="4"/>
  <c r="V4571" i="4" s="1"/>
  <c r="W4571" i="4" s="1" a="1"/>
  <c r="W4571" i="4" s="1"/>
  <c r="U4572" i="4"/>
  <c r="V4572" i="4" s="1"/>
  <c r="W4572" i="4" s="1" a="1"/>
  <c r="W4572" i="4" s="1"/>
  <c r="U4573" i="4"/>
  <c r="V4573" i="4" s="1"/>
  <c r="W4573" i="4" s="1" a="1"/>
  <c r="W4573" i="4" s="1"/>
  <c r="U4574" i="4"/>
  <c r="V4574" i="4" s="1"/>
  <c r="W4574" i="4" s="1" a="1"/>
  <c r="W4574" i="4" s="1"/>
  <c r="U4575" i="4"/>
  <c r="V4575" i="4" s="1"/>
  <c r="W4575" i="4" s="1" a="1"/>
  <c r="W4575" i="4" s="1"/>
  <c r="U4576" i="4"/>
  <c r="V4576" i="4" s="1"/>
  <c r="W4576" i="4" s="1" a="1"/>
  <c r="W4576" i="4" s="1"/>
  <c r="U4577" i="4"/>
  <c r="V4577" i="4" s="1"/>
  <c r="W4577" i="4" s="1" a="1"/>
  <c r="W4577" i="4" s="1"/>
  <c r="U4578" i="4"/>
  <c r="V4578" i="4" s="1"/>
  <c r="W4578" i="4" s="1" a="1"/>
  <c r="W4578" i="4" s="1"/>
  <c r="U4579" i="4"/>
  <c r="V4579" i="4" s="1"/>
  <c r="W4579" i="4" s="1" a="1"/>
  <c r="W4579" i="4" s="1"/>
  <c r="U4580" i="4"/>
  <c r="V4580" i="4" s="1"/>
  <c r="W4580" i="4" s="1" a="1"/>
  <c r="W4580" i="4" s="1"/>
  <c r="U4581" i="4"/>
  <c r="V4581" i="4" s="1"/>
  <c r="W4581" i="4" s="1" a="1"/>
  <c r="W4581" i="4" s="1"/>
  <c r="U4582" i="4"/>
  <c r="V4582" i="4" s="1"/>
  <c r="W4582" i="4" s="1" a="1"/>
  <c r="W4582" i="4" s="1"/>
  <c r="U4583" i="4"/>
  <c r="V4583" i="4" s="1"/>
  <c r="W4583" i="4" s="1" a="1"/>
  <c r="W4583" i="4" s="1"/>
  <c r="U4584" i="4"/>
  <c r="V4584" i="4" s="1"/>
  <c r="W4584" i="4" s="1" a="1"/>
  <c r="W4584" i="4" s="1"/>
  <c r="U4585" i="4"/>
  <c r="V4585" i="4" s="1"/>
  <c r="W4585" i="4" s="1" a="1"/>
  <c r="W4585" i="4" s="1"/>
  <c r="U4586" i="4"/>
  <c r="V4586" i="4" s="1"/>
  <c r="W4586" i="4" s="1" a="1"/>
  <c r="W4586" i="4" s="1"/>
  <c r="U4587" i="4"/>
  <c r="V4587" i="4" s="1"/>
  <c r="W4587" i="4" s="1" a="1"/>
  <c r="W4587" i="4" s="1"/>
  <c r="U4588" i="4"/>
  <c r="V4588" i="4" s="1"/>
  <c r="W4588" i="4" s="1" a="1"/>
  <c r="W4588" i="4" s="1"/>
  <c r="U4589" i="4"/>
  <c r="V4589" i="4" s="1"/>
  <c r="W4589" i="4" s="1" a="1"/>
  <c r="W4589" i="4" s="1"/>
  <c r="U4590" i="4"/>
  <c r="V4590" i="4" s="1"/>
  <c r="W4590" i="4" s="1" a="1"/>
  <c r="W4590" i="4" s="1"/>
  <c r="U4591" i="4"/>
  <c r="V4591" i="4" s="1"/>
  <c r="W4591" i="4" s="1" a="1"/>
  <c r="W4591" i="4" s="1"/>
  <c r="U4592" i="4"/>
  <c r="V4592" i="4" s="1"/>
  <c r="W4592" i="4" s="1" a="1"/>
  <c r="W4592" i="4" s="1"/>
  <c r="U4593" i="4"/>
  <c r="V4593" i="4" s="1"/>
  <c r="W4593" i="4" s="1" a="1"/>
  <c r="W4593" i="4" s="1"/>
  <c r="U4594" i="4"/>
  <c r="V4594" i="4" s="1"/>
  <c r="W4594" i="4" s="1" a="1"/>
  <c r="W4594" i="4" s="1"/>
  <c r="U4595" i="4"/>
  <c r="V4595" i="4" s="1"/>
  <c r="W4595" i="4" s="1" a="1"/>
  <c r="W4595" i="4" s="1"/>
  <c r="U4596" i="4"/>
  <c r="V4596" i="4" s="1"/>
  <c r="W4596" i="4" s="1" a="1"/>
  <c r="W4596" i="4" s="1"/>
  <c r="U4597" i="4"/>
  <c r="V4597" i="4" s="1"/>
  <c r="W4597" i="4" s="1" a="1"/>
  <c r="W4597" i="4" s="1"/>
  <c r="U4598" i="4"/>
  <c r="V4598" i="4" s="1"/>
  <c r="W4598" i="4" s="1" a="1"/>
  <c r="W4598" i="4" s="1"/>
  <c r="U4599" i="4"/>
  <c r="V4599" i="4" s="1"/>
  <c r="W4599" i="4" s="1" a="1"/>
  <c r="W4599" i="4" s="1"/>
  <c r="U4600" i="4"/>
  <c r="V4600" i="4" s="1"/>
  <c r="W4600" i="4" s="1" a="1"/>
  <c r="W4600" i="4" s="1"/>
  <c r="U4601" i="4"/>
  <c r="V4601" i="4" s="1"/>
  <c r="W4601" i="4" s="1" a="1"/>
  <c r="W4601" i="4" s="1"/>
  <c r="U4602" i="4"/>
  <c r="V4602" i="4" s="1"/>
  <c r="W4602" i="4" s="1" a="1"/>
  <c r="W4602" i="4" s="1"/>
  <c r="U4603" i="4"/>
  <c r="V4603" i="4" s="1"/>
  <c r="W4603" i="4" s="1" a="1"/>
  <c r="W4603" i="4" s="1"/>
  <c r="U4604" i="4"/>
  <c r="V4604" i="4" s="1"/>
  <c r="W4604" i="4" s="1" a="1"/>
  <c r="W4604" i="4" s="1"/>
  <c r="U4605" i="4"/>
  <c r="V4605" i="4" s="1"/>
  <c r="W4605" i="4" s="1" a="1"/>
  <c r="W4605" i="4" s="1"/>
  <c r="U4606" i="4"/>
  <c r="V4606" i="4" s="1"/>
  <c r="W4606" i="4" s="1" a="1"/>
  <c r="W4606" i="4" s="1"/>
  <c r="U4607" i="4"/>
  <c r="V4607" i="4" s="1"/>
  <c r="W4607" i="4" s="1" a="1"/>
  <c r="W4607" i="4" s="1"/>
  <c r="U4608" i="4"/>
  <c r="V4608" i="4" s="1"/>
  <c r="W4608" i="4" s="1" a="1"/>
  <c r="W4608" i="4" s="1"/>
  <c r="U4609" i="4"/>
  <c r="V4609" i="4" s="1"/>
  <c r="W4609" i="4" s="1" a="1"/>
  <c r="W4609" i="4" s="1"/>
  <c r="U4610" i="4"/>
  <c r="V4610" i="4" s="1"/>
  <c r="W4610" i="4" s="1" a="1"/>
  <c r="W4610" i="4" s="1"/>
  <c r="U4611" i="4"/>
  <c r="V4611" i="4" s="1"/>
  <c r="W4611" i="4" s="1" a="1"/>
  <c r="W4611" i="4" s="1"/>
  <c r="U4612" i="4"/>
  <c r="V4612" i="4" s="1"/>
  <c r="W4612" i="4" s="1" a="1"/>
  <c r="W4612" i="4" s="1"/>
  <c r="U4613" i="4"/>
  <c r="V4613" i="4" s="1"/>
  <c r="W4613" i="4" s="1" a="1"/>
  <c r="W4613" i="4" s="1"/>
  <c r="U4614" i="4"/>
  <c r="V4614" i="4" s="1"/>
  <c r="W4614" i="4" s="1" a="1"/>
  <c r="W4614" i="4" s="1"/>
  <c r="U4615" i="4"/>
  <c r="V4615" i="4" s="1"/>
  <c r="W4615" i="4" s="1" a="1"/>
  <c r="W4615" i="4" s="1"/>
  <c r="U4616" i="4"/>
  <c r="V4616" i="4" s="1"/>
  <c r="W4616" i="4" s="1" a="1"/>
  <c r="W4616" i="4" s="1"/>
  <c r="U4617" i="4"/>
  <c r="V4617" i="4" s="1"/>
  <c r="W4617" i="4" s="1" a="1"/>
  <c r="W4617" i="4" s="1"/>
  <c r="U4618" i="4"/>
  <c r="V4618" i="4" s="1"/>
  <c r="W4618" i="4" s="1" a="1"/>
  <c r="W4618" i="4" s="1"/>
  <c r="U4619" i="4"/>
  <c r="V4619" i="4" s="1"/>
  <c r="W4619" i="4" s="1" a="1"/>
  <c r="W4619" i="4" s="1"/>
  <c r="U4620" i="4"/>
  <c r="V4620" i="4" s="1"/>
  <c r="W4620" i="4" s="1" a="1"/>
  <c r="W4620" i="4" s="1"/>
  <c r="U4621" i="4"/>
  <c r="V4621" i="4" s="1"/>
  <c r="W4621" i="4" s="1" a="1"/>
  <c r="W4621" i="4" s="1"/>
  <c r="U4622" i="4"/>
  <c r="V4622" i="4" s="1"/>
  <c r="W4622" i="4" s="1" a="1"/>
  <c r="W4622" i="4" s="1"/>
  <c r="U4623" i="4"/>
  <c r="V4623" i="4" s="1"/>
  <c r="W4623" i="4" s="1" a="1"/>
  <c r="W4623" i="4" s="1"/>
  <c r="U4624" i="4"/>
  <c r="V4624" i="4" s="1"/>
  <c r="W4624" i="4" s="1" a="1"/>
  <c r="W4624" i="4" s="1"/>
  <c r="U4625" i="4"/>
  <c r="V4625" i="4" s="1"/>
  <c r="W4625" i="4" s="1" a="1"/>
  <c r="W4625" i="4" s="1"/>
  <c r="U4626" i="4"/>
  <c r="V4626" i="4" s="1"/>
  <c r="W4626" i="4" s="1" a="1"/>
  <c r="W4626" i="4" s="1"/>
  <c r="U4627" i="4"/>
  <c r="V4627" i="4" s="1"/>
  <c r="W4627" i="4" s="1" a="1"/>
  <c r="W4627" i="4" s="1"/>
  <c r="U4628" i="4"/>
  <c r="V4628" i="4" s="1"/>
  <c r="W4628" i="4" s="1" a="1"/>
  <c r="W4628" i="4" s="1"/>
  <c r="U4629" i="4"/>
  <c r="V4629" i="4" s="1"/>
  <c r="W4629" i="4" s="1" a="1"/>
  <c r="W4629" i="4" s="1"/>
  <c r="U4630" i="4"/>
  <c r="V4630" i="4" s="1"/>
  <c r="W4630" i="4" s="1" a="1"/>
  <c r="W4630" i="4" s="1"/>
  <c r="U4631" i="4"/>
  <c r="V4631" i="4" s="1"/>
  <c r="W4631" i="4" s="1" a="1"/>
  <c r="W4631" i="4" s="1"/>
  <c r="U4632" i="4"/>
  <c r="V4632" i="4" s="1"/>
  <c r="W4632" i="4" s="1" a="1"/>
  <c r="W4632" i="4" s="1"/>
  <c r="U4633" i="4"/>
  <c r="V4633" i="4" s="1"/>
  <c r="W4633" i="4" s="1" a="1"/>
  <c r="W4633" i="4" s="1"/>
  <c r="U4634" i="4"/>
  <c r="V4634" i="4" s="1"/>
  <c r="W4634" i="4" s="1" a="1"/>
  <c r="W4634" i="4" s="1"/>
  <c r="U4635" i="4"/>
  <c r="V4635" i="4" s="1"/>
  <c r="W4635" i="4" s="1" a="1"/>
  <c r="W4635" i="4" s="1"/>
  <c r="U4636" i="4"/>
  <c r="V4636" i="4" s="1"/>
  <c r="W4636" i="4" s="1" a="1"/>
  <c r="W4636" i="4" s="1"/>
  <c r="U4637" i="4"/>
  <c r="V4637" i="4" s="1"/>
  <c r="W4637" i="4" s="1" a="1"/>
  <c r="W4637" i="4" s="1"/>
  <c r="U4638" i="4"/>
  <c r="V4638" i="4" s="1"/>
  <c r="W4638" i="4" s="1" a="1"/>
  <c r="W4638" i="4" s="1"/>
  <c r="U4639" i="4"/>
  <c r="V4639" i="4" s="1"/>
  <c r="W4639" i="4" s="1" a="1"/>
  <c r="W4639" i="4" s="1"/>
  <c r="U4640" i="4"/>
  <c r="V4640" i="4" s="1"/>
  <c r="W4640" i="4" s="1" a="1"/>
  <c r="W4640" i="4" s="1"/>
  <c r="U4641" i="4"/>
  <c r="V4641" i="4" s="1"/>
  <c r="W4641" i="4" s="1" a="1"/>
  <c r="W4641" i="4" s="1"/>
  <c r="U4642" i="4"/>
  <c r="V4642" i="4" s="1"/>
  <c r="W4642" i="4" s="1" a="1"/>
  <c r="W4642" i="4" s="1"/>
  <c r="U4643" i="4"/>
  <c r="V4643" i="4" s="1"/>
  <c r="W4643" i="4" s="1" a="1"/>
  <c r="W4643" i="4" s="1"/>
  <c r="U4644" i="4"/>
  <c r="V4644" i="4" s="1"/>
  <c r="W4644" i="4" s="1" a="1"/>
  <c r="W4644" i="4" s="1"/>
  <c r="U4645" i="4"/>
  <c r="V4645" i="4" s="1"/>
  <c r="W4645" i="4" s="1" a="1"/>
  <c r="W4645" i="4" s="1"/>
  <c r="U4646" i="4"/>
  <c r="V4646" i="4" s="1"/>
  <c r="W4646" i="4" s="1" a="1"/>
  <c r="W4646" i="4" s="1"/>
  <c r="U4647" i="4"/>
  <c r="V4647" i="4" s="1"/>
  <c r="W4647" i="4" s="1" a="1"/>
  <c r="W4647" i="4" s="1"/>
  <c r="U4648" i="4"/>
  <c r="V4648" i="4" s="1"/>
  <c r="W4648" i="4" s="1" a="1"/>
  <c r="W4648" i="4" s="1"/>
  <c r="U4649" i="4"/>
  <c r="V4649" i="4" s="1"/>
  <c r="W4649" i="4" s="1" a="1"/>
  <c r="W4649" i="4" s="1"/>
  <c r="U4650" i="4"/>
  <c r="V4650" i="4" s="1"/>
  <c r="W4650" i="4" s="1" a="1"/>
  <c r="W4650" i="4" s="1"/>
  <c r="U4651" i="4"/>
  <c r="V4651" i="4" s="1"/>
  <c r="W4651" i="4" s="1" a="1"/>
  <c r="W4651" i="4" s="1"/>
  <c r="U4652" i="4"/>
  <c r="V4652" i="4" s="1"/>
  <c r="W4652" i="4" s="1" a="1"/>
  <c r="W4652" i="4" s="1"/>
  <c r="U4653" i="4"/>
  <c r="V4653" i="4" s="1"/>
  <c r="W4653" i="4" s="1" a="1"/>
  <c r="W4653" i="4" s="1"/>
  <c r="U4654" i="4"/>
  <c r="V4654" i="4" s="1"/>
  <c r="W4654" i="4" s="1" a="1"/>
  <c r="W4654" i="4" s="1"/>
  <c r="U4655" i="4"/>
  <c r="V4655" i="4" s="1"/>
  <c r="W4655" i="4" s="1" a="1"/>
  <c r="W4655" i="4" s="1"/>
  <c r="U4656" i="4"/>
  <c r="V4656" i="4" s="1"/>
  <c r="W4656" i="4" s="1" a="1"/>
  <c r="W4656" i="4" s="1"/>
  <c r="U4657" i="4"/>
  <c r="V4657" i="4" s="1"/>
  <c r="W4657" i="4" s="1" a="1"/>
  <c r="W4657" i="4" s="1"/>
  <c r="U4658" i="4"/>
  <c r="V4658" i="4" s="1"/>
  <c r="W4658" i="4" s="1" a="1"/>
  <c r="W4658" i="4" s="1"/>
  <c r="U4659" i="4"/>
  <c r="V4659" i="4" s="1"/>
  <c r="W4659" i="4" s="1" a="1"/>
  <c r="W4659" i="4" s="1"/>
  <c r="U4660" i="4"/>
  <c r="V4660" i="4" s="1"/>
  <c r="W4660" i="4" s="1" a="1"/>
  <c r="W4660" i="4" s="1"/>
  <c r="U4661" i="4"/>
  <c r="V4661" i="4" s="1"/>
  <c r="W4661" i="4" s="1" a="1"/>
  <c r="W4661" i="4" s="1"/>
  <c r="U4662" i="4"/>
  <c r="V4662" i="4" s="1"/>
  <c r="W4662" i="4" s="1" a="1"/>
  <c r="W4662" i="4" s="1"/>
  <c r="U4663" i="4"/>
  <c r="V4663" i="4" s="1"/>
  <c r="W4663" i="4" s="1" a="1"/>
  <c r="W4663" i="4" s="1"/>
  <c r="U4664" i="4"/>
  <c r="V4664" i="4" s="1"/>
  <c r="W4664" i="4" s="1" a="1"/>
  <c r="W4664" i="4" s="1"/>
  <c r="U4665" i="4"/>
  <c r="V4665" i="4" s="1"/>
  <c r="W4665" i="4" s="1" a="1"/>
  <c r="W4665" i="4" s="1"/>
  <c r="U4666" i="4"/>
  <c r="V4666" i="4" s="1"/>
  <c r="W4666" i="4" s="1" a="1"/>
  <c r="W4666" i="4" s="1"/>
  <c r="U4667" i="4"/>
  <c r="V4667" i="4" s="1"/>
  <c r="W4667" i="4" s="1" a="1"/>
  <c r="W4667" i="4" s="1"/>
  <c r="U4668" i="4"/>
  <c r="V4668" i="4" s="1"/>
  <c r="W4668" i="4" s="1" a="1"/>
  <c r="W4668" i="4" s="1"/>
  <c r="U4669" i="4"/>
  <c r="V4669" i="4" s="1"/>
  <c r="W4669" i="4" s="1" a="1"/>
  <c r="W4669" i="4" s="1"/>
  <c r="U4670" i="4"/>
  <c r="V4670" i="4" s="1"/>
  <c r="W4670" i="4" s="1" a="1"/>
  <c r="W4670" i="4" s="1"/>
  <c r="U4671" i="4"/>
  <c r="V4671" i="4" s="1"/>
  <c r="W4671" i="4" s="1" a="1"/>
  <c r="W4671" i="4" s="1"/>
  <c r="U4672" i="4"/>
  <c r="V4672" i="4" s="1"/>
  <c r="W4672" i="4" s="1" a="1"/>
  <c r="W4672" i="4" s="1"/>
  <c r="U4673" i="4"/>
  <c r="V4673" i="4" s="1"/>
  <c r="W4673" i="4" s="1" a="1"/>
  <c r="W4673" i="4" s="1"/>
  <c r="U4674" i="4"/>
  <c r="V4674" i="4" s="1"/>
  <c r="W4674" i="4" s="1" a="1"/>
  <c r="W4674" i="4" s="1"/>
  <c r="U4675" i="4"/>
  <c r="V4675" i="4" s="1"/>
  <c r="W4675" i="4" s="1" a="1"/>
  <c r="W4675" i="4" s="1"/>
  <c r="U4676" i="4"/>
  <c r="V4676" i="4" s="1"/>
  <c r="W4676" i="4" s="1" a="1"/>
  <c r="W4676" i="4" s="1"/>
  <c r="U4677" i="4"/>
  <c r="V4677" i="4" s="1"/>
  <c r="W4677" i="4" s="1" a="1"/>
  <c r="W4677" i="4" s="1"/>
  <c r="U4678" i="4"/>
  <c r="V4678" i="4" s="1"/>
  <c r="W4678" i="4" s="1" a="1"/>
  <c r="W4678" i="4" s="1"/>
  <c r="U4679" i="4"/>
  <c r="V4679" i="4" s="1"/>
  <c r="W4679" i="4" s="1" a="1"/>
  <c r="W4679" i="4" s="1"/>
  <c r="U4680" i="4"/>
  <c r="V4680" i="4" s="1"/>
  <c r="W4680" i="4" s="1" a="1"/>
  <c r="W4680" i="4" s="1"/>
  <c r="U4681" i="4"/>
  <c r="V4681" i="4" s="1"/>
  <c r="W4681" i="4" s="1" a="1"/>
  <c r="W4681" i="4" s="1"/>
  <c r="U4682" i="4"/>
  <c r="V4682" i="4" s="1"/>
  <c r="W4682" i="4" s="1" a="1"/>
  <c r="W4682" i="4" s="1"/>
  <c r="U4683" i="4"/>
  <c r="V4683" i="4" s="1"/>
  <c r="W4683" i="4" s="1" a="1"/>
  <c r="W4683" i="4" s="1"/>
  <c r="U4684" i="4"/>
  <c r="V4684" i="4" s="1"/>
  <c r="W4684" i="4" s="1" a="1"/>
  <c r="W4684" i="4" s="1"/>
  <c r="U4685" i="4"/>
  <c r="V4685" i="4" s="1"/>
  <c r="W4685" i="4" s="1" a="1"/>
  <c r="W4685" i="4" s="1"/>
  <c r="U4686" i="4"/>
  <c r="V4686" i="4" s="1"/>
  <c r="W4686" i="4" s="1" a="1"/>
  <c r="W4686" i="4" s="1"/>
  <c r="U4687" i="4"/>
  <c r="V4687" i="4" s="1"/>
  <c r="W4687" i="4" s="1" a="1"/>
  <c r="W4687" i="4" s="1"/>
  <c r="U4688" i="4"/>
  <c r="V4688" i="4" s="1"/>
  <c r="W4688" i="4" s="1" a="1"/>
  <c r="W4688" i="4" s="1"/>
  <c r="U4689" i="4"/>
  <c r="V4689" i="4" s="1"/>
  <c r="W4689" i="4" s="1" a="1"/>
  <c r="W4689" i="4" s="1"/>
  <c r="U4690" i="4"/>
  <c r="V4690" i="4" s="1"/>
  <c r="W4690" i="4" s="1" a="1"/>
  <c r="W4690" i="4" s="1"/>
  <c r="U4691" i="4"/>
  <c r="V4691" i="4" s="1"/>
  <c r="W4691" i="4" s="1" a="1"/>
  <c r="W4691" i="4" s="1"/>
  <c r="U4692" i="4"/>
  <c r="V4692" i="4" s="1"/>
  <c r="W4692" i="4" s="1" a="1"/>
  <c r="W4692" i="4" s="1"/>
  <c r="U4693" i="4"/>
  <c r="V4693" i="4" s="1"/>
  <c r="W4693" i="4" s="1" a="1"/>
  <c r="W4693" i="4" s="1"/>
  <c r="U4694" i="4"/>
  <c r="V4694" i="4" s="1"/>
  <c r="W4694" i="4" s="1" a="1"/>
  <c r="W4694" i="4" s="1"/>
  <c r="U4695" i="4"/>
  <c r="V4695" i="4" s="1"/>
  <c r="W4695" i="4" s="1" a="1"/>
  <c r="W4695" i="4" s="1"/>
  <c r="U4696" i="4"/>
  <c r="V4696" i="4" s="1"/>
  <c r="W4696" i="4" s="1" a="1"/>
  <c r="W4696" i="4" s="1"/>
  <c r="U4697" i="4"/>
  <c r="V4697" i="4" s="1"/>
  <c r="W4697" i="4" s="1" a="1"/>
  <c r="W4697" i="4" s="1"/>
  <c r="U4698" i="4"/>
  <c r="V4698" i="4" s="1"/>
  <c r="W4698" i="4" s="1" a="1"/>
  <c r="W4698" i="4" s="1"/>
  <c r="U4699" i="4"/>
  <c r="V4699" i="4" s="1"/>
  <c r="W4699" i="4" s="1" a="1"/>
  <c r="W4699" i="4" s="1"/>
  <c r="U4700" i="4"/>
  <c r="V4700" i="4" s="1"/>
  <c r="W4700" i="4" s="1" a="1"/>
  <c r="W4700" i="4" s="1"/>
  <c r="U4701" i="4"/>
  <c r="V4701" i="4" s="1"/>
  <c r="W4701" i="4" s="1" a="1"/>
  <c r="W4701" i="4" s="1"/>
  <c r="U4702" i="4"/>
  <c r="V4702" i="4" s="1"/>
  <c r="W4702" i="4" s="1" a="1"/>
  <c r="W4702" i="4" s="1"/>
  <c r="U4703" i="4"/>
  <c r="V4703" i="4" s="1"/>
  <c r="W4703" i="4" s="1" a="1"/>
  <c r="W4703" i="4" s="1"/>
  <c r="U4704" i="4"/>
  <c r="V4704" i="4" s="1"/>
  <c r="W4704" i="4" s="1" a="1"/>
  <c r="W4704" i="4" s="1"/>
  <c r="U4705" i="4"/>
  <c r="V4705" i="4" s="1"/>
  <c r="W4705" i="4" s="1" a="1"/>
  <c r="W4705" i="4" s="1"/>
  <c r="U4706" i="4"/>
  <c r="V4706" i="4" s="1"/>
  <c r="W4706" i="4" s="1" a="1"/>
  <c r="W4706" i="4" s="1"/>
  <c r="U4707" i="4"/>
  <c r="V4707" i="4" s="1"/>
  <c r="W4707" i="4" s="1" a="1"/>
  <c r="W4707" i="4" s="1"/>
  <c r="U4708" i="4"/>
  <c r="V4708" i="4" s="1"/>
  <c r="W4708" i="4" s="1" a="1"/>
  <c r="W4708" i="4" s="1"/>
  <c r="U4709" i="4"/>
  <c r="V4709" i="4" s="1"/>
  <c r="W4709" i="4" s="1" a="1"/>
  <c r="W4709" i="4" s="1"/>
  <c r="U4710" i="4"/>
  <c r="V4710" i="4" s="1"/>
  <c r="W4710" i="4" s="1" a="1"/>
  <c r="W4710" i="4" s="1"/>
  <c r="U4711" i="4"/>
  <c r="V4711" i="4" s="1"/>
  <c r="W4711" i="4" s="1" a="1"/>
  <c r="W4711" i="4" s="1"/>
  <c r="U4712" i="4"/>
  <c r="V4712" i="4" s="1"/>
  <c r="W4712" i="4" s="1" a="1"/>
  <c r="W4712" i="4" s="1"/>
  <c r="U4713" i="4"/>
  <c r="V4713" i="4" s="1"/>
  <c r="W4713" i="4" s="1" a="1"/>
  <c r="W4713" i="4" s="1"/>
  <c r="U4714" i="4"/>
  <c r="V4714" i="4" s="1"/>
  <c r="W4714" i="4" s="1" a="1"/>
  <c r="W4714" i="4" s="1"/>
  <c r="U4715" i="4"/>
  <c r="V4715" i="4" s="1"/>
  <c r="W4715" i="4" s="1" a="1"/>
  <c r="W4715" i="4" s="1"/>
  <c r="U4716" i="4"/>
  <c r="V4716" i="4" s="1"/>
  <c r="W4716" i="4" s="1" a="1"/>
  <c r="W4716" i="4" s="1"/>
  <c r="U4717" i="4"/>
  <c r="V4717" i="4" s="1"/>
  <c r="W4717" i="4" s="1" a="1"/>
  <c r="W4717" i="4" s="1"/>
  <c r="U4718" i="4"/>
  <c r="V4718" i="4" s="1"/>
  <c r="W4718" i="4" s="1" a="1"/>
  <c r="W4718" i="4" s="1"/>
  <c r="U4719" i="4"/>
  <c r="V4719" i="4" s="1"/>
  <c r="W4719" i="4" s="1" a="1"/>
  <c r="W4719" i="4" s="1"/>
  <c r="U4720" i="4"/>
  <c r="V4720" i="4" s="1"/>
  <c r="W4720" i="4" s="1" a="1"/>
  <c r="W4720" i="4" s="1"/>
  <c r="U4721" i="4"/>
  <c r="V4721" i="4" s="1"/>
  <c r="W4721" i="4" s="1" a="1"/>
  <c r="W4721" i="4" s="1"/>
  <c r="U4722" i="4"/>
  <c r="V4722" i="4" s="1"/>
  <c r="W4722" i="4" s="1" a="1"/>
  <c r="W4722" i="4" s="1"/>
  <c r="U4723" i="4"/>
  <c r="V4723" i="4" s="1"/>
  <c r="W4723" i="4" s="1" a="1"/>
  <c r="W4723" i="4" s="1"/>
  <c r="U4724" i="4"/>
  <c r="V4724" i="4" s="1"/>
  <c r="W4724" i="4" s="1" a="1"/>
  <c r="W4724" i="4" s="1"/>
  <c r="U4725" i="4"/>
  <c r="V4725" i="4" s="1"/>
  <c r="W4725" i="4" s="1" a="1"/>
  <c r="W4725" i="4" s="1"/>
  <c r="U4726" i="4"/>
  <c r="V4726" i="4" s="1"/>
  <c r="W4726" i="4" s="1" a="1"/>
  <c r="W4726" i="4" s="1"/>
  <c r="U4727" i="4"/>
  <c r="V4727" i="4" s="1"/>
  <c r="W4727" i="4" s="1" a="1"/>
  <c r="W4727" i="4" s="1"/>
  <c r="U4728" i="4"/>
  <c r="V4728" i="4" s="1"/>
  <c r="W4728" i="4" s="1" a="1"/>
  <c r="W4728" i="4" s="1"/>
  <c r="U4729" i="4"/>
  <c r="V4729" i="4" s="1"/>
  <c r="W4729" i="4" s="1" a="1"/>
  <c r="W4729" i="4" s="1"/>
  <c r="U4730" i="4"/>
  <c r="V4730" i="4" s="1"/>
  <c r="W4730" i="4" s="1" a="1"/>
  <c r="W4730" i="4" s="1"/>
  <c r="U4731" i="4"/>
  <c r="V4731" i="4" s="1"/>
  <c r="W4731" i="4" s="1" a="1"/>
  <c r="W4731" i="4" s="1"/>
  <c r="U4732" i="4"/>
  <c r="V4732" i="4" s="1"/>
  <c r="W4732" i="4" s="1" a="1"/>
  <c r="W4732" i="4" s="1"/>
  <c r="U4733" i="4"/>
  <c r="V4733" i="4" s="1"/>
  <c r="W4733" i="4" s="1" a="1"/>
  <c r="W4733" i="4" s="1"/>
  <c r="U4734" i="4"/>
  <c r="V4734" i="4" s="1"/>
  <c r="W4734" i="4" s="1" a="1"/>
  <c r="W4734" i="4" s="1"/>
  <c r="U4735" i="4"/>
  <c r="V4735" i="4" s="1"/>
  <c r="W4735" i="4" s="1" a="1"/>
  <c r="W4735" i="4" s="1"/>
  <c r="U4736" i="4"/>
  <c r="V4736" i="4" s="1"/>
  <c r="W4736" i="4" s="1" a="1"/>
  <c r="W4736" i="4" s="1"/>
  <c r="U4737" i="4"/>
  <c r="V4737" i="4" s="1"/>
  <c r="W4737" i="4" s="1" a="1"/>
  <c r="W4737" i="4" s="1"/>
  <c r="U4738" i="4"/>
  <c r="V4738" i="4" s="1"/>
  <c r="W4738" i="4" s="1" a="1"/>
  <c r="W4738" i="4" s="1"/>
  <c r="U4739" i="4"/>
  <c r="V4739" i="4" s="1"/>
  <c r="W4739" i="4" s="1" a="1"/>
  <c r="W4739" i="4" s="1"/>
  <c r="U4740" i="4"/>
  <c r="V4740" i="4" s="1"/>
  <c r="W4740" i="4" s="1" a="1"/>
  <c r="W4740" i="4" s="1"/>
  <c r="U4741" i="4"/>
  <c r="V4741" i="4" s="1"/>
  <c r="W4741" i="4" s="1" a="1"/>
  <c r="W4741" i="4" s="1"/>
  <c r="U4742" i="4"/>
  <c r="V4742" i="4" s="1"/>
  <c r="W4742" i="4" s="1" a="1"/>
  <c r="W4742" i="4" s="1"/>
  <c r="U4743" i="4"/>
  <c r="V4743" i="4" s="1"/>
  <c r="W4743" i="4" s="1" a="1"/>
  <c r="W4743" i="4" s="1"/>
  <c r="U4744" i="4"/>
  <c r="V4744" i="4" s="1"/>
  <c r="W4744" i="4" s="1" a="1"/>
  <c r="W4744" i="4" s="1"/>
  <c r="U4745" i="4"/>
  <c r="V4745" i="4" s="1"/>
  <c r="W4745" i="4" s="1" a="1"/>
  <c r="W4745" i="4" s="1"/>
  <c r="U4746" i="4"/>
  <c r="V4746" i="4" s="1"/>
  <c r="W4746" i="4" s="1" a="1"/>
  <c r="W4746" i="4" s="1"/>
  <c r="U4747" i="4"/>
  <c r="V4747" i="4" s="1"/>
  <c r="W4747" i="4" s="1" a="1"/>
  <c r="W4747" i="4" s="1"/>
  <c r="U4748" i="4"/>
  <c r="V4748" i="4" s="1"/>
  <c r="W4748" i="4" s="1" a="1"/>
  <c r="W4748" i="4" s="1"/>
  <c r="U4749" i="4"/>
  <c r="V4749" i="4" s="1"/>
  <c r="W4749" i="4" s="1" a="1"/>
  <c r="W4749" i="4" s="1"/>
  <c r="U4750" i="4"/>
  <c r="V4750" i="4" s="1"/>
  <c r="W4750" i="4" s="1" a="1"/>
  <c r="W4750" i="4" s="1"/>
  <c r="U4751" i="4"/>
  <c r="V4751" i="4" s="1"/>
  <c r="W4751" i="4" s="1" a="1"/>
  <c r="W4751" i="4" s="1"/>
  <c r="U4752" i="4"/>
  <c r="V4752" i="4" s="1"/>
  <c r="W4752" i="4" s="1" a="1"/>
  <c r="W4752" i="4" s="1"/>
  <c r="U4753" i="4"/>
  <c r="V4753" i="4" s="1"/>
  <c r="W4753" i="4" s="1" a="1"/>
  <c r="W4753" i="4" s="1"/>
  <c r="U4754" i="4"/>
  <c r="V4754" i="4" s="1"/>
  <c r="W4754" i="4" s="1" a="1"/>
  <c r="W4754" i="4" s="1"/>
  <c r="U4755" i="4"/>
  <c r="V4755" i="4" s="1"/>
  <c r="W4755" i="4" s="1" a="1"/>
  <c r="W4755" i="4" s="1"/>
  <c r="U4756" i="4"/>
  <c r="V4756" i="4" s="1"/>
  <c r="W4756" i="4" s="1" a="1"/>
  <c r="W4756" i="4" s="1"/>
  <c r="U4757" i="4"/>
  <c r="V4757" i="4" s="1"/>
  <c r="W4757" i="4" s="1" a="1"/>
  <c r="W4757" i="4" s="1"/>
  <c r="U4758" i="4"/>
  <c r="V4758" i="4" s="1"/>
  <c r="W4758" i="4" s="1" a="1"/>
  <c r="W4758" i="4" s="1"/>
  <c r="U4759" i="4"/>
  <c r="V4759" i="4" s="1"/>
  <c r="W4759" i="4" s="1" a="1"/>
  <c r="W4759" i="4" s="1"/>
  <c r="U4760" i="4"/>
  <c r="V4760" i="4" s="1"/>
  <c r="W4760" i="4" s="1" a="1"/>
  <c r="W4760" i="4" s="1"/>
  <c r="U4761" i="4"/>
  <c r="V4761" i="4" s="1"/>
  <c r="W4761" i="4" s="1" a="1"/>
  <c r="W4761" i="4" s="1"/>
  <c r="U4762" i="4"/>
  <c r="V4762" i="4" s="1"/>
  <c r="W4762" i="4" s="1" a="1"/>
  <c r="W4762" i="4" s="1"/>
  <c r="U4763" i="4"/>
  <c r="V4763" i="4" s="1"/>
  <c r="W4763" i="4" s="1" a="1"/>
  <c r="W4763" i="4" s="1"/>
  <c r="U4764" i="4"/>
  <c r="V4764" i="4" s="1"/>
  <c r="W4764" i="4" s="1" a="1"/>
  <c r="W4764" i="4" s="1"/>
  <c r="U4765" i="4"/>
  <c r="V4765" i="4" s="1"/>
  <c r="W4765" i="4" s="1" a="1"/>
  <c r="W4765" i="4" s="1"/>
  <c r="U4766" i="4"/>
  <c r="V4766" i="4" s="1"/>
  <c r="W4766" i="4" s="1" a="1"/>
  <c r="W4766" i="4" s="1"/>
  <c r="U4767" i="4"/>
  <c r="V4767" i="4" s="1"/>
  <c r="W4767" i="4" s="1" a="1"/>
  <c r="W4767" i="4" s="1"/>
  <c r="U4768" i="4"/>
  <c r="V4768" i="4" s="1"/>
  <c r="W4768" i="4" s="1" a="1"/>
  <c r="W4768" i="4" s="1"/>
  <c r="U4769" i="4"/>
  <c r="V4769" i="4" s="1"/>
  <c r="W4769" i="4" s="1" a="1"/>
  <c r="W4769" i="4" s="1"/>
  <c r="U4770" i="4"/>
  <c r="V4770" i="4" s="1"/>
  <c r="W4770" i="4" s="1" a="1"/>
  <c r="W4770" i="4" s="1"/>
  <c r="U4771" i="4"/>
  <c r="V4771" i="4" s="1"/>
  <c r="W4771" i="4" s="1" a="1"/>
  <c r="W4771" i="4" s="1"/>
  <c r="U4772" i="4"/>
  <c r="V4772" i="4" s="1"/>
  <c r="W4772" i="4" s="1" a="1"/>
  <c r="W4772" i="4" s="1"/>
  <c r="U4773" i="4"/>
  <c r="V4773" i="4" s="1"/>
  <c r="W4773" i="4" s="1" a="1"/>
  <c r="W4773" i="4" s="1"/>
  <c r="U4774" i="4"/>
  <c r="V4774" i="4" s="1"/>
  <c r="W4774" i="4" s="1" a="1"/>
  <c r="W4774" i="4" s="1"/>
  <c r="U4775" i="4"/>
  <c r="V4775" i="4" s="1"/>
  <c r="W4775" i="4" s="1" a="1"/>
  <c r="W4775" i="4" s="1"/>
  <c r="U4776" i="4"/>
  <c r="V4776" i="4" s="1"/>
  <c r="W4776" i="4" s="1" a="1"/>
  <c r="W4776" i="4" s="1"/>
  <c r="U4777" i="4"/>
  <c r="V4777" i="4" s="1"/>
  <c r="W4777" i="4" s="1" a="1"/>
  <c r="W4777" i="4" s="1"/>
  <c r="U4778" i="4"/>
  <c r="V4778" i="4" s="1"/>
  <c r="W4778" i="4" s="1" a="1"/>
  <c r="W4778" i="4" s="1"/>
  <c r="U4779" i="4"/>
  <c r="V4779" i="4" s="1"/>
  <c r="W4779" i="4" s="1" a="1"/>
  <c r="W4779" i="4" s="1"/>
  <c r="U4780" i="4"/>
  <c r="V4780" i="4" s="1"/>
  <c r="W4780" i="4" s="1" a="1"/>
  <c r="W4780" i="4" s="1"/>
  <c r="U4781" i="4"/>
  <c r="V4781" i="4" s="1"/>
  <c r="W4781" i="4" s="1" a="1"/>
  <c r="W4781" i="4" s="1"/>
  <c r="U4782" i="4"/>
  <c r="V4782" i="4" s="1"/>
  <c r="W4782" i="4" s="1" a="1"/>
  <c r="W4782" i="4" s="1"/>
  <c r="U4783" i="4"/>
  <c r="V4783" i="4" s="1"/>
  <c r="W4783" i="4" s="1" a="1"/>
  <c r="W4783" i="4" s="1"/>
  <c r="U4784" i="4"/>
  <c r="V4784" i="4" s="1"/>
  <c r="W4784" i="4" s="1" a="1"/>
  <c r="W4784" i="4" s="1"/>
  <c r="U4785" i="4"/>
  <c r="V4785" i="4" s="1"/>
  <c r="W4785" i="4" s="1" a="1"/>
  <c r="W4785" i="4" s="1"/>
  <c r="U4786" i="4"/>
  <c r="V4786" i="4" s="1"/>
  <c r="W4786" i="4" s="1" a="1"/>
  <c r="W4786" i="4" s="1"/>
  <c r="U4787" i="4"/>
  <c r="V4787" i="4" s="1"/>
  <c r="W4787" i="4" s="1" a="1"/>
  <c r="W4787" i="4" s="1"/>
  <c r="U4788" i="4"/>
  <c r="V4788" i="4" s="1"/>
  <c r="W4788" i="4" s="1" a="1"/>
  <c r="W4788" i="4" s="1"/>
  <c r="U4789" i="4"/>
  <c r="V4789" i="4" s="1"/>
  <c r="W4789" i="4" s="1" a="1"/>
  <c r="W4789" i="4" s="1"/>
  <c r="U4790" i="4"/>
  <c r="V4790" i="4" s="1"/>
  <c r="W4790" i="4" s="1" a="1"/>
  <c r="W4790" i="4" s="1"/>
  <c r="U4791" i="4"/>
  <c r="V4791" i="4" s="1"/>
  <c r="W4791" i="4" s="1" a="1"/>
  <c r="W4791" i="4" s="1"/>
  <c r="U4792" i="4"/>
  <c r="V4792" i="4" s="1"/>
  <c r="W4792" i="4" s="1" a="1"/>
  <c r="W4792" i="4" s="1"/>
  <c r="U4793" i="4"/>
  <c r="V4793" i="4" s="1"/>
  <c r="W4793" i="4" s="1" a="1"/>
  <c r="W4793" i="4" s="1"/>
  <c r="U4794" i="4"/>
  <c r="V4794" i="4" s="1"/>
  <c r="W4794" i="4" s="1" a="1"/>
  <c r="W4794" i="4" s="1"/>
  <c r="U4795" i="4"/>
  <c r="V4795" i="4" s="1"/>
  <c r="W4795" i="4" s="1" a="1"/>
  <c r="W4795" i="4" s="1"/>
  <c r="U4796" i="4"/>
  <c r="V4796" i="4" s="1"/>
  <c r="W4796" i="4" s="1" a="1"/>
  <c r="W4796" i="4" s="1"/>
  <c r="U4797" i="4"/>
  <c r="V4797" i="4" s="1"/>
  <c r="W4797" i="4" s="1" a="1"/>
  <c r="W4797" i="4" s="1"/>
  <c r="U4798" i="4"/>
  <c r="V4798" i="4" s="1"/>
  <c r="W4798" i="4" s="1" a="1"/>
  <c r="W4798" i="4" s="1"/>
  <c r="U4799" i="4"/>
  <c r="V4799" i="4" s="1"/>
  <c r="W4799" i="4" s="1" a="1"/>
  <c r="W4799" i="4" s="1"/>
  <c r="U4800" i="4"/>
  <c r="V4800" i="4" s="1"/>
  <c r="W4800" i="4" s="1" a="1"/>
  <c r="W4800" i="4" s="1"/>
  <c r="U4801" i="4"/>
  <c r="V4801" i="4" s="1"/>
  <c r="W4801" i="4" s="1" a="1"/>
  <c r="W4801" i="4" s="1"/>
  <c r="U4802" i="4"/>
  <c r="V4802" i="4" s="1"/>
  <c r="W4802" i="4" s="1" a="1"/>
  <c r="W4802" i="4" s="1"/>
  <c r="U4803" i="4"/>
  <c r="V4803" i="4" s="1"/>
  <c r="W4803" i="4" s="1" a="1"/>
  <c r="W4803" i="4" s="1"/>
  <c r="U4804" i="4"/>
  <c r="V4804" i="4" s="1"/>
  <c r="W4804" i="4" s="1" a="1"/>
  <c r="W4804" i="4" s="1"/>
  <c r="U4805" i="4"/>
  <c r="V4805" i="4" s="1"/>
  <c r="W4805" i="4" s="1" a="1"/>
  <c r="W4805" i="4" s="1"/>
  <c r="U4806" i="4"/>
  <c r="V4806" i="4" s="1"/>
  <c r="W4806" i="4" s="1" a="1"/>
  <c r="W4806" i="4" s="1"/>
  <c r="U4807" i="4"/>
  <c r="V4807" i="4" s="1"/>
  <c r="W4807" i="4" s="1" a="1"/>
  <c r="W4807" i="4" s="1"/>
  <c r="U4808" i="4"/>
  <c r="V4808" i="4" s="1"/>
  <c r="W4808" i="4" s="1" a="1"/>
  <c r="W4808" i="4" s="1"/>
  <c r="U4809" i="4"/>
  <c r="V4809" i="4" s="1"/>
  <c r="W4809" i="4" s="1" a="1"/>
  <c r="W4809" i="4" s="1"/>
  <c r="U4810" i="4"/>
  <c r="V4810" i="4" s="1"/>
  <c r="W4810" i="4" s="1" a="1"/>
  <c r="W4810" i="4" s="1"/>
  <c r="U4811" i="4"/>
  <c r="V4811" i="4" s="1"/>
  <c r="W4811" i="4" s="1" a="1"/>
  <c r="W4811" i="4" s="1"/>
  <c r="U4812" i="4"/>
  <c r="V4812" i="4" s="1"/>
  <c r="W4812" i="4" s="1" a="1"/>
  <c r="W4812" i="4" s="1"/>
  <c r="U4813" i="4"/>
  <c r="V4813" i="4" s="1"/>
  <c r="W4813" i="4" s="1" a="1"/>
  <c r="W4813" i="4" s="1"/>
  <c r="U4814" i="4"/>
  <c r="V4814" i="4" s="1"/>
  <c r="W4814" i="4" s="1" a="1"/>
  <c r="W4814" i="4" s="1"/>
  <c r="U4815" i="4"/>
  <c r="V4815" i="4" s="1"/>
  <c r="W4815" i="4" s="1" a="1"/>
  <c r="W4815" i="4" s="1"/>
  <c r="U4816" i="4"/>
  <c r="V4816" i="4" s="1"/>
  <c r="W4816" i="4" s="1" a="1"/>
  <c r="W4816" i="4" s="1"/>
  <c r="U4817" i="4"/>
  <c r="V4817" i="4" s="1"/>
  <c r="W4817" i="4" s="1" a="1"/>
  <c r="W4817" i="4" s="1"/>
  <c r="U4818" i="4"/>
  <c r="V4818" i="4" s="1"/>
  <c r="W4818" i="4" s="1" a="1"/>
  <c r="W4818" i="4" s="1"/>
  <c r="U4819" i="4"/>
  <c r="V4819" i="4" s="1"/>
  <c r="W4819" i="4" s="1" a="1"/>
  <c r="W4819" i="4" s="1"/>
  <c r="U4820" i="4"/>
  <c r="V4820" i="4" s="1"/>
  <c r="W4820" i="4" s="1" a="1"/>
  <c r="W4820" i="4" s="1"/>
  <c r="U4821" i="4"/>
  <c r="V4821" i="4" s="1"/>
  <c r="W4821" i="4" s="1" a="1"/>
  <c r="W4821" i="4" s="1"/>
  <c r="U4822" i="4"/>
  <c r="V4822" i="4" s="1"/>
  <c r="W4822" i="4" s="1" a="1"/>
  <c r="W4822" i="4" s="1"/>
  <c r="U4823" i="4"/>
  <c r="V4823" i="4" s="1"/>
  <c r="W4823" i="4" s="1" a="1"/>
  <c r="W4823" i="4" s="1"/>
  <c r="U4824" i="4"/>
  <c r="V4824" i="4" s="1"/>
  <c r="W4824" i="4" s="1" a="1"/>
  <c r="W4824" i="4" s="1"/>
  <c r="U4825" i="4"/>
  <c r="V4825" i="4" s="1"/>
  <c r="W4825" i="4" s="1" a="1"/>
  <c r="W4825" i="4" s="1"/>
  <c r="U4826" i="4"/>
  <c r="V4826" i="4" s="1"/>
  <c r="W4826" i="4" s="1" a="1"/>
  <c r="W4826" i="4" s="1"/>
  <c r="U4827" i="4"/>
  <c r="V4827" i="4" s="1"/>
  <c r="W4827" i="4" s="1" a="1"/>
  <c r="W4827" i="4" s="1"/>
  <c r="U4828" i="4"/>
  <c r="V4828" i="4" s="1"/>
  <c r="W4828" i="4" s="1" a="1"/>
  <c r="W4828" i="4" s="1"/>
  <c r="U4829" i="4"/>
  <c r="V4829" i="4" s="1"/>
  <c r="W4829" i="4" s="1" a="1"/>
  <c r="W4829" i="4" s="1"/>
  <c r="U4830" i="4"/>
  <c r="V4830" i="4" s="1"/>
  <c r="W4830" i="4" s="1" a="1"/>
  <c r="W4830" i="4" s="1"/>
  <c r="U4831" i="4"/>
  <c r="V4831" i="4" s="1"/>
  <c r="W4831" i="4" s="1" a="1"/>
  <c r="W4831" i="4" s="1"/>
  <c r="U4832" i="4"/>
  <c r="V4832" i="4" s="1"/>
  <c r="W4832" i="4" s="1" a="1"/>
  <c r="W4832" i="4" s="1"/>
  <c r="U4833" i="4"/>
  <c r="V4833" i="4" s="1"/>
  <c r="W4833" i="4" s="1" a="1"/>
  <c r="W4833" i="4" s="1"/>
  <c r="U4834" i="4"/>
  <c r="V4834" i="4" s="1"/>
  <c r="W4834" i="4" s="1" a="1"/>
  <c r="W4834" i="4" s="1"/>
  <c r="U4835" i="4"/>
  <c r="V4835" i="4" s="1"/>
  <c r="W4835" i="4" s="1" a="1"/>
  <c r="W4835" i="4" s="1"/>
  <c r="U4836" i="4"/>
  <c r="V4836" i="4" s="1"/>
  <c r="W4836" i="4" s="1" a="1"/>
  <c r="W4836" i="4" s="1"/>
  <c r="U4837" i="4"/>
  <c r="V4837" i="4" s="1"/>
  <c r="W4837" i="4" s="1" a="1"/>
  <c r="W4837" i="4" s="1"/>
  <c r="U4838" i="4"/>
  <c r="V4838" i="4" s="1"/>
  <c r="W4838" i="4" s="1" a="1"/>
  <c r="W4838" i="4" s="1"/>
  <c r="U4839" i="4"/>
  <c r="V4839" i="4" s="1"/>
  <c r="W4839" i="4" s="1" a="1"/>
  <c r="W4839" i="4" s="1"/>
  <c r="U4840" i="4"/>
  <c r="V4840" i="4" s="1"/>
  <c r="W4840" i="4" s="1" a="1"/>
  <c r="W4840" i="4" s="1"/>
  <c r="U4841" i="4"/>
  <c r="V4841" i="4" s="1"/>
  <c r="W4841" i="4" s="1" a="1"/>
  <c r="W4841" i="4" s="1"/>
  <c r="U4842" i="4"/>
  <c r="V4842" i="4" s="1"/>
  <c r="W4842" i="4" s="1" a="1"/>
  <c r="W4842" i="4" s="1"/>
  <c r="U4843" i="4"/>
  <c r="V4843" i="4" s="1"/>
  <c r="W4843" i="4" s="1" a="1"/>
  <c r="W4843" i="4" s="1"/>
  <c r="U4844" i="4"/>
  <c r="V4844" i="4" s="1"/>
  <c r="W4844" i="4" s="1" a="1"/>
  <c r="W4844" i="4" s="1"/>
  <c r="U4845" i="4"/>
  <c r="V4845" i="4" s="1"/>
  <c r="W4845" i="4" s="1" a="1"/>
  <c r="W4845" i="4" s="1"/>
  <c r="U4846" i="4"/>
  <c r="V4846" i="4" s="1"/>
  <c r="W4846" i="4" s="1" a="1"/>
  <c r="W4846" i="4" s="1"/>
  <c r="U4847" i="4"/>
  <c r="V4847" i="4" s="1"/>
  <c r="W4847" i="4" s="1" a="1"/>
  <c r="W4847" i="4" s="1"/>
  <c r="U4848" i="4"/>
  <c r="V4848" i="4" s="1"/>
  <c r="W4848" i="4" s="1" a="1"/>
  <c r="W4848" i="4" s="1"/>
  <c r="U4849" i="4"/>
  <c r="V4849" i="4" s="1"/>
  <c r="W4849" i="4" s="1" a="1"/>
  <c r="W4849" i="4" s="1"/>
  <c r="U4850" i="4"/>
  <c r="V4850" i="4" s="1"/>
  <c r="W4850" i="4" s="1" a="1"/>
  <c r="W4850" i="4" s="1"/>
  <c r="U4851" i="4"/>
  <c r="V4851" i="4" s="1"/>
  <c r="W4851" i="4" s="1" a="1"/>
  <c r="W4851" i="4" s="1"/>
  <c r="U4852" i="4"/>
  <c r="V4852" i="4" s="1"/>
  <c r="W4852" i="4" s="1" a="1"/>
  <c r="W4852" i="4" s="1"/>
  <c r="U4853" i="4"/>
  <c r="V4853" i="4" s="1"/>
  <c r="W4853" i="4" s="1" a="1"/>
  <c r="W4853" i="4" s="1"/>
  <c r="U4854" i="4"/>
  <c r="V4854" i="4" s="1"/>
  <c r="W4854" i="4" s="1" a="1"/>
  <c r="W4854" i="4" s="1"/>
  <c r="U4855" i="4"/>
  <c r="V4855" i="4" s="1"/>
  <c r="W4855" i="4" s="1" a="1"/>
  <c r="W4855" i="4" s="1"/>
  <c r="U4856" i="4"/>
  <c r="V4856" i="4" s="1"/>
  <c r="W4856" i="4" s="1" a="1"/>
  <c r="W4856" i="4" s="1"/>
  <c r="U4857" i="4"/>
  <c r="V4857" i="4" s="1"/>
  <c r="W4857" i="4" s="1" a="1"/>
  <c r="W4857" i="4" s="1"/>
  <c r="U4858" i="4"/>
  <c r="V4858" i="4" s="1"/>
  <c r="W4858" i="4" s="1" a="1"/>
  <c r="W4858" i="4" s="1"/>
  <c r="U4859" i="4"/>
  <c r="V4859" i="4" s="1"/>
  <c r="W4859" i="4" s="1" a="1"/>
  <c r="W4859" i="4" s="1"/>
  <c r="U4860" i="4"/>
  <c r="V4860" i="4" s="1"/>
  <c r="W4860" i="4" s="1" a="1"/>
  <c r="W4860" i="4" s="1"/>
  <c r="U4861" i="4"/>
  <c r="V4861" i="4" s="1"/>
  <c r="W4861" i="4" s="1" a="1"/>
  <c r="W4861" i="4" s="1"/>
  <c r="U4862" i="4"/>
  <c r="V4862" i="4" s="1"/>
  <c r="W4862" i="4" s="1" a="1"/>
  <c r="W4862" i="4" s="1"/>
  <c r="U4863" i="4"/>
  <c r="V4863" i="4" s="1"/>
  <c r="W4863" i="4" s="1" a="1"/>
  <c r="W4863" i="4" s="1"/>
  <c r="U4864" i="4"/>
  <c r="V4864" i="4" s="1"/>
  <c r="W4864" i="4" s="1" a="1"/>
  <c r="W4864" i="4" s="1"/>
  <c r="U4865" i="4"/>
  <c r="V4865" i="4" s="1"/>
  <c r="W4865" i="4" s="1" a="1"/>
  <c r="W4865" i="4" s="1"/>
  <c r="U4866" i="4"/>
  <c r="V4866" i="4" s="1"/>
  <c r="W4866" i="4" s="1" a="1"/>
  <c r="W4866" i="4" s="1"/>
  <c r="U4867" i="4"/>
  <c r="V4867" i="4" s="1"/>
  <c r="W4867" i="4" s="1" a="1"/>
  <c r="W4867" i="4" s="1"/>
  <c r="U4868" i="4"/>
  <c r="V4868" i="4" s="1"/>
  <c r="W4868" i="4" s="1" a="1"/>
  <c r="W4868" i="4" s="1"/>
  <c r="U4869" i="4"/>
  <c r="V4869" i="4" s="1"/>
  <c r="W4869" i="4" s="1" a="1"/>
  <c r="W4869" i="4" s="1"/>
  <c r="U4870" i="4"/>
  <c r="V4870" i="4" s="1"/>
  <c r="W4870" i="4" s="1" a="1"/>
  <c r="W4870" i="4" s="1"/>
  <c r="U4871" i="4"/>
  <c r="V4871" i="4" s="1"/>
  <c r="W4871" i="4" s="1" a="1"/>
  <c r="W4871" i="4" s="1"/>
  <c r="U4872" i="4"/>
  <c r="V4872" i="4" s="1"/>
  <c r="W4872" i="4" s="1" a="1"/>
  <c r="W4872" i="4" s="1"/>
  <c r="U4873" i="4"/>
  <c r="V4873" i="4" s="1"/>
  <c r="W4873" i="4" s="1" a="1"/>
  <c r="W4873" i="4" s="1"/>
  <c r="U4874" i="4"/>
  <c r="V4874" i="4" s="1"/>
  <c r="W4874" i="4" s="1" a="1"/>
  <c r="W4874" i="4" s="1"/>
  <c r="U4875" i="4"/>
  <c r="V4875" i="4" s="1"/>
  <c r="W4875" i="4" s="1" a="1"/>
  <c r="W4875" i="4" s="1"/>
  <c r="U4876" i="4"/>
  <c r="V4876" i="4" s="1"/>
  <c r="W4876" i="4" s="1" a="1"/>
  <c r="W4876" i="4" s="1"/>
  <c r="U4877" i="4"/>
  <c r="V4877" i="4" s="1"/>
  <c r="W4877" i="4" s="1" a="1"/>
  <c r="W4877" i="4" s="1"/>
  <c r="U4878" i="4"/>
  <c r="V4878" i="4" s="1"/>
  <c r="W4878" i="4" s="1" a="1"/>
  <c r="W4878" i="4" s="1"/>
  <c r="U4879" i="4"/>
  <c r="V4879" i="4" s="1"/>
  <c r="W4879" i="4" s="1" a="1"/>
  <c r="W4879" i="4" s="1"/>
  <c r="U4880" i="4"/>
  <c r="V4880" i="4" s="1"/>
  <c r="W4880" i="4" s="1" a="1"/>
  <c r="W4880" i="4" s="1"/>
  <c r="U4881" i="4"/>
  <c r="V4881" i="4" s="1"/>
  <c r="W4881" i="4" s="1" a="1"/>
  <c r="W4881" i="4" s="1"/>
  <c r="U4882" i="4"/>
  <c r="V4882" i="4" s="1"/>
  <c r="W4882" i="4" s="1" a="1"/>
  <c r="W4882" i="4" s="1"/>
  <c r="U4883" i="4"/>
  <c r="V4883" i="4" s="1"/>
  <c r="W4883" i="4" s="1" a="1"/>
  <c r="W4883" i="4" s="1"/>
  <c r="U4884" i="4"/>
  <c r="V4884" i="4" s="1"/>
  <c r="W4884" i="4" s="1" a="1"/>
  <c r="W4884" i="4" s="1"/>
  <c r="U4885" i="4"/>
  <c r="V4885" i="4" s="1"/>
  <c r="W4885" i="4" s="1" a="1"/>
  <c r="W4885" i="4" s="1"/>
  <c r="U4886" i="4"/>
  <c r="V4886" i="4" s="1"/>
  <c r="W4886" i="4" s="1" a="1"/>
  <c r="W4886" i="4" s="1"/>
  <c r="U4887" i="4"/>
  <c r="V4887" i="4" s="1"/>
  <c r="W4887" i="4" s="1" a="1"/>
  <c r="W4887" i="4" s="1"/>
  <c r="U4888" i="4"/>
  <c r="V4888" i="4" s="1"/>
  <c r="W4888" i="4" s="1" a="1"/>
  <c r="W4888" i="4" s="1"/>
  <c r="U4889" i="4"/>
  <c r="V4889" i="4" s="1"/>
  <c r="W4889" i="4" s="1" a="1"/>
  <c r="W4889" i="4" s="1"/>
  <c r="U4890" i="4"/>
  <c r="V4890" i="4" s="1"/>
  <c r="W4890" i="4" s="1" a="1"/>
  <c r="W4890" i="4" s="1"/>
  <c r="U4891" i="4"/>
  <c r="V4891" i="4" s="1"/>
  <c r="W4891" i="4" s="1" a="1"/>
  <c r="W4891" i="4" s="1"/>
  <c r="U4892" i="4"/>
  <c r="V4892" i="4" s="1"/>
  <c r="W4892" i="4" s="1" a="1"/>
  <c r="W4892" i="4" s="1"/>
  <c r="U4893" i="4"/>
  <c r="V4893" i="4" s="1"/>
  <c r="W4893" i="4" s="1" a="1"/>
  <c r="W4893" i="4" s="1"/>
  <c r="U4894" i="4"/>
  <c r="V4894" i="4" s="1"/>
  <c r="W4894" i="4" s="1" a="1"/>
  <c r="W4894" i="4" s="1"/>
  <c r="U4895" i="4"/>
  <c r="V4895" i="4" s="1"/>
  <c r="W4895" i="4" s="1" a="1"/>
  <c r="W4895" i="4" s="1"/>
  <c r="U4896" i="4"/>
  <c r="V4896" i="4" s="1"/>
  <c r="W4896" i="4" s="1" a="1"/>
  <c r="W4896" i="4" s="1"/>
  <c r="U4897" i="4"/>
  <c r="V4897" i="4" s="1"/>
  <c r="W4897" i="4" s="1" a="1"/>
  <c r="W4897" i="4" s="1"/>
  <c r="U4898" i="4"/>
  <c r="V4898" i="4" s="1"/>
  <c r="W4898" i="4" s="1" a="1"/>
  <c r="W4898" i="4" s="1"/>
  <c r="U4899" i="4"/>
  <c r="V4899" i="4" s="1"/>
  <c r="W4899" i="4" s="1" a="1"/>
  <c r="W4899" i="4" s="1"/>
  <c r="U4900" i="4"/>
  <c r="V4900" i="4" s="1"/>
  <c r="W4900" i="4" s="1" a="1"/>
  <c r="W4900" i="4" s="1"/>
  <c r="U4901" i="4"/>
  <c r="V4901" i="4" s="1"/>
  <c r="W4901" i="4" s="1" a="1"/>
  <c r="W4901" i="4" s="1"/>
  <c r="U4902" i="4"/>
  <c r="V4902" i="4" s="1"/>
  <c r="W4902" i="4" s="1" a="1"/>
  <c r="W4902" i="4" s="1"/>
  <c r="U4903" i="4"/>
  <c r="V4903" i="4" s="1"/>
  <c r="W4903" i="4" s="1" a="1"/>
  <c r="W4903" i="4" s="1"/>
  <c r="U4904" i="4"/>
  <c r="V4904" i="4" s="1"/>
  <c r="W4904" i="4" s="1" a="1"/>
  <c r="W4904" i="4" s="1"/>
  <c r="U4905" i="4"/>
  <c r="V4905" i="4" s="1"/>
  <c r="W4905" i="4" s="1" a="1"/>
  <c r="W4905" i="4" s="1"/>
  <c r="U4906" i="4"/>
  <c r="V4906" i="4" s="1"/>
  <c r="W4906" i="4" s="1" a="1"/>
  <c r="W4906" i="4" s="1"/>
  <c r="U4907" i="4"/>
  <c r="V4907" i="4" s="1"/>
  <c r="W4907" i="4" s="1" a="1"/>
  <c r="W4907" i="4" s="1"/>
  <c r="U4908" i="4"/>
  <c r="V4908" i="4" s="1"/>
  <c r="W4908" i="4" s="1" a="1"/>
  <c r="W4908" i="4" s="1"/>
  <c r="U4909" i="4"/>
  <c r="V4909" i="4" s="1"/>
  <c r="W4909" i="4" s="1" a="1"/>
  <c r="W4909" i="4" s="1"/>
  <c r="U4910" i="4"/>
  <c r="V4910" i="4" s="1"/>
  <c r="W4910" i="4" s="1" a="1"/>
  <c r="W4910" i="4" s="1"/>
  <c r="U4911" i="4"/>
  <c r="V4911" i="4" s="1"/>
  <c r="W4911" i="4" s="1" a="1"/>
  <c r="W4911" i="4" s="1"/>
  <c r="U4912" i="4"/>
  <c r="V4912" i="4" s="1"/>
  <c r="W4912" i="4" s="1" a="1"/>
  <c r="W4912" i="4" s="1"/>
  <c r="U4913" i="4"/>
  <c r="V4913" i="4" s="1"/>
  <c r="W4913" i="4" s="1" a="1"/>
  <c r="W4913" i="4" s="1"/>
  <c r="U4914" i="4"/>
  <c r="V4914" i="4" s="1"/>
  <c r="W4914" i="4" s="1" a="1"/>
  <c r="W4914" i="4" s="1"/>
  <c r="U4915" i="4"/>
  <c r="V4915" i="4" s="1"/>
  <c r="W4915" i="4" s="1" a="1"/>
  <c r="W4915" i="4" s="1"/>
  <c r="U4916" i="4"/>
  <c r="V4916" i="4" s="1"/>
  <c r="W4916" i="4" s="1" a="1"/>
  <c r="W4916" i="4" s="1"/>
  <c r="U4917" i="4"/>
  <c r="V4917" i="4" s="1"/>
  <c r="W4917" i="4" s="1" a="1"/>
  <c r="W4917" i="4" s="1"/>
  <c r="U4918" i="4"/>
  <c r="V4918" i="4" s="1"/>
  <c r="W4918" i="4" s="1" a="1"/>
  <c r="W4918" i="4" s="1"/>
  <c r="U4919" i="4"/>
  <c r="V4919" i="4" s="1"/>
  <c r="W4919" i="4" s="1" a="1"/>
  <c r="W4919" i="4" s="1"/>
  <c r="U4920" i="4"/>
  <c r="V4920" i="4" s="1"/>
  <c r="W4920" i="4" s="1" a="1"/>
  <c r="W4920" i="4" s="1"/>
  <c r="U4921" i="4"/>
  <c r="V4921" i="4" s="1"/>
  <c r="W4921" i="4" s="1" a="1"/>
  <c r="W4921" i="4" s="1"/>
  <c r="U4922" i="4"/>
  <c r="V4922" i="4" s="1"/>
  <c r="W4922" i="4" s="1" a="1"/>
  <c r="W4922" i="4" s="1"/>
  <c r="U4923" i="4"/>
  <c r="V4923" i="4" s="1"/>
  <c r="W4923" i="4" s="1" a="1"/>
  <c r="W4923" i="4" s="1"/>
  <c r="U4924" i="4"/>
  <c r="V4924" i="4" s="1"/>
  <c r="W4924" i="4" s="1" a="1"/>
  <c r="W4924" i="4" s="1"/>
  <c r="U4925" i="4"/>
  <c r="V4925" i="4" s="1"/>
  <c r="W4925" i="4" s="1" a="1"/>
  <c r="W4925" i="4" s="1"/>
  <c r="U4926" i="4"/>
  <c r="V4926" i="4" s="1"/>
  <c r="W4926" i="4" s="1" a="1"/>
  <c r="W4926" i="4" s="1"/>
  <c r="U4927" i="4"/>
  <c r="V4927" i="4" s="1"/>
  <c r="W4927" i="4" s="1" a="1"/>
  <c r="W4927" i="4" s="1"/>
  <c r="U4928" i="4"/>
  <c r="V4928" i="4" s="1"/>
  <c r="W4928" i="4" s="1" a="1"/>
  <c r="W4928" i="4" s="1"/>
  <c r="U4929" i="4"/>
  <c r="V4929" i="4" s="1"/>
  <c r="W4929" i="4" s="1" a="1"/>
  <c r="W4929" i="4" s="1"/>
  <c r="U4930" i="4"/>
  <c r="V4930" i="4" s="1"/>
  <c r="W4930" i="4" s="1" a="1"/>
  <c r="W4930" i="4" s="1"/>
  <c r="U4931" i="4"/>
  <c r="V4931" i="4" s="1"/>
  <c r="W4931" i="4" s="1" a="1"/>
  <c r="W4931" i="4" s="1"/>
  <c r="U4932" i="4"/>
  <c r="V4932" i="4" s="1"/>
  <c r="W4932" i="4" s="1" a="1"/>
  <c r="W4932" i="4" s="1"/>
  <c r="U4933" i="4"/>
  <c r="V4933" i="4" s="1"/>
  <c r="W4933" i="4" s="1" a="1"/>
  <c r="W4933" i="4" s="1"/>
  <c r="U4934" i="4"/>
  <c r="V4934" i="4" s="1"/>
  <c r="W4934" i="4" s="1" a="1"/>
  <c r="W4934" i="4" s="1"/>
  <c r="U4935" i="4"/>
  <c r="V4935" i="4" s="1"/>
  <c r="W4935" i="4" s="1" a="1"/>
  <c r="W4935" i="4" s="1"/>
  <c r="U4936" i="4"/>
  <c r="V4936" i="4" s="1"/>
  <c r="W4936" i="4" s="1" a="1"/>
  <c r="W4936" i="4" s="1"/>
  <c r="U4937" i="4"/>
  <c r="V4937" i="4" s="1"/>
  <c r="W4937" i="4" s="1" a="1"/>
  <c r="W4937" i="4" s="1"/>
  <c r="U4938" i="4"/>
  <c r="V4938" i="4" s="1"/>
  <c r="W4938" i="4" s="1" a="1"/>
  <c r="W4938" i="4" s="1"/>
  <c r="U4939" i="4"/>
  <c r="V4939" i="4" s="1"/>
  <c r="W4939" i="4" s="1" a="1"/>
  <c r="W4939" i="4" s="1"/>
  <c r="U4940" i="4"/>
  <c r="V4940" i="4" s="1"/>
  <c r="W4940" i="4" s="1" a="1"/>
  <c r="W4940" i="4" s="1"/>
  <c r="U4941" i="4"/>
  <c r="V4941" i="4" s="1"/>
  <c r="W4941" i="4" s="1" a="1"/>
  <c r="W4941" i="4" s="1"/>
  <c r="U4942" i="4"/>
  <c r="V4942" i="4" s="1"/>
  <c r="W4942" i="4" s="1" a="1"/>
  <c r="W4942" i="4" s="1"/>
  <c r="U4943" i="4"/>
  <c r="V4943" i="4" s="1"/>
  <c r="W4943" i="4" s="1" a="1"/>
  <c r="W4943" i="4" s="1"/>
  <c r="U4944" i="4"/>
  <c r="V4944" i="4" s="1"/>
  <c r="W4944" i="4" s="1" a="1"/>
  <c r="W4944" i="4" s="1"/>
  <c r="U4945" i="4"/>
  <c r="V4945" i="4" s="1"/>
  <c r="W4945" i="4" s="1" a="1"/>
  <c r="W4945" i="4" s="1"/>
  <c r="U4946" i="4"/>
  <c r="V4946" i="4" s="1"/>
  <c r="W4946" i="4" s="1" a="1"/>
  <c r="W4946" i="4" s="1"/>
  <c r="U4947" i="4"/>
  <c r="V4947" i="4" s="1"/>
  <c r="W4947" i="4" s="1" a="1"/>
  <c r="W4947" i="4" s="1"/>
  <c r="U4948" i="4"/>
  <c r="V4948" i="4" s="1"/>
  <c r="W4948" i="4" s="1" a="1"/>
  <c r="W4948" i="4" s="1"/>
  <c r="U4949" i="4"/>
  <c r="V4949" i="4" s="1"/>
  <c r="W4949" i="4" s="1" a="1"/>
  <c r="W4949" i="4" s="1"/>
  <c r="U4950" i="4"/>
  <c r="V4950" i="4" s="1"/>
  <c r="W4950" i="4" s="1" a="1"/>
  <c r="W4950" i="4" s="1"/>
  <c r="U4951" i="4"/>
  <c r="V4951" i="4" s="1"/>
  <c r="W4951" i="4" s="1" a="1"/>
  <c r="W4951" i="4" s="1"/>
  <c r="U4952" i="4"/>
  <c r="V4952" i="4" s="1"/>
  <c r="W4952" i="4" s="1" a="1"/>
  <c r="W4952" i="4" s="1"/>
  <c r="U4953" i="4"/>
  <c r="V4953" i="4" s="1"/>
  <c r="W4953" i="4" s="1" a="1"/>
  <c r="W4953" i="4" s="1"/>
  <c r="U4954" i="4"/>
  <c r="V4954" i="4" s="1"/>
  <c r="W4954" i="4" s="1" a="1"/>
  <c r="W4954" i="4" s="1"/>
  <c r="U4955" i="4"/>
  <c r="V4955" i="4" s="1"/>
  <c r="W4955" i="4" s="1" a="1"/>
  <c r="W4955" i="4" s="1"/>
  <c r="U4956" i="4"/>
  <c r="V4956" i="4" s="1"/>
  <c r="W4956" i="4" s="1" a="1"/>
  <c r="W4956" i="4" s="1"/>
  <c r="U4957" i="4"/>
  <c r="V4957" i="4" s="1"/>
  <c r="W4957" i="4" s="1" a="1"/>
  <c r="W4957" i="4" s="1"/>
  <c r="U4958" i="4"/>
  <c r="V4958" i="4" s="1"/>
  <c r="W4958" i="4" s="1" a="1"/>
  <c r="W4958" i="4" s="1"/>
  <c r="U4959" i="4"/>
  <c r="V4959" i="4" s="1"/>
  <c r="W4959" i="4" s="1" a="1"/>
  <c r="W4959" i="4" s="1"/>
  <c r="U4960" i="4"/>
  <c r="V4960" i="4" s="1"/>
  <c r="W4960" i="4" s="1" a="1"/>
  <c r="W4960" i="4" s="1"/>
  <c r="U4961" i="4"/>
  <c r="V4961" i="4" s="1"/>
  <c r="W4961" i="4" s="1" a="1"/>
  <c r="W4961" i="4" s="1"/>
  <c r="U4962" i="4"/>
  <c r="V4962" i="4" s="1"/>
  <c r="W4962" i="4" s="1" a="1"/>
  <c r="W4962" i="4" s="1"/>
  <c r="U4963" i="4"/>
  <c r="V4963" i="4" s="1"/>
  <c r="W4963" i="4" s="1" a="1"/>
  <c r="W4963" i="4" s="1"/>
  <c r="U4964" i="4"/>
  <c r="V4964" i="4" s="1"/>
  <c r="W4964" i="4" s="1" a="1"/>
  <c r="W4964" i="4" s="1"/>
  <c r="U4965" i="4"/>
  <c r="V4965" i="4" s="1"/>
  <c r="W4965" i="4" s="1" a="1"/>
  <c r="W4965" i="4" s="1"/>
  <c r="U4966" i="4"/>
  <c r="V4966" i="4" s="1"/>
  <c r="W4966" i="4" s="1" a="1"/>
  <c r="W4966" i="4" s="1"/>
  <c r="U4967" i="4"/>
  <c r="V4967" i="4" s="1"/>
  <c r="W4967" i="4" s="1" a="1"/>
  <c r="W4967" i="4" s="1"/>
  <c r="U4968" i="4"/>
  <c r="V4968" i="4" s="1"/>
  <c r="W4968" i="4" s="1" a="1"/>
  <c r="W4968" i="4" s="1"/>
  <c r="U4969" i="4"/>
  <c r="V4969" i="4" s="1"/>
  <c r="W4969" i="4" s="1" a="1"/>
  <c r="W4969" i="4" s="1"/>
  <c r="U4970" i="4"/>
  <c r="V4970" i="4" s="1"/>
  <c r="W4970" i="4" s="1" a="1"/>
  <c r="W4970" i="4" s="1"/>
  <c r="U4971" i="4"/>
  <c r="V4971" i="4" s="1"/>
  <c r="W4971" i="4" s="1" a="1"/>
  <c r="W4971" i="4" s="1"/>
  <c r="U4972" i="4"/>
  <c r="V4972" i="4" s="1"/>
  <c r="W4972" i="4" s="1" a="1"/>
  <c r="W4972" i="4" s="1"/>
  <c r="U4973" i="4"/>
  <c r="V4973" i="4" s="1"/>
  <c r="W4973" i="4" s="1" a="1"/>
  <c r="W4973" i="4" s="1"/>
  <c r="U4974" i="4"/>
  <c r="V4974" i="4" s="1"/>
  <c r="W4974" i="4" s="1" a="1"/>
  <c r="W4974" i="4" s="1"/>
  <c r="U4975" i="4"/>
  <c r="V4975" i="4" s="1"/>
  <c r="W4975" i="4" s="1" a="1"/>
  <c r="W4975" i="4" s="1"/>
  <c r="U4976" i="4"/>
  <c r="V4976" i="4" s="1"/>
  <c r="W4976" i="4" s="1" a="1"/>
  <c r="W4976" i="4" s="1"/>
  <c r="U4977" i="4"/>
  <c r="V4977" i="4" s="1"/>
  <c r="W4977" i="4" s="1" a="1"/>
  <c r="W4977" i="4" s="1"/>
  <c r="U4978" i="4"/>
  <c r="V4978" i="4" s="1"/>
  <c r="W4978" i="4" s="1" a="1"/>
  <c r="W4978" i="4" s="1"/>
  <c r="U4979" i="4"/>
  <c r="V4979" i="4" s="1"/>
  <c r="W4979" i="4" s="1" a="1"/>
  <c r="W4979" i="4" s="1"/>
  <c r="U4980" i="4"/>
  <c r="V4980" i="4" s="1"/>
  <c r="W4980" i="4" s="1" a="1"/>
  <c r="W4980" i="4" s="1"/>
  <c r="U4981" i="4"/>
  <c r="V4981" i="4" s="1"/>
  <c r="W4981" i="4" s="1" a="1"/>
  <c r="W4981" i="4" s="1"/>
  <c r="U4982" i="4"/>
  <c r="V4982" i="4" s="1"/>
  <c r="W4982" i="4" s="1" a="1"/>
  <c r="W4982" i="4" s="1"/>
  <c r="U4983" i="4"/>
  <c r="V4983" i="4" s="1"/>
  <c r="W4983" i="4" s="1" a="1"/>
  <c r="W4983" i="4" s="1"/>
  <c r="U4984" i="4"/>
  <c r="V4984" i="4" s="1"/>
  <c r="W4984" i="4" s="1" a="1"/>
  <c r="W4984" i="4" s="1"/>
  <c r="U4985" i="4"/>
  <c r="V4985" i="4" s="1"/>
  <c r="W4985" i="4" s="1" a="1"/>
  <c r="W4985" i="4" s="1"/>
  <c r="U4986" i="4"/>
  <c r="V4986" i="4" s="1"/>
  <c r="W4986" i="4" s="1" a="1"/>
  <c r="W4986" i="4" s="1"/>
  <c r="U4987" i="4"/>
  <c r="V4987" i="4" s="1"/>
  <c r="W4987" i="4" s="1" a="1"/>
  <c r="W4987" i="4" s="1"/>
  <c r="U4988" i="4"/>
  <c r="V4988" i="4" s="1"/>
  <c r="W4988" i="4" s="1" a="1"/>
  <c r="W4988" i="4" s="1"/>
  <c r="U4989" i="4"/>
  <c r="V4989" i="4" s="1"/>
  <c r="W4989" i="4" s="1" a="1"/>
  <c r="W4989" i="4" s="1"/>
  <c r="U4990" i="4"/>
  <c r="V4990" i="4" s="1"/>
  <c r="W4990" i="4" s="1" a="1"/>
  <c r="W4990" i="4" s="1"/>
  <c r="U4991" i="4"/>
  <c r="V4991" i="4" s="1"/>
  <c r="W4991" i="4" s="1" a="1"/>
  <c r="W4991" i="4" s="1"/>
  <c r="U4992" i="4"/>
  <c r="V4992" i="4" s="1"/>
  <c r="W4992" i="4" s="1" a="1"/>
  <c r="W4992" i="4" s="1"/>
  <c r="U4993" i="4"/>
  <c r="V4993" i="4" s="1"/>
  <c r="W4993" i="4" s="1" a="1"/>
  <c r="W4993" i="4" s="1"/>
  <c r="U4994" i="4"/>
  <c r="V4994" i="4" s="1"/>
  <c r="W4994" i="4" s="1" a="1"/>
  <c r="W4994" i="4" s="1"/>
  <c r="U4995" i="4"/>
  <c r="V4995" i="4" s="1"/>
  <c r="W4995" i="4" s="1" a="1"/>
  <c r="W4995" i="4" s="1"/>
  <c r="U4996" i="4"/>
  <c r="V4996" i="4" s="1"/>
  <c r="W4996" i="4" s="1" a="1"/>
  <c r="W4996" i="4" s="1"/>
  <c r="U4997" i="4"/>
  <c r="V4997" i="4" s="1"/>
  <c r="W4997" i="4" s="1" a="1"/>
  <c r="W4997" i="4" s="1"/>
  <c r="U4998" i="4"/>
  <c r="V4998" i="4" s="1"/>
  <c r="W4998" i="4" s="1" a="1"/>
  <c r="W4998" i="4" s="1"/>
  <c r="U4999" i="4"/>
  <c r="V4999" i="4" s="1"/>
  <c r="W4999" i="4" s="1" a="1"/>
  <c r="W4999" i="4" s="1"/>
  <c r="U5000" i="4"/>
  <c r="V5000" i="4" s="1"/>
  <c r="W5000" i="4" s="1" a="1"/>
  <c r="W5000" i="4" s="1"/>
  <c r="U5001" i="4"/>
  <c r="V5001" i="4" s="1"/>
  <c r="W5001" i="4" s="1" a="1"/>
  <c r="W5001" i="4" s="1"/>
  <c r="O2" i="4"/>
  <c r="O3" i="4"/>
  <c r="O4" i="4"/>
  <c r="O5" i="4"/>
  <c r="O6" i="4"/>
  <c r="O7" i="4"/>
  <c r="O8" i="4"/>
  <c r="O9" i="4"/>
  <c r="O10" i="4"/>
  <c r="O11" i="4"/>
  <c r="O12" i="4"/>
  <c r="O13" i="4"/>
  <c r="O14" i="4"/>
  <c r="O15" i="4"/>
  <c r="O16" i="4"/>
  <c r="O17" i="4"/>
  <c r="O18" i="4"/>
  <c r="O19" i="4"/>
  <c r="O20" i="4"/>
  <c r="O21" i="4"/>
  <c r="O22" i="4"/>
  <c r="O23" i="4"/>
  <c r="O24" i="4"/>
  <c r="O25" i="4"/>
  <c r="O26" i="4"/>
  <c r="O27" i="4"/>
  <c r="O28" i="4"/>
  <c r="O29" i="4"/>
  <c r="O30" i="4"/>
  <c r="O31" i="4"/>
  <c r="O32" i="4"/>
  <c r="O33" i="4"/>
  <c r="O34" i="4"/>
  <c r="O35" i="4"/>
  <c r="O36" i="4"/>
  <c r="O37" i="4"/>
  <c r="O38" i="4"/>
  <c r="O39" i="4"/>
  <c r="O40" i="4"/>
  <c r="O41" i="4"/>
  <c r="O42" i="4"/>
  <c r="O43" i="4"/>
  <c r="O44" i="4"/>
  <c r="O45" i="4"/>
  <c r="O46" i="4"/>
  <c r="O47" i="4"/>
  <c r="O48" i="4"/>
  <c r="O49" i="4"/>
  <c r="O50" i="4"/>
  <c r="O51" i="4"/>
  <c r="O52" i="4"/>
  <c r="O53" i="4"/>
  <c r="O54" i="4"/>
  <c r="O55" i="4"/>
  <c r="O56" i="4"/>
  <c r="O57" i="4"/>
  <c r="O58" i="4"/>
  <c r="O59" i="4"/>
  <c r="O60" i="4"/>
  <c r="O61" i="4"/>
  <c r="O62" i="4"/>
  <c r="O63" i="4"/>
  <c r="O64" i="4"/>
  <c r="O65" i="4"/>
  <c r="O66" i="4"/>
  <c r="O67" i="4"/>
  <c r="O68" i="4"/>
  <c r="O69" i="4"/>
  <c r="O70" i="4"/>
  <c r="O71" i="4"/>
  <c r="O72" i="4"/>
  <c r="O73" i="4"/>
  <c r="O74" i="4"/>
  <c r="O75" i="4"/>
  <c r="O76" i="4"/>
  <c r="O77" i="4"/>
  <c r="O78" i="4"/>
  <c r="O79" i="4"/>
  <c r="O80" i="4"/>
  <c r="O81" i="4"/>
  <c r="O82" i="4"/>
  <c r="O83" i="4"/>
  <c r="O84" i="4"/>
  <c r="O85" i="4"/>
  <c r="O86" i="4"/>
  <c r="O87" i="4"/>
  <c r="O88" i="4"/>
  <c r="O89" i="4"/>
  <c r="O90" i="4"/>
  <c r="O91" i="4"/>
  <c r="O92" i="4"/>
  <c r="O93" i="4"/>
  <c r="O94" i="4"/>
  <c r="O95" i="4"/>
  <c r="O96" i="4"/>
  <c r="O97" i="4"/>
  <c r="O98" i="4"/>
  <c r="O99" i="4"/>
  <c r="O100" i="4"/>
  <c r="O101" i="4"/>
  <c r="O102" i="4"/>
  <c r="O103" i="4"/>
  <c r="O104" i="4"/>
  <c r="O105" i="4"/>
  <c r="O106" i="4"/>
  <c r="O107" i="4"/>
  <c r="O108" i="4"/>
  <c r="O109" i="4"/>
  <c r="O110" i="4"/>
  <c r="O111" i="4"/>
  <c r="O112" i="4"/>
  <c r="O113" i="4"/>
  <c r="O114" i="4"/>
  <c r="O115" i="4"/>
  <c r="O116" i="4"/>
  <c r="O117" i="4"/>
  <c r="O118" i="4"/>
  <c r="O119" i="4"/>
  <c r="O120" i="4"/>
  <c r="O121" i="4"/>
  <c r="O122" i="4"/>
  <c r="O123" i="4"/>
  <c r="O124" i="4"/>
  <c r="O125" i="4"/>
  <c r="O126" i="4"/>
  <c r="O127" i="4"/>
  <c r="O128" i="4"/>
  <c r="O129" i="4"/>
  <c r="O130" i="4"/>
  <c r="O131" i="4"/>
  <c r="O132" i="4"/>
  <c r="O133" i="4"/>
  <c r="O134" i="4"/>
  <c r="O135" i="4"/>
  <c r="O136" i="4"/>
  <c r="O137" i="4"/>
  <c r="O138" i="4"/>
  <c r="O139" i="4"/>
  <c r="O140" i="4"/>
  <c r="O141" i="4"/>
  <c r="O142" i="4"/>
  <c r="O143" i="4"/>
  <c r="O144" i="4"/>
  <c r="O145" i="4"/>
  <c r="O146" i="4"/>
  <c r="O147" i="4"/>
  <c r="O148" i="4"/>
  <c r="O149" i="4"/>
  <c r="O150" i="4"/>
  <c r="O151" i="4"/>
  <c r="O152" i="4"/>
  <c r="O153" i="4"/>
  <c r="O154" i="4"/>
  <c r="O155" i="4"/>
  <c r="O156" i="4"/>
  <c r="O157" i="4"/>
  <c r="O158" i="4"/>
  <c r="O159" i="4"/>
  <c r="O160" i="4"/>
  <c r="O161" i="4"/>
  <c r="O162" i="4"/>
  <c r="O163" i="4"/>
  <c r="O164" i="4"/>
  <c r="O165" i="4"/>
  <c r="O166" i="4"/>
  <c r="O167" i="4"/>
  <c r="O168" i="4"/>
  <c r="O169" i="4"/>
  <c r="O170" i="4"/>
  <c r="O171" i="4"/>
  <c r="O172" i="4"/>
  <c r="O173" i="4"/>
  <c r="O174" i="4"/>
  <c r="O175" i="4"/>
  <c r="O176" i="4"/>
  <c r="O177" i="4"/>
  <c r="O178" i="4"/>
  <c r="O179" i="4"/>
  <c r="O180" i="4"/>
  <c r="O181" i="4"/>
  <c r="O182" i="4"/>
  <c r="O183" i="4"/>
  <c r="O184" i="4"/>
  <c r="O185" i="4"/>
  <c r="O186" i="4"/>
  <c r="O187" i="4"/>
  <c r="O188" i="4"/>
  <c r="O189" i="4"/>
  <c r="O190" i="4"/>
  <c r="O191" i="4"/>
  <c r="O192" i="4"/>
  <c r="O193" i="4"/>
  <c r="O194" i="4"/>
  <c r="O195" i="4"/>
  <c r="O196" i="4"/>
  <c r="O197" i="4"/>
  <c r="O198" i="4"/>
  <c r="O199" i="4"/>
  <c r="O200" i="4"/>
  <c r="O201" i="4"/>
  <c r="O202" i="4"/>
  <c r="O203" i="4"/>
  <c r="O204" i="4"/>
  <c r="O205" i="4"/>
  <c r="O206" i="4"/>
  <c r="O207" i="4"/>
  <c r="O208" i="4"/>
  <c r="O209" i="4"/>
  <c r="O210" i="4"/>
  <c r="O211" i="4"/>
  <c r="O212" i="4"/>
  <c r="O213" i="4"/>
  <c r="O214" i="4"/>
  <c r="O215" i="4"/>
  <c r="O216" i="4"/>
  <c r="O217" i="4"/>
  <c r="O218" i="4"/>
  <c r="O219" i="4"/>
  <c r="O220" i="4"/>
  <c r="O221" i="4"/>
  <c r="O222" i="4"/>
  <c r="O223" i="4"/>
  <c r="O224" i="4"/>
  <c r="O225" i="4"/>
  <c r="O226" i="4"/>
  <c r="O227" i="4"/>
  <c r="O228" i="4"/>
  <c r="O229" i="4"/>
  <c r="O230" i="4"/>
  <c r="O231" i="4"/>
  <c r="O232" i="4"/>
  <c r="O233" i="4"/>
  <c r="O234" i="4"/>
  <c r="O235" i="4"/>
  <c r="O236" i="4"/>
  <c r="O237" i="4"/>
  <c r="O238" i="4"/>
  <c r="O239" i="4"/>
  <c r="O240" i="4"/>
  <c r="O241" i="4"/>
  <c r="O242" i="4"/>
  <c r="O243" i="4"/>
  <c r="O244" i="4"/>
  <c r="O245" i="4"/>
  <c r="O246" i="4"/>
  <c r="O247" i="4"/>
  <c r="O248" i="4"/>
  <c r="O249" i="4"/>
  <c r="O250" i="4"/>
  <c r="O251" i="4"/>
  <c r="O252" i="4"/>
  <c r="O253" i="4"/>
  <c r="O254" i="4"/>
  <c r="O255" i="4"/>
  <c r="O256" i="4"/>
  <c r="O257" i="4"/>
  <c r="O258" i="4"/>
  <c r="O259" i="4"/>
  <c r="O260" i="4"/>
  <c r="O261" i="4"/>
  <c r="O262" i="4"/>
  <c r="O263" i="4"/>
  <c r="O264" i="4"/>
  <c r="O265" i="4"/>
  <c r="O266" i="4"/>
  <c r="O267" i="4"/>
  <c r="O268" i="4"/>
  <c r="O269" i="4"/>
  <c r="O270" i="4"/>
  <c r="O271" i="4"/>
  <c r="O272" i="4"/>
  <c r="O273" i="4"/>
  <c r="O274" i="4"/>
  <c r="O275" i="4"/>
  <c r="O276" i="4"/>
  <c r="O277" i="4"/>
  <c r="O278" i="4"/>
  <c r="O279" i="4"/>
  <c r="O280" i="4"/>
  <c r="O281" i="4"/>
  <c r="O282" i="4"/>
  <c r="O283" i="4"/>
  <c r="O284" i="4"/>
  <c r="O285" i="4"/>
  <c r="O286" i="4"/>
  <c r="O287" i="4"/>
  <c r="O288" i="4"/>
  <c r="O289" i="4"/>
  <c r="O290" i="4"/>
  <c r="O291" i="4"/>
  <c r="O292" i="4"/>
  <c r="O293" i="4"/>
  <c r="O294" i="4"/>
  <c r="O295" i="4"/>
  <c r="O296" i="4"/>
  <c r="O297" i="4"/>
  <c r="O298" i="4"/>
  <c r="O299" i="4"/>
  <c r="O300" i="4"/>
  <c r="O301" i="4"/>
  <c r="O302" i="4"/>
  <c r="O303" i="4"/>
  <c r="O304" i="4"/>
  <c r="O305" i="4"/>
  <c r="O306" i="4"/>
  <c r="O307" i="4"/>
  <c r="O308" i="4"/>
  <c r="O309" i="4"/>
  <c r="O310" i="4"/>
  <c r="O311" i="4"/>
  <c r="O312" i="4"/>
  <c r="O313" i="4"/>
  <c r="O314" i="4"/>
  <c r="O315" i="4"/>
  <c r="O316" i="4"/>
  <c r="O317" i="4"/>
  <c r="O318" i="4"/>
  <c r="O319" i="4"/>
  <c r="O320" i="4"/>
  <c r="O321" i="4"/>
  <c r="O322" i="4"/>
  <c r="O323" i="4"/>
  <c r="O324" i="4"/>
  <c r="O325" i="4"/>
  <c r="O326" i="4"/>
  <c r="O327" i="4"/>
  <c r="O328" i="4"/>
  <c r="O329" i="4"/>
  <c r="O330" i="4"/>
  <c r="O331" i="4"/>
  <c r="O332" i="4"/>
  <c r="O333" i="4"/>
  <c r="O334" i="4"/>
  <c r="O335" i="4"/>
  <c r="O336" i="4"/>
  <c r="O337" i="4"/>
  <c r="O338" i="4"/>
  <c r="O339" i="4"/>
  <c r="O340" i="4"/>
  <c r="O341" i="4"/>
  <c r="O342" i="4"/>
  <c r="O343" i="4"/>
  <c r="O344" i="4"/>
  <c r="O345" i="4"/>
  <c r="O346" i="4"/>
  <c r="O347" i="4"/>
  <c r="O348" i="4"/>
  <c r="O349" i="4"/>
  <c r="O350" i="4"/>
  <c r="O351" i="4"/>
  <c r="O352" i="4"/>
  <c r="O353" i="4"/>
  <c r="O354" i="4"/>
  <c r="O355" i="4"/>
  <c r="O356" i="4"/>
  <c r="O357" i="4"/>
  <c r="O358" i="4"/>
  <c r="O359" i="4"/>
  <c r="O360" i="4"/>
  <c r="O361" i="4"/>
  <c r="O362" i="4"/>
  <c r="O363" i="4"/>
  <c r="O364" i="4"/>
  <c r="O365" i="4"/>
  <c r="O366" i="4"/>
  <c r="O367" i="4"/>
  <c r="O368" i="4"/>
  <c r="O369" i="4"/>
  <c r="O370" i="4"/>
  <c r="O371" i="4"/>
  <c r="O372" i="4"/>
  <c r="O373" i="4"/>
  <c r="O374" i="4"/>
  <c r="O375" i="4"/>
  <c r="O376" i="4"/>
  <c r="O377" i="4"/>
  <c r="O378" i="4"/>
  <c r="O379" i="4"/>
  <c r="O380" i="4"/>
  <c r="O381" i="4"/>
  <c r="O382" i="4"/>
  <c r="O383" i="4"/>
  <c r="O384" i="4"/>
  <c r="O385" i="4"/>
  <c r="O386" i="4"/>
  <c r="O387" i="4"/>
  <c r="O388" i="4"/>
  <c r="O389" i="4"/>
  <c r="O390" i="4"/>
  <c r="O391" i="4"/>
  <c r="O392" i="4"/>
  <c r="O393" i="4"/>
  <c r="O394" i="4"/>
  <c r="O395" i="4"/>
  <c r="O396" i="4"/>
  <c r="O397" i="4"/>
  <c r="O398" i="4"/>
  <c r="O399" i="4"/>
  <c r="O400" i="4"/>
  <c r="O401" i="4"/>
  <c r="O402" i="4"/>
  <c r="O403" i="4"/>
  <c r="O404" i="4"/>
  <c r="O405" i="4"/>
  <c r="O406" i="4"/>
  <c r="O407" i="4"/>
  <c r="O408" i="4"/>
  <c r="O409" i="4"/>
  <c r="O410" i="4"/>
  <c r="O411" i="4"/>
  <c r="O412" i="4"/>
  <c r="O413" i="4"/>
  <c r="O414" i="4"/>
  <c r="O415" i="4"/>
  <c r="O416" i="4"/>
  <c r="O417" i="4"/>
  <c r="O418" i="4"/>
  <c r="O419" i="4"/>
  <c r="O420" i="4"/>
  <c r="O421" i="4"/>
  <c r="O422" i="4"/>
  <c r="O423" i="4"/>
  <c r="O424" i="4"/>
  <c r="O425" i="4"/>
  <c r="O426" i="4"/>
  <c r="O427" i="4"/>
  <c r="O428" i="4"/>
  <c r="O429" i="4"/>
  <c r="O430" i="4"/>
  <c r="O431" i="4"/>
  <c r="O432" i="4"/>
  <c r="O433" i="4"/>
  <c r="O434" i="4"/>
  <c r="O435" i="4"/>
  <c r="O436" i="4"/>
  <c r="O437" i="4"/>
  <c r="O438" i="4"/>
  <c r="O439" i="4"/>
  <c r="O440" i="4"/>
  <c r="O441" i="4"/>
  <c r="O442" i="4"/>
  <c r="O443" i="4"/>
  <c r="O444" i="4"/>
  <c r="O445" i="4"/>
  <c r="O446" i="4"/>
  <c r="O447" i="4"/>
  <c r="O448" i="4"/>
  <c r="O449" i="4"/>
  <c r="O450" i="4"/>
  <c r="O451" i="4"/>
  <c r="O452" i="4"/>
  <c r="O453" i="4"/>
  <c r="O454" i="4"/>
  <c r="O455" i="4"/>
  <c r="O456" i="4"/>
  <c r="O457" i="4"/>
  <c r="O458" i="4"/>
  <c r="O459" i="4"/>
  <c r="O460" i="4"/>
  <c r="O461" i="4"/>
  <c r="O462" i="4"/>
  <c r="O463" i="4"/>
  <c r="O464" i="4"/>
  <c r="O465" i="4"/>
  <c r="O466" i="4"/>
  <c r="O467" i="4"/>
  <c r="O468" i="4"/>
  <c r="O469" i="4"/>
  <c r="O470" i="4"/>
  <c r="O471" i="4"/>
  <c r="O472" i="4"/>
  <c r="O473" i="4"/>
  <c r="O474" i="4"/>
  <c r="O475" i="4"/>
  <c r="O476" i="4"/>
  <c r="O477" i="4"/>
  <c r="O478" i="4"/>
  <c r="O479" i="4"/>
  <c r="O480" i="4"/>
  <c r="O481" i="4"/>
  <c r="O482" i="4"/>
  <c r="O483" i="4"/>
  <c r="O484" i="4"/>
  <c r="O485" i="4"/>
  <c r="O486" i="4"/>
  <c r="O487" i="4"/>
  <c r="O488" i="4"/>
  <c r="O489" i="4"/>
  <c r="O490" i="4"/>
  <c r="O491" i="4"/>
  <c r="O492" i="4"/>
  <c r="O493" i="4"/>
  <c r="O494" i="4"/>
  <c r="O495" i="4"/>
  <c r="O496" i="4"/>
  <c r="O497" i="4"/>
  <c r="O498" i="4"/>
  <c r="O499" i="4"/>
  <c r="O500" i="4"/>
  <c r="O501" i="4"/>
  <c r="O502" i="4"/>
  <c r="O503" i="4"/>
  <c r="O504" i="4"/>
  <c r="O505" i="4"/>
  <c r="O506" i="4"/>
  <c r="O507" i="4"/>
  <c r="O508" i="4"/>
  <c r="O509" i="4"/>
  <c r="O510" i="4"/>
  <c r="O511" i="4"/>
  <c r="O512" i="4"/>
  <c r="O513" i="4"/>
  <c r="O514" i="4"/>
  <c r="O515" i="4"/>
  <c r="O516" i="4"/>
  <c r="O517" i="4"/>
  <c r="O518" i="4"/>
  <c r="O519" i="4"/>
  <c r="O520" i="4"/>
  <c r="O521" i="4"/>
  <c r="O522" i="4"/>
  <c r="O523" i="4"/>
  <c r="O524" i="4"/>
  <c r="O525" i="4"/>
  <c r="O526" i="4"/>
  <c r="O527" i="4"/>
  <c r="O528" i="4"/>
  <c r="O529" i="4"/>
  <c r="O530" i="4"/>
  <c r="O531" i="4"/>
  <c r="O532" i="4"/>
  <c r="O533" i="4"/>
  <c r="O534" i="4"/>
  <c r="O535" i="4"/>
  <c r="O536" i="4"/>
  <c r="O537" i="4"/>
  <c r="O538" i="4"/>
  <c r="O539" i="4"/>
  <c r="O540" i="4"/>
  <c r="O541" i="4"/>
  <c r="O542" i="4"/>
  <c r="O543" i="4"/>
  <c r="O544" i="4"/>
  <c r="O545" i="4"/>
  <c r="O546" i="4"/>
  <c r="O547" i="4"/>
  <c r="O548" i="4"/>
  <c r="O549" i="4"/>
  <c r="O550" i="4"/>
  <c r="O551" i="4"/>
  <c r="O552" i="4"/>
  <c r="O553" i="4"/>
  <c r="O554" i="4"/>
  <c r="O555" i="4"/>
  <c r="O556" i="4"/>
  <c r="O557" i="4"/>
  <c r="O558" i="4"/>
  <c r="O559" i="4"/>
  <c r="O560" i="4"/>
  <c r="O561" i="4"/>
  <c r="O562" i="4"/>
  <c r="O563" i="4"/>
  <c r="O564" i="4"/>
  <c r="O565" i="4"/>
  <c r="O566" i="4"/>
  <c r="O567" i="4"/>
  <c r="O568" i="4"/>
  <c r="O569" i="4"/>
  <c r="O570" i="4"/>
  <c r="O571" i="4"/>
  <c r="O572" i="4"/>
  <c r="O573" i="4"/>
  <c r="O574" i="4"/>
  <c r="O575" i="4"/>
  <c r="O576" i="4"/>
  <c r="O577" i="4"/>
  <c r="O578" i="4"/>
  <c r="O579" i="4"/>
  <c r="O580" i="4"/>
  <c r="O581" i="4"/>
  <c r="O582" i="4"/>
  <c r="O583" i="4"/>
  <c r="O584" i="4"/>
  <c r="O585" i="4"/>
  <c r="O586" i="4"/>
  <c r="O587" i="4"/>
  <c r="O588" i="4"/>
  <c r="O589" i="4"/>
  <c r="O590" i="4"/>
  <c r="O591" i="4"/>
  <c r="O592" i="4"/>
  <c r="O593" i="4"/>
  <c r="O594" i="4"/>
  <c r="O595" i="4"/>
  <c r="O596" i="4"/>
  <c r="O597" i="4"/>
  <c r="O598" i="4"/>
  <c r="O599" i="4"/>
  <c r="O600" i="4"/>
  <c r="O601" i="4"/>
  <c r="O602" i="4"/>
  <c r="O603" i="4"/>
  <c r="O604" i="4"/>
  <c r="O605" i="4"/>
  <c r="O606" i="4"/>
  <c r="O607" i="4"/>
  <c r="O608" i="4"/>
  <c r="O609" i="4"/>
  <c r="O610" i="4"/>
  <c r="O611" i="4"/>
  <c r="O612" i="4"/>
  <c r="O613" i="4"/>
  <c r="O614" i="4"/>
  <c r="O615" i="4"/>
  <c r="O616" i="4"/>
  <c r="O617" i="4"/>
  <c r="O618" i="4"/>
  <c r="O619" i="4"/>
  <c r="O620" i="4"/>
  <c r="O621" i="4"/>
  <c r="O622" i="4"/>
  <c r="O623" i="4"/>
  <c r="O624" i="4"/>
  <c r="O625" i="4"/>
  <c r="O626" i="4"/>
  <c r="O627" i="4"/>
  <c r="O628" i="4"/>
  <c r="O629" i="4"/>
  <c r="O630" i="4"/>
  <c r="O631" i="4"/>
  <c r="O632" i="4"/>
  <c r="O633" i="4"/>
  <c r="O634" i="4"/>
  <c r="O635" i="4"/>
  <c r="O636" i="4"/>
  <c r="O637" i="4"/>
  <c r="O638" i="4"/>
  <c r="O639" i="4"/>
  <c r="O640" i="4"/>
  <c r="O641" i="4"/>
  <c r="O642" i="4"/>
  <c r="O643" i="4"/>
  <c r="O644" i="4"/>
  <c r="O645" i="4"/>
  <c r="O646" i="4"/>
  <c r="O647" i="4"/>
  <c r="O648" i="4"/>
  <c r="O649" i="4"/>
  <c r="O650" i="4"/>
  <c r="O651" i="4"/>
  <c r="O652" i="4"/>
  <c r="O653" i="4"/>
  <c r="O654" i="4"/>
  <c r="O655" i="4"/>
  <c r="O656" i="4"/>
  <c r="O657" i="4"/>
  <c r="O658" i="4"/>
  <c r="O659" i="4"/>
  <c r="O660" i="4"/>
  <c r="O661" i="4"/>
  <c r="O662" i="4"/>
  <c r="O663" i="4"/>
  <c r="O664" i="4"/>
  <c r="O665" i="4"/>
  <c r="O666" i="4"/>
  <c r="O667" i="4"/>
  <c r="O668" i="4"/>
  <c r="O669" i="4"/>
  <c r="O670" i="4"/>
  <c r="O671" i="4"/>
  <c r="O672" i="4"/>
  <c r="O673" i="4"/>
  <c r="O674" i="4"/>
  <c r="O675" i="4"/>
  <c r="O676" i="4"/>
  <c r="O677" i="4"/>
  <c r="O678" i="4"/>
  <c r="O679" i="4"/>
  <c r="O680" i="4"/>
  <c r="O681" i="4"/>
  <c r="O682" i="4"/>
  <c r="O683" i="4"/>
  <c r="O684" i="4"/>
  <c r="O685" i="4"/>
  <c r="O686" i="4"/>
  <c r="O687" i="4"/>
  <c r="O688" i="4"/>
  <c r="O689" i="4"/>
  <c r="O690" i="4"/>
  <c r="O691" i="4"/>
  <c r="O692" i="4"/>
  <c r="O693" i="4"/>
  <c r="O694" i="4"/>
  <c r="O695" i="4"/>
  <c r="O696" i="4"/>
  <c r="O697" i="4"/>
  <c r="O698" i="4"/>
  <c r="O699" i="4"/>
  <c r="O700" i="4"/>
  <c r="O701" i="4"/>
  <c r="O702" i="4"/>
  <c r="O703" i="4"/>
  <c r="O704" i="4"/>
  <c r="O705" i="4"/>
  <c r="O706" i="4"/>
  <c r="O707" i="4"/>
  <c r="O708" i="4"/>
  <c r="O709" i="4"/>
  <c r="O710" i="4"/>
  <c r="O711" i="4"/>
  <c r="O712" i="4"/>
  <c r="O713" i="4"/>
  <c r="O714" i="4"/>
  <c r="O715" i="4"/>
  <c r="O716" i="4"/>
  <c r="O717" i="4"/>
  <c r="O718" i="4"/>
  <c r="O719" i="4"/>
  <c r="O720" i="4"/>
  <c r="O721" i="4"/>
  <c r="O722" i="4"/>
  <c r="O723" i="4"/>
  <c r="O724" i="4"/>
  <c r="O725" i="4"/>
  <c r="O726" i="4"/>
  <c r="O727" i="4"/>
  <c r="O728" i="4"/>
  <c r="O729" i="4"/>
  <c r="O730" i="4"/>
  <c r="O731" i="4"/>
  <c r="O732" i="4"/>
  <c r="O733" i="4"/>
  <c r="O734" i="4"/>
  <c r="O735" i="4"/>
  <c r="O736" i="4"/>
  <c r="O737" i="4"/>
  <c r="O738" i="4"/>
  <c r="O739" i="4"/>
  <c r="O740" i="4"/>
  <c r="O741" i="4"/>
  <c r="O742" i="4"/>
  <c r="O743" i="4"/>
  <c r="O744" i="4"/>
  <c r="O745" i="4"/>
  <c r="O746" i="4"/>
  <c r="O747" i="4"/>
  <c r="O748" i="4"/>
  <c r="O749" i="4"/>
  <c r="O750" i="4"/>
  <c r="O751" i="4"/>
  <c r="O752" i="4"/>
  <c r="O753" i="4"/>
  <c r="O754" i="4"/>
  <c r="O755" i="4"/>
  <c r="O756" i="4"/>
  <c r="O757" i="4"/>
  <c r="O758" i="4"/>
  <c r="O759" i="4"/>
  <c r="O760" i="4"/>
  <c r="O761" i="4"/>
  <c r="O762" i="4"/>
  <c r="O763" i="4"/>
  <c r="O764" i="4"/>
  <c r="O765" i="4"/>
  <c r="O766" i="4"/>
  <c r="O767" i="4"/>
  <c r="O768" i="4"/>
  <c r="O769" i="4"/>
  <c r="O770" i="4"/>
  <c r="O771" i="4"/>
  <c r="O772" i="4"/>
  <c r="O773" i="4"/>
  <c r="O774" i="4"/>
  <c r="O775" i="4"/>
  <c r="O776" i="4"/>
  <c r="O777" i="4"/>
  <c r="O778" i="4"/>
  <c r="O779" i="4"/>
  <c r="O780" i="4"/>
  <c r="O781" i="4"/>
  <c r="O782" i="4"/>
  <c r="O783" i="4"/>
  <c r="O784" i="4"/>
  <c r="O785" i="4"/>
  <c r="O786" i="4"/>
  <c r="O787" i="4"/>
  <c r="O788" i="4"/>
  <c r="O789" i="4"/>
  <c r="O790" i="4"/>
  <c r="O791" i="4"/>
  <c r="O792" i="4"/>
  <c r="O793" i="4"/>
  <c r="O794" i="4"/>
  <c r="O795" i="4"/>
  <c r="O796" i="4"/>
  <c r="O797" i="4"/>
  <c r="O798" i="4"/>
  <c r="O799" i="4"/>
  <c r="O800" i="4"/>
  <c r="O801" i="4"/>
  <c r="O802" i="4"/>
  <c r="O803" i="4"/>
  <c r="O804" i="4"/>
  <c r="O805" i="4"/>
  <c r="O806" i="4"/>
  <c r="O807" i="4"/>
  <c r="O808" i="4"/>
  <c r="O809" i="4"/>
  <c r="O810" i="4"/>
  <c r="O811" i="4"/>
  <c r="O812" i="4"/>
  <c r="O813" i="4"/>
  <c r="O814" i="4"/>
  <c r="O815" i="4"/>
  <c r="O816" i="4"/>
  <c r="O817" i="4"/>
  <c r="O818" i="4"/>
  <c r="O819" i="4"/>
  <c r="O820" i="4"/>
  <c r="O821" i="4"/>
  <c r="O822" i="4"/>
  <c r="O823" i="4"/>
  <c r="O824" i="4"/>
  <c r="O825" i="4"/>
  <c r="O826" i="4"/>
  <c r="O827" i="4"/>
  <c r="O828" i="4"/>
  <c r="O829" i="4"/>
  <c r="O830" i="4"/>
  <c r="O831" i="4"/>
  <c r="O832" i="4"/>
  <c r="O833" i="4"/>
  <c r="O834" i="4"/>
  <c r="O835" i="4"/>
  <c r="O836" i="4"/>
  <c r="O837" i="4"/>
  <c r="O838" i="4"/>
  <c r="O839" i="4"/>
  <c r="O840" i="4"/>
  <c r="O841" i="4"/>
  <c r="O842" i="4"/>
  <c r="O843" i="4"/>
  <c r="O844" i="4"/>
  <c r="O845" i="4"/>
  <c r="O846" i="4"/>
  <c r="O847" i="4"/>
  <c r="O848" i="4"/>
  <c r="O849" i="4"/>
  <c r="O850" i="4"/>
  <c r="O851" i="4"/>
  <c r="O852" i="4"/>
  <c r="O853" i="4"/>
  <c r="O854" i="4"/>
  <c r="O855" i="4"/>
  <c r="O856" i="4"/>
  <c r="O857" i="4"/>
  <c r="O858" i="4"/>
  <c r="O859" i="4"/>
  <c r="O860" i="4"/>
  <c r="O861" i="4"/>
  <c r="O862" i="4"/>
  <c r="O863" i="4"/>
  <c r="O864" i="4"/>
  <c r="O865" i="4"/>
  <c r="O866" i="4"/>
  <c r="O867" i="4"/>
  <c r="O868" i="4"/>
  <c r="O869" i="4"/>
  <c r="O870" i="4"/>
  <c r="O871" i="4"/>
  <c r="O872" i="4"/>
  <c r="O873" i="4"/>
  <c r="O874" i="4"/>
  <c r="O875" i="4"/>
  <c r="O876" i="4"/>
  <c r="O877" i="4"/>
  <c r="O878" i="4"/>
  <c r="O879" i="4"/>
  <c r="O880" i="4"/>
  <c r="O881" i="4"/>
  <c r="O882" i="4"/>
  <c r="O883" i="4"/>
  <c r="O884" i="4"/>
  <c r="O885" i="4"/>
  <c r="O886" i="4"/>
  <c r="O887" i="4"/>
  <c r="O888" i="4"/>
  <c r="O889" i="4"/>
  <c r="O890" i="4"/>
  <c r="O891" i="4"/>
  <c r="O892" i="4"/>
  <c r="O893" i="4"/>
  <c r="O894" i="4"/>
  <c r="O895" i="4"/>
  <c r="O896" i="4"/>
  <c r="O897" i="4"/>
  <c r="O898" i="4"/>
  <c r="O899" i="4"/>
  <c r="O900" i="4"/>
  <c r="O901" i="4"/>
  <c r="O902" i="4"/>
  <c r="O903" i="4"/>
  <c r="O904" i="4"/>
  <c r="O905" i="4"/>
  <c r="O906" i="4"/>
  <c r="O907" i="4"/>
  <c r="O908" i="4"/>
  <c r="O909" i="4"/>
  <c r="O910" i="4"/>
  <c r="O911" i="4"/>
  <c r="O912" i="4"/>
  <c r="O913" i="4"/>
  <c r="O914" i="4"/>
  <c r="O915" i="4"/>
  <c r="O916" i="4"/>
  <c r="O917" i="4"/>
  <c r="O918" i="4"/>
  <c r="O919" i="4"/>
  <c r="O920" i="4"/>
  <c r="O921" i="4"/>
  <c r="O922" i="4"/>
  <c r="O923" i="4"/>
  <c r="O924" i="4"/>
  <c r="O925" i="4"/>
  <c r="O926" i="4"/>
  <c r="O927" i="4"/>
  <c r="O928" i="4"/>
  <c r="O929" i="4"/>
  <c r="O930" i="4"/>
  <c r="O931" i="4"/>
  <c r="O932" i="4"/>
  <c r="O933" i="4"/>
  <c r="O934" i="4"/>
  <c r="O935" i="4"/>
  <c r="O936" i="4"/>
  <c r="O937" i="4"/>
  <c r="O938" i="4"/>
  <c r="O939" i="4"/>
  <c r="O940" i="4"/>
  <c r="O941" i="4"/>
  <c r="O942" i="4"/>
  <c r="O943" i="4"/>
  <c r="O944" i="4"/>
  <c r="O945" i="4"/>
  <c r="O946" i="4"/>
  <c r="O947" i="4"/>
  <c r="O948" i="4"/>
  <c r="O949" i="4"/>
  <c r="O950" i="4"/>
  <c r="O951" i="4"/>
  <c r="O952" i="4"/>
  <c r="O953" i="4"/>
  <c r="O954" i="4"/>
  <c r="O955" i="4"/>
  <c r="O956" i="4"/>
  <c r="O957" i="4"/>
  <c r="O958" i="4"/>
  <c r="O959" i="4"/>
  <c r="O960" i="4"/>
  <c r="O961" i="4"/>
  <c r="O962" i="4"/>
  <c r="O963" i="4"/>
  <c r="O964" i="4"/>
  <c r="O965" i="4"/>
  <c r="O966" i="4"/>
  <c r="O967" i="4"/>
  <c r="O968" i="4"/>
  <c r="O969" i="4"/>
  <c r="O970" i="4"/>
  <c r="O971" i="4"/>
  <c r="O972" i="4"/>
  <c r="O973" i="4"/>
  <c r="O974" i="4"/>
  <c r="O975" i="4"/>
  <c r="O976" i="4"/>
  <c r="O977" i="4"/>
  <c r="O978" i="4"/>
  <c r="O979" i="4"/>
  <c r="O980" i="4"/>
  <c r="O981" i="4"/>
  <c r="O982" i="4"/>
  <c r="O983" i="4"/>
  <c r="O984" i="4"/>
  <c r="O985" i="4"/>
  <c r="O986" i="4"/>
  <c r="O987" i="4"/>
  <c r="O988" i="4"/>
  <c r="O989" i="4"/>
  <c r="O990" i="4"/>
  <c r="O991" i="4"/>
  <c r="O992" i="4"/>
  <c r="O993" i="4"/>
  <c r="O994" i="4"/>
  <c r="O995" i="4"/>
  <c r="O996" i="4"/>
  <c r="O997" i="4"/>
  <c r="O998" i="4"/>
  <c r="O999" i="4"/>
  <c r="O1000" i="4"/>
  <c r="O1001" i="4"/>
  <c r="O1002" i="4"/>
  <c r="O1003" i="4"/>
  <c r="O1004" i="4"/>
  <c r="O1005" i="4"/>
  <c r="O1006" i="4"/>
  <c r="O1007" i="4"/>
  <c r="O1008" i="4"/>
  <c r="O1009" i="4"/>
  <c r="O1010" i="4"/>
  <c r="O1011" i="4"/>
  <c r="O1012" i="4"/>
  <c r="O1013" i="4"/>
  <c r="O1014" i="4"/>
  <c r="O1015" i="4"/>
  <c r="O1016" i="4"/>
  <c r="O1017" i="4"/>
  <c r="O1018" i="4"/>
  <c r="O1019" i="4"/>
  <c r="O1020" i="4"/>
  <c r="O1021" i="4"/>
  <c r="O1022" i="4"/>
  <c r="O1023" i="4"/>
  <c r="O1024" i="4"/>
  <c r="O1025" i="4"/>
  <c r="O1026" i="4"/>
  <c r="O1027" i="4"/>
  <c r="O1028" i="4"/>
  <c r="O1029" i="4"/>
  <c r="O1030" i="4"/>
  <c r="O1031" i="4"/>
  <c r="O1032" i="4"/>
  <c r="O1033" i="4"/>
  <c r="O1034" i="4"/>
  <c r="O1035" i="4"/>
  <c r="O1036" i="4"/>
  <c r="O1037" i="4"/>
  <c r="O1038" i="4"/>
  <c r="O1039" i="4"/>
  <c r="O1040" i="4"/>
  <c r="O1041" i="4"/>
  <c r="O1042" i="4"/>
  <c r="O1043" i="4"/>
  <c r="O1044" i="4"/>
  <c r="O1045" i="4"/>
  <c r="O1046" i="4"/>
  <c r="O1047" i="4"/>
  <c r="O1048" i="4"/>
  <c r="O1049" i="4"/>
  <c r="O1050" i="4"/>
  <c r="O1051" i="4"/>
  <c r="O1052" i="4"/>
  <c r="O1053" i="4"/>
  <c r="O1054" i="4"/>
  <c r="O1055" i="4"/>
  <c r="O1056" i="4"/>
  <c r="O1057" i="4"/>
  <c r="O1058" i="4"/>
  <c r="O1059" i="4"/>
  <c r="O1060" i="4"/>
  <c r="O1061" i="4"/>
  <c r="O1062" i="4"/>
  <c r="O1063" i="4"/>
  <c r="O1064" i="4"/>
  <c r="O1065" i="4"/>
  <c r="O1066" i="4"/>
  <c r="O1067" i="4"/>
  <c r="O1068" i="4"/>
  <c r="O1069" i="4"/>
  <c r="O1070" i="4"/>
  <c r="O1071" i="4"/>
  <c r="O1072" i="4"/>
  <c r="O1073" i="4"/>
  <c r="O1074" i="4"/>
  <c r="O1075" i="4"/>
  <c r="O1076" i="4"/>
  <c r="O1077" i="4"/>
  <c r="O1078" i="4"/>
  <c r="O1079" i="4"/>
  <c r="O1080" i="4"/>
  <c r="O1081" i="4"/>
  <c r="O1082" i="4"/>
  <c r="O1083" i="4"/>
  <c r="O1084" i="4"/>
  <c r="O1085" i="4"/>
  <c r="O1086" i="4"/>
  <c r="O1087" i="4"/>
  <c r="O1088" i="4"/>
  <c r="O1089" i="4"/>
  <c r="O1090" i="4"/>
  <c r="O1091" i="4"/>
  <c r="O1092" i="4"/>
  <c r="O1093" i="4"/>
  <c r="O1094" i="4"/>
  <c r="O1095" i="4"/>
  <c r="O1096" i="4"/>
  <c r="O1097" i="4"/>
  <c r="O1098" i="4"/>
  <c r="O1099" i="4"/>
  <c r="O1100" i="4"/>
  <c r="O1101" i="4"/>
  <c r="O1102" i="4"/>
  <c r="O1103" i="4"/>
  <c r="O1104" i="4"/>
  <c r="O1105" i="4"/>
  <c r="O1106" i="4"/>
  <c r="O1107" i="4"/>
  <c r="O1108" i="4"/>
  <c r="O1109" i="4"/>
  <c r="O1110" i="4"/>
  <c r="O1111" i="4"/>
  <c r="O1112" i="4"/>
  <c r="O1113" i="4"/>
  <c r="O1114" i="4"/>
  <c r="O1115" i="4"/>
  <c r="O1116" i="4"/>
  <c r="O1117" i="4"/>
  <c r="O1118" i="4"/>
  <c r="O1119" i="4"/>
  <c r="O1120" i="4"/>
  <c r="O1121" i="4"/>
  <c r="O1122" i="4"/>
  <c r="O1123" i="4"/>
  <c r="O1124" i="4"/>
  <c r="O1125" i="4"/>
  <c r="O1126" i="4"/>
  <c r="O1127" i="4"/>
  <c r="O1128" i="4"/>
  <c r="O1129" i="4"/>
  <c r="O1130" i="4"/>
  <c r="O1131" i="4"/>
  <c r="O1132" i="4"/>
  <c r="O1133" i="4"/>
  <c r="O1134" i="4"/>
  <c r="O1135" i="4"/>
  <c r="O1136" i="4"/>
  <c r="O1137" i="4"/>
  <c r="O1138" i="4"/>
  <c r="O1139" i="4"/>
  <c r="O1140" i="4"/>
  <c r="O1141" i="4"/>
  <c r="O1142" i="4"/>
  <c r="O1143" i="4"/>
  <c r="O1144" i="4"/>
  <c r="O1145" i="4"/>
  <c r="O1146" i="4"/>
  <c r="O1147" i="4"/>
  <c r="O1148" i="4"/>
  <c r="O1149" i="4"/>
  <c r="O1150" i="4"/>
  <c r="O1151" i="4"/>
  <c r="O1152" i="4"/>
  <c r="O1153" i="4"/>
  <c r="O1154" i="4"/>
  <c r="O1155" i="4"/>
  <c r="O1156" i="4"/>
  <c r="O1157" i="4"/>
  <c r="O1158" i="4"/>
  <c r="O1159" i="4"/>
  <c r="O1160" i="4"/>
  <c r="O1161" i="4"/>
  <c r="O1162" i="4"/>
  <c r="O1163" i="4"/>
  <c r="O1164" i="4"/>
  <c r="O1165" i="4"/>
  <c r="O1166" i="4"/>
  <c r="O1167" i="4"/>
  <c r="O1168" i="4"/>
  <c r="O1169" i="4"/>
  <c r="O1170" i="4"/>
  <c r="O1171" i="4"/>
  <c r="O1172" i="4"/>
  <c r="O1173" i="4"/>
  <c r="O1174" i="4"/>
  <c r="O1175" i="4"/>
  <c r="O1176" i="4"/>
  <c r="O1177" i="4"/>
  <c r="O1178" i="4"/>
  <c r="O1179" i="4"/>
  <c r="O1180" i="4"/>
  <c r="O1181" i="4"/>
  <c r="O1182" i="4"/>
  <c r="O1183" i="4"/>
  <c r="O1184" i="4"/>
  <c r="O1185" i="4"/>
  <c r="O1186" i="4"/>
  <c r="O1187" i="4"/>
  <c r="O1188" i="4"/>
  <c r="O1189" i="4"/>
  <c r="O1190" i="4"/>
  <c r="O1191" i="4"/>
  <c r="O1192" i="4"/>
  <c r="O1193" i="4"/>
  <c r="O1194" i="4"/>
  <c r="O1195" i="4"/>
  <c r="O1196" i="4"/>
  <c r="O1197" i="4"/>
  <c r="O1198" i="4"/>
  <c r="O1199" i="4"/>
  <c r="O1200" i="4"/>
  <c r="O1201" i="4"/>
  <c r="O1202" i="4"/>
  <c r="O1203" i="4"/>
  <c r="O1204" i="4"/>
  <c r="O1205" i="4"/>
  <c r="O1206" i="4"/>
  <c r="O1207" i="4"/>
  <c r="O1208" i="4"/>
  <c r="O1209" i="4"/>
  <c r="O1210" i="4"/>
  <c r="O1211" i="4"/>
  <c r="O1212" i="4"/>
  <c r="O1213" i="4"/>
  <c r="O1214" i="4"/>
  <c r="O1215" i="4"/>
  <c r="O1216" i="4"/>
  <c r="O1217" i="4"/>
  <c r="O1218" i="4"/>
  <c r="O1219" i="4"/>
  <c r="O1220" i="4"/>
  <c r="O1221" i="4"/>
  <c r="O1222" i="4"/>
  <c r="O1223" i="4"/>
  <c r="O1224" i="4"/>
  <c r="O1225" i="4"/>
  <c r="O1226" i="4"/>
  <c r="O1227" i="4"/>
  <c r="O1228" i="4"/>
  <c r="O1229" i="4"/>
  <c r="O1230" i="4"/>
  <c r="O1231" i="4"/>
  <c r="O1232" i="4"/>
  <c r="O1233" i="4"/>
  <c r="O1234" i="4"/>
  <c r="O1235" i="4"/>
  <c r="O1236" i="4"/>
  <c r="O1237" i="4"/>
  <c r="O1238" i="4"/>
  <c r="O1239" i="4"/>
  <c r="O1240" i="4"/>
  <c r="O1241" i="4"/>
  <c r="O1242" i="4"/>
  <c r="O1243" i="4"/>
  <c r="O1244" i="4"/>
  <c r="O1245" i="4"/>
  <c r="O1246" i="4"/>
  <c r="O1247" i="4"/>
  <c r="O1248" i="4"/>
  <c r="O1249" i="4"/>
  <c r="O1250" i="4"/>
  <c r="O1251" i="4"/>
  <c r="O1252" i="4"/>
  <c r="O1253" i="4"/>
  <c r="O1254" i="4"/>
  <c r="O1255" i="4"/>
  <c r="O1256" i="4"/>
  <c r="O1257" i="4"/>
  <c r="O1258" i="4"/>
  <c r="O1259" i="4"/>
  <c r="O1260" i="4"/>
  <c r="O1261" i="4"/>
  <c r="O1262" i="4"/>
  <c r="O1263" i="4"/>
  <c r="O1264" i="4"/>
  <c r="O1265" i="4"/>
  <c r="O1266" i="4"/>
  <c r="O1267" i="4"/>
  <c r="O1268" i="4"/>
  <c r="O1269" i="4"/>
  <c r="O1270" i="4"/>
  <c r="O1271" i="4"/>
  <c r="O1272" i="4"/>
  <c r="O1273" i="4"/>
  <c r="O1274" i="4"/>
  <c r="O1275" i="4"/>
  <c r="O1276" i="4"/>
  <c r="O1277" i="4"/>
  <c r="O1278" i="4"/>
  <c r="O1279" i="4"/>
  <c r="O1280" i="4"/>
  <c r="O1281" i="4"/>
  <c r="O1282" i="4"/>
  <c r="O1283" i="4"/>
  <c r="O1284" i="4"/>
  <c r="O1285" i="4"/>
  <c r="O1286" i="4"/>
  <c r="O1287" i="4"/>
  <c r="O1288" i="4"/>
  <c r="O1289" i="4"/>
  <c r="O1290" i="4"/>
  <c r="O1291" i="4"/>
  <c r="O1292" i="4"/>
  <c r="O1293" i="4"/>
  <c r="O1294" i="4"/>
  <c r="O1295" i="4"/>
  <c r="O1296" i="4"/>
  <c r="O1297" i="4"/>
  <c r="O1298" i="4"/>
  <c r="O1299" i="4"/>
  <c r="O1300" i="4"/>
  <c r="O1301" i="4"/>
  <c r="O1302" i="4"/>
  <c r="O1303" i="4"/>
  <c r="O1304" i="4"/>
  <c r="O1305" i="4"/>
  <c r="O1306" i="4"/>
  <c r="O1307" i="4"/>
  <c r="O1308" i="4"/>
  <c r="O1309" i="4"/>
  <c r="O1310" i="4"/>
  <c r="O1311" i="4"/>
  <c r="O1312" i="4"/>
  <c r="O1313" i="4"/>
  <c r="O1314" i="4"/>
  <c r="O1315" i="4"/>
  <c r="O1316" i="4"/>
  <c r="O1317" i="4"/>
  <c r="O1318" i="4"/>
  <c r="O1319" i="4"/>
  <c r="O1320" i="4"/>
  <c r="O1321" i="4"/>
  <c r="O1322" i="4"/>
  <c r="O1323" i="4"/>
  <c r="O1324" i="4"/>
  <c r="O1325" i="4"/>
  <c r="O1326" i="4"/>
  <c r="O1327" i="4"/>
  <c r="O1328" i="4"/>
  <c r="O1329" i="4"/>
  <c r="O1330" i="4"/>
  <c r="O1331" i="4"/>
  <c r="O1332" i="4"/>
  <c r="O1333" i="4"/>
  <c r="O1334" i="4"/>
  <c r="O1335" i="4"/>
  <c r="O1336" i="4"/>
  <c r="O1337" i="4"/>
  <c r="O1338" i="4"/>
  <c r="O1339" i="4"/>
  <c r="O1340" i="4"/>
  <c r="O1341" i="4"/>
  <c r="O1342" i="4"/>
  <c r="O1343" i="4"/>
  <c r="O1344" i="4"/>
  <c r="O1345" i="4"/>
  <c r="O1346" i="4"/>
  <c r="O1347" i="4"/>
  <c r="O1348" i="4"/>
  <c r="O1349" i="4"/>
  <c r="O1350" i="4"/>
  <c r="O1351" i="4"/>
  <c r="O1352" i="4"/>
  <c r="O1353" i="4"/>
  <c r="O1354" i="4"/>
  <c r="O1355" i="4"/>
  <c r="O1356" i="4"/>
  <c r="O1357" i="4"/>
  <c r="O1358" i="4"/>
  <c r="O1359" i="4"/>
  <c r="O1360" i="4"/>
  <c r="O1361" i="4"/>
  <c r="O1362" i="4"/>
  <c r="O1363" i="4"/>
  <c r="O1364" i="4"/>
  <c r="O1365" i="4"/>
  <c r="O1366" i="4"/>
  <c r="O1367" i="4"/>
  <c r="O1368" i="4"/>
  <c r="O1369" i="4"/>
  <c r="O1370" i="4"/>
  <c r="O1371" i="4"/>
  <c r="O1372" i="4"/>
  <c r="O1373" i="4"/>
  <c r="O1374" i="4"/>
  <c r="O1375" i="4"/>
  <c r="O1376" i="4"/>
  <c r="O1377" i="4"/>
  <c r="O1378" i="4"/>
  <c r="O1379" i="4"/>
  <c r="O1380" i="4"/>
  <c r="O1381" i="4"/>
  <c r="O1382" i="4"/>
  <c r="O1383" i="4"/>
  <c r="O1384" i="4"/>
  <c r="O1385" i="4"/>
  <c r="O1386" i="4"/>
  <c r="O1387" i="4"/>
  <c r="O1388" i="4"/>
  <c r="O1389" i="4"/>
  <c r="O1390" i="4"/>
  <c r="O1391" i="4"/>
  <c r="O1392" i="4"/>
  <c r="O1393" i="4"/>
  <c r="O1394" i="4"/>
  <c r="O1395" i="4"/>
  <c r="O1396" i="4"/>
  <c r="O1397" i="4"/>
  <c r="O1398" i="4"/>
  <c r="O1399" i="4"/>
  <c r="O1400" i="4"/>
  <c r="O1401" i="4"/>
  <c r="O1402" i="4"/>
  <c r="O1403" i="4"/>
  <c r="O1404" i="4"/>
  <c r="O1405" i="4"/>
  <c r="O1406" i="4"/>
  <c r="O1407" i="4"/>
  <c r="O1408" i="4"/>
  <c r="O1409" i="4"/>
  <c r="O1410" i="4"/>
  <c r="O1411" i="4"/>
  <c r="O1412" i="4"/>
  <c r="O1413" i="4"/>
  <c r="O1414" i="4"/>
  <c r="O1415" i="4"/>
  <c r="O1416" i="4"/>
  <c r="O1417" i="4"/>
  <c r="O1418" i="4"/>
  <c r="O1419" i="4"/>
  <c r="O1420" i="4"/>
  <c r="O1421" i="4"/>
  <c r="O1422" i="4"/>
  <c r="O1423" i="4"/>
  <c r="O1424" i="4"/>
  <c r="O1425" i="4"/>
  <c r="O1426" i="4"/>
  <c r="O1427" i="4"/>
  <c r="O1428" i="4"/>
  <c r="O1429" i="4"/>
  <c r="O1430" i="4"/>
  <c r="O1431" i="4"/>
  <c r="O1432" i="4"/>
  <c r="O1433" i="4"/>
  <c r="O1434" i="4"/>
  <c r="O1435" i="4"/>
  <c r="O1436" i="4"/>
  <c r="O1437" i="4"/>
  <c r="O1438" i="4"/>
  <c r="O1439" i="4"/>
  <c r="O1440" i="4"/>
  <c r="O1441" i="4"/>
  <c r="O1442" i="4"/>
  <c r="O1443" i="4"/>
  <c r="O1444" i="4"/>
  <c r="O1445" i="4"/>
  <c r="O1446" i="4"/>
  <c r="O1447" i="4"/>
  <c r="O1448" i="4"/>
  <c r="O1449" i="4"/>
  <c r="O1450" i="4"/>
  <c r="O1451" i="4"/>
  <c r="O1452" i="4"/>
  <c r="O1453" i="4"/>
  <c r="O1454" i="4"/>
  <c r="O1455" i="4"/>
  <c r="O1456" i="4"/>
  <c r="O1457" i="4"/>
  <c r="O1458" i="4"/>
  <c r="O1459" i="4"/>
  <c r="O1460" i="4"/>
  <c r="O1461" i="4"/>
  <c r="O1462" i="4"/>
  <c r="O1463" i="4"/>
  <c r="O1464" i="4"/>
  <c r="O1465" i="4"/>
  <c r="O1466" i="4"/>
  <c r="O1467" i="4"/>
  <c r="O1468" i="4"/>
  <c r="O1469" i="4"/>
  <c r="O1470" i="4"/>
  <c r="O1471" i="4"/>
  <c r="O1472" i="4"/>
  <c r="O1473" i="4"/>
  <c r="O1474" i="4"/>
  <c r="O1475" i="4"/>
  <c r="O1476" i="4"/>
  <c r="O1477" i="4"/>
  <c r="O1478" i="4"/>
  <c r="O1479" i="4"/>
  <c r="O1480" i="4"/>
  <c r="O1481" i="4"/>
  <c r="O1482" i="4"/>
  <c r="O1483" i="4"/>
  <c r="O1484" i="4"/>
  <c r="O1485" i="4"/>
  <c r="O1486" i="4"/>
  <c r="O1487" i="4"/>
  <c r="O1488" i="4"/>
  <c r="O1489" i="4"/>
  <c r="O1490" i="4"/>
  <c r="O1491" i="4"/>
  <c r="O1492" i="4"/>
  <c r="O1493" i="4"/>
  <c r="O1494" i="4"/>
  <c r="O1495" i="4"/>
  <c r="O1496" i="4"/>
  <c r="O1497" i="4"/>
  <c r="O1498" i="4"/>
  <c r="O1499" i="4"/>
  <c r="O1500" i="4"/>
  <c r="O1501" i="4"/>
  <c r="O1502" i="4"/>
  <c r="O1503" i="4"/>
  <c r="O1504" i="4"/>
  <c r="O1505" i="4"/>
  <c r="O1506" i="4"/>
  <c r="O1507" i="4"/>
  <c r="O1508" i="4"/>
  <c r="O1509" i="4"/>
  <c r="O1510" i="4"/>
  <c r="O1511" i="4"/>
  <c r="O1512" i="4"/>
  <c r="O1513" i="4"/>
  <c r="O1514" i="4"/>
  <c r="O1515" i="4"/>
  <c r="O1516" i="4"/>
  <c r="O1517" i="4"/>
  <c r="O1518" i="4"/>
  <c r="O1519" i="4"/>
  <c r="O1520" i="4"/>
  <c r="O1521" i="4"/>
  <c r="O1522" i="4"/>
  <c r="O1523" i="4"/>
  <c r="O1524" i="4"/>
  <c r="O1525" i="4"/>
  <c r="O1526" i="4"/>
  <c r="O1527" i="4"/>
  <c r="O1528" i="4"/>
  <c r="O1529" i="4"/>
  <c r="O1530" i="4"/>
  <c r="O1531" i="4"/>
  <c r="O1532" i="4"/>
  <c r="O1533" i="4"/>
  <c r="O1534" i="4"/>
  <c r="O1535" i="4"/>
  <c r="O1536" i="4"/>
  <c r="O1537" i="4"/>
  <c r="O1538" i="4"/>
  <c r="O1539" i="4"/>
  <c r="O1540" i="4"/>
  <c r="O1541" i="4"/>
  <c r="O1542" i="4"/>
  <c r="O1543" i="4"/>
  <c r="O1544" i="4"/>
  <c r="O1545" i="4"/>
  <c r="O1546" i="4"/>
  <c r="O1547" i="4"/>
  <c r="O1548" i="4"/>
  <c r="O1549" i="4"/>
  <c r="O1550" i="4"/>
  <c r="O1551" i="4"/>
  <c r="O1552" i="4"/>
  <c r="O1553" i="4"/>
  <c r="O1554" i="4"/>
  <c r="O1555" i="4"/>
  <c r="O1556" i="4"/>
  <c r="O1557" i="4"/>
  <c r="O1558" i="4"/>
  <c r="O1559" i="4"/>
  <c r="O1560" i="4"/>
  <c r="O1561" i="4"/>
  <c r="O1562" i="4"/>
  <c r="O1563" i="4"/>
  <c r="O1564" i="4"/>
  <c r="O1565" i="4"/>
  <c r="O1566" i="4"/>
  <c r="O1567" i="4"/>
  <c r="O1568" i="4"/>
  <c r="O1569" i="4"/>
  <c r="O1570" i="4"/>
  <c r="O1571" i="4"/>
  <c r="O1572" i="4"/>
  <c r="O1573" i="4"/>
  <c r="O1574" i="4"/>
  <c r="O1575" i="4"/>
  <c r="O1576" i="4"/>
  <c r="O1577" i="4"/>
  <c r="O1578" i="4"/>
  <c r="O1579" i="4"/>
  <c r="O1580" i="4"/>
  <c r="O1581" i="4"/>
  <c r="O1582" i="4"/>
  <c r="O1583" i="4"/>
  <c r="O1584" i="4"/>
  <c r="O1585" i="4"/>
  <c r="O1586" i="4"/>
  <c r="O1587" i="4"/>
  <c r="O1588" i="4"/>
  <c r="O1589" i="4"/>
  <c r="O1590" i="4"/>
  <c r="O1591" i="4"/>
  <c r="O1592" i="4"/>
  <c r="O1593" i="4"/>
  <c r="O1594" i="4"/>
  <c r="O1595" i="4"/>
  <c r="O1596" i="4"/>
  <c r="O1597" i="4"/>
  <c r="O1598" i="4"/>
  <c r="O1599" i="4"/>
  <c r="O1600" i="4"/>
  <c r="O1601" i="4"/>
  <c r="O1602" i="4"/>
  <c r="O1603" i="4"/>
  <c r="O1604" i="4"/>
  <c r="O1605" i="4"/>
  <c r="O1606" i="4"/>
  <c r="O1607" i="4"/>
  <c r="O1608" i="4"/>
  <c r="O1609" i="4"/>
  <c r="O1610" i="4"/>
  <c r="O1611" i="4"/>
  <c r="O1612" i="4"/>
  <c r="O1613" i="4"/>
  <c r="O1614" i="4"/>
  <c r="O1615" i="4"/>
  <c r="O1616" i="4"/>
  <c r="O1617" i="4"/>
  <c r="O1618" i="4"/>
  <c r="O1619" i="4"/>
  <c r="O1620" i="4"/>
  <c r="O1621" i="4"/>
  <c r="O1622" i="4"/>
  <c r="O1623" i="4"/>
  <c r="O1624" i="4"/>
  <c r="O1625" i="4"/>
  <c r="O1626" i="4"/>
  <c r="O1627" i="4"/>
  <c r="O1628" i="4"/>
  <c r="O1629" i="4"/>
  <c r="O1630" i="4"/>
  <c r="O1631" i="4"/>
  <c r="O1632" i="4"/>
  <c r="O1633" i="4"/>
  <c r="O1634" i="4"/>
  <c r="O1635" i="4"/>
  <c r="O1636" i="4"/>
  <c r="O1637" i="4"/>
  <c r="O1638" i="4"/>
  <c r="O1639" i="4"/>
  <c r="O1640" i="4"/>
  <c r="O1641" i="4"/>
  <c r="O1642" i="4"/>
  <c r="O1643" i="4"/>
  <c r="O1644" i="4"/>
  <c r="O1645" i="4"/>
  <c r="O1646" i="4"/>
  <c r="O1647" i="4"/>
  <c r="O1648" i="4"/>
  <c r="O1649" i="4"/>
  <c r="O1650" i="4"/>
  <c r="O1651" i="4"/>
  <c r="O1652" i="4"/>
  <c r="O1653" i="4"/>
  <c r="O1654" i="4"/>
  <c r="O1655" i="4"/>
  <c r="O1656" i="4"/>
  <c r="O1657" i="4"/>
  <c r="O1658" i="4"/>
  <c r="O1659" i="4"/>
  <c r="O1660" i="4"/>
  <c r="O1661" i="4"/>
  <c r="O1662" i="4"/>
  <c r="O1663" i="4"/>
  <c r="O1664" i="4"/>
  <c r="O1665" i="4"/>
  <c r="O1666" i="4"/>
  <c r="O1667" i="4"/>
  <c r="O1668" i="4"/>
  <c r="O1669" i="4"/>
  <c r="O1670" i="4"/>
  <c r="O1671" i="4"/>
  <c r="O1672" i="4"/>
  <c r="O1673" i="4"/>
  <c r="O1674" i="4"/>
  <c r="O1675" i="4"/>
  <c r="O1676" i="4"/>
  <c r="O1677" i="4"/>
  <c r="O1678" i="4"/>
  <c r="O1679" i="4"/>
  <c r="O1680" i="4"/>
  <c r="O1681" i="4"/>
  <c r="O1682" i="4"/>
  <c r="O1683" i="4"/>
  <c r="O1684" i="4"/>
  <c r="O1685" i="4"/>
  <c r="O1686" i="4"/>
  <c r="O1687" i="4"/>
  <c r="O1688" i="4"/>
  <c r="O1689" i="4"/>
  <c r="O1690" i="4"/>
  <c r="O1691" i="4"/>
  <c r="O1692" i="4"/>
  <c r="O1693" i="4"/>
  <c r="O1694" i="4"/>
  <c r="O1695" i="4"/>
  <c r="O1696" i="4"/>
  <c r="O1697" i="4"/>
  <c r="O1698" i="4"/>
  <c r="O1699" i="4"/>
  <c r="O1700" i="4"/>
  <c r="O1701" i="4"/>
  <c r="O1702" i="4"/>
  <c r="O1703" i="4"/>
  <c r="O1704" i="4"/>
  <c r="O1705" i="4"/>
  <c r="O1706" i="4"/>
  <c r="O1707" i="4"/>
  <c r="O1708" i="4"/>
  <c r="O1709" i="4"/>
  <c r="O1710" i="4"/>
  <c r="O1711" i="4"/>
  <c r="O1712" i="4"/>
  <c r="O1713" i="4"/>
  <c r="O1714" i="4"/>
  <c r="O1715" i="4"/>
  <c r="O1716" i="4"/>
  <c r="O1717" i="4"/>
  <c r="O1718" i="4"/>
  <c r="O1719" i="4"/>
  <c r="O1720" i="4"/>
  <c r="O1721" i="4"/>
  <c r="O1722" i="4"/>
  <c r="O1723" i="4"/>
  <c r="O1724" i="4"/>
  <c r="O1725" i="4"/>
  <c r="O1726" i="4"/>
  <c r="O1727" i="4"/>
  <c r="O1728" i="4"/>
  <c r="O1729" i="4"/>
  <c r="O1730" i="4"/>
  <c r="O1731" i="4"/>
  <c r="O1732" i="4"/>
  <c r="O1733" i="4"/>
  <c r="O1734" i="4"/>
  <c r="O1735" i="4"/>
  <c r="O1736" i="4"/>
  <c r="O1737" i="4"/>
  <c r="O1738" i="4"/>
  <c r="O1739" i="4"/>
  <c r="O1740" i="4"/>
  <c r="O1741" i="4"/>
  <c r="O1742" i="4"/>
  <c r="O1743" i="4"/>
  <c r="O1744" i="4"/>
  <c r="O1745" i="4"/>
  <c r="O1746" i="4"/>
  <c r="O1747" i="4"/>
  <c r="O1748" i="4"/>
  <c r="O1749" i="4"/>
  <c r="O1750" i="4"/>
  <c r="O1751" i="4"/>
  <c r="O1752" i="4"/>
  <c r="O1753" i="4"/>
  <c r="O1754" i="4"/>
  <c r="O1755" i="4"/>
  <c r="O1756" i="4"/>
  <c r="O1757" i="4"/>
  <c r="O1758" i="4"/>
  <c r="O1759" i="4"/>
  <c r="O1760" i="4"/>
  <c r="O1761" i="4"/>
  <c r="O1762" i="4"/>
  <c r="O1763" i="4"/>
  <c r="O1764" i="4"/>
  <c r="O1765" i="4"/>
  <c r="O1766" i="4"/>
  <c r="O1767" i="4"/>
  <c r="O1768" i="4"/>
  <c r="O1769" i="4"/>
  <c r="O1770" i="4"/>
  <c r="O1771" i="4"/>
  <c r="O1772" i="4"/>
  <c r="O1773" i="4"/>
  <c r="O1774" i="4"/>
  <c r="O1775" i="4"/>
  <c r="O1776" i="4"/>
  <c r="O1777" i="4"/>
  <c r="O1778" i="4"/>
  <c r="O1779" i="4"/>
  <c r="O1780" i="4"/>
  <c r="O1781" i="4"/>
  <c r="O1782" i="4"/>
  <c r="O1783" i="4"/>
  <c r="O1784" i="4"/>
  <c r="O1785" i="4"/>
  <c r="O1786" i="4"/>
  <c r="O1787" i="4"/>
  <c r="O1788" i="4"/>
  <c r="O1789" i="4"/>
  <c r="O1790" i="4"/>
  <c r="O1791" i="4"/>
  <c r="O1792" i="4"/>
  <c r="O1793" i="4"/>
  <c r="O1794" i="4"/>
  <c r="O1795" i="4"/>
  <c r="O1796" i="4"/>
  <c r="O1797" i="4"/>
  <c r="O1798" i="4"/>
  <c r="O1799" i="4"/>
  <c r="O1800" i="4"/>
  <c r="O1801" i="4"/>
  <c r="O1802" i="4"/>
  <c r="O1803" i="4"/>
  <c r="O1804" i="4"/>
  <c r="O1805" i="4"/>
  <c r="O1806" i="4"/>
  <c r="O1807" i="4"/>
  <c r="O1808" i="4"/>
  <c r="O1809" i="4"/>
  <c r="O1810" i="4"/>
  <c r="O1811" i="4"/>
  <c r="O1812" i="4"/>
  <c r="O1813" i="4"/>
  <c r="O1814" i="4"/>
  <c r="O1815" i="4"/>
  <c r="O1816" i="4"/>
  <c r="O1817" i="4"/>
  <c r="O1818" i="4"/>
  <c r="O1819" i="4"/>
  <c r="O1820" i="4"/>
  <c r="O1821" i="4"/>
  <c r="O1822" i="4"/>
  <c r="O1823" i="4"/>
  <c r="O1824" i="4"/>
  <c r="O1825" i="4"/>
  <c r="O1826" i="4"/>
  <c r="O1827" i="4"/>
  <c r="O1828" i="4"/>
  <c r="O1829" i="4"/>
  <c r="O1830" i="4"/>
  <c r="O1831" i="4"/>
  <c r="O1832" i="4"/>
  <c r="O1833" i="4"/>
  <c r="O1834" i="4"/>
  <c r="O1835" i="4"/>
  <c r="O1836" i="4"/>
  <c r="O1837" i="4"/>
  <c r="O1838" i="4"/>
  <c r="O1839" i="4"/>
  <c r="O1840" i="4"/>
  <c r="O1841" i="4"/>
  <c r="O1842" i="4"/>
  <c r="O1843" i="4"/>
  <c r="O1844" i="4"/>
  <c r="O1845" i="4"/>
  <c r="O1846" i="4"/>
  <c r="O1847" i="4"/>
  <c r="O1848" i="4"/>
  <c r="O1849" i="4"/>
  <c r="O1850" i="4"/>
  <c r="O1851" i="4"/>
  <c r="O1852" i="4"/>
  <c r="O1853" i="4"/>
  <c r="O1854" i="4"/>
  <c r="O1855" i="4"/>
  <c r="O1856" i="4"/>
  <c r="O1857" i="4"/>
  <c r="O1858" i="4"/>
  <c r="O1859" i="4"/>
  <c r="O1860" i="4"/>
  <c r="O1861" i="4"/>
  <c r="O1862" i="4"/>
  <c r="O1863" i="4"/>
  <c r="O1864" i="4"/>
  <c r="O1865" i="4"/>
  <c r="O1866" i="4"/>
  <c r="O1867" i="4"/>
  <c r="O1868" i="4"/>
  <c r="O1869" i="4"/>
  <c r="O1870" i="4"/>
  <c r="O1871" i="4"/>
  <c r="O1872" i="4"/>
  <c r="O1873" i="4"/>
  <c r="O1874" i="4"/>
  <c r="O1875" i="4"/>
  <c r="O1876" i="4"/>
  <c r="O1877" i="4"/>
  <c r="O1878" i="4"/>
  <c r="O1879" i="4"/>
  <c r="O1880" i="4"/>
  <c r="O1881" i="4"/>
  <c r="O1882" i="4"/>
  <c r="O1883" i="4"/>
  <c r="O1884" i="4"/>
  <c r="O1885" i="4"/>
  <c r="O1886" i="4"/>
  <c r="O1887" i="4"/>
  <c r="O1888" i="4"/>
  <c r="O1889" i="4"/>
  <c r="O1890" i="4"/>
  <c r="O1891" i="4"/>
  <c r="O1892" i="4"/>
  <c r="O1893" i="4"/>
  <c r="O1894" i="4"/>
  <c r="O1895" i="4"/>
  <c r="O1896" i="4"/>
  <c r="O1897" i="4"/>
  <c r="O1898" i="4"/>
  <c r="O1899" i="4"/>
  <c r="O1900" i="4"/>
  <c r="O1901" i="4"/>
  <c r="O1902" i="4"/>
  <c r="O1903" i="4"/>
  <c r="O1904" i="4"/>
  <c r="O1905" i="4"/>
  <c r="O1906" i="4"/>
  <c r="O1907" i="4"/>
  <c r="O1908" i="4"/>
  <c r="O1909" i="4"/>
  <c r="O1910" i="4"/>
  <c r="O1911" i="4"/>
  <c r="O1912" i="4"/>
  <c r="O1913" i="4"/>
  <c r="O1914" i="4"/>
  <c r="O1915" i="4"/>
  <c r="O1916" i="4"/>
  <c r="O1917" i="4"/>
  <c r="O1918" i="4"/>
  <c r="O1919" i="4"/>
  <c r="O1920" i="4"/>
  <c r="O1921" i="4"/>
  <c r="O1922" i="4"/>
  <c r="O1923" i="4"/>
  <c r="O1924" i="4"/>
  <c r="O1925" i="4"/>
  <c r="O1926" i="4"/>
  <c r="O1927" i="4"/>
  <c r="O1928" i="4"/>
  <c r="O1929" i="4"/>
  <c r="O1930" i="4"/>
  <c r="O1931" i="4"/>
  <c r="O1932" i="4"/>
  <c r="O1933" i="4"/>
  <c r="O1934" i="4"/>
  <c r="O1935" i="4"/>
  <c r="O1936" i="4"/>
  <c r="O1937" i="4"/>
  <c r="O1938" i="4"/>
  <c r="O1939" i="4"/>
  <c r="O1940" i="4"/>
  <c r="O1941" i="4"/>
  <c r="O1942" i="4"/>
  <c r="O1943" i="4"/>
  <c r="O1944" i="4"/>
  <c r="O1945" i="4"/>
  <c r="O1946" i="4"/>
  <c r="O1947" i="4"/>
  <c r="O1948" i="4"/>
  <c r="O1949" i="4"/>
  <c r="O1950" i="4"/>
  <c r="O1951" i="4"/>
  <c r="O1952" i="4"/>
  <c r="O1953" i="4"/>
  <c r="O1954" i="4"/>
  <c r="O1955" i="4"/>
  <c r="O1956" i="4"/>
  <c r="O1957" i="4"/>
  <c r="O1958" i="4"/>
  <c r="O1959" i="4"/>
  <c r="O1960" i="4"/>
  <c r="O1961" i="4"/>
  <c r="O1962" i="4"/>
  <c r="O1963" i="4"/>
  <c r="O1964" i="4"/>
  <c r="O1965" i="4"/>
  <c r="O1966" i="4"/>
  <c r="O1967" i="4"/>
  <c r="O1968" i="4"/>
  <c r="O1969" i="4"/>
  <c r="O1970" i="4"/>
  <c r="O1971" i="4"/>
  <c r="O1972" i="4"/>
  <c r="O1973" i="4"/>
  <c r="O1974" i="4"/>
  <c r="O1975" i="4"/>
  <c r="O1976" i="4"/>
  <c r="O1977" i="4"/>
  <c r="O1978" i="4"/>
  <c r="O1979" i="4"/>
  <c r="O1980" i="4"/>
  <c r="O1981" i="4"/>
  <c r="O1982" i="4"/>
  <c r="O1983" i="4"/>
  <c r="O1984" i="4"/>
  <c r="O1985" i="4"/>
  <c r="O1986" i="4"/>
  <c r="O1987" i="4"/>
  <c r="O1988" i="4"/>
  <c r="O1989" i="4"/>
  <c r="O1990" i="4"/>
  <c r="O1991" i="4"/>
  <c r="O1992" i="4"/>
  <c r="O1993" i="4"/>
  <c r="O1994" i="4"/>
  <c r="O1995" i="4"/>
  <c r="O1996" i="4"/>
  <c r="O1997" i="4"/>
  <c r="O1998" i="4"/>
  <c r="O1999" i="4"/>
  <c r="O2000" i="4"/>
  <c r="O2001" i="4"/>
  <c r="O2002" i="4"/>
  <c r="O2003" i="4"/>
  <c r="O2004" i="4"/>
  <c r="O2005" i="4"/>
  <c r="O2006" i="4"/>
  <c r="O2007" i="4"/>
  <c r="O2008" i="4"/>
  <c r="O2009" i="4"/>
  <c r="O2010" i="4"/>
  <c r="O2011" i="4"/>
  <c r="O2012" i="4"/>
  <c r="O2013" i="4"/>
  <c r="O2014" i="4"/>
  <c r="O2015" i="4"/>
  <c r="O2016" i="4"/>
  <c r="O2017" i="4"/>
  <c r="O2018" i="4"/>
  <c r="O2019" i="4"/>
  <c r="O2020" i="4"/>
  <c r="O2021" i="4"/>
  <c r="O2022" i="4"/>
  <c r="O2023" i="4"/>
  <c r="O2024" i="4"/>
  <c r="O2025" i="4"/>
  <c r="O2026" i="4"/>
  <c r="O2027" i="4"/>
  <c r="O2028" i="4"/>
  <c r="O2029" i="4"/>
  <c r="O2030" i="4"/>
  <c r="O2031" i="4"/>
  <c r="O2032" i="4"/>
  <c r="O2033" i="4"/>
  <c r="O2034" i="4"/>
  <c r="O2035" i="4"/>
  <c r="O2036" i="4"/>
  <c r="O2037" i="4"/>
  <c r="O2038" i="4"/>
  <c r="O2039" i="4"/>
  <c r="O2040" i="4"/>
  <c r="O2041" i="4"/>
  <c r="O2042" i="4"/>
  <c r="O2043" i="4"/>
  <c r="O2044" i="4"/>
  <c r="O2045" i="4"/>
  <c r="O2046" i="4"/>
  <c r="O2047" i="4"/>
  <c r="O2048" i="4"/>
  <c r="O2049" i="4"/>
  <c r="O2050" i="4"/>
  <c r="O2051" i="4"/>
  <c r="O2052" i="4"/>
  <c r="O2053" i="4"/>
  <c r="O2054" i="4"/>
  <c r="O2055" i="4"/>
  <c r="O2056" i="4"/>
  <c r="O2057" i="4"/>
  <c r="O2058" i="4"/>
  <c r="O2059" i="4"/>
  <c r="O2060" i="4"/>
  <c r="O2061" i="4"/>
  <c r="O2062" i="4"/>
  <c r="O2063" i="4"/>
  <c r="O2064" i="4"/>
  <c r="O2065" i="4"/>
  <c r="O2066" i="4"/>
  <c r="O2067" i="4"/>
  <c r="O2068" i="4"/>
  <c r="O2069" i="4"/>
  <c r="O2070" i="4"/>
  <c r="O2071" i="4"/>
  <c r="O2072" i="4"/>
  <c r="O2073" i="4"/>
  <c r="O2074" i="4"/>
  <c r="O2075" i="4"/>
  <c r="O2076" i="4"/>
  <c r="O2077" i="4"/>
  <c r="O2078" i="4"/>
  <c r="O2079" i="4"/>
  <c r="O2080" i="4"/>
  <c r="O2081" i="4"/>
  <c r="O2082" i="4"/>
  <c r="O2083" i="4"/>
  <c r="O2084" i="4"/>
  <c r="O2085" i="4"/>
  <c r="O2086" i="4"/>
  <c r="O2087" i="4"/>
  <c r="O2088" i="4"/>
  <c r="O2089" i="4"/>
  <c r="O2090" i="4"/>
  <c r="O2091" i="4"/>
  <c r="O2092" i="4"/>
  <c r="O2093" i="4"/>
  <c r="O2094" i="4"/>
  <c r="O2095" i="4"/>
  <c r="O2096" i="4"/>
  <c r="O2097" i="4"/>
  <c r="O2098" i="4"/>
  <c r="O2099" i="4"/>
  <c r="O2100" i="4"/>
  <c r="O2101" i="4"/>
  <c r="O2102" i="4"/>
  <c r="O2103" i="4"/>
  <c r="O2104" i="4"/>
  <c r="O2105" i="4"/>
  <c r="O2106" i="4"/>
  <c r="O2107" i="4"/>
  <c r="O2108" i="4"/>
  <c r="O2109" i="4"/>
  <c r="O2110" i="4"/>
  <c r="O2111" i="4"/>
  <c r="O2112" i="4"/>
  <c r="O2113" i="4"/>
  <c r="O2114" i="4"/>
  <c r="O2115" i="4"/>
  <c r="O2116" i="4"/>
  <c r="O2117" i="4"/>
  <c r="O2118" i="4"/>
  <c r="O2119" i="4"/>
  <c r="O2120" i="4"/>
  <c r="O2121" i="4"/>
  <c r="O2122" i="4"/>
  <c r="O2123" i="4"/>
  <c r="O2124" i="4"/>
  <c r="O2125" i="4"/>
  <c r="O2126" i="4"/>
  <c r="O2127" i="4"/>
  <c r="O2128" i="4"/>
  <c r="O2129" i="4"/>
  <c r="O2130" i="4"/>
  <c r="O2131" i="4"/>
  <c r="O2132" i="4"/>
  <c r="O2133" i="4"/>
  <c r="O2134" i="4"/>
  <c r="O2135" i="4"/>
  <c r="O2136" i="4"/>
  <c r="O2137" i="4"/>
  <c r="O2138" i="4"/>
  <c r="O2139" i="4"/>
  <c r="O2140" i="4"/>
  <c r="O2141" i="4"/>
  <c r="O2142" i="4"/>
  <c r="O2143" i="4"/>
  <c r="O2144" i="4"/>
  <c r="O2145" i="4"/>
  <c r="O2146" i="4"/>
  <c r="O2147" i="4"/>
  <c r="O2148" i="4"/>
  <c r="O2149" i="4"/>
  <c r="O2150" i="4"/>
  <c r="O2151" i="4"/>
  <c r="O2152" i="4"/>
  <c r="O2153" i="4"/>
  <c r="O2154" i="4"/>
  <c r="O2155" i="4"/>
  <c r="O2156" i="4"/>
  <c r="O2157" i="4"/>
  <c r="O2158" i="4"/>
  <c r="O2159" i="4"/>
  <c r="O2160" i="4"/>
  <c r="O2161" i="4"/>
  <c r="O2162" i="4"/>
  <c r="O2163" i="4"/>
  <c r="O2164" i="4"/>
  <c r="O2165" i="4"/>
  <c r="O2166" i="4"/>
  <c r="O2167" i="4"/>
  <c r="O2168" i="4"/>
  <c r="O2169" i="4"/>
  <c r="O2170" i="4"/>
  <c r="O2171" i="4"/>
  <c r="O2172" i="4"/>
  <c r="O2173" i="4"/>
  <c r="O2174" i="4"/>
  <c r="O2175" i="4"/>
  <c r="O2176" i="4"/>
  <c r="O2177" i="4"/>
  <c r="O2178" i="4"/>
  <c r="O2179" i="4"/>
  <c r="O2180" i="4"/>
  <c r="O2181" i="4"/>
  <c r="O2182" i="4"/>
  <c r="O2183" i="4"/>
  <c r="O2184" i="4"/>
  <c r="O2185" i="4"/>
  <c r="O2186" i="4"/>
  <c r="O2187" i="4"/>
  <c r="O2188" i="4"/>
  <c r="O2189" i="4"/>
  <c r="O2190" i="4"/>
  <c r="O2191" i="4"/>
  <c r="O2192" i="4"/>
  <c r="O2193" i="4"/>
  <c r="O2194" i="4"/>
  <c r="O2195" i="4"/>
  <c r="O2196" i="4"/>
  <c r="O2197" i="4"/>
  <c r="O2198" i="4"/>
  <c r="O2199" i="4"/>
  <c r="O2200" i="4"/>
  <c r="O2201" i="4"/>
  <c r="O2202" i="4"/>
  <c r="O2203" i="4"/>
  <c r="O2204" i="4"/>
  <c r="O2205" i="4"/>
  <c r="O2206" i="4"/>
  <c r="O2207" i="4"/>
  <c r="O2208" i="4"/>
  <c r="O2209" i="4"/>
  <c r="O2210" i="4"/>
  <c r="O2211" i="4"/>
  <c r="O2212" i="4"/>
  <c r="O2213" i="4"/>
  <c r="O2214" i="4"/>
  <c r="O2215" i="4"/>
  <c r="O2216" i="4"/>
  <c r="O2217" i="4"/>
  <c r="O2218" i="4"/>
  <c r="O2219" i="4"/>
  <c r="O2220" i="4"/>
  <c r="O2221" i="4"/>
  <c r="O2222" i="4"/>
  <c r="O2223" i="4"/>
  <c r="O2224" i="4"/>
  <c r="O2225" i="4"/>
  <c r="O2226" i="4"/>
  <c r="O2227" i="4"/>
  <c r="O2228" i="4"/>
  <c r="O2229" i="4"/>
  <c r="O2230" i="4"/>
  <c r="O2231" i="4"/>
  <c r="O2232" i="4"/>
  <c r="O2233" i="4"/>
  <c r="O2234" i="4"/>
  <c r="O2235" i="4"/>
  <c r="O2236" i="4"/>
  <c r="O2237" i="4"/>
  <c r="O2238" i="4"/>
  <c r="O2239" i="4"/>
  <c r="O2240" i="4"/>
  <c r="O2241" i="4"/>
  <c r="O2242" i="4"/>
  <c r="O2243" i="4"/>
  <c r="O2244" i="4"/>
  <c r="O2245" i="4"/>
  <c r="O2246" i="4"/>
  <c r="O2247" i="4"/>
  <c r="O2248" i="4"/>
  <c r="O2249" i="4"/>
  <c r="O2250" i="4"/>
  <c r="O2251" i="4"/>
  <c r="O2252" i="4"/>
  <c r="O2253" i="4"/>
  <c r="O2254" i="4"/>
  <c r="O2255" i="4"/>
  <c r="O2256" i="4"/>
  <c r="O2257" i="4"/>
  <c r="O2258" i="4"/>
  <c r="O2259" i="4"/>
  <c r="O2260" i="4"/>
  <c r="O2261" i="4"/>
  <c r="O2262" i="4"/>
  <c r="O2263" i="4"/>
  <c r="O2264" i="4"/>
  <c r="O2265" i="4"/>
  <c r="O2266" i="4"/>
  <c r="O2267" i="4"/>
  <c r="O2268" i="4"/>
  <c r="O2269" i="4"/>
  <c r="O2270" i="4"/>
  <c r="O2271" i="4"/>
  <c r="O2272" i="4"/>
  <c r="O2273" i="4"/>
  <c r="O2274" i="4"/>
  <c r="O2275" i="4"/>
  <c r="O2276" i="4"/>
  <c r="O2277" i="4"/>
  <c r="O2278" i="4"/>
  <c r="O2279" i="4"/>
  <c r="O2280" i="4"/>
  <c r="O2281" i="4"/>
  <c r="O2282" i="4"/>
  <c r="O2283" i="4"/>
  <c r="O2284" i="4"/>
  <c r="O2285" i="4"/>
  <c r="O2286" i="4"/>
  <c r="O2287" i="4"/>
  <c r="O2288" i="4"/>
  <c r="O2289" i="4"/>
  <c r="O2290" i="4"/>
  <c r="O2291" i="4"/>
  <c r="O2292" i="4"/>
  <c r="O2293" i="4"/>
  <c r="O2294" i="4"/>
  <c r="O2295" i="4"/>
  <c r="O2296" i="4"/>
  <c r="O2297" i="4"/>
  <c r="O2298" i="4"/>
  <c r="O2299" i="4"/>
  <c r="O2300" i="4"/>
  <c r="O2301" i="4"/>
  <c r="O2302" i="4"/>
  <c r="O2303" i="4"/>
  <c r="O2304" i="4"/>
  <c r="O2305" i="4"/>
  <c r="O2306" i="4"/>
  <c r="O2307" i="4"/>
  <c r="O2308" i="4"/>
  <c r="O2309" i="4"/>
  <c r="O2310" i="4"/>
  <c r="O2311" i="4"/>
  <c r="O2312" i="4"/>
  <c r="O2313" i="4"/>
  <c r="O2314" i="4"/>
  <c r="O2315" i="4"/>
  <c r="O2316" i="4"/>
  <c r="O2317" i="4"/>
  <c r="O2318" i="4"/>
  <c r="O2319" i="4"/>
  <c r="O2320" i="4"/>
  <c r="O2321" i="4"/>
  <c r="O2322" i="4"/>
  <c r="O2323" i="4"/>
  <c r="O2324" i="4"/>
  <c r="O2325" i="4"/>
  <c r="O2326" i="4"/>
  <c r="O2327" i="4"/>
  <c r="O2328" i="4"/>
  <c r="O2329" i="4"/>
  <c r="O2330" i="4"/>
  <c r="O2331" i="4"/>
  <c r="O2332" i="4"/>
  <c r="O2333" i="4"/>
  <c r="O2334" i="4"/>
  <c r="O2335" i="4"/>
  <c r="O2336" i="4"/>
  <c r="O2337" i="4"/>
  <c r="O2338" i="4"/>
  <c r="O2339" i="4"/>
  <c r="O2340" i="4"/>
  <c r="O2341" i="4"/>
  <c r="O2342" i="4"/>
  <c r="O2343" i="4"/>
  <c r="O2344" i="4"/>
  <c r="O2345" i="4"/>
  <c r="O2346" i="4"/>
  <c r="O2347" i="4"/>
  <c r="O2348" i="4"/>
  <c r="O2349" i="4"/>
  <c r="O2350" i="4"/>
  <c r="O2351" i="4"/>
  <c r="O2352" i="4"/>
  <c r="O2353" i="4"/>
  <c r="O2354" i="4"/>
  <c r="O2355" i="4"/>
  <c r="O2356" i="4"/>
  <c r="O2357" i="4"/>
  <c r="O2358" i="4"/>
  <c r="O2359" i="4"/>
  <c r="O2360" i="4"/>
  <c r="O2361" i="4"/>
  <c r="O2362" i="4"/>
  <c r="O2363" i="4"/>
  <c r="O2364" i="4"/>
  <c r="O2365" i="4"/>
  <c r="O2366" i="4"/>
  <c r="O2367" i="4"/>
  <c r="O2368" i="4"/>
  <c r="O2369" i="4"/>
  <c r="O2370" i="4"/>
  <c r="O2371" i="4"/>
  <c r="O2372" i="4"/>
  <c r="O2373" i="4"/>
  <c r="O2374" i="4"/>
  <c r="O2375" i="4"/>
  <c r="O2376" i="4"/>
  <c r="O2377" i="4"/>
  <c r="O2378" i="4"/>
  <c r="O2379" i="4"/>
  <c r="O2380" i="4"/>
  <c r="O2381" i="4"/>
  <c r="O2382" i="4"/>
  <c r="O2383" i="4"/>
  <c r="O2384" i="4"/>
  <c r="O2385" i="4"/>
  <c r="O2386" i="4"/>
  <c r="O2387" i="4"/>
  <c r="O2388" i="4"/>
  <c r="O2389" i="4"/>
  <c r="O2390" i="4"/>
  <c r="O2391" i="4"/>
  <c r="O2392" i="4"/>
  <c r="O2393" i="4"/>
  <c r="O2394" i="4"/>
  <c r="O2395" i="4"/>
  <c r="O2396" i="4"/>
  <c r="O2397" i="4"/>
  <c r="O2398" i="4"/>
  <c r="O2399" i="4"/>
  <c r="O2400" i="4"/>
  <c r="O2401" i="4"/>
  <c r="O2402" i="4"/>
  <c r="O2403" i="4"/>
  <c r="O2404" i="4"/>
  <c r="O2405" i="4"/>
  <c r="O2406" i="4"/>
  <c r="O2407" i="4"/>
  <c r="O2408" i="4"/>
  <c r="O2409" i="4"/>
  <c r="O2410" i="4"/>
  <c r="O2411" i="4"/>
  <c r="O2412" i="4"/>
  <c r="O2413" i="4"/>
  <c r="O2414" i="4"/>
  <c r="O2415" i="4"/>
  <c r="O2416" i="4"/>
  <c r="O2417" i="4"/>
  <c r="O2418" i="4"/>
  <c r="O2419" i="4"/>
  <c r="O2420" i="4"/>
  <c r="O2421" i="4"/>
  <c r="O2422" i="4"/>
  <c r="O2423" i="4"/>
  <c r="O2424" i="4"/>
  <c r="O2425" i="4"/>
  <c r="O2426" i="4"/>
  <c r="O2427" i="4"/>
  <c r="O2428" i="4"/>
  <c r="O2429" i="4"/>
  <c r="O2430" i="4"/>
  <c r="O2431" i="4"/>
  <c r="O2432" i="4"/>
  <c r="O2433" i="4"/>
  <c r="O2434" i="4"/>
  <c r="O2435" i="4"/>
  <c r="O2436" i="4"/>
  <c r="O2437" i="4"/>
  <c r="O2438" i="4"/>
  <c r="O2439" i="4"/>
  <c r="O2440" i="4"/>
  <c r="O2441" i="4"/>
  <c r="O2442" i="4"/>
  <c r="O2443" i="4"/>
  <c r="O2444" i="4"/>
  <c r="O2445" i="4"/>
  <c r="O2446" i="4"/>
  <c r="O2447" i="4"/>
  <c r="O2448" i="4"/>
  <c r="O2449" i="4"/>
  <c r="O2450" i="4"/>
  <c r="O2451" i="4"/>
  <c r="O2452" i="4"/>
  <c r="O2453" i="4"/>
  <c r="O2454" i="4"/>
  <c r="O2455" i="4"/>
  <c r="O2456" i="4"/>
  <c r="O2457" i="4"/>
  <c r="O2458" i="4"/>
  <c r="O2459" i="4"/>
  <c r="O2460" i="4"/>
  <c r="O2461" i="4"/>
  <c r="O2462" i="4"/>
  <c r="O2463" i="4"/>
  <c r="O2464" i="4"/>
  <c r="O2465" i="4"/>
  <c r="O2466" i="4"/>
  <c r="O2467" i="4"/>
  <c r="O2468" i="4"/>
  <c r="O2469" i="4"/>
  <c r="O2470" i="4"/>
  <c r="O2471" i="4"/>
  <c r="O2472" i="4"/>
  <c r="O2473" i="4"/>
  <c r="O2474" i="4"/>
  <c r="O2475" i="4"/>
  <c r="O2476" i="4"/>
  <c r="O2477" i="4"/>
  <c r="O2478" i="4"/>
  <c r="O2479" i="4"/>
  <c r="O2480" i="4"/>
  <c r="O2481" i="4"/>
  <c r="O2482" i="4"/>
  <c r="O2483" i="4"/>
  <c r="O2484" i="4"/>
  <c r="O2485" i="4"/>
  <c r="O2486" i="4"/>
  <c r="O2487" i="4"/>
  <c r="O2488" i="4"/>
  <c r="O2489" i="4"/>
  <c r="O2490" i="4"/>
  <c r="O2491" i="4"/>
  <c r="O2492" i="4"/>
  <c r="O2493" i="4"/>
  <c r="O2494" i="4"/>
  <c r="O2495" i="4"/>
  <c r="O2496" i="4"/>
  <c r="O2497" i="4"/>
  <c r="O2498" i="4"/>
  <c r="O2499" i="4"/>
  <c r="O2500" i="4"/>
  <c r="O2501" i="4"/>
  <c r="O2502" i="4"/>
  <c r="O2503" i="4"/>
  <c r="O2504" i="4"/>
  <c r="O2505" i="4"/>
  <c r="O2506" i="4"/>
  <c r="O2507" i="4"/>
  <c r="O2508" i="4"/>
  <c r="O2509" i="4"/>
  <c r="O2510" i="4"/>
  <c r="O2511" i="4"/>
  <c r="O2512" i="4"/>
  <c r="O2513" i="4"/>
  <c r="O2514" i="4"/>
  <c r="O2515" i="4"/>
  <c r="O2516" i="4"/>
  <c r="O2517" i="4"/>
  <c r="O2518" i="4"/>
  <c r="O2519" i="4"/>
  <c r="O2520" i="4"/>
  <c r="O2521" i="4"/>
  <c r="O2522" i="4"/>
  <c r="O2523" i="4"/>
  <c r="O2524" i="4"/>
  <c r="O2525" i="4"/>
  <c r="O2526" i="4"/>
  <c r="O2527" i="4"/>
  <c r="O2528" i="4"/>
  <c r="O2529" i="4"/>
  <c r="O2530" i="4"/>
  <c r="O2531" i="4"/>
  <c r="O2532" i="4"/>
  <c r="O2533" i="4"/>
  <c r="O2534" i="4"/>
  <c r="O2535" i="4"/>
  <c r="O2536" i="4"/>
  <c r="O2537" i="4"/>
  <c r="O2538" i="4"/>
  <c r="O2539" i="4"/>
  <c r="O2540" i="4"/>
  <c r="O2541" i="4"/>
  <c r="O2542" i="4"/>
  <c r="O2543" i="4"/>
  <c r="O2544" i="4"/>
  <c r="O2545" i="4"/>
  <c r="O2546" i="4"/>
  <c r="O2547" i="4"/>
  <c r="O2548" i="4"/>
  <c r="O2549" i="4"/>
  <c r="O2550" i="4"/>
  <c r="O2551" i="4"/>
  <c r="O2552" i="4"/>
  <c r="O2553" i="4"/>
  <c r="O2554" i="4"/>
  <c r="O2555" i="4"/>
  <c r="O2556" i="4"/>
  <c r="O2557" i="4"/>
  <c r="O2558" i="4"/>
  <c r="O2559" i="4"/>
  <c r="O2560" i="4"/>
  <c r="O2561" i="4"/>
  <c r="O2562" i="4"/>
  <c r="O2563" i="4"/>
  <c r="O2564" i="4"/>
  <c r="O2565" i="4"/>
  <c r="O2566" i="4"/>
  <c r="O2567" i="4"/>
  <c r="O2568" i="4"/>
  <c r="O2569" i="4"/>
  <c r="O2570" i="4"/>
  <c r="O2571" i="4"/>
  <c r="O2572" i="4"/>
  <c r="O2573" i="4"/>
  <c r="O2574" i="4"/>
  <c r="O2575" i="4"/>
  <c r="O2576" i="4"/>
  <c r="O2577" i="4"/>
  <c r="O2578" i="4"/>
  <c r="O2579" i="4"/>
  <c r="O2580" i="4"/>
  <c r="O2581" i="4"/>
  <c r="O2582" i="4"/>
  <c r="O2583" i="4"/>
  <c r="O2584" i="4"/>
  <c r="O2585" i="4"/>
  <c r="O2586" i="4"/>
  <c r="O2587" i="4"/>
  <c r="O2588" i="4"/>
  <c r="O2589" i="4"/>
  <c r="O2590" i="4"/>
  <c r="O2591" i="4"/>
  <c r="O2592" i="4"/>
  <c r="O2593" i="4"/>
  <c r="O2594" i="4"/>
  <c r="O2595" i="4"/>
  <c r="O2596" i="4"/>
  <c r="O2597" i="4"/>
  <c r="O2598" i="4"/>
  <c r="O2599" i="4"/>
  <c r="O2600" i="4"/>
  <c r="O2601" i="4"/>
  <c r="O2602" i="4"/>
  <c r="O2603" i="4"/>
  <c r="O2604" i="4"/>
  <c r="O2605" i="4"/>
  <c r="O2606" i="4"/>
  <c r="O2607" i="4"/>
  <c r="O2608" i="4"/>
  <c r="O2609" i="4"/>
  <c r="O2610" i="4"/>
  <c r="O2611" i="4"/>
  <c r="O2612" i="4"/>
  <c r="O2613" i="4"/>
  <c r="O2614" i="4"/>
  <c r="O2615" i="4"/>
  <c r="O2616" i="4"/>
  <c r="O2617" i="4"/>
  <c r="O2618" i="4"/>
  <c r="O2619" i="4"/>
  <c r="O2620" i="4"/>
  <c r="O2621" i="4"/>
  <c r="O2622" i="4"/>
  <c r="O2623" i="4"/>
  <c r="O2624" i="4"/>
  <c r="O2625" i="4"/>
  <c r="O2626" i="4"/>
  <c r="O2627" i="4"/>
  <c r="O2628" i="4"/>
  <c r="O2629" i="4"/>
  <c r="O2630" i="4"/>
  <c r="O2631" i="4"/>
  <c r="O2632" i="4"/>
  <c r="O2633" i="4"/>
  <c r="O2634" i="4"/>
  <c r="O2635" i="4"/>
  <c r="O2636" i="4"/>
  <c r="O2637" i="4"/>
  <c r="O2638" i="4"/>
  <c r="O2639" i="4"/>
  <c r="O2640" i="4"/>
  <c r="O2641" i="4"/>
  <c r="O2642" i="4"/>
  <c r="O2643" i="4"/>
  <c r="O2644" i="4"/>
  <c r="O2645" i="4"/>
  <c r="O2646" i="4"/>
  <c r="O2647" i="4"/>
  <c r="O2648" i="4"/>
  <c r="O2649" i="4"/>
  <c r="O2650" i="4"/>
  <c r="O2651" i="4"/>
  <c r="O2652" i="4"/>
  <c r="O2653" i="4"/>
  <c r="O2654" i="4"/>
  <c r="O2655" i="4"/>
  <c r="O2656" i="4"/>
  <c r="O2657" i="4"/>
  <c r="O2658" i="4"/>
  <c r="O2659" i="4"/>
  <c r="O2660" i="4"/>
  <c r="O2661" i="4"/>
  <c r="O2662" i="4"/>
  <c r="O2663" i="4"/>
  <c r="O2664" i="4"/>
  <c r="O2665" i="4"/>
  <c r="O2666" i="4"/>
  <c r="O2667" i="4"/>
  <c r="O2668" i="4"/>
  <c r="O2669" i="4"/>
  <c r="O2670" i="4"/>
  <c r="O2671" i="4"/>
  <c r="O2672" i="4"/>
  <c r="O2673" i="4"/>
  <c r="O2674" i="4"/>
  <c r="O2675" i="4"/>
  <c r="O2676" i="4"/>
  <c r="O2677" i="4"/>
  <c r="O2678" i="4"/>
  <c r="O2679" i="4"/>
  <c r="O2680" i="4"/>
  <c r="O2681" i="4"/>
  <c r="O2682" i="4"/>
  <c r="O2683" i="4"/>
  <c r="O2684" i="4"/>
  <c r="O2685" i="4"/>
  <c r="O2686" i="4"/>
  <c r="O2687" i="4"/>
  <c r="O2688" i="4"/>
  <c r="O2689" i="4"/>
  <c r="O2690" i="4"/>
  <c r="O2691" i="4"/>
  <c r="O2692" i="4"/>
  <c r="O2693" i="4"/>
  <c r="O2694" i="4"/>
  <c r="O2695" i="4"/>
  <c r="O2696" i="4"/>
  <c r="O2697" i="4"/>
  <c r="O2698" i="4"/>
  <c r="O2699" i="4"/>
  <c r="O2700" i="4"/>
  <c r="O2701" i="4"/>
  <c r="O2702" i="4"/>
  <c r="O2703" i="4"/>
  <c r="O2704" i="4"/>
  <c r="O2705" i="4"/>
  <c r="O2706" i="4"/>
  <c r="O2707" i="4"/>
  <c r="O2708" i="4"/>
  <c r="O2709" i="4"/>
  <c r="O2710" i="4"/>
  <c r="O2711" i="4"/>
  <c r="O2712" i="4"/>
  <c r="O2713" i="4"/>
  <c r="O2714" i="4"/>
  <c r="O2715" i="4"/>
  <c r="O2716" i="4"/>
  <c r="O2717" i="4"/>
  <c r="O2718" i="4"/>
  <c r="O2719" i="4"/>
  <c r="O2720" i="4"/>
  <c r="O2721" i="4"/>
  <c r="O2722" i="4"/>
  <c r="O2723" i="4"/>
  <c r="O2724" i="4"/>
  <c r="O2725" i="4"/>
  <c r="O2726" i="4"/>
  <c r="O2727" i="4"/>
  <c r="O2728" i="4"/>
  <c r="O2729" i="4"/>
  <c r="O2730" i="4"/>
  <c r="O2731" i="4"/>
  <c r="O2732" i="4"/>
  <c r="O2733" i="4"/>
  <c r="O2734" i="4"/>
  <c r="O2735" i="4"/>
  <c r="O2736" i="4"/>
  <c r="O2737" i="4"/>
  <c r="O2738" i="4"/>
  <c r="O2739" i="4"/>
  <c r="O2740" i="4"/>
  <c r="O2741" i="4"/>
  <c r="O2742" i="4"/>
  <c r="O2743" i="4"/>
  <c r="O2744" i="4"/>
  <c r="O2745" i="4"/>
  <c r="O2746" i="4"/>
  <c r="O2747" i="4"/>
  <c r="O2748" i="4"/>
  <c r="O2749" i="4"/>
  <c r="O2750" i="4"/>
  <c r="O2751" i="4"/>
  <c r="O2752" i="4"/>
  <c r="O2753" i="4"/>
  <c r="O2754" i="4"/>
  <c r="O2755" i="4"/>
  <c r="O2756" i="4"/>
  <c r="O2757" i="4"/>
  <c r="O2758" i="4"/>
  <c r="O2759" i="4"/>
  <c r="O2760" i="4"/>
  <c r="O2761" i="4"/>
  <c r="O2762" i="4"/>
  <c r="O2763" i="4"/>
  <c r="O2764" i="4"/>
  <c r="O2765" i="4"/>
  <c r="O2766" i="4"/>
  <c r="O2767" i="4"/>
  <c r="O2768" i="4"/>
  <c r="O2769" i="4"/>
  <c r="O2770" i="4"/>
  <c r="O2771" i="4"/>
  <c r="O2772" i="4"/>
  <c r="O2773" i="4"/>
  <c r="O2774" i="4"/>
  <c r="O2775" i="4"/>
  <c r="O2776" i="4"/>
  <c r="O2777" i="4"/>
  <c r="O2778" i="4"/>
  <c r="O2779" i="4"/>
  <c r="O2780" i="4"/>
  <c r="O2781" i="4"/>
  <c r="O2782" i="4"/>
  <c r="O2783" i="4"/>
  <c r="O2784" i="4"/>
  <c r="O2785" i="4"/>
  <c r="O2786" i="4"/>
  <c r="O2787" i="4"/>
  <c r="O2788" i="4"/>
  <c r="O2789" i="4"/>
  <c r="O2790" i="4"/>
  <c r="O2791" i="4"/>
  <c r="O2792" i="4"/>
  <c r="O2793" i="4"/>
  <c r="O2794" i="4"/>
  <c r="O2795" i="4"/>
  <c r="O2796" i="4"/>
  <c r="O2797" i="4"/>
  <c r="O2798" i="4"/>
  <c r="O2799" i="4"/>
  <c r="O2800" i="4"/>
  <c r="O2801" i="4"/>
  <c r="O2802" i="4"/>
  <c r="O2803" i="4"/>
  <c r="O2804" i="4"/>
  <c r="O2805" i="4"/>
  <c r="O2806" i="4"/>
  <c r="O2807" i="4"/>
  <c r="O2808" i="4"/>
  <c r="O2809" i="4"/>
  <c r="O2810" i="4"/>
  <c r="O2811" i="4"/>
  <c r="O2812" i="4"/>
  <c r="O2813" i="4"/>
  <c r="O2814" i="4"/>
  <c r="O2815" i="4"/>
  <c r="O2816" i="4"/>
  <c r="O2817" i="4"/>
  <c r="O2818" i="4"/>
  <c r="O2819" i="4"/>
  <c r="O2820" i="4"/>
  <c r="O2821" i="4"/>
  <c r="O2822" i="4"/>
  <c r="O2823" i="4"/>
  <c r="O2824" i="4"/>
  <c r="O2825" i="4"/>
  <c r="O2826" i="4"/>
  <c r="O2827" i="4"/>
  <c r="O2828" i="4"/>
  <c r="O2829" i="4"/>
  <c r="O2830" i="4"/>
  <c r="O2831" i="4"/>
  <c r="O2832" i="4"/>
  <c r="O2833" i="4"/>
  <c r="O2834" i="4"/>
  <c r="O2835" i="4"/>
  <c r="O2836" i="4"/>
  <c r="O2837" i="4"/>
  <c r="O2838" i="4"/>
  <c r="O2839" i="4"/>
  <c r="O2840" i="4"/>
  <c r="O2841" i="4"/>
  <c r="O2842" i="4"/>
  <c r="O2843" i="4"/>
  <c r="O2844" i="4"/>
  <c r="O2845" i="4"/>
  <c r="O2846" i="4"/>
  <c r="O2847" i="4"/>
  <c r="O2848" i="4"/>
  <c r="O2849" i="4"/>
  <c r="O2850" i="4"/>
  <c r="O2851" i="4"/>
  <c r="O2852" i="4"/>
  <c r="O2853" i="4"/>
  <c r="O2854" i="4"/>
  <c r="O2855" i="4"/>
  <c r="O2856" i="4"/>
  <c r="O2857" i="4"/>
  <c r="O2858" i="4"/>
  <c r="O2859" i="4"/>
  <c r="O2860" i="4"/>
  <c r="O2861" i="4"/>
  <c r="O2862" i="4"/>
  <c r="O2863" i="4"/>
  <c r="O2864" i="4"/>
  <c r="O2865" i="4"/>
  <c r="O2866" i="4"/>
  <c r="O2867" i="4"/>
  <c r="O2868" i="4"/>
  <c r="O2869" i="4"/>
  <c r="O2870" i="4"/>
  <c r="O2871" i="4"/>
  <c r="O2872" i="4"/>
  <c r="O2873" i="4"/>
  <c r="O2874" i="4"/>
  <c r="O2875" i="4"/>
  <c r="O2876" i="4"/>
  <c r="O2877" i="4"/>
  <c r="O2878" i="4"/>
  <c r="O2879" i="4"/>
  <c r="O2880" i="4"/>
  <c r="O2881" i="4"/>
  <c r="O2882" i="4"/>
  <c r="O2883" i="4"/>
  <c r="O2884" i="4"/>
  <c r="O2885" i="4"/>
  <c r="O2886" i="4"/>
  <c r="O2887" i="4"/>
  <c r="O2888" i="4"/>
  <c r="O2889" i="4"/>
  <c r="O2890" i="4"/>
  <c r="O2891" i="4"/>
  <c r="O2892" i="4"/>
  <c r="O2893" i="4"/>
  <c r="O2894" i="4"/>
  <c r="O2895" i="4"/>
  <c r="O2896" i="4"/>
  <c r="O2897" i="4"/>
  <c r="O2898" i="4"/>
  <c r="O2899" i="4"/>
  <c r="O2900" i="4"/>
  <c r="O2901" i="4"/>
  <c r="O2902" i="4"/>
  <c r="O2903" i="4"/>
  <c r="O2904" i="4"/>
  <c r="O2905" i="4"/>
  <c r="O2906" i="4"/>
  <c r="O2907" i="4"/>
  <c r="O2908" i="4"/>
  <c r="O2909" i="4"/>
  <c r="O2910" i="4"/>
  <c r="O2911" i="4"/>
  <c r="O2912" i="4"/>
  <c r="O2913" i="4"/>
  <c r="O2914" i="4"/>
  <c r="O2915" i="4"/>
  <c r="O2916" i="4"/>
  <c r="O2917" i="4"/>
  <c r="O2918" i="4"/>
  <c r="O2919" i="4"/>
  <c r="O2920" i="4"/>
  <c r="O2921" i="4"/>
  <c r="O2922" i="4"/>
  <c r="O2923" i="4"/>
  <c r="O2924" i="4"/>
  <c r="O2925" i="4"/>
  <c r="O2926" i="4"/>
  <c r="O2927" i="4"/>
  <c r="O2928" i="4"/>
  <c r="O2929" i="4"/>
  <c r="O2930" i="4"/>
  <c r="O2931" i="4"/>
  <c r="O2932" i="4"/>
  <c r="O2933" i="4"/>
  <c r="O2934" i="4"/>
  <c r="O2935" i="4"/>
  <c r="O2936" i="4"/>
  <c r="O2937" i="4"/>
  <c r="O2938" i="4"/>
  <c r="O2939" i="4"/>
  <c r="O2940" i="4"/>
  <c r="O2941" i="4"/>
  <c r="O2942" i="4"/>
  <c r="O2943" i="4"/>
  <c r="O2944" i="4"/>
  <c r="O2945" i="4"/>
  <c r="O2946" i="4"/>
  <c r="O2947" i="4"/>
  <c r="O2948" i="4"/>
  <c r="O2949" i="4"/>
  <c r="O2950" i="4"/>
  <c r="O2951" i="4"/>
  <c r="O2952" i="4"/>
  <c r="O2953" i="4"/>
  <c r="O2954" i="4"/>
  <c r="O2955" i="4"/>
  <c r="O2956" i="4"/>
  <c r="O2957" i="4"/>
  <c r="O2958" i="4"/>
  <c r="O2959" i="4"/>
  <c r="O2960" i="4"/>
  <c r="O2961" i="4"/>
  <c r="O2962" i="4"/>
  <c r="O2963" i="4"/>
  <c r="O2964" i="4"/>
  <c r="O2965" i="4"/>
  <c r="O2966" i="4"/>
  <c r="O2967" i="4"/>
  <c r="O2968" i="4"/>
  <c r="O2969" i="4"/>
  <c r="O2970" i="4"/>
  <c r="O2971" i="4"/>
  <c r="O2972" i="4"/>
  <c r="O2973" i="4"/>
  <c r="O2974" i="4"/>
  <c r="O2975" i="4"/>
  <c r="O2976" i="4"/>
  <c r="O2977" i="4"/>
  <c r="O2978" i="4"/>
  <c r="O2979" i="4"/>
  <c r="O2980" i="4"/>
  <c r="O2981" i="4"/>
  <c r="O2982" i="4"/>
  <c r="O2983" i="4"/>
  <c r="O2984" i="4"/>
  <c r="O2985" i="4"/>
  <c r="O2986" i="4"/>
  <c r="O2987" i="4"/>
  <c r="O2988" i="4"/>
  <c r="O2989" i="4"/>
  <c r="O2990" i="4"/>
  <c r="O2991" i="4"/>
  <c r="O2992" i="4"/>
  <c r="O2993" i="4"/>
  <c r="O2994" i="4"/>
  <c r="O2995" i="4"/>
  <c r="O2996" i="4"/>
  <c r="O2997" i="4"/>
  <c r="O2998" i="4"/>
  <c r="O2999" i="4"/>
  <c r="O3000" i="4"/>
  <c r="O3001" i="4"/>
  <c r="O3002" i="4"/>
  <c r="O3003" i="4"/>
  <c r="O3004" i="4"/>
  <c r="O3005" i="4"/>
  <c r="O3006" i="4"/>
  <c r="O3007" i="4"/>
  <c r="O3008" i="4"/>
  <c r="O3009" i="4"/>
  <c r="O3010" i="4"/>
  <c r="O3011" i="4"/>
  <c r="O3012" i="4"/>
  <c r="O3013" i="4"/>
  <c r="O3014" i="4"/>
  <c r="O3015" i="4"/>
  <c r="O3016" i="4"/>
  <c r="O3017" i="4"/>
  <c r="O3018" i="4"/>
  <c r="O3019" i="4"/>
  <c r="O3020" i="4"/>
  <c r="O3021" i="4"/>
  <c r="O3022" i="4"/>
  <c r="O3023" i="4"/>
  <c r="O3024" i="4"/>
  <c r="O3025" i="4"/>
  <c r="O3026" i="4"/>
  <c r="O3027" i="4"/>
  <c r="O3028" i="4"/>
  <c r="O3029" i="4"/>
  <c r="O3030" i="4"/>
  <c r="O3031" i="4"/>
  <c r="O3032" i="4"/>
  <c r="O3033" i="4"/>
  <c r="O3034" i="4"/>
  <c r="O3035" i="4"/>
  <c r="O3036" i="4"/>
  <c r="O3037" i="4"/>
  <c r="O3038" i="4"/>
  <c r="O3039" i="4"/>
  <c r="O3040" i="4"/>
  <c r="O3041" i="4"/>
  <c r="O3042" i="4"/>
  <c r="O3043" i="4"/>
  <c r="O3044" i="4"/>
  <c r="O3045" i="4"/>
  <c r="O3046" i="4"/>
  <c r="O3047" i="4"/>
  <c r="O3048" i="4"/>
  <c r="O3049" i="4"/>
  <c r="O3050" i="4"/>
  <c r="O3051" i="4"/>
  <c r="O3052" i="4"/>
  <c r="O3053" i="4"/>
  <c r="O3054" i="4"/>
  <c r="O3055" i="4"/>
  <c r="O3056" i="4"/>
  <c r="O3057" i="4"/>
  <c r="O3058" i="4"/>
  <c r="O3059" i="4"/>
  <c r="O3060" i="4"/>
  <c r="O3061" i="4"/>
  <c r="O3062" i="4"/>
  <c r="O3063" i="4"/>
  <c r="O3064" i="4"/>
  <c r="O3065" i="4"/>
  <c r="O3066" i="4"/>
  <c r="O3067" i="4"/>
  <c r="O3068" i="4"/>
  <c r="O3069" i="4"/>
  <c r="O3070" i="4"/>
  <c r="O3071" i="4"/>
  <c r="O3072" i="4"/>
  <c r="O3073" i="4"/>
  <c r="O3074" i="4"/>
  <c r="O3075" i="4"/>
  <c r="O3076" i="4"/>
  <c r="O3077" i="4"/>
  <c r="O3078" i="4"/>
  <c r="O3079" i="4"/>
  <c r="O3080" i="4"/>
  <c r="O3081" i="4"/>
  <c r="O3082" i="4"/>
  <c r="O3083" i="4"/>
  <c r="O3084" i="4"/>
  <c r="O3085" i="4"/>
  <c r="O3086" i="4"/>
  <c r="O3087" i="4"/>
  <c r="O3088" i="4"/>
  <c r="O3089" i="4"/>
  <c r="O3090" i="4"/>
  <c r="O3091" i="4"/>
  <c r="O3092" i="4"/>
  <c r="O3093" i="4"/>
  <c r="O3094" i="4"/>
  <c r="O3095" i="4"/>
  <c r="O3096" i="4"/>
  <c r="O3097" i="4"/>
  <c r="O3098" i="4"/>
  <c r="O3099" i="4"/>
  <c r="O3100" i="4"/>
  <c r="O3101" i="4"/>
  <c r="O3102" i="4"/>
  <c r="O3103" i="4"/>
  <c r="O3104" i="4"/>
  <c r="O3105" i="4"/>
  <c r="O3106" i="4"/>
  <c r="O3107" i="4"/>
  <c r="O3108" i="4"/>
  <c r="O3109" i="4"/>
  <c r="O3110" i="4"/>
  <c r="O3111" i="4"/>
  <c r="O3112" i="4"/>
  <c r="O3113" i="4"/>
  <c r="O3114" i="4"/>
  <c r="O3115" i="4"/>
  <c r="O3116" i="4"/>
  <c r="O3117" i="4"/>
  <c r="O3118" i="4"/>
  <c r="O3119" i="4"/>
  <c r="O3120" i="4"/>
  <c r="O3121" i="4"/>
  <c r="O3122" i="4"/>
  <c r="O3123" i="4"/>
  <c r="O3124" i="4"/>
  <c r="O3125" i="4"/>
  <c r="O3126" i="4"/>
  <c r="O3127" i="4"/>
  <c r="O3128" i="4"/>
  <c r="O3129" i="4"/>
  <c r="O3130" i="4"/>
  <c r="O3131" i="4"/>
  <c r="O3132" i="4"/>
  <c r="O3133" i="4"/>
  <c r="O3134" i="4"/>
  <c r="O3135" i="4"/>
  <c r="O3136" i="4"/>
  <c r="O3137" i="4"/>
  <c r="O3138" i="4"/>
  <c r="O3139" i="4"/>
  <c r="O3140" i="4"/>
  <c r="O3141" i="4"/>
  <c r="O3142" i="4"/>
  <c r="O3143" i="4"/>
  <c r="O3144" i="4"/>
  <c r="O3145" i="4"/>
  <c r="O3146" i="4"/>
  <c r="O3147" i="4"/>
  <c r="O3148" i="4"/>
  <c r="O3149" i="4"/>
  <c r="O3150" i="4"/>
  <c r="O3151" i="4"/>
  <c r="O3152" i="4"/>
  <c r="O3153" i="4"/>
  <c r="O3154" i="4"/>
  <c r="O3155" i="4"/>
  <c r="O3156" i="4"/>
  <c r="O3157" i="4"/>
  <c r="O3158" i="4"/>
  <c r="O3159" i="4"/>
  <c r="O3160" i="4"/>
  <c r="O3161" i="4"/>
  <c r="O3162" i="4"/>
  <c r="O3163" i="4"/>
  <c r="O3164" i="4"/>
  <c r="O3165" i="4"/>
  <c r="O3166" i="4"/>
  <c r="O3167" i="4"/>
  <c r="O3168" i="4"/>
  <c r="O3169" i="4"/>
  <c r="O3170" i="4"/>
  <c r="O3171" i="4"/>
  <c r="O3172" i="4"/>
  <c r="O3173" i="4"/>
  <c r="O3174" i="4"/>
  <c r="O3175" i="4"/>
  <c r="O3176" i="4"/>
  <c r="O3177" i="4"/>
  <c r="O3178" i="4"/>
  <c r="O3179" i="4"/>
  <c r="O3180" i="4"/>
  <c r="O3181" i="4"/>
  <c r="O3182" i="4"/>
  <c r="O3183" i="4"/>
  <c r="O3184" i="4"/>
  <c r="O3185" i="4"/>
  <c r="O3186" i="4"/>
  <c r="O3187" i="4"/>
  <c r="O3188" i="4"/>
  <c r="O3189" i="4"/>
  <c r="O3190" i="4"/>
  <c r="O3191" i="4"/>
  <c r="O3192" i="4"/>
  <c r="O3193" i="4"/>
  <c r="O3194" i="4"/>
  <c r="O3195" i="4"/>
  <c r="O3196" i="4"/>
  <c r="O3197" i="4"/>
  <c r="O3198" i="4"/>
  <c r="O3199" i="4"/>
  <c r="O3200" i="4"/>
  <c r="O3201" i="4"/>
  <c r="O3202" i="4"/>
  <c r="O3203" i="4"/>
  <c r="O3204" i="4"/>
  <c r="O3205" i="4"/>
  <c r="O3206" i="4"/>
  <c r="O3207" i="4"/>
  <c r="O3208" i="4"/>
  <c r="O3209" i="4"/>
  <c r="O3210" i="4"/>
  <c r="O3211" i="4"/>
  <c r="O3212" i="4"/>
  <c r="O3213" i="4"/>
  <c r="O3214" i="4"/>
  <c r="O3215" i="4"/>
  <c r="O3216" i="4"/>
  <c r="O3217" i="4"/>
  <c r="O3218" i="4"/>
  <c r="O3219" i="4"/>
  <c r="O3220" i="4"/>
  <c r="O3221" i="4"/>
  <c r="O3222" i="4"/>
  <c r="O3223" i="4"/>
  <c r="O3224" i="4"/>
  <c r="O3225" i="4"/>
  <c r="O3226" i="4"/>
  <c r="O3227" i="4"/>
  <c r="O3228" i="4"/>
  <c r="O3229" i="4"/>
  <c r="O3230" i="4"/>
  <c r="O3231" i="4"/>
  <c r="O3232" i="4"/>
  <c r="O3233" i="4"/>
  <c r="O3234" i="4"/>
  <c r="O3235" i="4"/>
  <c r="O3236" i="4"/>
  <c r="O3237" i="4"/>
  <c r="O3238" i="4"/>
  <c r="O3239" i="4"/>
  <c r="O3240" i="4"/>
  <c r="O3241" i="4"/>
  <c r="O3242" i="4"/>
  <c r="O3243" i="4"/>
  <c r="O3244" i="4"/>
  <c r="O3245" i="4"/>
  <c r="O3246" i="4"/>
  <c r="O3247" i="4"/>
  <c r="O3248" i="4"/>
  <c r="O3249" i="4"/>
  <c r="O3250" i="4"/>
  <c r="O3251" i="4"/>
  <c r="O3252" i="4"/>
  <c r="O3253" i="4"/>
  <c r="O3254" i="4"/>
  <c r="O3255" i="4"/>
  <c r="O3256" i="4"/>
  <c r="O3257" i="4"/>
  <c r="O3258" i="4"/>
  <c r="O3259" i="4"/>
  <c r="O3260" i="4"/>
  <c r="O3261" i="4"/>
  <c r="O3262" i="4"/>
  <c r="O3263" i="4"/>
  <c r="O3264" i="4"/>
  <c r="O3265" i="4"/>
  <c r="O3266" i="4"/>
  <c r="O3267" i="4"/>
  <c r="O3268" i="4"/>
  <c r="O3269" i="4"/>
  <c r="O3270" i="4"/>
  <c r="O3271" i="4"/>
  <c r="O3272" i="4"/>
  <c r="O3273" i="4"/>
  <c r="O3274" i="4"/>
  <c r="O3275" i="4"/>
  <c r="O3276" i="4"/>
  <c r="O3277" i="4"/>
  <c r="O3278" i="4"/>
  <c r="O3279" i="4"/>
  <c r="O3280" i="4"/>
  <c r="O3281" i="4"/>
  <c r="O3282" i="4"/>
  <c r="O3283" i="4"/>
  <c r="O3284" i="4"/>
  <c r="O3285" i="4"/>
  <c r="O3286" i="4"/>
  <c r="O3287" i="4"/>
  <c r="O3288" i="4"/>
  <c r="O3289" i="4"/>
  <c r="O3290" i="4"/>
  <c r="O3291" i="4"/>
  <c r="O3292" i="4"/>
  <c r="O3293" i="4"/>
  <c r="O3294" i="4"/>
  <c r="O3295" i="4"/>
  <c r="O3296" i="4"/>
  <c r="O3297" i="4"/>
  <c r="O3298" i="4"/>
  <c r="O3299" i="4"/>
  <c r="O3300" i="4"/>
  <c r="O3301" i="4"/>
  <c r="O3302" i="4"/>
  <c r="O3303" i="4"/>
  <c r="O3304" i="4"/>
  <c r="O3305" i="4"/>
  <c r="O3306" i="4"/>
  <c r="O3307" i="4"/>
  <c r="O3308" i="4"/>
  <c r="O3309" i="4"/>
  <c r="O3310" i="4"/>
  <c r="O3311" i="4"/>
  <c r="O3312" i="4"/>
  <c r="O3313" i="4"/>
  <c r="O3314" i="4"/>
  <c r="O3315" i="4"/>
  <c r="O3316" i="4"/>
  <c r="O3317" i="4"/>
  <c r="O3318" i="4"/>
  <c r="O3319" i="4"/>
  <c r="O3320" i="4"/>
  <c r="O3321" i="4"/>
  <c r="O3322" i="4"/>
  <c r="O3323" i="4"/>
  <c r="O3324" i="4"/>
  <c r="O3325" i="4"/>
  <c r="O3326" i="4"/>
  <c r="O3327" i="4"/>
  <c r="O3328" i="4"/>
  <c r="O3329" i="4"/>
  <c r="O3330" i="4"/>
  <c r="O3331" i="4"/>
  <c r="O3332" i="4"/>
  <c r="O3333" i="4"/>
  <c r="O3334" i="4"/>
  <c r="O3335" i="4"/>
  <c r="O3336" i="4"/>
  <c r="O3337" i="4"/>
  <c r="O3338" i="4"/>
  <c r="O3339" i="4"/>
  <c r="O3340" i="4"/>
  <c r="O3341" i="4"/>
  <c r="O3342" i="4"/>
  <c r="O3343" i="4"/>
  <c r="O3344" i="4"/>
  <c r="O3345" i="4"/>
  <c r="O3346" i="4"/>
  <c r="O3347" i="4"/>
  <c r="O3348" i="4"/>
  <c r="O3349" i="4"/>
  <c r="O3350" i="4"/>
  <c r="O3351" i="4"/>
  <c r="O3352" i="4"/>
  <c r="O3353" i="4"/>
  <c r="O3354" i="4"/>
  <c r="O3355" i="4"/>
  <c r="O3356" i="4"/>
  <c r="O3357" i="4"/>
  <c r="O3358" i="4"/>
  <c r="O3359" i="4"/>
  <c r="O3360" i="4"/>
  <c r="O3361" i="4"/>
  <c r="O3362" i="4"/>
  <c r="O3363" i="4"/>
  <c r="O3364" i="4"/>
  <c r="O3365" i="4"/>
  <c r="O3366" i="4"/>
  <c r="O3367" i="4"/>
  <c r="O3368" i="4"/>
  <c r="O3369" i="4"/>
  <c r="O3370" i="4"/>
  <c r="O3371" i="4"/>
  <c r="O3372" i="4"/>
  <c r="O3373" i="4"/>
  <c r="O3374" i="4"/>
  <c r="O3375" i="4"/>
  <c r="O3376" i="4"/>
  <c r="O3377" i="4"/>
  <c r="O3378" i="4"/>
  <c r="O3379" i="4"/>
  <c r="O3380" i="4"/>
  <c r="O3381" i="4"/>
  <c r="O3382" i="4"/>
  <c r="O3383" i="4"/>
  <c r="O3384" i="4"/>
  <c r="O3385" i="4"/>
  <c r="O3386" i="4"/>
  <c r="O3387" i="4"/>
  <c r="O3388" i="4"/>
  <c r="O3389" i="4"/>
  <c r="O3390" i="4"/>
  <c r="O3391" i="4"/>
  <c r="O3392" i="4"/>
  <c r="O3393" i="4"/>
  <c r="O3394" i="4"/>
  <c r="O3395" i="4"/>
  <c r="O3396" i="4"/>
  <c r="O3397" i="4"/>
  <c r="O3398" i="4"/>
  <c r="O3399" i="4"/>
  <c r="O3400" i="4"/>
  <c r="O3401" i="4"/>
  <c r="O3402" i="4"/>
  <c r="O3403" i="4"/>
  <c r="O3404" i="4"/>
  <c r="O3405" i="4"/>
  <c r="O3406" i="4"/>
  <c r="O3407" i="4"/>
  <c r="O3408" i="4"/>
  <c r="O3409" i="4"/>
  <c r="O3410" i="4"/>
  <c r="O3411" i="4"/>
  <c r="O3412" i="4"/>
  <c r="O3413" i="4"/>
  <c r="O3414" i="4"/>
  <c r="O3415" i="4"/>
  <c r="O3416" i="4"/>
  <c r="O3417" i="4"/>
  <c r="O3418" i="4"/>
  <c r="O3419" i="4"/>
  <c r="O3420" i="4"/>
  <c r="O3421" i="4"/>
  <c r="O3422" i="4"/>
  <c r="O3423" i="4"/>
  <c r="O3424" i="4"/>
  <c r="O3425" i="4"/>
  <c r="O3426" i="4"/>
  <c r="O3427" i="4"/>
  <c r="O3428" i="4"/>
  <c r="O3429" i="4"/>
  <c r="O3430" i="4"/>
  <c r="O3431" i="4"/>
  <c r="O3432" i="4"/>
  <c r="O3433" i="4"/>
  <c r="O3434" i="4"/>
  <c r="O3435" i="4"/>
  <c r="O3436" i="4"/>
  <c r="O3437" i="4"/>
  <c r="O3438" i="4"/>
  <c r="O3439" i="4"/>
  <c r="O3440" i="4"/>
  <c r="O3441" i="4"/>
  <c r="O3442" i="4"/>
  <c r="O3443" i="4"/>
  <c r="O3444" i="4"/>
  <c r="O3445" i="4"/>
  <c r="O3446" i="4"/>
  <c r="O3447" i="4"/>
  <c r="O3448" i="4"/>
  <c r="O3449" i="4"/>
  <c r="O3450" i="4"/>
  <c r="O3451" i="4"/>
  <c r="O3452" i="4"/>
  <c r="O3453" i="4"/>
  <c r="O3454" i="4"/>
  <c r="O3455" i="4"/>
  <c r="O3456" i="4"/>
  <c r="O3457" i="4"/>
  <c r="O3458" i="4"/>
  <c r="O3459" i="4"/>
  <c r="O3460" i="4"/>
  <c r="O3461" i="4"/>
  <c r="O3462" i="4"/>
  <c r="O3463" i="4"/>
  <c r="O3464" i="4"/>
  <c r="O3465" i="4"/>
  <c r="O3466" i="4"/>
  <c r="O3467" i="4"/>
  <c r="O3468" i="4"/>
  <c r="O3469" i="4"/>
  <c r="O3470" i="4"/>
  <c r="O3471" i="4"/>
  <c r="O3472" i="4"/>
  <c r="O3473" i="4"/>
  <c r="O3474" i="4"/>
  <c r="O3475" i="4"/>
  <c r="O3476" i="4"/>
  <c r="O3477" i="4"/>
  <c r="O3478" i="4"/>
  <c r="O3479" i="4"/>
  <c r="O3480" i="4"/>
  <c r="O3481" i="4"/>
  <c r="O3482" i="4"/>
  <c r="O3483" i="4"/>
  <c r="O3484" i="4"/>
  <c r="O3485" i="4"/>
  <c r="O3486" i="4"/>
  <c r="O3487" i="4"/>
  <c r="O3488" i="4"/>
  <c r="O3489" i="4"/>
  <c r="O3490" i="4"/>
  <c r="O3491" i="4"/>
  <c r="O3492" i="4"/>
  <c r="O3493" i="4"/>
  <c r="O3494" i="4"/>
  <c r="O3495" i="4"/>
  <c r="O3496" i="4"/>
  <c r="O3497" i="4"/>
  <c r="O3498" i="4"/>
  <c r="O3499" i="4"/>
  <c r="O3500" i="4"/>
  <c r="O3501" i="4"/>
  <c r="O3502" i="4"/>
  <c r="O3503" i="4"/>
  <c r="O3504" i="4"/>
  <c r="O3505" i="4"/>
  <c r="O3506" i="4"/>
  <c r="O3507" i="4"/>
  <c r="O3508" i="4"/>
  <c r="O3509" i="4"/>
  <c r="O3510" i="4"/>
  <c r="O3511" i="4"/>
  <c r="O3512" i="4"/>
  <c r="O3513" i="4"/>
  <c r="O3514" i="4"/>
  <c r="O3515" i="4"/>
  <c r="O3516" i="4"/>
  <c r="O3517" i="4"/>
  <c r="O3518" i="4"/>
  <c r="O3519" i="4"/>
  <c r="O3520" i="4"/>
  <c r="O3521" i="4"/>
  <c r="O3522" i="4"/>
  <c r="O3523" i="4"/>
  <c r="O3524" i="4"/>
  <c r="O3525" i="4"/>
  <c r="O3526" i="4"/>
  <c r="O3527" i="4"/>
  <c r="O3528" i="4"/>
  <c r="O3529" i="4"/>
  <c r="O3530" i="4"/>
  <c r="O3531" i="4"/>
  <c r="O3532" i="4"/>
  <c r="O3533" i="4"/>
  <c r="O3534" i="4"/>
  <c r="O3535" i="4"/>
  <c r="O3536" i="4"/>
  <c r="O3537" i="4"/>
  <c r="O3538" i="4"/>
  <c r="O3539" i="4"/>
  <c r="O3540" i="4"/>
  <c r="O3541" i="4"/>
  <c r="O3542" i="4"/>
  <c r="O3543" i="4"/>
  <c r="O3544" i="4"/>
  <c r="O3545" i="4"/>
  <c r="O3546" i="4"/>
  <c r="O3547" i="4"/>
  <c r="O3548" i="4"/>
  <c r="O3549" i="4"/>
  <c r="O3550" i="4"/>
  <c r="O3551" i="4"/>
  <c r="O3552" i="4"/>
  <c r="O3553" i="4"/>
  <c r="O3554" i="4"/>
  <c r="O3555" i="4"/>
  <c r="O3556" i="4"/>
  <c r="O3557" i="4"/>
  <c r="O3558" i="4"/>
  <c r="O3559" i="4"/>
  <c r="O3560" i="4"/>
  <c r="O3561" i="4"/>
  <c r="O3562" i="4"/>
  <c r="O3563" i="4"/>
  <c r="O3564" i="4"/>
  <c r="O3565" i="4"/>
  <c r="O3566" i="4"/>
  <c r="O3567" i="4"/>
  <c r="O3568" i="4"/>
  <c r="O3569" i="4"/>
  <c r="O3570" i="4"/>
  <c r="O3571" i="4"/>
  <c r="O3572" i="4"/>
  <c r="O3573" i="4"/>
  <c r="O3574" i="4"/>
  <c r="O3575" i="4"/>
  <c r="O3576" i="4"/>
  <c r="O3577" i="4"/>
  <c r="O3578" i="4"/>
  <c r="O3579" i="4"/>
  <c r="O3580" i="4"/>
  <c r="O3581" i="4"/>
  <c r="O3582" i="4"/>
  <c r="O3583" i="4"/>
  <c r="O3584" i="4"/>
  <c r="O3585" i="4"/>
  <c r="O3586" i="4"/>
  <c r="O3587" i="4"/>
  <c r="O3588" i="4"/>
  <c r="O3589" i="4"/>
  <c r="O3590" i="4"/>
  <c r="O3591" i="4"/>
  <c r="O3592" i="4"/>
  <c r="O3593" i="4"/>
  <c r="O3594" i="4"/>
  <c r="O3595" i="4"/>
  <c r="O3596" i="4"/>
  <c r="O3597" i="4"/>
  <c r="O3598" i="4"/>
  <c r="O3599" i="4"/>
  <c r="O3600" i="4"/>
  <c r="O3601" i="4"/>
  <c r="O3602" i="4"/>
  <c r="O3603" i="4"/>
  <c r="O3604" i="4"/>
  <c r="O3605" i="4"/>
  <c r="O3606" i="4"/>
  <c r="O3607" i="4"/>
  <c r="O3608" i="4"/>
  <c r="O3609" i="4"/>
  <c r="O3610" i="4"/>
  <c r="O3611" i="4"/>
  <c r="O3612" i="4"/>
  <c r="O3613" i="4"/>
  <c r="O3614" i="4"/>
  <c r="O3615" i="4"/>
  <c r="O3616" i="4"/>
  <c r="O3617" i="4"/>
  <c r="O3618" i="4"/>
  <c r="O3619" i="4"/>
  <c r="O3620" i="4"/>
  <c r="O3621" i="4"/>
  <c r="O3622" i="4"/>
  <c r="O3623" i="4"/>
  <c r="O3624" i="4"/>
  <c r="O3625" i="4"/>
  <c r="O3626" i="4"/>
  <c r="O3627" i="4"/>
  <c r="O3628" i="4"/>
  <c r="O3629" i="4"/>
  <c r="O3630" i="4"/>
  <c r="O3631" i="4"/>
  <c r="O3632" i="4"/>
  <c r="O3633" i="4"/>
  <c r="O3634" i="4"/>
  <c r="O3635" i="4"/>
  <c r="O3636" i="4"/>
  <c r="O3637" i="4"/>
  <c r="O3638" i="4"/>
  <c r="O3639" i="4"/>
  <c r="O3640" i="4"/>
  <c r="O3641" i="4"/>
  <c r="O3642" i="4"/>
  <c r="O3643" i="4"/>
  <c r="O3644" i="4"/>
  <c r="O3645" i="4"/>
  <c r="O3646" i="4"/>
  <c r="O3647" i="4"/>
  <c r="O3648" i="4"/>
  <c r="O3649" i="4"/>
  <c r="O3650" i="4"/>
  <c r="O3651" i="4"/>
  <c r="O3652" i="4"/>
  <c r="O3653" i="4"/>
  <c r="O3654" i="4"/>
  <c r="O3655" i="4"/>
  <c r="O3656" i="4"/>
  <c r="O3657" i="4"/>
  <c r="O3658" i="4"/>
  <c r="O3659" i="4"/>
  <c r="O3660" i="4"/>
  <c r="O3661" i="4"/>
  <c r="O3662" i="4"/>
  <c r="O3663" i="4"/>
  <c r="O3664" i="4"/>
  <c r="O3665" i="4"/>
  <c r="O3666" i="4"/>
  <c r="O3667" i="4"/>
  <c r="O3668" i="4"/>
  <c r="O3669" i="4"/>
  <c r="O3670" i="4"/>
  <c r="O3671" i="4"/>
  <c r="O3672" i="4"/>
  <c r="O3673" i="4"/>
  <c r="O3674" i="4"/>
  <c r="O3675" i="4"/>
  <c r="O3676" i="4"/>
  <c r="O3677" i="4"/>
  <c r="O3678" i="4"/>
  <c r="O3679" i="4"/>
  <c r="O3680" i="4"/>
  <c r="O3681" i="4"/>
  <c r="O3682" i="4"/>
  <c r="O3683" i="4"/>
  <c r="O3684" i="4"/>
  <c r="O3685" i="4"/>
  <c r="O3686" i="4"/>
  <c r="O3687" i="4"/>
  <c r="O3688" i="4"/>
  <c r="O3689" i="4"/>
  <c r="O3690" i="4"/>
  <c r="O3691" i="4"/>
  <c r="O3692" i="4"/>
  <c r="O3693" i="4"/>
  <c r="O3694" i="4"/>
  <c r="O3695" i="4"/>
  <c r="O3696" i="4"/>
  <c r="O3697" i="4"/>
  <c r="O3698" i="4"/>
  <c r="O3699" i="4"/>
  <c r="O3700" i="4"/>
  <c r="O3701" i="4"/>
  <c r="O3702" i="4"/>
  <c r="O3703" i="4"/>
  <c r="O3704" i="4"/>
  <c r="O3705" i="4"/>
  <c r="O3706" i="4"/>
  <c r="O3707" i="4"/>
  <c r="O3708" i="4"/>
  <c r="O3709" i="4"/>
  <c r="O3710" i="4"/>
  <c r="O3711" i="4"/>
  <c r="O3712" i="4"/>
  <c r="O3713" i="4"/>
  <c r="O3714" i="4"/>
  <c r="O3715" i="4"/>
  <c r="O3716" i="4"/>
  <c r="O3717" i="4"/>
  <c r="O3718" i="4"/>
  <c r="O3719" i="4"/>
  <c r="O3720" i="4"/>
  <c r="O3721" i="4"/>
  <c r="O3722" i="4"/>
  <c r="O3723" i="4"/>
  <c r="O3724" i="4"/>
  <c r="O3725" i="4"/>
  <c r="O3726" i="4"/>
  <c r="O3727" i="4"/>
  <c r="O3728" i="4"/>
  <c r="O3729" i="4"/>
  <c r="O3730" i="4"/>
  <c r="O3731" i="4"/>
  <c r="O3732" i="4"/>
  <c r="O3733" i="4"/>
  <c r="O3734" i="4"/>
  <c r="O3735" i="4"/>
  <c r="O3736" i="4"/>
  <c r="O3737" i="4"/>
  <c r="O3738" i="4"/>
  <c r="O3739" i="4"/>
  <c r="O3740" i="4"/>
  <c r="O3741" i="4"/>
  <c r="O3742" i="4"/>
  <c r="O3743" i="4"/>
  <c r="O3744" i="4"/>
  <c r="O3745" i="4"/>
  <c r="O3746" i="4"/>
  <c r="O3747" i="4"/>
  <c r="O3748" i="4"/>
  <c r="O3749" i="4"/>
  <c r="O3750" i="4"/>
  <c r="O3751" i="4"/>
  <c r="O3752" i="4"/>
  <c r="O3753" i="4"/>
  <c r="O3754" i="4"/>
  <c r="O3755" i="4"/>
  <c r="O3756" i="4"/>
  <c r="O3757" i="4"/>
  <c r="O3758" i="4"/>
  <c r="O3759" i="4"/>
  <c r="O3760" i="4"/>
  <c r="O3761" i="4"/>
  <c r="O3762" i="4"/>
  <c r="O3763" i="4"/>
  <c r="O3764" i="4"/>
  <c r="O3765" i="4"/>
  <c r="O3766" i="4"/>
  <c r="O3767" i="4"/>
  <c r="O3768" i="4"/>
  <c r="O3769" i="4"/>
  <c r="O3770" i="4"/>
  <c r="O3771" i="4"/>
  <c r="O3772" i="4"/>
  <c r="O3773" i="4"/>
  <c r="O3774" i="4"/>
  <c r="O3775" i="4"/>
  <c r="O3776" i="4"/>
  <c r="O3777" i="4"/>
  <c r="O3778" i="4"/>
  <c r="O3779" i="4"/>
  <c r="O3780" i="4"/>
  <c r="O3781" i="4"/>
  <c r="O3782" i="4"/>
  <c r="O3783" i="4"/>
  <c r="O3784" i="4"/>
  <c r="O3785" i="4"/>
  <c r="O3786" i="4"/>
  <c r="O3787" i="4"/>
  <c r="O3788" i="4"/>
  <c r="O3789" i="4"/>
  <c r="O3790" i="4"/>
  <c r="O3791" i="4"/>
  <c r="O3792" i="4"/>
  <c r="O3793" i="4"/>
  <c r="O3794" i="4"/>
  <c r="O3795" i="4"/>
  <c r="O3796" i="4"/>
  <c r="O3797" i="4"/>
  <c r="O3798" i="4"/>
  <c r="O3799" i="4"/>
  <c r="O3800" i="4"/>
  <c r="O3801" i="4"/>
  <c r="O3802" i="4"/>
  <c r="O3803" i="4"/>
  <c r="O3804" i="4"/>
  <c r="O3805" i="4"/>
  <c r="O3806" i="4"/>
  <c r="O3807" i="4"/>
  <c r="O3808" i="4"/>
  <c r="O3809" i="4"/>
  <c r="O3810" i="4"/>
  <c r="O3811" i="4"/>
  <c r="O3812" i="4"/>
  <c r="O3813" i="4"/>
  <c r="O3814" i="4"/>
  <c r="O3815" i="4"/>
  <c r="O3816" i="4"/>
  <c r="O3817" i="4"/>
  <c r="O3818" i="4"/>
  <c r="O3819" i="4"/>
  <c r="O3820" i="4"/>
  <c r="O3821" i="4"/>
  <c r="O3822" i="4"/>
  <c r="O3823" i="4"/>
  <c r="O3824" i="4"/>
  <c r="O3825" i="4"/>
  <c r="O3826" i="4"/>
  <c r="O3827" i="4"/>
  <c r="O3828" i="4"/>
  <c r="O3829" i="4"/>
  <c r="O3830" i="4"/>
  <c r="O3831" i="4"/>
  <c r="O3832" i="4"/>
  <c r="O3833" i="4"/>
  <c r="O3834" i="4"/>
  <c r="O3835" i="4"/>
  <c r="O3836" i="4"/>
  <c r="O3837" i="4"/>
  <c r="O3838" i="4"/>
  <c r="O3839" i="4"/>
  <c r="O3840" i="4"/>
  <c r="O3841" i="4"/>
  <c r="O3842" i="4"/>
  <c r="O3843" i="4"/>
  <c r="O3844" i="4"/>
  <c r="O3845" i="4"/>
  <c r="O3846" i="4"/>
  <c r="O3847" i="4"/>
  <c r="O3848" i="4"/>
  <c r="O3849" i="4"/>
  <c r="O3850" i="4"/>
  <c r="O3851" i="4"/>
  <c r="O3852" i="4"/>
  <c r="O3853" i="4"/>
  <c r="O3854" i="4"/>
  <c r="O3855" i="4"/>
  <c r="O3856" i="4"/>
  <c r="O3857" i="4"/>
  <c r="O3858" i="4"/>
  <c r="O3859" i="4"/>
  <c r="O3860" i="4"/>
  <c r="O3861" i="4"/>
  <c r="O3862" i="4"/>
  <c r="O3863" i="4"/>
  <c r="O3864" i="4"/>
  <c r="O3865" i="4"/>
  <c r="O3866" i="4"/>
  <c r="O3867" i="4"/>
  <c r="O3868" i="4"/>
  <c r="O3869" i="4"/>
  <c r="O3870" i="4"/>
  <c r="O3871" i="4"/>
  <c r="O3872" i="4"/>
  <c r="O3873" i="4"/>
  <c r="O3874" i="4"/>
  <c r="O3875" i="4"/>
  <c r="O3876" i="4"/>
  <c r="O3877" i="4"/>
  <c r="O3878" i="4"/>
  <c r="O3879" i="4"/>
  <c r="O3880" i="4"/>
  <c r="O3881" i="4"/>
  <c r="O3882" i="4"/>
  <c r="O3883" i="4"/>
  <c r="O3884" i="4"/>
  <c r="O3885" i="4"/>
  <c r="O3886" i="4"/>
  <c r="O3887" i="4"/>
  <c r="O3888" i="4"/>
  <c r="O3889" i="4"/>
  <c r="O3890" i="4"/>
  <c r="O3891" i="4"/>
  <c r="O3892" i="4"/>
  <c r="O3893" i="4"/>
  <c r="O3894" i="4"/>
  <c r="O3895" i="4"/>
  <c r="O3896" i="4"/>
  <c r="O3897" i="4"/>
  <c r="O3898" i="4"/>
  <c r="O3899" i="4"/>
  <c r="O3900" i="4"/>
  <c r="O3901" i="4"/>
  <c r="O3902" i="4"/>
  <c r="O3903" i="4"/>
  <c r="O3904" i="4"/>
  <c r="O3905" i="4"/>
  <c r="O3906" i="4"/>
  <c r="O3907" i="4"/>
  <c r="O3908" i="4"/>
  <c r="O3909" i="4"/>
  <c r="O3910" i="4"/>
  <c r="O3911" i="4"/>
  <c r="O3912" i="4"/>
  <c r="O3913" i="4"/>
  <c r="O3914" i="4"/>
  <c r="O3915" i="4"/>
  <c r="O3916" i="4"/>
  <c r="O3917" i="4"/>
  <c r="O3918" i="4"/>
  <c r="O3919" i="4"/>
  <c r="O3920" i="4"/>
  <c r="O3921" i="4"/>
  <c r="O3922" i="4"/>
  <c r="O3923" i="4"/>
  <c r="O3924" i="4"/>
  <c r="O3925" i="4"/>
  <c r="O3926" i="4"/>
  <c r="O3927" i="4"/>
  <c r="O3928" i="4"/>
  <c r="O3929" i="4"/>
  <c r="O3930" i="4"/>
  <c r="O3931" i="4"/>
  <c r="O3932" i="4"/>
  <c r="O3933" i="4"/>
  <c r="O3934" i="4"/>
  <c r="O3935" i="4"/>
  <c r="O3936" i="4"/>
  <c r="O3937" i="4"/>
  <c r="O3938" i="4"/>
  <c r="O3939" i="4"/>
  <c r="O3940" i="4"/>
  <c r="O3941" i="4"/>
  <c r="O3942" i="4"/>
  <c r="O3943" i="4"/>
  <c r="O3944" i="4"/>
  <c r="O3945" i="4"/>
  <c r="O3946" i="4"/>
  <c r="O3947" i="4"/>
  <c r="O3948" i="4"/>
  <c r="O3949" i="4"/>
  <c r="O3950" i="4"/>
  <c r="O3951" i="4"/>
  <c r="O3952" i="4"/>
  <c r="O3953" i="4"/>
  <c r="O3954" i="4"/>
  <c r="O3955" i="4"/>
  <c r="O3956" i="4"/>
  <c r="O3957" i="4"/>
  <c r="O3958" i="4"/>
  <c r="O3959" i="4"/>
  <c r="O3960" i="4"/>
  <c r="O3961" i="4"/>
  <c r="O3962" i="4"/>
  <c r="O3963" i="4"/>
  <c r="O3964" i="4"/>
  <c r="O3965" i="4"/>
  <c r="O3966" i="4"/>
  <c r="O3967" i="4"/>
  <c r="O3968" i="4"/>
  <c r="O3969" i="4"/>
  <c r="O3970" i="4"/>
  <c r="O3971" i="4"/>
  <c r="O3972" i="4"/>
  <c r="O3973" i="4"/>
  <c r="O3974" i="4"/>
  <c r="O3975" i="4"/>
  <c r="O3976" i="4"/>
  <c r="O3977" i="4"/>
  <c r="O3978" i="4"/>
  <c r="O3979" i="4"/>
  <c r="O3980" i="4"/>
  <c r="O3981" i="4"/>
  <c r="O3982" i="4"/>
  <c r="O3983" i="4"/>
  <c r="O3984" i="4"/>
  <c r="O3985" i="4"/>
  <c r="O3986" i="4"/>
  <c r="O3987" i="4"/>
  <c r="O3988" i="4"/>
  <c r="O3989" i="4"/>
  <c r="O3990" i="4"/>
  <c r="O3991" i="4"/>
  <c r="O3992" i="4"/>
  <c r="O3993" i="4"/>
  <c r="O3994" i="4"/>
  <c r="O3995" i="4"/>
  <c r="O3996" i="4"/>
  <c r="O3997" i="4"/>
  <c r="O3998" i="4"/>
  <c r="O3999" i="4"/>
  <c r="O4000" i="4"/>
  <c r="O4001" i="4"/>
  <c r="O4002" i="4"/>
  <c r="O4003" i="4"/>
  <c r="O4004" i="4"/>
  <c r="O4005" i="4"/>
  <c r="O4006" i="4"/>
  <c r="O4007" i="4"/>
  <c r="O4008" i="4"/>
  <c r="O4009" i="4"/>
  <c r="O4010" i="4"/>
  <c r="O4011" i="4"/>
  <c r="O4012" i="4"/>
  <c r="O4013" i="4"/>
  <c r="O4014" i="4"/>
  <c r="O4015" i="4"/>
  <c r="O4016" i="4"/>
  <c r="O4017" i="4"/>
  <c r="O4018" i="4"/>
  <c r="O4019" i="4"/>
  <c r="O4020" i="4"/>
  <c r="O4021" i="4"/>
  <c r="O4022" i="4"/>
  <c r="O4023" i="4"/>
  <c r="O4024" i="4"/>
  <c r="O4025" i="4"/>
  <c r="O4026" i="4"/>
  <c r="O4027" i="4"/>
  <c r="O4028" i="4"/>
  <c r="O4029" i="4"/>
  <c r="O4030" i="4"/>
  <c r="O4031" i="4"/>
  <c r="O4032" i="4"/>
  <c r="O4033" i="4"/>
  <c r="O4034" i="4"/>
  <c r="O4035" i="4"/>
  <c r="O4036" i="4"/>
  <c r="O4037" i="4"/>
  <c r="O4038" i="4"/>
  <c r="O4039" i="4"/>
  <c r="O4040" i="4"/>
  <c r="O4041" i="4"/>
  <c r="O4042" i="4"/>
  <c r="O4043" i="4"/>
  <c r="O4044" i="4"/>
  <c r="O4045" i="4"/>
  <c r="O4046" i="4"/>
  <c r="O4047" i="4"/>
  <c r="O4048" i="4"/>
  <c r="O4049" i="4"/>
  <c r="O4050" i="4"/>
  <c r="O4051" i="4"/>
  <c r="O4052" i="4"/>
  <c r="O4053" i="4"/>
  <c r="O4054" i="4"/>
  <c r="O4055" i="4"/>
  <c r="O4056" i="4"/>
  <c r="O4057" i="4"/>
  <c r="O4058" i="4"/>
  <c r="O4059" i="4"/>
  <c r="O4060" i="4"/>
  <c r="O4061" i="4"/>
  <c r="O4062" i="4"/>
  <c r="O4063" i="4"/>
  <c r="O4064" i="4"/>
  <c r="O4065" i="4"/>
  <c r="O4066" i="4"/>
  <c r="O4067" i="4"/>
  <c r="O4068" i="4"/>
  <c r="O4069" i="4"/>
  <c r="O4070" i="4"/>
  <c r="O4071" i="4"/>
  <c r="O4072" i="4"/>
  <c r="O4073" i="4"/>
  <c r="O4074" i="4"/>
  <c r="O4075" i="4"/>
  <c r="O4076" i="4"/>
  <c r="O4077" i="4"/>
  <c r="O4078" i="4"/>
  <c r="O4079" i="4"/>
  <c r="O4080" i="4"/>
  <c r="O4081" i="4"/>
  <c r="O4082" i="4"/>
  <c r="O4083" i="4"/>
  <c r="O4084" i="4"/>
  <c r="O4085" i="4"/>
  <c r="O4086" i="4"/>
  <c r="O4087" i="4"/>
  <c r="O4088" i="4"/>
  <c r="O4089" i="4"/>
  <c r="O4090" i="4"/>
  <c r="O4091" i="4"/>
  <c r="O4092" i="4"/>
  <c r="O4093" i="4"/>
  <c r="O4094" i="4"/>
  <c r="O4095" i="4"/>
  <c r="O4096" i="4"/>
  <c r="O4097" i="4"/>
  <c r="O4098" i="4"/>
  <c r="O4099" i="4"/>
  <c r="O4100" i="4"/>
  <c r="O4101" i="4"/>
  <c r="O4102" i="4"/>
  <c r="O4103" i="4"/>
  <c r="O4104" i="4"/>
  <c r="O4105" i="4"/>
  <c r="O4106" i="4"/>
  <c r="O4107" i="4"/>
  <c r="O4108" i="4"/>
  <c r="O4109" i="4"/>
  <c r="O4110" i="4"/>
  <c r="O4111" i="4"/>
  <c r="O4112" i="4"/>
  <c r="O4113" i="4"/>
  <c r="O4114" i="4"/>
  <c r="O4115" i="4"/>
  <c r="O4116" i="4"/>
  <c r="O4117" i="4"/>
  <c r="O4118" i="4"/>
  <c r="O4119" i="4"/>
  <c r="O4120" i="4"/>
  <c r="O4121" i="4"/>
  <c r="O4122" i="4"/>
  <c r="O4123" i="4"/>
  <c r="O4124" i="4"/>
  <c r="O4125" i="4"/>
  <c r="O4126" i="4"/>
  <c r="O4127" i="4"/>
  <c r="O4128" i="4"/>
  <c r="O4129" i="4"/>
  <c r="O4130" i="4"/>
  <c r="O4131" i="4"/>
  <c r="O4132" i="4"/>
  <c r="O4133" i="4"/>
  <c r="O4134" i="4"/>
  <c r="O4135" i="4"/>
  <c r="O4136" i="4"/>
  <c r="O4137" i="4"/>
  <c r="O4138" i="4"/>
  <c r="O4139" i="4"/>
  <c r="O4140" i="4"/>
  <c r="O4141" i="4"/>
  <c r="O4142" i="4"/>
  <c r="O4143" i="4"/>
  <c r="O4144" i="4"/>
  <c r="O4145" i="4"/>
  <c r="O4146" i="4"/>
  <c r="O4147" i="4"/>
  <c r="O4148" i="4"/>
  <c r="O4149" i="4"/>
  <c r="O4150" i="4"/>
  <c r="O4151" i="4"/>
  <c r="O4152" i="4"/>
  <c r="O4153" i="4"/>
  <c r="O4154" i="4"/>
  <c r="O4155" i="4"/>
  <c r="O4156" i="4"/>
  <c r="O4157" i="4"/>
  <c r="O4158" i="4"/>
  <c r="O4159" i="4"/>
  <c r="O4160" i="4"/>
  <c r="O4161" i="4"/>
  <c r="O4162" i="4"/>
  <c r="O4163" i="4"/>
  <c r="O4164" i="4"/>
  <c r="O4165" i="4"/>
  <c r="O4166" i="4"/>
  <c r="O4167" i="4"/>
  <c r="O4168" i="4"/>
  <c r="O4169" i="4"/>
  <c r="O4170" i="4"/>
  <c r="O4171" i="4"/>
  <c r="O4172" i="4"/>
  <c r="O4173" i="4"/>
  <c r="O4174" i="4"/>
  <c r="O4175" i="4"/>
  <c r="O4176" i="4"/>
  <c r="O4177" i="4"/>
  <c r="O4178" i="4"/>
  <c r="O4179" i="4"/>
  <c r="O4180" i="4"/>
  <c r="O4181" i="4"/>
  <c r="O4182" i="4"/>
  <c r="O4183" i="4"/>
  <c r="O4184" i="4"/>
  <c r="O4185" i="4"/>
  <c r="O4186" i="4"/>
  <c r="O4187" i="4"/>
  <c r="O4188" i="4"/>
  <c r="O4189" i="4"/>
  <c r="O4190" i="4"/>
  <c r="O4191" i="4"/>
  <c r="O4192" i="4"/>
  <c r="O4193" i="4"/>
  <c r="O4194" i="4"/>
  <c r="O4195" i="4"/>
  <c r="O4196" i="4"/>
  <c r="O4197" i="4"/>
  <c r="O4198" i="4"/>
  <c r="O4199" i="4"/>
  <c r="O4200" i="4"/>
  <c r="O4201" i="4"/>
  <c r="O4202" i="4"/>
  <c r="O4203" i="4"/>
  <c r="O4204" i="4"/>
  <c r="O4205" i="4"/>
  <c r="O4206" i="4"/>
  <c r="O4207" i="4"/>
  <c r="O4208" i="4"/>
  <c r="O4209" i="4"/>
  <c r="O4210" i="4"/>
  <c r="O4211" i="4"/>
  <c r="O4212" i="4"/>
  <c r="O4213" i="4"/>
  <c r="O4214" i="4"/>
  <c r="O4215" i="4"/>
  <c r="O4216" i="4"/>
  <c r="O4217" i="4"/>
  <c r="O4218" i="4"/>
  <c r="O4219" i="4"/>
  <c r="O4220" i="4"/>
  <c r="O4221" i="4"/>
  <c r="O4222" i="4"/>
  <c r="O4223" i="4"/>
  <c r="O4224" i="4"/>
  <c r="O4225" i="4"/>
  <c r="O4226" i="4"/>
  <c r="O4227" i="4"/>
  <c r="O4228" i="4"/>
  <c r="O4229" i="4"/>
  <c r="O4230" i="4"/>
  <c r="O4231" i="4"/>
  <c r="O4232" i="4"/>
  <c r="O4233" i="4"/>
  <c r="O4234" i="4"/>
  <c r="O4235" i="4"/>
  <c r="O4236" i="4"/>
  <c r="O4237" i="4"/>
  <c r="O4238" i="4"/>
  <c r="O4239" i="4"/>
  <c r="O4240" i="4"/>
  <c r="O4241" i="4"/>
  <c r="O4242" i="4"/>
  <c r="O4243" i="4"/>
  <c r="O4244" i="4"/>
  <c r="O4245" i="4"/>
  <c r="O4246" i="4"/>
  <c r="O4247" i="4"/>
  <c r="O4248" i="4"/>
  <c r="O4249" i="4"/>
  <c r="O4250" i="4"/>
  <c r="O4251" i="4"/>
  <c r="O4252" i="4"/>
  <c r="O4253" i="4"/>
  <c r="O4254" i="4"/>
  <c r="O4255" i="4"/>
  <c r="O4256" i="4"/>
  <c r="O4257" i="4"/>
  <c r="O4258" i="4"/>
  <c r="O4259" i="4"/>
  <c r="O4260" i="4"/>
  <c r="O4261" i="4"/>
  <c r="O4262" i="4"/>
  <c r="O4263" i="4"/>
  <c r="O4264" i="4"/>
  <c r="O4265" i="4"/>
  <c r="O4266" i="4"/>
  <c r="O4267" i="4"/>
  <c r="O4268" i="4"/>
  <c r="O4269" i="4"/>
  <c r="O4270" i="4"/>
  <c r="O4271" i="4"/>
  <c r="O4272" i="4"/>
  <c r="O4273" i="4"/>
  <c r="O4274" i="4"/>
  <c r="O4275" i="4"/>
  <c r="O4276" i="4"/>
  <c r="O4277" i="4"/>
  <c r="O4278" i="4"/>
  <c r="O4279" i="4"/>
  <c r="O4280" i="4"/>
  <c r="O4281" i="4"/>
  <c r="O4282" i="4"/>
  <c r="O4283" i="4"/>
  <c r="O4284" i="4"/>
  <c r="O4285" i="4"/>
  <c r="O4286" i="4"/>
  <c r="O4287" i="4"/>
  <c r="O4288" i="4"/>
  <c r="O4289" i="4"/>
  <c r="O4290" i="4"/>
  <c r="O4291" i="4"/>
  <c r="O4292" i="4"/>
  <c r="O4293" i="4"/>
  <c r="O4294" i="4"/>
  <c r="O4295" i="4"/>
  <c r="O4296" i="4"/>
  <c r="O4297" i="4"/>
  <c r="O4298" i="4"/>
  <c r="O4299" i="4"/>
  <c r="O4300" i="4"/>
  <c r="O4301" i="4"/>
  <c r="O4302" i="4"/>
  <c r="O4303" i="4"/>
  <c r="O4304" i="4"/>
  <c r="O4305" i="4"/>
  <c r="O4306" i="4"/>
  <c r="O4307" i="4"/>
  <c r="O4308" i="4"/>
  <c r="O4309" i="4"/>
  <c r="O4310" i="4"/>
  <c r="O4311" i="4"/>
  <c r="O4312" i="4"/>
  <c r="O4313" i="4"/>
  <c r="O4314" i="4"/>
  <c r="O4315" i="4"/>
  <c r="O4316" i="4"/>
  <c r="O4317" i="4"/>
  <c r="O4318" i="4"/>
  <c r="O4319" i="4"/>
  <c r="O4320" i="4"/>
  <c r="O4321" i="4"/>
  <c r="O4322" i="4"/>
  <c r="O4323" i="4"/>
  <c r="O4324" i="4"/>
  <c r="O4325" i="4"/>
  <c r="O4326" i="4"/>
  <c r="O4327" i="4"/>
  <c r="O4328" i="4"/>
  <c r="O4329" i="4"/>
  <c r="O4330" i="4"/>
  <c r="O4331" i="4"/>
  <c r="O4332" i="4"/>
  <c r="O4333" i="4"/>
  <c r="O4334" i="4"/>
  <c r="O4335" i="4"/>
  <c r="O4336" i="4"/>
  <c r="O4337" i="4"/>
  <c r="O4338" i="4"/>
  <c r="O4339" i="4"/>
  <c r="O4340" i="4"/>
  <c r="O4341" i="4"/>
  <c r="O4342" i="4"/>
  <c r="O4343" i="4"/>
  <c r="O4344" i="4"/>
  <c r="O4345" i="4"/>
  <c r="O4346" i="4"/>
  <c r="O4347" i="4"/>
  <c r="O4348" i="4"/>
  <c r="O4349" i="4"/>
  <c r="O4350" i="4"/>
  <c r="O4351" i="4"/>
  <c r="O4352" i="4"/>
  <c r="O4353" i="4"/>
  <c r="O4354" i="4"/>
  <c r="O4355" i="4"/>
  <c r="O4356" i="4"/>
  <c r="O4357" i="4"/>
  <c r="O4358" i="4"/>
  <c r="O4359" i="4"/>
  <c r="O4360" i="4"/>
  <c r="O4361" i="4"/>
  <c r="O4362" i="4"/>
  <c r="O4363" i="4"/>
  <c r="O4364" i="4"/>
  <c r="O4365" i="4"/>
  <c r="O4366" i="4"/>
  <c r="O4367" i="4"/>
  <c r="O4368" i="4"/>
  <c r="O4369" i="4"/>
  <c r="O4370" i="4"/>
  <c r="O4371" i="4"/>
  <c r="O4372" i="4"/>
  <c r="O4373" i="4"/>
  <c r="O4374" i="4"/>
  <c r="O4375" i="4"/>
  <c r="O4376" i="4"/>
  <c r="O4377" i="4"/>
  <c r="O4378" i="4"/>
  <c r="O4379" i="4"/>
  <c r="O4380" i="4"/>
  <c r="O4381" i="4"/>
  <c r="O4382" i="4"/>
  <c r="O4383" i="4"/>
  <c r="O4384" i="4"/>
  <c r="O4385" i="4"/>
  <c r="O4386" i="4"/>
  <c r="O4387" i="4"/>
  <c r="O4388" i="4"/>
  <c r="O4389" i="4"/>
  <c r="O4390" i="4"/>
  <c r="O4391" i="4"/>
  <c r="O4392" i="4"/>
  <c r="O4393" i="4"/>
  <c r="O4394" i="4"/>
  <c r="O4395" i="4"/>
  <c r="O4396" i="4"/>
  <c r="O4397" i="4"/>
  <c r="O4398" i="4"/>
  <c r="O4399" i="4"/>
  <c r="O4400" i="4"/>
  <c r="O4401" i="4"/>
  <c r="O4402" i="4"/>
  <c r="O4403" i="4"/>
  <c r="O4404" i="4"/>
  <c r="O4405" i="4"/>
  <c r="O4406" i="4"/>
  <c r="O4407" i="4"/>
  <c r="O4408" i="4"/>
  <c r="O4409" i="4"/>
  <c r="O4410" i="4"/>
  <c r="O4411" i="4"/>
  <c r="O4412" i="4"/>
  <c r="O4413" i="4"/>
  <c r="O4414" i="4"/>
  <c r="O4415" i="4"/>
  <c r="O4416" i="4"/>
  <c r="O4417" i="4"/>
  <c r="O4418" i="4"/>
  <c r="O4419" i="4"/>
  <c r="O4420" i="4"/>
  <c r="O4421" i="4"/>
  <c r="O4422" i="4"/>
  <c r="O4423" i="4"/>
  <c r="O4424" i="4"/>
  <c r="O4425" i="4"/>
  <c r="O4426" i="4"/>
  <c r="O4427" i="4"/>
  <c r="O4428" i="4"/>
  <c r="O4429" i="4"/>
  <c r="O4430" i="4"/>
  <c r="O4431" i="4"/>
  <c r="O4432" i="4"/>
  <c r="O4433" i="4"/>
  <c r="O4434" i="4"/>
  <c r="O4435" i="4"/>
  <c r="O4436" i="4"/>
  <c r="O4437" i="4"/>
  <c r="O4438" i="4"/>
  <c r="O4439" i="4"/>
  <c r="O4440" i="4"/>
  <c r="O4441" i="4"/>
  <c r="O4442" i="4"/>
  <c r="O4443" i="4"/>
  <c r="O4444" i="4"/>
  <c r="O4445" i="4"/>
  <c r="O4446" i="4"/>
  <c r="O4447" i="4"/>
  <c r="O4448" i="4"/>
  <c r="O4449" i="4"/>
  <c r="O4450" i="4"/>
  <c r="O4451" i="4"/>
  <c r="O4452" i="4"/>
  <c r="O4453" i="4"/>
  <c r="O4454" i="4"/>
  <c r="O4455" i="4"/>
  <c r="O4456" i="4"/>
  <c r="O4457" i="4"/>
  <c r="O4458" i="4"/>
  <c r="O4459" i="4"/>
  <c r="O4460" i="4"/>
  <c r="O4461" i="4"/>
  <c r="O4462" i="4"/>
  <c r="O4463" i="4"/>
  <c r="O4464" i="4"/>
  <c r="O4465" i="4"/>
  <c r="O4466" i="4"/>
  <c r="O4467" i="4"/>
  <c r="O4468" i="4"/>
  <c r="O4469" i="4"/>
  <c r="O4470" i="4"/>
  <c r="O4471" i="4"/>
  <c r="O4472" i="4"/>
  <c r="O4473" i="4"/>
  <c r="O4474" i="4"/>
  <c r="O4475" i="4"/>
  <c r="O4476" i="4"/>
  <c r="O4477" i="4"/>
  <c r="O4478" i="4"/>
  <c r="O4479" i="4"/>
  <c r="O4480" i="4"/>
  <c r="O4481" i="4"/>
  <c r="O4482" i="4"/>
  <c r="O4483" i="4"/>
  <c r="O4484" i="4"/>
  <c r="O4485" i="4"/>
  <c r="O4486" i="4"/>
  <c r="O4487" i="4"/>
  <c r="O4488" i="4"/>
  <c r="O4489" i="4"/>
  <c r="O4490" i="4"/>
  <c r="O4491" i="4"/>
  <c r="O4492" i="4"/>
  <c r="O4493" i="4"/>
  <c r="O4494" i="4"/>
  <c r="O4495" i="4"/>
  <c r="O4496" i="4"/>
  <c r="O4497" i="4"/>
  <c r="O4498" i="4"/>
  <c r="O4499" i="4"/>
  <c r="O4500" i="4"/>
  <c r="O4501" i="4"/>
  <c r="O4502" i="4"/>
  <c r="O4503" i="4"/>
  <c r="O4504" i="4"/>
  <c r="O4505" i="4"/>
  <c r="O4506" i="4"/>
  <c r="O4507" i="4"/>
  <c r="O4508" i="4"/>
  <c r="O4509" i="4"/>
  <c r="O4510" i="4"/>
  <c r="O4511" i="4"/>
  <c r="O4512" i="4"/>
  <c r="O4513" i="4"/>
  <c r="O4514" i="4"/>
  <c r="O4515" i="4"/>
  <c r="O4516" i="4"/>
  <c r="O4517" i="4"/>
  <c r="O4518" i="4"/>
  <c r="O4519" i="4"/>
  <c r="O4520" i="4"/>
  <c r="O4521" i="4"/>
  <c r="O4522" i="4"/>
  <c r="O4523" i="4"/>
  <c r="O4524" i="4"/>
  <c r="O4525" i="4"/>
  <c r="O4526" i="4"/>
  <c r="O4527" i="4"/>
  <c r="O4528" i="4"/>
  <c r="O4529" i="4"/>
  <c r="O4530" i="4"/>
  <c r="O4531" i="4"/>
  <c r="O4532" i="4"/>
  <c r="O4533" i="4"/>
  <c r="O4534" i="4"/>
  <c r="O4535" i="4"/>
  <c r="O4536" i="4"/>
  <c r="O4537" i="4"/>
  <c r="O4538" i="4"/>
  <c r="O4539" i="4"/>
  <c r="O4540" i="4"/>
  <c r="O4541" i="4"/>
  <c r="O4542" i="4"/>
  <c r="O4543" i="4"/>
  <c r="O4544" i="4"/>
  <c r="O4545" i="4"/>
  <c r="O4546" i="4"/>
  <c r="O4547" i="4"/>
  <c r="O4548" i="4"/>
  <c r="O4549" i="4"/>
  <c r="O4550" i="4"/>
  <c r="O4551" i="4"/>
  <c r="O4552" i="4"/>
  <c r="O4553" i="4"/>
  <c r="O4554" i="4"/>
  <c r="O4555" i="4"/>
  <c r="O4556" i="4"/>
  <c r="O4557" i="4"/>
  <c r="O4558" i="4"/>
  <c r="O4559" i="4"/>
  <c r="O4560" i="4"/>
  <c r="O4561" i="4"/>
  <c r="O4562" i="4"/>
  <c r="O4563" i="4"/>
  <c r="O4564" i="4"/>
  <c r="O4565" i="4"/>
  <c r="O4566" i="4"/>
  <c r="O4567" i="4"/>
  <c r="O4568" i="4"/>
  <c r="O4569" i="4"/>
  <c r="O4570" i="4"/>
  <c r="O4571" i="4"/>
  <c r="O4572" i="4"/>
  <c r="O4573" i="4"/>
  <c r="O4574" i="4"/>
  <c r="O4575" i="4"/>
  <c r="O4576" i="4"/>
  <c r="O4577" i="4"/>
  <c r="O4578" i="4"/>
  <c r="O4579" i="4"/>
  <c r="O4580" i="4"/>
  <c r="O4581" i="4"/>
  <c r="O4582" i="4"/>
  <c r="O4583" i="4"/>
  <c r="O4584" i="4"/>
  <c r="O4585" i="4"/>
  <c r="O4586" i="4"/>
  <c r="O4587" i="4"/>
  <c r="O4588" i="4"/>
  <c r="O4589" i="4"/>
  <c r="O4590" i="4"/>
  <c r="O4591" i="4"/>
  <c r="O4592" i="4"/>
  <c r="O4593" i="4"/>
  <c r="O4594" i="4"/>
  <c r="O4595" i="4"/>
  <c r="O4596" i="4"/>
  <c r="O4597" i="4"/>
  <c r="O4598" i="4"/>
  <c r="O4599" i="4"/>
  <c r="O4600" i="4"/>
  <c r="O4601" i="4"/>
  <c r="O4602" i="4"/>
  <c r="O4603" i="4"/>
  <c r="O4604" i="4"/>
  <c r="O4605" i="4"/>
  <c r="O4606" i="4"/>
  <c r="O4607" i="4"/>
  <c r="O4608" i="4"/>
  <c r="O4609" i="4"/>
  <c r="O4610" i="4"/>
  <c r="O4611" i="4"/>
  <c r="O4612" i="4"/>
  <c r="O4613" i="4"/>
  <c r="O4614" i="4"/>
  <c r="O4615" i="4"/>
  <c r="O4616" i="4"/>
  <c r="O4617" i="4"/>
  <c r="O4618" i="4"/>
  <c r="O4619" i="4"/>
  <c r="O4620" i="4"/>
  <c r="O4621" i="4"/>
  <c r="O4622" i="4"/>
  <c r="O4623" i="4"/>
  <c r="O4624" i="4"/>
  <c r="O4625" i="4"/>
  <c r="O4626" i="4"/>
  <c r="O4627" i="4"/>
  <c r="O4628" i="4"/>
  <c r="O4629" i="4"/>
  <c r="O4630" i="4"/>
  <c r="O4631" i="4"/>
  <c r="O4632" i="4"/>
  <c r="O4633" i="4"/>
  <c r="O4634" i="4"/>
  <c r="O4635" i="4"/>
  <c r="O4636" i="4"/>
  <c r="O4637" i="4"/>
  <c r="O4638" i="4"/>
  <c r="O4639" i="4"/>
  <c r="O4640" i="4"/>
  <c r="O4641" i="4"/>
  <c r="O4642" i="4"/>
  <c r="O4643" i="4"/>
  <c r="O4644" i="4"/>
  <c r="O4645" i="4"/>
  <c r="O4646" i="4"/>
  <c r="O4647" i="4"/>
  <c r="O4648" i="4"/>
  <c r="O4649" i="4"/>
  <c r="O4650" i="4"/>
  <c r="O4651" i="4"/>
  <c r="O4652" i="4"/>
  <c r="O4653" i="4"/>
  <c r="O4654" i="4"/>
  <c r="O4655" i="4"/>
  <c r="O4656" i="4"/>
  <c r="O4657" i="4"/>
  <c r="O4658" i="4"/>
  <c r="O4659" i="4"/>
  <c r="O4660" i="4"/>
  <c r="O4661" i="4"/>
  <c r="O4662" i="4"/>
  <c r="O4663" i="4"/>
  <c r="O4664" i="4"/>
  <c r="O4665" i="4"/>
  <c r="O4666" i="4"/>
  <c r="O4667" i="4"/>
  <c r="O4668" i="4"/>
  <c r="O4669" i="4"/>
  <c r="O4670" i="4"/>
  <c r="O4671" i="4"/>
  <c r="O4672" i="4"/>
  <c r="O4673" i="4"/>
  <c r="O4674" i="4"/>
  <c r="O4675" i="4"/>
  <c r="O4676" i="4"/>
  <c r="O4677" i="4"/>
  <c r="O4678" i="4"/>
  <c r="O4679" i="4"/>
  <c r="O4680" i="4"/>
  <c r="O4681" i="4"/>
  <c r="O4682" i="4"/>
  <c r="O4683" i="4"/>
  <c r="O4684" i="4"/>
  <c r="O4685" i="4"/>
  <c r="O4686" i="4"/>
  <c r="O4687" i="4"/>
  <c r="O4688" i="4"/>
  <c r="O4689" i="4"/>
  <c r="O4690" i="4"/>
  <c r="O4691" i="4"/>
  <c r="O4692" i="4"/>
  <c r="O4693" i="4"/>
  <c r="O4694" i="4"/>
  <c r="O4695" i="4"/>
  <c r="O4696" i="4"/>
  <c r="O4697" i="4"/>
  <c r="O4698" i="4"/>
  <c r="O4699" i="4"/>
  <c r="O4700" i="4"/>
  <c r="O4701" i="4"/>
  <c r="O4702" i="4"/>
  <c r="O4703" i="4"/>
  <c r="O4704" i="4"/>
  <c r="O4705" i="4"/>
  <c r="O4706" i="4"/>
  <c r="O4707" i="4"/>
  <c r="O4708" i="4"/>
  <c r="O4709" i="4"/>
  <c r="O4710" i="4"/>
  <c r="O4711" i="4"/>
  <c r="O4712" i="4"/>
  <c r="O4713" i="4"/>
  <c r="O4714" i="4"/>
  <c r="O4715" i="4"/>
  <c r="O4716" i="4"/>
  <c r="O4717" i="4"/>
  <c r="O4718" i="4"/>
  <c r="O4719" i="4"/>
  <c r="O4720" i="4"/>
  <c r="O4721" i="4"/>
  <c r="O4722" i="4"/>
  <c r="O4723" i="4"/>
  <c r="O4724" i="4"/>
  <c r="O4725" i="4"/>
  <c r="O4726" i="4"/>
  <c r="O4727" i="4"/>
  <c r="O4728" i="4"/>
  <c r="O4729" i="4"/>
  <c r="O4730" i="4"/>
  <c r="O4731" i="4"/>
  <c r="O4732" i="4"/>
  <c r="O4733" i="4"/>
  <c r="O4734" i="4"/>
  <c r="O4735" i="4"/>
  <c r="O4736" i="4"/>
  <c r="O4737" i="4"/>
  <c r="O4738" i="4"/>
  <c r="O4739" i="4"/>
  <c r="O4740" i="4"/>
  <c r="O4741" i="4"/>
  <c r="O4742" i="4"/>
  <c r="O4743" i="4"/>
  <c r="O4744" i="4"/>
  <c r="O4745" i="4"/>
  <c r="O4746" i="4"/>
  <c r="O4747" i="4"/>
  <c r="O4748" i="4"/>
  <c r="O4749" i="4"/>
  <c r="O4750" i="4"/>
  <c r="O4751" i="4"/>
  <c r="O4752" i="4"/>
  <c r="O4753" i="4"/>
  <c r="O4754" i="4"/>
  <c r="O4755" i="4"/>
  <c r="O4756" i="4"/>
  <c r="O4757" i="4"/>
  <c r="O4758" i="4"/>
  <c r="O4759" i="4"/>
  <c r="O4760" i="4"/>
  <c r="O4761" i="4"/>
  <c r="O4762" i="4"/>
  <c r="O4763" i="4"/>
  <c r="O4764" i="4"/>
  <c r="O4765" i="4"/>
  <c r="O4766" i="4"/>
  <c r="O4767" i="4"/>
  <c r="O4768" i="4"/>
  <c r="O4769" i="4"/>
  <c r="O4770" i="4"/>
  <c r="O4771" i="4"/>
  <c r="O4772" i="4"/>
  <c r="O4773" i="4"/>
  <c r="O4774" i="4"/>
  <c r="O4775" i="4"/>
  <c r="O4776" i="4"/>
  <c r="O4777" i="4"/>
  <c r="O4778" i="4"/>
  <c r="O4779" i="4"/>
  <c r="O4780" i="4"/>
  <c r="O4781" i="4"/>
  <c r="O4782" i="4"/>
  <c r="O4783" i="4"/>
  <c r="O4784" i="4"/>
  <c r="O4785" i="4"/>
  <c r="O4786" i="4"/>
  <c r="O4787" i="4"/>
  <c r="O4788" i="4"/>
  <c r="O4789" i="4"/>
  <c r="O4790" i="4"/>
  <c r="O4791" i="4"/>
  <c r="O4792" i="4"/>
  <c r="O4793" i="4"/>
  <c r="O4794" i="4"/>
  <c r="O4795" i="4"/>
  <c r="O4796" i="4"/>
  <c r="O4797" i="4"/>
  <c r="O4798" i="4"/>
  <c r="O4799" i="4"/>
  <c r="O4800" i="4"/>
  <c r="O4801" i="4"/>
  <c r="O4802" i="4"/>
  <c r="O4803" i="4"/>
  <c r="O4804" i="4"/>
  <c r="O4805" i="4"/>
  <c r="O4806" i="4"/>
  <c r="O4807" i="4"/>
  <c r="O4808" i="4"/>
  <c r="O4809" i="4"/>
  <c r="O4810" i="4"/>
  <c r="O4811" i="4"/>
  <c r="O4812" i="4"/>
  <c r="O4813" i="4"/>
  <c r="O4814" i="4"/>
  <c r="O4815" i="4"/>
  <c r="O4816" i="4"/>
  <c r="O4817" i="4"/>
  <c r="O4818" i="4"/>
  <c r="O4819" i="4"/>
  <c r="O4820" i="4"/>
  <c r="O4821" i="4"/>
  <c r="O4822" i="4"/>
  <c r="O4823" i="4"/>
  <c r="O4824" i="4"/>
  <c r="O4825" i="4"/>
  <c r="O4826" i="4"/>
  <c r="O4827" i="4"/>
  <c r="O4828" i="4"/>
  <c r="O4829" i="4"/>
  <c r="O4830" i="4"/>
  <c r="O4831" i="4"/>
  <c r="O4832" i="4"/>
  <c r="O4833" i="4"/>
  <c r="O4834" i="4"/>
  <c r="O4835" i="4"/>
  <c r="O4836" i="4"/>
  <c r="O4837" i="4"/>
  <c r="O4838" i="4"/>
  <c r="O4839" i="4"/>
  <c r="O4840" i="4"/>
  <c r="O4841" i="4"/>
  <c r="O4842" i="4"/>
  <c r="O4843" i="4"/>
  <c r="O4844" i="4"/>
  <c r="O4845" i="4"/>
  <c r="O4846" i="4"/>
  <c r="O4847" i="4"/>
  <c r="O4848" i="4"/>
  <c r="O4849" i="4"/>
  <c r="O4850" i="4"/>
  <c r="O4851" i="4"/>
  <c r="O4852" i="4"/>
  <c r="O4853" i="4"/>
  <c r="O4854" i="4"/>
  <c r="O4855" i="4"/>
  <c r="O4856" i="4"/>
  <c r="O4857" i="4"/>
  <c r="O4858" i="4"/>
  <c r="O4859" i="4"/>
  <c r="O4860" i="4"/>
  <c r="O4861" i="4"/>
  <c r="O4862" i="4"/>
  <c r="O4863" i="4"/>
  <c r="O4864" i="4"/>
  <c r="O4865" i="4"/>
  <c r="O4866" i="4"/>
  <c r="O4867" i="4"/>
  <c r="O4868" i="4"/>
  <c r="O4869" i="4"/>
  <c r="O4870" i="4"/>
  <c r="O4871" i="4"/>
  <c r="O4872" i="4"/>
  <c r="O4873" i="4"/>
  <c r="O4874" i="4"/>
  <c r="O4875" i="4"/>
  <c r="O4876" i="4"/>
  <c r="O4877" i="4"/>
  <c r="O4878" i="4"/>
  <c r="O4879" i="4"/>
  <c r="O4880" i="4"/>
  <c r="O4881" i="4"/>
  <c r="O4882" i="4"/>
  <c r="O4883" i="4"/>
  <c r="O4884" i="4"/>
  <c r="O4885" i="4"/>
  <c r="O4886" i="4"/>
  <c r="O4887" i="4"/>
  <c r="O4888" i="4"/>
  <c r="O4889" i="4"/>
  <c r="O4890" i="4"/>
  <c r="O4891" i="4"/>
  <c r="O4892" i="4"/>
  <c r="O4893" i="4"/>
  <c r="O4894" i="4"/>
  <c r="O4895" i="4"/>
  <c r="O4896" i="4"/>
  <c r="O4897" i="4"/>
  <c r="O4898" i="4"/>
  <c r="O4899" i="4"/>
  <c r="O4900" i="4"/>
  <c r="O4901" i="4"/>
  <c r="O4902" i="4"/>
  <c r="O4903" i="4"/>
  <c r="O4904" i="4"/>
  <c r="O4905" i="4"/>
  <c r="O4906" i="4"/>
  <c r="O4907" i="4"/>
  <c r="O4908" i="4"/>
  <c r="O4909" i="4"/>
  <c r="O4910" i="4"/>
  <c r="O4911" i="4"/>
  <c r="O4912" i="4"/>
  <c r="O4913" i="4"/>
  <c r="O4914" i="4"/>
  <c r="O4915" i="4"/>
  <c r="O4916" i="4"/>
  <c r="O4917" i="4"/>
  <c r="O4918" i="4"/>
  <c r="O4919" i="4"/>
  <c r="O4920" i="4"/>
  <c r="O4921" i="4"/>
  <c r="O4922" i="4"/>
  <c r="O4923" i="4"/>
  <c r="O4924" i="4"/>
  <c r="O4925" i="4"/>
  <c r="O4926" i="4"/>
  <c r="O4927" i="4"/>
  <c r="O4928" i="4"/>
  <c r="O4929" i="4"/>
  <c r="O4930" i="4"/>
  <c r="O4931" i="4"/>
  <c r="O4932" i="4"/>
  <c r="O4933" i="4"/>
  <c r="O4934" i="4"/>
  <c r="O4935" i="4"/>
  <c r="O4936" i="4"/>
  <c r="O4937" i="4"/>
  <c r="O4938" i="4"/>
  <c r="O4939" i="4"/>
  <c r="O4940" i="4"/>
  <c r="O4941" i="4"/>
  <c r="O4942" i="4"/>
  <c r="O4943" i="4"/>
  <c r="O4944" i="4"/>
  <c r="O4945" i="4"/>
  <c r="O4946" i="4"/>
  <c r="O4947" i="4"/>
  <c r="O4948" i="4"/>
  <c r="O4949" i="4"/>
  <c r="O4950" i="4"/>
  <c r="O4951" i="4"/>
  <c r="O4952" i="4"/>
  <c r="O4953" i="4"/>
  <c r="O4954" i="4"/>
  <c r="O4955" i="4"/>
  <c r="O4956" i="4"/>
  <c r="O4957" i="4"/>
  <c r="O4958" i="4"/>
  <c r="O4959" i="4"/>
  <c r="O4960" i="4"/>
  <c r="O4961" i="4"/>
  <c r="O4962" i="4"/>
  <c r="O4963" i="4"/>
  <c r="O4964" i="4"/>
  <c r="O4965" i="4"/>
  <c r="O4966" i="4"/>
  <c r="O4967" i="4"/>
  <c r="O4968" i="4"/>
  <c r="O4969" i="4"/>
  <c r="O4970" i="4"/>
  <c r="O4971" i="4"/>
  <c r="O4972" i="4"/>
  <c r="O4973" i="4"/>
  <c r="O4974" i="4"/>
  <c r="O4975" i="4"/>
  <c r="O4976" i="4"/>
  <c r="O4977" i="4"/>
  <c r="O4978" i="4"/>
  <c r="O4979" i="4"/>
  <c r="O4980" i="4"/>
  <c r="O4981" i="4"/>
  <c r="O4982" i="4"/>
  <c r="O4983" i="4"/>
  <c r="O4984" i="4"/>
  <c r="O4985" i="4"/>
  <c r="O4986" i="4"/>
  <c r="O4987" i="4"/>
  <c r="O4988" i="4"/>
  <c r="O4989" i="4"/>
  <c r="O4990" i="4"/>
  <c r="O4991" i="4"/>
  <c r="O4992" i="4"/>
  <c r="O4993" i="4"/>
  <c r="O4994" i="4"/>
  <c r="O4995" i="4"/>
  <c r="O4996" i="4"/>
  <c r="O4997" i="4"/>
  <c r="O4998" i="4"/>
  <c r="O4999" i="4"/>
  <c r="O5000" i="4"/>
  <c r="O5001" i="4"/>
  <c r="Z2" i="4"/>
  <c r="Z3" i="4"/>
  <c r="Z4" i="4"/>
  <c r="Z5" i="4"/>
  <c r="Z6" i="4"/>
  <c r="Z7" i="4"/>
  <c r="Z8" i="4"/>
  <c r="Z9" i="4"/>
  <c r="Z10" i="4"/>
  <c r="Z11" i="4"/>
  <c r="Z12" i="4"/>
  <c r="Z13" i="4"/>
  <c r="Z14" i="4"/>
  <c r="Z15" i="4"/>
  <c r="Z16" i="4"/>
  <c r="Z17" i="4"/>
  <c r="Z18" i="4"/>
  <c r="Z19" i="4"/>
  <c r="Z20" i="4"/>
  <c r="Z21" i="4"/>
  <c r="Z22" i="4"/>
  <c r="Z23" i="4"/>
  <c r="Z24" i="4"/>
  <c r="Z25" i="4"/>
  <c r="Z26" i="4"/>
  <c r="Z27" i="4"/>
  <c r="Z28" i="4"/>
  <c r="Z29" i="4"/>
  <c r="Z30" i="4"/>
  <c r="Z31" i="4"/>
  <c r="Z32" i="4"/>
  <c r="Z33" i="4"/>
  <c r="Z34" i="4"/>
  <c r="Z35" i="4"/>
  <c r="Z36" i="4"/>
  <c r="Z37" i="4"/>
  <c r="Z38" i="4"/>
  <c r="Z39" i="4"/>
  <c r="Z40" i="4"/>
  <c r="Z41" i="4"/>
  <c r="Z42" i="4"/>
  <c r="Z43" i="4"/>
  <c r="Z44" i="4"/>
  <c r="Z45" i="4"/>
  <c r="Z46" i="4"/>
  <c r="Z47" i="4"/>
  <c r="Z48" i="4"/>
  <c r="Z49" i="4"/>
  <c r="Z50" i="4"/>
  <c r="Z51" i="4"/>
  <c r="Z52" i="4"/>
  <c r="Z53" i="4"/>
  <c r="Z54" i="4"/>
  <c r="Z55" i="4"/>
  <c r="Z56" i="4"/>
  <c r="Z57" i="4"/>
  <c r="Z58" i="4"/>
  <c r="Z59" i="4"/>
  <c r="Z60" i="4"/>
  <c r="Z61" i="4"/>
  <c r="Z62" i="4"/>
  <c r="Z63" i="4"/>
  <c r="Z64" i="4"/>
  <c r="Z65" i="4"/>
  <c r="Z66" i="4"/>
  <c r="Z67" i="4"/>
  <c r="Z68" i="4"/>
  <c r="Z69" i="4"/>
  <c r="Z70" i="4"/>
  <c r="Z71" i="4"/>
  <c r="Z72" i="4"/>
  <c r="Z73" i="4"/>
  <c r="Z74" i="4"/>
  <c r="Z75" i="4"/>
  <c r="Z76" i="4"/>
  <c r="Z77" i="4"/>
  <c r="Z78" i="4"/>
  <c r="Z79" i="4"/>
  <c r="Z80" i="4"/>
  <c r="Z81" i="4"/>
  <c r="Z82" i="4"/>
  <c r="Z83" i="4"/>
  <c r="Z84" i="4"/>
  <c r="Z85" i="4"/>
  <c r="Z86" i="4"/>
  <c r="Z87" i="4"/>
  <c r="Z88" i="4"/>
  <c r="Z89" i="4"/>
  <c r="Z90" i="4"/>
  <c r="Z91" i="4"/>
  <c r="Z92" i="4"/>
  <c r="Z93" i="4"/>
  <c r="Z94" i="4"/>
  <c r="Z95" i="4"/>
  <c r="Z96" i="4"/>
  <c r="Z97" i="4"/>
  <c r="Z98" i="4"/>
  <c r="Z99" i="4"/>
  <c r="Z100" i="4"/>
  <c r="Z101" i="4"/>
  <c r="Z102" i="4"/>
  <c r="Z103" i="4"/>
  <c r="Z104" i="4"/>
  <c r="Z105" i="4"/>
  <c r="Z106" i="4"/>
  <c r="Z107" i="4"/>
  <c r="Z108" i="4"/>
  <c r="Z109" i="4"/>
  <c r="Z110" i="4"/>
  <c r="Z111" i="4"/>
  <c r="Z112" i="4"/>
  <c r="Z113" i="4"/>
  <c r="Z114" i="4"/>
  <c r="Z115" i="4"/>
  <c r="Z116" i="4"/>
  <c r="Z117" i="4"/>
  <c r="Z118" i="4"/>
  <c r="Z119" i="4"/>
  <c r="Z120" i="4"/>
  <c r="Z121" i="4"/>
  <c r="Z122" i="4"/>
  <c r="Z123" i="4"/>
  <c r="Z124" i="4"/>
  <c r="Z125" i="4"/>
  <c r="Z126" i="4"/>
  <c r="Z127" i="4"/>
  <c r="Z128" i="4"/>
  <c r="Z129" i="4"/>
  <c r="Z130" i="4"/>
  <c r="Z131" i="4"/>
  <c r="Z132" i="4"/>
  <c r="Z133" i="4"/>
  <c r="Z134" i="4"/>
  <c r="Z135" i="4"/>
  <c r="Z136" i="4"/>
  <c r="Z137" i="4"/>
  <c r="Z138" i="4"/>
  <c r="Z139" i="4"/>
  <c r="Z140" i="4"/>
  <c r="Z141" i="4"/>
  <c r="Z142" i="4"/>
  <c r="Z143" i="4"/>
  <c r="Z144" i="4"/>
  <c r="Z145" i="4"/>
  <c r="Z146" i="4"/>
  <c r="Z147" i="4"/>
  <c r="Z148" i="4"/>
  <c r="Z149" i="4"/>
  <c r="Z150" i="4"/>
  <c r="Z151" i="4"/>
  <c r="Z152" i="4"/>
  <c r="Z153" i="4"/>
  <c r="Z154" i="4"/>
  <c r="Z155" i="4"/>
  <c r="Z156" i="4"/>
  <c r="Z157" i="4"/>
  <c r="Z158" i="4"/>
  <c r="Z159" i="4"/>
  <c r="Z160" i="4"/>
  <c r="Z161" i="4"/>
  <c r="Z162" i="4"/>
  <c r="Z163" i="4"/>
  <c r="Z164" i="4"/>
  <c r="Z165" i="4"/>
  <c r="Z166" i="4"/>
  <c r="Z167" i="4"/>
  <c r="Z168" i="4"/>
  <c r="Z169" i="4"/>
  <c r="Z170" i="4"/>
  <c r="Z171" i="4"/>
  <c r="Z172" i="4"/>
  <c r="Z173" i="4"/>
  <c r="Z174" i="4"/>
  <c r="Z175" i="4"/>
  <c r="Z176" i="4"/>
  <c r="Z177" i="4"/>
  <c r="Z178" i="4"/>
  <c r="Z179" i="4"/>
  <c r="Z180" i="4"/>
  <c r="Z181" i="4"/>
  <c r="Z182" i="4"/>
  <c r="Z183" i="4"/>
  <c r="Z184" i="4"/>
  <c r="Z185" i="4"/>
  <c r="Z186" i="4"/>
  <c r="Z187" i="4"/>
  <c r="Z188" i="4"/>
  <c r="Z189" i="4"/>
  <c r="Z190" i="4"/>
  <c r="Z191" i="4"/>
  <c r="Z192" i="4"/>
  <c r="Z193" i="4"/>
  <c r="Z194" i="4"/>
  <c r="Z195" i="4"/>
  <c r="Z196" i="4"/>
  <c r="Z197" i="4"/>
  <c r="Z198" i="4"/>
  <c r="Z199" i="4"/>
  <c r="Z200" i="4"/>
  <c r="Z201" i="4"/>
  <c r="Z202" i="4"/>
  <c r="Z203" i="4"/>
  <c r="Z204" i="4"/>
  <c r="Z205" i="4"/>
  <c r="Z206" i="4"/>
  <c r="Z207" i="4"/>
  <c r="Z208" i="4"/>
  <c r="Z209" i="4"/>
  <c r="Z210" i="4"/>
  <c r="Z211" i="4"/>
  <c r="Z212" i="4"/>
  <c r="Z213" i="4"/>
  <c r="Z214" i="4"/>
  <c r="Z215" i="4"/>
  <c r="Z216" i="4"/>
  <c r="Z217" i="4"/>
  <c r="Z218" i="4"/>
  <c r="Z219" i="4"/>
  <c r="Z220" i="4"/>
  <c r="Z221" i="4"/>
  <c r="Z222" i="4"/>
  <c r="Z223" i="4"/>
  <c r="Z224" i="4"/>
  <c r="Z225" i="4"/>
  <c r="Z226" i="4"/>
  <c r="Z227" i="4"/>
  <c r="Z228" i="4"/>
  <c r="Z229" i="4"/>
  <c r="Z230" i="4"/>
  <c r="Z231" i="4"/>
  <c r="Z232" i="4"/>
  <c r="Z233" i="4"/>
  <c r="Z234" i="4"/>
  <c r="Z235" i="4"/>
  <c r="Z236" i="4"/>
  <c r="Z237" i="4"/>
  <c r="Z238" i="4"/>
  <c r="Z239" i="4"/>
  <c r="Z240" i="4"/>
  <c r="Z241" i="4"/>
  <c r="Z242" i="4"/>
  <c r="Z243" i="4"/>
  <c r="Z244" i="4"/>
  <c r="Z245" i="4"/>
  <c r="Z246" i="4"/>
  <c r="Z247" i="4"/>
  <c r="Z248" i="4"/>
  <c r="Z249" i="4"/>
  <c r="Z250" i="4"/>
  <c r="Z251" i="4"/>
  <c r="Z252" i="4"/>
  <c r="Z253" i="4"/>
  <c r="Z254" i="4"/>
  <c r="Z255" i="4"/>
  <c r="Z256" i="4"/>
  <c r="Z257" i="4"/>
  <c r="Z258" i="4"/>
  <c r="Z259" i="4"/>
  <c r="Z260" i="4"/>
  <c r="Z261" i="4"/>
  <c r="Z262" i="4"/>
  <c r="Z263" i="4"/>
  <c r="Z264" i="4"/>
  <c r="Z265" i="4"/>
  <c r="Z266" i="4"/>
  <c r="Z267" i="4"/>
  <c r="Z268" i="4"/>
  <c r="Z269" i="4"/>
  <c r="Z270" i="4"/>
  <c r="Z271" i="4"/>
  <c r="Z272" i="4"/>
  <c r="Z273" i="4"/>
  <c r="Z274" i="4"/>
  <c r="Z275" i="4"/>
  <c r="Z276" i="4"/>
  <c r="Z277" i="4"/>
  <c r="Z278" i="4"/>
  <c r="Z279" i="4"/>
  <c r="Z280" i="4"/>
  <c r="Z281" i="4"/>
  <c r="Z282" i="4"/>
  <c r="Z283" i="4"/>
  <c r="Z284" i="4"/>
  <c r="Z285" i="4"/>
  <c r="Z286" i="4"/>
  <c r="Z287" i="4"/>
  <c r="Z288" i="4"/>
  <c r="Z289" i="4"/>
  <c r="Z290" i="4"/>
  <c r="Z291" i="4"/>
  <c r="Z292" i="4"/>
  <c r="Z293" i="4"/>
  <c r="Z294" i="4"/>
  <c r="Z295" i="4"/>
  <c r="Z296" i="4"/>
  <c r="Z297" i="4"/>
  <c r="Z298" i="4"/>
  <c r="Z299" i="4"/>
  <c r="Z300" i="4"/>
  <c r="Z301" i="4"/>
  <c r="Z302" i="4"/>
  <c r="Z303" i="4"/>
  <c r="Z304" i="4"/>
  <c r="Z305" i="4"/>
  <c r="Z306" i="4"/>
  <c r="Z307" i="4"/>
  <c r="Z308" i="4"/>
  <c r="Z309" i="4"/>
  <c r="Z310" i="4"/>
  <c r="Z311" i="4"/>
  <c r="Z312" i="4"/>
  <c r="Z313" i="4"/>
  <c r="Z314" i="4"/>
  <c r="Z315" i="4"/>
  <c r="Z316" i="4"/>
  <c r="Z317" i="4"/>
  <c r="Z318" i="4"/>
  <c r="Z319" i="4"/>
  <c r="Z320" i="4"/>
  <c r="Z321" i="4"/>
  <c r="Z322" i="4"/>
  <c r="Z323" i="4"/>
  <c r="Z324" i="4"/>
  <c r="Z325" i="4"/>
  <c r="Z326" i="4"/>
  <c r="Z327" i="4"/>
  <c r="Z328" i="4"/>
  <c r="Z329" i="4"/>
  <c r="Z330" i="4"/>
  <c r="Z331" i="4"/>
  <c r="Z332" i="4"/>
  <c r="Z333" i="4"/>
  <c r="Z334" i="4"/>
  <c r="Z335" i="4"/>
  <c r="Z336" i="4"/>
  <c r="Z337" i="4"/>
  <c r="Z338" i="4"/>
  <c r="Z339" i="4"/>
  <c r="Z340" i="4"/>
  <c r="Z341" i="4"/>
  <c r="Z342" i="4"/>
  <c r="Z343" i="4"/>
  <c r="Z344" i="4"/>
  <c r="Z345" i="4"/>
  <c r="Z346" i="4"/>
  <c r="Z347" i="4"/>
  <c r="Z348" i="4"/>
  <c r="Z349" i="4"/>
  <c r="Z350" i="4"/>
  <c r="Z351" i="4"/>
  <c r="Z352" i="4"/>
  <c r="Z353" i="4"/>
  <c r="Z354" i="4"/>
  <c r="Z355" i="4"/>
  <c r="Z356" i="4"/>
  <c r="Z357" i="4"/>
  <c r="Z358" i="4"/>
  <c r="Z359" i="4"/>
  <c r="Z360" i="4"/>
  <c r="Z361" i="4"/>
  <c r="Z362" i="4"/>
  <c r="Z363" i="4"/>
  <c r="Z364" i="4"/>
  <c r="Z365" i="4"/>
  <c r="Z366" i="4"/>
  <c r="Z367" i="4"/>
  <c r="Z368" i="4"/>
  <c r="Z369" i="4"/>
  <c r="Z370" i="4"/>
  <c r="Z371" i="4"/>
  <c r="Z372" i="4"/>
  <c r="Z373" i="4"/>
  <c r="Z374" i="4"/>
  <c r="Z375" i="4"/>
  <c r="Z376" i="4"/>
  <c r="Z377" i="4"/>
  <c r="Z378" i="4"/>
  <c r="Z379" i="4"/>
  <c r="Z380" i="4"/>
  <c r="Z381" i="4"/>
  <c r="Z382" i="4"/>
  <c r="Z383" i="4"/>
  <c r="Z384" i="4"/>
  <c r="Z385" i="4"/>
  <c r="Z386" i="4"/>
  <c r="Z387" i="4"/>
  <c r="Z388" i="4"/>
  <c r="Z389" i="4"/>
  <c r="Z390" i="4"/>
  <c r="Z391" i="4"/>
  <c r="Z392" i="4"/>
  <c r="Z393" i="4"/>
  <c r="Z394" i="4"/>
  <c r="Z395" i="4"/>
  <c r="Z396" i="4"/>
  <c r="Z397" i="4"/>
  <c r="Z398" i="4"/>
  <c r="Z399" i="4"/>
  <c r="Z400" i="4"/>
  <c r="Z401" i="4"/>
  <c r="Z402" i="4"/>
  <c r="Z403" i="4"/>
  <c r="Z404" i="4"/>
  <c r="Z405" i="4"/>
  <c r="Z406" i="4"/>
  <c r="Z407" i="4"/>
  <c r="Z408" i="4"/>
  <c r="Z409" i="4"/>
  <c r="Z410" i="4"/>
  <c r="Z411" i="4"/>
  <c r="Z412" i="4"/>
  <c r="Z413" i="4"/>
  <c r="Z414" i="4"/>
  <c r="Z415" i="4"/>
  <c r="Z416" i="4"/>
  <c r="Z417" i="4"/>
  <c r="Z418" i="4"/>
  <c r="Z419" i="4"/>
  <c r="Z420" i="4"/>
  <c r="Z421" i="4"/>
  <c r="Z422" i="4"/>
  <c r="Z423" i="4"/>
  <c r="Z424" i="4"/>
  <c r="Z425" i="4"/>
  <c r="Z426" i="4"/>
  <c r="Z427" i="4"/>
  <c r="Z428" i="4"/>
  <c r="Z429" i="4"/>
  <c r="Z430" i="4"/>
  <c r="Z431" i="4"/>
  <c r="Z432" i="4"/>
  <c r="Z433" i="4"/>
  <c r="Z434" i="4"/>
  <c r="Z435" i="4"/>
  <c r="Z436" i="4"/>
  <c r="Z437" i="4"/>
  <c r="Z438" i="4"/>
  <c r="Z439" i="4"/>
  <c r="Z440" i="4"/>
  <c r="Z441" i="4"/>
  <c r="Z442" i="4"/>
  <c r="Z443" i="4"/>
  <c r="Z444" i="4"/>
  <c r="Z445" i="4"/>
  <c r="Z446" i="4"/>
  <c r="Z447" i="4"/>
  <c r="Z448" i="4"/>
  <c r="Z449" i="4"/>
  <c r="Z450" i="4"/>
  <c r="Z451" i="4"/>
  <c r="Z452" i="4"/>
  <c r="Z453" i="4"/>
  <c r="Z454" i="4"/>
  <c r="Z455" i="4"/>
  <c r="Z456" i="4"/>
  <c r="Z457" i="4"/>
  <c r="Z458" i="4"/>
  <c r="Z459" i="4"/>
  <c r="Z460" i="4"/>
  <c r="Z461" i="4"/>
  <c r="Z462" i="4"/>
  <c r="Z463" i="4"/>
  <c r="Z464" i="4"/>
  <c r="Z465" i="4"/>
  <c r="Z466" i="4"/>
  <c r="Z467" i="4"/>
  <c r="Z468" i="4"/>
  <c r="Z469" i="4"/>
  <c r="Z470" i="4"/>
  <c r="Z471" i="4"/>
  <c r="Z472" i="4"/>
  <c r="Z473" i="4"/>
  <c r="Z474" i="4"/>
  <c r="Z475" i="4"/>
  <c r="Z476" i="4"/>
  <c r="Z477" i="4"/>
  <c r="Z478" i="4"/>
  <c r="Z479" i="4"/>
  <c r="Z480" i="4"/>
  <c r="Z481" i="4"/>
  <c r="Z482" i="4"/>
  <c r="Z483" i="4"/>
  <c r="Z484" i="4"/>
  <c r="Z485" i="4"/>
  <c r="Z486" i="4"/>
  <c r="Z487" i="4"/>
  <c r="Z488" i="4"/>
  <c r="Z489" i="4"/>
  <c r="Z490" i="4"/>
  <c r="Z491" i="4"/>
  <c r="Z492" i="4"/>
  <c r="Z493" i="4"/>
  <c r="Z494" i="4"/>
  <c r="Z495" i="4"/>
  <c r="Z496" i="4"/>
  <c r="Z497" i="4"/>
  <c r="Z498" i="4"/>
  <c r="Z499" i="4"/>
  <c r="Z500" i="4"/>
  <c r="Z501" i="4"/>
  <c r="Z502" i="4"/>
  <c r="Z503" i="4"/>
  <c r="Z504" i="4"/>
  <c r="Z505" i="4"/>
  <c r="Z506" i="4"/>
  <c r="Z507" i="4"/>
  <c r="Z508" i="4"/>
  <c r="Z509" i="4"/>
  <c r="Z510" i="4"/>
  <c r="Z511" i="4"/>
  <c r="Z512" i="4"/>
  <c r="Z513" i="4"/>
  <c r="Z514" i="4"/>
  <c r="Z515" i="4"/>
  <c r="Z516" i="4"/>
  <c r="Z517" i="4"/>
  <c r="Z518" i="4"/>
  <c r="Z519" i="4"/>
  <c r="Z520" i="4"/>
  <c r="Z521" i="4"/>
  <c r="Z522" i="4"/>
  <c r="Z523" i="4"/>
  <c r="Z524" i="4"/>
  <c r="Z525" i="4"/>
  <c r="Z526" i="4"/>
  <c r="Z527" i="4"/>
  <c r="Z528" i="4"/>
  <c r="Z529" i="4"/>
  <c r="Z530" i="4"/>
  <c r="Z531" i="4"/>
  <c r="Z532" i="4"/>
  <c r="Z533" i="4"/>
  <c r="Z534" i="4"/>
  <c r="Z535" i="4"/>
  <c r="Z536" i="4"/>
  <c r="Z537" i="4"/>
  <c r="Z538" i="4"/>
  <c r="Z539" i="4"/>
  <c r="Z540" i="4"/>
  <c r="Z541" i="4"/>
  <c r="Z542" i="4"/>
  <c r="Z543" i="4"/>
  <c r="Z544" i="4"/>
  <c r="Z545" i="4"/>
  <c r="Z546" i="4"/>
  <c r="Z547" i="4"/>
  <c r="Z548" i="4"/>
  <c r="Z549" i="4"/>
  <c r="Z550" i="4"/>
  <c r="Z551" i="4"/>
  <c r="Z552" i="4"/>
  <c r="Z553" i="4"/>
  <c r="Z554" i="4"/>
  <c r="Z555" i="4"/>
  <c r="Z556" i="4"/>
  <c r="Z557" i="4"/>
  <c r="Z558" i="4"/>
  <c r="Z559" i="4"/>
  <c r="Z560" i="4"/>
  <c r="Z561" i="4"/>
  <c r="Z562" i="4"/>
  <c r="Z563" i="4"/>
  <c r="Z564" i="4"/>
  <c r="Z565" i="4"/>
  <c r="Z566" i="4"/>
  <c r="Z567" i="4"/>
  <c r="Z568" i="4"/>
  <c r="Z569" i="4"/>
  <c r="Z570" i="4"/>
  <c r="Z571" i="4"/>
  <c r="Z572" i="4"/>
  <c r="Z573" i="4"/>
  <c r="Z574" i="4"/>
  <c r="Z575" i="4"/>
  <c r="Z576" i="4"/>
  <c r="Z577" i="4"/>
  <c r="Z578" i="4"/>
  <c r="Z579" i="4"/>
  <c r="Z580" i="4"/>
  <c r="Z581" i="4"/>
  <c r="Z582" i="4"/>
  <c r="Z583" i="4"/>
  <c r="Z584" i="4"/>
  <c r="Z585" i="4"/>
  <c r="Z586" i="4"/>
  <c r="Z587" i="4"/>
  <c r="Z588" i="4"/>
  <c r="Z589" i="4"/>
  <c r="Z590" i="4"/>
  <c r="Z591" i="4"/>
  <c r="Z592" i="4"/>
  <c r="Z593" i="4"/>
  <c r="Z594" i="4"/>
  <c r="Z595" i="4"/>
  <c r="Z596" i="4"/>
  <c r="Z597" i="4"/>
  <c r="Z598" i="4"/>
  <c r="Z599" i="4"/>
  <c r="Z600" i="4"/>
  <c r="Z601" i="4"/>
  <c r="Z602" i="4"/>
  <c r="Z603" i="4"/>
  <c r="Z604" i="4"/>
  <c r="Z605" i="4"/>
  <c r="Z606" i="4"/>
  <c r="Z607" i="4"/>
  <c r="Z608" i="4"/>
  <c r="Z609" i="4"/>
  <c r="Z610" i="4"/>
  <c r="Z611" i="4"/>
  <c r="Z612" i="4"/>
  <c r="Z613" i="4"/>
  <c r="Z614" i="4"/>
  <c r="Z615" i="4"/>
  <c r="Z616" i="4"/>
  <c r="Z617" i="4"/>
  <c r="Z618" i="4"/>
  <c r="Z619" i="4"/>
  <c r="Z620" i="4"/>
  <c r="Z621" i="4"/>
  <c r="Z622" i="4"/>
  <c r="Z623" i="4"/>
  <c r="Z624" i="4"/>
  <c r="Z625" i="4"/>
  <c r="Z626" i="4"/>
  <c r="Z627" i="4"/>
  <c r="Z628" i="4"/>
  <c r="Z629" i="4"/>
  <c r="Z630" i="4"/>
  <c r="Z631" i="4"/>
  <c r="Z632" i="4"/>
  <c r="Z633" i="4"/>
  <c r="Z634" i="4"/>
  <c r="Z635" i="4"/>
  <c r="Z636" i="4"/>
  <c r="Z637" i="4"/>
  <c r="Z638" i="4"/>
  <c r="Z639" i="4"/>
  <c r="Z640" i="4"/>
  <c r="Z641" i="4"/>
  <c r="Z642" i="4"/>
  <c r="Z643" i="4"/>
  <c r="Z644" i="4"/>
  <c r="Z645" i="4"/>
  <c r="Z646" i="4"/>
  <c r="Z647" i="4"/>
  <c r="Z648" i="4"/>
  <c r="Z649" i="4"/>
  <c r="Z650" i="4"/>
  <c r="Z651" i="4"/>
  <c r="Z652" i="4"/>
  <c r="Z653" i="4"/>
  <c r="Z654" i="4"/>
  <c r="Z655" i="4"/>
  <c r="Z656" i="4"/>
  <c r="Z657" i="4"/>
  <c r="Z658" i="4"/>
  <c r="Z659" i="4"/>
  <c r="Z660" i="4"/>
  <c r="Z661" i="4"/>
  <c r="Z662" i="4"/>
  <c r="Z663" i="4"/>
  <c r="Z664" i="4"/>
  <c r="Z665" i="4"/>
  <c r="Z666" i="4"/>
  <c r="Z667" i="4"/>
  <c r="Z668" i="4"/>
  <c r="Z669" i="4"/>
  <c r="Z670" i="4"/>
  <c r="Z671" i="4"/>
  <c r="Z672" i="4"/>
  <c r="Z673" i="4"/>
  <c r="Z674" i="4"/>
  <c r="Z675" i="4"/>
  <c r="Z676" i="4"/>
  <c r="Z677" i="4"/>
  <c r="Z678" i="4"/>
  <c r="Z679" i="4"/>
  <c r="Z680" i="4"/>
  <c r="Z681" i="4"/>
  <c r="Z682" i="4"/>
  <c r="Z683" i="4"/>
  <c r="Z684" i="4"/>
  <c r="Z685" i="4"/>
  <c r="Z686" i="4"/>
  <c r="Z687" i="4"/>
  <c r="Z688" i="4"/>
  <c r="Z689" i="4"/>
  <c r="Z690" i="4"/>
  <c r="Z691" i="4"/>
  <c r="Z692" i="4"/>
  <c r="Z693" i="4"/>
  <c r="Z694" i="4"/>
  <c r="Z695" i="4"/>
  <c r="Z696" i="4"/>
  <c r="Z697" i="4"/>
  <c r="Z698" i="4"/>
  <c r="Z699" i="4"/>
  <c r="Z700" i="4"/>
  <c r="Z701" i="4"/>
  <c r="Z702" i="4"/>
  <c r="Z703" i="4"/>
  <c r="Z704" i="4"/>
  <c r="Z705" i="4"/>
  <c r="Z706" i="4"/>
  <c r="Z707" i="4"/>
  <c r="Z708" i="4"/>
  <c r="Z709" i="4"/>
  <c r="Z710" i="4"/>
  <c r="Z711" i="4"/>
  <c r="Z712" i="4"/>
  <c r="Z713" i="4"/>
  <c r="Z714" i="4"/>
  <c r="Z715" i="4"/>
  <c r="Z716" i="4"/>
  <c r="Z717" i="4"/>
  <c r="Z718" i="4"/>
  <c r="Z719" i="4"/>
  <c r="Z720" i="4"/>
  <c r="Z721" i="4"/>
  <c r="Z722" i="4"/>
  <c r="Z723" i="4"/>
  <c r="Z724" i="4"/>
  <c r="Z725" i="4"/>
  <c r="Z726" i="4"/>
  <c r="Z727" i="4"/>
  <c r="Z728" i="4"/>
  <c r="Z729" i="4"/>
  <c r="Z730" i="4"/>
  <c r="Z731" i="4"/>
  <c r="Z732" i="4"/>
  <c r="Z733" i="4"/>
  <c r="Z734" i="4"/>
  <c r="Z735" i="4"/>
  <c r="Z736" i="4"/>
  <c r="Z737" i="4"/>
  <c r="Z738" i="4"/>
  <c r="Z739" i="4"/>
  <c r="Z740" i="4"/>
  <c r="Z741" i="4"/>
  <c r="Z742" i="4"/>
  <c r="Z743" i="4"/>
  <c r="Z744" i="4"/>
  <c r="Z745" i="4"/>
  <c r="Z746" i="4"/>
  <c r="Z747" i="4"/>
  <c r="Z748" i="4"/>
  <c r="Z749" i="4"/>
  <c r="Z750" i="4"/>
  <c r="Z751" i="4"/>
  <c r="Z752" i="4"/>
  <c r="Z753" i="4"/>
  <c r="Z754" i="4"/>
  <c r="Z755" i="4"/>
  <c r="Z756" i="4"/>
  <c r="Z757" i="4"/>
  <c r="Z758" i="4"/>
  <c r="Z759" i="4"/>
  <c r="Z760" i="4"/>
  <c r="Z761" i="4"/>
  <c r="Z762" i="4"/>
  <c r="Z763" i="4"/>
  <c r="Z764" i="4"/>
  <c r="Z765" i="4"/>
  <c r="Z766" i="4"/>
  <c r="Z767" i="4"/>
  <c r="Z768" i="4"/>
  <c r="Z769" i="4"/>
  <c r="Z770" i="4"/>
  <c r="Z771" i="4"/>
  <c r="Z772" i="4"/>
  <c r="Z773" i="4"/>
  <c r="Z774" i="4"/>
  <c r="Z775" i="4"/>
  <c r="Z776" i="4"/>
  <c r="Z777" i="4"/>
  <c r="Z778" i="4"/>
  <c r="Z779" i="4"/>
  <c r="Z780" i="4"/>
  <c r="Z781" i="4"/>
  <c r="Z782" i="4"/>
  <c r="Z783" i="4"/>
  <c r="Z784" i="4"/>
  <c r="Z785" i="4"/>
  <c r="Z786" i="4"/>
  <c r="Z787" i="4"/>
  <c r="Z788" i="4"/>
  <c r="Z789" i="4"/>
  <c r="Z790" i="4"/>
  <c r="Z791" i="4"/>
  <c r="Z792" i="4"/>
  <c r="Z793" i="4"/>
  <c r="Z794" i="4"/>
  <c r="Z795" i="4"/>
  <c r="Z796" i="4"/>
  <c r="Z797" i="4"/>
  <c r="Z798" i="4"/>
  <c r="Z799" i="4"/>
  <c r="Z800" i="4"/>
  <c r="Z801" i="4"/>
  <c r="Z802" i="4"/>
  <c r="Z803" i="4"/>
  <c r="Z804" i="4"/>
  <c r="Z805" i="4"/>
  <c r="Z806" i="4"/>
  <c r="Z807" i="4"/>
  <c r="Z808" i="4"/>
  <c r="Z809" i="4"/>
  <c r="Z810" i="4"/>
  <c r="Z811" i="4"/>
  <c r="Z812" i="4"/>
  <c r="Z813" i="4"/>
  <c r="Z814" i="4"/>
  <c r="Z815" i="4"/>
  <c r="Z816" i="4"/>
  <c r="Z817" i="4"/>
  <c r="Z818" i="4"/>
  <c r="Z819" i="4"/>
  <c r="Z820" i="4"/>
  <c r="Z821" i="4"/>
  <c r="Z822" i="4"/>
  <c r="Z823" i="4"/>
  <c r="Z824" i="4"/>
  <c r="Z825" i="4"/>
  <c r="Z826" i="4"/>
  <c r="Z827" i="4"/>
  <c r="Z828" i="4"/>
  <c r="Z829" i="4"/>
  <c r="Z830" i="4"/>
  <c r="Z831" i="4"/>
  <c r="Z832" i="4"/>
  <c r="Z833" i="4"/>
  <c r="Z834" i="4"/>
  <c r="Z835" i="4"/>
  <c r="Z836" i="4"/>
  <c r="Z837" i="4"/>
  <c r="Z838" i="4"/>
  <c r="Z839" i="4"/>
  <c r="Z840" i="4"/>
  <c r="Z841" i="4"/>
  <c r="Z842" i="4"/>
  <c r="Z843" i="4"/>
  <c r="Z844" i="4"/>
  <c r="Z845" i="4"/>
  <c r="Z846" i="4"/>
  <c r="Z847" i="4"/>
  <c r="Z848" i="4"/>
  <c r="Z849" i="4"/>
  <c r="Z850" i="4"/>
  <c r="Z851" i="4"/>
  <c r="Z852" i="4"/>
  <c r="Z853" i="4"/>
  <c r="Z854" i="4"/>
  <c r="Z855" i="4"/>
  <c r="Z856" i="4"/>
  <c r="Z857" i="4"/>
  <c r="Z858" i="4"/>
  <c r="Z859" i="4"/>
  <c r="Z860" i="4"/>
  <c r="Z861" i="4"/>
  <c r="Z862" i="4"/>
  <c r="Z863" i="4"/>
  <c r="Z864" i="4"/>
  <c r="Z865" i="4"/>
  <c r="Z866" i="4"/>
  <c r="Z867" i="4"/>
  <c r="Z868" i="4"/>
  <c r="Z869" i="4"/>
  <c r="Z870" i="4"/>
  <c r="Z871" i="4"/>
  <c r="Z872" i="4"/>
  <c r="Z873" i="4"/>
  <c r="Z874" i="4"/>
  <c r="Z875" i="4"/>
  <c r="Z876" i="4"/>
  <c r="Z877" i="4"/>
  <c r="Z878" i="4"/>
  <c r="Z879" i="4"/>
  <c r="Z880" i="4"/>
  <c r="Z881" i="4"/>
  <c r="Z882" i="4"/>
  <c r="Z883" i="4"/>
  <c r="Z884" i="4"/>
  <c r="Z885" i="4"/>
  <c r="Z886" i="4"/>
  <c r="Z887" i="4"/>
  <c r="Z888" i="4"/>
  <c r="Z889" i="4"/>
  <c r="Z890" i="4"/>
  <c r="Z891" i="4"/>
  <c r="Z892" i="4"/>
  <c r="Z893" i="4"/>
  <c r="Z894" i="4"/>
  <c r="Z895" i="4"/>
  <c r="Z896" i="4"/>
  <c r="Z897" i="4"/>
  <c r="Z898" i="4"/>
  <c r="Z899" i="4"/>
  <c r="Z900" i="4"/>
  <c r="Z901" i="4"/>
  <c r="Z902" i="4"/>
  <c r="Z903" i="4"/>
  <c r="Z904" i="4"/>
  <c r="Z905" i="4"/>
  <c r="Z906" i="4"/>
  <c r="Z907" i="4"/>
  <c r="Z908" i="4"/>
  <c r="Z909" i="4"/>
  <c r="Z910" i="4"/>
  <c r="Z911" i="4"/>
  <c r="Z912" i="4"/>
  <c r="Z913" i="4"/>
  <c r="Z914" i="4"/>
  <c r="Z915" i="4"/>
  <c r="Z916" i="4"/>
  <c r="Z917" i="4"/>
  <c r="Z918" i="4"/>
  <c r="Z919" i="4"/>
  <c r="Z920" i="4"/>
  <c r="Z921" i="4"/>
  <c r="Z922" i="4"/>
  <c r="Z923" i="4"/>
  <c r="Z924" i="4"/>
  <c r="Z925" i="4"/>
  <c r="Z926" i="4"/>
  <c r="Z927" i="4"/>
  <c r="Z928" i="4"/>
  <c r="Z929" i="4"/>
  <c r="Z930" i="4"/>
  <c r="Z931" i="4"/>
  <c r="Z932" i="4"/>
  <c r="Z933" i="4"/>
  <c r="Z934" i="4"/>
  <c r="Z935" i="4"/>
  <c r="Z936" i="4"/>
  <c r="Z937" i="4"/>
  <c r="Z938" i="4"/>
  <c r="Z939" i="4"/>
  <c r="Z940" i="4"/>
  <c r="Z941" i="4"/>
  <c r="Z942" i="4"/>
  <c r="Z943" i="4"/>
  <c r="Z944" i="4"/>
  <c r="Z945" i="4"/>
  <c r="Z946" i="4"/>
  <c r="Z947" i="4"/>
  <c r="Z948" i="4"/>
  <c r="Z949" i="4"/>
  <c r="Z950" i="4"/>
  <c r="Z951" i="4"/>
  <c r="Z952" i="4"/>
  <c r="Z953" i="4"/>
  <c r="Z954" i="4"/>
  <c r="Z955" i="4"/>
  <c r="Z956" i="4"/>
  <c r="Z957" i="4"/>
  <c r="Z958" i="4"/>
  <c r="Z959" i="4"/>
  <c r="Z960" i="4"/>
  <c r="Z961" i="4"/>
  <c r="Z962" i="4"/>
  <c r="Z963" i="4"/>
  <c r="Z964" i="4"/>
  <c r="Z965" i="4"/>
  <c r="Z966" i="4"/>
  <c r="Z967" i="4"/>
  <c r="Z968" i="4"/>
  <c r="Z969" i="4"/>
  <c r="Z970" i="4"/>
  <c r="Z971" i="4"/>
  <c r="Z972" i="4"/>
  <c r="Z973" i="4"/>
  <c r="Z974" i="4"/>
  <c r="Z975" i="4"/>
  <c r="Z976" i="4"/>
  <c r="Z977" i="4"/>
  <c r="Z978" i="4"/>
  <c r="Z979" i="4"/>
  <c r="Z980" i="4"/>
  <c r="Z981" i="4"/>
  <c r="Z982" i="4"/>
  <c r="Z983" i="4"/>
  <c r="Z984" i="4"/>
  <c r="Z985" i="4"/>
  <c r="Z986" i="4"/>
  <c r="Z987" i="4"/>
  <c r="Z988" i="4"/>
  <c r="Z989" i="4"/>
  <c r="Z990" i="4"/>
  <c r="Z991" i="4"/>
  <c r="Z992" i="4"/>
  <c r="Z993" i="4"/>
  <c r="Z994" i="4"/>
  <c r="Z995" i="4"/>
  <c r="Z996" i="4"/>
  <c r="Z997" i="4"/>
  <c r="Z998" i="4"/>
  <c r="Z999" i="4"/>
  <c r="Z1000" i="4"/>
  <c r="Z1001" i="4"/>
  <c r="Z1002" i="4"/>
  <c r="Z1003" i="4"/>
  <c r="Z1004" i="4"/>
  <c r="Z1005" i="4"/>
  <c r="Z1006" i="4"/>
  <c r="Z1007" i="4"/>
  <c r="Z1008" i="4"/>
  <c r="Z1009" i="4"/>
  <c r="Z1010" i="4"/>
  <c r="Z1011" i="4"/>
  <c r="Z1012" i="4"/>
  <c r="Z1013" i="4"/>
  <c r="Z1014" i="4"/>
  <c r="Z1015" i="4"/>
  <c r="Z1016" i="4"/>
  <c r="Z1017" i="4"/>
  <c r="Z1018" i="4"/>
  <c r="Z1019" i="4"/>
  <c r="Z1020" i="4"/>
  <c r="Z1021" i="4"/>
  <c r="Z1022" i="4"/>
  <c r="Z1023" i="4"/>
  <c r="Z1024" i="4"/>
  <c r="Z1025" i="4"/>
  <c r="Z1026" i="4"/>
  <c r="Z1027" i="4"/>
  <c r="Z1028" i="4"/>
  <c r="Z1029" i="4"/>
  <c r="Z1030" i="4"/>
  <c r="Z1031" i="4"/>
  <c r="Z1032" i="4"/>
  <c r="Z1033" i="4"/>
  <c r="Z1034" i="4"/>
  <c r="Z1035" i="4"/>
  <c r="Z1036" i="4"/>
  <c r="Z1037" i="4"/>
  <c r="Z1038" i="4"/>
  <c r="Z1039" i="4"/>
  <c r="Z1040" i="4"/>
  <c r="Z1041" i="4"/>
  <c r="Z1042" i="4"/>
  <c r="Z1043" i="4"/>
  <c r="Z1044" i="4"/>
  <c r="Z1045" i="4"/>
  <c r="Z1046" i="4"/>
  <c r="Z1047" i="4"/>
  <c r="Z1048" i="4"/>
  <c r="Z1049" i="4"/>
  <c r="Z1050" i="4"/>
  <c r="Z1051" i="4"/>
  <c r="Z1052" i="4"/>
  <c r="Z1053" i="4"/>
  <c r="Z1054" i="4"/>
  <c r="Z1055" i="4"/>
  <c r="Z1056" i="4"/>
  <c r="Z1057" i="4"/>
  <c r="Z1058" i="4"/>
  <c r="Z1059" i="4"/>
  <c r="Z1060" i="4"/>
  <c r="Z1061" i="4"/>
  <c r="Z1062" i="4"/>
  <c r="Z1063" i="4"/>
  <c r="Z1064" i="4"/>
  <c r="Z1065" i="4"/>
  <c r="Z1066" i="4"/>
  <c r="Z1067" i="4"/>
  <c r="Z1068" i="4"/>
  <c r="Z1069" i="4"/>
  <c r="Z1070" i="4"/>
  <c r="Z1071" i="4"/>
  <c r="Z1072" i="4"/>
  <c r="Z1073" i="4"/>
  <c r="Z1074" i="4"/>
  <c r="Z1075" i="4"/>
  <c r="Z1076" i="4"/>
  <c r="Z1077" i="4"/>
  <c r="Z1078" i="4"/>
  <c r="Z1079" i="4"/>
  <c r="Z1080" i="4"/>
  <c r="Z1081" i="4"/>
  <c r="Z1082" i="4"/>
  <c r="Z1083" i="4"/>
  <c r="Z1084" i="4"/>
  <c r="Z1085" i="4"/>
  <c r="Z1086" i="4"/>
  <c r="Z1087" i="4"/>
  <c r="Z1088" i="4"/>
  <c r="Z1089" i="4"/>
  <c r="Z1090" i="4"/>
  <c r="Z1091" i="4"/>
  <c r="Z1092" i="4"/>
  <c r="Z1093" i="4"/>
  <c r="Z1094" i="4"/>
  <c r="Z1095" i="4"/>
  <c r="Z1096" i="4"/>
  <c r="Z1097" i="4"/>
  <c r="Z1098" i="4"/>
  <c r="Z1099" i="4"/>
  <c r="Z1100" i="4"/>
  <c r="Z1101" i="4"/>
  <c r="Z1102" i="4"/>
  <c r="Z1103" i="4"/>
  <c r="Z1104" i="4"/>
  <c r="Z1105" i="4"/>
  <c r="Z1106" i="4"/>
  <c r="Z1107" i="4"/>
  <c r="Z1108" i="4"/>
  <c r="Z1109" i="4"/>
  <c r="Z1110" i="4"/>
  <c r="Z1111" i="4"/>
  <c r="Z1112" i="4"/>
  <c r="Z1113" i="4"/>
  <c r="Z1114" i="4"/>
  <c r="Z1115" i="4"/>
  <c r="Z1116" i="4"/>
  <c r="Z1117" i="4"/>
  <c r="Z1118" i="4"/>
  <c r="Z1119" i="4"/>
  <c r="Z1120" i="4"/>
  <c r="Z1121" i="4"/>
  <c r="Z1122" i="4"/>
  <c r="Z1123" i="4"/>
  <c r="Z1124" i="4"/>
  <c r="Z1125" i="4"/>
  <c r="Z1126" i="4"/>
  <c r="Z1127" i="4"/>
  <c r="Z1128" i="4"/>
  <c r="Z1129" i="4"/>
  <c r="Z1130" i="4"/>
  <c r="Z1131" i="4"/>
  <c r="Z1132" i="4"/>
  <c r="Z1133" i="4"/>
  <c r="Z1134" i="4"/>
  <c r="Z1135" i="4"/>
  <c r="Z1136" i="4"/>
  <c r="Z1137" i="4"/>
  <c r="Z1138" i="4"/>
  <c r="Z1139" i="4"/>
  <c r="Z1140" i="4"/>
  <c r="Z1141" i="4"/>
  <c r="Z1142" i="4"/>
  <c r="Z1143" i="4"/>
  <c r="Z1144" i="4"/>
  <c r="Z1145" i="4"/>
  <c r="Z1146" i="4"/>
  <c r="Z1147" i="4"/>
  <c r="Z1148" i="4"/>
  <c r="Z1149" i="4"/>
  <c r="Z1150" i="4"/>
  <c r="Z1151" i="4"/>
  <c r="Z1152" i="4"/>
  <c r="Z1153" i="4"/>
  <c r="Z1154" i="4"/>
  <c r="Z1155" i="4"/>
  <c r="Z1156" i="4"/>
  <c r="Z1157" i="4"/>
  <c r="Z1158" i="4"/>
  <c r="Z1159" i="4"/>
  <c r="Z1160" i="4"/>
  <c r="Z1161" i="4"/>
  <c r="Z1162" i="4"/>
  <c r="Z1163" i="4"/>
  <c r="Z1164" i="4"/>
  <c r="Z1165" i="4"/>
  <c r="Z1166" i="4"/>
  <c r="Z1167" i="4"/>
  <c r="Z1168" i="4"/>
  <c r="Z1169" i="4"/>
  <c r="Z1170" i="4"/>
  <c r="Z1171" i="4"/>
  <c r="Z1172" i="4"/>
  <c r="Z1173" i="4"/>
  <c r="Z1174" i="4"/>
  <c r="Z1175" i="4"/>
  <c r="Z1176" i="4"/>
  <c r="Z1177" i="4"/>
  <c r="Z1178" i="4"/>
  <c r="Z1179" i="4"/>
  <c r="Z1180" i="4"/>
  <c r="Z1181" i="4"/>
  <c r="Z1182" i="4"/>
  <c r="Z1183" i="4"/>
  <c r="Z1184" i="4"/>
  <c r="Z1185" i="4"/>
  <c r="Z1186" i="4"/>
  <c r="Z1187" i="4"/>
  <c r="Z1188" i="4"/>
  <c r="Z1189" i="4"/>
  <c r="Z1190" i="4"/>
  <c r="Z1191" i="4"/>
  <c r="Z1192" i="4"/>
  <c r="Z1193" i="4"/>
  <c r="Z1194" i="4"/>
  <c r="Z1195" i="4"/>
  <c r="Z1196" i="4"/>
  <c r="Z1197" i="4"/>
  <c r="Z1198" i="4"/>
  <c r="Z1199" i="4"/>
  <c r="Z1200" i="4"/>
  <c r="Z1201" i="4"/>
  <c r="Z1202" i="4"/>
  <c r="Z1203" i="4"/>
  <c r="Z1204" i="4"/>
  <c r="Z1205" i="4"/>
  <c r="Z1206" i="4"/>
  <c r="Z1207" i="4"/>
  <c r="Z1208" i="4"/>
  <c r="Z1209" i="4"/>
  <c r="Z1210" i="4"/>
  <c r="Z1211" i="4"/>
  <c r="Z1212" i="4"/>
  <c r="Z1213" i="4"/>
  <c r="Z1214" i="4"/>
  <c r="Z1215" i="4"/>
  <c r="Z1216" i="4"/>
  <c r="Z1217" i="4"/>
  <c r="Z1218" i="4"/>
  <c r="Z1219" i="4"/>
  <c r="Z1220" i="4"/>
  <c r="Z1221" i="4"/>
  <c r="Z1222" i="4"/>
  <c r="Z1223" i="4"/>
  <c r="Z1224" i="4"/>
  <c r="Z1225" i="4"/>
  <c r="Z1226" i="4"/>
  <c r="Z1227" i="4"/>
  <c r="Z1228" i="4"/>
  <c r="Z1229" i="4"/>
  <c r="Z1230" i="4"/>
  <c r="Z1231" i="4"/>
  <c r="Z1232" i="4"/>
  <c r="Z1233" i="4"/>
  <c r="Z1234" i="4"/>
  <c r="Z1235" i="4"/>
  <c r="Z1236" i="4"/>
  <c r="Z1237" i="4"/>
  <c r="Z1238" i="4"/>
  <c r="Z1239" i="4"/>
  <c r="Z1240" i="4"/>
  <c r="Z1241" i="4"/>
  <c r="Z1242" i="4"/>
  <c r="Z1243" i="4"/>
  <c r="Z1244" i="4"/>
  <c r="Z1245" i="4"/>
  <c r="Z1246" i="4"/>
  <c r="Z1247" i="4"/>
  <c r="Z1248" i="4"/>
  <c r="Z1249" i="4"/>
  <c r="Z1250" i="4"/>
  <c r="Z1251" i="4"/>
  <c r="Z1252" i="4"/>
  <c r="Z1253" i="4"/>
  <c r="Z1254" i="4"/>
  <c r="Z1255" i="4"/>
  <c r="Z1256" i="4"/>
  <c r="Z1257" i="4"/>
  <c r="Z1258" i="4"/>
  <c r="Z1259" i="4"/>
  <c r="Z1260" i="4"/>
  <c r="Z1261" i="4"/>
  <c r="Z1262" i="4"/>
  <c r="Z1263" i="4"/>
  <c r="Z1264" i="4"/>
  <c r="Z1265" i="4"/>
  <c r="Z1266" i="4"/>
  <c r="Z1267" i="4"/>
  <c r="Z1268" i="4"/>
  <c r="Z1269" i="4"/>
  <c r="Z1270" i="4"/>
  <c r="Z1271" i="4"/>
  <c r="Z1272" i="4"/>
  <c r="Z1273" i="4"/>
  <c r="Z1274" i="4"/>
  <c r="Z1275" i="4"/>
  <c r="Z1276" i="4"/>
  <c r="Z1277" i="4"/>
  <c r="Z1278" i="4"/>
  <c r="Z1279" i="4"/>
  <c r="Z1280" i="4"/>
  <c r="Z1281" i="4"/>
  <c r="Z1282" i="4"/>
  <c r="Z1283" i="4"/>
  <c r="Z1284" i="4"/>
  <c r="Z1285" i="4"/>
  <c r="Z1286" i="4"/>
  <c r="Z1287" i="4"/>
  <c r="Z1288" i="4"/>
  <c r="Z1289" i="4"/>
  <c r="Z1290" i="4"/>
  <c r="Z1291" i="4"/>
  <c r="Z1292" i="4"/>
  <c r="Z1293" i="4"/>
  <c r="Z1294" i="4"/>
  <c r="Z1295" i="4"/>
  <c r="Z1296" i="4"/>
  <c r="Z1297" i="4"/>
  <c r="Z1298" i="4"/>
  <c r="Z1299" i="4"/>
  <c r="Z1300" i="4"/>
  <c r="Z1301" i="4"/>
  <c r="Z1302" i="4"/>
  <c r="Z1303" i="4"/>
  <c r="Z1304" i="4"/>
  <c r="Z1305" i="4"/>
  <c r="Z1306" i="4"/>
  <c r="Z1307" i="4"/>
  <c r="Z1308" i="4"/>
  <c r="Z1309" i="4"/>
  <c r="Z1310" i="4"/>
  <c r="Z1311" i="4"/>
  <c r="Z1312" i="4"/>
  <c r="Z1313" i="4"/>
  <c r="Z1314" i="4"/>
  <c r="Z1315" i="4"/>
  <c r="Z1316" i="4"/>
  <c r="Z1317" i="4"/>
  <c r="Z1318" i="4"/>
  <c r="Z1319" i="4"/>
  <c r="Z1320" i="4"/>
  <c r="Z1321" i="4"/>
  <c r="Z1322" i="4"/>
  <c r="Z1323" i="4"/>
  <c r="Z1324" i="4"/>
  <c r="Z1325" i="4"/>
  <c r="Z1326" i="4"/>
  <c r="Z1327" i="4"/>
  <c r="Z1328" i="4"/>
  <c r="Z1329" i="4"/>
  <c r="Z1330" i="4"/>
  <c r="Z1331" i="4"/>
  <c r="Z1332" i="4"/>
  <c r="Z1333" i="4"/>
  <c r="Z1334" i="4"/>
  <c r="Z1335" i="4"/>
  <c r="Z1336" i="4"/>
  <c r="Z1337" i="4"/>
  <c r="Z1338" i="4"/>
  <c r="Z1339" i="4"/>
  <c r="Z1340" i="4"/>
  <c r="Z1341" i="4"/>
  <c r="Z1342" i="4"/>
  <c r="Z1343" i="4"/>
  <c r="Z1344" i="4"/>
  <c r="Z1345" i="4"/>
  <c r="Z1346" i="4"/>
  <c r="Z1347" i="4"/>
  <c r="Z1348" i="4"/>
  <c r="Z1349" i="4"/>
  <c r="Z1350" i="4"/>
  <c r="Z1351" i="4"/>
  <c r="Z1352" i="4"/>
  <c r="Z1353" i="4"/>
  <c r="Z1354" i="4"/>
  <c r="Z1355" i="4"/>
  <c r="Z1356" i="4"/>
  <c r="Z1357" i="4"/>
  <c r="Z1358" i="4"/>
  <c r="Z1359" i="4"/>
  <c r="Z1360" i="4"/>
  <c r="Z1361" i="4"/>
  <c r="Z1362" i="4"/>
  <c r="Z1363" i="4"/>
  <c r="Z1364" i="4"/>
  <c r="Z1365" i="4"/>
  <c r="Z1366" i="4"/>
  <c r="Z1367" i="4"/>
  <c r="Z1368" i="4"/>
  <c r="Z1369" i="4"/>
  <c r="Z1370" i="4"/>
  <c r="Z1371" i="4"/>
  <c r="Z1372" i="4"/>
  <c r="Z1373" i="4"/>
  <c r="Z1374" i="4"/>
  <c r="Z1375" i="4"/>
  <c r="Z1376" i="4"/>
  <c r="Z1377" i="4"/>
  <c r="Z1378" i="4"/>
  <c r="Z1379" i="4"/>
  <c r="Z1380" i="4"/>
  <c r="Z1381" i="4"/>
  <c r="Z1382" i="4"/>
  <c r="Z1383" i="4"/>
  <c r="Z1384" i="4"/>
  <c r="Z1385" i="4"/>
  <c r="Z1386" i="4"/>
  <c r="Z1387" i="4"/>
  <c r="Z1388" i="4"/>
  <c r="Z1389" i="4"/>
  <c r="Z1390" i="4"/>
  <c r="Z1391" i="4"/>
  <c r="Z1392" i="4"/>
  <c r="Z1393" i="4"/>
  <c r="Z1394" i="4"/>
  <c r="Z1395" i="4"/>
  <c r="Z1396" i="4"/>
  <c r="Z1397" i="4"/>
  <c r="Z1398" i="4"/>
  <c r="Z1399" i="4"/>
  <c r="Z1400" i="4"/>
  <c r="Z1401" i="4"/>
  <c r="Z1402" i="4"/>
  <c r="Z1403" i="4"/>
  <c r="Z1404" i="4"/>
  <c r="Z1405" i="4"/>
  <c r="Z1406" i="4"/>
  <c r="Z1407" i="4"/>
  <c r="Z1408" i="4"/>
  <c r="Z1409" i="4"/>
  <c r="Z1410" i="4"/>
  <c r="Z1411" i="4"/>
  <c r="Z1412" i="4"/>
  <c r="Z1413" i="4"/>
  <c r="Z1414" i="4"/>
  <c r="Z1415" i="4"/>
  <c r="Z1416" i="4"/>
  <c r="Z1417" i="4"/>
  <c r="Z1418" i="4"/>
  <c r="Z1419" i="4"/>
  <c r="Z1420" i="4"/>
  <c r="Z1421" i="4"/>
  <c r="Z1422" i="4"/>
  <c r="Z1423" i="4"/>
  <c r="Z1424" i="4"/>
  <c r="Z1425" i="4"/>
  <c r="Z1426" i="4"/>
  <c r="Z1427" i="4"/>
  <c r="Z1428" i="4"/>
  <c r="Z1429" i="4"/>
  <c r="Z1430" i="4"/>
  <c r="Z1431" i="4"/>
  <c r="Z1432" i="4"/>
  <c r="Z1433" i="4"/>
  <c r="Z1434" i="4"/>
  <c r="Z1435" i="4"/>
  <c r="Z1436" i="4"/>
  <c r="Z1437" i="4"/>
  <c r="Z1438" i="4"/>
  <c r="Z1439" i="4"/>
  <c r="Z1440" i="4"/>
  <c r="Z1441" i="4"/>
  <c r="Z1442" i="4"/>
  <c r="Z1443" i="4"/>
  <c r="Z1444" i="4"/>
  <c r="Z1445" i="4"/>
  <c r="Z1446" i="4"/>
  <c r="Z1447" i="4"/>
  <c r="Z1448" i="4"/>
  <c r="Z1449" i="4"/>
  <c r="Z1450" i="4"/>
  <c r="Z1451" i="4"/>
  <c r="Z1452" i="4"/>
  <c r="Z1453" i="4"/>
  <c r="Z1454" i="4"/>
  <c r="Z1455" i="4"/>
  <c r="Z1456" i="4"/>
  <c r="Z1457" i="4"/>
  <c r="Z1458" i="4"/>
  <c r="Z1459" i="4"/>
  <c r="Z1460" i="4"/>
  <c r="Z1461" i="4"/>
  <c r="Z1462" i="4"/>
  <c r="Z1463" i="4"/>
  <c r="Z1464" i="4"/>
  <c r="Z1465" i="4"/>
  <c r="Z1466" i="4"/>
  <c r="Z1467" i="4"/>
  <c r="Z1468" i="4"/>
  <c r="Z1469" i="4"/>
  <c r="Z1470" i="4"/>
  <c r="Z1471" i="4"/>
  <c r="Z1472" i="4"/>
  <c r="Z1473" i="4"/>
  <c r="Z1474" i="4"/>
  <c r="Z1475" i="4"/>
  <c r="Z1476" i="4"/>
  <c r="Z1477" i="4"/>
  <c r="Z1478" i="4"/>
  <c r="Z1479" i="4"/>
  <c r="Z1480" i="4"/>
  <c r="Z1481" i="4"/>
  <c r="Z1482" i="4"/>
  <c r="Z1483" i="4"/>
  <c r="Z1484" i="4"/>
  <c r="Z1485" i="4"/>
  <c r="Z1486" i="4"/>
  <c r="Z1487" i="4"/>
  <c r="Z1488" i="4"/>
  <c r="Z1489" i="4"/>
  <c r="Z1490" i="4"/>
  <c r="Z1491" i="4"/>
  <c r="Z1492" i="4"/>
  <c r="Z1493" i="4"/>
  <c r="Z1494" i="4"/>
  <c r="Z1495" i="4"/>
  <c r="Z1496" i="4"/>
  <c r="Z1497" i="4"/>
  <c r="Z1498" i="4"/>
  <c r="Z1499" i="4"/>
  <c r="Z1500" i="4"/>
  <c r="Z1501" i="4"/>
  <c r="Z1502" i="4"/>
  <c r="Z1503" i="4"/>
  <c r="Z1504" i="4"/>
  <c r="Z1505" i="4"/>
  <c r="Z1506" i="4"/>
  <c r="Z1507" i="4"/>
  <c r="Z1508" i="4"/>
  <c r="Z1509" i="4"/>
  <c r="Z1510" i="4"/>
  <c r="Z1511" i="4"/>
  <c r="Z1512" i="4"/>
  <c r="Z1513" i="4"/>
  <c r="Z1514" i="4"/>
  <c r="Z1515" i="4"/>
  <c r="Z1516" i="4"/>
  <c r="Z1517" i="4"/>
  <c r="Z1518" i="4"/>
  <c r="Z1519" i="4"/>
  <c r="Z1520" i="4"/>
  <c r="Z1521" i="4"/>
  <c r="Z1522" i="4"/>
  <c r="Z1523" i="4"/>
  <c r="Z1524" i="4"/>
  <c r="Z1525" i="4"/>
  <c r="Z1526" i="4"/>
  <c r="Z1527" i="4"/>
  <c r="Z1528" i="4"/>
  <c r="Z1529" i="4"/>
  <c r="Z1530" i="4"/>
  <c r="Z1531" i="4"/>
  <c r="Z1532" i="4"/>
  <c r="Z1533" i="4"/>
  <c r="Z1534" i="4"/>
  <c r="Z1535" i="4"/>
  <c r="Z1536" i="4"/>
  <c r="Z1537" i="4"/>
  <c r="Z1538" i="4"/>
  <c r="Z1539" i="4"/>
  <c r="Z1540" i="4"/>
  <c r="Z1541" i="4"/>
  <c r="Z1542" i="4"/>
  <c r="Z1543" i="4"/>
  <c r="Z1544" i="4"/>
  <c r="Z1545" i="4"/>
  <c r="Z1546" i="4"/>
  <c r="Z1547" i="4"/>
  <c r="Z1548" i="4"/>
  <c r="Z1549" i="4"/>
  <c r="Z1550" i="4"/>
  <c r="Z1551" i="4"/>
  <c r="Z1552" i="4"/>
  <c r="Z1553" i="4"/>
  <c r="Z1554" i="4"/>
  <c r="Z1555" i="4"/>
  <c r="Z1556" i="4"/>
  <c r="Z1557" i="4"/>
  <c r="Z1558" i="4"/>
  <c r="Z1559" i="4"/>
  <c r="Z1560" i="4"/>
  <c r="Z1561" i="4"/>
  <c r="Z1562" i="4"/>
  <c r="Z1563" i="4"/>
  <c r="Z1564" i="4"/>
  <c r="Z1565" i="4"/>
  <c r="Z1566" i="4"/>
  <c r="Z1567" i="4"/>
  <c r="Z1568" i="4"/>
  <c r="Z1569" i="4"/>
  <c r="Z1570" i="4"/>
  <c r="Z1571" i="4"/>
  <c r="Z1572" i="4"/>
  <c r="Z1573" i="4"/>
  <c r="Z1574" i="4"/>
  <c r="Z1575" i="4"/>
  <c r="Z1576" i="4"/>
  <c r="Z1577" i="4"/>
  <c r="Z1578" i="4"/>
  <c r="Z1579" i="4"/>
  <c r="Z1580" i="4"/>
  <c r="Z1581" i="4"/>
  <c r="Z1582" i="4"/>
  <c r="Z1583" i="4"/>
  <c r="Z1584" i="4"/>
  <c r="Z1585" i="4"/>
  <c r="Z1586" i="4"/>
  <c r="Z1587" i="4"/>
  <c r="Z1588" i="4"/>
  <c r="Z1589" i="4"/>
  <c r="Z1590" i="4"/>
  <c r="Z1591" i="4"/>
  <c r="Z1592" i="4"/>
  <c r="Z1593" i="4"/>
  <c r="Z1594" i="4"/>
  <c r="Z1595" i="4"/>
  <c r="Z1596" i="4"/>
  <c r="Z1597" i="4"/>
  <c r="Z1598" i="4"/>
  <c r="Z1599" i="4"/>
  <c r="Z1600" i="4"/>
  <c r="Z1601" i="4"/>
  <c r="Z1602" i="4"/>
  <c r="Z1603" i="4"/>
  <c r="Z1604" i="4"/>
  <c r="Z1605" i="4"/>
  <c r="Z1606" i="4"/>
  <c r="Z1607" i="4"/>
  <c r="Z1608" i="4"/>
  <c r="Z1609" i="4"/>
  <c r="Z1610" i="4"/>
  <c r="Z1611" i="4"/>
  <c r="Z1612" i="4"/>
  <c r="Z1613" i="4"/>
  <c r="Z1614" i="4"/>
  <c r="Z1615" i="4"/>
  <c r="Z1616" i="4"/>
  <c r="Z1617" i="4"/>
  <c r="Z1618" i="4"/>
  <c r="Z1619" i="4"/>
  <c r="Z1620" i="4"/>
  <c r="Z1621" i="4"/>
  <c r="Z1622" i="4"/>
  <c r="Z1623" i="4"/>
  <c r="Z1624" i="4"/>
  <c r="Z1625" i="4"/>
  <c r="Z1626" i="4"/>
  <c r="Z1627" i="4"/>
  <c r="Z1628" i="4"/>
  <c r="Z1629" i="4"/>
  <c r="Z1630" i="4"/>
  <c r="Z1631" i="4"/>
  <c r="Z1632" i="4"/>
  <c r="Z1633" i="4"/>
  <c r="Z1634" i="4"/>
  <c r="Z1635" i="4"/>
  <c r="Z1636" i="4"/>
  <c r="Z1637" i="4"/>
  <c r="Z1638" i="4"/>
  <c r="Z1639" i="4"/>
  <c r="Z1640" i="4"/>
  <c r="Z1641" i="4"/>
  <c r="Z1642" i="4"/>
  <c r="Z1643" i="4"/>
  <c r="Z1644" i="4"/>
  <c r="Z1645" i="4"/>
  <c r="Z1646" i="4"/>
  <c r="Z1647" i="4"/>
  <c r="Z1648" i="4"/>
  <c r="Z1649" i="4"/>
  <c r="Z1650" i="4"/>
  <c r="Z1651" i="4"/>
  <c r="Z1652" i="4"/>
  <c r="Z1653" i="4"/>
  <c r="Z1654" i="4"/>
  <c r="Z1655" i="4"/>
  <c r="Z1656" i="4"/>
  <c r="Z1657" i="4"/>
  <c r="Z1658" i="4"/>
  <c r="Z1659" i="4"/>
  <c r="Z1660" i="4"/>
  <c r="Z1661" i="4"/>
  <c r="Z1662" i="4"/>
  <c r="Z1663" i="4"/>
  <c r="Z1664" i="4"/>
  <c r="Z1665" i="4"/>
  <c r="Z1666" i="4"/>
  <c r="Z1667" i="4"/>
  <c r="Z1668" i="4"/>
  <c r="Z1669" i="4"/>
  <c r="Z1670" i="4"/>
  <c r="Z1671" i="4"/>
  <c r="Z1672" i="4"/>
  <c r="Z1673" i="4"/>
  <c r="Z1674" i="4"/>
  <c r="Z1675" i="4"/>
  <c r="Z1676" i="4"/>
  <c r="Z1677" i="4"/>
  <c r="Z1678" i="4"/>
  <c r="Z1679" i="4"/>
  <c r="Z1680" i="4"/>
  <c r="Z1681" i="4"/>
  <c r="Z1682" i="4"/>
  <c r="Z1683" i="4"/>
  <c r="Z1684" i="4"/>
  <c r="Z1685" i="4"/>
  <c r="Z1686" i="4"/>
  <c r="Z1687" i="4"/>
  <c r="Z1688" i="4"/>
  <c r="Z1689" i="4"/>
  <c r="Z1690" i="4"/>
  <c r="Z1691" i="4"/>
  <c r="Z1692" i="4"/>
  <c r="Z1693" i="4"/>
  <c r="Z1694" i="4"/>
  <c r="Z1695" i="4"/>
  <c r="Z1696" i="4"/>
  <c r="Z1697" i="4"/>
  <c r="Z1698" i="4"/>
  <c r="Z1699" i="4"/>
  <c r="Z1700" i="4"/>
  <c r="Z1701" i="4"/>
  <c r="Z1702" i="4"/>
  <c r="Z1703" i="4"/>
  <c r="Z1704" i="4"/>
  <c r="Z1705" i="4"/>
  <c r="Z1706" i="4"/>
  <c r="Z1707" i="4"/>
  <c r="Z1708" i="4"/>
  <c r="Z1709" i="4"/>
  <c r="Z1710" i="4"/>
  <c r="Z1711" i="4"/>
  <c r="Z1712" i="4"/>
  <c r="Z1713" i="4"/>
  <c r="Z1714" i="4"/>
  <c r="Z1715" i="4"/>
  <c r="Z1716" i="4"/>
  <c r="Z1717" i="4"/>
  <c r="Z1718" i="4"/>
  <c r="Z1719" i="4"/>
  <c r="Z1720" i="4"/>
  <c r="Z1721" i="4"/>
  <c r="Z1722" i="4"/>
  <c r="Z1723" i="4"/>
  <c r="Z1724" i="4"/>
  <c r="Z1725" i="4"/>
  <c r="Z1726" i="4"/>
  <c r="Z1727" i="4"/>
  <c r="Z1728" i="4"/>
  <c r="Z1729" i="4"/>
  <c r="Z1730" i="4"/>
  <c r="Z1731" i="4"/>
  <c r="Z1732" i="4"/>
  <c r="Z1733" i="4"/>
  <c r="Z1734" i="4"/>
  <c r="Z1735" i="4"/>
  <c r="Z1736" i="4"/>
  <c r="Z1737" i="4"/>
  <c r="Z1738" i="4"/>
  <c r="Z1739" i="4"/>
  <c r="Z1740" i="4"/>
  <c r="Z1741" i="4"/>
  <c r="Z1742" i="4"/>
  <c r="Z1743" i="4"/>
  <c r="Z1744" i="4"/>
  <c r="Z1745" i="4"/>
  <c r="Z1746" i="4"/>
  <c r="Z1747" i="4"/>
  <c r="Z1748" i="4"/>
  <c r="Z1749" i="4"/>
  <c r="Z1750" i="4"/>
  <c r="Z1751" i="4"/>
  <c r="Z1752" i="4"/>
  <c r="Z1753" i="4"/>
  <c r="Z1754" i="4"/>
  <c r="Z1755" i="4"/>
  <c r="Z1756" i="4"/>
  <c r="Z1757" i="4"/>
  <c r="Z1758" i="4"/>
  <c r="Z1759" i="4"/>
  <c r="Z1760" i="4"/>
  <c r="Z1761" i="4"/>
  <c r="Z1762" i="4"/>
  <c r="Z1763" i="4"/>
  <c r="Z1764" i="4"/>
  <c r="Z1765" i="4"/>
  <c r="Z1766" i="4"/>
  <c r="Z1767" i="4"/>
  <c r="Z1768" i="4"/>
  <c r="Z1769" i="4"/>
  <c r="Z1770" i="4"/>
  <c r="Z1771" i="4"/>
  <c r="Z1772" i="4"/>
  <c r="Z1773" i="4"/>
  <c r="Z1774" i="4"/>
  <c r="Z1775" i="4"/>
  <c r="Z1776" i="4"/>
  <c r="Z1777" i="4"/>
  <c r="Z1778" i="4"/>
  <c r="Z1779" i="4"/>
  <c r="Z1780" i="4"/>
  <c r="Z1781" i="4"/>
  <c r="Z1782" i="4"/>
  <c r="Z1783" i="4"/>
  <c r="Z1784" i="4"/>
  <c r="Z1785" i="4"/>
  <c r="Z1786" i="4"/>
  <c r="Z1787" i="4"/>
  <c r="Z1788" i="4"/>
  <c r="Z1789" i="4"/>
  <c r="Z1790" i="4"/>
  <c r="Z1791" i="4"/>
  <c r="Z1792" i="4"/>
  <c r="Z1793" i="4"/>
  <c r="Z1794" i="4"/>
  <c r="Z1795" i="4"/>
  <c r="Z1796" i="4"/>
  <c r="Z1797" i="4"/>
  <c r="Z1798" i="4"/>
  <c r="Z1799" i="4"/>
  <c r="Z1800" i="4"/>
  <c r="Z1801" i="4"/>
  <c r="Z1802" i="4"/>
  <c r="Z1803" i="4"/>
  <c r="Z1804" i="4"/>
  <c r="Z1805" i="4"/>
  <c r="Z1806" i="4"/>
  <c r="Z1807" i="4"/>
  <c r="Z1808" i="4"/>
  <c r="Z1809" i="4"/>
  <c r="Z1810" i="4"/>
  <c r="Z1811" i="4"/>
  <c r="Z1812" i="4"/>
  <c r="Z1813" i="4"/>
  <c r="Z1814" i="4"/>
  <c r="Z1815" i="4"/>
  <c r="Z1816" i="4"/>
  <c r="Z1817" i="4"/>
  <c r="Z1818" i="4"/>
  <c r="Z1819" i="4"/>
  <c r="Z1820" i="4"/>
  <c r="Z1821" i="4"/>
  <c r="Z1822" i="4"/>
  <c r="Z1823" i="4"/>
  <c r="Z1824" i="4"/>
  <c r="Z1825" i="4"/>
  <c r="Z1826" i="4"/>
  <c r="Z1827" i="4"/>
  <c r="Z1828" i="4"/>
  <c r="Z1829" i="4"/>
  <c r="Z1830" i="4"/>
  <c r="Z1831" i="4"/>
  <c r="Z1832" i="4"/>
  <c r="Z1833" i="4"/>
  <c r="Z1834" i="4"/>
  <c r="Z1835" i="4"/>
  <c r="Z1836" i="4"/>
  <c r="Z1837" i="4"/>
  <c r="Z1838" i="4"/>
  <c r="Z1839" i="4"/>
  <c r="Z1840" i="4"/>
  <c r="Z1841" i="4"/>
  <c r="Z1842" i="4"/>
  <c r="Z1843" i="4"/>
  <c r="Z1844" i="4"/>
  <c r="Z1845" i="4"/>
  <c r="Z1846" i="4"/>
  <c r="Z1847" i="4"/>
  <c r="Z1848" i="4"/>
  <c r="Z1849" i="4"/>
  <c r="Z1850" i="4"/>
  <c r="Z1851" i="4"/>
  <c r="Z1852" i="4"/>
  <c r="Z1853" i="4"/>
  <c r="Z1854" i="4"/>
  <c r="Z1855" i="4"/>
  <c r="Z1856" i="4"/>
  <c r="Z1857" i="4"/>
  <c r="Z1858" i="4"/>
  <c r="Z1859" i="4"/>
  <c r="Z1860" i="4"/>
  <c r="Z1861" i="4"/>
  <c r="Z1862" i="4"/>
  <c r="Z1863" i="4"/>
  <c r="Z1864" i="4"/>
  <c r="Z1865" i="4"/>
  <c r="Z1866" i="4"/>
  <c r="Z1867" i="4"/>
  <c r="Z1868" i="4"/>
  <c r="Z1869" i="4"/>
  <c r="Z1870" i="4"/>
  <c r="Z1871" i="4"/>
  <c r="Z1872" i="4"/>
  <c r="Z1873" i="4"/>
  <c r="Z1874" i="4"/>
  <c r="Z1875" i="4"/>
  <c r="Z1876" i="4"/>
  <c r="Z1877" i="4"/>
  <c r="Z1878" i="4"/>
  <c r="Z1879" i="4"/>
  <c r="Z1880" i="4"/>
  <c r="Z1881" i="4"/>
  <c r="Z1882" i="4"/>
  <c r="Z1883" i="4"/>
  <c r="Z1884" i="4"/>
  <c r="Z1885" i="4"/>
  <c r="Z1886" i="4"/>
  <c r="Z1887" i="4"/>
  <c r="Z1888" i="4"/>
  <c r="Z1889" i="4"/>
  <c r="Z1890" i="4"/>
  <c r="Z1891" i="4"/>
  <c r="Z1892" i="4"/>
  <c r="Z1893" i="4"/>
  <c r="Z1894" i="4"/>
  <c r="Z1895" i="4"/>
  <c r="Z1896" i="4"/>
  <c r="Z1897" i="4"/>
  <c r="Z1898" i="4"/>
  <c r="Z1899" i="4"/>
  <c r="Z1900" i="4"/>
  <c r="Z1901" i="4"/>
  <c r="Z1902" i="4"/>
  <c r="Z1903" i="4"/>
  <c r="Z1904" i="4"/>
  <c r="Z1905" i="4"/>
  <c r="Z1906" i="4"/>
  <c r="Z1907" i="4"/>
  <c r="Z1908" i="4"/>
  <c r="Z1909" i="4"/>
  <c r="Z1910" i="4"/>
  <c r="Z1911" i="4"/>
  <c r="Z1912" i="4"/>
  <c r="Z1913" i="4"/>
  <c r="Z1914" i="4"/>
  <c r="Z1915" i="4"/>
  <c r="Z1916" i="4"/>
  <c r="Z1917" i="4"/>
  <c r="Z1918" i="4"/>
  <c r="Z1919" i="4"/>
  <c r="Z1920" i="4"/>
  <c r="Z1921" i="4"/>
  <c r="Z1922" i="4"/>
  <c r="Z1923" i="4"/>
  <c r="Z1924" i="4"/>
  <c r="Z1925" i="4"/>
  <c r="Z1926" i="4"/>
  <c r="Z1927" i="4"/>
  <c r="Z1928" i="4"/>
  <c r="Z1929" i="4"/>
  <c r="Z1930" i="4"/>
  <c r="Z1931" i="4"/>
  <c r="Z1932" i="4"/>
  <c r="Z1933" i="4"/>
  <c r="Z1934" i="4"/>
  <c r="Z1935" i="4"/>
  <c r="Z1936" i="4"/>
  <c r="Z1937" i="4"/>
  <c r="Z1938" i="4"/>
  <c r="Z1939" i="4"/>
  <c r="Z1940" i="4"/>
  <c r="Z1941" i="4"/>
  <c r="Z1942" i="4"/>
  <c r="Z1943" i="4"/>
  <c r="Z1944" i="4"/>
  <c r="Z1945" i="4"/>
  <c r="Z1946" i="4"/>
  <c r="Z1947" i="4"/>
  <c r="Z1948" i="4"/>
  <c r="Z1949" i="4"/>
  <c r="Z1950" i="4"/>
  <c r="Z1951" i="4"/>
  <c r="Z1952" i="4"/>
  <c r="Z1953" i="4"/>
  <c r="Z1954" i="4"/>
  <c r="Z1955" i="4"/>
  <c r="Z1956" i="4"/>
  <c r="Z1957" i="4"/>
  <c r="Z1958" i="4"/>
  <c r="Z1959" i="4"/>
  <c r="Z1960" i="4"/>
  <c r="Z1961" i="4"/>
  <c r="Z1962" i="4"/>
  <c r="Z1963" i="4"/>
  <c r="Z1964" i="4"/>
  <c r="Z1965" i="4"/>
  <c r="Z1966" i="4"/>
  <c r="Z1967" i="4"/>
  <c r="Z1968" i="4"/>
  <c r="Z1969" i="4"/>
  <c r="Z1970" i="4"/>
  <c r="Z1971" i="4"/>
  <c r="Z1972" i="4"/>
  <c r="Z1973" i="4"/>
  <c r="Z1974" i="4"/>
  <c r="Z1975" i="4"/>
  <c r="Z1976" i="4"/>
  <c r="Z1977" i="4"/>
  <c r="Z1978" i="4"/>
  <c r="Z1979" i="4"/>
  <c r="Z1980" i="4"/>
  <c r="Z1981" i="4"/>
  <c r="Z1982" i="4"/>
  <c r="Z1983" i="4"/>
  <c r="Z1984" i="4"/>
  <c r="Z1985" i="4"/>
  <c r="Z1986" i="4"/>
  <c r="Z1987" i="4"/>
  <c r="Z1988" i="4"/>
  <c r="Z1989" i="4"/>
  <c r="Z1990" i="4"/>
  <c r="Z1991" i="4"/>
  <c r="Z1992" i="4"/>
  <c r="Z1993" i="4"/>
  <c r="Z1994" i="4"/>
  <c r="Z1995" i="4"/>
  <c r="Z1996" i="4"/>
  <c r="Z1997" i="4"/>
  <c r="Z1998" i="4"/>
  <c r="Z1999" i="4"/>
  <c r="Z2000" i="4"/>
  <c r="Z2001" i="4"/>
  <c r="Z2002" i="4"/>
  <c r="Z2003" i="4"/>
  <c r="Z2004" i="4"/>
  <c r="Z2005" i="4"/>
  <c r="Z2006" i="4"/>
  <c r="Z2007" i="4"/>
  <c r="Z2008" i="4"/>
  <c r="Z2009" i="4"/>
  <c r="Z2010" i="4"/>
  <c r="Z2011" i="4"/>
  <c r="Z2012" i="4"/>
  <c r="Z2013" i="4"/>
  <c r="Z2014" i="4"/>
  <c r="Z2015" i="4"/>
  <c r="Z2016" i="4"/>
  <c r="Z2017" i="4"/>
  <c r="Z2018" i="4"/>
  <c r="Z2019" i="4"/>
  <c r="Z2020" i="4"/>
  <c r="Z2021" i="4"/>
  <c r="Z2022" i="4"/>
  <c r="Z2023" i="4"/>
  <c r="Z2024" i="4"/>
  <c r="Z2025" i="4"/>
  <c r="Z2026" i="4"/>
  <c r="Z2027" i="4"/>
  <c r="Z2028" i="4"/>
  <c r="Z2029" i="4"/>
  <c r="Z2030" i="4"/>
  <c r="Z2031" i="4"/>
  <c r="Z2032" i="4"/>
  <c r="Z2033" i="4"/>
  <c r="Z2034" i="4"/>
  <c r="Z2035" i="4"/>
  <c r="Z2036" i="4"/>
  <c r="Z2037" i="4"/>
  <c r="Z2038" i="4"/>
  <c r="Z2039" i="4"/>
  <c r="Z2040" i="4"/>
  <c r="Z2041" i="4"/>
  <c r="Z2042" i="4"/>
  <c r="Z2043" i="4"/>
  <c r="Z2044" i="4"/>
  <c r="Z2045" i="4"/>
  <c r="Z2046" i="4"/>
  <c r="Z2047" i="4"/>
  <c r="Z2048" i="4"/>
  <c r="Z2049" i="4"/>
  <c r="Z2050" i="4"/>
  <c r="Z2051" i="4"/>
  <c r="Z2052" i="4"/>
  <c r="Z2053" i="4"/>
  <c r="Z2054" i="4"/>
  <c r="Z2055" i="4"/>
  <c r="Z2056" i="4"/>
  <c r="Z2057" i="4"/>
  <c r="Z2058" i="4"/>
  <c r="Z2059" i="4"/>
  <c r="Z2060" i="4"/>
  <c r="Z2061" i="4"/>
  <c r="Z2062" i="4"/>
  <c r="Z2063" i="4"/>
  <c r="Z2064" i="4"/>
  <c r="Z2065" i="4"/>
  <c r="Z2066" i="4"/>
  <c r="Z2067" i="4"/>
  <c r="Z2068" i="4"/>
  <c r="Z2069" i="4"/>
  <c r="Z2070" i="4"/>
  <c r="Z2071" i="4"/>
  <c r="Z2072" i="4"/>
  <c r="Z2073" i="4"/>
  <c r="Z2074" i="4"/>
  <c r="Z2075" i="4"/>
  <c r="Z2076" i="4"/>
  <c r="Z2077" i="4"/>
  <c r="Z2078" i="4"/>
  <c r="Z2079" i="4"/>
  <c r="Z2080" i="4"/>
  <c r="Z2081" i="4"/>
  <c r="Z2082" i="4"/>
  <c r="Z2083" i="4"/>
  <c r="Z2084" i="4"/>
  <c r="Z2085" i="4"/>
  <c r="Z2086" i="4"/>
  <c r="Z2087" i="4"/>
  <c r="Z2088" i="4"/>
  <c r="Z2089" i="4"/>
  <c r="Z2090" i="4"/>
  <c r="Z2091" i="4"/>
  <c r="Z2092" i="4"/>
  <c r="Z2093" i="4"/>
  <c r="Z2094" i="4"/>
  <c r="Z2095" i="4"/>
  <c r="Z2096" i="4"/>
  <c r="Z2097" i="4"/>
  <c r="Z2098" i="4"/>
  <c r="Z2099" i="4"/>
  <c r="Z2100" i="4"/>
  <c r="Z2101" i="4"/>
  <c r="Z2102" i="4"/>
  <c r="Z2103" i="4"/>
  <c r="Z2104" i="4"/>
  <c r="Z2105" i="4"/>
  <c r="Z2106" i="4"/>
  <c r="Z2107" i="4"/>
  <c r="Z2108" i="4"/>
  <c r="Z2109" i="4"/>
  <c r="Z2110" i="4"/>
  <c r="Z2111" i="4"/>
  <c r="Z2112" i="4"/>
  <c r="Z2113" i="4"/>
  <c r="Z2114" i="4"/>
  <c r="Z2115" i="4"/>
  <c r="Z2116" i="4"/>
  <c r="Z2117" i="4"/>
  <c r="Z2118" i="4"/>
  <c r="Z2119" i="4"/>
  <c r="Z2120" i="4"/>
  <c r="Z2121" i="4"/>
  <c r="Z2122" i="4"/>
  <c r="Z2123" i="4"/>
  <c r="Z2124" i="4"/>
  <c r="Z2125" i="4"/>
  <c r="Z2126" i="4"/>
  <c r="Z2127" i="4"/>
  <c r="Z2128" i="4"/>
  <c r="Z2129" i="4"/>
  <c r="Z2130" i="4"/>
  <c r="Z2131" i="4"/>
  <c r="Z2132" i="4"/>
  <c r="Z2133" i="4"/>
  <c r="Z2134" i="4"/>
  <c r="Z2135" i="4"/>
  <c r="Z2136" i="4"/>
  <c r="Z2137" i="4"/>
  <c r="Z2138" i="4"/>
  <c r="Z2139" i="4"/>
  <c r="Z2140" i="4"/>
  <c r="Z2141" i="4"/>
  <c r="Z2142" i="4"/>
  <c r="Z2143" i="4"/>
  <c r="Z2144" i="4"/>
  <c r="Z2145" i="4"/>
  <c r="Z2146" i="4"/>
  <c r="Z2147" i="4"/>
  <c r="Z2148" i="4"/>
  <c r="Z2149" i="4"/>
  <c r="Z2150" i="4"/>
  <c r="Z2151" i="4"/>
  <c r="Z2152" i="4"/>
  <c r="Z2153" i="4"/>
  <c r="Z2154" i="4"/>
  <c r="Z2155" i="4"/>
  <c r="Z2156" i="4"/>
  <c r="Z2157" i="4"/>
  <c r="Z2158" i="4"/>
  <c r="Z2159" i="4"/>
  <c r="Z2160" i="4"/>
  <c r="Z2161" i="4"/>
  <c r="Z2162" i="4"/>
  <c r="Z2163" i="4"/>
  <c r="Z2164" i="4"/>
  <c r="Z2165" i="4"/>
  <c r="Z2166" i="4"/>
  <c r="Z2167" i="4"/>
  <c r="Z2168" i="4"/>
  <c r="Z2169" i="4"/>
  <c r="Z2170" i="4"/>
  <c r="Z2171" i="4"/>
  <c r="Z2172" i="4"/>
  <c r="Z2173" i="4"/>
  <c r="Z2174" i="4"/>
  <c r="Z2175" i="4"/>
  <c r="Z2176" i="4"/>
  <c r="Z2177" i="4"/>
  <c r="Z2178" i="4"/>
  <c r="Z2179" i="4"/>
  <c r="Z2180" i="4"/>
  <c r="Z2181" i="4"/>
  <c r="Z2182" i="4"/>
  <c r="Z2183" i="4"/>
  <c r="Z2184" i="4"/>
  <c r="Z2185" i="4"/>
  <c r="Z2186" i="4"/>
  <c r="Z2187" i="4"/>
  <c r="Z2188" i="4"/>
  <c r="Z2189" i="4"/>
  <c r="Z2190" i="4"/>
  <c r="Z2191" i="4"/>
  <c r="Z2192" i="4"/>
  <c r="Z2193" i="4"/>
  <c r="Z2194" i="4"/>
  <c r="Z2195" i="4"/>
  <c r="Z2196" i="4"/>
  <c r="Z2197" i="4"/>
  <c r="Z2198" i="4"/>
  <c r="Z2199" i="4"/>
  <c r="Z2200" i="4"/>
  <c r="Z2201" i="4"/>
  <c r="Z2202" i="4"/>
  <c r="Z2203" i="4"/>
  <c r="Z2204" i="4"/>
  <c r="Z2205" i="4"/>
  <c r="Z2206" i="4"/>
  <c r="Z2207" i="4"/>
  <c r="Z2208" i="4"/>
  <c r="Z2209" i="4"/>
  <c r="Z2210" i="4"/>
  <c r="Z2211" i="4"/>
  <c r="Z2212" i="4"/>
  <c r="Z2213" i="4"/>
  <c r="Z2214" i="4"/>
  <c r="Z2215" i="4"/>
  <c r="Z2216" i="4"/>
  <c r="Z2217" i="4"/>
  <c r="Z2218" i="4"/>
  <c r="Z2219" i="4"/>
  <c r="Z2220" i="4"/>
  <c r="Z2221" i="4"/>
  <c r="Z2222" i="4"/>
  <c r="Z2223" i="4"/>
  <c r="Z2224" i="4"/>
  <c r="Z2225" i="4"/>
  <c r="Z2226" i="4"/>
  <c r="Z2227" i="4"/>
  <c r="Z2228" i="4"/>
  <c r="Z2229" i="4"/>
  <c r="Z2230" i="4"/>
  <c r="Z2231" i="4"/>
  <c r="Z2232" i="4"/>
  <c r="Z2233" i="4"/>
  <c r="Z2234" i="4"/>
  <c r="Z2235" i="4"/>
  <c r="Z2236" i="4"/>
  <c r="Z2237" i="4"/>
  <c r="Z2238" i="4"/>
  <c r="Z2239" i="4"/>
  <c r="Z2240" i="4"/>
  <c r="Z2241" i="4"/>
  <c r="Z2242" i="4"/>
  <c r="Z2243" i="4"/>
  <c r="Z2244" i="4"/>
  <c r="Z2245" i="4"/>
  <c r="Z2246" i="4"/>
  <c r="Z2247" i="4"/>
  <c r="Z2248" i="4"/>
  <c r="Z2249" i="4"/>
  <c r="Z2250" i="4"/>
  <c r="Z2251" i="4"/>
  <c r="Z2252" i="4"/>
  <c r="Z2253" i="4"/>
  <c r="Z2254" i="4"/>
  <c r="Z2255" i="4"/>
  <c r="Z2256" i="4"/>
  <c r="Z2257" i="4"/>
  <c r="Z2258" i="4"/>
  <c r="Z2259" i="4"/>
  <c r="Z2260" i="4"/>
  <c r="Z2261" i="4"/>
  <c r="Z2262" i="4"/>
  <c r="Z2263" i="4"/>
  <c r="Z2264" i="4"/>
  <c r="Z2265" i="4"/>
  <c r="Z2266" i="4"/>
  <c r="Z2267" i="4"/>
  <c r="Z2268" i="4"/>
  <c r="Z2269" i="4"/>
  <c r="Z2270" i="4"/>
  <c r="Z2271" i="4"/>
  <c r="Z2272" i="4"/>
  <c r="Z2273" i="4"/>
  <c r="Z2274" i="4"/>
  <c r="Z2275" i="4"/>
  <c r="Z2276" i="4"/>
  <c r="Z2277" i="4"/>
  <c r="Z2278" i="4"/>
  <c r="Z2279" i="4"/>
  <c r="Z2280" i="4"/>
  <c r="Z2281" i="4"/>
  <c r="Z2282" i="4"/>
  <c r="Z2283" i="4"/>
  <c r="Z2284" i="4"/>
  <c r="Z2285" i="4"/>
  <c r="Z2286" i="4"/>
  <c r="Z2287" i="4"/>
  <c r="Z2288" i="4"/>
  <c r="Z2289" i="4"/>
  <c r="Z2290" i="4"/>
  <c r="Z2291" i="4"/>
  <c r="Z2292" i="4"/>
  <c r="Z2293" i="4"/>
  <c r="Z2294" i="4"/>
  <c r="Z2295" i="4"/>
  <c r="Z2296" i="4"/>
  <c r="Z2297" i="4"/>
  <c r="Z2298" i="4"/>
  <c r="Z2299" i="4"/>
  <c r="Z2300" i="4"/>
  <c r="Z2301" i="4"/>
  <c r="Z2302" i="4"/>
  <c r="Z2303" i="4"/>
  <c r="Z2304" i="4"/>
  <c r="Z2305" i="4"/>
  <c r="Z2306" i="4"/>
  <c r="Z2307" i="4"/>
  <c r="Z2308" i="4"/>
  <c r="Z2309" i="4"/>
  <c r="Z2310" i="4"/>
  <c r="Z2311" i="4"/>
  <c r="Z2312" i="4"/>
  <c r="Z2313" i="4"/>
  <c r="Z2314" i="4"/>
  <c r="Z2315" i="4"/>
  <c r="Z2316" i="4"/>
  <c r="Z2317" i="4"/>
  <c r="Z2318" i="4"/>
  <c r="Z2319" i="4"/>
  <c r="Z2320" i="4"/>
  <c r="Z2321" i="4"/>
  <c r="Z2322" i="4"/>
  <c r="Z2323" i="4"/>
  <c r="Z2324" i="4"/>
  <c r="Z2325" i="4"/>
  <c r="Z2326" i="4"/>
  <c r="Z2327" i="4"/>
  <c r="Z2328" i="4"/>
  <c r="Z2329" i="4"/>
  <c r="Z2330" i="4"/>
  <c r="Z2331" i="4"/>
  <c r="Z2332" i="4"/>
  <c r="Z2333" i="4"/>
  <c r="Z2334" i="4"/>
  <c r="Z2335" i="4"/>
  <c r="Z2336" i="4"/>
  <c r="Z2337" i="4"/>
  <c r="Z2338" i="4"/>
  <c r="Z2339" i="4"/>
  <c r="Z2340" i="4"/>
  <c r="Z2341" i="4"/>
  <c r="Z2342" i="4"/>
  <c r="Z2343" i="4"/>
  <c r="Z2344" i="4"/>
  <c r="Z2345" i="4"/>
  <c r="Z2346" i="4"/>
  <c r="Z2347" i="4"/>
  <c r="Z2348" i="4"/>
  <c r="Z2349" i="4"/>
  <c r="Z2350" i="4"/>
  <c r="Z2351" i="4"/>
  <c r="Z2352" i="4"/>
  <c r="Z2353" i="4"/>
  <c r="Z2354" i="4"/>
  <c r="Z2355" i="4"/>
  <c r="Z2356" i="4"/>
  <c r="Z2357" i="4"/>
  <c r="Z2358" i="4"/>
  <c r="Z2359" i="4"/>
  <c r="Z2360" i="4"/>
  <c r="Z2361" i="4"/>
  <c r="Z2362" i="4"/>
  <c r="Z2363" i="4"/>
  <c r="Z2364" i="4"/>
  <c r="Z2365" i="4"/>
  <c r="Z2366" i="4"/>
  <c r="Z2367" i="4"/>
  <c r="Z2368" i="4"/>
  <c r="Z2369" i="4"/>
  <c r="Z2370" i="4"/>
  <c r="Z2371" i="4"/>
  <c r="Z2372" i="4"/>
  <c r="Z2373" i="4"/>
  <c r="Z2374" i="4"/>
  <c r="Z2375" i="4"/>
  <c r="Z2376" i="4"/>
  <c r="Z2377" i="4"/>
  <c r="Z2378" i="4"/>
  <c r="Z2379" i="4"/>
  <c r="Z2380" i="4"/>
  <c r="Z2381" i="4"/>
  <c r="Z2382" i="4"/>
  <c r="Z2383" i="4"/>
  <c r="Z2384" i="4"/>
  <c r="Z2385" i="4"/>
  <c r="Z2386" i="4"/>
  <c r="Z2387" i="4"/>
  <c r="Z2388" i="4"/>
  <c r="Z2389" i="4"/>
  <c r="Z2390" i="4"/>
  <c r="Z2391" i="4"/>
  <c r="Z2392" i="4"/>
  <c r="Z2393" i="4"/>
  <c r="Z2394" i="4"/>
  <c r="Z2395" i="4"/>
  <c r="Z2396" i="4"/>
  <c r="Z2397" i="4"/>
  <c r="Z2398" i="4"/>
  <c r="Z2399" i="4"/>
  <c r="Z2400" i="4"/>
  <c r="Z2401" i="4"/>
  <c r="Z2402" i="4"/>
  <c r="Z2403" i="4"/>
  <c r="Z2404" i="4"/>
  <c r="Z2405" i="4"/>
  <c r="Z2406" i="4"/>
  <c r="Z2407" i="4"/>
  <c r="Z2408" i="4"/>
  <c r="Z2409" i="4"/>
  <c r="Z2410" i="4"/>
  <c r="Z2411" i="4"/>
  <c r="Z2412" i="4"/>
  <c r="Z2413" i="4"/>
  <c r="Z2414" i="4"/>
  <c r="Z2415" i="4"/>
  <c r="Z2416" i="4"/>
  <c r="Z2417" i="4"/>
  <c r="Z2418" i="4"/>
  <c r="Z2419" i="4"/>
  <c r="Z2420" i="4"/>
  <c r="Z2421" i="4"/>
  <c r="Z2422" i="4"/>
  <c r="Z2423" i="4"/>
  <c r="Z2424" i="4"/>
  <c r="Z2425" i="4"/>
  <c r="Z2426" i="4"/>
  <c r="Z2427" i="4"/>
  <c r="Z2428" i="4"/>
  <c r="Z2429" i="4"/>
  <c r="Z2430" i="4"/>
  <c r="Z2431" i="4"/>
  <c r="Z2432" i="4"/>
  <c r="Z2433" i="4"/>
  <c r="Z2434" i="4"/>
  <c r="Z2435" i="4"/>
  <c r="Z2436" i="4"/>
  <c r="Z2437" i="4"/>
  <c r="Z2438" i="4"/>
  <c r="Z2439" i="4"/>
  <c r="Z2440" i="4"/>
  <c r="Z2441" i="4"/>
  <c r="Z2442" i="4"/>
  <c r="Z2443" i="4"/>
  <c r="Z2444" i="4"/>
  <c r="Z2445" i="4"/>
  <c r="Z2446" i="4"/>
  <c r="Z2447" i="4"/>
  <c r="Z2448" i="4"/>
  <c r="Z2449" i="4"/>
  <c r="Z2450" i="4"/>
  <c r="Z2451" i="4"/>
  <c r="Z2452" i="4"/>
  <c r="Z2453" i="4"/>
  <c r="Z2454" i="4"/>
  <c r="Z2455" i="4"/>
  <c r="Z2456" i="4"/>
  <c r="Z2457" i="4"/>
  <c r="Z2458" i="4"/>
  <c r="Z2459" i="4"/>
  <c r="Z2460" i="4"/>
  <c r="Z2461" i="4"/>
  <c r="Z2462" i="4"/>
  <c r="Z2463" i="4"/>
  <c r="Z2464" i="4"/>
  <c r="Z2465" i="4"/>
  <c r="Z2466" i="4"/>
  <c r="Z2467" i="4"/>
  <c r="Z2468" i="4"/>
  <c r="Z2469" i="4"/>
  <c r="Z2470" i="4"/>
  <c r="Z2471" i="4"/>
  <c r="Z2472" i="4"/>
  <c r="Z2473" i="4"/>
  <c r="Z2474" i="4"/>
  <c r="Z2475" i="4"/>
  <c r="Z2476" i="4"/>
  <c r="Z2477" i="4"/>
  <c r="Z2478" i="4"/>
  <c r="Z2479" i="4"/>
  <c r="Z2480" i="4"/>
  <c r="Z2481" i="4"/>
  <c r="Z2482" i="4"/>
  <c r="Z2483" i="4"/>
  <c r="Z2484" i="4"/>
  <c r="Z2485" i="4"/>
  <c r="Z2486" i="4"/>
  <c r="Z2487" i="4"/>
  <c r="Z2488" i="4"/>
  <c r="Z2489" i="4"/>
  <c r="Z2490" i="4"/>
  <c r="Z2491" i="4"/>
  <c r="Z2492" i="4"/>
  <c r="Z2493" i="4"/>
  <c r="Z2494" i="4"/>
  <c r="Z2495" i="4"/>
  <c r="Z2496" i="4"/>
  <c r="Z2497" i="4"/>
  <c r="Z2498" i="4"/>
  <c r="Z2499" i="4"/>
  <c r="Z2500" i="4"/>
  <c r="Z2501" i="4"/>
  <c r="Z2502" i="4"/>
  <c r="Z2503" i="4"/>
  <c r="Z2504" i="4"/>
  <c r="Z2505" i="4"/>
  <c r="Z2506" i="4"/>
  <c r="Z2507" i="4"/>
  <c r="Z2508" i="4"/>
  <c r="Z2509" i="4"/>
  <c r="Z2510" i="4"/>
  <c r="Z2511" i="4"/>
  <c r="Z2512" i="4"/>
  <c r="Z2513" i="4"/>
  <c r="Z2514" i="4"/>
  <c r="Z2515" i="4"/>
  <c r="Z2516" i="4"/>
  <c r="Z2517" i="4"/>
  <c r="Z2518" i="4"/>
  <c r="Z2519" i="4"/>
  <c r="Z2520" i="4"/>
  <c r="Z2521" i="4"/>
  <c r="Z2522" i="4"/>
  <c r="Z2523" i="4"/>
  <c r="Z2524" i="4"/>
  <c r="Z2525" i="4"/>
  <c r="Z2526" i="4"/>
  <c r="Z2527" i="4"/>
  <c r="Z2528" i="4"/>
  <c r="Z2529" i="4"/>
  <c r="Z2530" i="4"/>
  <c r="Z2531" i="4"/>
  <c r="Z2532" i="4"/>
  <c r="Z2533" i="4"/>
  <c r="Z2534" i="4"/>
  <c r="Z2535" i="4"/>
  <c r="Z2536" i="4"/>
  <c r="Z2537" i="4"/>
  <c r="Z2538" i="4"/>
  <c r="Z2539" i="4"/>
  <c r="Z2540" i="4"/>
  <c r="Z2541" i="4"/>
  <c r="Z2542" i="4"/>
  <c r="Z2543" i="4"/>
  <c r="Z2544" i="4"/>
  <c r="Z2545" i="4"/>
  <c r="Z2546" i="4"/>
  <c r="Z2547" i="4"/>
  <c r="Z2548" i="4"/>
  <c r="Z2549" i="4"/>
  <c r="Z2550" i="4"/>
  <c r="Z2551" i="4"/>
  <c r="Z2552" i="4"/>
  <c r="Z2553" i="4"/>
  <c r="Z2554" i="4"/>
  <c r="Z2555" i="4"/>
  <c r="Z2556" i="4"/>
  <c r="Z2557" i="4"/>
  <c r="Z2558" i="4"/>
  <c r="Z2559" i="4"/>
  <c r="Z2560" i="4"/>
  <c r="Z2561" i="4"/>
  <c r="Z2562" i="4"/>
  <c r="Z2563" i="4"/>
  <c r="Z2564" i="4"/>
  <c r="Z2565" i="4"/>
  <c r="Z2566" i="4"/>
  <c r="Z2567" i="4"/>
  <c r="Z2568" i="4"/>
  <c r="Z2569" i="4"/>
  <c r="Z2570" i="4"/>
  <c r="Z2571" i="4"/>
  <c r="Z2572" i="4"/>
  <c r="Z2573" i="4"/>
  <c r="Z2574" i="4"/>
  <c r="Z2575" i="4"/>
  <c r="Z2576" i="4"/>
  <c r="Z2577" i="4"/>
  <c r="Z2578" i="4"/>
  <c r="Z2579" i="4"/>
  <c r="Z2580" i="4"/>
  <c r="Z2581" i="4"/>
  <c r="Z2582" i="4"/>
  <c r="Z2583" i="4"/>
  <c r="Z2584" i="4"/>
  <c r="Z2585" i="4"/>
  <c r="Z2586" i="4"/>
  <c r="Z2587" i="4"/>
  <c r="Z2588" i="4"/>
  <c r="Z2589" i="4"/>
  <c r="Z2590" i="4"/>
  <c r="Z2591" i="4"/>
  <c r="Z2592" i="4"/>
  <c r="Z2593" i="4"/>
  <c r="Z2594" i="4"/>
  <c r="Z2595" i="4"/>
  <c r="Z2596" i="4"/>
  <c r="Z2597" i="4"/>
  <c r="Z2598" i="4"/>
  <c r="Z2599" i="4"/>
  <c r="Z2600" i="4"/>
  <c r="Z2601" i="4"/>
  <c r="Z2602" i="4"/>
  <c r="Z2603" i="4"/>
  <c r="Z2604" i="4"/>
  <c r="Z2605" i="4"/>
  <c r="Z2606" i="4"/>
  <c r="Z2607" i="4"/>
  <c r="Z2608" i="4"/>
  <c r="Z2609" i="4"/>
  <c r="Z2610" i="4"/>
  <c r="Z2611" i="4"/>
  <c r="Z2612" i="4"/>
  <c r="Z2613" i="4"/>
  <c r="Z2614" i="4"/>
  <c r="Z2615" i="4"/>
  <c r="Z2616" i="4"/>
  <c r="Z2617" i="4"/>
  <c r="Z2618" i="4"/>
  <c r="Z2619" i="4"/>
  <c r="Z2620" i="4"/>
  <c r="Z2621" i="4"/>
  <c r="Z2622" i="4"/>
  <c r="Z2623" i="4"/>
  <c r="Z2624" i="4"/>
  <c r="Z2625" i="4"/>
  <c r="Z2626" i="4"/>
  <c r="Z2627" i="4"/>
  <c r="Z2628" i="4"/>
  <c r="Z2629" i="4"/>
  <c r="Z2630" i="4"/>
  <c r="Z2631" i="4"/>
  <c r="Z2632" i="4"/>
  <c r="Z2633" i="4"/>
  <c r="Z2634" i="4"/>
  <c r="Z2635" i="4"/>
  <c r="Z2636" i="4"/>
  <c r="Z2637" i="4"/>
  <c r="Z2638" i="4"/>
  <c r="Z2639" i="4"/>
  <c r="Z2640" i="4"/>
  <c r="Z2641" i="4"/>
  <c r="Z2642" i="4"/>
  <c r="Z2643" i="4"/>
  <c r="Z2644" i="4"/>
  <c r="Z2645" i="4"/>
  <c r="Z2646" i="4"/>
  <c r="Z2647" i="4"/>
  <c r="Z2648" i="4"/>
  <c r="Z2649" i="4"/>
  <c r="Z2650" i="4"/>
  <c r="Z2651" i="4"/>
  <c r="Z2652" i="4"/>
  <c r="Z2653" i="4"/>
  <c r="Z2654" i="4"/>
  <c r="Z2655" i="4"/>
  <c r="Z2656" i="4"/>
  <c r="Z2657" i="4"/>
  <c r="Z2658" i="4"/>
  <c r="Z2659" i="4"/>
  <c r="Z2660" i="4"/>
  <c r="Z2661" i="4"/>
  <c r="Z2662" i="4"/>
  <c r="Z2663" i="4"/>
  <c r="Z2664" i="4"/>
  <c r="Z2665" i="4"/>
  <c r="Z2666" i="4"/>
  <c r="Z2667" i="4"/>
  <c r="Z2668" i="4"/>
  <c r="Z2669" i="4"/>
  <c r="Z2670" i="4"/>
  <c r="Z2671" i="4"/>
  <c r="Z2672" i="4"/>
  <c r="Z2673" i="4"/>
  <c r="Z2674" i="4"/>
  <c r="Z2675" i="4"/>
  <c r="Z2676" i="4"/>
  <c r="Z2677" i="4"/>
  <c r="Z2678" i="4"/>
  <c r="Z2679" i="4"/>
  <c r="Z2680" i="4"/>
  <c r="Z2681" i="4"/>
  <c r="Z2682" i="4"/>
  <c r="Z2683" i="4"/>
  <c r="Z2684" i="4"/>
  <c r="Z2685" i="4"/>
  <c r="Z2686" i="4"/>
  <c r="Z2687" i="4"/>
  <c r="Z2688" i="4"/>
  <c r="Z2689" i="4"/>
  <c r="Z2690" i="4"/>
  <c r="Z2691" i="4"/>
  <c r="Z2692" i="4"/>
  <c r="Z2693" i="4"/>
  <c r="Z2694" i="4"/>
  <c r="Z2695" i="4"/>
  <c r="Z2696" i="4"/>
  <c r="Z2697" i="4"/>
  <c r="Z2698" i="4"/>
  <c r="Z2699" i="4"/>
  <c r="Z2700" i="4"/>
  <c r="Z2701" i="4"/>
  <c r="Z2702" i="4"/>
  <c r="Z2703" i="4"/>
  <c r="Z2704" i="4"/>
  <c r="Z2705" i="4"/>
  <c r="Z2706" i="4"/>
  <c r="Z2707" i="4"/>
  <c r="Z2708" i="4"/>
  <c r="Z2709" i="4"/>
  <c r="Z2710" i="4"/>
  <c r="Z2711" i="4"/>
  <c r="Z2712" i="4"/>
  <c r="Z2713" i="4"/>
  <c r="Z2714" i="4"/>
  <c r="Z2715" i="4"/>
  <c r="Z2716" i="4"/>
  <c r="Z2717" i="4"/>
  <c r="Z2718" i="4"/>
  <c r="Z2719" i="4"/>
  <c r="Z2720" i="4"/>
  <c r="Z2721" i="4"/>
  <c r="Z2722" i="4"/>
  <c r="Z2723" i="4"/>
  <c r="Z2724" i="4"/>
  <c r="Z2725" i="4"/>
  <c r="Z2726" i="4"/>
  <c r="Z2727" i="4"/>
  <c r="Z2728" i="4"/>
  <c r="Z2729" i="4"/>
  <c r="Z2730" i="4"/>
  <c r="Z2731" i="4"/>
  <c r="Z2732" i="4"/>
  <c r="Z2733" i="4"/>
  <c r="Z2734" i="4"/>
  <c r="Z2735" i="4"/>
  <c r="Z2736" i="4"/>
  <c r="Z2737" i="4"/>
  <c r="Z2738" i="4"/>
  <c r="Z2739" i="4"/>
  <c r="Z2740" i="4"/>
  <c r="Z2741" i="4"/>
  <c r="Z2742" i="4"/>
  <c r="Z2743" i="4"/>
  <c r="Z2744" i="4"/>
  <c r="Z2745" i="4"/>
  <c r="Z2746" i="4"/>
  <c r="Z2747" i="4"/>
  <c r="Z2748" i="4"/>
  <c r="Z2749" i="4"/>
  <c r="Z2750" i="4"/>
  <c r="Z2751" i="4"/>
  <c r="Z2752" i="4"/>
  <c r="Z2753" i="4"/>
  <c r="Z2754" i="4"/>
  <c r="Z2755" i="4"/>
  <c r="Z2756" i="4"/>
  <c r="Z2757" i="4"/>
  <c r="Z2758" i="4"/>
  <c r="Z2759" i="4"/>
  <c r="Z2760" i="4"/>
  <c r="Z2761" i="4"/>
  <c r="Z2762" i="4"/>
  <c r="Z2763" i="4"/>
  <c r="Z2764" i="4"/>
  <c r="Z2765" i="4"/>
  <c r="Z2766" i="4"/>
  <c r="Z2767" i="4"/>
  <c r="Z2768" i="4"/>
  <c r="Z2769" i="4"/>
  <c r="Z2770" i="4"/>
  <c r="Z2771" i="4"/>
  <c r="Z2772" i="4"/>
  <c r="Z2773" i="4"/>
  <c r="Z2774" i="4"/>
  <c r="Z2775" i="4"/>
  <c r="Z2776" i="4"/>
  <c r="Z2777" i="4"/>
  <c r="Z2778" i="4"/>
  <c r="Z2779" i="4"/>
  <c r="Z2780" i="4"/>
  <c r="Z2781" i="4"/>
  <c r="Z2782" i="4"/>
  <c r="Z2783" i="4"/>
  <c r="Z2784" i="4"/>
  <c r="Z2785" i="4"/>
  <c r="Z2786" i="4"/>
  <c r="Z2787" i="4"/>
  <c r="Z2788" i="4"/>
  <c r="Z2789" i="4"/>
  <c r="Z2790" i="4"/>
  <c r="Z2791" i="4"/>
  <c r="Z2792" i="4"/>
  <c r="Z2793" i="4"/>
  <c r="Z2794" i="4"/>
  <c r="Z2795" i="4"/>
  <c r="Z2796" i="4"/>
  <c r="Z2797" i="4"/>
  <c r="Z2798" i="4"/>
  <c r="Z2799" i="4"/>
  <c r="Z2800" i="4"/>
  <c r="Z2801" i="4"/>
  <c r="Z2802" i="4"/>
  <c r="Z2803" i="4"/>
  <c r="Z2804" i="4"/>
  <c r="Z2805" i="4"/>
  <c r="Z2806" i="4"/>
  <c r="Z2807" i="4"/>
  <c r="Z2808" i="4"/>
  <c r="Z2809" i="4"/>
  <c r="Z2810" i="4"/>
  <c r="Z2811" i="4"/>
  <c r="Z2812" i="4"/>
  <c r="Z2813" i="4"/>
  <c r="Z2814" i="4"/>
  <c r="Z2815" i="4"/>
  <c r="Z2816" i="4"/>
  <c r="Z2817" i="4"/>
  <c r="Z2818" i="4"/>
  <c r="Z2819" i="4"/>
  <c r="Z2820" i="4"/>
  <c r="Z2821" i="4"/>
  <c r="Z2822" i="4"/>
  <c r="Z2823" i="4"/>
  <c r="Z2824" i="4"/>
  <c r="Z2825" i="4"/>
  <c r="Z2826" i="4"/>
  <c r="Z2827" i="4"/>
  <c r="Z2828" i="4"/>
  <c r="Z2829" i="4"/>
  <c r="Z2830" i="4"/>
  <c r="Z2831" i="4"/>
  <c r="Z2832" i="4"/>
  <c r="Z2833" i="4"/>
  <c r="Z2834" i="4"/>
  <c r="Z2835" i="4"/>
  <c r="Z2836" i="4"/>
  <c r="Z2837" i="4"/>
  <c r="Z2838" i="4"/>
  <c r="Z2839" i="4"/>
  <c r="Z2840" i="4"/>
  <c r="Z2841" i="4"/>
  <c r="Z2842" i="4"/>
  <c r="Z2843" i="4"/>
  <c r="Z2844" i="4"/>
  <c r="Z2845" i="4"/>
  <c r="Z2846" i="4"/>
  <c r="Z2847" i="4"/>
  <c r="Z2848" i="4"/>
  <c r="Z2849" i="4"/>
  <c r="Z2850" i="4"/>
  <c r="Z2851" i="4"/>
  <c r="Z2852" i="4"/>
  <c r="Z2853" i="4"/>
  <c r="Z2854" i="4"/>
  <c r="Z2855" i="4"/>
  <c r="Z2856" i="4"/>
  <c r="Z2857" i="4"/>
  <c r="Z2858" i="4"/>
  <c r="Z2859" i="4"/>
  <c r="Z2860" i="4"/>
  <c r="Z2861" i="4"/>
  <c r="Z2862" i="4"/>
  <c r="Z2863" i="4"/>
  <c r="Z2864" i="4"/>
  <c r="Z2865" i="4"/>
  <c r="Z2866" i="4"/>
  <c r="Z2867" i="4"/>
  <c r="Z2868" i="4"/>
  <c r="Z2869" i="4"/>
  <c r="Z2870" i="4"/>
  <c r="Z2871" i="4"/>
  <c r="Z2872" i="4"/>
  <c r="Z2873" i="4"/>
  <c r="Z2874" i="4"/>
  <c r="Z2875" i="4"/>
  <c r="Z2876" i="4"/>
  <c r="Z2877" i="4"/>
  <c r="Z2878" i="4"/>
  <c r="Z2879" i="4"/>
  <c r="Z2880" i="4"/>
  <c r="Z2881" i="4"/>
  <c r="Z2882" i="4"/>
  <c r="Z2883" i="4"/>
  <c r="Z2884" i="4"/>
  <c r="Z2885" i="4"/>
  <c r="Z2886" i="4"/>
  <c r="Z2887" i="4"/>
  <c r="Z2888" i="4"/>
  <c r="Z2889" i="4"/>
  <c r="Z2890" i="4"/>
  <c r="Z2891" i="4"/>
  <c r="Z2892" i="4"/>
  <c r="Z2893" i="4"/>
  <c r="Z2894" i="4"/>
  <c r="Z2895" i="4"/>
  <c r="Z2896" i="4"/>
  <c r="Z2897" i="4"/>
  <c r="Z2898" i="4"/>
  <c r="Z2899" i="4"/>
  <c r="Z2900" i="4"/>
  <c r="Z2901" i="4"/>
  <c r="Z2902" i="4"/>
  <c r="Z2903" i="4"/>
  <c r="Z2904" i="4"/>
  <c r="Z2905" i="4"/>
  <c r="Z2906" i="4"/>
  <c r="Z2907" i="4"/>
  <c r="Z2908" i="4"/>
  <c r="Z2909" i="4"/>
  <c r="Z2910" i="4"/>
  <c r="Z2911" i="4"/>
  <c r="Z2912" i="4"/>
  <c r="Z2913" i="4"/>
  <c r="Z2914" i="4"/>
  <c r="Z2915" i="4"/>
  <c r="Z2916" i="4"/>
  <c r="Z2917" i="4"/>
  <c r="Z2918" i="4"/>
  <c r="Z2919" i="4"/>
  <c r="Z2920" i="4"/>
  <c r="Z2921" i="4"/>
  <c r="Z2922" i="4"/>
  <c r="Z2923" i="4"/>
  <c r="Z2924" i="4"/>
  <c r="Z2925" i="4"/>
  <c r="Z2926" i="4"/>
  <c r="Z2927" i="4"/>
  <c r="Z2928" i="4"/>
  <c r="Z2929" i="4"/>
  <c r="Z2930" i="4"/>
  <c r="Z2931" i="4"/>
  <c r="Z2932" i="4"/>
  <c r="Z2933" i="4"/>
  <c r="Z2934" i="4"/>
  <c r="Z2935" i="4"/>
  <c r="Z2936" i="4"/>
  <c r="Z2937" i="4"/>
  <c r="Z2938" i="4"/>
  <c r="Z2939" i="4"/>
  <c r="Z2940" i="4"/>
  <c r="Z2941" i="4"/>
  <c r="Z2942" i="4"/>
  <c r="Z2943" i="4"/>
  <c r="Z2944" i="4"/>
  <c r="Z2945" i="4"/>
  <c r="Z2946" i="4"/>
  <c r="Z2947" i="4"/>
  <c r="Z2948" i="4"/>
  <c r="Z2949" i="4"/>
  <c r="Z2950" i="4"/>
  <c r="Z2951" i="4"/>
  <c r="Z2952" i="4"/>
  <c r="Z2953" i="4"/>
  <c r="Z2954" i="4"/>
  <c r="Z2955" i="4"/>
  <c r="Z2956" i="4"/>
  <c r="Z2957" i="4"/>
  <c r="Z2958" i="4"/>
  <c r="Z2959" i="4"/>
  <c r="Z2960" i="4"/>
  <c r="Z2961" i="4"/>
  <c r="Z2962" i="4"/>
  <c r="Z2963" i="4"/>
  <c r="Z2964" i="4"/>
  <c r="Z2965" i="4"/>
  <c r="Z2966" i="4"/>
  <c r="Z2967" i="4"/>
  <c r="Z2968" i="4"/>
  <c r="Z2969" i="4"/>
  <c r="Z2970" i="4"/>
  <c r="Z2971" i="4"/>
  <c r="Z2972" i="4"/>
  <c r="Z2973" i="4"/>
  <c r="Z2974" i="4"/>
  <c r="Z2975" i="4"/>
  <c r="Z2976" i="4"/>
  <c r="Z2977" i="4"/>
  <c r="Z2978" i="4"/>
  <c r="Z2979" i="4"/>
  <c r="Z2980" i="4"/>
  <c r="Z2981" i="4"/>
  <c r="Z2982" i="4"/>
  <c r="Z2983" i="4"/>
  <c r="Z2984" i="4"/>
  <c r="Z2985" i="4"/>
  <c r="Z2986" i="4"/>
  <c r="Z2987" i="4"/>
  <c r="Z2988" i="4"/>
  <c r="Z2989" i="4"/>
  <c r="Z2990" i="4"/>
  <c r="Z2991" i="4"/>
  <c r="Z2992" i="4"/>
  <c r="Z2993" i="4"/>
  <c r="Z2994" i="4"/>
  <c r="Z2995" i="4"/>
  <c r="Z2996" i="4"/>
  <c r="Z2997" i="4"/>
  <c r="Z2998" i="4"/>
  <c r="Z2999" i="4"/>
  <c r="Z3000" i="4"/>
  <c r="Z3001" i="4"/>
  <c r="Z3002" i="4"/>
  <c r="Z3003" i="4"/>
  <c r="Z3004" i="4"/>
  <c r="Z3005" i="4"/>
  <c r="Z3006" i="4"/>
  <c r="Z3007" i="4"/>
  <c r="Z3008" i="4"/>
  <c r="Z3009" i="4"/>
  <c r="Z3010" i="4"/>
  <c r="Z3011" i="4"/>
  <c r="Z3012" i="4"/>
  <c r="Z3013" i="4"/>
  <c r="Z3014" i="4"/>
  <c r="Z3015" i="4"/>
  <c r="Z3016" i="4"/>
  <c r="Z3017" i="4"/>
  <c r="Z3018" i="4"/>
  <c r="Z3019" i="4"/>
  <c r="Z3020" i="4"/>
  <c r="Z3021" i="4"/>
  <c r="Z3022" i="4"/>
  <c r="Z3023" i="4"/>
  <c r="Z3024" i="4"/>
  <c r="Z3025" i="4"/>
  <c r="Z3026" i="4"/>
  <c r="Z3027" i="4"/>
  <c r="Z3028" i="4"/>
  <c r="Z3029" i="4"/>
  <c r="Z3030" i="4"/>
  <c r="Z3031" i="4"/>
  <c r="Z3032" i="4"/>
  <c r="Z3033" i="4"/>
  <c r="Z3034" i="4"/>
  <c r="Z3035" i="4"/>
  <c r="Z3036" i="4"/>
  <c r="Z3037" i="4"/>
  <c r="Z3038" i="4"/>
  <c r="Z3039" i="4"/>
  <c r="Z3040" i="4"/>
  <c r="Z3041" i="4"/>
  <c r="Z3042" i="4"/>
  <c r="Z3043" i="4"/>
  <c r="Z3044" i="4"/>
  <c r="Z3045" i="4"/>
  <c r="Z3046" i="4"/>
  <c r="Z3047" i="4"/>
  <c r="Z3048" i="4"/>
  <c r="Z3049" i="4"/>
  <c r="Z3050" i="4"/>
  <c r="Z3051" i="4"/>
  <c r="Z3052" i="4"/>
  <c r="Z3053" i="4"/>
  <c r="Z3054" i="4"/>
  <c r="Z3055" i="4"/>
  <c r="Z3056" i="4"/>
  <c r="Z3057" i="4"/>
  <c r="Z3058" i="4"/>
  <c r="Z3059" i="4"/>
  <c r="Z3060" i="4"/>
  <c r="Z3061" i="4"/>
  <c r="Z3062" i="4"/>
  <c r="Z3063" i="4"/>
  <c r="Z3064" i="4"/>
  <c r="Z3065" i="4"/>
  <c r="Z3066" i="4"/>
  <c r="Z3067" i="4"/>
  <c r="Z3068" i="4"/>
  <c r="Z3069" i="4"/>
  <c r="Z3070" i="4"/>
  <c r="Z3071" i="4"/>
  <c r="Z3072" i="4"/>
  <c r="Z3073" i="4"/>
  <c r="Z3074" i="4"/>
  <c r="Z3075" i="4"/>
  <c r="Z3076" i="4"/>
  <c r="Z3077" i="4"/>
  <c r="Z3078" i="4"/>
  <c r="Z3079" i="4"/>
  <c r="Z3080" i="4"/>
  <c r="Z3081" i="4"/>
  <c r="Z3082" i="4"/>
  <c r="Z3083" i="4"/>
  <c r="Z3084" i="4"/>
  <c r="Z3085" i="4"/>
  <c r="Z3086" i="4"/>
  <c r="Z3087" i="4"/>
  <c r="Z3088" i="4"/>
  <c r="Z3089" i="4"/>
  <c r="Z3090" i="4"/>
  <c r="Z3091" i="4"/>
  <c r="Z3092" i="4"/>
  <c r="Z3093" i="4"/>
  <c r="Z3094" i="4"/>
  <c r="Z3095" i="4"/>
  <c r="Z3096" i="4"/>
  <c r="Z3097" i="4"/>
  <c r="Z3098" i="4"/>
  <c r="Z3099" i="4"/>
  <c r="Z3100" i="4"/>
  <c r="Z3101" i="4"/>
  <c r="Z3102" i="4"/>
  <c r="Z3103" i="4"/>
  <c r="Z3104" i="4"/>
  <c r="Z3105" i="4"/>
  <c r="Z3106" i="4"/>
  <c r="Z3107" i="4"/>
  <c r="Z3108" i="4"/>
  <c r="Z3109" i="4"/>
  <c r="Z3110" i="4"/>
  <c r="Z3111" i="4"/>
  <c r="Z3112" i="4"/>
  <c r="Z3113" i="4"/>
  <c r="Z3114" i="4"/>
  <c r="Z3115" i="4"/>
  <c r="Z3116" i="4"/>
  <c r="Z3117" i="4"/>
  <c r="Z3118" i="4"/>
  <c r="Z3119" i="4"/>
  <c r="Z3120" i="4"/>
  <c r="Z3121" i="4"/>
  <c r="Z3122" i="4"/>
  <c r="Z3123" i="4"/>
  <c r="Z3124" i="4"/>
  <c r="Z3125" i="4"/>
  <c r="Z3126" i="4"/>
  <c r="Z3127" i="4"/>
  <c r="Z3128" i="4"/>
  <c r="Z3129" i="4"/>
  <c r="Z3130" i="4"/>
  <c r="Z3131" i="4"/>
  <c r="Z3132" i="4"/>
  <c r="Z3133" i="4"/>
  <c r="Z3134" i="4"/>
  <c r="Z3135" i="4"/>
  <c r="Z3136" i="4"/>
  <c r="Z3137" i="4"/>
  <c r="Z3138" i="4"/>
  <c r="Z3139" i="4"/>
  <c r="Z3140" i="4"/>
  <c r="Z3141" i="4"/>
  <c r="Z3142" i="4"/>
  <c r="Z3143" i="4"/>
  <c r="Z3144" i="4"/>
  <c r="Z3145" i="4"/>
  <c r="Z3146" i="4"/>
  <c r="Z3147" i="4"/>
  <c r="Z3148" i="4"/>
  <c r="Z3149" i="4"/>
  <c r="Z3150" i="4"/>
  <c r="Z3151" i="4"/>
  <c r="Z3152" i="4"/>
  <c r="Z3153" i="4"/>
  <c r="Z3154" i="4"/>
  <c r="Z3155" i="4"/>
  <c r="Z3156" i="4"/>
  <c r="Z3157" i="4"/>
  <c r="Z3158" i="4"/>
  <c r="Z3159" i="4"/>
  <c r="Z3160" i="4"/>
  <c r="Z3161" i="4"/>
  <c r="Z3162" i="4"/>
  <c r="Z3163" i="4"/>
  <c r="Z3164" i="4"/>
  <c r="Z3165" i="4"/>
  <c r="Z3166" i="4"/>
  <c r="Z3167" i="4"/>
  <c r="Z3168" i="4"/>
  <c r="Z3169" i="4"/>
  <c r="Z3170" i="4"/>
  <c r="Z3171" i="4"/>
  <c r="Z3172" i="4"/>
  <c r="Z3173" i="4"/>
  <c r="Z3174" i="4"/>
  <c r="Z3175" i="4"/>
  <c r="Z3176" i="4"/>
  <c r="Z3177" i="4"/>
  <c r="Z3178" i="4"/>
  <c r="Z3179" i="4"/>
  <c r="Z3180" i="4"/>
  <c r="Z3181" i="4"/>
  <c r="Z3182" i="4"/>
  <c r="Z3183" i="4"/>
  <c r="Z3184" i="4"/>
  <c r="Z3185" i="4"/>
  <c r="Z3186" i="4"/>
  <c r="Z3187" i="4"/>
  <c r="Z3188" i="4"/>
  <c r="Z3189" i="4"/>
  <c r="Z3190" i="4"/>
  <c r="Z3191" i="4"/>
  <c r="Z3192" i="4"/>
  <c r="Z3193" i="4"/>
  <c r="Z3194" i="4"/>
  <c r="Z3195" i="4"/>
  <c r="Z3196" i="4"/>
  <c r="Z3197" i="4"/>
  <c r="Z3198" i="4"/>
  <c r="Z3199" i="4"/>
  <c r="Z3200" i="4"/>
  <c r="Z3201" i="4"/>
  <c r="Z3202" i="4"/>
  <c r="Z3203" i="4"/>
  <c r="Z3204" i="4"/>
  <c r="Z3205" i="4"/>
  <c r="Z3206" i="4"/>
  <c r="Z3207" i="4"/>
  <c r="Z3208" i="4"/>
  <c r="Z3209" i="4"/>
  <c r="Z3210" i="4"/>
  <c r="Z3211" i="4"/>
  <c r="Z3212" i="4"/>
  <c r="Z3213" i="4"/>
  <c r="Z3214" i="4"/>
  <c r="Z3215" i="4"/>
  <c r="Z3216" i="4"/>
  <c r="Z3217" i="4"/>
  <c r="Z3218" i="4"/>
  <c r="Z3219" i="4"/>
  <c r="Z3220" i="4"/>
  <c r="Z3221" i="4"/>
  <c r="Z3222" i="4"/>
  <c r="Z3223" i="4"/>
  <c r="Z3224" i="4"/>
  <c r="Z3225" i="4"/>
  <c r="Z3226" i="4"/>
  <c r="Z3227" i="4"/>
  <c r="Z3228" i="4"/>
  <c r="Z3229" i="4"/>
  <c r="Z3230" i="4"/>
  <c r="Z3231" i="4"/>
  <c r="Z3232" i="4"/>
  <c r="Z3233" i="4"/>
  <c r="Z3234" i="4"/>
  <c r="Z3235" i="4"/>
  <c r="Z3236" i="4"/>
  <c r="Z3237" i="4"/>
  <c r="Z3238" i="4"/>
  <c r="Z3239" i="4"/>
  <c r="Z3240" i="4"/>
  <c r="Z3241" i="4"/>
  <c r="Z3242" i="4"/>
  <c r="Z3243" i="4"/>
  <c r="Z3244" i="4"/>
  <c r="Z3245" i="4"/>
  <c r="Z3246" i="4"/>
  <c r="Z3247" i="4"/>
  <c r="Z3248" i="4"/>
  <c r="Z3249" i="4"/>
  <c r="Z3250" i="4"/>
  <c r="Z3251" i="4"/>
  <c r="Z3252" i="4"/>
  <c r="Z3253" i="4"/>
  <c r="Z3254" i="4"/>
  <c r="Z3255" i="4"/>
  <c r="Z3256" i="4"/>
  <c r="Z3257" i="4"/>
  <c r="Z3258" i="4"/>
  <c r="Z3259" i="4"/>
  <c r="Z3260" i="4"/>
  <c r="Z3261" i="4"/>
  <c r="Z3262" i="4"/>
  <c r="Z3263" i="4"/>
  <c r="Z3264" i="4"/>
  <c r="Z3265" i="4"/>
  <c r="Z3266" i="4"/>
  <c r="Z3267" i="4"/>
  <c r="Z3268" i="4"/>
  <c r="Z3269" i="4"/>
  <c r="Z3270" i="4"/>
  <c r="Z3271" i="4"/>
  <c r="Z3272" i="4"/>
  <c r="Z3273" i="4"/>
  <c r="Z3274" i="4"/>
  <c r="Z3275" i="4"/>
  <c r="Z3276" i="4"/>
  <c r="Z3277" i="4"/>
  <c r="Z3278" i="4"/>
  <c r="Z3279" i="4"/>
  <c r="Z3280" i="4"/>
  <c r="Z3281" i="4"/>
  <c r="Z3282" i="4"/>
  <c r="Z3283" i="4"/>
  <c r="Z3284" i="4"/>
  <c r="Z3285" i="4"/>
  <c r="Z3286" i="4"/>
  <c r="Z3287" i="4"/>
  <c r="Z3288" i="4"/>
  <c r="Z3289" i="4"/>
  <c r="Z3290" i="4"/>
  <c r="Z3291" i="4"/>
  <c r="Z3292" i="4"/>
  <c r="Z3293" i="4"/>
  <c r="Z3294" i="4"/>
  <c r="Z3295" i="4"/>
  <c r="Z3296" i="4"/>
  <c r="Z3297" i="4"/>
  <c r="Z3298" i="4"/>
  <c r="Z3299" i="4"/>
  <c r="Z3300" i="4"/>
  <c r="Z3301" i="4"/>
  <c r="Z3302" i="4"/>
  <c r="Z3303" i="4"/>
  <c r="Z3304" i="4"/>
  <c r="Z3305" i="4"/>
  <c r="Z3306" i="4"/>
  <c r="Z3307" i="4"/>
  <c r="Z3308" i="4"/>
  <c r="Z3309" i="4"/>
  <c r="Z3310" i="4"/>
  <c r="Z3311" i="4"/>
  <c r="Z3312" i="4"/>
  <c r="Z3313" i="4"/>
  <c r="Z3314" i="4"/>
  <c r="Z3315" i="4"/>
  <c r="Z3316" i="4"/>
  <c r="Z3317" i="4"/>
  <c r="Z3318" i="4"/>
  <c r="Z3319" i="4"/>
  <c r="Z3320" i="4"/>
  <c r="Z3321" i="4"/>
  <c r="Z3322" i="4"/>
  <c r="Z3323" i="4"/>
  <c r="Z3324" i="4"/>
  <c r="Z3325" i="4"/>
  <c r="Z3326" i="4"/>
  <c r="Z3327" i="4"/>
  <c r="Z3328" i="4"/>
  <c r="Z3329" i="4"/>
  <c r="Z3330" i="4"/>
  <c r="Z3331" i="4"/>
  <c r="Z3332" i="4"/>
  <c r="Z3333" i="4"/>
  <c r="Z3334" i="4"/>
  <c r="Z3335" i="4"/>
  <c r="Z3336" i="4"/>
  <c r="Z3337" i="4"/>
  <c r="Z3338" i="4"/>
  <c r="Z3339" i="4"/>
  <c r="Z3340" i="4"/>
  <c r="Z3341" i="4"/>
  <c r="Z3342" i="4"/>
  <c r="Z3343" i="4"/>
  <c r="Z3344" i="4"/>
  <c r="Z3345" i="4"/>
  <c r="Z3346" i="4"/>
  <c r="Z3347" i="4"/>
  <c r="Z3348" i="4"/>
  <c r="Z3349" i="4"/>
  <c r="Z3350" i="4"/>
  <c r="Z3351" i="4"/>
  <c r="Z3352" i="4"/>
  <c r="Z3353" i="4"/>
  <c r="Z3354" i="4"/>
  <c r="Z3355" i="4"/>
  <c r="Z3356" i="4"/>
  <c r="Z3357" i="4"/>
  <c r="Z3358" i="4"/>
  <c r="Z3359" i="4"/>
  <c r="Z3360" i="4"/>
  <c r="Z3361" i="4"/>
  <c r="Z3362" i="4"/>
  <c r="Z3363" i="4"/>
  <c r="Z3364" i="4"/>
  <c r="Z3365" i="4"/>
  <c r="Z3366" i="4"/>
  <c r="Z3367" i="4"/>
  <c r="Z3368" i="4"/>
  <c r="Z3369" i="4"/>
  <c r="Z3370" i="4"/>
  <c r="Z3371" i="4"/>
  <c r="Z3372" i="4"/>
  <c r="Z3373" i="4"/>
  <c r="Z3374" i="4"/>
  <c r="Z3375" i="4"/>
  <c r="Z3376" i="4"/>
  <c r="Z3377" i="4"/>
  <c r="Z3378" i="4"/>
  <c r="Z3379" i="4"/>
  <c r="Z3380" i="4"/>
  <c r="Z3381" i="4"/>
  <c r="Z3382" i="4"/>
  <c r="Z3383" i="4"/>
  <c r="Z3384" i="4"/>
  <c r="Z3385" i="4"/>
  <c r="Z3386" i="4"/>
  <c r="Z3387" i="4"/>
  <c r="Z3388" i="4"/>
  <c r="Z3389" i="4"/>
  <c r="Z3390" i="4"/>
  <c r="Z3391" i="4"/>
  <c r="Z3392" i="4"/>
  <c r="Z3393" i="4"/>
  <c r="Z3394" i="4"/>
  <c r="Z3395" i="4"/>
  <c r="Z3396" i="4"/>
  <c r="Z3397" i="4"/>
  <c r="Z3398" i="4"/>
  <c r="Z3399" i="4"/>
  <c r="Z3400" i="4"/>
  <c r="Z3401" i="4"/>
  <c r="Z3402" i="4"/>
  <c r="Z3403" i="4"/>
  <c r="Z3404" i="4"/>
  <c r="Z3405" i="4"/>
  <c r="Z3406" i="4"/>
  <c r="Z3407" i="4"/>
  <c r="Z3408" i="4"/>
  <c r="Z3409" i="4"/>
  <c r="Z3410" i="4"/>
  <c r="Z3411" i="4"/>
  <c r="Z3412" i="4"/>
  <c r="Z3413" i="4"/>
  <c r="Z3414" i="4"/>
  <c r="Z3415" i="4"/>
  <c r="Z3416" i="4"/>
  <c r="Z3417" i="4"/>
  <c r="Z3418" i="4"/>
  <c r="Z3419" i="4"/>
  <c r="Z3420" i="4"/>
  <c r="Z3421" i="4"/>
  <c r="Z3422" i="4"/>
  <c r="Z3423" i="4"/>
  <c r="Z3424" i="4"/>
  <c r="Z3425" i="4"/>
  <c r="Z3426" i="4"/>
  <c r="Z3427" i="4"/>
  <c r="Z3428" i="4"/>
  <c r="Z3429" i="4"/>
  <c r="Z3430" i="4"/>
  <c r="Z3431" i="4"/>
  <c r="Z3432" i="4"/>
  <c r="Z3433" i="4"/>
  <c r="Z3434" i="4"/>
  <c r="Z3435" i="4"/>
  <c r="Z3436" i="4"/>
  <c r="Z3437" i="4"/>
  <c r="Z3438" i="4"/>
  <c r="Z3439" i="4"/>
  <c r="Z3440" i="4"/>
  <c r="Z3441" i="4"/>
  <c r="Z3442" i="4"/>
  <c r="Z3443" i="4"/>
  <c r="Z3444" i="4"/>
  <c r="Z3445" i="4"/>
  <c r="Z3446" i="4"/>
  <c r="Z3447" i="4"/>
  <c r="Z3448" i="4"/>
  <c r="Z3449" i="4"/>
  <c r="Z3450" i="4"/>
  <c r="Z3451" i="4"/>
  <c r="Z3452" i="4"/>
  <c r="Z3453" i="4"/>
  <c r="Z3454" i="4"/>
  <c r="Z3455" i="4"/>
  <c r="Z3456" i="4"/>
  <c r="Z3457" i="4"/>
  <c r="Z3458" i="4"/>
  <c r="Z3459" i="4"/>
  <c r="Z3460" i="4"/>
  <c r="Z3461" i="4"/>
  <c r="Z3462" i="4"/>
  <c r="Z3463" i="4"/>
  <c r="Z3464" i="4"/>
  <c r="Z3465" i="4"/>
  <c r="Z3466" i="4"/>
  <c r="Z3467" i="4"/>
  <c r="Z3468" i="4"/>
  <c r="Z3469" i="4"/>
  <c r="Z3470" i="4"/>
  <c r="Z3471" i="4"/>
  <c r="Z3472" i="4"/>
  <c r="Z3473" i="4"/>
  <c r="Z3474" i="4"/>
  <c r="Z3475" i="4"/>
  <c r="Z3476" i="4"/>
  <c r="Z3477" i="4"/>
  <c r="Z3478" i="4"/>
  <c r="Z3479" i="4"/>
  <c r="Z3480" i="4"/>
  <c r="Z3481" i="4"/>
  <c r="Z3482" i="4"/>
  <c r="Z3483" i="4"/>
  <c r="Z3484" i="4"/>
  <c r="Z3485" i="4"/>
  <c r="Z3486" i="4"/>
  <c r="Z3487" i="4"/>
  <c r="Z3488" i="4"/>
  <c r="Z3489" i="4"/>
  <c r="Z3490" i="4"/>
  <c r="Z3491" i="4"/>
  <c r="Z3492" i="4"/>
  <c r="Z3493" i="4"/>
  <c r="Z3494" i="4"/>
  <c r="Z3495" i="4"/>
  <c r="Z3496" i="4"/>
  <c r="Z3497" i="4"/>
  <c r="Z3498" i="4"/>
  <c r="Z3499" i="4"/>
  <c r="Z3500" i="4"/>
  <c r="Z3501" i="4"/>
  <c r="Z3502" i="4"/>
  <c r="Z3503" i="4"/>
  <c r="Z3504" i="4"/>
  <c r="Z3505" i="4"/>
  <c r="Z3506" i="4"/>
  <c r="Z3507" i="4"/>
  <c r="Z3508" i="4"/>
  <c r="Z3509" i="4"/>
  <c r="Z3510" i="4"/>
  <c r="Z3511" i="4"/>
  <c r="Z3512" i="4"/>
  <c r="Z3513" i="4"/>
  <c r="Z3514" i="4"/>
  <c r="Z3515" i="4"/>
  <c r="Z3516" i="4"/>
  <c r="Z3517" i="4"/>
  <c r="Z3518" i="4"/>
  <c r="Z3519" i="4"/>
  <c r="Z3520" i="4"/>
  <c r="Z3521" i="4"/>
  <c r="Z3522" i="4"/>
  <c r="Z3523" i="4"/>
  <c r="Z3524" i="4"/>
  <c r="Z3525" i="4"/>
  <c r="Z3526" i="4"/>
  <c r="Z3527" i="4"/>
  <c r="Z3528" i="4"/>
  <c r="Z3529" i="4"/>
  <c r="Z3530" i="4"/>
  <c r="Z3531" i="4"/>
  <c r="Z3532" i="4"/>
  <c r="Z3533" i="4"/>
  <c r="Z3534" i="4"/>
  <c r="Z3535" i="4"/>
  <c r="Z3536" i="4"/>
  <c r="Z3537" i="4"/>
  <c r="Z3538" i="4"/>
  <c r="Z3539" i="4"/>
  <c r="Z3540" i="4"/>
  <c r="Z3541" i="4"/>
  <c r="Z3542" i="4"/>
  <c r="Z3543" i="4"/>
  <c r="Z3544" i="4"/>
  <c r="Z3545" i="4"/>
  <c r="Z3546" i="4"/>
  <c r="Z3547" i="4"/>
  <c r="Z3548" i="4"/>
  <c r="Z3549" i="4"/>
  <c r="Z3550" i="4"/>
  <c r="Z3551" i="4"/>
  <c r="Z3552" i="4"/>
  <c r="Z3553" i="4"/>
  <c r="Z3554" i="4"/>
  <c r="Z3555" i="4"/>
  <c r="Z3556" i="4"/>
  <c r="Z3557" i="4"/>
  <c r="Z3558" i="4"/>
  <c r="Z3559" i="4"/>
  <c r="Z3560" i="4"/>
  <c r="Z3561" i="4"/>
  <c r="Z3562" i="4"/>
  <c r="Z3563" i="4"/>
  <c r="Z3564" i="4"/>
  <c r="Z3565" i="4"/>
  <c r="Z3566" i="4"/>
  <c r="Z3567" i="4"/>
  <c r="Z3568" i="4"/>
  <c r="Z3569" i="4"/>
  <c r="Z3570" i="4"/>
  <c r="Z3571" i="4"/>
  <c r="Z3572" i="4"/>
  <c r="Z3573" i="4"/>
  <c r="Z3574" i="4"/>
  <c r="Z3575" i="4"/>
  <c r="Z3576" i="4"/>
  <c r="Z3577" i="4"/>
  <c r="Z3578" i="4"/>
  <c r="Z3579" i="4"/>
  <c r="Z3580" i="4"/>
  <c r="Z3581" i="4"/>
  <c r="Z3582" i="4"/>
  <c r="Z3583" i="4"/>
  <c r="Z3584" i="4"/>
  <c r="Z3585" i="4"/>
  <c r="Z3586" i="4"/>
  <c r="Z3587" i="4"/>
  <c r="Z3588" i="4"/>
  <c r="Z3589" i="4"/>
  <c r="Z3590" i="4"/>
  <c r="Z3591" i="4"/>
  <c r="Z3592" i="4"/>
  <c r="Z3593" i="4"/>
  <c r="Z3594" i="4"/>
  <c r="Z3595" i="4"/>
  <c r="Z3596" i="4"/>
  <c r="Z3597" i="4"/>
  <c r="Z3598" i="4"/>
  <c r="Z3599" i="4"/>
  <c r="Z3600" i="4"/>
  <c r="Z3601" i="4"/>
  <c r="Z3602" i="4"/>
  <c r="Z3603" i="4"/>
  <c r="Z3604" i="4"/>
  <c r="Z3605" i="4"/>
  <c r="Z3606" i="4"/>
  <c r="Z3607" i="4"/>
  <c r="Z3608" i="4"/>
  <c r="Z3609" i="4"/>
  <c r="Z3610" i="4"/>
  <c r="Z3611" i="4"/>
  <c r="Z3612" i="4"/>
  <c r="Z3613" i="4"/>
  <c r="Z3614" i="4"/>
  <c r="Z3615" i="4"/>
  <c r="Z3616" i="4"/>
  <c r="Z3617" i="4"/>
  <c r="Z3618" i="4"/>
  <c r="Z3619" i="4"/>
  <c r="Z3620" i="4"/>
  <c r="Z3621" i="4"/>
  <c r="Z3622" i="4"/>
  <c r="Z3623" i="4"/>
  <c r="Z3624" i="4"/>
  <c r="Z3625" i="4"/>
  <c r="Z3626" i="4"/>
  <c r="Z3627" i="4"/>
  <c r="Z3628" i="4"/>
  <c r="Z3629" i="4"/>
  <c r="Z3630" i="4"/>
  <c r="Z3631" i="4"/>
  <c r="Z3632" i="4"/>
  <c r="Z3633" i="4"/>
  <c r="Z3634" i="4"/>
  <c r="Z3635" i="4"/>
  <c r="Z3636" i="4"/>
  <c r="Z3637" i="4"/>
  <c r="Z3638" i="4"/>
  <c r="Z3639" i="4"/>
  <c r="Z3640" i="4"/>
  <c r="Z3641" i="4"/>
  <c r="Z3642" i="4"/>
  <c r="Z3643" i="4"/>
  <c r="Z3644" i="4"/>
  <c r="Z3645" i="4"/>
  <c r="Z3646" i="4"/>
  <c r="Z3647" i="4"/>
  <c r="Z3648" i="4"/>
  <c r="Z3649" i="4"/>
  <c r="Z3650" i="4"/>
  <c r="Z3651" i="4"/>
  <c r="Z3652" i="4"/>
  <c r="Z3653" i="4"/>
  <c r="Z3654" i="4"/>
  <c r="Z3655" i="4"/>
  <c r="Z3656" i="4"/>
  <c r="Z3657" i="4"/>
  <c r="Z3658" i="4"/>
  <c r="Z3659" i="4"/>
  <c r="Z3660" i="4"/>
  <c r="Z3661" i="4"/>
  <c r="Z3662" i="4"/>
  <c r="Z3663" i="4"/>
  <c r="Z3664" i="4"/>
  <c r="Z3665" i="4"/>
  <c r="Z3666" i="4"/>
  <c r="Z3667" i="4"/>
  <c r="Z3668" i="4"/>
  <c r="Z3669" i="4"/>
  <c r="Z3670" i="4"/>
  <c r="Z3671" i="4"/>
  <c r="Z3672" i="4"/>
  <c r="Z3673" i="4"/>
  <c r="Z3674" i="4"/>
  <c r="Z3675" i="4"/>
  <c r="Z3676" i="4"/>
  <c r="Z3677" i="4"/>
  <c r="Z3678" i="4"/>
  <c r="Z3679" i="4"/>
  <c r="Z3680" i="4"/>
  <c r="Z3681" i="4"/>
  <c r="Z3682" i="4"/>
  <c r="Z3683" i="4"/>
  <c r="Z3684" i="4"/>
  <c r="Z3685" i="4"/>
  <c r="Z3686" i="4"/>
  <c r="Z3687" i="4"/>
  <c r="Z3688" i="4"/>
  <c r="Z3689" i="4"/>
  <c r="Z3690" i="4"/>
  <c r="Z3691" i="4"/>
  <c r="Z3692" i="4"/>
  <c r="Z3693" i="4"/>
  <c r="Z3694" i="4"/>
  <c r="Z3695" i="4"/>
  <c r="Z3696" i="4"/>
  <c r="Z3697" i="4"/>
  <c r="Z3698" i="4"/>
  <c r="Z3699" i="4"/>
  <c r="Z3700" i="4"/>
  <c r="Z3701" i="4"/>
  <c r="Z3702" i="4"/>
  <c r="Z3703" i="4"/>
  <c r="Z3704" i="4"/>
  <c r="Z3705" i="4"/>
  <c r="Z3706" i="4"/>
  <c r="Z3707" i="4"/>
  <c r="Z3708" i="4"/>
  <c r="Z3709" i="4"/>
  <c r="Z3710" i="4"/>
  <c r="Z3711" i="4"/>
  <c r="Z3712" i="4"/>
  <c r="Z3713" i="4"/>
  <c r="Z3714" i="4"/>
  <c r="Z3715" i="4"/>
  <c r="Z3716" i="4"/>
  <c r="Z3717" i="4"/>
  <c r="Z3718" i="4"/>
  <c r="Z3719" i="4"/>
  <c r="Z3720" i="4"/>
  <c r="Z3721" i="4"/>
  <c r="Z3722" i="4"/>
  <c r="Z3723" i="4"/>
  <c r="Z3724" i="4"/>
  <c r="Z3725" i="4"/>
  <c r="Z3726" i="4"/>
  <c r="Z3727" i="4"/>
  <c r="Z3728" i="4"/>
  <c r="Z3729" i="4"/>
  <c r="Z3730" i="4"/>
  <c r="Z3731" i="4"/>
  <c r="Z3732" i="4"/>
  <c r="Z3733" i="4"/>
  <c r="Z3734" i="4"/>
  <c r="Z3735" i="4"/>
  <c r="Z3736" i="4"/>
  <c r="Z3737" i="4"/>
  <c r="Z3738" i="4"/>
  <c r="Z3739" i="4"/>
  <c r="Z3740" i="4"/>
  <c r="Z3741" i="4"/>
  <c r="Z3742" i="4"/>
  <c r="Z3743" i="4"/>
  <c r="Z3744" i="4"/>
  <c r="Z3745" i="4"/>
  <c r="Z3746" i="4"/>
  <c r="Z3747" i="4"/>
  <c r="Z3748" i="4"/>
  <c r="Z3749" i="4"/>
  <c r="Z3750" i="4"/>
  <c r="Z3751" i="4"/>
  <c r="Z3752" i="4"/>
  <c r="Z3753" i="4"/>
  <c r="Z3754" i="4"/>
  <c r="Z3755" i="4"/>
  <c r="Z3756" i="4"/>
  <c r="Z3757" i="4"/>
  <c r="Z3758" i="4"/>
  <c r="Z3759" i="4"/>
  <c r="Z3760" i="4"/>
  <c r="Z3761" i="4"/>
  <c r="Z3762" i="4"/>
  <c r="Z3763" i="4"/>
  <c r="Z3764" i="4"/>
  <c r="Z3765" i="4"/>
  <c r="Z3766" i="4"/>
  <c r="Z3767" i="4"/>
  <c r="Z3768" i="4"/>
  <c r="Z3769" i="4"/>
  <c r="Z3770" i="4"/>
  <c r="Z3771" i="4"/>
  <c r="Z3772" i="4"/>
  <c r="Z3773" i="4"/>
  <c r="Z3774" i="4"/>
  <c r="Z3775" i="4"/>
  <c r="Z3776" i="4"/>
  <c r="Z3777" i="4"/>
  <c r="Z3778" i="4"/>
  <c r="Z3779" i="4"/>
  <c r="Z3780" i="4"/>
  <c r="Z3781" i="4"/>
  <c r="Z3782" i="4"/>
  <c r="Z3783" i="4"/>
  <c r="Z3784" i="4"/>
  <c r="Z3785" i="4"/>
  <c r="Z3786" i="4"/>
  <c r="Z3787" i="4"/>
  <c r="Z3788" i="4"/>
  <c r="Z3789" i="4"/>
  <c r="Z3790" i="4"/>
  <c r="Z3791" i="4"/>
  <c r="Z3792" i="4"/>
  <c r="Z3793" i="4"/>
  <c r="Z3794" i="4"/>
  <c r="Z3795" i="4"/>
  <c r="Z3796" i="4"/>
  <c r="Z3797" i="4"/>
  <c r="Z3798" i="4"/>
  <c r="Z3799" i="4"/>
  <c r="Z3800" i="4"/>
  <c r="Z3801" i="4"/>
  <c r="Z3802" i="4"/>
  <c r="Z3803" i="4"/>
  <c r="Z3804" i="4"/>
  <c r="Z3805" i="4"/>
  <c r="Z3806" i="4"/>
  <c r="Z3807" i="4"/>
  <c r="Z3808" i="4"/>
  <c r="Z3809" i="4"/>
  <c r="Z3810" i="4"/>
  <c r="Z3811" i="4"/>
  <c r="Z3812" i="4"/>
  <c r="Z3813" i="4"/>
  <c r="Z3814" i="4"/>
  <c r="Z3815" i="4"/>
  <c r="Z3816" i="4"/>
  <c r="Z3817" i="4"/>
  <c r="Z3818" i="4"/>
  <c r="Z3819" i="4"/>
  <c r="Z3820" i="4"/>
  <c r="Z3821" i="4"/>
  <c r="Z3822" i="4"/>
  <c r="Z3823" i="4"/>
  <c r="Z3824" i="4"/>
  <c r="Z3825" i="4"/>
  <c r="Z3826" i="4"/>
  <c r="Z3827" i="4"/>
  <c r="Z3828" i="4"/>
  <c r="Z3829" i="4"/>
  <c r="Z3830" i="4"/>
  <c r="Z3831" i="4"/>
  <c r="Z3832" i="4"/>
  <c r="Z3833" i="4"/>
  <c r="Z3834" i="4"/>
  <c r="Z3835" i="4"/>
  <c r="Z3836" i="4"/>
  <c r="Z3837" i="4"/>
  <c r="Z3838" i="4"/>
  <c r="Z3839" i="4"/>
  <c r="Z3840" i="4"/>
  <c r="Z3841" i="4"/>
  <c r="Z3842" i="4"/>
  <c r="Z3843" i="4"/>
  <c r="Z3844" i="4"/>
  <c r="Z3845" i="4"/>
  <c r="Z3846" i="4"/>
  <c r="Z3847" i="4"/>
  <c r="Z3848" i="4"/>
  <c r="Z3849" i="4"/>
  <c r="Z3850" i="4"/>
  <c r="Z3851" i="4"/>
  <c r="Z3852" i="4"/>
  <c r="Z3853" i="4"/>
  <c r="Z3854" i="4"/>
  <c r="Z3855" i="4"/>
  <c r="Z3856" i="4"/>
  <c r="Z3857" i="4"/>
  <c r="Z3858" i="4"/>
  <c r="Z3859" i="4"/>
  <c r="Z3860" i="4"/>
  <c r="Z3861" i="4"/>
  <c r="Z3862" i="4"/>
  <c r="Z3863" i="4"/>
  <c r="Z3864" i="4"/>
  <c r="Z3865" i="4"/>
  <c r="Z3866" i="4"/>
  <c r="Z3867" i="4"/>
  <c r="Z3868" i="4"/>
  <c r="Z3869" i="4"/>
  <c r="Z3870" i="4"/>
  <c r="Z3871" i="4"/>
  <c r="Z3872" i="4"/>
  <c r="Z3873" i="4"/>
  <c r="Z3874" i="4"/>
  <c r="Z3875" i="4"/>
  <c r="Z3876" i="4"/>
  <c r="Z3877" i="4"/>
  <c r="Z3878" i="4"/>
  <c r="Z3879" i="4"/>
  <c r="Z3880" i="4"/>
  <c r="Z3881" i="4"/>
  <c r="Z3882" i="4"/>
  <c r="Z3883" i="4"/>
  <c r="Z3884" i="4"/>
  <c r="Z3885" i="4"/>
  <c r="Z3886" i="4"/>
  <c r="Z3887" i="4"/>
  <c r="Z3888" i="4"/>
  <c r="Z3889" i="4"/>
  <c r="Z3890" i="4"/>
  <c r="Z3891" i="4"/>
  <c r="Z3892" i="4"/>
  <c r="Z3893" i="4"/>
  <c r="Z3894" i="4"/>
  <c r="Z3895" i="4"/>
  <c r="Z3896" i="4"/>
  <c r="Z3897" i="4"/>
  <c r="Z3898" i="4"/>
  <c r="Z3899" i="4"/>
  <c r="Z3900" i="4"/>
  <c r="Z3901" i="4"/>
  <c r="Z3902" i="4"/>
  <c r="Z3903" i="4"/>
  <c r="Z3904" i="4"/>
  <c r="Z3905" i="4"/>
  <c r="Z3906" i="4"/>
  <c r="Z3907" i="4"/>
  <c r="Z3908" i="4"/>
  <c r="Z3909" i="4"/>
  <c r="Z3910" i="4"/>
  <c r="Z3911" i="4"/>
  <c r="Z3912" i="4"/>
  <c r="Z3913" i="4"/>
  <c r="Z3914" i="4"/>
  <c r="Z3915" i="4"/>
  <c r="Z3916" i="4"/>
  <c r="Z3917" i="4"/>
  <c r="Z3918" i="4"/>
  <c r="Z3919" i="4"/>
  <c r="Z3920" i="4"/>
  <c r="Z3921" i="4"/>
  <c r="Z3922" i="4"/>
  <c r="Z3923" i="4"/>
  <c r="Z3924" i="4"/>
  <c r="Z3925" i="4"/>
  <c r="Z3926" i="4"/>
  <c r="Z3927" i="4"/>
  <c r="Z3928" i="4"/>
  <c r="Z3929" i="4"/>
  <c r="Z3930" i="4"/>
  <c r="Z3931" i="4"/>
  <c r="Z3932" i="4"/>
  <c r="Z3933" i="4"/>
  <c r="Z3934" i="4"/>
  <c r="Z3935" i="4"/>
  <c r="Z3936" i="4"/>
  <c r="Z3937" i="4"/>
  <c r="Z3938" i="4"/>
  <c r="Z3939" i="4"/>
  <c r="Z3940" i="4"/>
  <c r="Z3941" i="4"/>
  <c r="Z3942" i="4"/>
  <c r="Z3943" i="4"/>
  <c r="Z3944" i="4"/>
  <c r="Z3945" i="4"/>
  <c r="Z3946" i="4"/>
  <c r="Z3947" i="4"/>
  <c r="Z3948" i="4"/>
  <c r="Z3949" i="4"/>
  <c r="Z3950" i="4"/>
  <c r="Z3951" i="4"/>
  <c r="Z3952" i="4"/>
  <c r="Z3953" i="4"/>
  <c r="Z3954" i="4"/>
  <c r="Z3955" i="4"/>
  <c r="Z3956" i="4"/>
  <c r="Z3957" i="4"/>
  <c r="Z3958" i="4"/>
  <c r="Z3959" i="4"/>
  <c r="Z3960" i="4"/>
  <c r="Z3961" i="4"/>
  <c r="Z3962" i="4"/>
  <c r="Z3963" i="4"/>
  <c r="Z3964" i="4"/>
  <c r="Z3965" i="4"/>
  <c r="Z3966" i="4"/>
  <c r="Z3967" i="4"/>
  <c r="Z3968" i="4"/>
  <c r="Z3969" i="4"/>
  <c r="Z3970" i="4"/>
  <c r="Z3971" i="4"/>
  <c r="Z3972" i="4"/>
  <c r="Z3973" i="4"/>
  <c r="Z3974" i="4"/>
  <c r="Z3975" i="4"/>
  <c r="Z3976" i="4"/>
  <c r="Z3977" i="4"/>
  <c r="Z3978" i="4"/>
  <c r="Z3979" i="4"/>
  <c r="Z3980" i="4"/>
  <c r="Z3981" i="4"/>
  <c r="Z3982" i="4"/>
  <c r="Z3983" i="4"/>
  <c r="Z3984" i="4"/>
  <c r="Z3985" i="4"/>
  <c r="Z3986" i="4"/>
  <c r="Z3987" i="4"/>
  <c r="Z3988" i="4"/>
  <c r="Z3989" i="4"/>
  <c r="Z3990" i="4"/>
  <c r="Z3991" i="4"/>
  <c r="Z3992" i="4"/>
  <c r="Z3993" i="4"/>
  <c r="Z3994" i="4"/>
  <c r="Z3995" i="4"/>
  <c r="Z3996" i="4"/>
  <c r="Z3997" i="4"/>
  <c r="Z3998" i="4"/>
  <c r="Z3999" i="4"/>
  <c r="Z4000" i="4"/>
  <c r="Z4001" i="4"/>
  <c r="Z4002" i="4"/>
  <c r="Z4003" i="4"/>
  <c r="Z4004" i="4"/>
  <c r="Z4005" i="4"/>
  <c r="Z4006" i="4"/>
  <c r="Z4007" i="4"/>
  <c r="Z4008" i="4"/>
  <c r="Z4009" i="4"/>
  <c r="Z4010" i="4"/>
  <c r="Z4011" i="4"/>
  <c r="Z4012" i="4"/>
  <c r="Z4013" i="4"/>
  <c r="Z4014" i="4"/>
  <c r="Z4015" i="4"/>
  <c r="Z4016" i="4"/>
  <c r="Z4017" i="4"/>
  <c r="Z4018" i="4"/>
  <c r="Z4019" i="4"/>
  <c r="Z4020" i="4"/>
  <c r="Z4021" i="4"/>
  <c r="Z4022" i="4"/>
  <c r="Z4023" i="4"/>
  <c r="Z4024" i="4"/>
  <c r="Z4025" i="4"/>
  <c r="Z4026" i="4"/>
  <c r="Z4027" i="4"/>
  <c r="Z4028" i="4"/>
  <c r="Z4029" i="4"/>
  <c r="Z4030" i="4"/>
  <c r="Z4031" i="4"/>
  <c r="Z4032" i="4"/>
  <c r="Z4033" i="4"/>
  <c r="Z4034" i="4"/>
  <c r="Z4035" i="4"/>
  <c r="Z4036" i="4"/>
  <c r="Z4037" i="4"/>
  <c r="Z4038" i="4"/>
  <c r="Z4039" i="4"/>
  <c r="Z4040" i="4"/>
  <c r="Z4041" i="4"/>
  <c r="Z4042" i="4"/>
  <c r="Z4043" i="4"/>
  <c r="Z4044" i="4"/>
  <c r="Z4045" i="4"/>
  <c r="Z4046" i="4"/>
  <c r="Z4047" i="4"/>
  <c r="Z4048" i="4"/>
  <c r="Z4049" i="4"/>
  <c r="Z4050" i="4"/>
  <c r="Z4051" i="4"/>
  <c r="Z4052" i="4"/>
  <c r="Z4053" i="4"/>
  <c r="Z4054" i="4"/>
  <c r="Z4055" i="4"/>
  <c r="Z4056" i="4"/>
  <c r="Z4057" i="4"/>
  <c r="Z4058" i="4"/>
  <c r="Z4059" i="4"/>
  <c r="Z4060" i="4"/>
  <c r="Z4061" i="4"/>
  <c r="Z4062" i="4"/>
  <c r="Z4063" i="4"/>
  <c r="Z4064" i="4"/>
  <c r="Z4065" i="4"/>
  <c r="Z4066" i="4"/>
  <c r="Z4067" i="4"/>
  <c r="Z4068" i="4"/>
  <c r="Z4069" i="4"/>
  <c r="Z4070" i="4"/>
  <c r="Z4071" i="4"/>
  <c r="Z4072" i="4"/>
  <c r="Z4073" i="4"/>
  <c r="Z4074" i="4"/>
  <c r="Z4075" i="4"/>
  <c r="Z4076" i="4"/>
  <c r="Z4077" i="4"/>
  <c r="Z4078" i="4"/>
  <c r="Z4079" i="4"/>
  <c r="Z4080" i="4"/>
  <c r="Z4081" i="4"/>
  <c r="Z4082" i="4"/>
  <c r="Z4083" i="4"/>
  <c r="Z4084" i="4"/>
  <c r="Z4085" i="4"/>
  <c r="Z4086" i="4"/>
  <c r="Z4087" i="4"/>
  <c r="Z4088" i="4"/>
  <c r="Z4089" i="4"/>
  <c r="Z4090" i="4"/>
  <c r="Z4091" i="4"/>
  <c r="Z4092" i="4"/>
  <c r="Z4093" i="4"/>
  <c r="Z4094" i="4"/>
  <c r="Z4095" i="4"/>
  <c r="Z4096" i="4"/>
  <c r="Z4097" i="4"/>
  <c r="Z4098" i="4"/>
  <c r="Z4099" i="4"/>
  <c r="Z4100" i="4"/>
  <c r="Z4101" i="4"/>
  <c r="Z4102" i="4"/>
  <c r="Z4103" i="4"/>
  <c r="Z4104" i="4"/>
  <c r="Z4105" i="4"/>
  <c r="Z4106" i="4"/>
  <c r="Z4107" i="4"/>
  <c r="Z4108" i="4"/>
  <c r="Z4109" i="4"/>
  <c r="Z4110" i="4"/>
  <c r="Z4111" i="4"/>
  <c r="Z4112" i="4"/>
  <c r="Z4113" i="4"/>
  <c r="Z4114" i="4"/>
  <c r="Z4115" i="4"/>
  <c r="Z4116" i="4"/>
  <c r="Z4117" i="4"/>
  <c r="Z4118" i="4"/>
  <c r="Z4119" i="4"/>
  <c r="Z4120" i="4"/>
  <c r="Z4121" i="4"/>
  <c r="Z4122" i="4"/>
  <c r="Z4123" i="4"/>
  <c r="Z4124" i="4"/>
  <c r="Z4125" i="4"/>
  <c r="Z4126" i="4"/>
  <c r="Z4127" i="4"/>
  <c r="Z4128" i="4"/>
  <c r="Z4129" i="4"/>
  <c r="Z4130" i="4"/>
  <c r="Z4131" i="4"/>
  <c r="Z4132" i="4"/>
  <c r="Z4133" i="4"/>
  <c r="Z4134" i="4"/>
  <c r="Z4135" i="4"/>
  <c r="Z4136" i="4"/>
  <c r="Z4137" i="4"/>
  <c r="Z4138" i="4"/>
  <c r="Z4139" i="4"/>
  <c r="Z4140" i="4"/>
  <c r="Z4141" i="4"/>
  <c r="Z4142" i="4"/>
  <c r="Z4143" i="4"/>
  <c r="Z4144" i="4"/>
  <c r="Z4145" i="4"/>
  <c r="Z4146" i="4"/>
  <c r="Z4147" i="4"/>
  <c r="Z4148" i="4"/>
  <c r="Z4149" i="4"/>
  <c r="Z4150" i="4"/>
  <c r="Z4151" i="4"/>
  <c r="Z4152" i="4"/>
  <c r="Z4153" i="4"/>
  <c r="Z4154" i="4"/>
  <c r="Z4155" i="4"/>
  <c r="Z4156" i="4"/>
  <c r="Z4157" i="4"/>
  <c r="Z4158" i="4"/>
  <c r="Z4159" i="4"/>
  <c r="Z4160" i="4"/>
  <c r="Z4161" i="4"/>
  <c r="Z4162" i="4"/>
  <c r="Z4163" i="4"/>
  <c r="Z4164" i="4"/>
  <c r="Z4165" i="4"/>
  <c r="Z4166" i="4"/>
  <c r="Z4167" i="4"/>
  <c r="Z4168" i="4"/>
  <c r="Z4169" i="4"/>
  <c r="Z4170" i="4"/>
  <c r="Z4171" i="4"/>
  <c r="Z4172" i="4"/>
  <c r="Z4173" i="4"/>
  <c r="Z4174" i="4"/>
  <c r="Z4175" i="4"/>
  <c r="Z4176" i="4"/>
  <c r="Z4177" i="4"/>
  <c r="Z4178" i="4"/>
  <c r="Z4179" i="4"/>
  <c r="Z4180" i="4"/>
  <c r="Z4181" i="4"/>
  <c r="Z4182" i="4"/>
  <c r="Z4183" i="4"/>
  <c r="Z4184" i="4"/>
  <c r="Z4185" i="4"/>
  <c r="Z4186" i="4"/>
  <c r="Z4187" i="4"/>
  <c r="Z4188" i="4"/>
  <c r="Z4189" i="4"/>
  <c r="Z4190" i="4"/>
  <c r="Z4191" i="4"/>
  <c r="Z4192" i="4"/>
  <c r="Z4193" i="4"/>
  <c r="Z4194" i="4"/>
  <c r="Z4195" i="4"/>
  <c r="Z4196" i="4"/>
  <c r="Z4197" i="4"/>
  <c r="Z4198" i="4"/>
  <c r="Z4199" i="4"/>
  <c r="Z4200" i="4"/>
  <c r="Z4201" i="4"/>
  <c r="Z4202" i="4"/>
  <c r="Z4203" i="4"/>
  <c r="Z4204" i="4"/>
  <c r="Z4205" i="4"/>
  <c r="Z4206" i="4"/>
  <c r="Z4207" i="4"/>
  <c r="Z4208" i="4"/>
  <c r="Z4209" i="4"/>
  <c r="Z4210" i="4"/>
  <c r="Z4211" i="4"/>
  <c r="Z4212" i="4"/>
  <c r="Z4213" i="4"/>
  <c r="Z4214" i="4"/>
  <c r="Z4215" i="4"/>
  <c r="Z4216" i="4"/>
  <c r="Z4217" i="4"/>
  <c r="Z4218" i="4"/>
  <c r="Z4219" i="4"/>
  <c r="Z4220" i="4"/>
  <c r="Z4221" i="4"/>
  <c r="Z4222" i="4"/>
  <c r="Z4223" i="4"/>
  <c r="Z4224" i="4"/>
  <c r="Z4225" i="4"/>
  <c r="Z4226" i="4"/>
  <c r="Z4227" i="4"/>
  <c r="Z4228" i="4"/>
  <c r="Z4229" i="4"/>
  <c r="Z4230" i="4"/>
  <c r="Z4231" i="4"/>
  <c r="Z4232" i="4"/>
  <c r="Z4233" i="4"/>
  <c r="Z4234" i="4"/>
  <c r="Z4235" i="4"/>
  <c r="Z4236" i="4"/>
  <c r="Z4237" i="4"/>
  <c r="Z4238" i="4"/>
  <c r="Z4239" i="4"/>
  <c r="Z4240" i="4"/>
  <c r="Z4241" i="4"/>
  <c r="Z4242" i="4"/>
  <c r="Z4243" i="4"/>
  <c r="Z4244" i="4"/>
  <c r="Z4245" i="4"/>
  <c r="Z4246" i="4"/>
  <c r="Z4247" i="4"/>
  <c r="Z4248" i="4"/>
  <c r="Z4249" i="4"/>
  <c r="Z4250" i="4"/>
  <c r="Z4251" i="4"/>
  <c r="Z4252" i="4"/>
  <c r="Z4253" i="4"/>
  <c r="Z4254" i="4"/>
  <c r="Z4255" i="4"/>
  <c r="Z4256" i="4"/>
  <c r="Z4257" i="4"/>
  <c r="Z4258" i="4"/>
  <c r="Z4259" i="4"/>
  <c r="Z4260" i="4"/>
  <c r="Z4261" i="4"/>
  <c r="Z4262" i="4"/>
  <c r="Z4263" i="4"/>
  <c r="Z4264" i="4"/>
  <c r="Z4265" i="4"/>
  <c r="Z4266" i="4"/>
  <c r="Z4267" i="4"/>
  <c r="Z4268" i="4"/>
  <c r="Z4269" i="4"/>
  <c r="Z4270" i="4"/>
  <c r="Z4271" i="4"/>
  <c r="Z4272" i="4"/>
  <c r="Z4273" i="4"/>
  <c r="Z4274" i="4"/>
  <c r="Z4275" i="4"/>
  <c r="Z4276" i="4"/>
  <c r="Z4277" i="4"/>
  <c r="Z4278" i="4"/>
  <c r="Z4279" i="4"/>
  <c r="Z4280" i="4"/>
  <c r="Z4281" i="4"/>
  <c r="Z4282" i="4"/>
  <c r="Z4283" i="4"/>
  <c r="Z4284" i="4"/>
  <c r="Z4285" i="4"/>
  <c r="Z4286" i="4"/>
  <c r="Z4287" i="4"/>
  <c r="Z4288" i="4"/>
  <c r="Z4289" i="4"/>
  <c r="Z4290" i="4"/>
  <c r="Z4291" i="4"/>
  <c r="Z4292" i="4"/>
  <c r="Z4293" i="4"/>
  <c r="Z4294" i="4"/>
  <c r="Z4295" i="4"/>
  <c r="Z4296" i="4"/>
  <c r="Z4297" i="4"/>
  <c r="Z4298" i="4"/>
  <c r="Z4299" i="4"/>
  <c r="Z4300" i="4"/>
  <c r="Z4301" i="4"/>
  <c r="Z4302" i="4"/>
  <c r="Z4303" i="4"/>
  <c r="Z4304" i="4"/>
  <c r="Z4305" i="4"/>
  <c r="Z4306" i="4"/>
  <c r="Z4307" i="4"/>
  <c r="Z4308" i="4"/>
  <c r="Z4309" i="4"/>
  <c r="Z4310" i="4"/>
  <c r="Z4311" i="4"/>
  <c r="Z4312" i="4"/>
  <c r="Z4313" i="4"/>
  <c r="Z4314" i="4"/>
  <c r="Z4315" i="4"/>
  <c r="Z4316" i="4"/>
  <c r="Z4317" i="4"/>
  <c r="Z4318" i="4"/>
  <c r="Z4319" i="4"/>
  <c r="Z4320" i="4"/>
  <c r="Z4321" i="4"/>
  <c r="Z4322" i="4"/>
  <c r="Z4323" i="4"/>
  <c r="Z4324" i="4"/>
  <c r="Z4325" i="4"/>
  <c r="Z4326" i="4"/>
  <c r="Z4327" i="4"/>
  <c r="Z4328" i="4"/>
  <c r="Z4329" i="4"/>
  <c r="Z4330" i="4"/>
  <c r="Z4331" i="4"/>
  <c r="Z4332" i="4"/>
  <c r="Z4333" i="4"/>
  <c r="Z4334" i="4"/>
  <c r="Z4335" i="4"/>
  <c r="Z4336" i="4"/>
  <c r="Z4337" i="4"/>
  <c r="Z4338" i="4"/>
  <c r="Z4339" i="4"/>
  <c r="Z4340" i="4"/>
  <c r="Z4341" i="4"/>
  <c r="Z4342" i="4"/>
  <c r="Z4343" i="4"/>
  <c r="Z4344" i="4"/>
  <c r="Z4345" i="4"/>
  <c r="Z4346" i="4"/>
  <c r="Z4347" i="4"/>
  <c r="Z4348" i="4"/>
  <c r="Z4349" i="4"/>
  <c r="Z4350" i="4"/>
  <c r="Z4351" i="4"/>
  <c r="Z4352" i="4"/>
  <c r="Z4353" i="4"/>
  <c r="Z4354" i="4"/>
  <c r="Z4355" i="4"/>
  <c r="Z4356" i="4"/>
  <c r="Z4357" i="4"/>
  <c r="Z4358" i="4"/>
  <c r="Z4359" i="4"/>
  <c r="Z4360" i="4"/>
  <c r="Z4361" i="4"/>
  <c r="Z4362" i="4"/>
  <c r="Z4363" i="4"/>
  <c r="Z4364" i="4"/>
  <c r="Z4365" i="4"/>
  <c r="Z4366" i="4"/>
  <c r="Z4367" i="4"/>
  <c r="Z4368" i="4"/>
  <c r="Z4369" i="4"/>
  <c r="Z4370" i="4"/>
  <c r="Z4371" i="4"/>
  <c r="Z4372" i="4"/>
  <c r="Z4373" i="4"/>
  <c r="Z4374" i="4"/>
  <c r="Z4375" i="4"/>
  <c r="Z4376" i="4"/>
  <c r="Z4377" i="4"/>
  <c r="Z4378" i="4"/>
  <c r="Z4379" i="4"/>
  <c r="Z4380" i="4"/>
  <c r="Z4381" i="4"/>
  <c r="Z4382" i="4"/>
  <c r="Z4383" i="4"/>
  <c r="Z4384" i="4"/>
  <c r="Z4385" i="4"/>
  <c r="Z4386" i="4"/>
  <c r="Z4387" i="4"/>
  <c r="Z4388" i="4"/>
  <c r="Z4389" i="4"/>
  <c r="Z4390" i="4"/>
  <c r="Z4391" i="4"/>
  <c r="Z4392" i="4"/>
  <c r="Z4393" i="4"/>
  <c r="Z4394" i="4"/>
  <c r="Z4395" i="4"/>
  <c r="Z4396" i="4"/>
  <c r="Z4397" i="4"/>
  <c r="Z4398" i="4"/>
  <c r="Z4399" i="4"/>
  <c r="Z4400" i="4"/>
  <c r="Z4401" i="4"/>
  <c r="Z4402" i="4"/>
  <c r="Z4403" i="4"/>
  <c r="Z4404" i="4"/>
  <c r="Z4405" i="4"/>
  <c r="Z4406" i="4"/>
  <c r="Z4407" i="4"/>
  <c r="Z4408" i="4"/>
  <c r="Z4409" i="4"/>
  <c r="Z4410" i="4"/>
  <c r="Z4411" i="4"/>
  <c r="Z4412" i="4"/>
  <c r="Z4413" i="4"/>
  <c r="Z4414" i="4"/>
  <c r="Z4415" i="4"/>
  <c r="Z4416" i="4"/>
  <c r="Z4417" i="4"/>
  <c r="Z4418" i="4"/>
  <c r="Z4419" i="4"/>
  <c r="Z4420" i="4"/>
  <c r="Z4421" i="4"/>
  <c r="Z4422" i="4"/>
  <c r="Z4423" i="4"/>
  <c r="Z4424" i="4"/>
  <c r="Z4425" i="4"/>
  <c r="Z4426" i="4"/>
  <c r="Z4427" i="4"/>
  <c r="Z4428" i="4"/>
  <c r="Z4429" i="4"/>
  <c r="Z4430" i="4"/>
  <c r="Z4431" i="4"/>
  <c r="Z4432" i="4"/>
  <c r="Z4433" i="4"/>
  <c r="Z4434" i="4"/>
  <c r="Z4435" i="4"/>
  <c r="Z4436" i="4"/>
  <c r="Z4437" i="4"/>
  <c r="Z4438" i="4"/>
  <c r="Z4439" i="4"/>
  <c r="Z4440" i="4"/>
  <c r="Z4441" i="4"/>
  <c r="Z4442" i="4"/>
  <c r="Z4443" i="4"/>
  <c r="Z4444" i="4"/>
  <c r="Z4445" i="4"/>
  <c r="Z4446" i="4"/>
  <c r="Z4447" i="4"/>
  <c r="Z4448" i="4"/>
  <c r="Z4449" i="4"/>
  <c r="Z4450" i="4"/>
  <c r="Z4451" i="4"/>
  <c r="Z4452" i="4"/>
  <c r="Z4453" i="4"/>
  <c r="Z4454" i="4"/>
  <c r="Z4455" i="4"/>
  <c r="Z4456" i="4"/>
  <c r="Z4457" i="4"/>
  <c r="Z4458" i="4"/>
  <c r="Z4459" i="4"/>
  <c r="Z4460" i="4"/>
  <c r="Z4461" i="4"/>
  <c r="Z4462" i="4"/>
  <c r="Z4463" i="4"/>
  <c r="Z4464" i="4"/>
  <c r="Z4465" i="4"/>
  <c r="Z4466" i="4"/>
  <c r="Z4467" i="4"/>
  <c r="Z4468" i="4"/>
  <c r="Z4469" i="4"/>
  <c r="Z4470" i="4"/>
  <c r="Z4471" i="4"/>
  <c r="Z4472" i="4"/>
  <c r="Z4473" i="4"/>
  <c r="Z4474" i="4"/>
  <c r="Z4475" i="4"/>
  <c r="Z4476" i="4"/>
  <c r="Z4477" i="4"/>
  <c r="Z4478" i="4"/>
  <c r="Z4479" i="4"/>
  <c r="Z4480" i="4"/>
  <c r="Z4481" i="4"/>
  <c r="Z4482" i="4"/>
  <c r="Z4483" i="4"/>
  <c r="Z4484" i="4"/>
  <c r="Z4485" i="4"/>
  <c r="Z4486" i="4"/>
  <c r="Z4487" i="4"/>
  <c r="Z4488" i="4"/>
  <c r="Z4489" i="4"/>
  <c r="Z4490" i="4"/>
  <c r="Z4491" i="4"/>
  <c r="Z4492" i="4"/>
  <c r="Z4493" i="4"/>
  <c r="Z4494" i="4"/>
  <c r="Z4495" i="4"/>
  <c r="Z4496" i="4"/>
  <c r="Z4497" i="4"/>
  <c r="Z4498" i="4"/>
  <c r="Z4499" i="4"/>
  <c r="Z4500" i="4"/>
  <c r="Z4501" i="4"/>
  <c r="Z4502" i="4"/>
  <c r="Z4503" i="4"/>
  <c r="Z4504" i="4"/>
  <c r="Z4505" i="4"/>
  <c r="Z4506" i="4"/>
  <c r="Z4507" i="4"/>
  <c r="Z4508" i="4"/>
  <c r="Z4509" i="4"/>
  <c r="Z4510" i="4"/>
  <c r="Z4511" i="4"/>
  <c r="Z4512" i="4"/>
  <c r="Z4513" i="4"/>
  <c r="Z4514" i="4"/>
  <c r="Z4515" i="4"/>
  <c r="Z4516" i="4"/>
  <c r="Z4517" i="4"/>
  <c r="Z4518" i="4"/>
  <c r="Z4519" i="4"/>
  <c r="Z4520" i="4"/>
  <c r="Z4521" i="4"/>
  <c r="Z4522" i="4"/>
  <c r="Z4523" i="4"/>
  <c r="Z4524" i="4"/>
  <c r="Z4525" i="4"/>
  <c r="Z4526" i="4"/>
  <c r="Z4527" i="4"/>
  <c r="Z4528" i="4"/>
  <c r="Z4529" i="4"/>
  <c r="Z4530" i="4"/>
  <c r="Z4531" i="4"/>
  <c r="Z4532" i="4"/>
  <c r="Z4533" i="4"/>
  <c r="Z4534" i="4"/>
  <c r="Z4535" i="4"/>
  <c r="Z4536" i="4"/>
  <c r="Z4537" i="4"/>
  <c r="Z4538" i="4"/>
  <c r="Z4539" i="4"/>
  <c r="Z4540" i="4"/>
  <c r="Z4541" i="4"/>
  <c r="Z4542" i="4"/>
  <c r="Z4543" i="4"/>
  <c r="Z4544" i="4"/>
  <c r="Z4545" i="4"/>
  <c r="Z4546" i="4"/>
  <c r="Z4547" i="4"/>
  <c r="Z4548" i="4"/>
  <c r="Z4549" i="4"/>
  <c r="Z4550" i="4"/>
  <c r="Z4551" i="4"/>
  <c r="Z4552" i="4"/>
  <c r="Z4553" i="4"/>
  <c r="Z4554" i="4"/>
  <c r="Z4555" i="4"/>
  <c r="Z4556" i="4"/>
  <c r="Z4557" i="4"/>
  <c r="Z4558" i="4"/>
  <c r="Z4559" i="4"/>
  <c r="Z4560" i="4"/>
  <c r="Z4561" i="4"/>
  <c r="Z4562" i="4"/>
  <c r="Z4563" i="4"/>
  <c r="Z4564" i="4"/>
  <c r="Z4565" i="4"/>
  <c r="Z4566" i="4"/>
  <c r="Z4567" i="4"/>
  <c r="Z4568" i="4"/>
  <c r="Z4569" i="4"/>
  <c r="Z4570" i="4"/>
  <c r="Z4571" i="4"/>
  <c r="Z4572" i="4"/>
  <c r="Z4573" i="4"/>
  <c r="Z4574" i="4"/>
  <c r="Z4575" i="4"/>
  <c r="Z4576" i="4"/>
  <c r="Z4577" i="4"/>
  <c r="Z4578" i="4"/>
  <c r="Z4579" i="4"/>
  <c r="Z4580" i="4"/>
  <c r="Z4581" i="4"/>
  <c r="Z4582" i="4"/>
  <c r="Z4583" i="4"/>
  <c r="Z4584" i="4"/>
  <c r="Z4585" i="4"/>
  <c r="Z4586" i="4"/>
  <c r="Z4587" i="4"/>
  <c r="Z4588" i="4"/>
  <c r="Z4589" i="4"/>
  <c r="Z4590" i="4"/>
  <c r="Z4591" i="4"/>
  <c r="Z4592" i="4"/>
  <c r="Z4593" i="4"/>
  <c r="Z4594" i="4"/>
  <c r="Z4595" i="4"/>
  <c r="Z4596" i="4"/>
  <c r="Z4597" i="4"/>
  <c r="Z4598" i="4"/>
  <c r="Z4599" i="4"/>
  <c r="Z4600" i="4"/>
  <c r="Z4601" i="4"/>
  <c r="Z4602" i="4"/>
  <c r="Z4603" i="4"/>
  <c r="Z4604" i="4"/>
  <c r="Z4605" i="4"/>
  <c r="Z4606" i="4"/>
  <c r="Z4607" i="4"/>
  <c r="Z4608" i="4"/>
  <c r="Z4609" i="4"/>
  <c r="Z4610" i="4"/>
  <c r="Z4611" i="4"/>
  <c r="Z4612" i="4"/>
  <c r="Z4613" i="4"/>
  <c r="Z4614" i="4"/>
  <c r="Z4615" i="4"/>
  <c r="Z4616" i="4"/>
  <c r="Z4617" i="4"/>
  <c r="Z4618" i="4"/>
  <c r="Z4619" i="4"/>
  <c r="Z4620" i="4"/>
  <c r="Z4621" i="4"/>
  <c r="Z4622" i="4"/>
  <c r="Z4623" i="4"/>
  <c r="Z4624" i="4"/>
  <c r="Z4625" i="4"/>
  <c r="Z4626" i="4"/>
  <c r="Z4627" i="4"/>
  <c r="Z4628" i="4"/>
  <c r="Z4629" i="4"/>
  <c r="Z4630" i="4"/>
  <c r="Z4631" i="4"/>
  <c r="Z4632" i="4"/>
  <c r="Z4633" i="4"/>
  <c r="Z4634" i="4"/>
  <c r="Z4635" i="4"/>
  <c r="Z4636" i="4"/>
  <c r="Z4637" i="4"/>
  <c r="Z4638" i="4"/>
  <c r="Z4639" i="4"/>
  <c r="Z4640" i="4"/>
  <c r="Z4641" i="4"/>
  <c r="Z4642" i="4"/>
  <c r="Z4643" i="4"/>
  <c r="Z4644" i="4"/>
  <c r="Z4645" i="4"/>
  <c r="Z4646" i="4"/>
  <c r="Z4647" i="4"/>
  <c r="Z4648" i="4"/>
  <c r="Z4649" i="4"/>
  <c r="Z4650" i="4"/>
  <c r="Z4651" i="4"/>
  <c r="Z4652" i="4"/>
  <c r="Z4653" i="4"/>
  <c r="Z4654" i="4"/>
  <c r="Z4655" i="4"/>
  <c r="Z4656" i="4"/>
  <c r="Z4657" i="4"/>
  <c r="Z4658" i="4"/>
  <c r="Z4659" i="4"/>
  <c r="Z4660" i="4"/>
  <c r="Z4661" i="4"/>
  <c r="Z4662" i="4"/>
  <c r="Z4663" i="4"/>
  <c r="Z4664" i="4"/>
  <c r="Z4665" i="4"/>
  <c r="Z4666" i="4"/>
  <c r="Z4667" i="4"/>
  <c r="Z4668" i="4"/>
  <c r="Z4669" i="4"/>
  <c r="Z4670" i="4"/>
  <c r="Z4671" i="4"/>
  <c r="Z4672" i="4"/>
  <c r="Z4673" i="4"/>
  <c r="Z4674" i="4"/>
  <c r="Z4675" i="4"/>
  <c r="Z4676" i="4"/>
  <c r="Z4677" i="4"/>
  <c r="Z4678" i="4"/>
  <c r="Z4679" i="4"/>
  <c r="Z4680" i="4"/>
  <c r="Z4681" i="4"/>
  <c r="Z4682" i="4"/>
  <c r="Z4683" i="4"/>
  <c r="Z4684" i="4"/>
  <c r="Z4685" i="4"/>
  <c r="Z4686" i="4"/>
  <c r="Z4687" i="4"/>
  <c r="Z4688" i="4"/>
  <c r="Z4689" i="4"/>
  <c r="Z4690" i="4"/>
  <c r="Z4691" i="4"/>
  <c r="Z4692" i="4"/>
  <c r="Z4693" i="4"/>
  <c r="Z4694" i="4"/>
  <c r="Z4695" i="4"/>
  <c r="Z4696" i="4"/>
  <c r="Z4697" i="4"/>
  <c r="Z4698" i="4"/>
  <c r="Z4699" i="4"/>
  <c r="Z4700" i="4"/>
  <c r="Z4701" i="4"/>
  <c r="Z4702" i="4"/>
  <c r="Z4703" i="4"/>
  <c r="Z4704" i="4"/>
  <c r="Z4705" i="4"/>
  <c r="Z4706" i="4"/>
  <c r="Z4707" i="4"/>
  <c r="Z4708" i="4"/>
  <c r="Z4709" i="4"/>
  <c r="Z4710" i="4"/>
  <c r="Z4711" i="4"/>
  <c r="Z4712" i="4"/>
  <c r="Z4713" i="4"/>
  <c r="Z4714" i="4"/>
  <c r="Z4715" i="4"/>
  <c r="Z4716" i="4"/>
  <c r="Z4717" i="4"/>
  <c r="Z4718" i="4"/>
  <c r="Z4719" i="4"/>
  <c r="Z4720" i="4"/>
  <c r="Z4721" i="4"/>
  <c r="Z4722" i="4"/>
  <c r="Z4723" i="4"/>
  <c r="Z4724" i="4"/>
  <c r="Z4725" i="4"/>
  <c r="Z4726" i="4"/>
  <c r="Z4727" i="4"/>
  <c r="Z4728" i="4"/>
  <c r="Z4729" i="4"/>
  <c r="Z4730" i="4"/>
  <c r="Z4731" i="4"/>
  <c r="Z4732" i="4"/>
  <c r="Z4733" i="4"/>
  <c r="Z4734" i="4"/>
  <c r="Z4735" i="4"/>
  <c r="Z4736" i="4"/>
  <c r="Z4737" i="4"/>
  <c r="Z4738" i="4"/>
  <c r="Z4739" i="4"/>
  <c r="Z4740" i="4"/>
  <c r="Z4741" i="4"/>
  <c r="Z4742" i="4"/>
  <c r="Z4743" i="4"/>
  <c r="Z4744" i="4"/>
  <c r="Z4745" i="4"/>
  <c r="Z4746" i="4"/>
  <c r="Z4747" i="4"/>
  <c r="Z4748" i="4"/>
  <c r="Z4749" i="4"/>
  <c r="Z4750" i="4"/>
  <c r="Z4751" i="4"/>
  <c r="Z4752" i="4"/>
  <c r="Z4753" i="4"/>
  <c r="Z4754" i="4"/>
  <c r="Z4755" i="4"/>
  <c r="Z4756" i="4"/>
  <c r="Z4757" i="4"/>
  <c r="Z4758" i="4"/>
  <c r="Z4759" i="4"/>
  <c r="Z4760" i="4"/>
  <c r="Z4761" i="4"/>
  <c r="Z4762" i="4"/>
  <c r="Z4763" i="4"/>
  <c r="Z4764" i="4"/>
  <c r="Z4765" i="4"/>
  <c r="Z4766" i="4"/>
  <c r="Z4767" i="4"/>
  <c r="Z4768" i="4"/>
  <c r="Z4769" i="4"/>
  <c r="Z4770" i="4"/>
  <c r="Z4771" i="4"/>
  <c r="Z4772" i="4"/>
  <c r="Z4773" i="4"/>
  <c r="Z4774" i="4"/>
  <c r="Z4775" i="4"/>
  <c r="Z4776" i="4"/>
  <c r="Z4777" i="4"/>
  <c r="Z4778" i="4"/>
  <c r="Z4779" i="4"/>
  <c r="Z4780" i="4"/>
  <c r="Z4781" i="4"/>
  <c r="Z4782" i="4"/>
  <c r="Z4783" i="4"/>
  <c r="Z4784" i="4"/>
  <c r="Z4785" i="4"/>
  <c r="Z4786" i="4"/>
  <c r="Z4787" i="4"/>
  <c r="Z4788" i="4"/>
  <c r="Z4789" i="4"/>
  <c r="Z4790" i="4"/>
  <c r="Z4791" i="4"/>
  <c r="Z4792" i="4"/>
  <c r="Z4793" i="4"/>
  <c r="Z4794" i="4"/>
  <c r="Z4795" i="4"/>
  <c r="Z4796" i="4"/>
  <c r="Z4797" i="4"/>
  <c r="Z4798" i="4"/>
  <c r="Z4799" i="4"/>
  <c r="Z4800" i="4"/>
  <c r="Z4801" i="4"/>
  <c r="Z4802" i="4"/>
  <c r="Z4803" i="4"/>
  <c r="Z4804" i="4"/>
  <c r="Z4805" i="4"/>
  <c r="Z4806" i="4"/>
  <c r="Z4807" i="4"/>
  <c r="Z4808" i="4"/>
  <c r="Z4809" i="4"/>
  <c r="Z4810" i="4"/>
  <c r="Z4811" i="4"/>
  <c r="Z4812" i="4"/>
  <c r="Z4813" i="4"/>
  <c r="Z4814" i="4"/>
  <c r="Z4815" i="4"/>
  <c r="Z4816" i="4"/>
  <c r="Z4817" i="4"/>
  <c r="Z4818" i="4"/>
  <c r="Z4819" i="4"/>
  <c r="Z4820" i="4"/>
  <c r="Z4821" i="4"/>
  <c r="Z4822" i="4"/>
  <c r="Z4823" i="4"/>
  <c r="Z4824" i="4"/>
  <c r="Z4825" i="4"/>
  <c r="Z4826" i="4"/>
  <c r="Z4827" i="4"/>
  <c r="Z4828" i="4"/>
  <c r="Z4829" i="4"/>
  <c r="Z4830" i="4"/>
  <c r="Z4831" i="4"/>
  <c r="Z4832" i="4"/>
  <c r="Z4833" i="4"/>
  <c r="Z4834" i="4"/>
  <c r="Z4835" i="4"/>
  <c r="Z4836" i="4"/>
  <c r="Z4837" i="4"/>
  <c r="Z4838" i="4"/>
  <c r="Z4839" i="4"/>
  <c r="Z4840" i="4"/>
  <c r="Z4841" i="4"/>
  <c r="Z4842" i="4"/>
  <c r="Z4843" i="4"/>
  <c r="Z4844" i="4"/>
  <c r="Z4845" i="4"/>
  <c r="Z4846" i="4"/>
  <c r="Z4847" i="4"/>
  <c r="Z4848" i="4"/>
  <c r="Z4849" i="4"/>
  <c r="Z4850" i="4"/>
  <c r="Z4851" i="4"/>
  <c r="Z4852" i="4"/>
  <c r="Z4853" i="4"/>
  <c r="Z4854" i="4"/>
  <c r="Z4855" i="4"/>
  <c r="Z4856" i="4"/>
  <c r="Z4857" i="4"/>
  <c r="Z4858" i="4"/>
  <c r="Z4859" i="4"/>
  <c r="Z4860" i="4"/>
  <c r="Z4861" i="4"/>
  <c r="Z4862" i="4"/>
  <c r="Z4863" i="4"/>
  <c r="Z4864" i="4"/>
  <c r="Z4865" i="4"/>
  <c r="Z4866" i="4"/>
  <c r="Z4867" i="4"/>
  <c r="Z4868" i="4"/>
  <c r="Z4869" i="4"/>
  <c r="Z4870" i="4"/>
  <c r="Z4871" i="4"/>
  <c r="Z4872" i="4"/>
  <c r="Z4873" i="4"/>
  <c r="Z4874" i="4"/>
  <c r="Z4875" i="4"/>
  <c r="Z4876" i="4"/>
  <c r="Z4877" i="4"/>
  <c r="Z4878" i="4"/>
  <c r="Z4879" i="4"/>
  <c r="Z4880" i="4"/>
  <c r="Z4881" i="4"/>
  <c r="Z4882" i="4"/>
  <c r="Z4883" i="4"/>
  <c r="Z4884" i="4"/>
  <c r="Z4885" i="4"/>
  <c r="Z4886" i="4"/>
  <c r="Z4887" i="4"/>
  <c r="Z4888" i="4"/>
  <c r="Z4889" i="4"/>
  <c r="Z4890" i="4"/>
  <c r="Z4891" i="4"/>
  <c r="Z4892" i="4"/>
  <c r="Z4893" i="4"/>
  <c r="Z4894" i="4"/>
  <c r="Z4895" i="4"/>
  <c r="Z4896" i="4"/>
  <c r="Z4897" i="4"/>
  <c r="Z4898" i="4"/>
  <c r="Z4899" i="4"/>
  <c r="Z4900" i="4"/>
  <c r="Z4901" i="4"/>
  <c r="Z4902" i="4"/>
  <c r="Z4903" i="4"/>
  <c r="Z4904" i="4"/>
  <c r="Z4905" i="4"/>
  <c r="Z4906" i="4"/>
  <c r="Z4907" i="4"/>
  <c r="Z4908" i="4"/>
  <c r="Z4909" i="4"/>
  <c r="Z4910" i="4"/>
  <c r="Z4911" i="4"/>
  <c r="Z4912" i="4"/>
  <c r="Z4913" i="4"/>
  <c r="Z4914" i="4"/>
  <c r="Z4915" i="4"/>
  <c r="Z4916" i="4"/>
  <c r="Z4917" i="4"/>
  <c r="Z4918" i="4"/>
  <c r="Z4919" i="4"/>
  <c r="Z4920" i="4"/>
  <c r="Z4921" i="4"/>
  <c r="Z4922" i="4"/>
  <c r="Z4923" i="4"/>
  <c r="Z4924" i="4"/>
  <c r="Z4925" i="4"/>
  <c r="Z4926" i="4"/>
  <c r="Z4927" i="4"/>
  <c r="Z4928" i="4"/>
  <c r="Z4929" i="4"/>
  <c r="Z4930" i="4"/>
  <c r="Z4931" i="4"/>
  <c r="Z4932" i="4"/>
  <c r="Z4933" i="4"/>
  <c r="Z4934" i="4"/>
  <c r="Z4935" i="4"/>
  <c r="Z4936" i="4"/>
  <c r="Z4937" i="4"/>
  <c r="Z4938" i="4"/>
  <c r="Z4939" i="4"/>
  <c r="Z4940" i="4"/>
  <c r="Z4941" i="4"/>
  <c r="Z4942" i="4"/>
  <c r="Z4943" i="4"/>
  <c r="Z4944" i="4"/>
  <c r="Z4945" i="4"/>
  <c r="Z4946" i="4"/>
  <c r="Z4947" i="4"/>
  <c r="Z4948" i="4"/>
  <c r="Z4949" i="4"/>
  <c r="Z4950" i="4"/>
  <c r="Z4951" i="4"/>
  <c r="Z4952" i="4"/>
  <c r="Z4953" i="4"/>
  <c r="Z4954" i="4"/>
  <c r="Z4955" i="4"/>
  <c r="Z4956" i="4"/>
  <c r="Z4957" i="4"/>
  <c r="Z4958" i="4"/>
  <c r="Z4959" i="4"/>
  <c r="Z4960" i="4"/>
  <c r="Z4961" i="4"/>
  <c r="Z4962" i="4"/>
  <c r="Z4963" i="4"/>
  <c r="Z4964" i="4"/>
  <c r="Z4965" i="4"/>
  <c r="Z4966" i="4"/>
  <c r="Z4967" i="4"/>
  <c r="Z4968" i="4"/>
  <c r="Z4969" i="4"/>
  <c r="Z4970" i="4"/>
  <c r="Z4971" i="4"/>
  <c r="Z4972" i="4"/>
  <c r="Z4973" i="4"/>
  <c r="Z4974" i="4"/>
  <c r="Z4975" i="4"/>
  <c r="Z4976" i="4"/>
  <c r="Z4977" i="4"/>
  <c r="Z4978" i="4"/>
  <c r="Z4979" i="4"/>
  <c r="Z4980" i="4"/>
  <c r="Z4981" i="4"/>
  <c r="Z4982" i="4"/>
  <c r="Z4983" i="4"/>
  <c r="Z4984" i="4"/>
  <c r="Z4985" i="4"/>
  <c r="Z4986" i="4"/>
  <c r="Z4987" i="4"/>
  <c r="Z4988" i="4"/>
  <c r="Z4989" i="4"/>
  <c r="Z4990" i="4"/>
  <c r="Z4991" i="4"/>
  <c r="Z4992" i="4"/>
  <c r="Z4993" i="4"/>
  <c r="Z4994" i="4"/>
  <c r="Z4995" i="4"/>
  <c r="Z4996" i="4"/>
  <c r="Z4997" i="4"/>
  <c r="Z4998" i="4"/>
  <c r="Z4999" i="4"/>
  <c r="Z5000" i="4"/>
  <c r="Z5001" i="4"/>
  <c r="Y2" i="4"/>
  <c r="Y3" i="4"/>
  <c r="Y4" i="4"/>
  <c r="Y5" i="4"/>
  <c r="Y6" i="4"/>
  <c r="Y7" i="4"/>
  <c r="Y8" i="4"/>
  <c r="Y9" i="4"/>
  <c r="Y10" i="4"/>
  <c r="Y11" i="4"/>
  <c r="Y12" i="4"/>
  <c r="Y13" i="4"/>
  <c r="Y14" i="4"/>
  <c r="Y15" i="4"/>
  <c r="Y16" i="4"/>
  <c r="Y17" i="4"/>
  <c r="Y18" i="4"/>
  <c r="Y19" i="4"/>
  <c r="Y20" i="4"/>
  <c r="Y21" i="4"/>
  <c r="Y22" i="4"/>
  <c r="Y23" i="4"/>
  <c r="Y24" i="4"/>
  <c r="Y25" i="4"/>
  <c r="Y26" i="4"/>
  <c r="Y27" i="4"/>
  <c r="Y28" i="4"/>
  <c r="Y29" i="4"/>
  <c r="Y30" i="4"/>
  <c r="Y31" i="4"/>
  <c r="Y32" i="4"/>
  <c r="Y33" i="4"/>
  <c r="Y34" i="4"/>
  <c r="Y35" i="4"/>
  <c r="Y36" i="4"/>
  <c r="Y37" i="4"/>
  <c r="Y38" i="4"/>
  <c r="Y39" i="4"/>
  <c r="Y40" i="4"/>
  <c r="Y41" i="4"/>
  <c r="Y42" i="4"/>
  <c r="Y43" i="4"/>
  <c r="Y44" i="4"/>
  <c r="Y45" i="4"/>
  <c r="Y46" i="4"/>
  <c r="Y47" i="4"/>
  <c r="Y48" i="4"/>
  <c r="Y49" i="4"/>
  <c r="Y50" i="4"/>
  <c r="Y51" i="4"/>
  <c r="Y52" i="4"/>
  <c r="Y53" i="4"/>
  <c r="Y54" i="4"/>
  <c r="Y55" i="4"/>
  <c r="Y56" i="4"/>
  <c r="Y57" i="4"/>
  <c r="Y58" i="4"/>
  <c r="Y59" i="4"/>
  <c r="Y60" i="4"/>
  <c r="Y61" i="4"/>
  <c r="Y62" i="4"/>
  <c r="Y63" i="4"/>
  <c r="Y64" i="4"/>
  <c r="Y65" i="4"/>
  <c r="Y66" i="4"/>
  <c r="Y67" i="4"/>
  <c r="Y68" i="4"/>
  <c r="Y69" i="4"/>
  <c r="Y70" i="4"/>
  <c r="Y71" i="4"/>
  <c r="Y72" i="4"/>
  <c r="Y73" i="4"/>
  <c r="Y74" i="4"/>
  <c r="Y75" i="4"/>
  <c r="Y76" i="4"/>
  <c r="Y77" i="4"/>
  <c r="Y78" i="4"/>
  <c r="Y79" i="4"/>
  <c r="Y80" i="4"/>
  <c r="Y81" i="4"/>
  <c r="Y82" i="4"/>
  <c r="Y83" i="4"/>
  <c r="Y84" i="4"/>
  <c r="Y85" i="4"/>
  <c r="Y86" i="4"/>
  <c r="Y87" i="4"/>
  <c r="Y88" i="4"/>
  <c r="Y89" i="4"/>
  <c r="Y90" i="4"/>
  <c r="Y91" i="4"/>
  <c r="Y92" i="4"/>
  <c r="Y93" i="4"/>
  <c r="Y94" i="4"/>
  <c r="Y95" i="4"/>
  <c r="Y96" i="4"/>
  <c r="Y97" i="4"/>
  <c r="Y98" i="4"/>
  <c r="Y99" i="4"/>
  <c r="Y100" i="4"/>
  <c r="Y101" i="4"/>
  <c r="Y102" i="4"/>
  <c r="Y103" i="4"/>
  <c r="Y104" i="4"/>
  <c r="Y105" i="4"/>
  <c r="Y106" i="4"/>
  <c r="Y107" i="4"/>
  <c r="Y108" i="4"/>
  <c r="Y109" i="4"/>
  <c r="Y110" i="4"/>
  <c r="Y111" i="4"/>
  <c r="Y112" i="4"/>
  <c r="Y113" i="4"/>
  <c r="Y114" i="4"/>
  <c r="Y115" i="4"/>
  <c r="Y116" i="4"/>
  <c r="Y117" i="4"/>
  <c r="Y118" i="4"/>
  <c r="Y119" i="4"/>
  <c r="Y120" i="4"/>
  <c r="Y121" i="4"/>
  <c r="Y122" i="4"/>
  <c r="Y123" i="4"/>
  <c r="Y124" i="4"/>
  <c r="Y125" i="4"/>
  <c r="Y126" i="4"/>
  <c r="Y127" i="4"/>
  <c r="Y128" i="4"/>
  <c r="Y129" i="4"/>
  <c r="Y130" i="4"/>
  <c r="Y131" i="4"/>
  <c r="Y132" i="4"/>
  <c r="Y133" i="4"/>
  <c r="Y134" i="4"/>
  <c r="Y135" i="4"/>
  <c r="Y136" i="4"/>
  <c r="Y137" i="4"/>
  <c r="Y138" i="4"/>
  <c r="Y139" i="4"/>
  <c r="Y140" i="4"/>
  <c r="Y141" i="4"/>
  <c r="Y142" i="4"/>
  <c r="Y143" i="4"/>
  <c r="Y144" i="4"/>
  <c r="Y145" i="4"/>
  <c r="Y146" i="4"/>
  <c r="Y147" i="4"/>
  <c r="Y148" i="4"/>
  <c r="Y149" i="4"/>
  <c r="Y150" i="4"/>
  <c r="Y151" i="4"/>
  <c r="Y152" i="4"/>
  <c r="Y153" i="4"/>
  <c r="Y154" i="4"/>
  <c r="Y155" i="4"/>
  <c r="Y156" i="4"/>
  <c r="Y157" i="4"/>
  <c r="Y158" i="4"/>
  <c r="Y159" i="4"/>
  <c r="Y160" i="4"/>
  <c r="Y161" i="4"/>
  <c r="Y162" i="4"/>
  <c r="Y163" i="4"/>
  <c r="Y164" i="4"/>
  <c r="Y165" i="4"/>
  <c r="Y166" i="4"/>
  <c r="Y167" i="4"/>
  <c r="Y168" i="4"/>
  <c r="Y169" i="4"/>
  <c r="Y170" i="4"/>
  <c r="Y171" i="4"/>
  <c r="Y172" i="4"/>
  <c r="Y173" i="4"/>
  <c r="Y174" i="4"/>
  <c r="Y175" i="4"/>
  <c r="Y176" i="4"/>
  <c r="Y177" i="4"/>
  <c r="Y178" i="4"/>
  <c r="Y179" i="4"/>
  <c r="Y180" i="4"/>
  <c r="Y181" i="4"/>
  <c r="Y182" i="4"/>
  <c r="Y183" i="4"/>
  <c r="Y184" i="4"/>
  <c r="Y185" i="4"/>
  <c r="Y186" i="4"/>
  <c r="Y187" i="4"/>
  <c r="Y188" i="4"/>
  <c r="Y189" i="4"/>
  <c r="Y190" i="4"/>
  <c r="Y191" i="4"/>
  <c r="Y192" i="4"/>
  <c r="Y193" i="4"/>
  <c r="Y194" i="4"/>
  <c r="Y195" i="4"/>
  <c r="Y196" i="4"/>
  <c r="Y197" i="4"/>
  <c r="Y198" i="4"/>
  <c r="Y199" i="4"/>
  <c r="Y200" i="4"/>
  <c r="Y201" i="4"/>
  <c r="Y202" i="4"/>
  <c r="Y203" i="4"/>
  <c r="Y204" i="4"/>
  <c r="Y205" i="4"/>
  <c r="Y206" i="4"/>
  <c r="Y207" i="4"/>
  <c r="Y208" i="4"/>
  <c r="Y209" i="4"/>
  <c r="Y210" i="4"/>
  <c r="Y211" i="4"/>
  <c r="Y212" i="4"/>
  <c r="Y213" i="4"/>
  <c r="Y214" i="4"/>
  <c r="Y215" i="4"/>
  <c r="Y216" i="4"/>
  <c r="Y217" i="4"/>
  <c r="Y218" i="4"/>
  <c r="Y219" i="4"/>
  <c r="Y220" i="4"/>
  <c r="Y221" i="4"/>
  <c r="Y222" i="4"/>
  <c r="Y223" i="4"/>
  <c r="Y224" i="4"/>
  <c r="Y225" i="4"/>
  <c r="Y226" i="4"/>
  <c r="Y227" i="4"/>
  <c r="Y228" i="4"/>
  <c r="Y229" i="4"/>
  <c r="Y230" i="4"/>
  <c r="Y231" i="4"/>
  <c r="Y232" i="4"/>
  <c r="Y233" i="4"/>
  <c r="Y234" i="4"/>
  <c r="Y235" i="4"/>
  <c r="Y236" i="4"/>
  <c r="Y237" i="4"/>
  <c r="Y238" i="4"/>
  <c r="Y239" i="4"/>
  <c r="Y240" i="4"/>
  <c r="Y241" i="4"/>
  <c r="Y242" i="4"/>
  <c r="Y243" i="4"/>
  <c r="Y244" i="4"/>
  <c r="Y245" i="4"/>
  <c r="Y246" i="4"/>
  <c r="Y247" i="4"/>
  <c r="Y248" i="4"/>
  <c r="Y249" i="4"/>
  <c r="Y250" i="4"/>
  <c r="Y251" i="4"/>
  <c r="Y252" i="4"/>
  <c r="Y253" i="4"/>
  <c r="Y254" i="4"/>
  <c r="Y255" i="4"/>
  <c r="Y256" i="4"/>
  <c r="Y257" i="4"/>
  <c r="Y258" i="4"/>
  <c r="Y259" i="4"/>
  <c r="Y260" i="4"/>
  <c r="Y261" i="4"/>
  <c r="Y262" i="4"/>
  <c r="Y263" i="4"/>
  <c r="Y264" i="4"/>
  <c r="Y265" i="4"/>
  <c r="Y266" i="4"/>
  <c r="Y267" i="4"/>
  <c r="Y268" i="4"/>
  <c r="Y269" i="4"/>
  <c r="Y270" i="4"/>
  <c r="Y271" i="4"/>
  <c r="Y272" i="4"/>
  <c r="Y273" i="4"/>
  <c r="Y274" i="4"/>
  <c r="Y275" i="4"/>
  <c r="Y276" i="4"/>
  <c r="Y277" i="4"/>
  <c r="Y278" i="4"/>
  <c r="Y279" i="4"/>
  <c r="Y280" i="4"/>
  <c r="Y281" i="4"/>
  <c r="Y282" i="4"/>
  <c r="Y283" i="4"/>
  <c r="Y284" i="4"/>
  <c r="Y285" i="4"/>
  <c r="Y286" i="4"/>
  <c r="Y287" i="4"/>
  <c r="Y288" i="4"/>
  <c r="Y289" i="4"/>
  <c r="Y290" i="4"/>
  <c r="Y291" i="4"/>
  <c r="Y292" i="4"/>
  <c r="Y293" i="4"/>
  <c r="Y294" i="4"/>
  <c r="Y295" i="4"/>
  <c r="Y296" i="4"/>
  <c r="Y297" i="4"/>
  <c r="Y298" i="4"/>
  <c r="Y299" i="4"/>
  <c r="Y300" i="4"/>
  <c r="Y301" i="4"/>
  <c r="Y302" i="4"/>
  <c r="Y303" i="4"/>
  <c r="Y304" i="4"/>
  <c r="Y305" i="4"/>
  <c r="Y306" i="4"/>
  <c r="Y307" i="4"/>
  <c r="Y308" i="4"/>
  <c r="Y309" i="4"/>
  <c r="Y310" i="4"/>
  <c r="Y311" i="4"/>
  <c r="Y312" i="4"/>
  <c r="Y313" i="4"/>
  <c r="Y314" i="4"/>
  <c r="Y315" i="4"/>
  <c r="Y316" i="4"/>
  <c r="Y317" i="4"/>
  <c r="Y318" i="4"/>
  <c r="Y319" i="4"/>
  <c r="Y320" i="4"/>
  <c r="Y321" i="4"/>
  <c r="Y322" i="4"/>
  <c r="Y323" i="4"/>
  <c r="Y324" i="4"/>
  <c r="Y325" i="4"/>
  <c r="Y326" i="4"/>
  <c r="Y327" i="4"/>
  <c r="Y328" i="4"/>
  <c r="Y329" i="4"/>
  <c r="Y330" i="4"/>
  <c r="Y331" i="4"/>
  <c r="Y332" i="4"/>
  <c r="Y333" i="4"/>
  <c r="Y334" i="4"/>
  <c r="Y335" i="4"/>
  <c r="Y336" i="4"/>
  <c r="Y337" i="4"/>
  <c r="Y338" i="4"/>
  <c r="Y339" i="4"/>
  <c r="Y340" i="4"/>
  <c r="Y341" i="4"/>
  <c r="Y342" i="4"/>
  <c r="Y343" i="4"/>
  <c r="Y344" i="4"/>
  <c r="Y345" i="4"/>
  <c r="Y346" i="4"/>
  <c r="Y347" i="4"/>
  <c r="Y348" i="4"/>
  <c r="Y349" i="4"/>
  <c r="Y350" i="4"/>
  <c r="Y351" i="4"/>
  <c r="Y352" i="4"/>
  <c r="Y353" i="4"/>
  <c r="Y354" i="4"/>
  <c r="Y355" i="4"/>
  <c r="Y356" i="4"/>
  <c r="Y357" i="4"/>
  <c r="Y358" i="4"/>
  <c r="Y359" i="4"/>
  <c r="Y360" i="4"/>
  <c r="Y361" i="4"/>
  <c r="Y362" i="4"/>
  <c r="Y363" i="4"/>
  <c r="Y364" i="4"/>
  <c r="Y365" i="4"/>
  <c r="Y366" i="4"/>
  <c r="Y367" i="4"/>
  <c r="Y368" i="4"/>
  <c r="Y369" i="4"/>
  <c r="Y370" i="4"/>
  <c r="Y371" i="4"/>
  <c r="Y372" i="4"/>
  <c r="Y373" i="4"/>
  <c r="Y374" i="4"/>
  <c r="Y375" i="4"/>
  <c r="Y376" i="4"/>
  <c r="Y377" i="4"/>
  <c r="Y378" i="4"/>
  <c r="Y379" i="4"/>
  <c r="Y380" i="4"/>
  <c r="Y381" i="4"/>
  <c r="Y382" i="4"/>
  <c r="Y383" i="4"/>
  <c r="Y384" i="4"/>
  <c r="Y385" i="4"/>
  <c r="Y386" i="4"/>
  <c r="Y387" i="4"/>
  <c r="Y388" i="4"/>
  <c r="Y389" i="4"/>
  <c r="Y390" i="4"/>
  <c r="Y391" i="4"/>
  <c r="Y392" i="4"/>
  <c r="Y393" i="4"/>
  <c r="Y394" i="4"/>
  <c r="Y395" i="4"/>
  <c r="Y396" i="4"/>
  <c r="Y397" i="4"/>
  <c r="Y398" i="4"/>
  <c r="Y399" i="4"/>
  <c r="Y400" i="4"/>
  <c r="Y401" i="4"/>
  <c r="Y402" i="4"/>
  <c r="Y403" i="4"/>
  <c r="Y404" i="4"/>
  <c r="Y405" i="4"/>
  <c r="Y406" i="4"/>
  <c r="Y407" i="4"/>
  <c r="Y408" i="4"/>
  <c r="Y409" i="4"/>
  <c r="Y410" i="4"/>
  <c r="Y411" i="4"/>
  <c r="Y412" i="4"/>
  <c r="Y413" i="4"/>
  <c r="Y414" i="4"/>
  <c r="Y415" i="4"/>
  <c r="Y416" i="4"/>
  <c r="Y417" i="4"/>
  <c r="Y418" i="4"/>
  <c r="Y419" i="4"/>
  <c r="Y420" i="4"/>
  <c r="Y421" i="4"/>
  <c r="Y422" i="4"/>
  <c r="Y423" i="4"/>
  <c r="Y424" i="4"/>
  <c r="Y425" i="4"/>
  <c r="Y426" i="4"/>
  <c r="Y427" i="4"/>
  <c r="Y428" i="4"/>
  <c r="Y429" i="4"/>
  <c r="Y430" i="4"/>
  <c r="Y431" i="4"/>
  <c r="Y432" i="4"/>
  <c r="Y433" i="4"/>
  <c r="Y434" i="4"/>
  <c r="Y435" i="4"/>
  <c r="Y436" i="4"/>
  <c r="Y437" i="4"/>
  <c r="Y438" i="4"/>
  <c r="Y439" i="4"/>
  <c r="Y440" i="4"/>
  <c r="Y441" i="4"/>
  <c r="Y442" i="4"/>
  <c r="Y443" i="4"/>
  <c r="Y444" i="4"/>
  <c r="Y445" i="4"/>
  <c r="Y446" i="4"/>
  <c r="Y447" i="4"/>
  <c r="Y448" i="4"/>
  <c r="Y449" i="4"/>
  <c r="Y450" i="4"/>
  <c r="Y451" i="4"/>
  <c r="Y452" i="4"/>
  <c r="Y453" i="4"/>
  <c r="Y454" i="4"/>
  <c r="Y455" i="4"/>
  <c r="Y456" i="4"/>
  <c r="Y457" i="4"/>
  <c r="Y458" i="4"/>
  <c r="Y459" i="4"/>
  <c r="Y460" i="4"/>
  <c r="Y461" i="4"/>
  <c r="Y462" i="4"/>
  <c r="Y463" i="4"/>
  <c r="Y464" i="4"/>
  <c r="Y465" i="4"/>
  <c r="Y466" i="4"/>
  <c r="Y467" i="4"/>
  <c r="Y468" i="4"/>
  <c r="Y469" i="4"/>
  <c r="Y470" i="4"/>
  <c r="Y471" i="4"/>
  <c r="Y472" i="4"/>
  <c r="Y473" i="4"/>
  <c r="Y474" i="4"/>
  <c r="Y475" i="4"/>
  <c r="Y476" i="4"/>
  <c r="Y477" i="4"/>
  <c r="Y478" i="4"/>
  <c r="Y479" i="4"/>
  <c r="Y480" i="4"/>
  <c r="Y481" i="4"/>
  <c r="Y482" i="4"/>
  <c r="Y483" i="4"/>
  <c r="Y484" i="4"/>
  <c r="Y485" i="4"/>
  <c r="Y486" i="4"/>
  <c r="Y487" i="4"/>
  <c r="Y488" i="4"/>
  <c r="Y489" i="4"/>
  <c r="Y490" i="4"/>
  <c r="Y491" i="4"/>
  <c r="Y492" i="4"/>
  <c r="Y493" i="4"/>
  <c r="Y494" i="4"/>
  <c r="Y495" i="4"/>
  <c r="Y496" i="4"/>
  <c r="Y497" i="4"/>
  <c r="Y498" i="4"/>
  <c r="Y499" i="4"/>
  <c r="Y500" i="4"/>
  <c r="Y501" i="4"/>
  <c r="Y502" i="4"/>
  <c r="Y503" i="4"/>
  <c r="Y504" i="4"/>
  <c r="Y505" i="4"/>
  <c r="Y506" i="4"/>
  <c r="Y507" i="4"/>
  <c r="Y508" i="4"/>
  <c r="Y509" i="4"/>
  <c r="Y510" i="4"/>
  <c r="Y511" i="4"/>
  <c r="Y512" i="4"/>
  <c r="Y513" i="4"/>
  <c r="Y514" i="4"/>
  <c r="Y515" i="4"/>
  <c r="Y516" i="4"/>
  <c r="Y517" i="4"/>
  <c r="Y518" i="4"/>
  <c r="Y519" i="4"/>
  <c r="Y520" i="4"/>
  <c r="Y521" i="4"/>
  <c r="Y522" i="4"/>
  <c r="Y523" i="4"/>
  <c r="Y524" i="4"/>
  <c r="Y525" i="4"/>
  <c r="Y526" i="4"/>
  <c r="Y527" i="4"/>
  <c r="Y528" i="4"/>
  <c r="Y529" i="4"/>
  <c r="Y530" i="4"/>
  <c r="Y531" i="4"/>
  <c r="Y532" i="4"/>
  <c r="Y533" i="4"/>
  <c r="Y534" i="4"/>
  <c r="Y535" i="4"/>
  <c r="Y536" i="4"/>
  <c r="Y537" i="4"/>
  <c r="Y538" i="4"/>
  <c r="Y539" i="4"/>
  <c r="Y540" i="4"/>
  <c r="Y541" i="4"/>
  <c r="Y542" i="4"/>
  <c r="Y543" i="4"/>
  <c r="Y544" i="4"/>
  <c r="Y545" i="4"/>
  <c r="Y546" i="4"/>
  <c r="Y547" i="4"/>
  <c r="Y548" i="4"/>
  <c r="Y549" i="4"/>
  <c r="Y550" i="4"/>
  <c r="Y551" i="4"/>
  <c r="Y552" i="4"/>
  <c r="Y553" i="4"/>
  <c r="Y554" i="4"/>
  <c r="Y555" i="4"/>
  <c r="Y556" i="4"/>
  <c r="Y557" i="4"/>
  <c r="Y558" i="4"/>
  <c r="Y559" i="4"/>
  <c r="Y560" i="4"/>
  <c r="Y561" i="4"/>
  <c r="Y562" i="4"/>
  <c r="Y563" i="4"/>
  <c r="Y564" i="4"/>
  <c r="Y565" i="4"/>
  <c r="Y566" i="4"/>
  <c r="Y567" i="4"/>
  <c r="Y568" i="4"/>
  <c r="Y569" i="4"/>
  <c r="Y570" i="4"/>
  <c r="Y571" i="4"/>
  <c r="Y572" i="4"/>
  <c r="Y573" i="4"/>
  <c r="Y574" i="4"/>
  <c r="Y575" i="4"/>
  <c r="Y576" i="4"/>
  <c r="Y577" i="4"/>
  <c r="Y578" i="4"/>
  <c r="Y579" i="4"/>
  <c r="Y580" i="4"/>
  <c r="Y581" i="4"/>
  <c r="Y582" i="4"/>
  <c r="Y583" i="4"/>
  <c r="Y584" i="4"/>
  <c r="Y585" i="4"/>
  <c r="Y586" i="4"/>
  <c r="Y587" i="4"/>
  <c r="Y588" i="4"/>
  <c r="Y589" i="4"/>
  <c r="Y590" i="4"/>
  <c r="Y591" i="4"/>
  <c r="Y592" i="4"/>
  <c r="Y593" i="4"/>
  <c r="Y594" i="4"/>
  <c r="Y595" i="4"/>
  <c r="Y596" i="4"/>
  <c r="Y597" i="4"/>
  <c r="Y598" i="4"/>
  <c r="Y599" i="4"/>
  <c r="Y600" i="4"/>
  <c r="Y601" i="4"/>
  <c r="Y602" i="4"/>
  <c r="Y603" i="4"/>
  <c r="Y604" i="4"/>
  <c r="Y605" i="4"/>
  <c r="Y606" i="4"/>
  <c r="Y607" i="4"/>
  <c r="Y608" i="4"/>
  <c r="Y609" i="4"/>
  <c r="Y610" i="4"/>
  <c r="Y611" i="4"/>
  <c r="Y612" i="4"/>
  <c r="Y613" i="4"/>
  <c r="Y614" i="4"/>
  <c r="Y615" i="4"/>
  <c r="Y616" i="4"/>
  <c r="Y617" i="4"/>
  <c r="Y618" i="4"/>
  <c r="Y619" i="4"/>
  <c r="Y620" i="4"/>
  <c r="Y621" i="4"/>
  <c r="Y622" i="4"/>
  <c r="Y623" i="4"/>
  <c r="Y624" i="4"/>
  <c r="Y625" i="4"/>
  <c r="Y626" i="4"/>
  <c r="Y627" i="4"/>
  <c r="Y628" i="4"/>
  <c r="Y629" i="4"/>
  <c r="Y630" i="4"/>
  <c r="Y631" i="4"/>
  <c r="Y632" i="4"/>
  <c r="Y633" i="4"/>
  <c r="Y634" i="4"/>
  <c r="Y635" i="4"/>
  <c r="Y636" i="4"/>
  <c r="Y637" i="4"/>
  <c r="Y638" i="4"/>
  <c r="Y639" i="4"/>
  <c r="Y640" i="4"/>
  <c r="Y641" i="4"/>
  <c r="Y642" i="4"/>
  <c r="Y643" i="4"/>
  <c r="Y644" i="4"/>
  <c r="Y645" i="4"/>
  <c r="Y646" i="4"/>
  <c r="Y647" i="4"/>
  <c r="Y648" i="4"/>
  <c r="Y649" i="4"/>
  <c r="Y650" i="4"/>
  <c r="Y651" i="4"/>
  <c r="Y652" i="4"/>
  <c r="Y653" i="4"/>
  <c r="Y654" i="4"/>
  <c r="Y655" i="4"/>
  <c r="Y656" i="4"/>
  <c r="Y657" i="4"/>
  <c r="Y658" i="4"/>
  <c r="Y659" i="4"/>
  <c r="Y660" i="4"/>
  <c r="Y661" i="4"/>
  <c r="Y662" i="4"/>
  <c r="Y663" i="4"/>
  <c r="Y664" i="4"/>
  <c r="Y665" i="4"/>
  <c r="Y666" i="4"/>
  <c r="Y667" i="4"/>
  <c r="Y668" i="4"/>
  <c r="Y669" i="4"/>
  <c r="Y670" i="4"/>
  <c r="Y671" i="4"/>
  <c r="Y672" i="4"/>
  <c r="Y673" i="4"/>
  <c r="Y674" i="4"/>
  <c r="Y675" i="4"/>
  <c r="Y676" i="4"/>
  <c r="Y677" i="4"/>
  <c r="Y678" i="4"/>
  <c r="Y679" i="4"/>
  <c r="Y680" i="4"/>
  <c r="Y681" i="4"/>
  <c r="Y682" i="4"/>
  <c r="Y683" i="4"/>
  <c r="Y684" i="4"/>
  <c r="Y685" i="4"/>
  <c r="Y686" i="4"/>
  <c r="Y687" i="4"/>
  <c r="Y688" i="4"/>
  <c r="Y689" i="4"/>
  <c r="Y690" i="4"/>
  <c r="Y691" i="4"/>
  <c r="Y692" i="4"/>
  <c r="Y693" i="4"/>
  <c r="Y694" i="4"/>
  <c r="Y695" i="4"/>
  <c r="Y696" i="4"/>
  <c r="Y697" i="4"/>
  <c r="Y698" i="4"/>
  <c r="Y699" i="4"/>
  <c r="Y700" i="4"/>
  <c r="Y701" i="4"/>
  <c r="Y702" i="4"/>
  <c r="Y703" i="4"/>
  <c r="Y704" i="4"/>
  <c r="Y705" i="4"/>
  <c r="Y706" i="4"/>
  <c r="Y707" i="4"/>
  <c r="Y708" i="4"/>
  <c r="Y709" i="4"/>
  <c r="Y710" i="4"/>
  <c r="Y711" i="4"/>
  <c r="Y712" i="4"/>
  <c r="Y713" i="4"/>
  <c r="Y714" i="4"/>
  <c r="Y715" i="4"/>
  <c r="Y716" i="4"/>
  <c r="Y717" i="4"/>
  <c r="Y718" i="4"/>
  <c r="Y719" i="4"/>
  <c r="Y720" i="4"/>
  <c r="Y721" i="4"/>
  <c r="Y722" i="4"/>
  <c r="Y723" i="4"/>
  <c r="Y724" i="4"/>
  <c r="Y725" i="4"/>
  <c r="Y726" i="4"/>
  <c r="Y727" i="4"/>
  <c r="Y728" i="4"/>
  <c r="Y729" i="4"/>
  <c r="Y730" i="4"/>
  <c r="Y731" i="4"/>
  <c r="Y732" i="4"/>
  <c r="Y733" i="4"/>
  <c r="Y734" i="4"/>
  <c r="Y735" i="4"/>
  <c r="Y736" i="4"/>
  <c r="Y737" i="4"/>
  <c r="Y738" i="4"/>
  <c r="Y739" i="4"/>
  <c r="Y740" i="4"/>
  <c r="Y741" i="4"/>
  <c r="Y742" i="4"/>
  <c r="Y743" i="4"/>
  <c r="Y744" i="4"/>
  <c r="Y745" i="4"/>
  <c r="Y746" i="4"/>
  <c r="Y747" i="4"/>
  <c r="Y748" i="4"/>
  <c r="Y749" i="4"/>
  <c r="Y750" i="4"/>
  <c r="Y751" i="4"/>
  <c r="Y752" i="4"/>
  <c r="Y753" i="4"/>
  <c r="Y754" i="4"/>
  <c r="Y755" i="4"/>
  <c r="Y756" i="4"/>
  <c r="Y757" i="4"/>
  <c r="Y758" i="4"/>
  <c r="Y759" i="4"/>
  <c r="Y760" i="4"/>
  <c r="Y761" i="4"/>
  <c r="Y762" i="4"/>
  <c r="Y763" i="4"/>
  <c r="Y764" i="4"/>
  <c r="Y765" i="4"/>
  <c r="Y766" i="4"/>
  <c r="Y767" i="4"/>
  <c r="Y768" i="4"/>
  <c r="Y769" i="4"/>
  <c r="Y770" i="4"/>
  <c r="Y771" i="4"/>
  <c r="Y772" i="4"/>
  <c r="Y773" i="4"/>
  <c r="Y774" i="4"/>
  <c r="Y775" i="4"/>
  <c r="Y776" i="4"/>
  <c r="Y777" i="4"/>
  <c r="Y778" i="4"/>
  <c r="Y779" i="4"/>
  <c r="Y780" i="4"/>
  <c r="Y781" i="4"/>
  <c r="Y782" i="4"/>
  <c r="Y783" i="4"/>
  <c r="Y784" i="4"/>
  <c r="Y785" i="4"/>
  <c r="Y786" i="4"/>
  <c r="Y787" i="4"/>
  <c r="Y788" i="4"/>
  <c r="Y789" i="4"/>
  <c r="Y790" i="4"/>
  <c r="Y791" i="4"/>
  <c r="Y792" i="4"/>
  <c r="Y793" i="4"/>
  <c r="Y794" i="4"/>
  <c r="Y795" i="4"/>
  <c r="Y796" i="4"/>
  <c r="Y797" i="4"/>
  <c r="Y798" i="4"/>
  <c r="Y799" i="4"/>
  <c r="Y800" i="4"/>
  <c r="Y801" i="4"/>
  <c r="Y802" i="4"/>
  <c r="Y803" i="4"/>
  <c r="Y804" i="4"/>
  <c r="Y805" i="4"/>
  <c r="Y806" i="4"/>
  <c r="Y807" i="4"/>
  <c r="Y808" i="4"/>
  <c r="Y809" i="4"/>
  <c r="Y810" i="4"/>
  <c r="Y811" i="4"/>
  <c r="Y812" i="4"/>
  <c r="Y813" i="4"/>
  <c r="Y814" i="4"/>
  <c r="Y815" i="4"/>
  <c r="Y816" i="4"/>
  <c r="Y817" i="4"/>
  <c r="Y818" i="4"/>
  <c r="Y819" i="4"/>
  <c r="Y820" i="4"/>
  <c r="Y821" i="4"/>
  <c r="Y822" i="4"/>
  <c r="Y823" i="4"/>
  <c r="Y824" i="4"/>
  <c r="Y825" i="4"/>
  <c r="Y826" i="4"/>
  <c r="Y827" i="4"/>
  <c r="Y828" i="4"/>
  <c r="Y829" i="4"/>
  <c r="Y830" i="4"/>
  <c r="Y831" i="4"/>
  <c r="Y832" i="4"/>
  <c r="Y833" i="4"/>
  <c r="Y834" i="4"/>
  <c r="Y835" i="4"/>
  <c r="Y836" i="4"/>
  <c r="Y837" i="4"/>
  <c r="Y838" i="4"/>
  <c r="Y839" i="4"/>
  <c r="Y840" i="4"/>
  <c r="Y841" i="4"/>
  <c r="Y842" i="4"/>
  <c r="Y843" i="4"/>
  <c r="Y844" i="4"/>
  <c r="Y845" i="4"/>
  <c r="Y846" i="4"/>
  <c r="Y847" i="4"/>
  <c r="Y848" i="4"/>
  <c r="Y849" i="4"/>
  <c r="Y850" i="4"/>
  <c r="Y851" i="4"/>
  <c r="Y852" i="4"/>
  <c r="Y853" i="4"/>
  <c r="Y854" i="4"/>
  <c r="Y855" i="4"/>
  <c r="Y856" i="4"/>
  <c r="Y857" i="4"/>
  <c r="Y858" i="4"/>
  <c r="Y859" i="4"/>
  <c r="Y860" i="4"/>
  <c r="Y861" i="4"/>
  <c r="Y862" i="4"/>
  <c r="Y863" i="4"/>
  <c r="Y864" i="4"/>
  <c r="Y865" i="4"/>
  <c r="Y866" i="4"/>
  <c r="Y867" i="4"/>
  <c r="Y868" i="4"/>
  <c r="Y869" i="4"/>
  <c r="Y870" i="4"/>
  <c r="Y871" i="4"/>
  <c r="Y872" i="4"/>
  <c r="Y873" i="4"/>
  <c r="Y874" i="4"/>
  <c r="Y875" i="4"/>
  <c r="Y876" i="4"/>
  <c r="Y877" i="4"/>
  <c r="Y878" i="4"/>
  <c r="Y879" i="4"/>
  <c r="Y880" i="4"/>
  <c r="Y881" i="4"/>
  <c r="Y882" i="4"/>
  <c r="Y883" i="4"/>
  <c r="Y884" i="4"/>
  <c r="Y885" i="4"/>
  <c r="Y886" i="4"/>
  <c r="Y887" i="4"/>
  <c r="Y888" i="4"/>
  <c r="Y889" i="4"/>
  <c r="Y890" i="4"/>
  <c r="Y891" i="4"/>
  <c r="Y892" i="4"/>
  <c r="Y893" i="4"/>
  <c r="Y894" i="4"/>
  <c r="Y895" i="4"/>
  <c r="Y896" i="4"/>
  <c r="Y897" i="4"/>
  <c r="Y898" i="4"/>
  <c r="Y899" i="4"/>
  <c r="Y900" i="4"/>
  <c r="Y901" i="4"/>
  <c r="Y902" i="4"/>
  <c r="Y903" i="4"/>
  <c r="Y904" i="4"/>
  <c r="Y905" i="4"/>
  <c r="Y906" i="4"/>
  <c r="Y907" i="4"/>
  <c r="Y908" i="4"/>
  <c r="Y909" i="4"/>
  <c r="Y910" i="4"/>
  <c r="Y911" i="4"/>
  <c r="Y912" i="4"/>
  <c r="Y913" i="4"/>
  <c r="Y914" i="4"/>
  <c r="Y915" i="4"/>
  <c r="Y916" i="4"/>
  <c r="Y917" i="4"/>
  <c r="Y918" i="4"/>
  <c r="Y919" i="4"/>
  <c r="Y920" i="4"/>
  <c r="Y921" i="4"/>
  <c r="Y922" i="4"/>
  <c r="Y923" i="4"/>
  <c r="Y924" i="4"/>
  <c r="Y925" i="4"/>
  <c r="Y926" i="4"/>
  <c r="Y927" i="4"/>
  <c r="Y928" i="4"/>
  <c r="Y929" i="4"/>
  <c r="Y930" i="4"/>
  <c r="Y931" i="4"/>
  <c r="Y932" i="4"/>
  <c r="Y933" i="4"/>
  <c r="Y934" i="4"/>
  <c r="Y935" i="4"/>
  <c r="Y936" i="4"/>
  <c r="Y937" i="4"/>
  <c r="Y938" i="4"/>
  <c r="Y939" i="4"/>
  <c r="Y940" i="4"/>
  <c r="Y941" i="4"/>
  <c r="Y942" i="4"/>
  <c r="Y943" i="4"/>
  <c r="Y944" i="4"/>
  <c r="Y945" i="4"/>
  <c r="Y946" i="4"/>
  <c r="Y947" i="4"/>
  <c r="Y948" i="4"/>
  <c r="Y949" i="4"/>
  <c r="Y950" i="4"/>
  <c r="Y951" i="4"/>
  <c r="Y952" i="4"/>
  <c r="Y953" i="4"/>
  <c r="Y954" i="4"/>
  <c r="Y955" i="4"/>
  <c r="Y956" i="4"/>
  <c r="Y957" i="4"/>
  <c r="Y958" i="4"/>
  <c r="Y959" i="4"/>
  <c r="Y960" i="4"/>
  <c r="Y961" i="4"/>
  <c r="Y962" i="4"/>
  <c r="Y963" i="4"/>
  <c r="Y964" i="4"/>
  <c r="Y965" i="4"/>
  <c r="Y966" i="4"/>
  <c r="Y967" i="4"/>
  <c r="Y968" i="4"/>
  <c r="Y969" i="4"/>
  <c r="Y970" i="4"/>
  <c r="Y971" i="4"/>
  <c r="Y972" i="4"/>
  <c r="Y973" i="4"/>
  <c r="Y974" i="4"/>
  <c r="Y975" i="4"/>
  <c r="Y976" i="4"/>
  <c r="Y977" i="4"/>
  <c r="Y978" i="4"/>
  <c r="Y979" i="4"/>
  <c r="Y980" i="4"/>
  <c r="Y981" i="4"/>
  <c r="Y982" i="4"/>
  <c r="Y983" i="4"/>
  <c r="Y984" i="4"/>
  <c r="Y985" i="4"/>
  <c r="Y986" i="4"/>
  <c r="Y987" i="4"/>
  <c r="Y988" i="4"/>
  <c r="Y989" i="4"/>
  <c r="Y990" i="4"/>
  <c r="Y991" i="4"/>
  <c r="Y992" i="4"/>
  <c r="Y993" i="4"/>
  <c r="Y994" i="4"/>
  <c r="Y995" i="4"/>
  <c r="Y996" i="4"/>
  <c r="Y997" i="4"/>
  <c r="Y998" i="4"/>
  <c r="Y999" i="4"/>
  <c r="Y1000" i="4"/>
  <c r="Y1001" i="4"/>
  <c r="Y1002" i="4"/>
  <c r="Y1003" i="4"/>
  <c r="Y1004" i="4"/>
  <c r="Y1005" i="4"/>
  <c r="Y1006" i="4"/>
  <c r="Y1007" i="4"/>
  <c r="Y1008" i="4"/>
  <c r="Y1009" i="4"/>
  <c r="Y1010" i="4"/>
  <c r="Y1011" i="4"/>
  <c r="Y1012" i="4"/>
  <c r="Y1013" i="4"/>
  <c r="Y1014" i="4"/>
  <c r="Y1015" i="4"/>
  <c r="Y1016" i="4"/>
  <c r="Y1017" i="4"/>
  <c r="Y1018" i="4"/>
  <c r="Y1019" i="4"/>
  <c r="Y1020" i="4"/>
  <c r="Y1021" i="4"/>
  <c r="Y1022" i="4"/>
  <c r="Y1023" i="4"/>
  <c r="Y1024" i="4"/>
  <c r="Y1025" i="4"/>
  <c r="Y1026" i="4"/>
  <c r="Y1027" i="4"/>
  <c r="Y1028" i="4"/>
  <c r="Y1029" i="4"/>
  <c r="Y1030" i="4"/>
  <c r="Y1031" i="4"/>
  <c r="Y1032" i="4"/>
  <c r="Y1033" i="4"/>
  <c r="Y1034" i="4"/>
  <c r="Y1035" i="4"/>
  <c r="Y1036" i="4"/>
  <c r="Y1037" i="4"/>
  <c r="Y1038" i="4"/>
  <c r="Y1039" i="4"/>
  <c r="Y1040" i="4"/>
  <c r="Y1041" i="4"/>
  <c r="Y1042" i="4"/>
  <c r="Y1043" i="4"/>
  <c r="Y1044" i="4"/>
  <c r="Y1045" i="4"/>
  <c r="Y1046" i="4"/>
  <c r="Y1047" i="4"/>
  <c r="Y1048" i="4"/>
  <c r="Y1049" i="4"/>
  <c r="Y1050" i="4"/>
  <c r="Y1051" i="4"/>
  <c r="Y1052" i="4"/>
  <c r="Y1053" i="4"/>
  <c r="Y1054" i="4"/>
  <c r="Y1055" i="4"/>
  <c r="Y1056" i="4"/>
  <c r="Y1057" i="4"/>
  <c r="Y1058" i="4"/>
  <c r="Y1059" i="4"/>
  <c r="Y1060" i="4"/>
  <c r="Y1061" i="4"/>
  <c r="Y1062" i="4"/>
  <c r="Y1063" i="4"/>
  <c r="Y1064" i="4"/>
  <c r="Y1065" i="4"/>
  <c r="Y1066" i="4"/>
  <c r="Y1067" i="4"/>
  <c r="Y1068" i="4"/>
  <c r="Y1069" i="4"/>
  <c r="Y1070" i="4"/>
  <c r="Y1071" i="4"/>
  <c r="Y1072" i="4"/>
  <c r="Y1073" i="4"/>
  <c r="Y1074" i="4"/>
  <c r="Y1075" i="4"/>
  <c r="Y1076" i="4"/>
  <c r="Y1077" i="4"/>
  <c r="Y1078" i="4"/>
  <c r="Y1079" i="4"/>
  <c r="Y1080" i="4"/>
  <c r="Y1081" i="4"/>
  <c r="Y1082" i="4"/>
  <c r="Y1083" i="4"/>
  <c r="Y1084" i="4"/>
  <c r="Y1085" i="4"/>
  <c r="Y1086" i="4"/>
  <c r="Y1087" i="4"/>
  <c r="Y1088" i="4"/>
  <c r="Y1089" i="4"/>
  <c r="Y1090" i="4"/>
  <c r="Y1091" i="4"/>
  <c r="Y1092" i="4"/>
  <c r="Y1093" i="4"/>
  <c r="Y1094" i="4"/>
  <c r="Y1095" i="4"/>
  <c r="Y1096" i="4"/>
  <c r="Y1097" i="4"/>
  <c r="Y1098" i="4"/>
  <c r="Y1099" i="4"/>
  <c r="Y1100" i="4"/>
  <c r="Y1101" i="4"/>
  <c r="Y1102" i="4"/>
  <c r="Y1103" i="4"/>
  <c r="Y1104" i="4"/>
  <c r="Y1105" i="4"/>
  <c r="Y1106" i="4"/>
  <c r="Y1107" i="4"/>
  <c r="Y1108" i="4"/>
  <c r="Y1109" i="4"/>
  <c r="Y1110" i="4"/>
  <c r="Y1111" i="4"/>
  <c r="Y1112" i="4"/>
  <c r="Y1113" i="4"/>
  <c r="Y1114" i="4"/>
  <c r="Y1115" i="4"/>
  <c r="Y1116" i="4"/>
  <c r="Y1117" i="4"/>
  <c r="Y1118" i="4"/>
  <c r="Y1119" i="4"/>
  <c r="Y1120" i="4"/>
  <c r="Y1121" i="4"/>
  <c r="Y1122" i="4"/>
  <c r="Y1123" i="4"/>
  <c r="Y1124" i="4"/>
  <c r="Y1125" i="4"/>
  <c r="Y1126" i="4"/>
  <c r="Y1127" i="4"/>
  <c r="Y1128" i="4"/>
  <c r="Y1129" i="4"/>
  <c r="Y1130" i="4"/>
  <c r="Y1131" i="4"/>
  <c r="Y1132" i="4"/>
  <c r="Y1133" i="4"/>
  <c r="Y1134" i="4"/>
  <c r="Y1135" i="4"/>
  <c r="Y1136" i="4"/>
  <c r="Y1137" i="4"/>
  <c r="Y1138" i="4"/>
  <c r="Y1139" i="4"/>
  <c r="Y1140" i="4"/>
  <c r="Y1141" i="4"/>
  <c r="Y1142" i="4"/>
  <c r="Y1143" i="4"/>
  <c r="Y1144" i="4"/>
  <c r="Y1145" i="4"/>
  <c r="Y1146" i="4"/>
  <c r="Y1147" i="4"/>
  <c r="Y1148" i="4"/>
  <c r="Y1149" i="4"/>
  <c r="Y1150" i="4"/>
  <c r="Y1151" i="4"/>
  <c r="Y1152" i="4"/>
  <c r="Y1153" i="4"/>
  <c r="Y1154" i="4"/>
  <c r="Y1155" i="4"/>
  <c r="Y1156" i="4"/>
  <c r="Y1157" i="4"/>
  <c r="Y1158" i="4"/>
  <c r="Y1159" i="4"/>
  <c r="Y1160" i="4"/>
  <c r="Y1161" i="4"/>
  <c r="Y1162" i="4"/>
  <c r="Y1163" i="4"/>
  <c r="Y1164" i="4"/>
  <c r="Y1165" i="4"/>
  <c r="Y1166" i="4"/>
  <c r="Y1167" i="4"/>
  <c r="Y1168" i="4"/>
  <c r="Y1169" i="4"/>
  <c r="Y1170" i="4"/>
  <c r="Y1171" i="4"/>
  <c r="Y1172" i="4"/>
  <c r="Y1173" i="4"/>
  <c r="Y1174" i="4"/>
  <c r="Y1175" i="4"/>
  <c r="Y1176" i="4"/>
  <c r="Y1177" i="4"/>
  <c r="Y1178" i="4"/>
  <c r="Y1179" i="4"/>
  <c r="Y1180" i="4"/>
  <c r="Y1181" i="4"/>
  <c r="Y1182" i="4"/>
  <c r="Y1183" i="4"/>
  <c r="Y1184" i="4"/>
  <c r="Y1185" i="4"/>
  <c r="Y1186" i="4"/>
  <c r="Y1187" i="4"/>
  <c r="Y1188" i="4"/>
  <c r="Y1189" i="4"/>
  <c r="Y1190" i="4"/>
  <c r="Y1191" i="4"/>
  <c r="Y1192" i="4"/>
  <c r="Y1193" i="4"/>
  <c r="Y1194" i="4"/>
  <c r="Y1195" i="4"/>
  <c r="Y1196" i="4"/>
  <c r="Y1197" i="4"/>
  <c r="Y1198" i="4"/>
  <c r="Y1199" i="4"/>
  <c r="Y1200" i="4"/>
  <c r="Y1201" i="4"/>
  <c r="Y1202" i="4"/>
  <c r="Y1203" i="4"/>
  <c r="Y1204" i="4"/>
  <c r="Y1205" i="4"/>
  <c r="Y1206" i="4"/>
  <c r="Y1207" i="4"/>
  <c r="Y1208" i="4"/>
  <c r="Y1209" i="4"/>
  <c r="Y1210" i="4"/>
  <c r="Y1211" i="4"/>
  <c r="Y1212" i="4"/>
  <c r="Y1213" i="4"/>
  <c r="Y1214" i="4"/>
  <c r="Y1215" i="4"/>
  <c r="Y1216" i="4"/>
  <c r="Y1217" i="4"/>
  <c r="Y1218" i="4"/>
  <c r="Y1219" i="4"/>
  <c r="Y1220" i="4"/>
  <c r="Y1221" i="4"/>
  <c r="Y1222" i="4"/>
  <c r="Y1223" i="4"/>
  <c r="Y1224" i="4"/>
  <c r="Y1225" i="4"/>
  <c r="Y1226" i="4"/>
  <c r="Y1227" i="4"/>
  <c r="Y1228" i="4"/>
  <c r="Y1229" i="4"/>
  <c r="Y1230" i="4"/>
  <c r="Y1231" i="4"/>
  <c r="Y1232" i="4"/>
  <c r="Y1233" i="4"/>
  <c r="Y1234" i="4"/>
  <c r="Y1235" i="4"/>
  <c r="Y1236" i="4"/>
  <c r="Y1237" i="4"/>
  <c r="Y1238" i="4"/>
  <c r="Y1239" i="4"/>
  <c r="Y1240" i="4"/>
  <c r="Y1241" i="4"/>
  <c r="Y1242" i="4"/>
  <c r="Y1243" i="4"/>
  <c r="Y1244" i="4"/>
  <c r="Y1245" i="4"/>
  <c r="Y1246" i="4"/>
  <c r="Y1247" i="4"/>
  <c r="Y1248" i="4"/>
  <c r="Y1249" i="4"/>
  <c r="Y1250" i="4"/>
  <c r="Y1251" i="4"/>
  <c r="Y1252" i="4"/>
  <c r="Y1253" i="4"/>
  <c r="Y1254" i="4"/>
  <c r="Y1255" i="4"/>
  <c r="Y1256" i="4"/>
  <c r="Y1257" i="4"/>
  <c r="Y1258" i="4"/>
  <c r="Y1259" i="4"/>
  <c r="Y1260" i="4"/>
  <c r="Y1261" i="4"/>
  <c r="Y1262" i="4"/>
  <c r="Y1263" i="4"/>
  <c r="Y1264" i="4"/>
  <c r="Y1265" i="4"/>
  <c r="Y1266" i="4"/>
  <c r="Y1267" i="4"/>
  <c r="Y1268" i="4"/>
  <c r="Y1269" i="4"/>
  <c r="Y1270" i="4"/>
  <c r="Y1271" i="4"/>
  <c r="Y1272" i="4"/>
  <c r="Y1273" i="4"/>
  <c r="Y1274" i="4"/>
  <c r="Y1275" i="4"/>
  <c r="Y1276" i="4"/>
  <c r="Y1277" i="4"/>
  <c r="Y1278" i="4"/>
  <c r="Y1279" i="4"/>
  <c r="Y1280" i="4"/>
  <c r="Y1281" i="4"/>
  <c r="Y1282" i="4"/>
  <c r="Y1283" i="4"/>
  <c r="Y1284" i="4"/>
  <c r="Y1285" i="4"/>
  <c r="Y1286" i="4"/>
  <c r="Y1287" i="4"/>
  <c r="Y1288" i="4"/>
  <c r="Y1289" i="4"/>
  <c r="Y1290" i="4"/>
  <c r="Y1291" i="4"/>
  <c r="Y1292" i="4"/>
  <c r="Y1293" i="4"/>
  <c r="Y1294" i="4"/>
  <c r="Y1295" i="4"/>
  <c r="Y1296" i="4"/>
  <c r="Y1297" i="4"/>
  <c r="Y1298" i="4"/>
  <c r="Y1299" i="4"/>
  <c r="Y1300" i="4"/>
  <c r="Y1301" i="4"/>
  <c r="Y1302" i="4"/>
  <c r="Y1303" i="4"/>
  <c r="Y1304" i="4"/>
  <c r="Y1305" i="4"/>
  <c r="Y1306" i="4"/>
  <c r="Y1307" i="4"/>
  <c r="Y1308" i="4"/>
  <c r="Y1309" i="4"/>
  <c r="Y1310" i="4"/>
  <c r="Y1311" i="4"/>
  <c r="Y1312" i="4"/>
  <c r="Y1313" i="4"/>
  <c r="Y1314" i="4"/>
  <c r="Y1315" i="4"/>
  <c r="Y1316" i="4"/>
  <c r="Y1317" i="4"/>
  <c r="Y1318" i="4"/>
  <c r="Y1319" i="4"/>
  <c r="Y1320" i="4"/>
  <c r="Y1321" i="4"/>
  <c r="Y1322" i="4"/>
  <c r="Y1323" i="4"/>
  <c r="Y1324" i="4"/>
  <c r="Y1325" i="4"/>
  <c r="Y1326" i="4"/>
  <c r="Y1327" i="4"/>
  <c r="Y1328" i="4"/>
  <c r="Y1329" i="4"/>
  <c r="Y1330" i="4"/>
  <c r="Y1331" i="4"/>
  <c r="Y1332" i="4"/>
  <c r="Y1333" i="4"/>
  <c r="Y1334" i="4"/>
  <c r="Y1335" i="4"/>
  <c r="Y1336" i="4"/>
  <c r="Y1337" i="4"/>
  <c r="Y1338" i="4"/>
  <c r="Y1339" i="4"/>
  <c r="Y1340" i="4"/>
  <c r="Y1341" i="4"/>
  <c r="Y1342" i="4"/>
  <c r="Y1343" i="4"/>
  <c r="Y1344" i="4"/>
  <c r="Y1345" i="4"/>
  <c r="Y1346" i="4"/>
  <c r="Y1347" i="4"/>
  <c r="Y1348" i="4"/>
  <c r="Y1349" i="4"/>
  <c r="Y1350" i="4"/>
  <c r="Y1351" i="4"/>
  <c r="Y1352" i="4"/>
  <c r="Y1353" i="4"/>
  <c r="Y1354" i="4"/>
  <c r="Y1355" i="4"/>
  <c r="Y1356" i="4"/>
  <c r="Y1357" i="4"/>
  <c r="Y1358" i="4"/>
  <c r="Y1359" i="4"/>
  <c r="Y1360" i="4"/>
  <c r="Y1361" i="4"/>
  <c r="Y1362" i="4"/>
  <c r="Y1363" i="4"/>
  <c r="Y1364" i="4"/>
  <c r="Y1365" i="4"/>
  <c r="Y1366" i="4"/>
  <c r="Y1367" i="4"/>
  <c r="Y1368" i="4"/>
  <c r="Y1369" i="4"/>
  <c r="Y1370" i="4"/>
  <c r="Y1371" i="4"/>
  <c r="Y1372" i="4"/>
  <c r="Y1373" i="4"/>
  <c r="Y1374" i="4"/>
  <c r="Y1375" i="4"/>
  <c r="Y1376" i="4"/>
  <c r="Y1377" i="4"/>
  <c r="Y1378" i="4"/>
  <c r="Y1379" i="4"/>
  <c r="Y1380" i="4"/>
  <c r="Y1381" i="4"/>
  <c r="Y1382" i="4"/>
  <c r="Y1383" i="4"/>
  <c r="Y1384" i="4"/>
  <c r="Y1385" i="4"/>
  <c r="Y1386" i="4"/>
  <c r="Y1387" i="4"/>
  <c r="Y1388" i="4"/>
  <c r="Y1389" i="4"/>
  <c r="Y1390" i="4"/>
  <c r="Y1391" i="4"/>
  <c r="Y1392" i="4"/>
  <c r="Y1393" i="4"/>
  <c r="Y1394" i="4"/>
  <c r="Y1395" i="4"/>
  <c r="Y1396" i="4"/>
  <c r="Y1397" i="4"/>
  <c r="Y1398" i="4"/>
  <c r="Y1399" i="4"/>
  <c r="Y1400" i="4"/>
  <c r="Y1401" i="4"/>
  <c r="Y1402" i="4"/>
  <c r="Y1403" i="4"/>
  <c r="Y1404" i="4"/>
  <c r="Y1405" i="4"/>
  <c r="Y1406" i="4"/>
  <c r="Y1407" i="4"/>
  <c r="Y1408" i="4"/>
  <c r="Y1409" i="4"/>
  <c r="Y1410" i="4"/>
  <c r="Y1411" i="4"/>
  <c r="Y1412" i="4"/>
  <c r="Y1413" i="4"/>
  <c r="Y1414" i="4"/>
  <c r="Y1415" i="4"/>
  <c r="Y1416" i="4"/>
  <c r="Y1417" i="4"/>
  <c r="Y1418" i="4"/>
  <c r="Y1419" i="4"/>
  <c r="Y1420" i="4"/>
  <c r="Y1421" i="4"/>
  <c r="Y1422" i="4"/>
  <c r="Y1423" i="4"/>
  <c r="Y1424" i="4"/>
  <c r="Y1425" i="4"/>
  <c r="Y1426" i="4"/>
  <c r="Y1427" i="4"/>
  <c r="Y1428" i="4"/>
  <c r="Y1429" i="4"/>
  <c r="Y1430" i="4"/>
  <c r="Y1431" i="4"/>
  <c r="Y1432" i="4"/>
  <c r="Y1433" i="4"/>
  <c r="Y1434" i="4"/>
  <c r="Y1435" i="4"/>
  <c r="Y1436" i="4"/>
  <c r="Y1437" i="4"/>
  <c r="Y1438" i="4"/>
  <c r="Y1439" i="4"/>
  <c r="Y1440" i="4"/>
  <c r="Y1441" i="4"/>
  <c r="Y1442" i="4"/>
  <c r="Y1443" i="4"/>
  <c r="Y1444" i="4"/>
  <c r="Y1445" i="4"/>
  <c r="Y1446" i="4"/>
  <c r="Y1447" i="4"/>
  <c r="Y1448" i="4"/>
  <c r="Y1449" i="4"/>
  <c r="Y1450" i="4"/>
  <c r="Y1451" i="4"/>
  <c r="Y1452" i="4"/>
  <c r="Y1453" i="4"/>
  <c r="Y1454" i="4"/>
  <c r="Y1455" i="4"/>
  <c r="Y1456" i="4"/>
  <c r="Y1457" i="4"/>
  <c r="Y1458" i="4"/>
  <c r="Y1459" i="4"/>
  <c r="Y1460" i="4"/>
  <c r="Y1461" i="4"/>
  <c r="Y1462" i="4"/>
  <c r="Y1463" i="4"/>
  <c r="Y1464" i="4"/>
  <c r="Y1465" i="4"/>
  <c r="Y1466" i="4"/>
  <c r="Y1467" i="4"/>
  <c r="Y1468" i="4"/>
  <c r="Y1469" i="4"/>
  <c r="Y1470" i="4"/>
  <c r="Y1471" i="4"/>
  <c r="Y1472" i="4"/>
  <c r="Y1473" i="4"/>
  <c r="Y1474" i="4"/>
  <c r="Y1475" i="4"/>
  <c r="Y1476" i="4"/>
  <c r="Y1477" i="4"/>
  <c r="Y1478" i="4"/>
  <c r="Y1479" i="4"/>
  <c r="Y1480" i="4"/>
  <c r="Y1481" i="4"/>
  <c r="Y1482" i="4"/>
  <c r="Y1483" i="4"/>
  <c r="Y1484" i="4"/>
  <c r="Y1485" i="4"/>
  <c r="Y1486" i="4"/>
  <c r="Y1487" i="4"/>
  <c r="Y1488" i="4"/>
  <c r="Y1489" i="4"/>
  <c r="Y1490" i="4"/>
  <c r="Y1491" i="4"/>
  <c r="Y1492" i="4"/>
  <c r="Y1493" i="4"/>
  <c r="Y1494" i="4"/>
  <c r="Y1495" i="4"/>
  <c r="Y1496" i="4"/>
  <c r="Y1497" i="4"/>
  <c r="Y1498" i="4"/>
  <c r="Y1499" i="4"/>
  <c r="Y1500" i="4"/>
  <c r="Y1501" i="4"/>
  <c r="Y1502" i="4"/>
  <c r="Y1503" i="4"/>
  <c r="Y1504" i="4"/>
  <c r="Y1505" i="4"/>
  <c r="Y1506" i="4"/>
  <c r="Y1507" i="4"/>
  <c r="Y1508" i="4"/>
  <c r="Y1509" i="4"/>
  <c r="Y1510" i="4"/>
  <c r="Y1511" i="4"/>
  <c r="Y1512" i="4"/>
  <c r="Y1513" i="4"/>
  <c r="Y1514" i="4"/>
  <c r="Y1515" i="4"/>
  <c r="Y1516" i="4"/>
  <c r="Y1517" i="4"/>
  <c r="Y1518" i="4"/>
  <c r="Y1519" i="4"/>
  <c r="Y1520" i="4"/>
  <c r="Y1521" i="4"/>
  <c r="Y1522" i="4"/>
  <c r="Y1523" i="4"/>
  <c r="Y1524" i="4"/>
  <c r="Y1525" i="4"/>
  <c r="Y1526" i="4"/>
  <c r="Y1527" i="4"/>
  <c r="Y1528" i="4"/>
  <c r="Y1529" i="4"/>
  <c r="Y1530" i="4"/>
  <c r="Y1531" i="4"/>
  <c r="Y1532" i="4"/>
  <c r="Y1533" i="4"/>
  <c r="Y1534" i="4"/>
  <c r="Y1535" i="4"/>
  <c r="Y1536" i="4"/>
  <c r="Y1537" i="4"/>
  <c r="Y1538" i="4"/>
  <c r="Y1539" i="4"/>
  <c r="Y1540" i="4"/>
  <c r="Y1541" i="4"/>
  <c r="Y1542" i="4"/>
  <c r="Y1543" i="4"/>
  <c r="Y1544" i="4"/>
  <c r="Y1545" i="4"/>
  <c r="Y1546" i="4"/>
  <c r="Y1547" i="4"/>
  <c r="Y1548" i="4"/>
  <c r="Y1549" i="4"/>
  <c r="Y1550" i="4"/>
  <c r="Y1551" i="4"/>
  <c r="Y1552" i="4"/>
  <c r="Y1553" i="4"/>
  <c r="Y1554" i="4"/>
  <c r="Y1555" i="4"/>
  <c r="Y1556" i="4"/>
  <c r="Y1557" i="4"/>
  <c r="Y1558" i="4"/>
  <c r="Y1559" i="4"/>
  <c r="Y1560" i="4"/>
  <c r="Y1561" i="4"/>
  <c r="Y1562" i="4"/>
  <c r="Y1563" i="4"/>
  <c r="Y1564" i="4"/>
  <c r="Y1565" i="4"/>
  <c r="Y1566" i="4"/>
  <c r="Y1567" i="4"/>
  <c r="Y1568" i="4"/>
  <c r="Y1569" i="4"/>
  <c r="Y1570" i="4"/>
  <c r="Y1571" i="4"/>
  <c r="Y1572" i="4"/>
  <c r="Y1573" i="4"/>
  <c r="Y1574" i="4"/>
  <c r="Y1575" i="4"/>
  <c r="Y1576" i="4"/>
  <c r="Y1577" i="4"/>
  <c r="Y1578" i="4"/>
  <c r="Y1579" i="4"/>
  <c r="Y1580" i="4"/>
  <c r="Y1581" i="4"/>
  <c r="Y1582" i="4"/>
  <c r="Y1583" i="4"/>
  <c r="Y1584" i="4"/>
  <c r="Y1585" i="4"/>
  <c r="Y1586" i="4"/>
  <c r="Y1587" i="4"/>
  <c r="Y1588" i="4"/>
  <c r="Y1589" i="4"/>
  <c r="Y1590" i="4"/>
  <c r="Y1591" i="4"/>
  <c r="Y1592" i="4"/>
  <c r="Y1593" i="4"/>
  <c r="Y1594" i="4"/>
  <c r="Y1595" i="4"/>
  <c r="Y1596" i="4"/>
  <c r="Y1597" i="4"/>
  <c r="Y1598" i="4"/>
  <c r="Y1599" i="4"/>
  <c r="Y1600" i="4"/>
  <c r="Y1601" i="4"/>
  <c r="Y1602" i="4"/>
  <c r="Y1603" i="4"/>
  <c r="Y1604" i="4"/>
  <c r="Y1605" i="4"/>
  <c r="Y1606" i="4"/>
  <c r="Y1607" i="4"/>
  <c r="Y1608" i="4"/>
  <c r="Y1609" i="4"/>
  <c r="Y1610" i="4"/>
  <c r="Y1611" i="4"/>
  <c r="Y1612" i="4"/>
  <c r="Y1613" i="4"/>
  <c r="Y1614" i="4"/>
  <c r="Y1615" i="4"/>
  <c r="Y1616" i="4"/>
  <c r="Y1617" i="4"/>
  <c r="Y1618" i="4"/>
  <c r="Y1619" i="4"/>
  <c r="Y1620" i="4"/>
  <c r="Y1621" i="4"/>
  <c r="Y1622" i="4"/>
  <c r="Y1623" i="4"/>
  <c r="Y1624" i="4"/>
  <c r="Y1625" i="4"/>
  <c r="Y1626" i="4"/>
  <c r="Y1627" i="4"/>
  <c r="Y1628" i="4"/>
  <c r="Y1629" i="4"/>
  <c r="Y1630" i="4"/>
  <c r="Y1631" i="4"/>
  <c r="Y1632" i="4"/>
  <c r="Y1633" i="4"/>
  <c r="Y1634" i="4"/>
  <c r="Y1635" i="4"/>
  <c r="Y1636" i="4"/>
  <c r="Y1637" i="4"/>
  <c r="Y1638" i="4"/>
  <c r="Y1639" i="4"/>
  <c r="Y1640" i="4"/>
  <c r="Y1641" i="4"/>
  <c r="Y1642" i="4"/>
  <c r="Y1643" i="4"/>
  <c r="Y1644" i="4"/>
  <c r="Y1645" i="4"/>
  <c r="Y1646" i="4"/>
  <c r="Y1647" i="4"/>
  <c r="Y1648" i="4"/>
  <c r="Y1649" i="4"/>
  <c r="Y1650" i="4"/>
  <c r="Y1651" i="4"/>
  <c r="Y1652" i="4"/>
  <c r="Y1653" i="4"/>
  <c r="Y1654" i="4"/>
  <c r="Y1655" i="4"/>
  <c r="Y1656" i="4"/>
  <c r="Y1657" i="4"/>
  <c r="Y1658" i="4"/>
  <c r="Y1659" i="4"/>
  <c r="Y1660" i="4"/>
  <c r="Y1661" i="4"/>
  <c r="Y1662" i="4"/>
  <c r="Y1663" i="4"/>
  <c r="Y1664" i="4"/>
  <c r="Y1665" i="4"/>
  <c r="Y1666" i="4"/>
  <c r="Y1667" i="4"/>
  <c r="Y1668" i="4"/>
  <c r="Y1669" i="4"/>
  <c r="Y1670" i="4"/>
  <c r="Y1671" i="4"/>
  <c r="Y1672" i="4"/>
  <c r="Y1673" i="4"/>
  <c r="Y1674" i="4"/>
  <c r="Y1675" i="4"/>
  <c r="Y1676" i="4"/>
  <c r="Y1677" i="4"/>
  <c r="Y1678" i="4"/>
  <c r="Y1679" i="4"/>
  <c r="Y1680" i="4"/>
  <c r="Y1681" i="4"/>
  <c r="Y1682" i="4"/>
  <c r="Y1683" i="4"/>
  <c r="Y1684" i="4"/>
  <c r="Y1685" i="4"/>
  <c r="Y1686" i="4"/>
  <c r="Y1687" i="4"/>
  <c r="Y1688" i="4"/>
  <c r="Y1689" i="4"/>
  <c r="Y1690" i="4"/>
  <c r="Y1691" i="4"/>
  <c r="Y1692" i="4"/>
  <c r="Y1693" i="4"/>
  <c r="Y1694" i="4"/>
  <c r="Y1695" i="4"/>
  <c r="Y1696" i="4"/>
  <c r="Y1697" i="4"/>
  <c r="Y1698" i="4"/>
  <c r="Y1699" i="4"/>
  <c r="Y1700" i="4"/>
  <c r="Y1701" i="4"/>
  <c r="Y1702" i="4"/>
  <c r="Y1703" i="4"/>
  <c r="Y1704" i="4"/>
  <c r="Y1705" i="4"/>
  <c r="Y1706" i="4"/>
  <c r="Y1707" i="4"/>
  <c r="Y1708" i="4"/>
  <c r="Y1709" i="4"/>
  <c r="Y1710" i="4"/>
  <c r="Y1711" i="4"/>
  <c r="Y1712" i="4"/>
  <c r="Y1713" i="4"/>
  <c r="Y1714" i="4"/>
  <c r="Y1715" i="4"/>
  <c r="Y1716" i="4"/>
  <c r="Y1717" i="4"/>
  <c r="Y1718" i="4"/>
  <c r="Y1719" i="4"/>
  <c r="Y1720" i="4"/>
  <c r="Y1721" i="4"/>
  <c r="Y1722" i="4"/>
  <c r="Y1723" i="4"/>
  <c r="Y1724" i="4"/>
  <c r="Y1725" i="4"/>
  <c r="Y1726" i="4"/>
  <c r="Y1727" i="4"/>
  <c r="Y1728" i="4"/>
  <c r="Y1729" i="4"/>
  <c r="Y1730" i="4"/>
  <c r="Y1731" i="4"/>
  <c r="Y1732" i="4"/>
  <c r="Y1733" i="4"/>
  <c r="Y1734" i="4"/>
  <c r="Y1735" i="4"/>
  <c r="Y1736" i="4"/>
  <c r="Y1737" i="4"/>
  <c r="Y1738" i="4"/>
  <c r="Y1739" i="4"/>
  <c r="Y1740" i="4"/>
  <c r="Y1741" i="4"/>
  <c r="Y1742" i="4"/>
  <c r="Y1743" i="4"/>
  <c r="Y1744" i="4"/>
  <c r="Y1745" i="4"/>
  <c r="Y1746" i="4"/>
  <c r="Y1747" i="4"/>
  <c r="Y1748" i="4"/>
  <c r="Y1749" i="4"/>
  <c r="Y1750" i="4"/>
  <c r="Y1751" i="4"/>
  <c r="Y1752" i="4"/>
  <c r="Y1753" i="4"/>
  <c r="Y1754" i="4"/>
  <c r="Y1755" i="4"/>
  <c r="Y1756" i="4"/>
  <c r="Y1757" i="4"/>
  <c r="Y1758" i="4"/>
  <c r="Y1759" i="4"/>
  <c r="Y1760" i="4"/>
  <c r="Y1761" i="4"/>
  <c r="Y1762" i="4"/>
  <c r="Y1763" i="4"/>
  <c r="Y1764" i="4"/>
  <c r="Y1765" i="4"/>
  <c r="Y1766" i="4"/>
  <c r="Y1767" i="4"/>
  <c r="Y1768" i="4"/>
  <c r="Y1769" i="4"/>
  <c r="Y1770" i="4"/>
  <c r="Y1771" i="4"/>
  <c r="Y1772" i="4"/>
  <c r="Y1773" i="4"/>
  <c r="Y1774" i="4"/>
  <c r="Y1775" i="4"/>
  <c r="Y1776" i="4"/>
  <c r="Y1777" i="4"/>
  <c r="Y1778" i="4"/>
  <c r="Y1779" i="4"/>
  <c r="Y1780" i="4"/>
  <c r="Y1781" i="4"/>
  <c r="Y1782" i="4"/>
  <c r="Y1783" i="4"/>
  <c r="Y1784" i="4"/>
  <c r="Y1785" i="4"/>
  <c r="Y1786" i="4"/>
  <c r="Y1787" i="4"/>
  <c r="Y1788" i="4"/>
  <c r="Y1789" i="4"/>
  <c r="Y1790" i="4"/>
  <c r="Y1791" i="4"/>
  <c r="Y1792" i="4"/>
  <c r="Y1793" i="4"/>
  <c r="Y1794" i="4"/>
  <c r="Y1795" i="4"/>
  <c r="Y1796" i="4"/>
  <c r="Y1797" i="4"/>
  <c r="Y1798" i="4"/>
  <c r="Y1799" i="4"/>
  <c r="Y1800" i="4"/>
  <c r="Y1801" i="4"/>
  <c r="Y1802" i="4"/>
  <c r="Y1803" i="4"/>
  <c r="Y1804" i="4"/>
  <c r="Y1805" i="4"/>
  <c r="Y1806" i="4"/>
  <c r="Y1807" i="4"/>
  <c r="Y1808" i="4"/>
  <c r="Y1809" i="4"/>
  <c r="Y1810" i="4"/>
  <c r="Y1811" i="4"/>
  <c r="Y1812" i="4"/>
  <c r="Y1813" i="4"/>
  <c r="Y1814" i="4"/>
  <c r="Y1815" i="4"/>
  <c r="Y1816" i="4"/>
  <c r="Y1817" i="4"/>
  <c r="Y1818" i="4"/>
  <c r="Y1819" i="4"/>
  <c r="Y1820" i="4"/>
  <c r="Y1821" i="4"/>
  <c r="Y1822" i="4"/>
  <c r="Y1823" i="4"/>
  <c r="Y1824" i="4"/>
  <c r="Y1825" i="4"/>
  <c r="Y1826" i="4"/>
  <c r="Y1827" i="4"/>
  <c r="Y1828" i="4"/>
  <c r="Y1829" i="4"/>
  <c r="Y1830" i="4"/>
  <c r="Y1831" i="4"/>
  <c r="Y1832" i="4"/>
  <c r="Y1833" i="4"/>
  <c r="Y1834" i="4"/>
  <c r="Y1835" i="4"/>
  <c r="Y1836" i="4"/>
  <c r="Y1837" i="4"/>
  <c r="Y1838" i="4"/>
  <c r="Y1839" i="4"/>
  <c r="Y1840" i="4"/>
  <c r="Y1841" i="4"/>
  <c r="Y1842" i="4"/>
  <c r="Y1843" i="4"/>
  <c r="Y1844" i="4"/>
  <c r="Y1845" i="4"/>
  <c r="Y1846" i="4"/>
  <c r="Y1847" i="4"/>
  <c r="Y1848" i="4"/>
  <c r="Y1849" i="4"/>
  <c r="Y1850" i="4"/>
  <c r="Y1851" i="4"/>
  <c r="Y1852" i="4"/>
  <c r="Y1853" i="4"/>
  <c r="Y1854" i="4"/>
  <c r="Y1855" i="4"/>
  <c r="Y1856" i="4"/>
  <c r="Y1857" i="4"/>
  <c r="Y1858" i="4"/>
  <c r="Y1859" i="4"/>
  <c r="Y1860" i="4"/>
  <c r="Y1861" i="4"/>
  <c r="Y1862" i="4"/>
  <c r="Y1863" i="4"/>
  <c r="Y1864" i="4"/>
  <c r="Y1865" i="4"/>
  <c r="Y1866" i="4"/>
  <c r="Y1867" i="4"/>
  <c r="Y1868" i="4"/>
  <c r="Y1869" i="4"/>
  <c r="Y1870" i="4"/>
  <c r="Y1871" i="4"/>
  <c r="Y1872" i="4"/>
  <c r="Y1873" i="4"/>
  <c r="Y1874" i="4"/>
  <c r="Y1875" i="4"/>
  <c r="Y1876" i="4"/>
  <c r="Y1877" i="4"/>
  <c r="Y1878" i="4"/>
  <c r="Y1879" i="4"/>
  <c r="Y1880" i="4"/>
  <c r="Y1881" i="4"/>
  <c r="Y1882" i="4"/>
  <c r="Y1883" i="4"/>
  <c r="Y1884" i="4"/>
  <c r="Y1885" i="4"/>
  <c r="Y1886" i="4"/>
  <c r="Y1887" i="4"/>
  <c r="Y1888" i="4"/>
  <c r="Y1889" i="4"/>
  <c r="Y1890" i="4"/>
  <c r="Y1891" i="4"/>
  <c r="Y1892" i="4"/>
  <c r="Y1893" i="4"/>
  <c r="Y1894" i="4"/>
  <c r="Y1895" i="4"/>
  <c r="Y1896" i="4"/>
  <c r="Y1897" i="4"/>
  <c r="Y1898" i="4"/>
  <c r="Y1899" i="4"/>
  <c r="Y1900" i="4"/>
  <c r="Y1901" i="4"/>
  <c r="Y1902" i="4"/>
  <c r="Y1903" i="4"/>
  <c r="Y1904" i="4"/>
  <c r="Y1905" i="4"/>
  <c r="Y1906" i="4"/>
  <c r="Y1907" i="4"/>
  <c r="Y1908" i="4"/>
  <c r="Y1909" i="4"/>
  <c r="Y1910" i="4"/>
  <c r="Y1911" i="4"/>
  <c r="Y1912" i="4"/>
  <c r="Y1913" i="4"/>
  <c r="Y1914" i="4"/>
  <c r="Y1915" i="4"/>
  <c r="Y1916" i="4"/>
  <c r="Y1917" i="4"/>
  <c r="Y1918" i="4"/>
  <c r="Y1919" i="4"/>
  <c r="Y1920" i="4"/>
  <c r="Y1921" i="4"/>
  <c r="Y1922" i="4"/>
  <c r="Y1923" i="4"/>
  <c r="Y1924" i="4"/>
  <c r="Y1925" i="4"/>
  <c r="Y1926" i="4"/>
  <c r="Y1927" i="4"/>
  <c r="Y1928" i="4"/>
  <c r="Y1929" i="4"/>
  <c r="Y1930" i="4"/>
  <c r="Y1931" i="4"/>
  <c r="Y1932" i="4"/>
  <c r="Y1933" i="4"/>
  <c r="Y1934" i="4"/>
  <c r="Y1935" i="4"/>
  <c r="Y1936" i="4"/>
  <c r="Y1937" i="4"/>
  <c r="Y1938" i="4"/>
  <c r="Y1939" i="4"/>
  <c r="Y1940" i="4"/>
  <c r="Y1941" i="4"/>
  <c r="Y1942" i="4"/>
  <c r="Y1943" i="4"/>
  <c r="Y1944" i="4"/>
  <c r="Y1945" i="4"/>
  <c r="Y1946" i="4"/>
  <c r="Y1947" i="4"/>
  <c r="Y1948" i="4"/>
  <c r="Y1949" i="4"/>
  <c r="Y1950" i="4"/>
  <c r="Y1951" i="4"/>
  <c r="Y1952" i="4"/>
  <c r="Y1953" i="4"/>
  <c r="Y1954" i="4"/>
  <c r="Y1955" i="4"/>
  <c r="Y1956" i="4"/>
  <c r="Y1957" i="4"/>
  <c r="Y1958" i="4"/>
  <c r="Y1959" i="4"/>
  <c r="Y1960" i="4"/>
  <c r="Y1961" i="4"/>
  <c r="Y1962" i="4"/>
  <c r="Y1963" i="4"/>
  <c r="Y1964" i="4"/>
  <c r="Y1965" i="4"/>
  <c r="Y1966" i="4"/>
  <c r="Y1967" i="4"/>
  <c r="Y1968" i="4"/>
  <c r="Y1969" i="4"/>
  <c r="Y1970" i="4"/>
  <c r="Y1971" i="4"/>
  <c r="Y1972" i="4"/>
  <c r="Y1973" i="4"/>
  <c r="Y1974" i="4"/>
  <c r="Y1975" i="4"/>
  <c r="Y1976" i="4"/>
  <c r="Y1977" i="4"/>
  <c r="Y1978" i="4"/>
  <c r="Y1979" i="4"/>
  <c r="Y1980" i="4"/>
  <c r="Y1981" i="4"/>
  <c r="Y1982" i="4"/>
  <c r="Y1983" i="4"/>
  <c r="Y1984" i="4"/>
  <c r="Y1985" i="4"/>
  <c r="Y1986" i="4"/>
  <c r="Y1987" i="4"/>
  <c r="Y1988" i="4"/>
  <c r="Y1989" i="4"/>
  <c r="Y1990" i="4"/>
  <c r="Y1991" i="4"/>
  <c r="Y1992" i="4"/>
  <c r="Y1993" i="4"/>
  <c r="Y1994" i="4"/>
  <c r="Y1995" i="4"/>
  <c r="Y1996" i="4"/>
  <c r="Y1997" i="4"/>
  <c r="Y1998" i="4"/>
  <c r="Y1999" i="4"/>
  <c r="Y2000" i="4"/>
  <c r="Y2001" i="4"/>
  <c r="Y2002" i="4"/>
  <c r="Y2003" i="4"/>
  <c r="Y2004" i="4"/>
  <c r="Y2005" i="4"/>
  <c r="Y2006" i="4"/>
  <c r="Y2007" i="4"/>
  <c r="Y2008" i="4"/>
  <c r="Y2009" i="4"/>
  <c r="Y2010" i="4"/>
  <c r="Y2011" i="4"/>
  <c r="Y2012" i="4"/>
  <c r="Y2013" i="4"/>
  <c r="Y2014" i="4"/>
  <c r="Y2015" i="4"/>
  <c r="Y2016" i="4"/>
  <c r="Y2017" i="4"/>
  <c r="Y2018" i="4"/>
  <c r="Y2019" i="4"/>
  <c r="Y2020" i="4"/>
  <c r="Y2021" i="4"/>
  <c r="Y2022" i="4"/>
  <c r="Y2023" i="4"/>
  <c r="Y2024" i="4"/>
  <c r="Y2025" i="4"/>
  <c r="Y2026" i="4"/>
  <c r="Y2027" i="4"/>
  <c r="Y2028" i="4"/>
  <c r="Y2029" i="4"/>
  <c r="Y2030" i="4"/>
  <c r="Y2031" i="4"/>
  <c r="Y2032" i="4"/>
  <c r="Y2033" i="4"/>
  <c r="Y2034" i="4"/>
  <c r="Y2035" i="4"/>
  <c r="Y2036" i="4"/>
  <c r="Y2037" i="4"/>
  <c r="Y2038" i="4"/>
  <c r="Y2039" i="4"/>
  <c r="Y2040" i="4"/>
  <c r="Y2041" i="4"/>
  <c r="Y2042" i="4"/>
  <c r="Y2043" i="4"/>
  <c r="Y2044" i="4"/>
  <c r="Y2045" i="4"/>
  <c r="Y2046" i="4"/>
  <c r="Y2047" i="4"/>
  <c r="Y2048" i="4"/>
  <c r="Y2049" i="4"/>
  <c r="Y2050" i="4"/>
  <c r="Y2051" i="4"/>
  <c r="Y2052" i="4"/>
  <c r="Y2053" i="4"/>
  <c r="Y2054" i="4"/>
  <c r="Y2055" i="4"/>
  <c r="Y2056" i="4"/>
  <c r="Y2057" i="4"/>
  <c r="Y2058" i="4"/>
  <c r="Y2059" i="4"/>
  <c r="Y2060" i="4"/>
  <c r="Y2061" i="4"/>
  <c r="Y2062" i="4"/>
  <c r="Y2063" i="4"/>
  <c r="Y2064" i="4"/>
  <c r="Y2065" i="4"/>
  <c r="Y2066" i="4"/>
  <c r="Y2067" i="4"/>
  <c r="Y2068" i="4"/>
  <c r="Y2069" i="4"/>
  <c r="Y2070" i="4"/>
  <c r="Y2071" i="4"/>
  <c r="Y2072" i="4"/>
  <c r="Y2073" i="4"/>
  <c r="Y2074" i="4"/>
  <c r="Y2075" i="4"/>
  <c r="Y2076" i="4"/>
  <c r="Y2077" i="4"/>
  <c r="Y2078" i="4"/>
  <c r="Y2079" i="4"/>
  <c r="Y2080" i="4"/>
  <c r="Y2081" i="4"/>
  <c r="Y2082" i="4"/>
  <c r="Y2083" i="4"/>
  <c r="Y2084" i="4"/>
  <c r="Y2085" i="4"/>
  <c r="Y2086" i="4"/>
  <c r="Y2087" i="4"/>
  <c r="Y2088" i="4"/>
  <c r="Y2089" i="4"/>
  <c r="Y2090" i="4"/>
  <c r="Y2091" i="4"/>
  <c r="Y2092" i="4"/>
  <c r="Y2093" i="4"/>
  <c r="Y2094" i="4"/>
  <c r="Y2095" i="4"/>
  <c r="Y2096" i="4"/>
  <c r="Y2097" i="4"/>
  <c r="Y2098" i="4"/>
  <c r="Y2099" i="4"/>
  <c r="Y2100" i="4"/>
  <c r="Y2101" i="4"/>
  <c r="Y2102" i="4"/>
  <c r="Y2103" i="4"/>
  <c r="Y2104" i="4"/>
  <c r="Y2105" i="4"/>
  <c r="Y2106" i="4"/>
  <c r="Y2107" i="4"/>
  <c r="Y2108" i="4"/>
  <c r="Y2109" i="4"/>
  <c r="Y2110" i="4"/>
  <c r="Y2111" i="4"/>
  <c r="Y2112" i="4"/>
  <c r="Y2113" i="4"/>
  <c r="Y2114" i="4"/>
  <c r="Y2115" i="4"/>
  <c r="Y2116" i="4"/>
  <c r="Y2117" i="4"/>
  <c r="Y2118" i="4"/>
  <c r="Y2119" i="4"/>
  <c r="Y2120" i="4"/>
  <c r="Y2121" i="4"/>
  <c r="Y2122" i="4"/>
  <c r="Y2123" i="4"/>
  <c r="Y2124" i="4"/>
  <c r="Y2125" i="4"/>
  <c r="Y2126" i="4"/>
  <c r="Y2127" i="4"/>
  <c r="Y2128" i="4"/>
  <c r="Y2129" i="4"/>
  <c r="Y2130" i="4"/>
  <c r="Y2131" i="4"/>
  <c r="Y2132" i="4"/>
  <c r="Y2133" i="4"/>
  <c r="Y2134" i="4"/>
  <c r="Y2135" i="4"/>
  <c r="Y2136" i="4"/>
  <c r="Y2137" i="4"/>
  <c r="Y2138" i="4"/>
  <c r="Y2139" i="4"/>
  <c r="Y2140" i="4"/>
  <c r="Y2141" i="4"/>
  <c r="Y2142" i="4"/>
  <c r="Y2143" i="4"/>
  <c r="Y2144" i="4"/>
  <c r="Y2145" i="4"/>
  <c r="Y2146" i="4"/>
  <c r="Y2147" i="4"/>
  <c r="Y2148" i="4"/>
  <c r="Y2149" i="4"/>
  <c r="Y2150" i="4"/>
  <c r="Y2151" i="4"/>
  <c r="Y2152" i="4"/>
  <c r="Y2153" i="4"/>
  <c r="Y2154" i="4"/>
  <c r="Y2155" i="4"/>
  <c r="Y2156" i="4"/>
  <c r="Y2157" i="4"/>
  <c r="Y2158" i="4"/>
  <c r="Y2159" i="4"/>
  <c r="Y2160" i="4"/>
  <c r="Y2161" i="4"/>
  <c r="Y2162" i="4"/>
  <c r="Y2163" i="4"/>
  <c r="Y2164" i="4"/>
  <c r="Y2165" i="4"/>
  <c r="Y2166" i="4"/>
  <c r="Y2167" i="4"/>
  <c r="Y2168" i="4"/>
  <c r="Y2169" i="4"/>
  <c r="Y2170" i="4"/>
  <c r="Y2171" i="4"/>
  <c r="Y2172" i="4"/>
  <c r="Y2173" i="4"/>
  <c r="Y2174" i="4"/>
  <c r="Y2175" i="4"/>
  <c r="Y2176" i="4"/>
  <c r="Y2177" i="4"/>
  <c r="Y2178" i="4"/>
  <c r="Y2179" i="4"/>
  <c r="Y2180" i="4"/>
  <c r="Y2181" i="4"/>
  <c r="Y2182" i="4"/>
  <c r="Y2183" i="4"/>
  <c r="Y2184" i="4"/>
  <c r="Y2185" i="4"/>
  <c r="Y2186" i="4"/>
  <c r="Y2187" i="4"/>
  <c r="Y2188" i="4"/>
  <c r="Y2189" i="4"/>
  <c r="Y2190" i="4"/>
  <c r="Y2191" i="4"/>
  <c r="Y2192" i="4"/>
  <c r="Y2193" i="4"/>
  <c r="Y2194" i="4"/>
  <c r="Y2195" i="4"/>
  <c r="Y2196" i="4"/>
  <c r="Y2197" i="4"/>
  <c r="Y2198" i="4"/>
  <c r="Y2199" i="4"/>
  <c r="Y2200" i="4"/>
  <c r="Y2201" i="4"/>
  <c r="Y2202" i="4"/>
  <c r="Y2203" i="4"/>
  <c r="Y2204" i="4"/>
  <c r="Y2205" i="4"/>
  <c r="Y2206" i="4"/>
  <c r="Y2207" i="4"/>
  <c r="Y2208" i="4"/>
  <c r="Y2209" i="4"/>
  <c r="Y2210" i="4"/>
  <c r="Y2211" i="4"/>
  <c r="Y2212" i="4"/>
  <c r="Y2213" i="4"/>
  <c r="Y2214" i="4"/>
  <c r="Y2215" i="4"/>
  <c r="Y2216" i="4"/>
  <c r="Y2217" i="4"/>
  <c r="Y2218" i="4"/>
  <c r="Y2219" i="4"/>
  <c r="Y2220" i="4"/>
  <c r="Y2221" i="4"/>
  <c r="Y2222" i="4"/>
  <c r="Y2223" i="4"/>
  <c r="Y2224" i="4"/>
  <c r="Y2225" i="4"/>
  <c r="Y2226" i="4"/>
  <c r="Y2227" i="4"/>
  <c r="Y2228" i="4"/>
  <c r="Y2229" i="4"/>
  <c r="Y2230" i="4"/>
  <c r="Y2231" i="4"/>
  <c r="Y2232" i="4"/>
  <c r="Y2233" i="4"/>
  <c r="Y2234" i="4"/>
  <c r="Y2235" i="4"/>
  <c r="Y2236" i="4"/>
  <c r="Y2237" i="4"/>
  <c r="Y2238" i="4"/>
  <c r="Y2239" i="4"/>
  <c r="Y2240" i="4"/>
  <c r="Y2241" i="4"/>
  <c r="Y2242" i="4"/>
  <c r="Y2243" i="4"/>
  <c r="Y2244" i="4"/>
  <c r="Y2245" i="4"/>
  <c r="Y2246" i="4"/>
  <c r="Y2247" i="4"/>
  <c r="Y2248" i="4"/>
  <c r="Y2249" i="4"/>
  <c r="Y2250" i="4"/>
  <c r="Y2251" i="4"/>
  <c r="Y2252" i="4"/>
  <c r="Y2253" i="4"/>
  <c r="Y2254" i="4"/>
  <c r="Y2255" i="4"/>
  <c r="Y2256" i="4"/>
  <c r="Y2257" i="4"/>
  <c r="Y2258" i="4"/>
  <c r="Y2259" i="4"/>
  <c r="Y2260" i="4"/>
  <c r="Y2261" i="4"/>
  <c r="Y2262" i="4"/>
  <c r="Y2263" i="4"/>
  <c r="Y2264" i="4"/>
  <c r="Y2265" i="4"/>
  <c r="Y2266" i="4"/>
  <c r="Y2267" i="4"/>
  <c r="Y2268" i="4"/>
  <c r="Y2269" i="4"/>
  <c r="Y2270" i="4"/>
  <c r="Y2271" i="4"/>
  <c r="Y2272" i="4"/>
  <c r="Y2273" i="4"/>
  <c r="Y2274" i="4"/>
  <c r="Y2275" i="4"/>
  <c r="Y2276" i="4"/>
  <c r="Y2277" i="4"/>
  <c r="Y2278" i="4"/>
  <c r="Y2279" i="4"/>
  <c r="Y2280" i="4"/>
  <c r="Y2281" i="4"/>
  <c r="Y2282" i="4"/>
  <c r="Y2283" i="4"/>
  <c r="Y2284" i="4"/>
  <c r="Y2285" i="4"/>
  <c r="Y2286" i="4"/>
  <c r="Y2287" i="4"/>
  <c r="Y2288" i="4"/>
  <c r="Y2289" i="4"/>
  <c r="Y2290" i="4"/>
  <c r="Y2291" i="4"/>
  <c r="Y2292" i="4"/>
  <c r="Y2293" i="4"/>
  <c r="Y2294" i="4"/>
  <c r="Y2295" i="4"/>
  <c r="Y2296" i="4"/>
  <c r="Y2297" i="4"/>
  <c r="Y2298" i="4"/>
  <c r="Y2299" i="4"/>
  <c r="Y2300" i="4"/>
  <c r="Y2301" i="4"/>
  <c r="Y2302" i="4"/>
  <c r="Y2303" i="4"/>
  <c r="Y2304" i="4"/>
  <c r="Y2305" i="4"/>
  <c r="Y2306" i="4"/>
  <c r="Y2307" i="4"/>
  <c r="Y2308" i="4"/>
  <c r="Y2309" i="4"/>
  <c r="Y2310" i="4"/>
  <c r="Y2311" i="4"/>
  <c r="Y2312" i="4"/>
  <c r="Y2313" i="4"/>
  <c r="Y2314" i="4"/>
  <c r="Y2315" i="4"/>
  <c r="Y2316" i="4"/>
  <c r="Y2317" i="4"/>
  <c r="Y2318" i="4"/>
  <c r="Y2319" i="4"/>
  <c r="Y2320" i="4"/>
  <c r="Y2321" i="4"/>
  <c r="Y2322" i="4"/>
  <c r="Y2323" i="4"/>
  <c r="Y2324" i="4"/>
  <c r="Y2325" i="4"/>
  <c r="Y2326" i="4"/>
  <c r="Y2327" i="4"/>
  <c r="Y2328" i="4"/>
  <c r="Y2329" i="4"/>
  <c r="Y2330" i="4"/>
  <c r="Y2331" i="4"/>
  <c r="Y2332" i="4"/>
  <c r="Y2333" i="4"/>
  <c r="Y2334" i="4"/>
  <c r="Y2335" i="4"/>
  <c r="Y2336" i="4"/>
  <c r="Y2337" i="4"/>
  <c r="Y2338" i="4"/>
  <c r="Y2339" i="4"/>
  <c r="Y2340" i="4"/>
  <c r="Y2341" i="4"/>
  <c r="Y2342" i="4"/>
  <c r="Y2343" i="4"/>
  <c r="Y2344" i="4"/>
  <c r="Y2345" i="4"/>
  <c r="Y2346" i="4"/>
  <c r="Y2347" i="4"/>
  <c r="Y2348" i="4"/>
  <c r="Y2349" i="4"/>
  <c r="Y2350" i="4"/>
  <c r="Y2351" i="4"/>
  <c r="Y2352" i="4"/>
  <c r="Y2353" i="4"/>
  <c r="Y2354" i="4"/>
  <c r="Y2355" i="4"/>
  <c r="Y2356" i="4"/>
  <c r="Y2357" i="4"/>
  <c r="Y2358" i="4"/>
  <c r="Y2359" i="4"/>
  <c r="Y2360" i="4"/>
  <c r="Y2361" i="4"/>
  <c r="Y2362" i="4"/>
  <c r="Y2363" i="4"/>
  <c r="Y2364" i="4"/>
  <c r="Y2365" i="4"/>
  <c r="Y2366" i="4"/>
  <c r="Y2367" i="4"/>
  <c r="Y2368" i="4"/>
  <c r="Y2369" i="4"/>
  <c r="Y2370" i="4"/>
  <c r="Y2371" i="4"/>
  <c r="Y2372" i="4"/>
  <c r="Y2373" i="4"/>
  <c r="Y2374" i="4"/>
  <c r="Y2375" i="4"/>
  <c r="Y2376" i="4"/>
  <c r="Y2377" i="4"/>
  <c r="Y2378" i="4"/>
  <c r="Y2379" i="4"/>
  <c r="Y2380" i="4"/>
  <c r="Y2381" i="4"/>
  <c r="Y2382" i="4"/>
  <c r="Y2383" i="4"/>
  <c r="Y2384" i="4"/>
  <c r="Y2385" i="4"/>
  <c r="Y2386" i="4"/>
  <c r="Y2387" i="4"/>
  <c r="Y2388" i="4"/>
  <c r="Y2389" i="4"/>
  <c r="Y2390" i="4"/>
  <c r="Y2391" i="4"/>
  <c r="Y2392" i="4"/>
  <c r="Y2393" i="4"/>
  <c r="Y2394" i="4"/>
  <c r="Y2395" i="4"/>
  <c r="Y2396" i="4"/>
  <c r="Y2397" i="4"/>
  <c r="Y2398" i="4"/>
  <c r="Y2399" i="4"/>
  <c r="Y2400" i="4"/>
  <c r="Y2401" i="4"/>
  <c r="Y2402" i="4"/>
  <c r="Y2403" i="4"/>
  <c r="Y2404" i="4"/>
  <c r="Y2405" i="4"/>
  <c r="Y2406" i="4"/>
  <c r="Y2407" i="4"/>
  <c r="Y2408" i="4"/>
  <c r="Y2409" i="4"/>
  <c r="Y2410" i="4"/>
  <c r="Y2411" i="4"/>
  <c r="Y2412" i="4"/>
  <c r="Y2413" i="4"/>
  <c r="Y2414" i="4"/>
  <c r="Y2415" i="4"/>
  <c r="Y2416" i="4"/>
  <c r="Y2417" i="4"/>
  <c r="Y2418" i="4"/>
  <c r="Y2419" i="4"/>
  <c r="Y2420" i="4"/>
  <c r="Y2421" i="4"/>
  <c r="Y2422" i="4"/>
  <c r="Y2423" i="4"/>
  <c r="Y2424" i="4"/>
  <c r="Y2425" i="4"/>
  <c r="Y2426" i="4"/>
  <c r="Y2427" i="4"/>
  <c r="Y2428" i="4"/>
  <c r="Y2429" i="4"/>
  <c r="Y2430" i="4"/>
  <c r="Y2431" i="4"/>
  <c r="Y2432" i="4"/>
  <c r="Y2433" i="4"/>
  <c r="Y2434" i="4"/>
  <c r="Y2435" i="4"/>
  <c r="Y2436" i="4"/>
  <c r="Y2437" i="4"/>
  <c r="Y2438" i="4"/>
  <c r="Y2439" i="4"/>
  <c r="Y2440" i="4"/>
  <c r="Y2441" i="4"/>
  <c r="Y2442" i="4"/>
  <c r="Y2443" i="4"/>
  <c r="Y2444" i="4"/>
  <c r="Y2445" i="4"/>
  <c r="Y2446" i="4"/>
  <c r="Y2447" i="4"/>
  <c r="Y2448" i="4"/>
  <c r="Y2449" i="4"/>
  <c r="Y2450" i="4"/>
  <c r="Y2451" i="4"/>
  <c r="Y2452" i="4"/>
  <c r="Y2453" i="4"/>
  <c r="Y2454" i="4"/>
  <c r="Y2455" i="4"/>
  <c r="Y2456" i="4"/>
  <c r="Y2457" i="4"/>
  <c r="Y2458" i="4"/>
  <c r="Y2459" i="4"/>
  <c r="Y2460" i="4"/>
  <c r="Y2461" i="4"/>
  <c r="Y2462" i="4"/>
  <c r="Y2463" i="4"/>
  <c r="Y2464" i="4"/>
  <c r="Y2465" i="4"/>
  <c r="Y2466" i="4"/>
  <c r="Y2467" i="4"/>
  <c r="Y2468" i="4"/>
  <c r="Y2469" i="4"/>
  <c r="Y2470" i="4"/>
  <c r="Y2471" i="4"/>
  <c r="Y2472" i="4"/>
  <c r="Y2473" i="4"/>
  <c r="Y2474" i="4"/>
  <c r="Y2475" i="4"/>
  <c r="Y2476" i="4"/>
  <c r="Y2477" i="4"/>
  <c r="Y2478" i="4"/>
  <c r="Y2479" i="4"/>
  <c r="Y2480" i="4"/>
  <c r="Y2481" i="4"/>
  <c r="Y2482" i="4"/>
  <c r="Y2483" i="4"/>
  <c r="Y2484" i="4"/>
  <c r="Y2485" i="4"/>
  <c r="Y2486" i="4"/>
  <c r="Y2487" i="4"/>
  <c r="Y2488" i="4"/>
  <c r="Y2489" i="4"/>
  <c r="Y2490" i="4"/>
  <c r="Y2491" i="4"/>
  <c r="Y2492" i="4"/>
  <c r="Y2493" i="4"/>
  <c r="Y2494" i="4"/>
  <c r="Y2495" i="4"/>
  <c r="Y2496" i="4"/>
  <c r="Y2497" i="4"/>
  <c r="Y2498" i="4"/>
  <c r="Y2499" i="4"/>
  <c r="Y2500" i="4"/>
  <c r="Y2501" i="4"/>
  <c r="Y2502" i="4"/>
  <c r="Y2503" i="4"/>
  <c r="Y2504" i="4"/>
  <c r="Y2505" i="4"/>
  <c r="Y2506" i="4"/>
  <c r="Y2507" i="4"/>
  <c r="Y2508" i="4"/>
  <c r="Y2509" i="4"/>
  <c r="Y2510" i="4"/>
  <c r="Y2511" i="4"/>
  <c r="Y2512" i="4"/>
  <c r="Y2513" i="4"/>
  <c r="Y2514" i="4"/>
  <c r="Y2515" i="4"/>
  <c r="Y2516" i="4"/>
  <c r="Y2517" i="4"/>
  <c r="Y2518" i="4"/>
  <c r="Y2519" i="4"/>
  <c r="Y2520" i="4"/>
  <c r="Y2521" i="4"/>
  <c r="Y2522" i="4"/>
  <c r="Y2523" i="4"/>
  <c r="Y2524" i="4"/>
  <c r="Y2525" i="4"/>
  <c r="Y2526" i="4"/>
  <c r="Y2527" i="4"/>
  <c r="Y2528" i="4"/>
  <c r="Y2529" i="4"/>
  <c r="Y2530" i="4"/>
  <c r="Y2531" i="4"/>
  <c r="Y2532" i="4"/>
  <c r="Y2533" i="4"/>
  <c r="Y2534" i="4"/>
  <c r="Y2535" i="4"/>
  <c r="Y2536" i="4"/>
  <c r="Y2537" i="4"/>
  <c r="Y2538" i="4"/>
  <c r="Y2539" i="4"/>
  <c r="Y2540" i="4"/>
  <c r="Y2541" i="4"/>
  <c r="Y2542" i="4"/>
  <c r="Y2543" i="4"/>
  <c r="Y2544" i="4"/>
  <c r="Y2545" i="4"/>
  <c r="Y2546" i="4"/>
  <c r="Y2547" i="4"/>
  <c r="Y2548" i="4"/>
  <c r="Y2549" i="4"/>
  <c r="Y2550" i="4"/>
  <c r="Y2551" i="4"/>
  <c r="Y2552" i="4"/>
  <c r="Y2553" i="4"/>
  <c r="Y2554" i="4"/>
  <c r="Y2555" i="4"/>
  <c r="Y2556" i="4"/>
  <c r="Y2557" i="4"/>
  <c r="Y2558" i="4"/>
  <c r="Y2559" i="4"/>
  <c r="Y2560" i="4"/>
  <c r="Y2561" i="4"/>
  <c r="Y2562" i="4"/>
  <c r="Y2563" i="4"/>
  <c r="Y2564" i="4"/>
  <c r="Y2565" i="4"/>
  <c r="Y2566" i="4"/>
  <c r="Y2567" i="4"/>
  <c r="Y2568" i="4"/>
  <c r="Y2569" i="4"/>
  <c r="Y2570" i="4"/>
  <c r="Y2571" i="4"/>
  <c r="Y2572" i="4"/>
  <c r="Y2573" i="4"/>
  <c r="Y2574" i="4"/>
  <c r="Y2575" i="4"/>
  <c r="Y2576" i="4"/>
  <c r="Y2577" i="4"/>
  <c r="Y2578" i="4"/>
  <c r="Y2579" i="4"/>
  <c r="Y2580" i="4"/>
  <c r="Y2581" i="4"/>
  <c r="Y2582" i="4"/>
  <c r="Y2583" i="4"/>
  <c r="Y2584" i="4"/>
  <c r="Y2585" i="4"/>
  <c r="Y2586" i="4"/>
  <c r="Y2587" i="4"/>
  <c r="Y2588" i="4"/>
  <c r="Y2589" i="4"/>
  <c r="Y2590" i="4"/>
  <c r="Y2591" i="4"/>
  <c r="Y2592" i="4"/>
  <c r="Y2593" i="4"/>
  <c r="Y2594" i="4"/>
  <c r="Y2595" i="4"/>
  <c r="Y2596" i="4"/>
  <c r="Y2597" i="4"/>
  <c r="Y2598" i="4"/>
  <c r="Y2599" i="4"/>
  <c r="Y2600" i="4"/>
  <c r="Y2601" i="4"/>
  <c r="Y2602" i="4"/>
  <c r="Y2603" i="4"/>
  <c r="Y2604" i="4"/>
  <c r="Y2605" i="4"/>
  <c r="Y2606" i="4"/>
  <c r="Y2607" i="4"/>
  <c r="Y2608" i="4"/>
  <c r="Y2609" i="4"/>
  <c r="Y2610" i="4"/>
  <c r="Y2611" i="4"/>
  <c r="Y2612" i="4"/>
  <c r="Y2613" i="4"/>
  <c r="Y2614" i="4"/>
  <c r="Y2615" i="4"/>
  <c r="Y2616" i="4"/>
  <c r="Y2617" i="4"/>
  <c r="Y2618" i="4"/>
  <c r="Y2619" i="4"/>
  <c r="Y2620" i="4"/>
  <c r="Y2621" i="4"/>
  <c r="Y2622" i="4"/>
  <c r="Y2623" i="4"/>
  <c r="Y2624" i="4"/>
  <c r="Y2625" i="4"/>
  <c r="Y2626" i="4"/>
  <c r="Y2627" i="4"/>
  <c r="Y2628" i="4"/>
  <c r="Y2629" i="4"/>
  <c r="Y2630" i="4"/>
  <c r="Y2631" i="4"/>
  <c r="Y2632" i="4"/>
  <c r="Y2633" i="4"/>
  <c r="Y2634" i="4"/>
  <c r="Y2635" i="4"/>
  <c r="Y2636" i="4"/>
  <c r="Y2637" i="4"/>
  <c r="Y2638" i="4"/>
  <c r="Y2639" i="4"/>
  <c r="Y2640" i="4"/>
  <c r="Y2641" i="4"/>
  <c r="Y2642" i="4"/>
  <c r="Y2643" i="4"/>
  <c r="Y2644" i="4"/>
  <c r="Y2645" i="4"/>
  <c r="Y2646" i="4"/>
  <c r="Y2647" i="4"/>
  <c r="Y2648" i="4"/>
  <c r="Y2649" i="4"/>
  <c r="Y2650" i="4"/>
  <c r="Y2651" i="4"/>
  <c r="Y2652" i="4"/>
  <c r="Y2653" i="4"/>
  <c r="Y2654" i="4"/>
  <c r="Y2655" i="4"/>
  <c r="Y2656" i="4"/>
  <c r="Y2657" i="4"/>
  <c r="Y2658" i="4"/>
  <c r="Y2659" i="4"/>
  <c r="Y2660" i="4"/>
  <c r="Y2661" i="4"/>
  <c r="Y2662" i="4"/>
  <c r="Y2663" i="4"/>
  <c r="Y2664" i="4"/>
  <c r="Y2665" i="4"/>
  <c r="Y2666" i="4"/>
  <c r="Y2667" i="4"/>
  <c r="Y2668" i="4"/>
  <c r="Y2669" i="4"/>
  <c r="Y2670" i="4"/>
  <c r="Y2671" i="4"/>
  <c r="Y2672" i="4"/>
  <c r="Y2673" i="4"/>
  <c r="Y2674" i="4"/>
  <c r="Y2675" i="4"/>
  <c r="Y2676" i="4"/>
  <c r="Y2677" i="4"/>
  <c r="Y2678" i="4"/>
  <c r="Y2679" i="4"/>
  <c r="Y2680" i="4"/>
  <c r="Y2681" i="4"/>
  <c r="Y2682" i="4"/>
  <c r="Y2683" i="4"/>
  <c r="Y2684" i="4"/>
  <c r="Y2685" i="4"/>
  <c r="Y2686" i="4"/>
  <c r="Y2687" i="4"/>
  <c r="Y2688" i="4"/>
  <c r="Y2689" i="4"/>
  <c r="Y2690" i="4"/>
  <c r="Y2691" i="4"/>
  <c r="Y2692" i="4"/>
  <c r="Y2693" i="4"/>
  <c r="Y2694" i="4"/>
  <c r="Y2695" i="4"/>
  <c r="Y2696" i="4"/>
  <c r="Y2697" i="4"/>
  <c r="Y2698" i="4"/>
  <c r="Y2699" i="4"/>
  <c r="Y2700" i="4"/>
  <c r="Y2701" i="4"/>
  <c r="Y2702" i="4"/>
  <c r="Y2703" i="4"/>
  <c r="Y2704" i="4"/>
  <c r="Y2705" i="4"/>
  <c r="Y2706" i="4"/>
  <c r="Y2707" i="4"/>
  <c r="Y2708" i="4"/>
  <c r="Y2709" i="4"/>
  <c r="Y2710" i="4"/>
  <c r="Y2711" i="4"/>
  <c r="Y2712" i="4"/>
  <c r="Y2713" i="4"/>
  <c r="Y2714" i="4"/>
  <c r="Y2715" i="4"/>
  <c r="Y2716" i="4"/>
  <c r="Y2717" i="4"/>
  <c r="Y2718" i="4"/>
  <c r="Y2719" i="4"/>
  <c r="Y2720" i="4"/>
  <c r="Y2721" i="4"/>
  <c r="Y2722" i="4"/>
  <c r="Y2723" i="4"/>
  <c r="Y2724" i="4"/>
  <c r="Y2725" i="4"/>
  <c r="Y2726" i="4"/>
  <c r="Y2727" i="4"/>
  <c r="Y2728" i="4"/>
  <c r="Y2729" i="4"/>
  <c r="Y2730" i="4"/>
  <c r="Y2731" i="4"/>
  <c r="Y2732" i="4"/>
  <c r="Y2733" i="4"/>
  <c r="Y2734" i="4"/>
  <c r="Y2735" i="4"/>
  <c r="Y2736" i="4"/>
  <c r="Y2737" i="4"/>
  <c r="Y2738" i="4"/>
  <c r="Y2739" i="4"/>
  <c r="Y2740" i="4"/>
  <c r="Y2741" i="4"/>
  <c r="Y2742" i="4"/>
  <c r="Y2743" i="4"/>
  <c r="Y2744" i="4"/>
  <c r="Y2745" i="4"/>
  <c r="Y2746" i="4"/>
  <c r="Y2747" i="4"/>
  <c r="Y2748" i="4"/>
  <c r="Y2749" i="4"/>
  <c r="Y2750" i="4"/>
  <c r="Y2751" i="4"/>
  <c r="Y2752" i="4"/>
  <c r="Y2753" i="4"/>
  <c r="Y2754" i="4"/>
  <c r="Y2755" i="4"/>
  <c r="Y2756" i="4"/>
  <c r="Y2757" i="4"/>
  <c r="Y2758" i="4"/>
  <c r="Y2759" i="4"/>
  <c r="Y2760" i="4"/>
  <c r="Y2761" i="4"/>
  <c r="Y2762" i="4"/>
  <c r="Y2763" i="4"/>
  <c r="Y2764" i="4"/>
  <c r="Y2765" i="4"/>
  <c r="Y2766" i="4"/>
  <c r="Y2767" i="4"/>
  <c r="Y2768" i="4"/>
  <c r="Y2769" i="4"/>
  <c r="Y2770" i="4"/>
  <c r="Y2771" i="4"/>
  <c r="Y2772" i="4"/>
  <c r="Y2773" i="4"/>
  <c r="Y2774" i="4"/>
  <c r="Y2775" i="4"/>
  <c r="Y2776" i="4"/>
  <c r="Y2777" i="4"/>
  <c r="Y2778" i="4"/>
  <c r="Y2779" i="4"/>
  <c r="Y2780" i="4"/>
  <c r="Y2781" i="4"/>
  <c r="Y2782" i="4"/>
  <c r="Y2783" i="4"/>
  <c r="Y2784" i="4"/>
  <c r="Y2785" i="4"/>
  <c r="Y2786" i="4"/>
  <c r="Y2787" i="4"/>
  <c r="Y2788" i="4"/>
  <c r="Y2789" i="4"/>
  <c r="Y2790" i="4"/>
  <c r="Y2791" i="4"/>
  <c r="Y2792" i="4"/>
  <c r="Y2793" i="4"/>
  <c r="Y2794" i="4"/>
  <c r="Y2795" i="4"/>
  <c r="Y2796" i="4"/>
  <c r="Y2797" i="4"/>
  <c r="Y2798" i="4"/>
  <c r="Y2799" i="4"/>
  <c r="Y2800" i="4"/>
  <c r="Y2801" i="4"/>
  <c r="Y2802" i="4"/>
  <c r="Y2803" i="4"/>
  <c r="Y2804" i="4"/>
  <c r="Y2805" i="4"/>
  <c r="Y2806" i="4"/>
  <c r="Y2807" i="4"/>
  <c r="Y2808" i="4"/>
  <c r="Y2809" i="4"/>
  <c r="Y2810" i="4"/>
  <c r="Y2811" i="4"/>
  <c r="Y2812" i="4"/>
  <c r="Y2813" i="4"/>
  <c r="Y2814" i="4"/>
  <c r="Y2815" i="4"/>
  <c r="Y2816" i="4"/>
  <c r="Y2817" i="4"/>
  <c r="Y2818" i="4"/>
  <c r="Y2819" i="4"/>
  <c r="Y2820" i="4"/>
  <c r="Y2821" i="4"/>
  <c r="Y2822" i="4"/>
  <c r="Y2823" i="4"/>
  <c r="Y2824" i="4"/>
  <c r="Y2825" i="4"/>
  <c r="Y2826" i="4"/>
  <c r="Y2827" i="4"/>
  <c r="Y2828" i="4"/>
  <c r="Y2829" i="4"/>
  <c r="Y2830" i="4"/>
  <c r="Y2831" i="4"/>
  <c r="Y2832" i="4"/>
  <c r="Y2833" i="4"/>
  <c r="Y2834" i="4"/>
  <c r="Y2835" i="4"/>
  <c r="Y2836" i="4"/>
  <c r="Y2837" i="4"/>
  <c r="Y2838" i="4"/>
  <c r="Y2839" i="4"/>
  <c r="Y2840" i="4"/>
  <c r="Y2841" i="4"/>
  <c r="Y2842" i="4"/>
  <c r="Y2843" i="4"/>
  <c r="Y2844" i="4"/>
  <c r="Y2845" i="4"/>
  <c r="Y2846" i="4"/>
  <c r="Y2847" i="4"/>
  <c r="Y2848" i="4"/>
  <c r="Y2849" i="4"/>
  <c r="Y2850" i="4"/>
  <c r="Y2851" i="4"/>
  <c r="Y2852" i="4"/>
  <c r="Y2853" i="4"/>
  <c r="Y2854" i="4"/>
  <c r="Y2855" i="4"/>
  <c r="Y2856" i="4"/>
  <c r="Y2857" i="4"/>
  <c r="Y2858" i="4"/>
  <c r="Y2859" i="4"/>
  <c r="Y2860" i="4"/>
  <c r="Y2861" i="4"/>
  <c r="Y2862" i="4"/>
  <c r="Y2863" i="4"/>
  <c r="Y2864" i="4"/>
  <c r="Y2865" i="4"/>
  <c r="Y2866" i="4"/>
  <c r="Y2867" i="4"/>
  <c r="Y2868" i="4"/>
  <c r="Y2869" i="4"/>
  <c r="Y2870" i="4"/>
  <c r="Y2871" i="4"/>
  <c r="Y2872" i="4"/>
  <c r="Y2873" i="4"/>
  <c r="Y2874" i="4"/>
  <c r="Y2875" i="4"/>
  <c r="Y2876" i="4"/>
  <c r="Y2877" i="4"/>
  <c r="Y2878" i="4"/>
  <c r="Y2879" i="4"/>
  <c r="Y2880" i="4"/>
  <c r="Y2881" i="4"/>
  <c r="Y2882" i="4"/>
  <c r="Y2883" i="4"/>
  <c r="Y2884" i="4"/>
  <c r="Y2885" i="4"/>
  <c r="Y2886" i="4"/>
  <c r="Y2887" i="4"/>
  <c r="Y2888" i="4"/>
  <c r="Y2889" i="4"/>
  <c r="Y2890" i="4"/>
  <c r="Y2891" i="4"/>
  <c r="Y2892" i="4"/>
  <c r="Y2893" i="4"/>
  <c r="Y2894" i="4"/>
  <c r="Y2895" i="4"/>
  <c r="Y2896" i="4"/>
  <c r="Y2897" i="4"/>
  <c r="Y2898" i="4"/>
  <c r="Y2899" i="4"/>
  <c r="Y2900" i="4"/>
  <c r="Y2901" i="4"/>
  <c r="Y2902" i="4"/>
  <c r="Y2903" i="4"/>
  <c r="Y2904" i="4"/>
  <c r="Y2905" i="4"/>
  <c r="Y2906" i="4"/>
  <c r="Y2907" i="4"/>
  <c r="Y2908" i="4"/>
  <c r="Y2909" i="4"/>
  <c r="Y2910" i="4"/>
  <c r="Y2911" i="4"/>
  <c r="Y2912" i="4"/>
  <c r="Y2913" i="4"/>
  <c r="Y2914" i="4"/>
  <c r="Y2915" i="4"/>
  <c r="Y2916" i="4"/>
  <c r="Y2917" i="4"/>
  <c r="Y2918" i="4"/>
  <c r="Y2919" i="4"/>
  <c r="Y2920" i="4"/>
  <c r="Y2921" i="4"/>
  <c r="Y2922" i="4"/>
  <c r="Y2923" i="4"/>
  <c r="Y2924" i="4"/>
  <c r="Y2925" i="4"/>
  <c r="Y2926" i="4"/>
  <c r="Y2927" i="4"/>
  <c r="Y2928" i="4"/>
  <c r="Y2929" i="4"/>
  <c r="Y2930" i="4"/>
  <c r="Y2931" i="4"/>
  <c r="Y2932" i="4"/>
  <c r="Y2933" i="4"/>
  <c r="Y2934" i="4"/>
  <c r="Y2935" i="4"/>
  <c r="Y2936" i="4"/>
  <c r="Y2937" i="4"/>
  <c r="Y2938" i="4"/>
  <c r="Y2939" i="4"/>
  <c r="Y2940" i="4"/>
  <c r="Y2941" i="4"/>
  <c r="Y2942" i="4"/>
  <c r="Y2943" i="4"/>
  <c r="Y2944" i="4"/>
  <c r="Y2945" i="4"/>
  <c r="Y2946" i="4"/>
  <c r="Y2947" i="4"/>
  <c r="Y2948" i="4"/>
  <c r="Y2949" i="4"/>
  <c r="Y2950" i="4"/>
  <c r="Y2951" i="4"/>
  <c r="Y2952" i="4"/>
  <c r="Y2953" i="4"/>
  <c r="Y2954" i="4"/>
  <c r="Y2955" i="4"/>
  <c r="Y2956" i="4"/>
  <c r="Y2957" i="4"/>
  <c r="Y2958" i="4"/>
  <c r="Y2959" i="4"/>
  <c r="Y2960" i="4"/>
  <c r="Y2961" i="4"/>
  <c r="Y2962" i="4"/>
  <c r="Y2963" i="4"/>
  <c r="Y2964" i="4"/>
  <c r="Y2965" i="4"/>
  <c r="Y2966" i="4"/>
  <c r="Y2967" i="4"/>
  <c r="Y2968" i="4"/>
  <c r="Y2969" i="4"/>
  <c r="Y2970" i="4"/>
  <c r="Y2971" i="4"/>
  <c r="Y2972" i="4"/>
  <c r="Y2973" i="4"/>
  <c r="Y2974" i="4"/>
  <c r="Y2975" i="4"/>
  <c r="Y2976" i="4"/>
  <c r="Y2977" i="4"/>
  <c r="Y2978" i="4"/>
  <c r="Y2979" i="4"/>
  <c r="Y2980" i="4"/>
  <c r="Y2981" i="4"/>
  <c r="Y2982" i="4"/>
  <c r="Y2983" i="4"/>
  <c r="Y2984" i="4"/>
  <c r="Y2985" i="4"/>
  <c r="Y2986" i="4"/>
  <c r="Y2987" i="4"/>
  <c r="Y2988" i="4"/>
  <c r="Y2989" i="4"/>
  <c r="Y2990" i="4"/>
  <c r="Y2991" i="4"/>
  <c r="Y2992" i="4"/>
  <c r="Y2993" i="4"/>
  <c r="Y2994" i="4"/>
  <c r="Y2995" i="4"/>
  <c r="Y2996" i="4"/>
  <c r="Y2997" i="4"/>
  <c r="Y2998" i="4"/>
  <c r="Y2999" i="4"/>
  <c r="Y3000" i="4"/>
  <c r="Y3001" i="4"/>
  <c r="Y3002" i="4"/>
  <c r="Y3003" i="4"/>
  <c r="Y3004" i="4"/>
  <c r="Y3005" i="4"/>
  <c r="Y3006" i="4"/>
  <c r="Y3007" i="4"/>
  <c r="Y3008" i="4"/>
  <c r="Y3009" i="4"/>
  <c r="Y3010" i="4"/>
  <c r="Y3011" i="4"/>
  <c r="Y3012" i="4"/>
  <c r="Y3013" i="4"/>
  <c r="Y3014" i="4"/>
  <c r="Y3015" i="4"/>
  <c r="Y3016" i="4"/>
  <c r="Y3017" i="4"/>
  <c r="Y3018" i="4"/>
  <c r="Y3019" i="4"/>
  <c r="Y3020" i="4"/>
  <c r="Y3021" i="4"/>
  <c r="Y3022" i="4"/>
  <c r="Y3023" i="4"/>
  <c r="Y3024" i="4"/>
  <c r="Y3025" i="4"/>
  <c r="Y3026" i="4"/>
  <c r="Y3027" i="4"/>
  <c r="Y3028" i="4"/>
  <c r="Y3029" i="4"/>
  <c r="Y3030" i="4"/>
  <c r="Y3031" i="4"/>
  <c r="Y3032" i="4"/>
  <c r="Y3033" i="4"/>
  <c r="Y3034" i="4"/>
  <c r="Y3035" i="4"/>
  <c r="Y3036" i="4"/>
  <c r="Y3037" i="4"/>
  <c r="Y3038" i="4"/>
  <c r="Y3039" i="4"/>
  <c r="Y3040" i="4"/>
  <c r="Y3041" i="4"/>
  <c r="Y3042" i="4"/>
  <c r="Y3043" i="4"/>
  <c r="Y3044" i="4"/>
  <c r="Y3045" i="4"/>
  <c r="Y3046" i="4"/>
  <c r="Y3047" i="4"/>
  <c r="Y3048" i="4"/>
  <c r="Y3049" i="4"/>
  <c r="Y3050" i="4"/>
  <c r="Y3051" i="4"/>
  <c r="Y3052" i="4"/>
  <c r="Y3053" i="4"/>
  <c r="Y3054" i="4"/>
  <c r="Y3055" i="4"/>
  <c r="Y3056" i="4"/>
  <c r="Y3057" i="4"/>
  <c r="Y3058" i="4"/>
  <c r="Y3059" i="4"/>
  <c r="Y3060" i="4"/>
  <c r="Y3061" i="4"/>
  <c r="Y3062" i="4"/>
  <c r="Y3063" i="4"/>
  <c r="Y3064" i="4"/>
  <c r="Y3065" i="4"/>
  <c r="Y3066" i="4"/>
  <c r="Y3067" i="4"/>
  <c r="Y3068" i="4"/>
  <c r="Y3069" i="4"/>
  <c r="Y3070" i="4"/>
  <c r="Y3071" i="4"/>
  <c r="Y3072" i="4"/>
  <c r="Y3073" i="4"/>
  <c r="Y3074" i="4"/>
  <c r="Y3075" i="4"/>
  <c r="Y3076" i="4"/>
  <c r="Y3077" i="4"/>
  <c r="Y3078" i="4"/>
  <c r="Y3079" i="4"/>
  <c r="Y3080" i="4"/>
  <c r="Y3081" i="4"/>
  <c r="Y3082" i="4"/>
  <c r="Y3083" i="4"/>
  <c r="Y3084" i="4"/>
  <c r="Y3085" i="4"/>
  <c r="Y3086" i="4"/>
  <c r="Y3087" i="4"/>
  <c r="Y3088" i="4"/>
  <c r="Y3089" i="4"/>
  <c r="Y3090" i="4"/>
  <c r="Y3091" i="4"/>
  <c r="Y3092" i="4"/>
  <c r="Y3093" i="4"/>
  <c r="Y3094" i="4"/>
  <c r="Y3095" i="4"/>
  <c r="Y3096" i="4"/>
  <c r="Y3097" i="4"/>
  <c r="Y3098" i="4"/>
  <c r="Y3099" i="4"/>
  <c r="Y3100" i="4"/>
  <c r="Y3101" i="4"/>
  <c r="Y3102" i="4"/>
  <c r="Y3103" i="4"/>
  <c r="Y3104" i="4"/>
  <c r="Y3105" i="4"/>
  <c r="Y3106" i="4"/>
  <c r="Y3107" i="4"/>
  <c r="Y3108" i="4"/>
  <c r="Y3109" i="4"/>
  <c r="Y3110" i="4"/>
  <c r="Y3111" i="4"/>
  <c r="Y3112" i="4"/>
  <c r="Y3113" i="4"/>
  <c r="Y3114" i="4"/>
  <c r="Y3115" i="4"/>
  <c r="Y3116" i="4"/>
  <c r="Y3117" i="4"/>
  <c r="Y3118" i="4"/>
  <c r="Y3119" i="4"/>
  <c r="Y3120" i="4"/>
  <c r="Y3121" i="4"/>
  <c r="Y3122" i="4"/>
  <c r="Y3123" i="4"/>
  <c r="Y3124" i="4"/>
  <c r="Y3125" i="4"/>
  <c r="Y3126" i="4"/>
  <c r="Y3127" i="4"/>
  <c r="Y3128" i="4"/>
  <c r="Y3129" i="4"/>
  <c r="Y3130" i="4"/>
  <c r="Y3131" i="4"/>
  <c r="Y3132" i="4"/>
  <c r="Y3133" i="4"/>
  <c r="Y3134" i="4"/>
  <c r="Y3135" i="4"/>
  <c r="Y3136" i="4"/>
  <c r="Y3137" i="4"/>
  <c r="Y3138" i="4"/>
  <c r="Y3139" i="4"/>
  <c r="Y3140" i="4"/>
  <c r="Y3141" i="4"/>
  <c r="Y3142" i="4"/>
  <c r="Y3143" i="4"/>
  <c r="Y3144" i="4"/>
  <c r="Y3145" i="4"/>
  <c r="Y3146" i="4"/>
  <c r="Y3147" i="4"/>
  <c r="Y3148" i="4"/>
  <c r="Y3149" i="4"/>
  <c r="Y3150" i="4"/>
  <c r="Y3151" i="4"/>
  <c r="Y3152" i="4"/>
  <c r="Y3153" i="4"/>
  <c r="Y3154" i="4"/>
  <c r="Y3155" i="4"/>
  <c r="Y3156" i="4"/>
  <c r="Y3157" i="4"/>
  <c r="Y3158" i="4"/>
  <c r="Y3159" i="4"/>
  <c r="Y3160" i="4"/>
  <c r="Y3161" i="4"/>
  <c r="Y3162" i="4"/>
  <c r="Y3163" i="4"/>
  <c r="Y3164" i="4"/>
  <c r="Y3165" i="4"/>
  <c r="Y3166" i="4"/>
  <c r="Y3167" i="4"/>
  <c r="Y3168" i="4"/>
  <c r="Y3169" i="4"/>
  <c r="Y3170" i="4"/>
  <c r="Y3171" i="4"/>
  <c r="Y3172" i="4"/>
  <c r="Y3173" i="4"/>
  <c r="Y3174" i="4"/>
  <c r="Y3175" i="4"/>
  <c r="Y3176" i="4"/>
  <c r="Y3177" i="4"/>
  <c r="Y3178" i="4"/>
  <c r="Y3179" i="4"/>
  <c r="Y3180" i="4"/>
  <c r="Y3181" i="4"/>
  <c r="Y3182" i="4"/>
  <c r="Y3183" i="4"/>
  <c r="Y3184" i="4"/>
  <c r="Y3185" i="4"/>
  <c r="Y3186" i="4"/>
  <c r="Y3187" i="4"/>
  <c r="Y3188" i="4"/>
  <c r="Y3189" i="4"/>
  <c r="Y3190" i="4"/>
  <c r="Y3191" i="4"/>
  <c r="Y3192" i="4"/>
  <c r="Y3193" i="4"/>
  <c r="Y3194" i="4"/>
  <c r="Y3195" i="4"/>
  <c r="Y3196" i="4"/>
  <c r="Y3197" i="4"/>
  <c r="Y3198" i="4"/>
  <c r="Y3199" i="4"/>
  <c r="Y3200" i="4"/>
  <c r="Y3201" i="4"/>
  <c r="Y3202" i="4"/>
  <c r="Y3203" i="4"/>
  <c r="Y3204" i="4"/>
  <c r="Y3205" i="4"/>
  <c r="Y3206" i="4"/>
  <c r="Y3207" i="4"/>
  <c r="Y3208" i="4"/>
  <c r="Y3209" i="4"/>
  <c r="Y3210" i="4"/>
  <c r="Y3211" i="4"/>
  <c r="Y3212" i="4"/>
  <c r="Y3213" i="4"/>
  <c r="Y3214" i="4"/>
  <c r="Y3215" i="4"/>
  <c r="Y3216" i="4"/>
  <c r="Y3217" i="4"/>
  <c r="Y3218" i="4"/>
  <c r="Y3219" i="4"/>
  <c r="Y3220" i="4"/>
  <c r="Y3221" i="4"/>
  <c r="Y3222" i="4"/>
  <c r="Y3223" i="4"/>
  <c r="Y3224" i="4"/>
  <c r="Y3225" i="4"/>
  <c r="Y3226" i="4"/>
  <c r="Y3227" i="4"/>
  <c r="Y3228" i="4"/>
  <c r="Y3229" i="4"/>
  <c r="Y3230" i="4"/>
  <c r="Y3231" i="4"/>
  <c r="Y3232" i="4"/>
  <c r="Y3233" i="4"/>
  <c r="Y3234" i="4"/>
  <c r="Y3235" i="4"/>
  <c r="Y3236" i="4"/>
  <c r="Y3237" i="4"/>
  <c r="Y3238" i="4"/>
  <c r="Y3239" i="4"/>
  <c r="Y3240" i="4"/>
  <c r="Y3241" i="4"/>
  <c r="Y3242" i="4"/>
  <c r="Y3243" i="4"/>
  <c r="Y3244" i="4"/>
  <c r="Y3245" i="4"/>
  <c r="Y3246" i="4"/>
  <c r="Y3247" i="4"/>
  <c r="Y3248" i="4"/>
  <c r="Y3249" i="4"/>
  <c r="Y3250" i="4"/>
  <c r="Y3251" i="4"/>
  <c r="Y3252" i="4"/>
  <c r="Y3253" i="4"/>
  <c r="Y3254" i="4"/>
  <c r="Y3255" i="4"/>
  <c r="Y3256" i="4"/>
  <c r="Y3257" i="4"/>
  <c r="Y3258" i="4"/>
  <c r="Y3259" i="4"/>
  <c r="Y3260" i="4"/>
  <c r="Y3261" i="4"/>
  <c r="Y3262" i="4"/>
  <c r="Y3263" i="4"/>
  <c r="Y3264" i="4"/>
  <c r="Y3265" i="4"/>
  <c r="Y3266" i="4"/>
  <c r="Y3267" i="4"/>
  <c r="Y3268" i="4"/>
  <c r="Y3269" i="4"/>
  <c r="Y3270" i="4"/>
  <c r="Y3271" i="4"/>
  <c r="Y3272" i="4"/>
  <c r="Y3273" i="4"/>
  <c r="Y3274" i="4"/>
  <c r="Y3275" i="4"/>
  <c r="Y3276" i="4"/>
  <c r="Y3277" i="4"/>
  <c r="Y3278" i="4"/>
  <c r="Y3279" i="4"/>
  <c r="Y3280" i="4"/>
  <c r="Y3281" i="4"/>
  <c r="Y3282" i="4"/>
  <c r="Y3283" i="4"/>
  <c r="Y3284" i="4"/>
  <c r="Y3285" i="4"/>
  <c r="Y3286" i="4"/>
  <c r="Y3287" i="4"/>
  <c r="Y3288" i="4"/>
  <c r="Y3289" i="4"/>
  <c r="Y3290" i="4"/>
  <c r="Y3291" i="4"/>
  <c r="Y3292" i="4"/>
  <c r="Y3293" i="4"/>
  <c r="Y3294" i="4"/>
  <c r="Y3295" i="4"/>
  <c r="Y3296" i="4"/>
  <c r="Y3297" i="4"/>
  <c r="Y3298" i="4"/>
  <c r="Y3299" i="4"/>
  <c r="Y3300" i="4"/>
  <c r="Y3301" i="4"/>
  <c r="Y3302" i="4"/>
  <c r="Y3303" i="4"/>
  <c r="Y3304" i="4"/>
  <c r="Y3305" i="4"/>
  <c r="Y3306" i="4"/>
  <c r="Y3307" i="4"/>
  <c r="Y3308" i="4"/>
  <c r="Y3309" i="4"/>
  <c r="Y3310" i="4"/>
  <c r="Y3311" i="4"/>
  <c r="Y3312" i="4"/>
  <c r="Y3313" i="4"/>
  <c r="Y3314" i="4"/>
  <c r="Y3315" i="4"/>
  <c r="Y3316" i="4"/>
  <c r="Y3317" i="4"/>
  <c r="Y3318" i="4"/>
  <c r="Y3319" i="4"/>
  <c r="Y3320" i="4"/>
  <c r="Y3321" i="4"/>
  <c r="Y3322" i="4"/>
  <c r="Y3323" i="4"/>
  <c r="Y3324" i="4"/>
  <c r="Y3325" i="4"/>
  <c r="Y3326" i="4"/>
  <c r="Y3327" i="4"/>
  <c r="Y3328" i="4"/>
  <c r="Y3329" i="4"/>
  <c r="Y3330" i="4"/>
  <c r="Y3331" i="4"/>
  <c r="Y3332" i="4"/>
  <c r="Y3333" i="4"/>
  <c r="Y3334" i="4"/>
  <c r="Y3335" i="4"/>
  <c r="Y3336" i="4"/>
  <c r="Y3337" i="4"/>
  <c r="Y3338" i="4"/>
  <c r="Y3339" i="4"/>
  <c r="Y3340" i="4"/>
  <c r="Y3341" i="4"/>
  <c r="Y3342" i="4"/>
  <c r="Y3343" i="4"/>
  <c r="Y3344" i="4"/>
  <c r="Y3345" i="4"/>
  <c r="Y3346" i="4"/>
  <c r="Y3347" i="4"/>
  <c r="Y3348" i="4"/>
  <c r="Y3349" i="4"/>
  <c r="Y3350" i="4"/>
  <c r="Y3351" i="4"/>
  <c r="Y3352" i="4"/>
  <c r="Y3353" i="4"/>
  <c r="Y3354" i="4"/>
  <c r="Y3355" i="4"/>
  <c r="Y3356" i="4"/>
  <c r="Y3357" i="4"/>
  <c r="Y3358" i="4"/>
  <c r="Y3359" i="4"/>
  <c r="Y3360" i="4"/>
  <c r="Y3361" i="4"/>
  <c r="Y3362" i="4"/>
  <c r="Y3363" i="4"/>
  <c r="Y3364" i="4"/>
  <c r="Y3365" i="4"/>
  <c r="Y3366" i="4"/>
  <c r="Y3367" i="4"/>
  <c r="Y3368" i="4"/>
  <c r="Y3369" i="4"/>
  <c r="Y3370" i="4"/>
  <c r="Y3371" i="4"/>
  <c r="Y3372" i="4"/>
  <c r="Y3373" i="4"/>
  <c r="Y3374" i="4"/>
  <c r="Y3375" i="4"/>
  <c r="Y3376" i="4"/>
  <c r="Y3377" i="4"/>
  <c r="Y3378" i="4"/>
  <c r="Y3379" i="4"/>
  <c r="Y3380" i="4"/>
  <c r="Y3381" i="4"/>
  <c r="Y3382" i="4"/>
  <c r="Y3383" i="4"/>
  <c r="Y3384" i="4"/>
  <c r="Y3385" i="4"/>
  <c r="Y3386" i="4"/>
  <c r="Y3387" i="4"/>
  <c r="Y3388" i="4"/>
  <c r="Y3389" i="4"/>
  <c r="Y3390" i="4"/>
  <c r="Y3391" i="4"/>
  <c r="Y3392" i="4"/>
  <c r="Y3393" i="4"/>
  <c r="Y3394" i="4"/>
  <c r="Y3395" i="4"/>
  <c r="Y3396" i="4"/>
  <c r="Y3397" i="4"/>
  <c r="Y3398" i="4"/>
  <c r="Y3399" i="4"/>
  <c r="Y3400" i="4"/>
  <c r="Y3401" i="4"/>
  <c r="Y3402" i="4"/>
  <c r="Y3403" i="4"/>
  <c r="Y3404" i="4"/>
  <c r="Y3405" i="4"/>
  <c r="Y3406" i="4"/>
  <c r="Y3407" i="4"/>
  <c r="Y3408" i="4"/>
  <c r="Y3409" i="4"/>
  <c r="Y3410" i="4"/>
  <c r="Y3411" i="4"/>
  <c r="Y3412" i="4"/>
  <c r="Y3413" i="4"/>
  <c r="Y3414" i="4"/>
  <c r="Y3415" i="4"/>
  <c r="Y3416" i="4"/>
  <c r="Y3417" i="4"/>
  <c r="Y3418" i="4"/>
  <c r="Y3419" i="4"/>
  <c r="Y3420" i="4"/>
  <c r="Y3421" i="4"/>
  <c r="Y3422" i="4"/>
  <c r="Y3423" i="4"/>
  <c r="Y3424" i="4"/>
  <c r="Y3425" i="4"/>
  <c r="Y3426" i="4"/>
  <c r="Y3427" i="4"/>
  <c r="Y3428" i="4"/>
  <c r="Y3429" i="4"/>
  <c r="Y3430" i="4"/>
  <c r="Y3431" i="4"/>
  <c r="Y3432" i="4"/>
  <c r="Y3433" i="4"/>
  <c r="Y3434" i="4"/>
  <c r="Y3435" i="4"/>
  <c r="Y3436" i="4"/>
  <c r="Y3437" i="4"/>
  <c r="Y3438" i="4"/>
  <c r="Y3439" i="4"/>
  <c r="Y3440" i="4"/>
  <c r="Y3441" i="4"/>
  <c r="Y3442" i="4"/>
  <c r="Y3443" i="4"/>
  <c r="Y3444" i="4"/>
  <c r="Y3445" i="4"/>
  <c r="Y3446" i="4"/>
  <c r="Y3447" i="4"/>
  <c r="Y3448" i="4"/>
  <c r="Y3449" i="4"/>
  <c r="Y3450" i="4"/>
  <c r="Y3451" i="4"/>
  <c r="Y3452" i="4"/>
  <c r="Y3453" i="4"/>
  <c r="Y3454" i="4"/>
  <c r="Y3455" i="4"/>
  <c r="Y3456" i="4"/>
  <c r="Y3457" i="4"/>
  <c r="Y3458" i="4"/>
  <c r="Y3459" i="4"/>
  <c r="Y3460" i="4"/>
  <c r="Y3461" i="4"/>
  <c r="Y3462" i="4"/>
  <c r="Y3463" i="4"/>
  <c r="Y3464" i="4"/>
  <c r="Y3465" i="4"/>
  <c r="Y3466" i="4"/>
  <c r="Y3467" i="4"/>
  <c r="Y3468" i="4"/>
  <c r="Y3469" i="4"/>
  <c r="Y3470" i="4"/>
  <c r="Y3471" i="4"/>
  <c r="Y3472" i="4"/>
  <c r="Y3473" i="4"/>
  <c r="Y3474" i="4"/>
  <c r="Y3475" i="4"/>
  <c r="Y3476" i="4"/>
  <c r="Y3477" i="4"/>
  <c r="Y3478" i="4"/>
  <c r="Y3479" i="4"/>
  <c r="Y3480" i="4"/>
  <c r="Y3481" i="4"/>
  <c r="Y3482" i="4"/>
  <c r="Y3483" i="4"/>
  <c r="Y3484" i="4"/>
  <c r="Y3485" i="4"/>
  <c r="Y3486" i="4"/>
  <c r="Y3487" i="4"/>
  <c r="Y3488" i="4"/>
  <c r="Y3489" i="4"/>
  <c r="Y3490" i="4"/>
  <c r="Y3491" i="4"/>
  <c r="Y3492" i="4"/>
  <c r="Y3493" i="4"/>
  <c r="Y3494" i="4"/>
  <c r="Y3495" i="4"/>
  <c r="Y3496" i="4"/>
  <c r="Y3497" i="4"/>
  <c r="Y3498" i="4"/>
  <c r="Y3499" i="4"/>
  <c r="Y3500" i="4"/>
  <c r="Y3501" i="4"/>
  <c r="Y3502" i="4"/>
  <c r="Y3503" i="4"/>
  <c r="Y3504" i="4"/>
  <c r="Y3505" i="4"/>
  <c r="Y3506" i="4"/>
  <c r="Y3507" i="4"/>
  <c r="Y3508" i="4"/>
  <c r="Y3509" i="4"/>
  <c r="Y3510" i="4"/>
  <c r="Y3511" i="4"/>
  <c r="Y3512" i="4"/>
  <c r="Y3513" i="4"/>
  <c r="Y3514" i="4"/>
  <c r="Y3515" i="4"/>
  <c r="Y3516" i="4"/>
  <c r="Y3517" i="4"/>
  <c r="Y3518" i="4"/>
  <c r="Y3519" i="4"/>
  <c r="Y3520" i="4"/>
  <c r="Y3521" i="4"/>
  <c r="Y3522" i="4"/>
  <c r="Y3523" i="4"/>
  <c r="Y3524" i="4"/>
  <c r="Y3525" i="4"/>
  <c r="Y3526" i="4"/>
  <c r="Y3527" i="4"/>
  <c r="Y3528" i="4"/>
  <c r="Y3529" i="4"/>
  <c r="Y3530" i="4"/>
  <c r="Y3531" i="4"/>
  <c r="Y3532" i="4"/>
  <c r="Y3533" i="4"/>
  <c r="Y3534" i="4"/>
  <c r="Y3535" i="4"/>
  <c r="Y3536" i="4"/>
  <c r="Y3537" i="4"/>
  <c r="Y3538" i="4"/>
  <c r="Y3539" i="4"/>
  <c r="Y3540" i="4"/>
  <c r="Y3541" i="4"/>
  <c r="Y3542" i="4"/>
  <c r="Y3543" i="4"/>
  <c r="Y3544" i="4"/>
  <c r="Y3545" i="4"/>
  <c r="Y3546" i="4"/>
  <c r="Y3547" i="4"/>
  <c r="Y3548" i="4"/>
  <c r="Y3549" i="4"/>
  <c r="Y3550" i="4"/>
  <c r="Y3551" i="4"/>
  <c r="Y3552" i="4"/>
  <c r="Y3553" i="4"/>
  <c r="Y3554" i="4"/>
  <c r="Y3555" i="4"/>
  <c r="Y3556" i="4"/>
  <c r="Y3557" i="4"/>
  <c r="Y3558" i="4"/>
  <c r="Y3559" i="4"/>
  <c r="Y3560" i="4"/>
  <c r="Y3561" i="4"/>
  <c r="Y3562" i="4"/>
  <c r="Y3563" i="4"/>
  <c r="Y3564" i="4"/>
  <c r="Y3565" i="4"/>
  <c r="Y3566" i="4"/>
  <c r="Y3567" i="4"/>
  <c r="Y3568" i="4"/>
  <c r="Y3569" i="4"/>
  <c r="Y3570" i="4"/>
  <c r="Y3571" i="4"/>
  <c r="Y3572" i="4"/>
  <c r="Y3573" i="4"/>
  <c r="Y3574" i="4"/>
  <c r="Y3575" i="4"/>
  <c r="Y3576" i="4"/>
  <c r="Y3577" i="4"/>
  <c r="Y3578" i="4"/>
  <c r="Y3579" i="4"/>
  <c r="Y3580" i="4"/>
  <c r="Y3581" i="4"/>
  <c r="Y3582" i="4"/>
  <c r="Y3583" i="4"/>
  <c r="Y3584" i="4"/>
  <c r="Y3585" i="4"/>
  <c r="Y3586" i="4"/>
  <c r="Y3587" i="4"/>
  <c r="Y3588" i="4"/>
  <c r="Y3589" i="4"/>
  <c r="Y3590" i="4"/>
  <c r="Y3591" i="4"/>
  <c r="Y3592" i="4"/>
  <c r="Y3593" i="4"/>
  <c r="Y3594" i="4"/>
  <c r="Y3595" i="4"/>
  <c r="Y3596" i="4"/>
  <c r="Y3597" i="4"/>
  <c r="Y3598" i="4"/>
  <c r="Y3599" i="4"/>
  <c r="Y3600" i="4"/>
  <c r="Y3601" i="4"/>
  <c r="Y3602" i="4"/>
  <c r="Y3603" i="4"/>
  <c r="Y3604" i="4"/>
  <c r="Y3605" i="4"/>
  <c r="Y3606" i="4"/>
  <c r="Y3607" i="4"/>
  <c r="Y3608" i="4"/>
  <c r="Y3609" i="4"/>
  <c r="Y3610" i="4"/>
  <c r="Y3611" i="4"/>
  <c r="Y3612" i="4"/>
  <c r="Y3613" i="4"/>
  <c r="Y3614" i="4"/>
  <c r="Y3615" i="4"/>
  <c r="Y3616" i="4"/>
  <c r="Y3617" i="4"/>
  <c r="Y3618" i="4"/>
  <c r="Y3619" i="4"/>
  <c r="Y3620" i="4"/>
  <c r="Y3621" i="4"/>
  <c r="Y3622" i="4"/>
  <c r="Y3623" i="4"/>
  <c r="Y3624" i="4"/>
  <c r="Y3625" i="4"/>
  <c r="Y3626" i="4"/>
  <c r="Y3627" i="4"/>
  <c r="Y3628" i="4"/>
  <c r="Y3629" i="4"/>
  <c r="Y3630" i="4"/>
  <c r="Y3631" i="4"/>
  <c r="Y3632" i="4"/>
  <c r="Y3633" i="4"/>
  <c r="Y3634" i="4"/>
  <c r="Y3635" i="4"/>
  <c r="Y3636" i="4"/>
  <c r="Y3637" i="4"/>
  <c r="Y3638" i="4"/>
  <c r="Y3639" i="4"/>
  <c r="Y3640" i="4"/>
  <c r="Y3641" i="4"/>
  <c r="Y3642" i="4"/>
  <c r="Y3643" i="4"/>
  <c r="Y3644" i="4"/>
  <c r="Y3645" i="4"/>
  <c r="Y3646" i="4"/>
  <c r="Y3647" i="4"/>
  <c r="Y3648" i="4"/>
  <c r="Y3649" i="4"/>
  <c r="Y3650" i="4"/>
  <c r="Y3651" i="4"/>
  <c r="Y3652" i="4"/>
  <c r="Y3653" i="4"/>
  <c r="Y3654" i="4"/>
  <c r="Y3655" i="4"/>
  <c r="Y3656" i="4"/>
  <c r="Y3657" i="4"/>
  <c r="Y3658" i="4"/>
  <c r="Y3659" i="4"/>
  <c r="Y3660" i="4"/>
  <c r="Y3661" i="4"/>
  <c r="Y3662" i="4"/>
  <c r="Y3663" i="4"/>
  <c r="Y3664" i="4"/>
  <c r="Y3665" i="4"/>
  <c r="Y3666" i="4"/>
  <c r="Y3667" i="4"/>
  <c r="Y3668" i="4"/>
  <c r="Y3669" i="4"/>
  <c r="Y3670" i="4"/>
  <c r="Y3671" i="4"/>
  <c r="Y3672" i="4"/>
  <c r="Y3673" i="4"/>
  <c r="Y3674" i="4"/>
  <c r="Y3675" i="4"/>
  <c r="Y3676" i="4"/>
  <c r="Y3677" i="4"/>
  <c r="Y3678" i="4"/>
  <c r="Y3679" i="4"/>
  <c r="Y3680" i="4"/>
  <c r="Y3681" i="4"/>
  <c r="Y3682" i="4"/>
  <c r="Y3683" i="4"/>
  <c r="Y3684" i="4"/>
  <c r="Y3685" i="4"/>
  <c r="Y3686" i="4"/>
  <c r="Y3687" i="4"/>
  <c r="Y3688" i="4"/>
  <c r="Y3689" i="4"/>
  <c r="Y3690" i="4"/>
  <c r="Y3691" i="4"/>
  <c r="Y3692" i="4"/>
  <c r="Y3693" i="4"/>
  <c r="Y3694" i="4"/>
  <c r="Y3695" i="4"/>
  <c r="Y3696" i="4"/>
  <c r="Y3697" i="4"/>
  <c r="Y3698" i="4"/>
  <c r="Y3699" i="4"/>
  <c r="Y3700" i="4"/>
  <c r="Y3701" i="4"/>
  <c r="Y3702" i="4"/>
  <c r="Y3703" i="4"/>
  <c r="Y3704" i="4"/>
  <c r="Y3705" i="4"/>
  <c r="Y3706" i="4"/>
  <c r="Y3707" i="4"/>
  <c r="Y3708" i="4"/>
  <c r="Y3709" i="4"/>
  <c r="Y3710" i="4"/>
  <c r="Y3711" i="4"/>
  <c r="Y3712" i="4"/>
  <c r="Y3713" i="4"/>
  <c r="Y3714" i="4"/>
  <c r="Y3715" i="4"/>
  <c r="Y3716" i="4"/>
  <c r="Y3717" i="4"/>
  <c r="Y3718" i="4"/>
  <c r="Y3719" i="4"/>
  <c r="Y3720" i="4"/>
  <c r="Y3721" i="4"/>
  <c r="Y3722" i="4"/>
  <c r="Y3723" i="4"/>
  <c r="Y3724" i="4"/>
  <c r="Y3725" i="4"/>
  <c r="Y3726" i="4"/>
  <c r="Y3727" i="4"/>
  <c r="Y3728" i="4"/>
  <c r="Y3729" i="4"/>
  <c r="Y3730" i="4"/>
  <c r="Y3731" i="4"/>
  <c r="Y3732" i="4"/>
  <c r="Y3733" i="4"/>
  <c r="Y3734" i="4"/>
  <c r="Y3735" i="4"/>
  <c r="Y3736" i="4"/>
  <c r="Y3737" i="4"/>
  <c r="Y3738" i="4"/>
  <c r="Y3739" i="4"/>
  <c r="Y3740" i="4"/>
  <c r="Y3741" i="4"/>
  <c r="Y3742" i="4"/>
  <c r="Y3743" i="4"/>
  <c r="Y3744" i="4"/>
  <c r="Y3745" i="4"/>
  <c r="Y3746" i="4"/>
  <c r="Y3747" i="4"/>
  <c r="Y3748" i="4"/>
  <c r="Y3749" i="4"/>
  <c r="Y3750" i="4"/>
  <c r="Y3751" i="4"/>
  <c r="Y3752" i="4"/>
  <c r="Y3753" i="4"/>
  <c r="Y3754" i="4"/>
  <c r="Y3755" i="4"/>
  <c r="Y3756" i="4"/>
  <c r="Y3757" i="4"/>
  <c r="Y3758" i="4"/>
  <c r="Y3759" i="4"/>
  <c r="Y3760" i="4"/>
  <c r="Y3761" i="4"/>
  <c r="Y3762" i="4"/>
  <c r="Y3763" i="4"/>
  <c r="Y3764" i="4"/>
  <c r="Y3765" i="4"/>
  <c r="Y3766" i="4"/>
  <c r="Y3767" i="4"/>
  <c r="Y3768" i="4"/>
  <c r="Y3769" i="4"/>
  <c r="Y3770" i="4"/>
  <c r="Y3771" i="4"/>
  <c r="Y3772" i="4"/>
  <c r="Y3773" i="4"/>
  <c r="Y3774" i="4"/>
  <c r="Y3775" i="4"/>
  <c r="Y3776" i="4"/>
  <c r="Y3777" i="4"/>
  <c r="Y3778" i="4"/>
  <c r="Y3779" i="4"/>
  <c r="Y3780" i="4"/>
  <c r="Y3781" i="4"/>
  <c r="Y3782" i="4"/>
  <c r="Y3783" i="4"/>
  <c r="Y3784" i="4"/>
  <c r="Y3785" i="4"/>
  <c r="Y3786" i="4"/>
  <c r="Y3787" i="4"/>
  <c r="Y3788" i="4"/>
  <c r="Y3789" i="4"/>
  <c r="Y3790" i="4"/>
  <c r="Y3791" i="4"/>
  <c r="Y3792" i="4"/>
  <c r="Y3793" i="4"/>
  <c r="Y3794" i="4"/>
  <c r="Y3795" i="4"/>
  <c r="Y3796" i="4"/>
  <c r="Y3797" i="4"/>
  <c r="Y3798" i="4"/>
  <c r="Y3799" i="4"/>
  <c r="Y3800" i="4"/>
  <c r="Y3801" i="4"/>
  <c r="Y3802" i="4"/>
  <c r="Y3803" i="4"/>
  <c r="Y3804" i="4"/>
  <c r="Y3805" i="4"/>
  <c r="Y3806" i="4"/>
  <c r="Y3807" i="4"/>
  <c r="Y3808" i="4"/>
  <c r="Y3809" i="4"/>
  <c r="Y3810" i="4"/>
  <c r="Y3811" i="4"/>
  <c r="Y3812" i="4"/>
  <c r="Y3813" i="4"/>
  <c r="Y3814" i="4"/>
  <c r="Y3815" i="4"/>
  <c r="Y3816" i="4"/>
  <c r="Y3817" i="4"/>
  <c r="Y3818" i="4"/>
  <c r="Y3819" i="4"/>
  <c r="Y3820" i="4"/>
  <c r="Y3821" i="4"/>
  <c r="Y3822" i="4"/>
  <c r="Y3823" i="4"/>
  <c r="Y3824" i="4"/>
  <c r="Y3825" i="4"/>
  <c r="Y3826" i="4"/>
  <c r="Y3827" i="4"/>
  <c r="Y3828" i="4"/>
  <c r="Y3829" i="4"/>
  <c r="Y3830" i="4"/>
  <c r="Y3831" i="4"/>
  <c r="Y3832" i="4"/>
  <c r="Y3833" i="4"/>
  <c r="Y3834" i="4"/>
  <c r="Y3835" i="4"/>
  <c r="Y3836" i="4"/>
  <c r="Y3837" i="4"/>
  <c r="Y3838" i="4"/>
  <c r="Y3839" i="4"/>
  <c r="Y3840" i="4"/>
  <c r="Y3841" i="4"/>
  <c r="Y3842" i="4"/>
  <c r="Y3843" i="4"/>
  <c r="Y3844" i="4"/>
  <c r="Y3845" i="4"/>
  <c r="Y3846" i="4"/>
  <c r="Y3847" i="4"/>
  <c r="Y3848" i="4"/>
  <c r="Y3849" i="4"/>
  <c r="Y3850" i="4"/>
  <c r="Y3851" i="4"/>
  <c r="Y3852" i="4"/>
  <c r="Y3853" i="4"/>
  <c r="Y3854" i="4"/>
  <c r="Y3855" i="4"/>
  <c r="Y3856" i="4"/>
  <c r="Y3857" i="4"/>
  <c r="Y3858" i="4"/>
  <c r="Y3859" i="4"/>
  <c r="Y3860" i="4"/>
  <c r="Y3861" i="4"/>
  <c r="Y3862" i="4"/>
  <c r="Y3863" i="4"/>
  <c r="Y3864" i="4"/>
  <c r="Y3865" i="4"/>
  <c r="Y3866" i="4"/>
  <c r="Y3867" i="4"/>
  <c r="Y3868" i="4"/>
  <c r="Y3869" i="4"/>
  <c r="Y3870" i="4"/>
  <c r="Y3871" i="4"/>
  <c r="Y3872" i="4"/>
  <c r="Y3873" i="4"/>
  <c r="Y3874" i="4"/>
  <c r="Y3875" i="4"/>
  <c r="Y3876" i="4"/>
  <c r="Y3877" i="4"/>
  <c r="Y3878" i="4"/>
  <c r="Y3879" i="4"/>
  <c r="Y3880" i="4"/>
  <c r="Y3881" i="4"/>
  <c r="Y3882" i="4"/>
  <c r="Y3883" i="4"/>
  <c r="Y3884" i="4"/>
  <c r="Y3885" i="4"/>
  <c r="Y3886" i="4"/>
  <c r="Y3887" i="4"/>
  <c r="Y3888" i="4"/>
  <c r="Y3889" i="4"/>
  <c r="Y3890" i="4"/>
  <c r="Y3891" i="4"/>
  <c r="Y3892" i="4"/>
  <c r="Y3893" i="4"/>
  <c r="Y3894" i="4"/>
  <c r="Y3895" i="4"/>
  <c r="Y3896" i="4"/>
  <c r="Y3897" i="4"/>
  <c r="Y3898" i="4"/>
  <c r="Y3899" i="4"/>
  <c r="Y3900" i="4"/>
  <c r="Y3901" i="4"/>
  <c r="Y3902" i="4"/>
  <c r="Y3903" i="4"/>
  <c r="Y3904" i="4"/>
  <c r="Y3905" i="4"/>
  <c r="Y3906" i="4"/>
  <c r="Y3907" i="4"/>
  <c r="Y3908" i="4"/>
  <c r="Y3909" i="4"/>
  <c r="Y3910" i="4"/>
  <c r="Y3911" i="4"/>
  <c r="Y3912" i="4"/>
  <c r="Y3913" i="4"/>
  <c r="Y3914" i="4"/>
  <c r="Y3915" i="4"/>
  <c r="Y3916" i="4"/>
  <c r="Y3917" i="4"/>
  <c r="Y3918" i="4"/>
  <c r="Y3919" i="4"/>
  <c r="Y3920" i="4"/>
  <c r="Y3921" i="4"/>
  <c r="Y3922" i="4"/>
  <c r="Y3923" i="4"/>
  <c r="Y3924" i="4"/>
  <c r="Y3925" i="4"/>
  <c r="Y3926" i="4"/>
  <c r="Y3927" i="4"/>
  <c r="Y3928" i="4"/>
  <c r="Y3929" i="4"/>
  <c r="Y3930" i="4"/>
  <c r="Y3931" i="4"/>
  <c r="Y3932" i="4"/>
  <c r="Y3933" i="4"/>
  <c r="Y3934" i="4"/>
  <c r="Y3935" i="4"/>
  <c r="Y3936" i="4"/>
  <c r="Y3937" i="4"/>
  <c r="Y3938" i="4"/>
  <c r="Y3939" i="4"/>
  <c r="Y3940" i="4"/>
  <c r="Y3941" i="4"/>
  <c r="Y3942" i="4"/>
  <c r="Y3943" i="4"/>
  <c r="Y3944" i="4"/>
  <c r="Y3945" i="4"/>
  <c r="Y3946" i="4"/>
  <c r="Y3947" i="4"/>
  <c r="Y3948" i="4"/>
  <c r="Y3949" i="4"/>
  <c r="Y3950" i="4"/>
  <c r="Y3951" i="4"/>
  <c r="Y3952" i="4"/>
  <c r="Y3953" i="4"/>
  <c r="Y3954" i="4"/>
  <c r="Y3955" i="4"/>
  <c r="Y3956" i="4"/>
  <c r="Y3957" i="4"/>
  <c r="Y3958" i="4"/>
  <c r="Y3959" i="4"/>
  <c r="Y3960" i="4"/>
  <c r="Y3961" i="4"/>
  <c r="Y3962" i="4"/>
  <c r="Y3963" i="4"/>
  <c r="Y3964" i="4"/>
  <c r="Y3965" i="4"/>
  <c r="Y3966" i="4"/>
  <c r="Y3967" i="4"/>
  <c r="Y3968" i="4"/>
  <c r="Y3969" i="4"/>
  <c r="Y3970" i="4"/>
  <c r="Y3971" i="4"/>
  <c r="Y3972" i="4"/>
  <c r="Y3973" i="4"/>
  <c r="Y3974" i="4"/>
  <c r="Y3975" i="4"/>
  <c r="Y3976" i="4"/>
  <c r="Y3977" i="4"/>
  <c r="Y3978" i="4"/>
  <c r="Y3979" i="4"/>
  <c r="Y3980" i="4"/>
  <c r="Y3981" i="4"/>
  <c r="Y3982" i="4"/>
  <c r="Y3983" i="4"/>
  <c r="Y3984" i="4"/>
  <c r="Y3985" i="4"/>
  <c r="Y3986" i="4"/>
  <c r="Y3987" i="4"/>
  <c r="Y3988" i="4"/>
  <c r="Y3989" i="4"/>
  <c r="Y3990" i="4"/>
  <c r="Y3991" i="4"/>
  <c r="Y3992" i="4"/>
  <c r="Y3993" i="4"/>
  <c r="Y3994" i="4"/>
  <c r="Y3995" i="4"/>
  <c r="Y3996" i="4"/>
  <c r="Y3997" i="4"/>
  <c r="Y3998" i="4"/>
  <c r="Y3999" i="4"/>
  <c r="Y4000" i="4"/>
  <c r="Y4001" i="4"/>
  <c r="Y4002" i="4"/>
  <c r="Y4003" i="4"/>
  <c r="Y4004" i="4"/>
  <c r="Y4005" i="4"/>
  <c r="Y4006" i="4"/>
  <c r="Y4007" i="4"/>
  <c r="Y4008" i="4"/>
  <c r="Y4009" i="4"/>
  <c r="Y4010" i="4"/>
  <c r="Y4011" i="4"/>
  <c r="Y4012" i="4"/>
  <c r="Y4013" i="4"/>
  <c r="Y4014" i="4"/>
  <c r="Y4015" i="4"/>
  <c r="Y4016" i="4"/>
  <c r="Y4017" i="4"/>
  <c r="Y4018" i="4"/>
  <c r="Y4019" i="4"/>
  <c r="Y4020" i="4"/>
  <c r="Y4021" i="4"/>
  <c r="Y4022" i="4"/>
  <c r="Y4023" i="4"/>
  <c r="Y4024" i="4"/>
  <c r="Y4025" i="4"/>
  <c r="Y4026" i="4"/>
  <c r="Y4027" i="4"/>
  <c r="Y4028" i="4"/>
  <c r="Y4029" i="4"/>
  <c r="Y4030" i="4"/>
  <c r="Y4031" i="4"/>
  <c r="Y4032" i="4"/>
  <c r="Y4033" i="4"/>
  <c r="Y4034" i="4"/>
  <c r="Y4035" i="4"/>
  <c r="Y4036" i="4"/>
  <c r="Y4037" i="4"/>
  <c r="Y4038" i="4"/>
  <c r="Y4039" i="4"/>
  <c r="Y4040" i="4"/>
  <c r="Y4041" i="4"/>
  <c r="Y4042" i="4"/>
  <c r="Y4043" i="4"/>
  <c r="Y4044" i="4"/>
  <c r="Y4045" i="4"/>
  <c r="Y4046" i="4"/>
  <c r="Y4047" i="4"/>
  <c r="Y4048" i="4"/>
  <c r="Y4049" i="4"/>
  <c r="Y4050" i="4"/>
  <c r="Y4051" i="4"/>
  <c r="Y4052" i="4"/>
  <c r="Y4053" i="4"/>
  <c r="Y4054" i="4"/>
  <c r="Y4055" i="4"/>
  <c r="Y4056" i="4"/>
  <c r="Y4057" i="4"/>
  <c r="Y4058" i="4"/>
  <c r="Y4059" i="4"/>
  <c r="Y4060" i="4"/>
  <c r="Y4061" i="4"/>
  <c r="Y4062" i="4"/>
  <c r="Y4063" i="4"/>
  <c r="Y4064" i="4"/>
  <c r="Y4065" i="4"/>
  <c r="Y4066" i="4"/>
  <c r="Y4067" i="4"/>
  <c r="Y4068" i="4"/>
  <c r="Y4069" i="4"/>
  <c r="Y4070" i="4"/>
  <c r="Y4071" i="4"/>
  <c r="Y4072" i="4"/>
  <c r="Y4073" i="4"/>
  <c r="Y4074" i="4"/>
  <c r="Y4075" i="4"/>
  <c r="Y4076" i="4"/>
  <c r="Y4077" i="4"/>
  <c r="Y4078" i="4"/>
  <c r="Y4079" i="4"/>
  <c r="Y4080" i="4"/>
  <c r="Y4081" i="4"/>
  <c r="Y4082" i="4"/>
  <c r="Y4083" i="4"/>
  <c r="Y4084" i="4"/>
  <c r="Y4085" i="4"/>
  <c r="Y4086" i="4"/>
  <c r="Y4087" i="4"/>
  <c r="Y4088" i="4"/>
  <c r="Y4089" i="4"/>
  <c r="Y4090" i="4"/>
  <c r="Y4091" i="4"/>
  <c r="Y4092" i="4"/>
  <c r="Y4093" i="4"/>
  <c r="Y4094" i="4"/>
  <c r="Y4095" i="4"/>
  <c r="Y4096" i="4"/>
  <c r="Y4097" i="4"/>
  <c r="Y4098" i="4"/>
  <c r="Y4099" i="4"/>
  <c r="Y4100" i="4"/>
  <c r="Y4101" i="4"/>
  <c r="Y4102" i="4"/>
  <c r="Y4103" i="4"/>
  <c r="Y4104" i="4"/>
  <c r="Y4105" i="4"/>
  <c r="Y4106" i="4"/>
  <c r="Y4107" i="4"/>
  <c r="Y4108" i="4"/>
  <c r="Y4109" i="4"/>
  <c r="Y4110" i="4"/>
  <c r="Y4111" i="4"/>
  <c r="Y4112" i="4"/>
  <c r="Y4113" i="4"/>
  <c r="Y4114" i="4"/>
  <c r="Y4115" i="4"/>
  <c r="Y4116" i="4"/>
  <c r="Y4117" i="4"/>
  <c r="Y4118" i="4"/>
  <c r="Y4119" i="4"/>
  <c r="Y4120" i="4"/>
  <c r="Y4121" i="4"/>
  <c r="Y4122" i="4"/>
  <c r="Y4123" i="4"/>
  <c r="Y4124" i="4"/>
  <c r="Y4125" i="4"/>
  <c r="Y4126" i="4"/>
  <c r="Y4127" i="4"/>
  <c r="Y4128" i="4"/>
  <c r="Y4129" i="4"/>
  <c r="Y4130" i="4"/>
  <c r="Y4131" i="4"/>
  <c r="Y4132" i="4"/>
  <c r="Y4133" i="4"/>
  <c r="Y4134" i="4"/>
  <c r="Y4135" i="4"/>
  <c r="Y4136" i="4"/>
  <c r="Y4137" i="4"/>
  <c r="Y4138" i="4"/>
  <c r="Y4139" i="4"/>
  <c r="Y4140" i="4"/>
  <c r="Y4141" i="4"/>
  <c r="Y4142" i="4"/>
  <c r="Y4143" i="4"/>
  <c r="Y4144" i="4"/>
  <c r="Y4145" i="4"/>
  <c r="Y4146" i="4"/>
  <c r="Y4147" i="4"/>
  <c r="Y4148" i="4"/>
  <c r="Y4149" i="4"/>
  <c r="Y4150" i="4"/>
  <c r="Y4151" i="4"/>
  <c r="Y4152" i="4"/>
  <c r="Y4153" i="4"/>
  <c r="Y4154" i="4"/>
  <c r="Y4155" i="4"/>
  <c r="Y4156" i="4"/>
  <c r="Y4157" i="4"/>
  <c r="Y4158" i="4"/>
  <c r="Y4159" i="4"/>
  <c r="Y4160" i="4"/>
  <c r="Y4161" i="4"/>
  <c r="Y4162" i="4"/>
  <c r="Y4163" i="4"/>
  <c r="Y4164" i="4"/>
  <c r="Y4165" i="4"/>
  <c r="Y4166" i="4"/>
  <c r="Y4167" i="4"/>
  <c r="Y4168" i="4"/>
  <c r="Y4169" i="4"/>
  <c r="Y4170" i="4"/>
  <c r="Y4171" i="4"/>
  <c r="Y4172" i="4"/>
  <c r="Y4173" i="4"/>
  <c r="Y4174" i="4"/>
  <c r="Y4175" i="4"/>
  <c r="Y4176" i="4"/>
  <c r="Y4177" i="4"/>
  <c r="Y4178" i="4"/>
  <c r="Y4179" i="4"/>
  <c r="Y4180" i="4"/>
  <c r="Y4181" i="4"/>
  <c r="Y4182" i="4"/>
  <c r="Y4183" i="4"/>
  <c r="Y4184" i="4"/>
  <c r="Y4185" i="4"/>
  <c r="Y4186" i="4"/>
  <c r="Y4187" i="4"/>
  <c r="Y4188" i="4"/>
  <c r="Y4189" i="4"/>
  <c r="Y4190" i="4"/>
  <c r="Y4191" i="4"/>
  <c r="Y4192" i="4"/>
  <c r="Y4193" i="4"/>
  <c r="Y4194" i="4"/>
  <c r="Y4195" i="4"/>
  <c r="Y4196" i="4"/>
  <c r="Y4197" i="4"/>
  <c r="Y4198" i="4"/>
  <c r="Y4199" i="4"/>
  <c r="Y4200" i="4"/>
  <c r="Y4201" i="4"/>
  <c r="Y4202" i="4"/>
  <c r="Y4203" i="4"/>
  <c r="Y4204" i="4"/>
  <c r="Y4205" i="4"/>
  <c r="Y4206" i="4"/>
  <c r="Y4207" i="4"/>
  <c r="Y4208" i="4"/>
  <c r="Y4209" i="4"/>
  <c r="Y4210" i="4"/>
  <c r="Y4211" i="4"/>
  <c r="Y4212" i="4"/>
  <c r="Y4213" i="4"/>
  <c r="Y4214" i="4"/>
  <c r="Y4215" i="4"/>
  <c r="Y4216" i="4"/>
  <c r="Y4217" i="4"/>
  <c r="Y4218" i="4"/>
  <c r="Y4219" i="4"/>
  <c r="Y4220" i="4"/>
  <c r="Y4221" i="4"/>
  <c r="Y4222" i="4"/>
  <c r="Y4223" i="4"/>
  <c r="Y4224" i="4"/>
  <c r="Y4225" i="4"/>
  <c r="Y4226" i="4"/>
  <c r="Y4227" i="4"/>
  <c r="Y4228" i="4"/>
  <c r="Y4229" i="4"/>
  <c r="Y4230" i="4"/>
  <c r="Y4231" i="4"/>
  <c r="Y4232" i="4"/>
  <c r="Y4233" i="4"/>
  <c r="Y4234" i="4"/>
  <c r="Y4235" i="4"/>
  <c r="Y4236" i="4"/>
  <c r="Y4237" i="4"/>
  <c r="Y4238" i="4"/>
  <c r="Y4239" i="4"/>
  <c r="Y4240" i="4"/>
  <c r="Y4241" i="4"/>
  <c r="Y4242" i="4"/>
  <c r="Y4243" i="4"/>
  <c r="Y4244" i="4"/>
  <c r="Y4245" i="4"/>
  <c r="Y4246" i="4"/>
  <c r="Y4247" i="4"/>
  <c r="Y4248" i="4"/>
  <c r="Y4249" i="4"/>
  <c r="Y4250" i="4"/>
  <c r="Y4251" i="4"/>
  <c r="Y4252" i="4"/>
  <c r="Y4253" i="4"/>
  <c r="Y4254" i="4"/>
  <c r="Y4255" i="4"/>
  <c r="Y4256" i="4"/>
  <c r="Y4257" i="4"/>
  <c r="Y4258" i="4"/>
  <c r="Y4259" i="4"/>
  <c r="Y4260" i="4"/>
  <c r="Y4261" i="4"/>
  <c r="Y4262" i="4"/>
  <c r="Y4263" i="4"/>
  <c r="Y4264" i="4"/>
  <c r="Y4265" i="4"/>
  <c r="Y4266" i="4"/>
  <c r="Y4267" i="4"/>
  <c r="Y4268" i="4"/>
  <c r="Y4269" i="4"/>
  <c r="Y4270" i="4"/>
  <c r="Y4271" i="4"/>
  <c r="Y4272" i="4"/>
  <c r="Y4273" i="4"/>
  <c r="Y4274" i="4"/>
  <c r="Y4275" i="4"/>
  <c r="Y4276" i="4"/>
  <c r="Y4277" i="4"/>
  <c r="Y4278" i="4"/>
  <c r="Y4279" i="4"/>
  <c r="Y4280" i="4"/>
  <c r="Y4281" i="4"/>
  <c r="Y4282" i="4"/>
  <c r="Y4283" i="4"/>
  <c r="Y4284" i="4"/>
  <c r="Y4285" i="4"/>
  <c r="Y4286" i="4"/>
  <c r="Y4287" i="4"/>
  <c r="Y4288" i="4"/>
  <c r="Y4289" i="4"/>
  <c r="Y4290" i="4"/>
  <c r="Y4291" i="4"/>
  <c r="Y4292" i="4"/>
  <c r="Y4293" i="4"/>
  <c r="Y4294" i="4"/>
  <c r="Y4295" i="4"/>
  <c r="Y4296" i="4"/>
  <c r="Y4297" i="4"/>
  <c r="Y4298" i="4"/>
  <c r="Y4299" i="4"/>
  <c r="Y4300" i="4"/>
  <c r="Y4301" i="4"/>
  <c r="Y4302" i="4"/>
  <c r="Y4303" i="4"/>
  <c r="Y4304" i="4"/>
  <c r="Y4305" i="4"/>
  <c r="Y4306" i="4"/>
  <c r="Y4307" i="4"/>
  <c r="Y4308" i="4"/>
  <c r="Y4309" i="4"/>
  <c r="Y4310" i="4"/>
  <c r="Y4311" i="4"/>
  <c r="Y4312" i="4"/>
  <c r="Y4313" i="4"/>
  <c r="Y4314" i="4"/>
  <c r="Y4315" i="4"/>
  <c r="Y4316" i="4"/>
  <c r="Y4317" i="4"/>
  <c r="Y4318" i="4"/>
  <c r="Y4319" i="4"/>
  <c r="Y4320" i="4"/>
  <c r="Y4321" i="4"/>
  <c r="Y4322" i="4"/>
  <c r="Y4323" i="4"/>
  <c r="Y4324" i="4"/>
  <c r="Y4325" i="4"/>
  <c r="Y4326" i="4"/>
  <c r="Y4327" i="4"/>
  <c r="Y4328" i="4"/>
  <c r="Y4329" i="4"/>
  <c r="Y4330" i="4"/>
  <c r="Y4331" i="4"/>
  <c r="Y4332" i="4"/>
  <c r="Y4333" i="4"/>
  <c r="Y4334" i="4"/>
  <c r="Y4335" i="4"/>
  <c r="Y4336" i="4"/>
  <c r="Y4337" i="4"/>
  <c r="Y4338" i="4"/>
  <c r="Y4339" i="4"/>
  <c r="Y4340" i="4"/>
  <c r="Y4341" i="4"/>
  <c r="Y4342" i="4"/>
  <c r="Y4343" i="4"/>
  <c r="Y4344" i="4"/>
  <c r="Y4345" i="4"/>
  <c r="Y4346" i="4"/>
  <c r="Y4347" i="4"/>
  <c r="Y4348" i="4"/>
  <c r="Y4349" i="4"/>
  <c r="Y4350" i="4"/>
  <c r="Y4351" i="4"/>
  <c r="Y4352" i="4"/>
  <c r="Y4353" i="4"/>
  <c r="Y4354" i="4"/>
  <c r="Y4355" i="4"/>
  <c r="Y4356" i="4"/>
  <c r="Y4357" i="4"/>
  <c r="Y4358" i="4"/>
  <c r="Y4359" i="4"/>
  <c r="Y4360" i="4"/>
  <c r="Y4361" i="4"/>
  <c r="Y4362" i="4"/>
  <c r="Y4363" i="4"/>
  <c r="Y4364" i="4"/>
  <c r="Y4365" i="4"/>
  <c r="Y4366" i="4"/>
  <c r="Y4367" i="4"/>
  <c r="Y4368" i="4"/>
  <c r="Y4369" i="4"/>
  <c r="Y4370" i="4"/>
  <c r="Y4371" i="4"/>
  <c r="Y4372" i="4"/>
  <c r="Y4373" i="4"/>
  <c r="Y4374" i="4"/>
  <c r="Y4375" i="4"/>
  <c r="Y4376" i="4"/>
  <c r="Y4377" i="4"/>
  <c r="Y4378" i="4"/>
  <c r="Y4379" i="4"/>
  <c r="Y4380" i="4"/>
  <c r="Y4381" i="4"/>
  <c r="Y4382" i="4"/>
  <c r="Y4383" i="4"/>
  <c r="Y4384" i="4"/>
  <c r="Y4385" i="4"/>
  <c r="Y4386" i="4"/>
  <c r="Y4387" i="4"/>
  <c r="Y4388" i="4"/>
  <c r="Y4389" i="4"/>
  <c r="Y4390" i="4"/>
  <c r="Y4391" i="4"/>
  <c r="Y4392" i="4"/>
  <c r="Y4393" i="4"/>
  <c r="Y4394" i="4"/>
  <c r="Y4395" i="4"/>
  <c r="Y4396" i="4"/>
  <c r="Y4397" i="4"/>
  <c r="Y4398" i="4"/>
  <c r="Y4399" i="4"/>
  <c r="Y4400" i="4"/>
  <c r="Y4401" i="4"/>
  <c r="Y4402" i="4"/>
  <c r="Y4403" i="4"/>
  <c r="Y4404" i="4"/>
  <c r="Y4405" i="4"/>
  <c r="Y4406" i="4"/>
  <c r="Y4407" i="4"/>
  <c r="Y4408" i="4"/>
  <c r="Y4409" i="4"/>
  <c r="Y4410" i="4"/>
  <c r="Y4411" i="4"/>
  <c r="Y4412" i="4"/>
  <c r="Y4413" i="4"/>
  <c r="Y4414" i="4"/>
  <c r="Y4415" i="4"/>
  <c r="Y4416" i="4"/>
  <c r="Y4417" i="4"/>
  <c r="Y4418" i="4"/>
  <c r="Y4419" i="4"/>
  <c r="Y4420" i="4"/>
  <c r="Y4421" i="4"/>
  <c r="Y4422" i="4"/>
  <c r="Y4423" i="4"/>
  <c r="Y4424" i="4"/>
  <c r="Y4425" i="4"/>
  <c r="Y4426" i="4"/>
  <c r="Y4427" i="4"/>
  <c r="Y4428" i="4"/>
  <c r="Y4429" i="4"/>
  <c r="Y4430" i="4"/>
  <c r="Y4431" i="4"/>
  <c r="Y4432" i="4"/>
  <c r="Y4433" i="4"/>
  <c r="Y4434" i="4"/>
  <c r="Y4435" i="4"/>
  <c r="Y4436" i="4"/>
  <c r="Y4437" i="4"/>
  <c r="Y4438" i="4"/>
  <c r="Y4439" i="4"/>
  <c r="Y4440" i="4"/>
  <c r="Y4441" i="4"/>
  <c r="Y4442" i="4"/>
  <c r="Y4443" i="4"/>
  <c r="Y4444" i="4"/>
  <c r="Y4445" i="4"/>
  <c r="Y4446" i="4"/>
  <c r="Y4447" i="4"/>
  <c r="Y4448" i="4"/>
  <c r="Y4449" i="4"/>
  <c r="Y4450" i="4"/>
  <c r="Y4451" i="4"/>
  <c r="Y4452" i="4"/>
  <c r="Y4453" i="4"/>
  <c r="Y4454" i="4"/>
  <c r="Y4455" i="4"/>
  <c r="Y4456" i="4"/>
  <c r="Y4457" i="4"/>
  <c r="Y4458" i="4"/>
  <c r="Y4459" i="4"/>
  <c r="Y4460" i="4"/>
  <c r="Y4461" i="4"/>
  <c r="Y4462" i="4"/>
  <c r="Y4463" i="4"/>
  <c r="Y4464" i="4"/>
  <c r="Y4465" i="4"/>
  <c r="Y4466" i="4"/>
  <c r="Y4467" i="4"/>
  <c r="Y4468" i="4"/>
  <c r="Y4469" i="4"/>
  <c r="Y4470" i="4"/>
  <c r="Y4471" i="4"/>
  <c r="Y4472" i="4"/>
  <c r="Y4473" i="4"/>
  <c r="Y4474" i="4"/>
  <c r="Y4475" i="4"/>
  <c r="Y4476" i="4"/>
  <c r="Y4477" i="4"/>
  <c r="Y4478" i="4"/>
  <c r="Y4479" i="4"/>
  <c r="Y4480" i="4"/>
  <c r="Y4481" i="4"/>
  <c r="Y4482" i="4"/>
  <c r="Y4483" i="4"/>
  <c r="Y4484" i="4"/>
  <c r="Y4485" i="4"/>
  <c r="Y4486" i="4"/>
  <c r="Y4487" i="4"/>
  <c r="Y4488" i="4"/>
  <c r="Y4489" i="4"/>
  <c r="Y4490" i="4"/>
  <c r="Y4491" i="4"/>
  <c r="Y4492" i="4"/>
  <c r="Y4493" i="4"/>
  <c r="Y4494" i="4"/>
  <c r="Y4495" i="4"/>
  <c r="Y4496" i="4"/>
  <c r="Y4497" i="4"/>
  <c r="Y4498" i="4"/>
  <c r="Y4499" i="4"/>
  <c r="Y4500" i="4"/>
  <c r="Y4501" i="4"/>
  <c r="Y4502" i="4"/>
  <c r="Y4503" i="4"/>
  <c r="Y4504" i="4"/>
  <c r="Y4505" i="4"/>
  <c r="Y4506" i="4"/>
  <c r="Y4507" i="4"/>
  <c r="Y4508" i="4"/>
  <c r="Y4509" i="4"/>
  <c r="Y4510" i="4"/>
  <c r="Y4511" i="4"/>
  <c r="Y4512" i="4"/>
  <c r="Y4513" i="4"/>
  <c r="Y4514" i="4"/>
  <c r="Y4515" i="4"/>
  <c r="Y4516" i="4"/>
  <c r="Y4517" i="4"/>
  <c r="Y4518" i="4"/>
  <c r="Y4519" i="4"/>
  <c r="Y4520" i="4"/>
  <c r="Y4521" i="4"/>
  <c r="Y4522" i="4"/>
  <c r="Y4523" i="4"/>
  <c r="Y4524" i="4"/>
  <c r="Y4525" i="4"/>
  <c r="Y4526" i="4"/>
  <c r="Y4527" i="4"/>
  <c r="Y4528" i="4"/>
  <c r="Y4529" i="4"/>
  <c r="Y4530" i="4"/>
  <c r="Y4531" i="4"/>
  <c r="Y4532" i="4"/>
  <c r="Y4533" i="4"/>
  <c r="Y4534" i="4"/>
  <c r="Y4535" i="4"/>
  <c r="Y4536" i="4"/>
  <c r="Y4537" i="4"/>
  <c r="Y4538" i="4"/>
  <c r="Y4539" i="4"/>
  <c r="Y4540" i="4"/>
  <c r="Y4541" i="4"/>
  <c r="Y4542" i="4"/>
  <c r="Y4543" i="4"/>
  <c r="Y4544" i="4"/>
  <c r="Y4545" i="4"/>
  <c r="Y4546" i="4"/>
  <c r="Y4547" i="4"/>
  <c r="Y4548" i="4"/>
  <c r="Y4549" i="4"/>
  <c r="Y4550" i="4"/>
  <c r="Y4551" i="4"/>
  <c r="Y4552" i="4"/>
  <c r="Y4553" i="4"/>
  <c r="Y4554" i="4"/>
  <c r="Y4555" i="4"/>
  <c r="Y4556" i="4"/>
  <c r="Y4557" i="4"/>
  <c r="Y4558" i="4"/>
  <c r="Y4559" i="4"/>
  <c r="Y4560" i="4"/>
  <c r="Y4561" i="4"/>
  <c r="Y4562" i="4"/>
  <c r="Y4563" i="4"/>
  <c r="Y4564" i="4"/>
  <c r="Y4565" i="4"/>
  <c r="Y4566" i="4"/>
  <c r="Y4567" i="4"/>
  <c r="Y4568" i="4"/>
  <c r="Y4569" i="4"/>
  <c r="Y4570" i="4"/>
  <c r="Y4571" i="4"/>
  <c r="Y4572" i="4"/>
  <c r="Y4573" i="4"/>
  <c r="Y4574" i="4"/>
  <c r="Y4575" i="4"/>
  <c r="Y4576" i="4"/>
  <c r="Y4577" i="4"/>
  <c r="Y4578" i="4"/>
  <c r="Y4579" i="4"/>
  <c r="Y4580" i="4"/>
  <c r="Y4581" i="4"/>
  <c r="Y4582" i="4"/>
  <c r="Y4583" i="4"/>
  <c r="Y4584" i="4"/>
  <c r="Y4585" i="4"/>
  <c r="Y4586" i="4"/>
  <c r="Y4587" i="4"/>
  <c r="Y4588" i="4"/>
  <c r="Y4589" i="4"/>
  <c r="Y4590" i="4"/>
  <c r="Y4591" i="4"/>
  <c r="Y4592" i="4"/>
  <c r="Y4593" i="4"/>
  <c r="Y4594" i="4"/>
  <c r="Y4595" i="4"/>
  <c r="Y4596" i="4"/>
  <c r="Y4597" i="4"/>
  <c r="Y4598" i="4"/>
  <c r="Y4599" i="4"/>
  <c r="Y4600" i="4"/>
  <c r="Y4601" i="4"/>
  <c r="Y4602" i="4"/>
  <c r="Y4603" i="4"/>
  <c r="Y4604" i="4"/>
  <c r="Y4605" i="4"/>
  <c r="Y4606" i="4"/>
  <c r="Y4607" i="4"/>
  <c r="Y4608" i="4"/>
  <c r="Y4609" i="4"/>
  <c r="Y4610" i="4"/>
  <c r="Y4611" i="4"/>
  <c r="Y4612" i="4"/>
  <c r="Y4613" i="4"/>
  <c r="Y4614" i="4"/>
  <c r="Y4615" i="4"/>
  <c r="Y4616" i="4"/>
  <c r="Y4617" i="4"/>
  <c r="Y4618" i="4"/>
  <c r="Y4619" i="4"/>
  <c r="Y4620" i="4"/>
  <c r="Y4621" i="4"/>
  <c r="Y4622" i="4"/>
  <c r="Y4623" i="4"/>
  <c r="Y4624" i="4"/>
  <c r="Y4625" i="4"/>
  <c r="Y4626" i="4"/>
  <c r="Y4627" i="4"/>
  <c r="Y4628" i="4"/>
  <c r="Y4629" i="4"/>
  <c r="Y4630" i="4"/>
  <c r="Y4631" i="4"/>
  <c r="Y4632" i="4"/>
  <c r="Y4633" i="4"/>
  <c r="Y4634" i="4"/>
  <c r="Y4635" i="4"/>
  <c r="Y4636" i="4"/>
  <c r="Y4637" i="4"/>
  <c r="Y4638" i="4"/>
  <c r="Y4639" i="4"/>
  <c r="Y4640" i="4"/>
  <c r="Y4641" i="4"/>
  <c r="Y4642" i="4"/>
  <c r="Y4643" i="4"/>
  <c r="Y4644" i="4"/>
  <c r="Y4645" i="4"/>
  <c r="Y4646" i="4"/>
  <c r="Y4647" i="4"/>
  <c r="Y4648" i="4"/>
  <c r="Y4649" i="4"/>
  <c r="Y4650" i="4"/>
  <c r="Y4651" i="4"/>
  <c r="Y4652" i="4"/>
  <c r="Y4653" i="4"/>
  <c r="Y4654" i="4"/>
  <c r="Y4655" i="4"/>
  <c r="Y4656" i="4"/>
  <c r="Y4657" i="4"/>
  <c r="Y4658" i="4"/>
  <c r="Y4659" i="4"/>
  <c r="Y4660" i="4"/>
  <c r="Y4661" i="4"/>
  <c r="Y4662" i="4"/>
  <c r="Y4663" i="4"/>
  <c r="Y4664" i="4"/>
  <c r="Y4665" i="4"/>
  <c r="Y4666" i="4"/>
  <c r="Y4667" i="4"/>
  <c r="Y4668" i="4"/>
  <c r="Y4669" i="4"/>
  <c r="Y4670" i="4"/>
  <c r="Y4671" i="4"/>
  <c r="Y4672" i="4"/>
  <c r="Y4673" i="4"/>
  <c r="Y4674" i="4"/>
  <c r="Y4675" i="4"/>
  <c r="Y4676" i="4"/>
  <c r="Y4677" i="4"/>
  <c r="Y4678" i="4"/>
  <c r="Y4679" i="4"/>
  <c r="Y4680" i="4"/>
  <c r="Y4681" i="4"/>
  <c r="Y4682" i="4"/>
  <c r="Y4683" i="4"/>
  <c r="Y4684" i="4"/>
  <c r="Y4685" i="4"/>
  <c r="Y4686" i="4"/>
  <c r="Y4687" i="4"/>
  <c r="Y4688" i="4"/>
  <c r="Y4689" i="4"/>
  <c r="Y4690" i="4"/>
  <c r="Y4691" i="4"/>
  <c r="Y4692" i="4"/>
  <c r="Y4693" i="4"/>
  <c r="Y4694" i="4"/>
  <c r="Y4695" i="4"/>
  <c r="Y4696" i="4"/>
  <c r="Y4697" i="4"/>
  <c r="Y4698" i="4"/>
  <c r="Y4699" i="4"/>
  <c r="Y4700" i="4"/>
  <c r="Y4701" i="4"/>
  <c r="Y4702" i="4"/>
  <c r="Y4703" i="4"/>
  <c r="Y4704" i="4"/>
  <c r="Y4705" i="4"/>
  <c r="Y4706" i="4"/>
  <c r="Y4707" i="4"/>
  <c r="Y4708" i="4"/>
  <c r="Y4709" i="4"/>
  <c r="Y4710" i="4"/>
  <c r="Y4711" i="4"/>
  <c r="Y4712" i="4"/>
  <c r="Y4713" i="4"/>
  <c r="Y4714" i="4"/>
  <c r="Y4715" i="4"/>
  <c r="Y4716" i="4"/>
  <c r="Y4717" i="4"/>
  <c r="Y4718" i="4"/>
  <c r="Y4719" i="4"/>
  <c r="Y4720" i="4"/>
  <c r="Y4721" i="4"/>
  <c r="Y4722" i="4"/>
  <c r="Y4723" i="4"/>
  <c r="Y4724" i="4"/>
  <c r="Y4725" i="4"/>
  <c r="Y4726" i="4"/>
  <c r="Y4727" i="4"/>
  <c r="Y4728" i="4"/>
  <c r="Y4729" i="4"/>
  <c r="Y4730" i="4"/>
  <c r="Y4731" i="4"/>
  <c r="Y4732" i="4"/>
  <c r="Y4733" i="4"/>
  <c r="Y4734" i="4"/>
  <c r="Y4735" i="4"/>
  <c r="Y4736" i="4"/>
  <c r="Y4737" i="4"/>
  <c r="Y4738" i="4"/>
  <c r="Y4739" i="4"/>
  <c r="Y4740" i="4"/>
  <c r="Y4741" i="4"/>
  <c r="Y4742" i="4"/>
  <c r="Y4743" i="4"/>
  <c r="Y4744" i="4"/>
  <c r="Y4745" i="4"/>
  <c r="Y4746" i="4"/>
  <c r="Y4747" i="4"/>
  <c r="Y4748" i="4"/>
  <c r="Y4749" i="4"/>
  <c r="Y4750" i="4"/>
  <c r="Y4751" i="4"/>
  <c r="Y4752" i="4"/>
  <c r="Y4753" i="4"/>
  <c r="Y4754" i="4"/>
  <c r="Y4755" i="4"/>
  <c r="Y4756" i="4"/>
  <c r="Y4757" i="4"/>
  <c r="Y4758" i="4"/>
  <c r="Y4759" i="4"/>
  <c r="Y4760" i="4"/>
  <c r="Y4761" i="4"/>
  <c r="Y4762" i="4"/>
  <c r="Y4763" i="4"/>
  <c r="Y4764" i="4"/>
  <c r="Y4765" i="4"/>
  <c r="Y4766" i="4"/>
  <c r="Y4767" i="4"/>
  <c r="Y4768" i="4"/>
  <c r="Y4769" i="4"/>
  <c r="Y4770" i="4"/>
  <c r="Y4771" i="4"/>
  <c r="Y4772" i="4"/>
  <c r="Y4773" i="4"/>
  <c r="Y4774" i="4"/>
  <c r="Y4775" i="4"/>
  <c r="Y4776" i="4"/>
  <c r="Y4777" i="4"/>
  <c r="Y4778" i="4"/>
  <c r="Y4779" i="4"/>
  <c r="Y4780" i="4"/>
  <c r="Y4781" i="4"/>
  <c r="Y4782" i="4"/>
  <c r="Y4783" i="4"/>
  <c r="Y4784" i="4"/>
  <c r="Y4785" i="4"/>
  <c r="Y4786" i="4"/>
  <c r="Y4787" i="4"/>
  <c r="Y4788" i="4"/>
  <c r="Y4789" i="4"/>
  <c r="Y4790" i="4"/>
  <c r="Y4791" i="4"/>
  <c r="Y4792" i="4"/>
  <c r="Y4793" i="4"/>
  <c r="Y4794" i="4"/>
  <c r="Y4795" i="4"/>
  <c r="Y4796" i="4"/>
  <c r="Y4797" i="4"/>
  <c r="Y4798" i="4"/>
  <c r="Y4799" i="4"/>
  <c r="Y4800" i="4"/>
  <c r="Y4801" i="4"/>
  <c r="Y4802" i="4"/>
  <c r="Y4803" i="4"/>
  <c r="Y4804" i="4"/>
  <c r="Y4805" i="4"/>
  <c r="Y4806" i="4"/>
  <c r="Y4807" i="4"/>
  <c r="Y4808" i="4"/>
  <c r="Y4809" i="4"/>
  <c r="Y4810" i="4"/>
  <c r="Y4811" i="4"/>
  <c r="Y4812" i="4"/>
  <c r="Y4813" i="4"/>
  <c r="Y4814" i="4"/>
  <c r="Y4815" i="4"/>
  <c r="Y4816" i="4"/>
  <c r="Y4817" i="4"/>
  <c r="Y4818" i="4"/>
  <c r="Y4819" i="4"/>
  <c r="Y4820" i="4"/>
  <c r="Y4821" i="4"/>
  <c r="Y4822" i="4"/>
  <c r="Y4823" i="4"/>
  <c r="Y4824" i="4"/>
  <c r="Y4825" i="4"/>
  <c r="Y4826" i="4"/>
  <c r="Y4827" i="4"/>
  <c r="Y4828" i="4"/>
  <c r="Y4829" i="4"/>
  <c r="Y4830" i="4"/>
  <c r="Y4831" i="4"/>
  <c r="Y4832" i="4"/>
  <c r="Y4833" i="4"/>
  <c r="Y4834" i="4"/>
  <c r="Y4835" i="4"/>
  <c r="Y4836" i="4"/>
  <c r="Y4837" i="4"/>
  <c r="Y4838" i="4"/>
  <c r="Y4839" i="4"/>
  <c r="Y4840" i="4"/>
  <c r="Y4841" i="4"/>
  <c r="Y4842" i="4"/>
  <c r="Y4843" i="4"/>
  <c r="Y4844" i="4"/>
  <c r="Y4845" i="4"/>
  <c r="Y4846" i="4"/>
  <c r="Y4847" i="4"/>
  <c r="Y4848" i="4"/>
  <c r="Y4849" i="4"/>
  <c r="Y4850" i="4"/>
  <c r="Y4851" i="4"/>
  <c r="Y4852" i="4"/>
  <c r="Y4853" i="4"/>
  <c r="Y4854" i="4"/>
  <c r="Y4855" i="4"/>
  <c r="Y4856" i="4"/>
  <c r="Y4857" i="4"/>
  <c r="Y4858" i="4"/>
  <c r="Y4859" i="4"/>
  <c r="Y4860" i="4"/>
  <c r="Y4861" i="4"/>
  <c r="Y4862" i="4"/>
  <c r="Y4863" i="4"/>
  <c r="Y4864" i="4"/>
  <c r="Y4865" i="4"/>
  <c r="Y4866" i="4"/>
  <c r="Y4867" i="4"/>
  <c r="Y4868" i="4"/>
  <c r="Y4869" i="4"/>
  <c r="Y4870" i="4"/>
  <c r="Y4871" i="4"/>
  <c r="Y4872" i="4"/>
  <c r="Y4873" i="4"/>
  <c r="Y4874" i="4"/>
  <c r="Y4875" i="4"/>
  <c r="Y4876" i="4"/>
  <c r="Y4877" i="4"/>
  <c r="Y4878" i="4"/>
  <c r="Y4879" i="4"/>
  <c r="Y4880" i="4"/>
  <c r="Y4881" i="4"/>
  <c r="Y4882" i="4"/>
  <c r="Y4883" i="4"/>
  <c r="Y4884" i="4"/>
  <c r="Y4885" i="4"/>
  <c r="Y4886" i="4"/>
  <c r="Y4887" i="4"/>
  <c r="Y4888" i="4"/>
  <c r="Y4889" i="4"/>
  <c r="Y4890" i="4"/>
  <c r="Y4891" i="4"/>
  <c r="Y4892" i="4"/>
  <c r="Y4893" i="4"/>
  <c r="Y4894" i="4"/>
  <c r="Y4895" i="4"/>
  <c r="Y4896" i="4"/>
  <c r="Y4897" i="4"/>
  <c r="Y4898" i="4"/>
  <c r="Y4899" i="4"/>
  <c r="Y4900" i="4"/>
  <c r="Y4901" i="4"/>
  <c r="Y4902" i="4"/>
  <c r="Y4903" i="4"/>
  <c r="Y4904" i="4"/>
  <c r="Y4905" i="4"/>
  <c r="Y4906" i="4"/>
  <c r="Y4907" i="4"/>
  <c r="Y4908" i="4"/>
  <c r="Y4909" i="4"/>
  <c r="Y4910" i="4"/>
  <c r="Y4911" i="4"/>
  <c r="Y4912" i="4"/>
  <c r="Y4913" i="4"/>
  <c r="Y4914" i="4"/>
  <c r="Y4915" i="4"/>
  <c r="Y4916" i="4"/>
  <c r="Y4917" i="4"/>
  <c r="Y4918" i="4"/>
  <c r="Y4919" i="4"/>
  <c r="Y4920" i="4"/>
  <c r="Y4921" i="4"/>
  <c r="Y4922" i="4"/>
  <c r="Y4923" i="4"/>
  <c r="Y4924" i="4"/>
  <c r="Y4925" i="4"/>
  <c r="Y4926" i="4"/>
  <c r="Y4927" i="4"/>
  <c r="Y4928" i="4"/>
  <c r="Y4929" i="4"/>
  <c r="Y4930" i="4"/>
  <c r="Y4931" i="4"/>
  <c r="Y4932" i="4"/>
  <c r="Y4933" i="4"/>
  <c r="Y4934" i="4"/>
  <c r="Y4935" i="4"/>
  <c r="Y4936" i="4"/>
  <c r="Y4937" i="4"/>
  <c r="Y4938" i="4"/>
  <c r="Y4939" i="4"/>
  <c r="Y4940" i="4"/>
  <c r="Y4941" i="4"/>
  <c r="Y4942" i="4"/>
  <c r="Y4943" i="4"/>
  <c r="Y4944" i="4"/>
  <c r="Y4945" i="4"/>
  <c r="Y4946" i="4"/>
  <c r="Y4947" i="4"/>
  <c r="Y4948" i="4"/>
  <c r="Y4949" i="4"/>
  <c r="Y4950" i="4"/>
  <c r="Y4951" i="4"/>
  <c r="Y4952" i="4"/>
  <c r="Y4953" i="4"/>
  <c r="Y4954" i="4"/>
  <c r="Y4955" i="4"/>
  <c r="Y4956" i="4"/>
  <c r="Y4957" i="4"/>
  <c r="Y4958" i="4"/>
  <c r="Y4959" i="4"/>
  <c r="Y4960" i="4"/>
  <c r="Y4961" i="4"/>
  <c r="Y4962" i="4"/>
  <c r="Y4963" i="4"/>
  <c r="Y4964" i="4"/>
  <c r="Y4965" i="4"/>
  <c r="Y4966" i="4"/>
  <c r="Y4967" i="4"/>
  <c r="Y4968" i="4"/>
  <c r="Y4969" i="4"/>
  <c r="Y4970" i="4"/>
  <c r="Y4971" i="4"/>
  <c r="Y4972" i="4"/>
  <c r="Y4973" i="4"/>
  <c r="Y4974" i="4"/>
  <c r="Y4975" i="4"/>
  <c r="Y4976" i="4"/>
  <c r="Y4977" i="4"/>
  <c r="Y4978" i="4"/>
  <c r="Y4979" i="4"/>
  <c r="Y4980" i="4"/>
  <c r="Y4981" i="4"/>
  <c r="Y4982" i="4"/>
  <c r="Y4983" i="4"/>
  <c r="Y4984" i="4"/>
  <c r="Y4985" i="4"/>
  <c r="Y4986" i="4"/>
  <c r="Y4987" i="4"/>
  <c r="Y4988" i="4"/>
  <c r="Y4989" i="4"/>
  <c r="Y4990" i="4"/>
  <c r="Y4991" i="4"/>
  <c r="Y4992" i="4"/>
  <c r="Y4993" i="4"/>
  <c r="Y4994" i="4"/>
  <c r="Y4995" i="4"/>
  <c r="Y4996" i="4"/>
  <c r="Y4997" i="4"/>
  <c r="Y4998" i="4"/>
  <c r="Y4999" i="4"/>
  <c r="Y5000" i="4"/>
  <c r="Y5001" i="4"/>
  <c r="X2" i="4"/>
  <c r="X3" i="4"/>
  <c r="X4" i="4"/>
  <c r="X5" i="4"/>
  <c r="X6" i="4"/>
  <c r="X7" i="4"/>
  <c r="X8" i="4"/>
  <c r="X9" i="4"/>
  <c r="X10" i="4"/>
  <c r="X11" i="4"/>
  <c r="X12" i="4"/>
  <c r="X13" i="4"/>
  <c r="X14" i="4"/>
  <c r="X15" i="4"/>
  <c r="X16" i="4"/>
  <c r="X17" i="4"/>
  <c r="X18" i="4"/>
  <c r="X19" i="4"/>
  <c r="X20" i="4"/>
  <c r="X21" i="4"/>
  <c r="X22" i="4"/>
  <c r="X23" i="4"/>
  <c r="X24" i="4"/>
  <c r="X25" i="4"/>
  <c r="X26" i="4"/>
  <c r="X27" i="4"/>
  <c r="X28" i="4"/>
  <c r="X29" i="4"/>
  <c r="X30" i="4"/>
  <c r="X31" i="4"/>
  <c r="X32" i="4"/>
  <c r="X33" i="4"/>
  <c r="X34" i="4"/>
  <c r="X35" i="4"/>
  <c r="X36" i="4"/>
  <c r="X37" i="4"/>
  <c r="X38" i="4"/>
  <c r="X39" i="4"/>
  <c r="X40" i="4"/>
  <c r="X41" i="4"/>
  <c r="X42" i="4"/>
  <c r="X43" i="4"/>
  <c r="X44" i="4"/>
  <c r="X45" i="4"/>
  <c r="X46" i="4"/>
  <c r="X47" i="4"/>
  <c r="X48" i="4"/>
  <c r="X49" i="4"/>
  <c r="X50" i="4"/>
  <c r="X51" i="4"/>
  <c r="X52" i="4"/>
  <c r="X53" i="4"/>
  <c r="X54" i="4"/>
  <c r="X55" i="4"/>
  <c r="X56" i="4"/>
  <c r="X57" i="4"/>
  <c r="X58" i="4"/>
  <c r="X59" i="4"/>
  <c r="X60" i="4"/>
  <c r="X61" i="4"/>
  <c r="X62" i="4"/>
  <c r="X63" i="4"/>
  <c r="X64" i="4"/>
  <c r="X65" i="4"/>
  <c r="X66" i="4"/>
  <c r="X67" i="4"/>
  <c r="X68" i="4"/>
  <c r="X69" i="4"/>
  <c r="X70" i="4"/>
  <c r="X71" i="4"/>
  <c r="X72" i="4"/>
  <c r="X73" i="4"/>
  <c r="X74" i="4"/>
  <c r="X75" i="4"/>
  <c r="X76" i="4"/>
  <c r="X77" i="4"/>
  <c r="X78" i="4"/>
  <c r="X79" i="4"/>
  <c r="X80" i="4"/>
  <c r="X81" i="4"/>
  <c r="X82" i="4"/>
  <c r="X83" i="4"/>
  <c r="X84" i="4"/>
  <c r="X85" i="4"/>
  <c r="X86" i="4"/>
  <c r="X87" i="4"/>
  <c r="X88" i="4"/>
  <c r="X89" i="4"/>
  <c r="X90" i="4"/>
  <c r="X91" i="4"/>
  <c r="X92" i="4"/>
  <c r="X93" i="4"/>
  <c r="X94" i="4"/>
  <c r="X95" i="4"/>
  <c r="X96" i="4"/>
  <c r="X97" i="4"/>
  <c r="X98" i="4"/>
  <c r="X99" i="4"/>
  <c r="X100" i="4"/>
  <c r="X101" i="4"/>
  <c r="X102" i="4"/>
  <c r="X103" i="4"/>
  <c r="X104" i="4"/>
  <c r="X105" i="4"/>
  <c r="X106" i="4"/>
  <c r="X107" i="4"/>
  <c r="X108" i="4"/>
  <c r="X109" i="4"/>
  <c r="X110" i="4"/>
  <c r="X111" i="4"/>
  <c r="X112" i="4"/>
  <c r="X113" i="4"/>
  <c r="X114" i="4"/>
  <c r="X115" i="4"/>
  <c r="X116" i="4"/>
  <c r="X117" i="4"/>
  <c r="X118" i="4"/>
  <c r="X119" i="4"/>
  <c r="X120" i="4"/>
  <c r="X121" i="4"/>
  <c r="X122" i="4"/>
  <c r="X123" i="4"/>
  <c r="X124" i="4"/>
  <c r="X125" i="4"/>
  <c r="X126" i="4"/>
  <c r="X127" i="4"/>
  <c r="X128" i="4"/>
  <c r="X129" i="4"/>
  <c r="X130" i="4"/>
  <c r="X131" i="4"/>
  <c r="X132" i="4"/>
  <c r="X133" i="4"/>
  <c r="X134" i="4"/>
  <c r="X135" i="4"/>
  <c r="X136" i="4"/>
  <c r="X137" i="4"/>
  <c r="X138" i="4"/>
  <c r="X139" i="4"/>
  <c r="X140" i="4"/>
  <c r="X141" i="4"/>
  <c r="X142" i="4"/>
  <c r="X143" i="4"/>
  <c r="X144" i="4"/>
  <c r="X145" i="4"/>
  <c r="X146" i="4"/>
  <c r="X147" i="4"/>
  <c r="X148" i="4"/>
  <c r="X149" i="4"/>
  <c r="X150" i="4"/>
  <c r="X151" i="4"/>
  <c r="X152" i="4"/>
  <c r="X153" i="4"/>
  <c r="X154" i="4"/>
  <c r="X155" i="4"/>
  <c r="X156" i="4"/>
  <c r="X157" i="4"/>
  <c r="X158" i="4"/>
  <c r="X159" i="4"/>
  <c r="X160" i="4"/>
  <c r="X161" i="4"/>
  <c r="X162" i="4"/>
  <c r="X163" i="4"/>
  <c r="X164" i="4"/>
  <c r="X165" i="4"/>
  <c r="X166" i="4"/>
  <c r="X167" i="4"/>
  <c r="X168" i="4"/>
  <c r="X169" i="4"/>
  <c r="X170" i="4"/>
  <c r="X171" i="4"/>
  <c r="X172" i="4"/>
  <c r="X173" i="4"/>
  <c r="X174" i="4"/>
  <c r="X175" i="4"/>
  <c r="X176" i="4"/>
  <c r="X177" i="4"/>
  <c r="X178" i="4"/>
  <c r="X179" i="4"/>
  <c r="X180" i="4"/>
  <c r="X181" i="4"/>
  <c r="X182" i="4"/>
  <c r="X183" i="4"/>
  <c r="X184" i="4"/>
  <c r="X185" i="4"/>
  <c r="X186" i="4"/>
  <c r="X187" i="4"/>
  <c r="X188" i="4"/>
  <c r="X189" i="4"/>
  <c r="X190" i="4"/>
  <c r="X191" i="4"/>
  <c r="X192" i="4"/>
  <c r="X193" i="4"/>
  <c r="X194" i="4"/>
  <c r="X195" i="4"/>
  <c r="X196" i="4"/>
  <c r="X197" i="4"/>
  <c r="X198" i="4"/>
  <c r="X199" i="4"/>
  <c r="X200" i="4"/>
  <c r="X201" i="4"/>
  <c r="X202" i="4"/>
  <c r="X203" i="4"/>
  <c r="X204" i="4"/>
  <c r="X205" i="4"/>
  <c r="X206" i="4"/>
  <c r="X207" i="4"/>
  <c r="X208" i="4"/>
  <c r="X209" i="4"/>
  <c r="X210" i="4"/>
  <c r="X211" i="4"/>
  <c r="X212" i="4"/>
  <c r="X213" i="4"/>
  <c r="X214" i="4"/>
  <c r="X215" i="4"/>
  <c r="X216" i="4"/>
  <c r="X217" i="4"/>
  <c r="X218" i="4"/>
  <c r="X219" i="4"/>
  <c r="X220" i="4"/>
  <c r="X221" i="4"/>
  <c r="X222" i="4"/>
  <c r="X223" i="4"/>
  <c r="X224" i="4"/>
  <c r="X225" i="4"/>
  <c r="X226" i="4"/>
  <c r="X227" i="4"/>
  <c r="X228" i="4"/>
  <c r="X229" i="4"/>
  <c r="X230" i="4"/>
  <c r="X231" i="4"/>
  <c r="X232" i="4"/>
  <c r="X233" i="4"/>
  <c r="X234" i="4"/>
  <c r="X235" i="4"/>
  <c r="X236" i="4"/>
  <c r="X237" i="4"/>
  <c r="X238" i="4"/>
  <c r="X239" i="4"/>
  <c r="X240" i="4"/>
  <c r="X241" i="4"/>
  <c r="X242" i="4"/>
  <c r="X243" i="4"/>
  <c r="X244" i="4"/>
  <c r="X245" i="4"/>
  <c r="X246" i="4"/>
  <c r="X247" i="4"/>
  <c r="X248" i="4"/>
  <c r="X249" i="4"/>
  <c r="X250" i="4"/>
  <c r="X251" i="4"/>
  <c r="X252" i="4"/>
  <c r="X253" i="4"/>
  <c r="X254" i="4"/>
  <c r="X255" i="4"/>
  <c r="X256" i="4"/>
  <c r="X257" i="4"/>
  <c r="X258" i="4"/>
  <c r="X259" i="4"/>
  <c r="X260" i="4"/>
  <c r="X261" i="4"/>
  <c r="X262" i="4"/>
  <c r="X263" i="4"/>
  <c r="X264" i="4"/>
  <c r="X265" i="4"/>
  <c r="X266" i="4"/>
  <c r="X267" i="4"/>
  <c r="X268" i="4"/>
  <c r="X269" i="4"/>
  <c r="X270" i="4"/>
  <c r="X271" i="4"/>
  <c r="X272" i="4"/>
  <c r="X273" i="4"/>
  <c r="X274" i="4"/>
  <c r="X275" i="4"/>
  <c r="X276" i="4"/>
  <c r="X277" i="4"/>
  <c r="X278" i="4"/>
  <c r="X279" i="4"/>
  <c r="X280" i="4"/>
  <c r="X281" i="4"/>
  <c r="X282" i="4"/>
  <c r="X283" i="4"/>
  <c r="X284" i="4"/>
  <c r="X285" i="4"/>
  <c r="X286" i="4"/>
  <c r="X287" i="4"/>
  <c r="X288" i="4"/>
  <c r="X289" i="4"/>
  <c r="X290" i="4"/>
  <c r="X291" i="4"/>
  <c r="X292" i="4"/>
  <c r="X293" i="4"/>
  <c r="X294" i="4"/>
  <c r="X295" i="4"/>
  <c r="X296" i="4"/>
  <c r="X297" i="4"/>
  <c r="X298" i="4"/>
  <c r="X299" i="4"/>
  <c r="X300" i="4"/>
  <c r="X301" i="4"/>
  <c r="X302" i="4"/>
  <c r="X303" i="4"/>
  <c r="X304" i="4"/>
  <c r="X305" i="4"/>
  <c r="X306" i="4"/>
  <c r="X307" i="4"/>
  <c r="X308" i="4"/>
  <c r="X309" i="4"/>
  <c r="X310" i="4"/>
  <c r="X311" i="4"/>
  <c r="X312" i="4"/>
  <c r="X313" i="4"/>
  <c r="X314" i="4"/>
  <c r="X315" i="4"/>
  <c r="X316" i="4"/>
  <c r="X317" i="4"/>
  <c r="X318" i="4"/>
  <c r="X319" i="4"/>
  <c r="X320" i="4"/>
  <c r="X321" i="4"/>
  <c r="X322" i="4"/>
  <c r="X323" i="4"/>
  <c r="X324" i="4"/>
  <c r="X325" i="4"/>
  <c r="X326" i="4"/>
  <c r="X327" i="4"/>
  <c r="X328" i="4"/>
  <c r="X329" i="4"/>
  <c r="X330" i="4"/>
  <c r="X331" i="4"/>
  <c r="X332" i="4"/>
  <c r="X333" i="4"/>
  <c r="X334" i="4"/>
  <c r="X335" i="4"/>
  <c r="X336" i="4"/>
  <c r="X337" i="4"/>
  <c r="X338" i="4"/>
  <c r="X339" i="4"/>
  <c r="X340" i="4"/>
  <c r="X341" i="4"/>
  <c r="X342" i="4"/>
  <c r="X343" i="4"/>
  <c r="X344" i="4"/>
  <c r="X345" i="4"/>
  <c r="X346" i="4"/>
  <c r="X347" i="4"/>
  <c r="X348" i="4"/>
  <c r="X349" i="4"/>
  <c r="X350" i="4"/>
  <c r="X351" i="4"/>
  <c r="X352" i="4"/>
  <c r="X353" i="4"/>
  <c r="X354" i="4"/>
  <c r="X355" i="4"/>
  <c r="X356" i="4"/>
  <c r="X357" i="4"/>
  <c r="X358" i="4"/>
  <c r="X359" i="4"/>
  <c r="X360" i="4"/>
  <c r="X361" i="4"/>
  <c r="X362" i="4"/>
  <c r="X363" i="4"/>
  <c r="X364" i="4"/>
  <c r="X365" i="4"/>
  <c r="X366" i="4"/>
  <c r="X367" i="4"/>
  <c r="X368" i="4"/>
  <c r="X369" i="4"/>
  <c r="X370" i="4"/>
  <c r="X371" i="4"/>
  <c r="X372" i="4"/>
  <c r="X373" i="4"/>
  <c r="X374" i="4"/>
  <c r="X375" i="4"/>
  <c r="X376" i="4"/>
  <c r="X377" i="4"/>
  <c r="X378" i="4"/>
  <c r="X379" i="4"/>
  <c r="X380" i="4"/>
  <c r="X381" i="4"/>
  <c r="X382" i="4"/>
  <c r="X383" i="4"/>
  <c r="X384" i="4"/>
  <c r="X385" i="4"/>
  <c r="X386" i="4"/>
  <c r="X387" i="4"/>
  <c r="X388" i="4"/>
  <c r="X389" i="4"/>
  <c r="X390" i="4"/>
  <c r="X391" i="4"/>
  <c r="X392" i="4"/>
  <c r="X393" i="4"/>
  <c r="X394" i="4"/>
  <c r="X395" i="4"/>
  <c r="X396" i="4"/>
  <c r="X397" i="4"/>
  <c r="X398" i="4"/>
  <c r="X399" i="4"/>
  <c r="X400" i="4"/>
  <c r="X401" i="4"/>
  <c r="X402" i="4"/>
  <c r="X403" i="4"/>
  <c r="X404" i="4"/>
  <c r="X405" i="4"/>
  <c r="X406" i="4"/>
  <c r="X407" i="4"/>
  <c r="X408" i="4"/>
  <c r="X409" i="4"/>
  <c r="X410" i="4"/>
  <c r="X411" i="4"/>
  <c r="X412" i="4"/>
  <c r="X413" i="4"/>
  <c r="X414" i="4"/>
  <c r="X415" i="4"/>
  <c r="X416" i="4"/>
  <c r="X417" i="4"/>
  <c r="X418" i="4"/>
  <c r="X419" i="4"/>
  <c r="X420" i="4"/>
  <c r="X421" i="4"/>
  <c r="X422" i="4"/>
  <c r="X423" i="4"/>
  <c r="X424" i="4"/>
  <c r="X425" i="4"/>
  <c r="X426" i="4"/>
  <c r="X427" i="4"/>
  <c r="X428" i="4"/>
  <c r="X429" i="4"/>
  <c r="X430" i="4"/>
  <c r="X431" i="4"/>
  <c r="X432" i="4"/>
  <c r="X433" i="4"/>
  <c r="X434" i="4"/>
  <c r="X435" i="4"/>
  <c r="X436" i="4"/>
  <c r="X437" i="4"/>
  <c r="X438" i="4"/>
  <c r="X439" i="4"/>
  <c r="X440" i="4"/>
  <c r="X441" i="4"/>
  <c r="X442" i="4"/>
  <c r="X443" i="4"/>
  <c r="X444" i="4"/>
  <c r="X445" i="4"/>
  <c r="X446" i="4"/>
  <c r="X447" i="4"/>
  <c r="X448" i="4"/>
  <c r="X449" i="4"/>
  <c r="X450" i="4"/>
  <c r="X451" i="4"/>
  <c r="X452" i="4"/>
  <c r="X453" i="4"/>
  <c r="X454" i="4"/>
  <c r="X455" i="4"/>
  <c r="X456" i="4"/>
  <c r="X457" i="4"/>
  <c r="X458" i="4"/>
  <c r="X459" i="4"/>
  <c r="X460" i="4"/>
  <c r="X461" i="4"/>
  <c r="X462" i="4"/>
  <c r="X463" i="4"/>
  <c r="X464" i="4"/>
  <c r="X465" i="4"/>
  <c r="X466" i="4"/>
  <c r="X467" i="4"/>
  <c r="X468" i="4"/>
  <c r="X469" i="4"/>
  <c r="X470" i="4"/>
  <c r="X471" i="4"/>
  <c r="X472" i="4"/>
  <c r="X473" i="4"/>
  <c r="X474" i="4"/>
  <c r="X475" i="4"/>
  <c r="X476" i="4"/>
  <c r="X477" i="4"/>
  <c r="X478" i="4"/>
  <c r="X479" i="4"/>
  <c r="X480" i="4"/>
  <c r="X481" i="4"/>
  <c r="X482" i="4"/>
  <c r="X483" i="4"/>
  <c r="X484" i="4"/>
  <c r="X485" i="4"/>
  <c r="X486" i="4"/>
  <c r="X487" i="4"/>
  <c r="X488" i="4"/>
  <c r="X489" i="4"/>
  <c r="X490" i="4"/>
  <c r="X491" i="4"/>
  <c r="X492" i="4"/>
  <c r="X493" i="4"/>
  <c r="X494" i="4"/>
  <c r="X495" i="4"/>
  <c r="X496" i="4"/>
  <c r="X497" i="4"/>
  <c r="X498" i="4"/>
  <c r="X499" i="4"/>
  <c r="X500" i="4"/>
  <c r="X501" i="4"/>
  <c r="X502" i="4"/>
  <c r="X503" i="4"/>
  <c r="X504" i="4"/>
  <c r="X505" i="4"/>
  <c r="X506" i="4"/>
  <c r="X507" i="4"/>
  <c r="X508" i="4"/>
  <c r="X509" i="4"/>
  <c r="X510" i="4"/>
  <c r="X511" i="4"/>
  <c r="X512" i="4"/>
  <c r="X513" i="4"/>
  <c r="X514" i="4"/>
  <c r="X515" i="4"/>
  <c r="X516" i="4"/>
  <c r="X517" i="4"/>
  <c r="X518" i="4"/>
  <c r="X519" i="4"/>
  <c r="X520" i="4"/>
  <c r="X521" i="4"/>
  <c r="X522" i="4"/>
  <c r="X523" i="4"/>
  <c r="X524" i="4"/>
  <c r="X525" i="4"/>
  <c r="X526" i="4"/>
  <c r="X527" i="4"/>
  <c r="X528" i="4"/>
  <c r="X529" i="4"/>
  <c r="X530" i="4"/>
  <c r="X531" i="4"/>
  <c r="X532" i="4"/>
  <c r="X533" i="4"/>
  <c r="X534" i="4"/>
  <c r="X535" i="4"/>
  <c r="X536" i="4"/>
  <c r="X537" i="4"/>
  <c r="X538" i="4"/>
  <c r="X539" i="4"/>
  <c r="X540" i="4"/>
  <c r="X541" i="4"/>
  <c r="X542" i="4"/>
  <c r="X543" i="4"/>
  <c r="X544" i="4"/>
  <c r="X545" i="4"/>
  <c r="X546" i="4"/>
  <c r="X547" i="4"/>
  <c r="X548" i="4"/>
  <c r="X549" i="4"/>
  <c r="X550" i="4"/>
  <c r="X551" i="4"/>
  <c r="X552" i="4"/>
  <c r="X553" i="4"/>
  <c r="X554" i="4"/>
  <c r="X555" i="4"/>
  <c r="X556" i="4"/>
  <c r="X557" i="4"/>
  <c r="X558" i="4"/>
  <c r="X559" i="4"/>
  <c r="X560" i="4"/>
  <c r="X561" i="4"/>
  <c r="X562" i="4"/>
  <c r="X563" i="4"/>
  <c r="X564" i="4"/>
  <c r="X565" i="4"/>
  <c r="X566" i="4"/>
  <c r="X567" i="4"/>
  <c r="X568" i="4"/>
  <c r="X569" i="4"/>
  <c r="X570" i="4"/>
  <c r="X571" i="4"/>
  <c r="X572" i="4"/>
  <c r="X573" i="4"/>
  <c r="X574" i="4"/>
  <c r="X575" i="4"/>
  <c r="X576" i="4"/>
  <c r="X577" i="4"/>
  <c r="X578" i="4"/>
  <c r="X579" i="4"/>
  <c r="X580" i="4"/>
  <c r="X581" i="4"/>
  <c r="X582" i="4"/>
  <c r="X583" i="4"/>
  <c r="X584" i="4"/>
  <c r="X585" i="4"/>
  <c r="X586" i="4"/>
  <c r="X587" i="4"/>
  <c r="X588" i="4"/>
  <c r="X589" i="4"/>
  <c r="X590" i="4"/>
  <c r="X591" i="4"/>
  <c r="X592" i="4"/>
  <c r="X593" i="4"/>
  <c r="X594" i="4"/>
  <c r="X595" i="4"/>
  <c r="X596" i="4"/>
  <c r="X597" i="4"/>
  <c r="X598" i="4"/>
  <c r="X599" i="4"/>
  <c r="X600" i="4"/>
  <c r="X601" i="4"/>
  <c r="X602" i="4"/>
  <c r="X603" i="4"/>
  <c r="X604" i="4"/>
  <c r="X605" i="4"/>
  <c r="X606" i="4"/>
  <c r="X607" i="4"/>
  <c r="X608" i="4"/>
  <c r="X609" i="4"/>
  <c r="X610" i="4"/>
  <c r="X611" i="4"/>
  <c r="X612" i="4"/>
  <c r="X613" i="4"/>
  <c r="X614" i="4"/>
  <c r="X615" i="4"/>
  <c r="X616" i="4"/>
  <c r="X617" i="4"/>
  <c r="X618" i="4"/>
  <c r="X619" i="4"/>
  <c r="X620" i="4"/>
  <c r="X621" i="4"/>
  <c r="X622" i="4"/>
  <c r="X623" i="4"/>
  <c r="X624" i="4"/>
  <c r="X625" i="4"/>
  <c r="X626" i="4"/>
  <c r="X627" i="4"/>
  <c r="X628" i="4"/>
  <c r="X629" i="4"/>
  <c r="X630" i="4"/>
  <c r="X631" i="4"/>
  <c r="X632" i="4"/>
  <c r="X633" i="4"/>
  <c r="X634" i="4"/>
  <c r="X635" i="4"/>
  <c r="X636" i="4"/>
  <c r="X637" i="4"/>
  <c r="X638" i="4"/>
  <c r="X639" i="4"/>
  <c r="X640" i="4"/>
  <c r="X641" i="4"/>
  <c r="X642" i="4"/>
  <c r="X643" i="4"/>
  <c r="X644" i="4"/>
  <c r="X645" i="4"/>
  <c r="X646" i="4"/>
  <c r="X647" i="4"/>
  <c r="X648" i="4"/>
  <c r="X649" i="4"/>
  <c r="X650" i="4"/>
  <c r="X651" i="4"/>
  <c r="X652" i="4"/>
  <c r="X653" i="4"/>
  <c r="X654" i="4"/>
  <c r="X655" i="4"/>
  <c r="X656" i="4"/>
  <c r="X657" i="4"/>
  <c r="X658" i="4"/>
  <c r="X659" i="4"/>
  <c r="X660" i="4"/>
  <c r="X661" i="4"/>
  <c r="X662" i="4"/>
  <c r="X663" i="4"/>
  <c r="X664" i="4"/>
  <c r="X665" i="4"/>
  <c r="X666" i="4"/>
  <c r="X667" i="4"/>
  <c r="X668" i="4"/>
  <c r="X669" i="4"/>
  <c r="X670" i="4"/>
  <c r="X671" i="4"/>
  <c r="X672" i="4"/>
  <c r="X673" i="4"/>
  <c r="X674" i="4"/>
  <c r="X675" i="4"/>
  <c r="X676" i="4"/>
  <c r="X677" i="4"/>
  <c r="X678" i="4"/>
  <c r="X679" i="4"/>
  <c r="X680" i="4"/>
  <c r="X681" i="4"/>
  <c r="X682" i="4"/>
  <c r="X683" i="4"/>
  <c r="X684" i="4"/>
  <c r="X685" i="4"/>
  <c r="X686" i="4"/>
  <c r="X687" i="4"/>
  <c r="X688" i="4"/>
  <c r="X689" i="4"/>
  <c r="X690" i="4"/>
  <c r="X691" i="4"/>
  <c r="X692" i="4"/>
  <c r="X693" i="4"/>
  <c r="X694" i="4"/>
  <c r="X695" i="4"/>
  <c r="X696" i="4"/>
  <c r="X697" i="4"/>
  <c r="X698" i="4"/>
  <c r="X699" i="4"/>
  <c r="X700" i="4"/>
  <c r="X701" i="4"/>
  <c r="X702" i="4"/>
  <c r="X703" i="4"/>
  <c r="X704" i="4"/>
  <c r="X705" i="4"/>
  <c r="X706" i="4"/>
  <c r="X707" i="4"/>
  <c r="X708" i="4"/>
  <c r="X709" i="4"/>
  <c r="X710" i="4"/>
  <c r="X711" i="4"/>
  <c r="X712" i="4"/>
  <c r="X713" i="4"/>
  <c r="X714" i="4"/>
  <c r="X715" i="4"/>
  <c r="X716" i="4"/>
  <c r="X717" i="4"/>
  <c r="X718" i="4"/>
  <c r="X719" i="4"/>
  <c r="X720" i="4"/>
  <c r="X721" i="4"/>
  <c r="X722" i="4"/>
  <c r="X723" i="4"/>
  <c r="X724" i="4"/>
  <c r="X725" i="4"/>
  <c r="X726" i="4"/>
  <c r="X727" i="4"/>
  <c r="X728" i="4"/>
  <c r="X729" i="4"/>
  <c r="X730" i="4"/>
  <c r="X731" i="4"/>
  <c r="X732" i="4"/>
  <c r="X733" i="4"/>
  <c r="X734" i="4"/>
  <c r="X735" i="4"/>
  <c r="X736" i="4"/>
  <c r="X737" i="4"/>
  <c r="X738" i="4"/>
  <c r="X739" i="4"/>
  <c r="X740" i="4"/>
  <c r="X741" i="4"/>
  <c r="X742" i="4"/>
  <c r="X743" i="4"/>
  <c r="X744" i="4"/>
  <c r="X745" i="4"/>
  <c r="X746" i="4"/>
  <c r="X747" i="4"/>
  <c r="X748" i="4"/>
  <c r="X749" i="4"/>
  <c r="X750" i="4"/>
  <c r="X751" i="4"/>
  <c r="X752" i="4"/>
  <c r="X753" i="4"/>
  <c r="X754" i="4"/>
  <c r="X755" i="4"/>
  <c r="X756" i="4"/>
  <c r="X757" i="4"/>
  <c r="X758" i="4"/>
  <c r="X759" i="4"/>
  <c r="X760" i="4"/>
  <c r="X761" i="4"/>
  <c r="X762" i="4"/>
  <c r="X763" i="4"/>
  <c r="X764" i="4"/>
  <c r="X765" i="4"/>
  <c r="X766" i="4"/>
  <c r="X767" i="4"/>
  <c r="X768" i="4"/>
  <c r="X769" i="4"/>
  <c r="X770" i="4"/>
  <c r="X771" i="4"/>
  <c r="X772" i="4"/>
  <c r="X773" i="4"/>
  <c r="X774" i="4"/>
  <c r="X775" i="4"/>
  <c r="X776" i="4"/>
  <c r="X777" i="4"/>
  <c r="X778" i="4"/>
  <c r="X779" i="4"/>
  <c r="X780" i="4"/>
  <c r="X781" i="4"/>
  <c r="X782" i="4"/>
  <c r="X783" i="4"/>
  <c r="X784" i="4"/>
  <c r="X785" i="4"/>
  <c r="X786" i="4"/>
  <c r="X787" i="4"/>
  <c r="X788" i="4"/>
  <c r="X789" i="4"/>
  <c r="X790" i="4"/>
  <c r="X791" i="4"/>
  <c r="X792" i="4"/>
  <c r="X793" i="4"/>
  <c r="X794" i="4"/>
  <c r="X795" i="4"/>
  <c r="X796" i="4"/>
  <c r="X797" i="4"/>
  <c r="X798" i="4"/>
  <c r="X799" i="4"/>
  <c r="X800" i="4"/>
  <c r="X801" i="4"/>
  <c r="X802" i="4"/>
  <c r="X803" i="4"/>
  <c r="X804" i="4"/>
  <c r="X805" i="4"/>
  <c r="X806" i="4"/>
  <c r="X807" i="4"/>
  <c r="X808" i="4"/>
  <c r="X809" i="4"/>
  <c r="X810" i="4"/>
  <c r="X811" i="4"/>
  <c r="X812" i="4"/>
  <c r="X813" i="4"/>
  <c r="X814" i="4"/>
  <c r="X815" i="4"/>
  <c r="X816" i="4"/>
  <c r="X817" i="4"/>
  <c r="X818" i="4"/>
  <c r="X819" i="4"/>
  <c r="X820" i="4"/>
  <c r="X821" i="4"/>
  <c r="X822" i="4"/>
  <c r="X823" i="4"/>
  <c r="X824" i="4"/>
  <c r="X825" i="4"/>
  <c r="X826" i="4"/>
  <c r="X827" i="4"/>
  <c r="X828" i="4"/>
  <c r="X829" i="4"/>
  <c r="X830" i="4"/>
  <c r="X831" i="4"/>
  <c r="X832" i="4"/>
  <c r="X833" i="4"/>
  <c r="X834" i="4"/>
  <c r="X835" i="4"/>
  <c r="X836" i="4"/>
  <c r="X837" i="4"/>
  <c r="X838" i="4"/>
  <c r="X839" i="4"/>
  <c r="X840" i="4"/>
  <c r="X841" i="4"/>
  <c r="X842" i="4"/>
  <c r="X843" i="4"/>
  <c r="X844" i="4"/>
  <c r="X845" i="4"/>
  <c r="X846" i="4"/>
  <c r="X847" i="4"/>
  <c r="X848" i="4"/>
  <c r="X849" i="4"/>
  <c r="X850" i="4"/>
  <c r="X851" i="4"/>
  <c r="X852" i="4"/>
  <c r="X853" i="4"/>
  <c r="X854" i="4"/>
  <c r="X855" i="4"/>
  <c r="X856" i="4"/>
  <c r="X857" i="4"/>
  <c r="X858" i="4"/>
  <c r="X859" i="4"/>
  <c r="X860" i="4"/>
  <c r="X861" i="4"/>
  <c r="X862" i="4"/>
  <c r="X863" i="4"/>
  <c r="X864" i="4"/>
  <c r="X865" i="4"/>
  <c r="X866" i="4"/>
  <c r="X867" i="4"/>
  <c r="X868" i="4"/>
  <c r="X869" i="4"/>
  <c r="X870" i="4"/>
  <c r="X871" i="4"/>
  <c r="X872" i="4"/>
  <c r="X873" i="4"/>
  <c r="X874" i="4"/>
  <c r="X875" i="4"/>
  <c r="X876" i="4"/>
  <c r="X877" i="4"/>
  <c r="X878" i="4"/>
  <c r="X879" i="4"/>
  <c r="X880" i="4"/>
  <c r="X881" i="4"/>
  <c r="X882" i="4"/>
  <c r="X883" i="4"/>
  <c r="X884" i="4"/>
  <c r="X885" i="4"/>
  <c r="X886" i="4"/>
  <c r="X887" i="4"/>
  <c r="X888" i="4"/>
  <c r="X889" i="4"/>
  <c r="X890" i="4"/>
  <c r="X891" i="4"/>
  <c r="X892" i="4"/>
  <c r="X893" i="4"/>
  <c r="X894" i="4"/>
  <c r="X895" i="4"/>
  <c r="X896" i="4"/>
  <c r="X897" i="4"/>
  <c r="X898" i="4"/>
  <c r="X899" i="4"/>
  <c r="X900" i="4"/>
  <c r="X901" i="4"/>
  <c r="X902" i="4"/>
  <c r="X903" i="4"/>
  <c r="X904" i="4"/>
  <c r="X905" i="4"/>
  <c r="X906" i="4"/>
  <c r="X907" i="4"/>
  <c r="X908" i="4"/>
  <c r="X909" i="4"/>
  <c r="X910" i="4"/>
  <c r="X911" i="4"/>
  <c r="X912" i="4"/>
  <c r="X913" i="4"/>
  <c r="X914" i="4"/>
  <c r="X915" i="4"/>
  <c r="X916" i="4"/>
  <c r="X917" i="4"/>
  <c r="X918" i="4"/>
  <c r="X919" i="4"/>
  <c r="X920" i="4"/>
  <c r="X921" i="4"/>
  <c r="X922" i="4"/>
  <c r="X923" i="4"/>
  <c r="X924" i="4"/>
  <c r="X925" i="4"/>
  <c r="X926" i="4"/>
  <c r="X927" i="4"/>
  <c r="X928" i="4"/>
  <c r="X929" i="4"/>
  <c r="X930" i="4"/>
  <c r="X931" i="4"/>
  <c r="X932" i="4"/>
  <c r="X933" i="4"/>
  <c r="X934" i="4"/>
  <c r="X935" i="4"/>
  <c r="X936" i="4"/>
  <c r="X937" i="4"/>
  <c r="X938" i="4"/>
  <c r="X939" i="4"/>
  <c r="X940" i="4"/>
  <c r="X941" i="4"/>
  <c r="X942" i="4"/>
  <c r="X943" i="4"/>
  <c r="X944" i="4"/>
  <c r="X945" i="4"/>
  <c r="X946" i="4"/>
  <c r="X947" i="4"/>
  <c r="X948" i="4"/>
  <c r="X949" i="4"/>
  <c r="X950" i="4"/>
  <c r="X951" i="4"/>
  <c r="X952" i="4"/>
  <c r="X953" i="4"/>
  <c r="X954" i="4"/>
  <c r="X955" i="4"/>
  <c r="X956" i="4"/>
  <c r="X957" i="4"/>
  <c r="X958" i="4"/>
  <c r="X959" i="4"/>
  <c r="X960" i="4"/>
  <c r="X961" i="4"/>
  <c r="X962" i="4"/>
  <c r="X963" i="4"/>
  <c r="X964" i="4"/>
  <c r="X965" i="4"/>
  <c r="X966" i="4"/>
  <c r="X967" i="4"/>
  <c r="X968" i="4"/>
  <c r="X969" i="4"/>
  <c r="X970" i="4"/>
  <c r="X971" i="4"/>
  <c r="X972" i="4"/>
  <c r="X973" i="4"/>
  <c r="X974" i="4"/>
  <c r="X975" i="4"/>
  <c r="X976" i="4"/>
  <c r="X977" i="4"/>
  <c r="X978" i="4"/>
  <c r="X979" i="4"/>
  <c r="X980" i="4"/>
  <c r="X981" i="4"/>
  <c r="X982" i="4"/>
  <c r="X983" i="4"/>
  <c r="X984" i="4"/>
  <c r="X985" i="4"/>
  <c r="X986" i="4"/>
  <c r="X987" i="4"/>
  <c r="X988" i="4"/>
  <c r="X989" i="4"/>
  <c r="X990" i="4"/>
  <c r="X991" i="4"/>
  <c r="X992" i="4"/>
  <c r="X993" i="4"/>
  <c r="X994" i="4"/>
  <c r="X995" i="4"/>
  <c r="X996" i="4"/>
  <c r="X997" i="4"/>
  <c r="X998" i="4"/>
  <c r="X999" i="4"/>
  <c r="X1000" i="4"/>
  <c r="X1001" i="4"/>
  <c r="X1002" i="4"/>
  <c r="X1003" i="4"/>
  <c r="X1004" i="4"/>
  <c r="X1005" i="4"/>
  <c r="X1006" i="4"/>
  <c r="X1007" i="4"/>
  <c r="X1008" i="4"/>
  <c r="X1009" i="4"/>
  <c r="X1010" i="4"/>
  <c r="X1011" i="4"/>
  <c r="X1012" i="4"/>
  <c r="X1013" i="4"/>
  <c r="X1014" i="4"/>
  <c r="X1015" i="4"/>
  <c r="X1016" i="4"/>
  <c r="X1017" i="4"/>
  <c r="X1018" i="4"/>
  <c r="X1019" i="4"/>
  <c r="X1020" i="4"/>
  <c r="X1021" i="4"/>
  <c r="X1022" i="4"/>
  <c r="X1023" i="4"/>
  <c r="X1024" i="4"/>
  <c r="X1025" i="4"/>
  <c r="X1026" i="4"/>
  <c r="X1027" i="4"/>
  <c r="X1028" i="4"/>
  <c r="X1029" i="4"/>
  <c r="X1030" i="4"/>
  <c r="X1031" i="4"/>
  <c r="X1032" i="4"/>
  <c r="X1033" i="4"/>
  <c r="X1034" i="4"/>
  <c r="X1035" i="4"/>
  <c r="X1036" i="4"/>
  <c r="X1037" i="4"/>
  <c r="X1038" i="4"/>
  <c r="X1039" i="4"/>
  <c r="X1040" i="4"/>
  <c r="X1041" i="4"/>
  <c r="X1042" i="4"/>
  <c r="X1043" i="4"/>
  <c r="X1044" i="4"/>
  <c r="X1045" i="4"/>
  <c r="X1046" i="4"/>
  <c r="X1047" i="4"/>
  <c r="X1048" i="4"/>
  <c r="X1049" i="4"/>
  <c r="X1050" i="4"/>
  <c r="X1051" i="4"/>
  <c r="X1052" i="4"/>
  <c r="X1053" i="4"/>
  <c r="X1054" i="4"/>
  <c r="X1055" i="4"/>
  <c r="X1056" i="4"/>
  <c r="X1057" i="4"/>
  <c r="X1058" i="4"/>
  <c r="X1059" i="4"/>
  <c r="X1060" i="4"/>
  <c r="X1061" i="4"/>
  <c r="X1062" i="4"/>
  <c r="X1063" i="4"/>
  <c r="X1064" i="4"/>
  <c r="X1065" i="4"/>
  <c r="X1066" i="4"/>
  <c r="X1067" i="4"/>
  <c r="X1068" i="4"/>
  <c r="X1069" i="4"/>
  <c r="X1070" i="4"/>
  <c r="X1071" i="4"/>
  <c r="X1072" i="4"/>
  <c r="X1073" i="4"/>
  <c r="X1074" i="4"/>
  <c r="X1075" i="4"/>
  <c r="X1076" i="4"/>
  <c r="X1077" i="4"/>
  <c r="X1078" i="4"/>
  <c r="X1079" i="4"/>
  <c r="X1080" i="4"/>
  <c r="X1081" i="4"/>
  <c r="X1082" i="4"/>
  <c r="X1083" i="4"/>
  <c r="X1084" i="4"/>
  <c r="X1085" i="4"/>
  <c r="X1086" i="4"/>
  <c r="X1087" i="4"/>
  <c r="X1088" i="4"/>
  <c r="X1089" i="4"/>
  <c r="X1090" i="4"/>
  <c r="X1091" i="4"/>
  <c r="X1092" i="4"/>
  <c r="X1093" i="4"/>
  <c r="X1094" i="4"/>
  <c r="X1095" i="4"/>
  <c r="X1096" i="4"/>
  <c r="X1097" i="4"/>
  <c r="X1098" i="4"/>
  <c r="X1099" i="4"/>
  <c r="X1100" i="4"/>
  <c r="X1101" i="4"/>
  <c r="X1102" i="4"/>
  <c r="X1103" i="4"/>
  <c r="X1104" i="4"/>
  <c r="X1105" i="4"/>
  <c r="X1106" i="4"/>
  <c r="X1107" i="4"/>
  <c r="X1108" i="4"/>
  <c r="X1109" i="4"/>
  <c r="X1110" i="4"/>
  <c r="X1111" i="4"/>
  <c r="X1112" i="4"/>
  <c r="X1113" i="4"/>
  <c r="X1114" i="4"/>
  <c r="X1115" i="4"/>
  <c r="X1116" i="4"/>
  <c r="X1117" i="4"/>
  <c r="X1118" i="4"/>
  <c r="X1119" i="4"/>
  <c r="X1120" i="4"/>
  <c r="X1121" i="4"/>
  <c r="X1122" i="4"/>
  <c r="X1123" i="4"/>
  <c r="X1124" i="4"/>
  <c r="X1125" i="4"/>
  <c r="X1126" i="4"/>
  <c r="X1127" i="4"/>
  <c r="X1128" i="4"/>
  <c r="X1129" i="4"/>
  <c r="X1130" i="4"/>
  <c r="X1131" i="4"/>
  <c r="X1132" i="4"/>
  <c r="X1133" i="4"/>
  <c r="X1134" i="4"/>
  <c r="X1135" i="4"/>
  <c r="X1136" i="4"/>
  <c r="X1137" i="4"/>
  <c r="X1138" i="4"/>
  <c r="X1139" i="4"/>
  <c r="X1140" i="4"/>
  <c r="X1141" i="4"/>
  <c r="X1142" i="4"/>
  <c r="X1143" i="4"/>
  <c r="X1144" i="4"/>
  <c r="X1145" i="4"/>
  <c r="X1146" i="4"/>
  <c r="X1147" i="4"/>
  <c r="X1148" i="4"/>
  <c r="X1149" i="4"/>
  <c r="X1150" i="4"/>
  <c r="X1151" i="4"/>
  <c r="X1152" i="4"/>
  <c r="X1153" i="4"/>
  <c r="X1154" i="4"/>
  <c r="X1155" i="4"/>
  <c r="X1156" i="4"/>
  <c r="X1157" i="4"/>
  <c r="X1158" i="4"/>
  <c r="X1159" i="4"/>
  <c r="X1160" i="4"/>
  <c r="X1161" i="4"/>
  <c r="X1162" i="4"/>
  <c r="X1163" i="4"/>
  <c r="X1164" i="4"/>
  <c r="X1165" i="4"/>
  <c r="X1166" i="4"/>
  <c r="X1167" i="4"/>
  <c r="X1168" i="4"/>
  <c r="X1169" i="4"/>
  <c r="X1170" i="4"/>
  <c r="X1171" i="4"/>
  <c r="X1172" i="4"/>
  <c r="X1173" i="4"/>
  <c r="X1174" i="4"/>
  <c r="X1175" i="4"/>
  <c r="X1176" i="4"/>
  <c r="X1177" i="4"/>
  <c r="X1178" i="4"/>
  <c r="X1179" i="4"/>
  <c r="X1180" i="4"/>
  <c r="X1181" i="4"/>
  <c r="X1182" i="4"/>
  <c r="X1183" i="4"/>
  <c r="X1184" i="4"/>
  <c r="X1185" i="4"/>
  <c r="X1186" i="4"/>
  <c r="X1187" i="4"/>
  <c r="X1188" i="4"/>
  <c r="X1189" i="4"/>
  <c r="X1190" i="4"/>
  <c r="X1191" i="4"/>
  <c r="X1192" i="4"/>
  <c r="X1193" i="4"/>
  <c r="X1194" i="4"/>
  <c r="X1195" i="4"/>
  <c r="X1196" i="4"/>
  <c r="X1197" i="4"/>
  <c r="X1198" i="4"/>
  <c r="X1199" i="4"/>
  <c r="X1200" i="4"/>
  <c r="X1201" i="4"/>
  <c r="X1202" i="4"/>
  <c r="X1203" i="4"/>
  <c r="X1204" i="4"/>
  <c r="X1205" i="4"/>
  <c r="X1206" i="4"/>
  <c r="X1207" i="4"/>
  <c r="X1208" i="4"/>
  <c r="X1209" i="4"/>
  <c r="X1210" i="4"/>
  <c r="X1211" i="4"/>
  <c r="X1212" i="4"/>
  <c r="X1213" i="4"/>
  <c r="X1214" i="4"/>
  <c r="X1215" i="4"/>
  <c r="X1216" i="4"/>
  <c r="X1217" i="4"/>
  <c r="X1218" i="4"/>
  <c r="X1219" i="4"/>
  <c r="X1220" i="4"/>
  <c r="X1221" i="4"/>
  <c r="X1222" i="4"/>
  <c r="X1223" i="4"/>
  <c r="X1224" i="4"/>
  <c r="X1225" i="4"/>
  <c r="X1226" i="4"/>
  <c r="X1227" i="4"/>
  <c r="X1228" i="4"/>
  <c r="X1229" i="4"/>
  <c r="X1230" i="4"/>
  <c r="X1231" i="4"/>
  <c r="X1232" i="4"/>
  <c r="X1233" i="4"/>
  <c r="X1234" i="4"/>
  <c r="X1235" i="4"/>
  <c r="X1236" i="4"/>
  <c r="X1237" i="4"/>
  <c r="X1238" i="4"/>
  <c r="X1239" i="4"/>
  <c r="X1240" i="4"/>
  <c r="X1241" i="4"/>
  <c r="X1242" i="4"/>
  <c r="X1243" i="4"/>
  <c r="X1244" i="4"/>
  <c r="X1245" i="4"/>
  <c r="X1246" i="4"/>
  <c r="X1247" i="4"/>
  <c r="X1248" i="4"/>
  <c r="X1249" i="4"/>
  <c r="X1250" i="4"/>
  <c r="X1251" i="4"/>
  <c r="X1252" i="4"/>
  <c r="X1253" i="4"/>
  <c r="X1254" i="4"/>
  <c r="X1255" i="4"/>
  <c r="X1256" i="4"/>
  <c r="X1257" i="4"/>
  <c r="X1258" i="4"/>
  <c r="X1259" i="4"/>
  <c r="X1260" i="4"/>
  <c r="X1261" i="4"/>
  <c r="X1262" i="4"/>
  <c r="X1263" i="4"/>
  <c r="X1264" i="4"/>
  <c r="X1265" i="4"/>
  <c r="X1266" i="4"/>
  <c r="X1267" i="4"/>
  <c r="X1268" i="4"/>
  <c r="X1269" i="4"/>
  <c r="X1270" i="4"/>
  <c r="X1271" i="4"/>
  <c r="X1272" i="4"/>
  <c r="X1273" i="4"/>
  <c r="X1274" i="4"/>
  <c r="X1275" i="4"/>
  <c r="X1276" i="4"/>
  <c r="X1277" i="4"/>
  <c r="X1278" i="4"/>
  <c r="X1279" i="4"/>
  <c r="X1280" i="4"/>
  <c r="X1281" i="4"/>
  <c r="X1282" i="4"/>
  <c r="X1283" i="4"/>
  <c r="X1284" i="4"/>
  <c r="X1285" i="4"/>
  <c r="X1286" i="4"/>
  <c r="X1287" i="4"/>
  <c r="X1288" i="4"/>
  <c r="X1289" i="4"/>
  <c r="X1290" i="4"/>
  <c r="X1291" i="4"/>
  <c r="X1292" i="4"/>
  <c r="X1293" i="4"/>
  <c r="X1294" i="4"/>
  <c r="X1295" i="4"/>
  <c r="X1296" i="4"/>
  <c r="X1297" i="4"/>
  <c r="X1298" i="4"/>
  <c r="X1299" i="4"/>
  <c r="X1300" i="4"/>
  <c r="X1301" i="4"/>
  <c r="X1302" i="4"/>
  <c r="X1303" i="4"/>
  <c r="X1304" i="4"/>
  <c r="X1305" i="4"/>
  <c r="X1306" i="4"/>
  <c r="X1307" i="4"/>
  <c r="X1308" i="4"/>
  <c r="X1309" i="4"/>
  <c r="X1310" i="4"/>
  <c r="X1311" i="4"/>
  <c r="X1312" i="4"/>
  <c r="X1313" i="4"/>
  <c r="X1314" i="4"/>
  <c r="X1315" i="4"/>
  <c r="X1316" i="4"/>
  <c r="X1317" i="4"/>
  <c r="X1318" i="4"/>
  <c r="X1319" i="4"/>
  <c r="X1320" i="4"/>
  <c r="X1321" i="4"/>
  <c r="X1322" i="4"/>
  <c r="X1323" i="4"/>
  <c r="X1324" i="4"/>
  <c r="X1325" i="4"/>
  <c r="X1326" i="4"/>
  <c r="X1327" i="4"/>
  <c r="X1328" i="4"/>
  <c r="X1329" i="4"/>
  <c r="X1330" i="4"/>
  <c r="X1331" i="4"/>
  <c r="X1332" i="4"/>
  <c r="X1333" i="4"/>
  <c r="X1334" i="4"/>
  <c r="X1335" i="4"/>
  <c r="X1336" i="4"/>
  <c r="X1337" i="4"/>
  <c r="X1338" i="4"/>
  <c r="X1339" i="4"/>
  <c r="X1340" i="4"/>
  <c r="X1341" i="4"/>
  <c r="X1342" i="4"/>
  <c r="X1343" i="4"/>
  <c r="X1344" i="4"/>
  <c r="X1345" i="4"/>
  <c r="X1346" i="4"/>
  <c r="X1347" i="4"/>
  <c r="X1348" i="4"/>
  <c r="X1349" i="4"/>
  <c r="X1350" i="4"/>
  <c r="X1351" i="4"/>
  <c r="X1352" i="4"/>
  <c r="X1353" i="4"/>
  <c r="X1354" i="4"/>
  <c r="X1355" i="4"/>
  <c r="X1356" i="4"/>
  <c r="X1357" i="4"/>
  <c r="X1358" i="4"/>
  <c r="X1359" i="4"/>
  <c r="X1360" i="4"/>
  <c r="X1361" i="4"/>
  <c r="X1362" i="4"/>
  <c r="X1363" i="4"/>
  <c r="X1364" i="4"/>
  <c r="X1365" i="4"/>
  <c r="X1366" i="4"/>
  <c r="X1367" i="4"/>
  <c r="X1368" i="4"/>
  <c r="X1369" i="4"/>
  <c r="X1370" i="4"/>
  <c r="X1371" i="4"/>
  <c r="X1372" i="4"/>
  <c r="X1373" i="4"/>
  <c r="X1374" i="4"/>
  <c r="X1375" i="4"/>
  <c r="X1376" i="4"/>
  <c r="X1377" i="4"/>
  <c r="X1378" i="4"/>
  <c r="X1379" i="4"/>
  <c r="X1380" i="4"/>
  <c r="X1381" i="4"/>
  <c r="X1382" i="4"/>
  <c r="X1383" i="4"/>
  <c r="X1384" i="4"/>
  <c r="X1385" i="4"/>
  <c r="X1386" i="4"/>
  <c r="X1387" i="4"/>
  <c r="X1388" i="4"/>
  <c r="X1389" i="4"/>
  <c r="X1390" i="4"/>
  <c r="X1391" i="4"/>
  <c r="X1392" i="4"/>
  <c r="X1393" i="4"/>
  <c r="X1394" i="4"/>
  <c r="X1395" i="4"/>
  <c r="X1396" i="4"/>
  <c r="X1397" i="4"/>
  <c r="X1398" i="4"/>
  <c r="X1399" i="4"/>
  <c r="X1400" i="4"/>
  <c r="X1401" i="4"/>
  <c r="X1402" i="4"/>
  <c r="X1403" i="4"/>
  <c r="X1404" i="4"/>
  <c r="X1405" i="4"/>
  <c r="X1406" i="4"/>
  <c r="X1407" i="4"/>
  <c r="X1408" i="4"/>
  <c r="X1409" i="4"/>
  <c r="X1410" i="4"/>
  <c r="X1411" i="4"/>
  <c r="X1412" i="4"/>
  <c r="X1413" i="4"/>
  <c r="X1414" i="4"/>
  <c r="X1415" i="4"/>
  <c r="X1416" i="4"/>
  <c r="X1417" i="4"/>
  <c r="X1418" i="4"/>
  <c r="X1419" i="4"/>
  <c r="X1420" i="4"/>
  <c r="X1421" i="4"/>
  <c r="X1422" i="4"/>
  <c r="X1423" i="4"/>
  <c r="X1424" i="4"/>
  <c r="X1425" i="4"/>
  <c r="X1426" i="4"/>
  <c r="X1427" i="4"/>
  <c r="X1428" i="4"/>
  <c r="X1429" i="4"/>
  <c r="X1430" i="4"/>
  <c r="X1431" i="4"/>
  <c r="X1432" i="4"/>
  <c r="X1433" i="4"/>
  <c r="X1434" i="4"/>
  <c r="X1435" i="4"/>
  <c r="X1436" i="4"/>
  <c r="X1437" i="4"/>
  <c r="X1438" i="4"/>
  <c r="X1439" i="4"/>
  <c r="X1440" i="4"/>
  <c r="X1441" i="4"/>
  <c r="X1442" i="4"/>
  <c r="X1443" i="4"/>
  <c r="X1444" i="4"/>
  <c r="X1445" i="4"/>
  <c r="X1446" i="4"/>
  <c r="X1447" i="4"/>
  <c r="X1448" i="4"/>
  <c r="X1449" i="4"/>
  <c r="X1450" i="4"/>
  <c r="X1451" i="4"/>
  <c r="X1452" i="4"/>
  <c r="X1453" i="4"/>
  <c r="X1454" i="4"/>
  <c r="X1455" i="4"/>
  <c r="X1456" i="4"/>
  <c r="X1457" i="4"/>
  <c r="X1458" i="4"/>
  <c r="X1459" i="4"/>
  <c r="X1460" i="4"/>
  <c r="X1461" i="4"/>
  <c r="X1462" i="4"/>
  <c r="X1463" i="4"/>
  <c r="X1464" i="4"/>
  <c r="X1465" i="4"/>
  <c r="X1466" i="4"/>
  <c r="X1467" i="4"/>
  <c r="X1468" i="4"/>
  <c r="X1469" i="4"/>
  <c r="X1470" i="4"/>
  <c r="X1471" i="4"/>
  <c r="X1472" i="4"/>
  <c r="X1473" i="4"/>
  <c r="X1474" i="4"/>
  <c r="X1475" i="4"/>
  <c r="X1476" i="4"/>
  <c r="X1477" i="4"/>
  <c r="X1478" i="4"/>
  <c r="X1479" i="4"/>
  <c r="X1480" i="4"/>
  <c r="X1481" i="4"/>
  <c r="X1482" i="4"/>
  <c r="X1483" i="4"/>
  <c r="X1484" i="4"/>
  <c r="X1485" i="4"/>
  <c r="X1486" i="4"/>
  <c r="X1487" i="4"/>
  <c r="X1488" i="4"/>
  <c r="X1489" i="4"/>
  <c r="X1490" i="4"/>
  <c r="X1491" i="4"/>
  <c r="X1492" i="4"/>
  <c r="X1493" i="4"/>
  <c r="X1494" i="4"/>
  <c r="X1495" i="4"/>
  <c r="X1496" i="4"/>
  <c r="X1497" i="4"/>
  <c r="X1498" i="4"/>
  <c r="X1499" i="4"/>
  <c r="X1500" i="4"/>
  <c r="X1501" i="4"/>
  <c r="X1502" i="4"/>
  <c r="X1503" i="4"/>
  <c r="X1504" i="4"/>
  <c r="X1505" i="4"/>
  <c r="X1506" i="4"/>
  <c r="X1507" i="4"/>
  <c r="X1508" i="4"/>
  <c r="X1509" i="4"/>
  <c r="X1510" i="4"/>
  <c r="X1511" i="4"/>
  <c r="X1512" i="4"/>
  <c r="X1513" i="4"/>
  <c r="X1514" i="4"/>
  <c r="X1515" i="4"/>
  <c r="X1516" i="4"/>
  <c r="X1517" i="4"/>
  <c r="X1518" i="4"/>
  <c r="X1519" i="4"/>
  <c r="X1520" i="4"/>
  <c r="X1521" i="4"/>
  <c r="X1522" i="4"/>
  <c r="X1523" i="4"/>
  <c r="X1524" i="4"/>
  <c r="X1525" i="4"/>
  <c r="X1526" i="4"/>
  <c r="X1527" i="4"/>
  <c r="X1528" i="4"/>
  <c r="X1529" i="4"/>
  <c r="X1530" i="4"/>
  <c r="X1531" i="4"/>
  <c r="X1532" i="4"/>
  <c r="X1533" i="4"/>
  <c r="X1534" i="4"/>
  <c r="X1535" i="4"/>
  <c r="X1536" i="4"/>
  <c r="X1537" i="4"/>
  <c r="X1538" i="4"/>
  <c r="X1539" i="4"/>
  <c r="X1540" i="4"/>
  <c r="X1541" i="4"/>
  <c r="X1542" i="4"/>
  <c r="X1543" i="4"/>
  <c r="X1544" i="4"/>
  <c r="X1545" i="4"/>
  <c r="X1546" i="4"/>
  <c r="X1547" i="4"/>
  <c r="X1548" i="4"/>
  <c r="X1549" i="4"/>
  <c r="X1550" i="4"/>
  <c r="X1551" i="4"/>
  <c r="X1552" i="4"/>
  <c r="X1553" i="4"/>
  <c r="X1554" i="4"/>
  <c r="X1555" i="4"/>
  <c r="X1556" i="4"/>
  <c r="X1557" i="4"/>
  <c r="X1558" i="4"/>
  <c r="X1559" i="4"/>
  <c r="X1560" i="4"/>
  <c r="X1561" i="4"/>
  <c r="X1562" i="4"/>
  <c r="X1563" i="4"/>
  <c r="X1564" i="4"/>
  <c r="X1565" i="4"/>
  <c r="X1566" i="4"/>
  <c r="X1567" i="4"/>
  <c r="X1568" i="4"/>
  <c r="X1569" i="4"/>
  <c r="X1570" i="4"/>
  <c r="X1571" i="4"/>
  <c r="X1572" i="4"/>
  <c r="X1573" i="4"/>
  <c r="X1574" i="4"/>
  <c r="X1575" i="4"/>
  <c r="X1576" i="4"/>
  <c r="X1577" i="4"/>
  <c r="X1578" i="4"/>
  <c r="X1579" i="4"/>
  <c r="X1580" i="4"/>
  <c r="X1581" i="4"/>
  <c r="X1582" i="4"/>
  <c r="X1583" i="4"/>
  <c r="X1584" i="4"/>
  <c r="X1585" i="4"/>
  <c r="X1586" i="4"/>
  <c r="X1587" i="4"/>
  <c r="X1588" i="4"/>
  <c r="X1589" i="4"/>
  <c r="X1590" i="4"/>
  <c r="X1591" i="4"/>
  <c r="X1592" i="4"/>
  <c r="X1593" i="4"/>
  <c r="X1594" i="4"/>
  <c r="X1595" i="4"/>
  <c r="X1596" i="4"/>
  <c r="X1597" i="4"/>
  <c r="X1598" i="4"/>
  <c r="X1599" i="4"/>
  <c r="X1600" i="4"/>
  <c r="X1601" i="4"/>
  <c r="X1602" i="4"/>
  <c r="X1603" i="4"/>
  <c r="X1604" i="4"/>
  <c r="X1605" i="4"/>
  <c r="X1606" i="4"/>
  <c r="X1607" i="4"/>
  <c r="X1608" i="4"/>
  <c r="X1609" i="4"/>
  <c r="X1610" i="4"/>
  <c r="X1611" i="4"/>
  <c r="X1612" i="4"/>
  <c r="X1613" i="4"/>
  <c r="X1614" i="4"/>
  <c r="X1615" i="4"/>
  <c r="X1616" i="4"/>
  <c r="X1617" i="4"/>
  <c r="X1618" i="4"/>
  <c r="X1619" i="4"/>
  <c r="X1620" i="4"/>
  <c r="X1621" i="4"/>
  <c r="X1622" i="4"/>
  <c r="X1623" i="4"/>
  <c r="X1624" i="4"/>
  <c r="X1625" i="4"/>
  <c r="X1626" i="4"/>
  <c r="X1627" i="4"/>
  <c r="X1628" i="4"/>
  <c r="X1629" i="4"/>
  <c r="X1630" i="4"/>
  <c r="X1631" i="4"/>
  <c r="X1632" i="4"/>
  <c r="X1633" i="4"/>
  <c r="X1634" i="4"/>
  <c r="X1635" i="4"/>
  <c r="X1636" i="4"/>
  <c r="X1637" i="4"/>
  <c r="X1638" i="4"/>
  <c r="X1639" i="4"/>
  <c r="X1640" i="4"/>
  <c r="X1641" i="4"/>
  <c r="X1642" i="4"/>
  <c r="X1643" i="4"/>
  <c r="X1644" i="4"/>
  <c r="X1645" i="4"/>
  <c r="X1646" i="4"/>
  <c r="X1647" i="4"/>
  <c r="X1648" i="4"/>
  <c r="X1649" i="4"/>
  <c r="X1650" i="4"/>
  <c r="X1651" i="4"/>
  <c r="X1652" i="4"/>
  <c r="X1653" i="4"/>
  <c r="X1654" i="4"/>
  <c r="X1655" i="4"/>
  <c r="X1656" i="4"/>
  <c r="X1657" i="4"/>
  <c r="X1658" i="4"/>
  <c r="X1659" i="4"/>
  <c r="X1660" i="4"/>
  <c r="X1661" i="4"/>
  <c r="X1662" i="4"/>
  <c r="X1663" i="4"/>
  <c r="X1664" i="4"/>
  <c r="X1665" i="4"/>
  <c r="X1666" i="4"/>
  <c r="X1667" i="4"/>
  <c r="X1668" i="4"/>
  <c r="X1669" i="4"/>
  <c r="X1670" i="4"/>
  <c r="X1671" i="4"/>
  <c r="X1672" i="4"/>
  <c r="X1673" i="4"/>
  <c r="X1674" i="4"/>
  <c r="X1675" i="4"/>
  <c r="X1676" i="4"/>
  <c r="X1677" i="4"/>
  <c r="X1678" i="4"/>
  <c r="X1679" i="4"/>
  <c r="X1680" i="4"/>
  <c r="X1681" i="4"/>
  <c r="X1682" i="4"/>
  <c r="X1683" i="4"/>
  <c r="X1684" i="4"/>
  <c r="X1685" i="4"/>
  <c r="X1686" i="4"/>
  <c r="X1687" i="4"/>
  <c r="X1688" i="4"/>
  <c r="X1689" i="4"/>
  <c r="X1690" i="4"/>
  <c r="X1691" i="4"/>
  <c r="X1692" i="4"/>
  <c r="X1693" i="4"/>
  <c r="X1694" i="4"/>
  <c r="X1695" i="4"/>
  <c r="X1696" i="4"/>
  <c r="X1697" i="4"/>
  <c r="X1698" i="4"/>
  <c r="X1699" i="4"/>
  <c r="X1700" i="4"/>
  <c r="X1701" i="4"/>
  <c r="X1702" i="4"/>
  <c r="X1703" i="4"/>
  <c r="X1704" i="4"/>
  <c r="X1705" i="4"/>
  <c r="X1706" i="4"/>
  <c r="X1707" i="4"/>
  <c r="X1708" i="4"/>
  <c r="X1709" i="4"/>
  <c r="X1710" i="4"/>
  <c r="X1711" i="4"/>
  <c r="X1712" i="4"/>
  <c r="X1713" i="4"/>
  <c r="X1714" i="4"/>
  <c r="X1715" i="4"/>
  <c r="X1716" i="4"/>
  <c r="X1717" i="4"/>
  <c r="X1718" i="4"/>
  <c r="X1719" i="4"/>
  <c r="X1720" i="4"/>
  <c r="X1721" i="4"/>
  <c r="X1722" i="4"/>
  <c r="X1723" i="4"/>
  <c r="X1724" i="4"/>
  <c r="X1725" i="4"/>
  <c r="X1726" i="4"/>
  <c r="X1727" i="4"/>
  <c r="X1728" i="4"/>
  <c r="X1729" i="4"/>
  <c r="X1730" i="4"/>
  <c r="X1731" i="4"/>
  <c r="X1732" i="4"/>
  <c r="X1733" i="4"/>
  <c r="X1734" i="4"/>
  <c r="X1735" i="4"/>
  <c r="X1736" i="4"/>
  <c r="X1737" i="4"/>
  <c r="X1738" i="4"/>
  <c r="X1739" i="4"/>
  <c r="X1740" i="4"/>
  <c r="X1741" i="4"/>
  <c r="X1742" i="4"/>
  <c r="X1743" i="4"/>
  <c r="X1744" i="4"/>
  <c r="X1745" i="4"/>
  <c r="X1746" i="4"/>
  <c r="X1747" i="4"/>
  <c r="X1748" i="4"/>
  <c r="X1749" i="4"/>
  <c r="X1750" i="4"/>
  <c r="X1751" i="4"/>
  <c r="X1752" i="4"/>
  <c r="X1753" i="4"/>
  <c r="X1754" i="4"/>
  <c r="X1755" i="4"/>
  <c r="X1756" i="4"/>
  <c r="X1757" i="4"/>
  <c r="X1758" i="4"/>
  <c r="X1759" i="4"/>
  <c r="X1760" i="4"/>
  <c r="X1761" i="4"/>
  <c r="X1762" i="4"/>
  <c r="X1763" i="4"/>
  <c r="X1764" i="4"/>
  <c r="X1765" i="4"/>
  <c r="X1766" i="4"/>
  <c r="X1767" i="4"/>
  <c r="X1768" i="4"/>
  <c r="X1769" i="4"/>
  <c r="X1770" i="4"/>
  <c r="X1771" i="4"/>
  <c r="X1772" i="4"/>
  <c r="X1773" i="4"/>
  <c r="X1774" i="4"/>
  <c r="X1775" i="4"/>
  <c r="X1776" i="4"/>
  <c r="X1777" i="4"/>
  <c r="X1778" i="4"/>
  <c r="X1779" i="4"/>
  <c r="X1780" i="4"/>
  <c r="X1781" i="4"/>
  <c r="X1782" i="4"/>
  <c r="X1783" i="4"/>
  <c r="X1784" i="4"/>
  <c r="X1785" i="4"/>
  <c r="X1786" i="4"/>
  <c r="X1787" i="4"/>
  <c r="X1788" i="4"/>
  <c r="X1789" i="4"/>
  <c r="X1790" i="4"/>
  <c r="X1791" i="4"/>
  <c r="X1792" i="4"/>
  <c r="X1793" i="4"/>
  <c r="X1794" i="4"/>
  <c r="X1795" i="4"/>
  <c r="X1796" i="4"/>
  <c r="X1797" i="4"/>
  <c r="X1798" i="4"/>
  <c r="X1799" i="4"/>
  <c r="X1800" i="4"/>
  <c r="X1801" i="4"/>
  <c r="X1802" i="4"/>
  <c r="X1803" i="4"/>
  <c r="X1804" i="4"/>
  <c r="X1805" i="4"/>
  <c r="X1806" i="4"/>
  <c r="X1807" i="4"/>
  <c r="X1808" i="4"/>
  <c r="X1809" i="4"/>
  <c r="X1810" i="4"/>
  <c r="X1811" i="4"/>
  <c r="X1812" i="4"/>
  <c r="X1813" i="4"/>
  <c r="X1814" i="4"/>
  <c r="X1815" i="4"/>
  <c r="X1816" i="4"/>
  <c r="X1817" i="4"/>
  <c r="X1818" i="4"/>
  <c r="X1819" i="4"/>
  <c r="X1820" i="4"/>
  <c r="X1821" i="4"/>
  <c r="X1822" i="4"/>
  <c r="X1823" i="4"/>
  <c r="X1824" i="4"/>
  <c r="X1825" i="4"/>
  <c r="X1826" i="4"/>
  <c r="X1827" i="4"/>
  <c r="X1828" i="4"/>
  <c r="X1829" i="4"/>
  <c r="X1830" i="4"/>
  <c r="X1831" i="4"/>
  <c r="X1832" i="4"/>
  <c r="X1833" i="4"/>
  <c r="X1834" i="4"/>
  <c r="X1835" i="4"/>
  <c r="X1836" i="4"/>
  <c r="X1837" i="4"/>
  <c r="X1838" i="4"/>
  <c r="X1839" i="4"/>
  <c r="X1840" i="4"/>
  <c r="X1841" i="4"/>
  <c r="X1842" i="4"/>
  <c r="X1843" i="4"/>
  <c r="X1844" i="4"/>
  <c r="X1845" i="4"/>
  <c r="X1846" i="4"/>
  <c r="X1847" i="4"/>
  <c r="X1848" i="4"/>
  <c r="X1849" i="4"/>
  <c r="X1850" i="4"/>
  <c r="X1851" i="4"/>
  <c r="X1852" i="4"/>
  <c r="X1853" i="4"/>
  <c r="X1854" i="4"/>
  <c r="X1855" i="4"/>
  <c r="X1856" i="4"/>
  <c r="X1857" i="4"/>
  <c r="X1858" i="4"/>
  <c r="X1859" i="4"/>
  <c r="X1860" i="4"/>
  <c r="X1861" i="4"/>
  <c r="X1862" i="4"/>
  <c r="X1863" i="4"/>
  <c r="X1864" i="4"/>
  <c r="X1865" i="4"/>
  <c r="X1866" i="4"/>
  <c r="X1867" i="4"/>
  <c r="X1868" i="4"/>
  <c r="X1869" i="4"/>
  <c r="X1870" i="4"/>
  <c r="X1871" i="4"/>
  <c r="X1872" i="4"/>
  <c r="X1873" i="4"/>
  <c r="X1874" i="4"/>
  <c r="X1875" i="4"/>
  <c r="X1876" i="4"/>
  <c r="X1877" i="4"/>
  <c r="X1878" i="4"/>
  <c r="X1879" i="4"/>
  <c r="X1880" i="4"/>
  <c r="X1881" i="4"/>
  <c r="X1882" i="4"/>
  <c r="X1883" i="4"/>
  <c r="X1884" i="4"/>
  <c r="X1885" i="4"/>
  <c r="X1886" i="4"/>
  <c r="X1887" i="4"/>
  <c r="X1888" i="4"/>
  <c r="X1889" i="4"/>
  <c r="X1890" i="4"/>
  <c r="X1891" i="4"/>
  <c r="X1892" i="4"/>
  <c r="X1893" i="4"/>
  <c r="X1894" i="4"/>
  <c r="X1895" i="4"/>
  <c r="X1896" i="4"/>
  <c r="X1897" i="4"/>
  <c r="X1898" i="4"/>
  <c r="X1899" i="4"/>
  <c r="X1900" i="4"/>
  <c r="X1901" i="4"/>
  <c r="X1902" i="4"/>
  <c r="X1903" i="4"/>
  <c r="X1904" i="4"/>
  <c r="X1905" i="4"/>
  <c r="X1906" i="4"/>
  <c r="X1907" i="4"/>
  <c r="X1908" i="4"/>
  <c r="X1909" i="4"/>
  <c r="X1910" i="4"/>
  <c r="X1911" i="4"/>
  <c r="X1912" i="4"/>
  <c r="X1913" i="4"/>
  <c r="X1914" i="4"/>
  <c r="X1915" i="4"/>
  <c r="X1916" i="4"/>
  <c r="X1917" i="4"/>
  <c r="X1918" i="4"/>
  <c r="X1919" i="4"/>
  <c r="X1920" i="4"/>
  <c r="X1921" i="4"/>
  <c r="X1922" i="4"/>
  <c r="X1923" i="4"/>
  <c r="X1924" i="4"/>
  <c r="X1925" i="4"/>
  <c r="X1926" i="4"/>
  <c r="X1927" i="4"/>
  <c r="X1928" i="4"/>
  <c r="X1929" i="4"/>
  <c r="X1930" i="4"/>
  <c r="X1931" i="4"/>
  <c r="X1932" i="4"/>
  <c r="X1933" i="4"/>
  <c r="X1934" i="4"/>
  <c r="X1935" i="4"/>
  <c r="X1936" i="4"/>
  <c r="X1937" i="4"/>
  <c r="X1938" i="4"/>
  <c r="X1939" i="4"/>
  <c r="X1940" i="4"/>
  <c r="X1941" i="4"/>
  <c r="X1942" i="4"/>
  <c r="X1943" i="4"/>
  <c r="X1944" i="4"/>
  <c r="X1945" i="4"/>
  <c r="X1946" i="4"/>
  <c r="X1947" i="4"/>
  <c r="X1948" i="4"/>
  <c r="X1949" i="4"/>
  <c r="X1950" i="4"/>
  <c r="X1951" i="4"/>
  <c r="X1952" i="4"/>
  <c r="X1953" i="4"/>
  <c r="X1954" i="4"/>
  <c r="X1955" i="4"/>
  <c r="X1956" i="4"/>
  <c r="X1957" i="4"/>
  <c r="X1958" i="4"/>
  <c r="X1959" i="4"/>
  <c r="X1960" i="4"/>
  <c r="X1961" i="4"/>
  <c r="X1962" i="4"/>
  <c r="X1963" i="4"/>
  <c r="X1964" i="4"/>
  <c r="X1965" i="4"/>
  <c r="X1966" i="4"/>
  <c r="X1967" i="4"/>
  <c r="X1968" i="4"/>
  <c r="X1969" i="4"/>
  <c r="X1970" i="4"/>
  <c r="X1971" i="4"/>
  <c r="X1972" i="4"/>
  <c r="X1973" i="4"/>
  <c r="X1974" i="4"/>
  <c r="X1975" i="4"/>
  <c r="X1976" i="4"/>
  <c r="X1977" i="4"/>
  <c r="X1978" i="4"/>
  <c r="X1979" i="4"/>
  <c r="X1980" i="4"/>
  <c r="X1981" i="4"/>
  <c r="X1982" i="4"/>
  <c r="X1983" i="4"/>
  <c r="X1984" i="4"/>
  <c r="X1985" i="4"/>
  <c r="X1986" i="4"/>
  <c r="X1987" i="4"/>
  <c r="X1988" i="4"/>
  <c r="X1989" i="4"/>
  <c r="X1990" i="4"/>
  <c r="X1991" i="4"/>
  <c r="X1992" i="4"/>
  <c r="X1993" i="4"/>
  <c r="X1994" i="4"/>
  <c r="X1995" i="4"/>
  <c r="X1996" i="4"/>
  <c r="X1997" i="4"/>
  <c r="X1998" i="4"/>
  <c r="X1999" i="4"/>
  <c r="X2000" i="4"/>
  <c r="X2001" i="4"/>
  <c r="X2002" i="4"/>
  <c r="X2003" i="4"/>
  <c r="X2004" i="4"/>
  <c r="X2005" i="4"/>
  <c r="X2006" i="4"/>
  <c r="X2007" i="4"/>
  <c r="X2008" i="4"/>
  <c r="X2009" i="4"/>
  <c r="X2010" i="4"/>
  <c r="X2011" i="4"/>
  <c r="X2012" i="4"/>
  <c r="X2013" i="4"/>
  <c r="X2014" i="4"/>
  <c r="X2015" i="4"/>
  <c r="X2016" i="4"/>
  <c r="X2017" i="4"/>
  <c r="X2018" i="4"/>
  <c r="X2019" i="4"/>
  <c r="X2020" i="4"/>
  <c r="X2021" i="4"/>
  <c r="X2022" i="4"/>
  <c r="X2023" i="4"/>
  <c r="X2024" i="4"/>
  <c r="X2025" i="4"/>
  <c r="X2026" i="4"/>
  <c r="X2027" i="4"/>
  <c r="X2028" i="4"/>
  <c r="X2029" i="4"/>
  <c r="X2030" i="4"/>
  <c r="X2031" i="4"/>
  <c r="X2032" i="4"/>
  <c r="X2033" i="4"/>
  <c r="X2034" i="4"/>
  <c r="X2035" i="4"/>
  <c r="X2036" i="4"/>
  <c r="X2037" i="4"/>
  <c r="X2038" i="4"/>
  <c r="X2039" i="4"/>
  <c r="X2040" i="4"/>
  <c r="X2041" i="4"/>
  <c r="X2042" i="4"/>
  <c r="X2043" i="4"/>
  <c r="X2044" i="4"/>
  <c r="X2045" i="4"/>
  <c r="X2046" i="4"/>
  <c r="X2047" i="4"/>
  <c r="X2048" i="4"/>
  <c r="X2049" i="4"/>
  <c r="X2050" i="4"/>
  <c r="X2051" i="4"/>
  <c r="X2052" i="4"/>
  <c r="X2053" i="4"/>
  <c r="X2054" i="4"/>
  <c r="X2055" i="4"/>
  <c r="X2056" i="4"/>
  <c r="X2057" i="4"/>
  <c r="X2058" i="4"/>
  <c r="X2059" i="4"/>
  <c r="X2060" i="4"/>
  <c r="X2061" i="4"/>
  <c r="X2062" i="4"/>
  <c r="X2063" i="4"/>
  <c r="X2064" i="4"/>
  <c r="X2065" i="4"/>
  <c r="X2066" i="4"/>
  <c r="X2067" i="4"/>
  <c r="X2068" i="4"/>
  <c r="X2069" i="4"/>
  <c r="X2070" i="4"/>
  <c r="X2071" i="4"/>
  <c r="X2072" i="4"/>
  <c r="X2073" i="4"/>
  <c r="X2074" i="4"/>
  <c r="X2075" i="4"/>
  <c r="X2076" i="4"/>
  <c r="X2077" i="4"/>
  <c r="X2078" i="4"/>
  <c r="X2079" i="4"/>
  <c r="X2080" i="4"/>
  <c r="X2081" i="4"/>
  <c r="X2082" i="4"/>
  <c r="X2083" i="4"/>
  <c r="X2084" i="4"/>
  <c r="X2085" i="4"/>
  <c r="X2086" i="4"/>
  <c r="X2087" i="4"/>
  <c r="X2088" i="4"/>
  <c r="X2089" i="4"/>
  <c r="X2090" i="4"/>
  <c r="X2091" i="4"/>
  <c r="X2092" i="4"/>
  <c r="X2093" i="4"/>
  <c r="X2094" i="4"/>
  <c r="X2095" i="4"/>
  <c r="X2096" i="4"/>
  <c r="X2097" i="4"/>
  <c r="X2098" i="4"/>
  <c r="X2099" i="4"/>
  <c r="X2100" i="4"/>
  <c r="X2101" i="4"/>
  <c r="X2102" i="4"/>
  <c r="X2103" i="4"/>
  <c r="X2104" i="4"/>
  <c r="X2105" i="4"/>
  <c r="X2106" i="4"/>
  <c r="X2107" i="4"/>
  <c r="X2108" i="4"/>
  <c r="X2109" i="4"/>
  <c r="X2110" i="4"/>
  <c r="X2111" i="4"/>
  <c r="X2112" i="4"/>
  <c r="X2113" i="4"/>
  <c r="X2114" i="4"/>
  <c r="X2115" i="4"/>
  <c r="X2116" i="4"/>
  <c r="X2117" i="4"/>
  <c r="X2118" i="4"/>
  <c r="X2119" i="4"/>
  <c r="X2120" i="4"/>
  <c r="X2121" i="4"/>
  <c r="X2122" i="4"/>
  <c r="X2123" i="4"/>
  <c r="X2124" i="4"/>
  <c r="X2125" i="4"/>
  <c r="X2126" i="4"/>
  <c r="X2127" i="4"/>
  <c r="X2128" i="4"/>
  <c r="X2129" i="4"/>
  <c r="X2130" i="4"/>
  <c r="X2131" i="4"/>
  <c r="X2132" i="4"/>
  <c r="X2133" i="4"/>
  <c r="X2134" i="4"/>
  <c r="X2135" i="4"/>
  <c r="X2136" i="4"/>
  <c r="X2137" i="4"/>
  <c r="X2138" i="4"/>
  <c r="X2139" i="4"/>
  <c r="X2140" i="4"/>
  <c r="X2141" i="4"/>
  <c r="X2142" i="4"/>
  <c r="X2143" i="4"/>
  <c r="X2144" i="4"/>
  <c r="X2145" i="4"/>
  <c r="X2146" i="4"/>
  <c r="X2147" i="4"/>
  <c r="X2148" i="4"/>
  <c r="X2149" i="4"/>
  <c r="X2150" i="4"/>
  <c r="X2151" i="4"/>
  <c r="X2152" i="4"/>
  <c r="X2153" i="4"/>
  <c r="X2154" i="4"/>
  <c r="X2155" i="4"/>
  <c r="X2156" i="4"/>
  <c r="X2157" i="4"/>
  <c r="X2158" i="4"/>
  <c r="X2159" i="4"/>
  <c r="X2160" i="4"/>
  <c r="X2161" i="4"/>
  <c r="X2162" i="4"/>
  <c r="X2163" i="4"/>
  <c r="X2164" i="4"/>
  <c r="X2165" i="4"/>
  <c r="X2166" i="4"/>
  <c r="X2167" i="4"/>
  <c r="X2168" i="4"/>
  <c r="X2169" i="4"/>
  <c r="X2170" i="4"/>
  <c r="X2171" i="4"/>
  <c r="X2172" i="4"/>
  <c r="X2173" i="4"/>
  <c r="X2174" i="4"/>
  <c r="X2175" i="4"/>
  <c r="X2176" i="4"/>
  <c r="X2177" i="4"/>
  <c r="X2178" i="4"/>
  <c r="X2179" i="4"/>
  <c r="X2180" i="4"/>
  <c r="X2181" i="4"/>
  <c r="X2182" i="4"/>
  <c r="X2183" i="4"/>
  <c r="X2184" i="4"/>
  <c r="X2185" i="4"/>
  <c r="X2186" i="4"/>
  <c r="X2187" i="4"/>
  <c r="X2188" i="4"/>
  <c r="X2189" i="4"/>
  <c r="X2190" i="4"/>
  <c r="X2191" i="4"/>
  <c r="X2192" i="4"/>
  <c r="X2193" i="4"/>
  <c r="X2194" i="4"/>
  <c r="X2195" i="4"/>
  <c r="X2196" i="4"/>
  <c r="X2197" i="4"/>
  <c r="X2198" i="4"/>
  <c r="X2199" i="4"/>
  <c r="X2200" i="4"/>
  <c r="X2201" i="4"/>
  <c r="X2202" i="4"/>
  <c r="X2203" i="4"/>
  <c r="X2204" i="4"/>
  <c r="X2205" i="4"/>
  <c r="X2206" i="4"/>
  <c r="X2207" i="4"/>
  <c r="X2208" i="4"/>
  <c r="X2209" i="4"/>
  <c r="X2210" i="4"/>
  <c r="X2211" i="4"/>
  <c r="X2212" i="4"/>
  <c r="X2213" i="4"/>
  <c r="X2214" i="4"/>
  <c r="X2215" i="4"/>
  <c r="X2216" i="4"/>
  <c r="X2217" i="4"/>
  <c r="X2218" i="4"/>
  <c r="X2219" i="4"/>
  <c r="X2220" i="4"/>
  <c r="X2221" i="4"/>
  <c r="X2222" i="4"/>
  <c r="X2223" i="4"/>
  <c r="X2224" i="4"/>
  <c r="X2225" i="4"/>
  <c r="X2226" i="4"/>
  <c r="X2227" i="4"/>
  <c r="X2228" i="4"/>
  <c r="X2229" i="4"/>
  <c r="X2230" i="4"/>
  <c r="X2231" i="4"/>
  <c r="X2232" i="4"/>
  <c r="X2233" i="4"/>
  <c r="X2234" i="4"/>
  <c r="X2235" i="4"/>
  <c r="X2236" i="4"/>
  <c r="X2237" i="4"/>
  <c r="X2238" i="4"/>
  <c r="X2239" i="4"/>
  <c r="X2240" i="4"/>
  <c r="X2241" i="4"/>
  <c r="X2242" i="4"/>
  <c r="X2243" i="4"/>
  <c r="X2244" i="4"/>
  <c r="X2245" i="4"/>
  <c r="X2246" i="4"/>
  <c r="X2247" i="4"/>
  <c r="X2248" i="4"/>
  <c r="X2249" i="4"/>
  <c r="X2250" i="4"/>
  <c r="X2251" i="4"/>
  <c r="X2252" i="4"/>
  <c r="X2253" i="4"/>
  <c r="X2254" i="4"/>
  <c r="X2255" i="4"/>
  <c r="X2256" i="4"/>
  <c r="X2257" i="4"/>
  <c r="X2258" i="4"/>
  <c r="X2259" i="4"/>
  <c r="X2260" i="4"/>
  <c r="X2261" i="4"/>
  <c r="X2262" i="4"/>
  <c r="X2263" i="4"/>
  <c r="X2264" i="4"/>
  <c r="X2265" i="4"/>
  <c r="X2266" i="4"/>
  <c r="X2267" i="4"/>
  <c r="X2268" i="4"/>
  <c r="X2269" i="4"/>
  <c r="X2270" i="4"/>
  <c r="X2271" i="4"/>
  <c r="X2272" i="4"/>
  <c r="X2273" i="4"/>
  <c r="X2274" i="4"/>
  <c r="X2275" i="4"/>
  <c r="X2276" i="4"/>
  <c r="X2277" i="4"/>
  <c r="X2278" i="4"/>
  <c r="X2279" i="4"/>
  <c r="X2280" i="4"/>
  <c r="X2281" i="4"/>
  <c r="X2282" i="4"/>
  <c r="X2283" i="4"/>
  <c r="X2284" i="4"/>
  <c r="X2285" i="4"/>
  <c r="X2286" i="4"/>
  <c r="X2287" i="4"/>
  <c r="X2288" i="4"/>
  <c r="X2289" i="4"/>
  <c r="X2290" i="4"/>
  <c r="X2291" i="4"/>
  <c r="X2292" i="4"/>
  <c r="X2293" i="4"/>
  <c r="X2294" i="4"/>
  <c r="X2295" i="4"/>
  <c r="X2296" i="4"/>
  <c r="X2297" i="4"/>
  <c r="X2298" i="4"/>
  <c r="X2299" i="4"/>
  <c r="X2300" i="4"/>
  <c r="X2301" i="4"/>
  <c r="X2302" i="4"/>
  <c r="X2303" i="4"/>
  <c r="X2304" i="4"/>
  <c r="X2305" i="4"/>
  <c r="X2306" i="4"/>
  <c r="X2307" i="4"/>
  <c r="X2308" i="4"/>
  <c r="X2309" i="4"/>
  <c r="X2310" i="4"/>
  <c r="X2311" i="4"/>
  <c r="X2312" i="4"/>
  <c r="X2313" i="4"/>
  <c r="X2314" i="4"/>
  <c r="X2315" i="4"/>
  <c r="X2316" i="4"/>
  <c r="X2317" i="4"/>
  <c r="X2318" i="4"/>
  <c r="X2319" i="4"/>
  <c r="X2320" i="4"/>
  <c r="X2321" i="4"/>
  <c r="X2322" i="4"/>
  <c r="X2323" i="4"/>
  <c r="X2324" i="4"/>
  <c r="X2325" i="4"/>
  <c r="X2326" i="4"/>
  <c r="X2327" i="4"/>
  <c r="X2328" i="4"/>
  <c r="X2329" i="4"/>
  <c r="X2330" i="4"/>
  <c r="X2331" i="4"/>
  <c r="X2332" i="4"/>
  <c r="X2333" i="4"/>
  <c r="X2334" i="4"/>
  <c r="X2335" i="4"/>
  <c r="X2336" i="4"/>
  <c r="X2337" i="4"/>
  <c r="X2338" i="4"/>
  <c r="X2339" i="4"/>
  <c r="X2340" i="4"/>
  <c r="X2341" i="4"/>
  <c r="X2342" i="4"/>
  <c r="X2343" i="4"/>
  <c r="X2344" i="4"/>
  <c r="X2345" i="4"/>
  <c r="X2346" i="4"/>
  <c r="X2347" i="4"/>
  <c r="X2348" i="4"/>
  <c r="X2349" i="4"/>
  <c r="X2350" i="4"/>
  <c r="X2351" i="4"/>
  <c r="X2352" i="4"/>
  <c r="X2353" i="4"/>
  <c r="X2354" i="4"/>
  <c r="X2355" i="4"/>
  <c r="X2356" i="4"/>
  <c r="X2357" i="4"/>
  <c r="X2358" i="4"/>
  <c r="X2359" i="4"/>
  <c r="X2360" i="4"/>
  <c r="X2361" i="4"/>
  <c r="X2362" i="4"/>
  <c r="X2363" i="4"/>
  <c r="X2364" i="4"/>
  <c r="X2365" i="4"/>
  <c r="X2366" i="4"/>
  <c r="X2367" i="4"/>
  <c r="X2368" i="4"/>
  <c r="X2369" i="4"/>
  <c r="X2370" i="4"/>
  <c r="X2371" i="4"/>
  <c r="X2372" i="4"/>
  <c r="X2373" i="4"/>
  <c r="X2374" i="4"/>
  <c r="X2375" i="4"/>
  <c r="X2376" i="4"/>
  <c r="X2377" i="4"/>
  <c r="X2378" i="4"/>
  <c r="X2379" i="4"/>
  <c r="X2380" i="4"/>
  <c r="X2381" i="4"/>
  <c r="X2382" i="4"/>
  <c r="X2383" i="4"/>
  <c r="X2384" i="4"/>
  <c r="X2385" i="4"/>
  <c r="X2386" i="4"/>
  <c r="X2387" i="4"/>
  <c r="X2388" i="4"/>
  <c r="X2389" i="4"/>
  <c r="X2390" i="4"/>
  <c r="X2391" i="4"/>
  <c r="X2392" i="4"/>
  <c r="X2393" i="4"/>
  <c r="X2394" i="4"/>
  <c r="X2395" i="4"/>
  <c r="X2396" i="4"/>
  <c r="X2397" i="4"/>
  <c r="X2398" i="4"/>
  <c r="X2399" i="4"/>
  <c r="X2400" i="4"/>
  <c r="X2401" i="4"/>
  <c r="X2402" i="4"/>
  <c r="X2403" i="4"/>
  <c r="X2404" i="4"/>
  <c r="X2405" i="4"/>
  <c r="X2406" i="4"/>
  <c r="X2407" i="4"/>
  <c r="X2408" i="4"/>
  <c r="X2409" i="4"/>
  <c r="X2410" i="4"/>
  <c r="X2411" i="4"/>
  <c r="X2412" i="4"/>
  <c r="X2413" i="4"/>
  <c r="X2414" i="4"/>
  <c r="X2415" i="4"/>
  <c r="X2416" i="4"/>
  <c r="X2417" i="4"/>
  <c r="X2418" i="4"/>
  <c r="X2419" i="4"/>
  <c r="X2420" i="4"/>
  <c r="X2421" i="4"/>
  <c r="X2422" i="4"/>
  <c r="X2423" i="4"/>
  <c r="X2424" i="4"/>
  <c r="X2425" i="4"/>
  <c r="X2426" i="4"/>
  <c r="X2427" i="4"/>
  <c r="X2428" i="4"/>
  <c r="X2429" i="4"/>
  <c r="X2430" i="4"/>
  <c r="X2431" i="4"/>
  <c r="X2432" i="4"/>
  <c r="X2433" i="4"/>
  <c r="X2434" i="4"/>
  <c r="X2435" i="4"/>
  <c r="X2436" i="4"/>
  <c r="X2437" i="4"/>
  <c r="X2438" i="4"/>
  <c r="X2439" i="4"/>
  <c r="X2440" i="4"/>
  <c r="X2441" i="4"/>
  <c r="X2442" i="4"/>
  <c r="X2443" i="4"/>
  <c r="X2444" i="4"/>
  <c r="X2445" i="4"/>
  <c r="X2446" i="4"/>
  <c r="X2447" i="4"/>
  <c r="X2448" i="4"/>
  <c r="X2449" i="4"/>
  <c r="X2450" i="4"/>
  <c r="X2451" i="4"/>
  <c r="X2452" i="4"/>
  <c r="X2453" i="4"/>
  <c r="X2454" i="4"/>
  <c r="X2455" i="4"/>
  <c r="X2456" i="4"/>
  <c r="X2457" i="4"/>
  <c r="X2458" i="4"/>
  <c r="X2459" i="4"/>
  <c r="X2460" i="4"/>
  <c r="X2461" i="4"/>
  <c r="X2462" i="4"/>
  <c r="X2463" i="4"/>
  <c r="X2464" i="4"/>
  <c r="X2465" i="4"/>
  <c r="X2466" i="4"/>
  <c r="X2467" i="4"/>
  <c r="X2468" i="4"/>
  <c r="X2469" i="4"/>
  <c r="X2470" i="4"/>
  <c r="X2471" i="4"/>
  <c r="X2472" i="4"/>
  <c r="X2473" i="4"/>
  <c r="X2474" i="4"/>
  <c r="X2475" i="4"/>
  <c r="X2476" i="4"/>
  <c r="X2477" i="4"/>
  <c r="X2478" i="4"/>
  <c r="X2479" i="4"/>
  <c r="X2480" i="4"/>
  <c r="X2481" i="4"/>
  <c r="X2482" i="4"/>
  <c r="X2483" i="4"/>
  <c r="X2484" i="4"/>
  <c r="X2485" i="4"/>
  <c r="X2486" i="4"/>
  <c r="X2487" i="4"/>
  <c r="X2488" i="4"/>
  <c r="X2489" i="4"/>
  <c r="X2490" i="4"/>
  <c r="X2491" i="4"/>
  <c r="X2492" i="4"/>
  <c r="X2493" i="4"/>
  <c r="X2494" i="4"/>
  <c r="X2495" i="4"/>
  <c r="X2496" i="4"/>
  <c r="X2497" i="4"/>
  <c r="X2498" i="4"/>
  <c r="X2499" i="4"/>
  <c r="X2500" i="4"/>
  <c r="X2501" i="4"/>
  <c r="X2502" i="4"/>
  <c r="X2503" i="4"/>
  <c r="X2504" i="4"/>
  <c r="X2505" i="4"/>
  <c r="X2506" i="4"/>
  <c r="X2507" i="4"/>
  <c r="X2508" i="4"/>
  <c r="X2509" i="4"/>
  <c r="X2510" i="4"/>
  <c r="X2511" i="4"/>
  <c r="X2512" i="4"/>
  <c r="X2513" i="4"/>
  <c r="X2514" i="4"/>
  <c r="X2515" i="4"/>
  <c r="X2516" i="4"/>
  <c r="X2517" i="4"/>
  <c r="X2518" i="4"/>
  <c r="X2519" i="4"/>
  <c r="X2520" i="4"/>
  <c r="X2521" i="4"/>
  <c r="X2522" i="4"/>
  <c r="X2523" i="4"/>
  <c r="X2524" i="4"/>
  <c r="X2525" i="4"/>
  <c r="X2526" i="4"/>
  <c r="X2527" i="4"/>
  <c r="X2528" i="4"/>
  <c r="X2529" i="4"/>
  <c r="X2530" i="4"/>
  <c r="X2531" i="4"/>
  <c r="X2532" i="4"/>
  <c r="X2533" i="4"/>
  <c r="X2534" i="4"/>
  <c r="X2535" i="4"/>
  <c r="X2536" i="4"/>
  <c r="X2537" i="4"/>
  <c r="X2538" i="4"/>
  <c r="X2539" i="4"/>
  <c r="X2540" i="4"/>
  <c r="X2541" i="4"/>
  <c r="X2542" i="4"/>
  <c r="X2543" i="4"/>
  <c r="X2544" i="4"/>
  <c r="X2545" i="4"/>
  <c r="X2546" i="4"/>
  <c r="X2547" i="4"/>
  <c r="X2548" i="4"/>
  <c r="X2549" i="4"/>
  <c r="X2550" i="4"/>
  <c r="X2551" i="4"/>
  <c r="X2552" i="4"/>
  <c r="X2553" i="4"/>
  <c r="X2554" i="4"/>
  <c r="X2555" i="4"/>
  <c r="X2556" i="4"/>
  <c r="X2557" i="4"/>
  <c r="X2558" i="4"/>
  <c r="X2559" i="4"/>
  <c r="X2560" i="4"/>
  <c r="X2561" i="4"/>
  <c r="X2562" i="4"/>
  <c r="X2563" i="4"/>
  <c r="X2564" i="4"/>
  <c r="X2565" i="4"/>
  <c r="X2566" i="4"/>
  <c r="X2567" i="4"/>
  <c r="X2568" i="4"/>
  <c r="X2569" i="4"/>
  <c r="X2570" i="4"/>
  <c r="X2571" i="4"/>
  <c r="X2572" i="4"/>
  <c r="X2573" i="4"/>
  <c r="X2574" i="4"/>
  <c r="X2575" i="4"/>
  <c r="X2576" i="4"/>
  <c r="X2577" i="4"/>
  <c r="X2578" i="4"/>
  <c r="X2579" i="4"/>
  <c r="X2580" i="4"/>
  <c r="X2581" i="4"/>
  <c r="X2582" i="4"/>
  <c r="X2583" i="4"/>
  <c r="X2584" i="4"/>
  <c r="X2585" i="4"/>
  <c r="X2586" i="4"/>
  <c r="X2587" i="4"/>
  <c r="X2588" i="4"/>
  <c r="X2589" i="4"/>
  <c r="X2590" i="4"/>
  <c r="X2591" i="4"/>
  <c r="X2592" i="4"/>
  <c r="X2593" i="4"/>
  <c r="X2594" i="4"/>
  <c r="X2595" i="4"/>
  <c r="X2596" i="4"/>
  <c r="X2597" i="4"/>
  <c r="X2598" i="4"/>
  <c r="X2599" i="4"/>
  <c r="X2600" i="4"/>
  <c r="X2601" i="4"/>
  <c r="X2602" i="4"/>
  <c r="X2603" i="4"/>
  <c r="X2604" i="4"/>
  <c r="X2605" i="4"/>
  <c r="X2606" i="4"/>
  <c r="X2607" i="4"/>
  <c r="X2608" i="4"/>
  <c r="X2609" i="4"/>
  <c r="X2610" i="4"/>
  <c r="X2611" i="4"/>
  <c r="X2612" i="4"/>
  <c r="X2613" i="4"/>
  <c r="X2614" i="4"/>
  <c r="X2615" i="4"/>
  <c r="X2616" i="4"/>
  <c r="X2617" i="4"/>
  <c r="X2618" i="4"/>
  <c r="X2619" i="4"/>
  <c r="X2620" i="4"/>
  <c r="X2621" i="4"/>
  <c r="X2622" i="4"/>
  <c r="X2623" i="4"/>
  <c r="X2624" i="4"/>
  <c r="X2625" i="4"/>
  <c r="X2626" i="4"/>
  <c r="X2627" i="4"/>
  <c r="X2628" i="4"/>
  <c r="X2629" i="4"/>
  <c r="X2630" i="4"/>
  <c r="X2631" i="4"/>
  <c r="X2632" i="4"/>
  <c r="X2633" i="4"/>
  <c r="X2634" i="4"/>
  <c r="X2635" i="4"/>
  <c r="X2636" i="4"/>
  <c r="X2637" i="4"/>
  <c r="X2638" i="4"/>
  <c r="X2639" i="4"/>
  <c r="X2640" i="4"/>
  <c r="X2641" i="4"/>
  <c r="X2642" i="4"/>
  <c r="X2643" i="4"/>
  <c r="X2644" i="4"/>
  <c r="X2645" i="4"/>
  <c r="X2646" i="4"/>
  <c r="X2647" i="4"/>
  <c r="X2648" i="4"/>
  <c r="X2649" i="4"/>
  <c r="X2650" i="4"/>
  <c r="X2651" i="4"/>
  <c r="X2652" i="4"/>
  <c r="X2653" i="4"/>
  <c r="X2654" i="4"/>
  <c r="X2655" i="4"/>
  <c r="X2656" i="4"/>
  <c r="X2657" i="4"/>
  <c r="X2658" i="4"/>
  <c r="X2659" i="4"/>
  <c r="X2660" i="4"/>
  <c r="X2661" i="4"/>
  <c r="X2662" i="4"/>
  <c r="X2663" i="4"/>
  <c r="X2664" i="4"/>
  <c r="X2665" i="4"/>
  <c r="X2666" i="4"/>
  <c r="X2667" i="4"/>
  <c r="X2668" i="4"/>
  <c r="X2669" i="4"/>
  <c r="X2670" i="4"/>
  <c r="X2671" i="4"/>
  <c r="X2672" i="4"/>
  <c r="X2673" i="4"/>
  <c r="X2674" i="4"/>
  <c r="X2675" i="4"/>
  <c r="X2676" i="4"/>
  <c r="X2677" i="4"/>
  <c r="X2678" i="4"/>
  <c r="X2679" i="4"/>
  <c r="X2680" i="4"/>
  <c r="X2681" i="4"/>
  <c r="X2682" i="4"/>
  <c r="X2683" i="4"/>
  <c r="X2684" i="4"/>
  <c r="X2685" i="4"/>
  <c r="X2686" i="4"/>
  <c r="X2687" i="4"/>
  <c r="X2688" i="4"/>
  <c r="X2689" i="4"/>
  <c r="X2690" i="4"/>
  <c r="X2691" i="4"/>
  <c r="X2692" i="4"/>
  <c r="X2693" i="4"/>
  <c r="X2694" i="4"/>
  <c r="X2695" i="4"/>
  <c r="X2696" i="4"/>
  <c r="X2697" i="4"/>
  <c r="X2698" i="4"/>
  <c r="X2699" i="4"/>
  <c r="X2700" i="4"/>
  <c r="X2701" i="4"/>
  <c r="X2702" i="4"/>
  <c r="X2703" i="4"/>
  <c r="X2704" i="4"/>
  <c r="X2705" i="4"/>
  <c r="X2706" i="4"/>
  <c r="X2707" i="4"/>
  <c r="X2708" i="4"/>
  <c r="X2709" i="4"/>
  <c r="X2710" i="4"/>
  <c r="X2711" i="4"/>
  <c r="X2712" i="4"/>
  <c r="X2713" i="4"/>
  <c r="X2714" i="4"/>
  <c r="X2715" i="4"/>
  <c r="X2716" i="4"/>
  <c r="X2717" i="4"/>
  <c r="X2718" i="4"/>
  <c r="X2719" i="4"/>
  <c r="X2720" i="4"/>
  <c r="X2721" i="4"/>
  <c r="X2722" i="4"/>
  <c r="X2723" i="4"/>
  <c r="X2724" i="4"/>
  <c r="X2725" i="4"/>
  <c r="X2726" i="4"/>
  <c r="X2727" i="4"/>
  <c r="X2728" i="4"/>
  <c r="X2729" i="4"/>
  <c r="X2730" i="4"/>
  <c r="X2731" i="4"/>
  <c r="X2732" i="4"/>
  <c r="X2733" i="4"/>
  <c r="X2734" i="4"/>
  <c r="X2735" i="4"/>
  <c r="X2736" i="4"/>
  <c r="X2737" i="4"/>
  <c r="X2738" i="4"/>
  <c r="X2739" i="4"/>
  <c r="X2740" i="4"/>
  <c r="X2741" i="4"/>
  <c r="X2742" i="4"/>
  <c r="X2743" i="4"/>
  <c r="X2744" i="4"/>
  <c r="X2745" i="4"/>
  <c r="X2746" i="4"/>
  <c r="X2747" i="4"/>
  <c r="X2748" i="4"/>
  <c r="X2749" i="4"/>
  <c r="X2750" i="4"/>
  <c r="X2751" i="4"/>
  <c r="X2752" i="4"/>
  <c r="X2753" i="4"/>
  <c r="X2754" i="4"/>
  <c r="X2755" i="4"/>
  <c r="X2756" i="4"/>
  <c r="X2757" i="4"/>
  <c r="X2758" i="4"/>
  <c r="X2759" i="4"/>
  <c r="X2760" i="4"/>
  <c r="X2761" i="4"/>
  <c r="X2762" i="4"/>
  <c r="X2763" i="4"/>
  <c r="X2764" i="4"/>
  <c r="X2765" i="4"/>
  <c r="X2766" i="4"/>
  <c r="X2767" i="4"/>
  <c r="X2768" i="4"/>
  <c r="X2769" i="4"/>
  <c r="X2770" i="4"/>
  <c r="X2771" i="4"/>
  <c r="X2772" i="4"/>
  <c r="X2773" i="4"/>
  <c r="X2774" i="4"/>
  <c r="X2775" i="4"/>
  <c r="X2776" i="4"/>
  <c r="X2777" i="4"/>
  <c r="X2778" i="4"/>
  <c r="X2779" i="4"/>
  <c r="X2780" i="4"/>
  <c r="X2781" i="4"/>
  <c r="X2782" i="4"/>
  <c r="X2783" i="4"/>
  <c r="X2784" i="4"/>
  <c r="X2785" i="4"/>
  <c r="X2786" i="4"/>
  <c r="X2787" i="4"/>
  <c r="X2788" i="4"/>
  <c r="X2789" i="4"/>
  <c r="X2790" i="4"/>
  <c r="X2791" i="4"/>
  <c r="X2792" i="4"/>
  <c r="X2793" i="4"/>
  <c r="X2794" i="4"/>
  <c r="X2795" i="4"/>
  <c r="X2796" i="4"/>
  <c r="X2797" i="4"/>
  <c r="X2798" i="4"/>
  <c r="X2799" i="4"/>
  <c r="X2800" i="4"/>
  <c r="X2801" i="4"/>
  <c r="X2802" i="4"/>
  <c r="X2803" i="4"/>
  <c r="X2804" i="4"/>
  <c r="X2805" i="4"/>
  <c r="X2806" i="4"/>
  <c r="X2807" i="4"/>
  <c r="X2808" i="4"/>
  <c r="X2809" i="4"/>
  <c r="X2810" i="4"/>
  <c r="X2811" i="4"/>
  <c r="X2812" i="4"/>
  <c r="X2813" i="4"/>
  <c r="X2814" i="4"/>
  <c r="X2815" i="4"/>
  <c r="X2816" i="4"/>
  <c r="X2817" i="4"/>
  <c r="X2818" i="4"/>
  <c r="X2819" i="4"/>
  <c r="X2820" i="4"/>
  <c r="X2821" i="4"/>
  <c r="X2822" i="4"/>
  <c r="X2823" i="4"/>
  <c r="X2824" i="4"/>
  <c r="X2825" i="4"/>
  <c r="X2826" i="4"/>
  <c r="X2827" i="4"/>
  <c r="X2828" i="4"/>
  <c r="X2829" i="4"/>
  <c r="X2830" i="4"/>
  <c r="X2831" i="4"/>
  <c r="X2832" i="4"/>
  <c r="X2833" i="4"/>
  <c r="X2834" i="4"/>
  <c r="X2835" i="4"/>
  <c r="X2836" i="4"/>
  <c r="X2837" i="4"/>
  <c r="X2838" i="4"/>
  <c r="X2839" i="4"/>
  <c r="X2840" i="4"/>
  <c r="X2841" i="4"/>
  <c r="X2842" i="4"/>
  <c r="X2843" i="4"/>
  <c r="X2844" i="4"/>
  <c r="X2845" i="4"/>
  <c r="X2846" i="4"/>
  <c r="X2847" i="4"/>
  <c r="X2848" i="4"/>
  <c r="X2849" i="4"/>
  <c r="X2850" i="4"/>
  <c r="X2851" i="4"/>
  <c r="X2852" i="4"/>
  <c r="X2853" i="4"/>
  <c r="X2854" i="4"/>
  <c r="X2855" i="4"/>
  <c r="X2856" i="4"/>
  <c r="X2857" i="4"/>
  <c r="X2858" i="4"/>
  <c r="X2859" i="4"/>
  <c r="X2860" i="4"/>
  <c r="X2861" i="4"/>
  <c r="X2862" i="4"/>
  <c r="X2863" i="4"/>
  <c r="X2864" i="4"/>
  <c r="X2865" i="4"/>
  <c r="X2866" i="4"/>
  <c r="X2867" i="4"/>
  <c r="X2868" i="4"/>
  <c r="X2869" i="4"/>
  <c r="X2870" i="4"/>
  <c r="X2871" i="4"/>
  <c r="X2872" i="4"/>
  <c r="X2873" i="4"/>
  <c r="X2874" i="4"/>
  <c r="X2875" i="4"/>
  <c r="X2876" i="4"/>
  <c r="X2877" i="4"/>
  <c r="X2878" i="4"/>
  <c r="X2879" i="4"/>
  <c r="X2880" i="4"/>
  <c r="X2881" i="4"/>
  <c r="X2882" i="4"/>
  <c r="X2883" i="4"/>
  <c r="X2884" i="4"/>
  <c r="X2885" i="4"/>
  <c r="X2886" i="4"/>
  <c r="X2887" i="4"/>
  <c r="X2888" i="4"/>
  <c r="X2889" i="4"/>
  <c r="X2890" i="4"/>
  <c r="X2891" i="4"/>
  <c r="X2892" i="4"/>
  <c r="X2893" i="4"/>
  <c r="X2894" i="4"/>
  <c r="X2895" i="4"/>
  <c r="X2896" i="4"/>
  <c r="X2897" i="4"/>
  <c r="X2898" i="4"/>
  <c r="X2899" i="4"/>
  <c r="X2900" i="4"/>
  <c r="X2901" i="4"/>
  <c r="X2902" i="4"/>
  <c r="X2903" i="4"/>
  <c r="X2904" i="4"/>
  <c r="X2905" i="4"/>
  <c r="X2906" i="4"/>
  <c r="X2907" i="4"/>
  <c r="X2908" i="4"/>
  <c r="X2909" i="4"/>
  <c r="X2910" i="4"/>
  <c r="X2911" i="4"/>
  <c r="X2912" i="4"/>
  <c r="X2913" i="4"/>
  <c r="X2914" i="4"/>
  <c r="X2915" i="4"/>
  <c r="X2916" i="4"/>
  <c r="X2917" i="4"/>
  <c r="X2918" i="4"/>
  <c r="X2919" i="4"/>
  <c r="X2920" i="4"/>
  <c r="X2921" i="4"/>
  <c r="X2922" i="4"/>
  <c r="X2923" i="4"/>
  <c r="X2924" i="4"/>
  <c r="X2925" i="4"/>
  <c r="X2926" i="4"/>
  <c r="X2927" i="4"/>
  <c r="X2928" i="4"/>
  <c r="X2929" i="4"/>
  <c r="X2930" i="4"/>
  <c r="X2931" i="4"/>
  <c r="X2932" i="4"/>
  <c r="X2933" i="4"/>
  <c r="X2934" i="4"/>
  <c r="X2935" i="4"/>
  <c r="X2936" i="4"/>
  <c r="X2937" i="4"/>
  <c r="X2938" i="4"/>
  <c r="X2939" i="4"/>
  <c r="X2940" i="4"/>
  <c r="X2941" i="4"/>
  <c r="X2942" i="4"/>
  <c r="X2943" i="4"/>
  <c r="X2944" i="4"/>
  <c r="X2945" i="4"/>
  <c r="X2946" i="4"/>
  <c r="X2947" i="4"/>
  <c r="X2948" i="4"/>
  <c r="X2949" i="4"/>
  <c r="X2950" i="4"/>
  <c r="X2951" i="4"/>
  <c r="X2952" i="4"/>
  <c r="X2953" i="4"/>
  <c r="X2954" i="4"/>
  <c r="X2955" i="4"/>
  <c r="X2956" i="4"/>
  <c r="X2957" i="4"/>
  <c r="X2958" i="4"/>
  <c r="X2959" i="4"/>
  <c r="X2960" i="4"/>
  <c r="X2961" i="4"/>
  <c r="X2962" i="4"/>
  <c r="X2963" i="4"/>
  <c r="X2964" i="4"/>
  <c r="X2965" i="4"/>
  <c r="X2966" i="4"/>
  <c r="X2967" i="4"/>
  <c r="X2968" i="4"/>
  <c r="X2969" i="4"/>
  <c r="X2970" i="4"/>
  <c r="X2971" i="4"/>
  <c r="X2972" i="4"/>
  <c r="X2973" i="4"/>
  <c r="X2974" i="4"/>
  <c r="X2975" i="4"/>
  <c r="X2976" i="4"/>
  <c r="X2977" i="4"/>
  <c r="X2978" i="4"/>
  <c r="X2979" i="4"/>
  <c r="X2980" i="4"/>
  <c r="X2981" i="4"/>
  <c r="X2982" i="4"/>
  <c r="X2983" i="4"/>
  <c r="X2984" i="4"/>
  <c r="X2985" i="4"/>
  <c r="X2986" i="4"/>
  <c r="X2987" i="4"/>
  <c r="X2988" i="4"/>
  <c r="X2989" i="4"/>
  <c r="X2990" i="4"/>
  <c r="X2991" i="4"/>
  <c r="X2992" i="4"/>
  <c r="X2993" i="4"/>
  <c r="X2994" i="4"/>
  <c r="X2995" i="4"/>
  <c r="X2996" i="4"/>
  <c r="X2997" i="4"/>
  <c r="X2998" i="4"/>
  <c r="X2999" i="4"/>
  <c r="X3000" i="4"/>
  <c r="X3001" i="4"/>
  <c r="X3002" i="4"/>
  <c r="X3003" i="4"/>
  <c r="X3004" i="4"/>
  <c r="X3005" i="4"/>
  <c r="X3006" i="4"/>
  <c r="X3007" i="4"/>
  <c r="X3008" i="4"/>
  <c r="X3009" i="4"/>
  <c r="X3010" i="4"/>
  <c r="X3011" i="4"/>
  <c r="X3012" i="4"/>
  <c r="X3013" i="4"/>
  <c r="X3014" i="4"/>
  <c r="X3015" i="4"/>
  <c r="X3016" i="4"/>
  <c r="X3017" i="4"/>
  <c r="X3018" i="4"/>
  <c r="X3019" i="4"/>
  <c r="X3020" i="4"/>
  <c r="X3021" i="4"/>
  <c r="X3022" i="4"/>
  <c r="X3023" i="4"/>
  <c r="X3024" i="4"/>
  <c r="X3025" i="4"/>
  <c r="X3026" i="4"/>
  <c r="X3027" i="4"/>
  <c r="X3028" i="4"/>
  <c r="X3029" i="4"/>
  <c r="X3030" i="4"/>
  <c r="X3031" i="4"/>
  <c r="X3032" i="4"/>
  <c r="X3033" i="4"/>
  <c r="X3034" i="4"/>
  <c r="X3035" i="4"/>
  <c r="X3036" i="4"/>
  <c r="X3037" i="4"/>
  <c r="X3038" i="4"/>
  <c r="X3039" i="4"/>
  <c r="X3040" i="4"/>
  <c r="X3041" i="4"/>
  <c r="X3042" i="4"/>
  <c r="X3043" i="4"/>
  <c r="X3044" i="4"/>
  <c r="X3045" i="4"/>
  <c r="X3046" i="4"/>
  <c r="X3047" i="4"/>
  <c r="X3048" i="4"/>
  <c r="X3049" i="4"/>
  <c r="X3050" i="4"/>
  <c r="X3051" i="4"/>
  <c r="X3052" i="4"/>
  <c r="X3053" i="4"/>
  <c r="X3054" i="4"/>
  <c r="X3055" i="4"/>
  <c r="X3056" i="4"/>
  <c r="X3057" i="4"/>
  <c r="X3058" i="4"/>
  <c r="X3059" i="4"/>
  <c r="X3060" i="4"/>
  <c r="X3061" i="4"/>
  <c r="X3062" i="4"/>
  <c r="X3063" i="4"/>
  <c r="X3064" i="4"/>
  <c r="X3065" i="4"/>
  <c r="X3066" i="4"/>
  <c r="X3067" i="4"/>
  <c r="X3068" i="4"/>
  <c r="X3069" i="4"/>
  <c r="X3070" i="4"/>
  <c r="X3071" i="4"/>
  <c r="X3072" i="4"/>
  <c r="X3073" i="4"/>
  <c r="X3074" i="4"/>
  <c r="X3075" i="4"/>
  <c r="X3076" i="4"/>
  <c r="X3077" i="4"/>
  <c r="X3078" i="4"/>
  <c r="X3079" i="4"/>
  <c r="X3080" i="4"/>
  <c r="X3081" i="4"/>
  <c r="X3082" i="4"/>
  <c r="X3083" i="4"/>
  <c r="X3084" i="4"/>
  <c r="X3085" i="4"/>
  <c r="X3086" i="4"/>
  <c r="X3087" i="4"/>
  <c r="X3088" i="4"/>
  <c r="X3089" i="4"/>
  <c r="X3090" i="4"/>
  <c r="X3091" i="4"/>
  <c r="X3092" i="4"/>
  <c r="X3093" i="4"/>
  <c r="X3094" i="4"/>
  <c r="X3095" i="4"/>
  <c r="X3096" i="4"/>
  <c r="X3097" i="4"/>
  <c r="X3098" i="4"/>
  <c r="X3099" i="4"/>
  <c r="X3100" i="4"/>
  <c r="X3101" i="4"/>
  <c r="X3102" i="4"/>
  <c r="X3103" i="4"/>
  <c r="X3104" i="4"/>
  <c r="X3105" i="4"/>
  <c r="X3106" i="4"/>
  <c r="X3107" i="4"/>
  <c r="X3108" i="4"/>
  <c r="X3109" i="4"/>
  <c r="X3110" i="4"/>
  <c r="X3111" i="4"/>
  <c r="X3112" i="4"/>
  <c r="X3113" i="4"/>
  <c r="X3114" i="4"/>
  <c r="X3115" i="4"/>
  <c r="X3116" i="4"/>
  <c r="X3117" i="4"/>
  <c r="X3118" i="4"/>
  <c r="X3119" i="4"/>
  <c r="X3120" i="4"/>
  <c r="X3121" i="4"/>
  <c r="X3122" i="4"/>
  <c r="X3123" i="4"/>
  <c r="X3124" i="4"/>
  <c r="X3125" i="4"/>
  <c r="X3126" i="4"/>
  <c r="X3127" i="4"/>
  <c r="X3128" i="4"/>
  <c r="X3129" i="4"/>
  <c r="X3130" i="4"/>
  <c r="X3131" i="4"/>
  <c r="X3132" i="4"/>
  <c r="X3133" i="4"/>
  <c r="X3134" i="4"/>
  <c r="X3135" i="4"/>
  <c r="X3136" i="4"/>
  <c r="X3137" i="4"/>
  <c r="X3138" i="4"/>
  <c r="X3139" i="4"/>
  <c r="X3140" i="4"/>
  <c r="X3141" i="4"/>
  <c r="X3142" i="4"/>
  <c r="X3143" i="4"/>
  <c r="X3144" i="4"/>
  <c r="X3145" i="4"/>
  <c r="X3146" i="4"/>
  <c r="X3147" i="4"/>
  <c r="X3148" i="4"/>
  <c r="X3149" i="4"/>
  <c r="X3150" i="4"/>
  <c r="X3151" i="4"/>
  <c r="X3152" i="4"/>
  <c r="X3153" i="4"/>
  <c r="X3154" i="4"/>
  <c r="X3155" i="4"/>
  <c r="X3156" i="4"/>
  <c r="X3157" i="4"/>
  <c r="X3158" i="4"/>
  <c r="X3159" i="4"/>
  <c r="X3160" i="4"/>
  <c r="X3161" i="4"/>
  <c r="X3162" i="4"/>
  <c r="X3163" i="4"/>
  <c r="X3164" i="4"/>
  <c r="X3165" i="4"/>
  <c r="X3166" i="4"/>
  <c r="X3167" i="4"/>
  <c r="X3168" i="4"/>
  <c r="X3169" i="4"/>
  <c r="X3170" i="4"/>
  <c r="X3171" i="4"/>
  <c r="X3172" i="4"/>
  <c r="X3173" i="4"/>
  <c r="X3174" i="4"/>
  <c r="X3175" i="4"/>
  <c r="X3176" i="4"/>
  <c r="X3177" i="4"/>
  <c r="X3178" i="4"/>
  <c r="X3179" i="4"/>
  <c r="X3180" i="4"/>
  <c r="X3181" i="4"/>
  <c r="X3182" i="4"/>
  <c r="X3183" i="4"/>
  <c r="X3184" i="4"/>
  <c r="X3185" i="4"/>
  <c r="X3186" i="4"/>
  <c r="X3187" i="4"/>
  <c r="X3188" i="4"/>
  <c r="X3189" i="4"/>
  <c r="X3190" i="4"/>
  <c r="X3191" i="4"/>
  <c r="X3192" i="4"/>
  <c r="X3193" i="4"/>
  <c r="X3194" i="4"/>
  <c r="X3195" i="4"/>
  <c r="X3196" i="4"/>
  <c r="X3197" i="4"/>
  <c r="X3198" i="4"/>
  <c r="X3199" i="4"/>
  <c r="X3200" i="4"/>
  <c r="X3201" i="4"/>
  <c r="X3202" i="4"/>
  <c r="X3203" i="4"/>
  <c r="X3204" i="4"/>
  <c r="X3205" i="4"/>
  <c r="X3206" i="4"/>
  <c r="X3207" i="4"/>
  <c r="X3208" i="4"/>
  <c r="X3209" i="4"/>
  <c r="X3210" i="4"/>
  <c r="X3211" i="4"/>
  <c r="X3212" i="4"/>
  <c r="X3213" i="4"/>
  <c r="X3214" i="4"/>
  <c r="X3215" i="4"/>
  <c r="X3216" i="4"/>
  <c r="X3217" i="4"/>
  <c r="X3218" i="4"/>
  <c r="X3219" i="4"/>
  <c r="X3220" i="4"/>
  <c r="X3221" i="4"/>
  <c r="X3222" i="4"/>
  <c r="X3223" i="4"/>
  <c r="X3224" i="4"/>
  <c r="X3225" i="4"/>
  <c r="X3226" i="4"/>
  <c r="X3227" i="4"/>
  <c r="X3228" i="4"/>
  <c r="X3229" i="4"/>
  <c r="X3230" i="4"/>
  <c r="X3231" i="4"/>
  <c r="X3232" i="4"/>
  <c r="X3233" i="4"/>
  <c r="X3234" i="4"/>
  <c r="X3235" i="4"/>
  <c r="X3236" i="4"/>
  <c r="X3237" i="4"/>
  <c r="X3238" i="4"/>
  <c r="X3239" i="4"/>
  <c r="X3240" i="4"/>
  <c r="X3241" i="4"/>
  <c r="X3242" i="4"/>
  <c r="X3243" i="4"/>
  <c r="X3244" i="4"/>
  <c r="X3245" i="4"/>
  <c r="X3246" i="4"/>
  <c r="X3247" i="4"/>
  <c r="X3248" i="4"/>
  <c r="X3249" i="4"/>
  <c r="X3250" i="4"/>
  <c r="X3251" i="4"/>
  <c r="X3252" i="4"/>
  <c r="X3253" i="4"/>
  <c r="X3254" i="4"/>
  <c r="X3255" i="4"/>
  <c r="X3256" i="4"/>
  <c r="X3257" i="4"/>
  <c r="X3258" i="4"/>
  <c r="X3259" i="4"/>
  <c r="X3260" i="4"/>
  <c r="X3261" i="4"/>
  <c r="X3262" i="4"/>
  <c r="X3263" i="4"/>
  <c r="X3264" i="4"/>
  <c r="X3265" i="4"/>
  <c r="X3266" i="4"/>
  <c r="X3267" i="4"/>
  <c r="X3268" i="4"/>
  <c r="X3269" i="4"/>
  <c r="X3270" i="4"/>
  <c r="X3271" i="4"/>
  <c r="X3272" i="4"/>
  <c r="X3273" i="4"/>
  <c r="X3274" i="4"/>
  <c r="X3275" i="4"/>
  <c r="X3276" i="4"/>
  <c r="X3277" i="4"/>
  <c r="X3278" i="4"/>
  <c r="X3279" i="4"/>
  <c r="X3280" i="4"/>
  <c r="X3281" i="4"/>
  <c r="X3282" i="4"/>
  <c r="X3283" i="4"/>
  <c r="X3284" i="4"/>
  <c r="X3285" i="4"/>
  <c r="X3286" i="4"/>
  <c r="X3287" i="4"/>
  <c r="X3288" i="4"/>
  <c r="X3289" i="4"/>
  <c r="X3290" i="4"/>
  <c r="X3291" i="4"/>
  <c r="X3292" i="4"/>
  <c r="X3293" i="4"/>
  <c r="X3294" i="4"/>
  <c r="X3295" i="4"/>
  <c r="X3296" i="4"/>
  <c r="X3297" i="4"/>
  <c r="X3298" i="4"/>
  <c r="X3299" i="4"/>
  <c r="X3300" i="4"/>
  <c r="X3301" i="4"/>
  <c r="X3302" i="4"/>
  <c r="X3303" i="4"/>
  <c r="X3304" i="4"/>
  <c r="X3305" i="4"/>
  <c r="X3306" i="4"/>
  <c r="X3307" i="4"/>
  <c r="X3308" i="4"/>
  <c r="X3309" i="4"/>
  <c r="X3310" i="4"/>
  <c r="X3311" i="4"/>
  <c r="X3312" i="4"/>
  <c r="X3313" i="4"/>
  <c r="X3314" i="4"/>
  <c r="X3315" i="4"/>
  <c r="X3316" i="4"/>
  <c r="X3317" i="4"/>
  <c r="X3318" i="4"/>
  <c r="X3319" i="4"/>
  <c r="X3320" i="4"/>
  <c r="X3321" i="4"/>
  <c r="X3322" i="4"/>
  <c r="X3323" i="4"/>
  <c r="X3324" i="4"/>
  <c r="X3325" i="4"/>
  <c r="X3326" i="4"/>
  <c r="X3327" i="4"/>
  <c r="X3328" i="4"/>
  <c r="X3329" i="4"/>
  <c r="X3330" i="4"/>
  <c r="X3331" i="4"/>
  <c r="X3332" i="4"/>
  <c r="X3333" i="4"/>
  <c r="X3334" i="4"/>
  <c r="X3335" i="4"/>
  <c r="X3336" i="4"/>
  <c r="X3337" i="4"/>
  <c r="X3338" i="4"/>
  <c r="X3339" i="4"/>
  <c r="X3340" i="4"/>
  <c r="X3341" i="4"/>
  <c r="X3342" i="4"/>
  <c r="X3343" i="4"/>
  <c r="X3344" i="4"/>
  <c r="X3345" i="4"/>
  <c r="X3346" i="4"/>
  <c r="X3347" i="4"/>
  <c r="X3348" i="4"/>
  <c r="X3349" i="4"/>
  <c r="X3350" i="4"/>
  <c r="X3351" i="4"/>
  <c r="X3352" i="4"/>
  <c r="X3353" i="4"/>
  <c r="X3354" i="4"/>
  <c r="X3355" i="4"/>
  <c r="X3356" i="4"/>
  <c r="X3357" i="4"/>
  <c r="X3358" i="4"/>
  <c r="X3359" i="4"/>
  <c r="X3360" i="4"/>
  <c r="X3361" i="4"/>
  <c r="X3362" i="4"/>
  <c r="X3363" i="4"/>
  <c r="X3364" i="4"/>
  <c r="X3365" i="4"/>
  <c r="X3366" i="4"/>
  <c r="X3367" i="4"/>
  <c r="X3368" i="4"/>
  <c r="X3369" i="4"/>
  <c r="X3370" i="4"/>
  <c r="X3371" i="4"/>
  <c r="X3372" i="4"/>
  <c r="X3373" i="4"/>
  <c r="X3374" i="4"/>
  <c r="X3375" i="4"/>
  <c r="X3376" i="4"/>
  <c r="X3377" i="4"/>
  <c r="X3378" i="4"/>
  <c r="X3379" i="4"/>
  <c r="X3380" i="4"/>
  <c r="X3381" i="4"/>
  <c r="X3382" i="4"/>
  <c r="X3383" i="4"/>
  <c r="X3384" i="4"/>
  <c r="X3385" i="4"/>
  <c r="X3386" i="4"/>
  <c r="X3387" i="4"/>
  <c r="X3388" i="4"/>
  <c r="X3389" i="4"/>
  <c r="X3390" i="4"/>
  <c r="X3391" i="4"/>
  <c r="X3392" i="4"/>
  <c r="X3393" i="4"/>
  <c r="X3394" i="4"/>
  <c r="X3395" i="4"/>
  <c r="X3396" i="4"/>
  <c r="X3397" i="4"/>
  <c r="X3398" i="4"/>
  <c r="X3399" i="4"/>
  <c r="X3400" i="4"/>
  <c r="X3401" i="4"/>
  <c r="X3402" i="4"/>
  <c r="X3403" i="4"/>
  <c r="X3404" i="4"/>
  <c r="X3405" i="4"/>
  <c r="X3406" i="4"/>
  <c r="X3407" i="4"/>
  <c r="X3408" i="4"/>
  <c r="X3409" i="4"/>
  <c r="X3410" i="4"/>
  <c r="X3411" i="4"/>
  <c r="X3412" i="4"/>
  <c r="X3413" i="4"/>
  <c r="X3414" i="4"/>
  <c r="X3415" i="4"/>
  <c r="X3416" i="4"/>
  <c r="X3417" i="4"/>
  <c r="X3418" i="4"/>
  <c r="X3419" i="4"/>
  <c r="X3420" i="4"/>
  <c r="X3421" i="4"/>
  <c r="X3422" i="4"/>
  <c r="X3423" i="4"/>
  <c r="X3424" i="4"/>
  <c r="X3425" i="4"/>
  <c r="X3426" i="4"/>
  <c r="X3427" i="4"/>
  <c r="X3428" i="4"/>
  <c r="X3429" i="4"/>
  <c r="X3430" i="4"/>
  <c r="X3431" i="4"/>
  <c r="X3432" i="4"/>
  <c r="X3433" i="4"/>
  <c r="X3434" i="4"/>
  <c r="X3435" i="4"/>
  <c r="X3436" i="4"/>
  <c r="X3437" i="4"/>
  <c r="X3438" i="4"/>
  <c r="X3439" i="4"/>
  <c r="X3440" i="4"/>
  <c r="X3441" i="4"/>
  <c r="X3442" i="4"/>
  <c r="X3443" i="4"/>
  <c r="X3444" i="4"/>
  <c r="X3445" i="4"/>
  <c r="X3446" i="4"/>
  <c r="X3447" i="4"/>
  <c r="X3448" i="4"/>
  <c r="X3449" i="4"/>
  <c r="X3450" i="4"/>
  <c r="X3451" i="4"/>
  <c r="X3452" i="4"/>
  <c r="X3453" i="4"/>
  <c r="X3454" i="4"/>
  <c r="X3455" i="4"/>
  <c r="X3456" i="4"/>
  <c r="X3457" i="4"/>
  <c r="X3458" i="4"/>
  <c r="X3459" i="4"/>
  <c r="X3460" i="4"/>
  <c r="X3461" i="4"/>
  <c r="X3462" i="4"/>
  <c r="X3463" i="4"/>
  <c r="X3464" i="4"/>
  <c r="X3465" i="4"/>
  <c r="X3466" i="4"/>
  <c r="X3467" i="4"/>
  <c r="X3468" i="4"/>
  <c r="X3469" i="4"/>
  <c r="X3470" i="4"/>
  <c r="X3471" i="4"/>
  <c r="X3472" i="4"/>
  <c r="X3473" i="4"/>
  <c r="X3474" i="4"/>
  <c r="X3475" i="4"/>
  <c r="X3476" i="4"/>
  <c r="X3477" i="4"/>
  <c r="X3478" i="4"/>
  <c r="X3479" i="4"/>
  <c r="X3480" i="4"/>
  <c r="X3481" i="4"/>
  <c r="X3482" i="4"/>
  <c r="X3483" i="4"/>
  <c r="X3484" i="4"/>
  <c r="X3485" i="4"/>
  <c r="X3486" i="4"/>
  <c r="X3487" i="4"/>
  <c r="X3488" i="4"/>
  <c r="X3489" i="4"/>
  <c r="X3490" i="4"/>
  <c r="X3491" i="4"/>
  <c r="X3492" i="4"/>
  <c r="X3493" i="4"/>
  <c r="X3494" i="4"/>
  <c r="X3495" i="4"/>
  <c r="X3496" i="4"/>
  <c r="X3497" i="4"/>
  <c r="X3498" i="4"/>
  <c r="X3499" i="4"/>
  <c r="X3500" i="4"/>
  <c r="X3501" i="4"/>
  <c r="X3502" i="4"/>
  <c r="X3503" i="4"/>
  <c r="X3504" i="4"/>
  <c r="X3505" i="4"/>
  <c r="X3506" i="4"/>
  <c r="X3507" i="4"/>
  <c r="X3508" i="4"/>
  <c r="X3509" i="4"/>
  <c r="X3510" i="4"/>
  <c r="X3511" i="4"/>
  <c r="X3512" i="4"/>
  <c r="X3513" i="4"/>
  <c r="X3514" i="4"/>
  <c r="X3515" i="4"/>
  <c r="X3516" i="4"/>
  <c r="X3517" i="4"/>
  <c r="X3518" i="4"/>
  <c r="X3519" i="4"/>
  <c r="X3520" i="4"/>
  <c r="X3521" i="4"/>
  <c r="X3522" i="4"/>
  <c r="X3523" i="4"/>
  <c r="X3524" i="4"/>
  <c r="X3525" i="4"/>
  <c r="X3526" i="4"/>
  <c r="X3527" i="4"/>
  <c r="X3528" i="4"/>
  <c r="X3529" i="4"/>
  <c r="X3530" i="4"/>
  <c r="X3531" i="4"/>
  <c r="X3532" i="4"/>
  <c r="X3533" i="4"/>
  <c r="X3534" i="4"/>
  <c r="X3535" i="4"/>
  <c r="X3536" i="4"/>
  <c r="X3537" i="4"/>
  <c r="X3538" i="4"/>
  <c r="X3539" i="4"/>
  <c r="X3540" i="4"/>
  <c r="X3541" i="4"/>
  <c r="X3542" i="4"/>
  <c r="X3543" i="4"/>
  <c r="X3544" i="4"/>
  <c r="X3545" i="4"/>
  <c r="X3546" i="4"/>
  <c r="X3547" i="4"/>
  <c r="X3548" i="4"/>
  <c r="X3549" i="4"/>
  <c r="X3550" i="4"/>
  <c r="X3551" i="4"/>
  <c r="X3552" i="4"/>
  <c r="X3553" i="4"/>
  <c r="X3554" i="4"/>
  <c r="X3555" i="4"/>
  <c r="X3556" i="4"/>
  <c r="X3557" i="4"/>
  <c r="X3558" i="4"/>
  <c r="X3559" i="4"/>
  <c r="X3560" i="4"/>
  <c r="X3561" i="4"/>
  <c r="X3562" i="4"/>
  <c r="X3563" i="4"/>
  <c r="X3564" i="4"/>
  <c r="X3565" i="4"/>
  <c r="X3566" i="4"/>
  <c r="X3567" i="4"/>
  <c r="X3568" i="4"/>
  <c r="X3569" i="4"/>
  <c r="X3570" i="4"/>
  <c r="X3571" i="4"/>
  <c r="X3572" i="4"/>
  <c r="X3573" i="4"/>
  <c r="X3574" i="4"/>
  <c r="X3575" i="4"/>
  <c r="X3576" i="4"/>
  <c r="X3577" i="4"/>
  <c r="X3578" i="4"/>
  <c r="X3579" i="4"/>
  <c r="X3580" i="4"/>
  <c r="X3581" i="4"/>
  <c r="X3582" i="4"/>
  <c r="X3583" i="4"/>
  <c r="X3584" i="4"/>
  <c r="X3585" i="4"/>
  <c r="X3586" i="4"/>
  <c r="X3587" i="4"/>
  <c r="X3588" i="4"/>
  <c r="X3589" i="4"/>
  <c r="X3590" i="4"/>
  <c r="X3591" i="4"/>
  <c r="X3592" i="4"/>
  <c r="X3593" i="4"/>
  <c r="X3594" i="4"/>
  <c r="X3595" i="4"/>
  <c r="X3596" i="4"/>
  <c r="X3597" i="4"/>
  <c r="X3598" i="4"/>
  <c r="X3599" i="4"/>
  <c r="X3600" i="4"/>
  <c r="X3601" i="4"/>
  <c r="X3602" i="4"/>
  <c r="X3603" i="4"/>
  <c r="X3604" i="4"/>
  <c r="X3605" i="4"/>
  <c r="X3606" i="4"/>
  <c r="X3607" i="4"/>
  <c r="X3608" i="4"/>
  <c r="X3609" i="4"/>
  <c r="X3610" i="4"/>
  <c r="X3611" i="4"/>
  <c r="X3612" i="4"/>
  <c r="X3613" i="4"/>
  <c r="X3614" i="4"/>
  <c r="X3615" i="4"/>
  <c r="X3616" i="4"/>
  <c r="X3617" i="4"/>
  <c r="X3618" i="4"/>
  <c r="X3619" i="4"/>
  <c r="X3620" i="4"/>
  <c r="X3621" i="4"/>
  <c r="X3622" i="4"/>
  <c r="X3623" i="4"/>
  <c r="X3624" i="4"/>
  <c r="X3625" i="4"/>
  <c r="X3626" i="4"/>
  <c r="X3627" i="4"/>
  <c r="X3628" i="4"/>
  <c r="X3629" i="4"/>
  <c r="X3630" i="4"/>
  <c r="X3631" i="4"/>
  <c r="X3632" i="4"/>
  <c r="X3633" i="4"/>
  <c r="X3634" i="4"/>
  <c r="X3635" i="4"/>
  <c r="X3636" i="4"/>
  <c r="X3637" i="4"/>
  <c r="X3638" i="4"/>
  <c r="X3639" i="4"/>
  <c r="X3640" i="4"/>
  <c r="X3641" i="4"/>
  <c r="X3642" i="4"/>
  <c r="X3643" i="4"/>
  <c r="X3644" i="4"/>
  <c r="X3645" i="4"/>
  <c r="X3646" i="4"/>
  <c r="X3647" i="4"/>
  <c r="X3648" i="4"/>
  <c r="X3649" i="4"/>
  <c r="X3650" i="4"/>
  <c r="X3651" i="4"/>
  <c r="X3652" i="4"/>
  <c r="X3653" i="4"/>
  <c r="X3654" i="4"/>
  <c r="X3655" i="4"/>
  <c r="X3656" i="4"/>
  <c r="X3657" i="4"/>
  <c r="X3658" i="4"/>
  <c r="X3659" i="4"/>
  <c r="X3660" i="4"/>
  <c r="X3661" i="4"/>
  <c r="X3662" i="4"/>
  <c r="X3663" i="4"/>
  <c r="X3664" i="4"/>
  <c r="X3665" i="4"/>
  <c r="X3666" i="4"/>
  <c r="X3667" i="4"/>
  <c r="X3668" i="4"/>
  <c r="X3669" i="4"/>
  <c r="X3670" i="4"/>
  <c r="X3671" i="4"/>
  <c r="X3672" i="4"/>
  <c r="X3673" i="4"/>
  <c r="X3674" i="4"/>
  <c r="X3675" i="4"/>
  <c r="X3676" i="4"/>
  <c r="X3677" i="4"/>
  <c r="X3678" i="4"/>
  <c r="X3679" i="4"/>
  <c r="X3680" i="4"/>
  <c r="X3681" i="4"/>
  <c r="X3682" i="4"/>
  <c r="X3683" i="4"/>
  <c r="X3684" i="4"/>
  <c r="X3685" i="4"/>
  <c r="X3686" i="4"/>
  <c r="X3687" i="4"/>
  <c r="X3688" i="4"/>
  <c r="X3689" i="4"/>
  <c r="X3690" i="4"/>
  <c r="X3691" i="4"/>
  <c r="X3692" i="4"/>
  <c r="X3693" i="4"/>
  <c r="X3694" i="4"/>
  <c r="X3695" i="4"/>
  <c r="X3696" i="4"/>
  <c r="X3697" i="4"/>
  <c r="X3698" i="4"/>
  <c r="X3699" i="4"/>
  <c r="X3700" i="4"/>
  <c r="X3701" i="4"/>
  <c r="X3702" i="4"/>
  <c r="X3703" i="4"/>
  <c r="X3704" i="4"/>
  <c r="X3705" i="4"/>
  <c r="X3706" i="4"/>
  <c r="X3707" i="4"/>
  <c r="X3708" i="4"/>
  <c r="X3709" i="4"/>
  <c r="X3710" i="4"/>
  <c r="X3711" i="4"/>
  <c r="X3712" i="4"/>
  <c r="X3713" i="4"/>
  <c r="X3714" i="4"/>
  <c r="X3715" i="4"/>
  <c r="X3716" i="4"/>
  <c r="X3717" i="4"/>
  <c r="X3718" i="4"/>
  <c r="X3719" i="4"/>
  <c r="X3720" i="4"/>
  <c r="X3721" i="4"/>
  <c r="X3722" i="4"/>
  <c r="X3723" i="4"/>
  <c r="X3724" i="4"/>
  <c r="X3725" i="4"/>
  <c r="X3726" i="4"/>
  <c r="X3727" i="4"/>
  <c r="X3728" i="4"/>
  <c r="X3729" i="4"/>
  <c r="X3730" i="4"/>
  <c r="X3731" i="4"/>
  <c r="X3732" i="4"/>
  <c r="X3733" i="4"/>
  <c r="X3734" i="4"/>
  <c r="X3735" i="4"/>
  <c r="X3736" i="4"/>
  <c r="X3737" i="4"/>
  <c r="X3738" i="4"/>
  <c r="X3739" i="4"/>
  <c r="X3740" i="4"/>
  <c r="X3741" i="4"/>
  <c r="X3742" i="4"/>
  <c r="X3743" i="4"/>
  <c r="X3744" i="4"/>
  <c r="X3745" i="4"/>
  <c r="X3746" i="4"/>
  <c r="X3747" i="4"/>
  <c r="X3748" i="4"/>
  <c r="X3749" i="4"/>
  <c r="X3750" i="4"/>
  <c r="X3751" i="4"/>
  <c r="X3752" i="4"/>
  <c r="X3753" i="4"/>
  <c r="X3754" i="4"/>
  <c r="X3755" i="4"/>
  <c r="X3756" i="4"/>
  <c r="X3757" i="4"/>
  <c r="X3758" i="4"/>
  <c r="X3759" i="4"/>
  <c r="X3760" i="4"/>
  <c r="X3761" i="4"/>
  <c r="X3762" i="4"/>
  <c r="X3763" i="4"/>
  <c r="X3764" i="4"/>
  <c r="X3765" i="4"/>
  <c r="X3766" i="4"/>
  <c r="X3767" i="4"/>
  <c r="X3768" i="4"/>
  <c r="X3769" i="4"/>
  <c r="X3770" i="4"/>
  <c r="X3771" i="4"/>
  <c r="X3772" i="4"/>
  <c r="X3773" i="4"/>
  <c r="X3774" i="4"/>
  <c r="X3775" i="4"/>
  <c r="X3776" i="4"/>
  <c r="X3777" i="4"/>
  <c r="X3778" i="4"/>
  <c r="X3779" i="4"/>
  <c r="X3780" i="4"/>
  <c r="X3781" i="4"/>
  <c r="X3782" i="4"/>
  <c r="X3783" i="4"/>
  <c r="X3784" i="4"/>
  <c r="X3785" i="4"/>
  <c r="X3786" i="4"/>
  <c r="X3787" i="4"/>
  <c r="X3788" i="4"/>
  <c r="X3789" i="4"/>
  <c r="X3790" i="4"/>
  <c r="X3791" i="4"/>
  <c r="X3792" i="4"/>
  <c r="X3793" i="4"/>
  <c r="X3794" i="4"/>
  <c r="X3795" i="4"/>
  <c r="X3796" i="4"/>
  <c r="X3797" i="4"/>
  <c r="X3798" i="4"/>
  <c r="X3799" i="4"/>
  <c r="X3800" i="4"/>
  <c r="X3801" i="4"/>
  <c r="X3802" i="4"/>
  <c r="X3803" i="4"/>
  <c r="X3804" i="4"/>
  <c r="X3805" i="4"/>
  <c r="X3806" i="4"/>
  <c r="X3807" i="4"/>
  <c r="X3808" i="4"/>
  <c r="X3809" i="4"/>
  <c r="X3810" i="4"/>
  <c r="X3811" i="4"/>
  <c r="X3812" i="4"/>
  <c r="X3813" i="4"/>
  <c r="X3814" i="4"/>
  <c r="X3815" i="4"/>
  <c r="X3816" i="4"/>
  <c r="X3817" i="4"/>
  <c r="X3818" i="4"/>
  <c r="X3819" i="4"/>
  <c r="X3820" i="4"/>
  <c r="X3821" i="4"/>
  <c r="X3822" i="4"/>
  <c r="X3823" i="4"/>
  <c r="X3824" i="4"/>
  <c r="X3825" i="4"/>
  <c r="X3826" i="4"/>
  <c r="X3827" i="4"/>
  <c r="X3828" i="4"/>
  <c r="X3829" i="4"/>
  <c r="X3830" i="4"/>
  <c r="X3831" i="4"/>
  <c r="X3832" i="4"/>
  <c r="X3833" i="4"/>
  <c r="X3834" i="4"/>
  <c r="X3835" i="4"/>
  <c r="X3836" i="4"/>
  <c r="X3837" i="4"/>
  <c r="X3838" i="4"/>
  <c r="X3839" i="4"/>
  <c r="X3840" i="4"/>
  <c r="X3841" i="4"/>
  <c r="X3842" i="4"/>
  <c r="X3843" i="4"/>
  <c r="X3844" i="4"/>
  <c r="X3845" i="4"/>
  <c r="X3846" i="4"/>
  <c r="X3847" i="4"/>
  <c r="X3848" i="4"/>
  <c r="X3849" i="4"/>
  <c r="X3850" i="4"/>
  <c r="X3851" i="4"/>
  <c r="X3852" i="4"/>
  <c r="X3853" i="4"/>
  <c r="X3854" i="4"/>
  <c r="X3855" i="4"/>
  <c r="X3856" i="4"/>
  <c r="X3857" i="4"/>
  <c r="X3858" i="4"/>
  <c r="X3859" i="4"/>
  <c r="X3860" i="4"/>
  <c r="X3861" i="4"/>
  <c r="X3862" i="4"/>
  <c r="X3863" i="4"/>
  <c r="X3864" i="4"/>
  <c r="X3865" i="4"/>
  <c r="X3866" i="4"/>
  <c r="X3867" i="4"/>
  <c r="X3868" i="4"/>
  <c r="X3869" i="4"/>
  <c r="X3870" i="4"/>
  <c r="X3871" i="4"/>
  <c r="X3872" i="4"/>
  <c r="X3873" i="4"/>
  <c r="X3874" i="4"/>
  <c r="X3875" i="4"/>
  <c r="X3876" i="4"/>
  <c r="X3877" i="4"/>
  <c r="X3878" i="4"/>
  <c r="X3879" i="4"/>
  <c r="X3880" i="4"/>
  <c r="X3881" i="4"/>
  <c r="X3882" i="4"/>
  <c r="X3883" i="4"/>
  <c r="X3884" i="4"/>
  <c r="X3885" i="4"/>
  <c r="X3886" i="4"/>
  <c r="X3887" i="4"/>
  <c r="X3888" i="4"/>
  <c r="X3889" i="4"/>
  <c r="X3890" i="4"/>
  <c r="X3891" i="4"/>
  <c r="X3892" i="4"/>
  <c r="X3893" i="4"/>
  <c r="X3894" i="4"/>
  <c r="X3895" i="4"/>
  <c r="X3896" i="4"/>
  <c r="X3897" i="4"/>
  <c r="X3898" i="4"/>
  <c r="X3899" i="4"/>
  <c r="X3900" i="4"/>
  <c r="X3901" i="4"/>
  <c r="X3902" i="4"/>
  <c r="X3903" i="4"/>
  <c r="X3904" i="4"/>
  <c r="X3905" i="4"/>
  <c r="X3906" i="4"/>
  <c r="X3907" i="4"/>
  <c r="X3908" i="4"/>
  <c r="X3909" i="4"/>
  <c r="X3910" i="4"/>
  <c r="X3911" i="4"/>
  <c r="X3912" i="4"/>
  <c r="X3913" i="4"/>
  <c r="X3914" i="4"/>
  <c r="X3915" i="4"/>
  <c r="X3916" i="4"/>
  <c r="X3917" i="4"/>
  <c r="X3918" i="4"/>
  <c r="X3919" i="4"/>
  <c r="X3920" i="4"/>
  <c r="X3921" i="4"/>
  <c r="X3922" i="4"/>
  <c r="X3923" i="4"/>
  <c r="X3924" i="4"/>
  <c r="X3925" i="4"/>
  <c r="X3926" i="4"/>
  <c r="X3927" i="4"/>
  <c r="X3928" i="4"/>
  <c r="X3929" i="4"/>
  <c r="X3930" i="4"/>
  <c r="X3931" i="4"/>
  <c r="X3932" i="4"/>
  <c r="X3933" i="4"/>
  <c r="X3934" i="4"/>
  <c r="X3935" i="4"/>
  <c r="X3936" i="4"/>
  <c r="X3937" i="4"/>
  <c r="X3938" i="4"/>
  <c r="X3939" i="4"/>
  <c r="X3940" i="4"/>
  <c r="X3941" i="4"/>
  <c r="X3942" i="4"/>
  <c r="X3943" i="4"/>
  <c r="X3944" i="4"/>
  <c r="X3945" i="4"/>
  <c r="X3946" i="4"/>
  <c r="X3947" i="4"/>
  <c r="X3948" i="4"/>
  <c r="X3949" i="4"/>
  <c r="X3950" i="4"/>
  <c r="X3951" i="4"/>
  <c r="X3952" i="4"/>
  <c r="X3953" i="4"/>
  <c r="X3954" i="4"/>
  <c r="X3955" i="4"/>
  <c r="X3956" i="4"/>
  <c r="X3957" i="4"/>
  <c r="X3958" i="4"/>
  <c r="X3959" i="4"/>
  <c r="X3960" i="4"/>
  <c r="X3961" i="4"/>
  <c r="X3962" i="4"/>
  <c r="X3963" i="4"/>
  <c r="X3964" i="4"/>
  <c r="X3965" i="4"/>
  <c r="X3966" i="4"/>
  <c r="X3967" i="4"/>
  <c r="X3968" i="4"/>
  <c r="X3969" i="4"/>
  <c r="X3970" i="4"/>
  <c r="X3971" i="4"/>
  <c r="X3972" i="4"/>
  <c r="X3973" i="4"/>
  <c r="X3974" i="4"/>
  <c r="X3975" i="4"/>
  <c r="X3976" i="4"/>
  <c r="X3977" i="4"/>
  <c r="X3978" i="4"/>
  <c r="X3979" i="4"/>
  <c r="X3980" i="4"/>
  <c r="X3981" i="4"/>
  <c r="X3982" i="4"/>
  <c r="X3983" i="4"/>
  <c r="X3984" i="4"/>
  <c r="X3985" i="4"/>
  <c r="X3986" i="4"/>
  <c r="X3987" i="4"/>
  <c r="X3988" i="4"/>
  <c r="X3989" i="4"/>
  <c r="X3990" i="4"/>
  <c r="X3991" i="4"/>
  <c r="X3992" i="4"/>
  <c r="X3993" i="4"/>
  <c r="X3994" i="4"/>
  <c r="X3995" i="4"/>
  <c r="X3996" i="4"/>
  <c r="X3997" i="4"/>
  <c r="X3998" i="4"/>
  <c r="X3999" i="4"/>
  <c r="X4000" i="4"/>
  <c r="X4001" i="4"/>
  <c r="X4002" i="4"/>
  <c r="X4003" i="4"/>
  <c r="X4004" i="4"/>
  <c r="X4005" i="4"/>
  <c r="X4006" i="4"/>
  <c r="X4007" i="4"/>
  <c r="X4008" i="4"/>
  <c r="X4009" i="4"/>
  <c r="X4010" i="4"/>
  <c r="X4011" i="4"/>
  <c r="X4012" i="4"/>
  <c r="X4013" i="4"/>
  <c r="X4014" i="4"/>
  <c r="X4015" i="4"/>
  <c r="X4016" i="4"/>
  <c r="X4017" i="4"/>
  <c r="X4018" i="4"/>
  <c r="X4019" i="4"/>
  <c r="X4020" i="4"/>
  <c r="X4021" i="4"/>
  <c r="X4022" i="4"/>
  <c r="X4023" i="4"/>
  <c r="X4024" i="4"/>
  <c r="X4025" i="4"/>
  <c r="X4026" i="4"/>
  <c r="X4027" i="4"/>
  <c r="X4028" i="4"/>
  <c r="X4029" i="4"/>
  <c r="X4030" i="4"/>
  <c r="X4031" i="4"/>
  <c r="X4032" i="4"/>
  <c r="X4033" i="4"/>
  <c r="X4034" i="4"/>
  <c r="X4035" i="4"/>
  <c r="X4036" i="4"/>
  <c r="X4037" i="4"/>
  <c r="X4038" i="4"/>
  <c r="X4039" i="4"/>
  <c r="X4040" i="4"/>
  <c r="X4041" i="4"/>
  <c r="X4042" i="4"/>
  <c r="X4043" i="4"/>
  <c r="X4044" i="4"/>
  <c r="X4045" i="4"/>
  <c r="X4046" i="4"/>
  <c r="X4047" i="4"/>
  <c r="X4048" i="4"/>
  <c r="X4049" i="4"/>
  <c r="X4050" i="4"/>
  <c r="X4051" i="4"/>
  <c r="X4052" i="4"/>
  <c r="X4053" i="4"/>
  <c r="X4054" i="4"/>
  <c r="X4055" i="4"/>
  <c r="X4056" i="4"/>
  <c r="X4057" i="4"/>
  <c r="X4058" i="4"/>
  <c r="X4059" i="4"/>
  <c r="X4060" i="4"/>
  <c r="X4061" i="4"/>
  <c r="X4062" i="4"/>
  <c r="X4063" i="4"/>
  <c r="X4064" i="4"/>
  <c r="X4065" i="4"/>
  <c r="X4066" i="4"/>
  <c r="X4067" i="4"/>
  <c r="X4068" i="4"/>
  <c r="X4069" i="4"/>
  <c r="X4070" i="4"/>
  <c r="X4071" i="4"/>
  <c r="X4072" i="4"/>
  <c r="X4073" i="4"/>
  <c r="X4074" i="4"/>
  <c r="X4075" i="4"/>
  <c r="X4076" i="4"/>
  <c r="X4077" i="4"/>
  <c r="X4078" i="4"/>
  <c r="X4079" i="4"/>
  <c r="X4080" i="4"/>
  <c r="X4081" i="4"/>
  <c r="X4082" i="4"/>
  <c r="X4083" i="4"/>
  <c r="X4084" i="4"/>
  <c r="X4085" i="4"/>
  <c r="X4086" i="4"/>
  <c r="X4087" i="4"/>
  <c r="X4088" i="4"/>
  <c r="X4089" i="4"/>
  <c r="X4090" i="4"/>
  <c r="X4091" i="4"/>
  <c r="X4092" i="4"/>
  <c r="X4093" i="4"/>
  <c r="X4094" i="4"/>
  <c r="X4095" i="4"/>
  <c r="X4096" i="4"/>
  <c r="X4097" i="4"/>
  <c r="X4098" i="4"/>
  <c r="X4099" i="4"/>
  <c r="X4100" i="4"/>
  <c r="X4101" i="4"/>
  <c r="X4102" i="4"/>
  <c r="X4103" i="4"/>
  <c r="X4104" i="4"/>
  <c r="X4105" i="4"/>
  <c r="X4106" i="4"/>
  <c r="X4107" i="4"/>
  <c r="X4108" i="4"/>
  <c r="X4109" i="4"/>
  <c r="X4110" i="4"/>
  <c r="X4111" i="4"/>
  <c r="X4112" i="4"/>
  <c r="X4113" i="4"/>
  <c r="X4114" i="4"/>
  <c r="X4115" i="4"/>
  <c r="X4116" i="4"/>
  <c r="X4117" i="4"/>
  <c r="X4118" i="4"/>
  <c r="X4119" i="4"/>
  <c r="X4120" i="4"/>
  <c r="X4121" i="4"/>
  <c r="X4122" i="4"/>
  <c r="X4123" i="4"/>
  <c r="X4124" i="4"/>
  <c r="X4125" i="4"/>
  <c r="X4126" i="4"/>
  <c r="X4127" i="4"/>
  <c r="X4128" i="4"/>
  <c r="X4129" i="4"/>
  <c r="X4130" i="4"/>
  <c r="X4131" i="4"/>
  <c r="X4132" i="4"/>
  <c r="X4133" i="4"/>
  <c r="X4134" i="4"/>
  <c r="X4135" i="4"/>
  <c r="X4136" i="4"/>
  <c r="X4137" i="4"/>
  <c r="X4138" i="4"/>
  <c r="X4139" i="4"/>
  <c r="X4140" i="4"/>
  <c r="X4141" i="4"/>
  <c r="X4142" i="4"/>
  <c r="X4143" i="4"/>
  <c r="X4144" i="4"/>
  <c r="X4145" i="4"/>
  <c r="X4146" i="4"/>
  <c r="X4147" i="4"/>
  <c r="X4148" i="4"/>
  <c r="X4149" i="4"/>
  <c r="X4150" i="4"/>
  <c r="X4151" i="4"/>
  <c r="X4152" i="4"/>
  <c r="X4153" i="4"/>
  <c r="X4154" i="4"/>
  <c r="X4155" i="4"/>
  <c r="X4156" i="4"/>
  <c r="X4157" i="4"/>
  <c r="X4158" i="4"/>
  <c r="X4159" i="4"/>
  <c r="X4160" i="4"/>
  <c r="X4161" i="4"/>
  <c r="X4162" i="4"/>
  <c r="X4163" i="4"/>
  <c r="X4164" i="4"/>
  <c r="X4165" i="4"/>
  <c r="X4166" i="4"/>
  <c r="X4167" i="4"/>
  <c r="X4168" i="4"/>
  <c r="X4169" i="4"/>
  <c r="X4170" i="4"/>
  <c r="X4171" i="4"/>
  <c r="X4172" i="4"/>
  <c r="X4173" i="4"/>
  <c r="X4174" i="4"/>
  <c r="X4175" i="4"/>
  <c r="X4176" i="4"/>
  <c r="X4177" i="4"/>
  <c r="X4178" i="4"/>
  <c r="X4179" i="4"/>
  <c r="X4180" i="4"/>
  <c r="X4181" i="4"/>
  <c r="X4182" i="4"/>
  <c r="X4183" i="4"/>
  <c r="X4184" i="4"/>
  <c r="X4185" i="4"/>
  <c r="X4186" i="4"/>
  <c r="X4187" i="4"/>
  <c r="X4188" i="4"/>
  <c r="X4189" i="4"/>
  <c r="X4190" i="4"/>
  <c r="X4191" i="4"/>
  <c r="X4192" i="4"/>
  <c r="X4193" i="4"/>
  <c r="X4194" i="4"/>
  <c r="X4195" i="4"/>
  <c r="X4196" i="4"/>
  <c r="X4197" i="4"/>
  <c r="X4198" i="4"/>
  <c r="X4199" i="4"/>
  <c r="X4200" i="4"/>
  <c r="X4201" i="4"/>
  <c r="X4202" i="4"/>
  <c r="X4203" i="4"/>
  <c r="X4204" i="4"/>
  <c r="X4205" i="4"/>
  <c r="X4206" i="4"/>
  <c r="X4207" i="4"/>
  <c r="X4208" i="4"/>
  <c r="X4209" i="4"/>
  <c r="X4210" i="4"/>
  <c r="X4211" i="4"/>
  <c r="X4212" i="4"/>
  <c r="X4213" i="4"/>
  <c r="X4214" i="4"/>
  <c r="X4215" i="4"/>
  <c r="X4216" i="4"/>
  <c r="X4217" i="4"/>
  <c r="X4218" i="4"/>
  <c r="X4219" i="4"/>
  <c r="X4220" i="4"/>
  <c r="X4221" i="4"/>
  <c r="X4222" i="4"/>
  <c r="X4223" i="4"/>
  <c r="X4224" i="4"/>
  <c r="X4225" i="4"/>
  <c r="X4226" i="4"/>
  <c r="X4227" i="4"/>
  <c r="X4228" i="4"/>
  <c r="X4229" i="4"/>
  <c r="X4230" i="4"/>
  <c r="X4231" i="4"/>
  <c r="X4232" i="4"/>
  <c r="X4233" i="4"/>
  <c r="X4234" i="4"/>
  <c r="X4235" i="4"/>
  <c r="X4236" i="4"/>
  <c r="X4237" i="4"/>
  <c r="X4238" i="4"/>
  <c r="X4239" i="4"/>
  <c r="X4240" i="4"/>
  <c r="X4241" i="4"/>
  <c r="X4242" i="4"/>
  <c r="X4243" i="4"/>
  <c r="X4244" i="4"/>
  <c r="X4245" i="4"/>
  <c r="X4246" i="4"/>
  <c r="X4247" i="4"/>
  <c r="X4248" i="4"/>
  <c r="X4249" i="4"/>
  <c r="X4250" i="4"/>
  <c r="X4251" i="4"/>
  <c r="X4252" i="4"/>
  <c r="X4253" i="4"/>
  <c r="X4254" i="4"/>
  <c r="X4255" i="4"/>
  <c r="X4256" i="4"/>
  <c r="X4257" i="4"/>
  <c r="X4258" i="4"/>
  <c r="X4259" i="4"/>
  <c r="X4260" i="4"/>
  <c r="X4261" i="4"/>
  <c r="X4262" i="4"/>
  <c r="X4263" i="4"/>
  <c r="X4264" i="4"/>
  <c r="X4265" i="4"/>
  <c r="X4266" i="4"/>
  <c r="X4267" i="4"/>
  <c r="X4268" i="4"/>
  <c r="X4269" i="4"/>
  <c r="X4270" i="4"/>
  <c r="X4271" i="4"/>
  <c r="X4272" i="4"/>
  <c r="X4273" i="4"/>
  <c r="X4274" i="4"/>
  <c r="X4275" i="4"/>
  <c r="X4276" i="4"/>
  <c r="X4277" i="4"/>
  <c r="X4278" i="4"/>
  <c r="X4279" i="4"/>
  <c r="X4280" i="4"/>
  <c r="X4281" i="4"/>
  <c r="X4282" i="4"/>
  <c r="X4283" i="4"/>
  <c r="X4284" i="4"/>
  <c r="X4285" i="4"/>
  <c r="X4286" i="4"/>
  <c r="X4287" i="4"/>
  <c r="X4288" i="4"/>
  <c r="X4289" i="4"/>
  <c r="X4290" i="4"/>
  <c r="X4291" i="4"/>
  <c r="X4292" i="4"/>
  <c r="X4293" i="4"/>
  <c r="X4294" i="4"/>
  <c r="X4295" i="4"/>
  <c r="X4296" i="4"/>
  <c r="X4297" i="4"/>
  <c r="X4298" i="4"/>
  <c r="X4299" i="4"/>
  <c r="X4300" i="4"/>
  <c r="X4301" i="4"/>
  <c r="X4302" i="4"/>
  <c r="X4303" i="4"/>
  <c r="X4304" i="4"/>
  <c r="X4305" i="4"/>
  <c r="X4306" i="4"/>
  <c r="X4307" i="4"/>
  <c r="X4308" i="4"/>
  <c r="X4309" i="4"/>
  <c r="X4310" i="4"/>
  <c r="X4311" i="4"/>
  <c r="X4312" i="4"/>
  <c r="X4313" i="4"/>
  <c r="X4314" i="4"/>
  <c r="X4315" i="4"/>
  <c r="X4316" i="4"/>
  <c r="X4317" i="4"/>
  <c r="X4318" i="4"/>
  <c r="X4319" i="4"/>
  <c r="X4320" i="4"/>
  <c r="X4321" i="4"/>
  <c r="X4322" i="4"/>
  <c r="X4323" i="4"/>
  <c r="X4324" i="4"/>
  <c r="X4325" i="4"/>
  <c r="X4326" i="4"/>
  <c r="X4327" i="4"/>
  <c r="X4328" i="4"/>
  <c r="X4329" i="4"/>
  <c r="X4330" i="4"/>
  <c r="X4331" i="4"/>
  <c r="X4332" i="4"/>
  <c r="X4333" i="4"/>
  <c r="X4334" i="4"/>
  <c r="X4335" i="4"/>
  <c r="X4336" i="4"/>
  <c r="X4337" i="4"/>
  <c r="X4338" i="4"/>
  <c r="X4339" i="4"/>
  <c r="X4340" i="4"/>
  <c r="X4341" i="4"/>
  <c r="X4342" i="4"/>
  <c r="X4343" i="4"/>
  <c r="X4344" i="4"/>
  <c r="X4345" i="4"/>
  <c r="X4346" i="4"/>
  <c r="X4347" i="4"/>
  <c r="X4348" i="4"/>
  <c r="X4349" i="4"/>
  <c r="X4350" i="4"/>
  <c r="X4351" i="4"/>
  <c r="X4352" i="4"/>
  <c r="X4353" i="4"/>
  <c r="X4354" i="4"/>
  <c r="X4355" i="4"/>
  <c r="X4356" i="4"/>
  <c r="X4357" i="4"/>
  <c r="X4358" i="4"/>
  <c r="X4359" i="4"/>
  <c r="X4360" i="4"/>
  <c r="X4361" i="4"/>
  <c r="X4362" i="4"/>
  <c r="X4363" i="4"/>
  <c r="X4364" i="4"/>
  <c r="X4365" i="4"/>
  <c r="X4366" i="4"/>
  <c r="X4367" i="4"/>
  <c r="X4368" i="4"/>
  <c r="X4369" i="4"/>
  <c r="X4370" i="4"/>
  <c r="X4371" i="4"/>
  <c r="X4372" i="4"/>
  <c r="X4373" i="4"/>
  <c r="X4374" i="4"/>
  <c r="X4375" i="4"/>
  <c r="X4376" i="4"/>
  <c r="X4377" i="4"/>
  <c r="X4378" i="4"/>
  <c r="X4379" i="4"/>
  <c r="X4380" i="4"/>
  <c r="X4381" i="4"/>
  <c r="X4382" i="4"/>
  <c r="X4383" i="4"/>
  <c r="X4384" i="4"/>
  <c r="X4385" i="4"/>
  <c r="X4386" i="4"/>
  <c r="X4387" i="4"/>
  <c r="X4388" i="4"/>
  <c r="X4389" i="4"/>
  <c r="X4390" i="4"/>
  <c r="X4391" i="4"/>
  <c r="X4392" i="4"/>
  <c r="X4393" i="4"/>
  <c r="X4394" i="4"/>
  <c r="X4395" i="4"/>
  <c r="X4396" i="4"/>
  <c r="X4397" i="4"/>
  <c r="X4398" i="4"/>
  <c r="X4399" i="4"/>
  <c r="X4400" i="4"/>
  <c r="X4401" i="4"/>
  <c r="X4402" i="4"/>
  <c r="X4403" i="4"/>
  <c r="X4404" i="4"/>
  <c r="X4405" i="4"/>
  <c r="X4406" i="4"/>
  <c r="X4407" i="4"/>
  <c r="X4408" i="4"/>
  <c r="X4409" i="4"/>
  <c r="X4410" i="4"/>
  <c r="X4411" i="4"/>
  <c r="X4412" i="4"/>
  <c r="X4413" i="4"/>
  <c r="X4414" i="4"/>
  <c r="X4415" i="4"/>
  <c r="X4416" i="4"/>
  <c r="X4417" i="4"/>
  <c r="X4418" i="4"/>
  <c r="X4419" i="4"/>
  <c r="X4420" i="4"/>
  <c r="X4421" i="4"/>
  <c r="X4422" i="4"/>
  <c r="X4423" i="4"/>
  <c r="X4424" i="4"/>
  <c r="X4425" i="4"/>
  <c r="X4426" i="4"/>
  <c r="X4427" i="4"/>
  <c r="X4428" i="4"/>
  <c r="X4429" i="4"/>
  <c r="X4430" i="4"/>
  <c r="X4431" i="4"/>
  <c r="X4432" i="4"/>
  <c r="X4433" i="4"/>
  <c r="X4434" i="4"/>
  <c r="X4435" i="4"/>
  <c r="X4436" i="4"/>
  <c r="X4437" i="4"/>
  <c r="X4438" i="4"/>
  <c r="X4439" i="4"/>
  <c r="X4440" i="4"/>
  <c r="X4441" i="4"/>
  <c r="X4442" i="4"/>
  <c r="X4443" i="4"/>
  <c r="X4444" i="4"/>
  <c r="X4445" i="4"/>
  <c r="X4446" i="4"/>
  <c r="X4447" i="4"/>
  <c r="X4448" i="4"/>
  <c r="X4449" i="4"/>
  <c r="X4450" i="4"/>
  <c r="X4451" i="4"/>
  <c r="X4452" i="4"/>
  <c r="X4453" i="4"/>
  <c r="X4454" i="4"/>
  <c r="X4455" i="4"/>
  <c r="X4456" i="4"/>
  <c r="X4457" i="4"/>
  <c r="X4458" i="4"/>
  <c r="X4459" i="4"/>
  <c r="X4460" i="4"/>
  <c r="X4461" i="4"/>
  <c r="X4462" i="4"/>
  <c r="X4463" i="4"/>
  <c r="X4464" i="4"/>
  <c r="X4465" i="4"/>
  <c r="X4466" i="4"/>
  <c r="X4467" i="4"/>
  <c r="X4468" i="4"/>
  <c r="X4469" i="4"/>
  <c r="X4470" i="4"/>
  <c r="X4471" i="4"/>
  <c r="X4472" i="4"/>
  <c r="X4473" i="4"/>
  <c r="X4474" i="4"/>
  <c r="X4475" i="4"/>
  <c r="X4476" i="4"/>
  <c r="X4477" i="4"/>
  <c r="X4478" i="4"/>
  <c r="X4479" i="4"/>
  <c r="X4480" i="4"/>
  <c r="X4481" i="4"/>
  <c r="X4482" i="4"/>
  <c r="X4483" i="4"/>
  <c r="X4484" i="4"/>
  <c r="X4485" i="4"/>
  <c r="X4486" i="4"/>
  <c r="X4487" i="4"/>
  <c r="X4488" i="4"/>
  <c r="X4489" i="4"/>
  <c r="X4490" i="4"/>
  <c r="X4491" i="4"/>
  <c r="X4492" i="4"/>
  <c r="X4493" i="4"/>
  <c r="X4494" i="4"/>
  <c r="X4495" i="4"/>
  <c r="X4496" i="4"/>
  <c r="X4497" i="4"/>
  <c r="X4498" i="4"/>
  <c r="X4499" i="4"/>
  <c r="X4500" i="4"/>
  <c r="X4501" i="4"/>
  <c r="X4502" i="4"/>
  <c r="X4503" i="4"/>
  <c r="X4504" i="4"/>
  <c r="X4505" i="4"/>
  <c r="X4506" i="4"/>
  <c r="X4507" i="4"/>
  <c r="X4508" i="4"/>
  <c r="X4509" i="4"/>
  <c r="X4510" i="4"/>
  <c r="X4511" i="4"/>
  <c r="X4512" i="4"/>
  <c r="X4513" i="4"/>
  <c r="X4514" i="4"/>
  <c r="X4515" i="4"/>
  <c r="X4516" i="4"/>
  <c r="X4517" i="4"/>
  <c r="X4518" i="4"/>
  <c r="X4519" i="4"/>
  <c r="X4520" i="4"/>
  <c r="X4521" i="4"/>
  <c r="X4522" i="4"/>
  <c r="X4523" i="4"/>
  <c r="X4524" i="4"/>
  <c r="X4525" i="4"/>
  <c r="X4526" i="4"/>
  <c r="X4527" i="4"/>
  <c r="X4528" i="4"/>
  <c r="X4529" i="4"/>
  <c r="X4530" i="4"/>
  <c r="X4531" i="4"/>
  <c r="X4532" i="4"/>
  <c r="X4533" i="4"/>
  <c r="X4534" i="4"/>
  <c r="X4535" i="4"/>
  <c r="X4536" i="4"/>
  <c r="X4537" i="4"/>
  <c r="X4538" i="4"/>
  <c r="X4539" i="4"/>
  <c r="X4540" i="4"/>
  <c r="X4541" i="4"/>
  <c r="X4542" i="4"/>
  <c r="X4543" i="4"/>
  <c r="X4544" i="4"/>
  <c r="X4545" i="4"/>
  <c r="X4546" i="4"/>
  <c r="X4547" i="4"/>
  <c r="X4548" i="4"/>
  <c r="X4549" i="4"/>
  <c r="X4550" i="4"/>
  <c r="X4551" i="4"/>
  <c r="X4552" i="4"/>
  <c r="X4553" i="4"/>
  <c r="X4554" i="4"/>
  <c r="X4555" i="4"/>
  <c r="X4556" i="4"/>
  <c r="X4557" i="4"/>
  <c r="X4558" i="4"/>
  <c r="X4559" i="4"/>
  <c r="X4560" i="4"/>
  <c r="X4561" i="4"/>
  <c r="X4562" i="4"/>
  <c r="X4563" i="4"/>
  <c r="X4564" i="4"/>
  <c r="X4565" i="4"/>
  <c r="X4566" i="4"/>
  <c r="X4567" i="4"/>
  <c r="X4568" i="4"/>
  <c r="X4569" i="4"/>
  <c r="X4570" i="4"/>
  <c r="X4571" i="4"/>
  <c r="X4572" i="4"/>
  <c r="X4573" i="4"/>
  <c r="X4574" i="4"/>
  <c r="X4575" i="4"/>
  <c r="X4576" i="4"/>
  <c r="X4577" i="4"/>
  <c r="X4578" i="4"/>
  <c r="X4579" i="4"/>
  <c r="X4580" i="4"/>
  <c r="X4581" i="4"/>
  <c r="X4582" i="4"/>
  <c r="X4583" i="4"/>
  <c r="X4584" i="4"/>
  <c r="X4585" i="4"/>
  <c r="X4586" i="4"/>
  <c r="X4587" i="4"/>
  <c r="X4588" i="4"/>
  <c r="X4589" i="4"/>
  <c r="X4590" i="4"/>
  <c r="X4591" i="4"/>
  <c r="X4592" i="4"/>
  <c r="X4593" i="4"/>
  <c r="X4594" i="4"/>
  <c r="X4595" i="4"/>
  <c r="X4596" i="4"/>
  <c r="X4597" i="4"/>
  <c r="X4598" i="4"/>
  <c r="X4599" i="4"/>
  <c r="X4600" i="4"/>
  <c r="X4601" i="4"/>
  <c r="X4602" i="4"/>
  <c r="X4603" i="4"/>
  <c r="X4604" i="4"/>
  <c r="X4605" i="4"/>
  <c r="X4606" i="4"/>
  <c r="X4607" i="4"/>
  <c r="X4608" i="4"/>
  <c r="X4609" i="4"/>
  <c r="X4610" i="4"/>
  <c r="X4611" i="4"/>
  <c r="X4612" i="4"/>
  <c r="X4613" i="4"/>
  <c r="X4614" i="4"/>
  <c r="X4615" i="4"/>
  <c r="X4616" i="4"/>
  <c r="X4617" i="4"/>
  <c r="X4618" i="4"/>
  <c r="X4619" i="4"/>
  <c r="X4620" i="4"/>
  <c r="X4621" i="4"/>
  <c r="X4622" i="4"/>
  <c r="X4623" i="4"/>
  <c r="X4624" i="4"/>
  <c r="X4625" i="4"/>
  <c r="X4626" i="4"/>
  <c r="X4627" i="4"/>
  <c r="X4628" i="4"/>
  <c r="X4629" i="4"/>
  <c r="X4630" i="4"/>
  <c r="X4631" i="4"/>
  <c r="X4632" i="4"/>
  <c r="X4633" i="4"/>
  <c r="X4634" i="4"/>
  <c r="X4635" i="4"/>
  <c r="X4636" i="4"/>
  <c r="X4637" i="4"/>
  <c r="X4638" i="4"/>
  <c r="X4639" i="4"/>
  <c r="X4640" i="4"/>
  <c r="X4641" i="4"/>
  <c r="X4642" i="4"/>
  <c r="X4643" i="4"/>
  <c r="X4644" i="4"/>
  <c r="X4645" i="4"/>
  <c r="X4646" i="4"/>
  <c r="X4647" i="4"/>
  <c r="X4648" i="4"/>
  <c r="X4649" i="4"/>
  <c r="X4650" i="4"/>
  <c r="X4651" i="4"/>
  <c r="X4652" i="4"/>
  <c r="X4653" i="4"/>
  <c r="X4654" i="4"/>
  <c r="X4655" i="4"/>
  <c r="X4656" i="4"/>
  <c r="X4657" i="4"/>
  <c r="X4658" i="4"/>
  <c r="X4659" i="4"/>
  <c r="X4660" i="4"/>
  <c r="X4661" i="4"/>
  <c r="X4662" i="4"/>
  <c r="X4663" i="4"/>
  <c r="X4664" i="4"/>
  <c r="X4665" i="4"/>
  <c r="X4666" i="4"/>
  <c r="X4667" i="4"/>
  <c r="X4668" i="4"/>
  <c r="X4669" i="4"/>
  <c r="X4670" i="4"/>
  <c r="X4671" i="4"/>
  <c r="X4672" i="4"/>
  <c r="X4673" i="4"/>
  <c r="X4674" i="4"/>
  <c r="X4675" i="4"/>
  <c r="X4676" i="4"/>
  <c r="X4677" i="4"/>
  <c r="X4678" i="4"/>
  <c r="X4679" i="4"/>
  <c r="X4680" i="4"/>
  <c r="X4681" i="4"/>
  <c r="X4682" i="4"/>
  <c r="X4683" i="4"/>
  <c r="X4684" i="4"/>
  <c r="X4685" i="4"/>
  <c r="X4686" i="4"/>
  <c r="X4687" i="4"/>
  <c r="X4688" i="4"/>
  <c r="X4689" i="4"/>
  <c r="X4690" i="4"/>
  <c r="X4691" i="4"/>
  <c r="X4692" i="4"/>
  <c r="X4693" i="4"/>
  <c r="X4694" i="4"/>
  <c r="X4695" i="4"/>
  <c r="X4696" i="4"/>
  <c r="X4697" i="4"/>
  <c r="X4698" i="4"/>
  <c r="X4699" i="4"/>
  <c r="X4700" i="4"/>
  <c r="X4701" i="4"/>
  <c r="X4702" i="4"/>
  <c r="X4703" i="4"/>
  <c r="X4704" i="4"/>
  <c r="X4705" i="4"/>
  <c r="X4706" i="4"/>
  <c r="X4707" i="4"/>
  <c r="X4708" i="4"/>
  <c r="X4709" i="4"/>
  <c r="X4710" i="4"/>
  <c r="X4711" i="4"/>
  <c r="X4712" i="4"/>
  <c r="X4713" i="4"/>
  <c r="X4714" i="4"/>
  <c r="X4715" i="4"/>
  <c r="X4716" i="4"/>
  <c r="X4717" i="4"/>
  <c r="X4718" i="4"/>
  <c r="X4719" i="4"/>
  <c r="X4720" i="4"/>
  <c r="X4721" i="4"/>
  <c r="X4722" i="4"/>
  <c r="X4723" i="4"/>
  <c r="X4724" i="4"/>
  <c r="X4725" i="4"/>
  <c r="X4726" i="4"/>
  <c r="X4727" i="4"/>
  <c r="X4728" i="4"/>
  <c r="X4729" i="4"/>
  <c r="X4730" i="4"/>
  <c r="X4731" i="4"/>
  <c r="X4732" i="4"/>
  <c r="X4733" i="4"/>
  <c r="X4734" i="4"/>
  <c r="X4735" i="4"/>
  <c r="X4736" i="4"/>
  <c r="X4737" i="4"/>
  <c r="X4738" i="4"/>
  <c r="X4739" i="4"/>
  <c r="X4740" i="4"/>
  <c r="X4741" i="4"/>
  <c r="X4742" i="4"/>
  <c r="X4743" i="4"/>
  <c r="X4744" i="4"/>
  <c r="X4745" i="4"/>
  <c r="X4746" i="4"/>
  <c r="X4747" i="4"/>
  <c r="X4748" i="4"/>
  <c r="X4749" i="4"/>
  <c r="X4750" i="4"/>
  <c r="X4751" i="4"/>
  <c r="X4752" i="4"/>
  <c r="X4753" i="4"/>
  <c r="X4754" i="4"/>
  <c r="X4755" i="4"/>
  <c r="X4756" i="4"/>
  <c r="X4757" i="4"/>
  <c r="X4758" i="4"/>
  <c r="X4759" i="4"/>
  <c r="X4760" i="4"/>
  <c r="X4761" i="4"/>
  <c r="X4762" i="4"/>
  <c r="X4763" i="4"/>
  <c r="X4764" i="4"/>
  <c r="X4765" i="4"/>
  <c r="X4766" i="4"/>
  <c r="X4767" i="4"/>
  <c r="X4768" i="4"/>
  <c r="X4769" i="4"/>
  <c r="X4770" i="4"/>
  <c r="X4771" i="4"/>
  <c r="X4772" i="4"/>
  <c r="X4773" i="4"/>
  <c r="X4774" i="4"/>
  <c r="X4775" i="4"/>
  <c r="X4776" i="4"/>
  <c r="X4777" i="4"/>
  <c r="X4778" i="4"/>
  <c r="X4779" i="4"/>
  <c r="X4780" i="4"/>
  <c r="X4781" i="4"/>
  <c r="X4782" i="4"/>
  <c r="X4783" i="4"/>
  <c r="X4784" i="4"/>
  <c r="X4785" i="4"/>
  <c r="X4786" i="4"/>
  <c r="X4787" i="4"/>
  <c r="X4788" i="4"/>
  <c r="X4789" i="4"/>
  <c r="X4790" i="4"/>
  <c r="X4791" i="4"/>
  <c r="X4792" i="4"/>
  <c r="X4793" i="4"/>
  <c r="X4794" i="4"/>
  <c r="X4795" i="4"/>
  <c r="X4796" i="4"/>
  <c r="X4797" i="4"/>
  <c r="X4798" i="4"/>
  <c r="X4799" i="4"/>
  <c r="X4800" i="4"/>
  <c r="X4801" i="4"/>
  <c r="X4802" i="4"/>
  <c r="X4803" i="4"/>
  <c r="X4804" i="4"/>
  <c r="X4805" i="4"/>
  <c r="X4806" i="4"/>
  <c r="X4807" i="4"/>
  <c r="X4808" i="4"/>
  <c r="X4809" i="4"/>
  <c r="X4810" i="4"/>
  <c r="X4811" i="4"/>
  <c r="X4812" i="4"/>
  <c r="X4813" i="4"/>
  <c r="X4814" i="4"/>
  <c r="X4815" i="4"/>
  <c r="X4816" i="4"/>
  <c r="X4817" i="4"/>
  <c r="X4818" i="4"/>
  <c r="X4819" i="4"/>
  <c r="X4820" i="4"/>
  <c r="X4821" i="4"/>
  <c r="X4822" i="4"/>
  <c r="X4823" i="4"/>
  <c r="X4824" i="4"/>
  <c r="X4825" i="4"/>
  <c r="X4826" i="4"/>
  <c r="X4827" i="4"/>
  <c r="X4828" i="4"/>
  <c r="X4829" i="4"/>
  <c r="X4830" i="4"/>
  <c r="X4831" i="4"/>
  <c r="X4832" i="4"/>
  <c r="X4833" i="4"/>
  <c r="X4834" i="4"/>
  <c r="X4835" i="4"/>
  <c r="X4836" i="4"/>
  <c r="X4837" i="4"/>
  <c r="X4838" i="4"/>
  <c r="X4839" i="4"/>
  <c r="X4840" i="4"/>
  <c r="X4841" i="4"/>
  <c r="X4842" i="4"/>
  <c r="X4843" i="4"/>
  <c r="X4844" i="4"/>
  <c r="X4845" i="4"/>
  <c r="X4846" i="4"/>
  <c r="X4847" i="4"/>
  <c r="X4848" i="4"/>
  <c r="X4849" i="4"/>
  <c r="X4850" i="4"/>
  <c r="X4851" i="4"/>
  <c r="X4852" i="4"/>
  <c r="X4853" i="4"/>
  <c r="X4854" i="4"/>
  <c r="X4855" i="4"/>
  <c r="X4856" i="4"/>
  <c r="X4857" i="4"/>
  <c r="X4858" i="4"/>
  <c r="X4859" i="4"/>
  <c r="X4860" i="4"/>
  <c r="X4861" i="4"/>
  <c r="X4862" i="4"/>
  <c r="X4863" i="4"/>
  <c r="X4864" i="4"/>
  <c r="X4865" i="4"/>
  <c r="X4866" i="4"/>
  <c r="X4867" i="4"/>
  <c r="X4868" i="4"/>
  <c r="X4869" i="4"/>
  <c r="X4870" i="4"/>
  <c r="X4871" i="4"/>
  <c r="X4872" i="4"/>
  <c r="X4873" i="4"/>
  <c r="X4874" i="4"/>
  <c r="X4875" i="4"/>
  <c r="X4876" i="4"/>
  <c r="X4877" i="4"/>
  <c r="X4878" i="4"/>
  <c r="X4879" i="4"/>
  <c r="X4880" i="4"/>
  <c r="X4881" i="4"/>
  <c r="X4882" i="4"/>
  <c r="X4883" i="4"/>
  <c r="X4884" i="4"/>
  <c r="X4885" i="4"/>
  <c r="X4886" i="4"/>
  <c r="X4887" i="4"/>
  <c r="X4888" i="4"/>
  <c r="X4889" i="4"/>
  <c r="X4890" i="4"/>
  <c r="X4891" i="4"/>
  <c r="X4892" i="4"/>
  <c r="X4893" i="4"/>
  <c r="X4894" i="4"/>
  <c r="X4895" i="4"/>
  <c r="X4896" i="4"/>
  <c r="X4897" i="4"/>
  <c r="X4898" i="4"/>
  <c r="X4899" i="4"/>
  <c r="X4900" i="4"/>
  <c r="X4901" i="4"/>
  <c r="X4902" i="4"/>
  <c r="X4903" i="4"/>
  <c r="X4904" i="4"/>
  <c r="X4905" i="4"/>
  <c r="X4906" i="4"/>
  <c r="X4907" i="4"/>
  <c r="X4908" i="4"/>
  <c r="X4909" i="4"/>
  <c r="X4910" i="4"/>
  <c r="X4911" i="4"/>
  <c r="X4912" i="4"/>
  <c r="X4913" i="4"/>
  <c r="X4914" i="4"/>
  <c r="X4915" i="4"/>
  <c r="X4916" i="4"/>
  <c r="X4917" i="4"/>
  <c r="X4918" i="4"/>
  <c r="X4919" i="4"/>
  <c r="X4920" i="4"/>
  <c r="X4921" i="4"/>
  <c r="X4922" i="4"/>
  <c r="X4923" i="4"/>
  <c r="X4924" i="4"/>
  <c r="X4925" i="4"/>
  <c r="X4926" i="4"/>
  <c r="X4927" i="4"/>
  <c r="X4928" i="4"/>
  <c r="X4929" i="4"/>
  <c r="X4930" i="4"/>
  <c r="X4931" i="4"/>
  <c r="X4932" i="4"/>
  <c r="X4933" i="4"/>
  <c r="X4934" i="4"/>
  <c r="X4935" i="4"/>
  <c r="X4936" i="4"/>
  <c r="X4937" i="4"/>
  <c r="X4938" i="4"/>
  <c r="X4939" i="4"/>
  <c r="X4940" i="4"/>
  <c r="X4941" i="4"/>
  <c r="X4942" i="4"/>
  <c r="X4943" i="4"/>
  <c r="X4944" i="4"/>
  <c r="X4945" i="4"/>
  <c r="X4946" i="4"/>
  <c r="X4947" i="4"/>
  <c r="X4948" i="4"/>
  <c r="X4949" i="4"/>
  <c r="X4950" i="4"/>
  <c r="X4951" i="4"/>
  <c r="X4952" i="4"/>
  <c r="X4953" i="4"/>
  <c r="X4954" i="4"/>
  <c r="X4955" i="4"/>
  <c r="X4956" i="4"/>
  <c r="X4957" i="4"/>
  <c r="X4958" i="4"/>
  <c r="X4959" i="4"/>
  <c r="X4960" i="4"/>
  <c r="X4961" i="4"/>
  <c r="X4962" i="4"/>
  <c r="X4963" i="4"/>
  <c r="X4964" i="4"/>
  <c r="X4965" i="4"/>
  <c r="X4966" i="4"/>
  <c r="X4967" i="4"/>
  <c r="X4968" i="4"/>
  <c r="X4969" i="4"/>
  <c r="X4970" i="4"/>
  <c r="X4971" i="4"/>
  <c r="X4972" i="4"/>
  <c r="X4973" i="4"/>
  <c r="X4974" i="4"/>
  <c r="X4975" i="4"/>
  <c r="X4976" i="4"/>
  <c r="X4977" i="4"/>
  <c r="X4978" i="4"/>
  <c r="X4979" i="4"/>
  <c r="X4980" i="4"/>
  <c r="X4981" i="4"/>
  <c r="X4982" i="4"/>
  <c r="X4983" i="4"/>
  <c r="X4984" i="4"/>
  <c r="X4985" i="4"/>
  <c r="X4986" i="4"/>
  <c r="X4987" i="4"/>
  <c r="X4988" i="4"/>
  <c r="X4989" i="4"/>
  <c r="X4990" i="4"/>
  <c r="X4991" i="4"/>
  <c r="X4992" i="4"/>
  <c r="X4993" i="4"/>
  <c r="X4994" i="4"/>
  <c r="X4995" i="4"/>
  <c r="X4996" i="4"/>
  <c r="X4997" i="4"/>
  <c r="X4998" i="4"/>
  <c r="X4999" i="4"/>
  <c r="X5000" i="4"/>
  <c r="X5001" i="4"/>
  <c r="T2" i="4"/>
  <c r="T3" i="4"/>
  <c r="T4" i="4"/>
  <c r="T5" i="4"/>
  <c r="T6" i="4"/>
  <c r="T7" i="4"/>
  <c r="T8" i="4"/>
  <c r="T9" i="4"/>
  <c r="T10" i="4"/>
  <c r="T11" i="4"/>
  <c r="T12" i="4"/>
  <c r="T13" i="4"/>
  <c r="T14" i="4"/>
  <c r="T15" i="4"/>
  <c r="T16" i="4"/>
  <c r="T17" i="4"/>
  <c r="T18" i="4"/>
  <c r="T19" i="4"/>
  <c r="T20" i="4"/>
  <c r="T21" i="4"/>
  <c r="T22" i="4"/>
  <c r="T23" i="4"/>
  <c r="T24" i="4"/>
  <c r="T25" i="4"/>
  <c r="T26" i="4"/>
  <c r="T27" i="4"/>
  <c r="T28" i="4"/>
  <c r="T29" i="4"/>
  <c r="T30" i="4"/>
  <c r="T31" i="4"/>
  <c r="T32" i="4"/>
  <c r="T33" i="4"/>
  <c r="T34" i="4"/>
  <c r="T35" i="4"/>
  <c r="T36" i="4"/>
  <c r="T37" i="4"/>
  <c r="T38" i="4"/>
  <c r="T39" i="4"/>
  <c r="T40" i="4"/>
  <c r="T41" i="4"/>
  <c r="T42" i="4"/>
  <c r="T43" i="4"/>
  <c r="T44" i="4"/>
  <c r="T45" i="4"/>
  <c r="T46" i="4"/>
  <c r="T47" i="4"/>
  <c r="T48" i="4"/>
  <c r="T49" i="4"/>
  <c r="T50" i="4"/>
  <c r="T51" i="4"/>
  <c r="T52" i="4"/>
  <c r="T53" i="4"/>
  <c r="T54" i="4"/>
  <c r="T55" i="4"/>
  <c r="T56" i="4"/>
  <c r="T57" i="4"/>
  <c r="T58" i="4"/>
  <c r="T59" i="4"/>
  <c r="T60" i="4"/>
  <c r="T61" i="4"/>
  <c r="T62" i="4"/>
  <c r="T63" i="4"/>
  <c r="T64" i="4"/>
  <c r="T65" i="4"/>
  <c r="T66" i="4"/>
  <c r="T67" i="4"/>
  <c r="T68" i="4"/>
  <c r="T69" i="4"/>
  <c r="T70" i="4"/>
  <c r="T71" i="4"/>
  <c r="T72" i="4"/>
  <c r="T73" i="4"/>
  <c r="T74" i="4"/>
  <c r="T75" i="4"/>
  <c r="T76" i="4"/>
  <c r="T77" i="4"/>
  <c r="T78" i="4"/>
  <c r="T79" i="4"/>
  <c r="T80" i="4"/>
  <c r="T81" i="4"/>
  <c r="T82" i="4"/>
  <c r="T83" i="4"/>
  <c r="T84" i="4"/>
  <c r="T85" i="4"/>
  <c r="T86" i="4"/>
  <c r="T87" i="4"/>
  <c r="T88" i="4"/>
  <c r="T89" i="4"/>
  <c r="T90" i="4"/>
  <c r="T91" i="4"/>
  <c r="T92" i="4"/>
  <c r="T93" i="4"/>
  <c r="T94" i="4"/>
  <c r="T95" i="4"/>
  <c r="T96" i="4"/>
  <c r="T97" i="4"/>
  <c r="T98" i="4"/>
  <c r="T99" i="4"/>
  <c r="T100" i="4"/>
  <c r="T101" i="4"/>
  <c r="T102" i="4"/>
  <c r="T103" i="4"/>
  <c r="T104" i="4"/>
  <c r="T105" i="4"/>
  <c r="T106" i="4"/>
  <c r="T107" i="4"/>
  <c r="T108" i="4"/>
  <c r="T109" i="4"/>
  <c r="T110" i="4"/>
  <c r="T111" i="4"/>
  <c r="T112" i="4"/>
  <c r="T113" i="4"/>
  <c r="T114" i="4"/>
  <c r="T115" i="4"/>
  <c r="T116" i="4"/>
  <c r="T117" i="4"/>
  <c r="T118" i="4"/>
  <c r="T119" i="4"/>
  <c r="T120" i="4"/>
  <c r="T121" i="4"/>
  <c r="T122" i="4"/>
  <c r="T123" i="4"/>
  <c r="T124" i="4"/>
  <c r="T125" i="4"/>
  <c r="T126" i="4"/>
  <c r="T127" i="4"/>
  <c r="T128" i="4"/>
  <c r="T129" i="4"/>
  <c r="T130" i="4"/>
  <c r="T131" i="4"/>
  <c r="T132" i="4"/>
  <c r="T133" i="4"/>
  <c r="T134" i="4"/>
  <c r="T135" i="4"/>
  <c r="T136" i="4"/>
  <c r="T137" i="4"/>
  <c r="T138" i="4"/>
  <c r="T139" i="4"/>
  <c r="T140" i="4"/>
  <c r="T141" i="4"/>
  <c r="T142" i="4"/>
  <c r="T143" i="4"/>
  <c r="T144" i="4"/>
  <c r="T145" i="4"/>
  <c r="T146" i="4"/>
  <c r="T147" i="4"/>
  <c r="T148" i="4"/>
  <c r="T149" i="4"/>
  <c r="T150" i="4"/>
  <c r="T151" i="4"/>
  <c r="T152" i="4"/>
  <c r="T153" i="4"/>
  <c r="T154" i="4"/>
  <c r="T155" i="4"/>
  <c r="T156" i="4"/>
  <c r="T157" i="4"/>
  <c r="T158" i="4"/>
  <c r="T159" i="4"/>
  <c r="T160" i="4"/>
  <c r="T161" i="4"/>
  <c r="T162" i="4"/>
  <c r="T163" i="4"/>
  <c r="T164" i="4"/>
  <c r="T165" i="4"/>
  <c r="T166" i="4"/>
  <c r="T167" i="4"/>
  <c r="T168" i="4"/>
  <c r="T169" i="4"/>
  <c r="T170" i="4"/>
  <c r="T171" i="4"/>
  <c r="T172" i="4"/>
  <c r="T173" i="4"/>
  <c r="T174" i="4"/>
  <c r="T175" i="4"/>
  <c r="T176" i="4"/>
  <c r="T177" i="4"/>
  <c r="T178" i="4"/>
  <c r="T179" i="4"/>
  <c r="T180" i="4"/>
  <c r="T181" i="4"/>
  <c r="T182" i="4"/>
  <c r="T183" i="4"/>
  <c r="T184" i="4"/>
  <c r="T185" i="4"/>
  <c r="T186" i="4"/>
  <c r="T187" i="4"/>
  <c r="T188" i="4"/>
  <c r="T189" i="4"/>
  <c r="T190" i="4"/>
  <c r="T191" i="4"/>
  <c r="T192" i="4"/>
  <c r="T193" i="4"/>
  <c r="T194" i="4"/>
  <c r="T195" i="4"/>
  <c r="T196" i="4"/>
  <c r="T197" i="4"/>
  <c r="T198" i="4"/>
  <c r="T199" i="4"/>
  <c r="T200" i="4"/>
  <c r="T201" i="4"/>
  <c r="T202" i="4"/>
  <c r="T203" i="4"/>
  <c r="T204" i="4"/>
  <c r="T205" i="4"/>
  <c r="T206" i="4"/>
  <c r="T207" i="4"/>
  <c r="T208" i="4"/>
  <c r="T209" i="4"/>
  <c r="T210" i="4"/>
  <c r="T211" i="4"/>
  <c r="T212" i="4"/>
  <c r="T213" i="4"/>
  <c r="T214" i="4"/>
  <c r="T215" i="4"/>
  <c r="T216" i="4"/>
  <c r="T217" i="4"/>
  <c r="T218" i="4"/>
  <c r="T219" i="4"/>
  <c r="T220" i="4"/>
  <c r="T221" i="4"/>
  <c r="T222" i="4"/>
  <c r="T223" i="4"/>
  <c r="T224" i="4"/>
  <c r="T225" i="4"/>
  <c r="T226" i="4"/>
  <c r="T227" i="4"/>
  <c r="T228" i="4"/>
  <c r="T229" i="4"/>
  <c r="T230" i="4"/>
  <c r="T231" i="4"/>
  <c r="T232" i="4"/>
  <c r="T233" i="4"/>
  <c r="T234" i="4"/>
  <c r="T235" i="4"/>
  <c r="T236" i="4"/>
  <c r="T237" i="4"/>
  <c r="T238" i="4"/>
  <c r="T239" i="4"/>
  <c r="T240" i="4"/>
  <c r="T241" i="4"/>
  <c r="T242" i="4"/>
  <c r="T243" i="4"/>
  <c r="T244" i="4"/>
  <c r="T245" i="4"/>
  <c r="T246" i="4"/>
  <c r="T247" i="4"/>
  <c r="T248" i="4"/>
  <c r="T249" i="4"/>
  <c r="T250" i="4"/>
  <c r="T251" i="4"/>
  <c r="T252" i="4"/>
  <c r="T253" i="4"/>
  <c r="T254" i="4"/>
  <c r="T255" i="4"/>
  <c r="T256" i="4"/>
  <c r="T257" i="4"/>
  <c r="T258" i="4"/>
  <c r="T259" i="4"/>
  <c r="T260" i="4"/>
  <c r="T261" i="4"/>
  <c r="T262" i="4"/>
  <c r="T263" i="4"/>
  <c r="T264" i="4"/>
  <c r="T265" i="4"/>
  <c r="T266" i="4"/>
  <c r="T267" i="4"/>
  <c r="T268" i="4"/>
  <c r="T269" i="4"/>
  <c r="T270" i="4"/>
  <c r="T271" i="4"/>
  <c r="T272" i="4"/>
  <c r="T273" i="4"/>
  <c r="T274" i="4"/>
  <c r="T275" i="4"/>
  <c r="T276" i="4"/>
  <c r="T277" i="4"/>
  <c r="T278" i="4"/>
  <c r="T279" i="4"/>
  <c r="T280" i="4"/>
  <c r="T281" i="4"/>
  <c r="T282" i="4"/>
  <c r="T283" i="4"/>
  <c r="T284" i="4"/>
  <c r="T285" i="4"/>
  <c r="T286" i="4"/>
  <c r="T287" i="4"/>
  <c r="T288" i="4"/>
  <c r="T289" i="4"/>
  <c r="T290" i="4"/>
  <c r="T291" i="4"/>
  <c r="T292" i="4"/>
  <c r="T293" i="4"/>
  <c r="T294" i="4"/>
  <c r="T295" i="4"/>
  <c r="T296" i="4"/>
  <c r="T297" i="4"/>
  <c r="T298" i="4"/>
  <c r="T299" i="4"/>
  <c r="T300" i="4"/>
  <c r="T301" i="4"/>
  <c r="T302" i="4"/>
  <c r="T303" i="4"/>
  <c r="T304" i="4"/>
  <c r="T305" i="4"/>
  <c r="T306" i="4"/>
  <c r="T307" i="4"/>
  <c r="T308" i="4"/>
  <c r="T309" i="4"/>
  <c r="T310" i="4"/>
  <c r="T311" i="4"/>
  <c r="T312" i="4"/>
  <c r="T313" i="4"/>
  <c r="T314" i="4"/>
  <c r="T315" i="4"/>
  <c r="T316" i="4"/>
  <c r="T317" i="4"/>
  <c r="T318" i="4"/>
  <c r="T319" i="4"/>
  <c r="T320" i="4"/>
  <c r="T321" i="4"/>
  <c r="T322" i="4"/>
  <c r="T323" i="4"/>
  <c r="T324" i="4"/>
  <c r="T325" i="4"/>
  <c r="T326" i="4"/>
  <c r="T327" i="4"/>
  <c r="T328" i="4"/>
  <c r="T329" i="4"/>
  <c r="T330" i="4"/>
  <c r="T331" i="4"/>
  <c r="T332" i="4"/>
  <c r="T333" i="4"/>
  <c r="T334" i="4"/>
  <c r="T335" i="4"/>
  <c r="T336" i="4"/>
  <c r="T337" i="4"/>
  <c r="T338" i="4"/>
  <c r="T339" i="4"/>
  <c r="T340" i="4"/>
  <c r="T341" i="4"/>
  <c r="T342" i="4"/>
  <c r="T343" i="4"/>
  <c r="T344" i="4"/>
  <c r="T345" i="4"/>
  <c r="T346" i="4"/>
  <c r="T347" i="4"/>
  <c r="T348" i="4"/>
  <c r="T349" i="4"/>
  <c r="T350" i="4"/>
  <c r="T351" i="4"/>
  <c r="T352" i="4"/>
  <c r="T353" i="4"/>
  <c r="T354" i="4"/>
  <c r="T355" i="4"/>
  <c r="T356" i="4"/>
  <c r="T357" i="4"/>
  <c r="T358" i="4"/>
  <c r="T359" i="4"/>
  <c r="T360" i="4"/>
  <c r="T361" i="4"/>
  <c r="T362" i="4"/>
  <c r="T363" i="4"/>
  <c r="T364" i="4"/>
  <c r="T365" i="4"/>
  <c r="T366" i="4"/>
  <c r="T367" i="4"/>
  <c r="T368" i="4"/>
  <c r="T369" i="4"/>
  <c r="T370" i="4"/>
  <c r="T371" i="4"/>
  <c r="T372" i="4"/>
  <c r="T373" i="4"/>
  <c r="T374" i="4"/>
  <c r="T375" i="4"/>
  <c r="T376" i="4"/>
  <c r="T377" i="4"/>
  <c r="T378" i="4"/>
  <c r="T379" i="4"/>
  <c r="T380" i="4"/>
  <c r="T381" i="4"/>
  <c r="T382" i="4"/>
  <c r="T383" i="4"/>
  <c r="T384" i="4"/>
  <c r="T385" i="4"/>
  <c r="T386" i="4"/>
  <c r="T387" i="4"/>
  <c r="T388" i="4"/>
  <c r="T389" i="4"/>
  <c r="T390" i="4"/>
  <c r="T391" i="4"/>
  <c r="T392" i="4"/>
  <c r="T393" i="4"/>
  <c r="T394" i="4"/>
  <c r="T395" i="4"/>
  <c r="T396" i="4"/>
  <c r="T397" i="4"/>
  <c r="T398" i="4"/>
  <c r="T399" i="4"/>
  <c r="T400" i="4"/>
  <c r="T401" i="4"/>
  <c r="T402" i="4"/>
  <c r="T403" i="4"/>
  <c r="T404" i="4"/>
  <c r="T405" i="4"/>
  <c r="T406" i="4"/>
  <c r="T407" i="4"/>
  <c r="T408" i="4"/>
  <c r="T409" i="4"/>
  <c r="T410" i="4"/>
  <c r="T411" i="4"/>
  <c r="T412" i="4"/>
  <c r="T413" i="4"/>
  <c r="T414" i="4"/>
  <c r="T415" i="4"/>
  <c r="T416" i="4"/>
  <c r="T417" i="4"/>
  <c r="T418" i="4"/>
  <c r="T419" i="4"/>
  <c r="T420" i="4"/>
  <c r="T421" i="4"/>
  <c r="T422" i="4"/>
  <c r="T423" i="4"/>
  <c r="T424" i="4"/>
  <c r="T425" i="4"/>
  <c r="T426" i="4"/>
  <c r="T427" i="4"/>
  <c r="T428" i="4"/>
  <c r="T429" i="4"/>
  <c r="T430" i="4"/>
  <c r="T431" i="4"/>
  <c r="T432" i="4"/>
  <c r="T433" i="4"/>
  <c r="T434" i="4"/>
  <c r="T435" i="4"/>
  <c r="T436" i="4"/>
  <c r="T437" i="4"/>
  <c r="T438" i="4"/>
  <c r="T439" i="4"/>
  <c r="T440" i="4"/>
  <c r="T441" i="4"/>
  <c r="T442" i="4"/>
  <c r="T443" i="4"/>
  <c r="T444" i="4"/>
  <c r="T445" i="4"/>
  <c r="T446" i="4"/>
  <c r="T447" i="4"/>
  <c r="T448" i="4"/>
  <c r="T449" i="4"/>
  <c r="T450" i="4"/>
  <c r="T451" i="4"/>
  <c r="T452" i="4"/>
  <c r="T453" i="4"/>
  <c r="T454" i="4"/>
  <c r="T455" i="4"/>
  <c r="T456" i="4"/>
  <c r="T457" i="4"/>
  <c r="T458" i="4"/>
  <c r="T459" i="4"/>
  <c r="T460" i="4"/>
  <c r="T461" i="4"/>
  <c r="T462" i="4"/>
  <c r="T463" i="4"/>
  <c r="T464" i="4"/>
  <c r="T465" i="4"/>
  <c r="T466" i="4"/>
  <c r="T467" i="4"/>
  <c r="T468" i="4"/>
  <c r="T469" i="4"/>
  <c r="T470" i="4"/>
  <c r="T471" i="4"/>
  <c r="T472" i="4"/>
  <c r="T473" i="4"/>
  <c r="T474" i="4"/>
  <c r="T475" i="4"/>
  <c r="T476" i="4"/>
  <c r="T477" i="4"/>
  <c r="T478" i="4"/>
  <c r="T479" i="4"/>
  <c r="T480" i="4"/>
  <c r="T481" i="4"/>
  <c r="T482" i="4"/>
  <c r="T483" i="4"/>
  <c r="T484" i="4"/>
  <c r="T485" i="4"/>
  <c r="T486" i="4"/>
  <c r="T487" i="4"/>
  <c r="T488" i="4"/>
  <c r="T489" i="4"/>
  <c r="T490" i="4"/>
  <c r="T491" i="4"/>
  <c r="T492" i="4"/>
  <c r="T493" i="4"/>
  <c r="T494" i="4"/>
  <c r="T495" i="4"/>
  <c r="T496" i="4"/>
  <c r="T497" i="4"/>
  <c r="T498" i="4"/>
  <c r="T499" i="4"/>
  <c r="T500" i="4"/>
  <c r="T501" i="4"/>
  <c r="T502" i="4"/>
  <c r="T503" i="4"/>
  <c r="T504" i="4"/>
  <c r="T505" i="4"/>
  <c r="T506" i="4"/>
  <c r="T507" i="4"/>
  <c r="T508" i="4"/>
  <c r="T509" i="4"/>
  <c r="T510" i="4"/>
  <c r="T511" i="4"/>
  <c r="T512" i="4"/>
  <c r="T513" i="4"/>
  <c r="T514" i="4"/>
  <c r="T515" i="4"/>
  <c r="T516" i="4"/>
  <c r="T517" i="4"/>
  <c r="T518" i="4"/>
  <c r="T519" i="4"/>
  <c r="T520" i="4"/>
  <c r="T521" i="4"/>
  <c r="T522" i="4"/>
  <c r="T523" i="4"/>
  <c r="T524" i="4"/>
  <c r="T525" i="4"/>
  <c r="T526" i="4"/>
  <c r="T527" i="4"/>
  <c r="T528" i="4"/>
  <c r="T529" i="4"/>
  <c r="T530" i="4"/>
  <c r="T531" i="4"/>
  <c r="T532" i="4"/>
  <c r="T533" i="4"/>
  <c r="T534" i="4"/>
  <c r="T535" i="4"/>
  <c r="T536" i="4"/>
  <c r="T537" i="4"/>
  <c r="T538" i="4"/>
  <c r="T539" i="4"/>
  <c r="T540" i="4"/>
  <c r="T541" i="4"/>
  <c r="T542" i="4"/>
  <c r="T543" i="4"/>
  <c r="T544" i="4"/>
  <c r="T545" i="4"/>
  <c r="T546" i="4"/>
  <c r="T547" i="4"/>
  <c r="T548" i="4"/>
  <c r="T549" i="4"/>
  <c r="T550" i="4"/>
  <c r="T551" i="4"/>
  <c r="T552" i="4"/>
  <c r="T553" i="4"/>
  <c r="T554" i="4"/>
  <c r="T555" i="4"/>
  <c r="T556" i="4"/>
  <c r="T557" i="4"/>
  <c r="T558" i="4"/>
  <c r="T559" i="4"/>
  <c r="T560" i="4"/>
  <c r="T561" i="4"/>
  <c r="T562" i="4"/>
  <c r="T563" i="4"/>
  <c r="T564" i="4"/>
  <c r="T565" i="4"/>
  <c r="T566" i="4"/>
  <c r="T567" i="4"/>
  <c r="T568" i="4"/>
  <c r="T569" i="4"/>
  <c r="T570" i="4"/>
  <c r="T571" i="4"/>
  <c r="T572" i="4"/>
  <c r="T573" i="4"/>
  <c r="T574" i="4"/>
  <c r="T575" i="4"/>
  <c r="T576" i="4"/>
  <c r="T577" i="4"/>
  <c r="T578" i="4"/>
  <c r="T579" i="4"/>
  <c r="T580" i="4"/>
  <c r="T581" i="4"/>
  <c r="T582" i="4"/>
  <c r="T583" i="4"/>
  <c r="T584" i="4"/>
  <c r="T585" i="4"/>
  <c r="T586" i="4"/>
  <c r="T587" i="4"/>
  <c r="T588" i="4"/>
  <c r="T589" i="4"/>
  <c r="T590" i="4"/>
  <c r="T591" i="4"/>
  <c r="T592" i="4"/>
  <c r="T593" i="4"/>
  <c r="T594" i="4"/>
  <c r="T595" i="4"/>
  <c r="T596" i="4"/>
  <c r="T597" i="4"/>
  <c r="T598" i="4"/>
  <c r="T599" i="4"/>
  <c r="T600" i="4"/>
  <c r="T601" i="4"/>
  <c r="T602" i="4"/>
  <c r="T603" i="4"/>
  <c r="T604" i="4"/>
  <c r="T605" i="4"/>
  <c r="T606" i="4"/>
  <c r="T607" i="4"/>
  <c r="T608" i="4"/>
  <c r="T609" i="4"/>
  <c r="T610" i="4"/>
  <c r="T611" i="4"/>
  <c r="T612" i="4"/>
  <c r="T613" i="4"/>
  <c r="T614" i="4"/>
  <c r="T615" i="4"/>
  <c r="T616" i="4"/>
  <c r="T617" i="4"/>
  <c r="T618" i="4"/>
  <c r="T619" i="4"/>
  <c r="T620" i="4"/>
  <c r="T621" i="4"/>
  <c r="T622" i="4"/>
  <c r="T623" i="4"/>
  <c r="T624" i="4"/>
  <c r="T625" i="4"/>
  <c r="T626" i="4"/>
  <c r="T627" i="4"/>
  <c r="T628" i="4"/>
  <c r="T629" i="4"/>
  <c r="T630" i="4"/>
  <c r="T631" i="4"/>
  <c r="T632" i="4"/>
  <c r="T633" i="4"/>
  <c r="T634" i="4"/>
  <c r="T635" i="4"/>
  <c r="T636" i="4"/>
  <c r="T637" i="4"/>
  <c r="T638" i="4"/>
  <c r="T639" i="4"/>
  <c r="T640" i="4"/>
  <c r="T641" i="4"/>
  <c r="T642" i="4"/>
  <c r="T643" i="4"/>
  <c r="T644" i="4"/>
  <c r="T645" i="4"/>
  <c r="T646" i="4"/>
  <c r="T647" i="4"/>
  <c r="T648" i="4"/>
  <c r="T649" i="4"/>
  <c r="T650" i="4"/>
  <c r="T651" i="4"/>
  <c r="T652" i="4"/>
  <c r="T653" i="4"/>
  <c r="T654" i="4"/>
  <c r="T655" i="4"/>
  <c r="T656" i="4"/>
  <c r="T657" i="4"/>
  <c r="T658" i="4"/>
  <c r="T659" i="4"/>
  <c r="T660" i="4"/>
  <c r="T661" i="4"/>
  <c r="T662" i="4"/>
  <c r="T663" i="4"/>
  <c r="T664" i="4"/>
  <c r="T665" i="4"/>
  <c r="T666" i="4"/>
  <c r="T667" i="4"/>
  <c r="T668" i="4"/>
  <c r="T669" i="4"/>
  <c r="T670" i="4"/>
  <c r="T671" i="4"/>
  <c r="T672" i="4"/>
  <c r="T673" i="4"/>
  <c r="T674" i="4"/>
  <c r="T675" i="4"/>
  <c r="T676" i="4"/>
  <c r="T677" i="4"/>
  <c r="T678" i="4"/>
  <c r="T679" i="4"/>
  <c r="T680" i="4"/>
  <c r="T681" i="4"/>
  <c r="T682" i="4"/>
  <c r="T683" i="4"/>
  <c r="T684" i="4"/>
  <c r="T685" i="4"/>
  <c r="T686" i="4"/>
  <c r="T687" i="4"/>
  <c r="T688" i="4"/>
  <c r="T689" i="4"/>
  <c r="T690" i="4"/>
  <c r="T691" i="4"/>
  <c r="T692" i="4"/>
  <c r="T693" i="4"/>
  <c r="T694" i="4"/>
  <c r="T695" i="4"/>
  <c r="T696" i="4"/>
  <c r="T697" i="4"/>
  <c r="T698" i="4"/>
  <c r="T699" i="4"/>
  <c r="T700" i="4"/>
  <c r="T701" i="4"/>
  <c r="T702" i="4"/>
  <c r="T703" i="4"/>
  <c r="T704" i="4"/>
  <c r="T705" i="4"/>
  <c r="T706" i="4"/>
  <c r="T707" i="4"/>
  <c r="T708" i="4"/>
  <c r="T709" i="4"/>
  <c r="T710" i="4"/>
  <c r="T711" i="4"/>
  <c r="T712" i="4"/>
  <c r="T713" i="4"/>
  <c r="T714" i="4"/>
  <c r="T715" i="4"/>
  <c r="T716" i="4"/>
  <c r="T717" i="4"/>
  <c r="T718" i="4"/>
  <c r="T719" i="4"/>
  <c r="T720" i="4"/>
  <c r="T721" i="4"/>
  <c r="T722" i="4"/>
  <c r="T723" i="4"/>
  <c r="T724" i="4"/>
  <c r="T725" i="4"/>
  <c r="T726" i="4"/>
  <c r="T727" i="4"/>
  <c r="T728" i="4"/>
  <c r="T729" i="4"/>
  <c r="T730" i="4"/>
  <c r="T731" i="4"/>
  <c r="T732" i="4"/>
  <c r="T733" i="4"/>
  <c r="T734" i="4"/>
  <c r="T735" i="4"/>
  <c r="T736" i="4"/>
  <c r="T737" i="4"/>
  <c r="T738" i="4"/>
  <c r="T739" i="4"/>
  <c r="T740" i="4"/>
  <c r="T741" i="4"/>
  <c r="T742" i="4"/>
  <c r="T743" i="4"/>
  <c r="T744" i="4"/>
  <c r="T745" i="4"/>
  <c r="T746" i="4"/>
  <c r="T747" i="4"/>
  <c r="T748" i="4"/>
  <c r="T749" i="4"/>
  <c r="T750" i="4"/>
  <c r="T751" i="4"/>
  <c r="T752" i="4"/>
  <c r="T753" i="4"/>
  <c r="T754" i="4"/>
  <c r="T755" i="4"/>
  <c r="T756" i="4"/>
  <c r="T757" i="4"/>
  <c r="T758" i="4"/>
  <c r="T759" i="4"/>
  <c r="T760" i="4"/>
  <c r="T761" i="4"/>
  <c r="T762" i="4"/>
  <c r="T763" i="4"/>
  <c r="T764" i="4"/>
  <c r="T765" i="4"/>
  <c r="T766" i="4"/>
  <c r="T767" i="4"/>
  <c r="T768" i="4"/>
  <c r="T769" i="4"/>
  <c r="T770" i="4"/>
  <c r="T771" i="4"/>
  <c r="T772" i="4"/>
  <c r="T773" i="4"/>
  <c r="T774" i="4"/>
  <c r="T775" i="4"/>
  <c r="T776" i="4"/>
  <c r="T777" i="4"/>
  <c r="T778" i="4"/>
  <c r="T779" i="4"/>
  <c r="T780" i="4"/>
  <c r="T781" i="4"/>
  <c r="T782" i="4"/>
  <c r="T783" i="4"/>
  <c r="T784" i="4"/>
  <c r="T785" i="4"/>
  <c r="T786" i="4"/>
  <c r="T787" i="4"/>
  <c r="T788" i="4"/>
  <c r="T789" i="4"/>
  <c r="T790" i="4"/>
  <c r="T791" i="4"/>
  <c r="T792" i="4"/>
  <c r="T793" i="4"/>
  <c r="T794" i="4"/>
  <c r="T795" i="4"/>
  <c r="T796" i="4"/>
  <c r="T797" i="4"/>
  <c r="T798" i="4"/>
  <c r="T799" i="4"/>
  <c r="T800" i="4"/>
  <c r="T801" i="4"/>
  <c r="T802" i="4"/>
  <c r="T803" i="4"/>
  <c r="T804" i="4"/>
  <c r="T805" i="4"/>
  <c r="T806" i="4"/>
  <c r="T807" i="4"/>
  <c r="T808" i="4"/>
  <c r="T809" i="4"/>
  <c r="T810" i="4"/>
  <c r="T811" i="4"/>
  <c r="T812" i="4"/>
  <c r="T813" i="4"/>
  <c r="T814" i="4"/>
  <c r="T815" i="4"/>
  <c r="T816" i="4"/>
  <c r="T817" i="4"/>
  <c r="T818" i="4"/>
  <c r="T819" i="4"/>
  <c r="T820" i="4"/>
  <c r="T821" i="4"/>
  <c r="T822" i="4"/>
  <c r="T823" i="4"/>
  <c r="T824" i="4"/>
  <c r="T825" i="4"/>
  <c r="T826" i="4"/>
  <c r="T827" i="4"/>
  <c r="T828" i="4"/>
  <c r="T829" i="4"/>
  <c r="T830" i="4"/>
  <c r="T831" i="4"/>
  <c r="T832" i="4"/>
  <c r="T833" i="4"/>
  <c r="T834" i="4"/>
  <c r="T835" i="4"/>
  <c r="T836" i="4"/>
  <c r="T837" i="4"/>
  <c r="T838" i="4"/>
  <c r="T839" i="4"/>
  <c r="T840" i="4"/>
  <c r="T841" i="4"/>
  <c r="T842" i="4"/>
  <c r="T843" i="4"/>
  <c r="T844" i="4"/>
  <c r="T845" i="4"/>
  <c r="T846" i="4"/>
  <c r="T847" i="4"/>
  <c r="T848" i="4"/>
  <c r="T849" i="4"/>
  <c r="T850" i="4"/>
  <c r="T851" i="4"/>
  <c r="T852" i="4"/>
  <c r="T853" i="4"/>
  <c r="T854" i="4"/>
  <c r="T855" i="4"/>
  <c r="T856" i="4"/>
  <c r="T857" i="4"/>
  <c r="T858" i="4"/>
  <c r="T859" i="4"/>
  <c r="T860" i="4"/>
  <c r="T861" i="4"/>
  <c r="T862" i="4"/>
  <c r="T863" i="4"/>
  <c r="T864" i="4"/>
  <c r="T865" i="4"/>
  <c r="T866" i="4"/>
  <c r="T867" i="4"/>
  <c r="T868" i="4"/>
  <c r="T869" i="4"/>
  <c r="T870" i="4"/>
  <c r="T871" i="4"/>
  <c r="T872" i="4"/>
  <c r="T873" i="4"/>
  <c r="T874" i="4"/>
  <c r="T875" i="4"/>
  <c r="T876" i="4"/>
  <c r="T877" i="4"/>
  <c r="T878" i="4"/>
  <c r="T879" i="4"/>
  <c r="T880" i="4"/>
  <c r="T881" i="4"/>
  <c r="T882" i="4"/>
  <c r="T883" i="4"/>
  <c r="T884" i="4"/>
  <c r="T885" i="4"/>
  <c r="T886" i="4"/>
  <c r="T887" i="4"/>
  <c r="T888" i="4"/>
  <c r="T889" i="4"/>
  <c r="T890" i="4"/>
  <c r="T891" i="4"/>
  <c r="T892" i="4"/>
  <c r="T893" i="4"/>
  <c r="T894" i="4"/>
  <c r="T895" i="4"/>
  <c r="T896" i="4"/>
  <c r="T897" i="4"/>
  <c r="T898" i="4"/>
  <c r="T899" i="4"/>
  <c r="T900" i="4"/>
  <c r="T901" i="4"/>
  <c r="T902" i="4"/>
  <c r="T903" i="4"/>
  <c r="T904" i="4"/>
  <c r="T905" i="4"/>
  <c r="T906" i="4"/>
  <c r="T907" i="4"/>
  <c r="T908" i="4"/>
  <c r="T909" i="4"/>
  <c r="T910" i="4"/>
  <c r="T911" i="4"/>
  <c r="T912" i="4"/>
  <c r="T913" i="4"/>
  <c r="T914" i="4"/>
  <c r="T915" i="4"/>
  <c r="T916" i="4"/>
  <c r="T917" i="4"/>
  <c r="T918" i="4"/>
  <c r="T919" i="4"/>
  <c r="T920" i="4"/>
  <c r="T921" i="4"/>
  <c r="T922" i="4"/>
  <c r="T923" i="4"/>
  <c r="T924" i="4"/>
  <c r="T925" i="4"/>
  <c r="T926" i="4"/>
  <c r="T927" i="4"/>
  <c r="T928" i="4"/>
  <c r="T929" i="4"/>
  <c r="T930" i="4"/>
  <c r="T931" i="4"/>
  <c r="T932" i="4"/>
  <c r="T933" i="4"/>
  <c r="T934" i="4"/>
  <c r="T935" i="4"/>
  <c r="T936" i="4"/>
  <c r="T937" i="4"/>
  <c r="T938" i="4"/>
  <c r="T939" i="4"/>
  <c r="T940" i="4"/>
  <c r="T941" i="4"/>
  <c r="T942" i="4"/>
  <c r="T943" i="4"/>
  <c r="T944" i="4"/>
  <c r="T945" i="4"/>
  <c r="T946" i="4"/>
  <c r="T947" i="4"/>
  <c r="T948" i="4"/>
  <c r="T949" i="4"/>
  <c r="T950" i="4"/>
  <c r="T951" i="4"/>
  <c r="T952" i="4"/>
  <c r="T953" i="4"/>
  <c r="T954" i="4"/>
  <c r="T955" i="4"/>
  <c r="T956" i="4"/>
  <c r="T957" i="4"/>
  <c r="T958" i="4"/>
  <c r="T959" i="4"/>
  <c r="T960" i="4"/>
  <c r="T961" i="4"/>
  <c r="T962" i="4"/>
  <c r="T963" i="4"/>
  <c r="T964" i="4"/>
  <c r="T965" i="4"/>
  <c r="T966" i="4"/>
  <c r="T967" i="4"/>
  <c r="T968" i="4"/>
  <c r="T969" i="4"/>
  <c r="T970" i="4"/>
  <c r="T971" i="4"/>
  <c r="T972" i="4"/>
  <c r="T973" i="4"/>
  <c r="T974" i="4"/>
  <c r="T975" i="4"/>
  <c r="T976" i="4"/>
  <c r="T977" i="4"/>
  <c r="T978" i="4"/>
  <c r="T979" i="4"/>
  <c r="T980" i="4"/>
  <c r="T981" i="4"/>
  <c r="T982" i="4"/>
  <c r="T983" i="4"/>
  <c r="T984" i="4"/>
  <c r="T985" i="4"/>
  <c r="T986" i="4"/>
  <c r="T987" i="4"/>
  <c r="T988" i="4"/>
  <c r="T989" i="4"/>
  <c r="T990" i="4"/>
  <c r="T991" i="4"/>
  <c r="T992" i="4"/>
  <c r="T993" i="4"/>
  <c r="T994" i="4"/>
  <c r="T995" i="4"/>
  <c r="T996" i="4"/>
  <c r="T997" i="4"/>
  <c r="T998" i="4"/>
  <c r="T999" i="4"/>
  <c r="T1000" i="4"/>
  <c r="T1001" i="4"/>
  <c r="T1002" i="4"/>
  <c r="T1003" i="4"/>
  <c r="T1004" i="4"/>
  <c r="T1005" i="4"/>
  <c r="T1006" i="4"/>
  <c r="T1007" i="4"/>
  <c r="T1008" i="4"/>
  <c r="T1009" i="4"/>
  <c r="T1010" i="4"/>
  <c r="T1011" i="4"/>
  <c r="T1012" i="4"/>
  <c r="T1013" i="4"/>
  <c r="T1014" i="4"/>
  <c r="T1015" i="4"/>
  <c r="T1016" i="4"/>
  <c r="T1017" i="4"/>
  <c r="T1018" i="4"/>
  <c r="T1019" i="4"/>
  <c r="T1020" i="4"/>
  <c r="T1021" i="4"/>
  <c r="T1022" i="4"/>
  <c r="T1023" i="4"/>
  <c r="T1024" i="4"/>
  <c r="T1025" i="4"/>
  <c r="T1026" i="4"/>
  <c r="T1027" i="4"/>
  <c r="T1028" i="4"/>
  <c r="T1029" i="4"/>
  <c r="T1030" i="4"/>
  <c r="T1031" i="4"/>
  <c r="T1032" i="4"/>
  <c r="T1033" i="4"/>
  <c r="T1034" i="4"/>
  <c r="T1035" i="4"/>
  <c r="T1036" i="4"/>
  <c r="T1037" i="4"/>
  <c r="T1038" i="4"/>
  <c r="T1039" i="4"/>
  <c r="T1040" i="4"/>
  <c r="T1041" i="4"/>
  <c r="T1042" i="4"/>
  <c r="T1043" i="4"/>
  <c r="T1044" i="4"/>
  <c r="T1045" i="4"/>
  <c r="T1046" i="4"/>
  <c r="T1047" i="4"/>
  <c r="T1048" i="4"/>
  <c r="T1049" i="4"/>
  <c r="T1050" i="4"/>
  <c r="T1051" i="4"/>
  <c r="T1052" i="4"/>
  <c r="T1053" i="4"/>
  <c r="T1054" i="4"/>
  <c r="T1055" i="4"/>
  <c r="T1056" i="4"/>
  <c r="T1057" i="4"/>
  <c r="T1058" i="4"/>
  <c r="T1059" i="4"/>
  <c r="T1060" i="4"/>
  <c r="T1061" i="4"/>
  <c r="T1062" i="4"/>
  <c r="T1063" i="4"/>
  <c r="T1064" i="4"/>
  <c r="T1065" i="4"/>
  <c r="T1066" i="4"/>
  <c r="T1067" i="4"/>
  <c r="T1068" i="4"/>
  <c r="T1069" i="4"/>
  <c r="T1070" i="4"/>
  <c r="T1071" i="4"/>
  <c r="T1072" i="4"/>
  <c r="T1073" i="4"/>
  <c r="T1074" i="4"/>
  <c r="T1075" i="4"/>
  <c r="T1076" i="4"/>
  <c r="T1077" i="4"/>
  <c r="T1078" i="4"/>
  <c r="T1079" i="4"/>
  <c r="T1080" i="4"/>
  <c r="T1081" i="4"/>
  <c r="T1082" i="4"/>
  <c r="T1083" i="4"/>
  <c r="T1084" i="4"/>
  <c r="T1085" i="4"/>
  <c r="T1086" i="4"/>
  <c r="T1087" i="4"/>
  <c r="T1088" i="4"/>
  <c r="T1089" i="4"/>
  <c r="T1090" i="4"/>
  <c r="T1091" i="4"/>
  <c r="T1092" i="4"/>
  <c r="T1093" i="4"/>
  <c r="T1094" i="4"/>
  <c r="T1095" i="4"/>
  <c r="T1096" i="4"/>
  <c r="T1097" i="4"/>
  <c r="T1098" i="4"/>
  <c r="T1099" i="4"/>
  <c r="T1100" i="4"/>
  <c r="T1101" i="4"/>
  <c r="T1102" i="4"/>
  <c r="T1103" i="4"/>
  <c r="T1104" i="4"/>
  <c r="T1105" i="4"/>
  <c r="T1106" i="4"/>
  <c r="T1107" i="4"/>
  <c r="T1108" i="4"/>
  <c r="T1109" i="4"/>
  <c r="T1110" i="4"/>
  <c r="T1111" i="4"/>
  <c r="T1112" i="4"/>
  <c r="T1113" i="4"/>
  <c r="T1114" i="4"/>
  <c r="T1115" i="4"/>
  <c r="T1116" i="4"/>
  <c r="T1117" i="4"/>
  <c r="T1118" i="4"/>
  <c r="T1119" i="4"/>
  <c r="T1120" i="4"/>
  <c r="T1121" i="4"/>
  <c r="T1122" i="4"/>
  <c r="T1123" i="4"/>
  <c r="T1124" i="4"/>
  <c r="T1125" i="4"/>
  <c r="T1126" i="4"/>
  <c r="T1127" i="4"/>
  <c r="T1128" i="4"/>
  <c r="T1129" i="4"/>
  <c r="T1130" i="4"/>
  <c r="T1131" i="4"/>
  <c r="T1132" i="4"/>
  <c r="T1133" i="4"/>
  <c r="T1134" i="4"/>
  <c r="T1135" i="4"/>
  <c r="T1136" i="4"/>
  <c r="T1137" i="4"/>
  <c r="T1138" i="4"/>
  <c r="T1139" i="4"/>
  <c r="T1140" i="4"/>
  <c r="T1141" i="4"/>
  <c r="T1142" i="4"/>
  <c r="T1143" i="4"/>
  <c r="T1144" i="4"/>
  <c r="T1145" i="4"/>
  <c r="T1146" i="4"/>
  <c r="T1147" i="4"/>
  <c r="T1148" i="4"/>
  <c r="T1149" i="4"/>
  <c r="T1150" i="4"/>
  <c r="T1151" i="4"/>
  <c r="T1152" i="4"/>
  <c r="T1153" i="4"/>
  <c r="T1154" i="4"/>
  <c r="T1155" i="4"/>
  <c r="T1156" i="4"/>
  <c r="T1157" i="4"/>
  <c r="T1158" i="4"/>
  <c r="T1159" i="4"/>
  <c r="T1160" i="4"/>
  <c r="T1161" i="4"/>
  <c r="T1162" i="4"/>
  <c r="T1163" i="4"/>
  <c r="T1164" i="4"/>
  <c r="T1165" i="4"/>
  <c r="T1166" i="4"/>
  <c r="T1167" i="4"/>
  <c r="T1168" i="4"/>
  <c r="T1169" i="4"/>
  <c r="T1170" i="4"/>
  <c r="T1171" i="4"/>
  <c r="T1172" i="4"/>
  <c r="T1173" i="4"/>
  <c r="T1174" i="4"/>
  <c r="T1175" i="4"/>
  <c r="T1176" i="4"/>
  <c r="T1177" i="4"/>
  <c r="T1178" i="4"/>
  <c r="T1179" i="4"/>
  <c r="T1180" i="4"/>
  <c r="T1181" i="4"/>
  <c r="T1182" i="4"/>
  <c r="T1183" i="4"/>
  <c r="T1184" i="4"/>
  <c r="T1185" i="4"/>
  <c r="T1186" i="4"/>
  <c r="T1187" i="4"/>
  <c r="T1188" i="4"/>
  <c r="T1189" i="4"/>
  <c r="T1190" i="4"/>
  <c r="T1191" i="4"/>
  <c r="T1192" i="4"/>
  <c r="T1193" i="4"/>
  <c r="T1194" i="4"/>
  <c r="T1195" i="4"/>
  <c r="T1196" i="4"/>
  <c r="T1197" i="4"/>
  <c r="T1198" i="4"/>
  <c r="T1199" i="4"/>
  <c r="T1200" i="4"/>
  <c r="T1201" i="4"/>
  <c r="T1202" i="4"/>
  <c r="T1203" i="4"/>
  <c r="T1204" i="4"/>
  <c r="T1205" i="4"/>
  <c r="T1206" i="4"/>
  <c r="T1207" i="4"/>
  <c r="T1208" i="4"/>
  <c r="T1209" i="4"/>
  <c r="T1210" i="4"/>
  <c r="T1211" i="4"/>
  <c r="T1212" i="4"/>
  <c r="T1213" i="4"/>
  <c r="T1214" i="4"/>
  <c r="T1215" i="4"/>
  <c r="T1216" i="4"/>
  <c r="T1217" i="4"/>
  <c r="T1218" i="4"/>
  <c r="T1219" i="4"/>
  <c r="T1220" i="4"/>
  <c r="T1221" i="4"/>
  <c r="T1222" i="4"/>
  <c r="T1223" i="4"/>
  <c r="T1224" i="4"/>
  <c r="T1225" i="4"/>
  <c r="T1226" i="4"/>
  <c r="T1227" i="4"/>
  <c r="T1228" i="4"/>
  <c r="T1229" i="4"/>
  <c r="T1230" i="4"/>
  <c r="T1231" i="4"/>
  <c r="T1232" i="4"/>
  <c r="T1233" i="4"/>
  <c r="T1234" i="4"/>
  <c r="T1235" i="4"/>
  <c r="T1236" i="4"/>
  <c r="T1237" i="4"/>
  <c r="T1238" i="4"/>
  <c r="T1239" i="4"/>
  <c r="T1240" i="4"/>
  <c r="T1241" i="4"/>
  <c r="T1242" i="4"/>
  <c r="T1243" i="4"/>
  <c r="T1244" i="4"/>
  <c r="T1245" i="4"/>
  <c r="T1246" i="4"/>
  <c r="T1247" i="4"/>
  <c r="T1248" i="4"/>
  <c r="T1249" i="4"/>
  <c r="T1250" i="4"/>
  <c r="T1251" i="4"/>
  <c r="T1252" i="4"/>
  <c r="T1253" i="4"/>
  <c r="T1254" i="4"/>
  <c r="T1255" i="4"/>
  <c r="T1256" i="4"/>
  <c r="T1257" i="4"/>
  <c r="T1258" i="4"/>
  <c r="T1259" i="4"/>
  <c r="T1260" i="4"/>
  <c r="T1261" i="4"/>
  <c r="T1262" i="4"/>
  <c r="T1263" i="4"/>
  <c r="T1264" i="4"/>
  <c r="T1265" i="4"/>
  <c r="T1266" i="4"/>
  <c r="T1267" i="4"/>
  <c r="T1268" i="4"/>
  <c r="T1269" i="4"/>
  <c r="T1270" i="4"/>
  <c r="T1271" i="4"/>
  <c r="T1272" i="4"/>
  <c r="T1273" i="4"/>
  <c r="T1274" i="4"/>
  <c r="T1275" i="4"/>
  <c r="T1276" i="4"/>
  <c r="T1277" i="4"/>
  <c r="T1278" i="4"/>
  <c r="T1279" i="4"/>
  <c r="T1280" i="4"/>
  <c r="T1281" i="4"/>
  <c r="T1282" i="4"/>
  <c r="T1283" i="4"/>
  <c r="T1284" i="4"/>
  <c r="T1285" i="4"/>
  <c r="T1286" i="4"/>
  <c r="T1287" i="4"/>
  <c r="T1288" i="4"/>
  <c r="T1289" i="4"/>
  <c r="T1290" i="4"/>
  <c r="T1291" i="4"/>
  <c r="T1292" i="4"/>
  <c r="T1293" i="4"/>
  <c r="T1294" i="4"/>
  <c r="T1295" i="4"/>
  <c r="T1296" i="4"/>
  <c r="T1297" i="4"/>
  <c r="T1298" i="4"/>
  <c r="T1299" i="4"/>
  <c r="T1300" i="4"/>
  <c r="T1301" i="4"/>
  <c r="T1302" i="4"/>
  <c r="T1303" i="4"/>
  <c r="T1304" i="4"/>
  <c r="T1305" i="4"/>
  <c r="T1306" i="4"/>
  <c r="T1307" i="4"/>
  <c r="T1308" i="4"/>
  <c r="T1309" i="4"/>
  <c r="T1310" i="4"/>
  <c r="T1311" i="4"/>
  <c r="T1312" i="4"/>
  <c r="T1313" i="4"/>
  <c r="T1314" i="4"/>
  <c r="T1315" i="4"/>
  <c r="T1316" i="4"/>
  <c r="T1317" i="4"/>
  <c r="T1318" i="4"/>
  <c r="T1319" i="4"/>
  <c r="T1320" i="4"/>
  <c r="T1321" i="4"/>
  <c r="T1322" i="4"/>
  <c r="T1323" i="4"/>
  <c r="T1324" i="4"/>
  <c r="T1325" i="4"/>
  <c r="T1326" i="4"/>
  <c r="T1327" i="4"/>
  <c r="T1328" i="4"/>
  <c r="T1329" i="4"/>
  <c r="T1330" i="4"/>
  <c r="T1331" i="4"/>
  <c r="T1332" i="4"/>
  <c r="T1333" i="4"/>
  <c r="T1334" i="4"/>
  <c r="T1335" i="4"/>
  <c r="T1336" i="4"/>
  <c r="T1337" i="4"/>
  <c r="T1338" i="4"/>
  <c r="T1339" i="4"/>
  <c r="T1340" i="4"/>
  <c r="T1341" i="4"/>
  <c r="T1342" i="4"/>
  <c r="T1343" i="4"/>
  <c r="T1344" i="4"/>
  <c r="T1345" i="4"/>
  <c r="T1346" i="4"/>
  <c r="T1347" i="4"/>
  <c r="T1348" i="4"/>
  <c r="T1349" i="4"/>
  <c r="T1350" i="4"/>
  <c r="T1351" i="4"/>
  <c r="T1352" i="4"/>
  <c r="T1353" i="4"/>
  <c r="T1354" i="4"/>
  <c r="T1355" i="4"/>
  <c r="T1356" i="4"/>
  <c r="T1357" i="4"/>
  <c r="T1358" i="4"/>
  <c r="T1359" i="4"/>
  <c r="T1360" i="4"/>
  <c r="T1361" i="4"/>
  <c r="T1362" i="4"/>
  <c r="T1363" i="4"/>
  <c r="T1364" i="4"/>
  <c r="T1365" i="4"/>
  <c r="T1366" i="4"/>
  <c r="T1367" i="4"/>
  <c r="T1368" i="4"/>
  <c r="T1369" i="4"/>
  <c r="T1370" i="4"/>
  <c r="T1371" i="4"/>
  <c r="T1372" i="4"/>
  <c r="T1373" i="4"/>
  <c r="T1374" i="4"/>
  <c r="T1375" i="4"/>
  <c r="T1376" i="4"/>
  <c r="T1377" i="4"/>
  <c r="T1378" i="4"/>
  <c r="T1379" i="4"/>
  <c r="T1380" i="4"/>
  <c r="T1381" i="4"/>
  <c r="T1382" i="4"/>
  <c r="T1383" i="4"/>
  <c r="T1384" i="4"/>
  <c r="T1385" i="4"/>
  <c r="T1386" i="4"/>
  <c r="T1387" i="4"/>
  <c r="T1388" i="4"/>
  <c r="T1389" i="4"/>
  <c r="T1390" i="4"/>
  <c r="T1391" i="4"/>
  <c r="T1392" i="4"/>
  <c r="T1393" i="4"/>
  <c r="T1394" i="4"/>
  <c r="T1395" i="4"/>
  <c r="T1396" i="4"/>
  <c r="T1397" i="4"/>
  <c r="T1398" i="4"/>
  <c r="T1399" i="4"/>
  <c r="T1400" i="4"/>
  <c r="T1401" i="4"/>
  <c r="T1402" i="4"/>
  <c r="T1403" i="4"/>
  <c r="T1404" i="4"/>
  <c r="T1405" i="4"/>
  <c r="T1406" i="4"/>
  <c r="T1407" i="4"/>
  <c r="T1408" i="4"/>
  <c r="T1409" i="4"/>
  <c r="T1410" i="4"/>
  <c r="T1411" i="4"/>
  <c r="T1412" i="4"/>
  <c r="T1413" i="4"/>
  <c r="T1414" i="4"/>
  <c r="T1415" i="4"/>
  <c r="T1416" i="4"/>
  <c r="T1417" i="4"/>
  <c r="T1418" i="4"/>
  <c r="T1419" i="4"/>
  <c r="T1420" i="4"/>
  <c r="T1421" i="4"/>
  <c r="T1422" i="4"/>
  <c r="T1423" i="4"/>
  <c r="T1424" i="4"/>
  <c r="T1425" i="4"/>
  <c r="T1426" i="4"/>
  <c r="T1427" i="4"/>
  <c r="T1428" i="4"/>
  <c r="T1429" i="4"/>
  <c r="T1430" i="4"/>
  <c r="T1431" i="4"/>
  <c r="T1432" i="4"/>
  <c r="T1433" i="4"/>
  <c r="T1434" i="4"/>
  <c r="T1435" i="4"/>
  <c r="T1436" i="4"/>
  <c r="T1437" i="4"/>
  <c r="T1438" i="4"/>
  <c r="T1439" i="4"/>
  <c r="T1440" i="4"/>
  <c r="T1441" i="4"/>
  <c r="T1442" i="4"/>
  <c r="T1443" i="4"/>
  <c r="T1444" i="4"/>
  <c r="T1445" i="4"/>
  <c r="T1446" i="4"/>
  <c r="T1447" i="4"/>
  <c r="T1448" i="4"/>
  <c r="T1449" i="4"/>
  <c r="T1450" i="4"/>
  <c r="T1451" i="4"/>
  <c r="T1452" i="4"/>
  <c r="T1453" i="4"/>
  <c r="T1454" i="4"/>
  <c r="T1455" i="4"/>
  <c r="T1456" i="4"/>
  <c r="T1457" i="4"/>
  <c r="T1458" i="4"/>
  <c r="T1459" i="4"/>
  <c r="T1460" i="4"/>
  <c r="T1461" i="4"/>
  <c r="T1462" i="4"/>
  <c r="T1463" i="4"/>
  <c r="T1464" i="4"/>
  <c r="T1465" i="4"/>
  <c r="T1466" i="4"/>
  <c r="T1467" i="4"/>
  <c r="T1468" i="4"/>
  <c r="T1469" i="4"/>
  <c r="T1470" i="4"/>
  <c r="T1471" i="4"/>
  <c r="T1472" i="4"/>
  <c r="T1473" i="4"/>
  <c r="T1474" i="4"/>
  <c r="T1475" i="4"/>
  <c r="T1476" i="4"/>
  <c r="T1477" i="4"/>
  <c r="T1478" i="4"/>
  <c r="T1479" i="4"/>
  <c r="T1480" i="4"/>
  <c r="T1481" i="4"/>
  <c r="T1482" i="4"/>
  <c r="T1483" i="4"/>
  <c r="T1484" i="4"/>
  <c r="T1485" i="4"/>
  <c r="T1486" i="4"/>
  <c r="T1487" i="4"/>
  <c r="T1488" i="4"/>
  <c r="T1489" i="4"/>
  <c r="T1490" i="4"/>
  <c r="T1491" i="4"/>
  <c r="T1492" i="4"/>
  <c r="T1493" i="4"/>
  <c r="T1494" i="4"/>
  <c r="T1495" i="4"/>
  <c r="T1496" i="4"/>
  <c r="T1497" i="4"/>
  <c r="T1498" i="4"/>
  <c r="T1499" i="4"/>
  <c r="T1500" i="4"/>
  <c r="T1501" i="4"/>
  <c r="T1502" i="4"/>
  <c r="T1503" i="4"/>
  <c r="T1504" i="4"/>
  <c r="T1505" i="4"/>
  <c r="T1506" i="4"/>
  <c r="T1507" i="4"/>
  <c r="T1508" i="4"/>
  <c r="T1509" i="4"/>
  <c r="T1510" i="4"/>
  <c r="T1511" i="4"/>
  <c r="T1512" i="4"/>
  <c r="T1513" i="4"/>
  <c r="T1514" i="4"/>
  <c r="T1515" i="4"/>
  <c r="T1516" i="4"/>
  <c r="T1517" i="4"/>
  <c r="T1518" i="4"/>
  <c r="T1519" i="4"/>
  <c r="T1520" i="4"/>
  <c r="T1521" i="4"/>
  <c r="T1522" i="4"/>
  <c r="T1523" i="4"/>
  <c r="T1524" i="4"/>
  <c r="T1525" i="4"/>
  <c r="T1526" i="4"/>
  <c r="T1527" i="4"/>
  <c r="T1528" i="4"/>
  <c r="T1529" i="4"/>
  <c r="T1530" i="4"/>
  <c r="T1531" i="4"/>
  <c r="T1532" i="4"/>
  <c r="T1533" i="4"/>
  <c r="T1534" i="4"/>
  <c r="T1535" i="4"/>
  <c r="T1536" i="4"/>
  <c r="T1537" i="4"/>
  <c r="T1538" i="4"/>
  <c r="T1539" i="4"/>
  <c r="T1540" i="4"/>
  <c r="T1541" i="4"/>
  <c r="T1542" i="4"/>
  <c r="T1543" i="4"/>
  <c r="T1544" i="4"/>
  <c r="T1545" i="4"/>
  <c r="T1546" i="4"/>
  <c r="T1547" i="4"/>
  <c r="T1548" i="4"/>
  <c r="T1549" i="4"/>
  <c r="T1550" i="4"/>
  <c r="T1551" i="4"/>
  <c r="T1552" i="4"/>
  <c r="T1553" i="4"/>
  <c r="T1554" i="4"/>
  <c r="T1555" i="4"/>
  <c r="T1556" i="4"/>
  <c r="T1557" i="4"/>
  <c r="T1558" i="4"/>
  <c r="T1559" i="4"/>
  <c r="T1560" i="4"/>
  <c r="T1561" i="4"/>
  <c r="T1562" i="4"/>
  <c r="T1563" i="4"/>
  <c r="T1564" i="4"/>
  <c r="T1565" i="4"/>
  <c r="T1566" i="4"/>
  <c r="T1567" i="4"/>
  <c r="T1568" i="4"/>
  <c r="T1569" i="4"/>
  <c r="T1570" i="4"/>
  <c r="T1571" i="4"/>
  <c r="T1572" i="4"/>
  <c r="T1573" i="4"/>
  <c r="T1574" i="4"/>
  <c r="T1575" i="4"/>
  <c r="T1576" i="4"/>
  <c r="T1577" i="4"/>
  <c r="T1578" i="4"/>
  <c r="T1579" i="4"/>
  <c r="T1580" i="4"/>
  <c r="T1581" i="4"/>
  <c r="T1582" i="4"/>
  <c r="T1583" i="4"/>
  <c r="T1584" i="4"/>
  <c r="T1585" i="4"/>
  <c r="T1586" i="4"/>
  <c r="T1587" i="4"/>
  <c r="T1588" i="4"/>
  <c r="T1589" i="4"/>
  <c r="T1590" i="4"/>
  <c r="T1591" i="4"/>
  <c r="T1592" i="4"/>
  <c r="T1593" i="4"/>
  <c r="T1594" i="4"/>
  <c r="T1595" i="4"/>
  <c r="T1596" i="4"/>
  <c r="T1597" i="4"/>
  <c r="T1598" i="4"/>
  <c r="T1599" i="4"/>
  <c r="T1600" i="4"/>
  <c r="T1601" i="4"/>
  <c r="T1602" i="4"/>
  <c r="T1603" i="4"/>
  <c r="T1604" i="4"/>
  <c r="T1605" i="4"/>
  <c r="T1606" i="4"/>
  <c r="T1607" i="4"/>
  <c r="T1608" i="4"/>
  <c r="T1609" i="4"/>
  <c r="T1610" i="4"/>
  <c r="T1611" i="4"/>
  <c r="T1612" i="4"/>
  <c r="T1613" i="4"/>
  <c r="T1614" i="4"/>
  <c r="T1615" i="4"/>
  <c r="T1616" i="4"/>
  <c r="T1617" i="4"/>
  <c r="T1618" i="4"/>
  <c r="T1619" i="4"/>
  <c r="T1620" i="4"/>
  <c r="T1621" i="4"/>
  <c r="T1622" i="4"/>
  <c r="T1623" i="4"/>
  <c r="T1624" i="4"/>
  <c r="T1625" i="4"/>
  <c r="T1626" i="4"/>
  <c r="T1627" i="4"/>
  <c r="T1628" i="4"/>
  <c r="T1629" i="4"/>
  <c r="T1630" i="4"/>
  <c r="T1631" i="4"/>
  <c r="T1632" i="4"/>
  <c r="T1633" i="4"/>
  <c r="T1634" i="4"/>
  <c r="T1635" i="4"/>
  <c r="T1636" i="4"/>
  <c r="T1637" i="4"/>
  <c r="T1638" i="4"/>
  <c r="T1639" i="4"/>
  <c r="T1640" i="4"/>
  <c r="T1641" i="4"/>
  <c r="T1642" i="4"/>
  <c r="T1643" i="4"/>
  <c r="T1644" i="4"/>
  <c r="T1645" i="4"/>
  <c r="T1646" i="4"/>
  <c r="T1647" i="4"/>
  <c r="T1648" i="4"/>
  <c r="T1649" i="4"/>
  <c r="T1650" i="4"/>
  <c r="T1651" i="4"/>
  <c r="T1652" i="4"/>
  <c r="T1653" i="4"/>
  <c r="T1654" i="4"/>
  <c r="T1655" i="4"/>
  <c r="T1656" i="4"/>
  <c r="T1657" i="4"/>
  <c r="T1658" i="4"/>
  <c r="T1659" i="4"/>
  <c r="T1660" i="4"/>
  <c r="T1661" i="4"/>
  <c r="T1662" i="4"/>
  <c r="T1663" i="4"/>
  <c r="T1664" i="4"/>
  <c r="T1665" i="4"/>
  <c r="T1666" i="4"/>
  <c r="T1667" i="4"/>
  <c r="T1668" i="4"/>
  <c r="T1669" i="4"/>
  <c r="T1670" i="4"/>
  <c r="T1671" i="4"/>
  <c r="T1672" i="4"/>
  <c r="T1673" i="4"/>
  <c r="T1674" i="4"/>
  <c r="T1675" i="4"/>
  <c r="T1676" i="4"/>
  <c r="T1677" i="4"/>
  <c r="T1678" i="4"/>
  <c r="T1679" i="4"/>
  <c r="T1680" i="4"/>
  <c r="T1681" i="4"/>
  <c r="T1682" i="4"/>
  <c r="T1683" i="4"/>
  <c r="T1684" i="4"/>
  <c r="T1685" i="4"/>
  <c r="T1686" i="4"/>
  <c r="T1687" i="4"/>
  <c r="T1688" i="4"/>
  <c r="T1689" i="4"/>
  <c r="T1690" i="4"/>
  <c r="T1691" i="4"/>
  <c r="T1692" i="4"/>
  <c r="T1693" i="4"/>
  <c r="T1694" i="4"/>
  <c r="T1695" i="4"/>
  <c r="T1696" i="4"/>
  <c r="T1697" i="4"/>
  <c r="T1698" i="4"/>
  <c r="T1699" i="4"/>
  <c r="T1700" i="4"/>
  <c r="T1701" i="4"/>
  <c r="T1702" i="4"/>
  <c r="T1703" i="4"/>
  <c r="T1704" i="4"/>
  <c r="T1705" i="4"/>
  <c r="T1706" i="4"/>
  <c r="T1707" i="4"/>
  <c r="T1708" i="4"/>
  <c r="T1709" i="4"/>
  <c r="T1710" i="4"/>
  <c r="T1711" i="4"/>
  <c r="T1712" i="4"/>
  <c r="T1713" i="4"/>
  <c r="T1714" i="4"/>
  <c r="T1715" i="4"/>
  <c r="T1716" i="4"/>
  <c r="T1717" i="4"/>
  <c r="T1718" i="4"/>
  <c r="T1719" i="4"/>
  <c r="T1720" i="4"/>
  <c r="T1721" i="4"/>
  <c r="T1722" i="4"/>
  <c r="T1723" i="4"/>
  <c r="T1724" i="4"/>
  <c r="T1725" i="4"/>
  <c r="T1726" i="4"/>
  <c r="T1727" i="4"/>
  <c r="T1728" i="4"/>
  <c r="T1729" i="4"/>
  <c r="T1730" i="4"/>
  <c r="T1731" i="4"/>
  <c r="T1732" i="4"/>
  <c r="T1733" i="4"/>
  <c r="T1734" i="4"/>
  <c r="T1735" i="4"/>
  <c r="T1736" i="4"/>
  <c r="T1737" i="4"/>
  <c r="T1738" i="4"/>
  <c r="T1739" i="4"/>
  <c r="T1740" i="4"/>
  <c r="T1741" i="4"/>
  <c r="T1742" i="4"/>
  <c r="T1743" i="4"/>
  <c r="T1744" i="4"/>
  <c r="T1745" i="4"/>
  <c r="T1746" i="4"/>
  <c r="T1747" i="4"/>
  <c r="T1748" i="4"/>
  <c r="T1749" i="4"/>
  <c r="T1750" i="4"/>
  <c r="T1751" i="4"/>
  <c r="T1752" i="4"/>
  <c r="T1753" i="4"/>
  <c r="T1754" i="4"/>
  <c r="T1755" i="4"/>
  <c r="T1756" i="4"/>
  <c r="T1757" i="4"/>
  <c r="T1758" i="4"/>
  <c r="T1759" i="4"/>
  <c r="T1760" i="4"/>
  <c r="T1761" i="4"/>
  <c r="T1762" i="4"/>
  <c r="T1763" i="4"/>
  <c r="T1764" i="4"/>
  <c r="T1765" i="4"/>
  <c r="T1766" i="4"/>
  <c r="T1767" i="4"/>
  <c r="T1768" i="4"/>
  <c r="T1769" i="4"/>
  <c r="T1770" i="4"/>
  <c r="T1771" i="4"/>
  <c r="T1772" i="4"/>
  <c r="T1773" i="4"/>
  <c r="T1774" i="4"/>
  <c r="T1775" i="4"/>
  <c r="T1776" i="4"/>
  <c r="T1777" i="4"/>
  <c r="T1778" i="4"/>
  <c r="T1779" i="4"/>
  <c r="T1780" i="4"/>
  <c r="T1781" i="4"/>
  <c r="T1782" i="4"/>
  <c r="T1783" i="4"/>
  <c r="T1784" i="4"/>
  <c r="T1785" i="4"/>
  <c r="T1786" i="4"/>
  <c r="T1787" i="4"/>
  <c r="T1788" i="4"/>
  <c r="T1789" i="4"/>
  <c r="T1790" i="4"/>
  <c r="T1791" i="4"/>
  <c r="T1792" i="4"/>
  <c r="T1793" i="4"/>
  <c r="T1794" i="4"/>
  <c r="T1795" i="4"/>
  <c r="T1796" i="4"/>
  <c r="T1797" i="4"/>
  <c r="T1798" i="4"/>
  <c r="T1799" i="4"/>
  <c r="T1800" i="4"/>
  <c r="T1801" i="4"/>
  <c r="T1802" i="4"/>
  <c r="T1803" i="4"/>
  <c r="T1804" i="4"/>
  <c r="T1805" i="4"/>
  <c r="T1806" i="4"/>
  <c r="T1807" i="4"/>
  <c r="T1808" i="4"/>
  <c r="T1809" i="4"/>
  <c r="T1810" i="4"/>
  <c r="T1811" i="4"/>
  <c r="T1812" i="4"/>
  <c r="T1813" i="4"/>
  <c r="T1814" i="4"/>
  <c r="T1815" i="4"/>
  <c r="T1816" i="4"/>
  <c r="T1817" i="4"/>
  <c r="T1818" i="4"/>
  <c r="T1819" i="4"/>
  <c r="T1820" i="4"/>
  <c r="T1821" i="4"/>
  <c r="T1822" i="4"/>
  <c r="T1823" i="4"/>
  <c r="T1824" i="4"/>
  <c r="T1825" i="4"/>
  <c r="T1826" i="4"/>
  <c r="T1827" i="4"/>
  <c r="T1828" i="4"/>
  <c r="T1829" i="4"/>
  <c r="T1830" i="4"/>
  <c r="T1831" i="4"/>
  <c r="T1832" i="4"/>
  <c r="T1833" i="4"/>
  <c r="T1834" i="4"/>
  <c r="T1835" i="4"/>
  <c r="T1836" i="4"/>
  <c r="T1837" i="4"/>
  <c r="T1838" i="4"/>
  <c r="T1839" i="4"/>
  <c r="T1840" i="4"/>
  <c r="T1841" i="4"/>
  <c r="T1842" i="4"/>
  <c r="T1843" i="4"/>
  <c r="T1844" i="4"/>
  <c r="T1845" i="4"/>
  <c r="T1846" i="4"/>
  <c r="T1847" i="4"/>
  <c r="T1848" i="4"/>
  <c r="T1849" i="4"/>
  <c r="T1850" i="4"/>
  <c r="T1851" i="4"/>
  <c r="T1852" i="4"/>
  <c r="T1853" i="4"/>
  <c r="T1854" i="4"/>
  <c r="T1855" i="4"/>
  <c r="T1856" i="4"/>
  <c r="T1857" i="4"/>
  <c r="T1858" i="4"/>
  <c r="T1859" i="4"/>
  <c r="T1860" i="4"/>
  <c r="T1861" i="4"/>
  <c r="T1862" i="4"/>
  <c r="T1863" i="4"/>
  <c r="T1864" i="4"/>
  <c r="T1865" i="4"/>
  <c r="T1866" i="4"/>
  <c r="T1867" i="4"/>
  <c r="T1868" i="4"/>
  <c r="T1869" i="4"/>
  <c r="T1870" i="4"/>
  <c r="T1871" i="4"/>
  <c r="T1872" i="4"/>
  <c r="T1873" i="4"/>
  <c r="T1874" i="4"/>
  <c r="T1875" i="4"/>
  <c r="T1876" i="4"/>
  <c r="T1877" i="4"/>
  <c r="T1878" i="4"/>
  <c r="T1879" i="4"/>
  <c r="T1880" i="4"/>
  <c r="T1881" i="4"/>
  <c r="T1882" i="4"/>
  <c r="T1883" i="4"/>
  <c r="T1884" i="4"/>
  <c r="T1885" i="4"/>
  <c r="T1886" i="4"/>
  <c r="T1887" i="4"/>
  <c r="T1888" i="4"/>
  <c r="T1889" i="4"/>
  <c r="T1890" i="4"/>
  <c r="T1891" i="4"/>
  <c r="T1892" i="4"/>
  <c r="T1893" i="4"/>
  <c r="T1894" i="4"/>
  <c r="T1895" i="4"/>
  <c r="T1896" i="4"/>
  <c r="T1897" i="4"/>
  <c r="T1898" i="4"/>
  <c r="T1899" i="4"/>
  <c r="T1900" i="4"/>
  <c r="T1901" i="4"/>
  <c r="T1902" i="4"/>
  <c r="T1903" i="4"/>
  <c r="T1904" i="4"/>
  <c r="T1905" i="4"/>
  <c r="T1906" i="4"/>
  <c r="T1907" i="4"/>
  <c r="T1908" i="4"/>
  <c r="T1909" i="4"/>
  <c r="T1910" i="4"/>
  <c r="T1911" i="4"/>
  <c r="T1912" i="4"/>
  <c r="T1913" i="4"/>
  <c r="T1914" i="4"/>
  <c r="T1915" i="4"/>
  <c r="T1916" i="4"/>
  <c r="T1917" i="4"/>
  <c r="T1918" i="4"/>
  <c r="T1919" i="4"/>
  <c r="T1920" i="4"/>
  <c r="T1921" i="4"/>
  <c r="T1922" i="4"/>
  <c r="T1923" i="4"/>
  <c r="T1924" i="4"/>
  <c r="T1925" i="4"/>
  <c r="T1926" i="4"/>
  <c r="T1927" i="4"/>
  <c r="T1928" i="4"/>
  <c r="T1929" i="4"/>
  <c r="T1930" i="4"/>
  <c r="T1931" i="4"/>
  <c r="T1932" i="4"/>
  <c r="T1933" i="4"/>
  <c r="T1934" i="4"/>
  <c r="T1935" i="4"/>
  <c r="T1936" i="4"/>
  <c r="T1937" i="4"/>
  <c r="T1938" i="4"/>
  <c r="T1939" i="4"/>
  <c r="T1940" i="4"/>
  <c r="T1941" i="4"/>
  <c r="T1942" i="4"/>
  <c r="T1943" i="4"/>
  <c r="T1944" i="4"/>
  <c r="T1945" i="4"/>
  <c r="T1946" i="4"/>
  <c r="T1947" i="4"/>
  <c r="T1948" i="4"/>
  <c r="T1949" i="4"/>
  <c r="T1950" i="4"/>
  <c r="T1951" i="4"/>
  <c r="T1952" i="4"/>
  <c r="T1953" i="4"/>
  <c r="T1954" i="4"/>
  <c r="T1955" i="4"/>
  <c r="T1956" i="4"/>
  <c r="T1957" i="4"/>
  <c r="T1958" i="4"/>
  <c r="T1959" i="4"/>
  <c r="T1960" i="4"/>
  <c r="T1961" i="4"/>
  <c r="T1962" i="4"/>
  <c r="T1963" i="4"/>
  <c r="T1964" i="4"/>
  <c r="T1965" i="4"/>
  <c r="T1966" i="4"/>
  <c r="T1967" i="4"/>
  <c r="T1968" i="4"/>
  <c r="T1969" i="4"/>
  <c r="T1970" i="4"/>
  <c r="T1971" i="4"/>
  <c r="T1972" i="4"/>
  <c r="T1973" i="4"/>
  <c r="T1974" i="4"/>
  <c r="T1975" i="4"/>
  <c r="T1976" i="4"/>
  <c r="T1977" i="4"/>
  <c r="T1978" i="4"/>
  <c r="T1979" i="4"/>
  <c r="T1980" i="4"/>
  <c r="T1981" i="4"/>
  <c r="T1982" i="4"/>
  <c r="T1983" i="4"/>
  <c r="T1984" i="4"/>
  <c r="T1985" i="4"/>
  <c r="T1986" i="4"/>
  <c r="T1987" i="4"/>
  <c r="T1988" i="4"/>
  <c r="T1989" i="4"/>
  <c r="T1990" i="4"/>
  <c r="T1991" i="4"/>
  <c r="T1992" i="4"/>
  <c r="T1993" i="4"/>
  <c r="T1994" i="4"/>
  <c r="T1995" i="4"/>
  <c r="T1996" i="4"/>
  <c r="T1997" i="4"/>
  <c r="T1998" i="4"/>
  <c r="T1999" i="4"/>
  <c r="T2000" i="4"/>
  <c r="T2001" i="4"/>
  <c r="T2002" i="4"/>
  <c r="T2003" i="4"/>
  <c r="T2004" i="4"/>
  <c r="T2005" i="4"/>
  <c r="T2006" i="4"/>
  <c r="T2007" i="4"/>
  <c r="T2008" i="4"/>
  <c r="T2009" i="4"/>
  <c r="T2010" i="4"/>
  <c r="T2011" i="4"/>
  <c r="T2012" i="4"/>
  <c r="T2013" i="4"/>
  <c r="T2014" i="4"/>
  <c r="T2015" i="4"/>
  <c r="T2016" i="4"/>
  <c r="T2017" i="4"/>
  <c r="T2018" i="4"/>
  <c r="T2019" i="4"/>
  <c r="T2020" i="4"/>
  <c r="T2021" i="4"/>
  <c r="T2022" i="4"/>
  <c r="T2023" i="4"/>
  <c r="T2024" i="4"/>
  <c r="T2025" i="4"/>
  <c r="T2026" i="4"/>
  <c r="T2027" i="4"/>
  <c r="T2028" i="4"/>
  <c r="T2029" i="4"/>
  <c r="T2030" i="4"/>
  <c r="T2031" i="4"/>
  <c r="T2032" i="4"/>
  <c r="T2033" i="4"/>
  <c r="T2034" i="4"/>
  <c r="T2035" i="4"/>
  <c r="T2036" i="4"/>
  <c r="T2037" i="4"/>
  <c r="T2038" i="4"/>
  <c r="T2039" i="4"/>
  <c r="T2040" i="4"/>
  <c r="T2041" i="4"/>
  <c r="T2042" i="4"/>
  <c r="T2043" i="4"/>
  <c r="T2044" i="4"/>
  <c r="T2045" i="4"/>
  <c r="T2046" i="4"/>
  <c r="T2047" i="4"/>
  <c r="T2048" i="4"/>
  <c r="T2049" i="4"/>
  <c r="T2050" i="4"/>
  <c r="T2051" i="4"/>
  <c r="T2052" i="4"/>
  <c r="T2053" i="4"/>
  <c r="T2054" i="4"/>
  <c r="T2055" i="4"/>
  <c r="T2056" i="4"/>
  <c r="T2057" i="4"/>
  <c r="T2058" i="4"/>
  <c r="T2059" i="4"/>
  <c r="T2060" i="4"/>
  <c r="T2061" i="4"/>
  <c r="T2062" i="4"/>
  <c r="T2063" i="4"/>
  <c r="T2064" i="4"/>
  <c r="T2065" i="4"/>
  <c r="T2066" i="4"/>
  <c r="T2067" i="4"/>
  <c r="T2068" i="4"/>
  <c r="T2069" i="4"/>
  <c r="T2070" i="4"/>
  <c r="T2071" i="4"/>
  <c r="T2072" i="4"/>
  <c r="T2073" i="4"/>
  <c r="T2074" i="4"/>
  <c r="T2075" i="4"/>
  <c r="T2076" i="4"/>
  <c r="T2077" i="4"/>
  <c r="T2078" i="4"/>
  <c r="T2079" i="4"/>
  <c r="T2080" i="4"/>
  <c r="T2081" i="4"/>
  <c r="T2082" i="4"/>
  <c r="T2083" i="4"/>
  <c r="T2084" i="4"/>
  <c r="T2085" i="4"/>
  <c r="T2086" i="4"/>
  <c r="T2087" i="4"/>
  <c r="T2088" i="4"/>
  <c r="T2089" i="4"/>
  <c r="T2090" i="4"/>
  <c r="T2091" i="4"/>
  <c r="T2092" i="4"/>
  <c r="T2093" i="4"/>
  <c r="T2094" i="4"/>
  <c r="T2095" i="4"/>
  <c r="T2096" i="4"/>
  <c r="T2097" i="4"/>
  <c r="T2098" i="4"/>
  <c r="T2099" i="4"/>
  <c r="T2100" i="4"/>
  <c r="T2101" i="4"/>
  <c r="T2102" i="4"/>
  <c r="T2103" i="4"/>
  <c r="T2104" i="4"/>
  <c r="T2105" i="4"/>
  <c r="T2106" i="4"/>
  <c r="T2107" i="4"/>
  <c r="T2108" i="4"/>
  <c r="T2109" i="4"/>
  <c r="T2110" i="4"/>
  <c r="T2111" i="4"/>
  <c r="T2112" i="4"/>
  <c r="T2113" i="4"/>
  <c r="T2114" i="4"/>
  <c r="T2115" i="4"/>
  <c r="T2116" i="4"/>
  <c r="T2117" i="4"/>
  <c r="T2118" i="4"/>
  <c r="T2119" i="4"/>
  <c r="T2120" i="4"/>
  <c r="T2121" i="4"/>
  <c r="T2122" i="4"/>
  <c r="T2123" i="4"/>
  <c r="T2124" i="4"/>
  <c r="T2125" i="4"/>
  <c r="T2126" i="4"/>
  <c r="T2127" i="4"/>
  <c r="T2128" i="4"/>
  <c r="T2129" i="4"/>
  <c r="T2130" i="4"/>
  <c r="T2131" i="4"/>
  <c r="T2132" i="4"/>
  <c r="T2133" i="4"/>
  <c r="T2134" i="4"/>
  <c r="T2135" i="4"/>
  <c r="T2136" i="4"/>
  <c r="T2137" i="4"/>
  <c r="T2138" i="4"/>
  <c r="T2139" i="4"/>
  <c r="T2140" i="4"/>
  <c r="T2141" i="4"/>
  <c r="T2142" i="4"/>
  <c r="T2143" i="4"/>
  <c r="T2144" i="4"/>
  <c r="T2145" i="4"/>
  <c r="T2146" i="4"/>
  <c r="T2147" i="4"/>
  <c r="T2148" i="4"/>
  <c r="T2149" i="4"/>
  <c r="T2150" i="4"/>
  <c r="T2151" i="4"/>
  <c r="T2152" i="4"/>
  <c r="T2153" i="4"/>
  <c r="T2154" i="4"/>
  <c r="T2155" i="4"/>
  <c r="T2156" i="4"/>
  <c r="T2157" i="4"/>
  <c r="T2158" i="4"/>
  <c r="T2159" i="4"/>
  <c r="T2160" i="4"/>
  <c r="T2161" i="4"/>
  <c r="T2162" i="4"/>
  <c r="T2163" i="4"/>
  <c r="T2164" i="4"/>
  <c r="T2165" i="4"/>
  <c r="T2166" i="4"/>
  <c r="T2167" i="4"/>
  <c r="T2168" i="4"/>
  <c r="T2169" i="4"/>
  <c r="T2170" i="4"/>
  <c r="T2171" i="4"/>
  <c r="T2172" i="4"/>
  <c r="T2173" i="4"/>
  <c r="T2174" i="4"/>
  <c r="T2175" i="4"/>
  <c r="T2176" i="4"/>
  <c r="T2177" i="4"/>
  <c r="T2178" i="4"/>
  <c r="T2179" i="4"/>
  <c r="T2180" i="4"/>
  <c r="T2181" i="4"/>
  <c r="T2182" i="4"/>
  <c r="T2183" i="4"/>
  <c r="T2184" i="4"/>
  <c r="T2185" i="4"/>
  <c r="T2186" i="4"/>
  <c r="T2187" i="4"/>
  <c r="T2188" i="4"/>
  <c r="T2189" i="4"/>
  <c r="T2190" i="4"/>
  <c r="T2191" i="4"/>
  <c r="T2192" i="4"/>
  <c r="T2193" i="4"/>
  <c r="T2194" i="4"/>
  <c r="T2195" i="4"/>
  <c r="T2196" i="4"/>
  <c r="T2197" i="4"/>
  <c r="T2198" i="4"/>
  <c r="T2199" i="4"/>
  <c r="T2200" i="4"/>
  <c r="T2201" i="4"/>
  <c r="T2202" i="4"/>
  <c r="T2203" i="4"/>
  <c r="T2204" i="4"/>
  <c r="T2205" i="4"/>
  <c r="T2206" i="4"/>
  <c r="T2207" i="4"/>
  <c r="T2208" i="4"/>
  <c r="T2209" i="4"/>
  <c r="T2210" i="4"/>
  <c r="T2211" i="4"/>
  <c r="T2212" i="4"/>
  <c r="T2213" i="4"/>
  <c r="T2214" i="4"/>
  <c r="T2215" i="4"/>
  <c r="T2216" i="4"/>
  <c r="T2217" i="4"/>
  <c r="T2218" i="4"/>
  <c r="T2219" i="4"/>
  <c r="T2220" i="4"/>
  <c r="T2221" i="4"/>
  <c r="T2222" i="4"/>
  <c r="T2223" i="4"/>
  <c r="T2224" i="4"/>
  <c r="T2225" i="4"/>
  <c r="T2226" i="4"/>
  <c r="T2227" i="4"/>
  <c r="T2228" i="4"/>
  <c r="T2229" i="4"/>
  <c r="T2230" i="4"/>
  <c r="T2231" i="4"/>
  <c r="T2232" i="4"/>
  <c r="T2233" i="4"/>
  <c r="T2234" i="4"/>
  <c r="T2235" i="4"/>
  <c r="T2236" i="4"/>
  <c r="T2237" i="4"/>
  <c r="T2238" i="4"/>
  <c r="T2239" i="4"/>
  <c r="T2240" i="4"/>
  <c r="T2241" i="4"/>
  <c r="T2242" i="4"/>
  <c r="T2243" i="4"/>
  <c r="T2244" i="4"/>
  <c r="T2245" i="4"/>
  <c r="T2246" i="4"/>
  <c r="T2247" i="4"/>
  <c r="T2248" i="4"/>
  <c r="T2249" i="4"/>
  <c r="T2250" i="4"/>
  <c r="T2251" i="4"/>
  <c r="T2252" i="4"/>
  <c r="T2253" i="4"/>
  <c r="T2254" i="4"/>
  <c r="T2255" i="4"/>
  <c r="T2256" i="4"/>
  <c r="T2257" i="4"/>
  <c r="T2258" i="4"/>
  <c r="T2259" i="4"/>
  <c r="T2260" i="4"/>
  <c r="T2261" i="4"/>
  <c r="T2262" i="4"/>
  <c r="T2263" i="4"/>
  <c r="T2264" i="4"/>
  <c r="T2265" i="4"/>
  <c r="T2266" i="4"/>
  <c r="T2267" i="4"/>
  <c r="T2268" i="4"/>
  <c r="T2269" i="4"/>
  <c r="T2270" i="4"/>
  <c r="T2271" i="4"/>
  <c r="T2272" i="4"/>
  <c r="T2273" i="4"/>
  <c r="T2274" i="4"/>
  <c r="T2275" i="4"/>
  <c r="T2276" i="4"/>
  <c r="T2277" i="4"/>
  <c r="T2278" i="4"/>
  <c r="T2279" i="4"/>
  <c r="T2280" i="4"/>
  <c r="T2281" i="4"/>
  <c r="T2282" i="4"/>
  <c r="T2283" i="4"/>
  <c r="T2284" i="4"/>
  <c r="T2285" i="4"/>
  <c r="T2286" i="4"/>
  <c r="T2287" i="4"/>
  <c r="T2288" i="4"/>
  <c r="T2289" i="4"/>
  <c r="T2290" i="4"/>
  <c r="T2291" i="4"/>
  <c r="T2292" i="4"/>
  <c r="T2293" i="4"/>
  <c r="T2294" i="4"/>
  <c r="T2295" i="4"/>
  <c r="T2296" i="4"/>
  <c r="T2297" i="4"/>
  <c r="T2298" i="4"/>
  <c r="T2299" i="4"/>
  <c r="T2300" i="4"/>
  <c r="T2301" i="4"/>
  <c r="T2302" i="4"/>
  <c r="T2303" i="4"/>
  <c r="T2304" i="4"/>
  <c r="T2305" i="4"/>
  <c r="T2306" i="4"/>
  <c r="T2307" i="4"/>
  <c r="T2308" i="4"/>
  <c r="T2309" i="4"/>
  <c r="T2310" i="4"/>
  <c r="T2311" i="4"/>
  <c r="T2312" i="4"/>
  <c r="T2313" i="4"/>
  <c r="T2314" i="4"/>
  <c r="T2315" i="4"/>
  <c r="T2316" i="4"/>
  <c r="T2317" i="4"/>
  <c r="T2318" i="4"/>
  <c r="T2319" i="4"/>
  <c r="T2320" i="4"/>
  <c r="T2321" i="4"/>
  <c r="T2322" i="4"/>
  <c r="T2323" i="4"/>
  <c r="T2324" i="4"/>
  <c r="T2325" i="4"/>
  <c r="T2326" i="4"/>
  <c r="T2327" i="4"/>
  <c r="T2328" i="4"/>
  <c r="T2329" i="4"/>
  <c r="T2330" i="4"/>
  <c r="T2331" i="4"/>
  <c r="T2332" i="4"/>
  <c r="T2333" i="4"/>
  <c r="T2334" i="4"/>
  <c r="T2335" i="4"/>
  <c r="T2336" i="4"/>
  <c r="T2337" i="4"/>
  <c r="T2338" i="4"/>
  <c r="T2339" i="4"/>
  <c r="T2340" i="4"/>
  <c r="T2341" i="4"/>
  <c r="T2342" i="4"/>
  <c r="T2343" i="4"/>
  <c r="T2344" i="4"/>
  <c r="T2345" i="4"/>
  <c r="T2346" i="4"/>
  <c r="T2347" i="4"/>
  <c r="T2348" i="4"/>
  <c r="T2349" i="4"/>
  <c r="T2350" i="4"/>
  <c r="T2351" i="4"/>
  <c r="T2352" i="4"/>
  <c r="T2353" i="4"/>
  <c r="T2354" i="4"/>
  <c r="T2355" i="4"/>
  <c r="T2356" i="4"/>
  <c r="T2357" i="4"/>
  <c r="T2358" i="4"/>
  <c r="T2359" i="4"/>
  <c r="T2360" i="4"/>
  <c r="T2361" i="4"/>
  <c r="T2362" i="4"/>
  <c r="T2363" i="4"/>
  <c r="T2364" i="4"/>
  <c r="T2365" i="4"/>
  <c r="T2366" i="4"/>
  <c r="T2367" i="4"/>
  <c r="T2368" i="4"/>
  <c r="T2369" i="4"/>
  <c r="T2370" i="4"/>
  <c r="T2371" i="4"/>
  <c r="T2372" i="4"/>
  <c r="T2373" i="4"/>
  <c r="T2374" i="4"/>
  <c r="T2375" i="4"/>
  <c r="T2376" i="4"/>
  <c r="T2377" i="4"/>
  <c r="T2378" i="4"/>
  <c r="T2379" i="4"/>
  <c r="T2380" i="4"/>
  <c r="T2381" i="4"/>
  <c r="T2382" i="4"/>
  <c r="T2383" i="4"/>
  <c r="T2384" i="4"/>
  <c r="T2385" i="4"/>
  <c r="T2386" i="4"/>
  <c r="T2387" i="4"/>
  <c r="T2388" i="4"/>
  <c r="T2389" i="4"/>
  <c r="T2390" i="4"/>
  <c r="T2391" i="4"/>
  <c r="T2392" i="4"/>
  <c r="T2393" i="4"/>
  <c r="T2394" i="4"/>
  <c r="T2395" i="4"/>
  <c r="T2396" i="4"/>
  <c r="T2397" i="4"/>
  <c r="T2398" i="4"/>
  <c r="T2399" i="4"/>
  <c r="T2400" i="4"/>
  <c r="T2401" i="4"/>
  <c r="T2402" i="4"/>
  <c r="T2403" i="4"/>
  <c r="T2404" i="4"/>
  <c r="T2405" i="4"/>
  <c r="T2406" i="4"/>
  <c r="T2407" i="4"/>
  <c r="T2408" i="4"/>
  <c r="T2409" i="4"/>
  <c r="T2410" i="4"/>
  <c r="T2411" i="4"/>
  <c r="T2412" i="4"/>
  <c r="T2413" i="4"/>
  <c r="T2414" i="4"/>
  <c r="T2415" i="4"/>
  <c r="T2416" i="4"/>
  <c r="T2417" i="4"/>
  <c r="T2418" i="4"/>
  <c r="T2419" i="4"/>
  <c r="T2420" i="4"/>
  <c r="T2421" i="4"/>
  <c r="T2422" i="4"/>
  <c r="T2423" i="4"/>
  <c r="T2424" i="4"/>
  <c r="T2425" i="4"/>
  <c r="T2426" i="4"/>
  <c r="T2427" i="4"/>
  <c r="T2428" i="4"/>
  <c r="T2429" i="4"/>
  <c r="T2430" i="4"/>
  <c r="T2431" i="4"/>
  <c r="T2432" i="4"/>
  <c r="T2433" i="4"/>
  <c r="T2434" i="4"/>
  <c r="T2435" i="4"/>
  <c r="T2436" i="4"/>
  <c r="T2437" i="4"/>
  <c r="T2438" i="4"/>
  <c r="T2439" i="4"/>
  <c r="T2440" i="4"/>
  <c r="T2441" i="4"/>
  <c r="T2442" i="4"/>
  <c r="T2443" i="4"/>
  <c r="T2444" i="4"/>
  <c r="T2445" i="4"/>
  <c r="T2446" i="4"/>
  <c r="T2447" i="4"/>
  <c r="T2448" i="4"/>
  <c r="T2449" i="4"/>
  <c r="T2450" i="4"/>
  <c r="T2451" i="4"/>
  <c r="T2452" i="4"/>
  <c r="T2453" i="4"/>
  <c r="T2454" i="4"/>
  <c r="T2455" i="4"/>
  <c r="T2456" i="4"/>
  <c r="T2457" i="4"/>
  <c r="T2458" i="4"/>
  <c r="T2459" i="4"/>
  <c r="T2460" i="4"/>
  <c r="T2461" i="4"/>
  <c r="T2462" i="4"/>
  <c r="T2463" i="4"/>
  <c r="T2464" i="4"/>
  <c r="T2465" i="4"/>
  <c r="T2466" i="4"/>
  <c r="T2467" i="4"/>
  <c r="T2468" i="4"/>
  <c r="T2469" i="4"/>
  <c r="T2470" i="4"/>
  <c r="T2471" i="4"/>
  <c r="T2472" i="4"/>
  <c r="T2473" i="4"/>
  <c r="T2474" i="4"/>
  <c r="T2475" i="4"/>
  <c r="T2476" i="4"/>
  <c r="T2477" i="4"/>
  <c r="T2478" i="4"/>
  <c r="T2479" i="4"/>
  <c r="T2480" i="4"/>
  <c r="T2481" i="4"/>
  <c r="T2482" i="4"/>
  <c r="T2483" i="4"/>
  <c r="T2484" i="4"/>
  <c r="T2485" i="4"/>
  <c r="T2486" i="4"/>
  <c r="T2487" i="4"/>
  <c r="T2488" i="4"/>
  <c r="T2489" i="4"/>
  <c r="T2490" i="4"/>
  <c r="T2491" i="4"/>
  <c r="T2492" i="4"/>
  <c r="T2493" i="4"/>
  <c r="T2494" i="4"/>
  <c r="T2495" i="4"/>
  <c r="T2496" i="4"/>
  <c r="T2497" i="4"/>
  <c r="T2498" i="4"/>
  <c r="T2499" i="4"/>
  <c r="T2500" i="4"/>
  <c r="T2501" i="4"/>
  <c r="T2502" i="4"/>
  <c r="T2503" i="4"/>
  <c r="T2504" i="4"/>
  <c r="T2505" i="4"/>
  <c r="T2506" i="4"/>
  <c r="T2507" i="4"/>
  <c r="T2508" i="4"/>
  <c r="T2509" i="4"/>
  <c r="T2510" i="4"/>
  <c r="T2511" i="4"/>
  <c r="T2512" i="4"/>
  <c r="T2513" i="4"/>
  <c r="T2514" i="4"/>
  <c r="T2515" i="4"/>
  <c r="T2516" i="4"/>
  <c r="T2517" i="4"/>
  <c r="T2518" i="4"/>
  <c r="T2519" i="4"/>
  <c r="T2520" i="4"/>
  <c r="T2521" i="4"/>
  <c r="T2522" i="4"/>
  <c r="T2523" i="4"/>
  <c r="T2524" i="4"/>
  <c r="T2525" i="4"/>
  <c r="T2526" i="4"/>
  <c r="T2527" i="4"/>
  <c r="T2528" i="4"/>
  <c r="T2529" i="4"/>
  <c r="T2530" i="4"/>
  <c r="T2531" i="4"/>
  <c r="T2532" i="4"/>
  <c r="T2533" i="4"/>
  <c r="T2534" i="4"/>
  <c r="T2535" i="4"/>
  <c r="T2536" i="4"/>
  <c r="T2537" i="4"/>
  <c r="T2538" i="4"/>
  <c r="T2539" i="4"/>
  <c r="T2540" i="4"/>
  <c r="T2541" i="4"/>
  <c r="T2542" i="4"/>
  <c r="T2543" i="4"/>
  <c r="T2544" i="4"/>
  <c r="T2545" i="4"/>
  <c r="T2546" i="4"/>
  <c r="T2547" i="4"/>
  <c r="T2548" i="4"/>
  <c r="T2549" i="4"/>
  <c r="T2550" i="4"/>
  <c r="T2551" i="4"/>
  <c r="T2552" i="4"/>
  <c r="T2553" i="4"/>
  <c r="T2554" i="4"/>
  <c r="T2555" i="4"/>
  <c r="T2556" i="4"/>
  <c r="T2557" i="4"/>
  <c r="T2558" i="4"/>
  <c r="T2559" i="4"/>
  <c r="T2560" i="4"/>
  <c r="T2561" i="4"/>
  <c r="T2562" i="4"/>
  <c r="T2563" i="4"/>
  <c r="T2564" i="4"/>
  <c r="T2565" i="4"/>
  <c r="T2566" i="4"/>
  <c r="T2567" i="4"/>
  <c r="T2568" i="4"/>
  <c r="T2569" i="4"/>
  <c r="T2570" i="4"/>
  <c r="T2571" i="4"/>
  <c r="T2572" i="4"/>
  <c r="T2573" i="4"/>
  <c r="T2574" i="4"/>
  <c r="T2575" i="4"/>
  <c r="T2576" i="4"/>
  <c r="T2577" i="4"/>
  <c r="T2578" i="4"/>
  <c r="T2579" i="4"/>
  <c r="T2580" i="4"/>
  <c r="T2581" i="4"/>
  <c r="T2582" i="4"/>
  <c r="T2583" i="4"/>
  <c r="T2584" i="4"/>
  <c r="T2585" i="4"/>
  <c r="T2586" i="4"/>
  <c r="T2587" i="4"/>
  <c r="T2588" i="4"/>
  <c r="T2589" i="4"/>
  <c r="T2590" i="4"/>
  <c r="T2591" i="4"/>
  <c r="T2592" i="4"/>
  <c r="T2593" i="4"/>
  <c r="T2594" i="4"/>
  <c r="T2595" i="4"/>
  <c r="T2596" i="4"/>
  <c r="T2597" i="4"/>
  <c r="T2598" i="4"/>
  <c r="T2599" i="4"/>
  <c r="T2600" i="4"/>
  <c r="T2601" i="4"/>
  <c r="T2602" i="4"/>
  <c r="T2603" i="4"/>
  <c r="T2604" i="4"/>
  <c r="T2605" i="4"/>
  <c r="T2606" i="4"/>
  <c r="T2607" i="4"/>
  <c r="T2608" i="4"/>
  <c r="T2609" i="4"/>
  <c r="T2610" i="4"/>
  <c r="T2611" i="4"/>
  <c r="T2612" i="4"/>
  <c r="T2613" i="4"/>
  <c r="T2614" i="4"/>
  <c r="T2615" i="4"/>
  <c r="T2616" i="4"/>
  <c r="T2617" i="4"/>
  <c r="T2618" i="4"/>
  <c r="T2619" i="4"/>
  <c r="T2620" i="4"/>
  <c r="T2621" i="4"/>
  <c r="T2622" i="4"/>
  <c r="T2623" i="4"/>
  <c r="T2624" i="4"/>
  <c r="T2625" i="4"/>
  <c r="T2626" i="4"/>
  <c r="T2627" i="4"/>
  <c r="T2628" i="4"/>
  <c r="T2629" i="4"/>
  <c r="T2630" i="4"/>
  <c r="T2631" i="4"/>
  <c r="T2632" i="4"/>
  <c r="T2633" i="4"/>
  <c r="T2634" i="4"/>
  <c r="T2635" i="4"/>
  <c r="T2636" i="4"/>
  <c r="T2637" i="4"/>
  <c r="T2638" i="4"/>
  <c r="T2639" i="4"/>
  <c r="T2640" i="4"/>
  <c r="T2641" i="4"/>
  <c r="T2642" i="4"/>
  <c r="T2643" i="4"/>
  <c r="T2644" i="4"/>
  <c r="T2645" i="4"/>
  <c r="T2646" i="4"/>
  <c r="T2647" i="4"/>
  <c r="T2648" i="4"/>
  <c r="T2649" i="4"/>
  <c r="T2650" i="4"/>
  <c r="T2651" i="4"/>
  <c r="T2652" i="4"/>
  <c r="T2653" i="4"/>
  <c r="T2654" i="4"/>
  <c r="T2655" i="4"/>
  <c r="T2656" i="4"/>
  <c r="T2657" i="4"/>
  <c r="T2658" i="4"/>
  <c r="T2659" i="4"/>
  <c r="T2660" i="4"/>
  <c r="T2661" i="4"/>
  <c r="T2662" i="4"/>
  <c r="T2663" i="4"/>
  <c r="T2664" i="4"/>
  <c r="T2665" i="4"/>
  <c r="T2666" i="4"/>
  <c r="T2667" i="4"/>
  <c r="T2668" i="4"/>
  <c r="T2669" i="4"/>
  <c r="T2670" i="4"/>
  <c r="T2671" i="4"/>
  <c r="T2672" i="4"/>
  <c r="T2673" i="4"/>
  <c r="T2674" i="4"/>
  <c r="T2675" i="4"/>
  <c r="T2676" i="4"/>
  <c r="T2677" i="4"/>
  <c r="T2678" i="4"/>
  <c r="T2679" i="4"/>
  <c r="T2680" i="4"/>
  <c r="T2681" i="4"/>
  <c r="T2682" i="4"/>
  <c r="T2683" i="4"/>
  <c r="T2684" i="4"/>
  <c r="T2685" i="4"/>
  <c r="T2686" i="4"/>
  <c r="T2687" i="4"/>
  <c r="T2688" i="4"/>
  <c r="T2689" i="4"/>
  <c r="T2690" i="4"/>
  <c r="T2691" i="4"/>
  <c r="T2692" i="4"/>
  <c r="T2693" i="4"/>
  <c r="T2694" i="4"/>
  <c r="T2695" i="4"/>
  <c r="T2696" i="4"/>
  <c r="T2697" i="4"/>
  <c r="T2698" i="4"/>
  <c r="T2699" i="4"/>
  <c r="T2700" i="4"/>
  <c r="T2701" i="4"/>
  <c r="T2702" i="4"/>
  <c r="T2703" i="4"/>
  <c r="T2704" i="4"/>
  <c r="T2705" i="4"/>
  <c r="T2706" i="4"/>
  <c r="T2707" i="4"/>
  <c r="T2708" i="4"/>
  <c r="T2709" i="4"/>
  <c r="T2710" i="4"/>
  <c r="T2711" i="4"/>
  <c r="T2712" i="4"/>
  <c r="T2713" i="4"/>
  <c r="T2714" i="4"/>
  <c r="T2715" i="4"/>
  <c r="T2716" i="4"/>
  <c r="T2717" i="4"/>
  <c r="T2718" i="4"/>
  <c r="T2719" i="4"/>
  <c r="T2720" i="4"/>
  <c r="T2721" i="4"/>
  <c r="T2722" i="4"/>
  <c r="T2723" i="4"/>
  <c r="T2724" i="4"/>
  <c r="T2725" i="4"/>
  <c r="T2726" i="4"/>
  <c r="T2727" i="4"/>
  <c r="T2728" i="4"/>
  <c r="T2729" i="4"/>
  <c r="T2730" i="4"/>
  <c r="T2731" i="4"/>
  <c r="T2732" i="4"/>
  <c r="T2733" i="4"/>
  <c r="T2734" i="4"/>
  <c r="T2735" i="4"/>
  <c r="T2736" i="4"/>
  <c r="T2737" i="4"/>
  <c r="T2738" i="4"/>
  <c r="T2739" i="4"/>
  <c r="T2740" i="4"/>
  <c r="T2741" i="4"/>
  <c r="T2742" i="4"/>
  <c r="T2743" i="4"/>
  <c r="T2744" i="4"/>
  <c r="T2745" i="4"/>
  <c r="T2746" i="4"/>
  <c r="T2747" i="4"/>
  <c r="T2748" i="4"/>
  <c r="T2749" i="4"/>
  <c r="T2750" i="4"/>
  <c r="T2751" i="4"/>
  <c r="T2752" i="4"/>
  <c r="T2753" i="4"/>
  <c r="T2754" i="4"/>
  <c r="T2755" i="4"/>
  <c r="T2756" i="4"/>
  <c r="T2757" i="4"/>
  <c r="T2758" i="4"/>
  <c r="T2759" i="4"/>
  <c r="T2760" i="4"/>
  <c r="T2761" i="4"/>
  <c r="T2762" i="4"/>
  <c r="T2763" i="4"/>
  <c r="T2764" i="4"/>
  <c r="T2765" i="4"/>
  <c r="T2766" i="4"/>
  <c r="T2767" i="4"/>
  <c r="T2768" i="4"/>
  <c r="T2769" i="4"/>
  <c r="T2770" i="4"/>
  <c r="T2771" i="4"/>
  <c r="T2772" i="4"/>
  <c r="T2773" i="4"/>
  <c r="T2774" i="4"/>
  <c r="T2775" i="4"/>
  <c r="T2776" i="4"/>
  <c r="T2777" i="4"/>
  <c r="T2778" i="4"/>
  <c r="T2779" i="4"/>
  <c r="T2780" i="4"/>
  <c r="T2781" i="4"/>
  <c r="T2782" i="4"/>
  <c r="T2783" i="4"/>
  <c r="T2784" i="4"/>
  <c r="T2785" i="4"/>
  <c r="T2786" i="4"/>
  <c r="T2787" i="4"/>
  <c r="T2788" i="4"/>
  <c r="T2789" i="4"/>
  <c r="T2790" i="4"/>
  <c r="T2791" i="4"/>
  <c r="T2792" i="4"/>
  <c r="T2793" i="4"/>
  <c r="T2794" i="4"/>
  <c r="T2795" i="4"/>
  <c r="T2796" i="4"/>
  <c r="T2797" i="4"/>
  <c r="T2798" i="4"/>
  <c r="T2799" i="4"/>
  <c r="T2800" i="4"/>
  <c r="T2801" i="4"/>
  <c r="T2802" i="4"/>
  <c r="T2803" i="4"/>
  <c r="T2804" i="4"/>
  <c r="T2805" i="4"/>
  <c r="T2806" i="4"/>
  <c r="T2807" i="4"/>
  <c r="T2808" i="4"/>
  <c r="T2809" i="4"/>
  <c r="T2810" i="4"/>
  <c r="T2811" i="4"/>
  <c r="T2812" i="4"/>
  <c r="T2813" i="4"/>
  <c r="T2814" i="4"/>
  <c r="T2815" i="4"/>
  <c r="T2816" i="4"/>
  <c r="T2817" i="4"/>
  <c r="T2818" i="4"/>
  <c r="T2819" i="4"/>
  <c r="T2820" i="4"/>
  <c r="T2821" i="4"/>
  <c r="T2822" i="4"/>
  <c r="T2823" i="4"/>
  <c r="T2824" i="4"/>
  <c r="T2825" i="4"/>
  <c r="T2826" i="4"/>
  <c r="T2827" i="4"/>
  <c r="T2828" i="4"/>
  <c r="T2829" i="4"/>
  <c r="T2830" i="4"/>
  <c r="T2831" i="4"/>
  <c r="T2832" i="4"/>
  <c r="T2833" i="4"/>
  <c r="T2834" i="4"/>
  <c r="T2835" i="4"/>
  <c r="T2836" i="4"/>
  <c r="T2837" i="4"/>
  <c r="T2838" i="4"/>
  <c r="T2839" i="4"/>
  <c r="T2840" i="4"/>
  <c r="T2841" i="4"/>
  <c r="T2842" i="4"/>
  <c r="T2843" i="4"/>
  <c r="T2844" i="4"/>
  <c r="T2845" i="4"/>
  <c r="T2846" i="4"/>
  <c r="T2847" i="4"/>
  <c r="T2848" i="4"/>
  <c r="T2849" i="4"/>
  <c r="T2850" i="4"/>
  <c r="T2851" i="4"/>
  <c r="T2852" i="4"/>
  <c r="T2853" i="4"/>
  <c r="T2854" i="4"/>
  <c r="T2855" i="4"/>
  <c r="T2856" i="4"/>
  <c r="T2857" i="4"/>
  <c r="T2858" i="4"/>
  <c r="T2859" i="4"/>
  <c r="T2860" i="4"/>
  <c r="T2861" i="4"/>
  <c r="T2862" i="4"/>
  <c r="T2863" i="4"/>
  <c r="T2864" i="4"/>
  <c r="T2865" i="4"/>
  <c r="T2866" i="4"/>
  <c r="T2867" i="4"/>
  <c r="T2868" i="4"/>
  <c r="T2869" i="4"/>
  <c r="T2870" i="4"/>
  <c r="T2871" i="4"/>
  <c r="T2872" i="4"/>
  <c r="T2873" i="4"/>
  <c r="T2874" i="4"/>
  <c r="T2875" i="4"/>
  <c r="T2876" i="4"/>
  <c r="T2877" i="4"/>
  <c r="T2878" i="4"/>
  <c r="T2879" i="4"/>
  <c r="T2880" i="4"/>
  <c r="T2881" i="4"/>
  <c r="T2882" i="4"/>
  <c r="T2883" i="4"/>
  <c r="T2884" i="4"/>
  <c r="T2885" i="4"/>
  <c r="T2886" i="4"/>
  <c r="T2887" i="4"/>
  <c r="T2888" i="4"/>
  <c r="T2889" i="4"/>
  <c r="T2890" i="4"/>
  <c r="T2891" i="4"/>
  <c r="T2892" i="4"/>
  <c r="T2893" i="4"/>
  <c r="T2894" i="4"/>
  <c r="T2895" i="4"/>
  <c r="T2896" i="4"/>
  <c r="T2897" i="4"/>
  <c r="T2898" i="4"/>
  <c r="T2899" i="4"/>
  <c r="T2900" i="4"/>
  <c r="T2901" i="4"/>
  <c r="T2902" i="4"/>
  <c r="T2903" i="4"/>
  <c r="T2904" i="4"/>
  <c r="T2905" i="4"/>
  <c r="T2906" i="4"/>
  <c r="T2907" i="4"/>
  <c r="T2908" i="4"/>
  <c r="T2909" i="4"/>
  <c r="T2910" i="4"/>
  <c r="T2911" i="4"/>
  <c r="T2912" i="4"/>
  <c r="T2913" i="4"/>
  <c r="T2914" i="4"/>
  <c r="T2915" i="4"/>
  <c r="T2916" i="4"/>
  <c r="T2917" i="4"/>
  <c r="T2918" i="4"/>
  <c r="T2919" i="4"/>
  <c r="T2920" i="4"/>
  <c r="T2921" i="4"/>
  <c r="T2922" i="4"/>
  <c r="T2923" i="4"/>
  <c r="T2924" i="4"/>
  <c r="T2925" i="4"/>
  <c r="T2926" i="4"/>
  <c r="T2927" i="4"/>
  <c r="T2928" i="4"/>
  <c r="T2929" i="4"/>
  <c r="T2930" i="4"/>
  <c r="T2931" i="4"/>
  <c r="T2932" i="4"/>
  <c r="T2933" i="4"/>
  <c r="T2934" i="4"/>
  <c r="T2935" i="4"/>
  <c r="T2936" i="4"/>
  <c r="T2937" i="4"/>
  <c r="T2938" i="4"/>
  <c r="T2939" i="4"/>
  <c r="T2940" i="4"/>
  <c r="T2941" i="4"/>
  <c r="T2942" i="4"/>
  <c r="T2943" i="4"/>
  <c r="T2944" i="4"/>
  <c r="T2945" i="4"/>
  <c r="T2946" i="4"/>
  <c r="T2947" i="4"/>
  <c r="T2948" i="4"/>
  <c r="T2949" i="4"/>
  <c r="T2950" i="4"/>
  <c r="T2951" i="4"/>
  <c r="T2952" i="4"/>
  <c r="T2953" i="4"/>
  <c r="T2954" i="4"/>
  <c r="T2955" i="4"/>
  <c r="T2956" i="4"/>
  <c r="T2957" i="4"/>
  <c r="T2958" i="4"/>
  <c r="T2959" i="4"/>
  <c r="T2960" i="4"/>
  <c r="T2961" i="4"/>
  <c r="T2962" i="4"/>
  <c r="T2963" i="4"/>
  <c r="T2964" i="4"/>
  <c r="T2965" i="4"/>
  <c r="T2966" i="4"/>
  <c r="T2967" i="4"/>
  <c r="T2968" i="4"/>
  <c r="T2969" i="4"/>
  <c r="T2970" i="4"/>
  <c r="T2971" i="4"/>
  <c r="T2972" i="4"/>
  <c r="T2973" i="4"/>
  <c r="T2974" i="4"/>
  <c r="T2975" i="4"/>
  <c r="T2976" i="4"/>
  <c r="T2977" i="4"/>
  <c r="T2978" i="4"/>
  <c r="T2979" i="4"/>
  <c r="T2980" i="4"/>
  <c r="T2981" i="4"/>
  <c r="T2982" i="4"/>
  <c r="T2983" i="4"/>
  <c r="T2984" i="4"/>
  <c r="T2985" i="4"/>
  <c r="T2986" i="4"/>
  <c r="T2987" i="4"/>
  <c r="T2988" i="4"/>
  <c r="T2989" i="4"/>
  <c r="T2990" i="4"/>
  <c r="T2991" i="4"/>
  <c r="T2992" i="4"/>
  <c r="T2993" i="4"/>
  <c r="T2994" i="4"/>
  <c r="T2995" i="4"/>
  <c r="T2996" i="4"/>
  <c r="T2997" i="4"/>
  <c r="T2998" i="4"/>
  <c r="T2999" i="4"/>
  <c r="T3000" i="4"/>
  <c r="T3001" i="4"/>
  <c r="T3002" i="4"/>
  <c r="T3003" i="4"/>
  <c r="T3004" i="4"/>
  <c r="T3005" i="4"/>
  <c r="T3006" i="4"/>
  <c r="T3007" i="4"/>
  <c r="T3008" i="4"/>
  <c r="T3009" i="4"/>
  <c r="T3010" i="4"/>
  <c r="T3011" i="4"/>
  <c r="T3012" i="4"/>
  <c r="T3013" i="4"/>
  <c r="T3014" i="4"/>
  <c r="T3015" i="4"/>
  <c r="T3016" i="4"/>
  <c r="T3017" i="4"/>
  <c r="T3018" i="4"/>
  <c r="T3019" i="4"/>
  <c r="T3020" i="4"/>
  <c r="T3021" i="4"/>
  <c r="T3022" i="4"/>
  <c r="T3023" i="4"/>
  <c r="T3024" i="4"/>
  <c r="T3025" i="4"/>
  <c r="T3026" i="4"/>
  <c r="T3027" i="4"/>
  <c r="T3028" i="4"/>
  <c r="T3029" i="4"/>
  <c r="T3030" i="4"/>
  <c r="T3031" i="4"/>
  <c r="T3032" i="4"/>
  <c r="T3033" i="4"/>
  <c r="T3034" i="4"/>
  <c r="T3035" i="4"/>
  <c r="T3036" i="4"/>
  <c r="T3037" i="4"/>
  <c r="T3038" i="4"/>
  <c r="T3039" i="4"/>
  <c r="T3040" i="4"/>
  <c r="T3041" i="4"/>
  <c r="T3042" i="4"/>
  <c r="T3043" i="4"/>
  <c r="T3044" i="4"/>
  <c r="T3045" i="4"/>
  <c r="T3046" i="4"/>
  <c r="T3047" i="4"/>
  <c r="T3048" i="4"/>
  <c r="T3049" i="4"/>
  <c r="T3050" i="4"/>
  <c r="T3051" i="4"/>
  <c r="T3052" i="4"/>
  <c r="T3053" i="4"/>
  <c r="T3054" i="4"/>
  <c r="T3055" i="4"/>
  <c r="T3056" i="4"/>
  <c r="T3057" i="4"/>
  <c r="T3058" i="4"/>
  <c r="T3059" i="4"/>
  <c r="T3060" i="4"/>
  <c r="T3061" i="4"/>
  <c r="T3062" i="4"/>
  <c r="T3063" i="4"/>
  <c r="T3064" i="4"/>
  <c r="T3065" i="4"/>
  <c r="T3066" i="4"/>
  <c r="T3067" i="4"/>
  <c r="T3068" i="4"/>
  <c r="T3069" i="4"/>
  <c r="T3070" i="4"/>
  <c r="T3071" i="4"/>
  <c r="T3072" i="4"/>
  <c r="T3073" i="4"/>
  <c r="T3074" i="4"/>
  <c r="T3075" i="4"/>
  <c r="T3076" i="4"/>
  <c r="T3077" i="4"/>
  <c r="T3078" i="4"/>
  <c r="T3079" i="4"/>
  <c r="T3080" i="4"/>
  <c r="T3081" i="4"/>
  <c r="T3082" i="4"/>
  <c r="T3083" i="4"/>
  <c r="T3084" i="4"/>
  <c r="T3085" i="4"/>
  <c r="T3086" i="4"/>
  <c r="T3087" i="4"/>
  <c r="T3088" i="4"/>
  <c r="T3089" i="4"/>
  <c r="T3090" i="4"/>
  <c r="T3091" i="4"/>
  <c r="T3092" i="4"/>
  <c r="T3093" i="4"/>
  <c r="T3094" i="4"/>
  <c r="T3095" i="4"/>
  <c r="T3096" i="4"/>
  <c r="T3097" i="4"/>
  <c r="T3098" i="4"/>
  <c r="T3099" i="4"/>
  <c r="T3100" i="4"/>
  <c r="T3101" i="4"/>
  <c r="T3102" i="4"/>
  <c r="T3103" i="4"/>
  <c r="T3104" i="4"/>
  <c r="T3105" i="4"/>
  <c r="T3106" i="4"/>
  <c r="T3107" i="4"/>
  <c r="T3108" i="4"/>
  <c r="T3109" i="4"/>
  <c r="T3110" i="4"/>
  <c r="T3111" i="4"/>
  <c r="T3112" i="4"/>
  <c r="T3113" i="4"/>
  <c r="T3114" i="4"/>
  <c r="T3115" i="4"/>
  <c r="T3116" i="4"/>
  <c r="T3117" i="4"/>
  <c r="T3118" i="4"/>
  <c r="T3119" i="4"/>
  <c r="T3120" i="4"/>
  <c r="T3121" i="4"/>
  <c r="T3122" i="4"/>
  <c r="T3123" i="4"/>
  <c r="T3124" i="4"/>
  <c r="T3125" i="4"/>
  <c r="T3126" i="4"/>
  <c r="T3127" i="4"/>
  <c r="T3128" i="4"/>
  <c r="T3129" i="4"/>
  <c r="T3130" i="4"/>
  <c r="T3131" i="4"/>
  <c r="T3132" i="4"/>
  <c r="T3133" i="4"/>
  <c r="T3134" i="4"/>
  <c r="T3135" i="4"/>
  <c r="T3136" i="4"/>
  <c r="T3137" i="4"/>
  <c r="T3138" i="4"/>
  <c r="T3139" i="4"/>
  <c r="T3140" i="4"/>
  <c r="T3141" i="4"/>
  <c r="T3142" i="4"/>
  <c r="T3143" i="4"/>
  <c r="T3144" i="4"/>
  <c r="T3145" i="4"/>
  <c r="T3146" i="4"/>
  <c r="T3147" i="4"/>
  <c r="T3148" i="4"/>
  <c r="T3149" i="4"/>
  <c r="T3150" i="4"/>
  <c r="T3151" i="4"/>
  <c r="T3152" i="4"/>
  <c r="T3153" i="4"/>
  <c r="T3154" i="4"/>
  <c r="T3155" i="4"/>
  <c r="T3156" i="4"/>
  <c r="T3157" i="4"/>
  <c r="T3158" i="4"/>
  <c r="T3159" i="4"/>
  <c r="T3160" i="4"/>
  <c r="T3161" i="4"/>
  <c r="T3162" i="4"/>
  <c r="T3163" i="4"/>
  <c r="T3164" i="4"/>
  <c r="T3165" i="4"/>
  <c r="T3166" i="4"/>
  <c r="T3167" i="4"/>
  <c r="T3168" i="4"/>
  <c r="T3169" i="4"/>
  <c r="T3170" i="4"/>
  <c r="T3171" i="4"/>
  <c r="T3172" i="4"/>
  <c r="T3173" i="4"/>
  <c r="T3174" i="4"/>
  <c r="T3175" i="4"/>
  <c r="T3176" i="4"/>
  <c r="T3177" i="4"/>
  <c r="T3178" i="4"/>
  <c r="T3179" i="4"/>
  <c r="T3180" i="4"/>
  <c r="T3181" i="4"/>
  <c r="T3182" i="4"/>
  <c r="T3183" i="4"/>
  <c r="T3184" i="4"/>
  <c r="T3185" i="4"/>
  <c r="T3186" i="4"/>
  <c r="T3187" i="4"/>
  <c r="T3188" i="4"/>
  <c r="T3189" i="4"/>
  <c r="T3190" i="4"/>
  <c r="T3191" i="4"/>
  <c r="T3192" i="4"/>
  <c r="T3193" i="4"/>
  <c r="T3194" i="4"/>
  <c r="T3195" i="4"/>
  <c r="T3196" i="4"/>
  <c r="T3197" i="4"/>
  <c r="T3198" i="4"/>
  <c r="T3199" i="4"/>
  <c r="T3200" i="4"/>
  <c r="T3201" i="4"/>
  <c r="T3202" i="4"/>
  <c r="T3203" i="4"/>
  <c r="T3204" i="4"/>
  <c r="T3205" i="4"/>
  <c r="T3206" i="4"/>
  <c r="T3207" i="4"/>
  <c r="T3208" i="4"/>
  <c r="T3209" i="4"/>
  <c r="T3210" i="4"/>
  <c r="T3211" i="4"/>
  <c r="T3212" i="4"/>
  <c r="T3213" i="4"/>
  <c r="T3214" i="4"/>
  <c r="T3215" i="4"/>
  <c r="T3216" i="4"/>
  <c r="T3217" i="4"/>
  <c r="T3218" i="4"/>
  <c r="T3219" i="4"/>
  <c r="T3220" i="4"/>
  <c r="T3221" i="4"/>
  <c r="T3222" i="4"/>
  <c r="T3223" i="4"/>
  <c r="T3224" i="4"/>
  <c r="T3225" i="4"/>
  <c r="T3226" i="4"/>
  <c r="T3227" i="4"/>
  <c r="T3228" i="4"/>
  <c r="T3229" i="4"/>
  <c r="T3230" i="4"/>
  <c r="T3231" i="4"/>
  <c r="T3232" i="4"/>
  <c r="T3233" i="4"/>
  <c r="T3234" i="4"/>
  <c r="T3235" i="4"/>
  <c r="T3236" i="4"/>
  <c r="T3237" i="4"/>
  <c r="T3238" i="4"/>
  <c r="T3239" i="4"/>
  <c r="T3240" i="4"/>
  <c r="T3241" i="4"/>
  <c r="T3242" i="4"/>
  <c r="T3243" i="4"/>
  <c r="T3244" i="4"/>
  <c r="T3245" i="4"/>
  <c r="T3246" i="4"/>
  <c r="T3247" i="4"/>
  <c r="T3248" i="4"/>
  <c r="T3249" i="4"/>
  <c r="T3250" i="4"/>
  <c r="T3251" i="4"/>
  <c r="T3252" i="4"/>
  <c r="T3253" i="4"/>
  <c r="T3254" i="4"/>
  <c r="T3255" i="4"/>
  <c r="T3256" i="4"/>
  <c r="T3257" i="4"/>
  <c r="T3258" i="4"/>
  <c r="T3259" i="4"/>
  <c r="T3260" i="4"/>
  <c r="T3261" i="4"/>
  <c r="T3262" i="4"/>
  <c r="T3263" i="4"/>
  <c r="T3264" i="4"/>
  <c r="T3265" i="4"/>
  <c r="T3266" i="4"/>
  <c r="T3267" i="4"/>
  <c r="T3268" i="4"/>
  <c r="T3269" i="4"/>
  <c r="T3270" i="4"/>
  <c r="T3271" i="4"/>
  <c r="T3272" i="4"/>
  <c r="T3273" i="4"/>
  <c r="T3274" i="4"/>
  <c r="T3275" i="4"/>
  <c r="T3276" i="4"/>
  <c r="T3277" i="4"/>
  <c r="T3278" i="4"/>
  <c r="T3279" i="4"/>
  <c r="T3280" i="4"/>
  <c r="T3281" i="4"/>
  <c r="T3282" i="4"/>
  <c r="T3283" i="4"/>
  <c r="T3284" i="4"/>
  <c r="T3285" i="4"/>
  <c r="T3286" i="4"/>
  <c r="T3287" i="4"/>
  <c r="T3288" i="4"/>
  <c r="T3289" i="4"/>
  <c r="T3290" i="4"/>
  <c r="T3291" i="4"/>
  <c r="T3292" i="4"/>
  <c r="T3293" i="4"/>
  <c r="T3294" i="4"/>
  <c r="T3295" i="4"/>
  <c r="T3296" i="4"/>
  <c r="T3297" i="4"/>
  <c r="T3298" i="4"/>
  <c r="T3299" i="4"/>
  <c r="T3300" i="4"/>
  <c r="T3301" i="4"/>
  <c r="T3302" i="4"/>
  <c r="T3303" i="4"/>
  <c r="T3304" i="4"/>
  <c r="T3305" i="4"/>
  <c r="T3306" i="4"/>
  <c r="T3307" i="4"/>
  <c r="T3308" i="4"/>
  <c r="T3309" i="4"/>
  <c r="T3310" i="4"/>
  <c r="T3311" i="4"/>
  <c r="T3312" i="4"/>
  <c r="T3313" i="4"/>
  <c r="T3314" i="4"/>
  <c r="T3315" i="4"/>
  <c r="T3316" i="4"/>
  <c r="T3317" i="4"/>
  <c r="T3318" i="4"/>
  <c r="T3319" i="4"/>
  <c r="T3320" i="4"/>
  <c r="T3321" i="4"/>
  <c r="T3322" i="4"/>
  <c r="T3323" i="4"/>
  <c r="T3324" i="4"/>
  <c r="T3325" i="4"/>
  <c r="T3326" i="4"/>
  <c r="T3327" i="4"/>
  <c r="T3328" i="4"/>
  <c r="T3329" i="4"/>
  <c r="T3330" i="4"/>
  <c r="T3331" i="4"/>
  <c r="T3332" i="4"/>
  <c r="T3333" i="4"/>
  <c r="T3334" i="4"/>
  <c r="T3335" i="4"/>
  <c r="T3336" i="4"/>
  <c r="T3337" i="4"/>
  <c r="T3338" i="4"/>
  <c r="T3339" i="4"/>
  <c r="T3340" i="4"/>
  <c r="T3341" i="4"/>
  <c r="T3342" i="4"/>
  <c r="T3343" i="4"/>
  <c r="T3344" i="4"/>
  <c r="T3345" i="4"/>
  <c r="T3346" i="4"/>
  <c r="T3347" i="4"/>
  <c r="T3348" i="4"/>
  <c r="T3349" i="4"/>
  <c r="T3350" i="4"/>
  <c r="T3351" i="4"/>
  <c r="T3352" i="4"/>
  <c r="T3353" i="4"/>
  <c r="T3354" i="4"/>
  <c r="T3355" i="4"/>
  <c r="T3356" i="4"/>
  <c r="T3357" i="4"/>
  <c r="T3358" i="4"/>
  <c r="T3359" i="4"/>
  <c r="T3360" i="4"/>
  <c r="T3361" i="4"/>
  <c r="T3362" i="4"/>
  <c r="T3363" i="4"/>
  <c r="T3364" i="4"/>
  <c r="T3365" i="4"/>
  <c r="T3366" i="4"/>
  <c r="T3367" i="4"/>
  <c r="T3368" i="4"/>
  <c r="T3369" i="4"/>
  <c r="T3370" i="4"/>
  <c r="T3371" i="4"/>
  <c r="T3372" i="4"/>
  <c r="T3373" i="4"/>
  <c r="T3374" i="4"/>
  <c r="T3375" i="4"/>
  <c r="T3376" i="4"/>
  <c r="T3377" i="4"/>
  <c r="T3378" i="4"/>
  <c r="T3379" i="4"/>
  <c r="T3380" i="4"/>
  <c r="T3381" i="4"/>
  <c r="T3382" i="4"/>
  <c r="T3383" i="4"/>
  <c r="T3384" i="4"/>
  <c r="T3385" i="4"/>
  <c r="T3386" i="4"/>
  <c r="T3387" i="4"/>
  <c r="T3388" i="4"/>
  <c r="T3389" i="4"/>
  <c r="T3390" i="4"/>
  <c r="T3391" i="4"/>
  <c r="T3392" i="4"/>
  <c r="T3393" i="4"/>
  <c r="T3394" i="4"/>
  <c r="T3395" i="4"/>
  <c r="T3396" i="4"/>
  <c r="T3397" i="4"/>
  <c r="T3398" i="4"/>
  <c r="T3399" i="4"/>
  <c r="T3400" i="4"/>
  <c r="T3401" i="4"/>
  <c r="T3402" i="4"/>
  <c r="T3403" i="4"/>
  <c r="T3404" i="4"/>
  <c r="T3405" i="4"/>
  <c r="T3406" i="4"/>
  <c r="T3407" i="4"/>
  <c r="T3408" i="4"/>
  <c r="T3409" i="4"/>
  <c r="T3410" i="4"/>
  <c r="T3411" i="4"/>
  <c r="T3412" i="4"/>
  <c r="T3413" i="4"/>
  <c r="T3414" i="4"/>
  <c r="T3415" i="4"/>
  <c r="T3416" i="4"/>
  <c r="T3417" i="4"/>
  <c r="T3418" i="4"/>
  <c r="T3419" i="4"/>
  <c r="T3420" i="4"/>
  <c r="T3421" i="4"/>
  <c r="T3422" i="4"/>
  <c r="T3423" i="4"/>
  <c r="T3424" i="4"/>
  <c r="T3425" i="4"/>
  <c r="T3426" i="4"/>
  <c r="T3427" i="4"/>
  <c r="T3428" i="4"/>
  <c r="T3429" i="4"/>
  <c r="T3430" i="4"/>
  <c r="T3431" i="4"/>
  <c r="T3432" i="4"/>
  <c r="T3433" i="4"/>
  <c r="T3434" i="4"/>
  <c r="T3435" i="4"/>
  <c r="T3436" i="4"/>
  <c r="T3437" i="4"/>
  <c r="T3438" i="4"/>
  <c r="T3439" i="4"/>
  <c r="T3440" i="4"/>
  <c r="T3441" i="4"/>
  <c r="T3442" i="4"/>
  <c r="T3443" i="4"/>
  <c r="T3444" i="4"/>
  <c r="T3445" i="4"/>
  <c r="T3446" i="4"/>
  <c r="T3447" i="4"/>
  <c r="T3448" i="4"/>
  <c r="T3449" i="4"/>
  <c r="T3450" i="4"/>
  <c r="T3451" i="4"/>
  <c r="T3452" i="4"/>
  <c r="T3453" i="4"/>
  <c r="T3454" i="4"/>
  <c r="T3455" i="4"/>
  <c r="T3456" i="4"/>
  <c r="T3457" i="4"/>
  <c r="T3458" i="4"/>
  <c r="T3459" i="4"/>
  <c r="T3460" i="4"/>
  <c r="T3461" i="4"/>
  <c r="T3462" i="4"/>
  <c r="T3463" i="4"/>
  <c r="T3464" i="4"/>
  <c r="T3465" i="4"/>
  <c r="T3466" i="4"/>
  <c r="T3467" i="4"/>
  <c r="T3468" i="4"/>
  <c r="T3469" i="4"/>
  <c r="T3470" i="4"/>
  <c r="T3471" i="4"/>
  <c r="T3472" i="4"/>
  <c r="T3473" i="4"/>
  <c r="T3474" i="4"/>
  <c r="T3475" i="4"/>
  <c r="T3476" i="4"/>
  <c r="T3477" i="4"/>
  <c r="T3478" i="4"/>
  <c r="T3479" i="4"/>
  <c r="T3480" i="4"/>
  <c r="T3481" i="4"/>
  <c r="T3482" i="4"/>
  <c r="T3483" i="4"/>
  <c r="T3484" i="4"/>
  <c r="T3485" i="4"/>
  <c r="T3486" i="4"/>
  <c r="T3487" i="4"/>
  <c r="T3488" i="4"/>
  <c r="T3489" i="4"/>
  <c r="T3490" i="4"/>
  <c r="T3491" i="4"/>
  <c r="T3492" i="4"/>
  <c r="T3493" i="4"/>
  <c r="T3494" i="4"/>
  <c r="T3495" i="4"/>
  <c r="T3496" i="4"/>
  <c r="T3497" i="4"/>
  <c r="T3498" i="4"/>
  <c r="T3499" i="4"/>
  <c r="T3500" i="4"/>
  <c r="T3501" i="4"/>
  <c r="T3502" i="4"/>
  <c r="T3503" i="4"/>
  <c r="T3504" i="4"/>
  <c r="T3505" i="4"/>
  <c r="T3506" i="4"/>
  <c r="T3507" i="4"/>
  <c r="T3508" i="4"/>
  <c r="T3509" i="4"/>
  <c r="T3510" i="4"/>
  <c r="T3511" i="4"/>
  <c r="T3512" i="4"/>
  <c r="T3513" i="4"/>
  <c r="T3514" i="4"/>
  <c r="T3515" i="4"/>
  <c r="T3516" i="4"/>
  <c r="T3517" i="4"/>
  <c r="T3518" i="4"/>
  <c r="T3519" i="4"/>
  <c r="T3520" i="4"/>
  <c r="T3521" i="4"/>
  <c r="T3522" i="4"/>
  <c r="T3523" i="4"/>
  <c r="T3524" i="4"/>
  <c r="T3525" i="4"/>
  <c r="T3526" i="4"/>
  <c r="T3527" i="4"/>
  <c r="T3528" i="4"/>
  <c r="T3529" i="4"/>
  <c r="T3530" i="4"/>
  <c r="T3531" i="4"/>
  <c r="T3532" i="4"/>
  <c r="T3533" i="4"/>
  <c r="T3534" i="4"/>
  <c r="T3535" i="4"/>
  <c r="T3536" i="4"/>
  <c r="T3537" i="4"/>
  <c r="T3538" i="4"/>
  <c r="T3539" i="4"/>
  <c r="T3540" i="4"/>
  <c r="T3541" i="4"/>
  <c r="T3542" i="4"/>
  <c r="T3543" i="4"/>
  <c r="T3544" i="4"/>
  <c r="T3545" i="4"/>
  <c r="T3546" i="4"/>
  <c r="T3547" i="4"/>
  <c r="T3548" i="4"/>
  <c r="T3549" i="4"/>
  <c r="T3550" i="4"/>
  <c r="T3551" i="4"/>
  <c r="T3552" i="4"/>
  <c r="T3553" i="4"/>
  <c r="T3554" i="4"/>
  <c r="T3555" i="4"/>
  <c r="T3556" i="4"/>
  <c r="T3557" i="4"/>
  <c r="T3558" i="4"/>
  <c r="T3559" i="4"/>
  <c r="T3560" i="4"/>
  <c r="T3561" i="4"/>
  <c r="T3562" i="4"/>
  <c r="T3563" i="4"/>
  <c r="T3564" i="4"/>
  <c r="T3565" i="4"/>
  <c r="T3566" i="4"/>
  <c r="T3567" i="4"/>
  <c r="T3568" i="4"/>
  <c r="T3569" i="4"/>
  <c r="T3570" i="4"/>
  <c r="T3571" i="4"/>
  <c r="T3572" i="4"/>
  <c r="T3573" i="4"/>
  <c r="T3574" i="4"/>
  <c r="T3575" i="4"/>
  <c r="T3576" i="4"/>
  <c r="T3577" i="4"/>
  <c r="T3578" i="4"/>
  <c r="T3579" i="4"/>
  <c r="T3580" i="4"/>
  <c r="T3581" i="4"/>
  <c r="T3582" i="4"/>
  <c r="T3583" i="4"/>
  <c r="T3584" i="4"/>
  <c r="T3585" i="4"/>
  <c r="T3586" i="4"/>
  <c r="T3587" i="4"/>
  <c r="T3588" i="4"/>
  <c r="T3589" i="4"/>
  <c r="T3590" i="4"/>
  <c r="T3591" i="4"/>
  <c r="T3592" i="4"/>
  <c r="T3593" i="4"/>
  <c r="T3594" i="4"/>
  <c r="T3595" i="4"/>
  <c r="T3596" i="4"/>
  <c r="T3597" i="4"/>
  <c r="T3598" i="4"/>
  <c r="T3599" i="4"/>
  <c r="T3600" i="4"/>
  <c r="T3601" i="4"/>
  <c r="T3602" i="4"/>
  <c r="T3603" i="4"/>
  <c r="T3604" i="4"/>
  <c r="T3605" i="4"/>
  <c r="T3606" i="4"/>
  <c r="T3607" i="4"/>
  <c r="T3608" i="4"/>
  <c r="T3609" i="4"/>
  <c r="T3610" i="4"/>
  <c r="T3611" i="4"/>
  <c r="T3612" i="4"/>
  <c r="T3613" i="4"/>
  <c r="T3614" i="4"/>
  <c r="T3615" i="4"/>
  <c r="T3616" i="4"/>
  <c r="T3617" i="4"/>
  <c r="T3618" i="4"/>
  <c r="T3619" i="4"/>
  <c r="T3620" i="4"/>
  <c r="T3621" i="4"/>
  <c r="T3622" i="4"/>
  <c r="T3623" i="4"/>
  <c r="T3624" i="4"/>
  <c r="T3625" i="4"/>
  <c r="T3626" i="4"/>
  <c r="T3627" i="4"/>
  <c r="T3628" i="4"/>
  <c r="T3629" i="4"/>
  <c r="T3630" i="4"/>
  <c r="T3631" i="4"/>
  <c r="T3632" i="4"/>
  <c r="T3633" i="4"/>
  <c r="T3634" i="4"/>
  <c r="T3635" i="4"/>
  <c r="T3636" i="4"/>
  <c r="T3637" i="4"/>
  <c r="T3638" i="4"/>
  <c r="T3639" i="4"/>
  <c r="T3640" i="4"/>
  <c r="T3641" i="4"/>
  <c r="T3642" i="4"/>
  <c r="T3643" i="4"/>
  <c r="T3644" i="4"/>
  <c r="T3645" i="4"/>
  <c r="T3646" i="4"/>
  <c r="T3647" i="4"/>
  <c r="T3648" i="4"/>
  <c r="T3649" i="4"/>
  <c r="T3650" i="4"/>
  <c r="T3651" i="4"/>
  <c r="T3652" i="4"/>
  <c r="T3653" i="4"/>
  <c r="T3654" i="4"/>
  <c r="T3655" i="4"/>
  <c r="T3656" i="4"/>
  <c r="T3657" i="4"/>
  <c r="T3658" i="4"/>
  <c r="T3659" i="4"/>
  <c r="T3660" i="4"/>
  <c r="T3661" i="4"/>
  <c r="T3662" i="4"/>
  <c r="T3663" i="4"/>
  <c r="T3664" i="4"/>
  <c r="T3665" i="4"/>
  <c r="T3666" i="4"/>
  <c r="T3667" i="4"/>
  <c r="T3668" i="4"/>
  <c r="T3669" i="4"/>
  <c r="T3670" i="4"/>
  <c r="T3671" i="4"/>
  <c r="T3672" i="4"/>
  <c r="T3673" i="4"/>
  <c r="T3674" i="4"/>
  <c r="T3675" i="4"/>
  <c r="T3676" i="4"/>
  <c r="T3677" i="4"/>
  <c r="T3678" i="4"/>
  <c r="T3679" i="4"/>
  <c r="T3680" i="4"/>
  <c r="T3681" i="4"/>
  <c r="T3682" i="4"/>
  <c r="T3683" i="4"/>
  <c r="T3684" i="4"/>
  <c r="T3685" i="4"/>
  <c r="T3686" i="4"/>
  <c r="T3687" i="4"/>
  <c r="T3688" i="4"/>
  <c r="T3689" i="4"/>
  <c r="T3690" i="4"/>
  <c r="T3691" i="4"/>
  <c r="T3692" i="4"/>
  <c r="T3693" i="4"/>
  <c r="T3694" i="4"/>
  <c r="T3695" i="4"/>
  <c r="T3696" i="4"/>
  <c r="T3697" i="4"/>
  <c r="T3698" i="4"/>
  <c r="T3699" i="4"/>
  <c r="T3700" i="4"/>
  <c r="T3701" i="4"/>
  <c r="T3702" i="4"/>
  <c r="T3703" i="4"/>
  <c r="T3704" i="4"/>
  <c r="T3705" i="4"/>
  <c r="T3706" i="4"/>
  <c r="T3707" i="4"/>
  <c r="T3708" i="4"/>
  <c r="T3709" i="4"/>
  <c r="T3710" i="4"/>
  <c r="T3711" i="4"/>
  <c r="T3712" i="4"/>
  <c r="T3713" i="4"/>
  <c r="T3714" i="4"/>
  <c r="T3715" i="4"/>
  <c r="T3716" i="4"/>
  <c r="T3717" i="4"/>
  <c r="T3718" i="4"/>
  <c r="T3719" i="4"/>
  <c r="T3720" i="4"/>
  <c r="T3721" i="4"/>
  <c r="T3722" i="4"/>
  <c r="T3723" i="4"/>
  <c r="T3724" i="4"/>
  <c r="T3725" i="4"/>
  <c r="T3726" i="4"/>
  <c r="T3727" i="4"/>
  <c r="T3728" i="4"/>
  <c r="T3729" i="4"/>
  <c r="T3730" i="4"/>
  <c r="T3731" i="4"/>
  <c r="T3732" i="4"/>
  <c r="T3733" i="4"/>
  <c r="T3734" i="4"/>
  <c r="T3735" i="4"/>
  <c r="T3736" i="4"/>
  <c r="T3737" i="4"/>
  <c r="T3738" i="4"/>
  <c r="T3739" i="4"/>
  <c r="T3740" i="4"/>
  <c r="T3741" i="4"/>
  <c r="T3742" i="4"/>
  <c r="T3743" i="4"/>
  <c r="T3744" i="4"/>
  <c r="T3745" i="4"/>
  <c r="T3746" i="4"/>
  <c r="T3747" i="4"/>
  <c r="T3748" i="4"/>
  <c r="T3749" i="4"/>
  <c r="T3750" i="4"/>
  <c r="T3751" i="4"/>
  <c r="T3752" i="4"/>
  <c r="T3753" i="4"/>
  <c r="T3754" i="4"/>
  <c r="T3755" i="4"/>
  <c r="T3756" i="4"/>
  <c r="T3757" i="4"/>
  <c r="T3758" i="4"/>
  <c r="T3759" i="4"/>
  <c r="T3760" i="4"/>
  <c r="T3761" i="4"/>
  <c r="T3762" i="4"/>
  <c r="T3763" i="4"/>
  <c r="T3764" i="4"/>
  <c r="T3765" i="4"/>
  <c r="T3766" i="4"/>
  <c r="T3767" i="4"/>
  <c r="T3768" i="4"/>
  <c r="T3769" i="4"/>
  <c r="T3770" i="4"/>
  <c r="T3771" i="4"/>
  <c r="T3772" i="4"/>
  <c r="T3773" i="4"/>
  <c r="T3774" i="4"/>
  <c r="T3775" i="4"/>
  <c r="T3776" i="4"/>
  <c r="T3777" i="4"/>
  <c r="T3778" i="4"/>
  <c r="T3779" i="4"/>
  <c r="T3780" i="4"/>
  <c r="T3781" i="4"/>
  <c r="T3782" i="4"/>
  <c r="T3783" i="4"/>
  <c r="T3784" i="4"/>
  <c r="T3785" i="4"/>
  <c r="T3786" i="4"/>
  <c r="T3787" i="4"/>
  <c r="T3788" i="4"/>
  <c r="T3789" i="4"/>
  <c r="T3790" i="4"/>
  <c r="T3791" i="4"/>
  <c r="T3792" i="4"/>
  <c r="T3793" i="4"/>
  <c r="T3794" i="4"/>
  <c r="T3795" i="4"/>
  <c r="T3796" i="4"/>
  <c r="T3797" i="4"/>
  <c r="T3798" i="4"/>
  <c r="T3799" i="4"/>
  <c r="T3800" i="4"/>
  <c r="T3801" i="4"/>
  <c r="T3802" i="4"/>
  <c r="T3803" i="4"/>
  <c r="T3804" i="4"/>
  <c r="T3805" i="4"/>
  <c r="T3806" i="4"/>
  <c r="T3807" i="4"/>
  <c r="T3808" i="4"/>
  <c r="T3809" i="4"/>
  <c r="T3810" i="4"/>
  <c r="T3811" i="4"/>
  <c r="T3812" i="4"/>
  <c r="T3813" i="4"/>
  <c r="T3814" i="4"/>
  <c r="T3815" i="4"/>
  <c r="T3816" i="4"/>
  <c r="T3817" i="4"/>
  <c r="T3818" i="4"/>
  <c r="T3819" i="4"/>
  <c r="T3820" i="4"/>
  <c r="T3821" i="4"/>
  <c r="T3822" i="4"/>
  <c r="T3823" i="4"/>
  <c r="T3824" i="4"/>
  <c r="T3825" i="4"/>
  <c r="T3826" i="4"/>
  <c r="T3827" i="4"/>
  <c r="T3828" i="4"/>
  <c r="T3829" i="4"/>
  <c r="T3830" i="4"/>
  <c r="T3831" i="4"/>
  <c r="T3832" i="4"/>
  <c r="T3833" i="4"/>
  <c r="T3834" i="4"/>
  <c r="T3835" i="4"/>
  <c r="T3836" i="4"/>
  <c r="T3837" i="4"/>
  <c r="T3838" i="4"/>
  <c r="T3839" i="4"/>
  <c r="T3840" i="4"/>
  <c r="T3841" i="4"/>
  <c r="T3842" i="4"/>
  <c r="T3843" i="4"/>
  <c r="T3844" i="4"/>
  <c r="T3845" i="4"/>
  <c r="T3846" i="4"/>
  <c r="T3847" i="4"/>
  <c r="T3848" i="4"/>
  <c r="T3849" i="4"/>
  <c r="T3850" i="4"/>
  <c r="T3851" i="4"/>
  <c r="T3852" i="4"/>
  <c r="T3853" i="4"/>
  <c r="T3854" i="4"/>
  <c r="T3855" i="4"/>
  <c r="T3856" i="4"/>
  <c r="T3857" i="4"/>
  <c r="T3858" i="4"/>
  <c r="T3859" i="4"/>
  <c r="T3860" i="4"/>
  <c r="T3861" i="4"/>
  <c r="T3862" i="4"/>
  <c r="T3863" i="4"/>
  <c r="T3864" i="4"/>
  <c r="T3865" i="4"/>
  <c r="T3866" i="4"/>
  <c r="T3867" i="4"/>
  <c r="T3868" i="4"/>
  <c r="T3869" i="4"/>
  <c r="T3870" i="4"/>
  <c r="T3871" i="4"/>
  <c r="T3872" i="4"/>
  <c r="T3873" i="4"/>
  <c r="T3874" i="4"/>
  <c r="T3875" i="4"/>
  <c r="T3876" i="4"/>
  <c r="T3877" i="4"/>
  <c r="T3878" i="4"/>
  <c r="T3879" i="4"/>
  <c r="T3880" i="4"/>
  <c r="T3881" i="4"/>
  <c r="T3882" i="4"/>
  <c r="T3883" i="4"/>
  <c r="T3884" i="4"/>
  <c r="T3885" i="4"/>
  <c r="T3886" i="4"/>
  <c r="T3887" i="4"/>
  <c r="T3888" i="4"/>
  <c r="T3889" i="4"/>
  <c r="T3890" i="4"/>
  <c r="T3891" i="4"/>
  <c r="T3892" i="4"/>
  <c r="T3893" i="4"/>
  <c r="T3894" i="4"/>
  <c r="T3895" i="4"/>
  <c r="T3896" i="4"/>
  <c r="T3897" i="4"/>
  <c r="T3898" i="4"/>
  <c r="T3899" i="4"/>
  <c r="T3900" i="4"/>
  <c r="T3901" i="4"/>
  <c r="T3902" i="4"/>
  <c r="T3903" i="4"/>
  <c r="T3904" i="4"/>
  <c r="T3905" i="4"/>
  <c r="T3906" i="4"/>
  <c r="T3907" i="4"/>
  <c r="T3908" i="4"/>
  <c r="T3909" i="4"/>
  <c r="T3910" i="4"/>
  <c r="T3911" i="4"/>
  <c r="T3912" i="4"/>
  <c r="T3913" i="4"/>
  <c r="T3914" i="4"/>
  <c r="T3915" i="4"/>
  <c r="T3916" i="4"/>
  <c r="T3917" i="4"/>
  <c r="T3918" i="4"/>
  <c r="T3919" i="4"/>
  <c r="T3920" i="4"/>
  <c r="T3921" i="4"/>
  <c r="T3922" i="4"/>
  <c r="T3923" i="4"/>
  <c r="T3924" i="4"/>
  <c r="T3925" i="4"/>
  <c r="T3926" i="4"/>
  <c r="T3927" i="4"/>
  <c r="T3928" i="4"/>
  <c r="T3929" i="4"/>
  <c r="T3930" i="4"/>
  <c r="T3931" i="4"/>
  <c r="T3932" i="4"/>
  <c r="T3933" i="4"/>
  <c r="T3934" i="4"/>
  <c r="T3935" i="4"/>
  <c r="T3936" i="4"/>
  <c r="T3937" i="4"/>
  <c r="T3938" i="4"/>
  <c r="T3939" i="4"/>
  <c r="T3940" i="4"/>
  <c r="T3941" i="4"/>
  <c r="T3942" i="4"/>
  <c r="T3943" i="4"/>
  <c r="T3944" i="4"/>
  <c r="T3945" i="4"/>
  <c r="T3946" i="4"/>
  <c r="T3947" i="4"/>
  <c r="T3948" i="4"/>
  <c r="T3949" i="4"/>
  <c r="T3950" i="4"/>
  <c r="T3951" i="4"/>
  <c r="T3952" i="4"/>
  <c r="T3953" i="4"/>
  <c r="T3954" i="4"/>
  <c r="T3955" i="4"/>
  <c r="T3956" i="4"/>
  <c r="T3957" i="4"/>
  <c r="T3958" i="4"/>
  <c r="T3959" i="4"/>
  <c r="T3960" i="4"/>
  <c r="T3961" i="4"/>
  <c r="T3962" i="4"/>
  <c r="T3963" i="4"/>
  <c r="T3964" i="4"/>
  <c r="T3965" i="4"/>
  <c r="T3966" i="4"/>
  <c r="T3967" i="4"/>
  <c r="T3968" i="4"/>
  <c r="T3969" i="4"/>
  <c r="T3970" i="4"/>
  <c r="T3971" i="4"/>
  <c r="T3972" i="4"/>
  <c r="T3973" i="4"/>
  <c r="T3974" i="4"/>
  <c r="T3975" i="4"/>
  <c r="T3976" i="4"/>
  <c r="T3977" i="4"/>
  <c r="T3978" i="4"/>
  <c r="T3979" i="4"/>
  <c r="T3980" i="4"/>
  <c r="T3981" i="4"/>
  <c r="T3982" i="4"/>
  <c r="T3983" i="4"/>
  <c r="T3984" i="4"/>
  <c r="T3985" i="4"/>
  <c r="T3986" i="4"/>
  <c r="T3987" i="4"/>
  <c r="T3988" i="4"/>
  <c r="T3989" i="4"/>
  <c r="T3990" i="4"/>
  <c r="T3991" i="4"/>
  <c r="T3992" i="4"/>
  <c r="T3993" i="4"/>
  <c r="T3994" i="4"/>
  <c r="T3995" i="4"/>
  <c r="T3996" i="4"/>
  <c r="T3997" i="4"/>
  <c r="T3998" i="4"/>
  <c r="T3999" i="4"/>
  <c r="T4000" i="4"/>
  <c r="T4001" i="4"/>
  <c r="T4002" i="4"/>
  <c r="T4003" i="4"/>
  <c r="T4004" i="4"/>
  <c r="T4005" i="4"/>
  <c r="T4006" i="4"/>
  <c r="T4007" i="4"/>
  <c r="T4008" i="4"/>
  <c r="T4009" i="4"/>
  <c r="T4010" i="4"/>
  <c r="T4011" i="4"/>
  <c r="T4012" i="4"/>
  <c r="T4013" i="4"/>
  <c r="T4014" i="4"/>
  <c r="T4015" i="4"/>
  <c r="T4016" i="4"/>
  <c r="T4017" i="4"/>
  <c r="T4018" i="4"/>
  <c r="T4019" i="4"/>
  <c r="T4020" i="4"/>
  <c r="T4021" i="4"/>
  <c r="T4022" i="4"/>
  <c r="T4023" i="4"/>
  <c r="T4024" i="4"/>
  <c r="T4025" i="4"/>
  <c r="T4026" i="4"/>
  <c r="T4027" i="4"/>
  <c r="T4028" i="4"/>
  <c r="T4029" i="4"/>
  <c r="T4030" i="4"/>
  <c r="T4031" i="4"/>
  <c r="T4032" i="4"/>
  <c r="T4033" i="4"/>
  <c r="T4034" i="4"/>
  <c r="T4035" i="4"/>
  <c r="T4036" i="4"/>
  <c r="T4037" i="4"/>
  <c r="T4038" i="4"/>
  <c r="T4039" i="4"/>
  <c r="T4040" i="4"/>
  <c r="T4041" i="4"/>
  <c r="T4042" i="4"/>
  <c r="T4043" i="4"/>
  <c r="T4044" i="4"/>
  <c r="T4045" i="4"/>
  <c r="T4046" i="4"/>
  <c r="T4047" i="4"/>
  <c r="T4048" i="4"/>
  <c r="T4049" i="4"/>
  <c r="T4050" i="4"/>
  <c r="T4051" i="4"/>
  <c r="T4052" i="4"/>
  <c r="T4053" i="4"/>
  <c r="T4054" i="4"/>
  <c r="T4055" i="4"/>
  <c r="T4056" i="4"/>
  <c r="T4057" i="4"/>
  <c r="T4058" i="4"/>
  <c r="T4059" i="4"/>
  <c r="T4060" i="4"/>
  <c r="T4061" i="4"/>
  <c r="T4062" i="4"/>
  <c r="T4063" i="4"/>
  <c r="T4064" i="4"/>
  <c r="T4065" i="4"/>
  <c r="T4066" i="4"/>
  <c r="T4067" i="4"/>
  <c r="T4068" i="4"/>
  <c r="T4069" i="4"/>
  <c r="T4070" i="4"/>
  <c r="T4071" i="4"/>
  <c r="T4072" i="4"/>
  <c r="T4073" i="4"/>
  <c r="T4074" i="4"/>
  <c r="T4075" i="4"/>
  <c r="T4076" i="4"/>
  <c r="T4077" i="4"/>
  <c r="T4078" i="4"/>
  <c r="T4079" i="4"/>
  <c r="T4080" i="4"/>
  <c r="T4081" i="4"/>
  <c r="T4082" i="4"/>
  <c r="T4083" i="4"/>
  <c r="T4084" i="4"/>
  <c r="T4085" i="4"/>
  <c r="T4086" i="4"/>
  <c r="T4087" i="4"/>
  <c r="T4088" i="4"/>
  <c r="T4089" i="4"/>
  <c r="T4090" i="4"/>
  <c r="T4091" i="4"/>
  <c r="T4092" i="4"/>
  <c r="T4093" i="4"/>
  <c r="T4094" i="4"/>
  <c r="T4095" i="4"/>
  <c r="T4096" i="4"/>
  <c r="T4097" i="4"/>
  <c r="T4098" i="4"/>
  <c r="T4099" i="4"/>
  <c r="T4100" i="4"/>
  <c r="T4101" i="4"/>
  <c r="T4102" i="4"/>
  <c r="T4103" i="4"/>
  <c r="T4104" i="4"/>
  <c r="T4105" i="4"/>
  <c r="T4106" i="4"/>
  <c r="T4107" i="4"/>
  <c r="T4108" i="4"/>
  <c r="T4109" i="4"/>
  <c r="T4110" i="4"/>
  <c r="T4111" i="4"/>
  <c r="T4112" i="4"/>
  <c r="T4113" i="4"/>
  <c r="T4114" i="4"/>
  <c r="T4115" i="4"/>
  <c r="T4116" i="4"/>
  <c r="T4117" i="4"/>
  <c r="T4118" i="4"/>
  <c r="T4119" i="4"/>
  <c r="T4120" i="4"/>
  <c r="T4121" i="4"/>
  <c r="T4122" i="4"/>
  <c r="T4123" i="4"/>
  <c r="T4124" i="4"/>
  <c r="T4125" i="4"/>
  <c r="T4126" i="4"/>
  <c r="T4127" i="4"/>
  <c r="T4128" i="4"/>
  <c r="T4129" i="4"/>
  <c r="T4130" i="4"/>
  <c r="T4131" i="4"/>
  <c r="T4132" i="4"/>
  <c r="T4133" i="4"/>
  <c r="T4134" i="4"/>
  <c r="T4135" i="4"/>
  <c r="T4136" i="4"/>
  <c r="T4137" i="4"/>
  <c r="T4138" i="4"/>
  <c r="T4139" i="4"/>
  <c r="T4140" i="4"/>
  <c r="T4141" i="4"/>
  <c r="T4142" i="4"/>
  <c r="T4143" i="4"/>
  <c r="T4144" i="4"/>
  <c r="T4145" i="4"/>
  <c r="T4146" i="4"/>
  <c r="T4147" i="4"/>
  <c r="T4148" i="4"/>
  <c r="T4149" i="4"/>
  <c r="T4150" i="4"/>
  <c r="T4151" i="4"/>
  <c r="T4152" i="4"/>
  <c r="T4153" i="4"/>
  <c r="T4154" i="4"/>
  <c r="T4155" i="4"/>
  <c r="T4156" i="4"/>
  <c r="T4157" i="4"/>
  <c r="T4158" i="4"/>
  <c r="T4159" i="4"/>
  <c r="T4160" i="4"/>
  <c r="T4161" i="4"/>
  <c r="T4162" i="4"/>
  <c r="T4163" i="4"/>
  <c r="T4164" i="4"/>
  <c r="T4165" i="4"/>
  <c r="T4166" i="4"/>
  <c r="T4167" i="4"/>
  <c r="T4168" i="4"/>
  <c r="T4169" i="4"/>
  <c r="T4170" i="4"/>
  <c r="T4171" i="4"/>
  <c r="T4172" i="4"/>
  <c r="T4173" i="4"/>
  <c r="T4174" i="4"/>
  <c r="T4175" i="4"/>
  <c r="T4176" i="4"/>
  <c r="T4177" i="4"/>
  <c r="T4178" i="4"/>
  <c r="T4179" i="4"/>
  <c r="T4180" i="4"/>
  <c r="T4181" i="4"/>
  <c r="T4182" i="4"/>
  <c r="T4183" i="4"/>
  <c r="T4184" i="4"/>
  <c r="T4185" i="4"/>
  <c r="T4186" i="4"/>
  <c r="T4187" i="4"/>
  <c r="T4188" i="4"/>
  <c r="T4189" i="4"/>
  <c r="T4190" i="4"/>
  <c r="T4191" i="4"/>
  <c r="T4192" i="4"/>
  <c r="T4193" i="4"/>
  <c r="T4194" i="4"/>
  <c r="T4195" i="4"/>
  <c r="T4196" i="4"/>
  <c r="T4197" i="4"/>
  <c r="T4198" i="4"/>
  <c r="T4199" i="4"/>
  <c r="T4200" i="4"/>
  <c r="T4201" i="4"/>
  <c r="T4202" i="4"/>
  <c r="T4203" i="4"/>
  <c r="T4204" i="4"/>
  <c r="T4205" i="4"/>
  <c r="T4206" i="4"/>
  <c r="T4207" i="4"/>
  <c r="T4208" i="4"/>
  <c r="T4209" i="4"/>
  <c r="T4210" i="4"/>
  <c r="T4211" i="4"/>
  <c r="T4212" i="4"/>
  <c r="T4213" i="4"/>
  <c r="T4214" i="4"/>
  <c r="T4215" i="4"/>
  <c r="T4216" i="4"/>
  <c r="T4217" i="4"/>
  <c r="T4218" i="4"/>
  <c r="T4219" i="4"/>
  <c r="T4220" i="4"/>
  <c r="T4221" i="4"/>
  <c r="T4222" i="4"/>
  <c r="T4223" i="4"/>
  <c r="T4224" i="4"/>
  <c r="T4225" i="4"/>
  <c r="T4226" i="4"/>
  <c r="T4227" i="4"/>
  <c r="T4228" i="4"/>
  <c r="T4229" i="4"/>
  <c r="T4230" i="4"/>
  <c r="T4231" i="4"/>
  <c r="T4232" i="4"/>
  <c r="T4233" i="4"/>
  <c r="T4234" i="4"/>
  <c r="T4235" i="4"/>
  <c r="T4236" i="4"/>
  <c r="T4237" i="4"/>
  <c r="T4238" i="4"/>
  <c r="T4239" i="4"/>
  <c r="T4240" i="4"/>
  <c r="T4241" i="4"/>
  <c r="T4242" i="4"/>
  <c r="T4243" i="4"/>
  <c r="T4244" i="4"/>
  <c r="T4245" i="4"/>
  <c r="T4246" i="4"/>
  <c r="T4247" i="4"/>
  <c r="T4248" i="4"/>
  <c r="T4249" i="4"/>
  <c r="T4250" i="4"/>
  <c r="T4251" i="4"/>
  <c r="T4252" i="4"/>
  <c r="T4253" i="4"/>
  <c r="T4254" i="4"/>
  <c r="T4255" i="4"/>
  <c r="T4256" i="4"/>
  <c r="T4257" i="4"/>
  <c r="T4258" i="4"/>
  <c r="T4259" i="4"/>
  <c r="T4260" i="4"/>
  <c r="T4261" i="4"/>
  <c r="T4262" i="4"/>
  <c r="T4263" i="4"/>
  <c r="T4264" i="4"/>
  <c r="T4265" i="4"/>
  <c r="T4266" i="4"/>
  <c r="T4267" i="4"/>
  <c r="T4268" i="4"/>
  <c r="T4269" i="4"/>
  <c r="T4270" i="4"/>
  <c r="T4271" i="4"/>
  <c r="T4272" i="4"/>
  <c r="T4273" i="4"/>
  <c r="T4274" i="4"/>
  <c r="T4275" i="4"/>
  <c r="T4276" i="4"/>
  <c r="T4277" i="4"/>
  <c r="T4278" i="4"/>
  <c r="T4279" i="4"/>
  <c r="T4280" i="4"/>
  <c r="T4281" i="4"/>
  <c r="T4282" i="4"/>
  <c r="T4283" i="4"/>
  <c r="T4284" i="4"/>
  <c r="T4285" i="4"/>
  <c r="T4286" i="4"/>
  <c r="T4287" i="4"/>
  <c r="T4288" i="4"/>
  <c r="T4289" i="4"/>
  <c r="T4290" i="4"/>
  <c r="T4291" i="4"/>
  <c r="T4292" i="4"/>
  <c r="T4293" i="4"/>
  <c r="T4294" i="4"/>
  <c r="T4295" i="4"/>
  <c r="T4296" i="4"/>
  <c r="T4297" i="4"/>
  <c r="T4298" i="4"/>
  <c r="T4299" i="4"/>
  <c r="T4300" i="4"/>
  <c r="T4301" i="4"/>
  <c r="T4302" i="4"/>
  <c r="T4303" i="4"/>
  <c r="T4304" i="4"/>
  <c r="T4305" i="4"/>
  <c r="T4306" i="4"/>
  <c r="T4307" i="4"/>
  <c r="T4308" i="4"/>
  <c r="T4309" i="4"/>
  <c r="T4310" i="4"/>
  <c r="T4311" i="4"/>
  <c r="T4312" i="4"/>
  <c r="T4313" i="4"/>
  <c r="T4314" i="4"/>
  <c r="T4315" i="4"/>
  <c r="T4316" i="4"/>
  <c r="T4317" i="4"/>
  <c r="T4318" i="4"/>
  <c r="T4319" i="4"/>
  <c r="T4320" i="4"/>
  <c r="T4321" i="4"/>
  <c r="T4322" i="4"/>
  <c r="T4323" i="4"/>
  <c r="T4324" i="4"/>
  <c r="T4325" i="4"/>
  <c r="T4326" i="4"/>
  <c r="T4327" i="4"/>
  <c r="T4328" i="4"/>
  <c r="T4329" i="4"/>
  <c r="T4330" i="4"/>
  <c r="T4331" i="4"/>
  <c r="T4332" i="4"/>
  <c r="T4333" i="4"/>
  <c r="T4334" i="4"/>
  <c r="T4335" i="4"/>
  <c r="T4336" i="4"/>
  <c r="T4337" i="4"/>
  <c r="T4338" i="4"/>
  <c r="T4339" i="4"/>
  <c r="T4340" i="4"/>
  <c r="T4341" i="4"/>
  <c r="T4342" i="4"/>
  <c r="T4343" i="4"/>
  <c r="T4344" i="4"/>
  <c r="T4345" i="4"/>
  <c r="T4346" i="4"/>
  <c r="T4347" i="4"/>
  <c r="T4348" i="4"/>
  <c r="T4349" i="4"/>
  <c r="T4350" i="4"/>
  <c r="T4351" i="4"/>
  <c r="T4352" i="4"/>
  <c r="T4353" i="4"/>
  <c r="T4354" i="4"/>
  <c r="T4355" i="4"/>
  <c r="T4356" i="4"/>
  <c r="T4357" i="4"/>
  <c r="T4358" i="4"/>
  <c r="T4359" i="4"/>
  <c r="T4360" i="4"/>
  <c r="T4361" i="4"/>
  <c r="T4362" i="4"/>
  <c r="T4363" i="4"/>
  <c r="T4364" i="4"/>
  <c r="T4365" i="4"/>
  <c r="T4366" i="4"/>
  <c r="T4367" i="4"/>
  <c r="T4368" i="4"/>
  <c r="T4369" i="4"/>
  <c r="T4370" i="4"/>
  <c r="T4371" i="4"/>
  <c r="T4372" i="4"/>
  <c r="T4373" i="4"/>
  <c r="T4374" i="4"/>
  <c r="T4375" i="4"/>
  <c r="T4376" i="4"/>
  <c r="T4377" i="4"/>
  <c r="T4378" i="4"/>
  <c r="T4379" i="4"/>
  <c r="T4380" i="4"/>
  <c r="T4381" i="4"/>
  <c r="T4382" i="4"/>
  <c r="T4383" i="4"/>
  <c r="T4384" i="4"/>
  <c r="T4385" i="4"/>
  <c r="T4386" i="4"/>
  <c r="T4387" i="4"/>
  <c r="T4388" i="4"/>
  <c r="T4389" i="4"/>
  <c r="T4390" i="4"/>
  <c r="T4391" i="4"/>
  <c r="T4392" i="4"/>
  <c r="T4393" i="4"/>
  <c r="T4394" i="4"/>
  <c r="T4395" i="4"/>
  <c r="T4396" i="4"/>
  <c r="T4397" i="4"/>
  <c r="T4398" i="4"/>
  <c r="T4399" i="4"/>
  <c r="T4400" i="4"/>
  <c r="T4401" i="4"/>
  <c r="T4402" i="4"/>
  <c r="T4403" i="4"/>
  <c r="T4404" i="4"/>
  <c r="T4405" i="4"/>
  <c r="T4406" i="4"/>
  <c r="T4407" i="4"/>
  <c r="T4408" i="4"/>
  <c r="T4409" i="4"/>
  <c r="T4410" i="4"/>
  <c r="T4411" i="4"/>
  <c r="T4412" i="4"/>
  <c r="T4413" i="4"/>
  <c r="T4414" i="4"/>
  <c r="T4415" i="4"/>
  <c r="T4416" i="4"/>
  <c r="T4417" i="4"/>
  <c r="T4418" i="4"/>
  <c r="T4419" i="4"/>
  <c r="T4420" i="4"/>
  <c r="T4421" i="4"/>
  <c r="T4422" i="4"/>
  <c r="T4423" i="4"/>
  <c r="T4424" i="4"/>
  <c r="T4425" i="4"/>
  <c r="T4426" i="4"/>
  <c r="T4427" i="4"/>
  <c r="T4428" i="4"/>
  <c r="T4429" i="4"/>
  <c r="T4430" i="4"/>
  <c r="T4431" i="4"/>
  <c r="T4432" i="4"/>
  <c r="T4433" i="4"/>
  <c r="T4434" i="4"/>
  <c r="T4435" i="4"/>
  <c r="T4436" i="4"/>
  <c r="T4437" i="4"/>
  <c r="T4438" i="4"/>
  <c r="T4439" i="4"/>
  <c r="T4440" i="4"/>
  <c r="T4441" i="4"/>
  <c r="T4442" i="4"/>
  <c r="T4443" i="4"/>
  <c r="T4444" i="4"/>
  <c r="T4445" i="4"/>
  <c r="T4446" i="4"/>
  <c r="T4447" i="4"/>
  <c r="T4448" i="4"/>
  <c r="T4449" i="4"/>
  <c r="T4450" i="4"/>
  <c r="T4451" i="4"/>
  <c r="T4452" i="4"/>
  <c r="T4453" i="4"/>
  <c r="T4454" i="4"/>
  <c r="T4455" i="4"/>
  <c r="T4456" i="4"/>
  <c r="T4457" i="4"/>
  <c r="T4458" i="4"/>
  <c r="T4459" i="4"/>
  <c r="T4460" i="4"/>
  <c r="T4461" i="4"/>
  <c r="T4462" i="4"/>
  <c r="T4463" i="4"/>
  <c r="T4464" i="4"/>
  <c r="T4465" i="4"/>
  <c r="T4466" i="4"/>
  <c r="T4467" i="4"/>
  <c r="T4468" i="4"/>
  <c r="T4469" i="4"/>
  <c r="T4470" i="4"/>
  <c r="T4471" i="4"/>
  <c r="T4472" i="4"/>
  <c r="T4473" i="4"/>
  <c r="T4474" i="4"/>
  <c r="T4475" i="4"/>
  <c r="T4476" i="4"/>
  <c r="T4477" i="4"/>
  <c r="T4478" i="4"/>
  <c r="T4479" i="4"/>
  <c r="T4480" i="4"/>
  <c r="T4481" i="4"/>
  <c r="T4482" i="4"/>
  <c r="T4483" i="4"/>
  <c r="T4484" i="4"/>
  <c r="T4485" i="4"/>
  <c r="T4486" i="4"/>
  <c r="T4487" i="4"/>
  <c r="T4488" i="4"/>
  <c r="T4489" i="4"/>
  <c r="T4490" i="4"/>
  <c r="T4491" i="4"/>
  <c r="T4492" i="4"/>
  <c r="T4493" i="4"/>
  <c r="T4494" i="4"/>
  <c r="T4495" i="4"/>
  <c r="T4496" i="4"/>
  <c r="T4497" i="4"/>
  <c r="T4498" i="4"/>
  <c r="T4499" i="4"/>
  <c r="T4500" i="4"/>
  <c r="T4501" i="4"/>
  <c r="T4502" i="4"/>
  <c r="T4503" i="4"/>
  <c r="T4504" i="4"/>
  <c r="T4505" i="4"/>
  <c r="T4506" i="4"/>
  <c r="T4507" i="4"/>
  <c r="T4508" i="4"/>
  <c r="T4509" i="4"/>
  <c r="T4510" i="4"/>
  <c r="T4511" i="4"/>
  <c r="T4512" i="4"/>
  <c r="T4513" i="4"/>
  <c r="T4514" i="4"/>
  <c r="T4515" i="4"/>
  <c r="T4516" i="4"/>
  <c r="T4517" i="4"/>
  <c r="T4518" i="4"/>
  <c r="T4519" i="4"/>
  <c r="T4520" i="4"/>
  <c r="T4521" i="4"/>
  <c r="T4522" i="4"/>
  <c r="T4523" i="4"/>
  <c r="T4524" i="4"/>
  <c r="T4525" i="4"/>
  <c r="T4526" i="4"/>
  <c r="T4527" i="4"/>
  <c r="T4528" i="4"/>
  <c r="T4529" i="4"/>
  <c r="T4530" i="4"/>
  <c r="T4531" i="4"/>
  <c r="T4532" i="4"/>
  <c r="T4533" i="4"/>
  <c r="T4534" i="4"/>
  <c r="T4535" i="4"/>
  <c r="T4536" i="4"/>
  <c r="T4537" i="4"/>
  <c r="T4538" i="4"/>
  <c r="T4539" i="4"/>
  <c r="T4540" i="4"/>
  <c r="T4541" i="4"/>
  <c r="T4542" i="4"/>
  <c r="T4543" i="4"/>
  <c r="T4544" i="4"/>
  <c r="T4545" i="4"/>
  <c r="T4546" i="4"/>
  <c r="T4547" i="4"/>
  <c r="T4548" i="4"/>
  <c r="T4549" i="4"/>
  <c r="T4550" i="4"/>
  <c r="T4551" i="4"/>
  <c r="T4552" i="4"/>
  <c r="T4553" i="4"/>
  <c r="T4554" i="4"/>
  <c r="T4555" i="4"/>
  <c r="T4556" i="4"/>
  <c r="T4557" i="4"/>
  <c r="T4558" i="4"/>
  <c r="T4559" i="4"/>
  <c r="T4560" i="4"/>
  <c r="T4561" i="4"/>
  <c r="T4562" i="4"/>
  <c r="T4563" i="4"/>
  <c r="T4564" i="4"/>
  <c r="T4565" i="4"/>
  <c r="T4566" i="4"/>
  <c r="T4567" i="4"/>
  <c r="T4568" i="4"/>
  <c r="T4569" i="4"/>
  <c r="T4570" i="4"/>
  <c r="T4571" i="4"/>
  <c r="T4572" i="4"/>
  <c r="T4573" i="4"/>
  <c r="T4574" i="4"/>
  <c r="T4575" i="4"/>
  <c r="T4576" i="4"/>
  <c r="T4577" i="4"/>
  <c r="T4578" i="4"/>
  <c r="T4579" i="4"/>
  <c r="T4580" i="4"/>
  <c r="T4581" i="4"/>
  <c r="T4582" i="4"/>
  <c r="T4583" i="4"/>
  <c r="T4584" i="4"/>
  <c r="T4585" i="4"/>
  <c r="T4586" i="4"/>
  <c r="T4587" i="4"/>
  <c r="T4588" i="4"/>
  <c r="T4589" i="4"/>
  <c r="T4590" i="4"/>
  <c r="T4591" i="4"/>
  <c r="T4592" i="4"/>
  <c r="T4593" i="4"/>
  <c r="T4594" i="4"/>
  <c r="T4595" i="4"/>
  <c r="T4596" i="4"/>
  <c r="T4597" i="4"/>
  <c r="T4598" i="4"/>
  <c r="T4599" i="4"/>
  <c r="T4600" i="4"/>
  <c r="T4601" i="4"/>
  <c r="T4602" i="4"/>
  <c r="T4603" i="4"/>
  <c r="T4604" i="4"/>
  <c r="T4605" i="4"/>
  <c r="T4606" i="4"/>
  <c r="T4607" i="4"/>
  <c r="T4608" i="4"/>
  <c r="T4609" i="4"/>
  <c r="T4610" i="4"/>
  <c r="T4611" i="4"/>
  <c r="T4612" i="4"/>
  <c r="T4613" i="4"/>
  <c r="T4614" i="4"/>
  <c r="T4615" i="4"/>
  <c r="T4616" i="4"/>
  <c r="T4617" i="4"/>
  <c r="T4618" i="4"/>
  <c r="T4619" i="4"/>
  <c r="T4620" i="4"/>
  <c r="T4621" i="4"/>
  <c r="T4622" i="4"/>
  <c r="T4623" i="4"/>
  <c r="T4624" i="4"/>
  <c r="T4625" i="4"/>
  <c r="T4626" i="4"/>
  <c r="T4627" i="4"/>
  <c r="T4628" i="4"/>
  <c r="T4629" i="4"/>
  <c r="T4630" i="4"/>
  <c r="T4631" i="4"/>
  <c r="T4632" i="4"/>
  <c r="T4633" i="4"/>
  <c r="T4634" i="4"/>
  <c r="T4635" i="4"/>
  <c r="T4636" i="4"/>
  <c r="T4637" i="4"/>
  <c r="T4638" i="4"/>
  <c r="T4639" i="4"/>
  <c r="T4640" i="4"/>
  <c r="T4641" i="4"/>
  <c r="T4642" i="4"/>
  <c r="T4643" i="4"/>
  <c r="T4644" i="4"/>
  <c r="T4645" i="4"/>
  <c r="T4646" i="4"/>
  <c r="T4647" i="4"/>
  <c r="T4648" i="4"/>
  <c r="T4649" i="4"/>
  <c r="T4650" i="4"/>
  <c r="T4651" i="4"/>
  <c r="T4652" i="4"/>
  <c r="T4653" i="4"/>
  <c r="T4654" i="4"/>
  <c r="T4655" i="4"/>
  <c r="T4656" i="4"/>
  <c r="T4657" i="4"/>
  <c r="T4658" i="4"/>
  <c r="T4659" i="4"/>
  <c r="T4660" i="4"/>
  <c r="T4661" i="4"/>
  <c r="T4662" i="4"/>
  <c r="T4663" i="4"/>
  <c r="T4664" i="4"/>
  <c r="T4665" i="4"/>
  <c r="T4666" i="4"/>
  <c r="T4667" i="4"/>
  <c r="T4668" i="4"/>
  <c r="T4669" i="4"/>
  <c r="T4670" i="4"/>
  <c r="T4671" i="4"/>
  <c r="T4672" i="4"/>
  <c r="T4673" i="4"/>
  <c r="T4674" i="4"/>
  <c r="T4675" i="4"/>
  <c r="T4676" i="4"/>
  <c r="T4677" i="4"/>
  <c r="T4678" i="4"/>
  <c r="T4679" i="4"/>
  <c r="T4680" i="4"/>
  <c r="T4681" i="4"/>
  <c r="T4682" i="4"/>
  <c r="T4683" i="4"/>
  <c r="T4684" i="4"/>
  <c r="T4685" i="4"/>
  <c r="T4686" i="4"/>
  <c r="T4687" i="4"/>
  <c r="T4688" i="4"/>
  <c r="T4689" i="4"/>
  <c r="T4690" i="4"/>
  <c r="T4691" i="4"/>
  <c r="T4692" i="4"/>
  <c r="T4693" i="4"/>
  <c r="T4694" i="4"/>
  <c r="T4695" i="4"/>
  <c r="T4696" i="4"/>
  <c r="T4697" i="4"/>
  <c r="T4698" i="4"/>
  <c r="T4699" i="4"/>
  <c r="T4700" i="4"/>
  <c r="T4701" i="4"/>
  <c r="T4702" i="4"/>
  <c r="T4703" i="4"/>
  <c r="T4704" i="4"/>
  <c r="T4705" i="4"/>
  <c r="T4706" i="4"/>
  <c r="T4707" i="4"/>
  <c r="T4708" i="4"/>
  <c r="T4709" i="4"/>
  <c r="T4710" i="4"/>
  <c r="T4711" i="4"/>
  <c r="T4712" i="4"/>
  <c r="T4713" i="4"/>
  <c r="T4714" i="4"/>
  <c r="T4715" i="4"/>
  <c r="T4716" i="4"/>
  <c r="T4717" i="4"/>
  <c r="T4718" i="4"/>
  <c r="T4719" i="4"/>
  <c r="T4720" i="4"/>
  <c r="T4721" i="4"/>
  <c r="T4722" i="4"/>
  <c r="T4723" i="4"/>
  <c r="T4724" i="4"/>
  <c r="T4725" i="4"/>
  <c r="T4726" i="4"/>
  <c r="T4727" i="4"/>
  <c r="T4728" i="4"/>
  <c r="T4729" i="4"/>
  <c r="T4730" i="4"/>
  <c r="T4731" i="4"/>
  <c r="T4732" i="4"/>
  <c r="T4733" i="4"/>
  <c r="T4734" i="4"/>
  <c r="T4735" i="4"/>
  <c r="T4736" i="4"/>
  <c r="T4737" i="4"/>
  <c r="T4738" i="4"/>
  <c r="T4739" i="4"/>
  <c r="T4740" i="4"/>
  <c r="T4741" i="4"/>
  <c r="T4742" i="4"/>
  <c r="T4743" i="4"/>
  <c r="T4744" i="4"/>
  <c r="T4745" i="4"/>
  <c r="T4746" i="4"/>
  <c r="T4747" i="4"/>
  <c r="T4748" i="4"/>
  <c r="T4749" i="4"/>
  <c r="T4750" i="4"/>
  <c r="T4751" i="4"/>
  <c r="T4752" i="4"/>
  <c r="T4753" i="4"/>
  <c r="T4754" i="4"/>
  <c r="T4755" i="4"/>
  <c r="T4756" i="4"/>
  <c r="T4757" i="4"/>
  <c r="T4758" i="4"/>
  <c r="T4759" i="4"/>
  <c r="T4760" i="4"/>
  <c r="T4761" i="4"/>
  <c r="T4762" i="4"/>
  <c r="T4763" i="4"/>
  <c r="T4764" i="4"/>
  <c r="T4765" i="4"/>
  <c r="T4766" i="4"/>
  <c r="T4767" i="4"/>
  <c r="T4768" i="4"/>
  <c r="T4769" i="4"/>
  <c r="T4770" i="4"/>
  <c r="T4771" i="4"/>
  <c r="T4772" i="4"/>
  <c r="T4773" i="4"/>
  <c r="T4774" i="4"/>
  <c r="T4775" i="4"/>
  <c r="T4776" i="4"/>
  <c r="T4777" i="4"/>
  <c r="T4778" i="4"/>
  <c r="T4779" i="4"/>
  <c r="T4780" i="4"/>
  <c r="T4781" i="4"/>
  <c r="T4782" i="4"/>
  <c r="T4783" i="4"/>
  <c r="T4784" i="4"/>
  <c r="T4785" i="4"/>
  <c r="T4786" i="4"/>
  <c r="T4787" i="4"/>
  <c r="T4788" i="4"/>
  <c r="T4789" i="4"/>
  <c r="T4790" i="4"/>
  <c r="T4791" i="4"/>
  <c r="T4792" i="4"/>
  <c r="T4793" i="4"/>
  <c r="T4794" i="4"/>
  <c r="T4795" i="4"/>
  <c r="T4796" i="4"/>
  <c r="T4797" i="4"/>
  <c r="T4798" i="4"/>
  <c r="T4799" i="4"/>
  <c r="T4800" i="4"/>
  <c r="T4801" i="4"/>
  <c r="T4802" i="4"/>
  <c r="T4803" i="4"/>
  <c r="T4804" i="4"/>
  <c r="T4805" i="4"/>
  <c r="T4806" i="4"/>
  <c r="T4807" i="4"/>
  <c r="T4808" i="4"/>
  <c r="T4809" i="4"/>
  <c r="T4810" i="4"/>
  <c r="T4811" i="4"/>
  <c r="T4812" i="4"/>
  <c r="T4813" i="4"/>
  <c r="T4814" i="4"/>
  <c r="T4815" i="4"/>
  <c r="T4816" i="4"/>
  <c r="T4817" i="4"/>
  <c r="T4818" i="4"/>
  <c r="T4819" i="4"/>
  <c r="T4820" i="4"/>
  <c r="T4821" i="4"/>
  <c r="T4822" i="4"/>
  <c r="T4823" i="4"/>
  <c r="T4824" i="4"/>
  <c r="T4825" i="4"/>
  <c r="T4826" i="4"/>
  <c r="T4827" i="4"/>
  <c r="T4828" i="4"/>
  <c r="T4829" i="4"/>
  <c r="T4830" i="4"/>
  <c r="T4831" i="4"/>
  <c r="T4832" i="4"/>
  <c r="T4833" i="4"/>
  <c r="T4834" i="4"/>
  <c r="T4835" i="4"/>
  <c r="T4836" i="4"/>
  <c r="T4837" i="4"/>
  <c r="T4838" i="4"/>
  <c r="T4839" i="4"/>
  <c r="T4840" i="4"/>
  <c r="T4841" i="4"/>
  <c r="T4842" i="4"/>
  <c r="T4843" i="4"/>
  <c r="T4844" i="4"/>
  <c r="T4845" i="4"/>
  <c r="T4846" i="4"/>
  <c r="T4847" i="4"/>
  <c r="T4848" i="4"/>
  <c r="T4849" i="4"/>
  <c r="T4850" i="4"/>
  <c r="T4851" i="4"/>
  <c r="T4852" i="4"/>
  <c r="T4853" i="4"/>
  <c r="T4854" i="4"/>
  <c r="T4855" i="4"/>
  <c r="T4856" i="4"/>
  <c r="T4857" i="4"/>
  <c r="T4858" i="4"/>
  <c r="T4859" i="4"/>
  <c r="T4860" i="4"/>
  <c r="T4861" i="4"/>
  <c r="T4862" i="4"/>
  <c r="T4863" i="4"/>
  <c r="T4864" i="4"/>
  <c r="T4865" i="4"/>
  <c r="T4866" i="4"/>
  <c r="T4867" i="4"/>
  <c r="T4868" i="4"/>
  <c r="T4869" i="4"/>
  <c r="T4870" i="4"/>
  <c r="T4871" i="4"/>
  <c r="T4872" i="4"/>
  <c r="T4873" i="4"/>
  <c r="T4874" i="4"/>
  <c r="T4875" i="4"/>
  <c r="T4876" i="4"/>
  <c r="T4877" i="4"/>
  <c r="T4878" i="4"/>
  <c r="T4879" i="4"/>
  <c r="T4880" i="4"/>
  <c r="T4881" i="4"/>
  <c r="T4882" i="4"/>
  <c r="T4883" i="4"/>
  <c r="T4884" i="4"/>
  <c r="T4885" i="4"/>
  <c r="T4886" i="4"/>
  <c r="T4887" i="4"/>
  <c r="T4888" i="4"/>
  <c r="T4889" i="4"/>
  <c r="T4890" i="4"/>
  <c r="T4891" i="4"/>
  <c r="T4892" i="4"/>
  <c r="T4893" i="4"/>
  <c r="T4894" i="4"/>
  <c r="T4895" i="4"/>
  <c r="T4896" i="4"/>
  <c r="T4897" i="4"/>
  <c r="T4898" i="4"/>
  <c r="T4899" i="4"/>
  <c r="T4900" i="4"/>
  <c r="T4901" i="4"/>
  <c r="T4902" i="4"/>
  <c r="T4903" i="4"/>
  <c r="T4904" i="4"/>
  <c r="T4905" i="4"/>
  <c r="T4906" i="4"/>
  <c r="T4907" i="4"/>
  <c r="T4908" i="4"/>
  <c r="T4909" i="4"/>
  <c r="T4910" i="4"/>
  <c r="T4911" i="4"/>
  <c r="T4912" i="4"/>
  <c r="T4913" i="4"/>
  <c r="T4914" i="4"/>
  <c r="T4915" i="4"/>
  <c r="T4916" i="4"/>
  <c r="T4917" i="4"/>
  <c r="T4918" i="4"/>
  <c r="T4919" i="4"/>
  <c r="T4920" i="4"/>
  <c r="T4921" i="4"/>
  <c r="T4922" i="4"/>
  <c r="T4923" i="4"/>
  <c r="T4924" i="4"/>
  <c r="T4925" i="4"/>
  <c r="T4926" i="4"/>
  <c r="T4927" i="4"/>
  <c r="T4928" i="4"/>
  <c r="T4929" i="4"/>
  <c r="T4930" i="4"/>
  <c r="T4931" i="4"/>
  <c r="T4932" i="4"/>
  <c r="T4933" i="4"/>
  <c r="T4934" i="4"/>
  <c r="T4935" i="4"/>
  <c r="T4936" i="4"/>
  <c r="T4937" i="4"/>
  <c r="T4938" i="4"/>
  <c r="T4939" i="4"/>
  <c r="T4940" i="4"/>
  <c r="T4941" i="4"/>
  <c r="T4942" i="4"/>
  <c r="T4943" i="4"/>
  <c r="T4944" i="4"/>
  <c r="T4945" i="4"/>
  <c r="T4946" i="4"/>
  <c r="T4947" i="4"/>
  <c r="T4948" i="4"/>
  <c r="T4949" i="4"/>
  <c r="T4950" i="4"/>
  <c r="T4951" i="4"/>
  <c r="T4952" i="4"/>
  <c r="T4953" i="4"/>
  <c r="T4954" i="4"/>
  <c r="T4955" i="4"/>
  <c r="T4956" i="4"/>
  <c r="T4957" i="4"/>
  <c r="T4958" i="4"/>
  <c r="T4959" i="4"/>
  <c r="T4960" i="4"/>
  <c r="T4961" i="4"/>
  <c r="T4962" i="4"/>
  <c r="T4963" i="4"/>
  <c r="T4964" i="4"/>
  <c r="T4965" i="4"/>
  <c r="T4966" i="4"/>
  <c r="T4967" i="4"/>
  <c r="T4968" i="4"/>
  <c r="T4969" i="4"/>
  <c r="T4970" i="4"/>
  <c r="T4971" i="4"/>
  <c r="T4972" i="4"/>
  <c r="T4973" i="4"/>
  <c r="T4974" i="4"/>
  <c r="T4975" i="4"/>
  <c r="T4976" i="4"/>
  <c r="T4977" i="4"/>
  <c r="T4978" i="4"/>
  <c r="T4979" i="4"/>
  <c r="T4980" i="4"/>
  <c r="T4981" i="4"/>
  <c r="T4982" i="4"/>
  <c r="T4983" i="4"/>
  <c r="T4984" i="4"/>
  <c r="T4985" i="4"/>
  <c r="T4986" i="4"/>
  <c r="T4987" i="4"/>
  <c r="T4988" i="4"/>
  <c r="T4989" i="4"/>
  <c r="T4990" i="4"/>
  <c r="T4991" i="4"/>
  <c r="T4992" i="4"/>
  <c r="T4993" i="4"/>
  <c r="T4994" i="4"/>
  <c r="T4995" i="4"/>
  <c r="T4996" i="4"/>
  <c r="T4997" i="4"/>
  <c r="T4998" i="4"/>
  <c r="T4999" i="4"/>
  <c r="T5000" i="4"/>
  <c r="T5001" i="4"/>
  <c r="S2" i="4"/>
  <c r="K2" i="4" s="1"/>
  <c r="S3" i="4"/>
  <c r="K3" i="4" s="1"/>
  <c r="S4" i="4"/>
  <c r="K4" i="4" s="1"/>
  <c r="S5" i="4"/>
  <c r="K5" i="4" s="1"/>
  <c r="S6" i="4"/>
  <c r="K6" i="4" s="1"/>
  <c r="S7" i="4"/>
  <c r="K7" i="4" s="1"/>
  <c r="S8" i="4"/>
  <c r="K8" i="4" s="1"/>
  <c r="S9" i="4"/>
  <c r="K9" i="4" s="1"/>
  <c r="S10" i="4"/>
  <c r="K10" i="4" s="1"/>
  <c r="S11" i="4"/>
  <c r="K11" i="4" s="1"/>
  <c r="S12" i="4"/>
  <c r="K12" i="4" s="1"/>
  <c r="S13" i="4"/>
  <c r="K13" i="4" s="1"/>
  <c r="S14" i="4"/>
  <c r="K14" i="4" s="1"/>
  <c r="S15" i="4"/>
  <c r="K15" i="4" s="1"/>
  <c r="S16" i="4"/>
  <c r="K16" i="4" s="1"/>
  <c r="S17" i="4"/>
  <c r="K17" i="4" s="1"/>
  <c r="S18" i="4"/>
  <c r="K18" i="4" s="1"/>
  <c r="S19" i="4"/>
  <c r="K19" i="4" s="1"/>
  <c r="S20" i="4"/>
  <c r="K20" i="4" s="1"/>
  <c r="S21" i="4"/>
  <c r="K21" i="4" s="1"/>
  <c r="S22" i="4"/>
  <c r="K22" i="4" s="1"/>
  <c r="S23" i="4"/>
  <c r="K23" i="4" s="1"/>
  <c r="S24" i="4"/>
  <c r="K24" i="4" s="1"/>
  <c r="S25" i="4"/>
  <c r="K25" i="4" s="1"/>
  <c r="S26" i="4"/>
  <c r="K26" i="4" s="1"/>
  <c r="S27" i="4"/>
  <c r="K27" i="4" s="1"/>
  <c r="S28" i="4"/>
  <c r="K28" i="4" s="1"/>
  <c r="S29" i="4"/>
  <c r="K29" i="4" s="1"/>
  <c r="S30" i="4"/>
  <c r="K30" i="4" s="1"/>
  <c r="S31" i="4"/>
  <c r="K31" i="4" s="1"/>
  <c r="S32" i="4"/>
  <c r="K32" i="4" s="1"/>
  <c r="S33" i="4"/>
  <c r="K33" i="4" s="1"/>
  <c r="S34" i="4"/>
  <c r="K34" i="4" s="1"/>
  <c r="S35" i="4"/>
  <c r="K35" i="4" s="1"/>
  <c r="S36" i="4"/>
  <c r="K36" i="4" s="1"/>
  <c r="S37" i="4"/>
  <c r="K37" i="4" s="1"/>
  <c r="S38" i="4"/>
  <c r="K38" i="4" s="1"/>
  <c r="S39" i="4"/>
  <c r="K39" i="4" s="1"/>
  <c r="S40" i="4"/>
  <c r="K40" i="4" s="1"/>
  <c r="S41" i="4"/>
  <c r="K41" i="4" s="1"/>
  <c r="S42" i="4"/>
  <c r="K42" i="4" s="1"/>
  <c r="S43" i="4"/>
  <c r="K43" i="4" s="1"/>
  <c r="S44" i="4"/>
  <c r="K44" i="4" s="1"/>
  <c r="S45" i="4"/>
  <c r="K45" i="4" s="1"/>
  <c r="S46" i="4"/>
  <c r="K46" i="4" s="1"/>
  <c r="S47" i="4"/>
  <c r="K47" i="4" s="1"/>
  <c r="S48" i="4"/>
  <c r="K48" i="4" s="1"/>
  <c r="S49" i="4"/>
  <c r="K49" i="4" s="1"/>
  <c r="S50" i="4"/>
  <c r="K50" i="4" s="1"/>
  <c r="S51" i="4"/>
  <c r="K51" i="4" s="1"/>
  <c r="S52" i="4"/>
  <c r="K52" i="4" s="1"/>
  <c r="S53" i="4"/>
  <c r="K53" i="4" s="1"/>
  <c r="S54" i="4"/>
  <c r="K54" i="4" s="1"/>
  <c r="S55" i="4"/>
  <c r="K55" i="4" s="1"/>
  <c r="S56" i="4"/>
  <c r="K56" i="4" s="1"/>
  <c r="S57" i="4"/>
  <c r="K57" i="4" s="1"/>
  <c r="S58" i="4"/>
  <c r="K58" i="4" s="1"/>
  <c r="S59" i="4"/>
  <c r="K59" i="4" s="1"/>
  <c r="S60" i="4"/>
  <c r="K60" i="4" s="1"/>
  <c r="S61" i="4"/>
  <c r="K61" i="4" s="1"/>
  <c r="S62" i="4"/>
  <c r="K62" i="4" s="1"/>
  <c r="S63" i="4"/>
  <c r="K63" i="4" s="1"/>
  <c r="S64" i="4"/>
  <c r="K64" i="4" s="1"/>
  <c r="S65" i="4"/>
  <c r="K65" i="4" s="1"/>
  <c r="S66" i="4"/>
  <c r="K66" i="4" s="1"/>
  <c r="S67" i="4"/>
  <c r="K67" i="4" s="1"/>
  <c r="S68" i="4"/>
  <c r="K68" i="4" s="1"/>
  <c r="S69" i="4"/>
  <c r="K69" i="4" s="1"/>
  <c r="S70" i="4"/>
  <c r="K70" i="4" s="1"/>
  <c r="S71" i="4"/>
  <c r="K71" i="4" s="1"/>
  <c r="S72" i="4"/>
  <c r="K72" i="4" s="1"/>
  <c r="S73" i="4"/>
  <c r="K73" i="4" s="1"/>
  <c r="S74" i="4"/>
  <c r="K74" i="4" s="1"/>
  <c r="S75" i="4"/>
  <c r="K75" i="4" s="1"/>
  <c r="S76" i="4"/>
  <c r="K76" i="4" s="1"/>
  <c r="S77" i="4"/>
  <c r="K77" i="4" s="1"/>
  <c r="S78" i="4"/>
  <c r="K78" i="4" s="1"/>
  <c r="S79" i="4"/>
  <c r="K79" i="4" s="1"/>
  <c r="S80" i="4"/>
  <c r="K80" i="4" s="1"/>
  <c r="S81" i="4"/>
  <c r="K81" i="4" s="1"/>
  <c r="S82" i="4"/>
  <c r="K82" i="4" s="1"/>
  <c r="S83" i="4"/>
  <c r="K83" i="4" s="1"/>
  <c r="S84" i="4"/>
  <c r="K84" i="4" s="1"/>
  <c r="S85" i="4"/>
  <c r="K85" i="4" s="1"/>
  <c r="S86" i="4"/>
  <c r="K86" i="4" s="1"/>
  <c r="S87" i="4"/>
  <c r="K87" i="4" s="1"/>
  <c r="S88" i="4"/>
  <c r="K88" i="4" s="1"/>
  <c r="S89" i="4"/>
  <c r="K89" i="4" s="1"/>
  <c r="S90" i="4"/>
  <c r="K90" i="4" s="1"/>
  <c r="S91" i="4"/>
  <c r="K91" i="4" s="1"/>
  <c r="S92" i="4"/>
  <c r="K92" i="4" s="1"/>
  <c r="S93" i="4"/>
  <c r="K93" i="4" s="1"/>
  <c r="S94" i="4"/>
  <c r="K94" i="4" s="1"/>
  <c r="S95" i="4"/>
  <c r="K95" i="4" s="1"/>
  <c r="S96" i="4"/>
  <c r="K96" i="4" s="1"/>
  <c r="S97" i="4"/>
  <c r="K97" i="4" s="1"/>
  <c r="S98" i="4"/>
  <c r="K98" i="4" s="1"/>
  <c r="S99" i="4"/>
  <c r="K99" i="4" s="1"/>
  <c r="S100" i="4"/>
  <c r="K100" i="4" s="1"/>
  <c r="S101" i="4"/>
  <c r="K101" i="4" s="1"/>
  <c r="S102" i="4"/>
  <c r="K102" i="4" s="1"/>
  <c r="S103" i="4"/>
  <c r="K103" i="4" s="1"/>
  <c r="S104" i="4"/>
  <c r="K104" i="4" s="1"/>
  <c r="S105" i="4"/>
  <c r="K105" i="4" s="1"/>
  <c r="S106" i="4"/>
  <c r="K106" i="4" s="1"/>
  <c r="S107" i="4"/>
  <c r="K107" i="4" s="1"/>
  <c r="S108" i="4"/>
  <c r="K108" i="4" s="1"/>
  <c r="S109" i="4"/>
  <c r="K109" i="4" s="1"/>
  <c r="S110" i="4"/>
  <c r="K110" i="4" s="1"/>
  <c r="S111" i="4"/>
  <c r="K111" i="4" s="1"/>
  <c r="S112" i="4"/>
  <c r="K112" i="4" s="1"/>
  <c r="S113" i="4"/>
  <c r="K113" i="4" s="1"/>
  <c r="S114" i="4"/>
  <c r="K114" i="4" s="1"/>
  <c r="S115" i="4"/>
  <c r="K115" i="4" s="1"/>
  <c r="S116" i="4"/>
  <c r="K116" i="4" s="1"/>
  <c r="S117" i="4"/>
  <c r="K117" i="4" s="1"/>
  <c r="S118" i="4"/>
  <c r="K118" i="4" s="1"/>
  <c r="S119" i="4"/>
  <c r="K119" i="4" s="1"/>
  <c r="S120" i="4"/>
  <c r="K120" i="4" s="1"/>
  <c r="S121" i="4"/>
  <c r="K121" i="4" s="1"/>
  <c r="S122" i="4"/>
  <c r="K122" i="4" s="1"/>
  <c r="S123" i="4"/>
  <c r="K123" i="4" s="1"/>
  <c r="S124" i="4"/>
  <c r="K124" i="4" s="1"/>
  <c r="S125" i="4"/>
  <c r="K125" i="4" s="1"/>
  <c r="S126" i="4"/>
  <c r="K126" i="4" s="1"/>
  <c r="S127" i="4"/>
  <c r="K127" i="4" s="1"/>
  <c r="S128" i="4"/>
  <c r="K128" i="4" s="1"/>
  <c r="S129" i="4"/>
  <c r="K129" i="4" s="1"/>
  <c r="S130" i="4"/>
  <c r="K130" i="4" s="1"/>
  <c r="S131" i="4"/>
  <c r="K131" i="4" s="1"/>
  <c r="S132" i="4"/>
  <c r="K132" i="4" s="1"/>
  <c r="S133" i="4"/>
  <c r="K133" i="4" s="1"/>
  <c r="S134" i="4"/>
  <c r="K134" i="4" s="1"/>
  <c r="S135" i="4"/>
  <c r="K135" i="4" s="1"/>
  <c r="S136" i="4"/>
  <c r="K136" i="4" s="1"/>
  <c r="S137" i="4"/>
  <c r="K137" i="4" s="1"/>
  <c r="S138" i="4"/>
  <c r="K138" i="4" s="1"/>
  <c r="S139" i="4"/>
  <c r="K139" i="4" s="1"/>
  <c r="S140" i="4"/>
  <c r="K140" i="4" s="1"/>
  <c r="S141" i="4"/>
  <c r="K141" i="4" s="1"/>
  <c r="S142" i="4"/>
  <c r="K142" i="4" s="1"/>
  <c r="S143" i="4"/>
  <c r="K143" i="4" s="1"/>
  <c r="S144" i="4"/>
  <c r="K144" i="4" s="1"/>
  <c r="S145" i="4"/>
  <c r="K145" i="4" s="1"/>
  <c r="S146" i="4"/>
  <c r="K146" i="4" s="1"/>
  <c r="S147" i="4"/>
  <c r="K147" i="4" s="1"/>
  <c r="S148" i="4"/>
  <c r="K148" i="4" s="1"/>
  <c r="S149" i="4"/>
  <c r="K149" i="4" s="1"/>
  <c r="S150" i="4"/>
  <c r="K150" i="4" s="1"/>
  <c r="S151" i="4"/>
  <c r="K151" i="4" s="1"/>
  <c r="S152" i="4"/>
  <c r="K152" i="4" s="1"/>
  <c r="S153" i="4"/>
  <c r="K153" i="4" s="1"/>
  <c r="S154" i="4"/>
  <c r="K154" i="4" s="1"/>
  <c r="S155" i="4"/>
  <c r="K155" i="4" s="1"/>
  <c r="S156" i="4"/>
  <c r="K156" i="4" s="1"/>
  <c r="S157" i="4"/>
  <c r="K157" i="4" s="1"/>
  <c r="S158" i="4"/>
  <c r="K158" i="4" s="1"/>
  <c r="S159" i="4"/>
  <c r="K159" i="4" s="1"/>
  <c r="S160" i="4"/>
  <c r="K160" i="4" s="1"/>
  <c r="S161" i="4"/>
  <c r="K161" i="4" s="1"/>
  <c r="S162" i="4"/>
  <c r="K162" i="4" s="1"/>
  <c r="S163" i="4"/>
  <c r="K163" i="4" s="1"/>
  <c r="S164" i="4"/>
  <c r="K164" i="4" s="1"/>
  <c r="S165" i="4"/>
  <c r="K165" i="4" s="1"/>
  <c r="S166" i="4"/>
  <c r="K166" i="4" s="1"/>
  <c r="S167" i="4"/>
  <c r="K167" i="4" s="1"/>
  <c r="S168" i="4"/>
  <c r="K168" i="4" s="1"/>
  <c r="S169" i="4"/>
  <c r="K169" i="4" s="1"/>
  <c r="S170" i="4"/>
  <c r="K170" i="4" s="1"/>
  <c r="S171" i="4"/>
  <c r="K171" i="4" s="1"/>
  <c r="S172" i="4"/>
  <c r="K172" i="4" s="1"/>
  <c r="S173" i="4"/>
  <c r="K173" i="4" s="1"/>
  <c r="S174" i="4"/>
  <c r="K174" i="4" s="1"/>
  <c r="S175" i="4"/>
  <c r="K175" i="4" s="1"/>
  <c r="S176" i="4"/>
  <c r="K176" i="4" s="1"/>
  <c r="S177" i="4"/>
  <c r="K177" i="4" s="1"/>
  <c r="S178" i="4"/>
  <c r="K178" i="4" s="1"/>
  <c r="S179" i="4"/>
  <c r="K179" i="4" s="1"/>
  <c r="S180" i="4"/>
  <c r="K180" i="4" s="1"/>
  <c r="S181" i="4"/>
  <c r="K181" i="4" s="1"/>
  <c r="S182" i="4"/>
  <c r="K182" i="4" s="1"/>
  <c r="S183" i="4"/>
  <c r="K183" i="4" s="1"/>
  <c r="S184" i="4"/>
  <c r="K184" i="4" s="1"/>
  <c r="S185" i="4"/>
  <c r="K185" i="4" s="1"/>
  <c r="S186" i="4"/>
  <c r="K186" i="4" s="1"/>
  <c r="S187" i="4"/>
  <c r="K187" i="4" s="1"/>
  <c r="S188" i="4"/>
  <c r="K188" i="4" s="1"/>
  <c r="S189" i="4"/>
  <c r="K189" i="4" s="1"/>
  <c r="S190" i="4"/>
  <c r="K190" i="4" s="1"/>
  <c r="S191" i="4"/>
  <c r="K191" i="4" s="1"/>
  <c r="S192" i="4"/>
  <c r="K192" i="4" s="1"/>
  <c r="S193" i="4"/>
  <c r="K193" i="4" s="1"/>
  <c r="S194" i="4"/>
  <c r="K194" i="4" s="1"/>
  <c r="S195" i="4"/>
  <c r="K195" i="4" s="1"/>
  <c r="S196" i="4"/>
  <c r="K196" i="4" s="1"/>
  <c r="S197" i="4"/>
  <c r="K197" i="4" s="1"/>
  <c r="S198" i="4"/>
  <c r="K198" i="4" s="1"/>
  <c r="S199" i="4"/>
  <c r="K199" i="4" s="1"/>
  <c r="S200" i="4"/>
  <c r="K200" i="4" s="1"/>
  <c r="S201" i="4"/>
  <c r="K201" i="4" s="1"/>
  <c r="S202" i="4"/>
  <c r="K202" i="4" s="1"/>
  <c r="S203" i="4"/>
  <c r="K203" i="4" s="1"/>
  <c r="S204" i="4"/>
  <c r="K204" i="4" s="1"/>
  <c r="S205" i="4"/>
  <c r="K205" i="4" s="1"/>
  <c r="S206" i="4"/>
  <c r="K206" i="4" s="1"/>
  <c r="S207" i="4"/>
  <c r="K207" i="4" s="1"/>
  <c r="S208" i="4"/>
  <c r="K208" i="4" s="1"/>
  <c r="S209" i="4"/>
  <c r="K209" i="4" s="1"/>
  <c r="S210" i="4"/>
  <c r="K210" i="4" s="1"/>
  <c r="S211" i="4"/>
  <c r="K211" i="4" s="1"/>
  <c r="S212" i="4"/>
  <c r="K212" i="4" s="1"/>
  <c r="S213" i="4"/>
  <c r="K213" i="4" s="1"/>
  <c r="S214" i="4"/>
  <c r="K214" i="4" s="1"/>
  <c r="S215" i="4"/>
  <c r="K215" i="4" s="1"/>
  <c r="S216" i="4"/>
  <c r="K216" i="4" s="1"/>
  <c r="S217" i="4"/>
  <c r="K217" i="4" s="1"/>
  <c r="S218" i="4"/>
  <c r="K218" i="4" s="1"/>
  <c r="S219" i="4"/>
  <c r="K219" i="4" s="1"/>
  <c r="S220" i="4"/>
  <c r="K220" i="4" s="1"/>
  <c r="S221" i="4"/>
  <c r="K221" i="4" s="1"/>
  <c r="S222" i="4"/>
  <c r="K222" i="4" s="1"/>
  <c r="S223" i="4"/>
  <c r="K223" i="4" s="1"/>
  <c r="S224" i="4"/>
  <c r="K224" i="4" s="1"/>
  <c r="S225" i="4"/>
  <c r="K225" i="4" s="1"/>
  <c r="S226" i="4"/>
  <c r="K226" i="4" s="1"/>
  <c r="S227" i="4"/>
  <c r="K227" i="4" s="1"/>
  <c r="S228" i="4"/>
  <c r="K228" i="4" s="1"/>
  <c r="S229" i="4"/>
  <c r="K229" i="4" s="1"/>
  <c r="S230" i="4"/>
  <c r="K230" i="4" s="1"/>
  <c r="S231" i="4"/>
  <c r="K231" i="4" s="1"/>
  <c r="S232" i="4"/>
  <c r="K232" i="4" s="1"/>
  <c r="S233" i="4"/>
  <c r="K233" i="4" s="1"/>
  <c r="S234" i="4"/>
  <c r="K234" i="4" s="1"/>
  <c r="S235" i="4"/>
  <c r="K235" i="4" s="1"/>
  <c r="S236" i="4"/>
  <c r="K236" i="4" s="1"/>
  <c r="S237" i="4"/>
  <c r="K237" i="4" s="1"/>
  <c r="S238" i="4"/>
  <c r="K238" i="4" s="1"/>
  <c r="S239" i="4"/>
  <c r="K239" i="4" s="1"/>
  <c r="S240" i="4"/>
  <c r="K240" i="4" s="1"/>
  <c r="S241" i="4"/>
  <c r="K241" i="4" s="1"/>
  <c r="S242" i="4"/>
  <c r="K242" i="4" s="1"/>
  <c r="S243" i="4"/>
  <c r="K243" i="4" s="1"/>
  <c r="S244" i="4"/>
  <c r="K244" i="4" s="1"/>
  <c r="S245" i="4"/>
  <c r="K245" i="4" s="1"/>
  <c r="S246" i="4"/>
  <c r="K246" i="4" s="1"/>
  <c r="S247" i="4"/>
  <c r="K247" i="4" s="1"/>
  <c r="S248" i="4"/>
  <c r="K248" i="4" s="1"/>
  <c r="S249" i="4"/>
  <c r="K249" i="4" s="1"/>
  <c r="S250" i="4"/>
  <c r="K250" i="4" s="1"/>
  <c r="S251" i="4"/>
  <c r="K251" i="4" s="1"/>
  <c r="S252" i="4"/>
  <c r="K252" i="4" s="1"/>
  <c r="S253" i="4"/>
  <c r="K253" i="4" s="1"/>
  <c r="S254" i="4"/>
  <c r="K254" i="4" s="1"/>
  <c r="S255" i="4"/>
  <c r="K255" i="4" s="1"/>
  <c r="S256" i="4"/>
  <c r="K256" i="4" s="1"/>
  <c r="S257" i="4"/>
  <c r="K257" i="4" s="1"/>
  <c r="S258" i="4"/>
  <c r="K258" i="4" s="1"/>
  <c r="S259" i="4"/>
  <c r="K259" i="4" s="1"/>
  <c r="S260" i="4"/>
  <c r="K260" i="4" s="1"/>
  <c r="S261" i="4"/>
  <c r="K261" i="4" s="1"/>
  <c r="S262" i="4"/>
  <c r="K262" i="4" s="1"/>
  <c r="S263" i="4"/>
  <c r="K263" i="4" s="1"/>
  <c r="S264" i="4"/>
  <c r="K264" i="4" s="1"/>
  <c r="S265" i="4"/>
  <c r="K265" i="4" s="1"/>
  <c r="S266" i="4"/>
  <c r="K266" i="4" s="1"/>
  <c r="S267" i="4"/>
  <c r="K267" i="4" s="1"/>
  <c r="S268" i="4"/>
  <c r="K268" i="4" s="1"/>
  <c r="S269" i="4"/>
  <c r="K269" i="4" s="1"/>
  <c r="S270" i="4"/>
  <c r="K270" i="4" s="1"/>
  <c r="S271" i="4"/>
  <c r="K271" i="4" s="1"/>
  <c r="S272" i="4"/>
  <c r="K272" i="4" s="1"/>
  <c r="S273" i="4"/>
  <c r="K273" i="4" s="1"/>
  <c r="S274" i="4"/>
  <c r="K274" i="4" s="1"/>
  <c r="S275" i="4"/>
  <c r="K275" i="4" s="1"/>
  <c r="S276" i="4"/>
  <c r="K276" i="4" s="1"/>
  <c r="S277" i="4"/>
  <c r="K277" i="4" s="1"/>
  <c r="S278" i="4"/>
  <c r="K278" i="4" s="1"/>
  <c r="S279" i="4"/>
  <c r="K279" i="4" s="1"/>
  <c r="S280" i="4"/>
  <c r="K280" i="4" s="1"/>
  <c r="S281" i="4"/>
  <c r="K281" i="4" s="1"/>
  <c r="S282" i="4"/>
  <c r="K282" i="4" s="1"/>
  <c r="S283" i="4"/>
  <c r="K283" i="4" s="1"/>
  <c r="S284" i="4"/>
  <c r="K284" i="4" s="1"/>
  <c r="S285" i="4"/>
  <c r="K285" i="4" s="1"/>
  <c r="S286" i="4"/>
  <c r="K286" i="4" s="1"/>
  <c r="S287" i="4"/>
  <c r="K287" i="4" s="1"/>
  <c r="S288" i="4"/>
  <c r="K288" i="4" s="1"/>
  <c r="S289" i="4"/>
  <c r="K289" i="4" s="1"/>
  <c r="S290" i="4"/>
  <c r="K290" i="4" s="1"/>
  <c r="S291" i="4"/>
  <c r="K291" i="4" s="1"/>
  <c r="S292" i="4"/>
  <c r="K292" i="4" s="1"/>
  <c r="S293" i="4"/>
  <c r="K293" i="4" s="1"/>
  <c r="S294" i="4"/>
  <c r="K294" i="4" s="1"/>
  <c r="S295" i="4"/>
  <c r="K295" i="4" s="1"/>
  <c r="S296" i="4"/>
  <c r="K296" i="4" s="1"/>
  <c r="S297" i="4"/>
  <c r="K297" i="4" s="1"/>
  <c r="S298" i="4"/>
  <c r="K298" i="4" s="1"/>
  <c r="S299" i="4"/>
  <c r="K299" i="4" s="1"/>
  <c r="S300" i="4"/>
  <c r="K300" i="4" s="1"/>
  <c r="S301" i="4"/>
  <c r="K301" i="4" s="1"/>
  <c r="S302" i="4"/>
  <c r="K302" i="4" s="1"/>
  <c r="S303" i="4"/>
  <c r="K303" i="4" s="1"/>
  <c r="S304" i="4"/>
  <c r="K304" i="4" s="1"/>
  <c r="S305" i="4"/>
  <c r="K305" i="4" s="1"/>
  <c r="S306" i="4"/>
  <c r="K306" i="4" s="1"/>
  <c r="S307" i="4"/>
  <c r="K307" i="4" s="1"/>
  <c r="S308" i="4"/>
  <c r="K308" i="4" s="1"/>
  <c r="S309" i="4"/>
  <c r="K309" i="4" s="1"/>
  <c r="S310" i="4"/>
  <c r="K310" i="4" s="1"/>
  <c r="S311" i="4"/>
  <c r="K311" i="4" s="1"/>
  <c r="S312" i="4"/>
  <c r="K312" i="4" s="1"/>
  <c r="S313" i="4"/>
  <c r="K313" i="4" s="1"/>
  <c r="S314" i="4"/>
  <c r="K314" i="4" s="1"/>
  <c r="S315" i="4"/>
  <c r="K315" i="4" s="1"/>
  <c r="S316" i="4"/>
  <c r="K316" i="4" s="1"/>
  <c r="S317" i="4"/>
  <c r="K317" i="4" s="1"/>
  <c r="S318" i="4"/>
  <c r="K318" i="4" s="1"/>
  <c r="S319" i="4"/>
  <c r="K319" i="4" s="1"/>
  <c r="S320" i="4"/>
  <c r="K320" i="4" s="1"/>
  <c r="S321" i="4"/>
  <c r="K321" i="4" s="1"/>
  <c r="S322" i="4"/>
  <c r="K322" i="4" s="1"/>
  <c r="S323" i="4"/>
  <c r="K323" i="4" s="1"/>
  <c r="S324" i="4"/>
  <c r="K324" i="4" s="1"/>
  <c r="S325" i="4"/>
  <c r="K325" i="4" s="1"/>
  <c r="S326" i="4"/>
  <c r="K326" i="4" s="1"/>
  <c r="S327" i="4"/>
  <c r="K327" i="4" s="1"/>
  <c r="S328" i="4"/>
  <c r="K328" i="4" s="1"/>
  <c r="S329" i="4"/>
  <c r="K329" i="4" s="1"/>
  <c r="S330" i="4"/>
  <c r="K330" i="4" s="1"/>
  <c r="S331" i="4"/>
  <c r="K331" i="4" s="1"/>
  <c r="S332" i="4"/>
  <c r="K332" i="4" s="1"/>
  <c r="S333" i="4"/>
  <c r="K333" i="4" s="1"/>
  <c r="S334" i="4"/>
  <c r="K334" i="4" s="1"/>
  <c r="S335" i="4"/>
  <c r="K335" i="4" s="1"/>
  <c r="S336" i="4"/>
  <c r="K336" i="4" s="1"/>
  <c r="S337" i="4"/>
  <c r="K337" i="4" s="1"/>
  <c r="S338" i="4"/>
  <c r="K338" i="4" s="1"/>
  <c r="S339" i="4"/>
  <c r="K339" i="4" s="1"/>
  <c r="S340" i="4"/>
  <c r="K340" i="4" s="1"/>
  <c r="S341" i="4"/>
  <c r="K341" i="4" s="1"/>
  <c r="S342" i="4"/>
  <c r="K342" i="4" s="1"/>
  <c r="S343" i="4"/>
  <c r="K343" i="4" s="1"/>
  <c r="S344" i="4"/>
  <c r="K344" i="4" s="1"/>
  <c r="S345" i="4"/>
  <c r="K345" i="4" s="1"/>
  <c r="S346" i="4"/>
  <c r="K346" i="4" s="1"/>
  <c r="S347" i="4"/>
  <c r="K347" i="4" s="1"/>
  <c r="S348" i="4"/>
  <c r="K348" i="4" s="1"/>
  <c r="S349" i="4"/>
  <c r="K349" i="4" s="1"/>
  <c r="S350" i="4"/>
  <c r="K350" i="4" s="1"/>
  <c r="S351" i="4"/>
  <c r="K351" i="4" s="1"/>
  <c r="S352" i="4"/>
  <c r="K352" i="4" s="1"/>
  <c r="S353" i="4"/>
  <c r="K353" i="4" s="1"/>
  <c r="S354" i="4"/>
  <c r="K354" i="4" s="1"/>
  <c r="S355" i="4"/>
  <c r="K355" i="4" s="1"/>
  <c r="S356" i="4"/>
  <c r="K356" i="4" s="1"/>
  <c r="S357" i="4"/>
  <c r="K357" i="4" s="1"/>
  <c r="S358" i="4"/>
  <c r="K358" i="4" s="1"/>
  <c r="S359" i="4"/>
  <c r="K359" i="4" s="1"/>
  <c r="S360" i="4"/>
  <c r="K360" i="4" s="1"/>
  <c r="S361" i="4"/>
  <c r="K361" i="4" s="1"/>
  <c r="S362" i="4"/>
  <c r="K362" i="4" s="1"/>
  <c r="S363" i="4"/>
  <c r="K363" i="4" s="1"/>
  <c r="S364" i="4"/>
  <c r="K364" i="4" s="1"/>
  <c r="S365" i="4"/>
  <c r="K365" i="4" s="1"/>
  <c r="S366" i="4"/>
  <c r="K366" i="4" s="1"/>
  <c r="S367" i="4"/>
  <c r="K367" i="4" s="1"/>
  <c r="S368" i="4"/>
  <c r="K368" i="4" s="1"/>
  <c r="S369" i="4"/>
  <c r="K369" i="4" s="1"/>
  <c r="S370" i="4"/>
  <c r="K370" i="4" s="1"/>
  <c r="S371" i="4"/>
  <c r="K371" i="4" s="1"/>
  <c r="S372" i="4"/>
  <c r="K372" i="4" s="1"/>
  <c r="S373" i="4"/>
  <c r="K373" i="4" s="1"/>
  <c r="S374" i="4"/>
  <c r="K374" i="4" s="1"/>
  <c r="S375" i="4"/>
  <c r="K375" i="4" s="1"/>
  <c r="S376" i="4"/>
  <c r="K376" i="4" s="1"/>
  <c r="S377" i="4"/>
  <c r="K377" i="4" s="1"/>
  <c r="S378" i="4"/>
  <c r="K378" i="4" s="1"/>
  <c r="S379" i="4"/>
  <c r="K379" i="4" s="1"/>
  <c r="S380" i="4"/>
  <c r="K380" i="4" s="1"/>
  <c r="S381" i="4"/>
  <c r="K381" i="4" s="1"/>
  <c r="S382" i="4"/>
  <c r="K382" i="4" s="1"/>
  <c r="S383" i="4"/>
  <c r="K383" i="4" s="1"/>
  <c r="S384" i="4"/>
  <c r="K384" i="4" s="1"/>
  <c r="S385" i="4"/>
  <c r="K385" i="4" s="1"/>
  <c r="S386" i="4"/>
  <c r="K386" i="4" s="1"/>
  <c r="S387" i="4"/>
  <c r="K387" i="4" s="1"/>
  <c r="S388" i="4"/>
  <c r="K388" i="4" s="1"/>
  <c r="S389" i="4"/>
  <c r="K389" i="4" s="1"/>
  <c r="S390" i="4"/>
  <c r="K390" i="4" s="1"/>
  <c r="S391" i="4"/>
  <c r="K391" i="4" s="1"/>
  <c r="S392" i="4"/>
  <c r="K392" i="4" s="1"/>
  <c r="S393" i="4"/>
  <c r="K393" i="4" s="1"/>
  <c r="S394" i="4"/>
  <c r="K394" i="4" s="1"/>
  <c r="S395" i="4"/>
  <c r="K395" i="4" s="1"/>
  <c r="S396" i="4"/>
  <c r="K396" i="4" s="1"/>
  <c r="S397" i="4"/>
  <c r="K397" i="4" s="1"/>
  <c r="S398" i="4"/>
  <c r="K398" i="4" s="1"/>
  <c r="S399" i="4"/>
  <c r="K399" i="4" s="1"/>
  <c r="S400" i="4"/>
  <c r="K400" i="4" s="1"/>
  <c r="S401" i="4"/>
  <c r="K401" i="4" s="1"/>
  <c r="S402" i="4"/>
  <c r="K402" i="4" s="1"/>
  <c r="S403" i="4"/>
  <c r="K403" i="4" s="1"/>
  <c r="S404" i="4"/>
  <c r="K404" i="4" s="1"/>
  <c r="S405" i="4"/>
  <c r="K405" i="4" s="1"/>
  <c r="S406" i="4"/>
  <c r="K406" i="4" s="1"/>
  <c r="S407" i="4"/>
  <c r="K407" i="4" s="1"/>
  <c r="S408" i="4"/>
  <c r="K408" i="4" s="1"/>
  <c r="S409" i="4"/>
  <c r="K409" i="4" s="1"/>
  <c r="S410" i="4"/>
  <c r="K410" i="4" s="1"/>
  <c r="S411" i="4"/>
  <c r="K411" i="4" s="1"/>
  <c r="S412" i="4"/>
  <c r="K412" i="4" s="1"/>
  <c r="S413" i="4"/>
  <c r="K413" i="4" s="1"/>
  <c r="S414" i="4"/>
  <c r="K414" i="4" s="1"/>
  <c r="S415" i="4"/>
  <c r="K415" i="4" s="1"/>
  <c r="S416" i="4"/>
  <c r="K416" i="4" s="1"/>
  <c r="S417" i="4"/>
  <c r="K417" i="4" s="1"/>
  <c r="S418" i="4"/>
  <c r="K418" i="4" s="1"/>
  <c r="S419" i="4"/>
  <c r="K419" i="4" s="1"/>
  <c r="S420" i="4"/>
  <c r="K420" i="4" s="1"/>
  <c r="S421" i="4"/>
  <c r="K421" i="4" s="1"/>
  <c r="S422" i="4"/>
  <c r="K422" i="4" s="1"/>
  <c r="S423" i="4"/>
  <c r="K423" i="4" s="1"/>
  <c r="S424" i="4"/>
  <c r="K424" i="4" s="1"/>
  <c r="S425" i="4"/>
  <c r="K425" i="4" s="1"/>
  <c r="S426" i="4"/>
  <c r="K426" i="4" s="1"/>
  <c r="S427" i="4"/>
  <c r="K427" i="4" s="1"/>
  <c r="S428" i="4"/>
  <c r="K428" i="4" s="1"/>
  <c r="S429" i="4"/>
  <c r="K429" i="4" s="1"/>
  <c r="S430" i="4"/>
  <c r="K430" i="4" s="1"/>
  <c r="S431" i="4"/>
  <c r="K431" i="4" s="1"/>
  <c r="S432" i="4"/>
  <c r="K432" i="4" s="1"/>
  <c r="S433" i="4"/>
  <c r="K433" i="4" s="1"/>
  <c r="S434" i="4"/>
  <c r="K434" i="4" s="1"/>
  <c r="S435" i="4"/>
  <c r="K435" i="4" s="1"/>
  <c r="S436" i="4"/>
  <c r="K436" i="4" s="1"/>
  <c r="S437" i="4"/>
  <c r="K437" i="4" s="1"/>
  <c r="S438" i="4"/>
  <c r="K438" i="4" s="1"/>
  <c r="S439" i="4"/>
  <c r="K439" i="4" s="1"/>
  <c r="S440" i="4"/>
  <c r="K440" i="4" s="1"/>
  <c r="S441" i="4"/>
  <c r="K441" i="4" s="1"/>
  <c r="S442" i="4"/>
  <c r="K442" i="4" s="1"/>
  <c r="S443" i="4"/>
  <c r="K443" i="4" s="1"/>
  <c r="S444" i="4"/>
  <c r="K444" i="4" s="1"/>
  <c r="S445" i="4"/>
  <c r="K445" i="4" s="1"/>
  <c r="S446" i="4"/>
  <c r="K446" i="4" s="1"/>
  <c r="S447" i="4"/>
  <c r="K447" i="4" s="1"/>
  <c r="S448" i="4"/>
  <c r="K448" i="4" s="1"/>
  <c r="S449" i="4"/>
  <c r="K449" i="4" s="1"/>
  <c r="S450" i="4"/>
  <c r="K450" i="4" s="1"/>
  <c r="S451" i="4"/>
  <c r="K451" i="4" s="1"/>
  <c r="S452" i="4"/>
  <c r="K452" i="4" s="1"/>
  <c r="S453" i="4"/>
  <c r="K453" i="4" s="1"/>
  <c r="S454" i="4"/>
  <c r="K454" i="4" s="1"/>
  <c r="S455" i="4"/>
  <c r="K455" i="4" s="1"/>
  <c r="S456" i="4"/>
  <c r="K456" i="4" s="1"/>
  <c r="S457" i="4"/>
  <c r="K457" i="4" s="1"/>
  <c r="S458" i="4"/>
  <c r="K458" i="4" s="1"/>
  <c r="S459" i="4"/>
  <c r="K459" i="4" s="1"/>
  <c r="S460" i="4"/>
  <c r="K460" i="4" s="1"/>
  <c r="S461" i="4"/>
  <c r="K461" i="4" s="1"/>
  <c r="S462" i="4"/>
  <c r="K462" i="4" s="1"/>
  <c r="S463" i="4"/>
  <c r="K463" i="4" s="1"/>
  <c r="S464" i="4"/>
  <c r="K464" i="4" s="1"/>
  <c r="S465" i="4"/>
  <c r="K465" i="4" s="1"/>
  <c r="S466" i="4"/>
  <c r="K466" i="4" s="1"/>
  <c r="S467" i="4"/>
  <c r="K467" i="4" s="1"/>
  <c r="S468" i="4"/>
  <c r="K468" i="4" s="1"/>
  <c r="S469" i="4"/>
  <c r="K469" i="4" s="1"/>
  <c r="S470" i="4"/>
  <c r="K470" i="4" s="1"/>
  <c r="S471" i="4"/>
  <c r="K471" i="4" s="1"/>
  <c r="S472" i="4"/>
  <c r="K472" i="4" s="1"/>
  <c r="S473" i="4"/>
  <c r="K473" i="4" s="1"/>
  <c r="S474" i="4"/>
  <c r="K474" i="4" s="1"/>
  <c r="S475" i="4"/>
  <c r="K475" i="4" s="1"/>
  <c r="S476" i="4"/>
  <c r="K476" i="4" s="1"/>
  <c r="S477" i="4"/>
  <c r="K477" i="4" s="1"/>
  <c r="S478" i="4"/>
  <c r="K478" i="4" s="1"/>
  <c r="S479" i="4"/>
  <c r="K479" i="4" s="1"/>
  <c r="S480" i="4"/>
  <c r="K480" i="4" s="1"/>
  <c r="S481" i="4"/>
  <c r="K481" i="4" s="1"/>
  <c r="S482" i="4"/>
  <c r="K482" i="4" s="1"/>
  <c r="S483" i="4"/>
  <c r="K483" i="4" s="1"/>
  <c r="S484" i="4"/>
  <c r="K484" i="4" s="1"/>
  <c r="S485" i="4"/>
  <c r="K485" i="4" s="1"/>
  <c r="S486" i="4"/>
  <c r="K486" i="4" s="1"/>
  <c r="S487" i="4"/>
  <c r="K487" i="4" s="1"/>
  <c r="S488" i="4"/>
  <c r="K488" i="4" s="1"/>
  <c r="S489" i="4"/>
  <c r="K489" i="4" s="1"/>
  <c r="S490" i="4"/>
  <c r="K490" i="4" s="1"/>
  <c r="S491" i="4"/>
  <c r="K491" i="4" s="1"/>
  <c r="S492" i="4"/>
  <c r="K492" i="4" s="1"/>
  <c r="S493" i="4"/>
  <c r="K493" i="4" s="1"/>
  <c r="S494" i="4"/>
  <c r="K494" i="4" s="1"/>
  <c r="S495" i="4"/>
  <c r="K495" i="4" s="1"/>
  <c r="S496" i="4"/>
  <c r="K496" i="4" s="1"/>
  <c r="S497" i="4"/>
  <c r="K497" i="4" s="1"/>
  <c r="S498" i="4"/>
  <c r="K498" i="4" s="1"/>
  <c r="S499" i="4"/>
  <c r="K499" i="4" s="1"/>
  <c r="S500" i="4"/>
  <c r="K500" i="4" s="1"/>
  <c r="S501" i="4"/>
  <c r="K501" i="4" s="1"/>
  <c r="S502" i="4"/>
  <c r="K502" i="4" s="1"/>
  <c r="S503" i="4"/>
  <c r="K503" i="4" s="1"/>
  <c r="S504" i="4"/>
  <c r="K504" i="4" s="1"/>
  <c r="S505" i="4"/>
  <c r="K505" i="4" s="1"/>
  <c r="S506" i="4"/>
  <c r="K506" i="4" s="1"/>
  <c r="S507" i="4"/>
  <c r="K507" i="4" s="1"/>
  <c r="S508" i="4"/>
  <c r="K508" i="4" s="1"/>
  <c r="S509" i="4"/>
  <c r="K509" i="4" s="1"/>
  <c r="S510" i="4"/>
  <c r="K510" i="4" s="1"/>
  <c r="S511" i="4"/>
  <c r="K511" i="4" s="1"/>
  <c r="S512" i="4"/>
  <c r="K512" i="4" s="1"/>
  <c r="S513" i="4"/>
  <c r="K513" i="4" s="1"/>
  <c r="S514" i="4"/>
  <c r="K514" i="4" s="1"/>
  <c r="S515" i="4"/>
  <c r="K515" i="4" s="1"/>
  <c r="S516" i="4"/>
  <c r="K516" i="4" s="1"/>
  <c r="S517" i="4"/>
  <c r="K517" i="4" s="1"/>
  <c r="S518" i="4"/>
  <c r="K518" i="4" s="1"/>
  <c r="S519" i="4"/>
  <c r="K519" i="4" s="1"/>
  <c r="S520" i="4"/>
  <c r="K520" i="4" s="1"/>
  <c r="S521" i="4"/>
  <c r="K521" i="4" s="1"/>
  <c r="S522" i="4"/>
  <c r="K522" i="4" s="1"/>
  <c r="S523" i="4"/>
  <c r="K523" i="4" s="1"/>
  <c r="S524" i="4"/>
  <c r="K524" i="4" s="1"/>
  <c r="S525" i="4"/>
  <c r="K525" i="4" s="1"/>
  <c r="S526" i="4"/>
  <c r="K526" i="4" s="1"/>
  <c r="S527" i="4"/>
  <c r="K527" i="4" s="1"/>
  <c r="S528" i="4"/>
  <c r="K528" i="4" s="1"/>
  <c r="S529" i="4"/>
  <c r="K529" i="4" s="1"/>
  <c r="S530" i="4"/>
  <c r="K530" i="4" s="1"/>
  <c r="S531" i="4"/>
  <c r="K531" i="4" s="1"/>
  <c r="S532" i="4"/>
  <c r="K532" i="4" s="1"/>
  <c r="S533" i="4"/>
  <c r="K533" i="4" s="1"/>
  <c r="S534" i="4"/>
  <c r="K534" i="4" s="1"/>
  <c r="S535" i="4"/>
  <c r="K535" i="4" s="1"/>
  <c r="S536" i="4"/>
  <c r="K536" i="4" s="1"/>
  <c r="S537" i="4"/>
  <c r="K537" i="4" s="1"/>
  <c r="S538" i="4"/>
  <c r="K538" i="4" s="1"/>
  <c r="S539" i="4"/>
  <c r="K539" i="4" s="1"/>
  <c r="S540" i="4"/>
  <c r="K540" i="4" s="1"/>
  <c r="S541" i="4"/>
  <c r="K541" i="4" s="1"/>
  <c r="S542" i="4"/>
  <c r="K542" i="4" s="1"/>
  <c r="S543" i="4"/>
  <c r="K543" i="4" s="1"/>
  <c r="S544" i="4"/>
  <c r="K544" i="4" s="1"/>
  <c r="S545" i="4"/>
  <c r="K545" i="4" s="1"/>
  <c r="S546" i="4"/>
  <c r="K546" i="4" s="1"/>
  <c r="S547" i="4"/>
  <c r="K547" i="4" s="1"/>
  <c r="S548" i="4"/>
  <c r="K548" i="4" s="1"/>
  <c r="S549" i="4"/>
  <c r="K549" i="4" s="1"/>
  <c r="S550" i="4"/>
  <c r="K550" i="4" s="1"/>
  <c r="S551" i="4"/>
  <c r="K551" i="4" s="1"/>
  <c r="S552" i="4"/>
  <c r="K552" i="4" s="1"/>
  <c r="S553" i="4"/>
  <c r="K553" i="4" s="1"/>
  <c r="S554" i="4"/>
  <c r="K554" i="4" s="1"/>
  <c r="S555" i="4"/>
  <c r="K555" i="4" s="1"/>
  <c r="S556" i="4"/>
  <c r="K556" i="4" s="1"/>
  <c r="S557" i="4"/>
  <c r="K557" i="4" s="1"/>
  <c r="S558" i="4"/>
  <c r="K558" i="4" s="1"/>
  <c r="S559" i="4"/>
  <c r="K559" i="4" s="1"/>
  <c r="S560" i="4"/>
  <c r="K560" i="4" s="1"/>
  <c r="S561" i="4"/>
  <c r="K561" i="4" s="1"/>
  <c r="S562" i="4"/>
  <c r="K562" i="4" s="1"/>
  <c r="S563" i="4"/>
  <c r="K563" i="4" s="1"/>
  <c r="S564" i="4"/>
  <c r="K564" i="4" s="1"/>
  <c r="S565" i="4"/>
  <c r="K565" i="4" s="1"/>
  <c r="S566" i="4"/>
  <c r="K566" i="4" s="1"/>
  <c r="S567" i="4"/>
  <c r="K567" i="4" s="1"/>
  <c r="S568" i="4"/>
  <c r="K568" i="4" s="1"/>
  <c r="S569" i="4"/>
  <c r="K569" i="4" s="1"/>
  <c r="S570" i="4"/>
  <c r="K570" i="4" s="1"/>
  <c r="S571" i="4"/>
  <c r="K571" i="4" s="1"/>
  <c r="S572" i="4"/>
  <c r="K572" i="4" s="1"/>
  <c r="S573" i="4"/>
  <c r="K573" i="4" s="1"/>
  <c r="S574" i="4"/>
  <c r="K574" i="4" s="1"/>
  <c r="S575" i="4"/>
  <c r="K575" i="4" s="1"/>
  <c r="S576" i="4"/>
  <c r="K576" i="4" s="1"/>
  <c r="S577" i="4"/>
  <c r="K577" i="4" s="1"/>
  <c r="S578" i="4"/>
  <c r="K578" i="4" s="1"/>
  <c r="S579" i="4"/>
  <c r="K579" i="4" s="1"/>
  <c r="S580" i="4"/>
  <c r="K580" i="4" s="1"/>
  <c r="S581" i="4"/>
  <c r="K581" i="4" s="1"/>
  <c r="S582" i="4"/>
  <c r="K582" i="4" s="1"/>
  <c r="S583" i="4"/>
  <c r="K583" i="4" s="1"/>
  <c r="S584" i="4"/>
  <c r="K584" i="4" s="1"/>
  <c r="S585" i="4"/>
  <c r="K585" i="4" s="1"/>
  <c r="S586" i="4"/>
  <c r="K586" i="4" s="1"/>
  <c r="S587" i="4"/>
  <c r="K587" i="4" s="1"/>
  <c r="S588" i="4"/>
  <c r="K588" i="4" s="1"/>
  <c r="S589" i="4"/>
  <c r="K589" i="4" s="1"/>
  <c r="S590" i="4"/>
  <c r="K590" i="4" s="1"/>
  <c r="S591" i="4"/>
  <c r="K591" i="4" s="1"/>
  <c r="S592" i="4"/>
  <c r="K592" i="4" s="1"/>
  <c r="S593" i="4"/>
  <c r="K593" i="4" s="1"/>
  <c r="S594" i="4"/>
  <c r="K594" i="4" s="1"/>
  <c r="S595" i="4"/>
  <c r="K595" i="4" s="1"/>
  <c r="S596" i="4"/>
  <c r="K596" i="4" s="1"/>
  <c r="S597" i="4"/>
  <c r="K597" i="4" s="1"/>
  <c r="S598" i="4"/>
  <c r="K598" i="4" s="1"/>
  <c r="S599" i="4"/>
  <c r="K599" i="4" s="1"/>
  <c r="S600" i="4"/>
  <c r="K600" i="4" s="1"/>
  <c r="S601" i="4"/>
  <c r="K601" i="4" s="1"/>
  <c r="S602" i="4"/>
  <c r="K602" i="4" s="1"/>
  <c r="S603" i="4"/>
  <c r="K603" i="4" s="1"/>
  <c r="S604" i="4"/>
  <c r="K604" i="4" s="1"/>
  <c r="S605" i="4"/>
  <c r="K605" i="4" s="1"/>
  <c r="S606" i="4"/>
  <c r="K606" i="4" s="1"/>
  <c r="S607" i="4"/>
  <c r="K607" i="4" s="1"/>
  <c r="S608" i="4"/>
  <c r="K608" i="4" s="1"/>
  <c r="S609" i="4"/>
  <c r="K609" i="4" s="1"/>
  <c r="S610" i="4"/>
  <c r="K610" i="4" s="1"/>
  <c r="S611" i="4"/>
  <c r="K611" i="4" s="1"/>
  <c r="S612" i="4"/>
  <c r="K612" i="4" s="1"/>
  <c r="S613" i="4"/>
  <c r="K613" i="4" s="1"/>
  <c r="S614" i="4"/>
  <c r="K614" i="4" s="1"/>
  <c r="S615" i="4"/>
  <c r="K615" i="4" s="1"/>
  <c r="S616" i="4"/>
  <c r="K616" i="4" s="1"/>
  <c r="S617" i="4"/>
  <c r="K617" i="4" s="1"/>
  <c r="S618" i="4"/>
  <c r="K618" i="4" s="1"/>
  <c r="S619" i="4"/>
  <c r="K619" i="4" s="1"/>
  <c r="S620" i="4"/>
  <c r="K620" i="4" s="1"/>
  <c r="S621" i="4"/>
  <c r="K621" i="4" s="1"/>
  <c r="S622" i="4"/>
  <c r="K622" i="4" s="1"/>
  <c r="S623" i="4"/>
  <c r="K623" i="4" s="1"/>
  <c r="S624" i="4"/>
  <c r="K624" i="4" s="1"/>
  <c r="S625" i="4"/>
  <c r="K625" i="4" s="1"/>
  <c r="S626" i="4"/>
  <c r="K626" i="4" s="1"/>
  <c r="S627" i="4"/>
  <c r="K627" i="4" s="1"/>
  <c r="S628" i="4"/>
  <c r="K628" i="4" s="1"/>
  <c r="S629" i="4"/>
  <c r="K629" i="4" s="1"/>
  <c r="S630" i="4"/>
  <c r="K630" i="4" s="1"/>
  <c r="S631" i="4"/>
  <c r="K631" i="4" s="1"/>
  <c r="S632" i="4"/>
  <c r="K632" i="4" s="1"/>
  <c r="S633" i="4"/>
  <c r="K633" i="4" s="1"/>
  <c r="S634" i="4"/>
  <c r="K634" i="4" s="1"/>
  <c r="S635" i="4"/>
  <c r="K635" i="4" s="1"/>
  <c r="S636" i="4"/>
  <c r="K636" i="4" s="1"/>
  <c r="S637" i="4"/>
  <c r="K637" i="4" s="1"/>
  <c r="S638" i="4"/>
  <c r="K638" i="4" s="1"/>
  <c r="S639" i="4"/>
  <c r="K639" i="4" s="1"/>
  <c r="S640" i="4"/>
  <c r="K640" i="4" s="1"/>
  <c r="S641" i="4"/>
  <c r="K641" i="4" s="1"/>
  <c r="S642" i="4"/>
  <c r="K642" i="4" s="1"/>
  <c r="S643" i="4"/>
  <c r="K643" i="4" s="1"/>
  <c r="S644" i="4"/>
  <c r="K644" i="4" s="1"/>
  <c r="S645" i="4"/>
  <c r="K645" i="4" s="1"/>
  <c r="S646" i="4"/>
  <c r="K646" i="4" s="1"/>
  <c r="S647" i="4"/>
  <c r="K647" i="4" s="1"/>
  <c r="S648" i="4"/>
  <c r="K648" i="4" s="1"/>
  <c r="S649" i="4"/>
  <c r="K649" i="4" s="1"/>
  <c r="S650" i="4"/>
  <c r="K650" i="4" s="1"/>
  <c r="S651" i="4"/>
  <c r="K651" i="4" s="1"/>
  <c r="S652" i="4"/>
  <c r="K652" i="4" s="1"/>
  <c r="S653" i="4"/>
  <c r="K653" i="4" s="1"/>
  <c r="S654" i="4"/>
  <c r="K654" i="4" s="1"/>
  <c r="S655" i="4"/>
  <c r="K655" i="4" s="1"/>
  <c r="S656" i="4"/>
  <c r="K656" i="4" s="1"/>
  <c r="S657" i="4"/>
  <c r="K657" i="4" s="1"/>
  <c r="S658" i="4"/>
  <c r="K658" i="4" s="1"/>
  <c r="S659" i="4"/>
  <c r="K659" i="4" s="1"/>
  <c r="S660" i="4"/>
  <c r="K660" i="4" s="1"/>
  <c r="S661" i="4"/>
  <c r="K661" i="4" s="1"/>
  <c r="S662" i="4"/>
  <c r="K662" i="4" s="1"/>
  <c r="S663" i="4"/>
  <c r="K663" i="4" s="1"/>
  <c r="S664" i="4"/>
  <c r="K664" i="4" s="1"/>
  <c r="S665" i="4"/>
  <c r="K665" i="4" s="1"/>
  <c r="S666" i="4"/>
  <c r="K666" i="4" s="1"/>
  <c r="S667" i="4"/>
  <c r="K667" i="4" s="1"/>
  <c r="S668" i="4"/>
  <c r="K668" i="4" s="1"/>
  <c r="S669" i="4"/>
  <c r="K669" i="4" s="1"/>
  <c r="S670" i="4"/>
  <c r="K670" i="4" s="1"/>
  <c r="S671" i="4"/>
  <c r="K671" i="4" s="1"/>
  <c r="S672" i="4"/>
  <c r="K672" i="4" s="1"/>
  <c r="S673" i="4"/>
  <c r="K673" i="4" s="1"/>
  <c r="S674" i="4"/>
  <c r="K674" i="4" s="1"/>
  <c r="S675" i="4"/>
  <c r="K675" i="4" s="1"/>
  <c r="S676" i="4"/>
  <c r="K676" i="4" s="1"/>
  <c r="S677" i="4"/>
  <c r="K677" i="4" s="1"/>
  <c r="S678" i="4"/>
  <c r="K678" i="4" s="1"/>
  <c r="S679" i="4"/>
  <c r="K679" i="4" s="1"/>
  <c r="S680" i="4"/>
  <c r="K680" i="4" s="1"/>
  <c r="S681" i="4"/>
  <c r="K681" i="4" s="1"/>
  <c r="S682" i="4"/>
  <c r="K682" i="4" s="1"/>
  <c r="S683" i="4"/>
  <c r="K683" i="4" s="1"/>
  <c r="S684" i="4"/>
  <c r="K684" i="4" s="1"/>
  <c r="S685" i="4"/>
  <c r="K685" i="4" s="1"/>
  <c r="S686" i="4"/>
  <c r="K686" i="4" s="1"/>
  <c r="S687" i="4"/>
  <c r="K687" i="4" s="1"/>
  <c r="S688" i="4"/>
  <c r="K688" i="4" s="1"/>
  <c r="S689" i="4"/>
  <c r="K689" i="4" s="1"/>
  <c r="S690" i="4"/>
  <c r="K690" i="4" s="1"/>
  <c r="S691" i="4"/>
  <c r="K691" i="4" s="1"/>
  <c r="S692" i="4"/>
  <c r="K692" i="4" s="1"/>
  <c r="S693" i="4"/>
  <c r="K693" i="4" s="1"/>
  <c r="S694" i="4"/>
  <c r="K694" i="4" s="1"/>
  <c r="S695" i="4"/>
  <c r="K695" i="4" s="1"/>
  <c r="S696" i="4"/>
  <c r="K696" i="4" s="1"/>
  <c r="S697" i="4"/>
  <c r="K697" i="4" s="1"/>
  <c r="S698" i="4"/>
  <c r="K698" i="4" s="1"/>
  <c r="S699" i="4"/>
  <c r="K699" i="4" s="1"/>
  <c r="S700" i="4"/>
  <c r="K700" i="4" s="1"/>
  <c r="S701" i="4"/>
  <c r="K701" i="4" s="1"/>
  <c r="S702" i="4"/>
  <c r="K702" i="4" s="1"/>
  <c r="S703" i="4"/>
  <c r="K703" i="4" s="1"/>
  <c r="S704" i="4"/>
  <c r="K704" i="4" s="1"/>
  <c r="S705" i="4"/>
  <c r="K705" i="4" s="1"/>
  <c r="S706" i="4"/>
  <c r="K706" i="4" s="1"/>
  <c r="S707" i="4"/>
  <c r="K707" i="4" s="1"/>
  <c r="S708" i="4"/>
  <c r="K708" i="4" s="1"/>
  <c r="S709" i="4"/>
  <c r="K709" i="4" s="1"/>
  <c r="S710" i="4"/>
  <c r="K710" i="4" s="1"/>
  <c r="S711" i="4"/>
  <c r="K711" i="4" s="1"/>
  <c r="S712" i="4"/>
  <c r="K712" i="4" s="1"/>
  <c r="S713" i="4"/>
  <c r="K713" i="4" s="1"/>
  <c r="S714" i="4"/>
  <c r="K714" i="4" s="1"/>
  <c r="S715" i="4"/>
  <c r="K715" i="4" s="1"/>
  <c r="S716" i="4"/>
  <c r="K716" i="4" s="1"/>
  <c r="S717" i="4"/>
  <c r="K717" i="4" s="1"/>
  <c r="S718" i="4"/>
  <c r="K718" i="4" s="1"/>
  <c r="S719" i="4"/>
  <c r="K719" i="4" s="1"/>
  <c r="S720" i="4"/>
  <c r="K720" i="4" s="1"/>
  <c r="S721" i="4"/>
  <c r="K721" i="4" s="1"/>
  <c r="S722" i="4"/>
  <c r="K722" i="4" s="1"/>
  <c r="S723" i="4"/>
  <c r="K723" i="4" s="1"/>
  <c r="S724" i="4"/>
  <c r="K724" i="4" s="1"/>
  <c r="S725" i="4"/>
  <c r="K725" i="4" s="1"/>
  <c r="S726" i="4"/>
  <c r="K726" i="4" s="1"/>
  <c r="S727" i="4"/>
  <c r="K727" i="4" s="1"/>
  <c r="S728" i="4"/>
  <c r="K728" i="4" s="1"/>
  <c r="S729" i="4"/>
  <c r="K729" i="4" s="1"/>
  <c r="S730" i="4"/>
  <c r="K730" i="4" s="1"/>
  <c r="S731" i="4"/>
  <c r="K731" i="4" s="1"/>
  <c r="S732" i="4"/>
  <c r="K732" i="4" s="1"/>
  <c r="S733" i="4"/>
  <c r="K733" i="4" s="1"/>
  <c r="S734" i="4"/>
  <c r="K734" i="4" s="1"/>
  <c r="S735" i="4"/>
  <c r="K735" i="4" s="1"/>
  <c r="S736" i="4"/>
  <c r="K736" i="4" s="1"/>
  <c r="S737" i="4"/>
  <c r="K737" i="4" s="1"/>
  <c r="S738" i="4"/>
  <c r="K738" i="4" s="1"/>
  <c r="S739" i="4"/>
  <c r="K739" i="4" s="1"/>
  <c r="S740" i="4"/>
  <c r="K740" i="4" s="1"/>
  <c r="S741" i="4"/>
  <c r="K741" i="4" s="1"/>
  <c r="S742" i="4"/>
  <c r="K742" i="4" s="1"/>
  <c r="S743" i="4"/>
  <c r="K743" i="4" s="1"/>
  <c r="S744" i="4"/>
  <c r="K744" i="4" s="1"/>
  <c r="S745" i="4"/>
  <c r="K745" i="4" s="1"/>
  <c r="S746" i="4"/>
  <c r="K746" i="4" s="1"/>
  <c r="S747" i="4"/>
  <c r="K747" i="4" s="1"/>
  <c r="S748" i="4"/>
  <c r="K748" i="4" s="1"/>
  <c r="S749" i="4"/>
  <c r="K749" i="4" s="1"/>
  <c r="S750" i="4"/>
  <c r="K750" i="4" s="1"/>
  <c r="S751" i="4"/>
  <c r="K751" i="4" s="1"/>
  <c r="S752" i="4"/>
  <c r="K752" i="4" s="1"/>
  <c r="S753" i="4"/>
  <c r="K753" i="4" s="1"/>
  <c r="S754" i="4"/>
  <c r="K754" i="4" s="1"/>
  <c r="S755" i="4"/>
  <c r="K755" i="4" s="1"/>
  <c r="S756" i="4"/>
  <c r="K756" i="4" s="1"/>
  <c r="S757" i="4"/>
  <c r="K757" i="4" s="1"/>
  <c r="S758" i="4"/>
  <c r="K758" i="4" s="1"/>
  <c r="S759" i="4"/>
  <c r="K759" i="4" s="1"/>
  <c r="S760" i="4"/>
  <c r="K760" i="4" s="1"/>
  <c r="S761" i="4"/>
  <c r="K761" i="4" s="1"/>
  <c r="S762" i="4"/>
  <c r="K762" i="4" s="1"/>
  <c r="S763" i="4"/>
  <c r="K763" i="4" s="1"/>
  <c r="S764" i="4"/>
  <c r="K764" i="4" s="1"/>
  <c r="S765" i="4"/>
  <c r="K765" i="4" s="1"/>
  <c r="S766" i="4"/>
  <c r="K766" i="4" s="1"/>
  <c r="S767" i="4"/>
  <c r="K767" i="4" s="1"/>
  <c r="S768" i="4"/>
  <c r="K768" i="4" s="1"/>
  <c r="S769" i="4"/>
  <c r="K769" i="4" s="1"/>
  <c r="S770" i="4"/>
  <c r="K770" i="4" s="1"/>
  <c r="S771" i="4"/>
  <c r="K771" i="4" s="1"/>
  <c r="S772" i="4"/>
  <c r="K772" i="4" s="1"/>
  <c r="S773" i="4"/>
  <c r="K773" i="4" s="1"/>
  <c r="S774" i="4"/>
  <c r="K774" i="4" s="1"/>
  <c r="S775" i="4"/>
  <c r="K775" i="4" s="1"/>
  <c r="S776" i="4"/>
  <c r="K776" i="4" s="1"/>
  <c r="S777" i="4"/>
  <c r="K777" i="4" s="1"/>
  <c r="S778" i="4"/>
  <c r="K778" i="4" s="1"/>
  <c r="S779" i="4"/>
  <c r="K779" i="4" s="1"/>
  <c r="S780" i="4"/>
  <c r="K780" i="4" s="1"/>
  <c r="S781" i="4"/>
  <c r="K781" i="4" s="1"/>
  <c r="S782" i="4"/>
  <c r="K782" i="4" s="1"/>
  <c r="S783" i="4"/>
  <c r="K783" i="4" s="1"/>
  <c r="S784" i="4"/>
  <c r="K784" i="4" s="1"/>
  <c r="S785" i="4"/>
  <c r="K785" i="4" s="1"/>
  <c r="S786" i="4"/>
  <c r="K786" i="4" s="1"/>
  <c r="S787" i="4"/>
  <c r="K787" i="4" s="1"/>
  <c r="S788" i="4"/>
  <c r="K788" i="4" s="1"/>
  <c r="S789" i="4"/>
  <c r="K789" i="4" s="1"/>
  <c r="S790" i="4"/>
  <c r="K790" i="4" s="1"/>
  <c r="S791" i="4"/>
  <c r="K791" i="4" s="1"/>
  <c r="S792" i="4"/>
  <c r="K792" i="4" s="1"/>
  <c r="S793" i="4"/>
  <c r="K793" i="4" s="1"/>
  <c r="S794" i="4"/>
  <c r="K794" i="4" s="1"/>
  <c r="S795" i="4"/>
  <c r="K795" i="4" s="1"/>
  <c r="S796" i="4"/>
  <c r="K796" i="4" s="1"/>
  <c r="S797" i="4"/>
  <c r="K797" i="4" s="1"/>
  <c r="S798" i="4"/>
  <c r="K798" i="4" s="1"/>
  <c r="S799" i="4"/>
  <c r="K799" i="4" s="1"/>
  <c r="S800" i="4"/>
  <c r="K800" i="4" s="1"/>
  <c r="S801" i="4"/>
  <c r="K801" i="4" s="1"/>
  <c r="S802" i="4"/>
  <c r="K802" i="4" s="1"/>
  <c r="S803" i="4"/>
  <c r="K803" i="4" s="1"/>
  <c r="S804" i="4"/>
  <c r="K804" i="4" s="1"/>
  <c r="S805" i="4"/>
  <c r="K805" i="4" s="1"/>
  <c r="S806" i="4"/>
  <c r="K806" i="4" s="1"/>
  <c r="S807" i="4"/>
  <c r="K807" i="4" s="1"/>
  <c r="S808" i="4"/>
  <c r="K808" i="4" s="1"/>
  <c r="S809" i="4"/>
  <c r="K809" i="4" s="1"/>
  <c r="S810" i="4"/>
  <c r="K810" i="4" s="1"/>
  <c r="S811" i="4"/>
  <c r="K811" i="4" s="1"/>
  <c r="S812" i="4"/>
  <c r="K812" i="4" s="1"/>
  <c r="S813" i="4"/>
  <c r="K813" i="4" s="1"/>
  <c r="S814" i="4"/>
  <c r="K814" i="4" s="1"/>
  <c r="S815" i="4"/>
  <c r="K815" i="4" s="1"/>
  <c r="S816" i="4"/>
  <c r="K816" i="4" s="1"/>
  <c r="S817" i="4"/>
  <c r="K817" i="4" s="1"/>
  <c r="S818" i="4"/>
  <c r="K818" i="4" s="1"/>
  <c r="S819" i="4"/>
  <c r="K819" i="4" s="1"/>
  <c r="S820" i="4"/>
  <c r="K820" i="4" s="1"/>
  <c r="S821" i="4"/>
  <c r="K821" i="4" s="1"/>
  <c r="S822" i="4"/>
  <c r="K822" i="4" s="1"/>
  <c r="S823" i="4"/>
  <c r="K823" i="4" s="1"/>
  <c r="S824" i="4"/>
  <c r="K824" i="4" s="1"/>
  <c r="S825" i="4"/>
  <c r="K825" i="4" s="1"/>
  <c r="S826" i="4"/>
  <c r="K826" i="4" s="1"/>
  <c r="S827" i="4"/>
  <c r="K827" i="4" s="1"/>
  <c r="S828" i="4"/>
  <c r="K828" i="4" s="1"/>
  <c r="S829" i="4"/>
  <c r="K829" i="4" s="1"/>
  <c r="S830" i="4"/>
  <c r="K830" i="4" s="1"/>
  <c r="S831" i="4"/>
  <c r="K831" i="4" s="1"/>
  <c r="S832" i="4"/>
  <c r="K832" i="4" s="1"/>
  <c r="S833" i="4"/>
  <c r="K833" i="4" s="1"/>
  <c r="S834" i="4"/>
  <c r="K834" i="4" s="1"/>
  <c r="S835" i="4"/>
  <c r="K835" i="4" s="1"/>
  <c r="S836" i="4"/>
  <c r="K836" i="4" s="1"/>
  <c r="S837" i="4"/>
  <c r="K837" i="4" s="1"/>
  <c r="S838" i="4"/>
  <c r="K838" i="4" s="1"/>
  <c r="S839" i="4"/>
  <c r="K839" i="4" s="1"/>
  <c r="S840" i="4"/>
  <c r="K840" i="4" s="1"/>
  <c r="S841" i="4"/>
  <c r="K841" i="4" s="1"/>
  <c r="S842" i="4"/>
  <c r="K842" i="4" s="1"/>
  <c r="S843" i="4"/>
  <c r="K843" i="4" s="1"/>
  <c r="S844" i="4"/>
  <c r="K844" i="4" s="1"/>
  <c r="S845" i="4"/>
  <c r="K845" i="4" s="1"/>
  <c r="S846" i="4"/>
  <c r="K846" i="4" s="1"/>
  <c r="S847" i="4"/>
  <c r="K847" i="4" s="1"/>
  <c r="S848" i="4"/>
  <c r="K848" i="4" s="1"/>
  <c r="S849" i="4"/>
  <c r="K849" i="4" s="1"/>
  <c r="S850" i="4"/>
  <c r="K850" i="4" s="1"/>
  <c r="S851" i="4"/>
  <c r="K851" i="4" s="1"/>
  <c r="S852" i="4"/>
  <c r="K852" i="4" s="1"/>
  <c r="S853" i="4"/>
  <c r="K853" i="4" s="1"/>
  <c r="S854" i="4"/>
  <c r="K854" i="4" s="1"/>
  <c r="S855" i="4"/>
  <c r="K855" i="4" s="1"/>
  <c r="S856" i="4"/>
  <c r="K856" i="4" s="1"/>
  <c r="S857" i="4"/>
  <c r="K857" i="4" s="1"/>
  <c r="S858" i="4"/>
  <c r="K858" i="4" s="1"/>
  <c r="S859" i="4"/>
  <c r="K859" i="4" s="1"/>
  <c r="S860" i="4"/>
  <c r="K860" i="4" s="1"/>
  <c r="S861" i="4"/>
  <c r="K861" i="4" s="1"/>
  <c r="S862" i="4"/>
  <c r="K862" i="4" s="1"/>
  <c r="S863" i="4"/>
  <c r="K863" i="4" s="1"/>
  <c r="S864" i="4"/>
  <c r="K864" i="4" s="1"/>
  <c r="S865" i="4"/>
  <c r="K865" i="4" s="1"/>
  <c r="S866" i="4"/>
  <c r="K866" i="4" s="1"/>
  <c r="S867" i="4"/>
  <c r="K867" i="4" s="1"/>
  <c r="S868" i="4"/>
  <c r="K868" i="4" s="1"/>
  <c r="S869" i="4"/>
  <c r="K869" i="4" s="1"/>
  <c r="S870" i="4"/>
  <c r="K870" i="4" s="1"/>
  <c r="S871" i="4"/>
  <c r="K871" i="4" s="1"/>
  <c r="S872" i="4"/>
  <c r="K872" i="4" s="1"/>
  <c r="S873" i="4"/>
  <c r="K873" i="4" s="1"/>
  <c r="S874" i="4"/>
  <c r="K874" i="4" s="1"/>
  <c r="S875" i="4"/>
  <c r="K875" i="4" s="1"/>
  <c r="S876" i="4"/>
  <c r="K876" i="4" s="1"/>
  <c r="S877" i="4"/>
  <c r="K877" i="4" s="1"/>
  <c r="S878" i="4"/>
  <c r="K878" i="4" s="1"/>
  <c r="S879" i="4"/>
  <c r="K879" i="4" s="1"/>
  <c r="S880" i="4"/>
  <c r="K880" i="4" s="1"/>
  <c r="S881" i="4"/>
  <c r="K881" i="4" s="1"/>
  <c r="S882" i="4"/>
  <c r="K882" i="4" s="1"/>
  <c r="S883" i="4"/>
  <c r="K883" i="4" s="1"/>
  <c r="S884" i="4"/>
  <c r="K884" i="4" s="1"/>
  <c r="S885" i="4"/>
  <c r="K885" i="4" s="1"/>
  <c r="S886" i="4"/>
  <c r="K886" i="4" s="1"/>
  <c r="S887" i="4"/>
  <c r="K887" i="4" s="1"/>
  <c r="S888" i="4"/>
  <c r="K888" i="4" s="1"/>
  <c r="S889" i="4"/>
  <c r="K889" i="4" s="1"/>
  <c r="S890" i="4"/>
  <c r="K890" i="4" s="1"/>
  <c r="S891" i="4"/>
  <c r="K891" i="4" s="1"/>
  <c r="S892" i="4"/>
  <c r="K892" i="4" s="1"/>
  <c r="S893" i="4"/>
  <c r="K893" i="4" s="1"/>
  <c r="S894" i="4"/>
  <c r="K894" i="4" s="1"/>
  <c r="S895" i="4"/>
  <c r="K895" i="4" s="1"/>
  <c r="S896" i="4"/>
  <c r="K896" i="4" s="1"/>
  <c r="S897" i="4"/>
  <c r="K897" i="4" s="1"/>
  <c r="S898" i="4"/>
  <c r="K898" i="4" s="1"/>
  <c r="S899" i="4"/>
  <c r="K899" i="4" s="1"/>
  <c r="S900" i="4"/>
  <c r="K900" i="4" s="1"/>
  <c r="S901" i="4"/>
  <c r="K901" i="4" s="1"/>
  <c r="S902" i="4"/>
  <c r="K902" i="4" s="1"/>
  <c r="S903" i="4"/>
  <c r="K903" i="4" s="1"/>
  <c r="S904" i="4"/>
  <c r="K904" i="4" s="1"/>
  <c r="S905" i="4"/>
  <c r="K905" i="4" s="1"/>
  <c r="S906" i="4"/>
  <c r="K906" i="4" s="1"/>
  <c r="S907" i="4"/>
  <c r="K907" i="4" s="1"/>
  <c r="S908" i="4"/>
  <c r="K908" i="4" s="1"/>
  <c r="S909" i="4"/>
  <c r="K909" i="4" s="1"/>
  <c r="S910" i="4"/>
  <c r="K910" i="4" s="1"/>
  <c r="S911" i="4"/>
  <c r="K911" i="4" s="1"/>
  <c r="S912" i="4"/>
  <c r="K912" i="4" s="1"/>
  <c r="S913" i="4"/>
  <c r="K913" i="4" s="1"/>
  <c r="S914" i="4"/>
  <c r="K914" i="4" s="1"/>
  <c r="S915" i="4"/>
  <c r="K915" i="4" s="1"/>
  <c r="S916" i="4"/>
  <c r="K916" i="4" s="1"/>
  <c r="S917" i="4"/>
  <c r="K917" i="4" s="1"/>
  <c r="S918" i="4"/>
  <c r="K918" i="4" s="1"/>
  <c r="S919" i="4"/>
  <c r="K919" i="4" s="1"/>
  <c r="S920" i="4"/>
  <c r="K920" i="4" s="1"/>
  <c r="S921" i="4"/>
  <c r="K921" i="4" s="1"/>
  <c r="S922" i="4"/>
  <c r="K922" i="4" s="1"/>
  <c r="S923" i="4"/>
  <c r="K923" i="4" s="1"/>
  <c r="S924" i="4"/>
  <c r="K924" i="4" s="1"/>
  <c r="S925" i="4"/>
  <c r="K925" i="4" s="1"/>
  <c r="S926" i="4"/>
  <c r="K926" i="4" s="1"/>
  <c r="S927" i="4"/>
  <c r="K927" i="4" s="1"/>
  <c r="S928" i="4"/>
  <c r="K928" i="4" s="1"/>
  <c r="S929" i="4"/>
  <c r="K929" i="4" s="1"/>
  <c r="S930" i="4"/>
  <c r="K930" i="4" s="1"/>
  <c r="S931" i="4"/>
  <c r="K931" i="4" s="1"/>
  <c r="S932" i="4"/>
  <c r="K932" i="4" s="1"/>
  <c r="S933" i="4"/>
  <c r="K933" i="4" s="1"/>
  <c r="S934" i="4"/>
  <c r="K934" i="4" s="1"/>
  <c r="S935" i="4"/>
  <c r="K935" i="4" s="1"/>
  <c r="S936" i="4"/>
  <c r="K936" i="4" s="1"/>
  <c r="S937" i="4"/>
  <c r="K937" i="4" s="1"/>
  <c r="S938" i="4"/>
  <c r="K938" i="4" s="1"/>
  <c r="S939" i="4"/>
  <c r="K939" i="4" s="1"/>
  <c r="S940" i="4"/>
  <c r="K940" i="4" s="1"/>
  <c r="S941" i="4"/>
  <c r="K941" i="4" s="1"/>
  <c r="S942" i="4"/>
  <c r="K942" i="4" s="1"/>
  <c r="S943" i="4"/>
  <c r="K943" i="4" s="1"/>
  <c r="S944" i="4"/>
  <c r="K944" i="4" s="1"/>
  <c r="S945" i="4"/>
  <c r="K945" i="4" s="1"/>
  <c r="S946" i="4"/>
  <c r="K946" i="4" s="1"/>
  <c r="S947" i="4"/>
  <c r="K947" i="4" s="1"/>
  <c r="S948" i="4"/>
  <c r="K948" i="4" s="1"/>
  <c r="S949" i="4"/>
  <c r="K949" i="4" s="1"/>
  <c r="S950" i="4"/>
  <c r="K950" i="4" s="1"/>
  <c r="S951" i="4"/>
  <c r="K951" i="4" s="1"/>
  <c r="S952" i="4"/>
  <c r="K952" i="4" s="1"/>
  <c r="S953" i="4"/>
  <c r="K953" i="4" s="1"/>
  <c r="S954" i="4"/>
  <c r="K954" i="4" s="1"/>
  <c r="S955" i="4"/>
  <c r="K955" i="4" s="1"/>
  <c r="S956" i="4"/>
  <c r="K956" i="4" s="1"/>
  <c r="S957" i="4"/>
  <c r="K957" i="4" s="1"/>
  <c r="S958" i="4"/>
  <c r="K958" i="4" s="1"/>
  <c r="S959" i="4"/>
  <c r="K959" i="4" s="1"/>
  <c r="S960" i="4"/>
  <c r="K960" i="4" s="1"/>
  <c r="S961" i="4"/>
  <c r="K961" i="4" s="1"/>
  <c r="S962" i="4"/>
  <c r="K962" i="4" s="1"/>
  <c r="S963" i="4"/>
  <c r="K963" i="4" s="1"/>
  <c r="S964" i="4"/>
  <c r="K964" i="4" s="1"/>
  <c r="S965" i="4"/>
  <c r="K965" i="4" s="1"/>
  <c r="S966" i="4"/>
  <c r="K966" i="4" s="1"/>
  <c r="S967" i="4"/>
  <c r="K967" i="4" s="1"/>
  <c r="S968" i="4"/>
  <c r="K968" i="4" s="1"/>
  <c r="S969" i="4"/>
  <c r="K969" i="4" s="1"/>
  <c r="S970" i="4"/>
  <c r="K970" i="4" s="1"/>
  <c r="S971" i="4"/>
  <c r="K971" i="4" s="1"/>
  <c r="S972" i="4"/>
  <c r="K972" i="4" s="1"/>
  <c r="S973" i="4"/>
  <c r="K973" i="4" s="1"/>
  <c r="S974" i="4"/>
  <c r="K974" i="4" s="1"/>
  <c r="S975" i="4"/>
  <c r="K975" i="4" s="1"/>
  <c r="S976" i="4"/>
  <c r="K976" i="4" s="1"/>
  <c r="S977" i="4"/>
  <c r="K977" i="4" s="1"/>
  <c r="S978" i="4"/>
  <c r="K978" i="4" s="1"/>
  <c r="S979" i="4"/>
  <c r="K979" i="4" s="1"/>
  <c r="S980" i="4"/>
  <c r="K980" i="4" s="1"/>
  <c r="S981" i="4"/>
  <c r="K981" i="4" s="1"/>
  <c r="S982" i="4"/>
  <c r="K982" i="4" s="1"/>
  <c r="S983" i="4"/>
  <c r="K983" i="4" s="1"/>
  <c r="S984" i="4"/>
  <c r="K984" i="4" s="1"/>
  <c r="S985" i="4"/>
  <c r="K985" i="4" s="1"/>
  <c r="S986" i="4"/>
  <c r="K986" i="4" s="1"/>
  <c r="S987" i="4"/>
  <c r="K987" i="4" s="1"/>
  <c r="S988" i="4"/>
  <c r="K988" i="4" s="1"/>
  <c r="S989" i="4"/>
  <c r="K989" i="4" s="1"/>
  <c r="S990" i="4"/>
  <c r="K990" i="4" s="1"/>
  <c r="S991" i="4"/>
  <c r="K991" i="4" s="1"/>
  <c r="S992" i="4"/>
  <c r="K992" i="4" s="1"/>
  <c r="S993" i="4"/>
  <c r="K993" i="4" s="1"/>
  <c r="S994" i="4"/>
  <c r="K994" i="4" s="1"/>
  <c r="S995" i="4"/>
  <c r="K995" i="4" s="1"/>
  <c r="S996" i="4"/>
  <c r="K996" i="4" s="1"/>
  <c r="S997" i="4"/>
  <c r="K997" i="4" s="1"/>
  <c r="S998" i="4"/>
  <c r="K998" i="4" s="1"/>
  <c r="S999" i="4"/>
  <c r="K999" i="4" s="1"/>
  <c r="S1000" i="4"/>
  <c r="K1000" i="4" s="1"/>
  <c r="S1001" i="4"/>
  <c r="K1001" i="4" s="1"/>
  <c r="S1002" i="4"/>
  <c r="K1002" i="4" s="1"/>
  <c r="S1003" i="4"/>
  <c r="K1003" i="4" s="1"/>
  <c r="S1004" i="4"/>
  <c r="K1004" i="4" s="1"/>
  <c r="S1005" i="4"/>
  <c r="K1005" i="4" s="1"/>
  <c r="S1006" i="4"/>
  <c r="K1006" i="4" s="1"/>
  <c r="S1007" i="4"/>
  <c r="K1007" i="4" s="1"/>
  <c r="S1008" i="4"/>
  <c r="K1008" i="4" s="1"/>
  <c r="S1009" i="4"/>
  <c r="K1009" i="4" s="1"/>
  <c r="S1010" i="4"/>
  <c r="K1010" i="4" s="1"/>
  <c r="S1011" i="4"/>
  <c r="K1011" i="4" s="1"/>
  <c r="S1012" i="4"/>
  <c r="K1012" i="4" s="1"/>
  <c r="S1013" i="4"/>
  <c r="K1013" i="4" s="1"/>
  <c r="S1014" i="4"/>
  <c r="K1014" i="4" s="1"/>
  <c r="S1015" i="4"/>
  <c r="K1015" i="4" s="1"/>
  <c r="S1016" i="4"/>
  <c r="K1016" i="4" s="1"/>
  <c r="S1017" i="4"/>
  <c r="K1017" i="4" s="1"/>
  <c r="S1018" i="4"/>
  <c r="K1018" i="4" s="1"/>
  <c r="S1019" i="4"/>
  <c r="K1019" i="4" s="1"/>
  <c r="S1020" i="4"/>
  <c r="K1020" i="4" s="1"/>
  <c r="S1021" i="4"/>
  <c r="K1021" i="4" s="1"/>
  <c r="S1022" i="4"/>
  <c r="K1022" i="4" s="1"/>
  <c r="S1023" i="4"/>
  <c r="K1023" i="4" s="1"/>
  <c r="S1024" i="4"/>
  <c r="K1024" i="4" s="1"/>
  <c r="S1025" i="4"/>
  <c r="K1025" i="4" s="1"/>
  <c r="S1026" i="4"/>
  <c r="K1026" i="4" s="1"/>
  <c r="S1027" i="4"/>
  <c r="K1027" i="4" s="1"/>
  <c r="S1028" i="4"/>
  <c r="K1028" i="4" s="1"/>
  <c r="S1029" i="4"/>
  <c r="K1029" i="4" s="1"/>
  <c r="S1030" i="4"/>
  <c r="K1030" i="4" s="1"/>
  <c r="S1031" i="4"/>
  <c r="K1031" i="4" s="1"/>
  <c r="S1032" i="4"/>
  <c r="K1032" i="4" s="1"/>
  <c r="S1033" i="4"/>
  <c r="K1033" i="4" s="1"/>
  <c r="S1034" i="4"/>
  <c r="K1034" i="4" s="1"/>
  <c r="S1035" i="4"/>
  <c r="K1035" i="4" s="1"/>
  <c r="S1036" i="4"/>
  <c r="K1036" i="4" s="1"/>
  <c r="S1037" i="4"/>
  <c r="K1037" i="4" s="1"/>
  <c r="S1038" i="4"/>
  <c r="K1038" i="4" s="1"/>
  <c r="S1039" i="4"/>
  <c r="K1039" i="4" s="1"/>
  <c r="S1040" i="4"/>
  <c r="K1040" i="4" s="1"/>
  <c r="S1041" i="4"/>
  <c r="K1041" i="4" s="1"/>
  <c r="S1042" i="4"/>
  <c r="K1042" i="4" s="1"/>
  <c r="S1043" i="4"/>
  <c r="K1043" i="4" s="1"/>
  <c r="S1044" i="4"/>
  <c r="K1044" i="4" s="1"/>
  <c r="S1045" i="4"/>
  <c r="K1045" i="4" s="1"/>
  <c r="S1046" i="4"/>
  <c r="K1046" i="4" s="1"/>
  <c r="S1047" i="4"/>
  <c r="K1047" i="4" s="1"/>
  <c r="S1048" i="4"/>
  <c r="K1048" i="4" s="1"/>
  <c r="S1049" i="4"/>
  <c r="K1049" i="4" s="1"/>
  <c r="S1050" i="4"/>
  <c r="K1050" i="4" s="1"/>
  <c r="S1051" i="4"/>
  <c r="K1051" i="4" s="1"/>
  <c r="S1052" i="4"/>
  <c r="K1052" i="4" s="1"/>
  <c r="S1053" i="4"/>
  <c r="K1053" i="4" s="1"/>
  <c r="S1054" i="4"/>
  <c r="K1054" i="4" s="1"/>
  <c r="S1055" i="4"/>
  <c r="K1055" i="4" s="1"/>
  <c r="S1056" i="4"/>
  <c r="K1056" i="4" s="1"/>
  <c r="S1057" i="4"/>
  <c r="K1057" i="4" s="1"/>
  <c r="S1058" i="4"/>
  <c r="K1058" i="4" s="1"/>
  <c r="S1059" i="4"/>
  <c r="K1059" i="4" s="1"/>
  <c r="S1060" i="4"/>
  <c r="K1060" i="4" s="1"/>
  <c r="S1061" i="4"/>
  <c r="K1061" i="4" s="1"/>
  <c r="S1062" i="4"/>
  <c r="K1062" i="4" s="1"/>
  <c r="S1063" i="4"/>
  <c r="K1063" i="4" s="1"/>
  <c r="S1064" i="4"/>
  <c r="K1064" i="4" s="1"/>
  <c r="S1065" i="4"/>
  <c r="K1065" i="4" s="1"/>
  <c r="S1066" i="4"/>
  <c r="K1066" i="4" s="1"/>
  <c r="S1067" i="4"/>
  <c r="K1067" i="4" s="1"/>
  <c r="S1068" i="4"/>
  <c r="K1068" i="4" s="1"/>
  <c r="S1069" i="4"/>
  <c r="K1069" i="4" s="1"/>
  <c r="S1070" i="4"/>
  <c r="K1070" i="4" s="1"/>
  <c r="S1071" i="4"/>
  <c r="K1071" i="4" s="1"/>
  <c r="S1072" i="4"/>
  <c r="K1072" i="4" s="1"/>
  <c r="S1073" i="4"/>
  <c r="K1073" i="4" s="1"/>
  <c r="S1074" i="4"/>
  <c r="K1074" i="4" s="1"/>
  <c r="S1075" i="4"/>
  <c r="K1075" i="4" s="1"/>
  <c r="S1076" i="4"/>
  <c r="K1076" i="4" s="1"/>
  <c r="S1077" i="4"/>
  <c r="K1077" i="4" s="1"/>
  <c r="S1078" i="4"/>
  <c r="K1078" i="4" s="1"/>
  <c r="S1079" i="4"/>
  <c r="K1079" i="4" s="1"/>
  <c r="S1080" i="4"/>
  <c r="K1080" i="4" s="1"/>
  <c r="S1081" i="4"/>
  <c r="K1081" i="4" s="1"/>
  <c r="S1082" i="4"/>
  <c r="K1082" i="4" s="1"/>
  <c r="S1083" i="4"/>
  <c r="K1083" i="4" s="1"/>
  <c r="S1084" i="4"/>
  <c r="K1084" i="4" s="1"/>
  <c r="S1085" i="4"/>
  <c r="K1085" i="4" s="1"/>
  <c r="S1086" i="4"/>
  <c r="K1086" i="4" s="1"/>
  <c r="S1087" i="4"/>
  <c r="K1087" i="4" s="1"/>
  <c r="S1088" i="4"/>
  <c r="K1088" i="4" s="1"/>
  <c r="S1089" i="4"/>
  <c r="K1089" i="4" s="1"/>
  <c r="S1090" i="4"/>
  <c r="K1090" i="4" s="1"/>
  <c r="S1091" i="4"/>
  <c r="K1091" i="4" s="1"/>
  <c r="S1092" i="4"/>
  <c r="K1092" i="4" s="1"/>
  <c r="S1093" i="4"/>
  <c r="K1093" i="4" s="1"/>
  <c r="S1094" i="4"/>
  <c r="K1094" i="4" s="1"/>
  <c r="S1095" i="4"/>
  <c r="K1095" i="4" s="1"/>
  <c r="S1096" i="4"/>
  <c r="K1096" i="4" s="1"/>
  <c r="S1097" i="4"/>
  <c r="K1097" i="4" s="1"/>
  <c r="S1098" i="4"/>
  <c r="K1098" i="4" s="1"/>
  <c r="S1099" i="4"/>
  <c r="K1099" i="4" s="1"/>
  <c r="S1100" i="4"/>
  <c r="K1100" i="4" s="1"/>
  <c r="S1101" i="4"/>
  <c r="K1101" i="4" s="1"/>
  <c r="S1102" i="4"/>
  <c r="K1102" i="4" s="1"/>
  <c r="S1103" i="4"/>
  <c r="K1103" i="4" s="1"/>
  <c r="S1104" i="4"/>
  <c r="K1104" i="4" s="1"/>
  <c r="S1105" i="4"/>
  <c r="K1105" i="4" s="1"/>
  <c r="S1106" i="4"/>
  <c r="K1106" i="4" s="1"/>
  <c r="S1107" i="4"/>
  <c r="K1107" i="4" s="1"/>
  <c r="S1108" i="4"/>
  <c r="K1108" i="4" s="1"/>
  <c r="S1109" i="4"/>
  <c r="K1109" i="4" s="1"/>
  <c r="S1110" i="4"/>
  <c r="K1110" i="4" s="1"/>
  <c r="S1111" i="4"/>
  <c r="K1111" i="4" s="1"/>
  <c r="S1112" i="4"/>
  <c r="K1112" i="4" s="1"/>
  <c r="S1113" i="4"/>
  <c r="K1113" i="4" s="1"/>
  <c r="S1114" i="4"/>
  <c r="K1114" i="4" s="1"/>
  <c r="S1115" i="4"/>
  <c r="K1115" i="4" s="1"/>
  <c r="S1116" i="4"/>
  <c r="K1116" i="4" s="1"/>
  <c r="S1117" i="4"/>
  <c r="K1117" i="4" s="1"/>
  <c r="S1118" i="4"/>
  <c r="K1118" i="4" s="1"/>
  <c r="S1119" i="4"/>
  <c r="K1119" i="4" s="1"/>
  <c r="S1120" i="4"/>
  <c r="K1120" i="4" s="1"/>
  <c r="S1121" i="4"/>
  <c r="K1121" i="4" s="1"/>
  <c r="S1122" i="4"/>
  <c r="K1122" i="4" s="1"/>
  <c r="S1123" i="4"/>
  <c r="K1123" i="4" s="1"/>
  <c r="S1124" i="4"/>
  <c r="K1124" i="4" s="1"/>
  <c r="S1125" i="4"/>
  <c r="K1125" i="4" s="1"/>
  <c r="S1126" i="4"/>
  <c r="K1126" i="4" s="1"/>
  <c r="S1127" i="4"/>
  <c r="K1127" i="4" s="1"/>
  <c r="S1128" i="4"/>
  <c r="K1128" i="4" s="1"/>
  <c r="S1129" i="4"/>
  <c r="K1129" i="4" s="1"/>
  <c r="S1130" i="4"/>
  <c r="K1130" i="4" s="1"/>
  <c r="S1131" i="4"/>
  <c r="K1131" i="4" s="1"/>
  <c r="S1132" i="4"/>
  <c r="K1132" i="4" s="1"/>
  <c r="S1133" i="4"/>
  <c r="K1133" i="4" s="1"/>
  <c r="S1134" i="4"/>
  <c r="K1134" i="4" s="1"/>
  <c r="S1135" i="4"/>
  <c r="K1135" i="4" s="1"/>
  <c r="S1136" i="4"/>
  <c r="K1136" i="4" s="1"/>
  <c r="S1137" i="4"/>
  <c r="K1137" i="4" s="1"/>
  <c r="S1138" i="4"/>
  <c r="K1138" i="4" s="1"/>
  <c r="S1139" i="4"/>
  <c r="K1139" i="4" s="1"/>
  <c r="S1140" i="4"/>
  <c r="K1140" i="4" s="1"/>
  <c r="S1141" i="4"/>
  <c r="K1141" i="4" s="1"/>
  <c r="S1142" i="4"/>
  <c r="K1142" i="4" s="1"/>
  <c r="S1143" i="4"/>
  <c r="K1143" i="4" s="1"/>
  <c r="S1144" i="4"/>
  <c r="K1144" i="4" s="1"/>
  <c r="S1145" i="4"/>
  <c r="K1145" i="4" s="1"/>
  <c r="S1146" i="4"/>
  <c r="K1146" i="4" s="1"/>
  <c r="S1147" i="4"/>
  <c r="K1147" i="4" s="1"/>
  <c r="S1148" i="4"/>
  <c r="K1148" i="4" s="1"/>
  <c r="S1149" i="4"/>
  <c r="K1149" i="4" s="1"/>
  <c r="S1150" i="4"/>
  <c r="K1150" i="4" s="1"/>
  <c r="S1151" i="4"/>
  <c r="K1151" i="4" s="1"/>
  <c r="S1152" i="4"/>
  <c r="K1152" i="4" s="1"/>
  <c r="S1153" i="4"/>
  <c r="K1153" i="4" s="1"/>
  <c r="S1154" i="4"/>
  <c r="K1154" i="4" s="1"/>
  <c r="S1155" i="4"/>
  <c r="K1155" i="4" s="1"/>
  <c r="S1156" i="4"/>
  <c r="K1156" i="4" s="1"/>
  <c r="S1157" i="4"/>
  <c r="K1157" i="4" s="1"/>
  <c r="S1158" i="4"/>
  <c r="K1158" i="4" s="1"/>
  <c r="S1159" i="4"/>
  <c r="K1159" i="4" s="1"/>
  <c r="S1160" i="4"/>
  <c r="K1160" i="4" s="1"/>
  <c r="S1161" i="4"/>
  <c r="K1161" i="4" s="1"/>
  <c r="S1162" i="4"/>
  <c r="K1162" i="4" s="1"/>
  <c r="S1163" i="4"/>
  <c r="K1163" i="4" s="1"/>
  <c r="S1164" i="4"/>
  <c r="K1164" i="4" s="1"/>
  <c r="S1165" i="4"/>
  <c r="K1165" i="4" s="1"/>
  <c r="S1166" i="4"/>
  <c r="K1166" i="4" s="1"/>
  <c r="S1167" i="4"/>
  <c r="K1167" i="4" s="1"/>
  <c r="S1168" i="4"/>
  <c r="K1168" i="4" s="1"/>
  <c r="S1169" i="4"/>
  <c r="K1169" i="4" s="1"/>
  <c r="S1170" i="4"/>
  <c r="K1170" i="4" s="1"/>
  <c r="S1171" i="4"/>
  <c r="K1171" i="4" s="1"/>
  <c r="S1172" i="4"/>
  <c r="K1172" i="4" s="1"/>
  <c r="S1173" i="4"/>
  <c r="K1173" i="4" s="1"/>
  <c r="S1174" i="4"/>
  <c r="K1174" i="4" s="1"/>
  <c r="S1175" i="4"/>
  <c r="K1175" i="4" s="1"/>
  <c r="S1176" i="4"/>
  <c r="K1176" i="4" s="1"/>
  <c r="S1177" i="4"/>
  <c r="K1177" i="4" s="1"/>
  <c r="S1178" i="4"/>
  <c r="K1178" i="4" s="1"/>
  <c r="S1179" i="4"/>
  <c r="K1179" i="4" s="1"/>
  <c r="S1180" i="4"/>
  <c r="K1180" i="4" s="1"/>
  <c r="S1181" i="4"/>
  <c r="K1181" i="4" s="1"/>
  <c r="S1182" i="4"/>
  <c r="K1182" i="4" s="1"/>
  <c r="S1183" i="4"/>
  <c r="K1183" i="4" s="1"/>
  <c r="S1184" i="4"/>
  <c r="K1184" i="4" s="1"/>
  <c r="S1185" i="4"/>
  <c r="K1185" i="4" s="1"/>
  <c r="S1186" i="4"/>
  <c r="K1186" i="4" s="1"/>
  <c r="S1187" i="4"/>
  <c r="K1187" i="4" s="1"/>
  <c r="S1188" i="4"/>
  <c r="K1188" i="4" s="1"/>
  <c r="S1189" i="4"/>
  <c r="K1189" i="4" s="1"/>
  <c r="S1190" i="4"/>
  <c r="K1190" i="4" s="1"/>
  <c r="S1191" i="4"/>
  <c r="K1191" i="4" s="1"/>
  <c r="S1192" i="4"/>
  <c r="K1192" i="4" s="1"/>
  <c r="S1193" i="4"/>
  <c r="K1193" i="4" s="1"/>
  <c r="S1194" i="4"/>
  <c r="K1194" i="4" s="1"/>
  <c r="S1195" i="4"/>
  <c r="K1195" i="4" s="1"/>
  <c r="S1196" i="4"/>
  <c r="K1196" i="4" s="1"/>
  <c r="S1197" i="4"/>
  <c r="K1197" i="4" s="1"/>
  <c r="S1198" i="4"/>
  <c r="K1198" i="4" s="1"/>
  <c r="S1199" i="4"/>
  <c r="K1199" i="4" s="1"/>
  <c r="S1200" i="4"/>
  <c r="K1200" i="4" s="1"/>
  <c r="S1201" i="4"/>
  <c r="K1201" i="4" s="1"/>
  <c r="S1202" i="4"/>
  <c r="K1202" i="4" s="1"/>
  <c r="S1203" i="4"/>
  <c r="K1203" i="4" s="1"/>
  <c r="S1204" i="4"/>
  <c r="K1204" i="4" s="1"/>
  <c r="S1205" i="4"/>
  <c r="K1205" i="4" s="1"/>
  <c r="S1206" i="4"/>
  <c r="K1206" i="4" s="1"/>
  <c r="S1207" i="4"/>
  <c r="K1207" i="4" s="1"/>
  <c r="S1208" i="4"/>
  <c r="K1208" i="4" s="1"/>
  <c r="S1209" i="4"/>
  <c r="K1209" i="4" s="1"/>
  <c r="S1210" i="4"/>
  <c r="K1210" i="4" s="1"/>
  <c r="S1211" i="4"/>
  <c r="K1211" i="4" s="1"/>
  <c r="S1212" i="4"/>
  <c r="K1212" i="4" s="1"/>
  <c r="S1213" i="4"/>
  <c r="K1213" i="4" s="1"/>
  <c r="S1214" i="4"/>
  <c r="K1214" i="4" s="1"/>
  <c r="S1215" i="4"/>
  <c r="K1215" i="4" s="1"/>
  <c r="S1216" i="4"/>
  <c r="K1216" i="4" s="1"/>
  <c r="S1217" i="4"/>
  <c r="K1217" i="4" s="1"/>
  <c r="S1218" i="4"/>
  <c r="K1218" i="4" s="1"/>
  <c r="S1219" i="4"/>
  <c r="K1219" i="4" s="1"/>
  <c r="S1220" i="4"/>
  <c r="K1220" i="4" s="1"/>
  <c r="S1221" i="4"/>
  <c r="K1221" i="4" s="1"/>
  <c r="S1222" i="4"/>
  <c r="K1222" i="4" s="1"/>
  <c r="S1223" i="4"/>
  <c r="K1223" i="4" s="1"/>
  <c r="S1224" i="4"/>
  <c r="K1224" i="4" s="1"/>
  <c r="S1225" i="4"/>
  <c r="K1225" i="4" s="1"/>
  <c r="S1226" i="4"/>
  <c r="K1226" i="4" s="1"/>
  <c r="S1227" i="4"/>
  <c r="K1227" i="4" s="1"/>
  <c r="S1228" i="4"/>
  <c r="K1228" i="4" s="1"/>
  <c r="S1229" i="4"/>
  <c r="K1229" i="4" s="1"/>
  <c r="S1230" i="4"/>
  <c r="K1230" i="4" s="1"/>
  <c r="S1231" i="4"/>
  <c r="K1231" i="4" s="1"/>
  <c r="S1232" i="4"/>
  <c r="K1232" i="4" s="1"/>
  <c r="S1233" i="4"/>
  <c r="K1233" i="4" s="1"/>
  <c r="S1234" i="4"/>
  <c r="K1234" i="4" s="1"/>
  <c r="S1235" i="4"/>
  <c r="K1235" i="4" s="1"/>
  <c r="S1236" i="4"/>
  <c r="K1236" i="4" s="1"/>
  <c r="S1237" i="4"/>
  <c r="K1237" i="4" s="1"/>
  <c r="S1238" i="4"/>
  <c r="K1238" i="4" s="1"/>
  <c r="S1239" i="4"/>
  <c r="K1239" i="4" s="1"/>
  <c r="S1240" i="4"/>
  <c r="K1240" i="4" s="1"/>
  <c r="S1241" i="4"/>
  <c r="K1241" i="4" s="1"/>
  <c r="S1242" i="4"/>
  <c r="K1242" i="4" s="1"/>
  <c r="S1243" i="4"/>
  <c r="K1243" i="4" s="1"/>
  <c r="S1244" i="4"/>
  <c r="K1244" i="4" s="1"/>
  <c r="S1245" i="4"/>
  <c r="K1245" i="4" s="1"/>
  <c r="S1246" i="4"/>
  <c r="K1246" i="4" s="1"/>
  <c r="S1247" i="4"/>
  <c r="K1247" i="4" s="1"/>
  <c r="S1248" i="4"/>
  <c r="K1248" i="4" s="1"/>
  <c r="S1249" i="4"/>
  <c r="K1249" i="4" s="1"/>
  <c r="S1250" i="4"/>
  <c r="K1250" i="4" s="1"/>
  <c r="S1251" i="4"/>
  <c r="K1251" i="4" s="1"/>
  <c r="S1252" i="4"/>
  <c r="K1252" i="4" s="1"/>
  <c r="S1253" i="4"/>
  <c r="K1253" i="4" s="1"/>
  <c r="S1254" i="4"/>
  <c r="K1254" i="4" s="1"/>
  <c r="S1255" i="4"/>
  <c r="K1255" i="4" s="1"/>
  <c r="S1256" i="4"/>
  <c r="K1256" i="4" s="1"/>
  <c r="S1257" i="4"/>
  <c r="K1257" i="4" s="1"/>
  <c r="S1258" i="4"/>
  <c r="K1258" i="4" s="1"/>
  <c r="S1259" i="4"/>
  <c r="K1259" i="4" s="1"/>
  <c r="S1260" i="4"/>
  <c r="K1260" i="4" s="1"/>
  <c r="S1261" i="4"/>
  <c r="K1261" i="4" s="1"/>
  <c r="S1262" i="4"/>
  <c r="K1262" i="4" s="1"/>
  <c r="S1263" i="4"/>
  <c r="K1263" i="4" s="1"/>
  <c r="S1264" i="4"/>
  <c r="K1264" i="4" s="1"/>
  <c r="S1265" i="4"/>
  <c r="K1265" i="4" s="1"/>
  <c r="S1266" i="4"/>
  <c r="K1266" i="4" s="1"/>
  <c r="S1267" i="4"/>
  <c r="K1267" i="4" s="1"/>
  <c r="S1268" i="4"/>
  <c r="K1268" i="4" s="1"/>
  <c r="S1269" i="4"/>
  <c r="K1269" i="4" s="1"/>
  <c r="S1270" i="4"/>
  <c r="K1270" i="4" s="1"/>
  <c r="S1271" i="4"/>
  <c r="K1271" i="4" s="1"/>
  <c r="S1272" i="4"/>
  <c r="K1272" i="4" s="1"/>
  <c r="S1273" i="4"/>
  <c r="K1273" i="4" s="1"/>
  <c r="S1274" i="4"/>
  <c r="K1274" i="4" s="1"/>
  <c r="S1275" i="4"/>
  <c r="K1275" i="4" s="1"/>
  <c r="S1276" i="4"/>
  <c r="K1276" i="4" s="1"/>
  <c r="S1277" i="4"/>
  <c r="K1277" i="4" s="1"/>
  <c r="S1278" i="4"/>
  <c r="K1278" i="4" s="1"/>
  <c r="S1279" i="4"/>
  <c r="K1279" i="4" s="1"/>
  <c r="S1280" i="4"/>
  <c r="K1280" i="4" s="1"/>
  <c r="S1281" i="4"/>
  <c r="K1281" i="4" s="1"/>
  <c r="S1282" i="4"/>
  <c r="K1282" i="4" s="1"/>
  <c r="S1283" i="4"/>
  <c r="K1283" i="4" s="1"/>
  <c r="S1284" i="4"/>
  <c r="K1284" i="4" s="1"/>
  <c r="S1285" i="4"/>
  <c r="K1285" i="4" s="1"/>
  <c r="S1286" i="4"/>
  <c r="K1286" i="4" s="1"/>
  <c r="S1287" i="4"/>
  <c r="K1287" i="4" s="1"/>
  <c r="S1288" i="4"/>
  <c r="K1288" i="4" s="1"/>
  <c r="S1289" i="4"/>
  <c r="K1289" i="4" s="1"/>
  <c r="S1290" i="4"/>
  <c r="K1290" i="4" s="1"/>
  <c r="S1291" i="4"/>
  <c r="K1291" i="4" s="1"/>
  <c r="S1292" i="4"/>
  <c r="K1292" i="4" s="1"/>
  <c r="S1293" i="4"/>
  <c r="K1293" i="4" s="1"/>
  <c r="S1294" i="4"/>
  <c r="K1294" i="4" s="1"/>
  <c r="S1295" i="4"/>
  <c r="K1295" i="4" s="1"/>
  <c r="S1296" i="4"/>
  <c r="K1296" i="4" s="1"/>
  <c r="S1297" i="4"/>
  <c r="K1297" i="4" s="1"/>
  <c r="S1298" i="4"/>
  <c r="K1298" i="4" s="1"/>
  <c r="S1299" i="4"/>
  <c r="K1299" i="4" s="1"/>
  <c r="S1300" i="4"/>
  <c r="K1300" i="4" s="1"/>
  <c r="S1301" i="4"/>
  <c r="K1301" i="4" s="1"/>
  <c r="S1302" i="4"/>
  <c r="K1302" i="4" s="1"/>
  <c r="S1303" i="4"/>
  <c r="K1303" i="4" s="1"/>
  <c r="S1304" i="4"/>
  <c r="K1304" i="4" s="1"/>
  <c r="S1305" i="4"/>
  <c r="K1305" i="4" s="1"/>
  <c r="S1306" i="4"/>
  <c r="K1306" i="4" s="1"/>
  <c r="S1307" i="4"/>
  <c r="K1307" i="4" s="1"/>
  <c r="S1308" i="4"/>
  <c r="K1308" i="4" s="1"/>
  <c r="S1309" i="4"/>
  <c r="K1309" i="4" s="1"/>
  <c r="S1310" i="4"/>
  <c r="K1310" i="4" s="1"/>
  <c r="S1311" i="4"/>
  <c r="K1311" i="4" s="1"/>
  <c r="S1312" i="4"/>
  <c r="K1312" i="4" s="1"/>
  <c r="S1313" i="4"/>
  <c r="K1313" i="4" s="1"/>
  <c r="S1314" i="4"/>
  <c r="K1314" i="4" s="1"/>
  <c r="S1315" i="4"/>
  <c r="K1315" i="4" s="1"/>
  <c r="S1316" i="4"/>
  <c r="K1316" i="4" s="1"/>
  <c r="S1317" i="4"/>
  <c r="K1317" i="4" s="1"/>
  <c r="S1318" i="4"/>
  <c r="K1318" i="4" s="1"/>
  <c r="S1319" i="4"/>
  <c r="K1319" i="4" s="1"/>
  <c r="S1320" i="4"/>
  <c r="K1320" i="4" s="1"/>
  <c r="S1321" i="4"/>
  <c r="K1321" i="4" s="1"/>
  <c r="S1322" i="4"/>
  <c r="K1322" i="4" s="1"/>
  <c r="S1323" i="4"/>
  <c r="K1323" i="4" s="1"/>
  <c r="S1324" i="4"/>
  <c r="K1324" i="4" s="1"/>
  <c r="S1325" i="4"/>
  <c r="K1325" i="4" s="1"/>
  <c r="S1326" i="4"/>
  <c r="K1326" i="4" s="1"/>
  <c r="S1327" i="4"/>
  <c r="K1327" i="4" s="1"/>
  <c r="S1328" i="4"/>
  <c r="K1328" i="4" s="1"/>
  <c r="S1329" i="4"/>
  <c r="K1329" i="4" s="1"/>
  <c r="S1330" i="4"/>
  <c r="K1330" i="4" s="1"/>
  <c r="S1331" i="4"/>
  <c r="K1331" i="4" s="1"/>
  <c r="S1332" i="4"/>
  <c r="K1332" i="4" s="1"/>
  <c r="S1333" i="4"/>
  <c r="K1333" i="4" s="1"/>
  <c r="S1334" i="4"/>
  <c r="K1334" i="4" s="1"/>
  <c r="S1335" i="4"/>
  <c r="K1335" i="4" s="1"/>
  <c r="S1336" i="4"/>
  <c r="K1336" i="4" s="1"/>
  <c r="S1337" i="4"/>
  <c r="K1337" i="4" s="1"/>
  <c r="S1338" i="4"/>
  <c r="K1338" i="4" s="1"/>
  <c r="S1339" i="4"/>
  <c r="K1339" i="4" s="1"/>
  <c r="S1340" i="4"/>
  <c r="K1340" i="4" s="1"/>
  <c r="S1341" i="4"/>
  <c r="K1341" i="4" s="1"/>
  <c r="S1342" i="4"/>
  <c r="K1342" i="4" s="1"/>
  <c r="S1343" i="4"/>
  <c r="K1343" i="4" s="1"/>
  <c r="S1344" i="4"/>
  <c r="K1344" i="4" s="1"/>
  <c r="S1345" i="4"/>
  <c r="K1345" i="4" s="1"/>
  <c r="S1346" i="4"/>
  <c r="K1346" i="4" s="1"/>
  <c r="S1347" i="4"/>
  <c r="K1347" i="4" s="1"/>
  <c r="S1348" i="4"/>
  <c r="K1348" i="4" s="1"/>
  <c r="S1349" i="4"/>
  <c r="K1349" i="4" s="1"/>
  <c r="S1350" i="4"/>
  <c r="K1350" i="4" s="1"/>
  <c r="S1351" i="4"/>
  <c r="K1351" i="4" s="1"/>
  <c r="S1352" i="4"/>
  <c r="K1352" i="4" s="1"/>
  <c r="S1353" i="4"/>
  <c r="K1353" i="4" s="1"/>
  <c r="S1354" i="4"/>
  <c r="K1354" i="4" s="1"/>
  <c r="S1355" i="4"/>
  <c r="K1355" i="4" s="1"/>
  <c r="S1356" i="4"/>
  <c r="K1356" i="4" s="1"/>
  <c r="S1357" i="4"/>
  <c r="K1357" i="4" s="1"/>
  <c r="S1358" i="4"/>
  <c r="K1358" i="4" s="1"/>
  <c r="S1359" i="4"/>
  <c r="K1359" i="4" s="1"/>
  <c r="S1360" i="4"/>
  <c r="K1360" i="4" s="1"/>
  <c r="S1361" i="4"/>
  <c r="K1361" i="4" s="1"/>
  <c r="S1362" i="4"/>
  <c r="K1362" i="4" s="1"/>
  <c r="S1363" i="4"/>
  <c r="K1363" i="4" s="1"/>
  <c r="S1364" i="4"/>
  <c r="K1364" i="4" s="1"/>
  <c r="S1365" i="4"/>
  <c r="K1365" i="4" s="1"/>
  <c r="S1366" i="4"/>
  <c r="K1366" i="4" s="1"/>
  <c r="S1367" i="4"/>
  <c r="K1367" i="4" s="1"/>
  <c r="S1368" i="4"/>
  <c r="K1368" i="4" s="1"/>
  <c r="S1369" i="4"/>
  <c r="K1369" i="4" s="1"/>
  <c r="S1370" i="4"/>
  <c r="K1370" i="4" s="1"/>
  <c r="S1371" i="4"/>
  <c r="K1371" i="4" s="1"/>
  <c r="S1372" i="4"/>
  <c r="K1372" i="4" s="1"/>
  <c r="S1373" i="4"/>
  <c r="K1373" i="4" s="1"/>
  <c r="S1374" i="4"/>
  <c r="K1374" i="4" s="1"/>
  <c r="S1375" i="4"/>
  <c r="K1375" i="4" s="1"/>
  <c r="S1376" i="4"/>
  <c r="K1376" i="4" s="1"/>
  <c r="S1377" i="4"/>
  <c r="K1377" i="4" s="1"/>
  <c r="S1378" i="4"/>
  <c r="K1378" i="4" s="1"/>
  <c r="S1379" i="4"/>
  <c r="K1379" i="4" s="1"/>
  <c r="S1380" i="4"/>
  <c r="K1380" i="4" s="1"/>
  <c r="S1381" i="4"/>
  <c r="K1381" i="4" s="1"/>
  <c r="S1382" i="4"/>
  <c r="K1382" i="4" s="1"/>
  <c r="S1383" i="4"/>
  <c r="K1383" i="4" s="1"/>
  <c r="S1384" i="4"/>
  <c r="K1384" i="4" s="1"/>
  <c r="S1385" i="4"/>
  <c r="K1385" i="4" s="1"/>
  <c r="S1386" i="4"/>
  <c r="K1386" i="4" s="1"/>
  <c r="S1387" i="4"/>
  <c r="K1387" i="4" s="1"/>
  <c r="S1388" i="4"/>
  <c r="K1388" i="4" s="1"/>
  <c r="S1389" i="4"/>
  <c r="K1389" i="4" s="1"/>
  <c r="S1390" i="4"/>
  <c r="K1390" i="4" s="1"/>
  <c r="S1391" i="4"/>
  <c r="K1391" i="4" s="1"/>
  <c r="S1392" i="4"/>
  <c r="K1392" i="4" s="1"/>
  <c r="S1393" i="4"/>
  <c r="K1393" i="4" s="1"/>
  <c r="S1394" i="4"/>
  <c r="K1394" i="4" s="1"/>
  <c r="S1395" i="4"/>
  <c r="K1395" i="4" s="1"/>
  <c r="S1396" i="4"/>
  <c r="K1396" i="4" s="1"/>
  <c r="S1397" i="4"/>
  <c r="K1397" i="4" s="1"/>
  <c r="S1398" i="4"/>
  <c r="K1398" i="4" s="1"/>
  <c r="S1399" i="4"/>
  <c r="K1399" i="4" s="1"/>
  <c r="S1400" i="4"/>
  <c r="K1400" i="4" s="1"/>
  <c r="S1401" i="4"/>
  <c r="K1401" i="4" s="1"/>
  <c r="S1402" i="4"/>
  <c r="K1402" i="4" s="1"/>
  <c r="S1403" i="4"/>
  <c r="K1403" i="4" s="1"/>
  <c r="S1404" i="4"/>
  <c r="K1404" i="4" s="1"/>
  <c r="S1405" i="4"/>
  <c r="K1405" i="4" s="1"/>
  <c r="S1406" i="4"/>
  <c r="K1406" i="4" s="1"/>
  <c r="S1407" i="4"/>
  <c r="K1407" i="4" s="1"/>
  <c r="S1408" i="4"/>
  <c r="K1408" i="4" s="1"/>
  <c r="S1409" i="4"/>
  <c r="K1409" i="4" s="1"/>
  <c r="S1410" i="4"/>
  <c r="K1410" i="4" s="1"/>
  <c r="S1411" i="4"/>
  <c r="K1411" i="4" s="1"/>
  <c r="S1412" i="4"/>
  <c r="K1412" i="4" s="1"/>
  <c r="S1413" i="4"/>
  <c r="K1413" i="4" s="1"/>
  <c r="S1414" i="4"/>
  <c r="K1414" i="4" s="1"/>
  <c r="S1415" i="4"/>
  <c r="K1415" i="4" s="1"/>
  <c r="S1416" i="4"/>
  <c r="K1416" i="4" s="1"/>
  <c r="S1417" i="4"/>
  <c r="K1417" i="4" s="1"/>
  <c r="S1418" i="4"/>
  <c r="K1418" i="4" s="1"/>
  <c r="S1419" i="4"/>
  <c r="K1419" i="4" s="1"/>
  <c r="S1420" i="4"/>
  <c r="K1420" i="4" s="1"/>
  <c r="S1421" i="4"/>
  <c r="K1421" i="4" s="1"/>
  <c r="S1422" i="4"/>
  <c r="K1422" i="4" s="1"/>
  <c r="S1423" i="4"/>
  <c r="K1423" i="4" s="1"/>
  <c r="S1424" i="4"/>
  <c r="K1424" i="4" s="1"/>
  <c r="S1425" i="4"/>
  <c r="K1425" i="4" s="1"/>
  <c r="S1426" i="4"/>
  <c r="K1426" i="4" s="1"/>
  <c r="S1427" i="4"/>
  <c r="K1427" i="4" s="1"/>
  <c r="S1428" i="4"/>
  <c r="K1428" i="4" s="1"/>
  <c r="S1429" i="4"/>
  <c r="K1429" i="4" s="1"/>
  <c r="S1430" i="4"/>
  <c r="K1430" i="4" s="1"/>
  <c r="S1431" i="4"/>
  <c r="K1431" i="4" s="1"/>
  <c r="S1432" i="4"/>
  <c r="K1432" i="4" s="1"/>
  <c r="S1433" i="4"/>
  <c r="K1433" i="4" s="1"/>
  <c r="S1434" i="4"/>
  <c r="K1434" i="4" s="1"/>
  <c r="S1435" i="4"/>
  <c r="K1435" i="4" s="1"/>
  <c r="S1436" i="4"/>
  <c r="K1436" i="4" s="1"/>
  <c r="S1437" i="4"/>
  <c r="K1437" i="4" s="1"/>
  <c r="S1438" i="4"/>
  <c r="K1438" i="4" s="1"/>
  <c r="S1439" i="4"/>
  <c r="K1439" i="4" s="1"/>
  <c r="S1440" i="4"/>
  <c r="K1440" i="4" s="1"/>
  <c r="S1441" i="4"/>
  <c r="K1441" i="4" s="1"/>
  <c r="S1442" i="4"/>
  <c r="K1442" i="4" s="1"/>
  <c r="S1443" i="4"/>
  <c r="K1443" i="4" s="1"/>
  <c r="S1444" i="4"/>
  <c r="K1444" i="4" s="1"/>
  <c r="S1445" i="4"/>
  <c r="K1445" i="4" s="1"/>
  <c r="S1446" i="4"/>
  <c r="K1446" i="4" s="1"/>
  <c r="S1447" i="4"/>
  <c r="K1447" i="4" s="1"/>
  <c r="S1448" i="4"/>
  <c r="K1448" i="4" s="1"/>
  <c r="S1449" i="4"/>
  <c r="K1449" i="4" s="1"/>
  <c r="S1450" i="4"/>
  <c r="K1450" i="4" s="1"/>
  <c r="S1451" i="4"/>
  <c r="K1451" i="4" s="1"/>
  <c r="S1452" i="4"/>
  <c r="K1452" i="4" s="1"/>
  <c r="S1453" i="4"/>
  <c r="K1453" i="4" s="1"/>
  <c r="S1454" i="4"/>
  <c r="K1454" i="4" s="1"/>
  <c r="S1455" i="4"/>
  <c r="K1455" i="4" s="1"/>
  <c r="S1456" i="4"/>
  <c r="K1456" i="4" s="1"/>
  <c r="S1457" i="4"/>
  <c r="K1457" i="4" s="1"/>
  <c r="S1458" i="4"/>
  <c r="K1458" i="4" s="1"/>
  <c r="S1459" i="4"/>
  <c r="K1459" i="4" s="1"/>
  <c r="S1460" i="4"/>
  <c r="K1460" i="4" s="1"/>
  <c r="S1461" i="4"/>
  <c r="K1461" i="4" s="1"/>
  <c r="S1462" i="4"/>
  <c r="K1462" i="4" s="1"/>
  <c r="S1463" i="4"/>
  <c r="K1463" i="4" s="1"/>
  <c r="S1464" i="4"/>
  <c r="K1464" i="4" s="1"/>
  <c r="S1465" i="4"/>
  <c r="K1465" i="4" s="1"/>
  <c r="S1466" i="4"/>
  <c r="K1466" i="4" s="1"/>
  <c r="S1467" i="4"/>
  <c r="K1467" i="4" s="1"/>
  <c r="S1468" i="4"/>
  <c r="K1468" i="4" s="1"/>
  <c r="S1469" i="4"/>
  <c r="K1469" i="4" s="1"/>
  <c r="S1470" i="4"/>
  <c r="K1470" i="4" s="1"/>
  <c r="S1471" i="4"/>
  <c r="K1471" i="4" s="1"/>
  <c r="S1472" i="4"/>
  <c r="K1472" i="4" s="1"/>
  <c r="S1473" i="4"/>
  <c r="K1473" i="4" s="1"/>
  <c r="S1474" i="4"/>
  <c r="K1474" i="4" s="1"/>
  <c r="S1475" i="4"/>
  <c r="K1475" i="4" s="1"/>
  <c r="S1476" i="4"/>
  <c r="K1476" i="4" s="1"/>
  <c r="S1477" i="4"/>
  <c r="K1477" i="4" s="1"/>
  <c r="S1478" i="4"/>
  <c r="K1478" i="4" s="1"/>
  <c r="S1479" i="4"/>
  <c r="K1479" i="4" s="1"/>
  <c r="S1480" i="4"/>
  <c r="K1480" i="4" s="1"/>
  <c r="S1481" i="4"/>
  <c r="K1481" i="4" s="1"/>
  <c r="S1482" i="4"/>
  <c r="K1482" i="4" s="1"/>
  <c r="S1483" i="4"/>
  <c r="K1483" i="4" s="1"/>
  <c r="S1484" i="4"/>
  <c r="K1484" i="4" s="1"/>
  <c r="S1485" i="4"/>
  <c r="K1485" i="4" s="1"/>
  <c r="S1486" i="4"/>
  <c r="K1486" i="4" s="1"/>
  <c r="S1487" i="4"/>
  <c r="K1487" i="4" s="1"/>
  <c r="S1488" i="4"/>
  <c r="K1488" i="4" s="1"/>
  <c r="S1489" i="4"/>
  <c r="K1489" i="4" s="1"/>
  <c r="S1490" i="4"/>
  <c r="K1490" i="4" s="1"/>
  <c r="S1491" i="4"/>
  <c r="K1491" i="4" s="1"/>
  <c r="S1492" i="4"/>
  <c r="K1492" i="4" s="1"/>
  <c r="S1493" i="4"/>
  <c r="K1493" i="4" s="1"/>
  <c r="S1494" i="4"/>
  <c r="K1494" i="4" s="1"/>
  <c r="S1495" i="4"/>
  <c r="K1495" i="4" s="1"/>
  <c r="S1496" i="4"/>
  <c r="K1496" i="4" s="1"/>
  <c r="S1497" i="4"/>
  <c r="K1497" i="4" s="1"/>
  <c r="S1498" i="4"/>
  <c r="K1498" i="4" s="1"/>
  <c r="S1499" i="4"/>
  <c r="K1499" i="4" s="1"/>
  <c r="S1500" i="4"/>
  <c r="K1500" i="4" s="1"/>
  <c r="S1501" i="4"/>
  <c r="K1501" i="4" s="1"/>
  <c r="S1502" i="4"/>
  <c r="K1502" i="4" s="1"/>
  <c r="S1503" i="4"/>
  <c r="K1503" i="4" s="1"/>
  <c r="S1504" i="4"/>
  <c r="K1504" i="4" s="1"/>
  <c r="S1505" i="4"/>
  <c r="K1505" i="4" s="1"/>
  <c r="S1506" i="4"/>
  <c r="K1506" i="4" s="1"/>
  <c r="S1507" i="4"/>
  <c r="K1507" i="4" s="1"/>
  <c r="S1508" i="4"/>
  <c r="K1508" i="4" s="1"/>
  <c r="S1509" i="4"/>
  <c r="K1509" i="4" s="1"/>
  <c r="S1510" i="4"/>
  <c r="K1510" i="4" s="1"/>
  <c r="S1511" i="4"/>
  <c r="K1511" i="4" s="1"/>
  <c r="S1512" i="4"/>
  <c r="K1512" i="4" s="1"/>
  <c r="S1513" i="4"/>
  <c r="K1513" i="4" s="1"/>
  <c r="S1514" i="4"/>
  <c r="K1514" i="4" s="1"/>
  <c r="S1515" i="4"/>
  <c r="K1515" i="4" s="1"/>
  <c r="S1516" i="4"/>
  <c r="K1516" i="4" s="1"/>
  <c r="S1517" i="4"/>
  <c r="K1517" i="4" s="1"/>
  <c r="S1518" i="4"/>
  <c r="K1518" i="4" s="1"/>
  <c r="S1519" i="4"/>
  <c r="K1519" i="4" s="1"/>
  <c r="S1520" i="4"/>
  <c r="K1520" i="4" s="1"/>
  <c r="S1521" i="4"/>
  <c r="K1521" i="4" s="1"/>
  <c r="S1522" i="4"/>
  <c r="K1522" i="4" s="1"/>
  <c r="S1523" i="4"/>
  <c r="K1523" i="4" s="1"/>
  <c r="S1524" i="4"/>
  <c r="K1524" i="4" s="1"/>
  <c r="S1525" i="4"/>
  <c r="K1525" i="4" s="1"/>
  <c r="S1526" i="4"/>
  <c r="K1526" i="4" s="1"/>
  <c r="S1527" i="4"/>
  <c r="K1527" i="4" s="1"/>
  <c r="S1528" i="4"/>
  <c r="K1528" i="4" s="1"/>
  <c r="S1529" i="4"/>
  <c r="K1529" i="4" s="1"/>
  <c r="S1530" i="4"/>
  <c r="K1530" i="4" s="1"/>
  <c r="S1531" i="4"/>
  <c r="K1531" i="4" s="1"/>
  <c r="S1532" i="4"/>
  <c r="K1532" i="4" s="1"/>
  <c r="S1533" i="4"/>
  <c r="K1533" i="4" s="1"/>
  <c r="S1534" i="4"/>
  <c r="K1534" i="4" s="1"/>
  <c r="S1535" i="4"/>
  <c r="K1535" i="4" s="1"/>
  <c r="S1536" i="4"/>
  <c r="K1536" i="4" s="1"/>
  <c r="S1537" i="4"/>
  <c r="K1537" i="4" s="1"/>
  <c r="S1538" i="4"/>
  <c r="K1538" i="4" s="1"/>
  <c r="S1539" i="4"/>
  <c r="K1539" i="4" s="1"/>
  <c r="S1540" i="4"/>
  <c r="K1540" i="4" s="1"/>
  <c r="S1541" i="4"/>
  <c r="K1541" i="4" s="1"/>
  <c r="S1542" i="4"/>
  <c r="K1542" i="4" s="1"/>
  <c r="S1543" i="4"/>
  <c r="K1543" i="4" s="1"/>
  <c r="S1544" i="4"/>
  <c r="K1544" i="4" s="1"/>
  <c r="S1545" i="4"/>
  <c r="K1545" i="4" s="1"/>
  <c r="S1546" i="4"/>
  <c r="K1546" i="4" s="1"/>
  <c r="S1547" i="4"/>
  <c r="K1547" i="4" s="1"/>
  <c r="S1548" i="4"/>
  <c r="K1548" i="4" s="1"/>
  <c r="S1549" i="4"/>
  <c r="K1549" i="4" s="1"/>
  <c r="S1550" i="4"/>
  <c r="K1550" i="4" s="1"/>
  <c r="S1551" i="4"/>
  <c r="K1551" i="4" s="1"/>
  <c r="S1552" i="4"/>
  <c r="K1552" i="4" s="1"/>
  <c r="S1553" i="4"/>
  <c r="K1553" i="4" s="1"/>
  <c r="S1554" i="4"/>
  <c r="K1554" i="4" s="1"/>
  <c r="S1555" i="4"/>
  <c r="K1555" i="4" s="1"/>
  <c r="S1556" i="4"/>
  <c r="K1556" i="4" s="1"/>
  <c r="S1557" i="4"/>
  <c r="K1557" i="4" s="1"/>
  <c r="S1558" i="4"/>
  <c r="K1558" i="4" s="1"/>
  <c r="S1559" i="4"/>
  <c r="K1559" i="4" s="1"/>
  <c r="S1560" i="4"/>
  <c r="K1560" i="4" s="1"/>
  <c r="S1561" i="4"/>
  <c r="K1561" i="4" s="1"/>
  <c r="S1562" i="4"/>
  <c r="K1562" i="4" s="1"/>
  <c r="S1563" i="4"/>
  <c r="K1563" i="4" s="1"/>
  <c r="S1564" i="4"/>
  <c r="K1564" i="4" s="1"/>
  <c r="S1565" i="4"/>
  <c r="K1565" i="4" s="1"/>
  <c r="S1566" i="4"/>
  <c r="K1566" i="4" s="1"/>
  <c r="S1567" i="4"/>
  <c r="K1567" i="4" s="1"/>
  <c r="S1568" i="4"/>
  <c r="K1568" i="4" s="1"/>
  <c r="S1569" i="4"/>
  <c r="K1569" i="4" s="1"/>
  <c r="S1570" i="4"/>
  <c r="K1570" i="4" s="1"/>
  <c r="S1571" i="4"/>
  <c r="K1571" i="4" s="1"/>
  <c r="S1572" i="4"/>
  <c r="K1572" i="4" s="1"/>
  <c r="S1573" i="4"/>
  <c r="K1573" i="4" s="1"/>
  <c r="S1574" i="4"/>
  <c r="K1574" i="4" s="1"/>
  <c r="S1575" i="4"/>
  <c r="K1575" i="4" s="1"/>
  <c r="S1576" i="4"/>
  <c r="K1576" i="4" s="1"/>
  <c r="S1577" i="4"/>
  <c r="K1577" i="4" s="1"/>
  <c r="S1578" i="4"/>
  <c r="K1578" i="4" s="1"/>
  <c r="S1579" i="4"/>
  <c r="K1579" i="4" s="1"/>
  <c r="S1580" i="4"/>
  <c r="K1580" i="4" s="1"/>
  <c r="S1581" i="4"/>
  <c r="K1581" i="4" s="1"/>
  <c r="S1582" i="4"/>
  <c r="K1582" i="4" s="1"/>
  <c r="S1583" i="4"/>
  <c r="K1583" i="4" s="1"/>
  <c r="S1584" i="4"/>
  <c r="K1584" i="4" s="1"/>
  <c r="S1585" i="4"/>
  <c r="K1585" i="4" s="1"/>
  <c r="S1586" i="4"/>
  <c r="K1586" i="4" s="1"/>
  <c r="S1587" i="4"/>
  <c r="K1587" i="4" s="1"/>
  <c r="S1588" i="4"/>
  <c r="K1588" i="4" s="1"/>
  <c r="S1589" i="4"/>
  <c r="K1589" i="4" s="1"/>
  <c r="S1590" i="4"/>
  <c r="K1590" i="4" s="1"/>
  <c r="S1591" i="4"/>
  <c r="K1591" i="4" s="1"/>
  <c r="S1592" i="4"/>
  <c r="K1592" i="4" s="1"/>
  <c r="S1593" i="4"/>
  <c r="K1593" i="4" s="1"/>
  <c r="S1594" i="4"/>
  <c r="K1594" i="4" s="1"/>
  <c r="S1595" i="4"/>
  <c r="K1595" i="4" s="1"/>
  <c r="S1596" i="4"/>
  <c r="K1596" i="4" s="1"/>
  <c r="S1597" i="4"/>
  <c r="K1597" i="4" s="1"/>
  <c r="S1598" i="4"/>
  <c r="K1598" i="4" s="1"/>
  <c r="S1599" i="4"/>
  <c r="K1599" i="4" s="1"/>
  <c r="S1600" i="4"/>
  <c r="K1600" i="4" s="1"/>
  <c r="S1601" i="4"/>
  <c r="K1601" i="4" s="1"/>
  <c r="S1602" i="4"/>
  <c r="K1602" i="4" s="1"/>
  <c r="S1603" i="4"/>
  <c r="K1603" i="4" s="1"/>
  <c r="S1604" i="4"/>
  <c r="K1604" i="4" s="1"/>
  <c r="S1605" i="4"/>
  <c r="K1605" i="4" s="1"/>
  <c r="S1606" i="4"/>
  <c r="K1606" i="4" s="1"/>
  <c r="S1607" i="4"/>
  <c r="K1607" i="4" s="1"/>
  <c r="S1608" i="4"/>
  <c r="K1608" i="4" s="1"/>
  <c r="S1609" i="4"/>
  <c r="K1609" i="4" s="1"/>
  <c r="S1610" i="4"/>
  <c r="K1610" i="4" s="1"/>
  <c r="S1611" i="4"/>
  <c r="K1611" i="4" s="1"/>
  <c r="S1612" i="4"/>
  <c r="K1612" i="4" s="1"/>
  <c r="S1613" i="4"/>
  <c r="K1613" i="4" s="1"/>
  <c r="S1614" i="4"/>
  <c r="K1614" i="4" s="1"/>
  <c r="S1615" i="4"/>
  <c r="K1615" i="4" s="1"/>
  <c r="S1616" i="4"/>
  <c r="K1616" i="4" s="1"/>
  <c r="S1617" i="4"/>
  <c r="K1617" i="4" s="1"/>
  <c r="S1618" i="4"/>
  <c r="K1618" i="4" s="1"/>
  <c r="S1619" i="4"/>
  <c r="K1619" i="4" s="1"/>
  <c r="S1620" i="4"/>
  <c r="K1620" i="4" s="1"/>
  <c r="S1621" i="4"/>
  <c r="K1621" i="4" s="1"/>
  <c r="S1622" i="4"/>
  <c r="K1622" i="4" s="1"/>
  <c r="S1623" i="4"/>
  <c r="K1623" i="4" s="1"/>
  <c r="S1624" i="4"/>
  <c r="K1624" i="4" s="1"/>
  <c r="S1625" i="4"/>
  <c r="K1625" i="4" s="1"/>
  <c r="S1626" i="4"/>
  <c r="K1626" i="4" s="1"/>
  <c r="S1627" i="4"/>
  <c r="K1627" i="4" s="1"/>
  <c r="S1628" i="4"/>
  <c r="K1628" i="4" s="1"/>
  <c r="S1629" i="4"/>
  <c r="K1629" i="4" s="1"/>
  <c r="S1630" i="4"/>
  <c r="K1630" i="4" s="1"/>
  <c r="S1631" i="4"/>
  <c r="K1631" i="4" s="1"/>
  <c r="S1632" i="4"/>
  <c r="K1632" i="4" s="1"/>
  <c r="S1633" i="4"/>
  <c r="K1633" i="4" s="1"/>
  <c r="S1634" i="4"/>
  <c r="K1634" i="4" s="1"/>
  <c r="S1635" i="4"/>
  <c r="K1635" i="4" s="1"/>
  <c r="S1636" i="4"/>
  <c r="K1636" i="4" s="1"/>
  <c r="S1637" i="4"/>
  <c r="K1637" i="4" s="1"/>
  <c r="S1638" i="4"/>
  <c r="K1638" i="4" s="1"/>
  <c r="S1639" i="4"/>
  <c r="K1639" i="4" s="1"/>
  <c r="S1640" i="4"/>
  <c r="K1640" i="4" s="1"/>
  <c r="S1641" i="4"/>
  <c r="K1641" i="4" s="1"/>
  <c r="S1642" i="4"/>
  <c r="K1642" i="4" s="1"/>
  <c r="S1643" i="4"/>
  <c r="K1643" i="4" s="1"/>
  <c r="S1644" i="4"/>
  <c r="K1644" i="4" s="1"/>
  <c r="S1645" i="4"/>
  <c r="K1645" i="4" s="1"/>
  <c r="S1646" i="4"/>
  <c r="K1646" i="4" s="1"/>
  <c r="S1647" i="4"/>
  <c r="K1647" i="4" s="1"/>
  <c r="S1648" i="4"/>
  <c r="K1648" i="4" s="1"/>
  <c r="S1649" i="4"/>
  <c r="K1649" i="4" s="1"/>
  <c r="S1650" i="4"/>
  <c r="K1650" i="4" s="1"/>
  <c r="S1651" i="4"/>
  <c r="K1651" i="4" s="1"/>
  <c r="S1652" i="4"/>
  <c r="K1652" i="4" s="1"/>
  <c r="S1653" i="4"/>
  <c r="K1653" i="4" s="1"/>
  <c r="S1654" i="4"/>
  <c r="K1654" i="4" s="1"/>
  <c r="S1655" i="4"/>
  <c r="K1655" i="4" s="1"/>
  <c r="S1656" i="4"/>
  <c r="K1656" i="4" s="1"/>
  <c r="S1657" i="4"/>
  <c r="K1657" i="4" s="1"/>
  <c r="S1658" i="4"/>
  <c r="K1658" i="4" s="1"/>
  <c r="S1659" i="4"/>
  <c r="K1659" i="4" s="1"/>
  <c r="S1660" i="4"/>
  <c r="K1660" i="4" s="1"/>
  <c r="S1661" i="4"/>
  <c r="K1661" i="4" s="1"/>
  <c r="S1662" i="4"/>
  <c r="K1662" i="4" s="1"/>
  <c r="S1663" i="4"/>
  <c r="K1663" i="4" s="1"/>
  <c r="S1664" i="4"/>
  <c r="K1664" i="4" s="1"/>
  <c r="S1665" i="4"/>
  <c r="K1665" i="4" s="1"/>
  <c r="S1666" i="4"/>
  <c r="K1666" i="4" s="1"/>
  <c r="S1667" i="4"/>
  <c r="K1667" i="4" s="1"/>
  <c r="S1668" i="4"/>
  <c r="K1668" i="4" s="1"/>
  <c r="S1669" i="4"/>
  <c r="K1669" i="4" s="1"/>
  <c r="S1670" i="4"/>
  <c r="K1670" i="4" s="1"/>
  <c r="S1671" i="4"/>
  <c r="K1671" i="4" s="1"/>
  <c r="S1672" i="4"/>
  <c r="K1672" i="4" s="1"/>
  <c r="S1673" i="4"/>
  <c r="K1673" i="4" s="1"/>
  <c r="S1674" i="4"/>
  <c r="K1674" i="4" s="1"/>
  <c r="S1675" i="4"/>
  <c r="K1675" i="4" s="1"/>
  <c r="S1676" i="4"/>
  <c r="K1676" i="4" s="1"/>
  <c r="S1677" i="4"/>
  <c r="K1677" i="4" s="1"/>
  <c r="S1678" i="4"/>
  <c r="K1678" i="4" s="1"/>
  <c r="S1679" i="4"/>
  <c r="K1679" i="4" s="1"/>
  <c r="S1680" i="4"/>
  <c r="K1680" i="4" s="1"/>
  <c r="S1681" i="4"/>
  <c r="K1681" i="4" s="1"/>
  <c r="S1682" i="4"/>
  <c r="K1682" i="4" s="1"/>
  <c r="S1683" i="4"/>
  <c r="K1683" i="4" s="1"/>
  <c r="S1684" i="4"/>
  <c r="K1684" i="4" s="1"/>
  <c r="S1685" i="4"/>
  <c r="K1685" i="4" s="1"/>
  <c r="S1686" i="4"/>
  <c r="K1686" i="4" s="1"/>
  <c r="S1687" i="4"/>
  <c r="K1687" i="4" s="1"/>
  <c r="S1688" i="4"/>
  <c r="K1688" i="4" s="1"/>
  <c r="S1689" i="4"/>
  <c r="K1689" i="4" s="1"/>
  <c r="S1690" i="4"/>
  <c r="K1690" i="4" s="1"/>
  <c r="S1691" i="4"/>
  <c r="K1691" i="4" s="1"/>
  <c r="S1692" i="4"/>
  <c r="K1692" i="4" s="1"/>
  <c r="S1693" i="4"/>
  <c r="K1693" i="4" s="1"/>
  <c r="S1694" i="4"/>
  <c r="K1694" i="4" s="1"/>
  <c r="S1695" i="4"/>
  <c r="K1695" i="4" s="1"/>
  <c r="S1696" i="4"/>
  <c r="K1696" i="4" s="1"/>
  <c r="S1697" i="4"/>
  <c r="K1697" i="4" s="1"/>
  <c r="S1698" i="4"/>
  <c r="K1698" i="4" s="1"/>
  <c r="S1699" i="4"/>
  <c r="K1699" i="4" s="1"/>
  <c r="S1700" i="4"/>
  <c r="K1700" i="4" s="1"/>
  <c r="S1701" i="4"/>
  <c r="K1701" i="4" s="1"/>
  <c r="S1702" i="4"/>
  <c r="K1702" i="4" s="1"/>
  <c r="S1703" i="4"/>
  <c r="K1703" i="4" s="1"/>
  <c r="S1704" i="4"/>
  <c r="K1704" i="4" s="1"/>
  <c r="S1705" i="4"/>
  <c r="K1705" i="4" s="1"/>
  <c r="S1706" i="4"/>
  <c r="K1706" i="4" s="1"/>
  <c r="S1707" i="4"/>
  <c r="K1707" i="4" s="1"/>
  <c r="S1708" i="4"/>
  <c r="K1708" i="4" s="1"/>
  <c r="S1709" i="4"/>
  <c r="K1709" i="4" s="1"/>
  <c r="S1710" i="4"/>
  <c r="K1710" i="4" s="1"/>
  <c r="S1711" i="4"/>
  <c r="K1711" i="4" s="1"/>
  <c r="S1712" i="4"/>
  <c r="K1712" i="4" s="1"/>
  <c r="S1713" i="4"/>
  <c r="K1713" i="4" s="1"/>
  <c r="S1714" i="4"/>
  <c r="K1714" i="4" s="1"/>
  <c r="S1715" i="4"/>
  <c r="K1715" i="4" s="1"/>
  <c r="S1716" i="4"/>
  <c r="K1716" i="4" s="1"/>
  <c r="S1717" i="4"/>
  <c r="K1717" i="4" s="1"/>
  <c r="S1718" i="4"/>
  <c r="K1718" i="4" s="1"/>
  <c r="S1719" i="4"/>
  <c r="K1719" i="4" s="1"/>
  <c r="S1720" i="4"/>
  <c r="K1720" i="4" s="1"/>
  <c r="S1721" i="4"/>
  <c r="K1721" i="4" s="1"/>
  <c r="S1722" i="4"/>
  <c r="K1722" i="4" s="1"/>
  <c r="S1723" i="4"/>
  <c r="K1723" i="4" s="1"/>
  <c r="S1724" i="4"/>
  <c r="K1724" i="4" s="1"/>
  <c r="S1725" i="4"/>
  <c r="K1725" i="4" s="1"/>
  <c r="S1726" i="4"/>
  <c r="K1726" i="4" s="1"/>
  <c r="S1727" i="4"/>
  <c r="K1727" i="4" s="1"/>
  <c r="S1728" i="4"/>
  <c r="K1728" i="4" s="1"/>
  <c r="S1729" i="4"/>
  <c r="K1729" i="4" s="1"/>
  <c r="S1730" i="4"/>
  <c r="K1730" i="4" s="1"/>
  <c r="S1731" i="4"/>
  <c r="K1731" i="4" s="1"/>
  <c r="S1732" i="4"/>
  <c r="K1732" i="4" s="1"/>
  <c r="S1733" i="4"/>
  <c r="K1733" i="4" s="1"/>
  <c r="S1734" i="4"/>
  <c r="K1734" i="4" s="1"/>
  <c r="S1735" i="4"/>
  <c r="K1735" i="4" s="1"/>
  <c r="S1736" i="4"/>
  <c r="K1736" i="4" s="1"/>
  <c r="S1737" i="4"/>
  <c r="K1737" i="4" s="1"/>
  <c r="S1738" i="4"/>
  <c r="K1738" i="4" s="1"/>
  <c r="S1739" i="4"/>
  <c r="K1739" i="4" s="1"/>
  <c r="S1740" i="4"/>
  <c r="K1740" i="4" s="1"/>
  <c r="S1741" i="4"/>
  <c r="K1741" i="4" s="1"/>
  <c r="S1742" i="4"/>
  <c r="K1742" i="4" s="1"/>
  <c r="S1743" i="4"/>
  <c r="K1743" i="4" s="1"/>
  <c r="S1744" i="4"/>
  <c r="K1744" i="4" s="1"/>
  <c r="S1745" i="4"/>
  <c r="K1745" i="4" s="1"/>
  <c r="S1746" i="4"/>
  <c r="K1746" i="4" s="1"/>
  <c r="S1747" i="4"/>
  <c r="K1747" i="4" s="1"/>
  <c r="S1748" i="4"/>
  <c r="K1748" i="4" s="1"/>
  <c r="S1749" i="4"/>
  <c r="K1749" i="4" s="1"/>
  <c r="S1750" i="4"/>
  <c r="K1750" i="4" s="1"/>
  <c r="S1751" i="4"/>
  <c r="K1751" i="4" s="1"/>
  <c r="S1752" i="4"/>
  <c r="K1752" i="4" s="1"/>
  <c r="S1753" i="4"/>
  <c r="K1753" i="4" s="1"/>
  <c r="S1754" i="4"/>
  <c r="K1754" i="4" s="1"/>
  <c r="S1755" i="4"/>
  <c r="K1755" i="4" s="1"/>
  <c r="S1756" i="4"/>
  <c r="K1756" i="4" s="1"/>
  <c r="S1757" i="4"/>
  <c r="K1757" i="4" s="1"/>
  <c r="S1758" i="4"/>
  <c r="K1758" i="4" s="1"/>
  <c r="S1759" i="4"/>
  <c r="K1759" i="4" s="1"/>
  <c r="S1760" i="4"/>
  <c r="K1760" i="4" s="1"/>
  <c r="S1761" i="4"/>
  <c r="K1761" i="4" s="1"/>
  <c r="S1762" i="4"/>
  <c r="K1762" i="4" s="1"/>
  <c r="S1763" i="4"/>
  <c r="K1763" i="4" s="1"/>
  <c r="S1764" i="4"/>
  <c r="K1764" i="4" s="1"/>
  <c r="S1765" i="4"/>
  <c r="K1765" i="4" s="1"/>
  <c r="S1766" i="4"/>
  <c r="K1766" i="4" s="1"/>
  <c r="S1767" i="4"/>
  <c r="K1767" i="4" s="1"/>
  <c r="S1768" i="4"/>
  <c r="K1768" i="4" s="1"/>
  <c r="S1769" i="4"/>
  <c r="K1769" i="4" s="1"/>
  <c r="S1770" i="4"/>
  <c r="K1770" i="4" s="1"/>
  <c r="S1771" i="4"/>
  <c r="K1771" i="4" s="1"/>
  <c r="S1772" i="4"/>
  <c r="K1772" i="4" s="1"/>
  <c r="S1773" i="4"/>
  <c r="K1773" i="4" s="1"/>
  <c r="S1774" i="4"/>
  <c r="K1774" i="4" s="1"/>
  <c r="S1775" i="4"/>
  <c r="K1775" i="4" s="1"/>
  <c r="S1776" i="4"/>
  <c r="K1776" i="4" s="1"/>
  <c r="S1777" i="4"/>
  <c r="K1777" i="4" s="1"/>
  <c r="S1778" i="4"/>
  <c r="K1778" i="4" s="1"/>
  <c r="S1779" i="4"/>
  <c r="K1779" i="4" s="1"/>
  <c r="S1780" i="4"/>
  <c r="K1780" i="4" s="1"/>
  <c r="S1781" i="4"/>
  <c r="K1781" i="4" s="1"/>
  <c r="S1782" i="4"/>
  <c r="K1782" i="4" s="1"/>
  <c r="S1783" i="4"/>
  <c r="K1783" i="4" s="1"/>
  <c r="S1784" i="4"/>
  <c r="K1784" i="4" s="1"/>
  <c r="S1785" i="4"/>
  <c r="K1785" i="4" s="1"/>
  <c r="S1786" i="4"/>
  <c r="K1786" i="4" s="1"/>
  <c r="S1787" i="4"/>
  <c r="K1787" i="4" s="1"/>
  <c r="S1788" i="4"/>
  <c r="K1788" i="4" s="1"/>
  <c r="S1789" i="4"/>
  <c r="K1789" i="4" s="1"/>
  <c r="S1790" i="4"/>
  <c r="K1790" i="4" s="1"/>
  <c r="S1791" i="4"/>
  <c r="K1791" i="4" s="1"/>
  <c r="S1792" i="4"/>
  <c r="K1792" i="4" s="1"/>
  <c r="S1793" i="4"/>
  <c r="K1793" i="4" s="1"/>
  <c r="S1794" i="4"/>
  <c r="K1794" i="4" s="1"/>
  <c r="S1795" i="4"/>
  <c r="K1795" i="4" s="1"/>
  <c r="S1796" i="4"/>
  <c r="K1796" i="4" s="1"/>
  <c r="S1797" i="4"/>
  <c r="K1797" i="4" s="1"/>
  <c r="S1798" i="4"/>
  <c r="K1798" i="4" s="1"/>
  <c r="S1799" i="4"/>
  <c r="K1799" i="4" s="1"/>
  <c r="S1800" i="4"/>
  <c r="K1800" i="4" s="1"/>
  <c r="S1801" i="4"/>
  <c r="K1801" i="4" s="1"/>
  <c r="S1802" i="4"/>
  <c r="K1802" i="4" s="1"/>
  <c r="S1803" i="4"/>
  <c r="K1803" i="4" s="1"/>
  <c r="S1804" i="4"/>
  <c r="K1804" i="4" s="1"/>
  <c r="S1805" i="4"/>
  <c r="K1805" i="4" s="1"/>
  <c r="S1806" i="4"/>
  <c r="K1806" i="4" s="1"/>
  <c r="S1807" i="4"/>
  <c r="K1807" i="4" s="1"/>
  <c r="S1808" i="4"/>
  <c r="K1808" i="4" s="1"/>
  <c r="S1809" i="4"/>
  <c r="K1809" i="4" s="1"/>
  <c r="S1810" i="4"/>
  <c r="K1810" i="4" s="1"/>
  <c r="S1811" i="4"/>
  <c r="K1811" i="4" s="1"/>
  <c r="S1812" i="4"/>
  <c r="K1812" i="4" s="1"/>
  <c r="S1813" i="4"/>
  <c r="K1813" i="4" s="1"/>
  <c r="S1814" i="4"/>
  <c r="K1814" i="4" s="1"/>
  <c r="S1815" i="4"/>
  <c r="K1815" i="4" s="1"/>
  <c r="S1816" i="4"/>
  <c r="K1816" i="4" s="1"/>
  <c r="S1817" i="4"/>
  <c r="K1817" i="4" s="1"/>
  <c r="S1818" i="4"/>
  <c r="K1818" i="4" s="1"/>
  <c r="S1819" i="4"/>
  <c r="K1819" i="4" s="1"/>
  <c r="S1820" i="4"/>
  <c r="K1820" i="4" s="1"/>
  <c r="S1821" i="4"/>
  <c r="K1821" i="4" s="1"/>
  <c r="S1822" i="4"/>
  <c r="K1822" i="4" s="1"/>
  <c r="S1823" i="4"/>
  <c r="K1823" i="4" s="1"/>
  <c r="S1824" i="4"/>
  <c r="K1824" i="4" s="1"/>
  <c r="S1825" i="4"/>
  <c r="K1825" i="4" s="1"/>
  <c r="S1826" i="4"/>
  <c r="K1826" i="4" s="1"/>
  <c r="S1827" i="4"/>
  <c r="K1827" i="4" s="1"/>
  <c r="S1828" i="4"/>
  <c r="K1828" i="4" s="1"/>
  <c r="S1829" i="4"/>
  <c r="K1829" i="4" s="1"/>
  <c r="S1830" i="4"/>
  <c r="K1830" i="4" s="1"/>
  <c r="S1831" i="4"/>
  <c r="K1831" i="4" s="1"/>
  <c r="S1832" i="4"/>
  <c r="K1832" i="4" s="1"/>
  <c r="S1833" i="4"/>
  <c r="K1833" i="4" s="1"/>
  <c r="S1834" i="4"/>
  <c r="K1834" i="4" s="1"/>
  <c r="S1835" i="4"/>
  <c r="K1835" i="4" s="1"/>
  <c r="S1836" i="4"/>
  <c r="K1836" i="4" s="1"/>
  <c r="S1837" i="4"/>
  <c r="K1837" i="4" s="1"/>
  <c r="S1838" i="4"/>
  <c r="K1838" i="4" s="1"/>
  <c r="S1839" i="4"/>
  <c r="K1839" i="4" s="1"/>
  <c r="S1840" i="4"/>
  <c r="K1840" i="4" s="1"/>
  <c r="S1841" i="4"/>
  <c r="K1841" i="4" s="1"/>
  <c r="S1842" i="4"/>
  <c r="K1842" i="4" s="1"/>
  <c r="S1843" i="4"/>
  <c r="K1843" i="4" s="1"/>
  <c r="S1844" i="4"/>
  <c r="K1844" i="4" s="1"/>
  <c r="S1845" i="4"/>
  <c r="K1845" i="4" s="1"/>
  <c r="S1846" i="4"/>
  <c r="K1846" i="4" s="1"/>
  <c r="S1847" i="4"/>
  <c r="K1847" i="4" s="1"/>
  <c r="S1848" i="4"/>
  <c r="K1848" i="4" s="1"/>
  <c r="S1849" i="4"/>
  <c r="K1849" i="4" s="1"/>
  <c r="S1850" i="4"/>
  <c r="K1850" i="4" s="1"/>
  <c r="S1851" i="4"/>
  <c r="K1851" i="4" s="1"/>
  <c r="S1852" i="4"/>
  <c r="K1852" i="4" s="1"/>
  <c r="S1853" i="4"/>
  <c r="K1853" i="4" s="1"/>
  <c r="S1854" i="4"/>
  <c r="K1854" i="4" s="1"/>
  <c r="S1855" i="4"/>
  <c r="K1855" i="4" s="1"/>
  <c r="S1856" i="4"/>
  <c r="K1856" i="4" s="1"/>
  <c r="S1857" i="4"/>
  <c r="K1857" i="4" s="1"/>
  <c r="S1858" i="4"/>
  <c r="K1858" i="4" s="1"/>
  <c r="S1859" i="4"/>
  <c r="K1859" i="4" s="1"/>
  <c r="S1860" i="4"/>
  <c r="K1860" i="4" s="1"/>
  <c r="S1861" i="4"/>
  <c r="K1861" i="4" s="1"/>
  <c r="S1862" i="4"/>
  <c r="K1862" i="4" s="1"/>
  <c r="S1863" i="4"/>
  <c r="K1863" i="4" s="1"/>
  <c r="S1864" i="4"/>
  <c r="K1864" i="4" s="1"/>
  <c r="S1865" i="4"/>
  <c r="K1865" i="4" s="1"/>
  <c r="S1866" i="4"/>
  <c r="K1866" i="4" s="1"/>
  <c r="S1867" i="4"/>
  <c r="K1867" i="4" s="1"/>
  <c r="S1868" i="4"/>
  <c r="K1868" i="4" s="1"/>
  <c r="S1869" i="4"/>
  <c r="K1869" i="4" s="1"/>
  <c r="S1870" i="4"/>
  <c r="K1870" i="4" s="1"/>
  <c r="S1871" i="4"/>
  <c r="K1871" i="4" s="1"/>
  <c r="S1872" i="4"/>
  <c r="K1872" i="4" s="1"/>
  <c r="S1873" i="4"/>
  <c r="K1873" i="4" s="1"/>
  <c r="S1874" i="4"/>
  <c r="K1874" i="4" s="1"/>
  <c r="S1875" i="4"/>
  <c r="K1875" i="4" s="1"/>
  <c r="S1876" i="4"/>
  <c r="K1876" i="4" s="1"/>
  <c r="S1877" i="4"/>
  <c r="K1877" i="4" s="1"/>
  <c r="S1878" i="4"/>
  <c r="K1878" i="4" s="1"/>
  <c r="S1879" i="4"/>
  <c r="K1879" i="4" s="1"/>
  <c r="S1880" i="4"/>
  <c r="K1880" i="4" s="1"/>
  <c r="S1881" i="4"/>
  <c r="K1881" i="4" s="1"/>
  <c r="S1882" i="4"/>
  <c r="K1882" i="4" s="1"/>
  <c r="S1883" i="4"/>
  <c r="K1883" i="4" s="1"/>
  <c r="S1884" i="4"/>
  <c r="K1884" i="4" s="1"/>
  <c r="S1885" i="4"/>
  <c r="K1885" i="4" s="1"/>
  <c r="S1886" i="4"/>
  <c r="K1886" i="4" s="1"/>
  <c r="S1887" i="4"/>
  <c r="K1887" i="4" s="1"/>
  <c r="S1888" i="4"/>
  <c r="K1888" i="4" s="1"/>
  <c r="S1889" i="4"/>
  <c r="K1889" i="4" s="1"/>
  <c r="S1890" i="4"/>
  <c r="K1890" i="4" s="1"/>
  <c r="S1891" i="4"/>
  <c r="K1891" i="4" s="1"/>
  <c r="S1892" i="4"/>
  <c r="K1892" i="4" s="1"/>
  <c r="S1893" i="4"/>
  <c r="K1893" i="4" s="1"/>
  <c r="S1894" i="4"/>
  <c r="K1894" i="4" s="1"/>
  <c r="S1895" i="4"/>
  <c r="K1895" i="4" s="1"/>
  <c r="S1896" i="4"/>
  <c r="K1896" i="4" s="1"/>
  <c r="S1897" i="4"/>
  <c r="K1897" i="4" s="1"/>
  <c r="S1898" i="4"/>
  <c r="K1898" i="4" s="1"/>
  <c r="S1899" i="4"/>
  <c r="K1899" i="4" s="1"/>
  <c r="S1900" i="4"/>
  <c r="K1900" i="4" s="1"/>
  <c r="S1901" i="4"/>
  <c r="K1901" i="4" s="1"/>
  <c r="S1902" i="4"/>
  <c r="K1902" i="4" s="1"/>
  <c r="S1903" i="4"/>
  <c r="K1903" i="4" s="1"/>
  <c r="S1904" i="4"/>
  <c r="K1904" i="4" s="1"/>
  <c r="S1905" i="4"/>
  <c r="K1905" i="4" s="1"/>
  <c r="S1906" i="4"/>
  <c r="K1906" i="4" s="1"/>
  <c r="S1907" i="4"/>
  <c r="K1907" i="4" s="1"/>
  <c r="S1908" i="4"/>
  <c r="K1908" i="4" s="1"/>
  <c r="S1909" i="4"/>
  <c r="K1909" i="4" s="1"/>
  <c r="S1910" i="4"/>
  <c r="K1910" i="4" s="1"/>
  <c r="S1911" i="4"/>
  <c r="K1911" i="4" s="1"/>
  <c r="S1912" i="4"/>
  <c r="K1912" i="4" s="1"/>
  <c r="S1913" i="4"/>
  <c r="K1913" i="4" s="1"/>
  <c r="S1914" i="4"/>
  <c r="K1914" i="4" s="1"/>
  <c r="S1915" i="4"/>
  <c r="K1915" i="4" s="1"/>
  <c r="S1916" i="4"/>
  <c r="K1916" i="4" s="1"/>
  <c r="S1917" i="4"/>
  <c r="K1917" i="4" s="1"/>
  <c r="S1918" i="4"/>
  <c r="K1918" i="4" s="1"/>
  <c r="S1919" i="4"/>
  <c r="K1919" i="4" s="1"/>
  <c r="S1920" i="4"/>
  <c r="K1920" i="4" s="1"/>
  <c r="S1921" i="4"/>
  <c r="K1921" i="4" s="1"/>
  <c r="S1922" i="4"/>
  <c r="K1922" i="4" s="1"/>
  <c r="S1923" i="4"/>
  <c r="K1923" i="4" s="1"/>
  <c r="S1924" i="4"/>
  <c r="K1924" i="4" s="1"/>
  <c r="S1925" i="4"/>
  <c r="K1925" i="4" s="1"/>
  <c r="S1926" i="4"/>
  <c r="K1926" i="4" s="1"/>
  <c r="S1927" i="4"/>
  <c r="K1927" i="4" s="1"/>
  <c r="S1928" i="4"/>
  <c r="K1928" i="4" s="1"/>
  <c r="S1929" i="4"/>
  <c r="K1929" i="4" s="1"/>
  <c r="S1930" i="4"/>
  <c r="K1930" i="4" s="1"/>
  <c r="S1931" i="4"/>
  <c r="K1931" i="4" s="1"/>
  <c r="S1932" i="4"/>
  <c r="K1932" i="4" s="1"/>
  <c r="S1933" i="4"/>
  <c r="K1933" i="4" s="1"/>
  <c r="S1934" i="4"/>
  <c r="K1934" i="4" s="1"/>
  <c r="S1935" i="4"/>
  <c r="K1935" i="4" s="1"/>
  <c r="S1936" i="4"/>
  <c r="K1936" i="4" s="1"/>
  <c r="S1937" i="4"/>
  <c r="K1937" i="4" s="1"/>
  <c r="S1938" i="4"/>
  <c r="K1938" i="4" s="1"/>
  <c r="S1939" i="4"/>
  <c r="K1939" i="4" s="1"/>
  <c r="S1940" i="4"/>
  <c r="K1940" i="4" s="1"/>
  <c r="S1941" i="4"/>
  <c r="K1941" i="4" s="1"/>
  <c r="S1942" i="4"/>
  <c r="K1942" i="4" s="1"/>
  <c r="S1943" i="4"/>
  <c r="K1943" i="4" s="1"/>
  <c r="S1944" i="4"/>
  <c r="K1944" i="4" s="1"/>
  <c r="S1945" i="4"/>
  <c r="K1945" i="4" s="1"/>
  <c r="S1946" i="4"/>
  <c r="K1946" i="4" s="1"/>
  <c r="S1947" i="4"/>
  <c r="K1947" i="4" s="1"/>
  <c r="S1948" i="4"/>
  <c r="K1948" i="4" s="1"/>
  <c r="S1949" i="4"/>
  <c r="K1949" i="4" s="1"/>
  <c r="S1950" i="4"/>
  <c r="K1950" i="4" s="1"/>
  <c r="S1951" i="4"/>
  <c r="K1951" i="4" s="1"/>
  <c r="S1952" i="4"/>
  <c r="K1952" i="4" s="1"/>
  <c r="S1953" i="4"/>
  <c r="K1953" i="4" s="1"/>
  <c r="S1954" i="4"/>
  <c r="K1954" i="4" s="1"/>
  <c r="S1955" i="4"/>
  <c r="K1955" i="4" s="1"/>
  <c r="S1956" i="4"/>
  <c r="K1956" i="4" s="1"/>
  <c r="S1957" i="4"/>
  <c r="K1957" i="4" s="1"/>
  <c r="S1958" i="4"/>
  <c r="K1958" i="4" s="1"/>
  <c r="S1959" i="4"/>
  <c r="K1959" i="4" s="1"/>
  <c r="S1960" i="4"/>
  <c r="K1960" i="4" s="1"/>
  <c r="S1961" i="4"/>
  <c r="K1961" i="4" s="1"/>
  <c r="S1962" i="4"/>
  <c r="K1962" i="4" s="1"/>
  <c r="S1963" i="4"/>
  <c r="K1963" i="4" s="1"/>
  <c r="S1964" i="4"/>
  <c r="K1964" i="4" s="1"/>
  <c r="S1965" i="4"/>
  <c r="K1965" i="4" s="1"/>
  <c r="S1966" i="4"/>
  <c r="K1966" i="4" s="1"/>
  <c r="S1967" i="4"/>
  <c r="K1967" i="4" s="1"/>
  <c r="S1968" i="4"/>
  <c r="K1968" i="4" s="1"/>
  <c r="S1969" i="4"/>
  <c r="K1969" i="4" s="1"/>
  <c r="S1970" i="4"/>
  <c r="K1970" i="4" s="1"/>
  <c r="S1971" i="4"/>
  <c r="K1971" i="4" s="1"/>
  <c r="S1972" i="4"/>
  <c r="K1972" i="4" s="1"/>
  <c r="S1973" i="4"/>
  <c r="K1973" i="4" s="1"/>
  <c r="S1974" i="4"/>
  <c r="K1974" i="4" s="1"/>
  <c r="S1975" i="4"/>
  <c r="K1975" i="4" s="1"/>
  <c r="S1976" i="4"/>
  <c r="K1976" i="4" s="1"/>
  <c r="S1977" i="4"/>
  <c r="K1977" i="4" s="1"/>
  <c r="S1978" i="4"/>
  <c r="K1978" i="4" s="1"/>
  <c r="S1979" i="4"/>
  <c r="K1979" i="4" s="1"/>
  <c r="S1980" i="4"/>
  <c r="K1980" i="4" s="1"/>
  <c r="S1981" i="4"/>
  <c r="K1981" i="4" s="1"/>
  <c r="S1982" i="4"/>
  <c r="K1982" i="4" s="1"/>
  <c r="S1983" i="4"/>
  <c r="K1983" i="4" s="1"/>
  <c r="S1984" i="4"/>
  <c r="K1984" i="4" s="1"/>
  <c r="S1985" i="4"/>
  <c r="K1985" i="4" s="1"/>
  <c r="S1986" i="4"/>
  <c r="K1986" i="4" s="1"/>
  <c r="S1987" i="4"/>
  <c r="K1987" i="4" s="1"/>
  <c r="S1988" i="4"/>
  <c r="K1988" i="4" s="1"/>
  <c r="S1989" i="4"/>
  <c r="K1989" i="4" s="1"/>
  <c r="S1990" i="4"/>
  <c r="K1990" i="4" s="1"/>
  <c r="S1991" i="4"/>
  <c r="K1991" i="4" s="1"/>
  <c r="S1992" i="4"/>
  <c r="K1992" i="4" s="1"/>
  <c r="S1993" i="4"/>
  <c r="K1993" i="4" s="1"/>
  <c r="S1994" i="4"/>
  <c r="K1994" i="4" s="1"/>
  <c r="S1995" i="4"/>
  <c r="K1995" i="4" s="1"/>
  <c r="S1996" i="4"/>
  <c r="K1996" i="4" s="1"/>
  <c r="S1997" i="4"/>
  <c r="K1997" i="4" s="1"/>
  <c r="S1998" i="4"/>
  <c r="K1998" i="4" s="1"/>
  <c r="S1999" i="4"/>
  <c r="K1999" i="4" s="1"/>
  <c r="S2000" i="4"/>
  <c r="K2000" i="4" s="1"/>
  <c r="S2001" i="4"/>
  <c r="K2001" i="4" s="1"/>
  <c r="S2002" i="4"/>
  <c r="K2002" i="4" s="1"/>
  <c r="S2003" i="4"/>
  <c r="K2003" i="4" s="1"/>
  <c r="S2004" i="4"/>
  <c r="K2004" i="4" s="1"/>
  <c r="S2005" i="4"/>
  <c r="K2005" i="4" s="1"/>
  <c r="S2006" i="4"/>
  <c r="K2006" i="4" s="1"/>
  <c r="S2007" i="4"/>
  <c r="K2007" i="4" s="1"/>
  <c r="S2008" i="4"/>
  <c r="K2008" i="4" s="1"/>
  <c r="S2009" i="4"/>
  <c r="K2009" i="4" s="1"/>
  <c r="S2010" i="4"/>
  <c r="K2010" i="4" s="1"/>
  <c r="S2011" i="4"/>
  <c r="K2011" i="4" s="1"/>
  <c r="S2012" i="4"/>
  <c r="K2012" i="4" s="1"/>
  <c r="S2013" i="4"/>
  <c r="K2013" i="4" s="1"/>
  <c r="S2014" i="4"/>
  <c r="K2014" i="4" s="1"/>
  <c r="S2015" i="4"/>
  <c r="K2015" i="4" s="1"/>
  <c r="S2016" i="4"/>
  <c r="K2016" i="4" s="1"/>
  <c r="S2017" i="4"/>
  <c r="K2017" i="4" s="1"/>
  <c r="S2018" i="4"/>
  <c r="K2018" i="4" s="1"/>
  <c r="S2019" i="4"/>
  <c r="K2019" i="4" s="1"/>
  <c r="S2020" i="4"/>
  <c r="K2020" i="4" s="1"/>
  <c r="S2021" i="4"/>
  <c r="K2021" i="4" s="1"/>
  <c r="S2022" i="4"/>
  <c r="K2022" i="4" s="1"/>
  <c r="S2023" i="4"/>
  <c r="K2023" i="4" s="1"/>
  <c r="S2024" i="4"/>
  <c r="K2024" i="4" s="1"/>
  <c r="S2025" i="4"/>
  <c r="K2025" i="4" s="1"/>
  <c r="S2026" i="4"/>
  <c r="K2026" i="4" s="1"/>
  <c r="S2027" i="4"/>
  <c r="K2027" i="4" s="1"/>
  <c r="S2028" i="4"/>
  <c r="K2028" i="4" s="1"/>
  <c r="S2029" i="4"/>
  <c r="K2029" i="4" s="1"/>
  <c r="S2030" i="4"/>
  <c r="K2030" i="4" s="1"/>
  <c r="S2031" i="4"/>
  <c r="K2031" i="4" s="1"/>
  <c r="S2032" i="4"/>
  <c r="K2032" i="4" s="1"/>
  <c r="S2033" i="4"/>
  <c r="K2033" i="4" s="1"/>
  <c r="S2034" i="4"/>
  <c r="K2034" i="4" s="1"/>
  <c r="S2035" i="4"/>
  <c r="K2035" i="4" s="1"/>
  <c r="S2036" i="4"/>
  <c r="K2036" i="4" s="1"/>
  <c r="S2037" i="4"/>
  <c r="K2037" i="4" s="1"/>
  <c r="S2038" i="4"/>
  <c r="K2038" i="4" s="1"/>
  <c r="S2039" i="4"/>
  <c r="K2039" i="4" s="1"/>
  <c r="S2040" i="4"/>
  <c r="K2040" i="4" s="1"/>
  <c r="S2041" i="4"/>
  <c r="K2041" i="4" s="1"/>
  <c r="S2042" i="4"/>
  <c r="K2042" i="4" s="1"/>
  <c r="S2043" i="4"/>
  <c r="K2043" i="4" s="1"/>
  <c r="S2044" i="4"/>
  <c r="K2044" i="4" s="1"/>
  <c r="S2045" i="4"/>
  <c r="K2045" i="4" s="1"/>
  <c r="S2046" i="4"/>
  <c r="K2046" i="4" s="1"/>
  <c r="S2047" i="4"/>
  <c r="K2047" i="4" s="1"/>
  <c r="S2048" i="4"/>
  <c r="K2048" i="4" s="1"/>
  <c r="S2049" i="4"/>
  <c r="K2049" i="4" s="1"/>
  <c r="S2050" i="4"/>
  <c r="K2050" i="4" s="1"/>
  <c r="S2051" i="4"/>
  <c r="K2051" i="4" s="1"/>
  <c r="S2052" i="4"/>
  <c r="K2052" i="4" s="1"/>
  <c r="S2053" i="4"/>
  <c r="K2053" i="4" s="1"/>
  <c r="S2054" i="4"/>
  <c r="K2054" i="4" s="1"/>
  <c r="S2055" i="4"/>
  <c r="K2055" i="4" s="1"/>
  <c r="S2056" i="4"/>
  <c r="K2056" i="4" s="1"/>
  <c r="S2057" i="4"/>
  <c r="K2057" i="4" s="1"/>
  <c r="S2058" i="4"/>
  <c r="K2058" i="4" s="1"/>
  <c r="S2059" i="4"/>
  <c r="K2059" i="4" s="1"/>
  <c r="S2060" i="4"/>
  <c r="K2060" i="4" s="1"/>
  <c r="S2061" i="4"/>
  <c r="K2061" i="4" s="1"/>
  <c r="S2062" i="4"/>
  <c r="K2062" i="4" s="1"/>
  <c r="S2063" i="4"/>
  <c r="K2063" i="4" s="1"/>
  <c r="S2064" i="4"/>
  <c r="K2064" i="4" s="1"/>
  <c r="S2065" i="4"/>
  <c r="K2065" i="4" s="1"/>
  <c r="S2066" i="4"/>
  <c r="K2066" i="4" s="1"/>
  <c r="S2067" i="4"/>
  <c r="K2067" i="4" s="1"/>
  <c r="S2068" i="4"/>
  <c r="K2068" i="4" s="1"/>
  <c r="S2069" i="4"/>
  <c r="K2069" i="4" s="1"/>
  <c r="S2070" i="4"/>
  <c r="K2070" i="4" s="1"/>
  <c r="S2071" i="4"/>
  <c r="K2071" i="4" s="1"/>
  <c r="S2072" i="4"/>
  <c r="K2072" i="4" s="1"/>
  <c r="S2073" i="4"/>
  <c r="K2073" i="4" s="1"/>
  <c r="S2074" i="4"/>
  <c r="K2074" i="4" s="1"/>
  <c r="S2075" i="4"/>
  <c r="K2075" i="4" s="1"/>
  <c r="S2076" i="4"/>
  <c r="K2076" i="4" s="1"/>
  <c r="S2077" i="4"/>
  <c r="K2077" i="4" s="1"/>
  <c r="S2078" i="4"/>
  <c r="K2078" i="4" s="1"/>
  <c r="S2079" i="4"/>
  <c r="K2079" i="4" s="1"/>
  <c r="S2080" i="4"/>
  <c r="K2080" i="4" s="1"/>
  <c r="S2081" i="4"/>
  <c r="K2081" i="4" s="1"/>
  <c r="S2082" i="4"/>
  <c r="K2082" i="4" s="1"/>
  <c r="S2083" i="4"/>
  <c r="K2083" i="4" s="1"/>
  <c r="S2084" i="4"/>
  <c r="K2084" i="4" s="1"/>
  <c r="S2085" i="4"/>
  <c r="K2085" i="4" s="1"/>
  <c r="S2086" i="4"/>
  <c r="K2086" i="4" s="1"/>
  <c r="S2087" i="4"/>
  <c r="K2087" i="4" s="1"/>
  <c r="S2088" i="4"/>
  <c r="K2088" i="4" s="1"/>
  <c r="S2089" i="4"/>
  <c r="K2089" i="4" s="1"/>
  <c r="S2090" i="4"/>
  <c r="K2090" i="4" s="1"/>
  <c r="S2091" i="4"/>
  <c r="K2091" i="4" s="1"/>
  <c r="S2092" i="4"/>
  <c r="K2092" i="4" s="1"/>
  <c r="S2093" i="4"/>
  <c r="K2093" i="4" s="1"/>
  <c r="S2094" i="4"/>
  <c r="K2094" i="4" s="1"/>
  <c r="S2095" i="4"/>
  <c r="K2095" i="4" s="1"/>
  <c r="S2096" i="4"/>
  <c r="K2096" i="4" s="1"/>
  <c r="S2097" i="4"/>
  <c r="K2097" i="4" s="1"/>
  <c r="S2098" i="4"/>
  <c r="K2098" i="4" s="1"/>
  <c r="S2099" i="4"/>
  <c r="K2099" i="4" s="1"/>
  <c r="S2100" i="4"/>
  <c r="K2100" i="4" s="1"/>
  <c r="S2101" i="4"/>
  <c r="K2101" i="4" s="1"/>
  <c r="S2102" i="4"/>
  <c r="K2102" i="4" s="1"/>
  <c r="S2103" i="4"/>
  <c r="K2103" i="4" s="1"/>
  <c r="S2104" i="4"/>
  <c r="K2104" i="4" s="1"/>
  <c r="S2105" i="4"/>
  <c r="K2105" i="4" s="1"/>
  <c r="S2106" i="4"/>
  <c r="K2106" i="4" s="1"/>
  <c r="S2107" i="4"/>
  <c r="K2107" i="4" s="1"/>
  <c r="S2108" i="4"/>
  <c r="K2108" i="4" s="1"/>
  <c r="S2109" i="4"/>
  <c r="K2109" i="4" s="1"/>
  <c r="S2110" i="4"/>
  <c r="K2110" i="4" s="1"/>
  <c r="S2111" i="4"/>
  <c r="K2111" i="4" s="1"/>
  <c r="S2112" i="4"/>
  <c r="K2112" i="4" s="1"/>
  <c r="S2113" i="4"/>
  <c r="K2113" i="4" s="1"/>
  <c r="S2114" i="4"/>
  <c r="K2114" i="4" s="1"/>
  <c r="S2115" i="4"/>
  <c r="K2115" i="4" s="1"/>
  <c r="S2116" i="4"/>
  <c r="K2116" i="4" s="1"/>
  <c r="S2117" i="4"/>
  <c r="K2117" i="4" s="1"/>
  <c r="S2118" i="4"/>
  <c r="K2118" i="4" s="1"/>
  <c r="S2119" i="4"/>
  <c r="K2119" i="4" s="1"/>
  <c r="S2120" i="4"/>
  <c r="K2120" i="4" s="1"/>
  <c r="S2121" i="4"/>
  <c r="K2121" i="4" s="1"/>
  <c r="S2122" i="4"/>
  <c r="K2122" i="4" s="1"/>
  <c r="S2123" i="4"/>
  <c r="K2123" i="4" s="1"/>
  <c r="S2124" i="4"/>
  <c r="K2124" i="4" s="1"/>
  <c r="S2125" i="4"/>
  <c r="K2125" i="4" s="1"/>
  <c r="S2126" i="4"/>
  <c r="K2126" i="4" s="1"/>
  <c r="S2127" i="4"/>
  <c r="K2127" i="4" s="1"/>
  <c r="S2128" i="4"/>
  <c r="K2128" i="4" s="1"/>
  <c r="S2129" i="4"/>
  <c r="K2129" i="4" s="1"/>
  <c r="S2130" i="4"/>
  <c r="K2130" i="4" s="1"/>
  <c r="S2131" i="4"/>
  <c r="K2131" i="4" s="1"/>
  <c r="S2132" i="4"/>
  <c r="K2132" i="4" s="1"/>
  <c r="S2133" i="4"/>
  <c r="K2133" i="4" s="1"/>
  <c r="S2134" i="4"/>
  <c r="K2134" i="4" s="1"/>
  <c r="S2135" i="4"/>
  <c r="K2135" i="4" s="1"/>
  <c r="S2136" i="4"/>
  <c r="K2136" i="4" s="1"/>
  <c r="S2137" i="4"/>
  <c r="K2137" i="4" s="1"/>
  <c r="S2138" i="4"/>
  <c r="K2138" i="4" s="1"/>
  <c r="S2139" i="4"/>
  <c r="K2139" i="4" s="1"/>
  <c r="S2140" i="4"/>
  <c r="K2140" i="4" s="1"/>
  <c r="S2141" i="4"/>
  <c r="K2141" i="4" s="1"/>
  <c r="S2142" i="4"/>
  <c r="K2142" i="4" s="1"/>
  <c r="S2143" i="4"/>
  <c r="K2143" i="4" s="1"/>
  <c r="S2144" i="4"/>
  <c r="K2144" i="4" s="1"/>
  <c r="S2145" i="4"/>
  <c r="K2145" i="4" s="1"/>
  <c r="S2146" i="4"/>
  <c r="K2146" i="4" s="1"/>
  <c r="S2147" i="4"/>
  <c r="K2147" i="4" s="1"/>
  <c r="S2148" i="4"/>
  <c r="K2148" i="4" s="1"/>
  <c r="S2149" i="4"/>
  <c r="K2149" i="4" s="1"/>
  <c r="S2150" i="4"/>
  <c r="K2150" i="4" s="1"/>
  <c r="S2151" i="4"/>
  <c r="K2151" i="4" s="1"/>
  <c r="S2152" i="4"/>
  <c r="K2152" i="4" s="1"/>
  <c r="S2153" i="4"/>
  <c r="K2153" i="4" s="1"/>
  <c r="S2154" i="4"/>
  <c r="K2154" i="4" s="1"/>
  <c r="S2155" i="4"/>
  <c r="K2155" i="4" s="1"/>
  <c r="S2156" i="4"/>
  <c r="K2156" i="4" s="1"/>
  <c r="S2157" i="4"/>
  <c r="K2157" i="4" s="1"/>
  <c r="S2158" i="4"/>
  <c r="K2158" i="4" s="1"/>
  <c r="S2159" i="4"/>
  <c r="K2159" i="4" s="1"/>
  <c r="S2160" i="4"/>
  <c r="K2160" i="4" s="1"/>
  <c r="S2161" i="4"/>
  <c r="K2161" i="4" s="1"/>
  <c r="S2162" i="4"/>
  <c r="K2162" i="4" s="1"/>
  <c r="S2163" i="4"/>
  <c r="K2163" i="4" s="1"/>
  <c r="S2164" i="4"/>
  <c r="K2164" i="4" s="1"/>
  <c r="S2165" i="4"/>
  <c r="K2165" i="4" s="1"/>
  <c r="S2166" i="4"/>
  <c r="K2166" i="4" s="1"/>
  <c r="S2167" i="4"/>
  <c r="K2167" i="4" s="1"/>
  <c r="S2168" i="4"/>
  <c r="K2168" i="4" s="1"/>
  <c r="S2169" i="4"/>
  <c r="K2169" i="4" s="1"/>
  <c r="S2170" i="4"/>
  <c r="K2170" i="4" s="1"/>
  <c r="S2171" i="4"/>
  <c r="K2171" i="4" s="1"/>
  <c r="S2172" i="4"/>
  <c r="K2172" i="4" s="1"/>
  <c r="S2173" i="4"/>
  <c r="K2173" i="4" s="1"/>
  <c r="S2174" i="4"/>
  <c r="K2174" i="4" s="1"/>
  <c r="S2175" i="4"/>
  <c r="K2175" i="4" s="1"/>
  <c r="S2176" i="4"/>
  <c r="K2176" i="4" s="1"/>
  <c r="S2177" i="4"/>
  <c r="K2177" i="4" s="1"/>
  <c r="S2178" i="4"/>
  <c r="K2178" i="4" s="1"/>
  <c r="S2179" i="4"/>
  <c r="K2179" i="4" s="1"/>
  <c r="S2180" i="4"/>
  <c r="K2180" i="4" s="1"/>
  <c r="S2181" i="4"/>
  <c r="K2181" i="4" s="1"/>
  <c r="S2182" i="4"/>
  <c r="K2182" i="4" s="1"/>
  <c r="S2183" i="4"/>
  <c r="K2183" i="4" s="1"/>
  <c r="S2184" i="4"/>
  <c r="K2184" i="4" s="1"/>
  <c r="S2185" i="4"/>
  <c r="K2185" i="4" s="1"/>
  <c r="S2186" i="4"/>
  <c r="K2186" i="4" s="1"/>
  <c r="S2187" i="4"/>
  <c r="K2187" i="4" s="1"/>
  <c r="S2188" i="4"/>
  <c r="K2188" i="4" s="1"/>
  <c r="S2189" i="4"/>
  <c r="K2189" i="4" s="1"/>
  <c r="S2190" i="4"/>
  <c r="K2190" i="4" s="1"/>
  <c r="S2191" i="4"/>
  <c r="K2191" i="4" s="1"/>
  <c r="S2192" i="4"/>
  <c r="K2192" i="4" s="1"/>
  <c r="S2193" i="4"/>
  <c r="K2193" i="4" s="1"/>
  <c r="S2194" i="4"/>
  <c r="K2194" i="4" s="1"/>
  <c r="S2195" i="4"/>
  <c r="K2195" i="4" s="1"/>
  <c r="S2196" i="4"/>
  <c r="K2196" i="4" s="1"/>
  <c r="S2197" i="4"/>
  <c r="K2197" i="4" s="1"/>
  <c r="S2198" i="4"/>
  <c r="K2198" i="4" s="1"/>
  <c r="S2199" i="4"/>
  <c r="K2199" i="4" s="1"/>
  <c r="S2200" i="4"/>
  <c r="K2200" i="4" s="1"/>
  <c r="S2201" i="4"/>
  <c r="K2201" i="4" s="1"/>
  <c r="S2202" i="4"/>
  <c r="K2202" i="4" s="1"/>
  <c r="S2203" i="4"/>
  <c r="K2203" i="4" s="1"/>
  <c r="S2204" i="4"/>
  <c r="K2204" i="4" s="1"/>
  <c r="S2205" i="4"/>
  <c r="K2205" i="4" s="1"/>
  <c r="S2206" i="4"/>
  <c r="K2206" i="4" s="1"/>
  <c r="S2207" i="4"/>
  <c r="K2207" i="4" s="1"/>
  <c r="S2208" i="4"/>
  <c r="K2208" i="4" s="1"/>
  <c r="S2209" i="4"/>
  <c r="K2209" i="4" s="1"/>
  <c r="S2210" i="4"/>
  <c r="K2210" i="4" s="1"/>
  <c r="S2211" i="4"/>
  <c r="K2211" i="4" s="1"/>
  <c r="S2212" i="4"/>
  <c r="K2212" i="4" s="1"/>
  <c r="S2213" i="4"/>
  <c r="K2213" i="4" s="1"/>
  <c r="S2214" i="4"/>
  <c r="K2214" i="4" s="1"/>
  <c r="S2215" i="4"/>
  <c r="K2215" i="4" s="1"/>
  <c r="S2216" i="4"/>
  <c r="K2216" i="4" s="1"/>
  <c r="S2217" i="4"/>
  <c r="K2217" i="4" s="1"/>
  <c r="S2218" i="4"/>
  <c r="K2218" i="4" s="1"/>
  <c r="S2219" i="4"/>
  <c r="K2219" i="4" s="1"/>
  <c r="S2220" i="4"/>
  <c r="K2220" i="4" s="1"/>
  <c r="S2221" i="4"/>
  <c r="K2221" i="4" s="1"/>
  <c r="S2222" i="4"/>
  <c r="K2222" i="4" s="1"/>
  <c r="S2223" i="4"/>
  <c r="K2223" i="4" s="1"/>
  <c r="S2224" i="4"/>
  <c r="K2224" i="4" s="1"/>
  <c r="S2225" i="4"/>
  <c r="K2225" i="4" s="1"/>
  <c r="S2226" i="4"/>
  <c r="K2226" i="4" s="1"/>
  <c r="S2227" i="4"/>
  <c r="K2227" i="4" s="1"/>
  <c r="S2228" i="4"/>
  <c r="K2228" i="4" s="1"/>
  <c r="S2229" i="4"/>
  <c r="K2229" i="4" s="1"/>
  <c r="S2230" i="4"/>
  <c r="K2230" i="4" s="1"/>
  <c r="S2231" i="4"/>
  <c r="K2231" i="4" s="1"/>
  <c r="S2232" i="4"/>
  <c r="K2232" i="4" s="1"/>
  <c r="S2233" i="4"/>
  <c r="K2233" i="4" s="1"/>
  <c r="S2234" i="4"/>
  <c r="K2234" i="4" s="1"/>
  <c r="S2235" i="4"/>
  <c r="K2235" i="4" s="1"/>
  <c r="S2236" i="4"/>
  <c r="K2236" i="4" s="1"/>
  <c r="S2237" i="4"/>
  <c r="K2237" i="4" s="1"/>
  <c r="S2238" i="4"/>
  <c r="K2238" i="4" s="1"/>
  <c r="S2239" i="4"/>
  <c r="K2239" i="4" s="1"/>
  <c r="S2240" i="4"/>
  <c r="K2240" i="4" s="1"/>
  <c r="S2241" i="4"/>
  <c r="K2241" i="4" s="1"/>
  <c r="S2242" i="4"/>
  <c r="K2242" i="4" s="1"/>
  <c r="S2243" i="4"/>
  <c r="K2243" i="4" s="1"/>
  <c r="S2244" i="4"/>
  <c r="K2244" i="4" s="1"/>
  <c r="S2245" i="4"/>
  <c r="K2245" i="4" s="1"/>
  <c r="S2246" i="4"/>
  <c r="K2246" i="4" s="1"/>
  <c r="S2247" i="4"/>
  <c r="K2247" i="4" s="1"/>
  <c r="S2248" i="4"/>
  <c r="K2248" i="4" s="1"/>
  <c r="S2249" i="4"/>
  <c r="K2249" i="4" s="1"/>
  <c r="S2250" i="4"/>
  <c r="K2250" i="4" s="1"/>
  <c r="S2251" i="4"/>
  <c r="K2251" i="4" s="1"/>
  <c r="S2252" i="4"/>
  <c r="K2252" i="4" s="1"/>
  <c r="S2253" i="4"/>
  <c r="K2253" i="4" s="1"/>
  <c r="S2254" i="4"/>
  <c r="K2254" i="4" s="1"/>
  <c r="S2255" i="4"/>
  <c r="K2255" i="4" s="1"/>
  <c r="S2256" i="4"/>
  <c r="K2256" i="4" s="1"/>
  <c r="S2257" i="4"/>
  <c r="K2257" i="4" s="1"/>
  <c r="S2258" i="4"/>
  <c r="K2258" i="4" s="1"/>
  <c r="S2259" i="4"/>
  <c r="K2259" i="4" s="1"/>
  <c r="S2260" i="4"/>
  <c r="K2260" i="4" s="1"/>
  <c r="S2261" i="4"/>
  <c r="K2261" i="4" s="1"/>
  <c r="S2262" i="4"/>
  <c r="K2262" i="4" s="1"/>
  <c r="S2263" i="4"/>
  <c r="K2263" i="4" s="1"/>
  <c r="S2264" i="4"/>
  <c r="K2264" i="4" s="1"/>
  <c r="S2265" i="4"/>
  <c r="K2265" i="4" s="1"/>
  <c r="S2266" i="4"/>
  <c r="K2266" i="4" s="1"/>
  <c r="S2267" i="4"/>
  <c r="K2267" i="4" s="1"/>
  <c r="S2268" i="4"/>
  <c r="K2268" i="4" s="1"/>
  <c r="S2269" i="4"/>
  <c r="K2269" i="4" s="1"/>
  <c r="S2270" i="4"/>
  <c r="K2270" i="4" s="1"/>
  <c r="S2271" i="4"/>
  <c r="K2271" i="4" s="1"/>
  <c r="S2272" i="4"/>
  <c r="K2272" i="4" s="1"/>
  <c r="S2273" i="4"/>
  <c r="K2273" i="4" s="1"/>
  <c r="S2274" i="4"/>
  <c r="K2274" i="4" s="1"/>
  <c r="S2275" i="4"/>
  <c r="K2275" i="4" s="1"/>
  <c r="S2276" i="4"/>
  <c r="K2276" i="4" s="1"/>
  <c r="S2277" i="4"/>
  <c r="K2277" i="4" s="1"/>
  <c r="S2278" i="4"/>
  <c r="K2278" i="4" s="1"/>
  <c r="S2279" i="4"/>
  <c r="K2279" i="4" s="1"/>
  <c r="S2280" i="4"/>
  <c r="K2280" i="4" s="1"/>
  <c r="S2281" i="4"/>
  <c r="K2281" i="4" s="1"/>
  <c r="S2282" i="4"/>
  <c r="K2282" i="4" s="1"/>
  <c r="S2283" i="4"/>
  <c r="K2283" i="4" s="1"/>
  <c r="S2284" i="4"/>
  <c r="K2284" i="4" s="1"/>
  <c r="S2285" i="4"/>
  <c r="K2285" i="4" s="1"/>
  <c r="S2286" i="4"/>
  <c r="K2286" i="4" s="1"/>
  <c r="S2287" i="4"/>
  <c r="K2287" i="4" s="1"/>
  <c r="S2288" i="4"/>
  <c r="K2288" i="4" s="1"/>
  <c r="S2289" i="4"/>
  <c r="K2289" i="4" s="1"/>
  <c r="S2290" i="4"/>
  <c r="K2290" i="4" s="1"/>
  <c r="S2291" i="4"/>
  <c r="K2291" i="4" s="1"/>
  <c r="S2292" i="4"/>
  <c r="K2292" i="4" s="1"/>
  <c r="S2293" i="4"/>
  <c r="K2293" i="4" s="1"/>
  <c r="S2294" i="4"/>
  <c r="K2294" i="4" s="1"/>
  <c r="S2295" i="4"/>
  <c r="K2295" i="4" s="1"/>
  <c r="S2296" i="4"/>
  <c r="K2296" i="4" s="1"/>
  <c r="S2297" i="4"/>
  <c r="K2297" i="4" s="1"/>
  <c r="S2298" i="4"/>
  <c r="K2298" i="4" s="1"/>
  <c r="S2299" i="4"/>
  <c r="K2299" i="4" s="1"/>
  <c r="S2300" i="4"/>
  <c r="K2300" i="4" s="1"/>
  <c r="S2301" i="4"/>
  <c r="K2301" i="4" s="1"/>
  <c r="S2302" i="4"/>
  <c r="K2302" i="4" s="1"/>
  <c r="S2303" i="4"/>
  <c r="K2303" i="4" s="1"/>
  <c r="S2304" i="4"/>
  <c r="K2304" i="4" s="1"/>
  <c r="S2305" i="4"/>
  <c r="K2305" i="4" s="1"/>
  <c r="S2306" i="4"/>
  <c r="K2306" i="4" s="1"/>
  <c r="S2307" i="4"/>
  <c r="K2307" i="4" s="1"/>
  <c r="S2308" i="4"/>
  <c r="K2308" i="4" s="1"/>
  <c r="S2309" i="4"/>
  <c r="K2309" i="4" s="1"/>
  <c r="S2310" i="4"/>
  <c r="K2310" i="4" s="1"/>
  <c r="S2311" i="4"/>
  <c r="K2311" i="4" s="1"/>
  <c r="S2312" i="4"/>
  <c r="K2312" i="4" s="1"/>
  <c r="S2313" i="4"/>
  <c r="K2313" i="4" s="1"/>
  <c r="S2314" i="4"/>
  <c r="K2314" i="4" s="1"/>
  <c r="S2315" i="4"/>
  <c r="K2315" i="4" s="1"/>
  <c r="S2316" i="4"/>
  <c r="K2316" i="4" s="1"/>
  <c r="S2317" i="4"/>
  <c r="K2317" i="4" s="1"/>
  <c r="S2318" i="4"/>
  <c r="K2318" i="4" s="1"/>
  <c r="S2319" i="4"/>
  <c r="K2319" i="4" s="1"/>
  <c r="S2320" i="4"/>
  <c r="K2320" i="4" s="1"/>
  <c r="S2321" i="4"/>
  <c r="K2321" i="4" s="1"/>
  <c r="S2322" i="4"/>
  <c r="K2322" i="4" s="1"/>
  <c r="S2323" i="4"/>
  <c r="K2323" i="4" s="1"/>
  <c r="S2324" i="4"/>
  <c r="K2324" i="4" s="1"/>
  <c r="S2325" i="4"/>
  <c r="K2325" i="4" s="1"/>
  <c r="S2326" i="4"/>
  <c r="K2326" i="4" s="1"/>
  <c r="S2327" i="4"/>
  <c r="K2327" i="4" s="1"/>
  <c r="S2328" i="4"/>
  <c r="K2328" i="4" s="1"/>
  <c r="S2329" i="4"/>
  <c r="K2329" i="4" s="1"/>
  <c r="S2330" i="4"/>
  <c r="K2330" i="4" s="1"/>
  <c r="S2331" i="4"/>
  <c r="K2331" i="4" s="1"/>
  <c r="S2332" i="4"/>
  <c r="K2332" i="4" s="1"/>
  <c r="S2333" i="4"/>
  <c r="K2333" i="4" s="1"/>
  <c r="S2334" i="4"/>
  <c r="K2334" i="4" s="1"/>
  <c r="S2335" i="4"/>
  <c r="K2335" i="4" s="1"/>
  <c r="S2336" i="4"/>
  <c r="K2336" i="4" s="1"/>
  <c r="S2337" i="4"/>
  <c r="K2337" i="4" s="1"/>
  <c r="S2338" i="4"/>
  <c r="K2338" i="4" s="1"/>
  <c r="S2339" i="4"/>
  <c r="K2339" i="4" s="1"/>
  <c r="S2340" i="4"/>
  <c r="K2340" i="4" s="1"/>
  <c r="S2341" i="4"/>
  <c r="K2341" i="4" s="1"/>
  <c r="S2342" i="4"/>
  <c r="K2342" i="4" s="1"/>
  <c r="S2343" i="4"/>
  <c r="K2343" i="4" s="1"/>
  <c r="S2344" i="4"/>
  <c r="K2344" i="4" s="1"/>
  <c r="S2345" i="4"/>
  <c r="K2345" i="4" s="1"/>
  <c r="S2346" i="4"/>
  <c r="K2346" i="4" s="1"/>
  <c r="S2347" i="4"/>
  <c r="K2347" i="4" s="1"/>
  <c r="S2348" i="4"/>
  <c r="K2348" i="4" s="1"/>
  <c r="S2349" i="4"/>
  <c r="K2349" i="4" s="1"/>
  <c r="S2350" i="4"/>
  <c r="K2350" i="4" s="1"/>
  <c r="S2351" i="4"/>
  <c r="K2351" i="4" s="1"/>
  <c r="S2352" i="4"/>
  <c r="K2352" i="4" s="1"/>
  <c r="S2353" i="4"/>
  <c r="K2353" i="4" s="1"/>
  <c r="S2354" i="4"/>
  <c r="K2354" i="4" s="1"/>
  <c r="S2355" i="4"/>
  <c r="K2355" i="4" s="1"/>
  <c r="S2356" i="4"/>
  <c r="K2356" i="4" s="1"/>
  <c r="S2357" i="4"/>
  <c r="K2357" i="4" s="1"/>
  <c r="S2358" i="4"/>
  <c r="K2358" i="4" s="1"/>
  <c r="S2359" i="4"/>
  <c r="K2359" i="4" s="1"/>
  <c r="S2360" i="4"/>
  <c r="K2360" i="4" s="1"/>
  <c r="S2361" i="4"/>
  <c r="K2361" i="4" s="1"/>
  <c r="S2362" i="4"/>
  <c r="K2362" i="4" s="1"/>
  <c r="S2363" i="4"/>
  <c r="K2363" i="4" s="1"/>
  <c r="S2364" i="4"/>
  <c r="K2364" i="4" s="1"/>
  <c r="S2365" i="4"/>
  <c r="K2365" i="4" s="1"/>
  <c r="S2366" i="4"/>
  <c r="K2366" i="4" s="1"/>
  <c r="S2367" i="4"/>
  <c r="K2367" i="4" s="1"/>
  <c r="S2368" i="4"/>
  <c r="K2368" i="4" s="1"/>
  <c r="S2369" i="4"/>
  <c r="K2369" i="4" s="1"/>
  <c r="S2370" i="4"/>
  <c r="K2370" i="4" s="1"/>
  <c r="S2371" i="4"/>
  <c r="K2371" i="4" s="1"/>
  <c r="S2372" i="4"/>
  <c r="K2372" i="4" s="1"/>
  <c r="S2373" i="4"/>
  <c r="K2373" i="4" s="1"/>
  <c r="S2374" i="4"/>
  <c r="K2374" i="4" s="1"/>
  <c r="S2375" i="4"/>
  <c r="K2375" i="4" s="1"/>
  <c r="S2376" i="4"/>
  <c r="K2376" i="4" s="1"/>
  <c r="S2377" i="4"/>
  <c r="K2377" i="4" s="1"/>
  <c r="S2378" i="4"/>
  <c r="K2378" i="4" s="1"/>
  <c r="S2379" i="4"/>
  <c r="K2379" i="4" s="1"/>
  <c r="S2380" i="4"/>
  <c r="K2380" i="4" s="1"/>
  <c r="S2381" i="4"/>
  <c r="K2381" i="4" s="1"/>
  <c r="S2382" i="4"/>
  <c r="K2382" i="4" s="1"/>
  <c r="S2383" i="4"/>
  <c r="K2383" i="4" s="1"/>
  <c r="S2384" i="4"/>
  <c r="K2384" i="4" s="1"/>
  <c r="S2385" i="4"/>
  <c r="K2385" i="4" s="1"/>
  <c r="S2386" i="4"/>
  <c r="K2386" i="4" s="1"/>
  <c r="S2387" i="4"/>
  <c r="K2387" i="4" s="1"/>
  <c r="S2388" i="4"/>
  <c r="K2388" i="4" s="1"/>
  <c r="S2389" i="4"/>
  <c r="K2389" i="4" s="1"/>
  <c r="S2390" i="4"/>
  <c r="K2390" i="4" s="1"/>
  <c r="S2391" i="4"/>
  <c r="K2391" i="4" s="1"/>
  <c r="S2392" i="4"/>
  <c r="K2392" i="4" s="1"/>
  <c r="S2393" i="4"/>
  <c r="K2393" i="4" s="1"/>
  <c r="S2394" i="4"/>
  <c r="K2394" i="4" s="1"/>
  <c r="S2395" i="4"/>
  <c r="K2395" i="4" s="1"/>
  <c r="S2396" i="4"/>
  <c r="K2396" i="4" s="1"/>
  <c r="S2397" i="4"/>
  <c r="K2397" i="4" s="1"/>
  <c r="S2398" i="4"/>
  <c r="K2398" i="4" s="1"/>
  <c r="S2399" i="4"/>
  <c r="K2399" i="4" s="1"/>
  <c r="S2400" i="4"/>
  <c r="K2400" i="4" s="1"/>
  <c r="S2401" i="4"/>
  <c r="K2401" i="4" s="1"/>
  <c r="S2402" i="4"/>
  <c r="K2402" i="4" s="1"/>
  <c r="S2403" i="4"/>
  <c r="K2403" i="4" s="1"/>
  <c r="S2404" i="4"/>
  <c r="K2404" i="4" s="1"/>
  <c r="S2405" i="4"/>
  <c r="K2405" i="4" s="1"/>
  <c r="S2406" i="4"/>
  <c r="K2406" i="4" s="1"/>
  <c r="S2407" i="4"/>
  <c r="K2407" i="4" s="1"/>
  <c r="S2408" i="4"/>
  <c r="K2408" i="4" s="1"/>
  <c r="S2409" i="4"/>
  <c r="K2409" i="4" s="1"/>
  <c r="S2410" i="4"/>
  <c r="K2410" i="4" s="1"/>
  <c r="S2411" i="4"/>
  <c r="K2411" i="4" s="1"/>
  <c r="S2412" i="4"/>
  <c r="K2412" i="4" s="1"/>
  <c r="S2413" i="4"/>
  <c r="K2413" i="4" s="1"/>
  <c r="S2414" i="4"/>
  <c r="K2414" i="4" s="1"/>
  <c r="S2415" i="4"/>
  <c r="K2415" i="4" s="1"/>
  <c r="S2416" i="4"/>
  <c r="K2416" i="4" s="1"/>
  <c r="S2417" i="4"/>
  <c r="K2417" i="4" s="1"/>
  <c r="S2418" i="4"/>
  <c r="K2418" i="4" s="1"/>
  <c r="S2419" i="4"/>
  <c r="K2419" i="4" s="1"/>
  <c r="S2420" i="4"/>
  <c r="K2420" i="4" s="1"/>
  <c r="S2421" i="4"/>
  <c r="K2421" i="4" s="1"/>
  <c r="S2422" i="4"/>
  <c r="K2422" i="4" s="1"/>
  <c r="S2423" i="4"/>
  <c r="K2423" i="4" s="1"/>
  <c r="S2424" i="4"/>
  <c r="K2424" i="4" s="1"/>
  <c r="S2425" i="4"/>
  <c r="K2425" i="4" s="1"/>
  <c r="S2426" i="4"/>
  <c r="K2426" i="4" s="1"/>
  <c r="S2427" i="4"/>
  <c r="K2427" i="4" s="1"/>
  <c r="S2428" i="4"/>
  <c r="K2428" i="4" s="1"/>
  <c r="S2429" i="4"/>
  <c r="K2429" i="4" s="1"/>
  <c r="S2430" i="4"/>
  <c r="K2430" i="4" s="1"/>
  <c r="S2431" i="4"/>
  <c r="K2431" i="4" s="1"/>
  <c r="S2432" i="4"/>
  <c r="K2432" i="4" s="1"/>
  <c r="S2433" i="4"/>
  <c r="K2433" i="4" s="1"/>
  <c r="S2434" i="4"/>
  <c r="K2434" i="4" s="1"/>
  <c r="S2435" i="4"/>
  <c r="K2435" i="4" s="1"/>
  <c r="S2436" i="4"/>
  <c r="K2436" i="4" s="1"/>
  <c r="S2437" i="4"/>
  <c r="K2437" i="4" s="1"/>
  <c r="S2438" i="4"/>
  <c r="K2438" i="4" s="1"/>
  <c r="S2439" i="4"/>
  <c r="K2439" i="4" s="1"/>
  <c r="S2440" i="4"/>
  <c r="K2440" i="4" s="1"/>
  <c r="S2441" i="4"/>
  <c r="K2441" i="4" s="1"/>
  <c r="S2442" i="4"/>
  <c r="K2442" i="4" s="1"/>
  <c r="S2443" i="4"/>
  <c r="K2443" i="4" s="1"/>
  <c r="S2444" i="4"/>
  <c r="K2444" i="4" s="1"/>
  <c r="S2445" i="4"/>
  <c r="K2445" i="4" s="1"/>
  <c r="S2446" i="4"/>
  <c r="K2446" i="4" s="1"/>
  <c r="S2447" i="4"/>
  <c r="K2447" i="4" s="1"/>
  <c r="S2448" i="4"/>
  <c r="K2448" i="4" s="1"/>
  <c r="S2449" i="4"/>
  <c r="K2449" i="4" s="1"/>
  <c r="S2450" i="4"/>
  <c r="K2450" i="4" s="1"/>
  <c r="S2451" i="4"/>
  <c r="K2451" i="4" s="1"/>
  <c r="S2452" i="4"/>
  <c r="K2452" i="4" s="1"/>
  <c r="S2453" i="4"/>
  <c r="K2453" i="4" s="1"/>
  <c r="S2454" i="4"/>
  <c r="K2454" i="4" s="1"/>
  <c r="S2455" i="4"/>
  <c r="K2455" i="4" s="1"/>
  <c r="S2456" i="4"/>
  <c r="K2456" i="4" s="1"/>
  <c r="S2457" i="4"/>
  <c r="K2457" i="4" s="1"/>
  <c r="S2458" i="4"/>
  <c r="K2458" i="4" s="1"/>
  <c r="S2459" i="4"/>
  <c r="K2459" i="4" s="1"/>
  <c r="S2460" i="4"/>
  <c r="K2460" i="4" s="1"/>
  <c r="S2461" i="4"/>
  <c r="K2461" i="4" s="1"/>
  <c r="S2462" i="4"/>
  <c r="K2462" i="4" s="1"/>
  <c r="S2463" i="4"/>
  <c r="K2463" i="4" s="1"/>
  <c r="S2464" i="4"/>
  <c r="K2464" i="4" s="1"/>
  <c r="S2465" i="4"/>
  <c r="K2465" i="4" s="1"/>
  <c r="S2466" i="4"/>
  <c r="K2466" i="4" s="1"/>
  <c r="S2467" i="4"/>
  <c r="K2467" i="4" s="1"/>
  <c r="S2468" i="4"/>
  <c r="K2468" i="4" s="1"/>
  <c r="S2469" i="4"/>
  <c r="K2469" i="4" s="1"/>
  <c r="S2470" i="4"/>
  <c r="K2470" i="4" s="1"/>
  <c r="S2471" i="4"/>
  <c r="K2471" i="4" s="1"/>
  <c r="S2472" i="4"/>
  <c r="K2472" i="4" s="1"/>
  <c r="S2473" i="4"/>
  <c r="K2473" i="4" s="1"/>
  <c r="S2474" i="4"/>
  <c r="K2474" i="4" s="1"/>
  <c r="S2475" i="4"/>
  <c r="K2475" i="4" s="1"/>
  <c r="S2476" i="4"/>
  <c r="K2476" i="4" s="1"/>
  <c r="S2477" i="4"/>
  <c r="K2477" i="4" s="1"/>
  <c r="S2478" i="4"/>
  <c r="K2478" i="4" s="1"/>
  <c r="S2479" i="4"/>
  <c r="K2479" i="4" s="1"/>
  <c r="S2480" i="4"/>
  <c r="K2480" i="4" s="1"/>
  <c r="S2481" i="4"/>
  <c r="K2481" i="4" s="1"/>
  <c r="S2482" i="4"/>
  <c r="K2482" i="4" s="1"/>
  <c r="S2483" i="4"/>
  <c r="K2483" i="4" s="1"/>
  <c r="S2484" i="4"/>
  <c r="K2484" i="4" s="1"/>
  <c r="S2485" i="4"/>
  <c r="K2485" i="4" s="1"/>
  <c r="S2486" i="4"/>
  <c r="K2486" i="4" s="1"/>
  <c r="S2487" i="4"/>
  <c r="K2487" i="4" s="1"/>
  <c r="S2488" i="4"/>
  <c r="K2488" i="4" s="1"/>
  <c r="S2489" i="4"/>
  <c r="K2489" i="4" s="1"/>
  <c r="S2490" i="4"/>
  <c r="K2490" i="4" s="1"/>
  <c r="S2491" i="4"/>
  <c r="K2491" i="4" s="1"/>
  <c r="S2492" i="4"/>
  <c r="K2492" i="4" s="1"/>
  <c r="S2493" i="4"/>
  <c r="K2493" i="4" s="1"/>
  <c r="S2494" i="4"/>
  <c r="K2494" i="4" s="1"/>
  <c r="S2495" i="4"/>
  <c r="K2495" i="4" s="1"/>
  <c r="S2496" i="4"/>
  <c r="K2496" i="4" s="1"/>
  <c r="S2497" i="4"/>
  <c r="K2497" i="4" s="1"/>
  <c r="S2498" i="4"/>
  <c r="K2498" i="4" s="1"/>
  <c r="S2499" i="4"/>
  <c r="K2499" i="4" s="1"/>
  <c r="S2500" i="4"/>
  <c r="K2500" i="4" s="1"/>
  <c r="S2501" i="4"/>
  <c r="K2501" i="4" s="1"/>
  <c r="S2502" i="4"/>
  <c r="K2502" i="4" s="1"/>
  <c r="S2503" i="4"/>
  <c r="K2503" i="4" s="1"/>
  <c r="S2504" i="4"/>
  <c r="K2504" i="4" s="1"/>
  <c r="S2505" i="4"/>
  <c r="K2505" i="4" s="1"/>
  <c r="S2506" i="4"/>
  <c r="K2506" i="4" s="1"/>
  <c r="S2507" i="4"/>
  <c r="K2507" i="4" s="1"/>
  <c r="S2508" i="4"/>
  <c r="K2508" i="4" s="1"/>
  <c r="S2509" i="4"/>
  <c r="K2509" i="4" s="1"/>
  <c r="S2510" i="4"/>
  <c r="K2510" i="4" s="1"/>
  <c r="S2511" i="4"/>
  <c r="K2511" i="4" s="1"/>
  <c r="S2512" i="4"/>
  <c r="K2512" i="4" s="1"/>
  <c r="S2513" i="4"/>
  <c r="K2513" i="4" s="1"/>
  <c r="S2514" i="4"/>
  <c r="K2514" i="4" s="1"/>
  <c r="S2515" i="4"/>
  <c r="K2515" i="4" s="1"/>
  <c r="S2516" i="4"/>
  <c r="K2516" i="4" s="1"/>
  <c r="S2517" i="4"/>
  <c r="K2517" i="4" s="1"/>
  <c r="S2518" i="4"/>
  <c r="K2518" i="4" s="1"/>
  <c r="S2519" i="4"/>
  <c r="K2519" i="4" s="1"/>
  <c r="S2520" i="4"/>
  <c r="K2520" i="4" s="1"/>
  <c r="S2521" i="4"/>
  <c r="K2521" i="4" s="1"/>
  <c r="S2522" i="4"/>
  <c r="K2522" i="4" s="1"/>
  <c r="S2523" i="4"/>
  <c r="K2523" i="4" s="1"/>
  <c r="S2524" i="4"/>
  <c r="K2524" i="4" s="1"/>
  <c r="S2525" i="4"/>
  <c r="K2525" i="4" s="1"/>
  <c r="S2526" i="4"/>
  <c r="K2526" i="4" s="1"/>
  <c r="S2527" i="4"/>
  <c r="K2527" i="4" s="1"/>
  <c r="S2528" i="4"/>
  <c r="K2528" i="4" s="1"/>
  <c r="S2529" i="4"/>
  <c r="K2529" i="4" s="1"/>
  <c r="S2530" i="4"/>
  <c r="K2530" i="4" s="1"/>
  <c r="S2531" i="4"/>
  <c r="K2531" i="4" s="1"/>
  <c r="S2532" i="4"/>
  <c r="K2532" i="4" s="1"/>
  <c r="S2533" i="4"/>
  <c r="K2533" i="4" s="1"/>
  <c r="S2534" i="4"/>
  <c r="K2534" i="4" s="1"/>
  <c r="S2535" i="4"/>
  <c r="K2535" i="4" s="1"/>
  <c r="S2536" i="4"/>
  <c r="K2536" i="4" s="1"/>
  <c r="S2537" i="4"/>
  <c r="K2537" i="4" s="1"/>
  <c r="S2538" i="4"/>
  <c r="K2538" i="4" s="1"/>
  <c r="S2539" i="4"/>
  <c r="K2539" i="4" s="1"/>
  <c r="S2540" i="4"/>
  <c r="K2540" i="4" s="1"/>
  <c r="S2541" i="4"/>
  <c r="K2541" i="4" s="1"/>
  <c r="S2542" i="4"/>
  <c r="K2542" i="4" s="1"/>
  <c r="S2543" i="4"/>
  <c r="K2543" i="4" s="1"/>
  <c r="S2544" i="4"/>
  <c r="K2544" i="4" s="1"/>
  <c r="S2545" i="4"/>
  <c r="K2545" i="4" s="1"/>
  <c r="S2546" i="4"/>
  <c r="K2546" i="4" s="1"/>
  <c r="S2547" i="4"/>
  <c r="K2547" i="4" s="1"/>
  <c r="S2548" i="4"/>
  <c r="K2548" i="4" s="1"/>
  <c r="S2549" i="4"/>
  <c r="K2549" i="4" s="1"/>
  <c r="S2550" i="4"/>
  <c r="K2550" i="4" s="1"/>
  <c r="S2551" i="4"/>
  <c r="K2551" i="4" s="1"/>
  <c r="S2552" i="4"/>
  <c r="K2552" i="4" s="1"/>
  <c r="S2553" i="4"/>
  <c r="K2553" i="4" s="1"/>
  <c r="S2554" i="4"/>
  <c r="K2554" i="4" s="1"/>
  <c r="S2555" i="4"/>
  <c r="K2555" i="4" s="1"/>
  <c r="S2556" i="4"/>
  <c r="K2556" i="4" s="1"/>
  <c r="S2557" i="4"/>
  <c r="K2557" i="4" s="1"/>
  <c r="S2558" i="4"/>
  <c r="K2558" i="4" s="1"/>
  <c r="S2559" i="4"/>
  <c r="K2559" i="4" s="1"/>
  <c r="S2560" i="4"/>
  <c r="K2560" i="4" s="1"/>
  <c r="S2561" i="4"/>
  <c r="K2561" i="4" s="1"/>
  <c r="S2562" i="4"/>
  <c r="K2562" i="4" s="1"/>
  <c r="S2563" i="4"/>
  <c r="K2563" i="4" s="1"/>
  <c r="S2564" i="4"/>
  <c r="K2564" i="4" s="1"/>
  <c r="S2565" i="4"/>
  <c r="K2565" i="4" s="1"/>
  <c r="S2566" i="4"/>
  <c r="K2566" i="4" s="1"/>
  <c r="S2567" i="4"/>
  <c r="K2567" i="4" s="1"/>
  <c r="S2568" i="4"/>
  <c r="K2568" i="4" s="1"/>
  <c r="S2569" i="4"/>
  <c r="K2569" i="4" s="1"/>
  <c r="S2570" i="4"/>
  <c r="K2570" i="4" s="1"/>
  <c r="S2571" i="4"/>
  <c r="K2571" i="4" s="1"/>
  <c r="S2572" i="4"/>
  <c r="K2572" i="4" s="1"/>
  <c r="S2573" i="4"/>
  <c r="K2573" i="4" s="1"/>
  <c r="S2574" i="4"/>
  <c r="K2574" i="4" s="1"/>
  <c r="S2575" i="4"/>
  <c r="K2575" i="4" s="1"/>
  <c r="S2576" i="4"/>
  <c r="K2576" i="4" s="1"/>
  <c r="S2577" i="4"/>
  <c r="K2577" i="4" s="1"/>
  <c r="S2578" i="4"/>
  <c r="K2578" i="4" s="1"/>
  <c r="S2579" i="4"/>
  <c r="K2579" i="4" s="1"/>
  <c r="S2580" i="4"/>
  <c r="K2580" i="4" s="1"/>
  <c r="S2581" i="4"/>
  <c r="K2581" i="4" s="1"/>
  <c r="S2582" i="4"/>
  <c r="K2582" i="4" s="1"/>
  <c r="S2583" i="4"/>
  <c r="K2583" i="4" s="1"/>
  <c r="S2584" i="4"/>
  <c r="K2584" i="4" s="1"/>
  <c r="S2585" i="4"/>
  <c r="K2585" i="4" s="1"/>
  <c r="S2586" i="4"/>
  <c r="K2586" i="4" s="1"/>
  <c r="S2587" i="4"/>
  <c r="K2587" i="4" s="1"/>
  <c r="S2588" i="4"/>
  <c r="K2588" i="4" s="1"/>
  <c r="S2589" i="4"/>
  <c r="K2589" i="4" s="1"/>
  <c r="S2590" i="4"/>
  <c r="K2590" i="4" s="1"/>
  <c r="S2591" i="4"/>
  <c r="K2591" i="4" s="1"/>
  <c r="S2592" i="4"/>
  <c r="K2592" i="4" s="1"/>
  <c r="S2593" i="4"/>
  <c r="K2593" i="4" s="1"/>
  <c r="S2594" i="4"/>
  <c r="K2594" i="4" s="1"/>
  <c r="S2595" i="4"/>
  <c r="K2595" i="4" s="1"/>
  <c r="S2596" i="4"/>
  <c r="K2596" i="4" s="1"/>
  <c r="S2597" i="4"/>
  <c r="K2597" i="4" s="1"/>
  <c r="S2598" i="4"/>
  <c r="K2598" i="4" s="1"/>
  <c r="S2599" i="4"/>
  <c r="K2599" i="4" s="1"/>
  <c r="S2600" i="4"/>
  <c r="K2600" i="4" s="1"/>
  <c r="S2601" i="4"/>
  <c r="K2601" i="4" s="1"/>
  <c r="S2602" i="4"/>
  <c r="K2602" i="4" s="1"/>
  <c r="S2603" i="4"/>
  <c r="K2603" i="4" s="1"/>
  <c r="S2604" i="4"/>
  <c r="K2604" i="4" s="1"/>
  <c r="S2605" i="4"/>
  <c r="K2605" i="4" s="1"/>
  <c r="S2606" i="4"/>
  <c r="K2606" i="4" s="1"/>
  <c r="S2607" i="4"/>
  <c r="K2607" i="4" s="1"/>
  <c r="S2608" i="4"/>
  <c r="K2608" i="4" s="1"/>
  <c r="S2609" i="4"/>
  <c r="K2609" i="4" s="1"/>
  <c r="S2610" i="4"/>
  <c r="K2610" i="4" s="1"/>
  <c r="S2611" i="4"/>
  <c r="K2611" i="4" s="1"/>
  <c r="S2612" i="4"/>
  <c r="K2612" i="4" s="1"/>
  <c r="S2613" i="4"/>
  <c r="K2613" i="4" s="1"/>
  <c r="S2614" i="4"/>
  <c r="K2614" i="4" s="1"/>
  <c r="S2615" i="4"/>
  <c r="K2615" i="4" s="1"/>
  <c r="S2616" i="4"/>
  <c r="K2616" i="4" s="1"/>
  <c r="S2617" i="4"/>
  <c r="K2617" i="4" s="1"/>
  <c r="S2618" i="4"/>
  <c r="K2618" i="4" s="1"/>
  <c r="S2619" i="4"/>
  <c r="K2619" i="4" s="1"/>
  <c r="S2620" i="4"/>
  <c r="K2620" i="4" s="1"/>
  <c r="S2621" i="4"/>
  <c r="K2621" i="4" s="1"/>
  <c r="S2622" i="4"/>
  <c r="K2622" i="4" s="1"/>
  <c r="S2623" i="4"/>
  <c r="K2623" i="4" s="1"/>
  <c r="S2624" i="4"/>
  <c r="K2624" i="4" s="1"/>
  <c r="S2625" i="4"/>
  <c r="K2625" i="4" s="1"/>
  <c r="S2626" i="4"/>
  <c r="K2626" i="4" s="1"/>
  <c r="S2627" i="4"/>
  <c r="K2627" i="4" s="1"/>
  <c r="S2628" i="4"/>
  <c r="K2628" i="4" s="1"/>
  <c r="S2629" i="4"/>
  <c r="K2629" i="4" s="1"/>
  <c r="S2630" i="4"/>
  <c r="K2630" i="4" s="1"/>
  <c r="S2631" i="4"/>
  <c r="K2631" i="4" s="1"/>
  <c r="S2632" i="4"/>
  <c r="K2632" i="4" s="1"/>
  <c r="S2633" i="4"/>
  <c r="K2633" i="4" s="1"/>
  <c r="S2634" i="4"/>
  <c r="K2634" i="4" s="1"/>
  <c r="S2635" i="4"/>
  <c r="K2635" i="4" s="1"/>
  <c r="S2636" i="4"/>
  <c r="K2636" i="4" s="1"/>
  <c r="S2637" i="4"/>
  <c r="K2637" i="4" s="1"/>
  <c r="S2638" i="4"/>
  <c r="K2638" i="4" s="1"/>
  <c r="S2639" i="4"/>
  <c r="K2639" i="4" s="1"/>
  <c r="S2640" i="4"/>
  <c r="K2640" i="4" s="1"/>
  <c r="S2641" i="4"/>
  <c r="K2641" i="4" s="1"/>
  <c r="S2642" i="4"/>
  <c r="K2642" i="4" s="1"/>
  <c r="S2643" i="4"/>
  <c r="K2643" i="4" s="1"/>
  <c r="S2644" i="4"/>
  <c r="K2644" i="4" s="1"/>
  <c r="S2645" i="4"/>
  <c r="K2645" i="4" s="1"/>
  <c r="S2646" i="4"/>
  <c r="K2646" i="4" s="1"/>
  <c r="S2647" i="4"/>
  <c r="K2647" i="4" s="1"/>
  <c r="S2648" i="4"/>
  <c r="K2648" i="4" s="1"/>
  <c r="S2649" i="4"/>
  <c r="K2649" i="4" s="1"/>
  <c r="S2650" i="4"/>
  <c r="K2650" i="4" s="1"/>
  <c r="S2651" i="4"/>
  <c r="K2651" i="4" s="1"/>
  <c r="S2652" i="4"/>
  <c r="K2652" i="4" s="1"/>
  <c r="S2653" i="4"/>
  <c r="K2653" i="4" s="1"/>
  <c r="S2654" i="4"/>
  <c r="K2654" i="4" s="1"/>
  <c r="S2655" i="4"/>
  <c r="K2655" i="4" s="1"/>
  <c r="S2656" i="4"/>
  <c r="K2656" i="4" s="1"/>
  <c r="S2657" i="4"/>
  <c r="K2657" i="4" s="1"/>
  <c r="S2658" i="4"/>
  <c r="K2658" i="4" s="1"/>
  <c r="S2659" i="4"/>
  <c r="K2659" i="4" s="1"/>
  <c r="S2660" i="4"/>
  <c r="K2660" i="4" s="1"/>
  <c r="S2661" i="4"/>
  <c r="K2661" i="4" s="1"/>
  <c r="S2662" i="4"/>
  <c r="K2662" i="4" s="1"/>
  <c r="S2663" i="4"/>
  <c r="K2663" i="4" s="1"/>
  <c r="S2664" i="4"/>
  <c r="K2664" i="4" s="1"/>
  <c r="S2665" i="4"/>
  <c r="K2665" i="4" s="1"/>
  <c r="S2666" i="4"/>
  <c r="K2666" i="4" s="1"/>
  <c r="S2667" i="4"/>
  <c r="K2667" i="4" s="1"/>
  <c r="S2668" i="4"/>
  <c r="K2668" i="4" s="1"/>
  <c r="S2669" i="4"/>
  <c r="K2669" i="4" s="1"/>
  <c r="S2670" i="4"/>
  <c r="K2670" i="4" s="1"/>
  <c r="S2671" i="4"/>
  <c r="K2671" i="4" s="1"/>
  <c r="S2672" i="4"/>
  <c r="K2672" i="4" s="1"/>
  <c r="S2673" i="4"/>
  <c r="K2673" i="4" s="1"/>
  <c r="S2674" i="4"/>
  <c r="K2674" i="4" s="1"/>
  <c r="S2675" i="4"/>
  <c r="K2675" i="4" s="1"/>
  <c r="S2676" i="4"/>
  <c r="K2676" i="4" s="1"/>
  <c r="S2677" i="4"/>
  <c r="K2677" i="4" s="1"/>
  <c r="S2678" i="4"/>
  <c r="K2678" i="4" s="1"/>
  <c r="S2679" i="4"/>
  <c r="K2679" i="4" s="1"/>
  <c r="S2680" i="4"/>
  <c r="K2680" i="4" s="1"/>
  <c r="S2681" i="4"/>
  <c r="K2681" i="4" s="1"/>
  <c r="S2682" i="4"/>
  <c r="K2682" i="4" s="1"/>
  <c r="S2683" i="4"/>
  <c r="K2683" i="4" s="1"/>
  <c r="S2684" i="4"/>
  <c r="K2684" i="4" s="1"/>
  <c r="S2685" i="4"/>
  <c r="K2685" i="4" s="1"/>
  <c r="S2686" i="4"/>
  <c r="K2686" i="4" s="1"/>
  <c r="S2687" i="4"/>
  <c r="K2687" i="4" s="1"/>
  <c r="S2688" i="4"/>
  <c r="K2688" i="4" s="1"/>
  <c r="S2689" i="4"/>
  <c r="K2689" i="4" s="1"/>
  <c r="S2690" i="4"/>
  <c r="K2690" i="4" s="1"/>
  <c r="S2691" i="4"/>
  <c r="K2691" i="4" s="1"/>
  <c r="S2692" i="4"/>
  <c r="K2692" i="4" s="1"/>
  <c r="S2693" i="4"/>
  <c r="K2693" i="4" s="1"/>
  <c r="S2694" i="4"/>
  <c r="K2694" i="4" s="1"/>
  <c r="S2695" i="4"/>
  <c r="K2695" i="4" s="1"/>
  <c r="S2696" i="4"/>
  <c r="K2696" i="4" s="1"/>
  <c r="S2697" i="4"/>
  <c r="K2697" i="4" s="1"/>
  <c r="S2698" i="4"/>
  <c r="K2698" i="4" s="1"/>
  <c r="S2699" i="4"/>
  <c r="K2699" i="4" s="1"/>
  <c r="S2700" i="4"/>
  <c r="K2700" i="4" s="1"/>
  <c r="S2701" i="4"/>
  <c r="K2701" i="4" s="1"/>
  <c r="S2702" i="4"/>
  <c r="K2702" i="4" s="1"/>
  <c r="S2703" i="4"/>
  <c r="K2703" i="4" s="1"/>
  <c r="S2704" i="4"/>
  <c r="K2704" i="4" s="1"/>
  <c r="S2705" i="4"/>
  <c r="K2705" i="4" s="1"/>
  <c r="S2706" i="4"/>
  <c r="K2706" i="4" s="1"/>
  <c r="S2707" i="4"/>
  <c r="K2707" i="4" s="1"/>
  <c r="S2708" i="4"/>
  <c r="K2708" i="4" s="1"/>
  <c r="S2709" i="4"/>
  <c r="K2709" i="4" s="1"/>
  <c r="S2710" i="4"/>
  <c r="K2710" i="4" s="1"/>
  <c r="S2711" i="4"/>
  <c r="K2711" i="4" s="1"/>
  <c r="S2712" i="4"/>
  <c r="K2712" i="4" s="1"/>
  <c r="S2713" i="4"/>
  <c r="K2713" i="4" s="1"/>
  <c r="S2714" i="4"/>
  <c r="K2714" i="4" s="1"/>
  <c r="S2715" i="4"/>
  <c r="K2715" i="4" s="1"/>
  <c r="S2716" i="4"/>
  <c r="K2716" i="4" s="1"/>
  <c r="S2717" i="4"/>
  <c r="K2717" i="4" s="1"/>
  <c r="S2718" i="4"/>
  <c r="K2718" i="4" s="1"/>
  <c r="S2719" i="4"/>
  <c r="K2719" i="4" s="1"/>
  <c r="S2720" i="4"/>
  <c r="K2720" i="4" s="1"/>
  <c r="S2721" i="4"/>
  <c r="K2721" i="4" s="1"/>
  <c r="S2722" i="4"/>
  <c r="K2722" i="4" s="1"/>
  <c r="S2723" i="4"/>
  <c r="K2723" i="4" s="1"/>
  <c r="S2724" i="4"/>
  <c r="K2724" i="4" s="1"/>
  <c r="S2725" i="4"/>
  <c r="K2725" i="4" s="1"/>
  <c r="S2726" i="4"/>
  <c r="K2726" i="4" s="1"/>
  <c r="S2727" i="4"/>
  <c r="K2727" i="4" s="1"/>
  <c r="S2728" i="4"/>
  <c r="K2728" i="4" s="1"/>
  <c r="S2729" i="4"/>
  <c r="K2729" i="4" s="1"/>
  <c r="S2730" i="4"/>
  <c r="K2730" i="4" s="1"/>
  <c r="S2731" i="4"/>
  <c r="K2731" i="4" s="1"/>
  <c r="S2732" i="4"/>
  <c r="K2732" i="4" s="1"/>
  <c r="S2733" i="4"/>
  <c r="K2733" i="4" s="1"/>
  <c r="S2734" i="4"/>
  <c r="K2734" i="4" s="1"/>
  <c r="S2735" i="4"/>
  <c r="K2735" i="4" s="1"/>
  <c r="S2736" i="4"/>
  <c r="K2736" i="4" s="1"/>
  <c r="S2737" i="4"/>
  <c r="K2737" i="4" s="1"/>
  <c r="S2738" i="4"/>
  <c r="K2738" i="4" s="1"/>
  <c r="S2739" i="4"/>
  <c r="K2739" i="4" s="1"/>
  <c r="S2740" i="4"/>
  <c r="K2740" i="4" s="1"/>
  <c r="S2741" i="4"/>
  <c r="K2741" i="4" s="1"/>
  <c r="S2742" i="4"/>
  <c r="K2742" i="4" s="1"/>
  <c r="S2743" i="4"/>
  <c r="K2743" i="4" s="1"/>
  <c r="S2744" i="4"/>
  <c r="K2744" i="4" s="1"/>
  <c r="S2745" i="4"/>
  <c r="K2745" i="4" s="1"/>
  <c r="S2746" i="4"/>
  <c r="K2746" i="4" s="1"/>
  <c r="S2747" i="4"/>
  <c r="K2747" i="4" s="1"/>
  <c r="S2748" i="4"/>
  <c r="K2748" i="4" s="1"/>
  <c r="S2749" i="4"/>
  <c r="K2749" i="4" s="1"/>
  <c r="S2750" i="4"/>
  <c r="K2750" i="4" s="1"/>
  <c r="S2751" i="4"/>
  <c r="K2751" i="4" s="1"/>
  <c r="S2752" i="4"/>
  <c r="K2752" i="4" s="1"/>
  <c r="S2753" i="4"/>
  <c r="K2753" i="4" s="1"/>
  <c r="S2754" i="4"/>
  <c r="K2754" i="4" s="1"/>
  <c r="S2755" i="4"/>
  <c r="K2755" i="4" s="1"/>
  <c r="S2756" i="4"/>
  <c r="K2756" i="4" s="1"/>
  <c r="S2757" i="4"/>
  <c r="K2757" i="4" s="1"/>
  <c r="S2758" i="4"/>
  <c r="K2758" i="4" s="1"/>
  <c r="S2759" i="4"/>
  <c r="K2759" i="4" s="1"/>
  <c r="S2760" i="4"/>
  <c r="K2760" i="4" s="1"/>
  <c r="S2761" i="4"/>
  <c r="K2761" i="4" s="1"/>
  <c r="S2762" i="4"/>
  <c r="K2762" i="4" s="1"/>
  <c r="S2763" i="4"/>
  <c r="K2763" i="4" s="1"/>
  <c r="S2764" i="4"/>
  <c r="K2764" i="4" s="1"/>
  <c r="S2765" i="4"/>
  <c r="K2765" i="4" s="1"/>
  <c r="S2766" i="4"/>
  <c r="K2766" i="4" s="1"/>
  <c r="S2767" i="4"/>
  <c r="K2767" i="4" s="1"/>
  <c r="S2768" i="4"/>
  <c r="K2768" i="4" s="1"/>
  <c r="S2769" i="4"/>
  <c r="K2769" i="4" s="1"/>
  <c r="S2770" i="4"/>
  <c r="K2770" i="4" s="1"/>
  <c r="S2771" i="4"/>
  <c r="K2771" i="4" s="1"/>
  <c r="S2772" i="4"/>
  <c r="K2772" i="4" s="1"/>
  <c r="S2773" i="4"/>
  <c r="K2773" i="4" s="1"/>
  <c r="S2774" i="4"/>
  <c r="K2774" i="4" s="1"/>
  <c r="S2775" i="4"/>
  <c r="K2775" i="4" s="1"/>
  <c r="S2776" i="4"/>
  <c r="K2776" i="4" s="1"/>
  <c r="S2777" i="4"/>
  <c r="K2777" i="4" s="1"/>
  <c r="S2778" i="4"/>
  <c r="K2778" i="4" s="1"/>
  <c r="S2779" i="4"/>
  <c r="K2779" i="4" s="1"/>
  <c r="S2780" i="4"/>
  <c r="K2780" i="4" s="1"/>
  <c r="S2781" i="4"/>
  <c r="K2781" i="4" s="1"/>
  <c r="S2782" i="4"/>
  <c r="K2782" i="4" s="1"/>
  <c r="S2783" i="4"/>
  <c r="K2783" i="4" s="1"/>
  <c r="S2784" i="4"/>
  <c r="K2784" i="4" s="1"/>
  <c r="S2785" i="4"/>
  <c r="K2785" i="4" s="1"/>
  <c r="S2786" i="4"/>
  <c r="K2786" i="4" s="1"/>
  <c r="S2787" i="4"/>
  <c r="K2787" i="4" s="1"/>
  <c r="S2788" i="4"/>
  <c r="K2788" i="4" s="1"/>
  <c r="S2789" i="4"/>
  <c r="K2789" i="4" s="1"/>
  <c r="S2790" i="4"/>
  <c r="K2790" i="4" s="1"/>
  <c r="S2791" i="4"/>
  <c r="K2791" i="4" s="1"/>
  <c r="S2792" i="4"/>
  <c r="K2792" i="4" s="1"/>
  <c r="S2793" i="4"/>
  <c r="K2793" i="4" s="1"/>
  <c r="S2794" i="4"/>
  <c r="K2794" i="4" s="1"/>
  <c r="S2795" i="4"/>
  <c r="K2795" i="4" s="1"/>
  <c r="S2796" i="4"/>
  <c r="K2796" i="4" s="1"/>
  <c r="S2797" i="4"/>
  <c r="K2797" i="4" s="1"/>
  <c r="S2798" i="4"/>
  <c r="K2798" i="4" s="1"/>
  <c r="S2799" i="4"/>
  <c r="K2799" i="4" s="1"/>
  <c r="S2800" i="4"/>
  <c r="K2800" i="4" s="1"/>
  <c r="S2801" i="4"/>
  <c r="K2801" i="4" s="1"/>
  <c r="S2802" i="4"/>
  <c r="K2802" i="4" s="1"/>
  <c r="S2803" i="4"/>
  <c r="K2803" i="4" s="1"/>
  <c r="S2804" i="4"/>
  <c r="K2804" i="4" s="1"/>
  <c r="S2805" i="4"/>
  <c r="K2805" i="4" s="1"/>
  <c r="S2806" i="4"/>
  <c r="K2806" i="4" s="1"/>
  <c r="S2807" i="4"/>
  <c r="K2807" i="4" s="1"/>
  <c r="S2808" i="4"/>
  <c r="K2808" i="4" s="1"/>
  <c r="S2809" i="4"/>
  <c r="K2809" i="4" s="1"/>
  <c r="S2810" i="4"/>
  <c r="K2810" i="4" s="1"/>
  <c r="S2811" i="4"/>
  <c r="K2811" i="4" s="1"/>
  <c r="S2812" i="4"/>
  <c r="K2812" i="4" s="1"/>
  <c r="S2813" i="4"/>
  <c r="K2813" i="4" s="1"/>
  <c r="S2814" i="4"/>
  <c r="K2814" i="4" s="1"/>
  <c r="S2815" i="4"/>
  <c r="K2815" i="4" s="1"/>
  <c r="S2816" i="4"/>
  <c r="K2816" i="4" s="1"/>
  <c r="S2817" i="4"/>
  <c r="K2817" i="4" s="1"/>
  <c r="S2818" i="4"/>
  <c r="K2818" i="4" s="1"/>
  <c r="S2819" i="4"/>
  <c r="K2819" i="4" s="1"/>
  <c r="S2820" i="4"/>
  <c r="K2820" i="4" s="1"/>
  <c r="S2821" i="4"/>
  <c r="K2821" i="4" s="1"/>
  <c r="S2822" i="4"/>
  <c r="K2822" i="4" s="1"/>
  <c r="S2823" i="4"/>
  <c r="K2823" i="4" s="1"/>
  <c r="S2824" i="4"/>
  <c r="K2824" i="4" s="1"/>
  <c r="S2825" i="4"/>
  <c r="K2825" i="4" s="1"/>
  <c r="S2826" i="4"/>
  <c r="K2826" i="4" s="1"/>
  <c r="S2827" i="4"/>
  <c r="K2827" i="4" s="1"/>
  <c r="S2828" i="4"/>
  <c r="K2828" i="4" s="1"/>
  <c r="S2829" i="4"/>
  <c r="K2829" i="4" s="1"/>
  <c r="S2830" i="4"/>
  <c r="K2830" i="4" s="1"/>
  <c r="S2831" i="4"/>
  <c r="K2831" i="4" s="1"/>
  <c r="S2832" i="4"/>
  <c r="K2832" i="4" s="1"/>
  <c r="S2833" i="4"/>
  <c r="K2833" i="4" s="1"/>
  <c r="S2834" i="4"/>
  <c r="K2834" i="4" s="1"/>
  <c r="S2835" i="4"/>
  <c r="K2835" i="4" s="1"/>
  <c r="S2836" i="4"/>
  <c r="K2836" i="4" s="1"/>
  <c r="S2837" i="4"/>
  <c r="K2837" i="4" s="1"/>
  <c r="S2838" i="4"/>
  <c r="K2838" i="4" s="1"/>
  <c r="S2839" i="4"/>
  <c r="K2839" i="4" s="1"/>
  <c r="S2840" i="4"/>
  <c r="K2840" i="4" s="1"/>
  <c r="S2841" i="4"/>
  <c r="K2841" i="4" s="1"/>
  <c r="S2842" i="4"/>
  <c r="K2842" i="4" s="1"/>
  <c r="S2843" i="4"/>
  <c r="K2843" i="4" s="1"/>
  <c r="S2844" i="4"/>
  <c r="K2844" i="4" s="1"/>
  <c r="S2845" i="4"/>
  <c r="K2845" i="4" s="1"/>
  <c r="S2846" i="4"/>
  <c r="K2846" i="4" s="1"/>
  <c r="S2847" i="4"/>
  <c r="K2847" i="4" s="1"/>
  <c r="S2848" i="4"/>
  <c r="K2848" i="4" s="1"/>
  <c r="S2849" i="4"/>
  <c r="K2849" i="4" s="1"/>
  <c r="S2850" i="4"/>
  <c r="K2850" i="4" s="1"/>
  <c r="S2851" i="4"/>
  <c r="K2851" i="4" s="1"/>
  <c r="S2852" i="4"/>
  <c r="K2852" i="4" s="1"/>
  <c r="S2853" i="4"/>
  <c r="K2853" i="4" s="1"/>
  <c r="S2854" i="4"/>
  <c r="K2854" i="4" s="1"/>
  <c r="S2855" i="4"/>
  <c r="K2855" i="4" s="1"/>
  <c r="S2856" i="4"/>
  <c r="K2856" i="4" s="1"/>
  <c r="S2857" i="4"/>
  <c r="K2857" i="4" s="1"/>
  <c r="S2858" i="4"/>
  <c r="K2858" i="4" s="1"/>
  <c r="S2859" i="4"/>
  <c r="K2859" i="4" s="1"/>
  <c r="S2860" i="4"/>
  <c r="K2860" i="4" s="1"/>
  <c r="S2861" i="4"/>
  <c r="K2861" i="4" s="1"/>
  <c r="S2862" i="4"/>
  <c r="K2862" i="4" s="1"/>
  <c r="S2863" i="4"/>
  <c r="K2863" i="4" s="1"/>
  <c r="S2864" i="4"/>
  <c r="K2864" i="4" s="1"/>
  <c r="S2865" i="4"/>
  <c r="K2865" i="4" s="1"/>
  <c r="S2866" i="4"/>
  <c r="K2866" i="4" s="1"/>
  <c r="S2867" i="4"/>
  <c r="K2867" i="4" s="1"/>
  <c r="S2868" i="4"/>
  <c r="K2868" i="4" s="1"/>
  <c r="S2869" i="4"/>
  <c r="K2869" i="4" s="1"/>
  <c r="S2870" i="4"/>
  <c r="K2870" i="4" s="1"/>
  <c r="S2871" i="4"/>
  <c r="K2871" i="4" s="1"/>
  <c r="S2872" i="4"/>
  <c r="K2872" i="4" s="1"/>
  <c r="S2873" i="4"/>
  <c r="K2873" i="4" s="1"/>
  <c r="S2874" i="4"/>
  <c r="K2874" i="4" s="1"/>
  <c r="S2875" i="4"/>
  <c r="K2875" i="4" s="1"/>
  <c r="S2876" i="4"/>
  <c r="K2876" i="4" s="1"/>
  <c r="S2877" i="4"/>
  <c r="K2877" i="4" s="1"/>
  <c r="S2878" i="4"/>
  <c r="K2878" i="4" s="1"/>
  <c r="S2879" i="4"/>
  <c r="K2879" i="4" s="1"/>
  <c r="S2880" i="4"/>
  <c r="K2880" i="4" s="1"/>
  <c r="S2881" i="4"/>
  <c r="K2881" i="4" s="1"/>
  <c r="S2882" i="4"/>
  <c r="K2882" i="4" s="1"/>
  <c r="S2883" i="4"/>
  <c r="K2883" i="4" s="1"/>
  <c r="S2884" i="4"/>
  <c r="K2884" i="4" s="1"/>
  <c r="S2885" i="4"/>
  <c r="K2885" i="4" s="1"/>
  <c r="S2886" i="4"/>
  <c r="K2886" i="4" s="1"/>
  <c r="S2887" i="4"/>
  <c r="K2887" i="4" s="1"/>
  <c r="S2888" i="4"/>
  <c r="K2888" i="4" s="1"/>
  <c r="S2889" i="4"/>
  <c r="K2889" i="4" s="1"/>
  <c r="S2890" i="4"/>
  <c r="K2890" i="4" s="1"/>
  <c r="S2891" i="4"/>
  <c r="K2891" i="4" s="1"/>
  <c r="S2892" i="4"/>
  <c r="K2892" i="4" s="1"/>
  <c r="S2893" i="4"/>
  <c r="K2893" i="4" s="1"/>
  <c r="S2894" i="4"/>
  <c r="K2894" i="4" s="1"/>
  <c r="S2895" i="4"/>
  <c r="K2895" i="4" s="1"/>
  <c r="S2896" i="4"/>
  <c r="K2896" i="4" s="1"/>
  <c r="S2897" i="4"/>
  <c r="K2897" i="4" s="1"/>
  <c r="S2898" i="4"/>
  <c r="K2898" i="4" s="1"/>
  <c r="S2899" i="4"/>
  <c r="K2899" i="4" s="1"/>
  <c r="S2900" i="4"/>
  <c r="K2900" i="4" s="1"/>
  <c r="S2901" i="4"/>
  <c r="K2901" i="4" s="1"/>
  <c r="S2902" i="4"/>
  <c r="K2902" i="4" s="1"/>
  <c r="S2903" i="4"/>
  <c r="K2903" i="4" s="1"/>
  <c r="S2904" i="4"/>
  <c r="K2904" i="4" s="1"/>
  <c r="S2905" i="4"/>
  <c r="K2905" i="4" s="1"/>
  <c r="S2906" i="4"/>
  <c r="K2906" i="4" s="1"/>
  <c r="S2907" i="4"/>
  <c r="K2907" i="4" s="1"/>
  <c r="S2908" i="4"/>
  <c r="K2908" i="4" s="1"/>
  <c r="S2909" i="4"/>
  <c r="K2909" i="4" s="1"/>
  <c r="S2910" i="4"/>
  <c r="K2910" i="4" s="1"/>
  <c r="S2911" i="4"/>
  <c r="K2911" i="4" s="1"/>
  <c r="S2912" i="4"/>
  <c r="K2912" i="4" s="1"/>
  <c r="S2913" i="4"/>
  <c r="K2913" i="4" s="1"/>
  <c r="S2914" i="4"/>
  <c r="K2914" i="4" s="1"/>
  <c r="S2915" i="4"/>
  <c r="K2915" i="4" s="1"/>
  <c r="S2916" i="4"/>
  <c r="K2916" i="4" s="1"/>
  <c r="S2917" i="4"/>
  <c r="K2917" i="4" s="1"/>
  <c r="S2918" i="4"/>
  <c r="K2918" i="4" s="1"/>
  <c r="S2919" i="4"/>
  <c r="K2919" i="4" s="1"/>
  <c r="S2920" i="4"/>
  <c r="K2920" i="4" s="1"/>
  <c r="S2921" i="4"/>
  <c r="K2921" i="4" s="1"/>
  <c r="S2922" i="4"/>
  <c r="K2922" i="4" s="1"/>
  <c r="S2923" i="4"/>
  <c r="K2923" i="4" s="1"/>
  <c r="S2924" i="4"/>
  <c r="K2924" i="4" s="1"/>
  <c r="S2925" i="4"/>
  <c r="K2925" i="4" s="1"/>
  <c r="S2926" i="4"/>
  <c r="K2926" i="4" s="1"/>
  <c r="S2927" i="4"/>
  <c r="K2927" i="4" s="1"/>
  <c r="S2928" i="4"/>
  <c r="K2928" i="4" s="1"/>
  <c r="S2929" i="4"/>
  <c r="K2929" i="4" s="1"/>
  <c r="S2930" i="4"/>
  <c r="K2930" i="4" s="1"/>
  <c r="S2931" i="4"/>
  <c r="K2931" i="4" s="1"/>
  <c r="S2932" i="4"/>
  <c r="K2932" i="4" s="1"/>
  <c r="S2933" i="4"/>
  <c r="K2933" i="4" s="1"/>
  <c r="S2934" i="4"/>
  <c r="K2934" i="4" s="1"/>
  <c r="S2935" i="4"/>
  <c r="K2935" i="4" s="1"/>
  <c r="S2936" i="4"/>
  <c r="K2936" i="4" s="1"/>
  <c r="S2937" i="4"/>
  <c r="K2937" i="4" s="1"/>
  <c r="S2938" i="4"/>
  <c r="K2938" i="4" s="1"/>
  <c r="S2939" i="4"/>
  <c r="K2939" i="4" s="1"/>
  <c r="S2940" i="4"/>
  <c r="K2940" i="4" s="1"/>
  <c r="S2941" i="4"/>
  <c r="K2941" i="4" s="1"/>
  <c r="S2942" i="4"/>
  <c r="K2942" i="4" s="1"/>
  <c r="S2943" i="4"/>
  <c r="K2943" i="4" s="1"/>
  <c r="S2944" i="4"/>
  <c r="K2944" i="4" s="1"/>
  <c r="S2945" i="4"/>
  <c r="K2945" i="4" s="1"/>
  <c r="S2946" i="4"/>
  <c r="K2946" i="4" s="1"/>
  <c r="S2947" i="4"/>
  <c r="K2947" i="4" s="1"/>
  <c r="S2948" i="4"/>
  <c r="K2948" i="4" s="1"/>
  <c r="S2949" i="4"/>
  <c r="K2949" i="4" s="1"/>
  <c r="S2950" i="4"/>
  <c r="K2950" i="4" s="1"/>
  <c r="S2951" i="4"/>
  <c r="K2951" i="4" s="1"/>
  <c r="S2952" i="4"/>
  <c r="K2952" i="4" s="1"/>
  <c r="S2953" i="4"/>
  <c r="K2953" i="4" s="1"/>
  <c r="S2954" i="4"/>
  <c r="K2954" i="4" s="1"/>
  <c r="S2955" i="4"/>
  <c r="K2955" i="4" s="1"/>
  <c r="S2956" i="4"/>
  <c r="K2956" i="4" s="1"/>
  <c r="S2957" i="4"/>
  <c r="K2957" i="4" s="1"/>
  <c r="S2958" i="4"/>
  <c r="K2958" i="4" s="1"/>
  <c r="S2959" i="4"/>
  <c r="K2959" i="4" s="1"/>
  <c r="S2960" i="4"/>
  <c r="K2960" i="4" s="1"/>
  <c r="S2961" i="4"/>
  <c r="K2961" i="4" s="1"/>
  <c r="S2962" i="4"/>
  <c r="K2962" i="4" s="1"/>
  <c r="S2963" i="4"/>
  <c r="K2963" i="4" s="1"/>
  <c r="S2964" i="4"/>
  <c r="K2964" i="4" s="1"/>
  <c r="S2965" i="4"/>
  <c r="K2965" i="4" s="1"/>
  <c r="S2966" i="4"/>
  <c r="K2966" i="4" s="1"/>
  <c r="S2967" i="4"/>
  <c r="K2967" i="4" s="1"/>
  <c r="S2968" i="4"/>
  <c r="K2968" i="4" s="1"/>
  <c r="S2969" i="4"/>
  <c r="K2969" i="4" s="1"/>
  <c r="S2970" i="4"/>
  <c r="K2970" i="4" s="1"/>
  <c r="S2971" i="4"/>
  <c r="K2971" i="4" s="1"/>
  <c r="S2972" i="4"/>
  <c r="K2972" i="4" s="1"/>
  <c r="S2973" i="4"/>
  <c r="K2973" i="4" s="1"/>
  <c r="S2974" i="4"/>
  <c r="K2974" i="4" s="1"/>
  <c r="S2975" i="4"/>
  <c r="K2975" i="4" s="1"/>
  <c r="S2976" i="4"/>
  <c r="K2976" i="4" s="1"/>
  <c r="S2977" i="4"/>
  <c r="K2977" i="4" s="1"/>
  <c r="S2978" i="4"/>
  <c r="K2978" i="4" s="1"/>
  <c r="S2979" i="4"/>
  <c r="K2979" i="4" s="1"/>
  <c r="S2980" i="4"/>
  <c r="K2980" i="4" s="1"/>
  <c r="S2981" i="4"/>
  <c r="K2981" i="4" s="1"/>
  <c r="S2982" i="4"/>
  <c r="K2982" i="4" s="1"/>
  <c r="S2983" i="4"/>
  <c r="K2983" i="4" s="1"/>
  <c r="S2984" i="4"/>
  <c r="K2984" i="4" s="1"/>
  <c r="S2985" i="4"/>
  <c r="K2985" i="4" s="1"/>
  <c r="S2986" i="4"/>
  <c r="K2986" i="4" s="1"/>
  <c r="S2987" i="4"/>
  <c r="K2987" i="4" s="1"/>
  <c r="S2988" i="4"/>
  <c r="K2988" i="4" s="1"/>
  <c r="S2989" i="4"/>
  <c r="K2989" i="4" s="1"/>
  <c r="S2990" i="4"/>
  <c r="K2990" i="4" s="1"/>
  <c r="S2991" i="4"/>
  <c r="K2991" i="4" s="1"/>
  <c r="S2992" i="4"/>
  <c r="K2992" i="4" s="1"/>
  <c r="S2993" i="4"/>
  <c r="K2993" i="4" s="1"/>
  <c r="S2994" i="4"/>
  <c r="K2994" i="4" s="1"/>
  <c r="S2995" i="4"/>
  <c r="K2995" i="4" s="1"/>
  <c r="S2996" i="4"/>
  <c r="K2996" i="4" s="1"/>
  <c r="S2997" i="4"/>
  <c r="K2997" i="4" s="1"/>
  <c r="S2998" i="4"/>
  <c r="K2998" i="4" s="1"/>
  <c r="S2999" i="4"/>
  <c r="K2999" i="4" s="1"/>
  <c r="S3000" i="4"/>
  <c r="K3000" i="4" s="1"/>
  <c r="S3001" i="4"/>
  <c r="K3001" i="4" s="1"/>
  <c r="S3002" i="4"/>
  <c r="K3002" i="4" s="1"/>
  <c r="S3003" i="4"/>
  <c r="K3003" i="4" s="1"/>
  <c r="S3004" i="4"/>
  <c r="K3004" i="4" s="1"/>
  <c r="S3005" i="4"/>
  <c r="K3005" i="4" s="1"/>
  <c r="S3006" i="4"/>
  <c r="K3006" i="4" s="1"/>
  <c r="S3007" i="4"/>
  <c r="K3007" i="4" s="1"/>
  <c r="S3008" i="4"/>
  <c r="K3008" i="4" s="1"/>
  <c r="S3009" i="4"/>
  <c r="K3009" i="4" s="1"/>
  <c r="S3010" i="4"/>
  <c r="K3010" i="4" s="1"/>
  <c r="S3011" i="4"/>
  <c r="K3011" i="4" s="1"/>
  <c r="S3012" i="4"/>
  <c r="K3012" i="4" s="1"/>
  <c r="S3013" i="4"/>
  <c r="K3013" i="4" s="1"/>
  <c r="S3014" i="4"/>
  <c r="K3014" i="4" s="1"/>
  <c r="S3015" i="4"/>
  <c r="K3015" i="4" s="1"/>
  <c r="S3016" i="4"/>
  <c r="K3016" i="4" s="1"/>
  <c r="S3017" i="4"/>
  <c r="K3017" i="4" s="1"/>
  <c r="S3018" i="4"/>
  <c r="K3018" i="4" s="1"/>
  <c r="S3019" i="4"/>
  <c r="K3019" i="4" s="1"/>
  <c r="S3020" i="4"/>
  <c r="K3020" i="4" s="1"/>
  <c r="S3021" i="4"/>
  <c r="K3021" i="4" s="1"/>
  <c r="S3022" i="4"/>
  <c r="K3022" i="4" s="1"/>
  <c r="S3023" i="4"/>
  <c r="K3023" i="4" s="1"/>
  <c r="S3024" i="4"/>
  <c r="K3024" i="4" s="1"/>
  <c r="S3025" i="4"/>
  <c r="K3025" i="4" s="1"/>
  <c r="S3026" i="4"/>
  <c r="K3026" i="4" s="1"/>
  <c r="S3027" i="4"/>
  <c r="K3027" i="4" s="1"/>
  <c r="S3028" i="4"/>
  <c r="K3028" i="4" s="1"/>
  <c r="S3029" i="4"/>
  <c r="K3029" i="4" s="1"/>
  <c r="S3030" i="4"/>
  <c r="K3030" i="4" s="1"/>
  <c r="S3031" i="4"/>
  <c r="K3031" i="4" s="1"/>
  <c r="S3032" i="4"/>
  <c r="K3032" i="4" s="1"/>
  <c r="S3033" i="4"/>
  <c r="K3033" i="4" s="1"/>
  <c r="S3034" i="4"/>
  <c r="K3034" i="4" s="1"/>
  <c r="S3035" i="4"/>
  <c r="K3035" i="4" s="1"/>
  <c r="S3036" i="4"/>
  <c r="K3036" i="4" s="1"/>
  <c r="S3037" i="4"/>
  <c r="K3037" i="4" s="1"/>
  <c r="S3038" i="4"/>
  <c r="K3038" i="4" s="1"/>
  <c r="S3039" i="4"/>
  <c r="K3039" i="4" s="1"/>
  <c r="S3040" i="4"/>
  <c r="K3040" i="4" s="1"/>
  <c r="S3041" i="4"/>
  <c r="K3041" i="4" s="1"/>
  <c r="S3042" i="4"/>
  <c r="K3042" i="4" s="1"/>
  <c r="S3043" i="4"/>
  <c r="K3043" i="4" s="1"/>
  <c r="S3044" i="4"/>
  <c r="K3044" i="4" s="1"/>
  <c r="S3045" i="4"/>
  <c r="K3045" i="4" s="1"/>
  <c r="S3046" i="4"/>
  <c r="K3046" i="4" s="1"/>
  <c r="S3047" i="4"/>
  <c r="K3047" i="4" s="1"/>
  <c r="S3048" i="4"/>
  <c r="K3048" i="4" s="1"/>
  <c r="S3049" i="4"/>
  <c r="K3049" i="4" s="1"/>
  <c r="S3050" i="4"/>
  <c r="K3050" i="4" s="1"/>
  <c r="S3051" i="4"/>
  <c r="K3051" i="4" s="1"/>
  <c r="S3052" i="4"/>
  <c r="K3052" i="4" s="1"/>
  <c r="S3053" i="4"/>
  <c r="K3053" i="4" s="1"/>
  <c r="S3054" i="4"/>
  <c r="K3054" i="4" s="1"/>
  <c r="S3055" i="4"/>
  <c r="K3055" i="4" s="1"/>
  <c r="S3056" i="4"/>
  <c r="K3056" i="4" s="1"/>
  <c r="S3057" i="4"/>
  <c r="K3057" i="4" s="1"/>
  <c r="S3058" i="4"/>
  <c r="K3058" i="4" s="1"/>
  <c r="S3059" i="4"/>
  <c r="K3059" i="4" s="1"/>
  <c r="S3060" i="4"/>
  <c r="K3060" i="4" s="1"/>
  <c r="S3061" i="4"/>
  <c r="K3061" i="4" s="1"/>
  <c r="S3062" i="4"/>
  <c r="K3062" i="4" s="1"/>
  <c r="S3063" i="4"/>
  <c r="K3063" i="4" s="1"/>
  <c r="S3064" i="4"/>
  <c r="K3064" i="4" s="1"/>
  <c r="S3065" i="4"/>
  <c r="K3065" i="4" s="1"/>
  <c r="S3066" i="4"/>
  <c r="K3066" i="4" s="1"/>
  <c r="S3067" i="4"/>
  <c r="K3067" i="4" s="1"/>
  <c r="S3068" i="4"/>
  <c r="K3068" i="4" s="1"/>
  <c r="S3069" i="4"/>
  <c r="K3069" i="4" s="1"/>
  <c r="S3070" i="4"/>
  <c r="K3070" i="4" s="1"/>
  <c r="S3071" i="4"/>
  <c r="K3071" i="4" s="1"/>
  <c r="S3072" i="4"/>
  <c r="K3072" i="4" s="1"/>
  <c r="S3073" i="4"/>
  <c r="K3073" i="4" s="1"/>
  <c r="S3074" i="4"/>
  <c r="K3074" i="4" s="1"/>
  <c r="S3075" i="4"/>
  <c r="K3075" i="4" s="1"/>
  <c r="S3076" i="4"/>
  <c r="K3076" i="4" s="1"/>
  <c r="S3077" i="4"/>
  <c r="K3077" i="4" s="1"/>
  <c r="S3078" i="4"/>
  <c r="K3078" i="4" s="1"/>
  <c r="S3079" i="4"/>
  <c r="K3079" i="4" s="1"/>
  <c r="S3080" i="4"/>
  <c r="K3080" i="4" s="1"/>
  <c r="S3081" i="4"/>
  <c r="K3081" i="4" s="1"/>
  <c r="S3082" i="4"/>
  <c r="K3082" i="4" s="1"/>
  <c r="S3083" i="4"/>
  <c r="K3083" i="4" s="1"/>
  <c r="S3084" i="4"/>
  <c r="K3084" i="4" s="1"/>
  <c r="S3085" i="4"/>
  <c r="K3085" i="4" s="1"/>
  <c r="S3086" i="4"/>
  <c r="K3086" i="4" s="1"/>
  <c r="S3087" i="4"/>
  <c r="K3087" i="4" s="1"/>
  <c r="S3088" i="4"/>
  <c r="K3088" i="4" s="1"/>
  <c r="S3089" i="4"/>
  <c r="K3089" i="4" s="1"/>
  <c r="S3090" i="4"/>
  <c r="K3090" i="4" s="1"/>
  <c r="S3091" i="4"/>
  <c r="K3091" i="4" s="1"/>
  <c r="S3092" i="4"/>
  <c r="K3092" i="4" s="1"/>
  <c r="S3093" i="4"/>
  <c r="K3093" i="4" s="1"/>
  <c r="S3094" i="4"/>
  <c r="K3094" i="4" s="1"/>
  <c r="S3095" i="4"/>
  <c r="K3095" i="4" s="1"/>
  <c r="S3096" i="4"/>
  <c r="K3096" i="4" s="1"/>
  <c r="S3097" i="4"/>
  <c r="K3097" i="4" s="1"/>
  <c r="S3098" i="4"/>
  <c r="K3098" i="4" s="1"/>
  <c r="S3099" i="4"/>
  <c r="K3099" i="4" s="1"/>
  <c r="S3100" i="4"/>
  <c r="K3100" i="4" s="1"/>
  <c r="S3101" i="4"/>
  <c r="K3101" i="4" s="1"/>
  <c r="S3102" i="4"/>
  <c r="K3102" i="4" s="1"/>
  <c r="S3103" i="4"/>
  <c r="K3103" i="4" s="1"/>
  <c r="S3104" i="4"/>
  <c r="K3104" i="4" s="1"/>
  <c r="S3105" i="4"/>
  <c r="K3105" i="4" s="1"/>
  <c r="S3106" i="4"/>
  <c r="K3106" i="4" s="1"/>
  <c r="S3107" i="4"/>
  <c r="K3107" i="4" s="1"/>
  <c r="S3108" i="4"/>
  <c r="K3108" i="4" s="1"/>
  <c r="S3109" i="4"/>
  <c r="K3109" i="4" s="1"/>
  <c r="S3110" i="4"/>
  <c r="K3110" i="4" s="1"/>
  <c r="S3111" i="4"/>
  <c r="K3111" i="4" s="1"/>
  <c r="S3112" i="4"/>
  <c r="K3112" i="4" s="1"/>
  <c r="S3113" i="4"/>
  <c r="K3113" i="4" s="1"/>
  <c r="S3114" i="4"/>
  <c r="K3114" i="4" s="1"/>
  <c r="S3115" i="4"/>
  <c r="K3115" i="4" s="1"/>
  <c r="S3116" i="4"/>
  <c r="K3116" i="4" s="1"/>
  <c r="S3117" i="4"/>
  <c r="K3117" i="4" s="1"/>
  <c r="S3118" i="4"/>
  <c r="K3118" i="4" s="1"/>
  <c r="S3119" i="4"/>
  <c r="K3119" i="4" s="1"/>
  <c r="S3120" i="4"/>
  <c r="K3120" i="4" s="1"/>
  <c r="S3121" i="4"/>
  <c r="K3121" i="4" s="1"/>
  <c r="S3122" i="4"/>
  <c r="K3122" i="4" s="1"/>
  <c r="S3123" i="4"/>
  <c r="K3123" i="4" s="1"/>
  <c r="S3124" i="4"/>
  <c r="K3124" i="4" s="1"/>
  <c r="S3125" i="4"/>
  <c r="K3125" i="4" s="1"/>
  <c r="S3126" i="4"/>
  <c r="K3126" i="4" s="1"/>
  <c r="S3127" i="4"/>
  <c r="K3127" i="4" s="1"/>
  <c r="S3128" i="4"/>
  <c r="K3128" i="4" s="1"/>
  <c r="S3129" i="4"/>
  <c r="K3129" i="4" s="1"/>
  <c r="S3130" i="4"/>
  <c r="K3130" i="4" s="1"/>
  <c r="S3131" i="4"/>
  <c r="K3131" i="4" s="1"/>
  <c r="S3132" i="4"/>
  <c r="K3132" i="4" s="1"/>
  <c r="S3133" i="4"/>
  <c r="K3133" i="4" s="1"/>
  <c r="S3134" i="4"/>
  <c r="K3134" i="4" s="1"/>
  <c r="S3135" i="4"/>
  <c r="K3135" i="4" s="1"/>
  <c r="S3136" i="4"/>
  <c r="K3136" i="4" s="1"/>
  <c r="S3137" i="4"/>
  <c r="K3137" i="4" s="1"/>
  <c r="S3138" i="4"/>
  <c r="K3138" i="4" s="1"/>
  <c r="S3139" i="4"/>
  <c r="K3139" i="4" s="1"/>
  <c r="S3140" i="4"/>
  <c r="K3140" i="4" s="1"/>
  <c r="S3141" i="4"/>
  <c r="K3141" i="4" s="1"/>
  <c r="S3142" i="4"/>
  <c r="K3142" i="4" s="1"/>
  <c r="S3143" i="4"/>
  <c r="K3143" i="4" s="1"/>
  <c r="S3144" i="4"/>
  <c r="K3144" i="4" s="1"/>
  <c r="S3145" i="4"/>
  <c r="K3145" i="4" s="1"/>
  <c r="S3146" i="4"/>
  <c r="K3146" i="4" s="1"/>
  <c r="S3147" i="4"/>
  <c r="K3147" i="4" s="1"/>
  <c r="S3148" i="4"/>
  <c r="K3148" i="4" s="1"/>
  <c r="S3149" i="4"/>
  <c r="K3149" i="4" s="1"/>
  <c r="S3150" i="4"/>
  <c r="K3150" i="4" s="1"/>
  <c r="S3151" i="4"/>
  <c r="K3151" i="4" s="1"/>
  <c r="S3152" i="4"/>
  <c r="K3152" i="4" s="1"/>
  <c r="S3153" i="4"/>
  <c r="K3153" i="4" s="1"/>
  <c r="S3154" i="4"/>
  <c r="K3154" i="4" s="1"/>
  <c r="S3155" i="4"/>
  <c r="K3155" i="4" s="1"/>
  <c r="S3156" i="4"/>
  <c r="K3156" i="4" s="1"/>
  <c r="S3157" i="4"/>
  <c r="K3157" i="4" s="1"/>
  <c r="S3158" i="4"/>
  <c r="K3158" i="4" s="1"/>
  <c r="S3159" i="4"/>
  <c r="K3159" i="4" s="1"/>
  <c r="S3160" i="4"/>
  <c r="K3160" i="4" s="1"/>
  <c r="S3161" i="4"/>
  <c r="K3161" i="4" s="1"/>
  <c r="S3162" i="4"/>
  <c r="K3162" i="4" s="1"/>
  <c r="S3163" i="4"/>
  <c r="K3163" i="4" s="1"/>
  <c r="S3164" i="4"/>
  <c r="K3164" i="4" s="1"/>
  <c r="S3165" i="4"/>
  <c r="K3165" i="4" s="1"/>
  <c r="S3166" i="4"/>
  <c r="K3166" i="4" s="1"/>
  <c r="S3167" i="4"/>
  <c r="K3167" i="4" s="1"/>
  <c r="S3168" i="4"/>
  <c r="K3168" i="4" s="1"/>
  <c r="S3169" i="4"/>
  <c r="K3169" i="4" s="1"/>
  <c r="S3170" i="4"/>
  <c r="K3170" i="4" s="1"/>
  <c r="S3171" i="4"/>
  <c r="K3171" i="4" s="1"/>
  <c r="S3172" i="4"/>
  <c r="K3172" i="4" s="1"/>
  <c r="S3173" i="4"/>
  <c r="K3173" i="4" s="1"/>
  <c r="S3174" i="4"/>
  <c r="K3174" i="4" s="1"/>
  <c r="S3175" i="4"/>
  <c r="K3175" i="4" s="1"/>
  <c r="S3176" i="4"/>
  <c r="K3176" i="4" s="1"/>
  <c r="S3177" i="4"/>
  <c r="K3177" i="4" s="1"/>
  <c r="S3178" i="4"/>
  <c r="K3178" i="4" s="1"/>
  <c r="S3179" i="4"/>
  <c r="K3179" i="4" s="1"/>
  <c r="S3180" i="4"/>
  <c r="K3180" i="4" s="1"/>
  <c r="S3181" i="4"/>
  <c r="K3181" i="4" s="1"/>
  <c r="S3182" i="4"/>
  <c r="K3182" i="4" s="1"/>
  <c r="S3183" i="4"/>
  <c r="K3183" i="4" s="1"/>
  <c r="S3184" i="4"/>
  <c r="K3184" i="4" s="1"/>
  <c r="S3185" i="4"/>
  <c r="K3185" i="4" s="1"/>
  <c r="S3186" i="4"/>
  <c r="K3186" i="4" s="1"/>
  <c r="S3187" i="4"/>
  <c r="K3187" i="4" s="1"/>
  <c r="S3188" i="4"/>
  <c r="K3188" i="4" s="1"/>
  <c r="S3189" i="4"/>
  <c r="K3189" i="4" s="1"/>
  <c r="S3190" i="4"/>
  <c r="K3190" i="4" s="1"/>
  <c r="S3191" i="4"/>
  <c r="K3191" i="4" s="1"/>
  <c r="S3192" i="4"/>
  <c r="K3192" i="4" s="1"/>
  <c r="S3193" i="4"/>
  <c r="K3193" i="4" s="1"/>
  <c r="S3194" i="4"/>
  <c r="K3194" i="4" s="1"/>
  <c r="S3195" i="4"/>
  <c r="K3195" i="4" s="1"/>
  <c r="S3196" i="4"/>
  <c r="K3196" i="4" s="1"/>
  <c r="S3197" i="4"/>
  <c r="K3197" i="4" s="1"/>
  <c r="S3198" i="4"/>
  <c r="K3198" i="4" s="1"/>
  <c r="S3199" i="4"/>
  <c r="K3199" i="4" s="1"/>
  <c r="S3200" i="4"/>
  <c r="K3200" i="4" s="1"/>
  <c r="S3201" i="4"/>
  <c r="K3201" i="4" s="1"/>
  <c r="S3202" i="4"/>
  <c r="K3202" i="4" s="1"/>
  <c r="S3203" i="4"/>
  <c r="K3203" i="4" s="1"/>
  <c r="S3204" i="4"/>
  <c r="K3204" i="4" s="1"/>
  <c r="S3205" i="4"/>
  <c r="K3205" i="4" s="1"/>
  <c r="S3206" i="4"/>
  <c r="K3206" i="4" s="1"/>
  <c r="S3207" i="4"/>
  <c r="K3207" i="4" s="1"/>
  <c r="S3208" i="4"/>
  <c r="K3208" i="4" s="1"/>
  <c r="S3209" i="4"/>
  <c r="K3209" i="4" s="1"/>
  <c r="S3210" i="4"/>
  <c r="K3210" i="4" s="1"/>
  <c r="S3211" i="4"/>
  <c r="K3211" i="4" s="1"/>
  <c r="S3212" i="4"/>
  <c r="K3212" i="4" s="1"/>
  <c r="S3213" i="4"/>
  <c r="K3213" i="4" s="1"/>
  <c r="S3214" i="4"/>
  <c r="K3214" i="4" s="1"/>
  <c r="S3215" i="4"/>
  <c r="K3215" i="4" s="1"/>
  <c r="S3216" i="4"/>
  <c r="K3216" i="4" s="1"/>
  <c r="S3217" i="4"/>
  <c r="K3217" i="4" s="1"/>
  <c r="S3218" i="4"/>
  <c r="K3218" i="4" s="1"/>
  <c r="S3219" i="4"/>
  <c r="K3219" i="4" s="1"/>
  <c r="S3220" i="4"/>
  <c r="K3220" i="4" s="1"/>
  <c r="S3221" i="4"/>
  <c r="K3221" i="4" s="1"/>
  <c r="S3222" i="4"/>
  <c r="K3222" i="4" s="1"/>
  <c r="S3223" i="4"/>
  <c r="K3223" i="4" s="1"/>
  <c r="S3224" i="4"/>
  <c r="K3224" i="4" s="1"/>
  <c r="S3225" i="4"/>
  <c r="K3225" i="4" s="1"/>
  <c r="S3226" i="4"/>
  <c r="K3226" i="4" s="1"/>
  <c r="S3227" i="4"/>
  <c r="K3227" i="4" s="1"/>
  <c r="S3228" i="4"/>
  <c r="K3228" i="4" s="1"/>
  <c r="S3229" i="4"/>
  <c r="K3229" i="4" s="1"/>
  <c r="S3230" i="4"/>
  <c r="K3230" i="4" s="1"/>
  <c r="S3231" i="4"/>
  <c r="K3231" i="4" s="1"/>
  <c r="S3232" i="4"/>
  <c r="K3232" i="4" s="1"/>
  <c r="S3233" i="4"/>
  <c r="K3233" i="4" s="1"/>
  <c r="S3234" i="4"/>
  <c r="K3234" i="4" s="1"/>
  <c r="S3235" i="4"/>
  <c r="K3235" i="4" s="1"/>
  <c r="S3236" i="4"/>
  <c r="K3236" i="4" s="1"/>
  <c r="S3237" i="4"/>
  <c r="K3237" i="4" s="1"/>
  <c r="S3238" i="4"/>
  <c r="K3238" i="4" s="1"/>
  <c r="S3239" i="4"/>
  <c r="K3239" i="4" s="1"/>
  <c r="S3240" i="4"/>
  <c r="K3240" i="4" s="1"/>
  <c r="S3241" i="4"/>
  <c r="K3241" i="4" s="1"/>
  <c r="S3242" i="4"/>
  <c r="K3242" i="4" s="1"/>
  <c r="S3243" i="4"/>
  <c r="K3243" i="4" s="1"/>
  <c r="S3244" i="4"/>
  <c r="K3244" i="4" s="1"/>
  <c r="S3245" i="4"/>
  <c r="K3245" i="4" s="1"/>
  <c r="S3246" i="4"/>
  <c r="K3246" i="4" s="1"/>
  <c r="S3247" i="4"/>
  <c r="K3247" i="4" s="1"/>
  <c r="S3248" i="4"/>
  <c r="K3248" i="4" s="1"/>
  <c r="S3249" i="4"/>
  <c r="K3249" i="4" s="1"/>
  <c r="S3250" i="4"/>
  <c r="K3250" i="4" s="1"/>
  <c r="S3251" i="4"/>
  <c r="K3251" i="4" s="1"/>
  <c r="S3252" i="4"/>
  <c r="K3252" i="4" s="1"/>
  <c r="S3253" i="4"/>
  <c r="K3253" i="4" s="1"/>
  <c r="S3254" i="4"/>
  <c r="K3254" i="4" s="1"/>
  <c r="S3255" i="4"/>
  <c r="K3255" i="4" s="1"/>
  <c r="S3256" i="4"/>
  <c r="K3256" i="4" s="1"/>
  <c r="S3257" i="4"/>
  <c r="K3257" i="4" s="1"/>
  <c r="S3258" i="4"/>
  <c r="K3258" i="4" s="1"/>
  <c r="S3259" i="4"/>
  <c r="K3259" i="4" s="1"/>
  <c r="S3260" i="4"/>
  <c r="K3260" i="4" s="1"/>
  <c r="S3261" i="4"/>
  <c r="K3261" i="4" s="1"/>
  <c r="S3262" i="4"/>
  <c r="K3262" i="4" s="1"/>
  <c r="S3263" i="4"/>
  <c r="K3263" i="4" s="1"/>
  <c r="S3264" i="4"/>
  <c r="K3264" i="4" s="1"/>
  <c r="S3265" i="4"/>
  <c r="K3265" i="4" s="1"/>
  <c r="S3266" i="4"/>
  <c r="K3266" i="4" s="1"/>
  <c r="S3267" i="4"/>
  <c r="K3267" i="4" s="1"/>
  <c r="S3268" i="4"/>
  <c r="K3268" i="4" s="1"/>
  <c r="S3269" i="4"/>
  <c r="K3269" i="4" s="1"/>
  <c r="S3270" i="4"/>
  <c r="K3270" i="4" s="1"/>
  <c r="S3271" i="4"/>
  <c r="K3271" i="4" s="1"/>
  <c r="S3272" i="4"/>
  <c r="K3272" i="4" s="1"/>
  <c r="S3273" i="4"/>
  <c r="K3273" i="4" s="1"/>
  <c r="S3274" i="4"/>
  <c r="K3274" i="4" s="1"/>
  <c r="S3275" i="4"/>
  <c r="K3275" i="4" s="1"/>
  <c r="S3276" i="4"/>
  <c r="K3276" i="4" s="1"/>
  <c r="S3277" i="4"/>
  <c r="K3277" i="4" s="1"/>
  <c r="S3278" i="4"/>
  <c r="K3278" i="4" s="1"/>
  <c r="S3279" i="4"/>
  <c r="K3279" i="4" s="1"/>
  <c r="S3280" i="4"/>
  <c r="K3280" i="4" s="1"/>
  <c r="S3281" i="4"/>
  <c r="K3281" i="4" s="1"/>
  <c r="S3282" i="4"/>
  <c r="K3282" i="4" s="1"/>
  <c r="S3283" i="4"/>
  <c r="K3283" i="4" s="1"/>
  <c r="S3284" i="4"/>
  <c r="K3284" i="4" s="1"/>
  <c r="S3285" i="4"/>
  <c r="K3285" i="4" s="1"/>
  <c r="S3286" i="4"/>
  <c r="K3286" i="4" s="1"/>
  <c r="S3287" i="4"/>
  <c r="K3287" i="4" s="1"/>
  <c r="S3288" i="4"/>
  <c r="K3288" i="4" s="1"/>
  <c r="S3289" i="4"/>
  <c r="K3289" i="4" s="1"/>
  <c r="S3290" i="4"/>
  <c r="K3290" i="4" s="1"/>
  <c r="S3291" i="4"/>
  <c r="K3291" i="4" s="1"/>
  <c r="S3292" i="4"/>
  <c r="K3292" i="4" s="1"/>
  <c r="S3293" i="4"/>
  <c r="K3293" i="4" s="1"/>
  <c r="S3294" i="4"/>
  <c r="K3294" i="4" s="1"/>
  <c r="S3295" i="4"/>
  <c r="K3295" i="4" s="1"/>
  <c r="S3296" i="4"/>
  <c r="K3296" i="4" s="1"/>
  <c r="S3297" i="4"/>
  <c r="K3297" i="4" s="1"/>
  <c r="S3298" i="4"/>
  <c r="K3298" i="4" s="1"/>
  <c r="S3299" i="4"/>
  <c r="K3299" i="4" s="1"/>
  <c r="S3300" i="4"/>
  <c r="K3300" i="4" s="1"/>
  <c r="S3301" i="4"/>
  <c r="K3301" i="4" s="1"/>
  <c r="S3302" i="4"/>
  <c r="K3302" i="4" s="1"/>
  <c r="S3303" i="4"/>
  <c r="K3303" i="4" s="1"/>
  <c r="S3304" i="4"/>
  <c r="K3304" i="4" s="1"/>
  <c r="S3305" i="4"/>
  <c r="K3305" i="4" s="1"/>
  <c r="S3306" i="4"/>
  <c r="K3306" i="4" s="1"/>
  <c r="S3307" i="4"/>
  <c r="K3307" i="4" s="1"/>
  <c r="S3308" i="4"/>
  <c r="K3308" i="4" s="1"/>
  <c r="S3309" i="4"/>
  <c r="K3309" i="4" s="1"/>
  <c r="S3310" i="4"/>
  <c r="K3310" i="4" s="1"/>
  <c r="S3311" i="4"/>
  <c r="K3311" i="4" s="1"/>
  <c r="S3312" i="4"/>
  <c r="K3312" i="4" s="1"/>
  <c r="S3313" i="4"/>
  <c r="K3313" i="4" s="1"/>
  <c r="S3314" i="4"/>
  <c r="K3314" i="4" s="1"/>
  <c r="S3315" i="4"/>
  <c r="K3315" i="4" s="1"/>
  <c r="S3316" i="4"/>
  <c r="K3316" i="4" s="1"/>
  <c r="S3317" i="4"/>
  <c r="K3317" i="4" s="1"/>
  <c r="S3318" i="4"/>
  <c r="K3318" i="4" s="1"/>
  <c r="S3319" i="4"/>
  <c r="K3319" i="4" s="1"/>
  <c r="S3320" i="4"/>
  <c r="K3320" i="4" s="1"/>
  <c r="S3321" i="4"/>
  <c r="K3321" i="4" s="1"/>
  <c r="S3322" i="4"/>
  <c r="K3322" i="4" s="1"/>
  <c r="S3323" i="4"/>
  <c r="K3323" i="4" s="1"/>
  <c r="S3324" i="4"/>
  <c r="K3324" i="4" s="1"/>
  <c r="S3325" i="4"/>
  <c r="K3325" i="4" s="1"/>
  <c r="S3326" i="4"/>
  <c r="K3326" i="4" s="1"/>
  <c r="S3327" i="4"/>
  <c r="K3327" i="4" s="1"/>
  <c r="S3328" i="4"/>
  <c r="K3328" i="4" s="1"/>
  <c r="S3329" i="4"/>
  <c r="K3329" i="4" s="1"/>
  <c r="S3330" i="4"/>
  <c r="K3330" i="4" s="1"/>
  <c r="S3331" i="4"/>
  <c r="K3331" i="4" s="1"/>
  <c r="S3332" i="4"/>
  <c r="K3332" i="4" s="1"/>
  <c r="S3333" i="4"/>
  <c r="K3333" i="4" s="1"/>
  <c r="S3334" i="4"/>
  <c r="K3334" i="4" s="1"/>
  <c r="S3335" i="4"/>
  <c r="K3335" i="4" s="1"/>
  <c r="S3336" i="4"/>
  <c r="K3336" i="4" s="1"/>
  <c r="S3337" i="4"/>
  <c r="K3337" i="4" s="1"/>
  <c r="S3338" i="4"/>
  <c r="K3338" i="4" s="1"/>
  <c r="S3339" i="4"/>
  <c r="K3339" i="4" s="1"/>
  <c r="S3340" i="4"/>
  <c r="K3340" i="4" s="1"/>
  <c r="S3341" i="4"/>
  <c r="K3341" i="4" s="1"/>
  <c r="S3342" i="4"/>
  <c r="K3342" i="4" s="1"/>
  <c r="S3343" i="4"/>
  <c r="K3343" i="4" s="1"/>
  <c r="S3344" i="4"/>
  <c r="K3344" i="4" s="1"/>
  <c r="S3345" i="4"/>
  <c r="K3345" i="4" s="1"/>
  <c r="S3346" i="4"/>
  <c r="K3346" i="4" s="1"/>
  <c r="S3347" i="4"/>
  <c r="K3347" i="4" s="1"/>
  <c r="S3348" i="4"/>
  <c r="K3348" i="4" s="1"/>
  <c r="S3349" i="4"/>
  <c r="K3349" i="4" s="1"/>
  <c r="S3350" i="4"/>
  <c r="K3350" i="4" s="1"/>
  <c r="S3351" i="4"/>
  <c r="K3351" i="4" s="1"/>
  <c r="S3352" i="4"/>
  <c r="K3352" i="4" s="1"/>
  <c r="S3353" i="4"/>
  <c r="K3353" i="4" s="1"/>
  <c r="S3354" i="4"/>
  <c r="K3354" i="4" s="1"/>
  <c r="S3355" i="4"/>
  <c r="K3355" i="4" s="1"/>
  <c r="S3356" i="4"/>
  <c r="K3356" i="4" s="1"/>
  <c r="S3357" i="4"/>
  <c r="K3357" i="4" s="1"/>
  <c r="S3358" i="4"/>
  <c r="K3358" i="4" s="1"/>
  <c r="S3359" i="4"/>
  <c r="K3359" i="4" s="1"/>
  <c r="S3360" i="4"/>
  <c r="K3360" i="4" s="1"/>
  <c r="S3361" i="4"/>
  <c r="K3361" i="4" s="1"/>
  <c r="S3362" i="4"/>
  <c r="K3362" i="4" s="1"/>
  <c r="S3363" i="4"/>
  <c r="K3363" i="4" s="1"/>
  <c r="S3364" i="4"/>
  <c r="K3364" i="4" s="1"/>
  <c r="S3365" i="4"/>
  <c r="K3365" i="4" s="1"/>
  <c r="S3366" i="4"/>
  <c r="K3366" i="4" s="1"/>
  <c r="S3367" i="4"/>
  <c r="K3367" i="4" s="1"/>
  <c r="S3368" i="4"/>
  <c r="K3368" i="4" s="1"/>
  <c r="S3369" i="4"/>
  <c r="K3369" i="4" s="1"/>
  <c r="S3370" i="4"/>
  <c r="K3370" i="4" s="1"/>
  <c r="S3371" i="4"/>
  <c r="K3371" i="4" s="1"/>
  <c r="S3372" i="4"/>
  <c r="K3372" i="4" s="1"/>
  <c r="S3373" i="4"/>
  <c r="K3373" i="4" s="1"/>
  <c r="S3374" i="4"/>
  <c r="K3374" i="4" s="1"/>
  <c r="S3375" i="4"/>
  <c r="K3375" i="4" s="1"/>
  <c r="S3376" i="4"/>
  <c r="K3376" i="4" s="1"/>
  <c r="S3377" i="4"/>
  <c r="K3377" i="4" s="1"/>
  <c r="S3378" i="4"/>
  <c r="K3378" i="4" s="1"/>
  <c r="S3379" i="4"/>
  <c r="K3379" i="4" s="1"/>
  <c r="S3380" i="4"/>
  <c r="K3380" i="4" s="1"/>
  <c r="S3381" i="4"/>
  <c r="K3381" i="4" s="1"/>
  <c r="S3382" i="4"/>
  <c r="K3382" i="4" s="1"/>
  <c r="S3383" i="4"/>
  <c r="K3383" i="4" s="1"/>
  <c r="S3384" i="4"/>
  <c r="K3384" i="4" s="1"/>
  <c r="S3385" i="4"/>
  <c r="K3385" i="4" s="1"/>
  <c r="S3386" i="4"/>
  <c r="K3386" i="4" s="1"/>
  <c r="S3387" i="4"/>
  <c r="K3387" i="4" s="1"/>
  <c r="S3388" i="4"/>
  <c r="K3388" i="4" s="1"/>
  <c r="S3389" i="4"/>
  <c r="K3389" i="4" s="1"/>
  <c r="S3390" i="4"/>
  <c r="K3390" i="4" s="1"/>
  <c r="S3391" i="4"/>
  <c r="K3391" i="4" s="1"/>
  <c r="S3392" i="4"/>
  <c r="K3392" i="4" s="1"/>
  <c r="S3393" i="4"/>
  <c r="K3393" i="4" s="1"/>
  <c r="S3394" i="4"/>
  <c r="K3394" i="4" s="1"/>
  <c r="S3395" i="4"/>
  <c r="K3395" i="4" s="1"/>
  <c r="S3396" i="4"/>
  <c r="K3396" i="4" s="1"/>
  <c r="S3397" i="4"/>
  <c r="K3397" i="4" s="1"/>
  <c r="S3398" i="4"/>
  <c r="K3398" i="4" s="1"/>
  <c r="S3399" i="4"/>
  <c r="K3399" i="4" s="1"/>
  <c r="S3400" i="4"/>
  <c r="K3400" i="4" s="1"/>
  <c r="S3401" i="4"/>
  <c r="K3401" i="4" s="1"/>
  <c r="S3402" i="4"/>
  <c r="K3402" i="4" s="1"/>
  <c r="S3403" i="4"/>
  <c r="K3403" i="4" s="1"/>
  <c r="S3404" i="4"/>
  <c r="K3404" i="4" s="1"/>
  <c r="S3405" i="4"/>
  <c r="K3405" i="4" s="1"/>
  <c r="S3406" i="4"/>
  <c r="K3406" i="4" s="1"/>
  <c r="S3407" i="4"/>
  <c r="K3407" i="4" s="1"/>
  <c r="S3408" i="4"/>
  <c r="K3408" i="4" s="1"/>
  <c r="S3409" i="4"/>
  <c r="K3409" i="4" s="1"/>
  <c r="S3410" i="4"/>
  <c r="K3410" i="4" s="1"/>
  <c r="S3411" i="4"/>
  <c r="K3411" i="4" s="1"/>
  <c r="S3412" i="4"/>
  <c r="K3412" i="4" s="1"/>
  <c r="S3413" i="4"/>
  <c r="K3413" i="4" s="1"/>
  <c r="S3414" i="4"/>
  <c r="K3414" i="4" s="1"/>
  <c r="S3415" i="4"/>
  <c r="K3415" i="4" s="1"/>
  <c r="S3416" i="4"/>
  <c r="K3416" i="4" s="1"/>
  <c r="S3417" i="4"/>
  <c r="K3417" i="4" s="1"/>
  <c r="S3418" i="4"/>
  <c r="K3418" i="4" s="1"/>
  <c r="S3419" i="4"/>
  <c r="K3419" i="4" s="1"/>
  <c r="S3420" i="4"/>
  <c r="K3420" i="4" s="1"/>
  <c r="S3421" i="4"/>
  <c r="K3421" i="4" s="1"/>
  <c r="S3422" i="4"/>
  <c r="K3422" i="4" s="1"/>
  <c r="S3423" i="4"/>
  <c r="K3423" i="4" s="1"/>
  <c r="S3424" i="4"/>
  <c r="K3424" i="4" s="1"/>
  <c r="S3425" i="4"/>
  <c r="K3425" i="4" s="1"/>
  <c r="S3426" i="4"/>
  <c r="K3426" i="4" s="1"/>
  <c r="S3427" i="4"/>
  <c r="K3427" i="4" s="1"/>
  <c r="S3428" i="4"/>
  <c r="K3428" i="4" s="1"/>
  <c r="S3429" i="4"/>
  <c r="K3429" i="4" s="1"/>
  <c r="S3430" i="4"/>
  <c r="K3430" i="4" s="1"/>
  <c r="S3431" i="4"/>
  <c r="K3431" i="4" s="1"/>
  <c r="S3432" i="4"/>
  <c r="K3432" i="4" s="1"/>
  <c r="S3433" i="4"/>
  <c r="K3433" i="4" s="1"/>
  <c r="S3434" i="4"/>
  <c r="K3434" i="4" s="1"/>
  <c r="S3435" i="4"/>
  <c r="K3435" i="4" s="1"/>
  <c r="S3436" i="4"/>
  <c r="K3436" i="4" s="1"/>
  <c r="S3437" i="4"/>
  <c r="K3437" i="4" s="1"/>
  <c r="S3438" i="4"/>
  <c r="K3438" i="4" s="1"/>
  <c r="S3439" i="4"/>
  <c r="K3439" i="4" s="1"/>
  <c r="S3440" i="4"/>
  <c r="K3440" i="4" s="1"/>
  <c r="S3441" i="4"/>
  <c r="K3441" i="4" s="1"/>
  <c r="S3442" i="4"/>
  <c r="K3442" i="4" s="1"/>
  <c r="S3443" i="4"/>
  <c r="K3443" i="4" s="1"/>
  <c r="S3444" i="4"/>
  <c r="K3444" i="4" s="1"/>
  <c r="S3445" i="4"/>
  <c r="K3445" i="4" s="1"/>
  <c r="S3446" i="4"/>
  <c r="K3446" i="4" s="1"/>
  <c r="S3447" i="4"/>
  <c r="K3447" i="4" s="1"/>
  <c r="S3448" i="4"/>
  <c r="K3448" i="4" s="1"/>
  <c r="S3449" i="4"/>
  <c r="K3449" i="4" s="1"/>
  <c r="S3450" i="4"/>
  <c r="K3450" i="4" s="1"/>
  <c r="S3451" i="4"/>
  <c r="K3451" i="4" s="1"/>
  <c r="S3452" i="4"/>
  <c r="K3452" i="4" s="1"/>
  <c r="S3453" i="4"/>
  <c r="K3453" i="4" s="1"/>
  <c r="S3454" i="4"/>
  <c r="K3454" i="4" s="1"/>
  <c r="S3455" i="4"/>
  <c r="K3455" i="4" s="1"/>
  <c r="S3456" i="4"/>
  <c r="K3456" i="4" s="1"/>
  <c r="S3457" i="4"/>
  <c r="K3457" i="4" s="1"/>
  <c r="S3458" i="4"/>
  <c r="K3458" i="4" s="1"/>
  <c r="S3459" i="4"/>
  <c r="K3459" i="4" s="1"/>
  <c r="S3460" i="4"/>
  <c r="K3460" i="4" s="1"/>
  <c r="S3461" i="4"/>
  <c r="K3461" i="4" s="1"/>
  <c r="S3462" i="4"/>
  <c r="K3462" i="4" s="1"/>
  <c r="S3463" i="4"/>
  <c r="K3463" i="4" s="1"/>
  <c r="S3464" i="4"/>
  <c r="K3464" i="4" s="1"/>
  <c r="S3465" i="4"/>
  <c r="K3465" i="4" s="1"/>
  <c r="S3466" i="4"/>
  <c r="K3466" i="4" s="1"/>
  <c r="S3467" i="4"/>
  <c r="K3467" i="4" s="1"/>
  <c r="S3468" i="4"/>
  <c r="K3468" i="4" s="1"/>
  <c r="S3469" i="4"/>
  <c r="K3469" i="4" s="1"/>
  <c r="S3470" i="4"/>
  <c r="K3470" i="4" s="1"/>
  <c r="S3471" i="4"/>
  <c r="K3471" i="4" s="1"/>
  <c r="S3472" i="4"/>
  <c r="K3472" i="4" s="1"/>
  <c r="S3473" i="4"/>
  <c r="K3473" i="4" s="1"/>
  <c r="S3474" i="4"/>
  <c r="K3474" i="4" s="1"/>
  <c r="S3475" i="4"/>
  <c r="K3475" i="4" s="1"/>
  <c r="S3476" i="4"/>
  <c r="K3476" i="4" s="1"/>
  <c r="S3477" i="4"/>
  <c r="K3477" i="4" s="1"/>
  <c r="S3478" i="4"/>
  <c r="K3478" i="4" s="1"/>
  <c r="S3479" i="4"/>
  <c r="K3479" i="4" s="1"/>
  <c r="S3480" i="4"/>
  <c r="K3480" i="4" s="1"/>
  <c r="S3481" i="4"/>
  <c r="K3481" i="4" s="1"/>
  <c r="S3482" i="4"/>
  <c r="K3482" i="4" s="1"/>
  <c r="S3483" i="4"/>
  <c r="K3483" i="4" s="1"/>
  <c r="S3484" i="4"/>
  <c r="K3484" i="4" s="1"/>
  <c r="S3485" i="4"/>
  <c r="K3485" i="4" s="1"/>
  <c r="S3486" i="4"/>
  <c r="K3486" i="4" s="1"/>
  <c r="S3487" i="4"/>
  <c r="K3487" i="4" s="1"/>
  <c r="S3488" i="4"/>
  <c r="K3488" i="4" s="1"/>
  <c r="S3489" i="4"/>
  <c r="K3489" i="4" s="1"/>
  <c r="S3490" i="4"/>
  <c r="K3490" i="4" s="1"/>
  <c r="S3491" i="4"/>
  <c r="K3491" i="4" s="1"/>
  <c r="S3492" i="4"/>
  <c r="K3492" i="4" s="1"/>
  <c r="S3493" i="4"/>
  <c r="K3493" i="4" s="1"/>
  <c r="S3494" i="4"/>
  <c r="K3494" i="4" s="1"/>
  <c r="S3495" i="4"/>
  <c r="K3495" i="4" s="1"/>
  <c r="S3496" i="4"/>
  <c r="K3496" i="4" s="1"/>
  <c r="S3497" i="4"/>
  <c r="K3497" i="4" s="1"/>
  <c r="S3498" i="4"/>
  <c r="K3498" i="4" s="1"/>
  <c r="S3499" i="4"/>
  <c r="K3499" i="4" s="1"/>
  <c r="S3500" i="4"/>
  <c r="K3500" i="4" s="1"/>
  <c r="S3501" i="4"/>
  <c r="K3501" i="4" s="1"/>
  <c r="S3502" i="4"/>
  <c r="K3502" i="4" s="1"/>
  <c r="S3503" i="4"/>
  <c r="K3503" i="4" s="1"/>
  <c r="S3504" i="4"/>
  <c r="K3504" i="4" s="1"/>
  <c r="S3505" i="4"/>
  <c r="K3505" i="4" s="1"/>
  <c r="S3506" i="4"/>
  <c r="K3506" i="4" s="1"/>
  <c r="S3507" i="4"/>
  <c r="K3507" i="4" s="1"/>
  <c r="S3508" i="4"/>
  <c r="K3508" i="4" s="1"/>
  <c r="S3509" i="4"/>
  <c r="K3509" i="4" s="1"/>
  <c r="S3510" i="4"/>
  <c r="K3510" i="4" s="1"/>
  <c r="S3511" i="4"/>
  <c r="K3511" i="4" s="1"/>
  <c r="S3512" i="4"/>
  <c r="K3512" i="4" s="1"/>
  <c r="S3513" i="4"/>
  <c r="K3513" i="4" s="1"/>
  <c r="S3514" i="4"/>
  <c r="K3514" i="4" s="1"/>
  <c r="S3515" i="4"/>
  <c r="K3515" i="4" s="1"/>
  <c r="S3516" i="4"/>
  <c r="K3516" i="4" s="1"/>
  <c r="S3517" i="4"/>
  <c r="K3517" i="4" s="1"/>
  <c r="S3518" i="4"/>
  <c r="K3518" i="4" s="1"/>
  <c r="S3519" i="4"/>
  <c r="K3519" i="4" s="1"/>
  <c r="S3520" i="4"/>
  <c r="K3520" i="4" s="1"/>
  <c r="S3521" i="4"/>
  <c r="K3521" i="4" s="1"/>
  <c r="S3522" i="4"/>
  <c r="K3522" i="4" s="1"/>
  <c r="S3523" i="4"/>
  <c r="K3523" i="4" s="1"/>
  <c r="S3524" i="4"/>
  <c r="K3524" i="4" s="1"/>
  <c r="S3525" i="4"/>
  <c r="K3525" i="4" s="1"/>
  <c r="S3526" i="4"/>
  <c r="K3526" i="4" s="1"/>
  <c r="S3527" i="4"/>
  <c r="K3527" i="4" s="1"/>
  <c r="S3528" i="4"/>
  <c r="K3528" i="4" s="1"/>
  <c r="S3529" i="4"/>
  <c r="K3529" i="4" s="1"/>
  <c r="S3530" i="4"/>
  <c r="K3530" i="4" s="1"/>
  <c r="S3531" i="4"/>
  <c r="K3531" i="4" s="1"/>
  <c r="S3532" i="4"/>
  <c r="K3532" i="4" s="1"/>
  <c r="S3533" i="4"/>
  <c r="K3533" i="4" s="1"/>
  <c r="S3534" i="4"/>
  <c r="K3534" i="4" s="1"/>
  <c r="S3535" i="4"/>
  <c r="K3535" i="4" s="1"/>
  <c r="S3536" i="4"/>
  <c r="K3536" i="4" s="1"/>
  <c r="S3537" i="4"/>
  <c r="K3537" i="4" s="1"/>
  <c r="S3538" i="4"/>
  <c r="K3538" i="4" s="1"/>
  <c r="S3539" i="4"/>
  <c r="K3539" i="4" s="1"/>
  <c r="S3540" i="4"/>
  <c r="K3540" i="4" s="1"/>
  <c r="S3541" i="4"/>
  <c r="K3541" i="4" s="1"/>
  <c r="S3542" i="4"/>
  <c r="K3542" i="4" s="1"/>
  <c r="S3543" i="4"/>
  <c r="K3543" i="4" s="1"/>
  <c r="S3544" i="4"/>
  <c r="K3544" i="4" s="1"/>
  <c r="S3545" i="4"/>
  <c r="K3545" i="4" s="1"/>
  <c r="S3546" i="4"/>
  <c r="K3546" i="4" s="1"/>
  <c r="S3547" i="4"/>
  <c r="K3547" i="4" s="1"/>
  <c r="S3548" i="4"/>
  <c r="K3548" i="4" s="1"/>
  <c r="S3549" i="4"/>
  <c r="K3549" i="4" s="1"/>
  <c r="S3550" i="4"/>
  <c r="K3550" i="4" s="1"/>
  <c r="S3551" i="4"/>
  <c r="K3551" i="4" s="1"/>
  <c r="S3552" i="4"/>
  <c r="K3552" i="4" s="1"/>
  <c r="S3553" i="4"/>
  <c r="K3553" i="4" s="1"/>
  <c r="S3554" i="4"/>
  <c r="K3554" i="4" s="1"/>
  <c r="S3555" i="4"/>
  <c r="K3555" i="4" s="1"/>
  <c r="S3556" i="4"/>
  <c r="K3556" i="4" s="1"/>
  <c r="S3557" i="4"/>
  <c r="K3557" i="4" s="1"/>
  <c r="S3558" i="4"/>
  <c r="K3558" i="4" s="1"/>
  <c r="S3559" i="4"/>
  <c r="K3559" i="4" s="1"/>
  <c r="S3560" i="4"/>
  <c r="K3560" i="4" s="1"/>
  <c r="S3561" i="4"/>
  <c r="K3561" i="4" s="1"/>
  <c r="S3562" i="4"/>
  <c r="K3562" i="4" s="1"/>
  <c r="S3563" i="4"/>
  <c r="K3563" i="4" s="1"/>
  <c r="S3564" i="4"/>
  <c r="K3564" i="4" s="1"/>
  <c r="S3565" i="4"/>
  <c r="K3565" i="4" s="1"/>
  <c r="S3566" i="4"/>
  <c r="K3566" i="4" s="1"/>
  <c r="S3567" i="4"/>
  <c r="K3567" i="4" s="1"/>
  <c r="S3568" i="4"/>
  <c r="K3568" i="4" s="1"/>
  <c r="S3569" i="4"/>
  <c r="K3569" i="4" s="1"/>
  <c r="S3570" i="4"/>
  <c r="K3570" i="4" s="1"/>
  <c r="S3571" i="4"/>
  <c r="K3571" i="4" s="1"/>
  <c r="S3572" i="4"/>
  <c r="K3572" i="4" s="1"/>
  <c r="S3573" i="4"/>
  <c r="K3573" i="4" s="1"/>
  <c r="S3574" i="4"/>
  <c r="K3574" i="4" s="1"/>
  <c r="S3575" i="4"/>
  <c r="K3575" i="4" s="1"/>
  <c r="S3576" i="4"/>
  <c r="K3576" i="4" s="1"/>
  <c r="S3577" i="4"/>
  <c r="K3577" i="4" s="1"/>
  <c r="S3578" i="4"/>
  <c r="K3578" i="4" s="1"/>
  <c r="S3579" i="4"/>
  <c r="K3579" i="4" s="1"/>
  <c r="S3580" i="4"/>
  <c r="K3580" i="4" s="1"/>
  <c r="S3581" i="4"/>
  <c r="K3581" i="4" s="1"/>
  <c r="S3582" i="4"/>
  <c r="K3582" i="4" s="1"/>
  <c r="S3583" i="4"/>
  <c r="K3583" i="4" s="1"/>
  <c r="S3584" i="4"/>
  <c r="K3584" i="4" s="1"/>
  <c r="S3585" i="4"/>
  <c r="K3585" i="4" s="1"/>
  <c r="S3586" i="4"/>
  <c r="K3586" i="4" s="1"/>
  <c r="S3587" i="4"/>
  <c r="K3587" i="4" s="1"/>
  <c r="S3588" i="4"/>
  <c r="K3588" i="4" s="1"/>
  <c r="S3589" i="4"/>
  <c r="K3589" i="4" s="1"/>
  <c r="S3590" i="4"/>
  <c r="K3590" i="4" s="1"/>
  <c r="S3591" i="4"/>
  <c r="K3591" i="4" s="1"/>
  <c r="S3592" i="4"/>
  <c r="K3592" i="4" s="1"/>
  <c r="S3593" i="4"/>
  <c r="K3593" i="4" s="1"/>
  <c r="S3594" i="4"/>
  <c r="K3594" i="4" s="1"/>
  <c r="S3595" i="4"/>
  <c r="K3595" i="4" s="1"/>
  <c r="S3596" i="4"/>
  <c r="K3596" i="4" s="1"/>
  <c r="S3597" i="4"/>
  <c r="K3597" i="4" s="1"/>
  <c r="S3598" i="4"/>
  <c r="K3598" i="4" s="1"/>
  <c r="S3599" i="4"/>
  <c r="K3599" i="4" s="1"/>
  <c r="S3600" i="4"/>
  <c r="K3600" i="4" s="1"/>
  <c r="S3601" i="4"/>
  <c r="K3601" i="4" s="1"/>
  <c r="S3602" i="4"/>
  <c r="K3602" i="4" s="1"/>
  <c r="S3603" i="4"/>
  <c r="K3603" i="4" s="1"/>
  <c r="S3604" i="4"/>
  <c r="K3604" i="4" s="1"/>
  <c r="S3605" i="4"/>
  <c r="K3605" i="4" s="1"/>
  <c r="S3606" i="4"/>
  <c r="K3606" i="4" s="1"/>
  <c r="S3607" i="4"/>
  <c r="K3607" i="4" s="1"/>
  <c r="S3608" i="4"/>
  <c r="K3608" i="4" s="1"/>
  <c r="S3609" i="4"/>
  <c r="K3609" i="4" s="1"/>
  <c r="S3610" i="4"/>
  <c r="K3610" i="4" s="1"/>
  <c r="S3611" i="4"/>
  <c r="K3611" i="4" s="1"/>
  <c r="S3612" i="4"/>
  <c r="K3612" i="4" s="1"/>
  <c r="S3613" i="4"/>
  <c r="K3613" i="4" s="1"/>
  <c r="S3614" i="4"/>
  <c r="K3614" i="4" s="1"/>
  <c r="S3615" i="4"/>
  <c r="K3615" i="4" s="1"/>
  <c r="S3616" i="4"/>
  <c r="K3616" i="4" s="1"/>
  <c r="S3617" i="4"/>
  <c r="K3617" i="4" s="1"/>
  <c r="S3618" i="4"/>
  <c r="K3618" i="4" s="1"/>
  <c r="S3619" i="4"/>
  <c r="K3619" i="4" s="1"/>
  <c r="S3620" i="4"/>
  <c r="K3620" i="4" s="1"/>
  <c r="S3621" i="4"/>
  <c r="K3621" i="4" s="1"/>
  <c r="S3622" i="4"/>
  <c r="K3622" i="4" s="1"/>
  <c r="S3623" i="4"/>
  <c r="K3623" i="4" s="1"/>
  <c r="S3624" i="4"/>
  <c r="K3624" i="4" s="1"/>
  <c r="S3625" i="4"/>
  <c r="K3625" i="4" s="1"/>
  <c r="S3626" i="4"/>
  <c r="K3626" i="4" s="1"/>
  <c r="S3627" i="4"/>
  <c r="K3627" i="4" s="1"/>
  <c r="S3628" i="4"/>
  <c r="K3628" i="4" s="1"/>
  <c r="S3629" i="4"/>
  <c r="K3629" i="4" s="1"/>
  <c r="S3630" i="4"/>
  <c r="K3630" i="4" s="1"/>
  <c r="S3631" i="4"/>
  <c r="K3631" i="4" s="1"/>
  <c r="S3632" i="4"/>
  <c r="K3632" i="4" s="1"/>
  <c r="S3633" i="4"/>
  <c r="K3633" i="4" s="1"/>
  <c r="S3634" i="4"/>
  <c r="K3634" i="4" s="1"/>
  <c r="S3635" i="4"/>
  <c r="K3635" i="4" s="1"/>
  <c r="S3636" i="4"/>
  <c r="K3636" i="4" s="1"/>
  <c r="S3637" i="4"/>
  <c r="K3637" i="4" s="1"/>
  <c r="S3638" i="4"/>
  <c r="K3638" i="4" s="1"/>
  <c r="S3639" i="4"/>
  <c r="K3639" i="4" s="1"/>
  <c r="S3640" i="4"/>
  <c r="K3640" i="4" s="1"/>
  <c r="S3641" i="4"/>
  <c r="K3641" i="4" s="1"/>
  <c r="S3642" i="4"/>
  <c r="K3642" i="4" s="1"/>
  <c r="S3643" i="4"/>
  <c r="K3643" i="4" s="1"/>
  <c r="S3644" i="4"/>
  <c r="K3644" i="4" s="1"/>
  <c r="S3645" i="4"/>
  <c r="K3645" i="4" s="1"/>
  <c r="S3646" i="4"/>
  <c r="K3646" i="4" s="1"/>
  <c r="S3647" i="4"/>
  <c r="K3647" i="4" s="1"/>
  <c r="S3648" i="4"/>
  <c r="K3648" i="4" s="1"/>
  <c r="S3649" i="4"/>
  <c r="K3649" i="4" s="1"/>
  <c r="S3650" i="4"/>
  <c r="K3650" i="4" s="1"/>
  <c r="S3651" i="4"/>
  <c r="K3651" i="4" s="1"/>
  <c r="S3652" i="4"/>
  <c r="K3652" i="4" s="1"/>
  <c r="S3653" i="4"/>
  <c r="K3653" i="4" s="1"/>
  <c r="S3654" i="4"/>
  <c r="K3654" i="4" s="1"/>
  <c r="S3655" i="4"/>
  <c r="K3655" i="4" s="1"/>
  <c r="S3656" i="4"/>
  <c r="K3656" i="4" s="1"/>
  <c r="S3657" i="4"/>
  <c r="K3657" i="4" s="1"/>
  <c r="S3658" i="4"/>
  <c r="K3658" i="4" s="1"/>
  <c r="S3659" i="4"/>
  <c r="K3659" i="4" s="1"/>
  <c r="S3660" i="4"/>
  <c r="K3660" i="4" s="1"/>
  <c r="S3661" i="4"/>
  <c r="K3661" i="4" s="1"/>
  <c r="S3662" i="4"/>
  <c r="K3662" i="4" s="1"/>
  <c r="S3663" i="4"/>
  <c r="K3663" i="4" s="1"/>
  <c r="S3664" i="4"/>
  <c r="K3664" i="4" s="1"/>
  <c r="S3665" i="4"/>
  <c r="K3665" i="4" s="1"/>
  <c r="S3666" i="4"/>
  <c r="K3666" i="4" s="1"/>
  <c r="S3667" i="4"/>
  <c r="K3667" i="4" s="1"/>
  <c r="S3668" i="4"/>
  <c r="K3668" i="4" s="1"/>
  <c r="S3669" i="4"/>
  <c r="K3669" i="4" s="1"/>
  <c r="S3670" i="4"/>
  <c r="K3670" i="4" s="1"/>
  <c r="S3671" i="4"/>
  <c r="K3671" i="4" s="1"/>
  <c r="S3672" i="4"/>
  <c r="K3672" i="4" s="1"/>
  <c r="S3673" i="4"/>
  <c r="K3673" i="4" s="1"/>
  <c r="S3674" i="4"/>
  <c r="K3674" i="4" s="1"/>
  <c r="S3675" i="4"/>
  <c r="K3675" i="4" s="1"/>
  <c r="S3676" i="4"/>
  <c r="K3676" i="4" s="1"/>
  <c r="S3677" i="4"/>
  <c r="K3677" i="4" s="1"/>
  <c r="S3678" i="4"/>
  <c r="K3678" i="4" s="1"/>
  <c r="S3679" i="4"/>
  <c r="K3679" i="4" s="1"/>
  <c r="S3680" i="4"/>
  <c r="K3680" i="4" s="1"/>
  <c r="S3681" i="4"/>
  <c r="K3681" i="4" s="1"/>
  <c r="S3682" i="4"/>
  <c r="K3682" i="4" s="1"/>
  <c r="S3683" i="4"/>
  <c r="K3683" i="4" s="1"/>
  <c r="S3684" i="4"/>
  <c r="K3684" i="4" s="1"/>
  <c r="S3685" i="4"/>
  <c r="K3685" i="4" s="1"/>
  <c r="S3686" i="4"/>
  <c r="K3686" i="4" s="1"/>
  <c r="S3687" i="4"/>
  <c r="K3687" i="4" s="1"/>
  <c r="S3688" i="4"/>
  <c r="K3688" i="4" s="1"/>
  <c r="S3689" i="4"/>
  <c r="K3689" i="4" s="1"/>
  <c r="S3690" i="4"/>
  <c r="K3690" i="4" s="1"/>
  <c r="S3691" i="4"/>
  <c r="K3691" i="4" s="1"/>
  <c r="S3692" i="4"/>
  <c r="K3692" i="4" s="1"/>
  <c r="S3693" i="4"/>
  <c r="K3693" i="4" s="1"/>
  <c r="S3694" i="4"/>
  <c r="K3694" i="4" s="1"/>
  <c r="S3695" i="4"/>
  <c r="K3695" i="4" s="1"/>
  <c r="S3696" i="4"/>
  <c r="K3696" i="4" s="1"/>
  <c r="S3697" i="4"/>
  <c r="K3697" i="4" s="1"/>
  <c r="S3698" i="4"/>
  <c r="K3698" i="4" s="1"/>
  <c r="S3699" i="4"/>
  <c r="K3699" i="4" s="1"/>
  <c r="S3700" i="4"/>
  <c r="K3700" i="4" s="1"/>
  <c r="S3701" i="4"/>
  <c r="K3701" i="4" s="1"/>
  <c r="S3702" i="4"/>
  <c r="K3702" i="4" s="1"/>
  <c r="S3703" i="4"/>
  <c r="K3703" i="4" s="1"/>
  <c r="S3704" i="4"/>
  <c r="K3704" i="4" s="1"/>
  <c r="S3705" i="4"/>
  <c r="K3705" i="4" s="1"/>
  <c r="S3706" i="4"/>
  <c r="K3706" i="4" s="1"/>
  <c r="S3707" i="4"/>
  <c r="K3707" i="4" s="1"/>
  <c r="S3708" i="4"/>
  <c r="K3708" i="4" s="1"/>
  <c r="S3709" i="4"/>
  <c r="K3709" i="4" s="1"/>
  <c r="S3710" i="4"/>
  <c r="K3710" i="4" s="1"/>
  <c r="S3711" i="4"/>
  <c r="K3711" i="4" s="1"/>
  <c r="S3712" i="4"/>
  <c r="K3712" i="4" s="1"/>
  <c r="S3713" i="4"/>
  <c r="K3713" i="4" s="1"/>
  <c r="S3714" i="4"/>
  <c r="K3714" i="4" s="1"/>
  <c r="S3715" i="4"/>
  <c r="K3715" i="4" s="1"/>
  <c r="S3716" i="4"/>
  <c r="K3716" i="4" s="1"/>
  <c r="S3717" i="4"/>
  <c r="K3717" i="4" s="1"/>
  <c r="S3718" i="4"/>
  <c r="K3718" i="4" s="1"/>
  <c r="S3719" i="4"/>
  <c r="K3719" i="4" s="1"/>
  <c r="S3720" i="4"/>
  <c r="K3720" i="4" s="1"/>
  <c r="S3721" i="4"/>
  <c r="K3721" i="4" s="1"/>
  <c r="S3722" i="4"/>
  <c r="K3722" i="4" s="1"/>
  <c r="S3723" i="4"/>
  <c r="K3723" i="4" s="1"/>
  <c r="S3724" i="4"/>
  <c r="K3724" i="4" s="1"/>
  <c r="S3725" i="4"/>
  <c r="K3725" i="4" s="1"/>
  <c r="S3726" i="4"/>
  <c r="K3726" i="4" s="1"/>
  <c r="S3727" i="4"/>
  <c r="K3727" i="4" s="1"/>
  <c r="S3728" i="4"/>
  <c r="K3728" i="4" s="1"/>
  <c r="S3729" i="4"/>
  <c r="K3729" i="4" s="1"/>
  <c r="S3730" i="4"/>
  <c r="K3730" i="4" s="1"/>
  <c r="S3731" i="4"/>
  <c r="K3731" i="4" s="1"/>
  <c r="S3732" i="4"/>
  <c r="K3732" i="4" s="1"/>
  <c r="S3733" i="4"/>
  <c r="K3733" i="4" s="1"/>
  <c r="S3734" i="4"/>
  <c r="K3734" i="4" s="1"/>
  <c r="S3735" i="4"/>
  <c r="K3735" i="4" s="1"/>
  <c r="S3736" i="4"/>
  <c r="K3736" i="4" s="1"/>
  <c r="S3737" i="4"/>
  <c r="K3737" i="4" s="1"/>
  <c r="S3738" i="4"/>
  <c r="K3738" i="4" s="1"/>
  <c r="S3739" i="4"/>
  <c r="K3739" i="4" s="1"/>
  <c r="S3740" i="4"/>
  <c r="K3740" i="4" s="1"/>
  <c r="S3741" i="4"/>
  <c r="K3741" i="4" s="1"/>
  <c r="S3742" i="4"/>
  <c r="K3742" i="4" s="1"/>
  <c r="S3743" i="4"/>
  <c r="K3743" i="4" s="1"/>
  <c r="S3744" i="4"/>
  <c r="K3744" i="4" s="1"/>
  <c r="S3745" i="4"/>
  <c r="K3745" i="4" s="1"/>
  <c r="S3746" i="4"/>
  <c r="K3746" i="4" s="1"/>
  <c r="S3747" i="4"/>
  <c r="K3747" i="4" s="1"/>
  <c r="S3748" i="4"/>
  <c r="K3748" i="4" s="1"/>
  <c r="S3749" i="4"/>
  <c r="K3749" i="4" s="1"/>
  <c r="S3750" i="4"/>
  <c r="K3750" i="4" s="1"/>
  <c r="S3751" i="4"/>
  <c r="K3751" i="4" s="1"/>
  <c r="S3752" i="4"/>
  <c r="K3752" i="4" s="1"/>
  <c r="S3753" i="4"/>
  <c r="K3753" i="4" s="1"/>
  <c r="S3754" i="4"/>
  <c r="K3754" i="4" s="1"/>
  <c r="S3755" i="4"/>
  <c r="K3755" i="4" s="1"/>
  <c r="S3756" i="4"/>
  <c r="K3756" i="4" s="1"/>
  <c r="S3757" i="4"/>
  <c r="K3757" i="4" s="1"/>
  <c r="S3758" i="4"/>
  <c r="K3758" i="4" s="1"/>
  <c r="S3759" i="4"/>
  <c r="K3759" i="4" s="1"/>
  <c r="S3760" i="4"/>
  <c r="K3760" i="4" s="1"/>
  <c r="S3761" i="4"/>
  <c r="K3761" i="4" s="1"/>
  <c r="S3762" i="4"/>
  <c r="K3762" i="4" s="1"/>
  <c r="S3763" i="4"/>
  <c r="K3763" i="4" s="1"/>
  <c r="S3764" i="4"/>
  <c r="K3764" i="4" s="1"/>
  <c r="S3765" i="4"/>
  <c r="K3765" i="4" s="1"/>
  <c r="S3766" i="4"/>
  <c r="K3766" i="4" s="1"/>
  <c r="S3767" i="4"/>
  <c r="K3767" i="4" s="1"/>
  <c r="S3768" i="4"/>
  <c r="K3768" i="4" s="1"/>
  <c r="S3769" i="4"/>
  <c r="K3769" i="4" s="1"/>
  <c r="S3770" i="4"/>
  <c r="K3770" i="4" s="1"/>
  <c r="S3771" i="4"/>
  <c r="K3771" i="4" s="1"/>
  <c r="S3772" i="4"/>
  <c r="K3772" i="4" s="1"/>
  <c r="S3773" i="4"/>
  <c r="K3773" i="4" s="1"/>
  <c r="S3774" i="4"/>
  <c r="K3774" i="4" s="1"/>
  <c r="S3775" i="4"/>
  <c r="K3775" i="4" s="1"/>
  <c r="S3776" i="4"/>
  <c r="K3776" i="4" s="1"/>
  <c r="S3777" i="4"/>
  <c r="K3777" i="4" s="1"/>
  <c r="S3778" i="4"/>
  <c r="K3778" i="4" s="1"/>
  <c r="S3779" i="4"/>
  <c r="K3779" i="4" s="1"/>
  <c r="S3780" i="4"/>
  <c r="K3780" i="4" s="1"/>
  <c r="S3781" i="4"/>
  <c r="K3781" i="4" s="1"/>
  <c r="S3782" i="4"/>
  <c r="K3782" i="4" s="1"/>
  <c r="S3783" i="4"/>
  <c r="K3783" i="4" s="1"/>
  <c r="S3784" i="4"/>
  <c r="K3784" i="4" s="1"/>
  <c r="S3785" i="4"/>
  <c r="K3785" i="4" s="1"/>
  <c r="S3786" i="4"/>
  <c r="K3786" i="4" s="1"/>
  <c r="S3787" i="4"/>
  <c r="K3787" i="4" s="1"/>
  <c r="S3788" i="4"/>
  <c r="K3788" i="4" s="1"/>
  <c r="S3789" i="4"/>
  <c r="K3789" i="4" s="1"/>
  <c r="S3790" i="4"/>
  <c r="K3790" i="4" s="1"/>
  <c r="S3791" i="4"/>
  <c r="K3791" i="4" s="1"/>
  <c r="S3792" i="4"/>
  <c r="K3792" i="4" s="1"/>
  <c r="S3793" i="4"/>
  <c r="K3793" i="4" s="1"/>
  <c r="S3794" i="4"/>
  <c r="K3794" i="4" s="1"/>
  <c r="S3795" i="4"/>
  <c r="K3795" i="4" s="1"/>
  <c r="S3796" i="4"/>
  <c r="K3796" i="4" s="1"/>
  <c r="S3797" i="4"/>
  <c r="K3797" i="4" s="1"/>
  <c r="S3798" i="4"/>
  <c r="K3798" i="4" s="1"/>
  <c r="S3799" i="4"/>
  <c r="K3799" i="4" s="1"/>
  <c r="S3800" i="4"/>
  <c r="K3800" i="4" s="1"/>
  <c r="S3801" i="4"/>
  <c r="K3801" i="4" s="1"/>
  <c r="S3802" i="4"/>
  <c r="K3802" i="4" s="1"/>
  <c r="S3803" i="4"/>
  <c r="K3803" i="4" s="1"/>
  <c r="S3804" i="4"/>
  <c r="K3804" i="4" s="1"/>
  <c r="S3805" i="4"/>
  <c r="K3805" i="4" s="1"/>
  <c r="S3806" i="4"/>
  <c r="K3806" i="4" s="1"/>
  <c r="S3807" i="4"/>
  <c r="K3807" i="4" s="1"/>
  <c r="S3808" i="4"/>
  <c r="K3808" i="4" s="1"/>
  <c r="S3809" i="4"/>
  <c r="K3809" i="4" s="1"/>
  <c r="S3810" i="4"/>
  <c r="K3810" i="4" s="1"/>
  <c r="S3811" i="4"/>
  <c r="K3811" i="4" s="1"/>
  <c r="S3812" i="4"/>
  <c r="K3812" i="4" s="1"/>
  <c r="S3813" i="4"/>
  <c r="K3813" i="4" s="1"/>
  <c r="S3814" i="4"/>
  <c r="K3814" i="4" s="1"/>
  <c r="S3815" i="4"/>
  <c r="K3815" i="4" s="1"/>
  <c r="S3816" i="4"/>
  <c r="K3816" i="4" s="1"/>
  <c r="S3817" i="4"/>
  <c r="K3817" i="4" s="1"/>
  <c r="S3818" i="4"/>
  <c r="K3818" i="4" s="1"/>
  <c r="S3819" i="4"/>
  <c r="K3819" i="4" s="1"/>
  <c r="S3820" i="4"/>
  <c r="K3820" i="4" s="1"/>
  <c r="S3821" i="4"/>
  <c r="K3821" i="4" s="1"/>
  <c r="S3822" i="4"/>
  <c r="K3822" i="4" s="1"/>
  <c r="S3823" i="4"/>
  <c r="K3823" i="4" s="1"/>
  <c r="S3824" i="4"/>
  <c r="K3824" i="4" s="1"/>
  <c r="S3825" i="4"/>
  <c r="K3825" i="4" s="1"/>
  <c r="S3826" i="4"/>
  <c r="K3826" i="4" s="1"/>
  <c r="S3827" i="4"/>
  <c r="K3827" i="4" s="1"/>
  <c r="S3828" i="4"/>
  <c r="K3828" i="4" s="1"/>
  <c r="S3829" i="4"/>
  <c r="K3829" i="4" s="1"/>
  <c r="S3830" i="4"/>
  <c r="K3830" i="4" s="1"/>
  <c r="S3831" i="4"/>
  <c r="K3831" i="4" s="1"/>
  <c r="S3832" i="4"/>
  <c r="K3832" i="4" s="1"/>
  <c r="S3833" i="4"/>
  <c r="K3833" i="4" s="1"/>
  <c r="S3834" i="4"/>
  <c r="K3834" i="4" s="1"/>
  <c r="S3835" i="4"/>
  <c r="K3835" i="4" s="1"/>
  <c r="S3836" i="4"/>
  <c r="K3836" i="4" s="1"/>
  <c r="S3837" i="4"/>
  <c r="K3837" i="4" s="1"/>
  <c r="S3838" i="4"/>
  <c r="K3838" i="4" s="1"/>
  <c r="S3839" i="4"/>
  <c r="K3839" i="4" s="1"/>
  <c r="S3840" i="4"/>
  <c r="K3840" i="4" s="1"/>
  <c r="S3841" i="4"/>
  <c r="K3841" i="4" s="1"/>
  <c r="S3842" i="4"/>
  <c r="K3842" i="4" s="1"/>
  <c r="S3843" i="4"/>
  <c r="K3843" i="4" s="1"/>
  <c r="S3844" i="4"/>
  <c r="K3844" i="4" s="1"/>
  <c r="S3845" i="4"/>
  <c r="K3845" i="4" s="1"/>
  <c r="S3846" i="4"/>
  <c r="K3846" i="4" s="1"/>
  <c r="S3847" i="4"/>
  <c r="K3847" i="4" s="1"/>
  <c r="S3848" i="4"/>
  <c r="K3848" i="4" s="1"/>
  <c r="S3849" i="4"/>
  <c r="K3849" i="4" s="1"/>
  <c r="S3850" i="4"/>
  <c r="K3850" i="4" s="1"/>
  <c r="S3851" i="4"/>
  <c r="K3851" i="4" s="1"/>
  <c r="S3852" i="4"/>
  <c r="K3852" i="4" s="1"/>
  <c r="S3853" i="4"/>
  <c r="K3853" i="4" s="1"/>
  <c r="S3854" i="4"/>
  <c r="K3854" i="4" s="1"/>
  <c r="S3855" i="4"/>
  <c r="K3855" i="4" s="1"/>
  <c r="S3856" i="4"/>
  <c r="K3856" i="4" s="1"/>
  <c r="S3857" i="4"/>
  <c r="K3857" i="4" s="1"/>
  <c r="S3858" i="4"/>
  <c r="K3858" i="4" s="1"/>
  <c r="S3859" i="4"/>
  <c r="K3859" i="4" s="1"/>
  <c r="S3860" i="4"/>
  <c r="K3860" i="4" s="1"/>
  <c r="S3861" i="4"/>
  <c r="K3861" i="4" s="1"/>
  <c r="S3862" i="4"/>
  <c r="K3862" i="4" s="1"/>
  <c r="S3863" i="4"/>
  <c r="K3863" i="4" s="1"/>
  <c r="S3864" i="4"/>
  <c r="K3864" i="4" s="1"/>
  <c r="S3865" i="4"/>
  <c r="K3865" i="4" s="1"/>
  <c r="S3866" i="4"/>
  <c r="K3866" i="4" s="1"/>
  <c r="S3867" i="4"/>
  <c r="K3867" i="4" s="1"/>
  <c r="S3868" i="4"/>
  <c r="K3868" i="4" s="1"/>
  <c r="S3869" i="4"/>
  <c r="K3869" i="4" s="1"/>
  <c r="S3870" i="4"/>
  <c r="K3870" i="4" s="1"/>
  <c r="S3871" i="4"/>
  <c r="K3871" i="4" s="1"/>
  <c r="S3872" i="4"/>
  <c r="K3872" i="4" s="1"/>
  <c r="S3873" i="4"/>
  <c r="K3873" i="4" s="1"/>
  <c r="S3874" i="4"/>
  <c r="K3874" i="4" s="1"/>
  <c r="S3875" i="4"/>
  <c r="K3875" i="4" s="1"/>
  <c r="S3876" i="4"/>
  <c r="K3876" i="4" s="1"/>
  <c r="S3877" i="4"/>
  <c r="K3877" i="4" s="1"/>
  <c r="S3878" i="4"/>
  <c r="K3878" i="4" s="1"/>
  <c r="S3879" i="4"/>
  <c r="K3879" i="4" s="1"/>
  <c r="S3880" i="4"/>
  <c r="K3880" i="4" s="1"/>
  <c r="S3881" i="4"/>
  <c r="K3881" i="4" s="1"/>
  <c r="S3882" i="4"/>
  <c r="K3882" i="4" s="1"/>
  <c r="S3883" i="4"/>
  <c r="K3883" i="4" s="1"/>
  <c r="S3884" i="4"/>
  <c r="K3884" i="4" s="1"/>
  <c r="S3885" i="4"/>
  <c r="K3885" i="4" s="1"/>
  <c r="S3886" i="4"/>
  <c r="K3886" i="4" s="1"/>
  <c r="S3887" i="4"/>
  <c r="K3887" i="4" s="1"/>
  <c r="S3888" i="4"/>
  <c r="K3888" i="4" s="1"/>
  <c r="S3889" i="4"/>
  <c r="K3889" i="4" s="1"/>
  <c r="S3890" i="4"/>
  <c r="K3890" i="4" s="1"/>
  <c r="S3891" i="4"/>
  <c r="K3891" i="4" s="1"/>
  <c r="S3892" i="4"/>
  <c r="K3892" i="4" s="1"/>
  <c r="S3893" i="4"/>
  <c r="K3893" i="4" s="1"/>
  <c r="S3894" i="4"/>
  <c r="K3894" i="4" s="1"/>
  <c r="S3895" i="4"/>
  <c r="K3895" i="4" s="1"/>
  <c r="S3896" i="4"/>
  <c r="K3896" i="4" s="1"/>
  <c r="S3897" i="4"/>
  <c r="K3897" i="4" s="1"/>
  <c r="S3898" i="4"/>
  <c r="K3898" i="4" s="1"/>
  <c r="S3899" i="4"/>
  <c r="K3899" i="4" s="1"/>
  <c r="S3900" i="4"/>
  <c r="K3900" i="4" s="1"/>
  <c r="S3901" i="4"/>
  <c r="K3901" i="4" s="1"/>
  <c r="S3902" i="4"/>
  <c r="K3902" i="4" s="1"/>
  <c r="S3903" i="4"/>
  <c r="K3903" i="4" s="1"/>
  <c r="S3904" i="4"/>
  <c r="K3904" i="4" s="1"/>
  <c r="S3905" i="4"/>
  <c r="K3905" i="4" s="1"/>
  <c r="S3906" i="4"/>
  <c r="K3906" i="4" s="1"/>
  <c r="S3907" i="4"/>
  <c r="K3907" i="4" s="1"/>
  <c r="S3908" i="4"/>
  <c r="K3908" i="4" s="1"/>
  <c r="S3909" i="4"/>
  <c r="K3909" i="4" s="1"/>
  <c r="S3910" i="4"/>
  <c r="K3910" i="4" s="1"/>
  <c r="S3911" i="4"/>
  <c r="K3911" i="4" s="1"/>
  <c r="S3912" i="4"/>
  <c r="K3912" i="4" s="1"/>
  <c r="S3913" i="4"/>
  <c r="K3913" i="4" s="1"/>
  <c r="S3914" i="4"/>
  <c r="K3914" i="4" s="1"/>
  <c r="S3915" i="4"/>
  <c r="K3915" i="4" s="1"/>
  <c r="S3916" i="4"/>
  <c r="K3916" i="4" s="1"/>
  <c r="S3917" i="4"/>
  <c r="K3917" i="4" s="1"/>
  <c r="S3918" i="4"/>
  <c r="K3918" i="4" s="1"/>
  <c r="S3919" i="4"/>
  <c r="K3919" i="4" s="1"/>
  <c r="S3920" i="4"/>
  <c r="K3920" i="4" s="1"/>
  <c r="S3921" i="4"/>
  <c r="K3921" i="4" s="1"/>
  <c r="S3922" i="4"/>
  <c r="K3922" i="4" s="1"/>
  <c r="S3923" i="4"/>
  <c r="K3923" i="4" s="1"/>
  <c r="S3924" i="4"/>
  <c r="K3924" i="4" s="1"/>
  <c r="S3925" i="4"/>
  <c r="K3925" i="4" s="1"/>
  <c r="S3926" i="4"/>
  <c r="K3926" i="4" s="1"/>
  <c r="S3927" i="4"/>
  <c r="K3927" i="4" s="1"/>
  <c r="S3928" i="4"/>
  <c r="K3928" i="4" s="1"/>
  <c r="S3929" i="4"/>
  <c r="K3929" i="4" s="1"/>
  <c r="S3930" i="4"/>
  <c r="K3930" i="4" s="1"/>
  <c r="S3931" i="4"/>
  <c r="K3931" i="4" s="1"/>
  <c r="S3932" i="4"/>
  <c r="K3932" i="4" s="1"/>
  <c r="S3933" i="4"/>
  <c r="K3933" i="4" s="1"/>
  <c r="S3934" i="4"/>
  <c r="K3934" i="4" s="1"/>
  <c r="S3935" i="4"/>
  <c r="K3935" i="4" s="1"/>
  <c r="S3936" i="4"/>
  <c r="K3936" i="4" s="1"/>
  <c r="S3937" i="4"/>
  <c r="K3937" i="4" s="1"/>
  <c r="S3938" i="4"/>
  <c r="K3938" i="4" s="1"/>
  <c r="S3939" i="4"/>
  <c r="K3939" i="4" s="1"/>
  <c r="S3940" i="4"/>
  <c r="K3940" i="4" s="1"/>
  <c r="S3941" i="4"/>
  <c r="K3941" i="4" s="1"/>
  <c r="S3942" i="4"/>
  <c r="K3942" i="4" s="1"/>
  <c r="S3943" i="4"/>
  <c r="K3943" i="4" s="1"/>
  <c r="S3944" i="4"/>
  <c r="K3944" i="4" s="1"/>
  <c r="S3945" i="4"/>
  <c r="K3945" i="4" s="1"/>
  <c r="S3946" i="4"/>
  <c r="K3946" i="4" s="1"/>
  <c r="S3947" i="4"/>
  <c r="K3947" i="4" s="1"/>
  <c r="S3948" i="4"/>
  <c r="K3948" i="4" s="1"/>
  <c r="S3949" i="4"/>
  <c r="K3949" i="4" s="1"/>
  <c r="S3950" i="4"/>
  <c r="K3950" i="4" s="1"/>
  <c r="S3951" i="4"/>
  <c r="K3951" i="4" s="1"/>
  <c r="S3952" i="4"/>
  <c r="K3952" i="4" s="1"/>
  <c r="S3953" i="4"/>
  <c r="K3953" i="4" s="1"/>
  <c r="S3954" i="4"/>
  <c r="K3954" i="4" s="1"/>
  <c r="S3955" i="4"/>
  <c r="K3955" i="4" s="1"/>
  <c r="S3956" i="4"/>
  <c r="K3956" i="4" s="1"/>
  <c r="S3957" i="4"/>
  <c r="K3957" i="4" s="1"/>
  <c r="S3958" i="4"/>
  <c r="K3958" i="4" s="1"/>
  <c r="S3959" i="4"/>
  <c r="K3959" i="4" s="1"/>
  <c r="S3960" i="4"/>
  <c r="K3960" i="4" s="1"/>
  <c r="S3961" i="4"/>
  <c r="K3961" i="4" s="1"/>
  <c r="S3962" i="4"/>
  <c r="K3962" i="4" s="1"/>
  <c r="S3963" i="4"/>
  <c r="K3963" i="4" s="1"/>
  <c r="S3964" i="4"/>
  <c r="K3964" i="4" s="1"/>
  <c r="S3965" i="4"/>
  <c r="K3965" i="4" s="1"/>
  <c r="S3966" i="4"/>
  <c r="K3966" i="4" s="1"/>
  <c r="S3967" i="4"/>
  <c r="K3967" i="4" s="1"/>
  <c r="S3968" i="4"/>
  <c r="K3968" i="4" s="1"/>
  <c r="S3969" i="4"/>
  <c r="K3969" i="4" s="1"/>
  <c r="S3970" i="4"/>
  <c r="K3970" i="4" s="1"/>
  <c r="S3971" i="4"/>
  <c r="K3971" i="4" s="1"/>
  <c r="S3972" i="4"/>
  <c r="K3972" i="4" s="1"/>
  <c r="S3973" i="4"/>
  <c r="K3973" i="4" s="1"/>
  <c r="S3974" i="4"/>
  <c r="K3974" i="4" s="1"/>
  <c r="S3975" i="4"/>
  <c r="K3975" i="4" s="1"/>
  <c r="S3976" i="4"/>
  <c r="K3976" i="4" s="1"/>
  <c r="S3977" i="4"/>
  <c r="K3977" i="4" s="1"/>
  <c r="S3978" i="4"/>
  <c r="K3978" i="4" s="1"/>
  <c r="S3979" i="4"/>
  <c r="K3979" i="4" s="1"/>
  <c r="S3980" i="4"/>
  <c r="K3980" i="4" s="1"/>
  <c r="S3981" i="4"/>
  <c r="K3981" i="4" s="1"/>
  <c r="S3982" i="4"/>
  <c r="K3982" i="4" s="1"/>
  <c r="S3983" i="4"/>
  <c r="K3983" i="4" s="1"/>
  <c r="S3984" i="4"/>
  <c r="K3984" i="4" s="1"/>
  <c r="S3985" i="4"/>
  <c r="K3985" i="4" s="1"/>
  <c r="S3986" i="4"/>
  <c r="K3986" i="4" s="1"/>
  <c r="S3987" i="4"/>
  <c r="K3987" i="4" s="1"/>
  <c r="S3988" i="4"/>
  <c r="K3988" i="4" s="1"/>
  <c r="S3989" i="4"/>
  <c r="K3989" i="4" s="1"/>
  <c r="S3990" i="4"/>
  <c r="K3990" i="4" s="1"/>
  <c r="S3991" i="4"/>
  <c r="K3991" i="4" s="1"/>
  <c r="S3992" i="4"/>
  <c r="K3992" i="4" s="1"/>
  <c r="S3993" i="4"/>
  <c r="K3993" i="4" s="1"/>
  <c r="S3994" i="4"/>
  <c r="K3994" i="4" s="1"/>
  <c r="S3995" i="4"/>
  <c r="K3995" i="4" s="1"/>
  <c r="S3996" i="4"/>
  <c r="K3996" i="4" s="1"/>
  <c r="S3997" i="4"/>
  <c r="K3997" i="4" s="1"/>
  <c r="S3998" i="4"/>
  <c r="K3998" i="4" s="1"/>
  <c r="S3999" i="4"/>
  <c r="K3999" i="4" s="1"/>
  <c r="S4000" i="4"/>
  <c r="K4000" i="4" s="1"/>
  <c r="S4001" i="4"/>
  <c r="K4001" i="4" s="1"/>
  <c r="S4002" i="4"/>
  <c r="K4002" i="4" s="1"/>
  <c r="S4003" i="4"/>
  <c r="K4003" i="4" s="1"/>
  <c r="S4004" i="4"/>
  <c r="K4004" i="4" s="1"/>
  <c r="S4005" i="4"/>
  <c r="K4005" i="4" s="1"/>
  <c r="S4006" i="4"/>
  <c r="K4006" i="4" s="1"/>
  <c r="S4007" i="4"/>
  <c r="K4007" i="4" s="1"/>
  <c r="S4008" i="4"/>
  <c r="K4008" i="4" s="1"/>
  <c r="S4009" i="4"/>
  <c r="K4009" i="4" s="1"/>
  <c r="S4010" i="4"/>
  <c r="K4010" i="4" s="1"/>
  <c r="S4011" i="4"/>
  <c r="K4011" i="4" s="1"/>
  <c r="S4012" i="4"/>
  <c r="K4012" i="4" s="1"/>
  <c r="S4013" i="4"/>
  <c r="K4013" i="4" s="1"/>
  <c r="S4014" i="4"/>
  <c r="K4014" i="4" s="1"/>
  <c r="S4015" i="4"/>
  <c r="K4015" i="4" s="1"/>
  <c r="S4016" i="4"/>
  <c r="K4016" i="4" s="1"/>
  <c r="S4017" i="4"/>
  <c r="K4017" i="4" s="1"/>
  <c r="S4018" i="4"/>
  <c r="K4018" i="4" s="1"/>
  <c r="S4019" i="4"/>
  <c r="K4019" i="4" s="1"/>
  <c r="S4020" i="4"/>
  <c r="K4020" i="4" s="1"/>
  <c r="S4021" i="4"/>
  <c r="K4021" i="4" s="1"/>
  <c r="S4022" i="4"/>
  <c r="K4022" i="4" s="1"/>
  <c r="S4023" i="4"/>
  <c r="K4023" i="4" s="1"/>
  <c r="S4024" i="4"/>
  <c r="K4024" i="4" s="1"/>
  <c r="S4025" i="4"/>
  <c r="K4025" i="4" s="1"/>
  <c r="S4026" i="4"/>
  <c r="K4026" i="4" s="1"/>
  <c r="S4027" i="4"/>
  <c r="K4027" i="4" s="1"/>
  <c r="S4028" i="4"/>
  <c r="K4028" i="4" s="1"/>
  <c r="S4029" i="4"/>
  <c r="K4029" i="4" s="1"/>
  <c r="S4030" i="4"/>
  <c r="K4030" i="4" s="1"/>
  <c r="S4031" i="4"/>
  <c r="K4031" i="4" s="1"/>
  <c r="S4032" i="4"/>
  <c r="K4032" i="4" s="1"/>
  <c r="S4033" i="4"/>
  <c r="K4033" i="4" s="1"/>
  <c r="S4034" i="4"/>
  <c r="K4034" i="4" s="1"/>
  <c r="S4035" i="4"/>
  <c r="K4035" i="4" s="1"/>
  <c r="S4036" i="4"/>
  <c r="K4036" i="4" s="1"/>
  <c r="S4037" i="4"/>
  <c r="K4037" i="4" s="1"/>
  <c r="S4038" i="4"/>
  <c r="K4038" i="4" s="1"/>
  <c r="S4039" i="4"/>
  <c r="K4039" i="4" s="1"/>
  <c r="S4040" i="4"/>
  <c r="K4040" i="4" s="1"/>
  <c r="S4041" i="4"/>
  <c r="K4041" i="4" s="1"/>
  <c r="S4042" i="4"/>
  <c r="K4042" i="4" s="1"/>
  <c r="S4043" i="4"/>
  <c r="K4043" i="4" s="1"/>
  <c r="S4044" i="4"/>
  <c r="K4044" i="4" s="1"/>
  <c r="S4045" i="4"/>
  <c r="K4045" i="4" s="1"/>
  <c r="S4046" i="4"/>
  <c r="K4046" i="4" s="1"/>
  <c r="S4047" i="4"/>
  <c r="K4047" i="4" s="1"/>
  <c r="S4048" i="4"/>
  <c r="K4048" i="4" s="1"/>
  <c r="S4049" i="4"/>
  <c r="K4049" i="4" s="1"/>
  <c r="S4050" i="4"/>
  <c r="K4050" i="4" s="1"/>
  <c r="S4051" i="4"/>
  <c r="K4051" i="4" s="1"/>
  <c r="S4052" i="4"/>
  <c r="K4052" i="4" s="1"/>
  <c r="S4053" i="4"/>
  <c r="K4053" i="4" s="1"/>
  <c r="S4054" i="4"/>
  <c r="K4054" i="4" s="1"/>
  <c r="S4055" i="4"/>
  <c r="K4055" i="4" s="1"/>
  <c r="S4056" i="4"/>
  <c r="K4056" i="4" s="1"/>
  <c r="S4057" i="4"/>
  <c r="K4057" i="4" s="1"/>
  <c r="S4058" i="4"/>
  <c r="K4058" i="4" s="1"/>
  <c r="S4059" i="4"/>
  <c r="K4059" i="4" s="1"/>
  <c r="S4060" i="4"/>
  <c r="K4060" i="4" s="1"/>
  <c r="S4061" i="4"/>
  <c r="K4061" i="4" s="1"/>
  <c r="S4062" i="4"/>
  <c r="K4062" i="4" s="1"/>
  <c r="S4063" i="4"/>
  <c r="K4063" i="4" s="1"/>
  <c r="S4064" i="4"/>
  <c r="K4064" i="4" s="1"/>
  <c r="S4065" i="4"/>
  <c r="K4065" i="4" s="1"/>
  <c r="S4066" i="4"/>
  <c r="K4066" i="4" s="1"/>
  <c r="S4067" i="4"/>
  <c r="K4067" i="4" s="1"/>
  <c r="S4068" i="4"/>
  <c r="K4068" i="4" s="1"/>
  <c r="S4069" i="4"/>
  <c r="K4069" i="4" s="1"/>
  <c r="S4070" i="4"/>
  <c r="K4070" i="4" s="1"/>
  <c r="S4071" i="4"/>
  <c r="K4071" i="4" s="1"/>
  <c r="S4072" i="4"/>
  <c r="K4072" i="4" s="1"/>
  <c r="S4073" i="4"/>
  <c r="K4073" i="4" s="1"/>
  <c r="S4074" i="4"/>
  <c r="K4074" i="4" s="1"/>
  <c r="S4075" i="4"/>
  <c r="K4075" i="4" s="1"/>
  <c r="S4076" i="4"/>
  <c r="K4076" i="4" s="1"/>
  <c r="S4077" i="4"/>
  <c r="K4077" i="4" s="1"/>
  <c r="S4078" i="4"/>
  <c r="K4078" i="4" s="1"/>
  <c r="S4079" i="4"/>
  <c r="K4079" i="4" s="1"/>
  <c r="S4080" i="4"/>
  <c r="K4080" i="4" s="1"/>
  <c r="S4081" i="4"/>
  <c r="K4081" i="4" s="1"/>
  <c r="S4082" i="4"/>
  <c r="K4082" i="4" s="1"/>
  <c r="S4083" i="4"/>
  <c r="K4083" i="4" s="1"/>
  <c r="S4084" i="4"/>
  <c r="K4084" i="4" s="1"/>
  <c r="S4085" i="4"/>
  <c r="K4085" i="4" s="1"/>
  <c r="S4086" i="4"/>
  <c r="K4086" i="4" s="1"/>
  <c r="S4087" i="4"/>
  <c r="K4087" i="4" s="1"/>
  <c r="S4088" i="4"/>
  <c r="K4088" i="4" s="1"/>
  <c r="S4089" i="4"/>
  <c r="K4089" i="4" s="1"/>
  <c r="S4090" i="4"/>
  <c r="K4090" i="4" s="1"/>
  <c r="S4091" i="4"/>
  <c r="K4091" i="4" s="1"/>
  <c r="S4092" i="4"/>
  <c r="K4092" i="4" s="1"/>
  <c r="S4093" i="4"/>
  <c r="K4093" i="4" s="1"/>
  <c r="S4094" i="4"/>
  <c r="K4094" i="4" s="1"/>
  <c r="S4095" i="4"/>
  <c r="K4095" i="4" s="1"/>
  <c r="S4096" i="4"/>
  <c r="K4096" i="4" s="1"/>
  <c r="S4097" i="4"/>
  <c r="K4097" i="4" s="1"/>
  <c r="S4098" i="4"/>
  <c r="K4098" i="4" s="1"/>
  <c r="S4099" i="4"/>
  <c r="K4099" i="4" s="1"/>
  <c r="S4100" i="4"/>
  <c r="K4100" i="4" s="1"/>
  <c r="S4101" i="4"/>
  <c r="K4101" i="4" s="1"/>
  <c r="S4102" i="4"/>
  <c r="K4102" i="4" s="1"/>
  <c r="S4103" i="4"/>
  <c r="K4103" i="4" s="1"/>
  <c r="S4104" i="4"/>
  <c r="K4104" i="4" s="1"/>
  <c r="S4105" i="4"/>
  <c r="K4105" i="4" s="1"/>
  <c r="S4106" i="4"/>
  <c r="K4106" i="4" s="1"/>
  <c r="S4107" i="4"/>
  <c r="K4107" i="4" s="1"/>
  <c r="S4108" i="4"/>
  <c r="K4108" i="4" s="1"/>
  <c r="S4109" i="4"/>
  <c r="K4109" i="4" s="1"/>
  <c r="S4110" i="4"/>
  <c r="K4110" i="4" s="1"/>
  <c r="S4111" i="4"/>
  <c r="K4111" i="4" s="1"/>
  <c r="S4112" i="4"/>
  <c r="K4112" i="4" s="1"/>
  <c r="S4113" i="4"/>
  <c r="K4113" i="4" s="1"/>
  <c r="S4114" i="4"/>
  <c r="K4114" i="4" s="1"/>
  <c r="S4115" i="4"/>
  <c r="K4115" i="4" s="1"/>
  <c r="S4116" i="4"/>
  <c r="K4116" i="4" s="1"/>
  <c r="S4117" i="4"/>
  <c r="K4117" i="4" s="1"/>
  <c r="S4118" i="4"/>
  <c r="K4118" i="4" s="1"/>
  <c r="S4119" i="4"/>
  <c r="K4119" i="4" s="1"/>
  <c r="S4120" i="4"/>
  <c r="K4120" i="4" s="1"/>
  <c r="S4121" i="4"/>
  <c r="K4121" i="4" s="1"/>
  <c r="S4122" i="4"/>
  <c r="K4122" i="4" s="1"/>
  <c r="S4123" i="4"/>
  <c r="K4123" i="4" s="1"/>
  <c r="S4124" i="4"/>
  <c r="K4124" i="4" s="1"/>
  <c r="S4125" i="4"/>
  <c r="K4125" i="4" s="1"/>
  <c r="S4126" i="4"/>
  <c r="K4126" i="4" s="1"/>
  <c r="S4127" i="4"/>
  <c r="K4127" i="4" s="1"/>
  <c r="S4128" i="4"/>
  <c r="K4128" i="4" s="1"/>
  <c r="S4129" i="4"/>
  <c r="K4129" i="4" s="1"/>
  <c r="S4130" i="4"/>
  <c r="K4130" i="4" s="1"/>
  <c r="S4131" i="4"/>
  <c r="K4131" i="4" s="1"/>
  <c r="S4132" i="4"/>
  <c r="K4132" i="4" s="1"/>
  <c r="S4133" i="4"/>
  <c r="K4133" i="4" s="1"/>
  <c r="S4134" i="4"/>
  <c r="K4134" i="4" s="1"/>
  <c r="S4135" i="4"/>
  <c r="K4135" i="4" s="1"/>
  <c r="S4136" i="4"/>
  <c r="K4136" i="4" s="1"/>
  <c r="S4137" i="4"/>
  <c r="K4137" i="4" s="1"/>
  <c r="S4138" i="4"/>
  <c r="K4138" i="4" s="1"/>
  <c r="S4139" i="4"/>
  <c r="K4139" i="4" s="1"/>
  <c r="S4140" i="4"/>
  <c r="K4140" i="4" s="1"/>
  <c r="S4141" i="4"/>
  <c r="K4141" i="4" s="1"/>
  <c r="S4142" i="4"/>
  <c r="K4142" i="4" s="1"/>
  <c r="S4143" i="4"/>
  <c r="K4143" i="4" s="1"/>
  <c r="S4144" i="4"/>
  <c r="K4144" i="4" s="1"/>
  <c r="S4145" i="4"/>
  <c r="K4145" i="4" s="1"/>
  <c r="S4146" i="4"/>
  <c r="K4146" i="4" s="1"/>
  <c r="S4147" i="4"/>
  <c r="K4147" i="4" s="1"/>
  <c r="S4148" i="4"/>
  <c r="K4148" i="4" s="1"/>
  <c r="S4149" i="4"/>
  <c r="K4149" i="4" s="1"/>
  <c r="S4150" i="4"/>
  <c r="K4150" i="4" s="1"/>
  <c r="S4151" i="4"/>
  <c r="K4151" i="4" s="1"/>
  <c r="S4152" i="4"/>
  <c r="K4152" i="4" s="1"/>
  <c r="S4153" i="4"/>
  <c r="K4153" i="4" s="1"/>
  <c r="S4154" i="4"/>
  <c r="K4154" i="4" s="1"/>
  <c r="S4155" i="4"/>
  <c r="K4155" i="4" s="1"/>
  <c r="S4156" i="4"/>
  <c r="K4156" i="4" s="1"/>
  <c r="S4157" i="4"/>
  <c r="K4157" i="4" s="1"/>
  <c r="S4158" i="4"/>
  <c r="K4158" i="4" s="1"/>
  <c r="S4159" i="4"/>
  <c r="K4159" i="4" s="1"/>
  <c r="S4160" i="4"/>
  <c r="K4160" i="4" s="1"/>
  <c r="S4161" i="4"/>
  <c r="K4161" i="4" s="1"/>
  <c r="S4162" i="4"/>
  <c r="K4162" i="4" s="1"/>
  <c r="S4163" i="4"/>
  <c r="K4163" i="4" s="1"/>
  <c r="S4164" i="4"/>
  <c r="K4164" i="4" s="1"/>
  <c r="S4165" i="4"/>
  <c r="K4165" i="4" s="1"/>
  <c r="S4166" i="4"/>
  <c r="K4166" i="4" s="1"/>
  <c r="S4167" i="4"/>
  <c r="K4167" i="4" s="1"/>
  <c r="S4168" i="4"/>
  <c r="K4168" i="4" s="1"/>
  <c r="S4169" i="4"/>
  <c r="K4169" i="4" s="1"/>
  <c r="S4170" i="4"/>
  <c r="K4170" i="4" s="1"/>
  <c r="S4171" i="4"/>
  <c r="K4171" i="4" s="1"/>
  <c r="S4172" i="4"/>
  <c r="K4172" i="4" s="1"/>
  <c r="S4173" i="4"/>
  <c r="K4173" i="4" s="1"/>
  <c r="S4174" i="4"/>
  <c r="K4174" i="4" s="1"/>
  <c r="S4175" i="4"/>
  <c r="K4175" i="4" s="1"/>
  <c r="S4176" i="4"/>
  <c r="K4176" i="4" s="1"/>
  <c r="S4177" i="4"/>
  <c r="K4177" i="4" s="1"/>
  <c r="S4178" i="4"/>
  <c r="K4178" i="4" s="1"/>
  <c r="S4179" i="4"/>
  <c r="K4179" i="4" s="1"/>
  <c r="S4180" i="4"/>
  <c r="K4180" i="4" s="1"/>
  <c r="S4181" i="4"/>
  <c r="K4181" i="4" s="1"/>
  <c r="S4182" i="4"/>
  <c r="K4182" i="4" s="1"/>
  <c r="S4183" i="4"/>
  <c r="K4183" i="4" s="1"/>
  <c r="S4184" i="4"/>
  <c r="K4184" i="4" s="1"/>
  <c r="S4185" i="4"/>
  <c r="K4185" i="4" s="1"/>
  <c r="S4186" i="4"/>
  <c r="K4186" i="4" s="1"/>
  <c r="S4187" i="4"/>
  <c r="K4187" i="4" s="1"/>
  <c r="S4188" i="4"/>
  <c r="K4188" i="4" s="1"/>
  <c r="S4189" i="4"/>
  <c r="K4189" i="4" s="1"/>
  <c r="S4190" i="4"/>
  <c r="K4190" i="4" s="1"/>
  <c r="S4191" i="4"/>
  <c r="K4191" i="4" s="1"/>
  <c r="S4192" i="4"/>
  <c r="K4192" i="4" s="1"/>
  <c r="S4193" i="4"/>
  <c r="K4193" i="4" s="1"/>
  <c r="S4194" i="4"/>
  <c r="K4194" i="4" s="1"/>
  <c r="S4195" i="4"/>
  <c r="K4195" i="4" s="1"/>
  <c r="S4196" i="4"/>
  <c r="K4196" i="4" s="1"/>
  <c r="S4197" i="4"/>
  <c r="K4197" i="4" s="1"/>
  <c r="S4198" i="4"/>
  <c r="K4198" i="4" s="1"/>
  <c r="S4199" i="4"/>
  <c r="K4199" i="4" s="1"/>
  <c r="S4200" i="4"/>
  <c r="K4200" i="4" s="1"/>
  <c r="S4201" i="4"/>
  <c r="K4201" i="4" s="1"/>
  <c r="S4202" i="4"/>
  <c r="K4202" i="4" s="1"/>
  <c r="S4203" i="4"/>
  <c r="K4203" i="4" s="1"/>
  <c r="S4204" i="4"/>
  <c r="K4204" i="4" s="1"/>
  <c r="S4205" i="4"/>
  <c r="K4205" i="4" s="1"/>
  <c r="S4206" i="4"/>
  <c r="K4206" i="4" s="1"/>
  <c r="S4207" i="4"/>
  <c r="K4207" i="4" s="1"/>
  <c r="S4208" i="4"/>
  <c r="K4208" i="4" s="1"/>
  <c r="S4209" i="4"/>
  <c r="K4209" i="4" s="1"/>
  <c r="S4210" i="4"/>
  <c r="K4210" i="4" s="1"/>
  <c r="S4211" i="4"/>
  <c r="K4211" i="4" s="1"/>
  <c r="S4212" i="4"/>
  <c r="K4212" i="4" s="1"/>
  <c r="S4213" i="4"/>
  <c r="K4213" i="4" s="1"/>
  <c r="S4214" i="4"/>
  <c r="K4214" i="4" s="1"/>
  <c r="S4215" i="4"/>
  <c r="K4215" i="4" s="1"/>
  <c r="S4216" i="4"/>
  <c r="K4216" i="4" s="1"/>
  <c r="S4217" i="4"/>
  <c r="K4217" i="4" s="1"/>
  <c r="S4218" i="4"/>
  <c r="K4218" i="4" s="1"/>
  <c r="S4219" i="4"/>
  <c r="K4219" i="4" s="1"/>
  <c r="S4220" i="4"/>
  <c r="K4220" i="4" s="1"/>
  <c r="S4221" i="4"/>
  <c r="K4221" i="4" s="1"/>
  <c r="S4222" i="4"/>
  <c r="K4222" i="4" s="1"/>
  <c r="S4223" i="4"/>
  <c r="K4223" i="4" s="1"/>
  <c r="S4224" i="4"/>
  <c r="K4224" i="4" s="1"/>
  <c r="S4225" i="4"/>
  <c r="K4225" i="4" s="1"/>
  <c r="S4226" i="4"/>
  <c r="K4226" i="4" s="1"/>
  <c r="S4227" i="4"/>
  <c r="K4227" i="4" s="1"/>
  <c r="S4228" i="4"/>
  <c r="K4228" i="4" s="1"/>
  <c r="S4229" i="4"/>
  <c r="K4229" i="4" s="1"/>
  <c r="S4230" i="4"/>
  <c r="K4230" i="4" s="1"/>
  <c r="S4231" i="4"/>
  <c r="K4231" i="4" s="1"/>
  <c r="S4232" i="4"/>
  <c r="K4232" i="4" s="1"/>
  <c r="S4233" i="4"/>
  <c r="K4233" i="4" s="1"/>
  <c r="S4234" i="4"/>
  <c r="K4234" i="4" s="1"/>
  <c r="S4235" i="4"/>
  <c r="K4235" i="4" s="1"/>
  <c r="S4236" i="4"/>
  <c r="K4236" i="4" s="1"/>
  <c r="S4237" i="4"/>
  <c r="K4237" i="4" s="1"/>
  <c r="S4238" i="4"/>
  <c r="K4238" i="4" s="1"/>
  <c r="S4239" i="4"/>
  <c r="K4239" i="4" s="1"/>
  <c r="S4240" i="4"/>
  <c r="K4240" i="4" s="1"/>
  <c r="S4241" i="4"/>
  <c r="K4241" i="4" s="1"/>
  <c r="S4242" i="4"/>
  <c r="K4242" i="4" s="1"/>
  <c r="S4243" i="4"/>
  <c r="K4243" i="4" s="1"/>
  <c r="S4244" i="4"/>
  <c r="K4244" i="4" s="1"/>
  <c r="S4245" i="4"/>
  <c r="K4245" i="4" s="1"/>
  <c r="S4246" i="4"/>
  <c r="K4246" i="4" s="1"/>
  <c r="S4247" i="4"/>
  <c r="K4247" i="4" s="1"/>
  <c r="S4248" i="4"/>
  <c r="K4248" i="4" s="1"/>
  <c r="S4249" i="4"/>
  <c r="K4249" i="4" s="1"/>
  <c r="S4250" i="4"/>
  <c r="K4250" i="4" s="1"/>
  <c r="S4251" i="4"/>
  <c r="K4251" i="4" s="1"/>
  <c r="S4252" i="4"/>
  <c r="K4252" i="4" s="1"/>
  <c r="S4253" i="4"/>
  <c r="K4253" i="4" s="1"/>
  <c r="S4254" i="4"/>
  <c r="K4254" i="4" s="1"/>
  <c r="S4255" i="4"/>
  <c r="K4255" i="4" s="1"/>
  <c r="S4256" i="4"/>
  <c r="K4256" i="4" s="1"/>
  <c r="S4257" i="4"/>
  <c r="K4257" i="4" s="1"/>
  <c r="S4258" i="4"/>
  <c r="K4258" i="4" s="1"/>
  <c r="S4259" i="4"/>
  <c r="K4259" i="4" s="1"/>
  <c r="S4260" i="4"/>
  <c r="K4260" i="4" s="1"/>
  <c r="S4261" i="4"/>
  <c r="K4261" i="4" s="1"/>
  <c r="S4262" i="4"/>
  <c r="K4262" i="4" s="1"/>
  <c r="S4263" i="4"/>
  <c r="K4263" i="4" s="1"/>
  <c r="S4264" i="4"/>
  <c r="K4264" i="4" s="1"/>
  <c r="S4265" i="4"/>
  <c r="K4265" i="4" s="1"/>
  <c r="S4266" i="4"/>
  <c r="K4266" i="4" s="1"/>
  <c r="S4267" i="4"/>
  <c r="K4267" i="4" s="1"/>
  <c r="S4268" i="4"/>
  <c r="K4268" i="4" s="1"/>
  <c r="S4269" i="4"/>
  <c r="K4269" i="4" s="1"/>
  <c r="S4270" i="4"/>
  <c r="K4270" i="4" s="1"/>
  <c r="S4271" i="4"/>
  <c r="K4271" i="4" s="1"/>
  <c r="S4272" i="4"/>
  <c r="K4272" i="4" s="1"/>
  <c r="S4273" i="4"/>
  <c r="K4273" i="4" s="1"/>
  <c r="S4274" i="4"/>
  <c r="K4274" i="4" s="1"/>
  <c r="S4275" i="4"/>
  <c r="K4275" i="4" s="1"/>
  <c r="S4276" i="4"/>
  <c r="K4276" i="4" s="1"/>
  <c r="S4277" i="4"/>
  <c r="K4277" i="4" s="1"/>
  <c r="S4278" i="4"/>
  <c r="K4278" i="4" s="1"/>
  <c r="S4279" i="4"/>
  <c r="K4279" i="4" s="1"/>
  <c r="S4280" i="4"/>
  <c r="K4280" i="4" s="1"/>
  <c r="S4281" i="4"/>
  <c r="K4281" i="4" s="1"/>
  <c r="S4282" i="4"/>
  <c r="K4282" i="4" s="1"/>
  <c r="S4283" i="4"/>
  <c r="K4283" i="4" s="1"/>
  <c r="S4284" i="4"/>
  <c r="K4284" i="4" s="1"/>
  <c r="S4285" i="4"/>
  <c r="K4285" i="4" s="1"/>
  <c r="S4286" i="4"/>
  <c r="K4286" i="4" s="1"/>
  <c r="S4287" i="4"/>
  <c r="K4287" i="4" s="1"/>
  <c r="S4288" i="4"/>
  <c r="K4288" i="4" s="1"/>
  <c r="S4289" i="4"/>
  <c r="K4289" i="4" s="1"/>
  <c r="S4290" i="4"/>
  <c r="K4290" i="4" s="1"/>
  <c r="S4291" i="4"/>
  <c r="K4291" i="4" s="1"/>
  <c r="S4292" i="4"/>
  <c r="K4292" i="4" s="1"/>
  <c r="S4293" i="4"/>
  <c r="K4293" i="4" s="1"/>
  <c r="S4294" i="4"/>
  <c r="K4294" i="4" s="1"/>
  <c r="S4295" i="4"/>
  <c r="K4295" i="4" s="1"/>
  <c r="S4296" i="4"/>
  <c r="K4296" i="4" s="1"/>
  <c r="S4297" i="4"/>
  <c r="K4297" i="4" s="1"/>
  <c r="S4298" i="4"/>
  <c r="K4298" i="4" s="1"/>
  <c r="S4299" i="4"/>
  <c r="K4299" i="4" s="1"/>
  <c r="S4300" i="4"/>
  <c r="K4300" i="4" s="1"/>
  <c r="S4301" i="4"/>
  <c r="K4301" i="4" s="1"/>
  <c r="S4302" i="4"/>
  <c r="K4302" i="4" s="1"/>
  <c r="S4303" i="4"/>
  <c r="K4303" i="4" s="1"/>
  <c r="S4304" i="4"/>
  <c r="K4304" i="4" s="1"/>
  <c r="S4305" i="4"/>
  <c r="K4305" i="4" s="1"/>
  <c r="S4306" i="4"/>
  <c r="K4306" i="4" s="1"/>
  <c r="S4307" i="4"/>
  <c r="K4307" i="4" s="1"/>
  <c r="S4308" i="4"/>
  <c r="K4308" i="4" s="1"/>
  <c r="S4309" i="4"/>
  <c r="K4309" i="4" s="1"/>
  <c r="S4310" i="4"/>
  <c r="K4310" i="4" s="1"/>
  <c r="S4311" i="4"/>
  <c r="K4311" i="4" s="1"/>
  <c r="S4312" i="4"/>
  <c r="K4312" i="4" s="1"/>
  <c r="S4313" i="4"/>
  <c r="K4313" i="4" s="1"/>
  <c r="S4314" i="4"/>
  <c r="K4314" i="4" s="1"/>
  <c r="S4315" i="4"/>
  <c r="K4315" i="4" s="1"/>
  <c r="S4316" i="4"/>
  <c r="K4316" i="4" s="1"/>
  <c r="S4317" i="4"/>
  <c r="K4317" i="4" s="1"/>
  <c r="S4318" i="4"/>
  <c r="K4318" i="4" s="1"/>
  <c r="S4319" i="4"/>
  <c r="K4319" i="4" s="1"/>
  <c r="S4320" i="4"/>
  <c r="K4320" i="4" s="1"/>
  <c r="S4321" i="4"/>
  <c r="K4321" i="4" s="1"/>
  <c r="S4322" i="4"/>
  <c r="K4322" i="4" s="1"/>
  <c r="S4323" i="4"/>
  <c r="K4323" i="4" s="1"/>
  <c r="S4324" i="4"/>
  <c r="K4324" i="4" s="1"/>
  <c r="S4325" i="4"/>
  <c r="K4325" i="4" s="1"/>
  <c r="S4326" i="4"/>
  <c r="K4326" i="4" s="1"/>
  <c r="S4327" i="4"/>
  <c r="K4327" i="4" s="1"/>
  <c r="S4328" i="4"/>
  <c r="K4328" i="4" s="1"/>
  <c r="S4329" i="4"/>
  <c r="K4329" i="4" s="1"/>
  <c r="S4330" i="4"/>
  <c r="K4330" i="4" s="1"/>
  <c r="S4331" i="4"/>
  <c r="K4331" i="4" s="1"/>
  <c r="S4332" i="4"/>
  <c r="K4332" i="4" s="1"/>
  <c r="S4333" i="4"/>
  <c r="K4333" i="4" s="1"/>
  <c r="S4334" i="4"/>
  <c r="K4334" i="4" s="1"/>
  <c r="S4335" i="4"/>
  <c r="K4335" i="4" s="1"/>
  <c r="S4336" i="4"/>
  <c r="K4336" i="4" s="1"/>
  <c r="S4337" i="4"/>
  <c r="K4337" i="4" s="1"/>
  <c r="S4338" i="4"/>
  <c r="K4338" i="4" s="1"/>
  <c r="S4339" i="4"/>
  <c r="K4339" i="4" s="1"/>
  <c r="S4340" i="4"/>
  <c r="K4340" i="4" s="1"/>
  <c r="S4341" i="4"/>
  <c r="K4341" i="4" s="1"/>
  <c r="S4342" i="4"/>
  <c r="K4342" i="4" s="1"/>
  <c r="S4343" i="4"/>
  <c r="K4343" i="4" s="1"/>
  <c r="S4344" i="4"/>
  <c r="K4344" i="4" s="1"/>
  <c r="S4345" i="4"/>
  <c r="K4345" i="4" s="1"/>
  <c r="S4346" i="4"/>
  <c r="K4346" i="4" s="1"/>
  <c r="S4347" i="4"/>
  <c r="K4347" i="4" s="1"/>
  <c r="S4348" i="4"/>
  <c r="K4348" i="4" s="1"/>
  <c r="S4349" i="4"/>
  <c r="K4349" i="4" s="1"/>
  <c r="S4350" i="4"/>
  <c r="K4350" i="4" s="1"/>
  <c r="S4351" i="4"/>
  <c r="K4351" i="4" s="1"/>
  <c r="S4352" i="4"/>
  <c r="K4352" i="4" s="1"/>
  <c r="S4353" i="4"/>
  <c r="K4353" i="4" s="1"/>
  <c r="S4354" i="4"/>
  <c r="K4354" i="4" s="1"/>
  <c r="S4355" i="4"/>
  <c r="K4355" i="4" s="1"/>
  <c r="S4356" i="4"/>
  <c r="K4356" i="4" s="1"/>
  <c r="S4357" i="4"/>
  <c r="K4357" i="4" s="1"/>
  <c r="S4358" i="4"/>
  <c r="K4358" i="4" s="1"/>
  <c r="S4359" i="4"/>
  <c r="K4359" i="4" s="1"/>
  <c r="S4360" i="4"/>
  <c r="K4360" i="4" s="1"/>
  <c r="S4361" i="4"/>
  <c r="K4361" i="4" s="1"/>
  <c r="S4362" i="4"/>
  <c r="K4362" i="4" s="1"/>
  <c r="S4363" i="4"/>
  <c r="K4363" i="4" s="1"/>
  <c r="S4364" i="4"/>
  <c r="K4364" i="4" s="1"/>
  <c r="S4365" i="4"/>
  <c r="K4365" i="4" s="1"/>
  <c r="S4366" i="4"/>
  <c r="K4366" i="4" s="1"/>
  <c r="S4367" i="4"/>
  <c r="K4367" i="4" s="1"/>
  <c r="S4368" i="4"/>
  <c r="K4368" i="4" s="1"/>
  <c r="S4369" i="4"/>
  <c r="K4369" i="4" s="1"/>
  <c r="S4370" i="4"/>
  <c r="K4370" i="4" s="1"/>
  <c r="S4371" i="4"/>
  <c r="K4371" i="4" s="1"/>
  <c r="S4372" i="4"/>
  <c r="K4372" i="4" s="1"/>
  <c r="S4373" i="4"/>
  <c r="K4373" i="4" s="1"/>
  <c r="S4374" i="4"/>
  <c r="K4374" i="4" s="1"/>
  <c r="S4375" i="4"/>
  <c r="K4375" i="4" s="1"/>
  <c r="S4376" i="4"/>
  <c r="K4376" i="4" s="1"/>
  <c r="S4377" i="4"/>
  <c r="K4377" i="4" s="1"/>
  <c r="S4378" i="4"/>
  <c r="K4378" i="4" s="1"/>
  <c r="S4379" i="4"/>
  <c r="K4379" i="4" s="1"/>
  <c r="S4380" i="4"/>
  <c r="K4380" i="4" s="1"/>
  <c r="S4381" i="4"/>
  <c r="K4381" i="4" s="1"/>
  <c r="S4382" i="4"/>
  <c r="K4382" i="4" s="1"/>
  <c r="S4383" i="4"/>
  <c r="K4383" i="4" s="1"/>
  <c r="S4384" i="4"/>
  <c r="K4384" i="4" s="1"/>
  <c r="S4385" i="4"/>
  <c r="K4385" i="4" s="1"/>
  <c r="S4386" i="4"/>
  <c r="K4386" i="4" s="1"/>
  <c r="S4387" i="4"/>
  <c r="K4387" i="4" s="1"/>
  <c r="S4388" i="4"/>
  <c r="K4388" i="4" s="1"/>
  <c r="S4389" i="4"/>
  <c r="K4389" i="4" s="1"/>
  <c r="S4390" i="4"/>
  <c r="K4390" i="4" s="1"/>
  <c r="S4391" i="4"/>
  <c r="K4391" i="4" s="1"/>
  <c r="S4392" i="4"/>
  <c r="K4392" i="4" s="1"/>
  <c r="S4393" i="4"/>
  <c r="K4393" i="4" s="1"/>
  <c r="S4394" i="4"/>
  <c r="K4394" i="4" s="1"/>
  <c r="S4395" i="4"/>
  <c r="K4395" i="4" s="1"/>
  <c r="S4396" i="4"/>
  <c r="K4396" i="4" s="1"/>
  <c r="S4397" i="4"/>
  <c r="K4397" i="4" s="1"/>
  <c r="S4398" i="4"/>
  <c r="K4398" i="4" s="1"/>
  <c r="S4399" i="4"/>
  <c r="K4399" i="4" s="1"/>
  <c r="S4400" i="4"/>
  <c r="K4400" i="4" s="1"/>
  <c r="S4401" i="4"/>
  <c r="K4401" i="4" s="1"/>
  <c r="S4402" i="4"/>
  <c r="K4402" i="4" s="1"/>
  <c r="S4403" i="4"/>
  <c r="K4403" i="4" s="1"/>
  <c r="S4404" i="4"/>
  <c r="K4404" i="4" s="1"/>
  <c r="S4405" i="4"/>
  <c r="K4405" i="4" s="1"/>
  <c r="S4406" i="4"/>
  <c r="K4406" i="4" s="1"/>
  <c r="S4407" i="4"/>
  <c r="K4407" i="4" s="1"/>
  <c r="S4408" i="4"/>
  <c r="K4408" i="4" s="1"/>
  <c r="S4409" i="4"/>
  <c r="K4409" i="4" s="1"/>
  <c r="S4410" i="4"/>
  <c r="K4410" i="4" s="1"/>
  <c r="S4411" i="4"/>
  <c r="K4411" i="4" s="1"/>
  <c r="S4412" i="4"/>
  <c r="K4412" i="4" s="1"/>
  <c r="S4413" i="4"/>
  <c r="K4413" i="4" s="1"/>
  <c r="S4414" i="4"/>
  <c r="K4414" i="4" s="1"/>
  <c r="S4415" i="4"/>
  <c r="K4415" i="4" s="1"/>
  <c r="S4416" i="4"/>
  <c r="K4416" i="4" s="1"/>
  <c r="S4417" i="4"/>
  <c r="K4417" i="4" s="1"/>
  <c r="S4418" i="4"/>
  <c r="K4418" i="4" s="1"/>
  <c r="S4419" i="4"/>
  <c r="K4419" i="4" s="1"/>
  <c r="S4420" i="4"/>
  <c r="K4420" i="4" s="1"/>
  <c r="S4421" i="4"/>
  <c r="K4421" i="4" s="1"/>
  <c r="S4422" i="4"/>
  <c r="K4422" i="4" s="1"/>
  <c r="S4423" i="4"/>
  <c r="K4423" i="4" s="1"/>
  <c r="S4424" i="4"/>
  <c r="K4424" i="4" s="1"/>
  <c r="S4425" i="4"/>
  <c r="K4425" i="4" s="1"/>
  <c r="S4426" i="4"/>
  <c r="K4426" i="4" s="1"/>
  <c r="S4427" i="4"/>
  <c r="K4427" i="4" s="1"/>
  <c r="S4428" i="4"/>
  <c r="K4428" i="4" s="1"/>
  <c r="S4429" i="4"/>
  <c r="K4429" i="4" s="1"/>
  <c r="S4430" i="4"/>
  <c r="K4430" i="4" s="1"/>
  <c r="S4431" i="4"/>
  <c r="K4431" i="4" s="1"/>
  <c r="S4432" i="4"/>
  <c r="K4432" i="4" s="1"/>
  <c r="S4433" i="4"/>
  <c r="K4433" i="4" s="1"/>
  <c r="S4434" i="4"/>
  <c r="K4434" i="4" s="1"/>
  <c r="S4435" i="4"/>
  <c r="K4435" i="4" s="1"/>
  <c r="S4436" i="4"/>
  <c r="K4436" i="4" s="1"/>
  <c r="S4437" i="4"/>
  <c r="K4437" i="4" s="1"/>
  <c r="S4438" i="4"/>
  <c r="K4438" i="4" s="1"/>
  <c r="S4439" i="4"/>
  <c r="K4439" i="4" s="1"/>
  <c r="S4440" i="4"/>
  <c r="K4440" i="4" s="1"/>
  <c r="S4441" i="4"/>
  <c r="K4441" i="4" s="1"/>
  <c r="S4442" i="4"/>
  <c r="K4442" i="4" s="1"/>
  <c r="S4443" i="4"/>
  <c r="K4443" i="4" s="1"/>
  <c r="S4444" i="4"/>
  <c r="K4444" i="4" s="1"/>
  <c r="S4445" i="4"/>
  <c r="K4445" i="4" s="1"/>
  <c r="S4446" i="4"/>
  <c r="K4446" i="4" s="1"/>
  <c r="S4447" i="4"/>
  <c r="K4447" i="4" s="1"/>
  <c r="S4448" i="4"/>
  <c r="K4448" i="4" s="1"/>
  <c r="S4449" i="4"/>
  <c r="K4449" i="4" s="1"/>
  <c r="S4450" i="4"/>
  <c r="K4450" i="4" s="1"/>
  <c r="S4451" i="4"/>
  <c r="K4451" i="4" s="1"/>
  <c r="S4452" i="4"/>
  <c r="K4452" i="4" s="1"/>
  <c r="S4453" i="4"/>
  <c r="K4453" i="4" s="1"/>
  <c r="S4454" i="4"/>
  <c r="K4454" i="4" s="1"/>
  <c r="S4455" i="4"/>
  <c r="K4455" i="4" s="1"/>
  <c r="S4456" i="4"/>
  <c r="K4456" i="4" s="1"/>
  <c r="S4457" i="4"/>
  <c r="K4457" i="4" s="1"/>
  <c r="S4458" i="4"/>
  <c r="K4458" i="4" s="1"/>
  <c r="S4459" i="4"/>
  <c r="K4459" i="4" s="1"/>
  <c r="S4460" i="4"/>
  <c r="K4460" i="4" s="1"/>
  <c r="S4461" i="4"/>
  <c r="K4461" i="4" s="1"/>
  <c r="S4462" i="4"/>
  <c r="K4462" i="4" s="1"/>
  <c r="S4463" i="4"/>
  <c r="K4463" i="4" s="1"/>
  <c r="S4464" i="4"/>
  <c r="K4464" i="4" s="1"/>
  <c r="S4465" i="4"/>
  <c r="K4465" i="4" s="1"/>
  <c r="S4466" i="4"/>
  <c r="K4466" i="4" s="1"/>
  <c r="S4467" i="4"/>
  <c r="K4467" i="4" s="1"/>
  <c r="S4468" i="4"/>
  <c r="K4468" i="4" s="1"/>
  <c r="S4469" i="4"/>
  <c r="K4469" i="4" s="1"/>
  <c r="S4470" i="4"/>
  <c r="K4470" i="4" s="1"/>
  <c r="S4471" i="4"/>
  <c r="K4471" i="4" s="1"/>
  <c r="S4472" i="4"/>
  <c r="K4472" i="4" s="1"/>
  <c r="S4473" i="4"/>
  <c r="K4473" i="4" s="1"/>
  <c r="S4474" i="4"/>
  <c r="K4474" i="4" s="1"/>
  <c r="S4475" i="4"/>
  <c r="K4475" i="4" s="1"/>
  <c r="S4476" i="4"/>
  <c r="K4476" i="4" s="1"/>
  <c r="S4477" i="4"/>
  <c r="K4477" i="4" s="1"/>
  <c r="S4478" i="4"/>
  <c r="K4478" i="4" s="1"/>
  <c r="S4479" i="4"/>
  <c r="K4479" i="4" s="1"/>
  <c r="S4480" i="4"/>
  <c r="K4480" i="4" s="1"/>
  <c r="S4481" i="4"/>
  <c r="K4481" i="4" s="1"/>
  <c r="S4482" i="4"/>
  <c r="K4482" i="4" s="1"/>
  <c r="S4483" i="4"/>
  <c r="K4483" i="4" s="1"/>
  <c r="S4484" i="4"/>
  <c r="K4484" i="4" s="1"/>
  <c r="S4485" i="4"/>
  <c r="K4485" i="4" s="1"/>
  <c r="S4486" i="4"/>
  <c r="K4486" i="4" s="1"/>
  <c r="S4487" i="4"/>
  <c r="K4487" i="4" s="1"/>
  <c r="S4488" i="4"/>
  <c r="K4488" i="4" s="1"/>
  <c r="S4489" i="4"/>
  <c r="K4489" i="4" s="1"/>
  <c r="S4490" i="4"/>
  <c r="K4490" i="4" s="1"/>
  <c r="S4491" i="4"/>
  <c r="K4491" i="4" s="1"/>
  <c r="S4492" i="4"/>
  <c r="K4492" i="4" s="1"/>
  <c r="S4493" i="4"/>
  <c r="K4493" i="4" s="1"/>
  <c r="S4494" i="4"/>
  <c r="K4494" i="4" s="1"/>
  <c r="S4495" i="4"/>
  <c r="K4495" i="4" s="1"/>
  <c r="S4496" i="4"/>
  <c r="K4496" i="4" s="1"/>
  <c r="S4497" i="4"/>
  <c r="K4497" i="4" s="1"/>
  <c r="S4498" i="4"/>
  <c r="K4498" i="4" s="1"/>
  <c r="S4499" i="4"/>
  <c r="K4499" i="4" s="1"/>
  <c r="S4500" i="4"/>
  <c r="K4500" i="4" s="1"/>
  <c r="S4501" i="4"/>
  <c r="K4501" i="4" s="1"/>
  <c r="S4502" i="4"/>
  <c r="K4502" i="4" s="1"/>
  <c r="S4503" i="4"/>
  <c r="K4503" i="4" s="1"/>
  <c r="S4504" i="4"/>
  <c r="K4504" i="4" s="1"/>
  <c r="S4505" i="4"/>
  <c r="K4505" i="4" s="1"/>
  <c r="S4506" i="4"/>
  <c r="K4506" i="4" s="1"/>
  <c r="S4507" i="4"/>
  <c r="K4507" i="4" s="1"/>
  <c r="S4508" i="4"/>
  <c r="K4508" i="4" s="1"/>
  <c r="S4509" i="4"/>
  <c r="K4509" i="4" s="1"/>
  <c r="S4510" i="4"/>
  <c r="K4510" i="4" s="1"/>
  <c r="S4511" i="4"/>
  <c r="K4511" i="4" s="1"/>
  <c r="S4512" i="4"/>
  <c r="K4512" i="4" s="1"/>
  <c r="S4513" i="4"/>
  <c r="K4513" i="4" s="1"/>
  <c r="S4514" i="4"/>
  <c r="K4514" i="4" s="1"/>
  <c r="S4515" i="4"/>
  <c r="K4515" i="4" s="1"/>
  <c r="S4516" i="4"/>
  <c r="K4516" i="4" s="1"/>
  <c r="S4517" i="4"/>
  <c r="K4517" i="4" s="1"/>
  <c r="S4518" i="4"/>
  <c r="K4518" i="4" s="1"/>
  <c r="S4519" i="4"/>
  <c r="K4519" i="4" s="1"/>
  <c r="S4520" i="4"/>
  <c r="K4520" i="4" s="1"/>
  <c r="S4521" i="4"/>
  <c r="K4521" i="4" s="1"/>
  <c r="S4522" i="4"/>
  <c r="K4522" i="4" s="1"/>
  <c r="S4523" i="4"/>
  <c r="K4523" i="4" s="1"/>
  <c r="S4524" i="4"/>
  <c r="K4524" i="4" s="1"/>
  <c r="S4525" i="4"/>
  <c r="K4525" i="4" s="1"/>
  <c r="S4526" i="4"/>
  <c r="K4526" i="4" s="1"/>
  <c r="S4527" i="4"/>
  <c r="K4527" i="4" s="1"/>
  <c r="S4528" i="4"/>
  <c r="K4528" i="4" s="1"/>
  <c r="S4529" i="4"/>
  <c r="K4529" i="4" s="1"/>
  <c r="S4530" i="4"/>
  <c r="K4530" i="4" s="1"/>
  <c r="S4531" i="4"/>
  <c r="K4531" i="4" s="1"/>
  <c r="S4532" i="4"/>
  <c r="K4532" i="4" s="1"/>
  <c r="S4533" i="4"/>
  <c r="K4533" i="4" s="1"/>
  <c r="S4534" i="4"/>
  <c r="K4534" i="4" s="1"/>
  <c r="S4535" i="4"/>
  <c r="K4535" i="4" s="1"/>
  <c r="S4536" i="4"/>
  <c r="K4536" i="4" s="1"/>
  <c r="S4537" i="4"/>
  <c r="K4537" i="4" s="1"/>
  <c r="S4538" i="4"/>
  <c r="K4538" i="4" s="1"/>
  <c r="S4539" i="4"/>
  <c r="K4539" i="4" s="1"/>
  <c r="S4540" i="4"/>
  <c r="K4540" i="4" s="1"/>
  <c r="S4541" i="4"/>
  <c r="K4541" i="4" s="1"/>
  <c r="S4542" i="4"/>
  <c r="K4542" i="4" s="1"/>
  <c r="S4543" i="4"/>
  <c r="K4543" i="4" s="1"/>
  <c r="S4544" i="4"/>
  <c r="K4544" i="4" s="1"/>
  <c r="S4545" i="4"/>
  <c r="K4545" i="4" s="1"/>
  <c r="S4546" i="4"/>
  <c r="K4546" i="4" s="1"/>
  <c r="S4547" i="4"/>
  <c r="K4547" i="4" s="1"/>
  <c r="S4548" i="4"/>
  <c r="K4548" i="4" s="1"/>
  <c r="S4549" i="4"/>
  <c r="K4549" i="4" s="1"/>
  <c r="S4550" i="4"/>
  <c r="K4550" i="4" s="1"/>
  <c r="S4551" i="4"/>
  <c r="K4551" i="4" s="1"/>
  <c r="S4552" i="4"/>
  <c r="K4552" i="4" s="1"/>
  <c r="S4553" i="4"/>
  <c r="K4553" i="4" s="1"/>
  <c r="S4554" i="4"/>
  <c r="K4554" i="4" s="1"/>
  <c r="S4555" i="4"/>
  <c r="K4555" i="4" s="1"/>
  <c r="S4556" i="4"/>
  <c r="K4556" i="4" s="1"/>
  <c r="S4557" i="4"/>
  <c r="K4557" i="4" s="1"/>
  <c r="S4558" i="4"/>
  <c r="K4558" i="4" s="1"/>
  <c r="S4559" i="4"/>
  <c r="K4559" i="4" s="1"/>
  <c r="S4560" i="4"/>
  <c r="K4560" i="4" s="1"/>
  <c r="S4561" i="4"/>
  <c r="K4561" i="4" s="1"/>
  <c r="S4562" i="4"/>
  <c r="K4562" i="4" s="1"/>
  <c r="S4563" i="4"/>
  <c r="K4563" i="4" s="1"/>
  <c r="S4564" i="4"/>
  <c r="K4564" i="4" s="1"/>
  <c r="S4565" i="4"/>
  <c r="K4565" i="4" s="1"/>
  <c r="S4566" i="4"/>
  <c r="K4566" i="4" s="1"/>
  <c r="S4567" i="4"/>
  <c r="K4567" i="4" s="1"/>
  <c r="S4568" i="4"/>
  <c r="K4568" i="4" s="1"/>
  <c r="S4569" i="4"/>
  <c r="K4569" i="4" s="1"/>
  <c r="S4570" i="4"/>
  <c r="K4570" i="4" s="1"/>
  <c r="S4571" i="4"/>
  <c r="K4571" i="4" s="1"/>
  <c r="S4572" i="4"/>
  <c r="K4572" i="4" s="1"/>
  <c r="S4573" i="4"/>
  <c r="K4573" i="4" s="1"/>
  <c r="S4574" i="4"/>
  <c r="K4574" i="4" s="1"/>
  <c r="S4575" i="4"/>
  <c r="K4575" i="4" s="1"/>
  <c r="S4576" i="4"/>
  <c r="K4576" i="4" s="1"/>
  <c r="S4577" i="4"/>
  <c r="K4577" i="4" s="1"/>
  <c r="S4578" i="4"/>
  <c r="K4578" i="4" s="1"/>
  <c r="S4579" i="4"/>
  <c r="K4579" i="4" s="1"/>
  <c r="S4580" i="4"/>
  <c r="K4580" i="4" s="1"/>
  <c r="S4581" i="4"/>
  <c r="K4581" i="4" s="1"/>
  <c r="S4582" i="4"/>
  <c r="K4582" i="4" s="1"/>
  <c r="S4583" i="4"/>
  <c r="K4583" i="4" s="1"/>
  <c r="S4584" i="4"/>
  <c r="K4584" i="4" s="1"/>
  <c r="S4585" i="4"/>
  <c r="K4585" i="4" s="1"/>
  <c r="S4586" i="4"/>
  <c r="K4586" i="4" s="1"/>
  <c r="S4587" i="4"/>
  <c r="K4587" i="4" s="1"/>
  <c r="S4588" i="4"/>
  <c r="K4588" i="4" s="1"/>
  <c r="S4589" i="4"/>
  <c r="K4589" i="4" s="1"/>
  <c r="S4590" i="4"/>
  <c r="K4590" i="4" s="1"/>
  <c r="S4591" i="4"/>
  <c r="K4591" i="4" s="1"/>
  <c r="S4592" i="4"/>
  <c r="K4592" i="4" s="1"/>
  <c r="S4593" i="4"/>
  <c r="K4593" i="4" s="1"/>
  <c r="S4594" i="4"/>
  <c r="K4594" i="4" s="1"/>
  <c r="S4595" i="4"/>
  <c r="K4595" i="4" s="1"/>
  <c r="S4596" i="4"/>
  <c r="K4596" i="4" s="1"/>
  <c r="S4597" i="4"/>
  <c r="K4597" i="4" s="1"/>
  <c r="S4598" i="4"/>
  <c r="K4598" i="4" s="1"/>
  <c r="S4599" i="4"/>
  <c r="K4599" i="4" s="1"/>
  <c r="S4600" i="4"/>
  <c r="K4600" i="4" s="1"/>
  <c r="S4601" i="4"/>
  <c r="K4601" i="4" s="1"/>
  <c r="S4602" i="4"/>
  <c r="K4602" i="4" s="1"/>
  <c r="S4603" i="4"/>
  <c r="K4603" i="4" s="1"/>
  <c r="S4604" i="4"/>
  <c r="K4604" i="4" s="1"/>
  <c r="S4605" i="4"/>
  <c r="K4605" i="4" s="1"/>
  <c r="S4606" i="4"/>
  <c r="K4606" i="4" s="1"/>
  <c r="S4607" i="4"/>
  <c r="K4607" i="4" s="1"/>
  <c r="S4608" i="4"/>
  <c r="K4608" i="4" s="1"/>
  <c r="S4609" i="4"/>
  <c r="K4609" i="4" s="1"/>
  <c r="S4610" i="4"/>
  <c r="K4610" i="4" s="1"/>
  <c r="S4611" i="4"/>
  <c r="K4611" i="4" s="1"/>
  <c r="S4612" i="4"/>
  <c r="K4612" i="4" s="1"/>
  <c r="S4613" i="4"/>
  <c r="K4613" i="4" s="1"/>
  <c r="S4614" i="4"/>
  <c r="K4614" i="4" s="1"/>
  <c r="S4615" i="4"/>
  <c r="K4615" i="4" s="1"/>
  <c r="S4616" i="4"/>
  <c r="K4616" i="4" s="1"/>
  <c r="S4617" i="4"/>
  <c r="K4617" i="4" s="1"/>
  <c r="S4618" i="4"/>
  <c r="K4618" i="4" s="1"/>
  <c r="S4619" i="4"/>
  <c r="K4619" i="4" s="1"/>
  <c r="S4620" i="4"/>
  <c r="K4620" i="4" s="1"/>
  <c r="S4621" i="4"/>
  <c r="K4621" i="4" s="1"/>
  <c r="S4622" i="4"/>
  <c r="K4622" i="4" s="1"/>
  <c r="S4623" i="4"/>
  <c r="K4623" i="4" s="1"/>
  <c r="S4624" i="4"/>
  <c r="K4624" i="4" s="1"/>
  <c r="S4625" i="4"/>
  <c r="K4625" i="4" s="1"/>
  <c r="S4626" i="4"/>
  <c r="K4626" i="4" s="1"/>
  <c r="S4627" i="4"/>
  <c r="K4627" i="4" s="1"/>
  <c r="S4628" i="4"/>
  <c r="K4628" i="4" s="1"/>
  <c r="S4629" i="4"/>
  <c r="K4629" i="4" s="1"/>
  <c r="S4630" i="4"/>
  <c r="K4630" i="4" s="1"/>
  <c r="S4631" i="4"/>
  <c r="K4631" i="4" s="1"/>
  <c r="S4632" i="4"/>
  <c r="K4632" i="4" s="1"/>
  <c r="S4633" i="4"/>
  <c r="K4633" i="4" s="1"/>
  <c r="S4634" i="4"/>
  <c r="K4634" i="4" s="1"/>
  <c r="S4635" i="4"/>
  <c r="K4635" i="4" s="1"/>
  <c r="S4636" i="4"/>
  <c r="K4636" i="4" s="1"/>
  <c r="S4637" i="4"/>
  <c r="K4637" i="4" s="1"/>
  <c r="S4638" i="4"/>
  <c r="K4638" i="4" s="1"/>
  <c r="S4639" i="4"/>
  <c r="K4639" i="4" s="1"/>
  <c r="S4640" i="4"/>
  <c r="K4640" i="4" s="1"/>
  <c r="S4641" i="4"/>
  <c r="K4641" i="4" s="1"/>
  <c r="S4642" i="4"/>
  <c r="K4642" i="4" s="1"/>
  <c r="S4643" i="4"/>
  <c r="K4643" i="4" s="1"/>
  <c r="S4644" i="4"/>
  <c r="K4644" i="4" s="1"/>
  <c r="S4645" i="4"/>
  <c r="K4645" i="4" s="1"/>
  <c r="S4646" i="4"/>
  <c r="K4646" i="4" s="1"/>
  <c r="S4647" i="4"/>
  <c r="K4647" i="4" s="1"/>
  <c r="S4648" i="4"/>
  <c r="K4648" i="4" s="1"/>
  <c r="S4649" i="4"/>
  <c r="K4649" i="4" s="1"/>
  <c r="S4650" i="4"/>
  <c r="K4650" i="4" s="1"/>
  <c r="S4651" i="4"/>
  <c r="K4651" i="4" s="1"/>
  <c r="S4652" i="4"/>
  <c r="K4652" i="4" s="1"/>
  <c r="S4653" i="4"/>
  <c r="K4653" i="4" s="1"/>
  <c r="S4654" i="4"/>
  <c r="K4654" i="4" s="1"/>
  <c r="S4655" i="4"/>
  <c r="K4655" i="4" s="1"/>
  <c r="S4656" i="4"/>
  <c r="K4656" i="4" s="1"/>
  <c r="S4657" i="4"/>
  <c r="K4657" i="4" s="1"/>
  <c r="S4658" i="4"/>
  <c r="K4658" i="4" s="1"/>
  <c r="S4659" i="4"/>
  <c r="K4659" i="4" s="1"/>
  <c r="S4660" i="4"/>
  <c r="K4660" i="4" s="1"/>
  <c r="S4661" i="4"/>
  <c r="K4661" i="4" s="1"/>
  <c r="S4662" i="4"/>
  <c r="K4662" i="4" s="1"/>
  <c r="S4663" i="4"/>
  <c r="K4663" i="4" s="1"/>
  <c r="S4664" i="4"/>
  <c r="K4664" i="4" s="1"/>
  <c r="S4665" i="4"/>
  <c r="K4665" i="4" s="1"/>
  <c r="S4666" i="4"/>
  <c r="K4666" i="4" s="1"/>
  <c r="S4667" i="4"/>
  <c r="K4667" i="4" s="1"/>
  <c r="S4668" i="4"/>
  <c r="K4668" i="4" s="1"/>
  <c r="S4669" i="4"/>
  <c r="K4669" i="4" s="1"/>
  <c r="S4670" i="4"/>
  <c r="K4670" i="4" s="1"/>
  <c r="S4671" i="4"/>
  <c r="K4671" i="4" s="1"/>
  <c r="S4672" i="4"/>
  <c r="K4672" i="4" s="1"/>
  <c r="S4673" i="4"/>
  <c r="K4673" i="4" s="1"/>
  <c r="S4674" i="4"/>
  <c r="K4674" i="4" s="1"/>
  <c r="S4675" i="4"/>
  <c r="K4675" i="4" s="1"/>
  <c r="S4676" i="4"/>
  <c r="K4676" i="4" s="1"/>
  <c r="S4677" i="4"/>
  <c r="K4677" i="4" s="1"/>
  <c r="S4678" i="4"/>
  <c r="K4678" i="4" s="1"/>
  <c r="S4679" i="4"/>
  <c r="K4679" i="4" s="1"/>
  <c r="S4680" i="4"/>
  <c r="K4680" i="4" s="1"/>
  <c r="S4681" i="4"/>
  <c r="K4681" i="4" s="1"/>
  <c r="S4682" i="4"/>
  <c r="K4682" i="4" s="1"/>
  <c r="S4683" i="4"/>
  <c r="K4683" i="4" s="1"/>
  <c r="S4684" i="4"/>
  <c r="K4684" i="4" s="1"/>
  <c r="S4685" i="4"/>
  <c r="K4685" i="4" s="1"/>
  <c r="S4686" i="4"/>
  <c r="K4686" i="4" s="1"/>
  <c r="S4687" i="4"/>
  <c r="K4687" i="4" s="1"/>
  <c r="S4688" i="4"/>
  <c r="K4688" i="4" s="1"/>
  <c r="S4689" i="4"/>
  <c r="K4689" i="4" s="1"/>
  <c r="S4690" i="4"/>
  <c r="K4690" i="4" s="1"/>
  <c r="S4691" i="4"/>
  <c r="K4691" i="4" s="1"/>
  <c r="S4692" i="4"/>
  <c r="K4692" i="4" s="1"/>
  <c r="S4693" i="4"/>
  <c r="K4693" i="4" s="1"/>
  <c r="S4694" i="4"/>
  <c r="K4694" i="4" s="1"/>
  <c r="S4695" i="4"/>
  <c r="K4695" i="4" s="1"/>
  <c r="S4696" i="4"/>
  <c r="K4696" i="4" s="1"/>
  <c r="S4697" i="4"/>
  <c r="K4697" i="4" s="1"/>
  <c r="S4698" i="4"/>
  <c r="K4698" i="4" s="1"/>
  <c r="S4699" i="4"/>
  <c r="K4699" i="4" s="1"/>
  <c r="S4700" i="4"/>
  <c r="K4700" i="4" s="1"/>
  <c r="S4701" i="4"/>
  <c r="K4701" i="4" s="1"/>
  <c r="S4702" i="4"/>
  <c r="K4702" i="4" s="1"/>
  <c r="S4703" i="4"/>
  <c r="K4703" i="4" s="1"/>
  <c r="S4704" i="4"/>
  <c r="K4704" i="4" s="1"/>
  <c r="S4705" i="4"/>
  <c r="K4705" i="4" s="1"/>
  <c r="S4706" i="4"/>
  <c r="K4706" i="4" s="1"/>
  <c r="S4707" i="4"/>
  <c r="K4707" i="4" s="1"/>
  <c r="S4708" i="4"/>
  <c r="K4708" i="4" s="1"/>
  <c r="S4709" i="4"/>
  <c r="K4709" i="4" s="1"/>
  <c r="S4710" i="4"/>
  <c r="K4710" i="4" s="1"/>
  <c r="S4711" i="4"/>
  <c r="K4711" i="4" s="1"/>
  <c r="S4712" i="4"/>
  <c r="K4712" i="4" s="1"/>
  <c r="S4713" i="4"/>
  <c r="K4713" i="4" s="1"/>
  <c r="S4714" i="4"/>
  <c r="K4714" i="4" s="1"/>
  <c r="S4715" i="4"/>
  <c r="K4715" i="4" s="1"/>
  <c r="S4716" i="4"/>
  <c r="K4716" i="4" s="1"/>
  <c r="S4717" i="4"/>
  <c r="K4717" i="4" s="1"/>
  <c r="S4718" i="4"/>
  <c r="K4718" i="4" s="1"/>
  <c r="S4719" i="4"/>
  <c r="K4719" i="4" s="1"/>
  <c r="S4720" i="4"/>
  <c r="K4720" i="4" s="1"/>
  <c r="S4721" i="4"/>
  <c r="K4721" i="4" s="1"/>
  <c r="S4722" i="4"/>
  <c r="K4722" i="4" s="1"/>
  <c r="S4723" i="4"/>
  <c r="K4723" i="4" s="1"/>
  <c r="S4724" i="4"/>
  <c r="K4724" i="4" s="1"/>
  <c r="S4725" i="4"/>
  <c r="K4725" i="4" s="1"/>
  <c r="S4726" i="4"/>
  <c r="K4726" i="4" s="1"/>
  <c r="S4727" i="4"/>
  <c r="K4727" i="4" s="1"/>
  <c r="S4728" i="4"/>
  <c r="K4728" i="4" s="1"/>
  <c r="S4729" i="4"/>
  <c r="K4729" i="4" s="1"/>
  <c r="S4730" i="4"/>
  <c r="K4730" i="4" s="1"/>
  <c r="S4731" i="4"/>
  <c r="K4731" i="4" s="1"/>
  <c r="S4732" i="4"/>
  <c r="K4732" i="4" s="1"/>
  <c r="S4733" i="4"/>
  <c r="K4733" i="4" s="1"/>
  <c r="S4734" i="4"/>
  <c r="K4734" i="4" s="1"/>
  <c r="S4735" i="4"/>
  <c r="K4735" i="4" s="1"/>
  <c r="S4736" i="4"/>
  <c r="K4736" i="4" s="1"/>
  <c r="S4737" i="4"/>
  <c r="K4737" i="4" s="1"/>
  <c r="S4738" i="4"/>
  <c r="K4738" i="4" s="1"/>
  <c r="S4739" i="4"/>
  <c r="K4739" i="4" s="1"/>
  <c r="S4740" i="4"/>
  <c r="K4740" i="4" s="1"/>
  <c r="S4741" i="4"/>
  <c r="K4741" i="4" s="1"/>
  <c r="S4742" i="4"/>
  <c r="K4742" i="4" s="1"/>
  <c r="S4743" i="4"/>
  <c r="K4743" i="4" s="1"/>
  <c r="S4744" i="4"/>
  <c r="K4744" i="4" s="1"/>
  <c r="S4745" i="4"/>
  <c r="K4745" i="4" s="1"/>
  <c r="S4746" i="4"/>
  <c r="K4746" i="4" s="1"/>
  <c r="S4747" i="4"/>
  <c r="K4747" i="4" s="1"/>
  <c r="S4748" i="4"/>
  <c r="K4748" i="4" s="1"/>
  <c r="S4749" i="4"/>
  <c r="K4749" i="4" s="1"/>
  <c r="S4750" i="4"/>
  <c r="K4750" i="4" s="1"/>
  <c r="S4751" i="4"/>
  <c r="K4751" i="4" s="1"/>
  <c r="S4752" i="4"/>
  <c r="K4752" i="4" s="1"/>
  <c r="S4753" i="4"/>
  <c r="K4753" i="4" s="1"/>
  <c r="S4754" i="4"/>
  <c r="K4754" i="4" s="1"/>
  <c r="S4755" i="4"/>
  <c r="K4755" i="4" s="1"/>
  <c r="S4756" i="4"/>
  <c r="K4756" i="4" s="1"/>
  <c r="S4757" i="4"/>
  <c r="K4757" i="4" s="1"/>
  <c r="S4758" i="4"/>
  <c r="K4758" i="4" s="1"/>
  <c r="S4759" i="4"/>
  <c r="K4759" i="4" s="1"/>
  <c r="S4760" i="4"/>
  <c r="K4760" i="4" s="1"/>
  <c r="S4761" i="4"/>
  <c r="K4761" i="4" s="1"/>
  <c r="S4762" i="4"/>
  <c r="K4762" i="4" s="1"/>
  <c r="S4763" i="4"/>
  <c r="K4763" i="4" s="1"/>
  <c r="S4764" i="4"/>
  <c r="K4764" i="4" s="1"/>
  <c r="S4765" i="4"/>
  <c r="K4765" i="4" s="1"/>
  <c r="S4766" i="4"/>
  <c r="K4766" i="4" s="1"/>
  <c r="S4767" i="4"/>
  <c r="K4767" i="4" s="1"/>
  <c r="S4768" i="4"/>
  <c r="K4768" i="4" s="1"/>
  <c r="S4769" i="4"/>
  <c r="K4769" i="4" s="1"/>
  <c r="S4770" i="4"/>
  <c r="K4770" i="4" s="1"/>
  <c r="S4771" i="4"/>
  <c r="K4771" i="4" s="1"/>
  <c r="S4772" i="4"/>
  <c r="K4772" i="4" s="1"/>
  <c r="S4773" i="4"/>
  <c r="K4773" i="4" s="1"/>
  <c r="S4774" i="4"/>
  <c r="K4774" i="4" s="1"/>
  <c r="S4775" i="4"/>
  <c r="K4775" i="4" s="1"/>
  <c r="S4776" i="4"/>
  <c r="K4776" i="4" s="1"/>
  <c r="S4777" i="4"/>
  <c r="K4777" i="4" s="1"/>
  <c r="S4778" i="4"/>
  <c r="K4778" i="4" s="1"/>
  <c r="S4779" i="4"/>
  <c r="K4779" i="4" s="1"/>
  <c r="S4780" i="4"/>
  <c r="K4780" i="4" s="1"/>
  <c r="S4781" i="4"/>
  <c r="K4781" i="4" s="1"/>
  <c r="S4782" i="4"/>
  <c r="K4782" i="4" s="1"/>
  <c r="S4783" i="4"/>
  <c r="K4783" i="4" s="1"/>
  <c r="S4784" i="4"/>
  <c r="K4784" i="4" s="1"/>
  <c r="S4785" i="4"/>
  <c r="K4785" i="4" s="1"/>
  <c r="S4786" i="4"/>
  <c r="K4786" i="4" s="1"/>
  <c r="S4787" i="4"/>
  <c r="K4787" i="4" s="1"/>
  <c r="S4788" i="4"/>
  <c r="K4788" i="4" s="1"/>
  <c r="S4789" i="4"/>
  <c r="K4789" i="4" s="1"/>
  <c r="S4790" i="4"/>
  <c r="K4790" i="4" s="1"/>
  <c r="S4791" i="4"/>
  <c r="K4791" i="4" s="1"/>
  <c r="S4792" i="4"/>
  <c r="K4792" i="4" s="1"/>
  <c r="S4793" i="4"/>
  <c r="K4793" i="4" s="1"/>
  <c r="S4794" i="4"/>
  <c r="K4794" i="4" s="1"/>
  <c r="S4795" i="4"/>
  <c r="K4795" i="4" s="1"/>
  <c r="S4796" i="4"/>
  <c r="K4796" i="4" s="1"/>
  <c r="S4797" i="4"/>
  <c r="K4797" i="4" s="1"/>
  <c r="S4798" i="4"/>
  <c r="K4798" i="4" s="1"/>
  <c r="S4799" i="4"/>
  <c r="K4799" i="4" s="1"/>
  <c r="S4800" i="4"/>
  <c r="K4800" i="4" s="1"/>
  <c r="S4801" i="4"/>
  <c r="K4801" i="4" s="1"/>
  <c r="S4802" i="4"/>
  <c r="K4802" i="4" s="1"/>
  <c r="S4803" i="4"/>
  <c r="K4803" i="4" s="1"/>
  <c r="S4804" i="4"/>
  <c r="K4804" i="4" s="1"/>
  <c r="S4805" i="4"/>
  <c r="K4805" i="4" s="1"/>
  <c r="S4806" i="4"/>
  <c r="K4806" i="4" s="1"/>
  <c r="S4807" i="4"/>
  <c r="K4807" i="4" s="1"/>
  <c r="S4808" i="4"/>
  <c r="K4808" i="4" s="1"/>
  <c r="S4809" i="4"/>
  <c r="K4809" i="4" s="1"/>
  <c r="S4810" i="4"/>
  <c r="K4810" i="4" s="1"/>
  <c r="S4811" i="4"/>
  <c r="K4811" i="4" s="1"/>
  <c r="S4812" i="4"/>
  <c r="K4812" i="4" s="1"/>
  <c r="S4813" i="4"/>
  <c r="K4813" i="4" s="1"/>
  <c r="S4814" i="4"/>
  <c r="K4814" i="4" s="1"/>
  <c r="S4815" i="4"/>
  <c r="K4815" i="4" s="1"/>
  <c r="S4816" i="4"/>
  <c r="K4816" i="4" s="1"/>
  <c r="S4817" i="4"/>
  <c r="K4817" i="4" s="1"/>
  <c r="S4818" i="4"/>
  <c r="K4818" i="4" s="1"/>
  <c r="S4819" i="4"/>
  <c r="K4819" i="4" s="1"/>
  <c r="S4820" i="4"/>
  <c r="K4820" i="4" s="1"/>
  <c r="S4821" i="4"/>
  <c r="K4821" i="4" s="1"/>
  <c r="S4822" i="4"/>
  <c r="K4822" i="4" s="1"/>
  <c r="S4823" i="4"/>
  <c r="K4823" i="4" s="1"/>
  <c r="S4824" i="4"/>
  <c r="K4824" i="4" s="1"/>
  <c r="S4825" i="4"/>
  <c r="K4825" i="4" s="1"/>
  <c r="S4826" i="4"/>
  <c r="K4826" i="4" s="1"/>
  <c r="S4827" i="4"/>
  <c r="K4827" i="4" s="1"/>
  <c r="S4828" i="4"/>
  <c r="K4828" i="4" s="1"/>
  <c r="S4829" i="4"/>
  <c r="K4829" i="4" s="1"/>
  <c r="S4830" i="4"/>
  <c r="K4830" i="4" s="1"/>
  <c r="S4831" i="4"/>
  <c r="K4831" i="4" s="1"/>
  <c r="S4832" i="4"/>
  <c r="K4832" i="4" s="1"/>
  <c r="S4833" i="4"/>
  <c r="K4833" i="4" s="1"/>
  <c r="S4834" i="4"/>
  <c r="K4834" i="4" s="1"/>
  <c r="S4835" i="4"/>
  <c r="K4835" i="4" s="1"/>
  <c r="S4836" i="4"/>
  <c r="K4836" i="4" s="1"/>
  <c r="S4837" i="4"/>
  <c r="K4837" i="4" s="1"/>
  <c r="S4838" i="4"/>
  <c r="K4838" i="4" s="1"/>
  <c r="S4839" i="4"/>
  <c r="K4839" i="4" s="1"/>
  <c r="S4840" i="4"/>
  <c r="K4840" i="4" s="1"/>
  <c r="S4841" i="4"/>
  <c r="K4841" i="4" s="1"/>
  <c r="S4842" i="4"/>
  <c r="K4842" i="4" s="1"/>
  <c r="S4843" i="4"/>
  <c r="K4843" i="4" s="1"/>
  <c r="S4844" i="4"/>
  <c r="K4844" i="4" s="1"/>
  <c r="S4845" i="4"/>
  <c r="K4845" i="4" s="1"/>
  <c r="S4846" i="4"/>
  <c r="K4846" i="4" s="1"/>
  <c r="S4847" i="4"/>
  <c r="K4847" i="4" s="1"/>
  <c r="S4848" i="4"/>
  <c r="K4848" i="4" s="1"/>
  <c r="S4849" i="4"/>
  <c r="K4849" i="4" s="1"/>
  <c r="S4850" i="4"/>
  <c r="K4850" i="4" s="1"/>
  <c r="S4851" i="4"/>
  <c r="K4851" i="4" s="1"/>
  <c r="S4852" i="4"/>
  <c r="K4852" i="4" s="1"/>
  <c r="S4853" i="4"/>
  <c r="K4853" i="4" s="1"/>
  <c r="S4854" i="4"/>
  <c r="K4854" i="4" s="1"/>
  <c r="S4855" i="4"/>
  <c r="K4855" i="4" s="1"/>
  <c r="S4856" i="4"/>
  <c r="K4856" i="4" s="1"/>
  <c r="S4857" i="4"/>
  <c r="K4857" i="4" s="1"/>
  <c r="S4858" i="4"/>
  <c r="K4858" i="4" s="1"/>
  <c r="S4859" i="4"/>
  <c r="K4859" i="4" s="1"/>
  <c r="S4860" i="4"/>
  <c r="K4860" i="4" s="1"/>
  <c r="S4861" i="4"/>
  <c r="K4861" i="4" s="1"/>
  <c r="S4862" i="4"/>
  <c r="K4862" i="4" s="1"/>
  <c r="S4863" i="4"/>
  <c r="K4863" i="4" s="1"/>
  <c r="S4864" i="4"/>
  <c r="K4864" i="4" s="1"/>
  <c r="S4865" i="4"/>
  <c r="K4865" i="4" s="1"/>
  <c r="S4866" i="4"/>
  <c r="K4866" i="4" s="1"/>
  <c r="S4867" i="4"/>
  <c r="K4867" i="4" s="1"/>
  <c r="S4868" i="4"/>
  <c r="K4868" i="4" s="1"/>
  <c r="S4869" i="4"/>
  <c r="K4869" i="4" s="1"/>
  <c r="S4870" i="4"/>
  <c r="K4870" i="4" s="1"/>
  <c r="S4871" i="4"/>
  <c r="K4871" i="4" s="1"/>
  <c r="S4872" i="4"/>
  <c r="K4872" i="4" s="1"/>
  <c r="S4873" i="4"/>
  <c r="K4873" i="4" s="1"/>
  <c r="S4874" i="4"/>
  <c r="K4874" i="4" s="1"/>
  <c r="S4875" i="4"/>
  <c r="K4875" i="4" s="1"/>
  <c r="S4876" i="4"/>
  <c r="K4876" i="4" s="1"/>
  <c r="S4877" i="4"/>
  <c r="K4877" i="4" s="1"/>
  <c r="S4878" i="4"/>
  <c r="K4878" i="4" s="1"/>
  <c r="S4879" i="4"/>
  <c r="K4879" i="4" s="1"/>
  <c r="S4880" i="4"/>
  <c r="K4880" i="4" s="1"/>
  <c r="S4881" i="4"/>
  <c r="K4881" i="4" s="1"/>
  <c r="S4882" i="4"/>
  <c r="K4882" i="4" s="1"/>
  <c r="S4883" i="4"/>
  <c r="K4883" i="4" s="1"/>
  <c r="S4884" i="4"/>
  <c r="K4884" i="4" s="1"/>
  <c r="S4885" i="4"/>
  <c r="K4885" i="4" s="1"/>
  <c r="S4886" i="4"/>
  <c r="K4886" i="4" s="1"/>
  <c r="S4887" i="4"/>
  <c r="K4887" i="4" s="1"/>
  <c r="S4888" i="4"/>
  <c r="K4888" i="4" s="1"/>
  <c r="S4889" i="4"/>
  <c r="K4889" i="4" s="1"/>
  <c r="S4890" i="4"/>
  <c r="K4890" i="4" s="1"/>
  <c r="S4891" i="4"/>
  <c r="K4891" i="4" s="1"/>
  <c r="S4892" i="4"/>
  <c r="K4892" i="4" s="1"/>
  <c r="S4893" i="4"/>
  <c r="K4893" i="4" s="1"/>
  <c r="S4894" i="4"/>
  <c r="K4894" i="4" s="1"/>
  <c r="S4895" i="4"/>
  <c r="K4895" i="4" s="1"/>
  <c r="S4896" i="4"/>
  <c r="K4896" i="4" s="1"/>
  <c r="S4897" i="4"/>
  <c r="K4897" i="4" s="1"/>
  <c r="S4898" i="4"/>
  <c r="K4898" i="4" s="1"/>
  <c r="S4899" i="4"/>
  <c r="K4899" i="4" s="1"/>
  <c r="S4900" i="4"/>
  <c r="K4900" i="4" s="1"/>
  <c r="S4901" i="4"/>
  <c r="K4901" i="4" s="1"/>
  <c r="S4902" i="4"/>
  <c r="K4902" i="4" s="1"/>
  <c r="S4903" i="4"/>
  <c r="K4903" i="4" s="1"/>
  <c r="S4904" i="4"/>
  <c r="K4904" i="4" s="1"/>
  <c r="S4905" i="4"/>
  <c r="K4905" i="4" s="1"/>
  <c r="S4906" i="4"/>
  <c r="K4906" i="4" s="1"/>
  <c r="S4907" i="4"/>
  <c r="K4907" i="4" s="1"/>
  <c r="S4908" i="4"/>
  <c r="K4908" i="4" s="1"/>
  <c r="S4909" i="4"/>
  <c r="K4909" i="4" s="1"/>
  <c r="S4910" i="4"/>
  <c r="K4910" i="4" s="1"/>
  <c r="S4911" i="4"/>
  <c r="K4911" i="4" s="1"/>
  <c r="S4912" i="4"/>
  <c r="K4912" i="4" s="1"/>
  <c r="S4913" i="4"/>
  <c r="K4913" i="4" s="1"/>
  <c r="S4914" i="4"/>
  <c r="K4914" i="4" s="1"/>
  <c r="S4915" i="4"/>
  <c r="K4915" i="4" s="1"/>
  <c r="S4916" i="4"/>
  <c r="K4916" i="4" s="1"/>
  <c r="S4917" i="4"/>
  <c r="K4917" i="4" s="1"/>
  <c r="S4918" i="4"/>
  <c r="K4918" i="4" s="1"/>
  <c r="S4919" i="4"/>
  <c r="K4919" i="4" s="1"/>
  <c r="S4920" i="4"/>
  <c r="K4920" i="4" s="1"/>
  <c r="S4921" i="4"/>
  <c r="K4921" i="4" s="1"/>
  <c r="S4922" i="4"/>
  <c r="K4922" i="4" s="1"/>
  <c r="S4923" i="4"/>
  <c r="K4923" i="4" s="1"/>
  <c r="S4924" i="4"/>
  <c r="K4924" i="4" s="1"/>
  <c r="S4925" i="4"/>
  <c r="K4925" i="4" s="1"/>
  <c r="S4926" i="4"/>
  <c r="K4926" i="4" s="1"/>
  <c r="S4927" i="4"/>
  <c r="K4927" i="4" s="1"/>
  <c r="S4928" i="4"/>
  <c r="K4928" i="4" s="1"/>
  <c r="S4929" i="4"/>
  <c r="K4929" i="4" s="1"/>
  <c r="S4930" i="4"/>
  <c r="K4930" i="4" s="1"/>
  <c r="S4931" i="4"/>
  <c r="K4931" i="4" s="1"/>
  <c r="S4932" i="4"/>
  <c r="K4932" i="4" s="1"/>
  <c r="S4933" i="4"/>
  <c r="K4933" i="4" s="1"/>
  <c r="S4934" i="4"/>
  <c r="K4934" i="4" s="1"/>
  <c r="S4935" i="4"/>
  <c r="K4935" i="4" s="1"/>
  <c r="S4936" i="4"/>
  <c r="K4936" i="4" s="1"/>
  <c r="S4937" i="4"/>
  <c r="K4937" i="4" s="1"/>
  <c r="S4938" i="4"/>
  <c r="K4938" i="4" s="1"/>
  <c r="S4939" i="4"/>
  <c r="K4939" i="4" s="1"/>
  <c r="S4940" i="4"/>
  <c r="K4940" i="4" s="1"/>
  <c r="S4941" i="4"/>
  <c r="K4941" i="4" s="1"/>
  <c r="S4942" i="4"/>
  <c r="K4942" i="4" s="1"/>
  <c r="S4943" i="4"/>
  <c r="K4943" i="4" s="1"/>
  <c r="S4944" i="4"/>
  <c r="K4944" i="4" s="1"/>
  <c r="S4945" i="4"/>
  <c r="K4945" i="4" s="1"/>
  <c r="S4946" i="4"/>
  <c r="K4946" i="4" s="1"/>
  <c r="S4947" i="4"/>
  <c r="K4947" i="4" s="1"/>
  <c r="S4948" i="4"/>
  <c r="K4948" i="4" s="1"/>
  <c r="S4949" i="4"/>
  <c r="K4949" i="4" s="1"/>
  <c r="S4950" i="4"/>
  <c r="K4950" i="4" s="1"/>
  <c r="S4951" i="4"/>
  <c r="K4951" i="4" s="1"/>
  <c r="S4952" i="4"/>
  <c r="K4952" i="4" s="1"/>
  <c r="S4953" i="4"/>
  <c r="K4953" i="4" s="1"/>
  <c r="S4954" i="4"/>
  <c r="K4954" i="4" s="1"/>
  <c r="S4955" i="4"/>
  <c r="K4955" i="4" s="1"/>
  <c r="S4956" i="4"/>
  <c r="K4956" i="4" s="1"/>
  <c r="S4957" i="4"/>
  <c r="K4957" i="4" s="1"/>
  <c r="S4958" i="4"/>
  <c r="K4958" i="4" s="1"/>
  <c r="S4959" i="4"/>
  <c r="K4959" i="4" s="1"/>
  <c r="S4960" i="4"/>
  <c r="K4960" i="4" s="1"/>
  <c r="S4961" i="4"/>
  <c r="K4961" i="4" s="1"/>
  <c r="S4962" i="4"/>
  <c r="K4962" i="4" s="1"/>
  <c r="S4963" i="4"/>
  <c r="K4963" i="4" s="1"/>
  <c r="S4964" i="4"/>
  <c r="K4964" i="4" s="1"/>
  <c r="S4965" i="4"/>
  <c r="K4965" i="4" s="1"/>
  <c r="S4966" i="4"/>
  <c r="K4966" i="4" s="1"/>
  <c r="S4967" i="4"/>
  <c r="K4967" i="4" s="1"/>
  <c r="S4968" i="4"/>
  <c r="K4968" i="4" s="1"/>
  <c r="S4969" i="4"/>
  <c r="K4969" i="4" s="1"/>
  <c r="S4970" i="4"/>
  <c r="K4970" i="4" s="1"/>
  <c r="S4971" i="4"/>
  <c r="K4971" i="4" s="1"/>
  <c r="S4972" i="4"/>
  <c r="K4972" i="4" s="1"/>
  <c r="S4973" i="4"/>
  <c r="K4973" i="4" s="1"/>
  <c r="S4974" i="4"/>
  <c r="K4974" i="4" s="1"/>
  <c r="S4975" i="4"/>
  <c r="K4975" i="4" s="1"/>
  <c r="S4976" i="4"/>
  <c r="K4976" i="4" s="1"/>
  <c r="S4977" i="4"/>
  <c r="K4977" i="4" s="1"/>
  <c r="S4978" i="4"/>
  <c r="K4978" i="4" s="1"/>
  <c r="S4979" i="4"/>
  <c r="K4979" i="4" s="1"/>
  <c r="S4980" i="4"/>
  <c r="K4980" i="4" s="1"/>
  <c r="S4981" i="4"/>
  <c r="K4981" i="4" s="1"/>
  <c r="S4982" i="4"/>
  <c r="K4982" i="4" s="1"/>
  <c r="S4983" i="4"/>
  <c r="K4983" i="4" s="1"/>
  <c r="S4984" i="4"/>
  <c r="K4984" i="4" s="1"/>
  <c r="S4985" i="4"/>
  <c r="K4985" i="4" s="1"/>
  <c r="S4986" i="4"/>
  <c r="K4986" i="4" s="1"/>
  <c r="S4987" i="4"/>
  <c r="K4987" i="4" s="1"/>
  <c r="S4988" i="4"/>
  <c r="K4988" i="4" s="1"/>
  <c r="S4989" i="4"/>
  <c r="K4989" i="4" s="1"/>
  <c r="S4990" i="4"/>
  <c r="K4990" i="4" s="1"/>
  <c r="S4991" i="4"/>
  <c r="K4991" i="4" s="1"/>
  <c r="S4992" i="4"/>
  <c r="K4992" i="4" s="1"/>
  <c r="S4993" i="4"/>
  <c r="K4993" i="4" s="1"/>
  <c r="S4994" i="4"/>
  <c r="K4994" i="4" s="1"/>
  <c r="S4995" i="4"/>
  <c r="K4995" i="4" s="1"/>
  <c r="S4996" i="4"/>
  <c r="K4996" i="4" s="1"/>
  <c r="S4997" i="4"/>
  <c r="K4997" i="4" s="1"/>
  <c r="S4998" i="4"/>
  <c r="K4998" i="4" s="1"/>
  <c r="S4999" i="4"/>
  <c r="K4999" i="4" s="1"/>
  <c r="S5000" i="4"/>
  <c r="K5000" i="4" s="1"/>
  <c r="S5001" i="4"/>
  <c r="K5001" i="4" s="1"/>
  <c r="R2" i="4"/>
  <c r="I2" i="4" s="1"/>
  <c r="J2" i="4" s="1"/>
  <c r="L2" i="4" s="1"/>
  <c r="R3" i="4"/>
  <c r="I3" i="4" s="1"/>
  <c r="J3" i="4" s="1"/>
  <c r="L3" i="4" s="1"/>
  <c r="R4" i="4"/>
  <c r="I4" i="4" s="1"/>
  <c r="J4" i="4" s="1"/>
  <c r="L4" i="4" s="1"/>
  <c r="R5" i="4"/>
  <c r="I5" i="4" s="1"/>
  <c r="J5" i="4" s="1"/>
  <c r="L5" i="4" s="1"/>
  <c r="R6" i="4"/>
  <c r="I6" i="4" s="1"/>
  <c r="J6" i="4" s="1"/>
  <c r="L6" i="4" s="1"/>
  <c r="R7" i="4"/>
  <c r="I7" i="4" s="1"/>
  <c r="J7" i="4" s="1"/>
  <c r="L7" i="4" s="1"/>
  <c r="R8" i="4"/>
  <c r="I8" i="4" s="1"/>
  <c r="J8" i="4" s="1"/>
  <c r="L8" i="4" s="1"/>
  <c r="R9" i="4"/>
  <c r="I9" i="4" s="1"/>
  <c r="J9" i="4" s="1"/>
  <c r="L9" i="4" s="1"/>
  <c r="R10" i="4"/>
  <c r="I10" i="4" s="1"/>
  <c r="J10" i="4" s="1"/>
  <c r="L10" i="4" s="1"/>
  <c r="R11" i="4"/>
  <c r="I11" i="4" s="1"/>
  <c r="J11" i="4" s="1"/>
  <c r="L11" i="4" s="1"/>
  <c r="R12" i="4"/>
  <c r="I12" i="4" s="1"/>
  <c r="J12" i="4" s="1"/>
  <c r="L12" i="4" s="1"/>
  <c r="R13" i="4"/>
  <c r="I13" i="4" s="1"/>
  <c r="J13" i="4" s="1"/>
  <c r="L13" i="4" s="1"/>
  <c r="R14" i="4"/>
  <c r="I14" i="4" s="1"/>
  <c r="J14" i="4" s="1"/>
  <c r="L14" i="4" s="1"/>
  <c r="R15" i="4"/>
  <c r="I15" i="4" s="1"/>
  <c r="J15" i="4" s="1"/>
  <c r="L15" i="4" s="1"/>
  <c r="R16" i="4"/>
  <c r="I16" i="4" s="1"/>
  <c r="J16" i="4" s="1"/>
  <c r="L16" i="4" s="1"/>
  <c r="R17" i="4"/>
  <c r="I17" i="4" s="1"/>
  <c r="J17" i="4" s="1"/>
  <c r="L17" i="4" s="1"/>
  <c r="R18" i="4"/>
  <c r="I18" i="4" s="1"/>
  <c r="J18" i="4" s="1"/>
  <c r="L18" i="4" s="1"/>
  <c r="R19" i="4"/>
  <c r="I19" i="4" s="1"/>
  <c r="J19" i="4" s="1"/>
  <c r="L19" i="4" s="1"/>
  <c r="R20" i="4"/>
  <c r="I20" i="4" s="1"/>
  <c r="J20" i="4" s="1"/>
  <c r="L20" i="4" s="1"/>
  <c r="R21" i="4"/>
  <c r="I21" i="4" s="1"/>
  <c r="J21" i="4" s="1"/>
  <c r="L21" i="4" s="1"/>
  <c r="R22" i="4"/>
  <c r="I22" i="4" s="1"/>
  <c r="J22" i="4" s="1"/>
  <c r="L22" i="4" s="1"/>
  <c r="R23" i="4"/>
  <c r="I23" i="4" s="1"/>
  <c r="J23" i="4" s="1"/>
  <c r="L23" i="4" s="1"/>
  <c r="R24" i="4"/>
  <c r="I24" i="4" s="1"/>
  <c r="J24" i="4" s="1"/>
  <c r="L24" i="4" s="1"/>
  <c r="R25" i="4"/>
  <c r="I25" i="4" s="1"/>
  <c r="J25" i="4" s="1"/>
  <c r="L25" i="4" s="1"/>
  <c r="R26" i="4"/>
  <c r="I26" i="4" s="1"/>
  <c r="J26" i="4" s="1"/>
  <c r="L26" i="4" s="1"/>
  <c r="R27" i="4"/>
  <c r="I27" i="4" s="1"/>
  <c r="J27" i="4" s="1"/>
  <c r="L27" i="4" s="1"/>
  <c r="R28" i="4"/>
  <c r="I28" i="4" s="1"/>
  <c r="J28" i="4" s="1"/>
  <c r="L28" i="4" s="1"/>
  <c r="R29" i="4"/>
  <c r="I29" i="4" s="1"/>
  <c r="J29" i="4" s="1"/>
  <c r="L29" i="4" s="1"/>
  <c r="R30" i="4"/>
  <c r="I30" i="4" s="1"/>
  <c r="J30" i="4" s="1"/>
  <c r="L30" i="4" s="1"/>
  <c r="R31" i="4"/>
  <c r="I31" i="4" s="1"/>
  <c r="J31" i="4" s="1"/>
  <c r="L31" i="4" s="1"/>
  <c r="R32" i="4"/>
  <c r="I32" i="4" s="1"/>
  <c r="J32" i="4" s="1"/>
  <c r="L32" i="4" s="1"/>
  <c r="R33" i="4"/>
  <c r="I33" i="4" s="1"/>
  <c r="J33" i="4" s="1"/>
  <c r="L33" i="4" s="1"/>
  <c r="R34" i="4"/>
  <c r="I34" i="4" s="1"/>
  <c r="J34" i="4" s="1"/>
  <c r="L34" i="4" s="1"/>
  <c r="R35" i="4"/>
  <c r="I35" i="4" s="1"/>
  <c r="J35" i="4" s="1"/>
  <c r="L35" i="4" s="1"/>
  <c r="R36" i="4"/>
  <c r="I36" i="4" s="1"/>
  <c r="J36" i="4" s="1"/>
  <c r="L36" i="4" s="1"/>
  <c r="R37" i="4"/>
  <c r="I37" i="4" s="1"/>
  <c r="J37" i="4" s="1"/>
  <c r="L37" i="4" s="1"/>
  <c r="R38" i="4"/>
  <c r="I38" i="4" s="1"/>
  <c r="J38" i="4" s="1"/>
  <c r="L38" i="4" s="1"/>
  <c r="R39" i="4"/>
  <c r="I39" i="4" s="1"/>
  <c r="J39" i="4" s="1"/>
  <c r="L39" i="4" s="1"/>
  <c r="R40" i="4"/>
  <c r="I40" i="4" s="1"/>
  <c r="J40" i="4" s="1"/>
  <c r="L40" i="4" s="1"/>
  <c r="R41" i="4"/>
  <c r="I41" i="4" s="1"/>
  <c r="J41" i="4" s="1"/>
  <c r="L41" i="4" s="1"/>
  <c r="R42" i="4"/>
  <c r="I42" i="4" s="1"/>
  <c r="J42" i="4" s="1"/>
  <c r="L42" i="4" s="1"/>
  <c r="R43" i="4"/>
  <c r="I43" i="4" s="1"/>
  <c r="J43" i="4" s="1"/>
  <c r="L43" i="4" s="1"/>
  <c r="R44" i="4"/>
  <c r="I44" i="4" s="1"/>
  <c r="J44" i="4" s="1"/>
  <c r="L44" i="4" s="1"/>
  <c r="R45" i="4"/>
  <c r="I45" i="4" s="1"/>
  <c r="J45" i="4" s="1"/>
  <c r="L45" i="4" s="1"/>
  <c r="R46" i="4"/>
  <c r="I46" i="4" s="1"/>
  <c r="J46" i="4" s="1"/>
  <c r="L46" i="4" s="1"/>
  <c r="R47" i="4"/>
  <c r="I47" i="4" s="1"/>
  <c r="J47" i="4" s="1"/>
  <c r="L47" i="4" s="1"/>
  <c r="R48" i="4"/>
  <c r="I48" i="4" s="1"/>
  <c r="J48" i="4" s="1"/>
  <c r="L48" i="4" s="1"/>
  <c r="R49" i="4"/>
  <c r="I49" i="4" s="1"/>
  <c r="J49" i="4" s="1"/>
  <c r="L49" i="4" s="1"/>
  <c r="R50" i="4"/>
  <c r="I50" i="4" s="1"/>
  <c r="J50" i="4" s="1"/>
  <c r="L50" i="4" s="1"/>
  <c r="R51" i="4"/>
  <c r="I51" i="4" s="1"/>
  <c r="J51" i="4" s="1"/>
  <c r="L51" i="4" s="1"/>
  <c r="R52" i="4"/>
  <c r="I52" i="4" s="1"/>
  <c r="J52" i="4" s="1"/>
  <c r="L52" i="4" s="1"/>
  <c r="R53" i="4"/>
  <c r="I53" i="4" s="1"/>
  <c r="J53" i="4" s="1"/>
  <c r="L53" i="4" s="1"/>
  <c r="R54" i="4"/>
  <c r="I54" i="4" s="1"/>
  <c r="J54" i="4" s="1"/>
  <c r="L54" i="4" s="1"/>
  <c r="R55" i="4"/>
  <c r="I55" i="4" s="1"/>
  <c r="J55" i="4" s="1"/>
  <c r="L55" i="4" s="1"/>
  <c r="R56" i="4"/>
  <c r="I56" i="4" s="1"/>
  <c r="J56" i="4" s="1"/>
  <c r="L56" i="4" s="1"/>
  <c r="R57" i="4"/>
  <c r="I57" i="4" s="1"/>
  <c r="J57" i="4" s="1"/>
  <c r="L57" i="4" s="1"/>
  <c r="R58" i="4"/>
  <c r="I58" i="4" s="1"/>
  <c r="J58" i="4" s="1"/>
  <c r="L58" i="4" s="1"/>
  <c r="R59" i="4"/>
  <c r="I59" i="4" s="1"/>
  <c r="J59" i="4" s="1"/>
  <c r="L59" i="4" s="1"/>
  <c r="R60" i="4"/>
  <c r="I60" i="4" s="1"/>
  <c r="J60" i="4" s="1"/>
  <c r="L60" i="4" s="1"/>
  <c r="R61" i="4"/>
  <c r="I61" i="4" s="1"/>
  <c r="J61" i="4" s="1"/>
  <c r="L61" i="4" s="1"/>
  <c r="R62" i="4"/>
  <c r="I62" i="4" s="1"/>
  <c r="J62" i="4" s="1"/>
  <c r="L62" i="4" s="1"/>
  <c r="R63" i="4"/>
  <c r="I63" i="4" s="1"/>
  <c r="J63" i="4" s="1"/>
  <c r="L63" i="4" s="1"/>
  <c r="R64" i="4"/>
  <c r="I64" i="4" s="1"/>
  <c r="J64" i="4" s="1"/>
  <c r="L64" i="4" s="1"/>
  <c r="R65" i="4"/>
  <c r="I65" i="4" s="1"/>
  <c r="J65" i="4" s="1"/>
  <c r="L65" i="4" s="1"/>
  <c r="R66" i="4"/>
  <c r="I66" i="4" s="1"/>
  <c r="J66" i="4" s="1"/>
  <c r="L66" i="4" s="1"/>
  <c r="R67" i="4"/>
  <c r="I67" i="4" s="1"/>
  <c r="J67" i="4" s="1"/>
  <c r="L67" i="4" s="1"/>
  <c r="R68" i="4"/>
  <c r="I68" i="4" s="1"/>
  <c r="J68" i="4" s="1"/>
  <c r="L68" i="4" s="1"/>
  <c r="R69" i="4"/>
  <c r="I69" i="4" s="1"/>
  <c r="J69" i="4" s="1"/>
  <c r="L69" i="4" s="1"/>
  <c r="R70" i="4"/>
  <c r="I70" i="4" s="1"/>
  <c r="J70" i="4" s="1"/>
  <c r="L70" i="4" s="1"/>
  <c r="R71" i="4"/>
  <c r="I71" i="4" s="1"/>
  <c r="J71" i="4" s="1"/>
  <c r="L71" i="4" s="1"/>
  <c r="R72" i="4"/>
  <c r="I72" i="4" s="1"/>
  <c r="J72" i="4" s="1"/>
  <c r="L72" i="4" s="1"/>
  <c r="R73" i="4"/>
  <c r="I73" i="4" s="1"/>
  <c r="J73" i="4" s="1"/>
  <c r="L73" i="4" s="1"/>
  <c r="R74" i="4"/>
  <c r="I74" i="4" s="1"/>
  <c r="J74" i="4" s="1"/>
  <c r="L74" i="4" s="1"/>
  <c r="R75" i="4"/>
  <c r="I75" i="4" s="1"/>
  <c r="J75" i="4" s="1"/>
  <c r="L75" i="4" s="1"/>
  <c r="R76" i="4"/>
  <c r="I76" i="4" s="1"/>
  <c r="J76" i="4" s="1"/>
  <c r="L76" i="4" s="1"/>
  <c r="R77" i="4"/>
  <c r="I77" i="4" s="1"/>
  <c r="J77" i="4" s="1"/>
  <c r="L77" i="4" s="1"/>
  <c r="R78" i="4"/>
  <c r="I78" i="4" s="1"/>
  <c r="J78" i="4" s="1"/>
  <c r="L78" i="4" s="1"/>
  <c r="R79" i="4"/>
  <c r="I79" i="4" s="1"/>
  <c r="J79" i="4" s="1"/>
  <c r="L79" i="4" s="1"/>
  <c r="R80" i="4"/>
  <c r="I80" i="4" s="1"/>
  <c r="J80" i="4" s="1"/>
  <c r="L80" i="4" s="1"/>
  <c r="R81" i="4"/>
  <c r="I81" i="4" s="1"/>
  <c r="J81" i="4" s="1"/>
  <c r="L81" i="4" s="1"/>
  <c r="R82" i="4"/>
  <c r="I82" i="4" s="1"/>
  <c r="J82" i="4" s="1"/>
  <c r="L82" i="4" s="1"/>
  <c r="R83" i="4"/>
  <c r="I83" i="4" s="1"/>
  <c r="J83" i="4" s="1"/>
  <c r="L83" i="4" s="1"/>
  <c r="R84" i="4"/>
  <c r="I84" i="4" s="1"/>
  <c r="J84" i="4" s="1"/>
  <c r="L84" i="4" s="1"/>
  <c r="R85" i="4"/>
  <c r="I85" i="4" s="1"/>
  <c r="J85" i="4" s="1"/>
  <c r="L85" i="4" s="1"/>
  <c r="R86" i="4"/>
  <c r="I86" i="4" s="1"/>
  <c r="J86" i="4" s="1"/>
  <c r="L86" i="4" s="1"/>
  <c r="R87" i="4"/>
  <c r="I87" i="4" s="1"/>
  <c r="J87" i="4" s="1"/>
  <c r="L87" i="4" s="1"/>
  <c r="R88" i="4"/>
  <c r="I88" i="4" s="1"/>
  <c r="J88" i="4" s="1"/>
  <c r="L88" i="4" s="1"/>
  <c r="R89" i="4"/>
  <c r="I89" i="4" s="1"/>
  <c r="J89" i="4" s="1"/>
  <c r="L89" i="4" s="1"/>
  <c r="R90" i="4"/>
  <c r="I90" i="4" s="1"/>
  <c r="J90" i="4" s="1"/>
  <c r="L90" i="4" s="1"/>
  <c r="R91" i="4"/>
  <c r="I91" i="4" s="1"/>
  <c r="J91" i="4" s="1"/>
  <c r="L91" i="4" s="1"/>
  <c r="R92" i="4"/>
  <c r="I92" i="4" s="1"/>
  <c r="J92" i="4" s="1"/>
  <c r="L92" i="4" s="1"/>
  <c r="R93" i="4"/>
  <c r="I93" i="4" s="1"/>
  <c r="J93" i="4" s="1"/>
  <c r="L93" i="4" s="1"/>
  <c r="R94" i="4"/>
  <c r="I94" i="4" s="1"/>
  <c r="J94" i="4" s="1"/>
  <c r="L94" i="4" s="1"/>
  <c r="R95" i="4"/>
  <c r="I95" i="4" s="1"/>
  <c r="J95" i="4" s="1"/>
  <c r="L95" i="4" s="1"/>
  <c r="R96" i="4"/>
  <c r="I96" i="4" s="1"/>
  <c r="J96" i="4" s="1"/>
  <c r="L96" i="4" s="1"/>
  <c r="R97" i="4"/>
  <c r="I97" i="4" s="1"/>
  <c r="J97" i="4" s="1"/>
  <c r="L97" i="4" s="1"/>
  <c r="R98" i="4"/>
  <c r="I98" i="4" s="1"/>
  <c r="J98" i="4" s="1"/>
  <c r="L98" i="4" s="1"/>
  <c r="R99" i="4"/>
  <c r="I99" i="4" s="1"/>
  <c r="J99" i="4" s="1"/>
  <c r="L99" i="4" s="1"/>
  <c r="R100" i="4"/>
  <c r="I100" i="4" s="1"/>
  <c r="J100" i="4" s="1"/>
  <c r="L100" i="4" s="1"/>
  <c r="R101" i="4"/>
  <c r="I101" i="4" s="1"/>
  <c r="J101" i="4" s="1"/>
  <c r="L101" i="4" s="1"/>
  <c r="R102" i="4"/>
  <c r="I102" i="4" s="1"/>
  <c r="J102" i="4" s="1"/>
  <c r="L102" i="4" s="1"/>
  <c r="R103" i="4"/>
  <c r="I103" i="4" s="1"/>
  <c r="J103" i="4" s="1"/>
  <c r="L103" i="4" s="1"/>
  <c r="R104" i="4"/>
  <c r="I104" i="4" s="1"/>
  <c r="J104" i="4" s="1"/>
  <c r="L104" i="4" s="1"/>
  <c r="R105" i="4"/>
  <c r="I105" i="4" s="1"/>
  <c r="J105" i="4" s="1"/>
  <c r="L105" i="4" s="1"/>
  <c r="R106" i="4"/>
  <c r="I106" i="4" s="1"/>
  <c r="J106" i="4" s="1"/>
  <c r="L106" i="4" s="1"/>
  <c r="R107" i="4"/>
  <c r="I107" i="4" s="1"/>
  <c r="J107" i="4" s="1"/>
  <c r="L107" i="4" s="1"/>
  <c r="R108" i="4"/>
  <c r="I108" i="4" s="1"/>
  <c r="J108" i="4" s="1"/>
  <c r="L108" i="4" s="1"/>
  <c r="R109" i="4"/>
  <c r="I109" i="4" s="1"/>
  <c r="J109" i="4" s="1"/>
  <c r="L109" i="4" s="1"/>
  <c r="R110" i="4"/>
  <c r="I110" i="4" s="1"/>
  <c r="J110" i="4" s="1"/>
  <c r="L110" i="4" s="1"/>
  <c r="R111" i="4"/>
  <c r="I111" i="4" s="1"/>
  <c r="J111" i="4" s="1"/>
  <c r="L111" i="4" s="1"/>
  <c r="R112" i="4"/>
  <c r="I112" i="4" s="1"/>
  <c r="J112" i="4" s="1"/>
  <c r="L112" i="4" s="1"/>
  <c r="R113" i="4"/>
  <c r="I113" i="4" s="1"/>
  <c r="J113" i="4" s="1"/>
  <c r="L113" i="4" s="1"/>
  <c r="R114" i="4"/>
  <c r="I114" i="4" s="1"/>
  <c r="J114" i="4" s="1"/>
  <c r="L114" i="4" s="1"/>
  <c r="R115" i="4"/>
  <c r="I115" i="4" s="1"/>
  <c r="J115" i="4" s="1"/>
  <c r="L115" i="4" s="1"/>
  <c r="R116" i="4"/>
  <c r="I116" i="4" s="1"/>
  <c r="J116" i="4" s="1"/>
  <c r="L116" i="4" s="1"/>
  <c r="R117" i="4"/>
  <c r="I117" i="4" s="1"/>
  <c r="J117" i="4" s="1"/>
  <c r="L117" i="4" s="1"/>
  <c r="R118" i="4"/>
  <c r="I118" i="4" s="1"/>
  <c r="J118" i="4" s="1"/>
  <c r="L118" i="4" s="1"/>
  <c r="R119" i="4"/>
  <c r="I119" i="4" s="1"/>
  <c r="J119" i="4" s="1"/>
  <c r="L119" i="4" s="1"/>
  <c r="R120" i="4"/>
  <c r="I120" i="4" s="1"/>
  <c r="J120" i="4" s="1"/>
  <c r="L120" i="4" s="1"/>
  <c r="R121" i="4"/>
  <c r="I121" i="4" s="1"/>
  <c r="J121" i="4" s="1"/>
  <c r="L121" i="4" s="1"/>
  <c r="R122" i="4"/>
  <c r="I122" i="4" s="1"/>
  <c r="J122" i="4" s="1"/>
  <c r="L122" i="4" s="1"/>
  <c r="R123" i="4"/>
  <c r="I123" i="4" s="1"/>
  <c r="J123" i="4" s="1"/>
  <c r="L123" i="4" s="1"/>
  <c r="R124" i="4"/>
  <c r="I124" i="4" s="1"/>
  <c r="J124" i="4" s="1"/>
  <c r="L124" i="4" s="1"/>
  <c r="R125" i="4"/>
  <c r="I125" i="4" s="1"/>
  <c r="J125" i="4" s="1"/>
  <c r="L125" i="4" s="1"/>
  <c r="R126" i="4"/>
  <c r="I126" i="4" s="1"/>
  <c r="J126" i="4" s="1"/>
  <c r="L126" i="4" s="1"/>
  <c r="R127" i="4"/>
  <c r="I127" i="4" s="1"/>
  <c r="J127" i="4" s="1"/>
  <c r="L127" i="4" s="1"/>
  <c r="R128" i="4"/>
  <c r="I128" i="4" s="1"/>
  <c r="J128" i="4" s="1"/>
  <c r="L128" i="4" s="1"/>
  <c r="R129" i="4"/>
  <c r="I129" i="4" s="1"/>
  <c r="J129" i="4" s="1"/>
  <c r="L129" i="4" s="1"/>
  <c r="R130" i="4"/>
  <c r="I130" i="4" s="1"/>
  <c r="J130" i="4" s="1"/>
  <c r="L130" i="4" s="1"/>
  <c r="R131" i="4"/>
  <c r="I131" i="4" s="1"/>
  <c r="J131" i="4" s="1"/>
  <c r="L131" i="4" s="1"/>
  <c r="R132" i="4"/>
  <c r="I132" i="4" s="1"/>
  <c r="J132" i="4" s="1"/>
  <c r="L132" i="4" s="1"/>
  <c r="R133" i="4"/>
  <c r="I133" i="4" s="1"/>
  <c r="J133" i="4" s="1"/>
  <c r="L133" i="4" s="1"/>
  <c r="R134" i="4"/>
  <c r="I134" i="4" s="1"/>
  <c r="J134" i="4" s="1"/>
  <c r="L134" i="4" s="1"/>
  <c r="R135" i="4"/>
  <c r="I135" i="4" s="1"/>
  <c r="J135" i="4" s="1"/>
  <c r="L135" i="4" s="1"/>
  <c r="R136" i="4"/>
  <c r="I136" i="4" s="1"/>
  <c r="J136" i="4" s="1"/>
  <c r="L136" i="4" s="1"/>
  <c r="R137" i="4"/>
  <c r="I137" i="4" s="1"/>
  <c r="J137" i="4" s="1"/>
  <c r="L137" i="4" s="1"/>
  <c r="R138" i="4"/>
  <c r="I138" i="4" s="1"/>
  <c r="J138" i="4" s="1"/>
  <c r="L138" i="4" s="1"/>
  <c r="R139" i="4"/>
  <c r="I139" i="4" s="1"/>
  <c r="J139" i="4" s="1"/>
  <c r="L139" i="4" s="1"/>
  <c r="R140" i="4"/>
  <c r="I140" i="4" s="1"/>
  <c r="J140" i="4" s="1"/>
  <c r="L140" i="4" s="1"/>
  <c r="R141" i="4"/>
  <c r="I141" i="4" s="1"/>
  <c r="J141" i="4" s="1"/>
  <c r="L141" i="4" s="1"/>
  <c r="R142" i="4"/>
  <c r="I142" i="4" s="1"/>
  <c r="J142" i="4" s="1"/>
  <c r="L142" i="4" s="1"/>
  <c r="R143" i="4"/>
  <c r="I143" i="4" s="1"/>
  <c r="J143" i="4" s="1"/>
  <c r="L143" i="4" s="1"/>
  <c r="R144" i="4"/>
  <c r="I144" i="4" s="1"/>
  <c r="J144" i="4" s="1"/>
  <c r="L144" i="4" s="1"/>
  <c r="R145" i="4"/>
  <c r="I145" i="4" s="1"/>
  <c r="J145" i="4" s="1"/>
  <c r="L145" i="4" s="1"/>
  <c r="R146" i="4"/>
  <c r="I146" i="4" s="1"/>
  <c r="J146" i="4" s="1"/>
  <c r="L146" i="4" s="1"/>
  <c r="R147" i="4"/>
  <c r="I147" i="4" s="1"/>
  <c r="J147" i="4" s="1"/>
  <c r="L147" i="4" s="1"/>
  <c r="R148" i="4"/>
  <c r="I148" i="4" s="1"/>
  <c r="J148" i="4" s="1"/>
  <c r="L148" i="4" s="1"/>
  <c r="R149" i="4"/>
  <c r="I149" i="4" s="1"/>
  <c r="J149" i="4" s="1"/>
  <c r="L149" i="4" s="1"/>
  <c r="R150" i="4"/>
  <c r="I150" i="4" s="1"/>
  <c r="J150" i="4" s="1"/>
  <c r="L150" i="4" s="1"/>
  <c r="R151" i="4"/>
  <c r="I151" i="4" s="1"/>
  <c r="J151" i="4" s="1"/>
  <c r="L151" i="4" s="1"/>
  <c r="R152" i="4"/>
  <c r="I152" i="4" s="1"/>
  <c r="J152" i="4" s="1"/>
  <c r="L152" i="4" s="1"/>
  <c r="R153" i="4"/>
  <c r="I153" i="4" s="1"/>
  <c r="J153" i="4" s="1"/>
  <c r="L153" i="4" s="1"/>
  <c r="R154" i="4"/>
  <c r="I154" i="4" s="1"/>
  <c r="J154" i="4" s="1"/>
  <c r="L154" i="4" s="1"/>
  <c r="R155" i="4"/>
  <c r="I155" i="4" s="1"/>
  <c r="J155" i="4" s="1"/>
  <c r="L155" i="4" s="1"/>
  <c r="R156" i="4"/>
  <c r="I156" i="4" s="1"/>
  <c r="J156" i="4" s="1"/>
  <c r="L156" i="4" s="1"/>
  <c r="R157" i="4"/>
  <c r="I157" i="4" s="1"/>
  <c r="J157" i="4" s="1"/>
  <c r="L157" i="4" s="1"/>
  <c r="R158" i="4"/>
  <c r="I158" i="4" s="1"/>
  <c r="J158" i="4" s="1"/>
  <c r="L158" i="4" s="1"/>
  <c r="R159" i="4"/>
  <c r="I159" i="4" s="1"/>
  <c r="J159" i="4" s="1"/>
  <c r="L159" i="4" s="1"/>
  <c r="R160" i="4"/>
  <c r="I160" i="4" s="1"/>
  <c r="J160" i="4" s="1"/>
  <c r="L160" i="4" s="1"/>
  <c r="R161" i="4"/>
  <c r="I161" i="4" s="1"/>
  <c r="J161" i="4" s="1"/>
  <c r="L161" i="4" s="1"/>
  <c r="R162" i="4"/>
  <c r="I162" i="4" s="1"/>
  <c r="J162" i="4" s="1"/>
  <c r="L162" i="4" s="1"/>
  <c r="R163" i="4"/>
  <c r="I163" i="4" s="1"/>
  <c r="J163" i="4" s="1"/>
  <c r="L163" i="4" s="1"/>
  <c r="R164" i="4"/>
  <c r="I164" i="4" s="1"/>
  <c r="J164" i="4" s="1"/>
  <c r="L164" i="4" s="1"/>
  <c r="R165" i="4"/>
  <c r="I165" i="4" s="1"/>
  <c r="J165" i="4" s="1"/>
  <c r="L165" i="4" s="1"/>
  <c r="R166" i="4"/>
  <c r="I166" i="4" s="1"/>
  <c r="J166" i="4" s="1"/>
  <c r="L166" i="4" s="1"/>
  <c r="R167" i="4"/>
  <c r="I167" i="4" s="1"/>
  <c r="J167" i="4" s="1"/>
  <c r="L167" i="4" s="1"/>
  <c r="R168" i="4"/>
  <c r="I168" i="4" s="1"/>
  <c r="J168" i="4" s="1"/>
  <c r="L168" i="4" s="1"/>
  <c r="R169" i="4"/>
  <c r="I169" i="4" s="1"/>
  <c r="J169" i="4" s="1"/>
  <c r="L169" i="4" s="1"/>
  <c r="R170" i="4"/>
  <c r="I170" i="4" s="1"/>
  <c r="J170" i="4" s="1"/>
  <c r="L170" i="4" s="1"/>
  <c r="R171" i="4"/>
  <c r="I171" i="4" s="1"/>
  <c r="J171" i="4" s="1"/>
  <c r="L171" i="4" s="1"/>
  <c r="R172" i="4"/>
  <c r="I172" i="4" s="1"/>
  <c r="J172" i="4" s="1"/>
  <c r="L172" i="4" s="1"/>
  <c r="R173" i="4"/>
  <c r="I173" i="4" s="1"/>
  <c r="J173" i="4" s="1"/>
  <c r="L173" i="4" s="1"/>
  <c r="R174" i="4"/>
  <c r="I174" i="4" s="1"/>
  <c r="J174" i="4" s="1"/>
  <c r="L174" i="4" s="1"/>
  <c r="R175" i="4"/>
  <c r="I175" i="4" s="1"/>
  <c r="J175" i="4" s="1"/>
  <c r="L175" i="4" s="1"/>
  <c r="R176" i="4"/>
  <c r="I176" i="4" s="1"/>
  <c r="J176" i="4" s="1"/>
  <c r="L176" i="4" s="1"/>
  <c r="R177" i="4"/>
  <c r="I177" i="4" s="1"/>
  <c r="J177" i="4" s="1"/>
  <c r="L177" i="4" s="1"/>
  <c r="R178" i="4"/>
  <c r="I178" i="4" s="1"/>
  <c r="J178" i="4" s="1"/>
  <c r="L178" i="4" s="1"/>
  <c r="R179" i="4"/>
  <c r="I179" i="4" s="1"/>
  <c r="J179" i="4" s="1"/>
  <c r="L179" i="4" s="1"/>
  <c r="R180" i="4"/>
  <c r="I180" i="4" s="1"/>
  <c r="J180" i="4" s="1"/>
  <c r="L180" i="4" s="1"/>
  <c r="R181" i="4"/>
  <c r="I181" i="4" s="1"/>
  <c r="J181" i="4" s="1"/>
  <c r="L181" i="4" s="1"/>
  <c r="R182" i="4"/>
  <c r="I182" i="4" s="1"/>
  <c r="J182" i="4" s="1"/>
  <c r="L182" i="4" s="1"/>
  <c r="R183" i="4"/>
  <c r="I183" i="4" s="1"/>
  <c r="J183" i="4" s="1"/>
  <c r="L183" i="4" s="1"/>
  <c r="R184" i="4"/>
  <c r="I184" i="4" s="1"/>
  <c r="J184" i="4" s="1"/>
  <c r="L184" i="4" s="1"/>
  <c r="R185" i="4"/>
  <c r="I185" i="4" s="1"/>
  <c r="J185" i="4" s="1"/>
  <c r="L185" i="4" s="1"/>
  <c r="R186" i="4"/>
  <c r="I186" i="4" s="1"/>
  <c r="J186" i="4" s="1"/>
  <c r="L186" i="4" s="1"/>
  <c r="R187" i="4"/>
  <c r="I187" i="4" s="1"/>
  <c r="J187" i="4" s="1"/>
  <c r="L187" i="4" s="1"/>
  <c r="R188" i="4"/>
  <c r="I188" i="4" s="1"/>
  <c r="J188" i="4" s="1"/>
  <c r="L188" i="4" s="1"/>
  <c r="R189" i="4"/>
  <c r="I189" i="4" s="1"/>
  <c r="J189" i="4" s="1"/>
  <c r="L189" i="4" s="1"/>
  <c r="R190" i="4"/>
  <c r="I190" i="4" s="1"/>
  <c r="J190" i="4" s="1"/>
  <c r="L190" i="4" s="1"/>
  <c r="R191" i="4"/>
  <c r="I191" i="4" s="1"/>
  <c r="J191" i="4" s="1"/>
  <c r="L191" i="4" s="1"/>
  <c r="R192" i="4"/>
  <c r="I192" i="4" s="1"/>
  <c r="J192" i="4" s="1"/>
  <c r="L192" i="4" s="1"/>
  <c r="R193" i="4"/>
  <c r="I193" i="4" s="1"/>
  <c r="J193" i="4" s="1"/>
  <c r="L193" i="4" s="1"/>
  <c r="R194" i="4"/>
  <c r="I194" i="4" s="1"/>
  <c r="J194" i="4" s="1"/>
  <c r="L194" i="4" s="1"/>
  <c r="R195" i="4"/>
  <c r="I195" i="4" s="1"/>
  <c r="J195" i="4" s="1"/>
  <c r="L195" i="4" s="1"/>
  <c r="R196" i="4"/>
  <c r="I196" i="4" s="1"/>
  <c r="J196" i="4" s="1"/>
  <c r="L196" i="4" s="1"/>
  <c r="R197" i="4"/>
  <c r="I197" i="4" s="1"/>
  <c r="J197" i="4" s="1"/>
  <c r="L197" i="4" s="1"/>
  <c r="R198" i="4"/>
  <c r="I198" i="4" s="1"/>
  <c r="J198" i="4" s="1"/>
  <c r="L198" i="4" s="1"/>
  <c r="R199" i="4"/>
  <c r="I199" i="4" s="1"/>
  <c r="J199" i="4" s="1"/>
  <c r="L199" i="4" s="1"/>
  <c r="R200" i="4"/>
  <c r="I200" i="4" s="1"/>
  <c r="J200" i="4" s="1"/>
  <c r="L200" i="4" s="1"/>
  <c r="R201" i="4"/>
  <c r="I201" i="4" s="1"/>
  <c r="J201" i="4" s="1"/>
  <c r="L201" i="4" s="1"/>
  <c r="R202" i="4"/>
  <c r="I202" i="4" s="1"/>
  <c r="J202" i="4" s="1"/>
  <c r="L202" i="4" s="1"/>
  <c r="R203" i="4"/>
  <c r="I203" i="4" s="1"/>
  <c r="J203" i="4" s="1"/>
  <c r="L203" i="4" s="1"/>
  <c r="R204" i="4"/>
  <c r="I204" i="4" s="1"/>
  <c r="J204" i="4" s="1"/>
  <c r="L204" i="4" s="1"/>
  <c r="R205" i="4"/>
  <c r="I205" i="4" s="1"/>
  <c r="J205" i="4" s="1"/>
  <c r="L205" i="4" s="1"/>
  <c r="R206" i="4"/>
  <c r="I206" i="4" s="1"/>
  <c r="J206" i="4" s="1"/>
  <c r="L206" i="4" s="1"/>
  <c r="R207" i="4"/>
  <c r="I207" i="4" s="1"/>
  <c r="J207" i="4" s="1"/>
  <c r="L207" i="4" s="1"/>
  <c r="R208" i="4"/>
  <c r="I208" i="4" s="1"/>
  <c r="J208" i="4" s="1"/>
  <c r="L208" i="4" s="1"/>
  <c r="R209" i="4"/>
  <c r="I209" i="4" s="1"/>
  <c r="J209" i="4" s="1"/>
  <c r="L209" i="4" s="1"/>
  <c r="R210" i="4"/>
  <c r="I210" i="4" s="1"/>
  <c r="J210" i="4" s="1"/>
  <c r="L210" i="4" s="1"/>
  <c r="R211" i="4"/>
  <c r="I211" i="4" s="1"/>
  <c r="J211" i="4" s="1"/>
  <c r="L211" i="4" s="1"/>
  <c r="R212" i="4"/>
  <c r="I212" i="4" s="1"/>
  <c r="J212" i="4" s="1"/>
  <c r="L212" i="4" s="1"/>
  <c r="R213" i="4"/>
  <c r="I213" i="4" s="1"/>
  <c r="J213" i="4" s="1"/>
  <c r="L213" i="4" s="1"/>
  <c r="R214" i="4"/>
  <c r="I214" i="4" s="1"/>
  <c r="J214" i="4" s="1"/>
  <c r="L214" i="4" s="1"/>
  <c r="R215" i="4"/>
  <c r="I215" i="4" s="1"/>
  <c r="J215" i="4" s="1"/>
  <c r="L215" i="4" s="1"/>
  <c r="R216" i="4"/>
  <c r="I216" i="4" s="1"/>
  <c r="J216" i="4" s="1"/>
  <c r="L216" i="4" s="1"/>
  <c r="R217" i="4"/>
  <c r="I217" i="4" s="1"/>
  <c r="J217" i="4" s="1"/>
  <c r="L217" i="4" s="1"/>
  <c r="R218" i="4"/>
  <c r="I218" i="4" s="1"/>
  <c r="J218" i="4" s="1"/>
  <c r="L218" i="4" s="1"/>
  <c r="R219" i="4"/>
  <c r="I219" i="4" s="1"/>
  <c r="J219" i="4" s="1"/>
  <c r="L219" i="4" s="1"/>
  <c r="R220" i="4"/>
  <c r="I220" i="4" s="1"/>
  <c r="J220" i="4" s="1"/>
  <c r="L220" i="4" s="1"/>
  <c r="R221" i="4"/>
  <c r="I221" i="4" s="1"/>
  <c r="J221" i="4" s="1"/>
  <c r="L221" i="4" s="1"/>
  <c r="R222" i="4"/>
  <c r="I222" i="4" s="1"/>
  <c r="J222" i="4" s="1"/>
  <c r="L222" i="4" s="1"/>
  <c r="R223" i="4"/>
  <c r="I223" i="4" s="1"/>
  <c r="J223" i="4" s="1"/>
  <c r="L223" i="4" s="1"/>
  <c r="R224" i="4"/>
  <c r="I224" i="4" s="1"/>
  <c r="J224" i="4" s="1"/>
  <c r="L224" i="4" s="1"/>
  <c r="R225" i="4"/>
  <c r="I225" i="4" s="1"/>
  <c r="J225" i="4" s="1"/>
  <c r="L225" i="4" s="1"/>
  <c r="R226" i="4"/>
  <c r="I226" i="4" s="1"/>
  <c r="J226" i="4" s="1"/>
  <c r="L226" i="4" s="1"/>
  <c r="R227" i="4"/>
  <c r="I227" i="4" s="1"/>
  <c r="J227" i="4" s="1"/>
  <c r="L227" i="4" s="1"/>
  <c r="R228" i="4"/>
  <c r="I228" i="4" s="1"/>
  <c r="J228" i="4" s="1"/>
  <c r="L228" i="4" s="1"/>
  <c r="R229" i="4"/>
  <c r="I229" i="4" s="1"/>
  <c r="J229" i="4" s="1"/>
  <c r="L229" i="4" s="1"/>
  <c r="R230" i="4"/>
  <c r="I230" i="4" s="1"/>
  <c r="J230" i="4" s="1"/>
  <c r="L230" i="4" s="1"/>
  <c r="R231" i="4"/>
  <c r="I231" i="4" s="1"/>
  <c r="J231" i="4" s="1"/>
  <c r="L231" i="4" s="1"/>
  <c r="R232" i="4"/>
  <c r="I232" i="4" s="1"/>
  <c r="J232" i="4" s="1"/>
  <c r="L232" i="4" s="1"/>
  <c r="R233" i="4"/>
  <c r="I233" i="4" s="1"/>
  <c r="J233" i="4" s="1"/>
  <c r="L233" i="4" s="1"/>
  <c r="R234" i="4"/>
  <c r="I234" i="4" s="1"/>
  <c r="J234" i="4" s="1"/>
  <c r="L234" i="4" s="1"/>
  <c r="R235" i="4"/>
  <c r="I235" i="4" s="1"/>
  <c r="J235" i="4" s="1"/>
  <c r="L235" i="4" s="1"/>
  <c r="R236" i="4"/>
  <c r="I236" i="4" s="1"/>
  <c r="J236" i="4" s="1"/>
  <c r="L236" i="4" s="1"/>
  <c r="R237" i="4"/>
  <c r="I237" i="4" s="1"/>
  <c r="J237" i="4" s="1"/>
  <c r="L237" i="4" s="1"/>
  <c r="R238" i="4"/>
  <c r="I238" i="4" s="1"/>
  <c r="J238" i="4" s="1"/>
  <c r="L238" i="4" s="1"/>
  <c r="R239" i="4"/>
  <c r="I239" i="4" s="1"/>
  <c r="J239" i="4" s="1"/>
  <c r="L239" i="4" s="1"/>
  <c r="R240" i="4"/>
  <c r="I240" i="4" s="1"/>
  <c r="J240" i="4" s="1"/>
  <c r="L240" i="4" s="1"/>
  <c r="R241" i="4"/>
  <c r="I241" i="4" s="1"/>
  <c r="J241" i="4" s="1"/>
  <c r="L241" i="4" s="1"/>
  <c r="R242" i="4"/>
  <c r="I242" i="4" s="1"/>
  <c r="J242" i="4" s="1"/>
  <c r="L242" i="4" s="1"/>
  <c r="R243" i="4"/>
  <c r="I243" i="4" s="1"/>
  <c r="J243" i="4" s="1"/>
  <c r="L243" i="4" s="1"/>
  <c r="R244" i="4"/>
  <c r="I244" i="4" s="1"/>
  <c r="J244" i="4" s="1"/>
  <c r="L244" i="4" s="1"/>
  <c r="R245" i="4"/>
  <c r="I245" i="4" s="1"/>
  <c r="J245" i="4" s="1"/>
  <c r="L245" i="4" s="1"/>
  <c r="R246" i="4"/>
  <c r="I246" i="4" s="1"/>
  <c r="J246" i="4" s="1"/>
  <c r="L246" i="4" s="1"/>
  <c r="R247" i="4"/>
  <c r="I247" i="4" s="1"/>
  <c r="J247" i="4" s="1"/>
  <c r="L247" i="4" s="1"/>
  <c r="R248" i="4"/>
  <c r="I248" i="4" s="1"/>
  <c r="J248" i="4" s="1"/>
  <c r="L248" i="4" s="1"/>
  <c r="R249" i="4"/>
  <c r="I249" i="4" s="1"/>
  <c r="J249" i="4" s="1"/>
  <c r="L249" i="4" s="1"/>
  <c r="R250" i="4"/>
  <c r="I250" i="4" s="1"/>
  <c r="J250" i="4" s="1"/>
  <c r="L250" i="4" s="1"/>
  <c r="R251" i="4"/>
  <c r="I251" i="4" s="1"/>
  <c r="J251" i="4" s="1"/>
  <c r="L251" i="4" s="1"/>
  <c r="R252" i="4"/>
  <c r="I252" i="4" s="1"/>
  <c r="J252" i="4" s="1"/>
  <c r="L252" i="4" s="1"/>
  <c r="R253" i="4"/>
  <c r="I253" i="4" s="1"/>
  <c r="J253" i="4" s="1"/>
  <c r="L253" i="4" s="1"/>
  <c r="R254" i="4"/>
  <c r="I254" i="4" s="1"/>
  <c r="J254" i="4" s="1"/>
  <c r="L254" i="4" s="1"/>
  <c r="R255" i="4"/>
  <c r="I255" i="4" s="1"/>
  <c r="J255" i="4" s="1"/>
  <c r="L255" i="4" s="1"/>
  <c r="R256" i="4"/>
  <c r="I256" i="4" s="1"/>
  <c r="J256" i="4" s="1"/>
  <c r="L256" i="4" s="1"/>
  <c r="R257" i="4"/>
  <c r="I257" i="4" s="1"/>
  <c r="J257" i="4" s="1"/>
  <c r="L257" i="4" s="1"/>
  <c r="R258" i="4"/>
  <c r="I258" i="4" s="1"/>
  <c r="J258" i="4" s="1"/>
  <c r="L258" i="4" s="1"/>
  <c r="R259" i="4"/>
  <c r="I259" i="4" s="1"/>
  <c r="J259" i="4" s="1"/>
  <c r="L259" i="4" s="1"/>
  <c r="R260" i="4"/>
  <c r="I260" i="4" s="1"/>
  <c r="J260" i="4" s="1"/>
  <c r="L260" i="4" s="1"/>
  <c r="R261" i="4"/>
  <c r="I261" i="4" s="1"/>
  <c r="J261" i="4" s="1"/>
  <c r="L261" i="4" s="1"/>
  <c r="R262" i="4"/>
  <c r="I262" i="4" s="1"/>
  <c r="J262" i="4" s="1"/>
  <c r="L262" i="4" s="1"/>
  <c r="R263" i="4"/>
  <c r="I263" i="4" s="1"/>
  <c r="J263" i="4" s="1"/>
  <c r="L263" i="4" s="1"/>
  <c r="R264" i="4"/>
  <c r="I264" i="4" s="1"/>
  <c r="J264" i="4" s="1"/>
  <c r="L264" i="4" s="1"/>
  <c r="R265" i="4"/>
  <c r="I265" i="4" s="1"/>
  <c r="J265" i="4" s="1"/>
  <c r="L265" i="4" s="1"/>
  <c r="R266" i="4"/>
  <c r="I266" i="4" s="1"/>
  <c r="J266" i="4" s="1"/>
  <c r="L266" i="4" s="1"/>
  <c r="R267" i="4"/>
  <c r="I267" i="4" s="1"/>
  <c r="J267" i="4" s="1"/>
  <c r="L267" i="4" s="1"/>
  <c r="R268" i="4"/>
  <c r="I268" i="4" s="1"/>
  <c r="J268" i="4" s="1"/>
  <c r="L268" i="4" s="1"/>
  <c r="R269" i="4"/>
  <c r="I269" i="4" s="1"/>
  <c r="J269" i="4" s="1"/>
  <c r="L269" i="4" s="1"/>
  <c r="R270" i="4"/>
  <c r="I270" i="4" s="1"/>
  <c r="J270" i="4" s="1"/>
  <c r="L270" i="4" s="1"/>
  <c r="R271" i="4"/>
  <c r="I271" i="4" s="1"/>
  <c r="J271" i="4" s="1"/>
  <c r="L271" i="4" s="1"/>
  <c r="R272" i="4"/>
  <c r="I272" i="4" s="1"/>
  <c r="J272" i="4" s="1"/>
  <c r="L272" i="4" s="1"/>
  <c r="R273" i="4"/>
  <c r="I273" i="4" s="1"/>
  <c r="J273" i="4" s="1"/>
  <c r="L273" i="4" s="1"/>
  <c r="R274" i="4"/>
  <c r="I274" i="4" s="1"/>
  <c r="J274" i="4" s="1"/>
  <c r="L274" i="4" s="1"/>
  <c r="R275" i="4"/>
  <c r="I275" i="4" s="1"/>
  <c r="J275" i="4" s="1"/>
  <c r="L275" i="4" s="1"/>
  <c r="R276" i="4"/>
  <c r="I276" i="4" s="1"/>
  <c r="J276" i="4" s="1"/>
  <c r="L276" i="4" s="1"/>
  <c r="R277" i="4"/>
  <c r="I277" i="4" s="1"/>
  <c r="J277" i="4" s="1"/>
  <c r="L277" i="4" s="1"/>
  <c r="R278" i="4"/>
  <c r="I278" i="4" s="1"/>
  <c r="J278" i="4" s="1"/>
  <c r="L278" i="4" s="1"/>
  <c r="R279" i="4"/>
  <c r="I279" i="4" s="1"/>
  <c r="J279" i="4" s="1"/>
  <c r="L279" i="4" s="1"/>
  <c r="R280" i="4"/>
  <c r="I280" i="4" s="1"/>
  <c r="J280" i="4" s="1"/>
  <c r="L280" i="4" s="1"/>
  <c r="R281" i="4"/>
  <c r="I281" i="4" s="1"/>
  <c r="J281" i="4" s="1"/>
  <c r="L281" i="4" s="1"/>
  <c r="R282" i="4"/>
  <c r="I282" i="4" s="1"/>
  <c r="J282" i="4" s="1"/>
  <c r="L282" i="4" s="1"/>
  <c r="R283" i="4"/>
  <c r="I283" i="4" s="1"/>
  <c r="J283" i="4" s="1"/>
  <c r="L283" i="4" s="1"/>
  <c r="R284" i="4"/>
  <c r="I284" i="4" s="1"/>
  <c r="J284" i="4" s="1"/>
  <c r="L284" i="4" s="1"/>
  <c r="R285" i="4"/>
  <c r="I285" i="4" s="1"/>
  <c r="J285" i="4" s="1"/>
  <c r="L285" i="4" s="1"/>
  <c r="R286" i="4"/>
  <c r="I286" i="4" s="1"/>
  <c r="J286" i="4" s="1"/>
  <c r="L286" i="4" s="1"/>
  <c r="R287" i="4"/>
  <c r="I287" i="4" s="1"/>
  <c r="J287" i="4" s="1"/>
  <c r="L287" i="4" s="1"/>
  <c r="R288" i="4"/>
  <c r="I288" i="4" s="1"/>
  <c r="J288" i="4" s="1"/>
  <c r="L288" i="4" s="1"/>
  <c r="R289" i="4"/>
  <c r="I289" i="4" s="1"/>
  <c r="J289" i="4" s="1"/>
  <c r="L289" i="4" s="1"/>
  <c r="R290" i="4"/>
  <c r="I290" i="4" s="1"/>
  <c r="J290" i="4" s="1"/>
  <c r="L290" i="4" s="1"/>
  <c r="R291" i="4"/>
  <c r="I291" i="4" s="1"/>
  <c r="J291" i="4" s="1"/>
  <c r="L291" i="4" s="1"/>
  <c r="R292" i="4"/>
  <c r="I292" i="4" s="1"/>
  <c r="J292" i="4" s="1"/>
  <c r="L292" i="4" s="1"/>
  <c r="R293" i="4"/>
  <c r="I293" i="4" s="1"/>
  <c r="J293" i="4" s="1"/>
  <c r="L293" i="4" s="1"/>
  <c r="R294" i="4"/>
  <c r="I294" i="4" s="1"/>
  <c r="J294" i="4" s="1"/>
  <c r="L294" i="4" s="1"/>
  <c r="R295" i="4"/>
  <c r="I295" i="4" s="1"/>
  <c r="J295" i="4" s="1"/>
  <c r="L295" i="4" s="1"/>
  <c r="R296" i="4"/>
  <c r="I296" i="4" s="1"/>
  <c r="J296" i="4" s="1"/>
  <c r="L296" i="4" s="1"/>
  <c r="R297" i="4"/>
  <c r="I297" i="4" s="1"/>
  <c r="J297" i="4" s="1"/>
  <c r="L297" i="4" s="1"/>
  <c r="R298" i="4"/>
  <c r="I298" i="4" s="1"/>
  <c r="J298" i="4" s="1"/>
  <c r="L298" i="4" s="1"/>
  <c r="R299" i="4"/>
  <c r="I299" i="4" s="1"/>
  <c r="J299" i="4" s="1"/>
  <c r="L299" i="4" s="1"/>
  <c r="R300" i="4"/>
  <c r="I300" i="4" s="1"/>
  <c r="J300" i="4" s="1"/>
  <c r="L300" i="4" s="1"/>
  <c r="R301" i="4"/>
  <c r="I301" i="4" s="1"/>
  <c r="J301" i="4" s="1"/>
  <c r="L301" i="4" s="1"/>
  <c r="R302" i="4"/>
  <c r="I302" i="4" s="1"/>
  <c r="J302" i="4" s="1"/>
  <c r="L302" i="4" s="1"/>
  <c r="R303" i="4"/>
  <c r="I303" i="4" s="1"/>
  <c r="J303" i="4" s="1"/>
  <c r="L303" i="4" s="1"/>
  <c r="R304" i="4"/>
  <c r="I304" i="4" s="1"/>
  <c r="J304" i="4" s="1"/>
  <c r="L304" i="4" s="1"/>
  <c r="R305" i="4"/>
  <c r="I305" i="4" s="1"/>
  <c r="J305" i="4" s="1"/>
  <c r="L305" i="4" s="1"/>
  <c r="R306" i="4"/>
  <c r="I306" i="4" s="1"/>
  <c r="J306" i="4" s="1"/>
  <c r="L306" i="4" s="1"/>
  <c r="R307" i="4"/>
  <c r="I307" i="4" s="1"/>
  <c r="J307" i="4" s="1"/>
  <c r="L307" i="4" s="1"/>
  <c r="R308" i="4"/>
  <c r="I308" i="4" s="1"/>
  <c r="J308" i="4" s="1"/>
  <c r="L308" i="4" s="1"/>
  <c r="R309" i="4"/>
  <c r="I309" i="4" s="1"/>
  <c r="J309" i="4" s="1"/>
  <c r="L309" i="4" s="1"/>
  <c r="R310" i="4"/>
  <c r="I310" i="4" s="1"/>
  <c r="J310" i="4" s="1"/>
  <c r="L310" i="4" s="1"/>
  <c r="R311" i="4"/>
  <c r="I311" i="4" s="1"/>
  <c r="J311" i="4" s="1"/>
  <c r="L311" i="4" s="1"/>
  <c r="R312" i="4"/>
  <c r="I312" i="4" s="1"/>
  <c r="J312" i="4" s="1"/>
  <c r="L312" i="4" s="1"/>
  <c r="R313" i="4"/>
  <c r="I313" i="4" s="1"/>
  <c r="J313" i="4" s="1"/>
  <c r="L313" i="4" s="1"/>
  <c r="R314" i="4"/>
  <c r="I314" i="4" s="1"/>
  <c r="J314" i="4" s="1"/>
  <c r="L314" i="4" s="1"/>
  <c r="R315" i="4"/>
  <c r="I315" i="4" s="1"/>
  <c r="J315" i="4" s="1"/>
  <c r="L315" i="4" s="1"/>
  <c r="R316" i="4"/>
  <c r="I316" i="4" s="1"/>
  <c r="J316" i="4" s="1"/>
  <c r="L316" i="4" s="1"/>
  <c r="R317" i="4"/>
  <c r="I317" i="4" s="1"/>
  <c r="J317" i="4" s="1"/>
  <c r="L317" i="4" s="1"/>
  <c r="R318" i="4"/>
  <c r="I318" i="4" s="1"/>
  <c r="J318" i="4" s="1"/>
  <c r="L318" i="4" s="1"/>
  <c r="R319" i="4"/>
  <c r="I319" i="4" s="1"/>
  <c r="J319" i="4" s="1"/>
  <c r="L319" i="4" s="1"/>
  <c r="R320" i="4"/>
  <c r="I320" i="4" s="1"/>
  <c r="J320" i="4" s="1"/>
  <c r="L320" i="4" s="1"/>
  <c r="R321" i="4"/>
  <c r="I321" i="4" s="1"/>
  <c r="J321" i="4" s="1"/>
  <c r="L321" i="4" s="1"/>
  <c r="R322" i="4"/>
  <c r="I322" i="4" s="1"/>
  <c r="J322" i="4" s="1"/>
  <c r="L322" i="4" s="1"/>
  <c r="R323" i="4"/>
  <c r="I323" i="4" s="1"/>
  <c r="J323" i="4" s="1"/>
  <c r="L323" i="4" s="1"/>
  <c r="R324" i="4"/>
  <c r="I324" i="4" s="1"/>
  <c r="J324" i="4" s="1"/>
  <c r="L324" i="4" s="1"/>
  <c r="R325" i="4"/>
  <c r="I325" i="4" s="1"/>
  <c r="J325" i="4" s="1"/>
  <c r="L325" i="4" s="1"/>
  <c r="R326" i="4"/>
  <c r="I326" i="4" s="1"/>
  <c r="J326" i="4" s="1"/>
  <c r="L326" i="4" s="1"/>
  <c r="R327" i="4"/>
  <c r="I327" i="4" s="1"/>
  <c r="J327" i="4" s="1"/>
  <c r="L327" i="4" s="1"/>
  <c r="R328" i="4"/>
  <c r="I328" i="4" s="1"/>
  <c r="J328" i="4" s="1"/>
  <c r="L328" i="4" s="1"/>
  <c r="R329" i="4"/>
  <c r="I329" i="4" s="1"/>
  <c r="J329" i="4" s="1"/>
  <c r="L329" i="4" s="1"/>
  <c r="R330" i="4"/>
  <c r="I330" i="4" s="1"/>
  <c r="J330" i="4" s="1"/>
  <c r="L330" i="4" s="1"/>
  <c r="R331" i="4"/>
  <c r="I331" i="4" s="1"/>
  <c r="J331" i="4" s="1"/>
  <c r="L331" i="4" s="1"/>
  <c r="R332" i="4"/>
  <c r="I332" i="4" s="1"/>
  <c r="J332" i="4" s="1"/>
  <c r="L332" i="4" s="1"/>
  <c r="R333" i="4"/>
  <c r="I333" i="4" s="1"/>
  <c r="J333" i="4" s="1"/>
  <c r="L333" i="4" s="1"/>
  <c r="R334" i="4"/>
  <c r="I334" i="4" s="1"/>
  <c r="J334" i="4" s="1"/>
  <c r="L334" i="4" s="1"/>
  <c r="R335" i="4"/>
  <c r="I335" i="4" s="1"/>
  <c r="J335" i="4" s="1"/>
  <c r="L335" i="4" s="1"/>
  <c r="R336" i="4"/>
  <c r="I336" i="4" s="1"/>
  <c r="J336" i="4" s="1"/>
  <c r="L336" i="4" s="1"/>
  <c r="R337" i="4"/>
  <c r="I337" i="4" s="1"/>
  <c r="J337" i="4" s="1"/>
  <c r="L337" i="4" s="1"/>
  <c r="R338" i="4"/>
  <c r="I338" i="4" s="1"/>
  <c r="J338" i="4" s="1"/>
  <c r="L338" i="4" s="1"/>
  <c r="R339" i="4"/>
  <c r="I339" i="4" s="1"/>
  <c r="J339" i="4" s="1"/>
  <c r="L339" i="4" s="1"/>
  <c r="R340" i="4"/>
  <c r="I340" i="4" s="1"/>
  <c r="J340" i="4" s="1"/>
  <c r="L340" i="4" s="1"/>
  <c r="R341" i="4"/>
  <c r="I341" i="4" s="1"/>
  <c r="J341" i="4" s="1"/>
  <c r="L341" i="4" s="1"/>
  <c r="R342" i="4"/>
  <c r="I342" i="4" s="1"/>
  <c r="J342" i="4" s="1"/>
  <c r="L342" i="4" s="1"/>
  <c r="R343" i="4"/>
  <c r="I343" i="4" s="1"/>
  <c r="J343" i="4" s="1"/>
  <c r="L343" i="4" s="1"/>
  <c r="R344" i="4"/>
  <c r="I344" i="4" s="1"/>
  <c r="J344" i="4" s="1"/>
  <c r="L344" i="4" s="1"/>
  <c r="R345" i="4"/>
  <c r="I345" i="4" s="1"/>
  <c r="J345" i="4" s="1"/>
  <c r="L345" i="4" s="1"/>
  <c r="R346" i="4"/>
  <c r="I346" i="4" s="1"/>
  <c r="J346" i="4" s="1"/>
  <c r="L346" i="4" s="1"/>
  <c r="R347" i="4"/>
  <c r="I347" i="4" s="1"/>
  <c r="J347" i="4" s="1"/>
  <c r="L347" i="4" s="1"/>
  <c r="R348" i="4"/>
  <c r="I348" i="4" s="1"/>
  <c r="J348" i="4" s="1"/>
  <c r="L348" i="4" s="1"/>
  <c r="R349" i="4"/>
  <c r="I349" i="4" s="1"/>
  <c r="J349" i="4" s="1"/>
  <c r="L349" i="4" s="1"/>
  <c r="R350" i="4"/>
  <c r="I350" i="4" s="1"/>
  <c r="J350" i="4" s="1"/>
  <c r="L350" i="4" s="1"/>
  <c r="R351" i="4"/>
  <c r="I351" i="4" s="1"/>
  <c r="J351" i="4" s="1"/>
  <c r="L351" i="4" s="1"/>
  <c r="R352" i="4"/>
  <c r="I352" i="4" s="1"/>
  <c r="J352" i="4" s="1"/>
  <c r="L352" i="4" s="1"/>
  <c r="R353" i="4"/>
  <c r="I353" i="4" s="1"/>
  <c r="J353" i="4" s="1"/>
  <c r="L353" i="4" s="1"/>
  <c r="R354" i="4"/>
  <c r="I354" i="4" s="1"/>
  <c r="J354" i="4" s="1"/>
  <c r="L354" i="4" s="1"/>
  <c r="R355" i="4"/>
  <c r="I355" i="4" s="1"/>
  <c r="J355" i="4" s="1"/>
  <c r="L355" i="4" s="1"/>
  <c r="R356" i="4"/>
  <c r="I356" i="4" s="1"/>
  <c r="J356" i="4" s="1"/>
  <c r="L356" i="4" s="1"/>
  <c r="R357" i="4"/>
  <c r="I357" i="4" s="1"/>
  <c r="J357" i="4" s="1"/>
  <c r="L357" i="4" s="1"/>
  <c r="R358" i="4"/>
  <c r="I358" i="4" s="1"/>
  <c r="J358" i="4" s="1"/>
  <c r="L358" i="4" s="1"/>
  <c r="R359" i="4"/>
  <c r="I359" i="4" s="1"/>
  <c r="J359" i="4" s="1"/>
  <c r="L359" i="4" s="1"/>
  <c r="R360" i="4"/>
  <c r="I360" i="4" s="1"/>
  <c r="J360" i="4" s="1"/>
  <c r="L360" i="4" s="1"/>
  <c r="R361" i="4"/>
  <c r="I361" i="4" s="1"/>
  <c r="J361" i="4" s="1"/>
  <c r="L361" i="4" s="1"/>
  <c r="R362" i="4"/>
  <c r="I362" i="4" s="1"/>
  <c r="J362" i="4" s="1"/>
  <c r="L362" i="4" s="1"/>
  <c r="R363" i="4"/>
  <c r="I363" i="4" s="1"/>
  <c r="J363" i="4" s="1"/>
  <c r="L363" i="4" s="1"/>
  <c r="R364" i="4"/>
  <c r="I364" i="4" s="1"/>
  <c r="J364" i="4" s="1"/>
  <c r="L364" i="4" s="1"/>
  <c r="R365" i="4"/>
  <c r="I365" i="4" s="1"/>
  <c r="J365" i="4" s="1"/>
  <c r="L365" i="4" s="1"/>
  <c r="R366" i="4"/>
  <c r="I366" i="4" s="1"/>
  <c r="J366" i="4" s="1"/>
  <c r="L366" i="4" s="1"/>
  <c r="R367" i="4"/>
  <c r="I367" i="4" s="1"/>
  <c r="J367" i="4" s="1"/>
  <c r="L367" i="4" s="1"/>
  <c r="R368" i="4"/>
  <c r="I368" i="4" s="1"/>
  <c r="J368" i="4" s="1"/>
  <c r="L368" i="4" s="1"/>
  <c r="R369" i="4"/>
  <c r="I369" i="4" s="1"/>
  <c r="J369" i="4" s="1"/>
  <c r="L369" i="4" s="1"/>
  <c r="R370" i="4"/>
  <c r="I370" i="4" s="1"/>
  <c r="J370" i="4" s="1"/>
  <c r="L370" i="4" s="1"/>
  <c r="R371" i="4"/>
  <c r="I371" i="4" s="1"/>
  <c r="J371" i="4" s="1"/>
  <c r="L371" i="4" s="1"/>
  <c r="R372" i="4"/>
  <c r="I372" i="4" s="1"/>
  <c r="J372" i="4" s="1"/>
  <c r="L372" i="4" s="1"/>
  <c r="R373" i="4"/>
  <c r="I373" i="4" s="1"/>
  <c r="J373" i="4" s="1"/>
  <c r="L373" i="4" s="1"/>
  <c r="R374" i="4"/>
  <c r="I374" i="4" s="1"/>
  <c r="J374" i="4" s="1"/>
  <c r="L374" i="4" s="1"/>
  <c r="R375" i="4"/>
  <c r="I375" i="4" s="1"/>
  <c r="J375" i="4" s="1"/>
  <c r="L375" i="4" s="1"/>
  <c r="R376" i="4"/>
  <c r="I376" i="4" s="1"/>
  <c r="J376" i="4" s="1"/>
  <c r="L376" i="4" s="1"/>
  <c r="R377" i="4"/>
  <c r="I377" i="4" s="1"/>
  <c r="J377" i="4" s="1"/>
  <c r="L377" i="4" s="1"/>
  <c r="R378" i="4"/>
  <c r="I378" i="4" s="1"/>
  <c r="J378" i="4" s="1"/>
  <c r="L378" i="4" s="1"/>
  <c r="R379" i="4"/>
  <c r="I379" i="4" s="1"/>
  <c r="J379" i="4" s="1"/>
  <c r="L379" i="4" s="1"/>
  <c r="R380" i="4"/>
  <c r="I380" i="4" s="1"/>
  <c r="J380" i="4" s="1"/>
  <c r="L380" i="4" s="1"/>
  <c r="R381" i="4"/>
  <c r="I381" i="4" s="1"/>
  <c r="J381" i="4" s="1"/>
  <c r="L381" i="4" s="1"/>
  <c r="R382" i="4"/>
  <c r="I382" i="4" s="1"/>
  <c r="J382" i="4" s="1"/>
  <c r="L382" i="4" s="1"/>
  <c r="R383" i="4"/>
  <c r="I383" i="4" s="1"/>
  <c r="J383" i="4" s="1"/>
  <c r="L383" i="4" s="1"/>
  <c r="R384" i="4"/>
  <c r="I384" i="4" s="1"/>
  <c r="J384" i="4" s="1"/>
  <c r="L384" i="4" s="1"/>
  <c r="R385" i="4"/>
  <c r="I385" i="4" s="1"/>
  <c r="J385" i="4" s="1"/>
  <c r="L385" i="4" s="1"/>
  <c r="R386" i="4"/>
  <c r="I386" i="4" s="1"/>
  <c r="J386" i="4" s="1"/>
  <c r="L386" i="4" s="1"/>
  <c r="R387" i="4"/>
  <c r="I387" i="4" s="1"/>
  <c r="J387" i="4" s="1"/>
  <c r="L387" i="4" s="1"/>
  <c r="R388" i="4"/>
  <c r="I388" i="4" s="1"/>
  <c r="J388" i="4" s="1"/>
  <c r="L388" i="4" s="1"/>
  <c r="R389" i="4"/>
  <c r="I389" i="4" s="1"/>
  <c r="J389" i="4" s="1"/>
  <c r="L389" i="4" s="1"/>
  <c r="R390" i="4"/>
  <c r="I390" i="4" s="1"/>
  <c r="J390" i="4" s="1"/>
  <c r="L390" i="4" s="1"/>
  <c r="R391" i="4"/>
  <c r="I391" i="4" s="1"/>
  <c r="J391" i="4" s="1"/>
  <c r="L391" i="4" s="1"/>
  <c r="R392" i="4"/>
  <c r="I392" i="4" s="1"/>
  <c r="J392" i="4" s="1"/>
  <c r="L392" i="4" s="1"/>
  <c r="R393" i="4"/>
  <c r="I393" i="4" s="1"/>
  <c r="J393" i="4" s="1"/>
  <c r="L393" i="4" s="1"/>
  <c r="R394" i="4"/>
  <c r="I394" i="4" s="1"/>
  <c r="J394" i="4" s="1"/>
  <c r="L394" i="4" s="1"/>
  <c r="R395" i="4"/>
  <c r="I395" i="4" s="1"/>
  <c r="J395" i="4" s="1"/>
  <c r="L395" i="4" s="1"/>
  <c r="R396" i="4"/>
  <c r="I396" i="4" s="1"/>
  <c r="J396" i="4" s="1"/>
  <c r="L396" i="4" s="1"/>
  <c r="R397" i="4"/>
  <c r="I397" i="4" s="1"/>
  <c r="J397" i="4" s="1"/>
  <c r="L397" i="4" s="1"/>
  <c r="R398" i="4"/>
  <c r="I398" i="4" s="1"/>
  <c r="J398" i="4" s="1"/>
  <c r="L398" i="4" s="1"/>
  <c r="R399" i="4"/>
  <c r="I399" i="4" s="1"/>
  <c r="J399" i="4" s="1"/>
  <c r="L399" i="4" s="1"/>
  <c r="R400" i="4"/>
  <c r="I400" i="4" s="1"/>
  <c r="J400" i="4" s="1"/>
  <c r="L400" i="4" s="1"/>
  <c r="R401" i="4"/>
  <c r="I401" i="4" s="1"/>
  <c r="J401" i="4" s="1"/>
  <c r="L401" i="4" s="1"/>
  <c r="R402" i="4"/>
  <c r="I402" i="4" s="1"/>
  <c r="J402" i="4" s="1"/>
  <c r="L402" i="4" s="1"/>
  <c r="R403" i="4"/>
  <c r="I403" i="4" s="1"/>
  <c r="J403" i="4" s="1"/>
  <c r="L403" i="4" s="1"/>
  <c r="R404" i="4"/>
  <c r="I404" i="4" s="1"/>
  <c r="J404" i="4" s="1"/>
  <c r="L404" i="4" s="1"/>
  <c r="R405" i="4"/>
  <c r="I405" i="4" s="1"/>
  <c r="J405" i="4" s="1"/>
  <c r="L405" i="4" s="1"/>
  <c r="R406" i="4"/>
  <c r="I406" i="4" s="1"/>
  <c r="J406" i="4" s="1"/>
  <c r="L406" i="4" s="1"/>
  <c r="R407" i="4"/>
  <c r="I407" i="4" s="1"/>
  <c r="J407" i="4" s="1"/>
  <c r="L407" i="4" s="1"/>
  <c r="R408" i="4"/>
  <c r="I408" i="4" s="1"/>
  <c r="J408" i="4" s="1"/>
  <c r="L408" i="4" s="1"/>
  <c r="R409" i="4"/>
  <c r="I409" i="4" s="1"/>
  <c r="J409" i="4" s="1"/>
  <c r="L409" i="4" s="1"/>
  <c r="R410" i="4"/>
  <c r="I410" i="4" s="1"/>
  <c r="J410" i="4" s="1"/>
  <c r="L410" i="4" s="1"/>
  <c r="R411" i="4"/>
  <c r="I411" i="4" s="1"/>
  <c r="J411" i="4" s="1"/>
  <c r="L411" i="4" s="1"/>
  <c r="R412" i="4"/>
  <c r="I412" i="4" s="1"/>
  <c r="J412" i="4" s="1"/>
  <c r="L412" i="4" s="1"/>
  <c r="R413" i="4"/>
  <c r="I413" i="4" s="1"/>
  <c r="J413" i="4" s="1"/>
  <c r="L413" i="4" s="1"/>
  <c r="R414" i="4"/>
  <c r="I414" i="4" s="1"/>
  <c r="J414" i="4" s="1"/>
  <c r="L414" i="4" s="1"/>
  <c r="R415" i="4"/>
  <c r="I415" i="4" s="1"/>
  <c r="J415" i="4" s="1"/>
  <c r="L415" i="4" s="1"/>
  <c r="R416" i="4"/>
  <c r="I416" i="4" s="1"/>
  <c r="J416" i="4" s="1"/>
  <c r="L416" i="4" s="1"/>
  <c r="R417" i="4"/>
  <c r="I417" i="4" s="1"/>
  <c r="J417" i="4" s="1"/>
  <c r="L417" i="4" s="1"/>
  <c r="R418" i="4"/>
  <c r="I418" i="4" s="1"/>
  <c r="J418" i="4" s="1"/>
  <c r="L418" i="4" s="1"/>
  <c r="R419" i="4"/>
  <c r="I419" i="4" s="1"/>
  <c r="J419" i="4" s="1"/>
  <c r="L419" i="4" s="1"/>
  <c r="R420" i="4"/>
  <c r="I420" i="4" s="1"/>
  <c r="J420" i="4" s="1"/>
  <c r="L420" i="4" s="1"/>
  <c r="R421" i="4"/>
  <c r="I421" i="4" s="1"/>
  <c r="J421" i="4" s="1"/>
  <c r="L421" i="4" s="1"/>
  <c r="R422" i="4"/>
  <c r="I422" i="4" s="1"/>
  <c r="J422" i="4" s="1"/>
  <c r="L422" i="4" s="1"/>
  <c r="R423" i="4"/>
  <c r="I423" i="4" s="1"/>
  <c r="J423" i="4" s="1"/>
  <c r="L423" i="4" s="1"/>
  <c r="R424" i="4"/>
  <c r="I424" i="4" s="1"/>
  <c r="J424" i="4" s="1"/>
  <c r="L424" i="4" s="1"/>
  <c r="R425" i="4"/>
  <c r="I425" i="4" s="1"/>
  <c r="J425" i="4" s="1"/>
  <c r="L425" i="4" s="1"/>
  <c r="R426" i="4"/>
  <c r="I426" i="4" s="1"/>
  <c r="J426" i="4" s="1"/>
  <c r="L426" i="4" s="1"/>
  <c r="R427" i="4"/>
  <c r="I427" i="4" s="1"/>
  <c r="J427" i="4" s="1"/>
  <c r="L427" i="4" s="1"/>
  <c r="R428" i="4"/>
  <c r="I428" i="4" s="1"/>
  <c r="J428" i="4" s="1"/>
  <c r="L428" i="4" s="1"/>
  <c r="R429" i="4"/>
  <c r="I429" i="4" s="1"/>
  <c r="J429" i="4" s="1"/>
  <c r="L429" i="4" s="1"/>
  <c r="R430" i="4"/>
  <c r="I430" i="4" s="1"/>
  <c r="J430" i="4" s="1"/>
  <c r="L430" i="4" s="1"/>
  <c r="R431" i="4"/>
  <c r="I431" i="4" s="1"/>
  <c r="J431" i="4" s="1"/>
  <c r="L431" i="4" s="1"/>
  <c r="R432" i="4"/>
  <c r="I432" i="4" s="1"/>
  <c r="J432" i="4" s="1"/>
  <c r="L432" i="4" s="1"/>
  <c r="R433" i="4"/>
  <c r="I433" i="4" s="1"/>
  <c r="J433" i="4" s="1"/>
  <c r="L433" i="4" s="1"/>
  <c r="R434" i="4"/>
  <c r="I434" i="4" s="1"/>
  <c r="J434" i="4" s="1"/>
  <c r="L434" i="4" s="1"/>
  <c r="R435" i="4"/>
  <c r="I435" i="4" s="1"/>
  <c r="J435" i="4" s="1"/>
  <c r="L435" i="4" s="1"/>
  <c r="R436" i="4"/>
  <c r="I436" i="4" s="1"/>
  <c r="J436" i="4" s="1"/>
  <c r="L436" i="4" s="1"/>
  <c r="R437" i="4"/>
  <c r="I437" i="4" s="1"/>
  <c r="J437" i="4" s="1"/>
  <c r="L437" i="4" s="1"/>
  <c r="R438" i="4"/>
  <c r="I438" i="4" s="1"/>
  <c r="J438" i="4" s="1"/>
  <c r="L438" i="4" s="1"/>
  <c r="R439" i="4"/>
  <c r="I439" i="4" s="1"/>
  <c r="J439" i="4" s="1"/>
  <c r="L439" i="4" s="1"/>
  <c r="R440" i="4"/>
  <c r="I440" i="4" s="1"/>
  <c r="J440" i="4" s="1"/>
  <c r="L440" i="4" s="1"/>
  <c r="R441" i="4"/>
  <c r="I441" i="4" s="1"/>
  <c r="J441" i="4" s="1"/>
  <c r="L441" i="4" s="1"/>
  <c r="R442" i="4"/>
  <c r="I442" i="4" s="1"/>
  <c r="J442" i="4" s="1"/>
  <c r="L442" i="4" s="1"/>
  <c r="R443" i="4"/>
  <c r="I443" i="4" s="1"/>
  <c r="J443" i="4" s="1"/>
  <c r="L443" i="4" s="1"/>
  <c r="R444" i="4"/>
  <c r="I444" i="4" s="1"/>
  <c r="J444" i="4" s="1"/>
  <c r="L444" i="4" s="1"/>
  <c r="R445" i="4"/>
  <c r="I445" i="4" s="1"/>
  <c r="J445" i="4" s="1"/>
  <c r="L445" i="4" s="1"/>
  <c r="R446" i="4"/>
  <c r="I446" i="4" s="1"/>
  <c r="J446" i="4" s="1"/>
  <c r="L446" i="4" s="1"/>
  <c r="R447" i="4"/>
  <c r="I447" i="4" s="1"/>
  <c r="J447" i="4" s="1"/>
  <c r="L447" i="4" s="1"/>
  <c r="R448" i="4"/>
  <c r="I448" i="4" s="1"/>
  <c r="J448" i="4" s="1"/>
  <c r="L448" i="4" s="1"/>
  <c r="R449" i="4"/>
  <c r="I449" i="4" s="1"/>
  <c r="J449" i="4" s="1"/>
  <c r="L449" i="4" s="1"/>
  <c r="R450" i="4"/>
  <c r="I450" i="4" s="1"/>
  <c r="J450" i="4" s="1"/>
  <c r="L450" i="4" s="1"/>
  <c r="R451" i="4"/>
  <c r="I451" i="4" s="1"/>
  <c r="J451" i="4" s="1"/>
  <c r="L451" i="4" s="1"/>
  <c r="R452" i="4"/>
  <c r="I452" i="4" s="1"/>
  <c r="J452" i="4" s="1"/>
  <c r="L452" i="4" s="1"/>
  <c r="R453" i="4"/>
  <c r="I453" i="4" s="1"/>
  <c r="J453" i="4" s="1"/>
  <c r="L453" i="4" s="1"/>
  <c r="R454" i="4"/>
  <c r="I454" i="4" s="1"/>
  <c r="J454" i="4" s="1"/>
  <c r="L454" i="4" s="1"/>
  <c r="R455" i="4"/>
  <c r="I455" i="4" s="1"/>
  <c r="J455" i="4" s="1"/>
  <c r="L455" i="4" s="1"/>
  <c r="R456" i="4"/>
  <c r="I456" i="4" s="1"/>
  <c r="J456" i="4" s="1"/>
  <c r="L456" i="4" s="1"/>
  <c r="R457" i="4"/>
  <c r="I457" i="4" s="1"/>
  <c r="J457" i="4" s="1"/>
  <c r="L457" i="4" s="1"/>
  <c r="R458" i="4"/>
  <c r="I458" i="4" s="1"/>
  <c r="J458" i="4" s="1"/>
  <c r="L458" i="4" s="1"/>
  <c r="R459" i="4"/>
  <c r="I459" i="4" s="1"/>
  <c r="J459" i="4" s="1"/>
  <c r="L459" i="4" s="1"/>
  <c r="R460" i="4"/>
  <c r="I460" i="4" s="1"/>
  <c r="J460" i="4" s="1"/>
  <c r="L460" i="4" s="1"/>
  <c r="R461" i="4"/>
  <c r="I461" i="4" s="1"/>
  <c r="J461" i="4" s="1"/>
  <c r="L461" i="4" s="1"/>
  <c r="R462" i="4"/>
  <c r="I462" i="4" s="1"/>
  <c r="J462" i="4" s="1"/>
  <c r="L462" i="4" s="1"/>
  <c r="R463" i="4"/>
  <c r="I463" i="4" s="1"/>
  <c r="J463" i="4" s="1"/>
  <c r="L463" i="4" s="1"/>
  <c r="R464" i="4"/>
  <c r="I464" i="4" s="1"/>
  <c r="J464" i="4" s="1"/>
  <c r="L464" i="4" s="1"/>
  <c r="R465" i="4"/>
  <c r="I465" i="4" s="1"/>
  <c r="J465" i="4" s="1"/>
  <c r="L465" i="4" s="1"/>
  <c r="R466" i="4"/>
  <c r="I466" i="4" s="1"/>
  <c r="J466" i="4" s="1"/>
  <c r="L466" i="4" s="1"/>
  <c r="R467" i="4"/>
  <c r="I467" i="4" s="1"/>
  <c r="J467" i="4" s="1"/>
  <c r="L467" i="4" s="1"/>
  <c r="R468" i="4"/>
  <c r="I468" i="4" s="1"/>
  <c r="J468" i="4" s="1"/>
  <c r="L468" i="4" s="1"/>
  <c r="R469" i="4"/>
  <c r="I469" i="4" s="1"/>
  <c r="J469" i="4" s="1"/>
  <c r="L469" i="4" s="1"/>
  <c r="R470" i="4"/>
  <c r="I470" i="4" s="1"/>
  <c r="J470" i="4" s="1"/>
  <c r="L470" i="4" s="1"/>
  <c r="R471" i="4"/>
  <c r="I471" i="4" s="1"/>
  <c r="J471" i="4" s="1"/>
  <c r="L471" i="4" s="1"/>
  <c r="R472" i="4"/>
  <c r="I472" i="4" s="1"/>
  <c r="J472" i="4" s="1"/>
  <c r="L472" i="4" s="1"/>
  <c r="R473" i="4"/>
  <c r="I473" i="4" s="1"/>
  <c r="J473" i="4" s="1"/>
  <c r="L473" i="4" s="1"/>
  <c r="R474" i="4"/>
  <c r="I474" i="4" s="1"/>
  <c r="J474" i="4" s="1"/>
  <c r="L474" i="4" s="1"/>
  <c r="R475" i="4"/>
  <c r="I475" i="4" s="1"/>
  <c r="J475" i="4" s="1"/>
  <c r="L475" i="4" s="1"/>
  <c r="R476" i="4"/>
  <c r="I476" i="4" s="1"/>
  <c r="J476" i="4" s="1"/>
  <c r="L476" i="4" s="1"/>
  <c r="R477" i="4"/>
  <c r="I477" i="4" s="1"/>
  <c r="J477" i="4" s="1"/>
  <c r="L477" i="4" s="1"/>
  <c r="R478" i="4"/>
  <c r="I478" i="4" s="1"/>
  <c r="J478" i="4" s="1"/>
  <c r="L478" i="4" s="1"/>
  <c r="R479" i="4"/>
  <c r="I479" i="4" s="1"/>
  <c r="J479" i="4" s="1"/>
  <c r="L479" i="4" s="1"/>
  <c r="R480" i="4"/>
  <c r="I480" i="4" s="1"/>
  <c r="J480" i="4" s="1"/>
  <c r="L480" i="4" s="1"/>
  <c r="R481" i="4"/>
  <c r="I481" i="4" s="1"/>
  <c r="J481" i="4" s="1"/>
  <c r="L481" i="4" s="1"/>
  <c r="R482" i="4"/>
  <c r="I482" i="4" s="1"/>
  <c r="J482" i="4" s="1"/>
  <c r="L482" i="4" s="1"/>
  <c r="R483" i="4"/>
  <c r="I483" i="4" s="1"/>
  <c r="J483" i="4" s="1"/>
  <c r="L483" i="4" s="1"/>
  <c r="R484" i="4"/>
  <c r="I484" i="4" s="1"/>
  <c r="J484" i="4" s="1"/>
  <c r="L484" i="4" s="1"/>
  <c r="R485" i="4"/>
  <c r="I485" i="4" s="1"/>
  <c r="J485" i="4" s="1"/>
  <c r="L485" i="4" s="1"/>
  <c r="R486" i="4"/>
  <c r="I486" i="4" s="1"/>
  <c r="J486" i="4" s="1"/>
  <c r="L486" i="4" s="1"/>
  <c r="R487" i="4"/>
  <c r="I487" i="4" s="1"/>
  <c r="J487" i="4" s="1"/>
  <c r="L487" i="4" s="1"/>
  <c r="R488" i="4"/>
  <c r="I488" i="4" s="1"/>
  <c r="J488" i="4" s="1"/>
  <c r="L488" i="4" s="1"/>
  <c r="R489" i="4"/>
  <c r="I489" i="4" s="1"/>
  <c r="J489" i="4" s="1"/>
  <c r="L489" i="4" s="1"/>
  <c r="R490" i="4"/>
  <c r="I490" i="4" s="1"/>
  <c r="J490" i="4" s="1"/>
  <c r="L490" i="4" s="1"/>
  <c r="R491" i="4"/>
  <c r="I491" i="4" s="1"/>
  <c r="J491" i="4" s="1"/>
  <c r="L491" i="4" s="1"/>
  <c r="R492" i="4"/>
  <c r="I492" i="4" s="1"/>
  <c r="J492" i="4" s="1"/>
  <c r="L492" i="4" s="1"/>
  <c r="R493" i="4"/>
  <c r="I493" i="4" s="1"/>
  <c r="J493" i="4" s="1"/>
  <c r="L493" i="4" s="1"/>
  <c r="R494" i="4"/>
  <c r="I494" i="4" s="1"/>
  <c r="J494" i="4" s="1"/>
  <c r="L494" i="4" s="1"/>
  <c r="R495" i="4"/>
  <c r="I495" i="4" s="1"/>
  <c r="J495" i="4" s="1"/>
  <c r="L495" i="4" s="1"/>
  <c r="R496" i="4"/>
  <c r="I496" i="4" s="1"/>
  <c r="J496" i="4" s="1"/>
  <c r="L496" i="4" s="1"/>
  <c r="R497" i="4"/>
  <c r="I497" i="4" s="1"/>
  <c r="J497" i="4" s="1"/>
  <c r="L497" i="4" s="1"/>
  <c r="R498" i="4"/>
  <c r="I498" i="4" s="1"/>
  <c r="J498" i="4" s="1"/>
  <c r="L498" i="4" s="1"/>
  <c r="R499" i="4"/>
  <c r="I499" i="4" s="1"/>
  <c r="J499" i="4" s="1"/>
  <c r="L499" i="4" s="1"/>
  <c r="R500" i="4"/>
  <c r="I500" i="4" s="1"/>
  <c r="J500" i="4" s="1"/>
  <c r="L500" i="4" s="1"/>
  <c r="R501" i="4"/>
  <c r="I501" i="4" s="1"/>
  <c r="J501" i="4" s="1"/>
  <c r="L501" i="4" s="1"/>
  <c r="R502" i="4"/>
  <c r="I502" i="4" s="1"/>
  <c r="J502" i="4" s="1"/>
  <c r="L502" i="4" s="1"/>
  <c r="R503" i="4"/>
  <c r="I503" i="4" s="1"/>
  <c r="J503" i="4" s="1"/>
  <c r="L503" i="4" s="1"/>
  <c r="R504" i="4"/>
  <c r="I504" i="4" s="1"/>
  <c r="J504" i="4" s="1"/>
  <c r="L504" i="4" s="1"/>
  <c r="R505" i="4"/>
  <c r="I505" i="4" s="1"/>
  <c r="J505" i="4" s="1"/>
  <c r="L505" i="4" s="1"/>
  <c r="R506" i="4"/>
  <c r="I506" i="4" s="1"/>
  <c r="J506" i="4" s="1"/>
  <c r="L506" i="4" s="1"/>
  <c r="R507" i="4"/>
  <c r="I507" i="4" s="1"/>
  <c r="J507" i="4" s="1"/>
  <c r="L507" i="4" s="1"/>
  <c r="R508" i="4"/>
  <c r="I508" i="4" s="1"/>
  <c r="J508" i="4" s="1"/>
  <c r="L508" i="4" s="1"/>
  <c r="R509" i="4"/>
  <c r="I509" i="4" s="1"/>
  <c r="J509" i="4" s="1"/>
  <c r="L509" i="4" s="1"/>
  <c r="R510" i="4"/>
  <c r="I510" i="4" s="1"/>
  <c r="J510" i="4" s="1"/>
  <c r="L510" i="4" s="1"/>
  <c r="R511" i="4"/>
  <c r="I511" i="4" s="1"/>
  <c r="J511" i="4" s="1"/>
  <c r="L511" i="4" s="1"/>
  <c r="R512" i="4"/>
  <c r="I512" i="4" s="1"/>
  <c r="J512" i="4" s="1"/>
  <c r="L512" i="4" s="1"/>
  <c r="R513" i="4"/>
  <c r="I513" i="4" s="1"/>
  <c r="J513" i="4" s="1"/>
  <c r="L513" i="4" s="1"/>
  <c r="R514" i="4"/>
  <c r="I514" i="4" s="1"/>
  <c r="J514" i="4" s="1"/>
  <c r="L514" i="4" s="1"/>
  <c r="R515" i="4"/>
  <c r="I515" i="4" s="1"/>
  <c r="J515" i="4" s="1"/>
  <c r="L515" i="4" s="1"/>
  <c r="R516" i="4"/>
  <c r="I516" i="4" s="1"/>
  <c r="J516" i="4" s="1"/>
  <c r="L516" i="4" s="1"/>
  <c r="R517" i="4"/>
  <c r="I517" i="4" s="1"/>
  <c r="J517" i="4" s="1"/>
  <c r="L517" i="4" s="1"/>
  <c r="R518" i="4"/>
  <c r="I518" i="4" s="1"/>
  <c r="J518" i="4" s="1"/>
  <c r="L518" i="4" s="1"/>
  <c r="R519" i="4"/>
  <c r="I519" i="4" s="1"/>
  <c r="J519" i="4" s="1"/>
  <c r="L519" i="4" s="1"/>
  <c r="R520" i="4"/>
  <c r="I520" i="4" s="1"/>
  <c r="J520" i="4" s="1"/>
  <c r="L520" i="4" s="1"/>
  <c r="R521" i="4"/>
  <c r="I521" i="4" s="1"/>
  <c r="J521" i="4" s="1"/>
  <c r="L521" i="4" s="1"/>
  <c r="R522" i="4"/>
  <c r="I522" i="4" s="1"/>
  <c r="J522" i="4" s="1"/>
  <c r="L522" i="4" s="1"/>
  <c r="R523" i="4"/>
  <c r="I523" i="4" s="1"/>
  <c r="J523" i="4" s="1"/>
  <c r="L523" i="4" s="1"/>
  <c r="R524" i="4"/>
  <c r="I524" i="4" s="1"/>
  <c r="J524" i="4" s="1"/>
  <c r="L524" i="4" s="1"/>
  <c r="R525" i="4"/>
  <c r="I525" i="4" s="1"/>
  <c r="J525" i="4" s="1"/>
  <c r="L525" i="4" s="1"/>
  <c r="R526" i="4"/>
  <c r="I526" i="4" s="1"/>
  <c r="J526" i="4" s="1"/>
  <c r="L526" i="4" s="1"/>
  <c r="R527" i="4"/>
  <c r="I527" i="4" s="1"/>
  <c r="J527" i="4" s="1"/>
  <c r="L527" i="4" s="1"/>
  <c r="R528" i="4"/>
  <c r="I528" i="4" s="1"/>
  <c r="J528" i="4" s="1"/>
  <c r="L528" i="4" s="1"/>
  <c r="R529" i="4"/>
  <c r="I529" i="4" s="1"/>
  <c r="J529" i="4" s="1"/>
  <c r="L529" i="4" s="1"/>
  <c r="R530" i="4"/>
  <c r="I530" i="4" s="1"/>
  <c r="J530" i="4" s="1"/>
  <c r="L530" i="4" s="1"/>
  <c r="R531" i="4"/>
  <c r="I531" i="4" s="1"/>
  <c r="J531" i="4" s="1"/>
  <c r="L531" i="4" s="1"/>
  <c r="R532" i="4"/>
  <c r="I532" i="4" s="1"/>
  <c r="J532" i="4" s="1"/>
  <c r="L532" i="4" s="1"/>
  <c r="R533" i="4"/>
  <c r="I533" i="4" s="1"/>
  <c r="J533" i="4" s="1"/>
  <c r="L533" i="4" s="1"/>
  <c r="R534" i="4"/>
  <c r="I534" i="4" s="1"/>
  <c r="J534" i="4" s="1"/>
  <c r="L534" i="4" s="1"/>
  <c r="R535" i="4"/>
  <c r="I535" i="4" s="1"/>
  <c r="J535" i="4" s="1"/>
  <c r="L535" i="4" s="1"/>
  <c r="R536" i="4"/>
  <c r="I536" i="4" s="1"/>
  <c r="J536" i="4" s="1"/>
  <c r="L536" i="4" s="1"/>
  <c r="R537" i="4"/>
  <c r="I537" i="4" s="1"/>
  <c r="J537" i="4" s="1"/>
  <c r="L537" i="4" s="1"/>
  <c r="R538" i="4"/>
  <c r="I538" i="4" s="1"/>
  <c r="J538" i="4" s="1"/>
  <c r="L538" i="4" s="1"/>
  <c r="R539" i="4"/>
  <c r="I539" i="4" s="1"/>
  <c r="J539" i="4" s="1"/>
  <c r="L539" i="4" s="1"/>
  <c r="R540" i="4"/>
  <c r="I540" i="4" s="1"/>
  <c r="J540" i="4" s="1"/>
  <c r="L540" i="4" s="1"/>
  <c r="R541" i="4"/>
  <c r="I541" i="4" s="1"/>
  <c r="J541" i="4" s="1"/>
  <c r="L541" i="4" s="1"/>
  <c r="R542" i="4"/>
  <c r="I542" i="4" s="1"/>
  <c r="J542" i="4" s="1"/>
  <c r="L542" i="4" s="1"/>
  <c r="R543" i="4"/>
  <c r="I543" i="4" s="1"/>
  <c r="J543" i="4" s="1"/>
  <c r="L543" i="4" s="1"/>
  <c r="R544" i="4"/>
  <c r="I544" i="4" s="1"/>
  <c r="J544" i="4" s="1"/>
  <c r="L544" i="4" s="1"/>
  <c r="R545" i="4"/>
  <c r="I545" i="4" s="1"/>
  <c r="J545" i="4" s="1"/>
  <c r="L545" i="4" s="1"/>
  <c r="R546" i="4"/>
  <c r="I546" i="4" s="1"/>
  <c r="J546" i="4" s="1"/>
  <c r="L546" i="4" s="1"/>
  <c r="R547" i="4"/>
  <c r="I547" i="4" s="1"/>
  <c r="J547" i="4" s="1"/>
  <c r="L547" i="4" s="1"/>
  <c r="R548" i="4"/>
  <c r="I548" i="4" s="1"/>
  <c r="J548" i="4" s="1"/>
  <c r="L548" i="4" s="1"/>
  <c r="R549" i="4"/>
  <c r="I549" i="4" s="1"/>
  <c r="J549" i="4" s="1"/>
  <c r="L549" i="4" s="1"/>
  <c r="R550" i="4"/>
  <c r="I550" i="4" s="1"/>
  <c r="J550" i="4" s="1"/>
  <c r="L550" i="4" s="1"/>
  <c r="R551" i="4"/>
  <c r="I551" i="4" s="1"/>
  <c r="J551" i="4" s="1"/>
  <c r="L551" i="4" s="1"/>
  <c r="R552" i="4"/>
  <c r="I552" i="4" s="1"/>
  <c r="J552" i="4" s="1"/>
  <c r="L552" i="4" s="1"/>
  <c r="R553" i="4"/>
  <c r="I553" i="4" s="1"/>
  <c r="J553" i="4" s="1"/>
  <c r="L553" i="4" s="1"/>
  <c r="R554" i="4"/>
  <c r="I554" i="4" s="1"/>
  <c r="J554" i="4" s="1"/>
  <c r="L554" i="4" s="1"/>
  <c r="R555" i="4"/>
  <c r="I555" i="4" s="1"/>
  <c r="J555" i="4" s="1"/>
  <c r="L555" i="4" s="1"/>
  <c r="R556" i="4"/>
  <c r="I556" i="4" s="1"/>
  <c r="J556" i="4" s="1"/>
  <c r="L556" i="4" s="1"/>
  <c r="R557" i="4"/>
  <c r="I557" i="4" s="1"/>
  <c r="J557" i="4" s="1"/>
  <c r="L557" i="4" s="1"/>
  <c r="R558" i="4"/>
  <c r="I558" i="4" s="1"/>
  <c r="J558" i="4" s="1"/>
  <c r="L558" i="4" s="1"/>
  <c r="R559" i="4"/>
  <c r="I559" i="4" s="1"/>
  <c r="J559" i="4" s="1"/>
  <c r="L559" i="4" s="1"/>
  <c r="R560" i="4"/>
  <c r="I560" i="4" s="1"/>
  <c r="J560" i="4" s="1"/>
  <c r="L560" i="4" s="1"/>
  <c r="R561" i="4"/>
  <c r="I561" i="4" s="1"/>
  <c r="J561" i="4" s="1"/>
  <c r="L561" i="4" s="1"/>
  <c r="R562" i="4"/>
  <c r="I562" i="4" s="1"/>
  <c r="J562" i="4" s="1"/>
  <c r="L562" i="4" s="1"/>
  <c r="R563" i="4"/>
  <c r="I563" i="4" s="1"/>
  <c r="J563" i="4" s="1"/>
  <c r="L563" i="4" s="1"/>
  <c r="R564" i="4"/>
  <c r="I564" i="4" s="1"/>
  <c r="J564" i="4" s="1"/>
  <c r="L564" i="4" s="1"/>
  <c r="R565" i="4"/>
  <c r="I565" i="4" s="1"/>
  <c r="J565" i="4" s="1"/>
  <c r="L565" i="4" s="1"/>
  <c r="R566" i="4"/>
  <c r="I566" i="4" s="1"/>
  <c r="J566" i="4" s="1"/>
  <c r="L566" i="4" s="1"/>
  <c r="R567" i="4"/>
  <c r="I567" i="4" s="1"/>
  <c r="J567" i="4" s="1"/>
  <c r="L567" i="4" s="1"/>
  <c r="R568" i="4"/>
  <c r="I568" i="4" s="1"/>
  <c r="J568" i="4" s="1"/>
  <c r="L568" i="4" s="1"/>
  <c r="R569" i="4"/>
  <c r="I569" i="4" s="1"/>
  <c r="J569" i="4" s="1"/>
  <c r="L569" i="4" s="1"/>
  <c r="R570" i="4"/>
  <c r="I570" i="4" s="1"/>
  <c r="J570" i="4" s="1"/>
  <c r="L570" i="4" s="1"/>
  <c r="R571" i="4"/>
  <c r="I571" i="4" s="1"/>
  <c r="J571" i="4" s="1"/>
  <c r="L571" i="4" s="1"/>
  <c r="R572" i="4"/>
  <c r="I572" i="4" s="1"/>
  <c r="J572" i="4" s="1"/>
  <c r="L572" i="4" s="1"/>
  <c r="R573" i="4"/>
  <c r="I573" i="4" s="1"/>
  <c r="J573" i="4" s="1"/>
  <c r="L573" i="4" s="1"/>
  <c r="R574" i="4"/>
  <c r="I574" i="4" s="1"/>
  <c r="J574" i="4" s="1"/>
  <c r="L574" i="4" s="1"/>
  <c r="R575" i="4"/>
  <c r="I575" i="4" s="1"/>
  <c r="J575" i="4" s="1"/>
  <c r="L575" i="4" s="1"/>
  <c r="R576" i="4"/>
  <c r="I576" i="4" s="1"/>
  <c r="J576" i="4" s="1"/>
  <c r="L576" i="4" s="1"/>
  <c r="R577" i="4"/>
  <c r="I577" i="4" s="1"/>
  <c r="J577" i="4" s="1"/>
  <c r="L577" i="4" s="1"/>
  <c r="R578" i="4"/>
  <c r="I578" i="4" s="1"/>
  <c r="J578" i="4" s="1"/>
  <c r="L578" i="4" s="1"/>
  <c r="R579" i="4"/>
  <c r="I579" i="4" s="1"/>
  <c r="J579" i="4" s="1"/>
  <c r="L579" i="4" s="1"/>
  <c r="R580" i="4"/>
  <c r="I580" i="4" s="1"/>
  <c r="J580" i="4" s="1"/>
  <c r="L580" i="4" s="1"/>
  <c r="R581" i="4"/>
  <c r="I581" i="4" s="1"/>
  <c r="J581" i="4" s="1"/>
  <c r="L581" i="4" s="1"/>
  <c r="R582" i="4"/>
  <c r="I582" i="4" s="1"/>
  <c r="J582" i="4" s="1"/>
  <c r="L582" i="4" s="1"/>
  <c r="R583" i="4"/>
  <c r="I583" i="4" s="1"/>
  <c r="J583" i="4" s="1"/>
  <c r="L583" i="4" s="1"/>
  <c r="R584" i="4"/>
  <c r="I584" i="4" s="1"/>
  <c r="J584" i="4" s="1"/>
  <c r="L584" i="4" s="1"/>
  <c r="R585" i="4"/>
  <c r="I585" i="4" s="1"/>
  <c r="J585" i="4" s="1"/>
  <c r="L585" i="4" s="1"/>
  <c r="R586" i="4"/>
  <c r="I586" i="4" s="1"/>
  <c r="J586" i="4" s="1"/>
  <c r="L586" i="4" s="1"/>
  <c r="R587" i="4"/>
  <c r="I587" i="4" s="1"/>
  <c r="J587" i="4" s="1"/>
  <c r="L587" i="4" s="1"/>
  <c r="R588" i="4"/>
  <c r="I588" i="4" s="1"/>
  <c r="J588" i="4" s="1"/>
  <c r="L588" i="4" s="1"/>
  <c r="R589" i="4"/>
  <c r="I589" i="4" s="1"/>
  <c r="J589" i="4" s="1"/>
  <c r="L589" i="4" s="1"/>
  <c r="R590" i="4"/>
  <c r="I590" i="4" s="1"/>
  <c r="J590" i="4" s="1"/>
  <c r="L590" i="4" s="1"/>
  <c r="R591" i="4"/>
  <c r="I591" i="4" s="1"/>
  <c r="J591" i="4" s="1"/>
  <c r="L591" i="4" s="1"/>
  <c r="R592" i="4"/>
  <c r="I592" i="4" s="1"/>
  <c r="J592" i="4" s="1"/>
  <c r="L592" i="4" s="1"/>
  <c r="R593" i="4"/>
  <c r="I593" i="4" s="1"/>
  <c r="J593" i="4" s="1"/>
  <c r="L593" i="4" s="1"/>
  <c r="R594" i="4"/>
  <c r="I594" i="4" s="1"/>
  <c r="J594" i="4" s="1"/>
  <c r="L594" i="4" s="1"/>
  <c r="R595" i="4"/>
  <c r="I595" i="4" s="1"/>
  <c r="J595" i="4" s="1"/>
  <c r="L595" i="4" s="1"/>
  <c r="R596" i="4"/>
  <c r="I596" i="4" s="1"/>
  <c r="J596" i="4" s="1"/>
  <c r="L596" i="4" s="1"/>
  <c r="R597" i="4"/>
  <c r="I597" i="4" s="1"/>
  <c r="J597" i="4" s="1"/>
  <c r="L597" i="4" s="1"/>
  <c r="R598" i="4"/>
  <c r="I598" i="4" s="1"/>
  <c r="J598" i="4" s="1"/>
  <c r="L598" i="4" s="1"/>
  <c r="R599" i="4"/>
  <c r="I599" i="4" s="1"/>
  <c r="J599" i="4" s="1"/>
  <c r="L599" i="4" s="1"/>
  <c r="R600" i="4"/>
  <c r="I600" i="4" s="1"/>
  <c r="J600" i="4" s="1"/>
  <c r="L600" i="4" s="1"/>
  <c r="R601" i="4"/>
  <c r="I601" i="4" s="1"/>
  <c r="J601" i="4" s="1"/>
  <c r="L601" i="4" s="1"/>
  <c r="R602" i="4"/>
  <c r="I602" i="4" s="1"/>
  <c r="J602" i="4" s="1"/>
  <c r="L602" i="4" s="1"/>
  <c r="R603" i="4"/>
  <c r="I603" i="4" s="1"/>
  <c r="J603" i="4" s="1"/>
  <c r="L603" i="4" s="1"/>
  <c r="R604" i="4"/>
  <c r="I604" i="4" s="1"/>
  <c r="J604" i="4" s="1"/>
  <c r="L604" i="4" s="1"/>
  <c r="R605" i="4"/>
  <c r="I605" i="4" s="1"/>
  <c r="J605" i="4" s="1"/>
  <c r="L605" i="4" s="1"/>
  <c r="R606" i="4"/>
  <c r="I606" i="4" s="1"/>
  <c r="J606" i="4" s="1"/>
  <c r="L606" i="4" s="1"/>
  <c r="R607" i="4"/>
  <c r="I607" i="4" s="1"/>
  <c r="J607" i="4" s="1"/>
  <c r="L607" i="4" s="1"/>
  <c r="R608" i="4"/>
  <c r="I608" i="4" s="1"/>
  <c r="J608" i="4" s="1"/>
  <c r="L608" i="4" s="1"/>
  <c r="R609" i="4"/>
  <c r="I609" i="4" s="1"/>
  <c r="J609" i="4" s="1"/>
  <c r="L609" i="4" s="1"/>
  <c r="R610" i="4"/>
  <c r="I610" i="4" s="1"/>
  <c r="J610" i="4" s="1"/>
  <c r="L610" i="4" s="1"/>
  <c r="R611" i="4"/>
  <c r="I611" i="4" s="1"/>
  <c r="J611" i="4" s="1"/>
  <c r="L611" i="4" s="1"/>
  <c r="R612" i="4"/>
  <c r="I612" i="4" s="1"/>
  <c r="J612" i="4" s="1"/>
  <c r="L612" i="4" s="1"/>
  <c r="R613" i="4"/>
  <c r="I613" i="4" s="1"/>
  <c r="J613" i="4" s="1"/>
  <c r="L613" i="4" s="1"/>
  <c r="R614" i="4"/>
  <c r="I614" i="4" s="1"/>
  <c r="J614" i="4" s="1"/>
  <c r="L614" i="4" s="1"/>
  <c r="R615" i="4"/>
  <c r="I615" i="4" s="1"/>
  <c r="J615" i="4" s="1"/>
  <c r="L615" i="4" s="1"/>
  <c r="R616" i="4"/>
  <c r="I616" i="4" s="1"/>
  <c r="J616" i="4" s="1"/>
  <c r="L616" i="4" s="1"/>
  <c r="R617" i="4"/>
  <c r="I617" i="4" s="1"/>
  <c r="J617" i="4" s="1"/>
  <c r="L617" i="4" s="1"/>
  <c r="R618" i="4"/>
  <c r="I618" i="4" s="1"/>
  <c r="J618" i="4" s="1"/>
  <c r="L618" i="4" s="1"/>
  <c r="R619" i="4"/>
  <c r="I619" i="4" s="1"/>
  <c r="J619" i="4" s="1"/>
  <c r="L619" i="4" s="1"/>
  <c r="R620" i="4"/>
  <c r="I620" i="4" s="1"/>
  <c r="J620" i="4" s="1"/>
  <c r="L620" i="4" s="1"/>
  <c r="R621" i="4"/>
  <c r="I621" i="4" s="1"/>
  <c r="J621" i="4" s="1"/>
  <c r="L621" i="4" s="1"/>
  <c r="R622" i="4"/>
  <c r="I622" i="4" s="1"/>
  <c r="J622" i="4" s="1"/>
  <c r="L622" i="4" s="1"/>
  <c r="R623" i="4"/>
  <c r="I623" i="4" s="1"/>
  <c r="J623" i="4" s="1"/>
  <c r="L623" i="4" s="1"/>
  <c r="R624" i="4"/>
  <c r="I624" i="4" s="1"/>
  <c r="J624" i="4" s="1"/>
  <c r="L624" i="4" s="1"/>
  <c r="R625" i="4"/>
  <c r="I625" i="4" s="1"/>
  <c r="J625" i="4" s="1"/>
  <c r="L625" i="4" s="1"/>
  <c r="R626" i="4"/>
  <c r="I626" i="4" s="1"/>
  <c r="J626" i="4" s="1"/>
  <c r="L626" i="4" s="1"/>
  <c r="R627" i="4"/>
  <c r="I627" i="4" s="1"/>
  <c r="J627" i="4" s="1"/>
  <c r="L627" i="4" s="1"/>
  <c r="R628" i="4"/>
  <c r="I628" i="4" s="1"/>
  <c r="J628" i="4" s="1"/>
  <c r="L628" i="4" s="1"/>
  <c r="R629" i="4"/>
  <c r="I629" i="4" s="1"/>
  <c r="J629" i="4" s="1"/>
  <c r="L629" i="4" s="1"/>
  <c r="R630" i="4"/>
  <c r="I630" i="4" s="1"/>
  <c r="J630" i="4" s="1"/>
  <c r="L630" i="4" s="1"/>
  <c r="R631" i="4"/>
  <c r="I631" i="4" s="1"/>
  <c r="J631" i="4" s="1"/>
  <c r="L631" i="4" s="1"/>
  <c r="R632" i="4"/>
  <c r="I632" i="4" s="1"/>
  <c r="J632" i="4" s="1"/>
  <c r="L632" i="4" s="1"/>
  <c r="R633" i="4"/>
  <c r="I633" i="4" s="1"/>
  <c r="J633" i="4" s="1"/>
  <c r="L633" i="4" s="1"/>
  <c r="R634" i="4"/>
  <c r="I634" i="4" s="1"/>
  <c r="J634" i="4" s="1"/>
  <c r="L634" i="4" s="1"/>
  <c r="R635" i="4"/>
  <c r="I635" i="4" s="1"/>
  <c r="J635" i="4" s="1"/>
  <c r="L635" i="4" s="1"/>
  <c r="R636" i="4"/>
  <c r="I636" i="4" s="1"/>
  <c r="J636" i="4" s="1"/>
  <c r="L636" i="4" s="1"/>
  <c r="R637" i="4"/>
  <c r="I637" i="4" s="1"/>
  <c r="J637" i="4" s="1"/>
  <c r="L637" i="4" s="1"/>
  <c r="R638" i="4"/>
  <c r="I638" i="4" s="1"/>
  <c r="J638" i="4" s="1"/>
  <c r="L638" i="4" s="1"/>
  <c r="R639" i="4"/>
  <c r="I639" i="4" s="1"/>
  <c r="J639" i="4" s="1"/>
  <c r="L639" i="4" s="1"/>
  <c r="R640" i="4"/>
  <c r="I640" i="4" s="1"/>
  <c r="J640" i="4" s="1"/>
  <c r="L640" i="4" s="1"/>
  <c r="R641" i="4"/>
  <c r="I641" i="4" s="1"/>
  <c r="J641" i="4" s="1"/>
  <c r="L641" i="4" s="1"/>
  <c r="R642" i="4"/>
  <c r="I642" i="4" s="1"/>
  <c r="J642" i="4" s="1"/>
  <c r="L642" i="4" s="1"/>
  <c r="R643" i="4"/>
  <c r="I643" i="4" s="1"/>
  <c r="J643" i="4" s="1"/>
  <c r="L643" i="4" s="1"/>
  <c r="R644" i="4"/>
  <c r="I644" i="4" s="1"/>
  <c r="J644" i="4" s="1"/>
  <c r="L644" i="4" s="1"/>
  <c r="R645" i="4"/>
  <c r="I645" i="4" s="1"/>
  <c r="J645" i="4" s="1"/>
  <c r="L645" i="4" s="1"/>
  <c r="R646" i="4"/>
  <c r="I646" i="4" s="1"/>
  <c r="J646" i="4" s="1"/>
  <c r="L646" i="4" s="1"/>
  <c r="R647" i="4"/>
  <c r="I647" i="4" s="1"/>
  <c r="J647" i="4" s="1"/>
  <c r="L647" i="4" s="1"/>
  <c r="R648" i="4"/>
  <c r="I648" i="4" s="1"/>
  <c r="J648" i="4" s="1"/>
  <c r="L648" i="4" s="1"/>
  <c r="R649" i="4"/>
  <c r="I649" i="4" s="1"/>
  <c r="J649" i="4" s="1"/>
  <c r="L649" i="4" s="1"/>
  <c r="R650" i="4"/>
  <c r="I650" i="4" s="1"/>
  <c r="J650" i="4" s="1"/>
  <c r="L650" i="4" s="1"/>
  <c r="R651" i="4"/>
  <c r="I651" i="4" s="1"/>
  <c r="J651" i="4" s="1"/>
  <c r="L651" i="4" s="1"/>
  <c r="R652" i="4"/>
  <c r="I652" i="4" s="1"/>
  <c r="J652" i="4" s="1"/>
  <c r="L652" i="4" s="1"/>
  <c r="R653" i="4"/>
  <c r="I653" i="4" s="1"/>
  <c r="J653" i="4" s="1"/>
  <c r="L653" i="4" s="1"/>
  <c r="R654" i="4"/>
  <c r="I654" i="4" s="1"/>
  <c r="J654" i="4" s="1"/>
  <c r="L654" i="4" s="1"/>
  <c r="R655" i="4"/>
  <c r="I655" i="4" s="1"/>
  <c r="J655" i="4" s="1"/>
  <c r="L655" i="4" s="1"/>
  <c r="R656" i="4"/>
  <c r="I656" i="4" s="1"/>
  <c r="J656" i="4" s="1"/>
  <c r="L656" i="4" s="1"/>
  <c r="R657" i="4"/>
  <c r="I657" i="4" s="1"/>
  <c r="J657" i="4" s="1"/>
  <c r="L657" i="4" s="1"/>
  <c r="R658" i="4"/>
  <c r="I658" i="4" s="1"/>
  <c r="J658" i="4" s="1"/>
  <c r="L658" i="4" s="1"/>
  <c r="R659" i="4"/>
  <c r="I659" i="4" s="1"/>
  <c r="J659" i="4" s="1"/>
  <c r="L659" i="4" s="1"/>
  <c r="R660" i="4"/>
  <c r="I660" i="4" s="1"/>
  <c r="J660" i="4" s="1"/>
  <c r="L660" i="4" s="1"/>
  <c r="R661" i="4"/>
  <c r="I661" i="4" s="1"/>
  <c r="J661" i="4" s="1"/>
  <c r="L661" i="4" s="1"/>
  <c r="R662" i="4"/>
  <c r="I662" i="4" s="1"/>
  <c r="J662" i="4" s="1"/>
  <c r="L662" i="4" s="1"/>
  <c r="R663" i="4"/>
  <c r="I663" i="4" s="1"/>
  <c r="J663" i="4" s="1"/>
  <c r="L663" i="4" s="1"/>
  <c r="R664" i="4"/>
  <c r="I664" i="4" s="1"/>
  <c r="J664" i="4" s="1"/>
  <c r="L664" i="4" s="1"/>
  <c r="R665" i="4"/>
  <c r="I665" i="4" s="1"/>
  <c r="J665" i="4" s="1"/>
  <c r="L665" i="4" s="1"/>
  <c r="R666" i="4"/>
  <c r="I666" i="4" s="1"/>
  <c r="J666" i="4" s="1"/>
  <c r="L666" i="4" s="1"/>
  <c r="R667" i="4"/>
  <c r="I667" i="4" s="1"/>
  <c r="J667" i="4" s="1"/>
  <c r="L667" i="4" s="1"/>
  <c r="R668" i="4"/>
  <c r="I668" i="4" s="1"/>
  <c r="J668" i="4" s="1"/>
  <c r="L668" i="4" s="1"/>
  <c r="R669" i="4"/>
  <c r="I669" i="4" s="1"/>
  <c r="J669" i="4" s="1"/>
  <c r="L669" i="4" s="1"/>
  <c r="R670" i="4"/>
  <c r="I670" i="4" s="1"/>
  <c r="J670" i="4" s="1"/>
  <c r="L670" i="4" s="1"/>
  <c r="R671" i="4"/>
  <c r="I671" i="4" s="1"/>
  <c r="J671" i="4" s="1"/>
  <c r="L671" i="4" s="1"/>
  <c r="R672" i="4"/>
  <c r="I672" i="4" s="1"/>
  <c r="J672" i="4" s="1"/>
  <c r="L672" i="4" s="1"/>
  <c r="R673" i="4"/>
  <c r="I673" i="4" s="1"/>
  <c r="J673" i="4" s="1"/>
  <c r="L673" i="4" s="1"/>
  <c r="R674" i="4"/>
  <c r="I674" i="4" s="1"/>
  <c r="J674" i="4" s="1"/>
  <c r="L674" i="4" s="1"/>
  <c r="R675" i="4"/>
  <c r="I675" i="4" s="1"/>
  <c r="J675" i="4" s="1"/>
  <c r="L675" i="4" s="1"/>
  <c r="R676" i="4"/>
  <c r="I676" i="4" s="1"/>
  <c r="J676" i="4" s="1"/>
  <c r="L676" i="4" s="1"/>
  <c r="R677" i="4"/>
  <c r="I677" i="4" s="1"/>
  <c r="J677" i="4" s="1"/>
  <c r="L677" i="4" s="1"/>
  <c r="R678" i="4"/>
  <c r="I678" i="4" s="1"/>
  <c r="J678" i="4" s="1"/>
  <c r="L678" i="4" s="1"/>
  <c r="R679" i="4"/>
  <c r="I679" i="4" s="1"/>
  <c r="J679" i="4" s="1"/>
  <c r="L679" i="4" s="1"/>
  <c r="R680" i="4"/>
  <c r="I680" i="4" s="1"/>
  <c r="J680" i="4" s="1"/>
  <c r="L680" i="4" s="1"/>
  <c r="R681" i="4"/>
  <c r="I681" i="4" s="1"/>
  <c r="J681" i="4" s="1"/>
  <c r="L681" i="4" s="1"/>
  <c r="R682" i="4"/>
  <c r="I682" i="4" s="1"/>
  <c r="J682" i="4" s="1"/>
  <c r="L682" i="4" s="1"/>
  <c r="R683" i="4"/>
  <c r="I683" i="4" s="1"/>
  <c r="J683" i="4" s="1"/>
  <c r="L683" i="4" s="1"/>
  <c r="R684" i="4"/>
  <c r="I684" i="4" s="1"/>
  <c r="J684" i="4" s="1"/>
  <c r="L684" i="4" s="1"/>
  <c r="R685" i="4"/>
  <c r="I685" i="4" s="1"/>
  <c r="J685" i="4" s="1"/>
  <c r="L685" i="4" s="1"/>
  <c r="R686" i="4"/>
  <c r="I686" i="4" s="1"/>
  <c r="J686" i="4" s="1"/>
  <c r="L686" i="4" s="1"/>
  <c r="R687" i="4"/>
  <c r="I687" i="4" s="1"/>
  <c r="J687" i="4" s="1"/>
  <c r="L687" i="4" s="1"/>
  <c r="R688" i="4"/>
  <c r="I688" i="4" s="1"/>
  <c r="J688" i="4" s="1"/>
  <c r="L688" i="4" s="1"/>
  <c r="R689" i="4"/>
  <c r="I689" i="4" s="1"/>
  <c r="J689" i="4" s="1"/>
  <c r="L689" i="4" s="1"/>
  <c r="R690" i="4"/>
  <c r="I690" i="4" s="1"/>
  <c r="J690" i="4" s="1"/>
  <c r="L690" i="4" s="1"/>
  <c r="R691" i="4"/>
  <c r="I691" i="4" s="1"/>
  <c r="J691" i="4" s="1"/>
  <c r="L691" i="4" s="1"/>
  <c r="R692" i="4"/>
  <c r="I692" i="4" s="1"/>
  <c r="J692" i="4" s="1"/>
  <c r="L692" i="4" s="1"/>
  <c r="R693" i="4"/>
  <c r="I693" i="4" s="1"/>
  <c r="J693" i="4" s="1"/>
  <c r="L693" i="4" s="1"/>
  <c r="R694" i="4"/>
  <c r="I694" i="4" s="1"/>
  <c r="J694" i="4" s="1"/>
  <c r="L694" i="4" s="1"/>
  <c r="R695" i="4"/>
  <c r="I695" i="4" s="1"/>
  <c r="J695" i="4" s="1"/>
  <c r="L695" i="4" s="1"/>
  <c r="R696" i="4"/>
  <c r="I696" i="4" s="1"/>
  <c r="J696" i="4" s="1"/>
  <c r="L696" i="4" s="1"/>
  <c r="R697" i="4"/>
  <c r="I697" i="4" s="1"/>
  <c r="J697" i="4" s="1"/>
  <c r="L697" i="4" s="1"/>
  <c r="R698" i="4"/>
  <c r="I698" i="4" s="1"/>
  <c r="J698" i="4" s="1"/>
  <c r="L698" i="4" s="1"/>
  <c r="R699" i="4"/>
  <c r="I699" i="4" s="1"/>
  <c r="J699" i="4" s="1"/>
  <c r="L699" i="4" s="1"/>
  <c r="R700" i="4"/>
  <c r="I700" i="4" s="1"/>
  <c r="J700" i="4" s="1"/>
  <c r="L700" i="4" s="1"/>
  <c r="R701" i="4"/>
  <c r="I701" i="4" s="1"/>
  <c r="J701" i="4" s="1"/>
  <c r="L701" i="4" s="1"/>
  <c r="R702" i="4"/>
  <c r="I702" i="4" s="1"/>
  <c r="J702" i="4" s="1"/>
  <c r="L702" i="4" s="1"/>
  <c r="R703" i="4"/>
  <c r="I703" i="4" s="1"/>
  <c r="J703" i="4" s="1"/>
  <c r="L703" i="4" s="1"/>
  <c r="R704" i="4"/>
  <c r="I704" i="4" s="1"/>
  <c r="J704" i="4" s="1"/>
  <c r="L704" i="4" s="1"/>
  <c r="R705" i="4"/>
  <c r="I705" i="4" s="1"/>
  <c r="J705" i="4" s="1"/>
  <c r="L705" i="4" s="1"/>
  <c r="R706" i="4"/>
  <c r="I706" i="4" s="1"/>
  <c r="J706" i="4" s="1"/>
  <c r="L706" i="4" s="1"/>
  <c r="R707" i="4"/>
  <c r="I707" i="4" s="1"/>
  <c r="J707" i="4" s="1"/>
  <c r="L707" i="4" s="1"/>
  <c r="R708" i="4"/>
  <c r="I708" i="4" s="1"/>
  <c r="J708" i="4" s="1"/>
  <c r="L708" i="4" s="1"/>
  <c r="R709" i="4"/>
  <c r="I709" i="4" s="1"/>
  <c r="J709" i="4" s="1"/>
  <c r="L709" i="4" s="1"/>
  <c r="R710" i="4"/>
  <c r="I710" i="4" s="1"/>
  <c r="J710" i="4" s="1"/>
  <c r="L710" i="4" s="1"/>
  <c r="R711" i="4"/>
  <c r="I711" i="4" s="1"/>
  <c r="J711" i="4" s="1"/>
  <c r="L711" i="4" s="1"/>
  <c r="R712" i="4"/>
  <c r="I712" i="4" s="1"/>
  <c r="J712" i="4" s="1"/>
  <c r="L712" i="4" s="1"/>
  <c r="R713" i="4"/>
  <c r="I713" i="4" s="1"/>
  <c r="J713" i="4" s="1"/>
  <c r="L713" i="4" s="1"/>
  <c r="R714" i="4"/>
  <c r="I714" i="4" s="1"/>
  <c r="J714" i="4" s="1"/>
  <c r="L714" i="4" s="1"/>
  <c r="R715" i="4"/>
  <c r="I715" i="4" s="1"/>
  <c r="J715" i="4" s="1"/>
  <c r="L715" i="4" s="1"/>
  <c r="R716" i="4"/>
  <c r="I716" i="4" s="1"/>
  <c r="J716" i="4" s="1"/>
  <c r="L716" i="4" s="1"/>
  <c r="R717" i="4"/>
  <c r="I717" i="4" s="1"/>
  <c r="J717" i="4" s="1"/>
  <c r="L717" i="4" s="1"/>
  <c r="R718" i="4"/>
  <c r="I718" i="4" s="1"/>
  <c r="J718" i="4" s="1"/>
  <c r="L718" i="4" s="1"/>
  <c r="R719" i="4"/>
  <c r="I719" i="4" s="1"/>
  <c r="J719" i="4" s="1"/>
  <c r="L719" i="4" s="1"/>
  <c r="R720" i="4"/>
  <c r="I720" i="4" s="1"/>
  <c r="J720" i="4" s="1"/>
  <c r="L720" i="4" s="1"/>
  <c r="R721" i="4"/>
  <c r="I721" i="4" s="1"/>
  <c r="J721" i="4" s="1"/>
  <c r="L721" i="4" s="1"/>
  <c r="R722" i="4"/>
  <c r="I722" i="4" s="1"/>
  <c r="J722" i="4" s="1"/>
  <c r="L722" i="4" s="1"/>
  <c r="R723" i="4"/>
  <c r="I723" i="4" s="1"/>
  <c r="J723" i="4" s="1"/>
  <c r="L723" i="4" s="1"/>
  <c r="R724" i="4"/>
  <c r="I724" i="4" s="1"/>
  <c r="J724" i="4" s="1"/>
  <c r="L724" i="4" s="1"/>
  <c r="R725" i="4"/>
  <c r="I725" i="4" s="1"/>
  <c r="J725" i="4" s="1"/>
  <c r="L725" i="4" s="1"/>
  <c r="R726" i="4"/>
  <c r="I726" i="4" s="1"/>
  <c r="J726" i="4" s="1"/>
  <c r="L726" i="4" s="1"/>
  <c r="R727" i="4"/>
  <c r="I727" i="4" s="1"/>
  <c r="J727" i="4" s="1"/>
  <c r="L727" i="4" s="1"/>
  <c r="R728" i="4"/>
  <c r="I728" i="4" s="1"/>
  <c r="J728" i="4" s="1"/>
  <c r="L728" i="4" s="1"/>
  <c r="R729" i="4"/>
  <c r="I729" i="4" s="1"/>
  <c r="J729" i="4" s="1"/>
  <c r="L729" i="4" s="1"/>
  <c r="R730" i="4"/>
  <c r="I730" i="4" s="1"/>
  <c r="J730" i="4" s="1"/>
  <c r="L730" i="4" s="1"/>
  <c r="R731" i="4"/>
  <c r="I731" i="4" s="1"/>
  <c r="J731" i="4" s="1"/>
  <c r="L731" i="4" s="1"/>
  <c r="R732" i="4"/>
  <c r="I732" i="4" s="1"/>
  <c r="J732" i="4" s="1"/>
  <c r="L732" i="4" s="1"/>
  <c r="R733" i="4"/>
  <c r="I733" i="4" s="1"/>
  <c r="J733" i="4" s="1"/>
  <c r="L733" i="4" s="1"/>
  <c r="R734" i="4"/>
  <c r="I734" i="4" s="1"/>
  <c r="J734" i="4" s="1"/>
  <c r="L734" i="4" s="1"/>
  <c r="R735" i="4"/>
  <c r="I735" i="4" s="1"/>
  <c r="J735" i="4" s="1"/>
  <c r="L735" i="4" s="1"/>
  <c r="R736" i="4"/>
  <c r="I736" i="4" s="1"/>
  <c r="J736" i="4" s="1"/>
  <c r="L736" i="4" s="1"/>
  <c r="R737" i="4"/>
  <c r="I737" i="4" s="1"/>
  <c r="J737" i="4" s="1"/>
  <c r="L737" i="4" s="1"/>
  <c r="R738" i="4"/>
  <c r="I738" i="4" s="1"/>
  <c r="J738" i="4" s="1"/>
  <c r="L738" i="4" s="1"/>
  <c r="R739" i="4"/>
  <c r="I739" i="4" s="1"/>
  <c r="J739" i="4" s="1"/>
  <c r="L739" i="4" s="1"/>
  <c r="R740" i="4"/>
  <c r="I740" i="4" s="1"/>
  <c r="J740" i="4" s="1"/>
  <c r="L740" i="4" s="1"/>
  <c r="R741" i="4"/>
  <c r="I741" i="4" s="1"/>
  <c r="J741" i="4" s="1"/>
  <c r="L741" i="4" s="1"/>
  <c r="R742" i="4"/>
  <c r="I742" i="4" s="1"/>
  <c r="J742" i="4" s="1"/>
  <c r="L742" i="4" s="1"/>
  <c r="R743" i="4"/>
  <c r="I743" i="4" s="1"/>
  <c r="J743" i="4" s="1"/>
  <c r="L743" i="4" s="1"/>
  <c r="R744" i="4"/>
  <c r="I744" i="4" s="1"/>
  <c r="J744" i="4" s="1"/>
  <c r="L744" i="4" s="1"/>
  <c r="R745" i="4"/>
  <c r="I745" i="4" s="1"/>
  <c r="J745" i="4" s="1"/>
  <c r="L745" i="4" s="1"/>
  <c r="R746" i="4"/>
  <c r="I746" i="4" s="1"/>
  <c r="J746" i="4" s="1"/>
  <c r="L746" i="4" s="1"/>
  <c r="R747" i="4"/>
  <c r="I747" i="4" s="1"/>
  <c r="J747" i="4" s="1"/>
  <c r="L747" i="4" s="1"/>
  <c r="R748" i="4"/>
  <c r="I748" i="4" s="1"/>
  <c r="J748" i="4" s="1"/>
  <c r="L748" i="4" s="1"/>
  <c r="R749" i="4"/>
  <c r="I749" i="4" s="1"/>
  <c r="J749" i="4" s="1"/>
  <c r="L749" i="4" s="1"/>
  <c r="R750" i="4"/>
  <c r="I750" i="4" s="1"/>
  <c r="J750" i="4" s="1"/>
  <c r="L750" i="4" s="1"/>
  <c r="R751" i="4"/>
  <c r="I751" i="4" s="1"/>
  <c r="J751" i="4" s="1"/>
  <c r="L751" i="4" s="1"/>
  <c r="R752" i="4"/>
  <c r="I752" i="4" s="1"/>
  <c r="J752" i="4" s="1"/>
  <c r="L752" i="4" s="1"/>
  <c r="R753" i="4"/>
  <c r="I753" i="4" s="1"/>
  <c r="J753" i="4" s="1"/>
  <c r="L753" i="4" s="1"/>
  <c r="R754" i="4"/>
  <c r="I754" i="4" s="1"/>
  <c r="J754" i="4" s="1"/>
  <c r="L754" i="4" s="1"/>
  <c r="R755" i="4"/>
  <c r="I755" i="4" s="1"/>
  <c r="J755" i="4" s="1"/>
  <c r="L755" i="4" s="1"/>
  <c r="R756" i="4"/>
  <c r="I756" i="4" s="1"/>
  <c r="J756" i="4" s="1"/>
  <c r="L756" i="4" s="1"/>
  <c r="R757" i="4"/>
  <c r="I757" i="4" s="1"/>
  <c r="J757" i="4" s="1"/>
  <c r="L757" i="4" s="1"/>
  <c r="R758" i="4"/>
  <c r="I758" i="4" s="1"/>
  <c r="J758" i="4" s="1"/>
  <c r="L758" i="4" s="1"/>
  <c r="R759" i="4"/>
  <c r="I759" i="4" s="1"/>
  <c r="J759" i="4" s="1"/>
  <c r="L759" i="4" s="1"/>
  <c r="R760" i="4"/>
  <c r="I760" i="4" s="1"/>
  <c r="J760" i="4" s="1"/>
  <c r="L760" i="4" s="1"/>
  <c r="R761" i="4"/>
  <c r="I761" i="4" s="1"/>
  <c r="J761" i="4" s="1"/>
  <c r="L761" i="4" s="1"/>
  <c r="R762" i="4"/>
  <c r="I762" i="4" s="1"/>
  <c r="J762" i="4" s="1"/>
  <c r="L762" i="4" s="1"/>
  <c r="R763" i="4"/>
  <c r="I763" i="4" s="1"/>
  <c r="J763" i="4" s="1"/>
  <c r="L763" i="4" s="1"/>
  <c r="R764" i="4"/>
  <c r="I764" i="4" s="1"/>
  <c r="J764" i="4" s="1"/>
  <c r="L764" i="4" s="1"/>
  <c r="R765" i="4"/>
  <c r="I765" i="4" s="1"/>
  <c r="J765" i="4" s="1"/>
  <c r="L765" i="4" s="1"/>
  <c r="R766" i="4"/>
  <c r="I766" i="4" s="1"/>
  <c r="J766" i="4" s="1"/>
  <c r="L766" i="4" s="1"/>
  <c r="R767" i="4"/>
  <c r="I767" i="4" s="1"/>
  <c r="J767" i="4" s="1"/>
  <c r="L767" i="4" s="1"/>
  <c r="R768" i="4"/>
  <c r="I768" i="4" s="1"/>
  <c r="J768" i="4" s="1"/>
  <c r="L768" i="4" s="1"/>
  <c r="R769" i="4"/>
  <c r="I769" i="4" s="1"/>
  <c r="J769" i="4" s="1"/>
  <c r="L769" i="4" s="1"/>
  <c r="R770" i="4"/>
  <c r="I770" i="4" s="1"/>
  <c r="J770" i="4" s="1"/>
  <c r="L770" i="4" s="1"/>
  <c r="R771" i="4"/>
  <c r="I771" i="4" s="1"/>
  <c r="J771" i="4" s="1"/>
  <c r="L771" i="4" s="1"/>
  <c r="R772" i="4"/>
  <c r="I772" i="4" s="1"/>
  <c r="J772" i="4" s="1"/>
  <c r="L772" i="4" s="1"/>
  <c r="R773" i="4"/>
  <c r="I773" i="4" s="1"/>
  <c r="J773" i="4" s="1"/>
  <c r="L773" i="4" s="1"/>
  <c r="R774" i="4"/>
  <c r="I774" i="4" s="1"/>
  <c r="J774" i="4" s="1"/>
  <c r="L774" i="4" s="1"/>
  <c r="R775" i="4"/>
  <c r="I775" i="4" s="1"/>
  <c r="J775" i="4" s="1"/>
  <c r="L775" i="4" s="1"/>
  <c r="R776" i="4"/>
  <c r="I776" i="4" s="1"/>
  <c r="J776" i="4" s="1"/>
  <c r="L776" i="4" s="1"/>
  <c r="R777" i="4"/>
  <c r="I777" i="4" s="1"/>
  <c r="J777" i="4" s="1"/>
  <c r="L777" i="4" s="1"/>
  <c r="R778" i="4"/>
  <c r="I778" i="4" s="1"/>
  <c r="J778" i="4" s="1"/>
  <c r="L778" i="4" s="1"/>
  <c r="R779" i="4"/>
  <c r="I779" i="4" s="1"/>
  <c r="J779" i="4" s="1"/>
  <c r="L779" i="4" s="1"/>
  <c r="R780" i="4"/>
  <c r="I780" i="4" s="1"/>
  <c r="J780" i="4" s="1"/>
  <c r="L780" i="4" s="1"/>
  <c r="R781" i="4"/>
  <c r="I781" i="4" s="1"/>
  <c r="J781" i="4" s="1"/>
  <c r="L781" i="4" s="1"/>
  <c r="R782" i="4"/>
  <c r="I782" i="4" s="1"/>
  <c r="J782" i="4" s="1"/>
  <c r="L782" i="4" s="1"/>
  <c r="R783" i="4"/>
  <c r="I783" i="4" s="1"/>
  <c r="J783" i="4" s="1"/>
  <c r="L783" i="4" s="1"/>
  <c r="R784" i="4"/>
  <c r="I784" i="4" s="1"/>
  <c r="J784" i="4" s="1"/>
  <c r="L784" i="4" s="1"/>
  <c r="R785" i="4"/>
  <c r="I785" i="4" s="1"/>
  <c r="J785" i="4" s="1"/>
  <c r="L785" i="4" s="1"/>
  <c r="R786" i="4"/>
  <c r="I786" i="4" s="1"/>
  <c r="J786" i="4" s="1"/>
  <c r="L786" i="4" s="1"/>
  <c r="R787" i="4"/>
  <c r="I787" i="4" s="1"/>
  <c r="J787" i="4" s="1"/>
  <c r="L787" i="4" s="1"/>
  <c r="R788" i="4"/>
  <c r="I788" i="4" s="1"/>
  <c r="J788" i="4" s="1"/>
  <c r="L788" i="4" s="1"/>
  <c r="R789" i="4"/>
  <c r="I789" i="4" s="1"/>
  <c r="J789" i="4" s="1"/>
  <c r="L789" i="4" s="1"/>
  <c r="R790" i="4"/>
  <c r="I790" i="4" s="1"/>
  <c r="J790" i="4" s="1"/>
  <c r="L790" i="4" s="1"/>
  <c r="R791" i="4"/>
  <c r="I791" i="4" s="1"/>
  <c r="J791" i="4" s="1"/>
  <c r="L791" i="4" s="1"/>
  <c r="R792" i="4"/>
  <c r="I792" i="4" s="1"/>
  <c r="J792" i="4" s="1"/>
  <c r="L792" i="4" s="1"/>
  <c r="R793" i="4"/>
  <c r="I793" i="4" s="1"/>
  <c r="J793" i="4" s="1"/>
  <c r="L793" i="4" s="1"/>
  <c r="R794" i="4"/>
  <c r="I794" i="4" s="1"/>
  <c r="J794" i="4" s="1"/>
  <c r="L794" i="4" s="1"/>
  <c r="R795" i="4"/>
  <c r="I795" i="4" s="1"/>
  <c r="J795" i="4" s="1"/>
  <c r="L795" i="4" s="1"/>
  <c r="R796" i="4"/>
  <c r="I796" i="4" s="1"/>
  <c r="J796" i="4" s="1"/>
  <c r="L796" i="4" s="1"/>
  <c r="R797" i="4"/>
  <c r="I797" i="4" s="1"/>
  <c r="J797" i="4" s="1"/>
  <c r="L797" i="4" s="1"/>
  <c r="R798" i="4"/>
  <c r="I798" i="4" s="1"/>
  <c r="J798" i="4" s="1"/>
  <c r="L798" i="4" s="1"/>
  <c r="R799" i="4"/>
  <c r="I799" i="4" s="1"/>
  <c r="J799" i="4" s="1"/>
  <c r="L799" i="4" s="1"/>
  <c r="R800" i="4"/>
  <c r="I800" i="4" s="1"/>
  <c r="J800" i="4" s="1"/>
  <c r="L800" i="4" s="1"/>
  <c r="R801" i="4"/>
  <c r="I801" i="4" s="1"/>
  <c r="J801" i="4" s="1"/>
  <c r="L801" i="4" s="1"/>
  <c r="R802" i="4"/>
  <c r="I802" i="4" s="1"/>
  <c r="J802" i="4" s="1"/>
  <c r="L802" i="4" s="1"/>
  <c r="R803" i="4"/>
  <c r="I803" i="4" s="1"/>
  <c r="J803" i="4" s="1"/>
  <c r="L803" i="4" s="1"/>
  <c r="R804" i="4"/>
  <c r="I804" i="4" s="1"/>
  <c r="J804" i="4" s="1"/>
  <c r="L804" i="4" s="1"/>
  <c r="R805" i="4"/>
  <c r="I805" i="4" s="1"/>
  <c r="J805" i="4" s="1"/>
  <c r="L805" i="4" s="1"/>
  <c r="R806" i="4"/>
  <c r="I806" i="4" s="1"/>
  <c r="J806" i="4" s="1"/>
  <c r="L806" i="4" s="1"/>
  <c r="R807" i="4"/>
  <c r="I807" i="4" s="1"/>
  <c r="J807" i="4" s="1"/>
  <c r="L807" i="4" s="1"/>
  <c r="R808" i="4"/>
  <c r="I808" i="4" s="1"/>
  <c r="J808" i="4" s="1"/>
  <c r="L808" i="4" s="1"/>
  <c r="R809" i="4"/>
  <c r="I809" i="4" s="1"/>
  <c r="J809" i="4" s="1"/>
  <c r="L809" i="4" s="1"/>
  <c r="R810" i="4"/>
  <c r="I810" i="4" s="1"/>
  <c r="J810" i="4" s="1"/>
  <c r="L810" i="4" s="1"/>
  <c r="R811" i="4"/>
  <c r="I811" i="4" s="1"/>
  <c r="J811" i="4" s="1"/>
  <c r="L811" i="4" s="1"/>
  <c r="R812" i="4"/>
  <c r="I812" i="4" s="1"/>
  <c r="J812" i="4" s="1"/>
  <c r="L812" i="4" s="1"/>
  <c r="R813" i="4"/>
  <c r="I813" i="4" s="1"/>
  <c r="J813" i="4" s="1"/>
  <c r="L813" i="4" s="1"/>
  <c r="R814" i="4"/>
  <c r="I814" i="4" s="1"/>
  <c r="J814" i="4" s="1"/>
  <c r="L814" i="4" s="1"/>
  <c r="R815" i="4"/>
  <c r="I815" i="4" s="1"/>
  <c r="J815" i="4" s="1"/>
  <c r="L815" i="4" s="1"/>
  <c r="R816" i="4"/>
  <c r="I816" i="4" s="1"/>
  <c r="J816" i="4" s="1"/>
  <c r="L816" i="4" s="1"/>
  <c r="R817" i="4"/>
  <c r="I817" i="4" s="1"/>
  <c r="J817" i="4" s="1"/>
  <c r="L817" i="4" s="1"/>
  <c r="R818" i="4"/>
  <c r="I818" i="4" s="1"/>
  <c r="J818" i="4" s="1"/>
  <c r="L818" i="4" s="1"/>
  <c r="R819" i="4"/>
  <c r="I819" i="4" s="1"/>
  <c r="J819" i="4" s="1"/>
  <c r="L819" i="4" s="1"/>
  <c r="R820" i="4"/>
  <c r="I820" i="4" s="1"/>
  <c r="J820" i="4" s="1"/>
  <c r="L820" i="4" s="1"/>
  <c r="R821" i="4"/>
  <c r="I821" i="4" s="1"/>
  <c r="J821" i="4" s="1"/>
  <c r="L821" i="4" s="1"/>
  <c r="R822" i="4"/>
  <c r="I822" i="4" s="1"/>
  <c r="J822" i="4" s="1"/>
  <c r="L822" i="4" s="1"/>
  <c r="R823" i="4"/>
  <c r="I823" i="4" s="1"/>
  <c r="J823" i="4" s="1"/>
  <c r="L823" i="4" s="1"/>
  <c r="R824" i="4"/>
  <c r="I824" i="4" s="1"/>
  <c r="J824" i="4" s="1"/>
  <c r="L824" i="4" s="1"/>
  <c r="R825" i="4"/>
  <c r="I825" i="4" s="1"/>
  <c r="J825" i="4" s="1"/>
  <c r="L825" i="4" s="1"/>
  <c r="R826" i="4"/>
  <c r="I826" i="4" s="1"/>
  <c r="J826" i="4" s="1"/>
  <c r="L826" i="4" s="1"/>
  <c r="R827" i="4"/>
  <c r="I827" i="4" s="1"/>
  <c r="J827" i="4" s="1"/>
  <c r="L827" i="4" s="1"/>
  <c r="R828" i="4"/>
  <c r="I828" i="4" s="1"/>
  <c r="J828" i="4" s="1"/>
  <c r="L828" i="4" s="1"/>
  <c r="R829" i="4"/>
  <c r="I829" i="4" s="1"/>
  <c r="J829" i="4" s="1"/>
  <c r="L829" i="4" s="1"/>
  <c r="R830" i="4"/>
  <c r="I830" i="4" s="1"/>
  <c r="J830" i="4" s="1"/>
  <c r="L830" i="4" s="1"/>
  <c r="R831" i="4"/>
  <c r="I831" i="4" s="1"/>
  <c r="J831" i="4" s="1"/>
  <c r="L831" i="4" s="1"/>
  <c r="R832" i="4"/>
  <c r="I832" i="4" s="1"/>
  <c r="J832" i="4" s="1"/>
  <c r="L832" i="4" s="1"/>
  <c r="R833" i="4"/>
  <c r="I833" i="4" s="1"/>
  <c r="J833" i="4" s="1"/>
  <c r="L833" i="4" s="1"/>
  <c r="R834" i="4"/>
  <c r="I834" i="4" s="1"/>
  <c r="J834" i="4" s="1"/>
  <c r="L834" i="4" s="1"/>
  <c r="R835" i="4"/>
  <c r="I835" i="4" s="1"/>
  <c r="J835" i="4" s="1"/>
  <c r="L835" i="4" s="1"/>
  <c r="R836" i="4"/>
  <c r="I836" i="4" s="1"/>
  <c r="J836" i="4" s="1"/>
  <c r="L836" i="4" s="1"/>
  <c r="R837" i="4"/>
  <c r="I837" i="4" s="1"/>
  <c r="J837" i="4" s="1"/>
  <c r="L837" i="4" s="1"/>
  <c r="R838" i="4"/>
  <c r="I838" i="4" s="1"/>
  <c r="J838" i="4" s="1"/>
  <c r="L838" i="4" s="1"/>
  <c r="R839" i="4"/>
  <c r="I839" i="4" s="1"/>
  <c r="J839" i="4" s="1"/>
  <c r="L839" i="4" s="1"/>
  <c r="R840" i="4"/>
  <c r="I840" i="4" s="1"/>
  <c r="J840" i="4" s="1"/>
  <c r="L840" i="4" s="1"/>
  <c r="R841" i="4"/>
  <c r="I841" i="4" s="1"/>
  <c r="J841" i="4" s="1"/>
  <c r="L841" i="4" s="1"/>
  <c r="R842" i="4"/>
  <c r="I842" i="4" s="1"/>
  <c r="J842" i="4" s="1"/>
  <c r="L842" i="4" s="1"/>
  <c r="R843" i="4"/>
  <c r="I843" i="4" s="1"/>
  <c r="J843" i="4" s="1"/>
  <c r="L843" i="4" s="1"/>
  <c r="R844" i="4"/>
  <c r="I844" i="4" s="1"/>
  <c r="J844" i="4" s="1"/>
  <c r="L844" i="4" s="1"/>
  <c r="R845" i="4"/>
  <c r="I845" i="4" s="1"/>
  <c r="J845" i="4" s="1"/>
  <c r="L845" i="4" s="1"/>
  <c r="R846" i="4"/>
  <c r="I846" i="4" s="1"/>
  <c r="J846" i="4" s="1"/>
  <c r="L846" i="4" s="1"/>
  <c r="R847" i="4"/>
  <c r="I847" i="4" s="1"/>
  <c r="J847" i="4" s="1"/>
  <c r="L847" i="4" s="1"/>
  <c r="R848" i="4"/>
  <c r="I848" i="4" s="1"/>
  <c r="J848" i="4" s="1"/>
  <c r="L848" i="4" s="1"/>
  <c r="R849" i="4"/>
  <c r="I849" i="4" s="1"/>
  <c r="J849" i="4" s="1"/>
  <c r="L849" i="4" s="1"/>
  <c r="R850" i="4"/>
  <c r="I850" i="4" s="1"/>
  <c r="J850" i="4" s="1"/>
  <c r="L850" i="4" s="1"/>
  <c r="R851" i="4"/>
  <c r="I851" i="4" s="1"/>
  <c r="J851" i="4" s="1"/>
  <c r="L851" i="4" s="1"/>
  <c r="R852" i="4"/>
  <c r="I852" i="4" s="1"/>
  <c r="J852" i="4" s="1"/>
  <c r="L852" i="4" s="1"/>
  <c r="R853" i="4"/>
  <c r="I853" i="4" s="1"/>
  <c r="J853" i="4" s="1"/>
  <c r="L853" i="4" s="1"/>
  <c r="R854" i="4"/>
  <c r="I854" i="4" s="1"/>
  <c r="J854" i="4" s="1"/>
  <c r="L854" i="4" s="1"/>
  <c r="R855" i="4"/>
  <c r="I855" i="4" s="1"/>
  <c r="J855" i="4" s="1"/>
  <c r="L855" i="4" s="1"/>
  <c r="R856" i="4"/>
  <c r="I856" i="4" s="1"/>
  <c r="J856" i="4" s="1"/>
  <c r="L856" i="4" s="1"/>
  <c r="R857" i="4"/>
  <c r="I857" i="4" s="1"/>
  <c r="J857" i="4" s="1"/>
  <c r="L857" i="4" s="1"/>
  <c r="R858" i="4"/>
  <c r="I858" i="4" s="1"/>
  <c r="J858" i="4" s="1"/>
  <c r="L858" i="4" s="1"/>
  <c r="R859" i="4"/>
  <c r="I859" i="4" s="1"/>
  <c r="J859" i="4" s="1"/>
  <c r="L859" i="4" s="1"/>
  <c r="R860" i="4"/>
  <c r="I860" i="4" s="1"/>
  <c r="J860" i="4" s="1"/>
  <c r="L860" i="4" s="1"/>
  <c r="R861" i="4"/>
  <c r="I861" i="4" s="1"/>
  <c r="J861" i="4" s="1"/>
  <c r="L861" i="4" s="1"/>
  <c r="R862" i="4"/>
  <c r="I862" i="4" s="1"/>
  <c r="J862" i="4" s="1"/>
  <c r="L862" i="4" s="1"/>
  <c r="R863" i="4"/>
  <c r="I863" i="4" s="1"/>
  <c r="J863" i="4" s="1"/>
  <c r="L863" i="4" s="1"/>
  <c r="R864" i="4"/>
  <c r="I864" i="4" s="1"/>
  <c r="J864" i="4" s="1"/>
  <c r="L864" i="4" s="1"/>
  <c r="R865" i="4"/>
  <c r="I865" i="4" s="1"/>
  <c r="J865" i="4" s="1"/>
  <c r="L865" i="4" s="1"/>
  <c r="R866" i="4"/>
  <c r="I866" i="4" s="1"/>
  <c r="J866" i="4" s="1"/>
  <c r="L866" i="4" s="1"/>
  <c r="R867" i="4"/>
  <c r="I867" i="4" s="1"/>
  <c r="J867" i="4" s="1"/>
  <c r="L867" i="4" s="1"/>
  <c r="R868" i="4"/>
  <c r="I868" i="4" s="1"/>
  <c r="J868" i="4" s="1"/>
  <c r="L868" i="4" s="1"/>
  <c r="R869" i="4"/>
  <c r="I869" i="4" s="1"/>
  <c r="J869" i="4" s="1"/>
  <c r="L869" i="4" s="1"/>
  <c r="R870" i="4"/>
  <c r="I870" i="4" s="1"/>
  <c r="J870" i="4" s="1"/>
  <c r="L870" i="4" s="1"/>
  <c r="R871" i="4"/>
  <c r="I871" i="4" s="1"/>
  <c r="J871" i="4" s="1"/>
  <c r="L871" i="4" s="1"/>
  <c r="R872" i="4"/>
  <c r="I872" i="4" s="1"/>
  <c r="J872" i="4" s="1"/>
  <c r="L872" i="4" s="1"/>
  <c r="R873" i="4"/>
  <c r="I873" i="4" s="1"/>
  <c r="J873" i="4" s="1"/>
  <c r="L873" i="4" s="1"/>
  <c r="R874" i="4"/>
  <c r="I874" i="4" s="1"/>
  <c r="J874" i="4" s="1"/>
  <c r="L874" i="4" s="1"/>
  <c r="R875" i="4"/>
  <c r="I875" i="4" s="1"/>
  <c r="J875" i="4" s="1"/>
  <c r="L875" i="4" s="1"/>
  <c r="R876" i="4"/>
  <c r="I876" i="4" s="1"/>
  <c r="J876" i="4" s="1"/>
  <c r="L876" i="4" s="1"/>
  <c r="R877" i="4"/>
  <c r="I877" i="4" s="1"/>
  <c r="J877" i="4" s="1"/>
  <c r="L877" i="4" s="1"/>
  <c r="R878" i="4"/>
  <c r="I878" i="4" s="1"/>
  <c r="J878" i="4" s="1"/>
  <c r="L878" i="4" s="1"/>
  <c r="R879" i="4"/>
  <c r="I879" i="4" s="1"/>
  <c r="J879" i="4" s="1"/>
  <c r="L879" i="4" s="1"/>
  <c r="R880" i="4"/>
  <c r="I880" i="4" s="1"/>
  <c r="J880" i="4" s="1"/>
  <c r="L880" i="4" s="1"/>
  <c r="R881" i="4"/>
  <c r="I881" i="4" s="1"/>
  <c r="J881" i="4" s="1"/>
  <c r="L881" i="4" s="1"/>
  <c r="R882" i="4"/>
  <c r="I882" i="4" s="1"/>
  <c r="J882" i="4" s="1"/>
  <c r="L882" i="4" s="1"/>
  <c r="R883" i="4"/>
  <c r="I883" i="4" s="1"/>
  <c r="J883" i="4" s="1"/>
  <c r="L883" i="4" s="1"/>
  <c r="R884" i="4"/>
  <c r="I884" i="4" s="1"/>
  <c r="J884" i="4" s="1"/>
  <c r="L884" i="4" s="1"/>
  <c r="R885" i="4"/>
  <c r="I885" i="4" s="1"/>
  <c r="J885" i="4" s="1"/>
  <c r="L885" i="4" s="1"/>
  <c r="R886" i="4"/>
  <c r="I886" i="4" s="1"/>
  <c r="J886" i="4" s="1"/>
  <c r="L886" i="4" s="1"/>
  <c r="R887" i="4"/>
  <c r="I887" i="4" s="1"/>
  <c r="J887" i="4" s="1"/>
  <c r="L887" i="4" s="1"/>
  <c r="R888" i="4"/>
  <c r="I888" i="4" s="1"/>
  <c r="J888" i="4" s="1"/>
  <c r="L888" i="4" s="1"/>
  <c r="R889" i="4"/>
  <c r="I889" i="4" s="1"/>
  <c r="J889" i="4" s="1"/>
  <c r="L889" i="4" s="1"/>
  <c r="R890" i="4"/>
  <c r="I890" i="4" s="1"/>
  <c r="J890" i="4" s="1"/>
  <c r="L890" i="4" s="1"/>
  <c r="R891" i="4"/>
  <c r="I891" i="4" s="1"/>
  <c r="J891" i="4" s="1"/>
  <c r="L891" i="4" s="1"/>
  <c r="R892" i="4"/>
  <c r="I892" i="4" s="1"/>
  <c r="J892" i="4" s="1"/>
  <c r="L892" i="4" s="1"/>
  <c r="R893" i="4"/>
  <c r="I893" i="4" s="1"/>
  <c r="J893" i="4" s="1"/>
  <c r="L893" i="4" s="1"/>
  <c r="R894" i="4"/>
  <c r="I894" i="4" s="1"/>
  <c r="J894" i="4" s="1"/>
  <c r="L894" i="4" s="1"/>
  <c r="R895" i="4"/>
  <c r="I895" i="4" s="1"/>
  <c r="J895" i="4" s="1"/>
  <c r="L895" i="4" s="1"/>
  <c r="R896" i="4"/>
  <c r="I896" i="4" s="1"/>
  <c r="J896" i="4" s="1"/>
  <c r="L896" i="4" s="1"/>
  <c r="R897" i="4"/>
  <c r="I897" i="4" s="1"/>
  <c r="J897" i="4" s="1"/>
  <c r="L897" i="4" s="1"/>
  <c r="R898" i="4"/>
  <c r="I898" i="4" s="1"/>
  <c r="J898" i="4" s="1"/>
  <c r="L898" i="4" s="1"/>
  <c r="R899" i="4"/>
  <c r="I899" i="4" s="1"/>
  <c r="J899" i="4" s="1"/>
  <c r="L899" i="4" s="1"/>
  <c r="R900" i="4"/>
  <c r="I900" i="4" s="1"/>
  <c r="J900" i="4" s="1"/>
  <c r="L900" i="4" s="1"/>
  <c r="R901" i="4"/>
  <c r="I901" i="4" s="1"/>
  <c r="J901" i="4" s="1"/>
  <c r="L901" i="4" s="1"/>
  <c r="R902" i="4"/>
  <c r="I902" i="4" s="1"/>
  <c r="J902" i="4" s="1"/>
  <c r="L902" i="4" s="1"/>
  <c r="R903" i="4"/>
  <c r="I903" i="4" s="1"/>
  <c r="J903" i="4" s="1"/>
  <c r="L903" i="4" s="1"/>
  <c r="R904" i="4"/>
  <c r="I904" i="4" s="1"/>
  <c r="J904" i="4" s="1"/>
  <c r="L904" i="4" s="1"/>
  <c r="R905" i="4"/>
  <c r="I905" i="4" s="1"/>
  <c r="J905" i="4" s="1"/>
  <c r="L905" i="4" s="1"/>
  <c r="R906" i="4"/>
  <c r="I906" i="4" s="1"/>
  <c r="J906" i="4" s="1"/>
  <c r="L906" i="4" s="1"/>
  <c r="R907" i="4"/>
  <c r="I907" i="4" s="1"/>
  <c r="J907" i="4" s="1"/>
  <c r="L907" i="4" s="1"/>
  <c r="R908" i="4"/>
  <c r="I908" i="4" s="1"/>
  <c r="J908" i="4" s="1"/>
  <c r="L908" i="4" s="1"/>
  <c r="R909" i="4"/>
  <c r="I909" i="4" s="1"/>
  <c r="J909" i="4" s="1"/>
  <c r="L909" i="4" s="1"/>
  <c r="R910" i="4"/>
  <c r="I910" i="4" s="1"/>
  <c r="J910" i="4" s="1"/>
  <c r="L910" i="4" s="1"/>
  <c r="R911" i="4"/>
  <c r="I911" i="4" s="1"/>
  <c r="J911" i="4" s="1"/>
  <c r="L911" i="4" s="1"/>
  <c r="R912" i="4"/>
  <c r="I912" i="4" s="1"/>
  <c r="J912" i="4" s="1"/>
  <c r="L912" i="4" s="1"/>
  <c r="R913" i="4"/>
  <c r="I913" i="4" s="1"/>
  <c r="J913" i="4" s="1"/>
  <c r="L913" i="4" s="1"/>
  <c r="R914" i="4"/>
  <c r="I914" i="4" s="1"/>
  <c r="J914" i="4" s="1"/>
  <c r="L914" i="4" s="1"/>
  <c r="R915" i="4"/>
  <c r="I915" i="4" s="1"/>
  <c r="J915" i="4" s="1"/>
  <c r="L915" i="4" s="1"/>
  <c r="R916" i="4"/>
  <c r="I916" i="4" s="1"/>
  <c r="J916" i="4" s="1"/>
  <c r="L916" i="4" s="1"/>
  <c r="R917" i="4"/>
  <c r="I917" i="4" s="1"/>
  <c r="J917" i="4" s="1"/>
  <c r="L917" i="4" s="1"/>
  <c r="R918" i="4"/>
  <c r="I918" i="4" s="1"/>
  <c r="J918" i="4" s="1"/>
  <c r="L918" i="4" s="1"/>
  <c r="R919" i="4"/>
  <c r="I919" i="4" s="1"/>
  <c r="J919" i="4" s="1"/>
  <c r="L919" i="4" s="1"/>
  <c r="R920" i="4"/>
  <c r="I920" i="4" s="1"/>
  <c r="J920" i="4" s="1"/>
  <c r="L920" i="4" s="1"/>
  <c r="R921" i="4"/>
  <c r="I921" i="4" s="1"/>
  <c r="J921" i="4" s="1"/>
  <c r="L921" i="4" s="1"/>
  <c r="R922" i="4"/>
  <c r="I922" i="4" s="1"/>
  <c r="J922" i="4" s="1"/>
  <c r="L922" i="4" s="1"/>
  <c r="R923" i="4"/>
  <c r="I923" i="4" s="1"/>
  <c r="J923" i="4" s="1"/>
  <c r="L923" i="4" s="1"/>
  <c r="R924" i="4"/>
  <c r="I924" i="4" s="1"/>
  <c r="J924" i="4" s="1"/>
  <c r="L924" i="4" s="1"/>
  <c r="R925" i="4"/>
  <c r="I925" i="4" s="1"/>
  <c r="J925" i="4" s="1"/>
  <c r="L925" i="4" s="1"/>
  <c r="R926" i="4"/>
  <c r="I926" i="4" s="1"/>
  <c r="J926" i="4" s="1"/>
  <c r="L926" i="4" s="1"/>
  <c r="R927" i="4"/>
  <c r="I927" i="4" s="1"/>
  <c r="J927" i="4" s="1"/>
  <c r="L927" i="4" s="1"/>
  <c r="R928" i="4"/>
  <c r="I928" i="4" s="1"/>
  <c r="J928" i="4" s="1"/>
  <c r="L928" i="4" s="1"/>
  <c r="R929" i="4"/>
  <c r="I929" i="4" s="1"/>
  <c r="J929" i="4" s="1"/>
  <c r="L929" i="4" s="1"/>
  <c r="R930" i="4"/>
  <c r="I930" i="4" s="1"/>
  <c r="J930" i="4" s="1"/>
  <c r="L930" i="4" s="1"/>
  <c r="R931" i="4"/>
  <c r="I931" i="4" s="1"/>
  <c r="J931" i="4" s="1"/>
  <c r="L931" i="4" s="1"/>
  <c r="R932" i="4"/>
  <c r="I932" i="4" s="1"/>
  <c r="J932" i="4" s="1"/>
  <c r="L932" i="4" s="1"/>
  <c r="R933" i="4"/>
  <c r="I933" i="4" s="1"/>
  <c r="J933" i="4" s="1"/>
  <c r="L933" i="4" s="1"/>
  <c r="R934" i="4"/>
  <c r="I934" i="4" s="1"/>
  <c r="J934" i="4" s="1"/>
  <c r="L934" i="4" s="1"/>
  <c r="R935" i="4"/>
  <c r="I935" i="4" s="1"/>
  <c r="J935" i="4" s="1"/>
  <c r="L935" i="4" s="1"/>
  <c r="R936" i="4"/>
  <c r="I936" i="4" s="1"/>
  <c r="J936" i="4" s="1"/>
  <c r="L936" i="4" s="1"/>
  <c r="R937" i="4"/>
  <c r="I937" i="4" s="1"/>
  <c r="J937" i="4" s="1"/>
  <c r="L937" i="4" s="1"/>
  <c r="R938" i="4"/>
  <c r="I938" i="4" s="1"/>
  <c r="J938" i="4" s="1"/>
  <c r="L938" i="4" s="1"/>
  <c r="R939" i="4"/>
  <c r="I939" i="4" s="1"/>
  <c r="J939" i="4" s="1"/>
  <c r="L939" i="4" s="1"/>
  <c r="R940" i="4"/>
  <c r="I940" i="4" s="1"/>
  <c r="J940" i="4" s="1"/>
  <c r="L940" i="4" s="1"/>
  <c r="R941" i="4"/>
  <c r="I941" i="4" s="1"/>
  <c r="J941" i="4" s="1"/>
  <c r="L941" i="4" s="1"/>
  <c r="R942" i="4"/>
  <c r="I942" i="4" s="1"/>
  <c r="J942" i="4" s="1"/>
  <c r="L942" i="4" s="1"/>
  <c r="R943" i="4"/>
  <c r="I943" i="4" s="1"/>
  <c r="J943" i="4" s="1"/>
  <c r="L943" i="4" s="1"/>
  <c r="R944" i="4"/>
  <c r="I944" i="4" s="1"/>
  <c r="J944" i="4" s="1"/>
  <c r="L944" i="4" s="1"/>
  <c r="R945" i="4"/>
  <c r="I945" i="4" s="1"/>
  <c r="J945" i="4" s="1"/>
  <c r="L945" i="4" s="1"/>
  <c r="R946" i="4"/>
  <c r="I946" i="4" s="1"/>
  <c r="J946" i="4" s="1"/>
  <c r="L946" i="4" s="1"/>
  <c r="R947" i="4"/>
  <c r="I947" i="4" s="1"/>
  <c r="J947" i="4" s="1"/>
  <c r="L947" i="4" s="1"/>
  <c r="R948" i="4"/>
  <c r="I948" i="4" s="1"/>
  <c r="J948" i="4" s="1"/>
  <c r="L948" i="4" s="1"/>
  <c r="R949" i="4"/>
  <c r="I949" i="4" s="1"/>
  <c r="J949" i="4" s="1"/>
  <c r="L949" i="4" s="1"/>
  <c r="R950" i="4"/>
  <c r="I950" i="4" s="1"/>
  <c r="J950" i="4" s="1"/>
  <c r="L950" i="4" s="1"/>
  <c r="R951" i="4"/>
  <c r="I951" i="4" s="1"/>
  <c r="J951" i="4" s="1"/>
  <c r="L951" i="4" s="1"/>
  <c r="R952" i="4"/>
  <c r="I952" i="4" s="1"/>
  <c r="J952" i="4" s="1"/>
  <c r="L952" i="4" s="1"/>
  <c r="R953" i="4"/>
  <c r="I953" i="4" s="1"/>
  <c r="J953" i="4" s="1"/>
  <c r="L953" i="4" s="1"/>
  <c r="R954" i="4"/>
  <c r="I954" i="4" s="1"/>
  <c r="J954" i="4" s="1"/>
  <c r="L954" i="4" s="1"/>
  <c r="R955" i="4"/>
  <c r="I955" i="4" s="1"/>
  <c r="J955" i="4" s="1"/>
  <c r="L955" i="4" s="1"/>
  <c r="R956" i="4"/>
  <c r="I956" i="4" s="1"/>
  <c r="J956" i="4" s="1"/>
  <c r="L956" i="4" s="1"/>
  <c r="R957" i="4"/>
  <c r="I957" i="4" s="1"/>
  <c r="J957" i="4" s="1"/>
  <c r="L957" i="4" s="1"/>
  <c r="R958" i="4"/>
  <c r="I958" i="4" s="1"/>
  <c r="J958" i="4" s="1"/>
  <c r="L958" i="4" s="1"/>
  <c r="R959" i="4"/>
  <c r="I959" i="4" s="1"/>
  <c r="J959" i="4" s="1"/>
  <c r="L959" i="4" s="1"/>
  <c r="R960" i="4"/>
  <c r="I960" i="4" s="1"/>
  <c r="J960" i="4" s="1"/>
  <c r="L960" i="4" s="1"/>
  <c r="R961" i="4"/>
  <c r="I961" i="4" s="1"/>
  <c r="J961" i="4" s="1"/>
  <c r="L961" i="4" s="1"/>
  <c r="R962" i="4"/>
  <c r="I962" i="4" s="1"/>
  <c r="J962" i="4" s="1"/>
  <c r="L962" i="4" s="1"/>
  <c r="R963" i="4"/>
  <c r="I963" i="4" s="1"/>
  <c r="J963" i="4" s="1"/>
  <c r="L963" i="4" s="1"/>
  <c r="R964" i="4"/>
  <c r="I964" i="4" s="1"/>
  <c r="J964" i="4" s="1"/>
  <c r="L964" i="4" s="1"/>
  <c r="R965" i="4"/>
  <c r="I965" i="4" s="1"/>
  <c r="J965" i="4" s="1"/>
  <c r="L965" i="4" s="1"/>
  <c r="R966" i="4"/>
  <c r="I966" i="4" s="1"/>
  <c r="J966" i="4" s="1"/>
  <c r="L966" i="4" s="1"/>
  <c r="R967" i="4"/>
  <c r="I967" i="4" s="1"/>
  <c r="J967" i="4" s="1"/>
  <c r="L967" i="4" s="1"/>
  <c r="R968" i="4"/>
  <c r="I968" i="4" s="1"/>
  <c r="J968" i="4" s="1"/>
  <c r="L968" i="4" s="1"/>
  <c r="R969" i="4"/>
  <c r="I969" i="4" s="1"/>
  <c r="J969" i="4" s="1"/>
  <c r="L969" i="4" s="1"/>
  <c r="R970" i="4"/>
  <c r="I970" i="4" s="1"/>
  <c r="J970" i="4" s="1"/>
  <c r="L970" i="4" s="1"/>
  <c r="R971" i="4"/>
  <c r="I971" i="4" s="1"/>
  <c r="J971" i="4" s="1"/>
  <c r="L971" i="4" s="1"/>
  <c r="R972" i="4"/>
  <c r="I972" i="4" s="1"/>
  <c r="J972" i="4" s="1"/>
  <c r="L972" i="4" s="1"/>
  <c r="R973" i="4"/>
  <c r="I973" i="4" s="1"/>
  <c r="J973" i="4" s="1"/>
  <c r="L973" i="4" s="1"/>
  <c r="R974" i="4"/>
  <c r="I974" i="4" s="1"/>
  <c r="J974" i="4" s="1"/>
  <c r="L974" i="4" s="1"/>
  <c r="R975" i="4"/>
  <c r="I975" i="4" s="1"/>
  <c r="J975" i="4" s="1"/>
  <c r="L975" i="4" s="1"/>
  <c r="R976" i="4"/>
  <c r="I976" i="4" s="1"/>
  <c r="J976" i="4" s="1"/>
  <c r="L976" i="4" s="1"/>
  <c r="R977" i="4"/>
  <c r="I977" i="4" s="1"/>
  <c r="J977" i="4" s="1"/>
  <c r="L977" i="4" s="1"/>
  <c r="R978" i="4"/>
  <c r="I978" i="4" s="1"/>
  <c r="J978" i="4" s="1"/>
  <c r="L978" i="4" s="1"/>
  <c r="R979" i="4"/>
  <c r="I979" i="4" s="1"/>
  <c r="J979" i="4" s="1"/>
  <c r="L979" i="4" s="1"/>
  <c r="R980" i="4"/>
  <c r="I980" i="4" s="1"/>
  <c r="J980" i="4" s="1"/>
  <c r="L980" i="4" s="1"/>
  <c r="R981" i="4"/>
  <c r="I981" i="4" s="1"/>
  <c r="J981" i="4" s="1"/>
  <c r="L981" i="4" s="1"/>
  <c r="R982" i="4"/>
  <c r="I982" i="4" s="1"/>
  <c r="J982" i="4" s="1"/>
  <c r="L982" i="4" s="1"/>
  <c r="R983" i="4"/>
  <c r="I983" i="4" s="1"/>
  <c r="J983" i="4" s="1"/>
  <c r="L983" i="4" s="1"/>
  <c r="R984" i="4"/>
  <c r="I984" i="4" s="1"/>
  <c r="J984" i="4" s="1"/>
  <c r="L984" i="4" s="1"/>
  <c r="R985" i="4"/>
  <c r="I985" i="4" s="1"/>
  <c r="J985" i="4" s="1"/>
  <c r="L985" i="4" s="1"/>
  <c r="R986" i="4"/>
  <c r="I986" i="4" s="1"/>
  <c r="J986" i="4" s="1"/>
  <c r="L986" i="4" s="1"/>
  <c r="R987" i="4"/>
  <c r="I987" i="4" s="1"/>
  <c r="J987" i="4" s="1"/>
  <c r="L987" i="4" s="1"/>
  <c r="R988" i="4"/>
  <c r="I988" i="4" s="1"/>
  <c r="J988" i="4" s="1"/>
  <c r="L988" i="4" s="1"/>
  <c r="R989" i="4"/>
  <c r="I989" i="4" s="1"/>
  <c r="J989" i="4" s="1"/>
  <c r="L989" i="4" s="1"/>
  <c r="R990" i="4"/>
  <c r="I990" i="4" s="1"/>
  <c r="J990" i="4" s="1"/>
  <c r="L990" i="4" s="1"/>
  <c r="R991" i="4"/>
  <c r="I991" i="4" s="1"/>
  <c r="J991" i="4" s="1"/>
  <c r="L991" i="4" s="1"/>
  <c r="R992" i="4"/>
  <c r="I992" i="4" s="1"/>
  <c r="J992" i="4" s="1"/>
  <c r="L992" i="4" s="1"/>
  <c r="R993" i="4"/>
  <c r="I993" i="4" s="1"/>
  <c r="J993" i="4" s="1"/>
  <c r="L993" i="4" s="1"/>
  <c r="R994" i="4"/>
  <c r="I994" i="4" s="1"/>
  <c r="J994" i="4" s="1"/>
  <c r="L994" i="4" s="1"/>
  <c r="R995" i="4"/>
  <c r="I995" i="4" s="1"/>
  <c r="J995" i="4" s="1"/>
  <c r="L995" i="4" s="1"/>
  <c r="R996" i="4"/>
  <c r="I996" i="4" s="1"/>
  <c r="J996" i="4" s="1"/>
  <c r="L996" i="4" s="1"/>
  <c r="R997" i="4"/>
  <c r="I997" i="4" s="1"/>
  <c r="J997" i="4" s="1"/>
  <c r="L997" i="4" s="1"/>
  <c r="R998" i="4"/>
  <c r="I998" i="4" s="1"/>
  <c r="J998" i="4" s="1"/>
  <c r="L998" i="4" s="1"/>
  <c r="R999" i="4"/>
  <c r="I999" i="4" s="1"/>
  <c r="J999" i="4" s="1"/>
  <c r="L999" i="4" s="1"/>
  <c r="R1000" i="4"/>
  <c r="I1000" i="4" s="1"/>
  <c r="J1000" i="4" s="1"/>
  <c r="L1000" i="4" s="1"/>
  <c r="R1001" i="4"/>
  <c r="I1001" i="4" s="1"/>
  <c r="J1001" i="4" s="1"/>
  <c r="L1001" i="4" s="1"/>
  <c r="R1002" i="4"/>
  <c r="I1002" i="4" s="1"/>
  <c r="J1002" i="4" s="1"/>
  <c r="L1002" i="4" s="1"/>
  <c r="R1003" i="4"/>
  <c r="I1003" i="4" s="1"/>
  <c r="J1003" i="4" s="1"/>
  <c r="L1003" i="4" s="1"/>
  <c r="R1004" i="4"/>
  <c r="I1004" i="4" s="1"/>
  <c r="J1004" i="4" s="1"/>
  <c r="L1004" i="4" s="1"/>
  <c r="R1005" i="4"/>
  <c r="I1005" i="4" s="1"/>
  <c r="J1005" i="4" s="1"/>
  <c r="L1005" i="4" s="1"/>
  <c r="R1006" i="4"/>
  <c r="I1006" i="4" s="1"/>
  <c r="J1006" i="4" s="1"/>
  <c r="L1006" i="4" s="1"/>
  <c r="R1007" i="4"/>
  <c r="I1007" i="4" s="1"/>
  <c r="J1007" i="4" s="1"/>
  <c r="L1007" i="4" s="1"/>
  <c r="R1008" i="4"/>
  <c r="I1008" i="4" s="1"/>
  <c r="J1008" i="4" s="1"/>
  <c r="L1008" i="4" s="1"/>
  <c r="R1009" i="4"/>
  <c r="I1009" i="4" s="1"/>
  <c r="J1009" i="4" s="1"/>
  <c r="L1009" i="4" s="1"/>
  <c r="R1010" i="4"/>
  <c r="I1010" i="4" s="1"/>
  <c r="J1010" i="4" s="1"/>
  <c r="L1010" i="4" s="1"/>
  <c r="R1011" i="4"/>
  <c r="I1011" i="4" s="1"/>
  <c r="J1011" i="4" s="1"/>
  <c r="L1011" i="4" s="1"/>
  <c r="R1012" i="4"/>
  <c r="I1012" i="4" s="1"/>
  <c r="J1012" i="4" s="1"/>
  <c r="L1012" i="4" s="1"/>
  <c r="R1013" i="4"/>
  <c r="I1013" i="4" s="1"/>
  <c r="J1013" i="4" s="1"/>
  <c r="L1013" i="4" s="1"/>
  <c r="R1014" i="4"/>
  <c r="I1014" i="4" s="1"/>
  <c r="J1014" i="4" s="1"/>
  <c r="L1014" i="4" s="1"/>
  <c r="R1015" i="4"/>
  <c r="I1015" i="4" s="1"/>
  <c r="J1015" i="4" s="1"/>
  <c r="L1015" i="4" s="1"/>
  <c r="R1016" i="4"/>
  <c r="I1016" i="4" s="1"/>
  <c r="J1016" i="4" s="1"/>
  <c r="L1016" i="4" s="1"/>
  <c r="R1017" i="4"/>
  <c r="I1017" i="4" s="1"/>
  <c r="J1017" i="4" s="1"/>
  <c r="L1017" i="4" s="1"/>
  <c r="R1018" i="4"/>
  <c r="I1018" i="4" s="1"/>
  <c r="J1018" i="4" s="1"/>
  <c r="L1018" i="4" s="1"/>
  <c r="R1019" i="4"/>
  <c r="I1019" i="4" s="1"/>
  <c r="J1019" i="4" s="1"/>
  <c r="L1019" i="4" s="1"/>
  <c r="R1020" i="4"/>
  <c r="I1020" i="4" s="1"/>
  <c r="J1020" i="4" s="1"/>
  <c r="L1020" i="4" s="1"/>
  <c r="R1021" i="4"/>
  <c r="I1021" i="4" s="1"/>
  <c r="J1021" i="4" s="1"/>
  <c r="L1021" i="4" s="1"/>
  <c r="R1022" i="4"/>
  <c r="I1022" i="4" s="1"/>
  <c r="J1022" i="4" s="1"/>
  <c r="L1022" i="4" s="1"/>
  <c r="R1023" i="4"/>
  <c r="I1023" i="4" s="1"/>
  <c r="J1023" i="4" s="1"/>
  <c r="L1023" i="4" s="1"/>
  <c r="R1024" i="4"/>
  <c r="I1024" i="4" s="1"/>
  <c r="J1024" i="4" s="1"/>
  <c r="L1024" i="4" s="1"/>
  <c r="R1025" i="4"/>
  <c r="I1025" i="4" s="1"/>
  <c r="J1025" i="4" s="1"/>
  <c r="L1025" i="4" s="1"/>
  <c r="R1026" i="4"/>
  <c r="I1026" i="4" s="1"/>
  <c r="J1026" i="4" s="1"/>
  <c r="L1026" i="4" s="1"/>
  <c r="R1027" i="4"/>
  <c r="I1027" i="4" s="1"/>
  <c r="J1027" i="4" s="1"/>
  <c r="L1027" i="4" s="1"/>
  <c r="R1028" i="4"/>
  <c r="I1028" i="4" s="1"/>
  <c r="J1028" i="4" s="1"/>
  <c r="L1028" i="4" s="1"/>
  <c r="R1029" i="4"/>
  <c r="I1029" i="4" s="1"/>
  <c r="J1029" i="4" s="1"/>
  <c r="L1029" i="4" s="1"/>
  <c r="R1030" i="4"/>
  <c r="I1030" i="4" s="1"/>
  <c r="J1030" i="4" s="1"/>
  <c r="L1030" i="4" s="1"/>
  <c r="R1031" i="4"/>
  <c r="I1031" i="4" s="1"/>
  <c r="J1031" i="4" s="1"/>
  <c r="L1031" i="4" s="1"/>
  <c r="R1032" i="4"/>
  <c r="I1032" i="4" s="1"/>
  <c r="J1032" i="4" s="1"/>
  <c r="L1032" i="4" s="1"/>
  <c r="R1033" i="4"/>
  <c r="I1033" i="4" s="1"/>
  <c r="J1033" i="4" s="1"/>
  <c r="L1033" i="4" s="1"/>
  <c r="R1034" i="4"/>
  <c r="I1034" i="4" s="1"/>
  <c r="J1034" i="4" s="1"/>
  <c r="L1034" i="4" s="1"/>
  <c r="R1035" i="4"/>
  <c r="I1035" i="4" s="1"/>
  <c r="J1035" i="4" s="1"/>
  <c r="L1035" i="4" s="1"/>
  <c r="R1036" i="4"/>
  <c r="I1036" i="4" s="1"/>
  <c r="J1036" i="4" s="1"/>
  <c r="L1036" i="4" s="1"/>
  <c r="R1037" i="4"/>
  <c r="I1037" i="4" s="1"/>
  <c r="J1037" i="4" s="1"/>
  <c r="L1037" i="4" s="1"/>
  <c r="R1038" i="4"/>
  <c r="I1038" i="4" s="1"/>
  <c r="J1038" i="4" s="1"/>
  <c r="L1038" i="4" s="1"/>
  <c r="R1039" i="4"/>
  <c r="I1039" i="4" s="1"/>
  <c r="J1039" i="4" s="1"/>
  <c r="L1039" i="4" s="1"/>
  <c r="R1040" i="4"/>
  <c r="I1040" i="4" s="1"/>
  <c r="J1040" i="4" s="1"/>
  <c r="L1040" i="4" s="1"/>
  <c r="R1041" i="4"/>
  <c r="I1041" i="4" s="1"/>
  <c r="J1041" i="4" s="1"/>
  <c r="L1041" i="4" s="1"/>
  <c r="R1042" i="4"/>
  <c r="I1042" i="4" s="1"/>
  <c r="J1042" i="4" s="1"/>
  <c r="L1042" i="4" s="1"/>
  <c r="R1043" i="4"/>
  <c r="I1043" i="4" s="1"/>
  <c r="J1043" i="4" s="1"/>
  <c r="L1043" i="4" s="1"/>
  <c r="R1044" i="4"/>
  <c r="I1044" i="4" s="1"/>
  <c r="J1044" i="4" s="1"/>
  <c r="L1044" i="4" s="1"/>
  <c r="R1045" i="4"/>
  <c r="I1045" i="4" s="1"/>
  <c r="J1045" i="4" s="1"/>
  <c r="L1045" i="4" s="1"/>
  <c r="R1046" i="4"/>
  <c r="I1046" i="4" s="1"/>
  <c r="J1046" i="4" s="1"/>
  <c r="L1046" i="4" s="1"/>
  <c r="R1047" i="4"/>
  <c r="I1047" i="4" s="1"/>
  <c r="J1047" i="4" s="1"/>
  <c r="L1047" i="4" s="1"/>
  <c r="R1048" i="4"/>
  <c r="I1048" i="4" s="1"/>
  <c r="J1048" i="4" s="1"/>
  <c r="L1048" i="4" s="1"/>
  <c r="R1049" i="4"/>
  <c r="I1049" i="4" s="1"/>
  <c r="J1049" i="4" s="1"/>
  <c r="L1049" i="4" s="1"/>
  <c r="R1050" i="4"/>
  <c r="I1050" i="4" s="1"/>
  <c r="J1050" i="4" s="1"/>
  <c r="L1050" i="4" s="1"/>
  <c r="R1051" i="4"/>
  <c r="I1051" i="4" s="1"/>
  <c r="J1051" i="4" s="1"/>
  <c r="L1051" i="4" s="1"/>
  <c r="R1052" i="4"/>
  <c r="I1052" i="4" s="1"/>
  <c r="J1052" i="4" s="1"/>
  <c r="L1052" i="4" s="1"/>
  <c r="R1053" i="4"/>
  <c r="I1053" i="4" s="1"/>
  <c r="J1053" i="4" s="1"/>
  <c r="L1053" i="4" s="1"/>
  <c r="R1054" i="4"/>
  <c r="I1054" i="4" s="1"/>
  <c r="J1054" i="4" s="1"/>
  <c r="L1054" i="4" s="1"/>
  <c r="R1055" i="4"/>
  <c r="I1055" i="4" s="1"/>
  <c r="J1055" i="4" s="1"/>
  <c r="L1055" i="4" s="1"/>
  <c r="R1056" i="4"/>
  <c r="I1056" i="4" s="1"/>
  <c r="J1056" i="4" s="1"/>
  <c r="L1056" i="4" s="1"/>
  <c r="R1057" i="4"/>
  <c r="I1057" i="4" s="1"/>
  <c r="J1057" i="4" s="1"/>
  <c r="L1057" i="4" s="1"/>
  <c r="R1058" i="4"/>
  <c r="I1058" i="4" s="1"/>
  <c r="J1058" i="4" s="1"/>
  <c r="L1058" i="4" s="1"/>
  <c r="R1059" i="4"/>
  <c r="I1059" i="4" s="1"/>
  <c r="J1059" i="4" s="1"/>
  <c r="L1059" i="4" s="1"/>
  <c r="R1060" i="4"/>
  <c r="I1060" i="4" s="1"/>
  <c r="J1060" i="4" s="1"/>
  <c r="L1060" i="4" s="1"/>
  <c r="R1061" i="4"/>
  <c r="I1061" i="4" s="1"/>
  <c r="J1061" i="4" s="1"/>
  <c r="L1061" i="4" s="1"/>
  <c r="R1062" i="4"/>
  <c r="I1062" i="4" s="1"/>
  <c r="J1062" i="4" s="1"/>
  <c r="L1062" i="4" s="1"/>
  <c r="R1063" i="4"/>
  <c r="I1063" i="4" s="1"/>
  <c r="J1063" i="4" s="1"/>
  <c r="L1063" i="4" s="1"/>
  <c r="R1064" i="4"/>
  <c r="I1064" i="4" s="1"/>
  <c r="J1064" i="4" s="1"/>
  <c r="L1064" i="4" s="1"/>
  <c r="R1065" i="4"/>
  <c r="I1065" i="4" s="1"/>
  <c r="J1065" i="4" s="1"/>
  <c r="L1065" i="4" s="1"/>
  <c r="R1066" i="4"/>
  <c r="I1066" i="4" s="1"/>
  <c r="J1066" i="4" s="1"/>
  <c r="L1066" i="4" s="1"/>
  <c r="R1067" i="4"/>
  <c r="I1067" i="4" s="1"/>
  <c r="J1067" i="4" s="1"/>
  <c r="L1067" i="4" s="1"/>
  <c r="R1068" i="4"/>
  <c r="I1068" i="4" s="1"/>
  <c r="J1068" i="4" s="1"/>
  <c r="L1068" i="4" s="1"/>
  <c r="R1069" i="4"/>
  <c r="I1069" i="4" s="1"/>
  <c r="J1069" i="4" s="1"/>
  <c r="L1069" i="4" s="1"/>
  <c r="R1070" i="4"/>
  <c r="I1070" i="4" s="1"/>
  <c r="J1070" i="4" s="1"/>
  <c r="L1070" i="4" s="1"/>
  <c r="R1071" i="4"/>
  <c r="I1071" i="4" s="1"/>
  <c r="J1071" i="4" s="1"/>
  <c r="L1071" i="4" s="1"/>
  <c r="R1072" i="4"/>
  <c r="I1072" i="4" s="1"/>
  <c r="J1072" i="4" s="1"/>
  <c r="L1072" i="4" s="1"/>
  <c r="R1073" i="4"/>
  <c r="I1073" i="4" s="1"/>
  <c r="J1073" i="4" s="1"/>
  <c r="L1073" i="4" s="1"/>
  <c r="R1074" i="4"/>
  <c r="I1074" i="4" s="1"/>
  <c r="J1074" i="4" s="1"/>
  <c r="L1074" i="4" s="1"/>
  <c r="R1075" i="4"/>
  <c r="I1075" i="4" s="1"/>
  <c r="J1075" i="4" s="1"/>
  <c r="L1075" i="4" s="1"/>
  <c r="R1076" i="4"/>
  <c r="I1076" i="4" s="1"/>
  <c r="J1076" i="4" s="1"/>
  <c r="L1076" i="4" s="1"/>
  <c r="R1077" i="4"/>
  <c r="I1077" i="4" s="1"/>
  <c r="J1077" i="4" s="1"/>
  <c r="L1077" i="4" s="1"/>
  <c r="R1078" i="4"/>
  <c r="I1078" i="4" s="1"/>
  <c r="J1078" i="4" s="1"/>
  <c r="L1078" i="4" s="1"/>
  <c r="R1079" i="4"/>
  <c r="I1079" i="4" s="1"/>
  <c r="J1079" i="4" s="1"/>
  <c r="L1079" i="4" s="1"/>
  <c r="R1080" i="4"/>
  <c r="I1080" i="4" s="1"/>
  <c r="J1080" i="4" s="1"/>
  <c r="L1080" i="4" s="1"/>
  <c r="R1081" i="4"/>
  <c r="I1081" i="4" s="1"/>
  <c r="J1081" i="4" s="1"/>
  <c r="L1081" i="4" s="1"/>
  <c r="R1082" i="4"/>
  <c r="I1082" i="4" s="1"/>
  <c r="J1082" i="4" s="1"/>
  <c r="L1082" i="4" s="1"/>
  <c r="R1083" i="4"/>
  <c r="I1083" i="4" s="1"/>
  <c r="J1083" i="4" s="1"/>
  <c r="L1083" i="4" s="1"/>
  <c r="R1084" i="4"/>
  <c r="I1084" i="4" s="1"/>
  <c r="J1084" i="4" s="1"/>
  <c r="L1084" i="4" s="1"/>
  <c r="R1085" i="4"/>
  <c r="I1085" i="4" s="1"/>
  <c r="J1085" i="4" s="1"/>
  <c r="L1085" i="4" s="1"/>
  <c r="R1086" i="4"/>
  <c r="I1086" i="4" s="1"/>
  <c r="J1086" i="4" s="1"/>
  <c r="L1086" i="4" s="1"/>
  <c r="R1087" i="4"/>
  <c r="I1087" i="4" s="1"/>
  <c r="J1087" i="4" s="1"/>
  <c r="L1087" i="4" s="1"/>
  <c r="R1088" i="4"/>
  <c r="I1088" i="4" s="1"/>
  <c r="J1088" i="4" s="1"/>
  <c r="L1088" i="4" s="1"/>
  <c r="R1089" i="4"/>
  <c r="I1089" i="4" s="1"/>
  <c r="J1089" i="4" s="1"/>
  <c r="L1089" i="4" s="1"/>
  <c r="R1090" i="4"/>
  <c r="I1090" i="4" s="1"/>
  <c r="J1090" i="4" s="1"/>
  <c r="L1090" i="4" s="1"/>
  <c r="R1091" i="4"/>
  <c r="I1091" i="4" s="1"/>
  <c r="J1091" i="4" s="1"/>
  <c r="L1091" i="4" s="1"/>
  <c r="R1092" i="4"/>
  <c r="I1092" i="4" s="1"/>
  <c r="J1092" i="4" s="1"/>
  <c r="L1092" i="4" s="1"/>
  <c r="R1093" i="4"/>
  <c r="I1093" i="4" s="1"/>
  <c r="J1093" i="4" s="1"/>
  <c r="L1093" i="4" s="1"/>
  <c r="R1094" i="4"/>
  <c r="I1094" i="4" s="1"/>
  <c r="J1094" i="4" s="1"/>
  <c r="L1094" i="4" s="1"/>
  <c r="R1095" i="4"/>
  <c r="I1095" i="4" s="1"/>
  <c r="J1095" i="4" s="1"/>
  <c r="L1095" i="4" s="1"/>
  <c r="R1096" i="4"/>
  <c r="I1096" i="4" s="1"/>
  <c r="J1096" i="4" s="1"/>
  <c r="L1096" i="4" s="1"/>
  <c r="R1097" i="4"/>
  <c r="I1097" i="4" s="1"/>
  <c r="J1097" i="4" s="1"/>
  <c r="L1097" i="4" s="1"/>
  <c r="R1098" i="4"/>
  <c r="I1098" i="4" s="1"/>
  <c r="J1098" i="4" s="1"/>
  <c r="L1098" i="4" s="1"/>
  <c r="R1099" i="4"/>
  <c r="I1099" i="4" s="1"/>
  <c r="J1099" i="4" s="1"/>
  <c r="L1099" i="4" s="1"/>
  <c r="R1100" i="4"/>
  <c r="I1100" i="4" s="1"/>
  <c r="J1100" i="4" s="1"/>
  <c r="L1100" i="4" s="1"/>
  <c r="R1101" i="4"/>
  <c r="I1101" i="4" s="1"/>
  <c r="J1101" i="4" s="1"/>
  <c r="L1101" i="4" s="1"/>
  <c r="R1102" i="4"/>
  <c r="I1102" i="4" s="1"/>
  <c r="J1102" i="4" s="1"/>
  <c r="L1102" i="4" s="1"/>
  <c r="R1103" i="4"/>
  <c r="I1103" i="4" s="1"/>
  <c r="J1103" i="4" s="1"/>
  <c r="L1103" i="4" s="1"/>
  <c r="R1104" i="4"/>
  <c r="I1104" i="4" s="1"/>
  <c r="J1104" i="4" s="1"/>
  <c r="L1104" i="4" s="1"/>
  <c r="R1105" i="4"/>
  <c r="I1105" i="4" s="1"/>
  <c r="J1105" i="4" s="1"/>
  <c r="L1105" i="4" s="1"/>
  <c r="R1106" i="4"/>
  <c r="I1106" i="4" s="1"/>
  <c r="J1106" i="4" s="1"/>
  <c r="L1106" i="4" s="1"/>
  <c r="R1107" i="4"/>
  <c r="I1107" i="4" s="1"/>
  <c r="J1107" i="4" s="1"/>
  <c r="L1107" i="4" s="1"/>
  <c r="R1108" i="4"/>
  <c r="I1108" i="4" s="1"/>
  <c r="J1108" i="4" s="1"/>
  <c r="L1108" i="4" s="1"/>
  <c r="R1109" i="4"/>
  <c r="I1109" i="4" s="1"/>
  <c r="J1109" i="4" s="1"/>
  <c r="L1109" i="4" s="1"/>
  <c r="R1110" i="4"/>
  <c r="I1110" i="4" s="1"/>
  <c r="J1110" i="4" s="1"/>
  <c r="L1110" i="4" s="1"/>
  <c r="R1111" i="4"/>
  <c r="I1111" i="4" s="1"/>
  <c r="J1111" i="4" s="1"/>
  <c r="L1111" i="4" s="1"/>
  <c r="R1112" i="4"/>
  <c r="I1112" i="4" s="1"/>
  <c r="J1112" i="4" s="1"/>
  <c r="L1112" i="4" s="1"/>
  <c r="R1113" i="4"/>
  <c r="I1113" i="4" s="1"/>
  <c r="J1113" i="4" s="1"/>
  <c r="L1113" i="4" s="1"/>
  <c r="R1114" i="4"/>
  <c r="I1114" i="4" s="1"/>
  <c r="J1114" i="4" s="1"/>
  <c r="L1114" i="4" s="1"/>
  <c r="R1115" i="4"/>
  <c r="I1115" i="4" s="1"/>
  <c r="J1115" i="4" s="1"/>
  <c r="L1115" i="4" s="1"/>
  <c r="R1116" i="4"/>
  <c r="I1116" i="4" s="1"/>
  <c r="J1116" i="4" s="1"/>
  <c r="L1116" i="4" s="1"/>
  <c r="R1117" i="4"/>
  <c r="I1117" i="4" s="1"/>
  <c r="J1117" i="4" s="1"/>
  <c r="L1117" i="4" s="1"/>
  <c r="R1118" i="4"/>
  <c r="I1118" i="4" s="1"/>
  <c r="J1118" i="4" s="1"/>
  <c r="L1118" i="4" s="1"/>
  <c r="R1119" i="4"/>
  <c r="I1119" i="4" s="1"/>
  <c r="J1119" i="4" s="1"/>
  <c r="L1119" i="4" s="1"/>
  <c r="R1120" i="4"/>
  <c r="I1120" i="4" s="1"/>
  <c r="J1120" i="4" s="1"/>
  <c r="L1120" i="4" s="1"/>
  <c r="R1121" i="4"/>
  <c r="I1121" i="4" s="1"/>
  <c r="J1121" i="4" s="1"/>
  <c r="L1121" i="4" s="1"/>
  <c r="R1122" i="4"/>
  <c r="I1122" i="4" s="1"/>
  <c r="J1122" i="4" s="1"/>
  <c r="L1122" i="4" s="1"/>
  <c r="R1123" i="4"/>
  <c r="I1123" i="4" s="1"/>
  <c r="J1123" i="4" s="1"/>
  <c r="L1123" i="4" s="1"/>
  <c r="R1124" i="4"/>
  <c r="I1124" i="4" s="1"/>
  <c r="J1124" i="4" s="1"/>
  <c r="L1124" i="4" s="1"/>
  <c r="R1125" i="4"/>
  <c r="I1125" i="4" s="1"/>
  <c r="J1125" i="4" s="1"/>
  <c r="L1125" i="4" s="1"/>
  <c r="R1126" i="4"/>
  <c r="I1126" i="4" s="1"/>
  <c r="J1126" i="4" s="1"/>
  <c r="L1126" i="4" s="1"/>
  <c r="R1127" i="4"/>
  <c r="I1127" i="4" s="1"/>
  <c r="J1127" i="4" s="1"/>
  <c r="L1127" i="4" s="1"/>
  <c r="R1128" i="4"/>
  <c r="I1128" i="4" s="1"/>
  <c r="J1128" i="4" s="1"/>
  <c r="L1128" i="4" s="1"/>
  <c r="R1129" i="4"/>
  <c r="I1129" i="4" s="1"/>
  <c r="J1129" i="4" s="1"/>
  <c r="L1129" i="4" s="1"/>
  <c r="R1130" i="4"/>
  <c r="I1130" i="4" s="1"/>
  <c r="J1130" i="4" s="1"/>
  <c r="L1130" i="4" s="1"/>
  <c r="R1131" i="4"/>
  <c r="I1131" i="4" s="1"/>
  <c r="J1131" i="4" s="1"/>
  <c r="L1131" i="4" s="1"/>
  <c r="R1132" i="4"/>
  <c r="I1132" i="4" s="1"/>
  <c r="J1132" i="4" s="1"/>
  <c r="L1132" i="4" s="1"/>
  <c r="R1133" i="4"/>
  <c r="I1133" i="4" s="1"/>
  <c r="J1133" i="4" s="1"/>
  <c r="L1133" i="4" s="1"/>
  <c r="R1134" i="4"/>
  <c r="I1134" i="4" s="1"/>
  <c r="J1134" i="4" s="1"/>
  <c r="L1134" i="4" s="1"/>
  <c r="R1135" i="4"/>
  <c r="I1135" i="4" s="1"/>
  <c r="J1135" i="4" s="1"/>
  <c r="L1135" i="4" s="1"/>
  <c r="R1136" i="4"/>
  <c r="I1136" i="4" s="1"/>
  <c r="J1136" i="4" s="1"/>
  <c r="L1136" i="4" s="1"/>
  <c r="R1137" i="4"/>
  <c r="I1137" i="4" s="1"/>
  <c r="J1137" i="4" s="1"/>
  <c r="L1137" i="4" s="1"/>
  <c r="R1138" i="4"/>
  <c r="I1138" i="4" s="1"/>
  <c r="J1138" i="4" s="1"/>
  <c r="L1138" i="4" s="1"/>
  <c r="R1139" i="4"/>
  <c r="I1139" i="4" s="1"/>
  <c r="J1139" i="4" s="1"/>
  <c r="L1139" i="4" s="1"/>
  <c r="R1140" i="4"/>
  <c r="I1140" i="4" s="1"/>
  <c r="J1140" i="4" s="1"/>
  <c r="L1140" i="4" s="1"/>
  <c r="R1141" i="4"/>
  <c r="I1141" i="4" s="1"/>
  <c r="J1141" i="4" s="1"/>
  <c r="L1141" i="4" s="1"/>
  <c r="R1142" i="4"/>
  <c r="I1142" i="4" s="1"/>
  <c r="J1142" i="4" s="1"/>
  <c r="L1142" i="4" s="1"/>
  <c r="R1143" i="4"/>
  <c r="I1143" i="4" s="1"/>
  <c r="J1143" i="4" s="1"/>
  <c r="L1143" i="4" s="1"/>
  <c r="R1144" i="4"/>
  <c r="I1144" i="4" s="1"/>
  <c r="J1144" i="4" s="1"/>
  <c r="L1144" i="4" s="1"/>
  <c r="R1145" i="4"/>
  <c r="I1145" i="4" s="1"/>
  <c r="J1145" i="4" s="1"/>
  <c r="L1145" i="4" s="1"/>
  <c r="R1146" i="4"/>
  <c r="I1146" i="4" s="1"/>
  <c r="J1146" i="4" s="1"/>
  <c r="L1146" i="4" s="1"/>
  <c r="R1147" i="4"/>
  <c r="I1147" i="4" s="1"/>
  <c r="J1147" i="4" s="1"/>
  <c r="L1147" i="4" s="1"/>
  <c r="R1148" i="4"/>
  <c r="I1148" i="4" s="1"/>
  <c r="J1148" i="4" s="1"/>
  <c r="L1148" i="4" s="1"/>
  <c r="R1149" i="4"/>
  <c r="I1149" i="4" s="1"/>
  <c r="J1149" i="4" s="1"/>
  <c r="L1149" i="4" s="1"/>
  <c r="R1150" i="4"/>
  <c r="I1150" i="4" s="1"/>
  <c r="J1150" i="4" s="1"/>
  <c r="L1150" i="4" s="1"/>
  <c r="R1151" i="4"/>
  <c r="I1151" i="4" s="1"/>
  <c r="J1151" i="4" s="1"/>
  <c r="L1151" i="4" s="1"/>
  <c r="R1152" i="4"/>
  <c r="I1152" i="4" s="1"/>
  <c r="J1152" i="4" s="1"/>
  <c r="L1152" i="4" s="1"/>
  <c r="R1153" i="4"/>
  <c r="I1153" i="4" s="1"/>
  <c r="J1153" i="4" s="1"/>
  <c r="L1153" i="4" s="1"/>
  <c r="R1154" i="4"/>
  <c r="I1154" i="4" s="1"/>
  <c r="J1154" i="4" s="1"/>
  <c r="L1154" i="4" s="1"/>
  <c r="R1155" i="4"/>
  <c r="I1155" i="4" s="1"/>
  <c r="J1155" i="4" s="1"/>
  <c r="L1155" i="4" s="1"/>
  <c r="R1156" i="4"/>
  <c r="I1156" i="4" s="1"/>
  <c r="J1156" i="4" s="1"/>
  <c r="L1156" i="4" s="1"/>
  <c r="R1157" i="4"/>
  <c r="I1157" i="4" s="1"/>
  <c r="J1157" i="4" s="1"/>
  <c r="L1157" i="4" s="1"/>
  <c r="R1158" i="4"/>
  <c r="I1158" i="4" s="1"/>
  <c r="J1158" i="4" s="1"/>
  <c r="L1158" i="4" s="1"/>
  <c r="R1159" i="4"/>
  <c r="I1159" i="4" s="1"/>
  <c r="J1159" i="4" s="1"/>
  <c r="L1159" i="4" s="1"/>
  <c r="R1160" i="4"/>
  <c r="I1160" i="4" s="1"/>
  <c r="J1160" i="4" s="1"/>
  <c r="L1160" i="4" s="1"/>
  <c r="R1161" i="4"/>
  <c r="I1161" i="4" s="1"/>
  <c r="J1161" i="4" s="1"/>
  <c r="L1161" i="4" s="1"/>
  <c r="R1162" i="4"/>
  <c r="I1162" i="4" s="1"/>
  <c r="J1162" i="4" s="1"/>
  <c r="L1162" i="4" s="1"/>
  <c r="R1163" i="4"/>
  <c r="I1163" i="4" s="1"/>
  <c r="J1163" i="4" s="1"/>
  <c r="L1163" i="4" s="1"/>
  <c r="R1164" i="4"/>
  <c r="I1164" i="4" s="1"/>
  <c r="J1164" i="4" s="1"/>
  <c r="L1164" i="4" s="1"/>
  <c r="R1165" i="4"/>
  <c r="I1165" i="4" s="1"/>
  <c r="J1165" i="4" s="1"/>
  <c r="L1165" i="4" s="1"/>
  <c r="R1166" i="4"/>
  <c r="I1166" i="4" s="1"/>
  <c r="J1166" i="4" s="1"/>
  <c r="L1166" i="4" s="1"/>
  <c r="R1167" i="4"/>
  <c r="I1167" i="4" s="1"/>
  <c r="J1167" i="4" s="1"/>
  <c r="L1167" i="4" s="1"/>
  <c r="R1168" i="4"/>
  <c r="I1168" i="4" s="1"/>
  <c r="J1168" i="4" s="1"/>
  <c r="L1168" i="4" s="1"/>
  <c r="R1169" i="4"/>
  <c r="I1169" i="4" s="1"/>
  <c r="J1169" i="4" s="1"/>
  <c r="L1169" i="4" s="1"/>
  <c r="R1170" i="4"/>
  <c r="I1170" i="4" s="1"/>
  <c r="J1170" i="4" s="1"/>
  <c r="L1170" i="4" s="1"/>
  <c r="R1171" i="4"/>
  <c r="I1171" i="4" s="1"/>
  <c r="J1171" i="4" s="1"/>
  <c r="L1171" i="4" s="1"/>
  <c r="R1172" i="4"/>
  <c r="I1172" i="4" s="1"/>
  <c r="J1172" i="4" s="1"/>
  <c r="L1172" i="4" s="1"/>
  <c r="R1173" i="4"/>
  <c r="I1173" i="4" s="1"/>
  <c r="J1173" i="4" s="1"/>
  <c r="L1173" i="4" s="1"/>
  <c r="R1174" i="4"/>
  <c r="I1174" i="4" s="1"/>
  <c r="J1174" i="4" s="1"/>
  <c r="L1174" i="4" s="1"/>
  <c r="R1175" i="4"/>
  <c r="I1175" i="4" s="1"/>
  <c r="J1175" i="4" s="1"/>
  <c r="L1175" i="4" s="1"/>
  <c r="R1176" i="4"/>
  <c r="I1176" i="4" s="1"/>
  <c r="J1176" i="4" s="1"/>
  <c r="L1176" i="4" s="1"/>
  <c r="R1177" i="4"/>
  <c r="I1177" i="4" s="1"/>
  <c r="J1177" i="4" s="1"/>
  <c r="L1177" i="4" s="1"/>
  <c r="R1178" i="4"/>
  <c r="I1178" i="4" s="1"/>
  <c r="J1178" i="4" s="1"/>
  <c r="L1178" i="4" s="1"/>
  <c r="R1179" i="4"/>
  <c r="I1179" i="4" s="1"/>
  <c r="J1179" i="4" s="1"/>
  <c r="L1179" i="4" s="1"/>
  <c r="R1180" i="4"/>
  <c r="I1180" i="4" s="1"/>
  <c r="J1180" i="4" s="1"/>
  <c r="L1180" i="4" s="1"/>
  <c r="R1181" i="4"/>
  <c r="I1181" i="4" s="1"/>
  <c r="J1181" i="4" s="1"/>
  <c r="L1181" i="4" s="1"/>
  <c r="R1182" i="4"/>
  <c r="I1182" i="4" s="1"/>
  <c r="J1182" i="4" s="1"/>
  <c r="L1182" i="4" s="1"/>
  <c r="R1183" i="4"/>
  <c r="I1183" i="4" s="1"/>
  <c r="J1183" i="4" s="1"/>
  <c r="L1183" i="4" s="1"/>
  <c r="R1184" i="4"/>
  <c r="I1184" i="4" s="1"/>
  <c r="J1184" i="4" s="1"/>
  <c r="L1184" i="4" s="1"/>
  <c r="R1185" i="4"/>
  <c r="I1185" i="4" s="1"/>
  <c r="J1185" i="4" s="1"/>
  <c r="L1185" i="4" s="1"/>
  <c r="R1186" i="4"/>
  <c r="I1186" i="4" s="1"/>
  <c r="J1186" i="4" s="1"/>
  <c r="L1186" i="4" s="1"/>
  <c r="R1187" i="4"/>
  <c r="I1187" i="4" s="1"/>
  <c r="J1187" i="4" s="1"/>
  <c r="L1187" i="4" s="1"/>
  <c r="R1188" i="4"/>
  <c r="I1188" i="4" s="1"/>
  <c r="J1188" i="4" s="1"/>
  <c r="L1188" i="4" s="1"/>
  <c r="R1189" i="4"/>
  <c r="I1189" i="4" s="1"/>
  <c r="J1189" i="4" s="1"/>
  <c r="L1189" i="4" s="1"/>
  <c r="R1190" i="4"/>
  <c r="I1190" i="4" s="1"/>
  <c r="J1190" i="4" s="1"/>
  <c r="L1190" i="4" s="1"/>
  <c r="R1191" i="4"/>
  <c r="I1191" i="4" s="1"/>
  <c r="J1191" i="4" s="1"/>
  <c r="L1191" i="4" s="1"/>
  <c r="R1192" i="4"/>
  <c r="I1192" i="4" s="1"/>
  <c r="J1192" i="4" s="1"/>
  <c r="L1192" i="4" s="1"/>
  <c r="R1193" i="4"/>
  <c r="I1193" i="4" s="1"/>
  <c r="J1193" i="4" s="1"/>
  <c r="L1193" i="4" s="1"/>
  <c r="R1194" i="4"/>
  <c r="I1194" i="4" s="1"/>
  <c r="J1194" i="4" s="1"/>
  <c r="L1194" i="4" s="1"/>
  <c r="R1195" i="4"/>
  <c r="I1195" i="4" s="1"/>
  <c r="J1195" i="4" s="1"/>
  <c r="L1195" i="4" s="1"/>
  <c r="R1196" i="4"/>
  <c r="I1196" i="4" s="1"/>
  <c r="J1196" i="4" s="1"/>
  <c r="L1196" i="4" s="1"/>
  <c r="R1197" i="4"/>
  <c r="I1197" i="4" s="1"/>
  <c r="J1197" i="4" s="1"/>
  <c r="L1197" i="4" s="1"/>
  <c r="R1198" i="4"/>
  <c r="I1198" i="4" s="1"/>
  <c r="J1198" i="4" s="1"/>
  <c r="L1198" i="4" s="1"/>
  <c r="R1199" i="4"/>
  <c r="I1199" i="4" s="1"/>
  <c r="J1199" i="4" s="1"/>
  <c r="L1199" i="4" s="1"/>
  <c r="R1200" i="4"/>
  <c r="I1200" i="4" s="1"/>
  <c r="J1200" i="4" s="1"/>
  <c r="L1200" i="4" s="1"/>
  <c r="R1201" i="4"/>
  <c r="I1201" i="4" s="1"/>
  <c r="J1201" i="4" s="1"/>
  <c r="L1201" i="4" s="1"/>
  <c r="R1202" i="4"/>
  <c r="I1202" i="4" s="1"/>
  <c r="J1202" i="4" s="1"/>
  <c r="L1202" i="4" s="1"/>
  <c r="R1203" i="4"/>
  <c r="I1203" i="4" s="1"/>
  <c r="J1203" i="4" s="1"/>
  <c r="L1203" i="4" s="1"/>
  <c r="R1204" i="4"/>
  <c r="I1204" i="4" s="1"/>
  <c r="J1204" i="4" s="1"/>
  <c r="L1204" i="4" s="1"/>
  <c r="R1205" i="4"/>
  <c r="I1205" i="4" s="1"/>
  <c r="J1205" i="4" s="1"/>
  <c r="L1205" i="4" s="1"/>
  <c r="R1206" i="4"/>
  <c r="I1206" i="4" s="1"/>
  <c r="J1206" i="4" s="1"/>
  <c r="L1206" i="4" s="1"/>
  <c r="R1207" i="4"/>
  <c r="I1207" i="4" s="1"/>
  <c r="J1207" i="4" s="1"/>
  <c r="L1207" i="4" s="1"/>
  <c r="R1208" i="4"/>
  <c r="I1208" i="4" s="1"/>
  <c r="J1208" i="4" s="1"/>
  <c r="L1208" i="4" s="1"/>
  <c r="R1209" i="4"/>
  <c r="I1209" i="4" s="1"/>
  <c r="J1209" i="4" s="1"/>
  <c r="L1209" i="4" s="1"/>
  <c r="R1210" i="4"/>
  <c r="I1210" i="4" s="1"/>
  <c r="J1210" i="4" s="1"/>
  <c r="L1210" i="4" s="1"/>
  <c r="R1211" i="4"/>
  <c r="I1211" i="4" s="1"/>
  <c r="J1211" i="4" s="1"/>
  <c r="L1211" i="4" s="1"/>
  <c r="R1212" i="4"/>
  <c r="I1212" i="4" s="1"/>
  <c r="J1212" i="4" s="1"/>
  <c r="L1212" i="4" s="1"/>
  <c r="R1213" i="4"/>
  <c r="I1213" i="4" s="1"/>
  <c r="J1213" i="4" s="1"/>
  <c r="L1213" i="4" s="1"/>
  <c r="R1214" i="4"/>
  <c r="I1214" i="4" s="1"/>
  <c r="J1214" i="4" s="1"/>
  <c r="L1214" i="4" s="1"/>
  <c r="R1215" i="4"/>
  <c r="I1215" i="4" s="1"/>
  <c r="J1215" i="4" s="1"/>
  <c r="L1215" i="4" s="1"/>
  <c r="R1216" i="4"/>
  <c r="I1216" i="4" s="1"/>
  <c r="J1216" i="4" s="1"/>
  <c r="L1216" i="4" s="1"/>
  <c r="R1217" i="4"/>
  <c r="I1217" i="4" s="1"/>
  <c r="J1217" i="4" s="1"/>
  <c r="L1217" i="4" s="1"/>
  <c r="R1218" i="4"/>
  <c r="I1218" i="4" s="1"/>
  <c r="J1218" i="4" s="1"/>
  <c r="L1218" i="4" s="1"/>
  <c r="R1219" i="4"/>
  <c r="I1219" i="4" s="1"/>
  <c r="J1219" i="4" s="1"/>
  <c r="L1219" i="4" s="1"/>
  <c r="R1220" i="4"/>
  <c r="I1220" i="4" s="1"/>
  <c r="J1220" i="4" s="1"/>
  <c r="L1220" i="4" s="1"/>
  <c r="R1221" i="4"/>
  <c r="I1221" i="4" s="1"/>
  <c r="J1221" i="4" s="1"/>
  <c r="L1221" i="4" s="1"/>
  <c r="R1222" i="4"/>
  <c r="I1222" i="4" s="1"/>
  <c r="J1222" i="4" s="1"/>
  <c r="L1222" i="4" s="1"/>
  <c r="R1223" i="4"/>
  <c r="I1223" i="4" s="1"/>
  <c r="J1223" i="4" s="1"/>
  <c r="L1223" i="4" s="1"/>
  <c r="R1224" i="4"/>
  <c r="I1224" i="4" s="1"/>
  <c r="J1224" i="4" s="1"/>
  <c r="L1224" i="4" s="1"/>
  <c r="R1225" i="4"/>
  <c r="I1225" i="4" s="1"/>
  <c r="J1225" i="4" s="1"/>
  <c r="L1225" i="4" s="1"/>
  <c r="R1226" i="4"/>
  <c r="I1226" i="4" s="1"/>
  <c r="J1226" i="4" s="1"/>
  <c r="L1226" i="4" s="1"/>
  <c r="R1227" i="4"/>
  <c r="I1227" i="4" s="1"/>
  <c r="J1227" i="4" s="1"/>
  <c r="L1227" i="4" s="1"/>
  <c r="R1228" i="4"/>
  <c r="I1228" i="4" s="1"/>
  <c r="J1228" i="4" s="1"/>
  <c r="L1228" i="4" s="1"/>
  <c r="R1229" i="4"/>
  <c r="I1229" i="4" s="1"/>
  <c r="J1229" i="4" s="1"/>
  <c r="L1229" i="4" s="1"/>
  <c r="R1230" i="4"/>
  <c r="I1230" i="4" s="1"/>
  <c r="J1230" i="4" s="1"/>
  <c r="L1230" i="4" s="1"/>
  <c r="R1231" i="4"/>
  <c r="I1231" i="4" s="1"/>
  <c r="J1231" i="4" s="1"/>
  <c r="L1231" i="4" s="1"/>
  <c r="R1232" i="4"/>
  <c r="I1232" i="4" s="1"/>
  <c r="J1232" i="4" s="1"/>
  <c r="L1232" i="4" s="1"/>
  <c r="R1233" i="4"/>
  <c r="I1233" i="4" s="1"/>
  <c r="J1233" i="4" s="1"/>
  <c r="L1233" i="4" s="1"/>
  <c r="R1234" i="4"/>
  <c r="I1234" i="4" s="1"/>
  <c r="J1234" i="4" s="1"/>
  <c r="L1234" i="4" s="1"/>
  <c r="R1235" i="4"/>
  <c r="I1235" i="4" s="1"/>
  <c r="J1235" i="4" s="1"/>
  <c r="L1235" i="4" s="1"/>
  <c r="R1236" i="4"/>
  <c r="I1236" i="4" s="1"/>
  <c r="J1236" i="4" s="1"/>
  <c r="L1236" i="4" s="1"/>
  <c r="R1237" i="4"/>
  <c r="I1237" i="4" s="1"/>
  <c r="J1237" i="4" s="1"/>
  <c r="L1237" i="4" s="1"/>
  <c r="R1238" i="4"/>
  <c r="I1238" i="4" s="1"/>
  <c r="J1238" i="4" s="1"/>
  <c r="L1238" i="4" s="1"/>
  <c r="R1239" i="4"/>
  <c r="I1239" i="4" s="1"/>
  <c r="J1239" i="4" s="1"/>
  <c r="L1239" i="4" s="1"/>
  <c r="R1240" i="4"/>
  <c r="I1240" i="4" s="1"/>
  <c r="J1240" i="4" s="1"/>
  <c r="L1240" i="4" s="1"/>
  <c r="R1241" i="4"/>
  <c r="I1241" i="4" s="1"/>
  <c r="J1241" i="4" s="1"/>
  <c r="L1241" i="4" s="1"/>
  <c r="R1242" i="4"/>
  <c r="I1242" i="4" s="1"/>
  <c r="J1242" i="4" s="1"/>
  <c r="L1242" i="4" s="1"/>
  <c r="R1243" i="4"/>
  <c r="I1243" i="4" s="1"/>
  <c r="J1243" i="4" s="1"/>
  <c r="L1243" i="4" s="1"/>
  <c r="R1244" i="4"/>
  <c r="I1244" i="4" s="1"/>
  <c r="J1244" i="4" s="1"/>
  <c r="L1244" i="4" s="1"/>
  <c r="R1245" i="4"/>
  <c r="I1245" i="4" s="1"/>
  <c r="J1245" i="4" s="1"/>
  <c r="L1245" i="4" s="1"/>
  <c r="R1246" i="4"/>
  <c r="I1246" i="4" s="1"/>
  <c r="J1246" i="4" s="1"/>
  <c r="L1246" i="4" s="1"/>
  <c r="R1247" i="4"/>
  <c r="I1247" i="4" s="1"/>
  <c r="J1247" i="4" s="1"/>
  <c r="L1247" i="4" s="1"/>
  <c r="R1248" i="4"/>
  <c r="I1248" i="4" s="1"/>
  <c r="J1248" i="4" s="1"/>
  <c r="L1248" i="4" s="1"/>
  <c r="R1249" i="4"/>
  <c r="I1249" i="4" s="1"/>
  <c r="J1249" i="4" s="1"/>
  <c r="L1249" i="4" s="1"/>
  <c r="R1250" i="4"/>
  <c r="I1250" i="4" s="1"/>
  <c r="J1250" i="4" s="1"/>
  <c r="L1250" i="4" s="1"/>
  <c r="R1251" i="4"/>
  <c r="I1251" i="4" s="1"/>
  <c r="J1251" i="4" s="1"/>
  <c r="L1251" i="4" s="1"/>
  <c r="R1252" i="4"/>
  <c r="I1252" i="4" s="1"/>
  <c r="J1252" i="4" s="1"/>
  <c r="L1252" i="4" s="1"/>
  <c r="R1253" i="4"/>
  <c r="I1253" i="4" s="1"/>
  <c r="J1253" i="4" s="1"/>
  <c r="L1253" i="4" s="1"/>
  <c r="R1254" i="4"/>
  <c r="I1254" i="4" s="1"/>
  <c r="J1254" i="4" s="1"/>
  <c r="L1254" i="4" s="1"/>
  <c r="R1255" i="4"/>
  <c r="I1255" i="4" s="1"/>
  <c r="J1255" i="4" s="1"/>
  <c r="L1255" i="4" s="1"/>
  <c r="R1256" i="4"/>
  <c r="I1256" i="4" s="1"/>
  <c r="J1256" i="4" s="1"/>
  <c r="L1256" i="4" s="1"/>
  <c r="R1257" i="4"/>
  <c r="I1257" i="4" s="1"/>
  <c r="J1257" i="4" s="1"/>
  <c r="L1257" i="4" s="1"/>
  <c r="R1258" i="4"/>
  <c r="I1258" i="4" s="1"/>
  <c r="J1258" i="4" s="1"/>
  <c r="L1258" i="4" s="1"/>
  <c r="R1259" i="4"/>
  <c r="I1259" i="4" s="1"/>
  <c r="J1259" i="4" s="1"/>
  <c r="L1259" i="4" s="1"/>
  <c r="R1260" i="4"/>
  <c r="I1260" i="4" s="1"/>
  <c r="J1260" i="4" s="1"/>
  <c r="L1260" i="4" s="1"/>
  <c r="R1261" i="4"/>
  <c r="I1261" i="4" s="1"/>
  <c r="J1261" i="4" s="1"/>
  <c r="L1261" i="4" s="1"/>
  <c r="R1262" i="4"/>
  <c r="I1262" i="4" s="1"/>
  <c r="J1262" i="4" s="1"/>
  <c r="L1262" i="4" s="1"/>
  <c r="R1263" i="4"/>
  <c r="I1263" i="4" s="1"/>
  <c r="J1263" i="4" s="1"/>
  <c r="L1263" i="4" s="1"/>
  <c r="R1264" i="4"/>
  <c r="I1264" i="4" s="1"/>
  <c r="J1264" i="4" s="1"/>
  <c r="L1264" i="4" s="1"/>
  <c r="R1265" i="4"/>
  <c r="I1265" i="4" s="1"/>
  <c r="J1265" i="4" s="1"/>
  <c r="L1265" i="4" s="1"/>
  <c r="R1266" i="4"/>
  <c r="I1266" i="4" s="1"/>
  <c r="J1266" i="4" s="1"/>
  <c r="L1266" i="4" s="1"/>
  <c r="R1267" i="4"/>
  <c r="I1267" i="4" s="1"/>
  <c r="J1267" i="4" s="1"/>
  <c r="L1267" i="4" s="1"/>
  <c r="R1268" i="4"/>
  <c r="I1268" i="4" s="1"/>
  <c r="J1268" i="4" s="1"/>
  <c r="L1268" i="4" s="1"/>
  <c r="R1269" i="4"/>
  <c r="I1269" i="4" s="1"/>
  <c r="J1269" i="4" s="1"/>
  <c r="L1269" i="4" s="1"/>
  <c r="R1270" i="4"/>
  <c r="I1270" i="4" s="1"/>
  <c r="J1270" i="4" s="1"/>
  <c r="L1270" i="4" s="1"/>
  <c r="R1271" i="4"/>
  <c r="I1271" i="4" s="1"/>
  <c r="J1271" i="4" s="1"/>
  <c r="L1271" i="4" s="1"/>
  <c r="R1272" i="4"/>
  <c r="I1272" i="4" s="1"/>
  <c r="J1272" i="4" s="1"/>
  <c r="L1272" i="4" s="1"/>
  <c r="R1273" i="4"/>
  <c r="I1273" i="4" s="1"/>
  <c r="J1273" i="4" s="1"/>
  <c r="L1273" i="4" s="1"/>
  <c r="R1274" i="4"/>
  <c r="I1274" i="4" s="1"/>
  <c r="J1274" i="4" s="1"/>
  <c r="L1274" i="4" s="1"/>
  <c r="R1275" i="4"/>
  <c r="I1275" i="4" s="1"/>
  <c r="J1275" i="4" s="1"/>
  <c r="L1275" i="4" s="1"/>
  <c r="R1276" i="4"/>
  <c r="I1276" i="4" s="1"/>
  <c r="J1276" i="4" s="1"/>
  <c r="L1276" i="4" s="1"/>
  <c r="R1277" i="4"/>
  <c r="I1277" i="4" s="1"/>
  <c r="J1277" i="4" s="1"/>
  <c r="L1277" i="4" s="1"/>
  <c r="R1278" i="4"/>
  <c r="I1278" i="4" s="1"/>
  <c r="J1278" i="4" s="1"/>
  <c r="L1278" i="4" s="1"/>
  <c r="R1279" i="4"/>
  <c r="I1279" i="4" s="1"/>
  <c r="J1279" i="4" s="1"/>
  <c r="L1279" i="4" s="1"/>
  <c r="R1280" i="4"/>
  <c r="I1280" i="4" s="1"/>
  <c r="J1280" i="4" s="1"/>
  <c r="L1280" i="4" s="1"/>
  <c r="R1281" i="4"/>
  <c r="I1281" i="4" s="1"/>
  <c r="J1281" i="4" s="1"/>
  <c r="L1281" i="4" s="1"/>
  <c r="R1282" i="4"/>
  <c r="I1282" i="4" s="1"/>
  <c r="J1282" i="4" s="1"/>
  <c r="L1282" i="4" s="1"/>
  <c r="R1283" i="4"/>
  <c r="I1283" i="4" s="1"/>
  <c r="J1283" i="4" s="1"/>
  <c r="L1283" i="4" s="1"/>
  <c r="R1284" i="4"/>
  <c r="I1284" i="4" s="1"/>
  <c r="J1284" i="4" s="1"/>
  <c r="L1284" i="4" s="1"/>
  <c r="R1285" i="4"/>
  <c r="I1285" i="4" s="1"/>
  <c r="J1285" i="4" s="1"/>
  <c r="L1285" i="4" s="1"/>
  <c r="R1286" i="4"/>
  <c r="I1286" i="4" s="1"/>
  <c r="J1286" i="4" s="1"/>
  <c r="L1286" i="4" s="1"/>
  <c r="R1287" i="4"/>
  <c r="I1287" i="4" s="1"/>
  <c r="J1287" i="4" s="1"/>
  <c r="L1287" i="4" s="1"/>
  <c r="R1288" i="4"/>
  <c r="I1288" i="4" s="1"/>
  <c r="J1288" i="4" s="1"/>
  <c r="L1288" i="4" s="1"/>
  <c r="R1289" i="4"/>
  <c r="I1289" i="4" s="1"/>
  <c r="J1289" i="4" s="1"/>
  <c r="L1289" i="4" s="1"/>
  <c r="R1290" i="4"/>
  <c r="I1290" i="4" s="1"/>
  <c r="J1290" i="4" s="1"/>
  <c r="L1290" i="4" s="1"/>
  <c r="R1291" i="4"/>
  <c r="I1291" i="4" s="1"/>
  <c r="J1291" i="4" s="1"/>
  <c r="L1291" i="4" s="1"/>
  <c r="R1292" i="4"/>
  <c r="I1292" i="4" s="1"/>
  <c r="J1292" i="4" s="1"/>
  <c r="L1292" i="4" s="1"/>
  <c r="R1293" i="4"/>
  <c r="I1293" i="4" s="1"/>
  <c r="J1293" i="4" s="1"/>
  <c r="L1293" i="4" s="1"/>
  <c r="R1294" i="4"/>
  <c r="I1294" i="4" s="1"/>
  <c r="J1294" i="4" s="1"/>
  <c r="L1294" i="4" s="1"/>
  <c r="R1295" i="4"/>
  <c r="I1295" i="4" s="1"/>
  <c r="J1295" i="4" s="1"/>
  <c r="L1295" i="4" s="1"/>
  <c r="R1296" i="4"/>
  <c r="I1296" i="4" s="1"/>
  <c r="J1296" i="4" s="1"/>
  <c r="L1296" i="4" s="1"/>
  <c r="R1297" i="4"/>
  <c r="I1297" i="4" s="1"/>
  <c r="J1297" i="4" s="1"/>
  <c r="L1297" i="4" s="1"/>
  <c r="R1298" i="4"/>
  <c r="I1298" i="4" s="1"/>
  <c r="J1298" i="4" s="1"/>
  <c r="L1298" i="4" s="1"/>
  <c r="R1299" i="4"/>
  <c r="I1299" i="4" s="1"/>
  <c r="J1299" i="4" s="1"/>
  <c r="L1299" i="4" s="1"/>
  <c r="R1300" i="4"/>
  <c r="I1300" i="4" s="1"/>
  <c r="J1300" i="4" s="1"/>
  <c r="L1300" i="4" s="1"/>
  <c r="R1301" i="4"/>
  <c r="I1301" i="4" s="1"/>
  <c r="J1301" i="4" s="1"/>
  <c r="L1301" i="4" s="1"/>
  <c r="R1302" i="4"/>
  <c r="I1302" i="4" s="1"/>
  <c r="J1302" i="4" s="1"/>
  <c r="L1302" i="4" s="1"/>
  <c r="R1303" i="4"/>
  <c r="I1303" i="4" s="1"/>
  <c r="J1303" i="4" s="1"/>
  <c r="L1303" i="4" s="1"/>
  <c r="R1304" i="4"/>
  <c r="I1304" i="4" s="1"/>
  <c r="J1304" i="4" s="1"/>
  <c r="L1304" i="4" s="1"/>
  <c r="R1305" i="4"/>
  <c r="I1305" i="4" s="1"/>
  <c r="J1305" i="4" s="1"/>
  <c r="L1305" i="4" s="1"/>
  <c r="R1306" i="4"/>
  <c r="I1306" i="4" s="1"/>
  <c r="J1306" i="4" s="1"/>
  <c r="L1306" i="4" s="1"/>
  <c r="R1307" i="4"/>
  <c r="I1307" i="4" s="1"/>
  <c r="J1307" i="4" s="1"/>
  <c r="L1307" i="4" s="1"/>
  <c r="R1308" i="4"/>
  <c r="I1308" i="4" s="1"/>
  <c r="J1308" i="4" s="1"/>
  <c r="L1308" i="4" s="1"/>
  <c r="R1309" i="4"/>
  <c r="I1309" i="4" s="1"/>
  <c r="J1309" i="4" s="1"/>
  <c r="L1309" i="4" s="1"/>
  <c r="R1310" i="4"/>
  <c r="I1310" i="4" s="1"/>
  <c r="J1310" i="4" s="1"/>
  <c r="L1310" i="4" s="1"/>
  <c r="R1311" i="4"/>
  <c r="I1311" i="4" s="1"/>
  <c r="J1311" i="4" s="1"/>
  <c r="L1311" i="4" s="1"/>
  <c r="R1312" i="4"/>
  <c r="I1312" i="4" s="1"/>
  <c r="J1312" i="4" s="1"/>
  <c r="L1312" i="4" s="1"/>
  <c r="R1313" i="4"/>
  <c r="I1313" i="4" s="1"/>
  <c r="J1313" i="4" s="1"/>
  <c r="L1313" i="4" s="1"/>
  <c r="R1314" i="4"/>
  <c r="I1314" i="4" s="1"/>
  <c r="J1314" i="4" s="1"/>
  <c r="L1314" i="4" s="1"/>
  <c r="R1315" i="4"/>
  <c r="I1315" i="4" s="1"/>
  <c r="J1315" i="4" s="1"/>
  <c r="L1315" i="4" s="1"/>
  <c r="R1316" i="4"/>
  <c r="I1316" i="4" s="1"/>
  <c r="J1316" i="4" s="1"/>
  <c r="L1316" i="4" s="1"/>
  <c r="R1317" i="4"/>
  <c r="I1317" i="4" s="1"/>
  <c r="J1317" i="4" s="1"/>
  <c r="L1317" i="4" s="1"/>
  <c r="R1318" i="4"/>
  <c r="I1318" i="4" s="1"/>
  <c r="J1318" i="4" s="1"/>
  <c r="L1318" i="4" s="1"/>
  <c r="R1319" i="4"/>
  <c r="I1319" i="4" s="1"/>
  <c r="J1319" i="4" s="1"/>
  <c r="L1319" i="4" s="1"/>
  <c r="R1320" i="4"/>
  <c r="I1320" i="4" s="1"/>
  <c r="J1320" i="4" s="1"/>
  <c r="L1320" i="4" s="1"/>
  <c r="R1321" i="4"/>
  <c r="I1321" i="4" s="1"/>
  <c r="J1321" i="4" s="1"/>
  <c r="L1321" i="4" s="1"/>
  <c r="R1322" i="4"/>
  <c r="I1322" i="4" s="1"/>
  <c r="J1322" i="4" s="1"/>
  <c r="L1322" i="4" s="1"/>
  <c r="R1323" i="4"/>
  <c r="I1323" i="4" s="1"/>
  <c r="J1323" i="4" s="1"/>
  <c r="L1323" i="4" s="1"/>
  <c r="R1324" i="4"/>
  <c r="I1324" i="4" s="1"/>
  <c r="J1324" i="4" s="1"/>
  <c r="L1324" i="4" s="1"/>
  <c r="R1325" i="4"/>
  <c r="I1325" i="4" s="1"/>
  <c r="J1325" i="4" s="1"/>
  <c r="L1325" i="4" s="1"/>
  <c r="R1326" i="4"/>
  <c r="I1326" i="4" s="1"/>
  <c r="J1326" i="4" s="1"/>
  <c r="L1326" i="4" s="1"/>
  <c r="R1327" i="4"/>
  <c r="I1327" i="4" s="1"/>
  <c r="J1327" i="4" s="1"/>
  <c r="L1327" i="4" s="1"/>
  <c r="R1328" i="4"/>
  <c r="I1328" i="4" s="1"/>
  <c r="J1328" i="4" s="1"/>
  <c r="L1328" i="4" s="1"/>
  <c r="R1329" i="4"/>
  <c r="I1329" i="4" s="1"/>
  <c r="J1329" i="4" s="1"/>
  <c r="L1329" i="4" s="1"/>
  <c r="R1330" i="4"/>
  <c r="I1330" i="4" s="1"/>
  <c r="J1330" i="4" s="1"/>
  <c r="L1330" i="4" s="1"/>
  <c r="R1331" i="4"/>
  <c r="I1331" i="4" s="1"/>
  <c r="J1331" i="4" s="1"/>
  <c r="L1331" i="4" s="1"/>
  <c r="R1332" i="4"/>
  <c r="I1332" i="4" s="1"/>
  <c r="J1332" i="4" s="1"/>
  <c r="L1332" i="4" s="1"/>
  <c r="R1333" i="4"/>
  <c r="I1333" i="4" s="1"/>
  <c r="J1333" i="4" s="1"/>
  <c r="L1333" i="4" s="1"/>
  <c r="R1334" i="4"/>
  <c r="I1334" i="4" s="1"/>
  <c r="J1334" i="4" s="1"/>
  <c r="L1334" i="4" s="1"/>
  <c r="R1335" i="4"/>
  <c r="I1335" i="4" s="1"/>
  <c r="J1335" i="4" s="1"/>
  <c r="L1335" i="4" s="1"/>
  <c r="R1336" i="4"/>
  <c r="I1336" i="4" s="1"/>
  <c r="J1336" i="4" s="1"/>
  <c r="L1336" i="4" s="1"/>
  <c r="R1337" i="4"/>
  <c r="I1337" i="4" s="1"/>
  <c r="J1337" i="4" s="1"/>
  <c r="L1337" i="4" s="1"/>
  <c r="R1338" i="4"/>
  <c r="I1338" i="4" s="1"/>
  <c r="J1338" i="4" s="1"/>
  <c r="L1338" i="4" s="1"/>
  <c r="R1339" i="4"/>
  <c r="I1339" i="4" s="1"/>
  <c r="J1339" i="4" s="1"/>
  <c r="L1339" i="4" s="1"/>
  <c r="R1340" i="4"/>
  <c r="I1340" i="4" s="1"/>
  <c r="J1340" i="4" s="1"/>
  <c r="L1340" i="4" s="1"/>
  <c r="R1341" i="4"/>
  <c r="I1341" i="4" s="1"/>
  <c r="J1341" i="4" s="1"/>
  <c r="L1341" i="4" s="1"/>
  <c r="R1342" i="4"/>
  <c r="I1342" i="4" s="1"/>
  <c r="J1342" i="4" s="1"/>
  <c r="L1342" i="4" s="1"/>
  <c r="R1343" i="4"/>
  <c r="I1343" i="4" s="1"/>
  <c r="J1343" i="4" s="1"/>
  <c r="L1343" i="4" s="1"/>
  <c r="R1344" i="4"/>
  <c r="I1344" i="4" s="1"/>
  <c r="J1344" i="4" s="1"/>
  <c r="L1344" i="4" s="1"/>
  <c r="R1345" i="4"/>
  <c r="I1345" i="4" s="1"/>
  <c r="J1345" i="4" s="1"/>
  <c r="L1345" i="4" s="1"/>
  <c r="R1346" i="4"/>
  <c r="I1346" i="4" s="1"/>
  <c r="J1346" i="4" s="1"/>
  <c r="L1346" i="4" s="1"/>
  <c r="R1347" i="4"/>
  <c r="I1347" i="4" s="1"/>
  <c r="J1347" i="4" s="1"/>
  <c r="L1347" i="4" s="1"/>
  <c r="R1348" i="4"/>
  <c r="I1348" i="4" s="1"/>
  <c r="J1348" i="4" s="1"/>
  <c r="L1348" i="4" s="1"/>
  <c r="R1349" i="4"/>
  <c r="I1349" i="4" s="1"/>
  <c r="J1349" i="4" s="1"/>
  <c r="L1349" i="4" s="1"/>
  <c r="R1350" i="4"/>
  <c r="I1350" i="4" s="1"/>
  <c r="J1350" i="4" s="1"/>
  <c r="L1350" i="4" s="1"/>
  <c r="R1351" i="4"/>
  <c r="I1351" i="4" s="1"/>
  <c r="J1351" i="4" s="1"/>
  <c r="L1351" i="4" s="1"/>
  <c r="R1352" i="4"/>
  <c r="I1352" i="4" s="1"/>
  <c r="J1352" i="4" s="1"/>
  <c r="L1352" i="4" s="1"/>
  <c r="R1353" i="4"/>
  <c r="I1353" i="4" s="1"/>
  <c r="J1353" i="4" s="1"/>
  <c r="L1353" i="4" s="1"/>
  <c r="R1354" i="4"/>
  <c r="I1354" i="4" s="1"/>
  <c r="J1354" i="4" s="1"/>
  <c r="L1354" i="4" s="1"/>
  <c r="R1355" i="4"/>
  <c r="I1355" i="4" s="1"/>
  <c r="J1355" i="4" s="1"/>
  <c r="L1355" i="4" s="1"/>
  <c r="R1356" i="4"/>
  <c r="I1356" i="4" s="1"/>
  <c r="J1356" i="4" s="1"/>
  <c r="L1356" i="4" s="1"/>
  <c r="R1357" i="4"/>
  <c r="I1357" i="4" s="1"/>
  <c r="J1357" i="4" s="1"/>
  <c r="L1357" i="4" s="1"/>
  <c r="R1358" i="4"/>
  <c r="I1358" i="4" s="1"/>
  <c r="J1358" i="4" s="1"/>
  <c r="L1358" i="4" s="1"/>
  <c r="R1359" i="4"/>
  <c r="I1359" i="4" s="1"/>
  <c r="J1359" i="4" s="1"/>
  <c r="L1359" i="4" s="1"/>
  <c r="R1360" i="4"/>
  <c r="I1360" i="4" s="1"/>
  <c r="J1360" i="4" s="1"/>
  <c r="L1360" i="4" s="1"/>
  <c r="R1361" i="4"/>
  <c r="I1361" i="4" s="1"/>
  <c r="J1361" i="4" s="1"/>
  <c r="L1361" i="4" s="1"/>
  <c r="R1362" i="4"/>
  <c r="I1362" i="4" s="1"/>
  <c r="J1362" i="4" s="1"/>
  <c r="L1362" i="4" s="1"/>
  <c r="R1363" i="4"/>
  <c r="I1363" i="4" s="1"/>
  <c r="J1363" i="4" s="1"/>
  <c r="L1363" i="4" s="1"/>
  <c r="R1364" i="4"/>
  <c r="I1364" i="4" s="1"/>
  <c r="J1364" i="4" s="1"/>
  <c r="L1364" i="4" s="1"/>
  <c r="R1365" i="4"/>
  <c r="I1365" i="4" s="1"/>
  <c r="J1365" i="4" s="1"/>
  <c r="L1365" i="4" s="1"/>
  <c r="R1366" i="4"/>
  <c r="I1366" i="4" s="1"/>
  <c r="J1366" i="4" s="1"/>
  <c r="L1366" i="4" s="1"/>
  <c r="R1367" i="4"/>
  <c r="I1367" i="4" s="1"/>
  <c r="J1367" i="4" s="1"/>
  <c r="L1367" i="4" s="1"/>
  <c r="R1368" i="4"/>
  <c r="I1368" i="4" s="1"/>
  <c r="J1368" i="4" s="1"/>
  <c r="L1368" i="4" s="1"/>
  <c r="R1369" i="4"/>
  <c r="I1369" i="4" s="1"/>
  <c r="J1369" i="4" s="1"/>
  <c r="L1369" i="4" s="1"/>
  <c r="R1370" i="4"/>
  <c r="I1370" i="4" s="1"/>
  <c r="J1370" i="4" s="1"/>
  <c r="L1370" i="4" s="1"/>
  <c r="R1371" i="4"/>
  <c r="I1371" i="4" s="1"/>
  <c r="J1371" i="4" s="1"/>
  <c r="L1371" i="4" s="1"/>
  <c r="R1372" i="4"/>
  <c r="I1372" i="4" s="1"/>
  <c r="J1372" i="4" s="1"/>
  <c r="L1372" i="4" s="1"/>
  <c r="R1373" i="4"/>
  <c r="I1373" i="4" s="1"/>
  <c r="J1373" i="4" s="1"/>
  <c r="L1373" i="4" s="1"/>
  <c r="R1374" i="4"/>
  <c r="I1374" i="4" s="1"/>
  <c r="J1374" i="4" s="1"/>
  <c r="L1374" i="4" s="1"/>
  <c r="R1375" i="4"/>
  <c r="I1375" i="4" s="1"/>
  <c r="J1375" i="4" s="1"/>
  <c r="L1375" i="4" s="1"/>
  <c r="R1376" i="4"/>
  <c r="I1376" i="4" s="1"/>
  <c r="J1376" i="4" s="1"/>
  <c r="L1376" i="4" s="1"/>
  <c r="R1377" i="4"/>
  <c r="I1377" i="4" s="1"/>
  <c r="J1377" i="4" s="1"/>
  <c r="L1377" i="4" s="1"/>
  <c r="R1378" i="4"/>
  <c r="I1378" i="4" s="1"/>
  <c r="J1378" i="4" s="1"/>
  <c r="L1378" i="4" s="1"/>
  <c r="R1379" i="4"/>
  <c r="I1379" i="4" s="1"/>
  <c r="J1379" i="4" s="1"/>
  <c r="L1379" i="4" s="1"/>
  <c r="R1380" i="4"/>
  <c r="I1380" i="4" s="1"/>
  <c r="J1380" i="4" s="1"/>
  <c r="L1380" i="4" s="1"/>
  <c r="R1381" i="4"/>
  <c r="I1381" i="4" s="1"/>
  <c r="J1381" i="4" s="1"/>
  <c r="L1381" i="4" s="1"/>
  <c r="R1382" i="4"/>
  <c r="I1382" i="4" s="1"/>
  <c r="J1382" i="4" s="1"/>
  <c r="L1382" i="4" s="1"/>
  <c r="R1383" i="4"/>
  <c r="I1383" i="4" s="1"/>
  <c r="J1383" i="4" s="1"/>
  <c r="L1383" i="4" s="1"/>
  <c r="R1384" i="4"/>
  <c r="I1384" i="4" s="1"/>
  <c r="J1384" i="4" s="1"/>
  <c r="L1384" i="4" s="1"/>
  <c r="R1385" i="4"/>
  <c r="I1385" i="4" s="1"/>
  <c r="J1385" i="4" s="1"/>
  <c r="L1385" i="4" s="1"/>
  <c r="R1386" i="4"/>
  <c r="I1386" i="4" s="1"/>
  <c r="J1386" i="4" s="1"/>
  <c r="L1386" i="4" s="1"/>
  <c r="R1387" i="4"/>
  <c r="I1387" i="4" s="1"/>
  <c r="J1387" i="4" s="1"/>
  <c r="L1387" i="4" s="1"/>
  <c r="R1388" i="4"/>
  <c r="I1388" i="4" s="1"/>
  <c r="J1388" i="4" s="1"/>
  <c r="L1388" i="4" s="1"/>
  <c r="R1389" i="4"/>
  <c r="I1389" i="4" s="1"/>
  <c r="J1389" i="4" s="1"/>
  <c r="L1389" i="4" s="1"/>
  <c r="R1390" i="4"/>
  <c r="I1390" i="4" s="1"/>
  <c r="J1390" i="4" s="1"/>
  <c r="L1390" i="4" s="1"/>
  <c r="R1391" i="4"/>
  <c r="I1391" i="4" s="1"/>
  <c r="J1391" i="4" s="1"/>
  <c r="L1391" i="4" s="1"/>
  <c r="R1392" i="4"/>
  <c r="I1392" i="4" s="1"/>
  <c r="J1392" i="4" s="1"/>
  <c r="L1392" i="4" s="1"/>
  <c r="R1393" i="4"/>
  <c r="I1393" i="4" s="1"/>
  <c r="J1393" i="4" s="1"/>
  <c r="L1393" i="4" s="1"/>
  <c r="R1394" i="4"/>
  <c r="I1394" i="4" s="1"/>
  <c r="J1394" i="4" s="1"/>
  <c r="L1394" i="4" s="1"/>
  <c r="R1395" i="4"/>
  <c r="I1395" i="4" s="1"/>
  <c r="J1395" i="4" s="1"/>
  <c r="L1395" i="4" s="1"/>
  <c r="R1396" i="4"/>
  <c r="I1396" i="4" s="1"/>
  <c r="J1396" i="4" s="1"/>
  <c r="L1396" i="4" s="1"/>
  <c r="R1397" i="4"/>
  <c r="I1397" i="4" s="1"/>
  <c r="J1397" i="4" s="1"/>
  <c r="L1397" i="4" s="1"/>
  <c r="R1398" i="4"/>
  <c r="I1398" i="4" s="1"/>
  <c r="J1398" i="4" s="1"/>
  <c r="L1398" i="4" s="1"/>
  <c r="R1399" i="4"/>
  <c r="I1399" i="4" s="1"/>
  <c r="J1399" i="4" s="1"/>
  <c r="L1399" i="4" s="1"/>
  <c r="R1400" i="4"/>
  <c r="I1400" i="4" s="1"/>
  <c r="J1400" i="4" s="1"/>
  <c r="L1400" i="4" s="1"/>
  <c r="R1401" i="4"/>
  <c r="I1401" i="4" s="1"/>
  <c r="J1401" i="4" s="1"/>
  <c r="L1401" i="4" s="1"/>
  <c r="R1402" i="4"/>
  <c r="I1402" i="4" s="1"/>
  <c r="J1402" i="4" s="1"/>
  <c r="L1402" i="4" s="1"/>
  <c r="R1403" i="4"/>
  <c r="I1403" i="4" s="1"/>
  <c r="J1403" i="4" s="1"/>
  <c r="L1403" i="4" s="1"/>
  <c r="R1404" i="4"/>
  <c r="I1404" i="4" s="1"/>
  <c r="J1404" i="4" s="1"/>
  <c r="L1404" i="4" s="1"/>
  <c r="R1405" i="4"/>
  <c r="I1405" i="4" s="1"/>
  <c r="J1405" i="4" s="1"/>
  <c r="L1405" i="4" s="1"/>
  <c r="R1406" i="4"/>
  <c r="I1406" i="4" s="1"/>
  <c r="J1406" i="4" s="1"/>
  <c r="L1406" i="4" s="1"/>
  <c r="R1407" i="4"/>
  <c r="I1407" i="4" s="1"/>
  <c r="J1407" i="4" s="1"/>
  <c r="L1407" i="4" s="1"/>
  <c r="R1408" i="4"/>
  <c r="I1408" i="4" s="1"/>
  <c r="J1408" i="4" s="1"/>
  <c r="L1408" i="4" s="1"/>
  <c r="R1409" i="4"/>
  <c r="I1409" i="4" s="1"/>
  <c r="J1409" i="4" s="1"/>
  <c r="L1409" i="4" s="1"/>
  <c r="R1410" i="4"/>
  <c r="I1410" i="4" s="1"/>
  <c r="J1410" i="4" s="1"/>
  <c r="L1410" i="4" s="1"/>
  <c r="R1411" i="4"/>
  <c r="I1411" i="4" s="1"/>
  <c r="J1411" i="4" s="1"/>
  <c r="L1411" i="4" s="1"/>
  <c r="R1412" i="4"/>
  <c r="I1412" i="4" s="1"/>
  <c r="J1412" i="4" s="1"/>
  <c r="L1412" i="4" s="1"/>
  <c r="R1413" i="4"/>
  <c r="I1413" i="4" s="1"/>
  <c r="J1413" i="4" s="1"/>
  <c r="L1413" i="4" s="1"/>
  <c r="R1414" i="4"/>
  <c r="I1414" i="4" s="1"/>
  <c r="J1414" i="4" s="1"/>
  <c r="L1414" i="4" s="1"/>
  <c r="R1415" i="4"/>
  <c r="I1415" i="4" s="1"/>
  <c r="J1415" i="4" s="1"/>
  <c r="L1415" i="4" s="1"/>
  <c r="R1416" i="4"/>
  <c r="I1416" i="4" s="1"/>
  <c r="J1416" i="4" s="1"/>
  <c r="L1416" i="4" s="1"/>
  <c r="R1417" i="4"/>
  <c r="I1417" i="4" s="1"/>
  <c r="J1417" i="4" s="1"/>
  <c r="L1417" i="4" s="1"/>
  <c r="R1418" i="4"/>
  <c r="I1418" i="4" s="1"/>
  <c r="J1418" i="4" s="1"/>
  <c r="L1418" i="4" s="1"/>
  <c r="R1419" i="4"/>
  <c r="I1419" i="4" s="1"/>
  <c r="J1419" i="4" s="1"/>
  <c r="L1419" i="4" s="1"/>
  <c r="R1420" i="4"/>
  <c r="I1420" i="4" s="1"/>
  <c r="J1420" i="4" s="1"/>
  <c r="L1420" i="4" s="1"/>
  <c r="R1421" i="4"/>
  <c r="I1421" i="4" s="1"/>
  <c r="J1421" i="4" s="1"/>
  <c r="L1421" i="4" s="1"/>
  <c r="R1422" i="4"/>
  <c r="I1422" i="4" s="1"/>
  <c r="J1422" i="4" s="1"/>
  <c r="L1422" i="4" s="1"/>
  <c r="R1423" i="4"/>
  <c r="I1423" i="4" s="1"/>
  <c r="J1423" i="4" s="1"/>
  <c r="L1423" i="4" s="1"/>
  <c r="R1424" i="4"/>
  <c r="I1424" i="4" s="1"/>
  <c r="J1424" i="4" s="1"/>
  <c r="L1424" i="4" s="1"/>
  <c r="R1425" i="4"/>
  <c r="I1425" i="4" s="1"/>
  <c r="J1425" i="4" s="1"/>
  <c r="L1425" i="4" s="1"/>
  <c r="R1426" i="4"/>
  <c r="I1426" i="4" s="1"/>
  <c r="J1426" i="4" s="1"/>
  <c r="L1426" i="4" s="1"/>
  <c r="R1427" i="4"/>
  <c r="I1427" i="4" s="1"/>
  <c r="J1427" i="4" s="1"/>
  <c r="L1427" i="4" s="1"/>
  <c r="R1428" i="4"/>
  <c r="I1428" i="4" s="1"/>
  <c r="J1428" i="4" s="1"/>
  <c r="L1428" i="4" s="1"/>
  <c r="R1429" i="4"/>
  <c r="I1429" i="4" s="1"/>
  <c r="J1429" i="4" s="1"/>
  <c r="L1429" i="4" s="1"/>
  <c r="R1430" i="4"/>
  <c r="I1430" i="4" s="1"/>
  <c r="J1430" i="4" s="1"/>
  <c r="L1430" i="4" s="1"/>
  <c r="R1431" i="4"/>
  <c r="I1431" i="4" s="1"/>
  <c r="J1431" i="4" s="1"/>
  <c r="L1431" i="4" s="1"/>
  <c r="R1432" i="4"/>
  <c r="I1432" i="4" s="1"/>
  <c r="J1432" i="4" s="1"/>
  <c r="L1432" i="4" s="1"/>
  <c r="R1433" i="4"/>
  <c r="I1433" i="4" s="1"/>
  <c r="J1433" i="4" s="1"/>
  <c r="L1433" i="4" s="1"/>
  <c r="R1434" i="4"/>
  <c r="I1434" i="4" s="1"/>
  <c r="J1434" i="4" s="1"/>
  <c r="L1434" i="4" s="1"/>
  <c r="R1435" i="4"/>
  <c r="I1435" i="4" s="1"/>
  <c r="J1435" i="4" s="1"/>
  <c r="L1435" i="4" s="1"/>
  <c r="R1436" i="4"/>
  <c r="I1436" i="4" s="1"/>
  <c r="J1436" i="4" s="1"/>
  <c r="L1436" i="4" s="1"/>
  <c r="R1437" i="4"/>
  <c r="I1437" i="4" s="1"/>
  <c r="J1437" i="4" s="1"/>
  <c r="L1437" i="4" s="1"/>
  <c r="R1438" i="4"/>
  <c r="I1438" i="4" s="1"/>
  <c r="J1438" i="4" s="1"/>
  <c r="L1438" i="4" s="1"/>
  <c r="R1439" i="4"/>
  <c r="I1439" i="4" s="1"/>
  <c r="J1439" i="4" s="1"/>
  <c r="L1439" i="4" s="1"/>
  <c r="R1440" i="4"/>
  <c r="I1440" i="4" s="1"/>
  <c r="J1440" i="4" s="1"/>
  <c r="L1440" i="4" s="1"/>
  <c r="R1441" i="4"/>
  <c r="I1441" i="4" s="1"/>
  <c r="J1441" i="4" s="1"/>
  <c r="L1441" i="4" s="1"/>
  <c r="R1442" i="4"/>
  <c r="I1442" i="4" s="1"/>
  <c r="J1442" i="4" s="1"/>
  <c r="L1442" i="4" s="1"/>
  <c r="R1443" i="4"/>
  <c r="I1443" i="4" s="1"/>
  <c r="J1443" i="4" s="1"/>
  <c r="L1443" i="4" s="1"/>
  <c r="R1444" i="4"/>
  <c r="I1444" i="4" s="1"/>
  <c r="J1444" i="4" s="1"/>
  <c r="L1444" i="4" s="1"/>
  <c r="R1445" i="4"/>
  <c r="I1445" i="4" s="1"/>
  <c r="J1445" i="4" s="1"/>
  <c r="L1445" i="4" s="1"/>
  <c r="R1446" i="4"/>
  <c r="I1446" i="4" s="1"/>
  <c r="J1446" i="4" s="1"/>
  <c r="L1446" i="4" s="1"/>
  <c r="R1447" i="4"/>
  <c r="I1447" i="4" s="1"/>
  <c r="J1447" i="4" s="1"/>
  <c r="L1447" i="4" s="1"/>
  <c r="R1448" i="4"/>
  <c r="I1448" i="4" s="1"/>
  <c r="J1448" i="4" s="1"/>
  <c r="L1448" i="4" s="1"/>
  <c r="R1449" i="4"/>
  <c r="I1449" i="4" s="1"/>
  <c r="J1449" i="4" s="1"/>
  <c r="L1449" i="4" s="1"/>
  <c r="R1450" i="4"/>
  <c r="I1450" i="4" s="1"/>
  <c r="J1450" i="4" s="1"/>
  <c r="L1450" i="4" s="1"/>
  <c r="R1451" i="4"/>
  <c r="I1451" i="4" s="1"/>
  <c r="J1451" i="4" s="1"/>
  <c r="L1451" i="4" s="1"/>
  <c r="R1452" i="4"/>
  <c r="I1452" i="4" s="1"/>
  <c r="J1452" i="4" s="1"/>
  <c r="L1452" i="4" s="1"/>
  <c r="R1453" i="4"/>
  <c r="I1453" i="4" s="1"/>
  <c r="J1453" i="4" s="1"/>
  <c r="L1453" i="4" s="1"/>
  <c r="R1454" i="4"/>
  <c r="I1454" i="4" s="1"/>
  <c r="J1454" i="4" s="1"/>
  <c r="L1454" i="4" s="1"/>
  <c r="R1455" i="4"/>
  <c r="I1455" i="4" s="1"/>
  <c r="J1455" i="4" s="1"/>
  <c r="L1455" i="4" s="1"/>
  <c r="R1456" i="4"/>
  <c r="I1456" i="4" s="1"/>
  <c r="J1456" i="4" s="1"/>
  <c r="L1456" i="4" s="1"/>
  <c r="R1457" i="4"/>
  <c r="I1457" i="4" s="1"/>
  <c r="J1457" i="4" s="1"/>
  <c r="L1457" i="4" s="1"/>
  <c r="R1458" i="4"/>
  <c r="I1458" i="4" s="1"/>
  <c r="J1458" i="4" s="1"/>
  <c r="L1458" i="4" s="1"/>
  <c r="R1459" i="4"/>
  <c r="I1459" i="4" s="1"/>
  <c r="J1459" i="4" s="1"/>
  <c r="L1459" i="4" s="1"/>
  <c r="R1460" i="4"/>
  <c r="I1460" i="4" s="1"/>
  <c r="J1460" i="4" s="1"/>
  <c r="L1460" i="4" s="1"/>
  <c r="R1461" i="4"/>
  <c r="I1461" i="4" s="1"/>
  <c r="J1461" i="4" s="1"/>
  <c r="L1461" i="4" s="1"/>
  <c r="R1462" i="4"/>
  <c r="I1462" i="4" s="1"/>
  <c r="J1462" i="4" s="1"/>
  <c r="L1462" i="4" s="1"/>
  <c r="R1463" i="4"/>
  <c r="I1463" i="4" s="1"/>
  <c r="J1463" i="4" s="1"/>
  <c r="L1463" i="4" s="1"/>
  <c r="R1464" i="4"/>
  <c r="I1464" i="4" s="1"/>
  <c r="J1464" i="4" s="1"/>
  <c r="L1464" i="4" s="1"/>
  <c r="R1465" i="4"/>
  <c r="I1465" i="4" s="1"/>
  <c r="J1465" i="4" s="1"/>
  <c r="L1465" i="4" s="1"/>
  <c r="R1466" i="4"/>
  <c r="I1466" i="4" s="1"/>
  <c r="J1466" i="4" s="1"/>
  <c r="L1466" i="4" s="1"/>
  <c r="R1467" i="4"/>
  <c r="I1467" i="4" s="1"/>
  <c r="J1467" i="4" s="1"/>
  <c r="L1467" i="4" s="1"/>
  <c r="R1468" i="4"/>
  <c r="I1468" i="4" s="1"/>
  <c r="J1468" i="4" s="1"/>
  <c r="L1468" i="4" s="1"/>
  <c r="R1469" i="4"/>
  <c r="I1469" i="4" s="1"/>
  <c r="J1469" i="4" s="1"/>
  <c r="L1469" i="4" s="1"/>
  <c r="R1470" i="4"/>
  <c r="I1470" i="4" s="1"/>
  <c r="J1470" i="4" s="1"/>
  <c r="L1470" i="4" s="1"/>
  <c r="R1471" i="4"/>
  <c r="I1471" i="4" s="1"/>
  <c r="J1471" i="4" s="1"/>
  <c r="L1471" i="4" s="1"/>
  <c r="R1472" i="4"/>
  <c r="I1472" i="4" s="1"/>
  <c r="J1472" i="4" s="1"/>
  <c r="L1472" i="4" s="1"/>
  <c r="R1473" i="4"/>
  <c r="I1473" i="4" s="1"/>
  <c r="J1473" i="4" s="1"/>
  <c r="L1473" i="4" s="1"/>
  <c r="R1474" i="4"/>
  <c r="I1474" i="4" s="1"/>
  <c r="J1474" i="4" s="1"/>
  <c r="L1474" i="4" s="1"/>
  <c r="R1475" i="4"/>
  <c r="I1475" i="4" s="1"/>
  <c r="J1475" i="4" s="1"/>
  <c r="L1475" i="4" s="1"/>
  <c r="R1476" i="4"/>
  <c r="I1476" i="4" s="1"/>
  <c r="J1476" i="4" s="1"/>
  <c r="L1476" i="4" s="1"/>
  <c r="R1477" i="4"/>
  <c r="I1477" i="4" s="1"/>
  <c r="J1477" i="4" s="1"/>
  <c r="L1477" i="4" s="1"/>
  <c r="R1478" i="4"/>
  <c r="I1478" i="4" s="1"/>
  <c r="J1478" i="4" s="1"/>
  <c r="L1478" i="4" s="1"/>
  <c r="R1479" i="4"/>
  <c r="I1479" i="4" s="1"/>
  <c r="J1479" i="4" s="1"/>
  <c r="L1479" i="4" s="1"/>
  <c r="R1480" i="4"/>
  <c r="I1480" i="4" s="1"/>
  <c r="J1480" i="4" s="1"/>
  <c r="L1480" i="4" s="1"/>
  <c r="R1481" i="4"/>
  <c r="I1481" i="4" s="1"/>
  <c r="J1481" i="4" s="1"/>
  <c r="L1481" i="4" s="1"/>
  <c r="R1482" i="4"/>
  <c r="I1482" i="4" s="1"/>
  <c r="J1482" i="4" s="1"/>
  <c r="L1482" i="4" s="1"/>
  <c r="R1483" i="4"/>
  <c r="I1483" i="4" s="1"/>
  <c r="J1483" i="4" s="1"/>
  <c r="L1483" i="4" s="1"/>
  <c r="R1484" i="4"/>
  <c r="I1484" i="4" s="1"/>
  <c r="J1484" i="4" s="1"/>
  <c r="L1484" i="4" s="1"/>
  <c r="R1485" i="4"/>
  <c r="I1485" i="4" s="1"/>
  <c r="J1485" i="4" s="1"/>
  <c r="L1485" i="4" s="1"/>
  <c r="R1486" i="4"/>
  <c r="I1486" i="4" s="1"/>
  <c r="J1486" i="4" s="1"/>
  <c r="L1486" i="4" s="1"/>
  <c r="R1487" i="4"/>
  <c r="I1487" i="4" s="1"/>
  <c r="J1487" i="4" s="1"/>
  <c r="L1487" i="4" s="1"/>
  <c r="R1488" i="4"/>
  <c r="I1488" i="4" s="1"/>
  <c r="J1488" i="4" s="1"/>
  <c r="L1488" i="4" s="1"/>
  <c r="R1489" i="4"/>
  <c r="I1489" i="4" s="1"/>
  <c r="J1489" i="4" s="1"/>
  <c r="L1489" i="4" s="1"/>
  <c r="R1490" i="4"/>
  <c r="I1490" i="4" s="1"/>
  <c r="J1490" i="4" s="1"/>
  <c r="L1490" i="4" s="1"/>
  <c r="R1491" i="4"/>
  <c r="I1491" i="4" s="1"/>
  <c r="J1491" i="4" s="1"/>
  <c r="L1491" i="4" s="1"/>
  <c r="R1492" i="4"/>
  <c r="I1492" i="4" s="1"/>
  <c r="J1492" i="4" s="1"/>
  <c r="L1492" i="4" s="1"/>
  <c r="R1493" i="4"/>
  <c r="I1493" i="4" s="1"/>
  <c r="J1493" i="4" s="1"/>
  <c r="L1493" i="4" s="1"/>
  <c r="R1494" i="4"/>
  <c r="I1494" i="4" s="1"/>
  <c r="J1494" i="4" s="1"/>
  <c r="L1494" i="4" s="1"/>
  <c r="R1495" i="4"/>
  <c r="I1495" i="4" s="1"/>
  <c r="J1495" i="4" s="1"/>
  <c r="L1495" i="4" s="1"/>
  <c r="R1496" i="4"/>
  <c r="I1496" i="4" s="1"/>
  <c r="J1496" i="4" s="1"/>
  <c r="L1496" i="4" s="1"/>
  <c r="R1497" i="4"/>
  <c r="I1497" i="4" s="1"/>
  <c r="J1497" i="4" s="1"/>
  <c r="L1497" i="4" s="1"/>
  <c r="R1498" i="4"/>
  <c r="I1498" i="4" s="1"/>
  <c r="J1498" i="4" s="1"/>
  <c r="L1498" i="4" s="1"/>
  <c r="R1499" i="4"/>
  <c r="I1499" i="4" s="1"/>
  <c r="J1499" i="4" s="1"/>
  <c r="L1499" i="4" s="1"/>
  <c r="R1500" i="4"/>
  <c r="I1500" i="4" s="1"/>
  <c r="J1500" i="4" s="1"/>
  <c r="L1500" i="4" s="1"/>
  <c r="R1501" i="4"/>
  <c r="I1501" i="4" s="1"/>
  <c r="J1501" i="4" s="1"/>
  <c r="L1501" i="4" s="1"/>
  <c r="R1502" i="4"/>
  <c r="I1502" i="4" s="1"/>
  <c r="J1502" i="4" s="1"/>
  <c r="L1502" i="4" s="1"/>
  <c r="R1503" i="4"/>
  <c r="I1503" i="4" s="1"/>
  <c r="J1503" i="4" s="1"/>
  <c r="L1503" i="4" s="1"/>
  <c r="R1504" i="4"/>
  <c r="I1504" i="4" s="1"/>
  <c r="J1504" i="4" s="1"/>
  <c r="L1504" i="4" s="1"/>
  <c r="R1505" i="4"/>
  <c r="I1505" i="4" s="1"/>
  <c r="J1505" i="4" s="1"/>
  <c r="L1505" i="4" s="1"/>
  <c r="R1506" i="4"/>
  <c r="I1506" i="4" s="1"/>
  <c r="J1506" i="4" s="1"/>
  <c r="L1506" i="4" s="1"/>
  <c r="R1507" i="4"/>
  <c r="I1507" i="4" s="1"/>
  <c r="J1507" i="4" s="1"/>
  <c r="L1507" i="4" s="1"/>
  <c r="R1508" i="4"/>
  <c r="I1508" i="4" s="1"/>
  <c r="J1508" i="4" s="1"/>
  <c r="L1508" i="4" s="1"/>
  <c r="R1509" i="4"/>
  <c r="I1509" i="4" s="1"/>
  <c r="J1509" i="4" s="1"/>
  <c r="L1509" i="4" s="1"/>
  <c r="R1510" i="4"/>
  <c r="I1510" i="4" s="1"/>
  <c r="J1510" i="4" s="1"/>
  <c r="L1510" i="4" s="1"/>
  <c r="R1511" i="4"/>
  <c r="I1511" i="4" s="1"/>
  <c r="J1511" i="4" s="1"/>
  <c r="L1511" i="4" s="1"/>
  <c r="R1512" i="4"/>
  <c r="I1512" i="4" s="1"/>
  <c r="J1512" i="4" s="1"/>
  <c r="L1512" i="4" s="1"/>
  <c r="R1513" i="4"/>
  <c r="I1513" i="4" s="1"/>
  <c r="J1513" i="4" s="1"/>
  <c r="L1513" i="4" s="1"/>
  <c r="R1514" i="4"/>
  <c r="I1514" i="4" s="1"/>
  <c r="J1514" i="4" s="1"/>
  <c r="L1514" i="4" s="1"/>
  <c r="R1515" i="4"/>
  <c r="I1515" i="4" s="1"/>
  <c r="J1515" i="4" s="1"/>
  <c r="L1515" i="4" s="1"/>
  <c r="R1516" i="4"/>
  <c r="I1516" i="4" s="1"/>
  <c r="J1516" i="4" s="1"/>
  <c r="L1516" i="4" s="1"/>
  <c r="R1517" i="4"/>
  <c r="I1517" i="4" s="1"/>
  <c r="J1517" i="4" s="1"/>
  <c r="L1517" i="4" s="1"/>
  <c r="R1518" i="4"/>
  <c r="I1518" i="4" s="1"/>
  <c r="J1518" i="4" s="1"/>
  <c r="L1518" i="4" s="1"/>
  <c r="R1519" i="4"/>
  <c r="I1519" i="4" s="1"/>
  <c r="J1519" i="4" s="1"/>
  <c r="L1519" i="4" s="1"/>
  <c r="R1520" i="4"/>
  <c r="I1520" i="4" s="1"/>
  <c r="J1520" i="4" s="1"/>
  <c r="L1520" i="4" s="1"/>
  <c r="R1521" i="4"/>
  <c r="I1521" i="4" s="1"/>
  <c r="J1521" i="4" s="1"/>
  <c r="L1521" i="4" s="1"/>
  <c r="R1522" i="4"/>
  <c r="I1522" i="4" s="1"/>
  <c r="J1522" i="4" s="1"/>
  <c r="L1522" i="4" s="1"/>
  <c r="R1523" i="4"/>
  <c r="I1523" i="4" s="1"/>
  <c r="J1523" i="4" s="1"/>
  <c r="L1523" i="4" s="1"/>
  <c r="R1524" i="4"/>
  <c r="I1524" i="4" s="1"/>
  <c r="J1524" i="4" s="1"/>
  <c r="L1524" i="4" s="1"/>
  <c r="R1525" i="4"/>
  <c r="I1525" i="4" s="1"/>
  <c r="J1525" i="4" s="1"/>
  <c r="L1525" i="4" s="1"/>
  <c r="R1526" i="4"/>
  <c r="I1526" i="4" s="1"/>
  <c r="J1526" i="4" s="1"/>
  <c r="L1526" i="4" s="1"/>
  <c r="R1527" i="4"/>
  <c r="I1527" i="4" s="1"/>
  <c r="J1527" i="4" s="1"/>
  <c r="L1527" i="4" s="1"/>
  <c r="R1528" i="4"/>
  <c r="I1528" i="4" s="1"/>
  <c r="J1528" i="4" s="1"/>
  <c r="L1528" i="4" s="1"/>
  <c r="R1529" i="4"/>
  <c r="I1529" i="4" s="1"/>
  <c r="J1529" i="4" s="1"/>
  <c r="L1529" i="4" s="1"/>
  <c r="R1530" i="4"/>
  <c r="I1530" i="4" s="1"/>
  <c r="J1530" i="4" s="1"/>
  <c r="L1530" i="4" s="1"/>
  <c r="R1531" i="4"/>
  <c r="I1531" i="4" s="1"/>
  <c r="J1531" i="4" s="1"/>
  <c r="L1531" i="4" s="1"/>
  <c r="R1532" i="4"/>
  <c r="I1532" i="4" s="1"/>
  <c r="J1532" i="4" s="1"/>
  <c r="L1532" i="4" s="1"/>
  <c r="R1533" i="4"/>
  <c r="I1533" i="4" s="1"/>
  <c r="J1533" i="4" s="1"/>
  <c r="L1533" i="4" s="1"/>
  <c r="R1534" i="4"/>
  <c r="I1534" i="4" s="1"/>
  <c r="J1534" i="4" s="1"/>
  <c r="L1534" i="4" s="1"/>
  <c r="R1535" i="4"/>
  <c r="I1535" i="4" s="1"/>
  <c r="J1535" i="4" s="1"/>
  <c r="L1535" i="4" s="1"/>
  <c r="R1536" i="4"/>
  <c r="I1536" i="4" s="1"/>
  <c r="J1536" i="4" s="1"/>
  <c r="L1536" i="4" s="1"/>
  <c r="R1537" i="4"/>
  <c r="I1537" i="4" s="1"/>
  <c r="J1537" i="4" s="1"/>
  <c r="L1537" i="4" s="1"/>
  <c r="R1538" i="4"/>
  <c r="I1538" i="4" s="1"/>
  <c r="J1538" i="4" s="1"/>
  <c r="L1538" i="4" s="1"/>
  <c r="R1539" i="4"/>
  <c r="I1539" i="4" s="1"/>
  <c r="J1539" i="4" s="1"/>
  <c r="L1539" i="4" s="1"/>
  <c r="R1540" i="4"/>
  <c r="I1540" i="4" s="1"/>
  <c r="J1540" i="4" s="1"/>
  <c r="L1540" i="4" s="1"/>
  <c r="R1541" i="4"/>
  <c r="I1541" i="4" s="1"/>
  <c r="J1541" i="4" s="1"/>
  <c r="L1541" i="4" s="1"/>
  <c r="R1542" i="4"/>
  <c r="I1542" i="4" s="1"/>
  <c r="J1542" i="4" s="1"/>
  <c r="L1542" i="4" s="1"/>
  <c r="R1543" i="4"/>
  <c r="I1543" i="4" s="1"/>
  <c r="J1543" i="4" s="1"/>
  <c r="L1543" i="4" s="1"/>
  <c r="R1544" i="4"/>
  <c r="I1544" i="4" s="1"/>
  <c r="J1544" i="4" s="1"/>
  <c r="L1544" i="4" s="1"/>
  <c r="R1545" i="4"/>
  <c r="I1545" i="4" s="1"/>
  <c r="J1545" i="4" s="1"/>
  <c r="L1545" i="4" s="1"/>
  <c r="R1546" i="4"/>
  <c r="I1546" i="4" s="1"/>
  <c r="J1546" i="4" s="1"/>
  <c r="L1546" i="4" s="1"/>
  <c r="R1547" i="4"/>
  <c r="I1547" i="4" s="1"/>
  <c r="J1547" i="4" s="1"/>
  <c r="L1547" i="4" s="1"/>
  <c r="R1548" i="4"/>
  <c r="I1548" i="4" s="1"/>
  <c r="J1548" i="4" s="1"/>
  <c r="L1548" i="4" s="1"/>
  <c r="R1549" i="4"/>
  <c r="I1549" i="4" s="1"/>
  <c r="J1549" i="4" s="1"/>
  <c r="L1549" i="4" s="1"/>
  <c r="R1550" i="4"/>
  <c r="I1550" i="4" s="1"/>
  <c r="J1550" i="4" s="1"/>
  <c r="L1550" i="4" s="1"/>
  <c r="R1551" i="4"/>
  <c r="I1551" i="4" s="1"/>
  <c r="J1551" i="4" s="1"/>
  <c r="L1551" i="4" s="1"/>
  <c r="R1552" i="4"/>
  <c r="I1552" i="4" s="1"/>
  <c r="J1552" i="4" s="1"/>
  <c r="L1552" i="4" s="1"/>
  <c r="R1553" i="4"/>
  <c r="I1553" i="4" s="1"/>
  <c r="J1553" i="4" s="1"/>
  <c r="L1553" i="4" s="1"/>
  <c r="R1554" i="4"/>
  <c r="I1554" i="4" s="1"/>
  <c r="J1554" i="4" s="1"/>
  <c r="L1554" i="4" s="1"/>
  <c r="R1555" i="4"/>
  <c r="I1555" i="4" s="1"/>
  <c r="J1555" i="4" s="1"/>
  <c r="L1555" i="4" s="1"/>
  <c r="R1556" i="4"/>
  <c r="I1556" i="4" s="1"/>
  <c r="J1556" i="4" s="1"/>
  <c r="L1556" i="4" s="1"/>
  <c r="R1557" i="4"/>
  <c r="I1557" i="4" s="1"/>
  <c r="J1557" i="4" s="1"/>
  <c r="L1557" i="4" s="1"/>
  <c r="R1558" i="4"/>
  <c r="I1558" i="4" s="1"/>
  <c r="J1558" i="4" s="1"/>
  <c r="L1558" i="4" s="1"/>
  <c r="R1559" i="4"/>
  <c r="I1559" i="4" s="1"/>
  <c r="J1559" i="4" s="1"/>
  <c r="L1559" i="4" s="1"/>
  <c r="R1560" i="4"/>
  <c r="I1560" i="4" s="1"/>
  <c r="J1560" i="4" s="1"/>
  <c r="L1560" i="4" s="1"/>
  <c r="R1561" i="4"/>
  <c r="I1561" i="4" s="1"/>
  <c r="J1561" i="4" s="1"/>
  <c r="L1561" i="4" s="1"/>
  <c r="R1562" i="4"/>
  <c r="I1562" i="4" s="1"/>
  <c r="J1562" i="4" s="1"/>
  <c r="L1562" i="4" s="1"/>
  <c r="R1563" i="4"/>
  <c r="I1563" i="4" s="1"/>
  <c r="J1563" i="4" s="1"/>
  <c r="L1563" i="4" s="1"/>
  <c r="R1564" i="4"/>
  <c r="I1564" i="4" s="1"/>
  <c r="J1564" i="4" s="1"/>
  <c r="L1564" i="4" s="1"/>
  <c r="R1565" i="4"/>
  <c r="I1565" i="4" s="1"/>
  <c r="J1565" i="4" s="1"/>
  <c r="L1565" i="4" s="1"/>
  <c r="R1566" i="4"/>
  <c r="I1566" i="4" s="1"/>
  <c r="J1566" i="4" s="1"/>
  <c r="L1566" i="4" s="1"/>
  <c r="R1567" i="4"/>
  <c r="I1567" i="4" s="1"/>
  <c r="J1567" i="4" s="1"/>
  <c r="L1567" i="4" s="1"/>
  <c r="R1568" i="4"/>
  <c r="I1568" i="4" s="1"/>
  <c r="J1568" i="4" s="1"/>
  <c r="L1568" i="4" s="1"/>
  <c r="R1569" i="4"/>
  <c r="I1569" i="4" s="1"/>
  <c r="J1569" i="4" s="1"/>
  <c r="L1569" i="4" s="1"/>
  <c r="R1570" i="4"/>
  <c r="I1570" i="4" s="1"/>
  <c r="J1570" i="4" s="1"/>
  <c r="L1570" i="4" s="1"/>
  <c r="R1571" i="4"/>
  <c r="I1571" i="4" s="1"/>
  <c r="J1571" i="4" s="1"/>
  <c r="L1571" i="4" s="1"/>
  <c r="R1572" i="4"/>
  <c r="I1572" i="4" s="1"/>
  <c r="J1572" i="4" s="1"/>
  <c r="L1572" i="4" s="1"/>
  <c r="R1573" i="4"/>
  <c r="I1573" i="4" s="1"/>
  <c r="J1573" i="4" s="1"/>
  <c r="L1573" i="4" s="1"/>
  <c r="R1574" i="4"/>
  <c r="I1574" i="4" s="1"/>
  <c r="J1574" i="4" s="1"/>
  <c r="L1574" i="4" s="1"/>
  <c r="R1575" i="4"/>
  <c r="I1575" i="4" s="1"/>
  <c r="J1575" i="4" s="1"/>
  <c r="L1575" i="4" s="1"/>
  <c r="R1576" i="4"/>
  <c r="I1576" i="4" s="1"/>
  <c r="J1576" i="4" s="1"/>
  <c r="L1576" i="4" s="1"/>
  <c r="R1577" i="4"/>
  <c r="I1577" i="4" s="1"/>
  <c r="J1577" i="4" s="1"/>
  <c r="L1577" i="4" s="1"/>
  <c r="R1578" i="4"/>
  <c r="I1578" i="4" s="1"/>
  <c r="J1578" i="4" s="1"/>
  <c r="L1578" i="4" s="1"/>
  <c r="R1579" i="4"/>
  <c r="I1579" i="4" s="1"/>
  <c r="J1579" i="4" s="1"/>
  <c r="L1579" i="4" s="1"/>
  <c r="R1580" i="4"/>
  <c r="I1580" i="4" s="1"/>
  <c r="J1580" i="4" s="1"/>
  <c r="L1580" i="4" s="1"/>
  <c r="R1581" i="4"/>
  <c r="I1581" i="4" s="1"/>
  <c r="J1581" i="4" s="1"/>
  <c r="L1581" i="4" s="1"/>
  <c r="R1582" i="4"/>
  <c r="I1582" i="4" s="1"/>
  <c r="J1582" i="4" s="1"/>
  <c r="L1582" i="4" s="1"/>
  <c r="R1583" i="4"/>
  <c r="I1583" i="4" s="1"/>
  <c r="J1583" i="4" s="1"/>
  <c r="L1583" i="4" s="1"/>
  <c r="R1584" i="4"/>
  <c r="I1584" i="4" s="1"/>
  <c r="J1584" i="4" s="1"/>
  <c r="L1584" i="4" s="1"/>
  <c r="R1585" i="4"/>
  <c r="I1585" i="4" s="1"/>
  <c r="J1585" i="4" s="1"/>
  <c r="L1585" i="4" s="1"/>
  <c r="R1586" i="4"/>
  <c r="I1586" i="4" s="1"/>
  <c r="J1586" i="4" s="1"/>
  <c r="L1586" i="4" s="1"/>
  <c r="R1587" i="4"/>
  <c r="I1587" i="4" s="1"/>
  <c r="J1587" i="4" s="1"/>
  <c r="L1587" i="4" s="1"/>
  <c r="R1588" i="4"/>
  <c r="I1588" i="4" s="1"/>
  <c r="J1588" i="4" s="1"/>
  <c r="L1588" i="4" s="1"/>
  <c r="R1589" i="4"/>
  <c r="I1589" i="4" s="1"/>
  <c r="J1589" i="4" s="1"/>
  <c r="L1589" i="4" s="1"/>
  <c r="R1590" i="4"/>
  <c r="I1590" i="4" s="1"/>
  <c r="J1590" i="4" s="1"/>
  <c r="L1590" i="4" s="1"/>
  <c r="R1591" i="4"/>
  <c r="I1591" i="4" s="1"/>
  <c r="J1591" i="4" s="1"/>
  <c r="L1591" i="4" s="1"/>
  <c r="R1592" i="4"/>
  <c r="I1592" i="4" s="1"/>
  <c r="J1592" i="4" s="1"/>
  <c r="L1592" i="4" s="1"/>
  <c r="R1593" i="4"/>
  <c r="I1593" i="4" s="1"/>
  <c r="J1593" i="4" s="1"/>
  <c r="L1593" i="4" s="1"/>
  <c r="R1594" i="4"/>
  <c r="I1594" i="4" s="1"/>
  <c r="J1594" i="4" s="1"/>
  <c r="L1594" i="4" s="1"/>
  <c r="R1595" i="4"/>
  <c r="I1595" i="4" s="1"/>
  <c r="J1595" i="4" s="1"/>
  <c r="L1595" i="4" s="1"/>
  <c r="R1596" i="4"/>
  <c r="I1596" i="4" s="1"/>
  <c r="J1596" i="4" s="1"/>
  <c r="L1596" i="4" s="1"/>
  <c r="R1597" i="4"/>
  <c r="I1597" i="4" s="1"/>
  <c r="J1597" i="4" s="1"/>
  <c r="L1597" i="4" s="1"/>
  <c r="R1598" i="4"/>
  <c r="I1598" i="4" s="1"/>
  <c r="J1598" i="4" s="1"/>
  <c r="L1598" i="4" s="1"/>
  <c r="R1599" i="4"/>
  <c r="I1599" i="4" s="1"/>
  <c r="J1599" i="4" s="1"/>
  <c r="L1599" i="4" s="1"/>
  <c r="R1600" i="4"/>
  <c r="I1600" i="4" s="1"/>
  <c r="J1600" i="4" s="1"/>
  <c r="L1600" i="4" s="1"/>
  <c r="R1601" i="4"/>
  <c r="I1601" i="4" s="1"/>
  <c r="J1601" i="4" s="1"/>
  <c r="L1601" i="4" s="1"/>
  <c r="R1602" i="4"/>
  <c r="I1602" i="4" s="1"/>
  <c r="J1602" i="4" s="1"/>
  <c r="L1602" i="4" s="1"/>
  <c r="R1603" i="4"/>
  <c r="I1603" i="4" s="1"/>
  <c r="J1603" i="4" s="1"/>
  <c r="L1603" i="4" s="1"/>
  <c r="R1604" i="4"/>
  <c r="I1604" i="4" s="1"/>
  <c r="J1604" i="4" s="1"/>
  <c r="L1604" i="4" s="1"/>
  <c r="R1605" i="4"/>
  <c r="I1605" i="4" s="1"/>
  <c r="J1605" i="4" s="1"/>
  <c r="L1605" i="4" s="1"/>
  <c r="R1606" i="4"/>
  <c r="I1606" i="4" s="1"/>
  <c r="J1606" i="4" s="1"/>
  <c r="L1606" i="4" s="1"/>
  <c r="R1607" i="4"/>
  <c r="I1607" i="4" s="1"/>
  <c r="J1607" i="4" s="1"/>
  <c r="L1607" i="4" s="1"/>
  <c r="R1608" i="4"/>
  <c r="I1608" i="4" s="1"/>
  <c r="J1608" i="4" s="1"/>
  <c r="L1608" i="4" s="1"/>
  <c r="R1609" i="4"/>
  <c r="I1609" i="4" s="1"/>
  <c r="J1609" i="4" s="1"/>
  <c r="L1609" i="4" s="1"/>
  <c r="R1610" i="4"/>
  <c r="I1610" i="4" s="1"/>
  <c r="J1610" i="4" s="1"/>
  <c r="L1610" i="4" s="1"/>
  <c r="R1611" i="4"/>
  <c r="I1611" i="4" s="1"/>
  <c r="J1611" i="4" s="1"/>
  <c r="L1611" i="4" s="1"/>
  <c r="R1612" i="4"/>
  <c r="I1612" i="4" s="1"/>
  <c r="J1612" i="4" s="1"/>
  <c r="L1612" i="4" s="1"/>
  <c r="R1613" i="4"/>
  <c r="I1613" i="4" s="1"/>
  <c r="J1613" i="4" s="1"/>
  <c r="L1613" i="4" s="1"/>
  <c r="R1614" i="4"/>
  <c r="I1614" i="4" s="1"/>
  <c r="J1614" i="4" s="1"/>
  <c r="L1614" i="4" s="1"/>
  <c r="R1615" i="4"/>
  <c r="I1615" i="4" s="1"/>
  <c r="J1615" i="4" s="1"/>
  <c r="L1615" i="4" s="1"/>
  <c r="R1616" i="4"/>
  <c r="I1616" i="4" s="1"/>
  <c r="J1616" i="4" s="1"/>
  <c r="L1616" i="4" s="1"/>
  <c r="R1617" i="4"/>
  <c r="I1617" i="4" s="1"/>
  <c r="J1617" i="4" s="1"/>
  <c r="L1617" i="4" s="1"/>
  <c r="R1618" i="4"/>
  <c r="I1618" i="4" s="1"/>
  <c r="J1618" i="4" s="1"/>
  <c r="L1618" i="4" s="1"/>
  <c r="R1619" i="4"/>
  <c r="I1619" i="4" s="1"/>
  <c r="J1619" i="4" s="1"/>
  <c r="L1619" i="4" s="1"/>
  <c r="R1620" i="4"/>
  <c r="I1620" i="4" s="1"/>
  <c r="J1620" i="4" s="1"/>
  <c r="L1620" i="4" s="1"/>
  <c r="R1621" i="4"/>
  <c r="I1621" i="4" s="1"/>
  <c r="J1621" i="4" s="1"/>
  <c r="L1621" i="4" s="1"/>
  <c r="R1622" i="4"/>
  <c r="I1622" i="4" s="1"/>
  <c r="J1622" i="4" s="1"/>
  <c r="L1622" i="4" s="1"/>
  <c r="R1623" i="4"/>
  <c r="I1623" i="4" s="1"/>
  <c r="J1623" i="4" s="1"/>
  <c r="L1623" i="4" s="1"/>
  <c r="R1624" i="4"/>
  <c r="I1624" i="4" s="1"/>
  <c r="J1624" i="4" s="1"/>
  <c r="L1624" i="4" s="1"/>
  <c r="R1625" i="4"/>
  <c r="I1625" i="4" s="1"/>
  <c r="J1625" i="4" s="1"/>
  <c r="L1625" i="4" s="1"/>
  <c r="R1626" i="4"/>
  <c r="I1626" i="4" s="1"/>
  <c r="J1626" i="4" s="1"/>
  <c r="L1626" i="4" s="1"/>
  <c r="R1627" i="4"/>
  <c r="I1627" i="4" s="1"/>
  <c r="J1627" i="4" s="1"/>
  <c r="L1627" i="4" s="1"/>
  <c r="R1628" i="4"/>
  <c r="I1628" i="4" s="1"/>
  <c r="J1628" i="4" s="1"/>
  <c r="L1628" i="4" s="1"/>
  <c r="R1629" i="4"/>
  <c r="I1629" i="4" s="1"/>
  <c r="J1629" i="4" s="1"/>
  <c r="L1629" i="4" s="1"/>
  <c r="R1630" i="4"/>
  <c r="I1630" i="4" s="1"/>
  <c r="J1630" i="4" s="1"/>
  <c r="L1630" i="4" s="1"/>
  <c r="R1631" i="4"/>
  <c r="I1631" i="4" s="1"/>
  <c r="J1631" i="4" s="1"/>
  <c r="L1631" i="4" s="1"/>
  <c r="R1632" i="4"/>
  <c r="I1632" i="4" s="1"/>
  <c r="J1632" i="4" s="1"/>
  <c r="L1632" i="4" s="1"/>
  <c r="R1633" i="4"/>
  <c r="I1633" i="4" s="1"/>
  <c r="J1633" i="4" s="1"/>
  <c r="L1633" i="4" s="1"/>
  <c r="R1634" i="4"/>
  <c r="I1634" i="4" s="1"/>
  <c r="J1634" i="4" s="1"/>
  <c r="L1634" i="4" s="1"/>
  <c r="R1635" i="4"/>
  <c r="I1635" i="4" s="1"/>
  <c r="J1635" i="4" s="1"/>
  <c r="L1635" i="4" s="1"/>
  <c r="R1636" i="4"/>
  <c r="I1636" i="4" s="1"/>
  <c r="J1636" i="4" s="1"/>
  <c r="L1636" i="4" s="1"/>
  <c r="R1637" i="4"/>
  <c r="I1637" i="4" s="1"/>
  <c r="J1637" i="4" s="1"/>
  <c r="L1637" i="4" s="1"/>
  <c r="R1638" i="4"/>
  <c r="I1638" i="4" s="1"/>
  <c r="J1638" i="4" s="1"/>
  <c r="L1638" i="4" s="1"/>
  <c r="R1639" i="4"/>
  <c r="I1639" i="4" s="1"/>
  <c r="J1639" i="4" s="1"/>
  <c r="L1639" i="4" s="1"/>
  <c r="R1640" i="4"/>
  <c r="I1640" i="4" s="1"/>
  <c r="J1640" i="4" s="1"/>
  <c r="L1640" i="4" s="1"/>
  <c r="R1641" i="4"/>
  <c r="I1641" i="4" s="1"/>
  <c r="J1641" i="4" s="1"/>
  <c r="L1641" i="4" s="1"/>
  <c r="R1642" i="4"/>
  <c r="I1642" i="4" s="1"/>
  <c r="J1642" i="4" s="1"/>
  <c r="L1642" i="4" s="1"/>
  <c r="R1643" i="4"/>
  <c r="I1643" i="4" s="1"/>
  <c r="J1643" i="4" s="1"/>
  <c r="L1643" i="4" s="1"/>
  <c r="R1644" i="4"/>
  <c r="I1644" i="4" s="1"/>
  <c r="J1644" i="4" s="1"/>
  <c r="L1644" i="4" s="1"/>
  <c r="R1645" i="4"/>
  <c r="I1645" i="4" s="1"/>
  <c r="J1645" i="4" s="1"/>
  <c r="L1645" i="4" s="1"/>
  <c r="R1646" i="4"/>
  <c r="I1646" i="4" s="1"/>
  <c r="J1646" i="4" s="1"/>
  <c r="L1646" i="4" s="1"/>
  <c r="R1647" i="4"/>
  <c r="I1647" i="4" s="1"/>
  <c r="J1647" i="4" s="1"/>
  <c r="L1647" i="4" s="1"/>
  <c r="R1648" i="4"/>
  <c r="I1648" i="4" s="1"/>
  <c r="J1648" i="4" s="1"/>
  <c r="L1648" i="4" s="1"/>
  <c r="R1649" i="4"/>
  <c r="I1649" i="4" s="1"/>
  <c r="J1649" i="4" s="1"/>
  <c r="L1649" i="4" s="1"/>
  <c r="R1650" i="4"/>
  <c r="I1650" i="4" s="1"/>
  <c r="J1650" i="4" s="1"/>
  <c r="L1650" i="4" s="1"/>
  <c r="R1651" i="4"/>
  <c r="I1651" i="4" s="1"/>
  <c r="J1651" i="4" s="1"/>
  <c r="L1651" i="4" s="1"/>
  <c r="R1652" i="4"/>
  <c r="I1652" i="4" s="1"/>
  <c r="J1652" i="4" s="1"/>
  <c r="L1652" i="4" s="1"/>
  <c r="R1653" i="4"/>
  <c r="I1653" i="4" s="1"/>
  <c r="J1653" i="4" s="1"/>
  <c r="L1653" i="4" s="1"/>
  <c r="R1654" i="4"/>
  <c r="I1654" i="4" s="1"/>
  <c r="J1654" i="4" s="1"/>
  <c r="L1654" i="4" s="1"/>
  <c r="R1655" i="4"/>
  <c r="I1655" i="4" s="1"/>
  <c r="J1655" i="4" s="1"/>
  <c r="L1655" i="4" s="1"/>
  <c r="R1656" i="4"/>
  <c r="I1656" i="4" s="1"/>
  <c r="J1656" i="4" s="1"/>
  <c r="L1656" i="4" s="1"/>
  <c r="R1657" i="4"/>
  <c r="I1657" i="4" s="1"/>
  <c r="J1657" i="4" s="1"/>
  <c r="L1657" i="4" s="1"/>
  <c r="R1658" i="4"/>
  <c r="I1658" i="4" s="1"/>
  <c r="J1658" i="4" s="1"/>
  <c r="L1658" i="4" s="1"/>
  <c r="R1659" i="4"/>
  <c r="I1659" i="4" s="1"/>
  <c r="J1659" i="4" s="1"/>
  <c r="L1659" i="4" s="1"/>
  <c r="R1660" i="4"/>
  <c r="I1660" i="4" s="1"/>
  <c r="J1660" i="4" s="1"/>
  <c r="L1660" i="4" s="1"/>
  <c r="R1661" i="4"/>
  <c r="I1661" i="4" s="1"/>
  <c r="J1661" i="4" s="1"/>
  <c r="L1661" i="4" s="1"/>
  <c r="R1662" i="4"/>
  <c r="I1662" i="4" s="1"/>
  <c r="J1662" i="4" s="1"/>
  <c r="L1662" i="4" s="1"/>
  <c r="R1663" i="4"/>
  <c r="I1663" i="4" s="1"/>
  <c r="J1663" i="4" s="1"/>
  <c r="L1663" i="4" s="1"/>
  <c r="R1664" i="4"/>
  <c r="I1664" i="4" s="1"/>
  <c r="J1664" i="4" s="1"/>
  <c r="L1664" i="4" s="1"/>
  <c r="R1665" i="4"/>
  <c r="I1665" i="4" s="1"/>
  <c r="J1665" i="4" s="1"/>
  <c r="L1665" i="4" s="1"/>
  <c r="R1666" i="4"/>
  <c r="I1666" i="4" s="1"/>
  <c r="J1666" i="4" s="1"/>
  <c r="L1666" i="4" s="1"/>
  <c r="R1667" i="4"/>
  <c r="I1667" i="4" s="1"/>
  <c r="J1667" i="4" s="1"/>
  <c r="L1667" i="4" s="1"/>
  <c r="R1668" i="4"/>
  <c r="I1668" i="4" s="1"/>
  <c r="J1668" i="4" s="1"/>
  <c r="L1668" i="4" s="1"/>
  <c r="R1669" i="4"/>
  <c r="I1669" i="4" s="1"/>
  <c r="J1669" i="4" s="1"/>
  <c r="L1669" i="4" s="1"/>
  <c r="R1670" i="4"/>
  <c r="I1670" i="4" s="1"/>
  <c r="J1670" i="4" s="1"/>
  <c r="L1670" i="4" s="1"/>
  <c r="R1671" i="4"/>
  <c r="I1671" i="4" s="1"/>
  <c r="J1671" i="4" s="1"/>
  <c r="L1671" i="4" s="1"/>
  <c r="R1672" i="4"/>
  <c r="I1672" i="4" s="1"/>
  <c r="J1672" i="4" s="1"/>
  <c r="L1672" i="4" s="1"/>
  <c r="R1673" i="4"/>
  <c r="I1673" i="4" s="1"/>
  <c r="J1673" i="4" s="1"/>
  <c r="L1673" i="4" s="1"/>
  <c r="R1674" i="4"/>
  <c r="I1674" i="4" s="1"/>
  <c r="J1674" i="4" s="1"/>
  <c r="L1674" i="4" s="1"/>
  <c r="R1675" i="4"/>
  <c r="I1675" i="4" s="1"/>
  <c r="J1675" i="4" s="1"/>
  <c r="L1675" i="4" s="1"/>
  <c r="R1676" i="4"/>
  <c r="I1676" i="4" s="1"/>
  <c r="J1676" i="4" s="1"/>
  <c r="L1676" i="4" s="1"/>
  <c r="R1677" i="4"/>
  <c r="I1677" i="4" s="1"/>
  <c r="J1677" i="4" s="1"/>
  <c r="L1677" i="4" s="1"/>
  <c r="R1678" i="4"/>
  <c r="I1678" i="4" s="1"/>
  <c r="J1678" i="4" s="1"/>
  <c r="L1678" i="4" s="1"/>
  <c r="R1679" i="4"/>
  <c r="I1679" i="4" s="1"/>
  <c r="J1679" i="4" s="1"/>
  <c r="L1679" i="4" s="1"/>
  <c r="R1680" i="4"/>
  <c r="I1680" i="4" s="1"/>
  <c r="J1680" i="4" s="1"/>
  <c r="L1680" i="4" s="1"/>
  <c r="R1681" i="4"/>
  <c r="I1681" i="4" s="1"/>
  <c r="J1681" i="4" s="1"/>
  <c r="L1681" i="4" s="1"/>
  <c r="R1682" i="4"/>
  <c r="I1682" i="4" s="1"/>
  <c r="J1682" i="4" s="1"/>
  <c r="L1682" i="4" s="1"/>
  <c r="R1683" i="4"/>
  <c r="I1683" i="4" s="1"/>
  <c r="J1683" i="4" s="1"/>
  <c r="L1683" i="4" s="1"/>
  <c r="R1684" i="4"/>
  <c r="I1684" i="4" s="1"/>
  <c r="J1684" i="4" s="1"/>
  <c r="L1684" i="4" s="1"/>
  <c r="R1685" i="4"/>
  <c r="I1685" i="4" s="1"/>
  <c r="J1685" i="4" s="1"/>
  <c r="L1685" i="4" s="1"/>
  <c r="R1686" i="4"/>
  <c r="I1686" i="4" s="1"/>
  <c r="J1686" i="4" s="1"/>
  <c r="L1686" i="4" s="1"/>
  <c r="R1687" i="4"/>
  <c r="I1687" i="4" s="1"/>
  <c r="J1687" i="4" s="1"/>
  <c r="L1687" i="4" s="1"/>
  <c r="R1688" i="4"/>
  <c r="I1688" i="4" s="1"/>
  <c r="J1688" i="4" s="1"/>
  <c r="L1688" i="4" s="1"/>
  <c r="R1689" i="4"/>
  <c r="I1689" i="4" s="1"/>
  <c r="J1689" i="4" s="1"/>
  <c r="L1689" i="4" s="1"/>
  <c r="R1690" i="4"/>
  <c r="I1690" i="4" s="1"/>
  <c r="J1690" i="4" s="1"/>
  <c r="L1690" i="4" s="1"/>
  <c r="R1691" i="4"/>
  <c r="I1691" i="4" s="1"/>
  <c r="J1691" i="4" s="1"/>
  <c r="L1691" i="4" s="1"/>
  <c r="R1692" i="4"/>
  <c r="I1692" i="4" s="1"/>
  <c r="J1692" i="4" s="1"/>
  <c r="L1692" i="4" s="1"/>
  <c r="R1693" i="4"/>
  <c r="I1693" i="4" s="1"/>
  <c r="J1693" i="4" s="1"/>
  <c r="L1693" i="4" s="1"/>
  <c r="R1694" i="4"/>
  <c r="I1694" i="4" s="1"/>
  <c r="J1694" i="4" s="1"/>
  <c r="L1694" i="4" s="1"/>
  <c r="R1695" i="4"/>
  <c r="I1695" i="4" s="1"/>
  <c r="J1695" i="4" s="1"/>
  <c r="L1695" i="4" s="1"/>
  <c r="R1696" i="4"/>
  <c r="I1696" i="4" s="1"/>
  <c r="J1696" i="4" s="1"/>
  <c r="L1696" i="4" s="1"/>
  <c r="R1697" i="4"/>
  <c r="I1697" i="4" s="1"/>
  <c r="J1697" i="4" s="1"/>
  <c r="L1697" i="4" s="1"/>
  <c r="R1698" i="4"/>
  <c r="I1698" i="4" s="1"/>
  <c r="J1698" i="4" s="1"/>
  <c r="L1698" i="4" s="1"/>
  <c r="R1699" i="4"/>
  <c r="I1699" i="4" s="1"/>
  <c r="J1699" i="4" s="1"/>
  <c r="L1699" i="4" s="1"/>
  <c r="R1700" i="4"/>
  <c r="I1700" i="4" s="1"/>
  <c r="J1700" i="4" s="1"/>
  <c r="L1700" i="4" s="1"/>
  <c r="R1701" i="4"/>
  <c r="I1701" i="4" s="1"/>
  <c r="J1701" i="4" s="1"/>
  <c r="L1701" i="4" s="1"/>
  <c r="R1702" i="4"/>
  <c r="I1702" i="4" s="1"/>
  <c r="J1702" i="4" s="1"/>
  <c r="L1702" i="4" s="1"/>
  <c r="R1703" i="4"/>
  <c r="I1703" i="4" s="1"/>
  <c r="J1703" i="4" s="1"/>
  <c r="L1703" i="4" s="1"/>
  <c r="R1704" i="4"/>
  <c r="I1704" i="4" s="1"/>
  <c r="J1704" i="4" s="1"/>
  <c r="L1704" i="4" s="1"/>
  <c r="R1705" i="4"/>
  <c r="I1705" i="4" s="1"/>
  <c r="J1705" i="4" s="1"/>
  <c r="L1705" i="4" s="1"/>
  <c r="R1706" i="4"/>
  <c r="I1706" i="4" s="1"/>
  <c r="J1706" i="4" s="1"/>
  <c r="L1706" i="4" s="1"/>
  <c r="R1707" i="4"/>
  <c r="I1707" i="4" s="1"/>
  <c r="J1707" i="4" s="1"/>
  <c r="L1707" i="4" s="1"/>
  <c r="R1708" i="4"/>
  <c r="I1708" i="4" s="1"/>
  <c r="J1708" i="4" s="1"/>
  <c r="L1708" i="4" s="1"/>
  <c r="R1709" i="4"/>
  <c r="I1709" i="4" s="1"/>
  <c r="J1709" i="4" s="1"/>
  <c r="L1709" i="4" s="1"/>
  <c r="R1710" i="4"/>
  <c r="I1710" i="4" s="1"/>
  <c r="J1710" i="4" s="1"/>
  <c r="L1710" i="4" s="1"/>
  <c r="R1711" i="4"/>
  <c r="I1711" i="4" s="1"/>
  <c r="J1711" i="4" s="1"/>
  <c r="L1711" i="4" s="1"/>
  <c r="R1712" i="4"/>
  <c r="I1712" i="4" s="1"/>
  <c r="J1712" i="4" s="1"/>
  <c r="L1712" i="4" s="1"/>
  <c r="R1713" i="4"/>
  <c r="I1713" i="4" s="1"/>
  <c r="J1713" i="4" s="1"/>
  <c r="L1713" i="4" s="1"/>
  <c r="R1714" i="4"/>
  <c r="I1714" i="4" s="1"/>
  <c r="J1714" i="4" s="1"/>
  <c r="L1714" i="4" s="1"/>
  <c r="R1715" i="4"/>
  <c r="I1715" i="4" s="1"/>
  <c r="J1715" i="4" s="1"/>
  <c r="L1715" i="4" s="1"/>
  <c r="R1716" i="4"/>
  <c r="I1716" i="4" s="1"/>
  <c r="J1716" i="4" s="1"/>
  <c r="L1716" i="4" s="1"/>
  <c r="R1717" i="4"/>
  <c r="I1717" i="4" s="1"/>
  <c r="J1717" i="4" s="1"/>
  <c r="L1717" i="4" s="1"/>
  <c r="R1718" i="4"/>
  <c r="I1718" i="4" s="1"/>
  <c r="J1718" i="4" s="1"/>
  <c r="L1718" i="4" s="1"/>
  <c r="R1719" i="4"/>
  <c r="I1719" i="4" s="1"/>
  <c r="J1719" i="4" s="1"/>
  <c r="L1719" i="4" s="1"/>
  <c r="R1720" i="4"/>
  <c r="I1720" i="4" s="1"/>
  <c r="J1720" i="4" s="1"/>
  <c r="L1720" i="4" s="1"/>
  <c r="R1721" i="4"/>
  <c r="I1721" i="4" s="1"/>
  <c r="J1721" i="4" s="1"/>
  <c r="L1721" i="4" s="1"/>
  <c r="R1722" i="4"/>
  <c r="I1722" i="4" s="1"/>
  <c r="J1722" i="4" s="1"/>
  <c r="L1722" i="4" s="1"/>
  <c r="R1723" i="4"/>
  <c r="I1723" i="4" s="1"/>
  <c r="J1723" i="4" s="1"/>
  <c r="L1723" i="4" s="1"/>
  <c r="R1724" i="4"/>
  <c r="I1724" i="4" s="1"/>
  <c r="J1724" i="4" s="1"/>
  <c r="L1724" i="4" s="1"/>
  <c r="R1725" i="4"/>
  <c r="I1725" i="4" s="1"/>
  <c r="J1725" i="4" s="1"/>
  <c r="L1725" i="4" s="1"/>
  <c r="R1726" i="4"/>
  <c r="I1726" i="4" s="1"/>
  <c r="J1726" i="4" s="1"/>
  <c r="L1726" i="4" s="1"/>
  <c r="R1727" i="4"/>
  <c r="I1727" i="4" s="1"/>
  <c r="J1727" i="4" s="1"/>
  <c r="L1727" i="4" s="1"/>
  <c r="R1728" i="4"/>
  <c r="I1728" i="4" s="1"/>
  <c r="J1728" i="4" s="1"/>
  <c r="L1728" i="4" s="1"/>
  <c r="R1729" i="4"/>
  <c r="I1729" i="4" s="1"/>
  <c r="J1729" i="4" s="1"/>
  <c r="L1729" i="4" s="1"/>
  <c r="R1730" i="4"/>
  <c r="I1730" i="4" s="1"/>
  <c r="J1730" i="4" s="1"/>
  <c r="L1730" i="4" s="1"/>
  <c r="R1731" i="4"/>
  <c r="I1731" i="4" s="1"/>
  <c r="J1731" i="4" s="1"/>
  <c r="L1731" i="4" s="1"/>
  <c r="R1732" i="4"/>
  <c r="I1732" i="4" s="1"/>
  <c r="J1732" i="4" s="1"/>
  <c r="L1732" i="4" s="1"/>
  <c r="R1733" i="4"/>
  <c r="I1733" i="4" s="1"/>
  <c r="J1733" i="4" s="1"/>
  <c r="L1733" i="4" s="1"/>
  <c r="R1734" i="4"/>
  <c r="I1734" i="4" s="1"/>
  <c r="J1734" i="4" s="1"/>
  <c r="L1734" i="4" s="1"/>
  <c r="R1735" i="4"/>
  <c r="I1735" i="4" s="1"/>
  <c r="J1735" i="4" s="1"/>
  <c r="L1735" i="4" s="1"/>
  <c r="R1736" i="4"/>
  <c r="I1736" i="4" s="1"/>
  <c r="J1736" i="4" s="1"/>
  <c r="L1736" i="4" s="1"/>
  <c r="R1737" i="4"/>
  <c r="I1737" i="4" s="1"/>
  <c r="J1737" i="4" s="1"/>
  <c r="L1737" i="4" s="1"/>
  <c r="R1738" i="4"/>
  <c r="I1738" i="4" s="1"/>
  <c r="J1738" i="4" s="1"/>
  <c r="L1738" i="4" s="1"/>
  <c r="R1739" i="4"/>
  <c r="I1739" i="4" s="1"/>
  <c r="J1739" i="4" s="1"/>
  <c r="L1739" i="4" s="1"/>
  <c r="R1740" i="4"/>
  <c r="I1740" i="4" s="1"/>
  <c r="J1740" i="4" s="1"/>
  <c r="L1740" i="4" s="1"/>
  <c r="R1741" i="4"/>
  <c r="I1741" i="4" s="1"/>
  <c r="J1741" i="4" s="1"/>
  <c r="L1741" i="4" s="1"/>
  <c r="R1742" i="4"/>
  <c r="I1742" i="4" s="1"/>
  <c r="J1742" i="4" s="1"/>
  <c r="L1742" i="4" s="1"/>
  <c r="R1743" i="4"/>
  <c r="I1743" i="4" s="1"/>
  <c r="J1743" i="4" s="1"/>
  <c r="L1743" i="4" s="1"/>
  <c r="R1744" i="4"/>
  <c r="I1744" i="4" s="1"/>
  <c r="J1744" i="4" s="1"/>
  <c r="L1744" i="4" s="1"/>
  <c r="R1745" i="4"/>
  <c r="I1745" i="4" s="1"/>
  <c r="J1745" i="4" s="1"/>
  <c r="L1745" i="4" s="1"/>
  <c r="R1746" i="4"/>
  <c r="I1746" i="4" s="1"/>
  <c r="J1746" i="4" s="1"/>
  <c r="L1746" i="4" s="1"/>
  <c r="R1747" i="4"/>
  <c r="I1747" i="4" s="1"/>
  <c r="J1747" i="4" s="1"/>
  <c r="L1747" i="4" s="1"/>
  <c r="R1748" i="4"/>
  <c r="I1748" i="4" s="1"/>
  <c r="J1748" i="4" s="1"/>
  <c r="L1748" i="4" s="1"/>
  <c r="R1749" i="4"/>
  <c r="I1749" i="4" s="1"/>
  <c r="J1749" i="4" s="1"/>
  <c r="L1749" i="4" s="1"/>
  <c r="R1750" i="4"/>
  <c r="I1750" i="4" s="1"/>
  <c r="J1750" i="4" s="1"/>
  <c r="L1750" i="4" s="1"/>
  <c r="R1751" i="4"/>
  <c r="I1751" i="4" s="1"/>
  <c r="J1751" i="4" s="1"/>
  <c r="L1751" i="4" s="1"/>
  <c r="R1752" i="4"/>
  <c r="I1752" i="4" s="1"/>
  <c r="J1752" i="4" s="1"/>
  <c r="L1752" i="4" s="1"/>
  <c r="R1753" i="4"/>
  <c r="I1753" i="4" s="1"/>
  <c r="J1753" i="4" s="1"/>
  <c r="L1753" i="4" s="1"/>
  <c r="R1754" i="4"/>
  <c r="I1754" i="4" s="1"/>
  <c r="J1754" i="4" s="1"/>
  <c r="L1754" i="4" s="1"/>
  <c r="R1755" i="4"/>
  <c r="I1755" i="4" s="1"/>
  <c r="J1755" i="4" s="1"/>
  <c r="L1755" i="4" s="1"/>
  <c r="R1756" i="4"/>
  <c r="I1756" i="4" s="1"/>
  <c r="J1756" i="4" s="1"/>
  <c r="L1756" i="4" s="1"/>
  <c r="R1757" i="4"/>
  <c r="I1757" i="4" s="1"/>
  <c r="J1757" i="4" s="1"/>
  <c r="L1757" i="4" s="1"/>
  <c r="R1758" i="4"/>
  <c r="I1758" i="4" s="1"/>
  <c r="J1758" i="4" s="1"/>
  <c r="L1758" i="4" s="1"/>
  <c r="R1759" i="4"/>
  <c r="I1759" i="4" s="1"/>
  <c r="J1759" i="4" s="1"/>
  <c r="L1759" i="4" s="1"/>
  <c r="R1760" i="4"/>
  <c r="I1760" i="4" s="1"/>
  <c r="J1760" i="4" s="1"/>
  <c r="L1760" i="4" s="1"/>
  <c r="R1761" i="4"/>
  <c r="I1761" i="4" s="1"/>
  <c r="J1761" i="4" s="1"/>
  <c r="L1761" i="4" s="1"/>
  <c r="R1762" i="4"/>
  <c r="I1762" i="4" s="1"/>
  <c r="J1762" i="4" s="1"/>
  <c r="L1762" i="4" s="1"/>
  <c r="R1763" i="4"/>
  <c r="I1763" i="4" s="1"/>
  <c r="J1763" i="4" s="1"/>
  <c r="L1763" i="4" s="1"/>
  <c r="R1764" i="4"/>
  <c r="I1764" i="4" s="1"/>
  <c r="J1764" i="4" s="1"/>
  <c r="L1764" i="4" s="1"/>
  <c r="R1765" i="4"/>
  <c r="I1765" i="4" s="1"/>
  <c r="J1765" i="4" s="1"/>
  <c r="L1765" i="4" s="1"/>
  <c r="R1766" i="4"/>
  <c r="I1766" i="4" s="1"/>
  <c r="J1766" i="4" s="1"/>
  <c r="L1766" i="4" s="1"/>
  <c r="R1767" i="4"/>
  <c r="I1767" i="4" s="1"/>
  <c r="J1767" i="4" s="1"/>
  <c r="L1767" i="4" s="1"/>
  <c r="R1768" i="4"/>
  <c r="I1768" i="4" s="1"/>
  <c r="J1768" i="4" s="1"/>
  <c r="L1768" i="4" s="1"/>
  <c r="R1769" i="4"/>
  <c r="I1769" i="4" s="1"/>
  <c r="J1769" i="4" s="1"/>
  <c r="L1769" i="4" s="1"/>
  <c r="R1770" i="4"/>
  <c r="I1770" i="4" s="1"/>
  <c r="J1770" i="4" s="1"/>
  <c r="L1770" i="4" s="1"/>
  <c r="R1771" i="4"/>
  <c r="I1771" i="4" s="1"/>
  <c r="J1771" i="4" s="1"/>
  <c r="L1771" i="4" s="1"/>
  <c r="R1772" i="4"/>
  <c r="I1772" i="4" s="1"/>
  <c r="J1772" i="4" s="1"/>
  <c r="L1772" i="4" s="1"/>
  <c r="R1773" i="4"/>
  <c r="I1773" i="4" s="1"/>
  <c r="J1773" i="4" s="1"/>
  <c r="L1773" i="4" s="1"/>
  <c r="R1774" i="4"/>
  <c r="I1774" i="4" s="1"/>
  <c r="J1774" i="4" s="1"/>
  <c r="L1774" i="4" s="1"/>
  <c r="R1775" i="4"/>
  <c r="I1775" i="4" s="1"/>
  <c r="J1775" i="4" s="1"/>
  <c r="L1775" i="4" s="1"/>
  <c r="R1776" i="4"/>
  <c r="I1776" i="4" s="1"/>
  <c r="J1776" i="4" s="1"/>
  <c r="L1776" i="4" s="1"/>
  <c r="R1777" i="4"/>
  <c r="I1777" i="4" s="1"/>
  <c r="J1777" i="4" s="1"/>
  <c r="L1777" i="4" s="1"/>
  <c r="R1778" i="4"/>
  <c r="I1778" i="4" s="1"/>
  <c r="J1778" i="4" s="1"/>
  <c r="L1778" i="4" s="1"/>
  <c r="R1779" i="4"/>
  <c r="I1779" i="4" s="1"/>
  <c r="J1779" i="4" s="1"/>
  <c r="L1779" i="4" s="1"/>
  <c r="R1780" i="4"/>
  <c r="I1780" i="4" s="1"/>
  <c r="J1780" i="4" s="1"/>
  <c r="L1780" i="4" s="1"/>
  <c r="R1781" i="4"/>
  <c r="I1781" i="4" s="1"/>
  <c r="J1781" i="4" s="1"/>
  <c r="L1781" i="4" s="1"/>
  <c r="R1782" i="4"/>
  <c r="I1782" i="4" s="1"/>
  <c r="J1782" i="4" s="1"/>
  <c r="L1782" i="4" s="1"/>
  <c r="R1783" i="4"/>
  <c r="I1783" i="4" s="1"/>
  <c r="J1783" i="4" s="1"/>
  <c r="L1783" i="4" s="1"/>
  <c r="R1784" i="4"/>
  <c r="I1784" i="4" s="1"/>
  <c r="J1784" i="4" s="1"/>
  <c r="L1784" i="4" s="1"/>
  <c r="R1785" i="4"/>
  <c r="I1785" i="4" s="1"/>
  <c r="J1785" i="4" s="1"/>
  <c r="L1785" i="4" s="1"/>
  <c r="R1786" i="4"/>
  <c r="I1786" i="4" s="1"/>
  <c r="J1786" i="4" s="1"/>
  <c r="L1786" i="4" s="1"/>
  <c r="R1787" i="4"/>
  <c r="I1787" i="4" s="1"/>
  <c r="J1787" i="4" s="1"/>
  <c r="L1787" i="4" s="1"/>
  <c r="R1788" i="4"/>
  <c r="I1788" i="4" s="1"/>
  <c r="J1788" i="4" s="1"/>
  <c r="L1788" i="4" s="1"/>
  <c r="R1789" i="4"/>
  <c r="I1789" i="4" s="1"/>
  <c r="J1789" i="4" s="1"/>
  <c r="L1789" i="4" s="1"/>
  <c r="R1790" i="4"/>
  <c r="I1790" i="4" s="1"/>
  <c r="J1790" i="4" s="1"/>
  <c r="L1790" i="4" s="1"/>
  <c r="R1791" i="4"/>
  <c r="I1791" i="4" s="1"/>
  <c r="J1791" i="4" s="1"/>
  <c r="L1791" i="4" s="1"/>
  <c r="R1792" i="4"/>
  <c r="I1792" i="4" s="1"/>
  <c r="J1792" i="4" s="1"/>
  <c r="L1792" i="4" s="1"/>
  <c r="R1793" i="4"/>
  <c r="I1793" i="4" s="1"/>
  <c r="J1793" i="4" s="1"/>
  <c r="L1793" i="4" s="1"/>
  <c r="R1794" i="4"/>
  <c r="I1794" i="4" s="1"/>
  <c r="J1794" i="4" s="1"/>
  <c r="L1794" i="4" s="1"/>
  <c r="R1795" i="4"/>
  <c r="I1795" i="4" s="1"/>
  <c r="J1795" i="4" s="1"/>
  <c r="L1795" i="4" s="1"/>
  <c r="R1796" i="4"/>
  <c r="I1796" i="4" s="1"/>
  <c r="J1796" i="4" s="1"/>
  <c r="L1796" i="4" s="1"/>
  <c r="R1797" i="4"/>
  <c r="I1797" i="4" s="1"/>
  <c r="J1797" i="4" s="1"/>
  <c r="L1797" i="4" s="1"/>
  <c r="R1798" i="4"/>
  <c r="I1798" i="4" s="1"/>
  <c r="J1798" i="4" s="1"/>
  <c r="L1798" i="4" s="1"/>
  <c r="R1799" i="4"/>
  <c r="I1799" i="4" s="1"/>
  <c r="J1799" i="4" s="1"/>
  <c r="L1799" i="4" s="1"/>
  <c r="R1800" i="4"/>
  <c r="I1800" i="4" s="1"/>
  <c r="J1800" i="4" s="1"/>
  <c r="L1800" i="4" s="1"/>
  <c r="R1801" i="4"/>
  <c r="I1801" i="4" s="1"/>
  <c r="J1801" i="4" s="1"/>
  <c r="L1801" i="4" s="1"/>
  <c r="R1802" i="4"/>
  <c r="I1802" i="4" s="1"/>
  <c r="J1802" i="4" s="1"/>
  <c r="L1802" i="4" s="1"/>
  <c r="R1803" i="4"/>
  <c r="I1803" i="4" s="1"/>
  <c r="J1803" i="4" s="1"/>
  <c r="L1803" i="4" s="1"/>
  <c r="R1804" i="4"/>
  <c r="I1804" i="4" s="1"/>
  <c r="J1804" i="4" s="1"/>
  <c r="L1804" i="4" s="1"/>
  <c r="R1805" i="4"/>
  <c r="I1805" i="4" s="1"/>
  <c r="J1805" i="4" s="1"/>
  <c r="L1805" i="4" s="1"/>
  <c r="R1806" i="4"/>
  <c r="I1806" i="4" s="1"/>
  <c r="J1806" i="4" s="1"/>
  <c r="L1806" i="4" s="1"/>
  <c r="R1807" i="4"/>
  <c r="I1807" i="4" s="1"/>
  <c r="J1807" i="4" s="1"/>
  <c r="L1807" i="4" s="1"/>
  <c r="R1808" i="4"/>
  <c r="I1808" i="4" s="1"/>
  <c r="J1808" i="4" s="1"/>
  <c r="L1808" i="4" s="1"/>
  <c r="R1809" i="4"/>
  <c r="I1809" i="4" s="1"/>
  <c r="J1809" i="4" s="1"/>
  <c r="L1809" i="4" s="1"/>
  <c r="R1810" i="4"/>
  <c r="I1810" i="4" s="1"/>
  <c r="J1810" i="4" s="1"/>
  <c r="L1810" i="4" s="1"/>
  <c r="R1811" i="4"/>
  <c r="I1811" i="4" s="1"/>
  <c r="J1811" i="4" s="1"/>
  <c r="L1811" i="4" s="1"/>
  <c r="R1812" i="4"/>
  <c r="I1812" i="4" s="1"/>
  <c r="J1812" i="4" s="1"/>
  <c r="L1812" i="4" s="1"/>
  <c r="R1813" i="4"/>
  <c r="I1813" i="4" s="1"/>
  <c r="J1813" i="4" s="1"/>
  <c r="L1813" i="4" s="1"/>
  <c r="R1814" i="4"/>
  <c r="I1814" i="4" s="1"/>
  <c r="J1814" i="4" s="1"/>
  <c r="L1814" i="4" s="1"/>
  <c r="R1815" i="4"/>
  <c r="I1815" i="4" s="1"/>
  <c r="J1815" i="4" s="1"/>
  <c r="L1815" i="4" s="1"/>
  <c r="R1816" i="4"/>
  <c r="I1816" i="4" s="1"/>
  <c r="J1816" i="4" s="1"/>
  <c r="L1816" i="4" s="1"/>
  <c r="R1817" i="4"/>
  <c r="I1817" i="4" s="1"/>
  <c r="J1817" i="4" s="1"/>
  <c r="L1817" i="4" s="1"/>
  <c r="R1818" i="4"/>
  <c r="I1818" i="4" s="1"/>
  <c r="J1818" i="4" s="1"/>
  <c r="L1818" i="4" s="1"/>
  <c r="R1819" i="4"/>
  <c r="I1819" i="4" s="1"/>
  <c r="J1819" i="4" s="1"/>
  <c r="L1819" i="4" s="1"/>
  <c r="R1820" i="4"/>
  <c r="I1820" i="4" s="1"/>
  <c r="J1820" i="4" s="1"/>
  <c r="L1820" i="4" s="1"/>
  <c r="R1821" i="4"/>
  <c r="I1821" i="4" s="1"/>
  <c r="J1821" i="4" s="1"/>
  <c r="L1821" i="4" s="1"/>
  <c r="R1822" i="4"/>
  <c r="I1822" i="4" s="1"/>
  <c r="J1822" i="4" s="1"/>
  <c r="L1822" i="4" s="1"/>
  <c r="R1823" i="4"/>
  <c r="I1823" i="4" s="1"/>
  <c r="J1823" i="4" s="1"/>
  <c r="L1823" i="4" s="1"/>
  <c r="R1824" i="4"/>
  <c r="I1824" i="4" s="1"/>
  <c r="J1824" i="4" s="1"/>
  <c r="L1824" i="4" s="1"/>
  <c r="R1825" i="4"/>
  <c r="I1825" i="4" s="1"/>
  <c r="J1825" i="4" s="1"/>
  <c r="L1825" i="4" s="1"/>
  <c r="R1826" i="4"/>
  <c r="I1826" i="4" s="1"/>
  <c r="J1826" i="4" s="1"/>
  <c r="L1826" i="4" s="1"/>
  <c r="R1827" i="4"/>
  <c r="I1827" i="4" s="1"/>
  <c r="J1827" i="4" s="1"/>
  <c r="L1827" i="4" s="1"/>
  <c r="R1828" i="4"/>
  <c r="I1828" i="4" s="1"/>
  <c r="J1828" i="4" s="1"/>
  <c r="L1828" i="4" s="1"/>
  <c r="R1829" i="4"/>
  <c r="I1829" i="4" s="1"/>
  <c r="J1829" i="4" s="1"/>
  <c r="L1829" i="4" s="1"/>
  <c r="R1830" i="4"/>
  <c r="I1830" i="4" s="1"/>
  <c r="J1830" i="4" s="1"/>
  <c r="L1830" i="4" s="1"/>
  <c r="R1831" i="4"/>
  <c r="I1831" i="4" s="1"/>
  <c r="J1831" i="4" s="1"/>
  <c r="L1831" i="4" s="1"/>
  <c r="R1832" i="4"/>
  <c r="I1832" i="4" s="1"/>
  <c r="J1832" i="4" s="1"/>
  <c r="L1832" i="4" s="1"/>
  <c r="R1833" i="4"/>
  <c r="I1833" i="4" s="1"/>
  <c r="J1833" i="4" s="1"/>
  <c r="L1833" i="4" s="1"/>
  <c r="R1834" i="4"/>
  <c r="I1834" i="4" s="1"/>
  <c r="J1834" i="4" s="1"/>
  <c r="L1834" i="4" s="1"/>
  <c r="R1835" i="4"/>
  <c r="I1835" i="4" s="1"/>
  <c r="J1835" i="4" s="1"/>
  <c r="L1835" i="4" s="1"/>
  <c r="R1836" i="4"/>
  <c r="I1836" i="4" s="1"/>
  <c r="J1836" i="4" s="1"/>
  <c r="L1836" i="4" s="1"/>
  <c r="R1837" i="4"/>
  <c r="I1837" i="4" s="1"/>
  <c r="J1837" i="4" s="1"/>
  <c r="L1837" i="4" s="1"/>
  <c r="R1838" i="4"/>
  <c r="I1838" i="4" s="1"/>
  <c r="J1838" i="4" s="1"/>
  <c r="L1838" i="4" s="1"/>
  <c r="R1839" i="4"/>
  <c r="I1839" i="4" s="1"/>
  <c r="J1839" i="4" s="1"/>
  <c r="L1839" i="4" s="1"/>
  <c r="R1840" i="4"/>
  <c r="I1840" i="4" s="1"/>
  <c r="J1840" i="4" s="1"/>
  <c r="L1840" i="4" s="1"/>
  <c r="R1841" i="4"/>
  <c r="I1841" i="4" s="1"/>
  <c r="J1841" i="4" s="1"/>
  <c r="L1841" i="4" s="1"/>
  <c r="R1842" i="4"/>
  <c r="I1842" i="4" s="1"/>
  <c r="J1842" i="4" s="1"/>
  <c r="L1842" i="4" s="1"/>
  <c r="R1843" i="4"/>
  <c r="I1843" i="4" s="1"/>
  <c r="J1843" i="4" s="1"/>
  <c r="L1843" i="4" s="1"/>
  <c r="R1844" i="4"/>
  <c r="I1844" i="4" s="1"/>
  <c r="J1844" i="4" s="1"/>
  <c r="L1844" i="4" s="1"/>
  <c r="R1845" i="4"/>
  <c r="I1845" i="4" s="1"/>
  <c r="J1845" i="4" s="1"/>
  <c r="L1845" i="4" s="1"/>
  <c r="R1846" i="4"/>
  <c r="I1846" i="4" s="1"/>
  <c r="J1846" i="4" s="1"/>
  <c r="L1846" i="4" s="1"/>
  <c r="R1847" i="4"/>
  <c r="I1847" i="4" s="1"/>
  <c r="J1847" i="4" s="1"/>
  <c r="L1847" i="4" s="1"/>
  <c r="R1848" i="4"/>
  <c r="I1848" i="4" s="1"/>
  <c r="J1848" i="4" s="1"/>
  <c r="L1848" i="4" s="1"/>
  <c r="R1849" i="4"/>
  <c r="I1849" i="4" s="1"/>
  <c r="J1849" i="4" s="1"/>
  <c r="L1849" i="4" s="1"/>
  <c r="R1850" i="4"/>
  <c r="I1850" i="4" s="1"/>
  <c r="J1850" i="4" s="1"/>
  <c r="L1850" i="4" s="1"/>
  <c r="R1851" i="4"/>
  <c r="I1851" i="4" s="1"/>
  <c r="J1851" i="4" s="1"/>
  <c r="L1851" i="4" s="1"/>
  <c r="R1852" i="4"/>
  <c r="I1852" i="4" s="1"/>
  <c r="J1852" i="4" s="1"/>
  <c r="L1852" i="4" s="1"/>
  <c r="R1853" i="4"/>
  <c r="I1853" i="4" s="1"/>
  <c r="J1853" i="4" s="1"/>
  <c r="L1853" i="4" s="1"/>
  <c r="R1854" i="4"/>
  <c r="I1854" i="4" s="1"/>
  <c r="J1854" i="4" s="1"/>
  <c r="L1854" i="4" s="1"/>
  <c r="R1855" i="4"/>
  <c r="I1855" i="4" s="1"/>
  <c r="J1855" i="4" s="1"/>
  <c r="L1855" i="4" s="1"/>
  <c r="R1856" i="4"/>
  <c r="I1856" i="4" s="1"/>
  <c r="J1856" i="4" s="1"/>
  <c r="L1856" i="4" s="1"/>
  <c r="R1857" i="4"/>
  <c r="I1857" i="4" s="1"/>
  <c r="J1857" i="4" s="1"/>
  <c r="L1857" i="4" s="1"/>
  <c r="R1858" i="4"/>
  <c r="I1858" i="4" s="1"/>
  <c r="J1858" i="4" s="1"/>
  <c r="L1858" i="4" s="1"/>
  <c r="R1859" i="4"/>
  <c r="I1859" i="4" s="1"/>
  <c r="J1859" i="4" s="1"/>
  <c r="L1859" i="4" s="1"/>
  <c r="R1860" i="4"/>
  <c r="I1860" i="4" s="1"/>
  <c r="J1860" i="4" s="1"/>
  <c r="L1860" i="4" s="1"/>
  <c r="R1861" i="4"/>
  <c r="I1861" i="4" s="1"/>
  <c r="J1861" i="4" s="1"/>
  <c r="L1861" i="4" s="1"/>
  <c r="R1862" i="4"/>
  <c r="I1862" i="4" s="1"/>
  <c r="J1862" i="4" s="1"/>
  <c r="L1862" i="4" s="1"/>
  <c r="R1863" i="4"/>
  <c r="I1863" i="4" s="1"/>
  <c r="J1863" i="4" s="1"/>
  <c r="L1863" i="4" s="1"/>
  <c r="R1864" i="4"/>
  <c r="I1864" i="4" s="1"/>
  <c r="J1864" i="4" s="1"/>
  <c r="L1864" i="4" s="1"/>
  <c r="R1865" i="4"/>
  <c r="I1865" i="4" s="1"/>
  <c r="J1865" i="4" s="1"/>
  <c r="L1865" i="4" s="1"/>
  <c r="R1866" i="4"/>
  <c r="I1866" i="4" s="1"/>
  <c r="J1866" i="4" s="1"/>
  <c r="L1866" i="4" s="1"/>
  <c r="R1867" i="4"/>
  <c r="I1867" i="4" s="1"/>
  <c r="J1867" i="4" s="1"/>
  <c r="L1867" i="4" s="1"/>
  <c r="R1868" i="4"/>
  <c r="I1868" i="4" s="1"/>
  <c r="J1868" i="4" s="1"/>
  <c r="L1868" i="4" s="1"/>
  <c r="R1869" i="4"/>
  <c r="I1869" i="4" s="1"/>
  <c r="J1869" i="4" s="1"/>
  <c r="L1869" i="4" s="1"/>
  <c r="R1870" i="4"/>
  <c r="I1870" i="4" s="1"/>
  <c r="J1870" i="4" s="1"/>
  <c r="L1870" i="4" s="1"/>
  <c r="R1871" i="4"/>
  <c r="I1871" i="4" s="1"/>
  <c r="J1871" i="4" s="1"/>
  <c r="L1871" i="4" s="1"/>
  <c r="R1872" i="4"/>
  <c r="I1872" i="4" s="1"/>
  <c r="J1872" i="4" s="1"/>
  <c r="L1872" i="4" s="1"/>
  <c r="R1873" i="4"/>
  <c r="I1873" i="4" s="1"/>
  <c r="J1873" i="4" s="1"/>
  <c r="L1873" i="4" s="1"/>
  <c r="R1874" i="4"/>
  <c r="I1874" i="4" s="1"/>
  <c r="J1874" i="4" s="1"/>
  <c r="L1874" i="4" s="1"/>
  <c r="R1875" i="4"/>
  <c r="I1875" i="4" s="1"/>
  <c r="J1875" i="4" s="1"/>
  <c r="L1875" i="4" s="1"/>
  <c r="R1876" i="4"/>
  <c r="I1876" i="4" s="1"/>
  <c r="J1876" i="4" s="1"/>
  <c r="L1876" i="4" s="1"/>
  <c r="R1877" i="4"/>
  <c r="I1877" i="4" s="1"/>
  <c r="J1877" i="4" s="1"/>
  <c r="L1877" i="4" s="1"/>
  <c r="R1878" i="4"/>
  <c r="I1878" i="4" s="1"/>
  <c r="J1878" i="4" s="1"/>
  <c r="L1878" i="4" s="1"/>
  <c r="R1879" i="4"/>
  <c r="I1879" i="4" s="1"/>
  <c r="J1879" i="4" s="1"/>
  <c r="L1879" i="4" s="1"/>
  <c r="R1880" i="4"/>
  <c r="I1880" i="4" s="1"/>
  <c r="J1880" i="4" s="1"/>
  <c r="L1880" i="4" s="1"/>
  <c r="R1881" i="4"/>
  <c r="I1881" i="4" s="1"/>
  <c r="J1881" i="4" s="1"/>
  <c r="L1881" i="4" s="1"/>
  <c r="R1882" i="4"/>
  <c r="I1882" i="4" s="1"/>
  <c r="J1882" i="4" s="1"/>
  <c r="L1882" i="4" s="1"/>
  <c r="R1883" i="4"/>
  <c r="I1883" i="4" s="1"/>
  <c r="J1883" i="4" s="1"/>
  <c r="L1883" i="4" s="1"/>
  <c r="R1884" i="4"/>
  <c r="I1884" i="4" s="1"/>
  <c r="J1884" i="4" s="1"/>
  <c r="L1884" i="4" s="1"/>
  <c r="R1885" i="4"/>
  <c r="I1885" i="4" s="1"/>
  <c r="J1885" i="4" s="1"/>
  <c r="L1885" i="4" s="1"/>
  <c r="R1886" i="4"/>
  <c r="I1886" i="4" s="1"/>
  <c r="J1886" i="4" s="1"/>
  <c r="L1886" i="4" s="1"/>
  <c r="R1887" i="4"/>
  <c r="I1887" i="4" s="1"/>
  <c r="J1887" i="4" s="1"/>
  <c r="L1887" i="4" s="1"/>
  <c r="R1888" i="4"/>
  <c r="I1888" i="4" s="1"/>
  <c r="J1888" i="4" s="1"/>
  <c r="L1888" i="4" s="1"/>
  <c r="R1889" i="4"/>
  <c r="I1889" i="4" s="1"/>
  <c r="J1889" i="4" s="1"/>
  <c r="L1889" i="4" s="1"/>
  <c r="R1890" i="4"/>
  <c r="I1890" i="4" s="1"/>
  <c r="J1890" i="4" s="1"/>
  <c r="L1890" i="4" s="1"/>
  <c r="R1891" i="4"/>
  <c r="I1891" i="4" s="1"/>
  <c r="J1891" i="4" s="1"/>
  <c r="L1891" i="4" s="1"/>
  <c r="R1892" i="4"/>
  <c r="I1892" i="4" s="1"/>
  <c r="J1892" i="4" s="1"/>
  <c r="L1892" i="4" s="1"/>
  <c r="R1893" i="4"/>
  <c r="I1893" i="4" s="1"/>
  <c r="J1893" i="4" s="1"/>
  <c r="L1893" i="4" s="1"/>
  <c r="R1894" i="4"/>
  <c r="I1894" i="4" s="1"/>
  <c r="J1894" i="4" s="1"/>
  <c r="L1894" i="4" s="1"/>
  <c r="R1895" i="4"/>
  <c r="I1895" i="4" s="1"/>
  <c r="J1895" i="4" s="1"/>
  <c r="L1895" i="4" s="1"/>
  <c r="R1896" i="4"/>
  <c r="I1896" i="4" s="1"/>
  <c r="J1896" i="4" s="1"/>
  <c r="L1896" i="4" s="1"/>
  <c r="R1897" i="4"/>
  <c r="I1897" i="4" s="1"/>
  <c r="J1897" i="4" s="1"/>
  <c r="L1897" i="4" s="1"/>
  <c r="R1898" i="4"/>
  <c r="I1898" i="4" s="1"/>
  <c r="J1898" i="4" s="1"/>
  <c r="L1898" i="4" s="1"/>
  <c r="R1899" i="4"/>
  <c r="I1899" i="4" s="1"/>
  <c r="J1899" i="4" s="1"/>
  <c r="L1899" i="4" s="1"/>
  <c r="R1900" i="4"/>
  <c r="I1900" i="4" s="1"/>
  <c r="J1900" i="4" s="1"/>
  <c r="L1900" i="4" s="1"/>
  <c r="R1901" i="4"/>
  <c r="I1901" i="4" s="1"/>
  <c r="J1901" i="4" s="1"/>
  <c r="L1901" i="4" s="1"/>
  <c r="R1902" i="4"/>
  <c r="I1902" i="4" s="1"/>
  <c r="J1902" i="4" s="1"/>
  <c r="L1902" i="4" s="1"/>
  <c r="R1903" i="4"/>
  <c r="I1903" i="4" s="1"/>
  <c r="J1903" i="4" s="1"/>
  <c r="L1903" i="4" s="1"/>
  <c r="R1904" i="4"/>
  <c r="I1904" i="4" s="1"/>
  <c r="J1904" i="4" s="1"/>
  <c r="L1904" i="4" s="1"/>
  <c r="R1905" i="4"/>
  <c r="I1905" i="4" s="1"/>
  <c r="J1905" i="4" s="1"/>
  <c r="L1905" i="4" s="1"/>
  <c r="R1906" i="4"/>
  <c r="I1906" i="4" s="1"/>
  <c r="J1906" i="4" s="1"/>
  <c r="L1906" i="4" s="1"/>
  <c r="R1907" i="4"/>
  <c r="I1907" i="4" s="1"/>
  <c r="J1907" i="4" s="1"/>
  <c r="L1907" i="4" s="1"/>
  <c r="R1908" i="4"/>
  <c r="I1908" i="4" s="1"/>
  <c r="J1908" i="4" s="1"/>
  <c r="L1908" i="4" s="1"/>
  <c r="R1909" i="4"/>
  <c r="I1909" i="4" s="1"/>
  <c r="J1909" i="4" s="1"/>
  <c r="L1909" i="4" s="1"/>
  <c r="R1910" i="4"/>
  <c r="I1910" i="4" s="1"/>
  <c r="J1910" i="4" s="1"/>
  <c r="L1910" i="4" s="1"/>
  <c r="R1911" i="4"/>
  <c r="I1911" i="4" s="1"/>
  <c r="J1911" i="4" s="1"/>
  <c r="L1911" i="4" s="1"/>
  <c r="R1912" i="4"/>
  <c r="I1912" i="4" s="1"/>
  <c r="J1912" i="4" s="1"/>
  <c r="L1912" i="4" s="1"/>
  <c r="R1913" i="4"/>
  <c r="I1913" i="4" s="1"/>
  <c r="J1913" i="4" s="1"/>
  <c r="L1913" i="4" s="1"/>
  <c r="R1914" i="4"/>
  <c r="I1914" i="4" s="1"/>
  <c r="J1914" i="4" s="1"/>
  <c r="L1914" i="4" s="1"/>
  <c r="R1915" i="4"/>
  <c r="I1915" i="4" s="1"/>
  <c r="J1915" i="4" s="1"/>
  <c r="L1915" i="4" s="1"/>
  <c r="R1916" i="4"/>
  <c r="I1916" i="4" s="1"/>
  <c r="J1916" i="4" s="1"/>
  <c r="L1916" i="4" s="1"/>
  <c r="R1917" i="4"/>
  <c r="I1917" i="4" s="1"/>
  <c r="J1917" i="4" s="1"/>
  <c r="L1917" i="4" s="1"/>
  <c r="R1918" i="4"/>
  <c r="I1918" i="4" s="1"/>
  <c r="J1918" i="4" s="1"/>
  <c r="L1918" i="4" s="1"/>
  <c r="R1919" i="4"/>
  <c r="I1919" i="4" s="1"/>
  <c r="J1919" i="4" s="1"/>
  <c r="L1919" i="4" s="1"/>
  <c r="R1920" i="4"/>
  <c r="I1920" i="4" s="1"/>
  <c r="J1920" i="4" s="1"/>
  <c r="L1920" i="4" s="1"/>
  <c r="R1921" i="4"/>
  <c r="I1921" i="4" s="1"/>
  <c r="J1921" i="4" s="1"/>
  <c r="L1921" i="4" s="1"/>
  <c r="R1922" i="4"/>
  <c r="I1922" i="4" s="1"/>
  <c r="J1922" i="4" s="1"/>
  <c r="L1922" i="4" s="1"/>
  <c r="R1923" i="4"/>
  <c r="I1923" i="4" s="1"/>
  <c r="J1923" i="4" s="1"/>
  <c r="L1923" i="4" s="1"/>
  <c r="R1924" i="4"/>
  <c r="I1924" i="4" s="1"/>
  <c r="J1924" i="4" s="1"/>
  <c r="L1924" i="4" s="1"/>
  <c r="R1925" i="4"/>
  <c r="I1925" i="4" s="1"/>
  <c r="J1925" i="4" s="1"/>
  <c r="L1925" i="4" s="1"/>
  <c r="R1926" i="4"/>
  <c r="I1926" i="4" s="1"/>
  <c r="J1926" i="4" s="1"/>
  <c r="L1926" i="4" s="1"/>
  <c r="R1927" i="4"/>
  <c r="I1927" i="4" s="1"/>
  <c r="J1927" i="4" s="1"/>
  <c r="L1927" i="4" s="1"/>
  <c r="R1928" i="4"/>
  <c r="I1928" i="4" s="1"/>
  <c r="J1928" i="4" s="1"/>
  <c r="L1928" i="4" s="1"/>
  <c r="R1929" i="4"/>
  <c r="I1929" i="4" s="1"/>
  <c r="J1929" i="4" s="1"/>
  <c r="L1929" i="4" s="1"/>
  <c r="R1930" i="4"/>
  <c r="I1930" i="4" s="1"/>
  <c r="J1930" i="4" s="1"/>
  <c r="L1930" i="4" s="1"/>
  <c r="R1931" i="4"/>
  <c r="I1931" i="4" s="1"/>
  <c r="J1931" i="4" s="1"/>
  <c r="L1931" i="4" s="1"/>
  <c r="R1932" i="4"/>
  <c r="I1932" i="4" s="1"/>
  <c r="J1932" i="4" s="1"/>
  <c r="L1932" i="4" s="1"/>
  <c r="R1933" i="4"/>
  <c r="I1933" i="4" s="1"/>
  <c r="J1933" i="4" s="1"/>
  <c r="L1933" i="4" s="1"/>
  <c r="R1934" i="4"/>
  <c r="I1934" i="4" s="1"/>
  <c r="J1934" i="4" s="1"/>
  <c r="L1934" i="4" s="1"/>
  <c r="R1935" i="4"/>
  <c r="I1935" i="4" s="1"/>
  <c r="J1935" i="4" s="1"/>
  <c r="L1935" i="4" s="1"/>
  <c r="R1936" i="4"/>
  <c r="I1936" i="4" s="1"/>
  <c r="J1936" i="4" s="1"/>
  <c r="L1936" i="4" s="1"/>
  <c r="R1937" i="4"/>
  <c r="I1937" i="4" s="1"/>
  <c r="J1937" i="4" s="1"/>
  <c r="L1937" i="4" s="1"/>
  <c r="R1938" i="4"/>
  <c r="I1938" i="4" s="1"/>
  <c r="J1938" i="4" s="1"/>
  <c r="L1938" i="4" s="1"/>
  <c r="R1939" i="4"/>
  <c r="I1939" i="4" s="1"/>
  <c r="J1939" i="4" s="1"/>
  <c r="L1939" i="4" s="1"/>
  <c r="R1940" i="4"/>
  <c r="I1940" i="4" s="1"/>
  <c r="J1940" i="4" s="1"/>
  <c r="L1940" i="4" s="1"/>
  <c r="R1941" i="4"/>
  <c r="I1941" i="4" s="1"/>
  <c r="J1941" i="4" s="1"/>
  <c r="L1941" i="4" s="1"/>
  <c r="R1942" i="4"/>
  <c r="I1942" i="4" s="1"/>
  <c r="J1942" i="4" s="1"/>
  <c r="L1942" i="4" s="1"/>
  <c r="R1943" i="4"/>
  <c r="I1943" i="4" s="1"/>
  <c r="J1943" i="4" s="1"/>
  <c r="L1943" i="4" s="1"/>
  <c r="R1944" i="4"/>
  <c r="I1944" i="4" s="1"/>
  <c r="J1944" i="4" s="1"/>
  <c r="L1944" i="4" s="1"/>
  <c r="R1945" i="4"/>
  <c r="I1945" i="4" s="1"/>
  <c r="J1945" i="4" s="1"/>
  <c r="L1945" i="4" s="1"/>
  <c r="R1946" i="4"/>
  <c r="I1946" i="4" s="1"/>
  <c r="J1946" i="4" s="1"/>
  <c r="L1946" i="4" s="1"/>
  <c r="R1947" i="4"/>
  <c r="I1947" i="4" s="1"/>
  <c r="J1947" i="4" s="1"/>
  <c r="L1947" i="4" s="1"/>
  <c r="R1948" i="4"/>
  <c r="I1948" i="4" s="1"/>
  <c r="J1948" i="4" s="1"/>
  <c r="L1948" i="4" s="1"/>
  <c r="R1949" i="4"/>
  <c r="I1949" i="4" s="1"/>
  <c r="J1949" i="4" s="1"/>
  <c r="L1949" i="4" s="1"/>
  <c r="R1950" i="4"/>
  <c r="I1950" i="4" s="1"/>
  <c r="J1950" i="4" s="1"/>
  <c r="L1950" i="4" s="1"/>
  <c r="R1951" i="4"/>
  <c r="I1951" i="4" s="1"/>
  <c r="J1951" i="4" s="1"/>
  <c r="L1951" i="4" s="1"/>
  <c r="R1952" i="4"/>
  <c r="I1952" i="4" s="1"/>
  <c r="J1952" i="4" s="1"/>
  <c r="L1952" i="4" s="1"/>
  <c r="R1953" i="4"/>
  <c r="I1953" i="4" s="1"/>
  <c r="J1953" i="4" s="1"/>
  <c r="L1953" i="4" s="1"/>
  <c r="R1954" i="4"/>
  <c r="I1954" i="4" s="1"/>
  <c r="J1954" i="4" s="1"/>
  <c r="L1954" i="4" s="1"/>
  <c r="R1955" i="4"/>
  <c r="I1955" i="4" s="1"/>
  <c r="J1955" i="4" s="1"/>
  <c r="L1955" i="4" s="1"/>
  <c r="R1956" i="4"/>
  <c r="I1956" i="4" s="1"/>
  <c r="J1956" i="4" s="1"/>
  <c r="L1956" i="4" s="1"/>
  <c r="R1957" i="4"/>
  <c r="I1957" i="4" s="1"/>
  <c r="J1957" i="4" s="1"/>
  <c r="L1957" i="4" s="1"/>
  <c r="R1958" i="4"/>
  <c r="I1958" i="4" s="1"/>
  <c r="J1958" i="4" s="1"/>
  <c r="L1958" i="4" s="1"/>
  <c r="R1959" i="4"/>
  <c r="I1959" i="4" s="1"/>
  <c r="J1959" i="4" s="1"/>
  <c r="L1959" i="4" s="1"/>
  <c r="R1960" i="4"/>
  <c r="I1960" i="4" s="1"/>
  <c r="J1960" i="4" s="1"/>
  <c r="L1960" i="4" s="1"/>
  <c r="R1961" i="4"/>
  <c r="I1961" i="4" s="1"/>
  <c r="J1961" i="4" s="1"/>
  <c r="L1961" i="4" s="1"/>
  <c r="R1962" i="4"/>
  <c r="I1962" i="4" s="1"/>
  <c r="J1962" i="4" s="1"/>
  <c r="L1962" i="4" s="1"/>
  <c r="R1963" i="4"/>
  <c r="I1963" i="4" s="1"/>
  <c r="J1963" i="4" s="1"/>
  <c r="L1963" i="4" s="1"/>
  <c r="R1964" i="4"/>
  <c r="I1964" i="4" s="1"/>
  <c r="J1964" i="4" s="1"/>
  <c r="L1964" i="4" s="1"/>
  <c r="R1965" i="4"/>
  <c r="I1965" i="4" s="1"/>
  <c r="J1965" i="4" s="1"/>
  <c r="L1965" i="4" s="1"/>
  <c r="R1966" i="4"/>
  <c r="I1966" i="4" s="1"/>
  <c r="J1966" i="4" s="1"/>
  <c r="L1966" i="4" s="1"/>
  <c r="R1967" i="4"/>
  <c r="I1967" i="4" s="1"/>
  <c r="J1967" i="4" s="1"/>
  <c r="L1967" i="4" s="1"/>
  <c r="R1968" i="4"/>
  <c r="I1968" i="4" s="1"/>
  <c r="J1968" i="4" s="1"/>
  <c r="L1968" i="4" s="1"/>
  <c r="R1969" i="4"/>
  <c r="I1969" i="4" s="1"/>
  <c r="J1969" i="4" s="1"/>
  <c r="L1969" i="4" s="1"/>
  <c r="R1970" i="4"/>
  <c r="I1970" i="4" s="1"/>
  <c r="J1970" i="4" s="1"/>
  <c r="L1970" i="4" s="1"/>
  <c r="R1971" i="4"/>
  <c r="I1971" i="4" s="1"/>
  <c r="J1971" i="4" s="1"/>
  <c r="L1971" i="4" s="1"/>
  <c r="R1972" i="4"/>
  <c r="I1972" i="4" s="1"/>
  <c r="J1972" i="4" s="1"/>
  <c r="L1972" i="4" s="1"/>
  <c r="R1973" i="4"/>
  <c r="I1973" i="4" s="1"/>
  <c r="J1973" i="4" s="1"/>
  <c r="L1973" i="4" s="1"/>
  <c r="R1974" i="4"/>
  <c r="I1974" i="4" s="1"/>
  <c r="J1974" i="4" s="1"/>
  <c r="L1974" i="4" s="1"/>
  <c r="R1975" i="4"/>
  <c r="I1975" i="4" s="1"/>
  <c r="J1975" i="4" s="1"/>
  <c r="L1975" i="4" s="1"/>
  <c r="R1976" i="4"/>
  <c r="I1976" i="4" s="1"/>
  <c r="J1976" i="4" s="1"/>
  <c r="L1976" i="4" s="1"/>
  <c r="R1977" i="4"/>
  <c r="I1977" i="4" s="1"/>
  <c r="J1977" i="4" s="1"/>
  <c r="L1977" i="4" s="1"/>
  <c r="R1978" i="4"/>
  <c r="I1978" i="4" s="1"/>
  <c r="J1978" i="4" s="1"/>
  <c r="L1978" i="4" s="1"/>
  <c r="R1979" i="4"/>
  <c r="I1979" i="4" s="1"/>
  <c r="J1979" i="4" s="1"/>
  <c r="L1979" i="4" s="1"/>
  <c r="R1980" i="4"/>
  <c r="I1980" i="4" s="1"/>
  <c r="J1980" i="4" s="1"/>
  <c r="L1980" i="4" s="1"/>
  <c r="R1981" i="4"/>
  <c r="I1981" i="4" s="1"/>
  <c r="J1981" i="4" s="1"/>
  <c r="L1981" i="4" s="1"/>
  <c r="R1982" i="4"/>
  <c r="I1982" i="4" s="1"/>
  <c r="J1982" i="4" s="1"/>
  <c r="L1982" i="4" s="1"/>
  <c r="R1983" i="4"/>
  <c r="I1983" i="4" s="1"/>
  <c r="J1983" i="4" s="1"/>
  <c r="L1983" i="4" s="1"/>
  <c r="R1984" i="4"/>
  <c r="I1984" i="4" s="1"/>
  <c r="J1984" i="4" s="1"/>
  <c r="L1984" i="4" s="1"/>
  <c r="R1985" i="4"/>
  <c r="I1985" i="4" s="1"/>
  <c r="J1985" i="4" s="1"/>
  <c r="L1985" i="4" s="1"/>
  <c r="R1986" i="4"/>
  <c r="I1986" i="4" s="1"/>
  <c r="J1986" i="4" s="1"/>
  <c r="L1986" i="4" s="1"/>
  <c r="R1987" i="4"/>
  <c r="I1987" i="4" s="1"/>
  <c r="J1987" i="4" s="1"/>
  <c r="L1987" i="4" s="1"/>
  <c r="R1988" i="4"/>
  <c r="I1988" i="4" s="1"/>
  <c r="J1988" i="4" s="1"/>
  <c r="L1988" i="4" s="1"/>
  <c r="R1989" i="4"/>
  <c r="I1989" i="4" s="1"/>
  <c r="J1989" i="4" s="1"/>
  <c r="L1989" i="4" s="1"/>
  <c r="R1990" i="4"/>
  <c r="I1990" i="4" s="1"/>
  <c r="J1990" i="4" s="1"/>
  <c r="L1990" i="4" s="1"/>
  <c r="R1991" i="4"/>
  <c r="I1991" i="4" s="1"/>
  <c r="J1991" i="4" s="1"/>
  <c r="L1991" i="4" s="1"/>
  <c r="R1992" i="4"/>
  <c r="I1992" i="4" s="1"/>
  <c r="J1992" i="4" s="1"/>
  <c r="L1992" i="4" s="1"/>
  <c r="R1993" i="4"/>
  <c r="I1993" i="4" s="1"/>
  <c r="J1993" i="4" s="1"/>
  <c r="L1993" i="4" s="1"/>
  <c r="R1994" i="4"/>
  <c r="I1994" i="4" s="1"/>
  <c r="J1994" i="4" s="1"/>
  <c r="L1994" i="4" s="1"/>
  <c r="R1995" i="4"/>
  <c r="I1995" i="4" s="1"/>
  <c r="J1995" i="4" s="1"/>
  <c r="L1995" i="4" s="1"/>
  <c r="R1996" i="4"/>
  <c r="I1996" i="4" s="1"/>
  <c r="J1996" i="4" s="1"/>
  <c r="L1996" i="4" s="1"/>
  <c r="R1997" i="4"/>
  <c r="I1997" i="4" s="1"/>
  <c r="J1997" i="4" s="1"/>
  <c r="L1997" i="4" s="1"/>
  <c r="R1998" i="4"/>
  <c r="I1998" i="4" s="1"/>
  <c r="J1998" i="4" s="1"/>
  <c r="L1998" i="4" s="1"/>
  <c r="R1999" i="4"/>
  <c r="I1999" i="4" s="1"/>
  <c r="J1999" i="4" s="1"/>
  <c r="L1999" i="4" s="1"/>
  <c r="R2000" i="4"/>
  <c r="I2000" i="4" s="1"/>
  <c r="J2000" i="4" s="1"/>
  <c r="L2000" i="4" s="1"/>
  <c r="R2001" i="4"/>
  <c r="I2001" i="4" s="1"/>
  <c r="J2001" i="4" s="1"/>
  <c r="L2001" i="4" s="1"/>
  <c r="R2002" i="4"/>
  <c r="I2002" i="4" s="1"/>
  <c r="J2002" i="4" s="1"/>
  <c r="L2002" i="4" s="1"/>
  <c r="R2003" i="4"/>
  <c r="I2003" i="4" s="1"/>
  <c r="J2003" i="4" s="1"/>
  <c r="L2003" i="4" s="1"/>
  <c r="R2004" i="4"/>
  <c r="I2004" i="4" s="1"/>
  <c r="J2004" i="4" s="1"/>
  <c r="L2004" i="4" s="1"/>
  <c r="R2005" i="4"/>
  <c r="I2005" i="4" s="1"/>
  <c r="J2005" i="4" s="1"/>
  <c r="L2005" i="4" s="1"/>
  <c r="R2006" i="4"/>
  <c r="I2006" i="4" s="1"/>
  <c r="J2006" i="4" s="1"/>
  <c r="L2006" i="4" s="1"/>
  <c r="R2007" i="4"/>
  <c r="I2007" i="4" s="1"/>
  <c r="J2007" i="4" s="1"/>
  <c r="L2007" i="4" s="1"/>
  <c r="R2008" i="4"/>
  <c r="I2008" i="4" s="1"/>
  <c r="J2008" i="4" s="1"/>
  <c r="L2008" i="4" s="1"/>
  <c r="R2009" i="4"/>
  <c r="I2009" i="4" s="1"/>
  <c r="J2009" i="4" s="1"/>
  <c r="L2009" i="4" s="1"/>
  <c r="R2010" i="4"/>
  <c r="I2010" i="4" s="1"/>
  <c r="J2010" i="4" s="1"/>
  <c r="L2010" i="4" s="1"/>
  <c r="R2011" i="4"/>
  <c r="I2011" i="4" s="1"/>
  <c r="J2011" i="4" s="1"/>
  <c r="L2011" i="4" s="1"/>
  <c r="R2012" i="4"/>
  <c r="I2012" i="4" s="1"/>
  <c r="J2012" i="4" s="1"/>
  <c r="L2012" i="4" s="1"/>
  <c r="R2013" i="4"/>
  <c r="I2013" i="4" s="1"/>
  <c r="J2013" i="4" s="1"/>
  <c r="L2013" i="4" s="1"/>
  <c r="R2014" i="4"/>
  <c r="I2014" i="4" s="1"/>
  <c r="J2014" i="4" s="1"/>
  <c r="L2014" i="4" s="1"/>
  <c r="R2015" i="4"/>
  <c r="I2015" i="4" s="1"/>
  <c r="J2015" i="4" s="1"/>
  <c r="L2015" i="4" s="1"/>
  <c r="R2016" i="4"/>
  <c r="I2016" i="4" s="1"/>
  <c r="J2016" i="4" s="1"/>
  <c r="L2016" i="4" s="1"/>
  <c r="R2017" i="4"/>
  <c r="I2017" i="4" s="1"/>
  <c r="J2017" i="4" s="1"/>
  <c r="L2017" i="4" s="1"/>
  <c r="R2018" i="4"/>
  <c r="I2018" i="4" s="1"/>
  <c r="J2018" i="4" s="1"/>
  <c r="L2018" i="4" s="1"/>
  <c r="R2019" i="4"/>
  <c r="I2019" i="4" s="1"/>
  <c r="J2019" i="4" s="1"/>
  <c r="L2019" i="4" s="1"/>
  <c r="R2020" i="4"/>
  <c r="I2020" i="4" s="1"/>
  <c r="J2020" i="4" s="1"/>
  <c r="L2020" i="4" s="1"/>
  <c r="R2021" i="4"/>
  <c r="I2021" i="4" s="1"/>
  <c r="J2021" i="4" s="1"/>
  <c r="L2021" i="4" s="1"/>
  <c r="R2022" i="4"/>
  <c r="I2022" i="4" s="1"/>
  <c r="J2022" i="4" s="1"/>
  <c r="L2022" i="4" s="1"/>
  <c r="R2023" i="4"/>
  <c r="I2023" i="4" s="1"/>
  <c r="J2023" i="4" s="1"/>
  <c r="L2023" i="4" s="1"/>
  <c r="R2024" i="4"/>
  <c r="I2024" i="4" s="1"/>
  <c r="J2024" i="4" s="1"/>
  <c r="L2024" i="4" s="1"/>
  <c r="R2025" i="4"/>
  <c r="I2025" i="4" s="1"/>
  <c r="J2025" i="4" s="1"/>
  <c r="L2025" i="4" s="1"/>
  <c r="R2026" i="4"/>
  <c r="I2026" i="4" s="1"/>
  <c r="J2026" i="4" s="1"/>
  <c r="L2026" i="4" s="1"/>
  <c r="R2027" i="4"/>
  <c r="I2027" i="4" s="1"/>
  <c r="J2027" i="4" s="1"/>
  <c r="L2027" i="4" s="1"/>
  <c r="R2028" i="4"/>
  <c r="I2028" i="4" s="1"/>
  <c r="J2028" i="4" s="1"/>
  <c r="L2028" i="4" s="1"/>
  <c r="R2029" i="4"/>
  <c r="I2029" i="4" s="1"/>
  <c r="J2029" i="4" s="1"/>
  <c r="L2029" i="4" s="1"/>
  <c r="R2030" i="4"/>
  <c r="I2030" i="4" s="1"/>
  <c r="J2030" i="4" s="1"/>
  <c r="L2030" i="4" s="1"/>
  <c r="R2031" i="4"/>
  <c r="I2031" i="4" s="1"/>
  <c r="J2031" i="4" s="1"/>
  <c r="L2031" i="4" s="1"/>
  <c r="R2032" i="4"/>
  <c r="I2032" i="4" s="1"/>
  <c r="J2032" i="4" s="1"/>
  <c r="L2032" i="4" s="1"/>
  <c r="R2033" i="4"/>
  <c r="I2033" i="4" s="1"/>
  <c r="J2033" i="4" s="1"/>
  <c r="L2033" i="4" s="1"/>
  <c r="R2034" i="4"/>
  <c r="I2034" i="4" s="1"/>
  <c r="J2034" i="4" s="1"/>
  <c r="L2034" i="4" s="1"/>
  <c r="R2035" i="4"/>
  <c r="I2035" i="4" s="1"/>
  <c r="J2035" i="4" s="1"/>
  <c r="L2035" i="4" s="1"/>
  <c r="R2036" i="4"/>
  <c r="I2036" i="4" s="1"/>
  <c r="J2036" i="4" s="1"/>
  <c r="L2036" i="4" s="1"/>
  <c r="R2037" i="4"/>
  <c r="I2037" i="4" s="1"/>
  <c r="J2037" i="4" s="1"/>
  <c r="L2037" i="4" s="1"/>
  <c r="R2038" i="4"/>
  <c r="I2038" i="4" s="1"/>
  <c r="J2038" i="4" s="1"/>
  <c r="L2038" i="4" s="1"/>
  <c r="R2039" i="4"/>
  <c r="I2039" i="4" s="1"/>
  <c r="J2039" i="4" s="1"/>
  <c r="L2039" i="4" s="1"/>
  <c r="R2040" i="4"/>
  <c r="I2040" i="4" s="1"/>
  <c r="J2040" i="4" s="1"/>
  <c r="L2040" i="4" s="1"/>
  <c r="R2041" i="4"/>
  <c r="I2041" i="4" s="1"/>
  <c r="J2041" i="4" s="1"/>
  <c r="L2041" i="4" s="1"/>
  <c r="R2042" i="4"/>
  <c r="I2042" i="4" s="1"/>
  <c r="J2042" i="4" s="1"/>
  <c r="L2042" i="4" s="1"/>
  <c r="R2043" i="4"/>
  <c r="I2043" i="4" s="1"/>
  <c r="J2043" i="4" s="1"/>
  <c r="L2043" i="4" s="1"/>
  <c r="R2044" i="4"/>
  <c r="I2044" i="4" s="1"/>
  <c r="J2044" i="4" s="1"/>
  <c r="L2044" i="4" s="1"/>
  <c r="R2045" i="4"/>
  <c r="I2045" i="4" s="1"/>
  <c r="J2045" i="4" s="1"/>
  <c r="L2045" i="4" s="1"/>
  <c r="R2046" i="4"/>
  <c r="I2046" i="4" s="1"/>
  <c r="J2046" i="4" s="1"/>
  <c r="L2046" i="4" s="1"/>
  <c r="R2047" i="4"/>
  <c r="I2047" i="4" s="1"/>
  <c r="J2047" i="4" s="1"/>
  <c r="L2047" i="4" s="1"/>
  <c r="R2048" i="4"/>
  <c r="I2048" i="4" s="1"/>
  <c r="J2048" i="4" s="1"/>
  <c r="L2048" i="4" s="1"/>
  <c r="R2049" i="4"/>
  <c r="I2049" i="4" s="1"/>
  <c r="J2049" i="4" s="1"/>
  <c r="L2049" i="4" s="1"/>
  <c r="R2050" i="4"/>
  <c r="I2050" i="4" s="1"/>
  <c r="J2050" i="4" s="1"/>
  <c r="L2050" i="4" s="1"/>
  <c r="R2051" i="4"/>
  <c r="I2051" i="4" s="1"/>
  <c r="J2051" i="4" s="1"/>
  <c r="L2051" i="4" s="1"/>
  <c r="R2052" i="4"/>
  <c r="I2052" i="4" s="1"/>
  <c r="J2052" i="4" s="1"/>
  <c r="L2052" i="4" s="1"/>
  <c r="R2053" i="4"/>
  <c r="I2053" i="4" s="1"/>
  <c r="J2053" i="4" s="1"/>
  <c r="L2053" i="4" s="1"/>
  <c r="R2054" i="4"/>
  <c r="I2054" i="4" s="1"/>
  <c r="J2054" i="4" s="1"/>
  <c r="L2054" i="4" s="1"/>
  <c r="R2055" i="4"/>
  <c r="I2055" i="4" s="1"/>
  <c r="J2055" i="4" s="1"/>
  <c r="L2055" i="4" s="1"/>
  <c r="R2056" i="4"/>
  <c r="I2056" i="4" s="1"/>
  <c r="J2056" i="4" s="1"/>
  <c r="L2056" i="4" s="1"/>
  <c r="R2057" i="4"/>
  <c r="I2057" i="4" s="1"/>
  <c r="J2057" i="4" s="1"/>
  <c r="L2057" i="4" s="1"/>
  <c r="R2058" i="4"/>
  <c r="I2058" i="4" s="1"/>
  <c r="J2058" i="4" s="1"/>
  <c r="L2058" i="4" s="1"/>
  <c r="R2059" i="4"/>
  <c r="I2059" i="4" s="1"/>
  <c r="J2059" i="4" s="1"/>
  <c r="L2059" i="4" s="1"/>
  <c r="R2060" i="4"/>
  <c r="I2060" i="4" s="1"/>
  <c r="J2060" i="4" s="1"/>
  <c r="L2060" i="4" s="1"/>
  <c r="R2061" i="4"/>
  <c r="I2061" i="4" s="1"/>
  <c r="J2061" i="4" s="1"/>
  <c r="L2061" i="4" s="1"/>
  <c r="R2062" i="4"/>
  <c r="I2062" i="4" s="1"/>
  <c r="J2062" i="4" s="1"/>
  <c r="L2062" i="4" s="1"/>
  <c r="R2063" i="4"/>
  <c r="I2063" i="4" s="1"/>
  <c r="J2063" i="4" s="1"/>
  <c r="L2063" i="4" s="1"/>
  <c r="R2064" i="4"/>
  <c r="I2064" i="4" s="1"/>
  <c r="J2064" i="4" s="1"/>
  <c r="L2064" i="4" s="1"/>
  <c r="R2065" i="4"/>
  <c r="I2065" i="4" s="1"/>
  <c r="J2065" i="4" s="1"/>
  <c r="L2065" i="4" s="1"/>
  <c r="R2066" i="4"/>
  <c r="I2066" i="4" s="1"/>
  <c r="J2066" i="4" s="1"/>
  <c r="L2066" i="4" s="1"/>
  <c r="R2067" i="4"/>
  <c r="I2067" i="4" s="1"/>
  <c r="J2067" i="4" s="1"/>
  <c r="L2067" i="4" s="1"/>
  <c r="R2068" i="4"/>
  <c r="I2068" i="4" s="1"/>
  <c r="J2068" i="4" s="1"/>
  <c r="L2068" i="4" s="1"/>
  <c r="R2069" i="4"/>
  <c r="I2069" i="4" s="1"/>
  <c r="J2069" i="4" s="1"/>
  <c r="L2069" i="4" s="1"/>
  <c r="R2070" i="4"/>
  <c r="I2070" i="4" s="1"/>
  <c r="J2070" i="4" s="1"/>
  <c r="L2070" i="4" s="1"/>
  <c r="R2071" i="4"/>
  <c r="I2071" i="4" s="1"/>
  <c r="J2071" i="4" s="1"/>
  <c r="L2071" i="4" s="1"/>
  <c r="R2072" i="4"/>
  <c r="I2072" i="4" s="1"/>
  <c r="J2072" i="4" s="1"/>
  <c r="L2072" i="4" s="1"/>
  <c r="R2073" i="4"/>
  <c r="I2073" i="4" s="1"/>
  <c r="J2073" i="4" s="1"/>
  <c r="L2073" i="4" s="1"/>
  <c r="R2074" i="4"/>
  <c r="I2074" i="4" s="1"/>
  <c r="J2074" i="4" s="1"/>
  <c r="L2074" i="4" s="1"/>
  <c r="R2075" i="4"/>
  <c r="I2075" i="4" s="1"/>
  <c r="J2075" i="4" s="1"/>
  <c r="L2075" i="4" s="1"/>
  <c r="R2076" i="4"/>
  <c r="I2076" i="4" s="1"/>
  <c r="J2076" i="4" s="1"/>
  <c r="L2076" i="4" s="1"/>
  <c r="R2077" i="4"/>
  <c r="I2077" i="4" s="1"/>
  <c r="J2077" i="4" s="1"/>
  <c r="L2077" i="4" s="1"/>
  <c r="R2078" i="4"/>
  <c r="I2078" i="4" s="1"/>
  <c r="J2078" i="4" s="1"/>
  <c r="L2078" i="4" s="1"/>
  <c r="R2079" i="4"/>
  <c r="I2079" i="4" s="1"/>
  <c r="J2079" i="4" s="1"/>
  <c r="L2079" i="4" s="1"/>
  <c r="R2080" i="4"/>
  <c r="I2080" i="4" s="1"/>
  <c r="J2080" i="4" s="1"/>
  <c r="L2080" i="4" s="1"/>
  <c r="R2081" i="4"/>
  <c r="I2081" i="4" s="1"/>
  <c r="J2081" i="4" s="1"/>
  <c r="L2081" i="4" s="1"/>
  <c r="R2082" i="4"/>
  <c r="I2082" i="4" s="1"/>
  <c r="J2082" i="4" s="1"/>
  <c r="L2082" i="4" s="1"/>
  <c r="R2083" i="4"/>
  <c r="I2083" i="4" s="1"/>
  <c r="J2083" i="4" s="1"/>
  <c r="L2083" i="4" s="1"/>
  <c r="R2084" i="4"/>
  <c r="I2084" i="4" s="1"/>
  <c r="J2084" i="4" s="1"/>
  <c r="L2084" i="4" s="1"/>
  <c r="R2085" i="4"/>
  <c r="I2085" i="4" s="1"/>
  <c r="J2085" i="4" s="1"/>
  <c r="L2085" i="4" s="1"/>
  <c r="R2086" i="4"/>
  <c r="I2086" i="4" s="1"/>
  <c r="J2086" i="4" s="1"/>
  <c r="L2086" i="4" s="1"/>
  <c r="R2087" i="4"/>
  <c r="I2087" i="4" s="1"/>
  <c r="J2087" i="4" s="1"/>
  <c r="L2087" i="4" s="1"/>
  <c r="R2088" i="4"/>
  <c r="I2088" i="4" s="1"/>
  <c r="J2088" i="4" s="1"/>
  <c r="L2088" i="4" s="1"/>
  <c r="R2089" i="4"/>
  <c r="I2089" i="4" s="1"/>
  <c r="J2089" i="4" s="1"/>
  <c r="L2089" i="4" s="1"/>
  <c r="R2090" i="4"/>
  <c r="I2090" i="4" s="1"/>
  <c r="J2090" i="4" s="1"/>
  <c r="L2090" i="4" s="1"/>
  <c r="R2091" i="4"/>
  <c r="I2091" i="4" s="1"/>
  <c r="J2091" i="4" s="1"/>
  <c r="L2091" i="4" s="1"/>
  <c r="R2092" i="4"/>
  <c r="I2092" i="4" s="1"/>
  <c r="J2092" i="4" s="1"/>
  <c r="L2092" i="4" s="1"/>
  <c r="R2093" i="4"/>
  <c r="I2093" i="4" s="1"/>
  <c r="J2093" i="4" s="1"/>
  <c r="L2093" i="4" s="1"/>
  <c r="R2094" i="4"/>
  <c r="I2094" i="4" s="1"/>
  <c r="J2094" i="4" s="1"/>
  <c r="L2094" i="4" s="1"/>
  <c r="R2095" i="4"/>
  <c r="I2095" i="4" s="1"/>
  <c r="J2095" i="4" s="1"/>
  <c r="L2095" i="4" s="1"/>
  <c r="R2096" i="4"/>
  <c r="I2096" i="4" s="1"/>
  <c r="J2096" i="4" s="1"/>
  <c r="L2096" i="4" s="1"/>
  <c r="R2097" i="4"/>
  <c r="I2097" i="4" s="1"/>
  <c r="J2097" i="4" s="1"/>
  <c r="L2097" i="4" s="1"/>
  <c r="R2098" i="4"/>
  <c r="I2098" i="4" s="1"/>
  <c r="J2098" i="4" s="1"/>
  <c r="L2098" i="4" s="1"/>
  <c r="R2099" i="4"/>
  <c r="I2099" i="4" s="1"/>
  <c r="J2099" i="4" s="1"/>
  <c r="L2099" i="4" s="1"/>
  <c r="R2100" i="4"/>
  <c r="I2100" i="4" s="1"/>
  <c r="J2100" i="4" s="1"/>
  <c r="L2100" i="4" s="1"/>
  <c r="R2101" i="4"/>
  <c r="I2101" i="4" s="1"/>
  <c r="J2101" i="4" s="1"/>
  <c r="L2101" i="4" s="1"/>
  <c r="R2102" i="4"/>
  <c r="I2102" i="4" s="1"/>
  <c r="J2102" i="4" s="1"/>
  <c r="L2102" i="4" s="1"/>
  <c r="R2103" i="4"/>
  <c r="I2103" i="4" s="1"/>
  <c r="J2103" i="4" s="1"/>
  <c r="L2103" i="4" s="1"/>
  <c r="R2104" i="4"/>
  <c r="I2104" i="4" s="1"/>
  <c r="J2104" i="4" s="1"/>
  <c r="L2104" i="4" s="1"/>
  <c r="R2105" i="4"/>
  <c r="I2105" i="4" s="1"/>
  <c r="J2105" i="4" s="1"/>
  <c r="L2105" i="4" s="1"/>
  <c r="R2106" i="4"/>
  <c r="I2106" i="4" s="1"/>
  <c r="J2106" i="4" s="1"/>
  <c r="L2106" i="4" s="1"/>
  <c r="R2107" i="4"/>
  <c r="I2107" i="4" s="1"/>
  <c r="J2107" i="4" s="1"/>
  <c r="L2107" i="4" s="1"/>
  <c r="R2108" i="4"/>
  <c r="I2108" i="4" s="1"/>
  <c r="J2108" i="4" s="1"/>
  <c r="L2108" i="4" s="1"/>
  <c r="R2109" i="4"/>
  <c r="I2109" i="4" s="1"/>
  <c r="J2109" i="4" s="1"/>
  <c r="L2109" i="4" s="1"/>
  <c r="R2110" i="4"/>
  <c r="I2110" i="4" s="1"/>
  <c r="J2110" i="4" s="1"/>
  <c r="L2110" i="4" s="1"/>
  <c r="R2111" i="4"/>
  <c r="I2111" i="4" s="1"/>
  <c r="J2111" i="4" s="1"/>
  <c r="L2111" i="4" s="1"/>
  <c r="R2112" i="4"/>
  <c r="I2112" i="4" s="1"/>
  <c r="J2112" i="4" s="1"/>
  <c r="L2112" i="4" s="1"/>
  <c r="R2113" i="4"/>
  <c r="I2113" i="4" s="1"/>
  <c r="J2113" i="4" s="1"/>
  <c r="L2113" i="4" s="1"/>
  <c r="R2114" i="4"/>
  <c r="I2114" i="4" s="1"/>
  <c r="J2114" i="4" s="1"/>
  <c r="L2114" i="4" s="1"/>
  <c r="R2115" i="4"/>
  <c r="I2115" i="4" s="1"/>
  <c r="J2115" i="4" s="1"/>
  <c r="L2115" i="4" s="1"/>
  <c r="R2116" i="4"/>
  <c r="I2116" i="4" s="1"/>
  <c r="J2116" i="4" s="1"/>
  <c r="L2116" i="4" s="1"/>
  <c r="R2117" i="4"/>
  <c r="I2117" i="4" s="1"/>
  <c r="J2117" i="4" s="1"/>
  <c r="L2117" i="4" s="1"/>
  <c r="R2118" i="4"/>
  <c r="I2118" i="4" s="1"/>
  <c r="J2118" i="4" s="1"/>
  <c r="L2118" i="4" s="1"/>
  <c r="R2119" i="4"/>
  <c r="I2119" i="4" s="1"/>
  <c r="J2119" i="4" s="1"/>
  <c r="L2119" i="4" s="1"/>
  <c r="R2120" i="4"/>
  <c r="I2120" i="4" s="1"/>
  <c r="J2120" i="4" s="1"/>
  <c r="L2120" i="4" s="1"/>
  <c r="R2121" i="4"/>
  <c r="I2121" i="4" s="1"/>
  <c r="J2121" i="4" s="1"/>
  <c r="L2121" i="4" s="1"/>
  <c r="R2122" i="4"/>
  <c r="I2122" i="4" s="1"/>
  <c r="J2122" i="4" s="1"/>
  <c r="L2122" i="4" s="1"/>
  <c r="R2123" i="4"/>
  <c r="I2123" i="4" s="1"/>
  <c r="J2123" i="4" s="1"/>
  <c r="L2123" i="4" s="1"/>
  <c r="R2124" i="4"/>
  <c r="I2124" i="4" s="1"/>
  <c r="J2124" i="4" s="1"/>
  <c r="L2124" i="4" s="1"/>
  <c r="R2125" i="4"/>
  <c r="I2125" i="4" s="1"/>
  <c r="J2125" i="4" s="1"/>
  <c r="L2125" i="4" s="1"/>
  <c r="R2126" i="4"/>
  <c r="I2126" i="4" s="1"/>
  <c r="J2126" i="4" s="1"/>
  <c r="L2126" i="4" s="1"/>
  <c r="R2127" i="4"/>
  <c r="I2127" i="4" s="1"/>
  <c r="J2127" i="4" s="1"/>
  <c r="L2127" i="4" s="1"/>
  <c r="R2128" i="4"/>
  <c r="I2128" i="4" s="1"/>
  <c r="J2128" i="4" s="1"/>
  <c r="L2128" i="4" s="1"/>
  <c r="R2129" i="4"/>
  <c r="I2129" i="4" s="1"/>
  <c r="J2129" i="4" s="1"/>
  <c r="L2129" i="4" s="1"/>
  <c r="R2130" i="4"/>
  <c r="I2130" i="4" s="1"/>
  <c r="J2130" i="4" s="1"/>
  <c r="L2130" i="4" s="1"/>
  <c r="R2131" i="4"/>
  <c r="I2131" i="4" s="1"/>
  <c r="J2131" i="4" s="1"/>
  <c r="L2131" i="4" s="1"/>
  <c r="R2132" i="4"/>
  <c r="I2132" i="4" s="1"/>
  <c r="J2132" i="4" s="1"/>
  <c r="L2132" i="4" s="1"/>
  <c r="R2133" i="4"/>
  <c r="I2133" i="4" s="1"/>
  <c r="J2133" i="4" s="1"/>
  <c r="L2133" i="4" s="1"/>
  <c r="R2134" i="4"/>
  <c r="I2134" i="4" s="1"/>
  <c r="J2134" i="4" s="1"/>
  <c r="L2134" i="4" s="1"/>
  <c r="R2135" i="4"/>
  <c r="I2135" i="4" s="1"/>
  <c r="J2135" i="4" s="1"/>
  <c r="L2135" i="4" s="1"/>
  <c r="R2136" i="4"/>
  <c r="I2136" i="4" s="1"/>
  <c r="J2136" i="4" s="1"/>
  <c r="L2136" i="4" s="1"/>
  <c r="R2137" i="4"/>
  <c r="I2137" i="4" s="1"/>
  <c r="J2137" i="4" s="1"/>
  <c r="L2137" i="4" s="1"/>
  <c r="R2138" i="4"/>
  <c r="I2138" i="4" s="1"/>
  <c r="J2138" i="4" s="1"/>
  <c r="L2138" i="4" s="1"/>
  <c r="R2139" i="4"/>
  <c r="I2139" i="4" s="1"/>
  <c r="J2139" i="4" s="1"/>
  <c r="L2139" i="4" s="1"/>
  <c r="R2140" i="4"/>
  <c r="I2140" i="4" s="1"/>
  <c r="J2140" i="4" s="1"/>
  <c r="L2140" i="4" s="1"/>
  <c r="R2141" i="4"/>
  <c r="I2141" i="4" s="1"/>
  <c r="J2141" i="4" s="1"/>
  <c r="L2141" i="4" s="1"/>
  <c r="R2142" i="4"/>
  <c r="I2142" i="4" s="1"/>
  <c r="J2142" i="4" s="1"/>
  <c r="L2142" i="4" s="1"/>
  <c r="R2143" i="4"/>
  <c r="I2143" i="4" s="1"/>
  <c r="J2143" i="4" s="1"/>
  <c r="L2143" i="4" s="1"/>
  <c r="R2144" i="4"/>
  <c r="I2144" i="4" s="1"/>
  <c r="J2144" i="4" s="1"/>
  <c r="L2144" i="4" s="1"/>
  <c r="R2145" i="4"/>
  <c r="I2145" i="4" s="1"/>
  <c r="J2145" i="4" s="1"/>
  <c r="L2145" i="4" s="1"/>
  <c r="R2146" i="4"/>
  <c r="I2146" i="4" s="1"/>
  <c r="J2146" i="4" s="1"/>
  <c r="L2146" i="4" s="1"/>
  <c r="R2147" i="4"/>
  <c r="I2147" i="4" s="1"/>
  <c r="J2147" i="4" s="1"/>
  <c r="L2147" i="4" s="1"/>
  <c r="R2148" i="4"/>
  <c r="I2148" i="4" s="1"/>
  <c r="J2148" i="4" s="1"/>
  <c r="L2148" i="4" s="1"/>
  <c r="R2149" i="4"/>
  <c r="I2149" i="4" s="1"/>
  <c r="J2149" i="4" s="1"/>
  <c r="L2149" i="4" s="1"/>
  <c r="R2150" i="4"/>
  <c r="I2150" i="4" s="1"/>
  <c r="J2150" i="4" s="1"/>
  <c r="L2150" i="4" s="1"/>
  <c r="R2151" i="4"/>
  <c r="I2151" i="4" s="1"/>
  <c r="J2151" i="4" s="1"/>
  <c r="L2151" i="4" s="1"/>
  <c r="R2152" i="4"/>
  <c r="I2152" i="4" s="1"/>
  <c r="J2152" i="4" s="1"/>
  <c r="L2152" i="4" s="1"/>
  <c r="R2153" i="4"/>
  <c r="I2153" i="4" s="1"/>
  <c r="J2153" i="4" s="1"/>
  <c r="L2153" i="4" s="1"/>
  <c r="R2154" i="4"/>
  <c r="I2154" i="4" s="1"/>
  <c r="J2154" i="4" s="1"/>
  <c r="L2154" i="4" s="1"/>
  <c r="R2155" i="4"/>
  <c r="I2155" i="4" s="1"/>
  <c r="J2155" i="4" s="1"/>
  <c r="L2155" i="4" s="1"/>
  <c r="R2156" i="4"/>
  <c r="I2156" i="4" s="1"/>
  <c r="J2156" i="4" s="1"/>
  <c r="L2156" i="4" s="1"/>
  <c r="R2157" i="4"/>
  <c r="I2157" i="4" s="1"/>
  <c r="J2157" i="4" s="1"/>
  <c r="L2157" i="4" s="1"/>
  <c r="R2158" i="4"/>
  <c r="I2158" i="4" s="1"/>
  <c r="J2158" i="4" s="1"/>
  <c r="L2158" i="4" s="1"/>
  <c r="R2159" i="4"/>
  <c r="I2159" i="4" s="1"/>
  <c r="J2159" i="4" s="1"/>
  <c r="L2159" i="4" s="1"/>
  <c r="R2160" i="4"/>
  <c r="I2160" i="4" s="1"/>
  <c r="J2160" i="4" s="1"/>
  <c r="L2160" i="4" s="1"/>
  <c r="R2161" i="4"/>
  <c r="I2161" i="4" s="1"/>
  <c r="J2161" i="4" s="1"/>
  <c r="L2161" i="4" s="1"/>
  <c r="R2162" i="4"/>
  <c r="I2162" i="4" s="1"/>
  <c r="J2162" i="4" s="1"/>
  <c r="L2162" i="4" s="1"/>
  <c r="R2163" i="4"/>
  <c r="I2163" i="4" s="1"/>
  <c r="J2163" i="4" s="1"/>
  <c r="L2163" i="4" s="1"/>
  <c r="R2164" i="4"/>
  <c r="I2164" i="4" s="1"/>
  <c r="J2164" i="4" s="1"/>
  <c r="L2164" i="4" s="1"/>
  <c r="R2165" i="4"/>
  <c r="I2165" i="4" s="1"/>
  <c r="J2165" i="4" s="1"/>
  <c r="L2165" i="4" s="1"/>
  <c r="R2166" i="4"/>
  <c r="I2166" i="4" s="1"/>
  <c r="J2166" i="4" s="1"/>
  <c r="L2166" i="4" s="1"/>
  <c r="R2167" i="4"/>
  <c r="I2167" i="4" s="1"/>
  <c r="J2167" i="4" s="1"/>
  <c r="L2167" i="4" s="1"/>
  <c r="R2168" i="4"/>
  <c r="I2168" i="4" s="1"/>
  <c r="J2168" i="4" s="1"/>
  <c r="L2168" i="4" s="1"/>
  <c r="R2169" i="4"/>
  <c r="I2169" i="4" s="1"/>
  <c r="J2169" i="4" s="1"/>
  <c r="L2169" i="4" s="1"/>
  <c r="R2170" i="4"/>
  <c r="I2170" i="4" s="1"/>
  <c r="J2170" i="4" s="1"/>
  <c r="L2170" i="4" s="1"/>
  <c r="R2171" i="4"/>
  <c r="I2171" i="4" s="1"/>
  <c r="J2171" i="4" s="1"/>
  <c r="L2171" i="4" s="1"/>
  <c r="R2172" i="4"/>
  <c r="I2172" i="4" s="1"/>
  <c r="J2172" i="4" s="1"/>
  <c r="L2172" i="4" s="1"/>
  <c r="R2173" i="4"/>
  <c r="I2173" i="4" s="1"/>
  <c r="J2173" i="4" s="1"/>
  <c r="L2173" i="4" s="1"/>
  <c r="R2174" i="4"/>
  <c r="I2174" i="4" s="1"/>
  <c r="J2174" i="4" s="1"/>
  <c r="L2174" i="4" s="1"/>
  <c r="R2175" i="4"/>
  <c r="I2175" i="4" s="1"/>
  <c r="J2175" i="4" s="1"/>
  <c r="L2175" i="4" s="1"/>
  <c r="R2176" i="4"/>
  <c r="I2176" i="4" s="1"/>
  <c r="J2176" i="4" s="1"/>
  <c r="L2176" i="4" s="1"/>
  <c r="R2177" i="4"/>
  <c r="I2177" i="4" s="1"/>
  <c r="J2177" i="4" s="1"/>
  <c r="L2177" i="4" s="1"/>
  <c r="R2178" i="4"/>
  <c r="I2178" i="4" s="1"/>
  <c r="J2178" i="4" s="1"/>
  <c r="L2178" i="4" s="1"/>
  <c r="R2179" i="4"/>
  <c r="I2179" i="4" s="1"/>
  <c r="J2179" i="4" s="1"/>
  <c r="L2179" i="4" s="1"/>
  <c r="R2180" i="4"/>
  <c r="I2180" i="4" s="1"/>
  <c r="J2180" i="4" s="1"/>
  <c r="L2180" i="4" s="1"/>
  <c r="R2181" i="4"/>
  <c r="I2181" i="4" s="1"/>
  <c r="J2181" i="4" s="1"/>
  <c r="L2181" i="4" s="1"/>
  <c r="R2182" i="4"/>
  <c r="I2182" i="4" s="1"/>
  <c r="J2182" i="4" s="1"/>
  <c r="L2182" i="4" s="1"/>
  <c r="R2183" i="4"/>
  <c r="I2183" i="4" s="1"/>
  <c r="J2183" i="4" s="1"/>
  <c r="L2183" i="4" s="1"/>
  <c r="R2184" i="4"/>
  <c r="I2184" i="4" s="1"/>
  <c r="J2184" i="4" s="1"/>
  <c r="L2184" i="4" s="1"/>
  <c r="R2185" i="4"/>
  <c r="I2185" i="4" s="1"/>
  <c r="J2185" i="4" s="1"/>
  <c r="L2185" i="4" s="1"/>
  <c r="R2186" i="4"/>
  <c r="I2186" i="4" s="1"/>
  <c r="J2186" i="4" s="1"/>
  <c r="L2186" i="4" s="1"/>
  <c r="R2187" i="4"/>
  <c r="I2187" i="4" s="1"/>
  <c r="J2187" i="4" s="1"/>
  <c r="L2187" i="4" s="1"/>
  <c r="R2188" i="4"/>
  <c r="I2188" i="4" s="1"/>
  <c r="J2188" i="4" s="1"/>
  <c r="L2188" i="4" s="1"/>
  <c r="R2189" i="4"/>
  <c r="I2189" i="4" s="1"/>
  <c r="J2189" i="4" s="1"/>
  <c r="L2189" i="4" s="1"/>
  <c r="R2190" i="4"/>
  <c r="I2190" i="4" s="1"/>
  <c r="J2190" i="4" s="1"/>
  <c r="L2190" i="4" s="1"/>
  <c r="R2191" i="4"/>
  <c r="I2191" i="4" s="1"/>
  <c r="J2191" i="4" s="1"/>
  <c r="L2191" i="4" s="1"/>
  <c r="R2192" i="4"/>
  <c r="I2192" i="4" s="1"/>
  <c r="J2192" i="4" s="1"/>
  <c r="L2192" i="4" s="1"/>
  <c r="R2193" i="4"/>
  <c r="I2193" i="4" s="1"/>
  <c r="J2193" i="4" s="1"/>
  <c r="L2193" i="4" s="1"/>
  <c r="R2194" i="4"/>
  <c r="I2194" i="4" s="1"/>
  <c r="J2194" i="4" s="1"/>
  <c r="L2194" i="4" s="1"/>
  <c r="R2195" i="4"/>
  <c r="I2195" i="4" s="1"/>
  <c r="J2195" i="4" s="1"/>
  <c r="L2195" i="4" s="1"/>
  <c r="R2196" i="4"/>
  <c r="I2196" i="4" s="1"/>
  <c r="J2196" i="4" s="1"/>
  <c r="L2196" i="4" s="1"/>
  <c r="R2197" i="4"/>
  <c r="I2197" i="4" s="1"/>
  <c r="J2197" i="4" s="1"/>
  <c r="L2197" i="4" s="1"/>
  <c r="R2198" i="4"/>
  <c r="I2198" i="4" s="1"/>
  <c r="J2198" i="4" s="1"/>
  <c r="L2198" i="4" s="1"/>
  <c r="R2199" i="4"/>
  <c r="I2199" i="4" s="1"/>
  <c r="J2199" i="4" s="1"/>
  <c r="L2199" i="4" s="1"/>
  <c r="R2200" i="4"/>
  <c r="I2200" i="4" s="1"/>
  <c r="J2200" i="4" s="1"/>
  <c r="L2200" i="4" s="1"/>
  <c r="R2201" i="4"/>
  <c r="I2201" i="4" s="1"/>
  <c r="J2201" i="4" s="1"/>
  <c r="L2201" i="4" s="1"/>
  <c r="R2202" i="4"/>
  <c r="I2202" i="4" s="1"/>
  <c r="J2202" i="4" s="1"/>
  <c r="L2202" i="4" s="1"/>
  <c r="R2203" i="4"/>
  <c r="I2203" i="4" s="1"/>
  <c r="J2203" i="4" s="1"/>
  <c r="L2203" i="4" s="1"/>
  <c r="R2204" i="4"/>
  <c r="I2204" i="4" s="1"/>
  <c r="J2204" i="4" s="1"/>
  <c r="L2204" i="4" s="1"/>
  <c r="R2205" i="4"/>
  <c r="I2205" i="4" s="1"/>
  <c r="J2205" i="4" s="1"/>
  <c r="L2205" i="4" s="1"/>
  <c r="R2206" i="4"/>
  <c r="I2206" i="4" s="1"/>
  <c r="J2206" i="4" s="1"/>
  <c r="L2206" i="4" s="1"/>
  <c r="R2207" i="4"/>
  <c r="I2207" i="4" s="1"/>
  <c r="J2207" i="4" s="1"/>
  <c r="L2207" i="4" s="1"/>
  <c r="R2208" i="4"/>
  <c r="I2208" i="4" s="1"/>
  <c r="J2208" i="4" s="1"/>
  <c r="L2208" i="4" s="1"/>
  <c r="R2209" i="4"/>
  <c r="I2209" i="4" s="1"/>
  <c r="J2209" i="4" s="1"/>
  <c r="L2209" i="4" s="1"/>
  <c r="R2210" i="4"/>
  <c r="I2210" i="4" s="1"/>
  <c r="J2210" i="4" s="1"/>
  <c r="L2210" i="4" s="1"/>
  <c r="R2211" i="4"/>
  <c r="I2211" i="4" s="1"/>
  <c r="J2211" i="4" s="1"/>
  <c r="L2211" i="4" s="1"/>
  <c r="R2212" i="4"/>
  <c r="I2212" i="4" s="1"/>
  <c r="J2212" i="4" s="1"/>
  <c r="L2212" i="4" s="1"/>
  <c r="R2213" i="4"/>
  <c r="I2213" i="4" s="1"/>
  <c r="J2213" i="4" s="1"/>
  <c r="L2213" i="4" s="1"/>
  <c r="R2214" i="4"/>
  <c r="I2214" i="4" s="1"/>
  <c r="J2214" i="4" s="1"/>
  <c r="L2214" i="4" s="1"/>
  <c r="R2215" i="4"/>
  <c r="I2215" i="4" s="1"/>
  <c r="J2215" i="4" s="1"/>
  <c r="L2215" i="4" s="1"/>
  <c r="R2216" i="4"/>
  <c r="I2216" i="4" s="1"/>
  <c r="J2216" i="4" s="1"/>
  <c r="L2216" i="4" s="1"/>
  <c r="R2217" i="4"/>
  <c r="I2217" i="4" s="1"/>
  <c r="J2217" i="4" s="1"/>
  <c r="L2217" i="4" s="1"/>
  <c r="R2218" i="4"/>
  <c r="I2218" i="4" s="1"/>
  <c r="J2218" i="4" s="1"/>
  <c r="L2218" i="4" s="1"/>
  <c r="R2219" i="4"/>
  <c r="I2219" i="4" s="1"/>
  <c r="J2219" i="4" s="1"/>
  <c r="L2219" i="4" s="1"/>
  <c r="R2220" i="4"/>
  <c r="I2220" i="4" s="1"/>
  <c r="J2220" i="4" s="1"/>
  <c r="L2220" i="4" s="1"/>
  <c r="R2221" i="4"/>
  <c r="I2221" i="4" s="1"/>
  <c r="J2221" i="4" s="1"/>
  <c r="L2221" i="4" s="1"/>
  <c r="R2222" i="4"/>
  <c r="I2222" i="4" s="1"/>
  <c r="J2222" i="4" s="1"/>
  <c r="L2222" i="4" s="1"/>
  <c r="R2223" i="4"/>
  <c r="I2223" i="4" s="1"/>
  <c r="J2223" i="4" s="1"/>
  <c r="L2223" i="4" s="1"/>
  <c r="R2224" i="4"/>
  <c r="I2224" i="4" s="1"/>
  <c r="J2224" i="4" s="1"/>
  <c r="L2224" i="4" s="1"/>
  <c r="R2225" i="4"/>
  <c r="I2225" i="4" s="1"/>
  <c r="J2225" i="4" s="1"/>
  <c r="L2225" i="4" s="1"/>
  <c r="R2226" i="4"/>
  <c r="I2226" i="4" s="1"/>
  <c r="J2226" i="4" s="1"/>
  <c r="L2226" i="4" s="1"/>
  <c r="R2227" i="4"/>
  <c r="I2227" i="4" s="1"/>
  <c r="J2227" i="4" s="1"/>
  <c r="L2227" i="4" s="1"/>
  <c r="R2228" i="4"/>
  <c r="I2228" i="4" s="1"/>
  <c r="J2228" i="4" s="1"/>
  <c r="L2228" i="4" s="1"/>
  <c r="R2229" i="4"/>
  <c r="I2229" i="4" s="1"/>
  <c r="J2229" i="4" s="1"/>
  <c r="L2229" i="4" s="1"/>
  <c r="R2230" i="4"/>
  <c r="I2230" i="4" s="1"/>
  <c r="J2230" i="4" s="1"/>
  <c r="L2230" i="4" s="1"/>
  <c r="R2231" i="4"/>
  <c r="I2231" i="4" s="1"/>
  <c r="J2231" i="4" s="1"/>
  <c r="L2231" i="4" s="1"/>
  <c r="R2232" i="4"/>
  <c r="I2232" i="4" s="1"/>
  <c r="J2232" i="4" s="1"/>
  <c r="L2232" i="4" s="1"/>
  <c r="R2233" i="4"/>
  <c r="I2233" i="4" s="1"/>
  <c r="J2233" i="4" s="1"/>
  <c r="L2233" i="4" s="1"/>
  <c r="R2234" i="4"/>
  <c r="I2234" i="4" s="1"/>
  <c r="J2234" i="4" s="1"/>
  <c r="L2234" i="4" s="1"/>
  <c r="R2235" i="4"/>
  <c r="I2235" i="4" s="1"/>
  <c r="J2235" i="4" s="1"/>
  <c r="L2235" i="4" s="1"/>
  <c r="R2236" i="4"/>
  <c r="I2236" i="4" s="1"/>
  <c r="J2236" i="4" s="1"/>
  <c r="L2236" i="4" s="1"/>
  <c r="R2237" i="4"/>
  <c r="I2237" i="4" s="1"/>
  <c r="J2237" i="4" s="1"/>
  <c r="L2237" i="4" s="1"/>
  <c r="R2238" i="4"/>
  <c r="I2238" i="4" s="1"/>
  <c r="J2238" i="4" s="1"/>
  <c r="L2238" i="4" s="1"/>
  <c r="R2239" i="4"/>
  <c r="I2239" i="4" s="1"/>
  <c r="J2239" i="4" s="1"/>
  <c r="L2239" i="4" s="1"/>
  <c r="R2240" i="4"/>
  <c r="I2240" i="4" s="1"/>
  <c r="J2240" i="4" s="1"/>
  <c r="L2240" i="4" s="1"/>
  <c r="R2241" i="4"/>
  <c r="I2241" i="4" s="1"/>
  <c r="J2241" i="4" s="1"/>
  <c r="L2241" i="4" s="1"/>
  <c r="R2242" i="4"/>
  <c r="I2242" i="4" s="1"/>
  <c r="J2242" i="4" s="1"/>
  <c r="L2242" i="4" s="1"/>
  <c r="R2243" i="4"/>
  <c r="I2243" i="4" s="1"/>
  <c r="J2243" i="4" s="1"/>
  <c r="L2243" i="4" s="1"/>
  <c r="R2244" i="4"/>
  <c r="I2244" i="4" s="1"/>
  <c r="J2244" i="4" s="1"/>
  <c r="L2244" i="4" s="1"/>
  <c r="R2245" i="4"/>
  <c r="I2245" i="4" s="1"/>
  <c r="J2245" i="4" s="1"/>
  <c r="L2245" i="4" s="1"/>
  <c r="R2246" i="4"/>
  <c r="I2246" i="4" s="1"/>
  <c r="J2246" i="4" s="1"/>
  <c r="L2246" i="4" s="1"/>
  <c r="R2247" i="4"/>
  <c r="I2247" i="4" s="1"/>
  <c r="J2247" i="4" s="1"/>
  <c r="L2247" i="4" s="1"/>
  <c r="R2248" i="4"/>
  <c r="I2248" i="4" s="1"/>
  <c r="J2248" i="4" s="1"/>
  <c r="L2248" i="4" s="1"/>
  <c r="R2249" i="4"/>
  <c r="I2249" i="4" s="1"/>
  <c r="J2249" i="4" s="1"/>
  <c r="L2249" i="4" s="1"/>
  <c r="R2250" i="4"/>
  <c r="I2250" i="4" s="1"/>
  <c r="J2250" i="4" s="1"/>
  <c r="L2250" i="4" s="1"/>
  <c r="R2251" i="4"/>
  <c r="I2251" i="4" s="1"/>
  <c r="J2251" i="4" s="1"/>
  <c r="L2251" i="4" s="1"/>
  <c r="R2252" i="4"/>
  <c r="I2252" i="4" s="1"/>
  <c r="J2252" i="4" s="1"/>
  <c r="L2252" i="4" s="1"/>
  <c r="R2253" i="4"/>
  <c r="I2253" i="4" s="1"/>
  <c r="J2253" i="4" s="1"/>
  <c r="L2253" i="4" s="1"/>
  <c r="R2254" i="4"/>
  <c r="I2254" i="4" s="1"/>
  <c r="J2254" i="4" s="1"/>
  <c r="L2254" i="4" s="1"/>
  <c r="R2255" i="4"/>
  <c r="I2255" i="4" s="1"/>
  <c r="J2255" i="4" s="1"/>
  <c r="L2255" i="4" s="1"/>
  <c r="R2256" i="4"/>
  <c r="I2256" i="4" s="1"/>
  <c r="J2256" i="4" s="1"/>
  <c r="L2256" i="4" s="1"/>
  <c r="R2257" i="4"/>
  <c r="I2257" i="4" s="1"/>
  <c r="J2257" i="4" s="1"/>
  <c r="L2257" i="4" s="1"/>
  <c r="R2258" i="4"/>
  <c r="I2258" i="4" s="1"/>
  <c r="J2258" i="4" s="1"/>
  <c r="L2258" i="4" s="1"/>
  <c r="R2259" i="4"/>
  <c r="I2259" i="4" s="1"/>
  <c r="J2259" i="4" s="1"/>
  <c r="L2259" i="4" s="1"/>
  <c r="R2260" i="4"/>
  <c r="I2260" i="4" s="1"/>
  <c r="J2260" i="4" s="1"/>
  <c r="L2260" i="4" s="1"/>
  <c r="R2261" i="4"/>
  <c r="I2261" i="4" s="1"/>
  <c r="J2261" i="4" s="1"/>
  <c r="L2261" i="4" s="1"/>
  <c r="R2262" i="4"/>
  <c r="I2262" i="4" s="1"/>
  <c r="J2262" i="4" s="1"/>
  <c r="L2262" i="4" s="1"/>
  <c r="R2263" i="4"/>
  <c r="I2263" i="4" s="1"/>
  <c r="J2263" i="4" s="1"/>
  <c r="L2263" i="4" s="1"/>
  <c r="R2264" i="4"/>
  <c r="I2264" i="4" s="1"/>
  <c r="J2264" i="4" s="1"/>
  <c r="L2264" i="4" s="1"/>
  <c r="R2265" i="4"/>
  <c r="I2265" i="4" s="1"/>
  <c r="J2265" i="4" s="1"/>
  <c r="L2265" i="4" s="1"/>
  <c r="R2266" i="4"/>
  <c r="I2266" i="4" s="1"/>
  <c r="J2266" i="4" s="1"/>
  <c r="L2266" i="4" s="1"/>
  <c r="R2267" i="4"/>
  <c r="I2267" i="4" s="1"/>
  <c r="J2267" i="4" s="1"/>
  <c r="L2267" i="4" s="1"/>
  <c r="R2268" i="4"/>
  <c r="I2268" i="4" s="1"/>
  <c r="J2268" i="4" s="1"/>
  <c r="L2268" i="4" s="1"/>
  <c r="R2269" i="4"/>
  <c r="I2269" i="4" s="1"/>
  <c r="J2269" i="4" s="1"/>
  <c r="L2269" i="4" s="1"/>
  <c r="R2270" i="4"/>
  <c r="I2270" i="4" s="1"/>
  <c r="J2270" i="4" s="1"/>
  <c r="L2270" i="4" s="1"/>
  <c r="R2271" i="4"/>
  <c r="I2271" i="4" s="1"/>
  <c r="J2271" i="4" s="1"/>
  <c r="L2271" i="4" s="1"/>
  <c r="R2272" i="4"/>
  <c r="I2272" i="4" s="1"/>
  <c r="J2272" i="4" s="1"/>
  <c r="L2272" i="4" s="1"/>
  <c r="R2273" i="4"/>
  <c r="I2273" i="4" s="1"/>
  <c r="J2273" i="4" s="1"/>
  <c r="L2273" i="4" s="1"/>
  <c r="R2274" i="4"/>
  <c r="I2274" i="4" s="1"/>
  <c r="J2274" i="4" s="1"/>
  <c r="L2274" i="4" s="1"/>
  <c r="R2275" i="4"/>
  <c r="I2275" i="4" s="1"/>
  <c r="J2275" i="4" s="1"/>
  <c r="L2275" i="4" s="1"/>
  <c r="R2276" i="4"/>
  <c r="I2276" i="4" s="1"/>
  <c r="J2276" i="4" s="1"/>
  <c r="L2276" i="4" s="1"/>
  <c r="R2277" i="4"/>
  <c r="I2277" i="4" s="1"/>
  <c r="J2277" i="4" s="1"/>
  <c r="L2277" i="4" s="1"/>
  <c r="R2278" i="4"/>
  <c r="I2278" i="4" s="1"/>
  <c r="J2278" i="4" s="1"/>
  <c r="L2278" i="4" s="1"/>
  <c r="R2279" i="4"/>
  <c r="I2279" i="4" s="1"/>
  <c r="J2279" i="4" s="1"/>
  <c r="L2279" i="4" s="1"/>
  <c r="R2280" i="4"/>
  <c r="I2280" i="4" s="1"/>
  <c r="J2280" i="4" s="1"/>
  <c r="L2280" i="4" s="1"/>
  <c r="R2281" i="4"/>
  <c r="I2281" i="4" s="1"/>
  <c r="J2281" i="4" s="1"/>
  <c r="L2281" i="4" s="1"/>
  <c r="R2282" i="4"/>
  <c r="I2282" i="4" s="1"/>
  <c r="J2282" i="4" s="1"/>
  <c r="L2282" i="4" s="1"/>
  <c r="R2283" i="4"/>
  <c r="I2283" i="4" s="1"/>
  <c r="J2283" i="4" s="1"/>
  <c r="L2283" i="4" s="1"/>
  <c r="R2284" i="4"/>
  <c r="I2284" i="4" s="1"/>
  <c r="J2284" i="4" s="1"/>
  <c r="L2284" i="4" s="1"/>
  <c r="R2285" i="4"/>
  <c r="I2285" i="4" s="1"/>
  <c r="J2285" i="4" s="1"/>
  <c r="L2285" i="4" s="1"/>
  <c r="R2286" i="4"/>
  <c r="I2286" i="4" s="1"/>
  <c r="J2286" i="4" s="1"/>
  <c r="L2286" i="4" s="1"/>
  <c r="R2287" i="4"/>
  <c r="I2287" i="4" s="1"/>
  <c r="J2287" i="4" s="1"/>
  <c r="L2287" i="4" s="1"/>
  <c r="R2288" i="4"/>
  <c r="I2288" i="4" s="1"/>
  <c r="J2288" i="4" s="1"/>
  <c r="L2288" i="4" s="1"/>
  <c r="R2289" i="4"/>
  <c r="I2289" i="4" s="1"/>
  <c r="J2289" i="4" s="1"/>
  <c r="L2289" i="4" s="1"/>
  <c r="R2290" i="4"/>
  <c r="I2290" i="4" s="1"/>
  <c r="J2290" i="4" s="1"/>
  <c r="L2290" i="4" s="1"/>
  <c r="R2291" i="4"/>
  <c r="I2291" i="4" s="1"/>
  <c r="J2291" i="4" s="1"/>
  <c r="L2291" i="4" s="1"/>
  <c r="R2292" i="4"/>
  <c r="I2292" i="4" s="1"/>
  <c r="J2292" i="4" s="1"/>
  <c r="L2292" i="4" s="1"/>
  <c r="R2293" i="4"/>
  <c r="I2293" i="4" s="1"/>
  <c r="J2293" i="4" s="1"/>
  <c r="L2293" i="4" s="1"/>
  <c r="R2294" i="4"/>
  <c r="I2294" i="4" s="1"/>
  <c r="J2294" i="4" s="1"/>
  <c r="L2294" i="4" s="1"/>
  <c r="R2295" i="4"/>
  <c r="I2295" i="4" s="1"/>
  <c r="J2295" i="4" s="1"/>
  <c r="L2295" i="4" s="1"/>
  <c r="R2296" i="4"/>
  <c r="I2296" i="4" s="1"/>
  <c r="J2296" i="4" s="1"/>
  <c r="L2296" i="4" s="1"/>
  <c r="R2297" i="4"/>
  <c r="I2297" i="4" s="1"/>
  <c r="J2297" i="4" s="1"/>
  <c r="L2297" i="4" s="1"/>
  <c r="R2298" i="4"/>
  <c r="I2298" i="4" s="1"/>
  <c r="J2298" i="4" s="1"/>
  <c r="L2298" i="4" s="1"/>
  <c r="R2299" i="4"/>
  <c r="I2299" i="4" s="1"/>
  <c r="J2299" i="4" s="1"/>
  <c r="L2299" i="4" s="1"/>
  <c r="R2300" i="4"/>
  <c r="I2300" i="4" s="1"/>
  <c r="J2300" i="4" s="1"/>
  <c r="L2300" i="4" s="1"/>
  <c r="R2301" i="4"/>
  <c r="I2301" i="4" s="1"/>
  <c r="J2301" i="4" s="1"/>
  <c r="L2301" i="4" s="1"/>
  <c r="R2302" i="4"/>
  <c r="I2302" i="4" s="1"/>
  <c r="J2302" i="4" s="1"/>
  <c r="L2302" i="4" s="1"/>
  <c r="R2303" i="4"/>
  <c r="I2303" i="4" s="1"/>
  <c r="J2303" i="4" s="1"/>
  <c r="L2303" i="4" s="1"/>
  <c r="R2304" i="4"/>
  <c r="I2304" i="4" s="1"/>
  <c r="J2304" i="4" s="1"/>
  <c r="L2304" i="4" s="1"/>
  <c r="R2305" i="4"/>
  <c r="I2305" i="4" s="1"/>
  <c r="J2305" i="4" s="1"/>
  <c r="L2305" i="4" s="1"/>
  <c r="R2306" i="4"/>
  <c r="I2306" i="4" s="1"/>
  <c r="J2306" i="4" s="1"/>
  <c r="L2306" i="4" s="1"/>
  <c r="R2307" i="4"/>
  <c r="I2307" i="4" s="1"/>
  <c r="J2307" i="4" s="1"/>
  <c r="L2307" i="4" s="1"/>
  <c r="R2308" i="4"/>
  <c r="I2308" i="4" s="1"/>
  <c r="J2308" i="4" s="1"/>
  <c r="L2308" i="4" s="1"/>
  <c r="R2309" i="4"/>
  <c r="I2309" i="4" s="1"/>
  <c r="J2309" i="4" s="1"/>
  <c r="L2309" i="4" s="1"/>
  <c r="R2310" i="4"/>
  <c r="I2310" i="4" s="1"/>
  <c r="J2310" i="4" s="1"/>
  <c r="L2310" i="4" s="1"/>
  <c r="R2311" i="4"/>
  <c r="I2311" i="4" s="1"/>
  <c r="J2311" i="4" s="1"/>
  <c r="L2311" i="4" s="1"/>
  <c r="R2312" i="4"/>
  <c r="I2312" i="4" s="1"/>
  <c r="J2312" i="4" s="1"/>
  <c r="L2312" i="4" s="1"/>
  <c r="R2313" i="4"/>
  <c r="I2313" i="4" s="1"/>
  <c r="J2313" i="4" s="1"/>
  <c r="L2313" i="4" s="1"/>
  <c r="R2314" i="4"/>
  <c r="I2314" i="4" s="1"/>
  <c r="J2314" i="4" s="1"/>
  <c r="L2314" i="4" s="1"/>
  <c r="R2315" i="4"/>
  <c r="I2315" i="4" s="1"/>
  <c r="J2315" i="4" s="1"/>
  <c r="L2315" i="4" s="1"/>
  <c r="R2316" i="4"/>
  <c r="I2316" i="4" s="1"/>
  <c r="J2316" i="4" s="1"/>
  <c r="L2316" i="4" s="1"/>
  <c r="R2317" i="4"/>
  <c r="I2317" i="4" s="1"/>
  <c r="J2317" i="4" s="1"/>
  <c r="L2317" i="4" s="1"/>
  <c r="R2318" i="4"/>
  <c r="I2318" i="4" s="1"/>
  <c r="J2318" i="4" s="1"/>
  <c r="L2318" i="4" s="1"/>
  <c r="R2319" i="4"/>
  <c r="I2319" i="4" s="1"/>
  <c r="J2319" i="4" s="1"/>
  <c r="L2319" i="4" s="1"/>
  <c r="R2320" i="4"/>
  <c r="I2320" i="4" s="1"/>
  <c r="J2320" i="4" s="1"/>
  <c r="L2320" i="4" s="1"/>
  <c r="R2321" i="4"/>
  <c r="I2321" i="4" s="1"/>
  <c r="J2321" i="4" s="1"/>
  <c r="L2321" i="4" s="1"/>
  <c r="R2322" i="4"/>
  <c r="I2322" i="4" s="1"/>
  <c r="J2322" i="4" s="1"/>
  <c r="L2322" i="4" s="1"/>
  <c r="R2323" i="4"/>
  <c r="I2323" i="4" s="1"/>
  <c r="J2323" i="4" s="1"/>
  <c r="L2323" i="4" s="1"/>
  <c r="R2324" i="4"/>
  <c r="I2324" i="4" s="1"/>
  <c r="J2324" i="4" s="1"/>
  <c r="L2324" i="4" s="1"/>
  <c r="R2325" i="4"/>
  <c r="I2325" i="4" s="1"/>
  <c r="J2325" i="4" s="1"/>
  <c r="L2325" i="4" s="1"/>
  <c r="R2326" i="4"/>
  <c r="I2326" i="4" s="1"/>
  <c r="J2326" i="4" s="1"/>
  <c r="L2326" i="4" s="1"/>
  <c r="R2327" i="4"/>
  <c r="I2327" i="4" s="1"/>
  <c r="J2327" i="4" s="1"/>
  <c r="L2327" i="4" s="1"/>
  <c r="R2328" i="4"/>
  <c r="I2328" i="4" s="1"/>
  <c r="J2328" i="4" s="1"/>
  <c r="L2328" i="4" s="1"/>
  <c r="R2329" i="4"/>
  <c r="I2329" i="4" s="1"/>
  <c r="J2329" i="4" s="1"/>
  <c r="L2329" i="4" s="1"/>
  <c r="R2330" i="4"/>
  <c r="I2330" i="4" s="1"/>
  <c r="J2330" i="4" s="1"/>
  <c r="L2330" i="4" s="1"/>
  <c r="R2331" i="4"/>
  <c r="I2331" i="4" s="1"/>
  <c r="J2331" i="4" s="1"/>
  <c r="L2331" i="4" s="1"/>
  <c r="R2332" i="4"/>
  <c r="I2332" i="4" s="1"/>
  <c r="J2332" i="4" s="1"/>
  <c r="L2332" i="4" s="1"/>
  <c r="R2333" i="4"/>
  <c r="I2333" i="4" s="1"/>
  <c r="J2333" i="4" s="1"/>
  <c r="L2333" i="4" s="1"/>
  <c r="R2334" i="4"/>
  <c r="I2334" i="4" s="1"/>
  <c r="J2334" i="4" s="1"/>
  <c r="L2334" i="4" s="1"/>
  <c r="R2335" i="4"/>
  <c r="I2335" i="4" s="1"/>
  <c r="J2335" i="4" s="1"/>
  <c r="L2335" i="4" s="1"/>
  <c r="R2336" i="4"/>
  <c r="I2336" i="4" s="1"/>
  <c r="J2336" i="4" s="1"/>
  <c r="L2336" i="4" s="1"/>
  <c r="R2337" i="4"/>
  <c r="I2337" i="4" s="1"/>
  <c r="J2337" i="4" s="1"/>
  <c r="L2337" i="4" s="1"/>
  <c r="R2338" i="4"/>
  <c r="I2338" i="4" s="1"/>
  <c r="J2338" i="4" s="1"/>
  <c r="L2338" i="4" s="1"/>
  <c r="R2339" i="4"/>
  <c r="I2339" i="4" s="1"/>
  <c r="J2339" i="4" s="1"/>
  <c r="L2339" i="4" s="1"/>
  <c r="R2340" i="4"/>
  <c r="I2340" i="4" s="1"/>
  <c r="J2340" i="4" s="1"/>
  <c r="L2340" i="4" s="1"/>
  <c r="R2341" i="4"/>
  <c r="I2341" i="4" s="1"/>
  <c r="J2341" i="4" s="1"/>
  <c r="L2341" i="4" s="1"/>
  <c r="R2342" i="4"/>
  <c r="I2342" i="4" s="1"/>
  <c r="J2342" i="4" s="1"/>
  <c r="L2342" i="4" s="1"/>
  <c r="R2343" i="4"/>
  <c r="I2343" i="4" s="1"/>
  <c r="J2343" i="4" s="1"/>
  <c r="L2343" i="4" s="1"/>
  <c r="R2344" i="4"/>
  <c r="I2344" i="4" s="1"/>
  <c r="J2344" i="4" s="1"/>
  <c r="L2344" i="4" s="1"/>
  <c r="R2345" i="4"/>
  <c r="I2345" i="4" s="1"/>
  <c r="J2345" i="4" s="1"/>
  <c r="L2345" i="4" s="1"/>
  <c r="R2346" i="4"/>
  <c r="I2346" i="4" s="1"/>
  <c r="J2346" i="4" s="1"/>
  <c r="L2346" i="4" s="1"/>
  <c r="R2347" i="4"/>
  <c r="I2347" i="4" s="1"/>
  <c r="J2347" i="4" s="1"/>
  <c r="L2347" i="4" s="1"/>
  <c r="R2348" i="4"/>
  <c r="I2348" i="4" s="1"/>
  <c r="J2348" i="4" s="1"/>
  <c r="L2348" i="4" s="1"/>
  <c r="R2349" i="4"/>
  <c r="I2349" i="4" s="1"/>
  <c r="J2349" i="4" s="1"/>
  <c r="L2349" i="4" s="1"/>
  <c r="R2350" i="4"/>
  <c r="I2350" i="4" s="1"/>
  <c r="J2350" i="4" s="1"/>
  <c r="L2350" i="4" s="1"/>
  <c r="R2351" i="4"/>
  <c r="I2351" i="4" s="1"/>
  <c r="J2351" i="4" s="1"/>
  <c r="L2351" i="4" s="1"/>
  <c r="R2352" i="4"/>
  <c r="I2352" i="4" s="1"/>
  <c r="J2352" i="4" s="1"/>
  <c r="L2352" i="4" s="1"/>
  <c r="R2353" i="4"/>
  <c r="I2353" i="4" s="1"/>
  <c r="J2353" i="4" s="1"/>
  <c r="L2353" i="4" s="1"/>
  <c r="R2354" i="4"/>
  <c r="I2354" i="4" s="1"/>
  <c r="J2354" i="4" s="1"/>
  <c r="L2354" i="4" s="1"/>
  <c r="R2355" i="4"/>
  <c r="I2355" i="4" s="1"/>
  <c r="J2355" i="4" s="1"/>
  <c r="L2355" i="4" s="1"/>
  <c r="R2356" i="4"/>
  <c r="I2356" i="4" s="1"/>
  <c r="J2356" i="4" s="1"/>
  <c r="L2356" i="4" s="1"/>
  <c r="R2357" i="4"/>
  <c r="I2357" i="4" s="1"/>
  <c r="J2357" i="4" s="1"/>
  <c r="L2357" i="4" s="1"/>
  <c r="R2358" i="4"/>
  <c r="I2358" i="4" s="1"/>
  <c r="J2358" i="4" s="1"/>
  <c r="L2358" i="4" s="1"/>
  <c r="R2359" i="4"/>
  <c r="I2359" i="4" s="1"/>
  <c r="J2359" i="4" s="1"/>
  <c r="L2359" i="4" s="1"/>
  <c r="R2360" i="4"/>
  <c r="I2360" i="4" s="1"/>
  <c r="J2360" i="4" s="1"/>
  <c r="L2360" i="4" s="1"/>
  <c r="R2361" i="4"/>
  <c r="I2361" i="4" s="1"/>
  <c r="J2361" i="4" s="1"/>
  <c r="L2361" i="4" s="1"/>
  <c r="R2362" i="4"/>
  <c r="I2362" i="4" s="1"/>
  <c r="J2362" i="4" s="1"/>
  <c r="L2362" i="4" s="1"/>
  <c r="R2363" i="4"/>
  <c r="I2363" i="4" s="1"/>
  <c r="J2363" i="4" s="1"/>
  <c r="L2363" i="4" s="1"/>
  <c r="R2364" i="4"/>
  <c r="I2364" i="4" s="1"/>
  <c r="J2364" i="4" s="1"/>
  <c r="L2364" i="4" s="1"/>
  <c r="R2365" i="4"/>
  <c r="I2365" i="4" s="1"/>
  <c r="J2365" i="4" s="1"/>
  <c r="L2365" i="4" s="1"/>
  <c r="R2366" i="4"/>
  <c r="I2366" i="4" s="1"/>
  <c r="J2366" i="4" s="1"/>
  <c r="L2366" i="4" s="1"/>
  <c r="R2367" i="4"/>
  <c r="I2367" i="4" s="1"/>
  <c r="J2367" i="4" s="1"/>
  <c r="L2367" i="4" s="1"/>
  <c r="R2368" i="4"/>
  <c r="I2368" i="4" s="1"/>
  <c r="J2368" i="4" s="1"/>
  <c r="L2368" i="4" s="1"/>
  <c r="R2369" i="4"/>
  <c r="I2369" i="4" s="1"/>
  <c r="J2369" i="4" s="1"/>
  <c r="L2369" i="4" s="1"/>
  <c r="R2370" i="4"/>
  <c r="I2370" i="4" s="1"/>
  <c r="J2370" i="4" s="1"/>
  <c r="L2370" i="4" s="1"/>
  <c r="R2371" i="4"/>
  <c r="I2371" i="4" s="1"/>
  <c r="J2371" i="4" s="1"/>
  <c r="L2371" i="4" s="1"/>
  <c r="R2372" i="4"/>
  <c r="I2372" i="4" s="1"/>
  <c r="J2372" i="4" s="1"/>
  <c r="L2372" i="4" s="1"/>
  <c r="R2373" i="4"/>
  <c r="I2373" i="4" s="1"/>
  <c r="J2373" i="4" s="1"/>
  <c r="L2373" i="4" s="1"/>
  <c r="R2374" i="4"/>
  <c r="I2374" i="4" s="1"/>
  <c r="J2374" i="4" s="1"/>
  <c r="L2374" i="4" s="1"/>
  <c r="R2375" i="4"/>
  <c r="I2375" i="4" s="1"/>
  <c r="J2375" i="4" s="1"/>
  <c r="L2375" i="4" s="1"/>
  <c r="R2376" i="4"/>
  <c r="I2376" i="4" s="1"/>
  <c r="J2376" i="4" s="1"/>
  <c r="L2376" i="4" s="1"/>
  <c r="R2377" i="4"/>
  <c r="I2377" i="4" s="1"/>
  <c r="J2377" i="4" s="1"/>
  <c r="L2377" i="4" s="1"/>
  <c r="R2378" i="4"/>
  <c r="I2378" i="4" s="1"/>
  <c r="J2378" i="4" s="1"/>
  <c r="L2378" i="4" s="1"/>
  <c r="R2379" i="4"/>
  <c r="I2379" i="4" s="1"/>
  <c r="J2379" i="4" s="1"/>
  <c r="L2379" i="4" s="1"/>
  <c r="R2380" i="4"/>
  <c r="I2380" i="4" s="1"/>
  <c r="J2380" i="4" s="1"/>
  <c r="L2380" i="4" s="1"/>
  <c r="R2381" i="4"/>
  <c r="I2381" i="4" s="1"/>
  <c r="J2381" i="4" s="1"/>
  <c r="L2381" i="4" s="1"/>
  <c r="R2382" i="4"/>
  <c r="I2382" i="4" s="1"/>
  <c r="J2382" i="4" s="1"/>
  <c r="L2382" i="4" s="1"/>
  <c r="R2383" i="4"/>
  <c r="I2383" i="4" s="1"/>
  <c r="J2383" i="4" s="1"/>
  <c r="L2383" i="4" s="1"/>
  <c r="R2384" i="4"/>
  <c r="I2384" i="4" s="1"/>
  <c r="J2384" i="4" s="1"/>
  <c r="L2384" i="4" s="1"/>
  <c r="R2385" i="4"/>
  <c r="I2385" i="4" s="1"/>
  <c r="J2385" i="4" s="1"/>
  <c r="L2385" i="4" s="1"/>
  <c r="R2386" i="4"/>
  <c r="I2386" i="4" s="1"/>
  <c r="J2386" i="4" s="1"/>
  <c r="L2386" i="4" s="1"/>
  <c r="R2387" i="4"/>
  <c r="I2387" i="4" s="1"/>
  <c r="J2387" i="4" s="1"/>
  <c r="L2387" i="4" s="1"/>
  <c r="R2388" i="4"/>
  <c r="I2388" i="4" s="1"/>
  <c r="J2388" i="4" s="1"/>
  <c r="L2388" i="4" s="1"/>
  <c r="R2389" i="4"/>
  <c r="I2389" i="4" s="1"/>
  <c r="J2389" i="4" s="1"/>
  <c r="L2389" i="4" s="1"/>
  <c r="R2390" i="4"/>
  <c r="I2390" i="4" s="1"/>
  <c r="J2390" i="4" s="1"/>
  <c r="L2390" i="4" s="1"/>
  <c r="R2391" i="4"/>
  <c r="I2391" i="4" s="1"/>
  <c r="J2391" i="4" s="1"/>
  <c r="L2391" i="4" s="1"/>
  <c r="R2392" i="4"/>
  <c r="I2392" i="4" s="1"/>
  <c r="J2392" i="4" s="1"/>
  <c r="L2392" i="4" s="1"/>
  <c r="R2393" i="4"/>
  <c r="I2393" i="4" s="1"/>
  <c r="J2393" i="4" s="1"/>
  <c r="L2393" i="4" s="1"/>
  <c r="R2394" i="4"/>
  <c r="I2394" i="4" s="1"/>
  <c r="J2394" i="4" s="1"/>
  <c r="L2394" i="4" s="1"/>
  <c r="R2395" i="4"/>
  <c r="I2395" i="4" s="1"/>
  <c r="J2395" i="4" s="1"/>
  <c r="L2395" i="4" s="1"/>
  <c r="R2396" i="4"/>
  <c r="I2396" i="4" s="1"/>
  <c r="J2396" i="4" s="1"/>
  <c r="L2396" i="4" s="1"/>
  <c r="R2397" i="4"/>
  <c r="I2397" i="4" s="1"/>
  <c r="J2397" i="4" s="1"/>
  <c r="L2397" i="4" s="1"/>
  <c r="R2398" i="4"/>
  <c r="I2398" i="4" s="1"/>
  <c r="J2398" i="4" s="1"/>
  <c r="L2398" i="4" s="1"/>
  <c r="R2399" i="4"/>
  <c r="I2399" i="4" s="1"/>
  <c r="J2399" i="4" s="1"/>
  <c r="L2399" i="4" s="1"/>
  <c r="R2400" i="4"/>
  <c r="I2400" i="4" s="1"/>
  <c r="J2400" i="4" s="1"/>
  <c r="L2400" i="4" s="1"/>
  <c r="R2401" i="4"/>
  <c r="I2401" i="4" s="1"/>
  <c r="J2401" i="4" s="1"/>
  <c r="L2401" i="4" s="1"/>
  <c r="R2402" i="4"/>
  <c r="I2402" i="4" s="1"/>
  <c r="J2402" i="4" s="1"/>
  <c r="L2402" i="4" s="1"/>
  <c r="R2403" i="4"/>
  <c r="I2403" i="4" s="1"/>
  <c r="J2403" i="4" s="1"/>
  <c r="L2403" i="4" s="1"/>
  <c r="R2404" i="4"/>
  <c r="I2404" i="4" s="1"/>
  <c r="J2404" i="4" s="1"/>
  <c r="L2404" i="4" s="1"/>
  <c r="R2405" i="4"/>
  <c r="I2405" i="4" s="1"/>
  <c r="J2405" i="4" s="1"/>
  <c r="L2405" i="4" s="1"/>
  <c r="R2406" i="4"/>
  <c r="I2406" i="4" s="1"/>
  <c r="J2406" i="4" s="1"/>
  <c r="L2406" i="4" s="1"/>
  <c r="R2407" i="4"/>
  <c r="I2407" i="4" s="1"/>
  <c r="J2407" i="4" s="1"/>
  <c r="L2407" i="4" s="1"/>
  <c r="R2408" i="4"/>
  <c r="I2408" i="4" s="1"/>
  <c r="J2408" i="4" s="1"/>
  <c r="L2408" i="4" s="1"/>
  <c r="R2409" i="4"/>
  <c r="I2409" i="4" s="1"/>
  <c r="J2409" i="4" s="1"/>
  <c r="L2409" i="4" s="1"/>
  <c r="R2410" i="4"/>
  <c r="I2410" i="4" s="1"/>
  <c r="J2410" i="4" s="1"/>
  <c r="L2410" i="4" s="1"/>
  <c r="R2411" i="4"/>
  <c r="I2411" i="4" s="1"/>
  <c r="J2411" i="4" s="1"/>
  <c r="L2411" i="4" s="1"/>
  <c r="R2412" i="4"/>
  <c r="I2412" i="4" s="1"/>
  <c r="J2412" i="4" s="1"/>
  <c r="L2412" i="4" s="1"/>
  <c r="R2413" i="4"/>
  <c r="I2413" i="4" s="1"/>
  <c r="J2413" i="4" s="1"/>
  <c r="L2413" i="4" s="1"/>
  <c r="R2414" i="4"/>
  <c r="I2414" i="4" s="1"/>
  <c r="J2414" i="4" s="1"/>
  <c r="L2414" i="4" s="1"/>
  <c r="R2415" i="4"/>
  <c r="I2415" i="4" s="1"/>
  <c r="J2415" i="4" s="1"/>
  <c r="L2415" i="4" s="1"/>
  <c r="R2416" i="4"/>
  <c r="I2416" i="4" s="1"/>
  <c r="J2416" i="4" s="1"/>
  <c r="L2416" i="4" s="1"/>
  <c r="R2417" i="4"/>
  <c r="I2417" i="4" s="1"/>
  <c r="J2417" i="4" s="1"/>
  <c r="L2417" i="4" s="1"/>
  <c r="R2418" i="4"/>
  <c r="I2418" i="4" s="1"/>
  <c r="J2418" i="4" s="1"/>
  <c r="L2418" i="4" s="1"/>
  <c r="R2419" i="4"/>
  <c r="I2419" i="4" s="1"/>
  <c r="J2419" i="4" s="1"/>
  <c r="L2419" i="4" s="1"/>
  <c r="R2420" i="4"/>
  <c r="I2420" i="4" s="1"/>
  <c r="J2420" i="4" s="1"/>
  <c r="L2420" i="4" s="1"/>
  <c r="R2421" i="4"/>
  <c r="I2421" i="4" s="1"/>
  <c r="J2421" i="4" s="1"/>
  <c r="L2421" i="4" s="1"/>
  <c r="R2422" i="4"/>
  <c r="I2422" i="4" s="1"/>
  <c r="J2422" i="4" s="1"/>
  <c r="L2422" i="4" s="1"/>
  <c r="R2423" i="4"/>
  <c r="I2423" i="4" s="1"/>
  <c r="J2423" i="4" s="1"/>
  <c r="L2423" i="4" s="1"/>
  <c r="R2424" i="4"/>
  <c r="I2424" i="4" s="1"/>
  <c r="J2424" i="4" s="1"/>
  <c r="L2424" i="4" s="1"/>
  <c r="R2425" i="4"/>
  <c r="I2425" i="4" s="1"/>
  <c r="J2425" i="4" s="1"/>
  <c r="L2425" i="4" s="1"/>
  <c r="R2426" i="4"/>
  <c r="I2426" i="4" s="1"/>
  <c r="J2426" i="4" s="1"/>
  <c r="L2426" i="4" s="1"/>
  <c r="R2427" i="4"/>
  <c r="I2427" i="4" s="1"/>
  <c r="J2427" i="4" s="1"/>
  <c r="L2427" i="4" s="1"/>
  <c r="R2428" i="4"/>
  <c r="I2428" i="4" s="1"/>
  <c r="J2428" i="4" s="1"/>
  <c r="L2428" i="4" s="1"/>
  <c r="R2429" i="4"/>
  <c r="I2429" i="4" s="1"/>
  <c r="J2429" i="4" s="1"/>
  <c r="L2429" i="4" s="1"/>
  <c r="R2430" i="4"/>
  <c r="I2430" i="4" s="1"/>
  <c r="J2430" i="4" s="1"/>
  <c r="L2430" i="4" s="1"/>
  <c r="R2431" i="4"/>
  <c r="I2431" i="4" s="1"/>
  <c r="J2431" i="4" s="1"/>
  <c r="L2431" i="4" s="1"/>
  <c r="R2432" i="4"/>
  <c r="I2432" i="4" s="1"/>
  <c r="J2432" i="4" s="1"/>
  <c r="L2432" i="4" s="1"/>
  <c r="R2433" i="4"/>
  <c r="I2433" i="4" s="1"/>
  <c r="J2433" i="4" s="1"/>
  <c r="L2433" i="4" s="1"/>
  <c r="R2434" i="4"/>
  <c r="I2434" i="4" s="1"/>
  <c r="J2434" i="4" s="1"/>
  <c r="L2434" i="4" s="1"/>
  <c r="R2435" i="4"/>
  <c r="I2435" i="4" s="1"/>
  <c r="J2435" i="4" s="1"/>
  <c r="L2435" i="4" s="1"/>
  <c r="R2436" i="4"/>
  <c r="I2436" i="4" s="1"/>
  <c r="J2436" i="4" s="1"/>
  <c r="L2436" i="4" s="1"/>
  <c r="R2437" i="4"/>
  <c r="I2437" i="4" s="1"/>
  <c r="J2437" i="4" s="1"/>
  <c r="L2437" i="4" s="1"/>
  <c r="R2438" i="4"/>
  <c r="I2438" i="4" s="1"/>
  <c r="J2438" i="4" s="1"/>
  <c r="L2438" i="4" s="1"/>
  <c r="R2439" i="4"/>
  <c r="I2439" i="4" s="1"/>
  <c r="J2439" i="4" s="1"/>
  <c r="L2439" i="4" s="1"/>
  <c r="R2440" i="4"/>
  <c r="I2440" i="4" s="1"/>
  <c r="J2440" i="4" s="1"/>
  <c r="L2440" i="4" s="1"/>
  <c r="R2441" i="4"/>
  <c r="I2441" i="4" s="1"/>
  <c r="J2441" i="4" s="1"/>
  <c r="L2441" i="4" s="1"/>
  <c r="R2442" i="4"/>
  <c r="I2442" i="4" s="1"/>
  <c r="J2442" i="4" s="1"/>
  <c r="L2442" i="4" s="1"/>
  <c r="R2443" i="4"/>
  <c r="I2443" i="4" s="1"/>
  <c r="J2443" i="4" s="1"/>
  <c r="L2443" i="4" s="1"/>
  <c r="R2444" i="4"/>
  <c r="I2444" i="4" s="1"/>
  <c r="J2444" i="4" s="1"/>
  <c r="L2444" i="4" s="1"/>
  <c r="R2445" i="4"/>
  <c r="I2445" i="4" s="1"/>
  <c r="J2445" i="4" s="1"/>
  <c r="L2445" i="4" s="1"/>
  <c r="R2446" i="4"/>
  <c r="I2446" i="4" s="1"/>
  <c r="J2446" i="4" s="1"/>
  <c r="L2446" i="4" s="1"/>
  <c r="R2447" i="4"/>
  <c r="I2447" i="4" s="1"/>
  <c r="J2447" i="4" s="1"/>
  <c r="L2447" i="4" s="1"/>
  <c r="R2448" i="4"/>
  <c r="I2448" i="4" s="1"/>
  <c r="J2448" i="4" s="1"/>
  <c r="L2448" i="4" s="1"/>
  <c r="R2449" i="4"/>
  <c r="I2449" i="4" s="1"/>
  <c r="J2449" i="4" s="1"/>
  <c r="L2449" i="4" s="1"/>
  <c r="R2450" i="4"/>
  <c r="I2450" i="4" s="1"/>
  <c r="J2450" i="4" s="1"/>
  <c r="L2450" i="4" s="1"/>
  <c r="R2451" i="4"/>
  <c r="I2451" i="4" s="1"/>
  <c r="J2451" i="4" s="1"/>
  <c r="L2451" i="4" s="1"/>
  <c r="R2452" i="4"/>
  <c r="I2452" i="4" s="1"/>
  <c r="J2452" i="4" s="1"/>
  <c r="L2452" i="4" s="1"/>
  <c r="R2453" i="4"/>
  <c r="I2453" i="4" s="1"/>
  <c r="J2453" i="4" s="1"/>
  <c r="L2453" i="4" s="1"/>
  <c r="R2454" i="4"/>
  <c r="I2454" i="4" s="1"/>
  <c r="J2454" i="4" s="1"/>
  <c r="L2454" i="4" s="1"/>
  <c r="R2455" i="4"/>
  <c r="I2455" i="4" s="1"/>
  <c r="J2455" i="4" s="1"/>
  <c r="L2455" i="4" s="1"/>
  <c r="R2456" i="4"/>
  <c r="I2456" i="4" s="1"/>
  <c r="J2456" i="4" s="1"/>
  <c r="L2456" i="4" s="1"/>
  <c r="R2457" i="4"/>
  <c r="I2457" i="4" s="1"/>
  <c r="J2457" i="4" s="1"/>
  <c r="L2457" i="4" s="1"/>
  <c r="R2458" i="4"/>
  <c r="I2458" i="4" s="1"/>
  <c r="J2458" i="4" s="1"/>
  <c r="L2458" i="4" s="1"/>
  <c r="R2459" i="4"/>
  <c r="I2459" i="4" s="1"/>
  <c r="J2459" i="4" s="1"/>
  <c r="L2459" i="4" s="1"/>
  <c r="R2460" i="4"/>
  <c r="I2460" i="4" s="1"/>
  <c r="J2460" i="4" s="1"/>
  <c r="L2460" i="4" s="1"/>
  <c r="R2461" i="4"/>
  <c r="I2461" i="4" s="1"/>
  <c r="J2461" i="4" s="1"/>
  <c r="L2461" i="4" s="1"/>
  <c r="R2462" i="4"/>
  <c r="I2462" i="4" s="1"/>
  <c r="J2462" i="4" s="1"/>
  <c r="L2462" i="4" s="1"/>
  <c r="R2463" i="4"/>
  <c r="I2463" i="4" s="1"/>
  <c r="J2463" i="4" s="1"/>
  <c r="L2463" i="4" s="1"/>
  <c r="R2464" i="4"/>
  <c r="I2464" i="4" s="1"/>
  <c r="J2464" i="4" s="1"/>
  <c r="L2464" i="4" s="1"/>
  <c r="R2465" i="4"/>
  <c r="I2465" i="4" s="1"/>
  <c r="J2465" i="4" s="1"/>
  <c r="L2465" i="4" s="1"/>
  <c r="R2466" i="4"/>
  <c r="I2466" i="4" s="1"/>
  <c r="J2466" i="4" s="1"/>
  <c r="L2466" i="4" s="1"/>
  <c r="R2467" i="4"/>
  <c r="I2467" i="4" s="1"/>
  <c r="J2467" i="4" s="1"/>
  <c r="L2467" i="4" s="1"/>
  <c r="R2468" i="4"/>
  <c r="I2468" i="4" s="1"/>
  <c r="J2468" i="4" s="1"/>
  <c r="L2468" i="4" s="1"/>
  <c r="R2469" i="4"/>
  <c r="I2469" i="4" s="1"/>
  <c r="J2469" i="4" s="1"/>
  <c r="L2469" i="4" s="1"/>
  <c r="R2470" i="4"/>
  <c r="I2470" i="4" s="1"/>
  <c r="J2470" i="4" s="1"/>
  <c r="L2470" i="4" s="1"/>
  <c r="R2471" i="4"/>
  <c r="I2471" i="4" s="1"/>
  <c r="J2471" i="4" s="1"/>
  <c r="L2471" i="4" s="1"/>
  <c r="R2472" i="4"/>
  <c r="I2472" i="4" s="1"/>
  <c r="J2472" i="4" s="1"/>
  <c r="L2472" i="4" s="1"/>
  <c r="R2473" i="4"/>
  <c r="I2473" i="4" s="1"/>
  <c r="J2473" i="4" s="1"/>
  <c r="L2473" i="4" s="1"/>
  <c r="R2474" i="4"/>
  <c r="I2474" i="4" s="1"/>
  <c r="J2474" i="4" s="1"/>
  <c r="L2474" i="4" s="1"/>
  <c r="R2475" i="4"/>
  <c r="I2475" i="4" s="1"/>
  <c r="J2475" i="4" s="1"/>
  <c r="L2475" i="4" s="1"/>
  <c r="R2476" i="4"/>
  <c r="I2476" i="4" s="1"/>
  <c r="J2476" i="4" s="1"/>
  <c r="L2476" i="4" s="1"/>
  <c r="R2477" i="4"/>
  <c r="I2477" i="4" s="1"/>
  <c r="J2477" i="4" s="1"/>
  <c r="L2477" i="4" s="1"/>
  <c r="R2478" i="4"/>
  <c r="I2478" i="4" s="1"/>
  <c r="J2478" i="4" s="1"/>
  <c r="L2478" i="4" s="1"/>
  <c r="R2479" i="4"/>
  <c r="I2479" i="4" s="1"/>
  <c r="J2479" i="4" s="1"/>
  <c r="L2479" i="4" s="1"/>
  <c r="R2480" i="4"/>
  <c r="I2480" i="4" s="1"/>
  <c r="J2480" i="4" s="1"/>
  <c r="L2480" i="4" s="1"/>
  <c r="R2481" i="4"/>
  <c r="I2481" i="4" s="1"/>
  <c r="J2481" i="4" s="1"/>
  <c r="L2481" i="4" s="1"/>
  <c r="R2482" i="4"/>
  <c r="I2482" i="4" s="1"/>
  <c r="J2482" i="4" s="1"/>
  <c r="L2482" i="4" s="1"/>
  <c r="R2483" i="4"/>
  <c r="I2483" i="4" s="1"/>
  <c r="J2483" i="4" s="1"/>
  <c r="L2483" i="4" s="1"/>
  <c r="R2484" i="4"/>
  <c r="I2484" i="4" s="1"/>
  <c r="J2484" i="4" s="1"/>
  <c r="L2484" i="4" s="1"/>
  <c r="R2485" i="4"/>
  <c r="I2485" i="4" s="1"/>
  <c r="J2485" i="4" s="1"/>
  <c r="L2485" i="4" s="1"/>
  <c r="R2486" i="4"/>
  <c r="I2486" i="4" s="1"/>
  <c r="J2486" i="4" s="1"/>
  <c r="L2486" i="4" s="1"/>
  <c r="R2487" i="4"/>
  <c r="I2487" i="4" s="1"/>
  <c r="J2487" i="4" s="1"/>
  <c r="L2487" i="4" s="1"/>
  <c r="R2488" i="4"/>
  <c r="I2488" i="4" s="1"/>
  <c r="J2488" i="4" s="1"/>
  <c r="L2488" i="4" s="1"/>
  <c r="R2489" i="4"/>
  <c r="I2489" i="4" s="1"/>
  <c r="J2489" i="4" s="1"/>
  <c r="L2489" i="4" s="1"/>
  <c r="R2490" i="4"/>
  <c r="I2490" i="4" s="1"/>
  <c r="J2490" i="4" s="1"/>
  <c r="L2490" i="4" s="1"/>
  <c r="R2491" i="4"/>
  <c r="I2491" i="4" s="1"/>
  <c r="J2491" i="4" s="1"/>
  <c r="L2491" i="4" s="1"/>
  <c r="R2492" i="4"/>
  <c r="I2492" i="4" s="1"/>
  <c r="J2492" i="4" s="1"/>
  <c r="L2492" i="4" s="1"/>
  <c r="R2493" i="4"/>
  <c r="I2493" i="4" s="1"/>
  <c r="J2493" i="4" s="1"/>
  <c r="L2493" i="4" s="1"/>
  <c r="R2494" i="4"/>
  <c r="I2494" i="4" s="1"/>
  <c r="J2494" i="4" s="1"/>
  <c r="L2494" i="4" s="1"/>
  <c r="R2495" i="4"/>
  <c r="I2495" i="4" s="1"/>
  <c r="J2495" i="4" s="1"/>
  <c r="L2495" i="4" s="1"/>
  <c r="R2496" i="4"/>
  <c r="I2496" i="4" s="1"/>
  <c r="J2496" i="4" s="1"/>
  <c r="L2496" i="4" s="1"/>
  <c r="R2497" i="4"/>
  <c r="I2497" i="4" s="1"/>
  <c r="J2497" i="4" s="1"/>
  <c r="L2497" i="4" s="1"/>
  <c r="R2498" i="4"/>
  <c r="I2498" i="4" s="1"/>
  <c r="J2498" i="4" s="1"/>
  <c r="L2498" i="4" s="1"/>
  <c r="R2499" i="4"/>
  <c r="I2499" i="4" s="1"/>
  <c r="J2499" i="4" s="1"/>
  <c r="L2499" i="4" s="1"/>
  <c r="R2500" i="4"/>
  <c r="I2500" i="4" s="1"/>
  <c r="J2500" i="4" s="1"/>
  <c r="L2500" i="4" s="1"/>
  <c r="R2501" i="4"/>
  <c r="I2501" i="4" s="1"/>
  <c r="J2501" i="4" s="1"/>
  <c r="L2501" i="4" s="1"/>
  <c r="R2502" i="4"/>
  <c r="I2502" i="4" s="1"/>
  <c r="J2502" i="4" s="1"/>
  <c r="L2502" i="4" s="1"/>
  <c r="R2503" i="4"/>
  <c r="I2503" i="4" s="1"/>
  <c r="J2503" i="4" s="1"/>
  <c r="L2503" i="4" s="1"/>
  <c r="R2504" i="4"/>
  <c r="I2504" i="4" s="1"/>
  <c r="J2504" i="4" s="1"/>
  <c r="L2504" i="4" s="1"/>
  <c r="R2505" i="4"/>
  <c r="I2505" i="4" s="1"/>
  <c r="J2505" i="4" s="1"/>
  <c r="L2505" i="4" s="1"/>
  <c r="R2506" i="4"/>
  <c r="I2506" i="4" s="1"/>
  <c r="J2506" i="4" s="1"/>
  <c r="L2506" i="4" s="1"/>
  <c r="R2507" i="4"/>
  <c r="I2507" i="4" s="1"/>
  <c r="J2507" i="4" s="1"/>
  <c r="L2507" i="4" s="1"/>
  <c r="R2508" i="4"/>
  <c r="I2508" i="4" s="1"/>
  <c r="J2508" i="4" s="1"/>
  <c r="L2508" i="4" s="1"/>
  <c r="R2509" i="4"/>
  <c r="I2509" i="4" s="1"/>
  <c r="J2509" i="4" s="1"/>
  <c r="L2509" i="4" s="1"/>
  <c r="R2510" i="4"/>
  <c r="I2510" i="4" s="1"/>
  <c r="J2510" i="4" s="1"/>
  <c r="L2510" i="4" s="1"/>
  <c r="R2511" i="4"/>
  <c r="I2511" i="4" s="1"/>
  <c r="J2511" i="4" s="1"/>
  <c r="L2511" i="4" s="1"/>
  <c r="R2512" i="4"/>
  <c r="I2512" i="4" s="1"/>
  <c r="J2512" i="4" s="1"/>
  <c r="L2512" i="4" s="1"/>
  <c r="R2513" i="4"/>
  <c r="I2513" i="4" s="1"/>
  <c r="J2513" i="4" s="1"/>
  <c r="L2513" i="4" s="1"/>
  <c r="R2514" i="4"/>
  <c r="I2514" i="4" s="1"/>
  <c r="J2514" i="4" s="1"/>
  <c r="L2514" i="4" s="1"/>
  <c r="R2515" i="4"/>
  <c r="I2515" i="4" s="1"/>
  <c r="J2515" i="4" s="1"/>
  <c r="L2515" i="4" s="1"/>
  <c r="R2516" i="4"/>
  <c r="I2516" i="4" s="1"/>
  <c r="J2516" i="4" s="1"/>
  <c r="L2516" i="4" s="1"/>
  <c r="R2517" i="4"/>
  <c r="I2517" i="4" s="1"/>
  <c r="J2517" i="4" s="1"/>
  <c r="L2517" i="4" s="1"/>
  <c r="R2518" i="4"/>
  <c r="I2518" i="4" s="1"/>
  <c r="J2518" i="4" s="1"/>
  <c r="L2518" i="4" s="1"/>
  <c r="R2519" i="4"/>
  <c r="I2519" i="4" s="1"/>
  <c r="J2519" i="4" s="1"/>
  <c r="L2519" i="4" s="1"/>
  <c r="R2520" i="4"/>
  <c r="I2520" i="4" s="1"/>
  <c r="J2520" i="4" s="1"/>
  <c r="L2520" i="4" s="1"/>
  <c r="R2521" i="4"/>
  <c r="I2521" i="4" s="1"/>
  <c r="J2521" i="4" s="1"/>
  <c r="L2521" i="4" s="1"/>
  <c r="R2522" i="4"/>
  <c r="I2522" i="4" s="1"/>
  <c r="J2522" i="4" s="1"/>
  <c r="L2522" i="4" s="1"/>
  <c r="R2523" i="4"/>
  <c r="I2523" i="4" s="1"/>
  <c r="J2523" i="4" s="1"/>
  <c r="L2523" i="4" s="1"/>
  <c r="R2524" i="4"/>
  <c r="I2524" i="4" s="1"/>
  <c r="J2524" i="4" s="1"/>
  <c r="L2524" i="4" s="1"/>
  <c r="R2525" i="4"/>
  <c r="I2525" i="4" s="1"/>
  <c r="J2525" i="4" s="1"/>
  <c r="L2525" i="4" s="1"/>
  <c r="R2526" i="4"/>
  <c r="I2526" i="4" s="1"/>
  <c r="J2526" i="4" s="1"/>
  <c r="L2526" i="4" s="1"/>
  <c r="R2527" i="4"/>
  <c r="I2527" i="4" s="1"/>
  <c r="J2527" i="4" s="1"/>
  <c r="L2527" i="4" s="1"/>
  <c r="R2528" i="4"/>
  <c r="I2528" i="4" s="1"/>
  <c r="J2528" i="4" s="1"/>
  <c r="L2528" i="4" s="1"/>
  <c r="R2529" i="4"/>
  <c r="I2529" i="4" s="1"/>
  <c r="J2529" i="4" s="1"/>
  <c r="L2529" i="4" s="1"/>
  <c r="R2530" i="4"/>
  <c r="I2530" i="4" s="1"/>
  <c r="J2530" i="4" s="1"/>
  <c r="L2530" i="4" s="1"/>
  <c r="R2531" i="4"/>
  <c r="I2531" i="4" s="1"/>
  <c r="J2531" i="4" s="1"/>
  <c r="L2531" i="4" s="1"/>
  <c r="R2532" i="4"/>
  <c r="I2532" i="4" s="1"/>
  <c r="J2532" i="4" s="1"/>
  <c r="L2532" i="4" s="1"/>
  <c r="R2533" i="4"/>
  <c r="I2533" i="4" s="1"/>
  <c r="J2533" i="4" s="1"/>
  <c r="L2533" i="4" s="1"/>
  <c r="R2534" i="4"/>
  <c r="I2534" i="4" s="1"/>
  <c r="J2534" i="4" s="1"/>
  <c r="L2534" i="4" s="1"/>
  <c r="R2535" i="4"/>
  <c r="I2535" i="4" s="1"/>
  <c r="J2535" i="4" s="1"/>
  <c r="L2535" i="4" s="1"/>
  <c r="R2536" i="4"/>
  <c r="I2536" i="4" s="1"/>
  <c r="J2536" i="4" s="1"/>
  <c r="L2536" i="4" s="1"/>
  <c r="R2537" i="4"/>
  <c r="I2537" i="4" s="1"/>
  <c r="J2537" i="4" s="1"/>
  <c r="L2537" i="4" s="1"/>
  <c r="R2538" i="4"/>
  <c r="I2538" i="4" s="1"/>
  <c r="J2538" i="4" s="1"/>
  <c r="L2538" i="4" s="1"/>
  <c r="R2539" i="4"/>
  <c r="I2539" i="4" s="1"/>
  <c r="J2539" i="4" s="1"/>
  <c r="L2539" i="4" s="1"/>
  <c r="R2540" i="4"/>
  <c r="I2540" i="4" s="1"/>
  <c r="J2540" i="4" s="1"/>
  <c r="L2540" i="4" s="1"/>
  <c r="R2541" i="4"/>
  <c r="I2541" i="4" s="1"/>
  <c r="J2541" i="4" s="1"/>
  <c r="L2541" i="4" s="1"/>
  <c r="R2542" i="4"/>
  <c r="I2542" i="4" s="1"/>
  <c r="J2542" i="4" s="1"/>
  <c r="L2542" i="4" s="1"/>
  <c r="R2543" i="4"/>
  <c r="I2543" i="4" s="1"/>
  <c r="J2543" i="4" s="1"/>
  <c r="L2543" i="4" s="1"/>
  <c r="R2544" i="4"/>
  <c r="I2544" i="4" s="1"/>
  <c r="J2544" i="4" s="1"/>
  <c r="L2544" i="4" s="1"/>
  <c r="R2545" i="4"/>
  <c r="I2545" i="4" s="1"/>
  <c r="J2545" i="4" s="1"/>
  <c r="L2545" i="4" s="1"/>
  <c r="R2546" i="4"/>
  <c r="I2546" i="4" s="1"/>
  <c r="J2546" i="4" s="1"/>
  <c r="L2546" i="4" s="1"/>
  <c r="R2547" i="4"/>
  <c r="I2547" i="4" s="1"/>
  <c r="J2547" i="4" s="1"/>
  <c r="L2547" i="4" s="1"/>
  <c r="R2548" i="4"/>
  <c r="I2548" i="4" s="1"/>
  <c r="J2548" i="4" s="1"/>
  <c r="L2548" i="4" s="1"/>
  <c r="R2549" i="4"/>
  <c r="I2549" i="4" s="1"/>
  <c r="J2549" i="4" s="1"/>
  <c r="L2549" i="4" s="1"/>
  <c r="R2550" i="4"/>
  <c r="I2550" i="4" s="1"/>
  <c r="J2550" i="4" s="1"/>
  <c r="L2550" i="4" s="1"/>
  <c r="R2551" i="4"/>
  <c r="I2551" i="4" s="1"/>
  <c r="J2551" i="4" s="1"/>
  <c r="L2551" i="4" s="1"/>
  <c r="R2552" i="4"/>
  <c r="I2552" i="4" s="1"/>
  <c r="J2552" i="4" s="1"/>
  <c r="L2552" i="4" s="1"/>
  <c r="R2553" i="4"/>
  <c r="I2553" i="4" s="1"/>
  <c r="J2553" i="4" s="1"/>
  <c r="L2553" i="4" s="1"/>
  <c r="R2554" i="4"/>
  <c r="I2554" i="4" s="1"/>
  <c r="J2554" i="4" s="1"/>
  <c r="L2554" i="4" s="1"/>
  <c r="R2555" i="4"/>
  <c r="I2555" i="4" s="1"/>
  <c r="J2555" i="4" s="1"/>
  <c r="L2555" i="4" s="1"/>
  <c r="R2556" i="4"/>
  <c r="I2556" i="4" s="1"/>
  <c r="J2556" i="4" s="1"/>
  <c r="L2556" i="4" s="1"/>
  <c r="R2557" i="4"/>
  <c r="I2557" i="4" s="1"/>
  <c r="J2557" i="4" s="1"/>
  <c r="L2557" i="4" s="1"/>
  <c r="R2558" i="4"/>
  <c r="I2558" i="4" s="1"/>
  <c r="J2558" i="4" s="1"/>
  <c r="L2558" i="4" s="1"/>
  <c r="R2559" i="4"/>
  <c r="I2559" i="4" s="1"/>
  <c r="J2559" i="4" s="1"/>
  <c r="L2559" i="4" s="1"/>
  <c r="R2560" i="4"/>
  <c r="I2560" i="4" s="1"/>
  <c r="J2560" i="4" s="1"/>
  <c r="L2560" i="4" s="1"/>
  <c r="R2561" i="4"/>
  <c r="I2561" i="4" s="1"/>
  <c r="J2561" i="4" s="1"/>
  <c r="L2561" i="4" s="1"/>
  <c r="R2562" i="4"/>
  <c r="I2562" i="4" s="1"/>
  <c r="J2562" i="4" s="1"/>
  <c r="L2562" i="4" s="1"/>
  <c r="R2563" i="4"/>
  <c r="I2563" i="4" s="1"/>
  <c r="J2563" i="4" s="1"/>
  <c r="L2563" i="4" s="1"/>
  <c r="R2564" i="4"/>
  <c r="I2564" i="4" s="1"/>
  <c r="J2564" i="4" s="1"/>
  <c r="L2564" i="4" s="1"/>
  <c r="R2565" i="4"/>
  <c r="I2565" i="4" s="1"/>
  <c r="J2565" i="4" s="1"/>
  <c r="L2565" i="4" s="1"/>
  <c r="R2566" i="4"/>
  <c r="I2566" i="4" s="1"/>
  <c r="J2566" i="4" s="1"/>
  <c r="L2566" i="4" s="1"/>
  <c r="R2567" i="4"/>
  <c r="I2567" i="4" s="1"/>
  <c r="J2567" i="4" s="1"/>
  <c r="L2567" i="4" s="1"/>
  <c r="R2568" i="4"/>
  <c r="I2568" i="4" s="1"/>
  <c r="J2568" i="4" s="1"/>
  <c r="L2568" i="4" s="1"/>
  <c r="R2569" i="4"/>
  <c r="I2569" i="4" s="1"/>
  <c r="J2569" i="4" s="1"/>
  <c r="L2569" i="4" s="1"/>
  <c r="R2570" i="4"/>
  <c r="I2570" i="4" s="1"/>
  <c r="J2570" i="4" s="1"/>
  <c r="L2570" i="4" s="1"/>
  <c r="R2571" i="4"/>
  <c r="I2571" i="4" s="1"/>
  <c r="J2571" i="4" s="1"/>
  <c r="L2571" i="4" s="1"/>
  <c r="R2572" i="4"/>
  <c r="I2572" i="4" s="1"/>
  <c r="J2572" i="4" s="1"/>
  <c r="L2572" i="4" s="1"/>
  <c r="R2573" i="4"/>
  <c r="I2573" i="4" s="1"/>
  <c r="J2573" i="4" s="1"/>
  <c r="L2573" i="4" s="1"/>
  <c r="R2574" i="4"/>
  <c r="I2574" i="4" s="1"/>
  <c r="J2574" i="4" s="1"/>
  <c r="L2574" i="4" s="1"/>
  <c r="R2575" i="4"/>
  <c r="I2575" i="4" s="1"/>
  <c r="J2575" i="4" s="1"/>
  <c r="L2575" i="4" s="1"/>
  <c r="R2576" i="4"/>
  <c r="I2576" i="4" s="1"/>
  <c r="J2576" i="4" s="1"/>
  <c r="L2576" i="4" s="1"/>
  <c r="R2577" i="4"/>
  <c r="I2577" i="4" s="1"/>
  <c r="J2577" i="4" s="1"/>
  <c r="L2577" i="4" s="1"/>
  <c r="R2578" i="4"/>
  <c r="I2578" i="4" s="1"/>
  <c r="J2578" i="4" s="1"/>
  <c r="L2578" i="4" s="1"/>
  <c r="R2579" i="4"/>
  <c r="I2579" i="4" s="1"/>
  <c r="J2579" i="4" s="1"/>
  <c r="L2579" i="4" s="1"/>
  <c r="R2580" i="4"/>
  <c r="I2580" i="4" s="1"/>
  <c r="J2580" i="4" s="1"/>
  <c r="L2580" i="4" s="1"/>
  <c r="R2581" i="4"/>
  <c r="I2581" i="4" s="1"/>
  <c r="J2581" i="4" s="1"/>
  <c r="L2581" i="4" s="1"/>
  <c r="R2582" i="4"/>
  <c r="I2582" i="4" s="1"/>
  <c r="J2582" i="4" s="1"/>
  <c r="L2582" i="4" s="1"/>
  <c r="R2583" i="4"/>
  <c r="I2583" i="4" s="1"/>
  <c r="J2583" i="4" s="1"/>
  <c r="L2583" i="4" s="1"/>
  <c r="R2584" i="4"/>
  <c r="I2584" i="4" s="1"/>
  <c r="J2584" i="4" s="1"/>
  <c r="L2584" i="4" s="1"/>
  <c r="R2585" i="4"/>
  <c r="I2585" i="4" s="1"/>
  <c r="J2585" i="4" s="1"/>
  <c r="L2585" i="4" s="1"/>
  <c r="R2586" i="4"/>
  <c r="I2586" i="4" s="1"/>
  <c r="J2586" i="4" s="1"/>
  <c r="L2586" i="4" s="1"/>
  <c r="R2587" i="4"/>
  <c r="I2587" i="4" s="1"/>
  <c r="J2587" i="4" s="1"/>
  <c r="L2587" i="4" s="1"/>
  <c r="R2588" i="4"/>
  <c r="I2588" i="4" s="1"/>
  <c r="J2588" i="4" s="1"/>
  <c r="L2588" i="4" s="1"/>
  <c r="R2589" i="4"/>
  <c r="I2589" i="4" s="1"/>
  <c r="J2589" i="4" s="1"/>
  <c r="L2589" i="4" s="1"/>
  <c r="R2590" i="4"/>
  <c r="I2590" i="4" s="1"/>
  <c r="J2590" i="4" s="1"/>
  <c r="L2590" i="4" s="1"/>
  <c r="R2591" i="4"/>
  <c r="I2591" i="4" s="1"/>
  <c r="J2591" i="4" s="1"/>
  <c r="L2591" i="4" s="1"/>
  <c r="R2592" i="4"/>
  <c r="I2592" i="4" s="1"/>
  <c r="J2592" i="4" s="1"/>
  <c r="L2592" i="4" s="1"/>
  <c r="R2593" i="4"/>
  <c r="I2593" i="4" s="1"/>
  <c r="J2593" i="4" s="1"/>
  <c r="L2593" i="4" s="1"/>
  <c r="R2594" i="4"/>
  <c r="I2594" i="4" s="1"/>
  <c r="J2594" i="4" s="1"/>
  <c r="L2594" i="4" s="1"/>
  <c r="R2595" i="4"/>
  <c r="I2595" i="4" s="1"/>
  <c r="J2595" i="4" s="1"/>
  <c r="L2595" i="4" s="1"/>
  <c r="R2596" i="4"/>
  <c r="I2596" i="4" s="1"/>
  <c r="J2596" i="4" s="1"/>
  <c r="L2596" i="4" s="1"/>
  <c r="R2597" i="4"/>
  <c r="I2597" i="4" s="1"/>
  <c r="J2597" i="4" s="1"/>
  <c r="L2597" i="4" s="1"/>
  <c r="R2598" i="4"/>
  <c r="I2598" i="4" s="1"/>
  <c r="J2598" i="4" s="1"/>
  <c r="L2598" i="4" s="1"/>
  <c r="R2599" i="4"/>
  <c r="I2599" i="4" s="1"/>
  <c r="J2599" i="4" s="1"/>
  <c r="L2599" i="4" s="1"/>
  <c r="R2600" i="4"/>
  <c r="I2600" i="4" s="1"/>
  <c r="J2600" i="4" s="1"/>
  <c r="L2600" i="4" s="1"/>
  <c r="R2601" i="4"/>
  <c r="I2601" i="4" s="1"/>
  <c r="J2601" i="4" s="1"/>
  <c r="L2601" i="4" s="1"/>
  <c r="R2602" i="4"/>
  <c r="I2602" i="4" s="1"/>
  <c r="J2602" i="4" s="1"/>
  <c r="L2602" i="4" s="1"/>
  <c r="R2603" i="4"/>
  <c r="I2603" i="4" s="1"/>
  <c r="J2603" i="4" s="1"/>
  <c r="L2603" i="4" s="1"/>
  <c r="R2604" i="4"/>
  <c r="I2604" i="4" s="1"/>
  <c r="J2604" i="4" s="1"/>
  <c r="L2604" i="4" s="1"/>
  <c r="R2605" i="4"/>
  <c r="I2605" i="4" s="1"/>
  <c r="J2605" i="4" s="1"/>
  <c r="L2605" i="4" s="1"/>
  <c r="R2606" i="4"/>
  <c r="I2606" i="4" s="1"/>
  <c r="J2606" i="4" s="1"/>
  <c r="L2606" i="4" s="1"/>
  <c r="R2607" i="4"/>
  <c r="I2607" i="4" s="1"/>
  <c r="J2607" i="4" s="1"/>
  <c r="L2607" i="4" s="1"/>
  <c r="R2608" i="4"/>
  <c r="I2608" i="4" s="1"/>
  <c r="J2608" i="4" s="1"/>
  <c r="L2608" i="4" s="1"/>
  <c r="R2609" i="4"/>
  <c r="I2609" i="4" s="1"/>
  <c r="J2609" i="4" s="1"/>
  <c r="L2609" i="4" s="1"/>
  <c r="R2610" i="4"/>
  <c r="I2610" i="4" s="1"/>
  <c r="J2610" i="4" s="1"/>
  <c r="L2610" i="4" s="1"/>
  <c r="R2611" i="4"/>
  <c r="I2611" i="4" s="1"/>
  <c r="J2611" i="4" s="1"/>
  <c r="L2611" i="4" s="1"/>
  <c r="R2612" i="4"/>
  <c r="I2612" i="4" s="1"/>
  <c r="J2612" i="4" s="1"/>
  <c r="L2612" i="4" s="1"/>
  <c r="R2613" i="4"/>
  <c r="I2613" i="4" s="1"/>
  <c r="J2613" i="4" s="1"/>
  <c r="L2613" i="4" s="1"/>
  <c r="R2614" i="4"/>
  <c r="I2614" i="4" s="1"/>
  <c r="J2614" i="4" s="1"/>
  <c r="L2614" i="4" s="1"/>
  <c r="R2615" i="4"/>
  <c r="I2615" i="4" s="1"/>
  <c r="J2615" i="4" s="1"/>
  <c r="L2615" i="4" s="1"/>
  <c r="R2616" i="4"/>
  <c r="I2616" i="4" s="1"/>
  <c r="J2616" i="4" s="1"/>
  <c r="L2616" i="4" s="1"/>
  <c r="R2617" i="4"/>
  <c r="I2617" i="4" s="1"/>
  <c r="J2617" i="4" s="1"/>
  <c r="L2617" i="4" s="1"/>
  <c r="R2618" i="4"/>
  <c r="I2618" i="4" s="1"/>
  <c r="J2618" i="4" s="1"/>
  <c r="L2618" i="4" s="1"/>
  <c r="R2619" i="4"/>
  <c r="I2619" i="4" s="1"/>
  <c r="J2619" i="4" s="1"/>
  <c r="L2619" i="4" s="1"/>
  <c r="R2620" i="4"/>
  <c r="I2620" i="4" s="1"/>
  <c r="J2620" i="4" s="1"/>
  <c r="L2620" i="4" s="1"/>
  <c r="R2621" i="4"/>
  <c r="I2621" i="4" s="1"/>
  <c r="J2621" i="4" s="1"/>
  <c r="L2621" i="4" s="1"/>
  <c r="R2622" i="4"/>
  <c r="I2622" i="4" s="1"/>
  <c r="J2622" i="4" s="1"/>
  <c r="L2622" i="4" s="1"/>
  <c r="R2623" i="4"/>
  <c r="I2623" i="4" s="1"/>
  <c r="J2623" i="4" s="1"/>
  <c r="L2623" i="4" s="1"/>
  <c r="R2624" i="4"/>
  <c r="I2624" i="4" s="1"/>
  <c r="J2624" i="4" s="1"/>
  <c r="L2624" i="4" s="1"/>
  <c r="R2625" i="4"/>
  <c r="I2625" i="4" s="1"/>
  <c r="J2625" i="4" s="1"/>
  <c r="L2625" i="4" s="1"/>
  <c r="R2626" i="4"/>
  <c r="I2626" i="4" s="1"/>
  <c r="J2626" i="4" s="1"/>
  <c r="L2626" i="4" s="1"/>
  <c r="R2627" i="4"/>
  <c r="I2627" i="4" s="1"/>
  <c r="J2627" i="4" s="1"/>
  <c r="L2627" i="4" s="1"/>
  <c r="R2628" i="4"/>
  <c r="I2628" i="4" s="1"/>
  <c r="J2628" i="4" s="1"/>
  <c r="L2628" i="4" s="1"/>
  <c r="R2629" i="4"/>
  <c r="I2629" i="4" s="1"/>
  <c r="J2629" i="4" s="1"/>
  <c r="L2629" i="4" s="1"/>
  <c r="R2630" i="4"/>
  <c r="I2630" i="4" s="1"/>
  <c r="J2630" i="4" s="1"/>
  <c r="L2630" i="4" s="1"/>
  <c r="R2631" i="4"/>
  <c r="I2631" i="4" s="1"/>
  <c r="J2631" i="4" s="1"/>
  <c r="L2631" i="4" s="1"/>
  <c r="R2632" i="4"/>
  <c r="I2632" i="4" s="1"/>
  <c r="J2632" i="4" s="1"/>
  <c r="L2632" i="4" s="1"/>
  <c r="R2633" i="4"/>
  <c r="I2633" i="4" s="1"/>
  <c r="J2633" i="4" s="1"/>
  <c r="L2633" i="4" s="1"/>
  <c r="R2634" i="4"/>
  <c r="I2634" i="4" s="1"/>
  <c r="J2634" i="4" s="1"/>
  <c r="L2634" i="4" s="1"/>
  <c r="R2635" i="4"/>
  <c r="I2635" i="4" s="1"/>
  <c r="J2635" i="4" s="1"/>
  <c r="L2635" i="4" s="1"/>
  <c r="R2636" i="4"/>
  <c r="I2636" i="4" s="1"/>
  <c r="J2636" i="4" s="1"/>
  <c r="L2636" i="4" s="1"/>
  <c r="R2637" i="4"/>
  <c r="I2637" i="4" s="1"/>
  <c r="J2637" i="4" s="1"/>
  <c r="L2637" i="4" s="1"/>
  <c r="R2638" i="4"/>
  <c r="I2638" i="4" s="1"/>
  <c r="J2638" i="4" s="1"/>
  <c r="L2638" i="4" s="1"/>
  <c r="R2639" i="4"/>
  <c r="I2639" i="4" s="1"/>
  <c r="J2639" i="4" s="1"/>
  <c r="L2639" i="4" s="1"/>
  <c r="R2640" i="4"/>
  <c r="I2640" i="4" s="1"/>
  <c r="J2640" i="4" s="1"/>
  <c r="L2640" i="4" s="1"/>
  <c r="R2641" i="4"/>
  <c r="I2641" i="4" s="1"/>
  <c r="J2641" i="4" s="1"/>
  <c r="L2641" i="4" s="1"/>
  <c r="R2642" i="4"/>
  <c r="I2642" i="4" s="1"/>
  <c r="J2642" i="4" s="1"/>
  <c r="L2642" i="4" s="1"/>
  <c r="R2643" i="4"/>
  <c r="I2643" i="4" s="1"/>
  <c r="J2643" i="4" s="1"/>
  <c r="L2643" i="4" s="1"/>
  <c r="R2644" i="4"/>
  <c r="I2644" i="4" s="1"/>
  <c r="J2644" i="4" s="1"/>
  <c r="L2644" i="4" s="1"/>
  <c r="R2645" i="4"/>
  <c r="I2645" i="4" s="1"/>
  <c r="J2645" i="4" s="1"/>
  <c r="L2645" i="4" s="1"/>
  <c r="R2646" i="4"/>
  <c r="I2646" i="4" s="1"/>
  <c r="J2646" i="4" s="1"/>
  <c r="L2646" i="4" s="1"/>
  <c r="R2647" i="4"/>
  <c r="I2647" i="4" s="1"/>
  <c r="J2647" i="4" s="1"/>
  <c r="L2647" i="4" s="1"/>
  <c r="R2648" i="4"/>
  <c r="I2648" i="4" s="1"/>
  <c r="J2648" i="4" s="1"/>
  <c r="L2648" i="4" s="1"/>
  <c r="R2649" i="4"/>
  <c r="I2649" i="4" s="1"/>
  <c r="J2649" i="4" s="1"/>
  <c r="L2649" i="4" s="1"/>
  <c r="R2650" i="4"/>
  <c r="I2650" i="4" s="1"/>
  <c r="J2650" i="4" s="1"/>
  <c r="L2650" i="4" s="1"/>
  <c r="R2651" i="4"/>
  <c r="I2651" i="4" s="1"/>
  <c r="J2651" i="4" s="1"/>
  <c r="L2651" i="4" s="1"/>
  <c r="R2652" i="4"/>
  <c r="I2652" i="4" s="1"/>
  <c r="J2652" i="4" s="1"/>
  <c r="L2652" i="4" s="1"/>
  <c r="R2653" i="4"/>
  <c r="I2653" i="4" s="1"/>
  <c r="J2653" i="4" s="1"/>
  <c r="L2653" i="4" s="1"/>
  <c r="R2654" i="4"/>
  <c r="I2654" i="4" s="1"/>
  <c r="J2654" i="4" s="1"/>
  <c r="L2654" i="4" s="1"/>
  <c r="R2655" i="4"/>
  <c r="I2655" i="4" s="1"/>
  <c r="J2655" i="4" s="1"/>
  <c r="L2655" i="4" s="1"/>
  <c r="R2656" i="4"/>
  <c r="I2656" i="4" s="1"/>
  <c r="J2656" i="4" s="1"/>
  <c r="L2656" i="4" s="1"/>
  <c r="R2657" i="4"/>
  <c r="I2657" i="4" s="1"/>
  <c r="J2657" i="4" s="1"/>
  <c r="L2657" i="4" s="1"/>
  <c r="R2658" i="4"/>
  <c r="I2658" i="4" s="1"/>
  <c r="J2658" i="4" s="1"/>
  <c r="L2658" i="4" s="1"/>
  <c r="R2659" i="4"/>
  <c r="I2659" i="4" s="1"/>
  <c r="J2659" i="4" s="1"/>
  <c r="L2659" i="4" s="1"/>
  <c r="R2660" i="4"/>
  <c r="I2660" i="4" s="1"/>
  <c r="J2660" i="4" s="1"/>
  <c r="L2660" i="4" s="1"/>
  <c r="R2661" i="4"/>
  <c r="I2661" i="4" s="1"/>
  <c r="J2661" i="4" s="1"/>
  <c r="L2661" i="4" s="1"/>
  <c r="R2662" i="4"/>
  <c r="I2662" i="4" s="1"/>
  <c r="J2662" i="4" s="1"/>
  <c r="L2662" i="4" s="1"/>
  <c r="R2663" i="4"/>
  <c r="I2663" i="4" s="1"/>
  <c r="J2663" i="4" s="1"/>
  <c r="L2663" i="4" s="1"/>
  <c r="R2664" i="4"/>
  <c r="I2664" i="4" s="1"/>
  <c r="J2664" i="4" s="1"/>
  <c r="L2664" i="4" s="1"/>
  <c r="R2665" i="4"/>
  <c r="I2665" i="4" s="1"/>
  <c r="J2665" i="4" s="1"/>
  <c r="L2665" i="4" s="1"/>
  <c r="R2666" i="4"/>
  <c r="I2666" i="4" s="1"/>
  <c r="J2666" i="4" s="1"/>
  <c r="L2666" i="4" s="1"/>
  <c r="R2667" i="4"/>
  <c r="I2667" i="4" s="1"/>
  <c r="J2667" i="4" s="1"/>
  <c r="L2667" i="4" s="1"/>
  <c r="R2668" i="4"/>
  <c r="I2668" i="4" s="1"/>
  <c r="J2668" i="4" s="1"/>
  <c r="L2668" i="4" s="1"/>
  <c r="R2669" i="4"/>
  <c r="I2669" i="4" s="1"/>
  <c r="J2669" i="4" s="1"/>
  <c r="L2669" i="4" s="1"/>
  <c r="R2670" i="4"/>
  <c r="I2670" i="4" s="1"/>
  <c r="J2670" i="4" s="1"/>
  <c r="L2670" i="4" s="1"/>
  <c r="R2671" i="4"/>
  <c r="I2671" i="4" s="1"/>
  <c r="J2671" i="4" s="1"/>
  <c r="L2671" i="4" s="1"/>
  <c r="R2672" i="4"/>
  <c r="I2672" i="4" s="1"/>
  <c r="J2672" i="4" s="1"/>
  <c r="L2672" i="4" s="1"/>
  <c r="R2673" i="4"/>
  <c r="I2673" i="4" s="1"/>
  <c r="J2673" i="4" s="1"/>
  <c r="L2673" i="4" s="1"/>
  <c r="R2674" i="4"/>
  <c r="I2674" i="4" s="1"/>
  <c r="J2674" i="4" s="1"/>
  <c r="L2674" i="4" s="1"/>
  <c r="R2675" i="4"/>
  <c r="I2675" i="4" s="1"/>
  <c r="J2675" i="4" s="1"/>
  <c r="L2675" i="4" s="1"/>
  <c r="R2676" i="4"/>
  <c r="I2676" i="4" s="1"/>
  <c r="J2676" i="4" s="1"/>
  <c r="L2676" i="4" s="1"/>
  <c r="R2677" i="4"/>
  <c r="I2677" i="4" s="1"/>
  <c r="J2677" i="4" s="1"/>
  <c r="L2677" i="4" s="1"/>
  <c r="R2678" i="4"/>
  <c r="I2678" i="4" s="1"/>
  <c r="J2678" i="4" s="1"/>
  <c r="L2678" i="4" s="1"/>
  <c r="R2679" i="4"/>
  <c r="I2679" i="4" s="1"/>
  <c r="J2679" i="4" s="1"/>
  <c r="L2679" i="4" s="1"/>
  <c r="R2680" i="4"/>
  <c r="I2680" i="4" s="1"/>
  <c r="J2680" i="4" s="1"/>
  <c r="L2680" i="4" s="1"/>
  <c r="R2681" i="4"/>
  <c r="I2681" i="4" s="1"/>
  <c r="J2681" i="4" s="1"/>
  <c r="L2681" i="4" s="1"/>
  <c r="R2682" i="4"/>
  <c r="I2682" i="4" s="1"/>
  <c r="J2682" i="4" s="1"/>
  <c r="L2682" i="4" s="1"/>
  <c r="R2683" i="4"/>
  <c r="I2683" i="4" s="1"/>
  <c r="J2683" i="4" s="1"/>
  <c r="L2683" i="4" s="1"/>
  <c r="R2684" i="4"/>
  <c r="I2684" i="4" s="1"/>
  <c r="J2684" i="4" s="1"/>
  <c r="L2684" i="4" s="1"/>
  <c r="R2685" i="4"/>
  <c r="I2685" i="4" s="1"/>
  <c r="J2685" i="4" s="1"/>
  <c r="L2685" i="4" s="1"/>
  <c r="R2686" i="4"/>
  <c r="I2686" i="4" s="1"/>
  <c r="J2686" i="4" s="1"/>
  <c r="L2686" i="4" s="1"/>
  <c r="R2687" i="4"/>
  <c r="I2687" i="4" s="1"/>
  <c r="J2687" i="4" s="1"/>
  <c r="L2687" i="4" s="1"/>
  <c r="R2688" i="4"/>
  <c r="I2688" i="4" s="1"/>
  <c r="J2688" i="4" s="1"/>
  <c r="L2688" i="4" s="1"/>
  <c r="R2689" i="4"/>
  <c r="I2689" i="4" s="1"/>
  <c r="J2689" i="4" s="1"/>
  <c r="L2689" i="4" s="1"/>
  <c r="R2690" i="4"/>
  <c r="I2690" i="4" s="1"/>
  <c r="J2690" i="4" s="1"/>
  <c r="L2690" i="4" s="1"/>
  <c r="R2691" i="4"/>
  <c r="I2691" i="4" s="1"/>
  <c r="J2691" i="4" s="1"/>
  <c r="L2691" i="4" s="1"/>
  <c r="R2692" i="4"/>
  <c r="I2692" i="4" s="1"/>
  <c r="J2692" i="4" s="1"/>
  <c r="L2692" i="4" s="1"/>
  <c r="R2693" i="4"/>
  <c r="I2693" i="4" s="1"/>
  <c r="J2693" i="4" s="1"/>
  <c r="L2693" i="4" s="1"/>
  <c r="R2694" i="4"/>
  <c r="I2694" i="4" s="1"/>
  <c r="J2694" i="4" s="1"/>
  <c r="L2694" i="4" s="1"/>
  <c r="R2695" i="4"/>
  <c r="I2695" i="4" s="1"/>
  <c r="J2695" i="4" s="1"/>
  <c r="L2695" i="4" s="1"/>
  <c r="R2696" i="4"/>
  <c r="I2696" i="4" s="1"/>
  <c r="J2696" i="4" s="1"/>
  <c r="L2696" i="4" s="1"/>
  <c r="R2697" i="4"/>
  <c r="I2697" i="4" s="1"/>
  <c r="J2697" i="4" s="1"/>
  <c r="L2697" i="4" s="1"/>
  <c r="R2698" i="4"/>
  <c r="I2698" i="4" s="1"/>
  <c r="J2698" i="4" s="1"/>
  <c r="L2698" i="4" s="1"/>
  <c r="R2699" i="4"/>
  <c r="I2699" i="4" s="1"/>
  <c r="J2699" i="4" s="1"/>
  <c r="L2699" i="4" s="1"/>
  <c r="R2700" i="4"/>
  <c r="I2700" i="4" s="1"/>
  <c r="J2700" i="4" s="1"/>
  <c r="L2700" i="4" s="1"/>
  <c r="R2701" i="4"/>
  <c r="I2701" i="4" s="1"/>
  <c r="J2701" i="4" s="1"/>
  <c r="L2701" i="4" s="1"/>
  <c r="R2702" i="4"/>
  <c r="I2702" i="4" s="1"/>
  <c r="J2702" i="4" s="1"/>
  <c r="L2702" i="4" s="1"/>
  <c r="R2703" i="4"/>
  <c r="I2703" i="4" s="1"/>
  <c r="J2703" i="4" s="1"/>
  <c r="L2703" i="4" s="1"/>
  <c r="R2704" i="4"/>
  <c r="I2704" i="4" s="1"/>
  <c r="J2704" i="4" s="1"/>
  <c r="L2704" i="4" s="1"/>
  <c r="R2705" i="4"/>
  <c r="I2705" i="4" s="1"/>
  <c r="J2705" i="4" s="1"/>
  <c r="L2705" i="4" s="1"/>
  <c r="R2706" i="4"/>
  <c r="I2706" i="4" s="1"/>
  <c r="J2706" i="4" s="1"/>
  <c r="L2706" i="4" s="1"/>
  <c r="R2707" i="4"/>
  <c r="I2707" i="4" s="1"/>
  <c r="J2707" i="4" s="1"/>
  <c r="L2707" i="4" s="1"/>
  <c r="R2708" i="4"/>
  <c r="I2708" i="4" s="1"/>
  <c r="J2708" i="4" s="1"/>
  <c r="L2708" i="4" s="1"/>
  <c r="R2709" i="4"/>
  <c r="I2709" i="4" s="1"/>
  <c r="J2709" i="4" s="1"/>
  <c r="L2709" i="4" s="1"/>
  <c r="R2710" i="4"/>
  <c r="I2710" i="4" s="1"/>
  <c r="J2710" i="4" s="1"/>
  <c r="L2710" i="4" s="1"/>
  <c r="R2711" i="4"/>
  <c r="I2711" i="4" s="1"/>
  <c r="J2711" i="4" s="1"/>
  <c r="L2711" i="4" s="1"/>
  <c r="R2712" i="4"/>
  <c r="I2712" i="4" s="1"/>
  <c r="J2712" i="4" s="1"/>
  <c r="L2712" i="4" s="1"/>
  <c r="R2713" i="4"/>
  <c r="I2713" i="4" s="1"/>
  <c r="J2713" i="4" s="1"/>
  <c r="L2713" i="4" s="1"/>
  <c r="R2714" i="4"/>
  <c r="I2714" i="4" s="1"/>
  <c r="J2714" i="4" s="1"/>
  <c r="L2714" i="4" s="1"/>
  <c r="R2715" i="4"/>
  <c r="I2715" i="4" s="1"/>
  <c r="J2715" i="4" s="1"/>
  <c r="L2715" i="4" s="1"/>
  <c r="R2716" i="4"/>
  <c r="I2716" i="4" s="1"/>
  <c r="J2716" i="4" s="1"/>
  <c r="L2716" i="4" s="1"/>
  <c r="R2717" i="4"/>
  <c r="I2717" i="4" s="1"/>
  <c r="J2717" i="4" s="1"/>
  <c r="L2717" i="4" s="1"/>
  <c r="R2718" i="4"/>
  <c r="I2718" i="4" s="1"/>
  <c r="J2718" i="4" s="1"/>
  <c r="L2718" i="4" s="1"/>
  <c r="R2719" i="4"/>
  <c r="I2719" i="4" s="1"/>
  <c r="J2719" i="4" s="1"/>
  <c r="L2719" i="4" s="1"/>
  <c r="R2720" i="4"/>
  <c r="I2720" i="4" s="1"/>
  <c r="J2720" i="4" s="1"/>
  <c r="L2720" i="4" s="1"/>
  <c r="R2721" i="4"/>
  <c r="I2721" i="4" s="1"/>
  <c r="J2721" i="4" s="1"/>
  <c r="L2721" i="4" s="1"/>
  <c r="R2722" i="4"/>
  <c r="I2722" i="4" s="1"/>
  <c r="J2722" i="4" s="1"/>
  <c r="L2722" i="4" s="1"/>
  <c r="R2723" i="4"/>
  <c r="I2723" i="4" s="1"/>
  <c r="J2723" i="4" s="1"/>
  <c r="L2723" i="4" s="1"/>
  <c r="R2724" i="4"/>
  <c r="I2724" i="4" s="1"/>
  <c r="J2724" i="4" s="1"/>
  <c r="L2724" i="4" s="1"/>
  <c r="R2725" i="4"/>
  <c r="I2725" i="4" s="1"/>
  <c r="J2725" i="4" s="1"/>
  <c r="L2725" i="4" s="1"/>
  <c r="R2726" i="4"/>
  <c r="I2726" i="4" s="1"/>
  <c r="J2726" i="4" s="1"/>
  <c r="L2726" i="4" s="1"/>
  <c r="R2727" i="4"/>
  <c r="I2727" i="4" s="1"/>
  <c r="J2727" i="4" s="1"/>
  <c r="L2727" i="4" s="1"/>
  <c r="R2728" i="4"/>
  <c r="I2728" i="4" s="1"/>
  <c r="J2728" i="4" s="1"/>
  <c r="L2728" i="4" s="1"/>
  <c r="R2729" i="4"/>
  <c r="I2729" i="4" s="1"/>
  <c r="J2729" i="4" s="1"/>
  <c r="L2729" i="4" s="1"/>
  <c r="R2730" i="4"/>
  <c r="I2730" i="4" s="1"/>
  <c r="J2730" i="4" s="1"/>
  <c r="L2730" i="4" s="1"/>
  <c r="R2731" i="4"/>
  <c r="I2731" i="4" s="1"/>
  <c r="J2731" i="4" s="1"/>
  <c r="L2731" i="4" s="1"/>
  <c r="R2732" i="4"/>
  <c r="I2732" i="4" s="1"/>
  <c r="J2732" i="4" s="1"/>
  <c r="L2732" i="4" s="1"/>
  <c r="R2733" i="4"/>
  <c r="I2733" i="4" s="1"/>
  <c r="J2733" i="4" s="1"/>
  <c r="L2733" i="4" s="1"/>
  <c r="R2734" i="4"/>
  <c r="I2734" i="4" s="1"/>
  <c r="J2734" i="4" s="1"/>
  <c r="L2734" i="4" s="1"/>
  <c r="R2735" i="4"/>
  <c r="I2735" i="4" s="1"/>
  <c r="J2735" i="4" s="1"/>
  <c r="L2735" i="4" s="1"/>
  <c r="R2736" i="4"/>
  <c r="I2736" i="4" s="1"/>
  <c r="J2736" i="4" s="1"/>
  <c r="L2736" i="4" s="1"/>
  <c r="R2737" i="4"/>
  <c r="I2737" i="4" s="1"/>
  <c r="J2737" i="4" s="1"/>
  <c r="L2737" i="4" s="1"/>
  <c r="R2738" i="4"/>
  <c r="I2738" i="4" s="1"/>
  <c r="J2738" i="4" s="1"/>
  <c r="L2738" i="4" s="1"/>
  <c r="R2739" i="4"/>
  <c r="I2739" i="4" s="1"/>
  <c r="J2739" i="4" s="1"/>
  <c r="L2739" i="4" s="1"/>
  <c r="R2740" i="4"/>
  <c r="I2740" i="4" s="1"/>
  <c r="J2740" i="4" s="1"/>
  <c r="L2740" i="4" s="1"/>
  <c r="R2741" i="4"/>
  <c r="I2741" i="4" s="1"/>
  <c r="J2741" i="4" s="1"/>
  <c r="L2741" i="4" s="1"/>
  <c r="R2742" i="4"/>
  <c r="I2742" i="4" s="1"/>
  <c r="J2742" i="4" s="1"/>
  <c r="L2742" i="4" s="1"/>
  <c r="R2743" i="4"/>
  <c r="I2743" i="4" s="1"/>
  <c r="J2743" i="4" s="1"/>
  <c r="L2743" i="4" s="1"/>
  <c r="R2744" i="4"/>
  <c r="I2744" i="4" s="1"/>
  <c r="J2744" i="4" s="1"/>
  <c r="L2744" i="4" s="1"/>
  <c r="R2745" i="4"/>
  <c r="I2745" i="4" s="1"/>
  <c r="J2745" i="4" s="1"/>
  <c r="L2745" i="4" s="1"/>
  <c r="R2746" i="4"/>
  <c r="I2746" i="4" s="1"/>
  <c r="J2746" i="4" s="1"/>
  <c r="L2746" i="4" s="1"/>
  <c r="R2747" i="4"/>
  <c r="I2747" i="4" s="1"/>
  <c r="J2747" i="4" s="1"/>
  <c r="L2747" i="4" s="1"/>
  <c r="R2748" i="4"/>
  <c r="I2748" i="4" s="1"/>
  <c r="J2748" i="4" s="1"/>
  <c r="L2748" i="4" s="1"/>
  <c r="R2749" i="4"/>
  <c r="I2749" i="4" s="1"/>
  <c r="J2749" i="4" s="1"/>
  <c r="L2749" i="4" s="1"/>
  <c r="R2750" i="4"/>
  <c r="I2750" i="4" s="1"/>
  <c r="J2750" i="4" s="1"/>
  <c r="L2750" i="4" s="1"/>
  <c r="R2751" i="4"/>
  <c r="I2751" i="4" s="1"/>
  <c r="J2751" i="4" s="1"/>
  <c r="L2751" i="4" s="1"/>
  <c r="R2752" i="4"/>
  <c r="I2752" i="4" s="1"/>
  <c r="J2752" i="4" s="1"/>
  <c r="L2752" i="4" s="1"/>
  <c r="R2753" i="4"/>
  <c r="I2753" i="4" s="1"/>
  <c r="J2753" i="4" s="1"/>
  <c r="L2753" i="4" s="1"/>
  <c r="R2754" i="4"/>
  <c r="I2754" i="4" s="1"/>
  <c r="J2754" i="4" s="1"/>
  <c r="L2754" i="4" s="1"/>
  <c r="R2755" i="4"/>
  <c r="I2755" i="4" s="1"/>
  <c r="J2755" i="4" s="1"/>
  <c r="L2755" i="4" s="1"/>
  <c r="R2756" i="4"/>
  <c r="I2756" i="4" s="1"/>
  <c r="J2756" i="4" s="1"/>
  <c r="L2756" i="4" s="1"/>
  <c r="R2757" i="4"/>
  <c r="I2757" i="4" s="1"/>
  <c r="J2757" i="4" s="1"/>
  <c r="L2757" i="4" s="1"/>
  <c r="R2758" i="4"/>
  <c r="I2758" i="4" s="1"/>
  <c r="J2758" i="4" s="1"/>
  <c r="L2758" i="4" s="1"/>
  <c r="R2759" i="4"/>
  <c r="I2759" i="4" s="1"/>
  <c r="J2759" i="4" s="1"/>
  <c r="L2759" i="4" s="1"/>
  <c r="R2760" i="4"/>
  <c r="I2760" i="4" s="1"/>
  <c r="J2760" i="4" s="1"/>
  <c r="L2760" i="4" s="1"/>
  <c r="R2761" i="4"/>
  <c r="I2761" i="4" s="1"/>
  <c r="J2761" i="4" s="1"/>
  <c r="L2761" i="4" s="1"/>
  <c r="R2762" i="4"/>
  <c r="I2762" i="4" s="1"/>
  <c r="J2762" i="4" s="1"/>
  <c r="L2762" i="4" s="1"/>
  <c r="R2763" i="4"/>
  <c r="I2763" i="4" s="1"/>
  <c r="J2763" i="4" s="1"/>
  <c r="L2763" i="4" s="1"/>
  <c r="R2764" i="4"/>
  <c r="I2764" i="4" s="1"/>
  <c r="J2764" i="4" s="1"/>
  <c r="L2764" i="4" s="1"/>
  <c r="R2765" i="4"/>
  <c r="I2765" i="4" s="1"/>
  <c r="J2765" i="4" s="1"/>
  <c r="L2765" i="4" s="1"/>
  <c r="R2766" i="4"/>
  <c r="I2766" i="4" s="1"/>
  <c r="J2766" i="4" s="1"/>
  <c r="L2766" i="4" s="1"/>
  <c r="R2767" i="4"/>
  <c r="I2767" i="4" s="1"/>
  <c r="J2767" i="4" s="1"/>
  <c r="L2767" i="4" s="1"/>
  <c r="R2768" i="4"/>
  <c r="I2768" i="4" s="1"/>
  <c r="J2768" i="4" s="1"/>
  <c r="L2768" i="4" s="1"/>
  <c r="R2769" i="4"/>
  <c r="I2769" i="4" s="1"/>
  <c r="J2769" i="4" s="1"/>
  <c r="L2769" i="4" s="1"/>
  <c r="R2770" i="4"/>
  <c r="I2770" i="4" s="1"/>
  <c r="J2770" i="4" s="1"/>
  <c r="L2770" i="4" s="1"/>
  <c r="R2771" i="4"/>
  <c r="I2771" i="4" s="1"/>
  <c r="J2771" i="4" s="1"/>
  <c r="L2771" i="4" s="1"/>
  <c r="R2772" i="4"/>
  <c r="I2772" i="4" s="1"/>
  <c r="J2772" i="4" s="1"/>
  <c r="L2772" i="4" s="1"/>
  <c r="R2773" i="4"/>
  <c r="I2773" i="4" s="1"/>
  <c r="J2773" i="4" s="1"/>
  <c r="L2773" i="4" s="1"/>
  <c r="R2774" i="4"/>
  <c r="I2774" i="4" s="1"/>
  <c r="J2774" i="4" s="1"/>
  <c r="L2774" i="4" s="1"/>
  <c r="R2775" i="4"/>
  <c r="I2775" i="4" s="1"/>
  <c r="J2775" i="4" s="1"/>
  <c r="L2775" i="4" s="1"/>
  <c r="R2776" i="4"/>
  <c r="I2776" i="4" s="1"/>
  <c r="J2776" i="4" s="1"/>
  <c r="L2776" i="4" s="1"/>
  <c r="R2777" i="4"/>
  <c r="I2777" i="4" s="1"/>
  <c r="J2777" i="4" s="1"/>
  <c r="L2777" i="4" s="1"/>
  <c r="R2778" i="4"/>
  <c r="I2778" i="4" s="1"/>
  <c r="J2778" i="4" s="1"/>
  <c r="L2778" i="4" s="1"/>
  <c r="R2779" i="4"/>
  <c r="I2779" i="4" s="1"/>
  <c r="J2779" i="4" s="1"/>
  <c r="L2779" i="4" s="1"/>
  <c r="R2780" i="4"/>
  <c r="I2780" i="4" s="1"/>
  <c r="J2780" i="4" s="1"/>
  <c r="L2780" i="4" s="1"/>
  <c r="R2781" i="4"/>
  <c r="I2781" i="4" s="1"/>
  <c r="J2781" i="4" s="1"/>
  <c r="L2781" i="4" s="1"/>
  <c r="R2782" i="4"/>
  <c r="I2782" i="4" s="1"/>
  <c r="J2782" i="4" s="1"/>
  <c r="L2782" i="4" s="1"/>
  <c r="R2783" i="4"/>
  <c r="I2783" i="4" s="1"/>
  <c r="J2783" i="4" s="1"/>
  <c r="L2783" i="4" s="1"/>
  <c r="R2784" i="4"/>
  <c r="I2784" i="4" s="1"/>
  <c r="J2784" i="4" s="1"/>
  <c r="L2784" i="4" s="1"/>
  <c r="R2785" i="4"/>
  <c r="I2785" i="4" s="1"/>
  <c r="J2785" i="4" s="1"/>
  <c r="L2785" i="4" s="1"/>
  <c r="R2786" i="4"/>
  <c r="I2786" i="4" s="1"/>
  <c r="J2786" i="4" s="1"/>
  <c r="L2786" i="4" s="1"/>
  <c r="R2787" i="4"/>
  <c r="I2787" i="4" s="1"/>
  <c r="J2787" i="4" s="1"/>
  <c r="L2787" i="4" s="1"/>
  <c r="R2788" i="4"/>
  <c r="I2788" i="4" s="1"/>
  <c r="J2788" i="4" s="1"/>
  <c r="L2788" i="4" s="1"/>
  <c r="R2789" i="4"/>
  <c r="I2789" i="4" s="1"/>
  <c r="J2789" i="4" s="1"/>
  <c r="L2789" i="4" s="1"/>
  <c r="R2790" i="4"/>
  <c r="I2790" i="4" s="1"/>
  <c r="J2790" i="4" s="1"/>
  <c r="L2790" i="4" s="1"/>
  <c r="R2791" i="4"/>
  <c r="I2791" i="4" s="1"/>
  <c r="J2791" i="4" s="1"/>
  <c r="L2791" i="4" s="1"/>
  <c r="R2792" i="4"/>
  <c r="I2792" i="4" s="1"/>
  <c r="J2792" i="4" s="1"/>
  <c r="L2792" i="4" s="1"/>
  <c r="R2793" i="4"/>
  <c r="I2793" i="4" s="1"/>
  <c r="J2793" i="4" s="1"/>
  <c r="L2793" i="4" s="1"/>
  <c r="R2794" i="4"/>
  <c r="I2794" i="4" s="1"/>
  <c r="J2794" i="4" s="1"/>
  <c r="L2794" i="4" s="1"/>
  <c r="R2795" i="4"/>
  <c r="I2795" i="4" s="1"/>
  <c r="J2795" i="4" s="1"/>
  <c r="L2795" i="4" s="1"/>
  <c r="R2796" i="4"/>
  <c r="I2796" i="4" s="1"/>
  <c r="J2796" i="4" s="1"/>
  <c r="L2796" i="4" s="1"/>
  <c r="R2797" i="4"/>
  <c r="I2797" i="4" s="1"/>
  <c r="J2797" i="4" s="1"/>
  <c r="L2797" i="4" s="1"/>
  <c r="R2798" i="4"/>
  <c r="I2798" i="4" s="1"/>
  <c r="J2798" i="4" s="1"/>
  <c r="L2798" i="4" s="1"/>
  <c r="R2799" i="4"/>
  <c r="I2799" i="4" s="1"/>
  <c r="J2799" i="4" s="1"/>
  <c r="L2799" i="4" s="1"/>
  <c r="R2800" i="4"/>
  <c r="I2800" i="4" s="1"/>
  <c r="J2800" i="4" s="1"/>
  <c r="L2800" i="4" s="1"/>
  <c r="R2801" i="4"/>
  <c r="I2801" i="4" s="1"/>
  <c r="J2801" i="4" s="1"/>
  <c r="L2801" i="4" s="1"/>
  <c r="R2802" i="4"/>
  <c r="I2802" i="4" s="1"/>
  <c r="J2802" i="4" s="1"/>
  <c r="L2802" i="4" s="1"/>
  <c r="R2803" i="4"/>
  <c r="I2803" i="4" s="1"/>
  <c r="J2803" i="4" s="1"/>
  <c r="L2803" i="4" s="1"/>
  <c r="R2804" i="4"/>
  <c r="I2804" i="4" s="1"/>
  <c r="J2804" i="4" s="1"/>
  <c r="L2804" i="4" s="1"/>
  <c r="R2805" i="4"/>
  <c r="I2805" i="4" s="1"/>
  <c r="J2805" i="4" s="1"/>
  <c r="L2805" i="4" s="1"/>
  <c r="R2806" i="4"/>
  <c r="I2806" i="4" s="1"/>
  <c r="J2806" i="4" s="1"/>
  <c r="L2806" i="4" s="1"/>
  <c r="R2807" i="4"/>
  <c r="I2807" i="4" s="1"/>
  <c r="J2807" i="4" s="1"/>
  <c r="L2807" i="4" s="1"/>
  <c r="R2808" i="4"/>
  <c r="I2808" i="4" s="1"/>
  <c r="J2808" i="4" s="1"/>
  <c r="L2808" i="4" s="1"/>
  <c r="R2809" i="4"/>
  <c r="I2809" i="4" s="1"/>
  <c r="J2809" i="4" s="1"/>
  <c r="L2809" i="4" s="1"/>
  <c r="R2810" i="4"/>
  <c r="I2810" i="4" s="1"/>
  <c r="J2810" i="4" s="1"/>
  <c r="L2810" i="4" s="1"/>
  <c r="R2811" i="4"/>
  <c r="I2811" i="4" s="1"/>
  <c r="J2811" i="4" s="1"/>
  <c r="L2811" i="4" s="1"/>
  <c r="R2812" i="4"/>
  <c r="I2812" i="4" s="1"/>
  <c r="J2812" i="4" s="1"/>
  <c r="L2812" i="4" s="1"/>
  <c r="R2813" i="4"/>
  <c r="I2813" i="4" s="1"/>
  <c r="J2813" i="4" s="1"/>
  <c r="L2813" i="4" s="1"/>
  <c r="R2814" i="4"/>
  <c r="I2814" i="4" s="1"/>
  <c r="J2814" i="4" s="1"/>
  <c r="L2814" i="4" s="1"/>
  <c r="R2815" i="4"/>
  <c r="I2815" i="4" s="1"/>
  <c r="J2815" i="4" s="1"/>
  <c r="L2815" i="4" s="1"/>
  <c r="R2816" i="4"/>
  <c r="I2816" i="4" s="1"/>
  <c r="J2816" i="4" s="1"/>
  <c r="L2816" i="4" s="1"/>
  <c r="R2817" i="4"/>
  <c r="I2817" i="4" s="1"/>
  <c r="J2817" i="4" s="1"/>
  <c r="L2817" i="4" s="1"/>
  <c r="R2818" i="4"/>
  <c r="I2818" i="4" s="1"/>
  <c r="J2818" i="4" s="1"/>
  <c r="L2818" i="4" s="1"/>
  <c r="R2819" i="4"/>
  <c r="I2819" i="4" s="1"/>
  <c r="J2819" i="4" s="1"/>
  <c r="L2819" i="4" s="1"/>
  <c r="R2820" i="4"/>
  <c r="I2820" i="4" s="1"/>
  <c r="J2820" i="4" s="1"/>
  <c r="L2820" i="4" s="1"/>
  <c r="R2821" i="4"/>
  <c r="I2821" i="4" s="1"/>
  <c r="J2821" i="4" s="1"/>
  <c r="L2821" i="4" s="1"/>
  <c r="R2822" i="4"/>
  <c r="I2822" i="4" s="1"/>
  <c r="J2822" i="4" s="1"/>
  <c r="L2822" i="4" s="1"/>
  <c r="R2823" i="4"/>
  <c r="I2823" i="4" s="1"/>
  <c r="J2823" i="4" s="1"/>
  <c r="L2823" i="4" s="1"/>
  <c r="R2824" i="4"/>
  <c r="I2824" i="4" s="1"/>
  <c r="J2824" i="4" s="1"/>
  <c r="L2824" i="4" s="1"/>
  <c r="R2825" i="4"/>
  <c r="I2825" i="4" s="1"/>
  <c r="J2825" i="4" s="1"/>
  <c r="L2825" i="4" s="1"/>
  <c r="R2826" i="4"/>
  <c r="I2826" i="4" s="1"/>
  <c r="J2826" i="4" s="1"/>
  <c r="L2826" i="4" s="1"/>
  <c r="R2827" i="4"/>
  <c r="I2827" i="4" s="1"/>
  <c r="J2827" i="4" s="1"/>
  <c r="L2827" i="4" s="1"/>
  <c r="R2828" i="4"/>
  <c r="I2828" i="4" s="1"/>
  <c r="J2828" i="4" s="1"/>
  <c r="L2828" i="4" s="1"/>
  <c r="R2829" i="4"/>
  <c r="I2829" i="4" s="1"/>
  <c r="J2829" i="4" s="1"/>
  <c r="L2829" i="4" s="1"/>
  <c r="R2830" i="4"/>
  <c r="I2830" i="4" s="1"/>
  <c r="J2830" i="4" s="1"/>
  <c r="L2830" i="4" s="1"/>
  <c r="R2831" i="4"/>
  <c r="I2831" i="4" s="1"/>
  <c r="J2831" i="4" s="1"/>
  <c r="L2831" i="4" s="1"/>
  <c r="R2832" i="4"/>
  <c r="I2832" i="4" s="1"/>
  <c r="J2832" i="4" s="1"/>
  <c r="L2832" i="4" s="1"/>
  <c r="R2833" i="4"/>
  <c r="I2833" i="4" s="1"/>
  <c r="J2833" i="4" s="1"/>
  <c r="L2833" i="4" s="1"/>
  <c r="R2834" i="4"/>
  <c r="I2834" i="4" s="1"/>
  <c r="J2834" i="4" s="1"/>
  <c r="L2834" i="4" s="1"/>
  <c r="R2835" i="4"/>
  <c r="I2835" i="4" s="1"/>
  <c r="J2835" i="4" s="1"/>
  <c r="L2835" i="4" s="1"/>
  <c r="R2836" i="4"/>
  <c r="I2836" i="4" s="1"/>
  <c r="J2836" i="4" s="1"/>
  <c r="L2836" i="4" s="1"/>
  <c r="R2837" i="4"/>
  <c r="I2837" i="4" s="1"/>
  <c r="J2837" i="4" s="1"/>
  <c r="L2837" i="4" s="1"/>
  <c r="R2838" i="4"/>
  <c r="I2838" i="4" s="1"/>
  <c r="J2838" i="4" s="1"/>
  <c r="L2838" i="4" s="1"/>
  <c r="R2839" i="4"/>
  <c r="I2839" i="4" s="1"/>
  <c r="J2839" i="4" s="1"/>
  <c r="L2839" i="4" s="1"/>
  <c r="R2840" i="4"/>
  <c r="I2840" i="4" s="1"/>
  <c r="J2840" i="4" s="1"/>
  <c r="L2840" i="4" s="1"/>
  <c r="R2841" i="4"/>
  <c r="I2841" i="4" s="1"/>
  <c r="J2841" i="4" s="1"/>
  <c r="L2841" i="4" s="1"/>
  <c r="R2842" i="4"/>
  <c r="I2842" i="4" s="1"/>
  <c r="J2842" i="4" s="1"/>
  <c r="L2842" i="4" s="1"/>
  <c r="R2843" i="4"/>
  <c r="I2843" i="4" s="1"/>
  <c r="J2843" i="4" s="1"/>
  <c r="L2843" i="4" s="1"/>
  <c r="R2844" i="4"/>
  <c r="I2844" i="4" s="1"/>
  <c r="J2844" i="4" s="1"/>
  <c r="L2844" i="4" s="1"/>
  <c r="R2845" i="4"/>
  <c r="I2845" i="4" s="1"/>
  <c r="J2845" i="4" s="1"/>
  <c r="L2845" i="4" s="1"/>
  <c r="R2846" i="4"/>
  <c r="I2846" i="4" s="1"/>
  <c r="J2846" i="4" s="1"/>
  <c r="L2846" i="4" s="1"/>
  <c r="R2847" i="4"/>
  <c r="I2847" i="4" s="1"/>
  <c r="J2847" i="4" s="1"/>
  <c r="L2847" i="4" s="1"/>
  <c r="R2848" i="4"/>
  <c r="I2848" i="4" s="1"/>
  <c r="J2848" i="4" s="1"/>
  <c r="L2848" i="4" s="1"/>
  <c r="R2849" i="4"/>
  <c r="I2849" i="4" s="1"/>
  <c r="J2849" i="4" s="1"/>
  <c r="L2849" i="4" s="1"/>
  <c r="R2850" i="4"/>
  <c r="I2850" i="4" s="1"/>
  <c r="J2850" i="4" s="1"/>
  <c r="L2850" i="4" s="1"/>
  <c r="R2851" i="4"/>
  <c r="I2851" i="4" s="1"/>
  <c r="J2851" i="4" s="1"/>
  <c r="L2851" i="4" s="1"/>
  <c r="R2852" i="4"/>
  <c r="I2852" i="4" s="1"/>
  <c r="J2852" i="4" s="1"/>
  <c r="L2852" i="4" s="1"/>
  <c r="R2853" i="4"/>
  <c r="I2853" i="4" s="1"/>
  <c r="J2853" i="4" s="1"/>
  <c r="L2853" i="4" s="1"/>
  <c r="R2854" i="4"/>
  <c r="I2854" i="4" s="1"/>
  <c r="J2854" i="4" s="1"/>
  <c r="L2854" i="4" s="1"/>
  <c r="R2855" i="4"/>
  <c r="I2855" i="4" s="1"/>
  <c r="J2855" i="4" s="1"/>
  <c r="L2855" i="4" s="1"/>
  <c r="R2856" i="4"/>
  <c r="I2856" i="4" s="1"/>
  <c r="J2856" i="4" s="1"/>
  <c r="L2856" i="4" s="1"/>
  <c r="R2857" i="4"/>
  <c r="I2857" i="4" s="1"/>
  <c r="J2857" i="4" s="1"/>
  <c r="L2857" i="4" s="1"/>
  <c r="R2858" i="4"/>
  <c r="I2858" i="4" s="1"/>
  <c r="J2858" i="4" s="1"/>
  <c r="L2858" i="4" s="1"/>
  <c r="R2859" i="4"/>
  <c r="I2859" i="4" s="1"/>
  <c r="J2859" i="4" s="1"/>
  <c r="L2859" i="4" s="1"/>
  <c r="R2860" i="4"/>
  <c r="I2860" i="4" s="1"/>
  <c r="J2860" i="4" s="1"/>
  <c r="L2860" i="4" s="1"/>
  <c r="R2861" i="4"/>
  <c r="I2861" i="4" s="1"/>
  <c r="J2861" i="4" s="1"/>
  <c r="L2861" i="4" s="1"/>
  <c r="R2862" i="4"/>
  <c r="I2862" i="4" s="1"/>
  <c r="J2862" i="4" s="1"/>
  <c r="L2862" i="4" s="1"/>
  <c r="R2863" i="4"/>
  <c r="I2863" i="4" s="1"/>
  <c r="J2863" i="4" s="1"/>
  <c r="L2863" i="4" s="1"/>
  <c r="R2864" i="4"/>
  <c r="I2864" i="4" s="1"/>
  <c r="J2864" i="4" s="1"/>
  <c r="L2864" i="4" s="1"/>
  <c r="R2865" i="4"/>
  <c r="I2865" i="4" s="1"/>
  <c r="J2865" i="4" s="1"/>
  <c r="L2865" i="4" s="1"/>
  <c r="R2866" i="4"/>
  <c r="I2866" i="4" s="1"/>
  <c r="J2866" i="4" s="1"/>
  <c r="L2866" i="4" s="1"/>
  <c r="R2867" i="4"/>
  <c r="I2867" i="4" s="1"/>
  <c r="J2867" i="4" s="1"/>
  <c r="L2867" i="4" s="1"/>
  <c r="R2868" i="4"/>
  <c r="I2868" i="4" s="1"/>
  <c r="J2868" i="4" s="1"/>
  <c r="L2868" i="4" s="1"/>
  <c r="R2869" i="4"/>
  <c r="I2869" i="4" s="1"/>
  <c r="J2869" i="4" s="1"/>
  <c r="L2869" i="4" s="1"/>
  <c r="R2870" i="4"/>
  <c r="I2870" i="4" s="1"/>
  <c r="J2870" i="4" s="1"/>
  <c r="L2870" i="4" s="1"/>
  <c r="R2871" i="4"/>
  <c r="I2871" i="4" s="1"/>
  <c r="J2871" i="4" s="1"/>
  <c r="L2871" i="4" s="1"/>
  <c r="R2872" i="4"/>
  <c r="I2872" i="4" s="1"/>
  <c r="J2872" i="4" s="1"/>
  <c r="L2872" i="4" s="1"/>
  <c r="R2873" i="4"/>
  <c r="I2873" i="4" s="1"/>
  <c r="J2873" i="4" s="1"/>
  <c r="L2873" i="4" s="1"/>
  <c r="R2874" i="4"/>
  <c r="I2874" i="4" s="1"/>
  <c r="J2874" i="4" s="1"/>
  <c r="L2874" i="4" s="1"/>
  <c r="R2875" i="4"/>
  <c r="I2875" i="4" s="1"/>
  <c r="J2875" i="4" s="1"/>
  <c r="L2875" i="4" s="1"/>
  <c r="R2876" i="4"/>
  <c r="I2876" i="4" s="1"/>
  <c r="J2876" i="4" s="1"/>
  <c r="L2876" i="4" s="1"/>
  <c r="R2877" i="4"/>
  <c r="I2877" i="4" s="1"/>
  <c r="J2877" i="4" s="1"/>
  <c r="L2877" i="4" s="1"/>
  <c r="R2878" i="4"/>
  <c r="I2878" i="4" s="1"/>
  <c r="J2878" i="4" s="1"/>
  <c r="L2878" i="4" s="1"/>
  <c r="R2879" i="4"/>
  <c r="I2879" i="4" s="1"/>
  <c r="J2879" i="4" s="1"/>
  <c r="L2879" i="4" s="1"/>
  <c r="R2880" i="4"/>
  <c r="I2880" i="4" s="1"/>
  <c r="J2880" i="4" s="1"/>
  <c r="L2880" i="4" s="1"/>
  <c r="R2881" i="4"/>
  <c r="I2881" i="4" s="1"/>
  <c r="J2881" i="4" s="1"/>
  <c r="L2881" i="4" s="1"/>
  <c r="R2882" i="4"/>
  <c r="I2882" i="4" s="1"/>
  <c r="J2882" i="4" s="1"/>
  <c r="L2882" i="4" s="1"/>
  <c r="R2883" i="4"/>
  <c r="I2883" i="4" s="1"/>
  <c r="J2883" i="4" s="1"/>
  <c r="L2883" i="4" s="1"/>
  <c r="R2884" i="4"/>
  <c r="I2884" i="4" s="1"/>
  <c r="J2884" i="4" s="1"/>
  <c r="L2884" i="4" s="1"/>
  <c r="R2885" i="4"/>
  <c r="I2885" i="4" s="1"/>
  <c r="J2885" i="4" s="1"/>
  <c r="L2885" i="4" s="1"/>
  <c r="R2886" i="4"/>
  <c r="I2886" i="4" s="1"/>
  <c r="J2886" i="4" s="1"/>
  <c r="L2886" i="4" s="1"/>
  <c r="R2887" i="4"/>
  <c r="I2887" i="4" s="1"/>
  <c r="J2887" i="4" s="1"/>
  <c r="L2887" i="4" s="1"/>
  <c r="R2888" i="4"/>
  <c r="I2888" i="4" s="1"/>
  <c r="J2888" i="4" s="1"/>
  <c r="L2888" i="4" s="1"/>
  <c r="R2889" i="4"/>
  <c r="I2889" i="4" s="1"/>
  <c r="J2889" i="4" s="1"/>
  <c r="L2889" i="4" s="1"/>
  <c r="R2890" i="4"/>
  <c r="I2890" i="4" s="1"/>
  <c r="J2890" i="4" s="1"/>
  <c r="L2890" i="4" s="1"/>
  <c r="R2891" i="4"/>
  <c r="I2891" i="4" s="1"/>
  <c r="J2891" i="4" s="1"/>
  <c r="L2891" i="4" s="1"/>
  <c r="R2892" i="4"/>
  <c r="I2892" i="4" s="1"/>
  <c r="J2892" i="4" s="1"/>
  <c r="L2892" i="4" s="1"/>
  <c r="R2893" i="4"/>
  <c r="I2893" i="4" s="1"/>
  <c r="J2893" i="4" s="1"/>
  <c r="L2893" i="4" s="1"/>
  <c r="R2894" i="4"/>
  <c r="I2894" i="4" s="1"/>
  <c r="J2894" i="4" s="1"/>
  <c r="L2894" i="4" s="1"/>
  <c r="R2895" i="4"/>
  <c r="I2895" i="4" s="1"/>
  <c r="J2895" i="4" s="1"/>
  <c r="L2895" i="4" s="1"/>
  <c r="R2896" i="4"/>
  <c r="I2896" i="4" s="1"/>
  <c r="J2896" i="4" s="1"/>
  <c r="L2896" i="4" s="1"/>
  <c r="R2897" i="4"/>
  <c r="I2897" i="4" s="1"/>
  <c r="J2897" i="4" s="1"/>
  <c r="L2897" i="4" s="1"/>
  <c r="R2898" i="4"/>
  <c r="I2898" i="4" s="1"/>
  <c r="J2898" i="4" s="1"/>
  <c r="L2898" i="4" s="1"/>
  <c r="R2899" i="4"/>
  <c r="I2899" i="4" s="1"/>
  <c r="J2899" i="4" s="1"/>
  <c r="L2899" i="4" s="1"/>
  <c r="R2900" i="4"/>
  <c r="I2900" i="4" s="1"/>
  <c r="J2900" i="4" s="1"/>
  <c r="L2900" i="4" s="1"/>
  <c r="R2901" i="4"/>
  <c r="I2901" i="4" s="1"/>
  <c r="J2901" i="4" s="1"/>
  <c r="L2901" i="4" s="1"/>
  <c r="R2902" i="4"/>
  <c r="I2902" i="4" s="1"/>
  <c r="J2902" i="4" s="1"/>
  <c r="L2902" i="4" s="1"/>
  <c r="R2903" i="4"/>
  <c r="I2903" i="4" s="1"/>
  <c r="J2903" i="4" s="1"/>
  <c r="L2903" i="4" s="1"/>
  <c r="R2904" i="4"/>
  <c r="I2904" i="4" s="1"/>
  <c r="J2904" i="4" s="1"/>
  <c r="L2904" i="4" s="1"/>
  <c r="R2905" i="4"/>
  <c r="I2905" i="4" s="1"/>
  <c r="J2905" i="4" s="1"/>
  <c r="L2905" i="4" s="1"/>
  <c r="R2906" i="4"/>
  <c r="I2906" i="4" s="1"/>
  <c r="J2906" i="4" s="1"/>
  <c r="L2906" i="4" s="1"/>
  <c r="R2907" i="4"/>
  <c r="I2907" i="4" s="1"/>
  <c r="J2907" i="4" s="1"/>
  <c r="L2907" i="4" s="1"/>
  <c r="R2908" i="4"/>
  <c r="I2908" i="4" s="1"/>
  <c r="J2908" i="4" s="1"/>
  <c r="L2908" i="4" s="1"/>
  <c r="R2909" i="4"/>
  <c r="I2909" i="4" s="1"/>
  <c r="J2909" i="4" s="1"/>
  <c r="L2909" i="4" s="1"/>
  <c r="R2910" i="4"/>
  <c r="I2910" i="4" s="1"/>
  <c r="J2910" i="4" s="1"/>
  <c r="L2910" i="4" s="1"/>
  <c r="R2911" i="4"/>
  <c r="I2911" i="4" s="1"/>
  <c r="J2911" i="4" s="1"/>
  <c r="L2911" i="4" s="1"/>
  <c r="R2912" i="4"/>
  <c r="I2912" i="4" s="1"/>
  <c r="J2912" i="4" s="1"/>
  <c r="L2912" i="4" s="1"/>
  <c r="R2913" i="4"/>
  <c r="I2913" i="4" s="1"/>
  <c r="J2913" i="4" s="1"/>
  <c r="L2913" i="4" s="1"/>
  <c r="R2914" i="4"/>
  <c r="I2914" i="4" s="1"/>
  <c r="J2914" i="4" s="1"/>
  <c r="L2914" i="4" s="1"/>
  <c r="R2915" i="4"/>
  <c r="I2915" i="4" s="1"/>
  <c r="J2915" i="4" s="1"/>
  <c r="L2915" i="4" s="1"/>
  <c r="R2916" i="4"/>
  <c r="I2916" i="4" s="1"/>
  <c r="J2916" i="4" s="1"/>
  <c r="L2916" i="4" s="1"/>
  <c r="R2917" i="4"/>
  <c r="I2917" i="4" s="1"/>
  <c r="J2917" i="4" s="1"/>
  <c r="L2917" i="4" s="1"/>
  <c r="R2918" i="4"/>
  <c r="I2918" i="4" s="1"/>
  <c r="J2918" i="4" s="1"/>
  <c r="L2918" i="4" s="1"/>
  <c r="R2919" i="4"/>
  <c r="I2919" i="4" s="1"/>
  <c r="J2919" i="4" s="1"/>
  <c r="L2919" i="4" s="1"/>
  <c r="R2920" i="4"/>
  <c r="I2920" i="4" s="1"/>
  <c r="J2920" i="4" s="1"/>
  <c r="L2920" i="4" s="1"/>
  <c r="R2921" i="4"/>
  <c r="I2921" i="4" s="1"/>
  <c r="J2921" i="4" s="1"/>
  <c r="L2921" i="4" s="1"/>
  <c r="R2922" i="4"/>
  <c r="I2922" i="4" s="1"/>
  <c r="J2922" i="4" s="1"/>
  <c r="L2922" i="4" s="1"/>
  <c r="R2923" i="4"/>
  <c r="I2923" i="4" s="1"/>
  <c r="J2923" i="4" s="1"/>
  <c r="L2923" i="4" s="1"/>
  <c r="R2924" i="4"/>
  <c r="I2924" i="4" s="1"/>
  <c r="J2924" i="4" s="1"/>
  <c r="L2924" i="4" s="1"/>
  <c r="R2925" i="4"/>
  <c r="I2925" i="4" s="1"/>
  <c r="J2925" i="4" s="1"/>
  <c r="L2925" i="4" s="1"/>
  <c r="R2926" i="4"/>
  <c r="I2926" i="4" s="1"/>
  <c r="J2926" i="4" s="1"/>
  <c r="L2926" i="4" s="1"/>
  <c r="R2927" i="4"/>
  <c r="I2927" i="4" s="1"/>
  <c r="J2927" i="4" s="1"/>
  <c r="L2927" i="4" s="1"/>
  <c r="R2928" i="4"/>
  <c r="I2928" i="4" s="1"/>
  <c r="J2928" i="4" s="1"/>
  <c r="L2928" i="4" s="1"/>
  <c r="R2929" i="4"/>
  <c r="I2929" i="4" s="1"/>
  <c r="J2929" i="4" s="1"/>
  <c r="L2929" i="4" s="1"/>
  <c r="R2930" i="4"/>
  <c r="I2930" i="4" s="1"/>
  <c r="J2930" i="4" s="1"/>
  <c r="L2930" i="4" s="1"/>
  <c r="R2931" i="4"/>
  <c r="I2931" i="4" s="1"/>
  <c r="J2931" i="4" s="1"/>
  <c r="L2931" i="4" s="1"/>
  <c r="R2932" i="4"/>
  <c r="I2932" i="4" s="1"/>
  <c r="J2932" i="4" s="1"/>
  <c r="L2932" i="4" s="1"/>
  <c r="R2933" i="4"/>
  <c r="I2933" i="4" s="1"/>
  <c r="J2933" i="4" s="1"/>
  <c r="L2933" i="4" s="1"/>
  <c r="R2934" i="4"/>
  <c r="I2934" i="4" s="1"/>
  <c r="J2934" i="4" s="1"/>
  <c r="L2934" i="4" s="1"/>
  <c r="R2935" i="4"/>
  <c r="I2935" i="4" s="1"/>
  <c r="J2935" i="4" s="1"/>
  <c r="L2935" i="4" s="1"/>
  <c r="R2936" i="4"/>
  <c r="I2936" i="4" s="1"/>
  <c r="J2936" i="4" s="1"/>
  <c r="L2936" i="4" s="1"/>
  <c r="R2937" i="4"/>
  <c r="I2937" i="4" s="1"/>
  <c r="J2937" i="4" s="1"/>
  <c r="L2937" i="4" s="1"/>
  <c r="R2938" i="4"/>
  <c r="I2938" i="4" s="1"/>
  <c r="J2938" i="4" s="1"/>
  <c r="L2938" i="4" s="1"/>
  <c r="R2939" i="4"/>
  <c r="I2939" i="4" s="1"/>
  <c r="J2939" i="4" s="1"/>
  <c r="L2939" i="4" s="1"/>
  <c r="R2940" i="4"/>
  <c r="I2940" i="4" s="1"/>
  <c r="J2940" i="4" s="1"/>
  <c r="L2940" i="4" s="1"/>
  <c r="R2941" i="4"/>
  <c r="I2941" i="4" s="1"/>
  <c r="J2941" i="4" s="1"/>
  <c r="L2941" i="4" s="1"/>
  <c r="R2942" i="4"/>
  <c r="I2942" i="4" s="1"/>
  <c r="J2942" i="4" s="1"/>
  <c r="L2942" i="4" s="1"/>
  <c r="R2943" i="4"/>
  <c r="I2943" i="4" s="1"/>
  <c r="J2943" i="4" s="1"/>
  <c r="L2943" i="4" s="1"/>
  <c r="R2944" i="4"/>
  <c r="I2944" i="4" s="1"/>
  <c r="J2944" i="4" s="1"/>
  <c r="L2944" i="4" s="1"/>
  <c r="R2945" i="4"/>
  <c r="I2945" i="4" s="1"/>
  <c r="J2945" i="4" s="1"/>
  <c r="L2945" i="4" s="1"/>
  <c r="R2946" i="4"/>
  <c r="I2946" i="4" s="1"/>
  <c r="J2946" i="4" s="1"/>
  <c r="L2946" i="4" s="1"/>
  <c r="R2947" i="4"/>
  <c r="I2947" i="4" s="1"/>
  <c r="J2947" i="4" s="1"/>
  <c r="L2947" i="4" s="1"/>
  <c r="R2948" i="4"/>
  <c r="I2948" i="4" s="1"/>
  <c r="J2948" i="4" s="1"/>
  <c r="L2948" i="4" s="1"/>
  <c r="R2949" i="4"/>
  <c r="I2949" i="4" s="1"/>
  <c r="J2949" i="4" s="1"/>
  <c r="L2949" i="4" s="1"/>
  <c r="R2950" i="4"/>
  <c r="I2950" i="4" s="1"/>
  <c r="J2950" i="4" s="1"/>
  <c r="L2950" i="4" s="1"/>
  <c r="R2951" i="4"/>
  <c r="I2951" i="4" s="1"/>
  <c r="J2951" i="4" s="1"/>
  <c r="L2951" i="4" s="1"/>
  <c r="R2952" i="4"/>
  <c r="I2952" i="4" s="1"/>
  <c r="J2952" i="4" s="1"/>
  <c r="L2952" i="4" s="1"/>
  <c r="R2953" i="4"/>
  <c r="I2953" i="4" s="1"/>
  <c r="J2953" i="4" s="1"/>
  <c r="L2953" i="4" s="1"/>
  <c r="R2954" i="4"/>
  <c r="I2954" i="4" s="1"/>
  <c r="J2954" i="4" s="1"/>
  <c r="L2954" i="4" s="1"/>
  <c r="R2955" i="4"/>
  <c r="I2955" i="4" s="1"/>
  <c r="J2955" i="4" s="1"/>
  <c r="L2955" i="4" s="1"/>
  <c r="R2956" i="4"/>
  <c r="I2956" i="4" s="1"/>
  <c r="J2956" i="4" s="1"/>
  <c r="L2956" i="4" s="1"/>
  <c r="R2957" i="4"/>
  <c r="I2957" i="4" s="1"/>
  <c r="J2957" i="4" s="1"/>
  <c r="L2957" i="4" s="1"/>
  <c r="R2958" i="4"/>
  <c r="I2958" i="4" s="1"/>
  <c r="J2958" i="4" s="1"/>
  <c r="L2958" i="4" s="1"/>
  <c r="R2959" i="4"/>
  <c r="I2959" i="4" s="1"/>
  <c r="J2959" i="4" s="1"/>
  <c r="L2959" i="4" s="1"/>
  <c r="R2960" i="4"/>
  <c r="I2960" i="4" s="1"/>
  <c r="J2960" i="4" s="1"/>
  <c r="L2960" i="4" s="1"/>
  <c r="R2961" i="4"/>
  <c r="I2961" i="4" s="1"/>
  <c r="J2961" i="4" s="1"/>
  <c r="L2961" i="4" s="1"/>
  <c r="R2962" i="4"/>
  <c r="I2962" i="4" s="1"/>
  <c r="J2962" i="4" s="1"/>
  <c r="L2962" i="4" s="1"/>
  <c r="R2963" i="4"/>
  <c r="I2963" i="4" s="1"/>
  <c r="J2963" i="4" s="1"/>
  <c r="L2963" i="4" s="1"/>
  <c r="R2964" i="4"/>
  <c r="I2964" i="4" s="1"/>
  <c r="J2964" i="4" s="1"/>
  <c r="L2964" i="4" s="1"/>
  <c r="R2965" i="4"/>
  <c r="I2965" i="4" s="1"/>
  <c r="J2965" i="4" s="1"/>
  <c r="L2965" i="4" s="1"/>
  <c r="R2966" i="4"/>
  <c r="I2966" i="4" s="1"/>
  <c r="J2966" i="4" s="1"/>
  <c r="L2966" i="4" s="1"/>
  <c r="R2967" i="4"/>
  <c r="I2967" i="4" s="1"/>
  <c r="J2967" i="4" s="1"/>
  <c r="L2967" i="4" s="1"/>
  <c r="R2968" i="4"/>
  <c r="I2968" i="4" s="1"/>
  <c r="J2968" i="4" s="1"/>
  <c r="L2968" i="4" s="1"/>
  <c r="R2969" i="4"/>
  <c r="I2969" i="4" s="1"/>
  <c r="J2969" i="4" s="1"/>
  <c r="L2969" i="4" s="1"/>
  <c r="R2970" i="4"/>
  <c r="I2970" i="4" s="1"/>
  <c r="J2970" i="4" s="1"/>
  <c r="L2970" i="4" s="1"/>
  <c r="R2971" i="4"/>
  <c r="I2971" i="4" s="1"/>
  <c r="J2971" i="4" s="1"/>
  <c r="L2971" i="4" s="1"/>
  <c r="R2972" i="4"/>
  <c r="I2972" i="4" s="1"/>
  <c r="J2972" i="4" s="1"/>
  <c r="L2972" i="4" s="1"/>
  <c r="R2973" i="4"/>
  <c r="I2973" i="4" s="1"/>
  <c r="J2973" i="4" s="1"/>
  <c r="L2973" i="4" s="1"/>
  <c r="R2974" i="4"/>
  <c r="I2974" i="4" s="1"/>
  <c r="J2974" i="4" s="1"/>
  <c r="L2974" i="4" s="1"/>
  <c r="R2975" i="4"/>
  <c r="I2975" i="4" s="1"/>
  <c r="J2975" i="4" s="1"/>
  <c r="L2975" i="4" s="1"/>
  <c r="R2976" i="4"/>
  <c r="I2976" i="4" s="1"/>
  <c r="J2976" i="4" s="1"/>
  <c r="L2976" i="4" s="1"/>
  <c r="R2977" i="4"/>
  <c r="I2977" i="4" s="1"/>
  <c r="J2977" i="4" s="1"/>
  <c r="L2977" i="4" s="1"/>
  <c r="R2978" i="4"/>
  <c r="I2978" i="4" s="1"/>
  <c r="J2978" i="4" s="1"/>
  <c r="L2978" i="4" s="1"/>
  <c r="R2979" i="4"/>
  <c r="I2979" i="4" s="1"/>
  <c r="J2979" i="4" s="1"/>
  <c r="L2979" i="4" s="1"/>
  <c r="R2980" i="4"/>
  <c r="I2980" i="4" s="1"/>
  <c r="J2980" i="4" s="1"/>
  <c r="L2980" i="4" s="1"/>
  <c r="R2981" i="4"/>
  <c r="I2981" i="4" s="1"/>
  <c r="J2981" i="4" s="1"/>
  <c r="L2981" i="4" s="1"/>
  <c r="R2982" i="4"/>
  <c r="I2982" i="4" s="1"/>
  <c r="J2982" i="4" s="1"/>
  <c r="L2982" i="4" s="1"/>
  <c r="R2983" i="4"/>
  <c r="I2983" i="4" s="1"/>
  <c r="J2983" i="4" s="1"/>
  <c r="L2983" i="4" s="1"/>
  <c r="R2984" i="4"/>
  <c r="I2984" i="4" s="1"/>
  <c r="J2984" i="4" s="1"/>
  <c r="L2984" i="4" s="1"/>
  <c r="R2985" i="4"/>
  <c r="I2985" i="4" s="1"/>
  <c r="J2985" i="4" s="1"/>
  <c r="L2985" i="4" s="1"/>
  <c r="R2986" i="4"/>
  <c r="I2986" i="4" s="1"/>
  <c r="J2986" i="4" s="1"/>
  <c r="L2986" i="4" s="1"/>
  <c r="R2987" i="4"/>
  <c r="I2987" i="4" s="1"/>
  <c r="J2987" i="4" s="1"/>
  <c r="L2987" i="4" s="1"/>
  <c r="R2988" i="4"/>
  <c r="I2988" i="4" s="1"/>
  <c r="J2988" i="4" s="1"/>
  <c r="L2988" i="4" s="1"/>
  <c r="R2989" i="4"/>
  <c r="I2989" i="4" s="1"/>
  <c r="J2989" i="4" s="1"/>
  <c r="L2989" i="4" s="1"/>
  <c r="R2990" i="4"/>
  <c r="I2990" i="4" s="1"/>
  <c r="J2990" i="4" s="1"/>
  <c r="L2990" i="4" s="1"/>
  <c r="R2991" i="4"/>
  <c r="I2991" i="4" s="1"/>
  <c r="J2991" i="4" s="1"/>
  <c r="L2991" i="4" s="1"/>
  <c r="R2992" i="4"/>
  <c r="I2992" i="4" s="1"/>
  <c r="J2992" i="4" s="1"/>
  <c r="L2992" i="4" s="1"/>
  <c r="R2993" i="4"/>
  <c r="I2993" i="4" s="1"/>
  <c r="J2993" i="4" s="1"/>
  <c r="L2993" i="4" s="1"/>
  <c r="R2994" i="4"/>
  <c r="I2994" i="4" s="1"/>
  <c r="J2994" i="4" s="1"/>
  <c r="L2994" i="4" s="1"/>
  <c r="R2995" i="4"/>
  <c r="I2995" i="4" s="1"/>
  <c r="J2995" i="4" s="1"/>
  <c r="L2995" i="4" s="1"/>
  <c r="R2996" i="4"/>
  <c r="I2996" i="4" s="1"/>
  <c r="J2996" i="4" s="1"/>
  <c r="L2996" i="4" s="1"/>
  <c r="R2997" i="4"/>
  <c r="I2997" i="4" s="1"/>
  <c r="J2997" i="4" s="1"/>
  <c r="L2997" i="4" s="1"/>
  <c r="R2998" i="4"/>
  <c r="I2998" i="4" s="1"/>
  <c r="J2998" i="4" s="1"/>
  <c r="L2998" i="4" s="1"/>
  <c r="R2999" i="4"/>
  <c r="I2999" i="4" s="1"/>
  <c r="J2999" i="4" s="1"/>
  <c r="L2999" i="4" s="1"/>
  <c r="R3000" i="4"/>
  <c r="I3000" i="4" s="1"/>
  <c r="J3000" i="4" s="1"/>
  <c r="L3000" i="4" s="1"/>
  <c r="R3001" i="4"/>
  <c r="I3001" i="4" s="1"/>
  <c r="J3001" i="4" s="1"/>
  <c r="L3001" i="4" s="1"/>
  <c r="R3002" i="4"/>
  <c r="I3002" i="4" s="1"/>
  <c r="J3002" i="4" s="1"/>
  <c r="L3002" i="4" s="1"/>
  <c r="R3003" i="4"/>
  <c r="I3003" i="4" s="1"/>
  <c r="J3003" i="4" s="1"/>
  <c r="L3003" i="4" s="1"/>
  <c r="R3004" i="4"/>
  <c r="I3004" i="4" s="1"/>
  <c r="J3004" i="4" s="1"/>
  <c r="L3004" i="4" s="1"/>
  <c r="R3005" i="4"/>
  <c r="I3005" i="4" s="1"/>
  <c r="J3005" i="4" s="1"/>
  <c r="L3005" i="4" s="1"/>
  <c r="R3006" i="4"/>
  <c r="I3006" i="4" s="1"/>
  <c r="J3006" i="4" s="1"/>
  <c r="L3006" i="4" s="1"/>
  <c r="R3007" i="4"/>
  <c r="I3007" i="4" s="1"/>
  <c r="J3007" i="4" s="1"/>
  <c r="L3007" i="4" s="1"/>
  <c r="R3008" i="4"/>
  <c r="I3008" i="4" s="1"/>
  <c r="J3008" i="4" s="1"/>
  <c r="L3008" i="4" s="1"/>
  <c r="R3009" i="4"/>
  <c r="I3009" i="4" s="1"/>
  <c r="J3009" i="4" s="1"/>
  <c r="L3009" i="4" s="1"/>
  <c r="R3010" i="4"/>
  <c r="I3010" i="4" s="1"/>
  <c r="J3010" i="4" s="1"/>
  <c r="L3010" i="4" s="1"/>
  <c r="R3011" i="4"/>
  <c r="I3011" i="4" s="1"/>
  <c r="J3011" i="4" s="1"/>
  <c r="L3011" i="4" s="1"/>
  <c r="R3012" i="4"/>
  <c r="I3012" i="4" s="1"/>
  <c r="J3012" i="4" s="1"/>
  <c r="L3012" i="4" s="1"/>
  <c r="R3013" i="4"/>
  <c r="I3013" i="4" s="1"/>
  <c r="J3013" i="4" s="1"/>
  <c r="L3013" i="4" s="1"/>
  <c r="R3014" i="4"/>
  <c r="I3014" i="4" s="1"/>
  <c r="J3014" i="4" s="1"/>
  <c r="L3014" i="4" s="1"/>
  <c r="R3015" i="4"/>
  <c r="I3015" i="4" s="1"/>
  <c r="J3015" i="4" s="1"/>
  <c r="L3015" i="4" s="1"/>
  <c r="R3016" i="4"/>
  <c r="I3016" i="4" s="1"/>
  <c r="J3016" i="4" s="1"/>
  <c r="L3016" i="4" s="1"/>
  <c r="R3017" i="4"/>
  <c r="I3017" i="4" s="1"/>
  <c r="J3017" i="4" s="1"/>
  <c r="L3017" i="4" s="1"/>
  <c r="R3018" i="4"/>
  <c r="I3018" i="4" s="1"/>
  <c r="J3018" i="4" s="1"/>
  <c r="L3018" i="4" s="1"/>
  <c r="R3019" i="4"/>
  <c r="I3019" i="4" s="1"/>
  <c r="J3019" i="4" s="1"/>
  <c r="L3019" i="4" s="1"/>
  <c r="R3020" i="4"/>
  <c r="I3020" i="4" s="1"/>
  <c r="J3020" i="4" s="1"/>
  <c r="L3020" i="4" s="1"/>
  <c r="R3021" i="4"/>
  <c r="I3021" i="4" s="1"/>
  <c r="J3021" i="4" s="1"/>
  <c r="L3021" i="4" s="1"/>
  <c r="R3022" i="4"/>
  <c r="I3022" i="4" s="1"/>
  <c r="J3022" i="4" s="1"/>
  <c r="L3022" i="4" s="1"/>
  <c r="R3023" i="4"/>
  <c r="I3023" i="4" s="1"/>
  <c r="J3023" i="4" s="1"/>
  <c r="L3023" i="4" s="1"/>
  <c r="R3024" i="4"/>
  <c r="I3024" i="4" s="1"/>
  <c r="J3024" i="4" s="1"/>
  <c r="L3024" i="4" s="1"/>
  <c r="R3025" i="4"/>
  <c r="I3025" i="4" s="1"/>
  <c r="J3025" i="4" s="1"/>
  <c r="L3025" i="4" s="1"/>
  <c r="R3026" i="4"/>
  <c r="I3026" i="4" s="1"/>
  <c r="J3026" i="4" s="1"/>
  <c r="L3026" i="4" s="1"/>
  <c r="R3027" i="4"/>
  <c r="I3027" i="4" s="1"/>
  <c r="J3027" i="4" s="1"/>
  <c r="L3027" i="4" s="1"/>
  <c r="R3028" i="4"/>
  <c r="I3028" i="4" s="1"/>
  <c r="J3028" i="4" s="1"/>
  <c r="L3028" i="4" s="1"/>
  <c r="R3029" i="4"/>
  <c r="I3029" i="4" s="1"/>
  <c r="J3029" i="4" s="1"/>
  <c r="L3029" i="4" s="1"/>
  <c r="R3030" i="4"/>
  <c r="I3030" i="4" s="1"/>
  <c r="J3030" i="4" s="1"/>
  <c r="L3030" i="4" s="1"/>
  <c r="R3031" i="4"/>
  <c r="I3031" i="4" s="1"/>
  <c r="J3031" i="4" s="1"/>
  <c r="L3031" i="4" s="1"/>
  <c r="R3032" i="4"/>
  <c r="I3032" i="4" s="1"/>
  <c r="J3032" i="4" s="1"/>
  <c r="L3032" i="4" s="1"/>
  <c r="R3033" i="4"/>
  <c r="I3033" i="4" s="1"/>
  <c r="J3033" i="4" s="1"/>
  <c r="L3033" i="4" s="1"/>
  <c r="R3034" i="4"/>
  <c r="I3034" i="4" s="1"/>
  <c r="J3034" i="4" s="1"/>
  <c r="L3034" i="4" s="1"/>
  <c r="R3035" i="4"/>
  <c r="I3035" i="4" s="1"/>
  <c r="J3035" i="4" s="1"/>
  <c r="L3035" i="4" s="1"/>
  <c r="R3036" i="4"/>
  <c r="I3036" i="4" s="1"/>
  <c r="J3036" i="4" s="1"/>
  <c r="L3036" i="4" s="1"/>
  <c r="R3037" i="4"/>
  <c r="I3037" i="4" s="1"/>
  <c r="J3037" i="4" s="1"/>
  <c r="L3037" i="4" s="1"/>
  <c r="R3038" i="4"/>
  <c r="I3038" i="4" s="1"/>
  <c r="J3038" i="4" s="1"/>
  <c r="L3038" i="4" s="1"/>
  <c r="R3039" i="4"/>
  <c r="I3039" i="4" s="1"/>
  <c r="J3039" i="4" s="1"/>
  <c r="L3039" i="4" s="1"/>
  <c r="R3040" i="4"/>
  <c r="I3040" i="4" s="1"/>
  <c r="J3040" i="4" s="1"/>
  <c r="L3040" i="4" s="1"/>
  <c r="R3041" i="4"/>
  <c r="I3041" i="4" s="1"/>
  <c r="J3041" i="4" s="1"/>
  <c r="L3041" i="4" s="1"/>
  <c r="R3042" i="4"/>
  <c r="I3042" i="4" s="1"/>
  <c r="J3042" i="4" s="1"/>
  <c r="L3042" i="4" s="1"/>
  <c r="R3043" i="4"/>
  <c r="I3043" i="4" s="1"/>
  <c r="J3043" i="4" s="1"/>
  <c r="L3043" i="4" s="1"/>
  <c r="R3044" i="4"/>
  <c r="I3044" i="4" s="1"/>
  <c r="J3044" i="4" s="1"/>
  <c r="L3044" i="4" s="1"/>
  <c r="R3045" i="4"/>
  <c r="I3045" i="4" s="1"/>
  <c r="J3045" i="4" s="1"/>
  <c r="L3045" i="4" s="1"/>
  <c r="R3046" i="4"/>
  <c r="I3046" i="4" s="1"/>
  <c r="J3046" i="4" s="1"/>
  <c r="L3046" i="4" s="1"/>
  <c r="R3047" i="4"/>
  <c r="I3047" i="4" s="1"/>
  <c r="J3047" i="4" s="1"/>
  <c r="L3047" i="4" s="1"/>
  <c r="R3048" i="4"/>
  <c r="I3048" i="4" s="1"/>
  <c r="J3048" i="4" s="1"/>
  <c r="L3048" i="4" s="1"/>
  <c r="R3049" i="4"/>
  <c r="I3049" i="4" s="1"/>
  <c r="J3049" i="4" s="1"/>
  <c r="L3049" i="4" s="1"/>
  <c r="R3050" i="4"/>
  <c r="I3050" i="4" s="1"/>
  <c r="J3050" i="4" s="1"/>
  <c r="L3050" i="4" s="1"/>
  <c r="R3051" i="4"/>
  <c r="I3051" i="4" s="1"/>
  <c r="J3051" i="4" s="1"/>
  <c r="L3051" i="4" s="1"/>
  <c r="R3052" i="4"/>
  <c r="I3052" i="4" s="1"/>
  <c r="J3052" i="4" s="1"/>
  <c r="L3052" i="4" s="1"/>
  <c r="R3053" i="4"/>
  <c r="I3053" i="4" s="1"/>
  <c r="J3053" i="4" s="1"/>
  <c r="L3053" i="4" s="1"/>
  <c r="R3054" i="4"/>
  <c r="I3054" i="4" s="1"/>
  <c r="J3054" i="4" s="1"/>
  <c r="L3054" i="4" s="1"/>
  <c r="R3055" i="4"/>
  <c r="I3055" i="4" s="1"/>
  <c r="J3055" i="4" s="1"/>
  <c r="L3055" i="4" s="1"/>
  <c r="R3056" i="4"/>
  <c r="I3056" i="4" s="1"/>
  <c r="J3056" i="4" s="1"/>
  <c r="L3056" i="4" s="1"/>
  <c r="R3057" i="4"/>
  <c r="I3057" i="4" s="1"/>
  <c r="J3057" i="4" s="1"/>
  <c r="L3057" i="4" s="1"/>
  <c r="R3058" i="4"/>
  <c r="I3058" i="4" s="1"/>
  <c r="J3058" i="4" s="1"/>
  <c r="L3058" i="4" s="1"/>
  <c r="R3059" i="4"/>
  <c r="I3059" i="4" s="1"/>
  <c r="J3059" i="4" s="1"/>
  <c r="L3059" i="4" s="1"/>
  <c r="R3060" i="4"/>
  <c r="I3060" i="4" s="1"/>
  <c r="J3060" i="4" s="1"/>
  <c r="L3060" i="4" s="1"/>
  <c r="R3061" i="4"/>
  <c r="I3061" i="4" s="1"/>
  <c r="J3061" i="4" s="1"/>
  <c r="L3061" i="4" s="1"/>
  <c r="R3062" i="4"/>
  <c r="I3062" i="4" s="1"/>
  <c r="J3062" i="4" s="1"/>
  <c r="L3062" i="4" s="1"/>
  <c r="R3063" i="4"/>
  <c r="I3063" i="4" s="1"/>
  <c r="J3063" i="4" s="1"/>
  <c r="L3063" i="4" s="1"/>
  <c r="R3064" i="4"/>
  <c r="I3064" i="4" s="1"/>
  <c r="J3064" i="4" s="1"/>
  <c r="L3064" i="4" s="1"/>
  <c r="R3065" i="4"/>
  <c r="I3065" i="4" s="1"/>
  <c r="J3065" i="4" s="1"/>
  <c r="L3065" i="4" s="1"/>
  <c r="R3066" i="4"/>
  <c r="I3066" i="4" s="1"/>
  <c r="J3066" i="4" s="1"/>
  <c r="L3066" i="4" s="1"/>
  <c r="R3067" i="4"/>
  <c r="I3067" i="4" s="1"/>
  <c r="J3067" i="4" s="1"/>
  <c r="L3067" i="4" s="1"/>
  <c r="R3068" i="4"/>
  <c r="I3068" i="4" s="1"/>
  <c r="J3068" i="4" s="1"/>
  <c r="L3068" i="4" s="1"/>
  <c r="R3069" i="4"/>
  <c r="I3069" i="4" s="1"/>
  <c r="J3069" i="4" s="1"/>
  <c r="L3069" i="4" s="1"/>
  <c r="R3070" i="4"/>
  <c r="I3070" i="4" s="1"/>
  <c r="J3070" i="4" s="1"/>
  <c r="L3070" i="4" s="1"/>
  <c r="R3071" i="4"/>
  <c r="I3071" i="4" s="1"/>
  <c r="J3071" i="4" s="1"/>
  <c r="L3071" i="4" s="1"/>
  <c r="R3072" i="4"/>
  <c r="I3072" i="4" s="1"/>
  <c r="J3072" i="4" s="1"/>
  <c r="L3072" i="4" s="1"/>
  <c r="R3073" i="4"/>
  <c r="I3073" i="4" s="1"/>
  <c r="J3073" i="4" s="1"/>
  <c r="L3073" i="4" s="1"/>
  <c r="R3074" i="4"/>
  <c r="I3074" i="4" s="1"/>
  <c r="J3074" i="4" s="1"/>
  <c r="L3074" i="4" s="1"/>
  <c r="R3075" i="4"/>
  <c r="I3075" i="4" s="1"/>
  <c r="J3075" i="4" s="1"/>
  <c r="L3075" i="4" s="1"/>
  <c r="R3076" i="4"/>
  <c r="I3076" i="4" s="1"/>
  <c r="J3076" i="4" s="1"/>
  <c r="L3076" i="4" s="1"/>
  <c r="R3077" i="4"/>
  <c r="I3077" i="4" s="1"/>
  <c r="J3077" i="4" s="1"/>
  <c r="L3077" i="4" s="1"/>
  <c r="R3078" i="4"/>
  <c r="I3078" i="4" s="1"/>
  <c r="J3078" i="4" s="1"/>
  <c r="L3078" i="4" s="1"/>
  <c r="R3079" i="4"/>
  <c r="I3079" i="4" s="1"/>
  <c r="J3079" i="4" s="1"/>
  <c r="L3079" i="4" s="1"/>
  <c r="R3080" i="4"/>
  <c r="I3080" i="4" s="1"/>
  <c r="J3080" i="4" s="1"/>
  <c r="L3080" i="4" s="1"/>
  <c r="R3081" i="4"/>
  <c r="I3081" i="4" s="1"/>
  <c r="J3081" i="4" s="1"/>
  <c r="L3081" i="4" s="1"/>
  <c r="R3082" i="4"/>
  <c r="I3082" i="4" s="1"/>
  <c r="J3082" i="4" s="1"/>
  <c r="L3082" i="4" s="1"/>
  <c r="R3083" i="4"/>
  <c r="I3083" i="4" s="1"/>
  <c r="J3083" i="4" s="1"/>
  <c r="L3083" i="4" s="1"/>
  <c r="R3084" i="4"/>
  <c r="I3084" i="4" s="1"/>
  <c r="J3084" i="4" s="1"/>
  <c r="L3084" i="4" s="1"/>
  <c r="R3085" i="4"/>
  <c r="I3085" i="4" s="1"/>
  <c r="J3085" i="4" s="1"/>
  <c r="L3085" i="4" s="1"/>
  <c r="R3086" i="4"/>
  <c r="I3086" i="4" s="1"/>
  <c r="J3086" i="4" s="1"/>
  <c r="L3086" i="4" s="1"/>
  <c r="R3087" i="4"/>
  <c r="I3087" i="4" s="1"/>
  <c r="J3087" i="4" s="1"/>
  <c r="L3087" i="4" s="1"/>
  <c r="R3088" i="4"/>
  <c r="I3088" i="4" s="1"/>
  <c r="J3088" i="4" s="1"/>
  <c r="L3088" i="4" s="1"/>
  <c r="R3089" i="4"/>
  <c r="I3089" i="4" s="1"/>
  <c r="J3089" i="4" s="1"/>
  <c r="L3089" i="4" s="1"/>
  <c r="R3090" i="4"/>
  <c r="I3090" i="4" s="1"/>
  <c r="J3090" i="4" s="1"/>
  <c r="L3090" i="4" s="1"/>
  <c r="R3091" i="4"/>
  <c r="I3091" i="4" s="1"/>
  <c r="J3091" i="4" s="1"/>
  <c r="L3091" i="4" s="1"/>
  <c r="R3092" i="4"/>
  <c r="I3092" i="4" s="1"/>
  <c r="J3092" i="4" s="1"/>
  <c r="L3092" i="4" s="1"/>
  <c r="R3093" i="4"/>
  <c r="I3093" i="4" s="1"/>
  <c r="J3093" i="4" s="1"/>
  <c r="L3093" i="4" s="1"/>
  <c r="R3094" i="4"/>
  <c r="I3094" i="4" s="1"/>
  <c r="J3094" i="4" s="1"/>
  <c r="L3094" i="4" s="1"/>
  <c r="R3095" i="4"/>
  <c r="I3095" i="4" s="1"/>
  <c r="J3095" i="4" s="1"/>
  <c r="L3095" i="4" s="1"/>
  <c r="R3096" i="4"/>
  <c r="I3096" i="4" s="1"/>
  <c r="J3096" i="4" s="1"/>
  <c r="L3096" i="4" s="1"/>
  <c r="R3097" i="4"/>
  <c r="I3097" i="4" s="1"/>
  <c r="J3097" i="4" s="1"/>
  <c r="L3097" i="4" s="1"/>
  <c r="R3098" i="4"/>
  <c r="I3098" i="4" s="1"/>
  <c r="J3098" i="4" s="1"/>
  <c r="L3098" i="4" s="1"/>
  <c r="R3099" i="4"/>
  <c r="I3099" i="4" s="1"/>
  <c r="J3099" i="4" s="1"/>
  <c r="L3099" i="4" s="1"/>
  <c r="R3100" i="4"/>
  <c r="I3100" i="4" s="1"/>
  <c r="J3100" i="4" s="1"/>
  <c r="L3100" i="4" s="1"/>
  <c r="R3101" i="4"/>
  <c r="I3101" i="4" s="1"/>
  <c r="J3101" i="4" s="1"/>
  <c r="L3101" i="4" s="1"/>
  <c r="R3102" i="4"/>
  <c r="I3102" i="4" s="1"/>
  <c r="J3102" i="4" s="1"/>
  <c r="L3102" i="4" s="1"/>
  <c r="R3103" i="4"/>
  <c r="I3103" i="4" s="1"/>
  <c r="J3103" i="4" s="1"/>
  <c r="L3103" i="4" s="1"/>
  <c r="R3104" i="4"/>
  <c r="I3104" i="4" s="1"/>
  <c r="J3104" i="4" s="1"/>
  <c r="L3104" i="4" s="1"/>
  <c r="R3105" i="4"/>
  <c r="I3105" i="4" s="1"/>
  <c r="J3105" i="4" s="1"/>
  <c r="L3105" i="4" s="1"/>
  <c r="R3106" i="4"/>
  <c r="I3106" i="4" s="1"/>
  <c r="J3106" i="4" s="1"/>
  <c r="L3106" i="4" s="1"/>
  <c r="R3107" i="4"/>
  <c r="I3107" i="4" s="1"/>
  <c r="J3107" i="4" s="1"/>
  <c r="L3107" i="4" s="1"/>
  <c r="R3108" i="4"/>
  <c r="I3108" i="4" s="1"/>
  <c r="J3108" i="4" s="1"/>
  <c r="L3108" i="4" s="1"/>
  <c r="R3109" i="4"/>
  <c r="I3109" i="4" s="1"/>
  <c r="J3109" i="4" s="1"/>
  <c r="L3109" i="4" s="1"/>
  <c r="R3110" i="4"/>
  <c r="I3110" i="4" s="1"/>
  <c r="J3110" i="4" s="1"/>
  <c r="L3110" i="4" s="1"/>
  <c r="R3111" i="4"/>
  <c r="I3111" i="4" s="1"/>
  <c r="J3111" i="4" s="1"/>
  <c r="L3111" i="4" s="1"/>
  <c r="R3112" i="4"/>
  <c r="I3112" i="4" s="1"/>
  <c r="J3112" i="4" s="1"/>
  <c r="L3112" i="4" s="1"/>
  <c r="R3113" i="4"/>
  <c r="I3113" i="4" s="1"/>
  <c r="J3113" i="4" s="1"/>
  <c r="L3113" i="4" s="1"/>
  <c r="R3114" i="4"/>
  <c r="I3114" i="4" s="1"/>
  <c r="J3114" i="4" s="1"/>
  <c r="L3114" i="4" s="1"/>
  <c r="R3115" i="4"/>
  <c r="I3115" i="4" s="1"/>
  <c r="J3115" i="4" s="1"/>
  <c r="L3115" i="4" s="1"/>
  <c r="R3116" i="4"/>
  <c r="I3116" i="4" s="1"/>
  <c r="J3116" i="4" s="1"/>
  <c r="L3116" i="4" s="1"/>
  <c r="R3117" i="4"/>
  <c r="I3117" i="4" s="1"/>
  <c r="J3117" i="4" s="1"/>
  <c r="L3117" i="4" s="1"/>
  <c r="R3118" i="4"/>
  <c r="I3118" i="4" s="1"/>
  <c r="J3118" i="4" s="1"/>
  <c r="L3118" i="4" s="1"/>
  <c r="R3119" i="4"/>
  <c r="I3119" i="4" s="1"/>
  <c r="J3119" i="4" s="1"/>
  <c r="L3119" i="4" s="1"/>
  <c r="R3120" i="4"/>
  <c r="I3120" i="4" s="1"/>
  <c r="J3120" i="4" s="1"/>
  <c r="L3120" i="4" s="1"/>
  <c r="R3121" i="4"/>
  <c r="I3121" i="4" s="1"/>
  <c r="J3121" i="4" s="1"/>
  <c r="L3121" i="4" s="1"/>
  <c r="R3122" i="4"/>
  <c r="I3122" i="4" s="1"/>
  <c r="J3122" i="4" s="1"/>
  <c r="L3122" i="4" s="1"/>
  <c r="R3123" i="4"/>
  <c r="I3123" i="4" s="1"/>
  <c r="J3123" i="4" s="1"/>
  <c r="L3123" i="4" s="1"/>
  <c r="R3124" i="4"/>
  <c r="I3124" i="4" s="1"/>
  <c r="J3124" i="4" s="1"/>
  <c r="L3124" i="4" s="1"/>
  <c r="R3125" i="4"/>
  <c r="I3125" i="4" s="1"/>
  <c r="J3125" i="4" s="1"/>
  <c r="L3125" i="4" s="1"/>
  <c r="R3126" i="4"/>
  <c r="I3126" i="4" s="1"/>
  <c r="J3126" i="4" s="1"/>
  <c r="L3126" i="4" s="1"/>
  <c r="R3127" i="4"/>
  <c r="I3127" i="4" s="1"/>
  <c r="J3127" i="4" s="1"/>
  <c r="L3127" i="4" s="1"/>
  <c r="R3128" i="4"/>
  <c r="I3128" i="4" s="1"/>
  <c r="J3128" i="4" s="1"/>
  <c r="L3128" i="4" s="1"/>
  <c r="R3129" i="4"/>
  <c r="I3129" i="4" s="1"/>
  <c r="J3129" i="4" s="1"/>
  <c r="L3129" i="4" s="1"/>
  <c r="R3130" i="4"/>
  <c r="I3130" i="4" s="1"/>
  <c r="J3130" i="4" s="1"/>
  <c r="L3130" i="4" s="1"/>
  <c r="R3131" i="4"/>
  <c r="I3131" i="4" s="1"/>
  <c r="J3131" i="4" s="1"/>
  <c r="L3131" i="4" s="1"/>
  <c r="R3132" i="4"/>
  <c r="I3132" i="4" s="1"/>
  <c r="J3132" i="4" s="1"/>
  <c r="L3132" i="4" s="1"/>
  <c r="R3133" i="4"/>
  <c r="I3133" i="4" s="1"/>
  <c r="J3133" i="4" s="1"/>
  <c r="L3133" i="4" s="1"/>
  <c r="R3134" i="4"/>
  <c r="I3134" i="4" s="1"/>
  <c r="J3134" i="4" s="1"/>
  <c r="L3134" i="4" s="1"/>
  <c r="R3135" i="4"/>
  <c r="I3135" i="4" s="1"/>
  <c r="J3135" i="4" s="1"/>
  <c r="L3135" i="4" s="1"/>
  <c r="R3136" i="4"/>
  <c r="I3136" i="4" s="1"/>
  <c r="J3136" i="4" s="1"/>
  <c r="L3136" i="4" s="1"/>
  <c r="R3137" i="4"/>
  <c r="I3137" i="4" s="1"/>
  <c r="J3137" i="4" s="1"/>
  <c r="L3137" i="4" s="1"/>
  <c r="R3138" i="4"/>
  <c r="I3138" i="4" s="1"/>
  <c r="J3138" i="4" s="1"/>
  <c r="L3138" i="4" s="1"/>
  <c r="R3139" i="4"/>
  <c r="I3139" i="4" s="1"/>
  <c r="J3139" i="4" s="1"/>
  <c r="L3139" i="4" s="1"/>
  <c r="R3140" i="4"/>
  <c r="I3140" i="4" s="1"/>
  <c r="J3140" i="4" s="1"/>
  <c r="L3140" i="4" s="1"/>
  <c r="R3141" i="4"/>
  <c r="I3141" i="4" s="1"/>
  <c r="J3141" i="4" s="1"/>
  <c r="L3141" i="4" s="1"/>
  <c r="R3142" i="4"/>
  <c r="I3142" i="4" s="1"/>
  <c r="J3142" i="4" s="1"/>
  <c r="L3142" i="4" s="1"/>
  <c r="R3143" i="4"/>
  <c r="I3143" i="4" s="1"/>
  <c r="J3143" i="4" s="1"/>
  <c r="L3143" i="4" s="1"/>
  <c r="R3144" i="4"/>
  <c r="I3144" i="4" s="1"/>
  <c r="J3144" i="4" s="1"/>
  <c r="L3144" i="4" s="1"/>
  <c r="R3145" i="4"/>
  <c r="I3145" i="4" s="1"/>
  <c r="J3145" i="4" s="1"/>
  <c r="L3145" i="4" s="1"/>
  <c r="R3146" i="4"/>
  <c r="I3146" i="4" s="1"/>
  <c r="J3146" i="4" s="1"/>
  <c r="L3146" i="4" s="1"/>
  <c r="R3147" i="4"/>
  <c r="I3147" i="4" s="1"/>
  <c r="J3147" i="4" s="1"/>
  <c r="L3147" i="4" s="1"/>
  <c r="R3148" i="4"/>
  <c r="I3148" i="4" s="1"/>
  <c r="J3148" i="4" s="1"/>
  <c r="L3148" i="4" s="1"/>
  <c r="R3149" i="4"/>
  <c r="I3149" i="4" s="1"/>
  <c r="J3149" i="4" s="1"/>
  <c r="L3149" i="4" s="1"/>
  <c r="R3150" i="4"/>
  <c r="I3150" i="4" s="1"/>
  <c r="J3150" i="4" s="1"/>
  <c r="L3150" i="4" s="1"/>
  <c r="R3151" i="4"/>
  <c r="I3151" i="4" s="1"/>
  <c r="J3151" i="4" s="1"/>
  <c r="L3151" i="4" s="1"/>
  <c r="R3152" i="4"/>
  <c r="I3152" i="4" s="1"/>
  <c r="J3152" i="4" s="1"/>
  <c r="L3152" i="4" s="1"/>
  <c r="R3153" i="4"/>
  <c r="I3153" i="4" s="1"/>
  <c r="J3153" i="4" s="1"/>
  <c r="L3153" i="4" s="1"/>
  <c r="R3154" i="4"/>
  <c r="I3154" i="4" s="1"/>
  <c r="J3154" i="4" s="1"/>
  <c r="L3154" i="4" s="1"/>
  <c r="R3155" i="4"/>
  <c r="I3155" i="4" s="1"/>
  <c r="J3155" i="4" s="1"/>
  <c r="L3155" i="4" s="1"/>
  <c r="R3156" i="4"/>
  <c r="I3156" i="4" s="1"/>
  <c r="J3156" i="4" s="1"/>
  <c r="L3156" i="4" s="1"/>
  <c r="R3157" i="4"/>
  <c r="I3157" i="4" s="1"/>
  <c r="J3157" i="4" s="1"/>
  <c r="L3157" i="4" s="1"/>
  <c r="R3158" i="4"/>
  <c r="I3158" i="4" s="1"/>
  <c r="J3158" i="4" s="1"/>
  <c r="L3158" i="4" s="1"/>
  <c r="R3159" i="4"/>
  <c r="I3159" i="4" s="1"/>
  <c r="J3159" i="4" s="1"/>
  <c r="L3159" i="4" s="1"/>
  <c r="R3160" i="4"/>
  <c r="I3160" i="4" s="1"/>
  <c r="J3160" i="4" s="1"/>
  <c r="L3160" i="4" s="1"/>
  <c r="R3161" i="4"/>
  <c r="I3161" i="4" s="1"/>
  <c r="J3161" i="4" s="1"/>
  <c r="L3161" i="4" s="1"/>
  <c r="R3162" i="4"/>
  <c r="I3162" i="4" s="1"/>
  <c r="J3162" i="4" s="1"/>
  <c r="L3162" i="4" s="1"/>
  <c r="R3163" i="4"/>
  <c r="I3163" i="4" s="1"/>
  <c r="J3163" i="4" s="1"/>
  <c r="L3163" i="4" s="1"/>
  <c r="R3164" i="4"/>
  <c r="I3164" i="4" s="1"/>
  <c r="J3164" i="4" s="1"/>
  <c r="L3164" i="4" s="1"/>
  <c r="R3165" i="4"/>
  <c r="I3165" i="4" s="1"/>
  <c r="J3165" i="4" s="1"/>
  <c r="L3165" i="4" s="1"/>
  <c r="R3166" i="4"/>
  <c r="I3166" i="4" s="1"/>
  <c r="J3166" i="4" s="1"/>
  <c r="L3166" i="4" s="1"/>
  <c r="R3167" i="4"/>
  <c r="I3167" i="4" s="1"/>
  <c r="J3167" i="4" s="1"/>
  <c r="L3167" i="4" s="1"/>
  <c r="R3168" i="4"/>
  <c r="I3168" i="4" s="1"/>
  <c r="J3168" i="4" s="1"/>
  <c r="L3168" i="4" s="1"/>
  <c r="R3169" i="4"/>
  <c r="I3169" i="4" s="1"/>
  <c r="J3169" i="4" s="1"/>
  <c r="L3169" i="4" s="1"/>
  <c r="R3170" i="4"/>
  <c r="I3170" i="4" s="1"/>
  <c r="J3170" i="4" s="1"/>
  <c r="L3170" i="4" s="1"/>
  <c r="R3171" i="4"/>
  <c r="I3171" i="4" s="1"/>
  <c r="J3171" i="4" s="1"/>
  <c r="L3171" i="4" s="1"/>
  <c r="R3172" i="4"/>
  <c r="I3172" i="4" s="1"/>
  <c r="J3172" i="4" s="1"/>
  <c r="L3172" i="4" s="1"/>
  <c r="R3173" i="4"/>
  <c r="I3173" i="4" s="1"/>
  <c r="J3173" i="4" s="1"/>
  <c r="L3173" i="4" s="1"/>
  <c r="R3174" i="4"/>
  <c r="I3174" i="4" s="1"/>
  <c r="J3174" i="4" s="1"/>
  <c r="L3174" i="4" s="1"/>
  <c r="R3175" i="4"/>
  <c r="I3175" i="4" s="1"/>
  <c r="J3175" i="4" s="1"/>
  <c r="L3175" i="4" s="1"/>
  <c r="R3176" i="4"/>
  <c r="I3176" i="4" s="1"/>
  <c r="J3176" i="4" s="1"/>
  <c r="L3176" i="4" s="1"/>
  <c r="R3177" i="4"/>
  <c r="I3177" i="4" s="1"/>
  <c r="J3177" i="4" s="1"/>
  <c r="L3177" i="4" s="1"/>
  <c r="R3178" i="4"/>
  <c r="I3178" i="4" s="1"/>
  <c r="J3178" i="4" s="1"/>
  <c r="L3178" i="4" s="1"/>
  <c r="R3179" i="4"/>
  <c r="I3179" i="4" s="1"/>
  <c r="J3179" i="4" s="1"/>
  <c r="L3179" i="4" s="1"/>
  <c r="R3180" i="4"/>
  <c r="I3180" i="4" s="1"/>
  <c r="J3180" i="4" s="1"/>
  <c r="L3180" i="4" s="1"/>
  <c r="R3181" i="4"/>
  <c r="I3181" i="4" s="1"/>
  <c r="J3181" i="4" s="1"/>
  <c r="L3181" i="4" s="1"/>
  <c r="R3182" i="4"/>
  <c r="I3182" i="4" s="1"/>
  <c r="J3182" i="4" s="1"/>
  <c r="L3182" i="4" s="1"/>
  <c r="R3183" i="4"/>
  <c r="I3183" i="4" s="1"/>
  <c r="J3183" i="4" s="1"/>
  <c r="L3183" i="4" s="1"/>
  <c r="R3184" i="4"/>
  <c r="I3184" i="4" s="1"/>
  <c r="J3184" i="4" s="1"/>
  <c r="L3184" i="4" s="1"/>
  <c r="R3185" i="4"/>
  <c r="I3185" i="4" s="1"/>
  <c r="J3185" i="4" s="1"/>
  <c r="L3185" i="4" s="1"/>
  <c r="R3186" i="4"/>
  <c r="I3186" i="4" s="1"/>
  <c r="J3186" i="4" s="1"/>
  <c r="L3186" i="4" s="1"/>
  <c r="R3187" i="4"/>
  <c r="I3187" i="4" s="1"/>
  <c r="J3187" i="4" s="1"/>
  <c r="L3187" i="4" s="1"/>
  <c r="R3188" i="4"/>
  <c r="I3188" i="4" s="1"/>
  <c r="J3188" i="4" s="1"/>
  <c r="L3188" i="4" s="1"/>
  <c r="R3189" i="4"/>
  <c r="I3189" i="4" s="1"/>
  <c r="J3189" i="4" s="1"/>
  <c r="L3189" i="4" s="1"/>
  <c r="R3190" i="4"/>
  <c r="I3190" i="4" s="1"/>
  <c r="J3190" i="4" s="1"/>
  <c r="L3190" i="4" s="1"/>
  <c r="R3191" i="4"/>
  <c r="I3191" i="4" s="1"/>
  <c r="J3191" i="4" s="1"/>
  <c r="L3191" i="4" s="1"/>
  <c r="R3192" i="4"/>
  <c r="I3192" i="4" s="1"/>
  <c r="J3192" i="4" s="1"/>
  <c r="L3192" i="4" s="1"/>
  <c r="R3193" i="4"/>
  <c r="I3193" i="4" s="1"/>
  <c r="J3193" i="4" s="1"/>
  <c r="L3193" i="4" s="1"/>
  <c r="R3194" i="4"/>
  <c r="I3194" i="4" s="1"/>
  <c r="J3194" i="4" s="1"/>
  <c r="L3194" i="4" s="1"/>
  <c r="R3195" i="4"/>
  <c r="I3195" i="4" s="1"/>
  <c r="J3195" i="4" s="1"/>
  <c r="L3195" i="4" s="1"/>
  <c r="R3196" i="4"/>
  <c r="I3196" i="4" s="1"/>
  <c r="J3196" i="4" s="1"/>
  <c r="L3196" i="4" s="1"/>
  <c r="R3197" i="4"/>
  <c r="I3197" i="4" s="1"/>
  <c r="J3197" i="4" s="1"/>
  <c r="L3197" i="4" s="1"/>
  <c r="R3198" i="4"/>
  <c r="I3198" i="4" s="1"/>
  <c r="J3198" i="4" s="1"/>
  <c r="L3198" i="4" s="1"/>
  <c r="R3199" i="4"/>
  <c r="I3199" i="4" s="1"/>
  <c r="J3199" i="4" s="1"/>
  <c r="L3199" i="4" s="1"/>
  <c r="R3200" i="4"/>
  <c r="I3200" i="4" s="1"/>
  <c r="J3200" i="4" s="1"/>
  <c r="L3200" i="4" s="1"/>
  <c r="R3201" i="4"/>
  <c r="I3201" i="4" s="1"/>
  <c r="J3201" i="4" s="1"/>
  <c r="L3201" i="4" s="1"/>
  <c r="R3202" i="4"/>
  <c r="I3202" i="4" s="1"/>
  <c r="J3202" i="4" s="1"/>
  <c r="L3202" i="4" s="1"/>
  <c r="R3203" i="4"/>
  <c r="I3203" i="4" s="1"/>
  <c r="J3203" i="4" s="1"/>
  <c r="L3203" i="4" s="1"/>
  <c r="R3204" i="4"/>
  <c r="I3204" i="4" s="1"/>
  <c r="J3204" i="4" s="1"/>
  <c r="L3204" i="4" s="1"/>
  <c r="R3205" i="4"/>
  <c r="I3205" i="4" s="1"/>
  <c r="J3205" i="4" s="1"/>
  <c r="L3205" i="4" s="1"/>
  <c r="R3206" i="4"/>
  <c r="I3206" i="4" s="1"/>
  <c r="J3206" i="4" s="1"/>
  <c r="L3206" i="4" s="1"/>
  <c r="R3207" i="4"/>
  <c r="I3207" i="4" s="1"/>
  <c r="J3207" i="4" s="1"/>
  <c r="L3207" i="4" s="1"/>
  <c r="R3208" i="4"/>
  <c r="I3208" i="4" s="1"/>
  <c r="J3208" i="4" s="1"/>
  <c r="L3208" i="4" s="1"/>
  <c r="R3209" i="4"/>
  <c r="I3209" i="4" s="1"/>
  <c r="J3209" i="4" s="1"/>
  <c r="L3209" i="4" s="1"/>
  <c r="R3210" i="4"/>
  <c r="I3210" i="4" s="1"/>
  <c r="J3210" i="4" s="1"/>
  <c r="L3210" i="4" s="1"/>
  <c r="R3211" i="4"/>
  <c r="I3211" i="4" s="1"/>
  <c r="J3211" i="4" s="1"/>
  <c r="L3211" i="4" s="1"/>
  <c r="R3212" i="4"/>
  <c r="I3212" i="4" s="1"/>
  <c r="J3212" i="4" s="1"/>
  <c r="L3212" i="4" s="1"/>
  <c r="R3213" i="4"/>
  <c r="I3213" i="4" s="1"/>
  <c r="J3213" i="4" s="1"/>
  <c r="L3213" i="4" s="1"/>
  <c r="R3214" i="4"/>
  <c r="I3214" i="4" s="1"/>
  <c r="J3214" i="4" s="1"/>
  <c r="L3214" i="4" s="1"/>
  <c r="R3215" i="4"/>
  <c r="I3215" i="4" s="1"/>
  <c r="J3215" i="4" s="1"/>
  <c r="L3215" i="4" s="1"/>
  <c r="R3216" i="4"/>
  <c r="I3216" i="4" s="1"/>
  <c r="J3216" i="4" s="1"/>
  <c r="L3216" i="4" s="1"/>
  <c r="R3217" i="4"/>
  <c r="I3217" i="4" s="1"/>
  <c r="J3217" i="4" s="1"/>
  <c r="L3217" i="4" s="1"/>
  <c r="R3218" i="4"/>
  <c r="I3218" i="4" s="1"/>
  <c r="J3218" i="4" s="1"/>
  <c r="L3218" i="4" s="1"/>
  <c r="R3219" i="4"/>
  <c r="I3219" i="4" s="1"/>
  <c r="J3219" i="4" s="1"/>
  <c r="L3219" i="4" s="1"/>
  <c r="R3220" i="4"/>
  <c r="I3220" i="4" s="1"/>
  <c r="J3220" i="4" s="1"/>
  <c r="L3220" i="4" s="1"/>
  <c r="R3221" i="4"/>
  <c r="I3221" i="4" s="1"/>
  <c r="J3221" i="4" s="1"/>
  <c r="L3221" i="4" s="1"/>
  <c r="R3222" i="4"/>
  <c r="I3222" i="4" s="1"/>
  <c r="J3222" i="4" s="1"/>
  <c r="L3222" i="4" s="1"/>
  <c r="R3223" i="4"/>
  <c r="I3223" i="4" s="1"/>
  <c r="J3223" i="4" s="1"/>
  <c r="L3223" i="4" s="1"/>
  <c r="R3224" i="4"/>
  <c r="I3224" i="4" s="1"/>
  <c r="J3224" i="4" s="1"/>
  <c r="L3224" i="4" s="1"/>
  <c r="R3225" i="4"/>
  <c r="I3225" i="4" s="1"/>
  <c r="J3225" i="4" s="1"/>
  <c r="L3225" i="4" s="1"/>
  <c r="R3226" i="4"/>
  <c r="I3226" i="4" s="1"/>
  <c r="J3226" i="4" s="1"/>
  <c r="L3226" i="4" s="1"/>
  <c r="R3227" i="4"/>
  <c r="I3227" i="4" s="1"/>
  <c r="J3227" i="4" s="1"/>
  <c r="L3227" i="4" s="1"/>
  <c r="R3228" i="4"/>
  <c r="I3228" i="4" s="1"/>
  <c r="J3228" i="4" s="1"/>
  <c r="L3228" i="4" s="1"/>
  <c r="R3229" i="4"/>
  <c r="I3229" i="4" s="1"/>
  <c r="J3229" i="4" s="1"/>
  <c r="L3229" i="4" s="1"/>
  <c r="R3230" i="4"/>
  <c r="I3230" i="4" s="1"/>
  <c r="J3230" i="4" s="1"/>
  <c r="L3230" i="4" s="1"/>
  <c r="R3231" i="4"/>
  <c r="I3231" i="4" s="1"/>
  <c r="J3231" i="4" s="1"/>
  <c r="L3231" i="4" s="1"/>
  <c r="R3232" i="4"/>
  <c r="I3232" i="4" s="1"/>
  <c r="J3232" i="4" s="1"/>
  <c r="L3232" i="4" s="1"/>
  <c r="R3233" i="4"/>
  <c r="I3233" i="4" s="1"/>
  <c r="J3233" i="4" s="1"/>
  <c r="L3233" i="4" s="1"/>
  <c r="R3234" i="4"/>
  <c r="I3234" i="4" s="1"/>
  <c r="J3234" i="4" s="1"/>
  <c r="L3234" i="4" s="1"/>
  <c r="R3235" i="4"/>
  <c r="I3235" i="4" s="1"/>
  <c r="J3235" i="4" s="1"/>
  <c r="L3235" i="4" s="1"/>
  <c r="R3236" i="4"/>
  <c r="I3236" i="4" s="1"/>
  <c r="J3236" i="4" s="1"/>
  <c r="L3236" i="4" s="1"/>
  <c r="R3237" i="4"/>
  <c r="I3237" i="4" s="1"/>
  <c r="J3237" i="4" s="1"/>
  <c r="L3237" i="4" s="1"/>
  <c r="R3238" i="4"/>
  <c r="I3238" i="4" s="1"/>
  <c r="J3238" i="4" s="1"/>
  <c r="L3238" i="4" s="1"/>
  <c r="R3239" i="4"/>
  <c r="I3239" i="4" s="1"/>
  <c r="J3239" i="4" s="1"/>
  <c r="L3239" i="4" s="1"/>
  <c r="R3240" i="4"/>
  <c r="I3240" i="4" s="1"/>
  <c r="J3240" i="4" s="1"/>
  <c r="L3240" i="4" s="1"/>
  <c r="R3241" i="4"/>
  <c r="I3241" i="4" s="1"/>
  <c r="J3241" i="4" s="1"/>
  <c r="L3241" i="4" s="1"/>
  <c r="R3242" i="4"/>
  <c r="I3242" i="4" s="1"/>
  <c r="J3242" i="4" s="1"/>
  <c r="L3242" i="4" s="1"/>
  <c r="R3243" i="4"/>
  <c r="I3243" i="4" s="1"/>
  <c r="J3243" i="4" s="1"/>
  <c r="L3243" i="4" s="1"/>
  <c r="R3244" i="4"/>
  <c r="I3244" i="4" s="1"/>
  <c r="J3244" i="4" s="1"/>
  <c r="L3244" i="4" s="1"/>
  <c r="R3245" i="4"/>
  <c r="I3245" i="4" s="1"/>
  <c r="J3245" i="4" s="1"/>
  <c r="L3245" i="4" s="1"/>
  <c r="R3246" i="4"/>
  <c r="I3246" i="4" s="1"/>
  <c r="J3246" i="4" s="1"/>
  <c r="L3246" i="4" s="1"/>
  <c r="R3247" i="4"/>
  <c r="I3247" i="4" s="1"/>
  <c r="J3247" i="4" s="1"/>
  <c r="L3247" i="4" s="1"/>
  <c r="R3248" i="4"/>
  <c r="I3248" i="4" s="1"/>
  <c r="J3248" i="4" s="1"/>
  <c r="L3248" i="4" s="1"/>
  <c r="R3249" i="4"/>
  <c r="I3249" i="4" s="1"/>
  <c r="J3249" i="4" s="1"/>
  <c r="L3249" i="4" s="1"/>
  <c r="R3250" i="4"/>
  <c r="I3250" i="4" s="1"/>
  <c r="J3250" i="4" s="1"/>
  <c r="L3250" i="4" s="1"/>
  <c r="R3251" i="4"/>
  <c r="I3251" i="4" s="1"/>
  <c r="J3251" i="4" s="1"/>
  <c r="L3251" i="4" s="1"/>
  <c r="R3252" i="4"/>
  <c r="I3252" i="4" s="1"/>
  <c r="J3252" i="4" s="1"/>
  <c r="L3252" i="4" s="1"/>
  <c r="R3253" i="4"/>
  <c r="I3253" i="4" s="1"/>
  <c r="J3253" i="4" s="1"/>
  <c r="L3253" i="4" s="1"/>
  <c r="R3254" i="4"/>
  <c r="I3254" i="4" s="1"/>
  <c r="J3254" i="4" s="1"/>
  <c r="L3254" i="4" s="1"/>
  <c r="R3255" i="4"/>
  <c r="I3255" i="4" s="1"/>
  <c r="J3255" i="4" s="1"/>
  <c r="L3255" i="4" s="1"/>
  <c r="R3256" i="4"/>
  <c r="I3256" i="4" s="1"/>
  <c r="J3256" i="4" s="1"/>
  <c r="L3256" i="4" s="1"/>
  <c r="R3257" i="4"/>
  <c r="I3257" i="4" s="1"/>
  <c r="J3257" i="4" s="1"/>
  <c r="L3257" i="4" s="1"/>
  <c r="R3258" i="4"/>
  <c r="I3258" i="4" s="1"/>
  <c r="J3258" i="4" s="1"/>
  <c r="L3258" i="4" s="1"/>
  <c r="R3259" i="4"/>
  <c r="I3259" i="4" s="1"/>
  <c r="J3259" i="4" s="1"/>
  <c r="L3259" i="4" s="1"/>
  <c r="R3260" i="4"/>
  <c r="I3260" i="4" s="1"/>
  <c r="J3260" i="4" s="1"/>
  <c r="L3260" i="4" s="1"/>
  <c r="R3261" i="4"/>
  <c r="I3261" i="4" s="1"/>
  <c r="J3261" i="4" s="1"/>
  <c r="L3261" i="4" s="1"/>
  <c r="R3262" i="4"/>
  <c r="I3262" i="4" s="1"/>
  <c r="J3262" i="4" s="1"/>
  <c r="L3262" i="4" s="1"/>
  <c r="R3263" i="4"/>
  <c r="I3263" i="4" s="1"/>
  <c r="J3263" i="4" s="1"/>
  <c r="L3263" i="4" s="1"/>
  <c r="R3264" i="4"/>
  <c r="I3264" i="4" s="1"/>
  <c r="J3264" i="4" s="1"/>
  <c r="L3264" i="4" s="1"/>
  <c r="R3265" i="4"/>
  <c r="I3265" i="4" s="1"/>
  <c r="J3265" i="4" s="1"/>
  <c r="L3265" i="4" s="1"/>
  <c r="R3266" i="4"/>
  <c r="I3266" i="4" s="1"/>
  <c r="J3266" i="4" s="1"/>
  <c r="L3266" i="4" s="1"/>
  <c r="R3267" i="4"/>
  <c r="I3267" i="4" s="1"/>
  <c r="J3267" i="4" s="1"/>
  <c r="L3267" i="4" s="1"/>
  <c r="R3268" i="4"/>
  <c r="I3268" i="4" s="1"/>
  <c r="J3268" i="4" s="1"/>
  <c r="L3268" i="4" s="1"/>
  <c r="R3269" i="4"/>
  <c r="I3269" i="4" s="1"/>
  <c r="J3269" i="4" s="1"/>
  <c r="L3269" i="4" s="1"/>
  <c r="R3270" i="4"/>
  <c r="I3270" i="4" s="1"/>
  <c r="J3270" i="4" s="1"/>
  <c r="L3270" i="4" s="1"/>
  <c r="R3271" i="4"/>
  <c r="I3271" i="4" s="1"/>
  <c r="J3271" i="4" s="1"/>
  <c r="L3271" i="4" s="1"/>
  <c r="R3272" i="4"/>
  <c r="I3272" i="4" s="1"/>
  <c r="J3272" i="4" s="1"/>
  <c r="L3272" i="4" s="1"/>
  <c r="R3273" i="4"/>
  <c r="I3273" i="4" s="1"/>
  <c r="J3273" i="4" s="1"/>
  <c r="L3273" i="4" s="1"/>
  <c r="R3274" i="4"/>
  <c r="I3274" i="4" s="1"/>
  <c r="J3274" i="4" s="1"/>
  <c r="L3274" i="4" s="1"/>
  <c r="R3275" i="4"/>
  <c r="I3275" i="4" s="1"/>
  <c r="J3275" i="4" s="1"/>
  <c r="L3275" i="4" s="1"/>
  <c r="R3276" i="4"/>
  <c r="I3276" i="4" s="1"/>
  <c r="J3276" i="4" s="1"/>
  <c r="L3276" i="4" s="1"/>
  <c r="R3277" i="4"/>
  <c r="I3277" i="4" s="1"/>
  <c r="J3277" i="4" s="1"/>
  <c r="L3277" i="4" s="1"/>
  <c r="R3278" i="4"/>
  <c r="I3278" i="4" s="1"/>
  <c r="J3278" i="4" s="1"/>
  <c r="L3278" i="4" s="1"/>
  <c r="R3279" i="4"/>
  <c r="I3279" i="4" s="1"/>
  <c r="J3279" i="4" s="1"/>
  <c r="L3279" i="4" s="1"/>
  <c r="R3280" i="4"/>
  <c r="I3280" i="4" s="1"/>
  <c r="J3280" i="4" s="1"/>
  <c r="L3280" i="4" s="1"/>
  <c r="R3281" i="4"/>
  <c r="I3281" i="4" s="1"/>
  <c r="J3281" i="4" s="1"/>
  <c r="L3281" i="4" s="1"/>
  <c r="R3282" i="4"/>
  <c r="I3282" i="4" s="1"/>
  <c r="J3282" i="4" s="1"/>
  <c r="L3282" i="4" s="1"/>
  <c r="R3283" i="4"/>
  <c r="I3283" i="4" s="1"/>
  <c r="J3283" i="4" s="1"/>
  <c r="L3283" i="4" s="1"/>
  <c r="R3284" i="4"/>
  <c r="I3284" i="4" s="1"/>
  <c r="J3284" i="4" s="1"/>
  <c r="L3284" i="4" s="1"/>
  <c r="R3285" i="4"/>
  <c r="I3285" i="4" s="1"/>
  <c r="J3285" i="4" s="1"/>
  <c r="L3285" i="4" s="1"/>
  <c r="R3286" i="4"/>
  <c r="I3286" i="4" s="1"/>
  <c r="J3286" i="4" s="1"/>
  <c r="L3286" i="4" s="1"/>
  <c r="R3287" i="4"/>
  <c r="I3287" i="4" s="1"/>
  <c r="J3287" i="4" s="1"/>
  <c r="L3287" i="4" s="1"/>
  <c r="R3288" i="4"/>
  <c r="I3288" i="4" s="1"/>
  <c r="J3288" i="4" s="1"/>
  <c r="L3288" i="4" s="1"/>
  <c r="R3289" i="4"/>
  <c r="I3289" i="4" s="1"/>
  <c r="J3289" i="4" s="1"/>
  <c r="L3289" i="4" s="1"/>
  <c r="R3290" i="4"/>
  <c r="I3290" i="4" s="1"/>
  <c r="J3290" i="4" s="1"/>
  <c r="L3290" i="4" s="1"/>
  <c r="R3291" i="4"/>
  <c r="I3291" i="4" s="1"/>
  <c r="J3291" i="4" s="1"/>
  <c r="L3291" i="4" s="1"/>
  <c r="R3292" i="4"/>
  <c r="I3292" i="4" s="1"/>
  <c r="J3292" i="4" s="1"/>
  <c r="L3292" i="4" s="1"/>
  <c r="R3293" i="4"/>
  <c r="I3293" i="4" s="1"/>
  <c r="J3293" i="4" s="1"/>
  <c r="L3293" i="4" s="1"/>
  <c r="R3294" i="4"/>
  <c r="I3294" i="4" s="1"/>
  <c r="J3294" i="4" s="1"/>
  <c r="L3294" i="4" s="1"/>
  <c r="R3295" i="4"/>
  <c r="I3295" i="4" s="1"/>
  <c r="J3295" i="4" s="1"/>
  <c r="L3295" i="4" s="1"/>
  <c r="R3296" i="4"/>
  <c r="I3296" i="4" s="1"/>
  <c r="J3296" i="4" s="1"/>
  <c r="L3296" i="4" s="1"/>
  <c r="R3297" i="4"/>
  <c r="I3297" i="4" s="1"/>
  <c r="J3297" i="4" s="1"/>
  <c r="L3297" i="4" s="1"/>
  <c r="R3298" i="4"/>
  <c r="I3298" i="4" s="1"/>
  <c r="J3298" i="4" s="1"/>
  <c r="L3298" i="4" s="1"/>
  <c r="R3299" i="4"/>
  <c r="I3299" i="4" s="1"/>
  <c r="J3299" i="4" s="1"/>
  <c r="L3299" i="4" s="1"/>
  <c r="R3300" i="4"/>
  <c r="I3300" i="4" s="1"/>
  <c r="J3300" i="4" s="1"/>
  <c r="L3300" i="4" s="1"/>
  <c r="R3301" i="4"/>
  <c r="I3301" i="4" s="1"/>
  <c r="J3301" i="4" s="1"/>
  <c r="L3301" i="4" s="1"/>
  <c r="R3302" i="4"/>
  <c r="I3302" i="4" s="1"/>
  <c r="J3302" i="4" s="1"/>
  <c r="L3302" i="4" s="1"/>
  <c r="R3303" i="4"/>
  <c r="I3303" i="4" s="1"/>
  <c r="J3303" i="4" s="1"/>
  <c r="L3303" i="4" s="1"/>
  <c r="R3304" i="4"/>
  <c r="I3304" i="4" s="1"/>
  <c r="J3304" i="4" s="1"/>
  <c r="L3304" i="4" s="1"/>
  <c r="R3305" i="4"/>
  <c r="I3305" i="4" s="1"/>
  <c r="J3305" i="4" s="1"/>
  <c r="L3305" i="4" s="1"/>
  <c r="R3306" i="4"/>
  <c r="I3306" i="4" s="1"/>
  <c r="J3306" i="4" s="1"/>
  <c r="L3306" i="4" s="1"/>
  <c r="R3307" i="4"/>
  <c r="I3307" i="4" s="1"/>
  <c r="J3307" i="4" s="1"/>
  <c r="L3307" i="4" s="1"/>
  <c r="R3308" i="4"/>
  <c r="I3308" i="4" s="1"/>
  <c r="J3308" i="4" s="1"/>
  <c r="L3308" i="4" s="1"/>
  <c r="R3309" i="4"/>
  <c r="I3309" i="4" s="1"/>
  <c r="J3309" i="4" s="1"/>
  <c r="L3309" i="4" s="1"/>
  <c r="R3310" i="4"/>
  <c r="I3310" i="4" s="1"/>
  <c r="J3310" i="4" s="1"/>
  <c r="L3310" i="4" s="1"/>
  <c r="R3311" i="4"/>
  <c r="I3311" i="4" s="1"/>
  <c r="J3311" i="4" s="1"/>
  <c r="L3311" i="4" s="1"/>
  <c r="R3312" i="4"/>
  <c r="I3312" i="4" s="1"/>
  <c r="J3312" i="4" s="1"/>
  <c r="L3312" i="4" s="1"/>
  <c r="R3313" i="4"/>
  <c r="I3313" i="4" s="1"/>
  <c r="J3313" i="4" s="1"/>
  <c r="L3313" i="4" s="1"/>
  <c r="R3314" i="4"/>
  <c r="I3314" i="4" s="1"/>
  <c r="J3314" i="4" s="1"/>
  <c r="L3314" i="4" s="1"/>
  <c r="R3315" i="4"/>
  <c r="I3315" i="4" s="1"/>
  <c r="J3315" i="4" s="1"/>
  <c r="L3315" i="4" s="1"/>
  <c r="R3316" i="4"/>
  <c r="I3316" i="4" s="1"/>
  <c r="J3316" i="4" s="1"/>
  <c r="L3316" i="4" s="1"/>
  <c r="R3317" i="4"/>
  <c r="I3317" i="4" s="1"/>
  <c r="J3317" i="4" s="1"/>
  <c r="L3317" i="4" s="1"/>
  <c r="R3318" i="4"/>
  <c r="I3318" i="4" s="1"/>
  <c r="J3318" i="4" s="1"/>
  <c r="L3318" i="4" s="1"/>
  <c r="R3319" i="4"/>
  <c r="I3319" i="4" s="1"/>
  <c r="J3319" i="4" s="1"/>
  <c r="L3319" i="4" s="1"/>
  <c r="R3320" i="4"/>
  <c r="I3320" i="4" s="1"/>
  <c r="J3320" i="4" s="1"/>
  <c r="L3320" i="4" s="1"/>
  <c r="R3321" i="4"/>
  <c r="I3321" i="4" s="1"/>
  <c r="J3321" i="4" s="1"/>
  <c r="L3321" i="4" s="1"/>
  <c r="R3322" i="4"/>
  <c r="I3322" i="4" s="1"/>
  <c r="J3322" i="4" s="1"/>
  <c r="L3322" i="4" s="1"/>
  <c r="R3323" i="4"/>
  <c r="I3323" i="4" s="1"/>
  <c r="J3323" i="4" s="1"/>
  <c r="L3323" i="4" s="1"/>
  <c r="R3324" i="4"/>
  <c r="I3324" i="4" s="1"/>
  <c r="J3324" i="4" s="1"/>
  <c r="L3324" i="4" s="1"/>
  <c r="R3325" i="4"/>
  <c r="I3325" i="4" s="1"/>
  <c r="J3325" i="4" s="1"/>
  <c r="L3325" i="4" s="1"/>
  <c r="R3326" i="4"/>
  <c r="I3326" i="4" s="1"/>
  <c r="J3326" i="4" s="1"/>
  <c r="L3326" i="4" s="1"/>
  <c r="R3327" i="4"/>
  <c r="I3327" i="4" s="1"/>
  <c r="J3327" i="4" s="1"/>
  <c r="L3327" i="4" s="1"/>
  <c r="R3328" i="4"/>
  <c r="I3328" i="4" s="1"/>
  <c r="J3328" i="4" s="1"/>
  <c r="L3328" i="4" s="1"/>
  <c r="R3329" i="4"/>
  <c r="I3329" i="4" s="1"/>
  <c r="J3329" i="4" s="1"/>
  <c r="L3329" i="4" s="1"/>
  <c r="R3330" i="4"/>
  <c r="I3330" i="4" s="1"/>
  <c r="J3330" i="4" s="1"/>
  <c r="L3330" i="4" s="1"/>
  <c r="R3331" i="4"/>
  <c r="I3331" i="4" s="1"/>
  <c r="J3331" i="4" s="1"/>
  <c r="L3331" i="4" s="1"/>
  <c r="R3332" i="4"/>
  <c r="I3332" i="4" s="1"/>
  <c r="J3332" i="4" s="1"/>
  <c r="L3332" i="4" s="1"/>
  <c r="R3333" i="4"/>
  <c r="I3333" i="4" s="1"/>
  <c r="J3333" i="4" s="1"/>
  <c r="L3333" i="4" s="1"/>
  <c r="R3334" i="4"/>
  <c r="I3334" i="4" s="1"/>
  <c r="J3334" i="4" s="1"/>
  <c r="L3334" i="4" s="1"/>
  <c r="R3335" i="4"/>
  <c r="I3335" i="4" s="1"/>
  <c r="J3335" i="4" s="1"/>
  <c r="L3335" i="4" s="1"/>
  <c r="R3336" i="4"/>
  <c r="I3336" i="4" s="1"/>
  <c r="J3336" i="4" s="1"/>
  <c r="L3336" i="4" s="1"/>
  <c r="R3337" i="4"/>
  <c r="I3337" i="4" s="1"/>
  <c r="J3337" i="4" s="1"/>
  <c r="L3337" i="4" s="1"/>
  <c r="R3338" i="4"/>
  <c r="I3338" i="4" s="1"/>
  <c r="J3338" i="4" s="1"/>
  <c r="L3338" i="4" s="1"/>
  <c r="R3339" i="4"/>
  <c r="I3339" i="4" s="1"/>
  <c r="J3339" i="4" s="1"/>
  <c r="L3339" i="4" s="1"/>
  <c r="R3340" i="4"/>
  <c r="I3340" i="4" s="1"/>
  <c r="J3340" i="4" s="1"/>
  <c r="L3340" i="4" s="1"/>
  <c r="R3341" i="4"/>
  <c r="I3341" i="4" s="1"/>
  <c r="J3341" i="4" s="1"/>
  <c r="L3341" i="4" s="1"/>
  <c r="R3342" i="4"/>
  <c r="I3342" i="4" s="1"/>
  <c r="J3342" i="4" s="1"/>
  <c r="L3342" i="4" s="1"/>
  <c r="R3343" i="4"/>
  <c r="I3343" i="4" s="1"/>
  <c r="J3343" i="4" s="1"/>
  <c r="L3343" i="4" s="1"/>
  <c r="R3344" i="4"/>
  <c r="I3344" i="4" s="1"/>
  <c r="J3344" i="4" s="1"/>
  <c r="L3344" i="4" s="1"/>
  <c r="R3345" i="4"/>
  <c r="I3345" i="4" s="1"/>
  <c r="J3345" i="4" s="1"/>
  <c r="L3345" i="4" s="1"/>
  <c r="R3346" i="4"/>
  <c r="I3346" i="4" s="1"/>
  <c r="J3346" i="4" s="1"/>
  <c r="L3346" i="4" s="1"/>
  <c r="R3347" i="4"/>
  <c r="I3347" i="4" s="1"/>
  <c r="J3347" i="4" s="1"/>
  <c r="L3347" i="4" s="1"/>
  <c r="R3348" i="4"/>
  <c r="I3348" i="4" s="1"/>
  <c r="J3348" i="4" s="1"/>
  <c r="L3348" i="4" s="1"/>
  <c r="R3349" i="4"/>
  <c r="I3349" i="4" s="1"/>
  <c r="J3349" i="4" s="1"/>
  <c r="L3349" i="4" s="1"/>
  <c r="R3350" i="4"/>
  <c r="I3350" i="4" s="1"/>
  <c r="J3350" i="4" s="1"/>
  <c r="L3350" i="4" s="1"/>
  <c r="R3351" i="4"/>
  <c r="I3351" i="4" s="1"/>
  <c r="J3351" i="4" s="1"/>
  <c r="L3351" i="4" s="1"/>
  <c r="R3352" i="4"/>
  <c r="I3352" i="4" s="1"/>
  <c r="J3352" i="4" s="1"/>
  <c r="L3352" i="4" s="1"/>
  <c r="R3353" i="4"/>
  <c r="I3353" i="4" s="1"/>
  <c r="J3353" i="4" s="1"/>
  <c r="L3353" i="4" s="1"/>
  <c r="R3354" i="4"/>
  <c r="I3354" i="4" s="1"/>
  <c r="J3354" i="4" s="1"/>
  <c r="L3354" i="4" s="1"/>
  <c r="R3355" i="4"/>
  <c r="I3355" i="4" s="1"/>
  <c r="J3355" i="4" s="1"/>
  <c r="L3355" i="4" s="1"/>
  <c r="R3356" i="4"/>
  <c r="I3356" i="4" s="1"/>
  <c r="J3356" i="4" s="1"/>
  <c r="L3356" i="4" s="1"/>
  <c r="R3357" i="4"/>
  <c r="I3357" i="4" s="1"/>
  <c r="J3357" i="4" s="1"/>
  <c r="L3357" i="4" s="1"/>
  <c r="R3358" i="4"/>
  <c r="I3358" i="4" s="1"/>
  <c r="J3358" i="4" s="1"/>
  <c r="L3358" i="4" s="1"/>
  <c r="R3359" i="4"/>
  <c r="I3359" i="4" s="1"/>
  <c r="J3359" i="4" s="1"/>
  <c r="L3359" i="4" s="1"/>
  <c r="R3360" i="4"/>
  <c r="I3360" i="4" s="1"/>
  <c r="J3360" i="4" s="1"/>
  <c r="L3360" i="4" s="1"/>
  <c r="R3361" i="4"/>
  <c r="I3361" i="4" s="1"/>
  <c r="J3361" i="4" s="1"/>
  <c r="L3361" i="4" s="1"/>
  <c r="R3362" i="4"/>
  <c r="I3362" i="4" s="1"/>
  <c r="J3362" i="4" s="1"/>
  <c r="L3362" i="4" s="1"/>
  <c r="R3363" i="4"/>
  <c r="I3363" i="4" s="1"/>
  <c r="J3363" i="4" s="1"/>
  <c r="L3363" i="4" s="1"/>
  <c r="R3364" i="4"/>
  <c r="I3364" i="4" s="1"/>
  <c r="J3364" i="4" s="1"/>
  <c r="L3364" i="4" s="1"/>
  <c r="R3365" i="4"/>
  <c r="I3365" i="4" s="1"/>
  <c r="J3365" i="4" s="1"/>
  <c r="L3365" i="4" s="1"/>
  <c r="R3366" i="4"/>
  <c r="I3366" i="4" s="1"/>
  <c r="J3366" i="4" s="1"/>
  <c r="L3366" i="4" s="1"/>
  <c r="R3367" i="4"/>
  <c r="I3367" i="4" s="1"/>
  <c r="J3367" i="4" s="1"/>
  <c r="L3367" i="4" s="1"/>
  <c r="R3368" i="4"/>
  <c r="I3368" i="4" s="1"/>
  <c r="J3368" i="4" s="1"/>
  <c r="L3368" i="4" s="1"/>
  <c r="R3369" i="4"/>
  <c r="I3369" i="4" s="1"/>
  <c r="J3369" i="4" s="1"/>
  <c r="L3369" i="4" s="1"/>
  <c r="R3370" i="4"/>
  <c r="I3370" i="4" s="1"/>
  <c r="J3370" i="4" s="1"/>
  <c r="L3370" i="4" s="1"/>
  <c r="R3371" i="4"/>
  <c r="I3371" i="4" s="1"/>
  <c r="J3371" i="4" s="1"/>
  <c r="L3371" i="4" s="1"/>
  <c r="R3372" i="4"/>
  <c r="I3372" i="4" s="1"/>
  <c r="J3372" i="4" s="1"/>
  <c r="L3372" i="4" s="1"/>
  <c r="R3373" i="4"/>
  <c r="I3373" i="4" s="1"/>
  <c r="J3373" i="4" s="1"/>
  <c r="L3373" i="4" s="1"/>
  <c r="R3374" i="4"/>
  <c r="I3374" i="4" s="1"/>
  <c r="J3374" i="4" s="1"/>
  <c r="L3374" i="4" s="1"/>
  <c r="R3375" i="4"/>
  <c r="I3375" i="4" s="1"/>
  <c r="J3375" i="4" s="1"/>
  <c r="L3375" i="4" s="1"/>
  <c r="R3376" i="4"/>
  <c r="I3376" i="4" s="1"/>
  <c r="J3376" i="4" s="1"/>
  <c r="L3376" i="4" s="1"/>
  <c r="R3377" i="4"/>
  <c r="I3377" i="4" s="1"/>
  <c r="J3377" i="4" s="1"/>
  <c r="L3377" i="4" s="1"/>
  <c r="R3378" i="4"/>
  <c r="I3378" i="4" s="1"/>
  <c r="J3378" i="4" s="1"/>
  <c r="L3378" i="4" s="1"/>
  <c r="R3379" i="4"/>
  <c r="I3379" i="4" s="1"/>
  <c r="J3379" i="4" s="1"/>
  <c r="L3379" i="4" s="1"/>
  <c r="R3380" i="4"/>
  <c r="I3380" i="4" s="1"/>
  <c r="J3380" i="4" s="1"/>
  <c r="L3380" i="4" s="1"/>
  <c r="R3381" i="4"/>
  <c r="I3381" i="4" s="1"/>
  <c r="J3381" i="4" s="1"/>
  <c r="L3381" i="4" s="1"/>
  <c r="R3382" i="4"/>
  <c r="I3382" i="4" s="1"/>
  <c r="J3382" i="4" s="1"/>
  <c r="L3382" i="4" s="1"/>
  <c r="R3383" i="4"/>
  <c r="I3383" i="4" s="1"/>
  <c r="J3383" i="4" s="1"/>
  <c r="L3383" i="4" s="1"/>
  <c r="R3384" i="4"/>
  <c r="I3384" i="4" s="1"/>
  <c r="J3384" i="4" s="1"/>
  <c r="L3384" i="4" s="1"/>
  <c r="R3385" i="4"/>
  <c r="I3385" i="4" s="1"/>
  <c r="J3385" i="4" s="1"/>
  <c r="L3385" i="4" s="1"/>
  <c r="R3386" i="4"/>
  <c r="I3386" i="4" s="1"/>
  <c r="J3386" i="4" s="1"/>
  <c r="L3386" i="4" s="1"/>
  <c r="R3387" i="4"/>
  <c r="I3387" i="4" s="1"/>
  <c r="J3387" i="4" s="1"/>
  <c r="L3387" i="4" s="1"/>
  <c r="R3388" i="4"/>
  <c r="I3388" i="4" s="1"/>
  <c r="J3388" i="4" s="1"/>
  <c r="L3388" i="4" s="1"/>
  <c r="R3389" i="4"/>
  <c r="I3389" i="4" s="1"/>
  <c r="J3389" i="4" s="1"/>
  <c r="L3389" i="4" s="1"/>
  <c r="R3390" i="4"/>
  <c r="I3390" i="4" s="1"/>
  <c r="J3390" i="4" s="1"/>
  <c r="L3390" i="4" s="1"/>
  <c r="R3391" i="4"/>
  <c r="I3391" i="4" s="1"/>
  <c r="J3391" i="4" s="1"/>
  <c r="L3391" i="4" s="1"/>
  <c r="R3392" i="4"/>
  <c r="I3392" i="4" s="1"/>
  <c r="J3392" i="4" s="1"/>
  <c r="L3392" i="4" s="1"/>
  <c r="R3393" i="4"/>
  <c r="I3393" i="4" s="1"/>
  <c r="J3393" i="4" s="1"/>
  <c r="L3393" i="4" s="1"/>
  <c r="R3394" i="4"/>
  <c r="I3394" i="4" s="1"/>
  <c r="J3394" i="4" s="1"/>
  <c r="L3394" i="4" s="1"/>
  <c r="R3395" i="4"/>
  <c r="I3395" i="4" s="1"/>
  <c r="J3395" i="4" s="1"/>
  <c r="L3395" i="4" s="1"/>
  <c r="R3396" i="4"/>
  <c r="I3396" i="4" s="1"/>
  <c r="J3396" i="4" s="1"/>
  <c r="L3396" i="4" s="1"/>
  <c r="R3397" i="4"/>
  <c r="I3397" i="4" s="1"/>
  <c r="J3397" i="4" s="1"/>
  <c r="L3397" i="4" s="1"/>
  <c r="R3398" i="4"/>
  <c r="I3398" i="4" s="1"/>
  <c r="J3398" i="4" s="1"/>
  <c r="L3398" i="4" s="1"/>
  <c r="R3399" i="4"/>
  <c r="I3399" i="4" s="1"/>
  <c r="J3399" i="4" s="1"/>
  <c r="L3399" i="4" s="1"/>
  <c r="R3400" i="4"/>
  <c r="I3400" i="4" s="1"/>
  <c r="J3400" i="4" s="1"/>
  <c r="L3400" i="4" s="1"/>
  <c r="R3401" i="4"/>
  <c r="I3401" i="4" s="1"/>
  <c r="J3401" i="4" s="1"/>
  <c r="L3401" i="4" s="1"/>
  <c r="R3402" i="4"/>
  <c r="I3402" i="4" s="1"/>
  <c r="J3402" i="4" s="1"/>
  <c r="L3402" i="4" s="1"/>
  <c r="R3403" i="4"/>
  <c r="I3403" i="4" s="1"/>
  <c r="J3403" i="4" s="1"/>
  <c r="L3403" i="4" s="1"/>
  <c r="R3404" i="4"/>
  <c r="I3404" i="4" s="1"/>
  <c r="J3404" i="4" s="1"/>
  <c r="L3404" i="4" s="1"/>
  <c r="R3405" i="4"/>
  <c r="I3405" i="4" s="1"/>
  <c r="J3405" i="4" s="1"/>
  <c r="L3405" i="4" s="1"/>
  <c r="R3406" i="4"/>
  <c r="I3406" i="4" s="1"/>
  <c r="J3406" i="4" s="1"/>
  <c r="L3406" i="4" s="1"/>
  <c r="R3407" i="4"/>
  <c r="I3407" i="4" s="1"/>
  <c r="J3407" i="4" s="1"/>
  <c r="L3407" i="4" s="1"/>
  <c r="R3408" i="4"/>
  <c r="I3408" i="4" s="1"/>
  <c r="J3408" i="4" s="1"/>
  <c r="L3408" i="4" s="1"/>
  <c r="R3409" i="4"/>
  <c r="I3409" i="4" s="1"/>
  <c r="J3409" i="4" s="1"/>
  <c r="L3409" i="4" s="1"/>
  <c r="R3410" i="4"/>
  <c r="I3410" i="4" s="1"/>
  <c r="J3410" i="4" s="1"/>
  <c r="L3410" i="4" s="1"/>
  <c r="R3411" i="4"/>
  <c r="I3411" i="4" s="1"/>
  <c r="J3411" i="4" s="1"/>
  <c r="L3411" i="4" s="1"/>
  <c r="R3412" i="4"/>
  <c r="I3412" i="4" s="1"/>
  <c r="J3412" i="4" s="1"/>
  <c r="L3412" i="4" s="1"/>
  <c r="R3413" i="4"/>
  <c r="I3413" i="4" s="1"/>
  <c r="J3413" i="4" s="1"/>
  <c r="L3413" i="4" s="1"/>
  <c r="R3414" i="4"/>
  <c r="I3414" i="4" s="1"/>
  <c r="J3414" i="4" s="1"/>
  <c r="L3414" i="4" s="1"/>
  <c r="R3415" i="4"/>
  <c r="I3415" i="4" s="1"/>
  <c r="J3415" i="4" s="1"/>
  <c r="L3415" i="4" s="1"/>
  <c r="R3416" i="4"/>
  <c r="I3416" i="4" s="1"/>
  <c r="J3416" i="4" s="1"/>
  <c r="L3416" i="4" s="1"/>
  <c r="R3417" i="4"/>
  <c r="I3417" i="4" s="1"/>
  <c r="J3417" i="4" s="1"/>
  <c r="L3417" i="4" s="1"/>
  <c r="R3418" i="4"/>
  <c r="I3418" i="4" s="1"/>
  <c r="J3418" i="4" s="1"/>
  <c r="L3418" i="4" s="1"/>
  <c r="R3419" i="4"/>
  <c r="I3419" i="4" s="1"/>
  <c r="J3419" i="4" s="1"/>
  <c r="L3419" i="4" s="1"/>
  <c r="R3420" i="4"/>
  <c r="I3420" i="4" s="1"/>
  <c r="J3420" i="4" s="1"/>
  <c r="L3420" i="4" s="1"/>
  <c r="R3421" i="4"/>
  <c r="I3421" i="4" s="1"/>
  <c r="J3421" i="4" s="1"/>
  <c r="L3421" i="4" s="1"/>
  <c r="R3422" i="4"/>
  <c r="I3422" i="4" s="1"/>
  <c r="J3422" i="4" s="1"/>
  <c r="L3422" i="4" s="1"/>
  <c r="R3423" i="4"/>
  <c r="I3423" i="4" s="1"/>
  <c r="J3423" i="4" s="1"/>
  <c r="L3423" i="4" s="1"/>
  <c r="R3424" i="4"/>
  <c r="I3424" i="4" s="1"/>
  <c r="J3424" i="4" s="1"/>
  <c r="L3424" i="4" s="1"/>
  <c r="R3425" i="4"/>
  <c r="I3425" i="4" s="1"/>
  <c r="J3425" i="4" s="1"/>
  <c r="L3425" i="4" s="1"/>
  <c r="R3426" i="4"/>
  <c r="I3426" i="4" s="1"/>
  <c r="J3426" i="4" s="1"/>
  <c r="L3426" i="4" s="1"/>
  <c r="R3427" i="4"/>
  <c r="I3427" i="4" s="1"/>
  <c r="J3427" i="4" s="1"/>
  <c r="L3427" i="4" s="1"/>
  <c r="R3428" i="4"/>
  <c r="I3428" i="4" s="1"/>
  <c r="J3428" i="4" s="1"/>
  <c r="L3428" i="4" s="1"/>
  <c r="R3429" i="4"/>
  <c r="I3429" i="4" s="1"/>
  <c r="J3429" i="4" s="1"/>
  <c r="L3429" i="4" s="1"/>
  <c r="R3430" i="4"/>
  <c r="I3430" i="4" s="1"/>
  <c r="J3430" i="4" s="1"/>
  <c r="L3430" i="4" s="1"/>
  <c r="R3431" i="4"/>
  <c r="I3431" i="4" s="1"/>
  <c r="J3431" i="4" s="1"/>
  <c r="L3431" i="4" s="1"/>
  <c r="R3432" i="4"/>
  <c r="I3432" i="4" s="1"/>
  <c r="J3432" i="4" s="1"/>
  <c r="L3432" i="4" s="1"/>
  <c r="R3433" i="4"/>
  <c r="I3433" i="4" s="1"/>
  <c r="J3433" i="4" s="1"/>
  <c r="L3433" i="4" s="1"/>
  <c r="R3434" i="4"/>
  <c r="I3434" i="4" s="1"/>
  <c r="J3434" i="4" s="1"/>
  <c r="L3434" i="4" s="1"/>
  <c r="R3435" i="4"/>
  <c r="I3435" i="4" s="1"/>
  <c r="J3435" i="4" s="1"/>
  <c r="L3435" i="4" s="1"/>
  <c r="R3436" i="4"/>
  <c r="I3436" i="4" s="1"/>
  <c r="J3436" i="4" s="1"/>
  <c r="L3436" i="4" s="1"/>
  <c r="R3437" i="4"/>
  <c r="I3437" i="4" s="1"/>
  <c r="J3437" i="4" s="1"/>
  <c r="L3437" i="4" s="1"/>
  <c r="R3438" i="4"/>
  <c r="I3438" i="4" s="1"/>
  <c r="J3438" i="4" s="1"/>
  <c r="L3438" i="4" s="1"/>
  <c r="R3439" i="4"/>
  <c r="I3439" i="4" s="1"/>
  <c r="J3439" i="4" s="1"/>
  <c r="L3439" i="4" s="1"/>
  <c r="R3440" i="4"/>
  <c r="I3440" i="4" s="1"/>
  <c r="J3440" i="4" s="1"/>
  <c r="L3440" i="4" s="1"/>
  <c r="R3441" i="4"/>
  <c r="I3441" i="4" s="1"/>
  <c r="J3441" i="4" s="1"/>
  <c r="L3441" i="4" s="1"/>
  <c r="R3442" i="4"/>
  <c r="I3442" i="4" s="1"/>
  <c r="J3442" i="4" s="1"/>
  <c r="L3442" i="4" s="1"/>
  <c r="R3443" i="4"/>
  <c r="I3443" i="4" s="1"/>
  <c r="J3443" i="4" s="1"/>
  <c r="L3443" i="4" s="1"/>
  <c r="R3444" i="4"/>
  <c r="I3444" i="4" s="1"/>
  <c r="J3444" i="4" s="1"/>
  <c r="L3444" i="4" s="1"/>
  <c r="R3445" i="4"/>
  <c r="I3445" i="4" s="1"/>
  <c r="J3445" i="4" s="1"/>
  <c r="L3445" i="4" s="1"/>
  <c r="R3446" i="4"/>
  <c r="I3446" i="4" s="1"/>
  <c r="J3446" i="4" s="1"/>
  <c r="L3446" i="4" s="1"/>
  <c r="R3447" i="4"/>
  <c r="I3447" i="4" s="1"/>
  <c r="J3447" i="4" s="1"/>
  <c r="L3447" i="4" s="1"/>
  <c r="R3448" i="4"/>
  <c r="I3448" i="4" s="1"/>
  <c r="J3448" i="4" s="1"/>
  <c r="L3448" i="4" s="1"/>
  <c r="R3449" i="4"/>
  <c r="I3449" i="4" s="1"/>
  <c r="J3449" i="4" s="1"/>
  <c r="L3449" i="4" s="1"/>
  <c r="R3450" i="4"/>
  <c r="I3450" i="4" s="1"/>
  <c r="J3450" i="4" s="1"/>
  <c r="L3450" i="4" s="1"/>
  <c r="R3451" i="4"/>
  <c r="I3451" i="4" s="1"/>
  <c r="J3451" i="4" s="1"/>
  <c r="L3451" i="4" s="1"/>
  <c r="R3452" i="4"/>
  <c r="I3452" i="4" s="1"/>
  <c r="J3452" i="4" s="1"/>
  <c r="L3452" i="4" s="1"/>
  <c r="R3453" i="4"/>
  <c r="I3453" i="4" s="1"/>
  <c r="J3453" i="4" s="1"/>
  <c r="L3453" i="4" s="1"/>
  <c r="R3454" i="4"/>
  <c r="I3454" i="4" s="1"/>
  <c r="J3454" i="4" s="1"/>
  <c r="L3454" i="4" s="1"/>
  <c r="R3455" i="4"/>
  <c r="I3455" i="4" s="1"/>
  <c r="J3455" i="4" s="1"/>
  <c r="L3455" i="4" s="1"/>
  <c r="R3456" i="4"/>
  <c r="I3456" i="4" s="1"/>
  <c r="J3456" i="4" s="1"/>
  <c r="L3456" i="4" s="1"/>
  <c r="R3457" i="4"/>
  <c r="I3457" i="4" s="1"/>
  <c r="J3457" i="4" s="1"/>
  <c r="L3457" i="4" s="1"/>
  <c r="R3458" i="4"/>
  <c r="I3458" i="4" s="1"/>
  <c r="J3458" i="4" s="1"/>
  <c r="L3458" i="4" s="1"/>
  <c r="R3459" i="4"/>
  <c r="I3459" i="4" s="1"/>
  <c r="J3459" i="4" s="1"/>
  <c r="L3459" i="4" s="1"/>
  <c r="R3460" i="4"/>
  <c r="I3460" i="4" s="1"/>
  <c r="J3460" i="4" s="1"/>
  <c r="L3460" i="4" s="1"/>
  <c r="R3461" i="4"/>
  <c r="I3461" i="4" s="1"/>
  <c r="J3461" i="4" s="1"/>
  <c r="L3461" i="4" s="1"/>
  <c r="R3462" i="4"/>
  <c r="I3462" i="4" s="1"/>
  <c r="J3462" i="4" s="1"/>
  <c r="L3462" i="4" s="1"/>
  <c r="R3463" i="4"/>
  <c r="I3463" i="4" s="1"/>
  <c r="J3463" i="4" s="1"/>
  <c r="L3463" i="4" s="1"/>
  <c r="R3464" i="4"/>
  <c r="I3464" i="4" s="1"/>
  <c r="J3464" i="4" s="1"/>
  <c r="L3464" i="4" s="1"/>
  <c r="R3465" i="4"/>
  <c r="I3465" i="4" s="1"/>
  <c r="J3465" i="4" s="1"/>
  <c r="L3465" i="4" s="1"/>
  <c r="R3466" i="4"/>
  <c r="I3466" i="4" s="1"/>
  <c r="J3466" i="4" s="1"/>
  <c r="L3466" i="4" s="1"/>
  <c r="R3467" i="4"/>
  <c r="I3467" i="4" s="1"/>
  <c r="J3467" i="4" s="1"/>
  <c r="L3467" i="4" s="1"/>
  <c r="R3468" i="4"/>
  <c r="I3468" i="4" s="1"/>
  <c r="J3468" i="4" s="1"/>
  <c r="L3468" i="4" s="1"/>
  <c r="R3469" i="4"/>
  <c r="I3469" i="4" s="1"/>
  <c r="J3469" i="4" s="1"/>
  <c r="L3469" i="4" s="1"/>
  <c r="R3470" i="4"/>
  <c r="I3470" i="4" s="1"/>
  <c r="J3470" i="4" s="1"/>
  <c r="L3470" i="4" s="1"/>
  <c r="R3471" i="4"/>
  <c r="I3471" i="4" s="1"/>
  <c r="J3471" i="4" s="1"/>
  <c r="L3471" i="4" s="1"/>
  <c r="R3472" i="4"/>
  <c r="I3472" i="4" s="1"/>
  <c r="J3472" i="4" s="1"/>
  <c r="L3472" i="4" s="1"/>
  <c r="R3473" i="4"/>
  <c r="I3473" i="4" s="1"/>
  <c r="J3473" i="4" s="1"/>
  <c r="L3473" i="4" s="1"/>
  <c r="R3474" i="4"/>
  <c r="I3474" i="4" s="1"/>
  <c r="J3474" i="4" s="1"/>
  <c r="L3474" i="4" s="1"/>
  <c r="R3475" i="4"/>
  <c r="I3475" i="4" s="1"/>
  <c r="J3475" i="4" s="1"/>
  <c r="L3475" i="4" s="1"/>
  <c r="R3476" i="4"/>
  <c r="I3476" i="4" s="1"/>
  <c r="J3476" i="4" s="1"/>
  <c r="L3476" i="4" s="1"/>
  <c r="R3477" i="4"/>
  <c r="I3477" i="4" s="1"/>
  <c r="J3477" i="4" s="1"/>
  <c r="L3477" i="4" s="1"/>
  <c r="R3478" i="4"/>
  <c r="I3478" i="4" s="1"/>
  <c r="J3478" i="4" s="1"/>
  <c r="L3478" i="4" s="1"/>
  <c r="R3479" i="4"/>
  <c r="I3479" i="4" s="1"/>
  <c r="J3479" i="4" s="1"/>
  <c r="L3479" i="4" s="1"/>
  <c r="R3480" i="4"/>
  <c r="I3480" i="4" s="1"/>
  <c r="J3480" i="4" s="1"/>
  <c r="L3480" i="4" s="1"/>
  <c r="R3481" i="4"/>
  <c r="I3481" i="4" s="1"/>
  <c r="J3481" i="4" s="1"/>
  <c r="L3481" i="4" s="1"/>
  <c r="R3482" i="4"/>
  <c r="I3482" i="4" s="1"/>
  <c r="J3482" i="4" s="1"/>
  <c r="L3482" i="4" s="1"/>
  <c r="R3483" i="4"/>
  <c r="I3483" i="4" s="1"/>
  <c r="J3483" i="4" s="1"/>
  <c r="L3483" i="4" s="1"/>
  <c r="R3484" i="4"/>
  <c r="I3484" i="4" s="1"/>
  <c r="J3484" i="4" s="1"/>
  <c r="L3484" i="4" s="1"/>
  <c r="R3485" i="4"/>
  <c r="I3485" i="4" s="1"/>
  <c r="J3485" i="4" s="1"/>
  <c r="L3485" i="4" s="1"/>
  <c r="R3486" i="4"/>
  <c r="I3486" i="4" s="1"/>
  <c r="J3486" i="4" s="1"/>
  <c r="L3486" i="4" s="1"/>
  <c r="R3487" i="4"/>
  <c r="I3487" i="4" s="1"/>
  <c r="J3487" i="4" s="1"/>
  <c r="L3487" i="4" s="1"/>
  <c r="R3488" i="4"/>
  <c r="I3488" i="4" s="1"/>
  <c r="J3488" i="4" s="1"/>
  <c r="L3488" i="4" s="1"/>
  <c r="R3489" i="4"/>
  <c r="I3489" i="4" s="1"/>
  <c r="J3489" i="4" s="1"/>
  <c r="L3489" i="4" s="1"/>
  <c r="R3490" i="4"/>
  <c r="I3490" i="4" s="1"/>
  <c r="J3490" i="4" s="1"/>
  <c r="L3490" i="4" s="1"/>
  <c r="R3491" i="4"/>
  <c r="I3491" i="4" s="1"/>
  <c r="J3491" i="4" s="1"/>
  <c r="L3491" i="4" s="1"/>
  <c r="R3492" i="4"/>
  <c r="I3492" i="4" s="1"/>
  <c r="J3492" i="4" s="1"/>
  <c r="L3492" i="4" s="1"/>
  <c r="R3493" i="4"/>
  <c r="I3493" i="4" s="1"/>
  <c r="J3493" i="4" s="1"/>
  <c r="L3493" i="4" s="1"/>
  <c r="R3494" i="4"/>
  <c r="I3494" i="4" s="1"/>
  <c r="J3494" i="4" s="1"/>
  <c r="L3494" i="4" s="1"/>
  <c r="R3495" i="4"/>
  <c r="I3495" i="4" s="1"/>
  <c r="J3495" i="4" s="1"/>
  <c r="L3495" i="4" s="1"/>
  <c r="R3496" i="4"/>
  <c r="I3496" i="4" s="1"/>
  <c r="J3496" i="4" s="1"/>
  <c r="L3496" i="4" s="1"/>
  <c r="R3497" i="4"/>
  <c r="I3497" i="4" s="1"/>
  <c r="J3497" i="4" s="1"/>
  <c r="L3497" i="4" s="1"/>
  <c r="R3498" i="4"/>
  <c r="I3498" i="4" s="1"/>
  <c r="J3498" i="4" s="1"/>
  <c r="L3498" i="4" s="1"/>
  <c r="R3499" i="4"/>
  <c r="I3499" i="4" s="1"/>
  <c r="J3499" i="4" s="1"/>
  <c r="L3499" i="4" s="1"/>
  <c r="R3500" i="4"/>
  <c r="I3500" i="4" s="1"/>
  <c r="J3500" i="4" s="1"/>
  <c r="L3500" i="4" s="1"/>
  <c r="R3501" i="4"/>
  <c r="I3501" i="4" s="1"/>
  <c r="J3501" i="4" s="1"/>
  <c r="L3501" i="4" s="1"/>
  <c r="R3502" i="4"/>
  <c r="I3502" i="4" s="1"/>
  <c r="J3502" i="4" s="1"/>
  <c r="L3502" i="4" s="1"/>
  <c r="R3503" i="4"/>
  <c r="I3503" i="4" s="1"/>
  <c r="J3503" i="4" s="1"/>
  <c r="L3503" i="4" s="1"/>
  <c r="R3504" i="4"/>
  <c r="I3504" i="4" s="1"/>
  <c r="J3504" i="4" s="1"/>
  <c r="L3504" i="4" s="1"/>
  <c r="R3505" i="4"/>
  <c r="I3505" i="4" s="1"/>
  <c r="J3505" i="4" s="1"/>
  <c r="L3505" i="4" s="1"/>
  <c r="R3506" i="4"/>
  <c r="I3506" i="4" s="1"/>
  <c r="J3506" i="4" s="1"/>
  <c r="L3506" i="4" s="1"/>
  <c r="R3507" i="4"/>
  <c r="I3507" i="4" s="1"/>
  <c r="J3507" i="4" s="1"/>
  <c r="L3507" i="4" s="1"/>
  <c r="R3508" i="4"/>
  <c r="I3508" i="4" s="1"/>
  <c r="J3508" i="4" s="1"/>
  <c r="L3508" i="4" s="1"/>
  <c r="R3509" i="4"/>
  <c r="I3509" i="4" s="1"/>
  <c r="J3509" i="4" s="1"/>
  <c r="L3509" i="4" s="1"/>
  <c r="R3510" i="4"/>
  <c r="I3510" i="4" s="1"/>
  <c r="J3510" i="4" s="1"/>
  <c r="L3510" i="4" s="1"/>
  <c r="R3511" i="4"/>
  <c r="I3511" i="4" s="1"/>
  <c r="J3511" i="4" s="1"/>
  <c r="L3511" i="4" s="1"/>
  <c r="R3512" i="4"/>
  <c r="I3512" i="4" s="1"/>
  <c r="J3512" i="4" s="1"/>
  <c r="L3512" i="4" s="1"/>
  <c r="R3513" i="4"/>
  <c r="I3513" i="4" s="1"/>
  <c r="J3513" i="4" s="1"/>
  <c r="L3513" i="4" s="1"/>
  <c r="R3514" i="4"/>
  <c r="I3514" i="4" s="1"/>
  <c r="J3514" i="4" s="1"/>
  <c r="L3514" i="4" s="1"/>
  <c r="R3515" i="4"/>
  <c r="I3515" i="4" s="1"/>
  <c r="J3515" i="4" s="1"/>
  <c r="L3515" i="4" s="1"/>
  <c r="R3516" i="4"/>
  <c r="I3516" i="4" s="1"/>
  <c r="J3516" i="4" s="1"/>
  <c r="L3516" i="4" s="1"/>
  <c r="R3517" i="4"/>
  <c r="I3517" i="4" s="1"/>
  <c r="J3517" i="4" s="1"/>
  <c r="L3517" i="4" s="1"/>
  <c r="R3518" i="4"/>
  <c r="I3518" i="4" s="1"/>
  <c r="J3518" i="4" s="1"/>
  <c r="L3518" i="4" s="1"/>
  <c r="R3519" i="4"/>
  <c r="I3519" i="4" s="1"/>
  <c r="J3519" i="4" s="1"/>
  <c r="L3519" i="4" s="1"/>
  <c r="R3520" i="4"/>
  <c r="I3520" i="4" s="1"/>
  <c r="J3520" i="4" s="1"/>
  <c r="L3520" i="4" s="1"/>
  <c r="R3521" i="4"/>
  <c r="I3521" i="4" s="1"/>
  <c r="J3521" i="4" s="1"/>
  <c r="L3521" i="4" s="1"/>
  <c r="R3522" i="4"/>
  <c r="I3522" i="4" s="1"/>
  <c r="J3522" i="4" s="1"/>
  <c r="L3522" i="4" s="1"/>
  <c r="R3523" i="4"/>
  <c r="I3523" i="4" s="1"/>
  <c r="J3523" i="4" s="1"/>
  <c r="L3523" i="4" s="1"/>
  <c r="R3524" i="4"/>
  <c r="I3524" i="4" s="1"/>
  <c r="J3524" i="4" s="1"/>
  <c r="L3524" i="4" s="1"/>
  <c r="R3525" i="4"/>
  <c r="I3525" i="4" s="1"/>
  <c r="J3525" i="4" s="1"/>
  <c r="L3525" i="4" s="1"/>
  <c r="R3526" i="4"/>
  <c r="I3526" i="4" s="1"/>
  <c r="J3526" i="4" s="1"/>
  <c r="L3526" i="4" s="1"/>
  <c r="R3527" i="4"/>
  <c r="I3527" i="4" s="1"/>
  <c r="J3527" i="4" s="1"/>
  <c r="L3527" i="4" s="1"/>
  <c r="R3528" i="4"/>
  <c r="I3528" i="4" s="1"/>
  <c r="J3528" i="4" s="1"/>
  <c r="L3528" i="4" s="1"/>
  <c r="R3529" i="4"/>
  <c r="I3529" i="4" s="1"/>
  <c r="J3529" i="4" s="1"/>
  <c r="L3529" i="4" s="1"/>
  <c r="R3530" i="4"/>
  <c r="I3530" i="4" s="1"/>
  <c r="J3530" i="4" s="1"/>
  <c r="L3530" i="4" s="1"/>
  <c r="R3531" i="4"/>
  <c r="I3531" i="4" s="1"/>
  <c r="J3531" i="4" s="1"/>
  <c r="L3531" i="4" s="1"/>
  <c r="R3532" i="4"/>
  <c r="I3532" i="4" s="1"/>
  <c r="J3532" i="4" s="1"/>
  <c r="L3532" i="4" s="1"/>
  <c r="R3533" i="4"/>
  <c r="I3533" i="4" s="1"/>
  <c r="J3533" i="4" s="1"/>
  <c r="L3533" i="4" s="1"/>
  <c r="R3534" i="4"/>
  <c r="I3534" i="4" s="1"/>
  <c r="J3534" i="4" s="1"/>
  <c r="L3534" i="4" s="1"/>
  <c r="R3535" i="4"/>
  <c r="I3535" i="4" s="1"/>
  <c r="J3535" i="4" s="1"/>
  <c r="L3535" i="4" s="1"/>
  <c r="R3536" i="4"/>
  <c r="I3536" i="4" s="1"/>
  <c r="J3536" i="4" s="1"/>
  <c r="L3536" i="4" s="1"/>
  <c r="R3537" i="4"/>
  <c r="I3537" i="4" s="1"/>
  <c r="J3537" i="4" s="1"/>
  <c r="L3537" i="4" s="1"/>
  <c r="R3538" i="4"/>
  <c r="I3538" i="4" s="1"/>
  <c r="J3538" i="4" s="1"/>
  <c r="L3538" i="4" s="1"/>
  <c r="R3539" i="4"/>
  <c r="I3539" i="4" s="1"/>
  <c r="J3539" i="4" s="1"/>
  <c r="L3539" i="4" s="1"/>
  <c r="R3540" i="4"/>
  <c r="I3540" i="4" s="1"/>
  <c r="J3540" i="4" s="1"/>
  <c r="L3540" i="4" s="1"/>
  <c r="R3541" i="4"/>
  <c r="I3541" i="4" s="1"/>
  <c r="J3541" i="4" s="1"/>
  <c r="L3541" i="4" s="1"/>
  <c r="R3542" i="4"/>
  <c r="I3542" i="4" s="1"/>
  <c r="J3542" i="4" s="1"/>
  <c r="L3542" i="4" s="1"/>
  <c r="R3543" i="4"/>
  <c r="I3543" i="4" s="1"/>
  <c r="J3543" i="4" s="1"/>
  <c r="L3543" i="4" s="1"/>
  <c r="R3544" i="4"/>
  <c r="I3544" i="4" s="1"/>
  <c r="J3544" i="4" s="1"/>
  <c r="L3544" i="4" s="1"/>
  <c r="R3545" i="4"/>
  <c r="I3545" i="4" s="1"/>
  <c r="J3545" i="4" s="1"/>
  <c r="L3545" i="4" s="1"/>
  <c r="R3546" i="4"/>
  <c r="I3546" i="4" s="1"/>
  <c r="J3546" i="4" s="1"/>
  <c r="L3546" i="4" s="1"/>
  <c r="R3547" i="4"/>
  <c r="I3547" i="4" s="1"/>
  <c r="J3547" i="4" s="1"/>
  <c r="L3547" i="4" s="1"/>
  <c r="R3548" i="4"/>
  <c r="I3548" i="4" s="1"/>
  <c r="J3548" i="4" s="1"/>
  <c r="L3548" i="4" s="1"/>
  <c r="R3549" i="4"/>
  <c r="I3549" i="4" s="1"/>
  <c r="J3549" i="4" s="1"/>
  <c r="L3549" i="4" s="1"/>
  <c r="R3550" i="4"/>
  <c r="I3550" i="4" s="1"/>
  <c r="J3550" i="4" s="1"/>
  <c r="L3550" i="4" s="1"/>
  <c r="R3551" i="4"/>
  <c r="I3551" i="4" s="1"/>
  <c r="J3551" i="4" s="1"/>
  <c r="L3551" i="4" s="1"/>
  <c r="R3552" i="4"/>
  <c r="I3552" i="4" s="1"/>
  <c r="J3552" i="4" s="1"/>
  <c r="L3552" i="4" s="1"/>
  <c r="R3553" i="4"/>
  <c r="I3553" i="4" s="1"/>
  <c r="J3553" i="4" s="1"/>
  <c r="L3553" i="4" s="1"/>
  <c r="R3554" i="4"/>
  <c r="I3554" i="4" s="1"/>
  <c r="J3554" i="4" s="1"/>
  <c r="L3554" i="4" s="1"/>
  <c r="R3555" i="4"/>
  <c r="I3555" i="4" s="1"/>
  <c r="J3555" i="4" s="1"/>
  <c r="L3555" i="4" s="1"/>
  <c r="R3556" i="4"/>
  <c r="I3556" i="4" s="1"/>
  <c r="J3556" i="4" s="1"/>
  <c r="L3556" i="4" s="1"/>
  <c r="R3557" i="4"/>
  <c r="I3557" i="4" s="1"/>
  <c r="J3557" i="4" s="1"/>
  <c r="L3557" i="4" s="1"/>
  <c r="R3558" i="4"/>
  <c r="I3558" i="4" s="1"/>
  <c r="J3558" i="4" s="1"/>
  <c r="L3558" i="4" s="1"/>
  <c r="R3559" i="4"/>
  <c r="I3559" i="4" s="1"/>
  <c r="J3559" i="4" s="1"/>
  <c r="L3559" i="4" s="1"/>
  <c r="R3560" i="4"/>
  <c r="I3560" i="4" s="1"/>
  <c r="J3560" i="4" s="1"/>
  <c r="L3560" i="4" s="1"/>
  <c r="R3561" i="4"/>
  <c r="I3561" i="4" s="1"/>
  <c r="J3561" i="4" s="1"/>
  <c r="L3561" i="4" s="1"/>
  <c r="R3562" i="4"/>
  <c r="I3562" i="4" s="1"/>
  <c r="J3562" i="4" s="1"/>
  <c r="L3562" i="4" s="1"/>
  <c r="R3563" i="4"/>
  <c r="I3563" i="4" s="1"/>
  <c r="J3563" i="4" s="1"/>
  <c r="L3563" i="4" s="1"/>
  <c r="R3564" i="4"/>
  <c r="I3564" i="4" s="1"/>
  <c r="J3564" i="4" s="1"/>
  <c r="L3564" i="4" s="1"/>
  <c r="R3565" i="4"/>
  <c r="I3565" i="4" s="1"/>
  <c r="J3565" i="4" s="1"/>
  <c r="L3565" i="4" s="1"/>
  <c r="R3566" i="4"/>
  <c r="I3566" i="4" s="1"/>
  <c r="J3566" i="4" s="1"/>
  <c r="L3566" i="4" s="1"/>
  <c r="R3567" i="4"/>
  <c r="I3567" i="4" s="1"/>
  <c r="J3567" i="4" s="1"/>
  <c r="L3567" i="4" s="1"/>
  <c r="R3568" i="4"/>
  <c r="I3568" i="4" s="1"/>
  <c r="J3568" i="4" s="1"/>
  <c r="L3568" i="4" s="1"/>
  <c r="R3569" i="4"/>
  <c r="I3569" i="4" s="1"/>
  <c r="J3569" i="4" s="1"/>
  <c r="L3569" i="4" s="1"/>
  <c r="R3570" i="4"/>
  <c r="I3570" i="4" s="1"/>
  <c r="J3570" i="4" s="1"/>
  <c r="L3570" i="4" s="1"/>
  <c r="R3571" i="4"/>
  <c r="I3571" i="4" s="1"/>
  <c r="J3571" i="4" s="1"/>
  <c r="L3571" i="4" s="1"/>
  <c r="R3572" i="4"/>
  <c r="I3572" i="4" s="1"/>
  <c r="J3572" i="4" s="1"/>
  <c r="L3572" i="4" s="1"/>
  <c r="R3573" i="4"/>
  <c r="I3573" i="4" s="1"/>
  <c r="J3573" i="4" s="1"/>
  <c r="L3573" i="4" s="1"/>
  <c r="R3574" i="4"/>
  <c r="I3574" i="4" s="1"/>
  <c r="J3574" i="4" s="1"/>
  <c r="L3574" i="4" s="1"/>
  <c r="R3575" i="4"/>
  <c r="I3575" i="4" s="1"/>
  <c r="J3575" i="4" s="1"/>
  <c r="L3575" i="4" s="1"/>
  <c r="R3576" i="4"/>
  <c r="I3576" i="4" s="1"/>
  <c r="J3576" i="4" s="1"/>
  <c r="L3576" i="4" s="1"/>
  <c r="R3577" i="4"/>
  <c r="I3577" i="4" s="1"/>
  <c r="J3577" i="4" s="1"/>
  <c r="L3577" i="4" s="1"/>
  <c r="R3578" i="4"/>
  <c r="I3578" i="4" s="1"/>
  <c r="J3578" i="4" s="1"/>
  <c r="L3578" i="4" s="1"/>
  <c r="R3579" i="4"/>
  <c r="I3579" i="4" s="1"/>
  <c r="J3579" i="4" s="1"/>
  <c r="L3579" i="4" s="1"/>
  <c r="R3580" i="4"/>
  <c r="I3580" i="4" s="1"/>
  <c r="J3580" i="4" s="1"/>
  <c r="L3580" i="4" s="1"/>
  <c r="R3581" i="4"/>
  <c r="I3581" i="4" s="1"/>
  <c r="J3581" i="4" s="1"/>
  <c r="L3581" i="4" s="1"/>
  <c r="R3582" i="4"/>
  <c r="I3582" i="4" s="1"/>
  <c r="J3582" i="4" s="1"/>
  <c r="L3582" i="4" s="1"/>
  <c r="R3583" i="4"/>
  <c r="I3583" i="4" s="1"/>
  <c r="J3583" i="4" s="1"/>
  <c r="L3583" i="4" s="1"/>
  <c r="R3584" i="4"/>
  <c r="I3584" i="4" s="1"/>
  <c r="J3584" i="4" s="1"/>
  <c r="L3584" i="4" s="1"/>
  <c r="R3585" i="4"/>
  <c r="I3585" i="4" s="1"/>
  <c r="J3585" i="4" s="1"/>
  <c r="L3585" i="4" s="1"/>
  <c r="R3586" i="4"/>
  <c r="I3586" i="4" s="1"/>
  <c r="J3586" i="4" s="1"/>
  <c r="L3586" i="4" s="1"/>
  <c r="R3587" i="4"/>
  <c r="I3587" i="4" s="1"/>
  <c r="J3587" i="4" s="1"/>
  <c r="L3587" i="4" s="1"/>
  <c r="R3588" i="4"/>
  <c r="I3588" i="4" s="1"/>
  <c r="J3588" i="4" s="1"/>
  <c r="L3588" i="4" s="1"/>
  <c r="R3589" i="4"/>
  <c r="I3589" i="4" s="1"/>
  <c r="J3589" i="4" s="1"/>
  <c r="L3589" i="4" s="1"/>
  <c r="R3590" i="4"/>
  <c r="I3590" i="4" s="1"/>
  <c r="J3590" i="4" s="1"/>
  <c r="L3590" i="4" s="1"/>
  <c r="R3591" i="4"/>
  <c r="I3591" i="4" s="1"/>
  <c r="J3591" i="4" s="1"/>
  <c r="L3591" i="4" s="1"/>
  <c r="R3592" i="4"/>
  <c r="I3592" i="4" s="1"/>
  <c r="J3592" i="4" s="1"/>
  <c r="L3592" i="4" s="1"/>
  <c r="R3593" i="4"/>
  <c r="I3593" i="4" s="1"/>
  <c r="J3593" i="4" s="1"/>
  <c r="L3593" i="4" s="1"/>
  <c r="R3594" i="4"/>
  <c r="I3594" i="4" s="1"/>
  <c r="J3594" i="4" s="1"/>
  <c r="L3594" i="4" s="1"/>
  <c r="R3595" i="4"/>
  <c r="I3595" i="4" s="1"/>
  <c r="J3595" i="4" s="1"/>
  <c r="L3595" i="4" s="1"/>
  <c r="R3596" i="4"/>
  <c r="I3596" i="4" s="1"/>
  <c r="J3596" i="4" s="1"/>
  <c r="L3596" i="4" s="1"/>
  <c r="R3597" i="4"/>
  <c r="I3597" i="4" s="1"/>
  <c r="J3597" i="4" s="1"/>
  <c r="L3597" i="4" s="1"/>
  <c r="R3598" i="4"/>
  <c r="I3598" i="4" s="1"/>
  <c r="J3598" i="4" s="1"/>
  <c r="L3598" i="4" s="1"/>
  <c r="R3599" i="4"/>
  <c r="I3599" i="4" s="1"/>
  <c r="J3599" i="4" s="1"/>
  <c r="L3599" i="4" s="1"/>
  <c r="R3600" i="4"/>
  <c r="I3600" i="4" s="1"/>
  <c r="J3600" i="4" s="1"/>
  <c r="L3600" i="4" s="1"/>
  <c r="R3601" i="4"/>
  <c r="I3601" i="4" s="1"/>
  <c r="J3601" i="4" s="1"/>
  <c r="L3601" i="4" s="1"/>
  <c r="R3602" i="4"/>
  <c r="I3602" i="4" s="1"/>
  <c r="J3602" i="4" s="1"/>
  <c r="L3602" i="4" s="1"/>
  <c r="R3603" i="4"/>
  <c r="I3603" i="4" s="1"/>
  <c r="J3603" i="4" s="1"/>
  <c r="L3603" i="4" s="1"/>
  <c r="R3604" i="4"/>
  <c r="I3604" i="4" s="1"/>
  <c r="J3604" i="4" s="1"/>
  <c r="L3604" i="4" s="1"/>
  <c r="R3605" i="4"/>
  <c r="I3605" i="4" s="1"/>
  <c r="J3605" i="4" s="1"/>
  <c r="L3605" i="4" s="1"/>
  <c r="R3606" i="4"/>
  <c r="I3606" i="4" s="1"/>
  <c r="J3606" i="4" s="1"/>
  <c r="L3606" i="4" s="1"/>
  <c r="R3607" i="4"/>
  <c r="I3607" i="4" s="1"/>
  <c r="J3607" i="4" s="1"/>
  <c r="L3607" i="4" s="1"/>
  <c r="R3608" i="4"/>
  <c r="I3608" i="4" s="1"/>
  <c r="J3608" i="4" s="1"/>
  <c r="L3608" i="4" s="1"/>
  <c r="R3609" i="4"/>
  <c r="I3609" i="4" s="1"/>
  <c r="J3609" i="4" s="1"/>
  <c r="L3609" i="4" s="1"/>
  <c r="R3610" i="4"/>
  <c r="I3610" i="4" s="1"/>
  <c r="J3610" i="4" s="1"/>
  <c r="L3610" i="4" s="1"/>
  <c r="R3611" i="4"/>
  <c r="I3611" i="4" s="1"/>
  <c r="J3611" i="4" s="1"/>
  <c r="L3611" i="4" s="1"/>
  <c r="R3612" i="4"/>
  <c r="I3612" i="4" s="1"/>
  <c r="J3612" i="4" s="1"/>
  <c r="L3612" i="4" s="1"/>
  <c r="R3613" i="4"/>
  <c r="I3613" i="4" s="1"/>
  <c r="J3613" i="4" s="1"/>
  <c r="L3613" i="4" s="1"/>
  <c r="R3614" i="4"/>
  <c r="I3614" i="4" s="1"/>
  <c r="J3614" i="4" s="1"/>
  <c r="L3614" i="4" s="1"/>
  <c r="R3615" i="4"/>
  <c r="I3615" i="4" s="1"/>
  <c r="J3615" i="4" s="1"/>
  <c r="L3615" i="4" s="1"/>
  <c r="R3616" i="4"/>
  <c r="I3616" i="4" s="1"/>
  <c r="J3616" i="4" s="1"/>
  <c r="L3616" i="4" s="1"/>
  <c r="R3617" i="4"/>
  <c r="I3617" i="4" s="1"/>
  <c r="J3617" i="4" s="1"/>
  <c r="L3617" i="4" s="1"/>
  <c r="R3618" i="4"/>
  <c r="I3618" i="4" s="1"/>
  <c r="J3618" i="4" s="1"/>
  <c r="L3618" i="4" s="1"/>
  <c r="R3619" i="4"/>
  <c r="I3619" i="4" s="1"/>
  <c r="J3619" i="4" s="1"/>
  <c r="L3619" i="4" s="1"/>
  <c r="R3620" i="4"/>
  <c r="I3620" i="4" s="1"/>
  <c r="J3620" i="4" s="1"/>
  <c r="L3620" i="4" s="1"/>
  <c r="R3621" i="4"/>
  <c r="I3621" i="4" s="1"/>
  <c r="J3621" i="4" s="1"/>
  <c r="L3621" i="4" s="1"/>
  <c r="R3622" i="4"/>
  <c r="I3622" i="4" s="1"/>
  <c r="J3622" i="4" s="1"/>
  <c r="L3622" i="4" s="1"/>
  <c r="R3623" i="4"/>
  <c r="I3623" i="4" s="1"/>
  <c r="J3623" i="4" s="1"/>
  <c r="L3623" i="4" s="1"/>
  <c r="R3624" i="4"/>
  <c r="I3624" i="4" s="1"/>
  <c r="J3624" i="4" s="1"/>
  <c r="L3624" i="4" s="1"/>
  <c r="R3625" i="4"/>
  <c r="I3625" i="4" s="1"/>
  <c r="J3625" i="4" s="1"/>
  <c r="L3625" i="4" s="1"/>
  <c r="R3626" i="4"/>
  <c r="I3626" i="4" s="1"/>
  <c r="J3626" i="4" s="1"/>
  <c r="L3626" i="4" s="1"/>
  <c r="R3627" i="4"/>
  <c r="I3627" i="4" s="1"/>
  <c r="J3627" i="4" s="1"/>
  <c r="L3627" i="4" s="1"/>
  <c r="R3628" i="4"/>
  <c r="I3628" i="4" s="1"/>
  <c r="J3628" i="4" s="1"/>
  <c r="L3628" i="4" s="1"/>
  <c r="R3629" i="4"/>
  <c r="I3629" i="4" s="1"/>
  <c r="J3629" i="4" s="1"/>
  <c r="L3629" i="4" s="1"/>
  <c r="R3630" i="4"/>
  <c r="I3630" i="4" s="1"/>
  <c r="J3630" i="4" s="1"/>
  <c r="L3630" i="4" s="1"/>
  <c r="R3631" i="4"/>
  <c r="I3631" i="4" s="1"/>
  <c r="J3631" i="4" s="1"/>
  <c r="L3631" i="4" s="1"/>
  <c r="R3632" i="4"/>
  <c r="I3632" i="4" s="1"/>
  <c r="J3632" i="4" s="1"/>
  <c r="L3632" i="4" s="1"/>
  <c r="R3633" i="4"/>
  <c r="I3633" i="4" s="1"/>
  <c r="J3633" i="4" s="1"/>
  <c r="L3633" i="4" s="1"/>
  <c r="R3634" i="4"/>
  <c r="I3634" i="4" s="1"/>
  <c r="J3634" i="4" s="1"/>
  <c r="L3634" i="4" s="1"/>
  <c r="R3635" i="4"/>
  <c r="I3635" i="4" s="1"/>
  <c r="J3635" i="4" s="1"/>
  <c r="L3635" i="4" s="1"/>
  <c r="R3636" i="4"/>
  <c r="I3636" i="4" s="1"/>
  <c r="J3636" i="4" s="1"/>
  <c r="L3636" i="4" s="1"/>
  <c r="R3637" i="4"/>
  <c r="I3637" i="4" s="1"/>
  <c r="J3637" i="4" s="1"/>
  <c r="L3637" i="4" s="1"/>
  <c r="R3638" i="4"/>
  <c r="I3638" i="4" s="1"/>
  <c r="J3638" i="4" s="1"/>
  <c r="L3638" i="4" s="1"/>
  <c r="R3639" i="4"/>
  <c r="I3639" i="4" s="1"/>
  <c r="J3639" i="4" s="1"/>
  <c r="L3639" i="4" s="1"/>
  <c r="R3640" i="4"/>
  <c r="I3640" i="4" s="1"/>
  <c r="J3640" i="4" s="1"/>
  <c r="L3640" i="4" s="1"/>
  <c r="R3641" i="4"/>
  <c r="I3641" i="4" s="1"/>
  <c r="J3641" i="4" s="1"/>
  <c r="L3641" i="4" s="1"/>
  <c r="R3642" i="4"/>
  <c r="I3642" i="4" s="1"/>
  <c r="J3642" i="4" s="1"/>
  <c r="L3642" i="4" s="1"/>
  <c r="R3643" i="4"/>
  <c r="I3643" i="4" s="1"/>
  <c r="J3643" i="4" s="1"/>
  <c r="L3643" i="4" s="1"/>
  <c r="R3644" i="4"/>
  <c r="I3644" i="4" s="1"/>
  <c r="J3644" i="4" s="1"/>
  <c r="L3644" i="4" s="1"/>
  <c r="R3645" i="4"/>
  <c r="I3645" i="4" s="1"/>
  <c r="J3645" i="4" s="1"/>
  <c r="L3645" i="4" s="1"/>
  <c r="R3646" i="4"/>
  <c r="I3646" i="4" s="1"/>
  <c r="J3646" i="4" s="1"/>
  <c r="L3646" i="4" s="1"/>
  <c r="R3647" i="4"/>
  <c r="I3647" i="4" s="1"/>
  <c r="J3647" i="4" s="1"/>
  <c r="L3647" i="4" s="1"/>
  <c r="R3648" i="4"/>
  <c r="I3648" i="4" s="1"/>
  <c r="J3648" i="4" s="1"/>
  <c r="L3648" i="4" s="1"/>
  <c r="R3649" i="4"/>
  <c r="I3649" i="4" s="1"/>
  <c r="J3649" i="4" s="1"/>
  <c r="L3649" i="4" s="1"/>
  <c r="R3650" i="4"/>
  <c r="I3650" i="4" s="1"/>
  <c r="J3650" i="4" s="1"/>
  <c r="L3650" i="4" s="1"/>
  <c r="R3651" i="4"/>
  <c r="I3651" i="4" s="1"/>
  <c r="J3651" i="4" s="1"/>
  <c r="L3651" i="4" s="1"/>
  <c r="R3652" i="4"/>
  <c r="I3652" i="4" s="1"/>
  <c r="J3652" i="4" s="1"/>
  <c r="L3652" i="4" s="1"/>
  <c r="R3653" i="4"/>
  <c r="I3653" i="4" s="1"/>
  <c r="J3653" i="4" s="1"/>
  <c r="L3653" i="4" s="1"/>
  <c r="R3654" i="4"/>
  <c r="I3654" i="4" s="1"/>
  <c r="J3654" i="4" s="1"/>
  <c r="L3654" i="4" s="1"/>
  <c r="R3655" i="4"/>
  <c r="I3655" i="4" s="1"/>
  <c r="J3655" i="4" s="1"/>
  <c r="L3655" i="4" s="1"/>
  <c r="R3656" i="4"/>
  <c r="I3656" i="4" s="1"/>
  <c r="J3656" i="4" s="1"/>
  <c r="L3656" i="4" s="1"/>
  <c r="R3657" i="4"/>
  <c r="I3657" i="4" s="1"/>
  <c r="J3657" i="4" s="1"/>
  <c r="L3657" i="4" s="1"/>
  <c r="R3658" i="4"/>
  <c r="I3658" i="4" s="1"/>
  <c r="J3658" i="4" s="1"/>
  <c r="L3658" i="4" s="1"/>
  <c r="R3659" i="4"/>
  <c r="I3659" i="4" s="1"/>
  <c r="J3659" i="4" s="1"/>
  <c r="L3659" i="4" s="1"/>
  <c r="R3660" i="4"/>
  <c r="I3660" i="4" s="1"/>
  <c r="J3660" i="4" s="1"/>
  <c r="L3660" i="4" s="1"/>
  <c r="R3661" i="4"/>
  <c r="I3661" i="4" s="1"/>
  <c r="J3661" i="4" s="1"/>
  <c r="L3661" i="4" s="1"/>
  <c r="R3662" i="4"/>
  <c r="I3662" i="4" s="1"/>
  <c r="J3662" i="4" s="1"/>
  <c r="L3662" i="4" s="1"/>
  <c r="R3663" i="4"/>
  <c r="I3663" i="4" s="1"/>
  <c r="J3663" i="4" s="1"/>
  <c r="L3663" i="4" s="1"/>
  <c r="R3664" i="4"/>
  <c r="I3664" i="4" s="1"/>
  <c r="J3664" i="4" s="1"/>
  <c r="L3664" i="4" s="1"/>
  <c r="R3665" i="4"/>
  <c r="I3665" i="4" s="1"/>
  <c r="J3665" i="4" s="1"/>
  <c r="L3665" i="4" s="1"/>
  <c r="R3666" i="4"/>
  <c r="I3666" i="4" s="1"/>
  <c r="J3666" i="4" s="1"/>
  <c r="L3666" i="4" s="1"/>
  <c r="R3667" i="4"/>
  <c r="I3667" i="4" s="1"/>
  <c r="J3667" i="4" s="1"/>
  <c r="L3667" i="4" s="1"/>
  <c r="R3668" i="4"/>
  <c r="I3668" i="4" s="1"/>
  <c r="J3668" i="4" s="1"/>
  <c r="L3668" i="4" s="1"/>
  <c r="R3669" i="4"/>
  <c r="I3669" i="4" s="1"/>
  <c r="J3669" i="4" s="1"/>
  <c r="L3669" i="4" s="1"/>
  <c r="R3670" i="4"/>
  <c r="I3670" i="4" s="1"/>
  <c r="J3670" i="4" s="1"/>
  <c r="L3670" i="4" s="1"/>
  <c r="R3671" i="4"/>
  <c r="I3671" i="4" s="1"/>
  <c r="J3671" i="4" s="1"/>
  <c r="L3671" i="4" s="1"/>
  <c r="R3672" i="4"/>
  <c r="I3672" i="4" s="1"/>
  <c r="J3672" i="4" s="1"/>
  <c r="L3672" i="4" s="1"/>
  <c r="R3673" i="4"/>
  <c r="I3673" i="4" s="1"/>
  <c r="J3673" i="4" s="1"/>
  <c r="L3673" i="4" s="1"/>
  <c r="R3674" i="4"/>
  <c r="I3674" i="4" s="1"/>
  <c r="J3674" i="4" s="1"/>
  <c r="L3674" i="4" s="1"/>
  <c r="R3675" i="4"/>
  <c r="I3675" i="4" s="1"/>
  <c r="J3675" i="4" s="1"/>
  <c r="L3675" i="4" s="1"/>
  <c r="R3676" i="4"/>
  <c r="I3676" i="4" s="1"/>
  <c r="J3676" i="4" s="1"/>
  <c r="L3676" i="4" s="1"/>
  <c r="R3677" i="4"/>
  <c r="I3677" i="4" s="1"/>
  <c r="J3677" i="4" s="1"/>
  <c r="L3677" i="4" s="1"/>
  <c r="R3678" i="4"/>
  <c r="I3678" i="4" s="1"/>
  <c r="J3678" i="4" s="1"/>
  <c r="L3678" i="4" s="1"/>
  <c r="R3679" i="4"/>
  <c r="I3679" i="4" s="1"/>
  <c r="J3679" i="4" s="1"/>
  <c r="L3679" i="4" s="1"/>
  <c r="R3680" i="4"/>
  <c r="I3680" i="4" s="1"/>
  <c r="J3680" i="4" s="1"/>
  <c r="L3680" i="4" s="1"/>
  <c r="R3681" i="4"/>
  <c r="I3681" i="4" s="1"/>
  <c r="J3681" i="4" s="1"/>
  <c r="L3681" i="4" s="1"/>
  <c r="R3682" i="4"/>
  <c r="I3682" i="4" s="1"/>
  <c r="J3682" i="4" s="1"/>
  <c r="L3682" i="4" s="1"/>
  <c r="R3683" i="4"/>
  <c r="I3683" i="4" s="1"/>
  <c r="J3683" i="4" s="1"/>
  <c r="L3683" i="4" s="1"/>
  <c r="R3684" i="4"/>
  <c r="I3684" i="4" s="1"/>
  <c r="J3684" i="4" s="1"/>
  <c r="L3684" i="4" s="1"/>
  <c r="R3685" i="4"/>
  <c r="I3685" i="4" s="1"/>
  <c r="J3685" i="4" s="1"/>
  <c r="L3685" i="4" s="1"/>
  <c r="R3686" i="4"/>
  <c r="I3686" i="4" s="1"/>
  <c r="J3686" i="4" s="1"/>
  <c r="L3686" i="4" s="1"/>
  <c r="R3687" i="4"/>
  <c r="I3687" i="4" s="1"/>
  <c r="J3687" i="4" s="1"/>
  <c r="L3687" i="4" s="1"/>
  <c r="R3688" i="4"/>
  <c r="I3688" i="4" s="1"/>
  <c r="J3688" i="4" s="1"/>
  <c r="L3688" i="4" s="1"/>
  <c r="R3689" i="4"/>
  <c r="I3689" i="4" s="1"/>
  <c r="J3689" i="4" s="1"/>
  <c r="L3689" i="4" s="1"/>
  <c r="R3690" i="4"/>
  <c r="I3690" i="4" s="1"/>
  <c r="J3690" i="4" s="1"/>
  <c r="L3690" i="4" s="1"/>
  <c r="R3691" i="4"/>
  <c r="I3691" i="4" s="1"/>
  <c r="J3691" i="4" s="1"/>
  <c r="L3691" i="4" s="1"/>
  <c r="R3692" i="4"/>
  <c r="I3692" i="4" s="1"/>
  <c r="J3692" i="4" s="1"/>
  <c r="L3692" i="4" s="1"/>
  <c r="R3693" i="4"/>
  <c r="I3693" i="4" s="1"/>
  <c r="J3693" i="4" s="1"/>
  <c r="L3693" i="4" s="1"/>
  <c r="R3694" i="4"/>
  <c r="I3694" i="4" s="1"/>
  <c r="J3694" i="4" s="1"/>
  <c r="L3694" i="4" s="1"/>
  <c r="R3695" i="4"/>
  <c r="I3695" i="4" s="1"/>
  <c r="J3695" i="4" s="1"/>
  <c r="L3695" i="4" s="1"/>
  <c r="R3696" i="4"/>
  <c r="I3696" i="4" s="1"/>
  <c r="J3696" i="4" s="1"/>
  <c r="L3696" i="4" s="1"/>
  <c r="R3697" i="4"/>
  <c r="I3697" i="4" s="1"/>
  <c r="J3697" i="4" s="1"/>
  <c r="L3697" i="4" s="1"/>
  <c r="R3698" i="4"/>
  <c r="I3698" i="4" s="1"/>
  <c r="J3698" i="4" s="1"/>
  <c r="L3698" i="4" s="1"/>
  <c r="R3699" i="4"/>
  <c r="I3699" i="4" s="1"/>
  <c r="J3699" i="4" s="1"/>
  <c r="L3699" i="4" s="1"/>
  <c r="R3700" i="4"/>
  <c r="I3700" i="4" s="1"/>
  <c r="J3700" i="4" s="1"/>
  <c r="L3700" i="4" s="1"/>
  <c r="R3701" i="4"/>
  <c r="I3701" i="4" s="1"/>
  <c r="J3701" i="4" s="1"/>
  <c r="L3701" i="4" s="1"/>
  <c r="R3702" i="4"/>
  <c r="I3702" i="4" s="1"/>
  <c r="J3702" i="4" s="1"/>
  <c r="L3702" i="4" s="1"/>
  <c r="R3703" i="4"/>
  <c r="I3703" i="4" s="1"/>
  <c r="J3703" i="4" s="1"/>
  <c r="L3703" i="4" s="1"/>
  <c r="R3704" i="4"/>
  <c r="I3704" i="4" s="1"/>
  <c r="J3704" i="4" s="1"/>
  <c r="L3704" i="4" s="1"/>
  <c r="R3705" i="4"/>
  <c r="I3705" i="4" s="1"/>
  <c r="J3705" i="4" s="1"/>
  <c r="L3705" i="4" s="1"/>
  <c r="R3706" i="4"/>
  <c r="I3706" i="4" s="1"/>
  <c r="J3706" i="4" s="1"/>
  <c r="L3706" i="4" s="1"/>
  <c r="R3707" i="4"/>
  <c r="I3707" i="4" s="1"/>
  <c r="J3707" i="4" s="1"/>
  <c r="L3707" i="4" s="1"/>
  <c r="R3708" i="4"/>
  <c r="I3708" i="4" s="1"/>
  <c r="J3708" i="4" s="1"/>
  <c r="L3708" i="4" s="1"/>
  <c r="R3709" i="4"/>
  <c r="I3709" i="4" s="1"/>
  <c r="J3709" i="4" s="1"/>
  <c r="L3709" i="4" s="1"/>
  <c r="R3710" i="4"/>
  <c r="I3710" i="4" s="1"/>
  <c r="J3710" i="4" s="1"/>
  <c r="L3710" i="4" s="1"/>
  <c r="R3711" i="4"/>
  <c r="I3711" i="4" s="1"/>
  <c r="J3711" i="4" s="1"/>
  <c r="L3711" i="4" s="1"/>
  <c r="R3712" i="4"/>
  <c r="I3712" i="4" s="1"/>
  <c r="J3712" i="4" s="1"/>
  <c r="L3712" i="4" s="1"/>
  <c r="R3713" i="4"/>
  <c r="I3713" i="4" s="1"/>
  <c r="J3713" i="4" s="1"/>
  <c r="L3713" i="4" s="1"/>
  <c r="R3714" i="4"/>
  <c r="I3714" i="4" s="1"/>
  <c r="J3714" i="4" s="1"/>
  <c r="L3714" i="4" s="1"/>
  <c r="R3715" i="4"/>
  <c r="I3715" i="4" s="1"/>
  <c r="J3715" i="4" s="1"/>
  <c r="L3715" i="4" s="1"/>
  <c r="R3716" i="4"/>
  <c r="I3716" i="4" s="1"/>
  <c r="J3716" i="4" s="1"/>
  <c r="L3716" i="4" s="1"/>
  <c r="R3717" i="4"/>
  <c r="I3717" i="4" s="1"/>
  <c r="J3717" i="4" s="1"/>
  <c r="L3717" i="4" s="1"/>
  <c r="R3718" i="4"/>
  <c r="I3718" i="4" s="1"/>
  <c r="J3718" i="4" s="1"/>
  <c r="L3718" i="4" s="1"/>
  <c r="R3719" i="4"/>
  <c r="I3719" i="4" s="1"/>
  <c r="J3719" i="4" s="1"/>
  <c r="L3719" i="4" s="1"/>
  <c r="R3720" i="4"/>
  <c r="I3720" i="4" s="1"/>
  <c r="J3720" i="4" s="1"/>
  <c r="L3720" i="4" s="1"/>
  <c r="R3721" i="4"/>
  <c r="I3721" i="4" s="1"/>
  <c r="J3721" i="4" s="1"/>
  <c r="L3721" i="4" s="1"/>
  <c r="R3722" i="4"/>
  <c r="I3722" i="4" s="1"/>
  <c r="J3722" i="4" s="1"/>
  <c r="L3722" i="4" s="1"/>
  <c r="R3723" i="4"/>
  <c r="I3723" i="4" s="1"/>
  <c r="J3723" i="4" s="1"/>
  <c r="L3723" i="4" s="1"/>
  <c r="R3724" i="4"/>
  <c r="I3724" i="4" s="1"/>
  <c r="J3724" i="4" s="1"/>
  <c r="L3724" i="4" s="1"/>
  <c r="R3725" i="4"/>
  <c r="I3725" i="4" s="1"/>
  <c r="J3725" i="4" s="1"/>
  <c r="L3725" i="4" s="1"/>
  <c r="R3726" i="4"/>
  <c r="I3726" i="4" s="1"/>
  <c r="J3726" i="4" s="1"/>
  <c r="L3726" i="4" s="1"/>
  <c r="R3727" i="4"/>
  <c r="I3727" i="4" s="1"/>
  <c r="J3727" i="4" s="1"/>
  <c r="L3727" i="4" s="1"/>
  <c r="R3728" i="4"/>
  <c r="I3728" i="4" s="1"/>
  <c r="J3728" i="4" s="1"/>
  <c r="L3728" i="4" s="1"/>
  <c r="R3729" i="4"/>
  <c r="I3729" i="4" s="1"/>
  <c r="J3729" i="4" s="1"/>
  <c r="L3729" i="4" s="1"/>
  <c r="R3730" i="4"/>
  <c r="I3730" i="4" s="1"/>
  <c r="J3730" i="4" s="1"/>
  <c r="L3730" i="4" s="1"/>
  <c r="R3731" i="4"/>
  <c r="I3731" i="4" s="1"/>
  <c r="J3731" i="4" s="1"/>
  <c r="L3731" i="4" s="1"/>
  <c r="R3732" i="4"/>
  <c r="I3732" i="4" s="1"/>
  <c r="J3732" i="4" s="1"/>
  <c r="L3732" i="4" s="1"/>
  <c r="R3733" i="4"/>
  <c r="I3733" i="4" s="1"/>
  <c r="J3733" i="4" s="1"/>
  <c r="L3733" i="4" s="1"/>
  <c r="R3734" i="4"/>
  <c r="I3734" i="4" s="1"/>
  <c r="J3734" i="4" s="1"/>
  <c r="L3734" i="4" s="1"/>
  <c r="R3735" i="4"/>
  <c r="I3735" i="4" s="1"/>
  <c r="J3735" i="4" s="1"/>
  <c r="L3735" i="4" s="1"/>
  <c r="R3736" i="4"/>
  <c r="I3736" i="4" s="1"/>
  <c r="J3736" i="4" s="1"/>
  <c r="L3736" i="4" s="1"/>
  <c r="R3737" i="4"/>
  <c r="I3737" i="4" s="1"/>
  <c r="J3737" i="4" s="1"/>
  <c r="L3737" i="4" s="1"/>
  <c r="R3738" i="4"/>
  <c r="I3738" i="4" s="1"/>
  <c r="J3738" i="4" s="1"/>
  <c r="L3738" i="4" s="1"/>
  <c r="R3739" i="4"/>
  <c r="I3739" i="4" s="1"/>
  <c r="J3739" i="4" s="1"/>
  <c r="L3739" i="4" s="1"/>
  <c r="R3740" i="4"/>
  <c r="I3740" i="4" s="1"/>
  <c r="J3740" i="4" s="1"/>
  <c r="L3740" i="4" s="1"/>
  <c r="R3741" i="4"/>
  <c r="I3741" i="4" s="1"/>
  <c r="J3741" i="4" s="1"/>
  <c r="L3741" i="4" s="1"/>
  <c r="R3742" i="4"/>
  <c r="I3742" i="4" s="1"/>
  <c r="J3742" i="4" s="1"/>
  <c r="L3742" i="4" s="1"/>
  <c r="R3743" i="4"/>
  <c r="I3743" i="4" s="1"/>
  <c r="J3743" i="4" s="1"/>
  <c r="L3743" i="4" s="1"/>
  <c r="R3744" i="4"/>
  <c r="I3744" i="4" s="1"/>
  <c r="J3744" i="4" s="1"/>
  <c r="L3744" i="4" s="1"/>
  <c r="R3745" i="4"/>
  <c r="I3745" i="4" s="1"/>
  <c r="J3745" i="4" s="1"/>
  <c r="L3745" i="4" s="1"/>
  <c r="R3746" i="4"/>
  <c r="I3746" i="4" s="1"/>
  <c r="J3746" i="4" s="1"/>
  <c r="L3746" i="4" s="1"/>
  <c r="R3747" i="4"/>
  <c r="I3747" i="4" s="1"/>
  <c r="J3747" i="4" s="1"/>
  <c r="L3747" i="4" s="1"/>
  <c r="R3748" i="4"/>
  <c r="I3748" i="4" s="1"/>
  <c r="J3748" i="4" s="1"/>
  <c r="L3748" i="4" s="1"/>
  <c r="R3749" i="4"/>
  <c r="I3749" i="4" s="1"/>
  <c r="J3749" i="4" s="1"/>
  <c r="L3749" i="4" s="1"/>
  <c r="R3750" i="4"/>
  <c r="I3750" i="4" s="1"/>
  <c r="J3750" i="4" s="1"/>
  <c r="L3750" i="4" s="1"/>
  <c r="R3751" i="4"/>
  <c r="I3751" i="4" s="1"/>
  <c r="J3751" i="4" s="1"/>
  <c r="L3751" i="4" s="1"/>
  <c r="R3752" i="4"/>
  <c r="I3752" i="4" s="1"/>
  <c r="J3752" i="4" s="1"/>
  <c r="L3752" i="4" s="1"/>
  <c r="R3753" i="4"/>
  <c r="I3753" i="4" s="1"/>
  <c r="J3753" i="4" s="1"/>
  <c r="L3753" i="4" s="1"/>
  <c r="R3754" i="4"/>
  <c r="I3754" i="4" s="1"/>
  <c r="J3754" i="4" s="1"/>
  <c r="L3754" i="4" s="1"/>
  <c r="R3755" i="4"/>
  <c r="I3755" i="4" s="1"/>
  <c r="J3755" i="4" s="1"/>
  <c r="L3755" i="4" s="1"/>
  <c r="R3756" i="4"/>
  <c r="I3756" i="4" s="1"/>
  <c r="J3756" i="4" s="1"/>
  <c r="L3756" i="4" s="1"/>
  <c r="R3757" i="4"/>
  <c r="I3757" i="4" s="1"/>
  <c r="J3757" i="4" s="1"/>
  <c r="L3757" i="4" s="1"/>
  <c r="R3758" i="4"/>
  <c r="I3758" i="4" s="1"/>
  <c r="J3758" i="4" s="1"/>
  <c r="L3758" i="4" s="1"/>
  <c r="R3759" i="4"/>
  <c r="I3759" i="4" s="1"/>
  <c r="J3759" i="4" s="1"/>
  <c r="L3759" i="4" s="1"/>
  <c r="R3760" i="4"/>
  <c r="I3760" i="4" s="1"/>
  <c r="J3760" i="4" s="1"/>
  <c r="L3760" i="4" s="1"/>
  <c r="R3761" i="4"/>
  <c r="I3761" i="4" s="1"/>
  <c r="J3761" i="4" s="1"/>
  <c r="L3761" i="4" s="1"/>
  <c r="R3762" i="4"/>
  <c r="I3762" i="4" s="1"/>
  <c r="J3762" i="4" s="1"/>
  <c r="L3762" i="4" s="1"/>
  <c r="R3763" i="4"/>
  <c r="I3763" i="4" s="1"/>
  <c r="J3763" i="4" s="1"/>
  <c r="L3763" i="4" s="1"/>
  <c r="R3764" i="4"/>
  <c r="I3764" i="4" s="1"/>
  <c r="J3764" i="4" s="1"/>
  <c r="L3764" i="4" s="1"/>
  <c r="R3765" i="4"/>
  <c r="I3765" i="4" s="1"/>
  <c r="J3765" i="4" s="1"/>
  <c r="L3765" i="4" s="1"/>
  <c r="R3766" i="4"/>
  <c r="I3766" i="4" s="1"/>
  <c r="J3766" i="4" s="1"/>
  <c r="L3766" i="4" s="1"/>
  <c r="R3767" i="4"/>
  <c r="I3767" i="4" s="1"/>
  <c r="J3767" i="4" s="1"/>
  <c r="L3767" i="4" s="1"/>
  <c r="R3768" i="4"/>
  <c r="I3768" i="4" s="1"/>
  <c r="J3768" i="4" s="1"/>
  <c r="L3768" i="4" s="1"/>
  <c r="R3769" i="4"/>
  <c r="I3769" i="4" s="1"/>
  <c r="J3769" i="4" s="1"/>
  <c r="L3769" i="4" s="1"/>
  <c r="R3770" i="4"/>
  <c r="I3770" i="4" s="1"/>
  <c r="J3770" i="4" s="1"/>
  <c r="L3770" i="4" s="1"/>
  <c r="R3771" i="4"/>
  <c r="I3771" i="4" s="1"/>
  <c r="J3771" i="4" s="1"/>
  <c r="L3771" i="4" s="1"/>
  <c r="R3772" i="4"/>
  <c r="I3772" i="4" s="1"/>
  <c r="J3772" i="4" s="1"/>
  <c r="L3772" i="4" s="1"/>
  <c r="R3773" i="4"/>
  <c r="I3773" i="4" s="1"/>
  <c r="J3773" i="4" s="1"/>
  <c r="L3773" i="4" s="1"/>
  <c r="R3774" i="4"/>
  <c r="I3774" i="4" s="1"/>
  <c r="J3774" i="4" s="1"/>
  <c r="L3774" i="4" s="1"/>
  <c r="R3775" i="4"/>
  <c r="I3775" i="4" s="1"/>
  <c r="J3775" i="4" s="1"/>
  <c r="L3775" i="4" s="1"/>
  <c r="R3776" i="4"/>
  <c r="I3776" i="4" s="1"/>
  <c r="J3776" i="4" s="1"/>
  <c r="L3776" i="4" s="1"/>
  <c r="R3777" i="4"/>
  <c r="I3777" i="4" s="1"/>
  <c r="J3777" i="4" s="1"/>
  <c r="L3777" i="4" s="1"/>
  <c r="R3778" i="4"/>
  <c r="I3778" i="4" s="1"/>
  <c r="J3778" i="4" s="1"/>
  <c r="L3778" i="4" s="1"/>
  <c r="R3779" i="4"/>
  <c r="I3779" i="4" s="1"/>
  <c r="J3779" i="4" s="1"/>
  <c r="L3779" i="4" s="1"/>
  <c r="R3780" i="4"/>
  <c r="I3780" i="4" s="1"/>
  <c r="J3780" i="4" s="1"/>
  <c r="L3780" i="4" s="1"/>
  <c r="R3781" i="4"/>
  <c r="I3781" i="4" s="1"/>
  <c r="J3781" i="4" s="1"/>
  <c r="L3781" i="4" s="1"/>
  <c r="R3782" i="4"/>
  <c r="I3782" i="4" s="1"/>
  <c r="J3782" i="4" s="1"/>
  <c r="L3782" i="4" s="1"/>
  <c r="R3783" i="4"/>
  <c r="I3783" i="4" s="1"/>
  <c r="J3783" i="4" s="1"/>
  <c r="L3783" i="4" s="1"/>
  <c r="R3784" i="4"/>
  <c r="I3784" i="4" s="1"/>
  <c r="J3784" i="4" s="1"/>
  <c r="L3784" i="4" s="1"/>
  <c r="R3785" i="4"/>
  <c r="I3785" i="4" s="1"/>
  <c r="J3785" i="4" s="1"/>
  <c r="L3785" i="4" s="1"/>
  <c r="R3786" i="4"/>
  <c r="I3786" i="4" s="1"/>
  <c r="J3786" i="4" s="1"/>
  <c r="L3786" i="4" s="1"/>
  <c r="R3787" i="4"/>
  <c r="I3787" i="4" s="1"/>
  <c r="J3787" i="4" s="1"/>
  <c r="L3787" i="4" s="1"/>
  <c r="R3788" i="4"/>
  <c r="I3788" i="4" s="1"/>
  <c r="J3788" i="4" s="1"/>
  <c r="L3788" i="4" s="1"/>
  <c r="R3789" i="4"/>
  <c r="I3789" i="4" s="1"/>
  <c r="J3789" i="4" s="1"/>
  <c r="L3789" i="4" s="1"/>
  <c r="R3790" i="4"/>
  <c r="I3790" i="4" s="1"/>
  <c r="J3790" i="4" s="1"/>
  <c r="L3790" i="4" s="1"/>
  <c r="R3791" i="4"/>
  <c r="I3791" i="4" s="1"/>
  <c r="J3791" i="4" s="1"/>
  <c r="L3791" i="4" s="1"/>
  <c r="R3792" i="4"/>
  <c r="I3792" i="4" s="1"/>
  <c r="J3792" i="4" s="1"/>
  <c r="L3792" i="4" s="1"/>
  <c r="R3793" i="4"/>
  <c r="I3793" i="4" s="1"/>
  <c r="J3793" i="4" s="1"/>
  <c r="L3793" i="4" s="1"/>
  <c r="R3794" i="4"/>
  <c r="I3794" i="4" s="1"/>
  <c r="J3794" i="4" s="1"/>
  <c r="L3794" i="4" s="1"/>
  <c r="R3795" i="4"/>
  <c r="I3795" i="4" s="1"/>
  <c r="J3795" i="4" s="1"/>
  <c r="L3795" i="4" s="1"/>
  <c r="R3796" i="4"/>
  <c r="I3796" i="4" s="1"/>
  <c r="J3796" i="4" s="1"/>
  <c r="L3796" i="4" s="1"/>
  <c r="R3797" i="4"/>
  <c r="I3797" i="4" s="1"/>
  <c r="J3797" i="4" s="1"/>
  <c r="L3797" i="4" s="1"/>
  <c r="R3798" i="4"/>
  <c r="I3798" i="4" s="1"/>
  <c r="J3798" i="4" s="1"/>
  <c r="L3798" i="4" s="1"/>
  <c r="R3799" i="4"/>
  <c r="I3799" i="4" s="1"/>
  <c r="J3799" i="4" s="1"/>
  <c r="L3799" i="4" s="1"/>
  <c r="R3800" i="4"/>
  <c r="I3800" i="4" s="1"/>
  <c r="J3800" i="4" s="1"/>
  <c r="L3800" i="4" s="1"/>
  <c r="R3801" i="4"/>
  <c r="I3801" i="4" s="1"/>
  <c r="J3801" i="4" s="1"/>
  <c r="L3801" i="4" s="1"/>
  <c r="R3802" i="4"/>
  <c r="I3802" i="4" s="1"/>
  <c r="J3802" i="4" s="1"/>
  <c r="L3802" i="4" s="1"/>
  <c r="R3803" i="4"/>
  <c r="I3803" i="4" s="1"/>
  <c r="J3803" i="4" s="1"/>
  <c r="L3803" i="4" s="1"/>
  <c r="R3804" i="4"/>
  <c r="I3804" i="4" s="1"/>
  <c r="J3804" i="4" s="1"/>
  <c r="L3804" i="4" s="1"/>
  <c r="R3805" i="4"/>
  <c r="I3805" i="4" s="1"/>
  <c r="J3805" i="4" s="1"/>
  <c r="L3805" i="4" s="1"/>
  <c r="R3806" i="4"/>
  <c r="I3806" i="4" s="1"/>
  <c r="J3806" i="4" s="1"/>
  <c r="L3806" i="4" s="1"/>
  <c r="R3807" i="4"/>
  <c r="I3807" i="4" s="1"/>
  <c r="J3807" i="4" s="1"/>
  <c r="L3807" i="4" s="1"/>
  <c r="R3808" i="4"/>
  <c r="I3808" i="4" s="1"/>
  <c r="J3808" i="4" s="1"/>
  <c r="L3808" i="4" s="1"/>
  <c r="R3809" i="4"/>
  <c r="I3809" i="4" s="1"/>
  <c r="J3809" i="4" s="1"/>
  <c r="L3809" i="4" s="1"/>
  <c r="R3810" i="4"/>
  <c r="I3810" i="4" s="1"/>
  <c r="J3810" i="4" s="1"/>
  <c r="L3810" i="4" s="1"/>
  <c r="R3811" i="4"/>
  <c r="I3811" i="4" s="1"/>
  <c r="J3811" i="4" s="1"/>
  <c r="L3811" i="4" s="1"/>
  <c r="R3812" i="4"/>
  <c r="I3812" i="4" s="1"/>
  <c r="J3812" i="4" s="1"/>
  <c r="L3812" i="4" s="1"/>
  <c r="R3813" i="4"/>
  <c r="I3813" i="4" s="1"/>
  <c r="J3813" i="4" s="1"/>
  <c r="L3813" i="4" s="1"/>
  <c r="R3814" i="4"/>
  <c r="I3814" i="4" s="1"/>
  <c r="J3814" i="4" s="1"/>
  <c r="L3814" i="4" s="1"/>
  <c r="R3815" i="4"/>
  <c r="I3815" i="4" s="1"/>
  <c r="J3815" i="4" s="1"/>
  <c r="L3815" i="4" s="1"/>
  <c r="R3816" i="4"/>
  <c r="I3816" i="4" s="1"/>
  <c r="J3816" i="4" s="1"/>
  <c r="L3816" i="4" s="1"/>
  <c r="R3817" i="4"/>
  <c r="I3817" i="4" s="1"/>
  <c r="J3817" i="4" s="1"/>
  <c r="L3817" i="4" s="1"/>
  <c r="R3818" i="4"/>
  <c r="I3818" i="4" s="1"/>
  <c r="J3818" i="4" s="1"/>
  <c r="L3818" i="4" s="1"/>
  <c r="R3819" i="4"/>
  <c r="I3819" i="4" s="1"/>
  <c r="J3819" i="4" s="1"/>
  <c r="L3819" i="4" s="1"/>
  <c r="R3820" i="4"/>
  <c r="I3820" i="4" s="1"/>
  <c r="J3820" i="4" s="1"/>
  <c r="L3820" i="4" s="1"/>
  <c r="R3821" i="4"/>
  <c r="I3821" i="4" s="1"/>
  <c r="J3821" i="4" s="1"/>
  <c r="L3821" i="4" s="1"/>
  <c r="R3822" i="4"/>
  <c r="I3822" i="4" s="1"/>
  <c r="J3822" i="4" s="1"/>
  <c r="L3822" i="4" s="1"/>
  <c r="R3823" i="4"/>
  <c r="I3823" i="4" s="1"/>
  <c r="J3823" i="4" s="1"/>
  <c r="L3823" i="4" s="1"/>
  <c r="R3824" i="4"/>
  <c r="I3824" i="4" s="1"/>
  <c r="J3824" i="4" s="1"/>
  <c r="L3824" i="4" s="1"/>
  <c r="R3825" i="4"/>
  <c r="I3825" i="4" s="1"/>
  <c r="J3825" i="4" s="1"/>
  <c r="L3825" i="4" s="1"/>
  <c r="R3826" i="4"/>
  <c r="I3826" i="4" s="1"/>
  <c r="J3826" i="4" s="1"/>
  <c r="L3826" i="4" s="1"/>
  <c r="R3827" i="4"/>
  <c r="I3827" i="4" s="1"/>
  <c r="J3827" i="4" s="1"/>
  <c r="L3827" i="4" s="1"/>
  <c r="R3828" i="4"/>
  <c r="I3828" i="4" s="1"/>
  <c r="J3828" i="4" s="1"/>
  <c r="L3828" i="4" s="1"/>
  <c r="R3829" i="4"/>
  <c r="I3829" i="4" s="1"/>
  <c r="J3829" i="4" s="1"/>
  <c r="L3829" i="4" s="1"/>
  <c r="R3830" i="4"/>
  <c r="I3830" i="4" s="1"/>
  <c r="J3830" i="4" s="1"/>
  <c r="L3830" i="4" s="1"/>
  <c r="R3831" i="4"/>
  <c r="I3831" i="4" s="1"/>
  <c r="J3831" i="4" s="1"/>
  <c r="L3831" i="4" s="1"/>
  <c r="R3832" i="4"/>
  <c r="I3832" i="4" s="1"/>
  <c r="J3832" i="4" s="1"/>
  <c r="L3832" i="4" s="1"/>
  <c r="R3833" i="4"/>
  <c r="I3833" i="4" s="1"/>
  <c r="J3833" i="4" s="1"/>
  <c r="L3833" i="4" s="1"/>
  <c r="R3834" i="4"/>
  <c r="I3834" i="4" s="1"/>
  <c r="J3834" i="4" s="1"/>
  <c r="L3834" i="4" s="1"/>
  <c r="R3835" i="4"/>
  <c r="I3835" i="4" s="1"/>
  <c r="J3835" i="4" s="1"/>
  <c r="L3835" i="4" s="1"/>
  <c r="R3836" i="4"/>
  <c r="I3836" i="4" s="1"/>
  <c r="J3836" i="4" s="1"/>
  <c r="L3836" i="4" s="1"/>
  <c r="R3837" i="4"/>
  <c r="I3837" i="4" s="1"/>
  <c r="J3837" i="4" s="1"/>
  <c r="L3837" i="4" s="1"/>
  <c r="R3838" i="4"/>
  <c r="I3838" i="4" s="1"/>
  <c r="J3838" i="4" s="1"/>
  <c r="L3838" i="4" s="1"/>
  <c r="R3839" i="4"/>
  <c r="I3839" i="4" s="1"/>
  <c r="J3839" i="4" s="1"/>
  <c r="L3839" i="4" s="1"/>
  <c r="R3840" i="4"/>
  <c r="I3840" i="4" s="1"/>
  <c r="J3840" i="4" s="1"/>
  <c r="L3840" i="4" s="1"/>
  <c r="R3841" i="4"/>
  <c r="I3841" i="4" s="1"/>
  <c r="J3841" i="4" s="1"/>
  <c r="L3841" i="4" s="1"/>
  <c r="R3842" i="4"/>
  <c r="I3842" i="4" s="1"/>
  <c r="J3842" i="4" s="1"/>
  <c r="L3842" i="4" s="1"/>
  <c r="R3843" i="4"/>
  <c r="I3843" i="4" s="1"/>
  <c r="J3843" i="4" s="1"/>
  <c r="L3843" i="4" s="1"/>
  <c r="R3844" i="4"/>
  <c r="I3844" i="4" s="1"/>
  <c r="J3844" i="4" s="1"/>
  <c r="L3844" i="4" s="1"/>
  <c r="R3845" i="4"/>
  <c r="I3845" i="4" s="1"/>
  <c r="J3845" i="4" s="1"/>
  <c r="L3845" i="4" s="1"/>
  <c r="R3846" i="4"/>
  <c r="I3846" i="4" s="1"/>
  <c r="J3846" i="4" s="1"/>
  <c r="L3846" i="4" s="1"/>
  <c r="R3847" i="4"/>
  <c r="I3847" i="4" s="1"/>
  <c r="J3847" i="4" s="1"/>
  <c r="L3847" i="4" s="1"/>
  <c r="R3848" i="4"/>
  <c r="I3848" i="4" s="1"/>
  <c r="J3848" i="4" s="1"/>
  <c r="L3848" i="4" s="1"/>
  <c r="R3849" i="4"/>
  <c r="I3849" i="4" s="1"/>
  <c r="J3849" i="4" s="1"/>
  <c r="L3849" i="4" s="1"/>
  <c r="R3850" i="4"/>
  <c r="I3850" i="4" s="1"/>
  <c r="J3850" i="4" s="1"/>
  <c r="L3850" i="4" s="1"/>
  <c r="R3851" i="4"/>
  <c r="I3851" i="4" s="1"/>
  <c r="J3851" i="4" s="1"/>
  <c r="L3851" i="4" s="1"/>
  <c r="R3852" i="4"/>
  <c r="I3852" i="4" s="1"/>
  <c r="J3852" i="4" s="1"/>
  <c r="L3852" i="4" s="1"/>
  <c r="R3853" i="4"/>
  <c r="I3853" i="4" s="1"/>
  <c r="J3853" i="4" s="1"/>
  <c r="L3853" i="4" s="1"/>
  <c r="R3854" i="4"/>
  <c r="I3854" i="4" s="1"/>
  <c r="J3854" i="4" s="1"/>
  <c r="L3854" i="4" s="1"/>
  <c r="R3855" i="4"/>
  <c r="I3855" i="4" s="1"/>
  <c r="J3855" i="4" s="1"/>
  <c r="L3855" i="4" s="1"/>
  <c r="R3856" i="4"/>
  <c r="I3856" i="4" s="1"/>
  <c r="J3856" i="4" s="1"/>
  <c r="L3856" i="4" s="1"/>
  <c r="R3857" i="4"/>
  <c r="I3857" i="4" s="1"/>
  <c r="J3857" i="4" s="1"/>
  <c r="L3857" i="4" s="1"/>
  <c r="R3858" i="4"/>
  <c r="I3858" i="4" s="1"/>
  <c r="J3858" i="4" s="1"/>
  <c r="L3858" i="4" s="1"/>
  <c r="R3859" i="4"/>
  <c r="I3859" i="4" s="1"/>
  <c r="J3859" i="4" s="1"/>
  <c r="L3859" i="4" s="1"/>
  <c r="R3860" i="4"/>
  <c r="I3860" i="4" s="1"/>
  <c r="J3860" i="4" s="1"/>
  <c r="L3860" i="4" s="1"/>
  <c r="R3861" i="4"/>
  <c r="I3861" i="4" s="1"/>
  <c r="J3861" i="4" s="1"/>
  <c r="L3861" i="4" s="1"/>
  <c r="R3862" i="4"/>
  <c r="I3862" i="4" s="1"/>
  <c r="J3862" i="4" s="1"/>
  <c r="L3862" i="4" s="1"/>
  <c r="R3863" i="4"/>
  <c r="I3863" i="4" s="1"/>
  <c r="J3863" i="4" s="1"/>
  <c r="L3863" i="4" s="1"/>
  <c r="R3864" i="4"/>
  <c r="I3864" i="4" s="1"/>
  <c r="J3864" i="4" s="1"/>
  <c r="L3864" i="4" s="1"/>
  <c r="R3865" i="4"/>
  <c r="I3865" i="4" s="1"/>
  <c r="J3865" i="4" s="1"/>
  <c r="L3865" i="4" s="1"/>
  <c r="R3866" i="4"/>
  <c r="I3866" i="4" s="1"/>
  <c r="J3866" i="4" s="1"/>
  <c r="L3866" i="4" s="1"/>
  <c r="R3867" i="4"/>
  <c r="I3867" i="4" s="1"/>
  <c r="J3867" i="4" s="1"/>
  <c r="L3867" i="4" s="1"/>
  <c r="R3868" i="4"/>
  <c r="I3868" i="4" s="1"/>
  <c r="J3868" i="4" s="1"/>
  <c r="L3868" i="4" s="1"/>
  <c r="R3869" i="4"/>
  <c r="I3869" i="4" s="1"/>
  <c r="J3869" i="4" s="1"/>
  <c r="L3869" i="4" s="1"/>
  <c r="R3870" i="4"/>
  <c r="I3870" i="4" s="1"/>
  <c r="J3870" i="4" s="1"/>
  <c r="L3870" i="4" s="1"/>
  <c r="R3871" i="4"/>
  <c r="I3871" i="4" s="1"/>
  <c r="J3871" i="4" s="1"/>
  <c r="L3871" i="4" s="1"/>
  <c r="R3872" i="4"/>
  <c r="I3872" i="4" s="1"/>
  <c r="J3872" i="4" s="1"/>
  <c r="L3872" i="4" s="1"/>
  <c r="R3873" i="4"/>
  <c r="I3873" i="4" s="1"/>
  <c r="J3873" i="4" s="1"/>
  <c r="L3873" i="4" s="1"/>
  <c r="R3874" i="4"/>
  <c r="I3874" i="4" s="1"/>
  <c r="J3874" i="4" s="1"/>
  <c r="L3874" i="4" s="1"/>
  <c r="R3875" i="4"/>
  <c r="I3875" i="4" s="1"/>
  <c r="J3875" i="4" s="1"/>
  <c r="L3875" i="4" s="1"/>
  <c r="R3876" i="4"/>
  <c r="I3876" i="4" s="1"/>
  <c r="J3876" i="4" s="1"/>
  <c r="L3876" i="4" s="1"/>
  <c r="R3877" i="4"/>
  <c r="I3877" i="4" s="1"/>
  <c r="J3877" i="4" s="1"/>
  <c r="L3877" i="4" s="1"/>
  <c r="R3878" i="4"/>
  <c r="I3878" i="4" s="1"/>
  <c r="J3878" i="4" s="1"/>
  <c r="L3878" i="4" s="1"/>
  <c r="R3879" i="4"/>
  <c r="I3879" i="4" s="1"/>
  <c r="J3879" i="4" s="1"/>
  <c r="L3879" i="4" s="1"/>
  <c r="R3880" i="4"/>
  <c r="I3880" i="4" s="1"/>
  <c r="J3880" i="4" s="1"/>
  <c r="L3880" i="4" s="1"/>
  <c r="R3881" i="4"/>
  <c r="I3881" i="4" s="1"/>
  <c r="J3881" i="4" s="1"/>
  <c r="L3881" i="4" s="1"/>
  <c r="R3882" i="4"/>
  <c r="I3882" i="4" s="1"/>
  <c r="J3882" i="4" s="1"/>
  <c r="L3882" i="4" s="1"/>
  <c r="R3883" i="4"/>
  <c r="I3883" i="4" s="1"/>
  <c r="J3883" i="4" s="1"/>
  <c r="L3883" i="4" s="1"/>
  <c r="R3884" i="4"/>
  <c r="I3884" i="4" s="1"/>
  <c r="J3884" i="4" s="1"/>
  <c r="L3884" i="4" s="1"/>
  <c r="R3885" i="4"/>
  <c r="I3885" i="4" s="1"/>
  <c r="J3885" i="4" s="1"/>
  <c r="L3885" i="4" s="1"/>
  <c r="R3886" i="4"/>
  <c r="I3886" i="4" s="1"/>
  <c r="J3886" i="4" s="1"/>
  <c r="L3886" i="4" s="1"/>
  <c r="R3887" i="4"/>
  <c r="I3887" i="4" s="1"/>
  <c r="J3887" i="4" s="1"/>
  <c r="L3887" i="4" s="1"/>
  <c r="R3888" i="4"/>
  <c r="I3888" i="4" s="1"/>
  <c r="J3888" i="4" s="1"/>
  <c r="L3888" i="4" s="1"/>
  <c r="R3889" i="4"/>
  <c r="I3889" i="4" s="1"/>
  <c r="J3889" i="4" s="1"/>
  <c r="L3889" i="4" s="1"/>
  <c r="R3890" i="4"/>
  <c r="I3890" i="4" s="1"/>
  <c r="J3890" i="4" s="1"/>
  <c r="L3890" i="4" s="1"/>
  <c r="R3891" i="4"/>
  <c r="I3891" i="4" s="1"/>
  <c r="J3891" i="4" s="1"/>
  <c r="L3891" i="4" s="1"/>
  <c r="R3892" i="4"/>
  <c r="I3892" i="4" s="1"/>
  <c r="J3892" i="4" s="1"/>
  <c r="L3892" i="4" s="1"/>
  <c r="R3893" i="4"/>
  <c r="I3893" i="4" s="1"/>
  <c r="J3893" i="4" s="1"/>
  <c r="L3893" i="4" s="1"/>
  <c r="R3894" i="4"/>
  <c r="I3894" i="4" s="1"/>
  <c r="J3894" i="4" s="1"/>
  <c r="L3894" i="4" s="1"/>
  <c r="R3895" i="4"/>
  <c r="I3895" i="4" s="1"/>
  <c r="J3895" i="4" s="1"/>
  <c r="L3895" i="4" s="1"/>
  <c r="R3896" i="4"/>
  <c r="I3896" i="4" s="1"/>
  <c r="J3896" i="4" s="1"/>
  <c r="L3896" i="4" s="1"/>
  <c r="R3897" i="4"/>
  <c r="I3897" i="4" s="1"/>
  <c r="J3897" i="4" s="1"/>
  <c r="L3897" i="4" s="1"/>
  <c r="R3898" i="4"/>
  <c r="I3898" i="4" s="1"/>
  <c r="J3898" i="4" s="1"/>
  <c r="L3898" i="4" s="1"/>
  <c r="R3899" i="4"/>
  <c r="I3899" i="4" s="1"/>
  <c r="J3899" i="4" s="1"/>
  <c r="L3899" i="4" s="1"/>
  <c r="R3900" i="4"/>
  <c r="I3900" i="4" s="1"/>
  <c r="J3900" i="4" s="1"/>
  <c r="L3900" i="4" s="1"/>
  <c r="R3901" i="4"/>
  <c r="I3901" i="4" s="1"/>
  <c r="J3901" i="4" s="1"/>
  <c r="L3901" i="4" s="1"/>
  <c r="R3902" i="4"/>
  <c r="I3902" i="4" s="1"/>
  <c r="J3902" i="4" s="1"/>
  <c r="L3902" i="4" s="1"/>
  <c r="R3903" i="4"/>
  <c r="I3903" i="4" s="1"/>
  <c r="J3903" i="4" s="1"/>
  <c r="L3903" i="4" s="1"/>
  <c r="R3904" i="4"/>
  <c r="I3904" i="4" s="1"/>
  <c r="J3904" i="4" s="1"/>
  <c r="L3904" i="4" s="1"/>
  <c r="R3905" i="4"/>
  <c r="I3905" i="4" s="1"/>
  <c r="J3905" i="4" s="1"/>
  <c r="L3905" i="4" s="1"/>
  <c r="R3906" i="4"/>
  <c r="I3906" i="4" s="1"/>
  <c r="J3906" i="4" s="1"/>
  <c r="L3906" i="4" s="1"/>
  <c r="R3907" i="4"/>
  <c r="I3907" i="4" s="1"/>
  <c r="J3907" i="4" s="1"/>
  <c r="L3907" i="4" s="1"/>
  <c r="R3908" i="4"/>
  <c r="I3908" i="4" s="1"/>
  <c r="J3908" i="4" s="1"/>
  <c r="L3908" i="4" s="1"/>
  <c r="R3909" i="4"/>
  <c r="I3909" i="4" s="1"/>
  <c r="J3909" i="4" s="1"/>
  <c r="L3909" i="4" s="1"/>
  <c r="R3910" i="4"/>
  <c r="I3910" i="4" s="1"/>
  <c r="J3910" i="4" s="1"/>
  <c r="L3910" i="4" s="1"/>
  <c r="R3911" i="4"/>
  <c r="I3911" i="4" s="1"/>
  <c r="J3911" i="4" s="1"/>
  <c r="L3911" i="4" s="1"/>
  <c r="R3912" i="4"/>
  <c r="I3912" i="4" s="1"/>
  <c r="J3912" i="4" s="1"/>
  <c r="L3912" i="4" s="1"/>
  <c r="R3913" i="4"/>
  <c r="I3913" i="4" s="1"/>
  <c r="J3913" i="4" s="1"/>
  <c r="L3913" i="4" s="1"/>
  <c r="R3914" i="4"/>
  <c r="I3914" i="4" s="1"/>
  <c r="J3914" i="4" s="1"/>
  <c r="L3914" i="4" s="1"/>
  <c r="R3915" i="4"/>
  <c r="I3915" i="4" s="1"/>
  <c r="J3915" i="4" s="1"/>
  <c r="L3915" i="4" s="1"/>
  <c r="R3916" i="4"/>
  <c r="I3916" i="4" s="1"/>
  <c r="J3916" i="4" s="1"/>
  <c r="L3916" i="4" s="1"/>
  <c r="R3917" i="4"/>
  <c r="I3917" i="4" s="1"/>
  <c r="J3917" i="4" s="1"/>
  <c r="L3917" i="4" s="1"/>
  <c r="R3918" i="4"/>
  <c r="I3918" i="4" s="1"/>
  <c r="J3918" i="4" s="1"/>
  <c r="L3918" i="4" s="1"/>
  <c r="R3919" i="4"/>
  <c r="I3919" i="4" s="1"/>
  <c r="J3919" i="4" s="1"/>
  <c r="L3919" i="4" s="1"/>
  <c r="R3920" i="4"/>
  <c r="I3920" i="4" s="1"/>
  <c r="J3920" i="4" s="1"/>
  <c r="L3920" i="4" s="1"/>
  <c r="R3921" i="4"/>
  <c r="I3921" i="4" s="1"/>
  <c r="J3921" i="4" s="1"/>
  <c r="L3921" i="4" s="1"/>
  <c r="R3922" i="4"/>
  <c r="I3922" i="4" s="1"/>
  <c r="J3922" i="4" s="1"/>
  <c r="L3922" i="4" s="1"/>
  <c r="R3923" i="4"/>
  <c r="I3923" i="4" s="1"/>
  <c r="J3923" i="4" s="1"/>
  <c r="L3923" i="4" s="1"/>
  <c r="R3924" i="4"/>
  <c r="I3924" i="4" s="1"/>
  <c r="J3924" i="4" s="1"/>
  <c r="L3924" i="4" s="1"/>
  <c r="R3925" i="4"/>
  <c r="I3925" i="4" s="1"/>
  <c r="J3925" i="4" s="1"/>
  <c r="L3925" i="4" s="1"/>
  <c r="R3926" i="4"/>
  <c r="I3926" i="4" s="1"/>
  <c r="J3926" i="4" s="1"/>
  <c r="L3926" i="4" s="1"/>
  <c r="R3927" i="4"/>
  <c r="I3927" i="4" s="1"/>
  <c r="J3927" i="4" s="1"/>
  <c r="L3927" i="4" s="1"/>
  <c r="R3928" i="4"/>
  <c r="I3928" i="4" s="1"/>
  <c r="J3928" i="4" s="1"/>
  <c r="L3928" i="4" s="1"/>
  <c r="R3929" i="4"/>
  <c r="I3929" i="4" s="1"/>
  <c r="J3929" i="4" s="1"/>
  <c r="L3929" i="4" s="1"/>
  <c r="R3930" i="4"/>
  <c r="I3930" i="4" s="1"/>
  <c r="J3930" i="4" s="1"/>
  <c r="L3930" i="4" s="1"/>
  <c r="R3931" i="4"/>
  <c r="I3931" i="4" s="1"/>
  <c r="J3931" i="4" s="1"/>
  <c r="L3931" i="4" s="1"/>
  <c r="R3932" i="4"/>
  <c r="I3932" i="4" s="1"/>
  <c r="J3932" i="4" s="1"/>
  <c r="L3932" i="4" s="1"/>
  <c r="R3933" i="4"/>
  <c r="I3933" i="4" s="1"/>
  <c r="J3933" i="4" s="1"/>
  <c r="L3933" i="4" s="1"/>
  <c r="R3934" i="4"/>
  <c r="I3934" i="4" s="1"/>
  <c r="J3934" i="4" s="1"/>
  <c r="L3934" i="4" s="1"/>
  <c r="R3935" i="4"/>
  <c r="I3935" i="4" s="1"/>
  <c r="J3935" i="4" s="1"/>
  <c r="L3935" i="4" s="1"/>
  <c r="R3936" i="4"/>
  <c r="I3936" i="4" s="1"/>
  <c r="J3936" i="4" s="1"/>
  <c r="L3936" i="4" s="1"/>
  <c r="R3937" i="4"/>
  <c r="I3937" i="4" s="1"/>
  <c r="J3937" i="4" s="1"/>
  <c r="L3937" i="4" s="1"/>
  <c r="R3938" i="4"/>
  <c r="I3938" i="4" s="1"/>
  <c r="J3938" i="4" s="1"/>
  <c r="L3938" i="4" s="1"/>
  <c r="R3939" i="4"/>
  <c r="I3939" i="4" s="1"/>
  <c r="J3939" i="4" s="1"/>
  <c r="L3939" i="4" s="1"/>
  <c r="R3940" i="4"/>
  <c r="I3940" i="4" s="1"/>
  <c r="J3940" i="4" s="1"/>
  <c r="L3940" i="4" s="1"/>
  <c r="R3941" i="4"/>
  <c r="I3941" i="4" s="1"/>
  <c r="J3941" i="4" s="1"/>
  <c r="L3941" i="4" s="1"/>
  <c r="R3942" i="4"/>
  <c r="I3942" i="4" s="1"/>
  <c r="J3942" i="4" s="1"/>
  <c r="L3942" i="4" s="1"/>
  <c r="R3943" i="4"/>
  <c r="I3943" i="4" s="1"/>
  <c r="J3943" i="4" s="1"/>
  <c r="L3943" i="4" s="1"/>
  <c r="R3944" i="4"/>
  <c r="I3944" i="4" s="1"/>
  <c r="J3944" i="4" s="1"/>
  <c r="L3944" i="4" s="1"/>
  <c r="R3945" i="4"/>
  <c r="I3945" i="4" s="1"/>
  <c r="J3945" i="4" s="1"/>
  <c r="L3945" i="4" s="1"/>
  <c r="R3946" i="4"/>
  <c r="I3946" i="4" s="1"/>
  <c r="J3946" i="4" s="1"/>
  <c r="L3946" i="4" s="1"/>
  <c r="R3947" i="4"/>
  <c r="I3947" i="4" s="1"/>
  <c r="J3947" i="4" s="1"/>
  <c r="L3947" i="4" s="1"/>
  <c r="R3948" i="4"/>
  <c r="I3948" i="4" s="1"/>
  <c r="J3948" i="4" s="1"/>
  <c r="L3948" i="4" s="1"/>
  <c r="R3949" i="4"/>
  <c r="I3949" i="4" s="1"/>
  <c r="J3949" i="4" s="1"/>
  <c r="L3949" i="4" s="1"/>
  <c r="R3950" i="4"/>
  <c r="I3950" i="4" s="1"/>
  <c r="J3950" i="4" s="1"/>
  <c r="L3950" i="4" s="1"/>
  <c r="R3951" i="4"/>
  <c r="I3951" i="4" s="1"/>
  <c r="J3951" i="4" s="1"/>
  <c r="L3951" i="4" s="1"/>
  <c r="R3952" i="4"/>
  <c r="I3952" i="4" s="1"/>
  <c r="J3952" i="4" s="1"/>
  <c r="L3952" i="4" s="1"/>
  <c r="R3953" i="4"/>
  <c r="I3953" i="4" s="1"/>
  <c r="J3953" i="4" s="1"/>
  <c r="L3953" i="4" s="1"/>
  <c r="R3954" i="4"/>
  <c r="I3954" i="4" s="1"/>
  <c r="J3954" i="4" s="1"/>
  <c r="L3954" i="4" s="1"/>
  <c r="R3955" i="4"/>
  <c r="I3955" i="4" s="1"/>
  <c r="J3955" i="4" s="1"/>
  <c r="L3955" i="4" s="1"/>
  <c r="R3956" i="4"/>
  <c r="I3956" i="4" s="1"/>
  <c r="J3956" i="4" s="1"/>
  <c r="L3956" i="4" s="1"/>
  <c r="R3957" i="4"/>
  <c r="I3957" i="4" s="1"/>
  <c r="J3957" i="4" s="1"/>
  <c r="L3957" i="4" s="1"/>
  <c r="R3958" i="4"/>
  <c r="I3958" i="4" s="1"/>
  <c r="J3958" i="4" s="1"/>
  <c r="L3958" i="4" s="1"/>
  <c r="R3959" i="4"/>
  <c r="I3959" i="4" s="1"/>
  <c r="J3959" i="4" s="1"/>
  <c r="L3959" i="4" s="1"/>
  <c r="R3960" i="4"/>
  <c r="I3960" i="4" s="1"/>
  <c r="J3960" i="4" s="1"/>
  <c r="L3960" i="4" s="1"/>
  <c r="R3961" i="4"/>
  <c r="I3961" i="4" s="1"/>
  <c r="J3961" i="4" s="1"/>
  <c r="L3961" i="4" s="1"/>
  <c r="R3962" i="4"/>
  <c r="I3962" i="4" s="1"/>
  <c r="J3962" i="4" s="1"/>
  <c r="L3962" i="4" s="1"/>
  <c r="R3963" i="4"/>
  <c r="I3963" i="4" s="1"/>
  <c r="J3963" i="4" s="1"/>
  <c r="L3963" i="4" s="1"/>
  <c r="R3964" i="4"/>
  <c r="I3964" i="4" s="1"/>
  <c r="J3964" i="4" s="1"/>
  <c r="L3964" i="4" s="1"/>
  <c r="R3965" i="4"/>
  <c r="I3965" i="4" s="1"/>
  <c r="J3965" i="4" s="1"/>
  <c r="L3965" i="4" s="1"/>
  <c r="R3966" i="4"/>
  <c r="I3966" i="4" s="1"/>
  <c r="J3966" i="4" s="1"/>
  <c r="L3966" i="4" s="1"/>
  <c r="R3967" i="4"/>
  <c r="I3967" i="4" s="1"/>
  <c r="J3967" i="4" s="1"/>
  <c r="L3967" i="4" s="1"/>
  <c r="R3968" i="4"/>
  <c r="I3968" i="4" s="1"/>
  <c r="J3968" i="4" s="1"/>
  <c r="L3968" i="4" s="1"/>
  <c r="R3969" i="4"/>
  <c r="I3969" i="4" s="1"/>
  <c r="J3969" i="4" s="1"/>
  <c r="L3969" i="4" s="1"/>
  <c r="R3970" i="4"/>
  <c r="I3970" i="4" s="1"/>
  <c r="J3970" i="4" s="1"/>
  <c r="L3970" i="4" s="1"/>
  <c r="R3971" i="4"/>
  <c r="I3971" i="4" s="1"/>
  <c r="J3971" i="4" s="1"/>
  <c r="L3971" i="4" s="1"/>
  <c r="R3972" i="4"/>
  <c r="I3972" i="4" s="1"/>
  <c r="J3972" i="4" s="1"/>
  <c r="L3972" i="4" s="1"/>
  <c r="R3973" i="4"/>
  <c r="I3973" i="4" s="1"/>
  <c r="J3973" i="4" s="1"/>
  <c r="L3973" i="4" s="1"/>
  <c r="R3974" i="4"/>
  <c r="I3974" i="4" s="1"/>
  <c r="J3974" i="4" s="1"/>
  <c r="L3974" i="4" s="1"/>
  <c r="R3975" i="4"/>
  <c r="I3975" i="4" s="1"/>
  <c r="J3975" i="4" s="1"/>
  <c r="L3975" i="4" s="1"/>
  <c r="R3976" i="4"/>
  <c r="I3976" i="4" s="1"/>
  <c r="J3976" i="4" s="1"/>
  <c r="L3976" i="4" s="1"/>
  <c r="R3977" i="4"/>
  <c r="I3977" i="4" s="1"/>
  <c r="J3977" i="4" s="1"/>
  <c r="L3977" i="4" s="1"/>
  <c r="R3978" i="4"/>
  <c r="I3978" i="4" s="1"/>
  <c r="J3978" i="4" s="1"/>
  <c r="L3978" i="4" s="1"/>
  <c r="R3979" i="4"/>
  <c r="I3979" i="4" s="1"/>
  <c r="J3979" i="4" s="1"/>
  <c r="L3979" i="4" s="1"/>
  <c r="R3980" i="4"/>
  <c r="I3980" i="4" s="1"/>
  <c r="J3980" i="4" s="1"/>
  <c r="L3980" i="4" s="1"/>
  <c r="R3981" i="4"/>
  <c r="I3981" i="4" s="1"/>
  <c r="J3981" i="4" s="1"/>
  <c r="L3981" i="4" s="1"/>
  <c r="R3982" i="4"/>
  <c r="I3982" i="4" s="1"/>
  <c r="J3982" i="4" s="1"/>
  <c r="L3982" i="4" s="1"/>
  <c r="R3983" i="4"/>
  <c r="I3983" i="4" s="1"/>
  <c r="J3983" i="4" s="1"/>
  <c r="L3983" i="4" s="1"/>
  <c r="R3984" i="4"/>
  <c r="I3984" i="4" s="1"/>
  <c r="J3984" i="4" s="1"/>
  <c r="L3984" i="4" s="1"/>
  <c r="R3985" i="4"/>
  <c r="I3985" i="4" s="1"/>
  <c r="J3985" i="4" s="1"/>
  <c r="L3985" i="4" s="1"/>
  <c r="R3986" i="4"/>
  <c r="I3986" i="4" s="1"/>
  <c r="J3986" i="4" s="1"/>
  <c r="L3986" i="4" s="1"/>
  <c r="R3987" i="4"/>
  <c r="I3987" i="4" s="1"/>
  <c r="J3987" i="4" s="1"/>
  <c r="L3987" i="4" s="1"/>
  <c r="R3988" i="4"/>
  <c r="I3988" i="4" s="1"/>
  <c r="J3988" i="4" s="1"/>
  <c r="L3988" i="4" s="1"/>
  <c r="R3989" i="4"/>
  <c r="I3989" i="4" s="1"/>
  <c r="J3989" i="4" s="1"/>
  <c r="L3989" i="4" s="1"/>
  <c r="R3990" i="4"/>
  <c r="I3990" i="4" s="1"/>
  <c r="J3990" i="4" s="1"/>
  <c r="L3990" i="4" s="1"/>
  <c r="R3991" i="4"/>
  <c r="I3991" i="4" s="1"/>
  <c r="J3991" i="4" s="1"/>
  <c r="L3991" i="4" s="1"/>
  <c r="R3992" i="4"/>
  <c r="I3992" i="4" s="1"/>
  <c r="J3992" i="4" s="1"/>
  <c r="L3992" i="4" s="1"/>
  <c r="R3993" i="4"/>
  <c r="I3993" i="4" s="1"/>
  <c r="J3993" i="4" s="1"/>
  <c r="L3993" i="4" s="1"/>
  <c r="R3994" i="4"/>
  <c r="I3994" i="4" s="1"/>
  <c r="J3994" i="4" s="1"/>
  <c r="L3994" i="4" s="1"/>
  <c r="R3995" i="4"/>
  <c r="I3995" i="4" s="1"/>
  <c r="J3995" i="4" s="1"/>
  <c r="L3995" i="4" s="1"/>
  <c r="R3996" i="4"/>
  <c r="I3996" i="4" s="1"/>
  <c r="J3996" i="4" s="1"/>
  <c r="L3996" i="4" s="1"/>
  <c r="R3997" i="4"/>
  <c r="I3997" i="4" s="1"/>
  <c r="J3997" i="4" s="1"/>
  <c r="L3997" i="4" s="1"/>
  <c r="R3998" i="4"/>
  <c r="I3998" i="4" s="1"/>
  <c r="J3998" i="4" s="1"/>
  <c r="L3998" i="4" s="1"/>
  <c r="R3999" i="4"/>
  <c r="I3999" i="4" s="1"/>
  <c r="J3999" i="4" s="1"/>
  <c r="L3999" i="4" s="1"/>
  <c r="R4000" i="4"/>
  <c r="I4000" i="4" s="1"/>
  <c r="J4000" i="4" s="1"/>
  <c r="L4000" i="4" s="1"/>
  <c r="R4001" i="4"/>
  <c r="I4001" i="4" s="1"/>
  <c r="J4001" i="4" s="1"/>
  <c r="L4001" i="4" s="1"/>
  <c r="R4002" i="4"/>
  <c r="I4002" i="4" s="1"/>
  <c r="J4002" i="4" s="1"/>
  <c r="L4002" i="4" s="1"/>
  <c r="R4003" i="4"/>
  <c r="I4003" i="4" s="1"/>
  <c r="J4003" i="4" s="1"/>
  <c r="L4003" i="4" s="1"/>
  <c r="R4004" i="4"/>
  <c r="I4004" i="4" s="1"/>
  <c r="J4004" i="4" s="1"/>
  <c r="L4004" i="4" s="1"/>
  <c r="R4005" i="4"/>
  <c r="I4005" i="4" s="1"/>
  <c r="J4005" i="4" s="1"/>
  <c r="L4005" i="4" s="1"/>
  <c r="R4006" i="4"/>
  <c r="I4006" i="4" s="1"/>
  <c r="J4006" i="4" s="1"/>
  <c r="L4006" i="4" s="1"/>
  <c r="R4007" i="4"/>
  <c r="I4007" i="4" s="1"/>
  <c r="J4007" i="4" s="1"/>
  <c r="L4007" i="4" s="1"/>
  <c r="R4008" i="4"/>
  <c r="I4008" i="4" s="1"/>
  <c r="J4008" i="4" s="1"/>
  <c r="L4008" i="4" s="1"/>
  <c r="R4009" i="4"/>
  <c r="I4009" i="4" s="1"/>
  <c r="J4009" i="4" s="1"/>
  <c r="L4009" i="4" s="1"/>
  <c r="R4010" i="4"/>
  <c r="I4010" i="4" s="1"/>
  <c r="J4010" i="4" s="1"/>
  <c r="L4010" i="4" s="1"/>
  <c r="R4011" i="4"/>
  <c r="I4011" i="4" s="1"/>
  <c r="J4011" i="4" s="1"/>
  <c r="L4011" i="4" s="1"/>
  <c r="R4012" i="4"/>
  <c r="I4012" i="4" s="1"/>
  <c r="J4012" i="4" s="1"/>
  <c r="L4012" i="4" s="1"/>
  <c r="R4013" i="4"/>
  <c r="I4013" i="4" s="1"/>
  <c r="J4013" i="4" s="1"/>
  <c r="L4013" i="4" s="1"/>
  <c r="R4014" i="4"/>
  <c r="I4014" i="4" s="1"/>
  <c r="J4014" i="4" s="1"/>
  <c r="L4014" i="4" s="1"/>
  <c r="R4015" i="4"/>
  <c r="I4015" i="4" s="1"/>
  <c r="J4015" i="4" s="1"/>
  <c r="L4015" i="4" s="1"/>
  <c r="R4016" i="4"/>
  <c r="I4016" i="4" s="1"/>
  <c r="J4016" i="4" s="1"/>
  <c r="L4016" i="4" s="1"/>
  <c r="R4017" i="4"/>
  <c r="I4017" i="4" s="1"/>
  <c r="J4017" i="4" s="1"/>
  <c r="L4017" i="4" s="1"/>
  <c r="R4018" i="4"/>
  <c r="I4018" i="4" s="1"/>
  <c r="J4018" i="4" s="1"/>
  <c r="L4018" i="4" s="1"/>
  <c r="R4019" i="4"/>
  <c r="I4019" i="4" s="1"/>
  <c r="J4019" i="4" s="1"/>
  <c r="L4019" i="4" s="1"/>
  <c r="R4020" i="4"/>
  <c r="I4020" i="4" s="1"/>
  <c r="J4020" i="4" s="1"/>
  <c r="L4020" i="4" s="1"/>
  <c r="R4021" i="4"/>
  <c r="I4021" i="4" s="1"/>
  <c r="J4021" i="4" s="1"/>
  <c r="L4021" i="4" s="1"/>
  <c r="R4022" i="4"/>
  <c r="I4022" i="4" s="1"/>
  <c r="J4022" i="4" s="1"/>
  <c r="L4022" i="4" s="1"/>
  <c r="R4023" i="4"/>
  <c r="I4023" i="4" s="1"/>
  <c r="J4023" i="4" s="1"/>
  <c r="L4023" i="4" s="1"/>
  <c r="R4024" i="4"/>
  <c r="I4024" i="4" s="1"/>
  <c r="J4024" i="4" s="1"/>
  <c r="L4024" i="4" s="1"/>
  <c r="R4025" i="4"/>
  <c r="I4025" i="4" s="1"/>
  <c r="J4025" i="4" s="1"/>
  <c r="L4025" i="4" s="1"/>
  <c r="R4026" i="4"/>
  <c r="I4026" i="4" s="1"/>
  <c r="J4026" i="4" s="1"/>
  <c r="L4026" i="4" s="1"/>
  <c r="R4027" i="4"/>
  <c r="I4027" i="4" s="1"/>
  <c r="J4027" i="4" s="1"/>
  <c r="L4027" i="4" s="1"/>
  <c r="R4028" i="4"/>
  <c r="I4028" i="4" s="1"/>
  <c r="J4028" i="4" s="1"/>
  <c r="L4028" i="4" s="1"/>
  <c r="R4029" i="4"/>
  <c r="I4029" i="4" s="1"/>
  <c r="J4029" i="4" s="1"/>
  <c r="L4029" i="4" s="1"/>
  <c r="R4030" i="4"/>
  <c r="I4030" i="4" s="1"/>
  <c r="J4030" i="4" s="1"/>
  <c r="L4030" i="4" s="1"/>
  <c r="R4031" i="4"/>
  <c r="I4031" i="4" s="1"/>
  <c r="J4031" i="4" s="1"/>
  <c r="L4031" i="4" s="1"/>
  <c r="R4032" i="4"/>
  <c r="I4032" i="4" s="1"/>
  <c r="J4032" i="4" s="1"/>
  <c r="L4032" i="4" s="1"/>
  <c r="R4033" i="4"/>
  <c r="I4033" i="4" s="1"/>
  <c r="J4033" i="4" s="1"/>
  <c r="L4033" i="4" s="1"/>
  <c r="R4034" i="4"/>
  <c r="I4034" i="4" s="1"/>
  <c r="J4034" i="4" s="1"/>
  <c r="L4034" i="4" s="1"/>
  <c r="R4035" i="4"/>
  <c r="I4035" i="4" s="1"/>
  <c r="J4035" i="4" s="1"/>
  <c r="L4035" i="4" s="1"/>
  <c r="R4036" i="4"/>
  <c r="I4036" i="4" s="1"/>
  <c r="J4036" i="4" s="1"/>
  <c r="L4036" i="4" s="1"/>
  <c r="R4037" i="4"/>
  <c r="I4037" i="4" s="1"/>
  <c r="J4037" i="4" s="1"/>
  <c r="L4037" i="4" s="1"/>
  <c r="R4038" i="4"/>
  <c r="I4038" i="4" s="1"/>
  <c r="J4038" i="4" s="1"/>
  <c r="L4038" i="4" s="1"/>
  <c r="R4039" i="4"/>
  <c r="I4039" i="4" s="1"/>
  <c r="J4039" i="4" s="1"/>
  <c r="L4039" i="4" s="1"/>
  <c r="R4040" i="4"/>
  <c r="I4040" i="4" s="1"/>
  <c r="J4040" i="4" s="1"/>
  <c r="L4040" i="4" s="1"/>
  <c r="R4041" i="4"/>
  <c r="I4041" i="4" s="1"/>
  <c r="J4041" i="4" s="1"/>
  <c r="L4041" i="4" s="1"/>
  <c r="R4042" i="4"/>
  <c r="I4042" i="4" s="1"/>
  <c r="J4042" i="4" s="1"/>
  <c r="L4042" i="4" s="1"/>
  <c r="R4043" i="4"/>
  <c r="I4043" i="4" s="1"/>
  <c r="J4043" i="4" s="1"/>
  <c r="L4043" i="4" s="1"/>
  <c r="R4044" i="4"/>
  <c r="I4044" i="4" s="1"/>
  <c r="J4044" i="4" s="1"/>
  <c r="L4044" i="4" s="1"/>
  <c r="R4045" i="4"/>
  <c r="I4045" i="4" s="1"/>
  <c r="J4045" i="4" s="1"/>
  <c r="L4045" i="4" s="1"/>
  <c r="R4046" i="4"/>
  <c r="I4046" i="4" s="1"/>
  <c r="J4046" i="4" s="1"/>
  <c r="L4046" i="4" s="1"/>
  <c r="R4047" i="4"/>
  <c r="I4047" i="4" s="1"/>
  <c r="J4047" i="4" s="1"/>
  <c r="L4047" i="4" s="1"/>
  <c r="R4048" i="4"/>
  <c r="I4048" i="4" s="1"/>
  <c r="J4048" i="4" s="1"/>
  <c r="L4048" i="4" s="1"/>
  <c r="R4049" i="4"/>
  <c r="I4049" i="4" s="1"/>
  <c r="J4049" i="4" s="1"/>
  <c r="L4049" i="4" s="1"/>
  <c r="R4050" i="4"/>
  <c r="I4050" i="4" s="1"/>
  <c r="J4050" i="4" s="1"/>
  <c r="L4050" i="4" s="1"/>
  <c r="R4051" i="4"/>
  <c r="I4051" i="4" s="1"/>
  <c r="J4051" i="4" s="1"/>
  <c r="L4051" i="4" s="1"/>
  <c r="R4052" i="4"/>
  <c r="I4052" i="4" s="1"/>
  <c r="J4052" i="4" s="1"/>
  <c r="L4052" i="4" s="1"/>
  <c r="R4053" i="4"/>
  <c r="I4053" i="4" s="1"/>
  <c r="J4053" i="4" s="1"/>
  <c r="L4053" i="4" s="1"/>
  <c r="R4054" i="4"/>
  <c r="I4054" i="4" s="1"/>
  <c r="J4054" i="4" s="1"/>
  <c r="L4054" i="4" s="1"/>
  <c r="R4055" i="4"/>
  <c r="I4055" i="4" s="1"/>
  <c r="J4055" i="4" s="1"/>
  <c r="L4055" i="4" s="1"/>
  <c r="R4056" i="4"/>
  <c r="I4056" i="4" s="1"/>
  <c r="J4056" i="4" s="1"/>
  <c r="L4056" i="4" s="1"/>
  <c r="R4057" i="4"/>
  <c r="I4057" i="4" s="1"/>
  <c r="J4057" i="4" s="1"/>
  <c r="L4057" i="4" s="1"/>
  <c r="R4058" i="4"/>
  <c r="I4058" i="4" s="1"/>
  <c r="J4058" i="4" s="1"/>
  <c r="L4058" i="4" s="1"/>
  <c r="R4059" i="4"/>
  <c r="I4059" i="4" s="1"/>
  <c r="J4059" i="4" s="1"/>
  <c r="L4059" i="4" s="1"/>
  <c r="R4060" i="4"/>
  <c r="I4060" i="4" s="1"/>
  <c r="J4060" i="4" s="1"/>
  <c r="L4060" i="4" s="1"/>
  <c r="R4061" i="4"/>
  <c r="I4061" i="4" s="1"/>
  <c r="J4061" i="4" s="1"/>
  <c r="L4061" i="4" s="1"/>
  <c r="R4062" i="4"/>
  <c r="I4062" i="4" s="1"/>
  <c r="J4062" i="4" s="1"/>
  <c r="L4062" i="4" s="1"/>
  <c r="R4063" i="4"/>
  <c r="I4063" i="4" s="1"/>
  <c r="J4063" i="4" s="1"/>
  <c r="L4063" i="4" s="1"/>
  <c r="R4064" i="4"/>
  <c r="I4064" i="4" s="1"/>
  <c r="J4064" i="4" s="1"/>
  <c r="L4064" i="4" s="1"/>
  <c r="R4065" i="4"/>
  <c r="I4065" i="4" s="1"/>
  <c r="J4065" i="4" s="1"/>
  <c r="L4065" i="4" s="1"/>
  <c r="R4066" i="4"/>
  <c r="I4066" i="4" s="1"/>
  <c r="J4066" i="4" s="1"/>
  <c r="L4066" i="4" s="1"/>
  <c r="R4067" i="4"/>
  <c r="I4067" i="4" s="1"/>
  <c r="J4067" i="4" s="1"/>
  <c r="L4067" i="4" s="1"/>
  <c r="R4068" i="4"/>
  <c r="I4068" i="4" s="1"/>
  <c r="J4068" i="4" s="1"/>
  <c r="L4068" i="4" s="1"/>
  <c r="R4069" i="4"/>
  <c r="I4069" i="4" s="1"/>
  <c r="J4069" i="4" s="1"/>
  <c r="L4069" i="4" s="1"/>
  <c r="R4070" i="4"/>
  <c r="I4070" i="4" s="1"/>
  <c r="J4070" i="4" s="1"/>
  <c r="L4070" i="4" s="1"/>
  <c r="R4071" i="4"/>
  <c r="I4071" i="4" s="1"/>
  <c r="J4071" i="4" s="1"/>
  <c r="L4071" i="4" s="1"/>
  <c r="R4072" i="4"/>
  <c r="I4072" i="4" s="1"/>
  <c r="J4072" i="4" s="1"/>
  <c r="L4072" i="4" s="1"/>
  <c r="R4073" i="4"/>
  <c r="I4073" i="4" s="1"/>
  <c r="J4073" i="4" s="1"/>
  <c r="L4073" i="4" s="1"/>
  <c r="R4074" i="4"/>
  <c r="I4074" i="4" s="1"/>
  <c r="J4074" i="4" s="1"/>
  <c r="L4074" i="4" s="1"/>
  <c r="R4075" i="4"/>
  <c r="I4075" i="4" s="1"/>
  <c r="J4075" i="4" s="1"/>
  <c r="L4075" i="4" s="1"/>
  <c r="R4076" i="4"/>
  <c r="I4076" i="4" s="1"/>
  <c r="J4076" i="4" s="1"/>
  <c r="L4076" i="4" s="1"/>
  <c r="R4077" i="4"/>
  <c r="I4077" i="4" s="1"/>
  <c r="J4077" i="4" s="1"/>
  <c r="L4077" i="4" s="1"/>
  <c r="R4078" i="4"/>
  <c r="I4078" i="4" s="1"/>
  <c r="J4078" i="4" s="1"/>
  <c r="L4078" i="4" s="1"/>
  <c r="R4079" i="4"/>
  <c r="I4079" i="4" s="1"/>
  <c r="J4079" i="4" s="1"/>
  <c r="L4079" i="4" s="1"/>
  <c r="R4080" i="4"/>
  <c r="I4080" i="4" s="1"/>
  <c r="J4080" i="4" s="1"/>
  <c r="L4080" i="4" s="1"/>
  <c r="R4081" i="4"/>
  <c r="I4081" i="4" s="1"/>
  <c r="J4081" i="4" s="1"/>
  <c r="L4081" i="4" s="1"/>
  <c r="R4082" i="4"/>
  <c r="I4082" i="4" s="1"/>
  <c r="J4082" i="4" s="1"/>
  <c r="L4082" i="4" s="1"/>
  <c r="R4083" i="4"/>
  <c r="I4083" i="4" s="1"/>
  <c r="J4083" i="4" s="1"/>
  <c r="L4083" i="4" s="1"/>
  <c r="R4084" i="4"/>
  <c r="I4084" i="4" s="1"/>
  <c r="J4084" i="4" s="1"/>
  <c r="L4084" i="4" s="1"/>
  <c r="R4085" i="4"/>
  <c r="I4085" i="4" s="1"/>
  <c r="J4085" i="4" s="1"/>
  <c r="L4085" i="4" s="1"/>
  <c r="R4086" i="4"/>
  <c r="I4086" i="4" s="1"/>
  <c r="J4086" i="4" s="1"/>
  <c r="L4086" i="4" s="1"/>
  <c r="R4087" i="4"/>
  <c r="I4087" i="4" s="1"/>
  <c r="J4087" i="4" s="1"/>
  <c r="L4087" i="4" s="1"/>
  <c r="R4088" i="4"/>
  <c r="I4088" i="4" s="1"/>
  <c r="J4088" i="4" s="1"/>
  <c r="L4088" i="4" s="1"/>
  <c r="R4089" i="4"/>
  <c r="I4089" i="4" s="1"/>
  <c r="J4089" i="4" s="1"/>
  <c r="L4089" i="4" s="1"/>
  <c r="R4090" i="4"/>
  <c r="I4090" i="4" s="1"/>
  <c r="J4090" i="4" s="1"/>
  <c r="L4090" i="4" s="1"/>
  <c r="R4091" i="4"/>
  <c r="I4091" i="4" s="1"/>
  <c r="J4091" i="4" s="1"/>
  <c r="L4091" i="4" s="1"/>
  <c r="R4092" i="4"/>
  <c r="I4092" i="4" s="1"/>
  <c r="J4092" i="4" s="1"/>
  <c r="L4092" i="4" s="1"/>
  <c r="R4093" i="4"/>
  <c r="I4093" i="4" s="1"/>
  <c r="J4093" i="4" s="1"/>
  <c r="L4093" i="4" s="1"/>
  <c r="R4094" i="4"/>
  <c r="I4094" i="4" s="1"/>
  <c r="J4094" i="4" s="1"/>
  <c r="L4094" i="4" s="1"/>
  <c r="R4095" i="4"/>
  <c r="I4095" i="4" s="1"/>
  <c r="J4095" i="4" s="1"/>
  <c r="L4095" i="4" s="1"/>
  <c r="R4096" i="4"/>
  <c r="I4096" i="4" s="1"/>
  <c r="J4096" i="4" s="1"/>
  <c r="L4096" i="4" s="1"/>
  <c r="R4097" i="4"/>
  <c r="I4097" i="4" s="1"/>
  <c r="J4097" i="4" s="1"/>
  <c r="L4097" i="4" s="1"/>
  <c r="R4098" i="4"/>
  <c r="I4098" i="4" s="1"/>
  <c r="J4098" i="4" s="1"/>
  <c r="L4098" i="4" s="1"/>
  <c r="R4099" i="4"/>
  <c r="I4099" i="4" s="1"/>
  <c r="J4099" i="4" s="1"/>
  <c r="L4099" i="4" s="1"/>
  <c r="R4100" i="4"/>
  <c r="I4100" i="4" s="1"/>
  <c r="J4100" i="4" s="1"/>
  <c r="L4100" i="4" s="1"/>
  <c r="R4101" i="4"/>
  <c r="I4101" i="4" s="1"/>
  <c r="J4101" i="4" s="1"/>
  <c r="L4101" i="4" s="1"/>
  <c r="R4102" i="4"/>
  <c r="I4102" i="4" s="1"/>
  <c r="J4102" i="4" s="1"/>
  <c r="L4102" i="4" s="1"/>
  <c r="R4103" i="4"/>
  <c r="I4103" i="4" s="1"/>
  <c r="J4103" i="4" s="1"/>
  <c r="L4103" i="4" s="1"/>
  <c r="R4104" i="4"/>
  <c r="I4104" i="4" s="1"/>
  <c r="J4104" i="4" s="1"/>
  <c r="L4104" i="4" s="1"/>
  <c r="R4105" i="4"/>
  <c r="I4105" i="4" s="1"/>
  <c r="J4105" i="4" s="1"/>
  <c r="L4105" i="4" s="1"/>
  <c r="R4106" i="4"/>
  <c r="I4106" i="4" s="1"/>
  <c r="J4106" i="4" s="1"/>
  <c r="L4106" i="4" s="1"/>
  <c r="R4107" i="4"/>
  <c r="I4107" i="4" s="1"/>
  <c r="J4107" i="4" s="1"/>
  <c r="L4107" i="4" s="1"/>
  <c r="R4108" i="4"/>
  <c r="I4108" i="4" s="1"/>
  <c r="J4108" i="4" s="1"/>
  <c r="L4108" i="4" s="1"/>
  <c r="R4109" i="4"/>
  <c r="I4109" i="4" s="1"/>
  <c r="J4109" i="4" s="1"/>
  <c r="L4109" i="4" s="1"/>
  <c r="R4110" i="4"/>
  <c r="I4110" i="4" s="1"/>
  <c r="J4110" i="4" s="1"/>
  <c r="L4110" i="4" s="1"/>
  <c r="R4111" i="4"/>
  <c r="I4111" i="4" s="1"/>
  <c r="J4111" i="4" s="1"/>
  <c r="L4111" i="4" s="1"/>
  <c r="R4112" i="4"/>
  <c r="I4112" i="4" s="1"/>
  <c r="J4112" i="4" s="1"/>
  <c r="L4112" i="4" s="1"/>
  <c r="R4113" i="4"/>
  <c r="I4113" i="4" s="1"/>
  <c r="J4113" i="4" s="1"/>
  <c r="L4113" i="4" s="1"/>
  <c r="R4114" i="4"/>
  <c r="I4114" i="4" s="1"/>
  <c r="J4114" i="4" s="1"/>
  <c r="L4114" i="4" s="1"/>
  <c r="R4115" i="4"/>
  <c r="I4115" i="4" s="1"/>
  <c r="J4115" i="4" s="1"/>
  <c r="L4115" i="4" s="1"/>
  <c r="R4116" i="4"/>
  <c r="I4116" i="4" s="1"/>
  <c r="J4116" i="4" s="1"/>
  <c r="L4116" i="4" s="1"/>
  <c r="R4117" i="4"/>
  <c r="I4117" i="4" s="1"/>
  <c r="J4117" i="4" s="1"/>
  <c r="L4117" i="4" s="1"/>
  <c r="R4118" i="4"/>
  <c r="I4118" i="4" s="1"/>
  <c r="J4118" i="4" s="1"/>
  <c r="L4118" i="4" s="1"/>
  <c r="R4119" i="4"/>
  <c r="I4119" i="4" s="1"/>
  <c r="J4119" i="4" s="1"/>
  <c r="L4119" i="4" s="1"/>
  <c r="R4120" i="4"/>
  <c r="I4120" i="4" s="1"/>
  <c r="J4120" i="4" s="1"/>
  <c r="L4120" i="4" s="1"/>
  <c r="R4121" i="4"/>
  <c r="I4121" i="4" s="1"/>
  <c r="J4121" i="4" s="1"/>
  <c r="L4121" i="4" s="1"/>
  <c r="R4122" i="4"/>
  <c r="I4122" i="4" s="1"/>
  <c r="J4122" i="4" s="1"/>
  <c r="L4122" i="4" s="1"/>
  <c r="R4123" i="4"/>
  <c r="I4123" i="4" s="1"/>
  <c r="J4123" i="4" s="1"/>
  <c r="L4123" i="4" s="1"/>
  <c r="R4124" i="4"/>
  <c r="I4124" i="4" s="1"/>
  <c r="J4124" i="4" s="1"/>
  <c r="L4124" i="4" s="1"/>
  <c r="R4125" i="4"/>
  <c r="I4125" i="4" s="1"/>
  <c r="J4125" i="4" s="1"/>
  <c r="L4125" i="4" s="1"/>
  <c r="R4126" i="4"/>
  <c r="I4126" i="4" s="1"/>
  <c r="J4126" i="4" s="1"/>
  <c r="L4126" i="4" s="1"/>
  <c r="R4127" i="4"/>
  <c r="I4127" i="4" s="1"/>
  <c r="J4127" i="4" s="1"/>
  <c r="L4127" i="4" s="1"/>
  <c r="R4128" i="4"/>
  <c r="I4128" i="4" s="1"/>
  <c r="J4128" i="4" s="1"/>
  <c r="L4128" i="4" s="1"/>
  <c r="R4129" i="4"/>
  <c r="I4129" i="4" s="1"/>
  <c r="J4129" i="4" s="1"/>
  <c r="L4129" i="4" s="1"/>
  <c r="R4130" i="4"/>
  <c r="I4130" i="4" s="1"/>
  <c r="J4130" i="4" s="1"/>
  <c r="L4130" i="4" s="1"/>
  <c r="R4131" i="4"/>
  <c r="I4131" i="4" s="1"/>
  <c r="J4131" i="4" s="1"/>
  <c r="L4131" i="4" s="1"/>
  <c r="R4132" i="4"/>
  <c r="I4132" i="4" s="1"/>
  <c r="J4132" i="4" s="1"/>
  <c r="L4132" i="4" s="1"/>
  <c r="R4133" i="4"/>
  <c r="I4133" i="4" s="1"/>
  <c r="J4133" i="4" s="1"/>
  <c r="L4133" i="4" s="1"/>
  <c r="R4134" i="4"/>
  <c r="I4134" i="4" s="1"/>
  <c r="J4134" i="4" s="1"/>
  <c r="L4134" i="4" s="1"/>
  <c r="R4135" i="4"/>
  <c r="I4135" i="4" s="1"/>
  <c r="J4135" i="4" s="1"/>
  <c r="L4135" i="4" s="1"/>
  <c r="R4136" i="4"/>
  <c r="I4136" i="4" s="1"/>
  <c r="J4136" i="4" s="1"/>
  <c r="L4136" i="4" s="1"/>
  <c r="R4137" i="4"/>
  <c r="I4137" i="4" s="1"/>
  <c r="J4137" i="4" s="1"/>
  <c r="L4137" i="4" s="1"/>
  <c r="R4138" i="4"/>
  <c r="I4138" i="4" s="1"/>
  <c r="J4138" i="4" s="1"/>
  <c r="L4138" i="4" s="1"/>
  <c r="R4139" i="4"/>
  <c r="I4139" i="4" s="1"/>
  <c r="J4139" i="4" s="1"/>
  <c r="L4139" i="4" s="1"/>
  <c r="R4140" i="4"/>
  <c r="I4140" i="4" s="1"/>
  <c r="J4140" i="4" s="1"/>
  <c r="L4140" i="4" s="1"/>
  <c r="R4141" i="4"/>
  <c r="I4141" i="4" s="1"/>
  <c r="J4141" i="4" s="1"/>
  <c r="L4141" i="4" s="1"/>
  <c r="R4142" i="4"/>
  <c r="I4142" i="4" s="1"/>
  <c r="J4142" i="4" s="1"/>
  <c r="L4142" i="4" s="1"/>
  <c r="R4143" i="4"/>
  <c r="I4143" i="4" s="1"/>
  <c r="J4143" i="4" s="1"/>
  <c r="L4143" i="4" s="1"/>
  <c r="R4144" i="4"/>
  <c r="I4144" i="4" s="1"/>
  <c r="J4144" i="4" s="1"/>
  <c r="L4144" i="4" s="1"/>
  <c r="R4145" i="4"/>
  <c r="I4145" i="4" s="1"/>
  <c r="J4145" i="4" s="1"/>
  <c r="L4145" i="4" s="1"/>
  <c r="R4146" i="4"/>
  <c r="I4146" i="4" s="1"/>
  <c r="J4146" i="4" s="1"/>
  <c r="L4146" i="4" s="1"/>
  <c r="R4147" i="4"/>
  <c r="I4147" i="4" s="1"/>
  <c r="J4147" i="4" s="1"/>
  <c r="L4147" i="4" s="1"/>
  <c r="R4148" i="4"/>
  <c r="I4148" i="4" s="1"/>
  <c r="J4148" i="4" s="1"/>
  <c r="L4148" i="4" s="1"/>
  <c r="R4149" i="4"/>
  <c r="I4149" i="4" s="1"/>
  <c r="J4149" i="4" s="1"/>
  <c r="L4149" i="4" s="1"/>
  <c r="R4150" i="4"/>
  <c r="I4150" i="4" s="1"/>
  <c r="J4150" i="4" s="1"/>
  <c r="L4150" i="4" s="1"/>
  <c r="R4151" i="4"/>
  <c r="I4151" i="4" s="1"/>
  <c r="J4151" i="4" s="1"/>
  <c r="L4151" i="4" s="1"/>
  <c r="R4152" i="4"/>
  <c r="I4152" i="4" s="1"/>
  <c r="J4152" i="4" s="1"/>
  <c r="L4152" i="4" s="1"/>
  <c r="R4153" i="4"/>
  <c r="I4153" i="4" s="1"/>
  <c r="J4153" i="4" s="1"/>
  <c r="L4153" i="4" s="1"/>
  <c r="R4154" i="4"/>
  <c r="I4154" i="4" s="1"/>
  <c r="J4154" i="4" s="1"/>
  <c r="L4154" i="4" s="1"/>
  <c r="R4155" i="4"/>
  <c r="I4155" i="4" s="1"/>
  <c r="J4155" i="4" s="1"/>
  <c r="L4155" i="4" s="1"/>
  <c r="R4156" i="4"/>
  <c r="I4156" i="4" s="1"/>
  <c r="J4156" i="4" s="1"/>
  <c r="L4156" i="4" s="1"/>
  <c r="R4157" i="4"/>
  <c r="I4157" i="4" s="1"/>
  <c r="J4157" i="4" s="1"/>
  <c r="L4157" i="4" s="1"/>
  <c r="R4158" i="4"/>
  <c r="I4158" i="4" s="1"/>
  <c r="J4158" i="4" s="1"/>
  <c r="L4158" i="4" s="1"/>
  <c r="R4159" i="4"/>
  <c r="I4159" i="4" s="1"/>
  <c r="J4159" i="4" s="1"/>
  <c r="L4159" i="4" s="1"/>
  <c r="R4160" i="4"/>
  <c r="I4160" i="4" s="1"/>
  <c r="J4160" i="4" s="1"/>
  <c r="L4160" i="4" s="1"/>
  <c r="R4161" i="4"/>
  <c r="I4161" i="4" s="1"/>
  <c r="J4161" i="4" s="1"/>
  <c r="L4161" i="4" s="1"/>
  <c r="R4162" i="4"/>
  <c r="I4162" i="4" s="1"/>
  <c r="J4162" i="4" s="1"/>
  <c r="L4162" i="4" s="1"/>
  <c r="R4163" i="4"/>
  <c r="I4163" i="4" s="1"/>
  <c r="J4163" i="4" s="1"/>
  <c r="L4163" i="4" s="1"/>
  <c r="R4164" i="4"/>
  <c r="I4164" i="4" s="1"/>
  <c r="J4164" i="4" s="1"/>
  <c r="L4164" i="4" s="1"/>
  <c r="R4165" i="4"/>
  <c r="I4165" i="4" s="1"/>
  <c r="J4165" i="4" s="1"/>
  <c r="L4165" i="4" s="1"/>
  <c r="R4166" i="4"/>
  <c r="I4166" i="4" s="1"/>
  <c r="J4166" i="4" s="1"/>
  <c r="L4166" i="4" s="1"/>
  <c r="R4167" i="4"/>
  <c r="I4167" i="4" s="1"/>
  <c r="J4167" i="4" s="1"/>
  <c r="L4167" i="4" s="1"/>
  <c r="R4168" i="4"/>
  <c r="I4168" i="4" s="1"/>
  <c r="J4168" i="4" s="1"/>
  <c r="L4168" i="4" s="1"/>
  <c r="R4169" i="4"/>
  <c r="I4169" i="4" s="1"/>
  <c r="J4169" i="4" s="1"/>
  <c r="L4169" i="4" s="1"/>
  <c r="R4170" i="4"/>
  <c r="I4170" i="4" s="1"/>
  <c r="J4170" i="4" s="1"/>
  <c r="L4170" i="4" s="1"/>
  <c r="R4171" i="4"/>
  <c r="I4171" i="4" s="1"/>
  <c r="J4171" i="4" s="1"/>
  <c r="L4171" i="4" s="1"/>
  <c r="R4172" i="4"/>
  <c r="I4172" i="4" s="1"/>
  <c r="J4172" i="4" s="1"/>
  <c r="L4172" i="4" s="1"/>
  <c r="R4173" i="4"/>
  <c r="I4173" i="4" s="1"/>
  <c r="J4173" i="4" s="1"/>
  <c r="L4173" i="4" s="1"/>
  <c r="R4174" i="4"/>
  <c r="I4174" i="4" s="1"/>
  <c r="J4174" i="4" s="1"/>
  <c r="L4174" i="4" s="1"/>
  <c r="R4175" i="4"/>
  <c r="I4175" i="4" s="1"/>
  <c r="J4175" i="4" s="1"/>
  <c r="L4175" i="4" s="1"/>
  <c r="R4176" i="4"/>
  <c r="I4176" i="4" s="1"/>
  <c r="J4176" i="4" s="1"/>
  <c r="L4176" i="4" s="1"/>
  <c r="R4177" i="4"/>
  <c r="I4177" i="4" s="1"/>
  <c r="J4177" i="4" s="1"/>
  <c r="L4177" i="4" s="1"/>
  <c r="R4178" i="4"/>
  <c r="I4178" i="4" s="1"/>
  <c r="J4178" i="4" s="1"/>
  <c r="L4178" i="4" s="1"/>
  <c r="R4179" i="4"/>
  <c r="I4179" i="4" s="1"/>
  <c r="J4179" i="4" s="1"/>
  <c r="L4179" i="4" s="1"/>
  <c r="R4180" i="4"/>
  <c r="I4180" i="4" s="1"/>
  <c r="J4180" i="4" s="1"/>
  <c r="L4180" i="4" s="1"/>
  <c r="R4181" i="4"/>
  <c r="I4181" i="4" s="1"/>
  <c r="J4181" i="4" s="1"/>
  <c r="L4181" i="4" s="1"/>
  <c r="R4182" i="4"/>
  <c r="I4182" i="4" s="1"/>
  <c r="J4182" i="4" s="1"/>
  <c r="L4182" i="4" s="1"/>
  <c r="R4183" i="4"/>
  <c r="I4183" i="4" s="1"/>
  <c r="J4183" i="4" s="1"/>
  <c r="L4183" i="4" s="1"/>
  <c r="R4184" i="4"/>
  <c r="I4184" i="4" s="1"/>
  <c r="J4184" i="4" s="1"/>
  <c r="L4184" i="4" s="1"/>
  <c r="R4185" i="4"/>
  <c r="I4185" i="4" s="1"/>
  <c r="J4185" i="4" s="1"/>
  <c r="L4185" i="4" s="1"/>
  <c r="R4186" i="4"/>
  <c r="I4186" i="4" s="1"/>
  <c r="J4186" i="4" s="1"/>
  <c r="L4186" i="4" s="1"/>
  <c r="R4187" i="4"/>
  <c r="I4187" i="4" s="1"/>
  <c r="J4187" i="4" s="1"/>
  <c r="L4187" i="4" s="1"/>
  <c r="R4188" i="4"/>
  <c r="I4188" i="4" s="1"/>
  <c r="J4188" i="4" s="1"/>
  <c r="L4188" i="4" s="1"/>
  <c r="R4189" i="4"/>
  <c r="I4189" i="4" s="1"/>
  <c r="J4189" i="4" s="1"/>
  <c r="L4189" i="4" s="1"/>
  <c r="R4190" i="4"/>
  <c r="I4190" i="4" s="1"/>
  <c r="J4190" i="4" s="1"/>
  <c r="L4190" i="4" s="1"/>
  <c r="R4191" i="4"/>
  <c r="I4191" i="4" s="1"/>
  <c r="J4191" i="4" s="1"/>
  <c r="L4191" i="4" s="1"/>
  <c r="R4192" i="4"/>
  <c r="I4192" i="4" s="1"/>
  <c r="J4192" i="4" s="1"/>
  <c r="L4192" i="4" s="1"/>
  <c r="R4193" i="4"/>
  <c r="I4193" i="4" s="1"/>
  <c r="J4193" i="4" s="1"/>
  <c r="L4193" i="4" s="1"/>
  <c r="R4194" i="4"/>
  <c r="I4194" i="4" s="1"/>
  <c r="J4194" i="4" s="1"/>
  <c r="L4194" i="4" s="1"/>
  <c r="R4195" i="4"/>
  <c r="I4195" i="4" s="1"/>
  <c r="J4195" i="4" s="1"/>
  <c r="L4195" i="4" s="1"/>
  <c r="R4196" i="4"/>
  <c r="I4196" i="4" s="1"/>
  <c r="J4196" i="4" s="1"/>
  <c r="L4196" i="4" s="1"/>
  <c r="R4197" i="4"/>
  <c r="I4197" i="4" s="1"/>
  <c r="J4197" i="4" s="1"/>
  <c r="L4197" i="4" s="1"/>
  <c r="R4198" i="4"/>
  <c r="I4198" i="4" s="1"/>
  <c r="J4198" i="4" s="1"/>
  <c r="L4198" i="4" s="1"/>
  <c r="R4199" i="4"/>
  <c r="I4199" i="4" s="1"/>
  <c r="J4199" i="4" s="1"/>
  <c r="L4199" i="4" s="1"/>
  <c r="R4200" i="4"/>
  <c r="I4200" i="4" s="1"/>
  <c r="J4200" i="4" s="1"/>
  <c r="L4200" i="4" s="1"/>
  <c r="R4201" i="4"/>
  <c r="I4201" i="4" s="1"/>
  <c r="J4201" i="4" s="1"/>
  <c r="L4201" i="4" s="1"/>
  <c r="R4202" i="4"/>
  <c r="I4202" i="4" s="1"/>
  <c r="J4202" i="4" s="1"/>
  <c r="L4202" i="4" s="1"/>
  <c r="R4203" i="4"/>
  <c r="I4203" i="4" s="1"/>
  <c r="J4203" i="4" s="1"/>
  <c r="L4203" i="4" s="1"/>
  <c r="R4204" i="4"/>
  <c r="I4204" i="4" s="1"/>
  <c r="J4204" i="4" s="1"/>
  <c r="L4204" i="4" s="1"/>
  <c r="R4205" i="4"/>
  <c r="I4205" i="4" s="1"/>
  <c r="J4205" i="4" s="1"/>
  <c r="L4205" i="4" s="1"/>
  <c r="R4206" i="4"/>
  <c r="I4206" i="4" s="1"/>
  <c r="J4206" i="4" s="1"/>
  <c r="L4206" i="4" s="1"/>
  <c r="R4207" i="4"/>
  <c r="I4207" i="4" s="1"/>
  <c r="J4207" i="4" s="1"/>
  <c r="L4207" i="4" s="1"/>
  <c r="R4208" i="4"/>
  <c r="I4208" i="4" s="1"/>
  <c r="J4208" i="4" s="1"/>
  <c r="L4208" i="4" s="1"/>
  <c r="R4209" i="4"/>
  <c r="I4209" i="4" s="1"/>
  <c r="J4209" i="4" s="1"/>
  <c r="L4209" i="4" s="1"/>
  <c r="R4210" i="4"/>
  <c r="I4210" i="4" s="1"/>
  <c r="J4210" i="4" s="1"/>
  <c r="L4210" i="4" s="1"/>
  <c r="R4211" i="4"/>
  <c r="I4211" i="4" s="1"/>
  <c r="J4211" i="4" s="1"/>
  <c r="L4211" i="4" s="1"/>
  <c r="R4212" i="4"/>
  <c r="I4212" i="4" s="1"/>
  <c r="J4212" i="4" s="1"/>
  <c r="L4212" i="4" s="1"/>
  <c r="R4213" i="4"/>
  <c r="I4213" i="4" s="1"/>
  <c r="J4213" i="4" s="1"/>
  <c r="L4213" i="4" s="1"/>
  <c r="R4214" i="4"/>
  <c r="I4214" i="4" s="1"/>
  <c r="J4214" i="4" s="1"/>
  <c r="L4214" i="4" s="1"/>
  <c r="R4215" i="4"/>
  <c r="I4215" i="4" s="1"/>
  <c r="J4215" i="4" s="1"/>
  <c r="L4215" i="4" s="1"/>
  <c r="R4216" i="4"/>
  <c r="I4216" i="4" s="1"/>
  <c r="J4216" i="4" s="1"/>
  <c r="L4216" i="4" s="1"/>
  <c r="R4217" i="4"/>
  <c r="I4217" i="4" s="1"/>
  <c r="J4217" i="4" s="1"/>
  <c r="L4217" i="4" s="1"/>
  <c r="R4218" i="4"/>
  <c r="I4218" i="4" s="1"/>
  <c r="J4218" i="4" s="1"/>
  <c r="L4218" i="4" s="1"/>
  <c r="R4219" i="4"/>
  <c r="I4219" i="4" s="1"/>
  <c r="J4219" i="4" s="1"/>
  <c r="L4219" i="4" s="1"/>
  <c r="R4220" i="4"/>
  <c r="I4220" i="4" s="1"/>
  <c r="J4220" i="4" s="1"/>
  <c r="L4220" i="4" s="1"/>
  <c r="R4221" i="4"/>
  <c r="I4221" i="4" s="1"/>
  <c r="J4221" i="4" s="1"/>
  <c r="L4221" i="4" s="1"/>
  <c r="R4222" i="4"/>
  <c r="I4222" i="4" s="1"/>
  <c r="J4222" i="4" s="1"/>
  <c r="L4222" i="4" s="1"/>
  <c r="R4223" i="4"/>
  <c r="I4223" i="4" s="1"/>
  <c r="J4223" i="4" s="1"/>
  <c r="L4223" i="4" s="1"/>
  <c r="R4224" i="4"/>
  <c r="I4224" i="4" s="1"/>
  <c r="J4224" i="4" s="1"/>
  <c r="L4224" i="4" s="1"/>
  <c r="R4225" i="4"/>
  <c r="I4225" i="4" s="1"/>
  <c r="J4225" i="4" s="1"/>
  <c r="L4225" i="4" s="1"/>
  <c r="R4226" i="4"/>
  <c r="I4226" i="4" s="1"/>
  <c r="J4226" i="4" s="1"/>
  <c r="L4226" i="4" s="1"/>
  <c r="R4227" i="4"/>
  <c r="I4227" i="4" s="1"/>
  <c r="J4227" i="4" s="1"/>
  <c r="L4227" i="4" s="1"/>
  <c r="R4228" i="4"/>
  <c r="I4228" i="4" s="1"/>
  <c r="J4228" i="4" s="1"/>
  <c r="L4228" i="4" s="1"/>
  <c r="R4229" i="4"/>
  <c r="I4229" i="4" s="1"/>
  <c r="J4229" i="4" s="1"/>
  <c r="L4229" i="4" s="1"/>
  <c r="R4230" i="4"/>
  <c r="I4230" i="4" s="1"/>
  <c r="J4230" i="4" s="1"/>
  <c r="L4230" i="4" s="1"/>
  <c r="R4231" i="4"/>
  <c r="I4231" i="4" s="1"/>
  <c r="J4231" i="4" s="1"/>
  <c r="L4231" i="4" s="1"/>
  <c r="R4232" i="4"/>
  <c r="I4232" i="4" s="1"/>
  <c r="J4232" i="4" s="1"/>
  <c r="L4232" i="4" s="1"/>
  <c r="R4233" i="4"/>
  <c r="I4233" i="4" s="1"/>
  <c r="J4233" i="4" s="1"/>
  <c r="L4233" i="4" s="1"/>
  <c r="R4234" i="4"/>
  <c r="I4234" i="4" s="1"/>
  <c r="J4234" i="4" s="1"/>
  <c r="L4234" i="4" s="1"/>
  <c r="R4235" i="4"/>
  <c r="I4235" i="4" s="1"/>
  <c r="J4235" i="4" s="1"/>
  <c r="L4235" i="4" s="1"/>
  <c r="R4236" i="4"/>
  <c r="I4236" i="4" s="1"/>
  <c r="J4236" i="4" s="1"/>
  <c r="L4236" i="4" s="1"/>
  <c r="R4237" i="4"/>
  <c r="I4237" i="4" s="1"/>
  <c r="J4237" i="4" s="1"/>
  <c r="L4237" i="4" s="1"/>
  <c r="R4238" i="4"/>
  <c r="I4238" i="4" s="1"/>
  <c r="J4238" i="4" s="1"/>
  <c r="L4238" i="4" s="1"/>
  <c r="R4239" i="4"/>
  <c r="I4239" i="4" s="1"/>
  <c r="J4239" i="4" s="1"/>
  <c r="L4239" i="4" s="1"/>
  <c r="R4240" i="4"/>
  <c r="I4240" i="4" s="1"/>
  <c r="J4240" i="4" s="1"/>
  <c r="L4240" i="4" s="1"/>
  <c r="R4241" i="4"/>
  <c r="I4241" i="4" s="1"/>
  <c r="J4241" i="4" s="1"/>
  <c r="L4241" i="4" s="1"/>
  <c r="R4242" i="4"/>
  <c r="I4242" i="4" s="1"/>
  <c r="J4242" i="4" s="1"/>
  <c r="L4242" i="4" s="1"/>
  <c r="R4243" i="4"/>
  <c r="I4243" i="4" s="1"/>
  <c r="J4243" i="4" s="1"/>
  <c r="L4243" i="4" s="1"/>
  <c r="R4244" i="4"/>
  <c r="I4244" i="4" s="1"/>
  <c r="J4244" i="4" s="1"/>
  <c r="L4244" i="4" s="1"/>
  <c r="R4245" i="4"/>
  <c r="I4245" i="4" s="1"/>
  <c r="J4245" i="4" s="1"/>
  <c r="L4245" i="4" s="1"/>
  <c r="R4246" i="4"/>
  <c r="I4246" i="4" s="1"/>
  <c r="J4246" i="4" s="1"/>
  <c r="L4246" i="4" s="1"/>
  <c r="R4247" i="4"/>
  <c r="I4247" i="4" s="1"/>
  <c r="J4247" i="4" s="1"/>
  <c r="L4247" i="4" s="1"/>
  <c r="R4248" i="4"/>
  <c r="I4248" i="4" s="1"/>
  <c r="J4248" i="4" s="1"/>
  <c r="L4248" i="4" s="1"/>
  <c r="R4249" i="4"/>
  <c r="I4249" i="4" s="1"/>
  <c r="J4249" i="4" s="1"/>
  <c r="L4249" i="4" s="1"/>
  <c r="R4250" i="4"/>
  <c r="I4250" i="4" s="1"/>
  <c r="J4250" i="4" s="1"/>
  <c r="L4250" i="4" s="1"/>
  <c r="R4251" i="4"/>
  <c r="I4251" i="4" s="1"/>
  <c r="J4251" i="4" s="1"/>
  <c r="L4251" i="4" s="1"/>
  <c r="R4252" i="4"/>
  <c r="I4252" i="4" s="1"/>
  <c r="J4252" i="4" s="1"/>
  <c r="L4252" i="4" s="1"/>
  <c r="R4253" i="4"/>
  <c r="I4253" i="4" s="1"/>
  <c r="J4253" i="4" s="1"/>
  <c r="L4253" i="4" s="1"/>
  <c r="R4254" i="4"/>
  <c r="I4254" i="4" s="1"/>
  <c r="J4254" i="4" s="1"/>
  <c r="L4254" i="4" s="1"/>
  <c r="R4255" i="4"/>
  <c r="I4255" i="4" s="1"/>
  <c r="J4255" i="4" s="1"/>
  <c r="L4255" i="4" s="1"/>
  <c r="R4256" i="4"/>
  <c r="I4256" i="4" s="1"/>
  <c r="J4256" i="4" s="1"/>
  <c r="L4256" i="4" s="1"/>
  <c r="R4257" i="4"/>
  <c r="I4257" i="4" s="1"/>
  <c r="J4257" i="4" s="1"/>
  <c r="L4257" i="4" s="1"/>
  <c r="R4258" i="4"/>
  <c r="I4258" i="4" s="1"/>
  <c r="J4258" i="4" s="1"/>
  <c r="L4258" i="4" s="1"/>
  <c r="R4259" i="4"/>
  <c r="I4259" i="4" s="1"/>
  <c r="J4259" i="4" s="1"/>
  <c r="L4259" i="4" s="1"/>
  <c r="R4260" i="4"/>
  <c r="I4260" i="4" s="1"/>
  <c r="J4260" i="4" s="1"/>
  <c r="L4260" i="4" s="1"/>
  <c r="R4261" i="4"/>
  <c r="I4261" i="4" s="1"/>
  <c r="J4261" i="4" s="1"/>
  <c r="L4261" i="4" s="1"/>
  <c r="R4262" i="4"/>
  <c r="I4262" i="4" s="1"/>
  <c r="J4262" i="4" s="1"/>
  <c r="L4262" i="4" s="1"/>
  <c r="R4263" i="4"/>
  <c r="I4263" i="4" s="1"/>
  <c r="J4263" i="4" s="1"/>
  <c r="L4263" i="4" s="1"/>
  <c r="R4264" i="4"/>
  <c r="I4264" i="4" s="1"/>
  <c r="J4264" i="4" s="1"/>
  <c r="L4264" i="4" s="1"/>
  <c r="R4265" i="4"/>
  <c r="I4265" i="4" s="1"/>
  <c r="J4265" i="4" s="1"/>
  <c r="L4265" i="4" s="1"/>
  <c r="R4266" i="4"/>
  <c r="I4266" i="4" s="1"/>
  <c r="J4266" i="4" s="1"/>
  <c r="L4266" i="4" s="1"/>
  <c r="R4267" i="4"/>
  <c r="I4267" i="4" s="1"/>
  <c r="J4267" i="4" s="1"/>
  <c r="L4267" i="4" s="1"/>
  <c r="R4268" i="4"/>
  <c r="I4268" i="4" s="1"/>
  <c r="J4268" i="4" s="1"/>
  <c r="L4268" i="4" s="1"/>
  <c r="R4269" i="4"/>
  <c r="I4269" i="4" s="1"/>
  <c r="J4269" i="4" s="1"/>
  <c r="L4269" i="4" s="1"/>
  <c r="R4270" i="4"/>
  <c r="I4270" i="4" s="1"/>
  <c r="J4270" i="4" s="1"/>
  <c r="L4270" i="4" s="1"/>
  <c r="R4271" i="4"/>
  <c r="I4271" i="4" s="1"/>
  <c r="J4271" i="4" s="1"/>
  <c r="L4271" i="4" s="1"/>
  <c r="R4272" i="4"/>
  <c r="I4272" i="4" s="1"/>
  <c r="J4272" i="4" s="1"/>
  <c r="L4272" i="4" s="1"/>
  <c r="R4273" i="4"/>
  <c r="I4273" i="4" s="1"/>
  <c r="J4273" i="4" s="1"/>
  <c r="L4273" i="4" s="1"/>
  <c r="R4274" i="4"/>
  <c r="I4274" i="4" s="1"/>
  <c r="J4274" i="4" s="1"/>
  <c r="L4274" i="4" s="1"/>
  <c r="R4275" i="4"/>
  <c r="I4275" i="4" s="1"/>
  <c r="J4275" i="4" s="1"/>
  <c r="L4275" i="4" s="1"/>
  <c r="R4276" i="4"/>
  <c r="I4276" i="4" s="1"/>
  <c r="J4276" i="4" s="1"/>
  <c r="L4276" i="4" s="1"/>
  <c r="R4277" i="4"/>
  <c r="I4277" i="4" s="1"/>
  <c r="J4277" i="4" s="1"/>
  <c r="L4277" i="4" s="1"/>
  <c r="R4278" i="4"/>
  <c r="I4278" i="4" s="1"/>
  <c r="J4278" i="4" s="1"/>
  <c r="L4278" i="4" s="1"/>
  <c r="R4279" i="4"/>
  <c r="I4279" i="4" s="1"/>
  <c r="J4279" i="4" s="1"/>
  <c r="L4279" i="4" s="1"/>
  <c r="R4280" i="4"/>
  <c r="I4280" i="4" s="1"/>
  <c r="J4280" i="4" s="1"/>
  <c r="L4280" i="4" s="1"/>
  <c r="R4281" i="4"/>
  <c r="I4281" i="4" s="1"/>
  <c r="J4281" i="4" s="1"/>
  <c r="L4281" i="4" s="1"/>
  <c r="R4282" i="4"/>
  <c r="I4282" i="4" s="1"/>
  <c r="J4282" i="4" s="1"/>
  <c r="L4282" i="4" s="1"/>
  <c r="R4283" i="4"/>
  <c r="I4283" i="4" s="1"/>
  <c r="J4283" i="4" s="1"/>
  <c r="L4283" i="4" s="1"/>
  <c r="R4284" i="4"/>
  <c r="I4284" i="4" s="1"/>
  <c r="J4284" i="4" s="1"/>
  <c r="L4284" i="4" s="1"/>
  <c r="R4285" i="4"/>
  <c r="I4285" i="4" s="1"/>
  <c r="J4285" i="4" s="1"/>
  <c r="L4285" i="4" s="1"/>
  <c r="R4286" i="4"/>
  <c r="I4286" i="4" s="1"/>
  <c r="J4286" i="4" s="1"/>
  <c r="L4286" i="4" s="1"/>
  <c r="R4287" i="4"/>
  <c r="I4287" i="4" s="1"/>
  <c r="J4287" i="4" s="1"/>
  <c r="L4287" i="4" s="1"/>
  <c r="R4288" i="4"/>
  <c r="I4288" i="4" s="1"/>
  <c r="J4288" i="4" s="1"/>
  <c r="L4288" i="4" s="1"/>
  <c r="R4289" i="4"/>
  <c r="I4289" i="4" s="1"/>
  <c r="J4289" i="4" s="1"/>
  <c r="L4289" i="4" s="1"/>
  <c r="R4290" i="4"/>
  <c r="I4290" i="4" s="1"/>
  <c r="J4290" i="4" s="1"/>
  <c r="L4290" i="4" s="1"/>
  <c r="R4291" i="4"/>
  <c r="I4291" i="4" s="1"/>
  <c r="J4291" i="4" s="1"/>
  <c r="L4291" i="4" s="1"/>
  <c r="R4292" i="4"/>
  <c r="I4292" i="4" s="1"/>
  <c r="J4292" i="4" s="1"/>
  <c r="L4292" i="4" s="1"/>
  <c r="R4293" i="4"/>
  <c r="I4293" i="4" s="1"/>
  <c r="J4293" i="4" s="1"/>
  <c r="L4293" i="4" s="1"/>
  <c r="R4294" i="4"/>
  <c r="I4294" i="4" s="1"/>
  <c r="J4294" i="4" s="1"/>
  <c r="L4294" i="4" s="1"/>
  <c r="R4295" i="4"/>
  <c r="I4295" i="4" s="1"/>
  <c r="J4295" i="4" s="1"/>
  <c r="L4295" i="4" s="1"/>
  <c r="R4296" i="4"/>
  <c r="I4296" i="4" s="1"/>
  <c r="J4296" i="4" s="1"/>
  <c r="L4296" i="4" s="1"/>
  <c r="R4297" i="4"/>
  <c r="I4297" i="4" s="1"/>
  <c r="J4297" i="4" s="1"/>
  <c r="L4297" i="4" s="1"/>
  <c r="R4298" i="4"/>
  <c r="I4298" i="4" s="1"/>
  <c r="J4298" i="4" s="1"/>
  <c r="L4298" i="4" s="1"/>
  <c r="R4299" i="4"/>
  <c r="I4299" i="4" s="1"/>
  <c r="J4299" i="4" s="1"/>
  <c r="L4299" i="4" s="1"/>
  <c r="R4300" i="4"/>
  <c r="I4300" i="4" s="1"/>
  <c r="J4300" i="4" s="1"/>
  <c r="L4300" i="4" s="1"/>
  <c r="R4301" i="4"/>
  <c r="I4301" i="4" s="1"/>
  <c r="J4301" i="4" s="1"/>
  <c r="L4301" i="4" s="1"/>
  <c r="R4302" i="4"/>
  <c r="I4302" i="4" s="1"/>
  <c r="J4302" i="4" s="1"/>
  <c r="L4302" i="4" s="1"/>
  <c r="R4303" i="4"/>
  <c r="I4303" i="4" s="1"/>
  <c r="J4303" i="4" s="1"/>
  <c r="L4303" i="4" s="1"/>
  <c r="R4304" i="4"/>
  <c r="I4304" i="4" s="1"/>
  <c r="J4304" i="4" s="1"/>
  <c r="L4304" i="4" s="1"/>
  <c r="R4305" i="4"/>
  <c r="I4305" i="4" s="1"/>
  <c r="J4305" i="4" s="1"/>
  <c r="L4305" i="4" s="1"/>
  <c r="R4306" i="4"/>
  <c r="I4306" i="4" s="1"/>
  <c r="J4306" i="4" s="1"/>
  <c r="L4306" i="4" s="1"/>
  <c r="R4307" i="4"/>
  <c r="I4307" i="4" s="1"/>
  <c r="J4307" i="4" s="1"/>
  <c r="L4307" i="4" s="1"/>
  <c r="R4308" i="4"/>
  <c r="I4308" i="4" s="1"/>
  <c r="J4308" i="4" s="1"/>
  <c r="L4308" i="4" s="1"/>
  <c r="R4309" i="4"/>
  <c r="I4309" i="4" s="1"/>
  <c r="J4309" i="4" s="1"/>
  <c r="L4309" i="4" s="1"/>
  <c r="R4310" i="4"/>
  <c r="I4310" i="4" s="1"/>
  <c r="J4310" i="4" s="1"/>
  <c r="L4310" i="4" s="1"/>
  <c r="R4311" i="4"/>
  <c r="I4311" i="4" s="1"/>
  <c r="J4311" i="4" s="1"/>
  <c r="L4311" i="4" s="1"/>
  <c r="R4312" i="4"/>
  <c r="I4312" i="4" s="1"/>
  <c r="J4312" i="4" s="1"/>
  <c r="L4312" i="4" s="1"/>
  <c r="R4313" i="4"/>
  <c r="I4313" i="4" s="1"/>
  <c r="J4313" i="4" s="1"/>
  <c r="L4313" i="4" s="1"/>
  <c r="R4314" i="4"/>
  <c r="I4314" i="4" s="1"/>
  <c r="J4314" i="4" s="1"/>
  <c r="L4314" i="4" s="1"/>
  <c r="R4315" i="4"/>
  <c r="I4315" i="4" s="1"/>
  <c r="J4315" i="4" s="1"/>
  <c r="L4315" i="4" s="1"/>
  <c r="R4316" i="4"/>
  <c r="I4316" i="4" s="1"/>
  <c r="J4316" i="4" s="1"/>
  <c r="L4316" i="4" s="1"/>
  <c r="R4317" i="4"/>
  <c r="I4317" i="4" s="1"/>
  <c r="J4317" i="4" s="1"/>
  <c r="L4317" i="4" s="1"/>
  <c r="R4318" i="4"/>
  <c r="I4318" i="4" s="1"/>
  <c r="J4318" i="4" s="1"/>
  <c r="L4318" i="4" s="1"/>
  <c r="R4319" i="4"/>
  <c r="I4319" i="4" s="1"/>
  <c r="J4319" i="4" s="1"/>
  <c r="L4319" i="4" s="1"/>
  <c r="R4320" i="4"/>
  <c r="I4320" i="4" s="1"/>
  <c r="J4320" i="4" s="1"/>
  <c r="L4320" i="4" s="1"/>
  <c r="R4321" i="4"/>
  <c r="I4321" i="4" s="1"/>
  <c r="J4321" i="4" s="1"/>
  <c r="L4321" i="4" s="1"/>
  <c r="R4322" i="4"/>
  <c r="I4322" i="4" s="1"/>
  <c r="J4322" i="4" s="1"/>
  <c r="L4322" i="4" s="1"/>
  <c r="R4323" i="4"/>
  <c r="I4323" i="4" s="1"/>
  <c r="J4323" i="4" s="1"/>
  <c r="L4323" i="4" s="1"/>
  <c r="R4324" i="4"/>
  <c r="I4324" i="4" s="1"/>
  <c r="J4324" i="4" s="1"/>
  <c r="L4324" i="4" s="1"/>
  <c r="R4325" i="4"/>
  <c r="I4325" i="4" s="1"/>
  <c r="J4325" i="4" s="1"/>
  <c r="L4325" i="4" s="1"/>
  <c r="R4326" i="4"/>
  <c r="I4326" i="4" s="1"/>
  <c r="J4326" i="4" s="1"/>
  <c r="L4326" i="4" s="1"/>
  <c r="R4327" i="4"/>
  <c r="I4327" i="4" s="1"/>
  <c r="J4327" i="4" s="1"/>
  <c r="L4327" i="4" s="1"/>
  <c r="R4328" i="4"/>
  <c r="I4328" i="4" s="1"/>
  <c r="J4328" i="4" s="1"/>
  <c r="L4328" i="4" s="1"/>
  <c r="R4329" i="4"/>
  <c r="I4329" i="4" s="1"/>
  <c r="J4329" i="4" s="1"/>
  <c r="L4329" i="4" s="1"/>
  <c r="R4330" i="4"/>
  <c r="I4330" i="4" s="1"/>
  <c r="J4330" i="4" s="1"/>
  <c r="L4330" i="4" s="1"/>
  <c r="R4331" i="4"/>
  <c r="I4331" i="4" s="1"/>
  <c r="J4331" i="4" s="1"/>
  <c r="L4331" i="4" s="1"/>
  <c r="R4332" i="4"/>
  <c r="I4332" i="4" s="1"/>
  <c r="J4332" i="4" s="1"/>
  <c r="L4332" i="4" s="1"/>
  <c r="R4333" i="4"/>
  <c r="I4333" i="4" s="1"/>
  <c r="J4333" i="4" s="1"/>
  <c r="L4333" i="4" s="1"/>
  <c r="R4334" i="4"/>
  <c r="I4334" i="4" s="1"/>
  <c r="J4334" i="4" s="1"/>
  <c r="L4334" i="4" s="1"/>
  <c r="R4335" i="4"/>
  <c r="I4335" i="4" s="1"/>
  <c r="J4335" i="4" s="1"/>
  <c r="L4335" i="4" s="1"/>
  <c r="R4336" i="4"/>
  <c r="I4336" i="4" s="1"/>
  <c r="J4336" i="4" s="1"/>
  <c r="L4336" i="4" s="1"/>
  <c r="R4337" i="4"/>
  <c r="I4337" i="4" s="1"/>
  <c r="J4337" i="4" s="1"/>
  <c r="L4337" i="4" s="1"/>
  <c r="R4338" i="4"/>
  <c r="I4338" i="4" s="1"/>
  <c r="J4338" i="4" s="1"/>
  <c r="L4338" i="4" s="1"/>
  <c r="R4339" i="4"/>
  <c r="I4339" i="4" s="1"/>
  <c r="J4339" i="4" s="1"/>
  <c r="L4339" i="4" s="1"/>
  <c r="R4340" i="4"/>
  <c r="I4340" i="4" s="1"/>
  <c r="J4340" i="4" s="1"/>
  <c r="L4340" i="4" s="1"/>
  <c r="R4341" i="4"/>
  <c r="I4341" i="4" s="1"/>
  <c r="J4341" i="4" s="1"/>
  <c r="L4341" i="4" s="1"/>
  <c r="R4342" i="4"/>
  <c r="I4342" i="4" s="1"/>
  <c r="J4342" i="4" s="1"/>
  <c r="L4342" i="4" s="1"/>
  <c r="R4343" i="4"/>
  <c r="I4343" i="4" s="1"/>
  <c r="J4343" i="4" s="1"/>
  <c r="L4343" i="4" s="1"/>
  <c r="R4344" i="4"/>
  <c r="I4344" i="4" s="1"/>
  <c r="J4344" i="4" s="1"/>
  <c r="L4344" i="4" s="1"/>
  <c r="R4345" i="4"/>
  <c r="I4345" i="4" s="1"/>
  <c r="J4345" i="4" s="1"/>
  <c r="L4345" i="4" s="1"/>
  <c r="R4346" i="4"/>
  <c r="I4346" i="4" s="1"/>
  <c r="J4346" i="4" s="1"/>
  <c r="L4346" i="4" s="1"/>
  <c r="R4347" i="4"/>
  <c r="I4347" i="4" s="1"/>
  <c r="J4347" i="4" s="1"/>
  <c r="L4347" i="4" s="1"/>
  <c r="R4348" i="4"/>
  <c r="I4348" i="4" s="1"/>
  <c r="J4348" i="4" s="1"/>
  <c r="L4348" i="4" s="1"/>
  <c r="R4349" i="4"/>
  <c r="I4349" i="4" s="1"/>
  <c r="J4349" i="4" s="1"/>
  <c r="L4349" i="4" s="1"/>
  <c r="R4350" i="4"/>
  <c r="I4350" i="4" s="1"/>
  <c r="J4350" i="4" s="1"/>
  <c r="L4350" i="4" s="1"/>
  <c r="R4351" i="4"/>
  <c r="I4351" i="4" s="1"/>
  <c r="J4351" i="4" s="1"/>
  <c r="L4351" i="4" s="1"/>
  <c r="R4352" i="4"/>
  <c r="I4352" i="4" s="1"/>
  <c r="J4352" i="4" s="1"/>
  <c r="L4352" i="4" s="1"/>
  <c r="R4353" i="4"/>
  <c r="I4353" i="4" s="1"/>
  <c r="J4353" i="4" s="1"/>
  <c r="L4353" i="4" s="1"/>
  <c r="R4354" i="4"/>
  <c r="I4354" i="4" s="1"/>
  <c r="J4354" i="4" s="1"/>
  <c r="L4354" i="4" s="1"/>
  <c r="R4355" i="4"/>
  <c r="I4355" i="4" s="1"/>
  <c r="J4355" i="4" s="1"/>
  <c r="L4355" i="4" s="1"/>
  <c r="R4356" i="4"/>
  <c r="I4356" i="4" s="1"/>
  <c r="J4356" i="4" s="1"/>
  <c r="L4356" i="4" s="1"/>
  <c r="R4357" i="4"/>
  <c r="I4357" i="4" s="1"/>
  <c r="J4357" i="4" s="1"/>
  <c r="L4357" i="4" s="1"/>
  <c r="R4358" i="4"/>
  <c r="I4358" i="4" s="1"/>
  <c r="J4358" i="4" s="1"/>
  <c r="L4358" i="4" s="1"/>
  <c r="R4359" i="4"/>
  <c r="I4359" i="4" s="1"/>
  <c r="J4359" i="4" s="1"/>
  <c r="L4359" i="4" s="1"/>
  <c r="R4360" i="4"/>
  <c r="I4360" i="4" s="1"/>
  <c r="J4360" i="4" s="1"/>
  <c r="L4360" i="4" s="1"/>
  <c r="R4361" i="4"/>
  <c r="I4361" i="4" s="1"/>
  <c r="J4361" i="4" s="1"/>
  <c r="L4361" i="4" s="1"/>
  <c r="R4362" i="4"/>
  <c r="I4362" i="4" s="1"/>
  <c r="J4362" i="4" s="1"/>
  <c r="L4362" i="4" s="1"/>
  <c r="R4363" i="4"/>
  <c r="I4363" i="4" s="1"/>
  <c r="J4363" i="4" s="1"/>
  <c r="L4363" i="4" s="1"/>
  <c r="R4364" i="4"/>
  <c r="I4364" i="4" s="1"/>
  <c r="J4364" i="4" s="1"/>
  <c r="L4364" i="4" s="1"/>
  <c r="R4365" i="4"/>
  <c r="I4365" i="4" s="1"/>
  <c r="J4365" i="4" s="1"/>
  <c r="L4365" i="4" s="1"/>
  <c r="R4366" i="4"/>
  <c r="I4366" i="4" s="1"/>
  <c r="J4366" i="4" s="1"/>
  <c r="L4366" i="4" s="1"/>
  <c r="R4367" i="4"/>
  <c r="I4367" i="4" s="1"/>
  <c r="J4367" i="4" s="1"/>
  <c r="L4367" i="4" s="1"/>
  <c r="R4368" i="4"/>
  <c r="I4368" i="4" s="1"/>
  <c r="J4368" i="4" s="1"/>
  <c r="L4368" i="4" s="1"/>
  <c r="R4369" i="4"/>
  <c r="I4369" i="4" s="1"/>
  <c r="J4369" i="4" s="1"/>
  <c r="L4369" i="4" s="1"/>
  <c r="R4370" i="4"/>
  <c r="I4370" i="4" s="1"/>
  <c r="J4370" i="4" s="1"/>
  <c r="L4370" i="4" s="1"/>
  <c r="R4371" i="4"/>
  <c r="I4371" i="4" s="1"/>
  <c r="J4371" i="4" s="1"/>
  <c r="L4371" i="4" s="1"/>
  <c r="R4372" i="4"/>
  <c r="I4372" i="4" s="1"/>
  <c r="J4372" i="4" s="1"/>
  <c r="L4372" i="4" s="1"/>
  <c r="R4373" i="4"/>
  <c r="I4373" i="4" s="1"/>
  <c r="J4373" i="4" s="1"/>
  <c r="L4373" i="4" s="1"/>
  <c r="R4374" i="4"/>
  <c r="I4374" i="4" s="1"/>
  <c r="J4374" i="4" s="1"/>
  <c r="L4374" i="4" s="1"/>
  <c r="R4375" i="4"/>
  <c r="I4375" i="4" s="1"/>
  <c r="J4375" i="4" s="1"/>
  <c r="L4375" i="4" s="1"/>
  <c r="R4376" i="4"/>
  <c r="I4376" i="4" s="1"/>
  <c r="J4376" i="4" s="1"/>
  <c r="L4376" i="4" s="1"/>
  <c r="R4377" i="4"/>
  <c r="I4377" i="4" s="1"/>
  <c r="J4377" i="4" s="1"/>
  <c r="L4377" i="4" s="1"/>
  <c r="R4378" i="4"/>
  <c r="I4378" i="4" s="1"/>
  <c r="J4378" i="4" s="1"/>
  <c r="L4378" i="4" s="1"/>
  <c r="R4379" i="4"/>
  <c r="I4379" i="4" s="1"/>
  <c r="J4379" i="4" s="1"/>
  <c r="L4379" i="4" s="1"/>
  <c r="R4380" i="4"/>
  <c r="I4380" i="4" s="1"/>
  <c r="J4380" i="4" s="1"/>
  <c r="L4380" i="4" s="1"/>
  <c r="R4381" i="4"/>
  <c r="I4381" i="4" s="1"/>
  <c r="J4381" i="4" s="1"/>
  <c r="L4381" i="4" s="1"/>
  <c r="R4382" i="4"/>
  <c r="I4382" i="4" s="1"/>
  <c r="J4382" i="4" s="1"/>
  <c r="L4382" i="4" s="1"/>
  <c r="R4383" i="4"/>
  <c r="I4383" i="4" s="1"/>
  <c r="J4383" i="4" s="1"/>
  <c r="L4383" i="4" s="1"/>
  <c r="R4384" i="4"/>
  <c r="I4384" i="4" s="1"/>
  <c r="J4384" i="4" s="1"/>
  <c r="L4384" i="4" s="1"/>
  <c r="R4385" i="4"/>
  <c r="I4385" i="4" s="1"/>
  <c r="J4385" i="4" s="1"/>
  <c r="L4385" i="4" s="1"/>
  <c r="R4386" i="4"/>
  <c r="I4386" i="4" s="1"/>
  <c r="J4386" i="4" s="1"/>
  <c r="L4386" i="4" s="1"/>
  <c r="R4387" i="4"/>
  <c r="I4387" i="4" s="1"/>
  <c r="J4387" i="4" s="1"/>
  <c r="L4387" i="4" s="1"/>
  <c r="R4388" i="4"/>
  <c r="I4388" i="4" s="1"/>
  <c r="J4388" i="4" s="1"/>
  <c r="L4388" i="4" s="1"/>
  <c r="R4389" i="4"/>
  <c r="I4389" i="4" s="1"/>
  <c r="J4389" i="4" s="1"/>
  <c r="L4389" i="4" s="1"/>
  <c r="R4390" i="4"/>
  <c r="I4390" i="4" s="1"/>
  <c r="J4390" i="4" s="1"/>
  <c r="L4390" i="4" s="1"/>
  <c r="R4391" i="4"/>
  <c r="I4391" i="4" s="1"/>
  <c r="J4391" i="4" s="1"/>
  <c r="L4391" i="4" s="1"/>
  <c r="R4392" i="4"/>
  <c r="I4392" i="4" s="1"/>
  <c r="J4392" i="4" s="1"/>
  <c r="L4392" i="4" s="1"/>
  <c r="R4393" i="4"/>
  <c r="I4393" i="4" s="1"/>
  <c r="J4393" i="4" s="1"/>
  <c r="L4393" i="4" s="1"/>
  <c r="R4394" i="4"/>
  <c r="I4394" i="4" s="1"/>
  <c r="J4394" i="4" s="1"/>
  <c r="L4394" i="4" s="1"/>
  <c r="R4395" i="4"/>
  <c r="I4395" i="4" s="1"/>
  <c r="J4395" i="4" s="1"/>
  <c r="L4395" i="4" s="1"/>
  <c r="R4396" i="4"/>
  <c r="I4396" i="4" s="1"/>
  <c r="J4396" i="4" s="1"/>
  <c r="L4396" i="4" s="1"/>
  <c r="R4397" i="4"/>
  <c r="I4397" i="4" s="1"/>
  <c r="J4397" i="4" s="1"/>
  <c r="L4397" i="4" s="1"/>
  <c r="R4398" i="4"/>
  <c r="I4398" i="4" s="1"/>
  <c r="J4398" i="4" s="1"/>
  <c r="L4398" i="4" s="1"/>
  <c r="R4399" i="4"/>
  <c r="I4399" i="4" s="1"/>
  <c r="J4399" i="4" s="1"/>
  <c r="L4399" i="4" s="1"/>
  <c r="R4400" i="4"/>
  <c r="I4400" i="4" s="1"/>
  <c r="J4400" i="4" s="1"/>
  <c r="L4400" i="4" s="1"/>
  <c r="R4401" i="4"/>
  <c r="I4401" i="4" s="1"/>
  <c r="J4401" i="4" s="1"/>
  <c r="L4401" i="4" s="1"/>
  <c r="R4402" i="4"/>
  <c r="I4402" i="4" s="1"/>
  <c r="J4402" i="4" s="1"/>
  <c r="L4402" i="4" s="1"/>
  <c r="R4403" i="4"/>
  <c r="I4403" i="4" s="1"/>
  <c r="J4403" i="4" s="1"/>
  <c r="L4403" i="4" s="1"/>
  <c r="R4404" i="4"/>
  <c r="I4404" i="4" s="1"/>
  <c r="J4404" i="4" s="1"/>
  <c r="L4404" i="4" s="1"/>
  <c r="R4405" i="4"/>
  <c r="I4405" i="4" s="1"/>
  <c r="J4405" i="4" s="1"/>
  <c r="L4405" i="4" s="1"/>
  <c r="R4406" i="4"/>
  <c r="I4406" i="4" s="1"/>
  <c r="J4406" i="4" s="1"/>
  <c r="L4406" i="4" s="1"/>
  <c r="R4407" i="4"/>
  <c r="I4407" i="4" s="1"/>
  <c r="J4407" i="4" s="1"/>
  <c r="L4407" i="4" s="1"/>
  <c r="R4408" i="4"/>
  <c r="I4408" i="4" s="1"/>
  <c r="J4408" i="4" s="1"/>
  <c r="L4408" i="4" s="1"/>
  <c r="R4409" i="4"/>
  <c r="I4409" i="4" s="1"/>
  <c r="J4409" i="4" s="1"/>
  <c r="L4409" i="4" s="1"/>
  <c r="R4410" i="4"/>
  <c r="I4410" i="4" s="1"/>
  <c r="J4410" i="4" s="1"/>
  <c r="L4410" i="4" s="1"/>
  <c r="R4411" i="4"/>
  <c r="I4411" i="4" s="1"/>
  <c r="J4411" i="4" s="1"/>
  <c r="L4411" i="4" s="1"/>
  <c r="R4412" i="4"/>
  <c r="I4412" i="4" s="1"/>
  <c r="J4412" i="4" s="1"/>
  <c r="L4412" i="4" s="1"/>
  <c r="R4413" i="4"/>
  <c r="I4413" i="4" s="1"/>
  <c r="J4413" i="4" s="1"/>
  <c r="L4413" i="4" s="1"/>
  <c r="R4414" i="4"/>
  <c r="I4414" i="4" s="1"/>
  <c r="J4414" i="4" s="1"/>
  <c r="L4414" i="4" s="1"/>
  <c r="R4415" i="4"/>
  <c r="I4415" i="4" s="1"/>
  <c r="J4415" i="4" s="1"/>
  <c r="L4415" i="4" s="1"/>
  <c r="R4416" i="4"/>
  <c r="I4416" i="4" s="1"/>
  <c r="J4416" i="4" s="1"/>
  <c r="L4416" i="4" s="1"/>
  <c r="R4417" i="4"/>
  <c r="I4417" i="4" s="1"/>
  <c r="J4417" i="4" s="1"/>
  <c r="L4417" i="4" s="1"/>
  <c r="R4418" i="4"/>
  <c r="I4418" i="4" s="1"/>
  <c r="J4418" i="4" s="1"/>
  <c r="L4418" i="4" s="1"/>
  <c r="R4419" i="4"/>
  <c r="I4419" i="4" s="1"/>
  <c r="J4419" i="4" s="1"/>
  <c r="L4419" i="4" s="1"/>
  <c r="R4420" i="4"/>
  <c r="I4420" i="4" s="1"/>
  <c r="J4420" i="4" s="1"/>
  <c r="L4420" i="4" s="1"/>
  <c r="R4421" i="4"/>
  <c r="I4421" i="4" s="1"/>
  <c r="J4421" i="4" s="1"/>
  <c r="L4421" i="4" s="1"/>
  <c r="R4422" i="4"/>
  <c r="I4422" i="4" s="1"/>
  <c r="J4422" i="4" s="1"/>
  <c r="L4422" i="4" s="1"/>
  <c r="R4423" i="4"/>
  <c r="I4423" i="4" s="1"/>
  <c r="J4423" i="4" s="1"/>
  <c r="L4423" i="4" s="1"/>
  <c r="R4424" i="4"/>
  <c r="I4424" i="4" s="1"/>
  <c r="J4424" i="4" s="1"/>
  <c r="L4424" i="4" s="1"/>
  <c r="R4425" i="4"/>
  <c r="I4425" i="4" s="1"/>
  <c r="J4425" i="4" s="1"/>
  <c r="L4425" i="4" s="1"/>
  <c r="R4426" i="4"/>
  <c r="I4426" i="4" s="1"/>
  <c r="J4426" i="4" s="1"/>
  <c r="L4426" i="4" s="1"/>
  <c r="R4427" i="4"/>
  <c r="I4427" i="4" s="1"/>
  <c r="J4427" i="4" s="1"/>
  <c r="L4427" i="4" s="1"/>
  <c r="R4428" i="4"/>
  <c r="I4428" i="4" s="1"/>
  <c r="J4428" i="4" s="1"/>
  <c r="L4428" i="4" s="1"/>
  <c r="R4429" i="4"/>
  <c r="I4429" i="4" s="1"/>
  <c r="J4429" i="4" s="1"/>
  <c r="L4429" i="4" s="1"/>
  <c r="R4430" i="4"/>
  <c r="I4430" i="4" s="1"/>
  <c r="J4430" i="4" s="1"/>
  <c r="L4430" i="4" s="1"/>
  <c r="R4431" i="4"/>
  <c r="I4431" i="4" s="1"/>
  <c r="J4431" i="4" s="1"/>
  <c r="L4431" i="4" s="1"/>
  <c r="R4432" i="4"/>
  <c r="I4432" i="4" s="1"/>
  <c r="J4432" i="4" s="1"/>
  <c r="L4432" i="4" s="1"/>
  <c r="R4433" i="4"/>
  <c r="I4433" i="4" s="1"/>
  <c r="J4433" i="4" s="1"/>
  <c r="L4433" i="4" s="1"/>
  <c r="R4434" i="4"/>
  <c r="I4434" i="4" s="1"/>
  <c r="J4434" i="4" s="1"/>
  <c r="L4434" i="4" s="1"/>
  <c r="R4435" i="4"/>
  <c r="I4435" i="4" s="1"/>
  <c r="J4435" i="4" s="1"/>
  <c r="L4435" i="4" s="1"/>
  <c r="R4436" i="4"/>
  <c r="I4436" i="4" s="1"/>
  <c r="J4436" i="4" s="1"/>
  <c r="L4436" i="4" s="1"/>
  <c r="R4437" i="4"/>
  <c r="I4437" i="4" s="1"/>
  <c r="J4437" i="4" s="1"/>
  <c r="L4437" i="4" s="1"/>
  <c r="R4438" i="4"/>
  <c r="I4438" i="4" s="1"/>
  <c r="J4438" i="4" s="1"/>
  <c r="L4438" i="4" s="1"/>
  <c r="R4439" i="4"/>
  <c r="I4439" i="4" s="1"/>
  <c r="J4439" i="4" s="1"/>
  <c r="L4439" i="4" s="1"/>
  <c r="R4440" i="4"/>
  <c r="I4440" i="4" s="1"/>
  <c r="J4440" i="4" s="1"/>
  <c r="L4440" i="4" s="1"/>
  <c r="R4441" i="4"/>
  <c r="I4441" i="4" s="1"/>
  <c r="J4441" i="4" s="1"/>
  <c r="L4441" i="4" s="1"/>
  <c r="R4442" i="4"/>
  <c r="I4442" i="4" s="1"/>
  <c r="J4442" i="4" s="1"/>
  <c r="L4442" i="4" s="1"/>
  <c r="R4443" i="4"/>
  <c r="I4443" i="4" s="1"/>
  <c r="J4443" i="4" s="1"/>
  <c r="L4443" i="4" s="1"/>
  <c r="R4444" i="4"/>
  <c r="I4444" i="4" s="1"/>
  <c r="J4444" i="4" s="1"/>
  <c r="L4444" i="4" s="1"/>
  <c r="R4445" i="4"/>
  <c r="I4445" i="4" s="1"/>
  <c r="J4445" i="4" s="1"/>
  <c r="L4445" i="4" s="1"/>
  <c r="R4446" i="4"/>
  <c r="I4446" i="4" s="1"/>
  <c r="J4446" i="4" s="1"/>
  <c r="L4446" i="4" s="1"/>
  <c r="R4447" i="4"/>
  <c r="I4447" i="4" s="1"/>
  <c r="J4447" i="4" s="1"/>
  <c r="L4447" i="4" s="1"/>
  <c r="R4448" i="4"/>
  <c r="I4448" i="4" s="1"/>
  <c r="J4448" i="4" s="1"/>
  <c r="L4448" i="4" s="1"/>
  <c r="R4449" i="4"/>
  <c r="I4449" i="4" s="1"/>
  <c r="J4449" i="4" s="1"/>
  <c r="L4449" i="4" s="1"/>
  <c r="R4450" i="4"/>
  <c r="I4450" i="4" s="1"/>
  <c r="J4450" i="4" s="1"/>
  <c r="L4450" i="4" s="1"/>
  <c r="R4451" i="4"/>
  <c r="I4451" i="4" s="1"/>
  <c r="J4451" i="4" s="1"/>
  <c r="L4451" i="4" s="1"/>
  <c r="R4452" i="4"/>
  <c r="I4452" i="4" s="1"/>
  <c r="J4452" i="4" s="1"/>
  <c r="L4452" i="4" s="1"/>
  <c r="R4453" i="4"/>
  <c r="I4453" i="4" s="1"/>
  <c r="J4453" i="4" s="1"/>
  <c r="L4453" i="4" s="1"/>
  <c r="R4454" i="4"/>
  <c r="I4454" i="4" s="1"/>
  <c r="J4454" i="4" s="1"/>
  <c r="L4454" i="4" s="1"/>
  <c r="R4455" i="4"/>
  <c r="I4455" i="4" s="1"/>
  <c r="J4455" i="4" s="1"/>
  <c r="L4455" i="4" s="1"/>
  <c r="R4456" i="4"/>
  <c r="I4456" i="4" s="1"/>
  <c r="J4456" i="4" s="1"/>
  <c r="L4456" i="4" s="1"/>
  <c r="R4457" i="4"/>
  <c r="I4457" i="4" s="1"/>
  <c r="J4457" i="4" s="1"/>
  <c r="L4457" i="4" s="1"/>
  <c r="R4458" i="4"/>
  <c r="I4458" i="4" s="1"/>
  <c r="J4458" i="4" s="1"/>
  <c r="L4458" i="4" s="1"/>
  <c r="R4459" i="4"/>
  <c r="I4459" i="4" s="1"/>
  <c r="J4459" i="4" s="1"/>
  <c r="L4459" i="4" s="1"/>
  <c r="R4460" i="4"/>
  <c r="I4460" i="4" s="1"/>
  <c r="J4460" i="4" s="1"/>
  <c r="L4460" i="4" s="1"/>
  <c r="R4461" i="4"/>
  <c r="I4461" i="4" s="1"/>
  <c r="J4461" i="4" s="1"/>
  <c r="L4461" i="4" s="1"/>
  <c r="R4462" i="4"/>
  <c r="I4462" i="4" s="1"/>
  <c r="J4462" i="4" s="1"/>
  <c r="L4462" i="4" s="1"/>
  <c r="R4463" i="4"/>
  <c r="I4463" i="4" s="1"/>
  <c r="J4463" i="4" s="1"/>
  <c r="L4463" i="4" s="1"/>
  <c r="R4464" i="4"/>
  <c r="I4464" i="4" s="1"/>
  <c r="J4464" i="4" s="1"/>
  <c r="L4464" i="4" s="1"/>
  <c r="R4465" i="4"/>
  <c r="I4465" i="4" s="1"/>
  <c r="J4465" i="4" s="1"/>
  <c r="L4465" i="4" s="1"/>
  <c r="R4466" i="4"/>
  <c r="I4466" i="4" s="1"/>
  <c r="J4466" i="4" s="1"/>
  <c r="L4466" i="4" s="1"/>
  <c r="R4467" i="4"/>
  <c r="I4467" i="4" s="1"/>
  <c r="J4467" i="4" s="1"/>
  <c r="L4467" i="4" s="1"/>
  <c r="R4468" i="4"/>
  <c r="I4468" i="4" s="1"/>
  <c r="J4468" i="4" s="1"/>
  <c r="L4468" i="4" s="1"/>
  <c r="R4469" i="4"/>
  <c r="I4469" i="4" s="1"/>
  <c r="J4469" i="4" s="1"/>
  <c r="L4469" i="4" s="1"/>
  <c r="R4470" i="4"/>
  <c r="I4470" i="4" s="1"/>
  <c r="J4470" i="4" s="1"/>
  <c r="L4470" i="4" s="1"/>
  <c r="R4471" i="4"/>
  <c r="I4471" i="4" s="1"/>
  <c r="J4471" i="4" s="1"/>
  <c r="L4471" i="4" s="1"/>
  <c r="R4472" i="4"/>
  <c r="I4472" i="4" s="1"/>
  <c r="J4472" i="4" s="1"/>
  <c r="L4472" i="4" s="1"/>
  <c r="R4473" i="4"/>
  <c r="I4473" i="4" s="1"/>
  <c r="J4473" i="4" s="1"/>
  <c r="L4473" i="4" s="1"/>
  <c r="R4474" i="4"/>
  <c r="I4474" i="4" s="1"/>
  <c r="J4474" i="4" s="1"/>
  <c r="L4474" i="4" s="1"/>
  <c r="R4475" i="4"/>
  <c r="I4475" i="4" s="1"/>
  <c r="J4475" i="4" s="1"/>
  <c r="L4475" i="4" s="1"/>
  <c r="R4476" i="4"/>
  <c r="I4476" i="4" s="1"/>
  <c r="J4476" i="4" s="1"/>
  <c r="L4476" i="4" s="1"/>
  <c r="R4477" i="4"/>
  <c r="I4477" i="4" s="1"/>
  <c r="J4477" i="4" s="1"/>
  <c r="L4477" i="4" s="1"/>
  <c r="R4478" i="4"/>
  <c r="I4478" i="4" s="1"/>
  <c r="J4478" i="4" s="1"/>
  <c r="L4478" i="4" s="1"/>
  <c r="R4479" i="4"/>
  <c r="I4479" i="4" s="1"/>
  <c r="J4479" i="4" s="1"/>
  <c r="L4479" i="4" s="1"/>
  <c r="R4480" i="4"/>
  <c r="I4480" i="4" s="1"/>
  <c r="J4480" i="4" s="1"/>
  <c r="L4480" i="4" s="1"/>
  <c r="R4481" i="4"/>
  <c r="I4481" i="4" s="1"/>
  <c r="J4481" i="4" s="1"/>
  <c r="L4481" i="4" s="1"/>
  <c r="R4482" i="4"/>
  <c r="I4482" i="4" s="1"/>
  <c r="J4482" i="4" s="1"/>
  <c r="L4482" i="4" s="1"/>
  <c r="R4483" i="4"/>
  <c r="I4483" i="4" s="1"/>
  <c r="J4483" i="4" s="1"/>
  <c r="L4483" i="4" s="1"/>
  <c r="R4484" i="4"/>
  <c r="I4484" i="4" s="1"/>
  <c r="J4484" i="4" s="1"/>
  <c r="L4484" i="4" s="1"/>
  <c r="R4485" i="4"/>
  <c r="I4485" i="4" s="1"/>
  <c r="J4485" i="4" s="1"/>
  <c r="L4485" i="4" s="1"/>
  <c r="R4486" i="4"/>
  <c r="I4486" i="4" s="1"/>
  <c r="J4486" i="4" s="1"/>
  <c r="L4486" i="4" s="1"/>
  <c r="R4487" i="4"/>
  <c r="I4487" i="4" s="1"/>
  <c r="J4487" i="4" s="1"/>
  <c r="L4487" i="4" s="1"/>
  <c r="R4488" i="4"/>
  <c r="I4488" i="4" s="1"/>
  <c r="J4488" i="4" s="1"/>
  <c r="L4488" i="4" s="1"/>
  <c r="R4489" i="4"/>
  <c r="I4489" i="4" s="1"/>
  <c r="J4489" i="4" s="1"/>
  <c r="L4489" i="4" s="1"/>
  <c r="R4490" i="4"/>
  <c r="I4490" i="4" s="1"/>
  <c r="J4490" i="4" s="1"/>
  <c r="L4490" i="4" s="1"/>
  <c r="R4491" i="4"/>
  <c r="I4491" i="4" s="1"/>
  <c r="J4491" i="4" s="1"/>
  <c r="L4491" i="4" s="1"/>
  <c r="R4492" i="4"/>
  <c r="I4492" i="4" s="1"/>
  <c r="J4492" i="4" s="1"/>
  <c r="L4492" i="4" s="1"/>
  <c r="R4493" i="4"/>
  <c r="I4493" i="4" s="1"/>
  <c r="J4493" i="4" s="1"/>
  <c r="L4493" i="4" s="1"/>
  <c r="R4494" i="4"/>
  <c r="I4494" i="4" s="1"/>
  <c r="J4494" i="4" s="1"/>
  <c r="L4494" i="4" s="1"/>
  <c r="R4495" i="4"/>
  <c r="I4495" i="4" s="1"/>
  <c r="J4495" i="4" s="1"/>
  <c r="L4495" i="4" s="1"/>
  <c r="R4496" i="4"/>
  <c r="I4496" i="4" s="1"/>
  <c r="J4496" i="4" s="1"/>
  <c r="L4496" i="4" s="1"/>
  <c r="R4497" i="4"/>
  <c r="I4497" i="4" s="1"/>
  <c r="J4497" i="4" s="1"/>
  <c r="L4497" i="4" s="1"/>
  <c r="R4498" i="4"/>
  <c r="I4498" i="4" s="1"/>
  <c r="J4498" i="4" s="1"/>
  <c r="L4498" i="4" s="1"/>
  <c r="R4499" i="4"/>
  <c r="I4499" i="4" s="1"/>
  <c r="J4499" i="4" s="1"/>
  <c r="L4499" i="4" s="1"/>
  <c r="R4500" i="4"/>
  <c r="I4500" i="4" s="1"/>
  <c r="J4500" i="4" s="1"/>
  <c r="L4500" i="4" s="1"/>
  <c r="R4501" i="4"/>
  <c r="I4501" i="4" s="1"/>
  <c r="J4501" i="4" s="1"/>
  <c r="L4501" i="4" s="1"/>
  <c r="R4502" i="4"/>
  <c r="I4502" i="4" s="1"/>
  <c r="J4502" i="4" s="1"/>
  <c r="L4502" i="4" s="1"/>
  <c r="R4503" i="4"/>
  <c r="I4503" i="4" s="1"/>
  <c r="J4503" i="4" s="1"/>
  <c r="L4503" i="4" s="1"/>
  <c r="R4504" i="4"/>
  <c r="I4504" i="4" s="1"/>
  <c r="J4504" i="4" s="1"/>
  <c r="L4504" i="4" s="1"/>
  <c r="R4505" i="4"/>
  <c r="I4505" i="4" s="1"/>
  <c r="J4505" i="4" s="1"/>
  <c r="L4505" i="4" s="1"/>
  <c r="R4506" i="4"/>
  <c r="I4506" i="4" s="1"/>
  <c r="J4506" i="4" s="1"/>
  <c r="L4506" i="4" s="1"/>
  <c r="R4507" i="4"/>
  <c r="I4507" i="4" s="1"/>
  <c r="J4507" i="4" s="1"/>
  <c r="L4507" i="4" s="1"/>
  <c r="R4508" i="4"/>
  <c r="I4508" i="4" s="1"/>
  <c r="J4508" i="4" s="1"/>
  <c r="L4508" i="4" s="1"/>
  <c r="R4509" i="4"/>
  <c r="I4509" i="4" s="1"/>
  <c r="J4509" i="4" s="1"/>
  <c r="L4509" i="4" s="1"/>
  <c r="R4510" i="4"/>
  <c r="I4510" i="4" s="1"/>
  <c r="J4510" i="4" s="1"/>
  <c r="L4510" i="4" s="1"/>
  <c r="R4511" i="4"/>
  <c r="I4511" i="4" s="1"/>
  <c r="J4511" i="4" s="1"/>
  <c r="L4511" i="4" s="1"/>
  <c r="R4512" i="4"/>
  <c r="I4512" i="4" s="1"/>
  <c r="J4512" i="4" s="1"/>
  <c r="L4512" i="4" s="1"/>
  <c r="R4513" i="4"/>
  <c r="I4513" i="4" s="1"/>
  <c r="J4513" i="4" s="1"/>
  <c r="L4513" i="4" s="1"/>
  <c r="R4514" i="4"/>
  <c r="I4514" i="4" s="1"/>
  <c r="J4514" i="4" s="1"/>
  <c r="L4514" i="4" s="1"/>
  <c r="R4515" i="4"/>
  <c r="I4515" i="4" s="1"/>
  <c r="J4515" i="4" s="1"/>
  <c r="L4515" i="4" s="1"/>
  <c r="R4516" i="4"/>
  <c r="I4516" i="4" s="1"/>
  <c r="J4516" i="4" s="1"/>
  <c r="L4516" i="4" s="1"/>
  <c r="R4517" i="4"/>
  <c r="I4517" i="4" s="1"/>
  <c r="J4517" i="4" s="1"/>
  <c r="L4517" i="4" s="1"/>
  <c r="R4518" i="4"/>
  <c r="I4518" i="4" s="1"/>
  <c r="J4518" i="4" s="1"/>
  <c r="L4518" i="4" s="1"/>
  <c r="R4519" i="4"/>
  <c r="I4519" i="4" s="1"/>
  <c r="J4519" i="4" s="1"/>
  <c r="L4519" i="4" s="1"/>
  <c r="R4520" i="4"/>
  <c r="I4520" i="4" s="1"/>
  <c r="J4520" i="4" s="1"/>
  <c r="L4520" i="4" s="1"/>
  <c r="R4521" i="4"/>
  <c r="I4521" i="4" s="1"/>
  <c r="J4521" i="4" s="1"/>
  <c r="L4521" i="4" s="1"/>
  <c r="R4522" i="4"/>
  <c r="I4522" i="4" s="1"/>
  <c r="J4522" i="4" s="1"/>
  <c r="L4522" i="4" s="1"/>
  <c r="R4523" i="4"/>
  <c r="I4523" i="4" s="1"/>
  <c r="J4523" i="4" s="1"/>
  <c r="L4523" i="4" s="1"/>
  <c r="R4524" i="4"/>
  <c r="I4524" i="4" s="1"/>
  <c r="J4524" i="4" s="1"/>
  <c r="L4524" i="4" s="1"/>
  <c r="R4525" i="4"/>
  <c r="I4525" i="4" s="1"/>
  <c r="J4525" i="4" s="1"/>
  <c r="L4525" i="4" s="1"/>
  <c r="R4526" i="4"/>
  <c r="I4526" i="4" s="1"/>
  <c r="J4526" i="4" s="1"/>
  <c r="L4526" i="4" s="1"/>
  <c r="R4527" i="4"/>
  <c r="I4527" i="4" s="1"/>
  <c r="J4527" i="4" s="1"/>
  <c r="L4527" i="4" s="1"/>
  <c r="R4528" i="4"/>
  <c r="I4528" i="4" s="1"/>
  <c r="J4528" i="4" s="1"/>
  <c r="L4528" i="4" s="1"/>
  <c r="R4529" i="4"/>
  <c r="I4529" i="4" s="1"/>
  <c r="J4529" i="4" s="1"/>
  <c r="L4529" i="4" s="1"/>
  <c r="R4530" i="4"/>
  <c r="I4530" i="4" s="1"/>
  <c r="J4530" i="4" s="1"/>
  <c r="L4530" i="4" s="1"/>
  <c r="R4531" i="4"/>
  <c r="I4531" i="4" s="1"/>
  <c r="J4531" i="4" s="1"/>
  <c r="L4531" i="4" s="1"/>
  <c r="R4532" i="4"/>
  <c r="I4532" i="4" s="1"/>
  <c r="J4532" i="4" s="1"/>
  <c r="L4532" i="4" s="1"/>
  <c r="R4533" i="4"/>
  <c r="I4533" i="4" s="1"/>
  <c r="J4533" i="4" s="1"/>
  <c r="L4533" i="4" s="1"/>
  <c r="R4534" i="4"/>
  <c r="I4534" i="4" s="1"/>
  <c r="J4534" i="4" s="1"/>
  <c r="L4534" i="4" s="1"/>
  <c r="R4535" i="4"/>
  <c r="I4535" i="4" s="1"/>
  <c r="J4535" i="4" s="1"/>
  <c r="L4535" i="4" s="1"/>
  <c r="R4536" i="4"/>
  <c r="I4536" i="4" s="1"/>
  <c r="J4536" i="4" s="1"/>
  <c r="L4536" i="4" s="1"/>
  <c r="R4537" i="4"/>
  <c r="I4537" i="4" s="1"/>
  <c r="J4537" i="4" s="1"/>
  <c r="L4537" i="4" s="1"/>
  <c r="R4538" i="4"/>
  <c r="I4538" i="4" s="1"/>
  <c r="J4538" i="4" s="1"/>
  <c r="L4538" i="4" s="1"/>
  <c r="R4539" i="4"/>
  <c r="I4539" i="4" s="1"/>
  <c r="J4539" i="4" s="1"/>
  <c r="L4539" i="4" s="1"/>
  <c r="R4540" i="4"/>
  <c r="I4540" i="4" s="1"/>
  <c r="J4540" i="4" s="1"/>
  <c r="L4540" i="4" s="1"/>
  <c r="R4541" i="4"/>
  <c r="I4541" i="4" s="1"/>
  <c r="J4541" i="4" s="1"/>
  <c r="L4541" i="4" s="1"/>
  <c r="R4542" i="4"/>
  <c r="I4542" i="4" s="1"/>
  <c r="J4542" i="4" s="1"/>
  <c r="L4542" i="4" s="1"/>
  <c r="R4543" i="4"/>
  <c r="I4543" i="4" s="1"/>
  <c r="J4543" i="4" s="1"/>
  <c r="L4543" i="4" s="1"/>
  <c r="R4544" i="4"/>
  <c r="I4544" i="4" s="1"/>
  <c r="J4544" i="4" s="1"/>
  <c r="L4544" i="4" s="1"/>
  <c r="R4545" i="4"/>
  <c r="I4545" i="4" s="1"/>
  <c r="J4545" i="4" s="1"/>
  <c r="L4545" i="4" s="1"/>
  <c r="R4546" i="4"/>
  <c r="I4546" i="4" s="1"/>
  <c r="J4546" i="4" s="1"/>
  <c r="L4546" i="4" s="1"/>
  <c r="R4547" i="4"/>
  <c r="I4547" i="4" s="1"/>
  <c r="J4547" i="4" s="1"/>
  <c r="L4547" i="4" s="1"/>
  <c r="R4548" i="4"/>
  <c r="I4548" i="4" s="1"/>
  <c r="J4548" i="4" s="1"/>
  <c r="L4548" i="4" s="1"/>
  <c r="R4549" i="4"/>
  <c r="I4549" i="4" s="1"/>
  <c r="J4549" i="4" s="1"/>
  <c r="L4549" i="4" s="1"/>
  <c r="R4550" i="4"/>
  <c r="I4550" i="4" s="1"/>
  <c r="J4550" i="4" s="1"/>
  <c r="L4550" i="4" s="1"/>
  <c r="R4551" i="4"/>
  <c r="I4551" i="4" s="1"/>
  <c r="J4551" i="4" s="1"/>
  <c r="L4551" i="4" s="1"/>
  <c r="R4552" i="4"/>
  <c r="I4552" i="4" s="1"/>
  <c r="J4552" i="4" s="1"/>
  <c r="L4552" i="4" s="1"/>
  <c r="R4553" i="4"/>
  <c r="I4553" i="4" s="1"/>
  <c r="J4553" i="4" s="1"/>
  <c r="L4553" i="4" s="1"/>
  <c r="R4554" i="4"/>
  <c r="I4554" i="4" s="1"/>
  <c r="J4554" i="4" s="1"/>
  <c r="L4554" i="4" s="1"/>
  <c r="R4555" i="4"/>
  <c r="I4555" i="4" s="1"/>
  <c r="J4555" i="4" s="1"/>
  <c r="L4555" i="4" s="1"/>
  <c r="R4556" i="4"/>
  <c r="I4556" i="4" s="1"/>
  <c r="J4556" i="4" s="1"/>
  <c r="L4556" i="4" s="1"/>
  <c r="R4557" i="4"/>
  <c r="I4557" i="4" s="1"/>
  <c r="J4557" i="4" s="1"/>
  <c r="L4557" i="4" s="1"/>
  <c r="R4558" i="4"/>
  <c r="I4558" i="4" s="1"/>
  <c r="J4558" i="4" s="1"/>
  <c r="L4558" i="4" s="1"/>
  <c r="R4559" i="4"/>
  <c r="I4559" i="4" s="1"/>
  <c r="J4559" i="4" s="1"/>
  <c r="L4559" i="4" s="1"/>
  <c r="R4560" i="4"/>
  <c r="I4560" i="4" s="1"/>
  <c r="J4560" i="4" s="1"/>
  <c r="L4560" i="4" s="1"/>
  <c r="R4561" i="4"/>
  <c r="I4561" i="4" s="1"/>
  <c r="J4561" i="4" s="1"/>
  <c r="L4561" i="4" s="1"/>
  <c r="R4562" i="4"/>
  <c r="I4562" i="4" s="1"/>
  <c r="J4562" i="4" s="1"/>
  <c r="L4562" i="4" s="1"/>
  <c r="R4563" i="4"/>
  <c r="I4563" i="4" s="1"/>
  <c r="J4563" i="4" s="1"/>
  <c r="L4563" i="4" s="1"/>
  <c r="R4564" i="4"/>
  <c r="I4564" i="4" s="1"/>
  <c r="J4564" i="4" s="1"/>
  <c r="L4564" i="4" s="1"/>
  <c r="R4565" i="4"/>
  <c r="I4565" i="4" s="1"/>
  <c r="J4565" i="4" s="1"/>
  <c r="L4565" i="4" s="1"/>
  <c r="R4566" i="4"/>
  <c r="I4566" i="4" s="1"/>
  <c r="J4566" i="4" s="1"/>
  <c r="L4566" i="4" s="1"/>
  <c r="R4567" i="4"/>
  <c r="I4567" i="4" s="1"/>
  <c r="J4567" i="4" s="1"/>
  <c r="L4567" i="4" s="1"/>
  <c r="R4568" i="4"/>
  <c r="I4568" i="4" s="1"/>
  <c r="J4568" i="4" s="1"/>
  <c r="L4568" i="4" s="1"/>
  <c r="R4569" i="4"/>
  <c r="I4569" i="4" s="1"/>
  <c r="J4569" i="4" s="1"/>
  <c r="L4569" i="4" s="1"/>
  <c r="R4570" i="4"/>
  <c r="I4570" i="4" s="1"/>
  <c r="J4570" i="4" s="1"/>
  <c r="L4570" i="4" s="1"/>
  <c r="R4571" i="4"/>
  <c r="I4571" i="4" s="1"/>
  <c r="J4571" i="4" s="1"/>
  <c r="L4571" i="4" s="1"/>
  <c r="R4572" i="4"/>
  <c r="I4572" i="4" s="1"/>
  <c r="J4572" i="4" s="1"/>
  <c r="L4572" i="4" s="1"/>
  <c r="R4573" i="4"/>
  <c r="I4573" i="4" s="1"/>
  <c r="J4573" i="4" s="1"/>
  <c r="L4573" i="4" s="1"/>
  <c r="R4574" i="4"/>
  <c r="I4574" i="4" s="1"/>
  <c r="J4574" i="4" s="1"/>
  <c r="L4574" i="4" s="1"/>
  <c r="R4575" i="4"/>
  <c r="I4575" i="4" s="1"/>
  <c r="J4575" i="4" s="1"/>
  <c r="L4575" i="4" s="1"/>
  <c r="R4576" i="4"/>
  <c r="I4576" i="4" s="1"/>
  <c r="J4576" i="4" s="1"/>
  <c r="L4576" i="4" s="1"/>
  <c r="R4577" i="4"/>
  <c r="I4577" i="4" s="1"/>
  <c r="J4577" i="4" s="1"/>
  <c r="L4577" i="4" s="1"/>
  <c r="R4578" i="4"/>
  <c r="I4578" i="4" s="1"/>
  <c r="J4578" i="4" s="1"/>
  <c r="L4578" i="4" s="1"/>
  <c r="R4579" i="4"/>
  <c r="I4579" i="4" s="1"/>
  <c r="J4579" i="4" s="1"/>
  <c r="L4579" i="4" s="1"/>
  <c r="R4580" i="4"/>
  <c r="I4580" i="4" s="1"/>
  <c r="J4580" i="4" s="1"/>
  <c r="L4580" i="4" s="1"/>
  <c r="R4581" i="4"/>
  <c r="I4581" i="4" s="1"/>
  <c r="J4581" i="4" s="1"/>
  <c r="L4581" i="4" s="1"/>
  <c r="R4582" i="4"/>
  <c r="I4582" i="4" s="1"/>
  <c r="J4582" i="4" s="1"/>
  <c r="L4582" i="4" s="1"/>
  <c r="R4583" i="4"/>
  <c r="I4583" i="4" s="1"/>
  <c r="J4583" i="4" s="1"/>
  <c r="L4583" i="4" s="1"/>
  <c r="R4584" i="4"/>
  <c r="I4584" i="4" s="1"/>
  <c r="J4584" i="4" s="1"/>
  <c r="L4584" i="4" s="1"/>
  <c r="R4585" i="4"/>
  <c r="I4585" i="4" s="1"/>
  <c r="J4585" i="4" s="1"/>
  <c r="L4585" i="4" s="1"/>
  <c r="R4586" i="4"/>
  <c r="I4586" i="4" s="1"/>
  <c r="J4586" i="4" s="1"/>
  <c r="L4586" i="4" s="1"/>
  <c r="R4587" i="4"/>
  <c r="I4587" i="4" s="1"/>
  <c r="J4587" i="4" s="1"/>
  <c r="L4587" i="4" s="1"/>
  <c r="R4588" i="4"/>
  <c r="I4588" i="4" s="1"/>
  <c r="J4588" i="4" s="1"/>
  <c r="L4588" i="4" s="1"/>
  <c r="R4589" i="4"/>
  <c r="I4589" i="4" s="1"/>
  <c r="J4589" i="4" s="1"/>
  <c r="L4589" i="4" s="1"/>
  <c r="R4590" i="4"/>
  <c r="I4590" i="4" s="1"/>
  <c r="J4590" i="4" s="1"/>
  <c r="L4590" i="4" s="1"/>
  <c r="R4591" i="4"/>
  <c r="I4591" i="4" s="1"/>
  <c r="J4591" i="4" s="1"/>
  <c r="L4591" i="4" s="1"/>
  <c r="R4592" i="4"/>
  <c r="I4592" i="4" s="1"/>
  <c r="J4592" i="4" s="1"/>
  <c r="L4592" i="4" s="1"/>
  <c r="R4593" i="4"/>
  <c r="I4593" i="4" s="1"/>
  <c r="J4593" i="4" s="1"/>
  <c r="L4593" i="4" s="1"/>
  <c r="R4594" i="4"/>
  <c r="I4594" i="4" s="1"/>
  <c r="J4594" i="4" s="1"/>
  <c r="L4594" i="4" s="1"/>
  <c r="R4595" i="4"/>
  <c r="I4595" i="4" s="1"/>
  <c r="J4595" i="4" s="1"/>
  <c r="L4595" i="4" s="1"/>
  <c r="R4596" i="4"/>
  <c r="I4596" i="4" s="1"/>
  <c r="J4596" i="4" s="1"/>
  <c r="L4596" i="4" s="1"/>
  <c r="R4597" i="4"/>
  <c r="I4597" i="4" s="1"/>
  <c r="J4597" i="4" s="1"/>
  <c r="L4597" i="4" s="1"/>
  <c r="R4598" i="4"/>
  <c r="I4598" i="4" s="1"/>
  <c r="J4598" i="4" s="1"/>
  <c r="L4598" i="4" s="1"/>
  <c r="R4599" i="4"/>
  <c r="I4599" i="4" s="1"/>
  <c r="J4599" i="4" s="1"/>
  <c r="L4599" i="4" s="1"/>
  <c r="R4600" i="4"/>
  <c r="I4600" i="4" s="1"/>
  <c r="J4600" i="4" s="1"/>
  <c r="L4600" i="4" s="1"/>
  <c r="R4601" i="4"/>
  <c r="I4601" i="4" s="1"/>
  <c r="J4601" i="4" s="1"/>
  <c r="L4601" i="4" s="1"/>
  <c r="R4602" i="4"/>
  <c r="I4602" i="4" s="1"/>
  <c r="J4602" i="4" s="1"/>
  <c r="L4602" i="4" s="1"/>
  <c r="R4603" i="4"/>
  <c r="I4603" i="4" s="1"/>
  <c r="J4603" i="4" s="1"/>
  <c r="L4603" i="4" s="1"/>
  <c r="R4604" i="4"/>
  <c r="I4604" i="4" s="1"/>
  <c r="J4604" i="4" s="1"/>
  <c r="L4604" i="4" s="1"/>
  <c r="R4605" i="4"/>
  <c r="I4605" i="4" s="1"/>
  <c r="J4605" i="4" s="1"/>
  <c r="L4605" i="4" s="1"/>
  <c r="R4606" i="4"/>
  <c r="I4606" i="4" s="1"/>
  <c r="J4606" i="4" s="1"/>
  <c r="L4606" i="4" s="1"/>
  <c r="R4607" i="4"/>
  <c r="I4607" i="4" s="1"/>
  <c r="J4607" i="4" s="1"/>
  <c r="L4607" i="4" s="1"/>
  <c r="R4608" i="4"/>
  <c r="I4608" i="4" s="1"/>
  <c r="J4608" i="4" s="1"/>
  <c r="L4608" i="4" s="1"/>
  <c r="R4609" i="4"/>
  <c r="I4609" i="4" s="1"/>
  <c r="J4609" i="4" s="1"/>
  <c r="L4609" i="4" s="1"/>
  <c r="R4610" i="4"/>
  <c r="I4610" i="4" s="1"/>
  <c r="J4610" i="4" s="1"/>
  <c r="L4610" i="4" s="1"/>
  <c r="R4611" i="4"/>
  <c r="I4611" i="4" s="1"/>
  <c r="J4611" i="4" s="1"/>
  <c r="L4611" i="4" s="1"/>
  <c r="R4612" i="4"/>
  <c r="I4612" i="4" s="1"/>
  <c r="J4612" i="4" s="1"/>
  <c r="L4612" i="4" s="1"/>
  <c r="R4613" i="4"/>
  <c r="I4613" i="4" s="1"/>
  <c r="J4613" i="4" s="1"/>
  <c r="L4613" i="4" s="1"/>
  <c r="R4614" i="4"/>
  <c r="I4614" i="4" s="1"/>
  <c r="J4614" i="4" s="1"/>
  <c r="L4614" i="4" s="1"/>
  <c r="R4615" i="4"/>
  <c r="I4615" i="4" s="1"/>
  <c r="J4615" i="4" s="1"/>
  <c r="L4615" i="4" s="1"/>
  <c r="R4616" i="4"/>
  <c r="I4616" i="4" s="1"/>
  <c r="J4616" i="4" s="1"/>
  <c r="L4616" i="4" s="1"/>
  <c r="R4617" i="4"/>
  <c r="I4617" i="4" s="1"/>
  <c r="J4617" i="4" s="1"/>
  <c r="L4617" i="4" s="1"/>
  <c r="R4618" i="4"/>
  <c r="I4618" i="4" s="1"/>
  <c r="J4618" i="4" s="1"/>
  <c r="L4618" i="4" s="1"/>
  <c r="R4619" i="4"/>
  <c r="I4619" i="4" s="1"/>
  <c r="J4619" i="4" s="1"/>
  <c r="L4619" i="4" s="1"/>
  <c r="R4620" i="4"/>
  <c r="I4620" i="4" s="1"/>
  <c r="J4620" i="4" s="1"/>
  <c r="L4620" i="4" s="1"/>
  <c r="R4621" i="4"/>
  <c r="I4621" i="4" s="1"/>
  <c r="J4621" i="4" s="1"/>
  <c r="L4621" i="4" s="1"/>
  <c r="R4622" i="4"/>
  <c r="I4622" i="4" s="1"/>
  <c r="J4622" i="4" s="1"/>
  <c r="L4622" i="4" s="1"/>
  <c r="R4623" i="4"/>
  <c r="I4623" i="4" s="1"/>
  <c r="J4623" i="4" s="1"/>
  <c r="L4623" i="4" s="1"/>
  <c r="R4624" i="4"/>
  <c r="I4624" i="4" s="1"/>
  <c r="J4624" i="4" s="1"/>
  <c r="L4624" i="4" s="1"/>
  <c r="R4625" i="4"/>
  <c r="I4625" i="4" s="1"/>
  <c r="J4625" i="4" s="1"/>
  <c r="L4625" i="4" s="1"/>
  <c r="R4626" i="4"/>
  <c r="I4626" i="4" s="1"/>
  <c r="J4626" i="4" s="1"/>
  <c r="L4626" i="4" s="1"/>
  <c r="R4627" i="4"/>
  <c r="I4627" i="4" s="1"/>
  <c r="J4627" i="4" s="1"/>
  <c r="L4627" i="4" s="1"/>
  <c r="R4628" i="4"/>
  <c r="I4628" i="4" s="1"/>
  <c r="J4628" i="4" s="1"/>
  <c r="L4628" i="4" s="1"/>
  <c r="R4629" i="4"/>
  <c r="I4629" i="4" s="1"/>
  <c r="J4629" i="4" s="1"/>
  <c r="L4629" i="4" s="1"/>
  <c r="R4630" i="4"/>
  <c r="I4630" i="4" s="1"/>
  <c r="J4630" i="4" s="1"/>
  <c r="L4630" i="4" s="1"/>
  <c r="R4631" i="4"/>
  <c r="I4631" i="4" s="1"/>
  <c r="J4631" i="4" s="1"/>
  <c r="L4631" i="4" s="1"/>
  <c r="R4632" i="4"/>
  <c r="I4632" i="4" s="1"/>
  <c r="J4632" i="4" s="1"/>
  <c r="L4632" i="4" s="1"/>
  <c r="R4633" i="4"/>
  <c r="I4633" i="4" s="1"/>
  <c r="J4633" i="4" s="1"/>
  <c r="L4633" i="4" s="1"/>
  <c r="R4634" i="4"/>
  <c r="I4634" i="4" s="1"/>
  <c r="J4634" i="4" s="1"/>
  <c r="L4634" i="4" s="1"/>
  <c r="R4635" i="4"/>
  <c r="I4635" i="4" s="1"/>
  <c r="J4635" i="4" s="1"/>
  <c r="L4635" i="4" s="1"/>
  <c r="R4636" i="4"/>
  <c r="I4636" i="4" s="1"/>
  <c r="J4636" i="4" s="1"/>
  <c r="L4636" i="4" s="1"/>
  <c r="R4637" i="4"/>
  <c r="I4637" i="4" s="1"/>
  <c r="J4637" i="4" s="1"/>
  <c r="L4637" i="4" s="1"/>
  <c r="R4638" i="4"/>
  <c r="I4638" i="4" s="1"/>
  <c r="J4638" i="4" s="1"/>
  <c r="L4638" i="4" s="1"/>
  <c r="R4639" i="4"/>
  <c r="I4639" i="4" s="1"/>
  <c r="J4639" i="4" s="1"/>
  <c r="L4639" i="4" s="1"/>
  <c r="R4640" i="4"/>
  <c r="I4640" i="4" s="1"/>
  <c r="J4640" i="4" s="1"/>
  <c r="L4640" i="4" s="1"/>
  <c r="R4641" i="4"/>
  <c r="I4641" i="4" s="1"/>
  <c r="J4641" i="4" s="1"/>
  <c r="L4641" i="4" s="1"/>
  <c r="R4642" i="4"/>
  <c r="I4642" i="4" s="1"/>
  <c r="J4642" i="4" s="1"/>
  <c r="L4642" i="4" s="1"/>
  <c r="R4643" i="4"/>
  <c r="I4643" i="4" s="1"/>
  <c r="J4643" i="4" s="1"/>
  <c r="L4643" i="4" s="1"/>
  <c r="R4644" i="4"/>
  <c r="I4644" i="4" s="1"/>
  <c r="J4644" i="4" s="1"/>
  <c r="L4644" i="4" s="1"/>
  <c r="R4645" i="4"/>
  <c r="I4645" i="4" s="1"/>
  <c r="J4645" i="4" s="1"/>
  <c r="L4645" i="4" s="1"/>
  <c r="R4646" i="4"/>
  <c r="I4646" i="4" s="1"/>
  <c r="J4646" i="4" s="1"/>
  <c r="L4646" i="4" s="1"/>
  <c r="R4647" i="4"/>
  <c r="I4647" i="4" s="1"/>
  <c r="J4647" i="4" s="1"/>
  <c r="L4647" i="4" s="1"/>
  <c r="R4648" i="4"/>
  <c r="I4648" i="4" s="1"/>
  <c r="J4648" i="4" s="1"/>
  <c r="L4648" i="4" s="1"/>
  <c r="R4649" i="4"/>
  <c r="I4649" i="4" s="1"/>
  <c r="J4649" i="4" s="1"/>
  <c r="L4649" i="4" s="1"/>
  <c r="R4650" i="4"/>
  <c r="I4650" i="4" s="1"/>
  <c r="J4650" i="4" s="1"/>
  <c r="L4650" i="4" s="1"/>
  <c r="R4651" i="4"/>
  <c r="I4651" i="4" s="1"/>
  <c r="J4651" i="4" s="1"/>
  <c r="L4651" i="4" s="1"/>
  <c r="R4652" i="4"/>
  <c r="I4652" i="4" s="1"/>
  <c r="J4652" i="4" s="1"/>
  <c r="L4652" i="4" s="1"/>
  <c r="R4653" i="4"/>
  <c r="I4653" i="4" s="1"/>
  <c r="J4653" i="4" s="1"/>
  <c r="L4653" i="4" s="1"/>
  <c r="R4654" i="4"/>
  <c r="I4654" i="4" s="1"/>
  <c r="J4654" i="4" s="1"/>
  <c r="L4654" i="4" s="1"/>
  <c r="R4655" i="4"/>
  <c r="I4655" i="4" s="1"/>
  <c r="J4655" i="4" s="1"/>
  <c r="L4655" i="4" s="1"/>
  <c r="R4656" i="4"/>
  <c r="I4656" i="4" s="1"/>
  <c r="J4656" i="4" s="1"/>
  <c r="L4656" i="4" s="1"/>
  <c r="R4657" i="4"/>
  <c r="I4657" i="4" s="1"/>
  <c r="J4657" i="4" s="1"/>
  <c r="L4657" i="4" s="1"/>
  <c r="R4658" i="4"/>
  <c r="I4658" i="4" s="1"/>
  <c r="J4658" i="4" s="1"/>
  <c r="L4658" i="4" s="1"/>
  <c r="R4659" i="4"/>
  <c r="I4659" i="4" s="1"/>
  <c r="J4659" i="4" s="1"/>
  <c r="L4659" i="4" s="1"/>
  <c r="R4660" i="4"/>
  <c r="I4660" i="4" s="1"/>
  <c r="J4660" i="4" s="1"/>
  <c r="L4660" i="4" s="1"/>
  <c r="R4661" i="4"/>
  <c r="I4661" i="4" s="1"/>
  <c r="J4661" i="4" s="1"/>
  <c r="L4661" i="4" s="1"/>
  <c r="R4662" i="4"/>
  <c r="I4662" i="4" s="1"/>
  <c r="J4662" i="4" s="1"/>
  <c r="L4662" i="4" s="1"/>
  <c r="R4663" i="4"/>
  <c r="I4663" i="4" s="1"/>
  <c r="J4663" i="4" s="1"/>
  <c r="L4663" i="4" s="1"/>
  <c r="R4664" i="4"/>
  <c r="I4664" i="4" s="1"/>
  <c r="J4664" i="4" s="1"/>
  <c r="L4664" i="4" s="1"/>
  <c r="R4665" i="4"/>
  <c r="I4665" i="4" s="1"/>
  <c r="J4665" i="4" s="1"/>
  <c r="L4665" i="4" s="1"/>
  <c r="R4666" i="4"/>
  <c r="I4666" i="4" s="1"/>
  <c r="J4666" i="4" s="1"/>
  <c r="L4666" i="4" s="1"/>
  <c r="R4667" i="4"/>
  <c r="I4667" i="4" s="1"/>
  <c r="J4667" i="4" s="1"/>
  <c r="L4667" i="4" s="1"/>
  <c r="R4668" i="4"/>
  <c r="I4668" i="4" s="1"/>
  <c r="J4668" i="4" s="1"/>
  <c r="L4668" i="4" s="1"/>
  <c r="R4669" i="4"/>
  <c r="I4669" i="4" s="1"/>
  <c r="J4669" i="4" s="1"/>
  <c r="L4669" i="4" s="1"/>
  <c r="R4670" i="4"/>
  <c r="I4670" i="4" s="1"/>
  <c r="J4670" i="4" s="1"/>
  <c r="L4670" i="4" s="1"/>
  <c r="R4671" i="4"/>
  <c r="I4671" i="4" s="1"/>
  <c r="J4671" i="4" s="1"/>
  <c r="L4671" i="4" s="1"/>
  <c r="R4672" i="4"/>
  <c r="I4672" i="4" s="1"/>
  <c r="J4672" i="4" s="1"/>
  <c r="L4672" i="4" s="1"/>
  <c r="R4673" i="4"/>
  <c r="I4673" i="4" s="1"/>
  <c r="J4673" i="4" s="1"/>
  <c r="L4673" i="4" s="1"/>
  <c r="R4674" i="4"/>
  <c r="I4674" i="4" s="1"/>
  <c r="J4674" i="4" s="1"/>
  <c r="L4674" i="4" s="1"/>
  <c r="R4675" i="4"/>
  <c r="I4675" i="4" s="1"/>
  <c r="J4675" i="4" s="1"/>
  <c r="L4675" i="4" s="1"/>
  <c r="R4676" i="4"/>
  <c r="I4676" i="4" s="1"/>
  <c r="J4676" i="4" s="1"/>
  <c r="L4676" i="4" s="1"/>
  <c r="R4677" i="4"/>
  <c r="I4677" i="4" s="1"/>
  <c r="J4677" i="4" s="1"/>
  <c r="L4677" i="4" s="1"/>
  <c r="R4678" i="4"/>
  <c r="I4678" i="4" s="1"/>
  <c r="J4678" i="4" s="1"/>
  <c r="L4678" i="4" s="1"/>
  <c r="R4679" i="4"/>
  <c r="I4679" i="4" s="1"/>
  <c r="J4679" i="4" s="1"/>
  <c r="L4679" i="4" s="1"/>
  <c r="R4680" i="4"/>
  <c r="I4680" i="4" s="1"/>
  <c r="J4680" i="4" s="1"/>
  <c r="L4680" i="4" s="1"/>
  <c r="R4681" i="4"/>
  <c r="I4681" i="4" s="1"/>
  <c r="J4681" i="4" s="1"/>
  <c r="L4681" i="4" s="1"/>
  <c r="R4682" i="4"/>
  <c r="I4682" i="4" s="1"/>
  <c r="J4682" i="4" s="1"/>
  <c r="L4682" i="4" s="1"/>
  <c r="R4683" i="4"/>
  <c r="I4683" i="4" s="1"/>
  <c r="J4683" i="4" s="1"/>
  <c r="L4683" i="4" s="1"/>
  <c r="R4684" i="4"/>
  <c r="I4684" i="4" s="1"/>
  <c r="J4684" i="4" s="1"/>
  <c r="L4684" i="4" s="1"/>
  <c r="R4685" i="4"/>
  <c r="I4685" i="4" s="1"/>
  <c r="J4685" i="4" s="1"/>
  <c r="L4685" i="4" s="1"/>
  <c r="R4686" i="4"/>
  <c r="I4686" i="4" s="1"/>
  <c r="J4686" i="4" s="1"/>
  <c r="L4686" i="4" s="1"/>
  <c r="R4687" i="4"/>
  <c r="I4687" i="4" s="1"/>
  <c r="J4687" i="4" s="1"/>
  <c r="L4687" i="4" s="1"/>
  <c r="R4688" i="4"/>
  <c r="I4688" i="4" s="1"/>
  <c r="J4688" i="4" s="1"/>
  <c r="L4688" i="4" s="1"/>
  <c r="R4689" i="4"/>
  <c r="I4689" i="4" s="1"/>
  <c r="J4689" i="4" s="1"/>
  <c r="L4689" i="4" s="1"/>
  <c r="R4690" i="4"/>
  <c r="I4690" i="4" s="1"/>
  <c r="J4690" i="4" s="1"/>
  <c r="L4690" i="4" s="1"/>
  <c r="R4691" i="4"/>
  <c r="I4691" i="4" s="1"/>
  <c r="J4691" i="4" s="1"/>
  <c r="L4691" i="4" s="1"/>
  <c r="R4692" i="4"/>
  <c r="I4692" i="4" s="1"/>
  <c r="J4692" i="4" s="1"/>
  <c r="L4692" i="4" s="1"/>
  <c r="R4693" i="4"/>
  <c r="I4693" i="4" s="1"/>
  <c r="J4693" i="4" s="1"/>
  <c r="L4693" i="4" s="1"/>
  <c r="R4694" i="4"/>
  <c r="I4694" i="4" s="1"/>
  <c r="J4694" i="4" s="1"/>
  <c r="L4694" i="4" s="1"/>
  <c r="R4695" i="4"/>
  <c r="I4695" i="4" s="1"/>
  <c r="J4695" i="4" s="1"/>
  <c r="L4695" i="4" s="1"/>
  <c r="R4696" i="4"/>
  <c r="I4696" i="4" s="1"/>
  <c r="J4696" i="4" s="1"/>
  <c r="L4696" i="4" s="1"/>
  <c r="R4697" i="4"/>
  <c r="I4697" i="4" s="1"/>
  <c r="J4697" i="4" s="1"/>
  <c r="L4697" i="4" s="1"/>
  <c r="R4698" i="4"/>
  <c r="I4698" i="4" s="1"/>
  <c r="J4698" i="4" s="1"/>
  <c r="L4698" i="4" s="1"/>
  <c r="R4699" i="4"/>
  <c r="I4699" i="4" s="1"/>
  <c r="J4699" i="4" s="1"/>
  <c r="L4699" i="4" s="1"/>
  <c r="R4700" i="4"/>
  <c r="I4700" i="4" s="1"/>
  <c r="J4700" i="4" s="1"/>
  <c r="L4700" i="4" s="1"/>
  <c r="R4701" i="4"/>
  <c r="I4701" i="4" s="1"/>
  <c r="J4701" i="4" s="1"/>
  <c r="L4701" i="4" s="1"/>
  <c r="R4702" i="4"/>
  <c r="I4702" i="4" s="1"/>
  <c r="J4702" i="4" s="1"/>
  <c r="L4702" i="4" s="1"/>
  <c r="R4703" i="4"/>
  <c r="I4703" i="4" s="1"/>
  <c r="J4703" i="4" s="1"/>
  <c r="L4703" i="4" s="1"/>
  <c r="R4704" i="4"/>
  <c r="I4704" i="4" s="1"/>
  <c r="J4704" i="4" s="1"/>
  <c r="L4704" i="4" s="1"/>
  <c r="R4705" i="4"/>
  <c r="I4705" i="4" s="1"/>
  <c r="J4705" i="4" s="1"/>
  <c r="L4705" i="4" s="1"/>
  <c r="R4706" i="4"/>
  <c r="I4706" i="4" s="1"/>
  <c r="J4706" i="4" s="1"/>
  <c r="L4706" i="4" s="1"/>
  <c r="R4707" i="4"/>
  <c r="I4707" i="4" s="1"/>
  <c r="J4707" i="4" s="1"/>
  <c r="L4707" i="4" s="1"/>
  <c r="R4708" i="4"/>
  <c r="I4708" i="4" s="1"/>
  <c r="J4708" i="4" s="1"/>
  <c r="L4708" i="4" s="1"/>
  <c r="R4709" i="4"/>
  <c r="I4709" i="4" s="1"/>
  <c r="J4709" i="4" s="1"/>
  <c r="L4709" i="4" s="1"/>
  <c r="R4710" i="4"/>
  <c r="I4710" i="4" s="1"/>
  <c r="J4710" i="4" s="1"/>
  <c r="L4710" i="4" s="1"/>
  <c r="R4711" i="4"/>
  <c r="I4711" i="4" s="1"/>
  <c r="J4711" i="4" s="1"/>
  <c r="L4711" i="4" s="1"/>
  <c r="R4712" i="4"/>
  <c r="I4712" i="4" s="1"/>
  <c r="J4712" i="4" s="1"/>
  <c r="L4712" i="4" s="1"/>
  <c r="R4713" i="4"/>
  <c r="I4713" i="4" s="1"/>
  <c r="J4713" i="4" s="1"/>
  <c r="L4713" i="4" s="1"/>
  <c r="R4714" i="4"/>
  <c r="I4714" i="4" s="1"/>
  <c r="J4714" i="4" s="1"/>
  <c r="L4714" i="4" s="1"/>
  <c r="R4715" i="4"/>
  <c r="I4715" i="4" s="1"/>
  <c r="J4715" i="4" s="1"/>
  <c r="L4715" i="4" s="1"/>
  <c r="R4716" i="4"/>
  <c r="I4716" i="4" s="1"/>
  <c r="J4716" i="4" s="1"/>
  <c r="L4716" i="4" s="1"/>
  <c r="R4717" i="4"/>
  <c r="I4717" i="4" s="1"/>
  <c r="J4717" i="4" s="1"/>
  <c r="L4717" i="4" s="1"/>
  <c r="R4718" i="4"/>
  <c r="I4718" i="4" s="1"/>
  <c r="J4718" i="4" s="1"/>
  <c r="L4718" i="4" s="1"/>
  <c r="R4719" i="4"/>
  <c r="I4719" i="4" s="1"/>
  <c r="J4719" i="4" s="1"/>
  <c r="L4719" i="4" s="1"/>
  <c r="R4720" i="4"/>
  <c r="I4720" i="4" s="1"/>
  <c r="J4720" i="4" s="1"/>
  <c r="L4720" i="4" s="1"/>
  <c r="R4721" i="4"/>
  <c r="I4721" i="4" s="1"/>
  <c r="J4721" i="4" s="1"/>
  <c r="L4721" i="4" s="1"/>
  <c r="R4722" i="4"/>
  <c r="I4722" i="4" s="1"/>
  <c r="J4722" i="4" s="1"/>
  <c r="L4722" i="4" s="1"/>
  <c r="R4723" i="4"/>
  <c r="I4723" i="4" s="1"/>
  <c r="J4723" i="4" s="1"/>
  <c r="L4723" i="4" s="1"/>
  <c r="R4724" i="4"/>
  <c r="I4724" i="4" s="1"/>
  <c r="J4724" i="4" s="1"/>
  <c r="L4724" i="4" s="1"/>
  <c r="R4725" i="4"/>
  <c r="I4725" i="4" s="1"/>
  <c r="J4725" i="4" s="1"/>
  <c r="L4725" i="4" s="1"/>
  <c r="R4726" i="4"/>
  <c r="I4726" i="4" s="1"/>
  <c r="J4726" i="4" s="1"/>
  <c r="L4726" i="4" s="1"/>
  <c r="R4727" i="4"/>
  <c r="I4727" i="4" s="1"/>
  <c r="J4727" i="4" s="1"/>
  <c r="L4727" i="4" s="1"/>
  <c r="R4728" i="4"/>
  <c r="I4728" i="4" s="1"/>
  <c r="J4728" i="4" s="1"/>
  <c r="L4728" i="4" s="1"/>
  <c r="R4729" i="4"/>
  <c r="I4729" i="4" s="1"/>
  <c r="J4729" i="4" s="1"/>
  <c r="L4729" i="4" s="1"/>
  <c r="R4730" i="4"/>
  <c r="I4730" i="4" s="1"/>
  <c r="J4730" i="4" s="1"/>
  <c r="L4730" i="4" s="1"/>
  <c r="R4731" i="4"/>
  <c r="I4731" i="4" s="1"/>
  <c r="J4731" i="4" s="1"/>
  <c r="L4731" i="4" s="1"/>
  <c r="R4732" i="4"/>
  <c r="I4732" i="4" s="1"/>
  <c r="J4732" i="4" s="1"/>
  <c r="L4732" i="4" s="1"/>
  <c r="R4733" i="4"/>
  <c r="I4733" i="4" s="1"/>
  <c r="J4733" i="4" s="1"/>
  <c r="L4733" i="4" s="1"/>
  <c r="R4734" i="4"/>
  <c r="I4734" i="4" s="1"/>
  <c r="J4734" i="4" s="1"/>
  <c r="L4734" i="4" s="1"/>
  <c r="R4735" i="4"/>
  <c r="I4735" i="4" s="1"/>
  <c r="J4735" i="4" s="1"/>
  <c r="L4735" i="4" s="1"/>
  <c r="R4736" i="4"/>
  <c r="I4736" i="4" s="1"/>
  <c r="J4736" i="4" s="1"/>
  <c r="L4736" i="4" s="1"/>
  <c r="R4737" i="4"/>
  <c r="I4737" i="4" s="1"/>
  <c r="J4737" i="4" s="1"/>
  <c r="L4737" i="4" s="1"/>
  <c r="R4738" i="4"/>
  <c r="I4738" i="4" s="1"/>
  <c r="J4738" i="4" s="1"/>
  <c r="L4738" i="4" s="1"/>
  <c r="R4739" i="4"/>
  <c r="I4739" i="4" s="1"/>
  <c r="J4739" i="4" s="1"/>
  <c r="L4739" i="4" s="1"/>
  <c r="R4740" i="4"/>
  <c r="I4740" i="4" s="1"/>
  <c r="J4740" i="4" s="1"/>
  <c r="L4740" i="4" s="1"/>
  <c r="R4741" i="4"/>
  <c r="I4741" i="4" s="1"/>
  <c r="J4741" i="4" s="1"/>
  <c r="L4741" i="4" s="1"/>
  <c r="R4742" i="4"/>
  <c r="I4742" i="4" s="1"/>
  <c r="J4742" i="4" s="1"/>
  <c r="L4742" i="4" s="1"/>
  <c r="R4743" i="4"/>
  <c r="I4743" i="4" s="1"/>
  <c r="J4743" i="4" s="1"/>
  <c r="L4743" i="4" s="1"/>
  <c r="R4744" i="4"/>
  <c r="I4744" i="4" s="1"/>
  <c r="J4744" i="4" s="1"/>
  <c r="L4744" i="4" s="1"/>
  <c r="R4745" i="4"/>
  <c r="I4745" i="4" s="1"/>
  <c r="J4745" i="4" s="1"/>
  <c r="L4745" i="4" s="1"/>
  <c r="R4746" i="4"/>
  <c r="I4746" i="4" s="1"/>
  <c r="J4746" i="4" s="1"/>
  <c r="L4746" i="4" s="1"/>
  <c r="R4747" i="4"/>
  <c r="I4747" i="4" s="1"/>
  <c r="J4747" i="4" s="1"/>
  <c r="L4747" i="4" s="1"/>
  <c r="R4748" i="4"/>
  <c r="I4748" i="4" s="1"/>
  <c r="J4748" i="4" s="1"/>
  <c r="L4748" i="4" s="1"/>
  <c r="R4749" i="4"/>
  <c r="I4749" i="4" s="1"/>
  <c r="J4749" i="4" s="1"/>
  <c r="L4749" i="4" s="1"/>
  <c r="R4750" i="4"/>
  <c r="I4750" i="4" s="1"/>
  <c r="J4750" i="4" s="1"/>
  <c r="L4750" i="4" s="1"/>
  <c r="R4751" i="4"/>
  <c r="I4751" i="4" s="1"/>
  <c r="J4751" i="4" s="1"/>
  <c r="L4751" i="4" s="1"/>
  <c r="R4752" i="4"/>
  <c r="I4752" i="4" s="1"/>
  <c r="J4752" i="4" s="1"/>
  <c r="L4752" i="4" s="1"/>
  <c r="R4753" i="4"/>
  <c r="I4753" i="4" s="1"/>
  <c r="J4753" i="4" s="1"/>
  <c r="L4753" i="4" s="1"/>
  <c r="R4754" i="4"/>
  <c r="I4754" i="4" s="1"/>
  <c r="J4754" i="4" s="1"/>
  <c r="L4754" i="4" s="1"/>
  <c r="R4755" i="4"/>
  <c r="I4755" i="4" s="1"/>
  <c r="J4755" i="4" s="1"/>
  <c r="L4755" i="4" s="1"/>
  <c r="R4756" i="4"/>
  <c r="I4756" i="4" s="1"/>
  <c r="J4756" i="4" s="1"/>
  <c r="L4756" i="4" s="1"/>
  <c r="R4757" i="4"/>
  <c r="I4757" i="4" s="1"/>
  <c r="J4757" i="4" s="1"/>
  <c r="L4757" i="4" s="1"/>
  <c r="R4758" i="4"/>
  <c r="I4758" i="4" s="1"/>
  <c r="J4758" i="4" s="1"/>
  <c r="L4758" i="4" s="1"/>
  <c r="R4759" i="4"/>
  <c r="I4759" i="4" s="1"/>
  <c r="J4759" i="4" s="1"/>
  <c r="L4759" i="4" s="1"/>
  <c r="R4760" i="4"/>
  <c r="I4760" i="4" s="1"/>
  <c r="J4760" i="4" s="1"/>
  <c r="L4760" i="4" s="1"/>
  <c r="R4761" i="4"/>
  <c r="I4761" i="4" s="1"/>
  <c r="J4761" i="4" s="1"/>
  <c r="L4761" i="4" s="1"/>
  <c r="R4762" i="4"/>
  <c r="I4762" i="4" s="1"/>
  <c r="J4762" i="4" s="1"/>
  <c r="L4762" i="4" s="1"/>
  <c r="R4763" i="4"/>
  <c r="I4763" i="4" s="1"/>
  <c r="J4763" i="4" s="1"/>
  <c r="L4763" i="4" s="1"/>
  <c r="R4764" i="4"/>
  <c r="I4764" i="4" s="1"/>
  <c r="J4764" i="4" s="1"/>
  <c r="L4764" i="4" s="1"/>
  <c r="R4765" i="4"/>
  <c r="I4765" i="4" s="1"/>
  <c r="J4765" i="4" s="1"/>
  <c r="L4765" i="4" s="1"/>
  <c r="R4766" i="4"/>
  <c r="I4766" i="4" s="1"/>
  <c r="J4766" i="4" s="1"/>
  <c r="L4766" i="4" s="1"/>
  <c r="R4767" i="4"/>
  <c r="I4767" i="4" s="1"/>
  <c r="J4767" i="4" s="1"/>
  <c r="L4767" i="4" s="1"/>
  <c r="R4768" i="4"/>
  <c r="I4768" i="4" s="1"/>
  <c r="J4768" i="4" s="1"/>
  <c r="L4768" i="4" s="1"/>
  <c r="R4769" i="4"/>
  <c r="I4769" i="4" s="1"/>
  <c r="J4769" i="4" s="1"/>
  <c r="L4769" i="4" s="1"/>
  <c r="R4770" i="4"/>
  <c r="I4770" i="4" s="1"/>
  <c r="J4770" i="4" s="1"/>
  <c r="L4770" i="4" s="1"/>
  <c r="R4771" i="4"/>
  <c r="I4771" i="4" s="1"/>
  <c r="J4771" i="4" s="1"/>
  <c r="L4771" i="4" s="1"/>
  <c r="R4772" i="4"/>
  <c r="I4772" i="4" s="1"/>
  <c r="J4772" i="4" s="1"/>
  <c r="L4772" i="4" s="1"/>
  <c r="R4773" i="4"/>
  <c r="I4773" i="4" s="1"/>
  <c r="J4773" i="4" s="1"/>
  <c r="L4773" i="4" s="1"/>
  <c r="R4774" i="4"/>
  <c r="I4774" i="4" s="1"/>
  <c r="J4774" i="4" s="1"/>
  <c r="L4774" i="4" s="1"/>
  <c r="R4775" i="4"/>
  <c r="I4775" i="4" s="1"/>
  <c r="J4775" i="4" s="1"/>
  <c r="L4775" i="4" s="1"/>
  <c r="R4776" i="4"/>
  <c r="I4776" i="4" s="1"/>
  <c r="J4776" i="4" s="1"/>
  <c r="L4776" i="4" s="1"/>
  <c r="R4777" i="4"/>
  <c r="I4777" i="4" s="1"/>
  <c r="J4777" i="4" s="1"/>
  <c r="L4777" i="4" s="1"/>
  <c r="R4778" i="4"/>
  <c r="I4778" i="4" s="1"/>
  <c r="J4778" i="4" s="1"/>
  <c r="L4778" i="4" s="1"/>
  <c r="R4779" i="4"/>
  <c r="I4779" i="4" s="1"/>
  <c r="J4779" i="4" s="1"/>
  <c r="L4779" i="4" s="1"/>
  <c r="R4780" i="4"/>
  <c r="I4780" i="4" s="1"/>
  <c r="J4780" i="4" s="1"/>
  <c r="L4780" i="4" s="1"/>
  <c r="R4781" i="4"/>
  <c r="I4781" i="4" s="1"/>
  <c r="J4781" i="4" s="1"/>
  <c r="L4781" i="4" s="1"/>
  <c r="R4782" i="4"/>
  <c r="I4782" i="4" s="1"/>
  <c r="J4782" i="4" s="1"/>
  <c r="L4782" i="4" s="1"/>
  <c r="R4783" i="4"/>
  <c r="I4783" i="4" s="1"/>
  <c r="J4783" i="4" s="1"/>
  <c r="L4783" i="4" s="1"/>
  <c r="R4784" i="4"/>
  <c r="I4784" i="4" s="1"/>
  <c r="J4784" i="4" s="1"/>
  <c r="L4784" i="4" s="1"/>
  <c r="R4785" i="4"/>
  <c r="I4785" i="4" s="1"/>
  <c r="J4785" i="4" s="1"/>
  <c r="L4785" i="4" s="1"/>
  <c r="R4786" i="4"/>
  <c r="I4786" i="4" s="1"/>
  <c r="J4786" i="4" s="1"/>
  <c r="L4786" i="4" s="1"/>
  <c r="R4787" i="4"/>
  <c r="I4787" i="4" s="1"/>
  <c r="J4787" i="4" s="1"/>
  <c r="L4787" i="4" s="1"/>
  <c r="R4788" i="4"/>
  <c r="I4788" i="4" s="1"/>
  <c r="J4788" i="4" s="1"/>
  <c r="L4788" i="4" s="1"/>
  <c r="R4789" i="4"/>
  <c r="I4789" i="4" s="1"/>
  <c r="J4789" i="4" s="1"/>
  <c r="L4789" i="4" s="1"/>
  <c r="R4790" i="4"/>
  <c r="I4790" i="4" s="1"/>
  <c r="J4790" i="4" s="1"/>
  <c r="L4790" i="4" s="1"/>
  <c r="R4791" i="4"/>
  <c r="I4791" i="4" s="1"/>
  <c r="J4791" i="4" s="1"/>
  <c r="L4791" i="4" s="1"/>
  <c r="R4792" i="4"/>
  <c r="I4792" i="4" s="1"/>
  <c r="J4792" i="4" s="1"/>
  <c r="L4792" i="4" s="1"/>
  <c r="R4793" i="4"/>
  <c r="I4793" i="4" s="1"/>
  <c r="J4793" i="4" s="1"/>
  <c r="L4793" i="4" s="1"/>
  <c r="R4794" i="4"/>
  <c r="I4794" i="4" s="1"/>
  <c r="J4794" i="4" s="1"/>
  <c r="L4794" i="4" s="1"/>
  <c r="R4795" i="4"/>
  <c r="I4795" i="4" s="1"/>
  <c r="J4795" i="4" s="1"/>
  <c r="L4795" i="4" s="1"/>
  <c r="R4796" i="4"/>
  <c r="I4796" i="4" s="1"/>
  <c r="J4796" i="4" s="1"/>
  <c r="L4796" i="4" s="1"/>
  <c r="R4797" i="4"/>
  <c r="I4797" i="4" s="1"/>
  <c r="J4797" i="4" s="1"/>
  <c r="L4797" i="4" s="1"/>
  <c r="R4798" i="4"/>
  <c r="I4798" i="4" s="1"/>
  <c r="J4798" i="4" s="1"/>
  <c r="L4798" i="4" s="1"/>
  <c r="R4799" i="4"/>
  <c r="I4799" i="4" s="1"/>
  <c r="J4799" i="4" s="1"/>
  <c r="L4799" i="4" s="1"/>
  <c r="R4800" i="4"/>
  <c r="I4800" i="4" s="1"/>
  <c r="J4800" i="4" s="1"/>
  <c r="L4800" i="4" s="1"/>
  <c r="R4801" i="4"/>
  <c r="I4801" i="4" s="1"/>
  <c r="J4801" i="4" s="1"/>
  <c r="L4801" i="4" s="1"/>
  <c r="R4802" i="4"/>
  <c r="I4802" i="4" s="1"/>
  <c r="J4802" i="4" s="1"/>
  <c r="L4802" i="4" s="1"/>
  <c r="R4803" i="4"/>
  <c r="I4803" i="4" s="1"/>
  <c r="J4803" i="4" s="1"/>
  <c r="L4803" i="4" s="1"/>
  <c r="R4804" i="4"/>
  <c r="I4804" i="4" s="1"/>
  <c r="J4804" i="4" s="1"/>
  <c r="L4804" i="4" s="1"/>
  <c r="R4805" i="4"/>
  <c r="I4805" i="4" s="1"/>
  <c r="J4805" i="4" s="1"/>
  <c r="L4805" i="4" s="1"/>
  <c r="R4806" i="4"/>
  <c r="I4806" i="4" s="1"/>
  <c r="J4806" i="4" s="1"/>
  <c r="L4806" i="4" s="1"/>
  <c r="R4807" i="4"/>
  <c r="I4807" i="4" s="1"/>
  <c r="J4807" i="4" s="1"/>
  <c r="L4807" i="4" s="1"/>
  <c r="R4808" i="4"/>
  <c r="I4808" i="4" s="1"/>
  <c r="J4808" i="4" s="1"/>
  <c r="L4808" i="4" s="1"/>
  <c r="R4809" i="4"/>
  <c r="I4809" i="4" s="1"/>
  <c r="J4809" i="4" s="1"/>
  <c r="L4809" i="4" s="1"/>
  <c r="R4810" i="4"/>
  <c r="I4810" i="4" s="1"/>
  <c r="J4810" i="4" s="1"/>
  <c r="L4810" i="4" s="1"/>
  <c r="R4811" i="4"/>
  <c r="I4811" i="4" s="1"/>
  <c r="J4811" i="4" s="1"/>
  <c r="L4811" i="4" s="1"/>
  <c r="R4812" i="4"/>
  <c r="I4812" i="4" s="1"/>
  <c r="J4812" i="4" s="1"/>
  <c r="L4812" i="4" s="1"/>
  <c r="R4813" i="4"/>
  <c r="I4813" i="4" s="1"/>
  <c r="J4813" i="4" s="1"/>
  <c r="L4813" i="4" s="1"/>
  <c r="R4814" i="4"/>
  <c r="I4814" i="4" s="1"/>
  <c r="J4814" i="4" s="1"/>
  <c r="L4814" i="4" s="1"/>
  <c r="R4815" i="4"/>
  <c r="I4815" i="4" s="1"/>
  <c r="J4815" i="4" s="1"/>
  <c r="L4815" i="4" s="1"/>
  <c r="R4816" i="4"/>
  <c r="I4816" i="4" s="1"/>
  <c r="J4816" i="4" s="1"/>
  <c r="L4816" i="4" s="1"/>
  <c r="R4817" i="4"/>
  <c r="I4817" i="4" s="1"/>
  <c r="J4817" i="4" s="1"/>
  <c r="L4817" i="4" s="1"/>
  <c r="R4818" i="4"/>
  <c r="I4818" i="4" s="1"/>
  <c r="J4818" i="4" s="1"/>
  <c r="L4818" i="4" s="1"/>
  <c r="R4819" i="4"/>
  <c r="I4819" i="4" s="1"/>
  <c r="J4819" i="4" s="1"/>
  <c r="L4819" i="4" s="1"/>
  <c r="R4820" i="4"/>
  <c r="I4820" i="4" s="1"/>
  <c r="J4820" i="4" s="1"/>
  <c r="L4820" i="4" s="1"/>
  <c r="R4821" i="4"/>
  <c r="I4821" i="4" s="1"/>
  <c r="J4821" i="4" s="1"/>
  <c r="L4821" i="4" s="1"/>
  <c r="R4822" i="4"/>
  <c r="I4822" i="4" s="1"/>
  <c r="J4822" i="4" s="1"/>
  <c r="L4822" i="4" s="1"/>
  <c r="R4823" i="4"/>
  <c r="I4823" i="4" s="1"/>
  <c r="J4823" i="4" s="1"/>
  <c r="L4823" i="4" s="1"/>
  <c r="R4824" i="4"/>
  <c r="I4824" i="4" s="1"/>
  <c r="J4824" i="4" s="1"/>
  <c r="L4824" i="4" s="1"/>
  <c r="R4825" i="4"/>
  <c r="I4825" i="4" s="1"/>
  <c r="J4825" i="4" s="1"/>
  <c r="L4825" i="4" s="1"/>
  <c r="R4826" i="4"/>
  <c r="I4826" i="4" s="1"/>
  <c r="J4826" i="4" s="1"/>
  <c r="L4826" i="4" s="1"/>
  <c r="R4827" i="4"/>
  <c r="I4827" i="4" s="1"/>
  <c r="J4827" i="4" s="1"/>
  <c r="L4827" i="4" s="1"/>
  <c r="R4828" i="4"/>
  <c r="I4828" i="4" s="1"/>
  <c r="J4828" i="4" s="1"/>
  <c r="L4828" i="4" s="1"/>
  <c r="R4829" i="4"/>
  <c r="I4829" i="4" s="1"/>
  <c r="J4829" i="4" s="1"/>
  <c r="L4829" i="4" s="1"/>
  <c r="R4830" i="4"/>
  <c r="I4830" i="4" s="1"/>
  <c r="J4830" i="4" s="1"/>
  <c r="L4830" i="4" s="1"/>
  <c r="R4831" i="4"/>
  <c r="I4831" i="4" s="1"/>
  <c r="J4831" i="4" s="1"/>
  <c r="L4831" i="4" s="1"/>
  <c r="R4832" i="4"/>
  <c r="I4832" i="4" s="1"/>
  <c r="J4832" i="4" s="1"/>
  <c r="L4832" i="4" s="1"/>
  <c r="R4833" i="4"/>
  <c r="I4833" i="4" s="1"/>
  <c r="J4833" i="4" s="1"/>
  <c r="L4833" i="4" s="1"/>
  <c r="R4834" i="4"/>
  <c r="I4834" i="4" s="1"/>
  <c r="J4834" i="4" s="1"/>
  <c r="L4834" i="4" s="1"/>
  <c r="R4835" i="4"/>
  <c r="I4835" i="4" s="1"/>
  <c r="J4835" i="4" s="1"/>
  <c r="L4835" i="4" s="1"/>
  <c r="R4836" i="4"/>
  <c r="I4836" i="4" s="1"/>
  <c r="J4836" i="4" s="1"/>
  <c r="L4836" i="4" s="1"/>
  <c r="R4837" i="4"/>
  <c r="I4837" i="4" s="1"/>
  <c r="J4837" i="4" s="1"/>
  <c r="L4837" i="4" s="1"/>
  <c r="R4838" i="4"/>
  <c r="I4838" i="4" s="1"/>
  <c r="J4838" i="4" s="1"/>
  <c r="L4838" i="4" s="1"/>
  <c r="R4839" i="4"/>
  <c r="I4839" i="4" s="1"/>
  <c r="J4839" i="4" s="1"/>
  <c r="L4839" i="4" s="1"/>
  <c r="R4840" i="4"/>
  <c r="I4840" i="4" s="1"/>
  <c r="J4840" i="4" s="1"/>
  <c r="L4840" i="4" s="1"/>
  <c r="R4841" i="4"/>
  <c r="I4841" i="4" s="1"/>
  <c r="J4841" i="4" s="1"/>
  <c r="L4841" i="4" s="1"/>
  <c r="R4842" i="4"/>
  <c r="I4842" i="4" s="1"/>
  <c r="J4842" i="4" s="1"/>
  <c r="L4842" i="4" s="1"/>
  <c r="R4843" i="4"/>
  <c r="I4843" i="4" s="1"/>
  <c r="J4843" i="4" s="1"/>
  <c r="L4843" i="4" s="1"/>
  <c r="R4844" i="4"/>
  <c r="I4844" i="4" s="1"/>
  <c r="J4844" i="4" s="1"/>
  <c r="L4844" i="4" s="1"/>
  <c r="R4845" i="4"/>
  <c r="I4845" i="4" s="1"/>
  <c r="J4845" i="4" s="1"/>
  <c r="L4845" i="4" s="1"/>
  <c r="R4846" i="4"/>
  <c r="I4846" i="4" s="1"/>
  <c r="J4846" i="4" s="1"/>
  <c r="L4846" i="4" s="1"/>
  <c r="R4847" i="4"/>
  <c r="I4847" i="4" s="1"/>
  <c r="J4847" i="4" s="1"/>
  <c r="L4847" i="4" s="1"/>
  <c r="R4848" i="4"/>
  <c r="I4848" i="4" s="1"/>
  <c r="J4848" i="4" s="1"/>
  <c r="L4848" i="4" s="1"/>
  <c r="R4849" i="4"/>
  <c r="I4849" i="4" s="1"/>
  <c r="J4849" i="4" s="1"/>
  <c r="L4849" i="4" s="1"/>
  <c r="R4850" i="4"/>
  <c r="I4850" i="4" s="1"/>
  <c r="J4850" i="4" s="1"/>
  <c r="L4850" i="4" s="1"/>
  <c r="R4851" i="4"/>
  <c r="I4851" i="4" s="1"/>
  <c r="J4851" i="4" s="1"/>
  <c r="L4851" i="4" s="1"/>
  <c r="R4852" i="4"/>
  <c r="I4852" i="4" s="1"/>
  <c r="J4852" i="4" s="1"/>
  <c r="L4852" i="4" s="1"/>
  <c r="R4853" i="4"/>
  <c r="I4853" i="4" s="1"/>
  <c r="J4853" i="4" s="1"/>
  <c r="L4853" i="4" s="1"/>
  <c r="R4854" i="4"/>
  <c r="I4854" i="4" s="1"/>
  <c r="J4854" i="4" s="1"/>
  <c r="L4854" i="4" s="1"/>
  <c r="R4855" i="4"/>
  <c r="I4855" i="4" s="1"/>
  <c r="J4855" i="4" s="1"/>
  <c r="L4855" i="4" s="1"/>
  <c r="R4856" i="4"/>
  <c r="I4856" i="4" s="1"/>
  <c r="J4856" i="4" s="1"/>
  <c r="L4856" i="4" s="1"/>
  <c r="R4857" i="4"/>
  <c r="I4857" i="4" s="1"/>
  <c r="J4857" i="4" s="1"/>
  <c r="L4857" i="4" s="1"/>
  <c r="R4858" i="4"/>
  <c r="I4858" i="4" s="1"/>
  <c r="J4858" i="4" s="1"/>
  <c r="L4858" i="4" s="1"/>
  <c r="R4859" i="4"/>
  <c r="I4859" i="4" s="1"/>
  <c r="J4859" i="4" s="1"/>
  <c r="L4859" i="4" s="1"/>
  <c r="R4860" i="4"/>
  <c r="I4860" i="4" s="1"/>
  <c r="J4860" i="4" s="1"/>
  <c r="L4860" i="4" s="1"/>
  <c r="R4861" i="4"/>
  <c r="I4861" i="4" s="1"/>
  <c r="J4861" i="4" s="1"/>
  <c r="L4861" i="4" s="1"/>
  <c r="R4862" i="4"/>
  <c r="I4862" i="4" s="1"/>
  <c r="J4862" i="4" s="1"/>
  <c r="L4862" i="4" s="1"/>
  <c r="R4863" i="4"/>
  <c r="I4863" i="4" s="1"/>
  <c r="J4863" i="4" s="1"/>
  <c r="L4863" i="4" s="1"/>
  <c r="R4864" i="4"/>
  <c r="I4864" i="4" s="1"/>
  <c r="J4864" i="4" s="1"/>
  <c r="L4864" i="4" s="1"/>
  <c r="R4865" i="4"/>
  <c r="I4865" i="4" s="1"/>
  <c r="J4865" i="4" s="1"/>
  <c r="L4865" i="4" s="1"/>
  <c r="R4866" i="4"/>
  <c r="I4866" i="4" s="1"/>
  <c r="J4866" i="4" s="1"/>
  <c r="L4866" i="4" s="1"/>
  <c r="R4867" i="4"/>
  <c r="I4867" i="4" s="1"/>
  <c r="J4867" i="4" s="1"/>
  <c r="L4867" i="4" s="1"/>
  <c r="R4868" i="4"/>
  <c r="I4868" i="4" s="1"/>
  <c r="J4868" i="4" s="1"/>
  <c r="L4868" i="4" s="1"/>
  <c r="R4869" i="4"/>
  <c r="I4869" i="4" s="1"/>
  <c r="J4869" i="4" s="1"/>
  <c r="L4869" i="4" s="1"/>
  <c r="R4870" i="4"/>
  <c r="I4870" i="4" s="1"/>
  <c r="J4870" i="4" s="1"/>
  <c r="L4870" i="4" s="1"/>
  <c r="R4871" i="4"/>
  <c r="I4871" i="4" s="1"/>
  <c r="J4871" i="4" s="1"/>
  <c r="L4871" i="4" s="1"/>
  <c r="R4872" i="4"/>
  <c r="I4872" i="4" s="1"/>
  <c r="J4872" i="4" s="1"/>
  <c r="L4872" i="4" s="1"/>
  <c r="R4873" i="4"/>
  <c r="I4873" i="4" s="1"/>
  <c r="J4873" i="4" s="1"/>
  <c r="L4873" i="4" s="1"/>
  <c r="R4874" i="4"/>
  <c r="I4874" i="4" s="1"/>
  <c r="J4874" i="4" s="1"/>
  <c r="L4874" i="4" s="1"/>
  <c r="R4875" i="4"/>
  <c r="I4875" i="4" s="1"/>
  <c r="J4875" i="4" s="1"/>
  <c r="L4875" i="4" s="1"/>
  <c r="R4876" i="4"/>
  <c r="I4876" i="4" s="1"/>
  <c r="J4876" i="4" s="1"/>
  <c r="L4876" i="4" s="1"/>
  <c r="R4877" i="4"/>
  <c r="I4877" i="4" s="1"/>
  <c r="J4877" i="4" s="1"/>
  <c r="L4877" i="4" s="1"/>
  <c r="R4878" i="4"/>
  <c r="I4878" i="4" s="1"/>
  <c r="J4878" i="4" s="1"/>
  <c r="L4878" i="4" s="1"/>
  <c r="R4879" i="4"/>
  <c r="I4879" i="4" s="1"/>
  <c r="J4879" i="4" s="1"/>
  <c r="L4879" i="4" s="1"/>
  <c r="R4880" i="4"/>
  <c r="I4880" i="4" s="1"/>
  <c r="J4880" i="4" s="1"/>
  <c r="L4880" i="4" s="1"/>
  <c r="R4881" i="4"/>
  <c r="I4881" i="4" s="1"/>
  <c r="J4881" i="4" s="1"/>
  <c r="L4881" i="4" s="1"/>
  <c r="R4882" i="4"/>
  <c r="I4882" i="4" s="1"/>
  <c r="J4882" i="4" s="1"/>
  <c r="L4882" i="4" s="1"/>
  <c r="R4883" i="4"/>
  <c r="I4883" i="4" s="1"/>
  <c r="J4883" i="4" s="1"/>
  <c r="L4883" i="4" s="1"/>
  <c r="R4884" i="4"/>
  <c r="I4884" i="4" s="1"/>
  <c r="J4884" i="4" s="1"/>
  <c r="L4884" i="4" s="1"/>
  <c r="R4885" i="4"/>
  <c r="I4885" i="4" s="1"/>
  <c r="J4885" i="4" s="1"/>
  <c r="L4885" i="4" s="1"/>
  <c r="R4886" i="4"/>
  <c r="I4886" i="4" s="1"/>
  <c r="J4886" i="4" s="1"/>
  <c r="L4886" i="4" s="1"/>
  <c r="R4887" i="4"/>
  <c r="I4887" i="4" s="1"/>
  <c r="J4887" i="4" s="1"/>
  <c r="L4887" i="4" s="1"/>
  <c r="R4888" i="4"/>
  <c r="I4888" i="4" s="1"/>
  <c r="J4888" i="4" s="1"/>
  <c r="L4888" i="4" s="1"/>
  <c r="R4889" i="4"/>
  <c r="I4889" i="4" s="1"/>
  <c r="J4889" i="4" s="1"/>
  <c r="L4889" i="4" s="1"/>
  <c r="R4890" i="4"/>
  <c r="I4890" i="4" s="1"/>
  <c r="J4890" i="4" s="1"/>
  <c r="L4890" i="4" s="1"/>
  <c r="R4891" i="4"/>
  <c r="I4891" i="4" s="1"/>
  <c r="J4891" i="4" s="1"/>
  <c r="L4891" i="4" s="1"/>
  <c r="R4892" i="4"/>
  <c r="I4892" i="4" s="1"/>
  <c r="J4892" i="4" s="1"/>
  <c r="L4892" i="4" s="1"/>
  <c r="R4893" i="4"/>
  <c r="I4893" i="4" s="1"/>
  <c r="J4893" i="4" s="1"/>
  <c r="L4893" i="4" s="1"/>
  <c r="R4894" i="4"/>
  <c r="I4894" i="4" s="1"/>
  <c r="J4894" i="4" s="1"/>
  <c r="L4894" i="4" s="1"/>
  <c r="R4895" i="4"/>
  <c r="I4895" i="4" s="1"/>
  <c r="J4895" i="4" s="1"/>
  <c r="L4895" i="4" s="1"/>
  <c r="R4896" i="4"/>
  <c r="I4896" i="4" s="1"/>
  <c r="J4896" i="4" s="1"/>
  <c r="L4896" i="4" s="1"/>
  <c r="R4897" i="4"/>
  <c r="I4897" i="4" s="1"/>
  <c r="J4897" i="4" s="1"/>
  <c r="L4897" i="4" s="1"/>
  <c r="R4898" i="4"/>
  <c r="I4898" i="4" s="1"/>
  <c r="J4898" i="4" s="1"/>
  <c r="L4898" i="4" s="1"/>
  <c r="R4899" i="4"/>
  <c r="I4899" i="4" s="1"/>
  <c r="J4899" i="4" s="1"/>
  <c r="L4899" i="4" s="1"/>
  <c r="R4900" i="4"/>
  <c r="I4900" i="4" s="1"/>
  <c r="J4900" i="4" s="1"/>
  <c r="L4900" i="4" s="1"/>
  <c r="R4901" i="4"/>
  <c r="I4901" i="4" s="1"/>
  <c r="J4901" i="4" s="1"/>
  <c r="L4901" i="4" s="1"/>
  <c r="R4902" i="4"/>
  <c r="I4902" i="4" s="1"/>
  <c r="J4902" i="4" s="1"/>
  <c r="L4902" i="4" s="1"/>
  <c r="R4903" i="4"/>
  <c r="I4903" i="4" s="1"/>
  <c r="J4903" i="4" s="1"/>
  <c r="L4903" i="4" s="1"/>
  <c r="R4904" i="4"/>
  <c r="I4904" i="4" s="1"/>
  <c r="J4904" i="4" s="1"/>
  <c r="L4904" i="4" s="1"/>
  <c r="R4905" i="4"/>
  <c r="I4905" i="4" s="1"/>
  <c r="J4905" i="4" s="1"/>
  <c r="L4905" i="4" s="1"/>
  <c r="R4906" i="4"/>
  <c r="I4906" i="4" s="1"/>
  <c r="J4906" i="4" s="1"/>
  <c r="L4906" i="4" s="1"/>
  <c r="R4907" i="4"/>
  <c r="I4907" i="4" s="1"/>
  <c r="J4907" i="4" s="1"/>
  <c r="L4907" i="4" s="1"/>
  <c r="R4908" i="4"/>
  <c r="I4908" i="4" s="1"/>
  <c r="J4908" i="4" s="1"/>
  <c r="L4908" i="4" s="1"/>
  <c r="R4909" i="4"/>
  <c r="I4909" i="4" s="1"/>
  <c r="J4909" i="4" s="1"/>
  <c r="L4909" i="4" s="1"/>
  <c r="R4910" i="4"/>
  <c r="I4910" i="4" s="1"/>
  <c r="J4910" i="4" s="1"/>
  <c r="L4910" i="4" s="1"/>
  <c r="R4911" i="4"/>
  <c r="I4911" i="4" s="1"/>
  <c r="J4911" i="4" s="1"/>
  <c r="L4911" i="4" s="1"/>
  <c r="R4912" i="4"/>
  <c r="I4912" i="4" s="1"/>
  <c r="J4912" i="4" s="1"/>
  <c r="L4912" i="4" s="1"/>
  <c r="R4913" i="4"/>
  <c r="I4913" i="4" s="1"/>
  <c r="J4913" i="4" s="1"/>
  <c r="L4913" i="4" s="1"/>
  <c r="R4914" i="4"/>
  <c r="I4914" i="4" s="1"/>
  <c r="J4914" i="4" s="1"/>
  <c r="L4914" i="4" s="1"/>
  <c r="R4915" i="4"/>
  <c r="I4915" i="4" s="1"/>
  <c r="J4915" i="4" s="1"/>
  <c r="L4915" i="4" s="1"/>
  <c r="R4916" i="4"/>
  <c r="I4916" i="4" s="1"/>
  <c r="J4916" i="4" s="1"/>
  <c r="L4916" i="4" s="1"/>
  <c r="R4917" i="4"/>
  <c r="I4917" i="4" s="1"/>
  <c r="J4917" i="4" s="1"/>
  <c r="L4917" i="4" s="1"/>
  <c r="R4918" i="4"/>
  <c r="I4918" i="4" s="1"/>
  <c r="J4918" i="4" s="1"/>
  <c r="L4918" i="4" s="1"/>
  <c r="R4919" i="4"/>
  <c r="I4919" i="4" s="1"/>
  <c r="J4919" i="4" s="1"/>
  <c r="L4919" i="4" s="1"/>
  <c r="R4920" i="4"/>
  <c r="I4920" i="4" s="1"/>
  <c r="J4920" i="4" s="1"/>
  <c r="L4920" i="4" s="1"/>
  <c r="R4921" i="4"/>
  <c r="I4921" i="4" s="1"/>
  <c r="J4921" i="4" s="1"/>
  <c r="L4921" i="4" s="1"/>
  <c r="R4922" i="4"/>
  <c r="I4922" i="4" s="1"/>
  <c r="J4922" i="4" s="1"/>
  <c r="L4922" i="4" s="1"/>
  <c r="R4923" i="4"/>
  <c r="I4923" i="4" s="1"/>
  <c r="J4923" i="4" s="1"/>
  <c r="L4923" i="4" s="1"/>
  <c r="R4924" i="4"/>
  <c r="I4924" i="4" s="1"/>
  <c r="J4924" i="4" s="1"/>
  <c r="L4924" i="4" s="1"/>
  <c r="R4925" i="4"/>
  <c r="I4925" i="4" s="1"/>
  <c r="J4925" i="4" s="1"/>
  <c r="L4925" i="4" s="1"/>
  <c r="R4926" i="4"/>
  <c r="I4926" i="4" s="1"/>
  <c r="J4926" i="4" s="1"/>
  <c r="L4926" i="4" s="1"/>
  <c r="R4927" i="4"/>
  <c r="I4927" i="4" s="1"/>
  <c r="J4927" i="4" s="1"/>
  <c r="L4927" i="4" s="1"/>
  <c r="R4928" i="4"/>
  <c r="I4928" i="4" s="1"/>
  <c r="J4928" i="4" s="1"/>
  <c r="L4928" i="4" s="1"/>
  <c r="R4929" i="4"/>
  <c r="I4929" i="4" s="1"/>
  <c r="J4929" i="4" s="1"/>
  <c r="L4929" i="4" s="1"/>
  <c r="R4930" i="4"/>
  <c r="I4930" i="4" s="1"/>
  <c r="J4930" i="4" s="1"/>
  <c r="L4930" i="4" s="1"/>
  <c r="R4931" i="4"/>
  <c r="I4931" i="4" s="1"/>
  <c r="J4931" i="4" s="1"/>
  <c r="L4931" i="4" s="1"/>
  <c r="R4932" i="4"/>
  <c r="I4932" i="4" s="1"/>
  <c r="J4932" i="4" s="1"/>
  <c r="L4932" i="4" s="1"/>
  <c r="R4933" i="4"/>
  <c r="I4933" i="4" s="1"/>
  <c r="J4933" i="4" s="1"/>
  <c r="L4933" i="4" s="1"/>
  <c r="R4934" i="4"/>
  <c r="I4934" i="4" s="1"/>
  <c r="J4934" i="4" s="1"/>
  <c r="L4934" i="4" s="1"/>
  <c r="R4935" i="4"/>
  <c r="I4935" i="4" s="1"/>
  <c r="J4935" i="4" s="1"/>
  <c r="L4935" i="4" s="1"/>
  <c r="R4936" i="4"/>
  <c r="I4936" i="4" s="1"/>
  <c r="J4936" i="4" s="1"/>
  <c r="L4936" i="4" s="1"/>
  <c r="R4937" i="4"/>
  <c r="I4937" i="4" s="1"/>
  <c r="J4937" i="4" s="1"/>
  <c r="L4937" i="4" s="1"/>
  <c r="R4938" i="4"/>
  <c r="I4938" i="4" s="1"/>
  <c r="J4938" i="4" s="1"/>
  <c r="L4938" i="4" s="1"/>
  <c r="R4939" i="4"/>
  <c r="I4939" i="4" s="1"/>
  <c r="J4939" i="4" s="1"/>
  <c r="L4939" i="4" s="1"/>
  <c r="R4940" i="4"/>
  <c r="I4940" i="4" s="1"/>
  <c r="J4940" i="4" s="1"/>
  <c r="L4940" i="4" s="1"/>
  <c r="R4941" i="4"/>
  <c r="I4941" i="4" s="1"/>
  <c r="J4941" i="4" s="1"/>
  <c r="L4941" i="4" s="1"/>
  <c r="R4942" i="4"/>
  <c r="I4942" i="4" s="1"/>
  <c r="J4942" i="4" s="1"/>
  <c r="L4942" i="4" s="1"/>
  <c r="R4943" i="4"/>
  <c r="I4943" i="4" s="1"/>
  <c r="J4943" i="4" s="1"/>
  <c r="L4943" i="4" s="1"/>
  <c r="R4944" i="4"/>
  <c r="I4944" i="4" s="1"/>
  <c r="J4944" i="4" s="1"/>
  <c r="L4944" i="4" s="1"/>
  <c r="R4945" i="4"/>
  <c r="I4945" i="4" s="1"/>
  <c r="J4945" i="4" s="1"/>
  <c r="L4945" i="4" s="1"/>
  <c r="R4946" i="4"/>
  <c r="I4946" i="4" s="1"/>
  <c r="J4946" i="4" s="1"/>
  <c r="L4946" i="4" s="1"/>
  <c r="R4947" i="4"/>
  <c r="I4947" i="4" s="1"/>
  <c r="J4947" i="4" s="1"/>
  <c r="L4947" i="4" s="1"/>
  <c r="R4948" i="4"/>
  <c r="I4948" i="4" s="1"/>
  <c r="J4948" i="4" s="1"/>
  <c r="L4948" i="4" s="1"/>
  <c r="R4949" i="4"/>
  <c r="I4949" i="4" s="1"/>
  <c r="J4949" i="4" s="1"/>
  <c r="L4949" i="4" s="1"/>
  <c r="R4950" i="4"/>
  <c r="I4950" i="4" s="1"/>
  <c r="J4950" i="4" s="1"/>
  <c r="L4950" i="4" s="1"/>
  <c r="R4951" i="4"/>
  <c r="I4951" i="4" s="1"/>
  <c r="J4951" i="4" s="1"/>
  <c r="L4951" i="4" s="1"/>
  <c r="R4952" i="4"/>
  <c r="I4952" i="4" s="1"/>
  <c r="J4952" i="4" s="1"/>
  <c r="L4952" i="4" s="1"/>
  <c r="R4953" i="4"/>
  <c r="I4953" i="4" s="1"/>
  <c r="J4953" i="4" s="1"/>
  <c r="L4953" i="4" s="1"/>
  <c r="R4954" i="4"/>
  <c r="I4954" i="4" s="1"/>
  <c r="J4954" i="4" s="1"/>
  <c r="L4954" i="4" s="1"/>
  <c r="R4955" i="4"/>
  <c r="I4955" i="4" s="1"/>
  <c r="J4955" i="4" s="1"/>
  <c r="L4955" i="4" s="1"/>
  <c r="R4956" i="4"/>
  <c r="I4956" i="4" s="1"/>
  <c r="J4956" i="4" s="1"/>
  <c r="L4956" i="4" s="1"/>
  <c r="R4957" i="4"/>
  <c r="I4957" i="4" s="1"/>
  <c r="J4957" i="4" s="1"/>
  <c r="L4957" i="4" s="1"/>
  <c r="R4958" i="4"/>
  <c r="I4958" i="4" s="1"/>
  <c r="J4958" i="4" s="1"/>
  <c r="L4958" i="4" s="1"/>
  <c r="R4959" i="4"/>
  <c r="I4959" i="4" s="1"/>
  <c r="J4959" i="4" s="1"/>
  <c r="L4959" i="4" s="1"/>
  <c r="R4960" i="4"/>
  <c r="I4960" i="4" s="1"/>
  <c r="J4960" i="4" s="1"/>
  <c r="L4960" i="4" s="1"/>
  <c r="R4961" i="4"/>
  <c r="I4961" i="4" s="1"/>
  <c r="J4961" i="4" s="1"/>
  <c r="L4961" i="4" s="1"/>
  <c r="R4962" i="4"/>
  <c r="I4962" i="4" s="1"/>
  <c r="J4962" i="4" s="1"/>
  <c r="L4962" i="4" s="1"/>
  <c r="R4963" i="4"/>
  <c r="I4963" i="4" s="1"/>
  <c r="J4963" i="4" s="1"/>
  <c r="L4963" i="4" s="1"/>
  <c r="R4964" i="4"/>
  <c r="I4964" i="4" s="1"/>
  <c r="J4964" i="4" s="1"/>
  <c r="L4964" i="4" s="1"/>
  <c r="R4965" i="4"/>
  <c r="I4965" i="4" s="1"/>
  <c r="J4965" i="4" s="1"/>
  <c r="L4965" i="4" s="1"/>
  <c r="R4966" i="4"/>
  <c r="I4966" i="4" s="1"/>
  <c r="J4966" i="4" s="1"/>
  <c r="L4966" i="4" s="1"/>
  <c r="R4967" i="4"/>
  <c r="I4967" i="4" s="1"/>
  <c r="J4967" i="4" s="1"/>
  <c r="L4967" i="4" s="1"/>
  <c r="R4968" i="4"/>
  <c r="I4968" i="4" s="1"/>
  <c r="J4968" i="4" s="1"/>
  <c r="L4968" i="4" s="1"/>
  <c r="R4969" i="4"/>
  <c r="I4969" i="4" s="1"/>
  <c r="J4969" i="4" s="1"/>
  <c r="L4969" i="4" s="1"/>
  <c r="R4970" i="4"/>
  <c r="I4970" i="4" s="1"/>
  <c r="J4970" i="4" s="1"/>
  <c r="L4970" i="4" s="1"/>
  <c r="R4971" i="4"/>
  <c r="I4971" i="4" s="1"/>
  <c r="J4971" i="4" s="1"/>
  <c r="L4971" i="4" s="1"/>
  <c r="R4972" i="4"/>
  <c r="I4972" i="4" s="1"/>
  <c r="J4972" i="4" s="1"/>
  <c r="L4972" i="4" s="1"/>
  <c r="R4973" i="4"/>
  <c r="I4973" i="4" s="1"/>
  <c r="J4973" i="4" s="1"/>
  <c r="L4973" i="4" s="1"/>
  <c r="R4974" i="4"/>
  <c r="I4974" i="4" s="1"/>
  <c r="J4974" i="4" s="1"/>
  <c r="L4974" i="4" s="1"/>
  <c r="R4975" i="4"/>
  <c r="I4975" i="4" s="1"/>
  <c r="J4975" i="4" s="1"/>
  <c r="L4975" i="4" s="1"/>
  <c r="R4976" i="4"/>
  <c r="I4976" i="4" s="1"/>
  <c r="J4976" i="4" s="1"/>
  <c r="L4976" i="4" s="1"/>
  <c r="R4977" i="4"/>
  <c r="I4977" i="4" s="1"/>
  <c r="J4977" i="4" s="1"/>
  <c r="L4977" i="4" s="1"/>
  <c r="R4978" i="4"/>
  <c r="I4978" i="4" s="1"/>
  <c r="J4978" i="4" s="1"/>
  <c r="L4978" i="4" s="1"/>
  <c r="R4979" i="4"/>
  <c r="I4979" i="4" s="1"/>
  <c r="J4979" i="4" s="1"/>
  <c r="L4979" i="4" s="1"/>
  <c r="R4980" i="4"/>
  <c r="I4980" i="4" s="1"/>
  <c r="J4980" i="4" s="1"/>
  <c r="L4980" i="4" s="1"/>
  <c r="R4981" i="4"/>
  <c r="I4981" i="4" s="1"/>
  <c r="J4981" i="4" s="1"/>
  <c r="L4981" i="4" s="1"/>
  <c r="R4982" i="4"/>
  <c r="I4982" i="4" s="1"/>
  <c r="J4982" i="4" s="1"/>
  <c r="L4982" i="4" s="1"/>
  <c r="R4983" i="4"/>
  <c r="I4983" i="4" s="1"/>
  <c r="J4983" i="4" s="1"/>
  <c r="L4983" i="4" s="1"/>
  <c r="R4984" i="4"/>
  <c r="I4984" i="4" s="1"/>
  <c r="J4984" i="4" s="1"/>
  <c r="L4984" i="4" s="1"/>
  <c r="R4985" i="4"/>
  <c r="I4985" i="4" s="1"/>
  <c r="J4985" i="4" s="1"/>
  <c r="L4985" i="4" s="1"/>
  <c r="R4986" i="4"/>
  <c r="I4986" i="4" s="1"/>
  <c r="J4986" i="4" s="1"/>
  <c r="L4986" i="4" s="1"/>
  <c r="R4987" i="4"/>
  <c r="I4987" i="4" s="1"/>
  <c r="J4987" i="4" s="1"/>
  <c r="L4987" i="4" s="1"/>
  <c r="R4988" i="4"/>
  <c r="I4988" i="4" s="1"/>
  <c r="J4988" i="4" s="1"/>
  <c r="L4988" i="4" s="1"/>
  <c r="R4989" i="4"/>
  <c r="I4989" i="4" s="1"/>
  <c r="J4989" i="4" s="1"/>
  <c r="L4989" i="4" s="1"/>
  <c r="R4990" i="4"/>
  <c r="I4990" i="4" s="1"/>
  <c r="J4990" i="4" s="1"/>
  <c r="L4990" i="4" s="1"/>
  <c r="R4991" i="4"/>
  <c r="I4991" i="4" s="1"/>
  <c r="J4991" i="4" s="1"/>
  <c r="L4991" i="4" s="1"/>
  <c r="R4992" i="4"/>
  <c r="I4992" i="4" s="1"/>
  <c r="J4992" i="4" s="1"/>
  <c r="L4992" i="4" s="1"/>
  <c r="R4993" i="4"/>
  <c r="I4993" i="4" s="1"/>
  <c r="J4993" i="4" s="1"/>
  <c r="L4993" i="4" s="1"/>
  <c r="R4994" i="4"/>
  <c r="I4994" i="4" s="1"/>
  <c r="J4994" i="4" s="1"/>
  <c r="L4994" i="4" s="1"/>
  <c r="R4995" i="4"/>
  <c r="I4995" i="4" s="1"/>
  <c r="J4995" i="4" s="1"/>
  <c r="L4995" i="4" s="1"/>
  <c r="R4996" i="4"/>
  <c r="I4996" i="4" s="1"/>
  <c r="J4996" i="4" s="1"/>
  <c r="L4996" i="4" s="1"/>
  <c r="R4997" i="4"/>
  <c r="I4997" i="4" s="1"/>
  <c r="J4997" i="4" s="1"/>
  <c r="L4997" i="4" s="1"/>
  <c r="R4998" i="4"/>
  <c r="I4998" i="4" s="1"/>
  <c r="J4998" i="4" s="1"/>
  <c r="L4998" i="4" s="1"/>
  <c r="R4999" i="4"/>
  <c r="I4999" i="4" s="1"/>
  <c r="J4999" i="4" s="1"/>
  <c r="L4999" i="4" s="1"/>
  <c r="R5000" i="4"/>
  <c r="I5000" i="4" s="1"/>
  <c r="J5000" i="4" s="1"/>
  <c r="L5000" i="4" s="1"/>
  <c r="R5001" i="4"/>
  <c r="I5001" i="4" s="1"/>
  <c r="J5001" i="4" s="1"/>
  <c r="L5001" i="4" s="1"/>
  <c r="Q2" i="4"/>
  <c r="Q3" i="4"/>
  <c r="Q4" i="4"/>
  <c r="Q5" i="4"/>
  <c r="Q6" i="4"/>
  <c r="Q7" i="4"/>
  <c r="Q8" i="4"/>
  <c r="Q9" i="4"/>
  <c r="Q10" i="4"/>
  <c r="Q11" i="4"/>
  <c r="Q12" i="4"/>
  <c r="Q13" i="4"/>
  <c r="Q14" i="4"/>
  <c r="Q15" i="4"/>
  <c r="Q16" i="4"/>
  <c r="Q17" i="4"/>
  <c r="Q18" i="4"/>
  <c r="Q19" i="4"/>
  <c r="Q20" i="4"/>
  <c r="Q21" i="4"/>
  <c r="Q22" i="4"/>
  <c r="Q23" i="4"/>
  <c r="Q24" i="4"/>
  <c r="Q25" i="4"/>
  <c r="Q26" i="4"/>
  <c r="Q27" i="4"/>
  <c r="Q28" i="4"/>
  <c r="Q29" i="4"/>
  <c r="Q30" i="4"/>
  <c r="Q31" i="4"/>
  <c r="Q32" i="4"/>
  <c r="Q33" i="4"/>
  <c r="Q34" i="4"/>
  <c r="Q35" i="4"/>
  <c r="Q36" i="4"/>
  <c r="Q37" i="4"/>
  <c r="Q38" i="4"/>
  <c r="Q39" i="4"/>
  <c r="Q40" i="4"/>
  <c r="Q41" i="4"/>
  <c r="Q42" i="4"/>
  <c r="Q43" i="4"/>
  <c r="Q44" i="4"/>
  <c r="Q45" i="4"/>
  <c r="Q46" i="4"/>
  <c r="Q47" i="4"/>
  <c r="Q48" i="4"/>
  <c r="Q49" i="4"/>
  <c r="Q50" i="4"/>
  <c r="Q51" i="4"/>
  <c r="Q52" i="4"/>
  <c r="Q53" i="4"/>
  <c r="Q54" i="4"/>
  <c r="Q55" i="4"/>
  <c r="Q56" i="4"/>
  <c r="Q57" i="4"/>
  <c r="Q58" i="4"/>
  <c r="Q59" i="4"/>
  <c r="Q60" i="4"/>
  <c r="Q61" i="4"/>
  <c r="Q62" i="4"/>
  <c r="Q63" i="4"/>
  <c r="Q64" i="4"/>
  <c r="Q65" i="4"/>
  <c r="Q66" i="4"/>
  <c r="Q67" i="4"/>
  <c r="Q68" i="4"/>
  <c r="Q69" i="4"/>
  <c r="Q70" i="4"/>
  <c r="Q71" i="4"/>
  <c r="Q72" i="4"/>
  <c r="Q73" i="4"/>
  <c r="Q74" i="4"/>
  <c r="Q75" i="4"/>
  <c r="Q76" i="4"/>
  <c r="Q77" i="4"/>
  <c r="Q78" i="4"/>
  <c r="Q79" i="4"/>
  <c r="Q80" i="4"/>
  <c r="Q81" i="4"/>
  <c r="Q82" i="4"/>
  <c r="Q83" i="4"/>
  <c r="Q84" i="4"/>
  <c r="Q85" i="4"/>
  <c r="Q86" i="4"/>
  <c r="Q87" i="4"/>
  <c r="Q88" i="4"/>
  <c r="Q89" i="4"/>
  <c r="Q90" i="4"/>
  <c r="Q91" i="4"/>
  <c r="Q92" i="4"/>
  <c r="Q93" i="4"/>
  <c r="Q94" i="4"/>
  <c r="Q95" i="4"/>
  <c r="Q96" i="4"/>
  <c r="Q97" i="4"/>
  <c r="Q98" i="4"/>
  <c r="Q99" i="4"/>
  <c r="Q100" i="4"/>
  <c r="Q101" i="4"/>
  <c r="Q102" i="4"/>
  <c r="Q103" i="4"/>
  <c r="Q104" i="4"/>
  <c r="Q105" i="4"/>
  <c r="Q106" i="4"/>
  <c r="Q107" i="4"/>
  <c r="Q108" i="4"/>
  <c r="Q109" i="4"/>
  <c r="Q110" i="4"/>
  <c r="Q111" i="4"/>
  <c r="Q112" i="4"/>
  <c r="Q113" i="4"/>
  <c r="Q114" i="4"/>
  <c r="Q115" i="4"/>
  <c r="Q116" i="4"/>
  <c r="Q117" i="4"/>
  <c r="Q118" i="4"/>
  <c r="Q119" i="4"/>
  <c r="Q120" i="4"/>
  <c r="Q121" i="4"/>
  <c r="Q122" i="4"/>
  <c r="Q123" i="4"/>
  <c r="Q124" i="4"/>
  <c r="Q125" i="4"/>
  <c r="Q126" i="4"/>
  <c r="Q127" i="4"/>
  <c r="Q128" i="4"/>
  <c r="Q129" i="4"/>
  <c r="Q130" i="4"/>
  <c r="Q131" i="4"/>
  <c r="Q132" i="4"/>
  <c r="Q133" i="4"/>
  <c r="Q134" i="4"/>
  <c r="Q135" i="4"/>
  <c r="Q136" i="4"/>
  <c r="Q137" i="4"/>
  <c r="Q138" i="4"/>
  <c r="Q139" i="4"/>
  <c r="Q140" i="4"/>
  <c r="Q141" i="4"/>
  <c r="Q142" i="4"/>
  <c r="Q143" i="4"/>
  <c r="Q144" i="4"/>
  <c r="Q145" i="4"/>
  <c r="Q146" i="4"/>
  <c r="Q147" i="4"/>
  <c r="Q148" i="4"/>
  <c r="Q149" i="4"/>
  <c r="Q150" i="4"/>
  <c r="Q151" i="4"/>
  <c r="Q152" i="4"/>
  <c r="Q153" i="4"/>
  <c r="Q154" i="4"/>
  <c r="Q155" i="4"/>
  <c r="Q156" i="4"/>
  <c r="Q157" i="4"/>
  <c r="Q158" i="4"/>
  <c r="Q159" i="4"/>
  <c r="Q160" i="4"/>
  <c r="Q161" i="4"/>
  <c r="Q162" i="4"/>
  <c r="Q163" i="4"/>
  <c r="Q164" i="4"/>
  <c r="Q165" i="4"/>
  <c r="Q166" i="4"/>
  <c r="Q167" i="4"/>
  <c r="Q168" i="4"/>
  <c r="Q169" i="4"/>
  <c r="Q170" i="4"/>
  <c r="Q171" i="4"/>
  <c r="Q172" i="4"/>
  <c r="Q173" i="4"/>
  <c r="Q174" i="4"/>
  <c r="Q175" i="4"/>
  <c r="Q176" i="4"/>
  <c r="Q177" i="4"/>
  <c r="Q178" i="4"/>
  <c r="Q179" i="4"/>
  <c r="Q180" i="4"/>
  <c r="Q181" i="4"/>
  <c r="Q182" i="4"/>
  <c r="Q183" i="4"/>
  <c r="Q184" i="4"/>
  <c r="Q185" i="4"/>
  <c r="Q186" i="4"/>
  <c r="Q187" i="4"/>
  <c r="Q188" i="4"/>
  <c r="Q189" i="4"/>
  <c r="Q190" i="4"/>
  <c r="Q191" i="4"/>
  <c r="Q192" i="4"/>
  <c r="Q193" i="4"/>
  <c r="Q194" i="4"/>
  <c r="Q195" i="4"/>
  <c r="Q196" i="4"/>
  <c r="Q197" i="4"/>
  <c r="Q198" i="4"/>
  <c r="Q199" i="4"/>
  <c r="Q200" i="4"/>
  <c r="Q201" i="4"/>
  <c r="Q202" i="4"/>
  <c r="Q203" i="4"/>
  <c r="Q204" i="4"/>
  <c r="Q205" i="4"/>
  <c r="Q206" i="4"/>
  <c r="Q207" i="4"/>
  <c r="Q208" i="4"/>
  <c r="Q209" i="4"/>
  <c r="Q210" i="4"/>
  <c r="Q211" i="4"/>
  <c r="Q212" i="4"/>
  <c r="Q213" i="4"/>
  <c r="Q214" i="4"/>
  <c r="Q215" i="4"/>
  <c r="Q216" i="4"/>
  <c r="Q217" i="4"/>
  <c r="Q218" i="4"/>
  <c r="Q219" i="4"/>
  <c r="Q220" i="4"/>
  <c r="Q221" i="4"/>
  <c r="Q222" i="4"/>
  <c r="Q223" i="4"/>
  <c r="Q224" i="4"/>
  <c r="Q225" i="4"/>
  <c r="Q226" i="4"/>
  <c r="Q227" i="4"/>
  <c r="Q228" i="4"/>
  <c r="Q229" i="4"/>
  <c r="Q230" i="4"/>
  <c r="Q231" i="4"/>
  <c r="Q232" i="4"/>
  <c r="Q233" i="4"/>
  <c r="Q234" i="4"/>
  <c r="Q235" i="4"/>
  <c r="Q236" i="4"/>
  <c r="Q237" i="4"/>
  <c r="Q238" i="4"/>
  <c r="Q239" i="4"/>
  <c r="Q240" i="4"/>
  <c r="Q241" i="4"/>
  <c r="Q242" i="4"/>
  <c r="Q243" i="4"/>
  <c r="Q244" i="4"/>
  <c r="Q245" i="4"/>
  <c r="Q246" i="4"/>
  <c r="Q247" i="4"/>
  <c r="Q248" i="4"/>
  <c r="Q249" i="4"/>
  <c r="Q250" i="4"/>
  <c r="Q251" i="4"/>
  <c r="Q252" i="4"/>
  <c r="Q253" i="4"/>
  <c r="Q254" i="4"/>
  <c r="Q255" i="4"/>
  <c r="Q256" i="4"/>
  <c r="Q257" i="4"/>
  <c r="Q258" i="4"/>
  <c r="Q259" i="4"/>
  <c r="Q260" i="4"/>
  <c r="Q261" i="4"/>
  <c r="Q262" i="4"/>
  <c r="Q263" i="4"/>
  <c r="Q264" i="4"/>
  <c r="Q265" i="4"/>
  <c r="Q266" i="4"/>
  <c r="Q267" i="4"/>
  <c r="Q268" i="4"/>
  <c r="Q269" i="4"/>
  <c r="Q270" i="4"/>
  <c r="Q271" i="4"/>
  <c r="Q272" i="4"/>
  <c r="Q273" i="4"/>
  <c r="Q274" i="4"/>
  <c r="Q275" i="4"/>
  <c r="Q276" i="4"/>
  <c r="Q277" i="4"/>
  <c r="Q278" i="4"/>
  <c r="Q279" i="4"/>
  <c r="Q280" i="4"/>
  <c r="Q281" i="4"/>
  <c r="Q282" i="4"/>
  <c r="Q283" i="4"/>
  <c r="Q284" i="4"/>
  <c r="Q285" i="4"/>
  <c r="Q286" i="4"/>
  <c r="Q287" i="4"/>
  <c r="Q288" i="4"/>
  <c r="Q289" i="4"/>
  <c r="Q290" i="4"/>
  <c r="Q291" i="4"/>
  <c r="Q292" i="4"/>
  <c r="Q293" i="4"/>
  <c r="Q294" i="4"/>
  <c r="Q295" i="4"/>
  <c r="Q296" i="4"/>
  <c r="Q297" i="4"/>
  <c r="Q298" i="4"/>
  <c r="Q299" i="4"/>
  <c r="Q300" i="4"/>
  <c r="Q301" i="4"/>
  <c r="Q302" i="4"/>
  <c r="Q303" i="4"/>
  <c r="Q304" i="4"/>
  <c r="Q305" i="4"/>
  <c r="Q306" i="4"/>
  <c r="Q307" i="4"/>
  <c r="Q308" i="4"/>
  <c r="Q309" i="4"/>
  <c r="Q310" i="4"/>
  <c r="Q311" i="4"/>
  <c r="Q312" i="4"/>
  <c r="Q313" i="4"/>
  <c r="Q314" i="4"/>
  <c r="Q315" i="4"/>
  <c r="Q316" i="4"/>
  <c r="Q317" i="4"/>
  <c r="Q318" i="4"/>
  <c r="Q319" i="4"/>
  <c r="Q320" i="4"/>
  <c r="Q321" i="4"/>
  <c r="Q322" i="4"/>
  <c r="Q323" i="4"/>
  <c r="Q324" i="4"/>
  <c r="Q325" i="4"/>
  <c r="Q326" i="4"/>
  <c r="Q327" i="4"/>
  <c r="Q328" i="4"/>
  <c r="Q329" i="4"/>
  <c r="Q330" i="4"/>
  <c r="Q331" i="4"/>
  <c r="Q332" i="4"/>
  <c r="Q333" i="4"/>
  <c r="Q334" i="4"/>
  <c r="Q335" i="4"/>
  <c r="Q336" i="4"/>
  <c r="Q337" i="4"/>
  <c r="Q338" i="4"/>
  <c r="Q339" i="4"/>
  <c r="Q340" i="4"/>
  <c r="Q341" i="4"/>
  <c r="Q342" i="4"/>
  <c r="Q343" i="4"/>
  <c r="Q344" i="4"/>
  <c r="Q345" i="4"/>
  <c r="Q346" i="4"/>
  <c r="Q347" i="4"/>
  <c r="Q348" i="4"/>
  <c r="Q349" i="4"/>
  <c r="Q350" i="4"/>
  <c r="Q351" i="4"/>
  <c r="Q352" i="4"/>
  <c r="Q353" i="4"/>
  <c r="Q354" i="4"/>
  <c r="Q355" i="4"/>
  <c r="Q356" i="4"/>
  <c r="Q357" i="4"/>
  <c r="Q358" i="4"/>
  <c r="Q359" i="4"/>
  <c r="Q360" i="4"/>
  <c r="Q361" i="4"/>
  <c r="Q362" i="4"/>
  <c r="Q363" i="4"/>
  <c r="Q364" i="4"/>
  <c r="Q365" i="4"/>
  <c r="Q366" i="4"/>
  <c r="Q367" i="4"/>
  <c r="Q368" i="4"/>
  <c r="Q369" i="4"/>
  <c r="Q370" i="4"/>
  <c r="Q371" i="4"/>
  <c r="Q372" i="4"/>
  <c r="Q373" i="4"/>
  <c r="Q374" i="4"/>
  <c r="Q375" i="4"/>
  <c r="Q376" i="4"/>
  <c r="Q377" i="4"/>
  <c r="Q378" i="4"/>
  <c r="Q379" i="4"/>
  <c r="Q380" i="4"/>
  <c r="Q381" i="4"/>
  <c r="Q382" i="4"/>
  <c r="Q383" i="4"/>
  <c r="Q384" i="4"/>
  <c r="Q385" i="4"/>
  <c r="Q386" i="4"/>
  <c r="Q387" i="4"/>
  <c r="Q388" i="4"/>
  <c r="Q389" i="4"/>
  <c r="Q390" i="4"/>
  <c r="Q391" i="4"/>
  <c r="Q392" i="4"/>
  <c r="Q393" i="4"/>
  <c r="Q394" i="4"/>
  <c r="Q395" i="4"/>
  <c r="Q396" i="4"/>
  <c r="Q397" i="4"/>
  <c r="Q398" i="4"/>
  <c r="Q399" i="4"/>
  <c r="Q400" i="4"/>
  <c r="Q401" i="4"/>
  <c r="Q402" i="4"/>
  <c r="Q403" i="4"/>
  <c r="Q404" i="4"/>
  <c r="Q405" i="4"/>
  <c r="Q406" i="4"/>
  <c r="Q407" i="4"/>
  <c r="Q408" i="4"/>
  <c r="Q409" i="4"/>
  <c r="Q410" i="4"/>
  <c r="Q411" i="4"/>
  <c r="Q412" i="4"/>
  <c r="Q413" i="4"/>
  <c r="Q414" i="4"/>
  <c r="Q415" i="4"/>
  <c r="Q416" i="4"/>
  <c r="Q417" i="4"/>
  <c r="Q418" i="4"/>
  <c r="Q419" i="4"/>
  <c r="Q420" i="4"/>
  <c r="Q421" i="4"/>
  <c r="Q422" i="4"/>
  <c r="Q423" i="4"/>
  <c r="Q424" i="4"/>
  <c r="Q425" i="4"/>
  <c r="Q426" i="4"/>
  <c r="Q427" i="4"/>
  <c r="Q428" i="4"/>
  <c r="Q429" i="4"/>
  <c r="Q430" i="4"/>
  <c r="Q431" i="4"/>
  <c r="Q432" i="4"/>
  <c r="Q433" i="4"/>
  <c r="Q434" i="4"/>
  <c r="Q435" i="4"/>
  <c r="Q436" i="4"/>
  <c r="Q437" i="4"/>
  <c r="Q438" i="4"/>
  <c r="Q439" i="4"/>
  <c r="Q440" i="4"/>
  <c r="Q441" i="4"/>
  <c r="Q442" i="4"/>
  <c r="Q443" i="4"/>
  <c r="Q444" i="4"/>
  <c r="Q445" i="4"/>
  <c r="Q446" i="4"/>
  <c r="Q447" i="4"/>
  <c r="Q448" i="4"/>
  <c r="Q449" i="4"/>
  <c r="Q450" i="4"/>
  <c r="Q451" i="4"/>
  <c r="Q452" i="4"/>
  <c r="Q453" i="4"/>
  <c r="Q454" i="4"/>
  <c r="Q455" i="4"/>
  <c r="Q456" i="4"/>
  <c r="Q457" i="4"/>
  <c r="Q458" i="4"/>
  <c r="Q459" i="4"/>
  <c r="Q460" i="4"/>
  <c r="Q461" i="4"/>
  <c r="Q462" i="4"/>
  <c r="Q463" i="4"/>
  <c r="Q464" i="4"/>
  <c r="Q465" i="4"/>
  <c r="Q466" i="4"/>
  <c r="Q467" i="4"/>
  <c r="Q468" i="4"/>
  <c r="Q469" i="4"/>
  <c r="Q470" i="4"/>
  <c r="Q471" i="4"/>
  <c r="Q472" i="4"/>
  <c r="Q473" i="4"/>
  <c r="Q474" i="4"/>
  <c r="Q475" i="4"/>
  <c r="Q476" i="4"/>
  <c r="Q477" i="4"/>
  <c r="Q478" i="4"/>
  <c r="Q479" i="4"/>
  <c r="Q480" i="4"/>
  <c r="Q481" i="4"/>
  <c r="Q482" i="4"/>
  <c r="Q483" i="4"/>
  <c r="Q484" i="4"/>
  <c r="Q485" i="4"/>
  <c r="Q486" i="4"/>
  <c r="Q487" i="4"/>
  <c r="Q488" i="4"/>
  <c r="Q489" i="4"/>
  <c r="Q490" i="4"/>
  <c r="Q491" i="4"/>
  <c r="Q492" i="4"/>
  <c r="Q493" i="4"/>
  <c r="Q494" i="4"/>
  <c r="Q495" i="4"/>
  <c r="Q496" i="4"/>
  <c r="Q497" i="4"/>
  <c r="Q498" i="4"/>
  <c r="Q499" i="4"/>
  <c r="Q500" i="4"/>
  <c r="Q501" i="4"/>
  <c r="Q502" i="4"/>
  <c r="Q503" i="4"/>
  <c r="Q504" i="4"/>
  <c r="Q505" i="4"/>
  <c r="Q506" i="4"/>
  <c r="Q507" i="4"/>
  <c r="Q508" i="4"/>
  <c r="Q509" i="4"/>
  <c r="Q510" i="4"/>
  <c r="Q511" i="4"/>
  <c r="Q512" i="4"/>
  <c r="Q513" i="4"/>
  <c r="Q514" i="4"/>
  <c r="Q515" i="4"/>
  <c r="Q516" i="4"/>
  <c r="Q517" i="4"/>
  <c r="Q518" i="4"/>
  <c r="Q519" i="4"/>
  <c r="Q520" i="4"/>
  <c r="Q521" i="4"/>
  <c r="Q522" i="4"/>
  <c r="Q523" i="4"/>
  <c r="Q524" i="4"/>
  <c r="Q525" i="4"/>
  <c r="Q526" i="4"/>
  <c r="Q527" i="4"/>
  <c r="Q528" i="4"/>
  <c r="Q529" i="4"/>
  <c r="Q530" i="4"/>
  <c r="Q531" i="4"/>
  <c r="Q532" i="4"/>
  <c r="Q533" i="4"/>
  <c r="Q534" i="4"/>
  <c r="Q535" i="4"/>
  <c r="Q536" i="4"/>
  <c r="Q537" i="4"/>
  <c r="Q538" i="4"/>
  <c r="Q539" i="4"/>
  <c r="Q540" i="4"/>
  <c r="Q541" i="4"/>
  <c r="Q542" i="4"/>
  <c r="Q543" i="4"/>
  <c r="Q544" i="4"/>
  <c r="Q545" i="4"/>
  <c r="Q546" i="4"/>
  <c r="Q547" i="4"/>
  <c r="Q548" i="4"/>
  <c r="Q549" i="4"/>
  <c r="Q550" i="4"/>
  <c r="Q551" i="4"/>
  <c r="Q552" i="4"/>
  <c r="Q553" i="4"/>
  <c r="Q554" i="4"/>
  <c r="Q555" i="4"/>
  <c r="Q556" i="4"/>
  <c r="Q557" i="4"/>
  <c r="Q558" i="4"/>
  <c r="Q559" i="4"/>
  <c r="Q560" i="4"/>
  <c r="Q561" i="4"/>
  <c r="Q562" i="4"/>
  <c r="Q563" i="4"/>
  <c r="Q564" i="4"/>
  <c r="Q565" i="4"/>
  <c r="Q566" i="4"/>
  <c r="Q567" i="4"/>
  <c r="Q568" i="4"/>
  <c r="Q569" i="4"/>
  <c r="Q570" i="4"/>
  <c r="Q571" i="4"/>
  <c r="Q572" i="4"/>
  <c r="Q573" i="4"/>
  <c r="Q574" i="4"/>
  <c r="Q575" i="4"/>
  <c r="Q576" i="4"/>
  <c r="Q577" i="4"/>
  <c r="Q578" i="4"/>
  <c r="Q579" i="4"/>
  <c r="Q580" i="4"/>
  <c r="Q581" i="4"/>
  <c r="Q582" i="4"/>
  <c r="Q583" i="4"/>
  <c r="Q584" i="4"/>
  <c r="Q585" i="4"/>
  <c r="Q586" i="4"/>
  <c r="Q587" i="4"/>
  <c r="Q588" i="4"/>
  <c r="Q589" i="4"/>
  <c r="Q590" i="4"/>
  <c r="Q591" i="4"/>
  <c r="Q592" i="4"/>
  <c r="Q593" i="4"/>
  <c r="Q594" i="4"/>
  <c r="Q595" i="4"/>
  <c r="Q596" i="4"/>
  <c r="Q597" i="4"/>
  <c r="Q598" i="4"/>
  <c r="Q599" i="4"/>
  <c r="Q600" i="4"/>
  <c r="Q601" i="4"/>
  <c r="Q602" i="4"/>
  <c r="Q603" i="4"/>
  <c r="Q604" i="4"/>
  <c r="Q605" i="4"/>
  <c r="Q606" i="4"/>
  <c r="Q607" i="4"/>
  <c r="Q608" i="4"/>
  <c r="Q609" i="4"/>
  <c r="Q610" i="4"/>
  <c r="Q611" i="4"/>
  <c r="Q612" i="4"/>
  <c r="Q613" i="4"/>
  <c r="Q614" i="4"/>
  <c r="Q615" i="4"/>
  <c r="Q616" i="4"/>
  <c r="Q617" i="4"/>
  <c r="Q618" i="4"/>
  <c r="Q619" i="4"/>
  <c r="Q620" i="4"/>
  <c r="Q621" i="4"/>
  <c r="Q622" i="4"/>
  <c r="Q623" i="4"/>
  <c r="Q624" i="4"/>
  <c r="Q625" i="4"/>
  <c r="Q626" i="4"/>
  <c r="Q627" i="4"/>
  <c r="Q628" i="4"/>
  <c r="Q629" i="4"/>
  <c r="Q630" i="4"/>
  <c r="Q631" i="4"/>
  <c r="Q632" i="4"/>
  <c r="Q633" i="4"/>
  <c r="Q634" i="4"/>
  <c r="Q635" i="4"/>
  <c r="Q636" i="4"/>
  <c r="Q637" i="4"/>
  <c r="Q638" i="4"/>
  <c r="Q639" i="4"/>
  <c r="Q640" i="4"/>
  <c r="Q641" i="4"/>
  <c r="Q642" i="4"/>
  <c r="Q643" i="4"/>
  <c r="Q644" i="4"/>
  <c r="Q645" i="4"/>
  <c r="Q646" i="4"/>
  <c r="Q647" i="4"/>
  <c r="Q648" i="4"/>
  <c r="Q649" i="4"/>
  <c r="Q650" i="4"/>
  <c r="Q651" i="4"/>
  <c r="Q652" i="4"/>
  <c r="Q653" i="4"/>
  <c r="Q654" i="4"/>
  <c r="Q655" i="4"/>
  <c r="Q656" i="4"/>
  <c r="Q657" i="4"/>
  <c r="Q658" i="4"/>
  <c r="Q659" i="4"/>
  <c r="Q660" i="4"/>
  <c r="Q661" i="4"/>
  <c r="Q662" i="4"/>
  <c r="Q663" i="4"/>
  <c r="Q664" i="4"/>
  <c r="Q665" i="4"/>
  <c r="Q666" i="4"/>
  <c r="Q667" i="4"/>
  <c r="Q668" i="4"/>
  <c r="Q669" i="4"/>
  <c r="Q670" i="4"/>
  <c r="Q671" i="4"/>
  <c r="Q672" i="4"/>
  <c r="Q673" i="4"/>
  <c r="Q674" i="4"/>
  <c r="Q675" i="4"/>
  <c r="Q676" i="4"/>
  <c r="Q677" i="4"/>
  <c r="Q678" i="4"/>
  <c r="Q679" i="4"/>
  <c r="Q680" i="4"/>
  <c r="Q681" i="4"/>
  <c r="Q682" i="4"/>
  <c r="Q683" i="4"/>
  <c r="Q684" i="4"/>
  <c r="Q685" i="4"/>
  <c r="Q686" i="4"/>
  <c r="Q687" i="4"/>
  <c r="Q688" i="4"/>
  <c r="Q689" i="4"/>
  <c r="Q690" i="4"/>
  <c r="Q691" i="4"/>
  <c r="Q692" i="4"/>
  <c r="Q693" i="4"/>
  <c r="Q694" i="4"/>
  <c r="Q695" i="4"/>
  <c r="Q696" i="4"/>
  <c r="Q697" i="4"/>
  <c r="Q698" i="4"/>
  <c r="Q699" i="4"/>
  <c r="Q700" i="4"/>
  <c r="Q701" i="4"/>
  <c r="Q702" i="4"/>
  <c r="Q703" i="4"/>
  <c r="Q704" i="4"/>
  <c r="Q705" i="4"/>
  <c r="Q706" i="4"/>
  <c r="Q707" i="4"/>
  <c r="Q708" i="4"/>
  <c r="Q709" i="4"/>
  <c r="Q710" i="4"/>
  <c r="Q711" i="4"/>
  <c r="Q712" i="4"/>
  <c r="Q713" i="4"/>
  <c r="Q714" i="4"/>
  <c r="Q715" i="4"/>
  <c r="Q716" i="4"/>
  <c r="Q717" i="4"/>
  <c r="Q718" i="4"/>
  <c r="Q719" i="4"/>
  <c r="Q720" i="4"/>
  <c r="Q721" i="4"/>
  <c r="Q722" i="4"/>
  <c r="Q723" i="4"/>
  <c r="Q724" i="4"/>
  <c r="Q725" i="4"/>
  <c r="Q726" i="4"/>
  <c r="Q727" i="4"/>
  <c r="Q728" i="4"/>
  <c r="Q729" i="4"/>
  <c r="Q730" i="4"/>
  <c r="Q731" i="4"/>
  <c r="Q732" i="4"/>
  <c r="Q733" i="4"/>
  <c r="Q734" i="4"/>
  <c r="Q735" i="4"/>
  <c r="Q736" i="4"/>
  <c r="Q737" i="4"/>
  <c r="Q738" i="4"/>
  <c r="Q739" i="4"/>
  <c r="Q740" i="4"/>
  <c r="Q741" i="4"/>
  <c r="Q742" i="4"/>
  <c r="Q743" i="4"/>
  <c r="Q744" i="4"/>
  <c r="Q745" i="4"/>
  <c r="Q746" i="4"/>
  <c r="Q747" i="4"/>
  <c r="Q748" i="4"/>
  <c r="Q749" i="4"/>
  <c r="Q750" i="4"/>
  <c r="Q751" i="4"/>
  <c r="Q752" i="4"/>
  <c r="Q753" i="4"/>
  <c r="Q754" i="4"/>
  <c r="Q755" i="4"/>
  <c r="Q756" i="4"/>
  <c r="Q757" i="4"/>
  <c r="Q758" i="4"/>
  <c r="Q759" i="4"/>
  <c r="Q760" i="4"/>
  <c r="Q761" i="4"/>
  <c r="Q762" i="4"/>
  <c r="Q763" i="4"/>
  <c r="Q764" i="4"/>
  <c r="Q765" i="4"/>
  <c r="Q766" i="4"/>
  <c r="Q767" i="4"/>
  <c r="Q768" i="4"/>
  <c r="Q769" i="4"/>
  <c r="Q770" i="4"/>
  <c r="Q771" i="4"/>
  <c r="Q772" i="4"/>
  <c r="Q773" i="4"/>
  <c r="Q774" i="4"/>
  <c r="Q775" i="4"/>
  <c r="Q776" i="4"/>
  <c r="Q777" i="4"/>
  <c r="Q778" i="4"/>
  <c r="Q779" i="4"/>
  <c r="Q780" i="4"/>
  <c r="Q781" i="4"/>
  <c r="Q782" i="4"/>
  <c r="Q783" i="4"/>
  <c r="Q784" i="4"/>
  <c r="Q785" i="4"/>
  <c r="Q786" i="4"/>
  <c r="Q787" i="4"/>
  <c r="Q788" i="4"/>
  <c r="Q789" i="4"/>
  <c r="Q790" i="4"/>
  <c r="Q791" i="4"/>
  <c r="Q792" i="4"/>
  <c r="Q793" i="4"/>
  <c r="Q794" i="4"/>
  <c r="Q795" i="4"/>
  <c r="Q796" i="4"/>
  <c r="Q797" i="4"/>
  <c r="Q798" i="4"/>
  <c r="Q799" i="4"/>
  <c r="Q800" i="4"/>
  <c r="Q801" i="4"/>
  <c r="Q802" i="4"/>
  <c r="Q803" i="4"/>
  <c r="Q804" i="4"/>
  <c r="Q805" i="4"/>
  <c r="Q806" i="4"/>
  <c r="Q807" i="4"/>
  <c r="Q808" i="4"/>
  <c r="Q809" i="4"/>
  <c r="Q810" i="4"/>
  <c r="Q811" i="4"/>
  <c r="Q812" i="4"/>
  <c r="Q813" i="4"/>
  <c r="Q814" i="4"/>
  <c r="Q815" i="4"/>
  <c r="Q816" i="4"/>
  <c r="Q817" i="4"/>
  <c r="Q818" i="4"/>
  <c r="Q819" i="4"/>
  <c r="Q820" i="4"/>
  <c r="Q821" i="4"/>
  <c r="Q822" i="4"/>
  <c r="Q823" i="4"/>
  <c r="Q824" i="4"/>
  <c r="Q825" i="4"/>
  <c r="Q826" i="4"/>
  <c r="Q827" i="4"/>
  <c r="Q828" i="4"/>
  <c r="Q829" i="4"/>
  <c r="Q830" i="4"/>
  <c r="Q831" i="4"/>
  <c r="Q832" i="4"/>
  <c r="Q833" i="4"/>
  <c r="Q834" i="4"/>
  <c r="Q835" i="4"/>
  <c r="Q836" i="4"/>
  <c r="Q837" i="4"/>
  <c r="Q838" i="4"/>
  <c r="Q839" i="4"/>
  <c r="Q840" i="4"/>
  <c r="Q841" i="4"/>
  <c r="Q842" i="4"/>
  <c r="Q843" i="4"/>
  <c r="Q844" i="4"/>
  <c r="Q845" i="4"/>
  <c r="Q846" i="4"/>
  <c r="Q847" i="4"/>
  <c r="Q848" i="4"/>
  <c r="Q849" i="4"/>
  <c r="Q850" i="4"/>
  <c r="Q851" i="4"/>
  <c r="Q852" i="4"/>
  <c r="Q853" i="4"/>
  <c r="Q854" i="4"/>
  <c r="Q855" i="4"/>
  <c r="Q856" i="4"/>
  <c r="Q857" i="4"/>
  <c r="Q858" i="4"/>
  <c r="Q859" i="4"/>
  <c r="Q860" i="4"/>
  <c r="Q861" i="4"/>
  <c r="Q862" i="4"/>
  <c r="Q863" i="4"/>
  <c r="Q864" i="4"/>
  <c r="Q865" i="4"/>
  <c r="Q866" i="4"/>
  <c r="Q867" i="4"/>
  <c r="Q868" i="4"/>
  <c r="Q869" i="4"/>
  <c r="Q870" i="4"/>
  <c r="Q871" i="4"/>
  <c r="Q872" i="4"/>
  <c r="Q873" i="4"/>
  <c r="Q874" i="4"/>
  <c r="Q875" i="4"/>
  <c r="Q876" i="4"/>
  <c r="Q877" i="4"/>
  <c r="Q878" i="4"/>
  <c r="Q879" i="4"/>
  <c r="Q880" i="4"/>
  <c r="Q881" i="4"/>
  <c r="Q882" i="4"/>
  <c r="Q883" i="4"/>
  <c r="Q884" i="4"/>
  <c r="Q885" i="4"/>
  <c r="Q886" i="4"/>
  <c r="Q887" i="4"/>
  <c r="Q888" i="4"/>
  <c r="Q889" i="4"/>
  <c r="Q890" i="4"/>
  <c r="Q891" i="4"/>
  <c r="Q892" i="4"/>
  <c r="Q893" i="4"/>
  <c r="Q894" i="4"/>
  <c r="Q895" i="4"/>
  <c r="Q896" i="4"/>
  <c r="Q897" i="4"/>
  <c r="Q898" i="4"/>
  <c r="Q899" i="4"/>
  <c r="Q900" i="4"/>
  <c r="Q901" i="4"/>
  <c r="Q902" i="4"/>
  <c r="Q903" i="4"/>
  <c r="Q904" i="4"/>
  <c r="Q905" i="4"/>
  <c r="Q906" i="4"/>
  <c r="Q907" i="4"/>
  <c r="Q908" i="4"/>
  <c r="Q909" i="4"/>
  <c r="Q910" i="4"/>
  <c r="Q911" i="4"/>
  <c r="Q912" i="4"/>
  <c r="Q913" i="4"/>
  <c r="Q914" i="4"/>
  <c r="Q915" i="4"/>
  <c r="Q916" i="4"/>
  <c r="Q917" i="4"/>
  <c r="Q918" i="4"/>
  <c r="Q919" i="4"/>
  <c r="Q920" i="4"/>
  <c r="Q921" i="4"/>
  <c r="Q922" i="4"/>
  <c r="Q923" i="4"/>
  <c r="Q924" i="4"/>
  <c r="Q925" i="4"/>
  <c r="Q926" i="4"/>
  <c r="Q927" i="4"/>
  <c r="Q928" i="4"/>
  <c r="Q929" i="4"/>
  <c r="Q930" i="4"/>
  <c r="Q931" i="4"/>
  <c r="Q932" i="4"/>
  <c r="Q933" i="4"/>
  <c r="Q934" i="4"/>
  <c r="Q935" i="4"/>
  <c r="Q936" i="4"/>
  <c r="Q937" i="4"/>
  <c r="Q938" i="4"/>
  <c r="Q939" i="4"/>
  <c r="Q940" i="4"/>
  <c r="Q941" i="4"/>
  <c r="Q942" i="4"/>
  <c r="Q943" i="4"/>
  <c r="Q944" i="4"/>
  <c r="Q945" i="4"/>
  <c r="Q946" i="4"/>
  <c r="Q947" i="4"/>
  <c r="Q948" i="4"/>
  <c r="Q949" i="4"/>
  <c r="Q950" i="4"/>
  <c r="Q951" i="4"/>
  <c r="Q952" i="4"/>
  <c r="Q953" i="4"/>
  <c r="Q954" i="4"/>
  <c r="Q955" i="4"/>
  <c r="Q956" i="4"/>
  <c r="Q957" i="4"/>
  <c r="Q958" i="4"/>
  <c r="Q959" i="4"/>
  <c r="Q960" i="4"/>
  <c r="Q961" i="4"/>
  <c r="Q962" i="4"/>
  <c r="Q963" i="4"/>
  <c r="Q964" i="4"/>
  <c r="Q965" i="4"/>
  <c r="Q966" i="4"/>
  <c r="Q967" i="4"/>
  <c r="Q968" i="4"/>
  <c r="Q969" i="4"/>
  <c r="Q970" i="4"/>
  <c r="Q971" i="4"/>
  <c r="Q972" i="4"/>
  <c r="Q973" i="4"/>
  <c r="Q974" i="4"/>
  <c r="Q975" i="4"/>
  <c r="Q976" i="4"/>
  <c r="Q977" i="4"/>
  <c r="Q978" i="4"/>
  <c r="Q979" i="4"/>
  <c r="Q980" i="4"/>
  <c r="Q981" i="4"/>
  <c r="Q982" i="4"/>
  <c r="Q983" i="4"/>
  <c r="Q984" i="4"/>
  <c r="Q985" i="4"/>
  <c r="Q986" i="4"/>
  <c r="Q987" i="4"/>
  <c r="Q988" i="4"/>
  <c r="Q989" i="4"/>
  <c r="Q990" i="4"/>
  <c r="Q991" i="4"/>
  <c r="Q992" i="4"/>
  <c r="Q993" i="4"/>
  <c r="Q994" i="4"/>
  <c r="Q995" i="4"/>
  <c r="Q996" i="4"/>
  <c r="Q997" i="4"/>
  <c r="Q998" i="4"/>
  <c r="Q999" i="4"/>
  <c r="Q1000" i="4"/>
  <c r="Q1001" i="4"/>
  <c r="Q1002" i="4"/>
  <c r="Q1003" i="4"/>
  <c r="Q1004" i="4"/>
  <c r="Q1005" i="4"/>
  <c r="Q1006" i="4"/>
  <c r="Q1007" i="4"/>
  <c r="Q1008" i="4"/>
  <c r="Q1009" i="4"/>
  <c r="Q1010" i="4"/>
  <c r="Q1011" i="4"/>
  <c r="Q1012" i="4"/>
  <c r="Q1013" i="4"/>
  <c r="Q1014" i="4"/>
  <c r="Q1015" i="4"/>
  <c r="Q1016" i="4"/>
  <c r="Q1017" i="4"/>
  <c r="Q1018" i="4"/>
  <c r="Q1019" i="4"/>
  <c r="Q1020" i="4"/>
  <c r="Q1021" i="4"/>
  <c r="Q1022" i="4"/>
  <c r="Q1023" i="4"/>
  <c r="Q1024" i="4"/>
  <c r="Q1025" i="4"/>
  <c r="Q1026" i="4"/>
  <c r="Q1027" i="4"/>
  <c r="Q1028" i="4"/>
  <c r="Q1029" i="4"/>
  <c r="Q1030" i="4"/>
  <c r="Q1031" i="4"/>
  <c r="Q1032" i="4"/>
  <c r="Q1033" i="4"/>
  <c r="Q1034" i="4"/>
  <c r="Q1035" i="4"/>
  <c r="Q1036" i="4"/>
  <c r="Q1037" i="4"/>
  <c r="Q1038" i="4"/>
  <c r="Q1039" i="4"/>
  <c r="Q1040" i="4"/>
  <c r="Q1041" i="4"/>
  <c r="Q1042" i="4"/>
  <c r="Q1043" i="4"/>
  <c r="Q1044" i="4"/>
  <c r="Q1045" i="4"/>
  <c r="Q1046" i="4"/>
  <c r="Q1047" i="4"/>
  <c r="Q1048" i="4"/>
  <c r="Q1049" i="4"/>
  <c r="Q1050" i="4"/>
  <c r="Q1051" i="4"/>
  <c r="Q1052" i="4"/>
  <c r="Q1053" i="4"/>
  <c r="Q1054" i="4"/>
  <c r="Q1055" i="4"/>
  <c r="Q1056" i="4"/>
  <c r="Q1057" i="4"/>
  <c r="Q1058" i="4"/>
  <c r="Q1059" i="4"/>
  <c r="Q1060" i="4"/>
  <c r="Q1061" i="4"/>
  <c r="Q1062" i="4"/>
  <c r="Q1063" i="4"/>
  <c r="Q1064" i="4"/>
  <c r="Q1065" i="4"/>
  <c r="Q1066" i="4"/>
  <c r="Q1067" i="4"/>
  <c r="Q1068" i="4"/>
  <c r="Q1069" i="4"/>
  <c r="Q1070" i="4"/>
  <c r="Q1071" i="4"/>
  <c r="Q1072" i="4"/>
  <c r="Q1073" i="4"/>
  <c r="Q1074" i="4"/>
  <c r="Q1075" i="4"/>
  <c r="Q1076" i="4"/>
  <c r="Q1077" i="4"/>
  <c r="Q1078" i="4"/>
  <c r="Q1079" i="4"/>
  <c r="Q1080" i="4"/>
  <c r="Q1081" i="4"/>
  <c r="Q1082" i="4"/>
  <c r="Q1083" i="4"/>
  <c r="Q1084" i="4"/>
  <c r="Q1085" i="4"/>
  <c r="Q1086" i="4"/>
  <c r="Q1087" i="4"/>
  <c r="Q1088" i="4"/>
  <c r="Q1089" i="4"/>
  <c r="Q1090" i="4"/>
  <c r="Q1091" i="4"/>
  <c r="Q1092" i="4"/>
  <c r="Q1093" i="4"/>
  <c r="Q1094" i="4"/>
  <c r="Q1095" i="4"/>
  <c r="Q1096" i="4"/>
  <c r="Q1097" i="4"/>
  <c r="Q1098" i="4"/>
  <c r="Q1099" i="4"/>
  <c r="Q1100" i="4"/>
  <c r="Q1101" i="4"/>
  <c r="Q1102" i="4"/>
  <c r="Q1103" i="4"/>
  <c r="Q1104" i="4"/>
  <c r="Q1105" i="4"/>
  <c r="Q1106" i="4"/>
  <c r="Q1107" i="4"/>
  <c r="Q1108" i="4"/>
  <c r="Q1109" i="4"/>
  <c r="Q1110" i="4"/>
  <c r="Q1111" i="4"/>
  <c r="Q1112" i="4"/>
  <c r="Q1113" i="4"/>
  <c r="Q1114" i="4"/>
  <c r="Q1115" i="4"/>
  <c r="Q1116" i="4"/>
  <c r="Q1117" i="4"/>
  <c r="Q1118" i="4"/>
  <c r="Q1119" i="4"/>
  <c r="Q1120" i="4"/>
  <c r="Q1121" i="4"/>
  <c r="Q1122" i="4"/>
  <c r="Q1123" i="4"/>
  <c r="Q1124" i="4"/>
  <c r="Q1125" i="4"/>
  <c r="Q1126" i="4"/>
  <c r="Q1127" i="4"/>
  <c r="Q1128" i="4"/>
  <c r="Q1129" i="4"/>
  <c r="Q1130" i="4"/>
  <c r="Q1131" i="4"/>
  <c r="Q1132" i="4"/>
  <c r="Q1133" i="4"/>
  <c r="Q1134" i="4"/>
  <c r="Q1135" i="4"/>
  <c r="Q1136" i="4"/>
  <c r="Q1137" i="4"/>
  <c r="Q1138" i="4"/>
  <c r="Q1139" i="4"/>
  <c r="Q1140" i="4"/>
  <c r="Q1141" i="4"/>
  <c r="Q1142" i="4"/>
  <c r="Q1143" i="4"/>
  <c r="Q1144" i="4"/>
  <c r="Q1145" i="4"/>
  <c r="Q1146" i="4"/>
  <c r="Q1147" i="4"/>
  <c r="Q1148" i="4"/>
  <c r="Q1149" i="4"/>
  <c r="Q1150" i="4"/>
  <c r="Q1151" i="4"/>
  <c r="Q1152" i="4"/>
  <c r="Q1153" i="4"/>
  <c r="Q1154" i="4"/>
  <c r="Q1155" i="4"/>
  <c r="Q1156" i="4"/>
  <c r="Q1157" i="4"/>
  <c r="Q1158" i="4"/>
  <c r="Q1159" i="4"/>
  <c r="Q1160" i="4"/>
  <c r="Q1161" i="4"/>
  <c r="Q1162" i="4"/>
  <c r="Q1163" i="4"/>
  <c r="Q1164" i="4"/>
  <c r="Q1165" i="4"/>
  <c r="Q1166" i="4"/>
  <c r="Q1167" i="4"/>
  <c r="Q1168" i="4"/>
  <c r="Q1169" i="4"/>
  <c r="Q1170" i="4"/>
  <c r="Q1171" i="4"/>
  <c r="Q1172" i="4"/>
  <c r="Q1173" i="4"/>
  <c r="Q1174" i="4"/>
  <c r="Q1175" i="4"/>
  <c r="Q1176" i="4"/>
  <c r="Q1177" i="4"/>
  <c r="Q1178" i="4"/>
  <c r="Q1179" i="4"/>
  <c r="Q1180" i="4"/>
  <c r="Q1181" i="4"/>
  <c r="Q1182" i="4"/>
  <c r="Q1183" i="4"/>
  <c r="Q1184" i="4"/>
  <c r="Q1185" i="4"/>
  <c r="Q1186" i="4"/>
  <c r="Q1187" i="4"/>
  <c r="Q1188" i="4"/>
  <c r="Q1189" i="4"/>
  <c r="Q1190" i="4"/>
  <c r="Q1191" i="4"/>
  <c r="Q1192" i="4"/>
  <c r="Q1193" i="4"/>
  <c r="Q1194" i="4"/>
  <c r="Q1195" i="4"/>
  <c r="Q1196" i="4"/>
  <c r="Q1197" i="4"/>
  <c r="Q1198" i="4"/>
  <c r="Q1199" i="4"/>
  <c r="Q1200" i="4"/>
  <c r="Q1201" i="4"/>
  <c r="Q1202" i="4"/>
  <c r="Q1203" i="4"/>
  <c r="Q1204" i="4"/>
  <c r="Q1205" i="4"/>
  <c r="Q1206" i="4"/>
  <c r="Q1207" i="4"/>
  <c r="Q1208" i="4"/>
  <c r="Q1209" i="4"/>
  <c r="Q1210" i="4"/>
  <c r="Q1211" i="4"/>
  <c r="Q1212" i="4"/>
  <c r="Q1213" i="4"/>
  <c r="Q1214" i="4"/>
  <c r="Q1215" i="4"/>
  <c r="Q1216" i="4"/>
  <c r="Q1217" i="4"/>
  <c r="Q1218" i="4"/>
  <c r="Q1219" i="4"/>
  <c r="Q1220" i="4"/>
  <c r="Q1221" i="4"/>
  <c r="Q1222" i="4"/>
  <c r="Q1223" i="4"/>
  <c r="Q1224" i="4"/>
  <c r="Q1225" i="4"/>
  <c r="Q1226" i="4"/>
  <c r="Q1227" i="4"/>
  <c r="Q1228" i="4"/>
  <c r="Q1229" i="4"/>
  <c r="Q1230" i="4"/>
  <c r="Q1231" i="4"/>
  <c r="Q1232" i="4"/>
  <c r="Q1233" i="4"/>
  <c r="Q1234" i="4"/>
  <c r="Q1235" i="4"/>
  <c r="Q1236" i="4"/>
  <c r="Q1237" i="4"/>
  <c r="Q1238" i="4"/>
  <c r="Q1239" i="4"/>
  <c r="Q1240" i="4"/>
  <c r="Q1241" i="4"/>
  <c r="Q1242" i="4"/>
  <c r="Q1243" i="4"/>
  <c r="Q1244" i="4"/>
  <c r="Q1245" i="4"/>
  <c r="Q1246" i="4"/>
  <c r="Q1247" i="4"/>
  <c r="Q1248" i="4"/>
  <c r="Q1249" i="4"/>
  <c r="Q1250" i="4"/>
  <c r="Q1251" i="4"/>
  <c r="Q1252" i="4"/>
  <c r="Q1253" i="4"/>
  <c r="Q1254" i="4"/>
  <c r="Q1255" i="4"/>
  <c r="Q1256" i="4"/>
  <c r="Q1257" i="4"/>
  <c r="Q1258" i="4"/>
  <c r="Q1259" i="4"/>
  <c r="Q1260" i="4"/>
  <c r="Q1261" i="4"/>
  <c r="Q1262" i="4"/>
  <c r="Q1263" i="4"/>
  <c r="Q1264" i="4"/>
  <c r="Q1265" i="4"/>
  <c r="Q1266" i="4"/>
  <c r="Q1267" i="4"/>
  <c r="Q1268" i="4"/>
  <c r="Q1269" i="4"/>
  <c r="Q1270" i="4"/>
  <c r="Q1271" i="4"/>
  <c r="Q1272" i="4"/>
  <c r="Q1273" i="4"/>
  <c r="Q1274" i="4"/>
  <c r="Q1275" i="4"/>
  <c r="Q1276" i="4"/>
  <c r="Q1277" i="4"/>
  <c r="Q1278" i="4"/>
  <c r="Q1279" i="4"/>
  <c r="Q1280" i="4"/>
  <c r="Q1281" i="4"/>
  <c r="Q1282" i="4"/>
  <c r="Q1283" i="4"/>
  <c r="Q1284" i="4"/>
  <c r="Q1285" i="4"/>
  <c r="Q1286" i="4"/>
  <c r="Q1287" i="4"/>
  <c r="Q1288" i="4"/>
  <c r="Q1289" i="4"/>
  <c r="Q1290" i="4"/>
  <c r="Q1291" i="4"/>
  <c r="Q1292" i="4"/>
  <c r="Q1293" i="4"/>
  <c r="Q1294" i="4"/>
  <c r="Q1295" i="4"/>
  <c r="Q1296" i="4"/>
  <c r="Q1297" i="4"/>
  <c r="Q1298" i="4"/>
  <c r="Q1299" i="4"/>
  <c r="Q1300" i="4"/>
  <c r="Q1301" i="4"/>
  <c r="Q1302" i="4"/>
  <c r="Q1303" i="4"/>
  <c r="Q1304" i="4"/>
  <c r="Q1305" i="4"/>
  <c r="Q1306" i="4"/>
  <c r="Q1307" i="4"/>
  <c r="Q1308" i="4"/>
  <c r="Q1309" i="4"/>
  <c r="Q1310" i="4"/>
  <c r="Q1311" i="4"/>
  <c r="Q1312" i="4"/>
  <c r="Q1313" i="4"/>
  <c r="Q1314" i="4"/>
  <c r="Q1315" i="4"/>
  <c r="Q1316" i="4"/>
  <c r="Q1317" i="4"/>
  <c r="Q1318" i="4"/>
  <c r="Q1319" i="4"/>
  <c r="Q1320" i="4"/>
  <c r="Q1321" i="4"/>
  <c r="Q1322" i="4"/>
  <c r="Q1323" i="4"/>
  <c r="Q1324" i="4"/>
  <c r="Q1325" i="4"/>
  <c r="Q1326" i="4"/>
  <c r="Q1327" i="4"/>
  <c r="Q1328" i="4"/>
  <c r="Q1329" i="4"/>
  <c r="Q1330" i="4"/>
  <c r="Q1331" i="4"/>
  <c r="Q1332" i="4"/>
  <c r="Q1333" i="4"/>
  <c r="Q1334" i="4"/>
  <c r="Q1335" i="4"/>
  <c r="Q1336" i="4"/>
  <c r="Q1337" i="4"/>
  <c r="Q1338" i="4"/>
  <c r="Q1339" i="4"/>
  <c r="Q1340" i="4"/>
  <c r="Q1341" i="4"/>
  <c r="Q1342" i="4"/>
  <c r="Q1343" i="4"/>
  <c r="Q1344" i="4"/>
  <c r="Q1345" i="4"/>
  <c r="Q1346" i="4"/>
  <c r="Q1347" i="4"/>
  <c r="Q1348" i="4"/>
  <c r="Q1349" i="4"/>
  <c r="Q1350" i="4"/>
  <c r="Q1351" i="4"/>
  <c r="Q1352" i="4"/>
  <c r="Q1353" i="4"/>
  <c r="Q1354" i="4"/>
  <c r="Q1355" i="4"/>
  <c r="Q1356" i="4"/>
  <c r="Q1357" i="4"/>
  <c r="Q1358" i="4"/>
  <c r="Q1359" i="4"/>
  <c r="Q1360" i="4"/>
  <c r="Q1361" i="4"/>
  <c r="Q1362" i="4"/>
  <c r="Q1363" i="4"/>
  <c r="Q1364" i="4"/>
  <c r="Q1365" i="4"/>
  <c r="Q1366" i="4"/>
  <c r="Q1367" i="4"/>
  <c r="Q1368" i="4"/>
  <c r="Q1369" i="4"/>
  <c r="Q1370" i="4"/>
  <c r="Q1371" i="4"/>
  <c r="Q1372" i="4"/>
  <c r="Q1373" i="4"/>
  <c r="Q1374" i="4"/>
  <c r="Q1375" i="4"/>
  <c r="Q1376" i="4"/>
  <c r="Q1377" i="4"/>
  <c r="Q1378" i="4"/>
  <c r="Q1379" i="4"/>
  <c r="Q1380" i="4"/>
  <c r="Q1381" i="4"/>
  <c r="Q1382" i="4"/>
  <c r="Q1383" i="4"/>
  <c r="Q1384" i="4"/>
  <c r="Q1385" i="4"/>
  <c r="Q1386" i="4"/>
  <c r="Q1387" i="4"/>
  <c r="Q1388" i="4"/>
  <c r="Q1389" i="4"/>
  <c r="Q1390" i="4"/>
  <c r="Q1391" i="4"/>
  <c r="Q1392" i="4"/>
  <c r="Q1393" i="4"/>
  <c r="Q1394" i="4"/>
  <c r="Q1395" i="4"/>
  <c r="Q1396" i="4"/>
  <c r="Q1397" i="4"/>
  <c r="Q1398" i="4"/>
  <c r="Q1399" i="4"/>
  <c r="Q1400" i="4"/>
  <c r="Q1401" i="4"/>
  <c r="Q1402" i="4"/>
  <c r="Q1403" i="4"/>
  <c r="Q1404" i="4"/>
  <c r="Q1405" i="4"/>
  <c r="Q1406" i="4"/>
  <c r="Q1407" i="4"/>
  <c r="Q1408" i="4"/>
  <c r="Q1409" i="4"/>
  <c r="Q1410" i="4"/>
  <c r="Q1411" i="4"/>
  <c r="Q1412" i="4"/>
  <c r="Q1413" i="4"/>
  <c r="Q1414" i="4"/>
  <c r="Q1415" i="4"/>
  <c r="Q1416" i="4"/>
  <c r="Q1417" i="4"/>
  <c r="Q1418" i="4"/>
  <c r="Q1419" i="4"/>
  <c r="Q1420" i="4"/>
  <c r="Q1421" i="4"/>
  <c r="Q1422" i="4"/>
  <c r="Q1423" i="4"/>
  <c r="Q1424" i="4"/>
  <c r="Q1425" i="4"/>
  <c r="Q1426" i="4"/>
  <c r="Q1427" i="4"/>
  <c r="Q1428" i="4"/>
  <c r="Q1429" i="4"/>
  <c r="Q1430" i="4"/>
  <c r="Q1431" i="4"/>
  <c r="Q1432" i="4"/>
  <c r="Q1433" i="4"/>
  <c r="Q1434" i="4"/>
  <c r="Q1435" i="4"/>
  <c r="Q1436" i="4"/>
  <c r="Q1437" i="4"/>
  <c r="Q1438" i="4"/>
  <c r="Q1439" i="4"/>
  <c r="Q1440" i="4"/>
  <c r="Q1441" i="4"/>
  <c r="Q1442" i="4"/>
  <c r="Q1443" i="4"/>
  <c r="Q1444" i="4"/>
  <c r="Q1445" i="4"/>
  <c r="Q1446" i="4"/>
  <c r="Q1447" i="4"/>
  <c r="Q1448" i="4"/>
  <c r="Q1449" i="4"/>
  <c r="Q1450" i="4"/>
  <c r="Q1451" i="4"/>
  <c r="Q1452" i="4"/>
  <c r="Q1453" i="4"/>
  <c r="Q1454" i="4"/>
  <c r="Q1455" i="4"/>
  <c r="Q1456" i="4"/>
  <c r="Q1457" i="4"/>
  <c r="Q1458" i="4"/>
  <c r="Q1459" i="4"/>
  <c r="Q1460" i="4"/>
  <c r="Q1461" i="4"/>
  <c r="Q1462" i="4"/>
  <c r="Q1463" i="4"/>
  <c r="Q1464" i="4"/>
  <c r="Q1465" i="4"/>
  <c r="Q1466" i="4"/>
  <c r="Q1467" i="4"/>
  <c r="Q1468" i="4"/>
  <c r="Q1469" i="4"/>
  <c r="Q1470" i="4"/>
  <c r="Q1471" i="4"/>
  <c r="Q1472" i="4"/>
  <c r="Q1473" i="4"/>
  <c r="Q1474" i="4"/>
  <c r="Q1475" i="4"/>
  <c r="Q1476" i="4"/>
  <c r="Q1477" i="4"/>
  <c r="Q1478" i="4"/>
  <c r="Q1479" i="4"/>
  <c r="Q1480" i="4"/>
  <c r="Q1481" i="4"/>
  <c r="Q1482" i="4"/>
  <c r="Q1483" i="4"/>
  <c r="Q1484" i="4"/>
  <c r="Q1485" i="4"/>
  <c r="Q1486" i="4"/>
  <c r="Q1487" i="4"/>
  <c r="Q1488" i="4"/>
  <c r="Q1489" i="4"/>
  <c r="Q1490" i="4"/>
  <c r="Q1491" i="4"/>
  <c r="Q1492" i="4"/>
  <c r="Q1493" i="4"/>
  <c r="Q1494" i="4"/>
  <c r="Q1495" i="4"/>
  <c r="Q1496" i="4"/>
  <c r="Q1497" i="4"/>
  <c r="Q1498" i="4"/>
  <c r="Q1499" i="4"/>
  <c r="Q1500" i="4"/>
  <c r="Q1501" i="4"/>
  <c r="Q1502" i="4"/>
  <c r="Q1503" i="4"/>
  <c r="Q1504" i="4"/>
  <c r="Q1505" i="4"/>
  <c r="Q1506" i="4"/>
  <c r="Q1507" i="4"/>
  <c r="Q1508" i="4"/>
  <c r="Q1509" i="4"/>
  <c r="Q1510" i="4"/>
  <c r="Q1511" i="4"/>
  <c r="Q1512" i="4"/>
  <c r="Q1513" i="4"/>
  <c r="Q1514" i="4"/>
  <c r="Q1515" i="4"/>
  <c r="Q1516" i="4"/>
  <c r="Q1517" i="4"/>
  <c r="Q1518" i="4"/>
  <c r="Q1519" i="4"/>
  <c r="Q1520" i="4"/>
  <c r="Q1521" i="4"/>
  <c r="Q1522" i="4"/>
  <c r="Q1523" i="4"/>
  <c r="Q1524" i="4"/>
  <c r="Q1525" i="4"/>
  <c r="Q1526" i="4"/>
  <c r="Q1527" i="4"/>
  <c r="Q1528" i="4"/>
  <c r="Q1529" i="4"/>
  <c r="Q1530" i="4"/>
  <c r="Q1531" i="4"/>
  <c r="Q1532" i="4"/>
  <c r="Q1533" i="4"/>
  <c r="Q1534" i="4"/>
  <c r="Q1535" i="4"/>
  <c r="Q1536" i="4"/>
  <c r="Q1537" i="4"/>
  <c r="Q1538" i="4"/>
  <c r="Q1539" i="4"/>
  <c r="Q1540" i="4"/>
  <c r="Q1541" i="4"/>
  <c r="Q1542" i="4"/>
  <c r="Q1543" i="4"/>
  <c r="Q1544" i="4"/>
  <c r="Q1545" i="4"/>
  <c r="Q1546" i="4"/>
  <c r="Q1547" i="4"/>
  <c r="Q1548" i="4"/>
  <c r="Q1549" i="4"/>
  <c r="Q1550" i="4"/>
  <c r="Q1551" i="4"/>
  <c r="Q1552" i="4"/>
  <c r="Q1553" i="4"/>
  <c r="Q1554" i="4"/>
  <c r="Q1555" i="4"/>
  <c r="Q1556" i="4"/>
  <c r="Q1557" i="4"/>
  <c r="Q1558" i="4"/>
  <c r="Q1559" i="4"/>
  <c r="Q1560" i="4"/>
  <c r="Q1561" i="4"/>
  <c r="Q1562" i="4"/>
  <c r="Q1563" i="4"/>
  <c r="Q1564" i="4"/>
  <c r="Q1565" i="4"/>
  <c r="Q1566" i="4"/>
  <c r="Q1567" i="4"/>
  <c r="Q1568" i="4"/>
  <c r="Q1569" i="4"/>
  <c r="Q1570" i="4"/>
  <c r="Q1571" i="4"/>
  <c r="Q1572" i="4"/>
  <c r="Q1573" i="4"/>
  <c r="Q1574" i="4"/>
  <c r="Q1575" i="4"/>
  <c r="Q1576" i="4"/>
  <c r="Q1577" i="4"/>
  <c r="Q1578" i="4"/>
  <c r="Q1579" i="4"/>
  <c r="Q1580" i="4"/>
  <c r="Q1581" i="4"/>
  <c r="Q1582" i="4"/>
  <c r="Q1583" i="4"/>
  <c r="Q1584" i="4"/>
  <c r="Q1585" i="4"/>
  <c r="Q1586" i="4"/>
  <c r="Q1587" i="4"/>
  <c r="Q1588" i="4"/>
  <c r="Q1589" i="4"/>
  <c r="Q1590" i="4"/>
  <c r="Q1591" i="4"/>
  <c r="Q1592" i="4"/>
  <c r="Q1593" i="4"/>
  <c r="Q1594" i="4"/>
  <c r="Q1595" i="4"/>
  <c r="Q1596" i="4"/>
  <c r="Q1597" i="4"/>
  <c r="Q1598" i="4"/>
  <c r="Q1599" i="4"/>
  <c r="Q1600" i="4"/>
  <c r="Q1601" i="4"/>
  <c r="Q1602" i="4"/>
  <c r="Q1603" i="4"/>
  <c r="Q1604" i="4"/>
  <c r="Q1605" i="4"/>
  <c r="Q1606" i="4"/>
  <c r="Q1607" i="4"/>
  <c r="Q1608" i="4"/>
  <c r="Q1609" i="4"/>
  <c r="Q1610" i="4"/>
  <c r="Q1611" i="4"/>
  <c r="Q1612" i="4"/>
  <c r="Q1613" i="4"/>
  <c r="Q1614" i="4"/>
  <c r="Q1615" i="4"/>
  <c r="Q1616" i="4"/>
  <c r="Q1617" i="4"/>
  <c r="Q1618" i="4"/>
  <c r="Q1619" i="4"/>
  <c r="Q1620" i="4"/>
  <c r="Q1621" i="4"/>
  <c r="Q1622" i="4"/>
  <c r="Q1623" i="4"/>
  <c r="Q1624" i="4"/>
  <c r="Q1625" i="4"/>
  <c r="Q1626" i="4"/>
  <c r="Q1627" i="4"/>
  <c r="Q1628" i="4"/>
  <c r="Q1629" i="4"/>
  <c r="Q1630" i="4"/>
  <c r="Q1631" i="4"/>
  <c r="Q1632" i="4"/>
  <c r="Q1633" i="4"/>
  <c r="Q1634" i="4"/>
  <c r="Q1635" i="4"/>
  <c r="Q1636" i="4"/>
  <c r="Q1637" i="4"/>
  <c r="Q1638" i="4"/>
  <c r="Q1639" i="4"/>
  <c r="Q1640" i="4"/>
  <c r="Q1641" i="4"/>
  <c r="Q1642" i="4"/>
  <c r="Q1643" i="4"/>
  <c r="Q1644" i="4"/>
  <c r="Q1645" i="4"/>
  <c r="Q1646" i="4"/>
  <c r="Q1647" i="4"/>
  <c r="Q1648" i="4"/>
  <c r="Q1649" i="4"/>
  <c r="Q1650" i="4"/>
  <c r="Q1651" i="4"/>
  <c r="Q1652" i="4"/>
  <c r="Q1653" i="4"/>
  <c r="Q1654" i="4"/>
  <c r="Q1655" i="4"/>
  <c r="Q1656" i="4"/>
  <c r="Q1657" i="4"/>
  <c r="Q1658" i="4"/>
  <c r="Q1659" i="4"/>
  <c r="Q1660" i="4"/>
  <c r="Q1661" i="4"/>
  <c r="Q1662" i="4"/>
  <c r="Q1663" i="4"/>
  <c r="Q1664" i="4"/>
  <c r="Q1665" i="4"/>
  <c r="Q1666" i="4"/>
  <c r="Q1667" i="4"/>
  <c r="Q1668" i="4"/>
  <c r="Q1669" i="4"/>
  <c r="Q1670" i="4"/>
  <c r="Q1671" i="4"/>
  <c r="Q1672" i="4"/>
  <c r="Q1673" i="4"/>
  <c r="Q1674" i="4"/>
  <c r="Q1675" i="4"/>
  <c r="Q1676" i="4"/>
  <c r="Q1677" i="4"/>
  <c r="Q1678" i="4"/>
  <c r="Q1679" i="4"/>
  <c r="Q1680" i="4"/>
  <c r="Q1681" i="4"/>
  <c r="Q1682" i="4"/>
  <c r="Q1683" i="4"/>
  <c r="Q1684" i="4"/>
  <c r="Q1685" i="4"/>
  <c r="Q1686" i="4"/>
  <c r="Q1687" i="4"/>
  <c r="Q1688" i="4"/>
  <c r="Q1689" i="4"/>
  <c r="Q1690" i="4"/>
  <c r="Q1691" i="4"/>
  <c r="Q1692" i="4"/>
  <c r="Q1693" i="4"/>
  <c r="Q1694" i="4"/>
  <c r="Q1695" i="4"/>
  <c r="Q1696" i="4"/>
  <c r="Q1697" i="4"/>
  <c r="Q1698" i="4"/>
  <c r="Q1699" i="4"/>
  <c r="Q1700" i="4"/>
  <c r="Q1701" i="4"/>
  <c r="Q1702" i="4"/>
  <c r="Q1703" i="4"/>
  <c r="Q1704" i="4"/>
  <c r="Q1705" i="4"/>
  <c r="Q1706" i="4"/>
  <c r="Q1707" i="4"/>
  <c r="Q1708" i="4"/>
  <c r="Q1709" i="4"/>
  <c r="Q1710" i="4"/>
  <c r="Q1711" i="4"/>
  <c r="Q1712" i="4"/>
  <c r="Q1713" i="4"/>
  <c r="Q1714" i="4"/>
  <c r="Q1715" i="4"/>
  <c r="Q1716" i="4"/>
  <c r="Q1717" i="4"/>
  <c r="Q1718" i="4"/>
  <c r="Q1719" i="4"/>
  <c r="Q1720" i="4"/>
  <c r="Q1721" i="4"/>
  <c r="Q1722" i="4"/>
  <c r="Q1723" i="4"/>
  <c r="Q1724" i="4"/>
  <c r="Q1725" i="4"/>
  <c r="Q1726" i="4"/>
  <c r="Q1727" i="4"/>
  <c r="Q1728" i="4"/>
  <c r="Q1729" i="4"/>
  <c r="Q1730" i="4"/>
  <c r="Q1731" i="4"/>
  <c r="Q1732" i="4"/>
  <c r="Q1733" i="4"/>
  <c r="Q1734" i="4"/>
  <c r="Q1735" i="4"/>
  <c r="Q1736" i="4"/>
  <c r="Q1737" i="4"/>
  <c r="Q1738" i="4"/>
  <c r="Q1739" i="4"/>
  <c r="Q1740" i="4"/>
  <c r="Q1741" i="4"/>
  <c r="Q1742" i="4"/>
  <c r="Q1743" i="4"/>
  <c r="Q1744" i="4"/>
  <c r="Q1745" i="4"/>
  <c r="Q1746" i="4"/>
  <c r="Q1747" i="4"/>
  <c r="Q1748" i="4"/>
  <c r="Q1749" i="4"/>
  <c r="Q1750" i="4"/>
  <c r="Q1751" i="4"/>
  <c r="Q1752" i="4"/>
  <c r="Q1753" i="4"/>
  <c r="Q1754" i="4"/>
  <c r="Q1755" i="4"/>
  <c r="Q1756" i="4"/>
  <c r="Q1757" i="4"/>
  <c r="Q1758" i="4"/>
  <c r="Q1759" i="4"/>
  <c r="Q1760" i="4"/>
  <c r="Q1761" i="4"/>
  <c r="Q1762" i="4"/>
  <c r="Q1763" i="4"/>
  <c r="Q1764" i="4"/>
  <c r="Q1765" i="4"/>
  <c r="Q1766" i="4"/>
  <c r="Q1767" i="4"/>
  <c r="Q1768" i="4"/>
  <c r="Q1769" i="4"/>
  <c r="Q1770" i="4"/>
  <c r="Q1771" i="4"/>
  <c r="Q1772" i="4"/>
  <c r="Q1773" i="4"/>
  <c r="Q1774" i="4"/>
  <c r="Q1775" i="4"/>
  <c r="Q1776" i="4"/>
  <c r="Q1777" i="4"/>
  <c r="Q1778" i="4"/>
  <c r="Q1779" i="4"/>
  <c r="Q1780" i="4"/>
  <c r="Q1781" i="4"/>
  <c r="Q1782" i="4"/>
  <c r="Q1783" i="4"/>
  <c r="Q1784" i="4"/>
  <c r="Q1785" i="4"/>
  <c r="Q1786" i="4"/>
  <c r="Q1787" i="4"/>
  <c r="Q1788" i="4"/>
  <c r="Q1789" i="4"/>
  <c r="Q1790" i="4"/>
  <c r="Q1791" i="4"/>
  <c r="Q1792" i="4"/>
  <c r="Q1793" i="4"/>
  <c r="Q1794" i="4"/>
  <c r="Q1795" i="4"/>
  <c r="Q1796" i="4"/>
  <c r="Q1797" i="4"/>
  <c r="Q1798" i="4"/>
  <c r="Q1799" i="4"/>
  <c r="Q1800" i="4"/>
  <c r="Q1801" i="4"/>
  <c r="Q1802" i="4"/>
  <c r="Q1803" i="4"/>
  <c r="Q1804" i="4"/>
  <c r="Q1805" i="4"/>
  <c r="Q1806" i="4"/>
  <c r="Q1807" i="4"/>
  <c r="Q1808" i="4"/>
  <c r="Q1809" i="4"/>
  <c r="Q1810" i="4"/>
  <c r="Q1811" i="4"/>
  <c r="Q1812" i="4"/>
  <c r="Q1813" i="4"/>
  <c r="Q1814" i="4"/>
  <c r="Q1815" i="4"/>
  <c r="Q1816" i="4"/>
  <c r="Q1817" i="4"/>
  <c r="Q1818" i="4"/>
  <c r="Q1819" i="4"/>
  <c r="Q1820" i="4"/>
  <c r="Q1821" i="4"/>
  <c r="Q1822" i="4"/>
  <c r="Q1823" i="4"/>
  <c r="Q1824" i="4"/>
  <c r="Q1825" i="4"/>
  <c r="Q1826" i="4"/>
  <c r="Q1827" i="4"/>
  <c r="Q1828" i="4"/>
  <c r="Q1829" i="4"/>
  <c r="Q1830" i="4"/>
  <c r="Q1831" i="4"/>
  <c r="Q1832" i="4"/>
  <c r="Q1833" i="4"/>
  <c r="Q1834" i="4"/>
  <c r="Q1835" i="4"/>
  <c r="Q1836" i="4"/>
  <c r="Q1837" i="4"/>
  <c r="Q1838" i="4"/>
  <c r="Q1839" i="4"/>
  <c r="Q1840" i="4"/>
  <c r="Q1841" i="4"/>
  <c r="Q1842" i="4"/>
  <c r="Q1843" i="4"/>
  <c r="Q1844" i="4"/>
  <c r="Q1845" i="4"/>
  <c r="Q1846" i="4"/>
  <c r="Q1847" i="4"/>
  <c r="Q1848" i="4"/>
  <c r="Q1849" i="4"/>
  <c r="Q1850" i="4"/>
  <c r="Q1851" i="4"/>
  <c r="Q1852" i="4"/>
  <c r="Q1853" i="4"/>
  <c r="Q1854" i="4"/>
  <c r="Q1855" i="4"/>
  <c r="Q1856" i="4"/>
  <c r="Q1857" i="4"/>
  <c r="Q1858" i="4"/>
  <c r="Q1859" i="4"/>
  <c r="Q1860" i="4"/>
  <c r="Q1861" i="4"/>
  <c r="Q1862" i="4"/>
  <c r="Q1863" i="4"/>
  <c r="Q1864" i="4"/>
  <c r="Q1865" i="4"/>
  <c r="Q1866" i="4"/>
  <c r="Q1867" i="4"/>
  <c r="Q1868" i="4"/>
  <c r="Q1869" i="4"/>
  <c r="Q1870" i="4"/>
  <c r="Q1871" i="4"/>
  <c r="Q1872" i="4"/>
  <c r="Q1873" i="4"/>
  <c r="Q1874" i="4"/>
  <c r="Q1875" i="4"/>
  <c r="Q1876" i="4"/>
  <c r="Q1877" i="4"/>
  <c r="Q1878" i="4"/>
  <c r="Q1879" i="4"/>
  <c r="Q1880" i="4"/>
  <c r="Q1881" i="4"/>
  <c r="Q1882" i="4"/>
  <c r="Q1883" i="4"/>
  <c r="Q1884" i="4"/>
  <c r="Q1885" i="4"/>
  <c r="Q1886" i="4"/>
  <c r="Q1887" i="4"/>
  <c r="Q1888" i="4"/>
  <c r="Q1889" i="4"/>
  <c r="Q1890" i="4"/>
  <c r="Q1891" i="4"/>
  <c r="Q1892" i="4"/>
  <c r="Q1893" i="4"/>
  <c r="Q1894" i="4"/>
  <c r="Q1895" i="4"/>
  <c r="Q1896" i="4"/>
  <c r="Q1897" i="4"/>
  <c r="Q1898" i="4"/>
  <c r="Q1899" i="4"/>
  <c r="Q1900" i="4"/>
  <c r="Q1901" i="4"/>
  <c r="Q1902" i="4"/>
  <c r="Q1903" i="4"/>
  <c r="Q1904" i="4"/>
  <c r="Q1905" i="4"/>
  <c r="Q1906" i="4"/>
  <c r="Q1907" i="4"/>
  <c r="Q1908" i="4"/>
  <c r="Q1909" i="4"/>
  <c r="Q1910" i="4"/>
  <c r="Q1911" i="4"/>
  <c r="Q1912" i="4"/>
  <c r="Q1913" i="4"/>
  <c r="Q1914" i="4"/>
  <c r="Q1915" i="4"/>
  <c r="Q1916" i="4"/>
  <c r="Q1917" i="4"/>
  <c r="Q1918" i="4"/>
  <c r="Q1919" i="4"/>
  <c r="Q1920" i="4"/>
  <c r="Q1921" i="4"/>
  <c r="Q1922" i="4"/>
  <c r="Q1923" i="4"/>
  <c r="Q1924" i="4"/>
  <c r="Q1925" i="4"/>
  <c r="Q1926" i="4"/>
  <c r="Q1927" i="4"/>
  <c r="Q1928" i="4"/>
  <c r="Q1929" i="4"/>
  <c r="Q1930" i="4"/>
  <c r="Q1931" i="4"/>
  <c r="Q1932" i="4"/>
  <c r="Q1933" i="4"/>
  <c r="Q1934" i="4"/>
  <c r="Q1935" i="4"/>
  <c r="Q1936" i="4"/>
  <c r="Q1937" i="4"/>
  <c r="Q1938" i="4"/>
  <c r="Q1939" i="4"/>
  <c r="Q1940" i="4"/>
  <c r="Q1941" i="4"/>
  <c r="Q1942" i="4"/>
  <c r="Q1943" i="4"/>
  <c r="Q1944" i="4"/>
  <c r="Q1945" i="4"/>
  <c r="Q1946" i="4"/>
  <c r="Q1947" i="4"/>
  <c r="Q1948" i="4"/>
  <c r="Q1949" i="4"/>
  <c r="Q1950" i="4"/>
  <c r="Q1951" i="4"/>
  <c r="Q1952" i="4"/>
  <c r="Q1953" i="4"/>
  <c r="Q1954" i="4"/>
  <c r="Q1955" i="4"/>
  <c r="Q1956" i="4"/>
  <c r="Q1957" i="4"/>
  <c r="Q1958" i="4"/>
  <c r="Q1959" i="4"/>
  <c r="Q1960" i="4"/>
  <c r="Q1961" i="4"/>
  <c r="Q1962" i="4"/>
  <c r="Q1963" i="4"/>
  <c r="Q1964" i="4"/>
  <c r="Q1965" i="4"/>
  <c r="Q1966" i="4"/>
  <c r="Q1967" i="4"/>
  <c r="Q1968" i="4"/>
  <c r="Q1969" i="4"/>
  <c r="Q1970" i="4"/>
  <c r="Q1971" i="4"/>
  <c r="Q1972" i="4"/>
  <c r="Q1973" i="4"/>
  <c r="Q1974" i="4"/>
  <c r="Q1975" i="4"/>
  <c r="Q1976" i="4"/>
  <c r="Q1977" i="4"/>
  <c r="Q1978" i="4"/>
  <c r="Q1979" i="4"/>
  <c r="Q1980" i="4"/>
  <c r="Q1981" i="4"/>
  <c r="Q1982" i="4"/>
  <c r="Q1983" i="4"/>
  <c r="Q1984" i="4"/>
  <c r="Q1985" i="4"/>
  <c r="Q1986" i="4"/>
  <c r="Q1987" i="4"/>
  <c r="Q1988" i="4"/>
  <c r="Q1989" i="4"/>
  <c r="Q1990" i="4"/>
  <c r="Q1991" i="4"/>
  <c r="Q1992" i="4"/>
  <c r="Q1993" i="4"/>
  <c r="Q1994" i="4"/>
  <c r="Q1995" i="4"/>
  <c r="Q1996" i="4"/>
  <c r="Q1997" i="4"/>
  <c r="Q1998" i="4"/>
  <c r="Q1999" i="4"/>
  <c r="Q2000" i="4"/>
  <c r="Q2001" i="4"/>
  <c r="Q2002" i="4"/>
  <c r="Q2003" i="4"/>
  <c r="Q2004" i="4"/>
  <c r="Q2005" i="4"/>
  <c r="Q2006" i="4"/>
  <c r="Q2007" i="4"/>
  <c r="Q2008" i="4"/>
  <c r="Q2009" i="4"/>
  <c r="Q2010" i="4"/>
  <c r="Q2011" i="4"/>
  <c r="Q2012" i="4"/>
  <c r="Q2013" i="4"/>
  <c r="Q2014" i="4"/>
  <c r="Q2015" i="4"/>
  <c r="Q2016" i="4"/>
  <c r="Q2017" i="4"/>
  <c r="Q2018" i="4"/>
  <c r="Q2019" i="4"/>
  <c r="Q2020" i="4"/>
  <c r="Q2021" i="4"/>
  <c r="Q2022" i="4"/>
  <c r="Q2023" i="4"/>
  <c r="Q2024" i="4"/>
  <c r="Q2025" i="4"/>
  <c r="Q2026" i="4"/>
  <c r="Q2027" i="4"/>
  <c r="Q2028" i="4"/>
  <c r="Q2029" i="4"/>
  <c r="Q2030" i="4"/>
  <c r="Q2031" i="4"/>
  <c r="Q2032" i="4"/>
  <c r="Q2033" i="4"/>
  <c r="Q2034" i="4"/>
  <c r="Q2035" i="4"/>
  <c r="Q2036" i="4"/>
  <c r="Q2037" i="4"/>
  <c r="Q2038" i="4"/>
  <c r="Q2039" i="4"/>
  <c r="Q2040" i="4"/>
  <c r="Q2041" i="4"/>
  <c r="Q2042" i="4"/>
  <c r="Q2043" i="4"/>
  <c r="Q2044" i="4"/>
  <c r="Q2045" i="4"/>
  <c r="Q2046" i="4"/>
  <c r="Q2047" i="4"/>
  <c r="Q2048" i="4"/>
  <c r="Q2049" i="4"/>
  <c r="Q2050" i="4"/>
  <c r="Q2051" i="4"/>
  <c r="Q2052" i="4"/>
  <c r="Q2053" i="4"/>
  <c r="Q2054" i="4"/>
  <c r="Q2055" i="4"/>
  <c r="Q2056" i="4"/>
  <c r="Q2057" i="4"/>
  <c r="Q2058" i="4"/>
  <c r="Q2059" i="4"/>
  <c r="Q2060" i="4"/>
  <c r="Q2061" i="4"/>
  <c r="Q2062" i="4"/>
  <c r="Q2063" i="4"/>
  <c r="Q2064" i="4"/>
  <c r="Q2065" i="4"/>
  <c r="Q2066" i="4"/>
  <c r="Q2067" i="4"/>
  <c r="Q2068" i="4"/>
  <c r="Q2069" i="4"/>
  <c r="Q2070" i="4"/>
  <c r="Q2071" i="4"/>
  <c r="Q2072" i="4"/>
  <c r="Q2073" i="4"/>
  <c r="Q2074" i="4"/>
  <c r="Q2075" i="4"/>
  <c r="Q2076" i="4"/>
  <c r="Q2077" i="4"/>
  <c r="Q2078" i="4"/>
  <c r="Q2079" i="4"/>
  <c r="Q2080" i="4"/>
  <c r="Q2081" i="4"/>
  <c r="Q2082" i="4"/>
  <c r="Q2083" i="4"/>
  <c r="Q2084" i="4"/>
  <c r="Q2085" i="4"/>
  <c r="Q2086" i="4"/>
  <c r="Q2087" i="4"/>
  <c r="Q2088" i="4"/>
  <c r="Q2089" i="4"/>
  <c r="Q2090" i="4"/>
  <c r="Q2091" i="4"/>
  <c r="Q2092" i="4"/>
  <c r="Q2093" i="4"/>
  <c r="Q2094" i="4"/>
  <c r="Q2095" i="4"/>
  <c r="Q2096" i="4"/>
  <c r="Q2097" i="4"/>
  <c r="Q2098" i="4"/>
  <c r="Q2099" i="4"/>
  <c r="Q2100" i="4"/>
  <c r="Q2101" i="4"/>
  <c r="Q2102" i="4"/>
  <c r="Q2103" i="4"/>
  <c r="Q2104" i="4"/>
  <c r="Q2105" i="4"/>
  <c r="Q2106" i="4"/>
  <c r="Q2107" i="4"/>
  <c r="Q2108" i="4"/>
  <c r="Q2109" i="4"/>
  <c r="Q2110" i="4"/>
  <c r="Q2111" i="4"/>
  <c r="Q2112" i="4"/>
  <c r="Q2113" i="4"/>
  <c r="Q2114" i="4"/>
  <c r="Q2115" i="4"/>
  <c r="Q2116" i="4"/>
  <c r="Q2117" i="4"/>
  <c r="Q2118" i="4"/>
  <c r="Q2119" i="4"/>
  <c r="Q2120" i="4"/>
  <c r="Q2121" i="4"/>
  <c r="Q2122" i="4"/>
  <c r="Q2123" i="4"/>
  <c r="Q2124" i="4"/>
  <c r="Q2125" i="4"/>
  <c r="Q2126" i="4"/>
  <c r="Q2127" i="4"/>
  <c r="Q2128" i="4"/>
  <c r="Q2129" i="4"/>
  <c r="Q2130" i="4"/>
  <c r="Q2131" i="4"/>
  <c r="Q2132" i="4"/>
  <c r="Q2133" i="4"/>
  <c r="Q2134" i="4"/>
  <c r="Q2135" i="4"/>
  <c r="Q2136" i="4"/>
  <c r="Q2137" i="4"/>
  <c r="Q2138" i="4"/>
  <c r="Q2139" i="4"/>
  <c r="Q2140" i="4"/>
  <c r="Q2141" i="4"/>
  <c r="Q2142" i="4"/>
  <c r="Q2143" i="4"/>
  <c r="Q2144" i="4"/>
  <c r="Q2145" i="4"/>
  <c r="Q2146" i="4"/>
  <c r="Q2147" i="4"/>
  <c r="Q2148" i="4"/>
  <c r="Q2149" i="4"/>
  <c r="Q2150" i="4"/>
  <c r="Q2151" i="4"/>
  <c r="Q2152" i="4"/>
  <c r="Q2153" i="4"/>
  <c r="Q2154" i="4"/>
  <c r="Q2155" i="4"/>
  <c r="Q2156" i="4"/>
  <c r="Q2157" i="4"/>
  <c r="Q2158" i="4"/>
  <c r="Q2159" i="4"/>
  <c r="Q2160" i="4"/>
  <c r="Q2161" i="4"/>
  <c r="Q2162" i="4"/>
  <c r="Q2163" i="4"/>
  <c r="Q2164" i="4"/>
  <c r="Q2165" i="4"/>
  <c r="Q2166" i="4"/>
  <c r="Q2167" i="4"/>
  <c r="Q2168" i="4"/>
  <c r="Q2169" i="4"/>
  <c r="Q2170" i="4"/>
  <c r="Q2171" i="4"/>
  <c r="Q2172" i="4"/>
  <c r="Q2173" i="4"/>
  <c r="Q2174" i="4"/>
  <c r="Q2175" i="4"/>
  <c r="Q2176" i="4"/>
  <c r="Q2177" i="4"/>
  <c r="Q2178" i="4"/>
  <c r="Q2179" i="4"/>
  <c r="Q2180" i="4"/>
  <c r="Q2181" i="4"/>
  <c r="Q2182" i="4"/>
  <c r="Q2183" i="4"/>
  <c r="Q2184" i="4"/>
  <c r="Q2185" i="4"/>
  <c r="Q2186" i="4"/>
  <c r="Q2187" i="4"/>
  <c r="Q2188" i="4"/>
  <c r="Q2189" i="4"/>
  <c r="Q2190" i="4"/>
  <c r="Q2191" i="4"/>
  <c r="Q2192" i="4"/>
  <c r="Q2193" i="4"/>
  <c r="Q2194" i="4"/>
  <c r="Q2195" i="4"/>
  <c r="Q2196" i="4"/>
  <c r="Q2197" i="4"/>
  <c r="Q2198" i="4"/>
  <c r="Q2199" i="4"/>
  <c r="Q2200" i="4"/>
  <c r="Q2201" i="4"/>
  <c r="Q2202" i="4"/>
  <c r="Q2203" i="4"/>
  <c r="Q2204" i="4"/>
  <c r="Q2205" i="4"/>
  <c r="Q2206" i="4"/>
  <c r="Q2207" i="4"/>
  <c r="Q2208" i="4"/>
  <c r="Q2209" i="4"/>
  <c r="Q2210" i="4"/>
  <c r="Q2211" i="4"/>
  <c r="Q2212" i="4"/>
  <c r="Q2213" i="4"/>
  <c r="Q2214" i="4"/>
  <c r="Q2215" i="4"/>
  <c r="Q2216" i="4"/>
  <c r="Q2217" i="4"/>
  <c r="Q2218" i="4"/>
  <c r="Q2219" i="4"/>
  <c r="Q2220" i="4"/>
  <c r="Q2221" i="4"/>
  <c r="Q2222" i="4"/>
  <c r="Q2223" i="4"/>
  <c r="Q2224" i="4"/>
  <c r="Q2225" i="4"/>
  <c r="Q2226" i="4"/>
  <c r="Q2227" i="4"/>
  <c r="Q2228" i="4"/>
  <c r="Q2229" i="4"/>
  <c r="Q2230" i="4"/>
  <c r="Q2231" i="4"/>
  <c r="Q2232" i="4"/>
  <c r="Q2233" i="4"/>
  <c r="Q2234" i="4"/>
  <c r="Q2235" i="4"/>
  <c r="Q2236" i="4"/>
  <c r="Q2237" i="4"/>
  <c r="Q2238" i="4"/>
  <c r="Q2239" i="4"/>
  <c r="Q2240" i="4"/>
  <c r="Q2241" i="4"/>
  <c r="Q2242" i="4"/>
  <c r="Q2243" i="4"/>
  <c r="Q2244" i="4"/>
  <c r="Q2245" i="4"/>
  <c r="Q2246" i="4"/>
  <c r="Q2247" i="4"/>
  <c r="Q2248" i="4"/>
  <c r="Q2249" i="4"/>
  <c r="Q2250" i="4"/>
  <c r="Q2251" i="4"/>
  <c r="Q2252" i="4"/>
  <c r="Q2253" i="4"/>
  <c r="Q2254" i="4"/>
  <c r="Q2255" i="4"/>
  <c r="Q2256" i="4"/>
  <c r="Q2257" i="4"/>
  <c r="Q2258" i="4"/>
  <c r="Q2259" i="4"/>
  <c r="Q2260" i="4"/>
  <c r="Q2261" i="4"/>
  <c r="Q2262" i="4"/>
  <c r="Q2263" i="4"/>
  <c r="Q2264" i="4"/>
  <c r="Q2265" i="4"/>
  <c r="Q2266" i="4"/>
  <c r="Q2267" i="4"/>
  <c r="Q2268" i="4"/>
  <c r="Q2269" i="4"/>
  <c r="Q2270" i="4"/>
  <c r="Q2271" i="4"/>
  <c r="Q2272" i="4"/>
  <c r="Q2273" i="4"/>
  <c r="Q2274" i="4"/>
  <c r="Q2275" i="4"/>
  <c r="Q2276" i="4"/>
  <c r="Q2277" i="4"/>
  <c r="Q2278" i="4"/>
  <c r="Q2279" i="4"/>
  <c r="Q2280" i="4"/>
  <c r="Q2281" i="4"/>
  <c r="Q2282" i="4"/>
  <c r="Q2283" i="4"/>
  <c r="Q2284" i="4"/>
  <c r="Q2285" i="4"/>
  <c r="Q2286" i="4"/>
  <c r="Q2287" i="4"/>
  <c r="Q2288" i="4"/>
  <c r="Q2289" i="4"/>
  <c r="Q2290" i="4"/>
  <c r="Q2291" i="4"/>
  <c r="Q2292" i="4"/>
  <c r="Q2293" i="4"/>
  <c r="Q2294" i="4"/>
  <c r="Q2295" i="4"/>
  <c r="Q2296" i="4"/>
  <c r="Q2297" i="4"/>
  <c r="Q2298" i="4"/>
  <c r="Q2299" i="4"/>
  <c r="Q2300" i="4"/>
  <c r="Q2301" i="4"/>
  <c r="Q2302" i="4"/>
  <c r="Q2303" i="4"/>
  <c r="Q2304" i="4"/>
  <c r="Q2305" i="4"/>
  <c r="Q2306" i="4"/>
  <c r="Q2307" i="4"/>
  <c r="Q2308" i="4"/>
  <c r="Q2309" i="4"/>
  <c r="Q2310" i="4"/>
  <c r="Q2311" i="4"/>
  <c r="Q2312" i="4"/>
  <c r="Q2313" i="4"/>
  <c r="Q2314" i="4"/>
  <c r="Q2315" i="4"/>
  <c r="Q2316" i="4"/>
  <c r="Q2317" i="4"/>
  <c r="Q2318" i="4"/>
  <c r="Q2319" i="4"/>
  <c r="Q2320" i="4"/>
  <c r="Q2321" i="4"/>
  <c r="Q2322" i="4"/>
  <c r="Q2323" i="4"/>
  <c r="Q2324" i="4"/>
  <c r="Q2325" i="4"/>
  <c r="Q2326" i="4"/>
  <c r="Q2327" i="4"/>
  <c r="Q2328" i="4"/>
  <c r="Q2329" i="4"/>
  <c r="Q2330" i="4"/>
  <c r="Q2331" i="4"/>
  <c r="Q2332" i="4"/>
  <c r="Q2333" i="4"/>
  <c r="Q2334" i="4"/>
  <c r="Q2335" i="4"/>
  <c r="Q2336" i="4"/>
  <c r="Q2337" i="4"/>
  <c r="Q2338" i="4"/>
  <c r="Q2339" i="4"/>
  <c r="Q2340" i="4"/>
  <c r="Q2341" i="4"/>
  <c r="Q2342" i="4"/>
  <c r="Q2343" i="4"/>
  <c r="Q2344" i="4"/>
  <c r="Q2345" i="4"/>
  <c r="Q2346" i="4"/>
  <c r="Q2347" i="4"/>
  <c r="Q2348" i="4"/>
  <c r="Q2349" i="4"/>
  <c r="Q2350" i="4"/>
  <c r="Q2351" i="4"/>
  <c r="Q2352" i="4"/>
  <c r="Q2353" i="4"/>
  <c r="Q2354" i="4"/>
  <c r="Q2355" i="4"/>
  <c r="Q2356" i="4"/>
  <c r="Q2357" i="4"/>
  <c r="Q2358" i="4"/>
  <c r="Q2359" i="4"/>
  <c r="Q2360" i="4"/>
  <c r="Q2361" i="4"/>
  <c r="Q2362" i="4"/>
  <c r="Q2363" i="4"/>
  <c r="Q2364" i="4"/>
  <c r="Q2365" i="4"/>
  <c r="Q2366" i="4"/>
  <c r="Q2367" i="4"/>
  <c r="Q2368" i="4"/>
  <c r="Q2369" i="4"/>
  <c r="Q2370" i="4"/>
  <c r="Q2371" i="4"/>
  <c r="Q2372" i="4"/>
  <c r="Q2373" i="4"/>
  <c r="Q2374" i="4"/>
  <c r="Q2375" i="4"/>
  <c r="Q2376" i="4"/>
  <c r="Q2377" i="4"/>
  <c r="Q2378" i="4"/>
  <c r="Q2379" i="4"/>
  <c r="Q2380" i="4"/>
  <c r="Q2381" i="4"/>
  <c r="Q2382" i="4"/>
  <c r="Q2383" i="4"/>
  <c r="Q2384" i="4"/>
  <c r="Q2385" i="4"/>
  <c r="Q2386" i="4"/>
  <c r="Q2387" i="4"/>
  <c r="Q2388" i="4"/>
  <c r="Q2389" i="4"/>
  <c r="Q2390" i="4"/>
  <c r="Q2391" i="4"/>
  <c r="Q2392" i="4"/>
  <c r="Q2393" i="4"/>
  <c r="Q2394" i="4"/>
  <c r="Q2395" i="4"/>
  <c r="Q2396" i="4"/>
  <c r="Q2397" i="4"/>
  <c r="Q2398" i="4"/>
  <c r="Q2399" i="4"/>
  <c r="Q2400" i="4"/>
  <c r="Q2401" i="4"/>
  <c r="Q2402" i="4"/>
  <c r="Q2403" i="4"/>
  <c r="Q2404" i="4"/>
  <c r="Q2405" i="4"/>
  <c r="Q2406" i="4"/>
  <c r="Q2407" i="4"/>
  <c r="Q2408" i="4"/>
  <c r="Q2409" i="4"/>
  <c r="Q2410" i="4"/>
  <c r="Q2411" i="4"/>
  <c r="Q2412" i="4"/>
  <c r="Q2413" i="4"/>
  <c r="Q2414" i="4"/>
  <c r="Q2415" i="4"/>
  <c r="Q2416" i="4"/>
  <c r="Q2417" i="4"/>
  <c r="Q2418" i="4"/>
  <c r="Q2419" i="4"/>
  <c r="Q2420" i="4"/>
  <c r="Q2421" i="4"/>
  <c r="Q2422" i="4"/>
  <c r="Q2423" i="4"/>
  <c r="Q2424" i="4"/>
  <c r="Q2425" i="4"/>
  <c r="Q2426" i="4"/>
  <c r="Q2427" i="4"/>
  <c r="Q2428" i="4"/>
  <c r="Q2429" i="4"/>
  <c r="Q2430" i="4"/>
  <c r="Q2431" i="4"/>
  <c r="Q2432" i="4"/>
  <c r="Q2433" i="4"/>
  <c r="Q2434" i="4"/>
  <c r="Q2435" i="4"/>
  <c r="Q2436" i="4"/>
  <c r="Q2437" i="4"/>
  <c r="Q2438" i="4"/>
  <c r="Q2439" i="4"/>
  <c r="Q2440" i="4"/>
  <c r="Q2441" i="4"/>
  <c r="Q2442" i="4"/>
  <c r="Q2443" i="4"/>
  <c r="Q2444" i="4"/>
  <c r="Q2445" i="4"/>
  <c r="Q2446" i="4"/>
  <c r="Q2447" i="4"/>
  <c r="Q2448" i="4"/>
  <c r="Q2449" i="4"/>
  <c r="Q2450" i="4"/>
  <c r="Q2451" i="4"/>
  <c r="Q2452" i="4"/>
  <c r="Q2453" i="4"/>
  <c r="Q2454" i="4"/>
  <c r="Q2455" i="4"/>
  <c r="Q2456" i="4"/>
  <c r="Q2457" i="4"/>
  <c r="Q2458" i="4"/>
  <c r="Q2459" i="4"/>
  <c r="Q2460" i="4"/>
  <c r="Q2461" i="4"/>
  <c r="Q2462" i="4"/>
  <c r="Q2463" i="4"/>
  <c r="Q2464" i="4"/>
  <c r="Q2465" i="4"/>
  <c r="Q2466" i="4"/>
  <c r="Q2467" i="4"/>
  <c r="Q2468" i="4"/>
  <c r="Q2469" i="4"/>
  <c r="Q2470" i="4"/>
  <c r="Q2471" i="4"/>
  <c r="Q2472" i="4"/>
  <c r="Q2473" i="4"/>
  <c r="Q2474" i="4"/>
  <c r="Q2475" i="4"/>
  <c r="Q2476" i="4"/>
  <c r="Q2477" i="4"/>
  <c r="Q2478" i="4"/>
  <c r="Q2479" i="4"/>
  <c r="Q2480" i="4"/>
  <c r="Q2481" i="4"/>
  <c r="Q2482" i="4"/>
  <c r="Q2483" i="4"/>
  <c r="Q2484" i="4"/>
  <c r="Q2485" i="4"/>
  <c r="Q2486" i="4"/>
  <c r="Q2487" i="4"/>
  <c r="Q2488" i="4"/>
  <c r="Q2489" i="4"/>
  <c r="Q2490" i="4"/>
  <c r="Q2491" i="4"/>
  <c r="Q2492" i="4"/>
  <c r="Q2493" i="4"/>
  <c r="Q2494" i="4"/>
  <c r="Q2495" i="4"/>
  <c r="Q2496" i="4"/>
  <c r="Q2497" i="4"/>
  <c r="Q2498" i="4"/>
  <c r="Q2499" i="4"/>
  <c r="Q2500" i="4"/>
  <c r="Q2501" i="4"/>
  <c r="Q2502" i="4"/>
  <c r="Q2503" i="4"/>
  <c r="Q2504" i="4"/>
  <c r="Q2505" i="4"/>
  <c r="Q2506" i="4"/>
  <c r="Q2507" i="4"/>
  <c r="Q2508" i="4"/>
  <c r="Q2509" i="4"/>
  <c r="Q2510" i="4"/>
  <c r="Q2511" i="4"/>
  <c r="Q2512" i="4"/>
  <c r="Q2513" i="4"/>
  <c r="Q2514" i="4"/>
  <c r="Q2515" i="4"/>
  <c r="Q2516" i="4"/>
  <c r="Q2517" i="4"/>
  <c r="Q2518" i="4"/>
  <c r="Q2519" i="4"/>
  <c r="Q2520" i="4"/>
  <c r="Q2521" i="4"/>
  <c r="Q2522" i="4"/>
  <c r="Q2523" i="4"/>
  <c r="Q2524" i="4"/>
  <c r="Q2525" i="4"/>
  <c r="Q2526" i="4"/>
  <c r="Q2527" i="4"/>
  <c r="Q2528" i="4"/>
  <c r="Q2529" i="4"/>
  <c r="Q2530" i="4"/>
  <c r="Q2531" i="4"/>
  <c r="Q2532" i="4"/>
  <c r="Q2533" i="4"/>
  <c r="Q2534" i="4"/>
  <c r="Q2535" i="4"/>
  <c r="Q2536" i="4"/>
  <c r="Q2537" i="4"/>
  <c r="Q2538" i="4"/>
  <c r="Q2539" i="4"/>
  <c r="Q2540" i="4"/>
  <c r="Q2541" i="4"/>
  <c r="Q2542" i="4"/>
  <c r="Q2543" i="4"/>
  <c r="Q2544" i="4"/>
  <c r="Q2545" i="4"/>
  <c r="Q2546" i="4"/>
  <c r="Q2547" i="4"/>
  <c r="Q2548" i="4"/>
  <c r="Q2549" i="4"/>
  <c r="Q2550" i="4"/>
  <c r="Q2551" i="4"/>
  <c r="Q2552" i="4"/>
  <c r="Q2553" i="4"/>
  <c r="Q2554" i="4"/>
  <c r="Q2555" i="4"/>
  <c r="Q2556" i="4"/>
  <c r="Q2557" i="4"/>
  <c r="Q2558" i="4"/>
  <c r="Q2559" i="4"/>
  <c r="Q2560" i="4"/>
  <c r="Q2561" i="4"/>
  <c r="Q2562" i="4"/>
  <c r="Q2563" i="4"/>
  <c r="Q2564" i="4"/>
  <c r="Q2565" i="4"/>
  <c r="Q2566" i="4"/>
  <c r="Q2567" i="4"/>
  <c r="Q2568" i="4"/>
  <c r="Q2569" i="4"/>
  <c r="Q2570" i="4"/>
  <c r="Q2571" i="4"/>
  <c r="Q2572" i="4"/>
  <c r="Q2573" i="4"/>
  <c r="Q2574" i="4"/>
  <c r="Q2575" i="4"/>
  <c r="Q2576" i="4"/>
  <c r="Q2577" i="4"/>
  <c r="Q2578" i="4"/>
  <c r="Q2579" i="4"/>
  <c r="Q2580" i="4"/>
  <c r="Q2581" i="4"/>
  <c r="Q2582" i="4"/>
  <c r="Q2583" i="4"/>
  <c r="Q2584" i="4"/>
  <c r="Q2585" i="4"/>
  <c r="Q2586" i="4"/>
  <c r="Q2587" i="4"/>
  <c r="Q2588" i="4"/>
  <c r="Q2589" i="4"/>
  <c r="Q2590" i="4"/>
  <c r="Q2591" i="4"/>
  <c r="Q2592" i="4"/>
  <c r="Q2593" i="4"/>
  <c r="Q2594" i="4"/>
  <c r="Q2595" i="4"/>
  <c r="Q2596" i="4"/>
  <c r="Q2597" i="4"/>
  <c r="Q2598" i="4"/>
  <c r="Q2599" i="4"/>
  <c r="Q2600" i="4"/>
  <c r="Q2601" i="4"/>
  <c r="Q2602" i="4"/>
  <c r="Q2603" i="4"/>
  <c r="Q2604" i="4"/>
  <c r="Q2605" i="4"/>
  <c r="Q2606" i="4"/>
  <c r="Q2607" i="4"/>
  <c r="Q2608" i="4"/>
  <c r="Q2609" i="4"/>
  <c r="Q2610" i="4"/>
  <c r="Q2611" i="4"/>
  <c r="Q2612" i="4"/>
  <c r="Q2613" i="4"/>
  <c r="Q2614" i="4"/>
  <c r="Q2615" i="4"/>
  <c r="Q2616" i="4"/>
  <c r="Q2617" i="4"/>
  <c r="Q2618" i="4"/>
  <c r="Q2619" i="4"/>
  <c r="Q2620" i="4"/>
  <c r="Q2621" i="4"/>
  <c r="Q2622" i="4"/>
  <c r="Q2623" i="4"/>
  <c r="Q2624" i="4"/>
  <c r="Q2625" i="4"/>
  <c r="Q2626" i="4"/>
  <c r="Q2627" i="4"/>
  <c r="Q2628" i="4"/>
  <c r="Q2629" i="4"/>
  <c r="Q2630" i="4"/>
  <c r="Q2631" i="4"/>
  <c r="Q2632" i="4"/>
  <c r="Q2633" i="4"/>
  <c r="Q2634" i="4"/>
  <c r="Q2635" i="4"/>
  <c r="Q2636" i="4"/>
  <c r="Q2637" i="4"/>
  <c r="Q2638" i="4"/>
  <c r="Q2639" i="4"/>
  <c r="Q2640" i="4"/>
  <c r="Q2641" i="4"/>
  <c r="Q2642" i="4"/>
  <c r="Q2643" i="4"/>
  <c r="Q2644" i="4"/>
  <c r="Q2645" i="4"/>
  <c r="Q2646" i="4"/>
  <c r="Q2647" i="4"/>
  <c r="Q2648" i="4"/>
  <c r="Q2649" i="4"/>
  <c r="Q2650" i="4"/>
  <c r="Q2651" i="4"/>
  <c r="Q2652" i="4"/>
  <c r="Q2653" i="4"/>
  <c r="Q2654" i="4"/>
  <c r="Q2655" i="4"/>
  <c r="Q2656" i="4"/>
  <c r="Q2657" i="4"/>
  <c r="Q2658" i="4"/>
  <c r="Q2659" i="4"/>
  <c r="Q2660" i="4"/>
  <c r="Q2661" i="4"/>
  <c r="Q2662" i="4"/>
  <c r="Q2663" i="4"/>
  <c r="Q2664" i="4"/>
  <c r="Q2665" i="4"/>
  <c r="Q2666" i="4"/>
  <c r="Q2667" i="4"/>
  <c r="Q2668" i="4"/>
  <c r="Q2669" i="4"/>
  <c r="Q2670" i="4"/>
  <c r="Q2671" i="4"/>
  <c r="Q2672" i="4"/>
  <c r="Q2673" i="4"/>
  <c r="Q2674" i="4"/>
  <c r="Q2675" i="4"/>
  <c r="Q2676" i="4"/>
  <c r="Q2677" i="4"/>
  <c r="Q2678" i="4"/>
  <c r="Q2679" i="4"/>
  <c r="Q2680" i="4"/>
  <c r="Q2681" i="4"/>
  <c r="Q2682" i="4"/>
  <c r="Q2683" i="4"/>
  <c r="Q2684" i="4"/>
  <c r="Q2685" i="4"/>
  <c r="Q2686" i="4"/>
  <c r="Q2687" i="4"/>
  <c r="Q2688" i="4"/>
  <c r="Q2689" i="4"/>
  <c r="Q2690" i="4"/>
  <c r="Q2691" i="4"/>
  <c r="Q2692" i="4"/>
  <c r="Q2693" i="4"/>
  <c r="Q2694" i="4"/>
  <c r="Q2695" i="4"/>
  <c r="Q2696" i="4"/>
  <c r="Q2697" i="4"/>
  <c r="Q2698" i="4"/>
  <c r="Q2699" i="4"/>
  <c r="Q2700" i="4"/>
  <c r="Q2701" i="4"/>
  <c r="Q2702" i="4"/>
  <c r="Q2703" i="4"/>
  <c r="Q2704" i="4"/>
  <c r="Q2705" i="4"/>
  <c r="Q2706" i="4"/>
  <c r="Q2707" i="4"/>
  <c r="Q2708" i="4"/>
  <c r="Q2709" i="4"/>
  <c r="Q2710" i="4"/>
  <c r="Q2711" i="4"/>
  <c r="Q2712" i="4"/>
  <c r="Q2713" i="4"/>
  <c r="Q2714" i="4"/>
  <c r="Q2715" i="4"/>
  <c r="Q2716" i="4"/>
  <c r="Q2717" i="4"/>
  <c r="Q2718" i="4"/>
  <c r="Q2719" i="4"/>
  <c r="Q2720" i="4"/>
  <c r="Q2721" i="4"/>
  <c r="Q2722" i="4"/>
  <c r="Q2723" i="4"/>
  <c r="Q2724" i="4"/>
  <c r="Q2725" i="4"/>
  <c r="Q2726" i="4"/>
  <c r="Q2727" i="4"/>
  <c r="Q2728" i="4"/>
  <c r="Q2729" i="4"/>
  <c r="Q2730" i="4"/>
  <c r="Q2731" i="4"/>
  <c r="Q2732" i="4"/>
  <c r="Q2733" i="4"/>
  <c r="Q2734" i="4"/>
  <c r="Q2735" i="4"/>
  <c r="Q2736" i="4"/>
  <c r="Q2737" i="4"/>
  <c r="Q2738" i="4"/>
  <c r="Q2739" i="4"/>
  <c r="Q2740" i="4"/>
  <c r="Q2741" i="4"/>
  <c r="Q2742" i="4"/>
  <c r="Q2743" i="4"/>
  <c r="Q2744" i="4"/>
  <c r="Q2745" i="4"/>
  <c r="Q2746" i="4"/>
  <c r="Q2747" i="4"/>
  <c r="Q2748" i="4"/>
  <c r="Q2749" i="4"/>
  <c r="Q2750" i="4"/>
  <c r="Q2751" i="4"/>
  <c r="Q2752" i="4"/>
  <c r="Q2753" i="4"/>
  <c r="Q2754" i="4"/>
  <c r="Q2755" i="4"/>
  <c r="Q2756" i="4"/>
  <c r="Q2757" i="4"/>
  <c r="Q2758" i="4"/>
  <c r="Q2759" i="4"/>
  <c r="Q2760" i="4"/>
  <c r="Q2761" i="4"/>
  <c r="Q2762" i="4"/>
  <c r="Q2763" i="4"/>
  <c r="Q2764" i="4"/>
  <c r="Q2765" i="4"/>
  <c r="Q2766" i="4"/>
  <c r="Q2767" i="4"/>
  <c r="Q2768" i="4"/>
  <c r="Q2769" i="4"/>
  <c r="Q2770" i="4"/>
  <c r="Q2771" i="4"/>
  <c r="Q2772" i="4"/>
  <c r="Q2773" i="4"/>
  <c r="Q2774" i="4"/>
  <c r="Q2775" i="4"/>
  <c r="Q2776" i="4"/>
  <c r="Q2777" i="4"/>
  <c r="Q2778" i="4"/>
  <c r="Q2779" i="4"/>
  <c r="Q2780" i="4"/>
  <c r="Q2781" i="4"/>
  <c r="Q2782" i="4"/>
  <c r="Q2783" i="4"/>
  <c r="Q2784" i="4"/>
  <c r="Q2785" i="4"/>
  <c r="Q2786" i="4"/>
  <c r="Q2787" i="4"/>
  <c r="Q2788" i="4"/>
  <c r="Q2789" i="4"/>
  <c r="Q2790" i="4"/>
  <c r="Q2791" i="4"/>
  <c r="Q2792" i="4"/>
  <c r="Q2793" i="4"/>
  <c r="Q2794" i="4"/>
  <c r="Q2795" i="4"/>
  <c r="Q2796" i="4"/>
  <c r="Q2797" i="4"/>
  <c r="Q2798" i="4"/>
  <c r="Q2799" i="4"/>
  <c r="Q2800" i="4"/>
  <c r="Q2801" i="4"/>
  <c r="Q2802" i="4"/>
  <c r="Q2803" i="4"/>
  <c r="Q2804" i="4"/>
  <c r="Q2805" i="4"/>
  <c r="Q2806" i="4"/>
  <c r="Q2807" i="4"/>
  <c r="Q2808" i="4"/>
  <c r="Q2809" i="4"/>
  <c r="Q2810" i="4"/>
  <c r="Q2811" i="4"/>
  <c r="Q2812" i="4"/>
  <c r="Q2813" i="4"/>
  <c r="Q2814" i="4"/>
  <c r="Q2815" i="4"/>
  <c r="Q2816" i="4"/>
  <c r="Q2817" i="4"/>
  <c r="Q2818" i="4"/>
  <c r="Q2819" i="4"/>
  <c r="Q2820" i="4"/>
  <c r="Q2821" i="4"/>
  <c r="Q2822" i="4"/>
  <c r="Q2823" i="4"/>
  <c r="Q2824" i="4"/>
  <c r="Q2825" i="4"/>
  <c r="Q2826" i="4"/>
  <c r="Q2827" i="4"/>
  <c r="Q2828" i="4"/>
  <c r="Q2829" i="4"/>
  <c r="Q2830" i="4"/>
  <c r="Q2831" i="4"/>
  <c r="Q2832" i="4"/>
  <c r="Q2833" i="4"/>
  <c r="Q2834" i="4"/>
  <c r="Q2835" i="4"/>
  <c r="Q2836" i="4"/>
  <c r="Q2837" i="4"/>
  <c r="Q2838" i="4"/>
  <c r="Q2839" i="4"/>
  <c r="Q2840" i="4"/>
  <c r="Q2841" i="4"/>
  <c r="Q2842" i="4"/>
  <c r="Q2843" i="4"/>
  <c r="Q2844" i="4"/>
  <c r="Q2845" i="4"/>
  <c r="Q2846" i="4"/>
  <c r="Q2847" i="4"/>
  <c r="Q2848" i="4"/>
  <c r="Q2849" i="4"/>
  <c r="Q2850" i="4"/>
  <c r="Q2851" i="4"/>
  <c r="Q2852" i="4"/>
  <c r="Q2853" i="4"/>
  <c r="Q2854" i="4"/>
  <c r="Q2855" i="4"/>
  <c r="Q2856" i="4"/>
  <c r="Q2857" i="4"/>
  <c r="Q2858" i="4"/>
  <c r="Q2859" i="4"/>
  <c r="Q2860" i="4"/>
  <c r="Q2861" i="4"/>
  <c r="Q2862" i="4"/>
  <c r="Q2863" i="4"/>
  <c r="Q2864" i="4"/>
  <c r="Q2865" i="4"/>
  <c r="Q2866" i="4"/>
  <c r="Q2867" i="4"/>
  <c r="Q2868" i="4"/>
  <c r="Q2869" i="4"/>
  <c r="Q2870" i="4"/>
  <c r="Q2871" i="4"/>
  <c r="Q2872" i="4"/>
  <c r="Q2873" i="4"/>
  <c r="Q2874" i="4"/>
  <c r="Q2875" i="4"/>
  <c r="Q2876" i="4"/>
  <c r="Q2877" i="4"/>
  <c r="Q2878" i="4"/>
  <c r="Q2879" i="4"/>
  <c r="Q2880" i="4"/>
  <c r="Q2881" i="4"/>
  <c r="Q2882" i="4"/>
  <c r="Q2883" i="4"/>
  <c r="Q2884" i="4"/>
  <c r="Q2885" i="4"/>
  <c r="Q2886" i="4"/>
  <c r="Q2887" i="4"/>
  <c r="Q2888" i="4"/>
  <c r="Q2889" i="4"/>
  <c r="Q2890" i="4"/>
  <c r="Q2891" i="4"/>
  <c r="Q2892" i="4"/>
  <c r="Q2893" i="4"/>
  <c r="Q2894" i="4"/>
  <c r="Q2895" i="4"/>
  <c r="Q2896" i="4"/>
  <c r="Q2897" i="4"/>
  <c r="Q2898" i="4"/>
  <c r="Q2899" i="4"/>
  <c r="Q2900" i="4"/>
  <c r="Q2901" i="4"/>
  <c r="Q2902" i="4"/>
  <c r="Q2903" i="4"/>
  <c r="Q2904" i="4"/>
  <c r="Q2905" i="4"/>
  <c r="Q2906" i="4"/>
  <c r="Q2907" i="4"/>
  <c r="Q2908" i="4"/>
  <c r="Q2909" i="4"/>
  <c r="Q2910" i="4"/>
  <c r="Q2911" i="4"/>
  <c r="Q2912" i="4"/>
  <c r="Q2913" i="4"/>
  <c r="Q2914" i="4"/>
  <c r="Q2915" i="4"/>
  <c r="Q2916" i="4"/>
  <c r="Q2917" i="4"/>
  <c r="Q2918" i="4"/>
  <c r="Q2919" i="4"/>
  <c r="Q2920" i="4"/>
  <c r="Q2921" i="4"/>
  <c r="Q2922" i="4"/>
  <c r="Q2923" i="4"/>
  <c r="Q2924" i="4"/>
  <c r="Q2925" i="4"/>
  <c r="Q2926" i="4"/>
  <c r="Q2927" i="4"/>
  <c r="Q2928" i="4"/>
  <c r="Q2929" i="4"/>
  <c r="Q2930" i="4"/>
  <c r="Q2931" i="4"/>
  <c r="Q2932" i="4"/>
  <c r="Q2933" i="4"/>
  <c r="Q2934" i="4"/>
  <c r="Q2935" i="4"/>
  <c r="Q2936" i="4"/>
  <c r="Q2937" i="4"/>
  <c r="Q2938" i="4"/>
  <c r="Q2939" i="4"/>
  <c r="Q2940" i="4"/>
  <c r="Q2941" i="4"/>
  <c r="Q2942" i="4"/>
  <c r="Q2943" i="4"/>
  <c r="Q2944" i="4"/>
  <c r="Q2945" i="4"/>
  <c r="Q2946" i="4"/>
  <c r="Q2947" i="4"/>
  <c r="Q2948" i="4"/>
  <c r="Q2949" i="4"/>
  <c r="Q2950" i="4"/>
  <c r="Q2951" i="4"/>
  <c r="Q2952" i="4"/>
  <c r="Q2953" i="4"/>
  <c r="Q2954" i="4"/>
  <c r="Q2955" i="4"/>
  <c r="Q2956" i="4"/>
  <c r="Q2957" i="4"/>
  <c r="Q2958" i="4"/>
  <c r="Q2959" i="4"/>
  <c r="Q2960" i="4"/>
  <c r="Q2961" i="4"/>
  <c r="Q2962" i="4"/>
  <c r="Q2963" i="4"/>
  <c r="Q2964" i="4"/>
  <c r="Q2965" i="4"/>
  <c r="Q2966" i="4"/>
  <c r="Q2967" i="4"/>
  <c r="Q2968" i="4"/>
  <c r="Q2969" i="4"/>
  <c r="Q2970" i="4"/>
  <c r="Q2971" i="4"/>
  <c r="Q2972" i="4"/>
  <c r="Q2973" i="4"/>
  <c r="Q2974" i="4"/>
  <c r="Q2975" i="4"/>
  <c r="Q2976" i="4"/>
  <c r="Q2977" i="4"/>
  <c r="Q2978" i="4"/>
  <c r="Q2979" i="4"/>
  <c r="Q2980" i="4"/>
  <c r="Q2981" i="4"/>
  <c r="Q2982" i="4"/>
  <c r="Q2983" i="4"/>
  <c r="Q2984" i="4"/>
  <c r="Q2985" i="4"/>
  <c r="Q2986" i="4"/>
  <c r="Q2987" i="4"/>
  <c r="Q2988" i="4"/>
  <c r="Q2989" i="4"/>
  <c r="Q2990" i="4"/>
  <c r="Q2991" i="4"/>
  <c r="Q2992" i="4"/>
  <c r="Q2993" i="4"/>
  <c r="Q2994" i="4"/>
  <c r="Q2995" i="4"/>
  <c r="Q2996" i="4"/>
  <c r="Q2997" i="4"/>
  <c r="Q2998" i="4"/>
  <c r="Q2999" i="4"/>
  <c r="Q3000" i="4"/>
  <c r="Q3001" i="4"/>
  <c r="Q3002" i="4"/>
  <c r="Q3003" i="4"/>
  <c r="Q3004" i="4"/>
  <c r="Q3005" i="4"/>
  <c r="Q3006" i="4"/>
  <c r="Q3007" i="4"/>
  <c r="Q3008" i="4"/>
  <c r="Q3009" i="4"/>
  <c r="Q3010" i="4"/>
  <c r="Q3011" i="4"/>
  <c r="Q3012" i="4"/>
  <c r="Q3013" i="4"/>
  <c r="Q3014" i="4"/>
  <c r="Q3015" i="4"/>
  <c r="Q3016" i="4"/>
  <c r="Q3017" i="4"/>
  <c r="Q3018" i="4"/>
  <c r="Q3019" i="4"/>
  <c r="Q3020" i="4"/>
  <c r="Q3021" i="4"/>
  <c r="Q3022" i="4"/>
  <c r="Q3023" i="4"/>
  <c r="Q3024" i="4"/>
  <c r="Q3025" i="4"/>
  <c r="Q3026" i="4"/>
  <c r="Q3027" i="4"/>
  <c r="Q3028" i="4"/>
  <c r="Q3029" i="4"/>
  <c r="Q3030" i="4"/>
  <c r="Q3031" i="4"/>
  <c r="Q3032" i="4"/>
  <c r="Q3033" i="4"/>
  <c r="Q3034" i="4"/>
  <c r="Q3035" i="4"/>
  <c r="Q3036" i="4"/>
  <c r="Q3037" i="4"/>
  <c r="Q3038" i="4"/>
  <c r="Q3039" i="4"/>
  <c r="Q3040" i="4"/>
  <c r="Q3041" i="4"/>
  <c r="Q3042" i="4"/>
  <c r="Q3043" i="4"/>
  <c r="Q3044" i="4"/>
  <c r="Q3045" i="4"/>
  <c r="Q3046" i="4"/>
  <c r="Q3047" i="4"/>
  <c r="Q3048" i="4"/>
  <c r="Q3049" i="4"/>
  <c r="Q3050" i="4"/>
  <c r="Q3051" i="4"/>
  <c r="Q3052" i="4"/>
  <c r="Q3053" i="4"/>
  <c r="Q3054" i="4"/>
  <c r="Q3055" i="4"/>
  <c r="Q3056" i="4"/>
  <c r="Q3057" i="4"/>
  <c r="Q3058" i="4"/>
  <c r="Q3059" i="4"/>
  <c r="Q3060" i="4"/>
  <c r="Q3061" i="4"/>
  <c r="Q3062" i="4"/>
  <c r="Q3063" i="4"/>
  <c r="Q3064" i="4"/>
  <c r="Q3065" i="4"/>
  <c r="Q3066" i="4"/>
  <c r="Q3067" i="4"/>
  <c r="Q3068" i="4"/>
  <c r="Q3069" i="4"/>
  <c r="Q3070" i="4"/>
  <c r="Q3071" i="4"/>
  <c r="Q3072" i="4"/>
  <c r="Q3073" i="4"/>
  <c r="Q3074" i="4"/>
  <c r="Q3075" i="4"/>
  <c r="Q3076" i="4"/>
  <c r="Q3077" i="4"/>
  <c r="Q3078" i="4"/>
  <c r="Q3079" i="4"/>
  <c r="Q3080" i="4"/>
  <c r="Q3081" i="4"/>
  <c r="Q3082" i="4"/>
  <c r="Q3083" i="4"/>
  <c r="Q3084" i="4"/>
  <c r="Q3085" i="4"/>
  <c r="Q3086" i="4"/>
  <c r="Q3087" i="4"/>
  <c r="Q3088" i="4"/>
  <c r="Q3089" i="4"/>
  <c r="Q3090" i="4"/>
  <c r="Q3091" i="4"/>
  <c r="Q3092" i="4"/>
  <c r="Q3093" i="4"/>
  <c r="Q3094" i="4"/>
  <c r="Q3095" i="4"/>
  <c r="Q3096" i="4"/>
  <c r="Q3097" i="4"/>
  <c r="Q3098" i="4"/>
  <c r="Q3099" i="4"/>
  <c r="Q3100" i="4"/>
  <c r="Q3101" i="4"/>
  <c r="Q3102" i="4"/>
  <c r="Q3103" i="4"/>
  <c r="Q3104" i="4"/>
  <c r="Q3105" i="4"/>
  <c r="Q3106" i="4"/>
  <c r="Q3107" i="4"/>
  <c r="Q3108" i="4"/>
  <c r="Q3109" i="4"/>
  <c r="Q3110" i="4"/>
  <c r="Q3111" i="4"/>
  <c r="Q3112" i="4"/>
  <c r="Q3113" i="4"/>
  <c r="Q3114" i="4"/>
  <c r="Q3115" i="4"/>
  <c r="Q3116" i="4"/>
  <c r="Q3117" i="4"/>
  <c r="Q3118" i="4"/>
  <c r="Q3119" i="4"/>
  <c r="Q3120" i="4"/>
  <c r="Q3121" i="4"/>
  <c r="Q3122" i="4"/>
  <c r="Q3123" i="4"/>
  <c r="Q3124" i="4"/>
  <c r="Q3125" i="4"/>
  <c r="Q3126" i="4"/>
  <c r="Q3127" i="4"/>
  <c r="Q3128" i="4"/>
  <c r="Q3129" i="4"/>
  <c r="Q3130" i="4"/>
  <c r="Q3131" i="4"/>
  <c r="Q3132" i="4"/>
  <c r="Q3133" i="4"/>
  <c r="Q3134" i="4"/>
  <c r="Q3135" i="4"/>
  <c r="Q3136" i="4"/>
  <c r="Q3137" i="4"/>
  <c r="Q3138" i="4"/>
  <c r="Q3139" i="4"/>
  <c r="Q3140" i="4"/>
  <c r="Q3141" i="4"/>
  <c r="Q3142" i="4"/>
  <c r="Q3143" i="4"/>
  <c r="Q3144" i="4"/>
  <c r="Q3145" i="4"/>
  <c r="Q3146" i="4"/>
  <c r="Q3147" i="4"/>
  <c r="Q3148" i="4"/>
  <c r="Q3149" i="4"/>
  <c r="Q3150" i="4"/>
  <c r="Q3151" i="4"/>
  <c r="Q3152" i="4"/>
  <c r="Q3153" i="4"/>
  <c r="Q3154" i="4"/>
  <c r="Q3155" i="4"/>
  <c r="Q3156" i="4"/>
  <c r="Q3157" i="4"/>
  <c r="Q3158" i="4"/>
  <c r="Q3159" i="4"/>
  <c r="Q3160" i="4"/>
  <c r="Q3161" i="4"/>
  <c r="Q3162" i="4"/>
  <c r="Q3163" i="4"/>
  <c r="Q3164" i="4"/>
  <c r="Q3165" i="4"/>
  <c r="Q3166" i="4"/>
  <c r="Q3167" i="4"/>
  <c r="Q3168" i="4"/>
  <c r="Q3169" i="4"/>
  <c r="Q3170" i="4"/>
  <c r="Q3171" i="4"/>
  <c r="Q3172" i="4"/>
  <c r="Q3173" i="4"/>
  <c r="Q3174" i="4"/>
  <c r="Q3175" i="4"/>
  <c r="Q3176" i="4"/>
  <c r="Q3177" i="4"/>
  <c r="Q3178" i="4"/>
  <c r="Q3179" i="4"/>
  <c r="Q3180" i="4"/>
  <c r="Q3181" i="4"/>
  <c r="Q3182" i="4"/>
  <c r="Q3183" i="4"/>
  <c r="Q3184" i="4"/>
  <c r="Q3185" i="4"/>
  <c r="Q3186" i="4"/>
  <c r="Q3187" i="4"/>
  <c r="Q3188" i="4"/>
  <c r="Q3189" i="4"/>
  <c r="Q3190" i="4"/>
  <c r="Q3191" i="4"/>
  <c r="Q3192" i="4"/>
  <c r="Q3193" i="4"/>
  <c r="Q3194" i="4"/>
  <c r="Q3195" i="4"/>
  <c r="Q3196" i="4"/>
  <c r="Q3197" i="4"/>
  <c r="Q3198" i="4"/>
  <c r="Q3199" i="4"/>
  <c r="Q3200" i="4"/>
  <c r="Q3201" i="4"/>
  <c r="Q3202" i="4"/>
  <c r="Q3203" i="4"/>
  <c r="Q3204" i="4"/>
  <c r="Q3205" i="4"/>
  <c r="Q3206" i="4"/>
  <c r="Q3207" i="4"/>
  <c r="Q3208" i="4"/>
  <c r="Q3209" i="4"/>
  <c r="Q3210" i="4"/>
  <c r="Q3211" i="4"/>
  <c r="Q3212" i="4"/>
  <c r="Q3213" i="4"/>
  <c r="Q3214" i="4"/>
  <c r="Q3215" i="4"/>
  <c r="Q3216" i="4"/>
  <c r="Q3217" i="4"/>
  <c r="Q3218" i="4"/>
  <c r="Q3219" i="4"/>
  <c r="Q3220" i="4"/>
  <c r="Q3221" i="4"/>
  <c r="Q3222" i="4"/>
  <c r="Q3223" i="4"/>
  <c r="Q3224" i="4"/>
  <c r="Q3225" i="4"/>
  <c r="Q3226" i="4"/>
  <c r="Q3227" i="4"/>
  <c r="Q3228" i="4"/>
  <c r="Q3229" i="4"/>
  <c r="Q3230" i="4"/>
  <c r="Q3231" i="4"/>
  <c r="Q3232" i="4"/>
  <c r="Q3233" i="4"/>
  <c r="Q3234" i="4"/>
  <c r="Q3235" i="4"/>
  <c r="Q3236" i="4"/>
  <c r="Q3237" i="4"/>
  <c r="Q3238" i="4"/>
  <c r="Q3239" i="4"/>
  <c r="Q3240" i="4"/>
  <c r="Q3241" i="4"/>
  <c r="Q3242" i="4"/>
  <c r="Q3243" i="4"/>
  <c r="Q3244" i="4"/>
  <c r="Q3245" i="4"/>
  <c r="Q3246" i="4"/>
  <c r="Q3247" i="4"/>
  <c r="Q3248" i="4"/>
  <c r="Q3249" i="4"/>
  <c r="Q3250" i="4"/>
  <c r="Q3251" i="4"/>
  <c r="Q3252" i="4"/>
  <c r="Q3253" i="4"/>
  <c r="Q3254" i="4"/>
  <c r="Q3255" i="4"/>
  <c r="Q3256" i="4"/>
  <c r="Q3257" i="4"/>
  <c r="Q3258" i="4"/>
  <c r="Q3259" i="4"/>
  <c r="Q3260" i="4"/>
  <c r="Q3261" i="4"/>
  <c r="Q3262" i="4"/>
  <c r="Q3263" i="4"/>
  <c r="Q3264" i="4"/>
  <c r="Q3265" i="4"/>
  <c r="Q3266" i="4"/>
  <c r="Q3267" i="4"/>
  <c r="Q3268" i="4"/>
  <c r="Q3269" i="4"/>
  <c r="Q3270" i="4"/>
  <c r="Q3271" i="4"/>
  <c r="Q3272" i="4"/>
  <c r="Q3273" i="4"/>
  <c r="Q3274" i="4"/>
  <c r="Q3275" i="4"/>
  <c r="Q3276" i="4"/>
  <c r="Q3277" i="4"/>
  <c r="Q3278" i="4"/>
  <c r="Q3279" i="4"/>
  <c r="Q3280" i="4"/>
  <c r="Q3281" i="4"/>
  <c r="Q3282" i="4"/>
  <c r="Q3283" i="4"/>
  <c r="Q3284" i="4"/>
  <c r="Q3285" i="4"/>
  <c r="Q3286" i="4"/>
  <c r="Q3287" i="4"/>
  <c r="Q3288" i="4"/>
  <c r="Q3289" i="4"/>
  <c r="Q3290" i="4"/>
  <c r="Q3291" i="4"/>
  <c r="Q3292" i="4"/>
  <c r="Q3293" i="4"/>
  <c r="Q3294" i="4"/>
  <c r="Q3295" i="4"/>
  <c r="Q3296" i="4"/>
  <c r="Q3297" i="4"/>
  <c r="Q3298" i="4"/>
  <c r="Q3299" i="4"/>
  <c r="Q3300" i="4"/>
  <c r="Q3301" i="4"/>
  <c r="Q3302" i="4"/>
  <c r="Q3303" i="4"/>
  <c r="Q3304" i="4"/>
  <c r="Q3305" i="4"/>
  <c r="Q3306" i="4"/>
  <c r="Q3307" i="4"/>
  <c r="Q3308" i="4"/>
  <c r="Q3309" i="4"/>
  <c r="Q3310" i="4"/>
  <c r="Q3311" i="4"/>
  <c r="Q3312" i="4"/>
  <c r="Q3313" i="4"/>
  <c r="Q3314" i="4"/>
  <c r="Q3315" i="4"/>
  <c r="Q3316" i="4"/>
  <c r="Q3317" i="4"/>
  <c r="Q3318" i="4"/>
  <c r="Q3319" i="4"/>
  <c r="Q3320" i="4"/>
  <c r="Q3321" i="4"/>
  <c r="Q3322" i="4"/>
  <c r="Q3323" i="4"/>
  <c r="Q3324" i="4"/>
  <c r="Q3325" i="4"/>
  <c r="Q3326" i="4"/>
  <c r="Q3327" i="4"/>
  <c r="Q3328" i="4"/>
  <c r="Q3329" i="4"/>
  <c r="Q3330" i="4"/>
  <c r="Q3331" i="4"/>
  <c r="Q3332" i="4"/>
  <c r="Q3333" i="4"/>
  <c r="Q3334" i="4"/>
  <c r="Q3335" i="4"/>
  <c r="Q3336" i="4"/>
  <c r="Q3337" i="4"/>
  <c r="Q3338" i="4"/>
  <c r="Q3339" i="4"/>
  <c r="Q3340" i="4"/>
  <c r="Q3341" i="4"/>
  <c r="Q3342" i="4"/>
  <c r="Q3343" i="4"/>
  <c r="Q3344" i="4"/>
  <c r="Q3345" i="4"/>
  <c r="Q3346" i="4"/>
  <c r="Q3347" i="4"/>
  <c r="Q3348" i="4"/>
  <c r="Q3349" i="4"/>
  <c r="Q3350" i="4"/>
  <c r="Q3351" i="4"/>
  <c r="Q3352" i="4"/>
  <c r="Q3353" i="4"/>
  <c r="Q3354" i="4"/>
  <c r="Q3355" i="4"/>
  <c r="Q3356" i="4"/>
  <c r="Q3357" i="4"/>
  <c r="Q3358" i="4"/>
  <c r="Q3359" i="4"/>
  <c r="Q3360" i="4"/>
  <c r="Q3361" i="4"/>
  <c r="Q3362" i="4"/>
  <c r="Q3363" i="4"/>
  <c r="Q3364" i="4"/>
  <c r="Q3365" i="4"/>
  <c r="Q3366" i="4"/>
  <c r="Q3367" i="4"/>
  <c r="Q3368" i="4"/>
  <c r="Q3369" i="4"/>
  <c r="Q3370" i="4"/>
  <c r="Q3371" i="4"/>
  <c r="Q3372" i="4"/>
  <c r="Q3373" i="4"/>
  <c r="Q3374" i="4"/>
  <c r="Q3375" i="4"/>
  <c r="Q3376" i="4"/>
  <c r="Q3377" i="4"/>
  <c r="Q3378" i="4"/>
  <c r="Q3379" i="4"/>
  <c r="Q3380" i="4"/>
  <c r="Q3381" i="4"/>
  <c r="Q3382" i="4"/>
  <c r="Q3383" i="4"/>
  <c r="Q3384" i="4"/>
  <c r="Q3385" i="4"/>
  <c r="Q3386" i="4"/>
  <c r="Q3387" i="4"/>
  <c r="Q3388" i="4"/>
  <c r="Q3389" i="4"/>
  <c r="Q3390" i="4"/>
  <c r="Q3391" i="4"/>
  <c r="Q3392" i="4"/>
  <c r="Q3393" i="4"/>
  <c r="Q3394" i="4"/>
  <c r="Q3395" i="4"/>
  <c r="Q3396" i="4"/>
  <c r="Q3397" i="4"/>
  <c r="Q3398" i="4"/>
  <c r="Q3399" i="4"/>
  <c r="Q3400" i="4"/>
  <c r="Q3401" i="4"/>
  <c r="Q3402" i="4"/>
  <c r="Q3403" i="4"/>
  <c r="Q3404" i="4"/>
  <c r="Q3405" i="4"/>
  <c r="Q3406" i="4"/>
  <c r="Q3407" i="4"/>
  <c r="Q3408" i="4"/>
  <c r="Q3409" i="4"/>
  <c r="Q3410" i="4"/>
  <c r="Q3411" i="4"/>
  <c r="Q3412" i="4"/>
  <c r="Q3413" i="4"/>
  <c r="Q3414" i="4"/>
  <c r="Q3415" i="4"/>
  <c r="Q3416" i="4"/>
  <c r="Q3417" i="4"/>
  <c r="Q3418" i="4"/>
  <c r="Q3419" i="4"/>
  <c r="Q3420" i="4"/>
  <c r="Q3421" i="4"/>
  <c r="Q3422" i="4"/>
  <c r="Q3423" i="4"/>
  <c r="Q3424" i="4"/>
  <c r="Q3425" i="4"/>
  <c r="Q3426" i="4"/>
  <c r="Q3427" i="4"/>
  <c r="Q3428" i="4"/>
  <c r="Q3429" i="4"/>
  <c r="Q3430" i="4"/>
  <c r="Q3431" i="4"/>
  <c r="Q3432" i="4"/>
  <c r="Q3433" i="4"/>
  <c r="Q3434" i="4"/>
  <c r="Q3435" i="4"/>
  <c r="Q3436" i="4"/>
  <c r="Q3437" i="4"/>
  <c r="Q3438" i="4"/>
  <c r="Q3439" i="4"/>
  <c r="Q3440" i="4"/>
  <c r="Q3441" i="4"/>
  <c r="Q3442" i="4"/>
  <c r="Q3443" i="4"/>
  <c r="Q3444" i="4"/>
  <c r="Q3445" i="4"/>
  <c r="Q3446" i="4"/>
  <c r="Q3447" i="4"/>
  <c r="Q3448" i="4"/>
  <c r="Q3449" i="4"/>
  <c r="Q3450" i="4"/>
  <c r="Q3451" i="4"/>
  <c r="Q3452" i="4"/>
  <c r="Q3453" i="4"/>
  <c r="Q3454" i="4"/>
  <c r="Q3455" i="4"/>
  <c r="Q3456" i="4"/>
  <c r="Q3457" i="4"/>
  <c r="Q3458" i="4"/>
  <c r="Q3459" i="4"/>
  <c r="Q3460" i="4"/>
  <c r="Q3461" i="4"/>
  <c r="Q3462" i="4"/>
  <c r="Q3463" i="4"/>
  <c r="Q3464" i="4"/>
  <c r="Q3465" i="4"/>
  <c r="Q3466" i="4"/>
  <c r="Q3467" i="4"/>
  <c r="Q3468" i="4"/>
  <c r="Q3469" i="4"/>
  <c r="Q3470" i="4"/>
  <c r="Q3471" i="4"/>
  <c r="Q3472" i="4"/>
  <c r="Q3473" i="4"/>
  <c r="Q3474" i="4"/>
  <c r="Q3475" i="4"/>
  <c r="Q3476" i="4"/>
  <c r="Q3477" i="4"/>
  <c r="Q3478" i="4"/>
  <c r="Q3479" i="4"/>
  <c r="Q3480" i="4"/>
  <c r="Q3481" i="4"/>
  <c r="Q3482" i="4"/>
  <c r="Q3483" i="4"/>
  <c r="Q3484" i="4"/>
  <c r="Q3485" i="4"/>
  <c r="Q3486" i="4"/>
  <c r="Q3487" i="4"/>
  <c r="Q3488" i="4"/>
  <c r="Q3489" i="4"/>
  <c r="Q3490" i="4"/>
  <c r="Q3491" i="4"/>
  <c r="Q3492" i="4"/>
  <c r="Q3493" i="4"/>
  <c r="Q3494" i="4"/>
  <c r="Q3495" i="4"/>
  <c r="Q3496" i="4"/>
  <c r="Q3497" i="4"/>
  <c r="Q3498" i="4"/>
  <c r="Q3499" i="4"/>
  <c r="Q3500" i="4"/>
  <c r="Q3501" i="4"/>
  <c r="Q3502" i="4"/>
  <c r="Q3503" i="4"/>
  <c r="Q3504" i="4"/>
  <c r="Q3505" i="4"/>
  <c r="Q3506" i="4"/>
  <c r="Q3507" i="4"/>
  <c r="Q3508" i="4"/>
  <c r="Q3509" i="4"/>
  <c r="Q3510" i="4"/>
  <c r="Q3511" i="4"/>
  <c r="Q3512" i="4"/>
  <c r="Q3513" i="4"/>
  <c r="Q3514" i="4"/>
  <c r="Q3515" i="4"/>
  <c r="Q3516" i="4"/>
  <c r="Q3517" i="4"/>
  <c r="Q3518" i="4"/>
  <c r="Q3519" i="4"/>
  <c r="Q3520" i="4"/>
  <c r="Q3521" i="4"/>
  <c r="Q3522" i="4"/>
  <c r="Q3523" i="4"/>
  <c r="Q3524" i="4"/>
  <c r="Q3525" i="4"/>
  <c r="Q3526" i="4"/>
  <c r="Q3527" i="4"/>
  <c r="Q3528" i="4"/>
  <c r="Q3529" i="4"/>
  <c r="Q3530" i="4"/>
  <c r="Q3531" i="4"/>
  <c r="Q3532" i="4"/>
  <c r="Q3533" i="4"/>
  <c r="Q3534" i="4"/>
  <c r="Q3535" i="4"/>
  <c r="Q3536" i="4"/>
  <c r="Q3537" i="4"/>
  <c r="Q3538" i="4"/>
  <c r="Q3539" i="4"/>
  <c r="Q3540" i="4"/>
  <c r="Q3541" i="4"/>
  <c r="Q3542" i="4"/>
  <c r="Q3543" i="4"/>
  <c r="Q3544" i="4"/>
  <c r="Q3545" i="4"/>
  <c r="Q3546" i="4"/>
  <c r="Q3547" i="4"/>
  <c r="Q3548" i="4"/>
  <c r="Q3549" i="4"/>
  <c r="Q3550" i="4"/>
  <c r="Q3551" i="4"/>
  <c r="Q3552" i="4"/>
  <c r="Q3553" i="4"/>
  <c r="Q3554" i="4"/>
  <c r="Q3555" i="4"/>
  <c r="Q3556" i="4"/>
  <c r="Q3557" i="4"/>
  <c r="Q3558" i="4"/>
  <c r="Q3559" i="4"/>
  <c r="Q3560" i="4"/>
  <c r="Q3561" i="4"/>
  <c r="Q3562" i="4"/>
  <c r="Q3563" i="4"/>
  <c r="Q3564" i="4"/>
  <c r="Q3565" i="4"/>
  <c r="Q3566" i="4"/>
  <c r="Q3567" i="4"/>
  <c r="Q3568" i="4"/>
  <c r="Q3569" i="4"/>
  <c r="Q3570" i="4"/>
  <c r="Q3571" i="4"/>
  <c r="Q3572" i="4"/>
  <c r="Q3573" i="4"/>
  <c r="Q3574" i="4"/>
  <c r="Q3575" i="4"/>
  <c r="Q3576" i="4"/>
  <c r="Q3577" i="4"/>
  <c r="Q3578" i="4"/>
  <c r="Q3579" i="4"/>
  <c r="Q3580" i="4"/>
  <c r="Q3581" i="4"/>
  <c r="Q3582" i="4"/>
  <c r="Q3583" i="4"/>
  <c r="Q3584" i="4"/>
  <c r="Q3585" i="4"/>
  <c r="Q3586" i="4"/>
  <c r="Q3587" i="4"/>
  <c r="Q3588" i="4"/>
  <c r="Q3589" i="4"/>
  <c r="Q3590" i="4"/>
  <c r="Q3591" i="4"/>
  <c r="Q3592" i="4"/>
  <c r="Q3593" i="4"/>
  <c r="Q3594" i="4"/>
  <c r="Q3595" i="4"/>
  <c r="Q3596" i="4"/>
  <c r="Q3597" i="4"/>
  <c r="Q3598" i="4"/>
  <c r="Q3599" i="4"/>
  <c r="Q3600" i="4"/>
  <c r="Q3601" i="4"/>
  <c r="Q3602" i="4"/>
  <c r="Q3603" i="4"/>
  <c r="Q3604" i="4"/>
  <c r="Q3605" i="4"/>
  <c r="Q3606" i="4"/>
  <c r="Q3607" i="4"/>
  <c r="Q3608" i="4"/>
  <c r="Q3609" i="4"/>
  <c r="Q3610" i="4"/>
  <c r="Q3611" i="4"/>
  <c r="Q3612" i="4"/>
  <c r="Q3613" i="4"/>
  <c r="Q3614" i="4"/>
  <c r="Q3615" i="4"/>
  <c r="Q3616" i="4"/>
  <c r="Q3617" i="4"/>
  <c r="Q3618" i="4"/>
  <c r="Q3619" i="4"/>
  <c r="Q3620" i="4"/>
  <c r="Q3621" i="4"/>
  <c r="Q3622" i="4"/>
  <c r="Q3623" i="4"/>
  <c r="Q3624" i="4"/>
  <c r="Q3625" i="4"/>
  <c r="Q3626" i="4"/>
  <c r="Q3627" i="4"/>
  <c r="Q3628" i="4"/>
  <c r="Q3629" i="4"/>
  <c r="Q3630" i="4"/>
  <c r="Q3631" i="4"/>
  <c r="Q3632" i="4"/>
  <c r="Q3633" i="4"/>
  <c r="Q3634" i="4"/>
  <c r="Q3635" i="4"/>
  <c r="Q3636" i="4"/>
  <c r="Q3637" i="4"/>
  <c r="Q3638" i="4"/>
  <c r="Q3639" i="4"/>
  <c r="Q3640" i="4"/>
  <c r="Q3641" i="4"/>
  <c r="Q3642" i="4"/>
  <c r="Q3643" i="4"/>
  <c r="Q3644" i="4"/>
  <c r="Q3645" i="4"/>
  <c r="Q3646" i="4"/>
  <c r="Q3647" i="4"/>
  <c r="Q3648" i="4"/>
  <c r="Q3649" i="4"/>
  <c r="Q3650" i="4"/>
  <c r="Q3651" i="4"/>
  <c r="Q3652" i="4"/>
  <c r="Q3653" i="4"/>
  <c r="Q3654" i="4"/>
  <c r="Q3655" i="4"/>
  <c r="Q3656" i="4"/>
  <c r="Q3657" i="4"/>
  <c r="Q3658" i="4"/>
  <c r="Q3659" i="4"/>
  <c r="Q3660" i="4"/>
  <c r="Q3661" i="4"/>
  <c r="Q3662" i="4"/>
  <c r="Q3663" i="4"/>
  <c r="Q3664" i="4"/>
  <c r="Q3665" i="4"/>
  <c r="Q3666" i="4"/>
  <c r="Q3667" i="4"/>
  <c r="Q3668" i="4"/>
  <c r="Q3669" i="4"/>
  <c r="Q3670" i="4"/>
  <c r="Q3671" i="4"/>
  <c r="Q3672" i="4"/>
  <c r="Q3673" i="4"/>
  <c r="Q3674" i="4"/>
  <c r="Q3675" i="4"/>
  <c r="Q3676" i="4"/>
  <c r="Q3677" i="4"/>
  <c r="Q3678" i="4"/>
  <c r="Q3679" i="4"/>
  <c r="Q3680" i="4"/>
  <c r="Q3681" i="4"/>
  <c r="Q3682" i="4"/>
  <c r="Q3683" i="4"/>
  <c r="Q3684" i="4"/>
  <c r="Q3685" i="4"/>
  <c r="Q3686" i="4"/>
  <c r="Q3687" i="4"/>
  <c r="Q3688" i="4"/>
  <c r="Q3689" i="4"/>
  <c r="Q3690" i="4"/>
  <c r="Q3691" i="4"/>
  <c r="Q3692" i="4"/>
  <c r="Q3693" i="4"/>
  <c r="Q3694" i="4"/>
  <c r="Q3695" i="4"/>
  <c r="Q3696" i="4"/>
  <c r="Q3697" i="4"/>
  <c r="Q3698" i="4"/>
  <c r="Q3699" i="4"/>
  <c r="Q3700" i="4"/>
  <c r="Q3701" i="4"/>
  <c r="Q3702" i="4"/>
  <c r="Q3703" i="4"/>
  <c r="Q3704" i="4"/>
  <c r="Q3705" i="4"/>
  <c r="Q3706" i="4"/>
  <c r="Q3707" i="4"/>
  <c r="Q3708" i="4"/>
  <c r="Q3709" i="4"/>
  <c r="Q3710" i="4"/>
  <c r="Q3711" i="4"/>
  <c r="Q3712" i="4"/>
  <c r="Q3713" i="4"/>
  <c r="Q3714" i="4"/>
  <c r="Q3715" i="4"/>
  <c r="Q3716" i="4"/>
  <c r="Q3717" i="4"/>
  <c r="Q3718" i="4"/>
  <c r="Q3719" i="4"/>
  <c r="Q3720" i="4"/>
  <c r="Q3721" i="4"/>
  <c r="Q3722" i="4"/>
  <c r="Q3723" i="4"/>
  <c r="Q3724" i="4"/>
  <c r="Q3725" i="4"/>
  <c r="Q3726" i="4"/>
  <c r="Q3727" i="4"/>
  <c r="Q3728" i="4"/>
  <c r="Q3729" i="4"/>
  <c r="Q3730" i="4"/>
  <c r="Q3731" i="4"/>
  <c r="Q3732" i="4"/>
  <c r="Q3733" i="4"/>
  <c r="Q3734" i="4"/>
  <c r="Q3735" i="4"/>
  <c r="Q3736" i="4"/>
  <c r="Q3737" i="4"/>
  <c r="Q3738" i="4"/>
  <c r="Q3739" i="4"/>
  <c r="Q3740" i="4"/>
  <c r="Q3741" i="4"/>
  <c r="Q3742" i="4"/>
  <c r="Q3743" i="4"/>
  <c r="Q3744" i="4"/>
  <c r="Q3745" i="4"/>
  <c r="Q3746" i="4"/>
  <c r="Q3747" i="4"/>
  <c r="Q3748" i="4"/>
  <c r="Q3749" i="4"/>
  <c r="Q3750" i="4"/>
  <c r="Q3751" i="4"/>
  <c r="Q3752" i="4"/>
  <c r="Q3753" i="4"/>
  <c r="Q3754" i="4"/>
  <c r="Q3755" i="4"/>
  <c r="Q3756" i="4"/>
  <c r="Q3757" i="4"/>
  <c r="Q3758" i="4"/>
  <c r="Q3759" i="4"/>
  <c r="Q3760" i="4"/>
  <c r="Q3761" i="4"/>
  <c r="Q3762" i="4"/>
  <c r="Q3763" i="4"/>
  <c r="Q3764" i="4"/>
  <c r="Q3765" i="4"/>
  <c r="Q3766" i="4"/>
  <c r="Q3767" i="4"/>
  <c r="Q3768" i="4"/>
  <c r="Q3769" i="4"/>
  <c r="Q3770" i="4"/>
  <c r="Q3771" i="4"/>
  <c r="Q3772" i="4"/>
  <c r="Q3773" i="4"/>
  <c r="Q3774" i="4"/>
  <c r="Q3775" i="4"/>
  <c r="Q3776" i="4"/>
  <c r="Q3777" i="4"/>
  <c r="Q3778" i="4"/>
  <c r="Q3779" i="4"/>
  <c r="Q3780" i="4"/>
  <c r="Q3781" i="4"/>
  <c r="Q3782" i="4"/>
  <c r="Q3783" i="4"/>
  <c r="Q3784" i="4"/>
  <c r="Q3785" i="4"/>
  <c r="Q3786" i="4"/>
  <c r="Q3787" i="4"/>
  <c r="Q3788" i="4"/>
  <c r="Q3789" i="4"/>
  <c r="Q3790" i="4"/>
  <c r="Q3791" i="4"/>
  <c r="Q3792" i="4"/>
  <c r="Q3793" i="4"/>
  <c r="Q3794" i="4"/>
  <c r="Q3795" i="4"/>
  <c r="Q3796" i="4"/>
  <c r="Q3797" i="4"/>
  <c r="Q3798" i="4"/>
  <c r="Q3799" i="4"/>
  <c r="Q3800" i="4"/>
  <c r="Q3801" i="4"/>
  <c r="Q3802" i="4"/>
  <c r="Q3803" i="4"/>
  <c r="Q3804" i="4"/>
  <c r="Q3805" i="4"/>
  <c r="Q3806" i="4"/>
  <c r="Q3807" i="4"/>
  <c r="Q3808" i="4"/>
  <c r="Q3809" i="4"/>
  <c r="Q3810" i="4"/>
  <c r="Q3811" i="4"/>
  <c r="Q3812" i="4"/>
  <c r="Q3813" i="4"/>
  <c r="Q3814" i="4"/>
  <c r="Q3815" i="4"/>
  <c r="Q3816" i="4"/>
  <c r="Q3817" i="4"/>
  <c r="Q3818" i="4"/>
  <c r="Q3819" i="4"/>
  <c r="Q3820" i="4"/>
  <c r="Q3821" i="4"/>
  <c r="Q3822" i="4"/>
  <c r="Q3823" i="4"/>
  <c r="Q3824" i="4"/>
  <c r="Q3825" i="4"/>
  <c r="Q3826" i="4"/>
  <c r="Q3827" i="4"/>
  <c r="Q3828" i="4"/>
  <c r="Q3829" i="4"/>
  <c r="Q3830" i="4"/>
  <c r="Q3831" i="4"/>
  <c r="Q3832" i="4"/>
  <c r="Q3833" i="4"/>
  <c r="Q3834" i="4"/>
  <c r="Q3835" i="4"/>
  <c r="Q3836" i="4"/>
  <c r="Q3837" i="4"/>
  <c r="Q3838" i="4"/>
  <c r="Q3839" i="4"/>
  <c r="Q3840" i="4"/>
  <c r="Q3841" i="4"/>
  <c r="Q3842" i="4"/>
  <c r="Q3843" i="4"/>
  <c r="Q3844" i="4"/>
  <c r="Q3845" i="4"/>
  <c r="Q3846" i="4"/>
  <c r="Q3847" i="4"/>
  <c r="Q3848" i="4"/>
  <c r="Q3849" i="4"/>
  <c r="Q3850" i="4"/>
  <c r="Q3851" i="4"/>
  <c r="Q3852" i="4"/>
  <c r="Q3853" i="4"/>
  <c r="Q3854" i="4"/>
  <c r="Q3855" i="4"/>
  <c r="Q3856" i="4"/>
  <c r="Q3857" i="4"/>
  <c r="Q3858" i="4"/>
  <c r="Q3859" i="4"/>
  <c r="Q3860" i="4"/>
  <c r="Q3861" i="4"/>
  <c r="Q3862" i="4"/>
  <c r="Q3863" i="4"/>
  <c r="Q3864" i="4"/>
  <c r="Q3865" i="4"/>
  <c r="Q3866" i="4"/>
  <c r="Q3867" i="4"/>
  <c r="Q3868" i="4"/>
  <c r="Q3869" i="4"/>
  <c r="Q3870" i="4"/>
  <c r="Q3871" i="4"/>
  <c r="Q3872" i="4"/>
  <c r="Q3873" i="4"/>
  <c r="Q3874" i="4"/>
  <c r="Q3875" i="4"/>
  <c r="Q3876" i="4"/>
  <c r="Q3877" i="4"/>
  <c r="Q3878" i="4"/>
  <c r="Q3879" i="4"/>
  <c r="Q3880" i="4"/>
  <c r="Q3881" i="4"/>
  <c r="Q3882" i="4"/>
  <c r="Q3883" i="4"/>
  <c r="Q3884" i="4"/>
  <c r="Q3885" i="4"/>
  <c r="Q3886" i="4"/>
  <c r="Q3887" i="4"/>
  <c r="Q3888" i="4"/>
  <c r="Q3889" i="4"/>
  <c r="Q3890" i="4"/>
  <c r="Q3891" i="4"/>
  <c r="Q3892" i="4"/>
  <c r="Q3893" i="4"/>
  <c r="Q3894" i="4"/>
  <c r="Q3895" i="4"/>
  <c r="Q3896" i="4"/>
  <c r="Q3897" i="4"/>
  <c r="Q3898" i="4"/>
  <c r="Q3899" i="4"/>
  <c r="Q3900" i="4"/>
  <c r="Q3901" i="4"/>
  <c r="Q3902" i="4"/>
  <c r="Q3903" i="4"/>
  <c r="Q3904" i="4"/>
  <c r="Q3905" i="4"/>
  <c r="Q3906" i="4"/>
  <c r="Q3907" i="4"/>
  <c r="Q3908" i="4"/>
  <c r="Q3909" i="4"/>
  <c r="Q3910" i="4"/>
  <c r="Q3911" i="4"/>
  <c r="Q3912" i="4"/>
  <c r="Q3913" i="4"/>
  <c r="Q3914" i="4"/>
  <c r="Q3915" i="4"/>
  <c r="Q3916" i="4"/>
  <c r="Q3917" i="4"/>
  <c r="Q3918" i="4"/>
  <c r="Q3919" i="4"/>
  <c r="Q3920" i="4"/>
  <c r="Q3921" i="4"/>
  <c r="Q3922" i="4"/>
  <c r="Q3923" i="4"/>
  <c r="Q3924" i="4"/>
  <c r="Q3925" i="4"/>
  <c r="Q3926" i="4"/>
  <c r="Q3927" i="4"/>
  <c r="Q3928" i="4"/>
  <c r="Q3929" i="4"/>
  <c r="Q3930" i="4"/>
  <c r="Q3931" i="4"/>
  <c r="Q3932" i="4"/>
  <c r="Q3933" i="4"/>
  <c r="Q3934" i="4"/>
  <c r="Q3935" i="4"/>
  <c r="Q3936" i="4"/>
  <c r="Q3937" i="4"/>
  <c r="Q3938" i="4"/>
  <c r="Q3939" i="4"/>
  <c r="Q3940" i="4"/>
  <c r="Q3941" i="4"/>
  <c r="Q3942" i="4"/>
  <c r="Q3943" i="4"/>
  <c r="Q3944" i="4"/>
  <c r="Q3945" i="4"/>
  <c r="Q3946" i="4"/>
  <c r="Q3947" i="4"/>
  <c r="Q3948" i="4"/>
  <c r="Q3949" i="4"/>
  <c r="Q3950" i="4"/>
  <c r="Q3951" i="4"/>
  <c r="Q3952" i="4"/>
  <c r="Q3953" i="4"/>
  <c r="Q3954" i="4"/>
  <c r="Q3955" i="4"/>
  <c r="Q3956" i="4"/>
  <c r="Q3957" i="4"/>
  <c r="Q3958" i="4"/>
  <c r="Q3959" i="4"/>
  <c r="Q3960" i="4"/>
  <c r="Q3961" i="4"/>
  <c r="Q3962" i="4"/>
  <c r="Q3963" i="4"/>
  <c r="Q3964" i="4"/>
  <c r="Q3965" i="4"/>
  <c r="Q3966" i="4"/>
  <c r="Q3967" i="4"/>
  <c r="Q3968" i="4"/>
  <c r="Q3969" i="4"/>
  <c r="Q3970" i="4"/>
  <c r="Q3971" i="4"/>
  <c r="Q3972" i="4"/>
  <c r="Q3973" i="4"/>
  <c r="Q3974" i="4"/>
  <c r="Q3975" i="4"/>
  <c r="Q3976" i="4"/>
  <c r="Q3977" i="4"/>
  <c r="Q3978" i="4"/>
  <c r="Q3979" i="4"/>
  <c r="Q3980" i="4"/>
  <c r="Q3981" i="4"/>
  <c r="Q3982" i="4"/>
  <c r="Q3983" i="4"/>
  <c r="Q3984" i="4"/>
  <c r="Q3985" i="4"/>
  <c r="Q3986" i="4"/>
  <c r="Q3987" i="4"/>
  <c r="Q3988" i="4"/>
  <c r="Q3989" i="4"/>
  <c r="Q3990" i="4"/>
  <c r="Q3991" i="4"/>
  <c r="Q3992" i="4"/>
  <c r="Q3993" i="4"/>
  <c r="Q3994" i="4"/>
  <c r="Q3995" i="4"/>
  <c r="Q3996" i="4"/>
  <c r="Q3997" i="4"/>
  <c r="Q3998" i="4"/>
  <c r="Q3999" i="4"/>
  <c r="Q4000" i="4"/>
  <c r="Q4001" i="4"/>
  <c r="Q4002" i="4"/>
  <c r="Q4003" i="4"/>
  <c r="Q4004" i="4"/>
  <c r="Q4005" i="4"/>
  <c r="Q4006" i="4"/>
  <c r="Q4007" i="4"/>
  <c r="Q4008" i="4"/>
  <c r="Q4009" i="4"/>
  <c r="Q4010" i="4"/>
  <c r="Q4011" i="4"/>
  <c r="Q4012" i="4"/>
  <c r="Q4013" i="4"/>
  <c r="Q4014" i="4"/>
  <c r="Q4015" i="4"/>
  <c r="Q4016" i="4"/>
  <c r="Q4017" i="4"/>
  <c r="Q4018" i="4"/>
  <c r="Q4019" i="4"/>
  <c r="Q4020" i="4"/>
  <c r="Q4021" i="4"/>
  <c r="Q4022" i="4"/>
  <c r="Q4023" i="4"/>
  <c r="Q4024" i="4"/>
  <c r="Q4025" i="4"/>
  <c r="Q4026" i="4"/>
  <c r="Q4027" i="4"/>
  <c r="Q4028" i="4"/>
  <c r="Q4029" i="4"/>
  <c r="Q4030" i="4"/>
  <c r="Q4031" i="4"/>
  <c r="Q4032" i="4"/>
  <c r="Q4033" i="4"/>
  <c r="Q4034" i="4"/>
  <c r="Q4035" i="4"/>
  <c r="Q4036" i="4"/>
  <c r="Q4037" i="4"/>
  <c r="Q4038" i="4"/>
  <c r="Q4039" i="4"/>
  <c r="Q4040" i="4"/>
  <c r="Q4041" i="4"/>
  <c r="Q4042" i="4"/>
  <c r="Q4043" i="4"/>
  <c r="Q4044" i="4"/>
  <c r="Q4045" i="4"/>
  <c r="Q4046" i="4"/>
  <c r="Q4047" i="4"/>
  <c r="Q4048" i="4"/>
  <c r="Q4049" i="4"/>
  <c r="Q4050" i="4"/>
  <c r="Q4051" i="4"/>
  <c r="Q4052" i="4"/>
  <c r="Q4053" i="4"/>
  <c r="Q4054" i="4"/>
  <c r="Q4055" i="4"/>
  <c r="Q4056" i="4"/>
  <c r="Q4057" i="4"/>
  <c r="Q4058" i="4"/>
  <c r="Q4059" i="4"/>
  <c r="Q4060" i="4"/>
  <c r="Q4061" i="4"/>
  <c r="Q4062" i="4"/>
  <c r="Q4063" i="4"/>
  <c r="Q4064" i="4"/>
  <c r="Q4065" i="4"/>
  <c r="Q4066" i="4"/>
  <c r="Q4067" i="4"/>
  <c r="Q4068" i="4"/>
  <c r="Q4069" i="4"/>
  <c r="Q4070" i="4"/>
  <c r="Q4071" i="4"/>
  <c r="Q4072" i="4"/>
  <c r="Q4073" i="4"/>
  <c r="Q4074" i="4"/>
  <c r="Q4075" i="4"/>
  <c r="Q4076" i="4"/>
  <c r="Q4077" i="4"/>
  <c r="Q4078" i="4"/>
  <c r="Q4079" i="4"/>
  <c r="Q4080" i="4"/>
  <c r="Q4081" i="4"/>
  <c r="Q4082" i="4"/>
  <c r="Q4083" i="4"/>
  <c r="Q4084" i="4"/>
  <c r="Q4085" i="4"/>
  <c r="Q4086" i="4"/>
  <c r="Q4087" i="4"/>
  <c r="Q4088" i="4"/>
  <c r="Q4089" i="4"/>
  <c r="Q4090" i="4"/>
  <c r="Q4091" i="4"/>
  <c r="Q4092" i="4"/>
  <c r="Q4093" i="4"/>
  <c r="Q4094" i="4"/>
  <c r="Q4095" i="4"/>
  <c r="Q4096" i="4"/>
  <c r="Q4097" i="4"/>
  <c r="Q4098" i="4"/>
  <c r="Q4099" i="4"/>
  <c r="Q4100" i="4"/>
  <c r="Q4101" i="4"/>
  <c r="Q4102" i="4"/>
  <c r="Q4103" i="4"/>
  <c r="Q4104" i="4"/>
  <c r="Q4105" i="4"/>
  <c r="Q4106" i="4"/>
  <c r="Q4107" i="4"/>
  <c r="Q4108" i="4"/>
  <c r="Q4109" i="4"/>
  <c r="Q4110" i="4"/>
  <c r="Q4111" i="4"/>
  <c r="Q4112" i="4"/>
  <c r="Q4113" i="4"/>
  <c r="Q4114" i="4"/>
  <c r="Q4115" i="4"/>
  <c r="Q4116" i="4"/>
  <c r="Q4117" i="4"/>
  <c r="Q4118" i="4"/>
  <c r="Q4119" i="4"/>
  <c r="Q4120" i="4"/>
  <c r="Q4121" i="4"/>
  <c r="Q4122" i="4"/>
  <c r="Q4123" i="4"/>
  <c r="Q4124" i="4"/>
  <c r="Q4125" i="4"/>
  <c r="Q4126" i="4"/>
  <c r="Q4127" i="4"/>
  <c r="Q4128" i="4"/>
  <c r="Q4129" i="4"/>
  <c r="Q4130" i="4"/>
  <c r="Q4131" i="4"/>
  <c r="Q4132" i="4"/>
  <c r="Q4133" i="4"/>
  <c r="Q4134" i="4"/>
  <c r="Q4135" i="4"/>
  <c r="Q4136" i="4"/>
  <c r="Q4137" i="4"/>
  <c r="Q4138" i="4"/>
  <c r="Q4139" i="4"/>
  <c r="Q4140" i="4"/>
  <c r="Q4141" i="4"/>
  <c r="Q4142" i="4"/>
  <c r="Q4143" i="4"/>
  <c r="Q4144" i="4"/>
  <c r="Q4145" i="4"/>
  <c r="Q4146" i="4"/>
  <c r="Q4147" i="4"/>
  <c r="Q4148" i="4"/>
  <c r="Q4149" i="4"/>
  <c r="Q4150" i="4"/>
  <c r="Q4151" i="4"/>
  <c r="Q4152" i="4"/>
  <c r="Q4153" i="4"/>
  <c r="Q4154" i="4"/>
  <c r="Q4155" i="4"/>
  <c r="Q4156" i="4"/>
  <c r="Q4157" i="4"/>
  <c r="Q4158" i="4"/>
  <c r="Q4159" i="4"/>
  <c r="Q4160" i="4"/>
  <c r="Q4161" i="4"/>
  <c r="Q4162" i="4"/>
  <c r="Q4163" i="4"/>
  <c r="Q4164" i="4"/>
  <c r="Q4165" i="4"/>
  <c r="Q4166" i="4"/>
  <c r="Q4167" i="4"/>
  <c r="Q4168" i="4"/>
  <c r="Q4169" i="4"/>
  <c r="Q4170" i="4"/>
  <c r="Q4171" i="4"/>
  <c r="Q4172" i="4"/>
  <c r="Q4173" i="4"/>
  <c r="Q4174" i="4"/>
  <c r="Q4175" i="4"/>
  <c r="Q4176" i="4"/>
  <c r="Q4177" i="4"/>
  <c r="Q4178" i="4"/>
  <c r="Q4179" i="4"/>
  <c r="Q4180" i="4"/>
  <c r="Q4181" i="4"/>
  <c r="Q4182" i="4"/>
  <c r="Q4183" i="4"/>
  <c r="Q4184" i="4"/>
  <c r="Q4185" i="4"/>
  <c r="Q4186" i="4"/>
  <c r="Q4187" i="4"/>
  <c r="Q4188" i="4"/>
  <c r="Q4189" i="4"/>
  <c r="Q4190" i="4"/>
  <c r="Q4191" i="4"/>
  <c r="Q4192" i="4"/>
  <c r="Q4193" i="4"/>
  <c r="Q4194" i="4"/>
  <c r="Q4195" i="4"/>
  <c r="Q4196" i="4"/>
  <c r="Q4197" i="4"/>
  <c r="Q4198" i="4"/>
  <c r="Q4199" i="4"/>
  <c r="Q4200" i="4"/>
  <c r="Q4201" i="4"/>
  <c r="Q4202" i="4"/>
  <c r="Q4203" i="4"/>
  <c r="Q4204" i="4"/>
  <c r="Q4205" i="4"/>
  <c r="Q4206" i="4"/>
  <c r="Q4207" i="4"/>
  <c r="Q4208" i="4"/>
  <c r="Q4209" i="4"/>
  <c r="Q4210" i="4"/>
  <c r="Q4211" i="4"/>
  <c r="Q4212" i="4"/>
  <c r="Q4213" i="4"/>
  <c r="Q4214" i="4"/>
  <c r="Q4215" i="4"/>
  <c r="Q4216" i="4"/>
  <c r="Q4217" i="4"/>
  <c r="Q4218" i="4"/>
  <c r="Q4219" i="4"/>
  <c r="Q4220" i="4"/>
  <c r="Q4221" i="4"/>
  <c r="Q4222" i="4"/>
  <c r="Q4223" i="4"/>
  <c r="Q4224" i="4"/>
  <c r="Q4225" i="4"/>
  <c r="Q4226" i="4"/>
  <c r="Q4227" i="4"/>
  <c r="Q4228" i="4"/>
  <c r="Q4229" i="4"/>
  <c r="Q4230" i="4"/>
  <c r="Q4231" i="4"/>
  <c r="Q4232" i="4"/>
  <c r="Q4233" i="4"/>
  <c r="Q4234" i="4"/>
  <c r="Q4235" i="4"/>
  <c r="Q4236" i="4"/>
  <c r="Q4237" i="4"/>
  <c r="Q4238" i="4"/>
  <c r="Q4239" i="4"/>
  <c r="Q4240" i="4"/>
  <c r="Q4241" i="4"/>
  <c r="Q4242" i="4"/>
  <c r="Q4243" i="4"/>
  <c r="Q4244" i="4"/>
  <c r="Q4245" i="4"/>
  <c r="Q4246" i="4"/>
  <c r="Q4247" i="4"/>
  <c r="Q4248" i="4"/>
  <c r="Q4249" i="4"/>
  <c r="Q4250" i="4"/>
  <c r="Q4251" i="4"/>
  <c r="Q4252" i="4"/>
  <c r="Q4253" i="4"/>
  <c r="Q4254" i="4"/>
  <c r="Q4255" i="4"/>
  <c r="Q4256" i="4"/>
  <c r="Q4257" i="4"/>
  <c r="Q4258" i="4"/>
  <c r="Q4259" i="4"/>
  <c r="Q4260" i="4"/>
  <c r="Q4261" i="4"/>
  <c r="Q4262" i="4"/>
  <c r="Q4263" i="4"/>
  <c r="Q4264" i="4"/>
  <c r="Q4265" i="4"/>
  <c r="Q4266" i="4"/>
  <c r="Q4267" i="4"/>
  <c r="Q4268" i="4"/>
  <c r="Q4269" i="4"/>
  <c r="Q4270" i="4"/>
  <c r="Q4271" i="4"/>
  <c r="Q4272" i="4"/>
  <c r="Q4273" i="4"/>
  <c r="Q4274" i="4"/>
  <c r="Q4275" i="4"/>
  <c r="Q4276" i="4"/>
  <c r="Q4277" i="4"/>
  <c r="Q4278" i="4"/>
  <c r="Q4279" i="4"/>
  <c r="Q4280" i="4"/>
  <c r="Q4281" i="4"/>
  <c r="Q4282" i="4"/>
  <c r="Q4283" i="4"/>
  <c r="Q4284" i="4"/>
  <c r="Q4285" i="4"/>
  <c r="Q4286" i="4"/>
  <c r="Q4287" i="4"/>
  <c r="Q4288" i="4"/>
  <c r="Q4289" i="4"/>
  <c r="Q4290" i="4"/>
  <c r="Q4291" i="4"/>
  <c r="Q4292" i="4"/>
  <c r="Q4293" i="4"/>
  <c r="Q4294" i="4"/>
  <c r="Q4295" i="4"/>
  <c r="Q4296" i="4"/>
  <c r="Q4297" i="4"/>
  <c r="Q4298" i="4"/>
  <c r="Q4299" i="4"/>
  <c r="Q4300" i="4"/>
  <c r="Q4301" i="4"/>
  <c r="Q4302" i="4"/>
  <c r="Q4303" i="4"/>
  <c r="Q4304" i="4"/>
  <c r="Q4305" i="4"/>
  <c r="Q4306" i="4"/>
  <c r="Q4307" i="4"/>
  <c r="Q4308" i="4"/>
  <c r="Q4309" i="4"/>
  <c r="Q4310" i="4"/>
  <c r="Q4311" i="4"/>
  <c r="Q4312" i="4"/>
  <c r="Q4313" i="4"/>
  <c r="Q4314" i="4"/>
  <c r="Q4315" i="4"/>
  <c r="Q4316" i="4"/>
  <c r="Q4317" i="4"/>
  <c r="Q4318" i="4"/>
  <c r="Q4319" i="4"/>
  <c r="Q4320" i="4"/>
  <c r="Q4321" i="4"/>
  <c r="Q4322" i="4"/>
  <c r="Q4323" i="4"/>
  <c r="Q4324" i="4"/>
  <c r="Q4325" i="4"/>
  <c r="Q4326" i="4"/>
  <c r="Q4327" i="4"/>
  <c r="Q4328" i="4"/>
  <c r="Q4329" i="4"/>
  <c r="Q4330" i="4"/>
  <c r="Q4331" i="4"/>
  <c r="Q4332" i="4"/>
  <c r="Q4333" i="4"/>
  <c r="Q4334" i="4"/>
  <c r="Q4335" i="4"/>
  <c r="Q4336" i="4"/>
  <c r="Q4337" i="4"/>
  <c r="Q4338" i="4"/>
  <c r="Q4339" i="4"/>
  <c r="Q4340" i="4"/>
  <c r="Q4341" i="4"/>
  <c r="Q4342" i="4"/>
  <c r="Q4343" i="4"/>
  <c r="Q4344" i="4"/>
  <c r="Q4345" i="4"/>
  <c r="Q4346" i="4"/>
  <c r="Q4347" i="4"/>
  <c r="Q4348" i="4"/>
  <c r="Q4349" i="4"/>
  <c r="Q4350" i="4"/>
  <c r="Q4351" i="4"/>
  <c r="Q4352" i="4"/>
  <c r="Q4353" i="4"/>
  <c r="Q4354" i="4"/>
  <c r="Q4355" i="4"/>
  <c r="Q4356" i="4"/>
  <c r="Q4357" i="4"/>
  <c r="Q4358" i="4"/>
  <c r="Q4359" i="4"/>
  <c r="Q4360" i="4"/>
  <c r="Q4361" i="4"/>
  <c r="Q4362" i="4"/>
  <c r="Q4363" i="4"/>
  <c r="Q4364" i="4"/>
  <c r="Q4365" i="4"/>
  <c r="Q4366" i="4"/>
  <c r="Q4367" i="4"/>
  <c r="Q4368" i="4"/>
  <c r="Q4369" i="4"/>
  <c r="Q4370" i="4"/>
  <c r="Q4371" i="4"/>
  <c r="Q4372" i="4"/>
  <c r="Q4373" i="4"/>
  <c r="Q4374" i="4"/>
  <c r="Q4375" i="4"/>
  <c r="Q4376" i="4"/>
  <c r="Q4377" i="4"/>
  <c r="Q4378" i="4"/>
  <c r="Q4379" i="4"/>
  <c r="Q4380" i="4"/>
  <c r="Q4381" i="4"/>
  <c r="Q4382" i="4"/>
  <c r="Q4383" i="4"/>
  <c r="Q4384" i="4"/>
  <c r="Q4385" i="4"/>
  <c r="Q4386" i="4"/>
  <c r="Q4387" i="4"/>
  <c r="Q4388" i="4"/>
  <c r="Q4389" i="4"/>
  <c r="Q4390" i="4"/>
  <c r="Q4391" i="4"/>
  <c r="Q4392" i="4"/>
  <c r="Q4393" i="4"/>
  <c r="Q4394" i="4"/>
  <c r="Q4395" i="4"/>
  <c r="Q4396" i="4"/>
  <c r="Q4397" i="4"/>
  <c r="Q4398" i="4"/>
  <c r="Q4399" i="4"/>
  <c r="Q4400" i="4"/>
  <c r="Q4401" i="4"/>
  <c r="Q4402" i="4"/>
  <c r="Q4403" i="4"/>
  <c r="Q4404" i="4"/>
  <c r="Q4405" i="4"/>
  <c r="Q4406" i="4"/>
  <c r="Q4407" i="4"/>
  <c r="Q4408" i="4"/>
  <c r="Q4409" i="4"/>
  <c r="Q4410" i="4"/>
  <c r="Q4411" i="4"/>
  <c r="Q4412" i="4"/>
  <c r="Q4413" i="4"/>
  <c r="Q4414" i="4"/>
  <c r="Q4415" i="4"/>
  <c r="Q4416" i="4"/>
  <c r="Q4417" i="4"/>
  <c r="Q4418" i="4"/>
  <c r="Q4419" i="4"/>
  <c r="Q4420" i="4"/>
  <c r="Q4421" i="4"/>
  <c r="Q4422" i="4"/>
  <c r="Q4423" i="4"/>
  <c r="Q4424" i="4"/>
  <c r="Q4425" i="4"/>
  <c r="Q4426" i="4"/>
  <c r="Q4427" i="4"/>
  <c r="Q4428" i="4"/>
  <c r="Q4429" i="4"/>
  <c r="Q4430" i="4"/>
  <c r="Q4431" i="4"/>
  <c r="Q4432" i="4"/>
  <c r="Q4433" i="4"/>
  <c r="Q4434" i="4"/>
  <c r="Q4435" i="4"/>
  <c r="Q4436" i="4"/>
  <c r="Q4437" i="4"/>
  <c r="Q4438" i="4"/>
  <c r="Q4439" i="4"/>
  <c r="Q4440" i="4"/>
  <c r="Q4441" i="4"/>
  <c r="Q4442" i="4"/>
  <c r="Q4443" i="4"/>
  <c r="Q4444" i="4"/>
  <c r="Q4445" i="4"/>
  <c r="Q4446" i="4"/>
  <c r="Q4447" i="4"/>
  <c r="Q4448" i="4"/>
  <c r="Q4449" i="4"/>
  <c r="Q4450" i="4"/>
  <c r="Q4451" i="4"/>
  <c r="Q4452" i="4"/>
  <c r="Q4453" i="4"/>
  <c r="Q4454" i="4"/>
  <c r="Q4455" i="4"/>
  <c r="Q4456" i="4"/>
  <c r="Q4457" i="4"/>
  <c r="Q4458" i="4"/>
  <c r="Q4459" i="4"/>
  <c r="Q4460" i="4"/>
  <c r="Q4461" i="4"/>
  <c r="Q4462" i="4"/>
  <c r="Q4463" i="4"/>
  <c r="Q4464" i="4"/>
  <c r="Q4465" i="4"/>
  <c r="Q4466" i="4"/>
  <c r="Q4467" i="4"/>
  <c r="Q4468" i="4"/>
  <c r="Q4469" i="4"/>
  <c r="Q4470" i="4"/>
  <c r="Q4471" i="4"/>
  <c r="Q4472" i="4"/>
  <c r="Q4473" i="4"/>
  <c r="Q4474" i="4"/>
  <c r="Q4475" i="4"/>
  <c r="Q4476" i="4"/>
  <c r="Q4477" i="4"/>
  <c r="Q4478" i="4"/>
  <c r="Q4479" i="4"/>
  <c r="Q4480" i="4"/>
  <c r="Q4481" i="4"/>
  <c r="Q4482" i="4"/>
  <c r="Q4483" i="4"/>
  <c r="Q4484" i="4"/>
  <c r="Q4485" i="4"/>
  <c r="Q4486" i="4"/>
  <c r="Q4487" i="4"/>
  <c r="Q4488" i="4"/>
  <c r="Q4489" i="4"/>
  <c r="Q4490" i="4"/>
  <c r="Q4491" i="4"/>
  <c r="Q4492" i="4"/>
  <c r="Q4493" i="4"/>
  <c r="Q4494" i="4"/>
  <c r="Q4495" i="4"/>
  <c r="Q4496" i="4"/>
  <c r="Q4497" i="4"/>
  <c r="Q4498" i="4"/>
  <c r="Q4499" i="4"/>
  <c r="Q4500" i="4"/>
  <c r="Q4501" i="4"/>
  <c r="Q4502" i="4"/>
  <c r="Q4503" i="4"/>
  <c r="Q4504" i="4"/>
  <c r="Q4505" i="4"/>
  <c r="Q4506" i="4"/>
  <c r="Q4507" i="4"/>
  <c r="Q4508" i="4"/>
  <c r="Q4509" i="4"/>
  <c r="Q4510" i="4"/>
  <c r="Q4511" i="4"/>
  <c r="Q4512" i="4"/>
  <c r="Q4513" i="4"/>
  <c r="Q4514" i="4"/>
  <c r="Q4515" i="4"/>
  <c r="Q4516" i="4"/>
  <c r="Q4517" i="4"/>
  <c r="Q4518" i="4"/>
  <c r="Q4519" i="4"/>
  <c r="Q4520" i="4"/>
  <c r="Q4521" i="4"/>
  <c r="Q4522" i="4"/>
  <c r="Q4523" i="4"/>
  <c r="Q4524" i="4"/>
  <c r="Q4525" i="4"/>
  <c r="Q4526" i="4"/>
  <c r="Q4527" i="4"/>
  <c r="Q4528" i="4"/>
  <c r="Q4529" i="4"/>
  <c r="Q4530" i="4"/>
  <c r="Q4531" i="4"/>
  <c r="Q4532" i="4"/>
  <c r="Q4533" i="4"/>
  <c r="Q4534" i="4"/>
  <c r="Q4535" i="4"/>
  <c r="Q4536" i="4"/>
  <c r="Q4537" i="4"/>
  <c r="Q4538" i="4"/>
  <c r="Q4539" i="4"/>
  <c r="Q4540" i="4"/>
  <c r="Q4541" i="4"/>
  <c r="Q4542" i="4"/>
  <c r="Q4543" i="4"/>
  <c r="Q4544" i="4"/>
  <c r="Q4545" i="4"/>
  <c r="Q4546" i="4"/>
  <c r="Q4547" i="4"/>
  <c r="Q4548" i="4"/>
  <c r="Q4549" i="4"/>
  <c r="Q4550" i="4"/>
  <c r="Q4551" i="4"/>
  <c r="Q4552" i="4"/>
  <c r="Q4553" i="4"/>
  <c r="Q4554" i="4"/>
  <c r="Q4555" i="4"/>
  <c r="Q4556" i="4"/>
  <c r="Q4557" i="4"/>
  <c r="Q4558" i="4"/>
  <c r="Q4559" i="4"/>
  <c r="Q4560" i="4"/>
  <c r="Q4561" i="4"/>
  <c r="Q4562" i="4"/>
  <c r="Q4563" i="4"/>
  <c r="Q4564" i="4"/>
  <c r="Q4565" i="4"/>
  <c r="Q4566" i="4"/>
  <c r="Q4567" i="4"/>
  <c r="Q4568" i="4"/>
  <c r="Q4569" i="4"/>
  <c r="Q4570" i="4"/>
  <c r="Q4571" i="4"/>
  <c r="Q4572" i="4"/>
  <c r="Q4573" i="4"/>
  <c r="Q4574" i="4"/>
  <c r="Q4575" i="4"/>
  <c r="Q4576" i="4"/>
  <c r="Q4577" i="4"/>
  <c r="Q4578" i="4"/>
  <c r="Q4579" i="4"/>
  <c r="Q4580" i="4"/>
  <c r="Q4581" i="4"/>
  <c r="Q4582" i="4"/>
  <c r="Q4583" i="4"/>
  <c r="Q4584" i="4"/>
  <c r="Q4585" i="4"/>
  <c r="Q4586" i="4"/>
  <c r="Q4587" i="4"/>
  <c r="Q4588" i="4"/>
  <c r="Q4589" i="4"/>
  <c r="Q4590" i="4"/>
  <c r="Q4591" i="4"/>
  <c r="Q4592" i="4"/>
  <c r="Q4593" i="4"/>
  <c r="Q4594" i="4"/>
  <c r="Q4595" i="4"/>
  <c r="Q4596" i="4"/>
  <c r="Q4597" i="4"/>
  <c r="Q4598" i="4"/>
  <c r="Q4599" i="4"/>
  <c r="Q4600" i="4"/>
  <c r="Q4601" i="4"/>
  <c r="Q4602" i="4"/>
  <c r="Q4603" i="4"/>
  <c r="Q4604" i="4"/>
  <c r="Q4605" i="4"/>
  <c r="Q4606" i="4"/>
  <c r="Q4607" i="4"/>
  <c r="Q4608" i="4"/>
  <c r="Q4609" i="4"/>
  <c r="Q4610" i="4"/>
  <c r="Q4611" i="4"/>
  <c r="Q4612" i="4"/>
  <c r="Q4613" i="4"/>
  <c r="Q4614" i="4"/>
  <c r="Q4615" i="4"/>
  <c r="Q4616" i="4"/>
  <c r="Q4617" i="4"/>
  <c r="Q4618" i="4"/>
  <c r="Q4619" i="4"/>
  <c r="Q4620" i="4"/>
  <c r="Q4621" i="4"/>
  <c r="Q4622" i="4"/>
  <c r="Q4623" i="4"/>
  <c r="Q4624" i="4"/>
  <c r="Q4625" i="4"/>
  <c r="Q4626" i="4"/>
  <c r="Q4627" i="4"/>
  <c r="Q4628" i="4"/>
  <c r="Q4629" i="4"/>
  <c r="Q4630" i="4"/>
  <c r="Q4631" i="4"/>
  <c r="Q4632" i="4"/>
  <c r="Q4633" i="4"/>
  <c r="Q4634" i="4"/>
  <c r="Q4635" i="4"/>
  <c r="Q4636" i="4"/>
  <c r="Q4637" i="4"/>
  <c r="Q4638" i="4"/>
  <c r="Q4639" i="4"/>
  <c r="Q4640" i="4"/>
  <c r="Q4641" i="4"/>
  <c r="Q4642" i="4"/>
  <c r="Q4643" i="4"/>
  <c r="Q4644" i="4"/>
  <c r="Q4645" i="4"/>
  <c r="Q4646" i="4"/>
  <c r="Q4647" i="4"/>
  <c r="Q4648" i="4"/>
  <c r="Q4649" i="4"/>
  <c r="Q4650" i="4"/>
  <c r="Q4651" i="4"/>
  <c r="Q4652" i="4"/>
  <c r="Q4653" i="4"/>
  <c r="Q4654" i="4"/>
  <c r="Q4655" i="4"/>
  <c r="Q4656" i="4"/>
  <c r="Q4657" i="4"/>
  <c r="Q4658" i="4"/>
  <c r="Q4659" i="4"/>
  <c r="Q4660" i="4"/>
  <c r="Q4661" i="4"/>
  <c r="Q4662" i="4"/>
  <c r="Q4663" i="4"/>
  <c r="Q4664" i="4"/>
  <c r="Q4665" i="4"/>
  <c r="Q4666" i="4"/>
  <c r="Q4667" i="4"/>
  <c r="Q4668" i="4"/>
  <c r="Q4669" i="4"/>
  <c r="Q4670" i="4"/>
  <c r="Q4671" i="4"/>
  <c r="Q4672" i="4"/>
  <c r="Q4673" i="4"/>
  <c r="Q4674" i="4"/>
  <c r="Q4675" i="4"/>
  <c r="Q4676" i="4"/>
  <c r="Q4677" i="4"/>
  <c r="Q4678" i="4"/>
  <c r="Q4679" i="4"/>
  <c r="Q4680" i="4"/>
  <c r="Q4681" i="4"/>
  <c r="Q4682" i="4"/>
  <c r="Q4683" i="4"/>
  <c r="Q4684" i="4"/>
  <c r="Q4685" i="4"/>
  <c r="Q4686" i="4"/>
  <c r="Q4687" i="4"/>
  <c r="Q4688" i="4"/>
  <c r="Q4689" i="4"/>
  <c r="Q4690" i="4"/>
  <c r="Q4691" i="4"/>
  <c r="Q4692" i="4"/>
  <c r="Q4693" i="4"/>
  <c r="Q4694" i="4"/>
  <c r="Q4695" i="4"/>
  <c r="Q4696" i="4"/>
  <c r="Q4697" i="4"/>
  <c r="Q4698" i="4"/>
  <c r="Q4699" i="4"/>
  <c r="Q4700" i="4"/>
  <c r="Q4701" i="4"/>
  <c r="Q4702" i="4"/>
  <c r="Q4703" i="4"/>
  <c r="Q4704" i="4"/>
  <c r="Q4705" i="4"/>
  <c r="Q4706" i="4"/>
  <c r="Q4707" i="4"/>
  <c r="Q4708" i="4"/>
  <c r="Q4709" i="4"/>
  <c r="Q4710" i="4"/>
  <c r="Q4711" i="4"/>
  <c r="Q4712" i="4"/>
  <c r="Q4713" i="4"/>
  <c r="Q4714" i="4"/>
  <c r="Q4715" i="4"/>
  <c r="Q4716" i="4"/>
  <c r="Q4717" i="4"/>
  <c r="Q4718" i="4"/>
  <c r="Q4719" i="4"/>
  <c r="Q4720" i="4"/>
  <c r="Q4721" i="4"/>
  <c r="Q4722" i="4"/>
  <c r="Q4723" i="4"/>
  <c r="Q4724" i="4"/>
  <c r="Q4725" i="4"/>
  <c r="Q4726" i="4"/>
  <c r="Q4727" i="4"/>
  <c r="Q4728" i="4"/>
  <c r="Q4729" i="4"/>
  <c r="Q4730" i="4"/>
  <c r="Q4731" i="4"/>
  <c r="Q4732" i="4"/>
  <c r="Q4733" i="4"/>
  <c r="Q4734" i="4"/>
  <c r="Q4735" i="4"/>
  <c r="Q4736" i="4"/>
  <c r="Q4737" i="4"/>
  <c r="Q4738" i="4"/>
  <c r="Q4739" i="4"/>
  <c r="Q4740" i="4"/>
  <c r="Q4741" i="4"/>
  <c r="Q4742" i="4"/>
  <c r="Q4743" i="4"/>
  <c r="Q4744" i="4"/>
  <c r="Q4745" i="4"/>
  <c r="Q4746" i="4"/>
  <c r="Q4747" i="4"/>
  <c r="Q4748" i="4"/>
  <c r="Q4749" i="4"/>
  <c r="Q4750" i="4"/>
  <c r="Q4751" i="4"/>
  <c r="Q4752" i="4"/>
  <c r="Q4753" i="4"/>
  <c r="Q4754" i="4"/>
  <c r="Q4755" i="4"/>
  <c r="Q4756" i="4"/>
  <c r="Q4757" i="4"/>
  <c r="Q4758" i="4"/>
  <c r="Q4759" i="4"/>
  <c r="Q4760" i="4"/>
  <c r="Q4761" i="4"/>
  <c r="Q4762" i="4"/>
  <c r="Q4763" i="4"/>
  <c r="Q4764" i="4"/>
  <c r="Q4765" i="4"/>
  <c r="Q4766" i="4"/>
  <c r="Q4767" i="4"/>
  <c r="Q4768" i="4"/>
  <c r="Q4769" i="4"/>
  <c r="Q4770" i="4"/>
  <c r="Q4771" i="4"/>
  <c r="Q4772" i="4"/>
  <c r="Q4773" i="4"/>
  <c r="Q4774" i="4"/>
  <c r="Q4775" i="4"/>
  <c r="Q4776" i="4"/>
  <c r="Q4777" i="4"/>
  <c r="Q4778" i="4"/>
  <c r="Q4779" i="4"/>
  <c r="Q4780" i="4"/>
  <c r="Q4781" i="4"/>
  <c r="Q4782" i="4"/>
  <c r="Q4783" i="4"/>
  <c r="Q4784" i="4"/>
  <c r="Q4785" i="4"/>
  <c r="Q4786" i="4"/>
  <c r="Q4787" i="4"/>
  <c r="Q4788" i="4"/>
  <c r="Q4789" i="4"/>
  <c r="Q4790" i="4"/>
  <c r="Q4791" i="4"/>
  <c r="Q4792" i="4"/>
  <c r="Q4793" i="4"/>
  <c r="Q4794" i="4"/>
  <c r="Q4795" i="4"/>
  <c r="Q4796" i="4"/>
  <c r="Q4797" i="4"/>
  <c r="Q4798" i="4"/>
  <c r="Q4799" i="4"/>
  <c r="Q4800" i="4"/>
  <c r="Q4801" i="4"/>
  <c r="Q4802" i="4"/>
  <c r="Q4803" i="4"/>
  <c r="Q4804" i="4"/>
  <c r="Q4805" i="4"/>
  <c r="Q4806" i="4"/>
  <c r="Q4807" i="4"/>
  <c r="Q4808" i="4"/>
  <c r="Q4809" i="4"/>
  <c r="Q4810" i="4"/>
  <c r="Q4811" i="4"/>
  <c r="Q4812" i="4"/>
  <c r="Q4813" i="4"/>
  <c r="Q4814" i="4"/>
  <c r="Q4815" i="4"/>
  <c r="Q4816" i="4"/>
  <c r="Q4817" i="4"/>
  <c r="Q4818" i="4"/>
  <c r="Q4819" i="4"/>
  <c r="Q4820" i="4"/>
  <c r="Q4821" i="4"/>
  <c r="Q4822" i="4"/>
  <c r="Q4823" i="4"/>
  <c r="Q4824" i="4"/>
  <c r="Q4825" i="4"/>
  <c r="Q4826" i="4"/>
  <c r="Q4827" i="4"/>
  <c r="Q4828" i="4"/>
  <c r="Q4829" i="4"/>
  <c r="Q4830" i="4"/>
  <c r="Q4831" i="4"/>
  <c r="Q4832" i="4"/>
  <c r="Q4833" i="4"/>
  <c r="Q4834" i="4"/>
  <c r="Q4835" i="4"/>
  <c r="Q4836" i="4"/>
  <c r="Q4837" i="4"/>
  <c r="Q4838" i="4"/>
  <c r="Q4839" i="4"/>
  <c r="Q4840" i="4"/>
  <c r="Q4841" i="4"/>
  <c r="Q4842" i="4"/>
  <c r="Q4843" i="4"/>
  <c r="Q4844" i="4"/>
  <c r="Q4845" i="4"/>
  <c r="Q4846" i="4"/>
  <c r="Q4847" i="4"/>
  <c r="Q4848" i="4"/>
  <c r="Q4849" i="4"/>
  <c r="Q4850" i="4"/>
  <c r="Q4851" i="4"/>
  <c r="Q4852" i="4"/>
  <c r="Q4853" i="4"/>
  <c r="Q4854" i="4"/>
  <c r="Q4855" i="4"/>
  <c r="Q4856" i="4"/>
  <c r="Q4857" i="4"/>
  <c r="Q4858" i="4"/>
  <c r="Q4859" i="4"/>
  <c r="Q4860" i="4"/>
  <c r="Q4861" i="4"/>
  <c r="Q4862" i="4"/>
  <c r="Q4863" i="4"/>
  <c r="Q4864" i="4"/>
  <c r="Q4865" i="4"/>
  <c r="Q4866" i="4"/>
  <c r="Q4867" i="4"/>
  <c r="Q4868" i="4"/>
  <c r="Q4869" i="4"/>
  <c r="Q4870" i="4"/>
  <c r="Q4871" i="4"/>
  <c r="Q4872" i="4"/>
  <c r="Q4873" i="4"/>
  <c r="Q4874" i="4"/>
  <c r="Q4875" i="4"/>
  <c r="Q4876" i="4"/>
  <c r="Q4877" i="4"/>
  <c r="Q4878" i="4"/>
  <c r="Q4879" i="4"/>
  <c r="Q4880" i="4"/>
  <c r="Q4881" i="4"/>
  <c r="Q4882" i="4"/>
  <c r="Q4883" i="4"/>
  <c r="Q4884" i="4"/>
  <c r="Q4885" i="4"/>
  <c r="Q4886" i="4"/>
  <c r="Q4887" i="4"/>
  <c r="Q4888" i="4"/>
  <c r="Q4889" i="4"/>
  <c r="Q4890" i="4"/>
  <c r="Q4891" i="4"/>
  <c r="Q4892" i="4"/>
  <c r="Q4893" i="4"/>
  <c r="Q4894" i="4"/>
  <c r="Q4895" i="4"/>
  <c r="Q4896" i="4"/>
  <c r="Q4897" i="4"/>
  <c r="Q4898" i="4"/>
  <c r="Q4899" i="4"/>
  <c r="Q4900" i="4"/>
  <c r="Q4901" i="4"/>
  <c r="Q4902" i="4"/>
  <c r="Q4903" i="4"/>
  <c r="Q4904" i="4"/>
  <c r="Q4905" i="4"/>
  <c r="Q4906" i="4"/>
  <c r="Q4907" i="4"/>
  <c r="Q4908" i="4"/>
  <c r="Q4909" i="4"/>
  <c r="Q4910" i="4"/>
  <c r="Q4911" i="4"/>
  <c r="Q4912" i="4"/>
  <c r="Q4913" i="4"/>
  <c r="Q4914" i="4"/>
  <c r="Q4915" i="4"/>
  <c r="Q4916" i="4"/>
  <c r="Q4917" i="4"/>
  <c r="Q4918" i="4"/>
  <c r="Q4919" i="4"/>
  <c r="Q4920" i="4"/>
  <c r="Q4921" i="4"/>
  <c r="Q4922" i="4"/>
  <c r="Q4923" i="4"/>
  <c r="Q4924" i="4"/>
  <c r="Q4925" i="4"/>
  <c r="Q4926" i="4"/>
  <c r="Q4927" i="4"/>
  <c r="Q4928" i="4"/>
  <c r="Q4929" i="4"/>
  <c r="Q4930" i="4"/>
  <c r="Q4931" i="4"/>
  <c r="Q4932" i="4"/>
  <c r="Q4933" i="4"/>
  <c r="Q4934" i="4"/>
  <c r="Q4935" i="4"/>
  <c r="Q4936" i="4"/>
  <c r="Q4937" i="4"/>
  <c r="Q4938" i="4"/>
  <c r="Q4939" i="4"/>
  <c r="Q4940" i="4"/>
  <c r="Q4941" i="4"/>
  <c r="Q4942" i="4"/>
  <c r="Q4943" i="4"/>
  <c r="Q4944" i="4"/>
  <c r="Q4945" i="4"/>
  <c r="Q4946" i="4"/>
  <c r="Q4947" i="4"/>
  <c r="Q4948" i="4"/>
  <c r="Q4949" i="4"/>
  <c r="Q4950" i="4"/>
  <c r="Q4951" i="4"/>
  <c r="Q4952" i="4"/>
  <c r="Q4953" i="4"/>
  <c r="Q4954" i="4"/>
  <c r="Q4955" i="4"/>
  <c r="Q4956" i="4"/>
  <c r="Q4957" i="4"/>
  <c r="Q4958" i="4"/>
  <c r="Q4959" i="4"/>
  <c r="Q4960" i="4"/>
  <c r="Q4961" i="4"/>
  <c r="Q4962" i="4"/>
  <c r="Q4963" i="4"/>
  <c r="Q4964" i="4"/>
  <c r="Q4965" i="4"/>
  <c r="Q4966" i="4"/>
  <c r="Q4967" i="4"/>
  <c r="Q4968" i="4"/>
  <c r="Q4969" i="4"/>
  <c r="Q4970" i="4"/>
  <c r="Q4971" i="4"/>
  <c r="Q4972" i="4"/>
  <c r="Q4973" i="4"/>
  <c r="Q4974" i="4"/>
  <c r="Q4975" i="4"/>
  <c r="Q4976" i="4"/>
  <c r="Q4977" i="4"/>
  <c r="Q4978" i="4"/>
  <c r="Q4979" i="4"/>
  <c r="Q4980" i="4"/>
  <c r="Q4981" i="4"/>
  <c r="Q4982" i="4"/>
  <c r="Q4983" i="4"/>
  <c r="Q4984" i="4"/>
  <c r="Q4985" i="4"/>
  <c r="Q4986" i="4"/>
  <c r="Q4987" i="4"/>
  <c r="Q4988" i="4"/>
  <c r="Q4989" i="4"/>
  <c r="Q4990" i="4"/>
  <c r="Q4991" i="4"/>
  <c r="Q4992" i="4"/>
  <c r="Q4993" i="4"/>
  <c r="Q4994" i="4"/>
  <c r="Q4995" i="4"/>
  <c r="Q4996" i="4"/>
  <c r="Q4997" i="4"/>
  <c r="Q4998" i="4"/>
  <c r="Q4999" i="4"/>
  <c r="Q5000" i="4"/>
  <c r="Q5001" i="4"/>
  <c r="P2" i="4"/>
  <c r="P3" i="4"/>
  <c r="P4" i="4"/>
  <c r="P5" i="4"/>
  <c r="P6" i="4"/>
  <c r="P7" i="4"/>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P39" i="4"/>
  <c r="P40" i="4"/>
  <c r="P41" i="4"/>
  <c r="P42" i="4"/>
  <c r="P43" i="4"/>
  <c r="P44" i="4"/>
  <c r="P45" i="4"/>
  <c r="P46" i="4"/>
  <c r="P47" i="4"/>
  <c r="P48" i="4"/>
  <c r="P49" i="4"/>
  <c r="P50" i="4"/>
  <c r="P51" i="4"/>
  <c r="P52" i="4"/>
  <c r="P53" i="4"/>
  <c r="P54" i="4"/>
  <c r="P55" i="4"/>
  <c r="P56" i="4"/>
  <c r="P57" i="4"/>
  <c r="P58" i="4"/>
  <c r="P59" i="4"/>
  <c r="P60" i="4"/>
  <c r="P61" i="4"/>
  <c r="P62" i="4"/>
  <c r="P63" i="4"/>
  <c r="P64" i="4"/>
  <c r="P65" i="4"/>
  <c r="P66" i="4"/>
  <c r="P67" i="4"/>
  <c r="P68" i="4"/>
  <c r="P69" i="4"/>
  <c r="P70" i="4"/>
  <c r="P71" i="4"/>
  <c r="P72" i="4"/>
  <c r="P73" i="4"/>
  <c r="P74" i="4"/>
  <c r="P75" i="4"/>
  <c r="P76" i="4"/>
  <c r="P77" i="4"/>
  <c r="P78" i="4"/>
  <c r="P79" i="4"/>
  <c r="P80" i="4"/>
  <c r="P81" i="4"/>
  <c r="P82" i="4"/>
  <c r="P83" i="4"/>
  <c r="P84" i="4"/>
  <c r="P85" i="4"/>
  <c r="P86" i="4"/>
  <c r="P87" i="4"/>
  <c r="P88" i="4"/>
  <c r="P89" i="4"/>
  <c r="P90" i="4"/>
  <c r="P91" i="4"/>
  <c r="P92" i="4"/>
  <c r="P93" i="4"/>
  <c r="P94" i="4"/>
  <c r="P95" i="4"/>
  <c r="P96" i="4"/>
  <c r="P97" i="4"/>
  <c r="P98" i="4"/>
  <c r="P99" i="4"/>
  <c r="P100" i="4"/>
  <c r="P101" i="4"/>
  <c r="P102" i="4"/>
  <c r="P103" i="4"/>
  <c r="P104" i="4"/>
  <c r="P105" i="4"/>
  <c r="P106" i="4"/>
  <c r="P107" i="4"/>
  <c r="P108" i="4"/>
  <c r="P109" i="4"/>
  <c r="P110" i="4"/>
  <c r="P111" i="4"/>
  <c r="P112" i="4"/>
  <c r="P113" i="4"/>
  <c r="P114" i="4"/>
  <c r="P115" i="4"/>
  <c r="P116" i="4"/>
  <c r="P117" i="4"/>
  <c r="P118" i="4"/>
  <c r="P119" i="4"/>
  <c r="P120" i="4"/>
  <c r="P121" i="4"/>
  <c r="P122" i="4"/>
  <c r="P123" i="4"/>
  <c r="P124" i="4"/>
  <c r="P125" i="4"/>
  <c r="P126" i="4"/>
  <c r="P127" i="4"/>
  <c r="P128" i="4"/>
  <c r="P129" i="4"/>
  <c r="P130" i="4"/>
  <c r="P131" i="4"/>
  <c r="P132" i="4"/>
  <c r="P133" i="4"/>
  <c r="P134" i="4"/>
  <c r="P135" i="4"/>
  <c r="P136" i="4"/>
  <c r="P137" i="4"/>
  <c r="P138" i="4"/>
  <c r="P139" i="4"/>
  <c r="P140" i="4"/>
  <c r="P141" i="4"/>
  <c r="P142" i="4"/>
  <c r="P143" i="4"/>
  <c r="P144" i="4"/>
  <c r="P145" i="4"/>
  <c r="P146" i="4"/>
  <c r="P147" i="4"/>
  <c r="P148" i="4"/>
  <c r="P149" i="4"/>
  <c r="P150" i="4"/>
  <c r="P151" i="4"/>
  <c r="P152" i="4"/>
  <c r="P153" i="4"/>
  <c r="P154" i="4"/>
  <c r="P155" i="4"/>
  <c r="P156" i="4"/>
  <c r="P157" i="4"/>
  <c r="P158" i="4"/>
  <c r="P159" i="4"/>
  <c r="P160" i="4"/>
  <c r="P161" i="4"/>
  <c r="P162" i="4"/>
  <c r="P163" i="4"/>
  <c r="P164" i="4"/>
  <c r="P165" i="4"/>
  <c r="P166" i="4"/>
  <c r="P167" i="4"/>
  <c r="P168" i="4"/>
  <c r="P169" i="4"/>
  <c r="P170" i="4"/>
  <c r="P171" i="4"/>
  <c r="P172" i="4"/>
  <c r="P173" i="4"/>
  <c r="P174" i="4"/>
  <c r="P175" i="4"/>
  <c r="P176" i="4"/>
  <c r="P177" i="4"/>
  <c r="P178" i="4"/>
  <c r="P179" i="4"/>
  <c r="P180" i="4"/>
  <c r="P181" i="4"/>
  <c r="P182" i="4"/>
  <c r="P183" i="4"/>
  <c r="P184" i="4"/>
  <c r="P185" i="4"/>
  <c r="P186" i="4"/>
  <c r="P187" i="4"/>
  <c r="P188" i="4"/>
  <c r="P189" i="4"/>
  <c r="P190" i="4"/>
  <c r="P191" i="4"/>
  <c r="P192" i="4"/>
  <c r="P193" i="4"/>
  <c r="P194" i="4"/>
  <c r="P195" i="4"/>
  <c r="P196" i="4"/>
  <c r="P197" i="4"/>
  <c r="P198" i="4"/>
  <c r="P199" i="4"/>
  <c r="P200" i="4"/>
  <c r="P201" i="4"/>
  <c r="P202" i="4"/>
  <c r="P203" i="4"/>
  <c r="P204" i="4"/>
  <c r="P205" i="4"/>
  <c r="P206" i="4"/>
  <c r="P207" i="4"/>
  <c r="P208" i="4"/>
  <c r="P209" i="4"/>
  <c r="P210" i="4"/>
  <c r="P211" i="4"/>
  <c r="P212" i="4"/>
  <c r="P213" i="4"/>
  <c r="P214" i="4"/>
  <c r="P215" i="4"/>
  <c r="P216" i="4"/>
  <c r="P217" i="4"/>
  <c r="P218" i="4"/>
  <c r="P219" i="4"/>
  <c r="P220" i="4"/>
  <c r="P221" i="4"/>
  <c r="P222" i="4"/>
  <c r="P223" i="4"/>
  <c r="P224" i="4"/>
  <c r="P225" i="4"/>
  <c r="P226" i="4"/>
  <c r="P227" i="4"/>
  <c r="P228" i="4"/>
  <c r="P229" i="4"/>
  <c r="P230" i="4"/>
  <c r="P231" i="4"/>
  <c r="P232" i="4"/>
  <c r="P233" i="4"/>
  <c r="P234" i="4"/>
  <c r="P235" i="4"/>
  <c r="P236" i="4"/>
  <c r="P237" i="4"/>
  <c r="P238" i="4"/>
  <c r="P239" i="4"/>
  <c r="P240" i="4"/>
  <c r="P241" i="4"/>
  <c r="P242" i="4"/>
  <c r="P243" i="4"/>
  <c r="P244" i="4"/>
  <c r="P245" i="4"/>
  <c r="P246" i="4"/>
  <c r="P247" i="4"/>
  <c r="P248" i="4"/>
  <c r="P249" i="4"/>
  <c r="P250" i="4"/>
  <c r="P251" i="4"/>
  <c r="P252" i="4"/>
  <c r="P253" i="4"/>
  <c r="P254" i="4"/>
  <c r="P255" i="4"/>
  <c r="P256" i="4"/>
  <c r="P257" i="4"/>
  <c r="P258" i="4"/>
  <c r="P259" i="4"/>
  <c r="P260" i="4"/>
  <c r="P261" i="4"/>
  <c r="P262" i="4"/>
  <c r="P263" i="4"/>
  <c r="P264" i="4"/>
  <c r="P265" i="4"/>
  <c r="P266" i="4"/>
  <c r="P267" i="4"/>
  <c r="P268" i="4"/>
  <c r="P269" i="4"/>
  <c r="P270" i="4"/>
  <c r="P271" i="4"/>
  <c r="P272" i="4"/>
  <c r="P273" i="4"/>
  <c r="P274" i="4"/>
  <c r="P275" i="4"/>
  <c r="P276" i="4"/>
  <c r="P277" i="4"/>
  <c r="P278" i="4"/>
  <c r="P279" i="4"/>
  <c r="P280" i="4"/>
  <c r="P281" i="4"/>
  <c r="P282" i="4"/>
  <c r="P283" i="4"/>
  <c r="P284" i="4"/>
  <c r="P285" i="4"/>
  <c r="P286" i="4"/>
  <c r="P287" i="4"/>
  <c r="P288" i="4"/>
  <c r="P289" i="4"/>
  <c r="P290" i="4"/>
  <c r="P291" i="4"/>
  <c r="P292" i="4"/>
  <c r="P293" i="4"/>
  <c r="P294" i="4"/>
  <c r="P295" i="4"/>
  <c r="P296" i="4"/>
  <c r="P297" i="4"/>
  <c r="P298" i="4"/>
  <c r="P299" i="4"/>
  <c r="P300" i="4"/>
  <c r="P301" i="4"/>
  <c r="P302" i="4"/>
  <c r="P303" i="4"/>
  <c r="P304" i="4"/>
  <c r="P305" i="4"/>
  <c r="P306" i="4"/>
  <c r="P307" i="4"/>
  <c r="P308" i="4"/>
  <c r="P309" i="4"/>
  <c r="P310" i="4"/>
  <c r="P311" i="4"/>
  <c r="P312" i="4"/>
  <c r="P313" i="4"/>
  <c r="P314" i="4"/>
  <c r="P315" i="4"/>
  <c r="P316" i="4"/>
  <c r="P317" i="4"/>
  <c r="P318" i="4"/>
  <c r="P319" i="4"/>
  <c r="P320" i="4"/>
  <c r="P321" i="4"/>
  <c r="P322" i="4"/>
  <c r="P323" i="4"/>
  <c r="P324" i="4"/>
  <c r="P325" i="4"/>
  <c r="P326" i="4"/>
  <c r="P327" i="4"/>
  <c r="P328" i="4"/>
  <c r="P329" i="4"/>
  <c r="P330" i="4"/>
  <c r="P331" i="4"/>
  <c r="P332" i="4"/>
  <c r="P333" i="4"/>
  <c r="P334" i="4"/>
  <c r="P335" i="4"/>
  <c r="P336" i="4"/>
  <c r="P337" i="4"/>
  <c r="P338" i="4"/>
  <c r="P339" i="4"/>
  <c r="P340" i="4"/>
  <c r="P341" i="4"/>
  <c r="P342" i="4"/>
  <c r="P343" i="4"/>
  <c r="P344" i="4"/>
  <c r="P345" i="4"/>
  <c r="P346" i="4"/>
  <c r="P347" i="4"/>
  <c r="P348" i="4"/>
  <c r="P349" i="4"/>
  <c r="P350" i="4"/>
  <c r="P351" i="4"/>
  <c r="P352" i="4"/>
  <c r="P353" i="4"/>
  <c r="P354" i="4"/>
  <c r="P355" i="4"/>
  <c r="P356" i="4"/>
  <c r="P357" i="4"/>
  <c r="P358" i="4"/>
  <c r="P359" i="4"/>
  <c r="P360" i="4"/>
  <c r="P361" i="4"/>
  <c r="P362" i="4"/>
  <c r="P363" i="4"/>
  <c r="P364" i="4"/>
  <c r="P365" i="4"/>
  <c r="P366" i="4"/>
  <c r="P367" i="4"/>
  <c r="P368" i="4"/>
  <c r="P369" i="4"/>
  <c r="P370" i="4"/>
  <c r="P371" i="4"/>
  <c r="P372" i="4"/>
  <c r="P373" i="4"/>
  <c r="P374" i="4"/>
  <c r="P375" i="4"/>
  <c r="P376" i="4"/>
  <c r="P377" i="4"/>
  <c r="P378" i="4"/>
  <c r="P379" i="4"/>
  <c r="P380" i="4"/>
  <c r="P381" i="4"/>
  <c r="P382" i="4"/>
  <c r="P383" i="4"/>
  <c r="P384" i="4"/>
  <c r="P385" i="4"/>
  <c r="P386" i="4"/>
  <c r="P387" i="4"/>
  <c r="P388" i="4"/>
  <c r="P389" i="4"/>
  <c r="P390" i="4"/>
  <c r="P391" i="4"/>
  <c r="P392" i="4"/>
  <c r="P393" i="4"/>
  <c r="P394" i="4"/>
  <c r="P395" i="4"/>
  <c r="P396" i="4"/>
  <c r="P397" i="4"/>
  <c r="P398" i="4"/>
  <c r="P399" i="4"/>
  <c r="P400" i="4"/>
  <c r="P401" i="4"/>
  <c r="P402" i="4"/>
  <c r="P403" i="4"/>
  <c r="P404" i="4"/>
  <c r="P405" i="4"/>
  <c r="P406" i="4"/>
  <c r="P407" i="4"/>
  <c r="P408" i="4"/>
  <c r="P409" i="4"/>
  <c r="P410" i="4"/>
  <c r="P411" i="4"/>
  <c r="P412" i="4"/>
  <c r="P413" i="4"/>
  <c r="P414" i="4"/>
  <c r="P415" i="4"/>
  <c r="P416" i="4"/>
  <c r="P417" i="4"/>
  <c r="P418" i="4"/>
  <c r="P419" i="4"/>
  <c r="P420" i="4"/>
  <c r="P421" i="4"/>
  <c r="P422" i="4"/>
  <c r="P423" i="4"/>
  <c r="P424" i="4"/>
  <c r="P425" i="4"/>
  <c r="P426" i="4"/>
  <c r="P427" i="4"/>
  <c r="P428" i="4"/>
  <c r="P429" i="4"/>
  <c r="P430" i="4"/>
  <c r="P431" i="4"/>
  <c r="P432" i="4"/>
  <c r="P433" i="4"/>
  <c r="P434" i="4"/>
  <c r="P435" i="4"/>
  <c r="P436" i="4"/>
  <c r="P437" i="4"/>
  <c r="P438" i="4"/>
  <c r="P439" i="4"/>
  <c r="P440" i="4"/>
  <c r="P441" i="4"/>
  <c r="P442" i="4"/>
  <c r="P443" i="4"/>
  <c r="P444" i="4"/>
  <c r="P445" i="4"/>
  <c r="P446" i="4"/>
  <c r="P447" i="4"/>
  <c r="P448" i="4"/>
  <c r="P449" i="4"/>
  <c r="P450" i="4"/>
  <c r="P451" i="4"/>
  <c r="P452" i="4"/>
  <c r="P453" i="4"/>
  <c r="P454" i="4"/>
  <c r="P455" i="4"/>
  <c r="P456" i="4"/>
  <c r="P457" i="4"/>
  <c r="P458" i="4"/>
  <c r="P459" i="4"/>
  <c r="P460" i="4"/>
  <c r="P461" i="4"/>
  <c r="P462" i="4"/>
  <c r="P463" i="4"/>
  <c r="P464" i="4"/>
  <c r="P465" i="4"/>
  <c r="P466" i="4"/>
  <c r="P467" i="4"/>
  <c r="P468" i="4"/>
  <c r="P469" i="4"/>
  <c r="P470" i="4"/>
  <c r="P471" i="4"/>
  <c r="P472" i="4"/>
  <c r="P473" i="4"/>
  <c r="P474" i="4"/>
  <c r="P475" i="4"/>
  <c r="P476" i="4"/>
  <c r="P477" i="4"/>
  <c r="P478" i="4"/>
  <c r="P479" i="4"/>
  <c r="P480" i="4"/>
  <c r="P481" i="4"/>
  <c r="P482" i="4"/>
  <c r="P483" i="4"/>
  <c r="P484" i="4"/>
  <c r="P485" i="4"/>
  <c r="P486" i="4"/>
  <c r="P487" i="4"/>
  <c r="P488" i="4"/>
  <c r="P489" i="4"/>
  <c r="P490" i="4"/>
  <c r="P491" i="4"/>
  <c r="P492" i="4"/>
  <c r="P493" i="4"/>
  <c r="P494" i="4"/>
  <c r="P495" i="4"/>
  <c r="P496" i="4"/>
  <c r="P497" i="4"/>
  <c r="P498" i="4"/>
  <c r="P499" i="4"/>
  <c r="P500" i="4"/>
  <c r="P501" i="4"/>
  <c r="P502" i="4"/>
  <c r="P503" i="4"/>
  <c r="P504" i="4"/>
  <c r="P505" i="4"/>
  <c r="P506" i="4"/>
  <c r="P507" i="4"/>
  <c r="P508" i="4"/>
  <c r="P509" i="4"/>
  <c r="P510" i="4"/>
  <c r="P511" i="4"/>
  <c r="P512" i="4"/>
  <c r="P513" i="4"/>
  <c r="P514" i="4"/>
  <c r="P515" i="4"/>
  <c r="P516" i="4"/>
  <c r="P517" i="4"/>
  <c r="P518" i="4"/>
  <c r="P519" i="4"/>
  <c r="P520" i="4"/>
  <c r="P521" i="4"/>
  <c r="P522" i="4"/>
  <c r="P523" i="4"/>
  <c r="P524" i="4"/>
  <c r="P525" i="4"/>
  <c r="P526" i="4"/>
  <c r="P527" i="4"/>
  <c r="P528" i="4"/>
  <c r="P529" i="4"/>
  <c r="P530" i="4"/>
  <c r="P531" i="4"/>
  <c r="P532" i="4"/>
  <c r="P533" i="4"/>
  <c r="P534" i="4"/>
  <c r="P535" i="4"/>
  <c r="P536" i="4"/>
  <c r="P537" i="4"/>
  <c r="P538" i="4"/>
  <c r="P539" i="4"/>
  <c r="P540" i="4"/>
  <c r="P541" i="4"/>
  <c r="P542" i="4"/>
  <c r="P543" i="4"/>
  <c r="P544" i="4"/>
  <c r="P545" i="4"/>
  <c r="P546" i="4"/>
  <c r="P547" i="4"/>
  <c r="P548" i="4"/>
  <c r="P549" i="4"/>
  <c r="P550" i="4"/>
  <c r="P551" i="4"/>
  <c r="P552" i="4"/>
  <c r="P553" i="4"/>
  <c r="P554" i="4"/>
  <c r="P555" i="4"/>
  <c r="P556" i="4"/>
  <c r="P557" i="4"/>
  <c r="P558" i="4"/>
  <c r="P559" i="4"/>
  <c r="P560" i="4"/>
  <c r="P561" i="4"/>
  <c r="P562" i="4"/>
  <c r="P563" i="4"/>
  <c r="P564" i="4"/>
  <c r="P565" i="4"/>
  <c r="P566" i="4"/>
  <c r="P567" i="4"/>
  <c r="P568" i="4"/>
  <c r="P569" i="4"/>
  <c r="P570" i="4"/>
  <c r="P571" i="4"/>
  <c r="P572" i="4"/>
  <c r="P573" i="4"/>
  <c r="P574" i="4"/>
  <c r="P575" i="4"/>
  <c r="P576" i="4"/>
  <c r="P577" i="4"/>
  <c r="P578" i="4"/>
  <c r="P579" i="4"/>
  <c r="P580" i="4"/>
  <c r="P581" i="4"/>
  <c r="P582" i="4"/>
  <c r="P583" i="4"/>
  <c r="P584" i="4"/>
  <c r="P585" i="4"/>
  <c r="P586" i="4"/>
  <c r="P587" i="4"/>
  <c r="P588" i="4"/>
  <c r="P589" i="4"/>
  <c r="P590" i="4"/>
  <c r="P591" i="4"/>
  <c r="P592" i="4"/>
  <c r="P593" i="4"/>
  <c r="P594" i="4"/>
  <c r="P595" i="4"/>
  <c r="P596" i="4"/>
  <c r="P597" i="4"/>
  <c r="P598" i="4"/>
  <c r="P599" i="4"/>
  <c r="P600" i="4"/>
  <c r="P601" i="4"/>
  <c r="P602" i="4"/>
  <c r="P603" i="4"/>
  <c r="P604" i="4"/>
  <c r="P605" i="4"/>
  <c r="P606" i="4"/>
  <c r="P607" i="4"/>
  <c r="P608" i="4"/>
  <c r="P609" i="4"/>
  <c r="P610" i="4"/>
  <c r="P611" i="4"/>
  <c r="P612" i="4"/>
  <c r="P613" i="4"/>
  <c r="P614" i="4"/>
  <c r="P615" i="4"/>
  <c r="P616" i="4"/>
  <c r="P617" i="4"/>
  <c r="P618" i="4"/>
  <c r="P619" i="4"/>
  <c r="P620" i="4"/>
  <c r="P621" i="4"/>
  <c r="P622" i="4"/>
  <c r="P623" i="4"/>
  <c r="P624" i="4"/>
  <c r="P625" i="4"/>
  <c r="P626" i="4"/>
  <c r="P627" i="4"/>
  <c r="P628" i="4"/>
  <c r="P629" i="4"/>
  <c r="P630" i="4"/>
  <c r="P631" i="4"/>
  <c r="P632" i="4"/>
  <c r="P633" i="4"/>
  <c r="P634" i="4"/>
  <c r="P635" i="4"/>
  <c r="P636" i="4"/>
  <c r="P637" i="4"/>
  <c r="P638" i="4"/>
  <c r="P639" i="4"/>
  <c r="P640" i="4"/>
  <c r="P641" i="4"/>
  <c r="P642" i="4"/>
  <c r="P643" i="4"/>
  <c r="P644" i="4"/>
  <c r="P645" i="4"/>
  <c r="P646" i="4"/>
  <c r="P647" i="4"/>
  <c r="P648" i="4"/>
  <c r="P649" i="4"/>
  <c r="P650" i="4"/>
  <c r="P651" i="4"/>
  <c r="P652" i="4"/>
  <c r="P653" i="4"/>
  <c r="P654" i="4"/>
  <c r="P655" i="4"/>
  <c r="P656" i="4"/>
  <c r="P657" i="4"/>
  <c r="P658" i="4"/>
  <c r="P659" i="4"/>
  <c r="P660" i="4"/>
  <c r="P661" i="4"/>
  <c r="P662" i="4"/>
  <c r="P663" i="4"/>
  <c r="P664" i="4"/>
  <c r="P665" i="4"/>
  <c r="P666" i="4"/>
  <c r="P667" i="4"/>
  <c r="P668" i="4"/>
  <c r="P669" i="4"/>
  <c r="P670" i="4"/>
  <c r="P671" i="4"/>
  <c r="P672" i="4"/>
  <c r="P673" i="4"/>
  <c r="P674" i="4"/>
  <c r="P675" i="4"/>
  <c r="P676" i="4"/>
  <c r="P677" i="4"/>
  <c r="P678" i="4"/>
  <c r="P679" i="4"/>
  <c r="P680" i="4"/>
  <c r="P681" i="4"/>
  <c r="P682" i="4"/>
  <c r="P683" i="4"/>
  <c r="P684" i="4"/>
  <c r="P685" i="4"/>
  <c r="P686" i="4"/>
  <c r="P687" i="4"/>
  <c r="P688" i="4"/>
  <c r="P689" i="4"/>
  <c r="P690" i="4"/>
  <c r="P691" i="4"/>
  <c r="P692" i="4"/>
  <c r="P693" i="4"/>
  <c r="P694" i="4"/>
  <c r="P695" i="4"/>
  <c r="P696" i="4"/>
  <c r="P697" i="4"/>
  <c r="P698" i="4"/>
  <c r="P699" i="4"/>
  <c r="P700" i="4"/>
  <c r="P701" i="4"/>
  <c r="P702" i="4"/>
  <c r="P703" i="4"/>
  <c r="P704" i="4"/>
  <c r="P705" i="4"/>
  <c r="P706" i="4"/>
  <c r="P707" i="4"/>
  <c r="P708" i="4"/>
  <c r="P709" i="4"/>
  <c r="P710" i="4"/>
  <c r="P711" i="4"/>
  <c r="P712" i="4"/>
  <c r="P713" i="4"/>
  <c r="P714" i="4"/>
  <c r="P715" i="4"/>
  <c r="P716" i="4"/>
  <c r="P717" i="4"/>
  <c r="P718" i="4"/>
  <c r="P719" i="4"/>
  <c r="P720" i="4"/>
  <c r="P721" i="4"/>
  <c r="P722" i="4"/>
  <c r="P723" i="4"/>
  <c r="P724" i="4"/>
  <c r="P725" i="4"/>
  <c r="P726" i="4"/>
  <c r="P727" i="4"/>
  <c r="P728" i="4"/>
  <c r="P729" i="4"/>
  <c r="P730" i="4"/>
  <c r="P731" i="4"/>
  <c r="P732" i="4"/>
  <c r="P733" i="4"/>
  <c r="P734" i="4"/>
  <c r="P735" i="4"/>
  <c r="P736" i="4"/>
  <c r="P737" i="4"/>
  <c r="P738" i="4"/>
  <c r="P739" i="4"/>
  <c r="P740" i="4"/>
  <c r="P741" i="4"/>
  <c r="P742" i="4"/>
  <c r="P743" i="4"/>
  <c r="P744" i="4"/>
  <c r="P745" i="4"/>
  <c r="P746" i="4"/>
  <c r="P747" i="4"/>
  <c r="P748" i="4"/>
  <c r="P749" i="4"/>
  <c r="P750" i="4"/>
  <c r="P751" i="4"/>
  <c r="P752" i="4"/>
  <c r="P753" i="4"/>
  <c r="P754" i="4"/>
  <c r="P755" i="4"/>
  <c r="P756" i="4"/>
  <c r="P757" i="4"/>
  <c r="P758" i="4"/>
  <c r="P759" i="4"/>
  <c r="P760" i="4"/>
  <c r="P761" i="4"/>
  <c r="P762" i="4"/>
  <c r="P763" i="4"/>
  <c r="P764" i="4"/>
  <c r="P765" i="4"/>
  <c r="P766" i="4"/>
  <c r="P767" i="4"/>
  <c r="P768" i="4"/>
  <c r="P769" i="4"/>
  <c r="P770" i="4"/>
  <c r="P771" i="4"/>
  <c r="P772" i="4"/>
  <c r="P773" i="4"/>
  <c r="P774" i="4"/>
  <c r="P775" i="4"/>
  <c r="P776" i="4"/>
  <c r="P777" i="4"/>
  <c r="P778" i="4"/>
  <c r="P779" i="4"/>
  <c r="P780" i="4"/>
  <c r="P781" i="4"/>
  <c r="P782" i="4"/>
  <c r="P783" i="4"/>
  <c r="P784" i="4"/>
  <c r="P785" i="4"/>
  <c r="P786" i="4"/>
  <c r="P787" i="4"/>
  <c r="P788" i="4"/>
  <c r="P789" i="4"/>
  <c r="P790" i="4"/>
  <c r="P791" i="4"/>
  <c r="P792" i="4"/>
  <c r="P793" i="4"/>
  <c r="P794" i="4"/>
  <c r="P795" i="4"/>
  <c r="P796" i="4"/>
  <c r="P797" i="4"/>
  <c r="P798" i="4"/>
  <c r="P799" i="4"/>
  <c r="P800" i="4"/>
  <c r="P801" i="4"/>
  <c r="P802" i="4"/>
  <c r="P803" i="4"/>
  <c r="P804" i="4"/>
  <c r="P805" i="4"/>
  <c r="P806" i="4"/>
  <c r="P807" i="4"/>
  <c r="P808" i="4"/>
  <c r="P809" i="4"/>
  <c r="P810" i="4"/>
  <c r="P811" i="4"/>
  <c r="P812" i="4"/>
  <c r="P813" i="4"/>
  <c r="P814" i="4"/>
  <c r="P815" i="4"/>
  <c r="P816" i="4"/>
  <c r="P817" i="4"/>
  <c r="P818" i="4"/>
  <c r="P819" i="4"/>
  <c r="P820" i="4"/>
  <c r="P821" i="4"/>
  <c r="P822" i="4"/>
  <c r="P823" i="4"/>
  <c r="P824" i="4"/>
  <c r="P825" i="4"/>
  <c r="P826" i="4"/>
  <c r="P827" i="4"/>
  <c r="P828" i="4"/>
  <c r="P829" i="4"/>
  <c r="P830" i="4"/>
  <c r="P831" i="4"/>
  <c r="P832" i="4"/>
  <c r="P833" i="4"/>
  <c r="P834" i="4"/>
  <c r="P835" i="4"/>
  <c r="P836" i="4"/>
  <c r="P837" i="4"/>
  <c r="P838" i="4"/>
  <c r="P839" i="4"/>
  <c r="P840" i="4"/>
  <c r="P841" i="4"/>
  <c r="P842" i="4"/>
  <c r="P843" i="4"/>
  <c r="P844" i="4"/>
  <c r="P845" i="4"/>
  <c r="P846" i="4"/>
  <c r="P847" i="4"/>
  <c r="P848" i="4"/>
  <c r="P849" i="4"/>
  <c r="P850" i="4"/>
  <c r="P851" i="4"/>
  <c r="P852" i="4"/>
  <c r="P853" i="4"/>
  <c r="P854" i="4"/>
  <c r="P855" i="4"/>
  <c r="P856" i="4"/>
  <c r="P857" i="4"/>
  <c r="P858" i="4"/>
  <c r="P859" i="4"/>
  <c r="P860" i="4"/>
  <c r="P861" i="4"/>
  <c r="P862" i="4"/>
  <c r="P863" i="4"/>
  <c r="P864" i="4"/>
  <c r="P865" i="4"/>
  <c r="P866" i="4"/>
  <c r="P867" i="4"/>
  <c r="P868" i="4"/>
  <c r="P869" i="4"/>
  <c r="P870" i="4"/>
  <c r="P871" i="4"/>
  <c r="P872" i="4"/>
  <c r="P873" i="4"/>
  <c r="P874" i="4"/>
  <c r="P875" i="4"/>
  <c r="P876" i="4"/>
  <c r="P877" i="4"/>
  <c r="P878" i="4"/>
  <c r="P879" i="4"/>
  <c r="P880" i="4"/>
  <c r="P881" i="4"/>
  <c r="P882" i="4"/>
  <c r="P883" i="4"/>
  <c r="P884" i="4"/>
  <c r="P885" i="4"/>
  <c r="P886" i="4"/>
  <c r="P887" i="4"/>
  <c r="P888" i="4"/>
  <c r="P889" i="4"/>
  <c r="P890" i="4"/>
  <c r="P891" i="4"/>
  <c r="P892" i="4"/>
  <c r="P893" i="4"/>
  <c r="P894" i="4"/>
  <c r="P895" i="4"/>
  <c r="P896" i="4"/>
  <c r="P897" i="4"/>
  <c r="P898" i="4"/>
  <c r="P899" i="4"/>
  <c r="P900" i="4"/>
  <c r="P901" i="4"/>
  <c r="P902" i="4"/>
  <c r="P903" i="4"/>
  <c r="P904" i="4"/>
  <c r="P905" i="4"/>
  <c r="P906" i="4"/>
  <c r="P907" i="4"/>
  <c r="P908" i="4"/>
  <c r="P909" i="4"/>
  <c r="P910" i="4"/>
  <c r="P911" i="4"/>
  <c r="P912" i="4"/>
  <c r="P913" i="4"/>
  <c r="P914" i="4"/>
  <c r="P915" i="4"/>
  <c r="P916" i="4"/>
  <c r="P917" i="4"/>
  <c r="P918" i="4"/>
  <c r="P919" i="4"/>
  <c r="P920" i="4"/>
  <c r="P921" i="4"/>
  <c r="P922" i="4"/>
  <c r="P923" i="4"/>
  <c r="P924" i="4"/>
  <c r="P925" i="4"/>
  <c r="P926" i="4"/>
  <c r="P927" i="4"/>
  <c r="P928" i="4"/>
  <c r="P929" i="4"/>
  <c r="P930" i="4"/>
  <c r="P931" i="4"/>
  <c r="P932" i="4"/>
  <c r="P933" i="4"/>
  <c r="P934" i="4"/>
  <c r="P935" i="4"/>
  <c r="P936" i="4"/>
  <c r="P937" i="4"/>
  <c r="P938" i="4"/>
  <c r="P939" i="4"/>
  <c r="P940" i="4"/>
  <c r="P941" i="4"/>
  <c r="P942" i="4"/>
  <c r="P943" i="4"/>
  <c r="P944" i="4"/>
  <c r="P945" i="4"/>
  <c r="P946" i="4"/>
  <c r="P947" i="4"/>
  <c r="P948" i="4"/>
  <c r="P949" i="4"/>
  <c r="P950" i="4"/>
  <c r="P951" i="4"/>
  <c r="P952" i="4"/>
  <c r="P953" i="4"/>
  <c r="P954" i="4"/>
  <c r="P955" i="4"/>
  <c r="P956" i="4"/>
  <c r="P957" i="4"/>
  <c r="P958" i="4"/>
  <c r="P959" i="4"/>
  <c r="P960" i="4"/>
  <c r="P961" i="4"/>
  <c r="P962" i="4"/>
  <c r="P963" i="4"/>
  <c r="P964" i="4"/>
  <c r="P965" i="4"/>
  <c r="P966" i="4"/>
  <c r="P967" i="4"/>
  <c r="P968" i="4"/>
  <c r="P969" i="4"/>
  <c r="P970" i="4"/>
  <c r="P971" i="4"/>
  <c r="P972" i="4"/>
  <c r="P973" i="4"/>
  <c r="P974" i="4"/>
  <c r="P975" i="4"/>
  <c r="P976" i="4"/>
  <c r="P977" i="4"/>
  <c r="P978" i="4"/>
  <c r="P979" i="4"/>
  <c r="P980" i="4"/>
  <c r="P981" i="4"/>
  <c r="P982" i="4"/>
  <c r="P983" i="4"/>
  <c r="P984" i="4"/>
  <c r="P985" i="4"/>
  <c r="P986" i="4"/>
  <c r="P987" i="4"/>
  <c r="P988" i="4"/>
  <c r="P989" i="4"/>
  <c r="P990" i="4"/>
  <c r="P991" i="4"/>
  <c r="P992" i="4"/>
  <c r="P993" i="4"/>
  <c r="P994" i="4"/>
  <c r="P995" i="4"/>
  <c r="P996" i="4"/>
  <c r="P997" i="4"/>
  <c r="P998" i="4"/>
  <c r="P999" i="4"/>
  <c r="P1000" i="4"/>
  <c r="P1001" i="4"/>
  <c r="P1002" i="4"/>
  <c r="P1003" i="4"/>
  <c r="P1004" i="4"/>
  <c r="P1005" i="4"/>
  <c r="P1006" i="4"/>
  <c r="P1007" i="4"/>
  <c r="P1008" i="4"/>
  <c r="P1009" i="4"/>
  <c r="P1010" i="4"/>
  <c r="P1011" i="4"/>
  <c r="P1012" i="4"/>
  <c r="P1013" i="4"/>
  <c r="P1014" i="4"/>
  <c r="P1015" i="4"/>
  <c r="P1016" i="4"/>
  <c r="P1017" i="4"/>
  <c r="P1018" i="4"/>
  <c r="P1019" i="4"/>
  <c r="P1020" i="4"/>
  <c r="P1021" i="4"/>
  <c r="P1022" i="4"/>
  <c r="P1023" i="4"/>
  <c r="P1024" i="4"/>
  <c r="P1025" i="4"/>
  <c r="P1026" i="4"/>
  <c r="P1027" i="4"/>
  <c r="P1028" i="4"/>
  <c r="P1029" i="4"/>
  <c r="P1030" i="4"/>
  <c r="P1031" i="4"/>
  <c r="P1032" i="4"/>
  <c r="P1033" i="4"/>
  <c r="P1034" i="4"/>
  <c r="P1035" i="4"/>
  <c r="P1036" i="4"/>
  <c r="P1037" i="4"/>
  <c r="P1038" i="4"/>
  <c r="P1039" i="4"/>
  <c r="P1040" i="4"/>
  <c r="P1041" i="4"/>
  <c r="P1042" i="4"/>
  <c r="P1043" i="4"/>
  <c r="P1044" i="4"/>
  <c r="P1045" i="4"/>
  <c r="P1046" i="4"/>
  <c r="P1047" i="4"/>
  <c r="P1048" i="4"/>
  <c r="P1049" i="4"/>
  <c r="P1050" i="4"/>
  <c r="P1051" i="4"/>
  <c r="P1052" i="4"/>
  <c r="P1053" i="4"/>
  <c r="P1054" i="4"/>
  <c r="P1055" i="4"/>
  <c r="P1056" i="4"/>
  <c r="P1057" i="4"/>
  <c r="P1058" i="4"/>
  <c r="P1059" i="4"/>
  <c r="P1060" i="4"/>
  <c r="P1061" i="4"/>
  <c r="P1062" i="4"/>
  <c r="P1063" i="4"/>
  <c r="P1064" i="4"/>
  <c r="P1065" i="4"/>
  <c r="P1066" i="4"/>
  <c r="P1067" i="4"/>
  <c r="P1068" i="4"/>
  <c r="P1069" i="4"/>
  <c r="P1070" i="4"/>
  <c r="P1071" i="4"/>
  <c r="P1072" i="4"/>
  <c r="P1073" i="4"/>
  <c r="P1074" i="4"/>
  <c r="P1075" i="4"/>
  <c r="P1076" i="4"/>
  <c r="P1077" i="4"/>
  <c r="P1078" i="4"/>
  <c r="P1079" i="4"/>
  <c r="P1080" i="4"/>
  <c r="P1081" i="4"/>
  <c r="P1082" i="4"/>
  <c r="P1083" i="4"/>
  <c r="P1084" i="4"/>
  <c r="P1085" i="4"/>
  <c r="P1086" i="4"/>
  <c r="P1087" i="4"/>
  <c r="P1088" i="4"/>
  <c r="P1089" i="4"/>
  <c r="P1090" i="4"/>
  <c r="P1091" i="4"/>
  <c r="P1092" i="4"/>
  <c r="P1093" i="4"/>
  <c r="P1094" i="4"/>
  <c r="P1095" i="4"/>
  <c r="P1096" i="4"/>
  <c r="P1097" i="4"/>
  <c r="P1098" i="4"/>
  <c r="P1099" i="4"/>
  <c r="P1100" i="4"/>
  <c r="P1101" i="4"/>
  <c r="P1102" i="4"/>
  <c r="P1103" i="4"/>
  <c r="P1104" i="4"/>
  <c r="P1105" i="4"/>
  <c r="P1106" i="4"/>
  <c r="P1107" i="4"/>
  <c r="P1108" i="4"/>
  <c r="P1109" i="4"/>
  <c r="P1110" i="4"/>
  <c r="P1111" i="4"/>
  <c r="P1112" i="4"/>
  <c r="P1113" i="4"/>
  <c r="P1114" i="4"/>
  <c r="P1115" i="4"/>
  <c r="P1116" i="4"/>
  <c r="P1117" i="4"/>
  <c r="P1118" i="4"/>
  <c r="P1119" i="4"/>
  <c r="P1120" i="4"/>
  <c r="P1121" i="4"/>
  <c r="P1122" i="4"/>
  <c r="P1123" i="4"/>
  <c r="P1124" i="4"/>
  <c r="P1125" i="4"/>
  <c r="P1126" i="4"/>
  <c r="P1127" i="4"/>
  <c r="P1128" i="4"/>
  <c r="P1129" i="4"/>
  <c r="P1130" i="4"/>
  <c r="P1131" i="4"/>
  <c r="P1132" i="4"/>
  <c r="P1133" i="4"/>
  <c r="P1134" i="4"/>
  <c r="P1135" i="4"/>
  <c r="P1136" i="4"/>
  <c r="P1137" i="4"/>
  <c r="P1138" i="4"/>
  <c r="P1139" i="4"/>
  <c r="P1140" i="4"/>
  <c r="P1141" i="4"/>
  <c r="P1142" i="4"/>
  <c r="P1143" i="4"/>
  <c r="P1144" i="4"/>
  <c r="P1145" i="4"/>
  <c r="P1146" i="4"/>
  <c r="P1147" i="4"/>
  <c r="P1148" i="4"/>
  <c r="P1149" i="4"/>
  <c r="P1150" i="4"/>
  <c r="P1151" i="4"/>
  <c r="P1152" i="4"/>
  <c r="P1153" i="4"/>
  <c r="P1154" i="4"/>
  <c r="P1155" i="4"/>
  <c r="P1156" i="4"/>
  <c r="P1157" i="4"/>
  <c r="P1158" i="4"/>
  <c r="P1159" i="4"/>
  <c r="P1160" i="4"/>
  <c r="P1161" i="4"/>
  <c r="P1162" i="4"/>
  <c r="P1163" i="4"/>
  <c r="P1164" i="4"/>
  <c r="P1165" i="4"/>
  <c r="P1166" i="4"/>
  <c r="P1167" i="4"/>
  <c r="P1168" i="4"/>
  <c r="P1169" i="4"/>
  <c r="P1170" i="4"/>
  <c r="P1171" i="4"/>
  <c r="P1172" i="4"/>
  <c r="P1173" i="4"/>
  <c r="P1174" i="4"/>
  <c r="P1175" i="4"/>
  <c r="P1176" i="4"/>
  <c r="P1177" i="4"/>
  <c r="P1178" i="4"/>
  <c r="P1179" i="4"/>
  <c r="P1180" i="4"/>
  <c r="P1181" i="4"/>
  <c r="P1182" i="4"/>
  <c r="P1183" i="4"/>
  <c r="P1184" i="4"/>
  <c r="P1185" i="4"/>
  <c r="P1186" i="4"/>
  <c r="P1187" i="4"/>
  <c r="P1188" i="4"/>
  <c r="P1189" i="4"/>
  <c r="P1190" i="4"/>
  <c r="P1191" i="4"/>
  <c r="P1192" i="4"/>
  <c r="P1193" i="4"/>
  <c r="P1194" i="4"/>
  <c r="P1195" i="4"/>
  <c r="P1196" i="4"/>
  <c r="P1197" i="4"/>
  <c r="P1198" i="4"/>
  <c r="P1199" i="4"/>
  <c r="P1200" i="4"/>
  <c r="P1201" i="4"/>
  <c r="P1202" i="4"/>
  <c r="P1203" i="4"/>
  <c r="P1204" i="4"/>
  <c r="P1205" i="4"/>
  <c r="P1206" i="4"/>
  <c r="P1207" i="4"/>
  <c r="P1208" i="4"/>
  <c r="P1209" i="4"/>
  <c r="P1210" i="4"/>
  <c r="P1211" i="4"/>
  <c r="P1212" i="4"/>
  <c r="P1213" i="4"/>
  <c r="P1214" i="4"/>
  <c r="P1215" i="4"/>
  <c r="P1216" i="4"/>
  <c r="P1217" i="4"/>
  <c r="P1218" i="4"/>
  <c r="P1219" i="4"/>
  <c r="P1220" i="4"/>
  <c r="P1221" i="4"/>
  <c r="P1222" i="4"/>
  <c r="P1223" i="4"/>
  <c r="P1224" i="4"/>
  <c r="P1225" i="4"/>
  <c r="P1226" i="4"/>
  <c r="P1227" i="4"/>
  <c r="P1228" i="4"/>
  <c r="P1229" i="4"/>
  <c r="P1230" i="4"/>
  <c r="P1231" i="4"/>
  <c r="P1232" i="4"/>
  <c r="P1233" i="4"/>
  <c r="P1234" i="4"/>
  <c r="P1235" i="4"/>
  <c r="P1236" i="4"/>
  <c r="P1237" i="4"/>
  <c r="P1238" i="4"/>
  <c r="P1239" i="4"/>
  <c r="P1240" i="4"/>
  <c r="P1241" i="4"/>
  <c r="P1242" i="4"/>
  <c r="P1243" i="4"/>
  <c r="P1244" i="4"/>
  <c r="P1245" i="4"/>
  <c r="P1246" i="4"/>
  <c r="P1247" i="4"/>
  <c r="P1248" i="4"/>
  <c r="P1249" i="4"/>
  <c r="P1250" i="4"/>
  <c r="P1251" i="4"/>
  <c r="P1252" i="4"/>
  <c r="P1253" i="4"/>
  <c r="P1254" i="4"/>
  <c r="P1255" i="4"/>
  <c r="P1256" i="4"/>
  <c r="P1257" i="4"/>
  <c r="P1258" i="4"/>
  <c r="P1259" i="4"/>
  <c r="P1260" i="4"/>
  <c r="P1261" i="4"/>
  <c r="P1262" i="4"/>
  <c r="P1263" i="4"/>
  <c r="P1264" i="4"/>
  <c r="P1265" i="4"/>
  <c r="P1266" i="4"/>
  <c r="P1267" i="4"/>
  <c r="P1268" i="4"/>
  <c r="P1269" i="4"/>
  <c r="P1270" i="4"/>
  <c r="P1271" i="4"/>
  <c r="P1272" i="4"/>
  <c r="P1273" i="4"/>
  <c r="P1274" i="4"/>
  <c r="P1275" i="4"/>
  <c r="P1276" i="4"/>
  <c r="P1277" i="4"/>
  <c r="P1278" i="4"/>
  <c r="P1279" i="4"/>
  <c r="P1280" i="4"/>
  <c r="P1281" i="4"/>
  <c r="P1282" i="4"/>
  <c r="P1283" i="4"/>
  <c r="P1284" i="4"/>
  <c r="P1285" i="4"/>
  <c r="P1286" i="4"/>
  <c r="P1287" i="4"/>
  <c r="P1288" i="4"/>
  <c r="P1289" i="4"/>
  <c r="P1290" i="4"/>
  <c r="P1291" i="4"/>
  <c r="P1292" i="4"/>
  <c r="P1293" i="4"/>
  <c r="P1294" i="4"/>
  <c r="P1295" i="4"/>
  <c r="P1296" i="4"/>
  <c r="P1297" i="4"/>
  <c r="P1298" i="4"/>
  <c r="P1299" i="4"/>
  <c r="P1300" i="4"/>
  <c r="P1301" i="4"/>
  <c r="P1302" i="4"/>
  <c r="P1303" i="4"/>
  <c r="P1304" i="4"/>
  <c r="P1305" i="4"/>
  <c r="P1306" i="4"/>
  <c r="P1307" i="4"/>
  <c r="P1308" i="4"/>
  <c r="P1309" i="4"/>
  <c r="P1310" i="4"/>
  <c r="P1311" i="4"/>
  <c r="P1312" i="4"/>
  <c r="P1313" i="4"/>
  <c r="P1314" i="4"/>
  <c r="P1315" i="4"/>
  <c r="P1316" i="4"/>
  <c r="P1317" i="4"/>
  <c r="P1318" i="4"/>
  <c r="P1319" i="4"/>
  <c r="P1320" i="4"/>
  <c r="P1321" i="4"/>
  <c r="P1322" i="4"/>
  <c r="P1323" i="4"/>
  <c r="P1324" i="4"/>
  <c r="P1325" i="4"/>
  <c r="P1326" i="4"/>
  <c r="P1327" i="4"/>
  <c r="P1328" i="4"/>
  <c r="P1329" i="4"/>
  <c r="P1330" i="4"/>
  <c r="P1331" i="4"/>
  <c r="P1332" i="4"/>
  <c r="P1333" i="4"/>
  <c r="P1334" i="4"/>
  <c r="P1335" i="4"/>
  <c r="P1336" i="4"/>
  <c r="P1337" i="4"/>
  <c r="P1338" i="4"/>
  <c r="P1339" i="4"/>
  <c r="P1340" i="4"/>
  <c r="P1341" i="4"/>
  <c r="P1342" i="4"/>
  <c r="P1343" i="4"/>
  <c r="P1344" i="4"/>
  <c r="P1345" i="4"/>
  <c r="P1346" i="4"/>
  <c r="P1347" i="4"/>
  <c r="P1348" i="4"/>
  <c r="P1349" i="4"/>
  <c r="P1350" i="4"/>
  <c r="P1351" i="4"/>
  <c r="P1352" i="4"/>
  <c r="P1353" i="4"/>
  <c r="P1354" i="4"/>
  <c r="P1355" i="4"/>
  <c r="P1356" i="4"/>
  <c r="P1357" i="4"/>
  <c r="P1358" i="4"/>
  <c r="P1359" i="4"/>
  <c r="P1360" i="4"/>
  <c r="P1361" i="4"/>
  <c r="P1362" i="4"/>
  <c r="P1363" i="4"/>
  <c r="P1364" i="4"/>
  <c r="P1365" i="4"/>
  <c r="P1366" i="4"/>
  <c r="P1367" i="4"/>
  <c r="P1368" i="4"/>
  <c r="P1369" i="4"/>
  <c r="P1370" i="4"/>
  <c r="P1371" i="4"/>
  <c r="P1372" i="4"/>
  <c r="P1373" i="4"/>
  <c r="P1374" i="4"/>
  <c r="P1375" i="4"/>
  <c r="P1376" i="4"/>
  <c r="P1377" i="4"/>
  <c r="P1378" i="4"/>
  <c r="P1379" i="4"/>
  <c r="P1380" i="4"/>
  <c r="P1381" i="4"/>
  <c r="P1382" i="4"/>
  <c r="P1383" i="4"/>
  <c r="P1384" i="4"/>
  <c r="P1385" i="4"/>
  <c r="P1386" i="4"/>
  <c r="P1387" i="4"/>
  <c r="P1388" i="4"/>
  <c r="P1389" i="4"/>
  <c r="P1390" i="4"/>
  <c r="P1391" i="4"/>
  <c r="P1392" i="4"/>
  <c r="P1393" i="4"/>
  <c r="P1394" i="4"/>
  <c r="P1395" i="4"/>
  <c r="P1396" i="4"/>
  <c r="P1397" i="4"/>
  <c r="P1398" i="4"/>
  <c r="P1399" i="4"/>
  <c r="P1400" i="4"/>
  <c r="P1401" i="4"/>
  <c r="P1402" i="4"/>
  <c r="P1403" i="4"/>
  <c r="P1404" i="4"/>
  <c r="P1405" i="4"/>
  <c r="P1406" i="4"/>
  <c r="P1407" i="4"/>
  <c r="P1408" i="4"/>
  <c r="P1409" i="4"/>
  <c r="P1410" i="4"/>
  <c r="P1411" i="4"/>
  <c r="P1412" i="4"/>
  <c r="P1413" i="4"/>
  <c r="P1414" i="4"/>
  <c r="P1415" i="4"/>
  <c r="P1416" i="4"/>
  <c r="P1417" i="4"/>
  <c r="P1418" i="4"/>
  <c r="P1419" i="4"/>
  <c r="P1420" i="4"/>
  <c r="P1421" i="4"/>
  <c r="P1422" i="4"/>
  <c r="P1423" i="4"/>
  <c r="P1424" i="4"/>
  <c r="P1425" i="4"/>
  <c r="P1426" i="4"/>
  <c r="P1427" i="4"/>
  <c r="P1428" i="4"/>
  <c r="P1429" i="4"/>
  <c r="P1430" i="4"/>
  <c r="P1431" i="4"/>
  <c r="P1432" i="4"/>
  <c r="P1433" i="4"/>
  <c r="P1434" i="4"/>
  <c r="P1435" i="4"/>
  <c r="P1436" i="4"/>
  <c r="P1437" i="4"/>
  <c r="P1438" i="4"/>
  <c r="P1439" i="4"/>
  <c r="P1440" i="4"/>
  <c r="P1441" i="4"/>
  <c r="P1442" i="4"/>
  <c r="P1443" i="4"/>
  <c r="P1444" i="4"/>
  <c r="P1445" i="4"/>
  <c r="P1446" i="4"/>
  <c r="P1447" i="4"/>
  <c r="P1448" i="4"/>
  <c r="P1449" i="4"/>
  <c r="P1450" i="4"/>
  <c r="P1451" i="4"/>
  <c r="P1452" i="4"/>
  <c r="P1453" i="4"/>
  <c r="P1454" i="4"/>
  <c r="P1455" i="4"/>
  <c r="P1456" i="4"/>
  <c r="P1457" i="4"/>
  <c r="P1458" i="4"/>
  <c r="P1459" i="4"/>
  <c r="P1460" i="4"/>
  <c r="P1461" i="4"/>
  <c r="P1462" i="4"/>
  <c r="P1463" i="4"/>
  <c r="P1464" i="4"/>
  <c r="P1465" i="4"/>
  <c r="P1466" i="4"/>
  <c r="P1467" i="4"/>
  <c r="P1468" i="4"/>
  <c r="P1469" i="4"/>
  <c r="P1470" i="4"/>
  <c r="P1471" i="4"/>
  <c r="P1472" i="4"/>
  <c r="P1473" i="4"/>
  <c r="P1474" i="4"/>
  <c r="P1475" i="4"/>
  <c r="P1476" i="4"/>
  <c r="P1477" i="4"/>
  <c r="P1478" i="4"/>
  <c r="P1479" i="4"/>
  <c r="P1480" i="4"/>
  <c r="P1481" i="4"/>
  <c r="P1482" i="4"/>
  <c r="P1483" i="4"/>
  <c r="P1484" i="4"/>
  <c r="P1485" i="4"/>
  <c r="P1486" i="4"/>
  <c r="P1487" i="4"/>
  <c r="P1488" i="4"/>
  <c r="P1489" i="4"/>
  <c r="P1490" i="4"/>
  <c r="P1491" i="4"/>
  <c r="P1492" i="4"/>
  <c r="P1493" i="4"/>
  <c r="P1494" i="4"/>
  <c r="P1495" i="4"/>
  <c r="P1496" i="4"/>
  <c r="P1497" i="4"/>
  <c r="P1498" i="4"/>
  <c r="P1499" i="4"/>
  <c r="P1500" i="4"/>
  <c r="P1501" i="4"/>
  <c r="P1502" i="4"/>
  <c r="P1503" i="4"/>
  <c r="P1504" i="4"/>
  <c r="P1505" i="4"/>
  <c r="P1506" i="4"/>
  <c r="P1507" i="4"/>
  <c r="P1508" i="4"/>
  <c r="P1509" i="4"/>
  <c r="P1510" i="4"/>
  <c r="P1511" i="4"/>
  <c r="P1512" i="4"/>
  <c r="P1513" i="4"/>
  <c r="P1514" i="4"/>
  <c r="P1515" i="4"/>
  <c r="P1516" i="4"/>
  <c r="P1517" i="4"/>
  <c r="P1518" i="4"/>
  <c r="P1519" i="4"/>
  <c r="P1520" i="4"/>
  <c r="P1521" i="4"/>
  <c r="P1522" i="4"/>
  <c r="P1523" i="4"/>
  <c r="P1524" i="4"/>
  <c r="P1525" i="4"/>
  <c r="P1526" i="4"/>
  <c r="P1527" i="4"/>
  <c r="P1528" i="4"/>
  <c r="P1529" i="4"/>
  <c r="P1530" i="4"/>
  <c r="P1531" i="4"/>
  <c r="P1532" i="4"/>
  <c r="P1533" i="4"/>
  <c r="P1534" i="4"/>
  <c r="P1535" i="4"/>
  <c r="P1536" i="4"/>
  <c r="P1537" i="4"/>
  <c r="P1538" i="4"/>
  <c r="P1539" i="4"/>
  <c r="P1540" i="4"/>
  <c r="P1541" i="4"/>
  <c r="P1542" i="4"/>
  <c r="P1543" i="4"/>
  <c r="P1544" i="4"/>
  <c r="P1545" i="4"/>
  <c r="P1546" i="4"/>
  <c r="P1547" i="4"/>
  <c r="P1548" i="4"/>
  <c r="P1549" i="4"/>
  <c r="P1550" i="4"/>
  <c r="P1551" i="4"/>
  <c r="P1552" i="4"/>
  <c r="P1553" i="4"/>
  <c r="P1554" i="4"/>
  <c r="P1555" i="4"/>
  <c r="P1556" i="4"/>
  <c r="P1557" i="4"/>
  <c r="P1558" i="4"/>
  <c r="P1559" i="4"/>
  <c r="P1560" i="4"/>
  <c r="P1561" i="4"/>
  <c r="P1562" i="4"/>
  <c r="P1563" i="4"/>
  <c r="P1564" i="4"/>
  <c r="P1565" i="4"/>
  <c r="P1566" i="4"/>
  <c r="P1567" i="4"/>
  <c r="P1568" i="4"/>
  <c r="P1569" i="4"/>
  <c r="P1570" i="4"/>
  <c r="P1571" i="4"/>
  <c r="P1572" i="4"/>
  <c r="P1573" i="4"/>
  <c r="P1574" i="4"/>
  <c r="P1575" i="4"/>
  <c r="P1576" i="4"/>
  <c r="P1577" i="4"/>
  <c r="P1578" i="4"/>
  <c r="P1579" i="4"/>
  <c r="P1580" i="4"/>
  <c r="P1581" i="4"/>
  <c r="P1582" i="4"/>
  <c r="P1583" i="4"/>
  <c r="P1584" i="4"/>
  <c r="P1585" i="4"/>
  <c r="P1586" i="4"/>
  <c r="P1587" i="4"/>
  <c r="P1588" i="4"/>
  <c r="P1589" i="4"/>
  <c r="P1590" i="4"/>
  <c r="P1591" i="4"/>
  <c r="P1592" i="4"/>
  <c r="P1593" i="4"/>
  <c r="P1594" i="4"/>
  <c r="P1595" i="4"/>
  <c r="P1596" i="4"/>
  <c r="P1597" i="4"/>
  <c r="P1598" i="4"/>
  <c r="P1599" i="4"/>
  <c r="P1600" i="4"/>
  <c r="P1601" i="4"/>
  <c r="P1602" i="4"/>
  <c r="P1603" i="4"/>
  <c r="P1604" i="4"/>
  <c r="P1605" i="4"/>
  <c r="P1606" i="4"/>
  <c r="P1607" i="4"/>
  <c r="P1608" i="4"/>
  <c r="P1609" i="4"/>
  <c r="P1610" i="4"/>
  <c r="P1611" i="4"/>
  <c r="P1612" i="4"/>
  <c r="P1613" i="4"/>
  <c r="P1614" i="4"/>
  <c r="P1615" i="4"/>
  <c r="P1616" i="4"/>
  <c r="P1617" i="4"/>
  <c r="P1618" i="4"/>
  <c r="P1619" i="4"/>
  <c r="P1620" i="4"/>
  <c r="P1621" i="4"/>
  <c r="P1622" i="4"/>
  <c r="P1623" i="4"/>
  <c r="P1624" i="4"/>
  <c r="P1625" i="4"/>
  <c r="P1626" i="4"/>
  <c r="P1627" i="4"/>
  <c r="P1628" i="4"/>
  <c r="P1629" i="4"/>
  <c r="P1630" i="4"/>
  <c r="P1631" i="4"/>
  <c r="P1632" i="4"/>
  <c r="P1633" i="4"/>
  <c r="P1634" i="4"/>
  <c r="P1635" i="4"/>
  <c r="P1636" i="4"/>
  <c r="P1637" i="4"/>
  <c r="P1638" i="4"/>
  <c r="P1639" i="4"/>
  <c r="P1640" i="4"/>
  <c r="P1641" i="4"/>
  <c r="P1642" i="4"/>
  <c r="P1643" i="4"/>
  <c r="P1644" i="4"/>
  <c r="P1645" i="4"/>
  <c r="P1646" i="4"/>
  <c r="P1647" i="4"/>
  <c r="P1648" i="4"/>
  <c r="P1649" i="4"/>
  <c r="P1650" i="4"/>
  <c r="P1651" i="4"/>
  <c r="P1652" i="4"/>
  <c r="P1653" i="4"/>
  <c r="P1654" i="4"/>
  <c r="P1655" i="4"/>
  <c r="P1656" i="4"/>
  <c r="P1657" i="4"/>
  <c r="P1658" i="4"/>
  <c r="P1659" i="4"/>
  <c r="P1660" i="4"/>
  <c r="P1661" i="4"/>
  <c r="P1662" i="4"/>
  <c r="P1663" i="4"/>
  <c r="P1664" i="4"/>
  <c r="P1665" i="4"/>
  <c r="P1666" i="4"/>
  <c r="P1667" i="4"/>
  <c r="P1668" i="4"/>
  <c r="P1669" i="4"/>
  <c r="P1670" i="4"/>
  <c r="P1671" i="4"/>
  <c r="P1672" i="4"/>
  <c r="P1673" i="4"/>
  <c r="P1674" i="4"/>
  <c r="P1675" i="4"/>
  <c r="P1676" i="4"/>
  <c r="P1677" i="4"/>
  <c r="P1678" i="4"/>
  <c r="P1679" i="4"/>
  <c r="P1680" i="4"/>
  <c r="P1681" i="4"/>
  <c r="P1682" i="4"/>
  <c r="P1683" i="4"/>
  <c r="P1684" i="4"/>
  <c r="P1685" i="4"/>
  <c r="P1686" i="4"/>
  <c r="P1687" i="4"/>
  <c r="P1688" i="4"/>
  <c r="P1689" i="4"/>
  <c r="P1690" i="4"/>
  <c r="P1691" i="4"/>
  <c r="P1692" i="4"/>
  <c r="P1693" i="4"/>
  <c r="P1694" i="4"/>
  <c r="P1695" i="4"/>
  <c r="P1696" i="4"/>
  <c r="P1697" i="4"/>
  <c r="P1698" i="4"/>
  <c r="P1699" i="4"/>
  <c r="P1700" i="4"/>
  <c r="P1701" i="4"/>
  <c r="P1702" i="4"/>
  <c r="P1703" i="4"/>
  <c r="P1704" i="4"/>
  <c r="P1705" i="4"/>
  <c r="P1706" i="4"/>
  <c r="P1707" i="4"/>
  <c r="P1708" i="4"/>
  <c r="P1709" i="4"/>
  <c r="P1710" i="4"/>
  <c r="P1711" i="4"/>
  <c r="P1712" i="4"/>
  <c r="P1713" i="4"/>
  <c r="P1714" i="4"/>
  <c r="P1715" i="4"/>
  <c r="P1716" i="4"/>
  <c r="P1717" i="4"/>
  <c r="P1718" i="4"/>
  <c r="P1719" i="4"/>
  <c r="P1720" i="4"/>
  <c r="P1721" i="4"/>
  <c r="P1722" i="4"/>
  <c r="P1723" i="4"/>
  <c r="P1724" i="4"/>
  <c r="P1725" i="4"/>
  <c r="P1726" i="4"/>
  <c r="P1727" i="4"/>
  <c r="P1728" i="4"/>
  <c r="P1729" i="4"/>
  <c r="P1730" i="4"/>
  <c r="P1731" i="4"/>
  <c r="P1732" i="4"/>
  <c r="P1733" i="4"/>
  <c r="P1734" i="4"/>
  <c r="P1735" i="4"/>
  <c r="P1736" i="4"/>
  <c r="P1737" i="4"/>
  <c r="P1738" i="4"/>
  <c r="P1739" i="4"/>
  <c r="P1740" i="4"/>
  <c r="P1741" i="4"/>
  <c r="P1742" i="4"/>
  <c r="P1743" i="4"/>
  <c r="P1744" i="4"/>
  <c r="P1745" i="4"/>
  <c r="P1746" i="4"/>
  <c r="P1747" i="4"/>
  <c r="P1748" i="4"/>
  <c r="P1749" i="4"/>
  <c r="P1750" i="4"/>
  <c r="P1751" i="4"/>
  <c r="P1752" i="4"/>
  <c r="P1753" i="4"/>
  <c r="P1754" i="4"/>
  <c r="P1755" i="4"/>
  <c r="P1756" i="4"/>
  <c r="P1757" i="4"/>
  <c r="P1758" i="4"/>
  <c r="P1759" i="4"/>
  <c r="P1760" i="4"/>
  <c r="P1761" i="4"/>
  <c r="P1762" i="4"/>
  <c r="P1763" i="4"/>
  <c r="P1764" i="4"/>
  <c r="P1765" i="4"/>
  <c r="P1766" i="4"/>
  <c r="P1767" i="4"/>
  <c r="P1768" i="4"/>
  <c r="P1769" i="4"/>
  <c r="P1770" i="4"/>
  <c r="P1771" i="4"/>
  <c r="P1772" i="4"/>
  <c r="P1773" i="4"/>
  <c r="P1774" i="4"/>
  <c r="P1775" i="4"/>
  <c r="P1776" i="4"/>
  <c r="P1777" i="4"/>
  <c r="P1778" i="4"/>
  <c r="P1779" i="4"/>
  <c r="P1780" i="4"/>
  <c r="P1781" i="4"/>
  <c r="P1782" i="4"/>
  <c r="P1783" i="4"/>
  <c r="P1784" i="4"/>
  <c r="P1785" i="4"/>
  <c r="P1786" i="4"/>
  <c r="P1787" i="4"/>
  <c r="P1788" i="4"/>
  <c r="P1789" i="4"/>
  <c r="P1790" i="4"/>
  <c r="P1791" i="4"/>
  <c r="P1792" i="4"/>
  <c r="P1793" i="4"/>
  <c r="P1794" i="4"/>
  <c r="P1795" i="4"/>
  <c r="P1796" i="4"/>
  <c r="P1797" i="4"/>
  <c r="P1798" i="4"/>
  <c r="P1799" i="4"/>
  <c r="P1800" i="4"/>
  <c r="P1801" i="4"/>
  <c r="P1802" i="4"/>
  <c r="P1803" i="4"/>
  <c r="P1804" i="4"/>
  <c r="P1805" i="4"/>
  <c r="P1806" i="4"/>
  <c r="P1807" i="4"/>
  <c r="P1808" i="4"/>
  <c r="P1809" i="4"/>
  <c r="P1810" i="4"/>
  <c r="P1811" i="4"/>
  <c r="P1812" i="4"/>
  <c r="P1813" i="4"/>
  <c r="P1814" i="4"/>
  <c r="P1815" i="4"/>
  <c r="P1816" i="4"/>
  <c r="P1817" i="4"/>
  <c r="P1818" i="4"/>
  <c r="P1819" i="4"/>
  <c r="P1820" i="4"/>
  <c r="P1821" i="4"/>
  <c r="P1822" i="4"/>
  <c r="P1823" i="4"/>
  <c r="P1824" i="4"/>
  <c r="P1825" i="4"/>
  <c r="P1826" i="4"/>
  <c r="P1827" i="4"/>
  <c r="P1828" i="4"/>
  <c r="P1829" i="4"/>
  <c r="P1830" i="4"/>
  <c r="P1831" i="4"/>
  <c r="P1832" i="4"/>
  <c r="P1833" i="4"/>
  <c r="P1834" i="4"/>
  <c r="P1835" i="4"/>
  <c r="P1836" i="4"/>
  <c r="P1837" i="4"/>
  <c r="P1838" i="4"/>
  <c r="P1839" i="4"/>
  <c r="P1840" i="4"/>
  <c r="P1841" i="4"/>
  <c r="P1842" i="4"/>
  <c r="P1843" i="4"/>
  <c r="P1844" i="4"/>
  <c r="P1845" i="4"/>
  <c r="P1846" i="4"/>
  <c r="P1847" i="4"/>
  <c r="P1848" i="4"/>
  <c r="P1849" i="4"/>
  <c r="P1850" i="4"/>
  <c r="P1851" i="4"/>
  <c r="P1852" i="4"/>
  <c r="P1853" i="4"/>
  <c r="P1854" i="4"/>
  <c r="P1855" i="4"/>
  <c r="P1856" i="4"/>
  <c r="P1857" i="4"/>
  <c r="P1858" i="4"/>
  <c r="P1859" i="4"/>
  <c r="P1860" i="4"/>
  <c r="P1861" i="4"/>
  <c r="P1862" i="4"/>
  <c r="P1863" i="4"/>
  <c r="P1864" i="4"/>
  <c r="P1865" i="4"/>
  <c r="P1866" i="4"/>
  <c r="P1867" i="4"/>
  <c r="P1868" i="4"/>
  <c r="P1869" i="4"/>
  <c r="P1870" i="4"/>
  <c r="P1871" i="4"/>
  <c r="P1872" i="4"/>
  <c r="P1873" i="4"/>
  <c r="P1874" i="4"/>
  <c r="P1875" i="4"/>
  <c r="P1876" i="4"/>
  <c r="P1877" i="4"/>
  <c r="P1878" i="4"/>
  <c r="P1879" i="4"/>
  <c r="P1880" i="4"/>
  <c r="P1881" i="4"/>
  <c r="P1882" i="4"/>
  <c r="P1883" i="4"/>
  <c r="P1884" i="4"/>
  <c r="P1885" i="4"/>
  <c r="P1886" i="4"/>
  <c r="P1887" i="4"/>
  <c r="P1888" i="4"/>
  <c r="P1889" i="4"/>
  <c r="P1890" i="4"/>
  <c r="P1891" i="4"/>
  <c r="P1892" i="4"/>
  <c r="P1893" i="4"/>
  <c r="P1894" i="4"/>
  <c r="P1895" i="4"/>
  <c r="P1896" i="4"/>
  <c r="P1897" i="4"/>
  <c r="P1898" i="4"/>
  <c r="P1899" i="4"/>
  <c r="P1900" i="4"/>
  <c r="P1901" i="4"/>
  <c r="P1902" i="4"/>
  <c r="P1903" i="4"/>
  <c r="P1904" i="4"/>
  <c r="P1905" i="4"/>
  <c r="P1906" i="4"/>
  <c r="P1907" i="4"/>
  <c r="P1908" i="4"/>
  <c r="P1909" i="4"/>
  <c r="P1910" i="4"/>
  <c r="P1911" i="4"/>
  <c r="P1912" i="4"/>
  <c r="P1913" i="4"/>
  <c r="P1914" i="4"/>
  <c r="P1915" i="4"/>
  <c r="P1916" i="4"/>
  <c r="P1917" i="4"/>
  <c r="P1918" i="4"/>
  <c r="P1919" i="4"/>
  <c r="P1920" i="4"/>
  <c r="P1921" i="4"/>
  <c r="P1922" i="4"/>
  <c r="P1923" i="4"/>
  <c r="P1924" i="4"/>
  <c r="P1925" i="4"/>
  <c r="P1926" i="4"/>
  <c r="P1927" i="4"/>
  <c r="P1928" i="4"/>
  <c r="P1929" i="4"/>
  <c r="P1930" i="4"/>
  <c r="P1931" i="4"/>
  <c r="P1932" i="4"/>
  <c r="P1933" i="4"/>
  <c r="P1934" i="4"/>
  <c r="P1935" i="4"/>
  <c r="P1936" i="4"/>
  <c r="P1937" i="4"/>
  <c r="P1938" i="4"/>
  <c r="P1939" i="4"/>
  <c r="P1940" i="4"/>
  <c r="P1941" i="4"/>
  <c r="P1942" i="4"/>
  <c r="P1943" i="4"/>
  <c r="P1944" i="4"/>
  <c r="P1945" i="4"/>
  <c r="P1946" i="4"/>
  <c r="P1947" i="4"/>
  <c r="P1948" i="4"/>
  <c r="P1949" i="4"/>
  <c r="P1950" i="4"/>
  <c r="P1951" i="4"/>
  <c r="P1952" i="4"/>
  <c r="P1953" i="4"/>
  <c r="P1954" i="4"/>
  <c r="P1955" i="4"/>
  <c r="P1956" i="4"/>
  <c r="P1957" i="4"/>
  <c r="P1958" i="4"/>
  <c r="P1959" i="4"/>
  <c r="P1960" i="4"/>
  <c r="P1961" i="4"/>
  <c r="P1962" i="4"/>
  <c r="P1963" i="4"/>
  <c r="P1964" i="4"/>
  <c r="P1965" i="4"/>
  <c r="P1966" i="4"/>
  <c r="P1967" i="4"/>
  <c r="P1968" i="4"/>
  <c r="P1969" i="4"/>
  <c r="P1970" i="4"/>
  <c r="P1971" i="4"/>
  <c r="P1972" i="4"/>
  <c r="P1973" i="4"/>
  <c r="P1974" i="4"/>
  <c r="P1975" i="4"/>
  <c r="P1976" i="4"/>
  <c r="P1977" i="4"/>
  <c r="P1978" i="4"/>
  <c r="P1979" i="4"/>
  <c r="P1980" i="4"/>
  <c r="P1981" i="4"/>
  <c r="P1982" i="4"/>
  <c r="P1983" i="4"/>
  <c r="P1984" i="4"/>
  <c r="P1985" i="4"/>
  <c r="P1986" i="4"/>
  <c r="P1987" i="4"/>
  <c r="P1988" i="4"/>
  <c r="P1989" i="4"/>
  <c r="P1990" i="4"/>
  <c r="P1991" i="4"/>
  <c r="P1992" i="4"/>
  <c r="P1993" i="4"/>
  <c r="P1994" i="4"/>
  <c r="P1995" i="4"/>
  <c r="P1996" i="4"/>
  <c r="P1997" i="4"/>
  <c r="P1998" i="4"/>
  <c r="P1999" i="4"/>
  <c r="P2000" i="4"/>
  <c r="P2001" i="4"/>
  <c r="P2002" i="4"/>
  <c r="P2003" i="4"/>
  <c r="P2004" i="4"/>
  <c r="P2005" i="4"/>
  <c r="P2006" i="4"/>
  <c r="P2007" i="4"/>
  <c r="P2008" i="4"/>
  <c r="P2009" i="4"/>
  <c r="P2010" i="4"/>
  <c r="P2011" i="4"/>
  <c r="P2012" i="4"/>
  <c r="P2013" i="4"/>
  <c r="P2014" i="4"/>
  <c r="P2015" i="4"/>
  <c r="P2016" i="4"/>
  <c r="P2017" i="4"/>
  <c r="P2018" i="4"/>
  <c r="P2019" i="4"/>
  <c r="P2020" i="4"/>
  <c r="P2021" i="4"/>
  <c r="P2022" i="4"/>
  <c r="P2023" i="4"/>
  <c r="P2024" i="4"/>
  <c r="P2025" i="4"/>
  <c r="P2026" i="4"/>
  <c r="P2027" i="4"/>
  <c r="P2028" i="4"/>
  <c r="P2029" i="4"/>
  <c r="P2030" i="4"/>
  <c r="P2031" i="4"/>
  <c r="P2032" i="4"/>
  <c r="P2033" i="4"/>
  <c r="P2034" i="4"/>
  <c r="P2035" i="4"/>
  <c r="P2036" i="4"/>
  <c r="P2037" i="4"/>
  <c r="P2038" i="4"/>
  <c r="P2039" i="4"/>
  <c r="P2040" i="4"/>
  <c r="P2041" i="4"/>
  <c r="P2042" i="4"/>
  <c r="P2043" i="4"/>
  <c r="P2044" i="4"/>
  <c r="P2045" i="4"/>
  <c r="P2046" i="4"/>
  <c r="P2047" i="4"/>
  <c r="P2048" i="4"/>
  <c r="P2049" i="4"/>
  <c r="P2050" i="4"/>
  <c r="P2051" i="4"/>
  <c r="P2052" i="4"/>
  <c r="P2053" i="4"/>
  <c r="P2054" i="4"/>
  <c r="P2055" i="4"/>
  <c r="P2056" i="4"/>
  <c r="P2057" i="4"/>
  <c r="P2058" i="4"/>
  <c r="P2059" i="4"/>
  <c r="P2060" i="4"/>
  <c r="P2061" i="4"/>
  <c r="P2062" i="4"/>
  <c r="P2063" i="4"/>
  <c r="P2064" i="4"/>
  <c r="P2065" i="4"/>
  <c r="P2066" i="4"/>
  <c r="P2067" i="4"/>
  <c r="P2068" i="4"/>
  <c r="P2069" i="4"/>
  <c r="P2070" i="4"/>
  <c r="P2071" i="4"/>
  <c r="P2072" i="4"/>
  <c r="P2073" i="4"/>
  <c r="P2074" i="4"/>
  <c r="P2075" i="4"/>
  <c r="P2076" i="4"/>
  <c r="P2077" i="4"/>
  <c r="P2078" i="4"/>
  <c r="P2079" i="4"/>
  <c r="P2080" i="4"/>
  <c r="P2081" i="4"/>
  <c r="P2082" i="4"/>
  <c r="P2083" i="4"/>
  <c r="P2084" i="4"/>
  <c r="P2085" i="4"/>
  <c r="P2086" i="4"/>
  <c r="P2087" i="4"/>
  <c r="P2088" i="4"/>
  <c r="P2089" i="4"/>
  <c r="P2090" i="4"/>
  <c r="P2091" i="4"/>
  <c r="P2092" i="4"/>
  <c r="P2093" i="4"/>
  <c r="P2094" i="4"/>
  <c r="P2095" i="4"/>
  <c r="P2096" i="4"/>
  <c r="P2097" i="4"/>
  <c r="P2098" i="4"/>
  <c r="P2099" i="4"/>
  <c r="P2100" i="4"/>
  <c r="P2101" i="4"/>
  <c r="P2102" i="4"/>
  <c r="P2103" i="4"/>
  <c r="P2104" i="4"/>
  <c r="P2105" i="4"/>
  <c r="P2106" i="4"/>
  <c r="P2107" i="4"/>
  <c r="P2108" i="4"/>
  <c r="P2109" i="4"/>
  <c r="P2110" i="4"/>
  <c r="P2111" i="4"/>
  <c r="P2112" i="4"/>
  <c r="P2113" i="4"/>
  <c r="P2114" i="4"/>
  <c r="P2115" i="4"/>
  <c r="P2116" i="4"/>
  <c r="P2117" i="4"/>
  <c r="P2118" i="4"/>
  <c r="P2119" i="4"/>
  <c r="P2120" i="4"/>
  <c r="P2121" i="4"/>
  <c r="P2122" i="4"/>
  <c r="P2123" i="4"/>
  <c r="P2124" i="4"/>
  <c r="P2125" i="4"/>
  <c r="P2126" i="4"/>
  <c r="P2127" i="4"/>
  <c r="P2128" i="4"/>
  <c r="P2129" i="4"/>
  <c r="P2130" i="4"/>
  <c r="P2131" i="4"/>
  <c r="P2132" i="4"/>
  <c r="P2133" i="4"/>
  <c r="P2134" i="4"/>
  <c r="P2135" i="4"/>
  <c r="P2136" i="4"/>
  <c r="P2137" i="4"/>
  <c r="P2138" i="4"/>
  <c r="P2139" i="4"/>
  <c r="P2140" i="4"/>
  <c r="P2141" i="4"/>
  <c r="P2142" i="4"/>
  <c r="P2143" i="4"/>
  <c r="P2144" i="4"/>
  <c r="P2145" i="4"/>
  <c r="P2146" i="4"/>
  <c r="P2147" i="4"/>
  <c r="P2148" i="4"/>
  <c r="P2149" i="4"/>
  <c r="P2150" i="4"/>
  <c r="P2151" i="4"/>
  <c r="P2152" i="4"/>
  <c r="P2153" i="4"/>
  <c r="P2154" i="4"/>
  <c r="P2155" i="4"/>
  <c r="P2156" i="4"/>
  <c r="P2157" i="4"/>
  <c r="P2158" i="4"/>
  <c r="P2159" i="4"/>
  <c r="P2160" i="4"/>
  <c r="P2161" i="4"/>
  <c r="P2162" i="4"/>
  <c r="P2163" i="4"/>
  <c r="P2164" i="4"/>
  <c r="P2165" i="4"/>
  <c r="P2166" i="4"/>
  <c r="P2167" i="4"/>
  <c r="P2168" i="4"/>
  <c r="P2169" i="4"/>
  <c r="P2170" i="4"/>
  <c r="P2171" i="4"/>
  <c r="P2172" i="4"/>
  <c r="P2173" i="4"/>
  <c r="P2174" i="4"/>
  <c r="P2175" i="4"/>
  <c r="P2176" i="4"/>
  <c r="P2177" i="4"/>
  <c r="P2178" i="4"/>
  <c r="P2179" i="4"/>
  <c r="P2180" i="4"/>
  <c r="P2181" i="4"/>
  <c r="P2182" i="4"/>
  <c r="P2183" i="4"/>
  <c r="P2184" i="4"/>
  <c r="P2185" i="4"/>
  <c r="P2186" i="4"/>
  <c r="P2187" i="4"/>
  <c r="P2188" i="4"/>
  <c r="P2189" i="4"/>
  <c r="P2190" i="4"/>
  <c r="P2191" i="4"/>
  <c r="P2192" i="4"/>
  <c r="P2193" i="4"/>
  <c r="P2194" i="4"/>
  <c r="P2195" i="4"/>
  <c r="P2196" i="4"/>
  <c r="P2197" i="4"/>
  <c r="P2198" i="4"/>
  <c r="P2199" i="4"/>
  <c r="P2200" i="4"/>
  <c r="P2201" i="4"/>
  <c r="P2202" i="4"/>
  <c r="P2203" i="4"/>
  <c r="P2204" i="4"/>
  <c r="P2205" i="4"/>
  <c r="P2206" i="4"/>
  <c r="P2207" i="4"/>
  <c r="P2208" i="4"/>
  <c r="P2209" i="4"/>
  <c r="P2210" i="4"/>
  <c r="P2211" i="4"/>
  <c r="P2212" i="4"/>
  <c r="P2213" i="4"/>
  <c r="P2214" i="4"/>
  <c r="P2215" i="4"/>
  <c r="P2216" i="4"/>
  <c r="P2217" i="4"/>
  <c r="P2218" i="4"/>
  <c r="P2219" i="4"/>
  <c r="P2220" i="4"/>
  <c r="P2221" i="4"/>
  <c r="P2222" i="4"/>
  <c r="P2223" i="4"/>
  <c r="P2224" i="4"/>
  <c r="P2225" i="4"/>
  <c r="P2226" i="4"/>
  <c r="P2227" i="4"/>
  <c r="P2228" i="4"/>
  <c r="P2229" i="4"/>
  <c r="P2230" i="4"/>
  <c r="P2231" i="4"/>
  <c r="P2232" i="4"/>
  <c r="P2233" i="4"/>
  <c r="P2234" i="4"/>
  <c r="P2235" i="4"/>
  <c r="P2236" i="4"/>
  <c r="P2237" i="4"/>
  <c r="P2238" i="4"/>
  <c r="P2239" i="4"/>
  <c r="P2240" i="4"/>
  <c r="P2241" i="4"/>
  <c r="P2242" i="4"/>
  <c r="P2243" i="4"/>
  <c r="P2244" i="4"/>
  <c r="P2245" i="4"/>
  <c r="P2246" i="4"/>
  <c r="P2247" i="4"/>
  <c r="P2248" i="4"/>
  <c r="P2249" i="4"/>
  <c r="P2250" i="4"/>
  <c r="P2251" i="4"/>
  <c r="P2252" i="4"/>
  <c r="P2253" i="4"/>
  <c r="P2254" i="4"/>
  <c r="P2255" i="4"/>
  <c r="P2256" i="4"/>
  <c r="P2257" i="4"/>
  <c r="P2258" i="4"/>
  <c r="P2259" i="4"/>
  <c r="P2260" i="4"/>
  <c r="P2261" i="4"/>
  <c r="P2262" i="4"/>
  <c r="P2263" i="4"/>
  <c r="P2264" i="4"/>
  <c r="P2265" i="4"/>
  <c r="P2266" i="4"/>
  <c r="P2267" i="4"/>
  <c r="P2268" i="4"/>
  <c r="P2269" i="4"/>
  <c r="P2270" i="4"/>
  <c r="P2271" i="4"/>
  <c r="P2272" i="4"/>
  <c r="P2273" i="4"/>
  <c r="P2274" i="4"/>
  <c r="P2275" i="4"/>
  <c r="P2276" i="4"/>
  <c r="P2277" i="4"/>
  <c r="P2278" i="4"/>
  <c r="P2279" i="4"/>
  <c r="P2280" i="4"/>
  <c r="P2281" i="4"/>
  <c r="P2282" i="4"/>
  <c r="P2283" i="4"/>
  <c r="P2284" i="4"/>
  <c r="P2285" i="4"/>
  <c r="P2286" i="4"/>
  <c r="P2287" i="4"/>
  <c r="P2288" i="4"/>
  <c r="P2289" i="4"/>
  <c r="P2290" i="4"/>
  <c r="P2291" i="4"/>
  <c r="P2292" i="4"/>
  <c r="P2293" i="4"/>
  <c r="P2294" i="4"/>
  <c r="P2295" i="4"/>
  <c r="P2296" i="4"/>
  <c r="P2297" i="4"/>
  <c r="P2298" i="4"/>
  <c r="P2299" i="4"/>
  <c r="P2300" i="4"/>
  <c r="P2301" i="4"/>
  <c r="P2302" i="4"/>
  <c r="P2303" i="4"/>
  <c r="P2304" i="4"/>
  <c r="P2305" i="4"/>
  <c r="P2306" i="4"/>
  <c r="P2307" i="4"/>
  <c r="P2308" i="4"/>
  <c r="P2309" i="4"/>
  <c r="P2310" i="4"/>
  <c r="P2311" i="4"/>
  <c r="P2312" i="4"/>
  <c r="P2313" i="4"/>
  <c r="P2314" i="4"/>
  <c r="P2315" i="4"/>
  <c r="P2316" i="4"/>
  <c r="P2317" i="4"/>
  <c r="P2318" i="4"/>
  <c r="P2319" i="4"/>
  <c r="P2320" i="4"/>
  <c r="P2321" i="4"/>
  <c r="P2322" i="4"/>
  <c r="P2323" i="4"/>
  <c r="P2324" i="4"/>
  <c r="P2325" i="4"/>
  <c r="P2326" i="4"/>
  <c r="P2327" i="4"/>
  <c r="P2328" i="4"/>
  <c r="P2329" i="4"/>
  <c r="P2330" i="4"/>
  <c r="P2331" i="4"/>
  <c r="P2332" i="4"/>
  <c r="P2333" i="4"/>
  <c r="P2334" i="4"/>
  <c r="P2335" i="4"/>
  <c r="P2336" i="4"/>
  <c r="P2337" i="4"/>
  <c r="P2338" i="4"/>
  <c r="P2339" i="4"/>
  <c r="P2340" i="4"/>
  <c r="P2341" i="4"/>
  <c r="P2342" i="4"/>
  <c r="P2343" i="4"/>
  <c r="P2344" i="4"/>
  <c r="P2345" i="4"/>
  <c r="P2346" i="4"/>
  <c r="P2347" i="4"/>
  <c r="P2348" i="4"/>
  <c r="P2349" i="4"/>
  <c r="P2350" i="4"/>
  <c r="P2351" i="4"/>
  <c r="P2352" i="4"/>
  <c r="P2353" i="4"/>
  <c r="P2354" i="4"/>
  <c r="P2355" i="4"/>
  <c r="P2356" i="4"/>
  <c r="P2357" i="4"/>
  <c r="P2358" i="4"/>
  <c r="P2359" i="4"/>
  <c r="P2360" i="4"/>
  <c r="P2361" i="4"/>
  <c r="P2362" i="4"/>
  <c r="P2363" i="4"/>
  <c r="P2364" i="4"/>
  <c r="P2365" i="4"/>
  <c r="P2366" i="4"/>
  <c r="P2367" i="4"/>
  <c r="P2368" i="4"/>
  <c r="P2369" i="4"/>
  <c r="P2370" i="4"/>
  <c r="P2371" i="4"/>
  <c r="P2372" i="4"/>
  <c r="P2373" i="4"/>
  <c r="P2374" i="4"/>
  <c r="P2375" i="4"/>
  <c r="P2376" i="4"/>
  <c r="P2377" i="4"/>
  <c r="P2378" i="4"/>
  <c r="P2379" i="4"/>
  <c r="P2380" i="4"/>
  <c r="P2381" i="4"/>
  <c r="P2382" i="4"/>
  <c r="P2383" i="4"/>
  <c r="P2384" i="4"/>
  <c r="P2385" i="4"/>
  <c r="P2386" i="4"/>
  <c r="P2387" i="4"/>
  <c r="P2388" i="4"/>
  <c r="P2389" i="4"/>
  <c r="P2390" i="4"/>
  <c r="P2391" i="4"/>
  <c r="P2392" i="4"/>
  <c r="P2393" i="4"/>
  <c r="P2394" i="4"/>
  <c r="P2395" i="4"/>
  <c r="P2396" i="4"/>
  <c r="P2397" i="4"/>
  <c r="P2398" i="4"/>
  <c r="P2399" i="4"/>
  <c r="P2400" i="4"/>
  <c r="P2401" i="4"/>
  <c r="P2402" i="4"/>
  <c r="P2403" i="4"/>
  <c r="P2404" i="4"/>
  <c r="P2405" i="4"/>
  <c r="P2406" i="4"/>
  <c r="P2407" i="4"/>
  <c r="P2408" i="4"/>
  <c r="P2409" i="4"/>
  <c r="P2410" i="4"/>
  <c r="P2411" i="4"/>
  <c r="P2412" i="4"/>
  <c r="P2413" i="4"/>
  <c r="P2414" i="4"/>
  <c r="P2415" i="4"/>
  <c r="P2416" i="4"/>
  <c r="P2417" i="4"/>
  <c r="P2418" i="4"/>
  <c r="P2419" i="4"/>
  <c r="P2420" i="4"/>
  <c r="P2421" i="4"/>
  <c r="P2422" i="4"/>
  <c r="P2423" i="4"/>
  <c r="P2424" i="4"/>
  <c r="P2425" i="4"/>
  <c r="P2426" i="4"/>
  <c r="P2427" i="4"/>
  <c r="P2428" i="4"/>
  <c r="P2429" i="4"/>
  <c r="P2430" i="4"/>
  <c r="P2431" i="4"/>
  <c r="P2432" i="4"/>
  <c r="P2433" i="4"/>
  <c r="P2434" i="4"/>
  <c r="P2435" i="4"/>
  <c r="P2436" i="4"/>
  <c r="P2437" i="4"/>
  <c r="P2438" i="4"/>
  <c r="P2439" i="4"/>
  <c r="P2440" i="4"/>
  <c r="P2441" i="4"/>
  <c r="P2442" i="4"/>
  <c r="P2443" i="4"/>
  <c r="P2444" i="4"/>
  <c r="P2445" i="4"/>
  <c r="P2446" i="4"/>
  <c r="P2447" i="4"/>
  <c r="P2448" i="4"/>
  <c r="P2449" i="4"/>
  <c r="P2450" i="4"/>
  <c r="P2451" i="4"/>
  <c r="P2452" i="4"/>
  <c r="P2453" i="4"/>
  <c r="P2454" i="4"/>
  <c r="P2455" i="4"/>
  <c r="P2456" i="4"/>
  <c r="P2457" i="4"/>
  <c r="P2458" i="4"/>
  <c r="P2459" i="4"/>
  <c r="P2460" i="4"/>
  <c r="P2461" i="4"/>
  <c r="P2462" i="4"/>
  <c r="P2463" i="4"/>
  <c r="P2464" i="4"/>
  <c r="P2465" i="4"/>
  <c r="P2466" i="4"/>
  <c r="P2467" i="4"/>
  <c r="P2468" i="4"/>
  <c r="P2469" i="4"/>
  <c r="P2470" i="4"/>
  <c r="P2471" i="4"/>
  <c r="P2472" i="4"/>
  <c r="P2473" i="4"/>
  <c r="P2474" i="4"/>
  <c r="P2475" i="4"/>
  <c r="P2476" i="4"/>
  <c r="P2477" i="4"/>
  <c r="P2478" i="4"/>
  <c r="P2479" i="4"/>
  <c r="P2480" i="4"/>
  <c r="P2481" i="4"/>
  <c r="P2482" i="4"/>
  <c r="P2483" i="4"/>
  <c r="P2484" i="4"/>
  <c r="P2485" i="4"/>
  <c r="P2486" i="4"/>
  <c r="P2487" i="4"/>
  <c r="P2488" i="4"/>
  <c r="P2489" i="4"/>
  <c r="P2490" i="4"/>
  <c r="P2491" i="4"/>
  <c r="P2492" i="4"/>
  <c r="P2493" i="4"/>
  <c r="P2494" i="4"/>
  <c r="P2495" i="4"/>
  <c r="P2496" i="4"/>
  <c r="P2497" i="4"/>
  <c r="P2498" i="4"/>
  <c r="P2499" i="4"/>
  <c r="P2500" i="4"/>
  <c r="P2501" i="4"/>
  <c r="P2502" i="4"/>
  <c r="P2503" i="4"/>
  <c r="P2504" i="4"/>
  <c r="P2505" i="4"/>
  <c r="P2506" i="4"/>
  <c r="P2507" i="4"/>
  <c r="P2508" i="4"/>
  <c r="P2509" i="4"/>
  <c r="P2510" i="4"/>
  <c r="P2511" i="4"/>
  <c r="P2512" i="4"/>
  <c r="P2513" i="4"/>
  <c r="P2514" i="4"/>
  <c r="P2515" i="4"/>
  <c r="P2516" i="4"/>
  <c r="P2517" i="4"/>
  <c r="P2518" i="4"/>
  <c r="P2519" i="4"/>
  <c r="P2520" i="4"/>
  <c r="P2521" i="4"/>
  <c r="P2522" i="4"/>
  <c r="P2523" i="4"/>
  <c r="P2524" i="4"/>
  <c r="P2525" i="4"/>
  <c r="P2526" i="4"/>
  <c r="P2527" i="4"/>
  <c r="P2528" i="4"/>
  <c r="P2529" i="4"/>
  <c r="P2530" i="4"/>
  <c r="P2531" i="4"/>
  <c r="P2532" i="4"/>
  <c r="P2533" i="4"/>
  <c r="P2534" i="4"/>
  <c r="P2535" i="4"/>
  <c r="P2536" i="4"/>
  <c r="P2537" i="4"/>
  <c r="P2538" i="4"/>
  <c r="P2539" i="4"/>
  <c r="P2540" i="4"/>
  <c r="P2541" i="4"/>
  <c r="P2542" i="4"/>
  <c r="P2543" i="4"/>
  <c r="P2544" i="4"/>
  <c r="P2545" i="4"/>
  <c r="P2546" i="4"/>
  <c r="P2547" i="4"/>
  <c r="P2548" i="4"/>
  <c r="P2549" i="4"/>
  <c r="P2550" i="4"/>
  <c r="P2551" i="4"/>
  <c r="P2552" i="4"/>
  <c r="P2553" i="4"/>
  <c r="P2554" i="4"/>
  <c r="P2555" i="4"/>
  <c r="P2556" i="4"/>
  <c r="P2557" i="4"/>
  <c r="P2558" i="4"/>
  <c r="P2559" i="4"/>
  <c r="P2560" i="4"/>
  <c r="P2561" i="4"/>
  <c r="P2562" i="4"/>
  <c r="P2563" i="4"/>
  <c r="P2564" i="4"/>
  <c r="P2565" i="4"/>
  <c r="P2566" i="4"/>
  <c r="P2567" i="4"/>
  <c r="P2568" i="4"/>
  <c r="P2569" i="4"/>
  <c r="P2570" i="4"/>
  <c r="P2571" i="4"/>
  <c r="P2572" i="4"/>
  <c r="P2573" i="4"/>
  <c r="P2574" i="4"/>
  <c r="P2575" i="4"/>
  <c r="P2576" i="4"/>
  <c r="P2577" i="4"/>
  <c r="P2578" i="4"/>
  <c r="P2579" i="4"/>
  <c r="P2580" i="4"/>
  <c r="P2581" i="4"/>
  <c r="P2582" i="4"/>
  <c r="P2583" i="4"/>
  <c r="P2584" i="4"/>
  <c r="P2585" i="4"/>
  <c r="P2586" i="4"/>
  <c r="P2587" i="4"/>
  <c r="P2588" i="4"/>
  <c r="P2589" i="4"/>
  <c r="P2590" i="4"/>
  <c r="P2591" i="4"/>
  <c r="P2592" i="4"/>
  <c r="P2593" i="4"/>
  <c r="P2594" i="4"/>
  <c r="P2595" i="4"/>
  <c r="P2596" i="4"/>
  <c r="P2597" i="4"/>
  <c r="P2598" i="4"/>
  <c r="P2599" i="4"/>
  <c r="P2600" i="4"/>
  <c r="P2601" i="4"/>
  <c r="P2602" i="4"/>
  <c r="P2603" i="4"/>
  <c r="P2604" i="4"/>
  <c r="P2605" i="4"/>
  <c r="P2606" i="4"/>
  <c r="P2607" i="4"/>
  <c r="P2608" i="4"/>
  <c r="P2609" i="4"/>
  <c r="P2610" i="4"/>
  <c r="P2611" i="4"/>
  <c r="P2612" i="4"/>
  <c r="P2613" i="4"/>
  <c r="P2614" i="4"/>
  <c r="P2615" i="4"/>
  <c r="P2616" i="4"/>
  <c r="P2617" i="4"/>
  <c r="P2618" i="4"/>
  <c r="P2619" i="4"/>
  <c r="P2620" i="4"/>
  <c r="P2621" i="4"/>
  <c r="P2622" i="4"/>
  <c r="P2623" i="4"/>
  <c r="P2624" i="4"/>
  <c r="P2625" i="4"/>
  <c r="P2626" i="4"/>
  <c r="P2627" i="4"/>
  <c r="P2628" i="4"/>
  <c r="P2629" i="4"/>
  <c r="P2630" i="4"/>
  <c r="P2631" i="4"/>
  <c r="P2632" i="4"/>
  <c r="P2633" i="4"/>
  <c r="P2634" i="4"/>
  <c r="P2635" i="4"/>
  <c r="P2636" i="4"/>
  <c r="P2637" i="4"/>
  <c r="P2638" i="4"/>
  <c r="P2639" i="4"/>
  <c r="P2640" i="4"/>
  <c r="P2641" i="4"/>
  <c r="P2642" i="4"/>
  <c r="P2643" i="4"/>
  <c r="P2644" i="4"/>
  <c r="P2645" i="4"/>
  <c r="P2646" i="4"/>
  <c r="P2647" i="4"/>
  <c r="P2648" i="4"/>
  <c r="P2649" i="4"/>
  <c r="P2650" i="4"/>
  <c r="P2651" i="4"/>
  <c r="P2652" i="4"/>
  <c r="P2653" i="4"/>
  <c r="P2654" i="4"/>
  <c r="P2655" i="4"/>
  <c r="P2656" i="4"/>
  <c r="P2657" i="4"/>
  <c r="P2658" i="4"/>
  <c r="P2659" i="4"/>
  <c r="P2660" i="4"/>
  <c r="P2661" i="4"/>
  <c r="P2662" i="4"/>
  <c r="P2663" i="4"/>
  <c r="P2664" i="4"/>
  <c r="P2665" i="4"/>
  <c r="P2666" i="4"/>
  <c r="P2667" i="4"/>
  <c r="P2668" i="4"/>
  <c r="P2669" i="4"/>
  <c r="P2670" i="4"/>
  <c r="P2671" i="4"/>
  <c r="P2672" i="4"/>
  <c r="P2673" i="4"/>
  <c r="P2674" i="4"/>
  <c r="P2675" i="4"/>
  <c r="P2676" i="4"/>
  <c r="P2677" i="4"/>
  <c r="P2678" i="4"/>
  <c r="P2679" i="4"/>
  <c r="P2680" i="4"/>
  <c r="P2681" i="4"/>
  <c r="P2682" i="4"/>
  <c r="P2683" i="4"/>
  <c r="P2684" i="4"/>
  <c r="P2685" i="4"/>
  <c r="P2686" i="4"/>
  <c r="P2687" i="4"/>
  <c r="P2688" i="4"/>
  <c r="P2689" i="4"/>
  <c r="P2690" i="4"/>
  <c r="P2691" i="4"/>
  <c r="P2692" i="4"/>
  <c r="P2693" i="4"/>
  <c r="P2694" i="4"/>
  <c r="P2695" i="4"/>
  <c r="P2696" i="4"/>
  <c r="P2697" i="4"/>
  <c r="P2698" i="4"/>
  <c r="P2699" i="4"/>
  <c r="P2700" i="4"/>
  <c r="P2701" i="4"/>
  <c r="P2702" i="4"/>
  <c r="P2703" i="4"/>
  <c r="P2704" i="4"/>
  <c r="P2705" i="4"/>
  <c r="P2706" i="4"/>
  <c r="P2707" i="4"/>
  <c r="P2708" i="4"/>
  <c r="P2709" i="4"/>
  <c r="P2710" i="4"/>
  <c r="P2711" i="4"/>
  <c r="P2712" i="4"/>
  <c r="P2713" i="4"/>
  <c r="P2714" i="4"/>
  <c r="P2715" i="4"/>
  <c r="P2716" i="4"/>
  <c r="P2717" i="4"/>
  <c r="P2718" i="4"/>
  <c r="P2719" i="4"/>
  <c r="P2720" i="4"/>
  <c r="P2721" i="4"/>
  <c r="P2722" i="4"/>
  <c r="P2723" i="4"/>
  <c r="P2724" i="4"/>
  <c r="P2725" i="4"/>
  <c r="P2726" i="4"/>
  <c r="P2727" i="4"/>
  <c r="P2728" i="4"/>
  <c r="P2729" i="4"/>
  <c r="P2730" i="4"/>
  <c r="P2731" i="4"/>
  <c r="P2732" i="4"/>
  <c r="P2733" i="4"/>
  <c r="P2734" i="4"/>
  <c r="P2735" i="4"/>
  <c r="P2736" i="4"/>
  <c r="P2737" i="4"/>
  <c r="P2738" i="4"/>
  <c r="P2739" i="4"/>
  <c r="P2740" i="4"/>
  <c r="P2741" i="4"/>
  <c r="P2742" i="4"/>
  <c r="P2743" i="4"/>
  <c r="P2744" i="4"/>
  <c r="P2745" i="4"/>
  <c r="P2746" i="4"/>
  <c r="P2747" i="4"/>
  <c r="P2748" i="4"/>
  <c r="P2749" i="4"/>
  <c r="P2750" i="4"/>
  <c r="P2751" i="4"/>
  <c r="P2752" i="4"/>
  <c r="P2753" i="4"/>
  <c r="P2754" i="4"/>
  <c r="P2755" i="4"/>
  <c r="P2756" i="4"/>
  <c r="P2757" i="4"/>
  <c r="P2758" i="4"/>
  <c r="P2759" i="4"/>
  <c r="P2760" i="4"/>
  <c r="P2761" i="4"/>
  <c r="P2762" i="4"/>
  <c r="P2763" i="4"/>
  <c r="P2764" i="4"/>
  <c r="P2765" i="4"/>
  <c r="P2766" i="4"/>
  <c r="P2767" i="4"/>
  <c r="P2768" i="4"/>
  <c r="P2769" i="4"/>
  <c r="P2770" i="4"/>
  <c r="P2771" i="4"/>
  <c r="P2772" i="4"/>
  <c r="P2773" i="4"/>
  <c r="P2774" i="4"/>
  <c r="P2775" i="4"/>
  <c r="P2776" i="4"/>
  <c r="P2777" i="4"/>
  <c r="P2778" i="4"/>
  <c r="P2779" i="4"/>
  <c r="P2780" i="4"/>
  <c r="P2781" i="4"/>
  <c r="P2782" i="4"/>
  <c r="P2783" i="4"/>
  <c r="P2784" i="4"/>
  <c r="P2785" i="4"/>
  <c r="P2786" i="4"/>
  <c r="P2787" i="4"/>
  <c r="P2788" i="4"/>
  <c r="P2789" i="4"/>
  <c r="P2790" i="4"/>
  <c r="P2791" i="4"/>
  <c r="P2792" i="4"/>
  <c r="P2793" i="4"/>
  <c r="P2794" i="4"/>
  <c r="P2795" i="4"/>
  <c r="P2796" i="4"/>
  <c r="P2797" i="4"/>
  <c r="P2798" i="4"/>
  <c r="P2799" i="4"/>
  <c r="P2800" i="4"/>
  <c r="P2801" i="4"/>
  <c r="P2802" i="4"/>
  <c r="P2803" i="4"/>
  <c r="P2804" i="4"/>
  <c r="P2805" i="4"/>
  <c r="P2806" i="4"/>
  <c r="P2807" i="4"/>
  <c r="P2808" i="4"/>
  <c r="P2809" i="4"/>
  <c r="P2810" i="4"/>
  <c r="P2811" i="4"/>
  <c r="P2812" i="4"/>
  <c r="P2813" i="4"/>
  <c r="P2814" i="4"/>
  <c r="P2815" i="4"/>
  <c r="P2816" i="4"/>
  <c r="P2817" i="4"/>
  <c r="P2818" i="4"/>
  <c r="P2819" i="4"/>
  <c r="P2820" i="4"/>
  <c r="P2821" i="4"/>
  <c r="P2822" i="4"/>
  <c r="P2823" i="4"/>
  <c r="P2824" i="4"/>
  <c r="P2825" i="4"/>
  <c r="P2826" i="4"/>
  <c r="P2827" i="4"/>
  <c r="P2828" i="4"/>
  <c r="P2829" i="4"/>
  <c r="P2830" i="4"/>
  <c r="P2831" i="4"/>
  <c r="P2832" i="4"/>
  <c r="P2833" i="4"/>
  <c r="P2834" i="4"/>
  <c r="P2835" i="4"/>
  <c r="P2836" i="4"/>
  <c r="P2837" i="4"/>
  <c r="P2838" i="4"/>
  <c r="P2839" i="4"/>
  <c r="P2840" i="4"/>
  <c r="P2841" i="4"/>
  <c r="P2842" i="4"/>
  <c r="P2843" i="4"/>
  <c r="P2844" i="4"/>
  <c r="P2845" i="4"/>
  <c r="P2846" i="4"/>
  <c r="P2847" i="4"/>
  <c r="P2848" i="4"/>
  <c r="P2849" i="4"/>
  <c r="P2850" i="4"/>
  <c r="P2851" i="4"/>
  <c r="P2852" i="4"/>
  <c r="P2853" i="4"/>
  <c r="P2854" i="4"/>
  <c r="P2855" i="4"/>
  <c r="P2856" i="4"/>
  <c r="P2857" i="4"/>
  <c r="P2858" i="4"/>
  <c r="P2859" i="4"/>
  <c r="P2860" i="4"/>
  <c r="P2861" i="4"/>
  <c r="P2862" i="4"/>
  <c r="P2863" i="4"/>
  <c r="P2864" i="4"/>
  <c r="P2865" i="4"/>
  <c r="P2866" i="4"/>
  <c r="P2867" i="4"/>
  <c r="P2868" i="4"/>
  <c r="P2869" i="4"/>
  <c r="P2870" i="4"/>
  <c r="P2871" i="4"/>
  <c r="P2872" i="4"/>
  <c r="P2873" i="4"/>
  <c r="P2874" i="4"/>
  <c r="P2875" i="4"/>
  <c r="P2876" i="4"/>
  <c r="P2877" i="4"/>
  <c r="P2878" i="4"/>
  <c r="P2879" i="4"/>
  <c r="P2880" i="4"/>
  <c r="P2881" i="4"/>
  <c r="P2882" i="4"/>
  <c r="P2883" i="4"/>
  <c r="P2884" i="4"/>
  <c r="P2885" i="4"/>
  <c r="P2886" i="4"/>
  <c r="P2887" i="4"/>
  <c r="P2888" i="4"/>
  <c r="P2889" i="4"/>
  <c r="P2890" i="4"/>
  <c r="P2891" i="4"/>
  <c r="P2892" i="4"/>
  <c r="P2893" i="4"/>
  <c r="P2894" i="4"/>
  <c r="P2895" i="4"/>
  <c r="P2896" i="4"/>
  <c r="P2897" i="4"/>
  <c r="P2898" i="4"/>
  <c r="P2899" i="4"/>
  <c r="P2900" i="4"/>
  <c r="P2901" i="4"/>
  <c r="P2902" i="4"/>
  <c r="P2903" i="4"/>
  <c r="P2904" i="4"/>
  <c r="P2905" i="4"/>
  <c r="P2906" i="4"/>
  <c r="P2907" i="4"/>
  <c r="P2908" i="4"/>
  <c r="P2909" i="4"/>
  <c r="P2910" i="4"/>
  <c r="P2911" i="4"/>
  <c r="P2912" i="4"/>
  <c r="P2913" i="4"/>
  <c r="P2914" i="4"/>
  <c r="P2915" i="4"/>
  <c r="P2916" i="4"/>
  <c r="P2917" i="4"/>
  <c r="P2918" i="4"/>
  <c r="P2919" i="4"/>
  <c r="P2920" i="4"/>
  <c r="P2921" i="4"/>
  <c r="P2922" i="4"/>
  <c r="P2923" i="4"/>
  <c r="P2924" i="4"/>
  <c r="P2925" i="4"/>
  <c r="P2926" i="4"/>
  <c r="P2927" i="4"/>
  <c r="P2928" i="4"/>
  <c r="P2929" i="4"/>
  <c r="P2930" i="4"/>
  <c r="P2931" i="4"/>
  <c r="P2932" i="4"/>
  <c r="P2933" i="4"/>
  <c r="P2934" i="4"/>
  <c r="P2935" i="4"/>
  <c r="P2936" i="4"/>
  <c r="P2937" i="4"/>
  <c r="P2938" i="4"/>
  <c r="P2939" i="4"/>
  <c r="P2940" i="4"/>
  <c r="P2941" i="4"/>
  <c r="P2942" i="4"/>
  <c r="P2943" i="4"/>
  <c r="P2944" i="4"/>
  <c r="P2945" i="4"/>
  <c r="P2946" i="4"/>
  <c r="P2947" i="4"/>
  <c r="P2948" i="4"/>
  <c r="P2949" i="4"/>
  <c r="P2950" i="4"/>
  <c r="P2951" i="4"/>
  <c r="P2952" i="4"/>
  <c r="P2953" i="4"/>
  <c r="P2954" i="4"/>
  <c r="P2955" i="4"/>
  <c r="P2956" i="4"/>
  <c r="P2957" i="4"/>
  <c r="P2958" i="4"/>
  <c r="P2959" i="4"/>
  <c r="P2960" i="4"/>
  <c r="P2961" i="4"/>
  <c r="P2962" i="4"/>
  <c r="P2963" i="4"/>
  <c r="P2964" i="4"/>
  <c r="P2965" i="4"/>
  <c r="P2966" i="4"/>
  <c r="P2967" i="4"/>
  <c r="P2968" i="4"/>
  <c r="P2969" i="4"/>
  <c r="P2970" i="4"/>
  <c r="P2971" i="4"/>
  <c r="P2972" i="4"/>
  <c r="P2973" i="4"/>
  <c r="P2974" i="4"/>
  <c r="P2975" i="4"/>
  <c r="P2976" i="4"/>
  <c r="P2977" i="4"/>
  <c r="P2978" i="4"/>
  <c r="P2979" i="4"/>
  <c r="P2980" i="4"/>
  <c r="P2981" i="4"/>
  <c r="P2982" i="4"/>
  <c r="P2983" i="4"/>
  <c r="P2984" i="4"/>
  <c r="P2985" i="4"/>
  <c r="P2986" i="4"/>
  <c r="P2987" i="4"/>
  <c r="P2988" i="4"/>
  <c r="P2989" i="4"/>
  <c r="P2990" i="4"/>
  <c r="P2991" i="4"/>
  <c r="P2992" i="4"/>
  <c r="P2993" i="4"/>
  <c r="P2994" i="4"/>
  <c r="P2995" i="4"/>
  <c r="P2996" i="4"/>
  <c r="P2997" i="4"/>
  <c r="P2998" i="4"/>
  <c r="P2999" i="4"/>
  <c r="P3000" i="4"/>
  <c r="P3001" i="4"/>
  <c r="P3002" i="4"/>
  <c r="P3003" i="4"/>
  <c r="P3004" i="4"/>
  <c r="P3005" i="4"/>
  <c r="P3006" i="4"/>
  <c r="P3007" i="4"/>
  <c r="P3008" i="4"/>
  <c r="P3009" i="4"/>
  <c r="P3010" i="4"/>
  <c r="P3011" i="4"/>
  <c r="P3012" i="4"/>
  <c r="P3013" i="4"/>
  <c r="P3014" i="4"/>
  <c r="P3015" i="4"/>
  <c r="P3016" i="4"/>
  <c r="P3017" i="4"/>
  <c r="P3018" i="4"/>
  <c r="P3019" i="4"/>
  <c r="P3020" i="4"/>
  <c r="P3021" i="4"/>
  <c r="P3022" i="4"/>
  <c r="P3023" i="4"/>
  <c r="P3024" i="4"/>
  <c r="P3025" i="4"/>
  <c r="P3026" i="4"/>
  <c r="P3027" i="4"/>
  <c r="P3028" i="4"/>
  <c r="P3029" i="4"/>
  <c r="P3030" i="4"/>
  <c r="P3031" i="4"/>
  <c r="P3032" i="4"/>
  <c r="P3033" i="4"/>
  <c r="P3034" i="4"/>
  <c r="P3035" i="4"/>
  <c r="P3036" i="4"/>
  <c r="P3037" i="4"/>
  <c r="P3038" i="4"/>
  <c r="P3039" i="4"/>
  <c r="P3040" i="4"/>
  <c r="P3041" i="4"/>
  <c r="P3042" i="4"/>
  <c r="P3043" i="4"/>
  <c r="P3044" i="4"/>
  <c r="P3045" i="4"/>
  <c r="P3046" i="4"/>
  <c r="P3047" i="4"/>
  <c r="P3048" i="4"/>
  <c r="P3049" i="4"/>
  <c r="P3050" i="4"/>
  <c r="P3051" i="4"/>
  <c r="P3052" i="4"/>
  <c r="P3053" i="4"/>
  <c r="P3054" i="4"/>
  <c r="P3055" i="4"/>
  <c r="P3056" i="4"/>
  <c r="P3057" i="4"/>
  <c r="P3058" i="4"/>
  <c r="P3059" i="4"/>
  <c r="P3060" i="4"/>
  <c r="P3061" i="4"/>
  <c r="P3062" i="4"/>
  <c r="P3063" i="4"/>
  <c r="P3064" i="4"/>
  <c r="P3065" i="4"/>
  <c r="P3066" i="4"/>
  <c r="P3067" i="4"/>
  <c r="P3068" i="4"/>
  <c r="P3069" i="4"/>
  <c r="P3070" i="4"/>
  <c r="P3071" i="4"/>
  <c r="P3072" i="4"/>
  <c r="P3073" i="4"/>
  <c r="P3074" i="4"/>
  <c r="P3075" i="4"/>
  <c r="P3076" i="4"/>
  <c r="P3077" i="4"/>
  <c r="P3078" i="4"/>
  <c r="P3079" i="4"/>
  <c r="P3080" i="4"/>
  <c r="P3081" i="4"/>
  <c r="P3082" i="4"/>
  <c r="P3083" i="4"/>
  <c r="P3084" i="4"/>
  <c r="P3085" i="4"/>
  <c r="P3086" i="4"/>
  <c r="P3087" i="4"/>
  <c r="P3088" i="4"/>
  <c r="P3089" i="4"/>
  <c r="P3090" i="4"/>
  <c r="P3091" i="4"/>
  <c r="P3092" i="4"/>
  <c r="P3093" i="4"/>
  <c r="P3094" i="4"/>
  <c r="P3095" i="4"/>
  <c r="P3096" i="4"/>
  <c r="P3097" i="4"/>
  <c r="P3098" i="4"/>
  <c r="P3099" i="4"/>
  <c r="P3100" i="4"/>
  <c r="P3101" i="4"/>
  <c r="P3102" i="4"/>
  <c r="P3103" i="4"/>
  <c r="P3104" i="4"/>
  <c r="P3105" i="4"/>
  <c r="P3106" i="4"/>
  <c r="P3107" i="4"/>
  <c r="P3108" i="4"/>
  <c r="P3109" i="4"/>
  <c r="P3110" i="4"/>
  <c r="P3111" i="4"/>
  <c r="P3112" i="4"/>
  <c r="P3113" i="4"/>
  <c r="P3114" i="4"/>
  <c r="P3115" i="4"/>
  <c r="P3116" i="4"/>
  <c r="P3117" i="4"/>
  <c r="P3118" i="4"/>
  <c r="P3119" i="4"/>
  <c r="P3120" i="4"/>
  <c r="P3121" i="4"/>
  <c r="P3122" i="4"/>
  <c r="P3123" i="4"/>
  <c r="P3124" i="4"/>
  <c r="P3125" i="4"/>
  <c r="P3126" i="4"/>
  <c r="P3127" i="4"/>
  <c r="P3128" i="4"/>
  <c r="P3129" i="4"/>
  <c r="P3130" i="4"/>
  <c r="P3131" i="4"/>
  <c r="P3132" i="4"/>
  <c r="P3133" i="4"/>
  <c r="P3134" i="4"/>
  <c r="P3135" i="4"/>
  <c r="P3136" i="4"/>
  <c r="P3137" i="4"/>
  <c r="P3138" i="4"/>
  <c r="P3139" i="4"/>
  <c r="P3140" i="4"/>
  <c r="P3141" i="4"/>
  <c r="P3142" i="4"/>
  <c r="P3143" i="4"/>
  <c r="P3144" i="4"/>
  <c r="P3145" i="4"/>
  <c r="P3146" i="4"/>
  <c r="P3147" i="4"/>
  <c r="P3148" i="4"/>
  <c r="P3149" i="4"/>
  <c r="P3150" i="4"/>
  <c r="P3151" i="4"/>
  <c r="P3152" i="4"/>
  <c r="P3153" i="4"/>
  <c r="P3154" i="4"/>
  <c r="P3155" i="4"/>
  <c r="P3156" i="4"/>
  <c r="P3157" i="4"/>
  <c r="P3158" i="4"/>
  <c r="P3159" i="4"/>
  <c r="P3160" i="4"/>
  <c r="P3161" i="4"/>
  <c r="P3162" i="4"/>
  <c r="P3163" i="4"/>
  <c r="P3164" i="4"/>
  <c r="P3165" i="4"/>
  <c r="P3166" i="4"/>
  <c r="P3167" i="4"/>
  <c r="P3168" i="4"/>
  <c r="P3169" i="4"/>
  <c r="P3170" i="4"/>
  <c r="P3171" i="4"/>
  <c r="P3172" i="4"/>
  <c r="P3173" i="4"/>
  <c r="P3174" i="4"/>
  <c r="P3175" i="4"/>
  <c r="P3176" i="4"/>
  <c r="P3177" i="4"/>
  <c r="P3178" i="4"/>
  <c r="P3179" i="4"/>
  <c r="P3180" i="4"/>
  <c r="P3181" i="4"/>
  <c r="P3182" i="4"/>
  <c r="P3183" i="4"/>
  <c r="P3184" i="4"/>
  <c r="P3185" i="4"/>
  <c r="P3186" i="4"/>
  <c r="P3187" i="4"/>
  <c r="P3188" i="4"/>
  <c r="P3189" i="4"/>
  <c r="P3190" i="4"/>
  <c r="P3191" i="4"/>
  <c r="P3192" i="4"/>
  <c r="P3193" i="4"/>
  <c r="P3194" i="4"/>
  <c r="P3195" i="4"/>
  <c r="P3196" i="4"/>
  <c r="P3197" i="4"/>
  <c r="P3198" i="4"/>
  <c r="P3199" i="4"/>
  <c r="P3200" i="4"/>
  <c r="P3201" i="4"/>
  <c r="P3202" i="4"/>
  <c r="P3203" i="4"/>
  <c r="P3204" i="4"/>
  <c r="P3205" i="4"/>
  <c r="P3206" i="4"/>
  <c r="P3207" i="4"/>
  <c r="P3208" i="4"/>
  <c r="P3209" i="4"/>
  <c r="P3210" i="4"/>
  <c r="P3211" i="4"/>
  <c r="P3212" i="4"/>
  <c r="P3213" i="4"/>
  <c r="P3214" i="4"/>
  <c r="P3215" i="4"/>
  <c r="P3216" i="4"/>
  <c r="P3217" i="4"/>
  <c r="P3218" i="4"/>
  <c r="P3219" i="4"/>
  <c r="P3220" i="4"/>
  <c r="P3221" i="4"/>
  <c r="P3222" i="4"/>
  <c r="P3223" i="4"/>
  <c r="P3224" i="4"/>
  <c r="P3225" i="4"/>
  <c r="P3226" i="4"/>
  <c r="P3227" i="4"/>
  <c r="P3228" i="4"/>
  <c r="P3229" i="4"/>
  <c r="P3230" i="4"/>
  <c r="P3231" i="4"/>
  <c r="P3232" i="4"/>
  <c r="P3233" i="4"/>
  <c r="P3234" i="4"/>
  <c r="P3235" i="4"/>
  <c r="P3236" i="4"/>
  <c r="P3237" i="4"/>
  <c r="P3238" i="4"/>
  <c r="P3239" i="4"/>
  <c r="P3240" i="4"/>
  <c r="P3241" i="4"/>
  <c r="P3242" i="4"/>
  <c r="P3243" i="4"/>
  <c r="P3244" i="4"/>
  <c r="P3245" i="4"/>
  <c r="P3246" i="4"/>
  <c r="P3247" i="4"/>
  <c r="P3248" i="4"/>
  <c r="P3249" i="4"/>
  <c r="P3250" i="4"/>
  <c r="P3251" i="4"/>
  <c r="P3252" i="4"/>
  <c r="P3253" i="4"/>
  <c r="P3254" i="4"/>
  <c r="P3255" i="4"/>
  <c r="P3256" i="4"/>
  <c r="P3257" i="4"/>
  <c r="P3258" i="4"/>
  <c r="P3259" i="4"/>
  <c r="P3260" i="4"/>
  <c r="P3261" i="4"/>
  <c r="P3262" i="4"/>
  <c r="P3263" i="4"/>
  <c r="P3264" i="4"/>
  <c r="P3265" i="4"/>
  <c r="P3266" i="4"/>
  <c r="P3267" i="4"/>
  <c r="P3268" i="4"/>
  <c r="P3269" i="4"/>
  <c r="P3270" i="4"/>
  <c r="P3271" i="4"/>
  <c r="P3272" i="4"/>
  <c r="P3273" i="4"/>
  <c r="P3274" i="4"/>
  <c r="P3275" i="4"/>
  <c r="P3276" i="4"/>
  <c r="P3277" i="4"/>
  <c r="P3278" i="4"/>
  <c r="P3279" i="4"/>
  <c r="P3280" i="4"/>
  <c r="P3281" i="4"/>
  <c r="P3282" i="4"/>
  <c r="P3283" i="4"/>
  <c r="P3284" i="4"/>
  <c r="P3285" i="4"/>
  <c r="P3286" i="4"/>
  <c r="P3287" i="4"/>
  <c r="P3288" i="4"/>
  <c r="P3289" i="4"/>
  <c r="P3290" i="4"/>
  <c r="P3291" i="4"/>
  <c r="P3292" i="4"/>
  <c r="P3293" i="4"/>
  <c r="P3294" i="4"/>
  <c r="P3295" i="4"/>
  <c r="P3296" i="4"/>
  <c r="P3297" i="4"/>
  <c r="P3298" i="4"/>
  <c r="P3299" i="4"/>
  <c r="P3300" i="4"/>
  <c r="P3301" i="4"/>
  <c r="P3302" i="4"/>
  <c r="P3303" i="4"/>
  <c r="P3304" i="4"/>
  <c r="P3305" i="4"/>
  <c r="P3306" i="4"/>
  <c r="P3307" i="4"/>
  <c r="P3308" i="4"/>
  <c r="P3309" i="4"/>
  <c r="P3310" i="4"/>
  <c r="P3311" i="4"/>
  <c r="P3312" i="4"/>
  <c r="P3313" i="4"/>
  <c r="P3314" i="4"/>
  <c r="P3315" i="4"/>
  <c r="P3316" i="4"/>
  <c r="P3317" i="4"/>
  <c r="P3318" i="4"/>
  <c r="P3319" i="4"/>
  <c r="P3320" i="4"/>
  <c r="P3321" i="4"/>
  <c r="P3322" i="4"/>
  <c r="P3323" i="4"/>
  <c r="P3324" i="4"/>
  <c r="P3325" i="4"/>
  <c r="P3326" i="4"/>
  <c r="P3327" i="4"/>
  <c r="P3328" i="4"/>
  <c r="P3329" i="4"/>
  <c r="P3330" i="4"/>
  <c r="P3331" i="4"/>
  <c r="P3332" i="4"/>
  <c r="P3333" i="4"/>
  <c r="P3334" i="4"/>
  <c r="P3335" i="4"/>
  <c r="P3336" i="4"/>
  <c r="P3337" i="4"/>
  <c r="P3338" i="4"/>
  <c r="P3339" i="4"/>
  <c r="P3340" i="4"/>
  <c r="P3341" i="4"/>
  <c r="P3342" i="4"/>
  <c r="P3343" i="4"/>
  <c r="P3344" i="4"/>
  <c r="P3345" i="4"/>
  <c r="P3346" i="4"/>
  <c r="P3347" i="4"/>
  <c r="P3348" i="4"/>
  <c r="P3349" i="4"/>
  <c r="P3350" i="4"/>
  <c r="P3351" i="4"/>
  <c r="P3352" i="4"/>
  <c r="P3353" i="4"/>
  <c r="P3354" i="4"/>
  <c r="P3355" i="4"/>
  <c r="P3356" i="4"/>
  <c r="P3357" i="4"/>
  <c r="P3358" i="4"/>
  <c r="P3359" i="4"/>
  <c r="P3360" i="4"/>
  <c r="P3361" i="4"/>
  <c r="P3362" i="4"/>
  <c r="P3363" i="4"/>
  <c r="P3364" i="4"/>
  <c r="P3365" i="4"/>
  <c r="P3366" i="4"/>
  <c r="P3367" i="4"/>
  <c r="P3368" i="4"/>
  <c r="P3369" i="4"/>
  <c r="P3370" i="4"/>
  <c r="P3371" i="4"/>
  <c r="P3372" i="4"/>
  <c r="P3373" i="4"/>
  <c r="P3374" i="4"/>
  <c r="P3375" i="4"/>
  <c r="P3376" i="4"/>
  <c r="P3377" i="4"/>
  <c r="P3378" i="4"/>
  <c r="P3379" i="4"/>
  <c r="P3380" i="4"/>
  <c r="P3381" i="4"/>
  <c r="P3382" i="4"/>
  <c r="P3383" i="4"/>
  <c r="P3384" i="4"/>
  <c r="P3385" i="4"/>
  <c r="P3386" i="4"/>
  <c r="P3387" i="4"/>
  <c r="P3388" i="4"/>
  <c r="P3389" i="4"/>
  <c r="P3390" i="4"/>
  <c r="P3391" i="4"/>
  <c r="P3392" i="4"/>
  <c r="P3393" i="4"/>
  <c r="P3394" i="4"/>
  <c r="P3395" i="4"/>
  <c r="P3396" i="4"/>
  <c r="P3397" i="4"/>
  <c r="P3398" i="4"/>
  <c r="P3399" i="4"/>
  <c r="P3400" i="4"/>
  <c r="P3401" i="4"/>
  <c r="P3402" i="4"/>
  <c r="P3403" i="4"/>
  <c r="P3404" i="4"/>
  <c r="P3405" i="4"/>
  <c r="P3406" i="4"/>
  <c r="P3407" i="4"/>
  <c r="P3408" i="4"/>
  <c r="P3409" i="4"/>
  <c r="P3410" i="4"/>
  <c r="P3411" i="4"/>
  <c r="P3412" i="4"/>
  <c r="P3413" i="4"/>
  <c r="P3414" i="4"/>
  <c r="P3415" i="4"/>
  <c r="P3416" i="4"/>
  <c r="P3417" i="4"/>
  <c r="P3418" i="4"/>
  <c r="P3419" i="4"/>
  <c r="P3420" i="4"/>
  <c r="P3421" i="4"/>
  <c r="P3422" i="4"/>
  <c r="P3423" i="4"/>
  <c r="P3424" i="4"/>
  <c r="P3425" i="4"/>
  <c r="P3426" i="4"/>
  <c r="P3427" i="4"/>
  <c r="P3428" i="4"/>
  <c r="P3429" i="4"/>
  <c r="P3430" i="4"/>
  <c r="P3431" i="4"/>
  <c r="P3432" i="4"/>
  <c r="P3433" i="4"/>
  <c r="P3434" i="4"/>
  <c r="P3435" i="4"/>
  <c r="P3436" i="4"/>
  <c r="P3437" i="4"/>
  <c r="P3438" i="4"/>
  <c r="P3439" i="4"/>
  <c r="P3440" i="4"/>
  <c r="P3441" i="4"/>
  <c r="P3442" i="4"/>
  <c r="P3443" i="4"/>
  <c r="P3444" i="4"/>
  <c r="P3445" i="4"/>
  <c r="P3446" i="4"/>
  <c r="P3447" i="4"/>
  <c r="P3448" i="4"/>
  <c r="P3449" i="4"/>
  <c r="P3450" i="4"/>
  <c r="P3451" i="4"/>
  <c r="P3452" i="4"/>
  <c r="P3453" i="4"/>
  <c r="P3454" i="4"/>
  <c r="P3455" i="4"/>
  <c r="P3456" i="4"/>
  <c r="P3457" i="4"/>
  <c r="P3458" i="4"/>
  <c r="P3459" i="4"/>
  <c r="P3460" i="4"/>
  <c r="P3461" i="4"/>
  <c r="P3462" i="4"/>
  <c r="P3463" i="4"/>
  <c r="P3464" i="4"/>
  <c r="P3465" i="4"/>
  <c r="P3466" i="4"/>
  <c r="P3467" i="4"/>
  <c r="P3468" i="4"/>
  <c r="P3469" i="4"/>
  <c r="P3470" i="4"/>
  <c r="P3471" i="4"/>
  <c r="P3472" i="4"/>
  <c r="P3473" i="4"/>
  <c r="P3474" i="4"/>
  <c r="P3475" i="4"/>
  <c r="P3476" i="4"/>
  <c r="P3477" i="4"/>
  <c r="P3478" i="4"/>
  <c r="P3479" i="4"/>
  <c r="P3480" i="4"/>
  <c r="P3481" i="4"/>
  <c r="P3482" i="4"/>
  <c r="P3483" i="4"/>
  <c r="P3484" i="4"/>
  <c r="P3485" i="4"/>
  <c r="P3486" i="4"/>
  <c r="P3487" i="4"/>
  <c r="P3488" i="4"/>
  <c r="P3489" i="4"/>
  <c r="P3490" i="4"/>
  <c r="P3491" i="4"/>
  <c r="P3492" i="4"/>
  <c r="P3493" i="4"/>
  <c r="P3494" i="4"/>
  <c r="P3495" i="4"/>
  <c r="P3496" i="4"/>
  <c r="P3497" i="4"/>
  <c r="P3498" i="4"/>
  <c r="P3499" i="4"/>
  <c r="P3500" i="4"/>
  <c r="P3501" i="4"/>
  <c r="P3502" i="4"/>
  <c r="P3503" i="4"/>
  <c r="P3504" i="4"/>
  <c r="P3505" i="4"/>
  <c r="P3506" i="4"/>
  <c r="P3507" i="4"/>
  <c r="P3508" i="4"/>
  <c r="P3509" i="4"/>
  <c r="P3510" i="4"/>
  <c r="P3511" i="4"/>
  <c r="P3512" i="4"/>
  <c r="P3513" i="4"/>
  <c r="P3514" i="4"/>
  <c r="P3515" i="4"/>
  <c r="P3516" i="4"/>
  <c r="P3517" i="4"/>
  <c r="P3518" i="4"/>
  <c r="P3519" i="4"/>
  <c r="P3520" i="4"/>
  <c r="P3521" i="4"/>
  <c r="P3522" i="4"/>
  <c r="P3523" i="4"/>
  <c r="P3524" i="4"/>
  <c r="P3525" i="4"/>
  <c r="P3526" i="4"/>
  <c r="P3527" i="4"/>
  <c r="P3528" i="4"/>
  <c r="P3529" i="4"/>
  <c r="P3530" i="4"/>
  <c r="P3531" i="4"/>
  <c r="P3532" i="4"/>
  <c r="P3533" i="4"/>
  <c r="P3534" i="4"/>
  <c r="P3535" i="4"/>
  <c r="P3536" i="4"/>
  <c r="P3537" i="4"/>
  <c r="P3538" i="4"/>
  <c r="P3539" i="4"/>
  <c r="P3540" i="4"/>
  <c r="P3541" i="4"/>
  <c r="P3542" i="4"/>
  <c r="P3543" i="4"/>
  <c r="P3544" i="4"/>
  <c r="P3545" i="4"/>
  <c r="P3546" i="4"/>
  <c r="P3547" i="4"/>
  <c r="P3548" i="4"/>
  <c r="P3549" i="4"/>
  <c r="P3550" i="4"/>
  <c r="P3551" i="4"/>
  <c r="P3552" i="4"/>
  <c r="P3553" i="4"/>
  <c r="P3554" i="4"/>
  <c r="P3555" i="4"/>
  <c r="P3556" i="4"/>
  <c r="P3557" i="4"/>
  <c r="P3558" i="4"/>
  <c r="P3559" i="4"/>
  <c r="P3560" i="4"/>
  <c r="P3561" i="4"/>
  <c r="P3562" i="4"/>
  <c r="P3563" i="4"/>
  <c r="P3564" i="4"/>
  <c r="P3565" i="4"/>
  <c r="P3566" i="4"/>
  <c r="P3567" i="4"/>
  <c r="P3568" i="4"/>
  <c r="P3569" i="4"/>
  <c r="P3570" i="4"/>
  <c r="P3571" i="4"/>
  <c r="P3572" i="4"/>
  <c r="P3573" i="4"/>
  <c r="P3574" i="4"/>
  <c r="P3575" i="4"/>
  <c r="P3576" i="4"/>
  <c r="P3577" i="4"/>
  <c r="P3578" i="4"/>
  <c r="P3579" i="4"/>
  <c r="P3580" i="4"/>
  <c r="P3581" i="4"/>
  <c r="P3582" i="4"/>
  <c r="P3583" i="4"/>
  <c r="P3584" i="4"/>
  <c r="P3585" i="4"/>
  <c r="P3586" i="4"/>
  <c r="P3587" i="4"/>
  <c r="P3588" i="4"/>
  <c r="P3589" i="4"/>
  <c r="P3590" i="4"/>
  <c r="P3591" i="4"/>
  <c r="P3592" i="4"/>
  <c r="P3593" i="4"/>
  <c r="P3594" i="4"/>
  <c r="P3595" i="4"/>
  <c r="P3596" i="4"/>
  <c r="P3597" i="4"/>
  <c r="P3598" i="4"/>
  <c r="P3599" i="4"/>
  <c r="P3600" i="4"/>
  <c r="P3601" i="4"/>
  <c r="P3602" i="4"/>
  <c r="P3603" i="4"/>
  <c r="P3604" i="4"/>
  <c r="P3605" i="4"/>
  <c r="P3606" i="4"/>
  <c r="P3607" i="4"/>
  <c r="P3608" i="4"/>
  <c r="P3609" i="4"/>
  <c r="P3610" i="4"/>
  <c r="P3611" i="4"/>
  <c r="P3612" i="4"/>
  <c r="P3613" i="4"/>
  <c r="P3614" i="4"/>
  <c r="P3615" i="4"/>
  <c r="P3616" i="4"/>
  <c r="P3617" i="4"/>
  <c r="P3618" i="4"/>
  <c r="P3619" i="4"/>
  <c r="P3620" i="4"/>
  <c r="P3621" i="4"/>
  <c r="P3622" i="4"/>
  <c r="P3623" i="4"/>
  <c r="P3624" i="4"/>
  <c r="P3625" i="4"/>
  <c r="P3626" i="4"/>
  <c r="P3627" i="4"/>
  <c r="P3628" i="4"/>
  <c r="P3629" i="4"/>
  <c r="P3630" i="4"/>
  <c r="P3631" i="4"/>
  <c r="P3632" i="4"/>
  <c r="P3633" i="4"/>
  <c r="P3634" i="4"/>
  <c r="P3635" i="4"/>
  <c r="P3636" i="4"/>
  <c r="P3637" i="4"/>
  <c r="P3638" i="4"/>
  <c r="P3639" i="4"/>
  <c r="P3640" i="4"/>
  <c r="P3641" i="4"/>
  <c r="P3642" i="4"/>
  <c r="P3643" i="4"/>
  <c r="P3644" i="4"/>
  <c r="P3645" i="4"/>
  <c r="P3646" i="4"/>
  <c r="P3647" i="4"/>
  <c r="P3648" i="4"/>
  <c r="P3649" i="4"/>
  <c r="P3650" i="4"/>
  <c r="P3651" i="4"/>
  <c r="P3652" i="4"/>
  <c r="P3653" i="4"/>
  <c r="P3654" i="4"/>
  <c r="P3655" i="4"/>
  <c r="P3656" i="4"/>
  <c r="P3657" i="4"/>
  <c r="P3658" i="4"/>
  <c r="P3659" i="4"/>
  <c r="P3660" i="4"/>
  <c r="P3661" i="4"/>
  <c r="P3662" i="4"/>
  <c r="P3663" i="4"/>
  <c r="P3664" i="4"/>
  <c r="P3665" i="4"/>
  <c r="P3666" i="4"/>
  <c r="P3667" i="4"/>
  <c r="P3668" i="4"/>
  <c r="P3669" i="4"/>
  <c r="P3670" i="4"/>
  <c r="P3671" i="4"/>
  <c r="P3672" i="4"/>
  <c r="P3673" i="4"/>
  <c r="P3674" i="4"/>
  <c r="P3675" i="4"/>
  <c r="P3676" i="4"/>
  <c r="P3677" i="4"/>
  <c r="P3678" i="4"/>
  <c r="P3679" i="4"/>
  <c r="P3680" i="4"/>
  <c r="P3681" i="4"/>
  <c r="P3682" i="4"/>
  <c r="P3683" i="4"/>
  <c r="P3684" i="4"/>
  <c r="P3685" i="4"/>
  <c r="P3686" i="4"/>
  <c r="P3687" i="4"/>
  <c r="P3688" i="4"/>
  <c r="P3689" i="4"/>
  <c r="P3690" i="4"/>
  <c r="P3691" i="4"/>
  <c r="P3692" i="4"/>
  <c r="P3693" i="4"/>
  <c r="P3694" i="4"/>
  <c r="P3695" i="4"/>
  <c r="P3696" i="4"/>
  <c r="P3697" i="4"/>
  <c r="P3698" i="4"/>
  <c r="P3699" i="4"/>
  <c r="P3700" i="4"/>
  <c r="P3701" i="4"/>
  <c r="P3702" i="4"/>
  <c r="P3703" i="4"/>
  <c r="P3704" i="4"/>
  <c r="P3705" i="4"/>
  <c r="P3706" i="4"/>
  <c r="P3707" i="4"/>
  <c r="P3708" i="4"/>
  <c r="P3709" i="4"/>
  <c r="P3710" i="4"/>
  <c r="P3711" i="4"/>
  <c r="P3712" i="4"/>
  <c r="P3713" i="4"/>
  <c r="P3714" i="4"/>
  <c r="P3715" i="4"/>
  <c r="P3716" i="4"/>
  <c r="P3717" i="4"/>
  <c r="P3718" i="4"/>
  <c r="P3719" i="4"/>
  <c r="P3720" i="4"/>
  <c r="P3721" i="4"/>
  <c r="P3722" i="4"/>
  <c r="P3723" i="4"/>
  <c r="P3724" i="4"/>
  <c r="P3725" i="4"/>
  <c r="P3726" i="4"/>
  <c r="P3727" i="4"/>
  <c r="P3728" i="4"/>
  <c r="P3729" i="4"/>
  <c r="P3730" i="4"/>
  <c r="P3731" i="4"/>
  <c r="P3732" i="4"/>
  <c r="P3733" i="4"/>
  <c r="P3734" i="4"/>
  <c r="P3735" i="4"/>
  <c r="P3736" i="4"/>
  <c r="P3737" i="4"/>
  <c r="P3738" i="4"/>
  <c r="P3739" i="4"/>
  <c r="P3740" i="4"/>
  <c r="P3741" i="4"/>
  <c r="P3742" i="4"/>
  <c r="P3743" i="4"/>
  <c r="P3744" i="4"/>
  <c r="P3745" i="4"/>
  <c r="P3746" i="4"/>
  <c r="P3747" i="4"/>
  <c r="P3748" i="4"/>
  <c r="P3749" i="4"/>
  <c r="P3750" i="4"/>
  <c r="P3751" i="4"/>
  <c r="P3752" i="4"/>
  <c r="P3753" i="4"/>
  <c r="P3754" i="4"/>
  <c r="P3755" i="4"/>
  <c r="P3756" i="4"/>
  <c r="P3757" i="4"/>
  <c r="P3758" i="4"/>
  <c r="P3759" i="4"/>
  <c r="P3760" i="4"/>
  <c r="P3761" i="4"/>
  <c r="P3762" i="4"/>
  <c r="P3763" i="4"/>
  <c r="P3764" i="4"/>
  <c r="P3765" i="4"/>
  <c r="P3766" i="4"/>
  <c r="P3767" i="4"/>
  <c r="P3768" i="4"/>
  <c r="P3769" i="4"/>
  <c r="P3770" i="4"/>
  <c r="P3771" i="4"/>
  <c r="P3772" i="4"/>
  <c r="P3773" i="4"/>
  <c r="P3774" i="4"/>
  <c r="P3775" i="4"/>
  <c r="P3776" i="4"/>
  <c r="P3777" i="4"/>
  <c r="P3778" i="4"/>
  <c r="P3779" i="4"/>
  <c r="P3780" i="4"/>
  <c r="P3781" i="4"/>
  <c r="P3782" i="4"/>
  <c r="P3783" i="4"/>
  <c r="P3784" i="4"/>
  <c r="P3785" i="4"/>
  <c r="P3786" i="4"/>
  <c r="P3787" i="4"/>
  <c r="P3788" i="4"/>
  <c r="P3789" i="4"/>
  <c r="P3790" i="4"/>
  <c r="P3791" i="4"/>
  <c r="P3792" i="4"/>
  <c r="P3793" i="4"/>
  <c r="P3794" i="4"/>
  <c r="P3795" i="4"/>
  <c r="P3796" i="4"/>
  <c r="P3797" i="4"/>
  <c r="P3798" i="4"/>
  <c r="P3799" i="4"/>
  <c r="P3800" i="4"/>
  <c r="P3801" i="4"/>
  <c r="P3802" i="4"/>
  <c r="P3803" i="4"/>
  <c r="P3804" i="4"/>
  <c r="P3805" i="4"/>
  <c r="P3806" i="4"/>
  <c r="P3807" i="4"/>
  <c r="P3808" i="4"/>
  <c r="P3809" i="4"/>
  <c r="P3810" i="4"/>
  <c r="P3811" i="4"/>
  <c r="P3812" i="4"/>
  <c r="P3813" i="4"/>
  <c r="P3814" i="4"/>
  <c r="P3815" i="4"/>
  <c r="P3816" i="4"/>
  <c r="P3817" i="4"/>
  <c r="P3818" i="4"/>
  <c r="P3819" i="4"/>
  <c r="P3820" i="4"/>
  <c r="P3821" i="4"/>
  <c r="P3822" i="4"/>
  <c r="P3823" i="4"/>
  <c r="P3824" i="4"/>
  <c r="P3825" i="4"/>
  <c r="P3826" i="4"/>
  <c r="P3827" i="4"/>
  <c r="P3828" i="4"/>
  <c r="P3829" i="4"/>
  <c r="P3830" i="4"/>
  <c r="P3831" i="4"/>
  <c r="P3832" i="4"/>
  <c r="P3833" i="4"/>
  <c r="P3834" i="4"/>
  <c r="P3835" i="4"/>
  <c r="P3836" i="4"/>
  <c r="P3837" i="4"/>
  <c r="P3838" i="4"/>
  <c r="P3839" i="4"/>
  <c r="P3840" i="4"/>
  <c r="P3841" i="4"/>
  <c r="P3842" i="4"/>
  <c r="P3843" i="4"/>
  <c r="P3844" i="4"/>
  <c r="P3845" i="4"/>
  <c r="P3846" i="4"/>
  <c r="P3847" i="4"/>
  <c r="P3848" i="4"/>
  <c r="P3849" i="4"/>
  <c r="P3850" i="4"/>
  <c r="P3851" i="4"/>
  <c r="P3852" i="4"/>
  <c r="P3853" i="4"/>
  <c r="P3854" i="4"/>
  <c r="P3855" i="4"/>
  <c r="P3856" i="4"/>
  <c r="P3857" i="4"/>
  <c r="P3858" i="4"/>
  <c r="P3859" i="4"/>
  <c r="P3860" i="4"/>
  <c r="P3861" i="4"/>
  <c r="P3862" i="4"/>
  <c r="P3863" i="4"/>
  <c r="P3864" i="4"/>
  <c r="P3865" i="4"/>
  <c r="P3866" i="4"/>
  <c r="P3867" i="4"/>
  <c r="P3868" i="4"/>
  <c r="P3869" i="4"/>
  <c r="P3870" i="4"/>
  <c r="P3871" i="4"/>
  <c r="P3872" i="4"/>
  <c r="P3873" i="4"/>
  <c r="P3874" i="4"/>
  <c r="P3875" i="4"/>
  <c r="P3876" i="4"/>
  <c r="P3877" i="4"/>
  <c r="P3878" i="4"/>
  <c r="P3879" i="4"/>
  <c r="P3880" i="4"/>
  <c r="P3881" i="4"/>
  <c r="P3882" i="4"/>
  <c r="P3883" i="4"/>
  <c r="P3884" i="4"/>
  <c r="P3885" i="4"/>
  <c r="P3886" i="4"/>
  <c r="P3887" i="4"/>
  <c r="P3888" i="4"/>
  <c r="P3889" i="4"/>
  <c r="P3890" i="4"/>
  <c r="P3891" i="4"/>
  <c r="P3892" i="4"/>
  <c r="P3893" i="4"/>
  <c r="P3894" i="4"/>
  <c r="P3895" i="4"/>
  <c r="P3896" i="4"/>
  <c r="P3897" i="4"/>
  <c r="P3898" i="4"/>
  <c r="P3899" i="4"/>
  <c r="P3900" i="4"/>
  <c r="P3901" i="4"/>
  <c r="P3902" i="4"/>
  <c r="P3903" i="4"/>
  <c r="P3904" i="4"/>
  <c r="P3905" i="4"/>
  <c r="P3906" i="4"/>
  <c r="P3907" i="4"/>
  <c r="P3908" i="4"/>
  <c r="P3909" i="4"/>
  <c r="P3910" i="4"/>
  <c r="P3911" i="4"/>
  <c r="P3912" i="4"/>
  <c r="P3913" i="4"/>
  <c r="P3914" i="4"/>
  <c r="P3915" i="4"/>
  <c r="P3916" i="4"/>
  <c r="P3917" i="4"/>
  <c r="P3918" i="4"/>
  <c r="P3919" i="4"/>
  <c r="P3920" i="4"/>
  <c r="P3921" i="4"/>
  <c r="P3922" i="4"/>
  <c r="P3923" i="4"/>
  <c r="P3924" i="4"/>
  <c r="P3925" i="4"/>
  <c r="P3926" i="4"/>
  <c r="P3927" i="4"/>
  <c r="P3928" i="4"/>
  <c r="P3929" i="4"/>
  <c r="P3930" i="4"/>
  <c r="P3931" i="4"/>
  <c r="P3932" i="4"/>
  <c r="P3933" i="4"/>
  <c r="P3934" i="4"/>
  <c r="P3935" i="4"/>
  <c r="P3936" i="4"/>
  <c r="P3937" i="4"/>
  <c r="P3938" i="4"/>
  <c r="P3939" i="4"/>
  <c r="P3940" i="4"/>
  <c r="P3941" i="4"/>
  <c r="P3942" i="4"/>
  <c r="P3943" i="4"/>
  <c r="P3944" i="4"/>
  <c r="P3945" i="4"/>
  <c r="P3946" i="4"/>
  <c r="P3947" i="4"/>
  <c r="P3948" i="4"/>
  <c r="P3949" i="4"/>
  <c r="P3950" i="4"/>
  <c r="P3951" i="4"/>
  <c r="P3952" i="4"/>
  <c r="P3953" i="4"/>
  <c r="P3954" i="4"/>
  <c r="P3955" i="4"/>
  <c r="P3956" i="4"/>
  <c r="P3957" i="4"/>
  <c r="P3958" i="4"/>
  <c r="P3959" i="4"/>
  <c r="P3960" i="4"/>
  <c r="P3961" i="4"/>
  <c r="P3962" i="4"/>
  <c r="P3963" i="4"/>
  <c r="P3964" i="4"/>
  <c r="P3965" i="4"/>
  <c r="P3966" i="4"/>
  <c r="P3967" i="4"/>
  <c r="P3968" i="4"/>
  <c r="P3969" i="4"/>
  <c r="P3970" i="4"/>
  <c r="P3971" i="4"/>
  <c r="P3972" i="4"/>
  <c r="P3973" i="4"/>
  <c r="P3974" i="4"/>
  <c r="P3975" i="4"/>
  <c r="P3976" i="4"/>
  <c r="P3977" i="4"/>
  <c r="P3978" i="4"/>
  <c r="P3979" i="4"/>
  <c r="P3980" i="4"/>
  <c r="P3981" i="4"/>
  <c r="P3982" i="4"/>
  <c r="P3983" i="4"/>
  <c r="P3984" i="4"/>
  <c r="P3985" i="4"/>
  <c r="P3986" i="4"/>
  <c r="P3987" i="4"/>
  <c r="P3988" i="4"/>
  <c r="P3989" i="4"/>
  <c r="P3990" i="4"/>
  <c r="P3991" i="4"/>
  <c r="P3992" i="4"/>
  <c r="P3993" i="4"/>
  <c r="P3994" i="4"/>
  <c r="P3995" i="4"/>
  <c r="P3996" i="4"/>
  <c r="P3997" i="4"/>
  <c r="P3998" i="4"/>
  <c r="P3999" i="4"/>
  <c r="P4000" i="4"/>
  <c r="P4001" i="4"/>
  <c r="P4002" i="4"/>
  <c r="P4003" i="4"/>
  <c r="P4004" i="4"/>
  <c r="P4005" i="4"/>
  <c r="P4006" i="4"/>
  <c r="P4007" i="4"/>
  <c r="P4008" i="4"/>
  <c r="P4009" i="4"/>
  <c r="P4010" i="4"/>
  <c r="P4011" i="4"/>
  <c r="P4012" i="4"/>
  <c r="P4013" i="4"/>
  <c r="P4014" i="4"/>
  <c r="P4015" i="4"/>
  <c r="P4016" i="4"/>
  <c r="P4017" i="4"/>
  <c r="P4018" i="4"/>
  <c r="P4019" i="4"/>
  <c r="P4020" i="4"/>
  <c r="P4021" i="4"/>
  <c r="P4022" i="4"/>
  <c r="P4023" i="4"/>
  <c r="P4024" i="4"/>
  <c r="P4025" i="4"/>
  <c r="P4026" i="4"/>
  <c r="P4027" i="4"/>
  <c r="P4028" i="4"/>
  <c r="P4029" i="4"/>
  <c r="P4030" i="4"/>
  <c r="P4031" i="4"/>
  <c r="P4032" i="4"/>
  <c r="P4033" i="4"/>
  <c r="P4034" i="4"/>
  <c r="P4035" i="4"/>
  <c r="P4036" i="4"/>
  <c r="P4037" i="4"/>
  <c r="P4038" i="4"/>
  <c r="P4039" i="4"/>
  <c r="P4040" i="4"/>
  <c r="P4041" i="4"/>
  <c r="P4042" i="4"/>
  <c r="P4043" i="4"/>
  <c r="P4044" i="4"/>
  <c r="P4045" i="4"/>
  <c r="P4046" i="4"/>
  <c r="P4047" i="4"/>
  <c r="P4048" i="4"/>
  <c r="P4049" i="4"/>
  <c r="P4050" i="4"/>
  <c r="P4051" i="4"/>
  <c r="P4052" i="4"/>
  <c r="P4053" i="4"/>
  <c r="P4054" i="4"/>
  <c r="P4055" i="4"/>
  <c r="P4056" i="4"/>
  <c r="P4057" i="4"/>
  <c r="P4058" i="4"/>
  <c r="P4059" i="4"/>
  <c r="P4060" i="4"/>
  <c r="P4061" i="4"/>
  <c r="P4062" i="4"/>
  <c r="P4063" i="4"/>
  <c r="P4064" i="4"/>
  <c r="P4065" i="4"/>
  <c r="P4066" i="4"/>
  <c r="P4067" i="4"/>
  <c r="P4068" i="4"/>
  <c r="P4069" i="4"/>
  <c r="P4070" i="4"/>
  <c r="P4071" i="4"/>
  <c r="P4072" i="4"/>
  <c r="P4073" i="4"/>
  <c r="P4074" i="4"/>
  <c r="P4075" i="4"/>
  <c r="P4076" i="4"/>
  <c r="P4077" i="4"/>
  <c r="P4078" i="4"/>
  <c r="P4079" i="4"/>
  <c r="P4080" i="4"/>
  <c r="P4081" i="4"/>
  <c r="P4082" i="4"/>
  <c r="P4083" i="4"/>
  <c r="P4084" i="4"/>
  <c r="P4085" i="4"/>
  <c r="P4086" i="4"/>
  <c r="P4087" i="4"/>
  <c r="P4088" i="4"/>
  <c r="P4089" i="4"/>
  <c r="P4090" i="4"/>
  <c r="P4091" i="4"/>
  <c r="P4092" i="4"/>
  <c r="P4093" i="4"/>
  <c r="P4094" i="4"/>
  <c r="P4095" i="4"/>
  <c r="P4096" i="4"/>
  <c r="P4097" i="4"/>
  <c r="P4098" i="4"/>
  <c r="P4099" i="4"/>
  <c r="P4100" i="4"/>
  <c r="P4101" i="4"/>
  <c r="P4102" i="4"/>
  <c r="P4103" i="4"/>
  <c r="P4104" i="4"/>
  <c r="P4105" i="4"/>
  <c r="P4106" i="4"/>
  <c r="P4107" i="4"/>
  <c r="P4108" i="4"/>
  <c r="P4109" i="4"/>
  <c r="P4110" i="4"/>
  <c r="P4111" i="4"/>
  <c r="P4112" i="4"/>
  <c r="P4113" i="4"/>
  <c r="P4114" i="4"/>
  <c r="P4115" i="4"/>
  <c r="P4116" i="4"/>
  <c r="P4117" i="4"/>
  <c r="P4118" i="4"/>
  <c r="P4119" i="4"/>
  <c r="P4120" i="4"/>
  <c r="P4121" i="4"/>
  <c r="P4122" i="4"/>
  <c r="P4123" i="4"/>
  <c r="P4124" i="4"/>
  <c r="P4125" i="4"/>
  <c r="P4126" i="4"/>
  <c r="P4127" i="4"/>
  <c r="P4128" i="4"/>
  <c r="P4129" i="4"/>
  <c r="P4130" i="4"/>
  <c r="P4131" i="4"/>
  <c r="P4132" i="4"/>
  <c r="P4133" i="4"/>
  <c r="P4134" i="4"/>
  <c r="P4135" i="4"/>
  <c r="P4136" i="4"/>
  <c r="P4137" i="4"/>
  <c r="P4138" i="4"/>
  <c r="P4139" i="4"/>
  <c r="P4140" i="4"/>
  <c r="P4141" i="4"/>
  <c r="P4142" i="4"/>
  <c r="P4143" i="4"/>
  <c r="P4144" i="4"/>
  <c r="P4145" i="4"/>
  <c r="P4146" i="4"/>
  <c r="P4147" i="4"/>
  <c r="P4148" i="4"/>
  <c r="P4149" i="4"/>
  <c r="P4150" i="4"/>
  <c r="P4151" i="4"/>
  <c r="P4152" i="4"/>
  <c r="P4153" i="4"/>
  <c r="P4154" i="4"/>
  <c r="P4155" i="4"/>
  <c r="P4156" i="4"/>
  <c r="P4157" i="4"/>
  <c r="P4158" i="4"/>
  <c r="P4159" i="4"/>
  <c r="P4160" i="4"/>
  <c r="P4161" i="4"/>
  <c r="P4162" i="4"/>
  <c r="P4163" i="4"/>
  <c r="P4164" i="4"/>
  <c r="P4165" i="4"/>
  <c r="P4166" i="4"/>
  <c r="P4167" i="4"/>
  <c r="P4168" i="4"/>
  <c r="P4169" i="4"/>
  <c r="P4170" i="4"/>
  <c r="P4171" i="4"/>
  <c r="P4172" i="4"/>
  <c r="P4173" i="4"/>
  <c r="P4174" i="4"/>
  <c r="P4175" i="4"/>
  <c r="P4176" i="4"/>
  <c r="P4177" i="4"/>
  <c r="P4178" i="4"/>
  <c r="P4179" i="4"/>
  <c r="P4180" i="4"/>
  <c r="P4181" i="4"/>
  <c r="P4182" i="4"/>
  <c r="P4183" i="4"/>
  <c r="P4184" i="4"/>
  <c r="P4185" i="4"/>
  <c r="P4186" i="4"/>
  <c r="P4187" i="4"/>
  <c r="P4188" i="4"/>
  <c r="P4189" i="4"/>
  <c r="P4190" i="4"/>
  <c r="P4191" i="4"/>
  <c r="P4192" i="4"/>
  <c r="P4193" i="4"/>
  <c r="P4194" i="4"/>
  <c r="P4195" i="4"/>
  <c r="P4196" i="4"/>
  <c r="P4197" i="4"/>
  <c r="P4198" i="4"/>
  <c r="P4199" i="4"/>
  <c r="P4200" i="4"/>
  <c r="P4201" i="4"/>
  <c r="P4202" i="4"/>
  <c r="P4203" i="4"/>
  <c r="P4204" i="4"/>
  <c r="P4205" i="4"/>
  <c r="P4206" i="4"/>
  <c r="P4207" i="4"/>
  <c r="P4208" i="4"/>
  <c r="P4209" i="4"/>
  <c r="P4210" i="4"/>
  <c r="P4211" i="4"/>
  <c r="P4212" i="4"/>
  <c r="P4213" i="4"/>
  <c r="P4214" i="4"/>
  <c r="P4215" i="4"/>
  <c r="P4216" i="4"/>
  <c r="P4217" i="4"/>
  <c r="P4218" i="4"/>
  <c r="P4219" i="4"/>
  <c r="P4220" i="4"/>
  <c r="P4221" i="4"/>
  <c r="P4222" i="4"/>
  <c r="P4223" i="4"/>
  <c r="P4224" i="4"/>
  <c r="P4225" i="4"/>
  <c r="P4226" i="4"/>
  <c r="P4227" i="4"/>
  <c r="P4228" i="4"/>
  <c r="P4229" i="4"/>
  <c r="P4230" i="4"/>
  <c r="P4231" i="4"/>
  <c r="P4232" i="4"/>
  <c r="P4233" i="4"/>
  <c r="P4234" i="4"/>
  <c r="P4235" i="4"/>
  <c r="P4236" i="4"/>
  <c r="P4237" i="4"/>
  <c r="P4238" i="4"/>
  <c r="P4239" i="4"/>
  <c r="P4240" i="4"/>
  <c r="P4241" i="4"/>
  <c r="P4242" i="4"/>
  <c r="P4243" i="4"/>
  <c r="P4244" i="4"/>
  <c r="P4245" i="4"/>
  <c r="P4246" i="4"/>
  <c r="P4247" i="4"/>
  <c r="P4248" i="4"/>
  <c r="P4249" i="4"/>
  <c r="P4250" i="4"/>
  <c r="P4251" i="4"/>
  <c r="P4252" i="4"/>
  <c r="P4253" i="4"/>
  <c r="P4254" i="4"/>
  <c r="P4255" i="4"/>
  <c r="P4256" i="4"/>
  <c r="P4257" i="4"/>
  <c r="P4258" i="4"/>
  <c r="P4259" i="4"/>
  <c r="P4260" i="4"/>
  <c r="P4261" i="4"/>
  <c r="P4262" i="4"/>
  <c r="P4263" i="4"/>
  <c r="P4264" i="4"/>
  <c r="P4265" i="4"/>
  <c r="P4266" i="4"/>
  <c r="P4267" i="4"/>
  <c r="P4268" i="4"/>
  <c r="P4269" i="4"/>
  <c r="P4270" i="4"/>
  <c r="P4271" i="4"/>
  <c r="P4272" i="4"/>
  <c r="P4273" i="4"/>
  <c r="P4274" i="4"/>
  <c r="P4275" i="4"/>
  <c r="P4276" i="4"/>
  <c r="P4277" i="4"/>
  <c r="P4278" i="4"/>
  <c r="P4279" i="4"/>
  <c r="P4280" i="4"/>
  <c r="P4281" i="4"/>
  <c r="P4282" i="4"/>
  <c r="P4283" i="4"/>
  <c r="P4284" i="4"/>
  <c r="P4285" i="4"/>
  <c r="P4286" i="4"/>
  <c r="P4287" i="4"/>
  <c r="P4288" i="4"/>
  <c r="P4289" i="4"/>
  <c r="P4290" i="4"/>
  <c r="P4291" i="4"/>
  <c r="P4292" i="4"/>
  <c r="P4293" i="4"/>
  <c r="P4294" i="4"/>
  <c r="P4295" i="4"/>
  <c r="P4296" i="4"/>
  <c r="P4297" i="4"/>
  <c r="P4298" i="4"/>
  <c r="P4299" i="4"/>
  <c r="P4300" i="4"/>
  <c r="P4301" i="4"/>
  <c r="P4302" i="4"/>
  <c r="P4303" i="4"/>
  <c r="P4304" i="4"/>
  <c r="P4305" i="4"/>
  <c r="P4306" i="4"/>
  <c r="P4307" i="4"/>
  <c r="P4308" i="4"/>
  <c r="P4309" i="4"/>
  <c r="P4310" i="4"/>
  <c r="P4311" i="4"/>
  <c r="P4312" i="4"/>
  <c r="P4313" i="4"/>
  <c r="P4314" i="4"/>
  <c r="P4315" i="4"/>
  <c r="P4316" i="4"/>
  <c r="P4317" i="4"/>
  <c r="P4318" i="4"/>
  <c r="P4319" i="4"/>
  <c r="P4320" i="4"/>
  <c r="P4321" i="4"/>
  <c r="P4322" i="4"/>
  <c r="P4323" i="4"/>
  <c r="P4324" i="4"/>
  <c r="P4325" i="4"/>
  <c r="P4326" i="4"/>
  <c r="P4327" i="4"/>
  <c r="P4328" i="4"/>
  <c r="P4329" i="4"/>
  <c r="P4330" i="4"/>
  <c r="P4331" i="4"/>
  <c r="P4332" i="4"/>
  <c r="P4333" i="4"/>
  <c r="P4334" i="4"/>
  <c r="P4335" i="4"/>
  <c r="P4336" i="4"/>
  <c r="P4337" i="4"/>
  <c r="P4338" i="4"/>
  <c r="P4339" i="4"/>
  <c r="P4340" i="4"/>
  <c r="P4341" i="4"/>
  <c r="P4342" i="4"/>
  <c r="P4343" i="4"/>
  <c r="P4344" i="4"/>
  <c r="P4345" i="4"/>
  <c r="P4346" i="4"/>
  <c r="P4347" i="4"/>
  <c r="P4348" i="4"/>
  <c r="P4349" i="4"/>
  <c r="P4350" i="4"/>
  <c r="P4351" i="4"/>
  <c r="P4352" i="4"/>
  <c r="P4353" i="4"/>
  <c r="P4354" i="4"/>
  <c r="P4355" i="4"/>
  <c r="P4356" i="4"/>
  <c r="P4357" i="4"/>
  <c r="P4358" i="4"/>
  <c r="P4359" i="4"/>
  <c r="P4360" i="4"/>
  <c r="P4361" i="4"/>
  <c r="P4362" i="4"/>
  <c r="P4363" i="4"/>
  <c r="P4364" i="4"/>
  <c r="P4365" i="4"/>
  <c r="P4366" i="4"/>
  <c r="P4367" i="4"/>
  <c r="P4368" i="4"/>
  <c r="P4369" i="4"/>
  <c r="P4370" i="4"/>
  <c r="P4371" i="4"/>
  <c r="P4372" i="4"/>
  <c r="P4373" i="4"/>
  <c r="P4374" i="4"/>
  <c r="P4375" i="4"/>
  <c r="P4376" i="4"/>
  <c r="P4377" i="4"/>
  <c r="P4378" i="4"/>
  <c r="P4379" i="4"/>
  <c r="P4380" i="4"/>
  <c r="P4381" i="4"/>
  <c r="P4382" i="4"/>
  <c r="P4383" i="4"/>
  <c r="P4384" i="4"/>
  <c r="P4385" i="4"/>
  <c r="P4386" i="4"/>
  <c r="P4387" i="4"/>
  <c r="P4388" i="4"/>
  <c r="P4389" i="4"/>
  <c r="P4390" i="4"/>
  <c r="P4391" i="4"/>
  <c r="P4392" i="4"/>
  <c r="P4393" i="4"/>
  <c r="P4394" i="4"/>
  <c r="P4395" i="4"/>
  <c r="P4396" i="4"/>
  <c r="P4397" i="4"/>
  <c r="P4398" i="4"/>
  <c r="P4399" i="4"/>
  <c r="P4400" i="4"/>
  <c r="P4401" i="4"/>
  <c r="P4402" i="4"/>
  <c r="P4403" i="4"/>
  <c r="P4404" i="4"/>
  <c r="P4405" i="4"/>
  <c r="P4406" i="4"/>
  <c r="P4407" i="4"/>
  <c r="P4408" i="4"/>
  <c r="P4409" i="4"/>
  <c r="P4410" i="4"/>
  <c r="P4411" i="4"/>
  <c r="P4412" i="4"/>
  <c r="P4413" i="4"/>
  <c r="P4414" i="4"/>
  <c r="P4415" i="4"/>
  <c r="P4416" i="4"/>
  <c r="P4417" i="4"/>
  <c r="P4418" i="4"/>
  <c r="P4419" i="4"/>
  <c r="P4420" i="4"/>
  <c r="P4421" i="4"/>
  <c r="P4422" i="4"/>
  <c r="P4423" i="4"/>
  <c r="P4424" i="4"/>
  <c r="P4425" i="4"/>
  <c r="P4426" i="4"/>
  <c r="P4427" i="4"/>
  <c r="P4428" i="4"/>
  <c r="P4429" i="4"/>
  <c r="P4430" i="4"/>
  <c r="P4431" i="4"/>
  <c r="P4432" i="4"/>
  <c r="P4433" i="4"/>
  <c r="P4434" i="4"/>
  <c r="P4435" i="4"/>
  <c r="P4436" i="4"/>
  <c r="P4437" i="4"/>
  <c r="P4438" i="4"/>
  <c r="P4439" i="4"/>
  <c r="P4440" i="4"/>
  <c r="P4441" i="4"/>
  <c r="P4442" i="4"/>
  <c r="P4443" i="4"/>
  <c r="P4444" i="4"/>
  <c r="P4445" i="4"/>
  <c r="P4446" i="4"/>
  <c r="P4447" i="4"/>
  <c r="P4448" i="4"/>
  <c r="P4449" i="4"/>
  <c r="P4450" i="4"/>
  <c r="P4451" i="4"/>
  <c r="P4452" i="4"/>
  <c r="P4453" i="4"/>
  <c r="P4454" i="4"/>
  <c r="P4455" i="4"/>
  <c r="P4456" i="4"/>
  <c r="P4457" i="4"/>
  <c r="P4458" i="4"/>
  <c r="P4459" i="4"/>
  <c r="P4460" i="4"/>
  <c r="P4461" i="4"/>
  <c r="P4462" i="4"/>
  <c r="P4463" i="4"/>
  <c r="P4464" i="4"/>
  <c r="P4465" i="4"/>
  <c r="P4466" i="4"/>
  <c r="P4467" i="4"/>
  <c r="P4468" i="4"/>
  <c r="P4469" i="4"/>
  <c r="P4470" i="4"/>
  <c r="P4471" i="4"/>
  <c r="P4472" i="4"/>
  <c r="P4473" i="4"/>
  <c r="P4474" i="4"/>
  <c r="P4475" i="4"/>
  <c r="P4476" i="4"/>
  <c r="P4477" i="4"/>
  <c r="P4478" i="4"/>
  <c r="P4479" i="4"/>
  <c r="P4480" i="4"/>
  <c r="P4481" i="4"/>
  <c r="P4482" i="4"/>
  <c r="P4483" i="4"/>
  <c r="P4484" i="4"/>
  <c r="P4485" i="4"/>
  <c r="P4486" i="4"/>
  <c r="P4487" i="4"/>
  <c r="P4488" i="4"/>
  <c r="P4489" i="4"/>
  <c r="P4490" i="4"/>
  <c r="P4491" i="4"/>
  <c r="P4492" i="4"/>
  <c r="P4493" i="4"/>
  <c r="P4494" i="4"/>
  <c r="P4495" i="4"/>
  <c r="P4496" i="4"/>
  <c r="P4497" i="4"/>
  <c r="P4498" i="4"/>
  <c r="P4499" i="4"/>
  <c r="P4500" i="4"/>
  <c r="P4501" i="4"/>
  <c r="P4502" i="4"/>
  <c r="P4503" i="4"/>
  <c r="P4504" i="4"/>
  <c r="P4505" i="4"/>
  <c r="P4506" i="4"/>
  <c r="P4507" i="4"/>
  <c r="P4508" i="4"/>
  <c r="P4509" i="4"/>
  <c r="P4510" i="4"/>
  <c r="P4511" i="4"/>
  <c r="P4512" i="4"/>
  <c r="P4513" i="4"/>
  <c r="P4514" i="4"/>
  <c r="P4515" i="4"/>
  <c r="P4516" i="4"/>
  <c r="P4517" i="4"/>
  <c r="P4518" i="4"/>
  <c r="P4519" i="4"/>
  <c r="P4520" i="4"/>
  <c r="P4521" i="4"/>
  <c r="P4522" i="4"/>
  <c r="P4523" i="4"/>
  <c r="P4524" i="4"/>
  <c r="P4525" i="4"/>
  <c r="P4526" i="4"/>
  <c r="P4527" i="4"/>
  <c r="P4528" i="4"/>
  <c r="P4529" i="4"/>
  <c r="P4530" i="4"/>
  <c r="P4531" i="4"/>
  <c r="P4532" i="4"/>
  <c r="P4533" i="4"/>
  <c r="P4534" i="4"/>
  <c r="P4535" i="4"/>
  <c r="P4536" i="4"/>
  <c r="P4537" i="4"/>
  <c r="P4538" i="4"/>
  <c r="P4539" i="4"/>
  <c r="P4540" i="4"/>
  <c r="P4541" i="4"/>
  <c r="P4542" i="4"/>
  <c r="P4543" i="4"/>
  <c r="P4544" i="4"/>
  <c r="P4545" i="4"/>
  <c r="P4546" i="4"/>
  <c r="P4547" i="4"/>
  <c r="P4548" i="4"/>
  <c r="P4549" i="4"/>
  <c r="P4550" i="4"/>
  <c r="P4551" i="4"/>
  <c r="P4552" i="4"/>
  <c r="P4553" i="4"/>
  <c r="P4554" i="4"/>
  <c r="P4555" i="4"/>
  <c r="P4556" i="4"/>
  <c r="P4557" i="4"/>
  <c r="P4558" i="4"/>
  <c r="P4559" i="4"/>
  <c r="P4560" i="4"/>
  <c r="P4561" i="4"/>
  <c r="P4562" i="4"/>
  <c r="P4563" i="4"/>
  <c r="P4564" i="4"/>
  <c r="P4565" i="4"/>
  <c r="P4566" i="4"/>
  <c r="P4567" i="4"/>
  <c r="P4568" i="4"/>
  <c r="P4569" i="4"/>
  <c r="P4570" i="4"/>
  <c r="P4571" i="4"/>
  <c r="P4572" i="4"/>
  <c r="P4573" i="4"/>
  <c r="P4574" i="4"/>
  <c r="P4575" i="4"/>
  <c r="P4576" i="4"/>
  <c r="P4577" i="4"/>
  <c r="P4578" i="4"/>
  <c r="P4579" i="4"/>
  <c r="P4580" i="4"/>
  <c r="P4581" i="4"/>
  <c r="P4582" i="4"/>
  <c r="P4583" i="4"/>
  <c r="P4584" i="4"/>
  <c r="P4585" i="4"/>
  <c r="P4586" i="4"/>
  <c r="P4587" i="4"/>
  <c r="P4588" i="4"/>
  <c r="P4589" i="4"/>
  <c r="P4590" i="4"/>
  <c r="P4591" i="4"/>
  <c r="P4592" i="4"/>
  <c r="P4593" i="4"/>
  <c r="P4594" i="4"/>
  <c r="P4595" i="4"/>
  <c r="P4596" i="4"/>
  <c r="P4597" i="4"/>
  <c r="P4598" i="4"/>
  <c r="P4599" i="4"/>
  <c r="P4600" i="4"/>
  <c r="P4601" i="4"/>
  <c r="P4602" i="4"/>
  <c r="P4603" i="4"/>
  <c r="P4604" i="4"/>
  <c r="P4605" i="4"/>
  <c r="P4606" i="4"/>
  <c r="P4607" i="4"/>
  <c r="P4608" i="4"/>
  <c r="P4609" i="4"/>
  <c r="P4610" i="4"/>
  <c r="P4611" i="4"/>
  <c r="P4612" i="4"/>
  <c r="P4613" i="4"/>
  <c r="P4614" i="4"/>
  <c r="P4615" i="4"/>
  <c r="P4616" i="4"/>
  <c r="P4617" i="4"/>
  <c r="P4618" i="4"/>
  <c r="P4619" i="4"/>
  <c r="P4620" i="4"/>
  <c r="P4621" i="4"/>
  <c r="P4622" i="4"/>
  <c r="P4623" i="4"/>
  <c r="P4624" i="4"/>
  <c r="P4625" i="4"/>
  <c r="P4626" i="4"/>
  <c r="P4627" i="4"/>
  <c r="P4628" i="4"/>
  <c r="P4629" i="4"/>
  <c r="P4630" i="4"/>
  <c r="P4631" i="4"/>
  <c r="P4632" i="4"/>
  <c r="P4633" i="4"/>
  <c r="P4634" i="4"/>
  <c r="P4635" i="4"/>
  <c r="P4636" i="4"/>
  <c r="P4637" i="4"/>
  <c r="P4638" i="4"/>
  <c r="P4639" i="4"/>
  <c r="P4640" i="4"/>
  <c r="P4641" i="4"/>
  <c r="P4642" i="4"/>
  <c r="P4643" i="4"/>
  <c r="P4644" i="4"/>
  <c r="P4645" i="4"/>
  <c r="P4646" i="4"/>
  <c r="P4647" i="4"/>
  <c r="P4648" i="4"/>
  <c r="P4649" i="4"/>
  <c r="P4650" i="4"/>
  <c r="P4651" i="4"/>
  <c r="P4652" i="4"/>
  <c r="P4653" i="4"/>
  <c r="P4654" i="4"/>
  <c r="P4655" i="4"/>
  <c r="P4656" i="4"/>
  <c r="P4657" i="4"/>
  <c r="P4658" i="4"/>
  <c r="P4659" i="4"/>
  <c r="P4660" i="4"/>
  <c r="P4661" i="4"/>
  <c r="P4662" i="4"/>
  <c r="P4663" i="4"/>
  <c r="P4664" i="4"/>
  <c r="P4665" i="4"/>
  <c r="P4666" i="4"/>
  <c r="P4667" i="4"/>
  <c r="P4668" i="4"/>
  <c r="P4669" i="4"/>
  <c r="P4670" i="4"/>
  <c r="P4671" i="4"/>
  <c r="P4672" i="4"/>
  <c r="P4673" i="4"/>
  <c r="P4674" i="4"/>
  <c r="P4675" i="4"/>
  <c r="P4676" i="4"/>
  <c r="P4677" i="4"/>
  <c r="P4678" i="4"/>
  <c r="P4679" i="4"/>
  <c r="P4680" i="4"/>
  <c r="P4681" i="4"/>
  <c r="P4682" i="4"/>
  <c r="P4683" i="4"/>
  <c r="P4684" i="4"/>
  <c r="P4685" i="4"/>
  <c r="P4686" i="4"/>
  <c r="P4687" i="4"/>
  <c r="P4688" i="4"/>
  <c r="P4689" i="4"/>
  <c r="P4690" i="4"/>
  <c r="P4691" i="4"/>
  <c r="P4692" i="4"/>
  <c r="P4693" i="4"/>
  <c r="P4694" i="4"/>
  <c r="P4695" i="4"/>
  <c r="P4696" i="4"/>
  <c r="P4697" i="4"/>
  <c r="P4698" i="4"/>
  <c r="P4699" i="4"/>
  <c r="P4700" i="4"/>
  <c r="P4701" i="4"/>
  <c r="P4702" i="4"/>
  <c r="P4703" i="4"/>
  <c r="P4704" i="4"/>
  <c r="P4705" i="4"/>
  <c r="P4706" i="4"/>
  <c r="P4707" i="4"/>
  <c r="P4708" i="4"/>
  <c r="P4709" i="4"/>
  <c r="P4710" i="4"/>
  <c r="P4711" i="4"/>
  <c r="P4712" i="4"/>
  <c r="P4713" i="4"/>
  <c r="P4714" i="4"/>
  <c r="P4715" i="4"/>
  <c r="P4716" i="4"/>
  <c r="P4717" i="4"/>
  <c r="P4718" i="4"/>
  <c r="P4719" i="4"/>
  <c r="P4720" i="4"/>
  <c r="P4721" i="4"/>
  <c r="P4722" i="4"/>
  <c r="P4723" i="4"/>
  <c r="P4724" i="4"/>
  <c r="P4725" i="4"/>
  <c r="P4726" i="4"/>
  <c r="P4727" i="4"/>
  <c r="P4728" i="4"/>
  <c r="P4729" i="4"/>
  <c r="P4730" i="4"/>
  <c r="P4731" i="4"/>
  <c r="P4732" i="4"/>
  <c r="P4733" i="4"/>
  <c r="P4734" i="4"/>
  <c r="P4735" i="4"/>
  <c r="P4736" i="4"/>
  <c r="P4737" i="4"/>
  <c r="P4738" i="4"/>
  <c r="P4739" i="4"/>
  <c r="P4740" i="4"/>
  <c r="P4741" i="4"/>
  <c r="P4742" i="4"/>
  <c r="P4743" i="4"/>
  <c r="P4744" i="4"/>
  <c r="P4745" i="4"/>
  <c r="P4746" i="4"/>
  <c r="P4747" i="4"/>
  <c r="P4748" i="4"/>
  <c r="P4749" i="4"/>
  <c r="P4750" i="4"/>
  <c r="P4751" i="4"/>
  <c r="P4752" i="4"/>
  <c r="P4753" i="4"/>
  <c r="P4754" i="4"/>
  <c r="P4755" i="4"/>
  <c r="P4756" i="4"/>
  <c r="P4757" i="4"/>
  <c r="P4758" i="4"/>
  <c r="P4759" i="4"/>
  <c r="P4760" i="4"/>
  <c r="P4761" i="4"/>
  <c r="P4762" i="4"/>
  <c r="P4763" i="4"/>
  <c r="P4764" i="4"/>
  <c r="P4765" i="4"/>
  <c r="P4766" i="4"/>
  <c r="P4767" i="4"/>
  <c r="P4768" i="4"/>
  <c r="P4769" i="4"/>
  <c r="P4770" i="4"/>
  <c r="P4771" i="4"/>
  <c r="P4772" i="4"/>
  <c r="P4773" i="4"/>
  <c r="P4774" i="4"/>
  <c r="P4775" i="4"/>
  <c r="P4776" i="4"/>
  <c r="P4777" i="4"/>
  <c r="P4778" i="4"/>
  <c r="P4779" i="4"/>
  <c r="P4780" i="4"/>
  <c r="P4781" i="4"/>
  <c r="P4782" i="4"/>
  <c r="P4783" i="4"/>
  <c r="P4784" i="4"/>
  <c r="P4785" i="4"/>
  <c r="P4786" i="4"/>
  <c r="P4787" i="4"/>
  <c r="P4788" i="4"/>
  <c r="P4789" i="4"/>
  <c r="P4790" i="4"/>
  <c r="P4791" i="4"/>
  <c r="P4792" i="4"/>
  <c r="P4793" i="4"/>
  <c r="P4794" i="4"/>
  <c r="P4795" i="4"/>
  <c r="P4796" i="4"/>
  <c r="P4797" i="4"/>
  <c r="P4798" i="4"/>
  <c r="P4799" i="4"/>
  <c r="P4800" i="4"/>
  <c r="P4801" i="4"/>
  <c r="P4802" i="4"/>
  <c r="P4803" i="4"/>
  <c r="P4804" i="4"/>
  <c r="P4805" i="4"/>
  <c r="P4806" i="4"/>
  <c r="P4807" i="4"/>
  <c r="P4808" i="4"/>
  <c r="P4809" i="4"/>
  <c r="P4810" i="4"/>
  <c r="P4811" i="4"/>
  <c r="P4812" i="4"/>
  <c r="P4813" i="4"/>
  <c r="P4814" i="4"/>
  <c r="P4815" i="4"/>
  <c r="P4816" i="4"/>
  <c r="P4817" i="4"/>
  <c r="P4818" i="4"/>
  <c r="P4819" i="4"/>
  <c r="P4820" i="4"/>
  <c r="P4821" i="4"/>
  <c r="P4822" i="4"/>
  <c r="P4823" i="4"/>
  <c r="P4824" i="4"/>
  <c r="P4825" i="4"/>
  <c r="P4826" i="4"/>
  <c r="P4827" i="4"/>
  <c r="P4828" i="4"/>
  <c r="P4829" i="4"/>
  <c r="P4830" i="4"/>
  <c r="P4831" i="4"/>
  <c r="P4832" i="4"/>
  <c r="P4833" i="4"/>
  <c r="P4834" i="4"/>
  <c r="P4835" i="4"/>
  <c r="P4836" i="4"/>
  <c r="P4837" i="4"/>
  <c r="P4838" i="4"/>
  <c r="P4839" i="4"/>
  <c r="P4840" i="4"/>
  <c r="P4841" i="4"/>
  <c r="P4842" i="4"/>
  <c r="P4843" i="4"/>
  <c r="P4844" i="4"/>
  <c r="P4845" i="4"/>
  <c r="P4846" i="4"/>
  <c r="P4847" i="4"/>
  <c r="P4848" i="4"/>
  <c r="P4849" i="4"/>
  <c r="P4850" i="4"/>
  <c r="P4851" i="4"/>
  <c r="P4852" i="4"/>
  <c r="P4853" i="4"/>
  <c r="P4854" i="4"/>
  <c r="P4855" i="4"/>
  <c r="P4856" i="4"/>
  <c r="P4857" i="4"/>
  <c r="P4858" i="4"/>
  <c r="P4859" i="4"/>
  <c r="P4860" i="4"/>
  <c r="P4861" i="4"/>
  <c r="P4862" i="4"/>
  <c r="P4863" i="4"/>
  <c r="P4864" i="4"/>
  <c r="P4865" i="4"/>
  <c r="P4866" i="4"/>
  <c r="P4867" i="4"/>
  <c r="P4868" i="4"/>
  <c r="P4869" i="4"/>
  <c r="P4870" i="4"/>
  <c r="P4871" i="4"/>
  <c r="P4872" i="4"/>
  <c r="P4873" i="4"/>
  <c r="P4874" i="4"/>
  <c r="P4875" i="4"/>
  <c r="P4876" i="4"/>
  <c r="P4877" i="4"/>
  <c r="P4878" i="4"/>
  <c r="P4879" i="4"/>
  <c r="P4880" i="4"/>
  <c r="P4881" i="4"/>
  <c r="P4882" i="4"/>
  <c r="P4883" i="4"/>
  <c r="P4884" i="4"/>
  <c r="P4885" i="4"/>
  <c r="P4886" i="4"/>
  <c r="P4887" i="4"/>
  <c r="P4888" i="4"/>
  <c r="P4889" i="4"/>
  <c r="P4890" i="4"/>
  <c r="P4891" i="4"/>
  <c r="P4892" i="4"/>
  <c r="P4893" i="4"/>
  <c r="P4894" i="4"/>
  <c r="P4895" i="4"/>
  <c r="P4896" i="4"/>
  <c r="P4897" i="4"/>
  <c r="P4898" i="4"/>
  <c r="P4899" i="4"/>
  <c r="P4900" i="4"/>
  <c r="P4901" i="4"/>
  <c r="P4902" i="4"/>
  <c r="P4903" i="4"/>
  <c r="P4904" i="4"/>
  <c r="P4905" i="4"/>
  <c r="P4906" i="4"/>
  <c r="P4907" i="4"/>
  <c r="P4908" i="4"/>
  <c r="P4909" i="4"/>
  <c r="P4910" i="4"/>
  <c r="P4911" i="4"/>
  <c r="P4912" i="4"/>
  <c r="P4913" i="4"/>
  <c r="P4914" i="4"/>
  <c r="P4915" i="4"/>
  <c r="P4916" i="4"/>
  <c r="P4917" i="4"/>
  <c r="P4918" i="4"/>
  <c r="P4919" i="4"/>
  <c r="P4920" i="4"/>
  <c r="P4921" i="4"/>
  <c r="P4922" i="4"/>
  <c r="P4923" i="4"/>
  <c r="P4924" i="4"/>
  <c r="P4925" i="4"/>
  <c r="P4926" i="4"/>
  <c r="P4927" i="4"/>
  <c r="P4928" i="4"/>
  <c r="P4929" i="4"/>
  <c r="P4930" i="4"/>
  <c r="P4931" i="4"/>
  <c r="P4932" i="4"/>
  <c r="P4933" i="4"/>
  <c r="P4934" i="4"/>
  <c r="P4935" i="4"/>
  <c r="P4936" i="4"/>
  <c r="P4937" i="4"/>
  <c r="P4938" i="4"/>
  <c r="P4939" i="4"/>
  <c r="P4940" i="4"/>
  <c r="P4941" i="4"/>
  <c r="P4942" i="4"/>
  <c r="P4943" i="4"/>
  <c r="P4944" i="4"/>
  <c r="P4945" i="4"/>
  <c r="P4946" i="4"/>
  <c r="P4947" i="4"/>
  <c r="P4948" i="4"/>
  <c r="P4949" i="4"/>
  <c r="P4950" i="4"/>
  <c r="P4951" i="4"/>
  <c r="P4952" i="4"/>
  <c r="P4953" i="4"/>
  <c r="P4954" i="4"/>
  <c r="P4955" i="4"/>
  <c r="P4956" i="4"/>
  <c r="P4957" i="4"/>
  <c r="P4958" i="4"/>
  <c r="P4959" i="4"/>
  <c r="P4960" i="4"/>
  <c r="P4961" i="4"/>
  <c r="P4962" i="4"/>
  <c r="P4963" i="4"/>
  <c r="P4964" i="4"/>
  <c r="P4965" i="4"/>
  <c r="P4966" i="4"/>
  <c r="P4967" i="4"/>
  <c r="P4968" i="4"/>
  <c r="P4969" i="4"/>
  <c r="P4970" i="4"/>
  <c r="P4971" i="4"/>
  <c r="P4972" i="4"/>
  <c r="P4973" i="4"/>
  <c r="P4974" i="4"/>
  <c r="P4975" i="4"/>
  <c r="P4976" i="4"/>
  <c r="P4977" i="4"/>
  <c r="P4978" i="4"/>
  <c r="P4979" i="4"/>
  <c r="P4980" i="4"/>
  <c r="P4981" i="4"/>
  <c r="P4982" i="4"/>
  <c r="P4983" i="4"/>
  <c r="P4984" i="4"/>
  <c r="P4985" i="4"/>
  <c r="P4986" i="4"/>
  <c r="P4987" i="4"/>
  <c r="P4988" i="4"/>
  <c r="P4989" i="4"/>
  <c r="P4990" i="4"/>
  <c r="P4991" i="4"/>
  <c r="P4992" i="4"/>
  <c r="P4993" i="4"/>
  <c r="P4994" i="4"/>
  <c r="P4995" i="4"/>
  <c r="P4996" i="4"/>
  <c r="P4997" i="4"/>
  <c r="P4998" i="4"/>
  <c r="P4999" i="4"/>
  <c r="P5000" i="4"/>
  <c r="P5001" i="4"/>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1982" i="4"/>
  <c r="M1983" i="4"/>
  <c r="M1984" i="4"/>
  <c r="M1985" i="4"/>
  <c r="M1986" i="4"/>
  <c r="M1987" i="4"/>
  <c r="M1988" i="4"/>
  <c r="M1989" i="4"/>
  <c r="M1990" i="4"/>
  <c r="M1991" i="4"/>
  <c r="M1992" i="4"/>
  <c r="M1993" i="4"/>
  <c r="M1994" i="4"/>
  <c r="M1995" i="4"/>
  <c r="M1996" i="4"/>
  <c r="M1997" i="4"/>
  <c r="M1998" i="4"/>
  <c r="M1999" i="4"/>
  <c r="M2000" i="4"/>
  <c r="M2001" i="4"/>
  <c r="M2002" i="4"/>
  <c r="M2003" i="4"/>
  <c r="M2004" i="4"/>
  <c r="M2005" i="4"/>
  <c r="M2006" i="4"/>
  <c r="M2007" i="4"/>
  <c r="M2008" i="4"/>
  <c r="M2009" i="4"/>
  <c r="M2010" i="4"/>
  <c r="M2011" i="4"/>
  <c r="M2012" i="4"/>
  <c r="M2013" i="4"/>
  <c r="M2014" i="4"/>
  <c r="M2015" i="4"/>
  <c r="M2016" i="4"/>
  <c r="M2017" i="4"/>
  <c r="M2018" i="4"/>
  <c r="M2019" i="4"/>
  <c r="M2020" i="4"/>
  <c r="M2021" i="4"/>
  <c r="M2022" i="4"/>
  <c r="M2023" i="4"/>
  <c r="M2024" i="4"/>
  <c r="M2025" i="4"/>
  <c r="M2026" i="4"/>
  <c r="M2027" i="4"/>
  <c r="M2028" i="4"/>
  <c r="M2029" i="4"/>
  <c r="M2030" i="4"/>
  <c r="M2031" i="4"/>
  <c r="M2032" i="4"/>
  <c r="M2033" i="4"/>
  <c r="M2034" i="4"/>
  <c r="M2035" i="4"/>
  <c r="M2036" i="4"/>
  <c r="M2037" i="4"/>
  <c r="M2038" i="4"/>
  <c r="M2039" i="4"/>
  <c r="M2040" i="4"/>
  <c r="M2041" i="4"/>
  <c r="M2042" i="4"/>
  <c r="M2043" i="4"/>
  <c r="M2044" i="4"/>
  <c r="M2045" i="4"/>
  <c r="M2046" i="4"/>
  <c r="M2047" i="4"/>
  <c r="M2048" i="4"/>
  <c r="M2049" i="4"/>
  <c r="M2050" i="4"/>
  <c r="M2051" i="4"/>
  <c r="M2052" i="4"/>
  <c r="M2053" i="4"/>
  <c r="M2054" i="4"/>
  <c r="M2055" i="4"/>
  <c r="M2056" i="4"/>
  <c r="M2057" i="4"/>
  <c r="M2058" i="4"/>
  <c r="M2059" i="4"/>
  <c r="M2060" i="4"/>
  <c r="M2061" i="4"/>
  <c r="M2062" i="4"/>
  <c r="M2063" i="4"/>
  <c r="M2064" i="4"/>
  <c r="M2065" i="4"/>
  <c r="M2066" i="4"/>
  <c r="M2067" i="4"/>
  <c r="M2068" i="4"/>
  <c r="M2069" i="4"/>
  <c r="M2070" i="4"/>
  <c r="M2071" i="4"/>
  <c r="M2072" i="4"/>
  <c r="M2073" i="4"/>
  <c r="M2074" i="4"/>
  <c r="M2075" i="4"/>
  <c r="M2076" i="4"/>
  <c r="M2077" i="4"/>
  <c r="M2078" i="4"/>
  <c r="M2079" i="4"/>
  <c r="M2080" i="4"/>
  <c r="M2081" i="4"/>
  <c r="M2082" i="4"/>
  <c r="M2083" i="4"/>
  <c r="M2084" i="4"/>
  <c r="M2085" i="4"/>
  <c r="M2086" i="4"/>
  <c r="M2087" i="4"/>
  <c r="M2088" i="4"/>
  <c r="M2089" i="4"/>
  <c r="M2090" i="4"/>
  <c r="M2091" i="4"/>
  <c r="M2092" i="4"/>
  <c r="M2093" i="4"/>
  <c r="M2094" i="4"/>
  <c r="M2095" i="4"/>
  <c r="M2096" i="4"/>
  <c r="M2097" i="4"/>
  <c r="M2098" i="4"/>
  <c r="M2099" i="4"/>
  <c r="M2100" i="4"/>
  <c r="M2101" i="4"/>
  <c r="M2102" i="4"/>
  <c r="M2103" i="4"/>
  <c r="M2104" i="4"/>
  <c r="M2105" i="4"/>
  <c r="M2106" i="4"/>
  <c r="M2107" i="4"/>
  <c r="M2108" i="4"/>
  <c r="M2109" i="4"/>
  <c r="M2110" i="4"/>
  <c r="M2111" i="4"/>
  <c r="M2112" i="4"/>
  <c r="M2113" i="4"/>
  <c r="M2114" i="4"/>
  <c r="M2115" i="4"/>
  <c r="M2116" i="4"/>
  <c r="M2117" i="4"/>
  <c r="M2118" i="4"/>
  <c r="M2119" i="4"/>
  <c r="M2120" i="4"/>
  <c r="M2121" i="4"/>
  <c r="M2122" i="4"/>
  <c r="M2123" i="4"/>
  <c r="M2124" i="4"/>
  <c r="M2125" i="4"/>
  <c r="M2126" i="4"/>
  <c r="M2127" i="4"/>
  <c r="M2128" i="4"/>
  <c r="M2129" i="4"/>
  <c r="M2130" i="4"/>
  <c r="M2131" i="4"/>
  <c r="M2132" i="4"/>
  <c r="M2133" i="4"/>
  <c r="M2134" i="4"/>
  <c r="M2135" i="4"/>
  <c r="M2136" i="4"/>
  <c r="M2137" i="4"/>
  <c r="M2138" i="4"/>
  <c r="M2139" i="4"/>
  <c r="M2140" i="4"/>
  <c r="M2141" i="4"/>
  <c r="M2142" i="4"/>
  <c r="M2143" i="4"/>
  <c r="M2144" i="4"/>
  <c r="M2145" i="4"/>
  <c r="M2146" i="4"/>
  <c r="M2147" i="4"/>
  <c r="M2148" i="4"/>
  <c r="M2149" i="4"/>
  <c r="M2150" i="4"/>
  <c r="M2151" i="4"/>
  <c r="M2152" i="4"/>
  <c r="M2153" i="4"/>
  <c r="M2154" i="4"/>
  <c r="M2155" i="4"/>
  <c r="M2156" i="4"/>
  <c r="M2157" i="4"/>
  <c r="M2158" i="4"/>
  <c r="M2159" i="4"/>
  <c r="M2160" i="4"/>
  <c r="M2161" i="4"/>
  <c r="M2162" i="4"/>
  <c r="M2163" i="4"/>
  <c r="M2164" i="4"/>
  <c r="M2165" i="4"/>
  <c r="M2166" i="4"/>
  <c r="M2167" i="4"/>
  <c r="M2168" i="4"/>
  <c r="M2169" i="4"/>
  <c r="M2170" i="4"/>
  <c r="M2171" i="4"/>
  <c r="M2172" i="4"/>
  <c r="M2173" i="4"/>
  <c r="M2174" i="4"/>
  <c r="M2175" i="4"/>
  <c r="M2176" i="4"/>
  <c r="M2177" i="4"/>
  <c r="M2178" i="4"/>
  <c r="M2179" i="4"/>
  <c r="M2180" i="4"/>
  <c r="M2181" i="4"/>
  <c r="M2182" i="4"/>
  <c r="M2183" i="4"/>
  <c r="M2184" i="4"/>
  <c r="M2185" i="4"/>
  <c r="M2186" i="4"/>
  <c r="M2187" i="4"/>
  <c r="M2188" i="4"/>
  <c r="M2189" i="4"/>
  <c r="M2190" i="4"/>
  <c r="M2191" i="4"/>
  <c r="M2192" i="4"/>
  <c r="M2193" i="4"/>
  <c r="M2194" i="4"/>
  <c r="M2195" i="4"/>
  <c r="M2196" i="4"/>
  <c r="M2197" i="4"/>
  <c r="M2198" i="4"/>
  <c r="M2199" i="4"/>
  <c r="M2200" i="4"/>
  <c r="M2201" i="4"/>
  <c r="M2202" i="4"/>
  <c r="M2203" i="4"/>
  <c r="M2204" i="4"/>
  <c r="M2205" i="4"/>
  <c r="M2206" i="4"/>
  <c r="M2207" i="4"/>
  <c r="M2208" i="4"/>
  <c r="M2209" i="4"/>
  <c r="M2210" i="4"/>
  <c r="M2211" i="4"/>
  <c r="M2212" i="4"/>
  <c r="M2213" i="4"/>
  <c r="M2214" i="4"/>
  <c r="M2215" i="4"/>
  <c r="M2216" i="4"/>
  <c r="M2217" i="4"/>
  <c r="M2218" i="4"/>
  <c r="M2219" i="4"/>
  <c r="M2220" i="4"/>
  <c r="M2221" i="4"/>
  <c r="M2222" i="4"/>
  <c r="M2223" i="4"/>
  <c r="M2224" i="4"/>
  <c r="M2225" i="4"/>
  <c r="M2226" i="4"/>
  <c r="M2227" i="4"/>
  <c r="M2228" i="4"/>
  <c r="M2229" i="4"/>
  <c r="M2230" i="4"/>
  <c r="M2231" i="4"/>
  <c r="M2232" i="4"/>
  <c r="M2233" i="4"/>
  <c r="M2234" i="4"/>
  <c r="M2235" i="4"/>
  <c r="M2236" i="4"/>
  <c r="M2237" i="4"/>
  <c r="M2238" i="4"/>
  <c r="M2239" i="4"/>
  <c r="M2240" i="4"/>
  <c r="M2241" i="4"/>
  <c r="M2242" i="4"/>
  <c r="M2243" i="4"/>
  <c r="M2244" i="4"/>
  <c r="M2245" i="4"/>
  <c r="M2246" i="4"/>
  <c r="M2247" i="4"/>
  <c r="M2248" i="4"/>
  <c r="M2249" i="4"/>
  <c r="M2250" i="4"/>
  <c r="M2251" i="4"/>
  <c r="M2252" i="4"/>
  <c r="M2253" i="4"/>
  <c r="M2254" i="4"/>
  <c r="M2255" i="4"/>
  <c r="M2256" i="4"/>
  <c r="M2257" i="4"/>
  <c r="M2258" i="4"/>
  <c r="M2259" i="4"/>
  <c r="M2260" i="4"/>
  <c r="M2261" i="4"/>
  <c r="M2262" i="4"/>
  <c r="M2263" i="4"/>
  <c r="M2264" i="4"/>
  <c r="M2265" i="4"/>
  <c r="M2266" i="4"/>
  <c r="M2267" i="4"/>
  <c r="M2268" i="4"/>
  <c r="M2269" i="4"/>
  <c r="M2270" i="4"/>
  <c r="M2271" i="4"/>
  <c r="M2272" i="4"/>
  <c r="M2273" i="4"/>
  <c r="M2274" i="4"/>
  <c r="M2275" i="4"/>
  <c r="M2276" i="4"/>
  <c r="M2277" i="4"/>
  <c r="M2278" i="4"/>
  <c r="M2279" i="4"/>
  <c r="M2280" i="4"/>
  <c r="M2281" i="4"/>
  <c r="M2282" i="4"/>
  <c r="M2283" i="4"/>
  <c r="M2284" i="4"/>
  <c r="M2285" i="4"/>
  <c r="M2286" i="4"/>
  <c r="M2287" i="4"/>
  <c r="M2288" i="4"/>
  <c r="M2289" i="4"/>
  <c r="M2290" i="4"/>
  <c r="M2291" i="4"/>
  <c r="M2292" i="4"/>
  <c r="M2293" i="4"/>
  <c r="M2294" i="4"/>
  <c r="M2295" i="4"/>
  <c r="M2296" i="4"/>
  <c r="M2297" i="4"/>
  <c r="M2298" i="4"/>
  <c r="M2299" i="4"/>
  <c r="M2300" i="4"/>
  <c r="M2301" i="4"/>
  <c r="M2302" i="4"/>
  <c r="M2303" i="4"/>
  <c r="M2304" i="4"/>
  <c r="M2305" i="4"/>
  <c r="M2306" i="4"/>
  <c r="M2307" i="4"/>
  <c r="M2308" i="4"/>
  <c r="M2309" i="4"/>
  <c r="M2310" i="4"/>
  <c r="M2311" i="4"/>
  <c r="M2312" i="4"/>
  <c r="M2313" i="4"/>
  <c r="M2314" i="4"/>
  <c r="M2315" i="4"/>
  <c r="M2316" i="4"/>
  <c r="M2317" i="4"/>
  <c r="M2318" i="4"/>
  <c r="M2319" i="4"/>
  <c r="M2320" i="4"/>
  <c r="M2321" i="4"/>
  <c r="M2322" i="4"/>
  <c r="M2323" i="4"/>
  <c r="M2324" i="4"/>
  <c r="M2325" i="4"/>
  <c r="M2326" i="4"/>
  <c r="M2327" i="4"/>
  <c r="M2328" i="4"/>
  <c r="M2329" i="4"/>
  <c r="M2330" i="4"/>
  <c r="M2331" i="4"/>
  <c r="M2332" i="4"/>
  <c r="M2333" i="4"/>
  <c r="M2334" i="4"/>
  <c r="M2335" i="4"/>
  <c r="M2336" i="4"/>
  <c r="M2337" i="4"/>
  <c r="M2338" i="4"/>
  <c r="M2339" i="4"/>
  <c r="M2340" i="4"/>
  <c r="M2341" i="4"/>
  <c r="M2342" i="4"/>
  <c r="M2343" i="4"/>
  <c r="M2344" i="4"/>
  <c r="M2345" i="4"/>
  <c r="M2346" i="4"/>
  <c r="M2347" i="4"/>
  <c r="M2348" i="4"/>
  <c r="M2349" i="4"/>
  <c r="M2350" i="4"/>
  <c r="M2351" i="4"/>
  <c r="M2352" i="4"/>
  <c r="M2353" i="4"/>
  <c r="M2354" i="4"/>
  <c r="M2355" i="4"/>
  <c r="M2356" i="4"/>
  <c r="M2357" i="4"/>
  <c r="M2358" i="4"/>
  <c r="M2359" i="4"/>
  <c r="M2360" i="4"/>
  <c r="M2361" i="4"/>
  <c r="M2362" i="4"/>
  <c r="M2363" i="4"/>
  <c r="M2364" i="4"/>
  <c r="M2365" i="4"/>
  <c r="M2366" i="4"/>
  <c r="M2367" i="4"/>
  <c r="M2368" i="4"/>
  <c r="M2369" i="4"/>
  <c r="M2370" i="4"/>
  <c r="M2371" i="4"/>
  <c r="M2372" i="4"/>
  <c r="M2373" i="4"/>
  <c r="M2374" i="4"/>
  <c r="M2375" i="4"/>
  <c r="M2376" i="4"/>
  <c r="M2377" i="4"/>
  <c r="M2378" i="4"/>
  <c r="M2379" i="4"/>
  <c r="M2380" i="4"/>
  <c r="M2381" i="4"/>
  <c r="M2382" i="4"/>
  <c r="M2383" i="4"/>
  <c r="M2384" i="4"/>
  <c r="M2385" i="4"/>
  <c r="M2386" i="4"/>
  <c r="M2387" i="4"/>
  <c r="M2388" i="4"/>
  <c r="M2389" i="4"/>
  <c r="M2390" i="4"/>
  <c r="M2391" i="4"/>
  <c r="M2392" i="4"/>
  <c r="M2393" i="4"/>
  <c r="M2394" i="4"/>
  <c r="M2395" i="4"/>
  <c r="M2396" i="4"/>
  <c r="M2397" i="4"/>
  <c r="M2398" i="4"/>
  <c r="M2399" i="4"/>
  <c r="M2400" i="4"/>
  <c r="M2401" i="4"/>
  <c r="M2402" i="4"/>
  <c r="M2403" i="4"/>
  <c r="M2404" i="4"/>
  <c r="M2405" i="4"/>
  <c r="M2406" i="4"/>
  <c r="M2407" i="4"/>
  <c r="M2408" i="4"/>
  <c r="M2409" i="4"/>
  <c r="M2410" i="4"/>
  <c r="M2411" i="4"/>
  <c r="M2412" i="4"/>
  <c r="M2413" i="4"/>
  <c r="M2414" i="4"/>
  <c r="M2415" i="4"/>
  <c r="M2416" i="4"/>
  <c r="M2417" i="4"/>
  <c r="M2418" i="4"/>
  <c r="M2419" i="4"/>
  <c r="M2420" i="4"/>
  <c r="M2421" i="4"/>
  <c r="M2422" i="4"/>
  <c r="M2423" i="4"/>
  <c r="M2424" i="4"/>
  <c r="M2425" i="4"/>
  <c r="M2426" i="4"/>
  <c r="M2427" i="4"/>
  <c r="M2428" i="4"/>
  <c r="M2429" i="4"/>
  <c r="M2430" i="4"/>
  <c r="M2431" i="4"/>
  <c r="M2432" i="4"/>
  <c r="M2433" i="4"/>
  <c r="M2434" i="4"/>
  <c r="M2435" i="4"/>
  <c r="M2436" i="4"/>
  <c r="M2437" i="4"/>
  <c r="M2438" i="4"/>
  <c r="M2439" i="4"/>
  <c r="M2440" i="4"/>
  <c r="M2441" i="4"/>
  <c r="M2442" i="4"/>
  <c r="M2443" i="4"/>
  <c r="M2444" i="4"/>
  <c r="M2445" i="4"/>
  <c r="M2446" i="4"/>
  <c r="M2447" i="4"/>
  <c r="M2448" i="4"/>
  <c r="M2449" i="4"/>
  <c r="M2450" i="4"/>
  <c r="M2451" i="4"/>
  <c r="M2452" i="4"/>
  <c r="M2453" i="4"/>
  <c r="M2454" i="4"/>
  <c r="M2455" i="4"/>
  <c r="M2456" i="4"/>
  <c r="M2457" i="4"/>
  <c r="M2458" i="4"/>
  <c r="M2459" i="4"/>
  <c r="M2460" i="4"/>
  <c r="M2461" i="4"/>
  <c r="M2462" i="4"/>
  <c r="M2463" i="4"/>
  <c r="M2464" i="4"/>
  <c r="M2465" i="4"/>
  <c r="M2466" i="4"/>
  <c r="M2467" i="4"/>
  <c r="M2468" i="4"/>
  <c r="M2469" i="4"/>
  <c r="M2470" i="4"/>
  <c r="M2471" i="4"/>
  <c r="M2472" i="4"/>
  <c r="M2473" i="4"/>
  <c r="M2474" i="4"/>
  <c r="M2475" i="4"/>
  <c r="M2476" i="4"/>
  <c r="M2477" i="4"/>
  <c r="M2478" i="4"/>
  <c r="M2479" i="4"/>
  <c r="M2480" i="4"/>
  <c r="M2481" i="4"/>
  <c r="M2482" i="4"/>
  <c r="M2483" i="4"/>
  <c r="M2484" i="4"/>
  <c r="M2485" i="4"/>
  <c r="M2486" i="4"/>
  <c r="M2487" i="4"/>
  <c r="M2488" i="4"/>
  <c r="M2489" i="4"/>
  <c r="M2490" i="4"/>
  <c r="M2491" i="4"/>
  <c r="M2492" i="4"/>
  <c r="M2493" i="4"/>
  <c r="M2494" i="4"/>
  <c r="M2495" i="4"/>
  <c r="M2496" i="4"/>
  <c r="M2497" i="4"/>
  <c r="M2498" i="4"/>
  <c r="M2499" i="4"/>
  <c r="M2500" i="4"/>
  <c r="M2501" i="4"/>
  <c r="M2502" i="4"/>
  <c r="M2503" i="4"/>
  <c r="M2504" i="4"/>
  <c r="M2505" i="4"/>
  <c r="M2506" i="4"/>
  <c r="M2507" i="4"/>
  <c r="M2508" i="4"/>
  <c r="M2509" i="4"/>
  <c r="M2510" i="4"/>
  <c r="M2511" i="4"/>
  <c r="M2512" i="4"/>
  <c r="M2513" i="4"/>
  <c r="M2514" i="4"/>
  <c r="M2515" i="4"/>
  <c r="M2516" i="4"/>
  <c r="M2517" i="4"/>
  <c r="M2518" i="4"/>
  <c r="M2519" i="4"/>
  <c r="M2520" i="4"/>
  <c r="M2521" i="4"/>
  <c r="M2522" i="4"/>
  <c r="M2523" i="4"/>
  <c r="M2524" i="4"/>
  <c r="M2525" i="4"/>
  <c r="M2526" i="4"/>
  <c r="M2527" i="4"/>
  <c r="M2528" i="4"/>
  <c r="M2529" i="4"/>
  <c r="M2530" i="4"/>
  <c r="M2531" i="4"/>
  <c r="M2532" i="4"/>
  <c r="M2533" i="4"/>
  <c r="M2534" i="4"/>
  <c r="M2535" i="4"/>
  <c r="M2536" i="4"/>
  <c r="M2537" i="4"/>
  <c r="M2538" i="4"/>
  <c r="M2539" i="4"/>
  <c r="M2540" i="4"/>
  <c r="M2541" i="4"/>
  <c r="M2542" i="4"/>
  <c r="M2543" i="4"/>
  <c r="M2544" i="4"/>
  <c r="M2545" i="4"/>
  <c r="M2546" i="4"/>
  <c r="M2547" i="4"/>
  <c r="M2548" i="4"/>
  <c r="M2549" i="4"/>
  <c r="M2550" i="4"/>
  <c r="M2551" i="4"/>
  <c r="M2552" i="4"/>
  <c r="M2553" i="4"/>
  <c r="M2554" i="4"/>
  <c r="M2555" i="4"/>
  <c r="M2556" i="4"/>
  <c r="M2557" i="4"/>
  <c r="M2558" i="4"/>
  <c r="M2559" i="4"/>
  <c r="M2560" i="4"/>
  <c r="M2561" i="4"/>
  <c r="M2562" i="4"/>
  <c r="M2563" i="4"/>
  <c r="M2564" i="4"/>
  <c r="M2565" i="4"/>
  <c r="M2566" i="4"/>
  <c r="M2567" i="4"/>
  <c r="M2568" i="4"/>
  <c r="M2569" i="4"/>
  <c r="M2570" i="4"/>
  <c r="M2571" i="4"/>
  <c r="M2572" i="4"/>
  <c r="M2573" i="4"/>
  <c r="M2574" i="4"/>
  <c r="M2575" i="4"/>
  <c r="M2576" i="4"/>
  <c r="M2577" i="4"/>
  <c r="M2578" i="4"/>
  <c r="M2579" i="4"/>
  <c r="M2580" i="4"/>
  <c r="M2581" i="4"/>
  <c r="M2582" i="4"/>
  <c r="M2583" i="4"/>
  <c r="M2584" i="4"/>
  <c r="M2585" i="4"/>
  <c r="M2586" i="4"/>
  <c r="M2587" i="4"/>
  <c r="M2588" i="4"/>
  <c r="M2589" i="4"/>
  <c r="M2590" i="4"/>
  <c r="M2591" i="4"/>
  <c r="M2592" i="4"/>
  <c r="M2593" i="4"/>
  <c r="M2594" i="4"/>
  <c r="M2595" i="4"/>
  <c r="M2596" i="4"/>
  <c r="M2597" i="4"/>
  <c r="M2598" i="4"/>
  <c r="M2599" i="4"/>
  <c r="M2600" i="4"/>
  <c r="M2601" i="4"/>
  <c r="M2602" i="4"/>
  <c r="M2603" i="4"/>
  <c r="M2604" i="4"/>
  <c r="M2605" i="4"/>
  <c r="M2606" i="4"/>
  <c r="M2607" i="4"/>
  <c r="M2608" i="4"/>
  <c r="M2609" i="4"/>
  <c r="M2610" i="4"/>
  <c r="M2611" i="4"/>
  <c r="M2612" i="4"/>
  <c r="M2613" i="4"/>
  <c r="M2614" i="4"/>
  <c r="M2615" i="4"/>
  <c r="M2616" i="4"/>
  <c r="M2617" i="4"/>
  <c r="M2618" i="4"/>
  <c r="M2619" i="4"/>
  <c r="M2620" i="4"/>
  <c r="M2621" i="4"/>
  <c r="M2622" i="4"/>
  <c r="M2623" i="4"/>
  <c r="M2624" i="4"/>
  <c r="M2625" i="4"/>
  <c r="M2626" i="4"/>
  <c r="M2627" i="4"/>
  <c r="M2628" i="4"/>
  <c r="M2629" i="4"/>
  <c r="M2630" i="4"/>
  <c r="M2631" i="4"/>
  <c r="M2632" i="4"/>
  <c r="M2633" i="4"/>
  <c r="M2634" i="4"/>
  <c r="M2635" i="4"/>
  <c r="M2636" i="4"/>
  <c r="M2637" i="4"/>
  <c r="M2638" i="4"/>
  <c r="M2639" i="4"/>
  <c r="M2640" i="4"/>
  <c r="M2641" i="4"/>
  <c r="M2642" i="4"/>
  <c r="M2643" i="4"/>
  <c r="M2644" i="4"/>
  <c r="M2645" i="4"/>
  <c r="M2646" i="4"/>
  <c r="M2647" i="4"/>
  <c r="M2648" i="4"/>
  <c r="M2649" i="4"/>
  <c r="M2650" i="4"/>
  <c r="M2651" i="4"/>
  <c r="M2652" i="4"/>
  <c r="M2653" i="4"/>
  <c r="M2654" i="4"/>
  <c r="M2655" i="4"/>
  <c r="M2656" i="4"/>
  <c r="M2657" i="4"/>
  <c r="M2658" i="4"/>
  <c r="M2659" i="4"/>
  <c r="M2660" i="4"/>
  <c r="M2661" i="4"/>
  <c r="M2662" i="4"/>
  <c r="M2663" i="4"/>
  <c r="M2664" i="4"/>
  <c r="M2665" i="4"/>
  <c r="M2666" i="4"/>
  <c r="M2667" i="4"/>
  <c r="M2668" i="4"/>
  <c r="M2669" i="4"/>
  <c r="M2670" i="4"/>
  <c r="M2671" i="4"/>
  <c r="M2672" i="4"/>
  <c r="M2673" i="4"/>
  <c r="M2674" i="4"/>
  <c r="M2675" i="4"/>
  <c r="M2676" i="4"/>
  <c r="M2677" i="4"/>
  <c r="M2678" i="4"/>
  <c r="M2679" i="4"/>
  <c r="M2680" i="4"/>
  <c r="M2681" i="4"/>
  <c r="M2682" i="4"/>
  <c r="M2683" i="4"/>
  <c r="M2684" i="4"/>
  <c r="M2685" i="4"/>
  <c r="M2686" i="4"/>
  <c r="M2687" i="4"/>
  <c r="M2688" i="4"/>
  <c r="M2689" i="4"/>
  <c r="M2690" i="4"/>
  <c r="M2691" i="4"/>
  <c r="M2692" i="4"/>
  <c r="M2693" i="4"/>
  <c r="M2694" i="4"/>
  <c r="M2695" i="4"/>
  <c r="M2696" i="4"/>
  <c r="M2697" i="4"/>
  <c r="M2698" i="4"/>
  <c r="M2699" i="4"/>
  <c r="M2700" i="4"/>
  <c r="M2701" i="4"/>
  <c r="M2702" i="4"/>
  <c r="M2703" i="4"/>
  <c r="M2704" i="4"/>
  <c r="M2705" i="4"/>
  <c r="M2706" i="4"/>
  <c r="M2707" i="4"/>
  <c r="M2708" i="4"/>
  <c r="M2709" i="4"/>
  <c r="M2710" i="4"/>
  <c r="M2711" i="4"/>
  <c r="M2712" i="4"/>
  <c r="M2713" i="4"/>
  <c r="M2714" i="4"/>
  <c r="M2715" i="4"/>
  <c r="M2716" i="4"/>
  <c r="M2717" i="4"/>
  <c r="M2718" i="4"/>
  <c r="M2719" i="4"/>
  <c r="M2720" i="4"/>
  <c r="M2721" i="4"/>
  <c r="M2722" i="4"/>
  <c r="M2723" i="4"/>
  <c r="M2724" i="4"/>
  <c r="M2725" i="4"/>
  <c r="M2726" i="4"/>
  <c r="M2727" i="4"/>
  <c r="M2728" i="4"/>
  <c r="M2729" i="4"/>
  <c r="M2730" i="4"/>
  <c r="M2731" i="4"/>
  <c r="M2732" i="4"/>
  <c r="M2733" i="4"/>
  <c r="M2734" i="4"/>
  <c r="M2735" i="4"/>
  <c r="M2736" i="4"/>
  <c r="M2737" i="4"/>
  <c r="M2738" i="4"/>
  <c r="M2739" i="4"/>
  <c r="M2740" i="4"/>
  <c r="M2741" i="4"/>
  <c r="M2742" i="4"/>
  <c r="M2743" i="4"/>
  <c r="M2744" i="4"/>
  <c r="M2745" i="4"/>
  <c r="M2746" i="4"/>
  <c r="M2747" i="4"/>
  <c r="M2748" i="4"/>
  <c r="M2749" i="4"/>
  <c r="M2750" i="4"/>
  <c r="M2751" i="4"/>
  <c r="M2752" i="4"/>
  <c r="M2753" i="4"/>
  <c r="M2754" i="4"/>
  <c r="M2755" i="4"/>
  <c r="M2756" i="4"/>
  <c r="M2757" i="4"/>
  <c r="M2758" i="4"/>
  <c r="M2759" i="4"/>
  <c r="M2760" i="4"/>
  <c r="M2761" i="4"/>
  <c r="M2762" i="4"/>
  <c r="M2763" i="4"/>
  <c r="M2764" i="4"/>
  <c r="M2765" i="4"/>
  <c r="M2766" i="4"/>
  <c r="M2767" i="4"/>
  <c r="M2768" i="4"/>
  <c r="M2769" i="4"/>
  <c r="M2770" i="4"/>
  <c r="M2771" i="4"/>
  <c r="M2772" i="4"/>
  <c r="M2773" i="4"/>
  <c r="M2774" i="4"/>
  <c r="M2775" i="4"/>
  <c r="M2776" i="4"/>
  <c r="M2777" i="4"/>
  <c r="M2778" i="4"/>
  <c r="M2779" i="4"/>
  <c r="M2780" i="4"/>
  <c r="M2781" i="4"/>
  <c r="M2782" i="4"/>
  <c r="M2783" i="4"/>
  <c r="M2784" i="4"/>
  <c r="M2785" i="4"/>
  <c r="M2786" i="4"/>
  <c r="M2787" i="4"/>
  <c r="M2788" i="4"/>
  <c r="M2789" i="4"/>
  <c r="M2790" i="4"/>
  <c r="M2791" i="4"/>
  <c r="M2792" i="4"/>
  <c r="M2793" i="4"/>
  <c r="M2794" i="4"/>
  <c r="M2795" i="4"/>
  <c r="M2796" i="4"/>
  <c r="M2797" i="4"/>
  <c r="M2798" i="4"/>
  <c r="M2799" i="4"/>
  <c r="M2800" i="4"/>
  <c r="M2801" i="4"/>
  <c r="M2802" i="4"/>
  <c r="M2803" i="4"/>
  <c r="M2804" i="4"/>
  <c r="M2805" i="4"/>
  <c r="M2806" i="4"/>
  <c r="M2807" i="4"/>
  <c r="M2808" i="4"/>
  <c r="M2809" i="4"/>
  <c r="M2810" i="4"/>
  <c r="M2811" i="4"/>
  <c r="M2812" i="4"/>
  <c r="M2813" i="4"/>
  <c r="M2814" i="4"/>
  <c r="M2815" i="4"/>
  <c r="M2816" i="4"/>
  <c r="M2817" i="4"/>
  <c r="M2818" i="4"/>
  <c r="M2819" i="4"/>
  <c r="M2820" i="4"/>
  <c r="M2821" i="4"/>
  <c r="M2822" i="4"/>
  <c r="M2823" i="4"/>
  <c r="M2824" i="4"/>
  <c r="M2825" i="4"/>
  <c r="M2826" i="4"/>
  <c r="M2827" i="4"/>
  <c r="M2828" i="4"/>
  <c r="M2829" i="4"/>
  <c r="M2830" i="4"/>
  <c r="M2831" i="4"/>
  <c r="M2832" i="4"/>
  <c r="M2833" i="4"/>
  <c r="M2834" i="4"/>
  <c r="M2835" i="4"/>
  <c r="M2836" i="4"/>
  <c r="M2837" i="4"/>
  <c r="M2838" i="4"/>
  <c r="M2839" i="4"/>
  <c r="M2840" i="4"/>
  <c r="M2841" i="4"/>
  <c r="M2842" i="4"/>
  <c r="M2843" i="4"/>
  <c r="M2844" i="4"/>
  <c r="M2845" i="4"/>
  <c r="M2846" i="4"/>
  <c r="M2847" i="4"/>
  <c r="M2848" i="4"/>
  <c r="M2849" i="4"/>
  <c r="M2850" i="4"/>
  <c r="M2851" i="4"/>
  <c r="M2852" i="4"/>
  <c r="M2853" i="4"/>
  <c r="M2854" i="4"/>
  <c r="M2855" i="4"/>
  <c r="M2856" i="4"/>
  <c r="M2857" i="4"/>
  <c r="M2858" i="4"/>
  <c r="M2859" i="4"/>
  <c r="M2860" i="4"/>
  <c r="M2861" i="4"/>
  <c r="M2862" i="4"/>
  <c r="M2863" i="4"/>
  <c r="M2864" i="4"/>
  <c r="M2865" i="4"/>
  <c r="M2866" i="4"/>
  <c r="M2867" i="4"/>
  <c r="M2868" i="4"/>
  <c r="M2869" i="4"/>
  <c r="M2870" i="4"/>
  <c r="M2871" i="4"/>
  <c r="M2872" i="4"/>
  <c r="M2873" i="4"/>
  <c r="M2874" i="4"/>
  <c r="M2875" i="4"/>
  <c r="M2876" i="4"/>
  <c r="M2877" i="4"/>
  <c r="M2878" i="4"/>
  <c r="M2879" i="4"/>
  <c r="M2880" i="4"/>
  <c r="M2881" i="4"/>
  <c r="M2882" i="4"/>
  <c r="M2883" i="4"/>
  <c r="M2884" i="4"/>
  <c r="M2885" i="4"/>
  <c r="M2886" i="4"/>
  <c r="M2887" i="4"/>
  <c r="M2888" i="4"/>
  <c r="M2889" i="4"/>
  <c r="M2890" i="4"/>
  <c r="M2891" i="4"/>
  <c r="M2892" i="4"/>
  <c r="M2893" i="4"/>
  <c r="M2894" i="4"/>
  <c r="M2895" i="4"/>
  <c r="M2896" i="4"/>
  <c r="M2897" i="4"/>
  <c r="M2898" i="4"/>
  <c r="M2899" i="4"/>
  <c r="M2900" i="4"/>
  <c r="M2901" i="4"/>
  <c r="M2902" i="4"/>
  <c r="M2903" i="4"/>
  <c r="M2904" i="4"/>
  <c r="M2905" i="4"/>
  <c r="M2906" i="4"/>
  <c r="M2907" i="4"/>
  <c r="M2908" i="4"/>
  <c r="M2909" i="4"/>
  <c r="M2910" i="4"/>
  <c r="M2911" i="4"/>
  <c r="M2912" i="4"/>
  <c r="M2913" i="4"/>
  <c r="M2914" i="4"/>
  <c r="M2915" i="4"/>
  <c r="M2916" i="4"/>
  <c r="M2917" i="4"/>
  <c r="M2918" i="4"/>
  <c r="M2919" i="4"/>
  <c r="M2920" i="4"/>
  <c r="M2921" i="4"/>
  <c r="M2922" i="4"/>
  <c r="M2923" i="4"/>
  <c r="M2924" i="4"/>
  <c r="M2925" i="4"/>
  <c r="M2926" i="4"/>
  <c r="M2927" i="4"/>
  <c r="M2928" i="4"/>
  <c r="M2929" i="4"/>
  <c r="M2930" i="4"/>
  <c r="M2931" i="4"/>
  <c r="M2932" i="4"/>
  <c r="M2933" i="4"/>
  <c r="M2934" i="4"/>
  <c r="M2935" i="4"/>
  <c r="M2936" i="4"/>
  <c r="M2937" i="4"/>
  <c r="M2938" i="4"/>
  <c r="M2939" i="4"/>
  <c r="M2940" i="4"/>
  <c r="M2941" i="4"/>
  <c r="M2942" i="4"/>
  <c r="M2943" i="4"/>
  <c r="M2944" i="4"/>
  <c r="M2945" i="4"/>
  <c r="M2946" i="4"/>
  <c r="M2947" i="4"/>
  <c r="M2948" i="4"/>
  <c r="M2949" i="4"/>
  <c r="M2950" i="4"/>
  <c r="M2951" i="4"/>
  <c r="M2952" i="4"/>
  <c r="M2953" i="4"/>
  <c r="M2954" i="4"/>
  <c r="M2955" i="4"/>
  <c r="M2956" i="4"/>
  <c r="M2957" i="4"/>
  <c r="M2958" i="4"/>
  <c r="M2959" i="4"/>
  <c r="M2960" i="4"/>
  <c r="M2961" i="4"/>
  <c r="M2962" i="4"/>
  <c r="M2963" i="4"/>
  <c r="M2964" i="4"/>
  <c r="M2965" i="4"/>
  <c r="M2966" i="4"/>
  <c r="M2967" i="4"/>
  <c r="M2968" i="4"/>
  <c r="M2969" i="4"/>
  <c r="M2970" i="4"/>
  <c r="M2971" i="4"/>
  <c r="M2972" i="4"/>
  <c r="M2973" i="4"/>
  <c r="M2974" i="4"/>
  <c r="M2975" i="4"/>
  <c r="M2976" i="4"/>
  <c r="M2977" i="4"/>
  <c r="M2978" i="4"/>
  <c r="M2979" i="4"/>
  <c r="M2980" i="4"/>
  <c r="M2981" i="4"/>
  <c r="M2982" i="4"/>
  <c r="M2983" i="4"/>
  <c r="M2984" i="4"/>
  <c r="M2985" i="4"/>
  <c r="M2986" i="4"/>
  <c r="M2987" i="4"/>
  <c r="M2988" i="4"/>
  <c r="M2989" i="4"/>
  <c r="M2990" i="4"/>
  <c r="M2991" i="4"/>
  <c r="M2992" i="4"/>
  <c r="M2993" i="4"/>
  <c r="M2994" i="4"/>
  <c r="M2995" i="4"/>
  <c r="M2996" i="4"/>
  <c r="M2997" i="4"/>
  <c r="M2998" i="4"/>
  <c r="M2999" i="4"/>
  <c r="M3000" i="4"/>
  <c r="M3001" i="4"/>
  <c r="M3002" i="4"/>
  <c r="M3003" i="4"/>
  <c r="M3004" i="4"/>
  <c r="M3005" i="4"/>
  <c r="M3006" i="4"/>
  <c r="M3007" i="4"/>
  <c r="M3008" i="4"/>
  <c r="M3009" i="4"/>
  <c r="M3010" i="4"/>
  <c r="M3011" i="4"/>
  <c r="M3012" i="4"/>
  <c r="M3013" i="4"/>
  <c r="M3014" i="4"/>
  <c r="M3015" i="4"/>
  <c r="M3016" i="4"/>
  <c r="M3017" i="4"/>
  <c r="M3018" i="4"/>
  <c r="M3019" i="4"/>
  <c r="M3020" i="4"/>
  <c r="M3021" i="4"/>
  <c r="M3022" i="4"/>
  <c r="M3023" i="4"/>
  <c r="M3024" i="4"/>
  <c r="M3025" i="4"/>
  <c r="M3026" i="4"/>
  <c r="M3027" i="4"/>
  <c r="M3028" i="4"/>
  <c r="M3029" i="4"/>
  <c r="M3030" i="4"/>
  <c r="M3031" i="4"/>
  <c r="M3032" i="4"/>
  <c r="M3033" i="4"/>
  <c r="M3034" i="4"/>
  <c r="M3035" i="4"/>
  <c r="M3036" i="4"/>
  <c r="M3037" i="4"/>
  <c r="M3038" i="4"/>
  <c r="M3039" i="4"/>
  <c r="M3040" i="4"/>
  <c r="M3041" i="4"/>
  <c r="M3042" i="4"/>
  <c r="M3043" i="4"/>
  <c r="M3044" i="4"/>
  <c r="M3045" i="4"/>
  <c r="M3046" i="4"/>
  <c r="M3047" i="4"/>
  <c r="M3048" i="4"/>
  <c r="M3049" i="4"/>
  <c r="M3050" i="4"/>
  <c r="M3051" i="4"/>
  <c r="M3052" i="4"/>
  <c r="M3053" i="4"/>
  <c r="M3054" i="4"/>
  <c r="M3055" i="4"/>
  <c r="M3056" i="4"/>
  <c r="M3057" i="4"/>
  <c r="M3058" i="4"/>
  <c r="M3059" i="4"/>
  <c r="M3060" i="4"/>
  <c r="M3061" i="4"/>
  <c r="M3062" i="4"/>
  <c r="M3063" i="4"/>
  <c r="M3064" i="4"/>
  <c r="M3065" i="4"/>
  <c r="M3066" i="4"/>
  <c r="M3067" i="4"/>
  <c r="M3068" i="4"/>
  <c r="M3069" i="4"/>
  <c r="M3070" i="4"/>
  <c r="M3071" i="4"/>
  <c r="M3072" i="4"/>
  <c r="M3073" i="4"/>
  <c r="M3074" i="4"/>
  <c r="M3075" i="4"/>
  <c r="M3076" i="4"/>
  <c r="M3077" i="4"/>
  <c r="M3078" i="4"/>
  <c r="M3079" i="4"/>
  <c r="M3080" i="4"/>
  <c r="M3081" i="4"/>
  <c r="M3082" i="4"/>
  <c r="M3083" i="4"/>
  <c r="M3084" i="4"/>
  <c r="M3085" i="4"/>
  <c r="M3086" i="4"/>
  <c r="M3087" i="4"/>
  <c r="M3088" i="4"/>
  <c r="M3089" i="4"/>
  <c r="M3090" i="4"/>
  <c r="M3091" i="4"/>
  <c r="M3092" i="4"/>
  <c r="M3093" i="4"/>
  <c r="M3094" i="4"/>
  <c r="M3095" i="4"/>
  <c r="M3096" i="4"/>
  <c r="M3097" i="4"/>
  <c r="M3098" i="4"/>
  <c r="M3099" i="4"/>
  <c r="M3100" i="4"/>
  <c r="M3101" i="4"/>
  <c r="M3102" i="4"/>
  <c r="M3103" i="4"/>
  <c r="M3104" i="4"/>
  <c r="M3105" i="4"/>
  <c r="M3106" i="4"/>
  <c r="M3107" i="4"/>
  <c r="M3108" i="4"/>
  <c r="M3109" i="4"/>
  <c r="M3110" i="4"/>
  <c r="M3111" i="4"/>
  <c r="M3112" i="4"/>
  <c r="M3113" i="4"/>
  <c r="M3114" i="4"/>
  <c r="M3115" i="4"/>
  <c r="M3116" i="4"/>
  <c r="M3117" i="4"/>
  <c r="M3118" i="4"/>
  <c r="M3119" i="4"/>
  <c r="M3120" i="4"/>
  <c r="M3121" i="4"/>
  <c r="M3122" i="4"/>
  <c r="M3123" i="4"/>
  <c r="M3124" i="4"/>
  <c r="M3125" i="4"/>
  <c r="M3126" i="4"/>
  <c r="M3127" i="4"/>
  <c r="M3128" i="4"/>
  <c r="M3129" i="4"/>
  <c r="M3130" i="4"/>
  <c r="M3131" i="4"/>
  <c r="M3132" i="4"/>
  <c r="M3133" i="4"/>
  <c r="M3134" i="4"/>
  <c r="M3135" i="4"/>
  <c r="M3136" i="4"/>
  <c r="M3137" i="4"/>
  <c r="M3138" i="4"/>
  <c r="M3139" i="4"/>
  <c r="M3140" i="4"/>
  <c r="M3141" i="4"/>
  <c r="M3142" i="4"/>
  <c r="M3143" i="4"/>
  <c r="M3144" i="4"/>
  <c r="M3145" i="4"/>
  <c r="M3146" i="4"/>
  <c r="M3147" i="4"/>
  <c r="M3148" i="4"/>
  <c r="M3149" i="4"/>
  <c r="M3150" i="4"/>
  <c r="M3151" i="4"/>
  <c r="M3152" i="4"/>
  <c r="M3153" i="4"/>
  <c r="M3154" i="4"/>
  <c r="M3155" i="4"/>
  <c r="M3156" i="4"/>
  <c r="M3157" i="4"/>
  <c r="M3158" i="4"/>
  <c r="M3159" i="4"/>
  <c r="M3160" i="4"/>
  <c r="M3161" i="4"/>
  <c r="M3162" i="4"/>
  <c r="M3163" i="4"/>
  <c r="M3164" i="4"/>
  <c r="M3165" i="4"/>
  <c r="M3166" i="4"/>
  <c r="M3167" i="4"/>
  <c r="M3168" i="4"/>
  <c r="M3169" i="4"/>
  <c r="M3170" i="4"/>
  <c r="M3171" i="4"/>
  <c r="M3172" i="4"/>
  <c r="M3173" i="4"/>
  <c r="M3174" i="4"/>
  <c r="M3175" i="4"/>
  <c r="M3176" i="4"/>
  <c r="M3177" i="4"/>
  <c r="M3178" i="4"/>
  <c r="M3179" i="4"/>
  <c r="M3180" i="4"/>
  <c r="M3181" i="4"/>
  <c r="M3182" i="4"/>
  <c r="M3183" i="4"/>
  <c r="M3184" i="4"/>
  <c r="M3185" i="4"/>
  <c r="M3186" i="4"/>
  <c r="M3187" i="4"/>
  <c r="M3188" i="4"/>
  <c r="M3189" i="4"/>
  <c r="M3190" i="4"/>
  <c r="M3191" i="4"/>
  <c r="M3192" i="4"/>
  <c r="M3193" i="4"/>
  <c r="M3194" i="4"/>
  <c r="M3195" i="4"/>
  <c r="M3196" i="4"/>
  <c r="M3197" i="4"/>
  <c r="M3198" i="4"/>
  <c r="M3199" i="4"/>
  <c r="M3200" i="4"/>
  <c r="M3201" i="4"/>
  <c r="M3202" i="4"/>
  <c r="M3203" i="4"/>
  <c r="M3204" i="4"/>
  <c r="M3205" i="4"/>
  <c r="M3206" i="4"/>
  <c r="M3207" i="4"/>
  <c r="M3208" i="4"/>
  <c r="M3209" i="4"/>
  <c r="M3210" i="4"/>
  <c r="M3211" i="4"/>
  <c r="M3212" i="4"/>
  <c r="M3213" i="4"/>
  <c r="M3214" i="4"/>
  <c r="M3215" i="4"/>
  <c r="M3216" i="4"/>
  <c r="M3217" i="4"/>
  <c r="M3218" i="4"/>
  <c r="M3219" i="4"/>
  <c r="M3220" i="4"/>
  <c r="M3221" i="4"/>
  <c r="M3222" i="4"/>
  <c r="M3223" i="4"/>
  <c r="M3224" i="4"/>
  <c r="M3225" i="4"/>
  <c r="M3226" i="4"/>
  <c r="M3227" i="4"/>
  <c r="M3228" i="4"/>
  <c r="M3229" i="4"/>
  <c r="M3230" i="4"/>
  <c r="M3231" i="4"/>
  <c r="M3232" i="4"/>
  <c r="M3233" i="4"/>
  <c r="M3234" i="4"/>
  <c r="M3235" i="4"/>
  <c r="M3236" i="4"/>
  <c r="M3237" i="4"/>
  <c r="M3238" i="4"/>
  <c r="M3239" i="4"/>
  <c r="M3240" i="4"/>
  <c r="M3241" i="4"/>
  <c r="M3242" i="4"/>
  <c r="M3243" i="4"/>
  <c r="M3244" i="4"/>
  <c r="M3245" i="4"/>
  <c r="M3246" i="4"/>
  <c r="M3247" i="4"/>
  <c r="M3248" i="4"/>
  <c r="M3249" i="4"/>
  <c r="M3250" i="4"/>
  <c r="M3251" i="4"/>
  <c r="M3252" i="4"/>
  <c r="M3253" i="4"/>
  <c r="M3254" i="4"/>
  <c r="M3255" i="4"/>
  <c r="M3256" i="4"/>
  <c r="M3257" i="4"/>
  <c r="M3258" i="4"/>
  <c r="M3259" i="4"/>
  <c r="M3260" i="4"/>
  <c r="M3261" i="4"/>
  <c r="M3262" i="4"/>
  <c r="M3263" i="4"/>
  <c r="M3264" i="4"/>
  <c r="M3265" i="4"/>
  <c r="M3266" i="4"/>
  <c r="M3267" i="4"/>
  <c r="M3268" i="4"/>
  <c r="M3269" i="4"/>
  <c r="M3270" i="4"/>
  <c r="M3271" i="4"/>
  <c r="M3272" i="4"/>
  <c r="M3273" i="4"/>
  <c r="M3274" i="4"/>
  <c r="M3275" i="4"/>
  <c r="M3276" i="4"/>
  <c r="M3277" i="4"/>
  <c r="M3278" i="4"/>
  <c r="M3279" i="4"/>
  <c r="M3280" i="4"/>
  <c r="M3281" i="4"/>
  <c r="M3282" i="4"/>
  <c r="M3283" i="4"/>
  <c r="M3284" i="4"/>
  <c r="M3285" i="4"/>
  <c r="M3286" i="4"/>
  <c r="M3287" i="4"/>
  <c r="M3288" i="4"/>
  <c r="M3289" i="4"/>
  <c r="M3290" i="4"/>
  <c r="M3291" i="4"/>
  <c r="M3292" i="4"/>
  <c r="M3293" i="4"/>
  <c r="M3294" i="4"/>
  <c r="M3295" i="4"/>
  <c r="M3296" i="4"/>
  <c r="M3297" i="4"/>
  <c r="M3298" i="4"/>
  <c r="M3299" i="4"/>
  <c r="M3300" i="4"/>
  <c r="M3301" i="4"/>
  <c r="M3302" i="4"/>
  <c r="M3303" i="4"/>
  <c r="M3304" i="4"/>
  <c r="M3305" i="4"/>
  <c r="M3306" i="4"/>
  <c r="M3307" i="4"/>
  <c r="M3308" i="4"/>
  <c r="M3309" i="4"/>
  <c r="M3310" i="4"/>
  <c r="M3311" i="4"/>
  <c r="M3312" i="4"/>
  <c r="M3313" i="4"/>
  <c r="M3314" i="4"/>
  <c r="M3315" i="4"/>
  <c r="M3316" i="4"/>
  <c r="M3317" i="4"/>
  <c r="M3318" i="4"/>
  <c r="M3319" i="4"/>
  <c r="M3320" i="4"/>
  <c r="M3321" i="4"/>
  <c r="M3322" i="4"/>
  <c r="M3323" i="4"/>
  <c r="M3324" i="4"/>
  <c r="M3325" i="4"/>
  <c r="M3326" i="4"/>
  <c r="M3327" i="4"/>
  <c r="M3328" i="4"/>
  <c r="M3329" i="4"/>
  <c r="M3330" i="4"/>
  <c r="M3331" i="4"/>
  <c r="M3332" i="4"/>
  <c r="M3333" i="4"/>
  <c r="M3334" i="4"/>
  <c r="M3335" i="4"/>
  <c r="M3336" i="4"/>
  <c r="M3337" i="4"/>
  <c r="M3338" i="4"/>
  <c r="M3339" i="4"/>
  <c r="M3340" i="4"/>
  <c r="M3341" i="4"/>
  <c r="M3342" i="4"/>
  <c r="M3343" i="4"/>
  <c r="M3344" i="4"/>
  <c r="M3345" i="4"/>
  <c r="M3346" i="4"/>
  <c r="M3347" i="4"/>
  <c r="M3348" i="4"/>
  <c r="M3349" i="4"/>
  <c r="M3350" i="4"/>
  <c r="M3351" i="4"/>
  <c r="M3352" i="4"/>
  <c r="M3353" i="4"/>
  <c r="M3354" i="4"/>
  <c r="M3355" i="4"/>
  <c r="M3356" i="4"/>
  <c r="M3357" i="4"/>
  <c r="M3358" i="4"/>
  <c r="M3359" i="4"/>
  <c r="M3360" i="4"/>
  <c r="M3361" i="4"/>
  <c r="M3362" i="4"/>
  <c r="M3363" i="4"/>
  <c r="M3364" i="4"/>
  <c r="M3365" i="4"/>
  <c r="M3366" i="4"/>
  <c r="M3367" i="4"/>
  <c r="M3368" i="4"/>
  <c r="M3369" i="4"/>
  <c r="M3370" i="4"/>
  <c r="M3371" i="4"/>
  <c r="M3372" i="4"/>
  <c r="M3373" i="4"/>
  <c r="M3374" i="4"/>
  <c r="M3375" i="4"/>
  <c r="M3376" i="4"/>
  <c r="M3377" i="4"/>
  <c r="M3378" i="4"/>
  <c r="M3379" i="4"/>
  <c r="M3380" i="4"/>
  <c r="M3381" i="4"/>
  <c r="M3382" i="4"/>
  <c r="M3383" i="4"/>
  <c r="M3384" i="4"/>
  <c r="M3385" i="4"/>
  <c r="M3386" i="4"/>
  <c r="M3387" i="4"/>
  <c r="M3388" i="4"/>
  <c r="M3389" i="4"/>
  <c r="M3390" i="4"/>
  <c r="M3391" i="4"/>
  <c r="M3392" i="4"/>
  <c r="M3393" i="4"/>
  <c r="M3394" i="4"/>
  <c r="M3395" i="4"/>
  <c r="M3396" i="4"/>
  <c r="M3397" i="4"/>
  <c r="M3398" i="4"/>
  <c r="M3399" i="4"/>
  <c r="M3400" i="4"/>
  <c r="M3401" i="4"/>
  <c r="M3402" i="4"/>
  <c r="M3403" i="4"/>
  <c r="M3404" i="4"/>
  <c r="M3405" i="4"/>
  <c r="M3406" i="4"/>
  <c r="M3407" i="4"/>
  <c r="M3408" i="4"/>
  <c r="M3409" i="4"/>
  <c r="M3410" i="4"/>
  <c r="M3411" i="4"/>
  <c r="M3412" i="4"/>
  <c r="M3413" i="4"/>
  <c r="M3414" i="4"/>
  <c r="M3415" i="4"/>
  <c r="M3416" i="4"/>
  <c r="M3417" i="4"/>
  <c r="M3418" i="4"/>
  <c r="M3419" i="4"/>
  <c r="M3420" i="4"/>
  <c r="M3421" i="4"/>
  <c r="M3422" i="4"/>
  <c r="M3423" i="4"/>
  <c r="M3424" i="4"/>
  <c r="M3425" i="4"/>
  <c r="M3426" i="4"/>
  <c r="M3427" i="4"/>
  <c r="M3428" i="4"/>
  <c r="M3429" i="4"/>
  <c r="M3430" i="4"/>
  <c r="M3431" i="4"/>
  <c r="M3432" i="4"/>
  <c r="M3433" i="4"/>
  <c r="M3434" i="4"/>
  <c r="M3435" i="4"/>
  <c r="M3436" i="4"/>
  <c r="M3437" i="4"/>
  <c r="M3438" i="4"/>
  <c r="M3439" i="4"/>
  <c r="M3440" i="4"/>
  <c r="M3441" i="4"/>
  <c r="M3442" i="4"/>
  <c r="M3443" i="4"/>
  <c r="M3444" i="4"/>
  <c r="M3445" i="4"/>
  <c r="M3446" i="4"/>
  <c r="M3447" i="4"/>
  <c r="M3448" i="4"/>
  <c r="M3449" i="4"/>
  <c r="M3450" i="4"/>
  <c r="M3451" i="4"/>
  <c r="M3452" i="4"/>
  <c r="M3453" i="4"/>
  <c r="M3454" i="4"/>
  <c r="M3455" i="4"/>
  <c r="M3456" i="4"/>
  <c r="M3457" i="4"/>
  <c r="M3458" i="4"/>
  <c r="M3459" i="4"/>
  <c r="M3460" i="4"/>
  <c r="M3461" i="4"/>
  <c r="M3462" i="4"/>
  <c r="M3463" i="4"/>
  <c r="M3464" i="4"/>
  <c r="M3465" i="4"/>
  <c r="M3466" i="4"/>
  <c r="M3467" i="4"/>
  <c r="M3468" i="4"/>
  <c r="M3469" i="4"/>
  <c r="M3470" i="4"/>
  <c r="M3471" i="4"/>
  <c r="M3472" i="4"/>
  <c r="M3473" i="4"/>
  <c r="M3474" i="4"/>
  <c r="M3475" i="4"/>
  <c r="M3476" i="4"/>
  <c r="M3477" i="4"/>
  <c r="M3478" i="4"/>
  <c r="M3479" i="4"/>
  <c r="M3480" i="4"/>
  <c r="M3481" i="4"/>
  <c r="M3482" i="4"/>
  <c r="M3483" i="4"/>
  <c r="M3484" i="4"/>
  <c r="M3485" i="4"/>
  <c r="M3486" i="4"/>
  <c r="M3487" i="4"/>
  <c r="M3488" i="4"/>
  <c r="M3489" i="4"/>
  <c r="M3490" i="4"/>
  <c r="M3491" i="4"/>
  <c r="M3492" i="4"/>
  <c r="M3493" i="4"/>
  <c r="M3494" i="4"/>
  <c r="M3495" i="4"/>
  <c r="M3496" i="4"/>
  <c r="M3497" i="4"/>
  <c r="M3498" i="4"/>
  <c r="M3499" i="4"/>
  <c r="M3500" i="4"/>
  <c r="M3501" i="4"/>
  <c r="M3502" i="4"/>
  <c r="M3503" i="4"/>
  <c r="M3504" i="4"/>
  <c r="M3505" i="4"/>
  <c r="M3506" i="4"/>
  <c r="M3507" i="4"/>
  <c r="M3508" i="4"/>
  <c r="M3509" i="4"/>
  <c r="M3510" i="4"/>
  <c r="M3511" i="4"/>
  <c r="M3512" i="4"/>
  <c r="M3513" i="4"/>
  <c r="M3514" i="4"/>
  <c r="M3515" i="4"/>
  <c r="M3516" i="4"/>
  <c r="M3517" i="4"/>
  <c r="M3518" i="4"/>
  <c r="M3519" i="4"/>
  <c r="M3520" i="4"/>
  <c r="M3521" i="4"/>
  <c r="M3522" i="4"/>
  <c r="M3523" i="4"/>
  <c r="M3524" i="4"/>
  <c r="M3525" i="4"/>
  <c r="M3526" i="4"/>
  <c r="M3527" i="4"/>
  <c r="M3528" i="4"/>
  <c r="M3529" i="4"/>
  <c r="M3530" i="4"/>
  <c r="M3531" i="4"/>
  <c r="M3532" i="4"/>
  <c r="M3533" i="4"/>
  <c r="M3534" i="4"/>
  <c r="M3535" i="4"/>
  <c r="M3536" i="4"/>
  <c r="M3537" i="4"/>
  <c r="M3538" i="4"/>
  <c r="M3539" i="4"/>
  <c r="M3540" i="4"/>
  <c r="M3541" i="4"/>
  <c r="M3542" i="4"/>
  <c r="M3543" i="4"/>
  <c r="M3544" i="4"/>
  <c r="M3545" i="4"/>
  <c r="M3546" i="4"/>
  <c r="M3547" i="4"/>
  <c r="M3548" i="4"/>
  <c r="M3549" i="4"/>
  <c r="M3550" i="4"/>
  <c r="M3551" i="4"/>
  <c r="M3552" i="4"/>
  <c r="M3553" i="4"/>
  <c r="M3554" i="4"/>
  <c r="M3555" i="4"/>
  <c r="M3556" i="4"/>
  <c r="M3557" i="4"/>
  <c r="M3558" i="4"/>
  <c r="M3559" i="4"/>
  <c r="M3560" i="4"/>
  <c r="M3561" i="4"/>
  <c r="M3562" i="4"/>
  <c r="M3563" i="4"/>
  <c r="M3564" i="4"/>
  <c r="M3565" i="4"/>
  <c r="M3566" i="4"/>
  <c r="M3567" i="4"/>
  <c r="M3568" i="4"/>
  <c r="M3569" i="4"/>
  <c r="M3570" i="4"/>
  <c r="M3571" i="4"/>
  <c r="M3572" i="4"/>
  <c r="M3573" i="4"/>
  <c r="M3574" i="4"/>
  <c r="M3575" i="4"/>
  <c r="M3576" i="4"/>
  <c r="M3577" i="4"/>
  <c r="M3578" i="4"/>
  <c r="M3579" i="4"/>
  <c r="M3580" i="4"/>
  <c r="M3581" i="4"/>
  <c r="M3582" i="4"/>
  <c r="M3583" i="4"/>
  <c r="M3584" i="4"/>
  <c r="M3585" i="4"/>
  <c r="M3586" i="4"/>
  <c r="M3587" i="4"/>
  <c r="M3588" i="4"/>
  <c r="M3589" i="4"/>
  <c r="M3590" i="4"/>
  <c r="M3591" i="4"/>
  <c r="M3592" i="4"/>
  <c r="M3593" i="4"/>
  <c r="M3594" i="4"/>
  <c r="M3595" i="4"/>
  <c r="M3596" i="4"/>
  <c r="M3597" i="4"/>
  <c r="M3598" i="4"/>
  <c r="M3599" i="4"/>
  <c r="M3600" i="4"/>
  <c r="M3601" i="4"/>
  <c r="M3602" i="4"/>
  <c r="M3603" i="4"/>
  <c r="M3604" i="4"/>
  <c r="M3605" i="4"/>
  <c r="M3606" i="4"/>
  <c r="M3607" i="4"/>
  <c r="M3608" i="4"/>
  <c r="M3609" i="4"/>
  <c r="M3610" i="4"/>
  <c r="M3611" i="4"/>
  <c r="M3612" i="4"/>
  <c r="M3613" i="4"/>
  <c r="M3614" i="4"/>
  <c r="M3615" i="4"/>
  <c r="M3616" i="4"/>
  <c r="M3617" i="4"/>
  <c r="M3618" i="4"/>
  <c r="M3619" i="4"/>
  <c r="M3620" i="4"/>
  <c r="M3621" i="4"/>
  <c r="M3622" i="4"/>
  <c r="M3623" i="4"/>
  <c r="M3624" i="4"/>
  <c r="M3625" i="4"/>
  <c r="M3626" i="4"/>
  <c r="M3627" i="4"/>
  <c r="M3628" i="4"/>
  <c r="M3629" i="4"/>
  <c r="M3630" i="4"/>
  <c r="M3631" i="4"/>
  <c r="M3632" i="4"/>
  <c r="M3633" i="4"/>
  <c r="M3634" i="4"/>
  <c r="M3635" i="4"/>
  <c r="M3636" i="4"/>
  <c r="M3637" i="4"/>
  <c r="M3638" i="4"/>
  <c r="M3639" i="4"/>
  <c r="M3640" i="4"/>
  <c r="M3641" i="4"/>
  <c r="M3642" i="4"/>
  <c r="M3643" i="4"/>
  <c r="M3644" i="4"/>
  <c r="M3645" i="4"/>
  <c r="M3646" i="4"/>
  <c r="M3647" i="4"/>
  <c r="M3648" i="4"/>
  <c r="M3649" i="4"/>
  <c r="M3650" i="4"/>
  <c r="M3651" i="4"/>
  <c r="M3652" i="4"/>
  <c r="M3653" i="4"/>
  <c r="M3654" i="4"/>
  <c r="M3655" i="4"/>
  <c r="M3656" i="4"/>
  <c r="M3657" i="4"/>
  <c r="M3658" i="4"/>
  <c r="M3659" i="4"/>
  <c r="M3660" i="4"/>
  <c r="M3661" i="4"/>
  <c r="M3662" i="4"/>
  <c r="M3663" i="4"/>
  <c r="M3664" i="4"/>
  <c r="M3665" i="4"/>
  <c r="M3666" i="4"/>
  <c r="M3667" i="4"/>
  <c r="M3668" i="4"/>
  <c r="M3669" i="4"/>
  <c r="M3670" i="4"/>
  <c r="M3671" i="4"/>
  <c r="M3672" i="4"/>
  <c r="M3673" i="4"/>
  <c r="M3674" i="4"/>
  <c r="M3675" i="4"/>
  <c r="M3676" i="4"/>
  <c r="M3677" i="4"/>
  <c r="M3678" i="4"/>
  <c r="M3679" i="4"/>
  <c r="M3680" i="4"/>
  <c r="M3681" i="4"/>
  <c r="M3682" i="4"/>
  <c r="M3683" i="4"/>
  <c r="M3684" i="4"/>
  <c r="M3685" i="4"/>
  <c r="M3686" i="4"/>
  <c r="M3687" i="4"/>
  <c r="M3688" i="4"/>
  <c r="M3689" i="4"/>
  <c r="M3690" i="4"/>
  <c r="M3691" i="4"/>
  <c r="M3692" i="4"/>
  <c r="M3693" i="4"/>
  <c r="M3694" i="4"/>
  <c r="M3695" i="4"/>
  <c r="M3696" i="4"/>
  <c r="M3697" i="4"/>
  <c r="M3698" i="4"/>
  <c r="M3699" i="4"/>
  <c r="M3700" i="4"/>
  <c r="M3701" i="4"/>
  <c r="M3702" i="4"/>
  <c r="M3703" i="4"/>
  <c r="M3704" i="4"/>
  <c r="M3705" i="4"/>
  <c r="M3706" i="4"/>
  <c r="M3707" i="4"/>
  <c r="M3708" i="4"/>
  <c r="M3709" i="4"/>
  <c r="M3710" i="4"/>
  <c r="M3711" i="4"/>
  <c r="M3712" i="4"/>
  <c r="M3713" i="4"/>
  <c r="M3714" i="4"/>
  <c r="M3715" i="4"/>
  <c r="M3716" i="4"/>
  <c r="M3717" i="4"/>
  <c r="M3718" i="4"/>
  <c r="M3719" i="4"/>
  <c r="M3720" i="4"/>
  <c r="M3721" i="4"/>
  <c r="M3722" i="4"/>
  <c r="M3723" i="4"/>
  <c r="M3724" i="4"/>
  <c r="M3725" i="4"/>
  <c r="M3726" i="4"/>
  <c r="M3727" i="4"/>
  <c r="M3728" i="4"/>
  <c r="M3729" i="4"/>
  <c r="M3730" i="4"/>
  <c r="M3731" i="4"/>
  <c r="M3732" i="4"/>
  <c r="M3733" i="4"/>
  <c r="M3734" i="4"/>
  <c r="M3735" i="4"/>
  <c r="M3736" i="4"/>
  <c r="M3737" i="4"/>
  <c r="M3738" i="4"/>
  <c r="M3739" i="4"/>
  <c r="M3740" i="4"/>
  <c r="M3741" i="4"/>
  <c r="M3742" i="4"/>
  <c r="M3743" i="4"/>
  <c r="M3744" i="4"/>
  <c r="M3745" i="4"/>
  <c r="M3746" i="4"/>
  <c r="M3747" i="4"/>
  <c r="M3748" i="4"/>
  <c r="M3749" i="4"/>
  <c r="M3750" i="4"/>
  <c r="M3751" i="4"/>
  <c r="M3752" i="4"/>
  <c r="M3753" i="4"/>
  <c r="M3754" i="4"/>
  <c r="M3755" i="4"/>
  <c r="M3756" i="4"/>
  <c r="M3757" i="4"/>
  <c r="M3758" i="4"/>
  <c r="M3759" i="4"/>
  <c r="M3760" i="4"/>
  <c r="M3761" i="4"/>
  <c r="M3762" i="4"/>
  <c r="M3763" i="4"/>
  <c r="M3764" i="4"/>
  <c r="M3765" i="4"/>
  <c r="M3766" i="4"/>
  <c r="M3767" i="4"/>
  <c r="M3768" i="4"/>
  <c r="M3769" i="4"/>
  <c r="M3770" i="4"/>
  <c r="M3771" i="4"/>
  <c r="M3772" i="4"/>
  <c r="M3773" i="4"/>
  <c r="M3774" i="4"/>
  <c r="M3775" i="4"/>
  <c r="M3776" i="4"/>
  <c r="M3777" i="4"/>
  <c r="M3778" i="4"/>
  <c r="M3779" i="4"/>
  <c r="M3780" i="4"/>
  <c r="M3781" i="4"/>
  <c r="M3782" i="4"/>
  <c r="M3783" i="4"/>
  <c r="M3784" i="4"/>
  <c r="M3785" i="4"/>
  <c r="M3786" i="4"/>
  <c r="M3787" i="4"/>
  <c r="M3788" i="4"/>
  <c r="M3789" i="4"/>
  <c r="M3790" i="4"/>
  <c r="M3791" i="4"/>
  <c r="M3792" i="4"/>
  <c r="M3793" i="4"/>
  <c r="M3794" i="4"/>
  <c r="M3795" i="4"/>
  <c r="M3796" i="4"/>
  <c r="M3797" i="4"/>
  <c r="M3798" i="4"/>
  <c r="M3799" i="4"/>
  <c r="M3800" i="4"/>
  <c r="M3801" i="4"/>
  <c r="M3802" i="4"/>
  <c r="M3803" i="4"/>
  <c r="M3804" i="4"/>
  <c r="M3805" i="4"/>
  <c r="M3806" i="4"/>
  <c r="M3807" i="4"/>
  <c r="M3808" i="4"/>
  <c r="M3809" i="4"/>
  <c r="M3810" i="4"/>
  <c r="M3811" i="4"/>
  <c r="M3812" i="4"/>
  <c r="M3813" i="4"/>
  <c r="M3814" i="4"/>
  <c r="M3815" i="4"/>
  <c r="M3816" i="4"/>
  <c r="M3817" i="4"/>
  <c r="M3818" i="4"/>
  <c r="M3819" i="4"/>
  <c r="M3820" i="4"/>
  <c r="M3821" i="4"/>
  <c r="M3822" i="4"/>
  <c r="M3823" i="4"/>
  <c r="M3824" i="4"/>
  <c r="M3825" i="4"/>
  <c r="M3826" i="4"/>
  <c r="M3827" i="4"/>
  <c r="M3828" i="4"/>
  <c r="M3829" i="4"/>
  <c r="M3830" i="4"/>
  <c r="M3831" i="4"/>
  <c r="M3832" i="4"/>
  <c r="M3833" i="4"/>
  <c r="M3834" i="4"/>
  <c r="M3835" i="4"/>
  <c r="M3836" i="4"/>
  <c r="M3837" i="4"/>
  <c r="M3838" i="4"/>
  <c r="M3839" i="4"/>
  <c r="M3840" i="4"/>
  <c r="M3841" i="4"/>
  <c r="M3842" i="4"/>
  <c r="M3843" i="4"/>
  <c r="M3844" i="4"/>
  <c r="M3845" i="4"/>
  <c r="M3846" i="4"/>
  <c r="M3847" i="4"/>
  <c r="M3848" i="4"/>
  <c r="M3849" i="4"/>
  <c r="M3850" i="4"/>
  <c r="M3851" i="4"/>
  <c r="M3852" i="4"/>
  <c r="M3853" i="4"/>
  <c r="M3854" i="4"/>
  <c r="M3855" i="4"/>
  <c r="M3856" i="4"/>
  <c r="M3857" i="4"/>
  <c r="M3858" i="4"/>
  <c r="M3859" i="4"/>
  <c r="M3860" i="4"/>
  <c r="M3861" i="4"/>
  <c r="M3862" i="4"/>
  <c r="M3863" i="4"/>
  <c r="M3864" i="4"/>
  <c r="M3865" i="4"/>
  <c r="M3866" i="4"/>
  <c r="M3867" i="4"/>
  <c r="M3868" i="4"/>
  <c r="M3869" i="4"/>
  <c r="M3870" i="4"/>
  <c r="M3871" i="4"/>
  <c r="M3872" i="4"/>
  <c r="M3873" i="4"/>
  <c r="M3874" i="4"/>
  <c r="M3875" i="4"/>
  <c r="M3876" i="4"/>
  <c r="M3877" i="4"/>
  <c r="M3878" i="4"/>
  <c r="M3879" i="4"/>
  <c r="M3880" i="4"/>
  <c r="M3881" i="4"/>
  <c r="M3882" i="4"/>
  <c r="M3883" i="4"/>
  <c r="M3884" i="4"/>
  <c r="M3885" i="4"/>
  <c r="M3886" i="4"/>
  <c r="M3887" i="4"/>
  <c r="M3888" i="4"/>
  <c r="M3889" i="4"/>
  <c r="M3890" i="4"/>
  <c r="M3891" i="4"/>
  <c r="M3892" i="4"/>
  <c r="M3893" i="4"/>
  <c r="M3894" i="4"/>
  <c r="M3895" i="4"/>
  <c r="M3896" i="4"/>
  <c r="M3897" i="4"/>
  <c r="M3898" i="4"/>
  <c r="M3899" i="4"/>
  <c r="M3900" i="4"/>
  <c r="M3901" i="4"/>
  <c r="M3902" i="4"/>
  <c r="M3903" i="4"/>
  <c r="M3904" i="4"/>
  <c r="M3905" i="4"/>
  <c r="M3906" i="4"/>
  <c r="M3907" i="4"/>
  <c r="M3908" i="4"/>
  <c r="M3909" i="4"/>
  <c r="M3910" i="4"/>
  <c r="M3911" i="4"/>
  <c r="M3912" i="4"/>
  <c r="M3913" i="4"/>
  <c r="M3914" i="4"/>
  <c r="M3915" i="4"/>
  <c r="M3916" i="4"/>
  <c r="M3917" i="4"/>
  <c r="M3918" i="4"/>
  <c r="M3919" i="4"/>
  <c r="M3920" i="4"/>
  <c r="M3921" i="4"/>
  <c r="M3922" i="4"/>
  <c r="M3923" i="4"/>
  <c r="M3924" i="4"/>
  <c r="M3925" i="4"/>
  <c r="M3926" i="4"/>
  <c r="M3927" i="4"/>
  <c r="M3928" i="4"/>
  <c r="M3929" i="4"/>
  <c r="M3930" i="4"/>
  <c r="M3931" i="4"/>
  <c r="M3932" i="4"/>
  <c r="M3933" i="4"/>
  <c r="M3934" i="4"/>
  <c r="M3935" i="4"/>
  <c r="M3936" i="4"/>
  <c r="M3937" i="4"/>
  <c r="M3938" i="4"/>
  <c r="M3939" i="4"/>
  <c r="M3940" i="4"/>
  <c r="M3941" i="4"/>
  <c r="M3942" i="4"/>
  <c r="M3943" i="4"/>
  <c r="M3944" i="4"/>
  <c r="M3945" i="4"/>
  <c r="M3946" i="4"/>
  <c r="M3947" i="4"/>
  <c r="M3948" i="4"/>
  <c r="M3949" i="4"/>
  <c r="M3950" i="4"/>
  <c r="M3951" i="4"/>
  <c r="M3952" i="4"/>
  <c r="M3953" i="4"/>
  <c r="M3954" i="4"/>
  <c r="M3955" i="4"/>
  <c r="M3956" i="4"/>
  <c r="M3957" i="4"/>
  <c r="M3958" i="4"/>
  <c r="M3959" i="4"/>
  <c r="M3960" i="4"/>
  <c r="M3961" i="4"/>
  <c r="M3962" i="4"/>
  <c r="M3963" i="4"/>
  <c r="M3964" i="4"/>
  <c r="M3965" i="4"/>
  <c r="M3966" i="4"/>
  <c r="M3967" i="4"/>
  <c r="M3968" i="4"/>
  <c r="M3969" i="4"/>
  <c r="M3970" i="4"/>
  <c r="M3971" i="4"/>
  <c r="M3972" i="4"/>
  <c r="M3973" i="4"/>
  <c r="M3974" i="4"/>
  <c r="M3975" i="4"/>
  <c r="M3976" i="4"/>
  <c r="M3977" i="4"/>
  <c r="M3978" i="4"/>
  <c r="M3979" i="4"/>
  <c r="M3980" i="4"/>
  <c r="M3981" i="4"/>
  <c r="M3982" i="4"/>
  <c r="M3983" i="4"/>
  <c r="M3984" i="4"/>
  <c r="M3985" i="4"/>
  <c r="M3986" i="4"/>
  <c r="M3987" i="4"/>
  <c r="M3988" i="4"/>
  <c r="M3989" i="4"/>
  <c r="M3990" i="4"/>
  <c r="M3991" i="4"/>
  <c r="M3992" i="4"/>
  <c r="M3993" i="4"/>
  <c r="M3994" i="4"/>
  <c r="M3995" i="4"/>
  <c r="M3996" i="4"/>
  <c r="M3997" i="4"/>
  <c r="M3998" i="4"/>
  <c r="M3999" i="4"/>
  <c r="M4000" i="4"/>
  <c r="M4001" i="4"/>
  <c r="M4002" i="4"/>
  <c r="M4003" i="4"/>
  <c r="M4004" i="4"/>
  <c r="M4005" i="4"/>
  <c r="M4006" i="4"/>
  <c r="M4007" i="4"/>
  <c r="M4008" i="4"/>
  <c r="M4009" i="4"/>
  <c r="M4010" i="4"/>
  <c r="M4011" i="4"/>
  <c r="M4012" i="4"/>
  <c r="M4013" i="4"/>
  <c r="M4014" i="4"/>
  <c r="M4015" i="4"/>
  <c r="M4016" i="4"/>
  <c r="M4017" i="4"/>
  <c r="M4018" i="4"/>
  <c r="M4019" i="4"/>
  <c r="M4020" i="4"/>
  <c r="M4021" i="4"/>
  <c r="M4022" i="4"/>
  <c r="M4023" i="4"/>
  <c r="M4024" i="4"/>
  <c r="M4025" i="4"/>
  <c r="M4026" i="4"/>
  <c r="M4027" i="4"/>
  <c r="M4028" i="4"/>
  <c r="M4029" i="4"/>
  <c r="M4030" i="4"/>
  <c r="M4031" i="4"/>
  <c r="M4032" i="4"/>
  <c r="M4033" i="4"/>
  <c r="M4034" i="4"/>
  <c r="M4035" i="4"/>
  <c r="M4036" i="4"/>
  <c r="M4037" i="4"/>
  <c r="M4038" i="4"/>
  <c r="M4039" i="4"/>
  <c r="M4040" i="4"/>
  <c r="M4041" i="4"/>
  <c r="M4042" i="4"/>
  <c r="M4043" i="4"/>
  <c r="M4044" i="4"/>
  <c r="M4045" i="4"/>
  <c r="M4046" i="4"/>
  <c r="M4047" i="4"/>
  <c r="M4048" i="4"/>
  <c r="M4049" i="4"/>
  <c r="M4050" i="4"/>
  <c r="M4051" i="4"/>
  <c r="M4052" i="4"/>
  <c r="M4053" i="4"/>
  <c r="M4054" i="4"/>
  <c r="M4055" i="4"/>
  <c r="M4056" i="4"/>
  <c r="M4057" i="4"/>
  <c r="M4058" i="4"/>
  <c r="M4059" i="4"/>
  <c r="M4060" i="4"/>
  <c r="M4061" i="4"/>
  <c r="M4062" i="4"/>
  <c r="M4063" i="4"/>
  <c r="M4064" i="4"/>
  <c r="M4065" i="4"/>
  <c r="M4066" i="4"/>
  <c r="M4067" i="4"/>
  <c r="M4068" i="4"/>
  <c r="M4069" i="4"/>
  <c r="M4070" i="4"/>
  <c r="M4071" i="4"/>
  <c r="M4072" i="4"/>
  <c r="M4073" i="4"/>
  <c r="M4074" i="4"/>
  <c r="M4075" i="4"/>
  <c r="M4076" i="4"/>
  <c r="M4077" i="4"/>
  <c r="M4078" i="4"/>
  <c r="M4079" i="4"/>
  <c r="M4080" i="4"/>
  <c r="M4081" i="4"/>
  <c r="M4082" i="4"/>
  <c r="M4083" i="4"/>
  <c r="M4084" i="4"/>
  <c r="M4085" i="4"/>
  <c r="M4086" i="4"/>
  <c r="M4087" i="4"/>
  <c r="M4088" i="4"/>
  <c r="M4089" i="4"/>
  <c r="M4090" i="4"/>
  <c r="M4091" i="4"/>
  <c r="M4092" i="4"/>
  <c r="M4093" i="4"/>
  <c r="M4094" i="4"/>
  <c r="M4095" i="4"/>
  <c r="M4096" i="4"/>
  <c r="M4097" i="4"/>
  <c r="M4098" i="4"/>
  <c r="M4099" i="4"/>
  <c r="M4100" i="4"/>
  <c r="M4101" i="4"/>
  <c r="M4102" i="4"/>
  <c r="M4103" i="4"/>
  <c r="M4104" i="4"/>
  <c r="M4105" i="4"/>
  <c r="M4106" i="4"/>
  <c r="M4107" i="4"/>
  <c r="M4108" i="4"/>
  <c r="M4109" i="4"/>
  <c r="M4110" i="4"/>
  <c r="M4111" i="4"/>
  <c r="M4112" i="4"/>
  <c r="M4113" i="4"/>
  <c r="M4114" i="4"/>
  <c r="M4115" i="4"/>
  <c r="M4116" i="4"/>
  <c r="M4117" i="4"/>
  <c r="M4118" i="4"/>
  <c r="M4119" i="4"/>
  <c r="M4120" i="4"/>
  <c r="M4121" i="4"/>
  <c r="M4122" i="4"/>
  <c r="M4123" i="4"/>
  <c r="M4124" i="4"/>
  <c r="M4125" i="4"/>
  <c r="M4126" i="4"/>
  <c r="M4127" i="4"/>
  <c r="M4128" i="4"/>
  <c r="M4129" i="4"/>
  <c r="M4130" i="4"/>
  <c r="M4131" i="4"/>
  <c r="M4132" i="4"/>
  <c r="M4133" i="4"/>
  <c r="M4134" i="4"/>
  <c r="M4135" i="4"/>
  <c r="M4136" i="4"/>
  <c r="M4137" i="4"/>
  <c r="M4138" i="4"/>
  <c r="M4139" i="4"/>
  <c r="M4140" i="4"/>
  <c r="M4141" i="4"/>
  <c r="M4142" i="4"/>
  <c r="M4143" i="4"/>
  <c r="M4144" i="4"/>
  <c r="M4145" i="4"/>
  <c r="M4146" i="4"/>
  <c r="M4147" i="4"/>
  <c r="M4148" i="4"/>
  <c r="M4149" i="4"/>
  <c r="M4150" i="4"/>
  <c r="M4151" i="4"/>
  <c r="M4152" i="4"/>
  <c r="M4153" i="4"/>
  <c r="M4154" i="4"/>
  <c r="M4155" i="4"/>
  <c r="M4156" i="4"/>
  <c r="M4157" i="4"/>
  <c r="M4158" i="4"/>
  <c r="M4159" i="4"/>
  <c r="M4160" i="4"/>
  <c r="M4161" i="4"/>
  <c r="M4162" i="4"/>
  <c r="M4163" i="4"/>
  <c r="M4164" i="4"/>
  <c r="M4165" i="4"/>
  <c r="M4166" i="4"/>
  <c r="M4167" i="4"/>
  <c r="M4168" i="4"/>
  <c r="M4169" i="4"/>
  <c r="M4170" i="4"/>
  <c r="M4171" i="4"/>
  <c r="M4172" i="4"/>
  <c r="M4173" i="4"/>
  <c r="M4174" i="4"/>
  <c r="M4175" i="4"/>
  <c r="M4176" i="4"/>
  <c r="M4177" i="4"/>
  <c r="M4178" i="4"/>
  <c r="M4179" i="4"/>
  <c r="M4180" i="4"/>
  <c r="M4181" i="4"/>
  <c r="M4182" i="4"/>
  <c r="M4183" i="4"/>
  <c r="M4184" i="4"/>
  <c r="M4185" i="4"/>
  <c r="M4186" i="4"/>
  <c r="M4187" i="4"/>
  <c r="M4188" i="4"/>
  <c r="M4189" i="4"/>
  <c r="M4190" i="4"/>
  <c r="M4191" i="4"/>
  <c r="M4192" i="4"/>
  <c r="M4193" i="4"/>
  <c r="M4194" i="4"/>
  <c r="M4195" i="4"/>
  <c r="M4196" i="4"/>
  <c r="M4197" i="4"/>
  <c r="M4198" i="4"/>
  <c r="M4199" i="4"/>
  <c r="M4200" i="4"/>
  <c r="M4201" i="4"/>
  <c r="M4202" i="4"/>
  <c r="M4203" i="4"/>
  <c r="M4204" i="4"/>
  <c r="M4205" i="4"/>
  <c r="M4206" i="4"/>
  <c r="M4207" i="4"/>
  <c r="M4208" i="4"/>
  <c r="M4209" i="4"/>
  <c r="M4210" i="4"/>
  <c r="M4211" i="4"/>
  <c r="M4212" i="4"/>
  <c r="M4213" i="4"/>
  <c r="M4214" i="4"/>
  <c r="M4215" i="4"/>
  <c r="M4216" i="4"/>
  <c r="M4217" i="4"/>
  <c r="M4218" i="4"/>
  <c r="M4219" i="4"/>
  <c r="M4220" i="4"/>
  <c r="M4221" i="4"/>
  <c r="M4222" i="4"/>
  <c r="M4223" i="4"/>
  <c r="M4224" i="4"/>
  <c r="M4225" i="4"/>
  <c r="M4226" i="4"/>
  <c r="M4227" i="4"/>
  <c r="M4228" i="4"/>
  <c r="M4229" i="4"/>
  <c r="M4230" i="4"/>
  <c r="M4231" i="4"/>
  <c r="M4232" i="4"/>
  <c r="M4233" i="4"/>
  <c r="M4234" i="4"/>
  <c r="M4235" i="4"/>
  <c r="M4236" i="4"/>
  <c r="M4237" i="4"/>
  <c r="M4238" i="4"/>
  <c r="M4239" i="4"/>
  <c r="M4240" i="4"/>
  <c r="M4241" i="4"/>
  <c r="M4242" i="4"/>
  <c r="M4243" i="4"/>
  <c r="M4244" i="4"/>
  <c r="M4245" i="4"/>
  <c r="M4246" i="4"/>
  <c r="M4247" i="4"/>
  <c r="M4248" i="4"/>
  <c r="M4249" i="4"/>
  <c r="M4250" i="4"/>
  <c r="M4251" i="4"/>
  <c r="M4252" i="4"/>
  <c r="M4253" i="4"/>
  <c r="M4254" i="4"/>
  <c r="M4255" i="4"/>
  <c r="M4256" i="4"/>
  <c r="M4257" i="4"/>
  <c r="M4258" i="4"/>
  <c r="M4259" i="4"/>
  <c r="M4260" i="4"/>
  <c r="M4261" i="4"/>
  <c r="M4262" i="4"/>
  <c r="M4263" i="4"/>
  <c r="M4264" i="4"/>
  <c r="M4265" i="4"/>
  <c r="M4266" i="4"/>
  <c r="M4267" i="4"/>
  <c r="M4268" i="4"/>
  <c r="M4269" i="4"/>
  <c r="M4270" i="4"/>
  <c r="M4271" i="4"/>
  <c r="M4272" i="4"/>
  <c r="M4273" i="4"/>
  <c r="M4274" i="4"/>
  <c r="M4275" i="4"/>
  <c r="M4276" i="4"/>
  <c r="M4277" i="4"/>
  <c r="M4278" i="4"/>
  <c r="M4279" i="4"/>
  <c r="M4280" i="4"/>
  <c r="M4281" i="4"/>
  <c r="M4282" i="4"/>
  <c r="M4283" i="4"/>
  <c r="M4284" i="4"/>
  <c r="M4285" i="4"/>
  <c r="M4286" i="4"/>
  <c r="M4287" i="4"/>
  <c r="M4288" i="4"/>
  <c r="M4289" i="4"/>
  <c r="M4290" i="4"/>
  <c r="M4291" i="4"/>
  <c r="M4292" i="4"/>
  <c r="M4293" i="4"/>
  <c r="M4294" i="4"/>
  <c r="M4295" i="4"/>
  <c r="M4296" i="4"/>
  <c r="M4297" i="4"/>
  <c r="M4298" i="4"/>
  <c r="M4299" i="4"/>
  <c r="M4300" i="4"/>
  <c r="M4301" i="4"/>
  <c r="M4302" i="4"/>
  <c r="M4303" i="4"/>
  <c r="M4304" i="4"/>
  <c r="M4305" i="4"/>
  <c r="M4306" i="4"/>
  <c r="M4307" i="4"/>
  <c r="M4308" i="4"/>
  <c r="M4309" i="4"/>
  <c r="M4310" i="4"/>
  <c r="M4311" i="4"/>
  <c r="M4312" i="4"/>
  <c r="M4313" i="4"/>
  <c r="M4314" i="4"/>
  <c r="M4315" i="4"/>
  <c r="M4316" i="4"/>
  <c r="M4317" i="4"/>
  <c r="M4318" i="4"/>
  <c r="M4319" i="4"/>
  <c r="M4320" i="4"/>
  <c r="M4321" i="4"/>
  <c r="M4322" i="4"/>
  <c r="M4323" i="4"/>
  <c r="M4324" i="4"/>
  <c r="M4325" i="4"/>
  <c r="M4326" i="4"/>
  <c r="M4327" i="4"/>
  <c r="M4328" i="4"/>
  <c r="M4329" i="4"/>
  <c r="M4330" i="4"/>
  <c r="M4331" i="4"/>
  <c r="M4332" i="4"/>
  <c r="M4333" i="4"/>
  <c r="M4334" i="4"/>
  <c r="M4335" i="4"/>
  <c r="M4336" i="4"/>
  <c r="M4337" i="4"/>
  <c r="M4338" i="4"/>
  <c r="M4339" i="4"/>
  <c r="M4340" i="4"/>
  <c r="M4341" i="4"/>
  <c r="M4342" i="4"/>
  <c r="M4343" i="4"/>
  <c r="M4344" i="4"/>
  <c r="M4345" i="4"/>
  <c r="M4346" i="4"/>
  <c r="M4347" i="4"/>
  <c r="M4348" i="4"/>
  <c r="M4349" i="4"/>
  <c r="M4350" i="4"/>
  <c r="M4351" i="4"/>
  <c r="M4352" i="4"/>
  <c r="M4353" i="4"/>
  <c r="M4354" i="4"/>
  <c r="M4355" i="4"/>
  <c r="M4356" i="4"/>
  <c r="M4357" i="4"/>
  <c r="M4358" i="4"/>
  <c r="M4359" i="4"/>
  <c r="M4360" i="4"/>
  <c r="M4361" i="4"/>
  <c r="M4362" i="4"/>
  <c r="M4363" i="4"/>
  <c r="M4364" i="4"/>
  <c r="M4365" i="4"/>
  <c r="M4366" i="4"/>
  <c r="M4367" i="4"/>
  <c r="M4368" i="4"/>
  <c r="M4369" i="4"/>
  <c r="M4370" i="4"/>
  <c r="M4371" i="4"/>
  <c r="M4372" i="4"/>
  <c r="M4373" i="4"/>
  <c r="M4374" i="4"/>
  <c r="M4375" i="4"/>
  <c r="M4376" i="4"/>
  <c r="M4377" i="4"/>
  <c r="M4378" i="4"/>
  <c r="M4379" i="4"/>
  <c r="M4380" i="4"/>
  <c r="M4381" i="4"/>
  <c r="M4382" i="4"/>
  <c r="M4383" i="4"/>
  <c r="M4384" i="4"/>
  <c r="M4385" i="4"/>
  <c r="M4386" i="4"/>
  <c r="M4387" i="4"/>
  <c r="M4388" i="4"/>
  <c r="M4389" i="4"/>
  <c r="M4390" i="4"/>
  <c r="M4391" i="4"/>
  <c r="M4392" i="4"/>
  <c r="M4393" i="4"/>
  <c r="M4394" i="4"/>
  <c r="M4395" i="4"/>
  <c r="M4396" i="4"/>
  <c r="M4397" i="4"/>
  <c r="M4398" i="4"/>
  <c r="M4399" i="4"/>
  <c r="M4400" i="4"/>
  <c r="M4401" i="4"/>
  <c r="M4402" i="4"/>
  <c r="M4403" i="4"/>
  <c r="M4404" i="4"/>
  <c r="M4405" i="4"/>
  <c r="M4406" i="4"/>
  <c r="M4407" i="4"/>
  <c r="M4408" i="4"/>
  <c r="M4409" i="4"/>
  <c r="M4410" i="4"/>
  <c r="M4411" i="4"/>
  <c r="M4412" i="4"/>
  <c r="M4413" i="4"/>
  <c r="M4414" i="4"/>
  <c r="M4415" i="4"/>
  <c r="M4416" i="4"/>
  <c r="M4417" i="4"/>
  <c r="M4418" i="4"/>
  <c r="M4419" i="4"/>
  <c r="M4420" i="4"/>
  <c r="M4421" i="4"/>
  <c r="M4422" i="4"/>
  <c r="M4423" i="4"/>
  <c r="M4424" i="4"/>
  <c r="M4425" i="4"/>
  <c r="M4426" i="4"/>
  <c r="M4427" i="4"/>
  <c r="M4428" i="4"/>
  <c r="M4429" i="4"/>
  <c r="M4430" i="4"/>
  <c r="M4431" i="4"/>
  <c r="M4432" i="4"/>
  <c r="M4433" i="4"/>
  <c r="M4434" i="4"/>
  <c r="M4435" i="4"/>
  <c r="M4436" i="4"/>
  <c r="M4437" i="4"/>
  <c r="M4438" i="4"/>
  <c r="M4439" i="4"/>
  <c r="M4440" i="4"/>
  <c r="M4441" i="4"/>
  <c r="M4442" i="4"/>
  <c r="M4443" i="4"/>
  <c r="M4444" i="4"/>
  <c r="M4445" i="4"/>
  <c r="M4446" i="4"/>
  <c r="M4447" i="4"/>
  <c r="M4448" i="4"/>
  <c r="M4449" i="4"/>
  <c r="M4450" i="4"/>
  <c r="M4451" i="4"/>
  <c r="M4452" i="4"/>
  <c r="M4453" i="4"/>
  <c r="M4454" i="4"/>
  <c r="M4455" i="4"/>
  <c r="M4456" i="4"/>
  <c r="M4457" i="4"/>
  <c r="M4458" i="4"/>
  <c r="M4459" i="4"/>
  <c r="M4460" i="4"/>
  <c r="M4461" i="4"/>
  <c r="M4462" i="4"/>
  <c r="M4463" i="4"/>
  <c r="M4464" i="4"/>
  <c r="M4465" i="4"/>
  <c r="M4466" i="4"/>
  <c r="M4467" i="4"/>
  <c r="M4468" i="4"/>
  <c r="M4469" i="4"/>
  <c r="M4470" i="4"/>
  <c r="M4471" i="4"/>
  <c r="M4472" i="4"/>
  <c r="M4473" i="4"/>
  <c r="M4474" i="4"/>
  <c r="M4475" i="4"/>
  <c r="M4476" i="4"/>
  <c r="M4477" i="4"/>
  <c r="M4478" i="4"/>
  <c r="M4479" i="4"/>
  <c r="M4480" i="4"/>
  <c r="M4481" i="4"/>
  <c r="M4482" i="4"/>
  <c r="M4483" i="4"/>
  <c r="M4484" i="4"/>
  <c r="M4485" i="4"/>
  <c r="M4486" i="4"/>
  <c r="M4487" i="4"/>
  <c r="M4488" i="4"/>
  <c r="M4489" i="4"/>
  <c r="M4490" i="4"/>
  <c r="M4491" i="4"/>
  <c r="M4492" i="4"/>
  <c r="M4493" i="4"/>
  <c r="M4494" i="4"/>
  <c r="M4495" i="4"/>
  <c r="M4496" i="4"/>
  <c r="M4497" i="4"/>
  <c r="M4498" i="4"/>
  <c r="M4499" i="4"/>
  <c r="M4500" i="4"/>
  <c r="M4501" i="4"/>
  <c r="M4502" i="4"/>
  <c r="M4503" i="4"/>
  <c r="M4504" i="4"/>
  <c r="M4505" i="4"/>
  <c r="M4506" i="4"/>
  <c r="M4507" i="4"/>
  <c r="M4508" i="4"/>
  <c r="M4509" i="4"/>
  <c r="M4510" i="4"/>
  <c r="M4511" i="4"/>
  <c r="M4512" i="4"/>
  <c r="M4513" i="4"/>
  <c r="M4514" i="4"/>
  <c r="M4515" i="4"/>
  <c r="M4516" i="4"/>
  <c r="M4517" i="4"/>
  <c r="M4518" i="4"/>
  <c r="M4519" i="4"/>
  <c r="M4520" i="4"/>
  <c r="M4521" i="4"/>
  <c r="M4522" i="4"/>
  <c r="M4523" i="4"/>
  <c r="M4524" i="4"/>
  <c r="M4525" i="4"/>
  <c r="M4526" i="4"/>
  <c r="M4527" i="4"/>
  <c r="M4528" i="4"/>
  <c r="M4529" i="4"/>
  <c r="M4530" i="4"/>
  <c r="M4531" i="4"/>
  <c r="M4532" i="4"/>
  <c r="M4533" i="4"/>
  <c r="M4534" i="4"/>
  <c r="M4535" i="4"/>
  <c r="M4536" i="4"/>
  <c r="M4537" i="4"/>
  <c r="M4538" i="4"/>
  <c r="M4539" i="4"/>
  <c r="M4540" i="4"/>
  <c r="M4541" i="4"/>
  <c r="M4542" i="4"/>
  <c r="M4543" i="4"/>
  <c r="M4544" i="4"/>
  <c r="M4545" i="4"/>
  <c r="M4546" i="4"/>
  <c r="M4547" i="4"/>
  <c r="M4548" i="4"/>
  <c r="M4549" i="4"/>
  <c r="M4550" i="4"/>
  <c r="M4551" i="4"/>
  <c r="M4552" i="4"/>
  <c r="M4553" i="4"/>
  <c r="M4554" i="4"/>
  <c r="M4555" i="4"/>
  <c r="M4556" i="4"/>
  <c r="M4557" i="4"/>
  <c r="M4558" i="4"/>
  <c r="M4559" i="4"/>
  <c r="M4560" i="4"/>
  <c r="M4561" i="4"/>
  <c r="M4562" i="4"/>
  <c r="M4563" i="4"/>
  <c r="M4564" i="4"/>
  <c r="M4565" i="4"/>
  <c r="M4566" i="4"/>
  <c r="M4567" i="4"/>
  <c r="M4568" i="4"/>
  <c r="M4569" i="4"/>
  <c r="M4570" i="4"/>
  <c r="M4571" i="4"/>
  <c r="M4572" i="4"/>
  <c r="M4573" i="4"/>
  <c r="M4574" i="4"/>
  <c r="M4575" i="4"/>
  <c r="M4576" i="4"/>
  <c r="M4577" i="4"/>
  <c r="M4578" i="4"/>
  <c r="M4579" i="4"/>
  <c r="M4580" i="4"/>
  <c r="M4581" i="4"/>
  <c r="M4582" i="4"/>
  <c r="M4583" i="4"/>
  <c r="M4584" i="4"/>
  <c r="M4585" i="4"/>
  <c r="M4586" i="4"/>
  <c r="M4587" i="4"/>
  <c r="M4588" i="4"/>
  <c r="M4589" i="4"/>
  <c r="M4590" i="4"/>
  <c r="M4591" i="4"/>
  <c r="M4592" i="4"/>
  <c r="M4593" i="4"/>
  <c r="M4594" i="4"/>
  <c r="M4595" i="4"/>
  <c r="M4596" i="4"/>
  <c r="M4597" i="4"/>
  <c r="M4598" i="4"/>
  <c r="M4599" i="4"/>
  <c r="M4600" i="4"/>
  <c r="M4601" i="4"/>
  <c r="M4602" i="4"/>
  <c r="M4603" i="4"/>
  <c r="M4604" i="4"/>
  <c r="M4605" i="4"/>
  <c r="M4606" i="4"/>
  <c r="M4607" i="4"/>
  <c r="M4608" i="4"/>
  <c r="M4609" i="4"/>
  <c r="M4610" i="4"/>
  <c r="M4611" i="4"/>
  <c r="M4612" i="4"/>
  <c r="M4613" i="4"/>
  <c r="M4614" i="4"/>
  <c r="M4615" i="4"/>
  <c r="M4616" i="4"/>
  <c r="M4617" i="4"/>
  <c r="M4618" i="4"/>
  <c r="M4619" i="4"/>
  <c r="M4620" i="4"/>
  <c r="M4621" i="4"/>
  <c r="M4622" i="4"/>
  <c r="M4623" i="4"/>
  <c r="M4624" i="4"/>
  <c r="M4625" i="4"/>
  <c r="M4626" i="4"/>
  <c r="M4627" i="4"/>
  <c r="M4628" i="4"/>
  <c r="M4629" i="4"/>
  <c r="M4630" i="4"/>
  <c r="M4631" i="4"/>
  <c r="M4632" i="4"/>
  <c r="M4633" i="4"/>
  <c r="M4634" i="4"/>
  <c r="M4635" i="4"/>
  <c r="M4636" i="4"/>
  <c r="M4637" i="4"/>
  <c r="M4638" i="4"/>
  <c r="M4639" i="4"/>
  <c r="M4640" i="4"/>
  <c r="M4641" i="4"/>
  <c r="M4642" i="4"/>
  <c r="M4643" i="4"/>
  <c r="M4644" i="4"/>
  <c r="M4645" i="4"/>
  <c r="M4646" i="4"/>
  <c r="M4647" i="4"/>
  <c r="M4648" i="4"/>
  <c r="M4649" i="4"/>
  <c r="M4650" i="4"/>
  <c r="M4651" i="4"/>
  <c r="M4652" i="4"/>
  <c r="M4653" i="4"/>
  <c r="M4654" i="4"/>
  <c r="M4655" i="4"/>
  <c r="M4656" i="4"/>
  <c r="M4657" i="4"/>
  <c r="M4658" i="4"/>
  <c r="M4659" i="4"/>
  <c r="M4660" i="4"/>
  <c r="M4661" i="4"/>
  <c r="M4662" i="4"/>
  <c r="M4663" i="4"/>
  <c r="M4664" i="4"/>
  <c r="M4665" i="4"/>
  <c r="M4666" i="4"/>
  <c r="M4667" i="4"/>
  <c r="M4668" i="4"/>
  <c r="M4669" i="4"/>
  <c r="M4670" i="4"/>
  <c r="M4671" i="4"/>
  <c r="M4672" i="4"/>
  <c r="M4673" i="4"/>
  <c r="M4674" i="4"/>
  <c r="M4675" i="4"/>
  <c r="M4676" i="4"/>
  <c r="M4677" i="4"/>
  <c r="M4678" i="4"/>
  <c r="M4679" i="4"/>
  <c r="M4680" i="4"/>
  <c r="M4681" i="4"/>
  <c r="M4682" i="4"/>
  <c r="M4683" i="4"/>
  <c r="M4684" i="4"/>
  <c r="M4685" i="4"/>
  <c r="M4686" i="4"/>
  <c r="M4687" i="4"/>
  <c r="M4688" i="4"/>
  <c r="M4689" i="4"/>
  <c r="M4690" i="4"/>
  <c r="M4691" i="4"/>
  <c r="M4692" i="4"/>
  <c r="M4693" i="4"/>
  <c r="M4694" i="4"/>
  <c r="M4695" i="4"/>
  <c r="M4696" i="4"/>
  <c r="M4697" i="4"/>
  <c r="M4698" i="4"/>
  <c r="M4699" i="4"/>
  <c r="M4700" i="4"/>
  <c r="M4701" i="4"/>
  <c r="M4702" i="4"/>
  <c r="M4703" i="4"/>
  <c r="M4704" i="4"/>
  <c r="M4705" i="4"/>
  <c r="M4706" i="4"/>
  <c r="M4707" i="4"/>
  <c r="M4708" i="4"/>
  <c r="M4709" i="4"/>
  <c r="M4710" i="4"/>
  <c r="M4711" i="4"/>
  <c r="M4712" i="4"/>
  <c r="M4713" i="4"/>
  <c r="M4714" i="4"/>
  <c r="M4715" i="4"/>
  <c r="M4716" i="4"/>
  <c r="M4717" i="4"/>
  <c r="M4718" i="4"/>
  <c r="M4719" i="4"/>
  <c r="M4720" i="4"/>
  <c r="M4721" i="4"/>
  <c r="M4722" i="4"/>
  <c r="M4723" i="4"/>
  <c r="M4724" i="4"/>
  <c r="M4725" i="4"/>
  <c r="M4726" i="4"/>
  <c r="M4727" i="4"/>
  <c r="M4728" i="4"/>
  <c r="M4729" i="4"/>
  <c r="M4730" i="4"/>
  <c r="M4731" i="4"/>
  <c r="M4732" i="4"/>
  <c r="M4733" i="4"/>
  <c r="M4734" i="4"/>
  <c r="M4735" i="4"/>
  <c r="M4736" i="4"/>
  <c r="M4737" i="4"/>
  <c r="M4738" i="4"/>
  <c r="M4739" i="4"/>
  <c r="M4740" i="4"/>
  <c r="M4741" i="4"/>
  <c r="M4742" i="4"/>
  <c r="M4743" i="4"/>
  <c r="M4744" i="4"/>
  <c r="M4745" i="4"/>
  <c r="M4746" i="4"/>
  <c r="M4747" i="4"/>
  <c r="M4748" i="4"/>
  <c r="M4749" i="4"/>
  <c r="M4750" i="4"/>
  <c r="M4751" i="4"/>
  <c r="M4752" i="4"/>
  <c r="M4753" i="4"/>
  <c r="M4754" i="4"/>
  <c r="M4755" i="4"/>
  <c r="M4756" i="4"/>
  <c r="M4757" i="4"/>
  <c r="M4758" i="4"/>
  <c r="M4759" i="4"/>
  <c r="M4760" i="4"/>
  <c r="M4761" i="4"/>
  <c r="M4762" i="4"/>
  <c r="M4763" i="4"/>
  <c r="M4764" i="4"/>
  <c r="M4765" i="4"/>
  <c r="M4766" i="4"/>
  <c r="M4767" i="4"/>
  <c r="M4768" i="4"/>
  <c r="M4769" i="4"/>
  <c r="M4770" i="4"/>
  <c r="M4771" i="4"/>
  <c r="M4772" i="4"/>
  <c r="M4773" i="4"/>
  <c r="M4774" i="4"/>
  <c r="M4775" i="4"/>
  <c r="M4776" i="4"/>
  <c r="M4777" i="4"/>
  <c r="M4778" i="4"/>
  <c r="M4779" i="4"/>
  <c r="M4780" i="4"/>
  <c r="M4781" i="4"/>
  <c r="M4782" i="4"/>
  <c r="M4783" i="4"/>
  <c r="M4784" i="4"/>
  <c r="M4785" i="4"/>
  <c r="M4786" i="4"/>
  <c r="M4787" i="4"/>
  <c r="M4788" i="4"/>
  <c r="M4789" i="4"/>
  <c r="M4790" i="4"/>
  <c r="M4791" i="4"/>
  <c r="M4792" i="4"/>
  <c r="M4793" i="4"/>
  <c r="M4794" i="4"/>
  <c r="M4795" i="4"/>
  <c r="M4796" i="4"/>
  <c r="M4797" i="4"/>
  <c r="M4798" i="4"/>
  <c r="M4799" i="4"/>
  <c r="M4800" i="4"/>
  <c r="M4801" i="4"/>
  <c r="M4802" i="4"/>
  <c r="M4803" i="4"/>
  <c r="M4804" i="4"/>
  <c r="M4805" i="4"/>
  <c r="M4806" i="4"/>
  <c r="M4807" i="4"/>
  <c r="M4808" i="4"/>
  <c r="M4809" i="4"/>
  <c r="M4810" i="4"/>
  <c r="M4811" i="4"/>
  <c r="M4812" i="4"/>
  <c r="M4813" i="4"/>
  <c r="M4814" i="4"/>
  <c r="M4815" i="4"/>
  <c r="M4816" i="4"/>
  <c r="M4817" i="4"/>
  <c r="M4818" i="4"/>
  <c r="M4819" i="4"/>
  <c r="M4820" i="4"/>
  <c r="M4821" i="4"/>
  <c r="M4822" i="4"/>
  <c r="M4823" i="4"/>
  <c r="M4824" i="4"/>
  <c r="M4825" i="4"/>
  <c r="M4826" i="4"/>
  <c r="M4827" i="4"/>
  <c r="M4828" i="4"/>
  <c r="M4829" i="4"/>
  <c r="M4830" i="4"/>
  <c r="M4831" i="4"/>
  <c r="M4832" i="4"/>
  <c r="M4833" i="4"/>
  <c r="M4834" i="4"/>
  <c r="M4835" i="4"/>
  <c r="M4836" i="4"/>
  <c r="M4837" i="4"/>
  <c r="M4838" i="4"/>
  <c r="M4839" i="4"/>
  <c r="M4840" i="4"/>
  <c r="M4841" i="4"/>
  <c r="M4842" i="4"/>
  <c r="M4843" i="4"/>
  <c r="M4844" i="4"/>
  <c r="M4845" i="4"/>
  <c r="M4846" i="4"/>
  <c r="M4847" i="4"/>
  <c r="M4848" i="4"/>
  <c r="M4849" i="4"/>
  <c r="M4850" i="4"/>
  <c r="M4851" i="4"/>
  <c r="M4852" i="4"/>
  <c r="M4853" i="4"/>
  <c r="M4854" i="4"/>
  <c r="M4855" i="4"/>
  <c r="M4856" i="4"/>
  <c r="M4857" i="4"/>
  <c r="M4858" i="4"/>
  <c r="M4859" i="4"/>
  <c r="M4860" i="4"/>
  <c r="M4861" i="4"/>
  <c r="M4862" i="4"/>
  <c r="M4863" i="4"/>
  <c r="M4864" i="4"/>
  <c r="M4865" i="4"/>
  <c r="M4866" i="4"/>
  <c r="M4867" i="4"/>
  <c r="M4868" i="4"/>
  <c r="M4869" i="4"/>
  <c r="M4870" i="4"/>
  <c r="M4871" i="4"/>
  <c r="M4872" i="4"/>
  <c r="M4873" i="4"/>
  <c r="M4874" i="4"/>
  <c r="M4875" i="4"/>
  <c r="M4876" i="4"/>
  <c r="M4877" i="4"/>
  <c r="M4878" i="4"/>
  <c r="M4879" i="4"/>
  <c r="M4880" i="4"/>
  <c r="M4881" i="4"/>
  <c r="M4882" i="4"/>
  <c r="M4883" i="4"/>
  <c r="M4884" i="4"/>
  <c r="M4885" i="4"/>
  <c r="M4886" i="4"/>
  <c r="M4887" i="4"/>
  <c r="M4888" i="4"/>
  <c r="M4889" i="4"/>
  <c r="M4890" i="4"/>
  <c r="M4891" i="4"/>
  <c r="M4892" i="4"/>
  <c r="M4893" i="4"/>
  <c r="M4894" i="4"/>
  <c r="M4895" i="4"/>
  <c r="M4896" i="4"/>
  <c r="M4897" i="4"/>
  <c r="M4898" i="4"/>
  <c r="M4899" i="4"/>
  <c r="M4900" i="4"/>
  <c r="M4901" i="4"/>
  <c r="M4902" i="4"/>
  <c r="M4903" i="4"/>
  <c r="M4904" i="4"/>
  <c r="M4905" i="4"/>
  <c r="M4906" i="4"/>
  <c r="M4907" i="4"/>
  <c r="M4908" i="4"/>
  <c r="M4909" i="4"/>
  <c r="M4910" i="4"/>
  <c r="M4911" i="4"/>
  <c r="M4912" i="4"/>
  <c r="M4913" i="4"/>
  <c r="M4914" i="4"/>
  <c r="M4915" i="4"/>
  <c r="M4916" i="4"/>
  <c r="M4917" i="4"/>
  <c r="M4918" i="4"/>
  <c r="M4919" i="4"/>
  <c r="M4920" i="4"/>
  <c r="M4921" i="4"/>
  <c r="M4922" i="4"/>
  <c r="M4923" i="4"/>
  <c r="M4924" i="4"/>
  <c r="M4925" i="4"/>
  <c r="M4926" i="4"/>
  <c r="M4927" i="4"/>
  <c r="M4928" i="4"/>
  <c r="M4929" i="4"/>
  <c r="M4930" i="4"/>
  <c r="M4931" i="4"/>
  <c r="M4932" i="4"/>
  <c r="M4933" i="4"/>
  <c r="M4934" i="4"/>
  <c r="M4935" i="4"/>
  <c r="M4936" i="4"/>
  <c r="M4937" i="4"/>
  <c r="M4938" i="4"/>
  <c r="M4939" i="4"/>
  <c r="M4940" i="4"/>
  <c r="M4941" i="4"/>
  <c r="M4942" i="4"/>
  <c r="M4943" i="4"/>
  <c r="M4944" i="4"/>
  <c r="M4945" i="4"/>
  <c r="M4946" i="4"/>
  <c r="M4947" i="4"/>
  <c r="M4948" i="4"/>
  <c r="M4949" i="4"/>
  <c r="M4950" i="4"/>
  <c r="M4951" i="4"/>
  <c r="M4952" i="4"/>
  <c r="M4953" i="4"/>
  <c r="M4954" i="4"/>
  <c r="M4955" i="4"/>
  <c r="M4956" i="4"/>
  <c r="M4957" i="4"/>
  <c r="M4958" i="4"/>
  <c r="M4959" i="4"/>
  <c r="M4960" i="4"/>
  <c r="M4961" i="4"/>
  <c r="M4962" i="4"/>
  <c r="M4963" i="4"/>
  <c r="M4964" i="4"/>
  <c r="M4965" i="4"/>
  <c r="M4966" i="4"/>
  <c r="M4967" i="4"/>
  <c r="M4968" i="4"/>
  <c r="M4969" i="4"/>
  <c r="M4970" i="4"/>
  <c r="M4971" i="4"/>
  <c r="M4972" i="4"/>
  <c r="M4973" i="4"/>
  <c r="M4974" i="4"/>
  <c r="M4975" i="4"/>
  <c r="M4976" i="4"/>
  <c r="M4977" i="4"/>
  <c r="M4978" i="4"/>
  <c r="M4979" i="4"/>
  <c r="M4980" i="4"/>
  <c r="M4981" i="4"/>
  <c r="M4982" i="4"/>
  <c r="M4983" i="4"/>
  <c r="M4984" i="4"/>
  <c r="M4985" i="4"/>
  <c r="M4986" i="4"/>
  <c r="M4987" i="4"/>
  <c r="M4988" i="4"/>
  <c r="M4989" i="4"/>
  <c r="M4990" i="4"/>
  <c r="M4991" i="4"/>
  <c r="M4992" i="4"/>
  <c r="M4993" i="4"/>
  <c r="M4994" i="4"/>
  <c r="M4995" i="4"/>
  <c r="M4996" i="4"/>
  <c r="M4997" i="4"/>
  <c r="M4998" i="4"/>
  <c r="M4999" i="4"/>
  <c r="M5000" i="4"/>
  <c r="M5001" i="4"/>
  <c r="B10" i="5"/>
  <c r="B12" i="5"/>
  <c r="B15" i="5"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<sst xmlns="http://schemas.openxmlformats.org/spreadsheetml/2006/main" count="26338" uniqueCount="5898">
  <si>
    <t>CustomerID</t>
  </si>
  <si>
    <t>FirstName</t>
  </si>
  <si>
    <t>LastName</t>
  </si>
  <si>
    <t>Gender</t>
  </si>
  <si>
    <t>BirthDate</t>
  </si>
  <si>
    <t>City</t>
  </si>
  <si>
    <t>JoinDate</t>
  </si>
  <si>
    <t>C001</t>
  </si>
  <si>
    <t>Michael</t>
  </si>
  <si>
    <t>Davis</t>
  </si>
  <si>
    <t>M</t>
  </si>
  <si>
    <t>Osborneport</t>
  </si>
  <si>
    <t>C002</t>
  </si>
  <si>
    <t>Miller</t>
  </si>
  <si>
    <t>New Gabrielleport</t>
  </si>
  <si>
    <t>C003</t>
  </si>
  <si>
    <t>Carol</t>
  </si>
  <si>
    <t>Hays</t>
  </si>
  <si>
    <t>F</t>
  </si>
  <si>
    <t>Port Allen</t>
  </si>
  <si>
    <t>C004</t>
  </si>
  <si>
    <t>Joseph</t>
  </si>
  <si>
    <t>Ward</t>
  </si>
  <si>
    <t>East Edgarborough</t>
  </si>
  <si>
    <t>C005</t>
  </si>
  <si>
    <t>Jamie</t>
  </si>
  <si>
    <t>Salinas</t>
  </si>
  <si>
    <t>Port Kimberly</t>
  </si>
  <si>
    <t>C006</t>
  </si>
  <si>
    <t>Danny</t>
  </si>
  <si>
    <t>Moore</t>
  </si>
  <si>
    <t>Costaberg</t>
  </si>
  <si>
    <t>C007</t>
  </si>
  <si>
    <t>Erin</t>
  </si>
  <si>
    <t>Walker</t>
  </si>
  <si>
    <t>West Jasmine</t>
  </si>
  <si>
    <t>C008</t>
  </si>
  <si>
    <t>Isaiah</t>
  </si>
  <si>
    <t>Williams</t>
  </si>
  <si>
    <t>New Michaelland</t>
  </si>
  <si>
    <t>C009</t>
  </si>
  <si>
    <t>Richard</t>
  </si>
  <si>
    <t>Pacheco</t>
  </si>
  <si>
    <t>West Lisaville</t>
  </si>
  <si>
    <t>C010</t>
  </si>
  <si>
    <t>Catherine</t>
  </si>
  <si>
    <t>Rice</t>
  </si>
  <si>
    <t>West Carol</t>
  </si>
  <si>
    <t>C011</t>
  </si>
  <si>
    <t>Haley</t>
  </si>
  <si>
    <t>Leburgh</t>
  </si>
  <si>
    <t>C012</t>
  </si>
  <si>
    <t>Dale</t>
  </si>
  <si>
    <t>Perry</t>
  </si>
  <si>
    <t>Lake Dawn</t>
  </si>
  <si>
    <t>C013</t>
  </si>
  <si>
    <t>Robert</t>
  </si>
  <si>
    <t>Anderson</t>
  </si>
  <si>
    <t>Jillianhaven</t>
  </si>
  <si>
    <t>C014</t>
  </si>
  <si>
    <t>Brittany</t>
  </si>
  <si>
    <t>Green</t>
  </si>
  <si>
    <t>East Samantha</t>
  </si>
  <si>
    <t>C015</t>
  </si>
  <si>
    <t>Matthew</t>
  </si>
  <si>
    <t>Molina</t>
  </si>
  <si>
    <t>Quinnville</t>
  </si>
  <si>
    <t>C016</t>
  </si>
  <si>
    <t>Miguel</t>
  </si>
  <si>
    <t>Johnson</t>
  </si>
  <si>
    <t>Murrayborough</t>
  </si>
  <si>
    <t>C017</t>
  </si>
  <si>
    <t>Vanessa</t>
  </si>
  <si>
    <t>Peterside</t>
  </si>
  <si>
    <t>C018</t>
  </si>
  <si>
    <t>Breanna</t>
  </si>
  <si>
    <t>East William</t>
  </si>
  <si>
    <t>C019</t>
  </si>
  <si>
    <t>John</t>
  </si>
  <si>
    <t>Smith</t>
  </si>
  <si>
    <t>Stephaniechester</t>
  </si>
  <si>
    <t>C020</t>
  </si>
  <si>
    <t>Ryan</t>
  </si>
  <si>
    <t>Cole</t>
  </si>
  <si>
    <t>Travisstad</t>
  </si>
  <si>
    <t>C021</t>
  </si>
  <si>
    <t>Debbie</t>
  </si>
  <si>
    <t>Martin</t>
  </si>
  <si>
    <t>Meganmouth</t>
  </si>
  <si>
    <t>C022</t>
  </si>
  <si>
    <t>Megan</t>
  </si>
  <si>
    <t>Velasquez</t>
  </si>
  <si>
    <t>East James</t>
  </si>
  <si>
    <t>C023</t>
  </si>
  <si>
    <t>Mark</t>
  </si>
  <si>
    <t>Martinez</t>
  </si>
  <si>
    <t>New Christophermouth</t>
  </si>
  <si>
    <t>C024</t>
  </si>
  <si>
    <t>Molly</t>
  </si>
  <si>
    <t>Murray</t>
  </si>
  <si>
    <t>North April</t>
  </si>
  <si>
    <t>C025</t>
  </si>
  <si>
    <t>Cheryl</t>
  </si>
  <si>
    <t>Gilbert</t>
  </si>
  <si>
    <t>Bradyshire</t>
  </si>
  <si>
    <t>C026</t>
  </si>
  <si>
    <t>Justin</t>
  </si>
  <si>
    <t>Macdonald</t>
  </si>
  <si>
    <t>Shepherdburgh</t>
  </si>
  <si>
    <t>C027</t>
  </si>
  <si>
    <t>Jacqueline</t>
  </si>
  <si>
    <t>Robertmouth</t>
  </si>
  <si>
    <t>C028</t>
  </si>
  <si>
    <t>Carr</t>
  </si>
  <si>
    <t>New David</t>
  </si>
  <si>
    <t>C029</t>
  </si>
  <si>
    <t>Tyler</t>
  </si>
  <si>
    <t>Levine</t>
  </si>
  <si>
    <t>West Charles</t>
  </si>
  <si>
    <t>C030</t>
  </si>
  <si>
    <t>Lacey</t>
  </si>
  <si>
    <t>Hall</t>
  </si>
  <si>
    <t>Thomashaven</t>
  </si>
  <si>
    <t>C031</t>
  </si>
  <si>
    <t>Ashley</t>
  </si>
  <si>
    <t>Gibson</t>
  </si>
  <si>
    <t>East Carrieberg</t>
  </si>
  <si>
    <t>C032</t>
  </si>
  <si>
    <t>Valerie</t>
  </si>
  <si>
    <t>East Shelby</t>
  </si>
  <si>
    <t>C033</t>
  </si>
  <si>
    <t>Jenny</t>
  </si>
  <si>
    <t>Beck</t>
  </si>
  <si>
    <t>Lake Cody</t>
  </si>
  <si>
    <t>C034</t>
  </si>
  <si>
    <t>Kari</t>
  </si>
  <si>
    <t>East Mary</t>
  </si>
  <si>
    <t>C035</t>
  </si>
  <si>
    <t>Kimberly</t>
  </si>
  <si>
    <t>King</t>
  </si>
  <si>
    <t>North George</t>
  </si>
  <si>
    <t>C036</t>
  </si>
  <si>
    <t>Cervantes</t>
  </si>
  <si>
    <t>Ashleyview</t>
  </si>
  <si>
    <t>C037</t>
  </si>
  <si>
    <t>Miranda</t>
  </si>
  <si>
    <t>Nelson</t>
  </si>
  <si>
    <t>West Melissahaven</t>
  </si>
  <si>
    <t>C038</t>
  </si>
  <si>
    <t>Tracey</t>
  </si>
  <si>
    <t>Wilsonbury</t>
  </si>
  <si>
    <t>C039</t>
  </si>
  <si>
    <t>Nancy</t>
  </si>
  <si>
    <t>Savage</t>
  </si>
  <si>
    <t>Port Sandra</t>
  </si>
  <si>
    <t>C040</t>
  </si>
  <si>
    <t>Scott</t>
  </si>
  <si>
    <t>Powell</t>
  </si>
  <si>
    <t>Port Miguel</t>
  </si>
  <si>
    <t>C041</t>
  </si>
  <si>
    <t>Melissa</t>
  </si>
  <si>
    <t>Rodgers</t>
  </si>
  <si>
    <t>North Sharontown</t>
  </si>
  <si>
    <t>C042</t>
  </si>
  <si>
    <t>Anna</t>
  </si>
  <si>
    <t>Andrews</t>
  </si>
  <si>
    <t>North Teresashire</t>
  </si>
  <si>
    <t>C043</t>
  </si>
  <si>
    <t>Kenneth</t>
  </si>
  <si>
    <t>Allen</t>
  </si>
  <si>
    <t>North Jonathonhaven</t>
  </si>
  <si>
    <t>C044</t>
  </si>
  <si>
    <t>Parker</t>
  </si>
  <si>
    <t>Sparks</t>
  </si>
  <si>
    <t>Bryanside</t>
  </si>
  <si>
    <t>C045</t>
  </si>
  <si>
    <t>Kelly</t>
  </si>
  <si>
    <t>Shaw</t>
  </si>
  <si>
    <t>Zacharyfort</t>
  </si>
  <si>
    <t>C046</t>
  </si>
  <si>
    <t>Dennis</t>
  </si>
  <si>
    <t>Poole</t>
  </si>
  <si>
    <t>New Jontown</t>
  </si>
  <si>
    <t>C047</t>
  </si>
  <si>
    <t>Mary</t>
  </si>
  <si>
    <t>Decker</t>
  </si>
  <si>
    <t>Port Jessica</t>
  </si>
  <si>
    <t>C048</t>
  </si>
  <si>
    <t>Alexis</t>
  </si>
  <si>
    <t>Crane</t>
  </si>
  <si>
    <t>Newtonborough</t>
  </si>
  <si>
    <t>C049</t>
  </si>
  <si>
    <t>Antonio</t>
  </si>
  <si>
    <t>Hamilton</t>
  </si>
  <si>
    <t>Chambersview</t>
  </si>
  <si>
    <t>C050</t>
  </si>
  <si>
    <t>Mcmillan</t>
  </si>
  <si>
    <t>Erinland</t>
  </si>
  <si>
    <t>C051</t>
  </si>
  <si>
    <t>Madison</t>
  </si>
  <si>
    <t>Sellers</t>
  </si>
  <si>
    <t>Boyerstad</t>
  </si>
  <si>
    <t>C052</t>
  </si>
  <si>
    <t>Billy</t>
  </si>
  <si>
    <t>Hernandez</t>
  </si>
  <si>
    <t>Walkerfurt</t>
  </si>
  <si>
    <t>C053</t>
  </si>
  <si>
    <t>Felicia</t>
  </si>
  <si>
    <t>Morgan</t>
  </si>
  <si>
    <t>Lake Michaelshire</t>
  </si>
  <si>
    <t>C054</t>
  </si>
  <si>
    <t>Crystal</t>
  </si>
  <si>
    <t>New Kathleentown</t>
  </si>
  <si>
    <t>C055</t>
  </si>
  <si>
    <t>Deborah</t>
  </si>
  <si>
    <t>Moody</t>
  </si>
  <si>
    <t>Andersonville</t>
  </si>
  <si>
    <t>C056</t>
  </si>
  <si>
    <t>Carl</t>
  </si>
  <si>
    <t>Wyatt</t>
  </si>
  <si>
    <t>North Tracey</t>
  </si>
  <si>
    <t>C057</t>
  </si>
  <si>
    <t>Julie</t>
  </si>
  <si>
    <t>Williamsville</t>
  </si>
  <si>
    <t>C058</t>
  </si>
  <si>
    <t>Lawrence</t>
  </si>
  <si>
    <t>Stewart</t>
  </si>
  <si>
    <t>West Tinatown</t>
  </si>
  <si>
    <t>C059</t>
  </si>
  <si>
    <t>New Meagan</t>
  </si>
  <si>
    <t>C060</t>
  </si>
  <si>
    <t>Anthony</t>
  </si>
  <si>
    <t>Conway</t>
  </si>
  <si>
    <t>Carlyberg</t>
  </si>
  <si>
    <t>C061</t>
  </si>
  <si>
    <t>Heather</t>
  </si>
  <si>
    <t>Russell</t>
  </si>
  <si>
    <t>North Michellemouth</t>
  </si>
  <si>
    <t>C062</t>
  </si>
  <si>
    <t>Susan</t>
  </si>
  <si>
    <t>Turnerberg</t>
  </si>
  <si>
    <t>C063</t>
  </si>
  <si>
    <t>West Amandashire</t>
  </si>
  <si>
    <t>C064</t>
  </si>
  <si>
    <t>Amanda</t>
  </si>
  <si>
    <t>Hoover</t>
  </si>
  <si>
    <t>Brittanyburgh</t>
  </si>
  <si>
    <t>C065</t>
  </si>
  <si>
    <t>Duke</t>
  </si>
  <si>
    <t>Williamhaven</t>
  </si>
  <si>
    <t>C066</t>
  </si>
  <si>
    <t>Jason</t>
  </si>
  <si>
    <t>Jenkins</t>
  </si>
  <si>
    <t>New Randychester</t>
  </si>
  <si>
    <t>C067</t>
  </si>
  <si>
    <t>Daniel</t>
  </si>
  <si>
    <t>Maldonado</t>
  </si>
  <si>
    <t>Davisfurt</t>
  </si>
  <si>
    <t>C068</t>
  </si>
  <si>
    <t>Alexandra</t>
  </si>
  <si>
    <t>Montoya</t>
  </si>
  <si>
    <t>New Julia</t>
  </si>
  <si>
    <t>C069</t>
  </si>
  <si>
    <t>Gabriel</t>
  </si>
  <si>
    <t>Daugherty</t>
  </si>
  <si>
    <t>New Reginald</t>
  </si>
  <si>
    <t>C070</t>
  </si>
  <si>
    <t>Eric</t>
  </si>
  <si>
    <t>Bryan</t>
  </si>
  <si>
    <t>Taylorhaven</t>
  </si>
  <si>
    <t>C071</t>
  </si>
  <si>
    <t>Denise</t>
  </si>
  <si>
    <t>Gutierrez</t>
  </si>
  <si>
    <t>New Manuelville</t>
  </si>
  <si>
    <t>C072</t>
  </si>
  <si>
    <t>Watkins</t>
  </si>
  <si>
    <t>Melissashire</t>
  </si>
  <si>
    <t>C073</t>
  </si>
  <si>
    <t>Armstrong</t>
  </si>
  <si>
    <t>Port Angelabury</t>
  </si>
  <si>
    <t>C074</t>
  </si>
  <si>
    <t>Jesus</t>
  </si>
  <si>
    <t>Singh</t>
  </si>
  <si>
    <t>Port Michaelstad</t>
  </si>
  <si>
    <t>C075</t>
  </si>
  <si>
    <t>Seth</t>
  </si>
  <si>
    <t>New John</t>
  </si>
  <si>
    <t>C076</t>
  </si>
  <si>
    <t>Phyllis</t>
  </si>
  <si>
    <t>Durham</t>
  </si>
  <si>
    <t>Nancyside</t>
  </si>
  <si>
    <t>C077</t>
  </si>
  <si>
    <t>Juarez</t>
  </si>
  <si>
    <t>North Meagan</t>
  </si>
  <si>
    <t>C078</t>
  </si>
  <si>
    <t>Jeanne</t>
  </si>
  <si>
    <t>Young</t>
  </si>
  <si>
    <t>Craigport</t>
  </si>
  <si>
    <t>C079</t>
  </si>
  <si>
    <t>Donald</t>
  </si>
  <si>
    <t>Marsh</t>
  </si>
  <si>
    <t>North Bradleyfurt</t>
  </si>
  <si>
    <t>C080</t>
  </si>
  <si>
    <t>Grace</t>
  </si>
  <si>
    <t>Garcia</t>
  </si>
  <si>
    <t>Markberg</t>
  </si>
  <si>
    <t>C081</t>
  </si>
  <si>
    <t>Sarah</t>
  </si>
  <si>
    <t>Reynolds</t>
  </si>
  <si>
    <t>South Christinabury</t>
  </si>
  <si>
    <t>C082</t>
  </si>
  <si>
    <t>Amy</t>
  </si>
  <si>
    <t>Vasquezmouth</t>
  </si>
  <si>
    <t>C083</t>
  </si>
  <si>
    <t>Jeremy</t>
  </si>
  <si>
    <t>Robles</t>
  </si>
  <si>
    <t>West Josephport</t>
  </si>
  <si>
    <t>C084</t>
  </si>
  <si>
    <t>Lee</t>
  </si>
  <si>
    <t>Meyersstad</t>
  </si>
  <si>
    <t>C085</t>
  </si>
  <si>
    <t>Juan</t>
  </si>
  <si>
    <t>Ramirez</t>
  </si>
  <si>
    <t>New Michaelview</t>
  </si>
  <si>
    <t>C086</t>
  </si>
  <si>
    <t>Hunter</t>
  </si>
  <si>
    <t>Port Stephanie</t>
  </si>
  <si>
    <t>C087</t>
  </si>
  <si>
    <t>Laurie</t>
  </si>
  <si>
    <t>Mason</t>
  </si>
  <si>
    <t>Berrymouth</t>
  </si>
  <si>
    <t>C088</t>
  </si>
  <si>
    <t>Brenda</t>
  </si>
  <si>
    <t>Costa</t>
  </si>
  <si>
    <t>North Christian</t>
  </si>
  <si>
    <t>C089</t>
  </si>
  <si>
    <t>William</t>
  </si>
  <si>
    <t>Warner</t>
  </si>
  <si>
    <t>Geoffreystad</t>
  </si>
  <si>
    <t>C090</t>
  </si>
  <si>
    <t>Carrie</t>
  </si>
  <si>
    <t>Peterson</t>
  </si>
  <si>
    <t>Fergusonview</t>
  </si>
  <si>
    <t>C091</t>
  </si>
  <si>
    <t>Brian</t>
  </si>
  <si>
    <t>Fowler</t>
  </si>
  <si>
    <t>Port Williamhaven</t>
  </si>
  <si>
    <t>C092</t>
  </si>
  <si>
    <t>Lindsey</t>
  </si>
  <si>
    <t>Holder</t>
  </si>
  <si>
    <t>Mendozaland</t>
  </si>
  <si>
    <t>C093</t>
  </si>
  <si>
    <t>Stanley</t>
  </si>
  <si>
    <t>Brown</t>
  </si>
  <si>
    <t>Baldwinstad</t>
  </si>
  <si>
    <t>C094</t>
  </si>
  <si>
    <t>Stokes</t>
  </si>
  <si>
    <t>Seanland</t>
  </si>
  <si>
    <t>C095</t>
  </si>
  <si>
    <t>Kevin</t>
  </si>
  <si>
    <t>Snyder</t>
  </si>
  <si>
    <t>Seanville</t>
  </si>
  <si>
    <t>C096</t>
  </si>
  <si>
    <t>Lake Amanda</t>
  </si>
  <si>
    <t>C097</t>
  </si>
  <si>
    <t>Evelyn</t>
  </si>
  <si>
    <t>Gray</t>
  </si>
  <si>
    <t>Wardfort</t>
  </si>
  <si>
    <t>C098</t>
  </si>
  <si>
    <t>Lisa</t>
  </si>
  <si>
    <t>Vega</t>
  </si>
  <si>
    <t>East Colinmouth</t>
  </si>
  <si>
    <t>C099</t>
  </si>
  <si>
    <t>Jones</t>
  </si>
  <si>
    <t>Hansonhaven</t>
  </si>
  <si>
    <t>C100</t>
  </si>
  <si>
    <t>Sean</t>
  </si>
  <si>
    <t>Hart</t>
  </si>
  <si>
    <t>North Jason</t>
  </si>
  <si>
    <t>C101</t>
  </si>
  <si>
    <t>Pope</t>
  </si>
  <si>
    <t>North Gary</t>
  </si>
  <si>
    <t>C102</t>
  </si>
  <si>
    <t>Carolyn</t>
  </si>
  <si>
    <t>Perez</t>
  </si>
  <si>
    <t>South Briantown</t>
  </si>
  <si>
    <t>C103</t>
  </si>
  <si>
    <t>David</t>
  </si>
  <si>
    <t>Burns</t>
  </si>
  <si>
    <t>Joyceside</t>
  </si>
  <si>
    <t>C104</t>
  </si>
  <si>
    <t>Dean</t>
  </si>
  <si>
    <t>West Ann</t>
  </si>
  <si>
    <t>C105</t>
  </si>
  <si>
    <t>Berg</t>
  </si>
  <si>
    <t>Morrisborough</t>
  </si>
  <si>
    <t>C106</t>
  </si>
  <si>
    <t>Flores</t>
  </si>
  <si>
    <t>Lake Ricardo</t>
  </si>
  <si>
    <t>C107</t>
  </si>
  <si>
    <t>Victoria</t>
  </si>
  <si>
    <t>Hansen</t>
  </si>
  <si>
    <t>Lake Dale</t>
  </si>
  <si>
    <t>C108</t>
  </si>
  <si>
    <t>Samantha</t>
  </si>
  <si>
    <t>Hill</t>
  </si>
  <si>
    <t>Georgetown</t>
  </si>
  <si>
    <t>C109</t>
  </si>
  <si>
    <t>Austin</t>
  </si>
  <si>
    <t>Hogan</t>
  </si>
  <si>
    <t>Port Fernandohaven</t>
  </si>
  <si>
    <t>C110</t>
  </si>
  <si>
    <t>Travis</t>
  </si>
  <si>
    <t>Peters</t>
  </si>
  <si>
    <t>South Ianhaven</t>
  </si>
  <si>
    <t>C111</t>
  </si>
  <si>
    <t>Dylan</t>
  </si>
  <si>
    <t>Booker</t>
  </si>
  <si>
    <t>Justintown</t>
  </si>
  <si>
    <t>C112</t>
  </si>
  <si>
    <t>Jeffrey</t>
  </si>
  <si>
    <t>Aaronmouth</t>
  </si>
  <si>
    <t>C113</t>
  </si>
  <si>
    <t>Heidi</t>
  </si>
  <si>
    <t>Wilson</t>
  </si>
  <si>
    <t>Ramosbury</t>
  </si>
  <si>
    <t>C114</t>
  </si>
  <si>
    <t>Rodriguez</t>
  </si>
  <si>
    <t>Adkinsport</t>
  </si>
  <si>
    <t>C115</t>
  </si>
  <si>
    <t>Jose</t>
  </si>
  <si>
    <t>Smithburgh</t>
  </si>
  <si>
    <t>C116</t>
  </si>
  <si>
    <t>Webb</t>
  </si>
  <si>
    <t>Zacharyberg</t>
  </si>
  <si>
    <t>C117</t>
  </si>
  <si>
    <t>Timothy</t>
  </si>
  <si>
    <t>Lauraborough</t>
  </si>
  <si>
    <t>C118</t>
  </si>
  <si>
    <t>Gina</t>
  </si>
  <si>
    <t>Bradford</t>
  </si>
  <si>
    <t>Port William</t>
  </si>
  <si>
    <t>C119</t>
  </si>
  <si>
    <t>Lloyd</t>
  </si>
  <si>
    <t>West Ralph</t>
  </si>
  <si>
    <t>C120</t>
  </si>
  <si>
    <t>Curtis</t>
  </si>
  <si>
    <t>Faulkner</t>
  </si>
  <si>
    <t>Annaborough</t>
  </si>
  <si>
    <t>C121</t>
  </si>
  <si>
    <t>Bell</t>
  </si>
  <si>
    <t>Sarahhaven</t>
  </si>
  <si>
    <t>C122</t>
  </si>
  <si>
    <t>Simonstad</t>
  </si>
  <si>
    <t>C123</t>
  </si>
  <si>
    <t>Peter</t>
  </si>
  <si>
    <t>Edwards</t>
  </si>
  <si>
    <t>Cliffordbury</t>
  </si>
  <si>
    <t>C124</t>
  </si>
  <si>
    <t>Chad</t>
  </si>
  <si>
    <t>Roberts</t>
  </si>
  <si>
    <t>North Michelle</t>
  </si>
  <si>
    <t>C125</t>
  </si>
  <si>
    <t>Lake Christopher</t>
  </si>
  <si>
    <t>C126</t>
  </si>
  <si>
    <t>Monique</t>
  </si>
  <si>
    <t>West Paulfurt</t>
  </si>
  <si>
    <t>C127</t>
  </si>
  <si>
    <t>Kimland</t>
  </si>
  <si>
    <t>C128</t>
  </si>
  <si>
    <t>Collins</t>
  </si>
  <si>
    <t>Anthonystad</t>
  </si>
  <si>
    <t>C129</t>
  </si>
  <si>
    <t>Gary</t>
  </si>
  <si>
    <t>Taylor</t>
  </si>
  <si>
    <t>New Michael</t>
  </si>
  <si>
    <t>C130</t>
  </si>
  <si>
    <t>Aaron</t>
  </si>
  <si>
    <t>Bailey</t>
  </si>
  <si>
    <t>Marcchester</t>
  </si>
  <si>
    <t>C131</t>
  </si>
  <si>
    <t>Jackson</t>
  </si>
  <si>
    <t>Williamsport</t>
  </si>
  <si>
    <t>C132</t>
  </si>
  <si>
    <t>Jared</t>
  </si>
  <si>
    <t>Ochoa</t>
  </si>
  <si>
    <t>Cisnerosville</t>
  </si>
  <si>
    <t>C133</t>
  </si>
  <si>
    <t>Yvette</t>
  </si>
  <si>
    <t>Roth</t>
  </si>
  <si>
    <t>East Melissashire</t>
  </si>
  <si>
    <t>C134</t>
  </si>
  <si>
    <t>Emily</t>
  </si>
  <si>
    <t>Angelaland</t>
  </si>
  <si>
    <t>C135</t>
  </si>
  <si>
    <t>Mario</t>
  </si>
  <si>
    <t>Cuevas</t>
  </si>
  <si>
    <t>North Charlesville</t>
  </si>
  <si>
    <t>C136</t>
  </si>
  <si>
    <t>Watsonview</t>
  </si>
  <si>
    <t>C137</t>
  </si>
  <si>
    <t>Lopez</t>
  </si>
  <si>
    <t>Amandachester</t>
  </si>
  <si>
    <t>C138</t>
  </si>
  <si>
    <t>Melissaberg</t>
  </si>
  <si>
    <t>C139</t>
  </si>
  <si>
    <t>Alexander</t>
  </si>
  <si>
    <t>Mcfarland</t>
  </si>
  <si>
    <t>Whiteside</t>
  </si>
  <si>
    <t>C140</t>
  </si>
  <si>
    <t>Stacy</t>
  </si>
  <si>
    <t>Port Gail</t>
  </si>
  <si>
    <t>C141</t>
  </si>
  <si>
    <t>Adam</t>
  </si>
  <si>
    <t>Lucas</t>
  </si>
  <si>
    <t>Allisonmouth</t>
  </si>
  <si>
    <t>C142</t>
  </si>
  <si>
    <t>Suzanne</t>
  </si>
  <si>
    <t>Fox</t>
  </si>
  <si>
    <t>Joelborough</t>
  </si>
  <si>
    <t>C143</t>
  </si>
  <si>
    <t>Cynthia</t>
  </si>
  <si>
    <t>Carlson</t>
  </si>
  <si>
    <t>South Jameschester</t>
  </si>
  <si>
    <t>C144</t>
  </si>
  <si>
    <t>Betty</t>
  </si>
  <si>
    <t>North Lisa</t>
  </si>
  <si>
    <t>C145</t>
  </si>
  <si>
    <t>Paige</t>
  </si>
  <si>
    <t>Osborne</t>
  </si>
  <si>
    <t>Carlsonborough</t>
  </si>
  <si>
    <t>C146</t>
  </si>
  <si>
    <t>North Jamesport</t>
  </si>
  <si>
    <t>C147</t>
  </si>
  <si>
    <t>Garrison</t>
  </si>
  <si>
    <t>New Jason</t>
  </si>
  <si>
    <t>C148</t>
  </si>
  <si>
    <t>Foster</t>
  </si>
  <si>
    <t>Charlesmouth</t>
  </si>
  <si>
    <t>C149</t>
  </si>
  <si>
    <t>Torres</t>
  </si>
  <si>
    <t>North Kathryn</t>
  </si>
  <si>
    <t>C150</t>
  </si>
  <si>
    <t>Francis</t>
  </si>
  <si>
    <t>Juliefurt</t>
  </si>
  <si>
    <t>C151</t>
  </si>
  <si>
    <t>Dawn</t>
  </si>
  <si>
    <t>Fletcher</t>
  </si>
  <si>
    <t>South Audrey</t>
  </si>
  <si>
    <t>C152</t>
  </si>
  <si>
    <t>Port Jeffreyside</t>
  </si>
  <si>
    <t>C153</t>
  </si>
  <si>
    <t>Gordon</t>
  </si>
  <si>
    <t>Port Alex</t>
  </si>
  <si>
    <t>C154</t>
  </si>
  <si>
    <t>East Codyton</t>
  </si>
  <si>
    <t>C155</t>
  </si>
  <si>
    <t>Jill</t>
  </si>
  <si>
    <t>Mcconnell</t>
  </si>
  <si>
    <t>Kevinshire</t>
  </si>
  <si>
    <t>C156</t>
  </si>
  <si>
    <t>George</t>
  </si>
  <si>
    <t>Lisatown</t>
  </si>
  <si>
    <t>C157</t>
  </si>
  <si>
    <t>Connie</t>
  </si>
  <si>
    <t>Terry</t>
  </si>
  <si>
    <t>Port Patriciaburgh</t>
  </si>
  <si>
    <t>C158</t>
  </si>
  <si>
    <t>Aguirre</t>
  </si>
  <si>
    <t>Dylanmouth</t>
  </si>
  <si>
    <t>C159</t>
  </si>
  <si>
    <t>Thomas</t>
  </si>
  <si>
    <t>Chung</t>
  </si>
  <si>
    <t>Joshuamouth</t>
  </si>
  <si>
    <t>C160</t>
  </si>
  <si>
    <t>Meagan</t>
  </si>
  <si>
    <t>Port Jacob</t>
  </si>
  <si>
    <t>C161</t>
  </si>
  <si>
    <t>Shannontown</t>
  </si>
  <si>
    <t>C162</t>
  </si>
  <si>
    <t>Roach</t>
  </si>
  <si>
    <t>Ellisside</t>
  </si>
  <si>
    <t>C163</t>
  </si>
  <si>
    <t>Rogers</t>
  </si>
  <si>
    <t>Lake Lindsay</t>
  </si>
  <si>
    <t>C164</t>
  </si>
  <si>
    <t>Linda</t>
  </si>
  <si>
    <t>Vasquez</t>
  </si>
  <si>
    <t>North Rodney</t>
  </si>
  <si>
    <t>C165</t>
  </si>
  <si>
    <t>Tanya</t>
  </si>
  <si>
    <t>Mueller</t>
  </si>
  <si>
    <t>West Tanner</t>
  </si>
  <si>
    <t>C166</t>
  </si>
  <si>
    <t>Ali</t>
  </si>
  <si>
    <t>South Markbury</t>
  </si>
  <si>
    <t>C167</t>
  </si>
  <si>
    <t>Lin</t>
  </si>
  <si>
    <t>Wilsonland</t>
  </si>
  <si>
    <t>C168</t>
  </si>
  <si>
    <t>Lake Steventown</t>
  </si>
  <si>
    <t>C169</t>
  </si>
  <si>
    <t>Watson</t>
  </si>
  <si>
    <t>Christopherburgh</t>
  </si>
  <si>
    <t>C170</t>
  </si>
  <si>
    <t>Amber</t>
  </si>
  <si>
    <t>Graham</t>
  </si>
  <si>
    <t>Lake Melissaborough</t>
  </si>
  <si>
    <t>C171</t>
  </si>
  <si>
    <t>Christina</t>
  </si>
  <si>
    <t>Dominguez</t>
  </si>
  <si>
    <t>Robertsborough</t>
  </si>
  <si>
    <t>C172</t>
  </si>
  <si>
    <t>Michelle</t>
  </si>
  <si>
    <t>New Fred</t>
  </si>
  <si>
    <t>C173</t>
  </si>
  <si>
    <t>Ruiz</t>
  </si>
  <si>
    <t>South Marcusberg</t>
  </si>
  <si>
    <t>C174</t>
  </si>
  <si>
    <t>Howell</t>
  </si>
  <si>
    <t>South Jennifer</t>
  </si>
  <si>
    <t>C175</t>
  </si>
  <si>
    <t>Stacey</t>
  </si>
  <si>
    <t>Thompson</t>
  </si>
  <si>
    <t>Davidtown</t>
  </si>
  <si>
    <t>C176</t>
  </si>
  <si>
    <t>West Amymouth</t>
  </si>
  <si>
    <t>C177</t>
  </si>
  <si>
    <t>Gould</t>
  </si>
  <si>
    <t>South James</t>
  </si>
  <si>
    <t>C178</t>
  </si>
  <si>
    <t>Mcdonald</t>
  </si>
  <si>
    <t>East Paulburgh</t>
  </si>
  <si>
    <t>C179</t>
  </si>
  <si>
    <t>Wallace</t>
  </si>
  <si>
    <t>Bennettburgh</t>
  </si>
  <si>
    <t>C180</t>
  </si>
  <si>
    <t>Nichole</t>
  </si>
  <si>
    <t>Calhoun</t>
  </si>
  <si>
    <t>West Dakotaside</t>
  </si>
  <si>
    <t>C181</t>
  </si>
  <si>
    <t>Oneal</t>
  </si>
  <si>
    <t>Port Bryce</t>
  </si>
  <si>
    <t>C182</t>
  </si>
  <si>
    <t>Meghan</t>
  </si>
  <si>
    <t>Wright</t>
  </si>
  <si>
    <t>East Rodney</t>
  </si>
  <si>
    <t>C183</t>
  </si>
  <si>
    <t>Dawson</t>
  </si>
  <si>
    <t>New Tiffanyberg</t>
  </si>
  <si>
    <t>C184</t>
  </si>
  <si>
    <t>Mcintyre</t>
  </si>
  <si>
    <t>West Katrina</t>
  </si>
  <si>
    <t>C185</t>
  </si>
  <si>
    <t>Joe</t>
  </si>
  <si>
    <t>Vincent</t>
  </si>
  <si>
    <t>North Chaseborough</t>
  </si>
  <si>
    <t>C186</t>
  </si>
  <si>
    <t>Vicki</t>
  </si>
  <si>
    <t>Guzman</t>
  </si>
  <si>
    <t>West Wandaland</t>
  </si>
  <si>
    <t>C187</t>
  </si>
  <si>
    <t>Cherry</t>
  </si>
  <si>
    <t>Gomeztown</t>
  </si>
  <si>
    <t>C188</t>
  </si>
  <si>
    <t>East Danielleshire</t>
  </si>
  <si>
    <t>C189</t>
  </si>
  <si>
    <t>Steve</t>
  </si>
  <si>
    <t>Flynn</t>
  </si>
  <si>
    <t>East Walter</t>
  </si>
  <si>
    <t>C190</t>
  </si>
  <si>
    <t>Lawson</t>
  </si>
  <si>
    <t>Conwayside</t>
  </si>
  <si>
    <t>C191</t>
  </si>
  <si>
    <t>Karen</t>
  </si>
  <si>
    <t>Quinn</t>
  </si>
  <si>
    <t>Kristinemouth</t>
  </si>
  <si>
    <t>C192</t>
  </si>
  <si>
    <t>James</t>
  </si>
  <si>
    <t>Franklinview</t>
  </si>
  <si>
    <t>C193</t>
  </si>
  <si>
    <t>Meza</t>
  </si>
  <si>
    <t>North Kelly</t>
  </si>
  <si>
    <t>C194</t>
  </si>
  <si>
    <t>Ann</t>
  </si>
  <si>
    <t>West</t>
  </si>
  <si>
    <t>Craigshire</t>
  </si>
  <si>
    <t>C195</t>
  </si>
  <si>
    <t>Mitchell</t>
  </si>
  <si>
    <t>East Raymond</t>
  </si>
  <si>
    <t>C196</t>
  </si>
  <si>
    <t>Noble</t>
  </si>
  <si>
    <t>Woodbury</t>
  </si>
  <si>
    <t>C197</t>
  </si>
  <si>
    <t>Dixon</t>
  </si>
  <si>
    <t>Lake Emily</t>
  </si>
  <si>
    <t>C198</t>
  </si>
  <si>
    <t>Jessica</t>
  </si>
  <si>
    <t>Mullins</t>
  </si>
  <si>
    <t>Jessicaside</t>
  </si>
  <si>
    <t>C199</t>
  </si>
  <si>
    <t>South Scottton</t>
  </si>
  <si>
    <t>C200</t>
  </si>
  <si>
    <t>Ronald</t>
  </si>
  <si>
    <t>Jenniferbury</t>
  </si>
  <si>
    <t>ProductID</t>
  </si>
  <si>
    <t>ProductName</t>
  </si>
  <si>
    <t>Category</t>
  </si>
  <si>
    <t>SubCategory</t>
  </si>
  <si>
    <t>UnitPrice</t>
  </si>
  <si>
    <t>CostPrice</t>
  </si>
  <si>
    <t>P001</t>
  </si>
  <si>
    <t>Like Camera</t>
  </si>
  <si>
    <t>Electronics</t>
  </si>
  <si>
    <t>Camera</t>
  </si>
  <si>
    <t>P002</t>
  </si>
  <si>
    <t>Audience Television</t>
  </si>
  <si>
    <t>Television</t>
  </si>
  <si>
    <t>P003</t>
  </si>
  <si>
    <t>Here Footwear</t>
  </si>
  <si>
    <t>Fashion</t>
  </si>
  <si>
    <t>Footwear</t>
  </si>
  <si>
    <t>P004</t>
  </si>
  <si>
    <t>Four Accessories</t>
  </si>
  <si>
    <t>Accessories</t>
  </si>
  <si>
    <t>P005</t>
  </si>
  <si>
    <t>Knowledge Bags</t>
  </si>
  <si>
    <t>Bags</t>
  </si>
  <si>
    <t>P006</t>
  </si>
  <si>
    <t>Company Fruits</t>
  </si>
  <si>
    <t>Groceries</t>
  </si>
  <si>
    <t>Fruits</t>
  </si>
  <si>
    <t>P007</t>
  </si>
  <si>
    <t>Understand Camera</t>
  </si>
  <si>
    <t>P008</t>
  </si>
  <si>
    <t>Recognize Footwear</t>
  </si>
  <si>
    <t>P009</t>
  </si>
  <si>
    <t>Us Snacks</t>
  </si>
  <si>
    <t>Snacks</t>
  </si>
  <si>
    <t>P010</t>
  </si>
  <si>
    <t>Step Smartphone</t>
  </si>
  <si>
    <t>Smartphone</t>
  </si>
  <si>
    <t>P011</t>
  </si>
  <si>
    <t>Either Headphones</t>
  </si>
  <si>
    <t>Headphones</t>
  </si>
  <si>
    <t>P012</t>
  </si>
  <si>
    <t>Above Camera</t>
  </si>
  <si>
    <t>P013</t>
  </si>
  <si>
    <t>World Watches</t>
  </si>
  <si>
    <t>Watches</t>
  </si>
  <si>
    <t>P014</t>
  </si>
  <si>
    <t>Add Clothing</t>
  </si>
  <si>
    <t>Clothing</t>
  </si>
  <si>
    <t>P015</t>
  </si>
  <si>
    <t>Whether Bags</t>
  </si>
  <si>
    <t>P016</t>
  </si>
  <si>
    <t>House Accessories</t>
  </si>
  <si>
    <t>P017</t>
  </si>
  <si>
    <t>Find Headphones</t>
  </si>
  <si>
    <t>P018</t>
  </si>
  <si>
    <t>Democratic Smartphone</t>
  </si>
  <si>
    <t>P019</t>
  </si>
  <si>
    <t>Traditional Laptop</t>
  </si>
  <si>
    <t>Laptop</t>
  </si>
  <si>
    <t>P020</t>
  </si>
  <si>
    <t>Simple Accessories</t>
  </si>
  <si>
    <t>P021</t>
  </si>
  <si>
    <t>Firm Dairy</t>
  </si>
  <si>
    <t>Dairy</t>
  </si>
  <si>
    <t>P022</t>
  </si>
  <si>
    <t>How Vegetables</t>
  </si>
  <si>
    <t>Vegetables</t>
  </si>
  <si>
    <t>P023</t>
  </si>
  <si>
    <t>And Footwear</t>
  </si>
  <si>
    <t>P024</t>
  </si>
  <si>
    <t>Him Smartphone</t>
  </si>
  <si>
    <t>P025</t>
  </si>
  <si>
    <t>Little Watches</t>
  </si>
  <si>
    <t>P026</t>
  </si>
  <si>
    <t>Behavior Dairy</t>
  </si>
  <si>
    <t>P027</t>
  </si>
  <si>
    <t>Hospital Smartphone</t>
  </si>
  <si>
    <t>P028</t>
  </si>
  <si>
    <t>Deal Smartphone</t>
  </si>
  <si>
    <t>P029</t>
  </si>
  <si>
    <t>Road Clothing</t>
  </si>
  <si>
    <t>P030</t>
  </si>
  <si>
    <t>National Watches</t>
  </si>
  <si>
    <t>P031</t>
  </si>
  <si>
    <t>Foot Snacks</t>
  </si>
  <si>
    <t>P032</t>
  </si>
  <si>
    <t>Difficult Vegetables</t>
  </si>
  <si>
    <t>P033</t>
  </si>
  <si>
    <t>Beat Accessories</t>
  </si>
  <si>
    <t>P034</t>
  </si>
  <si>
    <t>Everything Laptop</t>
  </si>
  <si>
    <t>P035</t>
  </si>
  <si>
    <t>Chair Laptop</t>
  </si>
  <si>
    <t>P036</t>
  </si>
  <si>
    <t>New Watches</t>
  </si>
  <si>
    <t>P037</t>
  </si>
  <si>
    <t>Book Television</t>
  </si>
  <si>
    <t>P038</t>
  </si>
  <si>
    <t>Stage Footwear</t>
  </si>
  <si>
    <t>P039</t>
  </si>
  <si>
    <t>Church Clothing</t>
  </si>
  <si>
    <t>P040</t>
  </si>
  <si>
    <t>Piece Headphones</t>
  </si>
  <si>
    <t>P041</t>
  </si>
  <si>
    <t>Present Television</t>
  </si>
  <si>
    <t>P042</t>
  </si>
  <si>
    <t>Maybe Clothing</t>
  </si>
  <si>
    <t>P043</t>
  </si>
  <si>
    <t>Soon Accessories</t>
  </si>
  <si>
    <t>P044</t>
  </si>
  <si>
    <t>Least Accessories</t>
  </si>
  <si>
    <t>P045</t>
  </si>
  <si>
    <t>Set Dairy</t>
  </si>
  <si>
    <t>P046</t>
  </si>
  <si>
    <t>Nature Clothing</t>
  </si>
  <si>
    <t>P047</t>
  </si>
  <si>
    <t>Or Smartphone</t>
  </si>
  <si>
    <t>P048</t>
  </si>
  <si>
    <t>Nor Bags</t>
  </si>
  <si>
    <t>P049</t>
  </si>
  <si>
    <t>Possible Watches</t>
  </si>
  <si>
    <t>P050</t>
  </si>
  <si>
    <t>Maybe Footwear</t>
  </si>
  <si>
    <t>StoreID</t>
  </si>
  <si>
    <t>StoreName</t>
  </si>
  <si>
    <t>Region</t>
  </si>
  <si>
    <t>S001</t>
  </si>
  <si>
    <t>MegaMart Jimenezborough</t>
  </si>
  <si>
    <t>Jimenezborough</t>
  </si>
  <si>
    <t>South</t>
  </si>
  <si>
    <t>S002</t>
  </si>
  <si>
    <t>MegaMart Peckmouth</t>
  </si>
  <si>
    <t>Peckmouth</t>
  </si>
  <si>
    <t>East</t>
  </si>
  <si>
    <t>S003</t>
  </si>
  <si>
    <t>MegaMart New Michele</t>
  </si>
  <si>
    <t>New Michele</t>
  </si>
  <si>
    <t>S004</t>
  </si>
  <si>
    <t>MegaMart Brianahaven</t>
  </si>
  <si>
    <t>Brianahaven</t>
  </si>
  <si>
    <t>North</t>
  </si>
  <si>
    <t>S005</t>
  </si>
  <si>
    <t>MegaMart Johnmouth</t>
  </si>
  <si>
    <t>Johnmouth</t>
  </si>
  <si>
    <t>TransactionID</t>
  </si>
  <si>
    <t>Date</t>
  </si>
  <si>
    <t>Quantity</t>
  </si>
  <si>
    <t>Discount</t>
  </si>
  <si>
    <t>PaymentMethod</t>
  </si>
  <si>
    <t>Gross Revenue</t>
  </si>
  <si>
    <t>Net Revenue</t>
  </si>
  <si>
    <t>Total Cost</t>
  </si>
  <si>
    <t>Profit</t>
  </si>
  <si>
    <t>Month</t>
  </si>
  <si>
    <t>Year</t>
  </si>
  <si>
    <t>CustomerGender</t>
  </si>
  <si>
    <t>CustomerBirthday</t>
  </si>
  <si>
    <t>Age</t>
  </si>
  <si>
    <t>Age Group</t>
  </si>
  <si>
    <t>T00001</t>
  </si>
  <si>
    <t>Bank Transfer</t>
  </si>
  <si>
    <t>T00002</t>
  </si>
  <si>
    <t>T00003</t>
  </si>
  <si>
    <t>Mobile Money</t>
  </si>
  <si>
    <t>T00004</t>
  </si>
  <si>
    <t>T00005</t>
  </si>
  <si>
    <t>Credit Card</t>
  </si>
  <si>
    <t>T00006</t>
  </si>
  <si>
    <t>T00007</t>
  </si>
  <si>
    <t>T00008</t>
  </si>
  <si>
    <t>Cash</t>
  </si>
  <si>
    <t>T00009</t>
  </si>
  <si>
    <t>T00010</t>
  </si>
  <si>
    <t>T00011</t>
  </si>
  <si>
    <t>T00012</t>
  </si>
  <si>
    <t>T00013</t>
  </si>
  <si>
    <t>T00014</t>
  </si>
  <si>
    <t>T00015</t>
  </si>
  <si>
    <t>T00016</t>
  </si>
  <si>
    <t>T00017</t>
  </si>
  <si>
    <t>T00018</t>
  </si>
  <si>
    <t>T00019</t>
  </si>
  <si>
    <t>T00020</t>
  </si>
  <si>
    <t>T00021</t>
  </si>
  <si>
    <t>T00022</t>
  </si>
  <si>
    <t>T00023</t>
  </si>
  <si>
    <t>T00024</t>
  </si>
  <si>
    <t>T00025</t>
  </si>
  <si>
    <t>T00026</t>
  </si>
  <si>
    <t>T00027</t>
  </si>
  <si>
    <t>T00028</t>
  </si>
  <si>
    <t>T00029</t>
  </si>
  <si>
    <t>T00030</t>
  </si>
  <si>
    <t>T00031</t>
  </si>
  <si>
    <t>T00032</t>
  </si>
  <si>
    <t>T00033</t>
  </si>
  <si>
    <t>T00034</t>
  </si>
  <si>
    <t>T00035</t>
  </si>
  <si>
    <t>T00036</t>
  </si>
  <si>
    <t>T00037</t>
  </si>
  <si>
    <t>T00038</t>
  </si>
  <si>
    <t>T00039</t>
  </si>
  <si>
    <t>T00040</t>
  </si>
  <si>
    <t>T00041</t>
  </si>
  <si>
    <t>T00042</t>
  </si>
  <si>
    <t>T00043</t>
  </si>
  <si>
    <t>T00044</t>
  </si>
  <si>
    <t>T00045</t>
  </si>
  <si>
    <t>T00046</t>
  </si>
  <si>
    <t>T00047</t>
  </si>
  <si>
    <t>T00048</t>
  </si>
  <si>
    <t>T00049</t>
  </si>
  <si>
    <t>T00050</t>
  </si>
  <si>
    <t>T00051</t>
  </si>
  <si>
    <t>T00052</t>
  </si>
  <si>
    <t>T00053</t>
  </si>
  <si>
    <t>T00054</t>
  </si>
  <si>
    <t>T00055</t>
  </si>
  <si>
    <t>T00056</t>
  </si>
  <si>
    <t>T00057</t>
  </si>
  <si>
    <t>T00058</t>
  </si>
  <si>
    <t>T00059</t>
  </si>
  <si>
    <t>T00060</t>
  </si>
  <si>
    <t>T00061</t>
  </si>
  <si>
    <t>T00062</t>
  </si>
  <si>
    <t>T00063</t>
  </si>
  <si>
    <t>T00064</t>
  </si>
  <si>
    <t>T00065</t>
  </si>
  <si>
    <t>T00066</t>
  </si>
  <si>
    <t>T00067</t>
  </si>
  <si>
    <t>T00068</t>
  </si>
  <si>
    <t>T00069</t>
  </si>
  <si>
    <t>T00070</t>
  </si>
  <si>
    <t>T00071</t>
  </si>
  <si>
    <t>T00072</t>
  </si>
  <si>
    <t>T00073</t>
  </si>
  <si>
    <t>T00074</t>
  </si>
  <si>
    <t>T00075</t>
  </si>
  <si>
    <t>T00076</t>
  </si>
  <si>
    <t>T00077</t>
  </si>
  <si>
    <t>T00078</t>
  </si>
  <si>
    <t>T00079</t>
  </si>
  <si>
    <t>T00080</t>
  </si>
  <si>
    <t>T00081</t>
  </si>
  <si>
    <t>T00082</t>
  </si>
  <si>
    <t>T00083</t>
  </si>
  <si>
    <t>T00084</t>
  </si>
  <si>
    <t>T00085</t>
  </si>
  <si>
    <t>T00086</t>
  </si>
  <si>
    <t>T00087</t>
  </si>
  <si>
    <t>T00088</t>
  </si>
  <si>
    <t>T00089</t>
  </si>
  <si>
    <t>T00090</t>
  </si>
  <si>
    <t>T00091</t>
  </si>
  <si>
    <t>T00092</t>
  </si>
  <si>
    <t>T00093</t>
  </si>
  <si>
    <t>T00094</t>
  </si>
  <si>
    <t>T00095</t>
  </si>
  <si>
    <t>T00096</t>
  </si>
  <si>
    <t>T00097</t>
  </si>
  <si>
    <t>T00098</t>
  </si>
  <si>
    <t>T00099</t>
  </si>
  <si>
    <t>T00100</t>
  </si>
  <si>
    <t>T00101</t>
  </si>
  <si>
    <t>T00102</t>
  </si>
  <si>
    <t>T00103</t>
  </si>
  <si>
    <t>T00104</t>
  </si>
  <si>
    <t>T00105</t>
  </si>
  <si>
    <t>T00106</t>
  </si>
  <si>
    <t>T00107</t>
  </si>
  <si>
    <t>T00108</t>
  </si>
  <si>
    <t>T00109</t>
  </si>
  <si>
    <t>T00110</t>
  </si>
  <si>
    <t>T00111</t>
  </si>
  <si>
    <t>T00112</t>
  </si>
  <si>
    <t>T00113</t>
  </si>
  <si>
    <t>T00114</t>
  </si>
  <si>
    <t>T00115</t>
  </si>
  <si>
    <t>T00116</t>
  </si>
  <si>
    <t>T00117</t>
  </si>
  <si>
    <t>T00118</t>
  </si>
  <si>
    <t>T00119</t>
  </si>
  <si>
    <t>T00120</t>
  </si>
  <si>
    <t>T00121</t>
  </si>
  <si>
    <t>T00122</t>
  </si>
  <si>
    <t>T00123</t>
  </si>
  <si>
    <t>T00124</t>
  </si>
  <si>
    <t>T00125</t>
  </si>
  <si>
    <t>T00126</t>
  </si>
  <si>
    <t>T00127</t>
  </si>
  <si>
    <t>T00128</t>
  </si>
  <si>
    <t>T00129</t>
  </si>
  <si>
    <t>T00130</t>
  </si>
  <si>
    <t>T00131</t>
  </si>
  <si>
    <t>T00132</t>
  </si>
  <si>
    <t>T00133</t>
  </si>
  <si>
    <t>T00134</t>
  </si>
  <si>
    <t>T00135</t>
  </si>
  <si>
    <t>T00136</t>
  </si>
  <si>
    <t>T00137</t>
  </si>
  <si>
    <t>T00138</t>
  </si>
  <si>
    <t>T00139</t>
  </si>
  <si>
    <t>T00140</t>
  </si>
  <si>
    <t>T00141</t>
  </si>
  <si>
    <t>T00142</t>
  </si>
  <si>
    <t>T00143</t>
  </si>
  <si>
    <t>T00144</t>
  </si>
  <si>
    <t>T00145</t>
  </si>
  <si>
    <t>T00146</t>
  </si>
  <si>
    <t>T00147</t>
  </si>
  <si>
    <t>T00148</t>
  </si>
  <si>
    <t>T00149</t>
  </si>
  <si>
    <t>T00150</t>
  </si>
  <si>
    <t>T00151</t>
  </si>
  <si>
    <t>T00152</t>
  </si>
  <si>
    <t>T00153</t>
  </si>
  <si>
    <t>T00154</t>
  </si>
  <si>
    <t>T00155</t>
  </si>
  <si>
    <t>T00156</t>
  </si>
  <si>
    <t>T00157</t>
  </si>
  <si>
    <t>T00158</t>
  </si>
  <si>
    <t>T00159</t>
  </si>
  <si>
    <t>T00160</t>
  </si>
  <si>
    <t>T00161</t>
  </si>
  <si>
    <t>T00162</t>
  </si>
  <si>
    <t>T00163</t>
  </si>
  <si>
    <t>T00164</t>
  </si>
  <si>
    <t>T00165</t>
  </si>
  <si>
    <t>T00166</t>
  </si>
  <si>
    <t>T00167</t>
  </si>
  <si>
    <t>T00168</t>
  </si>
  <si>
    <t>T00169</t>
  </si>
  <si>
    <t>T00170</t>
  </si>
  <si>
    <t>T00171</t>
  </si>
  <si>
    <t>T00172</t>
  </si>
  <si>
    <t>T00173</t>
  </si>
  <si>
    <t>T00174</t>
  </si>
  <si>
    <t>T00175</t>
  </si>
  <si>
    <t>T00176</t>
  </si>
  <si>
    <t>T00177</t>
  </si>
  <si>
    <t>T00178</t>
  </si>
  <si>
    <t>T00179</t>
  </si>
  <si>
    <t>T00180</t>
  </si>
  <si>
    <t>T00181</t>
  </si>
  <si>
    <t>T00182</t>
  </si>
  <si>
    <t>T00183</t>
  </si>
  <si>
    <t>T00184</t>
  </si>
  <si>
    <t>T00185</t>
  </si>
  <si>
    <t>T00186</t>
  </si>
  <si>
    <t>T00187</t>
  </si>
  <si>
    <t>T00188</t>
  </si>
  <si>
    <t>T00189</t>
  </si>
  <si>
    <t>T00190</t>
  </si>
  <si>
    <t>T00191</t>
  </si>
  <si>
    <t>T00192</t>
  </si>
  <si>
    <t>T00193</t>
  </si>
  <si>
    <t>T00194</t>
  </si>
  <si>
    <t>T00195</t>
  </si>
  <si>
    <t>T00196</t>
  </si>
  <si>
    <t>T00197</t>
  </si>
  <si>
    <t>T00198</t>
  </si>
  <si>
    <t>T00199</t>
  </si>
  <si>
    <t>T00200</t>
  </si>
  <si>
    <t>T00201</t>
  </si>
  <si>
    <t>T00202</t>
  </si>
  <si>
    <t>T00203</t>
  </si>
  <si>
    <t>T00204</t>
  </si>
  <si>
    <t>T00205</t>
  </si>
  <si>
    <t>T00206</t>
  </si>
  <si>
    <t>T00207</t>
  </si>
  <si>
    <t>T00208</t>
  </si>
  <si>
    <t>T00209</t>
  </si>
  <si>
    <t>T00210</t>
  </si>
  <si>
    <t>T00211</t>
  </si>
  <si>
    <t>T00212</t>
  </si>
  <si>
    <t>T00213</t>
  </si>
  <si>
    <t>T00214</t>
  </si>
  <si>
    <t>T00215</t>
  </si>
  <si>
    <t>T00216</t>
  </si>
  <si>
    <t>T00217</t>
  </si>
  <si>
    <t>T00218</t>
  </si>
  <si>
    <t>T00219</t>
  </si>
  <si>
    <t>T00220</t>
  </si>
  <si>
    <t>T00221</t>
  </si>
  <si>
    <t>T00222</t>
  </si>
  <si>
    <t>T00223</t>
  </si>
  <si>
    <t>T00224</t>
  </si>
  <si>
    <t>T00225</t>
  </si>
  <si>
    <t>T00226</t>
  </si>
  <si>
    <t>T00227</t>
  </si>
  <si>
    <t>T00228</t>
  </si>
  <si>
    <t>T00229</t>
  </si>
  <si>
    <t>T00230</t>
  </si>
  <si>
    <t>T00231</t>
  </si>
  <si>
    <t>T00232</t>
  </si>
  <si>
    <t>T00233</t>
  </si>
  <si>
    <t>T00234</t>
  </si>
  <si>
    <t>T00235</t>
  </si>
  <si>
    <t>T00236</t>
  </si>
  <si>
    <t>T00237</t>
  </si>
  <si>
    <t>T00238</t>
  </si>
  <si>
    <t>T00239</t>
  </si>
  <si>
    <t>T00240</t>
  </si>
  <si>
    <t>T00241</t>
  </si>
  <si>
    <t>T00242</t>
  </si>
  <si>
    <t>T00243</t>
  </si>
  <si>
    <t>T00244</t>
  </si>
  <si>
    <t>T00245</t>
  </si>
  <si>
    <t>T00246</t>
  </si>
  <si>
    <t>T00247</t>
  </si>
  <si>
    <t>T00248</t>
  </si>
  <si>
    <t>T00249</t>
  </si>
  <si>
    <t>T00250</t>
  </si>
  <si>
    <t>T00251</t>
  </si>
  <si>
    <t>T00252</t>
  </si>
  <si>
    <t>T00253</t>
  </si>
  <si>
    <t>T00254</t>
  </si>
  <si>
    <t>T00255</t>
  </si>
  <si>
    <t>T00256</t>
  </si>
  <si>
    <t>T00257</t>
  </si>
  <si>
    <t>T00258</t>
  </si>
  <si>
    <t>T00259</t>
  </si>
  <si>
    <t>T00260</t>
  </si>
  <si>
    <t>T00261</t>
  </si>
  <si>
    <t>T00262</t>
  </si>
  <si>
    <t>T00263</t>
  </si>
  <si>
    <t>T00264</t>
  </si>
  <si>
    <t>T00265</t>
  </si>
  <si>
    <t>T00266</t>
  </si>
  <si>
    <t>T00267</t>
  </si>
  <si>
    <t>T00268</t>
  </si>
  <si>
    <t>T00269</t>
  </si>
  <si>
    <t>T00270</t>
  </si>
  <si>
    <t>T00271</t>
  </si>
  <si>
    <t>T00272</t>
  </si>
  <si>
    <t>T00273</t>
  </si>
  <si>
    <t>T00274</t>
  </si>
  <si>
    <t>T00275</t>
  </si>
  <si>
    <t>T00276</t>
  </si>
  <si>
    <t>T00277</t>
  </si>
  <si>
    <t>T00278</t>
  </si>
  <si>
    <t>T00279</t>
  </si>
  <si>
    <t>T00280</t>
  </si>
  <si>
    <t>T00281</t>
  </si>
  <si>
    <t>T00282</t>
  </si>
  <si>
    <t>T00283</t>
  </si>
  <si>
    <t>T00284</t>
  </si>
  <si>
    <t>T00285</t>
  </si>
  <si>
    <t>T00286</t>
  </si>
  <si>
    <t>T00287</t>
  </si>
  <si>
    <t>T00288</t>
  </si>
  <si>
    <t>T00289</t>
  </si>
  <si>
    <t>T00290</t>
  </si>
  <si>
    <t>T00291</t>
  </si>
  <si>
    <t>T00292</t>
  </si>
  <si>
    <t>T00293</t>
  </si>
  <si>
    <t>T00294</t>
  </si>
  <si>
    <t>T00295</t>
  </si>
  <si>
    <t>T00296</t>
  </si>
  <si>
    <t>T00297</t>
  </si>
  <si>
    <t>T00298</t>
  </si>
  <si>
    <t>T00299</t>
  </si>
  <si>
    <t>T00300</t>
  </si>
  <si>
    <t>T00301</t>
  </si>
  <si>
    <t>T00302</t>
  </si>
  <si>
    <t>T00303</t>
  </si>
  <si>
    <t>T00304</t>
  </si>
  <si>
    <t>T00305</t>
  </si>
  <si>
    <t>T00306</t>
  </si>
  <si>
    <t>T00307</t>
  </si>
  <si>
    <t>T00308</t>
  </si>
  <si>
    <t>T00309</t>
  </si>
  <si>
    <t>T00310</t>
  </si>
  <si>
    <t>T00311</t>
  </si>
  <si>
    <t>T00312</t>
  </si>
  <si>
    <t>T00313</t>
  </si>
  <si>
    <t>T00314</t>
  </si>
  <si>
    <t>T00315</t>
  </si>
  <si>
    <t>T00316</t>
  </si>
  <si>
    <t>T00317</t>
  </si>
  <si>
    <t>T00318</t>
  </si>
  <si>
    <t>T00319</t>
  </si>
  <si>
    <t>T00320</t>
  </si>
  <si>
    <t>T00321</t>
  </si>
  <si>
    <t>T00322</t>
  </si>
  <si>
    <t>T00323</t>
  </si>
  <si>
    <t>T00324</t>
  </si>
  <si>
    <t>T00325</t>
  </si>
  <si>
    <t>T00326</t>
  </si>
  <si>
    <t>T00327</t>
  </si>
  <si>
    <t>T00328</t>
  </si>
  <si>
    <t>T00329</t>
  </si>
  <si>
    <t>T00330</t>
  </si>
  <si>
    <t>T00331</t>
  </si>
  <si>
    <t>T00332</t>
  </si>
  <si>
    <t>T00333</t>
  </si>
  <si>
    <t>T00334</t>
  </si>
  <si>
    <t>T00335</t>
  </si>
  <si>
    <t>T00336</t>
  </si>
  <si>
    <t>T00337</t>
  </si>
  <si>
    <t>T00338</t>
  </si>
  <si>
    <t>T00339</t>
  </si>
  <si>
    <t>T00340</t>
  </si>
  <si>
    <t>T00341</t>
  </si>
  <si>
    <t>T00342</t>
  </si>
  <si>
    <t>T00343</t>
  </si>
  <si>
    <t>T00344</t>
  </si>
  <si>
    <t>T00345</t>
  </si>
  <si>
    <t>T00346</t>
  </si>
  <si>
    <t>T00347</t>
  </si>
  <si>
    <t>T00348</t>
  </si>
  <si>
    <t>T00349</t>
  </si>
  <si>
    <t>T00350</t>
  </si>
  <si>
    <t>T00351</t>
  </si>
  <si>
    <t>T00352</t>
  </si>
  <si>
    <t>T00353</t>
  </si>
  <si>
    <t>T00354</t>
  </si>
  <si>
    <t>T00355</t>
  </si>
  <si>
    <t>T00356</t>
  </si>
  <si>
    <t>T00357</t>
  </si>
  <si>
    <t>T00358</t>
  </si>
  <si>
    <t>T00359</t>
  </si>
  <si>
    <t>T00360</t>
  </si>
  <si>
    <t>T00361</t>
  </si>
  <si>
    <t>T00362</t>
  </si>
  <si>
    <t>T00363</t>
  </si>
  <si>
    <t>T00364</t>
  </si>
  <si>
    <t>T00365</t>
  </si>
  <si>
    <t>T00366</t>
  </si>
  <si>
    <t>T00367</t>
  </si>
  <si>
    <t>T00368</t>
  </si>
  <si>
    <t>T00369</t>
  </si>
  <si>
    <t>T00370</t>
  </si>
  <si>
    <t>T00371</t>
  </si>
  <si>
    <t>T00372</t>
  </si>
  <si>
    <t>T00373</t>
  </si>
  <si>
    <t>T00374</t>
  </si>
  <si>
    <t>T00375</t>
  </si>
  <si>
    <t>T00376</t>
  </si>
  <si>
    <t>T00377</t>
  </si>
  <si>
    <t>T00378</t>
  </si>
  <si>
    <t>T00379</t>
  </si>
  <si>
    <t>T00380</t>
  </si>
  <si>
    <t>T00381</t>
  </si>
  <si>
    <t>T00382</t>
  </si>
  <si>
    <t>T00383</t>
  </si>
  <si>
    <t>T00384</t>
  </si>
  <si>
    <t>T00385</t>
  </si>
  <si>
    <t>T00386</t>
  </si>
  <si>
    <t>T00387</t>
  </si>
  <si>
    <t>T00388</t>
  </si>
  <si>
    <t>T00389</t>
  </si>
  <si>
    <t>T00390</t>
  </si>
  <si>
    <t>T00391</t>
  </si>
  <si>
    <t>T00392</t>
  </si>
  <si>
    <t>T00393</t>
  </si>
  <si>
    <t>T00394</t>
  </si>
  <si>
    <t>T00395</t>
  </si>
  <si>
    <t>T00396</t>
  </si>
  <si>
    <t>T00397</t>
  </si>
  <si>
    <t>T00398</t>
  </si>
  <si>
    <t>T00399</t>
  </si>
  <si>
    <t>T00400</t>
  </si>
  <si>
    <t>T00401</t>
  </si>
  <si>
    <t>T00402</t>
  </si>
  <si>
    <t>T00403</t>
  </si>
  <si>
    <t>T00404</t>
  </si>
  <si>
    <t>T00405</t>
  </si>
  <si>
    <t>T00406</t>
  </si>
  <si>
    <t>T00407</t>
  </si>
  <si>
    <t>T00408</t>
  </si>
  <si>
    <t>T00409</t>
  </si>
  <si>
    <t>T00410</t>
  </si>
  <si>
    <t>T00411</t>
  </si>
  <si>
    <t>T00412</t>
  </si>
  <si>
    <t>T00413</t>
  </si>
  <si>
    <t>T00414</t>
  </si>
  <si>
    <t>T00415</t>
  </si>
  <si>
    <t>T00416</t>
  </si>
  <si>
    <t>T00417</t>
  </si>
  <si>
    <t>T00418</t>
  </si>
  <si>
    <t>T00419</t>
  </si>
  <si>
    <t>T00420</t>
  </si>
  <si>
    <t>T00421</t>
  </si>
  <si>
    <t>T00422</t>
  </si>
  <si>
    <t>T00423</t>
  </si>
  <si>
    <t>T00424</t>
  </si>
  <si>
    <t>T00425</t>
  </si>
  <si>
    <t>T00426</t>
  </si>
  <si>
    <t>T00427</t>
  </si>
  <si>
    <t>T00428</t>
  </si>
  <si>
    <t>T00429</t>
  </si>
  <si>
    <t>T00430</t>
  </si>
  <si>
    <t>T00431</t>
  </si>
  <si>
    <t>T00432</t>
  </si>
  <si>
    <t>T00433</t>
  </si>
  <si>
    <t>T00434</t>
  </si>
  <si>
    <t>T00435</t>
  </si>
  <si>
    <t>T00436</t>
  </si>
  <si>
    <t>T00437</t>
  </si>
  <si>
    <t>T00438</t>
  </si>
  <si>
    <t>T00439</t>
  </si>
  <si>
    <t>T00440</t>
  </si>
  <si>
    <t>T00441</t>
  </si>
  <si>
    <t>T00442</t>
  </si>
  <si>
    <t>T00443</t>
  </si>
  <si>
    <t>T00444</t>
  </si>
  <si>
    <t>T00445</t>
  </si>
  <si>
    <t>T00446</t>
  </si>
  <si>
    <t>T00447</t>
  </si>
  <si>
    <t>T00448</t>
  </si>
  <si>
    <t>T00449</t>
  </si>
  <si>
    <t>T00450</t>
  </si>
  <si>
    <t>T00451</t>
  </si>
  <si>
    <t>T00452</t>
  </si>
  <si>
    <t>T00453</t>
  </si>
  <si>
    <t>T00454</t>
  </si>
  <si>
    <t>T00455</t>
  </si>
  <si>
    <t>T00456</t>
  </si>
  <si>
    <t>T00457</t>
  </si>
  <si>
    <t>T00458</t>
  </si>
  <si>
    <t>T00459</t>
  </si>
  <si>
    <t>T00460</t>
  </si>
  <si>
    <t>T00461</t>
  </si>
  <si>
    <t>T00462</t>
  </si>
  <si>
    <t>T00463</t>
  </si>
  <si>
    <t>T00464</t>
  </si>
  <si>
    <t>T00465</t>
  </si>
  <si>
    <t>T00466</t>
  </si>
  <si>
    <t>T00467</t>
  </si>
  <si>
    <t>T00468</t>
  </si>
  <si>
    <t>T00469</t>
  </si>
  <si>
    <t>T00470</t>
  </si>
  <si>
    <t>T00471</t>
  </si>
  <si>
    <t>T00472</t>
  </si>
  <si>
    <t>T00473</t>
  </si>
  <si>
    <t>T00474</t>
  </si>
  <si>
    <t>T00475</t>
  </si>
  <si>
    <t>T00476</t>
  </si>
  <si>
    <t>T00477</t>
  </si>
  <si>
    <t>T00478</t>
  </si>
  <si>
    <t>T00479</t>
  </si>
  <si>
    <t>T00480</t>
  </si>
  <si>
    <t>T00481</t>
  </si>
  <si>
    <t>T00482</t>
  </si>
  <si>
    <t>T00483</t>
  </si>
  <si>
    <t>T00484</t>
  </si>
  <si>
    <t>T00485</t>
  </si>
  <si>
    <t>T00486</t>
  </si>
  <si>
    <t>T00487</t>
  </si>
  <si>
    <t>T00488</t>
  </si>
  <si>
    <t>T00489</t>
  </si>
  <si>
    <t>T00490</t>
  </si>
  <si>
    <t>T00491</t>
  </si>
  <si>
    <t>T00492</t>
  </si>
  <si>
    <t>T00493</t>
  </si>
  <si>
    <t>T00494</t>
  </si>
  <si>
    <t>T00495</t>
  </si>
  <si>
    <t>T00496</t>
  </si>
  <si>
    <t>T00497</t>
  </si>
  <si>
    <t>T00498</t>
  </si>
  <si>
    <t>T00499</t>
  </si>
  <si>
    <t>T00500</t>
  </si>
  <si>
    <t>T00501</t>
  </si>
  <si>
    <t>T00502</t>
  </si>
  <si>
    <t>T00503</t>
  </si>
  <si>
    <t>T00504</t>
  </si>
  <si>
    <t>T00505</t>
  </si>
  <si>
    <t>T00506</t>
  </si>
  <si>
    <t>T00507</t>
  </si>
  <si>
    <t>T00508</t>
  </si>
  <si>
    <t>T00509</t>
  </si>
  <si>
    <t>T00510</t>
  </si>
  <si>
    <t>T00511</t>
  </si>
  <si>
    <t>T00512</t>
  </si>
  <si>
    <t>T00513</t>
  </si>
  <si>
    <t>T00514</t>
  </si>
  <si>
    <t>T00515</t>
  </si>
  <si>
    <t>T00516</t>
  </si>
  <si>
    <t>T00517</t>
  </si>
  <si>
    <t>T00518</t>
  </si>
  <si>
    <t>T00519</t>
  </si>
  <si>
    <t>T00520</t>
  </si>
  <si>
    <t>T00521</t>
  </si>
  <si>
    <t>T00522</t>
  </si>
  <si>
    <t>T00523</t>
  </si>
  <si>
    <t>T00524</t>
  </si>
  <si>
    <t>T00525</t>
  </si>
  <si>
    <t>T00526</t>
  </si>
  <si>
    <t>T00527</t>
  </si>
  <si>
    <t>T00528</t>
  </si>
  <si>
    <t>T00529</t>
  </si>
  <si>
    <t>T00530</t>
  </si>
  <si>
    <t>T00531</t>
  </si>
  <si>
    <t>T00532</t>
  </si>
  <si>
    <t>T00533</t>
  </si>
  <si>
    <t>T00534</t>
  </si>
  <si>
    <t>T00535</t>
  </si>
  <si>
    <t>T00536</t>
  </si>
  <si>
    <t>T00537</t>
  </si>
  <si>
    <t>T00538</t>
  </si>
  <si>
    <t>T00539</t>
  </si>
  <si>
    <t>T00540</t>
  </si>
  <si>
    <t>T00541</t>
  </si>
  <si>
    <t>T00542</t>
  </si>
  <si>
    <t>T00543</t>
  </si>
  <si>
    <t>T00544</t>
  </si>
  <si>
    <t>T00545</t>
  </si>
  <si>
    <t>T00546</t>
  </si>
  <si>
    <t>T00547</t>
  </si>
  <si>
    <t>T00548</t>
  </si>
  <si>
    <t>T00549</t>
  </si>
  <si>
    <t>T00550</t>
  </si>
  <si>
    <t>T00551</t>
  </si>
  <si>
    <t>T00552</t>
  </si>
  <si>
    <t>T00553</t>
  </si>
  <si>
    <t>T00554</t>
  </si>
  <si>
    <t>T00555</t>
  </si>
  <si>
    <t>T00556</t>
  </si>
  <si>
    <t>T00557</t>
  </si>
  <si>
    <t>T00558</t>
  </si>
  <si>
    <t>T00559</t>
  </si>
  <si>
    <t>T00560</t>
  </si>
  <si>
    <t>T00561</t>
  </si>
  <si>
    <t>T00562</t>
  </si>
  <si>
    <t>T00563</t>
  </si>
  <si>
    <t>T00564</t>
  </si>
  <si>
    <t>T00565</t>
  </si>
  <si>
    <t>T00566</t>
  </si>
  <si>
    <t>T00567</t>
  </si>
  <si>
    <t>T00568</t>
  </si>
  <si>
    <t>T00569</t>
  </si>
  <si>
    <t>T00570</t>
  </si>
  <si>
    <t>T00571</t>
  </si>
  <si>
    <t>T00572</t>
  </si>
  <si>
    <t>T00573</t>
  </si>
  <si>
    <t>T00574</t>
  </si>
  <si>
    <t>T00575</t>
  </si>
  <si>
    <t>T00576</t>
  </si>
  <si>
    <t>T00577</t>
  </si>
  <si>
    <t>T00578</t>
  </si>
  <si>
    <t>T00579</t>
  </si>
  <si>
    <t>T00580</t>
  </si>
  <si>
    <t>T00581</t>
  </si>
  <si>
    <t>T00582</t>
  </si>
  <si>
    <t>T00583</t>
  </si>
  <si>
    <t>T00584</t>
  </si>
  <si>
    <t>T00585</t>
  </si>
  <si>
    <t>T00586</t>
  </si>
  <si>
    <t>T00587</t>
  </si>
  <si>
    <t>T00588</t>
  </si>
  <si>
    <t>T00589</t>
  </si>
  <si>
    <t>T00590</t>
  </si>
  <si>
    <t>T00591</t>
  </si>
  <si>
    <t>T00592</t>
  </si>
  <si>
    <t>T00593</t>
  </si>
  <si>
    <t>T00594</t>
  </si>
  <si>
    <t>T00595</t>
  </si>
  <si>
    <t>T00596</t>
  </si>
  <si>
    <t>T00597</t>
  </si>
  <si>
    <t>T00598</t>
  </si>
  <si>
    <t>T00599</t>
  </si>
  <si>
    <t>T00600</t>
  </si>
  <si>
    <t>T00601</t>
  </si>
  <si>
    <t>T00602</t>
  </si>
  <si>
    <t>T00603</t>
  </si>
  <si>
    <t>T00604</t>
  </si>
  <si>
    <t>T00605</t>
  </si>
  <si>
    <t>T00606</t>
  </si>
  <si>
    <t>T00607</t>
  </si>
  <si>
    <t>T00608</t>
  </si>
  <si>
    <t>T00609</t>
  </si>
  <si>
    <t>T00610</t>
  </si>
  <si>
    <t>T00611</t>
  </si>
  <si>
    <t>T00612</t>
  </si>
  <si>
    <t>T00613</t>
  </si>
  <si>
    <t>T00614</t>
  </si>
  <si>
    <t>T00615</t>
  </si>
  <si>
    <t>T00616</t>
  </si>
  <si>
    <t>T00617</t>
  </si>
  <si>
    <t>T00618</t>
  </si>
  <si>
    <t>T00619</t>
  </si>
  <si>
    <t>T00620</t>
  </si>
  <si>
    <t>T00621</t>
  </si>
  <si>
    <t>T00622</t>
  </si>
  <si>
    <t>T00623</t>
  </si>
  <si>
    <t>T00624</t>
  </si>
  <si>
    <t>T00625</t>
  </si>
  <si>
    <t>T00626</t>
  </si>
  <si>
    <t>T00627</t>
  </si>
  <si>
    <t>T00628</t>
  </si>
  <si>
    <t>T00629</t>
  </si>
  <si>
    <t>T00630</t>
  </si>
  <si>
    <t>T00631</t>
  </si>
  <si>
    <t>T00632</t>
  </si>
  <si>
    <t>T00633</t>
  </si>
  <si>
    <t>T00634</t>
  </si>
  <si>
    <t>T00635</t>
  </si>
  <si>
    <t>T00636</t>
  </si>
  <si>
    <t>T00637</t>
  </si>
  <si>
    <t>T00638</t>
  </si>
  <si>
    <t>T00639</t>
  </si>
  <si>
    <t>T00640</t>
  </si>
  <si>
    <t>T00641</t>
  </si>
  <si>
    <t>T00642</t>
  </si>
  <si>
    <t>T00643</t>
  </si>
  <si>
    <t>T00644</t>
  </si>
  <si>
    <t>T00645</t>
  </si>
  <si>
    <t>T00646</t>
  </si>
  <si>
    <t>T00647</t>
  </si>
  <si>
    <t>T00648</t>
  </si>
  <si>
    <t>T00649</t>
  </si>
  <si>
    <t>T00650</t>
  </si>
  <si>
    <t>T00651</t>
  </si>
  <si>
    <t>T00652</t>
  </si>
  <si>
    <t>T00653</t>
  </si>
  <si>
    <t>T00654</t>
  </si>
  <si>
    <t>T00655</t>
  </si>
  <si>
    <t>T00656</t>
  </si>
  <si>
    <t>T00657</t>
  </si>
  <si>
    <t>T00658</t>
  </si>
  <si>
    <t>T00659</t>
  </si>
  <si>
    <t>T00660</t>
  </si>
  <si>
    <t>T00661</t>
  </si>
  <si>
    <t>T00662</t>
  </si>
  <si>
    <t>T00663</t>
  </si>
  <si>
    <t>T00664</t>
  </si>
  <si>
    <t>T00665</t>
  </si>
  <si>
    <t>T00666</t>
  </si>
  <si>
    <t>T00667</t>
  </si>
  <si>
    <t>T00668</t>
  </si>
  <si>
    <t>T00669</t>
  </si>
  <si>
    <t>T00670</t>
  </si>
  <si>
    <t>T00671</t>
  </si>
  <si>
    <t>T00672</t>
  </si>
  <si>
    <t>T00673</t>
  </si>
  <si>
    <t>T00674</t>
  </si>
  <si>
    <t>T00675</t>
  </si>
  <si>
    <t>T00676</t>
  </si>
  <si>
    <t>T00677</t>
  </si>
  <si>
    <t>T00678</t>
  </si>
  <si>
    <t>T00679</t>
  </si>
  <si>
    <t>T00680</t>
  </si>
  <si>
    <t>T00681</t>
  </si>
  <si>
    <t>T00682</t>
  </si>
  <si>
    <t>T00683</t>
  </si>
  <si>
    <t>T00684</t>
  </si>
  <si>
    <t>T00685</t>
  </si>
  <si>
    <t>T00686</t>
  </si>
  <si>
    <t>T00687</t>
  </si>
  <si>
    <t>T00688</t>
  </si>
  <si>
    <t>T00689</t>
  </si>
  <si>
    <t>T00690</t>
  </si>
  <si>
    <t>T00691</t>
  </si>
  <si>
    <t>T00692</t>
  </si>
  <si>
    <t>T00693</t>
  </si>
  <si>
    <t>T00694</t>
  </si>
  <si>
    <t>T00695</t>
  </si>
  <si>
    <t>T00696</t>
  </si>
  <si>
    <t>T00697</t>
  </si>
  <si>
    <t>T00698</t>
  </si>
  <si>
    <t>T00699</t>
  </si>
  <si>
    <t>T00700</t>
  </si>
  <si>
    <t>T00701</t>
  </si>
  <si>
    <t>T00702</t>
  </si>
  <si>
    <t>T00703</t>
  </si>
  <si>
    <t>T00704</t>
  </si>
  <si>
    <t>T00705</t>
  </si>
  <si>
    <t>T00706</t>
  </si>
  <si>
    <t>T00707</t>
  </si>
  <si>
    <t>T00708</t>
  </si>
  <si>
    <t>T00709</t>
  </si>
  <si>
    <t>T00710</t>
  </si>
  <si>
    <t>T00711</t>
  </si>
  <si>
    <t>T00712</t>
  </si>
  <si>
    <t>T00713</t>
  </si>
  <si>
    <t>T00714</t>
  </si>
  <si>
    <t>T00715</t>
  </si>
  <si>
    <t>T00716</t>
  </si>
  <si>
    <t>T00717</t>
  </si>
  <si>
    <t>T00718</t>
  </si>
  <si>
    <t>T00719</t>
  </si>
  <si>
    <t>T00720</t>
  </si>
  <si>
    <t>T00721</t>
  </si>
  <si>
    <t>T00722</t>
  </si>
  <si>
    <t>T00723</t>
  </si>
  <si>
    <t>T00724</t>
  </si>
  <si>
    <t>T00725</t>
  </si>
  <si>
    <t>T00726</t>
  </si>
  <si>
    <t>T00727</t>
  </si>
  <si>
    <t>T00728</t>
  </si>
  <si>
    <t>T00729</t>
  </si>
  <si>
    <t>T00730</t>
  </si>
  <si>
    <t>T00731</t>
  </si>
  <si>
    <t>T00732</t>
  </si>
  <si>
    <t>T00733</t>
  </si>
  <si>
    <t>T00734</t>
  </si>
  <si>
    <t>T00735</t>
  </si>
  <si>
    <t>T00736</t>
  </si>
  <si>
    <t>T00737</t>
  </si>
  <si>
    <t>T00738</t>
  </si>
  <si>
    <t>T00739</t>
  </si>
  <si>
    <t>T00740</t>
  </si>
  <si>
    <t>T00741</t>
  </si>
  <si>
    <t>T00742</t>
  </si>
  <si>
    <t>T00743</t>
  </si>
  <si>
    <t>T00744</t>
  </si>
  <si>
    <t>T00745</t>
  </si>
  <si>
    <t>T00746</t>
  </si>
  <si>
    <t>T00747</t>
  </si>
  <si>
    <t>T00748</t>
  </si>
  <si>
    <t>T00749</t>
  </si>
  <si>
    <t>T00750</t>
  </si>
  <si>
    <t>T00751</t>
  </si>
  <si>
    <t>T00752</t>
  </si>
  <si>
    <t>T00753</t>
  </si>
  <si>
    <t>T00754</t>
  </si>
  <si>
    <t>T00755</t>
  </si>
  <si>
    <t>T00756</t>
  </si>
  <si>
    <t>T00757</t>
  </si>
  <si>
    <t>T00758</t>
  </si>
  <si>
    <t>T00759</t>
  </si>
  <si>
    <t>T00760</t>
  </si>
  <si>
    <t>T00761</t>
  </si>
  <si>
    <t>T00762</t>
  </si>
  <si>
    <t>T00763</t>
  </si>
  <si>
    <t>T00764</t>
  </si>
  <si>
    <t>T00765</t>
  </si>
  <si>
    <t>T00766</t>
  </si>
  <si>
    <t>T00767</t>
  </si>
  <si>
    <t>T00768</t>
  </si>
  <si>
    <t>T00769</t>
  </si>
  <si>
    <t>T00770</t>
  </si>
  <si>
    <t>T00771</t>
  </si>
  <si>
    <t>T00772</t>
  </si>
  <si>
    <t>T00773</t>
  </si>
  <si>
    <t>T00774</t>
  </si>
  <si>
    <t>T00775</t>
  </si>
  <si>
    <t>T00776</t>
  </si>
  <si>
    <t>T00777</t>
  </si>
  <si>
    <t>T00778</t>
  </si>
  <si>
    <t>T00779</t>
  </si>
  <si>
    <t>T00780</t>
  </si>
  <si>
    <t>T00781</t>
  </si>
  <si>
    <t>T00782</t>
  </si>
  <si>
    <t>T00783</t>
  </si>
  <si>
    <t>T00784</t>
  </si>
  <si>
    <t>T00785</t>
  </si>
  <si>
    <t>T00786</t>
  </si>
  <si>
    <t>T00787</t>
  </si>
  <si>
    <t>T00788</t>
  </si>
  <si>
    <t>T00789</t>
  </si>
  <si>
    <t>T00790</t>
  </si>
  <si>
    <t>T00791</t>
  </si>
  <si>
    <t>T00792</t>
  </si>
  <si>
    <t>T00793</t>
  </si>
  <si>
    <t>T00794</t>
  </si>
  <si>
    <t>T00795</t>
  </si>
  <si>
    <t>T00796</t>
  </si>
  <si>
    <t>T00797</t>
  </si>
  <si>
    <t>T00798</t>
  </si>
  <si>
    <t>T00799</t>
  </si>
  <si>
    <t>T00800</t>
  </si>
  <si>
    <t>T00801</t>
  </si>
  <si>
    <t>T00802</t>
  </si>
  <si>
    <t>T00803</t>
  </si>
  <si>
    <t>T00804</t>
  </si>
  <si>
    <t>T00805</t>
  </si>
  <si>
    <t>T00806</t>
  </si>
  <si>
    <t>T00807</t>
  </si>
  <si>
    <t>T00808</t>
  </si>
  <si>
    <t>T00809</t>
  </si>
  <si>
    <t>T00810</t>
  </si>
  <si>
    <t>T00811</t>
  </si>
  <si>
    <t>T00812</t>
  </si>
  <si>
    <t>T00813</t>
  </si>
  <si>
    <t>T00814</t>
  </si>
  <si>
    <t>T00815</t>
  </si>
  <si>
    <t>T00816</t>
  </si>
  <si>
    <t>T00817</t>
  </si>
  <si>
    <t>T00818</t>
  </si>
  <si>
    <t>T00819</t>
  </si>
  <si>
    <t>T00820</t>
  </si>
  <si>
    <t>T00821</t>
  </si>
  <si>
    <t>T00822</t>
  </si>
  <si>
    <t>T00823</t>
  </si>
  <si>
    <t>T00824</t>
  </si>
  <si>
    <t>T00825</t>
  </si>
  <si>
    <t>T00826</t>
  </si>
  <si>
    <t>T00827</t>
  </si>
  <si>
    <t>T00828</t>
  </si>
  <si>
    <t>T00829</t>
  </si>
  <si>
    <t>T00830</t>
  </si>
  <si>
    <t>T00831</t>
  </si>
  <si>
    <t>T00832</t>
  </si>
  <si>
    <t>T00833</t>
  </si>
  <si>
    <t>T00834</t>
  </si>
  <si>
    <t>T00835</t>
  </si>
  <si>
    <t>T00836</t>
  </si>
  <si>
    <t>T00837</t>
  </si>
  <si>
    <t>T00838</t>
  </si>
  <si>
    <t>T00839</t>
  </si>
  <si>
    <t>T00840</t>
  </si>
  <si>
    <t>T00841</t>
  </si>
  <si>
    <t>T00842</t>
  </si>
  <si>
    <t>T00843</t>
  </si>
  <si>
    <t>T00844</t>
  </si>
  <si>
    <t>T00845</t>
  </si>
  <si>
    <t>T00846</t>
  </si>
  <si>
    <t>T00847</t>
  </si>
  <si>
    <t>T00848</t>
  </si>
  <si>
    <t>T00849</t>
  </si>
  <si>
    <t>T00850</t>
  </si>
  <si>
    <t>T00851</t>
  </si>
  <si>
    <t>T00852</t>
  </si>
  <si>
    <t>T00853</t>
  </si>
  <si>
    <t>T00854</t>
  </si>
  <si>
    <t>T00855</t>
  </si>
  <si>
    <t>T00856</t>
  </si>
  <si>
    <t>T00857</t>
  </si>
  <si>
    <t>T00858</t>
  </si>
  <si>
    <t>T00859</t>
  </si>
  <si>
    <t>T00860</t>
  </si>
  <si>
    <t>T00861</t>
  </si>
  <si>
    <t>T00862</t>
  </si>
  <si>
    <t>T00863</t>
  </si>
  <si>
    <t>T00864</t>
  </si>
  <si>
    <t>T00865</t>
  </si>
  <si>
    <t>T00866</t>
  </si>
  <si>
    <t>T00867</t>
  </si>
  <si>
    <t>T00868</t>
  </si>
  <si>
    <t>T00869</t>
  </si>
  <si>
    <t>T00870</t>
  </si>
  <si>
    <t>T00871</t>
  </si>
  <si>
    <t>T00872</t>
  </si>
  <si>
    <t>T00873</t>
  </si>
  <si>
    <t>T00874</t>
  </si>
  <si>
    <t>T00875</t>
  </si>
  <si>
    <t>T00876</t>
  </si>
  <si>
    <t>T00877</t>
  </si>
  <si>
    <t>T00878</t>
  </si>
  <si>
    <t>T00879</t>
  </si>
  <si>
    <t>T00880</t>
  </si>
  <si>
    <t>T00881</t>
  </si>
  <si>
    <t>T00882</t>
  </si>
  <si>
    <t>T00883</t>
  </si>
  <si>
    <t>T00884</t>
  </si>
  <si>
    <t>T00885</t>
  </si>
  <si>
    <t>T00886</t>
  </si>
  <si>
    <t>T00887</t>
  </si>
  <si>
    <t>T00888</t>
  </si>
  <si>
    <t>T00889</t>
  </si>
  <si>
    <t>T00890</t>
  </si>
  <si>
    <t>T00891</t>
  </si>
  <si>
    <t>T00892</t>
  </si>
  <si>
    <t>T00893</t>
  </si>
  <si>
    <t>T00894</t>
  </si>
  <si>
    <t>T00895</t>
  </si>
  <si>
    <t>T00896</t>
  </si>
  <si>
    <t>T00897</t>
  </si>
  <si>
    <t>T00898</t>
  </si>
  <si>
    <t>T00899</t>
  </si>
  <si>
    <t>T00900</t>
  </si>
  <si>
    <t>T00901</t>
  </si>
  <si>
    <t>T00902</t>
  </si>
  <si>
    <t>T00903</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</si>
  <si>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</si>
  <si>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</si>
  <si>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</si>
  <si>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</si>
  <si>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</si>
  <si>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</si>
  <si>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</si>
  <si>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</si>
  <si>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</si>
  <si>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</si>
  <si>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</si>
  <si>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</si>
  <si>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</si>
  <si>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</si>
  <si>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</si>
  <si>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</si>
  <si>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</si>
  <si>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</si>
  <si>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</si>
  <si>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</si>
  <si>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</si>
  <si>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</si>
  <si>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</si>
  <si>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T00927</t>
  </si>
  <si>
    <t>T00928</t>
  </si>
  <si>
    <t>T00929</t>
  </si>
  <si>
    <t>T00930</t>
  </si>
  <si>
    <t>T00931</t>
  </si>
  <si>
    <t>T00932</t>
  </si>
  <si>
    <t>T00933</t>
  </si>
  <si>
    <t>T00934</t>
  </si>
  <si>
    <t>T00935</t>
  </si>
  <si>
    <t>T00936</t>
  </si>
  <si>
    <t>T00937</t>
  </si>
  <si>
    <t>T00938</t>
  </si>
  <si>
    <t>T00939</t>
  </si>
  <si>
    <t>T00940</t>
  </si>
  <si>
    <t>T00941</t>
  </si>
  <si>
    <t>T00942</t>
  </si>
  <si>
    <t>T00943</t>
  </si>
  <si>
    <t>T00944</t>
  </si>
  <si>
    <t>T00945</t>
  </si>
  <si>
    <t>T00946</t>
  </si>
  <si>
    <t>T00947</t>
  </si>
  <si>
    <t>T00948</t>
  </si>
  <si>
    <t>T00949</t>
  </si>
  <si>
    <t>T00950</t>
  </si>
  <si>
    <t>T00951</t>
  </si>
  <si>
    <t>T00952</t>
  </si>
  <si>
    <t>T00953</t>
  </si>
  <si>
    <t>T00954</t>
  </si>
  <si>
    <t>T00955</t>
  </si>
  <si>
    <t>T00956</t>
  </si>
  <si>
    <t>T00957</t>
  </si>
  <si>
    <t>T00958</t>
  </si>
  <si>
    <t>T00959</t>
  </si>
  <si>
    <t>T00960</t>
  </si>
  <si>
    <t>T00961</t>
  </si>
  <si>
    <t>T00962</t>
  </si>
  <si>
    <t>T00963</t>
  </si>
  <si>
    <t>T00964</t>
  </si>
  <si>
    <t>T00965</t>
  </si>
  <si>
    <t>T00966</t>
  </si>
  <si>
    <t>T00967</t>
  </si>
  <si>
    <t>T00968</t>
  </si>
  <si>
    <t>T00969</t>
  </si>
  <si>
    <t>T00970</t>
  </si>
  <si>
    <t>T00971</t>
  </si>
  <si>
    <t>T00972</t>
  </si>
  <si>
    <t>T00973</t>
  </si>
  <si>
    <t>T00974</t>
  </si>
  <si>
    <t>T00975</t>
  </si>
  <si>
    <t>T00976</t>
  </si>
  <si>
    <t>T00977</t>
  </si>
  <si>
    <t>T00978</t>
  </si>
  <si>
    <t>T00979</t>
  </si>
  <si>
    <t>T00980</t>
  </si>
  <si>
    <t>T00981</t>
  </si>
  <si>
    <t>T00982</t>
  </si>
  <si>
    <t>T00983</t>
  </si>
  <si>
    <t>T00984</t>
  </si>
  <si>
    <t>T00985</t>
  </si>
  <si>
    <t>T00986</t>
  </si>
  <si>
    <t>T00987</t>
  </si>
  <si>
    <t>T00988</t>
  </si>
  <si>
    <t>T00989</t>
  </si>
  <si>
    <t>T00990</t>
  </si>
  <si>
    <t>T00991</t>
  </si>
  <si>
    <t>T00992</t>
  </si>
  <si>
    <t>T00993</t>
  </si>
  <si>
    <t>T00994</t>
  </si>
  <si>
    <t>T00995</t>
  </si>
  <si>
    <t>T00996</t>
  </si>
  <si>
    <t>T00997</t>
  </si>
  <si>
    <t>T00998</t>
  </si>
  <si>
    <t>T00999</t>
  </si>
  <si>
    <t>T01000</t>
  </si>
  <si>
    <t>T01001</t>
  </si>
  <si>
    <t>T01002</t>
  </si>
  <si>
    <t>T01003</t>
  </si>
  <si>
    <t>T01004</t>
  </si>
  <si>
    <t>T01005</t>
  </si>
  <si>
    <t>T01006</t>
  </si>
  <si>
    <t>T01007</t>
  </si>
  <si>
    <t>T01008</t>
  </si>
  <si>
    <t>T01009</t>
  </si>
  <si>
    <t>T01010</t>
  </si>
  <si>
    <t>T01011</t>
  </si>
  <si>
    <t>T01012</t>
  </si>
  <si>
    <t>T01013</t>
  </si>
  <si>
    <t>T01014</t>
  </si>
  <si>
    <t>T01015</t>
  </si>
  <si>
    <t>T01016</t>
  </si>
  <si>
    <t>T01017</t>
  </si>
  <si>
    <t>T01018</t>
  </si>
  <si>
    <t>T01019</t>
  </si>
  <si>
    <t>T01020</t>
  </si>
  <si>
    <t>T01021</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</si>
  <si>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</si>
  <si>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</si>
  <si>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</si>
  <si>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</si>
  <si>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</si>
  <si>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</si>
  <si>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</si>
  <si>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</si>
  <si>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</si>
  <si>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</si>
  <si>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</si>
  <si>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</si>
  <si>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</si>
  <si>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</si>
  <si>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</si>
  <si>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</si>
  <si>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</si>
  <si>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</si>
  <si>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</si>
  <si>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</si>
  <si>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</si>
  <si>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</si>
  <si>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</si>
  <si>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</si>
  <si>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T01046</t>
  </si>
  <si>
    <t>T01047</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</si>
  <si>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</si>
  <si>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</si>
  <si>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</si>
  <si>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</si>
  <si>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</si>
  <si>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</si>
  <si>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</si>
  <si>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</si>
  <si>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</si>
  <si>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</si>
  <si>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</si>
  <si>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</si>
  <si>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</si>
  <si>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</si>
  <si>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</si>
  <si>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</si>
  <si>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</si>
  <si>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</si>
  <si>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</si>
  <si>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</si>
  <si>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</si>
  <si>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</si>
  <si>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</si>
  <si>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</si>
  <si>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</si>
  <si>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</si>
  <si>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</si>
  <si>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</si>
  <si>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T01076</t>
  </si>
  <si>
    <t>T01077</t>
  </si>
  <si>
    <t>T01078</t>
  </si>
  <si>
    <t>T01079</t>
  </si>
  <si>
    <t>T01080</t>
  </si>
  <si>
    <t>T01081</t>
  </si>
  <si>
    <t>T01082</t>
  </si>
  <si>
    <t>T01083</t>
  </si>
  <si>
    <t>T01084</t>
  </si>
  <si>
    <t>T01085</t>
  </si>
  <si>
    <t>T01086</t>
  </si>
  <si>
    <t>T01087</t>
  </si>
  <si>
    <t>T01088</t>
  </si>
  <si>
    <t>T01089</t>
  </si>
  <si>
    <t>T01090</t>
  </si>
  <si>
    <t>T01091</t>
  </si>
  <si>
    <t>T01092</t>
  </si>
  <si>
    <t>T01093</t>
  </si>
  <si>
    <t>T01094</t>
  </si>
  <si>
    <t>T01095</t>
  </si>
  <si>
    <t>T01096</t>
  </si>
  <si>
    <t>T01097</t>
  </si>
  <si>
    <t>T01098</t>
  </si>
  <si>
    <t>T01099</t>
  </si>
  <si>
    <t>T01100</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</si>
  <si>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</si>
  <si>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</si>
  <si>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</si>
  <si>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</si>
  <si>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</si>
  <si>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</si>
  <si>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</si>
  <si>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</si>
  <si>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</si>
  <si>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</si>
  <si>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</si>
  <si>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</si>
  <si>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</si>
  <si>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</si>
  <si>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</si>
  <si>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</si>
  <si>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</si>
  <si>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</si>
  <si>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</si>
  <si>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</si>
  <si>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</si>
  <si>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</si>
  <si>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</si>
  <si>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</si>
  <si>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</si>
  <si>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T01126</t>
  </si>
  <si>
    <t>T01127</t>
  </si>
  <si>
    <t>T01128</t>
  </si>
  <si>
    <t>T01129</t>
  </si>
  <si>
    <t>T01130</t>
  </si>
  <si>
    <t>T01131</t>
  </si>
  <si>
    <t>T01132</t>
  </si>
  <si>
    <t>T01133</t>
  </si>
  <si>
    <t>T01134</t>
  </si>
  <si>
    <t>T01135</t>
  </si>
  <si>
    <t>T01136</t>
  </si>
  <si>
    <t>T01137</t>
  </si>
  <si>
    <t>T01138</t>
  </si>
  <si>
    <t>T01139</t>
  </si>
  <si>
    <t>T01140</t>
  </si>
  <si>
    <t>T01141</t>
  </si>
  <si>
    <t>T01142</t>
  </si>
  <si>
    <t>T01143</t>
  </si>
  <si>
    <t>T01144</t>
  </si>
  <si>
    <t>T01145</t>
  </si>
  <si>
    <t>T01146</t>
  </si>
  <si>
    <t>T01147</t>
  </si>
  <si>
    <t>T01148</t>
  </si>
  <si>
    <t>T01149</t>
  </si>
  <si>
    <t>T01150</t>
  </si>
  <si>
    <t>T01151</t>
  </si>
  <si>
    <t>T01152</t>
  </si>
  <si>
    <t>T01153</t>
  </si>
  <si>
    <t>T01154</t>
  </si>
  <si>
    <t>T01155</t>
  </si>
  <si>
    <t>T01156</t>
  </si>
  <si>
    <t>T01157</t>
  </si>
  <si>
    <t>T01158</t>
  </si>
  <si>
    <t>T01159</t>
  </si>
  <si>
    <t>T01160</t>
  </si>
  <si>
    <t>T01161</t>
  </si>
  <si>
    <t>T01162</t>
  </si>
  <si>
    <t>T01163</t>
  </si>
  <si>
    <t>T01164</t>
  </si>
  <si>
    <t>T01165</t>
  </si>
  <si>
    <t>T01166</t>
  </si>
  <si>
    <t>T01167</t>
  </si>
  <si>
    <t>T01168</t>
  </si>
  <si>
    <t>T01169</t>
  </si>
  <si>
    <t>T01170</t>
  </si>
  <si>
    <t>T01171</t>
  </si>
  <si>
    <t>T01172</t>
  </si>
  <si>
    <t>T01173</t>
  </si>
  <si>
    <t>T01174</t>
  </si>
  <si>
    <t>T01175</t>
  </si>
  <si>
    <t>T01176</t>
  </si>
  <si>
    <t>T01177</t>
  </si>
  <si>
    <t>T01178</t>
  </si>
  <si>
    <t>T01179</t>
  </si>
  <si>
    <t>T01180</t>
  </si>
  <si>
    <t>T01181</t>
  </si>
  <si>
    <t>T01182</t>
  </si>
  <si>
    <t>T01183</t>
  </si>
  <si>
    <t>T01184</t>
  </si>
  <si>
    <t>T01185</t>
  </si>
  <si>
    <t>T01186</t>
  </si>
  <si>
    <t>T01187</t>
  </si>
  <si>
    <t>T01188</t>
  </si>
  <si>
    <t>T01189</t>
  </si>
  <si>
    <t>T01190</t>
  </si>
  <si>
    <t>T01191</t>
  </si>
  <si>
    <t>T01192</t>
  </si>
  <si>
    <t>T01193</t>
  </si>
  <si>
    <t>T01194</t>
  </si>
  <si>
    <t>T01195</t>
  </si>
  <si>
    <t>T01196</t>
  </si>
  <si>
    <t>T01197</t>
  </si>
  <si>
    <t>T01198</t>
  </si>
  <si>
    <t>T01199</t>
  </si>
  <si>
    <t>T01200</t>
  </si>
  <si>
    <t>T01201</t>
  </si>
  <si>
    <t>T01202</t>
  </si>
  <si>
    <t>T01203</t>
  </si>
  <si>
    <t>T01204</t>
  </si>
  <si>
    <t>T01205</t>
  </si>
  <si>
    <t>T01206</t>
  </si>
  <si>
    <t>T01207</t>
  </si>
  <si>
    <t>T01208</t>
  </si>
  <si>
    <t>T01209</t>
  </si>
  <si>
    <t>T01210</t>
  </si>
  <si>
    <t>T01211</t>
  </si>
  <si>
    <t>T01212</t>
  </si>
  <si>
    <t>T01213</t>
  </si>
  <si>
    <t>T01214</t>
  </si>
  <si>
    <t>T01215</t>
  </si>
  <si>
    <t>T01216</t>
  </si>
  <si>
    <t>T01217</t>
  </si>
  <si>
    <t>T01218</t>
  </si>
  <si>
    <t>T01219</t>
  </si>
  <si>
    <t>T01220</t>
  </si>
  <si>
    <t>T01221</t>
  </si>
  <si>
    <t>T01222</t>
  </si>
  <si>
    <t>T01223</t>
  </si>
  <si>
    <t>T01224</t>
  </si>
  <si>
    <t>T01225</t>
  </si>
  <si>
    <t>T01226</t>
  </si>
  <si>
    <t>T01227</t>
  </si>
  <si>
    <t>T01228</t>
  </si>
  <si>
    <t>T01229</t>
  </si>
  <si>
    <t>T01230</t>
  </si>
  <si>
    <t>T01231</t>
  </si>
  <si>
    <t>T01232</t>
  </si>
  <si>
    <t>T01233</t>
  </si>
  <si>
    <t>T01234</t>
  </si>
  <si>
    <t>T01235</t>
  </si>
  <si>
    <t>T01236</t>
  </si>
  <si>
    <t>T01237</t>
  </si>
  <si>
    <t>T01238</t>
  </si>
  <si>
    <t>T01239</t>
  </si>
  <si>
    <t>T01240</t>
  </si>
  <si>
    <t>T01241</t>
  </si>
  <si>
    <t>T01242</t>
  </si>
  <si>
    <t>T01243</t>
  </si>
  <si>
    <t>T01244</t>
  </si>
  <si>
    <t>T01245</t>
  </si>
  <si>
    <t>T01246</t>
  </si>
  <si>
    <t>T01247</t>
  </si>
  <si>
    <t>T01248</t>
  </si>
  <si>
    <t>T01249</t>
  </si>
  <si>
    <t>T01250</t>
  </si>
  <si>
    <t>T01251</t>
  </si>
  <si>
    <t>T01252</t>
  </si>
  <si>
    <t>T01253</t>
  </si>
  <si>
    <t>T01254</t>
  </si>
  <si>
    <t>T01255</t>
  </si>
  <si>
    <t>T01256</t>
  </si>
  <si>
    <t>T01257</t>
  </si>
  <si>
    <t>T01258</t>
  </si>
  <si>
    <t>T01259</t>
  </si>
  <si>
    <t>T01260</t>
  </si>
  <si>
    <t>T01261</t>
  </si>
  <si>
    <t>T01262</t>
  </si>
  <si>
    <t>T01263</t>
  </si>
  <si>
    <t>T01264</t>
  </si>
  <si>
    <t>T01265</t>
  </si>
  <si>
    <t>T01266</t>
  </si>
  <si>
    <t>T01267</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</si>
  <si>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</si>
  <si>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</si>
  <si>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</si>
  <si>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</si>
  <si>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</si>
  <si>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</si>
  <si>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</si>
  <si>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</si>
  <si>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</si>
  <si>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</si>
  <si>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</si>
  <si>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</si>
  <si>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</si>
  <si>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</si>
  <si>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</si>
  <si>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</si>
  <si>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</si>
  <si>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</si>
  <si>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</si>
  <si>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T01287</t>
  </si>
  <si>
    <t>T01288</t>
  </si>
  <si>
    <t>T01289</t>
  </si>
  <si>
    <t>T01290</t>
  </si>
  <si>
    <t>T01291</t>
  </si>
  <si>
    <t>T01292</t>
  </si>
  <si>
    <t>T01293</t>
  </si>
  <si>
    <t>T01294</t>
  </si>
  <si>
    <t>T01295</t>
  </si>
  <si>
    <t>T01296</t>
  </si>
  <si>
    <t>T01297</t>
  </si>
  <si>
    <t>T01298</t>
  </si>
  <si>
    <t>T01299</t>
  </si>
  <si>
    <t>T01300</t>
  </si>
  <si>
    <t>T01301</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</si>
  <si>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</si>
  <si>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</si>
  <si>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</si>
  <si>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</si>
  <si>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</si>
  <si>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</si>
  <si>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</si>
  <si>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</si>
  <si>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</si>
  <si>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</si>
  <si>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</si>
  <si>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</si>
  <si>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</si>
  <si>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</si>
  <si>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</si>
  <si>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</si>
  <si>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</si>
  <si>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</si>
  <si>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</si>
  <si>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</si>
  <si>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</si>
  <si>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</si>
  <si>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</si>
  <si>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</si>
  <si>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</si>
  <si>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</si>
  <si>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</si>
  <si>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T01329</t>
  </si>
  <si>
    <t>T01330</t>
  </si>
  <si>
    <t>T01331</t>
  </si>
  <si>
    <t>T01332</t>
  </si>
  <si>
    <t>T01333</t>
  </si>
  <si>
    <t>T01334</t>
  </si>
  <si>
    <t>T01335</t>
  </si>
  <si>
    <t>T01336</t>
  </si>
  <si>
    <t>T01337</t>
  </si>
  <si>
    <t>T01338</t>
  </si>
  <si>
    <t>T01339</t>
  </si>
  <si>
    <t>T01340</t>
  </si>
  <si>
    <t>T01341</t>
  </si>
  <si>
    <t>T01342</t>
  </si>
  <si>
    <t>T01343</t>
  </si>
  <si>
    <t>T01344</t>
  </si>
  <si>
    <t>T01345</t>
  </si>
  <si>
    <t>T01346</t>
  </si>
  <si>
    <t>T01347</t>
  </si>
  <si>
    <t>T01348</t>
  </si>
  <si>
    <t>T01349</t>
  </si>
  <si>
    <t>T01350</t>
  </si>
  <si>
    <t>T01351</t>
  </si>
  <si>
    <t>T01352</t>
  </si>
  <si>
    <t>T01353</t>
  </si>
  <si>
    <t>T01354</t>
  </si>
  <si>
    <t>T01355</t>
  </si>
  <si>
    <t>T01356</t>
  </si>
  <si>
    <t>T01357</t>
  </si>
  <si>
    <t>T01358</t>
  </si>
  <si>
    <t>T01359</t>
  </si>
  <si>
    <t>T01360</t>
  </si>
  <si>
    <t>T01361</t>
  </si>
  <si>
    <t>T01362</t>
  </si>
  <si>
    <t>T01363</t>
  </si>
  <si>
    <t>T01364</t>
  </si>
  <si>
    <t>T01365</t>
  </si>
  <si>
    <t>T01366</t>
  </si>
  <si>
    <t>T01367</t>
  </si>
  <si>
    <t>T01368</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</si>
  <si>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</si>
  <si>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</si>
  <si>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</si>
  <si>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</si>
  <si>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</si>
  <si>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</si>
  <si>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</si>
  <si>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</si>
  <si>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</si>
  <si>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</si>
  <si>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</si>
  <si>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</si>
  <si>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</si>
  <si>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</si>
  <si>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</si>
  <si>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</si>
  <si>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</si>
  <si>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</si>
  <si>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</si>
  <si>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T01388</t>
  </si>
  <si>
    <t>T01389</t>
  </si>
  <si>
    <t>T01390</t>
  </si>
  <si>
    <t>T01391</t>
  </si>
  <si>
    <t>T01392</t>
  </si>
  <si>
    <t>T01393</t>
  </si>
  <si>
    <t>T01394</t>
  </si>
  <si>
    <t>T01395</t>
  </si>
  <si>
    <t>T01396</t>
  </si>
  <si>
    <t>T01397</t>
  </si>
  <si>
    <t>T01398</t>
  </si>
  <si>
    <t>T01399</t>
  </si>
  <si>
    <t>T01400</t>
  </si>
  <si>
    <t>T01401</t>
  </si>
  <si>
    <t>T01402</t>
  </si>
  <si>
    <t>T01403</t>
  </si>
  <si>
    <t>T01404</t>
  </si>
  <si>
    <t>T01405</t>
  </si>
  <si>
    <t>T01406</t>
  </si>
  <si>
    <t>T01407</t>
  </si>
  <si>
    <t>T01408</t>
  </si>
  <si>
    <t>T01409</t>
  </si>
  <si>
    <t>T01410</t>
  </si>
  <si>
    <t>T01411</t>
  </si>
  <si>
    <t>T01412</t>
  </si>
  <si>
    <t>T01413</t>
  </si>
  <si>
    <t>T01414</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</si>
  <si>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</si>
  <si>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</si>
  <si>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</si>
  <si>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</si>
  <si>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</si>
  <si>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</si>
  <si>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</si>
  <si>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</si>
  <si>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</si>
  <si>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</si>
  <si>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</si>
  <si>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</si>
  <si>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</si>
  <si>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</si>
  <si>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</si>
  <si>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</si>
  <si>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</si>
  <si>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</si>
  <si>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</si>
  <si>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</si>
  <si>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</si>
  <si>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T01436</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</si>
  <si>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</si>
  <si>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</si>
  <si>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</si>
  <si>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</si>
  <si>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</si>
  <si>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</si>
  <si>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</si>
  <si>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</si>
  <si>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</si>
  <si>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</si>
  <si>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</si>
  <si>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</si>
  <si>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</si>
  <si>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</si>
  <si>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</si>
  <si>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</si>
  <si>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</si>
  <si>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</si>
  <si>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</si>
  <si>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</si>
  <si>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</si>
  <si>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</si>
  <si>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</si>
  <si>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</si>
  <si>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T01461</t>
  </si>
  <si>
    <t>T01462</t>
  </si>
  <si>
    <t>T01463</t>
  </si>
  <si>
    <t>T01464</t>
  </si>
  <si>
    <t>T01465</t>
  </si>
  <si>
    <t>T01466</t>
  </si>
  <si>
    <t>T01467</t>
  </si>
  <si>
    <t>T01468</t>
  </si>
  <si>
    <t>T01469</t>
  </si>
  <si>
    <t>T01470</t>
  </si>
  <si>
    <t>T01471</t>
  </si>
  <si>
    <t>T01472</t>
  </si>
  <si>
    <t>T01473</t>
  </si>
  <si>
    <t>T01474</t>
  </si>
  <si>
    <t>T01475</t>
  </si>
  <si>
    <t>T01476</t>
  </si>
  <si>
    <t>T01477</t>
  </si>
  <si>
    <t>T01478</t>
  </si>
  <si>
    <t>T01479</t>
  </si>
  <si>
    <t>T01480</t>
  </si>
  <si>
    <t>T01481</t>
  </si>
  <si>
    <t>T01482</t>
  </si>
  <si>
    <t>T01483</t>
  </si>
  <si>
    <t>T01484</t>
  </si>
  <si>
    <t>T01485</t>
  </si>
  <si>
    <t>T01486</t>
  </si>
  <si>
    <t>T01487</t>
  </si>
  <si>
    <t>T01488</t>
  </si>
  <si>
    <t>T01489</t>
  </si>
  <si>
    <t>T01490</t>
  </si>
  <si>
    <t>T01491</t>
  </si>
  <si>
    <t>T01492</t>
  </si>
  <si>
    <t>T01493</t>
  </si>
  <si>
    <t>T01494</t>
  </si>
  <si>
    <t>T01495</t>
  </si>
  <si>
    <t>T01496</t>
  </si>
  <si>
    <t>T01497</t>
  </si>
  <si>
    <t>T01498</t>
  </si>
  <si>
    <t>T01499</t>
  </si>
  <si>
    <t>T01500</t>
  </si>
  <si>
    <t>T01501</t>
  </si>
  <si>
    <t>T01502</t>
  </si>
  <si>
    <t>T01503</t>
  </si>
  <si>
    <t>T01504</t>
  </si>
  <si>
    <t>T01505</t>
  </si>
  <si>
    <t>T01506</t>
  </si>
  <si>
    <t>T01507</t>
  </si>
  <si>
    <t>T01508</t>
  </si>
  <si>
    <t>T01509</t>
  </si>
  <si>
    <t>T01510</t>
  </si>
  <si>
    <t>T01511</t>
  </si>
  <si>
    <t>T01512</t>
  </si>
  <si>
    <t>T01513</t>
  </si>
  <si>
    <t>T01514</t>
  </si>
  <si>
    <t>T01515</t>
  </si>
  <si>
    <t>T01516</t>
  </si>
  <si>
    <t>T01517</t>
  </si>
  <si>
    <t>T01518</t>
  </si>
  <si>
    <t>T01519</t>
  </si>
  <si>
    <t>T01520</t>
  </si>
  <si>
    <t>T01521</t>
  </si>
  <si>
    <t>T01522</t>
  </si>
  <si>
    <t>T01523</t>
  </si>
  <si>
    <t>T01524</t>
  </si>
  <si>
    <t>T01525</t>
  </si>
  <si>
    <t>T01526</t>
  </si>
  <si>
    <t>T01527</t>
  </si>
  <si>
    <t>T01528</t>
  </si>
  <si>
    <t>T01529</t>
  </si>
  <si>
    <t>T01530</t>
  </si>
  <si>
    <t>T01531</t>
  </si>
  <si>
    <t>T01532</t>
  </si>
  <si>
    <t>T01533</t>
  </si>
  <si>
    <t>T01534</t>
  </si>
  <si>
    <t>T01535</t>
  </si>
  <si>
    <t>T01536</t>
  </si>
  <si>
    <t>T01537</t>
  </si>
  <si>
    <t>T01538</t>
  </si>
  <si>
    <t>T01539</t>
  </si>
  <si>
    <t>T01540</t>
  </si>
  <si>
    <t>T01541</t>
  </si>
  <si>
    <t>T01542</t>
  </si>
  <si>
    <t>T01543</t>
  </si>
  <si>
    <t>T01544</t>
  </si>
  <si>
    <t>T01545</t>
  </si>
  <si>
    <t>T01546</t>
  </si>
  <si>
    <t>T01547</t>
  </si>
  <si>
    <t>T01548</t>
  </si>
  <si>
    <t>T01549</t>
  </si>
  <si>
    <t>T01550</t>
  </si>
  <si>
    <t>T01551</t>
  </si>
  <si>
    <t>T01552</t>
  </si>
  <si>
    <t>T01553</t>
  </si>
  <si>
    <t>T01554</t>
  </si>
  <si>
    <t>T01555</t>
  </si>
  <si>
    <t>T01556</t>
  </si>
  <si>
    <t>T01557</t>
  </si>
  <si>
    <t>T01558</t>
  </si>
  <si>
    <t>T01559</t>
  </si>
  <si>
    <t>T01560</t>
  </si>
  <si>
    <t>T01561</t>
  </si>
  <si>
    <t>T01562</t>
  </si>
  <si>
    <t>T01563</t>
  </si>
  <si>
    <t>T01564</t>
  </si>
  <si>
    <t>T01565</t>
  </si>
  <si>
    <t>T01566</t>
  </si>
  <si>
    <t>T01567</t>
  </si>
  <si>
    <t>T01568</t>
  </si>
  <si>
    <t>T01569</t>
  </si>
  <si>
    <t>T01570</t>
  </si>
  <si>
    <t>T01571</t>
  </si>
  <si>
    <t>T01572</t>
  </si>
  <si>
    <t>T01573</t>
  </si>
  <si>
    <t>T01574</t>
  </si>
  <si>
    <t>T01575</t>
  </si>
  <si>
    <t>T01576</t>
  </si>
  <si>
    <t>T01577</t>
  </si>
  <si>
    <t>T01578</t>
  </si>
  <si>
    <t>T01579</t>
  </si>
  <si>
    <t>T01580</t>
  </si>
  <si>
    <t>T01581</t>
  </si>
  <si>
    <t>T01582</t>
  </si>
  <si>
    <t>T01583</t>
  </si>
  <si>
    <t>T01584</t>
  </si>
  <si>
    <t>T01585</t>
  </si>
  <si>
    <t>T01586</t>
  </si>
  <si>
    <t>T01587</t>
  </si>
  <si>
    <t>T01588</t>
  </si>
  <si>
    <t>T01589</t>
  </si>
  <si>
    <t>T01590</t>
  </si>
  <si>
    <t>T01591</t>
  </si>
  <si>
    <t>T01592</t>
  </si>
  <si>
    <t>T01593</t>
  </si>
  <si>
    <t>T01594</t>
  </si>
  <si>
    <t>T01595</t>
  </si>
  <si>
    <t>T01596</t>
  </si>
  <si>
    <t>T01597</t>
  </si>
  <si>
    <t>T01598</t>
  </si>
  <si>
    <t>T01599</t>
  </si>
  <si>
    <t>T01600</t>
  </si>
  <si>
    <t>T01601</t>
  </si>
  <si>
    <t>T01602</t>
  </si>
  <si>
    <t>T01603</t>
  </si>
  <si>
    <t>T01604</t>
  </si>
  <si>
    <t>T01605</t>
  </si>
  <si>
    <t>T01606</t>
  </si>
  <si>
    <t>T01607</t>
  </si>
  <si>
    <t>T01608</t>
  </si>
  <si>
    <t>T01609</t>
  </si>
  <si>
    <t>T01610</t>
  </si>
  <si>
    <t>T01611</t>
  </si>
  <si>
    <t>T01612</t>
  </si>
  <si>
    <t>T01613</t>
  </si>
  <si>
    <t>T01614</t>
  </si>
  <si>
    <t>T01615</t>
  </si>
  <si>
    <t>T01616</t>
  </si>
  <si>
    <t>T01617</t>
  </si>
  <si>
    <t>T01618</t>
  </si>
  <si>
    <t>T01619</t>
  </si>
  <si>
    <t>T01620</t>
  </si>
  <si>
    <t>T01621</t>
  </si>
  <si>
    <t>T01622</t>
  </si>
  <si>
    <t>T01623</t>
  </si>
  <si>
    <t>T01624</t>
  </si>
  <si>
    <t>T01625</t>
  </si>
  <si>
    <t>T01626</t>
  </si>
  <si>
    <t>T01627</t>
  </si>
  <si>
    <t>T01628</t>
  </si>
  <si>
    <t>T01629</t>
  </si>
  <si>
    <t>T01630</t>
  </si>
  <si>
    <t>T01631</t>
  </si>
  <si>
    <t>T01632</t>
  </si>
  <si>
    <t>T01633</t>
  </si>
  <si>
    <t>T01634</t>
  </si>
  <si>
    <t>T01635</t>
  </si>
  <si>
    <t>T01636</t>
  </si>
  <si>
    <t>T01637</t>
  </si>
  <si>
    <t>T01638</t>
  </si>
  <si>
    <t>T01639</t>
  </si>
  <si>
    <t>T01640</t>
  </si>
  <si>
    <t>T01641</t>
  </si>
  <si>
    <t>T01642</t>
  </si>
  <si>
    <t>T01643</t>
  </si>
  <si>
    <t>T01644</t>
  </si>
  <si>
    <t>T01645</t>
  </si>
  <si>
    <t>T01646</t>
  </si>
  <si>
    <t>T01647</t>
  </si>
  <si>
    <t>T01648</t>
  </si>
  <si>
    <t>T01649</t>
  </si>
  <si>
    <t>T01650</t>
  </si>
  <si>
    <t>T01651</t>
  </si>
  <si>
    <t>T01652</t>
  </si>
  <si>
    <t>T01653</t>
  </si>
  <si>
    <t>T01654</t>
  </si>
  <si>
    <t>T01655</t>
  </si>
  <si>
    <t>T01656</t>
  </si>
  <si>
    <t>T01657</t>
  </si>
  <si>
    <t>T01658</t>
  </si>
  <si>
    <t>T01659</t>
  </si>
  <si>
    <t>T01660</t>
  </si>
  <si>
    <t>T01661</t>
  </si>
  <si>
    <t>T01662</t>
  </si>
  <si>
    <t>T01663</t>
  </si>
  <si>
    <t>T01664</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</si>
  <si>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</si>
  <si>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</si>
  <si>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</si>
  <si>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</si>
  <si>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</si>
  <si>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</si>
  <si>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</si>
  <si>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</si>
  <si>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</si>
  <si>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</si>
  <si>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</si>
  <si>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</si>
  <si>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</si>
  <si>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</si>
  <si>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</si>
  <si>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</si>
  <si>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</si>
  <si>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</si>
  <si>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</si>
  <si>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T01684</t>
  </si>
  <si>
    <t>T01685</t>
  </si>
  <si>
    <t>T01686</t>
  </si>
  <si>
    <t>T01687</t>
  </si>
  <si>
    <t>T01688</t>
  </si>
  <si>
    <t>T01689</t>
  </si>
  <si>
    <t>T01690</t>
  </si>
  <si>
    <t>T01691</t>
  </si>
  <si>
    <t>T01692</t>
  </si>
  <si>
    <t>T01693</t>
  </si>
  <si>
    <t>T01694</t>
  </si>
  <si>
    <t>T01695</t>
  </si>
  <si>
    <t>T01696</t>
  </si>
  <si>
    <t>T01697</t>
  </si>
  <si>
    <t>T01698</t>
  </si>
  <si>
    <t>T01699</t>
  </si>
  <si>
    <t>T01700</t>
  </si>
  <si>
    <t>T01701</t>
  </si>
  <si>
    <t>T01702</t>
  </si>
  <si>
    <t>T01703</t>
  </si>
  <si>
    <t>T01704</t>
  </si>
  <si>
    <t>T01705</t>
  </si>
  <si>
    <t>T01706</t>
  </si>
  <si>
    <t>T01707</t>
  </si>
  <si>
    <t>T01708</t>
  </si>
  <si>
    <t>T01709</t>
  </si>
  <si>
    <t>T01710</t>
  </si>
  <si>
    <t>T01711</t>
  </si>
  <si>
    <t>T01712</t>
  </si>
  <si>
    <t>T01713</t>
  </si>
  <si>
    <t>T01714</t>
  </si>
  <si>
    <t>T01715</t>
  </si>
  <si>
    <t>T01716</t>
  </si>
  <si>
    <t>T01717</t>
  </si>
  <si>
    <t>T01718</t>
  </si>
  <si>
    <t>T01719</t>
  </si>
  <si>
    <t>T01720</t>
  </si>
  <si>
    <t>T01721</t>
  </si>
  <si>
    <t>T01722</t>
  </si>
  <si>
    <t>T01723</t>
  </si>
  <si>
    <t>T01724</t>
  </si>
  <si>
    <t>T01725</t>
  </si>
  <si>
    <t>T01726</t>
  </si>
  <si>
    <t>T01727</t>
  </si>
  <si>
    <t>T01728</t>
  </si>
  <si>
    <t>T01729</t>
  </si>
  <si>
    <t>T01730</t>
  </si>
  <si>
    <t>T01731</t>
  </si>
  <si>
    <t>T01732</t>
  </si>
  <si>
    <t>T01733</t>
  </si>
  <si>
    <t>T01734</t>
  </si>
  <si>
    <t>T01735</t>
  </si>
  <si>
    <t>T01736</t>
  </si>
  <si>
    <t>T01737</t>
  </si>
  <si>
    <t>T01738</t>
  </si>
  <si>
    <t>T01739</t>
  </si>
  <si>
    <t>T01740</t>
  </si>
  <si>
    <t>T01741</t>
  </si>
  <si>
    <t>T01742</t>
  </si>
  <si>
    <t>T01743</t>
  </si>
  <si>
    <t>T01744</t>
  </si>
  <si>
    <t>T01745</t>
  </si>
  <si>
    <t>T01746</t>
  </si>
  <si>
    <t>T01747</t>
  </si>
  <si>
    <t>T01748</t>
  </si>
  <si>
    <t>T01749</t>
  </si>
  <si>
    <t>T01750</t>
  </si>
  <si>
    <t>T01751</t>
  </si>
  <si>
    <t>T01752</t>
  </si>
  <si>
    <t>T01753</t>
  </si>
  <si>
    <t>T01754</t>
  </si>
  <si>
    <t>T01755</t>
  </si>
  <si>
    <t>T01756</t>
  </si>
  <si>
    <t>T01757</t>
  </si>
  <si>
    <t>T01758</t>
  </si>
  <si>
    <t>T01759</t>
  </si>
  <si>
    <t>T01760</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</si>
  <si>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</si>
  <si>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</si>
  <si>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</si>
  <si>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</si>
  <si>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</si>
  <si>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</si>
  <si>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</si>
  <si>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</si>
  <si>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</si>
  <si>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</si>
  <si>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</si>
  <si>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</si>
  <si>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</si>
  <si>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</si>
  <si>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</si>
  <si>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</si>
  <si>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</si>
  <si>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</si>
  <si>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</si>
  <si>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</si>
  <si>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</si>
  <si>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</si>
  <si>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</si>
  <si>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</si>
  <si>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</si>
  <si>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T01786</t>
  </si>
  <si>
    <t>T01787</t>
  </si>
  <si>
    <t>T01788</t>
  </si>
  <si>
    <t>T01789</t>
  </si>
  <si>
    <t>T01790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</si>
  <si>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</si>
  <si>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</si>
  <si>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</si>
  <si>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</si>
  <si>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</si>
  <si>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</si>
  <si>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</si>
  <si>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</si>
  <si>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</si>
  <si>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</si>
  <si>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</si>
  <si>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</si>
  <si>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</si>
  <si>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</si>
  <si>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</si>
  <si>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</si>
  <si>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</si>
  <si>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</si>
  <si>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</si>
  <si>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T01810</t>
  </si>
  <si>
    <t>T01811</t>
  </si>
  <si>
    <t>T01812</t>
  </si>
  <si>
    <t>T01813</t>
  </si>
  <si>
    <t>T01814</t>
  </si>
  <si>
    <t>T01815</t>
  </si>
  <si>
    <t>T01816</t>
  </si>
  <si>
    <t>T01817</t>
  </si>
  <si>
    <t>T01818</t>
  </si>
  <si>
    <t>T01819</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</si>
  <si>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</si>
  <si>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</si>
  <si>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</si>
  <si>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</si>
  <si>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</si>
  <si>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</si>
  <si>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</si>
  <si>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</si>
  <si>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</si>
  <si>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</si>
  <si>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</si>
  <si>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</si>
  <si>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</si>
  <si>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</si>
  <si>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</si>
  <si>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</si>
  <si>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</si>
  <si>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</si>
  <si>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</si>
  <si>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</si>
  <si>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</si>
  <si>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</si>
  <si>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</si>
  <si>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</si>
  <si>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</si>
  <si>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</si>
  <si>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</si>
  <si>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</si>
  <si>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</si>
  <si>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</si>
  <si>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</si>
  <si>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</si>
  <si>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</si>
  <si>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</si>
  <si>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</si>
  <si>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</si>
  <si>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</si>
  <si>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</si>
  <si>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</si>
  <si>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</si>
  <si>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</si>
  <si>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</si>
  <si>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</si>
  <si>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T01863</t>
  </si>
  <si>
    <t>T01864</t>
  </si>
  <si>
    <t>T01865</t>
  </si>
  <si>
    <t>T01866</t>
  </si>
  <si>
    <t>T01867</t>
  </si>
  <si>
    <t>T01868</t>
  </si>
  <si>
    <t>T01869</t>
  </si>
  <si>
    <t>T01870</t>
  </si>
  <si>
    <t>T01871</t>
  </si>
  <si>
    <t>T01872</t>
  </si>
  <si>
    <t>T01873</t>
  </si>
  <si>
    <t>T01874</t>
  </si>
  <si>
    <t>T01875</t>
  </si>
  <si>
    <t>T01876</t>
  </si>
  <si>
    <t>T01877</t>
  </si>
  <si>
    <t>T01878</t>
  </si>
  <si>
    <t>T01879</t>
  </si>
  <si>
    <t>T01880</t>
  </si>
  <si>
    <t>T01881</t>
  </si>
  <si>
    <t>T01882</t>
  </si>
  <si>
    <t>T01883</t>
  </si>
  <si>
    <t>T01884</t>
  </si>
  <si>
    <t>T01885</t>
  </si>
  <si>
    <t>T01886</t>
  </si>
  <si>
    <t>T01887</t>
  </si>
  <si>
    <t>T01888</t>
  </si>
  <si>
    <t>T01889</t>
  </si>
  <si>
    <t>T01890</t>
  </si>
  <si>
    <t>T01891</t>
  </si>
  <si>
    <t>T01892</t>
  </si>
  <si>
    <t>T01893</t>
  </si>
  <si>
    <t>T01894</t>
  </si>
  <si>
    <t>T01895</t>
  </si>
  <si>
    <t>T01896</t>
  </si>
  <si>
    <t>T01897</t>
  </si>
  <si>
    <t>T01898</t>
  </si>
  <si>
    <t>T01899</t>
  </si>
  <si>
    <t>T01900</t>
  </si>
  <si>
    <t>T01901</t>
  </si>
  <si>
    <t>T01902</t>
  </si>
  <si>
    <t>T01903</t>
  </si>
  <si>
    <t>T01904</t>
  </si>
  <si>
    <t>T01905</t>
  </si>
  <si>
    <t>T01906</t>
  </si>
  <si>
    <t>T01907</t>
  </si>
  <si>
    <t>T01908</t>
  </si>
  <si>
    <t>T01909</t>
  </si>
  <si>
    <t>T01910</t>
  </si>
  <si>
    <t>T01911</t>
  </si>
  <si>
    <t>T01912</t>
  </si>
  <si>
    <t>T01913</t>
  </si>
  <si>
    <t>T01914</t>
  </si>
  <si>
    <t>T01915</t>
  </si>
  <si>
    <t>T01916</t>
  </si>
  <si>
    <t>T01917</t>
  </si>
  <si>
    <t>T01918</t>
  </si>
  <si>
    <t>T01919</t>
  </si>
  <si>
    <t>T01920</t>
  </si>
  <si>
    <t>T01921</t>
  </si>
  <si>
    <t>T01922</t>
  </si>
  <si>
    <t>T01923</t>
  </si>
  <si>
    <t>T01924</t>
  </si>
  <si>
    <t>T01925</t>
  </si>
  <si>
    <t>T01926</t>
  </si>
  <si>
    <t>T01927</t>
  </si>
  <si>
    <t>T01928</t>
  </si>
  <si>
    <t>T01929</t>
  </si>
  <si>
    <t>T01930</t>
  </si>
  <si>
    <t>T01931</t>
  </si>
  <si>
    <t>T01932</t>
  </si>
  <si>
    <t>T01933</t>
  </si>
  <si>
    <t>T01934</t>
  </si>
  <si>
    <t>T01935</t>
  </si>
  <si>
    <t>T01936</t>
  </si>
  <si>
    <t>T01937</t>
  </si>
  <si>
    <t>T01938</t>
  </si>
  <si>
    <t>T01939</t>
  </si>
  <si>
    <t>T01940</t>
  </si>
  <si>
    <t>T01941</t>
  </si>
  <si>
    <t>T01942</t>
  </si>
  <si>
    <t>T01943</t>
  </si>
  <si>
    <t>T01944</t>
  </si>
  <si>
    <t>T01945</t>
  </si>
  <si>
    <t>T01946</t>
  </si>
  <si>
    <t>T01947</t>
  </si>
  <si>
    <t>T01948</t>
  </si>
  <si>
    <t>T01949</t>
  </si>
  <si>
    <t>T01950</t>
  </si>
  <si>
    <t>T01951</t>
  </si>
  <si>
    <t>T01952</t>
  </si>
  <si>
    <t>T01953</t>
  </si>
  <si>
    <t>T01954</t>
  </si>
  <si>
    <t>T01955</t>
  </si>
  <si>
    <t>T01956</t>
  </si>
  <si>
    <t>T01957</t>
  </si>
  <si>
    <t>T01958</t>
  </si>
  <si>
    <t>T01959</t>
  </si>
  <si>
    <t>T01960</t>
  </si>
  <si>
    <t>T01961</t>
  </si>
  <si>
    <t>T01962</t>
  </si>
  <si>
    <t>T01963</t>
  </si>
  <si>
    <t>T01964</t>
  </si>
  <si>
    <t>T01965</t>
  </si>
  <si>
    <t>T01966</t>
  </si>
  <si>
    <t>T01967</t>
  </si>
  <si>
    <t>T01968</t>
  </si>
  <si>
    <t>T01969</t>
  </si>
  <si>
    <t>T01970</t>
  </si>
  <si>
    <t>T01971</t>
  </si>
  <si>
    <t>T01972</t>
  </si>
  <si>
    <t>T01973</t>
  </si>
  <si>
    <t>T01974</t>
  </si>
  <si>
    <t>T01975</t>
  </si>
  <si>
    <t>T01976</t>
  </si>
  <si>
    <t>T01977</t>
  </si>
  <si>
    <t>T01978</t>
  </si>
  <si>
    <t>T01979</t>
  </si>
  <si>
    <t>T01980</t>
  </si>
  <si>
    <t>T01981</t>
  </si>
  <si>
    <t>T01982</t>
  </si>
  <si>
    <t>T01983</t>
  </si>
  <si>
    <t>T01984</t>
  </si>
  <si>
    <t>T01985</t>
  </si>
  <si>
    <t>T01986</t>
  </si>
  <si>
    <t>T01987</t>
  </si>
  <si>
    <t>T01988</t>
  </si>
  <si>
    <t>T01989</t>
  </si>
  <si>
    <t>T01990</t>
  </si>
  <si>
    <t>T01991</t>
  </si>
  <si>
    <t>T01992</t>
  </si>
  <si>
    <t>T01993</t>
  </si>
  <si>
    <t>T01994</t>
  </si>
  <si>
    <t>T01995</t>
  </si>
  <si>
    <t>T01996</t>
  </si>
  <si>
    <t>T01997</t>
  </si>
  <si>
    <t>T01998</t>
  </si>
  <si>
    <t>T01999</t>
  </si>
  <si>
    <t>T02000</t>
  </si>
  <si>
    <t>T02001</t>
  </si>
  <si>
    <t>T02002</t>
  </si>
  <si>
    <t>T02003</t>
  </si>
  <si>
    <t>T02004</t>
  </si>
  <si>
    <t>T02005</t>
  </si>
  <si>
    <t>T02006</t>
  </si>
  <si>
    <t>T02007</t>
  </si>
  <si>
    <t>T02008</t>
  </si>
  <si>
    <t>T02009</t>
  </si>
  <si>
    <t>T02010</t>
  </si>
  <si>
    <t>T02011</t>
  </si>
  <si>
    <t>T02012</t>
  </si>
  <si>
    <t>T02013</t>
  </si>
  <si>
    <t>T02014</t>
  </si>
  <si>
    <t>T02015</t>
  </si>
  <si>
    <t>T02016</t>
  </si>
  <si>
    <t>T02017</t>
  </si>
  <si>
    <t>T02018</t>
  </si>
  <si>
    <t>T02019</t>
  </si>
  <si>
    <t>T02020</t>
  </si>
  <si>
    <t>T02021</t>
  </si>
  <si>
    <t>T02022</t>
  </si>
  <si>
    <t>T02023</t>
  </si>
  <si>
    <t>T02024</t>
  </si>
  <si>
    <t>T02025</t>
  </si>
  <si>
    <t>T02026</t>
  </si>
  <si>
    <t>T02027</t>
  </si>
  <si>
    <t>T02028</t>
  </si>
  <si>
    <t>T02029</t>
  </si>
  <si>
    <t>T02030</t>
  </si>
  <si>
    <t>T02031</t>
  </si>
  <si>
    <t>T02032</t>
  </si>
  <si>
    <t>T02033</t>
  </si>
  <si>
    <t>T02034</t>
  </si>
  <si>
    <t>T02035</t>
  </si>
  <si>
    <t>T02036</t>
  </si>
  <si>
    <t>T02037</t>
  </si>
  <si>
    <t>T02038</t>
  </si>
  <si>
    <t>T02039</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</si>
  <si>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</si>
  <si>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</si>
  <si>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</si>
  <si>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</si>
  <si>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</si>
  <si>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</si>
  <si>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</si>
  <si>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</si>
  <si>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</si>
  <si>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</si>
  <si>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</si>
  <si>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</si>
  <si>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</si>
  <si>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</si>
  <si>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</si>
  <si>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</si>
  <si>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</si>
  <si>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</si>
  <si>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</si>
  <si>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</si>
  <si>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</si>
  <si>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T02061</t>
  </si>
  <si>
    <t>T02062</t>
  </si>
  <si>
    <t>T02063</t>
  </si>
  <si>
    <t>T02064</t>
  </si>
  <si>
    <t>T02065</t>
  </si>
  <si>
    <t>T02066</t>
  </si>
  <si>
    <t>T02067</t>
  </si>
  <si>
    <t>T02068</t>
  </si>
  <si>
    <t>T02069</t>
  </si>
  <si>
    <t>T02070</t>
  </si>
  <si>
    <t>T02071</t>
  </si>
  <si>
    <t>T02072</t>
  </si>
  <si>
    <t>T02073</t>
  </si>
  <si>
    <t>T02074</t>
  </si>
  <si>
    <t>T02075</t>
  </si>
  <si>
    <t>T02076</t>
  </si>
  <si>
    <t>T02077</t>
  </si>
  <si>
    <t>T02078</t>
  </si>
  <si>
    <t>T02079</t>
  </si>
  <si>
    <t>T02080</t>
  </si>
  <si>
    <t>T02081</t>
  </si>
  <si>
    <t>T02082</t>
  </si>
  <si>
    <t>T02083</t>
  </si>
  <si>
    <t>T02084</t>
  </si>
  <si>
    <t>T02085</t>
  </si>
  <si>
    <t>T02086</t>
  </si>
  <si>
    <t>T02087</t>
  </si>
  <si>
    <t>T02088</t>
  </si>
  <si>
    <t>T02089</t>
  </si>
  <si>
    <t>T02090</t>
  </si>
  <si>
    <t>T02091</t>
  </si>
  <si>
    <t>T02092</t>
  </si>
  <si>
    <t>T02093</t>
  </si>
  <si>
    <t>T02094</t>
  </si>
  <si>
    <t>T02095</t>
  </si>
  <si>
    <t>T02096</t>
  </si>
  <si>
    <t>T02097</t>
  </si>
  <si>
    <t>T02098</t>
  </si>
  <si>
    <t>T02099</t>
  </si>
  <si>
    <t>T02100</t>
  </si>
  <si>
    <t>T02101</t>
  </si>
  <si>
    <t>T02102</t>
  </si>
  <si>
    <t>T02103</t>
  </si>
  <si>
    <t>T02104</t>
  </si>
  <si>
    <t>T02105</t>
  </si>
  <si>
    <t>T02106</t>
  </si>
  <si>
    <t>T02107</t>
  </si>
  <si>
    <t>T02108</t>
  </si>
  <si>
    <t>T02109</t>
  </si>
  <si>
    <t>T02110</t>
  </si>
  <si>
    <t>T02111</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</si>
  <si>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</si>
  <si>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</si>
  <si>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</si>
  <si>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</si>
  <si>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</si>
  <si>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</si>
  <si>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</si>
  <si>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</si>
  <si>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</si>
  <si>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</si>
  <si>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</si>
  <si>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</si>
  <si>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</si>
  <si>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</si>
  <si>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</si>
  <si>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</si>
  <si>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</si>
  <si>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</si>
  <si>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</si>
  <si>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</si>
  <si>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T02132</t>
  </si>
  <si>
    <t>T02133</t>
  </si>
  <si>
    <t>T02134</t>
  </si>
  <si>
    <t>T02135</t>
  </si>
  <si>
    <t>T02136</t>
  </si>
  <si>
    <t>T02137</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</si>
  <si>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</si>
  <si>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</si>
  <si>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</si>
  <si>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</si>
  <si>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</si>
  <si>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</si>
  <si>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</si>
  <si>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</si>
  <si>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</si>
  <si>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</si>
  <si>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</si>
  <si>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</si>
  <si>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</si>
  <si>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</si>
  <si>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</si>
  <si>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</si>
  <si>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</si>
  <si>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</si>
  <si>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</si>
  <si>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</si>
  <si>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</si>
  <si>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</si>
  <si>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</si>
  <si>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</si>
  <si>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</si>
  <si>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</si>
  <si>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</si>
  <si>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</si>
  <si>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</si>
  <si>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</si>
  <si>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</si>
  <si>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</si>
  <si>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</si>
  <si>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</si>
  <si>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</si>
  <si>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</si>
  <si>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</si>
  <si>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</si>
  <si>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</si>
  <si>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</si>
  <si>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</si>
  <si>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</si>
  <si>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</si>
  <si>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</si>
  <si>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T02182</t>
  </si>
  <si>
    <t>T02183</t>
  </si>
  <si>
    <t>T02184</t>
  </si>
  <si>
    <t>T02185</t>
  </si>
  <si>
    <t>T02186</t>
  </si>
  <si>
    <t>T02187</t>
  </si>
  <si>
    <t>T02188</t>
  </si>
  <si>
    <t>T02189</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</si>
  <si>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</si>
  <si>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</si>
  <si>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</si>
  <si>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</si>
  <si>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</si>
  <si>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</si>
  <si>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</si>
  <si>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</si>
  <si>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</si>
  <si>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</si>
  <si>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</si>
  <si>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</si>
  <si>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</si>
  <si>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</si>
  <si>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</si>
  <si>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</si>
  <si>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</si>
  <si>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</si>
  <si>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</si>
  <si>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</si>
  <si>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</si>
  <si>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</si>
  <si>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</si>
  <si>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</si>
  <si>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</si>
  <si>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</si>
  <si>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</si>
  <si>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</si>
  <si>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T02218</t>
  </si>
  <si>
    <t>T02219</t>
  </si>
  <si>
    <t>T02220</t>
  </si>
  <si>
    <t>T02221</t>
  </si>
  <si>
    <t>T02222</t>
  </si>
  <si>
    <t>T02223</t>
  </si>
  <si>
    <t>T02224</t>
  </si>
  <si>
    <t>T02225</t>
  </si>
  <si>
    <t>T02226</t>
  </si>
  <si>
    <t>T02227</t>
  </si>
  <si>
    <t>T02228</t>
  </si>
  <si>
    <t>T02229</t>
  </si>
  <si>
    <t>T02230</t>
  </si>
  <si>
    <t>T02231</t>
  </si>
  <si>
    <t>T02232</t>
  </si>
  <si>
    <t>T02233</t>
  </si>
  <si>
    <t>T02234</t>
  </si>
  <si>
    <t>T02235</t>
  </si>
  <si>
    <t>T02236</t>
  </si>
  <si>
    <t>T02237</t>
  </si>
  <si>
    <t>T02238</t>
  </si>
  <si>
    <t>T02239</t>
  </si>
  <si>
    <t>T02240</t>
  </si>
  <si>
    <t>T02241</t>
  </si>
  <si>
    <t>T02242</t>
  </si>
  <si>
    <t>T02243</t>
  </si>
  <si>
    <t>T02244</t>
  </si>
  <si>
    <t>T02245</t>
  </si>
  <si>
    <t>T02246</t>
  </si>
  <si>
    <t>T02247</t>
  </si>
  <si>
    <t>T02248</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</si>
  <si>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</si>
  <si>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</si>
  <si>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</si>
  <si>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</si>
  <si>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</si>
  <si>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</si>
  <si>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</si>
  <si>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</si>
  <si>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</si>
  <si>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</si>
  <si>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</si>
  <si>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</si>
  <si>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</si>
  <si>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</si>
  <si>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</si>
  <si>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</si>
  <si>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</si>
  <si>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</si>
  <si>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</si>
  <si>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</si>
  <si>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</si>
  <si>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</si>
  <si>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</si>
  <si>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</si>
  <si>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T02273</t>
  </si>
  <si>
    <t>T02274</t>
  </si>
  <si>
    <t>T02275</t>
  </si>
  <si>
    <t>T02276</t>
  </si>
  <si>
    <t>T02277</t>
  </si>
  <si>
    <t>T02278</t>
  </si>
  <si>
    <t>T02279</t>
  </si>
  <si>
    <t>T02280</t>
  </si>
  <si>
    <t>T02281</t>
  </si>
  <si>
    <t>T02282</t>
  </si>
  <si>
    <t>T02283</t>
  </si>
  <si>
    <t>T02284</t>
  </si>
  <si>
    <t>T02285</t>
  </si>
  <si>
    <t>T02286</t>
  </si>
  <si>
    <t>T02287</t>
  </si>
  <si>
    <t>T02288</t>
  </si>
  <si>
    <t>T02289</t>
  </si>
  <si>
    <t>T02290</t>
  </si>
  <si>
    <t>T02291</t>
  </si>
  <si>
    <t>T02292</t>
  </si>
  <si>
    <t>T02293</t>
  </si>
  <si>
    <t>T02294</t>
  </si>
  <si>
    <t>T02295</t>
  </si>
  <si>
    <t>T02296</t>
  </si>
  <si>
    <t>T02297</t>
  </si>
  <si>
    <t>T02298</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</si>
  <si>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</si>
  <si>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</si>
  <si>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</si>
  <si>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</si>
  <si>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</si>
  <si>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</si>
  <si>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</si>
  <si>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</si>
  <si>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</si>
  <si>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</si>
  <si>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</si>
  <si>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</si>
  <si>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</si>
  <si>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</si>
  <si>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</si>
  <si>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</si>
  <si>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</si>
  <si>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</si>
  <si>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</si>
  <si>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</si>
  <si>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</si>
  <si>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</si>
  <si>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</si>
  <si>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</si>
  <si>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</si>
  <si>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</si>
  <si>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</si>
  <si>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</si>
  <si>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</si>
  <si>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</si>
  <si>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</si>
  <si>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</si>
  <si>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</si>
  <si>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</si>
  <si>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</si>
  <si>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</si>
  <si>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</si>
  <si>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</si>
  <si>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</si>
  <si>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</si>
  <si>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</si>
  <si>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</si>
  <si>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</si>
  <si>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</si>
  <si>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</si>
  <si>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</si>
  <si>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</si>
  <si>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</si>
  <si>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</si>
  <si>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</si>
  <si>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</si>
  <si>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</si>
  <si>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</si>
  <si>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</si>
  <si>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</si>
  <si>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</si>
  <si>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</si>
  <si>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</si>
  <si>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</si>
  <si>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T02358</t>
  </si>
  <si>
    <t>T02359</t>
  </si>
  <si>
    <t>T02360</t>
  </si>
  <si>
    <t>T02361</t>
  </si>
  <si>
    <t>T02362</t>
  </si>
  <si>
    <t>T02363</t>
  </si>
  <si>
    <t>T02364</t>
  </si>
  <si>
    <t>T02365</t>
  </si>
  <si>
    <t>T02366</t>
  </si>
  <si>
    <t>T02367</t>
  </si>
  <si>
    <t>T02368</t>
  </si>
  <si>
    <t>T02369</t>
  </si>
  <si>
    <t>T02370</t>
  </si>
  <si>
    <t>T02371</t>
  </si>
  <si>
    <t>T02372</t>
  </si>
  <si>
    <t>T02373</t>
  </si>
  <si>
    <t>T02374</t>
  </si>
  <si>
    <t>T02375</t>
  </si>
  <si>
    <t>T02376</t>
  </si>
  <si>
    <t>T02377</t>
  </si>
  <si>
    <t>T02378</t>
  </si>
  <si>
    <t>T02379</t>
  </si>
  <si>
    <t>T02380</t>
  </si>
  <si>
    <t>T02381</t>
  </si>
  <si>
    <t>T02382</t>
  </si>
  <si>
    <t>T02383</t>
  </si>
  <si>
    <t>T02384</t>
  </si>
  <si>
    <t>T02385</t>
  </si>
  <si>
    <t>T02386</t>
  </si>
  <si>
    <t>T02387</t>
  </si>
  <si>
    <t>T02388</t>
  </si>
  <si>
    <t>T02389</t>
  </si>
  <si>
    <t>T02390</t>
  </si>
  <si>
    <t>T02391</t>
  </si>
  <si>
    <t>T02392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</si>
  <si>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</si>
  <si>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</si>
  <si>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</si>
  <si>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</si>
  <si>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</si>
  <si>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</si>
  <si>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</si>
  <si>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</si>
  <si>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</si>
  <si>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</si>
  <si>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</si>
  <si>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</si>
  <si>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</si>
  <si>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</si>
  <si>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</si>
  <si>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</si>
  <si>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</si>
  <si>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</si>
  <si>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</si>
  <si>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</si>
  <si>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</si>
  <si>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</si>
  <si>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</si>
  <si>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</si>
  <si>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</si>
  <si>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</si>
  <si>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</si>
  <si>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</si>
  <si>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</si>
  <si>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</si>
  <si>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</si>
  <si>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</si>
  <si>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</si>
  <si>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</si>
  <si>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</si>
  <si>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</si>
  <si>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</si>
  <si>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</si>
  <si>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</si>
  <si>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</si>
  <si>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</si>
  <si>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</si>
  <si>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</si>
  <si>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</si>
  <si>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</si>
  <si>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</si>
  <si>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</si>
  <si>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</si>
  <si>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</si>
  <si>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</si>
  <si>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</si>
  <si>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</si>
  <si>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</si>
  <si>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</si>
  <si>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</si>
  <si>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</si>
  <si>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</si>
  <si>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</si>
  <si>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</si>
  <si>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</si>
  <si>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</si>
  <si>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</si>
  <si>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</si>
  <si>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</si>
  <si>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</si>
  <si>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</si>
  <si>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</si>
  <si>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</si>
  <si>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</si>
  <si>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</si>
  <si>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</si>
  <si>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</si>
  <si>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</si>
  <si>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</si>
  <si>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</si>
  <si>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</si>
  <si>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</si>
  <si>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</si>
  <si>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</si>
  <si>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</si>
  <si>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</si>
  <si>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</si>
  <si>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</si>
  <si>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</si>
  <si>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</si>
  <si>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</si>
  <si>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</si>
  <si>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</si>
  <si>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</si>
  <si>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</si>
  <si>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</si>
  <si>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</si>
  <si>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</si>
  <si>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</si>
  <si>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</si>
  <si>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</si>
  <si>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</si>
  <si>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</si>
  <si>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</si>
  <si>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</si>
  <si>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</si>
  <si>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</si>
  <si>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</si>
  <si>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</si>
  <si>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</si>
  <si>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</si>
  <si>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</si>
  <si>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</si>
  <si>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</si>
  <si>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</si>
  <si>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</si>
  <si>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</si>
  <si>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</si>
  <si>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</si>
  <si>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</si>
  <si>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</si>
  <si>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</si>
  <si>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</si>
  <si>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</si>
  <si>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</si>
  <si>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</si>
  <si>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</si>
  <si>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</si>
  <si>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</si>
  <si>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</si>
  <si>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</si>
  <si>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</si>
  <si>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</si>
  <si>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</si>
  <si>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</si>
  <si>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</si>
  <si>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</si>
  <si>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</si>
  <si>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</si>
  <si>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</si>
  <si>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</si>
  <si>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</si>
  <si>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</si>
  <si>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</si>
  <si>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</si>
  <si>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</si>
  <si>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</si>
  <si>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</si>
  <si>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T02536</t>
  </si>
  <si>
    <t>T02537</t>
  </si>
  <si>
    <t>T02538</t>
  </si>
  <si>
    <t>T02539</t>
  </si>
  <si>
    <t>T02540</t>
  </si>
  <si>
    <t>T02541</t>
  </si>
  <si>
    <t>T02542</t>
  </si>
  <si>
    <t>T02543</t>
  </si>
  <si>
    <t>T02544</t>
  </si>
  <si>
    <t>T02545</t>
  </si>
  <si>
    <t>T02546</t>
  </si>
  <si>
    <t>T02547</t>
  </si>
  <si>
    <t>T02548</t>
  </si>
  <si>
    <t>T02549</t>
  </si>
  <si>
    <t>T02550</t>
  </si>
  <si>
    <t>T02551</t>
  </si>
  <si>
    <t>T02552</t>
  </si>
  <si>
    <t>T02553</t>
  </si>
  <si>
    <t>T02554</t>
  </si>
  <si>
    <t>T02555</t>
  </si>
  <si>
    <t>T02556</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</si>
  <si>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</si>
  <si>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</si>
  <si>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</si>
  <si>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</si>
  <si>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</si>
  <si>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</si>
  <si>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</si>
  <si>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</si>
  <si>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</si>
  <si>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</si>
  <si>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</si>
  <si>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</si>
  <si>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</si>
  <si>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</si>
  <si>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</si>
  <si>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</si>
  <si>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</si>
  <si>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</si>
  <si>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</si>
  <si>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</si>
  <si>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</si>
  <si>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</si>
  <si>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</si>
  <si>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</si>
  <si>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</si>
  <si>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</si>
  <si>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</si>
  <si>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</si>
  <si>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</si>
  <si>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</si>
  <si>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</si>
  <si>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</si>
  <si>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T02589</t>
  </si>
  <si>
    <t>T02590</t>
  </si>
  <si>
    <t>T02591</t>
  </si>
  <si>
    <t>T02592</t>
  </si>
  <si>
    <t>T02593</t>
  </si>
  <si>
    <t>T02594</t>
  </si>
  <si>
    <t>T02595</t>
  </si>
  <si>
    <t>T02596</t>
  </si>
  <si>
    <t>T02597</t>
  </si>
  <si>
    <t>T02598</t>
  </si>
  <si>
    <t>T02599</t>
  </si>
  <si>
    <t>T02600</t>
  </si>
  <si>
    <t>T02601</t>
  </si>
  <si>
    <t>T02602</t>
  </si>
  <si>
    <t>T02603</t>
  </si>
  <si>
    <t>T02604</t>
  </si>
  <si>
    <t>T02605</t>
  </si>
  <si>
    <t>T02606</t>
  </si>
  <si>
    <t>T02607</t>
  </si>
  <si>
    <t>T02608</t>
  </si>
  <si>
    <t>T02609</t>
  </si>
  <si>
    <t>T02610</t>
  </si>
  <si>
    <t>T02611</t>
  </si>
  <si>
    <t>T02612</t>
  </si>
  <si>
    <t>T02613</t>
  </si>
  <si>
    <t>T02614</t>
  </si>
  <si>
    <t>T02615</t>
  </si>
  <si>
    <t>T02616</t>
  </si>
  <si>
    <t>T02617</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</si>
  <si>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</si>
  <si>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</si>
  <si>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</si>
  <si>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</si>
  <si>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</si>
  <si>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</si>
  <si>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</si>
  <si>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</si>
  <si>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</si>
  <si>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</si>
  <si>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</si>
  <si>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</si>
  <si>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</si>
  <si>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</si>
  <si>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</si>
  <si>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</si>
  <si>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</si>
  <si>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</si>
  <si>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</si>
  <si>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</si>
  <si>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</si>
  <si>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</si>
  <si>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</si>
  <si>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</si>
  <si>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</si>
  <si>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</si>
  <si>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</si>
  <si>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</si>
  <si>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</si>
  <si>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</si>
  <si>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</si>
  <si>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</si>
  <si>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</si>
  <si>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</si>
  <si>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</si>
  <si>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</si>
  <si>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T02654</t>
  </si>
  <si>
    <t>T02655</t>
  </si>
  <si>
    <t>T02656</t>
  </si>
  <si>
    <t>T02657</t>
  </si>
  <si>
    <t>T02658</t>
  </si>
  <si>
    <t>T02659</t>
  </si>
  <si>
    <t>T02660</t>
  </si>
  <si>
    <t>T02661</t>
  </si>
  <si>
    <t>T02662</t>
  </si>
  <si>
    <t>T02663</t>
  </si>
  <si>
    <t>T02664</t>
  </si>
  <si>
    <t>T02665</t>
  </si>
  <si>
    <t>T02666</t>
  </si>
  <si>
    <t>T02667</t>
  </si>
  <si>
    <t>T02668</t>
  </si>
  <si>
    <t>T02669</t>
  </si>
  <si>
    <t>T02670</t>
  </si>
  <si>
    <t>T02671</t>
  </si>
  <si>
    <t>T02672</t>
  </si>
  <si>
    <t>T02673</t>
  </si>
  <si>
    <t>T02674</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</si>
  <si>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</si>
  <si>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</si>
  <si>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</si>
  <si>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</si>
  <si>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</si>
  <si>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</si>
  <si>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</si>
  <si>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</si>
  <si>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</si>
  <si>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</si>
  <si>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</si>
  <si>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</si>
  <si>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</si>
  <si>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</si>
  <si>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</si>
  <si>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</si>
  <si>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</si>
  <si>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</si>
  <si>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</si>
  <si>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</si>
  <si>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</si>
  <si>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</si>
  <si>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T02697</t>
  </si>
  <si>
    <t>T02698</t>
  </si>
  <si>
    <t>T02699</t>
  </si>
  <si>
    <t>T02700</t>
  </si>
  <si>
    <t>T02701</t>
  </si>
  <si>
    <t>T02702</t>
  </si>
  <si>
    <t>T02703</t>
  </si>
  <si>
    <t>T02704</t>
  </si>
  <si>
    <t>T02705</t>
  </si>
  <si>
    <t>T02706</t>
  </si>
  <si>
    <t>T02707</t>
  </si>
  <si>
    <t>T02708</t>
  </si>
  <si>
    <t>T02709</t>
  </si>
  <si>
    <t>T02710</t>
  </si>
  <si>
    <t>T02711</t>
  </si>
  <si>
    <t>T02712</t>
  </si>
  <si>
    <t>T02713</t>
  </si>
  <si>
    <t>T02714</t>
  </si>
  <si>
    <t>T02715</t>
  </si>
  <si>
    <t>T02716</t>
  </si>
  <si>
    <t>T02717</t>
  </si>
  <si>
    <t>T02718</t>
  </si>
  <si>
    <t>T02719</t>
  </si>
  <si>
    <t>T02720</t>
  </si>
  <si>
    <t>T02721</t>
  </si>
  <si>
    <t>T02722</t>
  </si>
  <si>
    <t>T02723</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</si>
  <si>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</si>
  <si>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</si>
  <si>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</si>
  <si>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</si>
  <si>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</si>
  <si>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</si>
  <si>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</si>
  <si>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</si>
  <si>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</si>
  <si>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</si>
  <si>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</si>
  <si>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</si>
  <si>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</si>
  <si>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</si>
  <si>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</si>
  <si>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</si>
  <si>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</si>
  <si>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</si>
  <si>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</si>
  <si>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</si>
  <si>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T02744</t>
  </si>
  <si>
    <t>T02745</t>
  </si>
  <si>
    <t>T02746</t>
  </si>
  <si>
    <t>T02747</t>
  </si>
  <si>
    <t>T02748</t>
  </si>
  <si>
    <t>T02749</t>
  </si>
  <si>
    <t>T02750</t>
  </si>
  <si>
    <t>T02751</t>
  </si>
  <si>
    <t>T02752</t>
  </si>
  <si>
    <t>T02753</t>
  </si>
  <si>
    <t>T02754</t>
  </si>
  <si>
    <t>T02755</t>
  </si>
  <si>
    <t>T02756</t>
  </si>
  <si>
    <t>T02757</t>
  </si>
  <si>
    <t>T02758</t>
  </si>
  <si>
    <t>T02759</t>
  </si>
  <si>
    <t>T02760</t>
  </si>
  <si>
    <t>T02761</t>
  </si>
  <si>
    <t>T02762</t>
  </si>
  <si>
    <t>T02763</t>
  </si>
  <si>
    <t>T02764</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</si>
  <si>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</si>
  <si>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</si>
  <si>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</si>
  <si>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</si>
  <si>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</si>
  <si>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</si>
  <si>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</si>
  <si>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</si>
  <si>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</si>
  <si>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</si>
  <si>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</si>
  <si>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</si>
  <si>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</si>
  <si>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</si>
  <si>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</si>
  <si>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</si>
  <si>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</si>
  <si>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</si>
  <si>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</si>
  <si>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</si>
  <si>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</si>
  <si>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</si>
  <si>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</si>
  <si>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</si>
  <si>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</si>
  <si>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</si>
  <si>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</si>
  <si>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T02792</t>
  </si>
  <si>
    <t>T02793</t>
  </si>
  <si>
    <t>T02794</t>
  </si>
  <si>
    <t>T02795</t>
  </si>
  <si>
    <t>T02796</t>
  </si>
  <si>
    <t>T02797</t>
  </si>
  <si>
    <t>T02798</t>
  </si>
  <si>
    <t>T02799</t>
  </si>
  <si>
    <t>T02800</t>
  </si>
  <si>
    <t>T02801</t>
  </si>
  <si>
    <t>T02802</t>
  </si>
  <si>
    <t>T02803</t>
  </si>
  <si>
    <t>T02804</t>
  </si>
  <si>
    <t>T02805</t>
  </si>
  <si>
    <t>T02806</t>
  </si>
  <si>
    <t>T02807</t>
  </si>
  <si>
    <t>T02808</t>
  </si>
  <si>
    <t>T02809</t>
  </si>
  <si>
    <t>T02810</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</si>
  <si>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</si>
  <si>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</si>
  <si>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</si>
  <si>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</si>
  <si>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</si>
  <si>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</si>
  <si>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</si>
  <si>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</si>
  <si>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</si>
  <si>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</si>
  <si>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</si>
  <si>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</si>
  <si>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</si>
  <si>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</si>
  <si>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</si>
  <si>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</si>
  <si>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</si>
  <si>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</si>
  <si>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</si>
  <si>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</si>
  <si>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</si>
  <si>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</si>
  <si>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</si>
  <si>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</si>
  <si>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</si>
  <si>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</si>
  <si>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</si>
  <si>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</si>
  <si>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</si>
  <si>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</si>
  <si>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</si>
  <si>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</si>
  <si>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</si>
  <si>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</si>
  <si>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</si>
  <si>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</si>
  <si>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</si>
  <si>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</si>
  <si>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</si>
  <si>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</si>
  <si>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</si>
  <si>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</si>
  <si>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</si>
  <si>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T02854</t>
  </si>
  <si>
    <t>T02855</t>
  </si>
  <si>
    <t>T02856</t>
  </si>
  <si>
    <t>T02857</t>
  </si>
  <si>
    <t>T02858</t>
  </si>
  <si>
    <t>T02859</t>
  </si>
  <si>
    <t>T02860</t>
  </si>
  <si>
    <t>T02861</t>
  </si>
  <si>
    <t>T02862</t>
  </si>
  <si>
    <t>T02863</t>
  </si>
  <si>
    <t>T02864</t>
  </si>
  <si>
    <t>T02865</t>
  </si>
  <si>
    <t>T02866</t>
  </si>
  <si>
    <t>T02867</t>
  </si>
  <si>
    <t>T02868</t>
  </si>
  <si>
    <t>T02869</t>
  </si>
  <si>
    <t>T02870</t>
  </si>
  <si>
    <t>T02871</t>
  </si>
  <si>
    <t>T02872</t>
  </si>
  <si>
    <t>T02873</t>
  </si>
  <si>
    <t>T02874</t>
  </si>
  <si>
    <t>T02875</t>
  </si>
  <si>
    <t>T02876</t>
  </si>
  <si>
    <t>T02877</t>
  </si>
  <si>
    <t>T02878</t>
  </si>
  <si>
    <t>T02879</t>
  </si>
  <si>
    <t>T02880</t>
  </si>
  <si>
    <t>T02881</t>
  </si>
  <si>
    <t>T02882</t>
  </si>
  <si>
    <t>T02883</t>
  </si>
  <si>
    <t>T02884</t>
  </si>
  <si>
    <t>T02885</t>
  </si>
  <si>
    <t>T02886</t>
  </si>
  <si>
    <t>T02887</t>
  </si>
  <si>
    <t>T02888</t>
  </si>
  <si>
    <t>T02889</t>
  </si>
  <si>
    <t>T02890</t>
  </si>
  <si>
    <t>T02891</t>
  </si>
  <si>
    <t>T02892</t>
  </si>
  <si>
    <t>T02893</t>
  </si>
  <si>
    <t>T02894</t>
  </si>
  <si>
    <t>T02895</t>
  </si>
  <si>
    <t>T02896</t>
  </si>
  <si>
    <t>T02897</t>
  </si>
  <si>
    <t>T02898</t>
  </si>
  <si>
    <t>T02899</t>
  </si>
  <si>
    <t>T02900</t>
  </si>
  <si>
    <t>T02901</t>
  </si>
  <si>
    <t>T02902</t>
  </si>
  <si>
    <t>T02903</t>
  </si>
  <si>
    <t>T02904</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</si>
  <si>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</si>
  <si>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</si>
  <si>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</si>
  <si>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</si>
  <si>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</si>
  <si>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</si>
  <si>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</si>
  <si>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</si>
  <si>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</si>
  <si>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</si>
  <si>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</si>
  <si>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</si>
  <si>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</si>
  <si>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</si>
  <si>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</si>
  <si>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</si>
  <si>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</si>
  <si>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</si>
  <si>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</si>
  <si>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</si>
  <si>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</si>
  <si>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</si>
  <si>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</si>
  <si>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</si>
  <si>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</si>
  <si>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</si>
  <si>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</si>
  <si>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</si>
  <si>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</si>
  <si>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</si>
  <si>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</si>
  <si>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</si>
  <si>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</si>
  <si>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</si>
  <si>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</si>
  <si>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</si>
  <si>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</si>
  <si>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</si>
  <si>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</si>
  <si>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</si>
  <si>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</si>
  <si>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</si>
  <si>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</si>
  <si>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</si>
  <si>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</si>
  <si>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</si>
  <si>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</si>
  <si>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</si>
  <si>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</si>
  <si>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</si>
  <si>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</si>
  <si>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</si>
  <si>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</si>
  <si>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</si>
  <si>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</si>
  <si>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</si>
  <si>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</si>
  <si>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</si>
  <si>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</si>
  <si>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</si>
  <si>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</si>
  <si>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</si>
  <si>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</si>
  <si>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</si>
  <si>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</si>
  <si>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</si>
  <si>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</si>
  <si>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</si>
  <si>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</si>
  <si>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</si>
  <si>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</si>
  <si>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</si>
  <si>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</si>
  <si>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</si>
  <si>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</si>
  <si>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</si>
  <si>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T02981</t>
  </si>
  <si>
    <t>T02982</t>
  </si>
  <si>
    <t>T02983</t>
  </si>
  <si>
    <t>T02984</t>
  </si>
  <si>
    <t>T02985</t>
  </si>
  <si>
    <t>T02986</t>
  </si>
  <si>
    <t>T02987</t>
  </si>
  <si>
    <t>T02988</t>
  </si>
  <si>
    <t>T02989</t>
  </si>
  <si>
    <t>T02990</t>
  </si>
  <si>
    <t>T02991</t>
  </si>
  <si>
    <t>T02992</t>
  </si>
  <si>
    <t>T02993</t>
  </si>
  <si>
    <t>T02994</t>
  </si>
  <si>
    <t>T02995</t>
  </si>
  <si>
    <t>T02996</t>
  </si>
  <si>
    <t>T02997</t>
  </si>
  <si>
    <t>T02998</t>
  </si>
  <si>
    <t>T02999</t>
  </si>
  <si>
    <t>T03000</t>
  </si>
  <si>
    <t>T03001</t>
  </si>
  <si>
    <t>T03002</t>
  </si>
  <si>
    <t>T03003</t>
  </si>
  <si>
    <t>T03004</t>
  </si>
  <si>
    <t>T03005</t>
  </si>
  <si>
    <t>T03006</t>
  </si>
  <si>
    <t>T03007</t>
  </si>
  <si>
    <t>T03008</t>
  </si>
  <si>
    <t>T03009</t>
  </si>
  <si>
    <t>T03010</t>
  </si>
  <si>
    <t>T03011</t>
  </si>
  <si>
    <t>T03012</t>
  </si>
  <si>
    <t>T03013</t>
  </si>
  <si>
    <t>T03014</t>
  </si>
  <si>
    <t>T03015</t>
  </si>
  <si>
    <t>T03016</t>
  </si>
  <si>
    <t>T03017</t>
  </si>
  <si>
    <t>T03018</t>
  </si>
  <si>
    <t>T03019</t>
  </si>
  <si>
    <t>T03020</t>
  </si>
  <si>
    <t>T03021</t>
  </si>
  <si>
    <t>T03022</t>
  </si>
  <si>
    <t>T03023</t>
  </si>
  <si>
    <t>T03024</t>
  </si>
  <si>
    <t>T03025</t>
  </si>
  <si>
    <t>T03026</t>
  </si>
  <si>
    <t>T03027</t>
  </si>
  <si>
    <t>T03028</t>
  </si>
  <si>
    <t>T03029</t>
  </si>
  <si>
    <t>T03030</t>
  </si>
  <si>
    <t>T03031</t>
  </si>
  <si>
    <t>T03032</t>
  </si>
  <si>
    <t>T03033</t>
  </si>
  <si>
    <t>T03034</t>
  </si>
  <si>
    <t>T03035</t>
  </si>
  <si>
    <t>T03036</t>
  </si>
  <si>
    <t>T03037</t>
  </si>
  <si>
    <t>T03038</t>
  </si>
  <si>
    <t>T03039</t>
  </si>
  <si>
    <t>T03040</t>
  </si>
  <si>
    <t>T03041</t>
  </si>
  <si>
    <t>T03042</t>
  </si>
  <si>
    <t>T03043</t>
  </si>
  <si>
    <t>T03044</t>
  </si>
  <si>
    <t>T03045</t>
  </si>
  <si>
    <t>T03046</t>
  </si>
  <si>
    <t>T03047</t>
  </si>
  <si>
    <t>T03048</t>
  </si>
  <si>
    <t>T03049</t>
  </si>
  <si>
    <t>T03050</t>
  </si>
  <si>
    <t>T03051</t>
  </si>
  <si>
    <t>T03052</t>
  </si>
  <si>
    <t>T03053</t>
  </si>
  <si>
    <t>T03054</t>
  </si>
  <si>
    <t>T03055</t>
  </si>
  <si>
    <t>T03056</t>
  </si>
  <si>
    <t>T03057</t>
  </si>
  <si>
    <t>T03058</t>
  </si>
  <si>
    <t>T03059</t>
  </si>
  <si>
    <t>T03060</t>
  </si>
  <si>
    <t>T03061</t>
  </si>
  <si>
    <t>T03062</t>
  </si>
  <si>
    <t>T03063</t>
  </si>
  <si>
    <t>T03064</t>
  </si>
  <si>
    <t>T03065</t>
  </si>
  <si>
    <t>T03066</t>
  </si>
  <si>
    <t>T03067</t>
  </si>
  <si>
    <t>T03068</t>
  </si>
  <si>
    <t>T03069</t>
  </si>
  <si>
    <t>T03070</t>
  </si>
  <si>
    <t>T03071</t>
  </si>
  <si>
    <t>T03072</t>
  </si>
  <si>
    <t>T03073</t>
  </si>
  <si>
    <t>T03074</t>
  </si>
  <si>
    <t>T03075</t>
  </si>
  <si>
    <t>T03076</t>
  </si>
  <si>
    <t>T03077</t>
  </si>
  <si>
    <t>T03078</t>
  </si>
  <si>
    <t>T03079</t>
  </si>
  <si>
    <t>T03080</t>
  </si>
  <si>
    <t>T03081</t>
  </si>
  <si>
    <t>T03082</t>
  </si>
  <si>
    <t>T03083</t>
  </si>
  <si>
    <t>T03084</t>
  </si>
  <si>
    <t>T03085</t>
  </si>
  <si>
    <t>T03086</t>
  </si>
  <si>
    <t>T03087</t>
  </si>
  <si>
    <t>T03088</t>
  </si>
  <si>
    <t>T03089</t>
  </si>
  <si>
    <t>T03090</t>
  </si>
  <si>
    <t>T03091</t>
  </si>
  <si>
    <t>T03092</t>
  </si>
  <si>
    <t>T03093</t>
  </si>
  <si>
    <t>T03094</t>
  </si>
  <si>
    <t>T03095</t>
  </si>
  <si>
    <t>T03096</t>
  </si>
  <si>
    <t>T03097</t>
  </si>
  <si>
    <t>T03098</t>
  </si>
  <si>
    <t>T03099</t>
  </si>
  <si>
    <t>T03100</t>
  </si>
  <si>
    <t>T03101</t>
  </si>
  <si>
    <t>T03102</t>
  </si>
  <si>
    <t>T03103</t>
  </si>
  <si>
    <t>T03104</t>
  </si>
  <si>
    <t>T03105</t>
  </si>
  <si>
    <t>T03106</t>
  </si>
  <si>
    <t>T03107</t>
  </si>
  <si>
    <t>T03108</t>
  </si>
  <si>
    <t>T03109</t>
  </si>
  <si>
    <t>T03110</t>
  </si>
  <si>
    <t>T03111</t>
  </si>
  <si>
    <t>T03112</t>
  </si>
  <si>
    <t>T03113</t>
  </si>
  <si>
    <t>T03114</t>
  </si>
  <si>
    <t>T03115</t>
  </si>
  <si>
    <t>T03116</t>
  </si>
  <si>
    <t>T03117</t>
  </si>
  <si>
    <t>T03118</t>
  </si>
  <si>
    <t>T03119</t>
  </si>
  <si>
    <t>T03120</t>
  </si>
  <si>
    <t>T03121</t>
  </si>
  <si>
    <t>T03122</t>
  </si>
  <si>
    <t>T03123</t>
  </si>
  <si>
    <t>T03124</t>
  </si>
  <si>
    <t>T03125</t>
  </si>
  <si>
    <t>T03126</t>
  </si>
  <si>
    <t>T03127</t>
  </si>
  <si>
    <t>T03128</t>
  </si>
  <si>
    <t>T03129</t>
  </si>
  <si>
    <t>T03130</t>
  </si>
  <si>
    <t>T03131</t>
  </si>
  <si>
    <t>T03132</t>
  </si>
  <si>
    <t>T03133</t>
  </si>
  <si>
    <t>T03134</t>
  </si>
  <si>
    <t>T03135</t>
  </si>
  <si>
    <t>T03136</t>
  </si>
  <si>
    <t>T03137</t>
  </si>
  <si>
    <t>T03138</t>
  </si>
  <si>
    <t>T03139</t>
  </si>
  <si>
    <t>T03140</t>
  </si>
  <si>
    <t>T03141</t>
  </si>
  <si>
    <t>T03142</t>
  </si>
  <si>
    <t>T03143</t>
  </si>
  <si>
    <t>T03144</t>
  </si>
  <si>
    <t>T03145</t>
  </si>
  <si>
    <t>T03146</t>
  </si>
  <si>
    <t>T03147</t>
  </si>
  <si>
    <t>T03148</t>
  </si>
  <si>
    <t>T03149</t>
  </si>
  <si>
    <t>T03150</t>
  </si>
  <si>
    <t>T03151</t>
  </si>
  <si>
    <t>T03152</t>
  </si>
  <si>
    <t>T03153</t>
  </si>
  <si>
    <t>T03154</t>
  </si>
  <si>
    <t>T03155</t>
  </si>
  <si>
    <t>T03156</t>
  </si>
  <si>
    <t>T03157</t>
  </si>
  <si>
    <t>T03158</t>
  </si>
  <si>
    <t>T03159</t>
  </si>
  <si>
    <t>T03160</t>
  </si>
  <si>
    <t>T03161</t>
  </si>
  <si>
    <t>T03162</t>
  </si>
  <si>
    <t>T03163</t>
  </si>
  <si>
    <t>T03164</t>
  </si>
  <si>
    <t>T03165</t>
  </si>
  <si>
    <t>T03166</t>
  </si>
  <si>
    <t>T03167</t>
  </si>
  <si>
    <t>T03168</t>
  </si>
  <si>
    <t>T03169</t>
  </si>
  <si>
    <t>T03170</t>
  </si>
  <si>
    <t>T03171</t>
  </si>
  <si>
    <t>T03172</t>
  </si>
  <si>
    <t>T03173</t>
  </si>
  <si>
    <t>T03174</t>
  </si>
  <si>
    <t>T03175</t>
  </si>
  <si>
    <t>T03176</t>
  </si>
  <si>
    <t>T03177</t>
  </si>
  <si>
    <t>T03178</t>
  </si>
  <si>
    <t>T03179</t>
  </si>
  <si>
    <t>T03180</t>
  </si>
  <si>
    <t>T03181</t>
  </si>
  <si>
    <t>T03182</t>
  </si>
  <si>
    <t>T03183</t>
  </si>
  <si>
    <t>T03184</t>
  </si>
  <si>
    <t>T03185</t>
  </si>
  <si>
    <t>T03186</t>
  </si>
  <si>
    <t>T03187</t>
  </si>
  <si>
    <t>T03188</t>
  </si>
  <si>
    <t>T03189</t>
  </si>
  <si>
    <t>T03190</t>
  </si>
  <si>
    <t>T03191</t>
  </si>
  <si>
    <t>T03192</t>
  </si>
  <si>
    <t>T03193</t>
  </si>
  <si>
    <t>T03194</t>
  </si>
  <si>
    <t>T03195</t>
  </si>
  <si>
    <t>T03196</t>
  </si>
  <si>
    <t>T03197</t>
  </si>
  <si>
    <t>T03198</t>
  </si>
  <si>
    <t>T03199</t>
  </si>
  <si>
    <t>T03200</t>
  </si>
  <si>
    <t>T03201</t>
  </si>
  <si>
    <t>T03202</t>
  </si>
  <si>
    <t>T03203</t>
  </si>
  <si>
    <t>T03204</t>
  </si>
  <si>
    <t>T03205</t>
  </si>
  <si>
    <t>T03206</t>
  </si>
  <si>
    <t>T03207</t>
  </si>
  <si>
    <t>T03208</t>
  </si>
  <si>
    <t>T03209</t>
  </si>
  <si>
    <t>T03210</t>
  </si>
  <si>
    <t>T03211</t>
  </si>
  <si>
    <t>T03212</t>
  </si>
  <si>
    <t>T03213</t>
  </si>
  <si>
    <t>T03214</t>
  </si>
  <si>
    <t>T03215</t>
  </si>
  <si>
    <t>T03216</t>
  </si>
  <si>
    <t>T03217</t>
  </si>
  <si>
    <t>T03218</t>
  </si>
  <si>
    <t>T03219</t>
  </si>
  <si>
    <t>T03220</t>
  </si>
  <si>
    <t>T03221</t>
  </si>
  <si>
    <t>T03222</t>
  </si>
  <si>
    <t>T03223</t>
  </si>
  <si>
    <t>T03224</t>
  </si>
  <si>
    <t>T03225</t>
  </si>
  <si>
    <t>T03226</t>
  </si>
  <si>
    <t>T03227</t>
  </si>
  <si>
    <t>T03228</t>
  </si>
  <si>
    <t>T03229</t>
  </si>
  <si>
    <t>T03230</t>
  </si>
  <si>
    <t>T03231</t>
  </si>
  <si>
    <t>T03232</t>
  </si>
  <si>
    <t>T03233</t>
  </si>
  <si>
    <t>T03234</t>
  </si>
  <si>
    <t>T03235</t>
  </si>
  <si>
    <t>T03236</t>
  </si>
  <si>
    <t>T03237</t>
  </si>
  <si>
    <t>T03238</t>
  </si>
  <si>
    <t>T03239</t>
  </si>
  <si>
    <t>T03240</t>
  </si>
  <si>
    <t>T03241</t>
  </si>
  <si>
    <t>T03242</t>
  </si>
  <si>
    <t>T03243</t>
  </si>
  <si>
    <t>T03244</t>
  </si>
  <si>
    <t>T03245</t>
  </si>
  <si>
    <t>T03246</t>
  </si>
  <si>
    <t>T03247</t>
  </si>
  <si>
    <t>T03248</t>
  </si>
  <si>
    <t>T03249</t>
  </si>
  <si>
    <t>T03250</t>
  </si>
  <si>
    <t>T03251</t>
  </si>
  <si>
    <t>T03252</t>
  </si>
  <si>
    <t>T03253</t>
  </si>
  <si>
    <t>T03254</t>
  </si>
  <si>
    <t>T03255</t>
  </si>
  <si>
    <t>T03256</t>
  </si>
  <si>
    <t>T03257</t>
  </si>
  <si>
    <t>T03258</t>
  </si>
  <si>
    <t>T03259</t>
  </si>
  <si>
    <t>T03260</t>
  </si>
  <si>
    <t>T03261</t>
  </si>
  <si>
    <t>T03262</t>
  </si>
  <si>
    <t>T03263</t>
  </si>
  <si>
    <t>T03264</t>
  </si>
  <si>
    <t>T03265</t>
  </si>
  <si>
    <t>T03266</t>
  </si>
  <si>
    <t>T03267</t>
  </si>
  <si>
    <t>T03268</t>
  </si>
  <si>
    <t>T03269</t>
  </si>
  <si>
    <t>T03270</t>
  </si>
  <si>
    <t>T03271</t>
  </si>
  <si>
    <t>T03272</t>
  </si>
  <si>
    <t>T03273</t>
  </si>
  <si>
    <t>T03274</t>
  </si>
  <si>
    <t>T03275</t>
  </si>
  <si>
    <t>T03276</t>
  </si>
  <si>
    <t>T03277</t>
  </si>
  <si>
    <t>T03278</t>
  </si>
  <si>
    <t>T03279</t>
  </si>
  <si>
    <t>T03280</t>
  </si>
  <si>
    <t>T03281</t>
  </si>
  <si>
    <t>T03282</t>
  </si>
  <si>
    <t>T03283</t>
  </si>
  <si>
    <t>T03284</t>
  </si>
  <si>
    <t>T03285</t>
  </si>
  <si>
    <t>T03286</t>
  </si>
  <si>
    <t>T03287</t>
  </si>
  <si>
    <t>T03288</t>
  </si>
  <si>
    <t>T03289</t>
  </si>
  <si>
    <t>T03290</t>
  </si>
  <si>
    <t>T03291</t>
  </si>
  <si>
    <t>T03292</t>
  </si>
  <si>
    <t>T03293</t>
  </si>
  <si>
    <t>T03294</t>
  </si>
  <si>
    <t>T03295</t>
  </si>
  <si>
    <t>T03296</t>
  </si>
  <si>
    <t>T03297</t>
  </si>
  <si>
    <t>T03298</t>
  </si>
  <si>
    <t>T03299</t>
  </si>
  <si>
    <t>T03300</t>
  </si>
  <si>
    <t>T03301</t>
  </si>
  <si>
    <t>T03302</t>
  </si>
  <si>
    <t>T03303</t>
  </si>
  <si>
    <t>T03304</t>
  </si>
  <si>
    <t>T03305</t>
  </si>
  <si>
    <t>T03306</t>
  </si>
  <si>
    <t>T03307</t>
  </si>
  <si>
    <t>T03308</t>
  </si>
  <si>
    <t>T03309</t>
  </si>
  <si>
    <t>T03310</t>
  </si>
  <si>
    <t>T03311</t>
  </si>
  <si>
    <t>T03312</t>
  </si>
  <si>
    <t>T03313</t>
  </si>
  <si>
    <t>T03314</t>
  </si>
  <si>
    <t>T03315</t>
  </si>
  <si>
    <t>T03316</t>
  </si>
  <si>
    <t>T03317</t>
  </si>
  <si>
    <t>T03318</t>
  </si>
  <si>
    <t>T03319</t>
  </si>
  <si>
    <t>T03320</t>
  </si>
  <si>
    <t>T03321</t>
  </si>
  <si>
    <t>T03322</t>
  </si>
  <si>
    <t>T03323</t>
  </si>
  <si>
    <t>T03324</t>
  </si>
  <si>
    <t>T03325</t>
  </si>
  <si>
    <t>T03326</t>
  </si>
  <si>
    <t>T03327</t>
  </si>
  <si>
    <t>T03328</t>
  </si>
  <si>
    <t>T03329</t>
  </si>
  <si>
    <t>T03330</t>
  </si>
  <si>
    <t>T03331</t>
  </si>
  <si>
    <t>T03332</t>
  </si>
  <si>
    <t>T03333</t>
  </si>
  <si>
    <t>T03334</t>
  </si>
  <si>
    <t>T03335</t>
  </si>
  <si>
    <t>T03336</t>
  </si>
  <si>
    <t>T03337</t>
  </si>
  <si>
    <t>T03338</t>
  </si>
  <si>
    <t>T03339</t>
  </si>
  <si>
    <t>T03340</t>
  </si>
  <si>
    <t>T03341</t>
  </si>
  <si>
    <t>T03342</t>
  </si>
  <si>
    <t>T03343</t>
  </si>
  <si>
    <t>T03344</t>
  </si>
  <si>
    <t>T03345</t>
  </si>
  <si>
    <t>T03346</t>
  </si>
  <si>
    <t>T03347</t>
  </si>
  <si>
    <t>T03348</t>
  </si>
  <si>
    <t>T03349</t>
  </si>
  <si>
    <t>T03350</t>
  </si>
  <si>
    <t>T03351</t>
  </si>
  <si>
    <t>T03352</t>
  </si>
  <si>
    <t>T03353</t>
  </si>
  <si>
    <t>T03354</t>
  </si>
  <si>
    <t>T03355</t>
  </si>
  <si>
    <t>T03356</t>
  </si>
  <si>
    <t>T03357</t>
  </si>
  <si>
    <t>T03358</t>
  </si>
  <si>
    <t>T03359</t>
  </si>
  <si>
    <t>T03360</t>
  </si>
  <si>
    <t>T03361</t>
  </si>
  <si>
    <t>T03362</t>
  </si>
  <si>
    <t>T03363</t>
  </si>
  <si>
    <t>T03364</t>
  </si>
  <si>
    <t>T03365</t>
  </si>
  <si>
    <t>T03366</t>
  </si>
  <si>
    <t>T03367</t>
  </si>
  <si>
    <t>T03368</t>
  </si>
  <si>
    <t>T03369</t>
  </si>
  <si>
    <t>T03370</t>
  </si>
  <si>
    <t>T03371</t>
  </si>
  <si>
    <t>T03372</t>
  </si>
  <si>
    <t>T03373</t>
  </si>
  <si>
    <t>T03374</t>
  </si>
  <si>
    <t>T03375</t>
  </si>
  <si>
    <t>T03376</t>
  </si>
  <si>
    <t>T03377</t>
  </si>
  <si>
    <t>T03378</t>
  </si>
  <si>
    <t>T03379</t>
  </si>
  <si>
    <t>T03380</t>
  </si>
  <si>
    <t>T03381</t>
  </si>
  <si>
    <t>T03382</t>
  </si>
  <si>
    <t>T03383</t>
  </si>
  <si>
    <t>T03384</t>
  </si>
  <si>
    <t>T03385</t>
  </si>
  <si>
    <t>T03386</t>
  </si>
  <si>
    <t>T03387</t>
  </si>
  <si>
    <t>T03388</t>
  </si>
  <si>
    <t>T03389</t>
  </si>
  <si>
    <t>T03390</t>
  </si>
  <si>
    <t>T03391</t>
  </si>
  <si>
    <t>T03392</t>
  </si>
  <si>
    <t>T03393</t>
  </si>
  <si>
    <t>T03394</t>
  </si>
  <si>
    <t>T03395</t>
  </si>
  <si>
    <t>T03396</t>
  </si>
  <si>
    <t>T03397</t>
  </si>
  <si>
    <t>T03398</t>
  </si>
  <si>
    <t>T03399</t>
  </si>
  <si>
    <t>T03400</t>
  </si>
  <si>
    <t>T03401</t>
  </si>
  <si>
    <t>T03402</t>
  </si>
  <si>
    <t>T03403</t>
  </si>
  <si>
    <t>T03404</t>
  </si>
  <si>
    <t>T03405</t>
  </si>
  <si>
    <t>T03406</t>
  </si>
  <si>
    <t>T03407</t>
  </si>
  <si>
    <t>T03408</t>
  </si>
  <si>
    <t>T03409</t>
  </si>
  <si>
    <t>T03410</t>
  </si>
  <si>
    <t>T03411</t>
  </si>
  <si>
    <t>T03412</t>
  </si>
  <si>
    <t>T03413</t>
  </si>
  <si>
    <t>T03414</t>
  </si>
  <si>
    <t>T03415</t>
  </si>
  <si>
    <t>T03416</t>
  </si>
  <si>
    <t>T03417</t>
  </si>
  <si>
    <t>T03418</t>
  </si>
  <si>
    <t>T03419</t>
  </si>
  <si>
    <t>T03420</t>
  </si>
  <si>
    <t>T03421</t>
  </si>
  <si>
    <t>T03422</t>
  </si>
  <si>
    <t>T03423</t>
  </si>
  <si>
    <t>T03424</t>
  </si>
  <si>
    <t>T03425</t>
  </si>
  <si>
    <t>T03426</t>
  </si>
  <si>
    <t>T03427</t>
  </si>
  <si>
    <t>T03428</t>
  </si>
  <si>
    <t>T03429</t>
  </si>
  <si>
    <t>T03430</t>
  </si>
  <si>
    <t>T03431</t>
  </si>
  <si>
    <t>T03432</t>
  </si>
  <si>
    <t>T03433</t>
  </si>
  <si>
    <t>T03434</t>
  </si>
  <si>
    <t>T03435</t>
  </si>
  <si>
    <t>T03436</t>
  </si>
  <si>
    <t>T03437</t>
  </si>
  <si>
    <t>T03438</t>
  </si>
  <si>
    <t>T03439</t>
  </si>
  <si>
    <t>T03440</t>
  </si>
  <si>
    <t>T03441</t>
  </si>
  <si>
    <t>T03442</t>
  </si>
  <si>
    <t>T03443</t>
  </si>
  <si>
    <t>T03444</t>
  </si>
  <si>
    <t>T03445</t>
  </si>
  <si>
    <t>T03446</t>
  </si>
  <si>
    <t>T03447</t>
  </si>
  <si>
    <t>T03448</t>
  </si>
  <si>
    <t>T03449</t>
  </si>
  <si>
    <t>T03450</t>
  </si>
  <si>
    <t>T03451</t>
  </si>
  <si>
    <t>T03452</t>
  </si>
  <si>
    <t>T03453</t>
  </si>
  <si>
    <t>T03454</t>
  </si>
  <si>
    <t>T03455</t>
  </si>
  <si>
    <t>T03456</t>
  </si>
  <si>
    <t>T03457</t>
  </si>
  <si>
    <t>T03458</t>
  </si>
  <si>
    <t>T03459</t>
  </si>
  <si>
    <t>T03460</t>
  </si>
  <si>
    <t>T03461</t>
  </si>
  <si>
    <t>T03462</t>
  </si>
  <si>
    <t>T03463</t>
  </si>
  <si>
    <t>T03464</t>
  </si>
  <si>
    <t>T03465</t>
  </si>
  <si>
    <t>T03466</t>
  </si>
  <si>
    <t>T03467</t>
  </si>
  <si>
    <t>T03468</t>
  </si>
  <si>
    <t>T03469</t>
  </si>
  <si>
    <t>T03470</t>
  </si>
  <si>
    <t>T03471</t>
  </si>
  <si>
    <t>T03472</t>
  </si>
  <si>
    <t>T03473</t>
  </si>
  <si>
    <t>T03474</t>
  </si>
  <si>
    <t>T03475</t>
  </si>
  <si>
    <t>T03476</t>
  </si>
  <si>
    <t>T03477</t>
  </si>
  <si>
    <t>T03478</t>
  </si>
  <si>
    <t>T03479</t>
  </si>
  <si>
    <t>T03480</t>
  </si>
  <si>
    <t>T03481</t>
  </si>
  <si>
    <t>T03482</t>
  </si>
  <si>
    <t>T03483</t>
  </si>
  <si>
    <t>T03484</t>
  </si>
  <si>
    <t>T03485</t>
  </si>
  <si>
    <t>T03486</t>
  </si>
  <si>
    <t>T03487</t>
  </si>
  <si>
    <t>T03488</t>
  </si>
  <si>
    <t>T03489</t>
  </si>
  <si>
    <t>T03490</t>
  </si>
  <si>
    <t>T03491</t>
  </si>
  <si>
    <t>T03492</t>
  </si>
  <si>
    <t>T03493</t>
  </si>
  <si>
    <t>T03494</t>
  </si>
  <si>
    <t>T03495</t>
  </si>
  <si>
    <t>T03496</t>
  </si>
  <si>
    <t>T03497</t>
  </si>
  <si>
    <t>T03498</t>
  </si>
  <si>
    <t>T03499</t>
  </si>
  <si>
    <t>T03500</t>
  </si>
  <si>
    <t>T03501</t>
  </si>
  <si>
    <t>T03502</t>
  </si>
  <si>
    <t>T03503</t>
  </si>
  <si>
    <t>T03504</t>
  </si>
  <si>
    <t>T03505</t>
  </si>
  <si>
    <t>T03506</t>
  </si>
  <si>
    <t>T03507</t>
  </si>
  <si>
    <t>T03508</t>
  </si>
  <si>
    <t>T03509</t>
  </si>
  <si>
    <t>T03510</t>
  </si>
  <si>
    <t>T03511</t>
  </si>
  <si>
    <t>T03512</t>
  </si>
  <si>
    <t>T03513</t>
  </si>
  <si>
    <t>T03514</t>
  </si>
  <si>
    <t>T03515</t>
  </si>
  <si>
    <t>T03516</t>
  </si>
  <si>
    <t>T03517</t>
  </si>
  <si>
    <t>T03518</t>
  </si>
  <si>
    <t>T03519</t>
  </si>
  <si>
    <t>T03520</t>
  </si>
  <si>
    <t>T03521</t>
  </si>
  <si>
    <t>T03522</t>
  </si>
  <si>
    <t>T03523</t>
  </si>
  <si>
    <t>T03524</t>
  </si>
  <si>
    <t>T03525</t>
  </si>
  <si>
    <t>T03526</t>
  </si>
  <si>
    <t>T03527</t>
  </si>
  <si>
    <t>T03528</t>
  </si>
  <si>
    <t>T03529</t>
  </si>
  <si>
    <t>T03530</t>
  </si>
  <si>
    <t>T03531</t>
  </si>
  <si>
    <t>T03532</t>
  </si>
  <si>
    <t>T03533</t>
  </si>
  <si>
    <t>T03534</t>
  </si>
  <si>
    <t>T03535</t>
  </si>
  <si>
    <t>T03536</t>
  </si>
  <si>
    <t>T03537</t>
  </si>
  <si>
    <t>T03538</t>
  </si>
  <si>
    <t>T03539</t>
  </si>
  <si>
    <t>T03540</t>
  </si>
  <si>
    <t>T03541</t>
  </si>
  <si>
    <t>T03542</t>
  </si>
  <si>
    <t>T03543</t>
  </si>
  <si>
    <t>T03544</t>
  </si>
  <si>
    <t>T03545</t>
  </si>
  <si>
    <t>T03546</t>
  </si>
  <si>
    <t>T03547</t>
  </si>
  <si>
    <t>T03548</t>
  </si>
  <si>
    <t>T03549</t>
  </si>
  <si>
    <t>T03550</t>
  </si>
  <si>
    <t>T03551</t>
  </si>
  <si>
    <t>T03552</t>
  </si>
  <si>
    <t>T03553</t>
  </si>
  <si>
    <t>T03554</t>
  </si>
  <si>
    <t>T03555</t>
  </si>
  <si>
    <t>T03556</t>
  </si>
  <si>
    <t>T03557</t>
  </si>
  <si>
    <t>T03558</t>
  </si>
  <si>
    <t>T03559</t>
  </si>
  <si>
    <t>T03560</t>
  </si>
  <si>
    <t>T03561</t>
  </si>
  <si>
    <t>T03562</t>
  </si>
  <si>
    <t>T03563</t>
  </si>
  <si>
    <t>T03564</t>
  </si>
  <si>
    <t>T03565</t>
  </si>
  <si>
    <t>T03566</t>
  </si>
  <si>
    <t>T03567</t>
  </si>
  <si>
    <t>T03568</t>
  </si>
  <si>
    <t>T03569</t>
  </si>
  <si>
    <t>T03570</t>
  </si>
  <si>
    <t>T03571</t>
  </si>
  <si>
    <t>T03572</t>
  </si>
  <si>
    <t>T03573</t>
  </si>
  <si>
    <t>T03574</t>
  </si>
  <si>
    <t>T03575</t>
  </si>
  <si>
    <t>T03576</t>
  </si>
  <si>
    <t>T03577</t>
  </si>
  <si>
    <t>T03578</t>
  </si>
  <si>
    <t>T03579</t>
  </si>
  <si>
    <t>T03580</t>
  </si>
  <si>
    <t>T03581</t>
  </si>
  <si>
    <t>T03582</t>
  </si>
  <si>
    <t>T03583</t>
  </si>
  <si>
    <t>T03584</t>
  </si>
  <si>
    <t>T03585</t>
  </si>
  <si>
    <t>T03586</t>
  </si>
  <si>
    <t>T03587</t>
  </si>
  <si>
    <t>T03588</t>
  </si>
  <si>
    <t>T03589</t>
  </si>
  <si>
    <t>T03590</t>
  </si>
  <si>
    <t>T03591</t>
  </si>
  <si>
    <t>T03592</t>
  </si>
  <si>
    <t>T03593</t>
  </si>
  <si>
    <t>T03594</t>
  </si>
  <si>
    <t>T03595</t>
  </si>
  <si>
    <t>T03596</t>
  </si>
  <si>
    <t>T03597</t>
  </si>
  <si>
    <t>T03598</t>
  </si>
  <si>
    <t>T03599</t>
  </si>
  <si>
    <t>T03600</t>
  </si>
  <si>
    <t>T03601</t>
  </si>
  <si>
    <t>T03602</t>
  </si>
  <si>
    <t>T03603</t>
  </si>
  <si>
    <t>T03604</t>
  </si>
  <si>
    <t>T03605</t>
  </si>
  <si>
    <t>T03606</t>
  </si>
  <si>
    <t>T03607</t>
  </si>
  <si>
    <t>T03608</t>
  </si>
  <si>
    <t>T03609</t>
  </si>
  <si>
    <t>T03610</t>
  </si>
  <si>
    <t>T03611</t>
  </si>
  <si>
    <t>T03612</t>
  </si>
  <si>
    <t>T03613</t>
  </si>
  <si>
    <t>T03614</t>
  </si>
  <si>
    <t>T03615</t>
  </si>
  <si>
    <t>T03616</t>
  </si>
  <si>
    <t>T03617</t>
  </si>
  <si>
    <t>T03618</t>
  </si>
  <si>
    <t>T03619</t>
  </si>
  <si>
    <t>T03620</t>
  </si>
  <si>
    <t>T03621</t>
  </si>
  <si>
    <t>T03622</t>
  </si>
  <si>
    <t>T03623</t>
  </si>
  <si>
    <t>T03624</t>
  </si>
  <si>
    <t>T03625</t>
  </si>
  <si>
    <t>T03626</t>
  </si>
  <si>
    <t>T03627</t>
  </si>
  <si>
    <t>T03628</t>
  </si>
  <si>
    <t>T03629</t>
  </si>
  <si>
    <t>T03630</t>
  </si>
  <si>
    <t>T03631</t>
  </si>
  <si>
    <t>T03632</t>
  </si>
  <si>
    <t>T03633</t>
  </si>
  <si>
    <t>T03634</t>
  </si>
  <si>
    <t>T03635</t>
  </si>
  <si>
    <t>T03636</t>
  </si>
  <si>
    <t>T03637</t>
  </si>
  <si>
    <t>T03638</t>
  </si>
  <si>
    <t>T03639</t>
  </si>
  <si>
    <t>T03640</t>
  </si>
  <si>
    <t>T03641</t>
  </si>
  <si>
    <t>T03642</t>
  </si>
  <si>
    <t>T03643</t>
  </si>
  <si>
    <t>T03644</t>
  </si>
  <si>
    <t>T03645</t>
  </si>
  <si>
    <t>T03646</t>
  </si>
  <si>
    <t>T03647</t>
  </si>
  <si>
    <t>T03648</t>
  </si>
  <si>
    <t>T03649</t>
  </si>
  <si>
    <t>T03650</t>
  </si>
  <si>
    <t>T03651</t>
  </si>
  <si>
    <t>T03652</t>
  </si>
  <si>
    <t>T03653</t>
  </si>
  <si>
    <t>T03654</t>
  </si>
  <si>
    <t>T03655</t>
  </si>
  <si>
    <t>T03656</t>
  </si>
  <si>
    <t>T03657</t>
  </si>
  <si>
    <t>T03658</t>
  </si>
  <si>
    <t>T03659</t>
  </si>
  <si>
    <t>T03660</t>
  </si>
  <si>
    <t>T03661</t>
  </si>
  <si>
    <t>T03662</t>
  </si>
  <si>
    <t>T03663</t>
  </si>
  <si>
    <t>T03664</t>
  </si>
  <si>
    <t>T03665</t>
  </si>
  <si>
    <t>T03666</t>
  </si>
  <si>
    <t>T03667</t>
  </si>
  <si>
    <t>T03668</t>
  </si>
  <si>
    <t>T03669</t>
  </si>
  <si>
    <t>T03670</t>
  </si>
  <si>
    <t>T03671</t>
  </si>
  <si>
    <t>T03672</t>
  </si>
  <si>
    <t>T03673</t>
  </si>
  <si>
    <t>T03674</t>
  </si>
  <si>
    <t>T03675</t>
  </si>
  <si>
    <t>T03676</t>
  </si>
  <si>
    <t>T03677</t>
  </si>
  <si>
    <t>T03678</t>
  </si>
  <si>
    <t>T03679</t>
  </si>
  <si>
    <t>T03680</t>
  </si>
  <si>
    <t>T03681</t>
  </si>
  <si>
    <t>T03682</t>
  </si>
  <si>
    <t>T03683</t>
  </si>
  <si>
    <t>T03684</t>
  </si>
  <si>
    <t>T03685</t>
  </si>
  <si>
    <t>T03686</t>
  </si>
  <si>
    <t>T03687</t>
  </si>
  <si>
    <t>T03688</t>
  </si>
  <si>
    <t>T03689</t>
  </si>
  <si>
    <t>T03690</t>
  </si>
  <si>
    <t>T03691</t>
  </si>
  <si>
    <t>T03692</t>
  </si>
  <si>
    <t>T03693</t>
  </si>
  <si>
    <t>T03694</t>
  </si>
  <si>
    <t>T03695</t>
  </si>
  <si>
    <t>T03696</t>
  </si>
  <si>
    <t>T03697</t>
  </si>
  <si>
    <t>T03698</t>
  </si>
  <si>
    <t>T03699</t>
  </si>
  <si>
    <t>T03700</t>
  </si>
  <si>
    <t>T03701</t>
  </si>
  <si>
    <t>T03702</t>
  </si>
  <si>
    <t>T03703</t>
  </si>
  <si>
    <t>T03704</t>
  </si>
  <si>
    <t>T03705</t>
  </si>
  <si>
    <t>T03706</t>
  </si>
  <si>
    <t>T03707</t>
  </si>
  <si>
    <t>T03708</t>
  </si>
  <si>
    <t>T03709</t>
  </si>
  <si>
    <t>T03710</t>
  </si>
  <si>
    <t>T03711</t>
  </si>
  <si>
    <t>T03712</t>
  </si>
  <si>
    <t>T03713</t>
  </si>
  <si>
    <t>T03714</t>
  </si>
  <si>
    <t>T03715</t>
  </si>
  <si>
    <t>T03716</t>
  </si>
  <si>
    <t>T03717</t>
  </si>
  <si>
    <t>T03718</t>
  </si>
  <si>
    <t>T03719</t>
  </si>
  <si>
    <t>T03720</t>
  </si>
  <si>
    <t>T03721</t>
  </si>
  <si>
    <t>T03722</t>
  </si>
  <si>
    <t>T03723</t>
  </si>
  <si>
    <t>T03724</t>
  </si>
  <si>
    <t>T03725</t>
  </si>
  <si>
    <t>T03726</t>
  </si>
  <si>
    <t>T03727</t>
  </si>
  <si>
    <t>T03728</t>
  </si>
  <si>
    <t>T03729</t>
  </si>
  <si>
    <t>T03730</t>
  </si>
  <si>
    <t>T03731</t>
  </si>
  <si>
    <t>T03732</t>
  </si>
  <si>
    <t>T03733</t>
  </si>
  <si>
    <t>T03734</t>
  </si>
  <si>
    <t>T03735</t>
  </si>
  <si>
    <t>T03736</t>
  </si>
  <si>
    <t>T03737</t>
  </si>
  <si>
    <t>T03738</t>
  </si>
  <si>
    <t>T03739</t>
  </si>
  <si>
    <t>T03740</t>
  </si>
  <si>
    <t>T03741</t>
  </si>
  <si>
    <t>T03742</t>
  </si>
  <si>
    <t>T03743</t>
  </si>
  <si>
    <t>T03744</t>
  </si>
  <si>
    <t>T03745</t>
  </si>
  <si>
    <t>T03746</t>
  </si>
  <si>
    <t>T03747</t>
  </si>
  <si>
    <t>T03748</t>
  </si>
  <si>
    <t>T03749</t>
  </si>
  <si>
    <t>T03750</t>
  </si>
  <si>
    <t>T03751</t>
  </si>
  <si>
    <t>T03752</t>
  </si>
  <si>
    <t>T03753</t>
  </si>
  <si>
    <t>T03754</t>
  </si>
  <si>
    <t>T03755</t>
  </si>
  <si>
    <t>T03756</t>
  </si>
  <si>
    <t>T03757</t>
  </si>
  <si>
    <t>T03758</t>
  </si>
  <si>
    <t>T03759</t>
  </si>
  <si>
    <t>T03760</t>
  </si>
  <si>
    <t>T03761</t>
  </si>
  <si>
    <t>T03762</t>
  </si>
  <si>
    <t>T03763</t>
  </si>
  <si>
    <t>T03764</t>
  </si>
  <si>
    <t>T03765</t>
  </si>
  <si>
    <t>T03766</t>
  </si>
  <si>
    <t>T03767</t>
  </si>
  <si>
    <t>T03768</t>
  </si>
  <si>
    <t>T03769</t>
  </si>
  <si>
    <t>T03770</t>
  </si>
  <si>
    <t>T03771</t>
  </si>
  <si>
    <t>T03772</t>
  </si>
  <si>
    <t>T03773</t>
  </si>
  <si>
    <t>T03774</t>
  </si>
  <si>
    <t>T03775</t>
  </si>
  <si>
    <t>T03776</t>
  </si>
  <si>
    <t>T03777</t>
  </si>
  <si>
    <t>T03778</t>
  </si>
  <si>
    <t>T03779</t>
  </si>
  <si>
    <t>T03780</t>
  </si>
  <si>
    <t>T03781</t>
  </si>
  <si>
    <t>T03782</t>
  </si>
  <si>
    <t>T03783</t>
  </si>
  <si>
    <t>T03784</t>
  </si>
  <si>
    <t>T03785</t>
  </si>
  <si>
    <t>T03786</t>
  </si>
  <si>
    <t>T03787</t>
  </si>
  <si>
    <t>T03788</t>
  </si>
  <si>
    <t>T03789</t>
  </si>
  <si>
    <t>T03790</t>
  </si>
  <si>
    <t>T03791</t>
  </si>
  <si>
    <t>T03792</t>
  </si>
  <si>
    <t>T03793</t>
  </si>
  <si>
    <t>T03794</t>
  </si>
  <si>
    <t>T03795</t>
  </si>
  <si>
    <t>T03796</t>
  </si>
  <si>
    <t>T03797</t>
  </si>
  <si>
    <t>T03798</t>
  </si>
  <si>
    <t>T03799</t>
  </si>
  <si>
    <t>T03800</t>
  </si>
  <si>
    <t>T03801</t>
  </si>
  <si>
    <t>T03802</t>
  </si>
  <si>
    <t>T03803</t>
  </si>
  <si>
    <t>T03804</t>
  </si>
  <si>
    <t>T03805</t>
  </si>
  <si>
    <t>T03806</t>
  </si>
  <si>
    <t>T03807</t>
  </si>
  <si>
    <t>T03808</t>
  </si>
  <si>
    <t>T03809</t>
  </si>
  <si>
    <t>T03810</t>
  </si>
  <si>
    <t>T03811</t>
  </si>
  <si>
    <t>T03812</t>
  </si>
  <si>
    <t>T03813</t>
  </si>
  <si>
    <t>T03814</t>
  </si>
  <si>
    <t>T03815</t>
  </si>
  <si>
    <t>T03816</t>
  </si>
  <si>
    <t>T03817</t>
  </si>
  <si>
    <t>T03818</t>
  </si>
  <si>
    <t>T03819</t>
  </si>
  <si>
    <t>T03820</t>
  </si>
  <si>
    <t>T03821</t>
  </si>
  <si>
    <t>T03822</t>
  </si>
  <si>
    <t>T03823</t>
  </si>
  <si>
    <t>T03824</t>
  </si>
  <si>
    <t>T03825</t>
  </si>
  <si>
    <t>T03826</t>
  </si>
  <si>
    <t>T03827</t>
  </si>
  <si>
    <t>T03828</t>
  </si>
  <si>
    <t>T03829</t>
  </si>
  <si>
    <t>T03830</t>
  </si>
  <si>
    <t>T03831</t>
  </si>
  <si>
    <t>T03832</t>
  </si>
  <si>
    <t>T03833</t>
  </si>
  <si>
    <t>T03834</t>
  </si>
  <si>
    <t>T03835</t>
  </si>
  <si>
    <t>T03836</t>
  </si>
  <si>
    <t>T03837</t>
  </si>
  <si>
    <t>T03838</t>
  </si>
  <si>
    <t>T03839</t>
  </si>
  <si>
    <t>T03840</t>
  </si>
  <si>
    <t>T03841</t>
  </si>
  <si>
    <t>T03842</t>
  </si>
  <si>
    <t>T03843</t>
  </si>
  <si>
    <t>T03844</t>
  </si>
  <si>
    <t>T03845</t>
  </si>
  <si>
    <t>T03846</t>
  </si>
  <si>
    <t>T03847</t>
  </si>
  <si>
    <t>T03848</t>
  </si>
  <si>
    <t>T03849</t>
  </si>
  <si>
    <t>T03850</t>
  </si>
  <si>
    <t>T03851</t>
  </si>
  <si>
    <t>T03852</t>
  </si>
  <si>
    <t>T03853</t>
  </si>
  <si>
    <t>T03854</t>
  </si>
  <si>
    <t>T03855</t>
  </si>
  <si>
    <t>T03856</t>
  </si>
  <si>
    <t>T03857</t>
  </si>
  <si>
    <t>T03858</t>
  </si>
  <si>
    <t>T03859</t>
  </si>
  <si>
    <t>T03860</t>
  </si>
  <si>
    <t>T03861</t>
  </si>
  <si>
    <t>T03862</t>
  </si>
  <si>
    <t>T03863</t>
  </si>
  <si>
    <t>T03864</t>
  </si>
  <si>
    <t>T03865</t>
  </si>
  <si>
    <t>T03866</t>
  </si>
  <si>
    <t>T03867</t>
  </si>
  <si>
    <t>T03868</t>
  </si>
  <si>
    <t>T03869</t>
  </si>
  <si>
    <t>T03870</t>
  </si>
  <si>
    <t>T03871</t>
  </si>
  <si>
    <t>T03872</t>
  </si>
  <si>
    <t>T03873</t>
  </si>
  <si>
    <t>T03874</t>
  </si>
  <si>
    <t>T03875</t>
  </si>
  <si>
    <t>T03876</t>
  </si>
  <si>
    <t>T03877</t>
  </si>
  <si>
    <t>T03878</t>
  </si>
  <si>
    <t>T03879</t>
  </si>
  <si>
    <t>T03880</t>
  </si>
  <si>
    <t>T03881</t>
  </si>
  <si>
    <t>T03882</t>
  </si>
  <si>
    <t>T03883</t>
  </si>
  <si>
    <t>T03884</t>
  </si>
  <si>
    <t>T03885</t>
  </si>
  <si>
    <t>T03886</t>
  </si>
  <si>
    <t>T03887</t>
  </si>
  <si>
    <t>T03888</t>
  </si>
  <si>
    <t>T03889</t>
  </si>
  <si>
    <t>T03890</t>
  </si>
  <si>
    <t>T03891</t>
  </si>
  <si>
    <t>T03892</t>
  </si>
  <si>
    <t>T03893</t>
  </si>
  <si>
    <t>T03894</t>
  </si>
  <si>
    <t>T03895</t>
  </si>
  <si>
    <t>T03896</t>
  </si>
  <si>
    <t>T03897</t>
  </si>
  <si>
    <t>T03898</t>
  </si>
  <si>
    <t>T03899</t>
  </si>
  <si>
    <t>T03900</t>
  </si>
  <si>
    <t>T03901</t>
  </si>
  <si>
    <t>T03902</t>
  </si>
  <si>
    <t>T03903</t>
  </si>
  <si>
    <t>T03904</t>
  </si>
  <si>
    <t>T03905</t>
  </si>
  <si>
    <t>T03906</t>
  </si>
  <si>
    <t>T03907</t>
  </si>
  <si>
    <t>T03908</t>
  </si>
  <si>
    <t>T03909</t>
  </si>
  <si>
    <t>T03910</t>
  </si>
  <si>
    <t>T03911</t>
  </si>
  <si>
    <t>T03912</t>
  </si>
  <si>
    <t>T03913</t>
  </si>
  <si>
    <t>T03914</t>
  </si>
  <si>
    <t>T03915</t>
  </si>
  <si>
    <t>T03916</t>
  </si>
  <si>
    <t>T03917</t>
  </si>
  <si>
    <t>T03918</t>
  </si>
  <si>
    <t>T03919</t>
  </si>
  <si>
    <t>T03920</t>
  </si>
  <si>
    <t>T03921</t>
  </si>
  <si>
    <t>T03922</t>
  </si>
  <si>
    <t>T03923</t>
  </si>
  <si>
    <t>T03924</t>
  </si>
  <si>
    <t>T03925</t>
  </si>
  <si>
    <t>T03926</t>
  </si>
  <si>
    <t>T03927</t>
  </si>
  <si>
    <t>T03928</t>
  </si>
  <si>
    <t>T03929</t>
  </si>
  <si>
    <t>T03930</t>
  </si>
  <si>
    <t>T03931</t>
  </si>
  <si>
    <t>T03932</t>
  </si>
  <si>
    <t>T03933</t>
  </si>
  <si>
    <t>T03934</t>
  </si>
  <si>
    <t>T03935</t>
  </si>
  <si>
    <t>T03936</t>
  </si>
  <si>
    <t>T03937</t>
  </si>
  <si>
    <t>T03938</t>
  </si>
  <si>
    <t>T03939</t>
  </si>
  <si>
    <t>T03940</t>
  </si>
  <si>
    <t>T03941</t>
  </si>
  <si>
    <t>T03942</t>
  </si>
  <si>
    <t>T03943</t>
  </si>
  <si>
    <t>T03944</t>
  </si>
  <si>
    <t>T03945</t>
  </si>
  <si>
    <t>T03946</t>
  </si>
  <si>
    <t>T03947</t>
  </si>
  <si>
    <t>T03948</t>
  </si>
  <si>
    <t>T03949</t>
  </si>
  <si>
    <t>T03950</t>
  </si>
  <si>
    <t>T03951</t>
  </si>
  <si>
    <t>T03952</t>
  </si>
  <si>
    <t>T03953</t>
  </si>
  <si>
    <t>T03954</t>
  </si>
  <si>
    <t>T03955</t>
  </si>
  <si>
    <t>T03956</t>
  </si>
  <si>
    <t>T03957</t>
  </si>
  <si>
    <t>T03958</t>
  </si>
  <si>
    <t>T03959</t>
  </si>
  <si>
    <t>T03960</t>
  </si>
  <si>
    <t>T03961</t>
  </si>
  <si>
    <t>T03962</t>
  </si>
  <si>
    <t>T03963</t>
  </si>
  <si>
    <t>T03964</t>
  </si>
  <si>
    <t>T03965</t>
  </si>
  <si>
    <t>T03966</t>
  </si>
  <si>
    <t>T03967</t>
  </si>
  <si>
    <t>T03968</t>
  </si>
  <si>
    <t>T03969</t>
  </si>
  <si>
    <t>T03970</t>
  </si>
  <si>
    <t>T03971</t>
  </si>
  <si>
    <t>T03972</t>
  </si>
  <si>
    <t>T03973</t>
  </si>
  <si>
    <t>T03974</t>
  </si>
  <si>
    <t>T03975</t>
  </si>
  <si>
    <t>T03976</t>
  </si>
  <si>
    <t>T03977</t>
  </si>
  <si>
    <t>T03978</t>
  </si>
  <si>
    <t>T03979</t>
  </si>
  <si>
    <t>T03980</t>
  </si>
  <si>
    <t>T03981</t>
  </si>
  <si>
    <t>T03982</t>
  </si>
  <si>
    <t>T03983</t>
  </si>
  <si>
    <t>T03984</t>
  </si>
  <si>
    <t>T03985</t>
  </si>
  <si>
    <t>T03986</t>
  </si>
  <si>
    <t>T03987</t>
  </si>
  <si>
    <t>T03988</t>
  </si>
  <si>
    <t>T03989</t>
  </si>
  <si>
    <t>T03990</t>
  </si>
  <si>
    <t>T03991</t>
  </si>
  <si>
    <t>T03992</t>
  </si>
  <si>
    <t>T03993</t>
  </si>
  <si>
    <t>T03994</t>
  </si>
  <si>
    <t>T03995</t>
  </si>
  <si>
    <t>T03996</t>
  </si>
  <si>
    <t>T03997</t>
  </si>
  <si>
    <t>T03998</t>
  </si>
  <si>
    <t>T03999</t>
  </si>
  <si>
    <t>T04000</t>
  </si>
  <si>
    <t>T04001</t>
  </si>
  <si>
    <t>T04002</t>
  </si>
  <si>
    <t>T04003</t>
  </si>
  <si>
    <t>T04004</t>
  </si>
  <si>
    <t>T04005</t>
  </si>
  <si>
    <t>T04006</t>
  </si>
  <si>
    <t>T04007</t>
  </si>
  <si>
    <t>T04008</t>
  </si>
  <si>
    <t>T04009</t>
  </si>
  <si>
    <t>T04010</t>
  </si>
  <si>
    <t>T04011</t>
  </si>
  <si>
    <t>T04012</t>
  </si>
  <si>
    <t>T04013</t>
  </si>
  <si>
    <t>T04014</t>
  </si>
  <si>
    <t>T04015</t>
  </si>
  <si>
    <t>T04016</t>
  </si>
  <si>
    <t>T04017</t>
  </si>
  <si>
    <t>T04018</t>
  </si>
  <si>
    <t>T04019</t>
  </si>
  <si>
    <t>T04020</t>
  </si>
  <si>
    <t>T04021</t>
  </si>
  <si>
    <t>T04022</t>
  </si>
  <si>
    <t>T04023</t>
  </si>
  <si>
    <t>T04024</t>
  </si>
  <si>
    <t>T04025</t>
  </si>
  <si>
    <t>T04026</t>
  </si>
  <si>
    <t>T04027</t>
  </si>
  <si>
    <t>T04028</t>
  </si>
  <si>
    <t>T04029</t>
  </si>
  <si>
    <t>T04030</t>
  </si>
  <si>
    <t>T04031</t>
  </si>
  <si>
    <t>T04032</t>
  </si>
  <si>
    <t>T04033</t>
  </si>
  <si>
    <t>T04034</t>
  </si>
  <si>
    <t>T04035</t>
  </si>
  <si>
    <t>T04036</t>
  </si>
  <si>
    <t>T04037</t>
  </si>
  <si>
    <t>T04038</t>
  </si>
  <si>
    <t>T04039</t>
  </si>
  <si>
    <t>T04040</t>
  </si>
  <si>
    <t>T04041</t>
  </si>
  <si>
    <t>T04042</t>
  </si>
  <si>
    <t>T04043</t>
  </si>
  <si>
    <t>T04044</t>
  </si>
  <si>
    <t>T04045</t>
  </si>
  <si>
    <t>T04046</t>
  </si>
  <si>
    <t>T04047</t>
  </si>
  <si>
    <t>T04048</t>
  </si>
  <si>
    <t>T04049</t>
  </si>
  <si>
    <t>T04050</t>
  </si>
  <si>
    <t>T04051</t>
  </si>
  <si>
    <t>T04052</t>
  </si>
  <si>
    <t>T04053</t>
  </si>
  <si>
    <t>T04054</t>
  </si>
  <si>
    <t>T04055</t>
  </si>
  <si>
    <t>T04056</t>
  </si>
  <si>
    <t>T04057</t>
  </si>
  <si>
    <t>T04058</t>
  </si>
  <si>
    <t>T04059</t>
  </si>
  <si>
    <t>T04060</t>
  </si>
  <si>
    <t>T04061</t>
  </si>
  <si>
    <t>T04062</t>
  </si>
  <si>
    <t>T04063</t>
  </si>
  <si>
    <t>T04064</t>
  </si>
  <si>
    <t>T04065</t>
  </si>
  <si>
    <t>T04066</t>
  </si>
  <si>
    <t>T04067</t>
  </si>
  <si>
    <t>T04068</t>
  </si>
  <si>
    <t>T04069</t>
  </si>
  <si>
    <t>T04070</t>
  </si>
  <si>
    <t>T04071</t>
  </si>
  <si>
    <t>T04072</t>
  </si>
  <si>
    <t>T04073</t>
  </si>
  <si>
    <t>T04074</t>
  </si>
  <si>
    <t>T04075</t>
  </si>
  <si>
    <t>T04076</t>
  </si>
  <si>
    <t>T04077</t>
  </si>
  <si>
    <t>T04078</t>
  </si>
  <si>
    <t>T04079</t>
  </si>
  <si>
    <t>T04080</t>
  </si>
  <si>
    <t>T04081</t>
  </si>
  <si>
    <t>T04082</t>
  </si>
  <si>
    <t>T04083</t>
  </si>
  <si>
    <t>T04084</t>
  </si>
  <si>
    <t>T04085</t>
  </si>
  <si>
    <t>T04086</t>
  </si>
  <si>
    <t>T04087</t>
  </si>
  <si>
    <t>T04088</t>
  </si>
  <si>
    <t>T04089</t>
  </si>
  <si>
    <t>T04090</t>
  </si>
  <si>
    <t>T04091</t>
  </si>
  <si>
    <t>T04092</t>
  </si>
  <si>
    <t>T04093</t>
  </si>
  <si>
    <t>T04094</t>
  </si>
  <si>
    <t>T04095</t>
  </si>
  <si>
    <t>T04096</t>
  </si>
  <si>
    <t>T04097</t>
  </si>
  <si>
    <t>T04098</t>
  </si>
  <si>
    <t>T04099</t>
  </si>
  <si>
    <t>T04100</t>
  </si>
  <si>
    <t>T04101</t>
  </si>
  <si>
    <t>T04102</t>
  </si>
  <si>
    <t>T04103</t>
  </si>
  <si>
    <t>T04104</t>
  </si>
  <si>
    <t>T04105</t>
  </si>
  <si>
    <t>T04106</t>
  </si>
  <si>
    <t>T04107</t>
  </si>
  <si>
    <t>T04108</t>
  </si>
  <si>
    <t>T04109</t>
  </si>
  <si>
    <t>T04110</t>
  </si>
  <si>
    <t>T04111</t>
  </si>
  <si>
    <t>T04112</t>
  </si>
  <si>
    <t>T04113</t>
  </si>
  <si>
    <t>T04114</t>
  </si>
  <si>
    <t>T04115</t>
  </si>
  <si>
    <t>T04116</t>
  </si>
  <si>
    <t>T04117</t>
  </si>
  <si>
    <t>T04118</t>
  </si>
  <si>
    <t>T04119</t>
  </si>
  <si>
    <t>T04120</t>
  </si>
  <si>
    <t>T04121</t>
  </si>
  <si>
    <t>T04122</t>
  </si>
  <si>
    <t>T04123</t>
  </si>
  <si>
    <t>T04124</t>
  </si>
  <si>
    <t>T04125</t>
  </si>
  <si>
    <t>T04126</t>
  </si>
  <si>
    <t>T04127</t>
  </si>
  <si>
    <t>T04128</t>
  </si>
  <si>
    <t>T04129</t>
  </si>
  <si>
    <t>T04130</t>
  </si>
  <si>
    <t>T04131</t>
  </si>
  <si>
    <t>T04132</t>
  </si>
  <si>
    <t>T04133</t>
  </si>
  <si>
    <t>T04134</t>
  </si>
  <si>
    <t>T04135</t>
  </si>
  <si>
    <t>T04136</t>
  </si>
  <si>
    <t>T04137</t>
  </si>
  <si>
    <t>T04138</t>
  </si>
  <si>
    <t>T04139</t>
  </si>
  <si>
    <t>T04140</t>
  </si>
  <si>
    <t>T04141</t>
  </si>
  <si>
    <t>T04142</t>
  </si>
  <si>
    <t>T04143</t>
  </si>
  <si>
    <t>T04144</t>
  </si>
  <si>
    <t>T04145</t>
  </si>
  <si>
    <t>T04146</t>
  </si>
  <si>
    <t>T04147</t>
  </si>
  <si>
    <t>T04148</t>
  </si>
  <si>
    <t>T04149</t>
  </si>
  <si>
    <t>T04150</t>
  </si>
  <si>
    <t>T04151</t>
  </si>
  <si>
    <t>T04152</t>
  </si>
  <si>
    <t>T04153</t>
  </si>
  <si>
    <t>T04154</t>
  </si>
  <si>
    <t>T04155</t>
  </si>
  <si>
    <t>T04156</t>
  </si>
  <si>
    <t>T04157</t>
  </si>
  <si>
    <t>T04158</t>
  </si>
  <si>
    <t>T04159</t>
  </si>
  <si>
    <t>T04160</t>
  </si>
  <si>
    <t>T04161</t>
  </si>
  <si>
    <t>T04162</t>
  </si>
  <si>
    <t>T04163</t>
  </si>
  <si>
    <t>T04164</t>
  </si>
  <si>
    <t>T04165</t>
  </si>
  <si>
    <t>T04166</t>
  </si>
  <si>
    <t>T04167</t>
  </si>
  <si>
    <t>T04168</t>
  </si>
  <si>
    <t>T04169</t>
  </si>
  <si>
    <t>T04170</t>
  </si>
  <si>
    <t>T04171</t>
  </si>
  <si>
    <t>T04172</t>
  </si>
  <si>
    <t>T04173</t>
  </si>
  <si>
    <t>T04174</t>
  </si>
  <si>
    <t>T04175</t>
  </si>
  <si>
    <t>T04176</t>
  </si>
  <si>
    <t>T04177</t>
  </si>
  <si>
    <t>T04178</t>
  </si>
  <si>
    <t>T04179</t>
  </si>
  <si>
    <t>T04180</t>
  </si>
  <si>
    <t>T04181</t>
  </si>
  <si>
    <t>T04182</t>
  </si>
  <si>
    <t>T04183</t>
  </si>
  <si>
    <t>T04184</t>
  </si>
  <si>
    <t>T04185</t>
  </si>
  <si>
    <t>T04186</t>
  </si>
  <si>
    <t>T04187</t>
  </si>
  <si>
    <t>T04188</t>
  </si>
  <si>
    <t>T04189</t>
  </si>
  <si>
    <t>T04190</t>
  </si>
  <si>
    <t>T04191</t>
  </si>
  <si>
    <t>T04192</t>
  </si>
  <si>
    <t>T04193</t>
  </si>
  <si>
    <t>T04194</t>
  </si>
  <si>
    <t>T04195</t>
  </si>
  <si>
    <t>T04196</t>
  </si>
  <si>
    <t>T04197</t>
  </si>
  <si>
    <t>T04198</t>
  </si>
  <si>
    <t>T04199</t>
  </si>
  <si>
    <t>T04200</t>
  </si>
  <si>
    <t>T04201</t>
  </si>
  <si>
    <t>T04202</t>
  </si>
  <si>
    <t>T04203</t>
  </si>
  <si>
    <t>T04204</t>
  </si>
  <si>
    <t>T04205</t>
  </si>
  <si>
    <t>T04206</t>
  </si>
  <si>
    <t>T04207</t>
  </si>
  <si>
    <t>T04208</t>
  </si>
  <si>
    <t>T04209</t>
  </si>
  <si>
    <t>T04210</t>
  </si>
  <si>
    <t>T04211</t>
  </si>
  <si>
    <t>T04212</t>
  </si>
  <si>
    <t>T04213</t>
  </si>
  <si>
    <t>T04214</t>
  </si>
  <si>
    <t>T04215</t>
  </si>
  <si>
    <t>T04216</t>
  </si>
  <si>
    <t>T04217</t>
  </si>
  <si>
    <t>T04218</t>
  </si>
  <si>
    <t>T04219</t>
  </si>
  <si>
    <t>T04220</t>
  </si>
  <si>
    <t>T04221</t>
  </si>
  <si>
    <t>T04222</t>
  </si>
  <si>
    <t>T04223</t>
  </si>
  <si>
    <t>T04224</t>
  </si>
  <si>
    <t>T04225</t>
  </si>
  <si>
    <t>T04226</t>
  </si>
  <si>
    <t>T04227</t>
  </si>
  <si>
    <t>T04228</t>
  </si>
  <si>
    <t>T04229</t>
  </si>
  <si>
    <t>T04230</t>
  </si>
  <si>
    <t>T04231</t>
  </si>
  <si>
    <t>T04232</t>
  </si>
  <si>
    <t>T04233</t>
  </si>
  <si>
    <t>T04234</t>
  </si>
  <si>
    <t>T04235</t>
  </si>
  <si>
    <t>T04236</t>
  </si>
  <si>
    <t>T04237</t>
  </si>
  <si>
    <t>T04238</t>
  </si>
  <si>
    <t>T04239</t>
  </si>
  <si>
    <t>T04240</t>
  </si>
  <si>
    <t>T04241</t>
  </si>
  <si>
    <t>T04242</t>
  </si>
  <si>
    <t>T04243</t>
  </si>
  <si>
    <t>T04244</t>
  </si>
  <si>
    <t>T04245</t>
  </si>
  <si>
    <t>T04246</t>
  </si>
  <si>
    <t>T04247</t>
  </si>
  <si>
    <t>T04248</t>
  </si>
  <si>
    <t>T04249</t>
  </si>
  <si>
    <t>T04250</t>
  </si>
  <si>
    <t>T04251</t>
  </si>
  <si>
    <t>T04252</t>
  </si>
  <si>
    <t>T04253</t>
  </si>
  <si>
    <t>T04254</t>
  </si>
  <si>
    <t>T04255</t>
  </si>
  <si>
    <t>T04256</t>
  </si>
  <si>
    <t>T04257</t>
  </si>
  <si>
    <t>T04258</t>
  </si>
  <si>
    <t>T04259</t>
  </si>
  <si>
    <t>T04260</t>
  </si>
  <si>
    <t>T04261</t>
  </si>
  <si>
    <t>T04262</t>
  </si>
  <si>
    <t>T04263</t>
  </si>
  <si>
    <t>T04264</t>
  </si>
  <si>
    <t>T04265</t>
  </si>
  <si>
    <t>T04266</t>
  </si>
  <si>
    <t>T04267</t>
  </si>
  <si>
    <t>T04268</t>
  </si>
  <si>
    <t>T04269</t>
  </si>
  <si>
    <t>T04270</t>
  </si>
  <si>
    <t>T04271</t>
  </si>
  <si>
    <t>T04272</t>
  </si>
  <si>
    <t>T04273</t>
  </si>
  <si>
    <t>T04274</t>
  </si>
  <si>
    <t>T04275</t>
  </si>
  <si>
    <t>T04276</t>
  </si>
  <si>
    <t>T04277</t>
  </si>
  <si>
    <t>T04278</t>
  </si>
  <si>
    <t>T04279</t>
  </si>
  <si>
    <t>T04280</t>
  </si>
  <si>
    <t>T04281</t>
  </si>
  <si>
    <t>T04282</t>
  </si>
  <si>
    <t>T04283</t>
  </si>
  <si>
    <t>T04284</t>
  </si>
  <si>
    <t>T04285</t>
  </si>
  <si>
    <t>T04286</t>
  </si>
  <si>
    <t>T04287</t>
  </si>
  <si>
    <t>T04288</t>
  </si>
  <si>
    <t>T04289</t>
  </si>
  <si>
    <t>T04290</t>
  </si>
  <si>
    <t>T04291</t>
  </si>
  <si>
    <t>T04292</t>
  </si>
  <si>
    <t>T04293</t>
  </si>
  <si>
    <t>T04294</t>
  </si>
  <si>
    <t>T04295</t>
  </si>
  <si>
    <t>T04296</t>
  </si>
  <si>
    <t>T04297</t>
  </si>
  <si>
    <t>T04298</t>
  </si>
  <si>
    <t>T04299</t>
  </si>
  <si>
    <t>T04300</t>
  </si>
  <si>
    <t>T04301</t>
  </si>
  <si>
    <t>T04302</t>
  </si>
  <si>
    <t>T04303</t>
  </si>
  <si>
    <t>T04304</t>
  </si>
  <si>
    <t>T04305</t>
  </si>
  <si>
    <t>T04306</t>
  </si>
  <si>
    <t>T04307</t>
  </si>
  <si>
    <t>T04308</t>
  </si>
  <si>
    <t>T04309</t>
  </si>
  <si>
    <t>T04310</t>
  </si>
  <si>
    <t>T04311</t>
  </si>
  <si>
    <t>T04312</t>
  </si>
  <si>
    <t>T04313</t>
  </si>
  <si>
    <t>T04314</t>
  </si>
  <si>
    <t>T04315</t>
  </si>
  <si>
    <t>T04316</t>
  </si>
  <si>
    <t>T04317</t>
  </si>
  <si>
    <t>T04318</t>
  </si>
  <si>
    <t>T04319</t>
  </si>
  <si>
    <t>T04320</t>
  </si>
  <si>
    <t>T04321</t>
  </si>
  <si>
    <t>T04322</t>
  </si>
  <si>
    <t>T04323</t>
  </si>
  <si>
    <t>T04324</t>
  </si>
  <si>
    <t>T04325</t>
  </si>
  <si>
    <t>T04326</t>
  </si>
  <si>
    <t>T04327</t>
  </si>
  <si>
    <t>T04328</t>
  </si>
  <si>
    <t>T04329</t>
  </si>
  <si>
    <t>T04330</t>
  </si>
  <si>
    <t>T04331</t>
  </si>
  <si>
    <t>T04332</t>
  </si>
  <si>
    <t>T04333</t>
  </si>
  <si>
    <t>T04334</t>
  </si>
  <si>
    <t>T04335</t>
  </si>
  <si>
    <t>T04336</t>
  </si>
  <si>
    <t>T04337</t>
  </si>
  <si>
    <t>T04338</t>
  </si>
  <si>
    <t>T04339</t>
  </si>
  <si>
    <t>T04340</t>
  </si>
  <si>
    <t>T04341</t>
  </si>
  <si>
    <t>T04342</t>
  </si>
  <si>
    <t>T04343</t>
  </si>
  <si>
    <t>T04344</t>
  </si>
  <si>
    <t>T04345</t>
  </si>
  <si>
    <t>T04346</t>
  </si>
  <si>
    <t>T04347</t>
  </si>
  <si>
    <t>T04348</t>
  </si>
  <si>
    <t>T04349</t>
  </si>
  <si>
    <t>T04350</t>
  </si>
  <si>
    <t>T04351</t>
  </si>
  <si>
    <t>T04352</t>
  </si>
  <si>
    <t>T04353</t>
  </si>
  <si>
    <t>T04354</t>
  </si>
  <si>
    <t>T04355</t>
  </si>
  <si>
    <t>T04356</t>
  </si>
  <si>
    <t>T04357</t>
  </si>
  <si>
    <t>T04358</t>
  </si>
  <si>
    <t>T04359</t>
  </si>
  <si>
    <t>T04360</t>
  </si>
  <si>
    <t>T04361</t>
  </si>
  <si>
    <t>T04362</t>
  </si>
  <si>
    <t>T04363</t>
  </si>
  <si>
    <t>T04364</t>
  </si>
  <si>
    <t>T04365</t>
  </si>
  <si>
    <t>T04366</t>
  </si>
  <si>
    <t>T04367</t>
  </si>
  <si>
    <t>T04368</t>
  </si>
  <si>
    <t>T04369</t>
  </si>
  <si>
    <t>T04370</t>
  </si>
  <si>
    <t>T04371</t>
  </si>
  <si>
    <t>T04372</t>
  </si>
  <si>
    <t>T04373</t>
  </si>
  <si>
    <t>T04374</t>
  </si>
  <si>
    <t>T04375</t>
  </si>
  <si>
    <t>T04376</t>
  </si>
  <si>
    <t>T04377</t>
  </si>
  <si>
    <t>T04378</t>
  </si>
  <si>
    <t>T04379</t>
  </si>
  <si>
    <t>T04380</t>
  </si>
  <si>
    <t>T04381</t>
  </si>
  <si>
    <t>T04382</t>
  </si>
  <si>
    <t>T04383</t>
  </si>
  <si>
    <t>T04384</t>
  </si>
  <si>
    <t>T04385</t>
  </si>
  <si>
    <t>T04386</t>
  </si>
  <si>
    <t>T04387</t>
  </si>
  <si>
    <t>T04388</t>
  </si>
  <si>
    <t>T04389</t>
  </si>
  <si>
    <t>T04390</t>
  </si>
  <si>
    <t>T04391</t>
  </si>
  <si>
    <t>T04392</t>
  </si>
  <si>
    <t>T04393</t>
  </si>
  <si>
    <t>T04394</t>
  </si>
  <si>
    <t>T04395</t>
  </si>
  <si>
    <t>T04396</t>
  </si>
  <si>
    <t>T04397</t>
  </si>
  <si>
    <t>T04398</t>
  </si>
  <si>
    <t>T04399</t>
  </si>
  <si>
    <t>T04400</t>
  </si>
  <si>
    <t>T04401</t>
  </si>
  <si>
    <t>T04402</t>
  </si>
  <si>
    <t>T04403</t>
  </si>
  <si>
    <t>T04404</t>
  </si>
  <si>
    <t>T04405</t>
  </si>
  <si>
    <t>T04406</t>
  </si>
  <si>
    <t>T04407</t>
  </si>
  <si>
    <t>T04408</t>
  </si>
  <si>
    <t>T04409</t>
  </si>
  <si>
    <t>T04410</t>
  </si>
  <si>
    <t>T04411</t>
  </si>
  <si>
    <t>T04412</t>
  </si>
  <si>
    <t>T04413</t>
  </si>
  <si>
    <t>T04414</t>
  </si>
  <si>
    <t>T04415</t>
  </si>
  <si>
    <t>T04416</t>
  </si>
  <si>
    <t>T04417</t>
  </si>
  <si>
    <t>T04418</t>
  </si>
  <si>
    <t>T04419</t>
  </si>
  <si>
    <t>T04420</t>
  </si>
  <si>
    <t>T04421</t>
  </si>
  <si>
    <t>T04422</t>
  </si>
  <si>
    <t>T04423</t>
  </si>
  <si>
    <t>T04424</t>
  </si>
  <si>
    <t>T04425</t>
  </si>
  <si>
    <t>T04426</t>
  </si>
  <si>
    <t>T04427</t>
  </si>
  <si>
    <t>T04428</t>
  </si>
  <si>
    <t>T04429</t>
  </si>
  <si>
    <t>T04430</t>
  </si>
  <si>
    <t>T04431</t>
  </si>
  <si>
    <t>T04432</t>
  </si>
  <si>
    <t>T04433</t>
  </si>
  <si>
    <t>T04434</t>
  </si>
  <si>
    <t>T04435</t>
  </si>
  <si>
    <t>T04436</t>
  </si>
  <si>
    <t>T04437</t>
  </si>
  <si>
    <t>T04438</t>
  </si>
  <si>
    <t>T04439</t>
  </si>
  <si>
    <t>T04440</t>
  </si>
  <si>
    <t>T04441</t>
  </si>
  <si>
    <t>T04442</t>
  </si>
  <si>
    <t>T04443</t>
  </si>
  <si>
    <t>T04444</t>
  </si>
  <si>
    <t>T04445</t>
  </si>
  <si>
    <t>T04446</t>
  </si>
  <si>
    <t>T04447</t>
  </si>
  <si>
    <t>T04448</t>
  </si>
  <si>
    <t>T04449</t>
  </si>
  <si>
    <t>T04450</t>
  </si>
  <si>
    <t>T04451</t>
  </si>
  <si>
    <t>T04452</t>
  </si>
  <si>
    <t>T04453</t>
  </si>
  <si>
    <t>T04454</t>
  </si>
  <si>
    <t>T04455</t>
  </si>
  <si>
    <t>T04456</t>
  </si>
  <si>
    <t>T04457</t>
  </si>
  <si>
    <t>T04458</t>
  </si>
  <si>
    <t>T04459</t>
  </si>
  <si>
    <t>T04460</t>
  </si>
  <si>
    <t>T04461</t>
  </si>
  <si>
    <t>T04462</t>
  </si>
  <si>
    <t>T04463</t>
  </si>
  <si>
    <t>T04464</t>
  </si>
  <si>
    <t>T04465</t>
  </si>
  <si>
    <t>T04466</t>
  </si>
  <si>
    <t>T04467</t>
  </si>
  <si>
    <t>T04468</t>
  </si>
  <si>
    <t>T04469</t>
  </si>
  <si>
    <t>T04470</t>
  </si>
  <si>
    <t>T04471</t>
  </si>
  <si>
    <t>T04472</t>
  </si>
  <si>
    <t>T04473</t>
  </si>
  <si>
    <t>T04474</t>
  </si>
  <si>
    <t>T04475</t>
  </si>
  <si>
    <t>T04476</t>
  </si>
  <si>
    <t>T04477</t>
  </si>
  <si>
    <t>T04478</t>
  </si>
  <si>
    <t>T04479</t>
  </si>
  <si>
    <t>T04480</t>
  </si>
  <si>
    <t>T04481</t>
  </si>
  <si>
    <t>T04482</t>
  </si>
  <si>
    <t>T04483</t>
  </si>
  <si>
    <t>T04484</t>
  </si>
  <si>
    <t>T04485</t>
  </si>
  <si>
    <t>T04486</t>
  </si>
  <si>
    <t>T04487</t>
  </si>
  <si>
    <t>T04488</t>
  </si>
  <si>
    <t>T04489</t>
  </si>
  <si>
    <t>T04490</t>
  </si>
  <si>
    <t>T04491</t>
  </si>
  <si>
    <t>T04492</t>
  </si>
  <si>
    <t>T04493</t>
  </si>
  <si>
    <t>T04494</t>
  </si>
  <si>
    <t>T04495</t>
  </si>
  <si>
    <t>T04496</t>
  </si>
  <si>
    <t>T04497</t>
  </si>
  <si>
    <t>T04498</t>
  </si>
  <si>
    <t>T04499</t>
  </si>
  <si>
    <t>T04500</t>
  </si>
  <si>
    <t>T04501</t>
  </si>
  <si>
    <t>T04502</t>
  </si>
  <si>
    <t>T04503</t>
  </si>
  <si>
    <t>T04504</t>
  </si>
  <si>
    <t>T04505</t>
  </si>
  <si>
    <t>T04506</t>
  </si>
  <si>
    <t>T04507</t>
  </si>
  <si>
    <t>T04508</t>
  </si>
  <si>
    <t>T04509</t>
  </si>
  <si>
    <t>T04510</t>
  </si>
  <si>
    <t>T04511</t>
  </si>
  <si>
    <t>T04512</t>
  </si>
  <si>
    <t>T04513</t>
  </si>
  <si>
    <t>T04514</t>
  </si>
  <si>
    <t>T04515</t>
  </si>
  <si>
    <t>T04516</t>
  </si>
  <si>
    <t>T04517</t>
  </si>
  <si>
    <t>T04518</t>
  </si>
  <si>
    <t>T04519</t>
  </si>
  <si>
    <t>T04520</t>
  </si>
  <si>
    <t>T04521</t>
  </si>
  <si>
    <t>T04522</t>
  </si>
  <si>
    <t>T04523</t>
  </si>
  <si>
    <t>T04524</t>
  </si>
  <si>
    <t>T04525</t>
  </si>
  <si>
    <t>T04526</t>
  </si>
  <si>
    <t>T04527</t>
  </si>
  <si>
    <t>T04528</t>
  </si>
  <si>
    <t>T04529</t>
  </si>
  <si>
    <t>T04530</t>
  </si>
  <si>
    <t>T04531</t>
  </si>
  <si>
    <t>T04532</t>
  </si>
  <si>
    <t>T04533</t>
  </si>
  <si>
    <t>T04534</t>
  </si>
  <si>
    <t>T04535</t>
  </si>
  <si>
    <t>T04536</t>
  </si>
  <si>
    <t>T04537</t>
  </si>
  <si>
    <t>T04538</t>
  </si>
  <si>
    <t>T04539</t>
  </si>
  <si>
    <t>T04540</t>
  </si>
  <si>
    <t>T04541</t>
  </si>
  <si>
    <t>T04542</t>
  </si>
  <si>
    <t>T04543</t>
  </si>
  <si>
    <t>T04544</t>
  </si>
  <si>
    <t>T04545</t>
  </si>
  <si>
    <t>T04546</t>
  </si>
  <si>
    <t>T04547</t>
  </si>
  <si>
    <t>T04548</t>
  </si>
  <si>
    <t>T04549</t>
  </si>
  <si>
    <t>T04550</t>
  </si>
  <si>
    <t>T04551</t>
  </si>
  <si>
    <t>T04552</t>
  </si>
  <si>
    <t>T04553</t>
  </si>
  <si>
    <t>T04554</t>
  </si>
  <si>
    <t>T04555</t>
  </si>
  <si>
    <t>T04556</t>
  </si>
  <si>
    <t>T04557</t>
  </si>
  <si>
    <t>T04558</t>
  </si>
  <si>
    <t>T04559</t>
  </si>
  <si>
    <t>T04560</t>
  </si>
  <si>
    <t>T04561</t>
  </si>
  <si>
    <t>T04562</t>
  </si>
  <si>
    <t>T04563</t>
  </si>
  <si>
    <t>T04564</t>
  </si>
  <si>
    <t>T04565</t>
  </si>
  <si>
    <t>T04566</t>
  </si>
  <si>
    <t>T04567</t>
  </si>
  <si>
    <t>T04568</t>
  </si>
  <si>
    <t>T04569</t>
  </si>
  <si>
    <t>T04570</t>
  </si>
  <si>
    <t>T04571</t>
  </si>
  <si>
    <t>T04572</t>
  </si>
  <si>
    <t>T04573</t>
  </si>
  <si>
    <t>T04574</t>
  </si>
  <si>
    <t>T04575</t>
  </si>
  <si>
    <t>T04576</t>
  </si>
  <si>
    <t>T04577</t>
  </si>
  <si>
    <t>T04578</t>
  </si>
  <si>
    <t>T04579</t>
  </si>
  <si>
    <t>T04580</t>
  </si>
  <si>
    <t>T04581</t>
  </si>
  <si>
    <t>T04582</t>
  </si>
  <si>
    <t>T04583</t>
  </si>
  <si>
    <t>T04584</t>
  </si>
  <si>
    <t>T04585</t>
  </si>
  <si>
    <t>T04586</t>
  </si>
  <si>
    <t>T04587</t>
  </si>
  <si>
    <t>T04588</t>
  </si>
  <si>
    <t>T04589</t>
  </si>
  <si>
    <t>T04590</t>
  </si>
  <si>
    <t>T04591</t>
  </si>
  <si>
    <t>T04592</t>
  </si>
  <si>
    <t>T04593</t>
  </si>
  <si>
    <t>T04594</t>
  </si>
  <si>
    <t>T04595</t>
  </si>
  <si>
    <t>T04596</t>
  </si>
  <si>
    <t>T04597</t>
  </si>
  <si>
    <t>T04598</t>
  </si>
  <si>
    <t>T04599</t>
  </si>
  <si>
    <t>T04600</t>
  </si>
  <si>
    <t>T04601</t>
  </si>
  <si>
    <t>T04602</t>
  </si>
  <si>
    <t>T04603</t>
  </si>
  <si>
    <t>T04604</t>
  </si>
  <si>
    <t>T04605</t>
  </si>
  <si>
    <t>T04606</t>
  </si>
  <si>
    <t>T04607</t>
  </si>
  <si>
    <t>T04608</t>
  </si>
  <si>
    <t>T04609</t>
  </si>
  <si>
    <t>T04610</t>
  </si>
  <si>
    <t>T04611</t>
  </si>
  <si>
    <t>T04612</t>
  </si>
  <si>
    <t>T04613</t>
  </si>
  <si>
    <t>T04614</t>
  </si>
  <si>
    <t>T04615</t>
  </si>
  <si>
    <t>T04616</t>
  </si>
  <si>
    <t>T04617</t>
  </si>
  <si>
    <t>T04618</t>
  </si>
  <si>
    <t>T04619</t>
  </si>
  <si>
    <t>T04620</t>
  </si>
  <si>
    <t>T04621</t>
  </si>
  <si>
    <t>T04622</t>
  </si>
  <si>
    <t>T04623</t>
  </si>
  <si>
    <t>T04624</t>
  </si>
  <si>
    <t>T04625</t>
  </si>
  <si>
    <t>T04626</t>
  </si>
  <si>
    <t>T04627</t>
  </si>
  <si>
    <t>T04628</t>
  </si>
  <si>
    <t>T04629</t>
  </si>
  <si>
    <t>T04630</t>
  </si>
  <si>
    <t>T04631</t>
  </si>
  <si>
    <t>T04632</t>
  </si>
  <si>
    <t>T04633</t>
  </si>
  <si>
    <t>T04634</t>
  </si>
  <si>
    <t>T04635</t>
  </si>
  <si>
    <t>T04636</t>
  </si>
  <si>
    <t>T04637</t>
  </si>
  <si>
    <t>T04638</t>
  </si>
  <si>
    <t>T04639</t>
  </si>
  <si>
    <t>T04640</t>
  </si>
  <si>
    <t>T04641</t>
  </si>
  <si>
    <t>T04642</t>
  </si>
  <si>
    <t>T04643</t>
  </si>
  <si>
    <t>T04644</t>
  </si>
  <si>
    <t>T04645</t>
  </si>
  <si>
    <t>T04646</t>
  </si>
  <si>
    <t>T04647</t>
  </si>
  <si>
    <t>T04648</t>
  </si>
  <si>
    <t>T04649</t>
  </si>
  <si>
    <t>T04650</t>
  </si>
  <si>
    <t>T04651</t>
  </si>
  <si>
    <t>T04652</t>
  </si>
  <si>
    <t>T04653</t>
  </si>
  <si>
    <t>T04654</t>
  </si>
  <si>
    <t>T04655</t>
  </si>
  <si>
    <t>T04656</t>
  </si>
  <si>
    <t>T04657</t>
  </si>
  <si>
    <t>T04658</t>
  </si>
  <si>
    <t>T04659</t>
  </si>
  <si>
    <t>T04660</t>
  </si>
  <si>
    <t>T04661</t>
  </si>
  <si>
    <t>T04662</t>
  </si>
  <si>
    <t>T04663</t>
  </si>
  <si>
    <t>T04664</t>
  </si>
  <si>
    <t>T04665</t>
  </si>
  <si>
    <t>T04666</t>
  </si>
  <si>
    <t>T04667</t>
  </si>
  <si>
    <t>T04668</t>
  </si>
  <si>
    <t>T04669</t>
  </si>
  <si>
    <t>T04670</t>
  </si>
  <si>
    <t>T04671</t>
  </si>
  <si>
    <t>T04672</t>
  </si>
  <si>
    <t>T04673</t>
  </si>
  <si>
    <t>T04674</t>
  </si>
  <si>
    <t>T04675</t>
  </si>
  <si>
    <t>T04676</t>
  </si>
  <si>
    <t>T04677</t>
  </si>
  <si>
    <t>T04678</t>
  </si>
  <si>
    <t>T04679</t>
  </si>
  <si>
    <t>T04680</t>
  </si>
  <si>
    <t>T04681</t>
  </si>
  <si>
    <t>T04682</t>
  </si>
  <si>
    <t>T04683</t>
  </si>
  <si>
    <t>T04684</t>
  </si>
  <si>
    <t>T04685</t>
  </si>
  <si>
    <t>T04686</t>
  </si>
  <si>
    <t>T04687</t>
  </si>
  <si>
    <t>T04688</t>
  </si>
  <si>
    <t>T04689</t>
  </si>
  <si>
    <t>T04690</t>
  </si>
  <si>
    <t>T04691</t>
  </si>
  <si>
    <t>T04692</t>
  </si>
  <si>
    <t>T04693</t>
  </si>
  <si>
    <t>T04694</t>
  </si>
  <si>
    <t>T04695</t>
  </si>
  <si>
    <t>T04696</t>
  </si>
  <si>
    <t>T04697</t>
  </si>
  <si>
    <t>T04698</t>
  </si>
  <si>
    <t>T04699</t>
  </si>
  <si>
    <t>T04700</t>
  </si>
  <si>
    <t>T04701</t>
  </si>
  <si>
    <t>T04702</t>
  </si>
  <si>
    <t>T04703</t>
  </si>
  <si>
    <t>T04704</t>
  </si>
  <si>
    <t>T04705</t>
  </si>
  <si>
    <t>T04706</t>
  </si>
  <si>
    <t>T04707</t>
  </si>
  <si>
    <t>T04708</t>
  </si>
  <si>
    <t>T04709</t>
  </si>
  <si>
    <t>T04710</t>
  </si>
  <si>
    <t>T04711</t>
  </si>
  <si>
    <t>T04712</t>
  </si>
  <si>
    <t>T04713</t>
  </si>
  <si>
    <t>T04714</t>
  </si>
  <si>
    <t>T04715</t>
  </si>
  <si>
    <t>T04716</t>
  </si>
  <si>
    <t>T04717</t>
  </si>
  <si>
    <t>T04718</t>
  </si>
  <si>
    <t>T04719</t>
  </si>
  <si>
    <t>T04720</t>
  </si>
  <si>
    <t>T04721</t>
  </si>
  <si>
    <t>T04722</t>
  </si>
  <si>
    <t>T04723</t>
  </si>
  <si>
    <t>T04724</t>
  </si>
  <si>
    <t>T04725</t>
  </si>
  <si>
    <t>T04726</t>
  </si>
  <si>
    <t>T04727</t>
  </si>
  <si>
    <t>T04728</t>
  </si>
  <si>
    <t>T04729</t>
  </si>
  <si>
    <t>T04730</t>
  </si>
  <si>
    <t>T04731</t>
  </si>
  <si>
    <t>T04732</t>
  </si>
  <si>
    <t>T04733</t>
  </si>
  <si>
    <t>T04734</t>
  </si>
  <si>
    <t>T04735</t>
  </si>
  <si>
    <t>T04736</t>
  </si>
  <si>
    <t>T04737</t>
  </si>
  <si>
    <t>T04738</t>
  </si>
  <si>
    <t>T04739</t>
  </si>
  <si>
    <t>T04740</t>
  </si>
  <si>
    <t>T04741</t>
  </si>
  <si>
    <t>T04742</t>
  </si>
  <si>
    <t>T04743</t>
  </si>
  <si>
    <t>T04744</t>
  </si>
  <si>
    <t>T04745</t>
  </si>
  <si>
    <t>T04746</t>
  </si>
  <si>
    <t>T04747</t>
  </si>
  <si>
    <t>T04748</t>
  </si>
  <si>
    <t>T04749</t>
  </si>
  <si>
    <t>T04750</t>
  </si>
  <si>
    <t>T04751</t>
  </si>
  <si>
    <t>T04752</t>
  </si>
  <si>
    <t>T04753</t>
  </si>
  <si>
    <t>T04754</t>
  </si>
  <si>
    <t>T04755</t>
  </si>
  <si>
    <t>T04756</t>
  </si>
  <si>
    <t>T04757</t>
  </si>
  <si>
    <t>T04758</t>
  </si>
  <si>
    <t>T04759</t>
  </si>
  <si>
    <t>T04760</t>
  </si>
  <si>
    <t>T04761</t>
  </si>
  <si>
    <t>T04762</t>
  </si>
  <si>
    <t>T04763</t>
  </si>
  <si>
    <t>T04764</t>
  </si>
  <si>
    <t>T04765</t>
  </si>
  <si>
    <t>T04766</t>
  </si>
  <si>
    <t>T04767</t>
  </si>
  <si>
    <t>T04768</t>
  </si>
  <si>
    <t>T04769</t>
  </si>
  <si>
    <t>T04770</t>
  </si>
  <si>
    <t>T04771</t>
  </si>
  <si>
    <t>T04772</t>
  </si>
  <si>
    <t>T04773</t>
  </si>
  <si>
    <t>T04774</t>
  </si>
  <si>
    <t>T04775</t>
  </si>
  <si>
    <t>T04776</t>
  </si>
  <si>
    <t>T04777</t>
  </si>
  <si>
    <t>T04778</t>
  </si>
  <si>
    <t>T04779</t>
  </si>
  <si>
    <t>T04780</t>
  </si>
  <si>
    <t>T04781</t>
  </si>
  <si>
    <t>T04782</t>
  </si>
  <si>
    <t>T04783</t>
  </si>
  <si>
    <t>T04784</t>
  </si>
  <si>
    <t>T04785</t>
  </si>
  <si>
    <t>T04786</t>
  </si>
  <si>
    <t>T04787</t>
  </si>
  <si>
    <t>T04788</t>
  </si>
  <si>
    <t>T04789</t>
  </si>
  <si>
    <t>T04790</t>
  </si>
  <si>
    <t>T04791</t>
  </si>
  <si>
    <t>T04792</t>
  </si>
  <si>
    <t>T04793</t>
  </si>
  <si>
    <t>T04794</t>
  </si>
  <si>
    <t>T04795</t>
  </si>
  <si>
    <t>T04796</t>
  </si>
  <si>
    <t>T04797</t>
  </si>
  <si>
    <t>T04798</t>
  </si>
  <si>
    <t>T04799</t>
  </si>
  <si>
    <t>T04800</t>
  </si>
  <si>
    <t>T04801</t>
  </si>
  <si>
    <t>T04802</t>
  </si>
  <si>
    <t>T04803</t>
  </si>
  <si>
    <t>T04804</t>
  </si>
  <si>
    <t>T04805</t>
  </si>
  <si>
    <t>T04806</t>
  </si>
  <si>
    <t>T04807</t>
  </si>
  <si>
    <t>T04808</t>
  </si>
  <si>
    <t>T04809</t>
  </si>
  <si>
    <t>T04810</t>
  </si>
  <si>
    <t>T04811</t>
  </si>
  <si>
    <t>T04812</t>
  </si>
  <si>
    <t>T04813</t>
  </si>
  <si>
    <t>T04814</t>
  </si>
  <si>
    <t>T04815</t>
  </si>
  <si>
    <t>T04816</t>
  </si>
  <si>
    <t>T04817</t>
  </si>
  <si>
    <t>T04818</t>
  </si>
  <si>
    <t>T04819</t>
  </si>
  <si>
    <t>T04820</t>
  </si>
  <si>
    <t>T04821</t>
  </si>
  <si>
    <t>T04822</t>
  </si>
  <si>
    <t>T04823</t>
  </si>
  <si>
    <t>T04824</t>
  </si>
  <si>
    <t>T04825</t>
  </si>
  <si>
    <t>T04826</t>
  </si>
  <si>
    <t>T04827</t>
  </si>
  <si>
    <t>T04828</t>
  </si>
  <si>
    <t>T04829</t>
  </si>
  <si>
    <t>T04830</t>
  </si>
  <si>
    <t>T04831</t>
  </si>
  <si>
    <t>T04832</t>
  </si>
  <si>
    <t>T04833</t>
  </si>
  <si>
    <t>T04834</t>
  </si>
  <si>
    <t>T04835</t>
  </si>
  <si>
    <t>T04836</t>
  </si>
  <si>
    <t>T04837</t>
  </si>
  <si>
    <t>T04838</t>
  </si>
  <si>
    <t>T04839</t>
  </si>
  <si>
    <t>T04840</t>
  </si>
  <si>
    <t>T04841</t>
  </si>
  <si>
    <t>T04842</t>
  </si>
  <si>
    <t>T04843</t>
  </si>
  <si>
    <t>T04844</t>
  </si>
  <si>
    <t>T04845</t>
  </si>
  <si>
    <t>T04846</t>
  </si>
  <si>
    <t>T04847</t>
  </si>
  <si>
    <t>T04848</t>
  </si>
  <si>
    <t>T04849</t>
  </si>
  <si>
    <t>T04850</t>
  </si>
  <si>
    <t>T04851</t>
  </si>
  <si>
    <t>T04852</t>
  </si>
  <si>
    <t>T04853</t>
  </si>
  <si>
    <t>T04854</t>
  </si>
  <si>
    <t>T04855</t>
  </si>
  <si>
    <t>T04856</t>
  </si>
  <si>
    <t>T04857</t>
  </si>
  <si>
    <t>T04858</t>
  </si>
  <si>
    <t>T04859</t>
  </si>
  <si>
    <t>T04860</t>
  </si>
  <si>
    <t>T04861</t>
  </si>
  <si>
    <t>T04862</t>
  </si>
  <si>
    <t>T04863</t>
  </si>
  <si>
    <t>T04864</t>
  </si>
  <si>
    <t>T04865</t>
  </si>
  <si>
    <t>T04866</t>
  </si>
  <si>
    <t>T04867</t>
  </si>
  <si>
    <t>T04868</t>
  </si>
  <si>
    <t>T04869</t>
  </si>
  <si>
    <t>T04870</t>
  </si>
  <si>
    <t>T04871</t>
  </si>
  <si>
    <t>T04872</t>
  </si>
  <si>
    <t>T04873</t>
  </si>
  <si>
    <t>T04874</t>
  </si>
  <si>
    <t>T04875</t>
  </si>
  <si>
    <t>T04876</t>
  </si>
  <si>
    <t>T04877</t>
  </si>
  <si>
    <t>T04878</t>
  </si>
  <si>
    <t>T04879</t>
  </si>
  <si>
    <t>T04880</t>
  </si>
  <si>
    <t>T04881</t>
  </si>
  <si>
    <t>T04882</t>
  </si>
  <si>
    <t>T04883</t>
  </si>
  <si>
    <t>T04884</t>
  </si>
  <si>
    <t>T04885</t>
  </si>
  <si>
    <t>T04886</t>
  </si>
  <si>
    <t>T04887</t>
  </si>
  <si>
    <t>T04888</t>
  </si>
  <si>
    <t>T04889</t>
  </si>
  <si>
    <t>T04890</t>
  </si>
  <si>
    <t>T04891</t>
  </si>
  <si>
    <t>T04892</t>
  </si>
  <si>
    <t>T04893</t>
  </si>
  <si>
    <t>T04894</t>
  </si>
  <si>
    <t>T04895</t>
  </si>
  <si>
    <t>T04896</t>
  </si>
  <si>
    <t>T04897</t>
  </si>
  <si>
    <t>T04898</t>
  </si>
  <si>
    <t>T04899</t>
  </si>
  <si>
    <t>T04900</t>
  </si>
  <si>
    <t>T04901</t>
  </si>
  <si>
    <t>T04902</t>
  </si>
  <si>
    <t>T04903</t>
  </si>
  <si>
    <t>T04904</t>
  </si>
  <si>
    <t>T04905</t>
  </si>
  <si>
    <t>T04906</t>
  </si>
  <si>
    <t>T04907</t>
  </si>
  <si>
    <t>T04908</t>
  </si>
  <si>
    <t>T04909</t>
  </si>
  <si>
    <t>T04910</t>
  </si>
  <si>
    <t>T04911</t>
  </si>
  <si>
    <t>T04912</t>
  </si>
  <si>
    <t>T04913</t>
  </si>
  <si>
    <t>T04914</t>
  </si>
  <si>
    <t>T04915</t>
  </si>
  <si>
    <t>T04916</t>
  </si>
  <si>
    <t>T04917</t>
  </si>
  <si>
    <t>T04918</t>
  </si>
  <si>
    <t>T04919</t>
  </si>
  <si>
    <t>T04920</t>
  </si>
  <si>
    <t>T04921</t>
  </si>
  <si>
    <t>T04922</t>
  </si>
  <si>
    <t>T04923</t>
  </si>
  <si>
    <t>T04924</t>
  </si>
  <si>
    <t>T04925</t>
  </si>
  <si>
    <t>T04926</t>
  </si>
  <si>
    <t>T04927</t>
  </si>
  <si>
    <t>T04928</t>
  </si>
  <si>
    <t>T04929</t>
  </si>
  <si>
    <t>T04930</t>
  </si>
  <si>
    <t>T04931</t>
  </si>
  <si>
    <t>T04932</t>
  </si>
  <si>
    <t>T04933</t>
  </si>
  <si>
    <t>T04934</t>
  </si>
  <si>
    <t>T04935</t>
  </si>
  <si>
    <t>T04936</t>
  </si>
  <si>
    <t>T04937</t>
  </si>
  <si>
    <t>T04938</t>
  </si>
  <si>
    <t>T04939</t>
  </si>
  <si>
    <t>T04940</t>
  </si>
  <si>
    <t>T04941</t>
  </si>
  <si>
    <t>T04942</t>
  </si>
  <si>
    <t>T04943</t>
  </si>
  <si>
    <t>T04944</t>
  </si>
  <si>
    <t>T04945</t>
  </si>
  <si>
    <t>T04946</t>
  </si>
  <si>
    <t>T04947</t>
  </si>
  <si>
    <t>T04948</t>
  </si>
  <si>
    <t>T04949</t>
  </si>
  <si>
    <t>T04950</t>
  </si>
  <si>
    <t>T04951</t>
  </si>
  <si>
    <t>T04952</t>
  </si>
  <si>
    <t>T04953</t>
  </si>
  <si>
    <t>T04954</t>
  </si>
  <si>
    <t>T04955</t>
  </si>
  <si>
    <t>T04956</t>
  </si>
  <si>
    <t>T04957</t>
  </si>
  <si>
    <t>T04958</t>
  </si>
  <si>
    <t>T04959</t>
  </si>
  <si>
    <t>T04960</t>
  </si>
  <si>
    <t>T04961</t>
  </si>
  <si>
    <t>T04962</t>
  </si>
  <si>
    <t>T04963</t>
  </si>
  <si>
    <t>T04964</t>
  </si>
  <si>
    <t>T04965</t>
  </si>
  <si>
    <t>T04966</t>
  </si>
  <si>
    <t>T04967</t>
  </si>
  <si>
    <t>T04968</t>
  </si>
  <si>
    <t>T04969</t>
  </si>
  <si>
    <t>T04970</t>
  </si>
  <si>
    <t>T04971</t>
  </si>
  <si>
    <t>T04972</t>
  </si>
  <si>
    <t>T04973</t>
  </si>
  <si>
    <t>T04974</t>
  </si>
  <si>
    <t>T04975</t>
  </si>
  <si>
    <t>T04976</t>
  </si>
  <si>
    <t>T04977</t>
  </si>
  <si>
    <t>T04978</t>
  </si>
  <si>
    <t>T04979</t>
  </si>
  <si>
    <t>T04980</t>
  </si>
  <si>
    <t>T04981</t>
  </si>
  <si>
    <t>T04982</t>
  </si>
  <si>
    <t>T04983</t>
  </si>
  <si>
    <t>T04984</t>
  </si>
  <si>
    <t>T04985</t>
  </si>
  <si>
    <t>T04986</t>
  </si>
  <si>
    <t>T04987</t>
  </si>
  <si>
    <t>T04988</t>
  </si>
  <si>
    <t>T04989</t>
  </si>
  <si>
    <t>T04990</t>
  </si>
  <si>
    <t>T04991</t>
  </si>
  <si>
    <t>T04992</t>
  </si>
  <si>
    <t>T04993</t>
  </si>
  <si>
    <t>T04994</t>
  </si>
  <si>
    <t>T04995</t>
  </si>
  <si>
    <t>T04996</t>
  </si>
  <si>
    <t>T04997</t>
  </si>
  <si>
    <t>T04998</t>
  </si>
  <si>
    <t>T04999</t>
  </si>
  <si>
    <t>T05000</t>
  </si>
  <si>
    <t>Total Sales</t>
  </si>
  <si>
    <t>By Category</t>
  </si>
  <si>
    <t>Sum of Net Revenue</t>
  </si>
  <si>
    <t>Sum of Profit</t>
  </si>
  <si>
    <t>Total Profit</t>
  </si>
  <si>
    <t>Sales</t>
  </si>
  <si>
    <t>Jan</t>
  </si>
  <si>
    <t xml:space="preserve"> Peckmouth</t>
  </si>
  <si>
    <t>25-34</t>
  </si>
  <si>
    <t>Female</t>
  </si>
  <si>
    <t>Feb</t>
  </si>
  <si>
    <t>35-49</t>
  </si>
  <si>
    <t>Male</t>
  </si>
  <si>
    <t>Mar</t>
  </si>
  <si>
    <t>50-64</t>
  </si>
  <si>
    <t>Grand Total</t>
  </si>
  <si>
    <t>Apr</t>
  </si>
  <si>
    <t>65+</t>
  </si>
  <si>
    <t>Groceries Total</t>
  </si>
  <si>
    <t>May</t>
  </si>
  <si>
    <t>Under 25</t>
  </si>
  <si>
    <t>Jun</t>
  </si>
  <si>
    <t>Jul</t>
  </si>
  <si>
    <t>Aug</t>
  </si>
  <si>
    <t xml:space="preserve">Profit </t>
  </si>
  <si>
    <t>Sept</t>
  </si>
  <si>
    <t>Electronics Total</t>
  </si>
  <si>
    <t>Profit Margin</t>
  </si>
  <si>
    <t>Fashion Total</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</si>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</sst>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quot;€&quot;* #,##0.00_-;\-&quot;€&quot;* #,##0.00_-;_-&quot;€&quot;* &quot;-&quot;??_-;_-@_-"/>
    <numFmt numFmtId="165" formatCode="yyyy\-mm\-dd"/>
    <numFmt numFmtId="166" formatCode="&quot;€&quot;#,##0.00"/>
    <numFmt numFmtId="167" formatCode="_-[$$-409]* #,##0_ ;_-[$$-409]* \-#,##0\ ;_-[$$-409]* &quot;-&quot;??_ ;_-@_ "/>
    <numFmt numFmtId="168" formatCode="0.0%"/>
  </numFmts>
  <fonts count="5">
    <font>
      <sz val="11"/>
      <color theme="1"/>
      <name val="Calibri"/>
      <family val="2"/>
      <scheme val="minor"/>
    </font>
    <font>
      <b/>
      <sz val="11"/>
      <name val="Calibri"/>
    </font>
    <font>
      <b/>
      <sz val="11"/>
      <color theme="1"/>
      <name val="Calibri"/>
      <family val="2"/>
      <scheme val="minor"/>
    </font>
    <font>
      <sz val="11"/>
      <color theme="1"/>
      <name val="Calibri"/>
      <family val="2"/>
      <scheme val="minor"/>
    </font>
    <font>
      <sz val="11"/>
      <color theme="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2">
    <xf numFmtId="0" fontId="0" fillId="0" borderId="0"/>
    <xf numFmtId="164" fontId="3" fillId="0" borderId="0" applyFont="0" applyFill="0" applyBorder="0" applyAlignment="0" applyProtection="0"/>
  </cellStyleXfs>
  <cellXfs count="14">
    <xf numFmtId="0" fontId="0" fillId="0" borderId="0" xfId="0"/>
    <xf numFmtId="165" fontId="0" fillId="0" borderId="0" xfId="0" applyNumberFormat="1"/>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4" fontId="1" fillId="0" borderId="1" xfId="0" applyNumberFormat="1" applyFont="1" applyBorder="1" applyAlignment="1">
      <alignment horizontal="center" vertical="top"/>
    </xf>
    <xf numFmtId="14" fontId="0" fillId="0" borderId="0" xfId="0" applyNumberFormat="1"/>
    <xf numFmtId="0" fontId="0" fillId="0" borderId="0" xfId="0" pivotButton="1"/>
    <xf numFmtId="0" fontId="2" fillId="0" borderId="0" xfId="0" applyFont="1"/>
    <xf numFmtId="0" fontId="4" fillId="0" borderId="0" xfId="0" applyFont="1"/>
    <xf numFmtId="166" fontId="2" fillId="0" borderId="0" xfId="0" applyNumberFormat="1" applyFont="1"/>
    <xf numFmtId="167" fontId="0" fillId="0" borderId="0" xfId="0" applyNumberFormat="1"/>
    <xf numFmtId="167" fontId="0" fillId="0" borderId="0" xfId="1" applyNumberFormat="1" applyFont="1"/>
    <xf numFmtId="168" fontId="0" fillId="0" borderId="0" xfId="0" applyNumberFormat="1"/>
  </cellXfs>
  <cellStyles count="2">
    <cellStyle name="Currency" xfId="1" builtinId="4"/>
    <cellStyle name="Normal" xfId="0" builtinId="0"/>
  </cellStyles>
  <dxfs count="38">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
      <numFmt numFmtId="2" formatCode="0.00"/>
    </dxf>
    <dxf>
      <numFmt numFmtId="2" formatCode="0.00"/>
    </dxf>
    <dxf>
      <numFmt numFmtId="2" formatCode="0.00"/>
    </dxf>
    <dxf>
      <numFmt numFmtId="165"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5" formatCode="yyyy\-mm\-dd"/>
    </dxf>
    <dxf>
      <numFmt numFmtId="165" formatCode="yyyy\-mm\-dd"/>
    </dxf>
    <dxf>
      <border outline="0">
        <bottom style="thin">
          <color auto="1"/>
        </bottom>
      </border>
    </dxf>
    <dxf>
      <border outline="0">
        <top style="thin">
          <color auto="1"/>
        </top>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167" formatCode="_-[$$-409]* #,##0_ ;_-[$$-409]* \-#,##0\ ;_-[$$-409]* &quot;-&quot;??_ ;_-@_ "/>
    </dxf>
    <dxf>
      <numFmt numFmtId="167" formatCode="_-[$$-409]* #,##0_ ;_-[$$-409]* \-#,##0\ ;_-[$$-409]* &quot;-&quot;??_ ;_-@_ "/>
    </dxf>
    <dxf>
      <font>
        <b/>
        <i val="0"/>
        <sz val="11"/>
        <color theme="0"/>
        <name val="Calibri"/>
        <family val="2"/>
        <scheme val="minor"/>
      </font>
      <fill>
        <patternFill>
          <bgColor rgb="FF0C769E"/>
        </patternFill>
      </fill>
    </dxf>
    <dxf>
      <font>
        <name val="Calibri"/>
        <family val="2"/>
        <scheme val="minor"/>
      </font>
      <fill>
        <patternFill>
          <bgColor rgb="FF0C769E"/>
        </patternFill>
      </fill>
      <border diagonalUp="0" diagonalDown="0">
        <left/>
        <right/>
        <top/>
        <bottom/>
        <vertical/>
        <horizontal/>
      </border>
    </dxf>
    <dxf>
      <fill>
        <patternFill>
          <bgColor theme="3"/>
        </patternFill>
      </fill>
    </dxf>
  </dxfs>
  <tableStyles count="2" defaultTableStyle="TableStyleMedium9" defaultPivotStyle="PivotStyleLight16">
    <tableStyle name="NewStyle" pivot="0" table="0" count="1" xr9:uid="{AD3D9447-AAD8-4CAB-8C3F-A6C582D9CCA5}">
      <tableStyleElement type="wholeTable" dxfId="37"/>
    </tableStyle>
    <tableStyle name="Newstyle1" pivot="0" table="0" count="5" xr9:uid="{F76C4614-10C8-42C0-9F9A-579A28D8E1D5}">
      <tableStyleElement type="wholeTable" dxfId="36"/>
      <tableStyleElement type="headerRow" dxfId="35"/>
    </tableStyle>
  </tableStyles>
  <colors>
    <mruColors>
      <color rgb="FF0C769E"/>
      <color rgb="FF0C679E"/>
      <color rgb="FF084F6E"/>
      <color rgb="FF074F69"/>
      <color rgb="FFCCCCCC"/>
      <color rgb="FF828282"/>
      <color rgb="FF999999"/>
      <color rgb="FF1E293B"/>
      <color rgb="FF0F172A"/>
      <color rgb="FF84A1C4"/>
    </mruColors>
  </colors>
  <extLst>
    <ext xmlns:x14="http://schemas.microsoft.com/office/spreadsheetml/2009/9/main" uri="{46F421CA-312F-682f-3DD2-61675219B42D}">
      <x14:dxfs count="3">
        <dxf>
          <font>
            <b/>
            <i val="0"/>
            <sz val="11"/>
            <color auto="1"/>
          </font>
          <border diagonalUp="0" diagonalDown="0">
            <left/>
            <right/>
            <top/>
            <bottom/>
            <vertical/>
            <horizontal/>
          </border>
        </dxf>
        <dxf>
          <font>
            <b/>
            <i val="0"/>
            <sz val="11"/>
            <color theme="0"/>
          </font>
          <fill>
            <patternFill>
              <bgColor rgb="FF074F69"/>
            </patternFill>
          </fill>
        </dxf>
        <dxf>
          <font>
            <b/>
            <i val="0"/>
            <sz val="11"/>
            <color theme="2" tint="-9.9948118533890809E-2"/>
          </font>
          <fill>
            <patternFill>
              <bgColor rgb="FF0C769E"/>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NewStyle"/>
        <x14:slicerStyle name="Newstyle1">
          <x14:slicerStyleElements>
            <x14:slicerStyleElement type="unselectedItemWithData" dxfId="2"/>
            <x14:slicerStyleElement type="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(1).xlsx]Pivot_tables!PivotTable4</c:name>
    <c:fmtId val="27"/>
  </c:pivotSource>
  <c:chart>
    <c:title>
      <c:tx>
        <c:rich>
          <a:bodyPr rot="0" spcFirstLastPara="1" vertOverflow="ellipsis" vert="horz" wrap="square" anchor="ctr" anchorCtr="1"/>
          <a:lstStyle/>
          <a:p>
            <a:pPr algn="ctr" rtl="0">
              <a:defRPr lang="en-IE" sz="1400" b="1" i="0" u="none" strike="noStrike" kern="1200" spc="0" baseline="0">
                <a:solidFill>
                  <a:schemeClr val="tx1"/>
                </a:solidFill>
                <a:latin typeface="+mn-lt"/>
                <a:ea typeface="+mn-ea"/>
                <a:cs typeface="+mn-cs"/>
              </a:defRPr>
            </a:pPr>
            <a:r>
              <a:rPr lang="en-IE" sz="1400" b="1" i="0" u="none" strike="noStrike" kern="1200" spc="0" baseline="0">
                <a:solidFill>
                  <a:schemeClr val="tx1"/>
                </a:solidFill>
                <a:latin typeface="+mn-lt"/>
                <a:ea typeface="+mn-ea"/>
                <a:cs typeface="+mn-cs"/>
              </a:rPr>
              <a:t>Monthly Sales &amp; Profit Trend</a:t>
            </a:r>
          </a:p>
        </c:rich>
      </c:tx>
      <c:layout>
        <c:manualLayout>
          <c:xMode val="edge"/>
          <c:yMode val="edge"/>
          <c:x val="0.23795465560773846"/>
          <c:y val="0"/>
        </c:manualLayout>
      </c:layout>
      <c:overlay val="0"/>
      <c:spPr>
        <a:noFill/>
        <a:ln>
          <a:noFill/>
        </a:ln>
        <a:effectLst/>
      </c:spPr>
      <c:txPr>
        <a:bodyPr rot="0" spcFirstLastPara="1" vertOverflow="ellipsis" vert="horz" wrap="square" anchor="ctr" anchorCtr="1"/>
        <a:lstStyle/>
        <a:p>
          <a:pPr algn="ctr" rtl="0">
            <a:defRPr lang="en-IE"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1"/>
            </a:solidFill>
            <a:ln w="9525">
              <a:solidFill>
                <a:schemeClr val="accent1"/>
              </a:solidFill>
            </a:ln>
            <a:effectLst/>
          </c:spPr>
        </c:marker>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0C769E"/>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76085863938957"/>
          <c:y val="0.30553084796813901"/>
          <c:w val="0.86661354603878449"/>
          <c:h val="0.50708366387443471"/>
        </c:manualLayout>
      </c:layout>
      <c:lineChart>
        <c:grouping val="standard"/>
        <c:varyColors val="0"/>
        <c:ser>
          <c:idx val="0"/>
          <c:order val="0"/>
          <c:tx>
            <c:strRef>
              <c:f>Pivot_tables!$I$2</c:f>
              <c:strCache>
                <c:ptCount val="1"/>
                <c:pt idx="0">
                  <c:v>Total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Pivot_tables!$H$3:$H$12</c:f>
              <c:strCache>
                <c:ptCount val="9"/>
                <c:pt idx="0">
                  <c:v>Jan</c:v>
                </c:pt>
                <c:pt idx="1">
                  <c:v>Feb</c:v>
                </c:pt>
                <c:pt idx="2">
                  <c:v>Mar</c:v>
                </c:pt>
                <c:pt idx="3">
                  <c:v>Apr</c:v>
                </c:pt>
                <c:pt idx="4">
                  <c:v>May</c:v>
                </c:pt>
                <c:pt idx="5">
                  <c:v>Jun</c:v>
                </c:pt>
                <c:pt idx="6">
                  <c:v>Jul</c:v>
                </c:pt>
                <c:pt idx="7">
                  <c:v>Aug</c:v>
                </c:pt>
                <c:pt idx="8">
                  <c:v>Sept</c:v>
                </c:pt>
              </c:strCache>
            </c:strRef>
          </c:cat>
          <c:val>
            <c:numRef>
              <c:f>Pivot_tables!$I$3:$I$12</c:f>
              <c:numCache>
                <c:formatCode>0.00</c:formatCode>
                <c:ptCount val="9"/>
                <c:pt idx="0">
                  <c:v>628306.76899999974</c:v>
                </c:pt>
                <c:pt idx="1">
                  <c:v>516524.23950000003</c:v>
                </c:pt>
                <c:pt idx="2">
                  <c:v>585784.72999999975</c:v>
                </c:pt>
                <c:pt idx="3">
                  <c:v>708233.48</c:v>
                </c:pt>
                <c:pt idx="4">
                  <c:v>632784.87</c:v>
                </c:pt>
                <c:pt idx="5">
                  <c:v>679817.80900000001</c:v>
                </c:pt>
                <c:pt idx="6">
                  <c:v>610693.27749999973</c:v>
                </c:pt>
                <c:pt idx="7">
                  <c:v>587098.41349999991</c:v>
                </c:pt>
                <c:pt idx="8">
                  <c:v>145960.4105</c:v>
                </c:pt>
              </c:numCache>
            </c:numRef>
          </c:val>
          <c:smooth val="0"/>
          <c:extLst>
            <c:ext xmlns:c16="http://schemas.microsoft.com/office/drawing/2014/chart" uri="{C3380CC4-5D6E-409C-BE32-E72D297353CC}">
              <c16:uniqueId val="{00000000-14F6-4A64-B20D-7BCF28198774}"/>
            </c:ext>
          </c:extLst>
        </c:ser>
        <c:ser>
          <c:idx val="1"/>
          <c:order val="1"/>
          <c:tx>
            <c:strRef>
              <c:f>Pivot_tables!$J$2</c:f>
              <c:strCache>
                <c:ptCount val="1"/>
                <c:pt idx="0">
                  <c:v>Total Profit</c:v>
                </c:pt>
              </c:strCache>
            </c:strRef>
          </c:tx>
          <c:spPr>
            <a:ln w="28575" cap="rnd">
              <a:solidFill>
                <a:srgbClr val="0C769E"/>
              </a:solidFill>
              <a:round/>
            </a:ln>
            <a:effectLst/>
          </c:spPr>
          <c:marker>
            <c:symbol val="circle"/>
            <c:size val="5"/>
            <c:spPr>
              <a:solidFill>
                <a:schemeClr val="accent2"/>
              </a:solidFill>
              <a:ln w="9525">
                <a:solidFill>
                  <a:schemeClr val="accent2"/>
                </a:solidFill>
              </a:ln>
              <a:effectLst/>
            </c:spPr>
          </c:marker>
          <c:cat>
            <c:strRef>
              <c:f>Pivot_tables!$H$3:$H$12</c:f>
              <c:strCache>
                <c:ptCount val="9"/>
                <c:pt idx="0">
                  <c:v>Jan</c:v>
                </c:pt>
                <c:pt idx="1">
                  <c:v>Feb</c:v>
                </c:pt>
                <c:pt idx="2">
                  <c:v>Mar</c:v>
                </c:pt>
                <c:pt idx="3">
                  <c:v>Apr</c:v>
                </c:pt>
                <c:pt idx="4">
                  <c:v>May</c:v>
                </c:pt>
                <c:pt idx="5">
                  <c:v>Jun</c:v>
                </c:pt>
                <c:pt idx="6">
                  <c:v>Jul</c:v>
                </c:pt>
                <c:pt idx="7">
                  <c:v>Aug</c:v>
                </c:pt>
                <c:pt idx="8">
                  <c:v>Sept</c:v>
                </c:pt>
              </c:strCache>
            </c:strRef>
          </c:cat>
          <c:val>
            <c:numRef>
              <c:f>Pivot_tables!$J$3:$J$12</c:f>
              <c:numCache>
                <c:formatCode>0.00</c:formatCode>
                <c:ptCount val="9"/>
                <c:pt idx="0">
                  <c:v>171331.769</c:v>
                </c:pt>
                <c:pt idx="1">
                  <c:v>142697.22949999996</c:v>
                </c:pt>
                <c:pt idx="2">
                  <c:v>164334.95999999996</c:v>
                </c:pt>
                <c:pt idx="3">
                  <c:v>185494.50999999992</c:v>
                </c:pt>
                <c:pt idx="4">
                  <c:v>170728.16000000006</c:v>
                </c:pt>
                <c:pt idx="5">
                  <c:v>181803.29899999988</c:v>
                </c:pt>
                <c:pt idx="6">
                  <c:v>157140.19749999995</c:v>
                </c:pt>
                <c:pt idx="7">
                  <c:v>150720.76349999991</c:v>
                </c:pt>
                <c:pt idx="8">
                  <c:v>39771.860499999995</c:v>
                </c:pt>
              </c:numCache>
            </c:numRef>
          </c:val>
          <c:smooth val="0"/>
          <c:extLst>
            <c:ext xmlns:c16="http://schemas.microsoft.com/office/drawing/2014/chart" uri="{C3380CC4-5D6E-409C-BE32-E72D297353CC}">
              <c16:uniqueId val="{00000001-14F6-4A64-B20D-7BCF28198774}"/>
            </c:ext>
          </c:extLst>
        </c:ser>
        <c:dLbls>
          <c:showLegendKey val="0"/>
          <c:showVal val="0"/>
          <c:showCatName val="0"/>
          <c:showSerName val="0"/>
          <c:showPercent val="0"/>
          <c:showBubbleSize val="0"/>
        </c:dLbls>
        <c:marker val="1"/>
        <c:smooth val="0"/>
        <c:axId val="1275198528"/>
        <c:axId val="1275197568"/>
      </c:lineChart>
      <c:catAx>
        <c:axId val="1275198528"/>
        <c:scaling>
          <c:orientation val="minMax"/>
        </c:scaling>
        <c:delete val="0"/>
        <c:axPos val="b"/>
        <c:numFmt formatCode="m/d/yyyy"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275197568"/>
        <c:crosses val="autoZero"/>
        <c:auto val="1"/>
        <c:lblAlgn val="ctr"/>
        <c:lblOffset val="100"/>
        <c:noMultiLvlLbl val="0"/>
      </c:catAx>
      <c:valAx>
        <c:axId val="1275197568"/>
        <c:scaling>
          <c:orientation val="minMax"/>
        </c:scaling>
        <c:delete val="0"/>
        <c:axPos val="l"/>
        <c:majorGridlines>
          <c:spPr>
            <a:ln w="9525" cap="flat" cmpd="sng" algn="ctr">
              <a:solidFill>
                <a:schemeClr val="bg1">
                  <a:lumMod val="50000"/>
                </a:schemeClr>
              </a:solidFill>
              <a:round/>
            </a:ln>
            <a:effectLst/>
          </c:spPr>
        </c:majorGridlines>
        <c:numFmt formatCode="\$#,##0,&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2751985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(1).xlsx]Pivot_tables!PivotTable1</c:name>
    <c:fmtId val="27"/>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b="1">
                <a:solidFill>
                  <a:schemeClr val="tx1"/>
                </a:solidFill>
              </a:rPr>
              <a:t>Profit</a:t>
            </a:r>
            <a:r>
              <a:rPr lang="en-US" b="1" baseline="0">
                <a:solidFill>
                  <a:schemeClr val="tx1"/>
                </a:solidFill>
              </a:rPr>
              <a:t> by Categories &amp; Sub-Categories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C769E"/>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630829243092571"/>
          <c:y val="0.14317202180086114"/>
          <c:w val="0.62759991158007877"/>
          <c:h val="0.82065522245580069"/>
        </c:manualLayout>
      </c:layout>
      <c:barChart>
        <c:barDir val="bar"/>
        <c:grouping val="clustered"/>
        <c:varyColors val="0"/>
        <c:ser>
          <c:idx val="0"/>
          <c:order val="0"/>
          <c:tx>
            <c:strRef>
              <c:f>Pivot_tables!$F$2</c:f>
              <c:strCache>
                <c:ptCount val="1"/>
                <c:pt idx="0">
                  <c:v>Total</c:v>
                </c:pt>
              </c:strCache>
            </c:strRef>
          </c:tx>
          <c:spPr>
            <a:solidFill>
              <a:srgbClr val="0C769E"/>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Pivot_tables!$D$3:$E$20</c:f>
              <c:multiLvlStrCache>
                <c:ptCount val="14"/>
                <c:lvl>
                  <c:pt idx="0">
                    <c:v>Fruits</c:v>
                  </c:pt>
                  <c:pt idx="1">
                    <c:v>Vegetables</c:v>
                  </c:pt>
                  <c:pt idx="2">
                    <c:v>Snacks</c:v>
                  </c:pt>
                  <c:pt idx="3">
                    <c:v>Dairy</c:v>
                  </c:pt>
                  <c:pt idx="4">
                    <c:v>Laptop</c:v>
                  </c:pt>
                  <c:pt idx="5">
                    <c:v>Headphones</c:v>
                  </c:pt>
                  <c:pt idx="6">
                    <c:v>Camera</c:v>
                  </c:pt>
                  <c:pt idx="7">
                    <c:v>Television</c:v>
                  </c:pt>
                  <c:pt idx="8">
                    <c:v>Smartphone</c:v>
                  </c:pt>
                  <c:pt idx="9">
                    <c:v>Bags</c:v>
                  </c:pt>
                  <c:pt idx="10">
                    <c:v>Watches</c:v>
                  </c:pt>
                  <c:pt idx="11">
                    <c:v>Clothing</c:v>
                  </c:pt>
                  <c:pt idx="12">
                    <c:v>Footwear</c:v>
                  </c:pt>
                  <c:pt idx="13">
                    <c:v>Accessories</c:v>
                  </c:pt>
                </c:lvl>
                <c:lvl>
                  <c:pt idx="0">
                    <c:v>Groceries</c:v>
                  </c:pt>
                  <c:pt idx="4">
                    <c:v>Electronics</c:v>
                  </c:pt>
                  <c:pt idx="9">
                    <c:v>Fashion</c:v>
                  </c:pt>
                </c:lvl>
              </c:multiLvlStrCache>
            </c:multiLvlStrRef>
          </c:cat>
          <c:val>
            <c:numRef>
              <c:f>Pivot_tables!$F$3:$F$20</c:f>
              <c:numCache>
                <c:formatCode>0.00</c:formatCode>
                <c:ptCount val="14"/>
                <c:pt idx="0">
                  <c:v>8672.2300000000014</c:v>
                </c:pt>
                <c:pt idx="1">
                  <c:v>13838.363500000001</c:v>
                </c:pt>
                <c:pt idx="2">
                  <c:v>23811.955000000009</c:v>
                </c:pt>
                <c:pt idx="3">
                  <c:v>161683.94399999996</c:v>
                </c:pt>
                <c:pt idx="4">
                  <c:v>67878.580000000031</c:v>
                </c:pt>
                <c:pt idx="5">
                  <c:v>78434.212999999916</c:v>
                </c:pt>
                <c:pt idx="6">
                  <c:v>79980.383999999991</c:v>
                </c:pt>
                <c:pt idx="7">
                  <c:v>127999.22350000004</c:v>
                </c:pt>
                <c:pt idx="8">
                  <c:v>193414.42099999991</c:v>
                </c:pt>
                <c:pt idx="9">
                  <c:v>65880.339500000002</c:v>
                </c:pt>
                <c:pt idx="10">
                  <c:v>96943.475000000006</c:v>
                </c:pt>
                <c:pt idx="11">
                  <c:v>132990.59700000004</c:v>
                </c:pt>
                <c:pt idx="12">
                  <c:v>151327.52649999998</c:v>
                </c:pt>
                <c:pt idx="13">
                  <c:v>161167.49699999989</c:v>
                </c:pt>
              </c:numCache>
            </c:numRef>
          </c:val>
          <c:extLst>
            <c:ext xmlns:c16="http://schemas.microsoft.com/office/drawing/2014/chart" uri="{C3380CC4-5D6E-409C-BE32-E72D297353CC}">
              <c16:uniqueId val="{00000000-4D12-4B1A-B283-92D06AA4D9E6}"/>
            </c:ext>
          </c:extLst>
        </c:ser>
        <c:dLbls>
          <c:dLblPos val="outEnd"/>
          <c:showLegendKey val="0"/>
          <c:showVal val="1"/>
          <c:showCatName val="0"/>
          <c:showSerName val="0"/>
          <c:showPercent val="0"/>
          <c:showBubbleSize val="0"/>
        </c:dLbls>
        <c:gapWidth val="182"/>
        <c:axId val="1291177456"/>
        <c:axId val="1291175536"/>
      </c:barChart>
      <c:catAx>
        <c:axId val="12911774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291175536"/>
        <c:crosses val="autoZero"/>
        <c:auto val="0"/>
        <c:lblAlgn val="ctr"/>
        <c:lblOffset val="100"/>
        <c:noMultiLvlLbl val="0"/>
      </c:catAx>
      <c:valAx>
        <c:axId val="1291175536"/>
        <c:scaling>
          <c:orientation val="minMax"/>
        </c:scaling>
        <c:delete val="1"/>
        <c:axPos val="b"/>
        <c:numFmt formatCode="0.00" sourceLinked="1"/>
        <c:majorTickMark val="none"/>
        <c:minorTickMark val="none"/>
        <c:tickLblPos val="nextTo"/>
        <c:crossAx val="129117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(1).xlsx]Pivot_tables!PivotTable6</c:name>
    <c:fmtId val="5"/>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IE" b="1">
                <a:solidFill>
                  <a:sysClr val="windowText" lastClr="000000"/>
                </a:solidFill>
              </a:rPr>
              <a:t>Sales</a:t>
            </a:r>
            <a:r>
              <a:rPr lang="en-IE" b="1" baseline="0">
                <a:solidFill>
                  <a:sysClr val="windowText" lastClr="000000"/>
                </a:solidFill>
              </a:rPr>
              <a:t> &amp; Profit by Regions</a:t>
            </a:r>
            <a:endParaRPr lang="en-IE" b="1">
              <a:solidFill>
                <a:sysClr val="windowText" lastClr="000000"/>
              </a:solidFill>
            </a:endParaRPr>
          </a:p>
        </c:rich>
      </c:tx>
      <c:layout>
        <c:manualLayout>
          <c:xMode val="edge"/>
          <c:yMode val="edge"/>
          <c:x val="0.25767461415316539"/>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IE"/>
        </a:p>
      </c:txPr>
    </c:title>
    <c:autoTitleDeleted val="0"/>
    <c:pivotFmts>
      <c:pivotFmt>
        <c:idx val="0"/>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28200626395105921"/>
          <c:w val="0.96947791126051164"/>
          <c:h val="0.55829550714912179"/>
        </c:manualLayout>
      </c:layout>
      <c:barChart>
        <c:barDir val="col"/>
        <c:grouping val="clustered"/>
        <c:varyColors val="0"/>
        <c:ser>
          <c:idx val="0"/>
          <c:order val="0"/>
          <c:tx>
            <c:strRef>
              <c:f>Pivot_tables!$M$2</c:f>
              <c:strCache>
                <c:ptCount val="1"/>
                <c:pt idx="0">
                  <c:v>Total Sales</c:v>
                </c:pt>
              </c:strCache>
            </c:strRef>
          </c:tx>
          <c:spPr>
            <a:solidFill>
              <a:schemeClr val="accent1"/>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Pivot_tables!$L$3:$L$7</c:f>
              <c:strCache>
                <c:ptCount val="4"/>
                <c:pt idx="0">
                  <c:v>East</c:v>
                </c:pt>
                <c:pt idx="1">
                  <c:v>North</c:v>
                </c:pt>
                <c:pt idx="2">
                  <c:v>South</c:v>
                </c:pt>
                <c:pt idx="3">
                  <c:v>West</c:v>
                </c:pt>
              </c:strCache>
            </c:strRef>
          </c:cat>
          <c:val>
            <c:numRef>
              <c:f>Pivot_tables!$M$3:$M$7</c:f>
              <c:numCache>
                <c:formatCode>0.00</c:formatCode>
                <c:ptCount val="4"/>
                <c:pt idx="0">
                  <c:v>1995473.9824999992</c:v>
                </c:pt>
                <c:pt idx="1">
                  <c:v>1016186.7000000001</c:v>
                </c:pt>
                <c:pt idx="2">
                  <c:v>1026200.8999999994</c:v>
                </c:pt>
                <c:pt idx="3">
                  <c:v>1057342.4164999998</c:v>
                </c:pt>
              </c:numCache>
            </c:numRef>
          </c:val>
          <c:extLst>
            <c:ext xmlns:c16="http://schemas.microsoft.com/office/drawing/2014/chart" uri="{C3380CC4-5D6E-409C-BE32-E72D297353CC}">
              <c16:uniqueId val="{00000000-5625-4766-A5D3-72C86BEED8AB}"/>
            </c:ext>
          </c:extLst>
        </c:ser>
        <c:ser>
          <c:idx val="1"/>
          <c:order val="1"/>
          <c:tx>
            <c:strRef>
              <c:f>Pivot_tables!$N$2</c:f>
              <c:strCache>
                <c:ptCount val="1"/>
                <c:pt idx="0">
                  <c:v>Total Profit</c:v>
                </c:pt>
              </c:strCache>
            </c:strRef>
          </c:tx>
          <c:spPr>
            <a:solidFill>
              <a:schemeClr val="accent2"/>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Pivot_tables!$L$3:$L$7</c:f>
              <c:strCache>
                <c:ptCount val="4"/>
                <c:pt idx="0">
                  <c:v>East</c:v>
                </c:pt>
                <c:pt idx="1">
                  <c:v>North</c:v>
                </c:pt>
                <c:pt idx="2">
                  <c:v>South</c:v>
                </c:pt>
                <c:pt idx="3">
                  <c:v>West</c:v>
                </c:pt>
              </c:strCache>
            </c:strRef>
          </c:cat>
          <c:val>
            <c:numRef>
              <c:f>Pivot_tables!$N$3:$N$7</c:f>
              <c:numCache>
                <c:formatCode>0.00</c:formatCode>
                <c:ptCount val="4"/>
                <c:pt idx="0">
                  <c:v>533424.59250000049</c:v>
                </c:pt>
                <c:pt idx="1">
                  <c:v>277380.89999999967</c:v>
                </c:pt>
                <c:pt idx="2">
                  <c:v>266180.93999999983</c:v>
                </c:pt>
                <c:pt idx="3">
                  <c:v>287036.31650000013</c:v>
                </c:pt>
              </c:numCache>
            </c:numRef>
          </c:val>
          <c:extLst>
            <c:ext xmlns:c16="http://schemas.microsoft.com/office/drawing/2014/chart" uri="{C3380CC4-5D6E-409C-BE32-E72D297353CC}">
              <c16:uniqueId val="{00000001-5625-4766-A5D3-72C86BEED8AB}"/>
            </c:ext>
          </c:extLst>
        </c:ser>
        <c:dLbls>
          <c:dLblPos val="outEnd"/>
          <c:showLegendKey val="0"/>
          <c:showVal val="1"/>
          <c:showCatName val="0"/>
          <c:showSerName val="0"/>
          <c:showPercent val="0"/>
          <c:showBubbleSize val="0"/>
        </c:dLbls>
        <c:gapWidth val="219"/>
        <c:overlap val="-27"/>
        <c:axId val="1087188832"/>
        <c:axId val="1376695536"/>
      </c:barChart>
      <c:catAx>
        <c:axId val="1087188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crossAx val="1376695536"/>
        <c:crosses val="autoZero"/>
        <c:auto val="1"/>
        <c:lblAlgn val="ctr"/>
        <c:lblOffset val="100"/>
        <c:noMultiLvlLbl val="0"/>
      </c:catAx>
      <c:valAx>
        <c:axId val="1376695536"/>
        <c:scaling>
          <c:orientation val="minMax"/>
        </c:scaling>
        <c:delete val="1"/>
        <c:axPos val="l"/>
        <c:numFmt formatCode="0.00" sourceLinked="1"/>
        <c:majorTickMark val="none"/>
        <c:minorTickMark val="none"/>
        <c:tickLblPos val="nextTo"/>
        <c:crossAx val="1087188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(1).xlsx]Pivot_tables!PivotTable7</c:name>
    <c:fmtId val="8"/>
  </c:pivotSource>
  <c:chart>
    <c:title>
      <c:tx>
        <c:rich>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r>
              <a:rPr lang="en-US" sz="1400" b="1" i="0" u="none" strike="noStrike" kern="1200" spc="0" baseline="0">
                <a:solidFill>
                  <a:sysClr val="windowText" lastClr="000000"/>
                </a:solidFill>
                <a:latin typeface="+mn-lt"/>
                <a:ea typeface="+mn-ea"/>
                <a:cs typeface="+mn-cs"/>
              </a:rPr>
              <a:t>Sales by Age Group</a:t>
            </a:r>
          </a:p>
        </c:rich>
      </c:tx>
      <c:layout>
        <c:manualLayout>
          <c:xMode val="edge"/>
          <c:yMode val="edge"/>
          <c:x val="0.22399877473475796"/>
          <c:y val="0.14963484982682326"/>
        </c:manualLayout>
      </c:layout>
      <c:overlay val="0"/>
      <c:spPr>
        <a:noFill/>
        <a:ln>
          <a:noFill/>
        </a:ln>
        <a:effectLst/>
      </c:spPr>
      <c:txPr>
        <a:bodyPr rot="0" spcFirstLastPara="1" vertOverflow="ellipsis" vert="horz" wrap="square" anchor="ctr" anchorCtr="1"/>
        <a:lstStyle/>
        <a:p>
          <a:pPr algn="ctr" rtl="0">
            <a:defRPr lang="en-US"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noFill/>
          </a:ln>
          <a:effectLst/>
        </c:spPr>
      </c:pivotFmt>
      <c:pivotFmt>
        <c:idx val="9"/>
        <c:spPr>
          <a:solidFill>
            <a:srgbClr val="0C679E"/>
          </a:solidFill>
          <a:ln w="19050">
            <a:noFill/>
          </a:ln>
          <a:effectLst/>
        </c:spPr>
      </c:pivotFmt>
      <c:pivotFmt>
        <c:idx val="10"/>
        <c:spPr>
          <a:solidFill>
            <a:schemeClr val="accent1"/>
          </a:solidFill>
          <a:ln w="19050">
            <a:noFill/>
          </a:ln>
          <a:effectLst/>
        </c:spPr>
      </c:pivotFmt>
      <c:pivotFmt>
        <c:idx val="11"/>
        <c:spPr>
          <a:solidFill>
            <a:schemeClr val="accent1"/>
          </a:solidFill>
          <a:ln w="19050">
            <a:noFill/>
          </a:ln>
          <a:effectLst/>
        </c:spPr>
      </c:pivotFmt>
      <c:pivotFmt>
        <c:idx val="12"/>
        <c:spPr>
          <a:solidFill>
            <a:schemeClr val="accent1"/>
          </a:solidFill>
          <a:ln w="19050">
            <a:noFill/>
          </a:ln>
          <a:effectLst/>
        </c:spPr>
      </c:pivotFmt>
    </c:pivotFmts>
    <c:plotArea>
      <c:layout>
        <c:manualLayout>
          <c:layoutTarget val="inner"/>
          <c:xMode val="edge"/>
          <c:yMode val="edge"/>
          <c:x val="0.24085441223355739"/>
          <c:y val="0.34470824215589912"/>
          <c:w val="0.38590797212351075"/>
          <c:h val="0.5788621226703401"/>
        </c:manualLayout>
      </c:layout>
      <c:doughnutChart>
        <c:varyColors val="1"/>
        <c:ser>
          <c:idx val="0"/>
          <c:order val="0"/>
          <c:tx>
            <c:strRef>
              <c:f>Pivot_tables!$T$2</c:f>
              <c:strCache>
                <c:ptCount val="1"/>
                <c:pt idx="0">
                  <c:v>Total</c:v>
                </c:pt>
              </c:strCache>
            </c:strRef>
          </c:tx>
          <c:spPr>
            <a:ln>
              <a:noFill/>
            </a:ln>
          </c:spPr>
          <c:explosion val="3"/>
          <c:dPt>
            <c:idx val="0"/>
            <c:bubble3D val="0"/>
            <c:spPr>
              <a:solidFill>
                <a:schemeClr val="accent1"/>
              </a:solidFill>
              <a:ln w="19050">
                <a:noFill/>
              </a:ln>
              <a:effectLst/>
            </c:spPr>
            <c:extLst>
              <c:ext xmlns:c16="http://schemas.microsoft.com/office/drawing/2014/chart" uri="{C3380CC4-5D6E-409C-BE32-E72D297353CC}">
                <c16:uniqueId val="{00000001-B0CF-4548-A20D-A9E3DC195423}"/>
              </c:ext>
            </c:extLst>
          </c:dPt>
          <c:dPt>
            <c:idx val="1"/>
            <c:bubble3D val="0"/>
            <c:spPr>
              <a:solidFill>
                <a:srgbClr val="0C679E"/>
              </a:solidFill>
              <a:ln w="19050">
                <a:noFill/>
              </a:ln>
              <a:effectLst/>
            </c:spPr>
            <c:extLst>
              <c:ext xmlns:c16="http://schemas.microsoft.com/office/drawing/2014/chart" uri="{C3380CC4-5D6E-409C-BE32-E72D297353CC}">
                <c16:uniqueId val="{00000003-B0CF-4548-A20D-A9E3DC195423}"/>
              </c:ext>
            </c:extLst>
          </c:dPt>
          <c:dPt>
            <c:idx val="2"/>
            <c:bubble3D val="0"/>
            <c:spPr>
              <a:solidFill>
                <a:schemeClr val="accent3"/>
              </a:solidFill>
              <a:ln w="19050">
                <a:noFill/>
              </a:ln>
              <a:effectLst/>
            </c:spPr>
            <c:extLst>
              <c:ext xmlns:c16="http://schemas.microsoft.com/office/drawing/2014/chart" uri="{C3380CC4-5D6E-409C-BE32-E72D297353CC}">
                <c16:uniqueId val="{00000005-B0CF-4548-A20D-A9E3DC195423}"/>
              </c:ext>
            </c:extLst>
          </c:dPt>
          <c:dPt>
            <c:idx val="3"/>
            <c:bubble3D val="0"/>
            <c:spPr>
              <a:solidFill>
                <a:schemeClr val="accent4"/>
              </a:solidFill>
              <a:ln w="19050">
                <a:noFill/>
              </a:ln>
              <a:effectLst/>
            </c:spPr>
            <c:extLst>
              <c:ext xmlns:c16="http://schemas.microsoft.com/office/drawing/2014/chart" uri="{C3380CC4-5D6E-409C-BE32-E72D297353CC}">
                <c16:uniqueId val="{00000007-B0CF-4548-A20D-A9E3DC195423}"/>
              </c:ext>
            </c:extLst>
          </c:dPt>
          <c:dPt>
            <c:idx val="4"/>
            <c:bubble3D val="0"/>
            <c:spPr>
              <a:solidFill>
                <a:schemeClr val="accent5"/>
              </a:solidFill>
              <a:ln w="19050">
                <a:noFill/>
              </a:ln>
              <a:effectLst/>
            </c:spPr>
            <c:extLst>
              <c:ext xmlns:c16="http://schemas.microsoft.com/office/drawing/2014/chart" uri="{C3380CC4-5D6E-409C-BE32-E72D297353CC}">
                <c16:uniqueId val="{00000009-B0CF-4548-A20D-A9E3DC195423}"/>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Pivot_tables!$S$3:$S$8</c:f>
              <c:strCache>
                <c:ptCount val="5"/>
                <c:pt idx="0">
                  <c:v>25-34</c:v>
                </c:pt>
                <c:pt idx="1">
                  <c:v>35-49</c:v>
                </c:pt>
                <c:pt idx="2">
                  <c:v>50-64</c:v>
                </c:pt>
                <c:pt idx="3">
                  <c:v>65+</c:v>
                </c:pt>
                <c:pt idx="4">
                  <c:v>Under 25</c:v>
                </c:pt>
              </c:strCache>
            </c:strRef>
          </c:cat>
          <c:val>
            <c:numRef>
              <c:f>Pivot_tables!$T$3:$T$8</c:f>
              <c:numCache>
                <c:formatCode>0.00</c:formatCode>
                <c:ptCount val="5"/>
                <c:pt idx="0">
                  <c:v>155262.44450000001</c:v>
                </c:pt>
                <c:pt idx="1">
                  <c:v>2094270.1210000014</c:v>
                </c:pt>
                <c:pt idx="2">
                  <c:v>1490648.4914999986</c:v>
                </c:pt>
                <c:pt idx="3">
                  <c:v>737161.20999999985</c:v>
                </c:pt>
                <c:pt idx="4">
                  <c:v>617861.73199999996</c:v>
                </c:pt>
              </c:numCache>
            </c:numRef>
          </c:val>
          <c:extLst>
            <c:ext xmlns:c16="http://schemas.microsoft.com/office/drawing/2014/chart" uri="{C3380CC4-5D6E-409C-BE32-E72D297353CC}">
              <c16:uniqueId val="{0000000A-B0CF-4548-A20D-A9E3DC195423}"/>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044326537838439"/>
          <c:y val="0.33829577091200019"/>
          <c:w val="0.20410585598869455"/>
          <c:h val="0.45769363685608339"/>
        </c:manualLayout>
      </c:layout>
      <c:overlay val="0"/>
      <c:spPr>
        <a:noFill/>
        <a:ln>
          <a:noFill/>
        </a:ln>
        <a:effectLst/>
      </c:spPr>
      <c:txPr>
        <a:bodyPr rot="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[retail_sales_dataset (1).xlsx]Pivot_tables!PivotTable8</c:name>
    <c:fmtId val="4"/>
  </c:pivotSource>
  <c:chart>
    <c:title>
      <c:tx>
        <c:rich>
          <a:bodyPr rot="0" spcFirstLastPara="1" vertOverflow="ellipsis" vert="horz" wrap="square" anchor="ctr" anchorCtr="1"/>
          <a:lstStyle/>
          <a:p>
            <a:pPr>
              <a:defRPr lang="en-IE" sz="1400" b="1" i="0" u="none" strike="noStrike" kern="1200" spc="0" baseline="0">
                <a:solidFill>
                  <a:sysClr val="windowText" lastClr="000000"/>
                </a:solidFill>
                <a:latin typeface="+mn-lt"/>
                <a:ea typeface="+mn-ea"/>
                <a:cs typeface="+mn-cs"/>
              </a:defRPr>
            </a:pPr>
            <a:r>
              <a:rPr lang="en-IE" sz="1400" b="1" i="0" u="none" strike="noStrike" kern="1200" spc="0" baseline="0">
                <a:solidFill>
                  <a:sysClr val="windowText" lastClr="000000"/>
                </a:solidFill>
                <a:latin typeface="+mn-lt"/>
                <a:ea typeface="+mn-ea"/>
                <a:cs typeface="+mn-cs"/>
              </a:rPr>
              <a:t>Sales by Customer Gender</a:t>
            </a:r>
          </a:p>
          <a:p>
            <a:pPr>
              <a:defRPr lang="en-IE" b="1">
                <a:solidFill>
                  <a:sysClr val="windowText" lastClr="000000"/>
                </a:solidFill>
              </a:defRPr>
            </a:pPr>
            <a:endParaRPr lang="en-IE" sz="1400" b="1" i="0" u="none" strike="noStrike" kern="1200" spc="0" baseline="0">
              <a:solidFill>
                <a:sysClr val="windowText" lastClr="000000"/>
              </a:solidFill>
              <a:latin typeface="+mn-lt"/>
              <a:ea typeface="+mn-ea"/>
              <a:cs typeface="+mn-cs"/>
            </a:endParaRPr>
          </a:p>
        </c:rich>
      </c:tx>
      <c:layout>
        <c:manualLayout>
          <c:xMode val="edge"/>
          <c:yMode val="edge"/>
          <c:x val="0.14828236655524302"/>
          <c:y val="1.704035433202929E-2"/>
        </c:manualLayout>
      </c:layout>
      <c:overlay val="0"/>
      <c:spPr>
        <a:noFill/>
        <a:ln>
          <a:noFill/>
        </a:ln>
        <a:effectLst/>
      </c:spPr>
      <c:txPr>
        <a:bodyPr rot="0" spcFirstLastPara="1" vertOverflow="ellipsis" vert="horz" wrap="square" anchor="ctr" anchorCtr="1"/>
        <a:lstStyle/>
        <a:p>
          <a:pPr>
            <a:defRPr lang="en-IE"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noFill/>
          </a:ln>
          <a:effectLst/>
        </c:spPr>
        <c:dLbl>
          <c:idx val="0"/>
          <c:layout>
            <c:manualLayout>
              <c:x val="0.10682730416971956"/>
              <c:y val="-0.21016437009502786"/>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C679E"/>
          </a:solidFill>
          <a:ln w="19050">
            <a:noFill/>
          </a:ln>
          <a:effectLst/>
        </c:spPr>
        <c:dLbl>
          <c:idx val="0"/>
          <c:layout>
            <c:manualLayout>
              <c:x val="-6.8674695537676897E-2"/>
              <c:y val="-0.30104625986585087"/>
            </c:manualLayout>
          </c:layout>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2824993383376338"/>
          <c:y val="0.22254702757630254"/>
          <c:w val="0.42300818598765838"/>
          <c:h val="0.62976990154611023"/>
        </c:manualLayout>
      </c:layout>
      <c:doughnutChart>
        <c:varyColors val="1"/>
        <c:ser>
          <c:idx val="0"/>
          <c:order val="0"/>
          <c:tx>
            <c:strRef>
              <c:f>Pivot_tables!$W$2</c:f>
              <c:strCache>
                <c:ptCount val="1"/>
                <c:pt idx="0">
                  <c:v>Total</c:v>
                </c:pt>
              </c:strCache>
            </c:strRef>
          </c:tx>
          <c:spPr>
            <a:ln>
              <a:noFill/>
            </a:ln>
          </c:spPr>
          <c:explosion val="1"/>
          <c:dPt>
            <c:idx val="0"/>
            <c:bubble3D val="0"/>
            <c:spPr>
              <a:solidFill>
                <a:schemeClr val="accent1"/>
              </a:solidFill>
              <a:ln w="19050">
                <a:noFill/>
              </a:ln>
              <a:effectLst/>
            </c:spPr>
            <c:extLst>
              <c:ext xmlns:c16="http://schemas.microsoft.com/office/drawing/2014/chart" uri="{C3380CC4-5D6E-409C-BE32-E72D297353CC}">
                <c16:uniqueId val="{00000001-B414-4E97-87A5-67C8CFAC6184}"/>
              </c:ext>
            </c:extLst>
          </c:dPt>
          <c:dPt>
            <c:idx val="1"/>
            <c:bubble3D val="0"/>
            <c:spPr>
              <a:solidFill>
                <a:srgbClr val="0C679E"/>
              </a:solidFill>
              <a:ln w="19050">
                <a:noFill/>
              </a:ln>
              <a:effectLst/>
            </c:spPr>
            <c:extLst>
              <c:ext xmlns:c16="http://schemas.microsoft.com/office/drawing/2014/chart" uri="{C3380CC4-5D6E-409C-BE32-E72D297353CC}">
                <c16:uniqueId val="{00000003-B414-4E97-87A5-67C8CFAC6184}"/>
              </c:ext>
            </c:extLst>
          </c:dPt>
          <c:dLbls>
            <c:dLbl>
              <c:idx val="0"/>
              <c:layout>
                <c:manualLayout>
                  <c:x val="0.10682730416971956"/>
                  <c:y val="-0.21016437009502786"/>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414-4E97-87A5-67C8CFAC6184}"/>
                </c:ext>
              </c:extLst>
            </c:dLbl>
            <c:dLbl>
              <c:idx val="1"/>
              <c:layout>
                <c:manualLayout>
                  <c:x val="-6.8674695537676897E-2"/>
                  <c:y val="-0.3010462598658508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414-4E97-87A5-67C8CFAC6184}"/>
                </c:ext>
              </c:extLst>
            </c:dLbl>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Pivot_tables!$V$3:$V$5</c:f>
              <c:strCache>
                <c:ptCount val="2"/>
                <c:pt idx="0">
                  <c:v>Female</c:v>
                </c:pt>
                <c:pt idx="1">
                  <c:v>Male</c:v>
                </c:pt>
              </c:strCache>
            </c:strRef>
          </c:cat>
          <c:val>
            <c:numRef>
              <c:f>Pivot_tables!$W$3:$W$5</c:f>
              <c:numCache>
                <c:formatCode>0.00</c:formatCode>
                <c:ptCount val="2"/>
                <c:pt idx="0">
                  <c:v>2162497.2845000001</c:v>
                </c:pt>
                <c:pt idx="1">
                  <c:v>2932706.7144999993</c:v>
                </c:pt>
              </c:numCache>
            </c:numRef>
          </c:val>
          <c:extLst>
            <c:ext xmlns:c16="http://schemas.microsoft.com/office/drawing/2014/chart" uri="{C3380CC4-5D6E-409C-BE32-E72D297353CC}">
              <c16:uniqueId val="{00000004-B414-4E97-87A5-67C8CFAC618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64843602843961"/>
          <c:y val="0.36275559972431304"/>
          <c:w val="0.26148168705130564"/>
          <c:h val="0.239873747124893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chart" Target="../charts/chart3.xml"/><Relationship Id="rId12" Type="http://schemas.openxmlformats.org/officeDocument/2006/relationships/chart" Target="../charts/chart5.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2.xml"/><Relationship Id="rId11" Type="http://schemas.openxmlformats.org/officeDocument/2006/relationships/image" Target="../media/image7.svg"/><Relationship Id="rId5" Type="http://schemas.openxmlformats.org/officeDocument/2006/relationships/chart" Target="../charts/chart1.xml"/><Relationship Id="rId10" Type="http://schemas.openxmlformats.org/officeDocument/2006/relationships/image" Target="../media/image6.png"/><Relationship Id="rId4" Type="http://schemas.openxmlformats.org/officeDocument/2006/relationships/image" Target="../media/image4.svg"/><Relationship Id="rId9" Type="http://schemas.openxmlformats.org/officeDocument/2006/relationships/image" Target="../media/image5.png"/><Relationship Id="rId14" Type="http://schemas.openxmlformats.org/officeDocument/2006/relationships/image" Target="../media/image9.svg"/></Relationships>
</file>

<file path=xl/drawings/drawing1.xml><?xml version="1.0" encoding="utf-8"?>
<xdr:wsDr xmlns:xdr="http://schemas.openxmlformats.org/drawingml/2006/spreadsheetDrawing" xmlns:a="http://schemas.openxmlformats.org/drawingml/2006/main">
  <xdr:twoCellAnchor>
    <xdr:from>
      <xdr:col>2</xdr:col>
      <xdr:colOff>375778</xdr:colOff>
      <xdr:row>23</xdr:row>
      <xdr:rowOff>177454</xdr:rowOff>
    </xdr:from>
    <xdr:to>
      <xdr:col>8</xdr:col>
      <xdr:colOff>459285</xdr:colOff>
      <xdr:row>35</xdr:row>
      <xdr:rowOff>104385</xdr:rowOff>
    </xdr:to>
    <xdr:sp macro="" textlink="">
      <xdr:nvSpPr>
        <xdr:cNvPr id="57" name="Rounded Rectangle 1">
          <a:extLst>
            <a:ext uri="{FF2B5EF4-FFF2-40B4-BE49-F238E27FC236}">
              <a16:creationId xmlns:a16="http://schemas.microsoft.com/office/drawing/2014/main" id="{5ADE668D-3421-4A14-9168-BFA061AAEB3B}"/>
            </a:ext>
          </a:extLst>
        </xdr:cNvPr>
        <xdr:cNvSpPr/>
      </xdr:nvSpPr>
      <xdr:spPr>
        <a:xfrm>
          <a:off x="1586627" y="4498933"/>
          <a:ext cx="3716055" cy="2181616"/>
        </a:xfrm>
        <a:prstGeom prst="roundRect">
          <a:avLst>
            <a:gd name="adj" fmla="val 2727"/>
          </a:avLst>
        </a:prstGeom>
        <a:gradFill>
          <a:gsLst>
            <a:gs pos="41965">
              <a:srgbClr val="ABD0E3"/>
            </a:gs>
            <a:gs pos="11000">
              <a:srgbClr val="A1C8DD"/>
            </a:gs>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0</xdr:col>
      <xdr:colOff>0</xdr:colOff>
      <xdr:row>0</xdr:row>
      <xdr:rowOff>112059</xdr:rowOff>
    </xdr:from>
    <xdr:to>
      <xdr:col>19</xdr:col>
      <xdr:colOff>500063</xdr:colOff>
      <xdr:row>35</xdr:row>
      <xdr:rowOff>167014</xdr:rowOff>
    </xdr:to>
    <xdr:sp macro="" textlink="">
      <xdr:nvSpPr>
        <xdr:cNvPr id="51" name="Rectangle: Rounded Corners 50">
          <a:extLst>
            <a:ext uri="{FF2B5EF4-FFF2-40B4-BE49-F238E27FC236}">
              <a16:creationId xmlns:a16="http://schemas.microsoft.com/office/drawing/2014/main" id="{56F9D0F4-BB19-1D80-1526-364B31360A9F}"/>
            </a:ext>
          </a:extLst>
        </xdr:cNvPr>
        <xdr:cNvSpPr/>
      </xdr:nvSpPr>
      <xdr:spPr>
        <a:xfrm>
          <a:off x="0" y="112059"/>
          <a:ext cx="12003131" cy="6631119"/>
        </a:xfrm>
        <a:prstGeom prst="roundRect">
          <a:avLst>
            <a:gd name="adj" fmla="val 1165"/>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0</xdr:col>
      <xdr:colOff>59530</xdr:colOff>
      <xdr:row>0</xdr:row>
      <xdr:rowOff>107157</xdr:rowOff>
    </xdr:from>
    <xdr:to>
      <xdr:col>19</xdr:col>
      <xdr:colOff>373479</xdr:colOff>
      <xdr:row>4</xdr:row>
      <xdr:rowOff>119064</xdr:rowOff>
    </xdr:to>
    <xdr:sp macro="" textlink="">
      <xdr:nvSpPr>
        <xdr:cNvPr id="2" name="Rounded Rectangle 1">
          <a:extLst>
            <a:ext uri="{FF2B5EF4-FFF2-40B4-BE49-F238E27FC236}">
              <a16:creationId xmlns:a16="http://schemas.microsoft.com/office/drawing/2014/main" id="{C6A46058-1AF2-E9DD-67B1-D465F10C1FDF}"/>
            </a:ext>
          </a:extLst>
        </xdr:cNvPr>
        <xdr:cNvSpPr/>
      </xdr:nvSpPr>
      <xdr:spPr>
        <a:xfrm>
          <a:off x="59530" y="107157"/>
          <a:ext cx="11851105" cy="726282"/>
        </a:xfrm>
        <a:prstGeom prst="roundRect">
          <a:avLst>
            <a:gd name="adj" fmla="val 9227"/>
          </a:avLst>
        </a:prstGeom>
        <a:gradFill>
          <a:gsLst>
            <a:gs pos="0">
              <a:srgbClr val="084F6E"/>
            </a:gs>
            <a:gs pos="100000">
              <a:srgbClr val="6994AD"/>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3200">
            <a:ln>
              <a:noFill/>
            </a:ln>
            <a:solidFill>
              <a:schemeClr val="bg1"/>
            </a:solidFill>
            <a:latin typeface="+mn-lt"/>
            <a:ea typeface="+mn-lt"/>
            <a:cs typeface="+mn-lt"/>
          </a:endParaRPr>
        </a:p>
      </xdr:txBody>
    </xdr:sp>
    <xdr:clientData/>
  </xdr:twoCellAnchor>
  <xdr:twoCellAnchor>
    <xdr:from>
      <xdr:col>2</xdr:col>
      <xdr:colOff>326355</xdr:colOff>
      <xdr:row>4</xdr:row>
      <xdr:rowOff>170706</xdr:rowOff>
    </xdr:from>
    <xdr:to>
      <xdr:col>5</xdr:col>
      <xdr:colOff>141942</xdr:colOff>
      <xdr:row>9</xdr:row>
      <xdr:rowOff>85130</xdr:rowOff>
    </xdr:to>
    <xdr:sp macro="" textlink="">
      <xdr:nvSpPr>
        <xdr:cNvPr id="4" name="Rounded Rectangle 1">
          <a:extLst>
            <a:ext uri="{FF2B5EF4-FFF2-40B4-BE49-F238E27FC236}">
              <a16:creationId xmlns:a16="http://schemas.microsoft.com/office/drawing/2014/main" id="{71909393-0CB4-451F-9871-F3AA8479AC9E}"/>
            </a:ext>
          </a:extLst>
        </xdr:cNvPr>
        <xdr:cNvSpPr/>
      </xdr:nvSpPr>
      <xdr:spPr>
        <a:xfrm>
          <a:off x="1551531" y="887882"/>
          <a:ext cx="1653352" cy="810895"/>
        </a:xfrm>
        <a:prstGeom prst="roundRect">
          <a:avLst>
            <a:gd name="adj" fmla="val 7255"/>
          </a:avLst>
        </a:prstGeom>
        <a:gradFill>
          <a:gsLst>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1600">
            <a:solidFill>
              <a:sysClr val="windowText" lastClr="000000"/>
            </a:solidFill>
            <a:latin typeface="+mn-lt"/>
            <a:ea typeface="+mn-ea"/>
            <a:cs typeface="+mn-cs"/>
          </a:endParaRPr>
        </a:p>
      </xdr:txBody>
    </xdr:sp>
    <xdr:clientData/>
  </xdr:twoCellAnchor>
  <xdr:twoCellAnchor>
    <xdr:from>
      <xdr:col>0</xdr:col>
      <xdr:colOff>47625</xdr:colOff>
      <xdr:row>4</xdr:row>
      <xdr:rowOff>170447</xdr:rowOff>
    </xdr:from>
    <xdr:to>
      <xdr:col>2</xdr:col>
      <xdr:colOff>270710</xdr:colOff>
      <xdr:row>35</xdr:row>
      <xdr:rowOff>30078</xdr:rowOff>
    </xdr:to>
    <xdr:sp macro="" textlink="">
      <xdr:nvSpPr>
        <xdr:cNvPr id="3" name="Rounded Rectangle 1">
          <a:extLst>
            <a:ext uri="{FF2B5EF4-FFF2-40B4-BE49-F238E27FC236}">
              <a16:creationId xmlns:a16="http://schemas.microsoft.com/office/drawing/2014/main" id="{61C6176D-3E03-4F2B-BFA1-60A617B88B06}"/>
            </a:ext>
          </a:extLst>
        </xdr:cNvPr>
        <xdr:cNvSpPr/>
      </xdr:nvSpPr>
      <xdr:spPr>
        <a:xfrm>
          <a:off x="47625" y="884822"/>
          <a:ext cx="1437523" cy="5396037"/>
        </a:xfrm>
        <a:prstGeom prst="roundRect">
          <a:avLst>
            <a:gd name="adj" fmla="val 2915"/>
          </a:avLst>
        </a:prstGeom>
        <a:solidFill>
          <a:srgbClr val="0C769E"/>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editAs="oneCell">
    <xdr:from>
      <xdr:col>2</xdr:col>
      <xdr:colOff>357877</xdr:colOff>
      <xdr:row>6</xdr:row>
      <xdr:rowOff>39902</xdr:rowOff>
    </xdr:from>
    <xdr:to>
      <xdr:col>3</xdr:col>
      <xdr:colOff>135594</xdr:colOff>
      <xdr:row>8</xdr:row>
      <xdr:rowOff>65700</xdr:rowOff>
    </xdr:to>
    <xdr:pic>
      <xdr:nvPicPr>
        <xdr:cNvPr id="6" name="Graphic 5" descr="Gold bars with solid fill">
          <a:extLst>
            <a:ext uri="{FF2B5EF4-FFF2-40B4-BE49-F238E27FC236}">
              <a16:creationId xmlns:a16="http://schemas.microsoft.com/office/drawing/2014/main" id="{9C2A6881-CE13-64CB-FBA6-8A6E4522804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8726" y="1167244"/>
          <a:ext cx="383142" cy="401579"/>
        </a:xfrm>
        <a:prstGeom prst="rect">
          <a:avLst/>
        </a:prstGeom>
      </xdr:spPr>
    </xdr:pic>
    <xdr:clientData/>
  </xdr:twoCellAnchor>
  <xdr:twoCellAnchor>
    <xdr:from>
      <xdr:col>2</xdr:col>
      <xdr:colOff>590177</xdr:colOff>
      <xdr:row>5</xdr:row>
      <xdr:rowOff>37353</xdr:rowOff>
    </xdr:from>
    <xdr:to>
      <xdr:col>5</xdr:col>
      <xdr:colOff>141941</xdr:colOff>
      <xdr:row>7</xdr:row>
      <xdr:rowOff>22412</xdr:rowOff>
    </xdr:to>
    <xdr:sp macro="" textlink="">
      <xdr:nvSpPr>
        <xdr:cNvPr id="8" name="Rectangle 7">
          <a:extLst>
            <a:ext uri="{FF2B5EF4-FFF2-40B4-BE49-F238E27FC236}">
              <a16:creationId xmlns:a16="http://schemas.microsoft.com/office/drawing/2014/main" id="{86723F1C-080D-B4FE-9E85-221433A9B440}"/>
            </a:ext>
          </a:extLst>
        </xdr:cNvPr>
        <xdr:cNvSpPr/>
      </xdr:nvSpPr>
      <xdr:spPr>
        <a:xfrm>
          <a:off x="1815353" y="933824"/>
          <a:ext cx="1389529" cy="343647"/>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E" sz="1600" b="1">
              <a:solidFill>
                <a:schemeClr val="tx1"/>
              </a:solidFill>
            </a:rPr>
            <a:t>TOTAL</a:t>
          </a:r>
          <a:r>
            <a:rPr lang="en-IE" sz="1600" b="1" baseline="0">
              <a:solidFill>
                <a:schemeClr val="tx1"/>
              </a:solidFill>
            </a:rPr>
            <a:t> </a:t>
          </a:r>
          <a:r>
            <a:rPr lang="en-IE" sz="1600" b="1">
              <a:solidFill>
                <a:schemeClr val="tx1"/>
              </a:solidFill>
            </a:rPr>
            <a:t>SALES</a:t>
          </a:r>
        </a:p>
      </xdr:txBody>
    </xdr:sp>
    <xdr:clientData/>
  </xdr:twoCellAnchor>
  <xdr:twoCellAnchor>
    <xdr:from>
      <xdr:col>3</xdr:col>
      <xdr:colOff>213360</xdr:colOff>
      <xdr:row>7</xdr:row>
      <xdr:rowOff>167640</xdr:rowOff>
    </xdr:from>
    <xdr:to>
      <xdr:col>4</xdr:col>
      <xdr:colOff>518160</xdr:colOff>
      <xdr:row>12</xdr:row>
      <xdr:rowOff>167640</xdr:rowOff>
    </xdr:to>
    <xdr:sp macro="" textlink="">
      <xdr:nvSpPr>
        <xdr:cNvPr id="12" name="Rectangle 11">
          <a:extLst>
            <a:ext uri="{FF2B5EF4-FFF2-40B4-BE49-F238E27FC236}">
              <a16:creationId xmlns:a16="http://schemas.microsoft.com/office/drawing/2014/main" id="{27E0F47C-3B9F-3DDF-B109-5590FD09F35B}"/>
            </a:ext>
          </a:extLst>
        </xdr:cNvPr>
        <xdr:cNvSpPr/>
      </xdr:nvSpPr>
      <xdr:spPr>
        <a:xfrm>
          <a:off x="2042160" y="1447800"/>
          <a:ext cx="914400" cy="9144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E" sz="1100"/>
        </a:p>
      </xdr:txBody>
    </xdr:sp>
    <xdr:clientData/>
  </xdr:twoCellAnchor>
  <xdr:twoCellAnchor>
    <xdr:from>
      <xdr:col>3</xdr:col>
      <xdr:colOff>63858</xdr:colOff>
      <xdr:row>7</xdr:row>
      <xdr:rowOff>15184</xdr:rowOff>
    </xdr:from>
    <xdr:to>
      <xdr:col>5</xdr:col>
      <xdr:colOff>217743</xdr:colOff>
      <xdr:row>8</xdr:row>
      <xdr:rowOff>131331</xdr:rowOff>
    </xdr:to>
    <xdr:sp macro="" textlink="Pivot_tables!B10">
      <xdr:nvSpPr>
        <xdr:cNvPr id="13" name="TextBox 12">
          <a:extLst>
            <a:ext uri="{FF2B5EF4-FFF2-40B4-BE49-F238E27FC236}">
              <a16:creationId xmlns:a16="http://schemas.microsoft.com/office/drawing/2014/main" id="{A4905DBB-8234-79FF-57D8-A3935BFE5EA1}"/>
            </a:ext>
          </a:extLst>
        </xdr:cNvPr>
        <xdr:cNvSpPr txBox="1"/>
      </xdr:nvSpPr>
      <xdr:spPr>
        <a:xfrm>
          <a:off x="1901623" y="1270243"/>
          <a:ext cx="1379061" cy="29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DC29323-D394-408E-957E-C19B38FCFFE4}" type="TxLink">
            <a:rPr lang="en-US" sz="1600" b="1" i="0" u="none" strike="noStrike">
              <a:solidFill>
                <a:schemeClr val="tx1"/>
              </a:solidFill>
              <a:latin typeface="Calibri"/>
              <a:ea typeface="Calibri"/>
              <a:cs typeface="Calibri"/>
            </a:rPr>
            <a:pPr marL="0" indent="0"/>
            <a:t> $5,095,204 </a:t>
          </a:fld>
          <a:endParaRPr lang="en-US" sz="1600" b="1" i="0" u="none" strike="noStrike">
            <a:solidFill>
              <a:schemeClr val="tx1"/>
            </a:solidFill>
            <a:latin typeface="Calibri"/>
            <a:ea typeface="Calibri"/>
            <a:cs typeface="Calibri"/>
          </a:endParaRPr>
        </a:p>
      </xdr:txBody>
    </xdr:sp>
    <xdr:clientData/>
  </xdr:twoCellAnchor>
  <xdr:twoCellAnchor>
    <xdr:from>
      <xdr:col>5</xdr:col>
      <xdr:colOff>187396</xdr:colOff>
      <xdr:row>5</xdr:row>
      <xdr:rowOff>1</xdr:rowOff>
    </xdr:from>
    <xdr:to>
      <xdr:col>8</xdr:col>
      <xdr:colOff>14940</xdr:colOff>
      <xdr:row>9</xdr:row>
      <xdr:rowOff>90043</xdr:rowOff>
    </xdr:to>
    <xdr:sp macro="" textlink="">
      <xdr:nvSpPr>
        <xdr:cNvPr id="25" name="Rounded Rectangle 1">
          <a:extLst>
            <a:ext uri="{FF2B5EF4-FFF2-40B4-BE49-F238E27FC236}">
              <a16:creationId xmlns:a16="http://schemas.microsoft.com/office/drawing/2014/main" id="{BA61E511-C30D-4F84-BFC2-89E449FAB36B}"/>
            </a:ext>
          </a:extLst>
        </xdr:cNvPr>
        <xdr:cNvSpPr/>
      </xdr:nvSpPr>
      <xdr:spPr>
        <a:xfrm>
          <a:off x="3214519" y="939453"/>
          <a:ext cx="1643818" cy="841604"/>
        </a:xfrm>
        <a:prstGeom prst="roundRect">
          <a:avLst>
            <a:gd name="adj" fmla="val 7255"/>
          </a:avLst>
        </a:prstGeom>
        <a:gradFill>
          <a:gsLst>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5</xdr:col>
      <xdr:colOff>343647</xdr:colOff>
      <xdr:row>5</xdr:row>
      <xdr:rowOff>22412</xdr:rowOff>
    </xdr:from>
    <xdr:to>
      <xdr:col>8</xdr:col>
      <xdr:colOff>171823</xdr:colOff>
      <xdr:row>7</xdr:row>
      <xdr:rowOff>97117</xdr:rowOff>
    </xdr:to>
    <xdr:sp macro="" textlink="">
      <xdr:nvSpPr>
        <xdr:cNvPr id="17" name="Rectangle 16">
          <a:extLst>
            <a:ext uri="{FF2B5EF4-FFF2-40B4-BE49-F238E27FC236}">
              <a16:creationId xmlns:a16="http://schemas.microsoft.com/office/drawing/2014/main" id="{B8663CF8-1861-48EB-B611-7B4A9F507242}"/>
            </a:ext>
          </a:extLst>
        </xdr:cNvPr>
        <xdr:cNvSpPr/>
      </xdr:nvSpPr>
      <xdr:spPr>
        <a:xfrm>
          <a:off x="3406588" y="918883"/>
          <a:ext cx="1665941" cy="433293"/>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E" sz="1600" b="1">
              <a:solidFill>
                <a:schemeClr val="tx1"/>
              </a:solidFill>
            </a:rPr>
            <a:t>TOTAL</a:t>
          </a:r>
          <a:r>
            <a:rPr lang="en-IE" sz="1600" b="1" baseline="0">
              <a:solidFill>
                <a:schemeClr val="tx1"/>
              </a:solidFill>
            </a:rPr>
            <a:t> PROFIT</a:t>
          </a:r>
          <a:endParaRPr lang="en-IE" sz="1600" b="1">
            <a:solidFill>
              <a:schemeClr val="tx1"/>
            </a:solidFill>
          </a:endParaRPr>
        </a:p>
      </xdr:txBody>
    </xdr:sp>
    <xdr:clientData/>
  </xdr:twoCellAnchor>
  <xdr:twoCellAnchor>
    <xdr:from>
      <xdr:col>6</xdr:col>
      <xdr:colOff>1153</xdr:colOff>
      <xdr:row>7</xdr:row>
      <xdr:rowOff>13083</xdr:rowOff>
    </xdr:from>
    <xdr:to>
      <xdr:col>8</xdr:col>
      <xdr:colOff>156690</xdr:colOff>
      <xdr:row>8</xdr:row>
      <xdr:rowOff>129230</xdr:rowOff>
    </xdr:to>
    <xdr:sp macro="" textlink="Pivot_tables!B12">
      <xdr:nvSpPr>
        <xdr:cNvPr id="18" name="TextBox 17">
          <a:extLst>
            <a:ext uri="{FF2B5EF4-FFF2-40B4-BE49-F238E27FC236}">
              <a16:creationId xmlns:a16="http://schemas.microsoft.com/office/drawing/2014/main" id="{CBC00363-FD64-4CC6-8491-85D2D1FF96A8}"/>
            </a:ext>
          </a:extLst>
        </xdr:cNvPr>
        <xdr:cNvSpPr txBox="1"/>
      </xdr:nvSpPr>
      <xdr:spPr>
        <a:xfrm>
          <a:off x="3676682" y="1268142"/>
          <a:ext cx="1380714" cy="295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A20D40D-0420-47F6-AE1F-646D86D780EB}" type="TxLink">
            <a:rPr lang="en-US" sz="1600" b="1" i="0" u="none" strike="noStrike">
              <a:solidFill>
                <a:schemeClr val="tx1"/>
              </a:solidFill>
              <a:latin typeface="Calibri"/>
              <a:ea typeface="Calibri"/>
              <a:cs typeface="Calibri"/>
            </a:rPr>
            <a:pPr marL="0" indent="0"/>
            <a:t> $1,364,023 </a:t>
          </a:fld>
          <a:endParaRPr lang="en-IE" sz="1600" b="1" i="0" u="none" strike="noStrike">
            <a:solidFill>
              <a:schemeClr val="tx1"/>
            </a:solidFill>
            <a:latin typeface="Calibri"/>
            <a:ea typeface="Calibri"/>
            <a:cs typeface="Calibri"/>
          </a:endParaRPr>
        </a:p>
      </xdr:txBody>
    </xdr:sp>
    <xdr:clientData/>
  </xdr:twoCellAnchor>
  <xdr:twoCellAnchor editAs="oneCell">
    <xdr:from>
      <xdr:col>5</xdr:col>
      <xdr:colOff>242258</xdr:colOff>
      <xdr:row>6</xdr:row>
      <xdr:rowOff>111306</xdr:rowOff>
    </xdr:from>
    <xdr:to>
      <xdr:col>5</xdr:col>
      <xdr:colOff>580186</xdr:colOff>
      <xdr:row>8</xdr:row>
      <xdr:rowOff>74603</xdr:rowOff>
    </xdr:to>
    <xdr:pic>
      <xdr:nvPicPr>
        <xdr:cNvPr id="20" name="Graphic 19" descr="Coins with solid fill">
          <a:extLst>
            <a:ext uri="{FF2B5EF4-FFF2-40B4-BE49-F238E27FC236}">
              <a16:creationId xmlns:a16="http://schemas.microsoft.com/office/drawing/2014/main" id="{12AD3965-B2AC-795E-0224-5DFFED267F9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269381" y="1238648"/>
          <a:ext cx="337928" cy="339078"/>
        </a:xfrm>
        <a:prstGeom prst="rect">
          <a:avLst/>
        </a:prstGeom>
      </xdr:spPr>
    </xdr:pic>
    <xdr:clientData/>
  </xdr:twoCellAnchor>
  <xdr:twoCellAnchor>
    <xdr:from>
      <xdr:col>2</xdr:col>
      <xdr:colOff>315465</xdr:colOff>
      <xdr:row>9</xdr:row>
      <xdr:rowOff>133458</xdr:rowOff>
    </xdr:from>
    <xdr:to>
      <xdr:col>10</xdr:col>
      <xdr:colOff>461210</xdr:colOff>
      <xdr:row>23</xdr:row>
      <xdr:rowOff>100264</xdr:rowOff>
    </xdr:to>
    <xdr:sp macro="" textlink="">
      <xdr:nvSpPr>
        <xdr:cNvPr id="24" name="Rounded Rectangle 1">
          <a:extLst>
            <a:ext uri="{FF2B5EF4-FFF2-40B4-BE49-F238E27FC236}">
              <a16:creationId xmlns:a16="http://schemas.microsoft.com/office/drawing/2014/main" id="{83DE88D1-D57B-4D80-8563-075337BDDD59}"/>
            </a:ext>
          </a:extLst>
        </xdr:cNvPr>
        <xdr:cNvSpPr/>
      </xdr:nvSpPr>
      <xdr:spPr>
        <a:xfrm>
          <a:off x="1538676" y="1757721"/>
          <a:ext cx="5038587" cy="2493438"/>
        </a:xfrm>
        <a:prstGeom prst="roundRect">
          <a:avLst>
            <a:gd name="adj" fmla="val 2727"/>
          </a:avLst>
        </a:prstGeom>
        <a:gradFill>
          <a:gsLst>
            <a:gs pos="41965">
              <a:srgbClr val="ABD0E3"/>
            </a:gs>
            <a:gs pos="11000">
              <a:srgbClr val="A1C8DD"/>
            </a:gs>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2</xdr:col>
      <xdr:colOff>488146</xdr:colOff>
      <xdr:row>10</xdr:row>
      <xdr:rowOff>56525</xdr:rowOff>
    </xdr:from>
    <xdr:to>
      <xdr:col>10</xdr:col>
      <xdr:colOff>292274</xdr:colOff>
      <xdr:row>23</xdr:row>
      <xdr:rowOff>93946</xdr:rowOff>
    </xdr:to>
    <xdr:graphicFrame macro="">
      <xdr:nvGraphicFramePr>
        <xdr:cNvPr id="28" name="Chart 27">
          <a:extLst>
            <a:ext uri="{FF2B5EF4-FFF2-40B4-BE49-F238E27FC236}">
              <a16:creationId xmlns:a16="http://schemas.microsoft.com/office/drawing/2014/main" id="{5BA1EAA8-C755-4411-9BC6-E578BE190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520545</xdr:colOff>
      <xdr:row>4</xdr:row>
      <xdr:rowOff>160832</xdr:rowOff>
    </xdr:from>
    <xdr:to>
      <xdr:col>19</xdr:col>
      <xdr:colOff>350098</xdr:colOff>
      <xdr:row>23</xdr:row>
      <xdr:rowOff>100675</xdr:rowOff>
    </xdr:to>
    <xdr:sp macro="" textlink="">
      <xdr:nvSpPr>
        <xdr:cNvPr id="33" name="Rounded Rectangle 1">
          <a:extLst>
            <a:ext uri="{FF2B5EF4-FFF2-40B4-BE49-F238E27FC236}">
              <a16:creationId xmlns:a16="http://schemas.microsoft.com/office/drawing/2014/main" id="{A88AC9E7-870D-4BF4-ACFD-A0E8B2732B11}"/>
            </a:ext>
          </a:extLst>
        </xdr:cNvPr>
        <xdr:cNvSpPr/>
      </xdr:nvSpPr>
      <xdr:spPr>
        <a:xfrm>
          <a:off x="6574792" y="912394"/>
          <a:ext cx="5278374" cy="3509760"/>
        </a:xfrm>
        <a:prstGeom prst="roundRect">
          <a:avLst>
            <a:gd name="adj" fmla="val 2727"/>
          </a:avLst>
        </a:prstGeom>
        <a:gradFill>
          <a:gsLst>
            <a:gs pos="41965">
              <a:srgbClr val="ABD0E3"/>
            </a:gs>
            <a:gs pos="11000">
              <a:srgbClr val="A1C8DD"/>
            </a:gs>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10</xdr:col>
      <xdr:colOff>531394</xdr:colOff>
      <xdr:row>5</xdr:row>
      <xdr:rowOff>50132</xdr:rowOff>
    </xdr:from>
    <xdr:to>
      <xdr:col>19</xdr:col>
      <xdr:colOff>370974</xdr:colOff>
      <xdr:row>23</xdr:row>
      <xdr:rowOff>100263</xdr:rowOff>
    </xdr:to>
    <xdr:graphicFrame macro="">
      <xdr:nvGraphicFramePr>
        <xdr:cNvPr id="34" name="Chart 33">
          <a:extLst>
            <a:ext uri="{FF2B5EF4-FFF2-40B4-BE49-F238E27FC236}">
              <a16:creationId xmlns:a16="http://schemas.microsoft.com/office/drawing/2014/main" id="{C38B74F5-C70A-4AC0-92A5-BDB54242F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310815</xdr:colOff>
      <xdr:row>23</xdr:row>
      <xdr:rowOff>140368</xdr:rowOff>
    </xdr:from>
    <xdr:to>
      <xdr:col>8</xdr:col>
      <xdr:colOff>501315</xdr:colOff>
      <xdr:row>35</xdr:row>
      <xdr:rowOff>62631</xdr:rowOff>
    </xdr:to>
    <xdr:sp macro="" textlink="">
      <xdr:nvSpPr>
        <xdr:cNvPr id="35" name="Rounded Rectangle 1">
          <a:extLst>
            <a:ext uri="{FF2B5EF4-FFF2-40B4-BE49-F238E27FC236}">
              <a16:creationId xmlns:a16="http://schemas.microsoft.com/office/drawing/2014/main" id="{BB7FEE75-B0DC-4240-A412-255778B9E1B5}"/>
            </a:ext>
          </a:extLst>
        </xdr:cNvPr>
        <xdr:cNvSpPr/>
      </xdr:nvSpPr>
      <xdr:spPr>
        <a:xfrm>
          <a:off x="1521664" y="4461847"/>
          <a:ext cx="3823048" cy="2176948"/>
        </a:xfrm>
        <a:prstGeom prst="roundRect">
          <a:avLst>
            <a:gd name="adj" fmla="val 2727"/>
          </a:avLst>
        </a:prstGeom>
        <a:gradFill>
          <a:gsLst>
            <a:gs pos="41965">
              <a:srgbClr val="ABD0E3"/>
            </a:gs>
            <a:gs pos="11000">
              <a:srgbClr val="A1C8DD"/>
            </a:gs>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2</xdr:col>
      <xdr:colOff>415612</xdr:colOff>
      <xdr:row>24</xdr:row>
      <xdr:rowOff>61806</xdr:rowOff>
    </xdr:from>
    <xdr:to>
      <xdr:col>9</xdr:col>
      <xdr:colOff>100949</xdr:colOff>
      <xdr:row>35</xdr:row>
      <xdr:rowOff>34336</xdr:rowOff>
    </xdr:to>
    <xdr:graphicFrame macro="">
      <xdr:nvGraphicFramePr>
        <xdr:cNvPr id="36" name="Chart 35">
          <a:extLst>
            <a:ext uri="{FF2B5EF4-FFF2-40B4-BE49-F238E27FC236}">
              <a16:creationId xmlns:a16="http://schemas.microsoft.com/office/drawing/2014/main" id="{81F4809F-6A43-4C00-A758-208BFDB176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510108</xdr:colOff>
      <xdr:row>23</xdr:row>
      <xdr:rowOff>130756</xdr:rowOff>
    </xdr:from>
    <xdr:to>
      <xdr:col>14</xdr:col>
      <xdr:colOff>289528</xdr:colOff>
      <xdr:row>35</xdr:row>
      <xdr:rowOff>40518</xdr:rowOff>
    </xdr:to>
    <xdr:sp macro="" textlink="">
      <xdr:nvSpPr>
        <xdr:cNvPr id="37" name="Rounded Rectangle 1">
          <a:extLst>
            <a:ext uri="{FF2B5EF4-FFF2-40B4-BE49-F238E27FC236}">
              <a16:creationId xmlns:a16="http://schemas.microsoft.com/office/drawing/2014/main" id="{4B42EF67-713B-465E-8DEF-539EF1ECF469}"/>
            </a:ext>
          </a:extLst>
        </xdr:cNvPr>
        <xdr:cNvSpPr/>
      </xdr:nvSpPr>
      <xdr:spPr>
        <a:xfrm>
          <a:off x="5353505" y="4452235"/>
          <a:ext cx="3411968" cy="2164447"/>
        </a:xfrm>
        <a:prstGeom prst="roundRect">
          <a:avLst>
            <a:gd name="adj" fmla="val 2727"/>
          </a:avLst>
        </a:prstGeom>
        <a:gradFill>
          <a:gsLst>
            <a:gs pos="41965">
              <a:srgbClr val="ABD0E3"/>
            </a:gs>
            <a:gs pos="11000">
              <a:srgbClr val="A1C8DD"/>
            </a:gs>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14</xdr:col>
      <xdr:colOff>333376</xdr:colOff>
      <xdr:row>23</xdr:row>
      <xdr:rowOff>130970</xdr:rowOff>
    </xdr:from>
    <xdr:to>
      <xdr:col>19</xdr:col>
      <xdr:colOff>404813</xdr:colOff>
      <xdr:row>35</xdr:row>
      <xdr:rowOff>23813</xdr:rowOff>
    </xdr:to>
    <xdr:sp macro="" textlink="">
      <xdr:nvSpPr>
        <xdr:cNvPr id="40" name="Rounded Rectangle 1">
          <a:extLst>
            <a:ext uri="{FF2B5EF4-FFF2-40B4-BE49-F238E27FC236}">
              <a16:creationId xmlns:a16="http://schemas.microsoft.com/office/drawing/2014/main" id="{5BCCA7D3-DFF6-469A-A00C-F7A8B69DFD20}"/>
            </a:ext>
          </a:extLst>
        </xdr:cNvPr>
        <xdr:cNvSpPr/>
      </xdr:nvSpPr>
      <xdr:spPr>
        <a:xfrm>
          <a:off x="8834439" y="4238626"/>
          <a:ext cx="3107530" cy="2035968"/>
        </a:xfrm>
        <a:prstGeom prst="roundRect">
          <a:avLst>
            <a:gd name="adj" fmla="val 2727"/>
          </a:avLst>
        </a:prstGeom>
        <a:gradFill>
          <a:gsLst>
            <a:gs pos="41965">
              <a:srgbClr val="ABD0E3"/>
            </a:gs>
            <a:gs pos="11000">
              <a:srgbClr val="A1C8DD"/>
            </a:gs>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14</xdr:col>
      <xdr:colOff>369270</xdr:colOff>
      <xdr:row>22</xdr:row>
      <xdr:rowOff>41197</xdr:rowOff>
    </xdr:from>
    <xdr:to>
      <xdr:col>20</xdr:col>
      <xdr:colOff>98562</xdr:colOff>
      <xdr:row>35</xdr:row>
      <xdr:rowOff>158901</xdr:rowOff>
    </xdr:to>
    <xdr:graphicFrame macro="">
      <xdr:nvGraphicFramePr>
        <xdr:cNvPr id="39" name="Chart 38">
          <a:extLst>
            <a:ext uri="{FF2B5EF4-FFF2-40B4-BE49-F238E27FC236}">
              <a16:creationId xmlns:a16="http://schemas.microsoft.com/office/drawing/2014/main" id="{2239465D-C7FB-42F4-BD69-B8DDA884ED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xdr:col>
      <xdr:colOff>40106</xdr:colOff>
      <xdr:row>0</xdr:row>
      <xdr:rowOff>90236</xdr:rowOff>
    </xdr:from>
    <xdr:to>
      <xdr:col>11</xdr:col>
      <xdr:colOff>168851</xdr:colOff>
      <xdr:row>5</xdr:row>
      <xdr:rowOff>59672</xdr:rowOff>
    </xdr:to>
    <xdr:pic>
      <xdr:nvPicPr>
        <xdr:cNvPr id="43" name="Picture 42">
          <a:extLst>
            <a:ext uri="{FF2B5EF4-FFF2-40B4-BE49-F238E27FC236}">
              <a16:creationId xmlns:a16="http://schemas.microsoft.com/office/drawing/2014/main" id="{89ED3B9C-B198-9FFD-A63B-DB97676CDA5A}"/>
            </a:ext>
          </a:extLst>
        </xdr:cNvPr>
        <xdr:cNvPicPr>
          <a:picLocks noChangeAspect="1"/>
        </xdr:cNvPicPr>
      </xdr:nvPicPr>
      <xdr:blipFill>
        <a:blip xmlns:r="http://schemas.openxmlformats.org/officeDocument/2006/relationships" r:embed="rId9"/>
        <a:stretch>
          <a:fillRect/>
        </a:stretch>
      </xdr:blipFill>
      <xdr:spPr>
        <a:xfrm>
          <a:off x="1263317" y="90236"/>
          <a:ext cx="5633192" cy="871804"/>
        </a:xfrm>
        <a:prstGeom prst="rect">
          <a:avLst/>
        </a:prstGeom>
      </xdr:spPr>
    </xdr:pic>
    <xdr:clientData/>
  </xdr:twoCellAnchor>
  <xdr:twoCellAnchor editAs="oneCell">
    <xdr:from>
      <xdr:col>0</xdr:col>
      <xdr:colOff>320842</xdr:colOff>
      <xdr:row>0</xdr:row>
      <xdr:rowOff>20052</xdr:rowOff>
    </xdr:from>
    <xdr:to>
      <xdr:col>2</xdr:col>
      <xdr:colOff>12031</xdr:colOff>
      <xdr:row>5</xdr:row>
      <xdr:rowOff>32084</xdr:rowOff>
    </xdr:to>
    <xdr:pic>
      <xdr:nvPicPr>
        <xdr:cNvPr id="45" name="Graphic 44" descr="Upward trend with solid fill">
          <a:extLst>
            <a:ext uri="{FF2B5EF4-FFF2-40B4-BE49-F238E27FC236}">
              <a16:creationId xmlns:a16="http://schemas.microsoft.com/office/drawing/2014/main" id="{B740385E-7BE4-0DA4-069D-9F342782FAB9}"/>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320842" y="20052"/>
          <a:ext cx="914400" cy="914400"/>
        </a:xfrm>
        <a:prstGeom prst="rect">
          <a:avLst/>
        </a:prstGeom>
      </xdr:spPr>
    </xdr:pic>
    <xdr:clientData/>
  </xdr:twoCellAnchor>
  <xdr:twoCellAnchor>
    <xdr:from>
      <xdr:col>9</xdr:col>
      <xdr:colOff>83882</xdr:colOff>
      <xdr:row>23</xdr:row>
      <xdr:rowOff>165706</xdr:rowOff>
    </xdr:from>
    <xdr:to>
      <xdr:col>14</xdr:col>
      <xdr:colOff>178506</xdr:colOff>
      <xdr:row>35</xdr:row>
      <xdr:rowOff>174481</xdr:rowOff>
    </xdr:to>
    <xdr:graphicFrame macro="">
      <xdr:nvGraphicFramePr>
        <xdr:cNvPr id="46" name="Chart 45">
          <a:extLst>
            <a:ext uri="{FF2B5EF4-FFF2-40B4-BE49-F238E27FC236}">
              <a16:creationId xmlns:a16="http://schemas.microsoft.com/office/drawing/2014/main" id="{EA4698CE-8ABE-4BC0-9E1C-37B71F601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87443</xdr:colOff>
      <xdr:row>5</xdr:row>
      <xdr:rowOff>124920</xdr:rowOff>
    </xdr:from>
    <xdr:to>
      <xdr:col>2</xdr:col>
      <xdr:colOff>262328</xdr:colOff>
      <xdr:row>11</xdr:row>
      <xdr:rowOff>137411</xdr:rowOff>
    </xdr:to>
    <mc:AlternateContent xmlns:mc="http://schemas.openxmlformats.org/markup-compatibility/2006" xmlns:a14="http://schemas.microsoft.com/office/drawing/2010/main">
      <mc:Choice Requires="a14">
        <xdr:graphicFrame macro="">
          <xdr:nvGraphicFramePr>
            <xdr:cNvPr id="47" name="Year">
              <a:extLst>
                <a:ext uri="{FF2B5EF4-FFF2-40B4-BE49-F238E27FC236}">
                  <a16:creationId xmlns:a16="http://schemas.microsoft.com/office/drawing/2014/main" id="{66CDD203-686C-4542-83BF-64279E8BEDF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7443" y="1044575"/>
              <a:ext cx="1401092" cy="1116077"/>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62458</xdr:colOff>
      <xdr:row>12</xdr:row>
      <xdr:rowOff>99935</xdr:rowOff>
    </xdr:from>
    <xdr:to>
      <xdr:col>2</xdr:col>
      <xdr:colOff>237344</xdr:colOff>
      <xdr:row>19</xdr:row>
      <xdr:rowOff>74952</xdr:rowOff>
    </xdr:to>
    <mc:AlternateContent xmlns:mc="http://schemas.openxmlformats.org/markup-compatibility/2006" xmlns:a14="http://schemas.microsoft.com/office/drawing/2010/main">
      <mc:Choice Requires="a14">
        <xdr:graphicFrame macro="">
          <xdr:nvGraphicFramePr>
            <xdr:cNvPr id="48" name="Category 1">
              <a:extLst>
                <a:ext uri="{FF2B5EF4-FFF2-40B4-BE49-F238E27FC236}">
                  <a16:creationId xmlns:a16="http://schemas.microsoft.com/office/drawing/2014/main" id="{B5112CF3-217C-405F-A631-F0D543BA19BD}"/>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62458" y="2307107"/>
              <a:ext cx="1401093" cy="1262535"/>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64204</xdr:colOff>
      <xdr:row>20</xdr:row>
      <xdr:rowOff>26434</xdr:rowOff>
    </xdr:from>
    <xdr:to>
      <xdr:col>2</xdr:col>
      <xdr:colOff>184727</xdr:colOff>
      <xdr:row>27</xdr:row>
      <xdr:rowOff>138546</xdr:rowOff>
    </xdr:to>
    <mc:AlternateContent xmlns:mc="http://schemas.openxmlformats.org/markup-compatibility/2006" xmlns:a14="http://schemas.microsoft.com/office/drawing/2010/main">
      <mc:Choice Requires="a14">
        <xdr:graphicFrame macro="">
          <xdr:nvGraphicFramePr>
            <xdr:cNvPr id="49" name="Region 1">
              <a:extLst>
                <a:ext uri="{FF2B5EF4-FFF2-40B4-BE49-F238E27FC236}">
                  <a16:creationId xmlns:a16="http://schemas.microsoft.com/office/drawing/2014/main" id="{5FA5B1A6-9113-4F78-A99D-38C67F4B102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4204" y="3705055"/>
              <a:ext cx="1346730" cy="1399629"/>
            </a:xfrm>
            <a:prstGeom prst="rect">
              <a:avLst/>
            </a:prstGeom>
            <a:solidFill>
              <a:prstClr val="white"/>
            </a:solidFill>
            <a:ln w="1">
              <a:solidFill>
                <a:prstClr val="green"/>
              </a:solidFill>
            </a:ln>
          </xdr:spPr>
          <xdr:txBody>
            <a:bodyPr vertOverflow="clip" horzOverflow="clip"/>
            <a:lstStyle/>
            <a:p>
              <a:r>
                <a:rPr lang="en-I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52294</xdr:colOff>
      <xdr:row>4</xdr:row>
      <xdr:rowOff>177453</xdr:rowOff>
    </xdr:from>
    <xdr:to>
      <xdr:col>10</xdr:col>
      <xdr:colOff>492427</xdr:colOff>
      <xdr:row>9</xdr:row>
      <xdr:rowOff>92957</xdr:rowOff>
    </xdr:to>
    <xdr:sp macro="" textlink="">
      <xdr:nvSpPr>
        <xdr:cNvPr id="52" name="Rounded Rectangle 1">
          <a:extLst>
            <a:ext uri="{FF2B5EF4-FFF2-40B4-BE49-F238E27FC236}">
              <a16:creationId xmlns:a16="http://schemas.microsoft.com/office/drawing/2014/main" id="{B09691EB-EA9E-4950-A9AB-A58AF5433EFE}"/>
            </a:ext>
          </a:extLst>
        </xdr:cNvPr>
        <xdr:cNvSpPr/>
      </xdr:nvSpPr>
      <xdr:spPr>
        <a:xfrm>
          <a:off x="4895691" y="929015"/>
          <a:ext cx="1650983" cy="854956"/>
        </a:xfrm>
        <a:prstGeom prst="roundRect">
          <a:avLst>
            <a:gd name="adj" fmla="val 7255"/>
          </a:avLst>
        </a:prstGeom>
        <a:gradFill>
          <a:gsLst>
            <a:gs pos="0">
              <a:schemeClr val="tx2">
                <a:lumMod val="60000"/>
                <a:lumOff val="40000"/>
              </a:schemeClr>
            </a:gs>
            <a:gs pos="100000">
              <a:schemeClr val="accent1">
                <a:lumMod val="20000"/>
                <a:lumOff val="80000"/>
              </a:schemeClr>
            </a:gs>
            <a:gs pos="100000">
              <a:schemeClr val="accent1">
                <a:lumMod val="30000"/>
                <a:lumOff val="7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spcFirstLastPara="0" vertOverflow="clip" horzOverflow="clip" wrap="square" lIns="91440" tIns="45720" rIns="91440" bIns="45720" rtlCol="0" anchor="t">
          <a:noAutofit/>
        </a:bodyPr>
        <a:lstStyle/>
        <a:p>
          <a:pPr marL="0" indent="0" algn="l"/>
          <a:endParaRPr lang="en-US" sz="2400">
            <a:solidFill>
              <a:sysClr val="windowText" lastClr="000000"/>
            </a:solidFill>
            <a:latin typeface="+mn-lt"/>
            <a:ea typeface="+mn-ea"/>
            <a:cs typeface="+mn-cs"/>
          </a:endParaRPr>
        </a:p>
      </xdr:txBody>
    </xdr:sp>
    <xdr:clientData/>
  </xdr:twoCellAnchor>
  <xdr:twoCellAnchor>
    <xdr:from>
      <xdr:col>8</xdr:col>
      <xdr:colOff>164354</xdr:colOff>
      <xdr:row>5</xdr:row>
      <xdr:rowOff>52289</xdr:rowOff>
    </xdr:from>
    <xdr:to>
      <xdr:col>10</xdr:col>
      <xdr:colOff>560296</xdr:colOff>
      <xdr:row>7</xdr:row>
      <xdr:rowOff>97113</xdr:rowOff>
    </xdr:to>
    <xdr:sp macro="" textlink="">
      <xdr:nvSpPr>
        <xdr:cNvPr id="53" name="Rectangle 52">
          <a:extLst>
            <a:ext uri="{FF2B5EF4-FFF2-40B4-BE49-F238E27FC236}">
              <a16:creationId xmlns:a16="http://schemas.microsoft.com/office/drawing/2014/main" id="{0B90665C-9C9C-8A8B-BFC0-607EB8674A50}"/>
            </a:ext>
          </a:extLst>
        </xdr:cNvPr>
        <xdr:cNvSpPr/>
      </xdr:nvSpPr>
      <xdr:spPr>
        <a:xfrm>
          <a:off x="5065060" y="948760"/>
          <a:ext cx="1621118" cy="403412"/>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E" sz="1600" b="1" baseline="0">
              <a:solidFill>
                <a:schemeClr val="tx1"/>
              </a:solidFill>
              <a:latin typeface="+mn-lt"/>
              <a:ea typeface="+mn-ea"/>
              <a:cs typeface="+mn-cs"/>
            </a:rPr>
            <a:t>PROFIT MARGIN</a:t>
          </a:r>
        </a:p>
      </xdr:txBody>
    </xdr:sp>
    <xdr:clientData/>
  </xdr:twoCellAnchor>
  <xdr:twoCellAnchor>
    <xdr:from>
      <xdr:col>9</xdr:col>
      <xdr:colOff>140918</xdr:colOff>
      <xdr:row>7</xdr:row>
      <xdr:rowOff>13713</xdr:rowOff>
    </xdr:from>
    <xdr:to>
      <xdr:col>11</xdr:col>
      <xdr:colOff>296455</xdr:colOff>
      <xdr:row>8</xdr:row>
      <xdr:rowOff>129860</xdr:rowOff>
    </xdr:to>
    <xdr:sp macro="" textlink="Pivot_tables!B15">
      <xdr:nvSpPr>
        <xdr:cNvPr id="54" name="TextBox 53">
          <a:extLst>
            <a:ext uri="{FF2B5EF4-FFF2-40B4-BE49-F238E27FC236}">
              <a16:creationId xmlns:a16="http://schemas.microsoft.com/office/drawing/2014/main" id="{E5D3929F-B3B8-4B6E-A5F2-18A967672DEB}"/>
            </a:ext>
          </a:extLst>
        </xdr:cNvPr>
        <xdr:cNvSpPr txBox="1"/>
      </xdr:nvSpPr>
      <xdr:spPr>
        <a:xfrm>
          <a:off x="5589740" y="1328946"/>
          <a:ext cx="1366386" cy="3040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7B5F994-BB6E-4FA6-9098-8AC9F20FF79F}" type="TxLink">
            <a:rPr lang="en-US" sz="1600" b="1" i="0" u="none" strike="noStrike">
              <a:solidFill>
                <a:schemeClr val="tx1"/>
              </a:solidFill>
              <a:latin typeface="Calibri"/>
              <a:ea typeface="Calibri"/>
              <a:cs typeface="Calibri"/>
            </a:rPr>
            <a:pPr marL="0" indent="0"/>
            <a:t>26.8%</a:t>
          </a:fld>
          <a:endParaRPr lang="en-IE" sz="1600" b="1" i="0" u="none" strike="noStrike">
            <a:solidFill>
              <a:schemeClr val="tx1"/>
            </a:solidFill>
            <a:latin typeface="Calibri"/>
            <a:ea typeface="Calibri"/>
            <a:cs typeface="Calibri"/>
          </a:endParaRPr>
        </a:p>
      </xdr:txBody>
    </xdr:sp>
    <xdr:clientData/>
  </xdr:twoCellAnchor>
  <xdr:twoCellAnchor editAs="oneCell">
    <xdr:from>
      <xdr:col>8</xdr:col>
      <xdr:colOff>150313</xdr:colOff>
      <xdr:row>6</xdr:row>
      <xdr:rowOff>167014</xdr:rowOff>
    </xdr:from>
    <xdr:to>
      <xdr:col>8</xdr:col>
      <xdr:colOff>511480</xdr:colOff>
      <xdr:row>8</xdr:row>
      <xdr:rowOff>152400</xdr:rowOff>
    </xdr:to>
    <xdr:pic>
      <xdr:nvPicPr>
        <xdr:cNvPr id="56" name="Graphic 55" descr="Tax outline">
          <a:extLst>
            <a:ext uri="{FF2B5EF4-FFF2-40B4-BE49-F238E27FC236}">
              <a16:creationId xmlns:a16="http://schemas.microsoft.com/office/drawing/2014/main" id="{1F496527-64B7-DF82-69A6-2B7141F42966}"/>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4993710" y="1294356"/>
          <a:ext cx="361167" cy="36116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barry" refreshedDate="46230.94391238426" createdVersion="8" refreshedVersion="8" minRefreshableVersion="3" recordCount="5000" xr:uid="{091B316C-97DF-4353-92A6-4BDE17D5A20A}">
  <cacheSource type="worksheet">
    <worksheetSource name="Table4"/>
  </cacheSource>
  <cacheFields count="26">
    <cacheField name="TransactionID" numFmtId="0">
      <sharedItems/>
    </cacheField>
    <cacheField name="Date" numFmtId="165">
      <sharedItems containsSemiMixedTypes="0" containsNonDate="0" containsDate="1" containsString="0" minDate="2023-09-10T00:00:00" maxDate="2025-09-10T00:00:00"/>
    </cacheField>
    <cacheField name="CustomerID" numFmtId="0">
      <sharedItems/>
    </cacheField>
    <cacheField name="ProductID" numFmtId="0">
      <sharedItems/>
    </cacheField>
    <cacheField name="StoreID" numFmtId="0">
      <sharedItems/>
    </cacheField>
    <cacheField name="Quantity" numFmtId="0">
      <sharedItems containsSemiMixedTypes="0" containsString="0" containsNumber="1" containsInteger="1" minValue="1" maxValue="5"/>
    </cacheField>
    <cacheField name="Discount" numFmtId="0">
      <sharedItems containsSemiMixedTypes="0" containsString="0" containsNumber="1" minValue="0" maxValue="0.15"/>
    </cacheField>
    <cacheField name="PaymentMethod" numFmtId="0">
      <sharedItems/>
    </cacheField>
    <cacheField name="Gross Revenue" numFmtId="2">
      <sharedItems containsSemiMixedTypes="0" containsString="0" containsNumber="1" minValue="25.57" maxValue="9763.25"/>
    </cacheField>
    <cacheField name="Net Revenue" numFmtId="2">
      <sharedItems containsSemiMixedTypes="0" containsString="0" containsNumber="1" minValue="21.734500000000001" maxValue="9763.25"/>
    </cacheField>
    <cacheField name="Total Cost" numFmtId="2">
      <sharedItems containsSemiMixedTypes="0" containsString="0" containsNumber="1" minValue="15.28" maxValue="7256.35"/>
    </cacheField>
    <cacheField name="Profit" numFmtId="2">
      <sharedItems containsSemiMixedTypes="0" containsString="0" containsNumber="1" minValue="2.6844999999999999" maxValue="4372.6000000000004"/>
    </cacheField>
    <cacheField name="ProductName" numFmtId="0">
      <sharedItems/>
    </cacheField>
    <cacheField name="Month" numFmtId="0">
      <sharedItems count="23">
        <s v="Jun"/>
        <s v="Nov"/>
        <s v="Mar"/>
        <s v="Aug"/>
        <s v="May"/>
        <s v="Sept"/>
        <s v="Oct"/>
        <s v="Dec"/>
        <s v="Apr"/>
        <s v="Jan"/>
        <s v="Feb"/>
        <s v="Jul"/>
        <s v="June" u="1"/>
        <s v="November" u="1"/>
        <s v="March" u="1"/>
        <s v="August" u="1"/>
        <s v="September" u="1"/>
        <s v="October" u="1"/>
        <s v="December" u="1"/>
        <s v="April" u="1"/>
        <s v="January" u="1"/>
        <s v="February" u="1"/>
        <s v="July" u="1"/>
      </sharedItems>
    </cacheField>
    <cacheField name="Year" numFmtId="0">
      <sharedItems count="3">
        <s v="2024"/>
        <s v="2023"/>
        <s v="2025"/>
      </sharedItems>
    </cacheField>
    <cacheField name="Category" numFmtId="0">
      <sharedItems count="3">
        <s v="Fashion"/>
        <s v="Electronics"/>
        <s v="Groceries"/>
      </sharedItems>
    </cacheField>
    <cacheField name="SubCategory" numFmtId="0">
      <sharedItems count="14">
        <s v="Clothing"/>
        <s v="Watches"/>
        <s v="Television"/>
        <s v="Footwear"/>
        <s v="Snacks"/>
        <s v="Bags"/>
        <s v="Laptop"/>
        <s v="Dairy"/>
        <s v="Vegetables"/>
        <s v="Accessories"/>
        <s v="Smartphone"/>
        <s v="Headphones"/>
        <s v="Camera"/>
        <s v="Fruits"/>
      </sharedItems>
    </cacheField>
    <cacheField name="UnitPrice" numFmtId="0">
      <sharedItems containsSemiMixedTypes="0" containsString="0" containsNumber="1" minValue="25.57" maxValue="1952.65"/>
    </cacheField>
    <cacheField name="CostPrice" numFmtId="0">
      <sharedItems containsSemiMixedTypes="0" containsString="0" containsNumber="1" minValue="15.28" maxValue="1451.27"/>
    </cacheField>
    <cacheField name="CustomerGender" numFmtId="0">
      <sharedItems count="2">
        <s v="M"/>
        <s v="F"/>
      </sharedItems>
    </cacheField>
    <cacheField name="CustomerBirthday" numFmtId="14">
      <sharedItems containsSemiMixedTypes="0" containsNonDate="0" containsDate="1" containsString="0" minDate="1954-09-17T00:00:00" maxDate="2007-06-28T00:00:00"/>
    </cacheField>
    <cacheField name="Age" numFmtId="0">
      <sharedItems containsSemiMixedTypes="0" containsString="0" containsNumber="1" containsInteger="1" minValue="19" maxValue="71"/>
    </cacheField>
    <cacheField name="Age Group" numFmtId="0">
      <sharedItems count="5">
        <s v="25-34"/>
        <s v="35-49"/>
        <s v="Under 25"/>
        <s v="50-64"/>
        <s v="65+"/>
      </sharedItems>
    </cacheField>
    <cacheField name="StoreName" numFmtId="0">
      <sharedItems count="5">
        <s v="MegaMart New Michele"/>
        <s v="MegaMart Brianahaven"/>
        <s v="MegaMart Peckmouth"/>
        <s v="MegaMart Jimenezborough"/>
        <s v="MegaMart Johnmouth"/>
      </sharedItems>
    </cacheField>
    <cacheField name="City" numFmtId="0">
      <sharedItems/>
    </cacheField>
    <cacheField name="Region" numFmtId="0">
      <sharedItems count="4">
        <s v="West"/>
        <s v="North"/>
        <s v="East"/>
        <s v="South"/>
      </sharedItems>
    </cacheField>
  </cacheFields>
  <extLst>
    <ext xmlns:x14="http://schemas.microsoft.com/office/spreadsheetml/2009/9/main" uri="{725AE2AE-9491-48be-B2B4-4EB974FC3084}">
      <x14:pivotCacheDefinition pivotCacheId="17346990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T00001"/>
    <d v="2024-06-18T00:00:00"/>
    <s v="C160"/>
    <s v="P014"/>
    <s v="S003"/>
    <n v="1"/>
    <n v="0.1"/>
    <s v="Bank Transfer"/>
    <n v="1342.75"/>
    <n v="1208.4750000000001"/>
    <n v="797.94"/>
    <n v="410.53500000000008"/>
    <s v="Add Clothing"/>
    <x v="0"/>
    <x v="0"/>
    <x v="0"/>
    <x v="0"/>
    <n v="1342.75"/>
    <n v="797.94"/>
    <x v="0"/>
    <d v="1991-09-10T00:00:00"/>
    <n v="34"/>
    <x v="0"/>
    <x v="0"/>
    <s v="New Michele"/>
    <x v="0"/>
  </r>
  <r>
    <s v="T00002"/>
    <d v="2023-11-02T00:00:00"/>
    <s v="C171"/>
    <s v="P030"/>
    <s v="S004"/>
    <n v="3"/>
    <n v="0.15"/>
    <s v="Bank Transfer"/>
    <n v="87.72"/>
    <n v="74.561999999999998"/>
    <n v="45.839999999999996"/>
    <n v="28.722000000000001"/>
    <s v="National Watches"/>
    <x v="1"/>
    <x v="1"/>
    <x v="0"/>
    <x v="1"/>
    <n v="29.24"/>
    <n v="15.28"/>
    <x v="0"/>
    <d v="1993-03-15T00:00:00"/>
    <n v="33"/>
    <x v="1"/>
    <x v="1"/>
    <s v="Brianahaven"/>
    <x v="1"/>
  </r>
  <r>
    <s v="T00003"/>
    <d v="2024-03-28T00:00:00"/>
    <s v="C142"/>
    <s v="P002"/>
    <s v="S002"/>
    <n v="2"/>
    <n v="0.15"/>
    <s v="Mobile Money"/>
    <n v="1637.52"/>
    <n v="1391.8920000000001"/>
    <n v="1055.24"/>
    <n v="336.65200000000004"/>
    <s v="Audience Television"/>
    <x v="2"/>
    <x v="0"/>
    <x v="1"/>
    <x v="2"/>
    <n v="818.76"/>
    <n v="527.62"/>
    <x v="0"/>
    <d v="2005-07-25T00:00:00"/>
    <n v="21"/>
    <x v="2"/>
    <x v="2"/>
    <s v="Peckmouth"/>
    <x v="2"/>
  </r>
  <r>
    <s v="T00004"/>
    <d v="2024-06-15T00:00:00"/>
    <s v="C174"/>
    <s v="P050"/>
    <s v="S002"/>
    <n v="5"/>
    <n v="0.1"/>
    <s v="Mobile Money"/>
    <n v="5223.2000000000007"/>
    <n v="4700.880000000001"/>
    <n v="3875.3500000000004"/>
    <n v="825.53000000000065"/>
    <s v="Maybe Footwear"/>
    <x v="0"/>
    <x v="0"/>
    <x v="0"/>
    <x v="3"/>
    <n v="1044.6400000000001"/>
    <n v="775.07"/>
    <x v="0"/>
    <d v="2005-07-07T00:00:00"/>
    <n v="21"/>
    <x v="2"/>
    <x v="2"/>
    <s v="Peckmouth"/>
    <x v="2"/>
  </r>
  <r>
    <s v="T00005"/>
    <d v="2024-08-29T00:00:00"/>
    <s v="C141"/>
    <s v="P036"/>
    <s v="S001"/>
    <n v="3"/>
    <n v="0.1"/>
    <s v="Credit Card"/>
    <n v="4504.38"/>
    <n v="4053.942"/>
    <n v="3503.19"/>
    <n v="550.75199999999995"/>
    <s v="New Watches"/>
    <x v="3"/>
    <x v="0"/>
    <x v="0"/>
    <x v="1"/>
    <n v="1501.46"/>
    <n v="1167.73"/>
    <x v="1"/>
    <d v="1978-08-06T00:00:00"/>
    <n v="47"/>
    <x v="1"/>
    <x v="3"/>
    <s v="Jimenezborough"/>
    <x v="3"/>
  </r>
  <r>
    <s v="T00006"/>
    <d v="2025-03-28T00:00:00"/>
    <s v="C111"/>
    <s v="P036"/>
    <s v="S005"/>
    <n v="5"/>
    <n v="0.1"/>
    <s v="Mobile Money"/>
    <n v="7507.3"/>
    <n v="6756.5700000000006"/>
    <n v="5838.65"/>
    <n v="917.92000000000098"/>
    <s v="New Watches"/>
    <x v="2"/>
    <x v="2"/>
    <x v="0"/>
    <x v="1"/>
    <n v="1501.46"/>
    <n v="1167.73"/>
    <x v="0"/>
    <d v="1993-07-13T00:00:00"/>
    <n v="33"/>
    <x v="1"/>
    <x v="4"/>
    <s v="Johnmouth"/>
    <x v="2"/>
  </r>
  <r>
    <s v="T00007"/>
    <d v="2024-11-09T00:00:00"/>
    <s v="C114"/>
    <s v="P009"/>
    <s v="S004"/>
    <n v="2"/>
    <n v="0.15"/>
    <s v="Credit Card"/>
    <n v="246.38"/>
    <n v="209.423"/>
    <n v="160.72"/>
    <n v="48.703000000000003"/>
    <s v="Us Snacks"/>
    <x v="1"/>
    <x v="0"/>
    <x v="2"/>
    <x v="4"/>
    <n v="123.19"/>
    <n v="80.36"/>
    <x v="1"/>
    <d v="1980-07-04T00:00:00"/>
    <n v="46"/>
    <x v="1"/>
    <x v="1"/>
    <s v="Brianahaven"/>
    <x v="1"/>
  </r>
  <r>
    <s v="T00008"/>
    <d v="2024-05-28T00:00:00"/>
    <s v="C169"/>
    <s v="P005"/>
    <s v="S001"/>
    <n v="3"/>
    <n v="0.1"/>
    <s v="Cash"/>
    <n v="4188.66"/>
    <n v="3769.7939999999999"/>
    <n v="3012.27"/>
    <n v="757.52399999999989"/>
    <s v="Knowledge Bags"/>
    <x v="4"/>
    <x v="0"/>
    <x v="0"/>
    <x v="5"/>
    <n v="1396.22"/>
    <n v="1004.09"/>
    <x v="0"/>
    <d v="1967-06-15T00:00:00"/>
    <n v="59"/>
    <x v="3"/>
    <x v="3"/>
    <s v="Jimenezborough"/>
    <x v="3"/>
  </r>
  <r>
    <s v="T00009"/>
    <d v="2024-09-04T00:00:00"/>
    <s v="C193"/>
    <s v="P035"/>
    <s v="S002"/>
    <n v="3"/>
    <n v="0.05"/>
    <s v="Credit Card"/>
    <n v="4687.29"/>
    <n v="4452.9254999999994"/>
    <n v="3586.8900000000003"/>
    <n v="866.03549999999905"/>
    <s v="Chair Laptop"/>
    <x v="5"/>
    <x v="0"/>
    <x v="1"/>
    <x v="6"/>
    <n v="1562.43"/>
    <n v="1195.6300000000001"/>
    <x v="1"/>
    <d v="1969-11-06T00:00:00"/>
    <n v="56"/>
    <x v="3"/>
    <x v="2"/>
    <s v="Peckmouth"/>
    <x v="2"/>
  </r>
  <r>
    <s v="T00010"/>
    <d v="2024-06-16T00:00:00"/>
    <s v="C038"/>
    <s v="P045"/>
    <s v="S001"/>
    <n v="1"/>
    <n v="0.05"/>
    <s v="Mobile Money"/>
    <n v="1879.08"/>
    <n v="1785.1259999999997"/>
    <n v="1004.56"/>
    <n v="780.5659999999998"/>
    <s v="Set Dairy"/>
    <x v="0"/>
    <x v="0"/>
    <x v="2"/>
    <x v="7"/>
    <n v="1879.08"/>
    <n v="1004.56"/>
    <x v="0"/>
    <d v="1974-04-19T00:00:00"/>
    <n v="52"/>
    <x v="3"/>
    <x v="3"/>
    <s v="Jimenezborough"/>
    <x v="3"/>
  </r>
  <r>
    <s v="T00011"/>
    <d v="2025-03-09T00:00:00"/>
    <s v="C157"/>
    <s v="P022"/>
    <s v="S001"/>
    <n v="4"/>
    <n v="0.15"/>
    <s v="Credit Card"/>
    <n v="102.28"/>
    <n v="86.938000000000002"/>
    <n v="76.2"/>
    <n v="10.738"/>
    <s v="How Vegetables"/>
    <x v="2"/>
    <x v="2"/>
    <x v="2"/>
    <x v="8"/>
    <n v="25.57"/>
    <n v="19.05"/>
    <x v="0"/>
    <d v="1965-12-16T00:00:00"/>
    <n v="60"/>
    <x v="3"/>
    <x v="3"/>
    <s v="Jimenezborough"/>
    <x v="3"/>
  </r>
  <r>
    <s v="T00012"/>
    <d v="2024-06-06T00:00:00"/>
    <s v="C184"/>
    <s v="P042"/>
    <s v="S004"/>
    <n v="4"/>
    <n v="0.15"/>
    <s v="Credit Card"/>
    <n v="1814.48"/>
    <n v="1542.308"/>
    <n v="1266.52"/>
    <n v="275.78800000000001"/>
    <s v="Maybe Clothing"/>
    <x v="0"/>
    <x v="0"/>
    <x v="0"/>
    <x v="0"/>
    <n v="453.62"/>
    <n v="316.63"/>
    <x v="0"/>
    <d v="2003-04-13T00:00:00"/>
    <n v="23"/>
    <x v="2"/>
    <x v="1"/>
    <s v="Brianahaven"/>
    <x v="1"/>
  </r>
  <r>
    <s v="T00013"/>
    <d v="2023-10-02T00:00:00"/>
    <s v="C038"/>
    <s v="P048"/>
    <s v="S001"/>
    <n v="1"/>
    <n v="0.15"/>
    <s v="Credit Card"/>
    <n v="1216.3599999999999"/>
    <n v="1033.9059999999999"/>
    <n v="794.8"/>
    <n v="239.10599999999999"/>
    <s v="Nor Bags"/>
    <x v="6"/>
    <x v="1"/>
    <x v="0"/>
    <x v="5"/>
    <n v="1216.3599999999999"/>
    <n v="794.8"/>
    <x v="0"/>
    <d v="1974-04-19T00:00:00"/>
    <n v="52"/>
    <x v="3"/>
    <x v="3"/>
    <s v="Jimenezborough"/>
    <x v="3"/>
  </r>
  <r>
    <s v="T00014"/>
    <d v="2024-10-28T00:00:00"/>
    <s v="C046"/>
    <s v="P034"/>
    <s v="S005"/>
    <n v="4"/>
    <n v="0"/>
    <s v="Credit Card"/>
    <n v="1712.2"/>
    <n v="1712.2"/>
    <n v="984.28"/>
    <n v="727.92000000000007"/>
    <s v="Everything Laptop"/>
    <x v="6"/>
    <x v="0"/>
    <x v="1"/>
    <x v="6"/>
    <n v="428.05"/>
    <n v="246.07"/>
    <x v="0"/>
    <d v="1964-01-21T00:00:00"/>
    <n v="62"/>
    <x v="3"/>
    <x v="4"/>
    <s v="Johnmouth"/>
    <x v="2"/>
  </r>
  <r>
    <s v="T00015"/>
    <d v="2025-03-23T00:00:00"/>
    <s v="C032"/>
    <s v="P016"/>
    <s v="S004"/>
    <n v="2"/>
    <n v="0.15"/>
    <s v="Bank Transfer"/>
    <n v="3717.5"/>
    <n v="3159.875"/>
    <n v="2902.32"/>
    <n v="257.55499999999984"/>
    <s v="House Accessories"/>
    <x v="2"/>
    <x v="2"/>
    <x v="0"/>
    <x v="9"/>
    <n v="1858.75"/>
    <n v="1451.16"/>
    <x v="0"/>
    <d v="1992-11-09T00:00:00"/>
    <n v="33"/>
    <x v="1"/>
    <x v="1"/>
    <s v="Brianahaven"/>
    <x v="1"/>
  </r>
  <r>
    <s v="T00016"/>
    <d v="2023-12-14T00:00:00"/>
    <s v="C194"/>
    <s v="P024"/>
    <s v="S004"/>
    <n v="5"/>
    <n v="0.15"/>
    <s v="Mobile Money"/>
    <n v="7437.05"/>
    <n v="6321.4925000000003"/>
    <n v="4065.3500000000004"/>
    <n v="2256.1424999999999"/>
    <s v="Him Smartphone"/>
    <x v="7"/>
    <x v="1"/>
    <x v="1"/>
    <x v="10"/>
    <n v="1487.41"/>
    <n v="813.07"/>
    <x v="0"/>
    <d v="2000-09-02T00:00:00"/>
    <n v="25"/>
    <x v="1"/>
    <x v="1"/>
    <s v="Brianahaven"/>
    <x v="1"/>
  </r>
  <r>
    <s v="T00017"/>
    <d v="2024-12-24T00:00:00"/>
    <s v="C041"/>
    <s v="P026"/>
    <s v="S004"/>
    <n v="4"/>
    <n v="0.1"/>
    <s v="Credit Card"/>
    <n v="4063.04"/>
    <n v="3656.7359999999999"/>
    <n v="2337.6"/>
    <n v="1319.136"/>
    <s v="Behavior Dairy"/>
    <x v="7"/>
    <x v="0"/>
    <x v="2"/>
    <x v="7"/>
    <n v="1015.76"/>
    <n v="584.4"/>
    <x v="1"/>
    <d v="1980-07-03T00:00:00"/>
    <n v="46"/>
    <x v="1"/>
    <x v="1"/>
    <s v="Brianahaven"/>
    <x v="1"/>
  </r>
  <r>
    <s v="T00018"/>
    <d v="2025-05-30T00:00:00"/>
    <s v="C164"/>
    <s v="P033"/>
    <s v="S003"/>
    <n v="5"/>
    <n v="0.15"/>
    <s v="Credit Card"/>
    <n v="8994.85"/>
    <n v="7645.6225000000004"/>
    <n v="6645.75"/>
    <n v="999.8725000000004"/>
    <s v="Beat Accessories"/>
    <x v="4"/>
    <x v="2"/>
    <x v="0"/>
    <x v="9"/>
    <n v="1798.97"/>
    <n v="1329.15"/>
    <x v="0"/>
    <d v="1968-07-28T00:00:00"/>
    <n v="57"/>
    <x v="3"/>
    <x v="0"/>
    <s v="New Michele"/>
    <x v="0"/>
  </r>
  <r>
    <s v="T00019"/>
    <d v="2025-04-21T00:00:00"/>
    <s v="C071"/>
    <s v="P011"/>
    <s v="S004"/>
    <n v="1"/>
    <n v="0.1"/>
    <s v="Credit Card"/>
    <n v="248.57"/>
    <n v="223.71299999999999"/>
    <n v="190.67"/>
    <n v="33.043000000000006"/>
    <s v="Either Headphones"/>
    <x v="8"/>
    <x v="2"/>
    <x v="1"/>
    <x v="11"/>
    <n v="248.57"/>
    <n v="190.67"/>
    <x v="0"/>
    <d v="1962-06-18T00:00:00"/>
    <n v="64"/>
    <x v="3"/>
    <x v="1"/>
    <s v="Brianahaven"/>
    <x v="1"/>
  </r>
  <r>
    <s v="T00020"/>
    <d v="2025-01-07T00:00:00"/>
    <s v="C070"/>
    <s v="P007"/>
    <s v="S003"/>
    <n v="3"/>
    <n v="0"/>
    <s v="Credit Card"/>
    <n v="4422.3599999999997"/>
    <n v="4422.3599999999997"/>
    <n v="2292.06"/>
    <n v="2130.2999999999997"/>
    <s v="Understand Camera"/>
    <x v="9"/>
    <x v="2"/>
    <x v="1"/>
    <x v="12"/>
    <n v="1474.12"/>
    <n v="764.02"/>
    <x v="0"/>
    <d v="1971-10-24T00:00:00"/>
    <n v="54"/>
    <x v="3"/>
    <x v="0"/>
    <s v="New Michele"/>
    <x v="0"/>
  </r>
  <r>
    <s v="T00021"/>
    <d v="2024-11-16T00:00:00"/>
    <s v="C039"/>
    <s v="P018"/>
    <s v="S002"/>
    <n v="4"/>
    <n v="0.05"/>
    <s v="Credit Card"/>
    <n v="4319.5600000000004"/>
    <n v="4103.5820000000003"/>
    <n v="2815.32"/>
    <n v="1288.2620000000002"/>
    <s v="Democratic Smartphone"/>
    <x v="1"/>
    <x v="0"/>
    <x v="1"/>
    <x v="10"/>
    <n v="1079.8900000000001"/>
    <n v="703.83"/>
    <x v="1"/>
    <d v="1996-11-02T00:00:00"/>
    <n v="29"/>
    <x v="1"/>
    <x v="2"/>
    <s v="Peckmouth"/>
    <x v="2"/>
  </r>
  <r>
    <s v="T00022"/>
    <d v="2024-11-26T00:00:00"/>
    <s v="C017"/>
    <s v="P022"/>
    <s v="S004"/>
    <n v="4"/>
    <n v="0.1"/>
    <s v="Mobile Money"/>
    <n v="102.28"/>
    <n v="92.052000000000007"/>
    <n v="76.2"/>
    <n v="15.852000000000004"/>
    <s v="How Vegetables"/>
    <x v="1"/>
    <x v="0"/>
    <x v="2"/>
    <x v="8"/>
    <n v="25.57"/>
    <n v="19.05"/>
    <x v="1"/>
    <d v="1982-03-11T00:00:00"/>
    <n v="44"/>
    <x v="1"/>
    <x v="1"/>
    <s v="Brianahaven"/>
    <x v="1"/>
  </r>
  <r>
    <s v="T00023"/>
    <d v="2024-08-02T00:00:00"/>
    <s v="C107"/>
    <s v="P023"/>
    <s v="S001"/>
    <n v="2"/>
    <n v="0.15"/>
    <s v="Mobile Money"/>
    <n v="3756.94"/>
    <n v="3193.3989999999999"/>
    <n v="2029.82"/>
    <n v="1163.579"/>
    <s v="And Footwear"/>
    <x v="3"/>
    <x v="0"/>
    <x v="0"/>
    <x v="3"/>
    <n v="1878.47"/>
    <n v="1014.91"/>
    <x v="1"/>
    <d v="1995-10-08T00:00:00"/>
    <n v="30"/>
    <x v="1"/>
    <x v="3"/>
    <s v="Jimenezborough"/>
    <x v="3"/>
  </r>
  <r>
    <s v="T00024"/>
    <d v="2025-03-30T00:00:00"/>
    <s v="C198"/>
    <s v="P013"/>
    <s v="S005"/>
    <n v="1"/>
    <n v="0.15"/>
    <s v="Mobile Money"/>
    <n v="1134.8"/>
    <n v="964.57999999999993"/>
    <n v="675.1"/>
    <n v="289.4799999999999"/>
    <s v="World Watches"/>
    <x v="2"/>
    <x v="2"/>
    <x v="0"/>
    <x v="1"/>
    <n v="1134.8"/>
    <n v="675.1"/>
    <x v="0"/>
    <d v="1986-01-23T00:00:00"/>
    <n v="40"/>
    <x v="1"/>
    <x v="4"/>
    <s v="Johnmouth"/>
    <x v="2"/>
  </r>
  <r>
    <s v="T00025"/>
    <d v="2024-06-02T00:00:00"/>
    <s v="C002"/>
    <s v="P039"/>
    <s v="S003"/>
    <n v="3"/>
    <n v="0.15"/>
    <s v="Mobile Money"/>
    <n v="1622.8200000000002"/>
    <n v="1379.3970000000002"/>
    <n v="1194.75"/>
    <n v="184.64700000000016"/>
    <s v="Church Clothing"/>
    <x v="0"/>
    <x v="0"/>
    <x v="0"/>
    <x v="0"/>
    <n v="540.94000000000005"/>
    <n v="398.25"/>
    <x v="0"/>
    <d v="1959-08-18T00:00:00"/>
    <n v="66"/>
    <x v="4"/>
    <x v="0"/>
    <s v="New Michele"/>
    <x v="0"/>
  </r>
  <r>
    <s v="T00026"/>
    <d v="2024-10-26T00:00:00"/>
    <s v="C138"/>
    <s v="P021"/>
    <s v="S005"/>
    <n v="5"/>
    <n v="0.05"/>
    <s v="Mobile Money"/>
    <n v="6136.2"/>
    <n v="5829.3899999999994"/>
    <n v="4885.45"/>
    <n v="943.9399999999996"/>
    <s v="Firm Dairy"/>
    <x v="6"/>
    <x v="0"/>
    <x v="2"/>
    <x v="7"/>
    <n v="1227.24"/>
    <n v="977.09"/>
    <x v="1"/>
    <d v="1961-09-28T00:00:00"/>
    <n v="64"/>
    <x v="3"/>
    <x v="4"/>
    <s v="Johnmouth"/>
    <x v="2"/>
  </r>
  <r>
    <s v="T00027"/>
    <d v="2024-01-23T00:00:00"/>
    <s v="C057"/>
    <s v="P039"/>
    <s v="S003"/>
    <n v="4"/>
    <n v="0.15"/>
    <s v="Cash"/>
    <n v="2163.7600000000002"/>
    <n v="1839.1960000000001"/>
    <n v="1593"/>
    <n v="246.19600000000014"/>
    <s v="Church Clothing"/>
    <x v="9"/>
    <x v="0"/>
    <x v="0"/>
    <x v="0"/>
    <n v="540.94000000000005"/>
    <n v="398.25"/>
    <x v="1"/>
    <d v="1998-09-26T00:00:00"/>
    <n v="27"/>
    <x v="1"/>
    <x v="0"/>
    <s v="New Michele"/>
    <x v="0"/>
  </r>
  <r>
    <s v="T00028"/>
    <d v="2024-12-15T00:00:00"/>
    <s v="C100"/>
    <s v="P020"/>
    <s v="S003"/>
    <n v="4"/>
    <n v="0.05"/>
    <s v="Mobile Money"/>
    <n v="1295.68"/>
    <n v="1230.896"/>
    <n v="971.92"/>
    <n v="258.976"/>
    <s v="Simple Accessories"/>
    <x v="7"/>
    <x v="0"/>
    <x v="0"/>
    <x v="9"/>
    <n v="323.92"/>
    <n v="242.98"/>
    <x v="1"/>
    <d v="1954-09-28T00:00:00"/>
    <n v="71"/>
    <x v="4"/>
    <x v="0"/>
    <s v="New Michele"/>
    <x v="0"/>
  </r>
  <r>
    <s v="T00029"/>
    <d v="2025-04-09T00:00:00"/>
    <s v="C033"/>
    <s v="P013"/>
    <s v="S005"/>
    <n v="5"/>
    <n v="0"/>
    <s v="Mobile Money"/>
    <n v="5674"/>
    <n v="5674"/>
    <n v="3375.5"/>
    <n v="2298.5"/>
    <s v="World Watches"/>
    <x v="8"/>
    <x v="2"/>
    <x v="0"/>
    <x v="1"/>
    <n v="1134.8"/>
    <n v="675.1"/>
    <x v="1"/>
    <d v="1978-07-27T00:00:00"/>
    <n v="48"/>
    <x v="1"/>
    <x v="4"/>
    <s v="Johnmouth"/>
    <x v="2"/>
  </r>
  <r>
    <s v="T00030"/>
    <d v="2025-02-26T00:00:00"/>
    <s v="C152"/>
    <s v="P028"/>
    <s v="S005"/>
    <n v="1"/>
    <n v="0"/>
    <s v="Mobile Money"/>
    <n v="673.78"/>
    <n v="673.78"/>
    <n v="363.33"/>
    <n v="310.45"/>
    <s v="Deal Smartphone"/>
    <x v="10"/>
    <x v="2"/>
    <x v="1"/>
    <x v="10"/>
    <n v="673.78"/>
    <n v="363.33"/>
    <x v="0"/>
    <d v="1987-06-17T00:00:00"/>
    <n v="39"/>
    <x v="1"/>
    <x v="4"/>
    <s v="Johnmouth"/>
    <x v="2"/>
  </r>
  <r>
    <s v="T00031"/>
    <d v="2024-12-16T00:00:00"/>
    <s v="C035"/>
    <s v="P019"/>
    <s v="S004"/>
    <n v="2"/>
    <n v="0"/>
    <s v="Bank Transfer"/>
    <n v="3525.84"/>
    <n v="3525.84"/>
    <n v="2692.96"/>
    <n v="832.88000000000011"/>
    <s v="Traditional Laptop"/>
    <x v="7"/>
    <x v="0"/>
    <x v="1"/>
    <x v="6"/>
    <n v="1762.92"/>
    <n v="1346.48"/>
    <x v="1"/>
    <d v="1991-04-19T00:00:00"/>
    <n v="35"/>
    <x v="1"/>
    <x v="1"/>
    <s v="Brianahaven"/>
    <x v="1"/>
  </r>
  <r>
    <s v="T00032"/>
    <d v="2025-01-16T00:00:00"/>
    <s v="C098"/>
    <s v="P028"/>
    <s v="S003"/>
    <n v="2"/>
    <n v="0.15"/>
    <s v="Bank Transfer"/>
    <n v="1347.56"/>
    <n v="1145.4259999999999"/>
    <n v="726.66"/>
    <n v="418.76599999999996"/>
    <s v="Deal Smartphone"/>
    <x v="9"/>
    <x v="2"/>
    <x v="1"/>
    <x v="10"/>
    <n v="673.78"/>
    <n v="363.33"/>
    <x v="1"/>
    <d v="2005-01-09T00:00:00"/>
    <n v="21"/>
    <x v="2"/>
    <x v="0"/>
    <s v="New Michele"/>
    <x v="0"/>
  </r>
  <r>
    <s v="T00033"/>
    <d v="2025-07-20T00:00:00"/>
    <s v="C087"/>
    <s v="P021"/>
    <s v="S004"/>
    <n v="3"/>
    <n v="0.15"/>
    <s v="Bank Transfer"/>
    <n v="3681.7200000000003"/>
    <n v="3129.462"/>
    <n v="2931.27"/>
    <n v="198.19200000000001"/>
    <s v="Firm Dairy"/>
    <x v="11"/>
    <x v="2"/>
    <x v="2"/>
    <x v="7"/>
    <n v="1227.24"/>
    <n v="977.09"/>
    <x v="1"/>
    <d v="1975-06-22T00:00:00"/>
    <n v="51"/>
    <x v="3"/>
    <x v="1"/>
    <s v="Brianahaven"/>
    <x v="1"/>
  </r>
  <r>
    <s v="T00034"/>
    <d v="2023-11-13T00:00:00"/>
    <s v="C021"/>
    <s v="P037"/>
    <s v="S004"/>
    <n v="1"/>
    <n v="0"/>
    <s v="Bank Transfer"/>
    <n v="1952.65"/>
    <n v="1952.65"/>
    <n v="1451.27"/>
    <n v="501.38000000000011"/>
    <s v="Book Television"/>
    <x v="1"/>
    <x v="1"/>
    <x v="1"/>
    <x v="2"/>
    <n v="1952.65"/>
    <n v="1451.27"/>
    <x v="0"/>
    <d v="1993-11-17T00:00:00"/>
    <n v="32"/>
    <x v="1"/>
    <x v="1"/>
    <s v="Brianahaven"/>
    <x v="1"/>
  </r>
  <r>
    <s v="T00035"/>
    <d v="2024-02-16T00:00:00"/>
    <s v="C058"/>
    <s v="P047"/>
    <s v="S001"/>
    <n v="1"/>
    <n v="0"/>
    <s v="Credit Card"/>
    <n v="1197.18"/>
    <n v="1197.18"/>
    <n v="722.74"/>
    <n v="474.44000000000005"/>
    <s v="Or Smartphone"/>
    <x v="10"/>
    <x v="0"/>
    <x v="1"/>
    <x v="10"/>
    <n v="1197.18"/>
    <n v="722.74"/>
    <x v="0"/>
    <d v="2005-07-22T00:00:00"/>
    <n v="21"/>
    <x v="2"/>
    <x v="3"/>
    <s v="Jimenezborough"/>
    <x v="3"/>
  </r>
  <r>
    <s v="T00036"/>
    <d v="2025-06-03T00:00:00"/>
    <s v="C052"/>
    <s v="P049"/>
    <s v="S001"/>
    <n v="5"/>
    <n v="0.05"/>
    <s v="Credit Card"/>
    <n v="1941.3"/>
    <n v="1844.2349999999999"/>
    <n v="996.5"/>
    <n v="847.7349999999999"/>
    <s v="Possible Watches"/>
    <x v="0"/>
    <x v="2"/>
    <x v="0"/>
    <x v="1"/>
    <n v="388.26"/>
    <n v="199.3"/>
    <x v="1"/>
    <d v="1991-09-11T00:00:00"/>
    <n v="34"/>
    <x v="0"/>
    <x v="3"/>
    <s v="Jimenezborough"/>
    <x v="3"/>
  </r>
  <r>
    <s v="T00037"/>
    <d v="2024-01-17T00:00:00"/>
    <s v="C033"/>
    <s v="P030"/>
    <s v="S004"/>
    <n v="1"/>
    <n v="0.05"/>
    <s v="Mobile Money"/>
    <n v="29.24"/>
    <n v="27.777999999999999"/>
    <n v="15.28"/>
    <n v="12.497999999999999"/>
    <s v="National Watches"/>
    <x v="9"/>
    <x v="0"/>
    <x v="0"/>
    <x v="1"/>
    <n v="29.24"/>
    <n v="15.28"/>
    <x v="1"/>
    <d v="1978-07-27T00:00:00"/>
    <n v="48"/>
    <x v="1"/>
    <x v="1"/>
    <s v="Brianahaven"/>
    <x v="1"/>
  </r>
  <r>
    <s v="T00038"/>
    <d v="2025-05-06T00:00:00"/>
    <s v="C180"/>
    <s v="P041"/>
    <s v="S003"/>
    <n v="3"/>
    <n v="0.05"/>
    <s v="Cash"/>
    <n v="4905.03"/>
    <n v="4659.7784999999994"/>
    <n v="3129.87"/>
    <n v="1529.9084999999995"/>
    <s v="Present Television"/>
    <x v="4"/>
    <x v="2"/>
    <x v="1"/>
    <x v="2"/>
    <n v="1635.01"/>
    <n v="1043.29"/>
    <x v="1"/>
    <d v="1959-12-15T00:00:00"/>
    <n v="66"/>
    <x v="4"/>
    <x v="0"/>
    <s v="New Michele"/>
    <x v="0"/>
  </r>
  <r>
    <s v="T00039"/>
    <d v="2024-10-13T00:00:00"/>
    <s v="C200"/>
    <s v="P001"/>
    <s v="S002"/>
    <n v="3"/>
    <n v="0"/>
    <s v="Cash"/>
    <n v="5021.07"/>
    <n v="5021.07"/>
    <n v="3970.1400000000003"/>
    <n v="1050.9299999999994"/>
    <s v="Like Camera"/>
    <x v="6"/>
    <x v="0"/>
    <x v="1"/>
    <x v="12"/>
    <n v="1673.69"/>
    <n v="1323.38"/>
    <x v="0"/>
    <d v="2001-12-24T00:00:00"/>
    <n v="24"/>
    <x v="2"/>
    <x v="2"/>
    <s v="Peckmouth"/>
    <x v="2"/>
  </r>
  <r>
    <s v="T00040"/>
    <d v="2024-08-02T00:00:00"/>
    <s v="C080"/>
    <s v="P011"/>
    <s v="S005"/>
    <n v="4"/>
    <n v="0.15"/>
    <s v="Credit Card"/>
    <n v="994.28"/>
    <n v="845.13799999999992"/>
    <n v="762.68"/>
    <n v="82.45799999999997"/>
    <s v="Either Headphones"/>
    <x v="3"/>
    <x v="0"/>
    <x v="1"/>
    <x v="11"/>
    <n v="248.57"/>
    <n v="190.67"/>
    <x v="1"/>
    <d v="2003-11-04T00:00:00"/>
    <n v="22"/>
    <x v="2"/>
    <x v="4"/>
    <s v="Johnmouth"/>
    <x v="2"/>
  </r>
  <r>
    <s v="T00041"/>
    <d v="2023-12-20T00:00:00"/>
    <s v="C020"/>
    <s v="P044"/>
    <s v="S005"/>
    <n v="2"/>
    <n v="0"/>
    <s v="Bank Transfer"/>
    <n v="2573.1"/>
    <n v="2573.1"/>
    <n v="1595.08"/>
    <n v="978.02"/>
    <s v="Least Accessories"/>
    <x v="7"/>
    <x v="1"/>
    <x v="0"/>
    <x v="9"/>
    <n v="1286.55"/>
    <n v="797.54"/>
    <x v="1"/>
    <d v="1982-06-26T00:00:00"/>
    <n v="44"/>
    <x v="1"/>
    <x v="4"/>
    <s v="Johnmouth"/>
    <x v="2"/>
  </r>
  <r>
    <s v="T00042"/>
    <d v="2024-06-03T00:00:00"/>
    <s v="C176"/>
    <s v="P025"/>
    <s v="S005"/>
    <n v="1"/>
    <n v="0"/>
    <s v="Bank Transfer"/>
    <n v="429.15"/>
    <n v="429.15"/>
    <n v="258.72000000000003"/>
    <n v="170.42999999999995"/>
    <s v="Little Watches"/>
    <x v="0"/>
    <x v="0"/>
    <x v="0"/>
    <x v="1"/>
    <n v="429.15"/>
    <n v="258.72000000000003"/>
    <x v="0"/>
    <d v="1979-10-07T00:00:00"/>
    <n v="46"/>
    <x v="1"/>
    <x v="4"/>
    <s v="Johnmouth"/>
    <x v="2"/>
  </r>
  <r>
    <s v="T00043"/>
    <d v="2024-10-30T00:00:00"/>
    <s v="C137"/>
    <s v="P011"/>
    <s v="S004"/>
    <n v="3"/>
    <n v="0"/>
    <s v="Bank Transfer"/>
    <n v="745.71"/>
    <n v="745.71"/>
    <n v="572.01"/>
    <n v="173.70000000000005"/>
    <s v="Either Headphones"/>
    <x v="6"/>
    <x v="0"/>
    <x v="1"/>
    <x v="11"/>
    <n v="248.57"/>
    <n v="190.67"/>
    <x v="0"/>
    <d v="1984-08-05T00:00:00"/>
    <n v="41"/>
    <x v="1"/>
    <x v="1"/>
    <s v="Brianahaven"/>
    <x v="1"/>
  </r>
  <r>
    <s v="T00044"/>
    <d v="2024-12-31T00:00:00"/>
    <s v="C004"/>
    <s v="P033"/>
    <s v="S004"/>
    <n v="4"/>
    <n v="0"/>
    <s v="Mobile Money"/>
    <n v="7195.88"/>
    <n v="7195.88"/>
    <n v="5316.6"/>
    <n v="1879.2799999999997"/>
    <s v="Beat Accessories"/>
    <x v="7"/>
    <x v="0"/>
    <x v="0"/>
    <x v="9"/>
    <n v="1798.97"/>
    <n v="1329.15"/>
    <x v="0"/>
    <d v="1992-06-16T00:00:00"/>
    <n v="34"/>
    <x v="0"/>
    <x v="1"/>
    <s v="Brianahaven"/>
    <x v="1"/>
  </r>
  <r>
    <s v="T00045"/>
    <d v="2024-09-30T00:00:00"/>
    <s v="C093"/>
    <s v="P045"/>
    <s v="S004"/>
    <n v="2"/>
    <n v="0.15"/>
    <s v="Credit Card"/>
    <n v="3758.16"/>
    <n v="3194.4359999999997"/>
    <n v="2009.12"/>
    <n v="1185.3159999999998"/>
    <s v="Set Dairy"/>
    <x v="5"/>
    <x v="0"/>
    <x v="2"/>
    <x v="7"/>
    <n v="1879.08"/>
    <n v="1004.56"/>
    <x v="0"/>
    <d v="1978-04-14T00:00:00"/>
    <n v="48"/>
    <x v="1"/>
    <x v="1"/>
    <s v="Brianahaven"/>
    <x v="1"/>
  </r>
  <r>
    <s v="T00046"/>
    <d v="2023-11-27T00:00:00"/>
    <s v="C188"/>
    <s v="P027"/>
    <s v="S005"/>
    <n v="3"/>
    <n v="0.15"/>
    <s v="Mobile Money"/>
    <n v="3816.69"/>
    <n v="3244.1864999999998"/>
    <n v="2857.95"/>
    <n v="386.23649999999998"/>
    <s v="Hospital Smartphone"/>
    <x v="1"/>
    <x v="1"/>
    <x v="1"/>
    <x v="10"/>
    <n v="1272.23"/>
    <n v="952.65"/>
    <x v="0"/>
    <d v="1960-11-23T00:00:00"/>
    <n v="65"/>
    <x v="4"/>
    <x v="4"/>
    <s v="Johnmouth"/>
    <x v="2"/>
  </r>
  <r>
    <s v="T00047"/>
    <d v="2025-05-06T00:00:00"/>
    <s v="C112"/>
    <s v="P045"/>
    <s v="S005"/>
    <n v="3"/>
    <n v="0.1"/>
    <s v="Credit Card"/>
    <n v="5637.24"/>
    <n v="5073.5159999999996"/>
    <n v="3013.68"/>
    <n v="2059.8359999999998"/>
    <s v="Set Dairy"/>
    <x v="4"/>
    <x v="2"/>
    <x v="2"/>
    <x v="7"/>
    <n v="1879.08"/>
    <n v="1004.56"/>
    <x v="1"/>
    <d v="1983-12-29T00:00:00"/>
    <n v="42"/>
    <x v="1"/>
    <x v="4"/>
    <s v="Johnmouth"/>
    <x v="2"/>
  </r>
  <r>
    <s v="T00048"/>
    <d v="2025-01-25T00:00:00"/>
    <s v="C023"/>
    <s v="P011"/>
    <s v="S003"/>
    <n v="4"/>
    <n v="0.05"/>
    <s v="Mobile Money"/>
    <n v="994.28"/>
    <n v="944.56599999999992"/>
    <n v="762.68"/>
    <n v="181.88599999999997"/>
    <s v="Either Headphones"/>
    <x v="9"/>
    <x v="2"/>
    <x v="1"/>
    <x v="11"/>
    <n v="248.57"/>
    <n v="190.67"/>
    <x v="1"/>
    <d v="1972-05-09T00:00:00"/>
    <n v="54"/>
    <x v="3"/>
    <x v="0"/>
    <s v="New Michele"/>
    <x v="0"/>
  </r>
  <r>
    <s v="T00049"/>
    <d v="2025-08-09T00:00:00"/>
    <s v="C146"/>
    <s v="P013"/>
    <s v="S005"/>
    <n v="4"/>
    <n v="0.1"/>
    <s v="Cash"/>
    <n v="4539.2"/>
    <n v="4085.2799999999997"/>
    <n v="2700.4"/>
    <n v="1384.8799999999997"/>
    <s v="World Watches"/>
    <x v="3"/>
    <x v="2"/>
    <x v="0"/>
    <x v="1"/>
    <n v="1134.8"/>
    <n v="675.1"/>
    <x v="1"/>
    <d v="1997-03-26T00:00:00"/>
    <n v="29"/>
    <x v="1"/>
    <x v="4"/>
    <s v="Johnmouth"/>
    <x v="2"/>
  </r>
  <r>
    <s v="T00050"/>
    <d v="2025-08-14T00:00:00"/>
    <s v="C127"/>
    <s v="P007"/>
    <s v="S003"/>
    <n v="2"/>
    <n v="0.15"/>
    <s v="Credit Card"/>
    <n v="2948.24"/>
    <n v="2506.0039999999999"/>
    <n v="1528.04"/>
    <n v="977.96399999999994"/>
    <s v="Understand Camera"/>
    <x v="3"/>
    <x v="2"/>
    <x v="1"/>
    <x v="12"/>
    <n v="1474.12"/>
    <n v="764.02"/>
    <x v="1"/>
    <d v="1982-11-17T00:00:00"/>
    <n v="43"/>
    <x v="1"/>
    <x v="0"/>
    <s v="New Michele"/>
    <x v="0"/>
  </r>
  <r>
    <s v="T00051"/>
    <d v="2024-09-25T00:00:00"/>
    <s v="C091"/>
    <s v="P026"/>
    <s v="S003"/>
    <n v="3"/>
    <n v="0.1"/>
    <s v="Bank Transfer"/>
    <n v="3047.2799999999997"/>
    <n v="2742.5519999999997"/>
    <n v="1753.1999999999998"/>
    <n v="989.35199999999986"/>
    <s v="Behavior Dairy"/>
    <x v="5"/>
    <x v="0"/>
    <x v="2"/>
    <x v="7"/>
    <n v="1015.76"/>
    <n v="584.4"/>
    <x v="0"/>
    <d v="1963-02-04T00:00:00"/>
    <n v="63"/>
    <x v="3"/>
    <x v="0"/>
    <s v="New Michele"/>
    <x v="0"/>
  </r>
  <r>
    <s v="T00052"/>
    <d v="2025-05-09T00:00:00"/>
    <s v="C143"/>
    <s v="P022"/>
    <s v="S001"/>
    <n v="5"/>
    <n v="0.05"/>
    <s v="Cash"/>
    <n v="127.85"/>
    <n v="121.4575"/>
    <n v="95.25"/>
    <n v="26.207499999999996"/>
    <s v="How Vegetables"/>
    <x v="4"/>
    <x v="2"/>
    <x v="2"/>
    <x v="8"/>
    <n v="25.57"/>
    <n v="19.05"/>
    <x v="0"/>
    <d v="1961-06-03T00:00:00"/>
    <n v="65"/>
    <x v="4"/>
    <x v="3"/>
    <s v="Jimenezborough"/>
    <x v="3"/>
  </r>
  <r>
    <s v="T00053"/>
    <d v="2024-09-30T00:00:00"/>
    <s v="C062"/>
    <s v="P047"/>
    <s v="S004"/>
    <n v="4"/>
    <n v="0.05"/>
    <s v="Mobile Money"/>
    <n v="4788.72"/>
    <n v="4549.2839999999997"/>
    <n v="2890.96"/>
    <n v="1658.3239999999996"/>
    <s v="Or Smartphone"/>
    <x v="5"/>
    <x v="0"/>
    <x v="1"/>
    <x v="10"/>
    <n v="1197.18"/>
    <n v="722.74"/>
    <x v="0"/>
    <d v="2000-06-21T00:00:00"/>
    <n v="26"/>
    <x v="1"/>
    <x v="1"/>
    <s v="Brianahaven"/>
    <x v="1"/>
  </r>
  <r>
    <s v="T00054"/>
    <d v="2024-01-29T00:00:00"/>
    <s v="C166"/>
    <s v="P001"/>
    <s v="S004"/>
    <n v="4"/>
    <n v="0"/>
    <s v="Cash"/>
    <n v="6694.76"/>
    <n v="6694.76"/>
    <n v="5293.52"/>
    <n v="1401.2399999999998"/>
    <s v="Like Camera"/>
    <x v="9"/>
    <x v="0"/>
    <x v="1"/>
    <x v="12"/>
    <n v="1673.69"/>
    <n v="1323.38"/>
    <x v="1"/>
    <d v="2001-05-13T00:00:00"/>
    <n v="25"/>
    <x v="1"/>
    <x v="1"/>
    <s v="Brianahaven"/>
    <x v="1"/>
  </r>
  <r>
    <s v="T00055"/>
    <d v="2024-06-27T00:00:00"/>
    <s v="C076"/>
    <s v="P009"/>
    <s v="S002"/>
    <n v="4"/>
    <n v="0.05"/>
    <s v="Bank Transfer"/>
    <n v="492.76"/>
    <n v="468.12199999999996"/>
    <n v="321.44"/>
    <n v="146.68199999999996"/>
    <s v="Us Snacks"/>
    <x v="0"/>
    <x v="0"/>
    <x v="2"/>
    <x v="4"/>
    <n v="123.19"/>
    <n v="80.36"/>
    <x v="0"/>
    <d v="2005-12-14T00:00:00"/>
    <n v="20"/>
    <x v="2"/>
    <x v="2"/>
    <s v="Peckmouth"/>
    <x v="2"/>
  </r>
  <r>
    <s v="T00056"/>
    <d v="2025-08-19T00:00:00"/>
    <s v="C170"/>
    <s v="P028"/>
    <s v="S005"/>
    <n v="3"/>
    <n v="0.15"/>
    <s v="Bank Transfer"/>
    <n v="2021.34"/>
    <n v="1718.1389999999999"/>
    <n v="1089.99"/>
    <n v="628.14899999999989"/>
    <s v="Deal Smartphone"/>
    <x v="3"/>
    <x v="2"/>
    <x v="1"/>
    <x v="10"/>
    <n v="673.78"/>
    <n v="363.33"/>
    <x v="1"/>
    <d v="1984-05-05T00:00:00"/>
    <n v="42"/>
    <x v="1"/>
    <x v="4"/>
    <s v="Johnmouth"/>
    <x v="2"/>
  </r>
  <r>
    <s v="T00057"/>
    <d v="2024-10-11T00:00:00"/>
    <s v="C109"/>
    <s v="P011"/>
    <s v="S005"/>
    <n v="3"/>
    <n v="0.1"/>
    <s v="Mobile Money"/>
    <n v="745.71"/>
    <n v="671.13900000000001"/>
    <n v="572.01"/>
    <n v="99.129000000000019"/>
    <s v="Either Headphones"/>
    <x v="6"/>
    <x v="0"/>
    <x v="1"/>
    <x v="11"/>
    <n v="248.57"/>
    <n v="190.67"/>
    <x v="1"/>
    <d v="2006-03-03T00:00:00"/>
    <n v="20"/>
    <x v="2"/>
    <x v="4"/>
    <s v="Johnmouth"/>
    <x v="2"/>
  </r>
  <r>
    <s v="T00058"/>
    <d v="2024-01-20T00:00:00"/>
    <s v="C070"/>
    <s v="P034"/>
    <s v="S003"/>
    <n v="3"/>
    <n v="0.05"/>
    <s v="Cash"/>
    <n v="1284.1500000000001"/>
    <n v="1219.9425000000001"/>
    <n v="738.21"/>
    <n v="481.73250000000007"/>
    <s v="Everything Laptop"/>
    <x v="9"/>
    <x v="0"/>
    <x v="1"/>
    <x v="6"/>
    <n v="428.05"/>
    <n v="246.07"/>
    <x v="0"/>
    <d v="1971-10-24T00:00:00"/>
    <n v="54"/>
    <x v="3"/>
    <x v="0"/>
    <s v="New Michele"/>
    <x v="0"/>
  </r>
  <r>
    <s v="T00059"/>
    <d v="2025-02-14T00:00:00"/>
    <s v="C185"/>
    <s v="P027"/>
    <s v="S002"/>
    <n v="3"/>
    <n v="0"/>
    <s v="Credit Card"/>
    <n v="3816.69"/>
    <n v="3816.69"/>
    <n v="2857.95"/>
    <n v="958.74000000000024"/>
    <s v="Hospital Smartphone"/>
    <x v="10"/>
    <x v="2"/>
    <x v="1"/>
    <x v="10"/>
    <n v="1272.23"/>
    <n v="952.65"/>
    <x v="1"/>
    <d v="1975-07-04T00:00:00"/>
    <n v="51"/>
    <x v="3"/>
    <x v="2"/>
    <s v="Peckmouth"/>
    <x v="2"/>
  </r>
  <r>
    <s v="T00060"/>
    <d v="2024-11-26T00:00:00"/>
    <s v="C050"/>
    <s v="P044"/>
    <s v="S002"/>
    <n v="4"/>
    <n v="0.1"/>
    <s v="Bank Transfer"/>
    <n v="5146.2"/>
    <n v="4631.58"/>
    <n v="3190.16"/>
    <n v="1441.42"/>
    <s v="Least Accessories"/>
    <x v="1"/>
    <x v="0"/>
    <x v="0"/>
    <x v="9"/>
    <n v="1286.55"/>
    <n v="797.54"/>
    <x v="0"/>
    <d v="1968-06-20T00:00:00"/>
    <n v="58"/>
    <x v="3"/>
    <x v="2"/>
    <s v="Peckmouth"/>
    <x v="2"/>
  </r>
  <r>
    <s v="T00061"/>
    <d v="2025-03-20T00:00:00"/>
    <s v="C026"/>
    <s v="P006"/>
    <s v="S002"/>
    <n v="3"/>
    <n v="0.05"/>
    <s v="Bank Transfer"/>
    <n v="954.15000000000009"/>
    <n v="906.4425"/>
    <n v="562.02"/>
    <n v="344.42250000000001"/>
    <s v="Company Fruits"/>
    <x v="2"/>
    <x v="2"/>
    <x v="2"/>
    <x v="13"/>
    <n v="318.05"/>
    <n v="187.34"/>
    <x v="0"/>
    <d v="2004-01-04T00:00:00"/>
    <n v="22"/>
    <x v="2"/>
    <x v="2"/>
    <s v="Peckmouth"/>
    <x v="2"/>
  </r>
  <r>
    <s v="T00062"/>
    <d v="2025-05-03T00:00:00"/>
    <s v="C046"/>
    <s v="P027"/>
    <s v="S003"/>
    <n v="1"/>
    <n v="0.05"/>
    <s v="Bank Transfer"/>
    <n v="1272.23"/>
    <n v="1208.6185"/>
    <n v="952.65"/>
    <n v="255.96850000000006"/>
    <s v="Hospital Smartphone"/>
    <x v="4"/>
    <x v="2"/>
    <x v="1"/>
    <x v="10"/>
    <n v="1272.23"/>
    <n v="952.65"/>
    <x v="0"/>
    <d v="1964-01-21T00:00:00"/>
    <n v="62"/>
    <x v="3"/>
    <x v="0"/>
    <s v="New Michele"/>
    <x v="0"/>
  </r>
  <r>
    <s v="T00063"/>
    <d v="2024-06-01T00:00:00"/>
    <s v="C012"/>
    <s v="P036"/>
    <s v="S001"/>
    <n v="5"/>
    <n v="0.1"/>
    <s v="Credit Card"/>
    <n v="7507.3"/>
    <n v="6756.5700000000006"/>
    <n v="5838.65"/>
    <n v="917.92000000000098"/>
    <s v="New Watches"/>
    <x v="0"/>
    <x v="0"/>
    <x v="0"/>
    <x v="1"/>
    <n v="1501.46"/>
    <n v="1167.73"/>
    <x v="0"/>
    <d v="1989-12-08T00:00:00"/>
    <n v="36"/>
    <x v="1"/>
    <x v="3"/>
    <s v="Jimenezborough"/>
    <x v="3"/>
  </r>
  <r>
    <s v="T00064"/>
    <d v="2024-11-15T00:00:00"/>
    <s v="C164"/>
    <s v="P048"/>
    <s v="S004"/>
    <n v="1"/>
    <n v="0"/>
    <s v="Bank Transfer"/>
    <n v="1216.3599999999999"/>
    <n v="1216.3599999999999"/>
    <n v="794.8"/>
    <n v="421.55999999999995"/>
    <s v="Nor Bags"/>
    <x v="1"/>
    <x v="0"/>
    <x v="0"/>
    <x v="5"/>
    <n v="1216.3599999999999"/>
    <n v="794.8"/>
    <x v="0"/>
    <d v="1968-07-28T00:00:00"/>
    <n v="57"/>
    <x v="3"/>
    <x v="1"/>
    <s v="Brianahaven"/>
    <x v="1"/>
  </r>
  <r>
    <s v="T00065"/>
    <d v="2024-05-26T00:00:00"/>
    <s v="C121"/>
    <s v="P028"/>
    <s v="S004"/>
    <n v="4"/>
    <n v="0.1"/>
    <s v="Credit Card"/>
    <n v="2695.12"/>
    <n v="2425.6080000000002"/>
    <n v="1453.32"/>
    <n v="972.28800000000024"/>
    <s v="Deal Smartphone"/>
    <x v="4"/>
    <x v="0"/>
    <x v="1"/>
    <x v="10"/>
    <n v="673.78"/>
    <n v="363.33"/>
    <x v="0"/>
    <d v="1967-02-28T00:00:00"/>
    <n v="59"/>
    <x v="3"/>
    <x v="1"/>
    <s v="Brianahaven"/>
    <x v="1"/>
  </r>
  <r>
    <s v="T00066"/>
    <d v="2024-04-20T00:00:00"/>
    <s v="C014"/>
    <s v="P010"/>
    <s v="S003"/>
    <n v="4"/>
    <n v="0"/>
    <s v="Cash"/>
    <n v="4776.4799999999996"/>
    <n v="4776.4799999999996"/>
    <n v="3355.8"/>
    <n v="1420.6799999999994"/>
    <s v="Step Smartphone"/>
    <x v="8"/>
    <x v="0"/>
    <x v="1"/>
    <x v="10"/>
    <n v="1194.1199999999999"/>
    <n v="838.95"/>
    <x v="0"/>
    <d v="1974-06-25T00:00:00"/>
    <n v="52"/>
    <x v="3"/>
    <x v="0"/>
    <s v="New Michele"/>
    <x v="0"/>
  </r>
  <r>
    <s v="T00067"/>
    <d v="2025-02-16T00:00:00"/>
    <s v="C103"/>
    <s v="P042"/>
    <s v="S004"/>
    <n v="1"/>
    <n v="0"/>
    <s v="Credit Card"/>
    <n v="453.62"/>
    <n v="453.62"/>
    <n v="316.63"/>
    <n v="136.99"/>
    <s v="Maybe Clothing"/>
    <x v="10"/>
    <x v="2"/>
    <x v="0"/>
    <x v="0"/>
    <n v="453.62"/>
    <n v="316.63"/>
    <x v="1"/>
    <d v="1964-10-26T00:00:00"/>
    <n v="61"/>
    <x v="3"/>
    <x v="1"/>
    <s v="Brianahaven"/>
    <x v="1"/>
  </r>
  <r>
    <s v="T00068"/>
    <d v="2024-03-15T00:00:00"/>
    <s v="C039"/>
    <s v="P002"/>
    <s v="S005"/>
    <n v="3"/>
    <n v="0"/>
    <s v="Credit Card"/>
    <n v="2456.2799999999997"/>
    <n v="2456.2799999999997"/>
    <n v="1582.8600000000001"/>
    <n v="873.41999999999962"/>
    <s v="Audience Television"/>
    <x v="2"/>
    <x v="0"/>
    <x v="1"/>
    <x v="2"/>
    <n v="818.76"/>
    <n v="527.62"/>
    <x v="1"/>
    <d v="1996-11-02T00:00:00"/>
    <n v="29"/>
    <x v="1"/>
    <x v="4"/>
    <s v="Johnmouth"/>
    <x v="2"/>
  </r>
  <r>
    <s v="T00069"/>
    <d v="2023-11-14T00:00:00"/>
    <s v="C031"/>
    <s v="P040"/>
    <s v="S005"/>
    <n v="4"/>
    <n v="0.05"/>
    <s v="Mobile Money"/>
    <n v="6982.44"/>
    <n v="6633.3179999999993"/>
    <n v="5289.76"/>
    <n v="1343.5579999999991"/>
    <s v="Piece Headphones"/>
    <x v="1"/>
    <x v="1"/>
    <x v="1"/>
    <x v="11"/>
    <n v="1745.61"/>
    <n v="1322.44"/>
    <x v="1"/>
    <d v="2003-03-14T00:00:00"/>
    <n v="23"/>
    <x v="2"/>
    <x v="4"/>
    <s v="Johnmouth"/>
    <x v="2"/>
  </r>
  <r>
    <s v="T00070"/>
    <d v="2024-12-02T00:00:00"/>
    <s v="C116"/>
    <s v="P013"/>
    <s v="S004"/>
    <n v="3"/>
    <n v="0.15"/>
    <s v="Bank Transfer"/>
    <n v="3404.3999999999996"/>
    <n v="2893.74"/>
    <n v="2025.3000000000002"/>
    <n v="868.4399999999996"/>
    <s v="World Watches"/>
    <x v="7"/>
    <x v="0"/>
    <x v="0"/>
    <x v="1"/>
    <n v="1134.8"/>
    <n v="675.1"/>
    <x v="0"/>
    <d v="1955-09-26T00:00:00"/>
    <n v="70"/>
    <x v="4"/>
    <x v="1"/>
    <s v="Brianahaven"/>
    <x v="1"/>
  </r>
  <r>
    <s v="T00071"/>
    <d v="2023-11-18T00:00:00"/>
    <s v="C146"/>
    <s v="P044"/>
    <s v="S005"/>
    <n v="1"/>
    <n v="0"/>
    <s v="Credit Card"/>
    <n v="1286.55"/>
    <n v="1286.55"/>
    <n v="797.54"/>
    <n v="489.01"/>
    <s v="Least Accessories"/>
    <x v="1"/>
    <x v="1"/>
    <x v="0"/>
    <x v="9"/>
    <n v="1286.55"/>
    <n v="797.54"/>
    <x v="1"/>
    <d v="1997-03-26T00:00:00"/>
    <n v="29"/>
    <x v="1"/>
    <x v="4"/>
    <s v="Johnmouth"/>
    <x v="2"/>
  </r>
  <r>
    <s v="T00072"/>
    <d v="2025-01-05T00:00:00"/>
    <s v="C161"/>
    <s v="P012"/>
    <s v="S002"/>
    <n v="3"/>
    <n v="0"/>
    <s v="Credit Card"/>
    <n v="3579.2699999999995"/>
    <n v="3579.2699999999995"/>
    <n v="2454.7200000000003"/>
    <n v="1124.5499999999993"/>
    <s v="Above Camera"/>
    <x v="9"/>
    <x v="2"/>
    <x v="1"/>
    <x v="12"/>
    <n v="1193.0899999999999"/>
    <n v="818.24"/>
    <x v="0"/>
    <d v="1963-01-19T00:00:00"/>
    <n v="63"/>
    <x v="3"/>
    <x v="2"/>
    <s v="Peckmouth"/>
    <x v="2"/>
  </r>
  <r>
    <s v="T00073"/>
    <d v="2024-10-08T00:00:00"/>
    <s v="C062"/>
    <s v="P022"/>
    <s v="S002"/>
    <n v="5"/>
    <n v="0"/>
    <s v="Credit Card"/>
    <n v="127.85"/>
    <n v="127.85"/>
    <n v="95.25"/>
    <n v="32.599999999999994"/>
    <s v="How Vegetables"/>
    <x v="6"/>
    <x v="0"/>
    <x v="2"/>
    <x v="8"/>
    <n v="25.57"/>
    <n v="19.05"/>
    <x v="0"/>
    <d v="2000-06-21T00:00:00"/>
    <n v="26"/>
    <x v="1"/>
    <x v="2"/>
    <s v="Peckmouth"/>
    <x v="2"/>
  </r>
  <r>
    <s v="T00074"/>
    <d v="2024-07-01T00:00:00"/>
    <s v="C001"/>
    <s v="P014"/>
    <s v="S004"/>
    <n v="4"/>
    <n v="0.15"/>
    <s v="Bank Transfer"/>
    <n v="5371"/>
    <n v="4565.3499999999995"/>
    <n v="3191.76"/>
    <n v="1373.5899999999992"/>
    <s v="Add Clothing"/>
    <x v="11"/>
    <x v="0"/>
    <x v="0"/>
    <x v="0"/>
    <n v="1342.75"/>
    <n v="797.94"/>
    <x v="0"/>
    <d v="1996-09-11T00:00:00"/>
    <n v="29"/>
    <x v="1"/>
    <x v="1"/>
    <s v="Brianahaven"/>
    <x v="1"/>
  </r>
  <r>
    <s v="T00075"/>
    <d v="2024-04-24T00:00:00"/>
    <s v="C009"/>
    <s v="P018"/>
    <s v="S002"/>
    <n v="3"/>
    <n v="0.1"/>
    <s v="Mobile Money"/>
    <n v="3239.67"/>
    <n v="2915.703"/>
    <n v="2111.4900000000002"/>
    <n v="804.21299999999974"/>
    <s v="Democratic Smartphone"/>
    <x v="8"/>
    <x v="0"/>
    <x v="1"/>
    <x v="10"/>
    <n v="1079.8900000000001"/>
    <n v="703.83"/>
    <x v="1"/>
    <d v="2004-08-15T00:00:00"/>
    <n v="21"/>
    <x v="2"/>
    <x v="2"/>
    <s v="Peckmouth"/>
    <x v="2"/>
  </r>
  <r>
    <s v="T00076"/>
    <d v="2025-05-20T00:00:00"/>
    <s v="C019"/>
    <s v="P005"/>
    <s v="S002"/>
    <n v="3"/>
    <n v="0.05"/>
    <s v="Mobile Money"/>
    <n v="4188.66"/>
    <n v="3979.2269999999999"/>
    <n v="3012.27"/>
    <n v="966.95699999999988"/>
    <s v="Knowledge Bags"/>
    <x v="4"/>
    <x v="2"/>
    <x v="0"/>
    <x v="5"/>
    <n v="1396.22"/>
    <n v="1004.09"/>
    <x v="1"/>
    <d v="1998-05-16T00:00:00"/>
    <n v="28"/>
    <x v="1"/>
    <x v="2"/>
    <s v="Peckmouth"/>
    <x v="2"/>
  </r>
  <r>
    <s v="T00077"/>
    <d v="2025-06-19T00:00:00"/>
    <s v="C030"/>
    <s v="P031"/>
    <s v="S005"/>
    <n v="2"/>
    <n v="0.05"/>
    <s v="Bank Transfer"/>
    <n v="2191.44"/>
    <n v="2081.8679999999999"/>
    <n v="1644.4"/>
    <n v="437.46799999999985"/>
    <s v="Foot Snacks"/>
    <x v="0"/>
    <x v="2"/>
    <x v="2"/>
    <x v="4"/>
    <n v="1095.72"/>
    <n v="822.2"/>
    <x v="0"/>
    <d v="2002-06-10T00:00:00"/>
    <n v="24"/>
    <x v="2"/>
    <x v="4"/>
    <s v="Johnmouth"/>
    <x v="2"/>
  </r>
  <r>
    <s v="T00078"/>
    <d v="2024-07-24T00:00:00"/>
    <s v="C037"/>
    <s v="P015"/>
    <s v="S001"/>
    <n v="1"/>
    <n v="0.05"/>
    <s v="Bank Transfer"/>
    <n v="270.45"/>
    <n v="256.92749999999995"/>
    <n v="187.6"/>
    <n v="69.327499999999958"/>
    <s v="Whether Bags"/>
    <x v="11"/>
    <x v="0"/>
    <x v="0"/>
    <x v="5"/>
    <n v="270.45"/>
    <n v="187.6"/>
    <x v="1"/>
    <d v="1982-08-30T00:00:00"/>
    <n v="43"/>
    <x v="1"/>
    <x v="3"/>
    <s v="Jimenezborough"/>
    <x v="3"/>
  </r>
  <r>
    <s v="T00079"/>
    <d v="2024-01-06T00:00:00"/>
    <s v="C153"/>
    <s v="P018"/>
    <s v="S005"/>
    <n v="3"/>
    <n v="0.15"/>
    <s v="Cash"/>
    <n v="3239.67"/>
    <n v="2753.7195000000002"/>
    <n v="2111.4900000000002"/>
    <n v="642.22949999999992"/>
    <s v="Democratic Smartphone"/>
    <x v="9"/>
    <x v="0"/>
    <x v="1"/>
    <x v="10"/>
    <n v="1079.8900000000001"/>
    <n v="703.83"/>
    <x v="1"/>
    <d v="1988-04-07T00:00:00"/>
    <n v="38"/>
    <x v="1"/>
    <x v="4"/>
    <s v="Johnmouth"/>
    <x v="2"/>
  </r>
  <r>
    <s v="T00080"/>
    <d v="2023-11-21T00:00:00"/>
    <s v="C120"/>
    <s v="P021"/>
    <s v="S003"/>
    <n v="4"/>
    <n v="0.1"/>
    <s v="Mobile Money"/>
    <n v="4908.96"/>
    <n v="4418.0640000000003"/>
    <n v="3908.36"/>
    <n v="509.70400000000018"/>
    <s v="Firm Dairy"/>
    <x v="1"/>
    <x v="1"/>
    <x v="2"/>
    <x v="7"/>
    <n v="1227.24"/>
    <n v="977.09"/>
    <x v="1"/>
    <d v="1964-01-10T00:00:00"/>
    <n v="62"/>
    <x v="3"/>
    <x v="0"/>
    <s v="New Michele"/>
    <x v="0"/>
  </r>
  <r>
    <s v="T00081"/>
    <d v="2024-06-20T00:00:00"/>
    <s v="C113"/>
    <s v="P009"/>
    <s v="S001"/>
    <n v="5"/>
    <n v="0"/>
    <s v="Mobile Money"/>
    <n v="615.95000000000005"/>
    <n v="615.95000000000005"/>
    <n v="401.8"/>
    <n v="214.15000000000003"/>
    <s v="Us Snacks"/>
    <x v="0"/>
    <x v="0"/>
    <x v="2"/>
    <x v="4"/>
    <n v="123.19"/>
    <n v="80.36"/>
    <x v="0"/>
    <d v="1977-05-23T00:00:00"/>
    <n v="49"/>
    <x v="1"/>
    <x v="3"/>
    <s v="Jimenezborough"/>
    <x v="3"/>
  </r>
  <r>
    <s v="T00082"/>
    <d v="2023-10-23T00:00:00"/>
    <s v="C189"/>
    <s v="P009"/>
    <s v="S003"/>
    <n v="5"/>
    <n v="0.1"/>
    <s v="Cash"/>
    <n v="615.95000000000005"/>
    <n v="554.35500000000002"/>
    <n v="401.8"/>
    <n v="152.55500000000001"/>
    <s v="Us Snacks"/>
    <x v="6"/>
    <x v="1"/>
    <x v="2"/>
    <x v="4"/>
    <n v="123.19"/>
    <n v="80.36"/>
    <x v="0"/>
    <d v="1966-08-07T00:00:00"/>
    <n v="59"/>
    <x v="3"/>
    <x v="0"/>
    <s v="New Michele"/>
    <x v="0"/>
  </r>
  <r>
    <s v="T00083"/>
    <d v="2024-08-16T00:00:00"/>
    <s v="C024"/>
    <s v="P039"/>
    <s v="S002"/>
    <n v="5"/>
    <n v="0"/>
    <s v="Bank Transfer"/>
    <n v="2704.7000000000003"/>
    <n v="2704.7000000000003"/>
    <n v="1991.25"/>
    <n v="713.45000000000027"/>
    <s v="Church Clothing"/>
    <x v="3"/>
    <x v="0"/>
    <x v="0"/>
    <x v="0"/>
    <n v="540.94000000000005"/>
    <n v="398.25"/>
    <x v="1"/>
    <d v="1961-11-25T00:00:00"/>
    <n v="64"/>
    <x v="3"/>
    <x v="2"/>
    <s v="Peckmouth"/>
    <x v="2"/>
  </r>
  <r>
    <s v="T00084"/>
    <d v="2025-05-28T00:00:00"/>
    <s v="C148"/>
    <s v="P038"/>
    <s v="S001"/>
    <n v="2"/>
    <n v="0.15"/>
    <s v="Mobile Money"/>
    <n v="733.86"/>
    <n v="623.78099999999995"/>
    <n v="570.46"/>
    <n v="53.320999999999913"/>
    <s v="Stage Footwear"/>
    <x v="4"/>
    <x v="2"/>
    <x v="0"/>
    <x v="3"/>
    <n v="366.93"/>
    <n v="285.23"/>
    <x v="1"/>
    <d v="2005-07-08T00:00:00"/>
    <n v="21"/>
    <x v="2"/>
    <x v="3"/>
    <s v="Jimenezborough"/>
    <x v="3"/>
  </r>
  <r>
    <s v="T00085"/>
    <d v="2023-10-13T00:00:00"/>
    <s v="C072"/>
    <s v="P014"/>
    <s v="S002"/>
    <n v="5"/>
    <n v="0.15"/>
    <s v="Mobile Money"/>
    <n v="6713.75"/>
    <n v="5706.6875"/>
    <n v="3989.7000000000003"/>
    <n v="1716.9874999999997"/>
    <s v="Add Clothing"/>
    <x v="6"/>
    <x v="1"/>
    <x v="0"/>
    <x v="0"/>
    <n v="1342.75"/>
    <n v="797.94"/>
    <x v="1"/>
    <d v="1995-06-06T00:00:00"/>
    <n v="31"/>
    <x v="1"/>
    <x v="2"/>
    <s v="Peckmouth"/>
    <x v="2"/>
  </r>
  <r>
    <s v="T00086"/>
    <d v="2023-09-17T00:00:00"/>
    <s v="C024"/>
    <s v="P018"/>
    <s v="S004"/>
    <n v="3"/>
    <n v="0.15"/>
    <s v="Bank Transfer"/>
    <n v="3239.67"/>
    <n v="2753.7195000000002"/>
    <n v="2111.4900000000002"/>
    <n v="642.22949999999992"/>
    <s v="Democratic Smartphone"/>
    <x v="5"/>
    <x v="1"/>
    <x v="1"/>
    <x v="10"/>
    <n v="1079.8900000000001"/>
    <n v="703.83"/>
    <x v="1"/>
    <d v="1961-11-25T00:00:00"/>
    <n v="64"/>
    <x v="3"/>
    <x v="1"/>
    <s v="Brianahaven"/>
    <x v="1"/>
  </r>
  <r>
    <s v="T00087"/>
    <d v="2024-10-17T00:00:00"/>
    <s v="C083"/>
    <s v="P036"/>
    <s v="S001"/>
    <n v="2"/>
    <n v="0.1"/>
    <s v="Mobile Money"/>
    <n v="3002.92"/>
    <n v="2702.6280000000002"/>
    <n v="2335.46"/>
    <n v="367.16800000000012"/>
    <s v="New Watches"/>
    <x v="6"/>
    <x v="0"/>
    <x v="0"/>
    <x v="1"/>
    <n v="1501.46"/>
    <n v="1167.73"/>
    <x v="1"/>
    <d v="1981-03-29T00:00:00"/>
    <n v="45"/>
    <x v="1"/>
    <x v="3"/>
    <s v="Jimenezborough"/>
    <x v="3"/>
  </r>
  <r>
    <s v="T00088"/>
    <d v="2025-05-23T00:00:00"/>
    <s v="C178"/>
    <s v="P024"/>
    <s v="S004"/>
    <n v="3"/>
    <n v="0.15"/>
    <s v="Cash"/>
    <n v="4462.2300000000005"/>
    <n v="3792.8955000000001"/>
    <n v="2439.21"/>
    <n v="1353.6855"/>
    <s v="Him Smartphone"/>
    <x v="4"/>
    <x v="2"/>
    <x v="1"/>
    <x v="10"/>
    <n v="1487.41"/>
    <n v="813.07"/>
    <x v="1"/>
    <d v="1960-12-05T00:00:00"/>
    <n v="65"/>
    <x v="4"/>
    <x v="1"/>
    <s v="Brianahaven"/>
    <x v="1"/>
  </r>
  <r>
    <s v="T00089"/>
    <d v="2025-01-31T00:00:00"/>
    <s v="C117"/>
    <s v="P049"/>
    <s v="S001"/>
    <n v="3"/>
    <n v="0.1"/>
    <s v="Bank Transfer"/>
    <n v="1164.78"/>
    <n v="1048.3019999999999"/>
    <n v="597.90000000000009"/>
    <n v="450.40199999999982"/>
    <s v="Possible Watches"/>
    <x v="9"/>
    <x v="2"/>
    <x v="0"/>
    <x v="1"/>
    <n v="388.26"/>
    <n v="199.3"/>
    <x v="1"/>
    <d v="1987-09-07T00:00:00"/>
    <n v="38"/>
    <x v="1"/>
    <x v="3"/>
    <s v="Jimenezborough"/>
    <x v="3"/>
  </r>
  <r>
    <s v="T00090"/>
    <d v="2023-11-15T00:00:00"/>
    <s v="C030"/>
    <s v="P046"/>
    <s v="S004"/>
    <n v="5"/>
    <n v="0"/>
    <s v="Mobile Money"/>
    <n v="5826.8499999999995"/>
    <n v="5826.8499999999995"/>
    <n v="4632.75"/>
    <n v="1194.0999999999995"/>
    <s v="Nature Clothing"/>
    <x v="1"/>
    <x v="1"/>
    <x v="0"/>
    <x v="0"/>
    <n v="1165.3699999999999"/>
    <n v="926.55"/>
    <x v="0"/>
    <d v="2002-06-10T00:00:00"/>
    <n v="24"/>
    <x v="2"/>
    <x v="1"/>
    <s v="Brianahaven"/>
    <x v="1"/>
  </r>
  <r>
    <s v="T00091"/>
    <d v="2025-07-26T00:00:00"/>
    <s v="C106"/>
    <s v="P039"/>
    <s v="S001"/>
    <n v="2"/>
    <n v="0.1"/>
    <s v="Mobile Money"/>
    <n v="1081.8800000000001"/>
    <n v="973.69200000000012"/>
    <n v="796.5"/>
    <n v="177.19200000000012"/>
    <s v="Church Clothing"/>
    <x v="11"/>
    <x v="2"/>
    <x v="0"/>
    <x v="0"/>
    <n v="540.94000000000005"/>
    <n v="398.25"/>
    <x v="1"/>
    <d v="1987-04-23T00:00:00"/>
    <n v="39"/>
    <x v="1"/>
    <x v="3"/>
    <s v="Jimenezborough"/>
    <x v="3"/>
  </r>
  <r>
    <s v="T00092"/>
    <d v="2025-05-06T00:00:00"/>
    <s v="C161"/>
    <s v="P049"/>
    <s v="S004"/>
    <n v="1"/>
    <n v="0.05"/>
    <s v="Bank Transfer"/>
    <n v="388.26"/>
    <n v="368.84699999999998"/>
    <n v="199.3"/>
    <n v="169.54699999999997"/>
    <s v="Possible Watches"/>
    <x v="4"/>
    <x v="2"/>
    <x v="0"/>
    <x v="1"/>
    <n v="388.26"/>
    <n v="199.3"/>
    <x v="0"/>
    <d v="1963-01-19T00:00:00"/>
    <n v="63"/>
    <x v="3"/>
    <x v="1"/>
    <s v="Brianahaven"/>
    <x v="1"/>
  </r>
  <r>
    <s v="T00093"/>
    <d v="2023-09-23T00:00:00"/>
    <s v="C141"/>
    <s v="P048"/>
    <s v="S002"/>
    <n v="3"/>
    <n v="0.15"/>
    <s v="Mobile Money"/>
    <n v="3649.08"/>
    <n v="3101.7179999999998"/>
    <n v="2384.3999999999996"/>
    <n v="717.31800000000021"/>
    <s v="Nor Bags"/>
    <x v="5"/>
    <x v="1"/>
    <x v="0"/>
    <x v="5"/>
    <n v="1216.3599999999999"/>
    <n v="794.8"/>
    <x v="1"/>
    <d v="1978-08-06T00:00:00"/>
    <n v="47"/>
    <x v="1"/>
    <x v="2"/>
    <s v="Peckmouth"/>
    <x v="2"/>
  </r>
  <r>
    <s v="T00094"/>
    <d v="2023-12-24T00:00:00"/>
    <s v="C032"/>
    <s v="P019"/>
    <s v="S001"/>
    <n v="5"/>
    <n v="0.05"/>
    <s v="Credit Card"/>
    <n v="8814.6"/>
    <n v="8373.8700000000008"/>
    <n v="6732.4"/>
    <n v="1641.4700000000012"/>
    <s v="Traditional Laptop"/>
    <x v="7"/>
    <x v="1"/>
    <x v="1"/>
    <x v="6"/>
    <n v="1762.92"/>
    <n v="1346.48"/>
    <x v="0"/>
    <d v="1992-11-09T00:00:00"/>
    <n v="33"/>
    <x v="1"/>
    <x v="3"/>
    <s v="Jimenezborough"/>
    <x v="3"/>
  </r>
  <r>
    <s v="T00095"/>
    <d v="2024-10-13T00:00:00"/>
    <s v="C080"/>
    <s v="P030"/>
    <s v="S005"/>
    <n v="1"/>
    <n v="0.15"/>
    <s v="Cash"/>
    <n v="29.24"/>
    <n v="24.853999999999999"/>
    <n v="15.28"/>
    <n v="9.5739999999999998"/>
    <s v="National Watches"/>
    <x v="6"/>
    <x v="0"/>
    <x v="0"/>
    <x v="1"/>
    <n v="29.24"/>
    <n v="15.28"/>
    <x v="1"/>
    <d v="2003-11-04T00:00:00"/>
    <n v="22"/>
    <x v="2"/>
    <x v="4"/>
    <s v="Johnmouth"/>
    <x v="2"/>
  </r>
  <r>
    <s v="T00096"/>
    <d v="2024-06-08T00:00:00"/>
    <s v="C058"/>
    <s v="P048"/>
    <s v="S001"/>
    <n v="4"/>
    <n v="0"/>
    <s v="Credit Card"/>
    <n v="4865.4399999999996"/>
    <n v="4865.4399999999996"/>
    <n v="3179.2"/>
    <n v="1686.2399999999998"/>
    <s v="Nor Bags"/>
    <x v="0"/>
    <x v="0"/>
    <x v="0"/>
    <x v="5"/>
    <n v="1216.3599999999999"/>
    <n v="794.8"/>
    <x v="0"/>
    <d v="2005-07-22T00:00:00"/>
    <n v="21"/>
    <x v="2"/>
    <x v="3"/>
    <s v="Jimenezborough"/>
    <x v="3"/>
  </r>
  <r>
    <s v="T00097"/>
    <d v="2024-03-16T00:00:00"/>
    <s v="C128"/>
    <s v="P038"/>
    <s v="S003"/>
    <n v="5"/>
    <n v="0.1"/>
    <s v="Mobile Money"/>
    <n v="1834.65"/>
    <n v="1651.1850000000002"/>
    <n v="1426.15"/>
    <n v="225.03500000000008"/>
    <s v="Stage Footwear"/>
    <x v="2"/>
    <x v="0"/>
    <x v="0"/>
    <x v="3"/>
    <n v="366.93"/>
    <n v="285.23"/>
    <x v="1"/>
    <d v="1976-08-06T00:00:00"/>
    <n v="49"/>
    <x v="1"/>
    <x v="0"/>
    <s v="New Michele"/>
    <x v="0"/>
  </r>
  <r>
    <s v="T00098"/>
    <d v="2024-08-15T00:00:00"/>
    <s v="C124"/>
    <s v="P009"/>
    <s v="S004"/>
    <n v="2"/>
    <n v="0.15"/>
    <s v="Credit Card"/>
    <n v="246.38"/>
    <n v="209.423"/>
    <n v="160.72"/>
    <n v="48.703000000000003"/>
    <s v="Us Snacks"/>
    <x v="3"/>
    <x v="0"/>
    <x v="2"/>
    <x v="4"/>
    <n v="123.19"/>
    <n v="80.36"/>
    <x v="1"/>
    <d v="1962-06-07T00:00:00"/>
    <n v="64"/>
    <x v="3"/>
    <x v="1"/>
    <s v="Brianahaven"/>
    <x v="1"/>
  </r>
  <r>
    <s v="T00099"/>
    <d v="2024-10-18T00:00:00"/>
    <s v="C099"/>
    <s v="P017"/>
    <s v="S002"/>
    <n v="5"/>
    <n v="0.05"/>
    <s v="Cash"/>
    <n v="6230.5499999999993"/>
    <n v="5919.0224999999991"/>
    <n v="4167.6000000000004"/>
    <n v="1751.4224999999988"/>
    <s v="Find Headphones"/>
    <x v="6"/>
    <x v="0"/>
    <x v="1"/>
    <x v="11"/>
    <n v="1246.1099999999999"/>
    <n v="833.52"/>
    <x v="0"/>
    <d v="1964-07-22T00:00:00"/>
    <n v="62"/>
    <x v="3"/>
    <x v="2"/>
    <s v="Peckmouth"/>
    <x v="2"/>
  </r>
  <r>
    <s v="T00100"/>
    <d v="2025-07-07T00:00:00"/>
    <s v="C071"/>
    <s v="P023"/>
    <s v="S004"/>
    <n v="3"/>
    <n v="0.1"/>
    <s v="Cash"/>
    <n v="5635.41"/>
    <n v="5071.8689999999997"/>
    <n v="3044.73"/>
    <n v="2027.1389999999997"/>
    <s v="And Footwear"/>
    <x v="11"/>
    <x v="2"/>
    <x v="0"/>
    <x v="3"/>
    <n v="1878.47"/>
    <n v="1014.91"/>
    <x v="0"/>
    <d v="1962-06-18T00:00:00"/>
    <n v="64"/>
    <x v="3"/>
    <x v="1"/>
    <s v="Brianahaven"/>
    <x v="1"/>
  </r>
  <r>
    <s v="T00101"/>
    <d v="2025-06-06T00:00:00"/>
    <s v="C073"/>
    <s v="P013"/>
    <s v="S003"/>
    <n v="5"/>
    <n v="0.15"/>
    <s v="Credit Card"/>
    <n v="5674"/>
    <n v="4822.8999999999996"/>
    <n v="3375.5"/>
    <n v="1447.3999999999996"/>
    <s v="World Watches"/>
    <x v="0"/>
    <x v="2"/>
    <x v="0"/>
    <x v="1"/>
    <n v="1134.8"/>
    <n v="675.1"/>
    <x v="1"/>
    <d v="1964-12-04T00:00:00"/>
    <n v="61"/>
    <x v="3"/>
    <x v="0"/>
    <s v="New Michele"/>
    <x v="0"/>
  </r>
  <r>
    <s v="T00102"/>
    <d v="2025-07-16T00:00:00"/>
    <s v="C115"/>
    <s v="P006"/>
    <s v="S005"/>
    <n v="4"/>
    <n v="0.1"/>
    <s v="Bank Transfer"/>
    <n v="1272.2"/>
    <n v="1144.98"/>
    <n v="749.36"/>
    <n v="395.62"/>
    <s v="Company Fruits"/>
    <x v="11"/>
    <x v="2"/>
    <x v="2"/>
    <x v="13"/>
    <n v="318.05"/>
    <n v="187.34"/>
    <x v="0"/>
    <d v="1960-02-25T00:00:00"/>
    <n v="66"/>
    <x v="4"/>
    <x v="4"/>
    <s v="Johnmouth"/>
    <x v="2"/>
  </r>
  <r>
    <s v="T00103"/>
    <d v="2024-12-29T00:00:00"/>
    <s v="C142"/>
    <s v="P016"/>
    <s v="S005"/>
    <n v="4"/>
    <n v="0.15"/>
    <s v="Bank Transfer"/>
    <n v="7435"/>
    <n v="6319.75"/>
    <n v="5804.64"/>
    <n v="515.10999999999967"/>
    <s v="House Accessories"/>
    <x v="7"/>
    <x v="0"/>
    <x v="0"/>
    <x v="9"/>
    <n v="1858.75"/>
    <n v="1451.16"/>
    <x v="0"/>
    <d v="2005-07-25T00:00:00"/>
    <n v="21"/>
    <x v="2"/>
    <x v="4"/>
    <s v="Johnmouth"/>
    <x v="2"/>
  </r>
  <r>
    <s v="T00104"/>
    <d v="2025-01-18T00:00:00"/>
    <s v="C049"/>
    <s v="P032"/>
    <s v="S002"/>
    <n v="5"/>
    <n v="0.15"/>
    <s v="Credit Card"/>
    <n v="1523.55"/>
    <n v="1295.0174999999999"/>
    <n v="820.05"/>
    <n v="474.96749999999997"/>
    <s v="Difficult Vegetables"/>
    <x v="9"/>
    <x v="2"/>
    <x v="2"/>
    <x v="8"/>
    <n v="304.70999999999998"/>
    <n v="164.01"/>
    <x v="0"/>
    <d v="1997-01-03T00:00:00"/>
    <n v="29"/>
    <x v="1"/>
    <x v="2"/>
    <s v="Peckmouth"/>
    <x v="2"/>
  </r>
  <r>
    <s v="T00105"/>
    <d v="2024-01-14T00:00:00"/>
    <s v="C199"/>
    <s v="P011"/>
    <s v="S004"/>
    <n v="1"/>
    <n v="0.1"/>
    <s v="Mobile Money"/>
    <n v="248.57"/>
    <n v="223.71299999999999"/>
    <n v="190.67"/>
    <n v="33.043000000000006"/>
    <s v="Either Headphones"/>
    <x v="9"/>
    <x v="0"/>
    <x v="1"/>
    <x v="11"/>
    <n v="248.57"/>
    <n v="190.67"/>
    <x v="1"/>
    <d v="1970-05-18T00:00:00"/>
    <n v="56"/>
    <x v="3"/>
    <x v="1"/>
    <s v="Brianahaven"/>
    <x v="1"/>
  </r>
  <r>
    <s v="T00106"/>
    <d v="2025-01-29T00:00:00"/>
    <s v="C181"/>
    <s v="P049"/>
    <s v="S004"/>
    <n v="4"/>
    <n v="0.05"/>
    <s v="Mobile Money"/>
    <n v="1553.04"/>
    <n v="1475.3879999999999"/>
    <n v="797.2"/>
    <n v="678.18799999999987"/>
    <s v="Possible Watches"/>
    <x v="9"/>
    <x v="2"/>
    <x v="0"/>
    <x v="1"/>
    <n v="388.26"/>
    <n v="199.3"/>
    <x v="1"/>
    <d v="1972-11-28T00:00:00"/>
    <n v="53"/>
    <x v="3"/>
    <x v="1"/>
    <s v="Brianahaven"/>
    <x v="1"/>
  </r>
  <r>
    <s v="T00107"/>
    <d v="2025-03-07T00:00:00"/>
    <s v="C010"/>
    <s v="P010"/>
    <s v="S002"/>
    <n v="5"/>
    <n v="0.1"/>
    <s v="Cash"/>
    <n v="5970.5999999999995"/>
    <n v="5373.54"/>
    <n v="4194.75"/>
    <n v="1178.79"/>
    <s v="Step Smartphone"/>
    <x v="2"/>
    <x v="2"/>
    <x v="1"/>
    <x v="10"/>
    <n v="1194.1199999999999"/>
    <n v="838.95"/>
    <x v="0"/>
    <d v="1976-12-12T00:00:00"/>
    <n v="49"/>
    <x v="1"/>
    <x v="2"/>
    <s v="Peckmouth"/>
    <x v="2"/>
  </r>
  <r>
    <s v="T00108"/>
    <d v="2025-08-02T00:00:00"/>
    <s v="C113"/>
    <s v="P039"/>
    <s v="S001"/>
    <n v="5"/>
    <n v="0.15"/>
    <s v="Cash"/>
    <n v="2704.7000000000003"/>
    <n v="2298.9950000000003"/>
    <n v="1991.25"/>
    <n v="307.74500000000035"/>
    <s v="Church Clothing"/>
    <x v="3"/>
    <x v="2"/>
    <x v="0"/>
    <x v="0"/>
    <n v="540.94000000000005"/>
    <n v="398.25"/>
    <x v="0"/>
    <d v="1977-05-23T00:00:00"/>
    <n v="49"/>
    <x v="1"/>
    <x v="3"/>
    <s v="Jimenezborough"/>
    <x v="3"/>
  </r>
  <r>
    <s v="T00109"/>
    <d v="2023-11-09T00:00:00"/>
    <s v="C185"/>
    <s v="P030"/>
    <s v="S002"/>
    <n v="4"/>
    <n v="0.05"/>
    <s v="Cash"/>
    <n v="116.96"/>
    <n v="111.11199999999999"/>
    <n v="61.12"/>
    <n v="49.991999999999997"/>
    <s v="National Watches"/>
    <x v="1"/>
    <x v="1"/>
    <x v="0"/>
    <x v="1"/>
    <n v="29.24"/>
    <n v="15.28"/>
    <x v="1"/>
    <d v="1975-07-04T00:00:00"/>
    <n v="51"/>
    <x v="3"/>
    <x v="2"/>
    <s v="Peckmouth"/>
    <x v="2"/>
  </r>
  <r>
    <s v="T00110"/>
    <d v="2024-07-21T00:00:00"/>
    <s v="C121"/>
    <s v="P014"/>
    <s v="S003"/>
    <n v="3"/>
    <n v="0.15"/>
    <s v="Cash"/>
    <n v="4028.25"/>
    <n v="3424.0124999999998"/>
    <n v="2393.8200000000002"/>
    <n v="1030.1924999999997"/>
    <s v="Add Clothing"/>
    <x v="11"/>
    <x v="0"/>
    <x v="0"/>
    <x v="0"/>
    <n v="1342.75"/>
    <n v="797.94"/>
    <x v="0"/>
    <d v="1967-02-28T00:00:00"/>
    <n v="59"/>
    <x v="3"/>
    <x v="0"/>
    <s v="New Michele"/>
    <x v="0"/>
  </r>
  <r>
    <s v="T00111"/>
    <d v="2024-03-24T00:00:00"/>
    <s v="C085"/>
    <s v="P043"/>
    <s v="S005"/>
    <n v="4"/>
    <n v="0.1"/>
    <s v="Mobile Money"/>
    <n v="2257.6799999999998"/>
    <n v="2031.9119999999998"/>
    <n v="1175.8399999999999"/>
    <n v="856.07199999999989"/>
    <s v="Soon Accessories"/>
    <x v="2"/>
    <x v="0"/>
    <x v="0"/>
    <x v="9"/>
    <n v="564.41999999999996"/>
    <n v="293.95999999999998"/>
    <x v="0"/>
    <d v="1979-03-23T00:00:00"/>
    <n v="47"/>
    <x v="1"/>
    <x v="4"/>
    <s v="Johnmouth"/>
    <x v="2"/>
  </r>
  <r>
    <s v="T00112"/>
    <d v="2024-01-09T00:00:00"/>
    <s v="C139"/>
    <s v="P022"/>
    <s v="S001"/>
    <n v="5"/>
    <n v="0"/>
    <s v="Credit Card"/>
    <n v="127.85"/>
    <n v="127.85"/>
    <n v="95.25"/>
    <n v="32.599999999999994"/>
    <s v="How Vegetables"/>
    <x v="9"/>
    <x v="0"/>
    <x v="2"/>
    <x v="8"/>
    <n v="25.57"/>
    <n v="19.05"/>
    <x v="0"/>
    <d v="1960-03-21T00:00:00"/>
    <n v="66"/>
    <x v="4"/>
    <x v="3"/>
    <s v="Jimenezborough"/>
    <x v="3"/>
  </r>
  <r>
    <s v="T00113"/>
    <d v="2024-10-07T00:00:00"/>
    <s v="C162"/>
    <s v="P024"/>
    <s v="S003"/>
    <n v="2"/>
    <n v="0"/>
    <s v="Mobile Money"/>
    <n v="2974.82"/>
    <n v="2974.82"/>
    <n v="1626.14"/>
    <n v="1348.68"/>
    <s v="Him Smartphone"/>
    <x v="6"/>
    <x v="0"/>
    <x v="1"/>
    <x v="10"/>
    <n v="1487.41"/>
    <n v="813.07"/>
    <x v="0"/>
    <d v="2000-08-30T00:00:00"/>
    <n v="25"/>
    <x v="1"/>
    <x v="0"/>
    <s v="New Michele"/>
    <x v="0"/>
  </r>
  <r>
    <s v="T00114"/>
    <d v="2025-01-18T00:00:00"/>
    <s v="C026"/>
    <s v="P027"/>
    <s v="S001"/>
    <n v="4"/>
    <n v="0.05"/>
    <s v="Bank Transfer"/>
    <n v="5088.92"/>
    <n v="4834.4740000000002"/>
    <n v="3810.6"/>
    <n v="1023.8740000000003"/>
    <s v="Hospital Smartphone"/>
    <x v="9"/>
    <x v="2"/>
    <x v="1"/>
    <x v="10"/>
    <n v="1272.23"/>
    <n v="952.65"/>
    <x v="0"/>
    <d v="2004-01-04T00:00:00"/>
    <n v="22"/>
    <x v="2"/>
    <x v="3"/>
    <s v="Jimenezborough"/>
    <x v="3"/>
  </r>
  <r>
    <s v="T00115"/>
    <d v="2025-06-13T00:00:00"/>
    <s v="C008"/>
    <s v="P038"/>
    <s v="S001"/>
    <n v="3"/>
    <n v="0"/>
    <s v="Bank Transfer"/>
    <n v="1100.79"/>
    <n v="1100.79"/>
    <n v="855.69"/>
    <n v="245.09999999999991"/>
    <s v="Stage Footwear"/>
    <x v="0"/>
    <x v="2"/>
    <x v="0"/>
    <x v="3"/>
    <n v="366.93"/>
    <n v="285.23"/>
    <x v="0"/>
    <d v="1960-11-13T00:00:00"/>
    <n v="65"/>
    <x v="4"/>
    <x v="3"/>
    <s v="Jimenezborough"/>
    <x v="3"/>
  </r>
  <r>
    <s v="T00116"/>
    <d v="2024-02-14T00:00:00"/>
    <s v="C092"/>
    <s v="P033"/>
    <s v="S003"/>
    <n v="4"/>
    <n v="0.05"/>
    <s v="Credit Card"/>
    <n v="7195.88"/>
    <n v="6836.0859999999993"/>
    <n v="5316.6"/>
    <n v="1519.485999999999"/>
    <s v="Beat Accessories"/>
    <x v="10"/>
    <x v="0"/>
    <x v="0"/>
    <x v="9"/>
    <n v="1798.97"/>
    <n v="1329.15"/>
    <x v="1"/>
    <d v="2001-11-28T00:00:00"/>
    <n v="24"/>
    <x v="2"/>
    <x v="0"/>
    <s v="New Michele"/>
    <x v="0"/>
  </r>
  <r>
    <s v="T00117"/>
    <d v="2024-06-08T00:00:00"/>
    <s v="C136"/>
    <s v="P006"/>
    <s v="S004"/>
    <n v="5"/>
    <n v="0.05"/>
    <s v="Credit Card"/>
    <n v="1590.25"/>
    <n v="1510.7375"/>
    <n v="936.7"/>
    <n v="574.03749999999991"/>
    <s v="Company Fruits"/>
    <x v="0"/>
    <x v="0"/>
    <x v="2"/>
    <x v="13"/>
    <n v="318.05"/>
    <n v="187.34"/>
    <x v="0"/>
    <d v="2007-06-27T00:00:00"/>
    <n v="19"/>
    <x v="2"/>
    <x v="1"/>
    <s v="Brianahaven"/>
    <x v="1"/>
  </r>
  <r>
    <s v="T00118"/>
    <d v="2024-07-01T00:00:00"/>
    <s v="C045"/>
    <s v="P037"/>
    <s v="S001"/>
    <n v="5"/>
    <n v="0.15"/>
    <s v="Credit Card"/>
    <n v="9763.25"/>
    <n v="8298.7624999999989"/>
    <n v="7256.35"/>
    <n v="1042.4124999999985"/>
    <s v="Book Television"/>
    <x v="11"/>
    <x v="0"/>
    <x v="1"/>
    <x v="2"/>
    <n v="1952.65"/>
    <n v="1451.27"/>
    <x v="0"/>
    <d v="1975-12-28T00:00:00"/>
    <n v="50"/>
    <x v="3"/>
    <x v="3"/>
    <s v="Jimenezborough"/>
    <x v="3"/>
  </r>
  <r>
    <s v="T00119"/>
    <d v="2024-09-16T00:00:00"/>
    <s v="C128"/>
    <s v="P033"/>
    <s v="S005"/>
    <n v="2"/>
    <n v="0.05"/>
    <s v="Mobile Money"/>
    <n v="3597.94"/>
    <n v="3418.0429999999997"/>
    <n v="2658.3"/>
    <n v="759.74299999999948"/>
    <s v="Beat Accessories"/>
    <x v="5"/>
    <x v="0"/>
    <x v="0"/>
    <x v="9"/>
    <n v="1798.97"/>
    <n v="1329.15"/>
    <x v="1"/>
    <d v="1976-08-06T00:00:00"/>
    <n v="49"/>
    <x v="1"/>
    <x v="4"/>
    <s v="Johnmouth"/>
    <x v="2"/>
  </r>
  <r>
    <s v="T00120"/>
    <d v="2024-10-26T00:00:00"/>
    <s v="C164"/>
    <s v="P024"/>
    <s v="S003"/>
    <n v="4"/>
    <n v="0.1"/>
    <s v="Cash"/>
    <n v="5949.64"/>
    <n v="5354.6760000000004"/>
    <n v="3252.28"/>
    <n v="2102.3960000000002"/>
    <s v="Him Smartphone"/>
    <x v="6"/>
    <x v="0"/>
    <x v="1"/>
    <x v="10"/>
    <n v="1487.41"/>
    <n v="813.07"/>
    <x v="0"/>
    <d v="1968-07-28T00:00:00"/>
    <n v="57"/>
    <x v="3"/>
    <x v="0"/>
    <s v="New Michele"/>
    <x v="0"/>
  </r>
  <r>
    <s v="T00121"/>
    <d v="2025-03-19T00:00:00"/>
    <s v="C120"/>
    <s v="P018"/>
    <s v="S003"/>
    <n v="5"/>
    <n v="0.05"/>
    <s v="Cash"/>
    <n v="5399.4500000000007"/>
    <n v="5129.4775000000009"/>
    <n v="3519.15"/>
    <n v="1610.3275000000008"/>
    <s v="Democratic Smartphone"/>
    <x v="2"/>
    <x v="2"/>
    <x v="1"/>
    <x v="10"/>
    <n v="1079.8900000000001"/>
    <n v="703.83"/>
    <x v="1"/>
    <d v="1964-01-10T00:00:00"/>
    <n v="62"/>
    <x v="3"/>
    <x v="0"/>
    <s v="New Michele"/>
    <x v="0"/>
  </r>
  <r>
    <s v="T00122"/>
    <d v="2025-01-22T00:00:00"/>
    <s v="C114"/>
    <s v="P030"/>
    <s v="S003"/>
    <n v="5"/>
    <n v="0.1"/>
    <s v="Mobile Money"/>
    <n v="146.19999999999999"/>
    <n v="131.57999999999998"/>
    <n v="76.399999999999991"/>
    <n v="55.179999999999993"/>
    <s v="National Watches"/>
    <x v="9"/>
    <x v="2"/>
    <x v="0"/>
    <x v="1"/>
    <n v="29.24"/>
    <n v="15.28"/>
    <x v="1"/>
    <d v="1980-07-04T00:00:00"/>
    <n v="46"/>
    <x v="1"/>
    <x v="0"/>
    <s v="New Michele"/>
    <x v="0"/>
  </r>
  <r>
    <s v="T00123"/>
    <d v="2025-03-30T00:00:00"/>
    <s v="C177"/>
    <s v="P042"/>
    <s v="S003"/>
    <n v="4"/>
    <n v="0.1"/>
    <s v="Credit Card"/>
    <n v="1814.48"/>
    <n v="1633.0320000000002"/>
    <n v="1266.52"/>
    <n v="366.51200000000017"/>
    <s v="Maybe Clothing"/>
    <x v="2"/>
    <x v="2"/>
    <x v="0"/>
    <x v="0"/>
    <n v="453.62"/>
    <n v="316.63"/>
    <x v="1"/>
    <d v="1985-01-05T00:00:00"/>
    <n v="41"/>
    <x v="1"/>
    <x v="0"/>
    <s v="New Michele"/>
    <x v="0"/>
  </r>
  <r>
    <s v="T00124"/>
    <d v="2024-01-04T00:00:00"/>
    <s v="C099"/>
    <s v="P016"/>
    <s v="S004"/>
    <n v="1"/>
    <n v="0.05"/>
    <s v="Mobile Money"/>
    <n v="1858.75"/>
    <n v="1765.8125"/>
    <n v="1451.16"/>
    <n v="314.65249999999992"/>
    <s v="House Accessories"/>
    <x v="9"/>
    <x v="0"/>
    <x v="0"/>
    <x v="9"/>
    <n v="1858.75"/>
    <n v="1451.16"/>
    <x v="0"/>
    <d v="1964-07-22T00:00:00"/>
    <n v="62"/>
    <x v="3"/>
    <x v="1"/>
    <s v="Brianahaven"/>
    <x v="1"/>
  </r>
  <r>
    <s v="T00125"/>
    <d v="2024-06-14T00:00:00"/>
    <s v="C147"/>
    <s v="P003"/>
    <s v="S003"/>
    <n v="5"/>
    <n v="0.1"/>
    <s v="Bank Transfer"/>
    <n v="1688.15"/>
    <n v="1519.335"/>
    <n v="845.15"/>
    <n v="674.18500000000006"/>
    <s v="Here Footwear"/>
    <x v="0"/>
    <x v="0"/>
    <x v="0"/>
    <x v="3"/>
    <n v="337.63"/>
    <n v="169.03"/>
    <x v="1"/>
    <d v="1967-02-03T00:00:00"/>
    <n v="59"/>
    <x v="3"/>
    <x v="0"/>
    <s v="New Michele"/>
    <x v="0"/>
  </r>
  <r>
    <s v="T00126"/>
    <d v="2023-10-21T00:00:00"/>
    <s v="C006"/>
    <s v="P001"/>
    <s v="S004"/>
    <n v="3"/>
    <n v="0"/>
    <s v="Cash"/>
    <n v="5021.07"/>
    <n v="5021.07"/>
    <n v="3970.1400000000003"/>
    <n v="1050.9299999999994"/>
    <s v="Like Camera"/>
    <x v="6"/>
    <x v="1"/>
    <x v="1"/>
    <x v="12"/>
    <n v="1673.69"/>
    <n v="1323.38"/>
    <x v="0"/>
    <d v="1986-10-03T00:00:00"/>
    <n v="39"/>
    <x v="1"/>
    <x v="1"/>
    <s v="Brianahaven"/>
    <x v="1"/>
  </r>
  <r>
    <s v="T00127"/>
    <d v="2025-01-29T00:00:00"/>
    <s v="C156"/>
    <s v="P022"/>
    <s v="S004"/>
    <n v="3"/>
    <n v="0.05"/>
    <s v="Bank Transfer"/>
    <n v="76.710000000000008"/>
    <n v="72.874499999999998"/>
    <n v="57.150000000000006"/>
    <n v="15.724499999999992"/>
    <s v="How Vegetables"/>
    <x v="9"/>
    <x v="2"/>
    <x v="2"/>
    <x v="8"/>
    <n v="25.57"/>
    <n v="19.05"/>
    <x v="0"/>
    <d v="1956-11-28T00:00:00"/>
    <n v="69"/>
    <x v="4"/>
    <x v="1"/>
    <s v="Brianahaven"/>
    <x v="1"/>
  </r>
  <r>
    <s v="T00128"/>
    <d v="2024-09-17T00:00:00"/>
    <s v="C057"/>
    <s v="P029"/>
    <s v="S002"/>
    <n v="5"/>
    <n v="0.1"/>
    <s v="Credit Card"/>
    <n v="7425.25"/>
    <n v="6682.7250000000004"/>
    <n v="4941.5499999999993"/>
    <n v="1741.1750000000011"/>
    <s v="Road Clothing"/>
    <x v="5"/>
    <x v="0"/>
    <x v="0"/>
    <x v="0"/>
    <n v="1485.05"/>
    <n v="988.31"/>
    <x v="1"/>
    <d v="1998-09-26T00:00:00"/>
    <n v="27"/>
    <x v="1"/>
    <x v="2"/>
    <s v="Peckmouth"/>
    <x v="2"/>
  </r>
  <r>
    <s v="T00129"/>
    <d v="2024-11-12T00:00:00"/>
    <s v="C161"/>
    <s v="P010"/>
    <s v="S001"/>
    <n v="1"/>
    <n v="0.1"/>
    <s v="Mobile Money"/>
    <n v="1194.1199999999999"/>
    <n v="1074.7079999999999"/>
    <n v="838.95"/>
    <n v="235.75799999999981"/>
    <s v="Step Smartphone"/>
    <x v="1"/>
    <x v="0"/>
    <x v="1"/>
    <x v="10"/>
    <n v="1194.1199999999999"/>
    <n v="838.95"/>
    <x v="0"/>
    <d v="1963-01-19T00:00:00"/>
    <n v="63"/>
    <x v="3"/>
    <x v="3"/>
    <s v="Jimenezborough"/>
    <x v="3"/>
  </r>
  <r>
    <s v="T00130"/>
    <d v="2025-06-29T00:00:00"/>
    <s v="C009"/>
    <s v="P003"/>
    <s v="S005"/>
    <n v="3"/>
    <n v="0.05"/>
    <s v="Cash"/>
    <n v="1012.89"/>
    <n v="962.24549999999999"/>
    <n v="507.09000000000003"/>
    <n v="455.15549999999996"/>
    <s v="Here Footwear"/>
    <x v="0"/>
    <x v="2"/>
    <x v="0"/>
    <x v="3"/>
    <n v="337.63"/>
    <n v="169.03"/>
    <x v="1"/>
    <d v="2004-08-15T00:00:00"/>
    <n v="21"/>
    <x v="2"/>
    <x v="4"/>
    <s v="Johnmouth"/>
    <x v="2"/>
  </r>
  <r>
    <s v="T00131"/>
    <d v="2024-01-10T00:00:00"/>
    <s v="C076"/>
    <s v="P015"/>
    <s v="S003"/>
    <n v="4"/>
    <n v="0.05"/>
    <s v="Credit Card"/>
    <n v="1081.8"/>
    <n v="1027.7099999999998"/>
    <n v="750.4"/>
    <n v="277.30999999999983"/>
    <s v="Whether Bags"/>
    <x v="9"/>
    <x v="0"/>
    <x v="0"/>
    <x v="5"/>
    <n v="270.45"/>
    <n v="187.6"/>
    <x v="0"/>
    <d v="2005-12-14T00:00:00"/>
    <n v="20"/>
    <x v="2"/>
    <x v="0"/>
    <s v="New Michele"/>
    <x v="0"/>
  </r>
  <r>
    <s v="T00132"/>
    <d v="2025-05-20T00:00:00"/>
    <s v="C034"/>
    <s v="P007"/>
    <s v="S005"/>
    <n v="3"/>
    <n v="0.1"/>
    <s v="Credit Card"/>
    <n v="4422.3599999999997"/>
    <n v="3980.1239999999998"/>
    <n v="2292.06"/>
    <n v="1688.0639999999999"/>
    <s v="Understand Camera"/>
    <x v="4"/>
    <x v="2"/>
    <x v="1"/>
    <x v="12"/>
    <n v="1474.12"/>
    <n v="764.02"/>
    <x v="1"/>
    <d v="1964-12-19T00:00:00"/>
    <n v="61"/>
    <x v="3"/>
    <x v="4"/>
    <s v="Johnmouth"/>
    <x v="2"/>
  </r>
  <r>
    <s v="T00133"/>
    <d v="2024-04-14T00:00:00"/>
    <s v="C066"/>
    <s v="P016"/>
    <s v="S004"/>
    <n v="3"/>
    <n v="0.1"/>
    <s v="Cash"/>
    <n v="5576.25"/>
    <n v="5018.625"/>
    <n v="4353.4800000000005"/>
    <n v="665.14499999999953"/>
    <s v="House Accessories"/>
    <x v="8"/>
    <x v="0"/>
    <x v="0"/>
    <x v="9"/>
    <n v="1858.75"/>
    <n v="1451.16"/>
    <x v="1"/>
    <d v="1985-09-14T00:00:00"/>
    <n v="40"/>
    <x v="1"/>
    <x v="1"/>
    <s v="Brianahaven"/>
    <x v="1"/>
  </r>
  <r>
    <s v="T00134"/>
    <d v="2024-05-26T00:00:00"/>
    <s v="C120"/>
    <s v="P045"/>
    <s v="S001"/>
    <n v="2"/>
    <n v="0.05"/>
    <s v="Mobile Money"/>
    <n v="3758.16"/>
    <n v="3570.2519999999995"/>
    <n v="2009.12"/>
    <n v="1561.1319999999996"/>
    <s v="Set Dairy"/>
    <x v="4"/>
    <x v="0"/>
    <x v="2"/>
    <x v="7"/>
    <n v="1879.08"/>
    <n v="1004.56"/>
    <x v="1"/>
    <d v="1964-01-10T00:00:00"/>
    <n v="62"/>
    <x v="3"/>
    <x v="3"/>
    <s v="Jimenezborough"/>
    <x v="3"/>
  </r>
  <r>
    <s v="T00135"/>
    <d v="2024-08-30T00:00:00"/>
    <s v="C143"/>
    <s v="P025"/>
    <s v="S003"/>
    <n v="1"/>
    <n v="0.15"/>
    <s v="Cash"/>
    <n v="429.15"/>
    <n v="364.77749999999997"/>
    <n v="258.72000000000003"/>
    <n v="106.05749999999995"/>
    <s v="Little Watches"/>
    <x v="3"/>
    <x v="0"/>
    <x v="0"/>
    <x v="1"/>
    <n v="429.15"/>
    <n v="258.72000000000003"/>
    <x v="0"/>
    <d v="1961-06-03T00:00:00"/>
    <n v="65"/>
    <x v="4"/>
    <x v="0"/>
    <s v="New Michele"/>
    <x v="0"/>
  </r>
  <r>
    <s v="T00136"/>
    <d v="2024-07-12T00:00:00"/>
    <s v="C068"/>
    <s v="P037"/>
    <s v="S005"/>
    <n v="1"/>
    <n v="0.15"/>
    <s v="Bank Transfer"/>
    <n v="1952.65"/>
    <n v="1659.7525000000001"/>
    <n v="1451.27"/>
    <n v="208.48250000000007"/>
    <s v="Book Television"/>
    <x v="11"/>
    <x v="0"/>
    <x v="1"/>
    <x v="2"/>
    <n v="1952.65"/>
    <n v="1451.27"/>
    <x v="1"/>
    <d v="1981-06-09T00:00:00"/>
    <n v="45"/>
    <x v="1"/>
    <x v="4"/>
    <s v="Johnmouth"/>
    <x v="2"/>
  </r>
  <r>
    <s v="T00137"/>
    <d v="2024-05-26T00:00:00"/>
    <s v="C173"/>
    <s v="P024"/>
    <s v="S003"/>
    <n v="5"/>
    <n v="0.15"/>
    <s v="Bank Transfer"/>
    <n v="7437.05"/>
    <n v="6321.4925000000003"/>
    <n v="4065.3500000000004"/>
    <n v="2256.1424999999999"/>
    <s v="Him Smartphone"/>
    <x v="4"/>
    <x v="0"/>
    <x v="1"/>
    <x v="10"/>
    <n v="1487.41"/>
    <n v="813.07"/>
    <x v="1"/>
    <d v="1958-08-28T00:00:00"/>
    <n v="67"/>
    <x v="4"/>
    <x v="0"/>
    <s v="New Michele"/>
    <x v="0"/>
  </r>
  <r>
    <s v="T00138"/>
    <d v="2024-01-21T00:00:00"/>
    <s v="C028"/>
    <s v="P028"/>
    <s v="S002"/>
    <n v="4"/>
    <n v="0"/>
    <s v="Bank Transfer"/>
    <n v="2695.12"/>
    <n v="2695.12"/>
    <n v="1453.32"/>
    <n v="1241.8"/>
    <s v="Deal Smartphone"/>
    <x v="9"/>
    <x v="0"/>
    <x v="1"/>
    <x v="10"/>
    <n v="673.78"/>
    <n v="363.33"/>
    <x v="1"/>
    <d v="1960-02-10T00:00:00"/>
    <n v="66"/>
    <x v="4"/>
    <x v="2"/>
    <s v="Peckmouth"/>
    <x v="2"/>
  </r>
  <r>
    <s v="T00139"/>
    <d v="2023-12-31T00:00:00"/>
    <s v="C157"/>
    <s v="P027"/>
    <s v="S002"/>
    <n v="1"/>
    <n v="0.15"/>
    <s v="Bank Transfer"/>
    <n v="1272.23"/>
    <n v="1081.3955000000001"/>
    <n v="952.65"/>
    <n v="128.74550000000011"/>
    <s v="Hospital Smartphone"/>
    <x v="7"/>
    <x v="1"/>
    <x v="1"/>
    <x v="10"/>
    <n v="1272.23"/>
    <n v="952.65"/>
    <x v="0"/>
    <d v="1965-12-16T00:00:00"/>
    <n v="60"/>
    <x v="3"/>
    <x v="2"/>
    <s v="Peckmouth"/>
    <x v="2"/>
  </r>
  <r>
    <s v="T00140"/>
    <d v="2025-02-03T00:00:00"/>
    <s v="C167"/>
    <s v="P030"/>
    <s v="S004"/>
    <n v="1"/>
    <n v="0.05"/>
    <s v="Cash"/>
    <n v="29.24"/>
    <n v="27.777999999999999"/>
    <n v="15.28"/>
    <n v="12.497999999999999"/>
    <s v="National Watches"/>
    <x v="10"/>
    <x v="2"/>
    <x v="0"/>
    <x v="1"/>
    <n v="29.24"/>
    <n v="15.28"/>
    <x v="1"/>
    <d v="1989-12-06T00:00:00"/>
    <n v="36"/>
    <x v="1"/>
    <x v="1"/>
    <s v="Brianahaven"/>
    <x v="1"/>
  </r>
  <r>
    <s v="T00141"/>
    <d v="2023-11-23T00:00:00"/>
    <s v="C010"/>
    <s v="P024"/>
    <s v="S003"/>
    <n v="4"/>
    <n v="0"/>
    <s v="Cash"/>
    <n v="5949.64"/>
    <n v="5949.64"/>
    <n v="3252.28"/>
    <n v="2697.36"/>
    <s v="Him Smartphone"/>
    <x v="1"/>
    <x v="1"/>
    <x v="1"/>
    <x v="10"/>
    <n v="1487.41"/>
    <n v="813.07"/>
    <x v="0"/>
    <d v="1976-12-12T00:00:00"/>
    <n v="49"/>
    <x v="1"/>
    <x v="0"/>
    <s v="New Michele"/>
    <x v="0"/>
  </r>
  <r>
    <s v="T00142"/>
    <d v="2024-09-27T00:00:00"/>
    <s v="C061"/>
    <s v="P049"/>
    <s v="S005"/>
    <n v="2"/>
    <n v="0.15"/>
    <s v="Mobile Money"/>
    <n v="776.52"/>
    <n v="660.04199999999992"/>
    <n v="398.6"/>
    <n v="261.44199999999989"/>
    <s v="Possible Watches"/>
    <x v="5"/>
    <x v="0"/>
    <x v="0"/>
    <x v="1"/>
    <n v="388.26"/>
    <n v="199.3"/>
    <x v="0"/>
    <d v="1968-10-21T00:00:00"/>
    <n v="57"/>
    <x v="3"/>
    <x v="4"/>
    <s v="Johnmouth"/>
    <x v="2"/>
  </r>
  <r>
    <s v="T00143"/>
    <d v="2025-08-09T00:00:00"/>
    <s v="C095"/>
    <s v="P033"/>
    <s v="S005"/>
    <n v="4"/>
    <n v="0.05"/>
    <s v="Mobile Money"/>
    <n v="7195.88"/>
    <n v="6836.0859999999993"/>
    <n v="5316.6"/>
    <n v="1519.485999999999"/>
    <s v="Beat Accessories"/>
    <x v="3"/>
    <x v="2"/>
    <x v="0"/>
    <x v="9"/>
    <n v="1798.97"/>
    <n v="1329.15"/>
    <x v="0"/>
    <d v="1982-08-20T00:00:00"/>
    <n v="43"/>
    <x v="1"/>
    <x v="4"/>
    <s v="Johnmouth"/>
    <x v="2"/>
  </r>
  <r>
    <s v="T00144"/>
    <d v="2023-12-18T00:00:00"/>
    <s v="C168"/>
    <s v="P044"/>
    <s v="S001"/>
    <n v="4"/>
    <n v="0.15"/>
    <s v="Bank Transfer"/>
    <n v="5146.2"/>
    <n v="4374.2699999999995"/>
    <n v="3190.16"/>
    <n v="1184.1099999999997"/>
    <s v="Least Accessories"/>
    <x v="7"/>
    <x v="1"/>
    <x v="0"/>
    <x v="9"/>
    <n v="1286.55"/>
    <n v="797.54"/>
    <x v="0"/>
    <d v="1969-07-30T00:00:00"/>
    <n v="56"/>
    <x v="3"/>
    <x v="3"/>
    <s v="Jimenezborough"/>
    <x v="3"/>
  </r>
  <r>
    <s v="T00145"/>
    <d v="2025-03-10T00:00:00"/>
    <s v="C009"/>
    <s v="P009"/>
    <s v="S003"/>
    <n v="2"/>
    <n v="0.15"/>
    <s v="Mobile Money"/>
    <n v="246.38"/>
    <n v="209.423"/>
    <n v="160.72"/>
    <n v="48.703000000000003"/>
    <s v="Us Snacks"/>
    <x v="2"/>
    <x v="2"/>
    <x v="2"/>
    <x v="4"/>
    <n v="123.19"/>
    <n v="80.36"/>
    <x v="1"/>
    <d v="2004-08-15T00:00:00"/>
    <n v="21"/>
    <x v="2"/>
    <x v="0"/>
    <s v="New Michele"/>
    <x v="0"/>
  </r>
  <r>
    <s v="T00146"/>
    <d v="2024-05-12T00:00:00"/>
    <s v="C061"/>
    <s v="P039"/>
    <s v="S003"/>
    <n v="1"/>
    <n v="0.1"/>
    <s v="Bank Transfer"/>
    <n v="540.94000000000005"/>
    <n v="486.84600000000006"/>
    <n v="398.25"/>
    <n v="88.59600000000006"/>
    <s v="Church Clothing"/>
    <x v="4"/>
    <x v="0"/>
    <x v="0"/>
    <x v="0"/>
    <n v="540.94000000000005"/>
    <n v="398.25"/>
    <x v="0"/>
    <d v="1968-10-21T00:00:00"/>
    <n v="57"/>
    <x v="3"/>
    <x v="0"/>
    <s v="New Michele"/>
    <x v="0"/>
  </r>
  <r>
    <s v="T00147"/>
    <d v="2024-09-17T00:00:00"/>
    <s v="C016"/>
    <s v="P035"/>
    <s v="S004"/>
    <n v="3"/>
    <n v="0.05"/>
    <s v="Cash"/>
    <n v="4687.29"/>
    <n v="4452.9254999999994"/>
    <n v="3586.8900000000003"/>
    <n v="866.03549999999905"/>
    <s v="Chair Laptop"/>
    <x v="5"/>
    <x v="0"/>
    <x v="1"/>
    <x v="6"/>
    <n v="1562.43"/>
    <n v="1195.6300000000001"/>
    <x v="0"/>
    <d v="1976-04-27T00:00:00"/>
    <n v="50"/>
    <x v="3"/>
    <x v="1"/>
    <s v="Brianahaven"/>
    <x v="1"/>
  </r>
  <r>
    <s v="T00148"/>
    <d v="2024-04-09T00:00:00"/>
    <s v="C117"/>
    <s v="P016"/>
    <s v="S001"/>
    <n v="2"/>
    <n v="0"/>
    <s v="Cash"/>
    <n v="3717.5"/>
    <n v="3717.5"/>
    <n v="2902.32"/>
    <n v="815.17999999999984"/>
    <s v="House Accessories"/>
    <x v="8"/>
    <x v="0"/>
    <x v="0"/>
    <x v="9"/>
    <n v="1858.75"/>
    <n v="1451.16"/>
    <x v="1"/>
    <d v="1987-09-07T00:00:00"/>
    <n v="38"/>
    <x v="1"/>
    <x v="3"/>
    <s v="Jimenezborough"/>
    <x v="3"/>
  </r>
  <r>
    <s v="T00149"/>
    <d v="2023-10-16T00:00:00"/>
    <s v="C086"/>
    <s v="P014"/>
    <s v="S002"/>
    <n v="2"/>
    <n v="0.05"/>
    <s v="Cash"/>
    <n v="2685.5"/>
    <n v="2551.2249999999999"/>
    <n v="1595.88"/>
    <n v="955.3449999999998"/>
    <s v="Add Clothing"/>
    <x v="6"/>
    <x v="1"/>
    <x v="0"/>
    <x v="0"/>
    <n v="1342.75"/>
    <n v="797.94"/>
    <x v="1"/>
    <d v="1975-09-26T00:00:00"/>
    <n v="50"/>
    <x v="3"/>
    <x v="2"/>
    <s v="Peckmouth"/>
    <x v="2"/>
  </r>
  <r>
    <s v="T00150"/>
    <d v="2024-08-30T00:00:00"/>
    <s v="C196"/>
    <s v="P029"/>
    <s v="S005"/>
    <n v="2"/>
    <n v="0.05"/>
    <s v="Credit Card"/>
    <n v="2970.1"/>
    <n v="2821.5949999999998"/>
    <n v="1976.62"/>
    <n v="844.97499999999991"/>
    <s v="Road Clothing"/>
    <x v="3"/>
    <x v="0"/>
    <x v="0"/>
    <x v="0"/>
    <n v="1485.05"/>
    <n v="988.31"/>
    <x v="1"/>
    <d v="1964-04-24T00:00:00"/>
    <n v="62"/>
    <x v="3"/>
    <x v="4"/>
    <s v="Johnmouth"/>
    <x v="2"/>
  </r>
  <r>
    <s v="T00151"/>
    <d v="2024-09-04T00:00:00"/>
    <s v="C085"/>
    <s v="P021"/>
    <s v="S002"/>
    <n v="5"/>
    <n v="0"/>
    <s v="Bank Transfer"/>
    <n v="6136.2"/>
    <n v="6136.2"/>
    <n v="4885.45"/>
    <n v="1250.75"/>
    <s v="Firm Dairy"/>
    <x v="5"/>
    <x v="0"/>
    <x v="2"/>
    <x v="7"/>
    <n v="1227.24"/>
    <n v="977.09"/>
    <x v="0"/>
    <d v="1979-03-23T00:00:00"/>
    <n v="47"/>
    <x v="1"/>
    <x v="2"/>
    <s v="Peckmouth"/>
    <x v="2"/>
  </r>
  <r>
    <s v="T00152"/>
    <d v="2024-10-21T00:00:00"/>
    <s v="C038"/>
    <s v="P044"/>
    <s v="S002"/>
    <n v="5"/>
    <n v="0.1"/>
    <s v="Credit Card"/>
    <n v="6432.75"/>
    <n v="5789.4750000000004"/>
    <n v="3987.7"/>
    <n v="1801.7750000000005"/>
    <s v="Least Accessories"/>
    <x v="6"/>
    <x v="0"/>
    <x v="0"/>
    <x v="9"/>
    <n v="1286.55"/>
    <n v="797.54"/>
    <x v="0"/>
    <d v="1974-04-19T00:00:00"/>
    <n v="52"/>
    <x v="3"/>
    <x v="2"/>
    <s v="Peckmouth"/>
    <x v="2"/>
  </r>
  <r>
    <s v="T00153"/>
    <d v="2024-04-20T00:00:00"/>
    <s v="C029"/>
    <s v="P006"/>
    <s v="S001"/>
    <n v="2"/>
    <n v="0"/>
    <s v="Bank Transfer"/>
    <n v="636.1"/>
    <n v="636.1"/>
    <n v="374.68"/>
    <n v="261.42"/>
    <s v="Company Fruits"/>
    <x v="8"/>
    <x v="0"/>
    <x v="2"/>
    <x v="13"/>
    <n v="318.05"/>
    <n v="187.34"/>
    <x v="0"/>
    <d v="1978-05-20T00:00:00"/>
    <n v="48"/>
    <x v="1"/>
    <x v="3"/>
    <s v="Jimenezborough"/>
    <x v="3"/>
  </r>
  <r>
    <s v="T00154"/>
    <d v="2025-07-02T00:00:00"/>
    <s v="C061"/>
    <s v="P026"/>
    <s v="S005"/>
    <n v="3"/>
    <n v="0"/>
    <s v="Credit Card"/>
    <n v="3047.2799999999997"/>
    <n v="3047.2799999999997"/>
    <n v="1753.1999999999998"/>
    <n v="1294.08"/>
    <s v="Behavior Dairy"/>
    <x v="11"/>
    <x v="2"/>
    <x v="2"/>
    <x v="7"/>
    <n v="1015.76"/>
    <n v="584.4"/>
    <x v="0"/>
    <d v="1968-10-21T00:00:00"/>
    <n v="57"/>
    <x v="3"/>
    <x v="4"/>
    <s v="Johnmouth"/>
    <x v="2"/>
  </r>
  <r>
    <s v="T00155"/>
    <d v="2024-07-25T00:00:00"/>
    <s v="C068"/>
    <s v="P014"/>
    <s v="S001"/>
    <n v="2"/>
    <n v="0.15"/>
    <s v="Cash"/>
    <n v="2685.5"/>
    <n v="2282.6749999999997"/>
    <n v="1595.88"/>
    <n v="686.79499999999962"/>
    <s v="Add Clothing"/>
    <x v="11"/>
    <x v="0"/>
    <x v="0"/>
    <x v="0"/>
    <n v="1342.75"/>
    <n v="797.94"/>
    <x v="1"/>
    <d v="1981-06-09T00:00:00"/>
    <n v="45"/>
    <x v="1"/>
    <x v="3"/>
    <s v="Jimenezborough"/>
    <x v="3"/>
  </r>
  <r>
    <s v="T00156"/>
    <d v="2024-11-19T00:00:00"/>
    <s v="C191"/>
    <s v="P008"/>
    <s v="S001"/>
    <n v="4"/>
    <n v="0.15"/>
    <s v="Bank Transfer"/>
    <n v="439.12"/>
    <n v="373.25200000000001"/>
    <n v="282.36"/>
    <n v="90.891999999999996"/>
    <s v="Recognize Footwear"/>
    <x v="1"/>
    <x v="0"/>
    <x v="0"/>
    <x v="3"/>
    <n v="109.78"/>
    <n v="70.59"/>
    <x v="1"/>
    <d v="1958-07-14T00:00:00"/>
    <n v="68"/>
    <x v="4"/>
    <x v="3"/>
    <s v="Jimenezborough"/>
    <x v="3"/>
  </r>
  <r>
    <s v="T00157"/>
    <d v="2024-09-29T00:00:00"/>
    <s v="C132"/>
    <s v="P003"/>
    <s v="S005"/>
    <n v="1"/>
    <n v="0.15"/>
    <s v="Credit Card"/>
    <n v="337.63"/>
    <n v="286.9855"/>
    <n v="169.03"/>
    <n v="117.9555"/>
    <s v="Here Footwear"/>
    <x v="5"/>
    <x v="0"/>
    <x v="0"/>
    <x v="3"/>
    <n v="337.63"/>
    <n v="169.03"/>
    <x v="0"/>
    <d v="1958-12-24T00:00:00"/>
    <n v="67"/>
    <x v="4"/>
    <x v="4"/>
    <s v="Johnmouth"/>
    <x v="2"/>
  </r>
  <r>
    <s v="T00158"/>
    <d v="2024-08-22T00:00:00"/>
    <s v="C158"/>
    <s v="P023"/>
    <s v="S001"/>
    <n v="5"/>
    <n v="0.1"/>
    <s v="Mobile Money"/>
    <n v="9392.35"/>
    <n v="8453.1149999999998"/>
    <n v="5074.55"/>
    <n v="3378.5649999999996"/>
    <s v="And Footwear"/>
    <x v="3"/>
    <x v="0"/>
    <x v="0"/>
    <x v="3"/>
    <n v="1878.47"/>
    <n v="1014.91"/>
    <x v="0"/>
    <d v="1981-07-24T00:00:00"/>
    <n v="45"/>
    <x v="1"/>
    <x v="3"/>
    <s v="Jimenezborough"/>
    <x v="3"/>
  </r>
  <r>
    <s v="T00159"/>
    <d v="2025-08-03T00:00:00"/>
    <s v="C165"/>
    <s v="P042"/>
    <s v="S001"/>
    <n v="1"/>
    <n v="0.15"/>
    <s v="Mobile Money"/>
    <n v="453.62"/>
    <n v="385.577"/>
    <n v="316.63"/>
    <n v="68.947000000000003"/>
    <s v="Maybe Clothing"/>
    <x v="3"/>
    <x v="2"/>
    <x v="0"/>
    <x v="0"/>
    <n v="453.62"/>
    <n v="316.63"/>
    <x v="0"/>
    <d v="1972-12-26T00:00:00"/>
    <n v="53"/>
    <x v="3"/>
    <x v="3"/>
    <s v="Jimenezborough"/>
    <x v="3"/>
  </r>
  <r>
    <s v="T00160"/>
    <d v="2023-10-06T00:00:00"/>
    <s v="C110"/>
    <s v="P021"/>
    <s v="S001"/>
    <n v="4"/>
    <n v="0.15"/>
    <s v="Cash"/>
    <n v="4908.96"/>
    <n v="4172.616"/>
    <n v="3908.36"/>
    <n v="264.25599999999986"/>
    <s v="Firm Dairy"/>
    <x v="6"/>
    <x v="1"/>
    <x v="2"/>
    <x v="7"/>
    <n v="1227.24"/>
    <n v="977.09"/>
    <x v="1"/>
    <d v="1966-01-05T00:00:00"/>
    <n v="60"/>
    <x v="3"/>
    <x v="3"/>
    <s v="Jimenezborough"/>
    <x v="3"/>
  </r>
  <r>
    <s v="T00161"/>
    <d v="2025-05-17T00:00:00"/>
    <s v="C021"/>
    <s v="P046"/>
    <s v="S003"/>
    <n v="5"/>
    <n v="0.05"/>
    <s v="Cash"/>
    <n v="5826.8499999999995"/>
    <n v="5535.5074999999988"/>
    <n v="4632.75"/>
    <n v="902.7574999999988"/>
    <s v="Nature Clothing"/>
    <x v="4"/>
    <x v="2"/>
    <x v="0"/>
    <x v="0"/>
    <n v="1165.3699999999999"/>
    <n v="926.55"/>
    <x v="0"/>
    <d v="1993-11-17T00:00:00"/>
    <n v="32"/>
    <x v="1"/>
    <x v="0"/>
    <s v="New Michele"/>
    <x v="0"/>
  </r>
  <r>
    <s v="T00162"/>
    <d v="2024-05-03T00:00:00"/>
    <s v="C033"/>
    <s v="P029"/>
    <s v="S003"/>
    <n v="5"/>
    <n v="0.1"/>
    <s v="Mobile Money"/>
    <n v="7425.25"/>
    <n v="6682.7250000000004"/>
    <n v="4941.5499999999993"/>
    <n v="1741.1750000000011"/>
    <s v="Road Clothing"/>
    <x v="4"/>
    <x v="0"/>
    <x v="0"/>
    <x v="0"/>
    <n v="1485.05"/>
    <n v="988.31"/>
    <x v="1"/>
    <d v="1978-07-27T00:00:00"/>
    <n v="48"/>
    <x v="1"/>
    <x v="0"/>
    <s v="New Michele"/>
    <x v="0"/>
  </r>
  <r>
    <s v="T00163"/>
    <d v="2025-03-16T00:00:00"/>
    <s v="C153"/>
    <s v="P033"/>
    <s v="S005"/>
    <n v="3"/>
    <n v="0.15"/>
    <s v="Mobile Money"/>
    <n v="5396.91"/>
    <n v="4587.3734999999997"/>
    <n v="3987.4500000000003"/>
    <n v="599.92349999999942"/>
    <s v="Beat Accessories"/>
    <x v="2"/>
    <x v="2"/>
    <x v="0"/>
    <x v="9"/>
    <n v="1798.97"/>
    <n v="1329.15"/>
    <x v="1"/>
    <d v="1988-04-07T00:00:00"/>
    <n v="38"/>
    <x v="1"/>
    <x v="4"/>
    <s v="Johnmouth"/>
    <x v="2"/>
  </r>
  <r>
    <s v="T00164"/>
    <d v="2024-07-28T00:00:00"/>
    <s v="C026"/>
    <s v="P003"/>
    <s v="S001"/>
    <n v="5"/>
    <n v="0.05"/>
    <s v="Mobile Money"/>
    <n v="1688.15"/>
    <n v="1603.7425000000001"/>
    <n v="845.15"/>
    <n v="758.59250000000009"/>
    <s v="Here Footwear"/>
    <x v="11"/>
    <x v="0"/>
    <x v="0"/>
    <x v="3"/>
    <n v="337.63"/>
    <n v="169.03"/>
    <x v="0"/>
    <d v="2004-01-04T00:00:00"/>
    <n v="22"/>
    <x v="2"/>
    <x v="3"/>
    <s v="Jimenezborough"/>
    <x v="3"/>
  </r>
  <r>
    <s v="T00165"/>
    <d v="2025-08-19T00:00:00"/>
    <s v="C116"/>
    <s v="P005"/>
    <s v="S002"/>
    <n v="4"/>
    <n v="0.1"/>
    <s v="Mobile Money"/>
    <n v="5584.88"/>
    <n v="5026.3919999999998"/>
    <n v="4016.36"/>
    <n v="1010.0319999999997"/>
    <s v="Knowledge Bags"/>
    <x v="3"/>
    <x v="2"/>
    <x v="0"/>
    <x v="5"/>
    <n v="1396.22"/>
    <n v="1004.09"/>
    <x v="0"/>
    <d v="1955-09-26T00:00:00"/>
    <n v="70"/>
    <x v="4"/>
    <x v="2"/>
    <s v="Peckmouth"/>
    <x v="2"/>
  </r>
  <r>
    <s v="T00166"/>
    <d v="2025-01-28T00:00:00"/>
    <s v="C103"/>
    <s v="P030"/>
    <s v="S004"/>
    <n v="1"/>
    <n v="0.1"/>
    <s v="Mobile Money"/>
    <n v="29.24"/>
    <n v="26.315999999999999"/>
    <n v="15.28"/>
    <n v="11.036"/>
    <s v="National Watches"/>
    <x v="9"/>
    <x v="2"/>
    <x v="0"/>
    <x v="1"/>
    <n v="29.24"/>
    <n v="15.28"/>
    <x v="1"/>
    <d v="1964-10-26T00:00:00"/>
    <n v="61"/>
    <x v="3"/>
    <x v="1"/>
    <s v="Brianahaven"/>
    <x v="1"/>
  </r>
  <r>
    <s v="T00167"/>
    <d v="2023-10-22T00:00:00"/>
    <s v="C081"/>
    <s v="P038"/>
    <s v="S003"/>
    <n v="3"/>
    <n v="0.05"/>
    <s v="Mobile Money"/>
    <n v="1100.79"/>
    <n v="1045.7504999999999"/>
    <n v="855.69"/>
    <n v="190.06049999999982"/>
    <s v="Stage Footwear"/>
    <x v="6"/>
    <x v="1"/>
    <x v="0"/>
    <x v="3"/>
    <n v="366.93"/>
    <n v="285.23"/>
    <x v="1"/>
    <d v="1988-07-20T00:00:00"/>
    <n v="38"/>
    <x v="1"/>
    <x v="0"/>
    <s v="New Michele"/>
    <x v="0"/>
  </r>
  <r>
    <s v="T00168"/>
    <d v="2024-03-11T00:00:00"/>
    <s v="C018"/>
    <s v="P022"/>
    <s v="S001"/>
    <n v="1"/>
    <n v="0"/>
    <s v="Mobile Money"/>
    <n v="25.57"/>
    <n v="25.57"/>
    <n v="19.05"/>
    <n v="6.52"/>
    <s v="How Vegetables"/>
    <x v="2"/>
    <x v="0"/>
    <x v="2"/>
    <x v="8"/>
    <n v="25.57"/>
    <n v="19.05"/>
    <x v="0"/>
    <d v="1994-08-19T00:00:00"/>
    <n v="31"/>
    <x v="1"/>
    <x v="3"/>
    <s v="Jimenezborough"/>
    <x v="3"/>
  </r>
  <r>
    <s v="T00169"/>
    <d v="2024-08-01T00:00:00"/>
    <s v="C025"/>
    <s v="P018"/>
    <s v="S003"/>
    <n v="2"/>
    <n v="0"/>
    <s v="Bank Transfer"/>
    <n v="2159.7800000000002"/>
    <n v="2159.7800000000002"/>
    <n v="1407.66"/>
    <n v="752.12000000000012"/>
    <s v="Democratic Smartphone"/>
    <x v="3"/>
    <x v="0"/>
    <x v="1"/>
    <x v="10"/>
    <n v="1079.8900000000001"/>
    <n v="703.83"/>
    <x v="1"/>
    <d v="1971-03-12T00:00:00"/>
    <n v="55"/>
    <x v="3"/>
    <x v="0"/>
    <s v="New Michele"/>
    <x v="0"/>
  </r>
  <r>
    <s v="T00170"/>
    <d v="2024-02-25T00:00:00"/>
    <s v="C172"/>
    <s v="P044"/>
    <s v="S001"/>
    <n v="4"/>
    <n v="0.1"/>
    <s v="Mobile Money"/>
    <n v="5146.2"/>
    <n v="4631.58"/>
    <n v="3190.16"/>
    <n v="1441.42"/>
    <s v="Least Accessories"/>
    <x v="10"/>
    <x v="0"/>
    <x v="0"/>
    <x v="9"/>
    <n v="1286.55"/>
    <n v="797.54"/>
    <x v="1"/>
    <d v="1977-03-14T00:00:00"/>
    <n v="49"/>
    <x v="1"/>
    <x v="3"/>
    <s v="Jimenezborough"/>
    <x v="3"/>
  </r>
  <r>
    <s v="T00171"/>
    <d v="2023-12-23T00:00:00"/>
    <s v="C185"/>
    <s v="P035"/>
    <s v="S001"/>
    <n v="3"/>
    <n v="0.1"/>
    <s v="Bank Transfer"/>
    <n v="4687.29"/>
    <n v="4218.5609999999997"/>
    <n v="3586.8900000000003"/>
    <n v="631.67099999999937"/>
    <s v="Chair Laptop"/>
    <x v="7"/>
    <x v="1"/>
    <x v="1"/>
    <x v="6"/>
    <n v="1562.43"/>
    <n v="1195.6300000000001"/>
    <x v="1"/>
    <d v="1975-07-04T00:00:00"/>
    <n v="51"/>
    <x v="3"/>
    <x v="3"/>
    <s v="Jimenezborough"/>
    <x v="3"/>
  </r>
  <r>
    <s v="T00172"/>
    <d v="2025-01-18T00:00:00"/>
    <s v="C027"/>
    <s v="P045"/>
    <s v="S005"/>
    <n v="5"/>
    <n v="0.05"/>
    <s v="Credit Card"/>
    <n v="9395.4"/>
    <n v="8925.6299999999992"/>
    <n v="5022.7999999999993"/>
    <n v="3902.83"/>
    <s v="Set Dairy"/>
    <x v="9"/>
    <x v="2"/>
    <x v="2"/>
    <x v="7"/>
    <n v="1879.08"/>
    <n v="1004.56"/>
    <x v="0"/>
    <d v="1959-02-05T00:00:00"/>
    <n v="67"/>
    <x v="4"/>
    <x v="4"/>
    <s v="Johnmouth"/>
    <x v="2"/>
  </r>
  <r>
    <s v="T00173"/>
    <d v="2024-09-02T00:00:00"/>
    <s v="C169"/>
    <s v="P027"/>
    <s v="S004"/>
    <n v="2"/>
    <n v="0"/>
    <s v="Bank Transfer"/>
    <n v="2544.46"/>
    <n v="2544.46"/>
    <n v="1905.3"/>
    <n v="639.16000000000008"/>
    <s v="Hospital Smartphone"/>
    <x v="5"/>
    <x v="0"/>
    <x v="1"/>
    <x v="10"/>
    <n v="1272.23"/>
    <n v="952.65"/>
    <x v="0"/>
    <d v="1967-06-15T00:00:00"/>
    <n v="59"/>
    <x v="3"/>
    <x v="1"/>
    <s v="Brianahaven"/>
    <x v="1"/>
  </r>
  <r>
    <s v="T00174"/>
    <d v="2025-05-22T00:00:00"/>
    <s v="C143"/>
    <s v="P010"/>
    <s v="S003"/>
    <n v="1"/>
    <n v="0.1"/>
    <s v="Credit Card"/>
    <n v="1194.1199999999999"/>
    <n v="1074.7079999999999"/>
    <n v="838.95"/>
    <n v="235.75799999999981"/>
    <s v="Step Smartphone"/>
    <x v="4"/>
    <x v="2"/>
    <x v="1"/>
    <x v="10"/>
    <n v="1194.1199999999999"/>
    <n v="838.95"/>
    <x v="0"/>
    <d v="1961-06-03T00:00:00"/>
    <n v="65"/>
    <x v="4"/>
    <x v="0"/>
    <s v="New Michele"/>
    <x v="0"/>
  </r>
  <r>
    <s v="T00175"/>
    <d v="2024-11-27T00:00:00"/>
    <s v="C110"/>
    <s v="P006"/>
    <s v="S005"/>
    <n v="5"/>
    <n v="0"/>
    <s v="Bank Transfer"/>
    <n v="1590.25"/>
    <n v="1590.25"/>
    <n v="936.7"/>
    <n v="653.54999999999995"/>
    <s v="Company Fruits"/>
    <x v="1"/>
    <x v="0"/>
    <x v="2"/>
    <x v="13"/>
    <n v="318.05"/>
    <n v="187.34"/>
    <x v="1"/>
    <d v="1966-01-05T00:00:00"/>
    <n v="60"/>
    <x v="3"/>
    <x v="4"/>
    <s v="Johnmouth"/>
    <x v="2"/>
  </r>
  <r>
    <s v="T00176"/>
    <d v="2025-08-13T00:00:00"/>
    <s v="C008"/>
    <s v="P012"/>
    <s v="S002"/>
    <n v="3"/>
    <n v="0.1"/>
    <s v="Bank Transfer"/>
    <n v="3579.2699999999995"/>
    <n v="3221.3429999999998"/>
    <n v="2454.7200000000003"/>
    <n v="766.62299999999959"/>
    <s v="Above Camera"/>
    <x v="3"/>
    <x v="2"/>
    <x v="1"/>
    <x v="12"/>
    <n v="1193.0899999999999"/>
    <n v="818.24"/>
    <x v="0"/>
    <d v="1960-11-13T00:00:00"/>
    <n v="65"/>
    <x v="4"/>
    <x v="2"/>
    <s v="Peckmouth"/>
    <x v="2"/>
  </r>
  <r>
    <s v="T00177"/>
    <d v="2025-08-17T00:00:00"/>
    <s v="C090"/>
    <s v="P023"/>
    <s v="S001"/>
    <n v="2"/>
    <n v="0.05"/>
    <s v="Mobile Money"/>
    <n v="3756.94"/>
    <n v="3569.0929999999998"/>
    <n v="2029.82"/>
    <n v="1539.2729999999999"/>
    <s v="And Footwear"/>
    <x v="3"/>
    <x v="2"/>
    <x v="0"/>
    <x v="3"/>
    <n v="1878.47"/>
    <n v="1014.91"/>
    <x v="0"/>
    <d v="1975-08-18T00:00:00"/>
    <n v="50"/>
    <x v="3"/>
    <x v="3"/>
    <s v="Jimenezborough"/>
    <x v="3"/>
  </r>
  <r>
    <s v="T00178"/>
    <d v="2024-04-08T00:00:00"/>
    <s v="C018"/>
    <s v="P016"/>
    <s v="S002"/>
    <n v="1"/>
    <n v="0"/>
    <s v="Credit Card"/>
    <n v="1858.75"/>
    <n v="1858.75"/>
    <n v="1451.16"/>
    <n v="407.58999999999992"/>
    <s v="House Accessories"/>
    <x v="8"/>
    <x v="0"/>
    <x v="0"/>
    <x v="9"/>
    <n v="1858.75"/>
    <n v="1451.16"/>
    <x v="0"/>
    <d v="1994-08-19T00:00:00"/>
    <n v="31"/>
    <x v="1"/>
    <x v="2"/>
    <s v="Peckmouth"/>
    <x v="2"/>
  </r>
  <r>
    <s v="T00179"/>
    <d v="2024-04-05T00:00:00"/>
    <s v="C097"/>
    <s v="P020"/>
    <s v="S004"/>
    <n v="4"/>
    <n v="0.1"/>
    <s v="Credit Card"/>
    <n v="1295.68"/>
    <n v="1166.1120000000001"/>
    <n v="971.92"/>
    <n v="194.19200000000012"/>
    <s v="Simple Accessories"/>
    <x v="8"/>
    <x v="0"/>
    <x v="0"/>
    <x v="9"/>
    <n v="323.92"/>
    <n v="242.98"/>
    <x v="0"/>
    <d v="1994-08-14T00:00:00"/>
    <n v="31"/>
    <x v="1"/>
    <x v="1"/>
    <s v="Brianahaven"/>
    <x v="1"/>
  </r>
  <r>
    <s v="T00180"/>
    <d v="2024-06-04T00:00:00"/>
    <s v="C095"/>
    <s v="P009"/>
    <s v="S003"/>
    <n v="3"/>
    <n v="0"/>
    <s v="Cash"/>
    <n v="369.57"/>
    <n v="369.57"/>
    <n v="241.07999999999998"/>
    <n v="128.49"/>
    <s v="Us Snacks"/>
    <x v="0"/>
    <x v="0"/>
    <x v="2"/>
    <x v="4"/>
    <n v="123.19"/>
    <n v="80.36"/>
    <x v="0"/>
    <d v="1982-08-20T00:00:00"/>
    <n v="43"/>
    <x v="1"/>
    <x v="0"/>
    <s v="New Michele"/>
    <x v="0"/>
  </r>
  <r>
    <s v="T00181"/>
    <d v="2024-06-28T00:00:00"/>
    <s v="C040"/>
    <s v="P030"/>
    <s v="S002"/>
    <n v="5"/>
    <n v="0"/>
    <s v="Cash"/>
    <n v="146.19999999999999"/>
    <n v="146.19999999999999"/>
    <n v="76.399999999999991"/>
    <n v="69.8"/>
    <s v="National Watches"/>
    <x v="0"/>
    <x v="0"/>
    <x v="0"/>
    <x v="1"/>
    <n v="29.24"/>
    <n v="15.28"/>
    <x v="0"/>
    <d v="1974-11-06T00:00:00"/>
    <n v="51"/>
    <x v="3"/>
    <x v="2"/>
    <s v="Peckmouth"/>
    <x v="2"/>
  </r>
  <r>
    <s v="T00182"/>
    <d v="2023-12-31T00:00:00"/>
    <s v="C070"/>
    <s v="P029"/>
    <s v="S004"/>
    <n v="4"/>
    <n v="0.15"/>
    <s v="Mobile Money"/>
    <n v="5940.2"/>
    <n v="5049.17"/>
    <n v="3953.24"/>
    <n v="1095.9300000000003"/>
    <s v="Road Clothing"/>
    <x v="7"/>
    <x v="1"/>
    <x v="0"/>
    <x v="0"/>
    <n v="1485.05"/>
    <n v="988.31"/>
    <x v="0"/>
    <d v="1971-10-24T00:00:00"/>
    <n v="54"/>
    <x v="3"/>
    <x v="1"/>
    <s v="Brianahaven"/>
    <x v="1"/>
  </r>
  <r>
    <s v="T00183"/>
    <d v="2025-05-21T00:00:00"/>
    <s v="C107"/>
    <s v="P012"/>
    <s v="S003"/>
    <n v="2"/>
    <n v="0"/>
    <s v="Bank Transfer"/>
    <n v="2386.1799999999998"/>
    <n v="2386.1799999999998"/>
    <n v="1636.48"/>
    <n v="749.69999999999982"/>
    <s v="Above Camera"/>
    <x v="4"/>
    <x v="2"/>
    <x v="1"/>
    <x v="12"/>
    <n v="1193.0899999999999"/>
    <n v="818.24"/>
    <x v="1"/>
    <d v="1995-10-08T00:00:00"/>
    <n v="30"/>
    <x v="1"/>
    <x v="0"/>
    <s v="New Michele"/>
    <x v="0"/>
  </r>
  <r>
    <s v="T00184"/>
    <d v="2024-08-23T00:00:00"/>
    <s v="C111"/>
    <s v="P002"/>
    <s v="S001"/>
    <n v="3"/>
    <n v="0.15"/>
    <s v="Bank Transfer"/>
    <n v="2456.2799999999997"/>
    <n v="2087.8379999999997"/>
    <n v="1582.8600000000001"/>
    <n v="504.97799999999961"/>
    <s v="Audience Television"/>
    <x v="3"/>
    <x v="0"/>
    <x v="1"/>
    <x v="2"/>
    <n v="818.76"/>
    <n v="527.62"/>
    <x v="0"/>
    <d v="1993-07-13T00:00:00"/>
    <n v="33"/>
    <x v="1"/>
    <x v="3"/>
    <s v="Jimenezborough"/>
    <x v="3"/>
  </r>
  <r>
    <s v="T00185"/>
    <d v="2025-07-02T00:00:00"/>
    <s v="C012"/>
    <s v="P030"/>
    <s v="S002"/>
    <n v="4"/>
    <n v="0"/>
    <s v="Cash"/>
    <n v="116.96"/>
    <n v="116.96"/>
    <n v="61.12"/>
    <n v="55.839999999999996"/>
    <s v="National Watches"/>
    <x v="11"/>
    <x v="2"/>
    <x v="0"/>
    <x v="1"/>
    <n v="29.24"/>
    <n v="15.28"/>
    <x v="0"/>
    <d v="1989-12-08T00:00:00"/>
    <n v="36"/>
    <x v="1"/>
    <x v="2"/>
    <s v="Peckmouth"/>
    <x v="2"/>
  </r>
  <r>
    <s v="T00186"/>
    <d v="2024-06-21T00:00:00"/>
    <s v="C053"/>
    <s v="P029"/>
    <s v="S003"/>
    <n v="2"/>
    <n v="0.05"/>
    <s v="Bank Transfer"/>
    <n v="2970.1"/>
    <n v="2821.5949999999998"/>
    <n v="1976.62"/>
    <n v="844.97499999999991"/>
    <s v="Road Clothing"/>
    <x v="0"/>
    <x v="0"/>
    <x v="0"/>
    <x v="0"/>
    <n v="1485.05"/>
    <n v="988.31"/>
    <x v="1"/>
    <d v="1998-04-20T00:00:00"/>
    <n v="28"/>
    <x v="1"/>
    <x v="0"/>
    <s v="New Michele"/>
    <x v="0"/>
  </r>
  <r>
    <s v="T00187"/>
    <d v="2024-09-26T00:00:00"/>
    <s v="C075"/>
    <s v="P013"/>
    <s v="S003"/>
    <n v="1"/>
    <n v="0"/>
    <s v="Mobile Money"/>
    <n v="1134.8"/>
    <n v="1134.8"/>
    <n v="675.1"/>
    <n v="459.69999999999993"/>
    <s v="World Watches"/>
    <x v="5"/>
    <x v="0"/>
    <x v="0"/>
    <x v="1"/>
    <n v="1134.8"/>
    <n v="675.1"/>
    <x v="0"/>
    <d v="1954-09-17T00:00:00"/>
    <n v="71"/>
    <x v="4"/>
    <x v="0"/>
    <s v="New Michele"/>
    <x v="0"/>
  </r>
  <r>
    <s v="T00188"/>
    <d v="2024-04-22T00:00:00"/>
    <s v="C192"/>
    <s v="P016"/>
    <s v="S004"/>
    <n v="2"/>
    <n v="0.05"/>
    <s v="Mobile Money"/>
    <n v="3717.5"/>
    <n v="3531.625"/>
    <n v="2902.32"/>
    <n v="629.30499999999984"/>
    <s v="House Accessories"/>
    <x v="8"/>
    <x v="0"/>
    <x v="0"/>
    <x v="9"/>
    <n v="1858.75"/>
    <n v="1451.16"/>
    <x v="0"/>
    <d v="2006-07-28T00:00:00"/>
    <n v="19"/>
    <x v="2"/>
    <x v="1"/>
    <s v="Brianahaven"/>
    <x v="1"/>
  </r>
  <r>
    <s v="T00189"/>
    <d v="2025-03-26T00:00:00"/>
    <s v="C137"/>
    <s v="P044"/>
    <s v="S002"/>
    <n v="5"/>
    <n v="0.1"/>
    <s v="Cash"/>
    <n v="6432.75"/>
    <n v="5789.4750000000004"/>
    <n v="3987.7"/>
    <n v="1801.7750000000005"/>
    <s v="Least Accessories"/>
    <x v="2"/>
    <x v="2"/>
    <x v="0"/>
    <x v="9"/>
    <n v="1286.55"/>
    <n v="797.54"/>
    <x v="0"/>
    <d v="1984-08-05T00:00:00"/>
    <n v="41"/>
    <x v="1"/>
    <x v="2"/>
    <s v="Peckmouth"/>
    <x v="2"/>
  </r>
  <r>
    <s v="T00190"/>
    <d v="2025-05-30T00:00:00"/>
    <s v="C102"/>
    <s v="P020"/>
    <s v="S001"/>
    <n v="4"/>
    <n v="0"/>
    <s v="Mobile Money"/>
    <n v="1295.68"/>
    <n v="1295.68"/>
    <n v="971.92"/>
    <n v="323.7600000000001"/>
    <s v="Simple Accessories"/>
    <x v="4"/>
    <x v="2"/>
    <x v="0"/>
    <x v="9"/>
    <n v="323.92"/>
    <n v="242.98"/>
    <x v="1"/>
    <d v="1996-06-20T00:00:00"/>
    <n v="30"/>
    <x v="1"/>
    <x v="3"/>
    <s v="Jimenezborough"/>
    <x v="3"/>
  </r>
  <r>
    <s v="T00191"/>
    <d v="2023-09-24T00:00:00"/>
    <s v="C020"/>
    <s v="P007"/>
    <s v="S003"/>
    <n v="5"/>
    <n v="0.15"/>
    <s v="Mobile Money"/>
    <n v="7370.5999999999995"/>
    <n v="6265.0099999999993"/>
    <n v="3820.1"/>
    <n v="2444.9099999999994"/>
    <s v="Understand Camera"/>
    <x v="5"/>
    <x v="1"/>
    <x v="1"/>
    <x v="12"/>
    <n v="1474.12"/>
    <n v="764.02"/>
    <x v="1"/>
    <d v="1982-06-26T00:00:00"/>
    <n v="44"/>
    <x v="1"/>
    <x v="0"/>
    <s v="New Michele"/>
    <x v="0"/>
  </r>
  <r>
    <s v="T00192"/>
    <d v="2023-10-27T00:00:00"/>
    <s v="C182"/>
    <s v="P019"/>
    <s v="S004"/>
    <n v="3"/>
    <n v="0"/>
    <s v="Mobile Money"/>
    <n v="5288.76"/>
    <n v="5288.76"/>
    <n v="4039.44"/>
    <n v="1249.3200000000002"/>
    <s v="Traditional Laptop"/>
    <x v="6"/>
    <x v="1"/>
    <x v="1"/>
    <x v="6"/>
    <n v="1762.92"/>
    <n v="1346.48"/>
    <x v="0"/>
    <d v="2004-07-25T00:00:00"/>
    <n v="22"/>
    <x v="2"/>
    <x v="1"/>
    <s v="Brianahaven"/>
    <x v="1"/>
  </r>
  <r>
    <s v="T00193"/>
    <d v="2025-01-13T00:00:00"/>
    <s v="C006"/>
    <s v="P027"/>
    <s v="S003"/>
    <n v="2"/>
    <n v="0.15"/>
    <s v="Bank Transfer"/>
    <n v="2544.46"/>
    <n v="2162.7910000000002"/>
    <n v="1905.3"/>
    <n v="257.49100000000021"/>
    <s v="Hospital Smartphone"/>
    <x v="9"/>
    <x v="2"/>
    <x v="1"/>
    <x v="10"/>
    <n v="1272.23"/>
    <n v="952.65"/>
    <x v="0"/>
    <d v="1986-10-03T00:00:00"/>
    <n v="39"/>
    <x v="1"/>
    <x v="0"/>
    <s v="New Michele"/>
    <x v="0"/>
  </r>
  <r>
    <s v="T00194"/>
    <d v="2023-12-08T00:00:00"/>
    <s v="C023"/>
    <s v="P010"/>
    <s v="S004"/>
    <n v="1"/>
    <n v="0.05"/>
    <s v="Mobile Money"/>
    <n v="1194.1199999999999"/>
    <n v="1134.4139999999998"/>
    <n v="838.95"/>
    <n v="295.46399999999971"/>
    <s v="Step Smartphone"/>
    <x v="7"/>
    <x v="1"/>
    <x v="1"/>
    <x v="10"/>
    <n v="1194.1199999999999"/>
    <n v="838.95"/>
    <x v="1"/>
    <d v="1972-05-09T00:00:00"/>
    <n v="54"/>
    <x v="3"/>
    <x v="1"/>
    <s v="Brianahaven"/>
    <x v="1"/>
  </r>
  <r>
    <s v="T00195"/>
    <d v="2025-06-07T00:00:00"/>
    <s v="C151"/>
    <s v="P016"/>
    <s v="S004"/>
    <n v="5"/>
    <n v="0"/>
    <s v="Mobile Money"/>
    <n v="9293.75"/>
    <n v="9293.75"/>
    <n v="7255.8"/>
    <n v="2037.9499999999998"/>
    <s v="House Accessories"/>
    <x v="0"/>
    <x v="2"/>
    <x v="0"/>
    <x v="9"/>
    <n v="1858.75"/>
    <n v="1451.16"/>
    <x v="0"/>
    <d v="2006-08-30T00:00:00"/>
    <n v="19"/>
    <x v="2"/>
    <x v="1"/>
    <s v="Brianahaven"/>
    <x v="1"/>
  </r>
  <r>
    <s v="T00196"/>
    <d v="2024-09-07T00:00:00"/>
    <s v="C080"/>
    <s v="P011"/>
    <s v="S003"/>
    <n v="2"/>
    <n v="0.1"/>
    <s v="Credit Card"/>
    <n v="497.14"/>
    <n v="447.42599999999999"/>
    <n v="381.34"/>
    <n v="66.086000000000013"/>
    <s v="Either Headphones"/>
    <x v="5"/>
    <x v="0"/>
    <x v="1"/>
    <x v="11"/>
    <n v="248.57"/>
    <n v="190.67"/>
    <x v="1"/>
    <d v="2003-11-04T00:00:00"/>
    <n v="22"/>
    <x v="2"/>
    <x v="0"/>
    <s v="New Michele"/>
    <x v="0"/>
  </r>
  <r>
    <s v="T00197"/>
    <d v="2024-05-23T00:00:00"/>
    <s v="C020"/>
    <s v="P025"/>
    <s v="S005"/>
    <n v="1"/>
    <n v="0.05"/>
    <s v="Bank Transfer"/>
    <n v="429.15"/>
    <n v="407.69249999999994"/>
    <n v="258.72000000000003"/>
    <n v="148.97249999999991"/>
    <s v="Little Watches"/>
    <x v="4"/>
    <x v="0"/>
    <x v="0"/>
    <x v="1"/>
    <n v="429.15"/>
    <n v="258.72000000000003"/>
    <x v="1"/>
    <d v="1982-06-26T00:00:00"/>
    <n v="44"/>
    <x v="1"/>
    <x v="4"/>
    <s v="Johnmouth"/>
    <x v="2"/>
  </r>
  <r>
    <s v="T00198"/>
    <d v="2025-03-14T00:00:00"/>
    <s v="C090"/>
    <s v="P025"/>
    <s v="S002"/>
    <n v="2"/>
    <n v="0"/>
    <s v="Credit Card"/>
    <n v="858.3"/>
    <n v="858.3"/>
    <n v="517.44000000000005"/>
    <n v="340.8599999999999"/>
    <s v="Little Watches"/>
    <x v="2"/>
    <x v="2"/>
    <x v="0"/>
    <x v="1"/>
    <n v="429.15"/>
    <n v="258.72000000000003"/>
    <x v="0"/>
    <d v="1975-08-18T00:00:00"/>
    <n v="50"/>
    <x v="3"/>
    <x v="2"/>
    <s v="Peckmouth"/>
    <x v="2"/>
  </r>
  <r>
    <s v="T00199"/>
    <d v="2025-08-05T00:00:00"/>
    <s v="C066"/>
    <s v="P025"/>
    <s v="S002"/>
    <n v="2"/>
    <n v="0.05"/>
    <s v="Cash"/>
    <n v="858.3"/>
    <n v="815.38499999999988"/>
    <n v="517.44000000000005"/>
    <n v="297.94499999999982"/>
    <s v="Little Watches"/>
    <x v="3"/>
    <x v="2"/>
    <x v="0"/>
    <x v="1"/>
    <n v="429.15"/>
    <n v="258.72000000000003"/>
    <x v="1"/>
    <d v="1985-09-14T00:00:00"/>
    <n v="40"/>
    <x v="1"/>
    <x v="2"/>
    <s v="Peckmouth"/>
    <x v="2"/>
  </r>
  <r>
    <s v="T00200"/>
    <d v="2023-11-30T00:00:00"/>
    <s v="C046"/>
    <s v="P044"/>
    <s v="S004"/>
    <n v="4"/>
    <n v="0.15"/>
    <s v="Bank Transfer"/>
    <n v="5146.2"/>
    <n v="4374.2699999999995"/>
    <n v="3190.16"/>
    <n v="1184.1099999999997"/>
    <s v="Least Accessories"/>
    <x v="1"/>
    <x v="1"/>
    <x v="0"/>
    <x v="9"/>
    <n v="1286.55"/>
    <n v="797.54"/>
    <x v="0"/>
    <d v="1964-01-21T00:00:00"/>
    <n v="62"/>
    <x v="3"/>
    <x v="1"/>
    <s v="Brianahaven"/>
    <x v="1"/>
  </r>
  <r>
    <s v="T00201"/>
    <d v="2023-09-27T00:00:00"/>
    <s v="C161"/>
    <s v="P042"/>
    <s v="S003"/>
    <n v="2"/>
    <n v="0.15"/>
    <s v="Cash"/>
    <n v="907.24"/>
    <n v="771.154"/>
    <n v="633.26"/>
    <n v="137.89400000000001"/>
    <s v="Maybe Clothing"/>
    <x v="5"/>
    <x v="1"/>
    <x v="0"/>
    <x v="0"/>
    <n v="453.62"/>
    <n v="316.63"/>
    <x v="0"/>
    <d v="1963-01-19T00:00:00"/>
    <n v="63"/>
    <x v="3"/>
    <x v="0"/>
    <s v="New Michele"/>
    <x v="0"/>
  </r>
  <r>
    <s v="T00202"/>
    <d v="2024-01-04T00:00:00"/>
    <s v="C121"/>
    <s v="P027"/>
    <s v="S004"/>
    <n v="3"/>
    <n v="0.1"/>
    <s v="Cash"/>
    <n v="3816.69"/>
    <n v="3435.0210000000002"/>
    <n v="2857.95"/>
    <n v="577.07100000000037"/>
    <s v="Hospital Smartphone"/>
    <x v="9"/>
    <x v="0"/>
    <x v="1"/>
    <x v="10"/>
    <n v="1272.23"/>
    <n v="952.65"/>
    <x v="0"/>
    <d v="1967-02-28T00:00:00"/>
    <n v="59"/>
    <x v="3"/>
    <x v="1"/>
    <s v="Brianahaven"/>
    <x v="1"/>
  </r>
  <r>
    <s v="T00203"/>
    <d v="2024-01-08T00:00:00"/>
    <s v="C091"/>
    <s v="P017"/>
    <s v="S005"/>
    <n v="1"/>
    <n v="0.1"/>
    <s v="Mobile Money"/>
    <n v="1246.1099999999999"/>
    <n v="1121.499"/>
    <n v="833.52"/>
    <n v="287.97900000000004"/>
    <s v="Find Headphones"/>
    <x v="9"/>
    <x v="0"/>
    <x v="1"/>
    <x v="11"/>
    <n v="1246.1099999999999"/>
    <n v="833.52"/>
    <x v="0"/>
    <d v="1963-02-04T00:00:00"/>
    <n v="63"/>
    <x v="3"/>
    <x v="4"/>
    <s v="Johnmouth"/>
    <x v="2"/>
  </r>
  <r>
    <s v="T00204"/>
    <d v="2025-07-24T00:00:00"/>
    <s v="C116"/>
    <s v="P050"/>
    <s v="S001"/>
    <n v="1"/>
    <n v="0.1"/>
    <s v="Bank Transfer"/>
    <n v="1044.6400000000001"/>
    <n v="940.17600000000016"/>
    <n v="775.07"/>
    <n v="165.10600000000011"/>
    <s v="Maybe Footwear"/>
    <x v="11"/>
    <x v="2"/>
    <x v="0"/>
    <x v="3"/>
    <n v="1044.6400000000001"/>
    <n v="775.07"/>
    <x v="0"/>
    <d v="1955-09-26T00:00:00"/>
    <n v="70"/>
    <x v="4"/>
    <x v="3"/>
    <s v="Jimenezborough"/>
    <x v="3"/>
  </r>
  <r>
    <s v="T00205"/>
    <d v="2025-04-19T00:00:00"/>
    <s v="C020"/>
    <s v="P004"/>
    <s v="S001"/>
    <n v="5"/>
    <n v="0.15"/>
    <s v="Mobile Money"/>
    <n v="9268.85"/>
    <n v="7878.5225"/>
    <n v="6817.6"/>
    <n v="1060.9224999999997"/>
    <s v="Four Accessories"/>
    <x v="8"/>
    <x v="2"/>
    <x v="0"/>
    <x v="9"/>
    <n v="1853.77"/>
    <n v="1363.52"/>
    <x v="1"/>
    <d v="1982-06-26T00:00:00"/>
    <n v="44"/>
    <x v="1"/>
    <x v="3"/>
    <s v="Jimenezborough"/>
    <x v="3"/>
  </r>
  <r>
    <s v="T00206"/>
    <d v="2023-10-14T00:00:00"/>
    <s v="C149"/>
    <s v="P043"/>
    <s v="S005"/>
    <n v="1"/>
    <n v="0.15"/>
    <s v="Credit Card"/>
    <n v="564.41999999999996"/>
    <n v="479.75699999999995"/>
    <n v="293.95999999999998"/>
    <n v="185.79699999999997"/>
    <s v="Soon Accessories"/>
    <x v="6"/>
    <x v="1"/>
    <x v="0"/>
    <x v="9"/>
    <n v="564.41999999999996"/>
    <n v="293.95999999999998"/>
    <x v="0"/>
    <d v="1978-01-24T00:00:00"/>
    <n v="48"/>
    <x v="1"/>
    <x v="4"/>
    <s v="Johnmouth"/>
    <x v="2"/>
  </r>
  <r>
    <s v="T00207"/>
    <d v="2023-10-30T00:00:00"/>
    <s v="C083"/>
    <s v="P035"/>
    <s v="S005"/>
    <n v="4"/>
    <n v="0.05"/>
    <s v="Cash"/>
    <n v="6249.72"/>
    <n v="5937.2340000000004"/>
    <n v="4782.5200000000004"/>
    <n v="1154.7139999999999"/>
    <s v="Chair Laptop"/>
    <x v="6"/>
    <x v="1"/>
    <x v="1"/>
    <x v="6"/>
    <n v="1562.43"/>
    <n v="1195.6300000000001"/>
    <x v="1"/>
    <d v="1981-03-29T00:00:00"/>
    <n v="45"/>
    <x v="1"/>
    <x v="4"/>
    <s v="Johnmouth"/>
    <x v="2"/>
  </r>
  <r>
    <s v="T00208"/>
    <d v="2025-03-21T00:00:00"/>
    <s v="C116"/>
    <s v="P004"/>
    <s v="S001"/>
    <n v="3"/>
    <n v="0"/>
    <s v="Credit Card"/>
    <n v="5561.3099999999995"/>
    <n v="5561.3099999999995"/>
    <n v="4090.56"/>
    <n v="1470.7499999999995"/>
    <s v="Four Accessories"/>
    <x v="2"/>
    <x v="2"/>
    <x v="0"/>
    <x v="9"/>
    <n v="1853.77"/>
    <n v="1363.52"/>
    <x v="0"/>
    <d v="1955-09-26T00:00:00"/>
    <n v="70"/>
    <x v="4"/>
    <x v="3"/>
    <s v="Jimenezborough"/>
    <x v="3"/>
  </r>
  <r>
    <s v="T00209"/>
    <d v="2025-03-01T00:00:00"/>
    <s v="C011"/>
    <s v="P028"/>
    <s v="S002"/>
    <n v="4"/>
    <n v="0.15"/>
    <s v="Credit Card"/>
    <n v="2695.12"/>
    <n v="2290.8519999999999"/>
    <n v="1453.32"/>
    <n v="837.53199999999993"/>
    <s v="Deal Smartphone"/>
    <x v="2"/>
    <x v="2"/>
    <x v="1"/>
    <x v="10"/>
    <n v="673.78"/>
    <n v="363.33"/>
    <x v="0"/>
    <d v="1997-03-03T00:00:00"/>
    <n v="29"/>
    <x v="1"/>
    <x v="2"/>
    <s v="Peckmouth"/>
    <x v="2"/>
  </r>
  <r>
    <s v="T00210"/>
    <d v="2024-08-02T00:00:00"/>
    <s v="C094"/>
    <s v="P021"/>
    <s v="S003"/>
    <n v="3"/>
    <n v="0.15"/>
    <s v="Mobile Money"/>
    <n v="3681.7200000000003"/>
    <n v="3129.462"/>
    <n v="2931.27"/>
    <n v="198.19200000000001"/>
    <s v="Firm Dairy"/>
    <x v="3"/>
    <x v="0"/>
    <x v="2"/>
    <x v="7"/>
    <n v="1227.24"/>
    <n v="977.09"/>
    <x v="0"/>
    <d v="1962-10-18T00:00:00"/>
    <n v="63"/>
    <x v="3"/>
    <x v="0"/>
    <s v="New Michele"/>
    <x v="0"/>
  </r>
  <r>
    <s v="T00211"/>
    <d v="2025-04-08T00:00:00"/>
    <s v="C199"/>
    <s v="P023"/>
    <s v="S003"/>
    <n v="5"/>
    <n v="0"/>
    <s v="Bank Transfer"/>
    <n v="9392.35"/>
    <n v="9392.35"/>
    <n v="5074.55"/>
    <n v="4317.8"/>
    <s v="And Footwear"/>
    <x v="8"/>
    <x v="2"/>
    <x v="0"/>
    <x v="3"/>
    <n v="1878.47"/>
    <n v="1014.91"/>
    <x v="1"/>
    <d v="1970-05-18T00:00:00"/>
    <n v="56"/>
    <x v="3"/>
    <x v="0"/>
    <s v="New Michele"/>
    <x v="0"/>
  </r>
  <r>
    <s v="T00212"/>
    <d v="2025-06-16T00:00:00"/>
    <s v="C017"/>
    <s v="P045"/>
    <s v="S003"/>
    <n v="1"/>
    <n v="0.15"/>
    <s v="Bank Transfer"/>
    <n v="1879.08"/>
    <n v="1597.2179999999998"/>
    <n v="1004.56"/>
    <n v="592.6579999999999"/>
    <s v="Set Dairy"/>
    <x v="0"/>
    <x v="2"/>
    <x v="2"/>
    <x v="7"/>
    <n v="1879.08"/>
    <n v="1004.56"/>
    <x v="1"/>
    <d v="1982-03-11T00:00:00"/>
    <n v="44"/>
    <x v="1"/>
    <x v="0"/>
    <s v="New Michele"/>
    <x v="0"/>
  </r>
  <r>
    <s v="T00213"/>
    <d v="2024-11-28T00:00:00"/>
    <s v="C065"/>
    <s v="P008"/>
    <s v="S005"/>
    <n v="2"/>
    <n v="0.1"/>
    <s v="Cash"/>
    <n v="219.56"/>
    <n v="197.60400000000001"/>
    <n v="141.18"/>
    <n v="56.424000000000007"/>
    <s v="Recognize Footwear"/>
    <x v="1"/>
    <x v="0"/>
    <x v="0"/>
    <x v="3"/>
    <n v="109.78"/>
    <n v="70.59"/>
    <x v="1"/>
    <d v="1969-12-10T00:00:00"/>
    <n v="56"/>
    <x v="3"/>
    <x v="4"/>
    <s v="Johnmouth"/>
    <x v="2"/>
  </r>
  <r>
    <s v="T00214"/>
    <d v="2024-10-10T00:00:00"/>
    <s v="C150"/>
    <s v="P025"/>
    <s v="S002"/>
    <n v="3"/>
    <n v="0.1"/>
    <s v="Mobile Money"/>
    <n v="1287.4499999999998"/>
    <n v="1158.7049999999999"/>
    <n v="776.16000000000008"/>
    <n v="382.54499999999985"/>
    <s v="Little Watches"/>
    <x v="6"/>
    <x v="0"/>
    <x v="0"/>
    <x v="1"/>
    <n v="429.15"/>
    <n v="258.72000000000003"/>
    <x v="0"/>
    <d v="1971-06-17T00:00:00"/>
    <n v="55"/>
    <x v="3"/>
    <x v="2"/>
    <s v="Peckmouth"/>
    <x v="2"/>
  </r>
  <r>
    <s v="T00215"/>
    <d v="2025-06-10T00:00:00"/>
    <s v="C034"/>
    <s v="P034"/>
    <s v="S005"/>
    <n v="1"/>
    <n v="0.1"/>
    <s v="Mobile Money"/>
    <n v="428.05"/>
    <n v="385.245"/>
    <n v="246.07"/>
    <n v="139.17500000000001"/>
    <s v="Everything Laptop"/>
    <x v="0"/>
    <x v="2"/>
    <x v="1"/>
    <x v="6"/>
    <n v="428.05"/>
    <n v="246.07"/>
    <x v="1"/>
    <d v="1964-12-19T00:00:00"/>
    <n v="61"/>
    <x v="3"/>
    <x v="4"/>
    <s v="Johnmouth"/>
    <x v="2"/>
  </r>
  <r>
    <s v="T00216"/>
    <d v="2024-08-22T00:00:00"/>
    <s v="C165"/>
    <s v="P031"/>
    <s v="S003"/>
    <n v="2"/>
    <n v="0"/>
    <s v="Mobile Money"/>
    <n v="2191.44"/>
    <n v="2191.44"/>
    <n v="1644.4"/>
    <n v="547.04"/>
    <s v="Foot Snacks"/>
    <x v="3"/>
    <x v="0"/>
    <x v="2"/>
    <x v="4"/>
    <n v="1095.72"/>
    <n v="822.2"/>
    <x v="0"/>
    <d v="1972-12-26T00:00:00"/>
    <n v="53"/>
    <x v="3"/>
    <x v="0"/>
    <s v="New Michele"/>
    <x v="0"/>
  </r>
  <r>
    <s v="T00217"/>
    <d v="2024-12-27T00:00:00"/>
    <s v="C131"/>
    <s v="P048"/>
    <s v="S003"/>
    <n v="1"/>
    <n v="0.1"/>
    <s v="Bank Transfer"/>
    <n v="1216.3599999999999"/>
    <n v="1094.7239999999999"/>
    <n v="794.8"/>
    <n v="299.92399999999998"/>
    <s v="Nor Bags"/>
    <x v="7"/>
    <x v="0"/>
    <x v="0"/>
    <x v="5"/>
    <n v="1216.3599999999999"/>
    <n v="794.8"/>
    <x v="0"/>
    <d v="1996-10-18T00:00:00"/>
    <n v="29"/>
    <x v="1"/>
    <x v="0"/>
    <s v="New Michele"/>
    <x v="0"/>
  </r>
  <r>
    <s v="T00218"/>
    <d v="2024-03-10T00:00:00"/>
    <s v="C047"/>
    <s v="P048"/>
    <s v="S002"/>
    <n v="3"/>
    <n v="0.15"/>
    <s v="Credit Card"/>
    <n v="3649.08"/>
    <n v="3101.7179999999998"/>
    <n v="2384.3999999999996"/>
    <n v="717.31800000000021"/>
    <s v="Nor Bags"/>
    <x v="2"/>
    <x v="0"/>
    <x v="0"/>
    <x v="5"/>
    <n v="1216.3599999999999"/>
    <n v="794.8"/>
    <x v="1"/>
    <d v="2006-07-03T00:00:00"/>
    <n v="20"/>
    <x v="2"/>
    <x v="2"/>
    <s v="Peckmouth"/>
    <x v="2"/>
  </r>
  <r>
    <s v="T00219"/>
    <d v="2025-04-04T00:00:00"/>
    <s v="C058"/>
    <s v="P035"/>
    <s v="S002"/>
    <n v="2"/>
    <n v="0"/>
    <s v="Bank Transfer"/>
    <n v="3124.86"/>
    <n v="3124.86"/>
    <n v="2391.2600000000002"/>
    <n v="733.59999999999991"/>
    <s v="Chair Laptop"/>
    <x v="8"/>
    <x v="2"/>
    <x v="1"/>
    <x v="6"/>
    <n v="1562.43"/>
    <n v="1195.6300000000001"/>
    <x v="0"/>
    <d v="2005-07-22T00:00:00"/>
    <n v="21"/>
    <x v="2"/>
    <x v="2"/>
    <s v="Peckmouth"/>
    <x v="2"/>
  </r>
  <r>
    <s v="T00220"/>
    <d v="2024-04-18T00:00:00"/>
    <s v="C026"/>
    <s v="P021"/>
    <s v="S005"/>
    <n v="5"/>
    <n v="0"/>
    <s v="Bank Transfer"/>
    <n v="6136.2"/>
    <n v="6136.2"/>
    <n v="4885.45"/>
    <n v="1250.75"/>
    <s v="Firm Dairy"/>
    <x v="8"/>
    <x v="0"/>
    <x v="2"/>
    <x v="7"/>
    <n v="1227.24"/>
    <n v="977.09"/>
    <x v="0"/>
    <d v="2004-01-04T00:00:00"/>
    <n v="22"/>
    <x v="2"/>
    <x v="4"/>
    <s v="Johnmouth"/>
    <x v="2"/>
  </r>
  <r>
    <s v="T00221"/>
    <d v="2025-07-29T00:00:00"/>
    <s v="C197"/>
    <s v="P002"/>
    <s v="S005"/>
    <n v="2"/>
    <n v="0.15"/>
    <s v="Credit Card"/>
    <n v="1637.52"/>
    <n v="1391.8920000000001"/>
    <n v="1055.24"/>
    <n v="336.65200000000004"/>
    <s v="Audience Television"/>
    <x v="11"/>
    <x v="2"/>
    <x v="1"/>
    <x v="2"/>
    <n v="818.76"/>
    <n v="527.62"/>
    <x v="0"/>
    <d v="1957-09-23T00:00:00"/>
    <n v="68"/>
    <x v="4"/>
    <x v="4"/>
    <s v="Johnmouth"/>
    <x v="2"/>
  </r>
  <r>
    <s v="T00222"/>
    <d v="2025-04-07T00:00:00"/>
    <s v="C042"/>
    <s v="P045"/>
    <s v="S002"/>
    <n v="5"/>
    <n v="0.05"/>
    <s v="Mobile Money"/>
    <n v="9395.4"/>
    <n v="8925.6299999999992"/>
    <n v="5022.7999999999993"/>
    <n v="3902.83"/>
    <s v="Set Dairy"/>
    <x v="8"/>
    <x v="2"/>
    <x v="2"/>
    <x v="7"/>
    <n v="1879.08"/>
    <n v="1004.56"/>
    <x v="1"/>
    <d v="2000-02-08T00:00:00"/>
    <n v="26"/>
    <x v="1"/>
    <x v="2"/>
    <s v="Peckmouth"/>
    <x v="2"/>
  </r>
  <r>
    <s v="T00223"/>
    <d v="2025-08-13T00:00:00"/>
    <s v="C012"/>
    <s v="P046"/>
    <s v="S004"/>
    <n v="3"/>
    <n v="0.05"/>
    <s v="Mobile Money"/>
    <n v="3496.1099999999997"/>
    <n v="3321.3044999999997"/>
    <n v="2779.6499999999996"/>
    <n v="541.6545000000001"/>
    <s v="Nature Clothing"/>
    <x v="3"/>
    <x v="2"/>
    <x v="0"/>
    <x v="0"/>
    <n v="1165.3699999999999"/>
    <n v="926.55"/>
    <x v="0"/>
    <d v="1989-12-08T00:00:00"/>
    <n v="36"/>
    <x v="1"/>
    <x v="1"/>
    <s v="Brianahaven"/>
    <x v="1"/>
  </r>
  <r>
    <s v="T00224"/>
    <d v="2025-06-24T00:00:00"/>
    <s v="C157"/>
    <s v="P017"/>
    <s v="S003"/>
    <n v="4"/>
    <n v="0.05"/>
    <s v="Credit Card"/>
    <n v="4984.4399999999996"/>
    <n v="4735.2179999999998"/>
    <n v="3334.08"/>
    <n v="1401.1379999999999"/>
    <s v="Find Headphones"/>
    <x v="0"/>
    <x v="2"/>
    <x v="1"/>
    <x v="11"/>
    <n v="1246.1099999999999"/>
    <n v="833.52"/>
    <x v="0"/>
    <d v="1965-12-16T00:00:00"/>
    <n v="60"/>
    <x v="3"/>
    <x v="0"/>
    <s v="New Michele"/>
    <x v="0"/>
  </r>
  <r>
    <s v="T00225"/>
    <d v="2023-11-30T00:00:00"/>
    <s v="C080"/>
    <s v="P020"/>
    <s v="S004"/>
    <n v="2"/>
    <n v="0.1"/>
    <s v="Mobile Money"/>
    <n v="647.84"/>
    <n v="583.05600000000004"/>
    <n v="485.96"/>
    <n v="97.09600000000006"/>
    <s v="Simple Accessories"/>
    <x v="1"/>
    <x v="1"/>
    <x v="0"/>
    <x v="9"/>
    <n v="323.92"/>
    <n v="242.98"/>
    <x v="1"/>
    <d v="2003-11-04T00:00:00"/>
    <n v="22"/>
    <x v="2"/>
    <x v="1"/>
    <s v="Brianahaven"/>
    <x v="1"/>
  </r>
  <r>
    <s v="T00226"/>
    <d v="2024-05-18T00:00:00"/>
    <s v="C119"/>
    <s v="P020"/>
    <s v="S003"/>
    <n v="4"/>
    <n v="0.15"/>
    <s v="Credit Card"/>
    <n v="1295.68"/>
    <n v="1101.328"/>
    <n v="971.92"/>
    <n v="129.40800000000002"/>
    <s v="Simple Accessories"/>
    <x v="4"/>
    <x v="0"/>
    <x v="0"/>
    <x v="9"/>
    <n v="323.92"/>
    <n v="242.98"/>
    <x v="0"/>
    <d v="1991-07-31T00:00:00"/>
    <n v="34"/>
    <x v="0"/>
    <x v="0"/>
    <s v="New Michele"/>
    <x v="0"/>
  </r>
  <r>
    <s v="T00227"/>
    <d v="2024-08-25T00:00:00"/>
    <s v="C052"/>
    <s v="P032"/>
    <s v="S005"/>
    <n v="2"/>
    <n v="0.1"/>
    <s v="Cash"/>
    <n v="609.41999999999996"/>
    <n v="548.47799999999995"/>
    <n v="328.02"/>
    <n v="220.45799999999997"/>
    <s v="Difficult Vegetables"/>
    <x v="3"/>
    <x v="0"/>
    <x v="2"/>
    <x v="8"/>
    <n v="304.70999999999998"/>
    <n v="164.01"/>
    <x v="1"/>
    <d v="1991-09-11T00:00:00"/>
    <n v="34"/>
    <x v="0"/>
    <x v="4"/>
    <s v="Johnmouth"/>
    <x v="2"/>
  </r>
  <r>
    <s v="T00228"/>
    <d v="2024-06-13T00:00:00"/>
    <s v="C165"/>
    <s v="P026"/>
    <s v="S004"/>
    <n v="3"/>
    <n v="0"/>
    <s v="Cash"/>
    <n v="3047.2799999999997"/>
    <n v="3047.2799999999997"/>
    <n v="1753.1999999999998"/>
    <n v="1294.08"/>
    <s v="Behavior Dairy"/>
    <x v="0"/>
    <x v="0"/>
    <x v="2"/>
    <x v="7"/>
    <n v="1015.76"/>
    <n v="584.4"/>
    <x v="0"/>
    <d v="1972-12-26T00:00:00"/>
    <n v="53"/>
    <x v="3"/>
    <x v="1"/>
    <s v="Brianahaven"/>
    <x v="1"/>
  </r>
  <r>
    <s v="T00229"/>
    <d v="2025-07-12T00:00:00"/>
    <s v="C073"/>
    <s v="P042"/>
    <s v="S001"/>
    <n v="2"/>
    <n v="0.1"/>
    <s v="Mobile Money"/>
    <n v="907.24"/>
    <n v="816.51600000000008"/>
    <n v="633.26"/>
    <n v="183.25600000000009"/>
    <s v="Maybe Clothing"/>
    <x v="11"/>
    <x v="2"/>
    <x v="0"/>
    <x v="0"/>
    <n v="453.62"/>
    <n v="316.63"/>
    <x v="1"/>
    <d v="1964-12-04T00:00:00"/>
    <n v="61"/>
    <x v="3"/>
    <x v="3"/>
    <s v="Jimenezborough"/>
    <x v="3"/>
  </r>
  <r>
    <s v="T00230"/>
    <d v="2024-12-05T00:00:00"/>
    <s v="C132"/>
    <s v="P022"/>
    <s v="S002"/>
    <n v="4"/>
    <n v="0"/>
    <s v="Credit Card"/>
    <n v="102.28"/>
    <n v="102.28"/>
    <n v="76.2"/>
    <n v="26.08"/>
    <s v="How Vegetables"/>
    <x v="7"/>
    <x v="0"/>
    <x v="2"/>
    <x v="8"/>
    <n v="25.57"/>
    <n v="19.05"/>
    <x v="0"/>
    <d v="1958-12-24T00:00:00"/>
    <n v="67"/>
    <x v="4"/>
    <x v="2"/>
    <s v="Peckmouth"/>
    <x v="2"/>
  </r>
  <r>
    <s v="T00231"/>
    <d v="2025-06-20T00:00:00"/>
    <s v="C116"/>
    <s v="P046"/>
    <s v="S003"/>
    <n v="1"/>
    <n v="0.15"/>
    <s v="Cash"/>
    <n v="1165.3699999999999"/>
    <n v="990.56449999999984"/>
    <n v="926.55"/>
    <n v="64.014499999999884"/>
    <s v="Nature Clothing"/>
    <x v="0"/>
    <x v="2"/>
    <x v="0"/>
    <x v="0"/>
    <n v="1165.3699999999999"/>
    <n v="926.55"/>
    <x v="0"/>
    <d v="1955-09-26T00:00:00"/>
    <n v="70"/>
    <x v="4"/>
    <x v="0"/>
    <s v="New Michele"/>
    <x v="0"/>
  </r>
  <r>
    <s v="T00232"/>
    <d v="2025-01-26T00:00:00"/>
    <s v="C102"/>
    <s v="P038"/>
    <s v="S005"/>
    <n v="3"/>
    <n v="0.05"/>
    <s v="Mobile Money"/>
    <n v="1100.79"/>
    <n v="1045.7504999999999"/>
    <n v="855.69"/>
    <n v="190.06049999999982"/>
    <s v="Stage Footwear"/>
    <x v="9"/>
    <x v="2"/>
    <x v="0"/>
    <x v="3"/>
    <n v="366.93"/>
    <n v="285.23"/>
    <x v="1"/>
    <d v="1996-06-20T00:00:00"/>
    <n v="30"/>
    <x v="1"/>
    <x v="4"/>
    <s v="Johnmouth"/>
    <x v="2"/>
  </r>
  <r>
    <s v="T00233"/>
    <d v="2024-08-11T00:00:00"/>
    <s v="C021"/>
    <s v="P050"/>
    <s v="S003"/>
    <n v="2"/>
    <n v="0"/>
    <s v="Bank Transfer"/>
    <n v="2089.2800000000002"/>
    <n v="2089.2800000000002"/>
    <n v="1550.14"/>
    <n v="539.1400000000001"/>
    <s v="Maybe Footwear"/>
    <x v="3"/>
    <x v="0"/>
    <x v="0"/>
    <x v="3"/>
    <n v="1044.6400000000001"/>
    <n v="775.07"/>
    <x v="0"/>
    <d v="1993-11-17T00:00:00"/>
    <n v="32"/>
    <x v="1"/>
    <x v="0"/>
    <s v="New Michele"/>
    <x v="0"/>
  </r>
  <r>
    <s v="T00234"/>
    <d v="2025-04-18T00:00:00"/>
    <s v="C026"/>
    <s v="P021"/>
    <s v="S003"/>
    <n v="2"/>
    <n v="0.05"/>
    <s v="Cash"/>
    <n v="2454.48"/>
    <n v="2331.7559999999999"/>
    <n v="1954.18"/>
    <n v="377.57599999999979"/>
    <s v="Firm Dairy"/>
    <x v="8"/>
    <x v="2"/>
    <x v="2"/>
    <x v="7"/>
    <n v="1227.24"/>
    <n v="977.09"/>
    <x v="0"/>
    <d v="2004-01-04T00:00:00"/>
    <n v="22"/>
    <x v="2"/>
    <x v="0"/>
    <s v="New Michele"/>
    <x v="0"/>
  </r>
  <r>
    <s v="T00235"/>
    <d v="2025-08-10T00:00:00"/>
    <s v="C074"/>
    <s v="P007"/>
    <s v="S004"/>
    <n v="2"/>
    <n v="0.15"/>
    <s v="Mobile Money"/>
    <n v="2948.24"/>
    <n v="2506.0039999999999"/>
    <n v="1528.04"/>
    <n v="977.96399999999994"/>
    <s v="Understand Camera"/>
    <x v="3"/>
    <x v="2"/>
    <x v="1"/>
    <x v="12"/>
    <n v="1474.12"/>
    <n v="764.02"/>
    <x v="1"/>
    <d v="1959-05-31T00:00:00"/>
    <n v="67"/>
    <x v="4"/>
    <x v="1"/>
    <s v="Brianahaven"/>
    <x v="1"/>
  </r>
  <r>
    <s v="T00236"/>
    <d v="2024-01-27T00:00:00"/>
    <s v="C158"/>
    <s v="P050"/>
    <s v="S001"/>
    <n v="1"/>
    <n v="0"/>
    <s v="Bank Transfer"/>
    <n v="1044.6400000000001"/>
    <n v="1044.6400000000001"/>
    <n v="775.07"/>
    <n v="269.57000000000005"/>
    <s v="Maybe Footwear"/>
    <x v="9"/>
    <x v="0"/>
    <x v="0"/>
    <x v="3"/>
    <n v="1044.6400000000001"/>
    <n v="775.07"/>
    <x v="0"/>
    <d v="1981-07-24T00:00:00"/>
    <n v="45"/>
    <x v="1"/>
    <x v="3"/>
    <s v="Jimenezborough"/>
    <x v="3"/>
  </r>
  <r>
    <s v="T00237"/>
    <d v="2024-05-08T00:00:00"/>
    <s v="C056"/>
    <s v="P039"/>
    <s v="S002"/>
    <n v="5"/>
    <n v="0.15"/>
    <s v="Cash"/>
    <n v="2704.7000000000003"/>
    <n v="2298.9950000000003"/>
    <n v="1991.25"/>
    <n v="307.74500000000035"/>
    <s v="Church Clothing"/>
    <x v="4"/>
    <x v="0"/>
    <x v="0"/>
    <x v="0"/>
    <n v="540.94000000000005"/>
    <n v="398.25"/>
    <x v="1"/>
    <d v="2004-09-23T00:00:00"/>
    <n v="21"/>
    <x v="2"/>
    <x v="2"/>
    <s v="Peckmouth"/>
    <x v="2"/>
  </r>
  <r>
    <s v="T00238"/>
    <d v="2023-09-27T00:00:00"/>
    <s v="C199"/>
    <s v="P023"/>
    <s v="S003"/>
    <n v="2"/>
    <n v="0.1"/>
    <s v="Cash"/>
    <n v="3756.94"/>
    <n v="3381.2460000000001"/>
    <n v="2029.82"/>
    <n v="1351.4260000000002"/>
    <s v="And Footwear"/>
    <x v="5"/>
    <x v="1"/>
    <x v="0"/>
    <x v="3"/>
    <n v="1878.47"/>
    <n v="1014.91"/>
    <x v="1"/>
    <d v="1970-05-18T00:00:00"/>
    <n v="56"/>
    <x v="3"/>
    <x v="0"/>
    <s v="New Michele"/>
    <x v="0"/>
  </r>
  <r>
    <s v="T00239"/>
    <d v="2024-04-27T00:00:00"/>
    <s v="C013"/>
    <s v="P014"/>
    <s v="S002"/>
    <n v="4"/>
    <n v="0.15"/>
    <s v="Cash"/>
    <n v="5371"/>
    <n v="4565.3499999999995"/>
    <n v="3191.76"/>
    <n v="1373.5899999999992"/>
    <s v="Add Clothing"/>
    <x v="8"/>
    <x v="0"/>
    <x v="0"/>
    <x v="0"/>
    <n v="1342.75"/>
    <n v="797.94"/>
    <x v="0"/>
    <d v="1955-01-28T00:00:00"/>
    <n v="71"/>
    <x v="4"/>
    <x v="2"/>
    <s v="Peckmouth"/>
    <x v="2"/>
  </r>
  <r>
    <s v="T00240"/>
    <d v="2024-09-03T00:00:00"/>
    <s v="C029"/>
    <s v="P018"/>
    <s v="S004"/>
    <n v="5"/>
    <n v="0"/>
    <s v="Credit Card"/>
    <n v="5399.4500000000007"/>
    <n v="5399.4500000000007"/>
    <n v="3519.15"/>
    <n v="1880.3000000000006"/>
    <s v="Democratic Smartphone"/>
    <x v="5"/>
    <x v="0"/>
    <x v="1"/>
    <x v="10"/>
    <n v="1079.8900000000001"/>
    <n v="703.83"/>
    <x v="0"/>
    <d v="1978-05-20T00:00:00"/>
    <n v="48"/>
    <x v="1"/>
    <x v="1"/>
    <s v="Brianahaven"/>
    <x v="1"/>
  </r>
  <r>
    <s v="T00241"/>
    <d v="2024-10-28T00:00:00"/>
    <s v="C184"/>
    <s v="P034"/>
    <s v="S002"/>
    <n v="3"/>
    <n v="0.15"/>
    <s v="Cash"/>
    <n v="1284.1500000000001"/>
    <n v="1091.5275000000001"/>
    <n v="738.21"/>
    <n v="353.31750000000011"/>
    <s v="Everything Laptop"/>
    <x v="6"/>
    <x v="0"/>
    <x v="1"/>
    <x v="6"/>
    <n v="428.05"/>
    <n v="246.07"/>
    <x v="0"/>
    <d v="2003-04-13T00:00:00"/>
    <n v="23"/>
    <x v="2"/>
    <x v="2"/>
    <s v="Peckmouth"/>
    <x v="2"/>
  </r>
  <r>
    <s v="T00242"/>
    <d v="2025-03-30T00:00:00"/>
    <s v="C158"/>
    <s v="P015"/>
    <s v="S003"/>
    <n v="2"/>
    <n v="0.15"/>
    <s v="Credit Card"/>
    <n v="540.9"/>
    <n v="459.76499999999999"/>
    <n v="375.2"/>
    <n v="84.564999999999998"/>
    <s v="Whether Bags"/>
    <x v="2"/>
    <x v="2"/>
    <x v="0"/>
    <x v="5"/>
    <n v="270.45"/>
    <n v="187.6"/>
    <x v="0"/>
    <d v="1981-07-24T00:00:00"/>
    <n v="45"/>
    <x v="1"/>
    <x v="0"/>
    <s v="New Michele"/>
    <x v="0"/>
  </r>
  <r>
    <s v="T00243"/>
    <d v="2025-09-03T00:00:00"/>
    <s v="C171"/>
    <s v="P044"/>
    <s v="S001"/>
    <n v="5"/>
    <n v="0.1"/>
    <s v="Cash"/>
    <n v="6432.75"/>
    <n v="5789.4750000000004"/>
    <n v="3987.7"/>
    <n v="1801.7750000000005"/>
    <s v="Least Accessories"/>
    <x v="5"/>
    <x v="2"/>
    <x v="0"/>
    <x v="9"/>
    <n v="1286.55"/>
    <n v="797.54"/>
    <x v="0"/>
    <d v="1993-03-15T00:00:00"/>
    <n v="33"/>
    <x v="1"/>
    <x v="3"/>
    <s v="Jimenezborough"/>
    <x v="3"/>
  </r>
  <r>
    <s v="T00244"/>
    <d v="2024-04-09T00:00:00"/>
    <s v="C135"/>
    <s v="P002"/>
    <s v="S005"/>
    <n v="5"/>
    <n v="0"/>
    <s v="Mobile Money"/>
    <n v="4093.8"/>
    <n v="4093.8"/>
    <n v="2638.1"/>
    <n v="1455.7000000000003"/>
    <s v="Audience Television"/>
    <x v="8"/>
    <x v="0"/>
    <x v="1"/>
    <x v="2"/>
    <n v="818.76"/>
    <n v="527.62"/>
    <x v="0"/>
    <d v="1986-03-07T00:00:00"/>
    <n v="40"/>
    <x v="1"/>
    <x v="4"/>
    <s v="Johnmouth"/>
    <x v="2"/>
  </r>
  <r>
    <s v="T00245"/>
    <d v="2024-09-14T00:00:00"/>
    <s v="C121"/>
    <s v="P011"/>
    <s v="S001"/>
    <n v="4"/>
    <n v="0.1"/>
    <s v="Bank Transfer"/>
    <n v="994.28"/>
    <n v="894.85199999999998"/>
    <n v="762.68"/>
    <n v="132.17200000000003"/>
    <s v="Either Headphones"/>
    <x v="5"/>
    <x v="0"/>
    <x v="1"/>
    <x v="11"/>
    <n v="248.57"/>
    <n v="190.67"/>
    <x v="0"/>
    <d v="1967-02-28T00:00:00"/>
    <n v="59"/>
    <x v="3"/>
    <x v="3"/>
    <s v="Jimenezborough"/>
    <x v="3"/>
  </r>
  <r>
    <s v="T00246"/>
    <d v="2024-06-03T00:00:00"/>
    <s v="C192"/>
    <s v="P030"/>
    <s v="S001"/>
    <n v="3"/>
    <n v="0"/>
    <s v="Bank Transfer"/>
    <n v="87.72"/>
    <n v="87.72"/>
    <n v="45.839999999999996"/>
    <n v="41.88"/>
    <s v="National Watches"/>
    <x v="0"/>
    <x v="0"/>
    <x v="0"/>
    <x v="1"/>
    <n v="29.24"/>
    <n v="15.28"/>
    <x v="0"/>
    <d v="2006-07-28T00:00:00"/>
    <n v="19"/>
    <x v="2"/>
    <x v="3"/>
    <s v="Jimenezborough"/>
    <x v="3"/>
  </r>
  <r>
    <s v="T00247"/>
    <d v="2024-12-07T00:00:00"/>
    <s v="C062"/>
    <s v="P022"/>
    <s v="S001"/>
    <n v="5"/>
    <n v="0.1"/>
    <s v="Credit Card"/>
    <n v="127.85"/>
    <n v="115.065"/>
    <n v="95.25"/>
    <n v="19.814999999999998"/>
    <s v="How Vegetables"/>
    <x v="7"/>
    <x v="0"/>
    <x v="2"/>
    <x v="8"/>
    <n v="25.57"/>
    <n v="19.05"/>
    <x v="0"/>
    <d v="2000-06-21T00:00:00"/>
    <n v="26"/>
    <x v="1"/>
    <x v="3"/>
    <s v="Jimenezborough"/>
    <x v="3"/>
  </r>
  <r>
    <s v="T00248"/>
    <d v="2023-11-17T00:00:00"/>
    <s v="C012"/>
    <s v="P035"/>
    <s v="S003"/>
    <n v="5"/>
    <n v="0.1"/>
    <s v="Credit Card"/>
    <n v="7812.1500000000005"/>
    <n v="7030.9350000000004"/>
    <n v="5978.1500000000005"/>
    <n v="1052.7849999999999"/>
    <s v="Chair Laptop"/>
    <x v="1"/>
    <x v="1"/>
    <x v="1"/>
    <x v="6"/>
    <n v="1562.43"/>
    <n v="1195.6300000000001"/>
    <x v="0"/>
    <d v="1989-12-08T00:00:00"/>
    <n v="36"/>
    <x v="1"/>
    <x v="0"/>
    <s v="New Michele"/>
    <x v="0"/>
  </r>
  <r>
    <s v="T00249"/>
    <d v="2025-02-02T00:00:00"/>
    <s v="C200"/>
    <s v="P039"/>
    <s v="S004"/>
    <n v="4"/>
    <n v="0.05"/>
    <s v="Credit Card"/>
    <n v="2163.7600000000002"/>
    <n v="2055.5720000000001"/>
    <n v="1593"/>
    <n v="462.57200000000012"/>
    <s v="Church Clothing"/>
    <x v="10"/>
    <x v="2"/>
    <x v="0"/>
    <x v="0"/>
    <n v="540.94000000000005"/>
    <n v="398.25"/>
    <x v="0"/>
    <d v="2001-12-24T00:00:00"/>
    <n v="24"/>
    <x v="2"/>
    <x v="1"/>
    <s v="Brianahaven"/>
    <x v="1"/>
  </r>
  <r>
    <s v="T00250"/>
    <d v="2025-07-08T00:00:00"/>
    <s v="C017"/>
    <s v="P037"/>
    <s v="S004"/>
    <n v="1"/>
    <n v="0.1"/>
    <s v="Credit Card"/>
    <n v="1952.65"/>
    <n v="1757.3850000000002"/>
    <n v="1451.27"/>
    <n v="306.11500000000024"/>
    <s v="Book Television"/>
    <x v="11"/>
    <x v="2"/>
    <x v="1"/>
    <x v="2"/>
    <n v="1952.65"/>
    <n v="1451.27"/>
    <x v="1"/>
    <d v="1982-03-11T00:00:00"/>
    <n v="44"/>
    <x v="1"/>
    <x v="1"/>
    <s v="Brianahaven"/>
    <x v="1"/>
  </r>
  <r>
    <s v="T00251"/>
    <d v="2024-08-03T00:00:00"/>
    <s v="C012"/>
    <s v="P022"/>
    <s v="S002"/>
    <n v="1"/>
    <n v="0.1"/>
    <s v="Bank Transfer"/>
    <n v="25.57"/>
    <n v="23.013000000000002"/>
    <n v="19.05"/>
    <n v="3.963000000000001"/>
    <s v="How Vegetables"/>
    <x v="3"/>
    <x v="0"/>
    <x v="2"/>
    <x v="8"/>
    <n v="25.57"/>
    <n v="19.05"/>
    <x v="0"/>
    <d v="1989-12-08T00:00:00"/>
    <n v="36"/>
    <x v="1"/>
    <x v="2"/>
    <s v="Peckmouth"/>
    <x v="2"/>
  </r>
  <r>
    <s v="T00252"/>
    <d v="2024-03-20T00:00:00"/>
    <s v="C132"/>
    <s v="P046"/>
    <s v="S004"/>
    <n v="5"/>
    <n v="0.15"/>
    <s v="Bank Transfer"/>
    <n v="5826.8499999999995"/>
    <n v="4952.8224999999993"/>
    <n v="4632.75"/>
    <n v="320.07249999999931"/>
    <s v="Nature Clothing"/>
    <x v="2"/>
    <x v="0"/>
    <x v="0"/>
    <x v="0"/>
    <n v="1165.3699999999999"/>
    <n v="926.55"/>
    <x v="0"/>
    <d v="1958-12-24T00:00:00"/>
    <n v="67"/>
    <x v="4"/>
    <x v="1"/>
    <s v="Brianahaven"/>
    <x v="1"/>
  </r>
  <r>
    <s v="T00253"/>
    <d v="2024-02-20T00:00:00"/>
    <s v="C010"/>
    <s v="P004"/>
    <s v="S002"/>
    <n v="3"/>
    <n v="0.1"/>
    <s v="Cash"/>
    <n v="5561.3099999999995"/>
    <n v="5005.1790000000001"/>
    <n v="4090.56"/>
    <n v="914.61900000000014"/>
    <s v="Four Accessories"/>
    <x v="10"/>
    <x v="0"/>
    <x v="0"/>
    <x v="9"/>
    <n v="1853.77"/>
    <n v="1363.52"/>
    <x v="0"/>
    <d v="1976-12-12T00:00:00"/>
    <n v="49"/>
    <x v="1"/>
    <x v="2"/>
    <s v="Peckmouth"/>
    <x v="2"/>
  </r>
  <r>
    <s v="T00254"/>
    <d v="2025-03-16T00:00:00"/>
    <s v="C168"/>
    <s v="P046"/>
    <s v="S003"/>
    <n v="3"/>
    <n v="0"/>
    <s v="Bank Transfer"/>
    <n v="3496.1099999999997"/>
    <n v="3496.1099999999997"/>
    <n v="2779.6499999999996"/>
    <n v="716.46"/>
    <s v="Nature Clothing"/>
    <x v="2"/>
    <x v="2"/>
    <x v="0"/>
    <x v="0"/>
    <n v="1165.3699999999999"/>
    <n v="926.55"/>
    <x v="0"/>
    <d v="1969-07-30T00:00:00"/>
    <n v="56"/>
    <x v="3"/>
    <x v="0"/>
    <s v="New Michele"/>
    <x v="0"/>
  </r>
  <r>
    <s v="T00255"/>
    <d v="2024-11-11T00:00:00"/>
    <s v="C112"/>
    <s v="P039"/>
    <s v="S004"/>
    <n v="4"/>
    <n v="0.15"/>
    <s v="Bank Transfer"/>
    <n v="2163.7600000000002"/>
    <n v="1839.1960000000001"/>
    <n v="1593"/>
    <n v="246.19600000000014"/>
    <s v="Church Clothing"/>
    <x v="1"/>
    <x v="0"/>
    <x v="0"/>
    <x v="0"/>
    <n v="540.94000000000005"/>
    <n v="398.25"/>
    <x v="1"/>
    <d v="1983-12-29T00:00:00"/>
    <n v="42"/>
    <x v="1"/>
    <x v="1"/>
    <s v="Brianahaven"/>
    <x v="1"/>
  </r>
  <r>
    <s v="T00256"/>
    <d v="2024-09-29T00:00:00"/>
    <s v="C048"/>
    <s v="P015"/>
    <s v="S004"/>
    <n v="4"/>
    <n v="0.1"/>
    <s v="Bank Transfer"/>
    <n v="1081.8"/>
    <n v="973.62"/>
    <n v="750.4"/>
    <n v="223.22000000000003"/>
    <s v="Whether Bags"/>
    <x v="5"/>
    <x v="0"/>
    <x v="0"/>
    <x v="5"/>
    <n v="270.45"/>
    <n v="187.6"/>
    <x v="0"/>
    <d v="2004-12-30T00:00:00"/>
    <n v="21"/>
    <x v="2"/>
    <x v="1"/>
    <s v="Brianahaven"/>
    <x v="1"/>
  </r>
  <r>
    <s v="T00257"/>
    <d v="2024-10-18T00:00:00"/>
    <s v="C022"/>
    <s v="P040"/>
    <s v="S004"/>
    <n v="1"/>
    <n v="0.15"/>
    <s v="Credit Card"/>
    <n v="1745.61"/>
    <n v="1483.7684999999999"/>
    <n v="1322.44"/>
    <n v="161.32849999999985"/>
    <s v="Piece Headphones"/>
    <x v="6"/>
    <x v="0"/>
    <x v="1"/>
    <x v="11"/>
    <n v="1745.61"/>
    <n v="1322.44"/>
    <x v="0"/>
    <d v="1955-11-16T00:00:00"/>
    <n v="70"/>
    <x v="4"/>
    <x v="1"/>
    <s v="Brianahaven"/>
    <x v="1"/>
  </r>
  <r>
    <s v="T00258"/>
    <d v="2025-03-27T00:00:00"/>
    <s v="C140"/>
    <s v="P046"/>
    <s v="S003"/>
    <n v="3"/>
    <n v="0"/>
    <s v="Cash"/>
    <n v="3496.1099999999997"/>
    <n v="3496.1099999999997"/>
    <n v="2779.6499999999996"/>
    <n v="716.46"/>
    <s v="Nature Clothing"/>
    <x v="2"/>
    <x v="2"/>
    <x v="0"/>
    <x v="0"/>
    <n v="1165.3699999999999"/>
    <n v="926.55"/>
    <x v="1"/>
    <d v="1973-06-12T00:00:00"/>
    <n v="53"/>
    <x v="3"/>
    <x v="0"/>
    <s v="New Michele"/>
    <x v="0"/>
  </r>
  <r>
    <s v="T00259"/>
    <d v="2025-05-10T00:00:00"/>
    <s v="C084"/>
    <s v="P011"/>
    <s v="S003"/>
    <n v="3"/>
    <n v="0.15"/>
    <s v="Mobile Money"/>
    <n v="745.71"/>
    <n v="633.85350000000005"/>
    <n v="572.01"/>
    <n v="61.843500000000063"/>
    <s v="Either Headphones"/>
    <x v="4"/>
    <x v="2"/>
    <x v="1"/>
    <x v="11"/>
    <n v="248.57"/>
    <n v="190.67"/>
    <x v="0"/>
    <d v="1972-03-19T00:00:00"/>
    <n v="54"/>
    <x v="3"/>
    <x v="0"/>
    <s v="New Michele"/>
    <x v="0"/>
  </r>
  <r>
    <s v="T00260"/>
    <d v="2025-02-26T00:00:00"/>
    <s v="C043"/>
    <s v="P024"/>
    <s v="S004"/>
    <n v="3"/>
    <n v="0.15"/>
    <s v="Cash"/>
    <n v="4462.2300000000005"/>
    <n v="3792.8955000000001"/>
    <n v="2439.21"/>
    <n v="1353.6855"/>
    <s v="Him Smartphone"/>
    <x v="10"/>
    <x v="2"/>
    <x v="1"/>
    <x v="10"/>
    <n v="1487.41"/>
    <n v="813.07"/>
    <x v="0"/>
    <d v="1988-09-14T00:00:00"/>
    <n v="37"/>
    <x v="1"/>
    <x v="1"/>
    <s v="Brianahaven"/>
    <x v="1"/>
  </r>
  <r>
    <s v="T00261"/>
    <d v="2023-11-16T00:00:00"/>
    <s v="C187"/>
    <s v="P030"/>
    <s v="S003"/>
    <n v="5"/>
    <n v="0.15"/>
    <s v="Bank Transfer"/>
    <n v="146.19999999999999"/>
    <n v="124.26999999999998"/>
    <n v="76.399999999999991"/>
    <n v="47.86999999999999"/>
    <s v="National Watches"/>
    <x v="1"/>
    <x v="1"/>
    <x v="0"/>
    <x v="1"/>
    <n v="29.24"/>
    <n v="15.28"/>
    <x v="0"/>
    <d v="1989-01-14T00:00:00"/>
    <n v="37"/>
    <x v="1"/>
    <x v="0"/>
    <s v="New Michele"/>
    <x v="0"/>
  </r>
  <r>
    <s v="T00262"/>
    <d v="2024-08-04T00:00:00"/>
    <s v="C164"/>
    <s v="P039"/>
    <s v="S001"/>
    <n v="1"/>
    <n v="0.15"/>
    <s v="Bank Transfer"/>
    <n v="540.94000000000005"/>
    <n v="459.79900000000004"/>
    <n v="398.25"/>
    <n v="61.549000000000035"/>
    <s v="Church Clothing"/>
    <x v="3"/>
    <x v="0"/>
    <x v="0"/>
    <x v="0"/>
    <n v="540.94000000000005"/>
    <n v="398.25"/>
    <x v="0"/>
    <d v="1968-07-28T00:00:00"/>
    <n v="57"/>
    <x v="3"/>
    <x v="3"/>
    <s v="Jimenezborough"/>
    <x v="3"/>
  </r>
  <r>
    <s v="T00263"/>
    <d v="2024-10-03T00:00:00"/>
    <s v="C132"/>
    <s v="P035"/>
    <s v="S002"/>
    <n v="1"/>
    <n v="0.05"/>
    <s v="Mobile Money"/>
    <n v="1562.43"/>
    <n v="1484.3085000000001"/>
    <n v="1195.6300000000001"/>
    <n v="288.67849999999999"/>
    <s v="Chair Laptop"/>
    <x v="6"/>
    <x v="0"/>
    <x v="1"/>
    <x v="6"/>
    <n v="1562.43"/>
    <n v="1195.6300000000001"/>
    <x v="0"/>
    <d v="1958-12-24T00:00:00"/>
    <n v="67"/>
    <x v="4"/>
    <x v="2"/>
    <s v="Peckmouth"/>
    <x v="2"/>
  </r>
  <r>
    <s v="T00264"/>
    <d v="2025-02-19T00:00:00"/>
    <s v="C009"/>
    <s v="P037"/>
    <s v="S002"/>
    <n v="1"/>
    <n v="0.05"/>
    <s v="Bank Transfer"/>
    <n v="1952.65"/>
    <n v="1855.0174999999999"/>
    <n v="1451.27"/>
    <n v="403.74749999999995"/>
    <s v="Book Television"/>
    <x v="10"/>
    <x v="2"/>
    <x v="1"/>
    <x v="2"/>
    <n v="1952.65"/>
    <n v="1451.27"/>
    <x v="1"/>
    <d v="2004-08-15T00:00:00"/>
    <n v="21"/>
    <x v="2"/>
    <x v="2"/>
    <s v="Peckmouth"/>
    <x v="2"/>
  </r>
  <r>
    <s v="T00265"/>
    <d v="2025-05-01T00:00:00"/>
    <s v="C093"/>
    <s v="P044"/>
    <s v="S004"/>
    <n v="5"/>
    <n v="0"/>
    <s v="Credit Card"/>
    <n v="6432.75"/>
    <n v="6432.75"/>
    <n v="3987.7"/>
    <n v="2445.0500000000002"/>
    <s v="Least Accessories"/>
    <x v="4"/>
    <x v="2"/>
    <x v="0"/>
    <x v="9"/>
    <n v="1286.55"/>
    <n v="797.54"/>
    <x v="0"/>
    <d v="1978-04-14T00:00:00"/>
    <n v="48"/>
    <x v="1"/>
    <x v="1"/>
    <s v="Brianahaven"/>
    <x v="1"/>
  </r>
  <r>
    <s v="T00266"/>
    <d v="2024-05-23T00:00:00"/>
    <s v="C174"/>
    <s v="P014"/>
    <s v="S004"/>
    <n v="3"/>
    <n v="0.1"/>
    <s v="Mobile Money"/>
    <n v="4028.25"/>
    <n v="3625.4250000000002"/>
    <n v="2393.8200000000002"/>
    <n v="1231.605"/>
    <s v="Add Clothing"/>
    <x v="4"/>
    <x v="0"/>
    <x v="0"/>
    <x v="0"/>
    <n v="1342.75"/>
    <n v="797.94"/>
    <x v="0"/>
    <d v="2005-07-07T00:00:00"/>
    <n v="21"/>
    <x v="2"/>
    <x v="1"/>
    <s v="Brianahaven"/>
    <x v="1"/>
  </r>
  <r>
    <s v="T00267"/>
    <d v="2023-10-11T00:00:00"/>
    <s v="C196"/>
    <s v="P009"/>
    <s v="S001"/>
    <n v="5"/>
    <n v="0.05"/>
    <s v="Bank Transfer"/>
    <n v="615.95000000000005"/>
    <n v="585.15250000000003"/>
    <n v="401.8"/>
    <n v="183.35250000000002"/>
    <s v="Us Snacks"/>
    <x v="6"/>
    <x v="1"/>
    <x v="2"/>
    <x v="4"/>
    <n v="123.19"/>
    <n v="80.36"/>
    <x v="1"/>
    <d v="1964-04-24T00:00:00"/>
    <n v="62"/>
    <x v="3"/>
    <x v="3"/>
    <s v="Jimenezborough"/>
    <x v="3"/>
  </r>
  <r>
    <s v="T00268"/>
    <d v="2025-01-23T00:00:00"/>
    <s v="C102"/>
    <s v="P016"/>
    <s v="S003"/>
    <n v="3"/>
    <n v="0.05"/>
    <s v="Cash"/>
    <n v="5576.25"/>
    <n v="5297.4375"/>
    <n v="4353.4800000000005"/>
    <n v="943.95749999999953"/>
    <s v="House Accessories"/>
    <x v="9"/>
    <x v="2"/>
    <x v="0"/>
    <x v="9"/>
    <n v="1858.75"/>
    <n v="1451.16"/>
    <x v="1"/>
    <d v="1996-06-20T00:00:00"/>
    <n v="30"/>
    <x v="1"/>
    <x v="0"/>
    <s v="New Michele"/>
    <x v="0"/>
  </r>
  <r>
    <s v="T00269"/>
    <d v="2024-05-23T00:00:00"/>
    <s v="C007"/>
    <s v="P046"/>
    <s v="S002"/>
    <n v="4"/>
    <n v="0.15"/>
    <s v="Cash"/>
    <n v="4661.4799999999996"/>
    <n v="3962.2579999999994"/>
    <n v="3706.2"/>
    <n v="256.05799999999954"/>
    <s v="Nature Clothing"/>
    <x v="4"/>
    <x v="0"/>
    <x v="0"/>
    <x v="0"/>
    <n v="1165.3699999999999"/>
    <n v="926.55"/>
    <x v="0"/>
    <d v="1985-01-11T00:00:00"/>
    <n v="41"/>
    <x v="1"/>
    <x v="2"/>
    <s v="Peckmouth"/>
    <x v="2"/>
  </r>
  <r>
    <s v="T00270"/>
    <d v="2024-02-24T00:00:00"/>
    <s v="C068"/>
    <s v="P023"/>
    <s v="S003"/>
    <n v="4"/>
    <n v="0.05"/>
    <s v="Bank Transfer"/>
    <n v="7513.88"/>
    <n v="7138.1859999999997"/>
    <n v="4059.64"/>
    <n v="3078.5459999999998"/>
    <s v="And Footwear"/>
    <x v="10"/>
    <x v="0"/>
    <x v="0"/>
    <x v="3"/>
    <n v="1878.47"/>
    <n v="1014.91"/>
    <x v="1"/>
    <d v="1981-06-09T00:00:00"/>
    <n v="45"/>
    <x v="1"/>
    <x v="0"/>
    <s v="New Michele"/>
    <x v="0"/>
  </r>
  <r>
    <s v="T00271"/>
    <d v="2025-06-20T00:00:00"/>
    <s v="C178"/>
    <s v="P040"/>
    <s v="S004"/>
    <n v="2"/>
    <n v="0"/>
    <s v="Credit Card"/>
    <n v="3491.22"/>
    <n v="3491.22"/>
    <n v="2644.88"/>
    <n v="846.33999999999969"/>
    <s v="Piece Headphones"/>
    <x v="0"/>
    <x v="2"/>
    <x v="1"/>
    <x v="11"/>
    <n v="1745.61"/>
    <n v="1322.44"/>
    <x v="1"/>
    <d v="1960-12-05T00:00:00"/>
    <n v="65"/>
    <x v="4"/>
    <x v="1"/>
    <s v="Brianahaven"/>
    <x v="1"/>
  </r>
  <r>
    <s v="T00272"/>
    <d v="2024-12-03T00:00:00"/>
    <s v="C019"/>
    <s v="P002"/>
    <s v="S004"/>
    <n v="2"/>
    <n v="0.15"/>
    <s v="Cash"/>
    <n v="1637.52"/>
    <n v="1391.8920000000001"/>
    <n v="1055.24"/>
    <n v="336.65200000000004"/>
    <s v="Audience Television"/>
    <x v="7"/>
    <x v="0"/>
    <x v="1"/>
    <x v="2"/>
    <n v="818.76"/>
    <n v="527.62"/>
    <x v="1"/>
    <d v="1998-05-16T00:00:00"/>
    <n v="28"/>
    <x v="1"/>
    <x v="1"/>
    <s v="Brianahaven"/>
    <x v="1"/>
  </r>
  <r>
    <s v="T00273"/>
    <d v="2023-10-20T00:00:00"/>
    <s v="C175"/>
    <s v="P014"/>
    <s v="S003"/>
    <n v="3"/>
    <n v="0"/>
    <s v="Bank Transfer"/>
    <n v="4028.25"/>
    <n v="4028.25"/>
    <n v="2393.8200000000002"/>
    <n v="1634.4299999999998"/>
    <s v="Add Clothing"/>
    <x v="6"/>
    <x v="1"/>
    <x v="0"/>
    <x v="0"/>
    <n v="1342.75"/>
    <n v="797.94"/>
    <x v="0"/>
    <d v="1998-01-07T00:00:00"/>
    <n v="28"/>
    <x v="1"/>
    <x v="0"/>
    <s v="New Michele"/>
    <x v="0"/>
  </r>
  <r>
    <s v="T00274"/>
    <d v="2023-11-11T00:00:00"/>
    <s v="C077"/>
    <s v="P002"/>
    <s v="S002"/>
    <n v="2"/>
    <n v="0.1"/>
    <s v="Credit Card"/>
    <n v="1637.52"/>
    <n v="1473.768"/>
    <n v="1055.24"/>
    <n v="418.52800000000002"/>
    <s v="Audience Television"/>
    <x v="1"/>
    <x v="1"/>
    <x v="1"/>
    <x v="2"/>
    <n v="818.76"/>
    <n v="527.62"/>
    <x v="1"/>
    <d v="2002-12-24T00:00:00"/>
    <n v="23"/>
    <x v="2"/>
    <x v="2"/>
    <s v="Peckmouth"/>
    <x v="2"/>
  </r>
  <r>
    <s v="T00275"/>
    <d v="2025-07-03T00:00:00"/>
    <s v="C032"/>
    <s v="P043"/>
    <s v="S002"/>
    <n v="2"/>
    <n v="0.05"/>
    <s v="Mobile Money"/>
    <n v="1128.8399999999999"/>
    <n v="1072.3979999999999"/>
    <n v="587.91999999999996"/>
    <n v="484.47799999999995"/>
    <s v="Soon Accessories"/>
    <x v="11"/>
    <x v="2"/>
    <x v="0"/>
    <x v="9"/>
    <n v="564.41999999999996"/>
    <n v="293.95999999999998"/>
    <x v="0"/>
    <d v="1992-11-09T00:00:00"/>
    <n v="33"/>
    <x v="1"/>
    <x v="2"/>
    <s v="Peckmouth"/>
    <x v="2"/>
  </r>
  <r>
    <s v="T00276"/>
    <d v="2023-10-13T00:00:00"/>
    <s v="C007"/>
    <s v="P031"/>
    <s v="S003"/>
    <n v="5"/>
    <n v="0.1"/>
    <s v="Mobile Money"/>
    <n v="5478.6"/>
    <n v="4930.7400000000007"/>
    <n v="4111"/>
    <n v="819.74000000000069"/>
    <s v="Foot Snacks"/>
    <x v="6"/>
    <x v="1"/>
    <x v="2"/>
    <x v="4"/>
    <n v="1095.72"/>
    <n v="822.2"/>
    <x v="0"/>
    <d v="1985-01-11T00:00:00"/>
    <n v="41"/>
    <x v="1"/>
    <x v="0"/>
    <s v="New Michele"/>
    <x v="0"/>
  </r>
  <r>
    <s v="T00277"/>
    <d v="2024-07-16T00:00:00"/>
    <s v="C142"/>
    <s v="P035"/>
    <s v="S002"/>
    <n v="5"/>
    <n v="0"/>
    <s v="Cash"/>
    <n v="7812.1500000000005"/>
    <n v="7812.1500000000005"/>
    <n v="5978.1500000000005"/>
    <n v="1834"/>
    <s v="Chair Laptop"/>
    <x v="11"/>
    <x v="0"/>
    <x v="1"/>
    <x v="6"/>
    <n v="1562.43"/>
    <n v="1195.6300000000001"/>
    <x v="0"/>
    <d v="2005-07-25T00:00:00"/>
    <n v="21"/>
    <x v="2"/>
    <x v="2"/>
    <s v="Peckmouth"/>
    <x v="2"/>
  </r>
  <r>
    <s v="T00278"/>
    <d v="2024-10-10T00:00:00"/>
    <s v="C080"/>
    <s v="P036"/>
    <s v="S004"/>
    <n v="4"/>
    <n v="0.15"/>
    <s v="Mobile Money"/>
    <n v="6005.84"/>
    <n v="5104.9639999999999"/>
    <n v="4670.92"/>
    <n v="434.04399999999987"/>
    <s v="New Watches"/>
    <x v="6"/>
    <x v="0"/>
    <x v="0"/>
    <x v="1"/>
    <n v="1501.46"/>
    <n v="1167.73"/>
    <x v="1"/>
    <d v="2003-11-04T00:00:00"/>
    <n v="22"/>
    <x v="2"/>
    <x v="1"/>
    <s v="Brianahaven"/>
    <x v="1"/>
  </r>
  <r>
    <s v="T00279"/>
    <d v="2025-07-13T00:00:00"/>
    <s v="C148"/>
    <s v="P012"/>
    <s v="S001"/>
    <n v="2"/>
    <n v="0.1"/>
    <s v="Cash"/>
    <n v="2386.1799999999998"/>
    <n v="2147.5619999999999"/>
    <n v="1636.48"/>
    <n v="511.08199999999988"/>
    <s v="Above Camera"/>
    <x v="11"/>
    <x v="2"/>
    <x v="1"/>
    <x v="12"/>
    <n v="1193.0899999999999"/>
    <n v="818.24"/>
    <x v="1"/>
    <d v="2005-07-08T00:00:00"/>
    <n v="21"/>
    <x v="2"/>
    <x v="3"/>
    <s v="Jimenezborough"/>
    <x v="3"/>
  </r>
  <r>
    <s v="T00280"/>
    <d v="2025-02-05T00:00:00"/>
    <s v="C116"/>
    <s v="P020"/>
    <s v="S004"/>
    <n v="5"/>
    <n v="0.1"/>
    <s v="Credit Card"/>
    <n v="1619.6000000000001"/>
    <n v="1457.64"/>
    <n v="1214.8999999999999"/>
    <n v="242.74000000000024"/>
    <s v="Simple Accessories"/>
    <x v="10"/>
    <x v="2"/>
    <x v="0"/>
    <x v="9"/>
    <n v="323.92"/>
    <n v="242.98"/>
    <x v="0"/>
    <d v="1955-09-26T00:00:00"/>
    <n v="70"/>
    <x v="4"/>
    <x v="1"/>
    <s v="Brianahaven"/>
    <x v="1"/>
  </r>
  <r>
    <s v="T00281"/>
    <d v="2024-10-14T00:00:00"/>
    <s v="C200"/>
    <s v="P047"/>
    <s v="S005"/>
    <n v="5"/>
    <n v="0.05"/>
    <s v="Credit Card"/>
    <n v="5985.9000000000005"/>
    <n v="5686.6050000000005"/>
    <n v="3613.7"/>
    <n v="2072.9050000000007"/>
    <s v="Or Smartphone"/>
    <x v="6"/>
    <x v="0"/>
    <x v="1"/>
    <x v="10"/>
    <n v="1197.18"/>
    <n v="722.74"/>
    <x v="0"/>
    <d v="2001-12-24T00:00:00"/>
    <n v="24"/>
    <x v="2"/>
    <x v="4"/>
    <s v="Johnmouth"/>
    <x v="2"/>
  </r>
  <r>
    <s v="T00282"/>
    <d v="2025-03-09T00:00:00"/>
    <s v="C111"/>
    <s v="P023"/>
    <s v="S005"/>
    <n v="1"/>
    <n v="0"/>
    <s v="Credit Card"/>
    <n v="1878.47"/>
    <n v="1878.47"/>
    <n v="1014.91"/>
    <n v="863.56000000000006"/>
    <s v="And Footwear"/>
    <x v="2"/>
    <x v="2"/>
    <x v="0"/>
    <x v="3"/>
    <n v="1878.47"/>
    <n v="1014.91"/>
    <x v="0"/>
    <d v="1993-07-13T00:00:00"/>
    <n v="33"/>
    <x v="1"/>
    <x v="4"/>
    <s v="Johnmouth"/>
    <x v="2"/>
  </r>
  <r>
    <s v="T00283"/>
    <d v="2024-07-12T00:00:00"/>
    <s v="C078"/>
    <s v="P026"/>
    <s v="S002"/>
    <n v="2"/>
    <n v="0.1"/>
    <s v="Credit Card"/>
    <n v="2031.52"/>
    <n v="1828.3679999999999"/>
    <n v="1168.8"/>
    <n v="659.56799999999998"/>
    <s v="Behavior Dairy"/>
    <x v="11"/>
    <x v="0"/>
    <x v="2"/>
    <x v="7"/>
    <n v="1015.76"/>
    <n v="584.4"/>
    <x v="0"/>
    <d v="1988-09-25T00:00:00"/>
    <n v="37"/>
    <x v="1"/>
    <x v="2"/>
    <s v="Peckmouth"/>
    <x v="2"/>
  </r>
  <r>
    <s v="T00284"/>
    <d v="2024-06-07T00:00:00"/>
    <s v="C089"/>
    <s v="P022"/>
    <s v="S005"/>
    <n v="3"/>
    <n v="0"/>
    <s v="Bank Transfer"/>
    <n v="76.710000000000008"/>
    <n v="76.710000000000008"/>
    <n v="57.150000000000006"/>
    <n v="19.560000000000002"/>
    <s v="How Vegetables"/>
    <x v="0"/>
    <x v="0"/>
    <x v="2"/>
    <x v="8"/>
    <n v="25.57"/>
    <n v="19.05"/>
    <x v="1"/>
    <d v="1969-07-12T00:00:00"/>
    <n v="57"/>
    <x v="3"/>
    <x v="4"/>
    <s v="Johnmouth"/>
    <x v="2"/>
  </r>
  <r>
    <s v="T00285"/>
    <d v="2024-07-01T00:00:00"/>
    <s v="C051"/>
    <s v="P009"/>
    <s v="S005"/>
    <n v="3"/>
    <n v="0.05"/>
    <s v="Bank Transfer"/>
    <n v="369.57"/>
    <n v="351.0915"/>
    <n v="241.07999999999998"/>
    <n v="110.01150000000001"/>
    <s v="Us Snacks"/>
    <x v="11"/>
    <x v="0"/>
    <x v="2"/>
    <x v="4"/>
    <n v="123.19"/>
    <n v="80.36"/>
    <x v="1"/>
    <d v="2004-12-19T00:00:00"/>
    <n v="21"/>
    <x v="2"/>
    <x v="4"/>
    <s v="Johnmouth"/>
    <x v="2"/>
  </r>
  <r>
    <s v="T00286"/>
    <d v="2023-10-11T00:00:00"/>
    <s v="C158"/>
    <s v="P050"/>
    <s v="S005"/>
    <n v="1"/>
    <n v="0.05"/>
    <s v="Credit Card"/>
    <n v="1044.6400000000001"/>
    <n v="992.40800000000002"/>
    <n v="775.07"/>
    <n v="217.33799999999997"/>
    <s v="Maybe Footwear"/>
    <x v="6"/>
    <x v="1"/>
    <x v="0"/>
    <x v="3"/>
    <n v="1044.6400000000001"/>
    <n v="775.07"/>
    <x v="0"/>
    <d v="1981-07-24T00:00:00"/>
    <n v="45"/>
    <x v="1"/>
    <x v="4"/>
    <s v="Johnmouth"/>
    <x v="2"/>
  </r>
  <r>
    <s v="T00287"/>
    <d v="2024-07-11T00:00:00"/>
    <s v="C044"/>
    <s v="P048"/>
    <s v="S005"/>
    <n v="5"/>
    <n v="0.1"/>
    <s v="Cash"/>
    <n v="6081.7999999999993"/>
    <n v="5473.62"/>
    <n v="3974"/>
    <n v="1499.62"/>
    <s v="Nor Bags"/>
    <x v="11"/>
    <x v="0"/>
    <x v="0"/>
    <x v="5"/>
    <n v="1216.3599999999999"/>
    <n v="794.8"/>
    <x v="0"/>
    <d v="1961-02-14T00:00:00"/>
    <n v="65"/>
    <x v="4"/>
    <x v="4"/>
    <s v="Johnmouth"/>
    <x v="2"/>
  </r>
  <r>
    <s v="T00288"/>
    <d v="2024-04-16T00:00:00"/>
    <s v="C008"/>
    <s v="P041"/>
    <s v="S001"/>
    <n v="1"/>
    <n v="0.1"/>
    <s v="Credit Card"/>
    <n v="1635.01"/>
    <n v="1471.509"/>
    <n v="1043.29"/>
    <n v="428.21900000000005"/>
    <s v="Present Television"/>
    <x v="8"/>
    <x v="0"/>
    <x v="1"/>
    <x v="2"/>
    <n v="1635.01"/>
    <n v="1043.29"/>
    <x v="0"/>
    <d v="1960-11-13T00:00:00"/>
    <n v="65"/>
    <x v="4"/>
    <x v="3"/>
    <s v="Jimenezborough"/>
    <x v="3"/>
  </r>
  <r>
    <s v="T00289"/>
    <d v="2024-05-25T00:00:00"/>
    <s v="C197"/>
    <s v="P001"/>
    <s v="S005"/>
    <n v="4"/>
    <n v="0"/>
    <s v="Mobile Money"/>
    <n v="6694.76"/>
    <n v="6694.76"/>
    <n v="5293.52"/>
    <n v="1401.2399999999998"/>
    <s v="Like Camera"/>
    <x v="4"/>
    <x v="0"/>
    <x v="1"/>
    <x v="12"/>
    <n v="1673.69"/>
    <n v="1323.38"/>
    <x v="0"/>
    <d v="1957-09-23T00:00:00"/>
    <n v="68"/>
    <x v="4"/>
    <x v="4"/>
    <s v="Johnmouth"/>
    <x v="2"/>
  </r>
  <r>
    <s v="T00290"/>
    <d v="2024-10-07T00:00:00"/>
    <s v="C161"/>
    <s v="P001"/>
    <s v="S005"/>
    <n v="3"/>
    <n v="0.1"/>
    <s v="Mobile Money"/>
    <n v="5021.07"/>
    <n v="4518.9629999999997"/>
    <n v="3970.1400000000003"/>
    <n v="548.82299999999941"/>
    <s v="Like Camera"/>
    <x v="6"/>
    <x v="0"/>
    <x v="1"/>
    <x v="12"/>
    <n v="1673.69"/>
    <n v="1323.38"/>
    <x v="0"/>
    <d v="1963-01-19T00:00:00"/>
    <n v="63"/>
    <x v="3"/>
    <x v="4"/>
    <s v="Johnmouth"/>
    <x v="2"/>
  </r>
  <r>
    <s v="T00291"/>
    <d v="2025-06-12T00:00:00"/>
    <s v="C063"/>
    <s v="P043"/>
    <s v="S004"/>
    <n v="3"/>
    <n v="0.15"/>
    <s v="Cash"/>
    <n v="1693.2599999999998"/>
    <n v="1439.2709999999997"/>
    <n v="881.87999999999988"/>
    <n v="557.39099999999985"/>
    <s v="Soon Accessories"/>
    <x v="0"/>
    <x v="2"/>
    <x v="0"/>
    <x v="9"/>
    <n v="564.41999999999996"/>
    <n v="293.95999999999998"/>
    <x v="0"/>
    <d v="1973-01-07T00:00:00"/>
    <n v="53"/>
    <x v="3"/>
    <x v="1"/>
    <s v="Brianahaven"/>
    <x v="1"/>
  </r>
  <r>
    <s v="T00292"/>
    <d v="2024-07-02T00:00:00"/>
    <s v="C177"/>
    <s v="P041"/>
    <s v="S001"/>
    <n v="2"/>
    <n v="0.15"/>
    <s v="Mobile Money"/>
    <n v="3270.02"/>
    <n v="2779.5169999999998"/>
    <n v="2086.58"/>
    <n v="692.9369999999999"/>
    <s v="Present Television"/>
    <x v="11"/>
    <x v="0"/>
    <x v="1"/>
    <x v="2"/>
    <n v="1635.01"/>
    <n v="1043.29"/>
    <x v="1"/>
    <d v="1985-01-05T00:00:00"/>
    <n v="41"/>
    <x v="1"/>
    <x v="3"/>
    <s v="Jimenezborough"/>
    <x v="3"/>
  </r>
  <r>
    <s v="T00293"/>
    <d v="2025-05-25T00:00:00"/>
    <s v="C124"/>
    <s v="P005"/>
    <s v="S004"/>
    <n v="2"/>
    <n v="0.1"/>
    <s v="Credit Card"/>
    <n v="2792.44"/>
    <n v="2513.1959999999999"/>
    <n v="2008.18"/>
    <n v="505.01599999999985"/>
    <s v="Knowledge Bags"/>
    <x v="4"/>
    <x v="2"/>
    <x v="0"/>
    <x v="5"/>
    <n v="1396.22"/>
    <n v="1004.09"/>
    <x v="1"/>
    <d v="1962-06-07T00:00:00"/>
    <n v="64"/>
    <x v="3"/>
    <x v="1"/>
    <s v="Brianahaven"/>
    <x v="1"/>
  </r>
  <r>
    <s v="T00294"/>
    <d v="2025-03-20T00:00:00"/>
    <s v="C081"/>
    <s v="P015"/>
    <s v="S003"/>
    <n v="3"/>
    <n v="0.15"/>
    <s v="Credit Card"/>
    <n v="811.34999999999991"/>
    <n v="689.64749999999992"/>
    <n v="562.79999999999995"/>
    <n v="126.84749999999997"/>
    <s v="Whether Bags"/>
    <x v="2"/>
    <x v="2"/>
    <x v="0"/>
    <x v="5"/>
    <n v="270.45"/>
    <n v="187.6"/>
    <x v="1"/>
    <d v="1988-07-20T00:00:00"/>
    <n v="38"/>
    <x v="1"/>
    <x v="0"/>
    <s v="New Michele"/>
    <x v="0"/>
  </r>
  <r>
    <s v="T00295"/>
    <d v="2025-04-29T00:00:00"/>
    <s v="C195"/>
    <s v="P020"/>
    <s v="S003"/>
    <n v="5"/>
    <n v="0"/>
    <s v="Bank Transfer"/>
    <n v="1619.6000000000001"/>
    <n v="1619.6000000000001"/>
    <n v="1214.8999999999999"/>
    <n v="404.70000000000027"/>
    <s v="Simple Accessories"/>
    <x v="8"/>
    <x v="2"/>
    <x v="0"/>
    <x v="9"/>
    <n v="323.92"/>
    <n v="242.98"/>
    <x v="1"/>
    <d v="1976-08-23T00:00:00"/>
    <n v="49"/>
    <x v="1"/>
    <x v="0"/>
    <s v="New Michele"/>
    <x v="0"/>
  </r>
  <r>
    <s v="T00296"/>
    <d v="2025-05-21T00:00:00"/>
    <s v="C062"/>
    <s v="P004"/>
    <s v="S004"/>
    <n v="1"/>
    <n v="0.1"/>
    <s v="Mobile Money"/>
    <n v="1853.77"/>
    <n v="1668.393"/>
    <n v="1363.52"/>
    <n v="304.87300000000005"/>
    <s v="Four Accessories"/>
    <x v="4"/>
    <x v="2"/>
    <x v="0"/>
    <x v="9"/>
    <n v="1853.77"/>
    <n v="1363.52"/>
    <x v="0"/>
    <d v="2000-06-21T00:00:00"/>
    <n v="26"/>
    <x v="1"/>
    <x v="1"/>
    <s v="Brianahaven"/>
    <x v="1"/>
  </r>
  <r>
    <s v="T00297"/>
    <d v="2024-10-04T00:00:00"/>
    <s v="C064"/>
    <s v="P017"/>
    <s v="S002"/>
    <n v="1"/>
    <n v="0"/>
    <s v="Bank Transfer"/>
    <n v="1246.1099999999999"/>
    <n v="1246.1099999999999"/>
    <n v="833.52"/>
    <n v="412.58999999999992"/>
    <s v="Find Headphones"/>
    <x v="6"/>
    <x v="0"/>
    <x v="1"/>
    <x v="11"/>
    <n v="1246.1099999999999"/>
    <n v="833.52"/>
    <x v="1"/>
    <d v="1973-09-01T00:00:00"/>
    <n v="52"/>
    <x v="3"/>
    <x v="2"/>
    <s v="Peckmouth"/>
    <x v="2"/>
  </r>
  <r>
    <s v="T00298"/>
    <d v="2024-08-21T00:00:00"/>
    <s v="C099"/>
    <s v="P009"/>
    <s v="S005"/>
    <n v="4"/>
    <n v="0.05"/>
    <s v="Credit Card"/>
    <n v="492.76"/>
    <n v="468.12199999999996"/>
    <n v="321.44"/>
    <n v="146.68199999999996"/>
    <s v="Us Snacks"/>
    <x v="3"/>
    <x v="0"/>
    <x v="2"/>
    <x v="4"/>
    <n v="123.19"/>
    <n v="80.36"/>
    <x v="0"/>
    <d v="1964-07-22T00:00:00"/>
    <n v="62"/>
    <x v="3"/>
    <x v="4"/>
    <s v="Johnmouth"/>
    <x v="2"/>
  </r>
  <r>
    <s v="T00299"/>
    <d v="2023-11-21T00:00:00"/>
    <s v="C084"/>
    <s v="P027"/>
    <s v="S005"/>
    <n v="3"/>
    <n v="0.05"/>
    <s v="Credit Card"/>
    <n v="3816.69"/>
    <n v="3625.8554999999997"/>
    <n v="2857.95"/>
    <n v="767.90549999999985"/>
    <s v="Hospital Smartphone"/>
    <x v="1"/>
    <x v="1"/>
    <x v="1"/>
    <x v="10"/>
    <n v="1272.23"/>
    <n v="952.65"/>
    <x v="0"/>
    <d v="1972-03-19T00:00:00"/>
    <n v="54"/>
    <x v="3"/>
    <x v="4"/>
    <s v="Johnmouth"/>
    <x v="2"/>
  </r>
  <r>
    <s v="T00300"/>
    <d v="2023-11-15T00:00:00"/>
    <s v="C128"/>
    <s v="P011"/>
    <s v="S005"/>
    <n v="4"/>
    <n v="0.15"/>
    <s v="Bank Transfer"/>
    <n v="994.28"/>
    <n v="845.13799999999992"/>
    <n v="762.68"/>
    <n v="82.45799999999997"/>
    <s v="Either Headphones"/>
    <x v="1"/>
    <x v="1"/>
    <x v="1"/>
    <x v="11"/>
    <n v="248.57"/>
    <n v="190.67"/>
    <x v="1"/>
    <d v="1976-08-06T00:00:00"/>
    <n v="49"/>
    <x v="1"/>
    <x v="4"/>
    <s v="Johnmouth"/>
    <x v="2"/>
  </r>
  <r>
    <s v="T00301"/>
    <d v="2024-12-07T00:00:00"/>
    <s v="C128"/>
    <s v="P032"/>
    <s v="S001"/>
    <n v="1"/>
    <n v="0.15"/>
    <s v="Mobile Money"/>
    <n v="304.70999999999998"/>
    <n v="259.00349999999997"/>
    <n v="164.01"/>
    <n v="94.993499999999983"/>
    <s v="Difficult Vegetables"/>
    <x v="7"/>
    <x v="0"/>
    <x v="2"/>
    <x v="8"/>
    <n v="304.70999999999998"/>
    <n v="164.01"/>
    <x v="1"/>
    <d v="1976-08-06T00:00:00"/>
    <n v="49"/>
    <x v="1"/>
    <x v="3"/>
    <s v="Jimenezborough"/>
    <x v="3"/>
  </r>
  <r>
    <s v="T00302"/>
    <d v="2024-12-11T00:00:00"/>
    <s v="C062"/>
    <s v="P014"/>
    <s v="S002"/>
    <n v="5"/>
    <n v="0.1"/>
    <s v="Cash"/>
    <n v="6713.75"/>
    <n v="6042.375"/>
    <n v="3989.7000000000003"/>
    <n v="2052.6749999999997"/>
    <s v="Add Clothing"/>
    <x v="7"/>
    <x v="0"/>
    <x v="0"/>
    <x v="0"/>
    <n v="1342.75"/>
    <n v="797.94"/>
    <x v="0"/>
    <d v="2000-06-21T00:00:00"/>
    <n v="26"/>
    <x v="1"/>
    <x v="2"/>
    <s v="Peckmouth"/>
    <x v="2"/>
  </r>
  <r>
    <s v="T00303"/>
    <d v="2025-09-09T00:00:00"/>
    <s v="C013"/>
    <s v="P017"/>
    <s v="S003"/>
    <n v="4"/>
    <n v="0.15"/>
    <s v="Bank Transfer"/>
    <n v="4984.4399999999996"/>
    <n v="4236.7739999999994"/>
    <n v="3334.08"/>
    <n v="902.69399999999951"/>
    <s v="Find Headphones"/>
    <x v="5"/>
    <x v="2"/>
    <x v="1"/>
    <x v="11"/>
    <n v="1246.1099999999999"/>
    <n v="833.52"/>
    <x v="0"/>
    <d v="1955-01-28T00:00:00"/>
    <n v="71"/>
    <x v="4"/>
    <x v="0"/>
    <s v="New Michele"/>
    <x v="0"/>
  </r>
  <r>
    <s v="T00304"/>
    <d v="2024-06-08T00:00:00"/>
    <s v="C138"/>
    <s v="P014"/>
    <s v="S001"/>
    <n v="1"/>
    <n v="0.15"/>
    <s v="Credit Card"/>
    <n v="1342.75"/>
    <n v="1141.3374999999999"/>
    <n v="797.94"/>
    <n v="343.39749999999981"/>
    <s v="Add Clothing"/>
    <x v="0"/>
    <x v="0"/>
    <x v="0"/>
    <x v="0"/>
    <n v="1342.75"/>
    <n v="797.94"/>
    <x v="1"/>
    <d v="1961-09-28T00:00:00"/>
    <n v="64"/>
    <x v="3"/>
    <x v="3"/>
    <s v="Jimenezborough"/>
    <x v="3"/>
  </r>
  <r>
    <s v="T00305"/>
    <d v="2024-10-08T00:00:00"/>
    <s v="C068"/>
    <s v="P029"/>
    <s v="S003"/>
    <n v="4"/>
    <n v="0.1"/>
    <s v="Cash"/>
    <n v="5940.2"/>
    <n v="5346.18"/>
    <n v="3953.24"/>
    <n v="1392.9400000000005"/>
    <s v="Road Clothing"/>
    <x v="6"/>
    <x v="0"/>
    <x v="0"/>
    <x v="0"/>
    <n v="1485.05"/>
    <n v="988.31"/>
    <x v="1"/>
    <d v="1981-06-09T00:00:00"/>
    <n v="45"/>
    <x v="1"/>
    <x v="0"/>
    <s v="New Michele"/>
    <x v="0"/>
  </r>
  <r>
    <s v="T00306"/>
    <d v="2024-10-17T00:00:00"/>
    <s v="C103"/>
    <s v="P001"/>
    <s v="S001"/>
    <n v="5"/>
    <n v="0.05"/>
    <s v="Bank Transfer"/>
    <n v="8368.4500000000007"/>
    <n v="7950.0275000000001"/>
    <n v="6616.9000000000005"/>
    <n v="1333.1274999999996"/>
    <s v="Like Camera"/>
    <x v="6"/>
    <x v="0"/>
    <x v="1"/>
    <x v="12"/>
    <n v="1673.69"/>
    <n v="1323.38"/>
    <x v="1"/>
    <d v="1964-10-26T00:00:00"/>
    <n v="61"/>
    <x v="3"/>
    <x v="3"/>
    <s v="Jimenezborough"/>
    <x v="3"/>
  </r>
  <r>
    <s v="T00307"/>
    <d v="2025-07-14T00:00:00"/>
    <s v="C142"/>
    <s v="P012"/>
    <s v="S003"/>
    <n v="1"/>
    <n v="0.15"/>
    <s v="Mobile Money"/>
    <n v="1193.0899999999999"/>
    <n v="1014.1264999999999"/>
    <n v="818.24"/>
    <n v="195.88649999999984"/>
    <s v="Above Camera"/>
    <x v="11"/>
    <x v="2"/>
    <x v="1"/>
    <x v="12"/>
    <n v="1193.0899999999999"/>
    <n v="818.24"/>
    <x v="0"/>
    <d v="2005-07-25T00:00:00"/>
    <n v="21"/>
    <x v="2"/>
    <x v="0"/>
    <s v="New Michele"/>
    <x v="0"/>
  </r>
  <r>
    <s v="T00308"/>
    <d v="2024-11-23T00:00:00"/>
    <s v="C196"/>
    <s v="P023"/>
    <s v="S005"/>
    <n v="3"/>
    <n v="0"/>
    <s v="Credit Card"/>
    <n v="5635.41"/>
    <n v="5635.41"/>
    <n v="3044.73"/>
    <n v="2590.6799999999998"/>
    <s v="And Footwear"/>
    <x v="1"/>
    <x v="0"/>
    <x v="0"/>
    <x v="3"/>
    <n v="1878.47"/>
    <n v="1014.91"/>
    <x v="1"/>
    <d v="1964-04-24T00:00:00"/>
    <n v="62"/>
    <x v="3"/>
    <x v="4"/>
    <s v="Johnmouth"/>
    <x v="2"/>
  </r>
  <r>
    <s v="T00309"/>
    <d v="2024-04-07T00:00:00"/>
    <s v="C025"/>
    <s v="P049"/>
    <s v="S004"/>
    <n v="3"/>
    <n v="0.1"/>
    <s v="Bank Transfer"/>
    <n v="1164.78"/>
    <n v="1048.3019999999999"/>
    <n v="597.90000000000009"/>
    <n v="450.40199999999982"/>
    <s v="Possible Watches"/>
    <x v="8"/>
    <x v="0"/>
    <x v="0"/>
    <x v="1"/>
    <n v="388.26"/>
    <n v="199.3"/>
    <x v="1"/>
    <d v="1971-03-12T00:00:00"/>
    <n v="55"/>
    <x v="3"/>
    <x v="1"/>
    <s v="Brianahaven"/>
    <x v="1"/>
  </r>
  <r>
    <s v="T00310"/>
    <d v="2023-11-28T00:00:00"/>
    <s v="C194"/>
    <s v="P010"/>
    <s v="S002"/>
    <n v="2"/>
    <n v="0.15"/>
    <s v="Cash"/>
    <n v="2388.2399999999998"/>
    <n v="2030.0039999999997"/>
    <n v="1677.9"/>
    <n v="352.10399999999959"/>
    <s v="Step Smartphone"/>
    <x v="1"/>
    <x v="1"/>
    <x v="1"/>
    <x v="10"/>
    <n v="1194.1199999999999"/>
    <n v="838.95"/>
    <x v="0"/>
    <d v="2000-09-02T00:00:00"/>
    <n v="25"/>
    <x v="1"/>
    <x v="2"/>
    <s v="Peckmouth"/>
    <x v="2"/>
  </r>
  <r>
    <s v="T00311"/>
    <d v="2024-07-01T00:00:00"/>
    <s v="C012"/>
    <s v="P031"/>
    <s v="S001"/>
    <n v="2"/>
    <n v="0.1"/>
    <s v="Mobile Money"/>
    <n v="2191.44"/>
    <n v="1972.296"/>
    <n v="1644.4"/>
    <n v="327.89599999999996"/>
    <s v="Foot Snacks"/>
    <x v="11"/>
    <x v="0"/>
    <x v="2"/>
    <x v="4"/>
    <n v="1095.72"/>
    <n v="822.2"/>
    <x v="0"/>
    <d v="1989-12-08T00:00:00"/>
    <n v="36"/>
    <x v="1"/>
    <x v="3"/>
    <s v="Jimenezborough"/>
    <x v="3"/>
  </r>
  <r>
    <s v="T00312"/>
    <d v="2025-01-08T00:00:00"/>
    <s v="C133"/>
    <s v="P024"/>
    <s v="S004"/>
    <n v="2"/>
    <n v="0.05"/>
    <s v="Bank Transfer"/>
    <n v="2974.82"/>
    <n v="2826.0790000000002"/>
    <n v="1626.14"/>
    <n v="1199.9390000000001"/>
    <s v="Him Smartphone"/>
    <x v="9"/>
    <x v="2"/>
    <x v="1"/>
    <x v="10"/>
    <n v="1487.41"/>
    <n v="813.07"/>
    <x v="0"/>
    <d v="1962-04-14T00:00:00"/>
    <n v="64"/>
    <x v="3"/>
    <x v="1"/>
    <s v="Brianahaven"/>
    <x v="1"/>
  </r>
  <r>
    <s v="T00313"/>
    <d v="2024-12-19T00:00:00"/>
    <s v="C157"/>
    <s v="P038"/>
    <s v="S003"/>
    <n v="2"/>
    <n v="0.15"/>
    <s v="Bank Transfer"/>
    <n v="733.86"/>
    <n v="623.78099999999995"/>
    <n v="570.46"/>
    <n v="53.320999999999913"/>
    <s v="Stage Footwear"/>
    <x v="7"/>
    <x v="0"/>
    <x v="0"/>
    <x v="3"/>
    <n v="366.93"/>
    <n v="285.23"/>
    <x v="0"/>
    <d v="1965-12-16T00:00:00"/>
    <n v="60"/>
    <x v="3"/>
    <x v="0"/>
    <s v="New Michele"/>
    <x v="0"/>
  </r>
  <r>
    <s v="T00314"/>
    <d v="2025-04-13T00:00:00"/>
    <s v="C152"/>
    <s v="P028"/>
    <s v="S003"/>
    <n v="5"/>
    <n v="0.15"/>
    <s v="Bank Transfer"/>
    <n v="3368.8999999999996"/>
    <n v="2863.5649999999996"/>
    <n v="1816.6499999999999"/>
    <n v="1046.9149999999997"/>
    <s v="Deal Smartphone"/>
    <x v="8"/>
    <x v="2"/>
    <x v="1"/>
    <x v="10"/>
    <n v="673.78"/>
    <n v="363.33"/>
    <x v="0"/>
    <d v="1987-06-17T00:00:00"/>
    <n v="39"/>
    <x v="1"/>
    <x v="0"/>
    <s v="New Michele"/>
    <x v="0"/>
  </r>
  <r>
    <s v="T00315"/>
    <d v="2023-09-19T00:00:00"/>
    <s v="C122"/>
    <s v="P026"/>
    <s v="S001"/>
    <n v="3"/>
    <n v="0.1"/>
    <s v="Cash"/>
    <n v="3047.2799999999997"/>
    <n v="2742.5519999999997"/>
    <n v="1753.1999999999998"/>
    <n v="989.35199999999986"/>
    <s v="Behavior Dairy"/>
    <x v="5"/>
    <x v="1"/>
    <x v="2"/>
    <x v="7"/>
    <n v="1015.76"/>
    <n v="584.4"/>
    <x v="0"/>
    <d v="1961-10-02T00:00:00"/>
    <n v="64"/>
    <x v="3"/>
    <x v="3"/>
    <s v="Jimenezborough"/>
    <x v="3"/>
  </r>
  <r>
    <s v="T00316"/>
    <d v="2025-04-01T00:00:00"/>
    <s v="C107"/>
    <s v="P003"/>
    <s v="S005"/>
    <n v="3"/>
    <n v="0"/>
    <s v="Mobile Money"/>
    <n v="1012.89"/>
    <n v="1012.89"/>
    <n v="507.09000000000003"/>
    <n v="505.79999999999995"/>
    <s v="Here Footwear"/>
    <x v="8"/>
    <x v="2"/>
    <x v="0"/>
    <x v="3"/>
    <n v="337.63"/>
    <n v="169.03"/>
    <x v="1"/>
    <d v="1995-10-08T00:00:00"/>
    <n v="30"/>
    <x v="1"/>
    <x v="4"/>
    <s v="Johnmouth"/>
    <x v="2"/>
  </r>
  <r>
    <s v="T00317"/>
    <d v="2025-02-27T00:00:00"/>
    <s v="C068"/>
    <s v="P047"/>
    <s v="S005"/>
    <n v="5"/>
    <n v="0.05"/>
    <s v="Cash"/>
    <n v="5985.9000000000005"/>
    <n v="5686.6050000000005"/>
    <n v="3613.7"/>
    <n v="2072.9050000000007"/>
    <s v="Or Smartphone"/>
    <x v="10"/>
    <x v="2"/>
    <x v="1"/>
    <x v="10"/>
    <n v="1197.18"/>
    <n v="722.74"/>
    <x v="1"/>
    <d v="1981-06-09T00:00:00"/>
    <n v="45"/>
    <x v="1"/>
    <x v="4"/>
    <s v="Johnmouth"/>
    <x v="2"/>
  </r>
  <r>
    <s v="T00318"/>
    <d v="2025-05-24T00:00:00"/>
    <s v="C150"/>
    <s v="P043"/>
    <s v="S004"/>
    <n v="2"/>
    <n v="0.15"/>
    <s v="Credit Card"/>
    <n v="1128.8399999999999"/>
    <n v="959.5139999999999"/>
    <n v="587.91999999999996"/>
    <n v="371.59399999999994"/>
    <s v="Soon Accessories"/>
    <x v="4"/>
    <x v="2"/>
    <x v="0"/>
    <x v="9"/>
    <n v="564.41999999999996"/>
    <n v="293.95999999999998"/>
    <x v="0"/>
    <d v="1971-06-17T00:00:00"/>
    <n v="55"/>
    <x v="3"/>
    <x v="1"/>
    <s v="Brianahaven"/>
    <x v="1"/>
  </r>
  <r>
    <s v="T00319"/>
    <d v="2025-02-05T00:00:00"/>
    <s v="C175"/>
    <s v="P014"/>
    <s v="S002"/>
    <n v="1"/>
    <n v="0"/>
    <s v="Credit Card"/>
    <n v="1342.75"/>
    <n v="1342.75"/>
    <n v="797.94"/>
    <n v="544.80999999999995"/>
    <s v="Add Clothing"/>
    <x v="10"/>
    <x v="2"/>
    <x v="0"/>
    <x v="0"/>
    <n v="1342.75"/>
    <n v="797.94"/>
    <x v="0"/>
    <d v="1998-01-07T00:00:00"/>
    <n v="28"/>
    <x v="1"/>
    <x v="2"/>
    <s v="Peckmouth"/>
    <x v="2"/>
  </r>
  <r>
    <s v="T00320"/>
    <d v="2024-10-06T00:00:00"/>
    <s v="C005"/>
    <s v="P032"/>
    <s v="S004"/>
    <n v="3"/>
    <n v="0.15"/>
    <s v="Credit Card"/>
    <n v="914.12999999999988"/>
    <n v="777.01049999999987"/>
    <n v="492.03"/>
    <n v="284.98049999999989"/>
    <s v="Difficult Vegetables"/>
    <x v="6"/>
    <x v="0"/>
    <x v="2"/>
    <x v="8"/>
    <n v="304.70999999999998"/>
    <n v="164.01"/>
    <x v="0"/>
    <d v="1992-06-18T00:00:00"/>
    <n v="34"/>
    <x v="0"/>
    <x v="1"/>
    <s v="Brianahaven"/>
    <x v="1"/>
  </r>
  <r>
    <s v="T00321"/>
    <d v="2024-11-08T00:00:00"/>
    <s v="C106"/>
    <s v="P016"/>
    <s v="S002"/>
    <n v="4"/>
    <n v="0.15"/>
    <s v="Cash"/>
    <n v="7435"/>
    <n v="6319.75"/>
    <n v="5804.64"/>
    <n v="515.10999999999967"/>
    <s v="House Accessories"/>
    <x v="1"/>
    <x v="0"/>
    <x v="0"/>
    <x v="9"/>
    <n v="1858.75"/>
    <n v="1451.16"/>
    <x v="1"/>
    <d v="1987-04-23T00:00:00"/>
    <n v="39"/>
    <x v="1"/>
    <x v="2"/>
    <s v="Peckmouth"/>
    <x v="2"/>
  </r>
  <r>
    <s v="T00322"/>
    <d v="2024-12-03T00:00:00"/>
    <s v="C181"/>
    <s v="P018"/>
    <s v="S002"/>
    <n v="5"/>
    <n v="0.05"/>
    <s v="Bank Transfer"/>
    <n v="5399.4500000000007"/>
    <n v="5129.4775000000009"/>
    <n v="3519.15"/>
    <n v="1610.3275000000008"/>
    <s v="Democratic Smartphone"/>
    <x v="7"/>
    <x v="0"/>
    <x v="1"/>
    <x v="10"/>
    <n v="1079.8900000000001"/>
    <n v="703.83"/>
    <x v="1"/>
    <d v="1972-11-28T00:00:00"/>
    <n v="53"/>
    <x v="3"/>
    <x v="2"/>
    <s v="Peckmouth"/>
    <x v="2"/>
  </r>
  <r>
    <s v="T00323"/>
    <d v="2025-04-25T00:00:00"/>
    <s v="C170"/>
    <s v="P037"/>
    <s v="S004"/>
    <n v="5"/>
    <n v="0.15"/>
    <s v="Bank Transfer"/>
    <n v="9763.25"/>
    <n v="8298.7624999999989"/>
    <n v="7256.35"/>
    <n v="1042.4124999999985"/>
    <s v="Book Television"/>
    <x v="8"/>
    <x v="2"/>
    <x v="1"/>
    <x v="2"/>
    <n v="1952.65"/>
    <n v="1451.27"/>
    <x v="1"/>
    <d v="1984-05-05T00:00:00"/>
    <n v="42"/>
    <x v="1"/>
    <x v="1"/>
    <s v="Brianahaven"/>
    <x v="1"/>
  </r>
  <r>
    <s v="T00324"/>
    <d v="2024-04-20T00:00:00"/>
    <s v="C045"/>
    <s v="P003"/>
    <s v="S004"/>
    <n v="5"/>
    <n v="0.1"/>
    <s v="Bank Transfer"/>
    <n v="1688.15"/>
    <n v="1519.335"/>
    <n v="845.15"/>
    <n v="674.18500000000006"/>
    <s v="Here Footwear"/>
    <x v="8"/>
    <x v="0"/>
    <x v="0"/>
    <x v="3"/>
    <n v="337.63"/>
    <n v="169.03"/>
    <x v="0"/>
    <d v="1975-12-28T00:00:00"/>
    <n v="50"/>
    <x v="3"/>
    <x v="1"/>
    <s v="Brianahaven"/>
    <x v="1"/>
  </r>
  <r>
    <s v="T00325"/>
    <d v="2023-12-29T00:00:00"/>
    <s v="C174"/>
    <s v="P014"/>
    <s v="S003"/>
    <n v="5"/>
    <n v="0.15"/>
    <s v="Credit Card"/>
    <n v="6713.75"/>
    <n v="5706.6875"/>
    <n v="3989.7000000000003"/>
    <n v="1716.9874999999997"/>
    <s v="Add Clothing"/>
    <x v="7"/>
    <x v="1"/>
    <x v="0"/>
    <x v="0"/>
    <n v="1342.75"/>
    <n v="797.94"/>
    <x v="0"/>
    <d v="2005-07-07T00:00:00"/>
    <n v="21"/>
    <x v="2"/>
    <x v="0"/>
    <s v="New Michele"/>
    <x v="0"/>
  </r>
  <r>
    <s v="T00326"/>
    <d v="2024-10-02T00:00:00"/>
    <s v="C064"/>
    <s v="P002"/>
    <s v="S003"/>
    <n v="5"/>
    <n v="0.1"/>
    <s v="Credit Card"/>
    <n v="4093.8"/>
    <n v="3684.42"/>
    <n v="2638.1"/>
    <n v="1046.3200000000002"/>
    <s v="Audience Television"/>
    <x v="6"/>
    <x v="0"/>
    <x v="1"/>
    <x v="2"/>
    <n v="818.76"/>
    <n v="527.62"/>
    <x v="1"/>
    <d v="1973-09-01T00:00:00"/>
    <n v="52"/>
    <x v="3"/>
    <x v="0"/>
    <s v="New Michele"/>
    <x v="0"/>
  </r>
  <r>
    <s v="T00327"/>
    <d v="2025-06-27T00:00:00"/>
    <s v="C077"/>
    <s v="P045"/>
    <s v="S003"/>
    <n v="2"/>
    <n v="0.15"/>
    <s v="Bank Transfer"/>
    <n v="3758.16"/>
    <n v="3194.4359999999997"/>
    <n v="2009.12"/>
    <n v="1185.3159999999998"/>
    <s v="Set Dairy"/>
    <x v="0"/>
    <x v="2"/>
    <x v="2"/>
    <x v="7"/>
    <n v="1879.08"/>
    <n v="1004.56"/>
    <x v="1"/>
    <d v="2002-12-24T00:00:00"/>
    <n v="23"/>
    <x v="2"/>
    <x v="0"/>
    <s v="New Michele"/>
    <x v="0"/>
  </r>
  <r>
    <s v="T00328"/>
    <d v="2025-05-22T00:00:00"/>
    <s v="C123"/>
    <s v="P043"/>
    <s v="S003"/>
    <n v="5"/>
    <n v="0.1"/>
    <s v="Bank Transfer"/>
    <n v="2822.1"/>
    <n v="2539.89"/>
    <n v="1469.8"/>
    <n v="1070.0899999999999"/>
    <s v="Soon Accessories"/>
    <x v="4"/>
    <x v="2"/>
    <x v="0"/>
    <x v="9"/>
    <n v="564.41999999999996"/>
    <n v="293.95999999999998"/>
    <x v="1"/>
    <d v="1989-11-06T00:00:00"/>
    <n v="36"/>
    <x v="1"/>
    <x v="0"/>
    <s v="New Michele"/>
    <x v="0"/>
  </r>
  <r>
    <s v="T00329"/>
    <d v="2024-12-13T00:00:00"/>
    <s v="C032"/>
    <s v="P036"/>
    <s v="S005"/>
    <n v="5"/>
    <n v="0.15"/>
    <s v="Mobile Money"/>
    <n v="7507.3"/>
    <n v="6381.2049999999999"/>
    <n v="5838.65"/>
    <n v="542.55500000000029"/>
    <s v="New Watches"/>
    <x v="7"/>
    <x v="0"/>
    <x v="0"/>
    <x v="1"/>
    <n v="1501.46"/>
    <n v="1167.73"/>
    <x v="0"/>
    <d v="1992-11-09T00:00:00"/>
    <n v="33"/>
    <x v="1"/>
    <x v="4"/>
    <s v="Johnmouth"/>
    <x v="2"/>
  </r>
  <r>
    <s v="T00330"/>
    <d v="2023-11-17T00:00:00"/>
    <s v="C089"/>
    <s v="P034"/>
    <s v="S002"/>
    <n v="3"/>
    <n v="0"/>
    <s v="Bank Transfer"/>
    <n v="1284.1500000000001"/>
    <n v="1284.1500000000001"/>
    <n v="738.21"/>
    <n v="545.94000000000005"/>
    <s v="Everything Laptop"/>
    <x v="1"/>
    <x v="1"/>
    <x v="1"/>
    <x v="6"/>
    <n v="428.05"/>
    <n v="246.07"/>
    <x v="1"/>
    <d v="1969-07-12T00:00:00"/>
    <n v="57"/>
    <x v="3"/>
    <x v="2"/>
    <s v="Peckmouth"/>
    <x v="2"/>
  </r>
  <r>
    <s v="T00331"/>
    <d v="2024-11-26T00:00:00"/>
    <s v="C183"/>
    <s v="P046"/>
    <s v="S001"/>
    <n v="3"/>
    <n v="0.15"/>
    <s v="Bank Transfer"/>
    <n v="3496.1099999999997"/>
    <n v="2971.6934999999999"/>
    <n v="2779.6499999999996"/>
    <n v="192.04350000000022"/>
    <s v="Nature Clothing"/>
    <x v="1"/>
    <x v="0"/>
    <x v="0"/>
    <x v="0"/>
    <n v="1165.3699999999999"/>
    <n v="926.55"/>
    <x v="0"/>
    <d v="1990-11-19T00:00:00"/>
    <n v="35"/>
    <x v="1"/>
    <x v="3"/>
    <s v="Jimenezborough"/>
    <x v="3"/>
  </r>
  <r>
    <s v="T00332"/>
    <d v="2024-03-11T00:00:00"/>
    <s v="C192"/>
    <s v="P002"/>
    <s v="S004"/>
    <n v="2"/>
    <n v="0.05"/>
    <s v="Bank Transfer"/>
    <n v="1637.52"/>
    <n v="1555.644"/>
    <n v="1055.24"/>
    <n v="500.404"/>
    <s v="Audience Television"/>
    <x v="2"/>
    <x v="0"/>
    <x v="1"/>
    <x v="2"/>
    <n v="818.76"/>
    <n v="527.62"/>
    <x v="0"/>
    <d v="2006-07-28T00:00:00"/>
    <n v="19"/>
    <x v="2"/>
    <x v="1"/>
    <s v="Brianahaven"/>
    <x v="1"/>
  </r>
  <r>
    <s v="T00333"/>
    <d v="2024-09-18T00:00:00"/>
    <s v="C144"/>
    <s v="P026"/>
    <s v="S003"/>
    <n v="2"/>
    <n v="0"/>
    <s v="Credit Card"/>
    <n v="2031.52"/>
    <n v="2031.52"/>
    <n v="1168.8"/>
    <n v="862.72"/>
    <s v="Behavior Dairy"/>
    <x v="5"/>
    <x v="0"/>
    <x v="2"/>
    <x v="7"/>
    <n v="1015.76"/>
    <n v="584.4"/>
    <x v="1"/>
    <d v="1963-09-02T00:00:00"/>
    <n v="62"/>
    <x v="3"/>
    <x v="0"/>
    <s v="New Michele"/>
    <x v="0"/>
  </r>
  <r>
    <s v="T00334"/>
    <d v="2025-09-01T00:00:00"/>
    <s v="C063"/>
    <s v="P026"/>
    <s v="S001"/>
    <n v="5"/>
    <n v="0.05"/>
    <s v="Credit Card"/>
    <n v="5078.8"/>
    <n v="4824.8599999999997"/>
    <n v="2922"/>
    <n v="1902.8599999999997"/>
    <s v="Behavior Dairy"/>
    <x v="5"/>
    <x v="2"/>
    <x v="2"/>
    <x v="7"/>
    <n v="1015.76"/>
    <n v="584.4"/>
    <x v="0"/>
    <d v="1973-01-07T00:00:00"/>
    <n v="53"/>
    <x v="3"/>
    <x v="3"/>
    <s v="Jimenezborough"/>
    <x v="3"/>
  </r>
  <r>
    <s v="T00335"/>
    <d v="2024-10-26T00:00:00"/>
    <s v="C014"/>
    <s v="P041"/>
    <s v="S001"/>
    <n v="4"/>
    <n v="0.1"/>
    <s v="Mobile Money"/>
    <n v="6540.04"/>
    <n v="5886.0360000000001"/>
    <n v="4173.16"/>
    <n v="1712.8760000000002"/>
    <s v="Present Television"/>
    <x v="6"/>
    <x v="0"/>
    <x v="1"/>
    <x v="2"/>
    <n v="1635.01"/>
    <n v="1043.29"/>
    <x v="0"/>
    <d v="1974-06-25T00:00:00"/>
    <n v="52"/>
    <x v="3"/>
    <x v="3"/>
    <s v="Jimenezborough"/>
    <x v="3"/>
  </r>
  <r>
    <s v="T00336"/>
    <d v="2024-12-12T00:00:00"/>
    <s v="C026"/>
    <s v="P014"/>
    <s v="S002"/>
    <n v="1"/>
    <n v="0.05"/>
    <s v="Mobile Money"/>
    <n v="1342.75"/>
    <n v="1275.6125"/>
    <n v="797.94"/>
    <n v="477.6724999999999"/>
    <s v="Add Clothing"/>
    <x v="7"/>
    <x v="0"/>
    <x v="0"/>
    <x v="0"/>
    <n v="1342.75"/>
    <n v="797.94"/>
    <x v="0"/>
    <d v="2004-01-04T00:00:00"/>
    <n v="22"/>
    <x v="2"/>
    <x v="2"/>
    <s v="Peckmouth"/>
    <x v="2"/>
  </r>
  <r>
    <s v="T00337"/>
    <d v="2024-12-20T00:00:00"/>
    <s v="C168"/>
    <s v="P043"/>
    <s v="S004"/>
    <n v="4"/>
    <n v="0.05"/>
    <s v="Bank Transfer"/>
    <n v="2257.6799999999998"/>
    <n v="2144.7959999999998"/>
    <n v="1175.8399999999999"/>
    <n v="968.9559999999999"/>
    <s v="Soon Accessories"/>
    <x v="7"/>
    <x v="0"/>
    <x v="0"/>
    <x v="9"/>
    <n v="564.41999999999996"/>
    <n v="293.95999999999998"/>
    <x v="0"/>
    <d v="1969-07-30T00:00:00"/>
    <n v="56"/>
    <x v="3"/>
    <x v="1"/>
    <s v="Brianahaven"/>
    <x v="1"/>
  </r>
  <r>
    <s v="T00338"/>
    <d v="2024-10-31T00:00:00"/>
    <s v="C083"/>
    <s v="P010"/>
    <s v="S003"/>
    <n v="1"/>
    <n v="0"/>
    <s v="Credit Card"/>
    <n v="1194.1199999999999"/>
    <n v="1194.1199999999999"/>
    <n v="838.95"/>
    <n v="355.16999999999985"/>
    <s v="Step Smartphone"/>
    <x v="6"/>
    <x v="0"/>
    <x v="1"/>
    <x v="10"/>
    <n v="1194.1199999999999"/>
    <n v="838.95"/>
    <x v="1"/>
    <d v="1981-03-29T00:00:00"/>
    <n v="45"/>
    <x v="1"/>
    <x v="0"/>
    <s v="New Michele"/>
    <x v="0"/>
  </r>
  <r>
    <s v="T00339"/>
    <d v="2024-04-13T00:00:00"/>
    <s v="C137"/>
    <s v="P039"/>
    <s v="S001"/>
    <n v="2"/>
    <n v="0.15"/>
    <s v="Credit Card"/>
    <n v="1081.8800000000001"/>
    <n v="919.59800000000007"/>
    <n v="796.5"/>
    <n v="123.09800000000007"/>
    <s v="Church Clothing"/>
    <x v="8"/>
    <x v="0"/>
    <x v="0"/>
    <x v="0"/>
    <n v="540.94000000000005"/>
    <n v="398.25"/>
    <x v="0"/>
    <d v="1984-08-05T00:00:00"/>
    <n v="41"/>
    <x v="1"/>
    <x v="3"/>
    <s v="Jimenezborough"/>
    <x v="3"/>
  </r>
  <r>
    <s v="T00340"/>
    <d v="2024-05-08T00:00:00"/>
    <s v="C010"/>
    <s v="P010"/>
    <s v="S004"/>
    <n v="4"/>
    <n v="0.05"/>
    <s v="Bank Transfer"/>
    <n v="4776.4799999999996"/>
    <n v="4537.655999999999"/>
    <n v="3355.8"/>
    <n v="1181.8559999999989"/>
    <s v="Step Smartphone"/>
    <x v="4"/>
    <x v="0"/>
    <x v="1"/>
    <x v="10"/>
    <n v="1194.1199999999999"/>
    <n v="838.95"/>
    <x v="0"/>
    <d v="1976-12-12T00:00:00"/>
    <n v="49"/>
    <x v="1"/>
    <x v="1"/>
    <s v="Brianahaven"/>
    <x v="1"/>
  </r>
  <r>
    <s v="T00341"/>
    <d v="2023-11-24T00:00:00"/>
    <s v="C010"/>
    <s v="P050"/>
    <s v="S001"/>
    <n v="3"/>
    <n v="0"/>
    <s v="Bank Transfer"/>
    <n v="3133.92"/>
    <n v="3133.92"/>
    <n v="2325.21"/>
    <n v="808.71"/>
    <s v="Maybe Footwear"/>
    <x v="1"/>
    <x v="1"/>
    <x v="0"/>
    <x v="3"/>
    <n v="1044.6400000000001"/>
    <n v="775.07"/>
    <x v="0"/>
    <d v="1976-12-12T00:00:00"/>
    <n v="49"/>
    <x v="1"/>
    <x v="3"/>
    <s v="Jimenezborough"/>
    <x v="3"/>
  </r>
  <r>
    <s v="T00342"/>
    <d v="2025-07-08T00:00:00"/>
    <s v="C073"/>
    <s v="P037"/>
    <s v="S004"/>
    <n v="5"/>
    <n v="0.15"/>
    <s v="Credit Card"/>
    <n v="9763.25"/>
    <n v="8298.7624999999989"/>
    <n v="7256.35"/>
    <n v="1042.4124999999985"/>
    <s v="Book Television"/>
    <x v="11"/>
    <x v="2"/>
    <x v="1"/>
    <x v="2"/>
    <n v="1952.65"/>
    <n v="1451.27"/>
    <x v="1"/>
    <d v="1964-12-04T00:00:00"/>
    <n v="61"/>
    <x v="3"/>
    <x v="1"/>
    <s v="Brianahaven"/>
    <x v="1"/>
  </r>
  <r>
    <s v="T00343"/>
    <d v="2024-11-23T00:00:00"/>
    <s v="C130"/>
    <s v="P022"/>
    <s v="S004"/>
    <n v="3"/>
    <n v="0.05"/>
    <s v="Cash"/>
    <n v="76.710000000000008"/>
    <n v="72.874499999999998"/>
    <n v="57.150000000000006"/>
    <n v="15.724499999999992"/>
    <s v="How Vegetables"/>
    <x v="1"/>
    <x v="0"/>
    <x v="2"/>
    <x v="8"/>
    <n v="25.57"/>
    <n v="19.05"/>
    <x v="0"/>
    <d v="1982-02-03T00:00:00"/>
    <n v="44"/>
    <x v="1"/>
    <x v="1"/>
    <s v="Brianahaven"/>
    <x v="1"/>
  </r>
  <r>
    <s v="T00344"/>
    <d v="2025-02-20T00:00:00"/>
    <s v="C085"/>
    <s v="P045"/>
    <s v="S002"/>
    <n v="4"/>
    <n v="0.1"/>
    <s v="Credit Card"/>
    <n v="7516.32"/>
    <n v="6764.6880000000001"/>
    <n v="4018.24"/>
    <n v="2746.4480000000003"/>
    <s v="Set Dairy"/>
    <x v="10"/>
    <x v="2"/>
    <x v="2"/>
    <x v="7"/>
    <n v="1879.08"/>
    <n v="1004.56"/>
    <x v="0"/>
    <d v="1979-03-23T00:00:00"/>
    <n v="47"/>
    <x v="1"/>
    <x v="2"/>
    <s v="Peckmouth"/>
    <x v="2"/>
  </r>
  <r>
    <s v="T00345"/>
    <d v="2025-08-30T00:00:00"/>
    <s v="C004"/>
    <s v="P033"/>
    <s v="S003"/>
    <n v="3"/>
    <n v="0.05"/>
    <s v="Credit Card"/>
    <n v="5396.91"/>
    <n v="5127.0644999999995"/>
    <n v="3987.4500000000003"/>
    <n v="1139.6144999999992"/>
    <s v="Beat Accessories"/>
    <x v="3"/>
    <x v="2"/>
    <x v="0"/>
    <x v="9"/>
    <n v="1798.97"/>
    <n v="1329.15"/>
    <x v="0"/>
    <d v="1992-06-16T00:00:00"/>
    <n v="34"/>
    <x v="0"/>
    <x v="0"/>
    <s v="New Michele"/>
    <x v="0"/>
  </r>
  <r>
    <s v="T00346"/>
    <d v="2025-03-28T00:00:00"/>
    <s v="C157"/>
    <s v="P014"/>
    <s v="S004"/>
    <n v="4"/>
    <n v="0.1"/>
    <s v="Cash"/>
    <n v="5371"/>
    <n v="4833.9000000000005"/>
    <n v="3191.76"/>
    <n v="1642.1400000000003"/>
    <s v="Add Clothing"/>
    <x v="2"/>
    <x v="2"/>
    <x v="0"/>
    <x v="0"/>
    <n v="1342.75"/>
    <n v="797.94"/>
    <x v="0"/>
    <d v="1965-12-16T00:00:00"/>
    <n v="60"/>
    <x v="3"/>
    <x v="1"/>
    <s v="Brianahaven"/>
    <x v="1"/>
  </r>
  <r>
    <s v="T00347"/>
    <d v="2025-03-03T00:00:00"/>
    <s v="C103"/>
    <s v="P030"/>
    <s v="S001"/>
    <n v="2"/>
    <n v="0.05"/>
    <s v="Mobile Money"/>
    <n v="58.48"/>
    <n v="55.555999999999997"/>
    <n v="30.56"/>
    <n v="24.995999999999999"/>
    <s v="National Watches"/>
    <x v="2"/>
    <x v="2"/>
    <x v="0"/>
    <x v="1"/>
    <n v="29.24"/>
    <n v="15.28"/>
    <x v="1"/>
    <d v="1964-10-26T00:00:00"/>
    <n v="61"/>
    <x v="3"/>
    <x v="3"/>
    <s v="Jimenezborough"/>
    <x v="3"/>
  </r>
  <r>
    <s v="T00348"/>
    <d v="2025-03-10T00:00:00"/>
    <s v="C083"/>
    <s v="P025"/>
    <s v="S002"/>
    <n v="1"/>
    <n v="0.1"/>
    <s v="Mobile Money"/>
    <n v="429.15"/>
    <n v="386.23500000000001"/>
    <n v="258.72000000000003"/>
    <n v="127.51499999999999"/>
    <s v="Little Watches"/>
    <x v="2"/>
    <x v="2"/>
    <x v="0"/>
    <x v="1"/>
    <n v="429.15"/>
    <n v="258.72000000000003"/>
    <x v="1"/>
    <d v="1981-03-29T00:00:00"/>
    <n v="45"/>
    <x v="1"/>
    <x v="2"/>
    <s v="Peckmouth"/>
    <x v="2"/>
  </r>
  <r>
    <s v="T00349"/>
    <d v="2025-07-12T00:00:00"/>
    <s v="C061"/>
    <s v="P025"/>
    <s v="S004"/>
    <n v="3"/>
    <n v="0.1"/>
    <s v="Bank Transfer"/>
    <n v="1287.4499999999998"/>
    <n v="1158.7049999999999"/>
    <n v="776.16000000000008"/>
    <n v="382.54499999999985"/>
    <s v="Little Watches"/>
    <x v="11"/>
    <x v="2"/>
    <x v="0"/>
    <x v="1"/>
    <n v="429.15"/>
    <n v="258.72000000000003"/>
    <x v="0"/>
    <d v="1968-10-21T00:00:00"/>
    <n v="57"/>
    <x v="3"/>
    <x v="1"/>
    <s v="Brianahaven"/>
    <x v="1"/>
  </r>
  <r>
    <s v="T00350"/>
    <d v="2024-12-25T00:00:00"/>
    <s v="C150"/>
    <s v="P015"/>
    <s v="S005"/>
    <n v="1"/>
    <n v="0.1"/>
    <s v="Bank Transfer"/>
    <n v="270.45"/>
    <n v="243.405"/>
    <n v="187.6"/>
    <n v="55.805000000000007"/>
    <s v="Whether Bags"/>
    <x v="7"/>
    <x v="0"/>
    <x v="0"/>
    <x v="5"/>
    <n v="270.45"/>
    <n v="187.6"/>
    <x v="0"/>
    <d v="1971-06-17T00:00:00"/>
    <n v="55"/>
    <x v="3"/>
    <x v="4"/>
    <s v="Johnmouth"/>
    <x v="2"/>
  </r>
  <r>
    <s v="T00351"/>
    <d v="2024-12-24T00:00:00"/>
    <s v="C178"/>
    <s v="P047"/>
    <s v="S002"/>
    <n v="1"/>
    <n v="0"/>
    <s v="Mobile Money"/>
    <n v="1197.18"/>
    <n v="1197.18"/>
    <n v="722.74"/>
    <n v="474.44000000000005"/>
    <s v="Or Smartphone"/>
    <x v="7"/>
    <x v="0"/>
    <x v="1"/>
    <x v="10"/>
    <n v="1197.18"/>
    <n v="722.74"/>
    <x v="1"/>
    <d v="1960-12-05T00:00:00"/>
    <n v="65"/>
    <x v="4"/>
    <x v="2"/>
    <s v="Peckmouth"/>
    <x v="2"/>
  </r>
  <r>
    <s v="T00352"/>
    <d v="2024-01-04T00:00:00"/>
    <s v="C079"/>
    <s v="P011"/>
    <s v="S002"/>
    <n v="4"/>
    <n v="0.1"/>
    <s v="Cash"/>
    <n v="994.28"/>
    <n v="894.85199999999998"/>
    <n v="762.68"/>
    <n v="132.17200000000003"/>
    <s v="Either Headphones"/>
    <x v="9"/>
    <x v="0"/>
    <x v="1"/>
    <x v="11"/>
    <n v="248.57"/>
    <n v="190.67"/>
    <x v="1"/>
    <d v="1979-06-15T00:00:00"/>
    <n v="47"/>
    <x v="1"/>
    <x v="2"/>
    <s v="Peckmouth"/>
    <x v="2"/>
  </r>
  <r>
    <s v="T00353"/>
    <d v="2025-03-14T00:00:00"/>
    <s v="C164"/>
    <s v="P015"/>
    <s v="S003"/>
    <n v="3"/>
    <n v="0.05"/>
    <s v="Credit Card"/>
    <n v="811.34999999999991"/>
    <n v="770.78249999999991"/>
    <n v="562.79999999999995"/>
    <n v="207.98249999999996"/>
    <s v="Whether Bags"/>
    <x v="2"/>
    <x v="2"/>
    <x v="0"/>
    <x v="5"/>
    <n v="270.45"/>
    <n v="187.6"/>
    <x v="0"/>
    <d v="1968-07-28T00:00:00"/>
    <n v="57"/>
    <x v="3"/>
    <x v="0"/>
    <s v="New Michele"/>
    <x v="0"/>
  </r>
  <r>
    <s v="T00354"/>
    <d v="2023-12-24T00:00:00"/>
    <s v="C035"/>
    <s v="P039"/>
    <s v="S004"/>
    <n v="2"/>
    <n v="0.15"/>
    <s v="Bank Transfer"/>
    <n v="1081.8800000000001"/>
    <n v="919.59800000000007"/>
    <n v="796.5"/>
    <n v="123.09800000000007"/>
    <s v="Church Clothing"/>
    <x v="7"/>
    <x v="1"/>
    <x v="0"/>
    <x v="0"/>
    <n v="540.94000000000005"/>
    <n v="398.25"/>
    <x v="1"/>
    <d v="1991-04-19T00:00:00"/>
    <n v="35"/>
    <x v="1"/>
    <x v="1"/>
    <s v="Brianahaven"/>
    <x v="1"/>
  </r>
  <r>
    <s v="T00355"/>
    <d v="2023-09-16T00:00:00"/>
    <s v="C107"/>
    <s v="P031"/>
    <s v="S005"/>
    <n v="4"/>
    <n v="0.05"/>
    <s v="Credit Card"/>
    <n v="4382.88"/>
    <n v="4163.7359999999999"/>
    <n v="3288.8"/>
    <n v="874.93599999999969"/>
    <s v="Foot Snacks"/>
    <x v="5"/>
    <x v="1"/>
    <x v="2"/>
    <x v="4"/>
    <n v="1095.72"/>
    <n v="822.2"/>
    <x v="1"/>
    <d v="1995-10-08T00:00:00"/>
    <n v="30"/>
    <x v="1"/>
    <x v="4"/>
    <s v="Johnmouth"/>
    <x v="2"/>
  </r>
  <r>
    <s v="T00356"/>
    <d v="2025-08-29T00:00:00"/>
    <s v="C175"/>
    <s v="P050"/>
    <s v="S005"/>
    <n v="1"/>
    <n v="0.15"/>
    <s v="Bank Transfer"/>
    <n v="1044.6400000000001"/>
    <n v="887.94400000000007"/>
    <n v="775.07"/>
    <n v="112.87400000000002"/>
    <s v="Maybe Footwear"/>
    <x v="3"/>
    <x v="2"/>
    <x v="0"/>
    <x v="3"/>
    <n v="1044.6400000000001"/>
    <n v="775.07"/>
    <x v="0"/>
    <d v="1998-01-07T00:00:00"/>
    <n v="28"/>
    <x v="1"/>
    <x v="4"/>
    <s v="Johnmouth"/>
    <x v="2"/>
  </r>
  <r>
    <s v="T00357"/>
    <d v="2024-08-20T00:00:00"/>
    <s v="C020"/>
    <s v="P015"/>
    <s v="S005"/>
    <n v="1"/>
    <n v="0"/>
    <s v="Credit Card"/>
    <n v="270.45"/>
    <n v="270.45"/>
    <n v="187.6"/>
    <n v="82.85"/>
    <s v="Whether Bags"/>
    <x v="3"/>
    <x v="0"/>
    <x v="0"/>
    <x v="5"/>
    <n v="270.45"/>
    <n v="187.6"/>
    <x v="1"/>
    <d v="1982-06-26T00:00:00"/>
    <n v="44"/>
    <x v="1"/>
    <x v="4"/>
    <s v="Johnmouth"/>
    <x v="2"/>
  </r>
  <r>
    <s v="T00358"/>
    <d v="2023-10-28T00:00:00"/>
    <s v="C147"/>
    <s v="P049"/>
    <s v="S005"/>
    <n v="2"/>
    <n v="0.05"/>
    <s v="Bank Transfer"/>
    <n v="776.52"/>
    <n v="737.69399999999996"/>
    <n v="398.6"/>
    <n v="339.09399999999994"/>
    <s v="Possible Watches"/>
    <x v="6"/>
    <x v="1"/>
    <x v="0"/>
    <x v="1"/>
    <n v="388.26"/>
    <n v="199.3"/>
    <x v="1"/>
    <d v="1967-02-03T00:00:00"/>
    <n v="59"/>
    <x v="3"/>
    <x v="4"/>
    <s v="Johnmouth"/>
    <x v="2"/>
  </r>
  <r>
    <s v="T00359"/>
    <d v="2025-03-22T00:00:00"/>
    <s v="C134"/>
    <s v="P006"/>
    <s v="S004"/>
    <n v="1"/>
    <n v="0.05"/>
    <s v="Mobile Money"/>
    <n v="318.05"/>
    <n v="302.14749999999998"/>
    <n v="187.34"/>
    <n v="114.80749999999998"/>
    <s v="Company Fruits"/>
    <x v="2"/>
    <x v="2"/>
    <x v="2"/>
    <x v="13"/>
    <n v="318.05"/>
    <n v="187.34"/>
    <x v="1"/>
    <d v="1985-01-29T00:00:00"/>
    <n v="41"/>
    <x v="1"/>
    <x v="1"/>
    <s v="Brianahaven"/>
    <x v="1"/>
  </r>
  <r>
    <s v="T00360"/>
    <d v="2024-01-30T00:00:00"/>
    <s v="C024"/>
    <s v="P008"/>
    <s v="S005"/>
    <n v="4"/>
    <n v="0"/>
    <s v="Mobile Money"/>
    <n v="439.12"/>
    <n v="439.12"/>
    <n v="282.36"/>
    <n v="156.76"/>
    <s v="Recognize Footwear"/>
    <x v="9"/>
    <x v="0"/>
    <x v="0"/>
    <x v="3"/>
    <n v="109.78"/>
    <n v="70.59"/>
    <x v="1"/>
    <d v="1961-11-25T00:00:00"/>
    <n v="64"/>
    <x v="3"/>
    <x v="4"/>
    <s v="Johnmouth"/>
    <x v="2"/>
  </r>
  <r>
    <s v="T00361"/>
    <d v="2025-08-18T00:00:00"/>
    <s v="C034"/>
    <s v="P011"/>
    <s v="S005"/>
    <n v="4"/>
    <n v="0.15"/>
    <s v="Cash"/>
    <n v="994.28"/>
    <n v="845.13799999999992"/>
    <n v="762.68"/>
    <n v="82.45799999999997"/>
    <s v="Either Headphones"/>
    <x v="3"/>
    <x v="2"/>
    <x v="1"/>
    <x v="11"/>
    <n v="248.57"/>
    <n v="190.67"/>
    <x v="1"/>
    <d v="1964-12-19T00:00:00"/>
    <n v="61"/>
    <x v="3"/>
    <x v="4"/>
    <s v="Johnmouth"/>
    <x v="2"/>
  </r>
  <r>
    <s v="T00362"/>
    <d v="2024-06-17T00:00:00"/>
    <s v="C144"/>
    <s v="P026"/>
    <s v="S004"/>
    <n v="3"/>
    <n v="0"/>
    <s v="Mobile Money"/>
    <n v="3047.2799999999997"/>
    <n v="3047.2799999999997"/>
    <n v="1753.1999999999998"/>
    <n v="1294.08"/>
    <s v="Behavior Dairy"/>
    <x v="0"/>
    <x v="0"/>
    <x v="2"/>
    <x v="7"/>
    <n v="1015.76"/>
    <n v="584.4"/>
    <x v="1"/>
    <d v="1963-09-02T00:00:00"/>
    <n v="62"/>
    <x v="3"/>
    <x v="1"/>
    <s v="Brianahaven"/>
    <x v="1"/>
  </r>
  <r>
    <s v="T00363"/>
    <d v="2024-09-09T00:00:00"/>
    <s v="C066"/>
    <s v="P018"/>
    <s v="S001"/>
    <n v="2"/>
    <n v="0"/>
    <s v="Cash"/>
    <n v="2159.7800000000002"/>
    <n v="2159.7800000000002"/>
    <n v="1407.66"/>
    <n v="752.12000000000012"/>
    <s v="Democratic Smartphone"/>
    <x v="5"/>
    <x v="0"/>
    <x v="1"/>
    <x v="10"/>
    <n v="1079.8900000000001"/>
    <n v="703.83"/>
    <x v="1"/>
    <d v="1985-09-14T00:00:00"/>
    <n v="40"/>
    <x v="1"/>
    <x v="3"/>
    <s v="Jimenezborough"/>
    <x v="3"/>
  </r>
  <r>
    <s v="T00364"/>
    <d v="2024-06-28T00:00:00"/>
    <s v="C109"/>
    <s v="P024"/>
    <s v="S003"/>
    <n v="1"/>
    <n v="0"/>
    <s v="Cash"/>
    <n v="1487.41"/>
    <n v="1487.41"/>
    <n v="813.07"/>
    <n v="674.34"/>
    <s v="Him Smartphone"/>
    <x v="0"/>
    <x v="0"/>
    <x v="1"/>
    <x v="10"/>
    <n v="1487.41"/>
    <n v="813.07"/>
    <x v="1"/>
    <d v="2006-03-03T00:00:00"/>
    <n v="20"/>
    <x v="2"/>
    <x v="0"/>
    <s v="New Michele"/>
    <x v="0"/>
  </r>
  <r>
    <s v="T00365"/>
    <d v="2024-06-15T00:00:00"/>
    <s v="C121"/>
    <s v="P045"/>
    <s v="S001"/>
    <n v="3"/>
    <n v="0.15"/>
    <s v="Credit Card"/>
    <n v="5637.24"/>
    <n v="4791.6539999999995"/>
    <n v="3013.68"/>
    <n v="1777.9739999999997"/>
    <s v="Set Dairy"/>
    <x v="0"/>
    <x v="0"/>
    <x v="2"/>
    <x v="7"/>
    <n v="1879.08"/>
    <n v="1004.56"/>
    <x v="0"/>
    <d v="1967-02-28T00:00:00"/>
    <n v="59"/>
    <x v="3"/>
    <x v="3"/>
    <s v="Jimenezborough"/>
    <x v="3"/>
  </r>
  <r>
    <s v="T00366"/>
    <d v="2025-01-18T00:00:00"/>
    <s v="C197"/>
    <s v="P034"/>
    <s v="S002"/>
    <n v="4"/>
    <n v="0.1"/>
    <s v="Mobile Money"/>
    <n v="1712.2"/>
    <n v="1540.98"/>
    <n v="984.28"/>
    <n v="556.70000000000005"/>
    <s v="Everything Laptop"/>
    <x v="9"/>
    <x v="2"/>
    <x v="1"/>
    <x v="6"/>
    <n v="428.05"/>
    <n v="246.07"/>
    <x v="0"/>
    <d v="1957-09-23T00:00:00"/>
    <n v="68"/>
    <x v="4"/>
    <x v="2"/>
    <s v="Peckmouth"/>
    <x v="2"/>
  </r>
  <r>
    <s v="T00367"/>
    <d v="2024-02-08T00:00:00"/>
    <s v="C115"/>
    <s v="P005"/>
    <s v="S004"/>
    <n v="4"/>
    <n v="0"/>
    <s v="Credit Card"/>
    <n v="5584.88"/>
    <n v="5584.88"/>
    <n v="4016.36"/>
    <n v="1568.52"/>
    <s v="Knowledge Bags"/>
    <x v="10"/>
    <x v="0"/>
    <x v="0"/>
    <x v="5"/>
    <n v="1396.22"/>
    <n v="1004.09"/>
    <x v="0"/>
    <d v="1960-02-25T00:00:00"/>
    <n v="66"/>
    <x v="4"/>
    <x v="1"/>
    <s v="Brianahaven"/>
    <x v="1"/>
  </r>
  <r>
    <s v="T00368"/>
    <d v="2023-10-26T00:00:00"/>
    <s v="C168"/>
    <s v="P044"/>
    <s v="S003"/>
    <n v="1"/>
    <n v="0.05"/>
    <s v="Mobile Money"/>
    <n v="1286.55"/>
    <n v="1222.2224999999999"/>
    <n v="797.54"/>
    <n v="424.68249999999989"/>
    <s v="Least Accessories"/>
    <x v="6"/>
    <x v="1"/>
    <x v="0"/>
    <x v="9"/>
    <n v="1286.55"/>
    <n v="797.54"/>
    <x v="0"/>
    <d v="1969-07-30T00:00:00"/>
    <n v="56"/>
    <x v="3"/>
    <x v="0"/>
    <s v="New Michele"/>
    <x v="0"/>
  </r>
  <r>
    <s v="T00369"/>
    <d v="2025-08-10T00:00:00"/>
    <s v="C136"/>
    <s v="P019"/>
    <s v="S002"/>
    <n v="2"/>
    <n v="0"/>
    <s v="Cash"/>
    <n v="3525.84"/>
    <n v="3525.84"/>
    <n v="2692.96"/>
    <n v="832.88000000000011"/>
    <s v="Traditional Laptop"/>
    <x v="3"/>
    <x v="2"/>
    <x v="1"/>
    <x v="6"/>
    <n v="1762.92"/>
    <n v="1346.48"/>
    <x v="0"/>
    <d v="2007-06-27T00:00:00"/>
    <n v="19"/>
    <x v="2"/>
    <x v="2"/>
    <s v="Peckmouth"/>
    <x v="2"/>
  </r>
  <r>
    <s v="T00370"/>
    <d v="2024-12-14T00:00:00"/>
    <s v="C077"/>
    <s v="P010"/>
    <s v="S004"/>
    <n v="5"/>
    <n v="0.15"/>
    <s v="Mobile Money"/>
    <n v="5970.5999999999995"/>
    <n v="5075.0099999999993"/>
    <n v="4194.75"/>
    <n v="880.25999999999931"/>
    <s v="Step Smartphone"/>
    <x v="7"/>
    <x v="0"/>
    <x v="1"/>
    <x v="10"/>
    <n v="1194.1199999999999"/>
    <n v="838.95"/>
    <x v="1"/>
    <d v="2002-12-24T00:00:00"/>
    <n v="23"/>
    <x v="2"/>
    <x v="1"/>
    <s v="Brianahaven"/>
    <x v="1"/>
  </r>
  <r>
    <s v="T00371"/>
    <d v="2024-04-04T00:00:00"/>
    <s v="C059"/>
    <s v="P035"/>
    <s v="S002"/>
    <n v="4"/>
    <n v="0.1"/>
    <s v="Credit Card"/>
    <n v="6249.72"/>
    <n v="5624.7480000000005"/>
    <n v="4782.5200000000004"/>
    <n v="842.22800000000007"/>
    <s v="Chair Laptop"/>
    <x v="8"/>
    <x v="0"/>
    <x v="1"/>
    <x v="6"/>
    <n v="1562.43"/>
    <n v="1195.6300000000001"/>
    <x v="1"/>
    <d v="1963-05-11T00:00:00"/>
    <n v="63"/>
    <x v="3"/>
    <x v="2"/>
    <s v="Peckmouth"/>
    <x v="2"/>
  </r>
  <r>
    <s v="T00372"/>
    <d v="2024-08-29T00:00:00"/>
    <s v="C071"/>
    <s v="P014"/>
    <s v="S002"/>
    <n v="1"/>
    <n v="0"/>
    <s v="Mobile Money"/>
    <n v="1342.75"/>
    <n v="1342.75"/>
    <n v="797.94"/>
    <n v="544.80999999999995"/>
    <s v="Add Clothing"/>
    <x v="3"/>
    <x v="0"/>
    <x v="0"/>
    <x v="0"/>
    <n v="1342.75"/>
    <n v="797.94"/>
    <x v="0"/>
    <d v="1962-06-18T00:00:00"/>
    <n v="64"/>
    <x v="3"/>
    <x v="2"/>
    <s v="Peckmouth"/>
    <x v="2"/>
  </r>
  <r>
    <s v="T00373"/>
    <d v="2025-05-14T00:00:00"/>
    <s v="C158"/>
    <s v="P026"/>
    <s v="S001"/>
    <n v="2"/>
    <n v="0.05"/>
    <s v="Cash"/>
    <n v="2031.52"/>
    <n v="1929.944"/>
    <n v="1168.8"/>
    <n v="761.14400000000001"/>
    <s v="Behavior Dairy"/>
    <x v="4"/>
    <x v="2"/>
    <x v="2"/>
    <x v="7"/>
    <n v="1015.76"/>
    <n v="584.4"/>
    <x v="0"/>
    <d v="1981-07-24T00:00:00"/>
    <n v="45"/>
    <x v="1"/>
    <x v="3"/>
    <s v="Jimenezborough"/>
    <x v="3"/>
  </r>
  <r>
    <s v="T00374"/>
    <d v="2025-07-19T00:00:00"/>
    <s v="C026"/>
    <s v="P013"/>
    <s v="S005"/>
    <n v="1"/>
    <n v="0.15"/>
    <s v="Cash"/>
    <n v="1134.8"/>
    <n v="964.57999999999993"/>
    <n v="675.1"/>
    <n v="289.4799999999999"/>
    <s v="World Watches"/>
    <x v="11"/>
    <x v="2"/>
    <x v="0"/>
    <x v="1"/>
    <n v="1134.8"/>
    <n v="675.1"/>
    <x v="0"/>
    <d v="2004-01-04T00:00:00"/>
    <n v="22"/>
    <x v="2"/>
    <x v="4"/>
    <s v="Johnmouth"/>
    <x v="2"/>
  </r>
  <r>
    <s v="T00375"/>
    <d v="2023-11-11T00:00:00"/>
    <s v="C063"/>
    <s v="P025"/>
    <s v="S001"/>
    <n v="4"/>
    <n v="0.15"/>
    <s v="Credit Card"/>
    <n v="1716.6"/>
    <n v="1459.11"/>
    <n v="1034.8800000000001"/>
    <n v="424.22999999999979"/>
    <s v="Little Watches"/>
    <x v="1"/>
    <x v="1"/>
    <x v="0"/>
    <x v="1"/>
    <n v="429.15"/>
    <n v="258.72000000000003"/>
    <x v="0"/>
    <d v="1973-01-07T00:00:00"/>
    <n v="53"/>
    <x v="3"/>
    <x v="3"/>
    <s v="Jimenezborough"/>
    <x v="3"/>
  </r>
  <r>
    <s v="T00376"/>
    <d v="2025-05-28T00:00:00"/>
    <s v="C139"/>
    <s v="P039"/>
    <s v="S002"/>
    <n v="1"/>
    <n v="0.05"/>
    <s v="Bank Transfer"/>
    <n v="540.94000000000005"/>
    <n v="513.89300000000003"/>
    <n v="398.25"/>
    <n v="115.64300000000003"/>
    <s v="Church Clothing"/>
    <x v="4"/>
    <x v="2"/>
    <x v="0"/>
    <x v="0"/>
    <n v="540.94000000000005"/>
    <n v="398.25"/>
    <x v="0"/>
    <d v="1960-03-21T00:00:00"/>
    <n v="66"/>
    <x v="4"/>
    <x v="2"/>
    <s v="Peckmouth"/>
    <x v="2"/>
  </r>
  <r>
    <s v="T00377"/>
    <d v="2024-05-23T00:00:00"/>
    <s v="C060"/>
    <s v="P030"/>
    <s v="S005"/>
    <n v="3"/>
    <n v="0.1"/>
    <s v="Credit Card"/>
    <n v="87.72"/>
    <n v="78.948000000000008"/>
    <n v="45.839999999999996"/>
    <n v="33.108000000000011"/>
    <s v="National Watches"/>
    <x v="4"/>
    <x v="0"/>
    <x v="0"/>
    <x v="1"/>
    <n v="29.24"/>
    <n v="15.28"/>
    <x v="0"/>
    <d v="1997-10-09T00:00:00"/>
    <n v="28"/>
    <x v="1"/>
    <x v="4"/>
    <s v="Johnmouth"/>
    <x v="2"/>
  </r>
  <r>
    <s v="T00378"/>
    <d v="2025-02-21T00:00:00"/>
    <s v="C078"/>
    <s v="P034"/>
    <s v="S002"/>
    <n v="5"/>
    <n v="0.05"/>
    <s v="Mobile Money"/>
    <n v="2140.25"/>
    <n v="2033.2375"/>
    <n v="1230.3499999999999"/>
    <n v="802.88750000000005"/>
    <s v="Everything Laptop"/>
    <x v="10"/>
    <x v="2"/>
    <x v="1"/>
    <x v="6"/>
    <n v="428.05"/>
    <n v="246.07"/>
    <x v="0"/>
    <d v="1988-09-25T00:00:00"/>
    <n v="37"/>
    <x v="1"/>
    <x v="2"/>
    <s v="Peckmouth"/>
    <x v="2"/>
  </r>
  <r>
    <s v="T00379"/>
    <d v="2024-02-13T00:00:00"/>
    <s v="C077"/>
    <s v="P005"/>
    <s v="S003"/>
    <n v="1"/>
    <n v="0.05"/>
    <s v="Mobile Money"/>
    <n v="1396.22"/>
    <n v="1326.4089999999999"/>
    <n v="1004.09"/>
    <n v="322.31899999999985"/>
    <s v="Knowledge Bags"/>
    <x v="10"/>
    <x v="0"/>
    <x v="0"/>
    <x v="5"/>
    <n v="1396.22"/>
    <n v="1004.09"/>
    <x v="1"/>
    <d v="2002-12-24T00:00:00"/>
    <n v="23"/>
    <x v="2"/>
    <x v="0"/>
    <s v="New Michele"/>
    <x v="0"/>
  </r>
  <r>
    <s v="T00380"/>
    <d v="2025-02-16T00:00:00"/>
    <s v="C143"/>
    <s v="P010"/>
    <s v="S004"/>
    <n v="1"/>
    <n v="0.1"/>
    <s v="Mobile Money"/>
    <n v="1194.1199999999999"/>
    <n v="1074.7079999999999"/>
    <n v="838.95"/>
    <n v="235.75799999999981"/>
    <s v="Step Smartphone"/>
    <x v="10"/>
    <x v="2"/>
    <x v="1"/>
    <x v="10"/>
    <n v="1194.1199999999999"/>
    <n v="838.95"/>
    <x v="0"/>
    <d v="1961-06-03T00:00:00"/>
    <n v="65"/>
    <x v="4"/>
    <x v="1"/>
    <s v="Brianahaven"/>
    <x v="1"/>
  </r>
  <r>
    <s v="T00381"/>
    <d v="2024-10-18T00:00:00"/>
    <s v="C135"/>
    <s v="P043"/>
    <s v="S003"/>
    <n v="4"/>
    <n v="0.15"/>
    <s v="Credit Card"/>
    <n v="2257.6799999999998"/>
    <n v="1919.0279999999998"/>
    <n v="1175.8399999999999"/>
    <n v="743.18799999999987"/>
    <s v="Soon Accessories"/>
    <x v="6"/>
    <x v="0"/>
    <x v="0"/>
    <x v="9"/>
    <n v="564.41999999999996"/>
    <n v="293.95999999999998"/>
    <x v="0"/>
    <d v="1986-03-07T00:00:00"/>
    <n v="40"/>
    <x v="1"/>
    <x v="0"/>
    <s v="New Michele"/>
    <x v="0"/>
  </r>
  <r>
    <s v="T00382"/>
    <d v="2024-07-27T00:00:00"/>
    <s v="C077"/>
    <s v="P021"/>
    <s v="S004"/>
    <n v="2"/>
    <n v="0.15"/>
    <s v="Credit Card"/>
    <n v="2454.48"/>
    <n v="2086.308"/>
    <n v="1954.18"/>
    <n v="132.12799999999993"/>
    <s v="Firm Dairy"/>
    <x v="11"/>
    <x v="0"/>
    <x v="2"/>
    <x v="7"/>
    <n v="1227.24"/>
    <n v="977.09"/>
    <x v="1"/>
    <d v="2002-12-24T00:00:00"/>
    <n v="23"/>
    <x v="2"/>
    <x v="1"/>
    <s v="Brianahaven"/>
    <x v="1"/>
  </r>
  <r>
    <s v="T00383"/>
    <d v="2025-02-26T00:00:00"/>
    <s v="C058"/>
    <s v="P037"/>
    <s v="S003"/>
    <n v="2"/>
    <n v="0.15"/>
    <s v="Cash"/>
    <n v="3905.3"/>
    <n v="3319.5050000000001"/>
    <n v="2902.54"/>
    <n v="416.96500000000015"/>
    <s v="Book Television"/>
    <x v="10"/>
    <x v="2"/>
    <x v="1"/>
    <x v="2"/>
    <n v="1952.65"/>
    <n v="1451.27"/>
    <x v="0"/>
    <d v="2005-07-22T00:00:00"/>
    <n v="21"/>
    <x v="2"/>
    <x v="0"/>
    <s v="New Michele"/>
    <x v="0"/>
  </r>
  <r>
    <s v="T00384"/>
    <d v="2025-04-29T00:00:00"/>
    <s v="C144"/>
    <s v="P007"/>
    <s v="S004"/>
    <n v="4"/>
    <n v="0.05"/>
    <s v="Mobile Money"/>
    <n v="5896.48"/>
    <n v="5601.655999999999"/>
    <n v="3056.08"/>
    <n v="2545.5759999999991"/>
    <s v="Understand Camera"/>
    <x v="8"/>
    <x v="2"/>
    <x v="1"/>
    <x v="12"/>
    <n v="1474.12"/>
    <n v="764.02"/>
    <x v="1"/>
    <d v="1963-09-02T00:00:00"/>
    <n v="62"/>
    <x v="3"/>
    <x v="1"/>
    <s v="Brianahaven"/>
    <x v="1"/>
  </r>
  <r>
    <s v="T00385"/>
    <d v="2024-11-20T00:00:00"/>
    <s v="C063"/>
    <s v="P007"/>
    <s v="S003"/>
    <n v="2"/>
    <n v="0.1"/>
    <s v="Cash"/>
    <n v="2948.24"/>
    <n v="2653.4159999999997"/>
    <n v="1528.04"/>
    <n v="1125.3759999999997"/>
    <s v="Understand Camera"/>
    <x v="1"/>
    <x v="0"/>
    <x v="1"/>
    <x v="12"/>
    <n v="1474.12"/>
    <n v="764.02"/>
    <x v="0"/>
    <d v="1973-01-07T00:00:00"/>
    <n v="53"/>
    <x v="3"/>
    <x v="0"/>
    <s v="New Michele"/>
    <x v="0"/>
  </r>
  <r>
    <s v="T00386"/>
    <d v="2024-07-17T00:00:00"/>
    <s v="C116"/>
    <s v="P043"/>
    <s v="S003"/>
    <n v="1"/>
    <n v="0.05"/>
    <s v="Cash"/>
    <n v="564.41999999999996"/>
    <n v="536.19899999999996"/>
    <n v="293.95999999999998"/>
    <n v="242.23899999999998"/>
    <s v="Soon Accessories"/>
    <x v="11"/>
    <x v="0"/>
    <x v="0"/>
    <x v="9"/>
    <n v="564.41999999999996"/>
    <n v="293.95999999999998"/>
    <x v="0"/>
    <d v="1955-09-26T00:00:00"/>
    <n v="70"/>
    <x v="4"/>
    <x v="0"/>
    <s v="New Michele"/>
    <x v="0"/>
  </r>
  <r>
    <s v="T00387"/>
    <d v="2024-04-15T00:00:00"/>
    <s v="C069"/>
    <s v="P011"/>
    <s v="S004"/>
    <n v="5"/>
    <n v="0"/>
    <s v="Cash"/>
    <n v="1242.8499999999999"/>
    <n v="1242.8499999999999"/>
    <n v="953.34999999999991"/>
    <n v="289.5"/>
    <s v="Either Headphones"/>
    <x v="8"/>
    <x v="0"/>
    <x v="1"/>
    <x v="11"/>
    <n v="248.57"/>
    <n v="190.67"/>
    <x v="0"/>
    <d v="1965-10-14T00:00:00"/>
    <n v="60"/>
    <x v="3"/>
    <x v="1"/>
    <s v="Brianahaven"/>
    <x v="1"/>
  </r>
  <r>
    <s v="T00388"/>
    <d v="2023-11-24T00:00:00"/>
    <s v="C049"/>
    <s v="P024"/>
    <s v="S005"/>
    <n v="5"/>
    <n v="0.05"/>
    <s v="Mobile Money"/>
    <n v="7437.05"/>
    <n v="7065.1975000000002"/>
    <n v="4065.3500000000004"/>
    <n v="2999.8474999999999"/>
    <s v="Him Smartphone"/>
    <x v="1"/>
    <x v="1"/>
    <x v="1"/>
    <x v="10"/>
    <n v="1487.41"/>
    <n v="813.07"/>
    <x v="0"/>
    <d v="1997-01-03T00:00:00"/>
    <n v="29"/>
    <x v="1"/>
    <x v="4"/>
    <s v="Johnmouth"/>
    <x v="2"/>
  </r>
  <r>
    <s v="T00389"/>
    <d v="2024-10-19T00:00:00"/>
    <s v="C054"/>
    <s v="P020"/>
    <s v="S003"/>
    <n v="3"/>
    <n v="0"/>
    <s v="Credit Card"/>
    <n v="971.76"/>
    <n v="971.76"/>
    <n v="728.93999999999994"/>
    <n v="242.82000000000005"/>
    <s v="Simple Accessories"/>
    <x v="6"/>
    <x v="0"/>
    <x v="0"/>
    <x v="9"/>
    <n v="323.92"/>
    <n v="242.98"/>
    <x v="1"/>
    <d v="2002-11-10T00:00:00"/>
    <n v="23"/>
    <x v="2"/>
    <x v="0"/>
    <s v="New Michele"/>
    <x v="0"/>
  </r>
  <r>
    <s v="T00390"/>
    <d v="2025-06-10T00:00:00"/>
    <s v="C049"/>
    <s v="P048"/>
    <s v="S001"/>
    <n v="4"/>
    <n v="0.05"/>
    <s v="Credit Card"/>
    <n v="4865.4399999999996"/>
    <n v="4622.1679999999997"/>
    <n v="3179.2"/>
    <n v="1442.9679999999998"/>
    <s v="Nor Bags"/>
    <x v="0"/>
    <x v="2"/>
    <x v="0"/>
    <x v="5"/>
    <n v="1216.3599999999999"/>
    <n v="794.8"/>
    <x v="0"/>
    <d v="1997-01-03T00:00:00"/>
    <n v="29"/>
    <x v="1"/>
    <x v="3"/>
    <s v="Jimenezborough"/>
    <x v="3"/>
  </r>
  <r>
    <s v="T00391"/>
    <d v="2024-10-10T00:00:00"/>
    <s v="C102"/>
    <s v="P005"/>
    <s v="S002"/>
    <n v="5"/>
    <n v="0.1"/>
    <s v="Bank Transfer"/>
    <n v="6981.1"/>
    <n v="6282.9900000000007"/>
    <n v="5020.45"/>
    <n v="1262.5400000000009"/>
    <s v="Knowledge Bags"/>
    <x v="6"/>
    <x v="0"/>
    <x v="0"/>
    <x v="5"/>
    <n v="1396.22"/>
    <n v="1004.09"/>
    <x v="1"/>
    <d v="1996-06-20T00:00:00"/>
    <n v="30"/>
    <x v="1"/>
    <x v="2"/>
    <s v="Peckmouth"/>
    <x v="2"/>
  </r>
  <r>
    <s v="T00392"/>
    <d v="2024-10-09T00:00:00"/>
    <s v="C098"/>
    <s v="P041"/>
    <s v="S004"/>
    <n v="5"/>
    <n v="0.1"/>
    <s v="Bank Transfer"/>
    <n v="8175.05"/>
    <n v="7357.5450000000001"/>
    <n v="5216.45"/>
    <n v="2141.0950000000003"/>
    <s v="Present Television"/>
    <x v="6"/>
    <x v="0"/>
    <x v="1"/>
    <x v="2"/>
    <n v="1635.01"/>
    <n v="1043.29"/>
    <x v="1"/>
    <d v="2005-01-09T00:00:00"/>
    <n v="21"/>
    <x v="2"/>
    <x v="1"/>
    <s v="Brianahaven"/>
    <x v="1"/>
  </r>
  <r>
    <s v="T00393"/>
    <d v="2024-12-23T00:00:00"/>
    <s v="C067"/>
    <s v="P031"/>
    <s v="S003"/>
    <n v="5"/>
    <n v="0.15"/>
    <s v="Mobile Money"/>
    <n v="5478.6"/>
    <n v="4656.8100000000004"/>
    <n v="4111"/>
    <n v="545.8100000000004"/>
    <s v="Foot Snacks"/>
    <x v="7"/>
    <x v="0"/>
    <x v="2"/>
    <x v="4"/>
    <n v="1095.72"/>
    <n v="822.2"/>
    <x v="0"/>
    <d v="1973-09-07T00:00:00"/>
    <n v="52"/>
    <x v="3"/>
    <x v="0"/>
    <s v="New Michele"/>
    <x v="0"/>
  </r>
  <r>
    <s v="T00394"/>
    <d v="2024-05-07T00:00:00"/>
    <s v="C026"/>
    <s v="P001"/>
    <s v="S004"/>
    <n v="3"/>
    <n v="0.05"/>
    <s v="Bank Transfer"/>
    <n v="5021.07"/>
    <n v="4770.0164999999997"/>
    <n v="3970.1400000000003"/>
    <n v="799.8764999999994"/>
    <s v="Like Camera"/>
    <x v="4"/>
    <x v="0"/>
    <x v="1"/>
    <x v="12"/>
    <n v="1673.69"/>
    <n v="1323.38"/>
    <x v="0"/>
    <d v="2004-01-04T00:00:00"/>
    <n v="22"/>
    <x v="2"/>
    <x v="1"/>
    <s v="Brianahaven"/>
    <x v="1"/>
  </r>
  <r>
    <s v="T00395"/>
    <d v="2024-12-16T00:00:00"/>
    <s v="C081"/>
    <s v="P025"/>
    <s v="S004"/>
    <n v="1"/>
    <n v="0.05"/>
    <s v="Credit Card"/>
    <n v="429.15"/>
    <n v="407.69249999999994"/>
    <n v="258.72000000000003"/>
    <n v="148.97249999999991"/>
    <s v="Little Watches"/>
    <x v="7"/>
    <x v="0"/>
    <x v="0"/>
    <x v="1"/>
    <n v="429.15"/>
    <n v="258.72000000000003"/>
    <x v="1"/>
    <d v="1988-07-20T00:00:00"/>
    <n v="38"/>
    <x v="1"/>
    <x v="1"/>
    <s v="Brianahaven"/>
    <x v="1"/>
  </r>
  <r>
    <s v="T00396"/>
    <d v="2024-07-25T00:00:00"/>
    <s v="C005"/>
    <s v="P049"/>
    <s v="S003"/>
    <n v="5"/>
    <n v="0.15"/>
    <s v="Bank Transfer"/>
    <n v="1941.3"/>
    <n v="1650.105"/>
    <n v="996.5"/>
    <n v="653.60500000000002"/>
    <s v="Possible Watches"/>
    <x v="11"/>
    <x v="0"/>
    <x v="0"/>
    <x v="1"/>
    <n v="388.26"/>
    <n v="199.3"/>
    <x v="0"/>
    <d v="1992-06-18T00:00:00"/>
    <n v="34"/>
    <x v="0"/>
    <x v="0"/>
    <s v="New Michele"/>
    <x v="0"/>
  </r>
  <r>
    <s v="T00397"/>
    <d v="2023-11-17T00:00:00"/>
    <s v="C040"/>
    <s v="P029"/>
    <s v="S002"/>
    <n v="3"/>
    <n v="0.05"/>
    <s v="Mobile Money"/>
    <n v="4455.1499999999996"/>
    <n v="4232.392499999999"/>
    <n v="2964.93"/>
    <n v="1267.4624999999992"/>
    <s v="Road Clothing"/>
    <x v="1"/>
    <x v="1"/>
    <x v="0"/>
    <x v="0"/>
    <n v="1485.05"/>
    <n v="988.31"/>
    <x v="0"/>
    <d v="1974-11-06T00:00:00"/>
    <n v="51"/>
    <x v="3"/>
    <x v="2"/>
    <s v="Peckmouth"/>
    <x v="2"/>
  </r>
  <r>
    <s v="T00398"/>
    <d v="2024-10-14T00:00:00"/>
    <s v="C146"/>
    <s v="P009"/>
    <s v="S002"/>
    <n v="4"/>
    <n v="0.1"/>
    <s v="Bank Transfer"/>
    <n v="492.76"/>
    <n v="443.48399999999998"/>
    <n v="321.44"/>
    <n v="122.04399999999998"/>
    <s v="Us Snacks"/>
    <x v="6"/>
    <x v="0"/>
    <x v="2"/>
    <x v="4"/>
    <n v="123.19"/>
    <n v="80.36"/>
    <x v="1"/>
    <d v="1997-03-26T00:00:00"/>
    <n v="29"/>
    <x v="1"/>
    <x v="2"/>
    <s v="Peckmouth"/>
    <x v="2"/>
  </r>
  <r>
    <s v="T00399"/>
    <d v="2023-10-04T00:00:00"/>
    <s v="C196"/>
    <s v="P017"/>
    <s v="S004"/>
    <n v="4"/>
    <n v="0.15"/>
    <s v="Credit Card"/>
    <n v="4984.4399999999996"/>
    <n v="4236.7739999999994"/>
    <n v="3334.08"/>
    <n v="902.69399999999951"/>
    <s v="Find Headphones"/>
    <x v="6"/>
    <x v="1"/>
    <x v="1"/>
    <x v="11"/>
    <n v="1246.1099999999999"/>
    <n v="833.52"/>
    <x v="1"/>
    <d v="1964-04-24T00:00:00"/>
    <n v="62"/>
    <x v="3"/>
    <x v="1"/>
    <s v="Brianahaven"/>
    <x v="1"/>
  </r>
  <r>
    <s v="T00400"/>
    <d v="2024-01-24T00:00:00"/>
    <s v="C188"/>
    <s v="P006"/>
    <s v="S003"/>
    <n v="2"/>
    <n v="0.05"/>
    <s v="Mobile Money"/>
    <n v="636.1"/>
    <n v="604.29499999999996"/>
    <n v="374.68"/>
    <n v="229.61499999999995"/>
    <s v="Company Fruits"/>
    <x v="9"/>
    <x v="0"/>
    <x v="2"/>
    <x v="13"/>
    <n v="318.05"/>
    <n v="187.34"/>
    <x v="0"/>
    <d v="1960-11-23T00:00:00"/>
    <n v="65"/>
    <x v="4"/>
    <x v="0"/>
    <s v="New Michele"/>
    <x v="0"/>
  </r>
  <r>
    <s v="T00401"/>
    <d v="2024-07-27T00:00:00"/>
    <s v="C048"/>
    <s v="P047"/>
    <s v="S005"/>
    <n v="1"/>
    <n v="0"/>
    <s v="Cash"/>
    <n v="1197.18"/>
    <n v="1197.18"/>
    <n v="722.74"/>
    <n v="474.44000000000005"/>
    <s v="Or Smartphone"/>
    <x v="11"/>
    <x v="0"/>
    <x v="1"/>
    <x v="10"/>
    <n v="1197.18"/>
    <n v="722.74"/>
    <x v="0"/>
    <d v="2004-12-30T00:00:00"/>
    <n v="21"/>
    <x v="2"/>
    <x v="4"/>
    <s v="Johnmouth"/>
    <x v="2"/>
  </r>
  <r>
    <s v="T00402"/>
    <d v="2025-05-13T00:00:00"/>
    <s v="C172"/>
    <s v="P021"/>
    <s v="S001"/>
    <n v="1"/>
    <n v="0.15"/>
    <s v="Credit Card"/>
    <n v="1227.24"/>
    <n v="1043.154"/>
    <n v="977.09"/>
    <n v="66.063999999999965"/>
    <s v="Firm Dairy"/>
    <x v="4"/>
    <x v="2"/>
    <x v="2"/>
    <x v="7"/>
    <n v="1227.24"/>
    <n v="977.09"/>
    <x v="1"/>
    <d v="1977-03-14T00:00:00"/>
    <n v="49"/>
    <x v="1"/>
    <x v="3"/>
    <s v="Jimenezborough"/>
    <x v="3"/>
  </r>
  <r>
    <s v="T00403"/>
    <d v="2024-05-04T00:00:00"/>
    <s v="C162"/>
    <s v="P029"/>
    <s v="S002"/>
    <n v="1"/>
    <n v="0.05"/>
    <s v="Cash"/>
    <n v="1485.05"/>
    <n v="1410.7974999999999"/>
    <n v="988.31"/>
    <n v="422.48749999999995"/>
    <s v="Road Clothing"/>
    <x v="4"/>
    <x v="0"/>
    <x v="0"/>
    <x v="0"/>
    <n v="1485.05"/>
    <n v="988.31"/>
    <x v="0"/>
    <d v="2000-08-30T00:00:00"/>
    <n v="25"/>
    <x v="1"/>
    <x v="2"/>
    <s v="Peckmouth"/>
    <x v="2"/>
  </r>
  <r>
    <s v="T00404"/>
    <d v="2025-01-20T00:00:00"/>
    <s v="C056"/>
    <s v="P048"/>
    <s v="S005"/>
    <n v="4"/>
    <n v="0.1"/>
    <s v="Cash"/>
    <n v="4865.4399999999996"/>
    <n v="4378.8959999999997"/>
    <n v="3179.2"/>
    <n v="1199.6959999999999"/>
    <s v="Nor Bags"/>
    <x v="9"/>
    <x v="2"/>
    <x v="0"/>
    <x v="5"/>
    <n v="1216.3599999999999"/>
    <n v="794.8"/>
    <x v="1"/>
    <d v="2004-09-23T00:00:00"/>
    <n v="21"/>
    <x v="2"/>
    <x v="4"/>
    <s v="Johnmouth"/>
    <x v="2"/>
  </r>
  <r>
    <s v="T00405"/>
    <d v="2024-08-06T00:00:00"/>
    <s v="C159"/>
    <s v="P022"/>
    <s v="S005"/>
    <n v="4"/>
    <n v="0.15"/>
    <s v="Cash"/>
    <n v="102.28"/>
    <n v="86.938000000000002"/>
    <n v="76.2"/>
    <n v="10.738"/>
    <s v="How Vegetables"/>
    <x v="3"/>
    <x v="0"/>
    <x v="2"/>
    <x v="8"/>
    <n v="25.57"/>
    <n v="19.05"/>
    <x v="0"/>
    <d v="1990-10-14T00:00:00"/>
    <n v="35"/>
    <x v="1"/>
    <x v="4"/>
    <s v="Johnmouth"/>
    <x v="2"/>
  </r>
  <r>
    <s v="T00406"/>
    <d v="2025-05-21T00:00:00"/>
    <s v="C002"/>
    <s v="P031"/>
    <s v="S005"/>
    <n v="5"/>
    <n v="0.15"/>
    <s v="Cash"/>
    <n v="5478.6"/>
    <n v="4656.8100000000004"/>
    <n v="4111"/>
    <n v="545.8100000000004"/>
    <s v="Foot Snacks"/>
    <x v="4"/>
    <x v="2"/>
    <x v="2"/>
    <x v="4"/>
    <n v="1095.72"/>
    <n v="822.2"/>
    <x v="0"/>
    <d v="1959-08-18T00:00:00"/>
    <n v="66"/>
    <x v="4"/>
    <x v="4"/>
    <s v="Johnmouth"/>
    <x v="2"/>
  </r>
  <r>
    <s v="T00407"/>
    <d v="2025-06-13T00:00:00"/>
    <s v="C005"/>
    <s v="P034"/>
    <s v="S005"/>
    <n v="3"/>
    <n v="0.1"/>
    <s v="Cash"/>
    <n v="1284.1500000000001"/>
    <n v="1155.7350000000001"/>
    <n v="738.21"/>
    <n v="417.52500000000009"/>
    <s v="Everything Laptop"/>
    <x v="0"/>
    <x v="2"/>
    <x v="1"/>
    <x v="6"/>
    <n v="428.05"/>
    <n v="246.07"/>
    <x v="0"/>
    <d v="1992-06-18T00:00:00"/>
    <n v="34"/>
    <x v="0"/>
    <x v="4"/>
    <s v="Johnmouth"/>
    <x v="2"/>
  </r>
  <r>
    <s v="T00408"/>
    <d v="2024-12-22T00:00:00"/>
    <s v="C129"/>
    <s v="P015"/>
    <s v="S004"/>
    <n v="2"/>
    <n v="0"/>
    <s v="Cash"/>
    <n v="540.9"/>
    <n v="540.9"/>
    <n v="375.2"/>
    <n v="165.7"/>
    <s v="Whether Bags"/>
    <x v="7"/>
    <x v="0"/>
    <x v="0"/>
    <x v="5"/>
    <n v="270.45"/>
    <n v="187.6"/>
    <x v="0"/>
    <d v="1958-10-08T00:00:00"/>
    <n v="67"/>
    <x v="4"/>
    <x v="1"/>
    <s v="Brianahaven"/>
    <x v="1"/>
  </r>
  <r>
    <s v="T00409"/>
    <d v="2025-01-21T00:00:00"/>
    <s v="C135"/>
    <s v="P037"/>
    <s v="S002"/>
    <n v="2"/>
    <n v="0.05"/>
    <s v="Bank Transfer"/>
    <n v="3905.3"/>
    <n v="3710.0349999999999"/>
    <n v="2902.54"/>
    <n v="807.49499999999989"/>
    <s v="Book Television"/>
    <x v="9"/>
    <x v="2"/>
    <x v="1"/>
    <x v="2"/>
    <n v="1952.65"/>
    <n v="1451.27"/>
    <x v="0"/>
    <d v="1986-03-07T00:00:00"/>
    <n v="40"/>
    <x v="1"/>
    <x v="2"/>
    <s v="Peckmouth"/>
    <x v="2"/>
  </r>
  <r>
    <s v="T00410"/>
    <d v="2024-05-18T00:00:00"/>
    <s v="C091"/>
    <s v="P048"/>
    <s v="S003"/>
    <n v="4"/>
    <n v="0"/>
    <s v="Bank Transfer"/>
    <n v="4865.4399999999996"/>
    <n v="4865.4399999999996"/>
    <n v="3179.2"/>
    <n v="1686.2399999999998"/>
    <s v="Nor Bags"/>
    <x v="4"/>
    <x v="0"/>
    <x v="0"/>
    <x v="5"/>
    <n v="1216.3599999999999"/>
    <n v="794.8"/>
    <x v="0"/>
    <d v="1963-02-04T00:00:00"/>
    <n v="63"/>
    <x v="3"/>
    <x v="0"/>
    <s v="New Michele"/>
    <x v="0"/>
  </r>
  <r>
    <s v="T00411"/>
    <d v="2024-09-24T00:00:00"/>
    <s v="C104"/>
    <s v="P002"/>
    <s v="S004"/>
    <n v="5"/>
    <n v="0.05"/>
    <s v="Credit Card"/>
    <n v="4093.8"/>
    <n v="3889.11"/>
    <n v="2638.1"/>
    <n v="1251.0100000000002"/>
    <s v="Audience Television"/>
    <x v="5"/>
    <x v="0"/>
    <x v="1"/>
    <x v="2"/>
    <n v="818.76"/>
    <n v="527.62"/>
    <x v="0"/>
    <d v="1965-03-20T00:00:00"/>
    <n v="61"/>
    <x v="3"/>
    <x v="1"/>
    <s v="Brianahaven"/>
    <x v="1"/>
  </r>
  <r>
    <s v="T00412"/>
    <d v="2023-10-03T00:00:00"/>
    <s v="C077"/>
    <s v="P005"/>
    <s v="S001"/>
    <n v="1"/>
    <n v="0"/>
    <s v="Mobile Money"/>
    <n v="1396.22"/>
    <n v="1396.22"/>
    <n v="1004.09"/>
    <n v="392.13"/>
    <s v="Knowledge Bags"/>
    <x v="6"/>
    <x v="1"/>
    <x v="0"/>
    <x v="5"/>
    <n v="1396.22"/>
    <n v="1004.09"/>
    <x v="1"/>
    <d v="2002-12-24T00:00:00"/>
    <n v="23"/>
    <x v="2"/>
    <x v="3"/>
    <s v="Jimenezborough"/>
    <x v="3"/>
  </r>
  <r>
    <s v="T00413"/>
    <d v="2024-01-20T00:00:00"/>
    <s v="C098"/>
    <s v="P030"/>
    <s v="S004"/>
    <n v="5"/>
    <n v="0.15"/>
    <s v="Cash"/>
    <n v="146.19999999999999"/>
    <n v="124.26999999999998"/>
    <n v="76.399999999999991"/>
    <n v="47.86999999999999"/>
    <s v="National Watches"/>
    <x v="9"/>
    <x v="0"/>
    <x v="0"/>
    <x v="1"/>
    <n v="29.24"/>
    <n v="15.28"/>
    <x v="1"/>
    <d v="2005-01-09T00:00:00"/>
    <n v="21"/>
    <x v="2"/>
    <x v="1"/>
    <s v="Brianahaven"/>
    <x v="1"/>
  </r>
  <r>
    <s v="T00414"/>
    <d v="2023-09-19T00:00:00"/>
    <s v="C164"/>
    <s v="P034"/>
    <s v="S001"/>
    <n v="2"/>
    <n v="0"/>
    <s v="Mobile Money"/>
    <n v="856.1"/>
    <n v="856.1"/>
    <n v="492.14"/>
    <n v="363.96000000000004"/>
    <s v="Everything Laptop"/>
    <x v="5"/>
    <x v="1"/>
    <x v="1"/>
    <x v="6"/>
    <n v="428.05"/>
    <n v="246.07"/>
    <x v="0"/>
    <d v="1968-07-28T00:00:00"/>
    <n v="57"/>
    <x v="3"/>
    <x v="3"/>
    <s v="Jimenezborough"/>
    <x v="3"/>
  </r>
  <r>
    <s v="T00415"/>
    <d v="2025-06-13T00:00:00"/>
    <s v="C112"/>
    <s v="P029"/>
    <s v="S003"/>
    <n v="5"/>
    <n v="0"/>
    <s v="Cash"/>
    <n v="7425.25"/>
    <n v="7425.25"/>
    <n v="4941.5499999999993"/>
    <n v="2483.7000000000007"/>
    <s v="Road Clothing"/>
    <x v="0"/>
    <x v="2"/>
    <x v="0"/>
    <x v="0"/>
    <n v="1485.05"/>
    <n v="988.31"/>
    <x v="1"/>
    <d v="1983-12-29T00:00:00"/>
    <n v="42"/>
    <x v="1"/>
    <x v="0"/>
    <s v="New Michele"/>
    <x v="0"/>
  </r>
  <r>
    <s v="T00416"/>
    <d v="2025-04-18T00:00:00"/>
    <s v="C059"/>
    <s v="P036"/>
    <s v="S002"/>
    <n v="5"/>
    <n v="0.15"/>
    <s v="Bank Transfer"/>
    <n v="7507.3"/>
    <n v="6381.2049999999999"/>
    <n v="5838.65"/>
    <n v="542.55500000000029"/>
    <s v="New Watches"/>
    <x v="8"/>
    <x v="2"/>
    <x v="0"/>
    <x v="1"/>
    <n v="1501.46"/>
    <n v="1167.73"/>
    <x v="1"/>
    <d v="1963-05-11T00:00:00"/>
    <n v="63"/>
    <x v="3"/>
    <x v="2"/>
    <s v="Peckmouth"/>
    <x v="2"/>
  </r>
  <r>
    <s v="T00417"/>
    <d v="2023-10-19T00:00:00"/>
    <s v="C012"/>
    <s v="P004"/>
    <s v="S001"/>
    <n v="3"/>
    <n v="0"/>
    <s v="Credit Card"/>
    <n v="5561.3099999999995"/>
    <n v="5561.3099999999995"/>
    <n v="4090.56"/>
    <n v="1470.7499999999995"/>
    <s v="Four Accessories"/>
    <x v="6"/>
    <x v="1"/>
    <x v="0"/>
    <x v="9"/>
    <n v="1853.77"/>
    <n v="1363.52"/>
    <x v="0"/>
    <d v="1989-12-08T00:00:00"/>
    <n v="36"/>
    <x v="1"/>
    <x v="3"/>
    <s v="Jimenezborough"/>
    <x v="3"/>
  </r>
  <r>
    <s v="T00418"/>
    <d v="2024-11-12T00:00:00"/>
    <s v="C081"/>
    <s v="P033"/>
    <s v="S001"/>
    <n v="2"/>
    <n v="0.05"/>
    <s v="Mobile Money"/>
    <n v="3597.94"/>
    <n v="3418.0429999999997"/>
    <n v="2658.3"/>
    <n v="759.74299999999948"/>
    <s v="Beat Accessories"/>
    <x v="1"/>
    <x v="0"/>
    <x v="0"/>
    <x v="9"/>
    <n v="1798.97"/>
    <n v="1329.15"/>
    <x v="1"/>
    <d v="1988-07-20T00:00:00"/>
    <n v="38"/>
    <x v="1"/>
    <x v="3"/>
    <s v="Jimenezborough"/>
    <x v="3"/>
  </r>
  <r>
    <s v="T00419"/>
    <d v="2024-01-30T00:00:00"/>
    <s v="C020"/>
    <s v="P029"/>
    <s v="S003"/>
    <n v="2"/>
    <n v="0.05"/>
    <s v="Mobile Money"/>
    <n v="2970.1"/>
    <n v="2821.5949999999998"/>
    <n v="1976.62"/>
    <n v="844.97499999999991"/>
    <s v="Road Clothing"/>
    <x v="9"/>
    <x v="0"/>
    <x v="0"/>
    <x v="0"/>
    <n v="1485.05"/>
    <n v="988.31"/>
    <x v="1"/>
    <d v="1982-06-26T00:00:00"/>
    <n v="44"/>
    <x v="1"/>
    <x v="0"/>
    <s v="New Michele"/>
    <x v="0"/>
  </r>
  <r>
    <s v="T00420"/>
    <d v="2024-03-30T00:00:00"/>
    <s v="C174"/>
    <s v="P029"/>
    <s v="S005"/>
    <n v="3"/>
    <n v="0.15"/>
    <s v="Credit Card"/>
    <n v="4455.1499999999996"/>
    <n v="3786.8774999999996"/>
    <n v="2964.93"/>
    <n v="821.94749999999976"/>
    <s v="Road Clothing"/>
    <x v="2"/>
    <x v="0"/>
    <x v="0"/>
    <x v="0"/>
    <n v="1485.05"/>
    <n v="988.31"/>
    <x v="0"/>
    <d v="2005-07-07T00:00:00"/>
    <n v="21"/>
    <x v="2"/>
    <x v="4"/>
    <s v="Johnmouth"/>
    <x v="2"/>
  </r>
  <r>
    <s v="T00421"/>
    <d v="2023-11-28T00:00:00"/>
    <s v="C177"/>
    <s v="P019"/>
    <s v="S001"/>
    <n v="5"/>
    <n v="0.1"/>
    <s v="Cash"/>
    <n v="8814.6"/>
    <n v="7933.14"/>
    <n v="6732.4"/>
    <n v="1200.7400000000007"/>
    <s v="Traditional Laptop"/>
    <x v="1"/>
    <x v="1"/>
    <x v="1"/>
    <x v="6"/>
    <n v="1762.92"/>
    <n v="1346.48"/>
    <x v="1"/>
    <d v="1985-01-05T00:00:00"/>
    <n v="41"/>
    <x v="1"/>
    <x v="3"/>
    <s v="Jimenezborough"/>
    <x v="3"/>
  </r>
  <r>
    <s v="T00422"/>
    <d v="2025-07-13T00:00:00"/>
    <s v="C026"/>
    <s v="P046"/>
    <s v="S004"/>
    <n v="2"/>
    <n v="0"/>
    <s v="Bank Transfer"/>
    <n v="2330.7399999999998"/>
    <n v="2330.7399999999998"/>
    <n v="1853.1"/>
    <n v="477.63999999999987"/>
    <s v="Nature Clothing"/>
    <x v="11"/>
    <x v="2"/>
    <x v="0"/>
    <x v="0"/>
    <n v="1165.3699999999999"/>
    <n v="926.55"/>
    <x v="0"/>
    <d v="2004-01-04T00:00:00"/>
    <n v="22"/>
    <x v="2"/>
    <x v="1"/>
    <s v="Brianahaven"/>
    <x v="1"/>
  </r>
  <r>
    <s v="T00423"/>
    <d v="2023-12-06T00:00:00"/>
    <s v="C155"/>
    <s v="P001"/>
    <s v="S005"/>
    <n v="5"/>
    <n v="0.15"/>
    <s v="Bank Transfer"/>
    <n v="8368.4500000000007"/>
    <n v="7113.1825000000008"/>
    <n v="6616.9000000000005"/>
    <n v="496.28250000000025"/>
    <s v="Like Camera"/>
    <x v="7"/>
    <x v="1"/>
    <x v="1"/>
    <x v="12"/>
    <n v="1673.69"/>
    <n v="1323.38"/>
    <x v="0"/>
    <d v="1965-09-20T00:00:00"/>
    <n v="60"/>
    <x v="3"/>
    <x v="4"/>
    <s v="Johnmouth"/>
    <x v="2"/>
  </r>
  <r>
    <s v="T00424"/>
    <d v="2024-04-13T00:00:00"/>
    <s v="C008"/>
    <s v="P014"/>
    <s v="S003"/>
    <n v="4"/>
    <n v="0.15"/>
    <s v="Credit Card"/>
    <n v="5371"/>
    <n v="4565.3499999999995"/>
    <n v="3191.76"/>
    <n v="1373.5899999999992"/>
    <s v="Add Clothing"/>
    <x v="8"/>
    <x v="0"/>
    <x v="0"/>
    <x v="0"/>
    <n v="1342.75"/>
    <n v="797.94"/>
    <x v="0"/>
    <d v="1960-11-13T00:00:00"/>
    <n v="65"/>
    <x v="4"/>
    <x v="0"/>
    <s v="New Michele"/>
    <x v="0"/>
  </r>
  <r>
    <s v="T00425"/>
    <d v="2024-10-09T00:00:00"/>
    <s v="C092"/>
    <s v="P004"/>
    <s v="S005"/>
    <n v="4"/>
    <n v="0.15"/>
    <s v="Credit Card"/>
    <n v="7415.08"/>
    <n v="6302.8180000000002"/>
    <n v="5454.08"/>
    <n v="848.73800000000028"/>
    <s v="Four Accessories"/>
    <x v="6"/>
    <x v="0"/>
    <x v="0"/>
    <x v="9"/>
    <n v="1853.77"/>
    <n v="1363.52"/>
    <x v="1"/>
    <d v="2001-11-28T00:00:00"/>
    <n v="24"/>
    <x v="2"/>
    <x v="4"/>
    <s v="Johnmouth"/>
    <x v="2"/>
  </r>
  <r>
    <s v="T00426"/>
    <d v="2023-09-11T00:00:00"/>
    <s v="C175"/>
    <s v="P024"/>
    <s v="S005"/>
    <n v="4"/>
    <n v="0"/>
    <s v="Bank Transfer"/>
    <n v="5949.64"/>
    <n v="5949.64"/>
    <n v="3252.28"/>
    <n v="2697.36"/>
    <s v="Him Smartphone"/>
    <x v="5"/>
    <x v="1"/>
    <x v="1"/>
    <x v="10"/>
    <n v="1487.41"/>
    <n v="813.07"/>
    <x v="0"/>
    <d v="1998-01-07T00:00:00"/>
    <n v="28"/>
    <x v="1"/>
    <x v="4"/>
    <s v="Johnmouth"/>
    <x v="2"/>
  </r>
  <r>
    <s v="T00427"/>
    <d v="2024-12-10T00:00:00"/>
    <s v="C064"/>
    <s v="P030"/>
    <s v="S001"/>
    <n v="1"/>
    <n v="0.1"/>
    <s v="Credit Card"/>
    <n v="29.24"/>
    <n v="26.315999999999999"/>
    <n v="15.28"/>
    <n v="11.036"/>
    <s v="National Watches"/>
    <x v="7"/>
    <x v="0"/>
    <x v="0"/>
    <x v="1"/>
    <n v="29.24"/>
    <n v="15.28"/>
    <x v="1"/>
    <d v="1973-09-01T00:00:00"/>
    <n v="52"/>
    <x v="3"/>
    <x v="3"/>
    <s v="Jimenezborough"/>
    <x v="3"/>
  </r>
  <r>
    <s v="T00428"/>
    <d v="2025-08-30T00:00:00"/>
    <s v="C098"/>
    <s v="P033"/>
    <s v="S002"/>
    <n v="4"/>
    <n v="0.1"/>
    <s v="Bank Transfer"/>
    <n v="7195.88"/>
    <n v="6476.2920000000004"/>
    <n v="5316.6"/>
    <n v="1159.692"/>
    <s v="Beat Accessories"/>
    <x v="3"/>
    <x v="2"/>
    <x v="0"/>
    <x v="9"/>
    <n v="1798.97"/>
    <n v="1329.15"/>
    <x v="1"/>
    <d v="2005-01-09T00:00:00"/>
    <n v="21"/>
    <x v="2"/>
    <x v="2"/>
    <s v="Peckmouth"/>
    <x v="2"/>
  </r>
  <r>
    <s v="T00429"/>
    <d v="2024-02-18T00:00:00"/>
    <s v="C028"/>
    <s v="P010"/>
    <s v="S001"/>
    <n v="1"/>
    <n v="0.1"/>
    <s v="Mobile Money"/>
    <n v="1194.1199999999999"/>
    <n v="1074.7079999999999"/>
    <n v="838.95"/>
    <n v="235.75799999999981"/>
    <s v="Step Smartphone"/>
    <x v="10"/>
    <x v="0"/>
    <x v="1"/>
    <x v="10"/>
    <n v="1194.1199999999999"/>
    <n v="838.95"/>
    <x v="1"/>
    <d v="1960-02-10T00:00:00"/>
    <n v="66"/>
    <x v="4"/>
    <x v="3"/>
    <s v="Jimenezborough"/>
    <x v="3"/>
  </r>
  <r>
    <s v="T00430"/>
    <d v="2024-03-03T00:00:00"/>
    <s v="C093"/>
    <s v="P026"/>
    <s v="S003"/>
    <n v="1"/>
    <n v="0.05"/>
    <s v="Cash"/>
    <n v="1015.76"/>
    <n v="964.97199999999998"/>
    <n v="584.4"/>
    <n v="380.572"/>
    <s v="Behavior Dairy"/>
    <x v="2"/>
    <x v="0"/>
    <x v="2"/>
    <x v="7"/>
    <n v="1015.76"/>
    <n v="584.4"/>
    <x v="0"/>
    <d v="1978-04-14T00:00:00"/>
    <n v="48"/>
    <x v="1"/>
    <x v="0"/>
    <s v="New Michele"/>
    <x v="0"/>
  </r>
  <r>
    <s v="T00431"/>
    <d v="2024-01-10T00:00:00"/>
    <s v="C048"/>
    <s v="P015"/>
    <s v="S004"/>
    <n v="4"/>
    <n v="0.15"/>
    <s v="Cash"/>
    <n v="1081.8"/>
    <n v="919.53"/>
    <n v="750.4"/>
    <n v="169.13"/>
    <s v="Whether Bags"/>
    <x v="9"/>
    <x v="0"/>
    <x v="0"/>
    <x v="5"/>
    <n v="270.45"/>
    <n v="187.6"/>
    <x v="0"/>
    <d v="2004-12-30T00:00:00"/>
    <n v="21"/>
    <x v="2"/>
    <x v="1"/>
    <s v="Brianahaven"/>
    <x v="1"/>
  </r>
  <r>
    <s v="T00432"/>
    <d v="2023-12-18T00:00:00"/>
    <s v="C007"/>
    <s v="P048"/>
    <s v="S001"/>
    <n v="3"/>
    <n v="0"/>
    <s v="Bank Transfer"/>
    <n v="3649.08"/>
    <n v="3649.08"/>
    <n v="2384.3999999999996"/>
    <n v="1264.6800000000003"/>
    <s v="Nor Bags"/>
    <x v="7"/>
    <x v="1"/>
    <x v="0"/>
    <x v="5"/>
    <n v="1216.3599999999999"/>
    <n v="794.8"/>
    <x v="0"/>
    <d v="1985-01-11T00:00:00"/>
    <n v="41"/>
    <x v="1"/>
    <x v="3"/>
    <s v="Jimenezborough"/>
    <x v="3"/>
  </r>
  <r>
    <s v="T00433"/>
    <d v="2024-02-12T00:00:00"/>
    <s v="C099"/>
    <s v="P010"/>
    <s v="S001"/>
    <n v="3"/>
    <n v="0.15"/>
    <s v="Mobile Money"/>
    <n v="3582.3599999999997"/>
    <n v="3045.0059999999999"/>
    <n v="2516.8500000000004"/>
    <n v="528.15599999999949"/>
    <s v="Step Smartphone"/>
    <x v="10"/>
    <x v="0"/>
    <x v="1"/>
    <x v="10"/>
    <n v="1194.1199999999999"/>
    <n v="838.95"/>
    <x v="0"/>
    <d v="1964-07-22T00:00:00"/>
    <n v="62"/>
    <x v="3"/>
    <x v="3"/>
    <s v="Jimenezborough"/>
    <x v="3"/>
  </r>
  <r>
    <s v="T00434"/>
    <d v="2025-02-21T00:00:00"/>
    <s v="C200"/>
    <s v="P030"/>
    <s v="S001"/>
    <n v="5"/>
    <n v="0.05"/>
    <s v="Credit Card"/>
    <n v="146.19999999999999"/>
    <n v="138.88999999999999"/>
    <n v="76.399999999999991"/>
    <n v="62.489999999999995"/>
    <s v="National Watches"/>
    <x v="10"/>
    <x v="2"/>
    <x v="0"/>
    <x v="1"/>
    <n v="29.24"/>
    <n v="15.28"/>
    <x v="0"/>
    <d v="2001-12-24T00:00:00"/>
    <n v="24"/>
    <x v="2"/>
    <x v="3"/>
    <s v="Jimenezborough"/>
    <x v="3"/>
  </r>
  <r>
    <s v="T00435"/>
    <d v="2025-02-20T00:00:00"/>
    <s v="C176"/>
    <s v="P028"/>
    <s v="S004"/>
    <n v="2"/>
    <n v="0.05"/>
    <s v="Bank Transfer"/>
    <n v="1347.56"/>
    <n v="1280.1819999999998"/>
    <n v="726.66"/>
    <n v="553.52199999999982"/>
    <s v="Deal Smartphone"/>
    <x v="10"/>
    <x v="2"/>
    <x v="1"/>
    <x v="10"/>
    <n v="673.78"/>
    <n v="363.33"/>
    <x v="0"/>
    <d v="1979-10-07T00:00:00"/>
    <n v="46"/>
    <x v="1"/>
    <x v="1"/>
    <s v="Brianahaven"/>
    <x v="1"/>
  </r>
  <r>
    <s v="T00436"/>
    <d v="2024-03-16T00:00:00"/>
    <s v="C078"/>
    <s v="P011"/>
    <s v="S003"/>
    <n v="4"/>
    <n v="0.05"/>
    <s v="Cash"/>
    <n v="994.28"/>
    <n v="944.56599999999992"/>
    <n v="762.68"/>
    <n v="181.88599999999997"/>
    <s v="Either Headphones"/>
    <x v="2"/>
    <x v="0"/>
    <x v="1"/>
    <x v="11"/>
    <n v="248.57"/>
    <n v="190.67"/>
    <x v="0"/>
    <d v="1988-09-25T00:00:00"/>
    <n v="37"/>
    <x v="1"/>
    <x v="0"/>
    <s v="New Michele"/>
    <x v="0"/>
  </r>
  <r>
    <s v="T00437"/>
    <d v="2024-03-20T00:00:00"/>
    <s v="C043"/>
    <s v="P025"/>
    <s v="S004"/>
    <n v="3"/>
    <n v="0.15"/>
    <s v="Bank Transfer"/>
    <n v="1287.4499999999998"/>
    <n v="1094.3324999999998"/>
    <n v="776.16000000000008"/>
    <n v="318.17249999999967"/>
    <s v="Little Watches"/>
    <x v="2"/>
    <x v="0"/>
    <x v="0"/>
    <x v="1"/>
    <n v="429.15"/>
    <n v="258.72000000000003"/>
    <x v="0"/>
    <d v="1988-09-14T00:00:00"/>
    <n v="37"/>
    <x v="1"/>
    <x v="1"/>
    <s v="Brianahaven"/>
    <x v="1"/>
  </r>
  <r>
    <s v="T00438"/>
    <d v="2025-05-29T00:00:00"/>
    <s v="C124"/>
    <s v="P027"/>
    <s v="S001"/>
    <n v="3"/>
    <n v="0.1"/>
    <s v="Credit Card"/>
    <n v="3816.69"/>
    <n v="3435.0210000000002"/>
    <n v="2857.95"/>
    <n v="577.07100000000037"/>
    <s v="Hospital Smartphone"/>
    <x v="4"/>
    <x v="2"/>
    <x v="1"/>
    <x v="10"/>
    <n v="1272.23"/>
    <n v="952.65"/>
    <x v="1"/>
    <d v="1962-06-07T00:00:00"/>
    <n v="64"/>
    <x v="3"/>
    <x v="3"/>
    <s v="Jimenezborough"/>
    <x v="3"/>
  </r>
  <r>
    <s v="T00439"/>
    <d v="2024-05-15T00:00:00"/>
    <s v="C185"/>
    <s v="P046"/>
    <s v="S004"/>
    <n v="5"/>
    <n v="0.05"/>
    <s v="Mobile Money"/>
    <n v="5826.8499999999995"/>
    <n v="5535.5074999999988"/>
    <n v="4632.75"/>
    <n v="902.7574999999988"/>
    <s v="Nature Clothing"/>
    <x v="4"/>
    <x v="0"/>
    <x v="0"/>
    <x v="0"/>
    <n v="1165.3699999999999"/>
    <n v="926.55"/>
    <x v="1"/>
    <d v="1975-07-04T00:00:00"/>
    <n v="51"/>
    <x v="3"/>
    <x v="1"/>
    <s v="Brianahaven"/>
    <x v="1"/>
  </r>
  <r>
    <s v="T00440"/>
    <d v="2023-09-26T00:00:00"/>
    <s v="C028"/>
    <s v="P048"/>
    <s v="S002"/>
    <n v="3"/>
    <n v="0"/>
    <s v="Mobile Money"/>
    <n v="3649.08"/>
    <n v="3649.08"/>
    <n v="2384.3999999999996"/>
    <n v="1264.6800000000003"/>
    <s v="Nor Bags"/>
    <x v="5"/>
    <x v="1"/>
    <x v="0"/>
    <x v="5"/>
    <n v="1216.3599999999999"/>
    <n v="794.8"/>
    <x v="1"/>
    <d v="1960-02-10T00:00:00"/>
    <n v="66"/>
    <x v="4"/>
    <x v="2"/>
    <s v="Peckmouth"/>
    <x v="2"/>
  </r>
  <r>
    <s v="T00441"/>
    <d v="2025-08-28T00:00:00"/>
    <s v="C086"/>
    <s v="P012"/>
    <s v="S005"/>
    <n v="4"/>
    <n v="0.1"/>
    <s v="Mobile Money"/>
    <n v="4772.3599999999997"/>
    <n v="4295.1239999999998"/>
    <n v="3272.96"/>
    <n v="1022.1639999999998"/>
    <s v="Above Camera"/>
    <x v="3"/>
    <x v="2"/>
    <x v="1"/>
    <x v="12"/>
    <n v="1193.0899999999999"/>
    <n v="818.24"/>
    <x v="1"/>
    <d v="1975-09-26T00:00:00"/>
    <n v="50"/>
    <x v="3"/>
    <x v="4"/>
    <s v="Johnmouth"/>
    <x v="2"/>
  </r>
  <r>
    <s v="T00442"/>
    <d v="2024-08-17T00:00:00"/>
    <s v="C086"/>
    <s v="P027"/>
    <s v="S004"/>
    <n v="5"/>
    <n v="0.05"/>
    <s v="Bank Transfer"/>
    <n v="6361.15"/>
    <n v="6043.0924999999997"/>
    <n v="4763.25"/>
    <n v="1279.8424999999997"/>
    <s v="Hospital Smartphone"/>
    <x v="3"/>
    <x v="0"/>
    <x v="1"/>
    <x v="10"/>
    <n v="1272.23"/>
    <n v="952.65"/>
    <x v="1"/>
    <d v="1975-09-26T00:00:00"/>
    <n v="50"/>
    <x v="3"/>
    <x v="1"/>
    <s v="Brianahaven"/>
    <x v="1"/>
  </r>
  <r>
    <s v="T00443"/>
    <d v="2025-04-06T00:00:00"/>
    <s v="C083"/>
    <s v="P028"/>
    <s v="S005"/>
    <n v="2"/>
    <n v="0.15"/>
    <s v="Bank Transfer"/>
    <n v="1347.56"/>
    <n v="1145.4259999999999"/>
    <n v="726.66"/>
    <n v="418.76599999999996"/>
    <s v="Deal Smartphone"/>
    <x v="8"/>
    <x v="2"/>
    <x v="1"/>
    <x v="10"/>
    <n v="673.78"/>
    <n v="363.33"/>
    <x v="1"/>
    <d v="1981-03-29T00:00:00"/>
    <n v="45"/>
    <x v="1"/>
    <x v="4"/>
    <s v="Johnmouth"/>
    <x v="2"/>
  </r>
  <r>
    <s v="T00444"/>
    <d v="2024-04-01T00:00:00"/>
    <s v="C046"/>
    <s v="P018"/>
    <s v="S004"/>
    <n v="3"/>
    <n v="0.1"/>
    <s v="Mobile Money"/>
    <n v="3239.67"/>
    <n v="2915.703"/>
    <n v="2111.4900000000002"/>
    <n v="804.21299999999974"/>
    <s v="Democratic Smartphone"/>
    <x v="8"/>
    <x v="0"/>
    <x v="1"/>
    <x v="10"/>
    <n v="1079.8900000000001"/>
    <n v="703.83"/>
    <x v="0"/>
    <d v="1964-01-21T00:00:00"/>
    <n v="62"/>
    <x v="3"/>
    <x v="1"/>
    <s v="Brianahaven"/>
    <x v="1"/>
  </r>
  <r>
    <s v="T00445"/>
    <d v="2025-01-17T00:00:00"/>
    <s v="C148"/>
    <s v="P002"/>
    <s v="S002"/>
    <n v="3"/>
    <n v="0.15"/>
    <s v="Bank Transfer"/>
    <n v="2456.2799999999997"/>
    <n v="2087.8379999999997"/>
    <n v="1582.8600000000001"/>
    <n v="504.97799999999961"/>
    <s v="Audience Television"/>
    <x v="9"/>
    <x v="2"/>
    <x v="1"/>
    <x v="2"/>
    <n v="818.76"/>
    <n v="527.62"/>
    <x v="1"/>
    <d v="2005-07-08T00:00:00"/>
    <n v="21"/>
    <x v="2"/>
    <x v="2"/>
    <s v="Peckmouth"/>
    <x v="2"/>
  </r>
  <r>
    <s v="T00446"/>
    <d v="2024-10-12T00:00:00"/>
    <s v="C101"/>
    <s v="P016"/>
    <s v="S003"/>
    <n v="1"/>
    <n v="0.05"/>
    <s v="Credit Card"/>
    <n v="1858.75"/>
    <n v="1765.8125"/>
    <n v="1451.16"/>
    <n v="314.65249999999992"/>
    <s v="House Accessories"/>
    <x v="6"/>
    <x v="0"/>
    <x v="0"/>
    <x v="9"/>
    <n v="1858.75"/>
    <n v="1451.16"/>
    <x v="1"/>
    <d v="1956-05-29T00:00:00"/>
    <n v="70"/>
    <x v="4"/>
    <x v="0"/>
    <s v="New Michele"/>
    <x v="0"/>
  </r>
  <r>
    <s v="T00447"/>
    <d v="2025-05-02T00:00:00"/>
    <s v="C175"/>
    <s v="P015"/>
    <s v="S005"/>
    <n v="1"/>
    <n v="0.15"/>
    <s v="Credit Card"/>
    <n v="270.45"/>
    <n v="229.88249999999999"/>
    <n v="187.6"/>
    <n v="42.282499999999999"/>
    <s v="Whether Bags"/>
    <x v="4"/>
    <x v="2"/>
    <x v="0"/>
    <x v="5"/>
    <n v="270.45"/>
    <n v="187.6"/>
    <x v="0"/>
    <d v="1998-01-07T00:00:00"/>
    <n v="28"/>
    <x v="1"/>
    <x v="4"/>
    <s v="Johnmouth"/>
    <x v="2"/>
  </r>
  <r>
    <s v="T00448"/>
    <d v="2024-03-31T00:00:00"/>
    <s v="C113"/>
    <s v="P044"/>
    <s v="S003"/>
    <n v="1"/>
    <n v="0.15"/>
    <s v="Mobile Money"/>
    <n v="1286.55"/>
    <n v="1093.5674999999999"/>
    <n v="797.54"/>
    <n v="296.02749999999992"/>
    <s v="Least Accessories"/>
    <x v="2"/>
    <x v="0"/>
    <x v="0"/>
    <x v="9"/>
    <n v="1286.55"/>
    <n v="797.54"/>
    <x v="0"/>
    <d v="1977-05-23T00:00:00"/>
    <n v="49"/>
    <x v="1"/>
    <x v="0"/>
    <s v="New Michele"/>
    <x v="0"/>
  </r>
  <r>
    <s v="T00449"/>
    <d v="2025-01-02T00:00:00"/>
    <s v="C036"/>
    <s v="P038"/>
    <s v="S003"/>
    <n v="2"/>
    <n v="0.1"/>
    <s v="Credit Card"/>
    <n v="733.86"/>
    <n v="660.47400000000005"/>
    <n v="570.46"/>
    <n v="90.01400000000001"/>
    <s v="Stage Footwear"/>
    <x v="9"/>
    <x v="2"/>
    <x v="0"/>
    <x v="3"/>
    <n v="366.93"/>
    <n v="285.23"/>
    <x v="0"/>
    <d v="1991-11-04T00:00:00"/>
    <n v="34"/>
    <x v="0"/>
    <x v="0"/>
    <s v="New Michele"/>
    <x v="0"/>
  </r>
  <r>
    <s v="T00450"/>
    <d v="2025-05-29T00:00:00"/>
    <s v="C184"/>
    <s v="P017"/>
    <s v="S004"/>
    <n v="4"/>
    <n v="0"/>
    <s v="Mobile Money"/>
    <n v="4984.4399999999996"/>
    <n v="4984.4399999999996"/>
    <n v="3334.08"/>
    <n v="1650.3599999999997"/>
    <s v="Find Headphones"/>
    <x v="4"/>
    <x v="2"/>
    <x v="1"/>
    <x v="11"/>
    <n v="1246.1099999999999"/>
    <n v="833.52"/>
    <x v="0"/>
    <d v="2003-04-13T00:00:00"/>
    <n v="23"/>
    <x v="2"/>
    <x v="1"/>
    <s v="Brianahaven"/>
    <x v="1"/>
  </r>
  <r>
    <s v="T00451"/>
    <d v="2024-10-24T00:00:00"/>
    <s v="C154"/>
    <s v="P041"/>
    <s v="S004"/>
    <n v="5"/>
    <n v="0.15"/>
    <s v="Mobile Money"/>
    <n v="8175.05"/>
    <n v="6948.7924999999996"/>
    <n v="5216.45"/>
    <n v="1732.3424999999997"/>
    <s v="Present Television"/>
    <x v="6"/>
    <x v="0"/>
    <x v="1"/>
    <x v="2"/>
    <n v="1635.01"/>
    <n v="1043.29"/>
    <x v="0"/>
    <d v="1971-09-02T00:00:00"/>
    <n v="54"/>
    <x v="3"/>
    <x v="1"/>
    <s v="Brianahaven"/>
    <x v="1"/>
  </r>
  <r>
    <s v="T00452"/>
    <d v="2025-03-31T00:00:00"/>
    <s v="C140"/>
    <s v="P033"/>
    <s v="S001"/>
    <n v="3"/>
    <n v="0"/>
    <s v="Cash"/>
    <n v="5396.91"/>
    <n v="5396.91"/>
    <n v="3987.4500000000003"/>
    <n v="1409.4599999999996"/>
    <s v="Beat Accessories"/>
    <x v="2"/>
    <x v="2"/>
    <x v="0"/>
    <x v="9"/>
    <n v="1798.97"/>
    <n v="1329.15"/>
    <x v="1"/>
    <d v="1973-06-12T00:00:00"/>
    <n v="53"/>
    <x v="3"/>
    <x v="3"/>
    <s v="Jimenezborough"/>
    <x v="3"/>
  </r>
  <r>
    <s v="T00453"/>
    <d v="2024-01-01T00:00:00"/>
    <s v="C197"/>
    <s v="P010"/>
    <s v="S002"/>
    <n v="3"/>
    <n v="0.05"/>
    <s v="Cash"/>
    <n v="3582.3599999999997"/>
    <n v="3403.2419999999997"/>
    <n v="2516.8500000000004"/>
    <n v="886.39199999999937"/>
    <s v="Step Smartphone"/>
    <x v="9"/>
    <x v="0"/>
    <x v="1"/>
    <x v="10"/>
    <n v="1194.1199999999999"/>
    <n v="838.95"/>
    <x v="0"/>
    <d v="1957-09-23T00:00:00"/>
    <n v="68"/>
    <x v="4"/>
    <x v="2"/>
    <s v="Peckmouth"/>
    <x v="2"/>
  </r>
  <r>
    <s v="T00454"/>
    <d v="2025-07-01T00:00:00"/>
    <s v="C145"/>
    <s v="P036"/>
    <s v="S004"/>
    <n v="3"/>
    <n v="0.15"/>
    <s v="Cash"/>
    <n v="4504.38"/>
    <n v="3828.723"/>
    <n v="3503.19"/>
    <n v="325.5329999999999"/>
    <s v="New Watches"/>
    <x v="11"/>
    <x v="2"/>
    <x v="0"/>
    <x v="1"/>
    <n v="1501.46"/>
    <n v="1167.73"/>
    <x v="1"/>
    <d v="1959-11-07T00:00:00"/>
    <n v="66"/>
    <x v="4"/>
    <x v="1"/>
    <s v="Brianahaven"/>
    <x v="1"/>
  </r>
  <r>
    <s v="T00455"/>
    <d v="2025-07-15T00:00:00"/>
    <s v="C003"/>
    <s v="P030"/>
    <s v="S001"/>
    <n v="3"/>
    <n v="0.05"/>
    <s v="Credit Card"/>
    <n v="87.72"/>
    <n v="83.333999999999989"/>
    <n v="45.839999999999996"/>
    <n v="37.493999999999993"/>
    <s v="National Watches"/>
    <x v="11"/>
    <x v="2"/>
    <x v="0"/>
    <x v="1"/>
    <n v="29.24"/>
    <n v="15.28"/>
    <x v="1"/>
    <d v="2005-04-19T00:00:00"/>
    <n v="21"/>
    <x v="2"/>
    <x v="3"/>
    <s v="Jimenezborough"/>
    <x v="3"/>
  </r>
  <r>
    <s v="T00456"/>
    <d v="2025-01-17T00:00:00"/>
    <s v="C115"/>
    <s v="P043"/>
    <s v="S003"/>
    <n v="4"/>
    <n v="0.15"/>
    <s v="Credit Card"/>
    <n v="2257.6799999999998"/>
    <n v="1919.0279999999998"/>
    <n v="1175.8399999999999"/>
    <n v="743.18799999999987"/>
    <s v="Soon Accessories"/>
    <x v="9"/>
    <x v="2"/>
    <x v="0"/>
    <x v="9"/>
    <n v="564.41999999999996"/>
    <n v="293.95999999999998"/>
    <x v="0"/>
    <d v="1960-02-25T00:00:00"/>
    <n v="66"/>
    <x v="4"/>
    <x v="0"/>
    <s v="New Michele"/>
    <x v="0"/>
  </r>
  <r>
    <s v="T00457"/>
    <d v="2025-04-27T00:00:00"/>
    <s v="C089"/>
    <s v="P045"/>
    <s v="S001"/>
    <n v="4"/>
    <n v="0"/>
    <s v="Bank Transfer"/>
    <n v="7516.32"/>
    <n v="7516.32"/>
    <n v="4018.24"/>
    <n v="3498.08"/>
    <s v="Set Dairy"/>
    <x v="8"/>
    <x v="2"/>
    <x v="2"/>
    <x v="7"/>
    <n v="1879.08"/>
    <n v="1004.56"/>
    <x v="1"/>
    <d v="1969-07-12T00:00:00"/>
    <n v="57"/>
    <x v="3"/>
    <x v="3"/>
    <s v="Jimenezborough"/>
    <x v="3"/>
  </r>
  <r>
    <s v="T00458"/>
    <d v="2025-07-04T00:00:00"/>
    <s v="C107"/>
    <s v="P035"/>
    <s v="S001"/>
    <n v="1"/>
    <n v="0.05"/>
    <s v="Bank Transfer"/>
    <n v="1562.43"/>
    <n v="1484.3085000000001"/>
    <n v="1195.6300000000001"/>
    <n v="288.67849999999999"/>
    <s v="Chair Laptop"/>
    <x v="11"/>
    <x v="2"/>
    <x v="1"/>
    <x v="6"/>
    <n v="1562.43"/>
    <n v="1195.6300000000001"/>
    <x v="1"/>
    <d v="1995-10-08T00:00:00"/>
    <n v="30"/>
    <x v="1"/>
    <x v="3"/>
    <s v="Jimenezborough"/>
    <x v="3"/>
  </r>
  <r>
    <s v="T00459"/>
    <d v="2023-11-07T00:00:00"/>
    <s v="C080"/>
    <s v="P015"/>
    <s v="S003"/>
    <n v="4"/>
    <n v="0.05"/>
    <s v="Mobile Money"/>
    <n v="1081.8"/>
    <n v="1027.7099999999998"/>
    <n v="750.4"/>
    <n v="277.30999999999983"/>
    <s v="Whether Bags"/>
    <x v="1"/>
    <x v="1"/>
    <x v="0"/>
    <x v="5"/>
    <n v="270.45"/>
    <n v="187.6"/>
    <x v="1"/>
    <d v="2003-11-04T00:00:00"/>
    <n v="22"/>
    <x v="2"/>
    <x v="0"/>
    <s v="New Michele"/>
    <x v="0"/>
  </r>
  <r>
    <s v="T00460"/>
    <d v="2025-03-10T00:00:00"/>
    <s v="C090"/>
    <s v="P028"/>
    <s v="S004"/>
    <n v="1"/>
    <n v="0.15"/>
    <s v="Mobile Money"/>
    <n v="673.78"/>
    <n v="572.71299999999997"/>
    <n v="363.33"/>
    <n v="209.38299999999998"/>
    <s v="Deal Smartphone"/>
    <x v="2"/>
    <x v="2"/>
    <x v="1"/>
    <x v="10"/>
    <n v="673.78"/>
    <n v="363.33"/>
    <x v="0"/>
    <d v="1975-08-18T00:00:00"/>
    <n v="50"/>
    <x v="3"/>
    <x v="1"/>
    <s v="Brianahaven"/>
    <x v="1"/>
  </r>
  <r>
    <s v="T00461"/>
    <d v="2025-01-15T00:00:00"/>
    <s v="C082"/>
    <s v="P012"/>
    <s v="S001"/>
    <n v="3"/>
    <n v="0"/>
    <s v="Cash"/>
    <n v="3579.2699999999995"/>
    <n v="3579.2699999999995"/>
    <n v="2454.7200000000003"/>
    <n v="1124.5499999999993"/>
    <s v="Above Camera"/>
    <x v="9"/>
    <x v="2"/>
    <x v="1"/>
    <x v="12"/>
    <n v="1193.0899999999999"/>
    <n v="818.24"/>
    <x v="0"/>
    <d v="2003-05-11T00:00:00"/>
    <n v="23"/>
    <x v="2"/>
    <x v="3"/>
    <s v="Jimenezborough"/>
    <x v="3"/>
  </r>
  <r>
    <s v="T00462"/>
    <d v="2023-12-06T00:00:00"/>
    <s v="C006"/>
    <s v="P043"/>
    <s v="S003"/>
    <n v="1"/>
    <n v="0.05"/>
    <s v="Credit Card"/>
    <n v="564.41999999999996"/>
    <n v="536.19899999999996"/>
    <n v="293.95999999999998"/>
    <n v="242.23899999999998"/>
    <s v="Soon Accessories"/>
    <x v="7"/>
    <x v="1"/>
    <x v="0"/>
    <x v="9"/>
    <n v="564.41999999999996"/>
    <n v="293.95999999999998"/>
    <x v="0"/>
    <d v="1986-10-03T00:00:00"/>
    <n v="39"/>
    <x v="1"/>
    <x v="0"/>
    <s v="New Michele"/>
    <x v="0"/>
  </r>
  <r>
    <s v="T00463"/>
    <d v="2024-11-09T00:00:00"/>
    <s v="C133"/>
    <s v="P038"/>
    <s v="S002"/>
    <n v="5"/>
    <n v="0.05"/>
    <s v="Bank Transfer"/>
    <n v="1834.65"/>
    <n v="1742.9175"/>
    <n v="1426.15"/>
    <n v="316.76749999999993"/>
    <s v="Stage Footwear"/>
    <x v="1"/>
    <x v="0"/>
    <x v="0"/>
    <x v="3"/>
    <n v="366.93"/>
    <n v="285.23"/>
    <x v="0"/>
    <d v="1962-04-14T00:00:00"/>
    <n v="64"/>
    <x v="3"/>
    <x v="2"/>
    <s v="Peckmouth"/>
    <x v="2"/>
  </r>
  <r>
    <s v="T00464"/>
    <d v="2024-06-04T00:00:00"/>
    <s v="C144"/>
    <s v="P012"/>
    <s v="S004"/>
    <n v="4"/>
    <n v="0.05"/>
    <s v="Mobile Money"/>
    <n v="4772.3599999999997"/>
    <n v="4533.7419999999993"/>
    <n v="3272.96"/>
    <n v="1260.7819999999992"/>
    <s v="Above Camera"/>
    <x v="0"/>
    <x v="0"/>
    <x v="1"/>
    <x v="12"/>
    <n v="1193.0899999999999"/>
    <n v="818.24"/>
    <x v="1"/>
    <d v="1963-09-02T00:00:00"/>
    <n v="62"/>
    <x v="3"/>
    <x v="1"/>
    <s v="Brianahaven"/>
    <x v="1"/>
  </r>
  <r>
    <s v="T00465"/>
    <d v="2024-08-12T00:00:00"/>
    <s v="C162"/>
    <s v="P049"/>
    <s v="S002"/>
    <n v="2"/>
    <n v="0.15"/>
    <s v="Mobile Money"/>
    <n v="776.52"/>
    <n v="660.04199999999992"/>
    <n v="398.6"/>
    <n v="261.44199999999989"/>
    <s v="Possible Watches"/>
    <x v="3"/>
    <x v="0"/>
    <x v="0"/>
    <x v="1"/>
    <n v="388.26"/>
    <n v="199.3"/>
    <x v="0"/>
    <d v="2000-08-30T00:00:00"/>
    <n v="25"/>
    <x v="1"/>
    <x v="2"/>
    <s v="Peckmouth"/>
    <x v="2"/>
  </r>
  <r>
    <s v="T00466"/>
    <d v="2024-10-03T00:00:00"/>
    <s v="C008"/>
    <s v="P007"/>
    <s v="S005"/>
    <n v="2"/>
    <n v="0.15"/>
    <s v="Mobile Money"/>
    <n v="2948.24"/>
    <n v="2506.0039999999999"/>
    <n v="1528.04"/>
    <n v="977.96399999999994"/>
    <s v="Understand Camera"/>
    <x v="6"/>
    <x v="0"/>
    <x v="1"/>
    <x v="12"/>
    <n v="1474.12"/>
    <n v="764.02"/>
    <x v="0"/>
    <d v="1960-11-13T00:00:00"/>
    <n v="65"/>
    <x v="4"/>
    <x v="4"/>
    <s v="Johnmouth"/>
    <x v="2"/>
  </r>
  <r>
    <s v="T00467"/>
    <d v="2024-07-08T00:00:00"/>
    <s v="C100"/>
    <s v="P011"/>
    <s v="S001"/>
    <n v="2"/>
    <n v="0.05"/>
    <s v="Bank Transfer"/>
    <n v="497.14"/>
    <n v="472.28299999999996"/>
    <n v="381.34"/>
    <n v="90.942999999999984"/>
    <s v="Either Headphones"/>
    <x v="11"/>
    <x v="0"/>
    <x v="1"/>
    <x v="11"/>
    <n v="248.57"/>
    <n v="190.67"/>
    <x v="1"/>
    <d v="1954-09-28T00:00:00"/>
    <n v="71"/>
    <x v="4"/>
    <x v="3"/>
    <s v="Jimenezborough"/>
    <x v="3"/>
  </r>
  <r>
    <s v="T00468"/>
    <d v="2024-06-11T00:00:00"/>
    <s v="C193"/>
    <s v="P028"/>
    <s v="S001"/>
    <n v="5"/>
    <n v="0"/>
    <s v="Credit Card"/>
    <n v="3368.8999999999996"/>
    <n v="3368.8999999999996"/>
    <n v="1816.6499999999999"/>
    <n v="1552.2499999999998"/>
    <s v="Deal Smartphone"/>
    <x v="0"/>
    <x v="0"/>
    <x v="1"/>
    <x v="10"/>
    <n v="673.78"/>
    <n v="363.33"/>
    <x v="1"/>
    <d v="1969-11-06T00:00:00"/>
    <n v="56"/>
    <x v="3"/>
    <x v="3"/>
    <s v="Jimenezborough"/>
    <x v="3"/>
  </r>
  <r>
    <s v="T00469"/>
    <d v="2024-10-30T00:00:00"/>
    <s v="C094"/>
    <s v="P030"/>
    <s v="S003"/>
    <n v="2"/>
    <n v="0.15"/>
    <s v="Cash"/>
    <n v="58.48"/>
    <n v="49.707999999999998"/>
    <n v="30.56"/>
    <n v="19.148"/>
    <s v="National Watches"/>
    <x v="6"/>
    <x v="0"/>
    <x v="0"/>
    <x v="1"/>
    <n v="29.24"/>
    <n v="15.28"/>
    <x v="0"/>
    <d v="1962-10-18T00:00:00"/>
    <n v="63"/>
    <x v="3"/>
    <x v="0"/>
    <s v="New Michele"/>
    <x v="0"/>
  </r>
  <r>
    <s v="T00470"/>
    <d v="2025-06-04T00:00:00"/>
    <s v="C068"/>
    <s v="P048"/>
    <s v="S004"/>
    <n v="5"/>
    <n v="0.1"/>
    <s v="Mobile Money"/>
    <n v="6081.7999999999993"/>
    <n v="5473.62"/>
    <n v="3974"/>
    <n v="1499.62"/>
    <s v="Nor Bags"/>
    <x v="0"/>
    <x v="2"/>
    <x v="0"/>
    <x v="5"/>
    <n v="1216.3599999999999"/>
    <n v="794.8"/>
    <x v="1"/>
    <d v="1981-06-09T00:00:00"/>
    <n v="45"/>
    <x v="1"/>
    <x v="1"/>
    <s v="Brianahaven"/>
    <x v="1"/>
  </r>
  <r>
    <s v="T00471"/>
    <d v="2023-11-04T00:00:00"/>
    <s v="C157"/>
    <s v="P049"/>
    <s v="S004"/>
    <n v="5"/>
    <n v="0"/>
    <s v="Bank Transfer"/>
    <n v="1941.3"/>
    <n v="1941.3"/>
    <n v="996.5"/>
    <n v="944.8"/>
    <s v="Possible Watches"/>
    <x v="1"/>
    <x v="1"/>
    <x v="0"/>
    <x v="1"/>
    <n v="388.26"/>
    <n v="199.3"/>
    <x v="0"/>
    <d v="1965-12-16T00:00:00"/>
    <n v="60"/>
    <x v="3"/>
    <x v="1"/>
    <s v="Brianahaven"/>
    <x v="1"/>
  </r>
  <r>
    <s v="T00472"/>
    <d v="2024-12-09T00:00:00"/>
    <s v="C091"/>
    <s v="P019"/>
    <s v="S004"/>
    <n v="5"/>
    <n v="0.05"/>
    <s v="Bank Transfer"/>
    <n v="8814.6"/>
    <n v="8373.8700000000008"/>
    <n v="6732.4"/>
    <n v="1641.4700000000012"/>
    <s v="Traditional Laptop"/>
    <x v="7"/>
    <x v="0"/>
    <x v="1"/>
    <x v="6"/>
    <n v="1762.92"/>
    <n v="1346.48"/>
    <x v="0"/>
    <d v="1963-02-04T00:00:00"/>
    <n v="63"/>
    <x v="3"/>
    <x v="1"/>
    <s v="Brianahaven"/>
    <x v="1"/>
  </r>
  <r>
    <s v="T00473"/>
    <d v="2024-09-26T00:00:00"/>
    <s v="C158"/>
    <s v="P013"/>
    <s v="S005"/>
    <n v="1"/>
    <n v="0.05"/>
    <s v="Bank Transfer"/>
    <n v="1134.8"/>
    <n v="1078.06"/>
    <n v="675.1"/>
    <n v="402.95999999999992"/>
    <s v="World Watches"/>
    <x v="5"/>
    <x v="0"/>
    <x v="0"/>
    <x v="1"/>
    <n v="1134.8"/>
    <n v="675.1"/>
    <x v="0"/>
    <d v="1981-07-24T00:00:00"/>
    <n v="45"/>
    <x v="1"/>
    <x v="4"/>
    <s v="Johnmouth"/>
    <x v="2"/>
  </r>
  <r>
    <s v="T00474"/>
    <d v="2024-01-06T00:00:00"/>
    <s v="C031"/>
    <s v="P026"/>
    <s v="S002"/>
    <n v="3"/>
    <n v="0"/>
    <s v="Credit Card"/>
    <n v="3047.2799999999997"/>
    <n v="3047.2799999999997"/>
    <n v="1753.1999999999998"/>
    <n v="1294.08"/>
    <s v="Behavior Dairy"/>
    <x v="9"/>
    <x v="0"/>
    <x v="2"/>
    <x v="7"/>
    <n v="1015.76"/>
    <n v="584.4"/>
    <x v="1"/>
    <d v="2003-03-14T00:00:00"/>
    <n v="23"/>
    <x v="2"/>
    <x v="2"/>
    <s v="Peckmouth"/>
    <x v="2"/>
  </r>
  <r>
    <s v="T00475"/>
    <d v="2025-03-13T00:00:00"/>
    <s v="C096"/>
    <s v="P003"/>
    <s v="S002"/>
    <n v="5"/>
    <n v="0.15"/>
    <s v="Mobile Money"/>
    <n v="1688.15"/>
    <n v="1434.9275"/>
    <n v="845.15"/>
    <n v="589.77750000000003"/>
    <s v="Here Footwear"/>
    <x v="2"/>
    <x v="2"/>
    <x v="0"/>
    <x v="3"/>
    <n v="337.63"/>
    <n v="169.03"/>
    <x v="0"/>
    <d v="1989-01-06T00:00:00"/>
    <n v="37"/>
    <x v="1"/>
    <x v="2"/>
    <s v="Peckmouth"/>
    <x v="2"/>
  </r>
  <r>
    <s v="T00476"/>
    <d v="2024-05-29T00:00:00"/>
    <s v="C153"/>
    <s v="P016"/>
    <s v="S002"/>
    <n v="5"/>
    <n v="0.15"/>
    <s v="Mobile Money"/>
    <n v="9293.75"/>
    <n v="7899.6875"/>
    <n v="7255.8"/>
    <n v="643.88749999999982"/>
    <s v="House Accessories"/>
    <x v="4"/>
    <x v="0"/>
    <x v="0"/>
    <x v="9"/>
    <n v="1858.75"/>
    <n v="1451.16"/>
    <x v="1"/>
    <d v="1988-04-07T00:00:00"/>
    <n v="38"/>
    <x v="1"/>
    <x v="2"/>
    <s v="Peckmouth"/>
    <x v="2"/>
  </r>
  <r>
    <s v="T00477"/>
    <d v="2025-03-27T00:00:00"/>
    <s v="C048"/>
    <s v="P029"/>
    <s v="S004"/>
    <n v="5"/>
    <n v="0.05"/>
    <s v="Credit Card"/>
    <n v="7425.25"/>
    <n v="7053.9874999999993"/>
    <n v="4941.5499999999993"/>
    <n v="2112.4375"/>
    <s v="Road Clothing"/>
    <x v="2"/>
    <x v="2"/>
    <x v="0"/>
    <x v="0"/>
    <n v="1485.05"/>
    <n v="988.31"/>
    <x v="0"/>
    <d v="2004-12-30T00:00:00"/>
    <n v="21"/>
    <x v="2"/>
    <x v="1"/>
    <s v="Brianahaven"/>
    <x v="1"/>
  </r>
  <r>
    <s v="T00478"/>
    <d v="2024-06-23T00:00:00"/>
    <s v="C126"/>
    <s v="P013"/>
    <s v="S003"/>
    <n v="2"/>
    <n v="0.05"/>
    <s v="Bank Transfer"/>
    <n v="2269.6"/>
    <n v="2156.12"/>
    <n v="1350.2"/>
    <n v="805.91999999999985"/>
    <s v="World Watches"/>
    <x v="0"/>
    <x v="0"/>
    <x v="0"/>
    <x v="1"/>
    <n v="1134.8"/>
    <n v="675.1"/>
    <x v="0"/>
    <d v="1980-04-04T00:00:00"/>
    <n v="46"/>
    <x v="1"/>
    <x v="0"/>
    <s v="New Michele"/>
    <x v="0"/>
  </r>
  <r>
    <s v="T00479"/>
    <d v="2024-11-09T00:00:00"/>
    <s v="C116"/>
    <s v="P025"/>
    <s v="S005"/>
    <n v="1"/>
    <n v="0.1"/>
    <s v="Cash"/>
    <n v="429.15"/>
    <n v="386.23500000000001"/>
    <n v="258.72000000000003"/>
    <n v="127.51499999999999"/>
    <s v="Little Watches"/>
    <x v="1"/>
    <x v="0"/>
    <x v="0"/>
    <x v="1"/>
    <n v="429.15"/>
    <n v="258.72000000000003"/>
    <x v="0"/>
    <d v="1955-09-26T00:00:00"/>
    <n v="70"/>
    <x v="4"/>
    <x v="4"/>
    <s v="Johnmouth"/>
    <x v="2"/>
  </r>
  <r>
    <s v="T00480"/>
    <d v="2024-12-08T00:00:00"/>
    <s v="C125"/>
    <s v="P004"/>
    <s v="S002"/>
    <n v="2"/>
    <n v="0.15"/>
    <s v="Mobile Money"/>
    <n v="3707.54"/>
    <n v="3151.4090000000001"/>
    <n v="2727.04"/>
    <n v="424.36900000000014"/>
    <s v="Four Accessories"/>
    <x v="7"/>
    <x v="0"/>
    <x v="0"/>
    <x v="9"/>
    <n v="1853.77"/>
    <n v="1363.52"/>
    <x v="0"/>
    <d v="1990-04-03T00:00:00"/>
    <n v="36"/>
    <x v="1"/>
    <x v="2"/>
    <s v="Peckmouth"/>
    <x v="2"/>
  </r>
  <r>
    <s v="T00481"/>
    <d v="2024-12-26T00:00:00"/>
    <s v="C105"/>
    <s v="P032"/>
    <s v="S004"/>
    <n v="4"/>
    <n v="0.15"/>
    <s v="Mobile Money"/>
    <n v="1218.8399999999999"/>
    <n v="1036.0139999999999"/>
    <n v="656.04"/>
    <n v="379.97399999999993"/>
    <s v="Difficult Vegetables"/>
    <x v="7"/>
    <x v="0"/>
    <x v="2"/>
    <x v="8"/>
    <n v="304.70999999999998"/>
    <n v="164.01"/>
    <x v="0"/>
    <d v="1969-12-29T00:00:00"/>
    <n v="56"/>
    <x v="3"/>
    <x v="1"/>
    <s v="Brianahaven"/>
    <x v="1"/>
  </r>
  <r>
    <s v="T00482"/>
    <d v="2024-07-05T00:00:00"/>
    <s v="C043"/>
    <s v="P006"/>
    <s v="S001"/>
    <n v="5"/>
    <n v="0"/>
    <s v="Credit Card"/>
    <n v="1590.25"/>
    <n v="1590.25"/>
    <n v="936.7"/>
    <n v="653.54999999999995"/>
    <s v="Company Fruits"/>
    <x v="11"/>
    <x v="0"/>
    <x v="2"/>
    <x v="13"/>
    <n v="318.05"/>
    <n v="187.34"/>
    <x v="0"/>
    <d v="1988-09-14T00:00:00"/>
    <n v="37"/>
    <x v="1"/>
    <x v="3"/>
    <s v="Jimenezborough"/>
    <x v="3"/>
  </r>
  <r>
    <s v="T00483"/>
    <d v="2023-09-16T00:00:00"/>
    <s v="C075"/>
    <s v="P009"/>
    <s v="S001"/>
    <n v="3"/>
    <n v="0.05"/>
    <s v="Bank Transfer"/>
    <n v="369.57"/>
    <n v="351.0915"/>
    <n v="241.07999999999998"/>
    <n v="110.01150000000001"/>
    <s v="Us Snacks"/>
    <x v="5"/>
    <x v="1"/>
    <x v="2"/>
    <x v="4"/>
    <n v="123.19"/>
    <n v="80.36"/>
    <x v="0"/>
    <d v="1954-09-17T00:00:00"/>
    <n v="71"/>
    <x v="4"/>
    <x v="3"/>
    <s v="Jimenezborough"/>
    <x v="3"/>
  </r>
  <r>
    <s v="T00484"/>
    <d v="2025-08-30T00:00:00"/>
    <s v="C044"/>
    <s v="P029"/>
    <s v="S004"/>
    <n v="5"/>
    <n v="0.15"/>
    <s v="Cash"/>
    <n v="7425.25"/>
    <n v="6311.4624999999996"/>
    <n v="4941.5499999999993"/>
    <n v="1369.9125000000004"/>
    <s v="Road Clothing"/>
    <x v="3"/>
    <x v="2"/>
    <x v="0"/>
    <x v="0"/>
    <n v="1485.05"/>
    <n v="988.31"/>
    <x v="0"/>
    <d v="1961-02-14T00:00:00"/>
    <n v="65"/>
    <x v="4"/>
    <x v="1"/>
    <s v="Brianahaven"/>
    <x v="1"/>
  </r>
  <r>
    <s v="T00485"/>
    <d v="2025-08-13T00:00:00"/>
    <s v="C147"/>
    <s v="P028"/>
    <s v="S001"/>
    <n v="3"/>
    <n v="0.1"/>
    <s v="Cash"/>
    <n v="2021.34"/>
    <n v="1819.2059999999999"/>
    <n v="1089.99"/>
    <n v="729.21599999999989"/>
    <s v="Deal Smartphone"/>
    <x v="3"/>
    <x v="2"/>
    <x v="1"/>
    <x v="10"/>
    <n v="673.78"/>
    <n v="363.33"/>
    <x v="1"/>
    <d v="1967-02-03T00:00:00"/>
    <n v="59"/>
    <x v="3"/>
    <x v="3"/>
    <s v="Jimenezborough"/>
    <x v="3"/>
  </r>
  <r>
    <s v="T00486"/>
    <d v="2024-10-28T00:00:00"/>
    <s v="C195"/>
    <s v="P027"/>
    <s v="S004"/>
    <n v="5"/>
    <n v="0.05"/>
    <s v="Mobile Money"/>
    <n v="6361.15"/>
    <n v="6043.0924999999997"/>
    <n v="4763.25"/>
    <n v="1279.8424999999997"/>
    <s v="Hospital Smartphone"/>
    <x v="6"/>
    <x v="0"/>
    <x v="1"/>
    <x v="10"/>
    <n v="1272.23"/>
    <n v="952.65"/>
    <x v="1"/>
    <d v="1976-08-23T00:00:00"/>
    <n v="49"/>
    <x v="1"/>
    <x v="1"/>
    <s v="Brianahaven"/>
    <x v="1"/>
  </r>
  <r>
    <s v="T00487"/>
    <d v="2024-04-13T00:00:00"/>
    <s v="C027"/>
    <s v="P013"/>
    <s v="S002"/>
    <n v="3"/>
    <n v="0"/>
    <s v="Mobile Money"/>
    <n v="3404.3999999999996"/>
    <n v="3404.3999999999996"/>
    <n v="2025.3000000000002"/>
    <n v="1379.0999999999995"/>
    <s v="World Watches"/>
    <x v="8"/>
    <x v="0"/>
    <x v="0"/>
    <x v="1"/>
    <n v="1134.8"/>
    <n v="675.1"/>
    <x v="0"/>
    <d v="1959-02-05T00:00:00"/>
    <n v="67"/>
    <x v="4"/>
    <x v="2"/>
    <s v="Peckmouth"/>
    <x v="2"/>
  </r>
  <r>
    <s v="T00488"/>
    <d v="2024-04-23T00:00:00"/>
    <s v="C068"/>
    <s v="P012"/>
    <s v="S003"/>
    <n v="1"/>
    <n v="0.15"/>
    <s v="Cash"/>
    <n v="1193.0899999999999"/>
    <n v="1014.1264999999999"/>
    <n v="818.24"/>
    <n v="195.88649999999984"/>
    <s v="Above Camera"/>
    <x v="8"/>
    <x v="0"/>
    <x v="1"/>
    <x v="12"/>
    <n v="1193.0899999999999"/>
    <n v="818.24"/>
    <x v="1"/>
    <d v="1981-06-09T00:00:00"/>
    <n v="45"/>
    <x v="1"/>
    <x v="0"/>
    <s v="New Michele"/>
    <x v="0"/>
  </r>
  <r>
    <s v="T00489"/>
    <d v="2025-03-19T00:00:00"/>
    <s v="C199"/>
    <s v="P009"/>
    <s v="S002"/>
    <n v="2"/>
    <n v="0.1"/>
    <s v="Mobile Money"/>
    <n v="246.38"/>
    <n v="221.74199999999999"/>
    <n v="160.72"/>
    <n v="61.021999999999991"/>
    <s v="Us Snacks"/>
    <x v="2"/>
    <x v="2"/>
    <x v="2"/>
    <x v="4"/>
    <n v="123.19"/>
    <n v="80.36"/>
    <x v="1"/>
    <d v="1970-05-18T00:00:00"/>
    <n v="56"/>
    <x v="3"/>
    <x v="2"/>
    <s v="Peckmouth"/>
    <x v="2"/>
  </r>
  <r>
    <s v="T00490"/>
    <d v="2025-05-29T00:00:00"/>
    <s v="C043"/>
    <s v="P043"/>
    <s v="S005"/>
    <n v="2"/>
    <n v="0.05"/>
    <s v="Credit Card"/>
    <n v="1128.8399999999999"/>
    <n v="1072.3979999999999"/>
    <n v="587.91999999999996"/>
    <n v="484.47799999999995"/>
    <s v="Soon Accessories"/>
    <x v="4"/>
    <x v="2"/>
    <x v="0"/>
    <x v="9"/>
    <n v="564.41999999999996"/>
    <n v="293.95999999999998"/>
    <x v="0"/>
    <d v="1988-09-14T00:00:00"/>
    <n v="37"/>
    <x v="1"/>
    <x v="4"/>
    <s v="Johnmouth"/>
    <x v="2"/>
  </r>
  <r>
    <s v="T00491"/>
    <d v="2024-10-13T00:00:00"/>
    <s v="C016"/>
    <s v="P028"/>
    <s v="S005"/>
    <n v="3"/>
    <n v="0.1"/>
    <s v="Credit Card"/>
    <n v="2021.34"/>
    <n v="1819.2059999999999"/>
    <n v="1089.99"/>
    <n v="729.21599999999989"/>
    <s v="Deal Smartphone"/>
    <x v="6"/>
    <x v="0"/>
    <x v="1"/>
    <x v="10"/>
    <n v="673.78"/>
    <n v="363.33"/>
    <x v="0"/>
    <d v="1976-04-27T00:00:00"/>
    <n v="50"/>
    <x v="3"/>
    <x v="4"/>
    <s v="Johnmouth"/>
    <x v="2"/>
  </r>
  <r>
    <s v="T00492"/>
    <d v="2025-04-29T00:00:00"/>
    <s v="C083"/>
    <s v="P004"/>
    <s v="S003"/>
    <n v="3"/>
    <n v="0.1"/>
    <s v="Cash"/>
    <n v="5561.3099999999995"/>
    <n v="5005.1790000000001"/>
    <n v="4090.56"/>
    <n v="914.61900000000014"/>
    <s v="Four Accessories"/>
    <x v="8"/>
    <x v="2"/>
    <x v="0"/>
    <x v="9"/>
    <n v="1853.77"/>
    <n v="1363.52"/>
    <x v="1"/>
    <d v="1981-03-29T00:00:00"/>
    <n v="45"/>
    <x v="1"/>
    <x v="0"/>
    <s v="New Michele"/>
    <x v="0"/>
  </r>
  <r>
    <s v="T00493"/>
    <d v="2025-03-09T00:00:00"/>
    <s v="C035"/>
    <s v="P048"/>
    <s v="S004"/>
    <n v="1"/>
    <n v="0.1"/>
    <s v="Credit Card"/>
    <n v="1216.3599999999999"/>
    <n v="1094.7239999999999"/>
    <n v="794.8"/>
    <n v="299.92399999999998"/>
    <s v="Nor Bags"/>
    <x v="2"/>
    <x v="2"/>
    <x v="0"/>
    <x v="5"/>
    <n v="1216.3599999999999"/>
    <n v="794.8"/>
    <x v="1"/>
    <d v="1991-04-19T00:00:00"/>
    <n v="35"/>
    <x v="1"/>
    <x v="1"/>
    <s v="Brianahaven"/>
    <x v="1"/>
  </r>
  <r>
    <s v="T00494"/>
    <d v="2024-01-06T00:00:00"/>
    <s v="C180"/>
    <s v="P034"/>
    <s v="S002"/>
    <n v="2"/>
    <n v="0.05"/>
    <s v="Bank Transfer"/>
    <n v="856.1"/>
    <n v="813.29499999999996"/>
    <n v="492.14"/>
    <n v="321.15499999999997"/>
    <s v="Everything Laptop"/>
    <x v="9"/>
    <x v="0"/>
    <x v="1"/>
    <x v="6"/>
    <n v="428.05"/>
    <n v="246.07"/>
    <x v="1"/>
    <d v="1959-12-15T00:00:00"/>
    <n v="66"/>
    <x v="4"/>
    <x v="2"/>
    <s v="Peckmouth"/>
    <x v="2"/>
  </r>
  <r>
    <s v="T00495"/>
    <d v="2024-07-18T00:00:00"/>
    <s v="C064"/>
    <s v="P019"/>
    <s v="S004"/>
    <n v="4"/>
    <n v="0.05"/>
    <s v="Bank Transfer"/>
    <n v="7051.68"/>
    <n v="6699.0959999999995"/>
    <n v="5385.92"/>
    <n v="1313.1759999999995"/>
    <s v="Traditional Laptop"/>
    <x v="11"/>
    <x v="0"/>
    <x v="1"/>
    <x v="6"/>
    <n v="1762.92"/>
    <n v="1346.48"/>
    <x v="1"/>
    <d v="1973-09-01T00:00:00"/>
    <n v="52"/>
    <x v="3"/>
    <x v="1"/>
    <s v="Brianahaven"/>
    <x v="1"/>
  </r>
  <r>
    <s v="T00496"/>
    <d v="2024-10-05T00:00:00"/>
    <s v="C161"/>
    <s v="P043"/>
    <s v="S004"/>
    <n v="4"/>
    <n v="0.15"/>
    <s v="Cash"/>
    <n v="2257.6799999999998"/>
    <n v="1919.0279999999998"/>
    <n v="1175.8399999999999"/>
    <n v="743.18799999999987"/>
    <s v="Soon Accessories"/>
    <x v="6"/>
    <x v="0"/>
    <x v="0"/>
    <x v="9"/>
    <n v="564.41999999999996"/>
    <n v="293.95999999999998"/>
    <x v="0"/>
    <d v="1963-01-19T00:00:00"/>
    <n v="63"/>
    <x v="3"/>
    <x v="1"/>
    <s v="Brianahaven"/>
    <x v="1"/>
  </r>
  <r>
    <s v="T00497"/>
    <d v="2025-01-05T00:00:00"/>
    <s v="C163"/>
    <s v="P042"/>
    <s v="S001"/>
    <n v="4"/>
    <n v="0.1"/>
    <s v="Bank Transfer"/>
    <n v="1814.48"/>
    <n v="1633.0320000000002"/>
    <n v="1266.52"/>
    <n v="366.51200000000017"/>
    <s v="Maybe Clothing"/>
    <x v="9"/>
    <x v="2"/>
    <x v="0"/>
    <x v="0"/>
    <n v="453.62"/>
    <n v="316.63"/>
    <x v="1"/>
    <d v="1985-10-08T00:00:00"/>
    <n v="40"/>
    <x v="1"/>
    <x v="3"/>
    <s v="Jimenezborough"/>
    <x v="3"/>
  </r>
  <r>
    <s v="T00498"/>
    <d v="2024-06-19T00:00:00"/>
    <s v="C117"/>
    <s v="P029"/>
    <s v="S004"/>
    <n v="3"/>
    <n v="0"/>
    <s v="Cash"/>
    <n v="4455.1499999999996"/>
    <n v="4455.1499999999996"/>
    <n v="2964.93"/>
    <n v="1490.2199999999998"/>
    <s v="Road Clothing"/>
    <x v="0"/>
    <x v="0"/>
    <x v="0"/>
    <x v="0"/>
    <n v="1485.05"/>
    <n v="988.31"/>
    <x v="1"/>
    <d v="1987-09-07T00:00:00"/>
    <n v="38"/>
    <x v="1"/>
    <x v="1"/>
    <s v="Brianahaven"/>
    <x v="1"/>
  </r>
  <r>
    <s v="T00499"/>
    <d v="2025-08-13T00:00:00"/>
    <s v="C188"/>
    <s v="P030"/>
    <s v="S004"/>
    <n v="3"/>
    <n v="0"/>
    <s v="Mobile Money"/>
    <n v="87.72"/>
    <n v="87.72"/>
    <n v="45.839999999999996"/>
    <n v="41.88"/>
    <s v="National Watches"/>
    <x v="3"/>
    <x v="2"/>
    <x v="0"/>
    <x v="1"/>
    <n v="29.24"/>
    <n v="15.28"/>
    <x v="0"/>
    <d v="1960-11-23T00:00:00"/>
    <n v="65"/>
    <x v="4"/>
    <x v="1"/>
    <s v="Brianahaven"/>
    <x v="1"/>
  </r>
  <r>
    <s v="T00500"/>
    <d v="2024-04-25T00:00:00"/>
    <s v="C056"/>
    <s v="P050"/>
    <s v="S004"/>
    <n v="2"/>
    <n v="0.15"/>
    <s v="Bank Transfer"/>
    <n v="2089.2800000000002"/>
    <n v="1775.8880000000001"/>
    <n v="1550.14"/>
    <n v="225.74800000000005"/>
    <s v="Maybe Footwear"/>
    <x v="8"/>
    <x v="0"/>
    <x v="0"/>
    <x v="3"/>
    <n v="1044.6400000000001"/>
    <n v="775.07"/>
    <x v="1"/>
    <d v="2004-09-23T00:00:00"/>
    <n v="21"/>
    <x v="2"/>
    <x v="1"/>
    <s v="Brianahaven"/>
    <x v="1"/>
  </r>
  <r>
    <s v="T00501"/>
    <d v="2023-12-04T00:00:00"/>
    <s v="C083"/>
    <s v="P004"/>
    <s v="S003"/>
    <n v="3"/>
    <n v="0.05"/>
    <s v="Mobile Money"/>
    <n v="5561.3099999999995"/>
    <n v="5283.2444999999989"/>
    <n v="4090.56"/>
    <n v="1192.6844999999989"/>
    <s v="Four Accessories"/>
    <x v="7"/>
    <x v="1"/>
    <x v="0"/>
    <x v="9"/>
    <n v="1853.77"/>
    <n v="1363.52"/>
    <x v="1"/>
    <d v="1981-03-29T00:00:00"/>
    <n v="45"/>
    <x v="1"/>
    <x v="0"/>
    <s v="New Michele"/>
    <x v="0"/>
  </r>
  <r>
    <s v="T00502"/>
    <d v="2025-07-18T00:00:00"/>
    <s v="C088"/>
    <s v="P035"/>
    <s v="S001"/>
    <n v="1"/>
    <n v="0"/>
    <s v="Mobile Money"/>
    <n v="1562.43"/>
    <n v="1562.43"/>
    <n v="1195.6300000000001"/>
    <n v="366.79999999999995"/>
    <s v="Chair Laptop"/>
    <x v="11"/>
    <x v="2"/>
    <x v="1"/>
    <x v="6"/>
    <n v="1562.43"/>
    <n v="1195.6300000000001"/>
    <x v="1"/>
    <d v="1997-10-11T00:00:00"/>
    <n v="28"/>
    <x v="1"/>
    <x v="3"/>
    <s v="Jimenezborough"/>
    <x v="3"/>
  </r>
  <r>
    <s v="T00503"/>
    <d v="2024-11-26T00:00:00"/>
    <s v="C005"/>
    <s v="P015"/>
    <s v="S001"/>
    <n v="2"/>
    <n v="0.15"/>
    <s v="Mobile Money"/>
    <n v="540.9"/>
    <n v="459.76499999999999"/>
    <n v="375.2"/>
    <n v="84.564999999999998"/>
    <s v="Whether Bags"/>
    <x v="1"/>
    <x v="0"/>
    <x v="0"/>
    <x v="5"/>
    <n v="270.45"/>
    <n v="187.6"/>
    <x v="0"/>
    <d v="1992-06-18T00:00:00"/>
    <n v="34"/>
    <x v="0"/>
    <x v="3"/>
    <s v="Jimenezborough"/>
    <x v="3"/>
  </r>
  <r>
    <s v="T00504"/>
    <d v="2025-08-28T00:00:00"/>
    <s v="C001"/>
    <s v="P029"/>
    <s v="S004"/>
    <n v="2"/>
    <n v="0.05"/>
    <s v="Bank Transfer"/>
    <n v="2970.1"/>
    <n v="2821.5949999999998"/>
    <n v="1976.62"/>
    <n v="844.97499999999991"/>
    <s v="Road Clothing"/>
    <x v="3"/>
    <x v="2"/>
    <x v="0"/>
    <x v="0"/>
    <n v="1485.05"/>
    <n v="988.31"/>
    <x v="0"/>
    <d v="1996-09-11T00:00:00"/>
    <n v="29"/>
    <x v="1"/>
    <x v="1"/>
    <s v="Brianahaven"/>
    <x v="1"/>
  </r>
  <r>
    <s v="T00505"/>
    <d v="2025-04-25T00:00:00"/>
    <s v="C041"/>
    <s v="P045"/>
    <s v="S003"/>
    <n v="1"/>
    <n v="0.1"/>
    <s v="Bank Transfer"/>
    <n v="1879.08"/>
    <n v="1691.172"/>
    <n v="1004.56"/>
    <n v="686.61200000000008"/>
    <s v="Set Dairy"/>
    <x v="8"/>
    <x v="2"/>
    <x v="2"/>
    <x v="7"/>
    <n v="1879.08"/>
    <n v="1004.56"/>
    <x v="1"/>
    <d v="1980-07-03T00:00:00"/>
    <n v="46"/>
    <x v="1"/>
    <x v="0"/>
    <s v="New Michele"/>
    <x v="0"/>
  </r>
  <r>
    <s v="T00506"/>
    <d v="2023-12-12T00:00:00"/>
    <s v="C022"/>
    <s v="P033"/>
    <s v="S003"/>
    <n v="2"/>
    <n v="0"/>
    <s v="Mobile Money"/>
    <n v="3597.94"/>
    <n v="3597.94"/>
    <n v="2658.3"/>
    <n v="939.63999999999987"/>
    <s v="Beat Accessories"/>
    <x v="7"/>
    <x v="1"/>
    <x v="0"/>
    <x v="9"/>
    <n v="1798.97"/>
    <n v="1329.15"/>
    <x v="0"/>
    <d v="1955-11-16T00:00:00"/>
    <n v="70"/>
    <x v="4"/>
    <x v="0"/>
    <s v="New Michele"/>
    <x v="0"/>
  </r>
  <r>
    <s v="T00507"/>
    <d v="2025-01-31T00:00:00"/>
    <s v="C161"/>
    <s v="P045"/>
    <s v="S003"/>
    <n v="2"/>
    <n v="0.15"/>
    <s v="Cash"/>
    <n v="3758.16"/>
    <n v="3194.4359999999997"/>
    <n v="2009.12"/>
    <n v="1185.3159999999998"/>
    <s v="Set Dairy"/>
    <x v="9"/>
    <x v="2"/>
    <x v="2"/>
    <x v="7"/>
    <n v="1879.08"/>
    <n v="1004.56"/>
    <x v="0"/>
    <d v="1963-01-19T00:00:00"/>
    <n v="63"/>
    <x v="3"/>
    <x v="0"/>
    <s v="New Michele"/>
    <x v="0"/>
  </r>
  <r>
    <s v="T00508"/>
    <d v="2024-08-28T00:00:00"/>
    <s v="C181"/>
    <s v="P018"/>
    <s v="S001"/>
    <n v="1"/>
    <n v="0.05"/>
    <s v="Mobile Money"/>
    <n v="1079.8900000000001"/>
    <n v="1025.8955000000001"/>
    <n v="703.83"/>
    <n v="322.06550000000004"/>
    <s v="Democratic Smartphone"/>
    <x v="3"/>
    <x v="0"/>
    <x v="1"/>
    <x v="10"/>
    <n v="1079.8900000000001"/>
    <n v="703.83"/>
    <x v="1"/>
    <d v="1972-11-28T00:00:00"/>
    <n v="53"/>
    <x v="3"/>
    <x v="3"/>
    <s v="Jimenezborough"/>
    <x v="3"/>
  </r>
  <r>
    <s v="T00509"/>
    <d v="2025-07-03T00:00:00"/>
    <s v="C020"/>
    <s v="P029"/>
    <s v="S002"/>
    <n v="5"/>
    <n v="0.05"/>
    <s v="Mobile Money"/>
    <n v="7425.25"/>
    <n v="7053.9874999999993"/>
    <n v="4941.5499999999993"/>
    <n v="2112.4375"/>
    <s v="Road Clothing"/>
    <x v="11"/>
    <x v="2"/>
    <x v="0"/>
    <x v="0"/>
    <n v="1485.05"/>
    <n v="988.31"/>
    <x v="1"/>
    <d v="1982-06-26T00:00:00"/>
    <n v="44"/>
    <x v="1"/>
    <x v="2"/>
    <s v="Peckmouth"/>
    <x v="2"/>
  </r>
  <r>
    <s v="T00510"/>
    <d v="2023-12-28T00:00:00"/>
    <s v="C003"/>
    <s v="P007"/>
    <s v="S001"/>
    <n v="3"/>
    <n v="0"/>
    <s v="Mobile Money"/>
    <n v="4422.3599999999997"/>
    <n v="4422.3599999999997"/>
    <n v="2292.06"/>
    <n v="2130.2999999999997"/>
    <s v="Understand Camera"/>
    <x v="7"/>
    <x v="1"/>
    <x v="1"/>
    <x v="12"/>
    <n v="1474.12"/>
    <n v="764.02"/>
    <x v="1"/>
    <d v="2005-04-19T00:00:00"/>
    <n v="21"/>
    <x v="2"/>
    <x v="3"/>
    <s v="Jimenezborough"/>
    <x v="3"/>
  </r>
  <r>
    <s v="T00511"/>
    <d v="2024-02-16T00:00:00"/>
    <s v="C178"/>
    <s v="P011"/>
    <s v="S002"/>
    <n v="4"/>
    <n v="0"/>
    <s v="Credit Card"/>
    <n v="994.28"/>
    <n v="994.28"/>
    <n v="762.68"/>
    <n v="231.60000000000002"/>
    <s v="Either Headphones"/>
    <x v="10"/>
    <x v="0"/>
    <x v="1"/>
    <x v="11"/>
    <n v="248.57"/>
    <n v="190.67"/>
    <x v="1"/>
    <d v="1960-12-05T00:00:00"/>
    <n v="65"/>
    <x v="4"/>
    <x v="2"/>
    <s v="Peckmouth"/>
    <x v="2"/>
  </r>
  <r>
    <s v="T00512"/>
    <d v="2024-01-03T00:00:00"/>
    <s v="C099"/>
    <s v="P019"/>
    <s v="S001"/>
    <n v="1"/>
    <n v="0"/>
    <s v="Bank Transfer"/>
    <n v="1762.92"/>
    <n v="1762.92"/>
    <n v="1346.48"/>
    <n v="416.44000000000005"/>
    <s v="Traditional Laptop"/>
    <x v="9"/>
    <x v="0"/>
    <x v="1"/>
    <x v="6"/>
    <n v="1762.92"/>
    <n v="1346.48"/>
    <x v="0"/>
    <d v="1964-07-22T00:00:00"/>
    <n v="62"/>
    <x v="3"/>
    <x v="3"/>
    <s v="Jimenezborough"/>
    <x v="3"/>
  </r>
  <r>
    <s v="T00513"/>
    <d v="2024-12-13T00:00:00"/>
    <s v="C095"/>
    <s v="P043"/>
    <s v="S003"/>
    <n v="2"/>
    <n v="0.15"/>
    <s v="Credit Card"/>
    <n v="1128.8399999999999"/>
    <n v="959.5139999999999"/>
    <n v="587.91999999999996"/>
    <n v="371.59399999999994"/>
    <s v="Soon Accessories"/>
    <x v="7"/>
    <x v="0"/>
    <x v="0"/>
    <x v="9"/>
    <n v="564.41999999999996"/>
    <n v="293.95999999999998"/>
    <x v="0"/>
    <d v="1982-08-20T00:00:00"/>
    <n v="43"/>
    <x v="1"/>
    <x v="0"/>
    <s v="New Michele"/>
    <x v="0"/>
  </r>
  <r>
    <s v="T00514"/>
    <d v="2025-08-15T00:00:00"/>
    <s v="C165"/>
    <s v="P004"/>
    <s v="S002"/>
    <n v="1"/>
    <n v="0"/>
    <s v="Credit Card"/>
    <n v="1853.77"/>
    <n v="1853.77"/>
    <n v="1363.52"/>
    <n v="490.25"/>
    <s v="Four Accessories"/>
    <x v="3"/>
    <x v="2"/>
    <x v="0"/>
    <x v="9"/>
    <n v="1853.77"/>
    <n v="1363.52"/>
    <x v="0"/>
    <d v="1972-12-26T00:00:00"/>
    <n v="53"/>
    <x v="3"/>
    <x v="2"/>
    <s v="Peckmouth"/>
    <x v="2"/>
  </r>
  <r>
    <s v="T00515"/>
    <d v="2025-01-01T00:00:00"/>
    <s v="C113"/>
    <s v="P002"/>
    <s v="S003"/>
    <n v="2"/>
    <n v="0.05"/>
    <s v="Mobile Money"/>
    <n v="1637.52"/>
    <n v="1555.644"/>
    <n v="1055.24"/>
    <n v="500.404"/>
    <s v="Audience Television"/>
    <x v="9"/>
    <x v="2"/>
    <x v="1"/>
    <x v="2"/>
    <n v="818.76"/>
    <n v="527.62"/>
    <x v="0"/>
    <d v="1977-05-23T00:00:00"/>
    <n v="49"/>
    <x v="1"/>
    <x v="0"/>
    <s v="New Michele"/>
    <x v="0"/>
  </r>
  <r>
    <s v="T00516"/>
    <d v="2023-12-02T00:00:00"/>
    <s v="C158"/>
    <s v="P038"/>
    <s v="S004"/>
    <n v="2"/>
    <n v="0"/>
    <s v="Cash"/>
    <n v="733.86"/>
    <n v="733.86"/>
    <n v="570.46"/>
    <n v="163.39999999999998"/>
    <s v="Stage Footwear"/>
    <x v="7"/>
    <x v="1"/>
    <x v="0"/>
    <x v="3"/>
    <n v="366.93"/>
    <n v="285.23"/>
    <x v="0"/>
    <d v="1981-07-24T00:00:00"/>
    <n v="45"/>
    <x v="1"/>
    <x v="1"/>
    <s v="Brianahaven"/>
    <x v="1"/>
  </r>
  <r>
    <s v="T00517"/>
    <d v="2024-06-02T00:00:00"/>
    <s v="C036"/>
    <s v="P050"/>
    <s v="S001"/>
    <n v="5"/>
    <n v="0.15"/>
    <s v="Bank Transfer"/>
    <n v="5223.2000000000007"/>
    <n v="4439.72"/>
    <n v="3875.3500000000004"/>
    <n v="564.36999999999989"/>
    <s v="Maybe Footwear"/>
    <x v="0"/>
    <x v="0"/>
    <x v="0"/>
    <x v="3"/>
    <n v="1044.6400000000001"/>
    <n v="775.07"/>
    <x v="0"/>
    <d v="1991-11-04T00:00:00"/>
    <n v="34"/>
    <x v="0"/>
    <x v="3"/>
    <s v="Jimenezborough"/>
    <x v="3"/>
  </r>
  <r>
    <s v="T00518"/>
    <d v="2024-07-13T00:00:00"/>
    <s v="C110"/>
    <s v="P023"/>
    <s v="S003"/>
    <n v="2"/>
    <n v="0.05"/>
    <s v="Bank Transfer"/>
    <n v="3756.94"/>
    <n v="3569.0929999999998"/>
    <n v="2029.82"/>
    <n v="1539.2729999999999"/>
    <s v="And Footwear"/>
    <x v="11"/>
    <x v="0"/>
    <x v="0"/>
    <x v="3"/>
    <n v="1878.47"/>
    <n v="1014.91"/>
    <x v="1"/>
    <d v="1966-01-05T00:00:00"/>
    <n v="60"/>
    <x v="3"/>
    <x v="0"/>
    <s v="New Michele"/>
    <x v="0"/>
  </r>
  <r>
    <s v="T00519"/>
    <d v="2025-08-25T00:00:00"/>
    <s v="C166"/>
    <s v="P042"/>
    <s v="S001"/>
    <n v="2"/>
    <n v="0.1"/>
    <s v="Cash"/>
    <n v="907.24"/>
    <n v="816.51600000000008"/>
    <n v="633.26"/>
    <n v="183.25600000000009"/>
    <s v="Maybe Clothing"/>
    <x v="3"/>
    <x v="2"/>
    <x v="0"/>
    <x v="0"/>
    <n v="453.62"/>
    <n v="316.63"/>
    <x v="1"/>
    <d v="2001-05-13T00:00:00"/>
    <n v="25"/>
    <x v="1"/>
    <x v="3"/>
    <s v="Jimenezborough"/>
    <x v="3"/>
  </r>
  <r>
    <s v="T00520"/>
    <d v="2025-08-24T00:00:00"/>
    <s v="C169"/>
    <s v="P040"/>
    <s v="S003"/>
    <n v="2"/>
    <n v="0.05"/>
    <s v="Mobile Money"/>
    <n v="3491.22"/>
    <n v="3316.6589999999997"/>
    <n v="2644.88"/>
    <n v="671.77899999999954"/>
    <s v="Piece Headphones"/>
    <x v="3"/>
    <x v="2"/>
    <x v="1"/>
    <x v="11"/>
    <n v="1745.61"/>
    <n v="1322.44"/>
    <x v="0"/>
    <d v="1967-06-15T00:00:00"/>
    <n v="59"/>
    <x v="3"/>
    <x v="0"/>
    <s v="New Michele"/>
    <x v="0"/>
  </r>
  <r>
    <s v="T00521"/>
    <d v="2024-09-01T00:00:00"/>
    <s v="C076"/>
    <s v="P028"/>
    <s v="S001"/>
    <n v="2"/>
    <n v="0.15"/>
    <s v="Mobile Money"/>
    <n v="1347.56"/>
    <n v="1145.4259999999999"/>
    <n v="726.66"/>
    <n v="418.76599999999996"/>
    <s v="Deal Smartphone"/>
    <x v="5"/>
    <x v="0"/>
    <x v="1"/>
    <x v="10"/>
    <n v="673.78"/>
    <n v="363.33"/>
    <x v="0"/>
    <d v="2005-12-14T00:00:00"/>
    <n v="20"/>
    <x v="2"/>
    <x v="3"/>
    <s v="Jimenezborough"/>
    <x v="3"/>
  </r>
  <r>
    <s v="T00522"/>
    <d v="2023-12-23T00:00:00"/>
    <s v="C029"/>
    <s v="P001"/>
    <s v="S002"/>
    <n v="4"/>
    <n v="0"/>
    <s v="Cash"/>
    <n v="6694.76"/>
    <n v="6694.76"/>
    <n v="5293.52"/>
    <n v="1401.2399999999998"/>
    <s v="Like Camera"/>
    <x v="7"/>
    <x v="1"/>
    <x v="1"/>
    <x v="12"/>
    <n v="1673.69"/>
    <n v="1323.38"/>
    <x v="0"/>
    <d v="1978-05-20T00:00:00"/>
    <n v="48"/>
    <x v="1"/>
    <x v="2"/>
    <s v="Peckmouth"/>
    <x v="2"/>
  </r>
  <r>
    <s v="T00523"/>
    <d v="2025-08-12T00:00:00"/>
    <s v="C093"/>
    <s v="P046"/>
    <s v="S003"/>
    <n v="2"/>
    <n v="0.15"/>
    <s v="Mobile Money"/>
    <n v="2330.7399999999998"/>
    <n v="1981.1289999999997"/>
    <n v="1853.1"/>
    <n v="128.02899999999977"/>
    <s v="Nature Clothing"/>
    <x v="3"/>
    <x v="2"/>
    <x v="0"/>
    <x v="0"/>
    <n v="1165.3699999999999"/>
    <n v="926.55"/>
    <x v="0"/>
    <d v="1978-04-14T00:00:00"/>
    <n v="48"/>
    <x v="1"/>
    <x v="0"/>
    <s v="New Michele"/>
    <x v="0"/>
  </r>
  <r>
    <s v="T00524"/>
    <d v="2024-01-25T00:00:00"/>
    <s v="C094"/>
    <s v="P049"/>
    <s v="S005"/>
    <n v="2"/>
    <n v="0.15"/>
    <s v="Cash"/>
    <n v="776.52"/>
    <n v="660.04199999999992"/>
    <n v="398.6"/>
    <n v="261.44199999999989"/>
    <s v="Possible Watches"/>
    <x v="9"/>
    <x v="0"/>
    <x v="0"/>
    <x v="1"/>
    <n v="388.26"/>
    <n v="199.3"/>
    <x v="0"/>
    <d v="1962-10-18T00:00:00"/>
    <n v="63"/>
    <x v="3"/>
    <x v="4"/>
    <s v="Johnmouth"/>
    <x v="2"/>
  </r>
  <r>
    <s v="T00525"/>
    <d v="2024-08-18T00:00:00"/>
    <s v="C005"/>
    <s v="P016"/>
    <s v="S005"/>
    <n v="1"/>
    <n v="0"/>
    <s v="Bank Transfer"/>
    <n v="1858.75"/>
    <n v="1858.75"/>
    <n v="1451.16"/>
    <n v="407.58999999999992"/>
    <s v="House Accessories"/>
    <x v="3"/>
    <x v="0"/>
    <x v="0"/>
    <x v="9"/>
    <n v="1858.75"/>
    <n v="1451.16"/>
    <x v="0"/>
    <d v="1992-06-18T00:00:00"/>
    <n v="34"/>
    <x v="0"/>
    <x v="4"/>
    <s v="Johnmouth"/>
    <x v="2"/>
  </r>
  <r>
    <s v="T00526"/>
    <d v="2024-10-21T00:00:00"/>
    <s v="C056"/>
    <s v="P010"/>
    <s v="S001"/>
    <n v="1"/>
    <n v="0.15"/>
    <s v="Bank Transfer"/>
    <n v="1194.1199999999999"/>
    <n v="1015.0019999999998"/>
    <n v="838.95"/>
    <n v="176.05199999999979"/>
    <s v="Step Smartphone"/>
    <x v="6"/>
    <x v="0"/>
    <x v="1"/>
    <x v="10"/>
    <n v="1194.1199999999999"/>
    <n v="838.95"/>
    <x v="1"/>
    <d v="2004-09-23T00:00:00"/>
    <n v="21"/>
    <x v="2"/>
    <x v="3"/>
    <s v="Jimenezborough"/>
    <x v="3"/>
  </r>
  <r>
    <s v="T00527"/>
    <d v="2024-11-26T00:00:00"/>
    <s v="C161"/>
    <s v="P047"/>
    <s v="S005"/>
    <n v="4"/>
    <n v="0.15"/>
    <s v="Mobile Money"/>
    <n v="4788.72"/>
    <n v="4070.4120000000003"/>
    <n v="2890.96"/>
    <n v="1179.4520000000002"/>
    <s v="Or Smartphone"/>
    <x v="1"/>
    <x v="0"/>
    <x v="1"/>
    <x v="10"/>
    <n v="1197.18"/>
    <n v="722.74"/>
    <x v="0"/>
    <d v="1963-01-19T00:00:00"/>
    <n v="63"/>
    <x v="3"/>
    <x v="4"/>
    <s v="Johnmouth"/>
    <x v="2"/>
  </r>
  <r>
    <s v="T00528"/>
    <d v="2024-05-28T00:00:00"/>
    <s v="C022"/>
    <s v="P047"/>
    <s v="S005"/>
    <n v="5"/>
    <n v="0.05"/>
    <s v="Bank Transfer"/>
    <n v="5985.9000000000005"/>
    <n v="5686.6050000000005"/>
    <n v="3613.7"/>
    <n v="2072.9050000000007"/>
    <s v="Or Smartphone"/>
    <x v="4"/>
    <x v="0"/>
    <x v="1"/>
    <x v="10"/>
    <n v="1197.18"/>
    <n v="722.74"/>
    <x v="0"/>
    <d v="1955-11-16T00:00:00"/>
    <n v="70"/>
    <x v="4"/>
    <x v="4"/>
    <s v="Johnmouth"/>
    <x v="2"/>
  </r>
  <r>
    <s v="T00529"/>
    <d v="2025-04-30T00:00:00"/>
    <s v="C022"/>
    <s v="P031"/>
    <s v="S003"/>
    <n v="1"/>
    <n v="0.05"/>
    <s v="Credit Card"/>
    <n v="1095.72"/>
    <n v="1040.934"/>
    <n v="822.2"/>
    <n v="218.73399999999992"/>
    <s v="Foot Snacks"/>
    <x v="8"/>
    <x v="2"/>
    <x v="2"/>
    <x v="4"/>
    <n v="1095.72"/>
    <n v="822.2"/>
    <x v="0"/>
    <d v="1955-11-16T00:00:00"/>
    <n v="70"/>
    <x v="4"/>
    <x v="0"/>
    <s v="New Michele"/>
    <x v="0"/>
  </r>
  <r>
    <s v="T00530"/>
    <d v="2025-05-14T00:00:00"/>
    <s v="C138"/>
    <s v="P014"/>
    <s v="S003"/>
    <n v="4"/>
    <n v="0"/>
    <s v="Bank Transfer"/>
    <n v="5371"/>
    <n v="5371"/>
    <n v="3191.76"/>
    <n v="2179.2399999999998"/>
    <s v="Add Clothing"/>
    <x v="4"/>
    <x v="2"/>
    <x v="0"/>
    <x v="0"/>
    <n v="1342.75"/>
    <n v="797.94"/>
    <x v="1"/>
    <d v="1961-09-28T00:00:00"/>
    <n v="64"/>
    <x v="3"/>
    <x v="0"/>
    <s v="New Michele"/>
    <x v="0"/>
  </r>
  <r>
    <s v="T00531"/>
    <d v="2023-10-14T00:00:00"/>
    <s v="C179"/>
    <s v="P030"/>
    <s v="S004"/>
    <n v="2"/>
    <n v="0"/>
    <s v="Credit Card"/>
    <n v="58.48"/>
    <n v="58.48"/>
    <n v="30.56"/>
    <n v="27.919999999999998"/>
    <s v="National Watches"/>
    <x v="6"/>
    <x v="1"/>
    <x v="0"/>
    <x v="1"/>
    <n v="29.24"/>
    <n v="15.28"/>
    <x v="1"/>
    <d v="1985-02-14T00:00:00"/>
    <n v="41"/>
    <x v="1"/>
    <x v="1"/>
    <s v="Brianahaven"/>
    <x v="1"/>
  </r>
  <r>
    <s v="T00532"/>
    <d v="2025-04-23T00:00:00"/>
    <s v="C023"/>
    <s v="P031"/>
    <s v="S004"/>
    <n v="1"/>
    <n v="0.15"/>
    <s v="Cash"/>
    <n v="1095.72"/>
    <n v="931.36199999999997"/>
    <n v="822.2"/>
    <n v="109.16199999999992"/>
    <s v="Foot Snacks"/>
    <x v="8"/>
    <x v="2"/>
    <x v="2"/>
    <x v="4"/>
    <n v="1095.72"/>
    <n v="822.2"/>
    <x v="1"/>
    <d v="1972-05-09T00:00:00"/>
    <n v="54"/>
    <x v="3"/>
    <x v="1"/>
    <s v="Brianahaven"/>
    <x v="1"/>
  </r>
  <r>
    <s v="T00533"/>
    <d v="2023-11-22T00:00:00"/>
    <s v="C080"/>
    <s v="P023"/>
    <s v="S002"/>
    <n v="1"/>
    <n v="0"/>
    <s v="Credit Card"/>
    <n v="1878.47"/>
    <n v="1878.47"/>
    <n v="1014.91"/>
    <n v="863.56000000000006"/>
    <s v="And Footwear"/>
    <x v="1"/>
    <x v="1"/>
    <x v="0"/>
    <x v="3"/>
    <n v="1878.47"/>
    <n v="1014.91"/>
    <x v="1"/>
    <d v="2003-11-04T00:00:00"/>
    <n v="22"/>
    <x v="2"/>
    <x v="2"/>
    <s v="Peckmouth"/>
    <x v="2"/>
  </r>
  <r>
    <s v="T00534"/>
    <d v="2025-06-30T00:00:00"/>
    <s v="C180"/>
    <s v="P048"/>
    <s v="S001"/>
    <n v="2"/>
    <n v="0.15"/>
    <s v="Bank Transfer"/>
    <n v="2432.7199999999998"/>
    <n v="2067.8119999999999"/>
    <n v="1589.6"/>
    <n v="478.21199999999999"/>
    <s v="Nor Bags"/>
    <x v="0"/>
    <x v="2"/>
    <x v="0"/>
    <x v="5"/>
    <n v="1216.3599999999999"/>
    <n v="794.8"/>
    <x v="1"/>
    <d v="1959-12-15T00:00:00"/>
    <n v="66"/>
    <x v="4"/>
    <x v="3"/>
    <s v="Jimenezborough"/>
    <x v="3"/>
  </r>
  <r>
    <s v="T00535"/>
    <d v="2024-03-13T00:00:00"/>
    <s v="C134"/>
    <s v="P017"/>
    <s v="S005"/>
    <n v="3"/>
    <n v="0.05"/>
    <s v="Bank Transfer"/>
    <n v="3738.33"/>
    <n v="3551.4134999999997"/>
    <n v="2500.56"/>
    <n v="1050.8534999999997"/>
    <s v="Find Headphones"/>
    <x v="2"/>
    <x v="0"/>
    <x v="1"/>
    <x v="11"/>
    <n v="1246.1099999999999"/>
    <n v="833.52"/>
    <x v="1"/>
    <d v="1985-01-29T00:00:00"/>
    <n v="41"/>
    <x v="1"/>
    <x v="4"/>
    <s v="Johnmouth"/>
    <x v="2"/>
  </r>
  <r>
    <s v="T00536"/>
    <d v="2023-09-16T00:00:00"/>
    <s v="C033"/>
    <s v="P047"/>
    <s v="S003"/>
    <n v="1"/>
    <n v="0"/>
    <s v="Bank Transfer"/>
    <n v="1197.18"/>
    <n v="1197.18"/>
    <n v="722.74"/>
    <n v="474.44000000000005"/>
    <s v="Or Smartphone"/>
    <x v="5"/>
    <x v="1"/>
    <x v="1"/>
    <x v="10"/>
    <n v="1197.18"/>
    <n v="722.74"/>
    <x v="1"/>
    <d v="1978-07-27T00:00:00"/>
    <n v="48"/>
    <x v="1"/>
    <x v="0"/>
    <s v="New Michele"/>
    <x v="0"/>
  </r>
  <r>
    <s v="T00537"/>
    <d v="2024-11-18T00:00:00"/>
    <s v="C110"/>
    <s v="P032"/>
    <s v="S003"/>
    <n v="5"/>
    <n v="0"/>
    <s v="Bank Transfer"/>
    <n v="1523.55"/>
    <n v="1523.55"/>
    <n v="820.05"/>
    <n v="703.5"/>
    <s v="Difficult Vegetables"/>
    <x v="1"/>
    <x v="0"/>
    <x v="2"/>
    <x v="8"/>
    <n v="304.70999999999998"/>
    <n v="164.01"/>
    <x v="1"/>
    <d v="1966-01-05T00:00:00"/>
    <n v="60"/>
    <x v="3"/>
    <x v="0"/>
    <s v="New Michele"/>
    <x v="0"/>
  </r>
  <r>
    <s v="T00538"/>
    <d v="2025-05-24T00:00:00"/>
    <s v="C183"/>
    <s v="P026"/>
    <s v="S005"/>
    <n v="1"/>
    <n v="0.15"/>
    <s v="Mobile Money"/>
    <n v="1015.76"/>
    <n v="863.39599999999996"/>
    <n v="584.4"/>
    <n v="278.99599999999998"/>
    <s v="Behavior Dairy"/>
    <x v="4"/>
    <x v="2"/>
    <x v="2"/>
    <x v="7"/>
    <n v="1015.76"/>
    <n v="584.4"/>
    <x v="0"/>
    <d v="1990-11-19T00:00:00"/>
    <n v="35"/>
    <x v="1"/>
    <x v="4"/>
    <s v="Johnmouth"/>
    <x v="2"/>
  </r>
  <r>
    <s v="T00539"/>
    <d v="2025-07-31T00:00:00"/>
    <s v="C131"/>
    <s v="P009"/>
    <s v="S003"/>
    <n v="1"/>
    <n v="0.15"/>
    <s v="Credit Card"/>
    <n v="123.19"/>
    <n v="104.7115"/>
    <n v="80.36"/>
    <n v="24.351500000000001"/>
    <s v="Us Snacks"/>
    <x v="11"/>
    <x v="2"/>
    <x v="2"/>
    <x v="4"/>
    <n v="123.19"/>
    <n v="80.36"/>
    <x v="0"/>
    <d v="1996-10-18T00:00:00"/>
    <n v="29"/>
    <x v="1"/>
    <x v="0"/>
    <s v="New Michele"/>
    <x v="0"/>
  </r>
  <r>
    <s v="T00540"/>
    <d v="2024-09-18T00:00:00"/>
    <s v="C095"/>
    <s v="P021"/>
    <s v="S002"/>
    <n v="3"/>
    <n v="0"/>
    <s v="Cash"/>
    <n v="3681.7200000000003"/>
    <n v="3681.7200000000003"/>
    <n v="2931.27"/>
    <n v="750.45000000000027"/>
    <s v="Firm Dairy"/>
    <x v="5"/>
    <x v="0"/>
    <x v="2"/>
    <x v="7"/>
    <n v="1227.24"/>
    <n v="977.09"/>
    <x v="0"/>
    <d v="1982-08-20T00:00:00"/>
    <n v="43"/>
    <x v="1"/>
    <x v="2"/>
    <s v="Peckmouth"/>
    <x v="2"/>
  </r>
  <r>
    <s v="T00541"/>
    <d v="2024-08-23T00:00:00"/>
    <s v="C059"/>
    <s v="P024"/>
    <s v="S005"/>
    <n v="1"/>
    <n v="0"/>
    <s v="Cash"/>
    <n v="1487.41"/>
    <n v="1487.41"/>
    <n v="813.07"/>
    <n v="674.34"/>
    <s v="Him Smartphone"/>
    <x v="3"/>
    <x v="0"/>
    <x v="1"/>
    <x v="10"/>
    <n v="1487.41"/>
    <n v="813.07"/>
    <x v="1"/>
    <d v="1963-05-11T00:00:00"/>
    <n v="63"/>
    <x v="3"/>
    <x v="4"/>
    <s v="Johnmouth"/>
    <x v="2"/>
  </r>
  <r>
    <s v="T00542"/>
    <d v="2025-08-28T00:00:00"/>
    <s v="C063"/>
    <s v="P004"/>
    <s v="S001"/>
    <n v="4"/>
    <n v="0.1"/>
    <s v="Mobile Money"/>
    <n v="7415.08"/>
    <n v="6673.5720000000001"/>
    <n v="5454.08"/>
    <n v="1219.4920000000002"/>
    <s v="Four Accessories"/>
    <x v="3"/>
    <x v="2"/>
    <x v="0"/>
    <x v="9"/>
    <n v="1853.77"/>
    <n v="1363.52"/>
    <x v="0"/>
    <d v="1973-01-07T00:00:00"/>
    <n v="53"/>
    <x v="3"/>
    <x v="3"/>
    <s v="Jimenezborough"/>
    <x v="3"/>
  </r>
  <r>
    <s v="T00543"/>
    <d v="2024-03-08T00:00:00"/>
    <s v="C039"/>
    <s v="P008"/>
    <s v="S002"/>
    <n v="1"/>
    <n v="0.15"/>
    <s v="Credit Card"/>
    <n v="109.78"/>
    <n v="93.313000000000002"/>
    <n v="70.59"/>
    <n v="22.722999999999999"/>
    <s v="Recognize Footwear"/>
    <x v="2"/>
    <x v="0"/>
    <x v="0"/>
    <x v="3"/>
    <n v="109.78"/>
    <n v="70.59"/>
    <x v="1"/>
    <d v="1996-11-02T00:00:00"/>
    <n v="29"/>
    <x v="1"/>
    <x v="2"/>
    <s v="Peckmouth"/>
    <x v="2"/>
  </r>
  <r>
    <s v="T00544"/>
    <d v="2023-10-29T00:00:00"/>
    <s v="C083"/>
    <s v="P039"/>
    <s v="S002"/>
    <n v="4"/>
    <n v="0.1"/>
    <s v="Bank Transfer"/>
    <n v="2163.7600000000002"/>
    <n v="1947.3840000000002"/>
    <n v="1593"/>
    <n v="354.38400000000024"/>
    <s v="Church Clothing"/>
    <x v="6"/>
    <x v="1"/>
    <x v="0"/>
    <x v="0"/>
    <n v="540.94000000000005"/>
    <n v="398.25"/>
    <x v="1"/>
    <d v="1981-03-29T00:00:00"/>
    <n v="45"/>
    <x v="1"/>
    <x v="2"/>
    <s v="Peckmouth"/>
    <x v="2"/>
  </r>
  <r>
    <s v="T00545"/>
    <d v="2025-01-09T00:00:00"/>
    <s v="C020"/>
    <s v="P040"/>
    <s v="S005"/>
    <n v="3"/>
    <n v="0"/>
    <s v="Cash"/>
    <n v="5236.83"/>
    <n v="5236.83"/>
    <n v="3967.32"/>
    <n v="1269.5099999999998"/>
    <s v="Piece Headphones"/>
    <x v="9"/>
    <x v="2"/>
    <x v="1"/>
    <x v="11"/>
    <n v="1745.61"/>
    <n v="1322.44"/>
    <x v="1"/>
    <d v="1982-06-26T00:00:00"/>
    <n v="44"/>
    <x v="1"/>
    <x v="4"/>
    <s v="Johnmouth"/>
    <x v="2"/>
  </r>
  <r>
    <s v="T00546"/>
    <d v="2025-06-15T00:00:00"/>
    <s v="C046"/>
    <s v="P006"/>
    <s v="S002"/>
    <n v="5"/>
    <n v="0"/>
    <s v="Mobile Money"/>
    <n v="1590.25"/>
    <n v="1590.25"/>
    <n v="936.7"/>
    <n v="653.54999999999995"/>
    <s v="Company Fruits"/>
    <x v="0"/>
    <x v="2"/>
    <x v="2"/>
    <x v="13"/>
    <n v="318.05"/>
    <n v="187.34"/>
    <x v="0"/>
    <d v="1964-01-21T00:00:00"/>
    <n v="62"/>
    <x v="3"/>
    <x v="2"/>
    <s v="Peckmouth"/>
    <x v="2"/>
  </r>
  <r>
    <s v="T00547"/>
    <d v="2023-11-24T00:00:00"/>
    <s v="C018"/>
    <s v="P042"/>
    <s v="S004"/>
    <n v="3"/>
    <n v="0.1"/>
    <s v="Bank Transfer"/>
    <n v="1360.8600000000001"/>
    <n v="1224.7740000000001"/>
    <n v="949.89"/>
    <n v="274.88400000000013"/>
    <s v="Maybe Clothing"/>
    <x v="1"/>
    <x v="1"/>
    <x v="0"/>
    <x v="0"/>
    <n v="453.62"/>
    <n v="316.63"/>
    <x v="0"/>
    <d v="1994-08-19T00:00:00"/>
    <n v="31"/>
    <x v="1"/>
    <x v="1"/>
    <s v="Brianahaven"/>
    <x v="1"/>
  </r>
  <r>
    <s v="T00548"/>
    <d v="2023-09-18T00:00:00"/>
    <s v="C023"/>
    <s v="P047"/>
    <s v="S005"/>
    <n v="4"/>
    <n v="0"/>
    <s v="Bank Transfer"/>
    <n v="4788.72"/>
    <n v="4788.72"/>
    <n v="2890.96"/>
    <n v="1897.7600000000002"/>
    <s v="Or Smartphone"/>
    <x v="5"/>
    <x v="1"/>
    <x v="1"/>
    <x v="10"/>
    <n v="1197.18"/>
    <n v="722.74"/>
    <x v="1"/>
    <d v="1972-05-09T00:00:00"/>
    <n v="54"/>
    <x v="3"/>
    <x v="4"/>
    <s v="Johnmouth"/>
    <x v="2"/>
  </r>
  <r>
    <s v="T00549"/>
    <d v="2023-12-26T00:00:00"/>
    <s v="C052"/>
    <s v="P031"/>
    <s v="S003"/>
    <n v="5"/>
    <n v="0.1"/>
    <s v="Credit Card"/>
    <n v="5478.6"/>
    <n v="4930.7400000000007"/>
    <n v="4111"/>
    <n v="819.74000000000069"/>
    <s v="Foot Snacks"/>
    <x v="7"/>
    <x v="1"/>
    <x v="2"/>
    <x v="4"/>
    <n v="1095.72"/>
    <n v="822.2"/>
    <x v="1"/>
    <d v="1991-09-11T00:00:00"/>
    <n v="34"/>
    <x v="0"/>
    <x v="0"/>
    <s v="New Michele"/>
    <x v="0"/>
  </r>
  <r>
    <s v="T00550"/>
    <d v="2024-12-16T00:00:00"/>
    <s v="C119"/>
    <s v="P047"/>
    <s v="S003"/>
    <n v="5"/>
    <n v="0.15"/>
    <s v="Credit Card"/>
    <n v="5985.9000000000005"/>
    <n v="5088.0150000000003"/>
    <n v="3613.7"/>
    <n v="1474.3150000000005"/>
    <s v="Or Smartphone"/>
    <x v="7"/>
    <x v="0"/>
    <x v="1"/>
    <x v="10"/>
    <n v="1197.18"/>
    <n v="722.74"/>
    <x v="0"/>
    <d v="1991-07-31T00:00:00"/>
    <n v="34"/>
    <x v="0"/>
    <x v="0"/>
    <s v="New Michele"/>
    <x v="0"/>
  </r>
  <r>
    <s v="T00551"/>
    <d v="2023-12-25T00:00:00"/>
    <s v="C188"/>
    <s v="P050"/>
    <s v="S005"/>
    <n v="2"/>
    <n v="0.05"/>
    <s v="Cash"/>
    <n v="2089.2800000000002"/>
    <n v="1984.816"/>
    <n v="1550.14"/>
    <n v="434.67599999999993"/>
    <s v="Maybe Footwear"/>
    <x v="7"/>
    <x v="1"/>
    <x v="0"/>
    <x v="3"/>
    <n v="1044.6400000000001"/>
    <n v="775.07"/>
    <x v="0"/>
    <d v="1960-11-23T00:00:00"/>
    <n v="65"/>
    <x v="4"/>
    <x v="4"/>
    <s v="Johnmouth"/>
    <x v="2"/>
  </r>
  <r>
    <s v="T00552"/>
    <d v="2025-02-14T00:00:00"/>
    <s v="C105"/>
    <s v="P009"/>
    <s v="S001"/>
    <n v="2"/>
    <n v="0.1"/>
    <s v="Cash"/>
    <n v="246.38"/>
    <n v="221.74199999999999"/>
    <n v="160.72"/>
    <n v="61.021999999999991"/>
    <s v="Us Snacks"/>
    <x v="10"/>
    <x v="2"/>
    <x v="2"/>
    <x v="4"/>
    <n v="123.19"/>
    <n v="80.36"/>
    <x v="0"/>
    <d v="1969-12-29T00:00:00"/>
    <n v="56"/>
    <x v="3"/>
    <x v="3"/>
    <s v="Jimenezborough"/>
    <x v="3"/>
  </r>
  <r>
    <s v="T00553"/>
    <d v="2024-10-10T00:00:00"/>
    <s v="C086"/>
    <s v="P031"/>
    <s v="S001"/>
    <n v="4"/>
    <n v="0.1"/>
    <s v="Cash"/>
    <n v="4382.88"/>
    <n v="3944.5920000000001"/>
    <n v="3288.8"/>
    <n v="655.79199999999992"/>
    <s v="Foot Snacks"/>
    <x v="6"/>
    <x v="0"/>
    <x v="2"/>
    <x v="4"/>
    <n v="1095.72"/>
    <n v="822.2"/>
    <x v="1"/>
    <d v="1975-09-26T00:00:00"/>
    <n v="50"/>
    <x v="3"/>
    <x v="3"/>
    <s v="Jimenezborough"/>
    <x v="3"/>
  </r>
  <r>
    <s v="T00554"/>
    <d v="2024-06-19T00:00:00"/>
    <s v="C053"/>
    <s v="P029"/>
    <s v="S005"/>
    <n v="2"/>
    <n v="0.15"/>
    <s v="Mobile Money"/>
    <n v="2970.1"/>
    <n v="2524.585"/>
    <n v="1976.62"/>
    <n v="547.96500000000015"/>
    <s v="Road Clothing"/>
    <x v="0"/>
    <x v="0"/>
    <x v="0"/>
    <x v="0"/>
    <n v="1485.05"/>
    <n v="988.31"/>
    <x v="1"/>
    <d v="1998-04-20T00:00:00"/>
    <n v="28"/>
    <x v="1"/>
    <x v="4"/>
    <s v="Johnmouth"/>
    <x v="2"/>
  </r>
  <r>
    <s v="T00555"/>
    <d v="2025-02-18T00:00:00"/>
    <s v="C016"/>
    <s v="P046"/>
    <s v="S002"/>
    <n v="3"/>
    <n v="0"/>
    <s v="Cash"/>
    <n v="3496.1099999999997"/>
    <n v="3496.1099999999997"/>
    <n v="2779.6499999999996"/>
    <n v="716.46"/>
    <s v="Nature Clothing"/>
    <x v="10"/>
    <x v="2"/>
    <x v="0"/>
    <x v="0"/>
    <n v="1165.3699999999999"/>
    <n v="926.55"/>
    <x v="0"/>
    <d v="1976-04-27T00:00:00"/>
    <n v="50"/>
    <x v="3"/>
    <x v="2"/>
    <s v="Peckmouth"/>
    <x v="2"/>
  </r>
  <r>
    <s v="T00556"/>
    <d v="2025-02-03T00:00:00"/>
    <s v="C060"/>
    <s v="P024"/>
    <s v="S005"/>
    <n v="4"/>
    <n v="0.1"/>
    <s v="Mobile Money"/>
    <n v="5949.64"/>
    <n v="5354.6760000000004"/>
    <n v="3252.28"/>
    <n v="2102.3960000000002"/>
    <s v="Him Smartphone"/>
    <x v="10"/>
    <x v="2"/>
    <x v="1"/>
    <x v="10"/>
    <n v="1487.41"/>
    <n v="813.07"/>
    <x v="0"/>
    <d v="1997-10-09T00:00:00"/>
    <n v="28"/>
    <x v="1"/>
    <x v="4"/>
    <s v="Johnmouth"/>
    <x v="2"/>
  </r>
  <r>
    <s v="T00557"/>
    <d v="2024-10-13T00:00:00"/>
    <s v="C192"/>
    <s v="P045"/>
    <s v="S001"/>
    <n v="5"/>
    <n v="0"/>
    <s v="Credit Card"/>
    <n v="9395.4"/>
    <n v="9395.4"/>
    <n v="5022.7999999999993"/>
    <n v="4372.6000000000004"/>
    <s v="Set Dairy"/>
    <x v="6"/>
    <x v="0"/>
    <x v="2"/>
    <x v="7"/>
    <n v="1879.08"/>
    <n v="1004.56"/>
    <x v="0"/>
    <d v="2006-07-28T00:00:00"/>
    <n v="19"/>
    <x v="2"/>
    <x v="3"/>
    <s v="Jimenezborough"/>
    <x v="3"/>
  </r>
  <r>
    <s v="T00558"/>
    <d v="2024-11-03T00:00:00"/>
    <s v="C164"/>
    <s v="P045"/>
    <s v="S004"/>
    <n v="1"/>
    <n v="0"/>
    <s v="Mobile Money"/>
    <n v="1879.08"/>
    <n v="1879.08"/>
    <n v="1004.56"/>
    <n v="874.52"/>
    <s v="Set Dairy"/>
    <x v="1"/>
    <x v="0"/>
    <x v="2"/>
    <x v="7"/>
    <n v="1879.08"/>
    <n v="1004.56"/>
    <x v="0"/>
    <d v="1968-07-28T00:00:00"/>
    <n v="57"/>
    <x v="3"/>
    <x v="1"/>
    <s v="Brianahaven"/>
    <x v="1"/>
  </r>
  <r>
    <s v="T00559"/>
    <d v="2024-01-25T00:00:00"/>
    <s v="C170"/>
    <s v="P004"/>
    <s v="S002"/>
    <n v="2"/>
    <n v="0.1"/>
    <s v="Bank Transfer"/>
    <n v="3707.54"/>
    <n v="3336.7860000000001"/>
    <n v="2727.04"/>
    <n v="609.74600000000009"/>
    <s v="Four Accessories"/>
    <x v="9"/>
    <x v="0"/>
    <x v="0"/>
    <x v="9"/>
    <n v="1853.77"/>
    <n v="1363.52"/>
    <x v="1"/>
    <d v="1984-05-05T00:00:00"/>
    <n v="42"/>
    <x v="1"/>
    <x v="2"/>
    <s v="Peckmouth"/>
    <x v="2"/>
  </r>
  <r>
    <s v="T00560"/>
    <d v="2024-07-23T00:00:00"/>
    <s v="C081"/>
    <s v="P029"/>
    <s v="S004"/>
    <n v="3"/>
    <n v="0.1"/>
    <s v="Mobile Money"/>
    <n v="4455.1499999999996"/>
    <n v="4009.6349999999998"/>
    <n v="2964.93"/>
    <n v="1044.7049999999999"/>
    <s v="Road Clothing"/>
    <x v="11"/>
    <x v="0"/>
    <x v="0"/>
    <x v="0"/>
    <n v="1485.05"/>
    <n v="988.31"/>
    <x v="1"/>
    <d v="1988-07-20T00:00:00"/>
    <n v="38"/>
    <x v="1"/>
    <x v="1"/>
    <s v="Brianahaven"/>
    <x v="1"/>
  </r>
  <r>
    <s v="T00561"/>
    <d v="2024-11-20T00:00:00"/>
    <s v="C070"/>
    <s v="P050"/>
    <s v="S002"/>
    <n v="1"/>
    <n v="0.05"/>
    <s v="Credit Card"/>
    <n v="1044.6400000000001"/>
    <n v="992.40800000000002"/>
    <n v="775.07"/>
    <n v="217.33799999999997"/>
    <s v="Maybe Footwear"/>
    <x v="1"/>
    <x v="0"/>
    <x v="0"/>
    <x v="3"/>
    <n v="1044.6400000000001"/>
    <n v="775.07"/>
    <x v="0"/>
    <d v="1971-10-24T00:00:00"/>
    <n v="54"/>
    <x v="3"/>
    <x v="2"/>
    <s v="Peckmouth"/>
    <x v="2"/>
  </r>
  <r>
    <s v="T00562"/>
    <d v="2023-09-14T00:00:00"/>
    <s v="C200"/>
    <s v="P036"/>
    <s v="S005"/>
    <n v="1"/>
    <n v="0.05"/>
    <s v="Cash"/>
    <n v="1501.46"/>
    <n v="1426.3869999999999"/>
    <n v="1167.73"/>
    <n v="258.65699999999993"/>
    <s v="New Watches"/>
    <x v="5"/>
    <x v="1"/>
    <x v="0"/>
    <x v="1"/>
    <n v="1501.46"/>
    <n v="1167.73"/>
    <x v="0"/>
    <d v="2001-12-24T00:00:00"/>
    <n v="24"/>
    <x v="2"/>
    <x v="4"/>
    <s v="Johnmouth"/>
    <x v="2"/>
  </r>
  <r>
    <s v="T00563"/>
    <d v="2024-05-07T00:00:00"/>
    <s v="C043"/>
    <s v="P039"/>
    <s v="S004"/>
    <n v="4"/>
    <n v="0.1"/>
    <s v="Mobile Money"/>
    <n v="2163.7600000000002"/>
    <n v="1947.3840000000002"/>
    <n v="1593"/>
    <n v="354.38400000000024"/>
    <s v="Church Clothing"/>
    <x v="4"/>
    <x v="0"/>
    <x v="0"/>
    <x v="0"/>
    <n v="540.94000000000005"/>
    <n v="398.25"/>
    <x v="0"/>
    <d v="1988-09-14T00:00:00"/>
    <n v="37"/>
    <x v="1"/>
    <x v="1"/>
    <s v="Brianahaven"/>
    <x v="1"/>
  </r>
  <r>
    <s v="T00564"/>
    <d v="2024-04-07T00:00:00"/>
    <s v="C031"/>
    <s v="P049"/>
    <s v="S005"/>
    <n v="3"/>
    <n v="0.05"/>
    <s v="Mobile Money"/>
    <n v="1164.78"/>
    <n v="1106.5409999999999"/>
    <n v="597.90000000000009"/>
    <n v="508.64099999999985"/>
    <s v="Possible Watches"/>
    <x v="8"/>
    <x v="0"/>
    <x v="0"/>
    <x v="1"/>
    <n v="388.26"/>
    <n v="199.3"/>
    <x v="1"/>
    <d v="2003-03-14T00:00:00"/>
    <n v="23"/>
    <x v="2"/>
    <x v="4"/>
    <s v="Johnmouth"/>
    <x v="2"/>
  </r>
  <r>
    <s v="T00565"/>
    <d v="2025-07-17T00:00:00"/>
    <s v="C079"/>
    <s v="P036"/>
    <s v="S004"/>
    <n v="3"/>
    <n v="0"/>
    <s v="Cash"/>
    <n v="4504.38"/>
    <n v="4504.38"/>
    <n v="3503.19"/>
    <n v="1001.19"/>
    <s v="New Watches"/>
    <x v="11"/>
    <x v="2"/>
    <x v="0"/>
    <x v="1"/>
    <n v="1501.46"/>
    <n v="1167.73"/>
    <x v="1"/>
    <d v="1979-06-15T00:00:00"/>
    <n v="47"/>
    <x v="1"/>
    <x v="1"/>
    <s v="Brianahaven"/>
    <x v="1"/>
  </r>
  <r>
    <s v="T00566"/>
    <d v="2024-03-16T00:00:00"/>
    <s v="C041"/>
    <s v="P006"/>
    <s v="S003"/>
    <n v="5"/>
    <n v="0"/>
    <s v="Credit Card"/>
    <n v="1590.25"/>
    <n v="1590.25"/>
    <n v="936.7"/>
    <n v="653.54999999999995"/>
    <s v="Company Fruits"/>
    <x v="2"/>
    <x v="0"/>
    <x v="2"/>
    <x v="13"/>
    <n v="318.05"/>
    <n v="187.34"/>
    <x v="1"/>
    <d v="1980-07-03T00:00:00"/>
    <n v="46"/>
    <x v="1"/>
    <x v="0"/>
    <s v="New Michele"/>
    <x v="0"/>
  </r>
  <r>
    <s v="T00567"/>
    <d v="2024-03-23T00:00:00"/>
    <s v="C084"/>
    <s v="P031"/>
    <s v="S002"/>
    <n v="1"/>
    <n v="0.05"/>
    <s v="Bank Transfer"/>
    <n v="1095.72"/>
    <n v="1040.934"/>
    <n v="822.2"/>
    <n v="218.73399999999992"/>
    <s v="Foot Snacks"/>
    <x v="2"/>
    <x v="0"/>
    <x v="2"/>
    <x v="4"/>
    <n v="1095.72"/>
    <n v="822.2"/>
    <x v="0"/>
    <d v="1972-03-19T00:00:00"/>
    <n v="54"/>
    <x v="3"/>
    <x v="2"/>
    <s v="Peckmouth"/>
    <x v="2"/>
  </r>
  <r>
    <s v="T00568"/>
    <d v="2025-04-01T00:00:00"/>
    <s v="C102"/>
    <s v="P045"/>
    <s v="S005"/>
    <n v="1"/>
    <n v="0.1"/>
    <s v="Bank Transfer"/>
    <n v="1879.08"/>
    <n v="1691.172"/>
    <n v="1004.56"/>
    <n v="686.61200000000008"/>
    <s v="Set Dairy"/>
    <x v="8"/>
    <x v="2"/>
    <x v="2"/>
    <x v="7"/>
    <n v="1879.08"/>
    <n v="1004.56"/>
    <x v="1"/>
    <d v="1996-06-20T00:00:00"/>
    <n v="30"/>
    <x v="1"/>
    <x v="4"/>
    <s v="Johnmouth"/>
    <x v="2"/>
  </r>
  <r>
    <s v="T00569"/>
    <d v="2024-07-27T00:00:00"/>
    <s v="C045"/>
    <s v="P037"/>
    <s v="S001"/>
    <n v="4"/>
    <n v="0.15"/>
    <s v="Credit Card"/>
    <n v="7810.6"/>
    <n v="6639.01"/>
    <n v="5805.08"/>
    <n v="833.93000000000029"/>
    <s v="Book Television"/>
    <x v="11"/>
    <x v="0"/>
    <x v="1"/>
    <x v="2"/>
    <n v="1952.65"/>
    <n v="1451.27"/>
    <x v="0"/>
    <d v="1975-12-28T00:00:00"/>
    <n v="50"/>
    <x v="3"/>
    <x v="3"/>
    <s v="Jimenezborough"/>
    <x v="3"/>
  </r>
  <r>
    <s v="T00570"/>
    <d v="2024-03-11T00:00:00"/>
    <s v="C025"/>
    <s v="P011"/>
    <s v="S004"/>
    <n v="1"/>
    <n v="0.05"/>
    <s v="Cash"/>
    <n v="248.57"/>
    <n v="236.14149999999998"/>
    <n v="190.67"/>
    <n v="45.471499999999992"/>
    <s v="Either Headphones"/>
    <x v="2"/>
    <x v="0"/>
    <x v="1"/>
    <x v="11"/>
    <n v="248.57"/>
    <n v="190.67"/>
    <x v="1"/>
    <d v="1971-03-12T00:00:00"/>
    <n v="55"/>
    <x v="3"/>
    <x v="1"/>
    <s v="Brianahaven"/>
    <x v="1"/>
  </r>
  <r>
    <s v="T00571"/>
    <d v="2023-12-16T00:00:00"/>
    <s v="C004"/>
    <s v="P003"/>
    <s v="S001"/>
    <n v="2"/>
    <n v="0.05"/>
    <s v="Credit Card"/>
    <n v="675.26"/>
    <n v="641.49699999999996"/>
    <n v="338.06"/>
    <n v="303.43699999999995"/>
    <s v="Here Footwear"/>
    <x v="7"/>
    <x v="1"/>
    <x v="0"/>
    <x v="3"/>
    <n v="337.63"/>
    <n v="169.03"/>
    <x v="0"/>
    <d v="1992-06-16T00:00:00"/>
    <n v="34"/>
    <x v="0"/>
    <x v="3"/>
    <s v="Jimenezborough"/>
    <x v="3"/>
  </r>
  <r>
    <s v="T00572"/>
    <d v="2025-07-30T00:00:00"/>
    <s v="C103"/>
    <s v="P050"/>
    <s v="S003"/>
    <n v="1"/>
    <n v="0.1"/>
    <s v="Cash"/>
    <n v="1044.6400000000001"/>
    <n v="940.17600000000016"/>
    <n v="775.07"/>
    <n v="165.10600000000011"/>
    <s v="Maybe Footwear"/>
    <x v="11"/>
    <x v="2"/>
    <x v="0"/>
    <x v="3"/>
    <n v="1044.6400000000001"/>
    <n v="775.07"/>
    <x v="1"/>
    <d v="1964-10-26T00:00:00"/>
    <n v="61"/>
    <x v="3"/>
    <x v="0"/>
    <s v="New Michele"/>
    <x v="0"/>
  </r>
  <r>
    <s v="T00573"/>
    <d v="2025-07-12T00:00:00"/>
    <s v="C006"/>
    <s v="P012"/>
    <s v="S001"/>
    <n v="2"/>
    <n v="0.15"/>
    <s v="Credit Card"/>
    <n v="2386.1799999999998"/>
    <n v="2028.2529999999997"/>
    <n v="1636.48"/>
    <n v="391.77299999999968"/>
    <s v="Above Camera"/>
    <x v="11"/>
    <x v="2"/>
    <x v="1"/>
    <x v="12"/>
    <n v="1193.0899999999999"/>
    <n v="818.24"/>
    <x v="0"/>
    <d v="1986-10-03T00:00:00"/>
    <n v="39"/>
    <x v="1"/>
    <x v="3"/>
    <s v="Jimenezborough"/>
    <x v="3"/>
  </r>
  <r>
    <s v="T00574"/>
    <d v="2023-12-07T00:00:00"/>
    <s v="C024"/>
    <s v="P014"/>
    <s v="S003"/>
    <n v="1"/>
    <n v="0"/>
    <s v="Mobile Money"/>
    <n v="1342.75"/>
    <n v="1342.75"/>
    <n v="797.94"/>
    <n v="544.80999999999995"/>
    <s v="Add Clothing"/>
    <x v="7"/>
    <x v="1"/>
    <x v="0"/>
    <x v="0"/>
    <n v="1342.75"/>
    <n v="797.94"/>
    <x v="1"/>
    <d v="1961-11-25T00:00:00"/>
    <n v="64"/>
    <x v="3"/>
    <x v="0"/>
    <s v="New Michele"/>
    <x v="0"/>
  </r>
  <r>
    <s v="T00575"/>
    <d v="2025-03-29T00:00:00"/>
    <s v="C013"/>
    <s v="P020"/>
    <s v="S002"/>
    <n v="5"/>
    <n v="0.15"/>
    <s v="Mobile Money"/>
    <n v="1619.6000000000001"/>
    <n v="1376.66"/>
    <n v="1214.8999999999999"/>
    <n v="161.76000000000022"/>
    <s v="Simple Accessories"/>
    <x v="2"/>
    <x v="2"/>
    <x v="0"/>
    <x v="9"/>
    <n v="323.92"/>
    <n v="242.98"/>
    <x v="0"/>
    <d v="1955-01-28T00:00:00"/>
    <n v="71"/>
    <x v="4"/>
    <x v="2"/>
    <s v="Peckmouth"/>
    <x v="2"/>
  </r>
  <r>
    <s v="T00576"/>
    <d v="2024-07-12T00:00:00"/>
    <s v="C128"/>
    <s v="P049"/>
    <s v="S001"/>
    <n v="4"/>
    <n v="0.15"/>
    <s v="Credit Card"/>
    <n v="1553.04"/>
    <n v="1320.0839999999998"/>
    <n v="797.2"/>
    <n v="522.88399999999979"/>
    <s v="Possible Watches"/>
    <x v="11"/>
    <x v="0"/>
    <x v="0"/>
    <x v="1"/>
    <n v="388.26"/>
    <n v="199.3"/>
    <x v="1"/>
    <d v="1976-08-06T00:00:00"/>
    <n v="49"/>
    <x v="1"/>
    <x v="3"/>
    <s v="Jimenezborough"/>
    <x v="3"/>
  </r>
  <r>
    <s v="T00577"/>
    <d v="2025-01-05T00:00:00"/>
    <s v="C091"/>
    <s v="P037"/>
    <s v="S002"/>
    <n v="2"/>
    <n v="0.1"/>
    <s v="Bank Transfer"/>
    <n v="3905.3"/>
    <n v="3514.7700000000004"/>
    <n v="2902.54"/>
    <n v="612.23000000000047"/>
    <s v="Book Television"/>
    <x v="9"/>
    <x v="2"/>
    <x v="1"/>
    <x v="2"/>
    <n v="1952.65"/>
    <n v="1451.27"/>
    <x v="0"/>
    <d v="1963-02-04T00:00:00"/>
    <n v="63"/>
    <x v="3"/>
    <x v="2"/>
    <s v="Peckmouth"/>
    <x v="2"/>
  </r>
  <r>
    <s v="T00578"/>
    <d v="2024-12-19T00:00:00"/>
    <s v="C115"/>
    <s v="P028"/>
    <s v="S002"/>
    <n v="1"/>
    <n v="0.05"/>
    <s v="Bank Transfer"/>
    <n v="673.78"/>
    <n v="640.09099999999989"/>
    <n v="363.33"/>
    <n v="276.76099999999991"/>
    <s v="Deal Smartphone"/>
    <x v="7"/>
    <x v="0"/>
    <x v="1"/>
    <x v="10"/>
    <n v="673.78"/>
    <n v="363.33"/>
    <x v="0"/>
    <d v="1960-02-25T00:00:00"/>
    <n v="66"/>
    <x v="4"/>
    <x v="2"/>
    <s v="Peckmouth"/>
    <x v="2"/>
  </r>
  <r>
    <s v="T00579"/>
    <d v="2024-01-09T00:00:00"/>
    <s v="C128"/>
    <s v="P018"/>
    <s v="S004"/>
    <n v="5"/>
    <n v="0.15"/>
    <s v="Cash"/>
    <n v="5399.4500000000007"/>
    <n v="4589.5325000000003"/>
    <n v="3519.15"/>
    <n v="1070.3825000000002"/>
    <s v="Democratic Smartphone"/>
    <x v="9"/>
    <x v="0"/>
    <x v="1"/>
    <x v="10"/>
    <n v="1079.8900000000001"/>
    <n v="703.83"/>
    <x v="1"/>
    <d v="1976-08-06T00:00:00"/>
    <n v="49"/>
    <x v="1"/>
    <x v="1"/>
    <s v="Brianahaven"/>
    <x v="1"/>
  </r>
  <r>
    <s v="T00580"/>
    <d v="2023-09-30T00:00:00"/>
    <s v="C023"/>
    <s v="P046"/>
    <s v="S003"/>
    <n v="4"/>
    <n v="0.05"/>
    <s v="Mobile Money"/>
    <n v="4661.4799999999996"/>
    <n v="4428.405999999999"/>
    <n v="3706.2"/>
    <n v="722.20599999999922"/>
    <s v="Nature Clothing"/>
    <x v="5"/>
    <x v="1"/>
    <x v="0"/>
    <x v="0"/>
    <n v="1165.3699999999999"/>
    <n v="926.55"/>
    <x v="1"/>
    <d v="1972-05-09T00:00:00"/>
    <n v="54"/>
    <x v="3"/>
    <x v="0"/>
    <s v="New Michele"/>
    <x v="0"/>
  </r>
  <r>
    <s v="T00581"/>
    <d v="2025-01-01T00:00:00"/>
    <s v="C052"/>
    <s v="P025"/>
    <s v="S005"/>
    <n v="2"/>
    <n v="0"/>
    <s v="Mobile Money"/>
    <n v="858.3"/>
    <n v="858.3"/>
    <n v="517.44000000000005"/>
    <n v="340.8599999999999"/>
    <s v="Little Watches"/>
    <x v="9"/>
    <x v="2"/>
    <x v="0"/>
    <x v="1"/>
    <n v="429.15"/>
    <n v="258.72000000000003"/>
    <x v="1"/>
    <d v="1991-09-11T00:00:00"/>
    <n v="34"/>
    <x v="0"/>
    <x v="4"/>
    <s v="Johnmouth"/>
    <x v="2"/>
  </r>
  <r>
    <s v="T00582"/>
    <d v="2025-07-01T00:00:00"/>
    <s v="C183"/>
    <s v="P047"/>
    <s v="S003"/>
    <n v="4"/>
    <n v="0.15"/>
    <s v="Bank Transfer"/>
    <n v="4788.72"/>
    <n v="4070.4120000000003"/>
    <n v="2890.96"/>
    <n v="1179.4520000000002"/>
    <s v="Or Smartphone"/>
    <x v="11"/>
    <x v="2"/>
    <x v="1"/>
    <x v="10"/>
    <n v="1197.18"/>
    <n v="722.74"/>
    <x v="0"/>
    <d v="1990-11-19T00:00:00"/>
    <n v="35"/>
    <x v="1"/>
    <x v="0"/>
    <s v="New Michele"/>
    <x v="0"/>
  </r>
  <r>
    <s v="T00583"/>
    <d v="2025-04-25T00:00:00"/>
    <s v="C145"/>
    <s v="P047"/>
    <s v="S005"/>
    <n v="3"/>
    <n v="0.15"/>
    <s v="Bank Transfer"/>
    <n v="3591.54"/>
    <n v="3052.8089999999997"/>
    <n v="2168.2200000000003"/>
    <n v="884.58899999999949"/>
    <s v="Or Smartphone"/>
    <x v="8"/>
    <x v="2"/>
    <x v="1"/>
    <x v="10"/>
    <n v="1197.18"/>
    <n v="722.74"/>
    <x v="1"/>
    <d v="1959-11-07T00:00:00"/>
    <n v="66"/>
    <x v="4"/>
    <x v="4"/>
    <s v="Johnmouth"/>
    <x v="2"/>
  </r>
  <r>
    <s v="T00584"/>
    <d v="2024-10-01T00:00:00"/>
    <s v="C047"/>
    <s v="P050"/>
    <s v="S001"/>
    <n v="3"/>
    <n v="0.05"/>
    <s v="Cash"/>
    <n v="3133.92"/>
    <n v="2977.2239999999997"/>
    <n v="2325.21"/>
    <n v="652.01399999999967"/>
    <s v="Maybe Footwear"/>
    <x v="6"/>
    <x v="0"/>
    <x v="0"/>
    <x v="3"/>
    <n v="1044.6400000000001"/>
    <n v="775.07"/>
    <x v="1"/>
    <d v="2006-07-03T00:00:00"/>
    <n v="20"/>
    <x v="2"/>
    <x v="3"/>
    <s v="Jimenezborough"/>
    <x v="3"/>
  </r>
  <r>
    <s v="T00585"/>
    <d v="2024-03-21T00:00:00"/>
    <s v="C200"/>
    <s v="P027"/>
    <s v="S003"/>
    <n v="1"/>
    <n v="0.15"/>
    <s v="Bank Transfer"/>
    <n v="1272.23"/>
    <n v="1081.3955000000001"/>
    <n v="952.65"/>
    <n v="128.74550000000011"/>
    <s v="Hospital Smartphone"/>
    <x v="2"/>
    <x v="0"/>
    <x v="1"/>
    <x v="10"/>
    <n v="1272.23"/>
    <n v="952.65"/>
    <x v="0"/>
    <d v="2001-12-24T00:00:00"/>
    <n v="24"/>
    <x v="2"/>
    <x v="0"/>
    <s v="New Michele"/>
    <x v="0"/>
  </r>
  <r>
    <s v="T00586"/>
    <d v="2024-02-02T00:00:00"/>
    <s v="C197"/>
    <s v="P039"/>
    <s v="S005"/>
    <n v="2"/>
    <n v="0.05"/>
    <s v="Cash"/>
    <n v="1081.8800000000001"/>
    <n v="1027.7860000000001"/>
    <n v="796.5"/>
    <n v="231.28600000000006"/>
    <s v="Church Clothing"/>
    <x v="10"/>
    <x v="0"/>
    <x v="0"/>
    <x v="0"/>
    <n v="540.94000000000005"/>
    <n v="398.25"/>
    <x v="0"/>
    <d v="1957-09-23T00:00:00"/>
    <n v="68"/>
    <x v="4"/>
    <x v="4"/>
    <s v="Johnmouth"/>
    <x v="2"/>
  </r>
  <r>
    <s v="T00587"/>
    <d v="2024-05-14T00:00:00"/>
    <s v="C064"/>
    <s v="P017"/>
    <s v="S002"/>
    <n v="3"/>
    <n v="0"/>
    <s v="Credit Card"/>
    <n v="3738.33"/>
    <n v="3738.33"/>
    <n v="2500.56"/>
    <n v="1237.77"/>
    <s v="Find Headphones"/>
    <x v="4"/>
    <x v="0"/>
    <x v="1"/>
    <x v="11"/>
    <n v="1246.1099999999999"/>
    <n v="833.52"/>
    <x v="1"/>
    <d v="1973-09-01T00:00:00"/>
    <n v="52"/>
    <x v="3"/>
    <x v="2"/>
    <s v="Peckmouth"/>
    <x v="2"/>
  </r>
  <r>
    <s v="T00588"/>
    <d v="2024-01-13T00:00:00"/>
    <s v="C148"/>
    <s v="P019"/>
    <s v="S004"/>
    <n v="3"/>
    <n v="0.05"/>
    <s v="Credit Card"/>
    <n v="5288.76"/>
    <n v="5024.3220000000001"/>
    <n v="4039.44"/>
    <n v="984.88200000000006"/>
    <s v="Traditional Laptop"/>
    <x v="9"/>
    <x v="0"/>
    <x v="1"/>
    <x v="6"/>
    <n v="1762.92"/>
    <n v="1346.48"/>
    <x v="1"/>
    <d v="2005-07-08T00:00:00"/>
    <n v="21"/>
    <x v="2"/>
    <x v="1"/>
    <s v="Brianahaven"/>
    <x v="1"/>
  </r>
  <r>
    <s v="T00589"/>
    <d v="2025-04-02T00:00:00"/>
    <s v="C061"/>
    <s v="P025"/>
    <s v="S005"/>
    <n v="3"/>
    <n v="0.1"/>
    <s v="Cash"/>
    <n v="1287.4499999999998"/>
    <n v="1158.7049999999999"/>
    <n v="776.16000000000008"/>
    <n v="382.54499999999985"/>
    <s v="Little Watches"/>
    <x v="8"/>
    <x v="2"/>
    <x v="0"/>
    <x v="1"/>
    <n v="429.15"/>
    <n v="258.72000000000003"/>
    <x v="0"/>
    <d v="1968-10-21T00:00:00"/>
    <n v="57"/>
    <x v="3"/>
    <x v="4"/>
    <s v="Johnmouth"/>
    <x v="2"/>
  </r>
  <r>
    <s v="T00590"/>
    <d v="2024-12-09T00:00:00"/>
    <s v="C181"/>
    <s v="P047"/>
    <s v="S003"/>
    <n v="5"/>
    <n v="0.05"/>
    <s v="Credit Card"/>
    <n v="5985.9000000000005"/>
    <n v="5686.6050000000005"/>
    <n v="3613.7"/>
    <n v="2072.9050000000007"/>
    <s v="Or Smartphone"/>
    <x v="7"/>
    <x v="0"/>
    <x v="1"/>
    <x v="10"/>
    <n v="1197.18"/>
    <n v="722.74"/>
    <x v="1"/>
    <d v="1972-11-28T00:00:00"/>
    <n v="53"/>
    <x v="3"/>
    <x v="0"/>
    <s v="New Michele"/>
    <x v="0"/>
  </r>
  <r>
    <s v="T00591"/>
    <d v="2024-05-04T00:00:00"/>
    <s v="C127"/>
    <s v="P011"/>
    <s v="S005"/>
    <n v="3"/>
    <n v="0.05"/>
    <s v="Mobile Money"/>
    <n v="745.71"/>
    <n v="708.42449999999997"/>
    <n v="572.01"/>
    <n v="136.41449999999998"/>
    <s v="Either Headphones"/>
    <x v="4"/>
    <x v="0"/>
    <x v="1"/>
    <x v="11"/>
    <n v="248.57"/>
    <n v="190.67"/>
    <x v="1"/>
    <d v="1982-11-17T00:00:00"/>
    <n v="43"/>
    <x v="1"/>
    <x v="4"/>
    <s v="Johnmouth"/>
    <x v="2"/>
  </r>
  <r>
    <s v="T00592"/>
    <d v="2024-02-03T00:00:00"/>
    <s v="C010"/>
    <s v="P005"/>
    <s v="S001"/>
    <n v="1"/>
    <n v="0.05"/>
    <s v="Credit Card"/>
    <n v="1396.22"/>
    <n v="1326.4089999999999"/>
    <n v="1004.09"/>
    <n v="322.31899999999985"/>
    <s v="Knowledge Bags"/>
    <x v="10"/>
    <x v="0"/>
    <x v="0"/>
    <x v="5"/>
    <n v="1396.22"/>
    <n v="1004.09"/>
    <x v="0"/>
    <d v="1976-12-12T00:00:00"/>
    <n v="49"/>
    <x v="1"/>
    <x v="3"/>
    <s v="Jimenezborough"/>
    <x v="3"/>
  </r>
  <r>
    <s v="T00593"/>
    <d v="2025-03-31T00:00:00"/>
    <s v="C006"/>
    <s v="P015"/>
    <s v="S005"/>
    <n v="4"/>
    <n v="0"/>
    <s v="Bank Transfer"/>
    <n v="1081.8"/>
    <n v="1081.8"/>
    <n v="750.4"/>
    <n v="331.4"/>
    <s v="Whether Bags"/>
    <x v="2"/>
    <x v="2"/>
    <x v="0"/>
    <x v="5"/>
    <n v="270.45"/>
    <n v="187.6"/>
    <x v="0"/>
    <d v="1986-10-03T00:00:00"/>
    <n v="39"/>
    <x v="1"/>
    <x v="4"/>
    <s v="Johnmouth"/>
    <x v="2"/>
  </r>
  <r>
    <s v="T00594"/>
    <d v="2025-07-16T00:00:00"/>
    <s v="C158"/>
    <s v="P024"/>
    <s v="S002"/>
    <n v="2"/>
    <n v="0.1"/>
    <s v="Credit Card"/>
    <n v="2974.82"/>
    <n v="2677.3380000000002"/>
    <n v="1626.14"/>
    <n v="1051.1980000000001"/>
    <s v="Him Smartphone"/>
    <x v="11"/>
    <x v="2"/>
    <x v="1"/>
    <x v="10"/>
    <n v="1487.41"/>
    <n v="813.07"/>
    <x v="0"/>
    <d v="1981-07-24T00:00:00"/>
    <n v="45"/>
    <x v="1"/>
    <x v="2"/>
    <s v="Peckmouth"/>
    <x v="2"/>
  </r>
  <r>
    <s v="T00595"/>
    <d v="2023-09-12T00:00:00"/>
    <s v="C083"/>
    <s v="P028"/>
    <s v="S001"/>
    <n v="1"/>
    <n v="0.05"/>
    <s v="Credit Card"/>
    <n v="673.78"/>
    <n v="640.09099999999989"/>
    <n v="363.33"/>
    <n v="276.76099999999991"/>
    <s v="Deal Smartphone"/>
    <x v="5"/>
    <x v="1"/>
    <x v="1"/>
    <x v="10"/>
    <n v="673.78"/>
    <n v="363.33"/>
    <x v="1"/>
    <d v="1981-03-29T00:00:00"/>
    <n v="45"/>
    <x v="1"/>
    <x v="3"/>
    <s v="Jimenezborough"/>
    <x v="3"/>
  </r>
  <r>
    <s v="T00596"/>
    <d v="2024-12-06T00:00:00"/>
    <s v="C199"/>
    <s v="P008"/>
    <s v="S001"/>
    <n v="5"/>
    <n v="0.1"/>
    <s v="Cash"/>
    <n v="548.9"/>
    <n v="494.01"/>
    <n v="352.95000000000005"/>
    <n v="141.05999999999995"/>
    <s v="Recognize Footwear"/>
    <x v="7"/>
    <x v="0"/>
    <x v="0"/>
    <x v="3"/>
    <n v="109.78"/>
    <n v="70.59"/>
    <x v="1"/>
    <d v="1970-05-18T00:00:00"/>
    <n v="56"/>
    <x v="3"/>
    <x v="3"/>
    <s v="Jimenezborough"/>
    <x v="3"/>
  </r>
  <r>
    <s v="T00597"/>
    <d v="2024-08-20T00:00:00"/>
    <s v="C096"/>
    <s v="P039"/>
    <s v="S004"/>
    <n v="5"/>
    <n v="0"/>
    <s v="Bank Transfer"/>
    <n v="2704.7000000000003"/>
    <n v="2704.7000000000003"/>
    <n v="1991.25"/>
    <n v="713.45000000000027"/>
    <s v="Church Clothing"/>
    <x v="3"/>
    <x v="0"/>
    <x v="0"/>
    <x v="0"/>
    <n v="540.94000000000005"/>
    <n v="398.25"/>
    <x v="0"/>
    <d v="1989-01-06T00:00:00"/>
    <n v="37"/>
    <x v="1"/>
    <x v="1"/>
    <s v="Brianahaven"/>
    <x v="1"/>
  </r>
  <r>
    <s v="T00598"/>
    <d v="2024-12-27T00:00:00"/>
    <s v="C078"/>
    <s v="P043"/>
    <s v="S003"/>
    <n v="2"/>
    <n v="0.05"/>
    <s v="Mobile Money"/>
    <n v="1128.8399999999999"/>
    <n v="1072.3979999999999"/>
    <n v="587.91999999999996"/>
    <n v="484.47799999999995"/>
    <s v="Soon Accessories"/>
    <x v="7"/>
    <x v="0"/>
    <x v="0"/>
    <x v="9"/>
    <n v="564.41999999999996"/>
    <n v="293.95999999999998"/>
    <x v="0"/>
    <d v="1988-09-25T00:00:00"/>
    <n v="37"/>
    <x v="1"/>
    <x v="0"/>
    <s v="New Michele"/>
    <x v="0"/>
  </r>
  <r>
    <s v="T00599"/>
    <d v="2024-03-29T00:00:00"/>
    <s v="C164"/>
    <s v="P040"/>
    <s v="S004"/>
    <n v="3"/>
    <n v="0.05"/>
    <s v="Bank Transfer"/>
    <n v="5236.83"/>
    <n v="4974.9884999999995"/>
    <n v="3967.32"/>
    <n v="1007.6684999999993"/>
    <s v="Piece Headphones"/>
    <x v="2"/>
    <x v="0"/>
    <x v="1"/>
    <x v="11"/>
    <n v="1745.61"/>
    <n v="1322.44"/>
    <x v="0"/>
    <d v="1968-07-28T00:00:00"/>
    <n v="57"/>
    <x v="3"/>
    <x v="1"/>
    <s v="Brianahaven"/>
    <x v="1"/>
  </r>
  <r>
    <s v="T00600"/>
    <d v="2025-08-16T00:00:00"/>
    <s v="C058"/>
    <s v="P050"/>
    <s v="S005"/>
    <n v="2"/>
    <n v="0.15"/>
    <s v="Bank Transfer"/>
    <n v="2089.2800000000002"/>
    <n v="1775.8880000000001"/>
    <n v="1550.14"/>
    <n v="225.74800000000005"/>
    <s v="Maybe Footwear"/>
    <x v="3"/>
    <x v="2"/>
    <x v="0"/>
    <x v="3"/>
    <n v="1044.6400000000001"/>
    <n v="775.07"/>
    <x v="0"/>
    <d v="2005-07-22T00:00:00"/>
    <n v="21"/>
    <x v="2"/>
    <x v="4"/>
    <s v="Johnmouth"/>
    <x v="2"/>
  </r>
  <r>
    <s v="T00601"/>
    <d v="2025-06-10T00:00:00"/>
    <s v="C188"/>
    <s v="P016"/>
    <s v="S003"/>
    <n v="2"/>
    <n v="0.05"/>
    <s v="Cash"/>
    <n v="3717.5"/>
    <n v="3531.625"/>
    <n v="2902.32"/>
    <n v="629.30499999999984"/>
    <s v="House Accessories"/>
    <x v="0"/>
    <x v="2"/>
    <x v="0"/>
    <x v="9"/>
    <n v="1858.75"/>
    <n v="1451.16"/>
    <x v="0"/>
    <d v="1960-11-23T00:00:00"/>
    <n v="65"/>
    <x v="4"/>
    <x v="0"/>
    <s v="New Michele"/>
    <x v="0"/>
  </r>
  <r>
    <s v="T00602"/>
    <d v="2024-06-05T00:00:00"/>
    <s v="C180"/>
    <s v="P020"/>
    <s v="S005"/>
    <n v="4"/>
    <n v="0"/>
    <s v="Credit Card"/>
    <n v="1295.68"/>
    <n v="1295.68"/>
    <n v="971.92"/>
    <n v="323.7600000000001"/>
    <s v="Simple Accessories"/>
    <x v="0"/>
    <x v="0"/>
    <x v="0"/>
    <x v="9"/>
    <n v="323.92"/>
    <n v="242.98"/>
    <x v="1"/>
    <d v="1959-12-15T00:00:00"/>
    <n v="66"/>
    <x v="4"/>
    <x v="4"/>
    <s v="Johnmouth"/>
    <x v="2"/>
  </r>
  <r>
    <s v="T00603"/>
    <d v="2024-06-25T00:00:00"/>
    <s v="C155"/>
    <s v="P009"/>
    <s v="S003"/>
    <n v="5"/>
    <n v="0.05"/>
    <s v="Cash"/>
    <n v="615.95000000000005"/>
    <n v="585.15250000000003"/>
    <n v="401.8"/>
    <n v="183.35250000000002"/>
    <s v="Us Snacks"/>
    <x v="0"/>
    <x v="0"/>
    <x v="2"/>
    <x v="4"/>
    <n v="123.19"/>
    <n v="80.36"/>
    <x v="0"/>
    <d v="1965-09-20T00:00:00"/>
    <n v="60"/>
    <x v="3"/>
    <x v="0"/>
    <s v="New Michele"/>
    <x v="0"/>
  </r>
  <r>
    <s v="T00604"/>
    <d v="2023-11-26T00:00:00"/>
    <s v="C128"/>
    <s v="P032"/>
    <s v="S002"/>
    <n v="3"/>
    <n v="0"/>
    <s v="Credit Card"/>
    <n v="914.12999999999988"/>
    <n v="914.12999999999988"/>
    <n v="492.03"/>
    <n v="422.09999999999991"/>
    <s v="Difficult Vegetables"/>
    <x v="1"/>
    <x v="1"/>
    <x v="2"/>
    <x v="8"/>
    <n v="304.70999999999998"/>
    <n v="164.01"/>
    <x v="1"/>
    <d v="1976-08-06T00:00:00"/>
    <n v="49"/>
    <x v="1"/>
    <x v="2"/>
    <s v="Peckmouth"/>
    <x v="2"/>
  </r>
  <r>
    <s v="T00605"/>
    <d v="2024-07-01T00:00:00"/>
    <s v="C089"/>
    <s v="P003"/>
    <s v="S003"/>
    <n v="2"/>
    <n v="0"/>
    <s v="Bank Transfer"/>
    <n v="675.26"/>
    <n v="675.26"/>
    <n v="338.06"/>
    <n v="337.2"/>
    <s v="Here Footwear"/>
    <x v="11"/>
    <x v="0"/>
    <x v="0"/>
    <x v="3"/>
    <n v="337.63"/>
    <n v="169.03"/>
    <x v="1"/>
    <d v="1969-07-12T00:00:00"/>
    <n v="57"/>
    <x v="3"/>
    <x v="0"/>
    <s v="New Michele"/>
    <x v="0"/>
  </r>
  <r>
    <s v="T00606"/>
    <d v="2024-03-04T00:00:00"/>
    <s v="C115"/>
    <s v="P036"/>
    <s v="S001"/>
    <n v="3"/>
    <n v="0.05"/>
    <s v="Credit Card"/>
    <n v="4504.38"/>
    <n v="4279.1610000000001"/>
    <n v="3503.19"/>
    <n v="775.971"/>
    <s v="New Watches"/>
    <x v="2"/>
    <x v="0"/>
    <x v="0"/>
    <x v="1"/>
    <n v="1501.46"/>
    <n v="1167.73"/>
    <x v="0"/>
    <d v="1960-02-25T00:00:00"/>
    <n v="66"/>
    <x v="4"/>
    <x v="3"/>
    <s v="Jimenezborough"/>
    <x v="3"/>
  </r>
  <r>
    <s v="T00607"/>
    <d v="2025-05-28T00:00:00"/>
    <s v="C178"/>
    <s v="P015"/>
    <s v="S001"/>
    <n v="3"/>
    <n v="0.1"/>
    <s v="Cash"/>
    <n v="811.34999999999991"/>
    <n v="730.21499999999992"/>
    <n v="562.79999999999995"/>
    <n v="167.41499999999996"/>
    <s v="Whether Bags"/>
    <x v="4"/>
    <x v="2"/>
    <x v="0"/>
    <x v="5"/>
    <n v="270.45"/>
    <n v="187.6"/>
    <x v="1"/>
    <d v="1960-12-05T00:00:00"/>
    <n v="65"/>
    <x v="4"/>
    <x v="3"/>
    <s v="Jimenezborough"/>
    <x v="3"/>
  </r>
  <r>
    <s v="T00608"/>
    <d v="2024-06-05T00:00:00"/>
    <s v="C185"/>
    <s v="P003"/>
    <s v="S001"/>
    <n v="1"/>
    <n v="0.15"/>
    <s v="Mobile Money"/>
    <n v="337.63"/>
    <n v="286.9855"/>
    <n v="169.03"/>
    <n v="117.9555"/>
    <s v="Here Footwear"/>
    <x v="0"/>
    <x v="0"/>
    <x v="0"/>
    <x v="3"/>
    <n v="337.63"/>
    <n v="169.03"/>
    <x v="1"/>
    <d v="1975-07-04T00:00:00"/>
    <n v="51"/>
    <x v="3"/>
    <x v="3"/>
    <s v="Jimenezborough"/>
    <x v="3"/>
  </r>
  <r>
    <s v="T00609"/>
    <d v="2023-09-25T00:00:00"/>
    <s v="C188"/>
    <s v="P044"/>
    <s v="S004"/>
    <n v="2"/>
    <n v="0.15"/>
    <s v="Mobile Money"/>
    <n v="2573.1"/>
    <n v="2187.1349999999998"/>
    <n v="1595.08"/>
    <n v="592.05499999999984"/>
    <s v="Least Accessories"/>
    <x v="5"/>
    <x v="1"/>
    <x v="0"/>
    <x v="9"/>
    <n v="1286.55"/>
    <n v="797.54"/>
    <x v="0"/>
    <d v="1960-11-23T00:00:00"/>
    <n v="65"/>
    <x v="4"/>
    <x v="1"/>
    <s v="Brianahaven"/>
    <x v="1"/>
  </r>
  <r>
    <s v="T00610"/>
    <d v="2024-04-05T00:00:00"/>
    <s v="C097"/>
    <s v="P026"/>
    <s v="S003"/>
    <n v="5"/>
    <n v="0.15"/>
    <s v="Cash"/>
    <n v="5078.8"/>
    <n v="4316.9800000000005"/>
    <n v="2922"/>
    <n v="1394.9800000000005"/>
    <s v="Behavior Dairy"/>
    <x v="8"/>
    <x v="0"/>
    <x v="2"/>
    <x v="7"/>
    <n v="1015.76"/>
    <n v="584.4"/>
    <x v="0"/>
    <d v="1994-08-14T00:00:00"/>
    <n v="31"/>
    <x v="1"/>
    <x v="0"/>
    <s v="New Michele"/>
    <x v="0"/>
  </r>
  <r>
    <s v="T00611"/>
    <d v="2025-05-12T00:00:00"/>
    <s v="C123"/>
    <s v="P010"/>
    <s v="S005"/>
    <n v="2"/>
    <n v="0.05"/>
    <s v="Mobile Money"/>
    <n v="2388.2399999999998"/>
    <n v="2268.8279999999995"/>
    <n v="1677.9"/>
    <n v="590.92799999999943"/>
    <s v="Step Smartphone"/>
    <x v="4"/>
    <x v="2"/>
    <x v="1"/>
    <x v="10"/>
    <n v="1194.1199999999999"/>
    <n v="838.95"/>
    <x v="1"/>
    <d v="1989-11-06T00:00:00"/>
    <n v="36"/>
    <x v="1"/>
    <x v="4"/>
    <s v="Johnmouth"/>
    <x v="2"/>
  </r>
  <r>
    <s v="T00612"/>
    <d v="2024-04-26T00:00:00"/>
    <s v="C019"/>
    <s v="P030"/>
    <s v="S001"/>
    <n v="3"/>
    <n v="0"/>
    <s v="Bank Transfer"/>
    <n v="87.72"/>
    <n v="87.72"/>
    <n v="45.839999999999996"/>
    <n v="41.88"/>
    <s v="National Watches"/>
    <x v="8"/>
    <x v="0"/>
    <x v="0"/>
    <x v="1"/>
    <n v="29.24"/>
    <n v="15.28"/>
    <x v="1"/>
    <d v="1998-05-16T00:00:00"/>
    <n v="28"/>
    <x v="1"/>
    <x v="3"/>
    <s v="Jimenezborough"/>
    <x v="3"/>
  </r>
  <r>
    <s v="T00613"/>
    <d v="2025-08-31T00:00:00"/>
    <s v="C067"/>
    <s v="P013"/>
    <s v="S001"/>
    <n v="1"/>
    <n v="0.1"/>
    <s v="Credit Card"/>
    <n v="1134.8"/>
    <n v="1021.3199999999999"/>
    <n v="675.1"/>
    <n v="346.21999999999991"/>
    <s v="World Watches"/>
    <x v="3"/>
    <x v="2"/>
    <x v="0"/>
    <x v="1"/>
    <n v="1134.8"/>
    <n v="675.1"/>
    <x v="0"/>
    <d v="1973-09-07T00:00:00"/>
    <n v="52"/>
    <x v="3"/>
    <x v="3"/>
    <s v="Jimenezborough"/>
    <x v="3"/>
  </r>
  <r>
    <s v="T00614"/>
    <d v="2025-07-29T00:00:00"/>
    <s v="C097"/>
    <s v="P025"/>
    <s v="S002"/>
    <n v="1"/>
    <n v="0"/>
    <s v="Bank Transfer"/>
    <n v="429.15"/>
    <n v="429.15"/>
    <n v="258.72000000000003"/>
    <n v="170.42999999999995"/>
    <s v="Little Watches"/>
    <x v="11"/>
    <x v="2"/>
    <x v="0"/>
    <x v="1"/>
    <n v="429.15"/>
    <n v="258.72000000000003"/>
    <x v="0"/>
    <d v="1994-08-14T00:00:00"/>
    <n v="31"/>
    <x v="1"/>
    <x v="2"/>
    <s v="Peckmouth"/>
    <x v="2"/>
  </r>
  <r>
    <s v="T00615"/>
    <d v="2024-02-28T00:00:00"/>
    <s v="C153"/>
    <s v="P033"/>
    <s v="S005"/>
    <n v="4"/>
    <n v="0"/>
    <s v="Mobile Money"/>
    <n v="7195.88"/>
    <n v="7195.88"/>
    <n v="5316.6"/>
    <n v="1879.2799999999997"/>
    <s v="Beat Accessories"/>
    <x v="10"/>
    <x v="0"/>
    <x v="0"/>
    <x v="9"/>
    <n v="1798.97"/>
    <n v="1329.15"/>
    <x v="1"/>
    <d v="1988-04-07T00:00:00"/>
    <n v="38"/>
    <x v="1"/>
    <x v="4"/>
    <s v="Johnmouth"/>
    <x v="2"/>
  </r>
  <r>
    <s v="T00616"/>
    <d v="2025-01-10T00:00:00"/>
    <s v="C168"/>
    <s v="P023"/>
    <s v="S002"/>
    <n v="5"/>
    <n v="0.15"/>
    <s v="Credit Card"/>
    <n v="9392.35"/>
    <n v="7983.4975000000004"/>
    <n v="5074.55"/>
    <n v="2908.9475000000002"/>
    <s v="And Footwear"/>
    <x v="9"/>
    <x v="2"/>
    <x v="0"/>
    <x v="3"/>
    <n v="1878.47"/>
    <n v="1014.91"/>
    <x v="0"/>
    <d v="1969-07-30T00:00:00"/>
    <n v="56"/>
    <x v="3"/>
    <x v="2"/>
    <s v="Peckmouth"/>
    <x v="2"/>
  </r>
  <r>
    <s v="T00617"/>
    <d v="2024-01-23T00:00:00"/>
    <s v="C014"/>
    <s v="P007"/>
    <s v="S001"/>
    <n v="3"/>
    <n v="0.05"/>
    <s v="Credit Card"/>
    <n v="4422.3599999999997"/>
    <n v="4201.2419999999993"/>
    <n v="2292.06"/>
    <n v="1909.1819999999993"/>
    <s v="Understand Camera"/>
    <x v="9"/>
    <x v="0"/>
    <x v="1"/>
    <x v="12"/>
    <n v="1474.12"/>
    <n v="764.02"/>
    <x v="0"/>
    <d v="1974-06-25T00:00:00"/>
    <n v="52"/>
    <x v="3"/>
    <x v="3"/>
    <s v="Jimenezborough"/>
    <x v="3"/>
  </r>
  <r>
    <s v="T00618"/>
    <d v="2025-08-08T00:00:00"/>
    <s v="C105"/>
    <s v="P036"/>
    <s v="S005"/>
    <n v="5"/>
    <n v="0.1"/>
    <s v="Bank Transfer"/>
    <n v="7507.3"/>
    <n v="6756.5700000000006"/>
    <n v="5838.65"/>
    <n v="917.92000000000098"/>
    <s v="New Watches"/>
    <x v="3"/>
    <x v="2"/>
    <x v="0"/>
    <x v="1"/>
    <n v="1501.46"/>
    <n v="1167.73"/>
    <x v="0"/>
    <d v="1969-12-29T00:00:00"/>
    <n v="56"/>
    <x v="3"/>
    <x v="4"/>
    <s v="Johnmouth"/>
    <x v="2"/>
  </r>
  <r>
    <s v="T00619"/>
    <d v="2024-07-02T00:00:00"/>
    <s v="C077"/>
    <s v="P017"/>
    <s v="S002"/>
    <n v="1"/>
    <n v="0"/>
    <s v="Mobile Money"/>
    <n v="1246.1099999999999"/>
    <n v="1246.1099999999999"/>
    <n v="833.52"/>
    <n v="412.58999999999992"/>
    <s v="Find Headphones"/>
    <x v="11"/>
    <x v="0"/>
    <x v="1"/>
    <x v="11"/>
    <n v="1246.1099999999999"/>
    <n v="833.52"/>
    <x v="1"/>
    <d v="2002-12-24T00:00:00"/>
    <n v="23"/>
    <x v="2"/>
    <x v="2"/>
    <s v="Peckmouth"/>
    <x v="2"/>
  </r>
  <r>
    <s v="T00620"/>
    <d v="2024-08-21T00:00:00"/>
    <s v="C147"/>
    <s v="P034"/>
    <s v="S005"/>
    <n v="4"/>
    <n v="0.05"/>
    <s v="Cash"/>
    <n v="1712.2"/>
    <n v="1626.59"/>
    <n v="984.28"/>
    <n v="642.30999999999995"/>
    <s v="Everything Laptop"/>
    <x v="3"/>
    <x v="0"/>
    <x v="1"/>
    <x v="6"/>
    <n v="428.05"/>
    <n v="246.07"/>
    <x v="1"/>
    <d v="1967-02-03T00:00:00"/>
    <n v="59"/>
    <x v="3"/>
    <x v="4"/>
    <s v="Johnmouth"/>
    <x v="2"/>
  </r>
  <r>
    <s v="T00621"/>
    <d v="2024-08-27T00:00:00"/>
    <s v="C093"/>
    <s v="P040"/>
    <s v="S001"/>
    <n v="4"/>
    <n v="0"/>
    <s v="Bank Transfer"/>
    <n v="6982.44"/>
    <n v="6982.44"/>
    <n v="5289.76"/>
    <n v="1692.6799999999994"/>
    <s v="Piece Headphones"/>
    <x v="3"/>
    <x v="0"/>
    <x v="1"/>
    <x v="11"/>
    <n v="1745.61"/>
    <n v="1322.44"/>
    <x v="0"/>
    <d v="1978-04-14T00:00:00"/>
    <n v="48"/>
    <x v="1"/>
    <x v="3"/>
    <s v="Jimenezborough"/>
    <x v="3"/>
  </r>
  <r>
    <s v="T00622"/>
    <d v="2024-03-06T00:00:00"/>
    <s v="C170"/>
    <s v="P016"/>
    <s v="S005"/>
    <n v="4"/>
    <n v="0.05"/>
    <s v="Cash"/>
    <n v="7435"/>
    <n v="7063.25"/>
    <n v="5804.64"/>
    <n v="1258.6099999999997"/>
    <s v="House Accessories"/>
    <x v="2"/>
    <x v="0"/>
    <x v="0"/>
    <x v="9"/>
    <n v="1858.75"/>
    <n v="1451.16"/>
    <x v="1"/>
    <d v="1984-05-05T00:00:00"/>
    <n v="42"/>
    <x v="1"/>
    <x v="4"/>
    <s v="Johnmouth"/>
    <x v="2"/>
  </r>
  <r>
    <s v="T00623"/>
    <d v="2025-03-12T00:00:00"/>
    <s v="C007"/>
    <s v="P020"/>
    <s v="S002"/>
    <n v="2"/>
    <n v="0.1"/>
    <s v="Cash"/>
    <n v="647.84"/>
    <n v="583.05600000000004"/>
    <n v="485.96"/>
    <n v="97.09600000000006"/>
    <s v="Simple Accessories"/>
    <x v="2"/>
    <x v="2"/>
    <x v="0"/>
    <x v="9"/>
    <n v="323.92"/>
    <n v="242.98"/>
    <x v="0"/>
    <d v="1985-01-11T00:00:00"/>
    <n v="41"/>
    <x v="1"/>
    <x v="2"/>
    <s v="Peckmouth"/>
    <x v="2"/>
  </r>
  <r>
    <s v="T00624"/>
    <d v="2024-09-21T00:00:00"/>
    <s v="C122"/>
    <s v="P020"/>
    <s v="S001"/>
    <n v="3"/>
    <n v="0.15"/>
    <s v="Mobile Money"/>
    <n v="971.76"/>
    <n v="825.99599999999998"/>
    <n v="728.93999999999994"/>
    <n v="97.05600000000004"/>
    <s v="Simple Accessories"/>
    <x v="5"/>
    <x v="0"/>
    <x v="0"/>
    <x v="9"/>
    <n v="323.92"/>
    <n v="242.98"/>
    <x v="0"/>
    <d v="1961-10-02T00:00:00"/>
    <n v="64"/>
    <x v="3"/>
    <x v="3"/>
    <s v="Jimenezborough"/>
    <x v="3"/>
  </r>
  <r>
    <s v="T00625"/>
    <d v="2023-12-07T00:00:00"/>
    <s v="C126"/>
    <s v="P038"/>
    <s v="S003"/>
    <n v="1"/>
    <n v="0.15"/>
    <s v="Credit Card"/>
    <n v="366.93"/>
    <n v="311.89049999999997"/>
    <n v="285.23"/>
    <n v="26.660499999999956"/>
    <s v="Stage Footwear"/>
    <x v="7"/>
    <x v="1"/>
    <x v="0"/>
    <x v="3"/>
    <n v="366.93"/>
    <n v="285.23"/>
    <x v="0"/>
    <d v="1980-04-04T00:00:00"/>
    <n v="46"/>
    <x v="1"/>
    <x v="0"/>
    <s v="New Michele"/>
    <x v="0"/>
  </r>
  <r>
    <s v="T00626"/>
    <d v="2023-11-17T00:00:00"/>
    <s v="C095"/>
    <s v="P020"/>
    <s v="S004"/>
    <n v="3"/>
    <n v="0.05"/>
    <s v="Mobile Money"/>
    <n v="971.76"/>
    <n v="923.17199999999991"/>
    <n v="728.93999999999994"/>
    <n v="194.23199999999997"/>
    <s v="Simple Accessories"/>
    <x v="1"/>
    <x v="1"/>
    <x v="0"/>
    <x v="9"/>
    <n v="323.92"/>
    <n v="242.98"/>
    <x v="0"/>
    <d v="1982-08-20T00:00:00"/>
    <n v="43"/>
    <x v="1"/>
    <x v="1"/>
    <s v="Brianahaven"/>
    <x v="1"/>
  </r>
  <r>
    <s v="T00627"/>
    <d v="2025-06-24T00:00:00"/>
    <s v="C012"/>
    <s v="P016"/>
    <s v="S003"/>
    <n v="4"/>
    <n v="0.15"/>
    <s v="Bank Transfer"/>
    <n v="7435"/>
    <n v="6319.75"/>
    <n v="5804.64"/>
    <n v="515.10999999999967"/>
    <s v="House Accessories"/>
    <x v="0"/>
    <x v="2"/>
    <x v="0"/>
    <x v="9"/>
    <n v="1858.75"/>
    <n v="1451.16"/>
    <x v="0"/>
    <d v="1989-12-08T00:00:00"/>
    <n v="36"/>
    <x v="1"/>
    <x v="0"/>
    <s v="New Michele"/>
    <x v="0"/>
  </r>
  <r>
    <s v="T00628"/>
    <d v="2024-10-07T00:00:00"/>
    <s v="C058"/>
    <s v="P041"/>
    <s v="S003"/>
    <n v="5"/>
    <n v="0"/>
    <s v="Credit Card"/>
    <n v="8175.05"/>
    <n v="8175.05"/>
    <n v="5216.45"/>
    <n v="2958.6000000000004"/>
    <s v="Present Television"/>
    <x v="6"/>
    <x v="0"/>
    <x v="1"/>
    <x v="2"/>
    <n v="1635.01"/>
    <n v="1043.29"/>
    <x v="0"/>
    <d v="2005-07-22T00:00:00"/>
    <n v="21"/>
    <x v="2"/>
    <x v="0"/>
    <s v="New Michele"/>
    <x v="0"/>
  </r>
  <r>
    <s v="T00629"/>
    <d v="2025-01-22T00:00:00"/>
    <s v="C193"/>
    <s v="P031"/>
    <s v="S001"/>
    <n v="1"/>
    <n v="0.1"/>
    <s v="Mobile Money"/>
    <n v="1095.72"/>
    <n v="986.14800000000002"/>
    <n v="822.2"/>
    <n v="163.94799999999998"/>
    <s v="Foot Snacks"/>
    <x v="9"/>
    <x v="2"/>
    <x v="2"/>
    <x v="4"/>
    <n v="1095.72"/>
    <n v="822.2"/>
    <x v="1"/>
    <d v="1969-11-06T00:00:00"/>
    <n v="56"/>
    <x v="3"/>
    <x v="3"/>
    <s v="Jimenezborough"/>
    <x v="3"/>
  </r>
  <r>
    <s v="T00630"/>
    <d v="2024-03-04T00:00:00"/>
    <s v="C194"/>
    <s v="P018"/>
    <s v="S005"/>
    <n v="2"/>
    <n v="0"/>
    <s v="Mobile Money"/>
    <n v="2159.7800000000002"/>
    <n v="2159.7800000000002"/>
    <n v="1407.66"/>
    <n v="752.12000000000012"/>
    <s v="Democratic Smartphone"/>
    <x v="2"/>
    <x v="0"/>
    <x v="1"/>
    <x v="10"/>
    <n v="1079.8900000000001"/>
    <n v="703.83"/>
    <x v="0"/>
    <d v="2000-09-02T00:00:00"/>
    <n v="25"/>
    <x v="1"/>
    <x v="4"/>
    <s v="Johnmouth"/>
    <x v="2"/>
  </r>
  <r>
    <s v="T00631"/>
    <d v="2023-11-12T00:00:00"/>
    <s v="C134"/>
    <s v="P008"/>
    <s v="S004"/>
    <n v="5"/>
    <n v="0.15"/>
    <s v="Credit Card"/>
    <n v="548.9"/>
    <n v="466.56499999999994"/>
    <n v="352.95000000000005"/>
    <n v="113.6149999999999"/>
    <s v="Recognize Footwear"/>
    <x v="1"/>
    <x v="1"/>
    <x v="0"/>
    <x v="3"/>
    <n v="109.78"/>
    <n v="70.59"/>
    <x v="1"/>
    <d v="1985-01-29T00:00:00"/>
    <n v="41"/>
    <x v="1"/>
    <x v="1"/>
    <s v="Brianahaven"/>
    <x v="1"/>
  </r>
  <r>
    <s v="T00632"/>
    <d v="2024-08-30T00:00:00"/>
    <s v="C122"/>
    <s v="P031"/>
    <s v="S003"/>
    <n v="1"/>
    <n v="0.15"/>
    <s v="Cash"/>
    <n v="1095.72"/>
    <n v="931.36199999999997"/>
    <n v="822.2"/>
    <n v="109.16199999999992"/>
    <s v="Foot Snacks"/>
    <x v="3"/>
    <x v="0"/>
    <x v="2"/>
    <x v="4"/>
    <n v="1095.72"/>
    <n v="822.2"/>
    <x v="0"/>
    <d v="1961-10-02T00:00:00"/>
    <n v="64"/>
    <x v="3"/>
    <x v="0"/>
    <s v="New Michele"/>
    <x v="0"/>
  </r>
  <r>
    <s v="T00633"/>
    <d v="2025-07-16T00:00:00"/>
    <s v="C129"/>
    <s v="P010"/>
    <s v="S005"/>
    <n v="5"/>
    <n v="0.05"/>
    <s v="Cash"/>
    <n v="5970.5999999999995"/>
    <n v="5672.0699999999988"/>
    <n v="4194.75"/>
    <n v="1477.3199999999988"/>
    <s v="Step Smartphone"/>
    <x v="11"/>
    <x v="2"/>
    <x v="1"/>
    <x v="10"/>
    <n v="1194.1199999999999"/>
    <n v="838.95"/>
    <x v="0"/>
    <d v="1958-10-08T00:00:00"/>
    <n v="67"/>
    <x v="4"/>
    <x v="4"/>
    <s v="Johnmouth"/>
    <x v="2"/>
  </r>
  <r>
    <s v="T00634"/>
    <d v="2024-12-24T00:00:00"/>
    <s v="C194"/>
    <s v="P048"/>
    <s v="S004"/>
    <n v="2"/>
    <n v="0.05"/>
    <s v="Credit Card"/>
    <n v="2432.7199999999998"/>
    <n v="2311.0839999999998"/>
    <n v="1589.6"/>
    <n v="721.48399999999992"/>
    <s v="Nor Bags"/>
    <x v="7"/>
    <x v="0"/>
    <x v="0"/>
    <x v="5"/>
    <n v="1216.3599999999999"/>
    <n v="794.8"/>
    <x v="0"/>
    <d v="2000-09-02T00:00:00"/>
    <n v="25"/>
    <x v="1"/>
    <x v="1"/>
    <s v="Brianahaven"/>
    <x v="1"/>
  </r>
  <r>
    <s v="T00635"/>
    <d v="2024-01-18T00:00:00"/>
    <s v="C050"/>
    <s v="P044"/>
    <s v="S002"/>
    <n v="1"/>
    <n v="0.15"/>
    <s v="Cash"/>
    <n v="1286.55"/>
    <n v="1093.5674999999999"/>
    <n v="797.54"/>
    <n v="296.02749999999992"/>
    <s v="Least Accessories"/>
    <x v="9"/>
    <x v="0"/>
    <x v="0"/>
    <x v="9"/>
    <n v="1286.55"/>
    <n v="797.54"/>
    <x v="0"/>
    <d v="1968-06-20T00:00:00"/>
    <n v="58"/>
    <x v="3"/>
    <x v="2"/>
    <s v="Peckmouth"/>
    <x v="2"/>
  </r>
  <r>
    <s v="T00636"/>
    <d v="2024-12-17T00:00:00"/>
    <s v="C175"/>
    <s v="P011"/>
    <s v="S004"/>
    <n v="2"/>
    <n v="0.05"/>
    <s v="Bank Transfer"/>
    <n v="497.14"/>
    <n v="472.28299999999996"/>
    <n v="381.34"/>
    <n v="90.942999999999984"/>
    <s v="Either Headphones"/>
    <x v="7"/>
    <x v="0"/>
    <x v="1"/>
    <x v="11"/>
    <n v="248.57"/>
    <n v="190.67"/>
    <x v="0"/>
    <d v="1998-01-07T00:00:00"/>
    <n v="28"/>
    <x v="1"/>
    <x v="1"/>
    <s v="Brianahaven"/>
    <x v="1"/>
  </r>
  <r>
    <s v="T00637"/>
    <d v="2023-09-10T00:00:00"/>
    <s v="C082"/>
    <s v="P008"/>
    <s v="S001"/>
    <n v="1"/>
    <n v="0.15"/>
    <s v="Mobile Money"/>
    <n v="109.78"/>
    <n v="93.313000000000002"/>
    <n v="70.59"/>
    <n v="22.722999999999999"/>
    <s v="Recognize Footwear"/>
    <x v="5"/>
    <x v="1"/>
    <x v="0"/>
    <x v="3"/>
    <n v="109.78"/>
    <n v="70.59"/>
    <x v="0"/>
    <d v="2003-05-11T00:00:00"/>
    <n v="23"/>
    <x v="2"/>
    <x v="3"/>
    <s v="Jimenezborough"/>
    <x v="3"/>
  </r>
  <r>
    <s v="T00638"/>
    <d v="2024-09-20T00:00:00"/>
    <s v="C142"/>
    <s v="P008"/>
    <s v="S003"/>
    <n v="3"/>
    <n v="0.15"/>
    <s v="Cash"/>
    <n v="329.34000000000003"/>
    <n v="279.93900000000002"/>
    <n v="211.77"/>
    <n v="68.169000000000011"/>
    <s v="Recognize Footwear"/>
    <x v="5"/>
    <x v="0"/>
    <x v="0"/>
    <x v="3"/>
    <n v="109.78"/>
    <n v="70.59"/>
    <x v="0"/>
    <d v="2005-07-25T00:00:00"/>
    <n v="21"/>
    <x v="2"/>
    <x v="0"/>
    <s v="New Michele"/>
    <x v="0"/>
  </r>
  <r>
    <s v="T00639"/>
    <d v="2024-04-03T00:00:00"/>
    <s v="C180"/>
    <s v="P018"/>
    <s v="S005"/>
    <n v="5"/>
    <n v="0.15"/>
    <s v="Cash"/>
    <n v="5399.4500000000007"/>
    <n v="4589.5325000000003"/>
    <n v="3519.15"/>
    <n v="1070.3825000000002"/>
    <s v="Democratic Smartphone"/>
    <x v="8"/>
    <x v="0"/>
    <x v="1"/>
    <x v="10"/>
    <n v="1079.8900000000001"/>
    <n v="703.83"/>
    <x v="1"/>
    <d v="1959-12-15T00:00:00"/>
    <n v="66"/>
    <x v="4"/>
    <x v="4"/>
    <s v="Johnmouth"/>
    <x v="2"/>
  </r>
  <r>
    <s v="T00640"/>
    <d v="2023-12-23T00:00:00"/>
    <s v="C107"/>
    <s v="P039"/>
    <s v="S002"/>
    <n v="2"/>
    <n v="0"/>
    <s v="Cash"/>
    <n v="1081.8800000000001"/>
    <n v="1081.8800000000001"/>
    <n v="796.5"/>
    <n v="285.38000000000011"/>
    <s v="Church Clothing"/>
    <x v="7"/>
    <x v="1"/>
    <x v="0"/>
    <x v="0"/>
    <n v="540.94000000000005"/>
    <n v="398.25"/>
    <x v="1"/>
    <d v="1995-10-08T00:00:00"/>
    <n v="30"/>
    <x v="1"/>
    <x v="2"/>
    <s v="Peckmouth"/>
    <x v="2"/>
  </r>
  <r>
    <s v="T00641"/>
    <d v="2024-02-14T00:00:00"/>
    <s v="C145"/>
    <s v="P038"/>
    <s v="S001"/>
    <n v="3"/>
    <n v="0.1"/>
    <s v="Mobile Money"/>
    <n v="1100.79"/>
    <n v="990.71100000000001"/>
    <n v="855.69"/>
    <n v="135.02099999999996"/>
    <s v="Stage Footwear"/>
    <x v="10"/>
    <x v="0"/>
    <x v="0"/>
    <x v="3"/>
    <n v="366.93"/>
    <n v="285.23"/>
    <x v="1"/>
    <d v="1959-11-07T00:00:00"/>
    <n v="66"/>
    <x v="4"/>
    <x v="3"/>
    <s v="Jimenezborough"/>
    <x v="3"/>
  </r>
  <r>
    <s v="T00642"/>
    <d v="2024-04-01T00:00:00"/>
    <s v="C068"/>
    <s v="P037"/>
    <s v="S004"/>
    <n v="4"/>
    <n v="0.15"/>
    <s v="Cash"/>
    <n v="7810.6"/>
    <n v="6639.01"/>
    <n v="5805.08"/>
    <n v="833.93000000000029"/>
    <s v="Book Television"/>
    <x v="8"/>
    <x v="0"/>
    <x v="1"/>
    <x v="2"/>
    <n v="1952.65"/>
    <n v="1451.27"/>
    <x v="1"/>
    <d v="1981-06-09T00:00:00"/>
    <n v="45"/>
    <x v="1"/>
    <x v="1"/>
    <s v="Brianahaven"/>
    <x v="1"/>
  </r>
  <r>
    <s v="T00643"/>
    <d v="2024-02-12T00:00:00"/>
    <s v="C045"/>
    <s v="P043"/>
    <s v="S003"/>
    <n v="4"/>
    <n v="0.05"/>
    <s v="Mobile Money"/>
    <n v="2257.6799999999998"/>
    <n v="2144.7959999999998"/>
    <n v="1175.8399999999999"/>
    <n v="968.9559999999999"/>
    <s v="Soon Accessories"/>
    <x v="10"/>
    <x v="0"/>
    <x v="0"/>
    <x v="9"/>
    <n v="564.41999999999996"/>
    <n v="293.95999999999998"/>
    <x v="0"/>
    <d v="1975-12-28T00:00:00"/>
    <n v="50"/>
    <x v="3"/>
    <x v="0"/>
    <s v="New Michele"/>
    <x v="0"/>
  </r>
  <r>
    <s v="T00644"/>
    <d v="2024-04-26T00:00:00"/>
    <s v="C010"/>
    <s v="P014"/>
    <s v="S004"/>
    <n v="3"/>
    <n v="0.05"/>
    <s v="Cash"/>
    <n v="4028.25"/>
    <n v="3826.8374999999996"/>
    <n v="2393.8200000000002"/>
    <n v="1433.0174999999995"/>
    <s v="Add Clothing"/>
    <x v="8"/>
    <x v="0"/>
    <x v="0"/>
    <x v="0"/>
    <n v="1342.75"/>
    <n v="797.94"/>
    <x v="0"/>
    <d v="1976-12-12T00:00:00"/>
    <n v="49"/>
    <x v="1"/>
    <x v="1"/>
    <s v="Brianahaven"/>
    <x v="1"/>
  </r>
  <r>
    <s v="T00645"/>
    <d v="2024-02-20T00:00:00"/>
    <s v="C191"/>
    <s v="P041"/>
    <s v="S004"/>
    <n v="3"/>
    <n v="0.1"/>
    <s v="Cash"/>
    <n v="4905.03"/>
    <n v="4414.527"/>
    <n v="3129.87"/>
    <n v="1284.6570000000002"/>
    <s v="Present Television"/>
    <x v="10"/>
    <x v="0"/>
    <x v="1"/>
    <x v="2"/>
    <n v="1635.01"/>
    <n v="1043.29"/>
    <x v="1"/>
    <d v="1958-07-14T00:00:00"/>
    <n v="68"/>
    <x v="4"/>
    <x v="1"/>
    <s v="Brianahaven"/>
    <x v="1"/>
  </r>
  <r>
    <s v="T00646"/>
    <d v="2025-03-18T00:00:00"/>
    <s v="C087"/>
    <s v="P037"/>
    <s v="S003"/>
    <n v="3"/>
    <n v="0.1"/>
    <s v="Mobile Money"/>
    <n v="5857.9500000000007"/>
    <n v="5272.1550000000007"/>
    <n v="4353.8099999999995"/>
    <n v="918.34500000000116"/>
    <s v="Book Television"/>
    <x v="2"/>
    <x v="2"/>
    <x v="1"/>
    <x v="2"/>
    <n v="1952.65"/>
    <n v="1451.27"/>
    <x v="1"/>
    <d v="1975-06-22T00:00:00"/>
    <n v="51"/>
    <x v="3"/>
    <x v="0"/>
    <s v="New Michele"/>
    <x v="0"/>
  </r>
  <r>
    <s v="T00647"/>
    <d v="2023-12-04T00:00:00"/>
    <s v="C179"/>
    <s v="P041"/>
    <s v="S001"/>
    <n v="2"/>
    <n v="0.05"/>
    <s v="Bank Transfer"/>
    <n v="3270.02"/>
    <n v="3106.5189999999998"/>
    <n v="2086.58"/>
    <n v="1019.9389999999999"/>
    <s v="Present Television"/>
    <x v="7"/>
    <x v="1"/>
    <x v="1"/>
    <x v="2"/>
    <n v="1635.01"/>
    <n v="1043.29"/>
    <x v="1"/>
    <d v="1985-02-14T00:00:00"/>
    <n v="41"/>
    <x v="1"/>
    <x v="3"/>
    <s v="Jimenezborough"/>
    <x v="3"/>
  </r>
  <r>
    <s v="T00648"/>
    <d v="2025-01-18T00:00:00"/>
    <s v="C191"/>
    <s v="P033"/>
    <s v="S004"/>
    <n v="3"/>
    <n v="0.1"/>
    <s v="Mobile Money"/>
    <n v="5396.91"/>
    <n v="4857.2190000000001"/>
    <n v="3987.4500000000003"/>
    <n v="869.76899999999978"/>
    <s v="Beat Accessories"/>
    <x v="9"/>
    <x v="2"/>
    <x v="0"/>
    <x v="9"/>
    <n v="1798.97"/>
    <n v="1329.15"/>
    <x v="1"/>
    <d v="1958-07-14T00:00:00"/>
    <n v="68"/>
    <x v="4"/>
    <x v="1"/>
    <s v="Brianahaven"/>
    <x v="1"/>
  </r>
  <r>
    <s v="T00649"/>
    <d v="2025-09-02T00:00:00"/>
    <s v="C155"/>
    <s v="P043"/>
    <s v="S001"/>
    <n v="2"/>
    <n v="0.15"/>
    <s v="Credit Card"/>
    <n v="1128.8399999999999"/>
    <n v="959.5139999999999"/>
    <n v="587.91999999999996"/>
    <n v="371.59399999999994"/>
    <s v="Soon Accessories"/>
    <x v="5"/>
    <x v="2"/>
    <x v="0"/>
    <x v="9"/>
    <n v="564.41999999999996"/>
    <n v="293.95999999999998"/>
    <x v="0"/>
    <d v="1965-09-20T00:00:00"/>
    <n v="60"/>
    <x v="3"/>
    <x v="3"/>
    <s v="Jimenezborough"/>
    <x v="3"/>
  </r>
  <r>
    <s v="T00650"/>
    <d v="2025-07-05T00:00:00"/>
    <s v="C105"/>
    <s v="P016"/>
    <s v="S004"/>
    <n v="5"/>
    <n v="0.1"/>
    <s v="Cash"/>
    <n v="9293.75"/>
    <n v="8364.375"/>
    <n v="7255.8"/>
    <n v="1108.5749999999998"/>
    <s v="House Accessories"/>
    <x v="11"/>
    <x v="2"/>
    <x v="0"/>
    <x v="9"/>
    <n v="1858.75"/>
    <n v="1451.16"/>
    <x v="0"/>
    <d v="1969-12-29T00:00:00"/>
    <n v="56"/>
    <x v="3"/>
    <x v="1"/>
    <s v="Brianahaven"/>
    <x v="1"/>
  </r>
  <r>
    <s v="T00651"/>
    <d v="2023-11-08T00:00:00"/>
    <s v="C132"/>
    <s v="P045"/>
    <s v="S002"/>
    <n v="1"/>
    <n v="0.1"/>
    <s v="Mobile Money"/>
    <n v="1879.08"/>
    <n v="1691.172"/>
    <n v="1004.56"/>
    <n v="686.61200000000008"/>
    <s v="Set Dairy"/>
    <x v="1"/>
    <x v="1"/>
    <x v="2"/>
    <x v="7"/>
    <n v="1879.08"/>
    <n v="1004.56"/>
    <x v="0"/>
    <d v="1958-12-24T00:00:00"/>
    <n v="67"/>
    <x v="4"/>
    <x v="2"/>
    <s v="Peckmouth"/>
    <x v="2"/>
  </r>
  <r>
    <s v="T00652"/>
    <d v="2024-04-25T00:00:00"/>
    <s v="C035"/>
    <s v="P025"/>
    <s v="S005"/>
    <n v="5"/>
    <n v="0"/>
    <s v="Credit Card"/>
    <n v="2145.75"/>
    <n v="2145.75"/>
    <n v="1293.6000000000001"/>
    <n v="852.14999999999986"/>
    <s v="Little Watches"/>
    <x v="8"/>
    <x v="0"/>
    <x v="0"/>
    <x v="1"/>
    <n v="429.15"/>
    <n v="258.72000000000003"/>
    <x v="1"/>
    <d v="1991-04-19T00:00:00"/>
    <n v="35"/>
    <x v="1"/>
    <x v="4"/>
    <s v="Johnmouth"/>
    <x v="2"/>
  </r>
  <r>
    <s v="T00653"/>
    <d v="2024-06-16T00:00:00"/>
    <s v="C050"/>
    <s v="P044"/>
    <s v="S002"/>
    <n v="1"/>
    <n v="0.05"/>
    <s v="Cash"/>
    <n v="1286.55"/>
    <n v="1222.2224999999999"/>
    <n v="797.54"/>
    <n v="424.68249999999989"/>
    <s v="Least Accessories"/>
    <x v="0"/>
    <x v="0"/>
    <x v="0"/>
    <x v="9"/>
    <n v="1286.55"/>
    <n v="797.54"/>
    <x v="0"/>
    <d v="1968-06-20T00:00:00"/>
    <n v="58"/>
    <x v="3"/>
    <x v="2"/>
    <s v="Peckmouth"/>
    <x v="2"/>
  </r>
  <r>
    <s v="T00654"/>
    <d v="2024-03-23T00:00:00"/>
    <s v="C117"/>
    <s v="P045"/>
    <s v="S001"/>
    <n v="3"/>
    <n v="0.05"/>
    <s v="Bank Transfer"/>
    <n v="5637.24"/>
    <n v="5355.3779999999997"/>
    <n v="3013.68"/>
    <n v="2341.6979999999999"/>
    <s v="Set Dairy"/>
    <x v="2"/>
    <x v="0"/>
    <x v="2"/>
    <x v="7"/>
    <n v="1879.08"/>
    <n v="1004.56"/>
    <x v="1"/>
    <d v="1987-09-07T00:00:00"/>
    <n v="38"/>
    <x v="1"/>
    <x v="3"/>
    <s v="Jimenezborough"/>
    <x v="3"/>
  </r>
  <r>
    <s v="T00655"/>
    <d v="2025-01-09T00:00:00"/>
    <s v="C095"/>
    <s v="P021"/>
    <s v="S004"/>
    <n v="5"/>
    <n v="0.15"/>
    <s v="Cash"/>
    <n v="6136.2"/>
    <n v="5215.7699999999995"/>
    <n v="4885.45"/>
    <n v="330.31999999999971"/>
    <s v="Firm Dairy"/>
    <x v="9"/>
    <x v="2"/>
    <x v="2"/>
    <x v="7"/>
    <n v="1227.24"/>
    <n v="977.09"/>
    <x v="0"/>
    <d v="1982-08-20T00:00:00"/>
    <n v="43"/>
    <x v="1"/>
    <x v="1"/>
    <s v="Brianahaven"/>
    <x v="1"/>
  </r>
  <r>
    <s v="T00656"/>
    <d v="2024-11-27T00:00:00"/>
    <s v="C175"/>
    <s v="P009"/>
    <s v="S001"/>
    <n v="2"/>
    <n v="0.1"/>
    <s v="Mobile Money"/>
    <n v="246.38"/>
    <n v="221.74199999999999"/>
    <n v="160.72"/>
    <n v="61.021999999999991"/>
    <s v="Us Snacks"/>
    <x v="1"/>
    <x v="0"/>
    <x v="2"/>
    <x v="4"/>
    <n v="123.19"/>
    <n v="80.36"/>
    <x v="0"/>
    <d v="1998-01-07T00:00:00"/>
    <n v="28"/>
    <x v="1"/>
    <x v="3"/>
    <s v="Jimenezborough"/>
    <x v="3"/>
  </r>
  <r>
    <s v="T00657"/>
    <d v="2024-10-28T00:00:00"/>
    <s v="C153"/>
    <s v="P015"/>
    <s v="S004"/>
    <n v="2"/>
    <n v="0.15"/>
    <s v="Bank Transfer"/>
    <n v="540.9"/>
    <n v="459.76499999999999"/>
    <n v="375.2"/>
    <n v="84.564999999999998"/>
    <s v="Whether Bags"/>
    <x v="6"/>
    <x v="0"/>
    <x v="0"/>
    <x v="5"/>
    <n v="270.45"/>
    <n v="187.6"/>
    <x v="1"/>
    <d v="1988-04-07T00:00:00"/>
    <n v="38"/>
    <x v="1"/>
    <x v="1"/>
    <s v="Brianahaven"/>
    <x v="1"/>
  </r>
  <r>
    <s v="T00658"/>
    <d v="2024-12-14T00:00:00"/>
    <s v="C089"/>
    <s v="P046"/>
    <s v="S002"/>
    <n v="3"/>
    <n v="0"/>
    <s v="Bank Transfer"/>
    <n v="3496.1099999999997"/>
    <n v="3496.1099999999997"/>
    <n v="2779.6499999999996"/>
    <n v="716.46"/>
    <s v="Nature Clothing"/>
    <x v="7"/>
    <x v="0"/>
    <x v="0"/>
    <x v="0"/>
    <n v="1165.3699999999999"/>
    <n v="926.55"/>
    <x v="1"/>
    <d v="1969-07-12T00:00:00"/>
    <n v="57"/>
    <x v="3"/>
    <x v="2"/>
    <s v="Peckmouth"/>
    <x v="2"/>
  </r>
  <r>
    <s v="T00659"/>
    <d v="2024-08-12T00:00:00"/>
    <s v="C008"/>
    <s v="P036"/>
    <s v="S004"/>
    <n v="1"/>
    <n v="0.05"/>
    <s v="Credit Card"/>
    <n v="1501.46"/>
    <n v="1426.3869999999999"/>
    <n v="1167.73"/>
    <n v="258.65699999999993"/>
    <s v="New Watches"/>
    <x v="3"/>
    <x v="0"/>
    <x v="0"/>
    <x v="1"/>
    <n v="1501.46"/>
    <n v="1167.73"/>
    <x v="0"/>
    <d v="1960-11-13T00:00:00"/>
    <n v="65"/>
    <x v="4"/>
    <x v="1"/>
    <s v="Brianahaven"/>
    <x v="1"/>
  </r>
  <r>
    <s v="T00660"/>
    <d v="2023-12-05T00:00:00"/>
    <s v="C057"/>
    <s v="P023"/>
    <s v="S002"/>
    <n v="2"/>
    <n v="0.1"/>
    <s v="Mobile Money"/>
    <n v="3756.94"/>
    <n v="3381.2460000000001"/>
    <n v="2029.82"/>
    <n v="1351.4260000000002"/>
    <s v="And Footwear"/>
    <x v="7"/>
    <x v="1"/>
    <x v="0"/>
    <x v="3"/>
    <n v="1878.47"/>
    <n v="1014.91"/>
    <x v="1"/>
    <d v="1998-09-26T00:00:00"/>
    <n v="27"/>
    <x v="1"/>
    <x v="2"/>
    <s v="Peckmouth"/>
    <x v="2"/>
  </r>
  <r>
    <s v="T00661"/>
    <d v="2024-10-04T00:00:00"/>
    <s v="C132"/>
    <s v="P024"/>
    <s v="S001"/>
    <n v="1"/>
    <n v="0.15"/>
    <s v="Credit Card"/>
    <n v="1487.41"/>
    <n v="1264.2985000000001"/>
    <n v="813.07"/>
    <n v="451.22850000000005"/>
    <s v="Him Smartphone"/>
    <x v="6"/>
    <x v="0"/>
    <x v="1"/>
    <x v="10"/>
    <n v="1487.41"/>
    <n v="813.07"/>
    <x v="0"/>
    <d v="1958-12-24T00:00:00"/>
    <n v="67"/>
    <x v="4"/>
    <x v="3"/>
    <s v="Jimenezborough"/>
    <x v="3"/>
  </r>
  <r>
    <s v="T00662"/>
    <d v="2024-06-06T00:00:00"/>
    <s v="C166"/>
    <s v="P014"/>
    <s v="S002"/>
    <n v="5"/>
    <n v="0"/>
    <s v="Credit Card"/>
    <n v="6713.75"/>
    <n v="6713.75"/>
    <n v="3989.7000000000003"/>
    <n v="2724.0499999999997"/>
    <s v="Add Clothing"/>
    <x v="0"/>
    <x v="0"/>
    <x v="0"/>
    <x v="0"/>
    <n v="1342.75"/>
    <n v="797.94"/>
    <x v="1"/>
    <d v="2001-05-13T00:00:00"/>
    <n v="25"/>
    <x v="1"/>
    <x v="2"/>
    <s v="Peckmouth"/>
    <x v="2"/>
  </r>
  <r>
    <s v="T00663"/>
    <d v="2024-02-21T00:00:00"/>
    <s v="C065"/>
    <s v="P004"/>
    <s v="S005"/>
    <n v="3"/>
    <n v="0.1"/>
    <s v="Mobile Money"/>
    <n v="5561.3099999999995"/>
    <n v="5005.1790000000001"/>
    <n v="4090.56"/>
    <n v="914.61900000000014"/>
    <s v="Four Accessories"/>
    <x v="10"/>
    <x v="0"/>
    <x v="0"/>
    <x v="9"/>
    <n v="1853.77"/>
    <n v="1363.52"/>
    <x v="1"/>
    <d v="1969-12-10T00:00:00"/>
    <n v="56"/>
    <x v="3"/>
    <x v="4"/>
    <s v="Johnmouth"/>
    <x v="2"/>
  </r>
  <r>
    <s v="T00664"/>
    <d v="2025-03-21T00:00:00"/>
    <s v="C097"/>
    <s v="P032"/>
    <s v="S003"/>
    <n v="4"/>
    <n v="0.1"/>
    <s v="Credit Card"/>
    <n v="1218.8399999999999"/>
    <n v="1096.9559999999999"/>
    <n v="656.04"/>
    <n v="440.91599999999994"/>
    <s v="Difficult Vegetables"/>
    <x v="2"/>
    <x v="2"/>
    <x v="2"/>
    <x v="8"/>
    <n v="304.70999999999998"/>
    <n v="164.01"/>
    <x v="0"/>
    <d v="1994-08-14T00:00:00"/>
    <n v="31"/>
    <x v="1"/>
    <x v="0"/>
    <s v="New Michele"/>
    <x v="0"/>
  </r>
  <r>
    <s v="T00665"/>
    <d v="2025-04-11T00:00:00"/>
    <s v="C120"/>
    <s v="P003"/>
    <s v="S003"/>
    <n v="5"/>
    <n v="0.15"/>
    <s v="Cash"/>
    <n v="1688.15"/>
    <n v="1434.9275"/>
    <n v="845.15"/>
    <n v="589.77750000000003"/>
    <s v="Here Footwear"/>
    <x v="8"/>
    <x v="2"/>
    <x v="0"/>
    <x v="3"/>
    <n v="337.63"/>
    <n v="169.03"/>
    <x v="1"/>
    <d v="1964-01-10T00:00:00"/>
    <n v="62"/>
    <x v="3"/>
    <x v="0"/>
    <s v="New Michele"/>
    <x v="0"/>
  </r>
  <r>
    <s v="T00666"/>
    <d v="2024-01-27T00:00:00"/>
    <s v="C002"/>
    <s v="P018"/>
    <s v="S005"/>
    <n v="3"/>
    <n v="0.1"/>
    <s v="Bank Transfer"/>
    <n v="3239.67"/>
    <n v="2915.703"/>
    <n v="2111.4900000000002"/>
    <n v="804.21299999999974"/>
    <s v="Democratic Smartphone"/>
    <x v="9"/>
    <x v="0"/>
    <x v="1"/>
    <x v="10"/>
    <n v="1079.8900000000001"/>
    <n v="703.83"/>
    <x v="0"/>
    <d v="1959-08-18T00:00:00"/>
    <n v="66"/>
    <x v="4"/>
    <x v="4"/>
    <s v="Johnmouth"/>
    <x v="2"/>
  </r>
  <r>
    <s v="T00667"/>
    <d v="2025-07-12T00:00:00"/>
    <s v="C176"/>
    <s v="P021"/>
    <s v="S001"/>
    <n v="4"/>
    <n v="0"/>
    <s v="Bank Transfer"/>
    <n v="4908.96"/>
    <n v="4908.96"/>
    <n v="3908.36"/>
    <n v="1000.5999999999999"/>
    <s v="Firm Dairy"/>
    <x v="11"/>
    <x v="2"/>
    <x v="2"/>
    <x v="7"/>
    <n v="1227.24"/>
    <n v="977.09"/>
    <x v="0"/>
    <d v="1979-10-07T00:00:00"/>
    <n v="46"/>
    <x v="1"/>
    <x v="3"/>
    <s v="Jimenezborough"/>
    <x v="3"/>
  </r>
  <r>
    <s v="T00668"/>
    <d v="2023-11-23T00:00:00"/>
    <s v="C071"/>
    <s v="P048"/>
    <s v="S003"/>
    <n v="3"/>
    <n v="0.1"/>
    <s v="Bank Transfer"/>
    <n v="3649.08"/>
    <n v="3284.172"/>
    <n v="2384.3999999999996"/>
    <n v="899.77200000000039"/>
    <s v="Nor Bags"/>
    <x v="1"/>
    <x v="1"/>
    <x v="0"/>
    <x v="5"/>
    <n v="1216.3599999999999"/>
    <n v="794.8"/>
    <x v="0"/>
    <d v="1962-06-18T00:00:00"/>
    <n v="64"/>
    <x v="3"/>
    <x v="0"/>
    <s v="New Michele"/>
    <x v="0"/>
  </r>
  <r>
    <s v="T00669"/>
    <d v="2023-12-01T00:00:00"/>
    <s v="C049"/>
    <s v="P032"/>
    <s v="S002"/>
    <n v="5"/>
    <n v="0.05"/>
    <s v="Cash"/>
    <n v="1523.55"/>
    <n v="1447.3724999999999"/>
    <n v="820.05"/>
    <n v="627.32249999999999"/>
    <s v="Difficult Vegetables"/>
    <x v="7"/>
    <x v="1"/>
    <x v="2"/>
    <x v="8"/>
    <n v="304.70999999999998"/>
    <n v="164.01"/>
    <x v="0"/>
    <d v="1997-01-03T00:00:00"/>
    <n v="29"/>
    <x v="1"/>
    <x v="2"/>
    <s v="Peckmouth"/>
    <x v="2"/>
  </r>
  <r>
    <s v="T00670"/>
    <d v="2024-11-10T00:00:00"/>
    <s v="C154"/>
    <s v="P001"/>
    <s v="S004"/>
    <n v="3"/>
    <n v="0.05"/>
    <s v="Cash"/>
    <n v="5021.07"/>
    <n v="4770.0164999999997"/>
    <n v="3970.1400000000003"/>
    <n v="799.8764999999994"/>
    <s v="Like Camera"/>
    <x v="1"/>
    <x v="0"/>
    <x v="1"/>
    <x v="12"/>
    <n v="1673.69"/>
    <n v="1323.38"/>
    <x v="0"/>
    <d v="1971-09-02T00:00:00"/>
    <n v="54"/>
    <x v="3"/>
    <x v="1"/>
    <s v="Brianahaven"/>
    <x v="1"/>
  </r>
  <r>
    <s v="T00671"/>
    <d v="2024-08-05T00:00:00"/>
    <s v="C168"/>
    <s v="P010"/>
    <s v="S004"/>
    <n v="3"/>
    <n v="0.1"/>
    <s v="Mobile Money"/>
    <n v="3582.3599999999997"/>
    <n v="3224.1239999999998"/>
    <n v="2516.8500000000004"/>
    <n v="707.27399999999943"/>
    <s v="Step Smartphone"/>
    <x v="3"/>
    <x v="0"/>
    <x v="1"/>
    <x v="10"/>
    <n v="1194.1199999999999"/>
    <n v="838.95"/>
    <x v="0"/>
    <d v="1969-07-30T00:00:00"/>
    <n v="56"/>
    <x v="3"/>
    <x v="1"/>
    <s v="Brianahaven"/>
    <x v="1"/>
  </r>
  <r>
    <s v="T00672"/>
    <d v="2024-01-09T00:00:00"/>
    <s v="C104"/>
    <s v="P023"/>
    <s v="S004"/>
    <n v="1"/>
    <n v="0.05"/>
    <s v="Bank Transfer"/>
    <n v="1878.47"/>
    <n v="1784.5464999999999"/>
    <n v="1014.91"/>
    <n v="769.63649999999996"/>
    <s v="And Footwear"/>
    <x v="9"/>
    <x v="0"/>
    <x v="0"/>
    <x v="3"/>
    <n v="1878.47"/>
    <n v="1014.91"/>
    <x v="0"/>
    <d v="1965-03-20T00:00:00"/>
    <n v="61"/>
    <x v="3"/>
    <x v="1"/>
    <s v="Brianahaven"/>
    <x v="1"/>
  </r>
  <r>
    <s v="T00673"/>
    <d v="2024-03-16T00:00:00"/>
    <s v="C186"/>
    <s v="P038"/>
    <s v="S002"/>
    <n v="5"/>
    <n v="0.15"/>
    <s v="Bank Transfer"/>
    <n v="1834.65"/>
    <n v="1559.4525000000001"/>
    <n v="1426.15"/>
    <n v="133.30250000000001"/>
    <s v="Stage Footwear"/>
    <x v="2"/>
    <x v="0"/>
    <x v="0"/>
    <x v="3"/>
    <n v="366.93"/>
    <n v="285.23"/>
    <x v="1"/>
    <d v="1960-05-05T00:00:00"/>
    <n v="66"/>
    <x v="4"/>
    <x v="2"/>
    <s v="Peckmouth"/>
    <x v="2"/>
  </r>
  <r>
    <s v="T00674"/>
    <d v="2025-04-16T00:00:00"/>
    <s v="C130"/>
    <s v="P021"/>
    <s v="S003"/>
    <n v="2"/>
    <n v="0.05"/>
    <s v="Bank Transfer"/>
    <n v="2454.48"/>
    <n v="2331.7559999999999"/>
    <n v="1954.18"/>
    <n v="377.57599999999979"/>
    <s v="Firm Dairy"/>
    <x v="8"/>
    <x v="2"/>
    <x v="2"/>
    <x v="7"/>
    <n v="1227.24"/>
    <n v="977.09"/>
    <x v="0"/>
    <d v="1982-02-03T00:00:00"/>
    <n v="44"/>
    <x v="1"/>
    <x v="0"/>
    <s v="New Michele"/>
    <x v="0"/>
  </r>
  <r>
    <s v="T00675"/>
    <d v="2024-11-14T00:00:00"/>
    <s v="C025"/>
    <s v="P036"/>
    <s v="S004"/>
    <n v="2"/>
    <n v="0.1"/>
    <s v="Credit Card"/>
    <n v="3002.92"/>
    <n v="2702.6280000000002"/>
    <n v="2335.46"/>
    <n v="367.16800000000012"/>
    <s v="New Watches"/>
    <x v="1"/>
    <x v="0"/>
    <x v="0"/>
    <x v="1"/>
    <n v="1501.46"/>
    <n v="1167.73"/>
    <x v="1"/>
    <d v="1971-03-12T00:00:00"/>
    <n v="55"/>
    <x v="3"/>
    <x v="1"/>
    <s v="Brianahaven"/>
    <x v="1"/>
  </r>
  <r>
    <s v="T00676"/>
    <d v="2024-06-11T00:00:00"/>
    <s v="C175"/>
    <s v="P027"/>
    <s v="S003"/>
    <n v="1"/>
    <n v="0.05"/>
    <s v="Bank Transfer"/>
    <n v="1272.23"/>
    <n v="1208.6185"/>
    <n v="952.65"/>
    <n v="255.96850000000006"/>
    <s v="Hospital Smartphone"/>
    <x v="0"/>
    <x v="0"/>
    <x v="1"/>
    <x v="10"/>
    <n v="1272.23"/>
    <n v="952.65"/>
    <x v="0"/>
    <d v="1998-01-07T00:00:00"/>
    <n v="28"/>
    <x v="1"/>
    <x v="0"/>
    <s v="New Michele"/>
    <x v="0"/>
  </r>
  <r>
    <s v="T00677"/>
    <d v="2023-11-17T00:00:00"/>
    <s v="C058"/>
    <s v="P029"/>
    <s v="S003"/>
    <n v="4"/>
    <n v="0.1"/>
    <s v="Bank Transfer"/>
    <n v="5940.2"/>
    <n v="5346.18"/>
    <n v="3953.24"/>
    <n v="1392.9400000000005"/>
    <s v="Road Clothing"/>
    <x v="1"/>
    <x v="1"/>
    <x v="0"/>
    <x v="0"/>
    <n v="1485.05"/>
    <n v="988.31"/>
    <x v="0"/>
    <d v="2005-07-22T00:00:00"/>
    <n v="21"/>
    <x v="2"/>
    <x v="0"/>
    <s v="New Michele"/>
    <x v="0"/>
  </r>
  <r>
    <s v="T00678"/>
    <d v="2024-10-12T00:00:00"/>
    <s v="C067"/>
    <s v="P008"/>
    <s v="S005"/>
    <n v="3"/>
    <n v="0.15"/>
    <s v="Cash"/>
    <n v="329.34000000000003"/>
    <n v="279.93900000000002"/>
    <n v="211.77"/>
    <n v="68.169000000000011"/>
    <s v="Recognize Footwear"/>
    <x v="6"/>
    <x v="0"/>
    <x v="0"/>
    <x v="3"/>
    <n v="109.78"/>
    <n v="70.59"/>
    <x v="0"/>
    <d v="1973-09-07T00:00:00"/>
    <n v="52"/>
    <x v="3"/>
    <x v="4"/>
    <s v="Johnmouth"/>
    <x v="2"/>
  </r>
  <r>
    <s v="T00679"/>
    <d v="2024-02-18T00:00:00"/>
    <s v="C121"/>
    <s v="P027"/>
    <s v="S001"/>
    <n v="5"/>
    <n v="0"/>
    <s v="Mobile Money"/>
    <n v="6361.15"/>
    <n v="6361.15"/>
    <n v="4763.25"/>
    <n v="1597.8999999999996"/>
    <s v="Hospital Smartphone"/>
    <x v="10"/>
    <x v="0"/>
    <x v="1"/>
    <x v="10"/>
    <n v="1272.23"/>
    <n v="952.65"/>
    <x v="0"/>
    <d v="1967-02-28T00:00:00"/>
    <n v="59"/>
    <x v="3"/>
    <x v="3"/>
    <s v="Jimenezborough"/>
    <x v="3"/>
  </r>
  <r>
    <s v="T00680"/>
    <d v="2025-08-07T00:00:00"/>
    <s v="C050"/>
    <s v="P039"/>
    <s v="S005"/>
    <n v="1"/>
    <n v="0.15"/>
    <s v="Bank Transfer"/>
    <n v="540.94000000000005"/>
    <n v="459.79900000000004"/>
    <n v="398.25"/>
    <n v="61.549000000000035"/>
    <s v="Church Clothing"/>
    <x v="3"/>
    <x v="2"/>
    <x v="0"/>
    <x v="0"/>
    <n v="540.94000000000005"/>
    <n v="398.25"/>
    <x v="0"/>
    <d v="1968-06-20T00:00:00"/>
    <n v="58"/>
    <x v="3"/>
    <x v="4"/>
    <s v="Johnmouth"/>
    <x v="2"/>
  </r>
  <r>
    <s v="T00681"/>
    <d v="2024-04-18T00:00:00"/>
    <s v="C106"/>
    <s v="P020"/>
    <s v="S001"/>
    <n v="2"/>
    <n v="0.05"/>
    <s v="Credit Card"/>
    <n v="647.84"/>
    <n v="615.44799999999998"/>
    <n v="485.96"/>
    <n v="129.488"/>
    <s v="Simple Accessories"/>
    <x v="8"/>
    <x v="0"/>
    <x v="0"/>
    <x v="9"/>
    <n v="323.92"/>
    <n v="242.98"/>
    <x v="1"/>
    <d v="1987-04-23T00:00:00"/>
    <n v="39"/>
    <x v="1"/>
    <x v="3"/>
    <s v="Jimenezborough"/>
    <x v="3"/>
  </r>
  <r>
    <s v="T00682"/>
    <d v="2023-09-16T00:00:00"/>
    <s v="C088"/>
    <s v="P013"/>
    <s v="S004"/>
    <n v="5"/>
    <n v="0.15"/>
    <s v="Credit Card"/>
    <n v="5674"/>
    <n v="4822.8999999999996"/>
    <n v="3375.5"/>
    <n v="1447.3999999999996"/>
    <s v="World Watches"/>
    <x v="5"/>
    <x v="1"/>
    <x v="0"/>
    <x v="1"/>
    <n v="1134.8"/>
    <n v="675.1"/>
    <x v="1"/>
    <d v="1997-10-11T00:00:00"/>
    <n v="28"/>
    <x v="1"/>
    <x v="1"/>
    <s v="Brianahaven"/>
    <x v="1"/>
  </r>
  <r>
    <s v="T00683"/>
    <d v="2025-07-04T00:00:00"/>
    <s v="C081"/>
    <s v="P030"/>
    <s v="S002"/>
    <n v="1"/>
    <n v="0.15"/>
    <s v="Bank Transfer"/>
    <n v="29.24"/>
    <n v="24.853999999999999"/>
    <n v="15.28"/>
    <n v="9.5739999999999998"/>
    <s v="National Watches"/>
    <x v="11"/>
    <x v="2"/>
    <x v="0"/>
    <x v="1"/>
    <n v="29.24"/>
    <n v="15.28"/>
    <x v="1"/>
    <d v="1988-07-20T00:00:00"/>
    <n v="38"/>
    <x v="1"/>
    <x v="2"/>
    <s v="Peckmouth"/>
    <x v="2"/>
  </r>
  <r>
    <s v="T00684"/>
    <d v="2024-09-02T00:00:00"/>
    <s v="C162"/>
    <s v="P008"/>
    <s v="S002"/>
    <n v="3"/>
    <n v="0"/>
    <s v="Cash"/>
    <n v="329.34000000000003"/>
    <n v="329.34000000000003"/>
    <n v="211.77"/>
    <n v="117.57000000000002"/>
    <s v="Recognize Footwear"/>
    <x v="5"/>
    <x v="0"/>
    <x v="0"/>
    <x v="3"/>
    <n v="109.78"/>
    <n v="70.59"/>
    <x v="0"/>
    <d v="2000-08-30T00:00:00"/>
    <n v="25"/>
    <x v="1"/>
    <x v="2"/>
    <s v="Peckmouth"/>
    <x v="2"/>
  </r>
  <r>
    <s v="T00685"/>
    <d v="2024-09-14T00:00:00"/>
    <s v="C116"/>
    <s v="P050"/>
    <s v="S003"/>
    <n v="2"/>
    <n v="0.05"/>
    <s v="Credit Card"/>
    <n v="2089.2800000000002"/>
    <n v="1984.816"/>
    <n v="1550.14"/>
    <n v="434.67599999999993"/>
    <s v="Maybe Footwear"/>
    <x v="5"/>
    <x v="0"/>
    <x v="0"/>
    <x v="3"/>
    <n v="1044.6400000000001"/>
    <n v="775.07"/>
    <x v="0"/>
    <d v="1955-09-26T00:00:00"/>
    <n v="70"/>
    <x v="4"/>
    <x v="0"/>
    <s v="New Michele"/>
    <x v="0"/>
  </r>
  <r>
    <s v="T00686"/>
    <d v="2023-09-29T00:00:00"/>
    <s v="C126"/>
    <s v="P014"/>
    <s v="S001"/>
    <n v="2"/>
    <n v="0.15"/>
    <s v="Mobile Money"/>
    <n v="2685.5"/>
    <n v="2282.6749999999997"/>
    <n v="1595.88"/>
    <n v="686.79499999999962"/>
    <s v="Add Clothing"/>
    <x v="5"/>
    <x v="1"/>
    <x v="0"/>
    <x v="0"/>
    <n v="1342.75"/>
    <n v="797.94"/>
    <x v="0"/>
    <d v="1980-04-04T00:00:00"/>
    <n v="46"/>
    <x v="1"/>
    <x v="3"/>
    <s v="Jimenezborough"/>
    <x v="3"/>
  </r>
  <r>
    <s v="T00687"/>
    <d v="2025-07-29T00:00:00"/>
    <s v="C104"/>
    <s v="P032"/>
    <s v="S004"/>
    <n v="4"/>
    <n v="0.15"/>
    <s v="Cash"/>
    <n v="1218.8399999999999"/>
    <n v="1036.0139999999999"/>
    <n v="656.04"/>
    <n v="379.97399999999993"/>
    <s v="Difficult Vegetables"/>
    <x v="11"/>
    <x v="2"/>
    <x v="2"/>
    <x v="8"/>
    <n v="304.70999999999998"/>
    <n v="164.01"/>
    <x v="0"/>
    <d v="1965-03-20T00:00:00"/>
    <n v="61"/>
    <x v="3"/>
    <x v="1"/>
    <s v="Brianahaven"/>
    <x v="1"/>
  </r>
  <r>
    <s v="T00688"/>
    <d v="2025-06-17T00:00:00"/>
    <s v="C010"/>
    <s v="P041"/>
    <s v="S005"/>
    <n v="2"/>
    <n v="0.1"/>
    <s v="Cash"/>
    <n v="3270.02"/>
    <n v="2943.018"/>
    <n v="2086.58"/>
    <n v="856.4380000000001"/>
    <s v="Present Television"/>
    <x v="0"/>
    <x v="2"/>
    <x v="1"/>
    <x v="2"/>
    <n v="1635.01"/>
    <n v="1043.29"/>
    <x v="0"/>
    <d v="1976-12-12T00:00:00"/>
    <n v="49"/>
    <x v="1"/>
    <x v="4"/>
    <s v="Johnmouth"/>
    <x v="2"/>
  </r>
  <r>
    <s v="T00689"/>
    <d v="2024-01-18T00:00:00"/>
    <s v="C083"/>
    <s v="P028"/>
    <s v="S005"/>
    <n v="2"/>
    <n v="0"/>
    <s v="Cash"/>
    <n v="1347.56"/>
    <n v="1347.56"/>
    <n v="726.66"/>
    <n v="620.9"/>
    <s v="Deal Smartphone"/>
    <x v="9"/>
    <x v="0"/>
    <x v="1"/>
    <x v="10"/>
    <n v="673.78"/>
    <n v="363.33"/>
    <x v="1"/>
    <d v="1981-03-29T00:00:00"/>
    <n v="45"/>
    <x v="1"/>
    <x v="4"/>
    <s v="Johnmouth"/>
    <x v="2"/>
  </r>
  <r>
    <s v="T00690"/>
    <d v="2024-05-15T00:00:00"/>
    <s v="C161"/>
    <s v="P031"/>
    <s v="S002"/>
    <n v="2"/>
    <n v="0.1"/>
    <s v="Bank Transfer"/>
    <n v="2191.44"/>
    <n v="1972.296"/>
    <n v="1644.4"/>
    <n v="327.89599999999996"/>
    <s v="Foot Snacks"/>
    <x v="4"/>
    <x v="0"/>
    <x v="2"/>
    <x v="4"/>
    <n v="1095.72"/>
    <n v="822.2"/>
    <x v="0"/>
    <d v="1963-01-19T00:00:00"/>
    <n v="63"/>
    <x v="3"/>
    <x v="2"/>
    <s v="Peckmouth"/>
    <x v="2"/>
  </r>
  <r>
    <s v="T00691"/>
    <d v="2024-12-06T00:00:00"/>
    <s v="C034"/>
    <s v="P016"/>
    <s v="S001"/>
    <n v="4"/>
    <n v="0.1"/>
    <s v="Credit Card"/>
    <n v="7435"/>
    <n v="6691.5"/>
    <n v="5804.64"/>
    <n v="886.85999999999967"/>
    <s v="House Accessories"/>
    <x v="7"/>
    <x v="0"/>
    <x v="0"/>
    <x v="9"/>
    <n v="1858.75"/>
    <n v="1451.16"/>
    <x v="1"/>
    <d v="1964-12-19T00:00:00"/>
    <n v="61"/>
    <x v="3"/>
    <x v="3"/>
    <s v="Jimenezborough"/>
    <x v="3"/>
  </r>
  <r>
    <s v="T00692"/>
    <d v="2025-06-19T00:00:00"/>
    <s v="C017"/>
    <s v="P033"/>
    <s v="S001"/>
    <n v="3"/>
    <n v="0.1"/>
    <s v="Mobile Money"/>
    <n v="5396.91"/>
    <n v="4857.2190000000001"/>
    <n v="3987.4500000000003"/>
    <n v="869.76899999999978"/>
    <s v="Beat Accessories"/>
    <x v="0"/>
    <x v="2"/>
    <x v="0"/>
    <x v="9"/>
    <n v="1798.97"/>
    <n v="1329.15"/>
    <x v="1"/>
    <d v="1982-03-11T00:00:00"/>
    <n v="44"/>
    <x v="1"/>
    <x v="3"/>
    <s v="Jimenezborough"/>
    <x v="3"/>
  </r>
  <r>
    <s v="T00693"/>
    <d v="2023-10-30T00:00:00"/>
    <s v="C187"/>
    <s v="P024"/>
    <s v="S005"/>
    <n v="5"/>
    <n v="0.1"/>
    <s v="Mobile Money"/>
    <n v="7437.05"/>
    <n v="6693.3450000000003"/>
    <n v="4065.3500000000004"/>
    <n v="2627.9949999999999"/>
    <s v="Him Smartphone"/>
    <x v="6"/>
    <x v="1"/>
    <x v="1"/>
    <x v="10"/>
    <n v="1487.41"/>
    <n v="813.07"/>
    <x v="0"/>
    <d v="1989-01-14T00:00:00"/>
    <n v="37"/>
    <x v="1"/>
    <x v="4"/>
    <s v="Johnmouth"/>
    <x v="2"/>
  </r>
  <r>
    <s v="T00694"/>
    <d v="2025-06-24T00:00:00"/>
    <s v="C176"/>
    <s v="P019"/>
    <s v="S002"/>
    <n v="3"/>
    <n v="0.15"/>
    <s v="Bank Transfer"/>
    <n v="5288.76"/>
    <n v="4495.4459999999999"/>
    <n v="4039.44"/>
    <n v="456.00599999999986"/>
    <s v="Traditional Laptop"/>
    <x v="0"/>
    <x v="2"/>
    <x v="1"/>
    <x v="6"/>
    <n v="1762.92"/>
    <n v="1346.48"/>
    <x v="0"/>
    <d v="1979-10-07T00:00:00"/>
    <n v="46"/>
    <x v="1"/>
    <x v="2"/>
    <s v="Peckmouth"/>
    <x v="2"/>
  </r>
  <r>
    <s v="T00695"/>
    <d v="2024-06-30T00:00:00"/>
    <s v="C193"/>
    <s v="P050"/>
    <s v="S002"/>
    <n v="2"/>
    <n v="0.15"/>
    <s v="Cash"/>
    <n v="2089.2800000000002"/>
    <n v="1775.8880000000001"/>
    <n v="1550.14"/>
    <n v="225.74800000000005"/>
    <s v="Maybe Footwear"/>
    <x v="0"/>
    <x v="0"/>
    <x v="0"/>
    <x v="3"/>
    <n v="1044.6400000000001"/>
    <n v="775.07"/>
    <x v="1"/>
    <d v="1969-11-06T00:00:00"/>
    <n v="56"/>
    <x v="3"/>
    <x v="2"/>
    <s v="Peckmouth"/>
    <x v="2"/>
  </r>
  <r>
    <s v="T00696"/>
    <d v="2023-09-28T00:00:00"/>
    <s v="C059"/>
    <s v="P050"/>
    <s v="S002"/>
    <n v="2"/>
    <n v="0.05"/>
    <s v="Cash"/>
    <n v="2089.2800000000002"/>
    <n v="1984.816"/>
    <n v="1550.14"/>
    <n v="434.67599999999993"/>
    <s v="Maybe Footwear"/>
    <x v="5"/>
    <x v="1"/>
    <x v="0"/>
    <x v="3"/>
    <n v="1044.6400000000001"/>
    <n v="775.07"/>
    <x v="1"/>
    <d v="1963-05-11T00:00:00"/>
    <n v="63"/>
    <x v="3"/>
    <x v="2"/>
    <s v="Peckmouth"/>
    <x v="2"/>
  </r>
  <r>
    <s v="T00697"/>
    <d v="2024-03-12T00:00:00"/>
    <s v="C151"/>
    <s v="P028"/>
    <s v="S005"/>
    <n v="2"/>
    <n v="0"/>
    <s v="Bank Transfer"/>
    <n v="1347.56"/>
    <n v="1347.56"/>
    <n v="726.66"/>
    <n v="620.9"/>
    <s v="Deal Smartphone"/>
    <x v="2"/>
    <x v="0"/>
    <x v="1"/>
    <x v="10"/>
    <n v="673.78"/>
    <n v="363.33"/>
    <x v="0"/>
    <d v="2006-08-30T00:00:00"/>
    <n v="19"/>
    <x v="2"/>
    <x v="4"/>
    <s v="Johnmouth"/>
    <x v="2"/>
  </r>
  <r>
    <s v="T00698"/>
    <d v="2023-09-30T00:00:00"/>
    <s v="C183"/>
    <s v="P035"/>
    <s v="S001"/>
    <n v="4"/>
    <n v="0.1"/>
    <s v="Cash"/>
    <n v="6249.72"/>
    <n v="5624.7480000000005"/>
    <n v="4782.5200000000004"/>
    <n v="842.22800000000007"/>
    <s v="Chair Laptop"/>
    <x v="5"/>
    <x v="1"/>
    <x v="1"/>
    <x v="6"/>
    <n v="1562.43"/>
    <n v="1195.6300000000001"/>
    <x v="0"/>
    <d v="1990-11-19T00:00:00"/>
    <n v="35"/>
    <x v="1"/>
    <x v="3"/>
    <s v="Jimenezborough"/>
    <x v="3"/>
  </r>
  <r>
    <s v="T00699"/>
    <d v="2024-02-19T00:00:00"/>
    <s v="C153"/>
    <s v="P031"/>
    <s v="S001"/>
    <n v="1"/>
    <n v="0"/>
    <s v="Cash"/>
    <n v="1095.72"/>
    <n v="1095.72"/>
    <n v="822.2"/>
    <n v="273.52"/>
    <s v="Foot Snacks"/>
    <x v="10"/>
    <x v="0"/>
    <x v="2"/>
    <x v="4"/>
    <n v="1095.72"/>
    <n v="822.2"/>
    <x v="1"/>
    <d v="1988-04-07T00:00:00"/>
    <n v="38"/>
    <x v="1"/>
    <x v="3"/>
    <s v="Jimenezborough"/>
    <x v="3"/>
  </r>
  <r>
    <s v="T00700"/>
    <d v="2024-03-09T00:00:00"/>
    <s v="C177"/>
    <s v="P039"/>
    <s v="S001"/>
    <n v="4"/>
    <n v="0.15"/>
    <s v="Mobile Money"/>
    <n v="2163.7600000000002"/>
    <n v="1839.1960000000001"/>
    <n v="1593"/>
    <n v="246.19600000000014"/>
    <s v="Church Clothing"/>
    <x v="2"/>
    <x v="0"/>
    <x v="0"/>
    <x v="0"/>
    <n v="540.94000000000005"/>
    <n v="398.25"/>
    <x v="1"/>
    <d v="1985-01-05T00:00:00"/>
    <n v="41"/>
    <x v="1"/>
    <x v="3"/>
    <s v="Jimenezborough"/>
    <x v="3"/>
  </r>
  <r>
    <s v="T00701"/>
    <d v="2023-10-01T00:00:00"/>
    <s v="C032"/>
    <s v="P001"/>
    <s v="S005"/>
    <n v="3"/>
    <n v="0.15"/>
    <s v="Credit Card"/>
    <n v="5021.07"/>
    <n v="4267.9094999999998"/>
    <n v="3970.1400000000003"/>
    <n v="297.76949999999943"/>
    <s v="Like Camera"/>
    <x v="6"/>
    <x v="1"/>
    <x v="1"/>
    <x v="12"/>
    <n v="1673.69"/>
    <n v="1323.38"/>
    <x v="0"/>
    <d v="1992-11-09T00:00:00"/>
    <n v="33"/>
    <x v="1"/>
    <x v="4"/>
    <s v="Johnmouth"/>
    <x v="2"/>
  </r>
  <r>
    <s v="T00702"/>
    <d v="2024-03-30T00:00:00"/>
    <s v="C053"/>
    <s v="P039"/>
    <s v="S001"/>
    <n v="3"/>
    <n v="0.15"/>
    <s v="Cash"/>
    <n v="1622.8200000000002"/>
    <n v="1379.3970000000002"/>
    <n v="1194.75"/>
    <n v="184.64700000000016"/>
    <s v="Church Clothing"/>
    <x v="2"/>
    <x v="0"/>
    <x v="0"/>
    <x v="0"/>
    <n v="540.94000000000005"/>
    <n v="398.25"/>
    <x v="1"/>
    <d v="1998-04-20T00:00:00"/>
    <n v="28"/>
    <x v="1"/>
    <x v="3"/>
    <s v="Jimenezborough"/>
    <x v="3"/>
  </r>
  <r>
    <s v="T00703"/>
    <d v="2025-06-13T00:00:00"/>
    <s v="C170"/>
    <s v="P025"/>
    <s v="S005"/>
    <n v="3"/>
    <n v="0.05"/>
    <s v="Mobile Money"/>
    <n v="1287.4499999999998"/>
    <n v="1223.0774999999999"/>
    <n v="776.16000000000008"/>
    <n v="446.91749999999979"/>
    <s v="Little Watches"/>
    <x v="0"/>
    <x v="2"/>
    <x v="0"/>
    <x v="1"/>
    <n v="429.15"/>
    <n v="258.72000000000003"/>
    <x v="1"/>
    <d v="1984-05-05T00:00:00"/>
    <n v="42"/>
    <x v="1"/>
    <x v="4"/>
    <s v="Johnmouth"/>
    <x v="2"/>
  </r>
  <r>
    <s v="T00704"/>
    <d v="2023-10-08T00:00:00"/>
    <s v="C027"/>
    <s v="P008"/>
    <s v="S005"/>
    <n v="5"/>
    <n v="0"/>
    <s v="Bank Transfer"/>
    <n v="548.9"/>
    <n v="548.9"/>
    <n v="352.95000000000005"/>
    <n v="195.94999999999993"/>
    <s v="Recognize Footwear"/>
    <x v="6"/>
    <x v="1"/>
    <x v="0"/>
    <x v="3"/>
    <n v="109.78"/>
    <n v="70.59"/>
    <x v="0"/>
    <d v="1959-02-05T00:00:00"/>
    <n v="67"/>
    <x v="4"/>
    <x v="4"/>
    <s v="Johnmouth"/>
    <x v="2"/>
  </r>
  <r>
    <s v="T00705"/>
    <d v="2024-05-23T00:00:00"/>
    <s v="C030"/>
    <s v="P007"/>
    <s v="S001"/>
    <n v="4"/>
    <n v="0.05"/>
    <s v="Credit Card"/>
    <n v="5896.48"/>
    <n v="5601.655999999999"/>
    <n v="3056.08"/>
    <n v="2545.5759999999991"/>
    <s v="Understand Camera"/>
    <x v="4"/>
    <x v="0"/>
    <x v="1"/>
    <x v="12"/>
    <n v="1474.12"/>
    <n v="764.02"/>
    <x v="0"/>
    <d v="2002-06-10T00:00:00"/>
    <n v="24"/>
    <x v="2"/>
    <x v="3"/>
    <s v="Jimenezborough"/>
    <x v="3"/>
  </r>
  <r>
    <s v="T00706"/>
    <d v="2024-04-19T00:00:00"/>
    <s v="C200"/>
    <s v="P014"/>
    <s v="S003"/>
    <n v="5"/>
    <n v="0.05"/>
    <s v="Bank Transfer"/>
    <n v="6713.75"/>
    <n v="6378.0625"/>
    <n v="3989.7000000000003"/>
    <n v="2388.3624999999997"/>
    <s v="Add Clothing"/>
    <x v="8"/>
    <x v="0"/>
    <x v="0"/>
    <x v="0"/>
    <n v="1342.75"/>
    <n v="797.94"/>
    <x v="0"/>
    <d v="2001-12-24T00:00:00"/>
    <n v="24"/>
    <x v="2"/>
    <x v="0"/>
    <s v="New Michele"/>
    <x v="0"/>
  </r>
  <r>
    <s v="T00707"/>
    <d v="2024-02-14T00:00:00"/>
    <s v="C181"/>
    <s v="P005"/>
    <s v="S004"/>
    <n v="3"/>
    <n v="0.05"/>
    <s v="Cash"/>
    <n v="4188.66"/>
    <n v="3979.2269999999999"/>
    <n v="3012.27"/>
    <n v="966.95699999999988"/>
    <s v="Knowledge Bags"/>
    <x v="10"/>
    <x v="0"/>
    <x v="0"/>
    <x v="5"/>
    <n v="1396.22"/>
    <n v="1004.09"/>
    <x v="1"/>
    <d v="1972-11-28T00:00:00"/>
    <n v="53"/>
    <x v="3"/>
    <x v="1"/>
    <s v="Brianahaven"/>
    <x v="1"/>
  </r>
  <r>
    <s v="T00708"/>
    <d v="2024-11-25T00:00:00"/>
    <s v="C141"/>
    <s v="P038"/>
    <s v="S004"/>
    <n v="2"/>
    <n v="0.15"/>
    <s v="Bank Transfer"/>
    <n v="733.86"/>
    <n v="623.78099999999995"/>
    <n v="570.46"/>
    <n v="53.320999999999913"/>
    <s v="Stage Footwear"/>
    <x v="1"/>
    <x v="0"/>
    <x v="0"/>
    <x v="3"/>
    <n v="366.93"/>
    <n v="285.23"/>
    <x v="1"/>
    <d v="1978-08-06T00:00:00"/>
    <n v="47"/>
    <x v="1"/>
    <x v="1"/>
    <s v="Brianahaven"/>
    <x v="1"/>
  </r>
  <r>
    <s v="T00709"/>
    <d v="2024-04-10T00:00:00"/>
    <s v="C061"/>
    <s v="P032"/>
    <s v="S001"/>
    <n v="1"/>
    <n v="0"/>
    <s v="Cash"/>
    <n v="304.70999999999998"/>
    <n v="304.70999999999998"/>
    <n v="164.01"/>
    <n v="140.69999999999999"/>
    <s v="Difficult Vegetables"/>
    <x v="8"/>
    <x v="0"/>
    <x v="2"/>
    <x v="8"/>
    <n v="304.70999999999998"/>
    <n v="164.01"/>
    <x v="0"/>
    <d v="1968-10-21T00:00:00"/>
    <n v="57"/>
    <x v="3"/>
    <x v="3"/>
    <s v="Jimenezborough"/>
    <x v="3"/>
  </r>
  <r>
    <s v="T00710"/>
    <d v="2024-06-03T00:00:00"/>
    <s v="C147"/>
    <s v="P006"/>
    <s v="S004"/>
    <n v="2"/>
    <n v="0"/>
    <s v="Cash"/>
    <n v="636.1"/>
    <n v="636.1"/>
    <n v="374.68"/>
    <n v="261.42"/>
    <s v="Company Fruits"/>
    <x v="0"/>
    <x v="0"/>
    <x v="2"/>
    <x v="13"/>
    <n v="318.05"/>
    <n v="187.34"/>
    <x v="1"/>
    <d v="1967-02-03T00:00:00"/>
    <n v="59"/>
    <x v="3"/>
    <x v="1"/>
    <s v="Brianahaven"/>
    <x v="1"/>
  </r>
  <r>
    <s v="T00711"/>
    <d v="2024-06-05T00:00:00"/>
    <s v="C186"/>
    <s v="P027"/>
    <s v="S001"/>
    <n v="3"/>
    <n v="0.05"/>
    <s v="Mobile Money"/>
    <n v="3816.69"/>
    <n v="3625.8554999999997"/>
    <n v="2857.95"/>
    <n v="767.90549999999985"/>
    <s v="Hospital Smartphone"/>
    <x v="0"/>
    <x v="0"/>
    <x v="1"/>
    <x v="10"/>
    <n v="1272.23"/>
    <n v="952.65"/>
    <x v="1"/>
    <d v="1960-05-05T00:00:00"/>
    <n v="66"/>
    <x v="4"/>
    <x v="3"/>
    <s v="Jimenezborough"/>
    <x v="3"/>
  </r>
  <r>
    <s v="T00712"/>
    <d v="2024-02-03T00:00:00"/>
    <s v="C076"/>
    <s v="P001"/>
    <s v="S003"/>
    <n v="4"/>
    <n v="0"/>
    <s v="Cash"/>
    <n v="6694.76"/>
    <n v="6694.76"/>
    <n v="5293.52"/>
    <n v="1401.2399999999998"/>
    <s v="Like Camera"/>
    <x v="10"/>
    <x v="0"/>
    <x v="1"/>
    <x v="12"/>
    <n v="1673.69"/>
    <n v="1323.38"/>
    <x v="0"/>
    <d v="2005-12-14T00:00:00"/>
    <n v="20"/>
    <x v="2"/>
    <x v="0"/>
    <s v="New Michele"/>
    <x v="0"/>
  </r>
  <r>
    <s v="T00713"/>
    <d v="2024-06-26T00:00:00"/>
    <s v="C045"/>
    <s v="P008"/>
    <s v="S001"/>
    <n v="3"/>
    <n v="0.1"/>
    <s v="Bank Transfer"/>
    <n v="329.34000000000003"/>
    <n v="296.40600000000006"/>
    <n v="211.77"/>
    <n v="84.636000000000053"/>
    <s v="Recognize Footwear"/>
    <x v="0"/>
    <x v="0"/>
    <x v="0"/>
    <x v="3"/>
    <n v="109.78"/>
    <n v="70.59"/>
    <x v="0"/>
    <d v="1975-12-28T00:00:00"/>
    <n v="50"/>
    <x v="3"/>
    <x v="3"/>
    <s v="Jimenezborough"/>
    <x v="3"/>
  </r>
  <r>
    <s v="T00714"/>
    <d v="2023-12-20T00:00:00"/>
    <s v="C110"/>
    <s v="P021"/>
    <s v="S001"/>
    <n v="1"/>
    <n v="0"/>
    <s v="Cash"/>
    <n v="1227.24"/>
    <n v="1227.24"/>
    <n v="977.09"/>
    <n v="250.14999999999998"/>
    <s v="Firm Dairy"/>
    <x v="7"/>
    <x v="1"/>
    <x v="2"/>
    <x v="7"/>
    <n v="1227.24"/>
    <n v="977.09"/>
    <x v="1"/>
    <d v="1966-01-05T00:00:00"/>
    <n v="60"/>
    <x v="3"/>
    <x v="3"/>
    <s v="Jimenezborough"/>
    <x v="3"/>
  </r>
  <r>
    <s v="T00715"/>
    <d v="2023-10-01T00:00:00"/>
    <s v="C036"/>
    <s v="P029"/>
    <s v="S002"/>
    <n v="3"/>
    <n v="0.1"/>
    <s v="Mobile Money"/>
    <n v="4455.1499999999996"/>
    <n v="4009.6349999999998"/>
    <n v="2964.93"/>
    <n v="1044.7049999999999"/>
    <s v="Road Clothing"/>
    <x v="6"/>
    <x v="1"/>
    <x v="0"/>
    <x v="0"/>
    <n v="1485.05"/>
    <n v="988.31"/>
    <x v="0"/>
    <d v="1991-11-04T00:00:00"/>
    <n v="34"/>
    <x v="0"/>
    <x v="2"/>
    <s v="Peckmouth"/>
    <x v="2"/>
  </r>
  <r>
    <s v="T00716"/>
    <d v="2025-08-21T00:00:00"/>
    <s v="C160"/>
    <s v="P044"/>
    <s v="S003"/>
    <n v="1"/>
    <n v="0.1"/>
    <s v="Bank Transfer"/>
    <n v="1286.55"/>
    <n v="1157.895"/>
    <n v="797.54"/>
    <n v="360.35500000000002"/>
    <s v="Least Accessories"/>
    <x v="3"/>
    <x v="2"/>
    <x v="0"/>
    <x v="9"/>
    <n v="1286.55"/>
    <n v="797.54"/>
    <x v="0"/>
    <d v="1991-09-10T00:00:00"/>
    <n v="34"/>
    <x v="0"/>
    <x v="0"/>
    <s v="New Michele"/>
    <x v="0"/>
  </r>
  <r>
    <s v="T00717"/>
    <d v="2024-05-08T00:00:00"/>
    <s v="C047"/>
    <s v="P049"/>
    <s v="S001"/>
    <n v="4"/>
    <n v="0.15"/>
    <s v="Mobile Money"/>
    <n v="1553.04"/>
    <n v="1320.0839999999998"/>
    <n v="797.2"/>
    <n v="522.88399999999979"/>
    <s v="Possible Watches"/>
    <x v="4"/>
    <x v="0"/>
    <x v="0"/>
    <x v="1"/>
    <n v="388.26"/>
    <n v="199.3"/>
    <x v="1"/>
    <d v="2006-07-03T00:00:00"/>
    <n v="20"/>
    <x v="2"/>
    <x v="3"/>
    <s v="Jimenezborough"/>
    <x v="3"/>
  </r>
  <r>
    <s v="T00718"/>
    <d v="2025-07-25T00:00:00"/>
    <s v="C070"/>
    <s v="P050"/>
    <s v="S004"/>
    <n v="4"/>
    <n v="0.15"/>
    <s v="Credit Card"/>
    <n v="4178.5600000000004"/>
    <n v="3551.7760000000003"/>
    <n v="3100.28"/>
    <n v="451.49600000000009"/>
    <s v="Maybe Footwear"/>
    <x v="11"/>
    <x v="2"/>
    <x v="0"/>
    <x v="3"/>
    <n v="1044.6400000000001"/>
    <n v="775.07"/>
    <x v="0"/>
    <d v="1971-10-24T00:00:00"/>
    <n v="54"/>
    <x v="3"/>
    <x v="1"/>
    <s v="Brianahaven"/>
    <x v="1"/>
  </r>
  <r>
    <s v="T00719"/>
    <d v="2025-07-24T00:00:00"/>
    <s v="C029"/>
    <s v="P038"/>
    <s v="S002"/>
    <n v="1"/>
    <n v="0.05"/>
    <s v="Cash"/>
    <n v="366.93"/>
    <n v="348.58350000000002"/>
    <n v="285.23"/>
    <n v="63.353499999999997"/>
    <s v="Stage Footwear"/>
    <x v="11"/>
    <x v="2"/>
    <x v="0"/>
    <x v="3"/>
    <n v="366.93"/>
    <n v="285.23"/>
    <x v="0"/>
    <d v="1978-05-20T00:00:00"/>
    <n v="48"/>
    <x v="1"/>
    <x v="2"/>
    <s v="Peckmouth"/>
    <x v="2"/>
  </r>
  <r>
    <s v="T00720"/>
    <d v="2025-04-13T00:00:00"/>
    <s v="C107"/>
    <s v="P017"/>
    <s v="S005"/>
    <n v="4"/>
    <n v="0.15"/>
    <s v="Credit Card"/>
    <n v="4984.4399999999996"/>
    <n v="4236.7739999999994"/>
    <n v="3334.08"/>
    <n v="902.69399999999951"/>
    <s v="Find Headphones"/>
    <x v="8"/>
    <x v="2"/>
    <x v="1"/>
    <x v="11"/>
    <n v="1246.1099999999999"/>
    <n v="833.52"/>
    <x v="1"/>
    <d v="1995-10-08T00:00:00"/>
    <n v="30"/>
    <x v="1"/>
    <x v="4"/>
    <s v="Johnmouth"/>
    <x v="2"/>
  </r>
  <r>
    <s v="T00721"/>
    <d v="2024-06-24T00:00:00"/>
    <s v="C157"/>
    <s v="P001"/>
    <s v="S004"/>
    <n v="3"/>
    <n v="0"/>
    <s v="Credit Card"/>
    <n v="5021.07"/>
    <n v="5021.07"/>
    <n v="3970.1400000000003"/>
    <n v="1050.9299999999994"/>
    <s v="Like Camera"/>
    <x v="0"/>
    <x v="0"/>
    <x v="1"/>
    <x v="12"/>
    <n v="1673.69"/>
    <n v="1323.38"/>
    <x v="0"/>
    <d v="1965-12-16T00:00:00"/>
    <n v="60"/>
    <x v="3"/>
    <x v="1"/>
    <s v="Brianahaven"/>
    <x v="1"/>
  </r>
  <r>
    <s v="T00722"/>
    <d v="2025-05-12T00:00:00"/>
    <s v="C124"/>
    <s v="P018"/>
    <s v="S004"/>
    <n v="1"/>
    <n v="0.15"/>
    <s v="Mobile Money"/>
    <n v="1079.8900000000001"/>
    <n v="917.90650000000005"/>
    <n v="703.83"/>
    <n v="214.07650000000001"/>
    <s v="Democratic Smartphone"/>
    <x v="4"/>
    <x v="2"/>
    <x v="1"/>
    <x v="10"/>
    <n v="1079.8900000000001"/>
    <n v="703.83"/>
    <x v="1"/>
    <d v="1962-06-07T00:00:00"/>
    <n v="64"/>
    <x v="3"/>
    <x v="1"/>
    <s v="Brianahaven"/>
    <x v="1"/>
  </r>
  <r>
    <s v="T00723"/>
    <d v="2024-07-26T00:00:00"/>
    <s v="C012"/>
    <s v="P015"/>
    <s v="S001"/>
    <n v="3"/>
    <n v="0.1"/>
    <s v="Cash"/>
    <n v="811.34999999999991"/>
    <n v="730.21499999999992"/>
    <n v="562.79999999999995"/>
    <n v="167.41499999999996"/>
    <s v="Whether Bags"/>
    <x v="11"/>
    <x v="0"/>
    <x v="0"/>
    <x v="5"/>
    <n v="270.45"/>
    <n v="187.6"/>
    <x v="0"/>
    <d v="1989-12-08T00:00:00"/>
    <n v="36"/>
    <x v="1"/>
    <x v="3"/>
    <s v="Jimenezborough"/>
    <x v="3"/>
  </r>
  <r>
    <s v="T00724"/>
    <d v="2025-06-14T00:00:00"/>
    <s v="C181"/>
    <s v="P015"/>
    <s v="S005"/>
    <n v="5"/>
    <n v="0.05"/>
    <s v="Bank Transfer"/>
    <n v="1352.25"/>
    <n v="1284.6375"/>
    <n v="938"/>
    <n v="346.63750000000005"/>
    <s v="Whether Bags"/>
    <x v="0"/>
    <x v="2"/>
    <x v="0"/>
    <x v="5"/>
    <n v="270.45"/>
    <n v="187.6"/>
    <x v="1"/>
    <d v="1972-11-28T00:00:00"/>
    <n v="53"/>
    <x v="3"/>
    <x v="4"/>
    <s v="Johnmouth"/>
    <x v="2"/>
  </r>
  <r>
    <s v="T00725"/>
    <d v="2024-03-20T00:00:00"/>
    <s v="C133"/>
    <s v="P034"/>
    <s v="S005"/>
    <n v="5"/>
    <n v="0"/>
    <s v="Mobile Money"/>
    <n v="2140.25"/>
    <n v="2140.25"/>
    <n v="1230.3499999999999"/>
    <n v="909.90000000000009"/>
    <s v="Everything Laptop"/>
    <x v="2"/>
    <x v="0"/>
    <x v="1"/>
    <x v="6"/>
    <n v="428.05"/>
    <n v="246.07"/>
    <x v="0"/>
    <d v="1962-04-14T00:00:00"/>
    <n v="64"/>
    <x v="3"/>
    <x v="4"/>
    <s v="Johnmouth"/>
    <x v="2"/>
  </r>
  <r>
    <s v="T00726"/>
    <d v="2024-05-26T00:00:00"/>
    <s v="C170"/>
    <s v="P037"/>
    <s v="S002"/>
    <n v="4"/>
    <n v="0.1"/>
    <s v="Mobile Money"/>
    <n v="7810.6"/>
    <n v="7029.5400000000009"/>
    <n v="5805.08"/>
    <n v="1224.4600000000009"/>
    <s v="Book Television"/>
    <x v="4"/>
    <x v="0"/>
    <x v="1"/>
    <x v="2"/>
    <n v="1952.65"/>
    <n v="1451.27"/>
    <x v="1"/>
    <d v="1984-05-05T00:00:00"/>
    <n v="42"/>
    <x v="1"/>
    <x v="2"/>
    <s v="Peckmouth"/>
    <x v="2"/>
  </r>
  <r>
    <s v="T00727"/>
    <d v="2023-11-13T00:00:00"/>
    <s v="C039"/>
    <s v="P035"/>
    <s v="S005"/>
    <n v="5"/>
    <n v="0"/>
    <s v="Cash"/>
    <n v="7812.1500000000005"/>
    <n v="7812.1500000000005"/>
    <n v="5978.1500000000005"/>
    <n v="1834"/>
    <s v="Chair Laptop"/>
    <x v="1"/>
    <x v="1"/>
    <x v="1"/>
    <x v="6"/>
    <n v="1562.43"/>
    <n v="1195.6300000000001"/>
    <x v="1"/>
    <d v="1996-11-02T00:00:00"/>
    <n v="29"/>
    <x v="1"/>
    <x v="4"/>
    <s v="Johnmouth"/>
    <x v="2"/>
  </r>
  <r>
    <s v="T00728"/>
    <d v="2024-06-30T00:00:00"/>
    <s v="C165"/>
    <s v="P014"/>
    <s v="S002"/>
    <n v="5"/>
    <n v="0.15"/>
    <s v="Mobile Money"/>
    <n v="6713.75"/>
    <n v="5706.6875"/>
    <n v="3989.7000000000003"/>
    <n v="1716.9874999999997"/>
    <s v="Add Clothing"/>
    <x v="0"/>
    <x v="0"/>
    <x v="0"/>
    <x v="0"/>
    <n v="1342.75"/>
    <n v="797.94"/>
    <x v="0"/>
    <d v="1972-12-26T00:00:00"/>
    <n v="53"/>
    <x v="3"/>
    <x v="2"/>
    <s v="Peckmouth"/>
    <x v="2"/>
  </r>
  <r>
    <s v="T00729"/>
    <d v="2025-04-20T00:00:00"/>
    <s v="C043"/>
    <s v="P019"/>
    <s v="S001"/>
    <n v="4"/>
    <n v="0.1"/>
    <s v="Credit Card"/>
    <n v="7051.68"/>
    <n v="6346.5120000000006"/>
    <n v="5385.92"/>
    <n v="960.59200000000055"/>
    <s v="Traditional Laptop"/>
    <x v="8"/>
    <x v="2"/>
    <x v="1"/>
    <x v="6"/>
    <n v="1762.92"/>
    <n v="1346.48"/>
    <x v="0"/>
    <d v="1988-09-14T00:00:00"/>
    <n v="37"/>
    <x v="1"/>
    <x v="3"/>
    <s v="Jimenezborough"/>
    <x v="3"/>
  </r>
  <r>
    <s v="T00730"/>
    <d v="2024-10-01T00:00:00"/>
    <s v="C085"/>
    <s v="P026"/>
    <s v="S003"/>
    <n v="1"/>
    <n v="0.05"/>
    <s v="Mobile Money"/>
    <n v="1015.76"/>
    <n v="964.97199999999998"/>
    <n v="584.4"/>
    <n v="380.572"/>
    <s v="Behavior Dairy"/>
    <x v="6"/>
    <x v="0"/>
    <x v="2"/>
    <x v="7"/>
    <n v="1015.76"/>
    <n v="584.4"/>
    <x v="0"/>
    <d v="1979-03-23T00:00:00"/>
    <n v="47"/>
    <x v="1"/>
    <x v="0"/>
    <s v="New Michele"/>
    <x v="0"/>
  </r>
  <r>
    <s v="T00731"/>
    <d v="2025-04-05T00:00:00"/>
    <s v="C104"/>
    <s v="P019"/>
    <s v="S002"/>
    <n v="1"/>
    <n v="0.15"/>
    <s v="Mobile Money"/>
    <n v="1762.92"/>
    <n v="1498.482"/>
    <n v="1346.48"/>
    <n v="152.00199999999995"/>
    <s v="Traditional Laptop"/>
    <x v="8"/>
    <x v="2"/>
    <x v="1"/>
    <x v="6"/>
    <n v="1762.92"/>
    <n v="1346.48"/>
    <x v="0"/>
    <d v="1965-03-20T00:00:00"/>
    <n v="61"/>
    <x v="3"/>
    <x v="2"/>
    <s v="Peckmouth"/>
    <x v="2"/>
  </r>
  <r>
    <s v="T00732"/>
    <d v="2025-07-30T00:00:00"/>
    <s v="C147"/>
    <s v="P004"/>
    <s v="S004"/>
    <n v="1"/>
    <n v="0.15"/>
    <s v="Mobile Money"/>
    <n v="1853.77"/>
    <n v="1575.7045000000001"/>
    <n v="1363.52"/>
    <n v="212.18450000000007"/>
    <s v="Four Accessories"/>
    <x v="11"/>
    <x v="2"/>
    <x v="0"/>
    <x v="9"/>
    <n v="1853.77"/>
    <n v="1363.52"/>
    <x v="1"/>
    <d v="1967-02-03T00:00:00"/>
    <n v="59"/>
    <x v="3"/>
    <x v="1"/>
    <s v="Brianahaven"/>
    <x v="1"/>
  </r>
  <r>
    <s v="T00733"/>
    <d v="2024-09-01T00:00:00"/>
    <s v="C081"/>
    <s v="P002"/>
    <s v="S001"/>
    <n v="4"/>
    <n v="0"/>
    <s v="Cash"/>
    <n v="3275.04"/>
    <n v="3275.04"/>
    <n v="2110.48"/>
    <n v="1164.56"/>
    <s v="Audience Television"/>
    <x v="5"/>
    <x v="0"/>
    <x v="1"/>
    <x v="2"/>
    <n v="818.76"/>
    <n v="527.62"/>
    <x v="1"/>
    <d v="1988-07-20T00:00:00"/>
    <n v="38"/>
    <x v="1"/>
    <x v="3"/>
    <s v="Jimenezborough"/>
    <x v="3"/>
  </r>
  <r>
    <s v="T00734"/>
    <d v="2023-11-19T00:00:00"/>
    <s v="C104"/>
    <s v="P040"/>
    <s v="S004"/>
    <n v="1"/>
    <n v="0"/>
    <s v="Cash"/>
    <n v="1745.61"/>
    <n v="1745.61"/>
    <n v="1322.44"/>
    <n v="423.16999999999985"/>
    <s v="Piece Headphones"/>
    <x v="1"/>
    <x v="1"/>
    <x v="1"/>
    <x v="11"/>
    <n v="1745.61"/>
    <n v="1322.44"/>
    <x v="0"/>
    <d v="1965-03-20T00:00:00"/>
    <n v="61"/>
    <x v="3"/>
    <x v="1"/>
    <s v="Brianahaven"/>
    <x v="1"/>
  </r>
  <r>
    <s v="T00735"/>
    <d v="2025-03-02T00:00:00"/>
    <s v="C155"/>
    <s v="P005"/>
    <s v="S005"/>
    <n v="3"/>
    <n v="0.05"/>
    <s v="Mobile Money"/>
    <n v="4188.66"/>
    <n v="3979.2269999999999"/>
    <n v="3012.27"/>
    <n v="966.95699999999988"/>
    <s v="Knowledge Bags"/>
    <x v="2"/>
    <x v="2"/>
    <x v="0"/>
    <x v="5"/>
    <n v="1396.22"/>
    <n v="1004.09"/>
    <x v="0"/>
    <d v="1965-09-20T00:00:00"/>
    <n v="60"/>
    <x v="3"/>
    <x v="4"/>
    <s v="Johnmouth"/>
    <x v="2"/>
  </r>
  <r>
    <s v="T00736"/>
    <d v="2025-08-16T00:00:00"/>
    <s v="C088"/>
    <s v="P047"/>
    <s v="S003"/>
    <n v="1"/>
    <n v="0.05"/>
    <s v="Mobile Money"/>
    <n v="1197.18"/>
    <n v="1137.3209999999999"/>
    <n v="722.74"/>
    <n v="414.5809999999999"/>
    <s v="Or Smartphone"/>
    <x v="3"/>
    <x v="2"/>
    <x v="1"/>
    <x v="10"/>
    <n v="1197.18"/>
    <n v="722.74"/>
    <x v="1"/>
    <d v="1997-10-11T00:00:00"/>
    <n v="28"/>
    <x v="1"/>
    <x v="0"/>
    <s v="New Michele"/>
    <x v="0"/>
  </r>
  <r>
    <s v="T00737"/>
    <d v="2024-01-08T00:00:00"/>
    <s v="C085"/>
    <s v="P016"/>
    <s v="S005"/>
    <n v="5"/>
    <n v="0.15"/>
    <s v="Bank Transfer"/>
    <n v="9293.75"/>
    <n v="7899.6875"/>
    <n v="7255.8"/>
    <n v="643.88749999999982"/>
    <s v="House Accessories"/>
    <x v="9"/>
    <x v="0"/>
    <x v="0"/>
    <x v="9"/>
    <n v="1858.75"/>
    <n v="1451.16"/>
    <x v="0"/>
    <d v="1979-03-23T00:00:00"/>
    <n v="47"/>
    <x v="1"/>
    <x v="4"/>
    <s v="Johnmouth"/>
    <x v="2"/>
  </r>
  <r>
    <s v="T00738"/>
    <d v="2024-08-13T00:00:00"/>
    <s v="C184"/>
    <s v="P040"/>
    <s v="S004"/>
    <n v="1"/>
    <n v="0"/>
    <s v="Credit Card"/>
    <n v="1745.61"/>
    <n v="1745.61"/>
    <n v="1322.44"/>
    <n v="423.16999999999985"/>
    <s v="Piece Headphones"/>
    <x v="3"/>
    <x v="0"/>
    <x v="1"/>
    <x v="11"/>
    <n v="1745.61"/>
    <n v="1322.44"/>
    <x v="0"/>
    <d v="2003-04-13T00:00:00"/>
    <n v="23"/>
    <x v="2"/>
    <x v="1"/>
    <s v="Brianahaven"/>
    <x v="1"/>
  </r>
  <r>
    <s v="T00739"/>
    <d v="2024-11-28T00:00:00"/>
    <s v="C001"/>
    <s v="P005"/>
    <s v="S003"/>
    <n v="3"/>
    <n v="0.1"/>
    <s v="Bank Transfer"/>
    <n v="4188.66"/>
    <n v="3769.7939999999999"/>
    <n v="3012.27"/>
    <n v="757.52399999999989"/>
    <s v="Knowledge Bags"/>
    <x v="1"/>
    <x v="0"/>
    <x v="0"/>
    <x v="5"/>
    <n v="1396.22"/>
    <n v="1004.09"/>
    <x v="0"/>
    <d v="1996-09-11T00:00:00"/>
    <n v="29"/>
    <x v="1"/>
    <x v="0"/>
    <s v="New Michele"/>
    <x v="0"/>
  </r>
  <r>
    <s v="T00740"/>
    <d v="2023-10-08T00:00:00"/>
    <s v="C180"/>
    <s v="P037"/>
    <s v="S001"/>
    <n v="1"/>
    <n v="0.05"/>
    <s v="Mobile Money"/>
    <n v="1952.65"/>
    <n v="1855.0174999999999"/>
    <n v="1451.27"/>
    <n v="403.74749999999995"/>
    <s v="Book Television"/>
    <x v="6"/>
    <x v="1"/>
    <x v="1"/>
    <x v="2"/>
    <n v="1952.65"/>
    <n v="1451.27"/>
    <x v="1"/>
    <d v="1959-12-15T00:00:00"/>
    <n v="66"/>
    <x v="4"/>
    <x v="3"/>
    <s v="Jimenezborough"/>
    <x v="3"/>
  </r>
  <r>
    <s v="T00741"/>
    <d v="2023-10-12T00:00:00"/>
    <s v="C036"/>
    <s v="P049"/>
    <s v="S004"/>
    <n v="1"/>
    <n v="0.1"/>
    <s v="Credit Card"/>
    <n v="388.26"/>
    <n v="349.43400000000003"/>
    <n v="199.3"/>
    <n v="150.13400000000001"/>
    <s v="Possible Watches"/>
    <x v="6"/>
    <x v="1"/>
    <x v="0"/>
    <x v="1"/>
    <n v="388.26"/>
    <n v="199.3"/>
    <x v="0"/>
    <d v="1991-11-04T00:00:00"/>
    <n v="34"/>
    <x v="0"/>
    <x v="1"/>
    <s v="Brianahaven"/>
    <x v="1"/>
  </r>
  <r>
    <s v="T00742"/>
    <d v="2024-05-09T00:00:00"/>
    <s v="C049"/>
    <s v="P017"/>
    <s v="S001"/>
    <n v="4"/>
    <n v="0.05"/>
    <s v="Mobile Money"/>
    <n v="4984.4399999999996"/>
    <n v="4735.2179999999998"/>
    <n v="3334.08"/>
    <n v="1401.1379999999999"/>
    <s v="Find Headphones"/>
    <x v="4"/>
    <x v="0"/>
    <x v="1"/>
    <x v="11"/>
    <n v="1246.1099999999999"/>
    <n v="833.52"/>
    <x v="0"/>
    <d v="1997-01-03T00:00:00"/>
    <n v="29"/>
    <x v="1"/>
    <x v="3"/>
    <s v="Jimenezborough"/>
    <x v="3"/>
  </r>
  <r>
    <s v="T00743"/>
    <d v="2024-03-19T00:00:00"/>
    <s v="C049"/>
    <s v="P004"/>
    <s v="S003"/>
    <n v="1"/>
    <n v="0.15"/>
    <s v="Cash"/>
    <n v="1853.77"/>
    <n v="1575.7045000000001"/>
    <n v="1363.52"/>
    <n v="212.18450000000007"/>
    <s v="Four Accessories"/>
    <x v="2"/>
    <x v="0"/>
    <x v="0"/>
    <x v="9"/>
    <n v="1853.77"/>
    <n v="1363.52"/>
    <x v="0"/>
    <d v="1997-01-03T00:00:00"/>
    <n v="29"/>
    <x v="1"/>
    <x v="0"/>
    <s v="New Michele"/>
    <x v="0"/>
  </r>
  <r>
    <s v="T00744"/>
    <d v="2024-06-12T00:00:00"/>
    <s v="C163"/>
    <s v="P042"/>
    <s v="S005"/>
    <n v="1"/>
    <n v="0.15"/>
    <s v="Mobile Money"/>
    <n v="453.62"/>
    <n v="385.577"/>
    <n v="316.63"/>
    <n v="68.947000000000003"/>
    <s v="Maybe Clothing"/>
    <x v="0"/>
    <x v="0"/>
    <x v="0"/>
    <x v="0"/>
    <n v="453.62"/>
    <n v="316.63"/>
    <x v="1"/>
    <d v="1985-10-08T00:00:00"/>
    <n v="40"/>
    <x v="1"/>
    <x v="4"/>
    <s v="Johnmouth"/>
    <x v="2"/>
  </r>
  <r>
    <s v="T00745"/>
    <d v="2024-04-09T00:00:00"/>
    <s v="C169"/>
    <s v="P023"/>
    <s v="S005"/>
    <n v="5"/>
    <n v="0.05"/>
    <s v="Mobile Money"/>
    <n v="9392.35"/>
    <n v="8922.7325000000001"/>
    <n v="5074.55"/>
    <n v="3848.1824999999999"/>
    <s v="And Footwear"/>
    <x v="8"/>
    <x v="0"/>
    <x v="0"/>
    <x v="3"/>
    <n v="1878.47"/>
    <n v="1014.91"/>
    <x v="0"/>
    <d v="1967-06-15T00:00:00"/>
    <n v="59"/>
    <x v="3"/>
    <x v="4"/>
    <s v="Johnmouth"/>
    <x v="2"/>
  </r>
  <r>
    <s v="T00746"/>
    <d v="2025-03-01T00:00:00"/>
    <s v="C002"/>
    <s v="P037"/>
    <s v="S005"/>
    <n v="1"/>
    <n v="0.15"/>
    <s v="Mobile Money"/>
    <n v="1952.65"/>
    <n v="1659.7525000000001"/>
    <n v="1451.27"/>
    <n v="208.48250000000007"/>
    <s v="Book Television"/>
    <x v="2"/>
    <x v="2"/>
    <x v="1"/>
    <x v="2"/>
    <n v="1952.65"/>
    <n v="1451.27"/>
    <x v="0"/>
    <d v="1959-08-18T00:00:00"/>
    <n v="66"/>
    <x v="4"/>
    <x v="4"/>
    <s v="Johnmouth"/>
    <x v="2"/>
  </r>
  <r>
    <s v="T00747"/>
    <d v="2023-09-28T00:00:00"/>
    <s v="C131"/>
    <s v="P008"/>
    <s v="S002"/>
    <n v="5"/>
    <n v="0.05"/>
    <s v="Credit Card"/>
    <n v="548.9"/>
    <n v="521.45499999999993"/>
    <n v="352.95000000000005"/>
    <n v="168.50499999999988"/>
    <s v="Recognize Footwear"/>
    <x v="5"/>
    <x v="1"/>
    <x v="0"/>
    <x v="3"/>
    <n v="109.78"/>
    <n v="70.59"/>
    <x v="0"/>
    <d v="1996-10-18T00:00:00"/>
    <n v="29"/>
    <x v="1"/>
    <x v="2"/>
    <s v="Peckmouth"/>
    <x v="2"/>
  </r>
  <r>
    <s v="T00748"/>
    <d v="2024-11-12T00:00:00"/>
    <s v="C027"/>
    <s v="P022"/>
    <s v="S004"/>
    <n v="5"/>
    <n v="0.1"/>
    <s v="Mobile Money"/>
    <n v="127.85"/>
    <n v="115.065"/>
    <n v="95.25"/>
    <n v="19.814999999999998"/>
    <s v="How Vegetables"/>
    <x v="1"/>
    <x v="0"/>
    <x v="2"/>
    <x v="8"/>
    <n v="25.57"/>
    <n v="19.05"/>
    <x v="0"/>
    <d v="1959-02-05T00:00:00"/>
    <n v="67"/>
    <x v="4"/>
    <x v="1"/>
    <s v="Brianahaven"/>
    <x v="1"/>
  </r>
  <r>
    <s v="T00749"/>
    <d v="2023-12-07T00:00:00"/>
    <s v="C108"/>
    <s v="P010"/>
    <s v="S005"/>
    <n v="2"/>
    <n v="0.1"/>
    <s v="Mobile Money"/>
    <n v="2388.2399999999998"/>
    <n v="2149.4159999999997"/>
    <n v="1677.9"/>
    <n v="471.51599999999962"/>
    <s v="Step Smartphone"/>
    <x v="7"/>
    <x v="1"/>
    <x v="1"/>
    <x v="10"/>
    <n v="1194.1199999999999"/>
    <n v="838.95"/>
    <x v="0"/>
    <d v="1960-11-21T00:00:00"/>
    <n v="65"/>
    <x v="4"/>
    <x v="4"/>
    <s v="Johnmouth"/>
    <x v="2"/>
  </r>
  <r>
    <s v="T00750"/>
    <d v="2024-12-30T00:00:00"/>
    <s v="C088"/>
    <s v="P004"/>
    <s v="S003"/>
    <n v="4"/>
    <n v="0.05"/>
    <s v="Credit Card"/>
    <n v="7415.08"/>
    <n v="7044.326"/>
    <n v="5454.08"/>
    <n v="1590.2460000000001"/>
    <s v="Four Accessories"/>
    <x v="7"/>
    <x v="0"/>
    <x v="0"/>
    <x v="9"/>
    <n v="1853.77"/>
    <n v="1363.52"/>
    <x v="1"/>
    <d v="1997-10-11T00:00:00"/>
    <n v="28"/>
    <x v="1"/>
    <x v="0"/>
    <s v="New Michele"/>
    <x v="0"/>
  </r>
  <r>
    <s v="T00751"/>
    <d v="2025-05-06T00:00:00"/>
    <s v="C106"/>
    <s v="P009"/>
    <s v="S005"/>
    <n v="5"/>
    <n v="0.1"/>
    <s v="Bank Transfer"/>
    <n v="615.95000000000005"/>
    <n v="554.35500000000002"/>
    <n v="401.8"/>
    <n v="152.55500000000001"/>
    <s v="Us Snacks"/>
    <x v="4"/>
    <x v="2"/>
    <x v="2"/>
    <x v="4"/>
    <n v="123.19"/>
    <n v="80.36"/>
    <x v="1"/>
    <d v="1987-04-23T00:00:00"/>
    <n v="39"/>
    <x v="1"/>
    <x v="4"/>
    <s v="Johnmouth"/>
    <x v="2"/>
  </r>
  <r>
    <s v="T00752"/>
    <d v="2025-07-21T00:00:00"/>
    <s v="C183"/>
    <s v="P005"/>
    <s v="S005"/>
    <n v="2"/>
    <n v="0.05"/>
    <s v="Credit Card"/>
    <n v="2792.44"/>
    <n v="2652.8179999999998"/>
    <n v="2008.18"/>
    <n v="644.63799999999969"/>
    <s v="Knowledge Bags"/>
    <x v="11"/>
    <x v="2"/>
    <x v="0"/>
    <x v="5"/>
    <n v="1396.22"/>
    <n v="1004.09"/>
    <x v="0"/>
    <d v="1990-11-19T00:00:00"/>
    <n v="35"/>
    <x v="1"/>
    <x v="4"/>
    <s v="Johnmouth"/>
    <x v="2"/>
  </r>
  <r>
    <s v="T00753"/>
    <d v="2024-02-02T00:00:00"/>
    <s v="C160"/>
    <s v="P020"/>
    <s v="S003"/>
    <n v="3"/>
    <n v="0.05"/>
    <s v="Credit Card"/>
    <n v="971.76"/>
    <n v="923.17199999999991"/>
    <n v="728.93999999999994"/>
    <n v="194.23199999999997"/>
    <s v="Simple Accessories"/>
    <x v="10"/>
    <x v="0"/>
    <x v="0"/>
    <x v="9"/>
    <n v="323.92"/>
    <n v="242.98"/>
    <x v="0"/>
    <d v="1991-09-10T00:00:00"/>
    <n v="34"/>
    <x v="0"/>
    <x v="0"/>
    <s v="New Michele"/>
    <x v="0"/>
  </r>
  <r>
    <s v="T00754"/>
    <d v="2023-10-05T00:00:00"/>
    <s v="C129"/>
    <s v="P013"/>
    <s v="S005"/>
    <n v="3"/>
    <n v="0"/>
    <s v="Bank Transfer"/>
    <n v="3404.3999999999996"/>
    <n v="3404.3999999999996"/>
    <n v="2025.3000000000002"/>
    <n v="1379.0999999999995"/>
    <s v="World Watches"/>
    <x v="6"/>
    <x v="1"/>
    <x v="0"/>
    <x v="1"/>
    <n v="1134.8"/>
    <n v="675.1"/>
    <x v="0"/>
    <d v="1958-10-08T00:00:00"/>
    <n v="67"/>
    <x v="4"/>
    <x v="4"/>
    <s v="Johnmouth"/>
    <x v="2"/>
  </r>
  <r>
    <s v="T00755"/>
    <d v="2024-11-05T00:00:00"/>
    <s v="C144"/>
    <s v="P025"/>
    <s v="S004"/>
    <n v="5"/>
    <n v="0.15"/>
    <s v="Bank Transfer"/>
    <n v="2145.75"/>
    <n v="1823.8875"/>
    <n v="1293.6000000000001"/>
    <n v="530.28749999999991"/>
    <s v="Little Watches"/>
    <x v="1"/>
    <x v="0"/>
    <x v="0"/>
    <x v="1"/>
    <n v="429.15"/>
    <n v="258.72000000000003"/>
    <x v="1"/>
    <d v="1963-09-02T00:00:00"/>
    <n v="62"/>
    <x v="3"/>
    <x v="1"/>
    <s v="Brianahaven"/>
    <x v="1"/>
  </r>
  <r>
    <s v="T00756"/>
    <d v="2025-06-09T00:00:00"/>
    <s v="C109"/>
    <s v="P040"/>
    <s v="S001"/>
    <n v="5"/>
    <n v="0"/>
    <s v="Cash"/>
    <n v="8728.0499999999993"/>
    <n v="8728.0499999999993"/>
    <n v="6612.2000000000007"/>
    <n v="2115.8499999999985"/>
    <s v="Piece Headphones"/>
    <x v="0"/>
    <x v="2"/>
    <x v="1"/>
    <x v="11"/>
    <n v="1745.61"/>
    <n v="1322.44"/>
    <x v="1"/>
    <d v="2006-03-03T00:00:00"/>
    <n v="20"/>
    <x v="2"/>
    <x v="3"/>
    <s v="Jimenezborough"/>
    <x v="3"/>
  </r>
  <r>
    <s v="T00757"/>
    <d v="2023-09-18T00:00:00"/>
    <s v="C098"/>
    <s v="P042"/>
    <s v="S002"/>
    <n v="1"/>
    <n v="0"/>
    <s v="Credit Card"/>
    <n v="453.62"/>
    <n v="453.62"/>
    <n v="316.63"/>
    <n v="136.99"/>
    <s v="Maybe Clothing"/>
    <x v="5"/>
    <x v="1"/>
    <x v="0"/>
    <x v="0"/>
    <n v="453.62"/>
    <n v="316.63"/>
    <x v="1"/>
    <d v="2005-01-09T00:00:00"/>
    <n v="21"/>
    <x v="2"/>
    <x v="2"/>
    <s v="Peckmouth"/>
    <x v="2"/>
  </r>
  <r>
    <s v="T00758"/>
    <d v="2024-12-29T00:00:00"/>
    <s v="C069"/>
    <s v="P004"/>
    <s v="S002"/>
    <n v="3"/>
    <n v="0.1"/>
    <s v="Credit Card"/>
    <n v="5561.3099999999995"/>
    <n v="5005.1790000000001"/>
    <n v="4090.56"/>
    <n v="914.61900000000014"/>
    <s v="Four Accessories"/>
    <x v="7"/>
    <x v="0"/>
    <x v="0"/>
    <x v="9"/>
    <n v="1853.77"/>
    <n v="1363.52"/>
    <x v="0"/>
    <d v="1965-10-14T00:00:00"/>
    <n v="60"/>
    <x v="3"/>
    <x v="2"/>
    <s v="Peckmouth"/>
    <x v="2"/>
  </r>
  <r>
    <s v="T00759"/>
    <d v="2023-09-19T00:00:00"/>
    <s v="C016"/>
    <s v="P006"/>
    <s v="S003"/>
    <n v="2"/>
    <n v="0"/>
    <s v="Bank Transfer"/>
    <n v="636.1"/>
    <n v="636.1"/>
    <n v="374.68"/>
    <n v="261.42"/>
    <s v="Company Fruits"/>
    <x v="5"/>
    <x v="1"/>
    <x v="2"/>
    <x v="13"/>
    <n v="318.05"/>
    <n v="187.34"/>
    <x v="0"/>
    <d v="1976-04-27T00:00:00"/>
    <n v="50"/>
    <x v="3"/>
    <x v="0"/>
    <s v="New Michele"/>
    <x v="0"/>
  </r>
  <r>
    <s v="T00760"/>
    <d v="2025-04-30T00:00:00"/>
    <s v="C116"/>
    <s v="P016"/>
    <s v="S001"/>
    <n v="5"/>
    <n v="0.05"/>
    <s v="Mobile Money"/>
    <n v="9293.75"/>
    <n v="8829.0625"/>
    <n v="7255.8"/>
    <n v="1573.2624999999998"/>
    <s v="House Accessories"/>
    <x v="8"/>
    <x v="2"/>
    <x v="0"/>
    <x v="9"/>
    <n v="1858.75"/>
    <n v="1451.16"/>
    <x v="0"/>
    <d v="1955-09-26T00:00:00"/>
    <n v="70"/>
    <x v="4"/>
    <x v="3"/>
    <s v="Jimenezborough"/>
    <x v="3"/>
  </r>
  <r>
    <s v="T00761"/>
    <d v="2025-04-24T00:00:00"/>
    <s v="C061"/>
    <s v="P008"/>
    <s v="S005"/>
    <n v="3"/>
    <n v="0"/>
    <s v="Mobile Money"/>
    <n v="329.34000000000003"/>
    <n v="329.34000000000003"/>
    <n v="211.77"/>
    <n v="117.57000000000002"/>
    <s v="Recognize Footwear"/>
    <x v="8"/>
    <x v="2"/>
    <x v="0"/>
    <x v="3"/>
    <n v="109.78"/>
    <n v="70.59"/>
    <x v="0"/>
    <d v="1968-10-21T00:00:00"/>
    <n v="57"/>
    <x v="3"/>
    <x v="4"/>
    <s v="Johnmouth"/>
    <x v="2"/>
  </r>
  <r>
    <s v="T00762"/>
    <d v="2023-10-29T00:00:00"/>
    <s v="C100"/>
    <s v="P018"/>
    <s v="S004"/>
    <n v="3"/>
    <n v="0"/>
    <s v="Cash"/>
    <n v="3239.67"/>
    <n v="3239.67"/>
    <n v="2111.4900000000002"/>
    <n v="1128.1799999999998"/>
    <s v="Democratic Smartphone"/>
    <x v="6"/>
    <x v="1"/>
    <x v="1"/>
    <x v="10"/>
    <n v="1079.8900000000001"/>
    <n v="703.83"/>
    <x v="1"/>
    <d v="1954-09-28T00:00:00"/>
    <n v="71"/>
    <x v="4"/>
    <x v="1"/>
    <s v="Brianahaven"/>
    <x v="1"/>
  </r>
  <r>
    <s v="T00763"/>
    <d v="2023-09-23T00:00:00"/>
    <s v="C191"/>
    <s v="P022"/>
    <s v="S003"/>
    <n v="2"/>
    <n v="0.15"/>
    <s v="Credit Card"/>
    <n v="51.14"/>
    <n v="43.469000000000001"/>
    <n v="38.1"/>
    <n v="5.3689999999999998"/>
    <s v="How Vegetables"/>
    <x v="5"/>
    <x v="1"/>
    <x v="2"/>
    <x v="8"/>
    <n v="25.57"/>
    <n v="19.05"/>
    <x v="1"/>
    <d v="1958-07-14T00:00:00"/>
    <n v="68"/>
    <x v="4"/>
    <x v="0"/>
    <s v="New Michele"/>
    <x v="0"/>
  </r>
  <r>
    <s v="T00764"/>
    <d v="2025-08-24T00:00:00"/>
    <s v="C163"/>
    <s v="P029"/>
    <s v="S003"/>
    <n v="5"/>
    <n v="0.05"/>
    <s v="Credit Card"/>
    <n v="7425.25"/>
    <n v="7053.9874999999993"/>
    <n v="4941.5499999999993"/>
    <n v="2112.4375"/>
    <s v="Road Clothing"/>
    <x v="3"/>
    <x v="2"/>
    <x v="0"/>
    <x v="0"/>
    <n v="1485.05"/>
    <n v="988.31"/>
    <x v="1"/>
    <d v="1985-10-08T00:00:00"/>
    <n v="40"/>
    <x v="1"/>
    <x v="0"/>
    <s v="New Michele"/>
    <x v="0"/>
  </r>
  <r>
    <s v="T00765"/>
    <d v="2025-04-03T00:00:00"/>
    <s v="C076"/>
    <s v="P046"/>
    <s v="S004"/>
    <n v="2"/>
    <n v="0"/>
    <s v="Credit Card"/>
    <n v="2330.7399999999998"/>
    <n v="2330.7399999999998"/>
    <n v="1853.1"/>
    <n v="477.63999999999987"/>
    <s v="Nature Clothing"/>
    <x v="8"/>
    <x v="2"/>
    <x v="0"/>
    <x v="0"/>
    <n v="1165.3699999999999"/>
    <n v="926.55"/>
    <x v="0"/>
    <d v="2005-12-14T00:00:00"/>
    <n v="20"/>
    <x v="2"/>
    <x v="1"/>
    <s v="Brianahaven"/>
    <x v="1"/>
  </r>
  <r>
    <s v="T00766"/>
    <d v="2025-06-20T00:00:00"/>
    <s v="C045"/>
    <s v="P039"/>
    <s v="S005"/>
    <n v="1"/>
    <n v="0.15"/>
    <s v="Cash"/>
    <n v="540.94000000000005"/>
    <n v="459.79900000000004"/>
    <n v="398.25"/>
    <n v="61.549000000000035"/>
    <s v="Church Clothing"/>
    <x v="0"/>
    <x v="2"/>
    <x v="0"/>
    <x v="0"/>
    <n v="540.94000000000005"/>
    <n v="398.25"/>
    <x v="0"/>
    <d v="1975-12-28T00:00:00"/>
    <n v="50"/>
    <x v="3"/>
    <x v="4"/>
    <s v="Johnmouth"/>
    <x v="2"/>
  </r>
  <r>
    <s v="T00767"/>
    <d v="2025-03-31T00:00:00"/>
    <s v="C110"/>
    <s v="P021"/>
    <s v="S003"/>
    <n v="5"/>
    <n v="0.1"/>
    <s v="Credit Card"/>
    <n v="6136.2"/>
    <n v="5522.58"/>
    <n v="4885.45"/>
    <n v="637.13000000000011"/>
    <s v="Firm Dairy"/>
    <x v="2"/>
    <x v="2"/>
    <x v="2"/>
    <x v="7"/>
    <n v="1227.24"/>
    <n v="977.09"/>
    <x v="1"/>
    <d v="1966-01-05T00:00:00"/>
    <n v="60"/>
    <x v="3"/>
    <x v="0"/>
    <s v="New Michele"/>
    <x v="0"/>
  </r>
  <r>
    <s v="T00768"/>
    <d v="2024-12-13T00:00:00"/>
    <s v="C042"/>
    <s v="P039"/>
    <s v="S005"/>
    <n v="3"/>
    <n v="0"/>
    <s v="Bank Transfer"/>
    <n v="1622.8200000000002"/>
    <n v="1622.8200000000002"/>
    <n v="1194.75"/>
    <n v="428.07000000000016"/>
    <s v="Church Clothing"/>
    <x v="7"/>
    <x v="0"/>
    <x v="0"/>
    <x v="0"/>
    <n v="540.94000000000005"/>
    <n v="398.25"/>
    <x v="1"/>
    <d v="2000-02-08T00:00:00"/>
    <n v="26"/>
    <x v="1"/>
    <x v="4"/>
    <s v="Johnmouth"/>
    <x v="2"/>
  </r>
  <r>
    <s v="T00769"/>
    <d v="2025-07-20T00:00:00"/>
    <s v="C120"/>
    <s v="P007"/>
    <s v="S002"/>
    <n v="1"/>
    <n v="0.05"/>
    <s v="Bank Transfer"/>
    <n v="1474.12"/>
    <n v="1400.4139999999998"/>
    <n v="764.02"/>
    <n v="636.39399999999978"/>
    <s v="Understand Camera"/>
    <x v="11"/>
    <x v="2"/>
    <x v="1"/>
    <x v="12"/>
    <n v="1474.12"/>
    <n v="764.02"/>
    <x v="1"/>
    <d v="1964-01-10T00:00:00"/>
    <n v="62"/>
    <x v="3"/>
    <x v="2"/>
    <s v="Peckmouth"/>
    <x v="2"/>
  </r>
  <r>
    <s v="T00770"/>
    <d v="2023-12-13T00:00:00"/>
    <s v="C153"/>
    <s v="P050"/>
    <s v="S001"/>
    <n v="5"/>
    <n v="0.1"/>
    <s v="Mobile Money"/>
    <n v="5223.2000000000007"/>
    <n v="4700.880000000001"/>
    <n v="3875.3500000000004"/>
    <n v="825.53000000000065"/>
    <s v="Maybe Footwear"/>
    <x v="7"/>
    <x v="1"/>
    <x v="0"/>
    <x v="3"/>
    <n v="1044.6400000000001"/>
    <n v="775.07"/>
    <x v="1"/>
    <d v="1988-04-07T00:00:00"/>
    <n v="38"/>
    <x v="1"/>
    <x v="3"/>
    <s v="Jimenezborough"/>
    <x v="3"/>
  </r>
  <r>
    <s v="T00771"/>
    <d v="2024-07-01T00:00:00"/>
    <s v="C147"/>
    <s v="P046"/>
    <s v="S005"/>
    <n v="3"/>
    <n v="0"/>
    <s v="Bank Transfer"/>
    <n v="3496.1099999999997"/>
    <n v="3496.1099999999997"/>
    <n v="2779.6499999999996"/>
    <n v="716.46"/>
    <s v="Nature Clothing"/>
    <x v="11"/>
    <x v="0"/>
    <x v="0"/>
    <x v="0"/>
    <n v="1165.3699999999999"/>
    <n v="926.55"/>
    <x v="1"/>
    <d v="1967-02-03T00:00:00"/>
    <n v="59"/>
    <x v="3"/>
    <x v="4"/>
    <s v="Johnmouth"/>
    <x v="2"/>
  </r>
  <r>
    <s v="T00772"/>
    <d v="2025-09-07T00:00:00"/>
    <s v="C135"/>
    <s v="P040"/>
    <s v="S002"/>
    <n v="2"/>
    <n v="0"/>
    <s v="Credit Card"/>
    <n v="3491.22"/>
    <n v="3491.22"/>
    <n v="2644.88"/>
    <n v="846.33999999999969"/>
    <s v="Piece Headphones"/>
    <x v="5"/>
    <x v="2"/>
    <x v="1"/>
    <x v="11"/>
    <n v="1745.61"/>
    <n v="1322.44"/>
    <x v="0"/>
    <d v="1986-03-07T00:00:00"/>
    <n v="40"/>
    <x v="1"/>
    <x v="2"/>
    <s v="Peckmouth"/>
    <x v="2"/>
  </r>
  <r>
    <s v="T00773"/>
    <d v="2023-10-28T00:00:00"/>
    <s v="C107"/>
    <s v="P028"/>
    <s v="S005"/>
    <n v="5"/>
    <n v="0.15"/>
    <s v="Cash"/>
    <n v="3368.8999999999996"/>
    <n v="2863.5649999999996"/>
    <n v="1816.6499999999999"/>
    <n v="1046.9149999999997"/>
    <s v="Deal Smartphone"/>
    <x v="6"/>
    <x v="1"/>
    <x v="1"/>
    <x v="10"/>
    <n v="673.78"/>
    <n v="363.33"/>
    <x v="1"/>
    <d v="1995-10-08T00:00:00"/>
    <n v="30"/>
    <x v="1"/>
    <x v="4"/>
    <s v="Johnmouth"/>
    <x v="2"/>
  </r>
  <r>
    <s v="T00774"/>
    <d v="2024-02-16T00:00:00"/>
    <s v="C090"/>
    <s v="P013"/>
    <s v="S002"/>
    <n v="2"/>
    <n v="0.1"/>
    <s v="Bank Transfer"/>
    <n v="2269.6"/>
    <n v="2042.6399999999999"/>
    <n v="1350.2"/>
    <n v="692.43999999999983"/>
    <s v="World Watches"/>
    <x v="10"/>
    <x v="0"/>
    <x v="0"/>
    <x v="1"/>
    <n v="1134.8"/>
    <n v="675.1"/>
    <x v="0"/>
    <d v="1975-08-18T00:00:00"/>
    <n v="50"/>
    <x v="3"/>
    <x v="2"/>
    <s v="Peckmouth"/>
    <x v="2"/>
  </r>
  <r>
    <s v="T00775"/>
    <d v="2024-10-19T00:00:00"/>
    <s v="C093"/>
    <s v="P008"/>
    <s v="S003"/>
    <n v="2"/>
    <n v="0.15"/>
    <s v="Cash"/>
    <n v="219.56"/>
    <n v="186.626"/>
    <n v="141.18"/>
    <n v="45.445999999999998"/>
    <s v="Recognize Footwear"/>
    <x v="6"/>
    <x v="0"/>
    <x v="0"/>
    <x v="3"/>
    <n v="109.78"/>
    <n v="70.59"/>
    <x v="0"/>
    <d v="1978-04-14T00:00:00"/>
    <n v="48"/>
    <x v="1"/>
    <x v="0"/>
    <s v="New Michele"/>
    <x v="0"/>
  </r>
  <r>
    <s v="T00776"/>
    <d v="2025-03-03T00:00:00"/>
    <s v="C030"/>
    <s v="P022"/>
    <s v="S003"/>
    <n v="4"/>
    <n v="0.05"/>
    <s v="Credit Card"/>
    <n v="102.28"/>
    <n v="97.165999999999997"/>
    <n v="76.2"/>
    <n v="20.965999999999994"/>
    <s v="How Vegetables"/>
    <x v="2"/>
    <x v="2"/>
    <x v="2"/>
    <x v="8"/>
    <n v="25.57"/>
    <n v="19.05"/>
    <x v="0"/>
    <d v="2002-06-10T00:00:00"/>
    <n v="24"/>
    <x v="2"/>
    <x v="0"/>
    <s v="New Michele"/>
    <x v="0"/>
  </r>
  <r>
    <s v="T00777"/>
    <d v="2024-12-10T00:00:00"/>
    <s v="C011"/>
    <s v="P021"/>
    <s v="S003"/>
    <n v="4"/>
    <n v="0"/>
    <s v="Mobile Money"/>
    <n v="4908.96"/>
    <n v="4908.96"/>
    <n v="3908.36"/>
    <n v="1000.5999999999999"/>
    <s v="Firm Dairy"/>
    <x v="7"/>
    <x v="0"/>
    <x v="2"/>
    <x v="7"/>
    <n v="1227.24"/>
    <n v="977.09"/>
    <x v="0"/>
    <d v="1997-03-03T00:00:00"/>
    <n v="29"/>
    <x v="1"/>
    <x v="0"/>
    <s v="New Michele"/>
    <x v="0"/>
  </r>
  <r>
    <s v="T00778"/>
    <d v="2024-11-27T00:00:00"/>
    <s v="C066"/>
    <s v="P015"/>
    <s v="S005"/>
    <n v="3"/>
    <n v="0"/>
    <s v="Bank Transfer"/>
    <n v="811.34999999999991"/>
    <n v="811.34999999999991"/>
    <n v="562.79999999999995"/>
    <n v="248.54999999999995"/>
    <s v="Whether Bags"/>
    <x v="1"/>
    <x v="0"/>
    <x v="0"/>
    <x v="5"/>
    <n v="270.45"/>
    <n v="187.6"/>
    <x v="1"/>
    <d v="1985-09-14T00:00:00"/>
    <n v="40"/>
    <x v="1"/>
    <x v="4"/>
    <s v="Johnmouth"/>
    <x v="2"/>
  </r>
  <r>
    <s v="T00779"/>
    <d v="2024-08-20T00:00:00"/>
    <s v="C132"/>
    <s v="P010"/>
    <s v="S005"/>
    <n v="4"/>
    <n v="0.15"/>
    <s v="Cash"/>
    <n v="4776.4799999999996"/>
    <n v="4060.0079999999994"/>
    <n v="3355.8"/>
    <n v="704.20799999999917"/>
    <s v="Step Smartphone"/>
    <x v="3"/>
    <x v="0"/>
    <x v="1"/>
    <x v="10"/>
    <n v="1194.1199999999999"/>
    <n v="838.95"/>
    <x v="0"/>
    <d v="1958-12-24T00:00:00"/>
    <n v="67"/>
    <x v="4"/>
    <x v="4"/>
    <s v="Johnmouth"/>
    <x v="2"/>
  </r>
  <r>
    <s v="T00780"/>
    <d v="2024-12-11T00:00:00"/>
    <s v="C076"/>
    <s v="P022"/>
    <s v="S002"/>
    <n v="3"/>
    <n v="0"/>
    <s v="Cash"/>
    <n v="76.710000000000008"/>
    <n v="76.710000000000008"/>
    <n v="57.150000000000006"/>
    <n v="19.560000000000002"/>
    <s v="How Vegetables"/>
    <x v="7"/>
    <x v="0"/>
    <x v="2"/>
    <x v="8"/>
    <n v="25.57"/>
    <n v="19.05"/>
    <x v="0"/>
    <d v="2005-12-14T00:00:00"/>
    <n v="20"/>
    <x v="2"/>
    <x v="2"/>
    <s v="Peckmouth"/>
    <x v="2"/>
  </r>
  <r>
    <s v="T00781"/>
    <d v="2025-08-02T00:00:00"/>
    <s v="C043"/>
    <s v="P017"/>
    <s v="S005"/>
    <n v="5"/>
    <n v="0"/>
    <s v="Cash"/>
    <n v="6230.5499999999993"/>
    <n v="6230.5499999999993"/>
    <n v="4167.6000000000004"/>
    <n v="2062.9499999999989"/>
    <s v="Find Headphones"/>
    <x v="3"/>
    <x v="2"/>
    <x v="1"/>
    <x v="11"/>
    <n v="1246.1099999999999"/>
    <n v="833.52"/>
    <x v="0"/>
    <d v="1988-09-14T00:00:00"/>
    <n v="37"/>
    <x v="1"/>
    <x v="4"/>
    <s v="Johnmouth"/>
    <x v="2"/>
  </r>
  <r>
    <s v="T00782"/>
    <d v="2025-02-23T00:00:00"/>
    <s v="C054"/>
    <s v="P044"/>
    <s v="S002"/>
    <n v="4"/>
    <n v="0"/>
    <s v="Credit Card"/>
    <n v="5146.2"/>
    <n v="5146.2"/>
    <n v="3190.16"/>
    <n v="1956.04"/>
    <s v="Least Accessories"/>
    <x v="10"/>
    <x v="2"/>
    <x v="0"/>
    <x v="9"/>
    <n v="1286.55"/>
    <n v="797.54"/>
    <x v="1"/>
    <d v="2002-11-10T00:00:00"/>
    <n v="23"/>
    <x v="2"/>
    <x v="2"/>
    <s v="Peckmouth"/>
    <x v="2"/>
  </r>
  <r>
    <s v="T00783"/>
    <d v="2024-07-09T00:00:00"/>
    <s v="C138"/>
    <s v="P026"/>
    <s v="S004"/>
    <n v="1"/>
    <n v="0.05"/>
    <s v="Cash"/>
    <n v="1015.76"/>
    <n v="964.97199999999998"/>
    <n v="584.4"/>
    <n v="380.572"/>
    <s v="Behavior Dairy"/>
    <x v="11"/>
    <x v="0"/>
    <x v="2"/>
    <x v="7"/>
    <n v="1015.76"/>
    <n v="584.4"/>
    <x v="1"/>
    <d v="1961-09-28T00:00:00"/>
    <n v="64"/>
    <x v="3"/>
    <x v="1"/>
    <s v="Brianahaven"/>
    <x v="1"/>
  </r>
  <r>
    <s v="T00784"/>
    <d v="2025-06-27T00:00:00"/>
    <s v="C118"/>
    <s v="P038"/>
    <s v="S003"/>
    <n v="1"/>
    <n v="0"/>
    <s v="Cash"/>
    <n v="366.93"/>
    <n v="366.93"/>
    <n v="285.23"/>
    <n v="81.699999999999989"/>
    <s v="Stage Footwear"/>
    <x v="0"/>
    <x v="2"/>
    <x v="0"/>
    <x v="3"/>
    <n v="366.93"/>
    <n v="285.23"/>
    <x v="0"/>
    <d v="1975-08-27T00:00:00"/>
    <n v="50"/>
    <x v="3"/>
    <x v="0"/>
    <s v="New Michele"/>
    <x v="0"/>
  </r>
  <r>
    <s v="T00785"/>
    <d v="2024-05-19T00:00:00"/>
    <s v="C014"/>
    <s v="P008"/>
    <s v="S002"/>
    <n v="3"/>
    <n v="0"/>
    <s v="Credit Card"/>
    <n v="329.34000000000003"/>
    <n v="329.34000000000003"/>
    <n v="211.77"/>
    <n v="117.57000000000002"/>
    <s v="Recognize Footwear"/>
    <x v="4"/>
    <x v="0"/>
    <x v="0"/>
    <x v="3"/>
    <n v="109.78"/>
    <n v="70.59"/>
    <x v="0"/>
    <d v="1974-06-25T00:00:00"/>
    <n v="52"/>
    <x v="3"/>
    <x v="2"/>
    <s v="Peckmouth"/>
    <x v="2"/>
  </r>
  <r>
    <s v="T00786"/>
    <d v="2024-05-31T00:00:00"/>
    <s v="C067"/>
    <s v="P049"/>
    <s v="S004"/>
    <n v="4"/>
    <n v="0.15"/>
    <s v="Mobile Money"/>
    <n v="1553.04"/>
    <n v="1320.0839999999998"/>
    <n v="797.2"/>
    <n v="522.88399999999979"/>
    <s v="Possible Watches"/>
    <x v="4"/>
    <x v="0"/>
    <x v="0"/>
    <x v="1"/>
    <n v="388.26"/>
    <n v="199.3"/>
    <x v="0"/>
    <d v="1973-09-07T00:00:00"/>
    <n v="52"/>
    <x v="3"/>
    <x v="1"/>
    <s v="Brianahaven"/>
    <x v="1"/>
  </r>
  <r>
    <s v="T00787"/>
    <d v="2025-07-08T00:00:00"/>
    <s v="C111"/>
    <s v="P007"/>
    <s v="S003"/>
    <n v="1"/>
    <n v="0.15"/>
    <s v="Cash"/>
    <n v="1474.12"/>
    <n v="1253.002"/>
    <n v="764.02"/>
    <n v="488.98199999999997"/>
    <s v="Understand Camera"/>
    <x v="11"/>
    <x v="2"/>
    <x v="1"/>
    <x v="12"/>
    <n v="1474.12"/>
    <n v="764.02"/>
    <x v="0"/>
    <d v="1993-07-13T00:00:00"/>
    <n v="33"/>
    <x v="1"/>
    <x v="0"/>
    <s v="New Michele"/>
    <x v="0"/>
  </r>
  <r>
    <s v="T00788"/>
    <d v="2024-01-30T00:00:00"/>
    <s v="C137"/>
    <s v="P022"/>
    <s v="S001"/>
    <n v="5"/>
    <n v="0"/>
    <s v="Cash"/>
    <n v="127.85"/>
    <n v="127.85"/>
    <n v="95.25"/>
    <n v="32.599999999999994"/>
    <s v="How Vegetables"/>
    <x v="9"/>
    <x v="0"/>
    <x v="2"/>
    <x v="8"/>
    <n v="25.57"/>
    <n v="19.05"/>
    <x v="0"/>
    <d v="1984-08-05T00:00:00"/>
    <n v="41"/>
    <x v="1"/>
    <x v="3"/>
    <s v="Jimenezborough"/>
    <x v="3"/>
  </r>
  <r>
    <s v="T00789"/>
    <d v="2023-12-03T00:00:00"/>
    <s v="C180"/>
    <s v="P030"/>
    <s v="S001"/>
    <n v="3"/>
    <n v="0"/>
    <s v="Bank Transfer"/>
    <n v="87.72"/>
    <n v="87.72"/>
    <n v="45.839999999999996"/>
    <n v="41.88"/>
    <s v="National Watches"/>
    <x v="7"/>
    <x v="1"/>
    <x v="0"/>
    <x v="1"/>
    <n v="29.24"/>
    <n v="15.28"/>
    <x v="1"/>
    <d v="1959-12-15T00:00:00"/>
    <n v="66"/>
    <x v="4"/>
    <x v="3"/>
    <s v="Jimenezborough"/>
    <x v="3"/>
  </r>
  <r>
    <s v="T00790"/>
    <d v="2025-03-28T00:00:00"/>
    <s v="C176"/>
    <s v="P008"/>
    <s v="S003"/>
    <n v="5"/>
    <n v="0"/>
    <s v="Bank Transfer"/>
    <n v="548.9"/>
    <n v="548.9"/>
    <n v="352.95000000000005"/>
    <n v="195.94999999999993"/>
    <s v="Recognize Footwear"/>
    <x v="2"/>
    <x v="2"/>
    <x v="0"/>
    <x v="3"/>
    <n v="109.78"/>
    <n v="70.59"/>
    <x v="0"/>
    <d v="1979-10-07T00:00:00"/>
    <n v="46"/>
    <x v="1"/>
    <x v="0"/>
    <s v="New Michele"/>
    <x v="0"/>
  </r>
  <r>
    <s v="T00791"/>
    <d v="2025-03-23T00:00:00"/>
    <s v="C196"/>
    <s v="P050"/>
    <s v="S004"/>
    <n v="4"/>
    <n v="0.15"/>
    <s v="Cash"/>
    <n v="4178.5600000000004"/>
    <n v="3551.7760000000003"/>
    <n v="3100.28"/>
    <n v="451.49600000000009"/>
    <s v="Maybe Footwear"/>
    <x v="2"/>
    <x v="2"/>
    <x v="0"/>
    <x v="3"/>
    <n v="1044.6400000000001"/>
    <n v="775.07"/>
    <x v="1"/>
    <d v="1964-04-24T00:00:00"/>
    <n v="62"/>
    <x v="3"/>
    <x v="1"/>
    <s v="Brianahaven"/>
    <x v="1"/>
  </r>
  <r>
    <s v="T00792"/>
    <d v="2024-12-06T00:00:00"/>
    <s v="C122"/>
    <s v="P049"/>
    <s v="S002"/>
    <n v="5"/>
    <n v="0.05"/>
    <s v="Credit Card"/>
    <n v="1941.3"/>
    <n v="1844.2349999999999"/>
    <n v="996.5"/>
    <n v="847.7349999999999"/>
    <s v="Possible Watches"/>
    <x v="7"/>
    <x v="0"/>
    <x v="0"/>
    <x v="1"/>
    <n v="388.26"/>
    <n v="199.3"/>
    <x v="0"/>
    <d v="1961-10-02T00:00:00"/>
    <n v="64"/>
    <x v="3"/>
    <x v="2"/>
    <s v="Peckmouth"/>
    <x v="2"/>
  </r>
  <r>
    <s v="T00793"/>
    <d v="2024-12-05T00:00:00"/>
    <s v="C192"/>
    <s v="P027"/>
    <s v="S004"/>
    <n v="5"/>
    <n v="0.1"/>
    <s v="Credit Card"/>
    <n v="6361.15"/>
    <n v="5725.0349999999999"/>
    <n v="4763.25"/>
    <n v="961.78499999999985"/>
    <s v="Hospital Smartphone"/>
    <x v="7"/>
    <x v="0"/>
    <x v="1"/>
    <x v="10"/>
    <n v="1272.23"/>
    <n v="952.65"/>
    <x v="0"/>
    <d v="2006-07-28T00:00:00"/>
    <n v="19"/>
    <x v="2"/>
    <x v="1"/>
    <s v="Brianahaven"/>
    <x v="1"/>
  </r>
  <r>
    <s v="T00794"/>
    <d v="2024-09-02T00:00:00"/>
    <s v="C077"/>
    <s v="P015"/>
    <s v="S003"/>
    <n v="1"/>
    <n v="0.05"/>
    <s v="Cash"/>
    <n v="270.45"/>
    <n v="256.92749999999995"/>
    <n v="187.6"/>
    <n v="69.327499999999958"/>
    <s v="Whether Bags"/>
    <x v="5"/>
    <x v="0"/>
    <x v="0"/>
    <x v="5"/>
    <n v="270.45"/>
    <n v="187.6"/>
    <x v="1"/>
    <d v="2002-12-24T00:00:00"/>
    <n v="23"/>
    <x v="2"/>
    <x v="0"/>
    <s v="New Michele"/>
    <x v="0"/>
  </r>
  <r>
    <s v="T00795"/>
    <d v="2024-03-26T00:00:00"/>
    <s v="C011"/>
    <s v="P049"/>
    <s v="S001"/>
    <n v="5"/>
    <n v="0.15"/>
    <s v="Cash"/>
    <n v="1941.3"/>
    <n v="1650.105"/>
    <n v="996.5"/>
    <n v="653.60500000000002"/>
    <s v="Possible Watches"/>
    <x v="2"/>
    <x v="0"/>
    <x v="0"/>
    <x v="1"/>
    <n v="388.26"/>
    <n v="199.3"/>
    <x v="0"/>
    <d v="1997-03-03T00:00:00"/>
    <n v="29"/>
    <x v="1"/>
    <x v="3"/>
    <s v="Jimenezborough"/>
    <x v="3"/>
  </r>
  <r>
    <s v="T00796"/>
    <d v="2023-10-03T00:00:00"/>
    <s v="C079"/>
    <s v="P014"/>
    <s v="S002"/>
    <n v="3"/>
    <n v="0.05"/>
    <s v="Mobile Money"/>
    <n v="4028.25"/>
    <n v="3826.8374999999996"/>
    <n v="2393.8200000000002"/>
    <n v="1433.0174999999995"/>
    <s v="Add Clothing"/>
    <x v="6"/>
    <x v="1"/>
    <x v="0"/>
    <x v="0"/>
    <n v="1342.75"/>
    <n v="797.94"/>
    <x v="1"/>
    <d v="1979-06-15T00:00:00"/>
    <n v="47"/>
    <x v="1"/>
    <x v="2"/>
    <s v="Peckmouth"/>
    <x v="2"/>
  </r>
  <r>
    <s v="T00797"/>
    <d v="2023-09-20T00:00:00"/>
    <s v="C166"/>
    <s v="P037"/>
    <s v="S005"/>
    <n v="2"/>
    <n v="0.05"/>
    <s v="Credit Card"/>
    <n v="3905.3"/>
    <n v="3710.0349999999999"/>
    <n v="2902.54"/>
    <n v="807.49499999999989"/>
    <s v="Book Television"/>
    <x v="5"/>
    <x v="1"/>
    <x v="1"/>
    <x v="2"/>
    <n v="1952.65"/>
    <n v="1451.27"/>
    <x v="1"/>
    <d v="2001-05-13T00:00:00"/>
    <n v="25"/>
    <x v="1"/>
    <x v="4"/>
    <s v="Johnmouth"/>
    <x v="2"/>
  </r>
  <r>
    <s v="T00798"/>
    <d v="2025-07-30T00:00:00"/>
    <s v="C057"/>
    <s v="P005"/>
    <s v="S005"/>
    <n v="3"/>
    <n v="0.05"/>
    <s v="Cash"/>
    <n v="4188.66"/>
    <n v="3979.2269999999999"/>
    <n v="3012.27"/>
    <n v="966.95699999999988"/>
    <s v="Knowledge Bags"/>
    <x v="11"/>
    <x v="2"/>
    <x v="0"/>
    <x v="5"/>
    <n v="1396.22"/>
    <n v="1004.09"/>
    <x v="1"/>
    <d v="1998-09-26T00:00:00"/>
    <n v="27"/>
    <x v="1"/>
    <x v="4"/>
    <s v="Johnmouth"/>
    <x v="2"/>
  </r>
  <r>
    <s v="T00799"/>
    <d v="2025-02-04T00:00:00"/>
    <s v="C047"/>
    <s v="P002"/>
    <s v="S005"/>
    <n v="1"/>
    <n v="0.15"/>
    <s v="Cash"/>
    <n v="818.76"/>
    <n v="695.94600000000003"/>
    <n v="527.62"/>
    <n v="168.32600000000002"/>
    <s v="Audience Television"/>
    <x v="10"/>
    <x v="2"/>
    <x v="1"/>
    <x v="2"/>
    <n v="818.76"/>
    <n v="527.62"/>
    <x v="1"/>
    <d v="2006-07-03T00:00:00"/>
    <n v="20"/>
    <x v="2"/>
    <x v="4"/>
    <s v="Johnmouth"/>
    <x v="2"/>
  </r>
  <r>
    <s v="T00800"/>
    <d v="2024-04-23T00:00:00"/>
    <s v="C075"/>
    <s v="P013"/>
    <s v="S001"/>
    <n v="3"/>
    <n v="0"/>
    <s v="Credit Card"/>
    <n v="3404.3999999999996"/>
    <n v="3404.3999999999996"/>
    <n v="2025.3000000000002"/>
    <n v="1379.0999999999995"/>
    <s v="World Watches"/>
    <x v="8"/>
    <x v="0"/>
    <x v="0"/>
    <x v="1"/>
    <n v="1134.8"/>
    <n v="675.1"/>
    <x v="0"/>
    <d v="1954-09-17T00:00:00"/>
    <n v="71"/>
    <x v="4"/>
    <x v="3"/>
    <s v="Jimenezborough"/>
    <x v="3"/>
  </r>
  <r>
    <s v="T00801"/>
    <d v="2024-02-05T00:00:00"/>
    <s v="C186"/>
    <s v="P029"/>
    <s v="S005"/>
    <n v="4"/>
    <n v="0.1"/>
    <s v="Bank Transfer"/>
    <n v="5940.2"/>
    <n v="5346.18"/>
    <n v="3953.24"/>
    <n v="1392.9400000000005"/>
    <s v="Road Clothing"/>
    <x v="10"/>
    <x v="0"/>
    <x v="0"/>
    <x v="0"/>
    <n v="1485.05"/>
    <n v="988.31"/>
    <x v="1"/>
    <d v="1960-05-05T00:00:00"/>
    <n v="66"/>
    <x v="4"/>
    <x v="4"/>
    <s v="Johnmouth"/>
    <x v="2"/>
  </r>
  <r>
    <s v="T00802"/>
    <d v="2025-05-06T00:00:00"/>
    <s v="C033"/>
    <s v="P017"/>
    <s v="S002"/>
    <n v="1"/>
    <n v="0.1"/>
    <s v="Cash"/>
    <n v="1246.1099999999999"/>
    <n v="1121.499"/>
    <n v="833.52"/>
    <n v="287.97900000000004"/>
    <s v="Find Headphones"/>
    <x v="4"/>
    <x v="2"/>
    <x v="1"/>
    <x v="11"/>
    <n v="1246.1099999999999"/>
    <n v="833.52"/>
    <x v="1"/>
    <d v="1978-07-27T00:00:00"/>
    <n v="48"/>
    <x v="1"/>
    <x v="2"/>
    <s v="Peckmouth"/>
    <x v="2"/>
  </r>
  <r>
    <s v="T00803"/>
    <d v="2023-09-28T00:00:00"/>
    <s v="C050"/>
    <s v="P027"/>
    <s v="S003"/>
    <n v="4"/>
    <n v="0.15"/>
    <s v="Bank Transfer"/>
    <n v="5088.92"/>
    <n v="4325.5820000000003"/>
    <n v="3810.6"/>
    <n v="514.98200000000043"/>
    <s v="Hospital Smartphone"/>
    <x v="5"/>
    <x v="1"/>
    <x v="1"/>
    <x v="10"/>
    <n v="1272.23"/>
    <n v="952.65"/>
    <x v="0"/>
    <d v="1968-06-20T00:00:00"/>
    <n v="58"/>
    <x v="3"/>
    <x v="0"/>
    <s v="New Michele"/>
    <x v="0"/>
  </r>
  <r>
    <s v="T00804"/>
    <d v="2025-06-29T00:00:00"/>
    <s v="C158"/>
    <s v="P027"/>
    <s v="S003"/>
    <n v="5"/>
    <n v="0.05"/>
    <s v="Bank Transfer"/>
    <n v="6361.15"/>
    <n v="6043.0924999999997"/>
    <n v="4763.25"/>
    <n v="1279.8424999999997"/>
    <s v="Hospital Smartphone"/>
    <x v="0"/>
    <x v="2"/>
    <x v="1"/>
    <x v="10"/>
    <n v="1272.23"/>
    <n v="952.65"/>
    <x v="0"/>
    <d v="1981-07-24T00:00:00"/>
    <n v="45"/>
    <x v="1"/>
    <x v="0"/>
    <s v="New Michele"/>
    <x v="0"/>
  </r>
  <r>
    <s v="T00805"/>
    <d v="2023-10-06T00:00:00"/>
    <s v="C081"/>
    <s v="P048"/>
    <s v="S004"/>
    <n v="2"/>
    <n v="0"/>
    <s v="Bank Transfer"/>
    <n v="2432.7199999999998"/>
    <n v="2432.7199999999998"/>
    <n v="1589.6"/>
    <n v="843.11999999999989"/>
    <s v="Nor Bags"/>
    <x v="6"/>
    <x v="1"/>
    <x v="0"/>
    <x v="5"/>
    <n v="1216.3599999999999"/>
    <n v="794.8"/>
    <x v="1"/>
    <d v="1988-07-20T00:00:00"/>
    <n v="38"/>
    <x v="1"/>
    <x v="1"/>
    <s v="Brianahaven"/>
    <x v="1"/>
  </r>
  <r>
    <s v="T00806"/>
    <d v="2025-06-27T00:00:00"/>
    <s v="C064"/>
    <s v="P041"/>
    <s v="S002"/>
    <n v="4"/>
    <n v="0.1"/>
    <s v="Bank Transfer"/>
    <n v="6540.04"/>
    <n v="5886.0360000000001"/>
    <n v="4173.16"/>
    <n v="1712.8760000000002"/>
    <s v="Present Television"/>
    <x v="0"/>
    <x v="2"/>
    <x v="1"/>
    <x v="2"/>
    <n v="1635.01"/>
    <n v="1043.29"/>
    <x v="1"/>
    <d v="1973-09-01T00:00:00"/>
    <n v="52"/>
    <x v="3"/>
    <x v="2"/>
    <s v="Peckmouth"/>
    <x v="2"/>
  </r>
  <r>
    <s v="T00807"/>
    <d v="2024-11-04T00:00:00"/>
    <s v="C035"/>
    <s v="P050"/>
    <s v="S003"/>
    <n v="4"/>
    <n v="0.15"/>
    <s v="Mobile Money"/>
    <n v="4178.5600000000004"/>
    <n v="3551.7760000000003"/>
    <n v="3100.28"/>
    <n v="451.49600000000009"/>
    <s v="Maybe Footwear"/>
    <x v="1"/>
    <x v="0"/>
    <x v="0"/>
    <x v="3"/>
    <n v="1044.6400000000001"/>
    <n v="775.07"/>
    <x v="1"/>
    <d v="1991-04-19T00:00:00"/>
    <n v="35"/>
    <x v="1"/>
    <x v="0"/>
    <s v="New Michele"/>
    <x v="0"/>
  </r>
  <r>
    <s v="T00808"/>
    <d v="2024-03-18T00:00:00"/>
    <s v="C092"/>
    <s v="P006"/>
    <s v="S003"/>
    <n v="4"/>
    <n v="0"/>
    <s v="Credit Card"/>
    <n v="1272.2"/>
    <n v="1272.2"/>
    <n v="749.36"/>
    <n v="522.84"/>
    <s v="Company Fruits"/>
    <x v="2"/>
    <x v="0"/>
    <x v="2"/>
    <x v="13"/>
    <n v="318.05"/>
    <n v="187.34"/>
    <x v="1"/>
    <d v="2001-11-28T00:00:00"/>
    <n v="24"/>
    <x v="2"/>
    <x v="0"/>
    <s v="New Michele"/>
    <x v="0"/>
  </r>
  <r>
    <s v="T00809"/>
    <d v="2025-06-11T00:00:00"/>
    <s v="C166"/>
    <s v="P041"/>
    <s v="S005"/>
    <n v="1"/>
    <n v="0.1"/>
    <s v="Credit Card"/>
    <n v="1635.01"/>
    <n v="1471.509"/>
    <n v="1043.29"/>
    <n v="428.21900000000005"/>
    <s v="Present Television"/>
    <x v="0"/>
    <x v="2"/>
    <x v="1"/>
    <x v="2"/>
    <n v="1635.01"/>
    <n v="1043.29"/>
    <x v="1"/>
    <d v="2001-05-13T00:00:00"/>
    <n v="25"/>
    <x v="1"/>
    <x v="4"/>
    <s v="Johnmouth"/>
    <x v="2"/>
  </r>
  <r>
    <s v="T00810"/>
    <d v="2025-04-02T00:00:00"/>
    <s v="C138"/>
    <s v="P008"/>
    <s v="S002"/>
    <n v="3"/>
    <n v="0"/>
    <s v="Cash"/>
    <n v="329.34000000000003"/>
    <n v="329.34000000000003"/>
    <n v="211.77"/>
    <n v="117.57000000000002"/>
    <s v="Recognize Footwear"/>
    <x v="8"/>
    <x v="2"/>
    <x v="0"/>
    <x v="3"/>
    <n v="109.78"/>
    <n v="70.59"/>
    <x v="1"/>
    <d v="1961-09-28T00:00:00"/>
    <n v="64"/>
    <x v="3"/>
    <x v="2"/>
    <s v="Peckmouth"/>
    <x v="2"/>
  </r>
  <r>
    <s v="T00811"/>
    <d v="2024-10-06T00:00:00"/>
    <s v="C005"/>
    <s v="P032"/>
    <s v="S005"/>
    <n v="1"/>
    <n v="0.15"/>
    <s v="Credit Card"/>
    <n v="304.70999999999998"/>
    <n v="259.00349999999997"/>
    <n v="164.01"/>
    <n v="94.993499999999983"/>
    <s v="Difficult Vegetables"/>
    <x v="6"/>
    <x v="0"/>
    <x v="2"/>
    <x v="8"/>
    <n v="304.70999999999998"/>
    <n v="164.01"/>
    <x v="0"/>
    <d v="1992-06-18T00:00:00"/>
    <n v="34"/>
    <x v="0"/>
    <x v="4"/>
    <s v="Johnmouth"/>
    <x v="2"/>
  </r>
  <r>
    <s v="T00812"/>
    <d v="2024-05-01T00:00:00"/>
    <s v="C010"/>
    <s v="P020"/>
    <s v="S005"/>
    <n v="3"/>
    <n v="0.15"/>
    <s v="Credit Card"/>
    <n v="971.76"/>
    <n v="825.99599999999998"/>
    <n v="728.93999999999994"/>
    <n v="97.05600000000004"/>
    <s v="Simple Accessories"/>
    <x v="4"/>
    <x v="0"/>
    <x v="0"/>
    <x v="9"/>
    <n v="323.92"/>
    <n v="242.98"/>
    <x v="0"/>
    <d v="1976-12-12T00:00:00"/>
    <n v="49"/>
    <x v="1"/>
    <x v="4"/>
    <s v="Johnmouth"/>
    <x v="2"/>
  </r>
  <r>
    <s v="T00813"/>
    <d v="2023-12-29T00:00:00"/>
    <s v="C094"/>
    <s v="P035"/>
    <s v="S004"/>
    <n v="2"/>
    <n v="0.1"/>
    <s v="Credit Card"/>
    <n v="3124.86"/>
    <n v="2812.3740000000003"/>
    <n v="2391.2600000000002"/>
    <n v="421.11400000000003"/>
    <s v="Chair Laptop"/>
    <x v="7"/>
    <x v="1"/>
    <x v="1"/>
    <x v="6"/>
    <n v="1562.43"/>
    <n v="1195.6300000000001"/>
    <x v="0"/>
    <d v="1962-10-18T00:00:00"/>
    <n v="63"/>
    <x v="3"/>
    <x v="1"/>
    <s v="Brianahaven"/>
    <x v="1"/>
  </r>
  <r>
    <s v="T00814"/>
    <d v="2024-02-13T00:00:00"/>
    <s v="C119"/>
    <s v="P040"/>
    <s v="S005"/>
    <n v="5"/>
    <n v="0"/>
    <s v="Mobile Money"/>
    <n v="8728.0499999999993"/>
    <n v="8728.0499999999993"/>
    <n v="6612.2000000000007"/>
    <n v="2115.8499999999985"/>
    <s v="Piece Headphones"/>
    <x v="10"/>
    <x v="0"/>
    <x v="1"/>
    <x v="11"/>
    <n v="1745.61"/>
    <n v="1322.44"/>
    <x v="0"/>
    <d v="1991-07-31T00:00:00"/>
    <n v="34"/>
    <x v="0"/>
    <x v="4"/>
    <s v="Johnmouth"/>
    <x v="2"/>
  </r>
  <r>
    <s v="T00815"/>
    <d v="2025-01-16T00:00:00"/>
    <s v="C094"/>
    <s v="P004"/>
    <s v="S005"/>
    <n v="1"/>
    <n v="0.05"/>
    <s v="Credit Card"/>
    <n v="1853.77"/>
    <n v="1761.0815"/>
    <n v="1363.52"/>
    <n v="397.56150000000002"/>
    <s v="Four Accessories"/>
    <x v="9"/>
    <x v="2"/>
    <x v="0"/>
    <x v="9"/>
    <n v="1853.77"/>
    <n v="1363.52"/>
    <x v="0"/>
    <d v="1962-10-18T00:00:00"/>
    <n v="63"/>
    <x v="3"/>
    <x v="4"/>
    <s v="Johnmouth"/>
    <x v="2"/>
  </r>
  <r>
    <s v="T00816"/>
    <d v="2024-08-13T00:00:00"/>
    <s v="C194"/>
    <s v="P016"/>
    <s v="S005"/>
    <n v="2"/>
    <n v="0.15"/>
    <s v="Credit Card"/>
    <n v="3717.5"/>
    <n v="3159.875"/>
    <n v="2902.32"/>
    <n v="257.55499999999984"/>
    <s v="House Accessories"/>
    <x v="3"/>
    <x v="0"/>
    <x v="0"/>
    <x v="9"/>
    <n v="1858.75"/>
    <n v="1451.16"/>
    <x v="0"/>
    <d v="2000-09-02T00:00:00"/>
    <n v="25"/>
    <x v="1"/>
    <x v="4"/>
    <s v="Johnmouth"/>
    <x v="2"/>
  </r>
  <r>
    <s v="T00817"/>
    <d v="2025-05-12T00:00:00"/>
    <s v="C046"/>
    <s v="P005"/>
    <s v="S005"/>
    <n v="5"/>
    <n v="0.05"/>
    <s v="Mobile Money"/>
    <n v="6981.1"/>
    <n v="6632.0450000000001"/>
    <n v="5020.45"/>
    <n v="1611.5950000000003"/>
    <s v="Knowledge Bags"/>
    <x v="4"/>
    <x v="2"/>
    <x v="0"/>
    <x v="5"/>
    <n v="1396.22"/>
    <n v="1004.09"/>
    <x v="0"/>
    <d v="1964-01-21T00:00:00"/>
    <n v="62"/>
    <x v="3"/>
    <x v="4"/>
    <s v="Johnmouth"/>
    <x v="2"/>
  </r>
  <r>
    <s v="T00818"/>
    <d v="2024-11-08T00:00:00"/>
    <s v="C092"/>
    <s v="P001"/>
    <s v="S001"/>
    <n v="2"/>
    <n v="0.15"/>
    <s v="Credit Card"/>
    <n v="3347.38"/>
    <n v="2845.2730000000001"/>
    <n v="2646.76"/>
    <n v="198.51299999999992"/>
    <s v="Like Camera"/>
    <x v="1"/>
    <x v="0"/>
    <x v="1"/>
    <x v="12"/>
    <n v="1673.69"/>
    <n v="1323.38"/>
    <x v="1"/>
    <d v="2001-11-28T00:00:00"/>
    <n v="24"/>
    <x v="2"/>
    <x v="3"/>
    <s v="Jimenezborough"/>
    <x v="3"/>
  </r>
  <r>
    <s v="T00819"/>
    <d v="2025-08-24T00:00:00"/>
    <s v="C017"/>
    <s v="P025"/>
    <s v="S003"/>
    <n v="3"/>
    <n v="0.05"/>
    <s v="Cash"/>
    <n v="1287.4499999999998"/>
    <n v="1223.0774999999999"/>
    <n v="776.16000000000008"/>
    <n v="446.91749999999979"/>
    <s v="Little Watches"/>
    <x v="3"/>
    <x v="2"/>
    <x v="0"/>
    <x v="1"/>
    <n v="429.15"/>
    <n v="258.72000000000003"/>
    <x v="1"/>
    <d v="1982-03-11T00:00:00"/>
    <n v="44"/>
    <x v="1"/>
    <x v="0"/>
    <s v="New Michele"/>
    <x v="0"/>
  </r>
  <r>
    <s v="T00820"/>
    <d v="2025-03-01T00:00:00"/>
    <s v="C172"/>
    <s v="P046"/>
    <s v="S002"/>
    <n v="5"/>
    <n v="0.1"/>
    <s v="Mobile Money"/>
    <n v="5826.8499999999995"/>
    <n v="5244.165"/>
    <n v="4632.75"/>
    <n v="611.41499999999996"/>
    <s v="Nature Clothing"/>
    <x v="2"/>
    <x v="2"/>
    <x v="0"/>
    <x v="0"/>
    <n v="1165.3699999999999"/>
    <n v="926.55"/>
    <x v="1"/>
    <d v="1977-03-14T00:00:00"/>
    <n v="49"/>
    <x v="1"/>
    <x v="2"/>
    <s v="Peckmouth"/>
    <x v="2"/>
  </r>
  <r>
    <s v="T00821"/>
    <d v="2024-07-07T00:00:00"/>
    <s v="C121"/>
    <s v="P006"/>
    <s v="S004"/>
    <n v="1"/>
    <n v="0"/>
    <s v="Bank Transfer"/>
    <n v="318.05"/>
    <n v="318.05"/>
    <n v="187.34"/>
    <n v="130.71"/>
    <s v="Company Fruits"/>
    <x v="11"/>
    <x v="0"/>
    <x v="2"/>
    <x v="13"/>
    <n v="318.05"/>
    <n v="187.34"/>
    <x v="0"/>
    <d v="1967-02-28T00:00:00"/>
    <n v="59"/>
    <x v="3"/>
    <x v="1"/>
    <s v="Brianahaven"/>
    <x v="1"/>
  </r>
  <r>
    <s v="T00822"/>
    <d v="2025-01-04T00:00:00"/>
    <s v="C027"/>
    <s v="P015"/>
    <s v="S005"/>
    <n v="3"/>
    <n v="0.1"/>
    <s v="Credit Card"/>
    <n v="811.34999999999991"/>
    <n v="730.21499999999992"/>
    <n v="562.79999999999995"/>
    <n v="167.41499999999996"/>
    <s v="Whether Bags"/>
    <x v="9"/>
    <x v="2"/>
    <x v="0"/>
    <x v="5"/>
    <n v="270.45"/>
    <n v="187.6"/>
    <x v="0"/>
    <d v="1959-02-05T00:00:00"/>
    <n v="67"/>
    <x v="4"/>
    <x v="4"/>
    <s v="Johnmouth"/>
    <x v="2"/>
  </r>
  <r>
    <s v="T00823"/>
    <d v="2025-03-23T00:00:00"/>
    <s v="C097"/>
    <s v="P006"/>
    <s v="S004"/>
    <n v="3"/>
    <n v="0"/>
    <s v="Bank Transfer"/>
    <n v="954.15000000000009"/>
    <n v="954.15000000000009"/>
    <n v="562.02"/>
    <n v="392.13000000000011"/>
    <s v="Company Fruits"/>
    <x v="2"/>
    <x v="2"/>
    <x v="2"/>
    <x v="13"/>
    <n v="318.05"/>
    <n v="187.34"/>
    <x v="0"/>
    <d v="1994-08-14T00:00:00"/>
    <n v="31"/>
    <x v="1"/>
    <x v="1"/>
    <s v="Brianahaven"/>
    <x v="1"/>
  </r>
  <r>
    <s v="T00824"/>
    <d v="2025-06-01T00:00:00"/>
    <s v="C097"/>
    <s v="P001"/>
    <s v="S002"/>
    <n v="5"/>
    <n v="0.15"/>
    <s v="Bank Transfer"/>
    <n v="8368.4500000000007"/>
    <n v="7113.1825000000008"/>
    <n v="6616.9000000000005"/>
    <n v="496.28250000000025"/>
    <s v="Like Camera"/>
    <x v="0"/>
    <x v="2"/>
    <x v="1"/>
    <x v="12"/>
    <n v="1673.69"/>
    <n v="1323.38"/>
    <x v="0"/>
    <d v="1994-08-14T00:00:00"/>
    <n v="31"/>
    <x v="1"/>
    <x v="2"/>
    <s v="Peckmouth"/>
    <x v="2"/>
  </r>
  <r>
    <s v="T00825"/>
    <d v="2024-02-24T00:00:00"/>
    <s v="C089"/>
    <s v="P011"/>
    <s v="S004"/>
    <n v="4"/>
    <n v="0"/>
    <s v="Credit Card"/>
    <n v="994.28"/>
    <n v="994.28"/>
    <n v="762.68"/>
    <n v="231.60000000000002"/>
    <s v="Either Headphones"/>
    <x v="10"/>
    <x v="0"/>
    <x v="1"/>
    <x v="11"/>
    <n v="248.57"/>
    <n v="190.67"/>
    <x v="1"/>
    <d v="1969-07-12T00:00:00"/>
    <n v="57"/>
    <x v="3"/>
    <x v="1"/>
    <s v="Brianahaven"/>
    <x v="1"/>
  </r>
  <r>
    <s v="T00826"/>
    <d v="2023-11-15T00:00:00"/>
    <s v="C113"/>
    <s v="P038"/>
    <s v="S002"/>
    <n v="2"/>
    <n v="0"/>
    <s v="Bank Transfer"/>
    <n v="733.86"/>
    <n v="733.86"/>
    <n v="570.46"/>
    <n v="163.39999999999998"/>
    <s v="Stage Footwear"/>
    <x v="1"/>
    <x v="1"/>
    <x v="0"/>
    <x v="3"/>
    <n v="366.93"/>
    <n v="285.23"/>
    <x v="0"/>
    <d v="1977-05-23T00:00:00"/>
    <n v="49"/>
    <x v="1"/>
    <x v="2"/>
    <s v="Peckmouth"/>
    <x v="2"/>
  </r>
  <r>
    <s v="T00827"/>
    <d v="2025-02-25T00:00:00"/>
    <s v="C055"/>
    <s v="P026"/>
    <s v="S002"/>
    <n v="2"/>
    <n v="0.05"/>
    <s v="Bank Transfer"/>
    <n v="2031.52"/>
    <n v="1929.944"/>
    <n v="1168.8"/>
    <n v="761.14400000000001"/>
    <s v="Behavior Dairy"/>
    <x v="10"/>
    <x v="2"/>
    <x v="2"/>
    <x v="7"/>
    <n v="1015.76"/>
    <n v="584.4"/>
    <x v="0"/>
    <d v="1976-07-09T00:00:00"/>
    <n v="50"/>
    <x v="3"/>
    <x v="2"/>
    <s v="Peckmouth"/>
    <x v="2"/>
  </r>
  <r>
    <s v="T00828"/>
    <d v="2024-09-03T00:00:00"/>
    <s v="C155"/>
    <s v="P019"/>
    <s v="S001"/>
    <n v="2"/>
    <n v="0.15"/>
    <s v="Bank Transfer"/>
    <n v="3525.84"/>
    <n v="2996.9639999999999"/>
    <n v="2692.96"/>
    <n v="304.00399999999991"/>
    <s v="Traditional Laptop"/>
    <x v="5"/>
    <x v="0"/>
    <x v="1"/>
    <x v="6"/>
    <n v="1762.92"/>
    <n v="1346.48"/>
    <x v="0"/>
    <d v="1965-09-20T00:00:00"/>
    <n v="60"/>
    <x v="3"/>
    <x v="3"/>
    <s v="Jimenezborough"/>
    <x v="3"/>
  </r>
  <r>
    <s v="T00829"/>
    <d v="2023-12-11T00:00:00"/>
    <s v="C185"/>
    <s v="P021"/>
    <s v="S001"/>
    <n v="4"/>
    <n v="0.15"/>
    <s v="Mobile Money"/>
    <n v="4908.96"/>
    <n v="4172.616"/>
    <n v="3908.36"/>
    <n v="264.25599999999986"/>
    <s v="Firm Dairy"/>
    <x v="7"/>
    <x v="1"/>
    <x v="2"/>
    <x v="7"/>
    <n v="1227.24"/>
    <n v="977.09"/>
    <x v="1"/>
    <d v="1975-07-04T00:00:00"/>
    <n v="51"/>
    <x v="3"/>
    <x v="3"/>
    <s v="Jimenezborough"/>
    <x v="3"/>
  </r>
  <r>
    <s v="T00830"/>
    <d v="2024-03-19T00:00:00"/>
    <s v="C054"/>
    <s v="P008"/>
    <s v="S005"/>
    <n v="2"/>
    <n v="0.15"/>
    <s v="Cash"/>
    <n v="219.56"/>
    <n v="186.626"/>
    <n v="141.18"/>
    <n v="45.445999999999998"/>
    <s v="Recognize Footwear"/>
    <x v="2"/>
    <x v="0"/>
    <x v="0"/>
    <x v="3"/>
    <n v="109.78"/>
    <n v="70.59"/>
    <x v="1"/>
    <d v="2002-11-10T00:00:00"/>
    <n v="23"/>
    <x v="2"/>
    <x v="4"/>
    <s v="Johnmouth"/>
    <x v="2"/>
  </r>
  <r>
    <s v="T00831"/>
    <d v="2023-11-07T00:00:00"/>
    <s v="C063"/>
    <s v="P005"/>
    <s v="S001"/>
    <n v="2"/>
    <n v="0.05"/>
    <s v="Credit Card"/>
    <n v="2792.44"/>
    <n v="2652.8179999999998"/>
    <n v="2008.18"/>
    <n v="644.63799999999969"/>
    <s v="Knowledge Bags"/>
    <x v="1"/>
    <x v="1"/>
    <x v="0"/>
    <x v="5"/>
    <n v="1396.22"/>
    <n v="1004.09"/>
    <x v="0"/>
    <d v="1973-01-07T00:00:00"/>
    <n v="53"/>
    <x v="3"/>
    <x v="3"/>
    <s v="Jimenezborough"/>
    <x v="3"/>
  </r>
  <r>
    <s v="T00832"/>
    <d v="2025-04-26T00:00:00"/>
    <s v="C162"/>
    <s v="P049"/>
    <s v="S005"/>
    <n v="1"/>
    <n v="0.05"/>
    <s v="Cash"/>
    <n v="388.26"/>
    <n v="368.84699999999998"/>
    <n v="199.3"/>
    <n v="169.54699999999997"/>
    <s v="Possible Watches"/>
    <x v="8"/>
    <x v="2"/>
    <x v="0"/>
    <x v="1"/>
    <n v="388.26"/>
    <n v="199.3"/>
    <x v="0"/>
    <d v="2000-08-30T00:00:00"/>
    <n v="25"/>
    <x v="1"/>
    <x v="4"/>
    <s v="Johnmouth"/>
    <x v="2"/>
  </r>
  <r>
    <s v="T00833"/>
    <d v="2024-10-16T00:00:00"/>
    <s v="C043"/>
    <s v="P038"/>
    <s v="S003"/>
    <n v="2"/>
    <n v="0.15"/>
    <s v="Cash"/>
    <n v="733.86"/>
    <n v="623.78099999999995"/>
    <n v="570.46"/>
    <n v="53.320999999999913"/>
    <s v="Stage Footwear"/>
    <x v="6"/>
    <x v="0"/>
    <x v="0"/>
    <x v="3"/>
    <n v="366.93"/>
    <n v="285.23"/>
    <x v="0"/>
    <d v="1988-09-14T00:00:00"/>
    <n v="37"/>
    <x v="1"/>
    <x v="0"/>
    <s v="New Michele"/>
    <x v="0"/>
  </r>
  <r>
    <s v="T00834"/>
    <d v="2025-07-06T00:00:00"/>
    <s v="C185"/>
    <s v="P010"/>
    <s v="S003"/>
    <n v="1"/>
    <n v="0.05"/>
    <s v="Mobile Money"/>
    <n v="1194.1199999999999"/>
    <n v="1134.4139999999998"/>
    <n v="838.95"/>
    <n v="295.46399999999971"/>
    <s v="Step Smartphone"/>
    <x v="11"/>
    <x v="2"/>
    <x v="1"/>
    <x v="10"/>
    <n v="1194.1199999999999"/>
    <n v="838.95"/>
    <x v="1"/>
    <d v="1975-07-04T00:00:00"/>
    <n v="51"/>
    <x v="3"/>
    <x v="0"/>
    <s v="New Michele"/>
    <x v="0"/>
  </r>
  <r>
    <s v="T00835"/>
    <d v="2025-01-09T00:00:00"/>
    <s v="C156"/>
    <s v="P044"/>
    <s v="S004"/>
    <n v="4"/>
    <n v="0.05"/>
    <s v="Credit Card"/>
    <n v="5146.2"/>
    <n v="4888.8899999999994"/>
    <n v="3190.16"/>
    <n v="1698.7299999999996"/>
    <s v="Least Accessories"/>
    <x v="9"/>
    <x v="2"/>
    <x v="0"/>
    <x v="9"/>
    <n v="1286.55"/>
    <n v="797.54"/>
    <x v="0"/>
    <d v="1956-11-28T00:00:00"/>
    <n v="69"/>
    <x v="4"/>
    <x v="1"/>
    <s v="Brianahaven"/>
    <x v="1"/>
  </r>
  <r>
    <s v="T00836"/>
    <d v="2025-07-22T00:00:00"/>
    <s v="C106"/>
    <s v="P044"/>
    <s v="S005"/>
    <n v="2"/>
    <n v="0.05"/>
    <s v="Bank Transfer"/>
    <n v="2573.1"/>
    <n v="2444.4449999999997"/>
    <n v="1595.08"/>
    <n v="849.36499999999978"/>
    <s v="Least Accessories"/>
    <x v="11"/>
    <x v="2"/>
    <x v="0"/>
    <x v="9"/>
    <n v="1286.55"/>
    <n v="797.54"/>
    <x v="1"/>
    <d v="1987-04-23T00:00:00"/>
    <n v="39"/>
    <x v="1"/>
    <x v="4"/>
    <s v="Johnmouth"/>
    <x v="2"/>
  </r>
  <r>
    <s v="T00837"/>
    <d v="2024-08-30T00:00:00"/>
    <s v="C043"/>
    <s v="P025"/>
    <s v="S003"/>
    <n v="4"/>
    <n v="0"/>
    <s v="Credit Card"/>
    <n v="1716.6"/>
    <n v="1716.6"/>
    <n v="1034.8800000000001"/>
    <n v="681.7199999999998"/>
    <s v="Little Watches"/>
    <x v="3"/>
    <x v="0"/>
    <x v="0"/>
    <x v="1"/>
    <n v="429.15"/>
    <n v="258.72000000000003"/>
    <x v="0"/>
    <d v="1988-09-14T00:00:00"/>
    <n v="37"/>
    <x v="1"/>
    <x v="0"/>
    <s v="New Michele"/>
    <x v="0"/>
  </r>
  <r>
    <s v="T00838"/>
    <d v="2024-08-05T00:00:00"/>
    <s v="C097"/>
    <s v="P025"/>
    <s v="S004"/>
    <n v="2"/>
    <n v="0"/>
    <s v="Cash"/>
    <n v="858.3"/>
    <n v="858.3"/>
    <n v="517.44000000000005"/>
    <n v="340.8599999999999"/>
    <s v="Little Watches"/>
    <x v="3"/>
    <x v="0"/>
    <x v="0"/>
    <x v="1"/>
    <n v="429.15"/>
    <n v="258.72000000000003"/>
    <x v="0"/>
    <d v="1994-08-14T00:00:00"/>
    <n v="31"/>
    <x v="1"/>
    <x v="1"/>
    <s v="Brianahaven"/>
    <x v="1"/>
  </r>
  <r>
    <s v="T00839"/>
    <d v="2024-09-11T00:00:00"/>
    <s v="C052"/>
    <s v="P011"/>
    <s v="S005"/>
    <n v="5"/>
    <n v="0.15"/>
    <s v="Credit Card"/>
    <n v="1242.8499999999999"/>
    <n v="1056.4224999999999"/>
    <n v="953.34999999999991"/>
    <n v="103.07249999999999"/>
    <s v="Either Headphones"/>
    <x v="5"/>
    <x v="0"/>
    <x v="1"/>
    <x v="11"/>
    <n v="248.57"/>
    <n v="190.67"/>
    <x v="1"/>
    <d v="1991-09-11T00:00:00"/>
    <n v="34"/>
    <x v="0"/>
    <x v="4"/>
    <s v="Johnmouth"/>
    <x v="2"/>
  </r>
  <r>
    <s v="T00840"/>
    <d v="2024-07-24T00:00:00"/>
    <s v="C156"/>
    <s v="P025"/>
    <s v="S001"/>
    <n v="2"/>
    <n v="0.15"/>
    <s v="Cash"/>
    <n v="858.3"/>
    <n v="729.55499999999995"/>
    <n v="517.44000000000005"/>
    <n v="212.1149999999999"/>
    <s v="Little Watches"/>
    <x v="11"/>
    <x v="0"/>
    <x v="0"/>
    <x v="1"/>
    <n v="429.15"/>
    <n v="258.72000000000003"/>
    <x v="0"/>
    <d v="1956-11-28T00:00:00"/>
    <n v="69"/>
    <x v="4"/>
    <x v="3"/>
    <s v="Jimenezborough"/>
    <x v="3"/>
  </r>
  <r>
    <s v="T00841"/>
    <d v="2024-10-25T00:00:00"/>
    <s v="C137"/>
    <s v="P038"/>
    <s v="S005"/>
    <n v="1"/>
    <n v="0"/>
    <s v="Mobile Money"/>
    <n v="366.93"/>
    <n v="366.93"/>
    <n v="285.23"/>
    <n v="81.699999999999989"/>
    <s v="Stage Footwear"/>
    <x v="6"/>
    <x v="0"/>
    <x v="0"/>
    <x v="3"/>
    <n v="366.93"/>
    <n v="285.23"/>
    <x v="0"/>
    <d v="1984-08-05T00:00:00"/>
    <n v="41"/>
    <x v="1"/>
    <x v="4"/>
    <s v="Johnmouth"/>
    <x v="2"/>
  </r>
  <r>
    <s v="T00842"/>
    <d v="2025-08-16T00:00:00"/>
    <s v="C169"/>
    <s v="P010"/>
    <s v="S002"/>
    <n v="5"/>
    <n v="0"/>
    <s v="Mobile Money"/>
    <n v="5970.5999999999995"/>
    <n v="5970.5999999999995"/>
    <n v="4194.75"/>
    <n v="1775.8499999999995"/>
    <s v="Step Smartphone"/>
    <x v="3"/>
    <x v="2"/>
    <x v="1"/>
    <x v="10"/>
    <n v="1194.1199999999999"/>
    <n v="838.95"/>
    <x v="0"/>
    <d v="1967-06-15T00:00:00"/>
    <n v="59"/>
    <x v="3"/>
    <x v="2"/>
    <s v="Peckmouth"/>
    <x v="2"/>
  </r>
  <r>
    <s v="T00843"/>
    <d v="2025-08-06T00:00:00"/>
    <s v="C134"/>
    <s v="P023"/>
    <s v="S004"/>
    <n v="3"/>
    <n v="0"/>
    <s v="Mobile Money"/>
    <n v="5635.41"/>
    <n v="5635.41"/>
    <n v="3044.73"/>
    <n v="2590.6799999999998"/>
    <s v="And Footwear"/>
    <x v="3"/>
    <x v="2"/>
    <x v="0"/>
    <x v="3"/>
    <n v="1878.47"/>
    <n v="1014.91"/>
    <x v="1"/>
    <d v="1985-01-29T00:00:00"/>
    <n v="41"/>
    <x v="1"/>
    <x v="1"/>
    <s v="Brianahaven"/>
    <x v="1"/>
  </r>
  <r>
    <s v="T00844"/>
    <d v="2023-10-04T00:00:00"/>
    <s v="C059"/>
    <s v="P005"/>
    <s v="S004"/>
    <n v="4"/>
    <n v="0.1"/>
    <s v="Cash"/>
    <n v="5584.88"/>
    <n v="5026.3919999999998"/>
    <n v="4016.36"/>
    <n v="1010.0319999999997"/>
    <s v="Knowledge Bags"/>
    <x v="6"/>
    <x v="1"/>
    <x v="0"/>
    <x v="5"/>
    <n v="1396.22"/>
    <n v="1004.09"/>
    <x v="1"/>
    <d v="1963-05-11T00:00:00"/>
    <n v="63"/>
    <x v="3"/>
    <x v="1"/>
    <s v="Brianahaven"/>
    <x v="1"/>
  </r>
  <r>
    <s v="T00845"/>
    <d v="2024-08-17T00:00:00"/>
    <s v="C109"/>
    <s v="P033"/>
    <s v="S002"/>
    <n v="3"/>
    <n v="0.15"/>
    <s v="Credit Card"/>
    <n v="5396.91"/>
    <n v="4587.3734999999997"/>
    <n v="3987.4500000000003"/>
    <n v="599.92349999999942"/>
    <s v="Beat Accessories"/>
    <x v="3"/>
    <x v="0"/>
    <x v="0"/>
    <x v="9"/>
    <n v="1798.97"/>
    <n v="1329.15"/>
    <x v="1"/>
    <d v="2006-03-03T00:00:00"/>
    <n v="20"/>
    <x v="2"/>
    <x v="2"/>
    <s v="Peckmouth"/>
    <x v="2"/>
  </r>
  <r>
    <s v="T00846"/>
    <d v="2024-08-11T00:00:00"/>
    <s v="C022"/>
    <s v="P036"/>
    <s v="S003"/>
    <n v="5"/>
    <n v="0.15"/>
    <s v="Bank Transfer"/>
    <n v="7507.3"/>
    <n v="6381.2049999999999"/>
    <n v="5838.65"/>
    <n v="542.55500000000029"/>
    <s v="New Watches"/>
    <x v="3"/>
    <x v="0"/>
    <x v="0"/>
    <x v="1"/>
    <n v="1501.46"/>
    <n v="1167.73"/>
    <x v="0"/>
    <d v="1955-11-16T00:00:00"/>
    <n v="70"/>
    <x v="4"/>
    <x v="0"/>
    <s v="New Michele"/>
    <x v="0"/>
  </r>
  <r>
    <s v="T00847"/>
    <d v="2024-09-16T00:00:00"/>
    <s v="C049"/>
    <s v="P022"/>
    <s v="S001"/>
    <n v="1"/>
    <n v="0"/>
    <s v="Cash"/>
    <n v="25.57"/>
    <n v="25.57"/>
    <n v="19.05"/>
    <n v="6.52"/>
    <s v="How Vegetables"/>
    <x v="5"/>
    <x v="0"/>
    <x v="2"/>
    <x v="8"/>
    <n v="25.57"/>
    <n v="19.05"/>
    <x v="0"/>
    <d v="1997-01-03T00:00:00"/>
    <n v="29"/>
    <x v="1"/>
    <x v="3"/>
    <s v="Jimenezborough"/>
    <x v="3"/>
  </r>
  <r>
    <s v="T00848"/>
    <d v="2024-05-01T00:00:00"/>
    <s v="C097"/>
    <s v="P002"/>
    <s v="S002"/>
    <n v="3"/>
    <n v="0.15"/>
    <s v="Bank Transfer"/>
    <n v="2456.2799999999997"/>
    <n v="2087.8379999999997"/>
    <n v="1582.8600000000001"/>
    <n v="504.97799999999961"/>
    <s v="Audience Television"/>
    <x v="4"/>
    <x v="0"/>
    <x v="1"/>
    <x v="2"/>
    <n v="818.76"/>
    <n v="527.62"/>
    <x v="0"/>
    <d v="1994-08-14T00:00:00"/>
    <n v="31"/>
    <x v="1"/>
    <x v="2"/>
    <s v="Peckmouth"/>
    <x v="2"/>
  </r>
  <r>
    <s v="T00849"/>
    <d v="2025-05-30T00:00:00"/>
    <s v="C028"/>
    <s v="P005"/>
    <s v="S002"/>
    <n v="4"/>
    <n v="0.1"/>
    <s v="Bank Transfer"/>
    <n v="5584.88"/>
    <n v="5026.3919999999998"/>
    <n v="4016.36"/>
    <n v="1010.0319999999997"/>
    <s v="Knowledge Bags"/>
    <x v="4"/>
    <x v="2"/>
    <x v="0"/>
    <x v="5"/>
    <n v="1396.22"/>
    <n v="1004.09"/>
    <x v="1"/>
    <d v="1960-02-10T00:00:00"/>
    <n v="66"/>
    <x v="4"/>
    <x v="2"/>
    <s v="Peckmouth"/>
    <x v="2"/>
  </r>
  <r>
    <s v="T00850"/>
    <d v="2025-08-03T00:00:00"/>
    <s v="C138"/>
    <s v="P045"/>
    <s v="S004"/>
    <n v="5"/>
    <n v="0.1"/>
    <s v="Bank Transfer"/>
    <n v="9395.4"/>
    <n v="8455.86"/>
    <n v="5022.7999999999993"/>
    <n v="3433.0600000000013"/>
    <s v="Set Dairy"/>
    <x v="3"/>
    <x v="2"/>
    <x v="2"/>
    <x v="7"/>
    <n v="1879.08"/>
    <n v="1004.56"/>
    <x v="1"/>
    <d v="1961-09-28T00:00:00"/>
    <n v="64"/>
    <x v="3"/>
    <x v="1"/>
    <s v="Brianahaven"/>
    <x v="1"/>
  </r>
  <r>
    <s v="T00851"/>
    <d v="2024-07-16T00:00:00"/>
    <s v="C175"/>
    <s v="P040"/>
    <s v="S004"/>
    <n v="2"/>
    <n v="0.15"/>
    <s v="Mobile Money"/>
    <n v="3491.22"/>
    <n v="2967.5369999999998"/>
    <n v="2644.88"/>
    <n v="322.6569999999997"/>
    <s v="Piece Headphones"/>
    <x v="11"/>
    <x v="0"/>
    <x v="1"/>
    <x v="11"/>
    <n v="1745.61"/>
    <n v="1322.44"/>
    <x v="0"/>
    <d v="1998-01-07T00:00:00"/>
    <n v="28"/>
    <x v="1"/>
    <x v="1"/>
    <s v="Brianahaven"/>
    <x v="1"/>
  </r>
  <r>
    <s v="T00852"/>
    <d v="2024-04-01T00:00:00"/>
    <s v="C046"/>
    <s v="P048"/>
    <s v="S003"/>
    <n v="5"/>
    <n v="0.15"/>
    <s v="Bank Transfer"/>
    <n v="6081.7999999999993"/>
    <n v="5169.5299999999988"/>
    <n v="3974"/>
    <n v="1195.5299999999988"/>
    <s v="Nor Bags"/>
    <x v="8"/>
    <x v="0"/>
    <x v="0"/>
    <x v="5"/>
    <n v="1216.3599999999999"/>
    <n v="794.8"/>
    <x v="0"/>
    <d v="1964-01-21T00:00:00"/>
    <n v="62"/>
    <x v="3"/>
    <x v="0"/>
    <s v="New Michele"/>
    <x v="0"/>
  </r>
  <r>
    <s v="T00853"/>
    <d v="2024-11-05T00:00:00"/>
    <s v="C079"/>
    <s v="P003"/>
    <s v="S005"/>
    <n v="3"/>
    <n v="0.15"/>
    <s v="Credit Card"/>
    <n v="1012.89"/>
    <n v="860.95650000000001"/>
    <n v="507.09000000000003"/>
    <n v="353.86649999999997"/>
    <s v="Here Footwear"/>
    <x v="1"/>
    <x v="0"/>
    <x v="0"/>
    <x v="3"/>
    <n v="337.63"/>
    <n v="169.03"/>
    <x v="1"/>
    <d v="1979-06-15T00:00:00"/>
    <n v="47"/>
    <x v="1"/>
    <x v="4"/>
    <s v="Johnmouth"/>
    <x v="2"/>
  </r>
  <r>
    <s v="T00854"/>
    <d v="2024-08-30T00:00:00"/>
    <s v="C169"/>
    <s v="P009"/>
    <s v="S001"/>
    <n v="2"/>
    <n v="0.15"/>
    <s v="Credit Card"/>
    <n v="246.38"/>
    <n v="209.423"/>
    <n v="160.72"/>
    <n v="48.703000000000003"/>
    <s v="Us Snacks"/>
    <x v="3"/>
    <x v="0"/>
    <x v="2"/>
    <x v="4"/>
    <n v="123.19"/>
    <n v="80.36"/>
    <x v="0"/>
    <d v="1967-06-15T00:00:00"/>
    <n v="59"/>
    <x v="3"/>
    <x v="3"/>
    <s v="Jimenezborough"/>
    <x v="3"/>
  </r>
  <r>
    <s v="T00855"/>
    <d v="2023-11-14T00:00:00"/>
    <s v="C026"/>
    <s v="P012"/>
    <s v="S002"/>
    <n v="5"/>
    <n v="0.15"/>
    <s v="Bank Transfer"/>
    <n v="5965.45"/>
    <n v="5070.6324999999997"/>
    <n v="4091.2"/>
    <n v="979.43249999999989"/>
    <s v="Above Camera"/>
    <x v="1"/>
    <x v="1"/>
    <x v="1"/>
    <x v="12"/>
    <n v="1193.0899999999999"/>
    <n v="818.24"/>
    <x v="0"/>
    <d v="2004-01-04T00:00:00"/>
    <n v="22"/>
    <x v="2"/>
    <x v="2"/>
    <s v="Peckmouth"/>
    <x v="2"/>
  </r>
  <r>
    <s v="T00856"/>
    <d v="2024-07-03T00:00:00"/>
    <s v="C141"/>
    <s v="P039"/>
    <s v="S005"/>
    <n v="1"/>
    <n v="0.05"/>
    <s v="Mobile Money"/>
    <n v="540.94000000000005"/>
    <n v="513.89300000000003"/>
    <n v="398.25"/>
    <n v="115.64300000000003"/>
    <s v="Church Clothing"/>
    <x v="11"/>
    <x v="0"/>
    <x v="0"/>
    <x v="0"/>
    <n v="540.94000000000005"/>
    <n v="398.25"/>
    <x v="1"/>
    <d v="1978-08-06T00:00:00"/>
    <n v="47"/>
    <x v="1"/>
    <x v="4"/>
    <s v="Johnmouth"/>
    <x v="2"/>
  </r>
  <r>
    <s v="T00857"/>
    <d v="2025-01-03T00:00:00"/>
    <s v="C163"/>
    <s v="P022"/>
    <s v="S001"/>
    <n v="1"/>
    <n v="0.05"/>
    <s v="Mobile Money"/>
    <n v="25.57"/>
    <n v="24.291499999999999"/>
    <n v="19.05"/>
    <n v="5.2414999999999985"/>
    <s v="How Vegetables"/>
    <x v="9"/>
    <x v="2"/>
    <x v="2"/>
    <x v="8"/>
    <n v="25.57"/>
    <n v="19.05"/>
    <x v="1"/>
    <d v="1985-10-08T00:00:00"/>
    <n v="40"/>
    <x v="1"/>
    <x v="3"/>
    <s v="Jimenezborough"/>
    <x v="3"/>
  </r>
  <r>
    <s v="T00858"/>
    <d v="2025-04-16T00:00:00"/>
    <s v="C154"/>
    <s v="P031"/>
    <s v="S004"/>
    <n v="1"/>
    <n v="0"/>
    <s v="Bank Transfer"/>
    <n v="1095.72"/>
    <n v="1095.72"/>
    <n v="822.2"/>
    <n v="273.52"/>
    <s v="Foot Snacks"/>
    <x v="8"/>
    <x v="2"/>
    <x v="2"/>
    <x v="4"/>
    <n v="1095.72"/>
    <n v="822.2"/>
    <x v="0"/>
    <d v="1971-09-02T00:00:00"/>
    <n v="54"/>
    <x v="3"/>
    <x v="1"/>
    <s v="Brianahaven"/>
    <x v="1"/>
  </r>
  <r>
    <s v="T00859"/>
    <d v="2024-03-06T00:00:00"/>
    <s v="C057"/>
    <s v="P004"/>
    <s v="S003"/>
    <n v="1"/>
    <n v="0"/>
    <s v="Mobile Money"/>
    <n v="1853.77"/>
    <n v="1853.77"/>
    <n v="1363.52"/>
    <n v="490.25"/>
    <s v="Four Accessories"/>
    <x v="2"/>
    <x v="0"/>
    <x v="0"/>
    <x v="9"/>
    <n v="1853.77"/>
    <n v="1363.52"/>
    <x v="1"/>
    <d v="1998-09-26T00:00:00"/>
    <n v="27"/>
    <x v="1"/>
    <x v="0"/>
    <s v="New Michele"/>
    <x v="0"/>
  </r>
  <r>
    <s v="T00860"/>
    <d v="2024-08-23T00:00:00"/>
    <s v="C103"/>
    <s v="P013"/>
    <s v="S005"/>
    <n v="5"/>
    <n v="0.1"/>
    <s v="Cash"/>
    <n v="5674"/>
    <n v="5106.6000000000004"/>
    <n v="3375.5"/>
    <n v="1731.1000000000004"/>
    <s v="World Watches"/>
    <x v="3"/>
    <x v="0"/>
    <x v="0"/>
    <x v="1"/>
    <n v="1134.8"/>
    <n v="675.1"/>
    <x v="1"/>
    <d v="1964-10-26T00:00:00"/>
    <n v="61"/>
    <x v="3"/>
    <x v="4"/>
    <s v="Johnmouth"/>
    <x v="2"/>
  </r>
  <r>
    <s v="T00861"/>
    <d v="2025-07-24T00:00:00"/>
    <s v="C199"/>
    <s v="P043"/>
    <s v="S002"/>
    <n v="4"/>
    <n v="0.15"/>
    <s v="Cash"/>
    <n v="2257.6799999999998"/>
    <n v="1919.0279999999998"/>
    <n v="1175.8399999999999"/>
    <n v="743.18799999999987"/>
    <s v="Soon Accessories"/>
    <x v="11"/>
    <x v="2"/>
    <x v="0"/>
    <x v="9"/>
    <n v="564.41999999999996"/>
    <n v="293.95999999999998"/>
    <x v="1"/>
    <d v="1970-05-18T00:00:00"/>
    <n v="56"/>
    <x v="3"/>
    <x v="2"/>
    <s v="Peckmouth"/>
    <x v="2"/>
  </r>
  <r>
    <s v="T00862"/>
    <d v="2024-10-28T00:00:00"/>
    <s v="C052"/>
    <s v="P003"/>
    <s v="S005"/>
    <n v="3"/>
    <n v="0.05"/>
    <s v="Cash"/>
    <n v="1012.89"/>
    <n v="962.24549999999999"/>
    <n v="507.09000000000003"/>
    <n v="455.15549999999996"/>
    <s v="Here Footwear"/>
    <x v="6"/>
    <x v="0"/>
    <x v="0"/>
    <x v="3"/>
    <n v="337.63"/>
    <n v="169.03"/>
    <x v="1"/>
    <d v="1991-09-11T00:00:00"/>
    <n v="34"/>
    <x v="0"/>
    <x v="4"/>
    <s v="Johnmouth"/>
    <x v="2"/>
  </r>
  <r>
    <s v="T00863"/>
    <d v="2025-03-29T00:00:00"/>
    <s v="C154"/>
    <s v="P045"/>
    <s v="S005"/>
    <n v="5"/>
    <n v="0.05"/>
    <s v="Credit Card"/>
    <n v="9395.4"/>
    <n v="8925.6299999999992"/>
    <n v="5022.7999999999993"/>
    <n v="3902.83"/>
    <s v="Set Dairy"/>
    <x v="2"/>
    <x v="2"/>
    <x v="2"/>
    <x v="7"/>
    <n v="1879.08"/>
    <n v="1004.56"/>
    <x v="0"/>
    <d v="1971-09-02T00:00:00"/>
    <n v="54"/>
    <x v="3"/>
    <x v="4"/>
    <s v="Johnmouth"/>
    <x v="2"/>
  </r>
  <r>
    <s v="T00864"/>
    <d v="2024-02-12T00:00:00"/>
    <s v="C173"/>
    <s v="P005"/>
    <s v="S001"/>
    <n v="3"/>
    <n v="0.05"/>
    <s v="Cash"/>
    <n v="4188.66"/>
    <n v="3979.2269999999999"/>
    <n v="3012.27"/>
    <n v="966.95699999999988"/>
    <s v="Knowledge Bags"/>
    <x v="10"/>
    <x v="0"/>
    <x v="0"/>
    <x v="5"/>
    <n v="1396.22"/>
    <n v="1004.09"/>
    <x v="1"/>
    <d v="1958-08-28T00:00:00"/>
    <n v="67"/>
    <x v="4"/>
    <x v="3"/>
    <s v="Jimenezborough"/>
    <x v="3"/>
  </r>
  <r>
    <s v="T00865"/>
    <d v="2023-11-19T00:00:00"/>
    <s v="C041"/>
    <s v="P037"/>
    <s v="S001"/>
    <n v="3"/>
    <n v="0.15"/>
    <s v="Bank Transfer"/>
    <n v="5857.9500000000007"/>
    <n v="4979.2575000000006"/>
    <n v="4353.8099999999995"/>
    <n v="625.44750000000113"/>
    <s v="Book Television"/>
    <x v="1"/>
    <x v="1"/>
    <x v="1"/>
    <x v="2"/>
    <n v="1952.65"/>
    <n v="1451.27"/>
    <x v="1"/>
    <d v="1980-07-03T00:00:00"/>
    <n v="46"/>
    <x v="1"/>
    <x v="3"/>
    <s v="Jimenezborough"/>
    <x v="3"/>
  </r>
  <r>
    <s v="T00866"/>
    <d v="2025-04-11T00:00:00"/>
    <s v="C172"/>
    <s v="P002"/>
    <s v="S004"/>
    <n v="4"/>
    <n v="0.05"/>
    <s v="Cash"/>
    <n v="3275.04"/>
    <n v="3111.288"/>
    <n v="2110.48"/>
    <n v="1000.808"/>
    <s v="Audience Television"/>
    <x v="8"/>
    <x v="2"/>
    <x v="1"/>
    <x v="2"/>
    <n v="818.76"/>
    <n v="527.62"/>
    <x v="1"/>
    <d v="1977-03-14T00:00:00"/>
    <n v="49"/>
    <x v="1"/>
    <x v="1"/>
    <s v="Brianahaven"/>
    <x v="1"/>
  </r>
  <r>
    <s v="T00867"/>
    <d v="2024-06-01T00:00:00"/>
    <s v="C189"/>
    <s v="P043"/>
    <s v="S001"/>
    <n v="1"/>
    <n v="0.1"/>
    <s v="Bank Transfer"/>
    <n v="564.41999999999996"/>
    <n v="507.97799999999995"/>
    <n v="293.95999999999998"/>
    <n v="214.01799999999997"/>
    <s v="Soon Accessories"/>
    <x v="0"/>
    <x v="0"/>
    <x v="0"/>
    <x v="9"/>
    <n v="564.41999999999996"/>
    <n v="293.95999999999998"/>
    <x v="0"/>
    <d v="1966-08-07T00:00:00"/>
    <n v="59"/>
    <x v="3"/>
    <x v="3"/>
    <s v="Jimenezborough"/>
    <x v="3"/>
  </r>
  <r>
    <s v="T00868"/>
    <d v="2024-09-09T00:00:00"/>
    <s v="C089"/>
    <s v="P025"/>
    <s v="S003"/>
    <n v="2"/>
    <n v="0.05"/>
    <s v="Mobile Money"/>
    <n v="858.3"/>
    <n v="815.38499999999988"/>
    <n v="517.44000000000005"/>
    <n v="297.94499999999982"/>
    <s v="Little Watches"/>
    <x v="5"/>
    <x v="0"/>
    <x v="0"/>
    <x v="1"/>
    <n v="429.15"/>
    <n v="258.72000000000003"/>
    <x v="1"/>
    <d v="1969-07-12T00:00:00"/>
    <n v="57"/>
    <x v="3"/>
    <x v="0"/>
    <s v="New Michele"/>
    <x v="0"/>
  </r>
  <r>
    <s v="T00869"/>
    <d v="2024-12-08T00:00:00"/>
    <s v="C104"/>
    <s v="P011"/>
    <s v="S005"/>
    <n v="1"/>
    <n v="0.1"/>
    <s v="Credit Card"/>
    <n v="248.57"/>
    <n v="223.71299999999999"/>
    <n v="190.67"/>
    <n v="33.043000000000006"/>
    <s v="Either Headphones"/>
    <x v="7"/>
    <x v="0"/>
    <x v="1"/>
    <x v="11"/>
    <n v="248.57"/>
    <n v="190.67"/>
    <x v="0"/>
    <d v="1965-03-20T00:00:00"/>
    <n v="61"/>
    <x v="3"/>
    <x v="4"/>
    <s v="Johnmouth"/>
    <x v="2"/>
  </r>
  <r>
    <s v="T00870"/>
    <d v="2023-10-07T00:00:00"/>
    <s v="C105"/>
    <s v="P012"/>
    <s v="S005"/>
    <n v="1"/>
    <n v="0"/>
    <s v="Bank Transfer"/>
    <n v="1193.0899999999999"/>
    <n v="1193.0899999999999"/>
    <n v="818.24"/>
    <n v="374.84999999999991"/>
    <s v="Above Camera"/>
    <x v="6"/>
    <x v="1"/>
    <x v="1"/>
    <x v="12"/>
    <n v="1193.0899999999999"/>
    <n v="818.24"/>
    <x v="0"/>
    <d v="1969-12-29T00:00:00"/>
    <n v="56"/>
    <x v="3"/>
    <x v="4"/>
    <s v="Johnmouth"/>
    <x v="2"/>
  </r>
  <r>
    <s v="T00871"/>
    <d v="2024-11-21T00:00:00"/>
    <s v="C088"/>
    <s v="P038"/>
    <s v="S001"/>
    <n v="5"/>
    <n v="0.1"/>
    <s v="Bank Transfer"/>
    <n v="1834.65"/>
    <n v="1651.1850000000002"/>
    <n v="1426.15"/>
    <n v="225.03500000000008"/>
    <s v="Stage Footwear"/>
    <x v="1"/>
    <x v="0"/>
    <x v="0"/>
    <x v="3"/>
    <n v="366.93"/>
    <n v="285.23"/>
    <x v="1"/>
    <d v="1997-10-11T00:00:00"/>
    <n v="28"/>
    <x v="1"/>
    <x v="3"/>
    <s v="Jimenezborough"/>
    <x v="3"/>
  </r>
  <r>
    <s v="T00872"/>
    <d v="2025-07-20T00:00:00"/>
    <s v="C178"/>
    <s v="P041"/>
    <s v="S004"/>
    <n v="4"/>
    <n v="0.15"/>
    <s v="Credit Card"/>
    <n v="6540.04"/>
    <n v="5559.0339999999997"/>
    <n v="4173.16"/>
    <n v="1385.8739999999998"/>
    <s v="Present Television"/>
    <x v="11"/>
    <x v="2"/>
    <x v="1"/>
    <x v="2"/>
    <n v="1635.01"/>
    <n v="1043.29"/>
    <x v="1"/>
    <d v="1960-12-05T00:00:00"/>
    <n v="65"/>
    <x v="4"/>
    <x v="1"/>
    <s v="Brianahaven"/>
    <x v="1"/>
  </r>
  <r>
    <s v="T00873"/>
    <d v="2024-09-28T00:00:00"/>
    <s v="C194"/>
    <s v="P047"/>
    <s v="S003"/>
    <n v="4"/>
    <n v="0.15"/>
    <s v="Cash"/>
    <n v="4788.72"/>
    <n v="4070.4120000000003"/>
    <n v="2890.96"/>
    <n v="1179.4520000000002"/>
    <s v="Or Smartphone"/>
    <x v="5"/>
    <x v="0"/>
    <x v="1"/>
    <x v="10"/>
    <n v="1197.18"/>
    <n v="722.74"/>
    <x v="0"/>
    <d v="2000-09-02T00:00:00"/>
    <n v="25"/>
    <x v="1"/>
    <x v="0"/>
    <s v="New Michele"/>
    <x v="0"/>
  </r>
  <r>
    <s v="T00874"/>
    <d v="2024-10-05T00:00:00"/>
    <s v="C124"/>
    <s v="P040"/>
    <s v="S001"/>
    <n v="3"/>
    <n v="0"/>
    <s v="Mobile Money"/>
    <n v="5236.83"/>
    <n v="5236.83"/>
    <n v="3967.32"/>
    <n v="1269.5099999999998"/>
    <s v="Piece Headphones"/>
    <x v="6"/>
    <x v="0"/>
    <x v="1"/>
    <x v="11"/>
    <n v="1745.61"/>
    <n v="1322.44"/>
    <x v="1"/>
    <d v="1962-06-07T00:00:00"/>
    <n v="64"/>
    <x v="3"/>
    <x v="3"/>
    <s v="Jimenezborough"/>
    <x v="3"/>
  </r>
  <r>
    <s v="T00875"/>
    <d v="2024-11-30T00:00:00"/>
    <s v="C163"/>
    <s v="P022"/>
    <s v="S002"/>
    <n v="2"/>
    <n v="0.1"/>
    <s v="Mobile Money"/>
    <n v="51.14"/>
    <n v="46.026000000000003"/>
    <n v="38.1"/>
    <n v="7.9260000000000019"/>
    <s v="How Vegetables"/>
    <x v="1"/>
    <x v="0"/>
    <x v="2"/>
    <x v="8"/>
    <n v="25.57"/>
    <n v="19.05"/>
    <x v="1"/>
    <d v="1985-10-08T00:00:00"/>
    <n v="40"/>
    <x v="1"/>
    <x v="2"/>
    <s v="Peckmouth"/>
    <x v="2"/>
  </r>
  <r>
    <s v="T00876"/>
    <d v="2024-05-23T00:00:00"/>
    <s v="C091"/>
    <s v="P048"/>
    <s v="S005"/>
    <n v="5"/>
    <n v="0"/>
    <s v="Bank Transfer"/>
    <n v="6081.7999999999993"/>
    <n v="6081.7999999999993"/>
    <n v="3974"/>
    <n v="2107.7999999999993"/>
    <s v="Nor Bags"/>
    <x v="4"/>
    <x v="0"/>
    <x v="0"/>
    <x v="5"/>
    <n v="1216.3599999999999"/>
    <n v="794.8"/>
    <x v="0"/>
    <d v="1963-02-04T00:00:00"/>
    <n v="63"/>
    <x v="3"/>
    <x v="4"/>
    <s v="Johnmouth"/>
    <x v="2"/>
  </r>
  <r>
    <s v="T00877"/>
    <d v="2023-11-16T00:00:00"/>
    <s v="C064"/>
    <s v="P014"/>
    <s v="S003"/>
    <n v="1"/>
    <n v="0.15"/>
    <s v="Bank Transfer"/>
    <n v="1342.75"/>
    <n v="1141.3374999999999"/>
    <n v="797.94"/>
    <n v="343.39749999999981"/>
    <s v="Add Clothing"/>
    <x v="1"/>
    <x v="1"/>
    <x v="0"/>
    <x v="0"/>
    <n v="1342.75"/>
    <n v="797.94"/>
    <x v="1"/>
    <d v="1973-09-01T00:00:00"/>
    <n v="52"/>
    <x v="3"/>
    <x v="0"/>
    <s v="New Michele"/>
    <x v="0"/>
  </r>
  <r>
    <s v="T00878"/>
    <d v="2023-12-27T00:00:00"/>
    <s v="C020"/>
    <s v="P018"/>
    <s v="S005"/>
    <n v="2"/>
    <n v="0.15"/>
    <s v="Bank Transfer"/>
    <n v="2159.7800000000002"/>
    <n v="1835.8130000000001"/>
    <n v="1407.66"/>
    <n v="428.15300000000002"/>
    <s v="Democratic Smartphone"/>
    <x v="7"/>
    <x v="1"/>
    <x v="1"/>
    <x v="10"/>
    <n v="1079.8900000000001"/>
    <n v="703.83"/>
    <x v="1"/>
    <d v="1982-06-26T00:00:00"/>
    <n v="44"/>
    <x v="1"/>
    <x v="4"/>
    <s v="Johnmouth"/>
    <x v="2"/>
  </r>
  <r>
    <s v="T00879"/>
    <d v="2024-09-05T00:00:00"/>
    <s v="C091"/>
    <s v="P049"/>
    <s v="S002"/>
    <n v="5"/>
    <n v="0.1"/>
    <s v="Credit Card"/>
    <n v="1941.3"/>
    <n v="1747.17"/>
    <n v="996.5"/>
    <n v="750.67000000000007"/>
    <s v="Possible Watches"/>
    <x v="5"/>
    <x v="0"/>
    <x v="0"/>
    <x v="1"/>
    <n v="388.26"/>
    <n v="199.3"/>
    <x v="0"/>
    <d v="1963-02-04T00:00:00"/>
    <n v="63"/>
    <x v="3"/>
    <x v="2"/>
    <s v="Peckmouth"/>
    <x v="2"/>
  </r>
  <r>
    <s v="T00880"/>
    <d v="2024-01-18T00:00:00"/>
    <s v="C192"/>
    <s v="P043"/>
    <s v="S002"/>
    <n v="4"/>
    <n v="0.05"/>
    <s v="Credit Card"/>
    <n v="2257.6799999999998"/>
    <n v="2144.7959999999998"/>
    <n v="1175.8399999999999"/>
    <n v="968.9559999999999"/>
    <s v="Soon Accessories"/>
    <x v="9"/>
    <x v="0"/>
    <x v="0"/>
    <x v="9"/>
    <n v="564.41999999999996"/>
    <n v="293.95999999999998"/>
    <x v="0"/>
    <d v="2006-07-28T00:00:00"/>
    <n v="19"/>
    <x v="2"/>
    <x v="2"/>
    <s v="Peckmouth"/>
    <x v="2"/>
  </r>
  <r>
    <s v="T00881"/>
    <d v="2024-08-16T00:00:00"/>
    <s v="C189"/>
    <s v="P030"/>
    <s v="S002"/>
    <n v="3"/>
    <n v="0.05"/>
    <s v="Credit Card"/>
    <n v="87.72"/>
    <n v="83.333999999999989"/>
    <n v="45.839999999999996"/>
    <n v="37.493999999999993"/>
    <s v="National Watches"/>
    <x v="3"/>
    <x v="0"/>
    <x v="0"/>
    <x v="1"/>
    <n v="29.24"/>
    <n v="15.28"/>
    <x v="0"/>
    <d v="1966-08-07T00:00:00"/>
    <n v="59"/>
    <x v="3"/>
    <x v="2"/>
    <s v="Peckmouth"/>
    <x v="2"/>
  </r>
  <r>
    <s v="T00882"/>
    <d v="2024-12-08T00:00:00"/>
    <s v="C052"/>
    <s v="P038"/>
    <s v="S002"/>
    <n v="5"/>
    <n v="0.1"/>
    <s v="Credit Card"/>
    <n v="1834.65"/>
    <n v="1651.1850000000002"/>
    <n v="1426.15"/>
    <n v="225.03500000000008"/>
    <s v="Stage Footwear"/>
    <x v="7"/>
    <x v="0"/>
    <x v="0"/>
    <x v="3"/>
    <n v="366.93"/>
    <n v="285.23"/>
    <x v="1"/>
    <d v="1991-09-11T00:00:00"/>
    <n v="34"/>
    <x v="0"/>
    <x v="2"/>
    <s v="Peckmouth"/>
    <x v="2"/>
  </r>
  <r>
    <s v="T00883"/>
    <d v="2025-04-29T00:00:00"/>
    <s v="C200"/>
    <s v="P013"/>
    <s v="S001"/>
    <n v="1"/>
    <n v="0"/>
    <s v="Mobile Money"/>
    <n v="1134.8"/>
    <n v="1134.8"/>
    <n v="675.1"/>
    <n v="459.69999999999993"/>
    <s v="World Watches"/>
    <x v="8"/>
    <x v="2"/>
    <x v="0"/>
    <x v="1"/>
    <n v="1134.8"/>
    <n v="675.1"/>
    <x v="0"/>
    <d v="2001-12-24T00:00:00"/>
    <n v="24"/>
    <x v="2"/>
    <x v="3"/>
    <s v="Jimenezborough"/>
    <x v="3"/>
  </r>
  <r>
    <s v="T00884"/>
    <d v="2025-05-03T00:00:00"/>
    <s v="C158"/>
    <s v="P044"/>
    <s v="S001"/>
    <n v="5"/>
    <n v="0"/>
    <s v="Mobile Money"/>
    <n v="6432.75"/>
    <n v="6432.75"/>
    <n v="3987.7"/>
    <n v="2445.0500000000002"/>
    <s v="Least Accessories"/>
    <x v="4"/>
    <x v="2"/>
    <x v="0"/>
    <x v="9"/>
    <n v="1286.55"/>
    <n v="797.54"/>
    <x v="0"/>
    <d v="1981-07-24T00:00:00"/>
    <n v="45"/>
    <x v="1"/>
    <x v="3"/>
    <s v="Jimenezborough"/>
    <x v="3"/>
  </r>
  <r>
    <s v="T00885"/>
    <d v="2024-09-27T00:00:00"/>
    <s v="C096"/>
    <s v="P001"/>
    <s v="S005"/>
    <n v="3"/>
    <n v="0.15"/>
    <s v="Bank Transfer"/>
    <n v="5021.07"/>
    <n v="4267.9094999999998"/>
    <n v="3970.1400000000003"/>
    <n v="297.76949999999943"/>
    <s v="Like Camera"/>
    <x v="5"/>
    <x v="0"/>
    <x v="1"/>
    <x v="12"/>
    <n v="1673.69"/>
    <n v="1323.38"/>
    <x v="0"/>
    <d v="1989-01-06T00:00:00"/>
    <n v="37"/>
    <x v="1"/>
    <x v="4"/>
    <s v="Johnmouth"/>
    <x v="2"/>
  </r>
  <r>
    <s v="T00886"/>
    <d v="2024-11-25T00:00:00"/>
    <s v="C126"/>
    <s v="P019"/>
    <s v="S002"/>
    <n v="5"/>
    <n v="0.1"/>
    <s v="Mobile Money"/>
    <n v="8814.6"/>
    <n v="7933.14"/>
    <n v="6732.4"/>
    <n v="1200.7400000000007"/>
    <s v="Traditional Laptop"/>
    <x v="1"/>
    <x v="0"/>
    <x v="1"/>
    <x v="6"/>
    <n v="1762.92"/>
    <n v="1346.48"/>
    <x v="0"/>
    <d v="1980-04-04T00:00:00"/>
    <n v="46"/>
    <x v="1"/>
    <x v="2"/>
    <s v="Peckmouth"/>
    <x v="2"/>
  </r>
  <r>
    <s v="T00887"/>
    <d v="2025-06-17T00:00:00"/>
    <s v="C057"/>
    <s v="P006"/>
    <s v="S005"/>
    <n v="2"/>
    <n v="0"/>
    <s v="Mobile Money"/>
    <n v="636.1"/>
    <n v="636.1"/>
    <n v="374.68"/>
    <n v="261.42"/>
    <s v="Company Fruits"/>
    <x v="0"/>
    <x v="2"/>
    <x v="2"/>
    <x v="13"/>
    <n v="318.05"/>
    <n v="187.34"/>
    <x v="1"/>
    <d v="1998-09-26T00:00:00"/>
    <n v="27"/>
    <x v="1"/>
    <x v="4"/>
    <s v="Johnmouth"/>
    <x v="2"/>
  </r>
  <r>
    <s v="T00888"/>
    <d v="2024-06-24T00:00:00"/>
    <s v="C123"/>
    <s v="P027"/>
    <s v="S005"/>
    <n v="1"/>
    <n v="0.1"/>
    <s v="Mobile Money"/>
    <n v="1272.23"/>
    <n v="1145.0070000000001"/>
    <n v="952.65"/>
    <n v="192.35700000000008"/>
    <s v="Hospital Smartphone"/>
    <x v="0"/>
    <x v="0"/>
    <x v="1"/>
    <x v="10"/>
    <n v="1272.23"/>
    <n v="952.65"/>
    <x v="1"/>
    <d v="1989-11-06T00:00:00"/>
    <n v="36"/>
    <x v="1"/>
    <x v="4"/>
    <s v="Johnmouth"/>
    <x v="2"/>
  </r>
  <r>
    <s v="T00889"/>
    <d v="2025-08-05T00:00:00"/>
    <s v="C176"/>
    <s v="P025"/>
    <s v="S002"/>
    <n v="4"/>
    <n v="0"/>
    <s v="Mobile Money"/>
    <n v="1716.6"/>
    <n v="1716.6"/>
    <n v="1034.8800000000001"/>
    <n v="681.7199999999998"/>
    <s v="Little Watches"/>
    <x v="3"/>
    <x v="2"/>
    <x v="0"/>
    <x v="1"/>
    <n v="429.15"/>
    <n v="258.72000000000003"/>
    <x v="0"/>
    <d v="1979-10-07T00:00:00"/>
    <n v="46"/>
    <x v="1"/>
    <x v="2"/>
    <s v="Peckmouth"/>
    <x v="2"/>
  </r>
  <r>
    <s v="T00890"/>
    <d v="2025-01-21T00:00:00"/>
    <s v="C081"/>
    <s v="P021"/>
    <s v="S001"/>
    <n v="1"/>
    <n v="0.05"/>
    <s v="Mobile Money"/>
    <n v="1227.24"/>
    <n v="1165.8779999999999"/>
    <n v="977.09"/>
    <n v="188.7879999999999"/>
    <s v="Firm Dairy"/>
    <x v="9"/>
    <x v="2"/>
    <x v="2"/>
    <x v="7"/>
    <n v="1227.24"/>
    <n v="977.09"/>
    <x v="1"/>
    <d v="1988-07-20T00:00:00"/>
    <n v="38"/>
    <x v="1"/>
    <x v="3"/>
    <s v="Jimenezborough"/>
    <x v="3"/>
  </r>
  <r>
    <s v="T00891"/>
    <d v="2025-02-17T00:00:00"/>
    <s v="C149"/>
    <s v="P017"/>
    <s v="S001"/>
    <n v="3"/>
    <n v="0.1"/>
    <s v="Bank Transfer"/>
    <n v="3738.33"/>
    <n v="3364.4969999999998"/>
    <n v="2500.56"/>
    <n v="863.9369999999999"/>
    <s v="Find Headphones"/>
    <x v="10"/>
    <x v="2"/>
    <x v="1"/>
    <x v="11"/>
    <n v="1246.1099999999999"/>
    <n v="833.52"/>
    <x v="0"/>
    <d v="1978-01-24T00:00:00"/>
    <n v="48"/>
    <x v="1"/>
    <x v="3"/>
    <s v="Jimenezborough"/>
    <x v="3"/>
  </r>
  <r>
    <s v="T00892"/>
    <d v="2025-07-11T00:00:00"/>
    <s v="C048"/>
    <s v="P023"/>
    <s v="S005"/>
    <n v="3"/>
    <n v="0.05"/>
    <s v="Bank Transfer"/>
    <n v="5635.41"/>
    <n v="5353.6394999999993"/>
    <n v="3044.73"/>
    <n v="2308.9094999999993"/>
    <s v="And Footwear"/>
    <x v="11"/>
    <x v="2"/>
    <x v="0"/>
    <x v="3"/>
    <n v="1878.47"/>
    <n v="1014.91"/>
    <x v="0"/>
    <d v="2004-12-30T00:00:00"/>
    <n v="21"/>
    <x v="2"/>
    <x v="4"/>
    <s v="Johnmouth"/>
    <x v="2"/>
  </r>
  <r>
    <s v="T00893"/>
    <d v="2023-11-01T00:00:00"/>
    <s v="C121"/>
    <s v="P023"/>
    <s v="S005"/>
    <n v="3"/>
    <n v="0.1"/>
    <s v="Credit Card"/>
    <n v="5635.41"/>
    <n v="5071.8689999999997"/>
    <n v="3044.73"/>
    <n v="2027.1389999999997"/>
    <s v="And Footwear"/>
    <x v="1"/>
    <x v="1"/>
    <x v="0"/>
    <x v="3"/>
    <n v="1878.47"/>
    <n v="1014.91"/>
    <x v="0"/>
    <d v="1967-02-28T00:00:00"/>
    <n v="59"/>
    <x v="3"/>
    <x v="4"/>
    <s v="Johnmouth"/>
    <x v="2"/>
  </r>
  <r>
    <s v="T00894"/>
    <d v="2024-07-17T00:00:00"/>
    <s v="C128"/>
    <s v="P049"/>
    <s v="S004"/>
    <n v="2"/>
    <n v="0.15"/>
    <s v="Bank Transfer"/>
    <n v="776.52"/>
    <n v="660.04199999999992"/>
    <n v="398.6"/>
    <n v="261.44199999999989"/>
    <s v="Possible Watches"/>
    <x v="11"/>
    <x v="0"/>
    <x v="0"/>
    <x v="1"/>
    <n v="388.26"/>
    <n v="199.3"/>
    <x v="1"/>
    <d v="1976-08-06T00:00:00"/>
    <n v="49"/>
    <x v="1"/>
    <x v="1"/>
    <s v="Brianahaven"/>
    <x v="1"/>
  </r>
  <r>
    <s v="T00895"/>
    <d v="2024-11-11T00:00:00"/>
    <s v="C094"/>
    <s v="P039"/>
    <s v="S004"/>
    <n v="3"/>
    <n v="0.15"/>
    <s v="Credit Card"/>
    <n v="1622.8200000000002"/>
    <n v="1379.3970000000002"/>
    <n v="1194.75"/>
    <n v="184.64700000000016"/>
    <s v="Church Clothing"/>
    <x v="1"/>
    <x v="0"/>
    <x v="0"/>
    <x v="0"/>
    <n v="540.94000000000005"/>
    <n v="398.25"/>
    <x v="0"/>
    <d v="1962-10-18T00:00:00"/>
    <n v="63"/>
    <x v="3"/>
    <x v="1"/>
    <s v="Brianahaven"/>
    <x v="1"/>
  </r>
  <r>
    <s v="T00896"/>
    <d v="2025-06-13T00:00:00"/>
    <s v="C147"/>
    <s v="P015"/>
    <s v="S002"/>
    <n v="5"/>
    <n v="0.05"/>
    <s v="Cash"/>
    <n v="1352.25"/>
    <n v="1284.6375"/>
    <n v="938"/>
    <n v="346.63750000000005"/>
    <s v="Whether Bags"/>
    <x v="0"/>
    <x v="2"/>
    <x v="0"/>
    <x v="5"/>
    <n v="270.45"/>
    <n v="187.6"/>
    <x v="1"/>
    <d v="1967-02-03T00:00:00"/>
    <n v="59"/>
    <x v="3"/>
    <x v="2"/>
    <s v="Peckmouth"/>
    <x v="2"/>
  </r>
  <r>
    <s v="T00897"/>
    <d v="2024-02-17T00:00:00"/>
    <s v="C185"/>
    <s v="P020"/>
    <s v="S003"/>
    <n v="2"/>
    <n v="0.15"/>
    <s v="Mobile Money"/>
    <n v="647.84"/>
    <n v="550.66399999999999"/>
    <n v="485.96"/>
    <n v="64.704000000000008"/>
    <s v="Simple Accessories"/>
    <x v="10"/>
    <x v="0"/>
    <x v="0"/>
    <x v="9"/>
    <n v="323.92"/>
    <n v="242.98"/>
    <x v="1"/>
    <d v="1975-07-04T00:00:00"/>
    <n v="51"/>
    <x v="3"/>
    <x v="0"/>
    <s v="New Michele"/>
    <x v="0"/>
  </r>
  <r>
    <s v="T00898"/>
    <d v="2025-01-10T00:00:00"/>
    <s v="C051"/>
    <s v="P035"/>
    <s v="S002"/>
    <n v="2"/>
    <n v="0.15"/>
    <s v="Cash"/>
    <n v="3124.86"/>
    <n v="2656.1309999999999"/>
    <n v="2391.2600000000002"/>
    <n v="264.87099999999964"/>
    <s v="Chair Laptop"/>
    <x v="9"/>
    <x v="2"/>
    <x v="1"/>
    <x v="6"/>
    <n v="1562.43"/>
    <n v="1195.6300000000001"/>
    <x v="1"/>
    <d v="2004-12-19T00:00:00"/>
    <n v="21"/>
    <x v="2"/>
    <x v="2"/>
    <s v="Peckmouth"/>
    <x v="2"/>
  </r>
  <r>
    <s v="T00899"/>
    <d v="2024-07-28T00:00:00"/>
    <s v="C046"/>
    <s v="P031"/>
    <s v="S004"/>
    <n v="4"/>
    <n v="0.05"/>
    <s v="Bank Transfer"/>
    <n v="4382.88"/>
    <n v="4163.7359999999999"/>
    <n v="3288.8"/>
    <n v="874.93599999999969"/>
    <s v="Foot Snacks"/>
    <x v="11"/>
    <x v="0"/>
    <x v="2"/>
    <x v="4"/>
    <n v="1095.72"/>
    <n v="822.2"/>
    <x v="0"/>
    <d v="1964-01-21T00:00:00"/>
    <n v="62"/>
    <x v="3"/>
    <x v="1"/>
    <s v="Brianahaven"/>
    <x v="1"/>
  </r>
  <r>
    <s v="T00900"/>
    <d v="2024-08-13T00:00:00"/>
    <s v="C125"/>
    <s v="P042"/>
    <s v="S003"/>
    <n v="3"/>
    <n v="0"/>
    <s v="Mobile Money"/>
    <n v="1360.8600000000001"/>
    <n v="1360.8600000000001"/>
    <n v="949.89"/>
    <n v="410.97000000000014"/>
    <s v="Maybe Clothing"/>
    <x v="3"/>
    <x v="0"/>
    <x v="0"/>
    <x v="0"/>
    <n v="453.62"/>
    <n v="316.63"/>
    <x v="0"/>
    <d v="1990-04-03T00:00:00"/>
    <n v="36"/>
    <x v="1"/>
    <x v="0"/>
    <s v="New Michele"/>
    <x v="0"/>
  </r>
  <r>
    <s v="T00901"/>
    <d v="2024-11-30T00:00:00"/>
    <s v="C026"/>
    <s v="P018"/>
    <s v="S002"/>
    <n v="1"/>
    <n v="0.05"/>
    <s v="Bank Transfer"/>
    <n v="1079.8900000000001"/>
    <n v="1025.8955000000001"/>
    <n v="703.83"/>
    <n v="322.06550000000004"/>
    <s v="Democratic Smartphone"/>
    <x v="1"/>
    <x v="0"/>
    <x v="1"/>
    <x v="10"/>
    <n v="1079.8900000000001"/>
    <n v="703.83"/>
    <x v="0"/>
    <d v="2004-01-04T00:00:00"/>
    <n v="22"/>
    <x v="2"/>
    <x v="2"/>
    <s v="Peckmouth"/>
    <x v="2"/>
  </r>
  <r>
    <s v="T00902"/>
    <d v="2024-02-20T00:00:00"/>
    <s v="C122"/>
    <s v="P005"/>
    <s v="S001"/>
    <n v="4"/>
    <n v="0.1"/>
    <s v="Bank Transfer"/>
    <n v="5584.88"/>
    <n v="5026.3919999999998"/>
    <n v="4016.36"/>
    <n v="1010.0319999999997"/>
    <s v="Knowledge Bags"/>
    <x v="10"/>
    <x v="0"/>
    <x v="0"/>
    <x v="5"/>
    <n v="1396.22"/>
    <n v="1004.09"/>
    <x v="0"/>
    <d v="1961-10-02T00:00:00"/>
    <n v="64"/>
    <x v="3"/>
    <x v="3"/>
    <s v="Jimenezborough"/>
    <x v="3"/>
  </r>
  <r>
    <s v="T00903"/>
    <d v="2024-08-03T00:00:00"/>
    <s v="C093"/>
    <s v="P027"/>
    <s v="S003"/>
    <n v="5"/>
    <n v="0.1"/>
    <s v="Bank Transfer"/>
    <n v="6361.15"/>
    <n v="5725.0349999999999"/>
    <n v="4763.25"/>
    <n v="961.78499999999985"/>
    <s v="Hospital Smartphone"/>
    <x v="3"/>
    <x v="0"/>
    <x v="1"/>
    <x v="10"/>
    <n v="1272.23"/>
    <n v="952.65"/>
    <x v="0"/>
    <d v="1978-04-14T00:00:00"/>
    <n v="48"/>
    <x v="1"/>
    <x v="0"/>
    <s v="New Michele"/>
    <x v="0"/>
  </r>
  <r>
    <s v="T00904"/>
    <d v="2024-08-10T00:00:00"/>
    <s v="C006"/>
    <s v="P018"/>
    <s v="S004"/>
    <n v="1"/>
    <n v="0.1"/>
    <s v="Credit Card"/>
    <n v="1079.8900000000001"/>
    <n v="971.90100000000007"/>
    <n v="703.83"/>
    <n v="268.07100000000003"/>
    <s v="Democratic Smartphone"/>
    <x v="3"/>
    <x v="0"/>
    <x v="1"/>
    <x v="10"/>
    <n v="1079.8900000000001"/>
    <n v="703.83"/>
    <x v="0"/>
    <d v="1986-10-03T00:00:00"/>
    <n v="39"/>
    <x v="1"/>
    <x v="1"/>
    <s v="Brianahaven"/>
    <x v="1"/>
  </r>
  <r>
    <s v="T00905"/>
    <d v="2025-04-28T00:00:00"/>
    <s v="C148"/>
    <s v="P001"/>
    <s v="S005"/>
    <n v="5"/>
    <n v="0.05"/>
    <s v="Bank Transfer"/>
    <n v="8368.4500000000007"/>
    <n v="7950.0275000000001"/>
    <n v="6616.9000000000005"/>
    <n v="1333.1274999999996"/>
    <s v="Like Camera"/>
    <x v="8"/>
    <x v="2"/>
    <x v="1"/>
    <x v="12"/>
    <n v="1673.69"/>
    <n v="1323.38"/>
    <x v="1"/>
    <d v="2005-07-08T00:00:00"/>
    <n v="21"/>
    <x v="2"/>
    <x v="4"/>
    <s v="Johnmouth"/>
    <x v="2"/>
  </r>
  <r>
    <s v="T00906"/>
    <d v="2025-07-13T00:00:00"/>
    <s v="C091"/>
    <s v="P032"/>
    <s v="S003"/>
    <n v="5"/>
    <n v="0.15"/>
    <s v="Mobile Money"/>
    <n v="1523.55"/>
    <n v="1295.0174999999999"/>
    <n v="820.05"/>
    <n v="474.96749999999997"/>
    <s v="Difficult Vegetables"/>
    <x v="11"/>
    <x v="2"/>
    <x v="2"/>
    <x v="8"/>
    <n v="304.70999999999998"/>
    <n v="164.01"/>
    <x v="0"/>
    <d v="1963-02-04T00:00:00"/>
    <n v="63"/>
    <x v="3"/>
    <x v="0"/>
    <s v="New Michele"/>
    <x v="0"/>
  </r>
  <r>
    <s v="T00907"/>
    <d v="2025-01-26T00:00:00"/>
    <s v="C021"/>
    <s v="P045"/>
    <s v="S004"/>
    <n v="5"/>
    <n v="0.1"/>
    <s v="Mobile Money"/>
    <n v="9395.4"/>
    <n v="8455.86"/>
    <n v="5022.7999999999993"/>
    <n v="3433.0600000000013"/>
    <s v="Set Dairy"/>
    <x v="9"/>
    <x v="2"/>
    <x v="2"/>
    <x v="7"/>
    <n v="1879.08"/>
    <n v="1004.56"/>
    <x v="0"/>
    <d v="1993-11-17T00:00:00"/>
    <n v="32"/>
    <x v="1"/>
    <x v="1"/>
    <s v="Brianahaven"/>
    <x v="1"/>
  </r>
  <r>
    <s v="T00908"/>
    <d v="2023-11-08T00:00:00"/>
    <s v="C162"/>
    <s v="P038"/>
    <s v="S002"/>
    <n v="2"/>
    <n v="0.1"/>
    <s v="Mobile Money"/>
    <n v="733.86"/>
    <n v="660.47400000000005"/>
    <n v="570.46"/>
    <n v="90.01400000000001"/>
    <s v="Stage Footwear"/>
    <x v="1"/>
    <x v="1"/>
    <x v="0"/>
    <x v="3"/>
    <n v="366.93"/>
    <n v="285.23"/>
    <x v="0"/>
    <d v="2000-08-30T00:00:00"/>
    <n v="25"/>
    <x v="1"/>
    <x v="2"/>
    <s v="Peckmouth"/>
    <x v="2"/>
  </r>
  <r>
    <s v="T00909"/>
    <d v="2024-07-31T00:00:00"/>
    <s v="C162"/>
    <s v="P024"/>
    <s v="S005"/>
    <n v="5"/>
    <n v="0.15"/>
    <s v="Cash"/>
    <n v="7437.05"/>
    <n v="6321.4925000000003"/>
    <n v="4065.3500000000004"/>
    <n v="2256.1424999999999"/>
    <s v="Him Smartphone"/>
    <x v="11"/>
    <x v="0"/>
    <x v="1"/>
    <x v="10"/>
    <n v="1487.41"/>
    <n v="813.07"/>
    <x v="0"/>
    <d v="2000-08-30T00:00:00"/>
    <n v="25"/>
    <x v="1"/>
    <x v="4"/>
    <s v="Johnmouth"/>
    <x v="2"/>
  </r>
  <r>
    <s v="T00910"/>
    <d v="2024-03-10T00:00:00"/>
    <s v="C021"/>
    <s v="P007"/>
    <s v="S002"/>
    <n v="3"/>
    <n v="0.05"/>
    <s v="Bank Transfer"/>
    <n v="4422.3599999999997"/>
    <n v="4201.2419999999993"/>
    <n v="2292.06"/>
    <n v="1909.1819999999993"/>
    <s v="Understand Camera"/>
    <x v="2"/>
    <x v="0"/>
    <x v="1"/>
    <x v="12"/>
    <n v="1474.12"/>
    <n v="764.02"/>
    <x v="0"/>
    <d v="1993-11-17T00:00:00"/>
    <n v="32"/>
    <x v="1"/>
    <x v="2"/>
    <s v="Peckmouth"/>
    <x v="2"/>
  </r>
  <r>
    <s v="T00911"/>
    <d v="2024-08-03T00:00:00"/>
    <s v="C082"/>
    <s v="P018"/>
    <s v="S003"/>
    <n v="3"/>
    <n v="0.15"/>
    <s v="Bank Transfer"/>
    <n v="3239.67"/>
    <n v="2753.7195000000002"/>
    <n v="2111.4900000000002"/>
    <n v="642.22949999999992"/>
    <s v="Democratic Smartphone"/>
    <x v="3"/>
    <x v="0"/>
    <x v="1"/>
    <x v="10"/>
    <n v="1079.8900000000001"/>
    <n v="703.83"/>
    <x v="0"/>
    <d v="2003-05-11T00:00:00"/>
    <n v="23"/>
    <x v="2"/>
    <x v="0"/>
    <s v="New Michele"/>
    <x v="0"/>
  </r>
  <r>
    <s v="T00912"/>
    <d v="2024-03-10T00:00:00"/>
    <s v="C114"/>
    <s v="P013"/>
    <s v="S003"/>
    <n v="5"/>
    <n v="0.15"/>
    <s v="Mobile Money"/>
    <n v="5674"/>
    <n v="4822.8999999999996"/>
    <n v="3375.5"/>
    <n v="1447.3999999999996"/>
    <s v="World Watches"/>
    <x v="2"/>
    <x v="0"/>
    <x v="0"/>
    <x v="1"/>
    <n v="1134.8"/>
    <n v="675.1"/>
    <x v="1"/>
    <d v="1980-07-04T00:00:00"/>
    <n v="46"/>
    <x v="1"/>
    <x v="0"/>
    <s v="New Michele"/>
    <x v="0"/>
  </r>
  <r>
    <s v="T00913"/>
    <d v="2025-03-17T00:00:00"/>
    <s v="C043"/>
    <s v="P001"/>
    <s v="S002"/>
    <n v="1"/>
    <n v="0.05"/>
    <s v="Credit Card"/>
    <n v="1673.69"/>
    <n v="1590.0055"/>
    <n v="1323.38"/>
    <n v="266.62549999999987"/>
    <s v="Like Camera"/>
    <x v="2"/>
    <x v="2"/>
    <x v="1"/>
    <x v="12"/>
    <n v="1673.69"/>
    <n v="1323.38"/>
    <x v="0"/>
    <d v="1988-09-14T00:00:00"/>
    <n v="37"/>
    <x v="1"/>
    <x v="2"/>
    <s v="Peckmouth"/>
    <x v="2"/>
  </r>
  <r>
    <s v="T00914"/>
    <d v="2025-03-10T00:00:00"/>
    <s v="C170"/>
    <s v="P008"/>
    <s v="S003"/>
    <n v="1"/>
    <n v="0.05"/>
    <s v="Credit Card"/>
    <n v="109.78"/>
    <n v="104.291"/>
    <n v="70.59"/>
    <n v="33.700999999999993"/>
    <s v="Recognize Footwear"/>
    <x v="2"/>
    <x v="2"/>
    <x v="0"/>
    <x v="3"/>
    <n v="109.78"/>
    <n v="70.59"/>
    <x v="1"/>
    <d v="1984-05-05T00:00:00"/>
    <n v="42"/>
    <x v="1"/>
    <x v="0"/>
    <s v="New Michele"/>
    <x v="0"/>
  </r>
  <r>
    <s v="T00915"/>
    <d v="2024-02-28T00:00:00"/>
    <s v="C102"/>
    <s v="P013"/>
    <s v="S001"/>
    <n v="1"/>
    <n v="0"/>
    <s v="Mobile Money"/>
    <n v="1134.8"/>
    <n v="1134.8"/>
    <n v="675.1"/>
    <n v="459.69999999999993"/>
    <s v="World Watches"/>
    <x v="10"/>
    <x v="0"/>
    <x v="0"/>
    <x v="1"/>
    <n v="1134.8"/>
    <n v="675.1"/>
    <x v="1"/>
    <d v="1996-06-20T00:00:00"/>
    <n v="30"/>
    <x v="1"/>
    <x v="3"/>
    <s v="Jimenezborough"/>
    <x v="3"/>
  </r>
  <r>
    <s v="T00916"/>
    <d v="2025-06-30T00:00:00"/>
    <s v="C141"/>
    <s v="P041"/>
    <s v="S001"/>
    <n v="1"/>
    <n v="0.15"/>
    <s v="Cash"/>
    <n v="1635.01"/>
    <n v="1389.7584999999999"/>
    <n v="1043.29"/>
    <n v="346.46849999999995"/>
    <s v="Present Television"/>
    <x v="0"/>
    <x v="2"/>
    <x v="1"/>
    <x v="2"/>
    <n v="1635.01"/>
    <n v="1043.29"/>
    <x v="1"/>
    <d v="1978-08-06T00:00:00"/>
    <n v="47"/>
    <x v="1"/>
    <x v="3"/>
    <s v="Jimenezborough"/>
    <x v="3"/>
  </r>
  <r>
    <s v="T00917"/>
    <d v="2024-03-03T00:00:00"/>
    <s v="C027"/>
    <s v="P043"/>
    <s v="S003"/>
    <n v="5"/>
    <n v="0.05"/>
    <s v="Cash"/>
    <n v="2822.1"/>
    <n v="2680.9949999999999"/>
    <n v="1469.8"/>
    <n v="1211.1949999999999"/>
    <s v="Soon Accessories"/>
    <x v="2"/>
    <x v="0"/>
    <x v="0"/>
    <x v="9"/>
    <n v="564.41999999999996"/>
    <n v="293.95999999999998"/>
    <x v="0"/>
    <d v="1959-02-05T00:00:00"/>
    <n v="67"/>
    <x v="4"/>
    <x v="0"/>
    <s v="New Michele"/>
    <x v="0"/>
  </r>
  <r>
    <s v="T00918"/>
    <d v="2025-03-01T00:00:00"/>
    <s v="C168"/>
    <s v="P024"/>
    <s v="S004"/>
    <n v="3"/>
    <n v="0.05"/>
    <s v="Credit Card"/>
    <n v="4462.2300000000005"/>
    <n v="4239.1185000000005"/>
    <n v="2439.21"/>
    <n v="1799.9085000000005"/>
    <s v="Him Smartphone"/>
    <x v="2"/>
    <x v="2"/>
    <x v="1"/>
    <x v="10"/>
    <n v="1487.41"/>
    <n v="813.07"/>
    <x v="0"/>
    <d v="1969-07-30T00:00:00"/>
    <n v="56"/>
    <x v="3"/>
    <x v="1"/>
    <s v="Brianahaven"/>
    <x v="1"/>
  </r>
  <r>
    <s v="T00919"/>
    <d v="2024-12-10T00:00:00"/>
    <s v="C189"/>
    <s v="P026"/>
    <s v="S003"/>
    <n v="4"/>
    <n v="0.05"/>
    <s v="Credit Card"/>
    <n v="4063.04"/>
    <n v="3859.8879999999999"/>
    <n v="2337.6"/>
    <n v="1522.288"/>
    <s v="Behavior Dairy"/>
    <x v="7"/>
    <x v="0"/>
    <x v="2"/>
    <x v="7"/>
    <n v="1015.76"/>
    <n v="584.4"/>
    <x v="0"/>
    <d v="1966-08-07T00:00:00"/>
    <n v="59"/>
    <x v="3"/>
    <x v="0"/>
    <s v="New Michele"/>
    <x v="0"/>
  </r>
  <r>
    <s v="T00920"/>
    <d v="2025-03-10T00:00:00"/>
    <s v="C135"/>
    <s v="P039"/>
    <s v="S002"/>
    <n v="1"/>
    <n v="0"/>
    <s v="Bank Transfer"/>
    <n v="540.94000000000005"/>
    <n v="540.94000000000005"/>
    <n v="398.25"/>
    <n v="142.69000000000005"/>
    <s v="Church Clothing"/>
    <x v="2"/>
    <x v="2"/>
    <x v="0"/>
    <x v="0"/>
    <n v="540.94000000000005"/>
    <n v="398.25"/>
    <x v="0"/>
    <d v="1986-03-07T00:00:00"/>
    <n v="40"/>
    <x v="1"/>
    <x v="2"/>
    <s v="Peckmouth"/>
    <x v="2"/>
  </r>
  <r>
    <s v="T00921"/>
    <d v="2025-04-01T00:00:00"/>
    <s v="C084"/>
    <s v="P035"/>
    <s v="S004"/>
    <n v="4"/>
    <n v="0.1"/>
    <s v="Mobile Money"/>
    <n v="6249.72"/>
    <n v="5624.7480000000005"/>
    <n v="4782.5200000000004"/>
    <n v="842.22800000000007"/>
    <s v="Chair Laptop"/>
    <x v="8"/>
    <x v="2"/>
    <x v="1"/>
    <x v="6"/>
    <n v="1562.43"/>
    <n v="1195.6300000000001"/>
    <x v="0"/>
    <d v="1972-03-19T00:00:00"/>
    <n v="54"/>
    <x v="3"/>
    <x v="1"/>
    <s v="Brianahaven"/>
    <x v="1"/>
  </r>
  <r>
    <s v="T00922"/>
    <d v="2025-02-23T00:00:00"/>
    <s v="C035"/>
    <s v="P024"/>
    <s v="S005"/>
    <n v="2"/>
    <n v="0.15"/>
    <s v="Mobile Money"/>
    <n v="2974.82"/>
    <n v="2528.5970000000002"/>
    <n v="1626.14"/>
    <n v="902.45700000000011"/>
    <s v="Him Smartphone"/>
    <x v="10"/>
    <x v="2"/>
    <x v="1"/>
    <x v="10"/>
    <n v="1487.41"/>
    <n v="813.07"/>
    <x v="1"/>
    <d v="1991-04-19T00:00:00"/>
    <n v="35"/>
    <x v="1"/>
    <x v="4"/>
    <s v="Johnmouth"/>
    <x v="2"/>
  </r>
  <r>
    <s v="T00923"/>
    <d v="2024-11-04T00:00:00"/>
    <s v="C135"/>
    <s v="P013"/>
    <s v="S005"/>
    <n v="3"/>
    <n v="0.1"/>
    <s v="Mobile Money"/>
    <n v="3404.3999999999996"/>
    <n v="3063.9599999999996"/>
    <n v="2025.3000000000002"/>
    <n v="1038.6599999999994"/>
    <s v="World Watches"/>
    <x v="1"/>
    <x v="0"/>
    <x v="0"/>
    <x v="1"/>
    <n v="1134.8"/>
    <n v="675.1"/>
    <x v="0"/>
    <d v="1986-03-07T00:00:00"/>
    <n v="40"/>
    <x v="1"/>
    <x v="4"/>
    <s v="Johnmouth"/>
    <x v="2"/>
  </r>
  <r>
    <s v="T00924"/>
    <d v="2024-12-13T00:00:00"/>
    <s v="C139"/>
    <s v="P011"/>
    <s v="S002"/>
    <n v="1"/>
    <n v="0.15"/>
    <s v="Bank Transfer"/>
    <n v="248.57"/>
    <n v="211.28449999999998"/>
    <n v="190.67"/>
    <n v="20.614499999999992"/>
    <s v="Either Headphones"/>
    <x v="7"/>
    <x v="0"/>
    <x v="1"/>
    <x v="11"/>
    <n v="248.57"/>
    <n v="190.67"/>
    <x v="0"/>
    <d v="1960-03-21T00:00:00"/>
    <n v="66"/>
    <x v="4"/>
    <x v="2"/>
    <s v="Peckmouth"/>
    <x v="2"/>
  </r>
  <r>
    <s v="T00925"/>
    <d v="2025-01-22T00:00:00"/>
    <s v="C094"/>
    <s v="P027"/>
    <s v="S004"/>
    <n v="3"/>
    <n v="0.05"/>
    <s v="Bank Transfer"/>
    <n v="3816.69"/>
    <n v="3625.8554999999997"/>
    <n v="2857.95"/>
    <n v="767.90549999999985"/>
    <s v="Hospital Smartphone"/>
    <x v="9"/>
    <x v="2"/>
    <x v="1"/>
    <x v="10"/>
    <n v="1272.23"/>
    <n v="952.65"/>
    <x v="0"/>
    <d v="1962-10-18T00:00:00"/>
    <n v="63"/>
    <x v="3"/>
    <x v="1"/>
    <s v="Brianahaven"/>
    <x v="1"/>
  </r>
  <r>
    <s v="T00926"/>
    <d v="2024-11-10T00:00:00"/>
    <s v="C003"/>
    <s v="P001"/>
    <s v="S001"/>
    <n v="5"/>
    <n v="0.05"/>
    <s v="Bank Transfer"/>
    <n v="8368.4500000000007"/>
    <n v="7950.0275000000001"/>
    <n v="6616.9000000000005"/>
    <n v="1333.1274999999996"/>
    <s v="Like Camera"/>
    <x v="1"/>
    <x v="0"/>
    <x v="1"/>
    <x v="12"/>
    <n v="1673.69"/>
    <n v="1323.38"/>
    <x v="1"/>
    <d v="2005-04-19T00:00:00"/>
    <n v="21"/>
    <x v="2"/>
    <x v="3"/>
    <s v="Jimenezborough"/>
    <x v="3"/>
  </r>
  <r>
    <s v="T00927"/>
    <d v="2025-02-16T00:00:00"/>
    <s v="C074"/>
    <s v="P016"/>
    <s v="S004"/>
    <n v="5"/>
    <n v="0"/>
    <s v="Mobile Money"/>
    <n v="9293.75"/>
    <n v="9293.75"/>
    <n v="7255.8"/>
    <n v="2037.9499999999998"/>
    <s v="House Accessories"/>
    <x v="10"/>
    <x v="2"/>
    <x v="0"/>
    <x v="9"/>
    <n v="1858.75"/>
    <n v="1451.16"/>
    <x v="1"/>
    <d v="1959-05-31T00:00:00"/>
    <n v="67"/>
    <x v="4"/>
    <x v="1"/>
    <s v="Brianahaven"/>
    <x v="1"/>
  </r>
  <r>
    <s v="T00928"/>
    <d v="2023-10-05T00:00:00"/>
    <s v="C194"/>
    <s v="P026"/>
    <s v="S004"/>
    <n v="3"/>
    <n v="0"/>
    <s v="Mobile Money"/>
    <n v="3047.2799999999997"/>
    <n v="3047.2799999999997"/>
    <n v="1753.1999999999998"/>
    <n v="1294.08"/>
    <s v="Behavior Dairy"/>
    <x v="6"/>
    <x v="1"/>
    <x v="2"/>
    <x v="7"/>
    <n v="1015.76"/>
    <n v="584.4"/>
    <x v="0"/>
    <d v="2000-09-02T00:00:00"/>
    <n v="25"/>
    <x v="1"/>
    <x v="1"/>
    <s v="Brianahaven"/>
    <x v="1"/>
  </r>
  <r>
    <s v="T00929"/>
    <d v="2024-07-20T00:00:00"/>
    <s v="C075"/>
    <s v="P001"/>
    <s v="S005"/>
    <n v="2"/>
    <n v="0"/>
    <s v="Bank Transfer"/>
    <n v="3347.38"/>
    <n v="3347.38"/>
    <n v="2646.76"/>
    <n v="700.61999999999989"/>
    <s v="Like Camera"/>
    <x v="11"/>
    <x v="0"/>
    <x v="1"/>
    <x v="12"/>
    <n v="1673.69"/>
    <n v="1323.38"/>
    <x v="0"/>
    <d v="1954-09-17T00:00:00"/>
    <n v="71"/>
    <x v="4"/>
    <x v="4"/>
    <s v="Johnmouth"/>
    <x v="2"/>
  </r>
  <r>
    <s v="T00930"/>
    <d v="2025-08-03T00:00:00"/>
    <s v="C049"/>
    <s v="P005"/>
    <s v="S004"/>
    <n v="5"/>
    <n v="0.15"/>
    <s v="Mobile Money"/>
    <n v="6981.1"/>
    <n v="5933.9350000000004"/>
    <n v="5020.45"/>
    <n v="913.48500000000058"/>
    <s v="Knowledge Bags"/>
    <x v="3"/>
    <x v="2"/>
    <x v="0"/>
    <x v="5"/>
    <n v="1396.22"/>
    <n v="1004.09"/>
    <x v="0"/>
    <d v="1997-01-03T00:00:00"/>
    <n v="29"/>
    <x v="1"/>
    <x v="1"/>
    <s v="Brianahaven"/>
    <x v="1"/>
  </r>
  <r>
    <s v="T00931"/>
    <d v="2025-04-09T00:00:00"/>
    <s v="C064"/>
    <s v="P026"/>
    <s v="S002"/>
    <n v="4"/>
    <n v="0.15"/>
    <s v="Credit Card"/>
    <n v="4063.04"/>
    <n v="3453.5839999999998"/>
    <n v="2337.6"/>
    <n v="1115.9839999999999"/>
    <s v="Behavior Dairy"/>
    <x v="8"/>
    <x v="2"/>
    <x v="2"/>
    <x v="7"/>
    <n v="1015.76"/>
    <n v="584.4"/>
    <x v="1"/>
    <d v="1973-09-01T00:00:00"/>
    <n v="52"/>
    <x v="3"/>
    <x v="2"/>
    <s v="Peckmouth"/>
    <x v="2"/>
  </r>
  <r>
    <s v="T00932"/>
    <d v="2025-08-25T00:00:00"/>
    <s v="C068"/>
    <s v="P003"/>
    <s v="S001"/>
    <n v="4"/>
    <n v="0.05"/>
    <s v="Bank Transfer"/>
    <n v="1350.52"/>
    <n v="1282.9939999999999"/>
    <n v="676.12"/>
    <n v="606.87399999999991"/>
    <s v="Here Footwear"/>
    <x v="3"/>
    <x v="2"/>
    <x v="0"/>
    <x v="3"/>
    <n v="337.63"/>
    <n v="169.03"/>
    <x v="1"/>
    <d v="1981-06-09T00:00:00"/>
    <n v="45"/>
    <x v="1"/>
    <x v="3"/>
    <s v="Jimenezborough"/>
    <x v="3"/>
  </r>
  <r>
    <s v="T00933"/>
    <d v="2023-12-18T00:00:00"/>
    <s v="C073"/>
    <s v="P015"/>
    <s v="S005"/>
    <n v="3"/>
    <n v="0.15"/>
    <s v="Credit Card"/>
    <n v="811.34999999999991"/>
    <n v="689.64749999999992"/>
    <n v="562.79999999999995"/>
    <n v="126.84749999999997"/>
    <s v="Whether Bags"/>
    <x v="7"/>
    <x v="1"/>
    <x v="0"/>
    <x v="5"/>
    <n v="270.45"/>
    <n v="187.6"/>
    <x v="1"/>
    <d v="1964-12-04T00:00:00"/>
    <n v="61"/>
    <x v="3"/>
    <x v="4"/>
    <s v="Johnmouth"/>
    <x v="2"/>
  </r>
  <r>
    <s v="T00934"/>
    <d v="2025-02-03T00:00:00"/>
    <s v="C018"/>
    <s v="P042"/>
    <s v="S002"/>
    <n v="2"/>
    <n v="0.1"/>
    <s v="Cash"/>
    <n v="907.24"/>
    <n v="816.51600000000008"/>
    <n v="633.26"/>
    <n v="183.25600000000009"/>
    <s v="Maybe Clothing"/>
    <x v="10"/>
    <x v="2"/>
    <x v="0"/>
    <x v="0"/>
    <n v="453.62"/>
    <n v="316.63"/>
    <x v="0"/>
    <d v="1994-08-19T00:00:00"/>
    <n v="31"/>
    <x v="1"/>
    <x v="2"/>
    <s v="Peckmouth"/>
    <x v="2"/>
  </r>
  <r>
    <s v="T00935"/>
    <d v="2024-05-11T00:00:00"/>
    <s v="C164"/>
    <s v="P048"/>
    <s v="S004"/>
    <n v="5"/>
    <n v="0.15"/>
    <s v="Bank Transfer"/>
    <n v="6081.7999999999993"/>
    <n v="5169.5299999999988"/>
    <n v="3974"/>
    <n v="1195.5299999999988"/>
    <s v="Nor Bags"/>
    <x v="4"/>
    <x v="0"/>
    <x v="0"/>
    <x v="5"/>
    <n v="1216.3599999999999"/>
    <n v="794.8"/>
    <x v="0"/>
    <d v="1968-07-28T00:00:00"/>
    <n v="57"/>
    <x v="3"/>
    <x v="1"/>
    <s v="Brianahaven"/>
    <x v="1"/>
  </r>
  <r>
    <s v="T00936"/>
    <d v="2024-09-21T00:00:00"/>
    <s v="C180"/>
    <s v="P026"/>
    <s v="S005"/>
    <n v="4"/>
    <n v="0.05"/>
    <s v="Bank Transfer"/>
    <n v="4063.04"/>
    <n v="3859.8879999999999"/>
    <n v="2337.6"/>
    <n v="1522.288"/>
    <s v="Behavior Dairy"/>
    <x v="5"/>
    <x v="0"/>
    <x v="2"/>
    <x v="7"/>
    <n v="1015.76"/>
    <n v="584.4"/>
    <x v="1"/>
    <d v="1959-12-15T00:00:00"/>
    <n v="66"/>
    <x v="4"/>
    <x v="4"/>
    <s v="Johnmouth"/>
    <x v="2"/>
  </r>
  <r>
    <s v="T00937"/>
    <d v="2024-02-11T00:00:00"/>
    <s v="C005"/>
    <s v="P037"/>
    <s v="S002"/>
    <n v="1"/>
    <n v="0"/>
    <s v="Credit Card"/>
    <n v="1952.65"/>
    <n v="1952.65"/>
    <n v="1451.27"/>
    <n v="501.38000000000011"/>
    <s v="Book Television"/>
    <x v="10"/>
    <x v="0"/>
    <x v="1"/>
    <x v="2"/>
    <n v="1952.65"/>
    <n v="1451.27"/>
    <x v="0"/>
    <d v="1992-06-18T00:00:00"/>
    <n v="34"/>
    <x v="0"/>
    <x v="2"/>
    <s v="Peckmouth"/>
    <x v="2"/>
  </r>
  <r>
    <s v="T00938"/>
    <d v="2024-05-12T00:00:00"/>
    <s v="C027"/>
    <s v="P022"/>
    <s v="S003"/>
    <n v="3"/>
    <n v="0.05"/>
    <s v="Mobile Money"/>
    <n v="76.710000000000008"/>
    <n v="72.874499999999998"/>
    <n v="57.150000000000006"/>
    <n v="15.724499999999992"/>
    <s v="How Vegetables"/>
    <x v="4"/>
    <x v="0"/>
    <x v="2"/>
    <x v="8"/>
    <n v="25.57"/>
    <n v="19.05"/>
    <x v="0"/>
    <d v="1959-02-05T00:00:00"/>
    <n v="67"/>
    <x v="4"/>
    <x v="0"/>
    <s v="New Michele"/>
    <x v="0"/>
  </r>
  <r>
    <s v="T00939"/>
    <d v="2025-04-17T00:00:00"/>
    <s v="C187"/>
    <s v="P033"/>
    <s v="S001"/>
    <n v="2"/>
    <n v="0"/>
    <s v="Credit Card"/>
    <n v="3597.94"/>
    <n v="3597.94"/>
    <n v="2658.3"/>
    <n v="939.63999999999987"/>
    <s v="Beat Accessories"/>
    <x v="8"/>
    <x v="2"/>
    <x v="0"/>
    <x v="9"/>
    <n v="1798.97"/>
    <n v="1329.15"/>
    <x v="0"/>
    <d v="1989-01-14T00:00:00"/>
    <n v="37"/>
    <x v="1"/>
    <x v="3"/>
    <s v="Jimenezborough"/>
    <x v="3"/>
  </r>
  <r>
    <s v="T00940"/>
    <d v="2024-07-18T00:00:00"/>
    <s v="C004"/>
    <s v="P016"/>
    <s v="S004"/>
    <n v="2"/>
    <n v="0.1"/>
    <s v="Mobile Money"/>
    <n v="3717.5"/>
    <n v="3345.75"/>
    <n v="2902.32"/>
    <n v="443.42999999999984"/>
    <s v="House Accessories"/>
    <x v="11"/>
    <x v="0"/>
    <x v="0"/>
    <x v="9"/>
    <n v="1858.75"/>
    <n v="1451.16"/>
    <x v="0"/>
    <d v="1992-06-16T00:00:00"/>
    <n v="34"/>
    <x v="0"/>
    <x v="1"/>
    <s v="Brianahaven"/>
    <x v="1"/>
  </r>
  <r>
    <s v="T00941"/>
    <d v="2024-01-24T00:00:00"/>
    <s v="C080"/>
    <s v="P032"/>
    <s v="S004"/>
    <n v="3"/>
    <n v="0.15"/>
    <s v="Cash"/>
    <n v="914.12999999999988"/>
    <n v="777.01049999999987"/>
    <n v="492.03"/>
    <n v="284.98049999999989"/>
    <s v="Difficult Vegetables"/>
    <x v="9"/>
    <x v="0"/>
    <x v="2"/>
    <x v="8"/>
    <n v="304.70999999999998"/>
    <n v="164.01"/>
    <x v="1"/>
    <d v="2003-11-04T00:00:00"/>
    <n v="22"/>
    <x v="2"/>
    <x v="1"/>
    <s v="Brianahaven"/>
    <x v="1"/>
  </r>
  <r>
    <s v="T00942"/>
    <d v="2025-05-02T00:00:00"/>
    <s v="C085"/>
    <s v="P014"/>
    <s v="S001"/>
    <n v="2"/>
    <n v="0"/>
    <s v="Bank Transfer"/>
    <n v="2685.5"/>
    <n v="2685.5"/>
    <n v="1595.88"/>
    <n v="1089.6199999999999"/>
    <s v="Add Clothing"/>
    <x v="4"/>
    <x v="2"/>
    <x v="0"/>
    <x v="0"/>
    <n v="1342.75"/>
    <n v="797.94"/>
    <x v="0"/>
    <d v="1979-03-23T00:00:00"/>
    <n v="47"/>
    <x v="1"/>
    <x v="3"/>
    <s v="Jimenezborough"/>
    <x v="3"/>
  </r>
  <r>
    <s v="T00943"/>
    <d v="2025-06-20T00:00:00"/>
    <s v="C199"/>
    <s v="P045"/>
    <s v="S004"/>
    <n v="1"/>
    <n v="0.15"/>
    <s v="Credit Card"/>
    <n v="1879.08"/>
    <n v="1597.2179999999998"/>
    <n v="1004.56"/>
    <n v="592.6579999999999"/>
    <s v="Set Dairy"/>
    <x v="0"/>
    <x v="2"/>
    <x v="2"/>
    <x v="7"/>
    <n v="1879.08"/>
    <n v="1004.56"/>
    <x v="1"/>
    <d v="1970-05-18T00:00:00"/>
    <n v="56"/>
    <x v="3"/>
    <x v="1"/>
    <s v="Brianahaven"/>
    <x v="1"/>
  </r>
  <r>
    <s v="T00944"/>
    <d v="2024-11-21T00:00:00"/>
    <s v="C050"/>
    <s v="P019"/>
    <s v="S003"/>
    <n v="4"/>
    <n v="0"/>
    <s v="Cash"/>
    <n v="7051.68"/>
    <n v="7051.68"/>
    <n v="5385.92"/>
    <n v="1665.7600000000002"/>
    <s v="Traditional Laptop"/>
    <x v="1"/>
    <x v="0"/>
    <x v="1"/>
    <x v="6"/>
    <n v="1762.92"/>
    <n v="1346.48"/>
    <x v="0"/>
    <d v="1968-06-20T00:00:00"/>
    <n v="58"/>
    <x v="3"/>
    <x v="0"/>
    <s v="New Michele"/>
    <x v="0"/>
  </r>
  <r>
    <s v="T00945"/>
    <d v="2025-08-06T00:00:00"/>
    <s v="C197"/>
    <s v="P010"/>
    <s v="S002"/>
    <n v="4"/>
    <n v="0.15"/>
    <s v="Credit Card"/>
    <n v="4776.4799999999996"/>
    <n v="4060.0079999999994"/>
    <n v="3355.8"/>
    <n v="704.20799999999917"/>
    <s v="Step Smartphone"/>
    <x v="3"/>
    <x v="2"/>
    <x v="1"/>
    <x v="10"/>
    <n v="1194.1199999999999"/>
    <n v="838.95"/>
    <x v="0"/>
    <d v="1957-09-23T00:00:00"/>
    <n v="68"/>
    <x v="4"/>
    <x v="2"/>
    <s v="Peckmouth"/>
    <x v="2"/>
  </r>
  <r>
    <s v="T00946"/>
    <d v="2025-07-20T00:00:00"/>
    <s v="C189"/>
    <s v="P015"/>
    <s v="S001"/>
    <n v="2"/>
    <n v="0.15"/>
    <s v="Cash"/>
    <n v="540.9"/>
    <n v="459.76499999999999"/>
    <n v="375.2"/>
    <n v="84.564999999999998"/>
    <s v="Whether Bags"/>
    <x v="11"/>
    <x v="2"/>
    <x v="0"/>
    <x v="5"/>
    <n v="270.45"/>
    <n v="187.6"/>
    <x v="0"/>
    <d v="1966-08-07T00:00:00"/>
    <n v="59"/>
    <x v="3"/>
    <x v="3"/>
    <s v="Jimenezborough"/>
    <x v="3"/>
  </r>
  <r>
    <s v="T00947"/>
    <d v="2024-12-28T00:00:00"/>
    <s v="C134"/>
    <s v="P036"/>
    <s v="S002"/>
    <n v="4"/>
    <n v="0.15"/>
    <s v="Bank Transfer"/>
    <n v="6005.84"/>
    <n v="5104.9639999999999"/>
    <n v="4670.92"/>
    <n v="434.04399999999987"/>
    <s v="New Watches"/>
    <x v="7"/>
    <x v="0"/>
    <x v="0"/>
    <x v="1"/>
    <n v="1501.46"/>
    <n v="1167.73"/>
    <x v="1"/>
    <d v="1985-01-29T00:00:00"/>
    <n v="41"/>
    <x v="1"/>
    <x v="2"/>
    <s v="Peckmouth"/>
    <x v="2"/>
  </r>
  <r>
    <s v="T00948"/>
    <d v="2024-09-17T00:00:00"/>
    <s v="C083"/>
    <s v="P011"/>
    <s v="S002"/>
    <n v="1"/>
    <n v="0"/>
    <s v="Bank Transfer"/>
    <n v="248.57"/>
    <n v="248.57"/>
    <n v="190.67"/>
    <n v="57.900000000000006"/>
    <s v="Either Headphones"/>
    <x v="5"/>
    <x v="0"/>
    <x v="1"/>
    <x v="11"/>
    <n v="248.57"/>
    <n v="190.67"/>
    <x v="1"/>
    <d v="1981-03-29T00:00:00"/>
    <n v="45"/>
    <x v="1"/>
    <x v="2"/>
    <s v="Peckmouth"/>
    <x v="2"/>
  </r>
  <r>
    <s v="T00949"/>
    <d v="2023-11-24T00:00:00"/>
    <s v="C124"/>
    <s v="P023"/>
    <s v="S003"/>
    <n v="2"/>
    <n v="0.1"/>
    <s v="Cash"/>
    <n v="3756.94"/>
    <n v="3381.2460000000001"/>
    <n v="2029.82"/>
    <n v="1351.4260000000002"/>
    <s v="And Footwear"/>
    <x v="1"/>
    <x v="1"/>
    <x v="0"/>
    <x v="3"/>
    <n v="1878.47"/>
    <n v="1014.91"/>
    <x v="1"/>
    <d v="1962-06-07T00:00:00"/>
    <n v="64"/>
    <x v="3"/>
    <x v="0"/>
    <s v="New Michele"/>
    <x v="0"/>
  </r>
  <r>
    <s v="T00950"/>
    <d v="2023-12-15T00:00:00"/>
    <s v="C171"/>
    <s v="P040"/>
    <s v="S002"/>
    <n v="1"/>
    <n v="0.05"/>
    <s v="Mobile Money"/>
    <n v="1745.61"/>
    <n v="1658.3294999999998"/>
    <n v="1322.44"/>
    <n v="335.88949999999977"/>
    <s v="Piece Headphones"/>
    <x v="7"/>
    <x v="1"/>
    <x v="1"/>
    <x v="11"/>
    <n v="1745.61"/>
    <n v="1322.44"/>
    <x v="0"/>
    <d v="1993-03-15T00:00:00"/>
    <n v="33"/>
    <x v="1"/>
    <x v="2"/>
    <s v="Peckmouth"/>
    <x v="2"/>
  </r>
  <r>
    <s v="T00951"/>
    <d v="2025-07-18T00:00:00"/>
    <s v="C084"/>
    <s v="P025"/>
    <s v="S001"/>
    <n v="2"/>
    <n v="0.1"/>
    <s v="Cash"/>
    <n v="858.3"/>
    <n v="772.47"/>
    <n v="517.44000000000005"/>
    <n v="255.02999999999997"/>
    <s v="Little Watches"/>
    <x v="11"/>
    <x v="2"/>
    <x v="0"/>
    <x v="1"/>
    <n v="429.15"/>
    <n v="258.72000000000003"/>
    <x v="0"/>
    <d v="1972-03-19T00:00:00"/>
    <n v="54"/>
    <x v="3"/>
    <x v="3"/>
    <s v="Jimenezborough"/>
    <x v="3"/>
  </r>
  <r>
    <s v="T00952"/>
    <d v="2024-07-30T00:00:00"/>
    <s v="C102"/>
    <s v="P039"/>
    <s v="S002"/>
    <n v="1"/>
    <n v="0"/>
    <s v="Mobile Money"/>
    <n v="540.94000000000005"/>
    <n v="540.94000000000005"/>
    <n v="398.25"/>
    <n v="142.69000000000005"/>
    <s v="Church Clothing"/>
    <x v="11"/>
    <x v="0"/>
    <x v="0"/>
    <x v="0"/>
    <n v="540.94000000000005"/>
    <n v="398.25"/>
    <x v="1"/>
    <d v="1996-06-20T00:00:00"/>
    <n v="30"/>
    <x v="1"/>
    <x v="2"/>
    <s v="Peckmouth"/>
    <x v="2"/>
  </r>
  <r>
    <s v="T00953"/>
    <d v="2024-08-31T00:00:00"/>
    <s v="C177"/>
    <s v="P014"/>
    <s v="S005"/>
    <n v="2"/>
    <n v="0.1"/>
    <s v="Cash"/>
    <n v="2685.5"/>
    <n v="2416.9500000000003"/>
    <n v="1595.88"/>
    <n v="821.07000000000016"/>
    <s v="Add Clothing"/>
    <x v="3"/>
    <x v="0"/>
    <x v="0"/>
    <x v="0"/>
    <n v="1342.75"/>
    <n v="797.94"/>
    <x v="1"/>
    <d v="1985-01-05T00:00:00"/>
    <n v="41"/>
    <x v="1"/>
    <x v="4"/>
    <s v="Johnmouth"/>
    <x v="2"/>
  </r>
  <r>
    <s v="T00954"/>
    <d v="2024-08-11T00:00:00"/>
    <s v="C064"/>
    <s v="P007"/>
    <s v="S002"/>
    <n v="4"/>
    <n v="0"/>
    <s v="Bank Transfer"/>
    <n v="5896.48"/>
    <n v="5896.48"/>
    <n v="3056.08"/>
    <n v="2840.3999999999996"/>
    <s v="Understand Camera"/>
    <x v="3"/>
    <x v="0"/>
    <x v="1"/>
    <x v="12"/>
    <n v="1474.12"/>
    <n v="764.02"/>
    <x v="1"/>
    <d v="1973-09-01T00:00:00"/>
    <n v="52"/>
    <x v="3"/>
    <x v="2"/>
    <s v="Peckmouth"/>
    <x v="2"/>
  </r>
  <r>
    <s v="T00955"/>
    <d v="2024-05-08T00:00:00"/>
    <s v="C195"/>
    <s v="P038"/>
    <s v="S001"/>
    <n v="1"/>
    <n v="0.1"/>
    <s v="Credit Card"/>
    <n v="366.93"/>
    <n v="330.23700000000002"/>
    <n v="285.23"/>
    <n v="45.007000000000005"/>
    <s v="Stage Footwear"/>
    <x v="4"/>
    <x v="0"/>
    <x v="0"/>
    <x v="3"/>
    <n v="366.93"/>
    <n v="285.23"/>
    <x v="1"/>
    <d v="1976-08-23T00:00:00"/>
    <n v="49"/>
    <x v="1"/>
    <x v="3"/>
    <s v="Jimenezborough"/>
    <x v="3"/>
  </r>
  <r>
    <s v="T00956"/>
    <d v="2024-11-25T00:00:00"/>
    <s v="C180"/>
    <s v="P042"/>
    <s v="S005"/>
    <n v="1"/>
    <n v="0.05"/>
    <s v="Mobile Money"/>
    <n v="453.62"/>
    <n v="430.93899999999996"/>
    <n v="316.63"/>
    <n v="114.30899999999997"/>
    <s v="Maybe Clothing"/>
    <x v="1"/>
    <x v="0"/>
    <x v="0"/>
    <x v="0"/>
    <n v="453.62"/>
    <n v="316.63"/>
    <x v="1"/>
    <d v="1959-12-15T00:00:00"/>
    <n v="66"/>
    <x v="4"/>
    <x v="4"/>
    <s v="Johnmouth"/>
    <x v="2"/>
  </r>
  <r>
    <s v="T00957"/>
    <d v="2024-08-26T00:00:00"/>
    <s v="C060"/>
    <s v="P017"/>
    <s v="S003"/>
    <n v="5"/>
    <n v="0.1"/>
    <s v="Mobile Money"/>
    <n v="6230.5499999999993"/>
    <n v="5607.4949999999999"/>
    <n v="4167.6000000000004"/>
    <n v="1439.8949999999995"/>
    <s v="Find Headphones"/>
    <x v="3"/>
    <x v="0"/>
    <x v="1"/>
    <x v="11"/>
    <n v="1246.1099999999999"/>
    <n v="833.52"/>
    <x v="0"/>
    <d v="1997-10-09T00:00:00"/>
    <n v="28"/>
    <x v="1"/>
    <x v="0"/>
    <s v="New Michele"/>
    <x v="0"/>
  </r>
  <r>
    <s v="T00958"/>
    <d v="2023-10-11T00:00:00"/>
    <s v="C188"/>
    <s v="P019"/>
    <s v="S002"/>
    <n v="1"/>
    <n v="0.15"/>
    <s v="Bank Transfer"/>
    <n v="1762.92"/>
    <n v="1498.482"/>
    <n v="1346.48"/>
    <n v="152.00199999999995"/>
    <s v="Traditional Laptop"/>
    <x v="6"/>
    <x v="1"/>
    <x v="1"/>
    <x v="6"/>
    <n v="1762.92"/>
    <n v="1346.48"/>
    <x v="0"/>
    <d v="1960-11-23T00:00:00"/>
    <n v="65"/>
    <x v="4"/>
    <x v="2"/>
    <s v="Peckmouth"/>
    <x v="2"/>
  </r>
  <r>
    <s v="T00959"/>
    <d v="2024-04-17T00:00:00"/>
    <s v="C186"/>
    <s v="P033"/>
    <s v="S002"/>
    <n v="3"/>
    <n v="0"/>
    <s v="Mobile Money"/>
    <n v="5396.91"/>
    <n v="5396.91"/>
    <n v="3987.4500000000003"/>
    <n v="1409.4599999999996"/>
    <s v="Beat Accessories"/>
    <x v="8"/>
    <x v="0"/>
    <x v="0"/>
    <x v="9"/>
    <n v="1798.97"/>
    <n v="1329.15"/>
    <x v="1"/>
    <d v="1960-05-05T00:00:00"/>
    <n v="66"/>
    <x v="4"/>
    <x v="2"/>
    <s v="Peckmouth"/>
    <x v="2"/>
  </r>
  <r>
    <s v="T00960"/>
    <d v="2025-07-18T00:00:00"/>
    <s v="C181"/>
    <s v="P020"/>
    <s v="S004"/>
    <n v="5"/>
    <n v="0.1"/>
    <s v="Mobile Money"/>
    <n v="1619.6000000000001"/>
    <n v="1457.64"/>
    <n v="1214.8999999999999"/>
    <n v="242.74000000000024"/>
    <s v="Simple Accessories"/>
    <x v="11"/>
    <x v="2"/>
    <x v="0"/>
    <x v="9"/>
    <n v="323.92"/>
    <n v="242.98"/>
    <x v="1"/>
    <d v="1972-11-28T00:00:00"/>
    <n v="53"/>
    <x v="3"/>
    <x v="1"/>
    <s v="Brianahaven"/>
    <x v="1"/>
  </r>
  <r>
    <s v="T00961"/>
    <d v="2025-05-30T00:00:00"/>
    <s v="C049"/>
    <s v="P015"/>
    <s v="S005"/>
    <n v="2"/>
    <n v="0.1"/>
    <s v="Bank Transfer"/>
    <n v="540.9"/>
    <n v="486.81"/>
    <n v="375.2"/>
    <n v="111.61000000000001"/>
    <s v="Whether Bags"/>
    <x v="4"/>
    <x v="2"/>
    <x v="0"/>
    <x v="5"/>
    <n v="270.45"/>
    <n v="187.6"/>
    <x v="0"/>
    <d v="1997-01-03T00:00:00"/>
    <n v="29"/>
    <x v="1"/>
    <x v="4"/>
    <s v="Johnmouth"/>
    <x v="2"/>
  </r>
  <r>
    <s v="T00962"/>
    <d v="2025-06-14T00:00:00"/>
    <s v="C188"/>
    <s v="P031"/>
    <s v="S004"/>
    <n v="3"/>
    <n v="0.05"/>
    <s v="Cash"/>
    <n v="3287.16"/>
    <n v="3122.8019999999997"/>
    <n v="2466.6000000000004"/>
    <n v="656.20199999999932"/>
    <s v="Foot Snacks"/>
    <x v="0"/>
    <x v="2"/>
    <x v="2"/>
    <x v="4"/>
    <n v="1095.72"/>
    <n v="822.2"/>
    <x v="0"/>
    <d v="1960-11-23T00:00:00"/>
    <n v="65"/>
    <x v="4"/>
    <x v="1"/>
    <s v="Brianahaven"/>
    <x v="1"/>
  </r>
  <r>
    <s v="T00963"/>
    <d v="2023-09-20T00:00:00"/>
    <s v="C136"/>
    <s v="P047"/>
    <s v="S002"/>
    <n v="4"/>
    <n v="0.1"/>
    <s v="Bank Transfer"/>
    <n v="4788.72"/>
    <n v="4309.848"/>
    <n v="2890.96"/>
    <n v="1418.8879999999999"/>
    <s v="Or Smartphone"/>
    <x v="5"/>
    <x v="1"/>
    <x v="1"/>
    <x v="10"/>
    <n v="1197.18"/>
    <n v="722.74"/>
    <x v="0"/>
    <d v="2007-06-27T00:00:00"/>
    <n v="19"/>
    <x v="2"/>
    <x v="2"/>
    <s v="Peckmouth"/>
    <x v="2"/>
  </r>
  <r>
    <s v="T00964"/>
    <d v="2024-07-31T00:00:00"/>
    <s v="C139"/>
    <s v="P046"/>
    <s v="S003"/>
    <n v="4"/>
    <n v="0"/>
    <s v="Mobile Money"/>
    <n v="4661.4799999999996"/>
    <n v="4661.4799999999996"/>
    <n v="3706.2"/>
    <n v="955.27999999999975"/>
    <s v="Nature Clothing"/>
    <x v="11"/>
    <x v="0"/>
    <x v="0"/>
    <x v="0"/>
    <n v="1165.3699999999999"/>
    <n v="926.55"/>
    <x v="0"/>
    <d v="1960-03-21T00:00:00"/>
    <n v="66"/>
    <x v="4"/>
    <x v="0"/>
    <s v="New Michele"/>
    <x v="0"/>
  </r>
  <r>
    <s v="T00965"/>
    <d v="2025-03-23T00:00:00"/>
    <s v="C188"/>
    <s v="P030"/>
    <s v="S002"/>
    <n v="1"/>
    <n v="0.1"/>
    <s v="Credit Card"/>
    <n v="29.24"/>
    <n v="26.315999999999999"/>
    <n v="15.28"/>
    <n v="11.036"/>
    <s v="National Watches"/>
    <x v="2"/>
    <x v="2"/>
    <x v="0"/>
    <x v="1"/>
    <n v="29.24"/>
    <n v="15.28"/>
    <x v="0"/>
    <d v="1960-11-23T00:00:00"/>
    <n v="65"/>
    <x v="4"/>
    <x v="2"/>
    <s v="Peckmouth"/>
    <x v="2"/>
  </r>
  <r>
    <s v="T00966"/>
    <d v="2024-02-02T00:00:00"/>
    <s v="C083"/>
    <s v="P003"/>
    <s v="S001"/>
    <n v="5"/>
    <n v="0.15"/>
    <s v="Credit Card"/>
    <n v="1688.15"/>
    <n v="1434.9275"/>
    <n v="845.15"/>
    <n v="589.77750000000003"/>
    <s v="Here Footwear"/>
    <x v="10"/>
    <x v="0"/>
    <x v="0"/>
    <x v="3"/>
    <n v="337.63"/>
    <n v="169.03"/>
    <x v="1"/>
    <d v="1981-03-29T00:00:00"/>
    <n v="45"/>
    <x v="1"/>
    <x v="3"/>
    <s v="Jimenezborough"/>
    <x v="3"/>
  </r>
  <r>
    <s v="T00967"/>
    <d v="2024-09-07T00:00:00"/>
    <s v="C135"/>
    <s v="P022"/>
    <s v="S004"/>
    <n v="5"/>
    <n v="0.05"/>
    <s v="Bank Transfer"/>
    <n v="127.85"/>
    <n v="121.4575"/>
    <n v="95.25"/>
    <n v="26.207499999999996"/>
    <s v="How Vegetables"/>
    <x v="5"/>
    <x v="0"/>
    <x v="2"/>
    <x v="8"/>
    <n v="25.57"/>
    <n v="19.05"/>
    <x v="0"/>
    <d v="1986-03-07T00:00:00"/>
    <n v="40"/>
    <x v="1"/>
    <x v="1"/>
    <s v="Brianahaven"/>
    <x v="1"/>
  </r>
  <r>
    <s v="T00968"/>
    <d v="2025-01-20T00:00:00"/>
    <s v="C083"/>
    <s v="P031"/>
    <s v="S004"/>
    <n v="3"/>
    <n v="0"/>
    <s v="Cash"/>
    <n v="3287.16"/>
    <n v="3287.16"/>
    <n v="2466.6000000000004"/>
    <n v="820.55999999999949"/>
    <s v="Foot Snacks"/>
    <x v="9"/>
    <x v="2"/>
    <x v="2"/>
    <x v="4"/>
    <n v="1095.72"/>
    <n v="822.2"/>
    <x v="1"/>
    <d v="1981-03-29T00:00:00"/>
    <n v="45"/>
    <x v="1"/>
    <x v="1"/>
    <s v="Brianahaven"/>
    <x v="1"/>
  </r>
  <r>
    <s v="T00969"/>
    <d v="2024-01-05T00:00:00"/>
    <s v="C134"/>
    <s v="P011"/>
    <s v="S001"/>
    <n v="1"/>
    <n v="0.05"/>
    <s v="Credit Card"/>
    <n v="248.57"/>
    <n v="236.14149999999998"/>
    <n v="190.67"/>
    <n v="45.471499999999992"/>
    <s v="Either Headphones"/>
    <x v="9"/>
    <x v="0"/>
    <x v="1"/>
    <x v="11"/>
    <n v="248.57"/>
    <n v="190.67"/>
    <x v="1"/>
    <d v="1985-01-29T00:00:00"/>
    <n v="41"/>
    <x v="1"/>
    <x v="3"/>
    <s v="Jimenezborough"/>
    <x v="3"/>
  </r>
  <r>
    <s v="T00970"/>
    <d v="2024-11-03T00:00:00"/>
    <s v="C009"/>
    <s v="P042"/>
    <s v="S002"/>
    <n v="1"/>
    <n v="0.15"/>
    <s v="Credit Card"/>
    <n v="453.62"/>
    <n v="385.577"/>
    <n v="316.63"/>
    <n v="68.947000000000003"/>
    <s v="Maybe Clothing"/>
    <x v="1"/>
    <x v="0"/>
    <x v="0"/>
    <x v="0"/>
    <n v="453.62"/>
    <n v="316.63"/>
    <x v="1"/>
    <d v="2004-08-15T00:00:00"/>
    <n v="21"/>
    <x v="2"/>
    <x v="2"/>
    <s v="Peckmouth"/>
    <x v="2"/>
  </r>
  <r>
    <s v="T00971"/>
    <d v="2025-07-18T00:00:00"/>
    <s v="C026"/>
    <s v="P016"/>
    <s v="S001"/>
    <n v="5"/>
    <n v="0.15"/>
    <s v="Mobile Money"/>
    <n v="9293.75"/>
    <n v="7899.6875"/>
    <n v="7255.8"/>
    <n v="643.88749999999982"/>
    <s v="House Accessories"/>
    <x v="11"/>
    <x v="2"/>
    <x v="0"/>
    <x v="9"/>
    <n v="1858.75"/>
    <n v="1451.16"/>
    <x v="0"/>
    <d v="2004-01-04T00:00:00"/>
    <n v="22"/>
    <x v="2"/>
    <x v="3"/>
    <s v="Jimenezborough"/>
    <x v="3"/>
  </r>
  <r>
    <s v="T00972"/>
    <d v="2025-03-17T00:00:00"/>
    <s v="C135"/>
    <s v="P037"/>
    <s v="S005"/>
    <n v="5"/>
    <n v="0.1"/>
    <s v="Cash"/>
    <n v="9763.25"/>
    <n v="8786.9250000000011"/>
    <n v="7256.35"/>
    <n v="1530.5750000000007"/>
    <s v="Book Television"/>
    <x v="2"/>
    <x v="2"/>
    <x v="1"/>
    <x v="2"/>
    <n v="1952.65"/>
    <n v="1451.27"/>
    <x v="0"/>
    <d v="1986-03-07T00:00:00"/>
    <n v="40"/>
    <x v="1"/>
    <x v="4"/>
    <s v="Johnmouth"/>
    <x v="2"/>
  </r>
  <r>
    <s v="T00973"/>
    <d v="2025-05-31T00:00:00"/>
    <s v="C094"/>
    <s v="P044"/>
    <s v="S002"/>
    <n v="5"/>
    <n v="0"/>
    <s v="Cash"/>
    <n v="6432.75"/>
    <n v="6432.75"/>
    <n v="3987.7"/>
    <n v="2445.0500000000002"/>
    <s v="Least Accessories"/>
    <x v="4"/>
    <x v="2"/>
    <x v="0"/>
    <x v="9"/>
    <n v="1286.55"/>
    <n v="797.54"/>
    <x v="0"/>
    <d v="1962-10-18T00:00:00"/>
    <n v="63"/>
    <x v="3"/>
    <x v="2"/>
    <s v="Peckmouth"/>
    <x v="2"/>
  </r>
  <r>
    <s v="T00974"/>
    <d v="2024-03-26T00:00:00"/>
    <s v="C054"/>
    <s v="P045"/>
    <s v="S004"/>
    <n v="1"/>
    <n v="0.15"/>
    <s v="Cash"/>
    <n v="1879.08"/>
    <n v="1597.2179999999998"/>
    <n v="1004.56"/>
    <n v="592.6579999999999"/>
    <s v="Set Dairy"/>
    <x v="2"/>
    <x v="0"/>
    <x v="2"/>
    <x v="7"/>
    <n v="1879.08"/>
    <n v="1004.56"/>
    <x v="1"/>
    <d v="2002-11-10T00:00:00"/>
    <n v="23"/>
    <x v="2"/>
    <x v="1"/>
    <s v="Brianahaven"/>
    <x v="1"/>
  </r>
  <r>
    <s v="T00975"/>
    <d v="2024-03-21T00:00:00"/>
    <s v="C093"/>
    <s v="P045"/>
    <s v="S005"/>
    <n v="4"/>
    <n v="0.1"/>
    <s v="Cash"/>
    <n v="7516.32"/>
    <n v="6764.6880000000001"/>
    <n v="4018.24"/>
    <n v="2746.4480000000003"/>
    <s v="Set Dairy"/>
    <x v="2"/>
    <x v="0"/>
    <x v="2"/>
    <x v="7"/>
    <n v="1879.08"/>
    <n v="1004.56"/>
    <x v="0"/>
    <d v="1978-04-14T00:00:00"/>
    <n v="48"/>
    <x v="1"/>
    <x v="4"/>
    <s v="Johnmouth"/>
    <x v="2"/>
  </r>
  <r>
    <s v="T00976"/>
    <d v="2025-04-13T00:00:00"/>
    <s v="C158"/>
    <s v="P045"/>
    <s v="S003"/>
    <n v="5"/>
    <n v="0"/>
    <s v="Cash"/>
    <n v="9395.4"/>
    <n v="9395.4"/>
    <n v="5022.7999999999993"/>
    <n v="4372.6000000000004"/>
    <s v="Set Dairy"/>
    <x v="8"/>
    <x v="2"/>
    <x v="2"/>
    <x v="7"/>
    <n v="1879.08"/>
    <n v="1004.56"/>
    <x v="0"/>
    <d v="1981-07-24T00:00:00"/>
    <n v="45"/>
    <x v="1"/>
    <x v="0"/>
    <s v="New Michele"/>
    <x v="0"/>
  </r>
  <r>
    <s v="T00977"/>
    <d v="2024-08-09T00:00:00"/>
    <s v="C078"/>
    <s v="P045"/>
    <s v="S001"/>
    <n v="2"/>
    <n v="0"/>
    <s v="Cash"/>
    <n v="3758.16"/>
    <n v="3758.16"/>
    <n v="2009.12"/>
    <n v="1749.04"/>
    <s v="Set Dairy"/>
    <x v="3"/>
    <x v="0"/>
    <x v="2"/>
    <x v="7"/>
    <n v="1879.08"/>
    <n v="1004.56"/>
    <x v="0"/>
    <d v="1988-09-25T00:00:00"/>
    <n v="37"/>
    <x v="1"/>
    <x v="3"/>
    <s v="Jimenezborough"/>
    <x v="3"/>
  </r>
  <r>
    <s v="T00978"/>
    <d v="2025-01-02T00:00:00"/>
    <s v="C186"/>
    <s v="P033"/>
    <s v="S002"/>
    <n v="5"/>
    <n v="0.15"/>
    <s v="Credit Card"/>
    <n v="8994.85"/>
    <n v="7645.6225000000004"/>
    <n v="6645.75"/>
    <n v="999.8725000000004"/>
    <s v="Beat Accessories"/>
    <x v="9"/>
    <x v="2"/>
    <x v="0"/>
    <x v="9"/>
    <n v="1798.97"/>
    <n v="1329.15"/>
    <x v="1"/>
    <d v="1960-05-05T00:00:00"/>
    <n v="66"/>
    <x v="4"/>
    <x v="2"/>
    <s v="Peckmouth"/>
    <x v="2"/>
  </r>
  <r>
    <s v="T00979"/>
    <d v="2023-10-31T00:00:00"/>
    <s v="C050"/>
    <s v="P014"/>
    <s v="S005"/>
    <n v="2"/>
    <n v="0.05"/>
    <s v="Mobile Money"/>
    <n v="2685.5"/>
    <n v="2551.2249999999999"/>
    <n v="1595.88"/>
    <n v="955.3449999999998"/>
    <s v="Add Clothing"/>
    <x v="6"/>
    <x v="1"/>
    <x v="0"/>
    <x v="0"/>
    <n v="1342.75"/>
    <n v="797.94"/>
    <x v="0"/>
    <d v="1968-06-20T00:00:00"/>
    <n v="58"/>
    <x v="3"/>
    <x v="4"/>
    <s v="Johnmouth"/>
    <x v="2"/>
  </r>
  <r>
    <s v="T00980"/>
    <d v="2024-12-12T00:00:00"/>
    <s v="C192"/>
    <s v="P001"/>
    <s v="S001"/>
    <n v="5"/>
    <n v="0.1"/>
    <s v="Mobile Money"/>
    <n v="8368.4500000000007"/>
    <n v="7531.6050000000005"/>
    <n v="6616.9000000000005"/>
    <n v="914.70499999999993"/>
    <s v="Like Camera"/>
    <x v="7"/>
    <x v="0"/>
    <x v="1"/>
    <x v="12"/>
    <n v="1673.69"/>
    <n v="1323.38"/>
    <x v="0"/>
    <d v="2006-07-28T00:00:00"/>
    <n v="19"/>
    <x v="2"/>
    <x v="3"/>
    <s v="Jimenezborough"/>
    <x v="3"/>
  </r>
  <r>
    <s v="T00981"/>
    <d v="2024-06-29T00:00:00"/>
    <s v="C180"/>
    <s v="P031"/>
    <s v="S004"/>
    <n v="1"/>
    <n v="0.05"/>
    <s v="Credit Card"/>
    <n v="1095.72"/>
    <n v="1040.934"/>
    <n v="822.2"/>
    <n v="218.73399999999992"/>
    <s v="Foot Snacks"/>
    <x v="0"/>
    <x v="0"/>
    <x v="2"/>
    <x v="4"/>
    <n v="1095.72"/>
    <n v="822.2"/>
    <x v="1"/>
    <d v="1959-12-15T00:00:00"/>
    <n v="66"/>
    <x v="4"/>
    <x v="1"/>
    <s v="Brianahaven"/>
    <x v="1"/>
  </r>
  <r>
    <s v="T00982"/>
    <d v="2025-07-29T00:00:00"/>
    <s v="C141"/>
    <s v="P002"/>
    <s v="S004"/>
    <n v="5"/>
    <n v="0.1"/>
    <s v="Credit Card"/>
    <n v="4093.8"/>
    <n v="3684.42"/>
    <n v="2638.1"/>
    <n v="1046.3200000000002"/>
    <s v="Audience Television"/>
    <x v="11"/>
    <x v="2"/>
    <x v="1"/>
    <x v="2"/>
    <n v="818.76"/>
    <n v="527.62"/>
    <x v="1"/>
    <d v="1978-08-06T00:00:00"/>
    <n v="47"/>
    <x v="1"/>
    <x v="1"/>
    <s v="Brianahaven"/>
    <x v="1"/>
  </r>
  <r>
    <s v="T00983"/>
    <d v="2025-07-23T00:00:00"/>
    <s v="C137"/>
    <s v="P019"/>
    <s v="S005"/>
    <n v="4"/>
    <n v="0.1"/>
    <s v="Bank Transfer"/>
    <n v="7051.68"/>
    <n v="6346.5120000000006"/>
    <n v="5385.92"/>
    <n v="960.59200000000055"/>
    <s v="Traditional Laptop"/>
    <x v="11"/>
    <x v="2"/>
    <x v="1"/>
    <x v="6"/>
    <n v="1762.92"/>
    <n v="1346.48"/>
    <x v="0"/>
    <d v="1984-08-05T00:00:00"/>
    <n v="41"/>
    <x v="1"/>
    <x v="4"/>
    <s v="Johnmouth"/>
    <x v="2"/>
  </r>
  <r>
    <s v="T00984"/>
    <d v="2024-10-18T00:00:00"/>
    <s v="C141"/>
    <s v="P029"/>
    <s v="S003"/>
    <n v="3"/>
    <n v="0.15"/>
    <s v="Mobile Money"/>
    <n v="4455.1499999999996"/>
    <n v="3786.8774999999996"/>
    <n v="2964.93"/>
    <n v="821.94749999999976"/>
    <s v="Road Clothing"/>
    <x v="6"/>
    <x v="0"/>
    <x v="0"/>
    <x v="0"/>
    <n v="1485.05"/>
    <n v="988.31"/>
    <x v="1"/>
    <d v="1978-08-06T00:00:00"/>
    <n v="47"/>
    <x v="1"/>
    <x v="0"/>
    <s v="New Michele"/>
    <x v="0"/>
  </r>
  <r>
    <s v="T00985"/>
    <d v="2024-07-04T00:00:00"/>
    <s v="C186"/>
    <s v="P026"/>
    <s v="S003"/>
    <n v="5"/>
    <n v="0.05"/>
    <s v="Credit Card"/>
    <n v="5078.8"/>
    <n v="4824.8599999999997"/>
    <n v="2922"/>
    <n v="1902.8599999999997"/>
    <s v="Behavior Dairy"/>
    <x v="11"/>
    <x v="0"/>
    <x v="2"/>
    <x v="7"/>
    <n v="1015.76"/>
    <n v="584.4"/>
    <x v="1"/>
    <d v="1960-05-05T00:00:00"/>
    <n v="66"/>
    <x v="4"/>
    <x v="0"/>
    <s v="New Michele"/>
    <x v="0"/>
  </r>
  <r>
    <s v="T00986"/>
    <d v="2024-08-21T00:00:00"/>
    <s v="C097"/>
    <s v="P024"/>
    <s v="S005"/>
    <n v="3"/>
    <n v="0.1"/>
    <s v="Mobile Money"/>
    <n v="4462.2300000000005"/>
    <n v="4016.0070000000005"/>
    <n v="2439.21"/>
    <n v="1576.7970000000005"/>
    <s v="Him Smartphone"/>
    <x v="3"/>
    <x v="0"/>
    <x v="1"/>
    <x v="10"/>
    <n v="1487.41"/>
    <n v="813.07"/>
    <x v="0"/>
    <d v="1994-08-14T00:00:00"/>
    <n v="31"/>
    <x v="1"/>
    <x v="4"/>
    <s v="Johnmouth"/>
    <x v="2"/>
  </r>
  <r>
    <s v="T00987"/>
    <d v="2024-08-29T00:00:00"/>
    <s v="C115"/>
    <s v="P030"/>
    <s v="S004"/>
    <n v="1"/>
    <n v="0"/>
    <s v="Bank Transfer"/>
    <n v="29.24"/>
    <n v="29.24"/>
    <n v="15.28"/>
    <n v="13.959999999999999"/>
    <s v="National Watches"/>
    <x v="3"/>
    <x v="0"/>
    <x v="0"/>
    <x v="1"/>
    <n v="29.24"/>
    <n v="15.28"/>
    <x v="0"/>
    <d v="1960-02-25T00:00:00"/>
    <n v="66"/>
    <x v="4"/>
    <x v="1"/>
    <s v="Brianahaven"/>
    <x v="1"/>
  </r>
  <r>
    <s v="T00988"/>
    <d v="2024-09-24T00:00:00"/>
    <s v="C153"/>
    <s v="P030"/>
    <s v="S001"/>
    <n v="5"/>
    <n v="0.05"/>
    <s v="Bank Transfer"/>
    <n v="146.19999999999999"/>
    <n v="138.88999999999999"/>
    <n v="76.399999999999991"/>
    <n v="62.489999999999995"/>
    <s v="National Watches"/>
    <x v="5"/>
    <x v="0"/>
    <x v="0"/>
    <x v="1"/>
    <n v="29.24"/>
    <n v="15.28"/>
    <x v="1"/>
    <d v="1988-04-07T00:00:00"/>
    <n v="38"/>
    <x v="1"/>
    <x v="3"/>
    <s v="Jimenezborough"/>
    <x v="3"/>
  </r>
  <r>
    <s v="T00989"/>
    <d v="2023-11-05T00:00:00"/>
    <s v="C002"/>
    <s v="P007"/>
    <s v="S003"/>
    <n v="2"/>
    <n v="0.05"/>
    <s v="Bank Transfer"/>
    <n v="2948.24"/>
    <n v="2800.8279999999995"/>
    <n v="1528.04"/>
    <n v="1272.7879999999996"/>
    <s v="Understand Camera"/>
    <x v="1"/>
    <x v="1"/>
    <x v="1"/>
    <x v="12"/>
    <n v="1474.12"/>
    <n v="764.02"/>
    <x v="0"/>
    <d v="1959-08-18T00:00:00"/>
    <n v="66"/>
    <x v="4"/>
    <x v="0"/>
    <s v="New Michele"/>
    <x v="0"/>
  </r>
  <r>
    <s v="T00990"/>
    <d v="2025-05-26T00:00:00"/>
    <s v="C006"/>
    <s v="P020"/>
    <s v="S003"/>
    <n v="5"/>
    <n v="0.05"/>
    <s v="Cash"/>
    <n v="1619.6000000000001"/>
    <n v="1538.6200000000001"/>
    <n v="1214.8999999999999"/>
    <n v="323.72000000000025"/>
    <s v="Simple Accessories"/>
    <x v="4"/>
    <x v="2"/>
    <x v="0"/>
    <x v="9"/>
    <n v="323.92"/>
    <n v="242.98"/>
    <x v="0"/>
    <d v="1986-10-03T00:00:00"/>
    <n v="39"/>
    <x v="1"/>
    <x v="0"/>
    <s v="New Michele"/>
    <x v="0"/>
  </r>
  <r>
    <s v="T00991"/>
    <d v="2024-07-02T00:00:00"/>
    <s v="C010"/>
    <s v="P046"/>
    <s v="S004"/>
    <n v="3"/>
    <n v="0.05"/>
    <s v="Credit Card"/>
    <n v="3496.1099999999997"/>
    <n v="3321.3044999999997"/>
    <n v="2779.6499999999996"/>
    <n v="541.6545000000001"/>
    <s v="Nature Clothing"/>
    <x v="11"/>
    <x v="0"/>
    <x v="0"/>
    <x v="0"/>
    <n v="1165.3699999999999"/>
    <n v="926.55"/>
    <x v="0"/>
    <d v="1976-12-12T00:00:00"/>
    <n v="49"/>
    <x v="1"/>
    <x v="1"/>
    <s v="Brianahaven"/>
    <x v="1"/>
  </r>
  <r>
    <s v="T00992"/>
    <d v="2023-12-13T00:00:00"/>
    <s v="C068"/>
    <s v="P011"/>
    <s v="S003"/>
    <n v="5"/>
    <n v="0.05"/>
    <s v="Credit Card"/>
    <n v="1242.8499999999999"/>
    <n v="1180.7074999999998"/>
    <n v="953.34999999999991"/>
    <n v="227.35749999999985"/>
    <s v="Either Headphones"/>
    <x v="7"/>
    <x v="1"/>
    <x v="1"/>
    <x v="11"/>
    <n v="248.57"/>
    <n v="190.67"/>
    <x v="1"/>
    <d v="1981-06-09T00:00:00"/>
    <n v="45"/>
    <x v="1"/>
    <x v="0"/>
    <s v="New Michele"/>
    <x v="0"/>
  </r>
  <r>
    <s v="T00993"/>
    <d v="2024-01-26T00:00:00"/>
    <s v="C066"/>
    <s v="P029"/>
    <s v="S003"/>
    <n v="1"/>
    <n v="0.15"/>
    <s v="Credit Card"/>
    <n v="1485.05"/>
    <n v="1262.2925"/>
    <n v="988.31"/>
    <n v="273.98250000000007"/>
    <s v="Road Clothing"/>
    <x v="9"/>
    <x v="0"/>
    <x v="0"/>
    <x v="0"/>
    <n v="1485.05"/>
    <n v="988.31"/>
    <x v="1"/>
    <d v="1985-09-14T00:00:00"/>
    <n v="40"/>
    <x v="1"/>
    <x v="0"/>
    <s v="New Michele"/>
    <x v="0"/>
  </r>
  <r>
    <s v="T00994"/>
    <d v="2024-09-05T00:00:00"/>
    <s v="C188"/>
    <s v="P016"/>
    <s v="S001"/>
    <n v="3"/>
    <n v="0.15"/>
    <s v="Credit Card"/>
    <n v="5576.25"/>
    <n v="4739.8125"/>
    <n v="4353.4800000000005"/>
    <n v="386.33249999999953"/>
    <s v="House Accessories"/>
    <x v="5"/>
    <x v="0"/>
    <x v="0"/>
    <x v="9"/>
    <n v="1858.75"/>
    <n v="1451.16"/>
    <x v="0"/>
    <d v="1960-11-23T00:00:00"/>
    <n v="65"/>
    <x v="4"/>
    <x v="3"/>
    <s v="Jimenezborough"/>
    <x v="3"/>
  </r>
  <r>
    <s v="T00995"/>
    <d v="2024-09-04T00:00:00"/>
    <s v="C125"/>
    <s v="P021"/>
    <s v="S005"/>
    <n v="1"/>
    <n v="0.1"/>
    <s v="Cash"/>
    <n v="1227.24"/>
    <n v="1104.5160000000001"/>
    <n v="977.09"/>
    <n v="127.42600000000004"/>
    <s v="Firm Dairy"/>
    <x v="5"/>
    <x v="0"/>
    <x v="2"/>
    <x v="7"/>
    <n v="1227.24"/>
    <n v="977.09"/>
    <x v="0"/>
    <d v="1990-04-03T00:00:00"/>
    <n v="36"/>
    <x v="1"/>
    <x v="4"/>
    <s v="Johnmouth"/>
    <x v="2"/>
  </r>
  <r>
    <s v="T00996"/>
    <d v="2024-08-29T00:00:00"/>
    <s v="C188"/>
    <s v="P032"/>
    <s v="S005"/>
    <n v="4"/>
    <n v="0"/>
    <s v="Cash"/>
    <n v="1218.8399999999999"/>
    <n v="1218.8399999999999"/>
    <n v="656.04"/>
    <n v="562.79999999999995"/>
    <s v="Difficult Vegetables"/>
    <x v="3"/>
    <x v="0"/>
    <x v="2"/>
    <x v="8"/>
    <n v="304.70999999999998"/>
    <n v="164.01"/>
    <x v="0"/>
    <d v="1960-11-23T00:00:00"/>
    <n v="65"/>
    <x v="4"/>
    <x v="4"/>
    <s v="Johnmouth"/>
    <x v="2"/>
  </r>
  <r>
    <s v="T00997"/>
    <d v="2024-05-24T00:00:00"/>
    <s v="C198"/>
    <s v="P050"/>
    <s v="S003"/>
    <n v="3"/>
    <n v="0.15"/>
    <s v="Mobile Money"/>
    <n v="3133.92"/>
    <n v="2663.8319999999999"/>
    <n v="2325.21"/>
    <n v="338.62199999999984"/>
    <s v="Maybe Footwear"/>
    <x v="4"/>
    <x v="0"/>
    <x v="0"/>
    <x v="3"/>
    <n v="1044.6400000000001"/>
    <n v="775.07"/>
    <x v="0"/>
    <d v="1986-01-23T00:00:00"/>
    <n v="40"/>
    <x v="1"/>
    <x v="0"/>
    <s v="New Michele"/>
    <x v="0"/>
  </r>
  <r>
    <s v="T00998"/>
    <d v="2024-10-31T00:00:00"/>
    <s v="C031"/>
    <s v="P014"/>
    <s v="S002"/>
    <n v="5"/>
    <n v="0"/>
    <s v="Mobile Money"/>
    <n v="6713.75"/>
    <n v="6713.75"/>
    <n v="3989.7000000000003"/>
    <n v="2724.0499999999997"/>
    <s v="Add Clothing"/>
    <x v="6"/>
    <x v="0"/>
    <x v="0"/>
    <x v="0"/>
    <n v="1342.75"/>
    <n v="797.94"/>
    <x v="1"/>
    <d v="2003-03-14T00:00:00"/>
    <n v="23"/>
    <x v="2"/>
    <x v="2"/>
    <s v="Peckmouth"/>
    <x v="2"/>
  </r>
  <r>
    <s v="T00999"/>
    <d v="2024-01-12T00:00:00"/>
    <s v="C014"/>
    <s v="P024"/>
    <s v="S003"/>
    <n v="5"/>
    <n v="0"/>
    <s v="Bank Transfer"/>
    <n v="7437.05"/>
    <n v="7437.05"/>
    <n v="4065.3500000000004"/>
    <n v="3371.7"/>
    <s v="Him Smartphone"/>
    <x v="9"/>
    <x v="0"/>
    <x v="1"/>
    <x v="10"/>
    <n v="1487.41"/>
    <n v="813.07"/>
    <x v="0"/>
    <d v="1974-06-25T00:00:00"/>
    <n v="52"/>
    <x v="3"/>
    <x v="0"/>
    <s v="New Michele"/>
    <x v="0"/>
  </r>
  <r>
    <s v="T01000"/>
    <d v="2025-08-12T00:00:00"/>
    <s v="C139"/>
    <s v="P037"/>
    <s v="S005"/>
    <n v="2"/>
    <n v="0.1"/>
    <s v="Credit Card"/>
    <n v="3905.3"/>
    <n v="3514.7700000000004"/>
    <n v="2902.54"/>
    <n v="612.23000000000047"/>
    <s v="Book Television"/>
    <x v="3"/>
    <x v="2"/>
    <x v="1"/>
    <x v="2"/>
    <n v="1952.65"/>
    <n v="1451.27"/>
    <x v="0"/>
    <d v="1960-03-21T00:00:00"/>
    <n v="66"/>
    <x v="4"/>
    <x v="4"/>
    <s v="Johnmouth"/>
    <x v="2"/>
  </r>
  <r>
    <s v="T01001"/>
    <d v="2024-12-28T00:00:00"/>
    <s v="C040"/>
    <s v="P047"/>
    <s v="S001"/>
    <n v="4"/>
    <n v="0.15"/>
    <s v="Cash"/>
    <n v="4788.72"/>
    <n v="4070.4120000000003"/>
    <n v="2890.96"/>
    <n v="1179.4520000000002"/>
    <s v="Or Smartphone"/>
    <x v="7"/>
    <x v="0"/>
    <x v="1"/>
    <x v="10"/>
    <n v="1197.18"/>
    <n v="722.74"/>
    <x v="0"/>
    <d v="1974-11-06T00:00:00"/>
    <n v="51"/>
    <x v="3"/>
    <x v="3"/>
    <s v="Jimenezborough"/>
    <x v="3"/>
  </r>
  <r>
    <s v="T01002"/>
    <d v="2024-11-28T00:00:00"/>
    <s v="C057"/>
    <s v="P015"/>
    <s v="S004"/>
    <n v="3"/>
    <n v="0.15"/>
    <s v="Credit Card"/>
    <n v="811.34999999999991"/>
    <n v="689.64749999999992"/>
    <n v="562.79999999999995"/>
    <n v="126.84749999999997"/>
    <s v="Whether Bags"/>
    <x v="1"/>
    <x v="0"/>
    <x v="0"/>
    <x v="5"/>
    <n v="270.45"/>
    <n v="187.6"/>
    <x v="1"/>
    <d v="1998-09-26T00:00:00"/>
    <n v="27"/>
    <x v="1"/>
    <x v="1"/>
    <s v="Brianahaven"/>
    <x v="1"/>
  </r>
  <r>
    <s v="T01003"/>
    <d v="2024-02-23T00:00:00"/>
    <s v="C034"/>
    <s v="P030"/>
    <s v="S003"/>
    <n v="1"/>
    <n v="0.15"/>
    <s v="Cash"/>
    <n v="29.24"/>
    <n v="24.853999999999999"/>
    <n v="15.28"/>
    <n v="9.5739999999999998"/>
    <s v="National Watches"/>
    <x v="10"/>
    <x v="0"/>
    <x v="0"/>
    <x v="1"/>
    <n v="29.24"/>
    <n v="15.28"/>
    <x v="1"/>
    <d v="1964-12-19T00:00:00"/>
    <n v="61"/>
    <x v="3"/>
    <x v="0"/>
    <s v="New Michele"/>
    <x v="0"/>
  </r>
  <r>
    <s v="T01004"/>
    <d v="2024-12-08T00:00:00"/>
    <s v="C141"/>
    <s v="P019"/>
    <s v="S004"/>
    <n v="3"/>
    <n v="0"/>
    <s v="Mobile Money"/>
    <n v="5288.76"/>
    <n v="5288.76"/>
    <n v="4039.44"/>
    <n v="1249.3200000000002"/>
    <s v="Traditional Laptop"/>
    <x v="7"/>
    <x v="0"/>
    <x v="1"/>
    <x v="6"/>
    <n v="1762.92"/>
    <n v="1346.48"/>
    <x v="1"/>
    <d v="1978-08-06T00:00:00"/>
    <n v="47"/>
    <x v="1"/>
    <x v="1"/>
    <s v="Brianahaven"/>
    <x v="1"/>
  </r>
  <r>
    <s v="T01005"/>
    <d v="2024-05-30T00:00:00"/>
    <s v="C129"/>
    <s v="P014"/>
    <s v="S004"/>
    <n v="2"/>
    <n v="0.05"/>
    <s v="Mobile Money"/>
    <n v="2685.5"/>
    <n v="2551.2249999999999"/>
    <n v="1595.88"/>
    <n v="955.3449999999998"/>
    <s v="Add Clothing"/>
    <x v="4"/>
    <x v="0"/>
    <x v="0"/>
    <x v="0"/>
    <n v="1342.75"/>
    <n v="797.94"/>
    <x v="0"/>
    <d v="1958-10-08T00:00:00"/>
    <n v="67"/>
    <x v="4"/>
    <x v="1"/>
    <s v="Brianahaven"/>
    <x v="1"/>
  </r>
  <r>
    <s v="T01006"/>
    <d v="2024-12-11T00:00:00"/>
    <s v="C144"/>
    <s v="P002"/>
    <s v="S002"/>
    <n v="4"/>
    <n v="0.15"/>
    <s v="Credit Card"/>
    <n v="3275.04"/>
    <n v="2783.7840000000001"/>
    <n v="2110.48"/>
    <n v="673.30400000000009"/>
    <s v="Audience Television"/>
    <x v="7"/>
    <x v="0"/>
    <x v="1"/>
    <x v="2"/>
    <n v="818.76"/>
    <n v="527.62"/>
    <x v="1"/>
    <d v="1963-09-02T00:00:00"/>
    <n v="62"/>
    <x v="3"/>
    <x v="2"/>
    <s v="Peckmouth"/>
    <x v="2"/>
  </r>
  <r>
    <s v="T01007"/>
    <d v="2024-03-19T00:00:00"/>
    <s v="C144"/>
    <s v="P018"/>
    <s v="S005"/>
    <n v="5"/>
    <n v="0.05"/>
    <s v="Credit Card"/>
    <n v="5399.4500000000007"/>
    <n v="5129.4775000000009"/>
    <n v="3519.15"/>
    <n v="1610.3275000000008"/>
    <s v="Democratic Smartphone"/>
    <x v="2"/>
    <x v="0"/>
    <x v="1"/>
    <x v="10"/>
    <n v="1079.8900000000001"/>
    <n v="703.83"/>
    <x v="1"/>
    <d v="1963-09-02T00:00:00"/>
    <n v="62"/>
    <x v="3"/>
    <x v="4"/>
    <s v="Johnmouth"/>
    <x v="2"/>
  </r>
  <r>
    <s v="T01008"/>
    <d v="2025-06-10T00:00:00"/>
    <s v="C019"/>
    <s v="P014"/>
    <s v="S003"/>
    <n v="4"/>
    <n v="0.1"/>
    <s v="Cash"/>
    <n v="5371"/>
    <n v="4833.9000000000005"/>
    <n v="3191.76"/>
    <n v="1642.1400000000003"/>
    <s v="Add Clothing"/>
    <x v="0"/>
    <x v="2"/>
    <x v="0"/>
    <x v="0"/>
    <n v="1342.75"/>
    <n v="797.94"/>
    <x v="1"/>
    <d v="1998-05-16T00:00:00"/>
    <n v="28"/>
    <x v="1"/>
    <x v="0"/>
    <s v="New Michele"/>
    <x v="0"/>
  </r>
  <r>
    <s v="T01009"/>
    <d v="2023-11-01T00:00:00"/>
    <s v="C029"/>
    <s v="P047"/>
    <s v="S004"/>
    <n v="4"/>
    <n v="0.1"/>
    <s v="Bank Transfer"/>
    <n v="4788.72"/>
    <n v="4309.848"/>
    <n v="2890.96"/>
    <n v="1418.8879999999999"/>
    <s v="Or Smartphone"/>
    <x v="1"/>
    <x v="1"/>
    <x v="1"/>
    <x v="10"/>
    <n v="1197.18"/>
    <n v="722.74"/>
    <x v="0"/>
    <d v="1978-05-20T00:00:00"/>
    <n v="48"/>
    <x v="1"/>
    <x v="1"/>
    <s v="Brianahaven"/>
    <x v="1"/>
  </r>
  <r>
    <s v="T01010"/>
    <d v="2024-05-09T00:00:00"/>
    <s v="C049"/>
    <s v="P036"/>
    <s v="S003"/>
    <n v="3"/>
    <n v="0"/>
    <s v="Bank Transfer"/>
    <n v="4504.38"/>
    <n v="4504.38"/>
    <n v="3503.19"/>
    <n v="1001.19"/>
    <s v="New Watches"/>
    <x v="4"/>
    <x v="0"/>
    <x v="0"/>
    <x v="1"/>
    <n v="1501.46"/>
    <n v="1167.73"/>
    <x v="0"/>
    <d v="1997-01-03T00:00:00"/>
    <n v="29"/>
    <x v="1"/>
    <x v="0"/>
    <s v="New Michele"/>
    <x v="0"/>
  </r>
  <r>
    <s v="T01011"/>
    <d v="2024-04-21T00:00:00"/>
    <s v="C044"/>
    <s v="P001"/>
    <s v="S003"/>
    <n v="5"/>
    <n v="0.15"/>
    <s v="Credit Card"/>
    <n v="8368.4500000000007"/>
    <n v="7113.1825000000008"/>
    <n v="6616.9000000000005"/>
    <n v="496.28250000000025"/>
    <s v="Like Camera"/>
    <x v="8"/>
    <x v="0"/>
    <x v="1"/>
    <x v="12"/>
    <n v="1673.69"/>
    <n v="1323.38"/>
    <x v="0"/>
    <d v="1961-02-14T00:00:00"/>
    <n v="65"/>
    <x v="4"/>
    <x v="0"/>
    <s v="New Michele"/>
    <x v="0"/>
  </r>
  <r>
    <s v="T01012"/>
    <d v="2024-02-21T00:00:00"/>
    <s v="C113"/>
    <s v="P028"/>
    <s v="S001"/>
    <n v="2"/>
    <n v="0.05"/>
    <s v="Bank Transfer"/>
    <n v="1347.56"/>
    <n v="1280.1819999999998"/>
    <n v="726.66"/>
    <n v="553.52199999999982"/>
    <s v="Deal Smartphone"/>
    <x v="10"/>
    <x v="0"/>
    <x v="1"/>
    <x v="10"/>
    <n v="673.78"/>
    <n v="363.33"/>
    <x v="0"/>
    <d v="1977-05-23T00:00:00"/>
    <n v="49"/>
    <x v="1"/>
    <x v="3"/>
    <s v="Jimenezborough"/>
    <x v="3"/>
  </r>
  <r>
    <s v="T01013"/>
    <d v="2024-02-19T00:00:00"/>
    <s v="C040"/>
    <s v="P020"/>
    <s v="S001"/>
    <n v="1"/>
    <n v="0"/>
    <s v="Credit Card"/>
    <n v="323.92"/>
    <n v="323.92"/>
    <n v="242.98"/>
    <n v="80.940000000000026"/>
    <s v="Simple Accessories"/>
    <x v="10"/>
    <x v="0"/>
    <x v="0"/>
    <x v="9"/>
    <n v="323.92"/>
    <n v="242.98"/>
    <x v="0"/>
    <d v="1974-11-06T00:00:00"/>
    <n v="51"/>
    <x v="3"/>
    <x v="3"/>
    <s v="Jimenezborough"/>
    <x v="3"/>
  </r>
  <r>
    <s v="T01014"/>
    <d v="2025-05-13T00:00:00"/>
    <s v="C159"/>
    <s v="P008"/>
    <s v="S002"/>
    <n v="3"/>
    <n v="0"/>
    <s v="Bank Transfer"/>
    <n v="329.34000000000003"/>
    <n v="329.34000000000003"/>
    <n v="211.77"/>
    <n v="117.57000000000002"/>
    <s v="Recognize Footwear"/>
    <x v="4"/>
    <x v="2"/>
    <x v="0"/>
    <x v="3"/>
    <n v="109.78"/>
    <n v="70.59"/>
    <x v="0"/>
    <d v="1990-10-14T00:00:00"/>
    <n v="35"/>
    <x v="1"/>
    <x v="2"/>
    <s v="Peckmouth"/>
    <x v="2"/>
  </r>
  <r>
    <s v="T01015"/>
    <d v="2025-06-20T00:00:00"/>
    <s v="C178"/>
    <s v="P005"/>
    <s v="S001"/>
    <n v="3"/>
    <n v="0.15"/>
    <s v="Mobile Money"/>
    <n v="4188.66"/>
    <n v="3560.3609999999999"/>
    <n v="3012.27"/>
    <n v="548.09099999999989"/>
    <s v="Knowledge Bags"/>
    <x v="0"/>
    <x v="2"/>
    <x v="0"/>
    <x v="5"/>
    <n v="1396.22"/>
    <n v="1004.09"/>
    <x v="1"/>
    <d v="1960-12-05T00:00:00"/>
    <n v="65"/>
    <x v="4"/>
    <x v="3"/>
    <s v="Jimenezborough"/>
    <x v="3"/>
  </r>
  <r>
    <s v="T01016"/>
    <d v="2024-07-07T00:00:00"/>
    <s v="C006"/>
    <s v="P026"/>
    <s v="S003"/>
    <n v="2"/>
    <n v="0.05"/>
    <s v="Credit Card"/>
    <n v="2031.52"/>
    <n v="1929.944"/>
    <n v="1168.8"/>
    <n v="761.14400000000001"/>
    <s v="Behavior Dairy"/>
    <x v="11"/>
    <x v="0"/>
    <x v="2"/>
    <x v="7"/>
    <n v="1015.76"/>
    <n v="584.4"/>
    <x v="0"/>
    <d v="1986-10-03T00:00:00"/>
    <n v="39"/>
    <x v="1"/>
    <x v="0"/>
    <s v="New Michele"/>
    <x v="0"/>
  </r>
  <r>
    <s v="T01017"/>
    <d v="2023-11-13T00:00:00"/>
    <s v="C140"/>
    <s v="P046"/>
    <s v="S005"/>
    <n v="3"/>
    <n v="0.15"/>
    <s v="Credit Card"/>
    <n v="3496.1099999999997"/>
    <n v="2971.6934999999999"/>
    <n v="2779.6499999999996"/>
    <n v="192.04350000000022"/>
    <s v="Nature Clothing"/>
    <x v="1"/>
    <x v="1"/>
    <x v="0"/>
    <x v="0"/>
    <n v="1165.3699999999999"/>
    <n v="926.55"/>
    <x v="1"/>
    <d v="1973-06-12T00:00:00"/>
    <n v="53"/>
    <x v="3"/>
    <x v="4"/>
    <s v="Johnmouth"/>
    <x v="2"/>
  </r>
  <r>
    <s v="T01018"/>
    <d v="2024-06-08T00:00:00"/>
    <s v="C178"/>
    <s v="P032"/>
    <s v="S001"/>
    <n v="4"/>
    <n v="0"/>
    <s v="Bank Transfer"/>
    <n v="1218.8399999999999"/>
    <n v="1218.8399999999999"/>
    <n v="656.04"/>
    <n v="562.79999999999995"/>
    <s v="Difficult Vegetables"/>
    <x v="0"/>
    <x v="0"/>
    <x v="2"/>
    <x v="8"/>
    <n v="304.70999999999998"/>
    <n v="164.01"/>
    <x v="1"/>
    <d v="1960-12-05T00:00:00"/>
    <n v="65"/>
    <x v="4"/>
    <x v="3"/>
    <s v="Jimenezborough"/>
    <x v="3"/>
  </r>
  <r>
    <s v="T01019"/>
    <d v="2024-06-27T00:00:00"/>
    <s v="C044"/>
    <s v="P039"/>
    <s v="S001"/>
    <n v="3"/>
    <n v="0.05"/>
    <s v="Bank Transfer"/>
    <n v="1622.8200000000002"/>
    <n v="1541.6790000000001"/>
    <n v="1194.75"/>
    <n v="346.92900000000009"/>
    <s v="Church Clothing"/>
    <x v="0"/>
    <x v="0"/>
    <x v="0"/>
    <x v="0"/>
    <n v="540.94000000000005"/>
    <n v="398.25"/>
    <x v="0"/>
    <d v="1961-02-14T00:00:00"/>
    <n v="65"/>
    <x v="4"/>
    <x v="3"/>
    <s v="Jimenezborough"/>
    <x v="3"/>
  </r>
  <r>
    <s v="T01020"/>
    <d v="2025-08-21T00:00:00"/>
    <s v="C014"/>
    <s v="P010"/>
    <s v="S004"/>
    <n v="1"/>
    <n v="0"/>
    <s v="Mobile Money"/>
    <n v="1194.1199999999999"/>
    <n v="1194.1199999999999"/>
    <n v="838.95"/>
    <n v="355.16999999999985"/>
    <s v="Step Smartphone"/>
    <x v="3"/>
    <x v="2"/>
    <x v="1"/>
    <x v="10"/>
    <n v="1194.1199999999999"/>
    <n v="838.95"/>
    <x v="0"/>
    <d v="1974-06-25T00:00:00"/>
    <n v="52"/>
    <x v="3"/>
    <x v="1"/>
    <s v="Brianahaven"/>
    <x v="1"/>
  </r>
  <r>
    <s v="T01021"/>
    <d v="2024-02-11T00:00:00"/>
    <s v="C170"/>
    <s v="P006"/>
    <s v="S003"/>
    <n v="3"/>
    <n v="0"/>
    <s v="Cash"/>
    <n v="954.15000000000009"/>
    <n v="954.15000000000009"/>
    <n v="562.02"/>
    <n v="392.13000000000011"/>
    <s v="Company Fruits"/>
    <x v="10"/>
    <x v="0"/>
    <x v="2"/>
    <x v="13"/>
    <n v="318.05"/>
    <n v="187.34"/>
    <x v="1"/>
    <d v="1984-05-05T00:00:00"/>
    <n v="42"/>
    <x v="1"/>
    <x v="0"/>
    <s v="New Michele"/>
    <x v="0"/>
  </r>
  <r>
    <s v="T01022"/>
    <d v="2024-03-08T00:00:00"/>
    <s v="C075"/>
    <s v="P026"/>
    <s v="S004"/>
    <n v="2"/>
    <n v="0.15"/>
    <s v="Cash"/>
    <n v="2031.52"/>
    <n v="1726.7919999999999"/>
    <n v="1168.8"/>
    <n v="557.99199999999996"/>
    <s v="Behavior Dairy"/>
    <x v="2"/>
    <x v="0"/>
    <x v="2"/>
    <x v="7"/>
    <n v="1015.76"/>
    <n v="584.4"/>
    <x v="0"/>
    <d v="1954-09-17T00:00:00"/>
    <n v="71"/>
    <x v="4"/>
    <x v="1"/>
    <s v="Brianahaven"/>
    <x v="1"/>
  </r>
  <r>
    <s v="T01023"/>
    <d v="2024-07-10T00:00:00"/>
    <s v="C081"/>
    <s v="P001"/>
    <s v="S004"/>
    <n v="5"/>
    <n v="0"/>
    <s v="Credit Card"/>
    <n v="8368.4500000000007"/>
    <n v="8368.4500000000007"/>
    <n v="6616.9000000000005"/>
    <n v="1751.5500000000002"/>
    <s v="Like Camera"/>
    <x v="11"/>
    <x v="0"/>
    <x v="1"/>
    <x v="12"/>
    <n v="1673.69"/>
    <n v="1323.38"/>
    <x v="1"/>
    <d v="1988-07-20T00:00:00"/>
    <n v="38"/>
    <x v="1"/>
    <x v="1"/>
    <s v="Brianahaven"/>
    <x v="1"/>
  </r>
  <r>
    <s v="T01024"/>
    <d v="2024-12-04T00:00:00"/>
    <s v="C051"/>
    <s v="P039"/>
    <s v="S005"/>
    <n v="4"/>
    <n v="0"/>
    <s v="Cash"/>
    <n v="2163.7600000000002"/>
    <n v="2163.7600000000002"/>
    <n v="1593"/>
    <n v="570.76000000000022"/>
    <s v="Church Clothing"/>
    <x v="7"/>
    <x v="0"/>
    <x v="0"/>
    <x v="0"/>
    <n v="540.94000000000005"/>
    <n v="398.25"/>
    <x v="1"/>
    <d v="2004-12-19T00:00:00"/>
    <n v="21"/>
    <x v="2"/>
    <x v="4"/>
    <s v="Johnmouth"/>
    <x v="2"/>
  </r>
  <r>
    <s v="T01025"/>
    <d v="2023-12-27T00:00:00"/>
    <s v="C064"/>
    <s v="P023"/>
    <s v="S005"/>
    <n v="3"/>
    <n v="0.1"/>
    <s v="Mobile Money"/>
    <n v="5635.41"/>
    <n v="5071.8689999999997"/>
    <n v="3044.73"/>
    <n v="2027.1389999999997"/>
    <s v="And Footwear"/>
    <x v="7"/>
    <x v="1"/>
    <x v="0"/>
    <x v="3"/>
    <n v="1878.47"/>
    <n v="1014.91"/>
    <x v="1"/>
    <d v="1973-09-01T00:00:00"/>
    <n v="52"/>
    <x v="3"/>
    <x v="4"/>
    <s v="Johnmouth"/>
    <x v="2"/>
  </r>
  <r>
    <s v="T01026"/>
    <d v="2023-09-26T00:00:00"/>
    <s v="C101"/>
    <s v="P044"/>
    <s v="S002"/>
    <n v="1"/>
    <n v="0.1"/>
    <s v="Bank Transfer"/>
    <n v="1286.55"/>
    <n v="1157.895"/>
    <n v="797.54"/>
    <n v="360.35500000000002"/>
    <s v="Least Accessories"/>
    <x v="5"/>
    <x v="1"/>
    <x v="0"/>
    <x v="9"/>
    <n v="1286.55"/>
    <n v="797.54"/>
    <x v="1"/>
    <d v="1956-05-29T00:00:00"/>
    <n v="70"/>
    <x v="4"/>
    <x v="2"/>
    <s v="Peckmouth"/>
    <x v="2"/>
  </r>
  <r>
    <s v="T01027"/>
    <d v="2024-10-31T00:00:00"/>
    <s v="C091"/>
    <s v="P040"/>
    <s v="S003"/>
    <n v="2"/>
    <n v="0.1"/>
    <s v="Cash"/>
    <n v="3491.22"/>
    <n v="3142.098"/>
    <n v="2644.88"/>
    <n v="497.21799999999985"/>
    <s v="Piece Headphones"/>
    <x v="6"/>
    <x v="0"/>
    <x v="1"/>
    <x v="11"/>
    <n v="1745.61"/>
    <n v="1322.44"/>
    <x v="0"/>
    <d v="1963-02-04T00:00:00"/>
    <n v="63"/>
    <x v="3"/>
    <x v="0"/>
    <s v="New Michele"/>
    <x v="0"/>
  </r>
  <r>
    <s v="T01028"/>
    <d v="2025-03-10T00:00:00"/>
    <s v="C161"/>
    <s v="P002"/>
    <s v="S003"/>
    <n v="4"/>
    <n v="0"/>
    <s v="Bank Transfer"/>
    <n v="3275.04"/>
    <n v="3275.04"/>
    <n v="2110.48"/>
    <n v="1164.56"/>
    <s v="Audience Television"/>
    <x v="2"/>
    <x v="2"/>
    <x v="1"/>
    <x v="2"/>
    <n v="818.76"/>
    <n v="527.62"/>
    <x v="0"/>
    <d v="1963-01-19T00:00:00"/>
    <n v="63"/>
    <x v="3"/>
    <x v="0"/>
    <s v="New Michele"/>
    <x v="0"/>
  </r>
  <r>
    <s v="T01029"/>
    <d v="2024-02-20T00:00:00"/>
    <s v="C058"/>
    <s v="P031"/>
    <s v="S002"/>
    <n v="3"/>
    <n v="0.15"/>
    <s v="Credit Card"/>
    <n v="3287.16"/>
    <n v="2794.0859999999998"/>
    <n v="2466.6000000000004"/>
    <n v="327.48599999999942"/>
    <s v="Foot Snacks"/>
    <x v="10"/>
    <x v="0"/>
    <x v="2"/>
    <x v="4"/>
    <n v="1095.72"/>
    <n v="822.2"/>
    <x v="0"/>
    <d v="2005-07-22T00:00:00"/>
    <n v="21"/>
    <x v="2"/>
    <x v="2"/>
    <s v="Peckmouth"/>
    <x v="2"/>
  </r>
  <r>
    <s v="T01030"/>
    <d v="2023-12-10T00:00:00"/>
    <s v="C023"/>
    <s v="P001"/>
    <s v="S004"/>
    <n v="5"/>
    <n v="0.05"/>
    <s v="Mobile Money"/>
    <n v="8368.4500000000007"/>
    <n v="7950.0275000000001"/>
    <n v="6616.9000000000005"/>
    <n v="1333.1274999999996"/>
    <s v="Like Camera"/>
    <x v="7"/>
    <x v="1"/>
    <x v="1"/>
    <x v="12"/>
    <n v="1673.69"/>
    <n v="1323.38"/>
    <x v="1"/>
    <d v="1972-05-09T00:00:00"/>
    <n v="54"/>
    <x v="3"/>
    <x v="1"/>
    <s v="Brianahaven"/>
    <x v="1"/>
  </r>
  <r>
    <s v="T01031"/>
    <d v="2024-03-27T00:00:00"/>
    <s v="C062"/>
    <s v="P037"/>
    <s v="S005"/>
    <n v="2"/>
    <n v="0.15"/>
    <s v="Bank Transfer"/>
    <n v="3905.3"/>
    <n v="3319.5050000000001"/>
    <n v="2902.54"/>
    <n v="416.96500000000015"/>
    <s v="Book Television"/>
    <x v="2"/>
    <x v="0"/>
    <x v="1"/>
    <x v="2"/>
    <n v="1952.65"/>
    <n v="1451.27"/>
    <x v="0"/>
    <d v="2000-06-21T00:00:00"/>
    <n v="26"/>
    <x v="1"/>
    <x v="4"/>
    <s v="Johnmouth"/>
    <x v="2"/>
  </r>
  <r>
    <s v="T01032"/>
    <d v="2024-06-10T00:00:00"/>
    <s v="C155"/>
    <s v="P019"/>
    <s v="S003"/>
    <n v="4"/>
    <n v="0.05"/>
    <s v="Credit Card"/>
    <n v="7051.68"/>
    <n v="6699.0959999999995"/>
    <n v="5385.92"/>
    <n v="1313.1759999999995"/>
    <s v="Traditional Laptop"/>
    <x v="0"/>
    <x v="0"/>
    <x v="1"/>
    <x v="6"/>
    <n v="1762.92"/>
    <n v="1346.48"/>
    <x v="0"/>
    <d v="1965-09-20T00:00:00"/>
    <n v="60"/>
    <x v="3"/>
    <x v="0"/>
    <s v="New Michele"/>
    <x v="0"/>
  </r>
  <r>
    <s v="T01033"/>
    <d v="2025-01-14T00:00:00"/>
    <s v="C168"/>
    <s v="P027"/>
    <s v="S002"/>
    <n v="5"/>
    <n v="0.05"/>
    <s v="Credit Card"/>
    <n v="6361.15"/>
    <n v="6043.0924999999997"/>
    <n v="4763.25"/>
    <n v="1279.8424999999997"/>
    <s v="Hospital Smartphone"/>
    <x v="9"/>
    <x v="2"/>
    <x v="1"/>
    <x v="10"/>
    <n v="1272.23"/>
    <n v="952.65"/>
    <x v="0"/>
    <d v="1969-07-30T00:00:00"/>
    <n v="56"/>
    <x v="3"/>
    <x v="2"/>
    <s v="Peckmouth"/>
    <x v="2"/>
  </r>
  <r>
    <s v="T01034"/>
    <d v="2023-10-12T00:00:00"/>
    <s v="C080"/>
    <s v="P010"/>
    <s v="S005"/>
    <n v="2"/>
    <n v="0.15"/>
    <s v="Credit Card"/>
    <n v="2388.2399999999998"/>
    <n v="2030.0039999999997"/>
    <n v="1677.9"/>
    <n v="352.10399999999959"/>
    <s v="Step Smartphone"/>
    <x v="6"/>
    <x v="1"/>
    <x v="1"/>
    <x v="10"/>
    <n v="1194.1199999999999"/>
    <n v="838.95"/>
    <x v="1"/>
    <d v="2003-11-04T00:00:00"/>
    <n v="22"/>
    <x v="2"/>
    <x v="4"/>
    <s v="Johnmouth"/>
    <x v="2"/>
  </r>
  <r>
    <s v="T01035"/>
    <d v="2025-02-06T00:00:00"/>
    <s v="C168"/>
    <s v="P023"/>
    <s v="S005"/>
    <n v="2"/>
    <n v="0.1"/>
    <s v="Cash"/>
    <n v="3756.94"/>
    <n v="3381.2460000000001"/>
    <n v="2029.82"/>
    <n v="1351.4260000000002"/>
    <s v="And Footwear"/>
    <x v="10"/>
    <x v="2"/>
    <x v="0"/>
    <x v="3"/>
    <n v="1878.47"/>
    <n v="1014.91"/>
    <x v="0"/>
    <d v="1969-07-30T00:00:00"/>
    <n v="56"/>
    <x v="3"/>
    <x v="4"/>
    <s v="Johnmouth"/>
    <x v="2"/>
  </r>
  <r>
    <s v="T01036"/>
    <d v="2024-08-04T00:00:00"/>
    <s v="C143"/>
    <s v="P002"/>
    <s v="S005"/>
    <n v="1"/>
    <n v="0.05"/>
    <s v="Bank Transfer"/>
    <n v="818.76"/>
    <n v="777.822"/>
    <n v="527.62"/>
    <n v="250.202"/>
    <s v="Audience Television"/>
    <x v="3"/>
    <x v="0"/>
    <x v="1"/>
    <x v="2"/>
    <n v="818.76"/>
    <n v="527.62"/>
    <x v="0"/>
    <d v="1961-06-03T00:00:00"/>
    <n v="65"/>
    <x v="4"/>
    <x v="4"/>
    <s v="Johnmouth"/>
    <x v="2"/>
  </r>
  <r>
    <s v="T01037"/>
    <d v="2024-10-23T00:00:00"/>
    <s v="C038"/>
    <s v="P050"/>
    <s v="S001"/>
    <n v="3"/>
    <n v="0.15"/>
    <s v="Mobile Money"/>
    <n v="3133.92"/>
    <n v="2663.8319999999999"/>
    <n v="2325.21"/>
    <n v="338.62199999999984"/>
    <s v="Maybe Footwear"/>
    <x v="6"/>
    <x v="0"/>
    <x v="0"/>
    <x v="3"/>
    <n v="1044.6400000000001"/>
    <n v="775.07"/>
    <x v="0"/>
    <d v="1974-04-19T00:00:00"/>
    <n v="52"/>
    <x v="3"/>
    <x v="3"/>
    <s v="Jimenezborough"/>
    <x v="3"/>
  </r>
  <r>
    <s v="T01038"/>
    <d v="2024-01-08T00:00:00"/>
    <s v="C078"/>
    <s v="P019"/>
    <s v="S004"/>
    <n v="3"/>
    <n v="0.05"/>
    <s v="Credit Card"/>
    <n v="5288.76"/>
    <n v="5024.3220000000001"/>
    <n v="4039.44"/>
    <n v="984.88200000000006"/>
    <s v="Traditional Laptop"/>
    <x v="9"/>
    <x v="0"/>
    <x v="1"/>
    <x v="6"/>
    <n v="1762.92"/>
    <n v="1346.48"/>
    <x v="0"/>
    <d v="1988-09-25T00:00:00"/>
    <n v="37"/>
    <x v="1"/>
    <x v="1"/>
    <s v="Brianahaven"/>
    <x v="1"/>
  </r>
  <r>
    <s v="T01039"/>
    <d v="2025-06-13T00:00:00"/>
    <s v="C028"/>
    <s v="P030"/>
    <s v="S002"/>
    <n v="2"/>
    <n v="0"/>
    <s v="Bank Transfer"/>
    <n v="58.48"/>
    <n v="58.48"/>
    <n v="30.56"/>
    <n v="27.919999999999998"/>
    <s v="National Watches"/>
    <x v="0"/>
    <x v="2"/>
    <x v="0"/>
    <x v="1"/>
    <n v="29.24"/>
    <n v="15.28"/>
    <x v="1"/>
    <d v="1960-02-10T00:00:00"/>
    <n v="66"/>
    <x v="4"/>
    <x v="2"/>
    <s v="Peckmouth"/>
    <x v="2"/>
  </r>
  <r>
    <s v="T01040"/>
    <d v="2024-03-26T00:00:00"/>
    <s v="C156"/>
    <s v="P044"/>
    <s v="S005"/>
    <n v="5"/>
    <n v="0.05"/>
    <s v="Credit Card"/>
    <n v="6432.75"/>
    <n v="6111.1124999999993"/>
    <n v="3987.7"/>
    <n v="2123.4124999999995"/>
    <s v="Least Accessories"/>
    <x v="2"/>
    <x v="0"/>
    <x v="0"/>
    <x v="9"/>
    <n v="1286.55"/>
    <n v="797.54"/>
    <x v="0"/>
    <d v="1956-11-28T00:00:00"/>
    <n v="69"/>
    <x v="4"/>
    <x v="4"/>
    <s v="Johnmouth"/>
    <x v="2"/>
  </r>
  <r>
    <s v="T01041"/>
    <d v="2025-05-22T00:00:00"/>
    <s v="C060"/>
    <s v="P002"/>
    <s v="S001"/>
    <n v="3"/>
    <n v="0"/>
    <s v="Mobile Money"/>
    <n v="2456.2799999999997"/>
    <n v="2456.2799999999997"/>
    <n v="1582.8600000000001"/>
    <n v="873.41999999999962"/>
    <s v="Audience Television"/>
    <x v="4"/>
    <x v="2"/>
    <x v="1"/>
    <x v="2"/>
    <n v="818.76"/>
    <n v="527.62"/>
    <x v="0"/>
    <d v="1997-10-09T00:00:00"/>
    <n v="28"/>
    <x v="1"/>
    <x v="3"/>
    <s v="Jimenezborough"/>
    <x v="3"/>
  </r>
  <r>
    <s v="T01042"/>
    <d v="2024-10-19T00:00:00"/>
    <s v="C035"/>
    <s v="P001"/>
    <s v="S005"/>
    <n v="5"/>
    <n v="0.15"/>
    <s v="Bank Transfer"/>
    <n v="8368.4500000000007"/>
    <n v="7113.1825000000008"/>
    <n v="6616.9000000000005"/>
    <n v="496.28250000000025"/>
    <s v="Like Camera"/>
    <x v="6"/>
    <x v="0"/>
    <x v="1"/>
    <x v="12"/>
    <n v="1673.69"/>
    <n v="1323.38"/>
    <x v="1"/>
    <d v="1991-04-19T00:00:00"/>
    <n v="35"/>
    <x v="1"/>
    <x v="4"/>
    <s v="Johnmouth"/>
    <x v="2"/>
  </r>
  <r>
    <s v="T01043"/>
    <d v="2024-05-01T00:00:00"/>
    <s v="C048"/>
    <s v="P001"/>
    <s v="S004"/>
    <n v="4"/>
    <n v="0.15"/>
    <s v="Credit Card"/>
    <n v="6694.76"/>
    <n v="5690.5460000000003"/>
    <n v="5293.52"/>
    <n v="397.02599999999984"/>
    <s v="Like Camera"/>
    <x v="4"/>
    <x v="0"/>
    <x v="1"/>
    <x v="12"/>
    <n v="1673.69"/>
    <n v="1323.38"/>
    <x v="0"/>
    <d v="2004-12-30T00:00:00"/>
    <n v="21"/>
    <x v="2"/>
    <x v="1"/>
    <s v="Brianahaven"/>
    <x v="1"/>
  </r>
  <r>
    <s v="T01044"/>
    <d v="2024-07-12T00:00:00"/>
    <s v="C042"/>
    <s v="P028"/>
    <s v="S002"/>
    <n v="2"/>
    <n v="0"/>
    <s v="Mobile Money"/>
    <n v="1347.56"/>
    <n v="1347.56"/>
    <n v="726.66"/>
    <n v="620.9"/>
    <s v="Deal Smartphone"/>
    <x v="11"/>
    <x v="0"/>
    <x v="1"/>
    <x v="10"/>
    <n v="673.78"/>
    <n v="363.33"/>
    <x v="1"/>
    <d v="2000-02-08T00:00:00"/>
    <n v="26"/>
    <x v="1"/>
    <x v="2"/>
    <s v="Peckmouth"/>
    <x v="2"/>
  </r>
  <r>
    <s v="T01045"/>
    <d v="2024-11-04T00:00:00"/>
    <s v="C196"/>
    <s v="P049"/>
    <s v="S001"/>
    <n v="3"/>
    <n v="0.15"/>
    <s v="Credit Card"/>
    <n v="1164.78"/>
    <n v="990.06299999999999"/>
    <n v="597.90000000000009"/>
    <n v="392.1629999999999"/>
    <s v="Possible Watches"/>
    <x v="1"/>
    <x v="0"/>
    <x v="0"/>
    <x v="1"/>
    <n v="388.26"/>
    <n v="199.3"/>
    <x v="1"/>
    <d v="1964-04-24T00:00:00"/>
    <n v="62"/>
    <x v="3"/>
    <x v="3"/>
    <s v="Jimenezborough"/>
    <x v="3"/>
  </r>
  <r>
    <s v="T01046"/>
    <d v="2025-03-03T00:00:00"/>
    <s v="C191"/>
    <s v="P019"/>
    <s v="S002"/>
    <n v="2"/>
    <n v="0"/>
    <s v="Credit Card"/>
    <n v="3525.84"/>
    <n v="3525.84"/>
    <n v="2692.96"/>
    <n v="832.88000000000011"/>
    <s v="Traditional Laptop"/>
    <x v="2"/>
    <x v="2"/>
    <x v="1"/>
    <x v="6"/>
    <n v="1762.92"/>
    <n v="1346.48"/>
    <x v="1"/>
    <d v="1958-07-14T00:00:00"/>
    <n v="68"/>
    <x v="4"/>
    <x v="2"/>
    <s v="Peckmouth"/>
    <x v="2"/>
  </r>
  <r>
    <s v="T01047"/>
    <d v="2023-09-15T00:00:00"/>
    <s v="C113"/>
    <s v="P036"/>
    <s v="S005"/>
    <n v="4"/>
    <n v="0.1"/>
    <s v="Mobile Money"/>
    <n v="6005.84"/>
    <n v="5405.2560000000003"/>
    <n v="4670.92"/>
    <n v="734.33600000000024"/>
    <s v="New Watches"/>
    <x v="5"/>
    <x v="1"/>
    <x v="0"/>
    <x v="1"/>
    <n v="1501.46"/>
    <n v="1167.73"/>
    <x v="0"/>
    <d v="1977-05-23T00:00:00"/>
    <n v="49"/>
    <x v="1"/>
    <x v="4"/>
    <s v="Johnmouth"/>
    <x v="2"/>
  </r>
  <r>
    <s v="T01048"/>
    <d v="2024-01-17T00:00:00"/>
    <s v="C064"/>
    <s v="P024"/>
    <s v="S004"/>
    <n v="4"/>
    <n v="0"/>
    <s v="Mobile Money"/>
    <n v="5949.64"/>
    <n v="5949.64"/>
    <n v="3252.28"/>
    <n v="2697.36"/>
    <s v="Him Smartphone"/>
    <x v="9"/>
    <x v="0"/>
    <x v="1"/>
    <x v="10"/>
    <n v="1487.41"/>
    <n v="813.07"/>
    <x v="1"/>
    <d v="1973-09-01T00:00:00"/>
    <n v="52"/>
    <x v="3"/>
    <x v="1"/>
    <s v="Brianahaven"/>
    <x v="1"/>
  </r>
  <r>
    <s v="T01049"/>
    <d v="2023-12-22T00:00:00"/>
    <s v="C185"/>
    <s v="P020"/>
    <s v="S003"/>
    <n v="4"/>
    <n v="0"/>
    <s v="Cash"/>
    <n v="1295.68"/>
    <n v="1295.68"/>
    <n v="971.92"/>
    <n v="323.7600000000001"/>
    <s v="Simple Accessories"/>
    <x v="7"/>
    <x v="1"/>
    <x v="0"/>
    <x v="9"/>
    <n v="323.92"/>
    <n v="242.98"/>
    <x v="1"/>
    <d v="1975-07-04T00:00:00"/>
    <n v="51"/>
    <x v="3"/>
    <x v="0"/>
    <s v="New Michele"/>
    <x v="0"/>
  </r>
  <r>
    <s v="T01050"/>
    <d v="2024-06-11T00:00:00"/>
    <s v="C116"/>
    <s v="P048"/>
    <s v="S004"/>
    <n v="1"/>
    <n v="0.05"/>
    <s v="Mobile Money"/>
    <n v="1216.3599999999999"/>
    <n v="1155.5419999999999"/>
    <n v="794.8"/>
    <n v="360.74199999999996"/>
    <s v="Nor Bags"/>
    <x v="0"/>
    <x v="0"/>
    <x v="0"/>
    <x v="5"/>
    <n v="1216.3599999999999"/>
    <n v="794.8"/>
    <x v="0"/>
    <d v="1955-09-26T00:00:00"/>
    <n v="70"/>
    <x v="4"/>
    <x v="1"/>
    <s v="Brianahaven"/>
    <x v="1"/>
  </r>
  <r>
    <s v="T01051"/>
    <d v="2024-08-26T00:00:00"/>
    <s v="C189"/>
    <s v="P016"/>
    <s v="S001"/>
    <n v="5"/>
    <n v="0.15"/>
    <s v="Cash"/>
    <n v="9293.75"/>
    <n v="7899.6875"/>
    <n v="7255.8"/>
    <n v="643.88749999999982"/>
    <s v="House Accessories"/>
    <x v="3"/>
    <x v="0"/>
    <x v="0"/>
    <x v="9"/>
    <n v="1858.75"/>
    <n v="1451.16"/>
    <x v="0"/>
    <d v="1966-08-07T00:00:00"/>
    <n v="59"/>
    <x v="3"/>
    <x v="3"/>
    <s v="Jimenezborough"/>
    <x v="3"/>
  </r>
  <r>
    <s v="T01052"/>
    <d v="2024-12-17T00:00:00"/>
    <s v="C049"/>
    <s v="P032"/>
    <s v="S003"/>
    <n v="4"/>
    <n v="0.15"/>
    <s v="Bank Transfer"/>
    <n v="1218.8399999999999"/>
    <n v="1036.0139999999999"/>
    <n v="656.04"/>
    <n v="379.97399999999993"/>
    <s v="Difficult Vegetables"/>
    <x v="7"/>
    <x v="0"/>
    <x v="2"/>
    <x v="8"/>
    <n v="304.70999999999998"/>
    <n v="164.01"/>
    <x v="0"/>
    <d v="1997-01-03T00:00:00"/>
    <n v="29"/>
    <x v="1"/>
    <x v="0"/>
    <s v="New Michele"/>
    <x v="0"/>
  </r>
  <r>
    <s v="T01053"/>
    <d v="2024-06-05T00:00:00"/>
    <s v="C199"/>
    <s v="P049"/>
    <s v="S003"/>
    <n v="4"/>
    <n v="0.05"/>
    <s v="Mobile Money"/>
    <n v="1553.04"/>
    <n v="1475.3879999999999"/>
    <n v="797.2"/>
    <n v="678.18799999999987"/>
    <s v="Possible Watches"/>
    <x v="0"/>
    <x v="0"/>
    <x v="0"/>
    <x v="1"/>
    <n v="388.26"/>
    <n v="199.3"/>
    <x v="1"/>
    <d v="1970-05-18T00:00:00"/>
    <n v="56"/>
    <x v="3"/>
    <x v="0"/>
    <s v="New Michele"/>
    <x v="0"/>
  </r>
  <r>
    <s v="T01054"/>
    <d v="2025-02-22T00:00:00"/>
    <s v="C076"/>
    <s v="P012"/>
    <s v="S005"/>
    <n v="1"/>
    <n v="0.05"/>
    <s v="Mobile Money"/>
    <n v="1193.0899999999999"/>
    <n v="1133.4354999999998"/>
    <n v="818.24"/>
    <n v="315.19549999999981"/>
    <s v="Above Camera"/>
    <x v="10"/>
    <x v="2"/>
    <x v="1"/>
    <x v="12"/>
    <n v="1193.0899999999999"/>
    <n v="818.24"/>
    <x v="0"/>
    <d v="2005-12-14T00:00:00"/>
    <n v="20"/>
    <x v="2"/>
    <x v="4"/>
    <s v="Johnmouth"/>
    <x v="2"/>
  </r>
  <r>
    <s v="T01055"/>
    <d v="2023-11-28T00:00:00"/>
    <s v="C166"/>
    <s v="P013"/>
    <s v="S004"/>
    <n v="1"/>
    <n v="0"/>
    <s v="Credit Card"/>
    <n v="1134.8"/>
    <n v="1134.8"/>
    <n v="675.1"/>
    <n v="459.69999999999993"/>
    <s v="World Watches"/>
    <x v="1"/>
    <x v="1"/>
    <x v="0"/>
    <x v="1"/>
    <n v="1134.8"/>
    <n v="675.1"/>
    <x v="1"/>
    <d v="2001-05-13T00:00:00"/>
    <n v="25"/>
    <x v="1"/>
    <x v="1"/>
    <s v="Brianahaven"/>
    <x v="1"/>
  </r>
  <r>
    <s v="T01056"/>
    <d v="2023-12-15T00:00:00"/>
    <s v="C200"/>
    <s v="P014"/>
    <s v="S005"/>
    <n v="5"/>
    <n v="0.05"/>
    <s v="Mobile Money"/>
    <n v="6713.75"/>
    <n v="6378.0625"/>
    <n v="3989.7000000000003"/>
    <n v="2388.3624999999997"/>
    <s v="Add Clothing"/>
    <x v="7"/>
    <x v="1"/>
    <x v="0"/>
    <x v="0"/>
    <n v="1342.75"/>
    <n v="797.94"/>
    <x v="0"/>
    <d v="2001-12-24T00:00:00"/>
    <n v="24"/>
    <x v="2"/>
    <x v="4"/>
    <s v="Johnmouth"/>
    <x v="2"/>
  </r>
  <r>
    <s v="T01057"/>
    <d v="2023-12-25T00:00:00"/>
    <s v="C106"/>
    <s v="P002"/>
    <s v="S003"/>
    <n v="4"/>
    <n v="0"/>
    <s v="Credit Card"/>
    <n v="3275.04"/>
    <n v="3275.04"/>
    <n v="2110.48"/>
    <n v="1164.56"/>
    <s v="Audience Television"/>
    <x v="7"/>
    <x v="1"/>
    <x v="1"/>
    <x v="2"/>
    <n v="818.76"/>
    <n v="527.62"/>
    <x v="1"/>
    <d v="1987-04-23T00:00:00"/>
    <n v="39"/>
    <x v="1"/>
    <x v="0"/>
    <s v="New Michele"/>
    <x v="0"/>
  </r>
  <r>
    <s v="T01058"/>
    <d v="2024-03-12T00:00:00"/>
    <s v="C117"/>
    <s v="P042"/>
    <s v="S005"/>
    <n v="2"/>
    <n v="0.15"/>
    <s v="Cash"/>
    <n v="907.24"/>
    <n v="771.154"/>
    <n v="633.26"/>
    <n v="137.89400000000001"/>
    <s v="Maybe Clothing"/>
    <x v="2"/>
    <x v="0"/>
    <x v="0"/>
    <x v="0"/>
    <n v="453.62"/>
    <n v="316.63"/>
    <x v="1"/>
    <d v="1987-09-07T00:00:00"/>
    <n v="38"/>
    <x v="1"/>
    <x v="4"/>
    <s v="Johnmouth"/>
    <x v="2"/>
  </r>
  <r>
    <s v="T01059"/>
    <d v="2025-07-22T00:00:00"/>
    <s v="C065"/>
    <s v="P015"/>
    <s v="S003"/>
    <n v="2"/>
    <n v="0"/>
    <s v="Cash"/>
    <n v="540.9"/>
    <n v="540.9"/>
    <n v="375.2"/>
    <n v="165.7"/>
    <s v="Whether Bags"/>
    <x v="11"/>
    <x v="2"/>
    <x v="0"/>
    <x v="5"/>
    <n v="270.45"/>
    <n v="187.6"/>
    <x v="1"/>
    <d v="1969-12-10T00:00:00"/>
    <n v="56"/>
    <x v="3"/>
    <x v="0"/>
    <s v="New Michele"/>
    <x v="0"/>
  </r>
  <r>
    <s v="T01060"/>
    <d v="2025-01-08T00:00:00"/>
    <s v="C030"/>
    <s v="P034"/>
    <s v="S004"/>
    <n v="3"/>
    <n v="0"/>
    <s v="Mobile Money"/>
    <n v="1284.1500000000001"/>
    <n v="1284.1500000000001"/>
    <n v="738.21"/>
    <n v="545.94000000000005"/>
    <s v="Everything Laptop"/>
    <x v="9"/>
    <x v="2"/>
    <x v="1"/>
    <x v="6"/>
    <n v="428.05"/>
    <n v="246.07"/>
    <x v="0"/>
    <d v="2002-06-10T00:00:00"/>
    <n v="24"/>
    <x v="2"/>
    <x v="1"/>
    <s v="Brianahaven"/>
    <x v="1"/>
  </r>
  <r>
    <s v="T01061"/>
    <d v="2024-09-28T00:00:00"/>
    <s v="C187"/>
    <s v="P038"/>
    <s v="S005"/>
    <n v="5"/>
    <n v="0.05"/>
    <s v="Mobile Money"/>
    <n v="1834.65"/>
    <n v="1742.9175"/>
    <n v="1426.15"/>
    <n v="316.76749999999993"/>
    <s v="Stage Footwear"/>
    <x v="5"/>
    <x v="0"/>
    <x v="0"/>
    <x v="3"/>
    <n v="366.93"/>
    <n v="285.23"/>
    <x v="0"/>
    <d v="1989-01-14T00:00:00"/>
    <n v="37"/>
    <x v="1"/>
    <x v="4"/>
    <s v="Johnmouth"/>
    <x v="2"/>
  </r>
  <r>
    <s v="T01062"/>
    <d v="2024-04-06T00:00:00"/>
    <s v="C141"/>
    <s v="P033"/>
    <s v="S004"/>
    <n v="1"/>
    <n v="0.05"/>
    <s v="Bank Transfer"/>
    <n v="1798.97"/>
    <n v="1709.0214999999998"/>
    <n v="1329.15"/>
    <n v="379.87149999999974"/>
    <s v="Beat Accessories"/>
    <x v="8"/>
    <x v="0"/>
    <x v="0"/>
    <x v="9"/>
    <n v="1798.97"/>
    <n v="1329.15"/>
    <x v="1"/>
    <d v="1978-08-06T00:00:00"/>
    <n v="47"/>
    <x v="1"/>
    <x v="1"/>
    <s v="Brianahaven"/>
    <x v="1"/>
  </r>
  <r>
    <s v="T01063"/>
    <d v="2024-05-31T00:00:00"/>
    <s v="C145"/>
    <s v="P045"/>
    <s v="S002"/>
    <n v="2"/>
    <n v="0.05"/>
    <s v="Credit Card"/>
    <n v="3758.16"/>
    <n v="3570.2519999999995"/>
    <n v="2009.12"/>
    <n v="1561.1319999999996"/>
    <s v="Set Dairy"/>
    <x v="4"/>
    <x v="0"/>
    <x v="2"/>
    <x v="7"/>
    <n v="1879.08"/>
    <n v="1004.56"/>
    <x v="1"/>
    <d v="1959-11-07T00:00:00"/>
    <n v="66"/>
    <x v="4"/>
    <x v="2"/>
    <s v="Peckmouth"/>
    <x v="2"/>
  </r>
  <r>
    <s v="T01064"/>
    <d v="2023-11-26T00:00:00"/>
    <s v="C197"/>
    <s v="P040"/>
    <s v="S001"/>
    <n v="4"/>
    <n v="0.1"/>
    <s v="Bank Transfer"/>
    <n v="6982.44"/>
    <n v="6284.1959999999999"/>
    <n v="5289.76"/>
    <n v="994.43599999999969"/>
    <s v="Piece Headphones"/>
    <x v="1"/>
    <x v="1"/>
    <x v="1"/>
    <x v="11"/>
    <n v="1745.61"/>
    <n v="1322.44"/>
    <x v="0"/>
    <d v="1957-09-23T00:00:00"/>
    <n v="68"/>
    <x v="4"/>
    <x v="3"/>
    <s v="Jimenezborough"/>
    <x v="3"/>
  </r>
  <r>
    <s v="T01065"/>
    <d v="2024-06-18T00:00:00"/>
    <s v="C187"/>
    <s v="P048"/>
    <s v="S004"/>
    <n v="3"/>
    <n v="0.05"/>
    <s v="Cash"/>
    <n v="3649.08"/>
    <n v="3466.6259999999997"/>
    <n v="2384.3999999999996"/>
    <n v="1082.2260000000001"/>
    <s v="Nor Bags"/>
    <x v="0"/>
    <x v="0"/>
    <x v="0"/>
    <x v="5"/>
    <n v="1216.3599999999999"/>
    <n v="794.8"/>
    <x v="0"/>
    <d v="1989-01-14T00:00:00"/>
    <n v="37"/>
    <x v="1"/>
    <x v="1"/>
    <s v="Brianahaven"/>
    <x v="1"/>
  </r>
  <r>
    <s v="T01066"/>
    <d v="2025-03-08T00:00:00"/>
    <s v="C034"/>
    <s v="P037"/>
    <s v="S002"/>
    <n v="1"/>
    <n v="0.1"/>
    <s v="Cash"/>
    <n v="1952.65"/>
    <n v="1757.3850000000002"/>
    <n v="1451.27"/>
    <n v="306.11500000000024"/>
    <s v="Book Television"/>
    <x v="2"/>
    <x v="2"/>
    <x v="1"/>
    <x v="2"/>
    <n v="1952.65"/>
    <n v="1451.27"/>
    <x v="1"/>
    <d v="1964-12-19T00:00:00"/>
    <n v="61"/>
    <x v="3"/>
    <x v="2"/>
    <s v="Peckmouth"/>
    <x v="2"/>
  </r>
  <r>
    <s v="T01067"/>
    <d v="2025-01-03T00:00:00"/>
    <s v="C118"/>
    <s v="P013"/>
    <s v="S004"/>
    <n v="4"/>
    <n v="0"/>
    <s v="Mobile Money"/>
    <n v="4539.2"/>
    <n v="4539.2"/>
    <n v="2700.4"/>
    <n v="1838.7999999999997"/>
    <s v="World Watches"/>
    <x v="9"/>
    <x v="2"/>
    <x v="0"/>
    <x v="1"/>
    <n v="1134.8"/>
    <n v="675.1"/>
    <x v="0"/>
    <d v="1975-08-27T00:00:00"/>
    <n v="50"/>
    <x v="3"/>
    <x v="1"/>
    <s v="Brianahaven"/>
    <x v="1"/>
  </r>
  <r>
    <s v="T01068"/>
    <d v="2024-10-29T00:00:00"/>
    <s v="C061"/>
    <s v="P049"/>
    <s v="S002"/>
    <n v="5"/>
    <n v="0.15"/>
    <s v="Mobile Money"/>
    <n v="1941.3"/>
    <n v="1650.105"/>
    <n v="996.5"/>
    <n v="653.60500000000002"/>
    <s v="Possible Watches"/>
    <x v="6"/>
    <x v="0"/>
    <x v="0"/>
    <x v="1"/>
    <n v="388.26"/>
    <n v="199.3"/>
    <x v="0"/>
    <d v="1968-10-21T00:00:00"/>
    <n v="57"/>
    <x v="3"/>
    <x v="2"/>
    <s v="Peckmouth"/>
    <x v="2"/>
  </r>
  <r>
    <s v="T01069"/>
    <d v="2024-11-27T00:00:00"/>
    <s v="C105"/>
    <s v="P022"/>
    <s v="S004"/>
    <n v="1"/>
    <n v="0"/>
    <s v="Credit Card"/>
    <n v="25.57"/>
    <n v="25.57"/>
    <n v="19.05"/>
    <n v="6.52"/>
    <s v="How Vegetables"/>
    <x v="1"/>
    <x v="0"/>
    <x v="2"/>
    <x v="8"/>
    <n v="25.57"/>
    <n v="19.05"/>
    <x v="0"/>
    <d v="1969-12-29T00:00:00"/>
    <n v="56"/>
    <x v="3"/>
    <x v="1"/>
    <s v="Brianahaven"/>
    <x v="1"/>
  </r>
  <r>
    <s v="T01070"/>
    <d v="2024-07-05T00:00:00"/>
    <s v="C141"/>
    <s v="P003"/>
    <s v="S003"/>
    <n v="5"/>
    <n v="0.05"/>
    <s v="Cash"/>
    <n v="1688.15"/>
    <n v="1603.7425000000001"/>
    <n v="845.15"/>
    <n v="758.59250000000009"/>
    <s v="Here Footwear"/>
    <x v="11"/>
    <x v="0"/>
    <x v="0"/>
    <x v="3"/>
    <n v="337.63"/>
    <n v="169.03"/>
    <x v="1"/>
    <d v="1978-08-06T00:00:00"/>
    <n v="47"/>
    <x v="1"/>
    <x v="0"/>
    <s v="New Michele"/>
    <x v="0"/>
  </r>
  <r>
    <s v="T01071"/>
    <d v="2025-03-06T00:00:00"/>
    <s v="C048"/>
    <s v="P039"/>
    <s v="S002"/>
    <n v="1"/>
    <n v="0.1"/>
    <s v="Cash"/>
    <n v="540.94000000000005"/>
    <n v="486.84600000000006"/>
    <n v="398.25"/>
    <n v="88.59600000000006"/>
    <s v="Church Clothing"/>
    <x v="2"/>
    <x v="2"/>
    <x v="0"/>
    <x v="0"/>
    <n v="540.94000000000005"/>
    <n v="398.25"/>
    <x v="0"/>
    <d v="2004-12-30T00:00:00"/>
    <n v="21"/>
    <x v="2"/>
    <x v="2"/>
    <s v="Peckmouth"/>
    <x v="2"/>
  </r>
  <r>
    <s v="T01072"/>
    <d v="2024-02-26T00:00:00"/>
    <s v="C038"/>
    <s v="P013"/>
    <s v="S001"/>
    <n v="5"/>
    <n v="0.1"/>
    <s v="Bank Transfer"/>
    <n v="5674"/>
    <n v="5106.6000000000004"/>
    <n v="3375.5"/>
    <n v="1731.1000000000004"/>
    <s v="World Watches"/>
    <x v="10"/>
    <x v="0"/>
    <x v="0"/>
    <x v="1"/>
    <n v="1134.8"/>
    <n v="675.1"/>
    <x v="0"/>
    <d v="1974-04-19T00:00:00"/>
    <n v="52"/>
    <x v="3"/>
    <x v="3"/>
    <s v="Jimenezborough"/>
    <x v="3"/>
  </r>
  <r>
    <s v="T01073"/>
    <d v="2025-02-20T00:00:00"/>
    <s v="C023"/>
    <s v="P041"/>
    <s v="S001"/>
    <n v="1"/>
    <n v="0.15"/>
    <s v="Credit Card"/>
    <n v="1635.01"/>
    <n v="1389.7584999999999"/>
    <n v="1043.29"/>
    <n v="346.46849999999995"/>
    <s v="Present Television"/>
    <x v="10"/>
    <x v="2"/>
    <x v="1"/>
    <x v="2"/>
    <n v="1635.01"/>
    <n v="1043.29"/>
    <x v="1"/>
    <d v="1972-05-09T00:00:00"/>
    <n v="54"/>
    <x v="3"/>
    <x v="3"/>
    <s v="Jimenezborough"/>
    <x v="3"/>
  </r>
  <r>
    <s v="T01074"/>
    <d v="2024-07-07T00:00:00"/>
    <s v="C042"/>
    <s v="P045"/>
    <s v="S003"/>
    <n v="5"/>
    <n v="0.05"/>
    <s v="Mobile Money"/>
    <n v="9395.4"/>
    <n v="8925.6299999999992"/>
    <n v="5022.7999999999993"/>
    <n v="3902.83"/>
    <s v="Set Dairy"/>
    <x v="11"/>
    <x v="0"/>
    <x v="2"/>
    <x v="7"/>
    <n v="1879.08"/>
    <n v="1004.56"/>
    <x v="1"/>
    <d v="2000-02-08T00:00:00"/>
    <n v="26"/>
    <x v="1"/>
    <x v="0"/>
    <s v="New Michele"/>
    <x v="0"/>
  </r>
  <r>
    <s v="T01075"/>
    <d v="2025-01-28T00:00:00"/>
    <s v="C192"/>
    <s v="P006"/>
    <s v="S005"/>
    <n v="3"/>
    <n v="0"/>
    <s v="Cash"/>
    <n v="954.15000000000009"/>
    <n v="954.15000000000009"/>
    <n v="562.02"/>
    <n v="392.13000000000011"/>
    <s v="Company Fruits"/>
    <x v="9"/>
    <x v="2"/>
    <x v="2"/>
    <x v="13"/>
    <n v="318.05"/>
    <n v="187.34"/>
    <x v="0"/>
    <d v="2006-07-28T00:00:00"/>
    <n v="19"/>
    <x v="2"/>
    <x v="4"/>
    <s v="Johnmouth"/>
    <x v="2"/>
  </r>
  <r>
    <s v="T01076"/>
    <d v="2025-06-28T00:00:00"/>
    <s v="C197"/>
    <s v="P028"/>
    <s v="S003"/>
    <n v="3"/>
    <n v="0.1"/>
    <s v="Mobile Money"/>
    <n v="2021.34"/>
    <n v="1819.2059999999999"/>
    <n v="1089.99"/>
    <n v="729.21599999999989"/>
    <s v="Deal Smartphone"/>
    <x v="0"/>
    <x v="2"/>
    <x v="1"/>
    <x v="10"/>
    <n v="673.78"/>
    <n v="363.33"/>
    <x v="0"/>
    <d v="1957-09-23T00:00:00"/>
    <n v="68"/>
    <x v="4"/>
    <x v="0"/>
    <s v="New Michele"/>
    <x v="0"/>
  </r>
  <r>
    <s v="T01077"/>
    <d v="2025-05-23T00:00:00"/>
    <s v="C018"/>
    <s v="P017"/>
    <s v="S004"/>
    <n v="5"/>
    <n v="0"/>
    <s v="Bank Transfer"/>
    <n v="6230.5499999999993"/>
    <n v="6230.5499999999993"/>
    <n v="4167.6000000000004"/>
    <n v="2062.9499999999989"/>
    <s v="Find Headphones"/>
    <x v="4"/>
    <x v="2"/>
    <x v="1"/>
    <x v="11"/>
    <n v="1246.1099999999999"/>
    <n v="833.52"/>
    <x v="0"/>
    <d v="1994-08-19T00:00:00"/>
    <n v="31"/>
    <x v="1"/>
    <x v="1"/>
    <s v="Brianahaven"/>
    <x v="1"/>
  </r>
  <r>
    <s v="T01078"/>
    <d v="2024-12-24T00:00:00"/>
    <s v="C121"/>
    <s v="P009"/>
    <s v="S002"/>
    <n v="1"/>
    <n v="0.1"/>
    <s v="Bank Transfer"/>
    <n v="123.19"/>
    <n v="110.871"/>
    <n v="80.36"/>
    <n v="30.510999999999996"/>
    <s v="Us Snacks"/>
    <x v="7"/>
    <x v="0"/>
    <x v="2"/>
    <x v="4"/>
    <n v="123.19"/>
    <n v="80.36"/>
    <x v="0"/>
    <d v="1967-02-28T00:00:00"/>
    <n v="59"/>
    <x v="3"/>
    <x v="2"/>
    <s v="Peckmouth"/>
    <x v="2"/>
  </r>
  <r>
    <s v="T01079"/>
    <d v="2024-12-24T00:00:00"/>
    <s v="C135"/>
    <s v="P047"/>
    <s v="S004"/>
    <n v="5"/>
    <n v="0.05"/>
    <s v="Credit Card"/>
    <n v="5985.9000000000005"/>
    <n v="5686.6050000000005"/>
    <n v="3613.7"/>
    <n v="2072.9050000000007"/>
    <s v="Or Smartphone"/>
    <x v="7"/>
    <x v="0"/>
    <x v="1"/>
    <x v="10"/>
    <n v="1197.18"/>
    <n v="722.74"/>
    <x v="0"/>
    <d v="1986-03-07T00:00:00"/>
    <n v="40"/>
    <x v="1"/>
    <x v="1"/>
    <s v="Brianahaven"/>
    <x v="1"/>
  </r>
  <r>
    <s v="T01080"/>
    <d v="2024-09-05T00:00:00"/>
    <s v="C157"/>
    <s v="P004"/>
    <s v="S001"/>
    <n v="1"/>
    <n v="0"/>
    <s v="Mobile Money"/>
    <n v="1853.77"/>
    <n v="1853.77"/>
    <n v="1363.52"/>
    <n v="490.25"/>
    <s v="Four Accessories"/>
    <x v="5"/>
    <x v="0"/>
    <x v="0"/>
    <x v="9"/>
    <n v="1853.77"/>
    <n v="1363.52"/>
    <x v="0"/>
    <d v="1965-12-16T00:00:00"/>
    <n v="60"/>
    <x v="3"/>
    <x v="3"/>
    <s v="Jimenezborough"/>
    <x v="3"/>
  </r>
  <r>
    <s v="T01081"/>
    <d v="2023-12-26T00:00:00"/>
    <s v="C186"/>
    <s v="P002"/>
    <s v="S005"/>
    <n v="3"/>
    <n v="0.15"/>
    <s v="Bank Transfer"/>
    <n v="2456.2799999999997"/>
    <n v="2087.8379999999997"/>
    <n v="1582.8600000000001"/>
    <n v="504.97799999999961"/>
    <s v="Audience Television"/>
    <x v="7"/>
    <x v="1"/>
    <x v="1"/>
    <x v="2"/>
    <n v="818.76"/>
    <n v="527.62"/>
    <x v="1"/>
    <d v="1960-05-05T00:00:00"/>
    <n v="66"/>
    <x v="4"/>
    <x v="4"/>
    <s v="Johnmouth"/>
    <x v="2"/>
  </r>
  <r>
    <s v="T01082"/>
    <d v="2023-12-10T00:00:00"/>
    <s v="C067"/>
    <s v="P019"/>
    <s v="S005"/>
    <n v="5"/>
    <n v="0.1"/>
    <s v="Credit Card"/>
    <n v="8814.6"/>
    <n v="7933.14"/>
    <n v="6732.4"/>
    <n v="1200.7400000000007"/>
    <s v="Traditional Laptop"/>
    <x v="7"/>
    <x v="1"/>
    <x v="1"/>
    <x v="6"/>
    <n v="1762.92"/>
    <n v="1346.48"/>
    <x v="0"/>
    <d v="1973-09-07T00:00:00"/>
    <n v="52"/>
    <x v="3"/>
    <x v="4"/>
    <s v="Johnmouth"/>
    <x v="2"/>
  </r>
  <r>
    <s v="T01083"/>
    <d v="2024-04-17T00:00:00"/>
    <s v="C158"/>
    <s v="P025"/>
    <s v="S005"/>
    <n v="4"/>
    <n v="0.15"/>
    <s v="Mobile Money"/>
    <n v="1716.6"/>
    <n v="1459.11"/>
    <n v="1034.8800000000001"/>
    <n v="424.22999999999979"/>
    <s v="Little Watches"/>
    <x v="8"/>
    <x v="0"/>
    <x v="0"/>
    <x v="1"/>
    <n v="429.15"/>
    <n v="258.72000000000003"/>
    <x v="0"/>
    <d v="1981-07-24T00:00:00"/>
    <n v="45"/>
    <x v="1"/>
    <x v="4"/>
    <s v="Johnmouth"/>
    <x v="2"/>
  </r>
  <r>
    <s v="T01084"/>
    <d v="2025-03-29T00:00:00"/>
    <s v="C047"/>
    <s v="P009"/>
    <s v="S005"/>
    <n v="2"/>
    <n v="0.1"/>
    <s v="Credit Card"/>
    <n v="246.38"/>
    <n v="221.74199999999999"/>
    <n v="160.72"/>
    <n v="61.021999999999991"/>
    <s v="Us Snacks"/>
    <x v="2"/>
    <x v="2"/>
    <x v="2"/>
    <x v="4"/>
    <n v="123.19"/>
    <n v="80.36"/>
    <x v="1"/>
    <d v="2006-07-03T00:00:00"/>
    <n v="20"/>
    <x v="2"/>
    <x v="4"/>
    <s v="Johnmouth"/>
    <x v="2"/>
  </r>
  <r>
    <s v="T01085"/>
    <d v="2024-11-25T00:00:00"/>
    <s v="C001"/>
    <s v="P015"/>
    <s v="S001"/>
    <n v="1"/>
    <n v="0.15"/>
    <s v="Cash"/>
    <n v="270.45"/>
    <n v="229.88249999999999"/>
    <n v="187.6"/>
    <n v="42.282499999999999"/>
    <s v="Whether Bags"/>
    <x v="1"/>
    <x v="0"/>
    <x v="0"/>
    <x v="5"/>
    <n v="270.45"/>
    <n v="187.6"/>
    <x v="0"/>
    <d v="1996-09-11T00:00:00"/>
    <n v="29"/>
    <x v="1"/>
    <x v="3"/>
    <s v="Jimenezborough"/>
    <x v="3"/>
  </r>
  <r>
    <s v="T01086"/>
    <d v="2025-04-04T00:00:00"/>
    <s v="C189"/>
    <s v="P038"/>
    <s v="S002"/>
    <n v="5"/>
    <n v="0.15"/>
    <s v="Mobile Money"/>
    <n v="1834.65"/>
    <n v="1559.4525000000001"/>
    <n v="1426.15"/>
    <n v="133.30250000000001"/>
    <s v="Stage Footwear"/>
    <x v="8"/>
    <x v="2"/>
    <x v="0"/>
    <x v="3"/>
    <n v="366.93"/>
    <n v="285.23"/>
    <x v="0"/>
    <d v="1966-08-07T00:00:00"/>
    <n v="59"/>
    <x v="3"/>
    <x v="2"/>
    <s v="Peckmouth"/>
    <x v="2"/>
  </r>
  <r>
    <s v="T01087"/>
    <d v="2025-01-06T00:00:00"/>
    <s v="C012"/>
    <s v="P046"/>
    <s v="S003"/>
    <n v="3"/>
    <n v="0.05"/>
    <s v="Cash"/>
    <n v="3496.1099999999997"/>
    <n v="3321.3044999999997"/>
    <n v="2779.6499999999996"/>
    <n v="541.6545000000001"/>
    <s v="Nature Clothing"/>
    <x v="9"/>
    <x v="2"/>
    <x v="0"/>
    <x v="0"/>
    <n v="1165.3699999999999"/>
    <n v="926.55"/>
    <x v="0"/>
    <d v="1989-12-08T00:00:00"/>
    <n v="36"/>
    <x v="1"/>
    <x v="0"/>
    <s v="New Michele"/>
    <x v="0"/>
  </r>
  <r>
    <s v="T01088"/>
    <d v="2024-03-02T00:00:00"/>
    <s v="C164"/>
    <s v="P005"/>
    <s v="S002"/>
    <n v="3"/>
    <n v="0.1"/>
    <s v="Cash"/>
    <n v="4188.66"/>
    <n v="3769.7939999999999"/>
    <n v="3012.27"/>
    <n v="757.52399999999989"/>
    <s v="Knowledge Bags"/>
    <x v="2"/>
    <x v="0"/>
    <x v="0"/>
    <x v="5"/>
    <n v="1396.22"/>
    <n v="1004.09"/>
    <x v="0"/>
    <d v="1968-07-28T00:00:00"/>
    <n v="57"/>
    <x v="3"/>
    <x v="2"/>
    <s v="Peckmouth"/>
    <x v="2"/>
  </r>
  <r>
    <s v="T01089"/>
    <d v="2024-04-03T00:00:00"/>
    <s v="C079"/>
    <s v="P026"/>
    <s v="S003"/>
    <n v="5"/>
    <n v="0.1"/>
    <s v="Cash"/>
    <n v="5078.8"/>
    <n v="4570.92"/>
    <n v="2922"/>
    <n v="1648.92"/>
    <s v="Behavior Dairy"/>
    <x v="8"/>
    <x v="0"/>
    <x v="2"/>
    <x v="7"/>
    <n v="1015.76"/>
    <n v="584.4"/>
    <x v="1"/>
    <d v="1979-06-15T00:00:00"/>
    <n v="47"/>
    <x v="1"/>
    <x v="0"/>
    <s v="New Michele"/>
    <x v="0"/>
  </r>
  <r>
    <s v="T01090"/>
    <d v="2024-03-20T00:00:00"/>
    <s v="C030"/>
    <s v="P009"/>
    <s v="S003"/>
    <n v="3"/>
    <n v="0.15"/>
    <s v="Cash"/>
    <n v="369.57"/>
    <n v="314.1345"/>
    <n v="241.07999999999998"/>
    <n v="73.054500000000019"/>
    <s v="Us Snacks"/>
    <x v="2"/>
    <x v="0"/>
    <x v="2"/>
    <x v="4"/>
    <n v="123.19"/>
    <n v="80.36"/>
    <x v="0"/>
    <d v="2002-06-10T00:00:00"/>
    <n v="24"/>
    <x v="2"/>
    <x v="0"/>
    <s v="New Michele"/>
    <x v="0"/>
  </r>
  <r>
    <s v="T01091"/>
    <d v="2025-01-23T00:00:00"/>
    <s v="C045"/>
    <s v="P040"/>
    <s v="S002"/>
    <n v="3"/>
    <n v="0.1"/>
    <s v="Mobile Money"/>
    <n v="5236.83"/>
    <n v="4713.1469999999999"/>
    <n v="3967.32"/>
    <n v="745.82699999999977"/>
    <s v="Piece Headphones"/>
    <x v="9"/>
    <x v="2"/>
    <x v="1"/>
    <x v="11"/>
    <n v="1745.61"/>
    <n v="1322.44"/>
    <x v="0"/>
    <d v="1975-12-28T00:00:00"/>
    <n v="50"/>
    <x v="3"/>
    <x v="2"/>
    <s v="Peckmouth"/>
    <x v="2"/>
  </r>
  <r>
    <s v="T01092"/>
    <d v="2025-07-12T00:00:00"/>
    <s v="C122"/>
    <s v="P041"/>
    <s v="S001"/>
    <n v="2"/>
    <n v="0.15"/>
    <s v="Credit Card"/>
    <n v="3270.02"/>
    <n v="2779.5169999999998"/>
    <n v="2086.58"/>
    <n v="692.9369999999999"/>
    <s v="Present Television"/>
    <x v="11"/>
    <x v="2"/>
    <x v="1"/>
    <x v="2"/>
    <n v="1635.01"/>
    <n v="1043.29"/>
    <x v="0"/>
    <d v="1961-10-02T00:00:00"/>
    <n v="64"/>
    <x v="3"/>
    <x v="3"/>
    <s v="Jimenezborough"/>
    <x v="3"/>
  </r>
  <r>
    <s v="T01093"/>
    <d v="2024-07-29T00:00:00"/>
    <s v="C161"/>
    <s v="P033"/>
    <s v="S004"/>
    <n v="5"/>
    <n v="0.1"/>
    <s v="Mobile Money"/>
    <n v="8994.85"/>
    <n v="8095.3650000000007"/>
    <n v="6645.75"/>
    <n v="1449.6150000000007"/>
    <s v="Beat Accessories"/>
    <x v="11"/>
    <x v="0"/>
    <x v="0"/>
    <x v="9"/>
    <n v="1798.97"/>
    <n v="1329.15"/>
    <x v="0"/>
    <d v="1963-01-19T00:00:00"/>
    <n v="63"/>
    <x v="3"/>
    <x v="1"/>
    <s v="Brianahaven"/>
    <x v="1"/>
  </r>
  <r>
    <s v="T01094"/>
    <d v="2024-05-29T00:00:00"/>
    <s v="C106"/>
    <s v="P020"/>
    <s v="S001"/>
    <n v="5"/>
    <n v="0.1"/>
    <s v="Bank Transfer"/>
    <n v="1619.6000000000001"/>
    <n v="1457.64"/>
    <n v="1214.8999999999999"/>
    <n v="242.74000000000024"/>
    <s v="Simple Accessories"/>
    <x v="4"/>
    <x v="0"/>
    <x v="0"/>
    <x v="9"/>
    <n v="323.92"/>
    <n v="242.98"/>
    <x v="1"/>
    <d v="1987-04-23T00:00:00"/>
    <n v="39"/>
    <x v="1"/>
    <x v="3"/>
    <s v="Jimenezborough"/>
    <x v="3"/>
  </r>
  <r>
    <s v="T01095"/>
    <d v="2025-06-14T00:00:00"/>
    <s v="C143"/>
    <s v="P034"/>
    <s v="S005"/>
    <n v="1"/>
    <n v="0.05"/>
    <s v="Bank Transfer"/>
    <n v="428.05"/>
    <n v="406.64749999999998"/>
    <n v="246.07"/>
    <n v="160.57749999999999"/>
    <s v="Everything Laptop"/>
    <x v="0"/>
    <x v="2"/>
    <x v="1"/>
    <x v="6"/>
    <n v="428.05"/>
    <n v="246.07"/>
    <x v="0"/>
    <d v="1961-06-03T00:00:00"/>
    <n v="65"/>
    <x v="4"/>
    <x v="4"/>
    <s v="Johnmouth"/>
    <x v="2"/>
  </r>
  <r>
    <s v="T01096"/>
    <d v="2025-03-30T00:00:00"/>
    <s v="C091"/>
    <s v="P031"/>
    <s v="S001"/>
    <n v="2"/>
    <n v="0.1"/>
    <s v="Cash"/>
    <n v="2191.44"/>
    <n v="1972.296"/>
    <n v="1644.4"/>
    <n v="327.89599999999996"/>
    <s v="Foot Snacks"/>
    <x v="2"/>
    <x v="2"/>
    <x v="2"/>
    <x v="4"/>
    <n v="1095.72"/>
    <n v="822.2"/>
    <x v="0"/>
    <d v="1963-02-04T00:00:00"/>
    <n v="63"/>
    <x v="3"/>
    <x v="3"/>
    <s v="Jimenezborough"/>
    <x v="3"/>
  </r>
  <r>
    <s v="T01097"/>
    <d v="2024-09-15T00:00:00"/>
    <s v="C087"/>
    <s v="P002"/>
    <s v="S004"/>
    <n v="5"/>
    <n v="0.05"/>
    <s v="Mobile Money"/>
    <n v="4093.8"/>
    <n v="3889.11"/>
    <n v="2638.1"/>
    <n v="1251.0100000000002"/>
    <s v="Audience Television"/>
    <x v="5"/>
    <x v="0"/>
    <x v="1"/>
    <x v="2"/>
    <n v="818.76"/>
    <n v="527.62"/>
    <x v="1"/>
    <d v="1975-06-22T00:00:00"/>
    <n v="51"/>
    <x v="3"/>
    <x v="1"/>
    <s v="Brianahaven"/>
    <x v="1"/>
  </r>
  <r>
    <s v="T01098"/>
    <d v="2024-11-12T00:00:00"/>
    <s v="C048"/>
    <s v="P023"/>
    <s v="S005"/>
    <n v="1"/>
    <n v="0.1"/>
    <s v="Bank Transfer"/>
    <n v="1878.47"/>
    <n v="1690.623"/>
    <n v="1014.91"/>
    <n v="675.71300000000008"/>
    <s v="And Footwear"/>
    <x v="1"/>
    <x v="0"/>
    <x v="0"/>
    <x v="3"/>
    <n v="1878.47"/>
    <n v="1014.91"/>
    <x v="0"/>
    <d v="2004-12-30T00:00:00"/>
    <n v="21"/>
    <x v="2"/>
    <x v="4"/>
    <s v="Johnmouth"/>
    <x v="2"/>
  </r>
  <r>
    <s v="T01099"/>
    <d v="2025-07-06T00:00:00"/>
    <s v="C182"/>
    <s v="P012"/>
    <s v="S001"/>
    <n v="3"/>
    <n v="0.15"/>
    <s v="Cash"/>
    <n v="3579.2699999999995"/>
    <n v="3042.3794999999996"/>
    <n v="2454.7200000000003"/>
    <n v="587.6594999999993"/>
    <s v="Above Camera"/>
    <x v="11"/>
    <x v="2"/>
    <x v="1"/>
    <x v="12"/>
    <n v="1193.0899999999999"/>
    <n v="818.24"/>
    <x v="0"/>
    <d v="2004-07-25T00:00:00"/>
    <n v="22"/>
    <x v="2"/>
    <x v="3"/>
    <s v="Jimenezborough"/>
    <x v="3"/>
  </r>
  <r>
    <s v="T01100"/>
    <d v="2024-11-19T00:00:00"/>
    <s v="C128"/>
    <s v="P035"/>
    <s v="S002"/>
    <n v="3"/>
    <n v="0.15"/>
    <s v="Bank Transfer"/>
    <n v="4687.29"/>
    <n v="3984.1965"/>
    <n v="3586.8900000000003"/>
    <n v="397.30649999999969"/>
    <s v="Chair Laptop"/>
    <x v="1"/>
    <x v="0"/>
    <x v="1"/>
    <x v="6"/>
    <n v="1562.43"/>
    <n v="1195.6300000000001"/>
    <x v="1"/>
    <d v="1976-08-06T00:00:00"/>
    <n v="49"/>
    <x v="1"/>
    <x v="2"/>
    <s v="Peckmouth"/>
    <x v="2"/>
  </r>
  <r>
    <s v="T01101"/>
    <d v="2025-04-30T00:00:00"/>
    <s v="C056"/>
    <s v="P017"/>
    <s v="S005"/>
    <n v="3"/>
    <n v="0.05"/>
    <s v="Cash"/>
    <n v="3738.33"/>
    <n v="3551.4134999999997"/>
    <n v="2500.56"/>
    <n v="1050.8534999999997"/>
    <s v="Find Headphones"/>
    <x v="8"/>
    <x v="2"/>
    <x v="1"/>
    <x v="11"/>
    <n v="1246.1099999999999"/>
    <n v="833.52"/>
    <x v="1"/>
    <d v="2004-09-23T00:00:00"/>
    <n v="21"/>
    <x v="2"/>
    <x v="4"/>
    <s v="Johnmouth"/>
    <x v="2"/>
  </r>
  <r>
    <s v="T01102"/>
    <d v="2025-06-27T00:00:00"/>
    <s v="C096"/>
    <s v="P034"/>
    <s v="S001"/>
    <n v="2"/>
    <n v="0"/>
    <s v="Mobile Money"/>
    <n v="856.1"/>
    <n v="856.1"/>
    <n v="492.14"/>
    <n v="363.96000000000004"/>
    <s v="Everything Laptop"/>
    <x v="0"/>
    <x v="2"/>
    <x v="1"/>
    <x v="6"/>
    <n v="428.05"/>
    <n v="246.07"/>
    <x v="0"/>
    <d v="1989-01-06T00:00:00"/>
    <n v="37"/>
    <x v="1"/>
    <x v="3"/>
    <s v="Jimenezborough"/>
    <x v="3"/>
  </r>
  <r>
    <s v="T01103"/>
    <d v="2025-06-07T00:00:00"/>
    <s v="C130"/>
    <s v="P018"/>
    <s v="S001"/>
    <n v="4"/>
    <n v="0.05"/>
    <s v="Credit Card"/>
    <n v="4319.5600000000004"/>
    <n v="4103.5820000000003"/>
    <n v="2815.32"/>
    <n v="1288.2620000000002"/>
    <s v="Democratic Smartphone"/>
    <x v="0"/>
    <x v="2"/>
    <x v="1"/>
    <x v="10"/>
    <n v="1079.8900000000001"/>
    <n v="703.83"/>
    <x v="0"/>
    <d v="1982-02-03T00:00:00"/>
    <n v="44"/>
    <x v="1"/>
    <x v="3"/>
    <s v="Jimenezborough"/>
    <x v="3"/>
  </r>
  <r>
    <s v="T01104"/>
    <d v="2024-01-09T00:00:00"/>
    <s v="C088"/>
    <s v="P013"/>
    <s v="S004"/>
    <n v="5"/>
    <n v="0.1"/>
    <s v="Bank Transfer"/>
    <n v="5674"/>
    <n v="5106.6000000000004"/>
    <n v="3375.5"/>
    <n v="1731.1000000000004"/>
    <s v="World Watches"/>
    <x v="9"/>
    <x v="0"/>
    <x v="0"/>
    <x v="1"/>
    <n v="1134.8"/>
    <n v="675.1"/>
    <x v="1"/>
    <d v="1997-10-11T00:00:00"/>
    <n v="28"/>
    <x v="1"/>
    <x v="1"/>
    <s v="Brianahaven"/>
    <x v="1"/>
  </r>
  <r>
    <s v="T01105"/>
    <d v="2025-05-02T00:00:00"/>
    <s v="C037"/>
    <s v="P011"/>
    <s v="S001"/>
    <n v="5"/>
    <n v="0.05"/>
    <s v="Credit Card"/>
    <n v="1242.8499999999999"/>
    <n v="1180.7074999999998"/>
    <n v="953.34999999999991"/>
    <n v="227.35749999999985"/>
    <s v="Either Headphones"/>
    <x v="4"/>
    <x v="2"/>
    <x v="1"/>
    <x v="11"/>
    <n v="248.57"/>
    <n v="190.67"/>
    <x v="1"/>
    <d v="1982-08-30T00:00:00"/>
    <n v="43"/>
    <x v="1"/>
    <x v="3"/>
    <s v="Jimenezborough"/>
    <x v="3"/>
  </r>
  <r>
    <s v="T01106"/>
    <d v="2024-04-06T00:00:00"/>
    <s v="C186"/>
    <s v="P027"/>
    <s v="S001"/>
    <n v="4"/>
    <n v="0.15"/>
    <s v="Cash"/>
    <n v="5088.92"/>
    <n v="4325.5820000000003"/>
    <n v="3810.6"/>
    <n v="514.98200000000043"/>
    <s v="Hospital Smartphone"/>
    <x v="8"/>
    <x v="0"/>
    <x v="1"/>
    <x v="10"/>
    <n v="1272.23"/>
    <n v="952.65"/>
    <x v="1"/>
    <d v="1960-05-05T00:00:00"/>
    <n v="66"/>
    <x v="4"/>
    <x v="3"/>
    <s v="Jimenezborough"/>
    <x v="3"/>
  </r>
  <r>
    <s v="T01107"/>
    <d v="2025-05-31T00:00:00"/>
    <s v="C002"/>
    <s v="P009"/>
    <s v="S003"/>
    <n v="1"/>
    <n v="0"/>
    <s v="Bank Transfer"/>
    <n v="123.19"/>
    <n v="123.19"/>
    <n v="80.36"/>
    <n v="42.83"/>
    <s v="Us Snacks"/>
    <x v="4"/>
    <x v="2"/>
    <x v="2"/>
    <x v="4"/>
    <n v="123.19"/>
    <n v="80.36"/>
    <x v="0"/>
    <d v="1959-08-18T00:00:00"/>
    <n v="66"/>
    <x v="4"/>
    <x v="0"/>
    <s v="New Michele"/>
    <x v="0"/>
  </r>
  <r>
    <s v="T01108"/>
    <d v="2025-08-19T00:00:00"/>
    <s v="C120"/>
    <s v="P016"/>
    <s v="S001"/>
    <n v="1"/>
    <n v="0.1"/>
    <s v="Cash"/>
    <n v="1858.75"/>
    <n v="1672.875"/>
    <n v="1451.16"/>
    <n v="221.71499999999992"/>
    <s v="House Accessories"/>
    <x v="3"/>
    <x v="2"/>
    <x v="0"/>
    <x v="9"/>
    <n v="1858.75"/>
    <n v="1451.16"/>
    <x v="1"/>
    <d v="1964-01-10T00:00:00"/>
    <n v="62"/>
    <x v="3"/>
    <x v="3"/>
    <s v="Jimenezborough"/>
    <x v="3"/>
  </r>
  <r>
    <s v="T01109"/>
    <d v="2025-05-08T00:00:00"/>
    <s v="C148"/>
    <s v="P004"/>
    <s v="S003"/>
    <n v="2"/>
    <n v="0.1"/>
    <s v="Credit Card"/>
    <n v="3707.54"/>
    <n v="3336.7860000000001"/>
    <n v="2727.04"/>
    <n v="609.74600000000009"/>
    <s v="Four Accessories"/>
    <x v="4"/>
    <x v="2"/>
    <x v="0"/>
    <x v="9"/>
    <n v="1853.77"/>
    <n v="1363.52"/>
    <x v="1"/>
    <d v="2005-07-08T00:00:00"/>
    <n v="21"/>
    <x v="2"/>
    <x v="0"/>
    <s v="New Michele"/>
    <x v="0"/>
  </r>
  <r>
    <s v="T01110"/>
    <d v="2024-02-08T00:00:00"/>
    <s v="C050"/>
    <s v="P006"/>
    <s v="S003"/>
    <n v="3"/>
    <n v="0.1"/>
    <s v="Mobile Money"/>
    <n v="954.15000000000009"/>
    <n v="858.73500000000013"/>
    <n v="562.02"/>
    <n v="296.71500000000015"/>
    <s v="Company Fruits"/>
    <x v="10"/>
    <x v="0"/>
    <x v="2"/>
    <x v="13"/>
    <n v="318.05"/>
    <n v="187.34"/>
    <x v="0"/>
    <d v="1968-06-20T00:00:00"/>
    <n v="58"/>
    <x v="3"/>
    <x v="0"/>
    <s v="New Michele"/>
    <x v="0"/>
  </r>
  <r>
    <s v="T01111"/>
    <d v="2024-08-29T00:00:00"/>
    <s v="C172"/>
    <s v="P021"/>
    <s v="S001"/>
    <n v="3"/>
    <n v="0.05"/>
    <s v="Credit Card"/>
    <n v="3681.7200000000003"/>
    <n v="3497.634"/>
    <n v="2931.27"/>
    <n v="566.36400000000003"/>
    <s v="Firm Dairy"/>
    <x v="3"/>
    <x v="0"/>
    <x v="2"/>
    <x v="7"/>
    <n v="1227.24"/>
    <n v="977.09"/>
    <x v="1"/>
    <d v="1977-03-14T00:00:00"/>
    <n v="49"/>
    <x v="1"/>
    <x v="3"/>
    <s v="Jimenezborough"/>
    <x v="3"/>
  </r>
  <r>
    <s v="T01112"/>
    <d v="2025-01-13T00:00:00"/>
    <s v="C071"/>
    <s v="P045"/>
    <s v="S001"/>
    <n v="1"/>
    <n v="0"/>
    <s v="Credit Card"/>
    <n v="1879.08"/>
    <n v="1879.08"/>
    <n v="1004.56"/>
    <n v="874.52"/>
    <s v="Set Dairy"/>
    <x v="9"/>
    <x v="2"/>
    <x v="2"/>
    <x v="7"/>
    <n v="1879.08"/>
    <n v="1004.56"/>
    <x v="0"/>
    <d v="1962-06-18T00:00:00"/>
    <n v="64"/>
    <x v="3"/>
    <x v="3"/>
    <s v="Jimenezborough"/>
    <x v="3"/>
  </r>
  <r>
    <s v="T01113"/>
    <d v="2023-11-25T00:00:00"/>
    <s v="C139"/>
    <s v="P025"/>
    <s v="S003"/>
    <n v="5"/>
    <n v="0.1"/>
    <s v="Bank Transfer"/>
    <n v="2145.75"/>
    <n v="1931.175"/>
    <n v="1293.6000000000001"/>
    <n v="637.57499999999982"/>
    <s v="Little Watches"/>
    <x v="1"/>
    <x v="1"/>
    <x v="0"/>
    <x v="1"/>
    <n v="429.15"/>
    <n v="258.72000000000003"/>
    <x v="0"/>
    <d v="1960-03-21T00:00:00"/>
    <n v="66"/>
    <x v="4"/>
    <x v="0"/>
    <s v="New Michele"/>
    <x v="0"/>
  </r>
  <r>
    <s v="T01114"/>
    <d v="2025-05-11T00:00:00"/>
    <s v="C037"/>
    <s v="P029"/>
    <s v="S003"/>
    <n v="5"/>
    <n v="0.05"/>
    <s v="Credit Card"/>
    <n v="7425.25"/>
    <n v="7053.9874999999993"/>
    <n v="4941.5499999999993"/>
    <n v="2112.4375"/>
    <s v="Road Clothing"/>
    <x v="4"/>
    <x v="2"/>
    <x v="0"/>
    <x v="0"/>
    <n v="1485.05"/>
    <n v="988.31"/>
    <x v="1"/>
    <d v="1982-08-30T00:00:00"/>
    <n v="43"/>
    <x v="1"/>
    <x v="0"/>
    <s v="New Michele"/>
    <x v="0"/>
  </r>
  <r>
    <s v="T01115"/>
    <d v="2023-12-28T00:00:00"/>
    <s v="C019"/>
    <s v="P042"/>
    <s v="S003"/>
    <n v="5"/>
    <n v="0.1"/>
    <s v="Mobile Money"/>
    <n v="2268.1"/>
    <n v="2041.29"/>
    <n v="1583.15"/>
    <n v="458.13999999999987"/>
    <s v="Maybe Clothing"/>
    <x v="7"/>
    <x v="1"/>
    <x v="0"/>
    <x v="0"/>
    <n v="453.62"/>
    <n v="316.63"/>
    <x v="1"/>
    <d v="1998-05-16T00:00:00"/>
    <n v="28"/>
    <x v="1"/>
    <x v="0"/>
    <s v="New Michele"/>
    <x v="0"/>
  </r>
  <r>
    <s v="T01116"/>
    <d v="2023-10-13T00:00:00"/>
    <s v="C013"/>
    <s v="P020"/>
    <s v="S002"/>
    <n v="1"/>
    <n v="0.15"/>
    <s v="Cash"/>
    <n v="323.92"/>
    <n v="275.33199999999999"/>
    <n v="242.98"/>
    <n v="32.352000000000004"/>
    <s v="Simple Accessories"/>
    <x v="6"/>
    <x v="1"/>
    <x v="0"/>
    <x v="9"/>
    <n v="323.92"/>
    <n v="242.98"/>
    <x v="0"/>
    <d v="1955-01-28T00:00:00"/>
    <n v="71"/>
    <x v="4"/>
    <x v="2"/>
    <s v="Peckmouth"/>
    <x v="2"/>
  </r>
  <r>
    <s v="T01117"/>
    <d v="2023-12-23T00:00:00"/>
    <s v="C028"/>
    <s v="P012"/>
    <s v="S004"/>
    <n v="1"/>
    <n v="0"/>
    <s v="Mobile Money"/>
    <n v="1193.0899999999999"/>
    <n v="1193.0899999999999"/>
    <n v="818.24"/>
    <n v="374.84999999999991"/>
    <s v="Above Camera"/>
    <x v="7"/>
    <x v="1"/>
    <x v="1"/>
    <x v="12"/>
    <n v="1193.0899999999999"/>
    <n v="818.24"/>
    <x v="1"/>
    <d v="1960-02-10T00:00:00"/>
    <n v="66"/>
    <x v="4"/>
    <x v="1"/>
    <s v="Brianahaven"/>
    <x v="1"/>
  </r>
  <r>
    <s v="T01118"/>
    <d v="2024-07-14T00:00:00"/>
    <s v="C101"/>
    <s v="P002"/>
    <s v="S002"/>
    <n v="5"/>
    <n v="0.15"/>
    <s v="Bank Transfer"/>
    <n v="4093.8"/>
    <n v="3479.73"/>
    <n v="2638.1"/>
    <n v="841.63000000000011"/>
    <s v="Audience Television"/>
    <x v="11"/>
    <x v="0"/>
    <x v="1"/>
    <x v="2"/>
    <n v="818.76"/>
    <n v="527.62"/>
    <x v="1"/>
    <d v="1956-05-29T00:00:00"/>
    <n v="70"/>
    <x v="4"/>
    <x v="2"/>
    <s v="Peckmouth"/>
    <x v="2"/>
  </r>
  <r>
    <s v="T01119"/>
    <d v="2024-04-26T00:00:00"/>
    <s v="C080"/>
    <s v="P022"/>
    <s v="S003"/>
    <n v="2"/>
    <n v="0"/>
    <s v="Mobile Money"/>
    <n v="51.14"/>
    <n v="51.14"/>
    <n v="38.1"/>
    <n v="13.04"/>
    <s v="How Vegetables"/>
    <x v="8"/>
    <x v="0"/>
    <x v="2"/>
    <x v="8"/>
    <n v="25.57"/>
    <n v="19.05"/>
    <x v="1"/>
    <d v="2003-11-04T00:00:00"/>
    <n v="22"/>
    <x v="2"/>
    <x v="0"/>
    <s v="New Michele"/>
    <x v="0"/>
  </r>
  <r>
    <s v="T01120"/>
    <d v="2025-06-09T00:00:00"/>
    <s v="C146"/>
    <s v="P021"/>
    <s v="S002"/>
    <n v="1"/>
    <n v="0.15"/>
    <s v="Cash"/>
    <n v="1227.24"/>
    <n v="1043.154"/>
    <n v="977.09"/>
    <n v="66.063999999999965"/>
    <s v="Firm Dairy"/>
    <x v="0"/>
    <x v="2"/>
    <x v="2"/>
    <x v="7"/>
    <n v="1227.24"/>
    <n v="977.09"/>
    <x v="1"/>
    <d v="1997-03-26T00:00:00"/>
    <n v="29"/>
    <x v="1"/>
    <x v="2"/>
    <s v="Peckmouth"/>
    <x v="2"/>
  </r>
  <r>
    <s v="T01121"/>
    <d v="2023-11-04T00:00:00"/>
    <s v="C117"/>
    <s v="P026"/>
    <s v="S003"/>
    <n v="4"/>
    <n v="0.15"/>
    <s v="Credit Card"/>
    <n v="4063.04"/>
    <n v="3453.5839999999998"/>
    <n v="2337.6"/>
    <n v="1115.9839999999999"/>
    <s v="Behavior Dairy"/>
    <x v="1"/>
    <x v="1"/>
    <x v="2"/>
    <x v="7"/>
    <n v="1015.76"/>
    <n v="584.4"/>
    <x v="1"/>
    <d v="1987-09-07T00:00:00"/>
    <n v="38"/>
    <x v="1"/>
    <x v="0"/>
    <s v="New Michele"/>
    <x v="0"/>
  </r>
  <r>
    <s v="T01122"/>
    <d v="2024-06-29T00:00:00"/>
    <s v="C058"/>
    <s v="P040"/>
    <s v="S002"/>
    <n v="5"/>
    <n v="0.1"/>
    <s v="Bank Transfer"/>
    <n v="8728.0499999999993"/>
    <n v="7855.2449999999999"/>
    <n v="6612.2000000000007"/>
    <n v="1243.0449999999992"/>
    <s v="Piece Headphones"/>
    <x v="0"/>
    <x v="0"/>
    <x v="1"/>
    <x v="11"/>
    <n v="1745.61"/>
    <n v="1322.44"/>
    <x v="0"/>
    <d v="2005-07-22T00:00:00"/>
    <n v="21"/>
    <x v="2"/>
    <x v="2"/>
    <s v="Peckmouth"/>
    <x v="2"/>
  </r>
  <r>
    <s v="T01123"/>
    <d v="2025-07-24T00:00:00"/>
    <s v="C101"/>
    <s v="P021"/>
    <s v="S002"/>
    <n v="3"/>
    <n v="0.1"/>
    <s v="Mobile Money"/>
    <n v="3681.7200000000003"/>
    <n v="3313.5480000000002"/>
    <n v="2931.27"/>
    <n v="382.27800000000025"/>
    <s v="Firm Dairy"/>
    <x v="11"/>
    <x v="2"/>
    <x v="2"/>
    <x v="7"/>
    <n v="1227.24"/>
    <n v="977.09"/>
    <x v="1"/>
    <d v="1956-05-29T00:00:00"/>
    <n v="70"/>
    <x v="4"/>
    <x v="2"/>
    <s v="Peckmouth"/>
    <x v="2"/>
  </r>
  <r>
    <s v="T01124"/>
    <d v="2024-10-16T00:00:00"/>
    <s v="C125"/>
    <s v="P021"/>
    <s v="S001"/>
    <n v="1"/>
    <n v="0.15"/>
    <s v="Cash"/>
    <n v="1227.24"/>
    <n v="1043.154"/>
    <n v="977.09"/>
    <n v="66.063999999999965"/>
    <s v="Firm Dairy"/>
    <x v="6"/>
    <x v="0"/>
    <x v="2"/>
    <x v="7"/>
    <n v="1227.24"/>
    <n v="977.09"/>
    <x v="0"/>
    <d v="1990-04-03T00:00:00"/>
    <n v="36"/>
    <x v="1"/>
    <x v="3"/>
    <s v="Jimenezborough"/>
    <x v="3"/>
  </r>
  <r>
    <s v="T01125"/>
    <d v="2025-03-19T00:00:00"/>
    <s v="C090"/>
    <s v="P032"/>
    <s v="S004"/>
    <n v="4"/>
    <n v="0.05"/>
    <s v="Bank Transfer"/>
    <n v="1218.8399999999999"/>
    <n v="1157.8979999999999"/>
    <n v="656.04"/>
    <n v="501.85799999999995"/>
    <s v="Difficult Vegetables"/>
    <x v="2"/>
    <x v="2"/>
    <x v="2"/>
    <x v="8"/>
    <n v="304.70999999999998"/>
    <n v="164.01"/>
    <x v="0"/>
    <d v="1975-08-18T00:00:00"/>
    <n v="50"/>
    <x v="3"/>
    <x v="1"/>
    <s v="Brianahaven"/>
    <x v="1"/>
  </r>
  <r>
    <s v="T01126"/>
    <d v="2025-03-01T00:00:00"/>
    <s v="C197"/>
    <s v="P035"/>
    <s v="S003"/>
    <n v="5"/>
    <n v="0.05"/>
    <s v="Cash"/>
    <n v="7812.1500000000005"/>
    <n v="7421.5425000000005"/>
    <n v="5978.1500000000005"/>
    <n v="1443.3924999999999"/>
    <s v="Chair Laptop"/>
    <x v="2"/>
    <x v="2"/>
    <x v="1"/>
    <x v="6"/>
    <n v="1562.43"/>
    <n v="1195.6300000000001"/>
    <x v="0"/>
    <d v="1957-09-23T00:00:00"/>
    <n v="68"/>
    <x v="4"/>
    <x v="0"/>
    <s v="New Michele"/>
    <x v="0"/>
  </r>
  <r>
    <s v="T01127"/>
    <d v="2025-06-27T00:00:00"/>
    <s v="C104"/>
    <s v="P026"/>
    <s v="S001"/>
    <n v="3"/>
    <n v="0"/>
    <s v="Bank Transfer"/>
    <n v="3047.2799999999997"/>
    <n v="3047.2799999999997"/>
    <n v="1753.1999999999998"/>
    <n v="1294.08"/>
    <s v="Behavior Dairy"/>
    <x v="0"/>
    <x v="2"/>
    <x v="2"/>
    <x v="7"/>
    <n v="1015.76"/>
    <n v="584.4"/>
    <x v="0"/>
    <d v="1965-03-20T00:00:00"/>
    <n v="61"/>
    <x v="3"/>
    <x v="3"/>
    <s v="Jimenezborough"/>
    <x v="3"/>
  </r>
  <r>
    <s v="T01128"/>
    <d v="2023-11-21T00:00:00"/>
    <s v="C137"/>
    <s v="P031"/>
    <s v="S004"/>
    <n v="4"/>
    <n v="0.15"/>
    <s v="Credit Card"/>
    <n v="4382.88"/>
    <n v="3725.4479999999999"/>
    <n v="3288.8"/>
    <n v="436.64799999999968"/>
    <s v="Foot Snacks"/>
    <x v="1"/>
    <x v="1"/>
    <x v="2"/>
    <x v="4"/>
    <n v="1095.72"/>
    <n v="822.2"/>
    <x v="0"/>
    <d v="1984-08-05T00:00:00"/>
    <n v="41"/>
    <x v="1"/>
    <x v="1"/>
    <s v="Brianahaven"/>
    <x v="1"/>
  </r>
  <r>
    <s v="T01129"/>
    <d v="2024-01-29T00:00:00"/>
    <s v="C159"/>
    <s v="P036"/>
    <s v="S002"/>
    <n v="5"/>
    <n v="0.05"/>
    <s v="Mobile Money"/>
    <n v="7507.3"/>
    <n v="7131.9349999999995"/>
    <n v="5838.65"/>
    <n v="1293.2849999999999"/>
    <s v="New Watches"/>
    <x v="9"/>
    <x v="0"/>
    <x v="0"/>
    <x v="1"/>
    <n v="1501.46"/>
    <n v="1167.73"/>
    <x v="0"/>
    <d v="1990-10-14T00:00:00"/>
    <n v="35"/>
    <x v="1"/>
    <x v="2"/>
    <s v="Peckmouth"/>
    <x v="2"/>
  </r>
  <r>
    <s v="T01130"/>
    <d v="2024-02-26T00:00:00"/>
    <s v="C099"/>
    <s v="P012"/>
    <s v="S001"/>
    <n v="3"/>
    <n v="0.05"/>
    <s v="Mobile Money"/>
    <n v="3579.2699999999995"/>
    <n v="3400.3064999999992"/>
    <n v="2454.7200000000003"/>
    <n v="945.58649999999898"/>
    <s v="Above Camera"/>
    <x v="10"/>
    <x v="0"/>
    <x v="1"/>
    <x v="12"/>
    <n v="1193.0899999999999"/>
    <n v="818.24"/>
    <x v="0"/>
    <d v="1964-07-22T00:00:00"/>
    <n v="62"/>
    <x v="3"/>
    <x v="3"/>
    <s v="Jimenezborough"/>
    <x v="3"/>
  </r>
  <r>
    <s v="T01131"/>
    <d v="2023-12-13T00:00:00"/>
    <s v="C112"/>
    <s v="P006"/>
    <s v="S005"/>
    <n v="3"/>
    <n v="0.05"/>
    <s v="Credit Card"/>
    <n v="954.15000000000009"/>
    <n v="906.4425"/>
    <n v="562.02"/>
    <n v="344.42250000000001"/>
    <s v="Company Fruits"/>
    <x v="7"/>
    <x v="1"/>
    <x v="2"/>
    <x v="13"/>
    <n v="318.05"/>
    <n v="187.34"/>
    <x v="1"/>
    <d v="1983-12-29T00:00:00"/>
    <n v="42"/>
    <x v="1"/>
    <x v="4"/>
    <s v="Johnmouth"/>
    <x v="2"/>
  </r>
  <r>
    <s v="T01132"/>
    <d v="2023-10-02T00:00:00"/>
    <s v="C170"/>
    <s v="P024"/>
    <s v="S001"/>
    <n v="5"/>
    <n v="0.15"/>
    <s v="Cash"/>
    <n v="7437.05"/>
    <n v="6321.4925000000003"/>
    <n v="4065.3500000000004"/>
    <n v="2256.1424999999999"/>
    <s v="Him Smartphone"/>
    <x v="6"/>
    <x v="1"/>
    <x v="1"/>
    <x v="10"/>
    <n v="1487.41"/>
    <n v="813.07"/>
    <x v="1"/>
    <d v="1984-05-05T00:00:00"/>
    <n v="42"/>
    <x v="1"/>
    <x v="3"/>
    <s v="Jimenezborough"/>
    <x v="3"/>
  </r>
  <r>
    <s v="T01133"/>
    <d v="2024-09-21T00:00:00"/>
    <s v="C152"/>
    <s v="P013"/>
    <s v="S005"/>
    <n v="4"/>
    <n v="0.1"/>
    <s v="Cash"/>
    <n v="4539.2"/>
    <n v="4085.2799999999997"/>
    <n v="2700.4"/>
    <n v="1384.8799999999997"/>
    <s v="World Watches"/>
    <x v="5"/>
    <x v="0"/>
    <x v="0"/>
    <x v="1"/>
    <n v="1134.8"/>
    <n v="675.1"/>
    <x v="0"/>
    <d v="1987-06-17T00:00:00"/>
    <n v="39"/>
    <x v="1"/>
    <x v="4"/>
    <s v="Johnmouth"/>
    <x v="2"/>
  </r>
  <r>
    <s v="T01134"/>
    <d v="2025-01-14T00:00:00"/>
    <s v="C114"/>
    <s v="P017"/>
    <s v="S002"/>
    <n v="3"/>
    <n v="0.15"/>
    <s v="Cash"/>
    <n v="3738.33"/>
    <n v="3177.5805"/>
    <n v="2500.56"/>
    <n v="677.02050000000008"/>
    <s v="Find Headphones"/>
    <x v="9"/>
    <x v="2"/>
    <x v="1"/>
    <x v="11"/>
    <n v="1246.1099999999999"/>
    <n v="833.52"/>
    <x v="1"/>
    <d v="1980-07-04T00:00:00"/>
    <n v="46"/>
    <x v="1"/>
    <x v="2"/>
    <s v="Peckmouth"/>
    <x v="2"/>
  </r>
  <r>
    <s v="T01135"/>
    <d v="2025-01-06T00:00:00"/>
    <s v="C154"/>
    <s v="P023"/>
    <s v="S001"/>
    <n v="5"/>
    <n v="0.15"/>
    <s v="Bank Transfer"/>
    <n v="9392.35"/>
    <n v="7983.4975000000004"/>
    <n v="5074.55"/>
    <n v="2908.9475000000002"/>
    <s v="And Footwear"/>
    <x v="9"/>
    <x v="2"/>
    <x v="0"/>
    <x v="3"/>
    <n v="1878.47"/>
    <n v="1014.91"/>
    <x v="0"/>
    <d v="1971-09-02T00:00:00"/>
    <n v="54"/>
    <x v="3"/>
    <x v="3"/>
    <s v="Jimenezborough"/>
    <x v="3"/>
  </r>
  <r>
    <s v="T01136"/>
    <d v="2025-03-13T00:00:00"/>
    <s v="C127"/>
    <s v="P037"/>
    <s v="S001"/>
    <n v="1"/>
    <n v="0.05"/>
    <s v="Credit Card"/>
    <n v="1952.65"/>
    <n v="1855.0174999999999"/>
    <n v="1451.27"/>
    <n v="403.74749999999995"/>
    <s v="Book Television"/>
    <x v="2"/>
    <x v="2"/>
    <x v="1"/>
    <x v="2"/>
    <n v="1952.65"/>
    <n v="1451.27"/>
    <x v="1"/>
    <d v="1982-11-17T00:00:00"/>
    <n v="43"/>
    <x v="1"/>
    <x v="3"/>
    <s v="Jimenezborough"/>
    <x v="3"/>
  </r>
  <r>
    <s v="T01137"/>
    <d v="2025-08-13T00:00:00"/>
    <s v="C149"/>
    <s v="P034"/>
    <s v="S001"/>
    <n v="2"/>
    <n v="0.05"/>
    <s v="Mobile Money"/>
    <n v="856.1"/>
    <n v="813.29499999999996"/>
    <n v="492.14"/>
    <n v="321.15499999999997"/>
    <s v="Everything Laptop"/>
    <x v="3"/>
    <x v="2"/>
    <x v="1"/>
    <x v="6"/>
    <n v="428.05"/>
    <n v="246.07"/>
    <x v="0"/>
    <d v="1978-01-24T00:00:00"/>
    <n v="48"/>
    <x v="1"/>
    <x v="3"/>
    <s v="Jimenezborough"/>
    <x v="3"/>
  </r>
  <r>
    <s v="T01138"/>
    <d v="2024-07-12T00:00:00"/>
    <s v="C137"/>
    <s v="P042"/>
    <s v="S003"/>
    <n v="4"/>
    <n v="0.15"/>
    <s v="Credit Card"/>
    <n v="1814.48"/>
    <n v="1542.308"/>
    <n v="1266.52"/>
    <n v="275.78800000000001"/>
    <s v="Maybe Clothing"/>
    <x v="11"/>
    <x v="0"/>
    <x v="0"/>
    <x v="0"/>
    <n v="453.62"/>
    <n v="316.63"/>
    <x v="0"/>
    <d v="1984-08-05T00:00:00"/>
    <n v="41"/>
    <x v="1"/>
    <x v="0"/>
    <s v="New Michele"/>
    <x v="0"/>
  </r>
  <r>
    <s v="T01139"/>
    <d v="2025-05-16T00:00:00"/>
    <s v="C053"/>
    <s v="P047"/>
    <s v="S003"/>
    <n v="3"/>
    <n v="0.1"/>
    <s v="Mobile Money"/>
    <n v="3591.54"/>
    <n v="3232.386"/>
    <n v="2168.2200000000003"/>
    <n v="1064.1659999999997"/>
    <s v="Or Smartphone"/>
    <x v="4"/>
    <x v="2"/>
    <x v="1"/>
    <x v="10"/>
    <n v="1197.18"/>
    <n v="722.74"/>
    <x v="1"/>
    <d v="1998-04-20T00:00:00"/>
    <n v="28"/>
    <x v="1"/>
    <x v="0"/>
    <s v="New Michele"/>
    <x v="0"/>
  </r>
  <r>
    <s v="T01140"/>
    <d v="2025-08-14T00:00:00"/>
    <s v="C184"/>
    <s v="P017"/>
    <s v="S003"/>
    <n v="1"/>
    <n v="0"/>
    <s v="Mobile Money"/>
    <n v="1246.1099999999999"/>
    <n v="1246.1099999999999"/>
    <n v="833.52"/>
    <n v="412.58999999999992"/>
    <s v="Find Headphones"/>
    <x v="3"/>
    <x v="2"/>
    <x v="1"/>
    <x v="11"/>
    <n v="1246.1099999999999"/>
    <n v="833.52"/>
    <x v="0"/>
    <d v="2003-04-13T00:00:00"/>
    <n v="23"/>
    <x v="2"/>
    <x v="0"/>
    <s v="New Michele"/>
    <x v="0"/>
  </r>
  <r>
    <s v="T01141"/>
    <d v="2025-02-13T00:00:00"/>
    <s v="C033"/>
    <s v="P019"/>
    <s v="S003"/>
    <n v="1"/>
    <n v="0.1"/>
    <s v="Cash"/>
    <n v="1762.92"/>
    <n v="1586.6280000000002"/>
    <n v="1346.48"/>
    <n v="240.14800000000014"/>
    <s v="Traditional Laptop"/>
    <x v="10"/>
    <x v="2"/>
    <x v="1"/>
    <x v="6"/>
    <n v="1762.92"/>
    <n v="1346.48"/>
    <x v="1"/>
    <d v="1978-07-27T00:00:00"/>
    <n v="48"/>
    <x v="1"/>
    <x v="0"/>
    <s v="New Michele"/>
    <x v="0"/>
  </r>
  <r>
    <s v="T01142"/>
    <d v="2024-03-01T00:00:00"/>
    <s v="C001"/>
    <s v="P046"/>
    <s v="S005"/>
    <n v="3"/>
    <n v="0"/>
    <s v="Bank Transfer"/>
    <n v="3496.1099999999997"/>
    <n v="3496.1099999999997"/>
    <n v="2779.6499999999996"/>
    <n v="716.46"/>
    <s v="Nature Clothing"/>
    <x v="2"/>
    <x v="0"/>
    <x v="0"/>
    <x v="0"/>
    <n v="1165.3699999999999"/>
    <n v="926.55"/>
    <x v="0"/>
    <d v="1996-09-11T00:00:00"/>
    <n v="29"/>
    <x v="1"/>
    <x v="4"/>
    <s v="Johnmouth"/>
    <x v="2"/>
  </r>
  <r>
    <s v="T01143"/>
    <d v="2025-02-05T00:00:00"/>
    <s v="C008"/>
    <s v="P023"/>
    <s v="S002"/>
    <n v="4"/>
    <n v="0.15"/>
    <s v="Bank Transfer"/>
    <n v="7513.88"/>
    <n v="6386.7979999999998"/>
    <n v="4059.64"/>
    <n v="2327.1579999999999"/>
    <s v="And Footwear"/>
    <x v="10"/>
    <x v="2"/>
    <x v="0"/>
    <x v="3"/>
    <n v="1878.47"/>
    <n v="1014.91"/>
    <x v="0"/>
    <d v="1960-11-13T00:00:00"/>
    <n v="65"/>
    <x v="4"/>
    <x v="2"/>
    <s v="Peckmouth"/>
    <x v="2"/>
  </r>
  <r>
    <s v="T01144"/>
    <d v="2024-04-12T00:00:00"/>
    <s v="C183"/>
    <s v="P021"/>
    <s v="S004"/>
    <n v="4"/>
    <n v="0.15"/>
    <s v="Mobile Money"/>
    <n v="4908.96"/>
    <n v="4172.616"/>
    <n v="3908.36"/>
    <n v="264.25599999999986"/>
    <s v="Firm Dairy"/>
    <x v="8"/>
    <x v="0"/>
    <x v="2"/>
    <x v="7"/>
    <n v="1227.24"/>
    <n v="977.09"/>
    <x v="0"/>
    <d v="1990-11-19T00:00:00"/>
    <n v="35"/>
    <x v="1"/>
    <x v="1"/>
    <s v="Brianahaven"/>
    <x v="1"/>
  </r>
  <r>
    <s v="T01145"/>
    <d v="2025-08-01T00:00:00"/>
    <s v="C140"/>
    <s v="P020"/>
    <s v="S002"/>
    <n v="2"/>
    <n v="0.15"/>
    <s v="Credit Card"/>
    <n v="647.84"/>
    <n v="550.66399999999999"/>
    <n v="485.96"/>
    <n v="64.704000000000008"/>
    <s v="Simple Accessories"/>
    <x v="3"/>
    <x v="2"/>
    <x v="0"/>
    <x v="9"/>
    <n v="323.92"/>
    <n v="242.98"/>
    <x v="1"/>
    <d v="1973-06-12T00:00:00"/>
    <n v="53"/>
    <x v="3"/>
    <x v="2"/>
    <s v="Peckmouth"/>
    <x v="2"/>
  </r>
  <r>
    <s v="T01146"/>
    <d v="2024-09-09T00:00:00"/>
    <s v="C049"/>
    <s v="P042"/>
    <s v="S005"/>
    <n v="4"/>
    <n v="0.1"/>
    <s v="Mobile Money"/>
    <n v="1814.48"/>
    <n v="1633.0320000000002"/>
    <n v="1266.52"/>
    <n v="366.51200000000017"/>
    <s v="Maybe Clothing"/>
    <x v="5"/>
    <x v="0"/>
    <x v="0"/>
    <x v="0"/>
    <n v="453.62"/>
    <n v="316.63"/>
    <x v="0"/>
    <d v="1997-01-03T00:00:00"/>
    <n v="29"/>
    <x v="1"/>
    <x v="4"/>
    <s v="Johnmouth"/>
    <x v="2"/>
  </r>
  <r>
    <s v="T01147"/>
    <d v="2023-12-02T00:00:00"/>
    <s v="C040"/>
    <s v="P041"/>
    <s v="S003"/>
    <n v="2"/>
    <n v="0.05"/>
    <s v="Cash"/>
    <n v="3270.02"/>
    <n v="3106.5189999999998"/>
    <n v="2086.58"/>
    <n v="1019.9389999999999"/>
    <s v="Present Television"/>
    <x v="7"/>
    <x v="1"/>
    <x v="1"/>
    <x v="2"/>
    <n v="1635.01"/>
    <n v="1043.29"/>
    <x v="0"/>
    <d v="1974-11-06T00:00:00"/>
    <n v="51"/>
    <x v="3"/>
    <x v="0"/>
    <s v="New Michele"/>
    <x v="0"/>
  </r>
  <r>
    <s v="T01148"/>
    <d v="2024-09-29T00:00:00"/>
    <s v="C019"/>
    <s v="P002"/>
    <s v="S001"/>
    <n v="2"/>
    <n v="0.15"/>
    <s v="Mobile Money"/>
    <n v="1637.52"/>
    <n v="1391.8920000000001"/>
    <n v="1055.24"/>
    <n v="336.65200000000004"/>
    <s v="Audience Television"/>
    <x v="5"/>
    <x v="0"/>
    <x v="1"/>
    <x v="2"/>
    <n v="818.76"/>
    <n v="527.62"/>
    <x v="1"/>
    <d v="1998-05-16T00:00:00"/>
    <n v="28"/>
    <x v="1"/>
    <x v="3"/>
    <s v="Jimenezborough"/>
    <x v="3"/>
  </r>
  <r>
    <s v="T01149"/>
    <d v="2025-07-20T00:00:00"/>
    <s v="C035"/>
    <s v="P034"/>
    <s v="S001"/>
    <n v="2"/>
    <n v="0.15"/>
    <s v="Mobile Money"/>
    <n v="856.1"/>
    <n v="727.68499999999995"/>
    <n v="492.14"/>
    <n v="235.54499999999996"/>
    <s v="Everything Laptop"/>
    <x v="11"/>
    <x v="2"/>
    <x v="1"/>
    <x v="6"/>
    <n v="428.05"/>
    <n v="246.07"/>
    <x v="1"/>
    <d v="1991-04-19T00:00:00"/>
    <n v="35"/>
    <x v="1"/>
    <x v="3"/>
    <s v="Jimenezborough"/>
    <x v="3"/>
  </r>
  <r>
    <s v="T01150"/>
    <d v="2024-04-20T00:00:00"/>
    <s v="C179"/>
    <s v="P029"/>
    <s v="S005"/>
    <n v="4"/>
    <n v="0.05"/>
    <s v="Mobile Money"/>
    <n v="5940.2"/>
    <n v="5643.19"/>
    <n v="3953.24"/>
    <n v="1689.9499999999998"/>
    <s v="Road Clothing"/>
    <x v="8"/>
    <x v="0"/>
    <x v="0"/>
    <x v="0"/>
    <n v="1485.05"/>
    <n v="988.31"/>
    <x v="1"/>
    <d v="1985-02-14T00:00:00"/>
    <n v="41"/>
    <x v="1"/>
    <x v="4"/>
    <s v="Johnmouth"/>
    <x v="2"/>
  </r>
  <r>
    <s v="T01151"/>
    <d v="2024-11-01T00:00:00"/>
    <s v="C131"/>
    <s v="P029"/>
    <s v="S004"/>
    <n v="5"/>
    <n v="0.15"/>
    <s v="Mobile Money"/>
    <n v="7425.25"/>
    <n v="6311.4624999999996"/>
    <n v="4941.5499999999993"/>
    <n v="1369.9125000000004"/>
    <s v="Road Clothing"/>
    <x v="1"/>
    <x v="0"/>
    <x v="0"/>
    <x v="0"/>
    <n v="1485.05"/>
    <n v="988.31"/>
    <x v="0"/>
    <d v="1996-10-18T00:00:00"/>
    <n v="29"/>
    <x v="1"/>
    <x v="1"/>
    <s v="Brianahaven"/>
    <x v="1"/>
  </r>
  <r>
    <s v="T01152"/>
    <d v="2024-02-01T00:00:00"/>
    <s v="C091"/>
    <s v="P009"/>
    <s v="S002"/>
    <n v="2"/>
    <n v="0.15"/>
    <s v="Cash"/>
    <n v="246.38"/>
    <n v="209.423"/>
    <n v="160.72"/>
    <n v="48.703000000000003"/>
    <s v="Us Snacks"/>
    <x v="10"/>
    <x v="0"/>
    <x v="2"/>
    <x v="4"/>
    <n v="123.19"/>
    <n v="80.36"/>
    <x v="0"/>
    <d v="1963-02-04T00:00:00"/>
    <n v="63"/>
    <x v="3"/>
    <x v="2"/>
    <s v="Peckmouth"/>
    <x v="2"/>
  </r>
  <r>
    <s v="T01153"/>
    <d v="2023-12-23T00:00:00"/>
    <s v="C148"/>
    <s v="P046"/>
    <s v="S004"/>
    <n v="2"/>
    <n v="0.1"/>
    <s v="Mobile Money"/>
    <n v="2330.7399999999998"/>
    <n v="2097.6659999999997"/>
    <n v="1853.1"/>
    <n v="244.5659999999998"/>
    <s v="Nature Clothing"/>
    <x v="7"/>
    <x v="1"/>
    <x v="0"/>
    <x v="0"/>
    <n v="1165.3699999999999"/>
    <n v="926.55"/>
    <x v="1"/>
    <d v="2005-07-08T00:00:00"/>
    <n v="21"/>
    <x v="2"/>
    <x v="1"/>
    <s v="Brianahaven"/>
    <x v="1"/>
  </r>
  <r>
    <s v="T01154"/>
    <d v="2024-12-25T00:00:00"/>
    <s v="C140"/>
    <s v="P031"/>
    <s v="S005"/>
    <n v="3"/>
    <n v="0"/>
    <s v="Cash"/>
    <n v="3287.16"/>
    <n v="3287.16"/>
    <n v="2466.6000000000004"/>
    <n v="820.55999999999949"/>
    <s v="Foot Snacks"/>
    <x v="7"/>
    <x v="0"/>
    <x v="2"/>
    <x v="4"/>
    <n v="1095.72"/>
    <n v="822.2"/>
    <x v="1"/>
    <d v="1973-06-12T00:00:00"/>
    <n v="53"/>
    <x v="3"/>
    <x v="4"/>
    <s v="Johnmouth"/>
    <x v="2"/>
  </r>
  <r>
    <s v="T01155"/>
    <d v="2025-05-15T00:00:00"/>
    <s v="C146"/>
    <s v="P045"/>
    <s v="S004"/>
    <n v="3"/>
    <n v="0"/>
    <s v="Mobile Money"/>
    <n v="5637.24"/>
    <n v="5637.24"/>
    <n v="3013.68"/>
    <n v="2623.56"/>
    <s v="Set Dairy"/>
    <x v="4"/>
    <x v="2"/>
    <x v="2"/>
    <x v="7"/>
    <n v="1879.08"/>
    <n v="1004.56"/>
    <x v="1"/>
    <d v="1997-03-26T00:00:00"/>
    <n v="29"/>
    <x v="1"/>
    <x v="1"/>
    <s v="Brianahaven"/>
    <x v="1"/>
  </r>
  <r>
    <s v="T01156"/>
    <d v="2024-01-28T00:00:00"/>
    <s v="C177"/>
    <s v="P038"/>
    <s v="S001"/>
    <n v="2"/>
    <n v="0.1"/>
    <s v="Mobile Money"/>
    <n v="733.86"/>
    <n v="660.47400000000005"/>
    <n v="570.46"/>
    <n v="90.01400000000001"/>
    <s v="Stage Footwear"/>
    <x v="9"/>
    <x v="0"/>
    <x v="0"/>
    <x v="3"/>
    <n v="366.93"/>
    <n v="285.23"/>
    <x v="1"/>
    <d v="1985-01-05T00:00:00"/>
    <n v="41"/>
    <x v="1"/>
    <x v="3"/>
    <s v="Jimenezborough"/>
    <x v="3"/>
  </r>
  <r>
    <s v="T01157"/>
    <d v="2024-10-13T00:00:00"/>
    <s v="C133"/>
    <s v="P034"/>
    <s v="S001"/>
    <n v="5"/>
    <n v="0"/>
    <s v="Credit Card"/>
    <n v="2140.25"/>
    <n v="2140.25"/>
    <n v="1230.3499999999999"/>
    <n v="909.90000000000009"/>
    <s v="Everything Laptop"/>
    <x v="6"/>
    <x v="0"/>
    <x v="1"/>
    <x v="6"/>
    <n v="428.05"/>
    <n v="246.07"/>
    <x v="0"/>
    <d v="1962-04-14T00:00:00"/>
    <n v="64"/>
    <x v="3"/>
    <x v="3"/>
    <s v="Jimenezborough"/>
    <x v="3"/>
  </r>
  <r>
    <s v="T01158"/>
    <d v="2025-05-26T00:00:00"/>
    <s v="C121"/>
    <s v="P031"/>
    <s v="S001"/>
    <n v="5"/>
    <n v="0.1"/>
    <s v="Cash"/>
    <n v="5478.6"/>
    <n v="4930.7400000000007"/>
    <n v="4111"/>
    <n v="819.74000000000069"/>
    <s v="Foot Snacks"/>
    <x v="4"/>
    <x v="2"/>
    <x v="2"/>
    <x v="4"/>
    <n v="1095.72"/>
    <n v="822.2"/>
    <x v="0"/>
    <d v="1967-02-28T00:00:00"/>
    <n v="59"/>
    <x v="3"/>
    <x v="3"/>
    <s v="Jimenezborough"/>
    <x v="3"/>
  </r>
  <r>
    <s v="T01159"/>
    <d v="2024-11-07T00:00:00"/>
    <s v="C088"/>
    <s v="P011"/>
    <s v="S005"/>
    <n v="1"/>
    <n v="0.15"/>
    <s v="Mobile Money"/>
    <n v="248.57"/>
    <n v="211.28449999999998"/>
    <n v="190.67"/>
    <n v="20.614499999999992"/>
    <s v="Either Headphones"/>
    <x v="1"/>
    <x v="0"/>
    <x v="1"/>
    <x v="11"/>
    <n v="248.57"/>
    <n v="190.67"/>
    <x v="1"/>
    <d v="1997-10-11T00:00:00"/>
    <n v="28"/>
    <x v="1"/>
    <x v="4"/>
    <s v="Johnmouth"/>
    <x v="2"/>
  </r>
  <r>
    <s v="T01160"/>
    <d v="2025-01-26T00:00:00"/>
    <s v="C132"/>
    <s v="P045"/>
    <s v="S004"/>
    <n v="5"/>
    <n v="0.1"/>
    <s v="Mobile Money"/>
    <n v="9395.4"/>
    <n v="8455.86"/>
    <n v="5022.7999999999993"/>
    <n v="3433.0600000000013"/>
    <s v="Set Dairy"/>
    <x v="9"/>
    <x v="2"/>
    <x v="2"/>
    <x v="7"/>
    <n v="1879.08"/>
    <n v="1004.56"/>
    <x v="0"/>
    <d v="1958-12-24T00:00:00"/>
    <n v="67"/>
    <x v="4"/>
    <x v="1"/>
    <s v="Brianahaven"/>
    <x v="1"/>
  </r>
  <r>
    <s v="T01161"/>
    <d v="2025-08-24T00:00:00"/>
    <s v="C091"/>
    <s v="P009"/>
    <s v="S003"/>
    <n v="3"/>
    <n v="0.05"/>
    <s v="Cash"/>
    <n v="369.57"/>
    <n v="351.0915"/>
    <n v="241.07999999999998"/>
    <n v="110.01150000000001"/>
    <s v="Us Snacks"/>
    <x v="3"/>
    <x v="2"/>
    <x v="2"/>
    <x v="4"/>
    <n v="123.19"/>
    <n v="80.36"/>
    <x v="0"/>
    <d v="1963-02-04T00:00:00"/>
    <n v="63"/>
    <x v="3"/>
    <x v="0"/>
    <s v="New Michele"/>
    <x v="0"/>
  </r>
  <r>
    <s v="T01162"/>
    <d v="2024-10-02T00:00:00"/>
    <s v="C178"/>
    <s v="P041"/>
    <s v="S005"/>
    <n v="3"/>
    <n v="0.1"/>
    <s v="Cash"/>
    <n v="4905.03"/>
    <n v="4414.527"/>
    <n v="3129.87"/>
    <n v="1284.6570000000002"/>
    <s v="Present Television"/>
    <x v="6"/>
    <x v="0"/>
    <x v="1"/>
    <x v="2"/>
    <n v="1635.01"/>
    <n v="1043.29"/>
    <x v="1"/>
    <d v="1960-12-05T00:00:00"/>
    <n v="65"/>
    <x v="4"/>
    <x v="4"/>
    <s v="Johnmouth"/>
    <x v="2"/>
  </r>
  <r>
    <s v="T01163"/>
    <d v="2023-10-07T00:00:00"/>
    <s v="C162"/>
    <s v="P033"/>
    <s v="S004"/>
    <n v="5"/>
    <n v="0.05"/>
    <s v="Cash"/>
    <n v="8994.85"/>
    <n v="8545.1075000000001"/>
    <n v="6645.75"/>
    <n v="1899.3575000000001"/>
    <s v="Beat Accessories"/>
    <x v="6"/>
    <x v="1"/>
    <x v="0"/>
    <x v="9"/>
    <n v="1798.97"/>
    <n v="1329.15"/>
    <x v="0"/>
    <d v="2000-08-30T00:00:00"/>
    <n v="25"/>
    <x v="1"/>
    <x v="1"/>
    <s v="Brianahaven"/>
    <x v="1"/>
  </r>
  <r>
    <s v="T01164"/>
    <d v="2023-12-27T00:00:00"/>
    <s v="C169"/>
    <s v="P033"/>
    <s v="S003"/>
    <n v="5"/>
    <n v="0"/>
    <s v="Bank Transfer"/>
    <n v="8994.85"/>
    <n v="8994.85"/>
    <n v="6645.75"/>
    <n v="2349.1000000000004"/>
    <s v="Beat Accessories"/>
    <x v="7"/>
    <x v="1"/>
    <x v="0"/>
    <x v="9"/>
    <n v="1798.97"/>
    <n v="1329.15"/>
    <x v="0"/>
    <d v="1967-06-15T00:00:00"/>
    <n v="59"/>
    <x v="3"/>
    <x v="0"/>
    <s v="New Michele"/>
    <x v="0"/>
  </r>
  <r>
    <s v="T01165"/>
    <d v="2025-03-07T00:00:00"/>
    <s v="C125"/>
    <s v="P023"/>
    <s v="S001"/>
    <n v="2"/>
    <n v="0"/>
    <s v="Bank Transfer"/>
    <n v="3756.94"/>
    <n v="3756.94"/>
    <n v="2029.82"/>
    <n v="1727.1200000000001"/>
    <s v="And Footwear"/>
    <x v="2"/>
    <x v="2"/>
    <x v="0"/>
    <x v="3"/>
    <n v="1878.47"/>
    <n v="1014.91"/>
    <x v="0"/>
    <d v="1990-04-03T00:00:00"/>
    <n v="36"/>
    <x v="1"/>
    <x v="3"/>
    <s v="Jimenezborough"/>
    <x v="3"/>
  </r>
  <r>
    <s v="T01166"/>
    <d v="2025-03-27T00:00:00"/>
    <s v="C065"/>
    <s v="P003"/>
    <s v="S002"/>
    <n v="5"/>
    <n v="0.1"/>
    <s v="Bank Transfer"/>
    <n v="1688.15"/>
    <n v="1519.335"/>
    <n v="845.15"/>
    <n v="674.18500000000006"/>
    <s v="Here Footwear"/>
    <x v="2"/>
    <x v="2"/>
    <x v="0"/>
    <x v="3"/>
    <n v="337.63"/>
    <n v="169.03"/>
    <x v="1"/>
    <d v="1969-12-10T00:00:00"/>
    <n v="56"/>
    <x v="3"/>
    <x v="2"/>
    <s v="Peckmouth"/>
    <x v="2"/>
  </r>
  <r>
    <s v="T01167"/>
    <d v="2025-07-03T00:00:00"/>
    <s v="C066"/>
    <s v="P002"/>
    <s v="S001"/>
    <n v="1"/>
    <n v="0.05"/>
    <s v="Credit Card"/>
    <n v="818.76"/>
    <n v="777.822"/>
    <n v="527.62"/>
    <n v="250.202"/>
    <s v="Audience Television"/>
    <x v="11"/>
    <x v="2"/>
    <x v="1"/>
    <x v="2"/>
    <n v="818.76"/>
    <n v="527.62"/>
    <x v="1"/>
    <d v="1985-09-14T00:00:00"/>
    <n v="40"/>
    <x v="1"/>
    <x v="3"/>
    <s v="Jimenezborough"/>
    <x v="3"/>
  </r>
  <r>
    <s v="T01168"/>
    <d v="2023-12-23T00:00:00"/>
    <s v="C169"/>
    <s v="P042"/>
    <s v="S004"/>
    <n v="3"/>
    <n v="0.05"/>
    <s v="Bank Transfer"/>
    <n v="1360.8600000000001"/>
    <n v="1292.817"/>
    <n v="949.89"/>
    <n v="342.92700000000002"/>
    <s v="Maybe Clothing"/>
    <x v="7"/>
    <x v="1"/>
    <x v="0"/>
    <x v="0"/>
    <n v="453.62"/>
    <n v="316.63"/>
    <x v="0"/>
    <d v="1967-06-15T00:00:00"/>
    <n v="59"/>
    <x v="3"/>
    <x v="1"/>
    <s v="Brianahaven"/>
    <x v="1"/>
  </r>
  <r>
    <s v="T01169"/>
    <d v="2025-01-13T00:00:00"/>
    <s v="C180"/>
    <s v="P016"/>
    <s v="S002"/>
    <n v="4"/>
    <n v="0.05"/>
    <s v="Cash"/>
    <n v="7435"/>
    <n v="7063.25"/>
    <n v="5804.64"/>
    <n v="1258.6099999999997"/>
    <s v="House Accessories"/>
    <x v="9"/>
    <x v="2"/>
    <x v="0"/>
    <x v="9"/>
    <n v="1858.75"/>
    <n v="1451.16"/>
    <x v="1"/>
    <d v="1959-12-15T00:00:00"/>
    <n v="66"/>
    <x v="4"/>
    <x v="2"/>
    <s v="Peckmouth"/>
    <x v="2"/>
  </r>
  <r>
    <s v="T01170"/>
    <d v="2025-05-02T00:00:00"/>
    <s v="C088"/>
    <s v="P050"/>
    <s v="S001"/>
    <n v="2"/>
    <n v="0.05"/>
    <s v="Mobile Money"/>
    <n v="2089.2800000000002"/>
    <n v="1984.816"/>
    <n v="1550.14"/>
    <n v="434.67599999999993"/>
    <s v="Maybe Footwear"/>
    <x v="4"/>
    <x v="2"/>
    <x v="0"/>
    <x v="3"/>
    <n v="1044.6400000000001"/>
    <n v="775.07"/>
    <x v="1"/>
    <d v="1997-10-11T00:00:00"/>
    <n v="28"/>
    <x v="1"/>
    <x v="3"/>
    <s v="Jimenezborough"/>
    <x v="3"/>
  </r>
  <r>
    <s v="T01171"/>
    <d v="2024-09-05T00:00:00"/>
    <s v="C193"/>
    <s v="P004"/>
    <s v="S004"/>
    <n v="4"/>
    <n v="0.05"/>
    <s v="Mobile Money"/>
    <n v="7415.08"/>
    <n v="7044.326"/>
    <n v="5454.08"/>
    <n v="1590.2460000000001"/>
    <s v="Four Accessories"/>
    <x v="5"/>
    <x v="0"/>
    <x v="0"/>
    <x v="9"/>
    <n v="1853.77"/>
    <n v="1363.52"/>
    <x v="1"/>
    <d v="1969-11-06T00:00:00"/>
    <n v="56"/>
    <x v="3"/>
    <x v="1"/>
    <s v="Brianahaven"/>
    <x v="1"/>
  </r>
  <r>
    <s v="T01172"/>
    <d v="2025-06-22T00:00:00"/>
    <s v="C186"/>
    <s v="P045"/>
    <s v="S002"/>
    <n v="2"/>
    <n v="0.1"/>
    <s v="Cash"/>
    <n v="3758.16"/>
    <n v="3382.3440000000001"/>
    <n v="2009.12"/>
    <n v="1373.2240000000002"/>
    <s v="Set Dairy"/>
    <x v="0"/>
    <x v="2"/>
    <x v="2"/>
    <x v="7"/>
    <n v="1879.08"/>
    <n v="1004.56"/>
    <x v="1"/>
    <d v="1960-05-05T00:00:00"/>
    <n v="66"/>
    <x v="4"/>
    <x v="2"/>
    <s v="Peckmouth"/>
    <x v="2"/>
  </r>
  <r>
    <s v="T01173"/>
    <d v="2025-05-29T00:00:00"/>
    <s v="C165"/>
    <s v="P031"/>
    <s v="S003"/>
    <n v="1"/>
    <n v="0"/>
    <s v="Credit Card"/>
    <n v="1095.72"/>
    <n v="1095.72"/>
    <n v="822.2"/>
    <n v="273.52"/>
    <s v="Foot Snacks"/>
    <x v="4"/>
    <x v="2"/>
    <x v="2"/>
    <x v="4"/>
    <n v="1095.72"/>
    <n v="822.2"/>
    <x v="0"/>
    <d v="1972-12-26T00:00:00"/>
    <n v="53"/>
    <x v="3"/>
    <x v="0"/>
    <s v="New Michele"/>
    <x v="0"/>
  </r>
  <r>
    <s v="T01174"/>
    <d v="2024-04-14T00:00:00"/>
    <s v="C119"/>
    <s v="P041"/>
    <s v="S004"/>
    <n v="4"/>
    <n v="0.1"/>
    <s v="Mobile Money"/>
    <n v="6540.04"/>
    <n v="5886.0360000000001"/>
    <n v="4173.16"/>
    <n v="1712.8760000000002"/>
    <s v="Present Television"/>
    <x v="8"/>
    <x v="0"/>
    <x v="1"/>
    <x v="2"/>
    <n v="1635.01"/>
    <n v="1043.29"/>
    <x v="0"/>
    <d v="1991-07-31T00:00:00"/>
    <n v="34"/>
    <x v="0"/>
    <x v="1"/>
    <s v="Brianahaven"/>
    <x v="1"/>
  </r>
  <r>
    <s v="T01175"/>
    <d v="2024-10-02T00:00:00"/>
    <s v="C192"/>
    <s v="P034"/>
    <s v="S005"/>
    <n v="2"/>
    <n v="0.15"/>
    <s v="Mobile Money"/>
    <n v="856.1"/>
    <n v="727.68499999999995"/>
    <n v="492.14"/>
    <n v="235.54499999999996"/>
    <s v="Everything Laptop"/>
    <x v="6"/>
    <x v="0"/>
    <x v="1"/>
    <x v="6"/>
    <n v="428.05"/>
    <n v="246.07"/>
    <x v="0"/>
    <d v="2006-07-28T00:00:00"/>
    <n v="19"/>
    <x v="2"/>
    <x v="4"/>
    <s v="Johnmouth"/>
    <x v="2"/>
  </r>
  <r>
    <s v="T01176"/>
    <d v="2025-08-15T00:00:00"/>
    <s v="C122"/>
    <s v="P036"/>
    <s v="S003"/>
    <n v="2"/>
    <n v="0.15"/>
    <s v="Cash"/>
    <n v="3002.92"/>
    <n v="2552.482"/>
    <n v="2335.46"/>
    <n v="217.02199999999993"/>
    <s v="New Watches"/>
    <x v="3"/>
    <x v="2"/>
    <x v="0"/>
    <x v="1"/>
    <n v="1501.46"/>
    <n v="1167.73"/>
    <x v="0"/>
    <d v="1961-10-02T00:00:00"/>
    <n v="64"/>
    <x v="3"/>
    <x v="0"/>
    <s v="New Michele"/>
    <x v="0"/>
  </r>
  <r>
    <s v="T01177"/>
    <d v="2023-10-21T00:00:00"/>
    <s v="C074"/>
    <s v="P021"/>
    <s v="S004"/>
    <n v="4"/>
    <n v="0.1"/>
    <s v="Cash"/>
    <n v="4908.96"/>
    <n v="4418.0640000000003"/>
    <n v="3908.36"/>
    <n v="509.70400000000018"/>
    <s v="Firm Dairy"/>
    <x v="6"/>
    <x v="1"/>
    <x v="2"/>
    <x v="7"/>
    <n v="1227.24"/>
    <n v="977.09"/>
    <x v="1"/>
    <d v="1959-05-31T00:00:00"/>
    <n v="67"/>
    <x v="4"/>
    <x v="1"/>
    <s v="Brianahaven"/>
    <x v="1"/>
  </r>
  <r>
    <s v="T01178"/>
    <d v="2024-04-17T00:00:00"/>
    <s v="C025"/>
    <s v="P011"/>
    <s v="S005"/>
    <n v="3"/>
    <n v="0.15"/>
    <s v="Bank Transfer"/>
    <n v="745.71"/>
    <n v="633.85350000000005"/>
    <n v="572.01"/>
    <n v="61.843500000000063"/>
    <s v="Either Headphones"/>
    <x v="8"/>
    <x v="0"/>
    <x v="1"/>
    <x v="11"/>
    <n v="248.57"/>
    <n v="190.67"/>
    <x v="1"/>
    <d v="1971-03-12T00:00:00"/>
    <n v="55"/>
    <x v="3"/>
    <x v="4"/>
    <s v="Johnmouth"/>
    <x v="2"/>
  </r>
  <r>
    <s v="T01179"/>
    <d v="2025-01-12T00:00:00"/>
    <s v="C086"/>
    <s v="P026"/>
    <s v="S003"/>
    <n v="3"/>
    <n v="0"/>
    <s v="Bank Transfer"/>
    <n v="3047.2799999999997"/>
    <n v="3047.2799999999997"/>
    <n v="1753.1999999999998"/>
    <n v="1294.08"/>
    <s v="Behavior Dairy"/>
    <x v="9"/>
    <x v="2"/>
    <x v="2"/>
    <x v="7"/>
    <n v="1015.76"/>
    <n v="584.4"/>
    <x v="1"/>
    <d v="1975-09-26T00:00:00"/>
    <n v="50"/>
    <x v="3"/>
    <x v="0"/>
    <s v="New Michele"/>
    <x v="0"/>
  </r>
  <r>
    <s v="T01180"/>
    <d v="2023-11-23T00:00:00"/>
    <s v="C168"/>
    <s v="P028"/>
    <s v="S005"/>
    <n v="4"/>
    <n v="0.15"/>
    <s v="Credit Card"/>
    <n v="2695.12"/>
    <n v="2290.8519999999999"/>
    <n v="1453.32"/>
    <n v="837.53199999999993"/>
    <s v="Deal Smartphone"/>
    <x v="1"/>
    <x v="1"/>
    <x v="1"/>
    <x v="10"/>
    <n v="673.78"/>
    <n v="363.33"/>
    <x v="0"/>
    <d v="1969-07-30T00:00:00"/>
    <n v="56"/>
    <x v="3"/>
    <x v="4"/>
    <s v="Johnmouth"/>
    <x v="2"/>
  </r>
  <r>
    <s v="T01181"/>
    <d v="2023-12-17T00:00:00"/>
    <s v="C188"/>
    <s v="P001"/>
    <s v="S005"/>
    <n v="2"/>
    <n v="0.1"/>
    <s v="Credit Card"/>
    <n v="3347.38"/>
    <n v="3012.6420000000003"/>
    <n v="2646.76"/>
    <n v="365.88200000000006"/>
    <s v="Like Camera"/>
    <x v="7"/>
    <x v="1"/>
    <x v="1"/>
    <x v="12"/>
    <n v="1673.69"/>
    <n v="1323.38"/>
    <x v="0"/>
    <d v="1960-11-23T00:00:00"/>
    <n v="65"/>
    <x v="4"/>
    <x v="4"/>
    <s v="Johnmouth"/>
    <x v="2"/>
  </r>
  <r>
    <s v="T01182"/>
    <d v="2025-07-10T00:00:00"/>
    <s v="C081"/>
    <s v="P026"/>
    <s v="S005"/>
    <n v="1"/>
    <n v="0"/>
    <s v="Cash"/>
    <n v="1015.76"/>
    <n v="1015.76"/>
    <n v="584.4"/>
    <n v="431.36"/>
    <s v="Behavior Dairy"/>
    <x v="11"/>
    <x v="2"/>
    <x v="2"/>
    <x v="7"/>
    <n v="1015.76"/>
    <n v="584.4"/>
    <x v="1"/>
    <d v="1988-07-20T00:00:00"/>
    <n v="38"/>
    <x v="1"/>
    <x v="4"/>
    <s v="Johnmouth"/>
    <x v="2"/>
  </r>
  <r>
    <s v="T01183"/>
    <d v="2025-05-18T00:00:00"/>
    <s v="C004"/>
    <s v="P050"/>
    <s v="S004"/>
    <n v="1"/>
    <n v="0"/>
    <s v="Mobile Money"/>
    <n v="1044.6400000000001"/>
    <n v="1044.6400000000001"/>
    <n v="775.07"/>
    <n v="269.57000000000005"/>
    <s v="Maybe Footwear"/>
    <x v="4"/>
    <x v="2"/>
    <x v="0"/>
    <x v="3"/>
    <n v="1044.6400000000001"/>
    <n v="775.07"/>
    <x v="0"/>
    <d v="1992-06-16T00:00:00"/>
    <n v="34"/>
    <x v="0"/>
    <x v="1"/>
    <s v="Brianahaven"/>
    <x v="1"/>
  </r>
  <r>
    <s v="T01184"/>
    <d v="2024-02-09T00:00:00"/>
    <s v="C090"/>
    <s v="P015"/>
    <s v="S002"/>
    <n v="3"/>
    <n v="0.1"/>
    <s v="Credit Card"/>
    <n v="811.34999999999991"/>
    <n v="730.21499999999992"/>
    <n v="562.79999999999995"/>
    <n v="167.41499999999996"/>
    <s v="Whether Bags"/>
    <x v="10"/>
    <x v="0"/>
    <x v="0"/>
    <x v="5"/>
    <n v="270.45"/>
    <n v="187.6"/>
    <x v="0"/>
    <d v="1975-08-18T00:00:00"/>
    <n v="50"/>
    <x v="3"/>
    <x v="2"/>
    <s v="Peckmouth"/>
    <x v="2"/>
  </r>
  <r>
    <s v="T01185"/>
    <d v="2024-11-29T00:00:00"/>
    <s v="C009"/>
    <s v="P035"/>
    <s v="S001"/>
    <n v="5"/>
    <n v="0"/>
    <s v="Cash"/>
    <n v="7812.1500000000005"/>
    <n v="7812.1500000000005"/>
    <n v="5978.1500000000005"/>
    <n v="1834"/>
    <s v="Chair Laptop"/>
    <x v="1"/>
    <x v="0"/>
    <x v="1"/>
    <x v="6"/>
    <n v="1562.43"/>
    <n v="1195.6300000000001"/>
    <x v="1"/>
    <d v="2004-08-15T00:00:00"/>
    <n v="21"/>
    <x v="2"/>
    <x v="3"/>
    <s v="Jimenezborough"/>
    <x v="3"/>
  </r>
  <r>
    <s v="T01186"/>
    <d v="2024-12-22T00:00:00"/>
    <s v="C153"/>
    <s v="P037"/>
    <s v="S002"/>
    <n v="5"/>
    <n v="0"/>
    <s v="Cash"/>
    <n v="9763.25"/>
    <n v="9763.25"/>
    <n v="7256.35"/>
    <n v="2506.8999999999996"/>
    <s v="Book Television"/>
    <x v="7"/>
    <x v="0"/>
    <x v="1"/>
    <x v="2"/>
    <n v="1952.65"/>
    <n v="1451.27"/>
    <x v="1"/>
    <d v="1988-04-07T00:00:00"/>
    <n v="38"/>
    <x v="1"/>
    <x v="2"/>
    <s v="Peckmouth"/>
    <x v="2"/>
  </r>
  <r>
    <s v="T01187"/>
    <d v="2024-12-16T00:00:00"/>
    <s v="C023"/>
    <s v="P008"/>
    <s v="S005"/>
    <n v="2"/>
    <n v="0.15"/>
    <s v="Credit Card"/>
    <n v="219.56"/>
    <n v="186.626"/>
    <n v="141.18"/>
    <n v="45.445999999999998"/>
    <s v="Recognize Footwear"/>
    <x v="7"/>
    <x v="0"/>
    <x v="0"/>
    <x v="3"/>
    <n v="109.78"/>
    <n v="70.59"/>
    <x v="1"/>
    <d v="1972-05-09T00:00:00"/>
    <n v="54"/>
    <x v="3"/>
    <x v="4"/>
    <s v="Johnmouth"/>
    <x v="2"/>
  </r>
  <r>
    <s v="T01188"/>
    <d v="2025-03-05T00:00:00"/>
    <s v="C029"/>
    <s v="P024"/>
    <s v="S002"/>
    <n v="3"/>
    <n v="0.1"/>
    <s v="Mobile Money"/>
    <n v="4462.2300000000005"/>
    <n v="4016.0070000000005"/>
    <n v="2439.21"/>
    <n v="1576.7970000000005"/>
    <s v="Him Smartphone"/>
    <x v="2"/>
    <x v="2"/>
    <x v="1"/>
    <x v="10"/>
    <n v="1487.41"/>
    <n v="813.07"/>
    <x v="0"/>
    <d v="1978-05-20T00:00:00"/>
    <n v="48"/>
    <x v="1"/>
    <x v="2"/>
    <s v="Peckmouth"/>
    <x v="2"/>
  </r>
  <r>
    <s v="T01189"/>
    <d v="2025-02-18T00:00:00"/>
    <s v="C170"/>
    <s v="P035"/>
    <s v="S001"/>
    <n v="4"/>
    <n v="0.1"/>
    <s v="Mobile Money"/>
    <n v="6249.72"/>
    <n v="5624.7480000000005"/>
    <n v="4782.5200000000004"/>
    <n v="842.22800000000007"/>
    <s v="Chair Laptop"/>
    <x v="10"/>
    <x v="2"/>
    <x v="1"/>
    <x v="6"/>
    <n v="1562.43"/>
    <n v="1195.6300000000001"/>
    <x v="1"/>
    <d v="1984-05-05T00:00:00"/>
    <n v="42"/>
    <x v="1"/>
    <x v="3"/>
    <s v="Jimenezborough"/>
    <x v="3"/>
  </r>
  <r>
    <s v="T01190"/>
    <d v="2025-08-31T00:00:00"/>
    <s v="C178"/>
    <s v="P017"/>
    <s v="S003"/>
    <n v="3"/>
    <n v="0.05"/>
    <s v="Cash"/>
    <n v="3738.33"/>
    <n v="3551.4134999999997"/>
    <n v="2500.56"/>
    <n v="1050.8534999999997"/>
    <s v="Find Headphones"/>
    <x v="3"/>
    <x v="2"/>
    <x v="1"/>
    <x v="11"/>
    <n v="1246.1099999999999"/>
    <n v="833.52"/>
    <x v="1"/>
    <d v="1960-12-05T00:00:00"/>
    <n v="65"/>
    <x v="4"/>
    <x v="0"/>
    <s v="New Michele"/>
    <x v="0"/>
  </r>
  <r>
    <s v="T01191"/>
    <d v="2024-03-31T00:00:00"/>
    <s v="C071"/>
    <s v="P023"/>
    <s v="S001"/>
    <n v="4"/>
    <n v="0.15"/>
    <s v="Bank Transfer"/>
    <n v="7513.88"/>
    <n v="6386.7979999999998"/>
    <n v="4059.64"/>
    <n v="2327.1579999999999"/>
    <s v="And Footwear"/>
    <x v="2"/>
    <x v="0"/>
    <x v="0"/>
    <x v="3"/>
    <n v="1878.47"/>
    <n v="1014.91"/>
    <x v="0"/>
    <d v="1962-06-18T00:00:00"/>
    <n v="64"/>
    <x v="3"/>
    <x v="3"/>
    <s v="Jimenezborough"/>
    <x v="3"/>
  </r>
  <r>
    <s v="T01192"/>
    <d v="2023-12-14T00:00:00"/>
    <s v="C016"/>
    <s v="P016"/>
    <s v="S003"/>
    <n v="3"/>
    <n v="0.05"/>
    <s v="Mobile Money"/>
    <n v="5576.25"/>
    <n v="5297.4375"/>
    <n v="4353.4800000000005"/>
    <n v="943.95749999999953"/>
    <s v="House Accessories"/>
    <x v="7"/>
    <x v="1"/>
    <x v="0"/>
    <x v="9"/>
    <n v="1858.75"/>
    <n v="1451.16"/>
    <x v="0"/>
    <d v="1976-04-27T00:00:00"/>
    <n v="50"/>
    <x v="3"/>
    <x v="0"/>
    <s v="New Michele"/>
    <x v="0"/>
  </r>
  <r>
    <s v="T01193"/>
    <d v="2024-08-07T00:00:00"/>
    <s v="C018"/>
    <s v="P010"/>
    <s v="S004"/>
    <n v="2"/>
    <n v="0.15"/>
    <s v="Credit Card"/>
    <n v="2388.2399999999998"/>
    <n v="2030.0039999999997"/>
    <n v="1677.9"/>
    <n v="352.10399999999959"/>
    <s v="Step Smartphone"/>
    <x v="3"/>
    <x v="0"/>
    <x v="1"/>
    <x v="10"/>
    <n v="1194.1199999999999"/>
    <n v="838.95"/>
    <x v="0"/>
    <d v="1994-08-19T00:00:00"/>
    <n v="31"/>
    <x v="1"/>
    <x v="1"/>
    <s v="Brianahaven"/>
    <x v="1"/>
  </r>
  <r>
    <s v="T01194"/>
    <d v="2024-07-13T00:00:00"/>
    <s v="C166"/>
    <s v="P025"/>
    <s v="S004"/>
    <n v="1"/>
    <n v="0.05"/>
    <s v="Mobile Money"/>
    <n v="429.15"/>
    <n v="407.69249999999994"/>
    <n v="258.72000000000003"/>
    <n v="148.97249999999991"/>
    <s v="Little Watches"/>
    <x v="11"/>
    <x v="0"/>
    <x v="0"/>
    <x v="1"/>
    <n v="429.15"/>
    <n v="258.72000000000003"/>
    <x v="1"/>
    <d v="2001-05-13T00:00:00"/>
    <n v="25"/>
    <x v="1"/>
    <x v="1"/>
    <s v="Brianahaven"/>
    <x v="1"/>
  </r>
  <r>
    <s v="T01195"/>
    <d v="2025-08-26T00:00:00"/>
    <s v="C056"/>
    <s v="P032"/>
    <s v="S005"/>
    <n v="1"/>
    <n v="0.15"/>
    <s v="Bank Transfer"/>
    <n v="304.70999999999998"/>
    <n v="259.00349999999997"/>
    <n v="164.01"/>
    <n v="94.993499999999983"/>
    <s v="Difficult Vegetables"/>
    <x v="3"/>
    <x v="2"/>
    <x v="2"/>
    <x v="8"/>
    <n v="304.70999999999998"/>
    <n v="164.01"/>
    <x v="1"/>
    <d v="2004-09-23T00:00:00"/>
    <n v="21"/>
    <x v="2"/>
    <x v="4"/>
    <s v="Johnmouth"/>
    <x v="2"/>
  </r>
  <r>
    <s v="T01196"/>
    <d v="2025-03-11T00:00:00"/>
    <s v="C027"/>
    <s v="P031"/>
    <s v="S001"/>
    <n v="1"/>
    <n v="0"/>
    <s v="Bank Transfer"/>
    <n v="1095.72"/>
    <n v="1095.72"/>
    <n v="822.2"/>
    <n v="273.52"/>
    <s v="Foot Snacks"/>
    <x v="2"/>
    <x v="2"/>
    <x v="2"/>
    <x v="4"/>
    <n v="1095.72"/>
    <n v="822.2"/>
    <x v="0"/>
    <d v="1959-02-05T00:00:00"/>
    <n v="67"/>
    <x v="4"/>
    <x v="3"/>
    <s v="Jimenezborough"/>
    <x v="3"/>
  </r>
  <r>
    <s v="T01197"/>
    <d v="2024-02-26T00:00:00"/>
    <s v="C199"/>
    <s v="P019"/>
    <s v="S004"/>
    <n v="1"/>
    <n v="0.15"/>
    <s v="Credit Card"/>
    <n v="1762.92"/>
    <n v="1498.482"/>
    <n v="1346.48"/>
    <n v="152.00199999999995"/>
    <s v="Traditional Laptop"/>
    <x v="10"/>
    <x v="0"/>
    <x v="1"/>
    <x v="6"/>
    <n v="1762.92"/>
    <n v="1346.48"/>
    <x v="1"/>
    <d v="1970-05-18T00:00:00"/>
    <n v="56"/>
    <x v="3"/>
    <x v="1"/>
    <s v="Brianahaven"/>
    <x v="1"/>
  </r>
  <r>
    <s v="T01198"/>
    <d v="2025-07-11T00:00:00"/>
    <s v="C168"/>
    <s v="P037"/>
    <s v="S001"/>
    <n v="1"/>
    <n v="0.15"/>
    <s v="Bank Transfer"/>
    <n v="1952.65"/>
    <n v="1659.7525000000001"/>
    <n v="1451.27"/>
    <n v="208.48250000000007"/>
    <s v="Book Television"/>
    <x v="11"/>
    <x v="2"/>
    <x v="1"/>
    <x v="2"/>
    <n v="1952.65"/>
    <n v="1451.27"/>
    <x v="0"/>
    <d v="1969-07-30T00:00:00"/>
    <n v="56"/>
    <x v="3"/>
    <x v="3"/>
    <s v="Jimenezborough"/>
    <x v="3"/>
  </r>
  <r>
    <s v="T01199"/>
    <d v="2025-09-06T00:00:00"/>
    <s v="C039"/>
    <s v="P018"/>
    <s v="S003"/>
    <n v="4"/>
    <n v="0"/>
    <s v="Mobile Money"/>
    <n v="4319.5600000000004"/>
    <n v="4319.5600000000004"/>
    <n v="2815.32"/>
    <n v="1504.2400000000002"/>
    <s v="Democratic Smartphone"/>
    <x v="5"/>
    <x v="2"/>
    <x v="1"/>
    <x v="10"/>
    <n v="1079.8900000000001"/>
    <n v="703.83"/>
    <x v="1"/>
    <d v="1996-11-02T00:00:00"/>
    <n v="29"/>
    <x v="1"/>
    <x v="0"/>
    <s v="New Michele"/>
    <x v="0"/>
  </r>
  <r>
    <s v="T01200"/>
    <d v="2023-11-18T00:00:00"/>
    <s v="C123"/>
    <s v="P007"/>
    <s v="S004"/>
    <n v="4"/>
    <n v="0"/>
    <s v="Credit Card"/>
    <n v="5896.48"/>
    <n v="5896.48"/>
    <n v="3056.08"/>
    <n v="2840.3999999999996"/>
    <s v="Understand Camera"/>
    <x v="1"/>
    <x v="1"/>
    <x v="1"/>
    <x v="12"/>
    <n v="1474.12"/>
    <n v="764.02"/>
    <x v="1"/>
    <d v="1989-11-06T00:00:00"/>
    <n v="36"/>
    <x v="1"/>
    <x v="1"/>
    <s v="Brianahaven"/>
    <x v="1"/>
  </r>
  <r>
    <s v="T01201"/>
    <d v="2023-12-11T00:00:00"/>
    <s v="C001"/>
    <s v="P048"/>
    <s v="S004"/>
    <n v="4"/>
    <n v="0"/>
    <s v="Bank Transfer"/>
    <n v="4865.4399999999996"/>
    <n v="4865.4399999999996"/>
    <n v="3179.2"/>
    <n v="1686.2399999999998"/>
    <s v="Nor Bags"/>
    <x v="7"/>
    <x v="1"/>
    <x v="0"/>
    <x v="5"/>
    <n v="1216.3599999999999"/>
    <n v="794.8"/>
    <x v="0"/>
    <d v="1996-09-11T00:00:00"/>
    <n v="29"/>
    <x v="1"/>
    <x v="1"/>
    <s v="Brianahaven"/>
    <x v="1"/>
  </r>
  <r>
    <s v="T01202"/>
    <d v="2025-02-07T00:00:00"/>
    <s v="C086"/>
    <s v="P046"/>
    <s v="S003"/>
    <n v="4"/>
    <n v="0"/>
    <s v="Cash"/>
    <n v="4661.4799999999996"/>
    <n v="4661.4799999999996"/>
    <n v="3706.2"/>
    <n v="955.27999999999975"/>
    <s v="Nature Clothing"/>
    <x v="10"/>
    <x v="2"/>
    <x v="0"/>
    <x v="0"/>
    <n v="1165.3699999999999"/>
    <n v="926.55"/>
    <x v="1"/>
    <d v="1975-09-26T00:00:00"/>
    <n v="50"/>
    <x v="3"/>
    <x v="0"/>
    <s v="New Michele"/>
    <x v="0"/>
  </r>
  <r>
    <s v="T01203"/>
    <d v="2025-01-09T00:00:00"/>
    <s v="C094"/>
    <s v="P042"/>
    <s v="S005"/>
    <n v="3"/>
    <n v="0"/>
    <s v="Mobile Money"/>
    <n v="1360.8600000000001"/>
    <n v="1360.8600000000001"/>
    <n v="949.89"/>
    <n v="410.97000000000014"/>
    <s v="Maybe Clothing"/>
    <x v="9"/>
    <x v="2"/>
    <x v="0"/>
    <x v="0"/>
    <n v="453.62"/>
    <n v="316.63"/>
    <x v="0"/>
    <d v="1962-10-18T00:00:00"/>
    <n v="63"/>
    <x v="3"/>
    <x v="4"/>
    <s v="Johnmouth"/>
    <x v="2"/>
  </r>
  <r>
    <s v="T01204"/>
    <d v="2024-01-16T00:00:00"/>
    <s v="C195"/>
    <s v="P018"/>
    <s v="S003"/>
    <n v="2"/>
    <n v="0.05"/>
    <s v="Cash"/>
    <n v="2159.7800000000002"/>
    <n v="2051.7910000000002"/>
    <n v="1407.66"/>
    <n v="644.13100000000009"/>
    <s v="Democratic Smartphone"/>
    <x v="9"/>
    <x v="0"/>
    <x v="1"/>
    <x v="10"/>
    <n v="1079.8900000000001"/>
    <n v="703.83"/>
    <x v="1"/>
    <d v="1976-08-23T00:00:00"/>
    <n v="49"/>
    <x v="1"/>
    <x v="0"/>
    <s v="New Michele"/>
    <x v="0"/>
  </r>
  <r>
    <s v="T01205"/>
    <d v="2025-09-02T00:00:00"/>
    <s v="C099"/>
    <s v="P004"/>
    <s v="S002"/>
    <n v="3"/>
    <n v="0.15"/>
    <s v="Cash"/>
    <n v="5561.3099999999995"/>
    <n v="4727.1134999999995"/>
    <n v="4090.56"/>
    <n v="636.55349999999953"/>
    <s v="Four Accessories"/>
    <x v="5"/>
    <x v="2"/>
    <x v="0"/>
    <x v="9"/>
    <n v="1853.77"/>
    <n v="1363.52"/>
    <x v="0"/>
    <d v="1964-07-22T00:00:00"/>
    <n v="62"/>
    <x v="3"/>
    <x v="2"/>
    <s v="Peckmouth"/>
    <x v="2"/>
  </r>
  <r>
    <s v="T01206"/>
    <d v="2024-06-12T00:00:00"/>
    <s v="C162"/>
    <s v="P047"/>
    <s v="S003"/>
    <n v="4"/>
    <n v="0"/>
    <s v="Mobile Money"/>
    <n v="4788.72"/>
    <n v="4788.72"/>
    <n v="2890.96"/>
    <n v="1897.7600000000002"/>
    <s v="Or Smartphone"/>
    <x v="0"/>
    <x v="0"/>
    <x v="1"/>
    <x v="10"/>
    <n v="1197.18"/>
    <n v="722.74"/>
    <x v="0"/>
    <d v="2000-08-30T00:00:00"/>
    <n v="25"/>
    <x v="1"/>
    <x v="0"/>
    <s v="New Michele"/>
    <x v="0"/>
  </r>
  <r>
    <s v="T01207"/>
    <d v="2024-02-04T00:00:00"/>
    <s v="C189"/>
    <s v="P016"/>
    <s v="S002"/>
    <n v="2"/>
    <n v="0"/>
    <s v="Credit Card"/>
    <n v="3717.5"/>
    <n v="3717.5"/>
    <n v="2902.32"/>
    <n v="815.17999999999984"/>
    <s v="House Accessories"/>
    <x v="10"/>
    <x v="0"/>
    <x v="0"/>
    <x v="9"/>
    <n v="1858.75"/>
    <n v="1451.16"/>
    <x v="0"/>
    <d v="1966-08-07T00:00:00"/>
    <n v="59"/>
    <x v="3"/>
    <x v="2"/>
    <s v="Peckmouth"/>
    <x v="2"/>
  </r>
  <r>
    <s v="T01208"/>
    <d v="2025-05-04T00:00:00"/>
    <s v="C007"/>
    <s v="P009"/>
    <s v="S005"/>
    <n v="2"/>
    <n v="0.15"/>
    <s v="Mobile Money"/>
    <n v="246.38"/>
    <n v="209.423"/>
    <n v="160.72"/>
    <n v="48.703000000000003"/>
    <s v="Us Snacks"/>
    <x v="4"/>
    <x v="2"/>
    <x v="2"/>
    <x v="4"/>
    <n v="123.19"/>
    <n v="80.36"/>
    <x v="0"/>
    <d v="1985-01-11T00:00:00"/>
    <n v="41"/>
    <x v="1"/>
    <x v="4"/>
    <s v="Johnmouth"/>
    <x v="2"/>
  </r>
  <r>
    <s v="T01209"/>
    <d v="2025-06-21T00:00:00"/>
    <s v="C017"/>
    <s v="P032"/>
    <s v="S005"/>
    <n v="3"/>
    <n v="0.15"/>
    <s v="Mobile Money"/>
    <n v="914.12999999999988"/>
    <n v="777.01049999999987"/>
    <n v="492.03"/>
    <n v="284.98049999999989"/>
    <s v="Difficult Vegetables"/>
    <x v="0"/>
    <x v="2"/>
    <x v="2"/>
    <x v="8"/>
    <n v="304.70999999999998"/>
    <n v="164.01"/>
    <x v="1"/>
    <d v="1982-03-11T00:00:00"/>
    <n v="44"/>
    <x v="1"/>
    <x v="4"/>
    <s v="Johnmouth"/>
    <x v="2"/>
  </r>
  <r>
    <s v="T01210"/>
    <d v="2024-02-03T00:00:00"/>
    <s v="C005"/>
    <s v="P028"/>
    <s v="S001"/>
    <n v="3"/>
    <n v="0"/>
    <s v="Bank Transfer"/>
    <n v="2021.34"/>
    <n v="2021.34"/>
    <n v="1089.99"/>
    <n v="931.34999999999991"/>
    <s v="Deal Smartphone"/>
    <x v="10"/>
    <x v="0"/>
    <x v="1"/>
    <x v="10"/>
    <n v="673.78"/>
    <n v="363.33"/>
    <x v="0"/>
    <d v="1992-06-18T00:00:00"/>
    <n v="34"/>
    <x v="0"/>
    <x v="3"/>
    <s v="Jimenezborough"/>
    <x v="3"/>
  </r>
  <r>
    <s v="T01211"/>
    <d v="2024-12-22T00:00:00"/>
    <s v="C185"/>
    <s v="P029"/>
    <s v="S001"/>
    <n v="4"/>
    <n v="0"/>
    <s v="Credit Card"/>
    <n v="5940.2"/>
    <n v="5940.2"/>
    <n v="3953.24"/>
    <n v="1986.96"/>
    <s v="Road Clothing"/>
    <x v="7"/>
    <x v="0"/>
    <x v="0"/>
    <x v="0"/>
    <n v="1485.05"/>
    <n v="988.31"/>
    <x v="1"/>
    <d v="1975-07-04T00:00:00"/>
    <n v="51"/>
    <x v="3"/>
    <x v="3"/>
    <s v="Jimenezborough"/>
    <x v="3"/>
  </r>
  <r>
    <s v="T01212"/>
    <d v="2024-11-25T00:00:00"/>
    <s v="C168"/>
    <s v="P020"/>
    <s v="S005"/>
    <n v="4"/>
    <n v="0.05"/>
    <s v="Credit Card"/>
    <n v="1295.68"/>
    <n v="1230.896"/>
    <n v="971.92"/>
    <n v="258.976"/>
    <s v="Simple Accessories"/>
    <x v="1"/>
    <x v="0"/>
    <x v="0"/>
    <x v="9"/>
    <n v="323.92"/>
    <n v="242.98"/>
    <x v="0"/>
    <d v="1969-07-30T00:00:00"/>
    <n v="56"/>
    <x v="3"/>
    <x v="4"/>
    <s v="Johnmouth"/>
    <x v="2"/>
  </r>
  <r>
    <s v="T01213"/>
    <d v="2023-12-05T00:00:00"/>
    <s v="C019"/>
    <s v="P023"/>
    <s v="S001"/>
    <n v="2"/>
    <n v="0.15"/>
    <s v="Cash"/>
    <n v="3756.94"/>
    <n v="3193.3989999999999"/>
    <n v="2029.82"/>
    <n v="1163.579"/>
    <s v="And Footwear"/>
    <x v="7"/>
    <x v="1"/>
    <x v="0"/>
    <x v="3"/>
    <n v="1878.47"/>
    <n v="1014.91"/>
    <x v="1"/>
    <d v="1998-05-16T00:00:00"/>
    <n v="28"/>
    <x v="1"/>
    <x v="3"/>
    <s v="Jimenezborough"/>
    <x v="3"/>
  </r>
  <r>
    <s v="T01214"/>
    <d v="2024-12-04T00:00:00"/>
    <s v="C121"/>
    <s v="P015"/>
    <s v="S005"/>
    <n v="1"/>
    <n v="0.05"/>
    <s v="Credit Card"/>
    <n v="270.45"/>
    <n v="256.92749999999995"/>
    <n v="187.6"/>
    <n v="69.327499999999958"/>
    <s v="Whether Bags"/>
    <x v="7"/>
    <x v="0"/>
    <x v="0"/>
    <x v="5"/>
    <n v="270.45"/>
    <n v="187.6"/>
    <x v="0"/>
    <d v="1967-02-28T00:00:00"/>
    <n v="59"/>
    <x v="3"/>
    <x v="4"/>
    <s v="Johnmouth"/>
    <x v="2"/>
  </r>
  <r>
    <s v="T01215"/>
    <d v="2025-04-17T00:00:00"/>
    <s v="C004"/>
    <s v="P045"/>
    <s v="S002"/>
    <n v="1"/>
    <n v="0.1"/>
    <s v="Cash"/>
    <n v="1879.08"/>
    <n v="1691.172"/>
    <n v="1004.56"/>
    <n v="686.61200000000008"/>
    <s v="Set Dairy"/>
    <x v="8"/>
    <x v="2"/>
    <x v="2"/>
    <x v="7"/>
    <n v="1879.08"/>
    <n v="1004.56"/>
    <x v="0"/>
    <d v="1992-06-16T00:00:00"/>
    <n v="34"/>
    <x v="0"/>
    <x v="2"/>
    <s v="Peckmouth"/>
    <x v="2"/>
  </r>
  <r>
    <s v="T01216"/>
    <d v="2025-09-06T00:00:00"/>
    <s v="C117"/>
    <s v="P046"/>
    <s v="S005"/>
    <n v="2"/>
    <n v="0"/>
    <s v="Cash"/>
    <n v="2330.7399999999998"/>
    <n v="2330.7399999999998"/>
    <n v="1853.1"/>
    <n v="477.63999999999987"/>
    <s v="Nature Clothing"/>
    <x v="5"/>
    <x v="2"/>
    <x v="0"/>
    <x v="0"/>
    <n v="1165.3699999999999"/>
    <n v="926.55"/>
    <x v="1"/>
    <d v="1987-09-07T00:00:00"/>
    <n v="38"/>
    <x v="1"/>
    <x v="4"/>
    <s v="Johnmouth"/>
    <x v="2"/>
  </r>
  <r>
    <s v="T01217"/>
    <d v="2024-12-16T00:00:00"/>
    <s v="C030"/>
    <s v="P021"/>
    <s v="S004"/>
    <n v="5"/>
    <n v="0.05"/>
    <s v="Cash"/>
    <n v="6136.2"/>
    <n v="5829.3899999999994"/>
    <n v="4885.45"/>
    <n v="943.9399999999996"/>
    <s v="Firm Dairy"/>
    <x v="7"/>
    <x v="0"/>
    <x v="2"/>
    <x v="7"/>
    <n v="1227.24"/>
    <n v="977.09"/>
    <x v="0"/>
    <d v="2002-06-10T00:00:00"/>
    <n v="24"/>
    <x v="2"/>
    <x v="1"/>
    <s v="Brianahaven"/>
    <x v="1"/>
  </r>
  <r>
    <s v="T01218"/>
    <d v="2025-05-21T00:00:00"/>
    <s v="C052"/>
    <s v="P001"/>
    <s v="S004"/>
    <n v="3"/>
    <n v="0.15"/>
    <s v="Bank Transfer"/>
    <n v="5021.07"/>
    <n v="4267.9094999999998"/>
    <n v="3970.1400000000003"/>
    <n v="297.76949999999943"/>
    <s v="Like Camera"/>
    <x v="4"/>
    <x v="2"/>
    <x v="1"/>
    <x v="12"/>
    <n v="1673.69"/>
    <n v="1323.38"/>
    <x v="1"/>
    <d v="1991-09-11T00:00:00"/>
    <n v="34"/>
    <x v="0"/>
    <x v="1"/>
    <s v="Brianahaven"/>
    <x v="1"/>
  </r>
  <r>
    <s v="T01219"/>
    <d v="2025-07-15T00:00:00"/>
    <s v="C031"/>
    <s v="P034"/>
    <s v="S005"/>
    <n v="5"/>
    <n v="0.05"/>
    <s v="Bank Transfer"/>
    <n v="2140.25"/>
    <n v="2033.2375"/>
    <n v="1230.3499999999999"/>
    <n v="802.88750000000005"/>
    <s v="Everything Laptop"/>
    <x v="11"/>
    <x v="2"/>
    <x v="1"/>
    <x v="6"/>
    <n v="428.05"/>
    <n v="246.07"/>
    <x v="1"/>
    <d v="2003-03-14T00:00:00"/>
    <n v="23"/>
    <x v="2"/>
    <x v="4"/>
    <s v="Johnmouth"/>
    <x v="2"/>
  </r>
  <r>
    <s v="T01220"/>
    <d v="2024-10-16T00:00:00"/>
    <s v="C055"/>
    <s v="P048"/>
    <s v="S001"/>
    <n v="5"/>
    <n v="0.05"/>
    <s v="Bank Transfer"/>
    <n v="6081.7999999999993"/>
    <n v="5777.7099999999991"/>
    <n v="3974"/>
    <n v="1803.7099999999991"/>
    <s v="Nor Bags"/>
    <x v="6"/>
    <x v="0"/>
    <x v="0"/>
    <x v="5"/>
    <n v="1216.3599999999999"/>
    <n v="794.8"/>
    <x v="0"/>
    <d v="1976-07-09T00:00:00"/>
    <n v="50"/>
    <x v="3"/>
    <x v="3"/>
    <s v="Jimenezborough"/>
    <x v="3"/>
  </r>
  <r>
    <s v="T01221"/>
    <d v="2025-05-05T00:00:00"/>
    <s v="C017"/>
    <s v="P041"/>
    <s v="S001"/>
    <n v="3"/>
    <n v="0.05"/>
    <s v="Mobile Money"/>
    <n v="4905.03"/>
    <n v="4659.7784999999994"/>
    <n v="3129.87"/>
    <n v="1529.9084999999995"/>
    <s v="Present Television"/>
    <x v="4"/>
    <x v="2"/>
    <x v="1"/>
    <x v="2"/>
    <n v="1635.01"/>
    <n v="1043.29"/>
    <x v="1"/>
    <d v="1982-03-11T00:00:00"/>
    <n v="44"/>
    <x v="1"/>
    <x v="3"/>
    <s v="Jimenezborough"/>
    <x v="3"/>
  </r>
  <r>
    <s v="T01222"/>
    <d v="2025-07-31T00:00:00"/>
    <s v="C044"/>
    <s v="P046"/>
    <s v="S003"/>
    <n v="5"/>
    <n v="0.05"/>
    <s v="Mobile Money"/>
    <n v="5826.8499999999995"/>
    <n v="5535.5074999999988"/>
    <n v="4632.75"/>
    <n v="902.7574999999988"/>
    <s v="Nature Clothing"/>
    <x v="11"/>
    <x v="2"/>
    <x v="0"/>
    <x v="0"/>
    <n v="1165.3699999999999"/>
    <n v="926.55"/>
    <x v="0"/>
    <d v="1961-02-14T00:00:00"/>
    <n v="65"/>
    <x v="4"/>
    <x v="0"/>
    <s v="New Michele"/>
    <x v="0"/>
  </r>
  <r>
    <s v="T01223"/>
    <d v="2024-06-30T00:00:00"/>
    <s v="C063"/>
    <s v="P029"/>
    <s v="S005"/>
    <n v="1"/>
    <n v="0.05"/>
    <s v="Cash"/>
    <n v="1485.05"/>
    <n v="1410.7974999999999"/>
    <n v="988.31"/>
    <n v="422.48749999999995"/>
    <s v="Road Clothing"/>
    <x v="0"/>
    <x v="0"/>
    <x v="0"/>
    <x v="0"/>
    <n v="1485.05"/>
    <n v="988.31"/>
    <x v="0"/>
    <d v="1973-01-07T00:00:00"/>
    <n v="53"/>
    <x v="3"/>
    <x v="4"/>
    <s v="Johnmouth"/>
    <x v="2"/>
  </r>
  <r>
    <s v="T01224"/>
    <d v="2024-01-26T00:00:00"/>
    <s v="C162"/>
    <s v="P002"/>
    <s v="S005"/>
    <n v="4"/>
    <n v="0.05"/>
    <s v="Cash"/>
    <n v="3275.04"/>
    <n v="3111.288"/>
    <n v="2110.48"/>
    <n v="1000.808"/>
    <s v="Audience Television"/>
    <x v="9"/>
    <x v="0"/>
    <x v="1"/>
    <x v="2"/>
    <n v="818.76"/>
    <n v="527.62"/>
    <x v="0"/>
    <d v="2000-08-30T00:00:00"/>
    <n v="25"/>
    <x v="1"/>
    <x v="4"/>
    <s v="Johnmouth"/>
    <x v="2"/>
  </r>
  <r>
    <s v="T01225"/>
    <d v="2024-04-07T00:00:00"/>
    <s v="C125"/>
    <s v="P006"/>
    <s v="S001"/>
    <n v="1"/>
    <n v="0"/>
    <s v="Credit Card"/>
    <n v="318.05"/>
    <n v="318.05"/>
    <n v="187.34"/>
    <n v="130.71"/>
    <s v="Company Fruits"/>
    <x v="8"/>
    <x v="0"/>
    <x v="2"/>
    <x v="13"/>
    <n v="318.05"/>
    <n v="187.34"/>
    <x v="0"/>
    <d v="1990-04-03T00:00:00"/>
    <n v="36"/>
    <x v="1"/>
    <x v="3"/>
    <s v="Jimenezborough"/>
    <x v="3"/>
  </r>
  <r>
    <s v="T01226"/>
    <d v="2023-10-15T00:00:00"/>
    <s v="C023"/>
    <s v="P029"/>
    <s v="S005"/>
    <n v="3"/>
    <n v="0.15"/>
    <s v="Mobile Money"/>
    <n v="4455.1499999999996"/>
    <n v="3786.8774999999996"/>
    <n v="2964.93"/>
    <n v="821.94749999999976"/>
    <s v="Road Clothing"/>
    <x v="6"/>
    <x v="1"/>
    <x v="0"/>
    <x v="0"/>
    <n v="1485.05"/>
    <n v="988.31"/>
    <x v="1"/>
    <d v="1972-05-09T00:00:00"/>
    <n v="54"/>
    <x v="3"/>
    <x v="4"/>
    <s v="Johnmouth"/>
    <x v="2"/>
  </r>
  <r>
    <s v="T01227"/>
    <d v="2024-01-19T00:00:00"/>
    <s v="C178"/>
    <s v="P023"/>
    <s v="S002"/>
    <n v="2"/>
    <n v="0.05"/>
    <s v="Bank Transfer"/>
    <n v="3756.94"/>
    <n v="3569.0929999999998"/>
    <n v="2029.82"/>
    <n v="1539.2729999999999"/>
    <s v="And Footwear"/>
    <x v="9"/>
    <x v="0"/>
    <x v="0"/>
    <x v="3"/>
    <n v="1878.47"/>
    <n v="1014.91"/>
    <x v="1"/>
    <d v="1960-12-05T00:00:00"/>
    <n v="65"/>
    <x v="4"/>
    <x v="2"/>
    <s v="Peckmouth"/>
    <x v="2"/>
  </r>
  <r>
    <s v="T01228"/>
    <d v="2024-06-16T00:00:00"/>
    <s v="C134"/>
    <s v="P029"/>
    <s v="S004"/>
    <n v="4"/>
    <n v="0.05"/>
    <s v="Credit Card"/>
    <n v="5940.2"/>
    <n v="5643.19"/>
    <n v="3953.24"/>
    <n v="1689.9499999999998"/>
    <s v="Road Clothing"/>
    <x v="0"/>
    <x v="0"/>
    <x v="0"/>
    <x v="0"/>
    <n v="1485.05"/>
    <n v="988.31"/>
    <x v="1"/>
    <d v="1985-01-29T00:00:00"/>
    <n v="41"/>
    <x v="1"/>
    <x v="1"/>
    <s v="Brianahaven"/>
    <x v="1"/>
  </r>
  <r>
    <s v="T01229"/>
    <d v="2023-10-11T00:00:00"/>
    <s v="C157"/>
    <s v="P004"/>
    <s v="S001"/>
    <n v="5"/>
    <n v="0.05"/>
    <s v="Mobile Money"/>
    <n v="9268.85"/>
    <n v="8805.4074999999993"/>
    <n v="6817.6"/>
    <n v="1987.807499999999"/>
    <s v="Four Accessories"/>
    <x v="6"/>
    <x v="1"/>
    <x v="0"/>
    <x v="9"/>
    <n v="1853.77"/>
    <n v="1363.52"/>
    <x v="0"/>
    <d v="1965-12-16T00:00:00"/>
    <n v="60"/>
    <x v="3"/>
    <x v="3"/>
    <s v="Jimenezborough"/>
    <x v="3"/>
  </r>
  <r>
    <s v="T01230"/>
    <d v="2024-06-25T00:00:00"/>
    <s v="C157"/>
    <s v="P031"/>
    <s v="S001"/>
    <n v="3"/>
    <n v="0.1"/>
    <s v="Mobile Money"/>
    <n v="3287.16"/>
    <n v="2958.444"/>
    <n v="2466.6000000000004"/>
    <n v="491.8439999999996"/>
    <s v="Foot Snacks"/>
    <x v="0"/>
    <x v="0"/>
    <x v="2"/>
    <x v="4"/>
    <n v="1095.72"/>
    <n v="822.2"/>
    <x v="0"/>
    <d v="1965-12-16T00:00:00"/>
    <n v="60"/>
    <x v="3"/>
    <x v="3"/>
    <s v="Jimenezborough"/>
    <x v="3"/>
  </r>
  <r>
    <s v="T01231"/>
    <d v="2024-05-23T00:00:00"/>
    <s v="C002"/>
    <s v="P037"/>
    <s v="S005"/>
    <n v="2"/>
    <n v="0.05"/>
    <s v="Cash"/>
    <n v="3905.3"/>
    <n v="3710.0349999999999"/>
    <n v="2902.54"/>
    <n v="807.49499999999989"/>
    <s v="Book Television"/>
    <x v="4"/>
    <x v="0"/>
    <x v="1"/>
    <x v="2"/>
    <n v="1952.65"/>
    <n v="1451.27"/>
    <x v="0"/>
    <d v="1959-08-18T00:00:00"/>
    <n v="66"/>
    <x v="4"/>
    <x v="4"/>
    <s v="Johnmouth"/>
    <x v="2"/>
  </r>
  <r>
    <s v="T01232"/>
    <d v="2025-07-27T00:00:00"/>
    <s v="C136"/>
    <s v="P038"/>
    <s v="S001"/>
    <n v="5"/>
    <n v="0.1"/>
    <s v="Credit Card"/>
    <n v="1834.65"/>
    <n v="1651.1850000000002"/>
    <n v="1426.15"/>
    <n v="225.03500000000008"/>
    <s v="Stage Footwear"/>
    <x v="11"/>
    <x v="2"/>
    <x v="0"/>
    <x v="3"/>
    <n v="366.93"/>
    <n v="285.23"/>
    <x v="0"/>
    <d v="2007-06-27T00:00:00"/>
    <n v="19"/>
    <x v="2"/>
    <x v="3"/>
    <s v="Jimenezborough"/>
    <x v="3"/>
  </r>
  <r>
    <s v="T01233"/>
    <d v="2025-02-03T00:00:00"/>
    <s v="C119"/>
    <s v="P013"/>
    <s v="S002"/>
    <n v="3"/>
    <n v="0"/>
    <s v="Credit Card"/>
    <n v="3404.3999999999996"/>
    <n v="3404.3999999999996"/>
    <n v="2025.3000000000002"/>
    <n v="1379.0999999999995"/>
    <s v="World Watches"/>
    <x v="10"/>
    <x v="2"/>
    <x v="0"/>
    <x v="1"/>
    <n v="1134.8"/>
    <n v="675.1"/>
    <x v="0"/>
    <d v="1991-07-31T00:00:00"/>
    <n v="34"/>
    <x v="0"/>
    <x v="2"/>
    <s v="Peckmouth"/>
    <x v="2"/>
  </r>
  <r>
    <s v="T01234"/>
    <d v="2024-02-21T00:00:00"/>
    <s v="C029"/>
    <s v="P015"/>
    <s v="S002"/>
    <n v="4"/>
    <n v="0.15"/>
    <s v="Credit Card"/>
    <n v="1081.8"/>
    <n v="919.53"/>
    <n v="750.4"/>
    <n v="169.13"/>
    <s v="Whether Bags"/>
    <x v="10"/>
    <x v="0"/>
    <x v="0"/>
    <x v="5"/>
    <n v="270.45"/>
    <n v="187.6"/>
    <x v="0"/>
    <d v="1978-05-20T00:00:00"/>
    <n v="48"/>
    <x v="1"/>
    <x v="2"/>
    <s v="Peckmouth"/>
    <x v="2"/>
  </r>
  <r>
    <s v="T01235"/>
    <d v="2024-05-13T00:00:00"/>
    <s v="C041"/>
    <s v="P029"/>
    <s v="S001"/>
    <n v="1"/>
    <n v="0.1"/>
    <s v="Bank Transfer"/>
    <n v="1485.05"/>
    <n v="1336.5450000000001"/>
    <n v="988.31"/>
    <n v="348.23500000000013"/>
    <s v="Road Clothing"/>
    <x v="4"/>
    <x v="0"/>
    <x v="0"/>
    <x v="0"/>
    <n v="1485.05"/>
    <n v="988.31"/>
    <x v="1"/>
    <d v="1980-07-03T00:00:00"/>
    <n v="46"/>
    <x v="1"/>
    <x v="3"/>
    <s v="Jimenezborough"/>
    <x v="3"/>
  </r>
  <r>
    <s v="T01236"/>
    <d v="2024-07-02T00:00:00"/>
    <s v="C054"/>
    <s v="P004"/>
    <s v="S004"/>
    <n v="3"/>
    <n v="0.1"/>
    <s v="Mobile Money"/>
    <n v="5561.3099999999995"/>
    <n v="5005.1790000000001"/>
    <n v="4090.56"/>
    <n v="914.61900000000014"/>
    <s v="Four Accessories"/>
    <x v="11"/>
    <x v="0"/>
    <x v="0"/>
    <x v="9"/>
    <n v="1853.77"/>
    <n v="1363.52"/>
    <x v="1"/>
    <d v="2002-11-10T00:00:00"/>
    <n v="23"/>
    <x v="2"/>
    <x v="1"/>
    <s v="Brianahaven"/>
    <x v="1"/>
  </r>
  <r>
    <s v="T01237"/>
    <d v="2024-07-17T00:00:00"/>
    <s v="C012"/>
    <s v="P023"/>
    <s v="S001"/>
    <n v="1"/>
    <n v="0.05"/>
    <s v="Credit Card"/>
    <n v="1878.47"/>
    <n v="1784.5464999999999"/>
    <n v="1014.91"/>
    <n v="769.63649999999996"/>
    <s v="And Footwear"/>
    <x v="11"/>
    <x v="0"/>
    <x v="0"/>
    <x v="3"/>
    <n v="1878.47"/>
    <n v="1014.91"/>
    <x v="0"/>
    <d v="1989-12-08T00:00:00"/>
    <n v="36"/>
    <x v="1"/>
    <x v="3"/>
    <s v="Jimenezborough"/>
    <x v="3"/>
  </r>
  <r>
    <s v="T01238"/>
    <d v="2025-01-28T00:00:00"/>
    <s v="C008"/>
    <s v="P014"/>
    <s v="S004"/>
    <n v="5"/>
    <n v="0"/>
    <s v="Cash"/>
    <n v="6713.75"/>
    <n v="6713.75"/>
    <n v="3989.7000000000003"/>
    <n v="2724.0499999999997"/>
    <s v="Add Clothing"/>
    <x v="9"/>
    <x v="2"/>
    <x v="0"/>
    <x v="0"/>
    <n v="1342.75"/>
    <n v="797.94"/>
    <x v="0"/>
    <d v="1960-11-13T00:00:00"/>
    <n v="65"/>
    <x v="4"/>
    <x v="1"/>
    <s v="Brianahaven"/>
    <x v="1"/>
  </r>
  <r>
    <s v="T01239"/>
    <d v="2024-11-30T00:00:00"/>
    <s v="C061"/>
    <s v="P021"/>
    <s v="S004"/>
    <n v="5"/>
    <n v="0.1"/>
    <s v="Mobile Money"/>
    <n v="6136.2"/>
    <n v="5522.58"/>
    <n v="4885.45"/>
    <n v="637.13000000000011"/>
    <s v="Firm Dairy"/>
    <x v="1"/>
    <x v="0"/>
    <x v="2"/>
    <x v="7"/>
    <n v="1227.24"/>
    <n v="977.09"/>
    <x v="0"/>
    <d v="1968-10-21T00:00:00"/>
    <n v="57"/>
    <x v="3"/>
    <x v="1"/>
    <s v="Brianahaven"/>
    <x v="1"/>
  </r>
  <r>
    <s v="T01240"/>
    <d v="2024-10-13T00:00:00"/>
    <s v="C051"/>
    <s v="P039"/>
    <s v="S003"/>
    <n v="2"/>
    <n v="0"/>
    <s v="Bank Transfer"/>
    <n v="1081.8800000000001"/>
    <n v="1081.8800000000001"/>
    <n v="796.5"/>
    <n v="285.38000000000011"/>
    <s v="Church Clothing"/>
    <x v="6"/>
    <x v="0"/>
    <x v="0"/>
    <x v="0"/>
    <n v="540.94000000000005"/>
    <n v="398.25"/>
    <x v="1"/>
    <d v="2004-12-19T00:00:00"/>
    <n v="21"/>
    <x v="2"/>
    <x v="0"/>
    <s v="New Michele"/>
    <x v="0"/>
  </r>
  <r>
    <s v="T01241"/>
    <d v="2023-10-27T00:00:00"/>
    <s v="C059"/>
    <s v="P050"/>
    <s v="S001"/>
    <n v="2"/>
    <n v="0.15"/>
    <s v="Credit Card"/>
    <n v="2089.2800000000002"/>
    <n v="1775.8880000000001"/>
    <n v="1550.14"/>
    <n v="225.74800000000005"/>
    <s v="Maybe Footwear"/>
    <x v="6"/>
    <x v="1"/>
    <x v="0"/>
    <x v="3"/>
    <n v="1044.6400000000001"/>
    <n v="775.07"/>
    <x v="1"/>
    <d v="1963-05-11T00:00:00"/>
    <n v="63"/>
    <x v="3"/>
    <x v="3"/>
    <s v="Jimenezborough"/>
    <x v="3"/>
  </r>
  <r>
    <s v="T01242"/>
    <d v="2023-11-08T00:00:00"/>
    <s v="C097"/>
    <s v="P009"/>
    <s v="S002"/>
    <n v="1"/>
    <n v="0.15"/>
    <s v="Mobile Money"/>
    <n v="123.19"/>
    <n v="104.7115"/>
    <n v="80.36"/>
    <n v="24.351500000000001"/>
    <s v="Us Snacks"/>
    <x v="1"/>
    <x v="1"/>
    <x v="2"/>
    <x v="4"/>
    <n v="123.19"/>
    <n v="80.36"/>
    <x v="0"/>
    <d v="1994-08-14T00:00:00"/>
    <n v="31"/>
    <x v="1"/>
    <x v="2"/>
    <s v="Peckmouth"/>
    <x v="2"/>
  </r>
  <r>
    <s v="T01243"/>
    <d v="2023-09-22T00:00:00"/>
    <s v="C014"/>
    <s v="P043"/>
    <s v="S004"/>
    <n v="2"/>
    <n v="0.05"/>
    <s v="Mobile Money"/>
    <n v="1128.8399999999999"/>
    <n v="1072.3979999999999"/>
    <n v="587.91999999999996"/>
    <n v="484.47799999999995"/>
    <s v="Soon Accessories"/>
    <x v="5"/>
    <x v="1"/>
    <x v="0"/>
    <x v="9"/>
    <n v="564.41999999999996"/>
    <n v="293.95999999999998"/>
    <x v="0"/>
    <d v="1974-06-25T00:00:00"/>
    <n v="52"/>
    <x v="3"/>
    <x v="1"/>
    <s v="Brianahaven"/>
    <x v="1"/>
  </r>
  <r>
    <s v="T01244"/>
    <d v="2024-08-14T00:00:00"/>
    <s v="C046"/>
    <s v="P043"/>
    <s v="S004"/>
    <n v="3"/>
    <n v="0.05"/>
    <s v="Mobile Money"/>
    <n v="1693.2599999999998"/>
    <n v="1608.5969999999998"/>
    <n v="881.87999999999988"/>
    <n v="726.71699999999987"/>
    <s v="Soon Accessories"/>
    <x v="3"/>
    <x v="0"/>
    <x v="0"/>
    <x v="9"/>
    <n v="564.41999999999996"/>
    <n v="293.95999999999998"/>
    <x v="0"/>
    <d v="1964-01-21T00:00:00"/>
    <n v="62"/>
    <x v="3"/>
    <x v="1"/>
    <s v="Brianahaven"/>
    <x v="1"/>
  </r>
  <r>
    <s v="T01245"/>
    <d v="2024-02-14T00:00:00"/>
    <s v="C185"/>
    <s v="P044"/>
    <s v="S002"/>
    <n v="3"/>
    <n v="0.1"/>
    <s v="Credit Card"/>
    <n v="3859.6499999999996"/>
    <n v="3473.6849999999999"/>
    <n v="2392.62"/>
    <n v="1081.0650000000001"/>
    <s v="Least Accessories"/>
    <x v="10"/>
    <x v="0"/>
    <x v="0"/>
    <x v="9"/>
    <n v="1286.55"/>
    <n v="797.54"/>
    <x v="1"/>
    <d v="1975-07-04T00:00:00"/>
    <n v="51"/>
    <x v="3"/>
    <x v="2"/>
    <s v="Peckmouth"/>
    <x v="2"/>
  </r>
  <r>
    <s v="T01246"/>
    <d v="2024-10-21T00:00:00"/>
    <s v="C086"/>
    <s v="P028"/>
    <s v="S002"/>
    <n v="1"/>
    <n v="0"/>
    <s v="Bank Transfer"/>
    <n v="673.78"/>
    <n v="673.78"/>
    <n v="363.33"/>
    <n v="310.45"/>
    <s v="Deal Smartphone"/>
    <x v="6"/>
    <x v="0"/>
    <x v="1"/>
    <x v="10"/>
    <n v="673.78"/>
    <n v="363.33"/>
    <x v="1"/>
    <d v="1975-09-26T00:00:00"/>
    <n v="50"/>
    <x v="3"/>
    <x v="2"/>
    <s v="Peckmouth"/>
    <x v="2"/>
  </r>
  <r>
    <s v="T01247"/>
    <d v="2025-02-21T00:00:00"/>
    <s v="C035"/>
    <s v="P015"/>
    <s v="S001"/>
    <n v="4"/>
    <n v="0.15"/>
    <s v="Mobile Money"/>
    <n v="1081.8"/>
    <n v="919.53"/>
    <n v="750.4"/>
    <n v="169.13"/>
    <s v="Whether Bags"/>
    <x v="10"/>
    <x v="2"/>
    <x v="0"/>
    <x v="5"/>
    <n v="270.45"/>
    <n v="187.6"/>
    <x v="1"/>
    <d v="1991-04-19T00:00:00"/>
    <n v="35"/>
    <x v="1"/>
    <x v="3"/>
    <s v="Jimenezborough"/>
    <x v="3"/>
  </r>
  <r>
    <s v="T01248"/>
    <d v="2024-10-03T00:00:00"/>
    <s v="C044"/>
    <s v="P013"/>
    <s v="S003"/>
    <n v="2"/>
    <n v="0.1"/>
    <s v="Credit Card"/>
    <n v="2269.6"/>
    <n v="2042.6399999999999"/>
    <n v="1350.2"/>
    <n v="692.43999999999983"/>
    <s v="World Watches"/>
    <x v="6"/>
    <x v="0"/>
    <x v="0"/>
    <x v="1"/>
    <n v="1134.8"/>
    <n v="675.1"/>
    <x v="0"/>
    <d v="1961-02-14T00:00:00"/>
    <n v="65"/>
    <x v="4"/>
    <x v="0"/>
    <s v="New Michele"/>
    <x v="0"/>
  </r>
  <r>
    <s v="T01249"/>
    <d v="2024-08-27T00:00:00"/>
    <s v="C164"/>
    <s v="P050"/>
    <s v="S005"/>
    <n v="2"/>
    <n v="0.05"/>
    <s v="Cash"/>
    <n v="2089.2800000000002"/>
    <n v="1984.816"/>
    <n v="1550.14"/>
    <n v="434.67599999999993"/>
    <s v="Maybe Footwear"/>
    <x v="3"/>
    <x v="0"/>
    <x v="0"/>
    <x v="3"/>
    <n v="1044.6400000000001"/>
    <n v="775.07"/>
    <x v="0"/>
    <d v="1968-07-28T00:00:00"/>
    <n v="57"/>
    <x v="3"/>
    <x v="4"/>
    <s v="Johnmouth"/>
    <x v="2"/>
  </r>
  <r>
    <s v="T01250"/>
    <d v="2025-05-11T00:00:00"/>
    <s v="C106"/>
    <s v="P029"/>
    <s v="S005"/>
    <n v="4"/>
    <n v="0.05"/>
    <s v="Mobile Money"/>
    <n v="5940.2"/>
    <n v="5643.19"/>
    <n v="3953.24"/>
    <n v="1689.9499999999998"/>
    <s v="Road Clothing"/>
    <x v="4"/>
    <x v="2"/>
    <x v="0"/>
    <x v="0"/>
    <n v="1485.05"/>
    <n v="988.31"/>
    <x v="1"/>
    <d v="1987-04-23T00:00:00"/>
    <n v="39"/>
    <x v="1"/>
    <x v="4"/>
    <s v="Johnmouth"/>
    <x v="2"/>
  </r>
  <r>
    <s v="T01251"/>
    <d v="2024-02-03T00:00:00"/>
    <s v="C119"/>
    <s v="P026"/>
    <s v="S003"/>
    <n v="1"/>
    <n v="0.15"/>
    <s v="Credit Card"/>
    <n v="1015.76"/>
    <n v="863.39599999999996"/>
    <n v="584.4"/>
    <n v="278.99599999999998"/>
    <s v="Behavior Dairy"/>
    <x v="10"/>
    <x v="0"/>
    <x v="2"/>
    <x v="7"/>
    <n v="1015.76"/>
    <n v="584.4"/>
    <x v="0"/>
    <d v="1991-07-31T00:00:00"/>
    <n v="34"/>
    <x v="0"/>
    <x v="0"/>
    <s v="New Michele"/>
    <x v="0"/>
  </r>
  <r>
    <s v="T01252"/>
    <d v="2025-02-23T00:00:00"/>
    <s v="C064"/>
    <s v="P041"/>
    <s v="S003"/>
    <n v="4"/>
    <n v="0.05"/>
    <s v="Credit Card"/>
    <n v="6540.04"/>
    <n v="6213.0379999999996"/>
    <n v="4173.16"/>
    <n v="2039.8779999999997"/>
    <s v="Present Television"/>
    <x v="10"/>
    <x v="2"/>
    <x v="1"/>
    <x v="2"/>
    <n v="1635.01"/>
    <n v="1043.29"/>
    <x v="1"/>
    <d v="1973-09-01T00:00:00"/>
    <n v="52"/>
    <x v="3"/>
    <x v="0"/>
    <s v="New Michele"/>
    <x v="0"/>
  </r>
  <r>
    <s v="T01253"/>
    <d v="2024-03-24T00:00:00"/>
    <s v="C147"/>
    <s v="P017"/>
    <s v="S001"/>
    <n v="4"/>
    <n v="0"/>
    <s v="Cash"/>
    <n v="4984.4399999999996"/>
    <n v="4984.4399999999996"/>
    <n v="3334.08"/>
    <n v="1650.3599999999997"/>
    <s v="Find Headphones"/>
    <x v="2"/>
    <x v="0"/>
    <x v="1"/>
    <x v="11"/>
    <n v="1246.1099999999999"/>
    <n v="833.52"/>
    <x v="1"/>
    <d v="1967-02-03T00:00:00"/>
    <n v="59"/>
    <x v="3"/>
    <x v="3"/>
    <s v="Jimenezborough"/>
    <x v="3"/>
  </r>
  <r>
    <s v="T01254"/>
    <d v="2025-05-04T00:00:00"/>
    <s v="C121"/>
    <s v="P050"/>
    <s v="S005"/>
    <n v="1"/>
    <n v="0.15"/>
    <s v="Mobile Money"/>
    <n v="1044.6400000000001"/>
    <n v="887.94400000000007"/>
    <n v="775.07"/>
    <n v="112.87400000000002"/>
    <s v="Maybe Footwear"/>
    <x v="4"/>
    <x v="2"/>
    <x v="0"/>
    <x v="3"/>
    <n v="1044.6400000000001"/>
    <n v="775.07"/>
    <x v="0"/>
    <d v="1967-02-28T00:00:00"/>
    <n v="59"/>
    <x v="3"/>
    <x v="4"/>
    <s v="Johnmouth"/>
    <x v="2"/>
  </r>
  <r>
    <s v="T01255"/>
    <d v="2025-04-17T00:00:00"/>
    <s v="C123"/>
    <s v="P043"/>
    <s v="S001"/>
    <n v="4"/>
    <n v="0.15"/>
    <s v="Credit Card"/>
    <n v="2257.6799999999998"/>
    <n v="1919.0279999999998"/>
    <n v="1175.8399999999999"/>
    <n v="743.18799999999987"/>
    <s v="Soon Accessories"/>
    <x v="8"/>
    <x v="2"/>
    <x v="0"/>
    <x v="9"/>
    <n v="564.41999999999996"/>
    <n v="293.95999999999998"/>
    <x v="1"/>
    <d v="1989-11-06T00:00:00"/>
    <n v="36"/>
    <x v="1"/>
    <x v="3"/>
    <s v="Jimenezborough"/>
    <x v="3"/>
  </r>
  <r>
    <s v="T01256"/>
    <d v="2024-12-28T00:00:00"/>
    <s v="C022"/>
    <s v="P026"/>
    <s v="S005"/>
    <n v="1"/>
    <n v="0.15"/>
    <s v="Credit Card"/>
    <n v="1015.76"/>
    <n v="863.39599999999996"/>
    <n v="584.4"/>
    <n v="278.99599999999998"/>
    <s v="Behavior Dairy"/>
    <x v="7"/>
    <x v="0"/>
    <x v="2"/>
    <x v="7"/>
    <n v="1015.76"/>
    <n v="584.4"/>
    <x v="0"/>
    <d v="1955-11-16T00:00:00"/>
    <n v="70"/>
    <x v="4"/>
    <x v="4"/>
    <s v="Johnmouth"/>
    <x v="2"/>
  </r>
  <r>
    <s v="T01257"/>
    <d v="2025-05-09T00:00:00"/>
    <s v="C034"/>
    <s v="P020"/>
    <s v="S003"/>
    <n v="3"/>
    <n v="0.05"/>
    <s v="Cash"/>
    <n v="971.76"/>
    <n v="923.17199999999991"/>
    <n v="728.93999999999994"/>
    <n v="194.23199999999997"/>
    <s v="Simple Accessories"/>
    <x v="4"/>
    <x v="2"/>
    <x v="0"/>
    <x v="9"/>
    <n v="323.92"/>
    <n v="242.98"/>
    <x v="1"/>
    <d v="1964-12-19T00:00:00"/>
    <n v="61"/>
    <x v="3"/>
    <x v="0"/>
    <s v="New Michele"/>
    <x v="0"/>
  </r>
  <r>
    <s v="T01258"/>
    <d v="2025-07-22T00:00:00"/>
    <s v="C005"/>
    <s v="P012"/>
    <s v="S004"/>
    <n v="3"/>
    <n v="0.05"/>
    <s v="Mobile Money"/>
    <n v="3579.2699999999995"/>
    <n v="3400.3064999999992"/>
    <n v="2454.7200000000003"/>
    <n v="945.58649999999898"/>
    <s v="Above Camera"/>
    <x v="11"/>
    <x v="2"/>
    <x v="1"/>
    <x v="12"/>
    <n v="1193.0899999999999"/>
    <n v="818.24"/>
    <x v="0"/>
    <d v="1992-06-18T00:00:00"/>
    <n v="34"/>
    <x v="0"/>
    <x v="1"/>
    <s v="Brianahaven"/>
    <x v="1"/>
  </r>
  <r>
    <s v="T01259"/>
    <d v="2024-03-15T00:00:00"/>
    <s v="C147"/>
    <s v="P045"/>
    <s v="S005"/>
    <n v="1"/>
    <n v="0.15"/>
    <s v="Mobile Money"/>
    <n v="1879.08"/>
    <n v="1597.2179999999998"/>
    <n v="1004.56"/>
    <n v="592.6579999999999"/>
    <s v="Set Dairy"/>
    <x v="2"/>
    <x v="0"/>
    <x v="2"/>
    <x v="7"/>
    <n v="1879.08"/>
    <n v="1004.56"/>
    <x v="1"/>
    <d v="1967-02-03T00:00:00"/>
    <n v="59"/>
    <x v="3"/>
    <x v="4"/>
    <s v="Johnmouth"/>
    <x v="2"/>
  </r>
  <r>
    <s v="T01260"/>
    <d v="2024-08-22T00:00:00"/>
    <s v="C198"/>
    <s v="P031"/>
    <s v="S002"/>
    <n v="4"/>
    <n v="0.05"/>
    <s v="Bank Transfer"/>
    <n v="4382.88"/>
    <n v="4163.7359999999999"/>
    <n v="3288.8"/>
    <n v="874.93599999999969"/>
    <s v="Foot Snacks"/>
    <x v="3"/>
    <x v="0"/>
    <x v="2"/>
    <x v="4"/>
    <n v="1095.72"/>
    <n v="822.2"/>
    <x v="0"/>
    <d v="1986-01-23T00:00:00"/>
    <n v="40"/>
    <x v="1"/>
    <x v="2"/>
    <s v="Peckmouth"/>
    <x v="2"/>
  </r>
  <r>
    <s v="T01261"/>
    <d v="2023-11-12T00:00:00"/>
    <s v="C161"/>
    <s v="P011"/>
    <s v="S004"/>
    <n v="1"/>
    <n v="0"/>
    <s v="Mobile Money"/>
    <n v="248.57"/>
    <n v="248.57"/>
    <n v="190.67"/>
    <n v="57.900000000000006"/>
    <s v="Either Headphones"/>
    <x v="1"/>
    <x v="1"/>
    <x v="1"/>
    <x v="11"/>
    <n v="248.57"/>
    <n v="190.67"/>
    <x v="0"/>
    <d v="1963-01-19T00:00:00"/>
    <n v="63"/>
    <x v="3"/>
    <x v="1"/>
    <s v="Brianahaven"/>
    <x v="1"/>
  </r>
  <r>
    <s v="T01262"/>
    <d v="2024-05-10T00:00:00"/>
    <s v="C177"/>
    <s v="P030"/>
    <s v="S003"/>
    <n v="5"/>
    <n v="0"/>
    <s v="Bank Transfer"/>
    <n v="146.19999999999999"/>
    <n v="146.19999999999999"/>
    <n v="76.399999999999991"/>
    <n v="69.8"/>
    <s v="National Watches"/>
    <x v="4"/>
    <x v="0"/>
    <x v="0"/>
    <x v="1"/>
    <n v="29.24"/>
    <n v="15.28"/>
    <x v="1"/>
    <d v="1985-01-05T00:00:00"/>
    <n v="41"/>
    <x v="1"/>
    <x v="0"/>
    <s v="New Michele"/>
    <x v="0"/>
  </r>
  <r>
    <s v="T01263"/>
    <d v="2025-05-06T00:00:00"/>
    <s v="C110"/>
    <s v="P033"/>
    <s v="S003"/>
    <n v="5"/>
    <n v="0.05"/>
    <s v="Cash"/>
    <n v="8994.85"/>
    <n v="8545.1075000000001"/>
    <n v="6645.75"/>
    <n v="1899.3575000000001"/>
    <s v="Beat Accessories"/>
    <x v="4"/>
    <x v="2"/>
    <x v="0"/>
    <x v="9"/>
    <n v="1798.97"/>
    <n v="1329.15"/>
    <x v="1"/>
    <d v="1966-01-05T00:00:00"/>
    <n v="60"/>
    <x v="3"/>
    <x v="0"/>
    <s v="New Michele"/>
    <x v="0"/>
  </r>
  <r>
    <s v="T01264"/>
    <d v="2024-02-17T00:00:00"/>
    <s v="C159"/>
    <s v="P007"/>
    <s v="S003"/>
    <n v="1"/>
    <n v="0.1"/>
    <s v="Cash"/>
    <n v="1474.12"/>
    <n v="1326.7079999999999"/>
    <n v="764.02"/>
    <n v="562.68799999999987"/>
    <s v="Understand Camera"/>
    <x v="10"/>
    <x v="0"/>
    <x v="1"/>
    <x v="12"/>
    <n v="1474.12"/>
    <n v="764.02"/>
    <x v="0"/>
    <d v="1990-10-14T00:00:00"/>
    <n v="35"/>
    <x v="1"/>
    <x v="0"/>
    <s v="New Michele"/>
    <x v="0"/>
  </r>
  <r>
    <s v="T01265"/>
    <d v="2024-06-28T00:00:00"/>
    <s v="C029"/>
    <s v="P013"/>
    <s v="S004"/>
    <n v="3"/>
    <n v="0.15"/>
    <s v="Cash"/>
    <n v="3404.3999999999996"/>
    <n v="2893.74"/>
    <n v="2025.3000000000002"/>
    <n v="868.4399999999996"/>
    <s v="World Watches"/>
    <x v="0"/>
    <x v="0"/>
    <x v="0"/>
    <x v="1"/>
    <n v="1134.8"/>
    <n v="675.1"/>
    <x v="0"/>
    <d v="1978-05-20T00:00:00"/>
    <n v="48"/>
    <x v="1"/>
    <x v="1"/>
    <s v="Brianahaven"/>
    <x v="1"/>
  </r>
  <r>
    <s v="T01266"/>
    <d v="2024-05-27T00:00:00"/>
    <s v="C094"/>
    <s v="P046"/>
    <s v="S003"/>
    <n v="2"/>
    <n v="0"/>
    <s v="Credit Card"/>
    <n v="2330.7399999999998"/>
    <n v="2330.7399999999998"/>
    <n v="1853.1"/>
    <n v="477.63999999999987"/>
    <s v="Nature Clothing"/>
    <x v="4"/>
    <x v="0"/>
    <x v="0"/>
    <x v="0"/>
    <n v="1165.3699999999999"/>
    <n v="926.55"/>
    <x v="0"/>
    <d v="1962-10-18T00:00:00"/>
    <n v="63"/>
    <x v="3"/>
    <x v="0"/>
    <s v="New Michele"/>
    <x v="0"/>
  </r>
  <r>
    <s v="T01267"/>
    <d v="2024-11-01T00:00:00"/>
    <s v="C036"/>
    <s v="P020"/>
    <s v="S003"/>
    <n v="2"/>
    <n v="0"/>
    <s v="Mobile Money"/>
    <n v="647.84"/>
    <n v="647.84"/>
    <n v="485.96"/>
    <n v="161.88000000000005"/>
    <s v="Simple Accessories"/>
    <x v="1"/>
    <x v="0"/>
    <x v="0"/>
    <x v="9"/>
    <n v="323.92"/>
    <n v="242.98"/>
    <x v="0"/>
    <d v="1991-11-04T00:00:00"/>
    <n v="34"/>
    <x v="0"/>
    <x v="0"/>
    <s v="New Michele"/>
    <x v="0"/>
  </r>
  <r>
    <s v="T01268"/>
    <d v="2025-07-29T00:00:00"/>
    <s v="C189"/>
    <s v="P027"/>
    <s v="S005"/>
    <n v="2"/>
    <n v="0.05"/>
    <s v="Bank Transfer"/>
    <n v="2544.46"/>
    <n v="2417.2370000000001"/>
    <n v="1905.3"/>
    <n v="511.93700000000013"/>
    <s v="Hospital Smartphone"/>
    <x v="11"/>
    <x v="2"/>
    <x v="1"/>
    <x v="10"/>
    <n v="1272.23"/>
    <n v="952.65"/>
    <x v="0"/>
    <d v="1966-08-07T00:00:00"/>
    <n v="59"/>
    <x v="3"/>
    <x v="4"/>
    <s v="Johnmouth"/>
    <x v="2"/>
  </r>
  <r>
    <s v="T01269"/>
    <d v="2025-04-21T00:00:00"/>
    <s v="C091"/>
    <s v="P050"/>
    <s v="S003"/>
    <n v="5"/>
    <n v="0.15"/>
    <s v="Bank Transfer"/>
    <n v="5223.2000000000007"/>
    <n v="4439.72"/>
    <n v="3875.3500000000004"/>
    <n v="564.36999999999989"/>
    <s v="Maybe Footwear"/>
    <x v="8"/>
    <x v="2"/>
    <x v="0"/>
    <x v="3"/>
    <n v="1044.6400000000001"/>
    <n v="775.07"/>
    <x v="0"/>
    <d v="1963-02-04T00:00:00"/>
    <n v="63"/>
    <x v="3"/>
    <x v="0"/>
    <s v="New Michele"/>
    <x v="0"/>
  </r>
  <r>
    <s v="T01270"/>
    <d v="2024-12-03T00:00:00"/>
    <s v="C014"/>
    <s v="P010"/>
    <s v="S001"/>
    <n v="3"/>
    <n v="0.1"/>
    <s v="Mobile Money"/>
    <n v="3582.3599999999997"/>
    <n v="3224.1239999999998"/>
    <n v="2516.8500000000004"/>
    <n v="707.27399999999943"/>
    <s v="Step Smartphone"/>
    <x v="7"/>
    <x v="0"/>
    <x v="1"/>
    <x v="10"/>
    <n v="1194.1199999999999"/>
    <n v="838.95"/>
    <x v="0"/>
    <d v="1974-06-25T00:00:00"/>
    <n v="52"/>
    <x v="3"/>
    <x v="3"/>
    <s v="Jimenezborough"/>
    <x v="3"/>
  </r>
  <r>
    <s v="T01271"/>
    <d v="2024-03-27T00:00:00"/>
    <s v="C125"/>
    <s v="P023"/>
    <s v="S005"/>
    <n v="5"/>
    <n v="0"/>
    <s v="Mobile Money"/>
    <n v="9392.35"/>
    <n v="9392.35"/>
    <n v="5074.55"/>
    <n v="4317.8"/>
    <s v="And Footwear"/>
    <x v="2"/>
    <x v="0"/>
    <x v="0"/>
    <x v="3"/>
    <n v="1878.47"/>
    <n v="1014.91"/>
    <x v="0"/>
    <d v="1990-04-03T00:00:00"/>
    <n v="36"/>
    <x v="1"/>
    <x v="4"/>
    <s v="Johnmouth"/>
    <x v="2"/>
  </r>
  <r>
    <s v="T01272"/>
    <d v="2024-04-04T00:00:00"/>
    <s v="C182"/>
    <s v="P016"/>
    <s v="S005"/>
    <n v="5"/>
    <n v="0.1"/>
    <s v="Mobile Money"/>
    <n v="9293.75"/>
    <n v="8364.375"/>
    <n v="7255.8"/>
    <n v="1108.5749999999998"/>
    <s v="House Accessories"/>
    <x v="8"/>
    <x v="0"/>
    <x v="0"/>
    <x v="9"/>
    <n v="1858.75"/>
    <n v="1451.16"/>
    <x v="0"/>
    <d v="2004-07-25T00:00:00"/>
    <n v="22"/>
    <x v="2"/>
    <x v="4"/>
    <s v="Johnmouth"/>
    <x v="2"/>
  </r>
  <r>
    <s v="T01273"/>
    <d v="2023-12-03T00:00:00"/>
    <s v="C159"/>
    <s v="P027"/>
    <s v="S003"/>
    <n v="1"/>
    <n v="0.05"/>
    <s v="Mobile Money"/>
    <n v="1272.23"/>
    <n v="1208.6185"/>
    <n v="952.65"/>
    <n v="255.96850000000006"/>
    <s v="Hospital Smartphone"/>
    <x v="7"/>
    <x v="1"/>
    <x v="1"/>
    <x v="10"/>
    <n v="1272.23"/>
    <n v="952.65"/>
    <x v="0"/>
    <d v="1990-10-14T00:00:00"/>
    <n v="35"/>
    <x v="1"/>
    <x v="0"/>
    <s v="New Michele"/>
    <x v="0"/>
  </r>
  <r>
    <s v="T01274"/>
    <d v="2024-09-04T00:00:00"/>
    <s v="C023"/>
    <s v="P032"/>
    <s v="S001"/>
    <n v="4"/>
    <n v="0.05"/>
    <s v="Bank Transfer"/>
    <n v="1218.8399999999999"/>
    <n v="1157.8979999999999"/>
    <n v="656.04"/>
    <n v="501.85799999999995"/>
    <s v="Difficult Vegetables"/>
    <x v="5"/>
    <x v="0"/>
    <x v="2"/>
    <x v="8"/>
    <n v="304.70999999999998"/>
    <n v="164.01"/>
    <x v="1"/>
    <d v="1972-05-09T00:00:00"/>
    <n v="54"/>
    <x v="3"/>
    <x v="3"/>
    <s v="Jimenezborough"/>
    <x v="3"/>
  </r>
  <r>
    <s v="T01275"/>
    <d v="2024-01-08T00:00:00"/>
    <s v="C020"/>
    <s v="P016"/>
    <s v="S001"/>
    <n v="2"/>
    <n v="0.1"/>
    <s v="Cash"/>
    <n v="3717.5"/>
    <n v="3345.75"/>
    <n v="2902.32"/>
    <n v="443.42999999999984"/>
    <s v="House Accessories"/>
    <x v="9"/>
    <x v="0"/>
    <x v="0"/>
    <x v="9"/>
    <n v="1858.75"/>
    <n v="1451.16"/>
    <x v="1"/>
    <d v="1982-06-26T00:00:00"/>
    <n v="44"/>
    <x v="1"/>
    <x v="3"/>
    <s v="Jimenezborough"/>
    <x v="3"/>
  </r>
  <r>
    <s v="T01276"/>
    <d v="2025-03-16T00:00:00"/>
    <s v="C179"/>
    <s v="P023"/>
    <s v="S002"/>
    <n v="4"/>
    <n v="0.05"/>
    <s v="Credit Card"/>
    <n v="7513.88"/>
    <n v="7138.1859999999997"/>
    <n v="4059.64"/>
    <n v="3078.5459999999998"/>
    <s v="And Footwear"/>
    <x v="2"/>
    <x v="2"/>
    <x v="0"/>
    <x v="3"/>
    <n v="1878.47"/>
    <n v="1014.91"/>
    <x v="1"/>
    <d v="1985-02-14T00:00:00"/>
    <n v="41"/>
    <x v="1"/>
    <x v="2"/>
    <s v="Peckmouth"/>
    <x v="2"/>
  </r>
  <r>
    <s v="T01277"/>
    <d v="2024-09-19T00:00:00"/>
    <s v="C134"/>
    <s v="P041"/>
    <s v="S001"/>
    <n v="3"/>
    <n v="0.15"/>
    <s v="Credit Card"/>
    <n v="4905.03"/>
    <n v="4169.2754999999997"/>
    <n v="3129.87"/>
    <n v="1039.4054999999998"/>
    <s v="Present Television"/>
    <x v="5"/>
    <x v="0"/>
    <x v="1"/>
    <x v="2"/>
    <n v="1635.01"/>
    <n v="1043.29"/>
    <x v="1"/>
    <d v="1985-01-29T00:00:00"/>
    <n v="41"/>
    <x v="1"/>
    <x v="3"/>
    <s v="Jimenezborough"/>
    <x v="3"/>
  </r>
  <r>
    <s v="T01278"/>
    <d v="2023-10-04T00:00:00"/>
    <s v="C122"/>
    <s v="P023"/>
    <s v="S003"/>
    <n v="4"/>
    <n v="0.15"/>
    <s v="Cash"/>
    <n v="7513.88"/>
    <n v="6386.7979999999998"/>
    <n v="4059.64"/>
    <n v="2327.1579999999999"/>
    <s v="And Footwear"/>
    <x v="6"/>
    <x v="1"/>
    <x v="0"/>
    <x v="3"/>
    <n v="1878.47"/>
    <n v="1014.91"/>
    <x v="0"/>
    <d v="1961-10-02T00:00:00"/>
    <n v="64"/>
    <x v="3"/>
    <x v="0"/>
    <s v="New Michele"/>
    <x v="0"/>
  </r>
  <r>
    <s v="T01279"/>
    <d v="2024-06-24T00:00:00"/>
    <s v="C075"/>
    <s v="P041"/>
    <s v="S002"/>
    <n v="1"/>
    <n v="0"/>
    <s v="Credit Card"/>
    <n v="1635.01"/>
    <n v="1635.01"/>
    <n v="1043.29"/>
    <n v="591.72"/>
    <s v="Present Television"/>
    <x v="0"/>
    <x v="0"/>
    <x v="1"/>
    <x v="2"/>
    <n v="1635.01"/>
    <n v="1043.29"/>
    <x v="0"/>
    <d v="1954-09-17T00:00:00"/>
    <n v="71"/>
    <x v="4"/>
    <x v="2"/>
    <s v="Peckmouth"/>
    <x v="2"/>
  </r>
  <r>
    <s v="T01280"/>
    <d v="2024-02-12T00:00:00"/>
    <s v="C134"/>
    <s v="P014"/>
    <s v="S003"/>
    <n v="4"/>
    <n v="0.1"/>
    <s v="Bank Transfer"/>
    <n v="5371"/>
    <n v="4833.9000000000005"/>
    <n v="3191.76"/>
    <n v="1642.1400000000003"/>
    <s v="Add Clothing"/>
    <x v="10"/>
    <x v="0"/>
    <x v="0"/>
    <x v="0"/>
    <n v="1342.75"/>
    <n v="797.94"/>
    <x v="1"/>
    <d v="1985-01-29T00:00:00"/>
    <n v="41"/>
    <x v="1"/>
    <x v="0"/>
    <s v="New Michele"/>
    <x v="0"/>
  </r>
  <r>
    <s v="T01281"/>
    <d v="2025-06-20T00:00:00"/>
    <s v="C125"/>
    <s v="P014"/>
    <s v="S005"/>
    <n v="5"/>
    <n v="0.15"/>
    <s v="Mobile Money"/>
    <n v="6713.75"/>
    <n v="5706.6875"/>
    <n v="3989.7000000000003"/>
    <n v="1716.9874999999997"/>
    <s v="Add Clothing"/>
    <x v="0"/>
    <x v="2"/>
    <x v="0"/>
    <x v="0"/>
    <n v="1342.75"/>
    <n v="797.94"/>
    <x v="0"/>
    <d v="1990-04-03T00:00:00"/>
    <n v="36"/>
    <x v="1"/>
    <x v="4"/>
    <s v="Johnmouth"/>
    <x v="2"/>
  </r>
  <r>
    <s v="T01282"/>
    <d v="2025-08-29T00:00:00"/>
    <s v="C078"/>
    <s v="P038"/>
    <s v="S005"/>
    <n v="2"/>
    <n v="0.1"/>
    <s v="Credit Card"/>
    <n v="733.86"/>
    <n v="660.47400000000005"/>
    <n v="570.46"/>
    <n v="90.01400000000001"/>
    <s v="Stage Footwear"/>
    <x v="3"/>
    <x v="2"/>
    <x v="0"/>
    <x v="3"/>
    <n v="366.93"/>
    <n v="285.23"/>
    <x v="0"/>
    <d v="1988-09-25T00:00:00"/>
    <n v="37"/>
    <x v="1"/>
    <x v="4"/>
    <s v="Johnmouth"/>
    <x v="2"/>
  </r>
  <r>
    <s v="T01283"/>
    <d v="2023-12-14T00:00:00"/>
    <s v="C067"/>
    <s v="P001"/>
    <s v="S002"/>
    <n v="4"/>
    <n v="0.1"/>
    <s v="Bank Transfer"/>
    <n v="6694.76"/>
    <n v="6025.2840000000006"/>
    <n v="5293.52"/>
    <n v="731.76400000000012"/>
    <s v="Like Camera"/>
    <x v="7"/>
    <x v="1"/>
    <x v="1"/>
    <x v="12"/>
    <n v="1673.69"/>
    <n v="1323.38"/>
    <x v="0"/>
    <d v="1973-09-07T00:00:00"/>
    <n v="52"/>
    <x v="3"/>
    <x v="2"/>
    <s v="Peckmouth"/>
    <x v="2"/>
  </r>
  <r>
    <s v="T01284"/>
    <d v="2024-06-27T00:00:00"/>
    <s v="C198"/>
    <s v="P042"/>
    <s v="S001"/>
    <n v="2"/>
    <n v="0.1"/>
    <s v="Bank Transfer"/>
    <n v="907.24"/>
    <n v="816.51600000000008"/>
    <n v="633.26"/>
    <n v="183.25600000000009"/>
    <s v="Maybe Clothing"/>
    <x v="0"/>
    <x v="0"/>
    <x v="0"/>
    <x v="0"/>
    <n v="453.62"/>
    <n v="316.63"/>
    <x v="0"/>
    <d v="1986-01-23T00:00:00"/>
    <n v="40"/>
    <x v="1"/>
    <x v="3"/>
    <s v="Jimenezborough"/>
    <x v="3"/>
  </r>
  <r>
    <s v="T01285"/>
    <d v="2024-08-29T00:00:00"/>
    <s v="C117"/>
    <s v="P020"/>
    <s v="S002"/>
    <n v="5"/>
    <n v="0.05"/>
    <s v="Bank Transfer"/>
    <n v="1619.6000000000001"/>
    <n v="1538.6200000000001"/>
    <n v="1214.8999999999999"/>
    <n v="323.72000000000025"/>
    <s v="Simple Accessories"/>
    <x v="3"/>
    <x v="0"/>
    <x v="0"/>
    <x v="9"/>
    <n v="323.92"/>
    <n v="242.98"/>
    <x v="1"/>
    <d v="1987-09-07T00:00:00"/>
    <n v="38"/>
    <x v="1"/>
    <x v="2"/>
    <s v="Peckmouth"/>
    <x v="2"/>
  </r>
  <r>
    <s v="T01286"/>
    <d v="2024-02-17T00:00:00"/>
    <s v="C047"/>
    <s v="P019"/>
    <s v="S002"/>
    <n v="2"/>
    <n v="0.05"/>
    <s v="Credit Card"/>
    <n v="3525.84"/>
    <n v="3349.5479999999998"/>
    <n v="2692.96"/>
    <n v="656.58799999999974"/>
    <s v="Traditional Laptop"/>
    <x v="10"/>
    <x v="0"/>
    <x v="1"/>
    <x v="6"/>
    <n v="1762.92"/>
    <n v="1346.48"/>
    <x v="1"/>
    <d v="2006-07-03T00:00:00"/>
    <n v="20"/>
    <x v="2"/>
    <x v="2"/>
    <s v="Peckmouth"/>
    <x v="2"/>
  </r>
  <r>
    <s v="T01287"/>
    <d v="2025-08-24T00:00:00"/>
    <s v="C030"/>
    <s v="P014"/>
    <s v="S001"/>
    <n v="3"/>
    <n v="0.05"/>
    <s v="Mobile Money"/>
    <n v="4028.25"/>
    <n v="3826.8374999999996"/>
    <n v="2393.8200000000002"/>
    <n v="1433.0174999999995"/>
    <s v="Add Clothing"/>
    <x v="3"/>
    <x v="2"/>
    <x v="0"/>
    <x v="0"/>
    <n v="1342.75"/>
    <n v="797.94"/>
    <x v="0"/>
    <d v="2002-06-10T00:00:00"/>
    <n v="24"/>
    <x v="2"/>
    <x v="3"/>
    <s v="Jimenezborough"/>
    <x v="3"/>
  </r>
  <r>
    <s v="T01288"/>
    <d v="2023-10-14T00:00:00"/>
    <s v="C067"/>
    <s v="P001"/>
    <s v="S003"/>
    <n v="2"/>
    <n v="0.05"/>
    <s v="Cash"/>
    <n v="3347.38"/>
    <n v="3180.011"/>
    <n v="2646.76"/>
    <n v="533.25099999999975"/>
    <s v="Like Camera"/>
    <x v="6"/>
    <x v="1"/>
    <x v="1"/>
    <x v="12"/>
    <n v="1673.69"/>
    <n v="1323.38"/>
    <x v="0"/>
    <d v="1973-09-07T00:00:00"/>
    <n v="52"/>
    <x v="3"/>
    <x v="0"/>
    <s v="New Michele"/>
    <x v="0"/>
  </r>
  <r>
    <s v="T01289"/>
    <d v="2024-09-05T00:00:00"/>
    <s v="C171"/>
    <s v="P041"/>
    <s v="S003"/>
    <n v="3"/>
    <n v="0.05"/>
    <s v="Bank Transfer"/>
    <n v="4905.03"/>
    <n v="4659.7784999999994"/>
    <n v="3129.87"/>
    <n v="1529.9084999999995"/>
    <s v="Present Television"/>
    <x v="5"/>
    <x v="0"/>
    <x v="1"/>
    <x v="2"/>
    <n v="1635.01"/>
    <n v="1043.29"/>
    <x v="0"/>
    <d v="1993-03-15T00:00:00"/>
    <n v="33"/>
    <x v="1"/>
    <x v="0"/>
    <s v="New Michele"/>
    <x v="0"/>
  </r>
  <r>
    <s v="T01290"/>
    <d v="2024-08-09T00:00:00"/>
    <s v="C115"/>
    <s v="P022"/>
    <s v="S005"/>
    <n v="2"/>
    <n v="0.1"/>
    <s v="Cash"/>
    <n v="51.14"/>
    <n v="46.026000000000003"/>
    <n v="38.1"/>
    <n v="7.9260000000000019"/>
    <s v="How Vegetables"/>
    <x v="3"/>
    <x v="0"/>
    <x v="2"/>
    <x v="8"/>
    <n v="25.57"/>
    <n v="19.05"/>
    <x v="0"/>
    <d v="1960-02-25T00:00:00"/>
    <n v="66"/>
    <x v="4"/>
    <x v="4"/>
    <s v="Johnmouth"/>
    <x v="2"/>
  </r>
  <r>
    <s v="T01291"/>
    <d v="2025-09-05T00:00:00"/>
    <s v="C007"/>
    <s v="P032"/>
    <s v="S004"/>
    <n v="4"/>
    <n v="0.05"/>
    <s v="Mobile Money"/>
    <n v="1218.8399999999999"/>
    <n v="1157.8979999999999"/>
    <n v="656.04"/>
    <n v="501.85799999999995"/>
    <s v="Difficult Vegetables"/>
    <x v="5"/>
    <x v="2"/>
    <x v="2"/>
    <x v="8"/>
    <n v="304.70999999999998"/>
    <n v="164.01"/>
    <x v="0"/>
    <d v="1985-01-11T00:00:00"/>
    <n v="41"/>
    <x v="1"/>
    <x v="1"/>
    <s v="Brianahaven"/>
    <x v="1"/>
  </r>
  <r>
    <s v="T01292"/>
    <d v="2024-12-01T00:00:00"/>
    <s v="C082"/>
    <s v="P036"/>
    <s v="S002"/>
    <n v="1"/>
    <n v="0.1"/>
    <s v="Bank Transfer"/>
    <n v="1501.46"/>
    <n v="1351.3140000000001"/>
    <n v="1167.73"/>
    <n v="183.58400000000006"/>
    <s v="New Watches"/>
    <x v="7"/>
    <x v="0"/>
    <x v="0"/>
    <x v="1"/>
    <n v="1501.46"/>
    <n v="1167.73"/>
    <x v="0"/>
    <d v="2003-05-11T00:00:00"/>
    <n v="23"/>
    <x v="2"/>
    <x v="2"/>
    <s v="Peckmouth"/>
    <x v="2"/>
  </r>
  <r>
    <s v="T01293"/>
    <d v="2025-04-06T00:00:00"/>
    <s v="C122"/>
    <s v="P010"/>
    <s v="S003"/>
    <n v="5"/>
    <n v="0.05"/>
    <s v="Mobile Money"/>
    <n v="5970.5999999999995"/>
    <n v="5672.0699999999988"/>
    <n v="4194.75"/>
    <n v="1477.3199999999988"/>
    <s v="Step Smartphone"/>
    <x v="8"/>
    <x v="2"/>
    <x v="1"/>
    <x v="10"/>
    <n v="1194.1199999999999"/>
    <n v="838.95"/>
    <x v="0"/>
    <d v="1961-10-02T00:00:00"/>
    <n v="64"/>
    <x v="3"/>
    <x v="0"/>
    <s v="New Michele"/>
    <x v="0"/>
  </r>
  <r>
    <s v="T01294"/>
    <d v="2025-07-18T00:00:00"/>
    <s v="C087"/>
    <s v="P028"/>
    <s v="S001"/>
    <n v="4"/>
    <n v="0"/>
    <s v="Credit Card"/>
    <n v="2695.12"/>
    <n v="2695.12"/>
    <n v="1453.32"/>
    <n v="1241.8"/>
    <s v="Deal Smartphone"/>
    <x v="11"/>
    <x v="2"/>
    <x v="1"/>
    <x v="10"/>
    <n v="673.78"/>
    <n v="363.33"/>
    <x v="1"/>
    <d v="1975-06-22T00:00:00"/>
    <n v="51"/>
    <x v="3"/>
    <x v="3"/>
    <s v="Jimenezborough"/>
    <x v="3"/>
  </r>
  <r>
    <s v="T01295"/>
    <d v="2024-01-04T00:00:00"/>
    <s v="C174"/>
    <s v="P025"/>
    <s v="S005"/>
    <n v="1"/>
    <n v="0.1"/>
    <s v="Cash"/>
    <n v="429.15"/>
    <n v="386.23500000000001"/>
    <n v="258.72000000000003"/>
    <n v="127.51499999999999"/>
    <s v="Little Watches"/>
    <x v="9"/>
    <x v="0"/>
    <x v="0"/>
    <x v="1"/>
    <n v="429.15"/>
    <n v="258.72000000000003"/>
    <x v="0"/>
    <d v="2005-07-07T00:00:00"/>
    <n v="21"/>
    <x v="2"/>
    <x v="4"/>
    <s v="Johnmouth"/>
    <x v="2"/>
  </r>
  <r>
    <s v="T01296"/>
    <d v="2024-12-06T00:00:00"/>
    <s v="C103"/>
    <s v="P007"/>
    <s v="S005"/>
    <n v="2"/>
    <n v="0.15"/>
    <s v="Bank Transfer"/>
    <n v="2948.24"/>
    <n v="2506.0039999999999"/>
    <n v="1528.04"/>
    <n v="977.96399999999994"/>
    <s v="Understand Camera"/>
    <x v="7"/>
    <x v="0"/>
    <x v="1"/>
    <x v="12"/>
    <n v="1474.12"/>
    <n v="764.02"/>
    <x v="1"/>
    <d v="1964-10-26T00:00:00"/>
    <n v="61"/>
    <x v="3"/>
    <x v="4"/>
    <s v="Johnmouth"/>
    <x v="2"/>
  </r>
  <r>
    <s v="T01297"/>
    <d v="2025-04-10T00:00:00"/>
    <s v="C024"/>
    <s v="P047"/>
    <s v="S003"/>
    <n v="1"/>
    <n v="0.05"/>
    <s v="Credit Card"/>
    <n v="1197.18"/>
    <n v="1137.3209999999999"/>
    <n v="722.74"/>
    <n v="414.5809999999999"/>
    <s v="Or Smartphone"/>
    <x v="8"/>
    <x v="2"/>
    <x v="1"/>
    <x v="10"/>
    <n v="1197.18"/>
    <n v="722.74"/>
    <x v="1"/>
    <d v="1961-11-25T00:00:00"/>
    <n v="64"/>
    <x v="3"/>
    <x v="0"/>
    <s v="New Michele"/>
    <x v="0"/>
  </r>
  <r>
    <s v="T01298"/>
    <d v="2025-06-27T00:00:00"/>
    <s v="C197"/>
    <s v="P037"/>
    <s v="S003"/>
    <n v="2"/>
    <n v="0"/>
    <s v="Cash"/>
    <n v="3905.3"/>
    <n v="3905.3"/>
    <n v="2902.54"/>
    <n v="1002.7600000000002"/>
    <s v="Book Television"/>
    <x v="0"/>
    <x v="2"/>
    <x v="1"/>
    <x v="2"/>
    <n v="1952.65"/>
    <n v="1451.27"/>
    <x v="0"/>
    <d v="1957-09-23T00:00:00"/>
    <n v="68"/>
    <x v="4"/>
    <x v="0"/>
    <s v="New Michele"/>
    <x v="0"/>
  </r>
  <r>
    <s v="T01299"/>
    <d v="2023-12-06T00:00:00"/>
    <s v="C138"/>
    <s v="P031"/>
    <s v="S004"/>
    <n v="1"/>
    <n v="0.15"/>
    <s v="Credit Card"/>
    <n v="1095.72"/>
    <n v="931.36199999999997"/>
    <n v="822.2"/>
    <n v="109.16199999999992"/>
    <s v="Foot Snacks"/>
    <x v="7"/>
    <x v="1"/>
    <x v="2"/>
    <x v="4"/>
    <n v="1095.72"/>
    <n v="822.2"/>
    <x v="1"/>
    <d v="1961-09-28T00:00:00"/>
    <n v="64"/>
    <x v="3"/>
    <x v="1"/>
    <s v="Brianahaven"/>
    <x v="1"/>
  </r>
  <r>
    <s v="T01300"/>
    <d v="2023-12-31T00:00:00"/>
    <s v="C126"/>
    <s v="P003"/>
    <s v="S003"/>
    <n v="5"/>
    <n v="0"/>
    <s v="Bank Transfer"/>
    <n v="1688.15"/>
    <n v="1688.15"/>
    <n v="845.15"/>
    <n v="843.00000000000011"/>
    <s v="Here Footwear"/>
    <x v="7"/>
    <x v="1"/>
    <x v="0"/>
    <x v="3"/>
    <n v="337.63"/>
    <n v="169.03"/>
    <x v="0"/>
    <d v="1980-04-04T00:00:00"/>
    <n v="46"/>
    <x v="1"/>
    <x v="0"/>
    <s v="New Michele"/>
    <x v="0"/>
  </r>
  <r>
    <s v="T01301"/>
    <d v="2025-04-28T00:00:00"/>
    <s v="C102"/>
    <s v="P022"/>
    <s v="S002"/>
    <n v="4"/>
    <n v="0.1"/>
    <s v="Mobile Money"/>
    <n v="102.28"/>
    <n v="92.052000000000007"/>
    <n v="76.2"/>
    <n v="15.852000000000004"/>
    <s v="How Vegetables"/>
    <x v="8"/>
    <x v="2"/>
    <x v="2"/>
    <x v="8"/>
    <n v="25.57"/>
    <n v="19.05"/>
    <x v="1"/>
    <d v="1996-06-20T00:00:00"/>
    <n v="30"/>
    <x v="1"/>
    <x v="2"/>
    <s v="Peckmouth"/>
    <x v="2"/>
  </r>
  <r>
    <s v="T01302"/>
    <d v="2024-10-19T00:00:00"/>
    <s v="C096"/>
    <s v="P012"/>
    <s v="S001"/>
    <n v="3"/>
    <n v="0.1"/>
    <s v="Bank Transfer"/>
    <n v="3579.2699999999995"/>
    <n v="3221.3429999999998"/>
    <n v="2454.7200000000003"/>
    <n v="766.62299999999959"/>
    <s v="Above Camera"/>
    <x v="6"/>
    <x v="0"/>
    <x v="1"/>
    <x v="12"/>
    <n v="1193.0899999999999"/>
    <n v="818.24"/>
    <x v="0"/>
    <d v="1989-01-06T00:00:00"/>
    <n v="37"/>
    <x v="1"/>
    <x v="3"/>
    <s v="Jimenezborough"/>
    <x v="3"/>
  </r>
  <r>
    <s v="T01303"/>
    <d v="2024-07-18T00:00:00"/>
    <s v="C079"/>
    <s v="P003"/>
    <s v="S004"/>
    <n v="5"/>
    <n v="0"/>
    <s v="Credit Card"/>
    <n v="1688.15"/>
    <n v="1688.15"/>
    <n v="845.15"/>
    <n v="843.00000000000011"/>
    <s v="Here Footwear"/>
    <x v="11"/>
    <x v="0"/>
    <x v="0"/>
    <x v="3"/>
    <n v="337.63"/>
    <n v="169.03"/>
    <x v="1"/>
    <d v="1979-06-15T00:00:00"/>
    <n v="47"/>
    <x v="1"/>
    <x v="1"/>
    <s v="Brianahaven"/>
    <x v="1"/>
  </r>
  <r>
    <s v="T01304"/>
    <d v="2025-04-30T00:00:00"/>
    <s v="C187"/>
    <s v="P041"/>
    <s v="S004"/>
    <n v="4"/>
    <n v="0.15"/>
    <s v="Bank Transfer"/>
    <n v="6540.04"/>
    <n v="5559.0339999999997"/>
    <n v="4173.16"/>
    <n v="1385.8739999999998"/>
    <s v="Present Television"/>
    <x v="8"/>
    <x v="2"/>
    <x v="1"/>
    <x v="2"/>
    <n v="1635.01"/>
    <n v="1043.29"/>
    <x v="0"/>
    <d v="1989-01-14T00:00:00"/>
    <n v="37"/>
    <x v="1"/>
    <x v="1"/>
    <s v="Brianahaven"/>
    <x v="1"/>
  </r>
  <r>
    <s v="T01305"/>
    <d v="2025-05-14T00:00:00"/>
    <s v="C042"/>
    <s v="P002"/>
    <s v="S004"/>
    <n v="4"/>
    <n v="0.05"/>
    <s v="Cash"/>
    <n v="3275.04"/>
    <n v="3111.288"/>
    <n v="2110.48"/>
    <n v="1000.808"/>
    <s v="Audience Television"/>
    <x v="4"/>
    <x v="2"/>
    <x v="1"/>
    <x v="2"/>
    <n v="818.76"/>
    <n v="527.62"/>
    <x v="1"/>
    <d v="2000-02-08T00:00:00"/>
    <n v="26"/>
    <x v="1"/>
    <x v="1"/>
    <s v="Brianahaven"/>
    <x v="1"/>
  </r>
  <r>
    <s v="T01306"/>
    <d v="2025-08-21T00:00:00"/>
    <s v="C037"/>
    <s v="P042"/>
    <s v="S002"/>
    <n v="3"/>
    <n v="0.15"/>
    <s v="Bank Transfer"/>
    <n v="1360.8600000000001"/>
    <n v="1156.731"/>
    <n v="949.89"/>
    <n v="206.84100000000001"/>
    <s v="Maybe Clothing"/>
    <x v="3"/>
    <x v="2"/>
    <x v="0"/>
    <x v="0"/>
    <n v="453.62"/>
    <n v="316.63"/>
    <x v="1"/>
    <d v="1982-08-30T00:00:00"/>
    <n v="43"/>
    <x v="1"/>
    <x v="2"/>
    <s v="Peckmouth"/>
    <x v="2"/>
  </r>
  <r>
    <s v="T01307"/>
    <d v="2024-12-22T00:00:00"/>
    <s v="C017"/>
    <s v="P026"/>
    <s v="S005"/>
    <n v="4"/>
    <n v="0"/>
    <s v="Cash"/>
    <n v="4063.04"/>
    <n v="4063.04"/>
    <n v="2337.6"/>
    <n v="1725.44"/>
    <s v="Behavior Dairy"/>
    <x v="7"/>
    <x v="0"/>
    <x v="2"/>
    <x v="7"/>
    <n v="1015.76"/>
    <n v="584.4"/>
    <x v="1"/>
    <d v="1982-03-11T00:00:00"/>
    <n v="44"/>
    <x v="1"/>
    <x v="4"/>
    <s v="Johnmouth"/>
    <x v="2"/>
  </r>
  <r>
    <s v="T01308"/>
    <d v="2024-02-29T00:00:00"/>
    <s v="C105"/>
    <s v="P030"/>
    <s v="S003"/>
    <n v="4"/>
    <n v="0.05"/>
    <s v="Mobile Money"/>
    <n v="116.96"/>
    <n v="111.11199999999999"/>
    <n v="61.12"/>
    <n v="49.991999999999997"/>
    <s v="National Watches"/>
    <x v="10"/>
    <x v="0"/>
    <x v="0"/>
    <x v="1"/>
    <n v="29.24"/>
    <n v="15.28"/>
    <x v="0"/>
    <d v="1969-12-29T00:00:00"/>
    <n v="56"/>
    <x v="3"/>
    <x v="0"/>
    <s v="New Michele"/>
    <x v="0"/>
  </r>
  <r>
    <s v="T01309"/>
    <d v="2024-11-20T00:00:00"/>
    <s v="C182"/>
    <s v="P027"/>
    <s v="S005"/>
    <n v="2"/>
    <n v="0.05"/>
    <s v="Credit Card"/>
    <n v="2544.46"/>
    <n v="2417.2370000000001"/>
    <n v="1905.3"/>
    <n v="511.93700000000013"/>
    <s v="Hospital Smartphone"/>
    <x v="1"/>
    <x v="0"/>
    <x v="1"/>
    <x v="10"/>
    <n v="1272.23"/>
    <n v="952.65"/>
    <x v="0"/>
    <d v="2004-07-25T00:00:00"/>
    <n v="22"/>
    <x v="2"/>
    <x v="4"/>
    <s v="Johnmouth"/>
    <x v="2"/>
  </r>
  <r>
    <s v="T01310"/>
    <d v="2023-11-10T00:00:00"/>
    <s v="C098"/>
    <s v="P017"/>
    <s v="S003"/>
    <n v="5"/>
    <n v="0.15"/>
    <s v="Cash"/>
    <n v="6230.5499999999993"/>
    <n v="5295.9674999999988"/>
    <n v="4167.6000000000004"/>
    <n v="1128.3674999999985"/>
    <s v="Find Headphones"/>
    <x v="1"/>
    <x v="1"/>
    <x v="1"/>
    <x v="11"/>
    <n v="1246.1099999999999"/>
    <n v="833.52"/>
    <x v="1"/>
    <d v="2005-01-09T00:00:00"/>
    <n v="21"/>
    <x v="2"/>
    <x v="0"/>
    <s v="New Michele"/>
    <x v="0"/>
  </r>
  <r>
    <s v="T01311"/>
    <d v="2025-03-29T00:00:00"/>
    <s v="C078"/>
    <s v="P042"/>
    <s v="S005"/>
    <n v="3"/>
    <n v="0.15"/>
    <s v="Mobile Money"/>
    <n v="1360.8600000000001"/>
    <n v="1156.731"/>
    <n v="949.89"/>
    <n v="206.84100000000001"/>
    <s v="Maybe Clothing"/>
    <x v="2"/>
    <x v="2"/>
    <x v="0"/>
    <x v="0"/>
    <n v="453.62"/>
    <n v="316.63"/>
    <x v="0"/>
    <d v="1988-09-25T00:00:00"/>
    <n v="37"/>
    <x v="1"/>
    <x v="4"/>
    <s v="Johnmouth"/>
    <x v="2"/>
  </r>
  <r>
    <s v="T01312"/>
    <d v="2025-06-18T00:00:00"/>
    <s v="C058"/>
    <s v="P032"/>
    <s v="S001"/>
    <n v="1"/>
    <n v="0.05"/>
    <s v="Bank Transfer"/>
    <n v="304.70999999999998"/>
    <n v="289.47449999999998"/>
    <n v="164.01"/>
    <n v="125.46449999999999"/>
    <s v="Difficult Vegetables"/>
    <x v="0"/>
    <x v="2"/>
    <x v="2"/>
    <x v="8"/>
    <n v="304.70999999999998"/>
    <n v="164.01"/>
    <x v="0"/>
    <d v="2005-07-22T00:00:00"/>
    <n v="21"/>
    <x v="2"/>
    <x v="3"/>
    <s v="Jimenezborough"/>
    <x v="3"/>
  </r>
  <r>
    <s v="T01313"/>
    <d v="2025-07-26T00:00:00"/>
    <s v="C077"/>
    <s v="P009"/>
    <s v="S004"/>
    <n v="1"/>
    <n v="0.1"/>
    <s v="Mobile Money"/>
    <n v="123.19"/>
    <n v="110.871"/>
    <n v="80.36"/>
    <n v="30.510999999999996"/>
    <s v="Us Snacks"/>
    <x v="11"/>
    <x v="2"/>
    <x v="2"/>
    <x v="4"/>
    <n v="123.19"/>
    <n v="80.36"/>
    <x v="1"/>
    <d v="2002-12-24T00:00:00"/>
    <n v="23"/>
    <x v="2"/>
    <x v="1"/>
    <s v="Brianahaven"/>
    <x v="1"/>
  </r>
  <r>
    <s v="T01314"/>
    <d v="2025-05-02T00:00:00"/>
    <s v="C046"/>
    <s v="P012"/>
    <s v="S004"/>
    <n v="2"/>
    <n v="0"/>
    <s v="Cash"/>
    <n v="2386.1799999999998"/>
    <n v="2386.1799999999998"/>
    <n v="1636.48"/>
    <n v="749.69999999999982"/>
    <s v="Above Camera"/>
    <x v="4"/>
    <x v="2"/>
    <x v="1"/>
    <x v="12"/>
    <n v="1193.0899999999999"/>
    <n v="818.24"/>
    <x v="0"/>
    <d v="1964-01-21T00:00:00"/>
    <n v="62"/>
    <x v="3"/>
    <x v="1"/>
    <s v="Brianahaven"/>
    <x v="1"/>
  </r>
  <r>
    <s v="T01315"/>
    <d v="2025-01-21T00:00:00"/>
    <s v="C196"/>
    <s v="P022"/>
    <s v="S003"/>
    <n v="4"/>
    <n v="0"/>
    <s v="Bank Transfer"/>
    <n v="102.28"/>
    <n v="102.28"/>
    <n v="76.2"/>
    <n v="26.08"/>
    <s v="How Vegetables"/>
    <x v="9"/>
    <x v="2"/>
    <x v="2"/>
    <x v="8"/>
    <n v="25.57"/>
    <n v="19.05"/>
    <x v="1"/>
    <d v="1964-04-24T00:00:00"/>
    <n v="62"/>
    <x v="3"/>
    <x v="0"/>
    <s v="New Michele"/>
    <x v="0"/>
  </r>
  <r>
    <s v="T01316"/>
    <d v="2023-11-20T00:00:00"/>
    <s v="C149"/>
    <s v="P049"/>
    <s v="S004"/>
    <n v="5"/>
    <n v="0.15"/>
    <s v="Bank Transfer"/>
    <n v="1941.3"/>
    <n v="1650.105"/>
    <n v="996.5"/>
    <n v="653.60500000000002"/>
    <s v="Possible Watches"/>
    <x v="1"/>
    <x v="1"/>
    <x v="0"/>
    <x v="1"/>
    <n v="388.26"/>
    <n v="199.3"/>
    <x v="0"/>
    <d v="1978-01-24T00:00:00"/>
    <n v="48"/>
    <x v="1"/>
    <x v="1"/>
    <s v="Brianahaven"/>
    <x v="1"/>
  </r>
  <r>
    <s v="T01317"/>
    <d v="2024-05-11T00:00:00"/>
    <s v="C161"/>
    <s v="P001"/>
    <s v="S004"/>
    <n v="1"/>
    <n v="0.1"/>
    <s v="Cash"/>
    <n v="1673.69"/>
    <n v="1506.3210000000001"/>
    <n v="1323.38"/>
    <n v="182.94100000000003"/>
    <s v="Like Camera"/>
    <x v="4"/>
    <x v="0"/>
    <x v="1"/>
    <x v="12"/>
    <n v="1673.69"/>
    <n v="1323.38"/>
    <x v="0"/>
    <d v="1963-01-19T00:00:00"/>
    <n v="63"/>
    <x v="3"/>
    <x v="1"/>
    <s v="Brianahaven"/>
    <x v="1"/>
  </r>
  <r>
    <s v="T01318"/>
    <d v="2024-01-22T00:00:00"/>
    <s v="C067"/>
    <s v="P047"/>
    <s v="S002"/>
    <n v="5"/>
    <n v="0"/>
    <s v="Credit Card"/>
    <n v="5985.9000000000005"/>
    <n v="5985.9000000000005"/>
    <n v="3613.7"/>
    <n v="2372.2000000000007"/>
    <s v="Or Smartphone"/>
    <x v="9"/>
    <x v="0"/>
    <x v="1"/>
    <x v="10"/>
    <n v="1197.18"/>
    <n v="722.74"/>
    <x v="0"/>
    <d v="1973-09-07T00:00:00"/>
    <n v="52"/>
    <x v="3"/>
    <x v="2"/>
    <s v="Peckmouth"/>
    <x v="2"/>
  </r>
  <r>
    <s v="T01319"/>
    <d v="2024-05-28T00:00:00"/>
    <s v="C082"/>
    <s v="P004"/>
    <s v="S004"/>
    <n v="2"/>
    <n v="0.1"/>
    <s v="Credit Card"/>
    <n v="3707.54"/>
    <n v="3336.7860000000001"/>
    <n v="2727.04"/>
    <n v="609.74600000000009"/>
    <s v="Four Accessories"/>
    <x v="4"/>
    <x v="0"/>
    <x v="0"/>
    <x v="9"/>
    <n v="1853.77"/>
    <n v="1363.52"/>
    <x v="0"/>
    <d v="2003-05-11T00:00:00"/>
    <n v="23"/>
    <x v="2"/>
    <x v="1"/>
    <s v="Brianahaven"/>
    <x v="1"/>
  </r>
  <r>
    <s v="T01320"/>
    <d v="2024-12-16T00:00:00"/>
    <s v="C014"/>
    <s v="P049"/>
    <s v="S003"/>
    <n v="3"/>
    <n v="0.15"/>
    <s v="Bank Transfer"/>
    <n v="1164.78"/>
    <n v="990.06299999999999"/>
    <n v="597.90000000000009"/>
    <n v="392.1629999999999"/>
    <s v="Possible Watches"/>
    <x v="7"/>
    <x v="0"/>
    <x v="0"/>
    <x v="1"/>
    <n v="388.26"/>
    <n v="199.3"/>
    <x v="0"/>
    <d v="1974-06-25T00:00:00"/>
    <n v="52"/>
    <x v="3"/>
    <x v="0"/>
    <s v="New Michele"/>
    <x v="0"/>
  </r>
  <r>
    <s v="T01321"/>
    <d v="2024-07-08T00:00:00"/>
    <s v="C013"/>
    <s v="P002"/>
    <s v="S003"/>
    <n v="3"/>
    <n v="0"/>
    <s v="Credit Card"/>
    <n v="2456.2799999999997"/>
    <n v="2456.2799999999997"/>
    <n v="1582.8600000000001"/>
    <n v="873.41999999999962"/>
    <s v="Audience Television"/>
    <x v="11"/>
    <x v="0"/>
    <x v="1"/>
    <x v="2"/>
    <n v="818.76"/>
    <n v="527.62"/>
    <x v="0"/>
    <d v="1955-01-28T00:00:00"/>
    <n v="71"/>
    <x v="4"/>
    <x v="0"/>
    <s v="New Michele"/>
    <x v="0"/>
  </r>
  <r>
    <s v="T01322"/>
    <d v="2024-09-14T00:00:00"/>
    <s v="C197"/>
    <s v="P021"/>
    <s v="S002"/>
    <n v="1"/>
    <n v="0.05"/>
    <s v="Bank Transfer"/>
    <n v="1227.24"/>
    <n v="1165.8779999999999"/>
    <n v="977.09"/>
    <n v="188.7879999999999"/>
    <s v="Firm Dairy"/>
    <x v="5"/>
    <x v="0"/>
    <x v="2"/>
    <x v="7"/>
    <n v="1227.24"/>
    <n v="977.09"/>
    <x v="0"/>
    <d v="1957-09-23T00:00:00"/>
    <n v="68"/>
    <x v="4"/>
    <x v="2"/>
    <s v="Peckmouth"/>
    <x v="2"/>
  </r>
  <r>
    <s v="T01323"/>
    <d v="2025-08-02T00:00:00"/>
    <s v="C081"/>
    <s v="P019"/>
    <s v="S003"/>
    <n v="3"/>
    <n v="0.1"/>
    <s v="Cash"/>
    <n v="5288.76"/>
    <n v="4759.884"/>
    <n v="4039.44"/>
    <n v="720.44399999999996"/>
    <s v="Traditional Laptop"/>
    <x v="3"/>
    <x v="2"/>
    <x v="1"/>
    <x v="6"/>
    <n v="1762.92"/>
    <n v="1346.48"/>
    <x v="1"/>
    <d v="1988-07-20T00:00:00"/>
    <n v="38"/>
    <x v="1"/>
    <x v="0"/>
    <s v="New Michele"/>
    <x v="0"/>
  </r>
  <r>
    <s v="T01324"/>
    <d v="2024-04-20T00:00:00"/>
    <s v="C137"/>
    <s v="P043"/>
    <s v="S005"/>
    <n v="3"/>
    <n v="0.05"/>
    <s v="Cash"/>
    <n v="1693.2599999999998"/>
    <n v="1608.5969999999998"/>
    <n v="881.87999999999988"/>
    <n v="726.71699999999987"/>
    <s v="Soon Accessories"/>
    <x v="8"/>
    <x v="0"/>
    <x v="0"/>
    <x v="9"/>
    <n v="564.41999999999996"/>
    <n v="293.95999999999998"/>
    <x v="0"/>
    <d v="1984-08-05T00:00:00"/>
    <n v="41"/>
    <x v="1"/>
    <x v="4"/>
    <s v="Johnmouth"/>
    <x v="2"/>
  </r>
  <r>
    <s v="T01325"/>
    <d v="2025-01-24T00:00:00"/>
    <s v="C036"/>
    <s v="P042"/>
    <s v="S005"/>
    <n v="3"/>
    <n v="0.1"/>
    <s v="Mobile Money"/>
    <n v="1360.8600000000001"/>
    <n v="1224.7740000000001"/>
    <n v="949.89"/>
    <n v="274.88400000000013"/>
    <s v="Maybe Clothing"/>
    <x v="9"/>
    <x v="2"/>
    <x v="0"/>
    <x v="0"/>
    <n v="453.62"/>
    <n v="316.63"/>
    <x v="0"/>
    <d v="1991-11-04T00:00:00"/>
    <n v="34"/>
    <x v="0"/>
    <x v="4"/>
    <s v="Johnmouth"/>
    <x v="2"/>
  </r>
  <r>
    <s v="T01326"/>
    <d v="2023-12-28T00:00:00"/>
    <s v="C106"/>
    <s v="P019"/>
    <s v="S003"/>
    <n v="2"/>
    <n v="0"/>
    <s v="Credit Card"/>
    <n v="3525.84"/>
    <n v="3525.84"/>
    <n v="2692.96"/>
    <n v="832.88000000000011"/>
    <s v="Traditional Laptop"/>
    <x v="7"/>
    <x v="1"/>
    <x v="1"/>
    <x v="6"/>
    <n v="1762.92"/>
    <n v="1346.48"/>
    <x v="1"/>
    <d v="1987-04-23T00:00:00"/>
    <n v="39"/>
    <x v="1"/>
    <x v="0"/>
    <s v="New Michele"/>
    <x v="0"/>
  </r>
  <r>
    <s v="T01327"/>
    <d v="2025-04-02T00:00:00"/>
    <s v="C040"/>
    <s v="P031"/>
    <s v="S005"/>
    <n v="2"/>
    <n v="0.05"/>
    <s v="Cash"/>
    <n v="2191.44"/>
    <n v="2081.8679999999999"/>
    <n v="1644.4"/>
    <n v="437.46799999999985"/>
    <s v="Foot Snacks"/>
    <x v="8"/>
    <x v="2"/>
    <x v="2"/>
    <x v="4"/>
    <n v="1095.72"/>
    <n v="822.2"/>
    <x v="0"/>
    <d v="1974-11-06T00:00:00"/>
    <n v="51"/>
    <x v="3"/>
    <x v="4"/>
    <s v="Johnmouth"/>
    <x v="2"/>
  </r>
  <r>
    <s v="T01328"/>
    <d v="2025-05-14T00:00:00"/>
    <s v="C107"/>
    <s v="P011"/>
    <s v="S004"/>
    <n v="1"/>
    <n v="0"/>
    <s v="Credit Card"/>
    <n v="248.57"/>
    <n v="248.57"/>
    <n v="190.67"/>
    <n v="57.900000000000006"/>
    <s v="Either Headphones"/>
    <x v="4"/>
    <x v="2"/>
    <x v="1"/>
    <x v="11"/>
    <n v="248.57"/>
    <n v="190.67"/>
    <x v="1"/>
    <d v="1995-10-08T00:00:00"/>
    <n v="30"/>
    <x v="1"/>
    <x v="1"/>
    <s v="Brianahaven"/>
    <x v="1"/>
  </r>
  <r>
    <s v="T01329"/>
    <d v="2024-05-25T00:00:00"/>
    <s v="C005"/>
    <s v="P014"/>
    <s v="S004"/>
    <n v="3"/>
    <n v="0.1"/>
    <s v="Bank Transfer"/>
    <n v="4028.25"/>
    <n v="3625.4250000000002"/>
    <n v="2393.8200000000002"/>
    <n v="1231.605"/>
    <s v="Add Clothing"/>
    <x v="4"/>
    <x v="0"/>
    <x v="0"/>
    <x v="0"/>
    <n v="1342.75"/>
    <n v="797.94"/>
    <x v="0"/>
    <d v="1992-06-18T00:00:00"/>
    <n v="34"/>
    <x v="0"/>
    <x v="1"/>
    <s v="Brianahaven"/>
    <x v="1"/>
  </r>
  <r>
    <s v="T01330"/>
    <d v="2024-06-10T00:00:00"/>
    <s v="C036"/>
    <s v="P033"/>
    <s v="S004"/>
    <n v="5"/>
    <n v="0.1"/>
    <s v="Credit Card"/>
    <n v="8994.85"/>
    <n v="8095.3650000000007"/>
    <n v="6645.75"/>
    <n v="1449.6150000000007"/>
    <s v="Beat Accessories"/>
    <x v="0"/>
    <x v="0"/>
    <x v="0"/>
    <x v="9"/>
    <n v="1798.97"/>
    <n v="1329.15"/>
    <x v="0"/>
    <d v="1991-11-04T00:00:00"/>
    <n v="34"/>
    <x v="0"/>
    <x v="1"/>
    <s v="Brianahaven"/>
    <x v="1"/>
  </r>
  <r>
    <s v="T01331"/>
    <d v="2024-09-15T00:00:00"/>
    <s v="C182"/>
    <s v="P044"/>
    <s v="S003"/>
    <n v="1"/>
    <n v="0"/>
    <s v="Credit Card"/>
    <n v="1286.55"/>
    <n v="1286.55"/>
    <n v="797.54"/>
    <n v="489.01"/>
    <s v="Least Accessories"/>
    <x v="5"/>
    <x v="0"/>
    <x v="0"/>
    <x v="9"/>
    <n v="1286.55"/>
    <n v="797.54"/>
    <x v="0"/>
    <d v="2004-07-25T00:00:00"/>
    <n v="22"/>
    <x v="2"/>
    <x v="0"/>
    <s v="New Michele"/>
    <x v="0"/>
  </r>
  <r>
    <s v="T01332"/>
    <d v="2025-04-17T00:00:00"/>
    <s v="C033"/>
    <s v="P029"/>
    <s v="S002"/>
    <n v="2"/>
    <n v="0.1"/>
    <s v="Credit Card"/>
    <n v="2970.1"/>
    <n v="2673.09"/>
    <n v="1976.62"/>
    <n v="696.47000000000025"/>
    <s v="Road Clothing"/>
    <x v="8"/>
    <x v="2"/>
    <x v="0"/>
    <x v="0"/>
    <n v="1485.05"/>
    <n v="988.31"/>
    <x v="1"/>
    <d v="1978-07-27T00:00:00"/>
    <n v="48"/>
    <x v="1"/>
    <x v="2"/>
    <s v="Peckmouth"/>
    <x v="2"/>
  </r>
  <r>
    <s v="T01333"/>
    <d v="2024-07-31T00:00:00"/>
    <s v="C054"/>
    <s v="P044"/>
    <s v="S002"/>
    <n v="1"/>
    <n v="0.15"/>
    <s v="Cash"/>
    <n v="1286.55"/>
    <n v="1093.5674999999999"/>
    <n v="797.54"/>
    <n v="296.02749999999992"/>
    <s v="Least Accessories"/>
    <x v="11"/>
    <x v="0"/>
    <x v="0"/>
    <x v="9"/>
    <n v="1286.55"/>
    <n v="797.54"/>
    <x v="1"/>
    <d v="2002-11-10T00:00:00"/>
    <n v="23"/>
    <x v="2"/>
    <x v="2"/>
    <s v="Peckmouth"/>
    <x v="2"/>
  </r>
  <r>
    <s v="T01334"/>
    <d v="2024-11-15T00:00:00"/>
    <s v="C020"/>
    <s v="P018"/>
    <s v="S001"/>
    <n v="4"/>
    <n v="0.15"/>
    <s v="Cash"/>
    <n v="4319.5600000000004"/>
    <n v="3671.6260000000002"/>
    <n v="2815.32"/>
    <n v="856.30600000000004"/>
    <s v="Democratic Smartphone"/>
    <x v="1"/>
    <x v="0"/>
    <x v="1"/>
    <x v="10"/>
    <n v="1079.8900000000001"/>
    <n v="703.83"/>
    <x v="1"/>
    <d v="1982-06-26T00:00:00"/>
    <n v="44"/>
    <x v="1"/>
    <x v="3"/>
    <s v="Jimenezborough"/>
    <x v="3"/>
  </r>
  <r>
    <s v="T01335"/>
    <d v="2024-07-05T00:00:00"/>
    <s v="C051"/>
    <s v="P001"/>
    <s v="S001"/>
    <n v="1"/>
    <n v="0"/>
    <s v="Mobile Money"/>
    <n v="1673.69"/>
    <n v="1673.69"/>
    <n v="1323.38"/>
    <n v="350.30999999999995"/>
    <s v="Like Camera"/>
    <x v="11"/>
    <x v="0"/>
    <x v="1"/>
    <x v="12"/>
    <n v="1673.69"/>
    <n v="1323.38"/>
    <x v="1"/>
    <d v="2004-12-19T00:00:00"/>
    <n v="21"/>
    <x v="2"/>
    <x v="3"/>
    <s v="Jimenezborough"/>
    <x v="3"/>
  </r>
  <r>
    <s v="T01336"/>
    <d v="2025-08-22T00:00:00"/>
    <s v="C031"/>
    <s v="P011"/>
    <s v="S003"/>
    <n v="1"/>
    <n v="0"/>
    <s v="Bank Transfer"/>
    <n v="248.57"/>
    <n v="248.57"/>
    <n v="190.67"/>
    <n v="57.900000000000006"/>
    <s v="Either Headphones"/>
    <x v="3"/>
    <x v="2"/>
    <x v="1"/>
    <x v="11"/>
    <n v="248.57"/>
    <n v="190.67"/>
    <x v="1"/>
    <d v="2003-03-14T00:00:00"/>
    <n v="23"/>
    <x v="2"/>
    <x v="0"/>
    <s v="New Michele"/>
    <x v="0"/>
  </r>
  <r>
    <s v="T01337"/>
    <d v="2023-09-20T00:00:00"/>
    <s v="C171"/>
    <s v="P045"/>
    <s v="S001"/>
    <n v="1"/>
    <n v="0"/>
    <s v="Credit Card"/>
    <n v="1879.08"/>
    <n v="1879.08"/>
    <n v="1004.56"/>
    <n v="874.52"/>
    <s v="Set Dairy"/>
    <x v="5"/>
    <x v="1"/>
    <x v="2"/>
    <x v="7"/>
    <n v="1879.08"/>
    <n v="1004.56"/>
    <x v="0"/>
    <d v="1993-03-15T00:00:00"/>
    <n v="33"/>
    <x v="1"/>
    <x v="3"/>
    <s v="Jimenezborough"/>
    <x v="3"/>
  </r>
  <r>
    <s v="T01338"/>
    <d v="2024-08-22T00:00:00"/>
    <s v="C151"/>
    <s v="P045"/>
    <s v="S002"/>
    <n v="2"/>
    <n v="0.1"/>
    <s v="Cash"/>
    <n v="3758.16"/>
    <n v="3382.3440000000001"/>
    <n v="2009.12"/>
    <n v="1373.2240000000002"/>
    <s v="Set Dairy"/>
    <x v="3"/>
    <x v="0"/>
    <x v="2"/>
    <x v="7"/>
    <n v="1879.08"/>
    <n v="1004.56"/>
    <x v="0"/>
    <d v="2006-08-30T00:00:00"/>
    <n v="19"/>
    <x v="2"/>
    <x v="2"/>
    <s v="Peckmouth"/>
    <x v="2"/>
  </r>
  <r>
    <s v="T01339"/>
    <d v="2024-03-07T00:00:00"/>
    <s v="C024"/>
    <s v="P006"/>
    <s v="S002"/>
    <n v="3"/>
    <n v="0.1"/>
    <s v="Bank Transfer"/>
    <n v="954.15000000000009"/>
    <n v="858.73500000000013"/>
    <n v="562.02"/>
    <n v="296.71500000000015"/>
    <s v="Company Fruits"/>
    <x v="2"/>
    <x v="0"/>
    <x v="2"/>
    <x v="13"/>
    <n v="318.05"/>
    <n v="187.34"/>
    <x v="1"/>
    <d v="1961-11-25T00:00:00"/>
    <n v="64"/>
    <x v="3"/>
    <x v="2"/>
    <s v="Peckmouth"/>
    <x v="2"/>
  </r>
  <r>
    <s v="T01340"/>
    <d v="2025-01-24T00:00:00"/>
    <s v="C042"/>
    <s v="P001"/>
    <s v="S005"/>
    <n v="5"/>
    <n v="0.05"/>
    <s v="Cash"/>
    <n v="8368.4500000000007"/>
    <n v="7950.0275000000001"/>
    <n v="6616.9000000000005"/>
    <n v="1333.1274999999996"/>
    <s v="Like Camera"/>
    <x v="9"/>
    <x v="2"/>
    <x v="1"/>
    <x v="12"/>
    <n v="1673.69"/>
    <n v="1323.38"/>
    <x v="1"/>
    <d v="2000-02-08T00:00:00"/>
    <n v="26"/>
    <x v="1"/>
    <x v="4"/>
    <s v="Johnmouth"/>
    <x v="2"/>
  </r>
  <r>
    <s v="T01341"/>
    <d v="2025-03-22T00:00:00"/>
    <s v="C026"/>
    <s v="P017"/>
    <s v="S005"/>
    <n v="1"/>
    <n v="0.05"/>
    <s v="Credit Card"/>
    <n v="1246.1099999999999"/>
    <n v="1183.8045"/>
    <n v="833.52"/>
    <n v="350.28449999999998"/>
    <s v="Find Headphones"/>
    <x v="2"/>
    <x v="2"/>
    <x v="1"/>
    <x v="11"/>
    <n v="1246.1099999999999"/>
    <n v="833.52"/>
    <x v="0"/>
    <d v="2004-01-04T00:00:00"/>
    <n v="22"/>
    <x v="2"/>
    <x v="4"/>
    <s v="Johnmouth"/>
    <x v="2"/>
  </r>
  <r>
    <s v="T01342"/>
    <d v="2025-04-07T00:00:00"/>
    <s v="C073"/>
    <s v="P004"/>
    <s v="S002"/>
    <n v="5"/>
    <n v="0"/>
    <s v="Cash"/>
    <n v="9268.85"/>
    <n v="9268.85"/>
    <n v="6817.6"/>
    <n v="2451.25"/>
    <s v="Four Accessories"/>
    <x v="8"/>
    <x v="2"/>
    <x v="0"/>
    <x v="9"/>
    <n v="1853.77"/>
    <n v="1363.52"/>
    <x v="1"/>
    <d v="1964-12-04T00:00:00"/>
    <n v="61"/>
    <x v="3"/>
    <x v="2"/>
    <s v="Peckmouth"/>
    <x v="2"/>
  </r>
  <r>
    <s v="T01343"/>
    <d v="2025-01-04T00:00:00"/>
    <s v="C055"/>
    <s v="P032"/>
    <s v="S005"/>
    <n v="4"/>
    <n v="0.1"/>
    <s v="Credit Card"/>
    <n v="1218.8399999999999"/>
    <n v="1096.9559999999999"/>
    <n v="656.04"/>
    <n v="440.91599999999994"/>
    <s v="Difficult Vegetables"/>
    <x v="9"/>
    <x v="2"/>
    <x v="2"/>
    <x v="8"/>
    <n v="304.70999999999998"/>
    <n v="164.01"/>
    <x v="0"/>
    <d v="1976-07-09T00:00:00"/>
    <n v="50"/>
    <x v="3"/>
    <x v="4"/>
    <s v="Johnmouth"/>
    <x v="2"/>
  </r>
  <r>
    <s v="T01344"/>
    <d v="2023-11-25T00:00:00"/>
    <s v="C113"/>
    <s v="P027"/>
    <s v="S001"/>
    <n v="2"/>
    <n v="0.1"/>
    <s v="Mobile Money"/>
    <n v="2544.46"/>
    <n v="2290.0140000000001"/>
    <n v="1905.3"/>
    <n v="384.71400000000017"/>
    <s v="Hospital Smartphone"/>
    <x v="1"/>
    <x v="1"/>
    <x v="1"/>
    <x v="10"/>
    <n v="1272.23"/>
    <n v="952.65"/>
    <x v="0"/>
    <d v="1977-05-23T00:00:00"/>
    <n v="49"/>
    <x v="1"/>
    <x v="3"/>
    <s v="Jimenezborough"/>
    <x v="3"/>
  </r>
  <r>
    <s v="T01345"/>
    <d v="2025-08-26T00:00:00"/>
    <s v="C109"/>
    <s v="P005"/>
    <s v="S002"/>
    <n v="5"/>
    <n v="0.05"/>
    <s v="Mobile Money"/>
    <n v="6981.1"/>
    <n v="6632.0450000000001"/>
    <n v="5020.45"/>
    <n v="1611.5950000000003"/>
    <s v="Knowledge Bags"/>
    <x v="3"/>
    <x v="2"/>
    <x v="0"/>
    <x v="5"/>
    <n v="1396.22"/>
    <n v="1004.09"/>
    <x v="1"/>
    <d v="2006-03-03T00:00:00"/>
    <n v="20"/>
    <x v="2"/>
    <x v="2"/>
    <s v="Peckmouth"/>
    <x v="2"/>
  </r>
  <r>
    <s v="T01346"/>
    <d v="2024-01-24T00:00:00"/>
    <s v="C029"/>
    <s v="P004"/>
    <s v="S003"/>
    <n v="1"/>
    <n v="0.15"/>
    <s v="Cash"/>
    <n v="1853.77"/>
    <n v="1575.7045000000001"/>
    <n v="1363.52"/>
    <n v="212.18450000000007"/>
    <s v="Four Accessories"/>
    <x v="9"/>
    <x v="0"/>
    <x v="0"/>
    <x v="9"/>
    <n v="1853.77"/>
    <n v="1363.52"/>
    <x v="0"/>
    <d v="1978-05-20T00:00:00"/>
    <n v="48"/>
    <x v="1"/>
    <x v="0"/>
    <s v="New Michele"/>
    <x v="0"/>
  </r>
  <r>
    <s v="T01347"/>
    <d v="2024-02-09T00:00:00"/>
    <s v="C134"/>
    <s v="P013"/>
    <s v="S002"/>
    <n v="4"/>
    <n v="0.1"/>
    <s v="Bank Transfer"/>
    <n v="4539.2"/>
    <n v="4085.2799999999997"/>
    <n v="2700.4"/>
    <n v="1384.8799999999997"/>
    <s v="World Watches"/>
    <x v="10"/>
    <x v="0"/>
    <x v="0"/>
    <x v="1"/>
    <n v="1134.8"/>
    <n v="675.1"/>
    <x v="1"/>
    <d v="1985-01-29T00:00:00"/>
    <n v="41"/>
    <x v="1"/>
    <x v="2"/>
    <s v="Peckmouth"/>
    <x v="2"/>
  </r>
  <r>
    <s v="T01348"/>
    <d v="2024-08-31T00:00:00"/>
    <s v="C143"/>
    <s v="P025"/>
    <s v="S001"/>
    <n v="1"/>
    <n v="0.1"/>
    <s v="Mobile Money"/>
    <n v="429.15"/>
    <n v="386.23500000000001"/>
    <n v="258.72000000000003"/>
    <n v="127.51499999999999"/>
    <s v="Little Watches"/>
    <x v="3"/>
    <x v="0"/>
    <x v="0"/>
    <x v="1"/>
    <n v="429.15"/>
    <n v="258.72000000000003"/>
    <x v="0"/>
    <d v="1961-06-03T00:00:00"/>
    <n v="65"/>
    <x v="4"/>
    <x v="3"/>
    <s v="Jimenezborough"/>
    <x v="3"/>
  </r>
  <r>
    <s v="T01349"/>
    <d v="2024-11-15T00:00:00"/>
    <s v="C030"/>
    <s v="P036"/>
    <s v="S004"/>
    <n v="3"/>
    <n v="0.15"/>
    <s v="Bank Transfer"/>
    <n v="4504.38"/>
    <n v="3828.723"/>
    <n v="3503.19"/>
    <n v="325.5329999999999"/>
    <s v="New Watches"/>
    <x v="1"/>
    <x v="0"/>
    <x v="0"/>
    <x v="1"/>
    <n v="1501.46"/>
    <n v="1167.73"/>
    <x v="0"/>
    <d v="2002-06-10T00:00:00"/>
    <n v="24"/>
    <x v="2"/>
    <x v="1"/>
    <s v="Brianahaven"/>
    <x v="1"/>
  </r>
  <r>
    <s v="T01350"/>
    <d v="2023-11-06T00:00:00"/>
    <s v="C176"/>
    <s v="P013"/>
    <s v="S004"/>
    <n v="2"/>
    <n v="0.15"/>
    <s v="Bank Transfer"/>
    <n v="2269.6"/>
    <n v="1929.1599999999999"/>
    <n v="1350.2"/>
    <n v="578.95999999999981"/>
    <s v="World Watches"/>
    <x v="1"/>
    <x v="1"/>
    <x v="0"/>
    <x v="1"/>
    <n v="1134.8"/>
    <n v="675.1"/>
    <x v="0"/>
    <d v="1979-10-07T00:00:00"/>
    <n v="46"/>
    <x v="1"/>
    <x v="1"/>
    <s v="Brianahaven"/>
    <x v="1"/>
  </r>
  <r>
    <s v="T01351"/>
    <d v="2023-10-13T00:00:00"/>
    <s v="C110"/>
    <s v="P050"/>
    <s v="S002"/>
    <n v="1"/>
    <n v="0.15"/>
    <s v="Bank Transfer"/>
    <n v="1044.6400000000001"/>
    <n v="887.94400000000007"/>
    <n v="775.07"/>
    <n v="112.87400000000002"/>
    <s v="Maybe Footwear"/>
    <x v="6"/>
    <x v="1"/>
    <x v="0"/>
    <x v="3"/>
    <n v="1044.6400000000001"/>
    <n v="775.07"/>
    <x v="1"/>
    <d v="1966-01-05T00:00:00"/>
    <n v="60"/>
    <x v="3"/>
    <x v="2"/>
    <s v="Peckmouth"/>
    <x v="2"/>
  </r>
  <r>
    <s v="T01352"/>
    <d v="2024-12-22T00:00:00"/>
    <s v="C046"/>
    <s v="P030"/>
    <s v="S001"/>
    <n v="4"/>
    <n v="0"/>
    <s v="Mobile Money"/>
    <n v="116.96"/>
    <n v="116.96"/>
    <n v="61.12"/>
    <n v="55.839999999999996"/>
    <s v="National Watches"/>
    <x v="7"/>
    <x v="0"/>
    <x v="0"/>
    <x v="1"/>
    <n v="29.24"/>
    <n v="15.28"/>
    <x v="0"/>
    <d v="1964-01-21T00:00:00"/>
    <n v="62"/>
    <x v="3"/>
    <x v="3"/>
    <s v="Jimenezborough"/>
    <x v="3"/>
  </r>
  <r>
    <s v="T01353"/>
    <d v="2024-04-17T00:00:00"/>
    <s v="C113"/>
    <s v="P050"/>
    <s v="S005"/>
    <n v="1"/>
    <n v="0"/>
    <s v="Credit Card"/>
    <n v="1044.6400000000001"/>
    <n v="1044.6400000000001"/>
    <n v="775.07"/>
    <n v="269.57000000000005"/>
    <s v="Maybe Footwear"/>
    <x v="8"/>
    <x v="0"/>
    <x v="0"/>
    <x v="3"/>
    <n v="1044.6400000000001"/>
    <n v="775.07"/>
    <x v="0"/>
    <d v="1977-05-23T00:00:00"/>
    <n v="49"/>
    <x v="1"/>
    <x v="4"/>
    <s v="Johnmouth"/>
    <x v="2"/>
  </r>
  <r>
    <s v="T01354"/>
    <d v="2023-10-28T00:00:00"/>
    <s v="C102"/>
    <s v="P003"/>
    <s v="S004"/>
    <n v="5"/>
    <n v="0"/>
    <s v="Credit Card"/>
    <n v="1688.15"/>
    <n v="1688.15"/>
    <n v="845.15"/>
    <n v="843.00000000000011"/>
    <s v="Here Footwear"/>
    <x v="6"/>
    <x v="1"/>
    <x v="0"/>
    <x v="3"/>
    <n v="337.63"/>
    <n v="169.03"/>
    <x v="1"/>
    <d v="1996-06-20T00:00:00"/>
    <n v="30"/>
    <x v="1"/>
    <x v="1"/>
    <s v="Brianahaven"/>
    <x v="1"/>
  </r>
  <r>
    <s v="T01355"/>
    <d v="2023-12-22T00:00:00"/>
    <s v="C017"/>
    <s v="P006"/>
    <s v="S003"/>
    <n v="2"/>
    <n v="0.1"/>
    <s v="Credit Card"/>
    <n v="636.1"/>
    <n v="572.49"/>
    <n v="374.68"/>
    <n v="197.81"/>
    <s v="Company Fruits"/>
    <x v="7"/>
    <x v="1"/>
    <x v="2"/>
    <x v="13"/>
    <n v="318.05"/>
    <n v="187.34"/>
    <x v="1"/>
    <d v="1982-03-11T00:00:00"/>
    <n v="44"/>
    <x v="1"/>
    <x v="0"/>
    <s v="New Michele"/>
    <x v="0"/>
  </r>
  <r>
    <s v="T01356"/>
    <d v="2025-06-05T00:00:00"/>
    <s v="C153"/>
    <s v="P018"/>
    <s v="S004"/>
    <n v="1"/>
    <n v="0.05"/>
    <s v="Mobile Money"/>
    <n v="1079.8900000000001"/>
    <n v="1025.8955000000001"/>
    <n v="703.83"/>
    <n v="322.06550000000004"/>
    <s v="Democratic Smartphone"/>
    <x v="0"/>
    <x v="2"/>
    <x v="1"/>
    <x v="10"/>
    <n v="1079.8900000000001"/>
    <n v="703.83"/>
    <x v="1"/>
    <d v="1988-04-07T00:00:00"/>
    <n v="38"/>
    <x v="1"/>
    <x v="1"/>
    <s v="Brianahaven"/>
    <x v="1"/>
  </r>
  <r>
    <s v="T01357"/>
    <d v="2025-07-26T00:00:00"/>
    <s v="C186"/>
    <s v="P050"/>
    <s v="S004"/>
    <n v="3"/>
    <n v="0.1"/>
    <s v="Mobile Money"/>
    <n v="3133.92"/>
    <n v="2820.5280000000002"/>
    <n v="2325.21"/>
    <n v="495.31800000000021"/>
    <s v="Maybe Footwear"/>
    <x v="11"/>
    <x v="2"/>
    <x v="0"/>
    <x v="3"/>
    <n v="1044.6400000000001"/>
    <n v="775.07"/>
    <x v="1"/>
    <d v="1960-05-05T00:00:00"/>
    <n v="66"/>
    <x v="4"/>
    <x v="1"/>
    <s v="Brianahaven"/>
    <x v="1"/>
  </r>
  <r>
    <s v="T01358"/>
    <d v="2024-06-29T00:00:00"/>
    <s v="C092"/>
    <s v="P046"/>
    <s v="S004"/>
    <n v="5"/>
    <n v="0.15"/>
    <s v="Mobile Money"/>
    <n v="5826.8499999999995"/>
    <n v="4952.8224999999993"/>
    <n v="4632.75"/>
    <n v="320.07249999999931"/>
    <s v="Nature Clothing"/>
    <x v="0"/>
    <x v="0"/>
    <x v="0"/>
    <x v="0"/>
    <n v="1165.3699999999999"/>
    <n v="926.55"/>
    <x v="1"/>
    <d v="2001-11-28T00:00:00"/>
    <n v="24"/>
    <x v="2"/>
    <x v="1"/>
    <s v="Brianahaven"/>
    <x v="1"/>
  </r>
  <r>
    <s v="T01359"/>
    <d v="2025-08-14T00:00:00"/>
    <s v="C131"/>
    <s v="P023"/>
    <s v="S003"/>
    <n v="2"/>
    <n v="0.15"/>
    <s v="Cash"/>
    <n v="3756.94"/>
    <n v="3193.3989999999999"/>
    <n v="2029.82"/>
    <n v="1163.579"/>
    <s v="And Footwear"/>
    <x v="3"/>
    <x v="2"/>
    <x v="0"/>
    <x v="3"/>
    <n v="1878.47"/>
    <n v="1014.91"/>
    <x v="0"/>
    <d v="1996-10-18T00:00:00"/>
    <n v="29"/>
    <x v="1"/>
    <x v="0"/>
    <s v="New Michele"/>
    <x v="0"/>
  </r>
  <r>
    <s v="T01360"/>
    <d v="2025-06-06T00:00:00"/>
    <s v="C032"/>
    <s v="P044"/>
    <s v="S003"/>
    <n v="4"/>
    <n v="0.15"/>
    <s v="Credit Card"/>
    <n v="5146.2"/>
    <n v="4374.2699999999995"/>
    <n v="3190.16"/>
    <n v="1184.1099999999997"/>
    <s v="Least Accessories"/>
    <x v="0"/>
    <x v="2"/>
    <x v="0"/>
    <x v="9"/>
    <n v="1286.55"/>
    <n v="797.54"/>
    <x v="0"/>
    <d v="1992-11-09T00:00:00"/>
    <n v="33"/>
    <x v="1"/>
    <x v="0"/>
    <s v="New Michele"/>
    <x v="0"/>
  </r>
  <r>
    <s v="T01361"/>
    <d v="2023-11-09T00:00:00"/>
    <s v="C161"/>
    <s v="P050"/>
    <s v="S002"/>
    <n v="1"/>
    <n v="0"/>
    <s v="Cash"/>
    <n v="1044.6400000000001"/>
    <n v="1044.6400000000001"/>
    <n v="775.07"/>
    <n v="269.57000000000005"/>
    <s v="Maybe Footwear"/>
    <x v="1"/>
    <x v="1"/>
    <x v="0"/>
    <x v="3"/>
    <n v="1044.6400000000001"/>
    <n v="775.07"/>
    <x v="0"/>
    <d v="1963-01-19T00:00:00"/>
    <n v="63"/>
    <x v="3"/>
    <x v="2"/>
    <s v="Peckmouth"/>
    <x v="2"/>
  </r>
  <r>
    <s v="T01362"/>
    <d v="2024-02-13T00:00:00"/>
    <s v="C018"/>
    <s v="P019"/>
    <s v="S004"/>
    <n v="1"/>
    <n v="0.05"/>
    <s v="Mobile Money"/>
    <n v="1762.92"/>
    <n v="1674.7739999999999"/>
    <n v="1346.48"/>
    <n v="328.29399999999987"/>
    <s v="Traditional Laptop"/>
    <x v="10"/>
    <x v="0"/>
    <x v="1"/>
    <x v="6"/>
    <n v="1762.92"/>
    <n v="1346.48"/>
    <x v="0"/>
    <d v="1994-08-19T00:00:00"/>
    <n v="31"/>
    <x v="1"/>
    <x v="1"/>
    <s v="Brianahaven"/>
    <x v="1"/>
  </r>
  <r>
    <s v="T01363"/>
    <d v="2024-04-24T00:00:00"/>
    <s v="C155"/>
    <s v="P015"/>
    <s v="S003"/>
    <n v="2"/>
    <n v="0.1"/>
    <s v="Cash"/>
    <n v="540.9"/>
    <n v="486.81"/>
    <n v="375.2"/>
    <n v="111.61000000000001"/>
    <s v="Whether Bags"/>
    <x v="8"/>
    <x v="0"/>
    <x v="0"/>
    <x v="5"/>
    <n v="270.45"/>
    <n v="187.6"/>
    <x v="0"/>
    <d v="1965-09-20T00:00:00"/>
    <n v="60"/>
    <x v="3"/>
    <x v="0"/>
    <s v="New Michele"/>
    <x v="0"/>
  </r>
  <r>
    <s v="T01364"/>
    <d v="2025-07-06T00:00:00"/>
    <s v="C195"/>
    <s v="P008"/>
    <s v="S001"/>
    <n v="5"/>
    <n v="0.15"/>
    <s v="Mobile Money"/>
    <n v="548.9"/>
    <n v="466.56499999999994"/>
    <n v="352.95000000000005"/>
    <n v="113.6149999999999"/>
    <s v="Recognize Footwear"/>
    <x v="11"/>
    <x v="2"/>
    <x v="0"/>
    <x v="3"/>
    <n v="109.78"/>
    <n v="70.59"/>
    <x v="1"/>
    <d v="1976-08-23T00:00:00"/>
    <n v="49"/>
    <x v="1"/>
    <x v="3"/>
    <s v="Jimenezborough"/>
    <x v="3"/>
  </r>
  <r>
    <s v="T01365"/>
    <d v="2024-09-02T00:00:00"/>
    <s v="C052"/>
    <s v="P006"/>
    <s v="S003"/>
    <n v="4"/>
    <n v="0.15"/>
    <s v="Bank Transfer"/>
    <n v="1272.2"/>
    <n v="1081.3700000000001"/>
    <n v="749.36"/>
    <n v="332.0100000000001"/>
    <s v="Company Fruits"/>
    <x v="5"/>
    <x v="0"/>
    <x v="2"/>
    <x v="13"/>
    <n v="318.05"/>
    <n v="187.34"/>
    <x v="1"/>
    <d v="1991-09-11T00:00:00"/>
    <n v="34"/>
    <x v="0"/>
    <x v="0"/>
    <s v="New Michele"/>
    <x v="0"/>
  </r>
  <r>
    <s v="T01366"/>
    <d v="2024-06-08T00:00:00"/>
    <s v="C139"/>
    <s v="P050"/>
    <s v="S003"/>
    <n v="5"/>
    <n v="0"/>
    <s v="Cash"/>
    <n v="5223.2000000000007"/>
    <n v="5223.2000000000007"/>
    <n v="3875.3500000000004"/>
    <n v="1347.8500000000004"/>
    <s v="Maybe Footwear"/>
    <x v="0"/>
    <x v="0"/>
    <x v="0"/>
    <x v="3"/>
    <n v="1044.6400000000001"/>
    <n v="775.07"/>
    <x v="0"/>
    <d v="1960-03-21T00:00:00"/>
    <n v="66"/>
    <x v="4"/>
    <x v="0"/>
    <s v="New Michele"/>
    <x v="0"/>
  </r>
  <r>
    <s v="T01367"/>
    <d v="2024-03-29T00:00:00"/>
    <s v="C111"/>
    <s v="P048"/>
    <s v="S001"/>
    <n v="4"/>
    <n v="0.15"/>
    <s v="Bank Transfer"/>
    <n v="4865.4399999999996"/>
    <n v="4135.6239999999998"/>
    <n v="3179.2"/>
    <n v="956.42399999999998"/>
    <s v="Nor Bags"/>
    <x v="2"/>
    <x v="0"/>
    <x v="0"/>
    <x v="5"/>
    <n v="1216.3599999999999"/>
    <n v="794.8"/>
    <x v="0"/>
    <d v="1993-07-13T00:00:00"/>
    <n v="33"/>
    <x v="1"/>
    <x v="3"/>
    <s v="Jimenezborough"/>
    <x v="3"/>
  </r>
  <r>
    <s v="T01368"/>
    <d v="2024-06-03T00:00:00"/>
    <s v="C097"/>
    <s v="P004"/>
    <s v="S004"/>
    <n v="4"/>
    <n v="0"/>
    <s v="Cash"/>
    <n v="7415.08"/>
    <n v="7415.08"/>
    <n v="5454.08"/>
    <n v="1961"/>
    <s v="Four Accessories"/>
    <x v="0"/>
    <x v="0"/>
    <x v="0"/>
    <x v="9"/>
    <n v="1853.77"/>
    <n v="1363.52"/>
    <x v="0"/>
    <d v="1994-08-14T00:00:00"/>
    <n v="31"/>
    <x v="1"/>
    <x v="1"/>
    <s v="Brianahaven"/>
    <x v="1"/>
  </r>
  <r>
    <s v="T01369"/>
    <d v="2025-01-02T00:00:00"/>
    <s v="C046"/>
    <s v="P042"/>
    <s v="S005"/>
    <n v="3"/>
    <n v="0.05"/>
    <s v="Mobile Money"/>
    <n v="1360.8600000000001"/>
    <n v="1292.817"/>
    <n v="949.89"/>
    <n v="342.92700000000002"/>
    <s v="Maybe Clothing"/>
    <x v="9"/>
    <x v="2"/>
    <x v="0"/>
    <x v="0"/>
    <n v="453.62"/>
    <n v="316.63"/>
    <x v="0"/>
    <d v="1964-01-21T00:00:00"/>
    <n v="62"/>
    <x v="3"/>
    <x v="4"/>
    <s v="Johnmouth"/>
    <x v="2"/>
  </r>
  <r>
    <s v="T01370"/>
    <d v="2024-04-24T00:00:00"/>
    <s v="C111"/>
    <s v="P010"/>
    <s v="S002"/>
    <n v="3"/>
    <n v="0.15"/>
    <s v="Mobile Money"/>
    <n v="3582.3599999999997"/>
    <n v="3045.0059999999999"/>
    <n v="2516.8500000000004"/>
    <n v="528.15599999999949"/>
    <s v="Step Smartphone"/>
    <x v="8"/>
    <x v="0"/>
    <x v="1"/>
    <x v="10"/>
    <n v="1194.1199999999999"/>
    <n v="838.95"/>
    <x v="0"/>
    <d v="1993-07-13T00:00:00"/>
    <n v="33"/>
    <x v="1"/>
    <x v="2"/>
    <s v="Peckmouth"/>
    <x v="2"/>
  </r>
  <r>
    <s v="T01371"/>
    <d v="2023-10-19T00:00:00"/>
    <s v="C196"/>
    <s v="P019"/>
    <s v="S001"/>
    <n v="5"/>
    <n v="0.15"/>
    <s v="Mobile Money"/>
    <n v="8814.6"/>
    <n v="7492.41"/>
    <n v="6732.4"/>
    <n v="760.01000000000022"/>
    <s v="Traditional Laptop"/>
    <x v="6"/>
    <x v="1"/>
    <x v="1"/>
    <x v="6"/>
    <n v="1762.92"/>
    <n v="1346.48"/>
    <x v="1"/>
    <d v="1964-04-24T00:00:00"/>
    <n v="62"/>
    <x v="3"/>
    <x v="3"/>
    <s v="Jimenezborough"/>
    <x v="3"/>
  </r>
  <r>
    <s v="T01372"/>
    <d v="2025-08-30T00:00:00"/>
    <s v="C122"/>
    <s v="P005"/>
    <s v="S005"/>
    <n v="2"/>
    <n v="0"/>
    <s v="Mobile Money"/>
    <n v="2792.44"/>
    <n v="2792.44"/>
    <n v="2008.18"/>
    <n v="784.26"/>
    <s v="Knowledge Bags"/>
    <x v="3"/>
    <x v="2"/>
    <x v="0"/>
    <x v="5"/>
    <n v="1396.22"/>
    <n v="1004.09"/>
    <x v="0"/>
    <d v="1961-10-02T00:00:00"/>
    <n v="64"/>
    <x v="3"/>
    <x v="4"/>
    <s v="Johnmouth"/>
    <x v="2"/>
  </r>
  <r>
    <s v="T01373"/>
    <d v="2024-04-01T00:00:00"/>
    <s v="C068"/>
    <s v="P040"/>
    <s v="S004"/>
    <n v="5"/>
    <n v="0.15"/>
    <s v="Bank Transfer"/>
    <n v="8728.0499999999993"/>
    <n v="7418.8424999999988"/>
    <n v="6612.2000000000007"/>
    <n v="806.64249999999811"/>
    <s v="Piece Headphones"/>
    <x v="8"/>
    <x v="0"/>
    <x v="1"/>
    <x v="11"/>
    <n v="1745.61"/>
    <n v="1322.44"/>
    <x v="1"/>
    <d v="1981-06-09T00:00:00"/>
    <n v="45"/>
    <x v="1"/>
    <x v="1"/>
    <s v="Brianahaven"/>
    <x v="1"/>
  </r>
  <r>
    <s v="T01374"/>
    <d v="2024-05-26T00:00:00"/>
    <s v="C197"/>
    <s v="P021"/>
    <s v="S003"/>
    <n v="3"/>
    <n v="0"/>
    <s v="Cash"/>
    <n v="3681.7200000000003"/>
    <n v="3681.7200000000003"/>
    <n v="2931.27"/>
    <n v="750.45000000000027"/>
    <s v="Firm Dairy"/>
    <x v="4"/>
    <x v="0"/>
    <x v="2"/>
    <x v="7"/>
    <n v="1227.24"/>
    <n v="977.09"/>
    <x v="0"/>
    <d v="1957-09-23T00:00:00"/>
    <n v="68"/>
    <x v="4"/>
    <x v="0"/>
    <s v="New Michele"/>
    <x v="0"/>
  </r>
  <r>
    <s v="T01375"/>
    <d v="2023-11-19T00:00:00"/>
    <s v="C152"/>
    <s v="P042"/>
    <s v="S001"/>
    <n v="2"/>
    <n v="0.1"/>
    <s v="Bank Transfer"/>
    <n v="907.24"/>
    <n v="816.51600000000008"/>
    <n v="633.26"/>
    <n v="183.25600000000009"/>
    <s v="Maybe Clothing"/>
    <x v="1"/>
    <x v="1"/>
    <x v="0"/>
    <x v="0"/>
    <n v="453.62"/>
    <n v="316.63"/>
    <x v="0"/>
    <d v="1987-06-17T00:00:00"/>
    <n v="39"/>
    <x v="1"/>
    <x v="3"/>
    <s v="Jimenezborough"/>
    <x v="3"/>
  </r>
  <r>
    <s v="T01376"/>
    <d v="2024-06-05T00:00:00"/>
    <s v="C190"/>
    <s v="P050"/>
    <s v="S005"/>
    <n v="1"/>
    <n v="0.1"/>
    <s v="Mobile Money"/>
    <n v="1044.6400000000001"/>
    <n v="940.17600000000016"/>
    <n v="775.07"/>
    <n v="165.10600000000011"/>
    <s v="Maybe Footwear"/>
    <x v="0"/>
    <x v="0"/>
    <x v="0"/>
    <x v="3"/>
    <n v="1044.6400000000001"/>
    <n v="775.07"/>
    <x v="0"/>
    <d v="1967-08-19T00:00:00"/>
    <n v="58"/>
    <x v="3"/>
    <x v="4"/>
    <s v="Johnmouth"/>
    <x v="2"/>
  </r>
  <r>
    <s v="T01377"/>
    <d v="2025-01-09T00:00:00"/>
    <s v="C025"/>
    <s v="P040"/>
    <s v="S004"/>
    <n v="3"/>
    <n v="0.1"/>
    <s v="Mobile Money"/>
    <n v="5236.83"/>
    <n v="4713.1469999999999"/>
    <n v="3967.32"/>
    <n v="745.82699999999977"/>
    <s v="Piece Headphones"/>
    <x v="9"/>
    <x v="2"/>
    <x v="1"/>
    <x v="11"/>
    <n v="1745.61"/>
    <n v="1322.44"/>
    <x v="1"/>
    <d v="1971-03-12T00:00:00"/>
    <n v="55"/>
    <x v="3"/>
    <x v="1"/>
    <s v="Brianahaven"/>
    <x v="1"/>
  </r>
  <r>
    <s v="T01378"/>
    <d v="2024-04-26T00:00:00"/>
    <s v="C090"/>
    <s v="P049"/>
    <s v="S001"/>
    <n v="2"/>
    <n v="0.05"/>
    <s v="Credit Card"/>
    <n v="776.52"/>
    <n v="737.69399999999996"/>
    <n v="398.6"/>
    <n v="339.09399999999994"/>
    <s v="Possible Watches"/>
    <x v="8"/>
    <x v="0"/>
    <x v="0"/>
    <x v="1"/>
    <n v="388.26"/>
    <n v="199.3"/>
    <x v="0"/>
    <d v="1975-08-18T00:00:00"/>
    <n v="50"/>
    <x v="3"/>
    <x v="3"/>
    <s v="Jimenezborough"/>
    <x v="3"/>
  </r>
  <r>
    <s v="T01379"/>
    <d v="2024-01-30T00:00:00"/>
    <s v="C166"/>
    <s v="P003"/>
    <s v="S003"/>
    <n v="5"/>
    <n v="0"/>
    <s v="Cash"/>
    <n v="1688.15"/>
    <n v="1688.15"/>
    <n v="845.15"/>
    <n v="843.00000000000011"/>
    <s v="Here Footwear"/>
    <x v="9"/>
    <x v="0"/>
    <x v="0"/>
    <x v="3"/>
    <n v="337.63"/>
    <n v="169.03"/>
    <x v="1"/>
    <d v="2001-05-13T00:00:00"/>
    <n v="25"/>
    <x v="1"/>
    <x v="0"/>
    <s v="New Michele"/>
    <x v="0"/>
  </r>
  <r>
    <s v="T01380"/>
    <d v="2024-02-05T00:00:00"/>
    <s v="C079"/>
    <s v="P020"/>
    <s v="S001"/>
    <n v="3"/>
    <n v="0.05"/>
    <s v="Cash"/>
    <n v="971.76"/>
    <n v="923.17199999999991"/>
    <n v="728.93999999999994"/>
    <n v="194.23199999999997"/>
    <s v="Simple Accessories"/>
    <x v="10"/>
    <x v="0"/>
    <x v="0"/>
    <x v="9"/>
    <n v="323.92"/>
    <n v="242.98"/>
    <x v="1"/>
    <d v="1979-06-15T00:00:00"/>
    <n v="47"/>
    <x v="1"/>
    <x v="3"/>
    <s v="Jimenezborough"/>
    <x v="3"/>
  </r>
  <r>
    <s v="T01381"/>
    <d v="2023-10-17T00:00:00"/>
    <s v="C138"/>
    <s v="P042"/>
    <s v="S003"/>
    <n v="1"/>
    <n v="0.15"/>
    <s v="Mobile Money"/>
    <n v="453.62"/>
    <n v="385.577"/>
    <n v="316.63"/>
    <n v="68.947000000000003"/>
    <s v="Maybe Clothing"/>
    <x v="6"/>
    <x v="1"/>
    <x v="0"/>
    <x v="0"/>
    <n v="453.62"/>
    <n v="316.63"/>
    <x v="1"/>
    <d v="1961-09-28T00:00:00"/>
    <n v="64"/>
    <x v="3"/>
    <x v="0"/>
    <s v="New Michele"/>
    <x v="0"/>
  </r>
  <r>
    <s v="T01382"/>
    <d v="2024-05-28T00:00:00"/>
    <s v="C146"/>
    <s v="P025"/>
    <s v="S005"/>
    <n v="4"/>
    <n v="0.1"/>
    <s v="Cash"/>
    <n v="1716.6"/>
    <n v="1544.94"/>
    <n v="1034.8800000000001"/>
    <n v="510.05999999999995"/>
    <s v="Little Watches"/>
    <x v="4"/>
    <x v="0"/>
    <x v="0"/>
    <x v="1"/>
    <n v="429.15"/>
    <n v="258.72000000000003"/>
    <x v="1"/>
    <d v="1997-03-26T00:00:00"/>
    <n v="29"/>
    <x v="1"/>
    <x v="4"/>
    <s v="Johnmouth"/>
    <x v="2"/>
  </r>
  <r>
    <s v="T01383"/>
    <d v="2024-11-01T00:00:00"/>
    <s v="C179"/>
    <s v="P021"/>
    <s v="S004"/>
    <n v="5"/>
    <n v="0"/>
    <s v="Bank Transfer"/>
    <n v="6136.2"/>
    <n v="6136.2"/>
    <n v="4885.45"/>
    <n v="1250.75"/>
    <s v="Firm Dairy"/>
    <x v="1"/>
    <x v="0"/>
    <x v="2"/>
    <x v="7"/>
    <n v="1227.24"/>
    <n v="977.09"/>
    <x v="1"/>
    <d v="1985-02-14T00:00:00"/>
    <n v="41"/>
    <x v="1"/>
    <x v="1"/>
    <s v="Brianahaven"/>
    <x v="1"/>
  </r>
  <r>
    <s v="T01384"/>
    <d v="2025-07-28T00:00:00"/>
    <s v="C097"/>
    <s v="P036"/>
    <s v="S005"/>
    <n v="4"/>
    <n v="0.1"/>
    <s v="Cash"/>
    <n v="6005.84"/>
    <n v="5405.2560000000003"/>
    <n v="4670.92"/>
    <n v="734.33600000000024"/>
    <s v="New Watches"/>
    <x v="11"/>
    <x v="2"/>
    <x v="0"/>
    <x v="1"/>
    <n v="1501.46"/>
    <n v="1167.73"/>
    <x v="0"/>
    <d v="1994-08-14T00:00:00"/>
    <n v="31"/>
    <x v="1"/>
    <x v="4"/>
    <s v="Johnmouth"/>
    <x v="2"/>
  </r>
  <r>
    <s v="T01385"/>
    <d v="2024-02-15T00:00:00"/>
    <s v="C126"/>
    <s v="P037"/>
    <s v="S001"/>
    <n v="2"/>
    <n v="0.1"/>
    <s v="Mobile Money"/>
    <n v="3905.3"/>
    <n v="3514.7700000000004"/>
    <n v="2902.54"/>
    <n v="612.23000000000047"/>
    <s v="Book Television"/>
    <x v="10"/>
    <x v="0"/>
    <x v="1"/>
    <x v="2"/>
    <n v="1952.65"/>
    <n v="1451.27"/>
    <x v="0"/>
    <d v="1980-04-04T00:00:00"/>
    <n v="46"/>
    <x v="1"/>
    <x v="3"/>
    <s v="Jimenezborough"/>
    <x v="3"/>
  </r>
  <r>
    <s v="T01386"/>
    <d v="2024-01-28T00:00:00"/>
    <s v="C129"/>
    <s v="P017"/>
    <s v="S003"/>
    <n v="2"/>
    <n v="0.1"/>
    <s v="Bank Transfer"/>
    <n v="2492.2199999999998"/>
    <n v="2242.998"/>
    <n v="1667.04"/>
    <n v="575.95800000000008"/>
    <s v="Find Headphones"/>
    <x v="9"/>
    <x v="0"/>
    <x v="1"/>
    <x v="11"/>
    <n v="1246.1099999999999"/>
    <n v="833.52"/>
    <x v="0"/>
    <d v="1958-10-08T00:00:00"/>
    <n v="67"/>
    <x v="4"/>
    <x v="0"/>
    <s v="New Michele"/>
    <x v="0"/>
  </r>
  <r>
    <s v="T01387"/>
    <d v="2024-03-09T00:00:00"/>
    <s v="C112"/>
    <s v="P040"/>
    <s v="S002"/>
    <n v="4"/>
    <n v="0"/>
    <s v="Credit Card"/>
    <n v="6982.44"/>
    <n v="6982.44"/>
    <n v="5289.76"/>
    <n v="1692.6799999999994"/>
    <s v="Piece Headphones"/>
    <x v="2"/>
    <x v="0"/>
    <x v="1"/>
    <x v="11"/>
    <n v="1745.61"/>
    <n v="1322.44"/>
    <x v="1"/>
    <d v="1983-12-29T00:00:00"/>
    <n v="42"/>
    <x v="1"/>
    <x v="2"/>
    <s v="Peckmouth"/>
    <x v="2"/>
  </r>
  <r>
    <s v="T01388"/>
    <d v="2025-05-08T00:00:00"/>
    <s v="C074"/>
    <s v="P045"/>
    <s v="S003"/>
    <n v="1"/>
    <n v="0.1"/>
    <s v="Mobile Money"/>
    <n v="1879.08"/>
    <n v="1691.172"/>
    <n v="1004.56"/>
    <n v="686.61200000000008"/>
    <s v="Set Dairy"/>
    <x v="4"/>
    <x v="2"/>
    <x v="2"/>
    <x v="7"/>
    <n v="1879.08"/>
    <n v="1004.56"/>
    <x v="1"/>
    <d v="1959-05-31T00:00:00"/>
    <n v="67"/>
    <x v="4"/>
    <x v="0"/>
    <s v="New Michele"/>
    <x v="0"/>
  </r>
  <r>
    <s v="T01389"/>
    <d v="2025-03-18T00:00:00"/>
    <s v="C058"/>
    <s v="P016"/>
    <s v="S005"/>
    <n v="1"/>
    <n v="0"/>
    <s v="Bank Transfer"/>
    <n v="1858.75"/>
    <n v="1858.75"/>
    <n v="1451.16"/>
    <n v="407.58999999999992"/>
    <s v="House Accessories"/>
    <x v="2"/>
    <x v="2"/>
    <x v="0"/>
    <x v="9"/>
    <n v="1858.75"/>
    <n v="1451.16"/>
    <x v="0"/>
    <d v="2005-07-22T00:00:00"/>
    <n v="21"/>
    <x v="2"/>
    <x v="4"/>
    <s v="Johnmouth"/>
    <x v="2"/>
  </r>
  <r>
    <s v="T01390"/>
    <d v="2024-04-14T00:00:00"/>
    <s v="C070"/>
    <s v="P026"/>
    <s v="S001"/>
    <n v="5"/>
    <n v="0.15"/>
    <s v="Mobile Money"/>
    <n v="5078.8"/>
    <n v="4316.9800000000005"/>
    <n v="2922"/>
    <n v="1394.9800000000005"/>
    <s v="Behavior Dairy"/>
    <x v="8"/>
    <x v="0"/>
    <x v="2"/>
    <x v="7"/>
    <n v="1015.76"/>
    <n v="584.4"/>
    <x v="0"/>
    <d v="1971-10-24T00:00:00"/>
    <n v="54"/>
    <x v="3"/>
    <x v="3"/>
    <s v="Jimenezborough"/>
    <x v="3"/>
  </r>
  <r>
    <s v="T01391"/>
    <d v="2023-12-10T00:00:00"/>
    <s v="C054"/>
    <s v="P007"/>
    <s v="S003"/>
    <n v="1"/>
    <n v="0.1"/>
    <s v="Bank Transfer"/>
    <n v="1474.12"/>
    <n v="1326.7079999999999"/>
    <n v="764.02"/>
    <n v="562.68799999999987"/>
    <s v="Understand Camera"/>
    <x v="7"/>
    <x v="1"/>
    <x v="1"/>
    <x v="12"/>
    <n v="1474.12"/>
    <n v="764.02"/>
    <x v="1"/>
    <d v="2002-11-10T00:00:00"/>
    <n v="23"/>
    <x v="2"/>
    <x v="0"/>
    <s v="New Michele"/>
    <x v="0"/>
  </r>
  <r>
    <s v="T01392"/>
    <d v="2025-05-23T00:00:00"/>
    <s v="C111"/>
    <s v="P008"/>
    <s v="S005"/>
    <n v="3"/>
    <n v="0.05"/>
    <s v="Mobile Money"/>
    <n v="329.34000000000003"/>
    <n v="312.87299999999999"/>
    <n v="211.77"/>
    <n v="101.10299999999998"/>
    <s v="Recognize Footwear"/>
    <x v="4"/>
    <x v="2"/>
    <x v="0"/>
    <x v="3"/>
    <n v="109.78"/>
    <n v="70.59"/>
    <x v="0"/>
    <d v="1993-07-13T00:00:00"/>
    <n v="33"/>
    <x v="1"/>
    <x v="4"/>
    <s v="Johnmouth"/>
    <x v="2"/>
  </r>
  <r>
    <s v="T01393"/>
    <d v="2024-11-24T00:00:00"/>
    <s v="C103"/>
    <s v="P031"/>
    <s v="S003"/>
    <n v="5"/>
    <n v="0.15"/>
    <s v="Credit Card"/>
    <n v="5478.6"/>
    <n v="4656.8100000000004"/>
    <n v="4111"/>
    <n v="545.8100000000004"/>
    <s v="Foot Snacks"/>
    <x v="1"/>
    <x v="0"/>
    <x v="2"/>
    <x v="4"/>
    <n v="1095.72"/>
    <n v="822.2"/>
    <x v="1"/>
    <d v="1964-10-26T00:00:00"/>
    <n v="61"/>
    <x v="3"/>
    <x v="0"/>
    <s v="New Michele"/>
    <x v="0"/>
  </r>
  <r>
    <s v="T01394"/>
    <d v="2024-09-18T00:00:00"/>
    <s v="C005"/>
    <s v="P050"/>
    <s v="S005"/>
    <n v="2"/>
    <n v="0.15"/>
    <s v="Credit Card"/>
    <n v="2089.2800000000002"/>
    <n v="1775.8880000000001"/>
    <n v="1550.14"/>
    <n v="225.74800000000005"/>
    <s v="Maybe Footwear"/>
    <x v="5"/>
    <x v="0"/>
    <x v="0"/>
    <x v="3"/>
    <n v="1044.6400000000001"/>
    <n v="775.07"/>
    <x v="0"/>
    <d v="1992-06-18T00:00:00"/>
    <n v="34"/>
    <x v="0"/>
    <x v="4"/>
    <s v="Johnmouth"/>
    <x v="2"/>
  </r>
  <r>
    <s v="T01395"/>
    <d v="2025-04-08T00:00:00"/>
    <s v="C170"/>
    <s v="P016"/>
    <s v="S004"/>
    <n v="3"/>
    <n v="0.15"/>
    <s v="Cash"/>
    <n v="5576.25"/>
    <n v="4739.8125"/>
    <n v="4353.4800000000005"/>
    <n v="386.33249999999953"/>
    <s v="House Accessories"/>
    <x v="8"/>
    <x v="2"/>
    <x v="0"/>
    <x v="9"/>
    <n v="1858.75"/>
    <n v="1451.16"/>
    <x v="1"/>
    <d v="1984-05-05T00:00:00"/>
    <n v="42"/>
    <x v="1"/>
    <x v="1"/>
    <s v="Brianahaven"/>
    <x v="1"/>
  </r>
  <r>
    <s v="T01396"/>
    <d v="2025-03-31T00:00:00"/>
    <s v="C134"/>
    <s v="P017"/>
    <s v="S002"/>
    <n v="3"/>
    <n v="0.15"/>
    <s v="Credit Card"/>
    <n v="3738.33"/>
    <n v="3177.5805"/>
    <n v="2500.56"/>
    <n v="677.02050000000008"/>
    <s v="Find Headphones"/>
    <x v="2"/>
    <x v="2"/>
    <x v="1"/>
    <x v="11"/>
    <n v="1246.1099999999999"/>
    <n v="833.52"/>
    <x v="1"/>
    <d v="1985-01-29T00:00:00"/>
    <n v="41"/>
    <x v="1"/>
    <x v="2"/>
    <s v="Peckmouth"/>
    <x v="2"/>
  </r>
  <r>
    <s v="T01397"/>
    <d v="2024-04-09T00:00:00"/>
    <s v="C062"/>
    <s v="P028"/>
    <s v="S002"/>
    <n v="3"/>
    <n v="0.15"/>
    <s v="Mobile Money"/>
    <n v="2021.34"/>
    <n v="1718.1389999999999"/>
    <n v="1089.99"/>
    <n v="628.14899999999989"/>
    <s v="Deal Smartphone"/>
    <x v="8"/>
    <x v="0"/>
    <x v="1"/>
    <x v="10"/>
    <n v="673.78"/>
    <n v="363.33"/>
    <x v="0"/>
    <d v="2000-06-21T00:00:00"/>
    <n v="26"/>
    <x v="1"/>
    <x v="2"/>
    <s v="Peckmouth"/>
    <x v="2"/>
  </r>
  <r>
    <s v="T01398"/>
    <d v="2025-01-28T00:00:00"/>
    <s v="C082"/>
    <s v="P020"/>
    <s v="S001"/>
    <n v="2"/>
    <n v="0.15"/>
    <s v="Bank Transfer"/>
    <n v="647.84"/>
    <n v="550.66399999999999"/>
    <n v="485.96"/>
    <n v="64.704000000000008"/>
    <s v="Simple Accessories"/>
    <x v="9"/>
    <x v="2"/>
    <x v="0"/>
    <x v="9"/>
    <n v="323.92"/>
    <n v="242.98"/>
    <x v="0"/>
    <d v="2003-05-11T00:00:00"/>
    <n v="23"/>
    <x v="2"/>
    <x v="3"/>
    <s v="Jimenezborough"/>
    <x v="3"/>
  </r>
  <r>
    <s v="T01399"/>
    <d v="2025-06-23T00:00:00"/>
    <s v="C074"/>
    <s v="P003"/>
    <s v="S002"/>
    <n v="3"/>
    <n v="0.05"/>
    <s v="Mobile Money"/>
    <n v="1012.89"/>
    <n v="962.24549999999999"/>
    <n v="507.09000000000003"/>
    <n v="455.15549999999996"/>
    <s v="Here Footwear"/>
    <x v="0"/>
    <x v="2"/>
    <x v="0"/>
    <x v="3"/>
    <n v="337.63"/>
    <n v="169.03"/>
    <x v="1"/>
    <d v="1959-05-31T00:00:00"/>
    <n v="67"/>
    <x v="4"/>
    <x v="2"/>
    <s v="Peckmouth"/>
    <x v="2"/>
  </r>
  <r>
    <s v="T01400"/>
    <d v="2025-04-19T00:00:00"/>
    <s v="C062"/>
    <s v="P024"/>
    <s v="S001"/>
    <n v="2"/>
    <n v="0.05"/>
    <s v="Cash"/>
    <n v="2974.82"/>
    <n v="2826.0790000000002"/>
    <n v="1626.14"/>
    <n v="1199.9390000000001"/>
    <s v="Him Smartphone"/>
    <x v="8"/>
    <x v="2"/>
    <x v="1"/>
    <x v="10"/>
    <n v="1487.41"/>
    <n v="813.07"/>
    <x v="0"/>
    <d v="2000-06-21T00:00:00"/>
    <n v="26"/>
    <x v="1"/>
    <x v="3"/>
    <s v="Jimenezborough"/>
    <x v="3"/>
  </r>
  <r>
    <s v="T01401"/>
    <d v="2025-07-21T00:00:00"/>
    <s v="C063"/>
    <s v="P013"/>
    <s v="S003"/>
    <n v="4"/>
    <n v="0.15"/>
    <s v="Mobile Money"/>
    <n v="4539.2"/>
    <n v="3858.3199999999997"/>
    <n v="2700.4"/>
    <n v="1157.9199999999996"/>
    <s v="World Watches"/>
    <x v="11"/>
    <x v="2"/>
    <x v="0"/>
    <x v="1"/>
    <n v="1134.8"/>
    <n v="675.1"/>
    <x v="0"/>
    <d v="1973-01-07T00:00:00"/>
    <n v="53"/>
    <x v="3"/>
    <x v="0"/>
    <s v="New Michele"/>
    <x v="0"/>
  </r>
  <r>
    <s v="T01402"/>
    <d v="2024-03-31T00:00:00"/>
    <s v="C109"/>
    <s v="P018"/>
    <s v="S001"/>
    <n v="2"/>
    <n v="0.05"/>
    <s v="Bank Transfer"/>
    <n v="2159.7800000000002"/>
    <n v="2051.7910000000002"/>
    <n v="1407.66"/>
    <n v="644.13100000000009"/>
    <s v="Democratic Smartphone"/>
    <x v="2"/>
    <x v="0"/>
    <x v="1"/>
    <x v="10"/>
    <n v="1079.8900000000001"/>
    <n v="703.83"/>
    <x v="1"/>
    <d v="2006-03-03T00:00:00"/>
    <n v="20"/>
    <x v="2"/>
    <x v="3"/>
    <s v="Jimenezborough"/>
    <x v="3"/>
  </r>
  <r>
    <s v="T01403"/>
    <d v="2023-12-02T00:00:00"/>
    <s v="C035"/>
    <s v="P026"/>
    <s v="S001"/>
    <n v="3"/>
    <n v="0.1"/>
    <s v="Credit Card"/>
    <n v="3047.2799999999997"/>
    <n v="2742.5519999999997"/>
    <n v="1753.1999999999998"/>
    <n v="989.35199999999986"/>
    <s v="Behavior Dairy"/>
    <x v="7"/>
    <x v="1"/>
    <x v="2"/>
    <x v="7"/>
    <n v="1015.76"/>
    <n v="584.4"/>
    <x v="1"/>
    <d v="1991-04-19T00:00:00"/>
    <n v="35"/>
    <x v="1"/>
    <x v="3"/>
    <s v="Jimenezborough"/>
    <x v="3"/>
  </r>
  <r>
    <s v="T01404"/>
    <d v="2024-08-04T00:00:00"/>
    <s v="C165"/>
    <s v="P031"/>
    <s v="S001"/>
    <n v="4"/>
    <n v="0"/>
    <s v="Cash"/>
    <n v="4382.88"/>
    <n v="4382.88"/>
    <n v="3288.8"/>
    <n v="1094.08"/>
    <s v="Foot Snacks"/>
    <x v="3"/>
    <x v="0"/>
    <x v="2"/>
    <x v="4"/>
    <n v="1095.72"/>
    <n v="822.2"/>
    <x v="0"/>
    <d v="1972-12-26T00:00:00"/>
    <n v="53"/>
    <x v="3"/>
    <x v="3"/>
    <s v="Jimenezborough"/>
    <x v="3"/>
  </r>
  <r>
    <s v="T01405"/>
    <d v="2025-02-17T00:00:00"/>
    <s v="C022"/>
    <s v="P048"/>
    <s v="S003"/>
    <n v="5"/>
    <n v="0.1"/>
    <s v="Cash"/>
    <n v="6081.7999999999993"/>
    <n v="5473.62"/>
    <n v="3974"/>
    <n v="1499.62"/>
    <s v="Nor Bags"/>
    <x v="10"/>
    <x v="2"/>
    <x v="0"/>
    <x v="5"/>
    <n v="1216.3599999999999"/>
    <n v="794.8"/>
    <x v="0"/>
    <d v="1955-11-16T00:00:00"/>
    <n v="70"/>
    <x v="4"/>
    <x v="0"/>
    <s v="New Michele"/>
    <x v="0"/>
  </r>
  <r>
    <s v="T01406"/>
    <d v="2024-08-27T00:00:00"/>
    <s v="C105"/>
    <s v="P036"/>
    <s v="S003"/>
    <n v="1"/>
    <n v="0.15"/>
    <s v="Credit Card"/>
    <n v="1501.46"/>
    <n v="1276.241"/>
    <n v="1167.73"/>
    <n v="108.51099999999997"/>
    <s v="New Watches"/>
    <x v="3"/>
    <x v="0"/>
    <x v="0"/>
    <x v="1"/>
    <n v="1501.46"/>
    <n v="1167.73"/>
    <x v="0"/>
    <d v="1969-12-29T00:00:00"/>
    <n v="56"/>
    <x v="3"/>
    <x v="0"/>
    <s v="New Michele"/>
    <x v="0"/>
  </r>
  <r>
    <s v="T01407"/>
    <d v="2024-10-09T00:00:00"/>
    <s v="C061"/>
    <s v="P019"/>
    <s v="S001"/>
    <n v="5"/>
    <n v="0"/>
    <s v="Bank Transfer"/>
    <n v="8814.6"/>
    <n v="8814.6"/>
    <n v="6732.4"/>
    <n v="2082.2000000000007"/>
    <s v="Traditional Laptop"/>
    <x v="6"/>
    <x v="0"/>
    <x v="1"/>
    <x v="6"/>
    <n v="1762.92"/>
    <n v="1346.48"/>
    <x v="0"/>
    <d v="1968-10-21T00:00:00"/>
    <n v="57"/>
    <x v="3"/>
    <x v="3"/>
    <s v="Jimenezborough"/>
    <x v="3"/>
  </r>
  <r>
    <s v="T01408"/>
    <d v="2024-09-25T00:00:00"/>
    <s v="C128"/>
    <s v="P029"/>
    <s v="S001"/>
    <n v="2"/>
    <n v="0"/>
    <s v="Bank Transfer"/>
    <n v="2970.1"/>
    <n v="2970.1"/>
    <n v="1976.62"/>
    <n v="993.48"/>
    <s v="Road Clothing"/>
    <x v="5"/>
    <x v="0"/>
    <x v="0"/>
    <x v="0"/>
    <n v="1485.05"/>
    <n v="988.31"/>
    <x v="1"/>
    <d v="1976-08-06T00:00:00"/>
    <n v="49"/>
    <x v="1"/>
    <x v="3"/>
    <s v="Jimenezborough"/>
    <x v="3"/>
  </r>
  <r>
    <s v="T01409"/>
    <d v="2025-08-25T00:00:00"/>
    <s v="C085"/>
    <s v="P001"/>
    <s v="S005"/>
    <n v="4"/>
    <n v="0.05"/>
    <s v="Mobile Money"/>
    <n v="6694.76"/>
    <n v="6360.0219999999999"/>
    <n v="5293.52"/>
    <n v="1066.5019999999995"/>
    <s v="Like Camera"/>
    <x v="3"/>
    <x v="2"/>
    <x v="1"/>
    <x v="12"/>
    <n v="1673.69"/>
    <n v="1323.38"/>
    <x v="0"/>
    <d v="1979-03-23T00:00:00"/>
    <n v="47"/>
    <x v="1"/>
    <x v="4"/>
    <s v="Johnmouth"/>
    <x v="2"/>
  </r>
  <r>
    <s v="T01410"/>
    <d v="2025-05-21T00:00:00"/>
    <s v="C056"/>
    <s v="P026"/>
    <s v="S002"/>
    <n v="1"/>
    <n v="0.05"/>
    <s v="Credit Card"/>
    <n v="1015.76"/>
    <n v="964.97199999999998"/>
    <n v="584.4"/>
    <n v="380.572"/>
    <s v="Behavior Dairy"/>
    <x v="4"/>
    <x v="2"/>
    <x v="2"/>
    <x v="7"/>
    <n v="1015.76"/>
    <n v="584.4"/>
    <x v="1"/>
    <d v="2004-09-23T00:00:00"/>
    <n v="21"/>
    <x v="2"/>
    <x v="2"/>
    <s v="Peckmouth"/>
    <x v="2"/>
  </r>
  <r>
    <s v="T01411"/>
    <d v="2024-02-08T00:00:00"/>
    <s v="C071"/>
    <s v="P008"/>
    <s v="S004"/>
    <n v="4"/>
    <n v="0.1"/>
    <s v="Cash"/>
    <n v="439.12"/>
    <n v="395.20800000000003"/>
    <n v="282.36"/>
    <n v="112.84800000000001"/>
    <s v="Recognize Footwear"/>
    <x v="10"/>
    <x v="0"/>
    <x v="0"/>
    <x v="3"/>
    <n v="109.78"/>
    <n v="70.59"/>
    <x v="0"/>
    <d v="1962-06-18T00:00:00"/>
    <n v="64"/>
    <x v="3"/>
    <x v="1"/>
    <s v="Brianahaven"/>
    <x v="1"/>
  </r>
  <r>
    <s v="T01412"/>
    <d v="2023-12-18T00:00:00"/>
    <s v="C126"/>
    <s v="P043"/>
    <s v="S005"/>
    <n v="3"/>
    <n v="0"/>
    <s v="Bank Transfer"/>
    <n v="1693.2599999999998"/>
    <n v="1693.2599999999998"/>
    <n v="881.87999999999988"/>
    <n v="811.37999999999988"/>
    <s v="Soon Accessories"/>
    <x v="7"/>
    <x v="1"/>
    <x v="0"/>
    <x v="9"/>
    <n v="564.41999999999996"/>
    <n v="293.95999999999998"/>
    <x v="0"/>
    <d v="1980-04-04T00:00:00"/>
    <n v="46"/>
    <x v="1"/>
    <x v="4"/>
    <s v="Johnmouth"/>
    <x v="2"/>
  </r>
  <r>
    <s v="T01413"/>
    <d v="2024-06-06T00:00:00"/>
    <s v="C140"/>
    <s v="P005"/>
    <s v="S004"/>
    <n v="4"/>
    <n v="0.05"/>
    <s v="Bank Transfer"/>
    <n v="5584.88"/>
    <n v="5305.6359999999995"/>
    <n v="4016.36"/>
    <n v="1289.2759999999994"/>
    <s v="Knowledge Bags"/>
    <x v="0"/>
    <x v="0"/>
    <x v="0"/>
    <x v="5"/>
    <n v="1396.22"/>
    <n v="1004.09"/>
    <x v="1"/>
    <d v="1973-06-12T00:00:00"/>
    <n v="53"/>
    <x v="3"/>
    <x v="1"/>
    <s v="Brianahaven"/>
    <x v="1"/>
  </r>
  <r>
    <s v="T01414"/>
    <d v="2024-08-12T00:00:00"/>
    <s v="C038"/>
    <s v="P050"/>
    <s v="S003"/>
    <n v="4"/>
    <n v="0.1"/>
    <s v="Bank Transfer"/>
    <n v="4178.5600000000004"/>
    <n v="3760.7040000000006"/>
    <n v="3100.28"/>
    <n v="660.42400000000043"/>
    <s v="Maybe Footwear"/>
    <x v="3"/>
    <x v="0"/>
    <x v="0"/>
    <x v="3"/>
    <n v="1044.6400000000001"/>
    <n v="775.07"/>
    <x v="0"/>
    <d v="1974-04-19T00:00:00"/>
    <n v="52"/>
    <x v="3"/>
    <x v="0"/>
    <s v="New Michele"/>
    <x v="0"/>
  </r>
  <r>
    <s v="T01415"/>
    <d v="2024-04-21T00:00:00"/>
    <s v="C006"/>
    <s v="P050"/>
    <s v="S005"/>
    <n v="1"/>
    <n v="0"/>
    <s v="Credit Card"/>
    <n v="1044.6400000000001"/>
    <n v="1044.6400000000001"/>
    <n v="775.07"/>
    <n v="269.57000000000005"/>
    <s v="Maybe Footwear"/>
    <x v="8"/>
    <x v="0"/>
    <x v="0"/>
    <x v="3"/>
    <n v="1044.6400000000001"/>
    <n v="775.07"/>
    <x v="0"/>
    <d v="1986-10-03T00:00:00"/>
    <n v="39"/>
    <x v="1"/>
    <x v="4"/>
    <s v="Johnmouth"/>
    <x v="2"/>
  </r>
  <r>
    <s v="T01416"/>
    <d v="2025-03-03T00:00:00"/>
    <s v="C065"/>
    <s v="P026"/>
    <s v="S005"/>
    <n v="4"/>
    <n v="0.1"/>
    <s v="Bank Transfer"/>
    <n v="4063.04"/>
    <n v="3656.7359999999999"/>
    <n v="2337.6"/>
    <n v="1319.136"/>
    <s v="Behavior Dairy"/>
    <x v="2"/>
    <x v="2"/>
    <x v="2"/>
    <x v="7"/>
    <n v="1015.76"/>
    <n v="584.4"/>
    <x v="1"/>
    <d v="1969-12-10T00:00:00"/>
    <n v="56"/>
    <x v="3"/>
    <x v="4"/>
    <s v="Johnmouth"/>
    <x v="2"/>
  </r>
  <r>
    <s v="T01417"/>
    <d v="2025-05-27T00:00:00"/>
    <s v="C176"/>
    <s v="P050"/>
    <s v="S001"/>
    <n v="5"/>
    <n v="0.05"/>
    <s v="Mobile Money"/>
    <n v="5223.2000000000007"/>
    <n v="4962.0400000000009"/>
    <n v="3875.3500000000004"/>
    <n v="1086.6900000000005"/>
    <s v="Maybe Footwear"/>
    <x v="4"/>
    <x v="2"/>
    <x v="0"/>
    <x v="3"/>
    <n v="1044.6400000000001"/>
    <n v="775.07"/>
    <x v="0"/>
    <d v="1979-10-07T00:00:00"/>
    <n v="46"/>
    <x v="1"/>
    <x v="3"/>
    <s v="Jimenezborough"/>
    <x v="3"/>
  </r>
  <r>
    <s v="T01418"/>
    <d v="2024-05-13T00:00:00"/>
    <s v="C100"/>
    <s v="P005"/>
    <s v="S001"/>
    <n v="4"/>
    <n v="0.1"/>
    <s v="Bank Transfer"/>
    <n v="5584.88"/>
    <n v="5026.3919999999998"/>
    <n v="4016.36"/>
    <n v="1010.0319999999997"/>
    <s v="Knowledge Bags"/>
    <x v="4"/>
    <x v="0"/>
    <x v="0"/>
    <x v="5"/>
    <n v="1396.22"/>
    <n v="1004.09"/>
    <x v="1"/>
    <d v="1954-09-28T00:00:00"/>
    <n v="71"/>
    <x v="4"/>
    <x v="3"/>
    <s v="Jimenezborough"/>
    <x v="3"/>
  </r>
  <r>
    <s v="T01419"/>
    <d v="2024-09-24T00:00:00"/>
    <s v="C024"/>
    <s v="P034"/>
    <s v="S002"/>
    <n v="3"/>
    <n v="0.05"/>
    <s v="Credit Card"/>
    <n v="1284.1500000000001"/>
    <n v="1219.9425000000001"/>
    <n v="738.21"/>
    <n v="481.73250000000007"/>
    <s v="Everything Laptop"/>
    <x v="5"/>
    <x v="0"/>
    <x v="1"/>
    <x v="6"/>
    <n v="428.05"/>
    <n v="246.07"/>
    <x v="1"/>
    <d v="1961-11-25T00:00:00"/>
    <n v="64"/>
    <x v="3"/>
    <x v="2"/>
    <s v="Peckmouth"/>
    <x v="2"/>
  </r>
  <r>
    <s v="T01420"/>
    <d v="2024-03-28T00:00:00"/>
    <s v="C113"/>
    <s v="P026"/>
    <s v="S003"/>
    <n v="4"/>
    <n v="0"/>
    <s v="Bank Transfer"/>
    <n v="4063.04"/>
    <n v="4063.04"/>
    <n v="2337.6"/>
    <n v="1725.44"/>
    <s v="Behavior Dairy"/>
    <x v="2"/>
    <x v="0"/>
    <x v="2"/>
    <x v="7"/>
    <n v="1015.76"/>
    <n v="584.4"/>
    <x v="0"/>
    <d v="1977-05-23T00:00:00"/>
    <n v="49"/>
    <x v="1"/>
    <x v="0"/>
    <s v="New Michele"/>
    <x v="0"/>
  </r>
  <r>
    <s v="T01421"/>
    <d v="2024-07-01T00:00:00"/>
    <s v="C021"/>
    <s v="P002"/>
    <s v="S004"/>
    <n v="4"/>
    <n v="0.15"/>
    <s v="Bank Transfer"/>
    <n v="3275.04"/>
    <n v="2783.7840000000001"/>
    <n v="2110.48"/>
    <n v="673.30400000000009"/>
    <s v="Audience Television"/>
    <x v="11"/>
    <x v="0"/>
    <x v="1"/>
    <x v="2"/>
    <n v="818.76"/>
    <n v="527.62"/>
    <x v="0"/>
    <d v="1993-11-17T00:00:00"/>
    <n v="32"/>
    <x v="1"/>
    <x v="1"/>
    <s v="Brianahaven"/>
    <x v="1"/>
  </r>
  <r>
    <s v="T01422"/>
    <d v="2023-09-10T00:00:00"/>
    <s v="C184"/>
    <s v="P016"/>
    <s v="S004"/>
    <n v="1"/>
    <n v="0.05"/>
    <s v="Bank Transfer"/>
    <n v="1858.75"/>
    <n v="1765.8125"/>
    <n v="1451.16"/>
    <n v="314.65249999999992"/>
    <s v="House Accessories"/>
    <x v="5"/>
    <x v="1"/>
    <x v="0"/>
    <x v="9"/>
    <n v="1858.75"/>
    <n v="1451.16"/>
    <x v="0"/>
    <d v="2003-04-13T00:00:00"/>
    <n v="23"/>
    <x v="2"/>
    <x v="1"/>
    <s v="Brianahaven"/>
    <x v="1"/>
  </r>
  <r>
    <s v="T01423"/>
    <d v="2025-05-11T00:00:00"/>
    <s v="C130"/>
    <s v="P039"/>
    <s v="S001"/>
    <n v="3"/>
    <n v="0.15"/>
    <s v="Bank Transfer"/>
    <n v="1622.8200000000002"/>
    <n v="1379.3970000000002"/>
    <n v="1194.75"/>
    <n v="184.64700000000016"/>
    <s v="Church Clothing"/>
    <x v="4"/>
    <x v="2"/>
    <x v="0"/>
    <x v="0"/>
    <n v="540.94000000000005"/>
    <n v="398.25"/>
    <x v="0"/>
    <d v="1982-02-03T00:00:00"/>
    <n v="44"/>
    <x v="1"/>
    <x v="3"/>
    <s v="Jimenezborough"/>
    <x v="3"/>
  </r>
  <r>
    <s v="T01424"/>
    <d v="2024-06-05T00:00:00"/>
    <s v="C117"/>
    <s v="P038"/>
    <s v="S001"/>
    <n v="1"/>
    <n v="0.05"/>
    <s v="Mobile Money"/>
    <n v="366.93"/>
    <n v="348.58350000000002"/>
    <n v="285.23"/>
    <n v="63.353499999999997"/>
    <s v="Stage Footwear"/>
    <x v="0"/>
    <x v="0"/>
    <x v="0"/>
    <x v="3"/>
    <n v="366.93"/>
    <n v="285.23"/>
    <x v="1"/>
    <d v="1987-09-07T00:00:00"/>
    <n v="38"/>
    <x v="1"/>
    <x v="3"/>
    <s v="Jimenezborough"/>
    <x v="3"/>
  </r>
  <r>
    <s v="T01425"/>
    <d v="2024-04-08T00:00:00"/>
    <s v="C165"/>
    <s v="P031"/>
    <s v="S002"/>
    <n v="1"/>
    <n v="0.15"/>
    <s v="Credit Card"/>
    <n v="1095.72"/>
    <n v="931.36199999999997"/>
    <n v="822.2"/>
    <n v="109.16199999999992"/>
    <s v="Foot Snacks"/>
    <x v="8"/>
    <x v="0"/>
    <x v="2"/>
    <x v="4"/>
    <n v="1095.72"/>
    <n v="822.2"/>
    <x v="0"/>
    <d v="1972-12-26T00:00:00"/>
    <n v="53"/>
    <x v="3"/>
    <x v="2"/>
    <s v="Peckmouth"/>
    <x v="2"/>
  </r>
  <r>
    <s v="T01426"/>
    <d v="2023-11-06T00:00:00"/>
    <s v="C161"/>
    <s v="P023"/>
    <s v="S003"/>
    <n v="3"/>
    <n v="0"/>
    <s v="Cash"/>
    <n v="5635.41"/>
    <n v="5635.41"/>
    <n v="3044.73"/>
    <n v="2590.6799999999998"/>
    <s v="And Footwear"/>
    <x v="1"/>
    <x v="1"/>
    <x v="0"/>
    <x v="3"/>
    <n v="1878.47"/>
    <n v="1014.91"/>
    <x v="0"/>
    <d v="1963-01-19T00:00:00"/>
    <n v="63"/>
    <x v="3"/>
    <x v="0"/>
    <s v="New Michele"/>
    <x v="0"/>
  </r>
  <r>
    <s v="T01427"/>
    <d v="2025-04-05T00:00:00"/>
    <s v="C041"/>
    <s v="P023"/>
    <s v="S002"/>
    <n v="5"/>
    <n v="0.05"/>
    <s v="Mobile Money"/>
    <n v="9392.35"/>
    <n v="8922.7325000000001"/>
    <n v="5074.55"/>
    <n v="3848.1824999999999"/>
    <s v="And Footwear"/>
    <x v="8"/>
    <x v="2"/>
    <x v="0"/>
    <x v="3"/>
    <n v="1878.47"/>
    <n v="1014.91"/>
    <x v="1"/>
    <d v="1980-07-03T00:00:00"/>
    <n v="46"/>
    <x v="1"/>
    <x v="2"/>
    <s v="Peckmouth"/>
    <x v="2"/>
  </r>
  <r>
    <s v="T01428"/>
    <d v="2024-03-07T00:00:00"/>
    <s v="C082"/>
    <s v="P039"/>
    <s v="S004"/>
    <n v="4"/>
    <n v="0.05"/>
    <s v="Bank Transfer"/>
    <n v="2163.7600000000002"/>
    <n v="2055.5720000000001"/>
    <n v="1593"/>
    <n v="462.57200000000012"/>
    <s v="Church Clothing"/>
    <x v="2"/>
    <x v="0"/>
    <x v="0"/>
    <x v="0"/>
    <n v="540.94000000000005"/>
    <n v="398.25"/>
    <x v="0"/>
    <d v="2003-05-11T00:00:00"/>
    <n v="23"/>
    <x v="2"/>
    <x v="1"/>
    <s v="Brianahaven"/>
    <x v="1"/>
  </r>
  <r>
    <s v="T01429"/>
    <d v="2024-05-17T00:00:00"/>
    <s v="C045"/>
    <s v="P030"/>
    <s v="S005"/>
    <n v="3"/>
    <n v="0.1"/>
    <s v="Credit Card"/>
    <n v="87.72"/>
    <n v="78.948000000000008"/>
    <n v="45.839999999999996"/>
    <n v="33.108000000000011"/>
    <s v="National Watches"/>
    <x v="4"/>
    <x v="0"/>
    <x v="0"/>
    <x v="1"/>
    <n v="29.24"/>
    <n v="15.28"/>
    <x v="0"/>
    <d v="1975-12-28T00:00:00"/>
    <n v="50"/>
    <x v="3"/>
    <x v="4"/>
    <s v="Johnmouth"/>
    <x v="2"/>
  </r>
  <r>
    <s v="T01430"/>
    <d v="2024-07-18T00:00:00"/>
    <s v="C022"/>
    <s v="P010"/>
    <s v="S004"/>
    <n v="3"/>
    <n v="0.05"/>
    <s v="Mobile Money"/>
    <n v="3582.3599999999997"/>
    <n v="3403.2419999999997"/>
    <n v="2516.8500000000004"/>
    <n v="886.39199999999937"/>
    <s v="Step Smartphone"/>
    <x v="11"/>
    <x v="0"/>
    <x v="1"/>
    <x v="10"/>
    <n v="1194.1199999999999"/>
    <n v="838.95"/>
    <x v="0"/>
    <d v="1955-11-16T00:00:00"/>
    <n v="70"/>
    <x v="4"/>
    <x v="1"/>
    <s v="Brianahaven"/>
    <x v="1"/>
  </r>
  <r>
    <s v="T01431"/>
    <d v="2024-12-25T00:00:00"/>
    <s v="C097"/>
    <s v="P040"/>
    <s v="S005"/>
    <n v="2"/>
    <n v="0"/>
    <s v="Cash"/>
    <n v="3491.22"/>
    <n v="3491.22"/>
    <n v="2644.88"/>
    <n v="846.33999999999969"/>
    <s v="Piece Headphones"/>
    <x v="7"/>
    <x v="0"/>
    <x v="1"/>
    <x v="11"/>
    <n v="1745.61"/>
    <n v="1322.44"/>
    <x v="0"/>
    <d v="1994-08-14T00:00:00"/>
    <n v="31"/>
    <x v="1"/>
    <x v="4"/>
    <s v="Johnmouth"/>
    <x v="2"/>
  </r>
  <r>
    <s v="T01432"/>
    <d v="2023-11-29T00:00:00"/>
    <s v="C143"/>
    <s v="P020"/>
    <s v="S005"/>
    <n v="2"/>
    <n v="0"/>
    <s v="Mobile Money"/>
    <n v="647.84"/>
    <n v="647.84"/>
    <n v="485.96"/>
    <n v="161.88000000000005"/>
    <s v="Simple Accessories"/>
    <x v="1"/>
    <x v="1"/>
    <x v="0"/>
    <x v="9"/>
    <n v="323.92"/>
    <n v="242.98"/>
    <x v="0"/>
    <d v="1961-06-03T00:00:00"/>
    <n v="65"/>
    <x v="4"/>
    <x v="4"/>
    <s v="Johnmouth"/>
    <x v="2"/>
  </r>
  <r>
    <s v="T01433"/>
    <d v="2024-07-10T00:00:00"/>
    <s v="C051"/>
    <s v="P044"/>
    <s v="S003"/>
    <n v="2"/>
    <n v="0"/>
    <s v="Mobile Money"/>
    <n v="2573.1"/>
    <n v="2573.1"/>
    <n v="1595.08"/>
    <n v="978.02"/>
    <s v="Least Accessories"/>
    <x v="11"/>
    <x v="0"/>
    <x v="0"/>
    <x v="9"/>
    <n v="1286.55"/>
    <n v="797.54"/>
    <x v="1"/>
    <d v="2004-12-19T00:00:00"/>
    <n v="21"/>
    <x v="2"/>
    <x v="0"/>
    <s v="New Michele"/>
    <x v="0"/>
  </r>
  <r>
    <s v="T01434"/>
    <d v="2024-02-21T00:00:00"/>
    <s v="C159"/>
    <s v="P048"/>
    <s v="S004"/>
    <n v="5"/>
    <n v="0.1"/>
    <s v="Credit Card"/>
    <n v="6081.7999999999993"/>
    <n v="5473.62"/>
    <n v="3974"/>
    <n v="1499.62"/>
    <s v="Nor Bags"/>
    <x v="10"/>
    <x v="0"/>
    <x v="0"/>
    <x v="5"/>
    <n v="1216.3599999999999"/>
    <n v="794.8"/>
    <x v="0"/>
    <d v="1990-10-14T00:00:00"/>
    <n v="35"/>
    <x v="1"/>
    <x v="1"/>
    <s v="Brianahaven"/>
    <x v="1"/>
  </r>
  <r>
    <s v="T01435"/>
    <d v="2025-03-31T00:00:00"/>
    <s v="C023"/>
    <s v="P003"/>
    <s v="S003"/>
    <n v="2"/>
    <n v="0"/>
    <s v="Cash"/>
    <n v="675.26"/>
    <n v="675.26"/>
    <n v="338.06"/>
    <n v="337.2"/>
    <s v="Here Footwear"/>
    <x v="2"/>
    <x v="2"/>
    <x v="0"/>
    <x v="3"/>
    <n v="337.63"/>
    <n v="169.03"/>
    <x v="1"/>
    <d v="1972-05-09T00:00:00"/>
    <n v="54"/>
    <x v="3"/>
    <x v="0"/>
    <s v="New Michele"/>
    <x v="0"/>
  </r>
  <r>
    <s v="T01436"/>
    <d v="2025-05-16T00:00:00"/>
    <s v="C184"/>
    <s v="P043"/>
    <s v="S005"/>
    <n v="4"/>
    <n v="0.15"/>
    <s v="Mobile Money"/>
    <n v="2257.6799999999998"/>
    <n v="1919.0279999999998"/>
    <n v="1175.8399999999999"/>
    <n v="743.18799999999987"/>
    <s v="Soon Accessories"/>
    <x v="4"/>
    <x v="2"/>
    <x v="0"/>
    <x v="9"/>
    <n v="564.41999999999996"/>
    <n v="293.95999999999998"/>
    <x v="0"/>
    <d v="2003-04-13T00:00:00"/>
    <n v="23"/>
    <x v="2"/>
    <x v="4"/>
    <s v="Johnmouth"/>
    <x v="2"/>
  </r>
  <r>
    <s v="T01437"/>
    <d v="2024-04-02T00:00:00"/>
    <s v="C031"/>
    <s v="P041"/>
    <s v="S002"/>
    <n v="2"/>
    <n v="0.05"/>
    <s v="Bank Transfer"/>
    <n v="3270.02"/>
    <n v="3106.5189999999998"/>
    <n v="2086.58"/>
    <n v="1019.9389999999999"/>
    <s v="Present Television"/>
    <x v="8"/>
    <x v="0"/>
    <x v="1"/>
    <x v="2"/>
    <n v="1635.01"/>
    <n v="1043.29"/>
    <x v="1"/>
    <d v="2003-03-14T00:00:00"/>
    <n v="23"/>
    <x v="2"/>
    <x v="2"/>
    <s v="Peckmouth"/>
    <x v="2"/>
  </r>
  <r>
    <s v="T01438"/>
    <d v="2025-02-06T00:00:00"/>
    <s v="C074"/>
    <s v="P029"/>
    <s v="S004"/>
    <n v="4"/>
    <n v="0.05"/>
    <s v="Mobile Money"/>
    <n v="5940.2"/>
    <n v="5643.19"/>
    <n v="3953.24"/>
    <n v="1689.9499999999998"/>
    <s v="Road Clothing"/>
    <x v="10"/>
    <x v="2"/>
    <x v="0"/>
    <x v="0"/>
    <n v="1485.05"/>
    <n v="988.31"/>
    <x v="1"/>
    <d v="1959-05-31T00:00:00"/>
    <n v="67"/>
    <x v="4"/>
    <x v="1"/>
    <s v="Brianahaven"/>
    <x v="1"/>
  </r>
  <r>
    <s v="T01439"/>
    <d v="2023-09-28T00:00:00"/>
    <s v="C053"/>
    <s v="P017"/>
    <s v="S005"/>
    <n v="2"/>
    <n v="0.1"/>
    <s v="Credit Card"/>
    <n v="2492.2199999999998"/>
    <n v="2242.998"/>
    <n v="1667.04"/>
    <n v="575.95800000000008"/>
    <s v="Find Headphones"/>
    <x v="5"/>
    <x v="1"/>
    <x v="1"/>
    <x v="11"/>
    <n v="1246.1099999999999"/>
    <n v="833.52"/>
    <x v="1"/>
    <d v="1998-04-20T00:00:00"/>
    <n v="28"/>
    <x v="1"/>
    <x v="4"/>
    <s v="Johnmouth"/>
    <x v="2"/>
  </r>
  <r>
    <s v="T01440"/>
    <d v="2024-11-13T00:00:00"/>
    <s v="C108"/>
    <s v="P015"/>
    <s v="S002"/>
    <n v="4"/>
    <n v="0.05"/>
    <s v="Cash"/>
    <n v="1081.8"/>
    <n v="1027.7099999999998"/>
    <n v="750.4"/>
    <n v="277.30999999999983"/>
    <s v="Whether Bags"/>
    <x v="1"/>
    <x v="0"/>
    <x v="0"/>
    <x v="5"/>
    <n v="270.45"/>
    <n v="187.6"/>
    <x v="0"/>
    <d v="1960-11-21T00:00:00"/>
    <n v="65"/>
    <x v="4"/>
    <x v="2"/>
    <s v="Peckmouth"/>
    <x v="2"/>
  </r>
  <r>
    <s v="T01441"/>
    <d v="2025-04-01T00:00:00"/>
    <s v="C075"/>
    <s v="P036"/>
    <s v="S003"/>
    <n v="2"/>
    <n v="0.15"/>
    <s v="Credit Card"/>
    <n v="3002.92"/>
    <n v="2552.482"/>
    <n v="2335.46"/>
    <n v="217.02199999999993"/>
    <s v="New Watches"/>
    <x v="8"/>
    <x v="2"/>
    <x v="0"/>
    <x v="1"/>
    <n v="1501.46"/>
    <n v="1167.73"/>
    <x v="0"/>
    <d v="1954-09-17T00:00:00"/>
    <n v="71"/>
    <x v="4"/>
    <x v="0"/>
    <s v="New Michele"/>
    <x v="0"/>
  </r>
  <r>
    <s v="T01442"/>
    <d v="2024-01-18T00:00:00"/>
    <s v="C095"/>
    <s v="P015"/>
    <s v="S005"/>
    <n v="4"/>
    <n v="0"/>
    <s v="Cash"/>
    <n v="1081.8"/>
    <n v="1081.8"/>
    <n v="750.4"/>
    <n v="331.4"/>
    <s v="Whether Bags"/>
    <x v="9"/>
    <x v="0"/>
    <x v="0"/>
    <x v="5"/>
    <n v="270.45"/>
    <n v="187.6"/>
    <x v="0"/>
    <d v="1982-08-20T00:00:00"/>
    <n v="43"/>
    <x v="1"/>
    <x v="4"/>
    <s v="Johnmouth"/>
    <x v="2"/>
  </r>
  <r>
    <s v="T01443"/>
    <d v="2025-07-28T00:00:00"/>
    <s v="C121"/>
    <s v="P020"/>
    <s v="S002"/>
    <n v="3"/>
    <n v="0.15"/>
    <s v="Credit Card"/>
    <n v="971.76"/>
    <n v="825.99599999999998"/>
    <n v="728.93999999999994"/>
    <n v="97.05600000000004"/>
    <s v="Simple Accessories"/>
    <x v="11"/>
    <x v="2"/>
    <x v="0"/>
    <x v="9"/>
    <n v="323.92"/>
    <n v="242.98"/>
    <x v="0"/>
    <d v="1967-02-28T00:00:00"/>
    <n v="59"/>
    <x v="3"/>
    <x v="2"/>
    <s v="Peckmouth"/>
    <x v="2"/>
  </r>
  <r>
    <s v="T01444"/>
    <d v="2024-08-20T00:00:00"/>
    <s v="C183"/>
    <s v="P041"/>
    <s v="S004"/>
    <n v="4"/>
    <n v="0.1"/>
    <s v="Cash"/>
    <n v="6540.04"/>
    <n v="5886.0360000000001"/>
    <n v="4173.16"/>
    <n v="1712.8760000000002"/>
    <s v="Present Television"/>
    <x v="3"/>
    <x v="0"/>
    <x v="1"/>
    <x v="2"/>
    <n v="1635.01"/>
    <n v="1043.29"/>
    <x v="0"/>
    <d v="1990-11-19T00:00:00"/>
    <n v="35"/>
    <x v="1"/>
    <x v="1"/>
    <s v="Brianahaven"/>
    <x v="1"/>
  </r>
  <r>
    <s v="T01445"/>
    <d v="2024-07-20T00:00:00"/>
    <s v="C025"/>
    <s v="P019"/>
    <s v="S005"/>
    <n v="1"/>
    <n v="0"/>
    <s v="Bank Transfer"/>
    <n v="1762.92"/>
    <n v="1762.92"/>
    <n v="1346.48"/>
    <n v="416.44000000000005"/>
    <s v="Traditional Laptop"/>
    <x v="11"/>
    <x v="0"/>
    <x v="1"/>
    <x v="6"/>
    <n v="1762.92"/>
    <n v="1346.48"/>
    <x v="1"/>
    <d v="1971-03-12T00:00:00"/>
    <n v="55"/>
    <x v="3"/>
    <x v="4"/>
    <s v="Johnmouth"/>
    <x v="2"/>
  </r>
  <r>
    <s v="T01446"/>
    <d v="2025-04-15T00:00:00"/>
    <s v="C061"/>
    <s v="P022"/>
    <s v="S004"/>
    <n v="3"/>
    <n v="0"/>
    <s v="Cash"/>
    <n v="76.710000000000008"/>
    <n v="76.710000000000008"/>
    <n v="57.150000000000006"/>
    <n v="19.560000000000002"/>
    <s v="How Vegetables"/>
    <x v="8"/>
    <x v="2"/>
    <x v="2"/>
    <x v="8"/>
    <n v="25.57"/>
    <n v="19.05"/>
    <x v="0"/>
    <d v="1968-10-21T00:00:00"/>
    <n v="57"/>
    <x v="3"/>
    <x v="1"/>
    <s v="Brianahaven"/>
    <x v="1"/>
  </r>
  <r>
    <s v="T01447"/>
    <d v="2024-02-08T00:00:00"/>
    <s v="C065"/>
    <s v="P011"/>
    <s v="S005"/>
    <n v="5"/>
    <n v="0.15"/>
    <s v="Bank Transfer"/>
    <n v="1242.8499999999999"/>
    <n v="1056.4224999999999"/>
    <n v="953.34999999999991"/>
    <n v="103.07249999999999"/>
    <s v="Either Headphones"/>
    <x v="10"/>
    <x v="0"/>
    <x v="1"/>
    <x v="11"/>
    <n v="248.57"/>
    <n v="190.67"/>
    <x v="1"/>
    <d v="1969-12-10T00:00:00"/>
    <n v="56"/>
    <x v="3"/>
    <x v="4"/>
    <s v="Johnmouth"/>
    <x v="2"/>
  </r>
  <r>
    <s v="T01448"/>
    <d v="2024-07-31T00:00:00"/>
    <s v="C102"/>
    <s v="P003"/>
    <s v="S003"/>
    <n v="2"/>
    <n v="0"/>
    <s v="Credit Card"/>
    <n v="675.26"/>
    <n v="675.26"/>
    <n v="338.06"/>
    <n v="337.2"/>
    <s v="Here Footwear"/>
    <x v="11"/>
    <x v="0"/>
    <x v="0"/>
    <x v="3"/>
    <n v="337.63"/>
    <n v="169.03"/>
    <x v="1"/>
    <d v="1996-06-20T00:00:00"/>
    <n v="30"/>
    <x v="1"/>
    <x v="0"/>
    <s v="New Michele"/>
    <x v="0"/>
  </r>
  <r>
    <s v="T01449"/>
    <d v="2024-10-03T00:00:00"/>
    <s v="C067"/>
    <s v="P006"/>
    <s v="S002"/>
    <n v="5"/>
    <n v="0.15"/>
    <s v="Bank Transfer"/>
    <n v="1590.25"/>
    <n v="1351.7124999999999"/>
    <n v="936.7"/>
    <n v="415.01249999999982"/>
    <s v="Company Fruits"/>
    <x v="6"/>
    <x v="0"/>
    <x v="2"/>
    <x v="13"/>
    <n v="318.05"/>
    <n v="187.34"/>
    <x v="0"/>
    <d v="1973-09-07T00:00:00"/>
    <n v="52"/>
    <x v="3"/>
    <x v="2"/>
    <s v="Peckmouth"/>
    <x v="2"/>
  </r>
  <r>
    <s v="T01450"/>
    <d v="2024-11-25T00:00:00"/>
    <s v="C120"/>
    <s v="P035"/>
    <s v="S002"/>
    <n v="1"/>
    <n v="0.1"/>
    <s v="Mobile Money"/>
    <n v="1562.43"/>
    <n v="1406.1870000000001"/>
    <n v="1195.6300000000001"/>
    <n v="210.55700000000002"/>
    <s v="Chair Laptop"/>
    <x v="1"/>
    <x v="0"/>
    <x v="1"/>
    <x v="6"/>
    <n v="1562.43"/>
    <n v="1195.6300000000001"/>
    <x v="1"/>
    <d v="1964-01-10T00:00:00"/>
    <n v="62"/>
    <x v="3"/>
    <x v="2"/>
    <s v="Peckmouth"/>
    <x v="2"/>
  </r>
  <r>
    <s v="T01451"/>
    <d v="2023-10-19T00:00:00"/>
    <s v="C037"/>
    <s v="P031"/>
    <s v="S003"/>
    <n v="1"/>
    <n v="0.1"/>
    <s v="Cash"/>
    <n v="1095.72"/>
    <n v="986.14800000000002"/>
    <n v="822.2"/>
    <n v="163.94799999999998"/>
    <s v="Foot Snacks"/>
    <x v="6"/>
    <x v="1"/>
    <x v="2"/>
    <x v="4"/>
    <n v="1095.72"/>
    <n v="822.2"/>
    <x v="1"/>
    <d v="1982-08-30T00:00:00"/>
    <n v="43"/>
    <x v="1"/>
    <x v="0"/>
    <s v="New Michele"/>
    <x v="0"/>
  </r>
  <r>
    <s v="T01452"/>
    <d v="2023-11-21T00:00:00"/>
    <s v="C033"/>
    <s v="P019"/>
    <s v="S004"/>
    <n v="3"/>
    <n v="0.1"/>
    <s v="Mobile Money"/>
    <n v="5288.76"/>
    <n v="4759.884"/>
    <n v="4039.44"/>
    <n v="720.44399999999996"/>
    <s v="Traditional Laptop"/>
    <x v="1"/>
    <x v="1"/>
    <x v="1"/>
    <x v="6"/>
    <n v="1762.92"/>
    <n v="1346.48"/>
    <x v="1"/>
    <d v="1978-07-27T00:00:00"/>
    <n v="48"/>
    <x v="1"/>
    <x v="1"/>
    <s v="Brianahaven"/>
    <x v="1"/>
  </r>
  <r>
    <s v="T01453"/>
    <d v="2023-09-21T00:00:00"/>
    <s v="C073"/>
    <s v="P030"/>
    <s v="S003"/>
    <n v="5"/>
    <n v="0.1"/>
    <s v="Bank Transfer"/>
    <n v="146.19999999999999"/>
    <n v="131.57999999999998"/>
    <n v="76.399999999999991"/>
    <n v="55.179999999999993"/>
    <s v="National Watches"/>
    <x v="5"/>
    <x v="1"/>
    <x v="0"/>
    <x v="1"/>
    <n v="29.24"/>
    <n v="15.28"/>
    <x v="1"/>
    <d v="1964-12-04T00:00:00"/>
    <n v="61"/>
    <x v="3"/>
    <x v="0"/>
    <s v="New Michele"/>
    <x v="0"/>
  </r>
  <r>
    <s v="T01454"/>
    <d v="2025-01-19T00:00:00"/>
    <s v="C112"/>
    <s v="P016"/>
    <s v="S002"/>
    <n v="3"/>
    <n v="0.15"/>
    <s v="Credit Card"/>
    <n v="5576.25"/>
    <n v="4739.8125"/>
    <n v="4353.4800000000005"/>
    <n v="386.33249999999953"/>
    <s v="House Accessories"/>
    <x v="9"/>
    <x v="2"/>
    <x v="0"/>
    <x v="9"/>
    <n v="1858.75"/>
    <n v="1451.16"/>
    <x v="1"/>
    <d v="1983-12-29T00:00:00"/>
    <n v="42"/>
    <x v="1"/>
    <x v="2"/>
    <s v="Peckmouth"/>
    <x v="2"/>
  </r>
  <r>
    <s v="T01455"/>
    <d v="2025-07-24T00:00:00"/>
    <s v="C143"/>
    <s v="P020"/>
    <s v="S004"/>
    <n v="1"/>
    <n v="0.05"/>
    <s v="Credit Card"/>
    <n v="323.92"/>
    <n v="307.72399999999999"/>
    <n v="242.98"/>
    <n v="64.744"/>
    <s v="Simple Accessories"/>
    <x v="11"/>
    <x v="2"/>
    <x v="0"/>
    <x v="9"/>
    <n v="323.92"/>
    <n v="242.98"/>
    <x v="0"/>
    <d v="1961-06-03T00:00:00"/>
    <n v="65"/>
    <x v="4"/>
    <x v="1"/>
    <s v="Brianahaven"/>
    <x v="1"/>
  </r>
  <r>
    <s v="T01456"/>
    <d v="2024-01-09T00:00:00"/>
    <s v="C014"/>
    <s v="P017"/>
    <s v="S002"/>
    <n v="2"/>
    <n v="0"/>
    <s v="Mobile Money"/>
    <n v="2492.2199999999998"/>
    <n v="2492.2199999999998"/>
    <n v="1667.04"/>
    <n v="825.17999999999984"/>
    <s v="Find Headphones"/>
    <x v="9"/>
    <x v="0"/>
    <x v="1"/>
    <x v="11"/>
    <n v="1246.1099999999999"/>
    <n v="833.52"/>
    <x v="0"/>
    <d v="1974-06-25T00:00:00"/>
    <n v="52"/>
    <x v="3"/>
    <x v="2"/>
    <s v="Peckmouth"/>
    <x v="2"/>
  </r>
  <r>
    <s v="T01457"/>
    <d v="2024-09-27T00:00:00"/>
    <s v="C067"/>
    <s v="P048"/>
    <s v="S002"/>
    <n v="4"/>
    <n v="0.15"/>
    <s v="Cash"/>
    <n v="4865.4399999999996"/>
    <n v="4135.6239999999998"/>
    <n v="3179.2"/>
    <n v="956.42399999999998"/>
    <s v="Nor Bags"/>
    <x v="5"/>
    <x v="0"/>
    <x v="0"/>
    <x v="5"/>
    <n v="1216.3599999999999"/>
    <n v="794.8"/>
    <x v="0"/>
    <d v="1973-09-07T00:00:00"/>
    <n v="52"/>
    <x v="3"/>
    <x v="2"/>
    <s v="Peckmouth"/>
    <x v="2"/>
  </r>
  <r>
    <s v="T01458"/>
    <d v="2024-12-05T00:00:00"/>
    <s v="C127"/>
    <s v="P033"/>
    <s v="S001"/>
    <n v="4"/>
    <n v="0.1"/>
    <s v="Mobile Money"/>
    <n v="7195.88"/>
    <n v="6476.2920000000004"/>
    <n v="5316.6"/>
    <n v="1159.692"/>
    <s v="Beat Accessories"/>
    <x v="7"/>
    <x v="0"/>
    <x v="0"/>
    <x v="9"/>
    <n v="1798.97"/>
    <n v="1329.15"/>
    <x v="1"/>
    <d v="1982-11-17T00:00:00"/>
    <n v="43"/>
    <x v="1"/>
    <x v="3"/>
    <s v="Jimenezborough"/>
    <x v="3"/>
  </r>
  <r>
    <s v="T01459"/>
    <d v="2025-04-11T00:00:00"/>
    <s v="C118"/>
    <s v="P019"/>
    <s v="S004"/>
    <n v="1"/>
    <n v="0.05"/>
    <s v="Cash"/>
    <n v="1762.92"/>
    <n v="1674.7739999999999"/>
    <n v="1346.48"/>
    <n v="328.29399999999987"/>
    <s v="Traditional Laptop"/>
    <x v="8"/>
    <x v="2"/>
    <x v="1"/>
    <x v="6"/>
    <n v="1762.92"/>
    <n v="1346.48"/>
    <x v="0"/>
    <d v="1975-08-27T00:00:00"/>
    <n v="50"/>
    <x v="3"/>
    <x v="1"/>
    <s v="Brianahaven"/>
    <x v="1"/>
  </r>
  <r>
    <s v="T01460"/>
    <d v="2024-02-07T00:00:00"/>
    <s v="C090"/>
    <s v="P031"/>
    <s v="S001"/>
    <n v="2"/>
    <n v="0.1"/>
    <s v="Credit Card"/>
    <n v="2191.44"/>
    <n v="1972.296"/>
    <n v="1644.4"/>
    <n v="327.89599999999996"/>
    <s v="Foot Snacks"/>
    <x v="10"/>
    <x v="0"/>
    <x v="2"/>
    <x v="4"/>
    <n v="1095.72"/>
    <n v="822.2"/>
    <x v="0"/>
    <d v="1975-08-18T00:00:00"/>
    <n v="50"/>
    <x v="3"/>
    <x v="3"/>
    <s v="Jimenezborough"/>
    <x v="3"/>
  </r>
  <r>
    <s v="T01461"/>
    <d v="2025-05-28T00:00:00"/>
    <s v="C044"/>
    <s v="P045"/>
    <s v="S005"/>
    <n v="3"/>
    <n v="0.05"/>
    <s v="Cash"/>
    <n v="5637.24"/>
    <n v="5355.3779999999997"/>
    <n v="3013.68"/>
    <n v="2341.6979999999999"/>
    <s v="Set Dairy"/>
    <x v="4"/>
    <x v="2"/>
    <x v="2"/>
    <x v="7"/>
    <n v="1879.08"/>
    <n v="1004.56"/>
    <x v="0"/>
    <d v="1961-02-14T00:00:00"/>
    <n v="65"/>
    <x v="4"/>
    <x v="4"/>
    <s v="Johnmouth"/>
    <x v="2"/>
  </r>
  <r>
    <s v="T01462"/>
    <d v="2025-03-20T00:00:00"/>
    <s v="C135"/>
    <s v="P033"/>
    <s v="S005"/>
    <n v="2"/>
    <n v="0.15"/>
    <s v="Cash"/>
    <n v="3597.94"/>
    <n v="3058.2489999999998"/>
    <n v="2658.3"/>
    <n v="399.94899999999961"/>
    <s v="Beat Accessories"/>
    <x v="2"/>
    <x v="2"/>
    <x v="0"/>
    <x v="9"/>
    <n v="1798.97"/>
    <n v="1329.15"/>
    <x v="0"/>
    <d v="1986-03-07T00:00:00"/>
    <n v="40"/>
    <x v="1"/>
    <x v="4"/>
    <s v="Johnmouth"/>
    <x v="2"/>
  </r>
  <r>
    <s v="T01463"/>
    <d v="2024-02-10T00:00:00"/>
    <s v="C064"/>
    <s v="P012"/>
    <s v="S004"/>
    <n v="1"/>
    <n v="0.1"/>
    <s v="Cash"/>
    <n v="1193.0899999999999"/>
    <n v="1073.7809999999999"/>
    <n v="818.24"/>
    <n v="255.54099999999994"/>
    <s v="Above Camera"/>
    <x v="10"/>
    <x v="0"/>
    <x v="1"/>
    <x v="12"/>
    <n v="1193.0899999999999"/>
    <n v="818.24"/>
    <x v="1"/>
    <d v="1973-09-01T00:00:00"/>
    <n v="52"/>
    <x v="3"/>
    <x v="1"/>
    <s v="Brianahaven"/>
    <x v="1"/>
  </r>
  <r>
    <s v="T01464"/>
    <d v="2025-05-03T00:00:00"/>
    <s v="C073"/>
    <s v="P035"/>
    <s v="S001"/>
    <n v="4"/>
    <n v="0.1"/>
    <s v="Cash"/>
    <n v="6249.72"/>
    <n v="5624.7480000000005"/>
    <n v="4782.5200000000004"/>
    <n v="842.22800000000007"/>
    <s v="Chair Laptop"/>
    <x v="4"/>
    <x v="2"/>
    <x v="1"/>
    <x v="6"/>
    <n v="1562.43"/>
    <n v="1195.6300000000001"/>
    <x v="1"/>
    <d v="1964-12-04T00:00:00"/>
    <n v="61"/>
    <x v="3"/>
    <x v="3"/>
    <s v="Jimenezborough"/>
    <x v="3"/>
  </r>
  <r>
    <s v="T01465"/>
    <d v="2025-06-11T00:00:00"/>
    <s v="C083"/>
    <s v="P049"/>
    <s v="S002"/>
    <n v="1"/>
    <n v="0"/>
    <s v="Mobile Money"/>
    <n v="388.26"/>
    <n v="388.26"/>
    <n v="199.3"/>
    <n v="188.95999999999998"/>
    <s v="Possible Watches"/>
    <x v="0"/>
    <x v="2"/>
    <x v="0"/>
    <x v="1"/>
    <n v="388.26"/>
    <n v="199.3"/>
    <x v="1"/>
    <d v="1981-03-29T00:00:00"/>
    <n v="45"/>
    <x v="1"/>
    <x v="2"/>
    <s v="Peckmouth"/>
    <x v="2"/>
  </r>
  <r>
    <s v="T01466"/>
    <d v="2024-03-10T00:00:00"/>
    <s v="C182"/>
    <s v="P038"/>
    <s v="S004"/>
    <n v="4"/>
    <n v="0.1"/>
    <s v="Cash"/>
    <n v="1467.72"/>
    <n v="1320.9480000000001"/>
    <n v="1140.92"/>
    <n v="180.02800000000002"/>
    <s v="Stage Footwear"/>
    <x v="2"/>
    <x v="0"/>
    <x v="0"/>
    <x v="3"/>
    <n v="366.93"/>
    <n v="285.23"/>
    <x v="0"/>
    <d v="2004-07-25T00:00:00"/>
    <n v="22"/>
    <x v="2"/>
    <x v="1"/>
    <s v="Brianahaven"/>
    <x v="1"/>
  </r>
  <r>
    <s v="T01467"/>
    <d v="2025-03-19T00:00:00"/>
    <s v="C085"/>
    <s v="P035"/>
    <s v="S001"/>
    <n v="5"/>
    <n v="0.15"/>
    <s v="Bank Transfer"/>
    <n v="7812.1500000000005"/>
    <n v="6640.3275000000003"/>
    <n v="5978.1500000000005"/>
    <n v="662.17749999999978"/>
    <s v="Chair Laptop"/>
    <x v="2"/>
    <x v="2"/>
    <x v="1"/>
    <x v="6"/>
    <n v="1562.43"/>
    <n v="1195.6300000000001"/>
    <x v="0"/>
    <d v="1979-03-23T00:00:00"/>
    <n v="47"/>
    <x v="1"/>
    <x v="3"/>
    <s v="Jimenezborough"/>
    <x v="3"/>
  </r>
  <r>
    <s v="T01468"/>
    <d v="2024-01-17T00:00:00"/>
    <s v="C188"/>
    <s v="P006"/>
    <s v="S005"/>
    <n v="2"/>
    <n v="0.05"/>
    <s v="Cash"/>
    <n v="636.1"/>
    <n v="604.29499999999996"/>
    <n v="374.68"/>
    <n v="229.61499999999995"/>
    <s v="Company Fruits"/>
    <x v="9"/>
    <x v="0"/>
    <x v="2"/>
    <x v="13"/>
    <n v="318.05"/>
    <n v="187.34"/>
    <x v="0"/>
    <d v="1960-11-23T00:00:00"/>
    <n v="65"/>
    <x v="4"/>
    <x v="4"/>
    <s v="Johnmouth"/>
    <x v="2"/>
  </r>
  <r>
    <s v="T01469"/>
    <d v="2024-07-17T00:00:00"/>
    <s v="C165"/>
    <s v="P029"/>
    <s v="S003"/>
    <n v="3"/>
    <n v="0"/>
    <s v="Cash"/>
    <n v="4455.1499999999996"/>
    <n v="4455.1499999999996"/>
    <n v="2964.93"/>
    <n v="1490.2199999999998"/>
    <s v="Road Clothing"/>
    <x v="11"/>
    <x v="0"/>
    <x v="0"/>
    <x v="0"/>
    <n v="1485.05"/>
    <n v="988.31"/>
    <x v="0"/>
    <d v="1972-12-26T00:00:00"/>
    <n v="53"/>
    <x v="3"/>
    <x v="0"/>
    <s v="New Michele"/>
    <x v="0"/>
  </r>
  <r>
    <s v="T01470"/>
    <d v="2025-05-09T00:00:00"/>
    <s v="C141"/>
    <s v="P028"/>
    <s v="S005"/>
    <n v="4"/>
    <n v="0"/>
    <s v="Mobile Money"/>
    <n v="2695.12"/>
    <n v="2695.12"/>
    <n v="1453.32"/>
    <n v="1241.8"/>
    <s v="Deal Smartphone"/>
    <x v="4"/>
    <x v="2"/>
    <x v="1"/>
    <x v="10"/>
    <n v="673.78"/>
    <n v="363.33"/>
    <x v="1"/>
    <d v="1978-08-06T00:00:00"/>
    <n v="47"/>
    <x v="1"/>
    <x v="4"/>
    <s v="Johnmouth"/>
    <x v="2"/>
  </r>
  <r>
    <s v="T01471"/>
    <d v="2024-12-29T00:00:00"/>
    <s v="C066"/>
    <s v="P031"/>
    <s v="S002"/>
    <n v="2"/>
    <n v="0.15"/>
    <s v="Cash"/>
    <n v="2191.44"/>
    <n v="1862.7239999999999"/>
    <n v="1644.4"/>
    <n v="218.32399999999984"/>
    <s v="Foot Snacks"/>
    <x v="7"/>
    <x v="0"/>
    <x v="2"/>
    <x v="4"/>
    <n v="1095.72"/>
    <n v="822.2"/>
    <x v="1"/>
    <d v="1985-09-14T00:00:00"/>
    <n v="40"/>
    <x v="1"/>
    <x v="2"/>
    <s v="Peckmouth"/>
    <x v="2"/>
  </r>
  <r>
    <s v="T01472"/>
    <d v="2025-03-09T00:00:00"/>
    <s v="C006"/>
    <s v="P003"/>
    <s v="S002"/>
    <n v="2"/>
    <n v="0.15"/>
    <s v="Mobile Money"/>
    <n v="675.26"/>
    <n v="573.971"/>
    <n v="338.06"/>
    <n v="235.911"/>
    <s v="Here Footwear"/>
    <x v="2"/>
    <x v="2"/>
    <x v="0"/>
    <x v="3"/>
    <n v="337.63"/>
    <n v="169.03"/>
    <x v="0"/>
    <d v="1986-10-03T00:00:00"/>
    <n v="39"/>
    <x v="1"/>
    <x v="2"/>
    <s v="Peckmouth"/>
    <x v="2"/>
  </r>
  <r>
    <s v="T01473"/>
    <d v="2024-05-08T00:00:00"/>
    <s v="C073"/>
    <s v="P011"/>
    <s v="S002"/>
    <n v="1"/>
    <n v="0.1"/>
    <s v="Mobile Money"/>
    <n v="248.57"/>
    <n v="223.71299999999999"/>
    <n v="190.67"/>
    <n v="33.043000000000006"/>
    <s v="Either Headphones"/>
    <x v="4"/>
    <x v="0"/>
    <x v="1"/>
    <x v="11"/>
    <n v="248.57"/>
    <n v="190.67"/>
    <x v="1"/>
    <d v="1964-12-04T00:00:00"/>
    <n v="61"/>
    <x v="3"/>
    <x v="2"/>
    <s v="Peckmouth"/>
    <x v="2"/>
  </r>
  <r>
    <s v="T01474"/>
    <d v="2024-12-18T00:00:00"/>
    <s v="C111"/>
    <s v="P016"/>
    <s v="S003"/>
    <n v="5"/>
    <n v="0.05"/>
    <s v="Bank Transfer"/>
    <n v="9293.75"/>
    <n v="8829.0625"/>
    <n v="7255.8"/>
    <n v="1573.2624999999998"/>
    <s v="House Accessories"/>
    <x v="7"/>
    <x v="0"/>
    <x v="0"/>
    <x v="9"/>
    <n v="1858.75"/>
    <n v="1451.16"/>
    <x v="0"/>
    <d v="1993-07-13T00:00:00"/>
    <n v="33"/>
    <x v="1"/>
    <x v="0"/>
    <s v="New Michele"/>
    <x v="0"/>
  </r>
  <r>
    <s v="T01475"/>
    <d v="2024-05-30T00:00:00"/>
    <s v="C171"/>
    <s v="P021"/>
    <s v="S001"/>
    <n v="3"/>
    <n v="0.05"/>
    <s v="Mobile Money"/>
    <n v="3681.7200000000003"/>
    <n v="3497.634"/>
    <n v="2931.27"/>
    <n v="566.36400000000003"/>
    <s v="Firm Dairy"/>
    <x v="4"/>
    <x v="0"/>
    <x v="2"/>
    <x v="7"/>
    <n v="1227.24"/>
    <n v="977.09"/>
    <x v="0"/>
    <d v="1993-03-15T00:00:00"/>
    <n v="33"/>
    <x v="1"/>
    <x v="3"/>
    <s v="Jimenezborough"/>
    <x v="3"/>
  </r>
  <r>
    <s v="T01476"/>
    <d v="2024-12-09T00:00:00"/>
    <s v="C115"/>
    <s v="P008"/>
    <s v="S004"/>
    <n v="4"/>
    <n v="0.1"/>
    <s v="Mobile Money"/>
    <n v="439.12"/>
    <n v="395.20800000000003"/>
    <n v="282.36"/>
    <n v="112.84800000000001"/>
    <s v="Recognize Footwear"/>
    <x v="7"/>
    <x v="0"/>
    <x v="0"/>
    <x v="3"/>
    <n v="109.78"/>
    <n v="70.59"/>
    <x v="0"/>
    <d v="1960-02-25T00:00:00"/>
    <n v="66"/>
    <x v="4"/>
    <x v="1"/>
    <s v="Brianahaven"/>
    <x v="1"/>
  </r>
  <r>
    <s v="T01477"/>
    <d v="2024-10-20T00:00:00"/>
    <s v="C024"/>
    <s v="P042"/>
    <s v="S004"/>
    <n v="3"/>
    <n v="0.05"/>
    <s v="Mobile Money"/>
    <n v="1360.8600000000001"/>
    <n v="1292.817"/>
    <n v="949.89"/>
    <n v="342.92700000000002"/>
    <s v="Maybe Clothing"/>
    <x v="6"/>
    <x v="0"/>
    <x v="0"/>
    <x v="0"/>
    <n v="453.62"/>
    <n v="316.63"/>
    <x v="1"/>
    <d v="1961-11-25T00:00:00"/>
    <n v="64"/>
    <x v="3"/>
    <x v="1"/>
    <s v="Brianahaven"/>
    <x v="1"/>
  </r>
  <r>
    <s v="T01478"/>
    <d v="2024-04-05T00:00:00"/>
    <s v="C162"/>
    <s v="P049"/>
    <s v="S004"/>
    <n v="1"/>
    <n v="0"/>
    <s v="Bank Transfer"/>
    <n v="388.26"/>
    <n v="388.26"/>
    <n v="199.3"/>
    <n v="188.95999999999998"/>
    <s v="Possible Watches"/>
    <x v="8"/>
    <x v="0"/>
    <x v="0"/>
    <x v="1"/>
    <n v="388.26"/>
    <n v="199.3"/>
    <x v="0"/>
    <d v="2000-08-30T00:00:00"/>
    <n v="25"/>
    <x v="1"/>
    <x v="1"/>
    <s v="Brianahaven"/>
    <x v="1"/>
  </r>
  <r>
    <s v="T01479"/>
    <d v="2025-03-24T00:00:00"/>
    <s v="C119"/>
    <s v="P022"/>
    <s v="S002"/>
    <n v="2"/>
    <n v="0.15"/>
    <s v="Cash"/>
    <n v="51.14"/>
    <n v="43.469000000000001"/>
    <n v="38.1"/>
    <n v="5.3689999999999998"/>
    <s v="How Vegetables"/>
    <x v="2"/>
    <x v="2"/>
    <x v="2"/>
    <x v="8"/>
    <n v="25.57"/>
    <n v="19.05"/>
    <x v="0"/>
    <d v="1991-07-31T00:00:00"/>
    <n v="34"/>
    <x v="0"/>
    <x v="2"/>
    <s v="Peckmouth"/>
    <x v="2"/>
  </r>
  <r>
    <s v="T01480"/>
    <d v="2025-06-23T00:00:00"/>
    <s v="C075"/>
    <s v="P005"/>
    <s v="S004"/>
    <n v="4"/>
    <n v="0"/>
    <s v="Mobile Money"/>
    <n v="5584.88"/>
    <n v="5584.88"/>
    <n v="4016.36"/>
    <n v="1568.52"/>
    <s v="Knowledge Bags"/>
    <x v="0"/>
    <x v="2"/>
    <x v="0"/>
    <x v="5"/>
    <n v="1396.22"/>
    <n v="1004.09"/>
    <x v="0"/>
    <d v="1954-09-17T00:00:00"/>
    <n v="71"/>
    <x v="4"/>
    <x v="1"/>
    <s v="Brianahaven"/>
    <x v="1"/>
  </r>
  <r>
    <s v="T01481"/>
    <d v="2024-10-11T00:00:00"/>
    <s v="C077"/>
    <s v="P010"/>
    <s v="S002"/>
    <n v="2"/>
    <n v="0.1"/>
    <s v="Credit Card"/>
    <n v="2388.2399999999998"/>
    <n v="2149.4159999999997"/>
    <n v="1677.9"/>
    <n v="471.51599999999962"/>
    <s v="Step Smartphone"/>
    <x v="6"/>
    <x v="0"/>
    <x v="1"/>
    <x v="10"/>
    <n v="1194.1199999999999"/>
    <n v="838.95"/>
    <x v="1"/>
    <d v="2002-12-24T00:00:00"/>
    <n v="23"/>
    <x v="2"/>
    <x v="2"/>
    <s v="Peckmouth"/>
    <x v="2"/>
  </r>
  <r>
    <s v="T01482"/>
    <d v="2025-07-15T00:00:00"/>
    <s v="C134"/>
    <s v="P044"/>
    <s v="S004"/>
    <n v="3"/>
    <n v="0"/>
    <s v="Cash"/>
    <n v="3859.6499999999996"/>
    <n v="3859.6499999999996"/>
    <n v="2392.62"/>
    <n v="1467.0299999999997"/>
    <s v="Least Accessories"/>
    <x v="11"/>
    <x v="2"/>
    <x v="0"/>
    <x v="9"/>
    <n v="1286.55"/>
    <n v="797.54"/>
    <x v="1"/>
    <d v="1985-01-29T00:00:00"/>
    <n v="41"/>
    <x v="1"/>
    <x v="1"/>
    <s v="Brianahaven"/>
    <x v="1"/>
  </r>
  <r>
    <s v="T01483"/>
    <d v="2024-04-09T00:00:00"/>
    <s v="C012"/>
    <s v="P008"/>
    <s v="S005"/>
    <n v="1"/>
    <n v="0.15"/>
    <s v="Mobile Money"/>
    <n v="109.78"/>
    <n v="93.313000000000002"/>
    <n v="70.59"/>
    <n v="22.722999999999999"/>
    <s v="Recognize Footwear"/>
    <x v="8"/>
    <x v="0"/>
    <x v="0"/>
    <x v="3"/>
    <n v="109.78"/>
    <n v="70.59"/>
    <x v="0"/>
    <d v="1989-12-08T00:00:00"/>
    <n v="36"/>
    <x v="1"/>
    <x v="4"/>
    <s v="Johnmouth"/>
    <x v="2"/>
  </r>
  <r>
    <s v="T01484"/>
    <d v="2024-06-07T00:00:00"/>
    <s v="C025"/>
    <s v="P034"/>
    <s v="S004"/>
    <n v="5"/>
    <n v="0.1"/>
    <s v="Bank Transfer"/>
    <n v="2140.25"/>
    <n v="1926.2250000000001"/>
    <n v="1230.3499999999999"/>
    <n v="695.87500000000023"/>
    <s v="Everything Laptop"/>
    <x v="0"/>
    <x v="0"/>
    <x v="1"/>
    <x v="6"/>
    <n v="428.05"/>
    <n v="246.07"/>
    <x v="1"/>
    <d v="1971-03-12T00:00:00"/>
    <n v="55"/>
    <x v="3"/>
    <x v="1"/>
    <s v="Brianahaven"/>
    <x v="1"/>
  </r>
  <r>
    <s v="T01485"/>
    <d v="2024-11-04T00:00:00"/>
    <s v="C066"/>
    <s v="P042"/>
    <s v="S005"/>
    <n v="1"/>
    <n v="0"/>
    <s v="Cash"/>
    <n v="453.62"/>
    <n v="453.62"/>
    <n v="316.63"/>
    <n v="136.99"/>
    <s v="Maybe Clothing"/>
    <x v="1"/>
    <x v="0"/>
    <x v="0"/>
    <x v="0"/>
    <n v="453.62"/>
    <n v="316.63"/>
    <x v="1"/>
    <d v="1985-09-14T00:00:00"/>
    <n v="40"/>
    <x v="1"/>
    <x v="4"/>
    <s v="Johnmouth"/>
    <x v="2"/>
  </r>
  <r>
    <s v="T01486"/>
    <d v="2023-10-05T00:00:00"/>
    <s v="C190"/>
    <s v="P041"/>
    <s v="S004"/>
    <n v="2"/>
    <n v="0.05"/>
    <s v="Mobile Money"/>
    <n v="3270.02"/>
    <n v="3106.5189999999998"/>
    <n v="2086.58"/>
    <n v="1019.9389999999999"/>
    <s v="Present Television"/>
    <x v="6"/>
    <x v="1"/>
    <x v="1"/>
    <x v="2"/>
    <n v="1635.01"/>
    <n v="1043.29"/>
    <x v="0"/>
    <d v="1967-08-19T00:00:00"/>
    <n v="58"/>
    <x v="3"/>
    <x v="1"/>
    <s v="Brianahaven"/>
    <x v="1"/>
  </r>
  <r>
    <s v="T01487"/>
    <d v="2025-04-14T00:00:00"/>
    <s v="C012"/>
    <s v="P004"/>
    <s v="S001"/>
    <n v="4"/>
    <n v="0.1"/>
    <s v="Bank Transfer"/>
    <n v="7415.08"/>
    <n v="6673.5720000000001"/>
    <n v="5454.08"/>
    <n v="1219.4920000000002"/>
    <s v="Four Accessories"/>
    <x v="8"/>
    <x v="2"/>
    <x v="0"/>
    <x v="9"/>
    <n v="1853.77"/>
    <n v="1363.52"/>
    <x v="0"/>
    <d v="1989-12-08T00:00:00"/>
    <n v="36"/>
    <x v="1"/>
    <x v="3"/>
    <s v="Jimenezborough"/>
    <x v="3"/>
  </r>
  <r>
    <s v="T01488"/>
    <d v="2024-07-10T00:00:00"/>
    <s v="C151"/>
    <s v="P037"/>
    <s v="S004"/>
    <n v="4"/>
    <n v="0.1"/>
    <s v="Bank Transfer"/>
    <n v="7810.6"/>
    <n v="7029.5400000000009"/>
    <n v="5805.08"/>
    <n v="1224.4600000000009"/>
    <s v="Book Television"/>
    <x v="11"/>
    <x v="0"/>
    <x v="1"/>
    <x v="2"/>
    <n v="1952.65"/>
    <n v="1451.27"/>
    <x v="0"/>
    <d v="2006-08-30T00:00:00"/>
    <n v="19"/>
    <x v="2"/>
    <x v="1"/>
    <s v="Brianahaven"/>
    <x v="1"/>
  </r>
  <r>
    <s v="T01489"/>
    <d v="2023-12-04T00:00:00"/>
    <s v="C048"/>
    <s v="P006"/>
    <s v="S002"/>
    <n v="2"/>
    <n v="0"/>
    <s v="Bank Transfer"/>
    <n v="636.1"/>
    <n v="636.1"/>
    <n v="374.68"/>
    <n v="261.42"/>
    <s v="Company Fruits"/>
    <x v="7"/>
    <x v="1"/>
    <x v="2"/>
    <x v="13"/>
    <n v="318.05"/>
    <n v="187.34"/>
    <x v="0"/>
    <d v="2004-12-30T00:00:00"/>
    <n v="21"/>
    <x v="2"/>
    <x v="2"/>
    <s v="Peckmouth"/>
    <x v="2"/>
  </r>
  <r>
    <s v="T01490"/>
    <d v="2023-11-09T00:00:00"/>
    <s v="C173"/>
    <s v="P010"/>
    <s v="S001"/>
    <n v="4"/>
    <n v="0"/>
    <s v="Cash"/>
    <n v="4776.4799999999996"/>
    <n v="4776.4799999999996"/>
    <n v="3355.8"/>
    <n v="1420.6799999999994"/>
    <s v="Step Smartphone"/>
    <x v="1"/>
    <x v="1"/>
    <x v="1"/>
    <x v="10"/>
    <n v="1194.1199999999999"/>
    <n v="838.95"/>
    <x v="1"/>
    <d v="1958-08-28T00:00:00"/>
    <n v="67"/>
    <x v="4"/>
    <x v="3"/>
    <s v="Jimenezborough"/>
    <x v="3"/>
  </r>
  <r>
    <s v="T01491"/>
    <d v="2024-11-19T00:00:00"/>
    <s v="C102"/>
    <s v="P036"/>
    <s v="S001"/>
    <n v="1"/>
    <n v="0.05"/>
    <s v="Mobile Money"/>
    <n v="1501.46"/>
    <n v="1426.3869999999999"/>
    <n v="1167.73"/>
    <n v="258.65699999999993"/>
    <s v="New Watches"/>
    <x v="1"/>
    <x v="0"/>
    <x v="0"/>
    <x v="1"/>
    <n v="1501.46"/>
    <n v="1167.73"/>
    <x v="1"/>
    <d v="1996-06-20T00:00:00"/>
    <n v="30"/>
    <x v="1"/>
    <x v="3"/>
    <s v="Jimenezborough"/>
    <x v="3"/>
  </r>
  <r>
    <s v="T01492"/>
    <d v="2024-07-23T00:00:00"/>
    <s v="C118"/>
    <s v="P048"/>
    <s v="S004"/>
    <n v="5"/>
    <n v="0.15"/>
    <s v="Bank Transfer"/>
    <n v="6081.7999999999993"/>
    <n v="5169.5299999999988"/>
    <n v="3974"/>
    <n v="1195.5299999999988"/>
    <s v="Nor Bags"/>
    <x v="11"/>
    <x v="0"/>
    <x v="0"/>
    <x v="5"/>
    <n v="1216.3599999999999"/>
    <n v="794.8"/>
    <x v="0"/>
    <d v="1975-08-27T00:00:00"/>
    <n v="50"/>
    <x v="3"/>
    <x v="1"/>
    <s v="Brianahaven"/>
    <x v="1"/>
  </r>
  <r>
    <s v="T01493"/>
    <d v="2024-12-09T00:00:00"/>
    <s v="C159"/>
    <s v="P009"/>
    <s v="S005"/>
    <n v="3"/>
    <n v="0.15"/>
    <s v="Bank Transfer"/>
    <n v="369.57"/>
    <n v="314.1345"/>
    <n v="241.07999999999998"/>
    <n v="73.054500000000019"/>
    <s v="Us Snacks"/>
    <x v="7"/>
    <x v="0"/>
    <x v="2"/>
    <x v="4"/>
    <n v="123.19"/>
    <n v="80.36"/>
    <x v="0"/>
    <d v="1990-10-14T00:00:00"/>
    <n v="35"/>
    <x v="1"/>
    <x v="4"/>
    <s v="Johnmouth"/>
    <x v="2"/>
  </r>
  <r>
    <s v="T01494"/>
    <d v="2024-05-25T00:00:00"/>
    <s v="C023"/>
    <s v="P049"/>
    <s v="S002"/>
    <n v="2"/>
    <n v="0"/>
    <s v="Credit Card"/>
    <n v="776.52"/>
    <n v="776.52"/>
    <n v="398.6"/>
    <n v="377.91999999999996"/>
    <s v="Possible Watches"/>
    <x v="4"/>
    <x v="0"/>
    <x v="0"/>
    <x v="1"/>
    <n v="388.26"/>
    <n v="199.3"/>
    <x v="1"/>
    <d v="1972-05-09T00:00:00"/>
    <n v="54"/>
    <x v="3"/>
    <x v="2"/>
    <s v="Peckmouth"/>
    <x v="2"/>
  </r>
  <r>
    <s v="T01495"/>
    <d v="2023-11-24T00:00:00"/>
    <s v="C029"/>
    <s v="P021"/>
    <s v="S001"/>
    <n v="2"/>
    <n v="0"/>
    <s v="Credit Card"/>
    <n v="2454.48"/>
    <n v="2454.48"/>
    <n v="1954.18"/>
    <n v="500.29999999999995"/>
    <s v="Firm Dairy"/>
    <x v="1"/>
    <x v="1"/>
    <x v="2"/>
    <x v="7"/>
    <n v="1227.24"/>
    <n v="977.09"/>
    <x v="0"/>
    <d v="1978-05-20T00:00:00"/>
    <n v="48"/>
    <x v="1"/>
    <x v="3"/>
    <s v="Jimenezborough"/>
    <x v="3"/>
  </r>
  <r>
    <s v="T01496"/>
    <d v="2025-07-30T00:00:00"/>
    <s v="C124"/>
    <s v="P027"/>
    <s v="S002"/>
    <n v="2"/>
    <n v="0.15"/>
    <s v="Credit Card"/>
    <n v="2544.46"/>
    <n v="2162.7910000000002"/>
    <n v="1905.3"/>
    <n v="257.49100000000021"/>
    <s v="Hospital Smartphone"/>
    <x v="11"/>
    <x v="2"/>
    <x v="1"/>
    <x v="10"/>
    <n v="1272.23"/>
    <n v="952.65"/>
    <x v="1"/>
    <d v="1962-06-07T00:00:00"/>
    <n v="64"/>
    <x v="3"/>
    <x v="2"/>
    <s v="Peckmouth"/>
    <x v="2"/>
  </r>
  <r>
    <s v="T01497"/>
    <d v="2024-10-25T00:00:00"/>
    <s v="C023"/>
    <s v="P046"/>
    <s v="S003"/>
    <n v="4"/>
    <n v="0.05"/>
    <s v="Mobile Money"/>
    <n v="4661.4799999999996"/>
    <n v="4428.405999999999"/>
    <n v="3706.2"/>
    <n v="722.20599999999922"/>
    <s v="Nature Clothing"/>
    <x v="6"/>
    <x v="0"/>
    <x v="0"/>
    <x v="0"/>
    <n v="1165.3699999999999"/>
    <n v="926.55"/>
    <x v="1"/>
    <d v="1972-05-09T00:00:00"/>
    <n v="54"/>
    <x v="3"/>
    <x v="0"/>
    <s v="New Michele"/>
    <x v="0"/>
  </r>
  <r>
    <s v="T01498"/>
    <d v="2024-11-03T00:00:00"/>
    <s v="C109"/>
    <s v="P030"/>
    <s v="S001"/>
    <n v="1"/>
    <n v="0.05"/>
    <s v="Credit Card"/>
    <n v="29.24"/>
    <n v="27.777999999999999"/>
    <n v="15.28"/>
    <n v="12.497999999999999"/>
    <s v="National Watches"/>
    <x v="1"/>
    <x v="0"/>
    <x v="0"/>
    <x v="1"/>
    <n v="29.24"/>
    <n v="15.28"/>
    <x v="1"/>
    <d v="2006-03-03T00:00:00"/>
    <n v="20"/>
    <x v="2"/>
    <x v="3"/>
    <s v="Jimenezborough"/>
    <x v="3"/>
  </r>
  <r>
    <s v="T01499"/>
    <d v="2024-06-19T00:00:00"/>
    <s v="C190"/>
    <s v="P007"/>
    <s v="S004"/>
    <n v="4"/>
    <n v="0.15"/>
    <s v="Cash"/>
    <n v="5896.48"/>
    <n v="5012.0079999999998"/>
    <n v="3056.08"/>
    <n v="1955.9279999999999"/>
    <s v="Understand Camera"/>
    <x v="0"/>
    <x v="0"/>
    <x v="1"/>
    <x v="12"/>
    <n v="1474.12"/>
    <n v="764.02"/>
    <x v="0"/>
    <d v="1967-08-19T00:00:00"/>
    <n v="58"/>
    <x v="3"/>
    <x v="1"/>
    <s v="Brianahaven"/>
    <x v="1"/>
  </r>
  <r>
    <s v="T01500"/>
    <d v="2025-03-25T00:00:00"/>
    <s v="C116"/>
    <s v="P046"/>
    <s v="S005"/>
    <n v="2"/>
    <n v="0.05"/>
    <s v="Bank Transfer"/>
    <n v="2330.7399999999998"/>
    <n v="2214.2029999999995"/>
    <n v="1853.1"/>
    <n v="361.10299999999961"/>
    <s v="Nature Clothing"/>
    <x v="2"/>
    <x v="2"/>
    <x v="0"/>
    <x v="0"/>
    <n v="1165.3699999999999"/>
    <n v="926.55"/>
    <x v="0"/>
    <d v="1955-09-26T00:00:00"/>
    <n v="70"/>
    <x v="4"/>
    <x v="4"/>
    <s v="Johnmouth"/>
    <x v="2"/>
  </r>
  <r>
    <s v="T01501"/>
    <d v="2023-11-29T00:00:00"/>
    <s v="C146"/>
    <s v="P018"/>
    <s v="S004"/>
    <n v="1"/>
    <n v="0.1"/>
    <s v="Cash"/>
    <n v="1079.8900000000001"/>
    <n v="971.90100000000007"/>
    <n v="703.83"/>
    <n v="268.07100000000003"/>
    <s v="Democratic Smartphone"/>
    <x v="1"/>
    <x v="1"/>
    <x v="1"/>
    <x v="10"/>
    <n v="1079.8900000000001"/>
    <n v="703.83"/>
    <x v="1"/>
    <d v="1997-03-26T00:00:00"/>
    <n v="29"/>
    <x v="1"/>
    <x v="1"/>
    <s v="Brianahaven"/>
    <x v="1"/>
  </r>
  <r>
    <s v="T01502"/>
    <d v="2024-01-29T00:00:00"/>
    <s v="C027"/>
    <s v="P036"/>
    <s v="S004"/>
    <n v="4"/>
    <n v="0.15"/>
    <s v="Bank Transfer"/>
    <n v="6005.84"/>
    <n v="5104.9639999999999"/>
    <n v="4670.92"/>
    <n v="434.04399999999987"/>
    <s v="New Watches"/>
    <x v="9"/>
    <x v="0"/>
    <x v="0"/>
    <x v="1"/>
    <n v="1501.46"/>
    <n v="1167.73"/>
    <x v="0"/>
    <d v="1959-02-05T00:00:00"/>
    <n v="67"/>
    <x v="4"/>
    <x v="1"/>
    <s v="Brianahaven"/>
    <x v="1"/>
  </r>
  <r>
    <s v="T01503"/>
    <d v="2024-03-07T00:00:00"/>
    <s v="C010"/>
    <s v="P031"/>
    <s v="S004"/>
    <n v="4"/>
    <n v="0.15"/>
    <s v="Mobile Money"/>
    <n v="4382.88"/>
    <n v="3725.4479999999999"/>
    <n v="3288.8"/>
    <n v="436.64799999999968"/>
    <s v="Foot Snacks"/>
    <x v="2"/>
    <x v="0"/>
    <x v="2"/>
    <x v="4"/>
    <n v="1095.72"/>
    <n v="822.2"/>
    <x v="0"/>
    <d v="1976-12-12T00:00:00"/>
    <n v="49"/>
    <x v="1"/>
    <x v="1"/>
    <s v="Brianahaven"/>
    <x v="1"/>
  </r>
  <r>
    <s v="T01504"/>
    <d v="2025-01-13T00:00:00"/>
    <s v="C060"/>
    <s v="P022"/>
    <s v="S001"/>
    <n v="5"/>
    <n v="0"/>
    <s v="Mobile Money"/>
    <n v="127.85"/>
    <n v="127.85"/>
    <n v="95.25"/>
    <n v="32.599999999999994"/>
    <s v="How Vegetables"/>
    <x v="9"/>
    <x v="2"/>
    <x v="2"/>
    <x v="8"/>
    <n v="25.57"/>
    <n v="19.05"/>
    <x v="0"/>
    <d v="1997-10-09T00:00:00"/>
    <n v="28"/>
    <x v="1"/>
    <x v="3"/>
    <s v="Jimenezborough"/>
    <x v="3"/>
  </r>
  <r>
    <s v="T01505"/>
    <d v="2024-05-27T00:00:00"/>
    <s v="C148"/>
    <s v="P010"/>
    <s v="S003"/>
    <n v="5"/>
    <n v="0"/>
    <s v="Bank Transfer"/>
    <n v="5970.5999999999995"/>
    <n v="5970.5999999999995"/>
    <n v="4194.75"/>
    <n v="1775.8499999999995"/>
    <s v="Step Smartphone"/>
    <x v="4"/>
    <x v="0"/>
    <x v="1"/>
    <x v="10"/>
    <n v="1194.1199999999999"/>
    <n v="838.95"/>
    <x v="1"/>
    <d v="2005-07-08T00:00:00"/>
    <n v="21"/>
    <x v="2"/>
    <x v="0"/>
    <s v="New Michele"/>
    <x v="0"/>
  </r>
  <r>
    <s v="T01506"/>
    <d v="2025-03-21T00:00:00"/>
    <s v="C166"/>
    <s v="P044"/>
    <s v="S004"/>
    <n v="4"/>
    <n v="0"/>
    <s v="Mobile Money"/>
    <n v="5146.2"/>
    <n v="5146.2"/>
    <n v="3190.16"/>
    <n v="1956.04"/>
    <s v="Least Accessories"/>
    <x v="2"/>
    <x v="2"/>
    <x v="0"/>
    <x v="9"/>
    <n v="1286.55"/>
    <n v="797.54"/>
    <x v="1"/>
    <d v="2001-05-13T00:00:00"/>
    <n v="25"/>
    <x v="1"/>
    <x v="1"/>
    <s v="Brianahaven"/>
    <x v="1"/>
  </r>
  <r>
    <s v="T01507"/>
    <d v="2024-04-10T00:00:00"/>
    <s v="C160"/>
    <s v="P044"/>
    <s v="S003"/>
    <n v="4"/>
    <n v="0.15"/>
    <s v="Cash"/>
    <n v="5146.2"/>
    <n v="4374.2699999999995"/>
    <n v="3190.16"/>
    <n v="1184.1099999999997"/>
    <s v="Least Accessories"/>
    <x v="8"/>
    <x v="0"/>
    <x v="0"/>
    <x v="9"/>
    <n v="1286.55"/>
    <n v="797.54"/>
    <x v="0"/>
    <d v="1991-09-10T00:00:00"/>
    <n v="34"/>
    <x v="0"/>
    <x v="0"/>
    <s v="New Michele"/>
    <x v="0"/>
  </r>
  <r>
    <s v="T01508"/>
    <d v="2024-07-22T00:00:00"/>
    <s v="C042"/>
    <s v="P032"/>
    <s v="S003"/>
    <n v="2"/>
    <n v="0.15"/>
    <s v="Bank Transfer"/>
    <n v="609.41999999999996"/>
    <n v="518.00699999999995"/>
    <n v="328.02"/>
    <n v="189.98699999999997"/>
    <s v="Difficult Vegetables"/>
    <x v="11"/>
    <x v="0"/>
    <x v="2"/>
    <x v="8"/>
    <n v="304.70999999999998"/>
    <n v="164.01"/>
    <x v="1"/>
    <d v="2000-02-08T00:00:00"/>
    <n v="26"/>
    <x v="1"/>
    <x v="0"/>
    <s v="New Michele"/>
    <x v="0"/>
  </r>
  <r>
    <s v="T01509"/>
    <d v="2024-04-19T00:00:00"/>
    <s v="C113"/>
    <s v="P045"/>
    <s v="S002"/>
    <n v="5"/>
    <n v="0.05"/>
    <s v="Bank Transfer"/>
    <n v="9395.4"/>
    <n v="8925.6299999999992"/>
    <n v="5022.7999999999993"/>
    <n v="3902.83"/>
    <s v="Set Dairy"/>
    <x v="8"/>
    <x v="0"/>
    <x v="2"/>
    <x v="7"/>
    <n v="1879.08"/>
    <n v="1004.56"/>
    <x v="0"/>
    <d v="1977-05-23T00:00:00"/>
    <n v="49"/>
    <x v="1"/>
    <x v="2"/>
    <s v="Peckmouth"/>
    <x v="2"/>
  </r>
  <r>
    <s v="T01510"/>
    <d v="2025-08-02T00:00:00"/>
    <s v="C155"/>
    <s v="P023"/>
    <s v="S004"/>
    <n v="2"/>
    <n v="0.1"/>
    <s v="Mobile Money"/>
    <n v="3756.94"/>
    <n v="3381.2460000000001"/>
    <n v="2029.82"/>
    <n v="1351.4260000000002"/>
    <s v="And Footwear"/>
    <x v="3"/>
    <x v="2"/>
    <x v="0"/>
    <x v="3"/>
    <n v="1878.47"/>
    <n v="1014.91"/>
    <x v="0"/>
    <d v="1965-09-20T00:00:00"/>
    <n v="60"/>
    <x v="3"/>
    <x v="1"/>
    <s v="Brianahaven"/>
    <x v="1"/>
  </r>
  <r>
    <s v="T01511"/>
    <d v="2024-07-08T00:00:00"/>
    <s v="C107"/>
    <s v="P005"/>
    <s v="S003"/>
    <n v="4"/>
    <n v="0.05"/>
    <s v="Credit Card"/>
    <n v="5584.88"/>
    <n v="5305.6359999999995"/>
    <n v="4016.36"/>
    <n v="1289.2759999999994"/>
    <s v="Knowledge Bags"/>
    <x v="11"/>
    <x v="0"/>
    <x v="0"/>
    <x v="5"/>
    <n v="1396.22"/>
    <n v="1004.09"/>
    <x v="1"/>
    <d v="1995-10-08T00:00:00"/>
    <n v="30"/>
    <x v="1"/>
    <x v="0"/>
    <s v="New Michele"/>
    <x v="0"/>
  </r>
  <r>
    <s v="T01512"/>
    <d v="2024-02-20T00:00:00"/>
    <s v="C073"/>
    <s v="P030"/>
    <s v="S001"/>
    <n v="4"/>
    <n v="0.05"/>
    <s v="Credit Card"/>
    <n v="116.96"/>
    <n v="111.11199999999999"/>
    <n v="61.12"/>
    <n v="49.991999999999997"/>
    <s v="National Watches"/>
    <x v="10"/>
    <x v="0"/>
    <x v="0"/>
    <x v="1"/>
    <n v="29.24"/>
    <n v="15.28"/>
    <x v="1"/>
    <d v="1964-12-04T00:00:00"/>
    <n v="61"/>
    <x v="3"/>
    <x v="3"/>
    <s v="Jimenezborough"/>
    <x v="3"/>
  </r>
  <r>
    <s v="T01513"/>
    <d v="2025-05-23T00:00:00"/>
    <s v="C052"/>
    <s v="P015"/>
    <s v="S002"/>
    <n v="5"/>
    <n v="0.15"/>
    <s v="Cash"/>
    <n v="1352.25"/>
    <n v="1149.4124999999999"/>
    <n v="938"/>
    <n v="211.41249999999991"/>
    <s v="Whether Bags"/>
    <x v="4"/>
    <x v="2"/>
    <x v="0"/>
    <x v="5"/>
    <n v="270.45"/>
    <n v="187.6"/>
    <x v="1"/>
    <d v="1991-09-11T00:00:00"/>
    <n v="34"/>
    <x v="0"/>
    <x v="2"/>
    <s v="Peckmouth"/>
    <x v="2"/>
  </r>
  <r>
    <s v="T01514"/>
    <d v="2024-01-24T00:00:00"/>
    <s v="C107"/>
    <s v="P040"/>
    <s v="S004"/>
    <n v="3"/>
    <n v="0.05"/>
    <s v="Credit Card"/>
    <n v="5236.83"/>
    <n v="4974.9884999999995"/>
    <n v="3967.32"/>
    <n v="1007.6684999999993"/>
    <s v="Piece Headphones"/>
    <x v="9"/>
    <x v="0"/>
    <x v="1"/>
    <x v="11"/>
    <n v="1745.61"/>
    <n v="1322.44"/>
    <x v="1"/>
    <d v="1995-10-08T00:00:00"/>
    <n v="30"/>
    <x v="1"/>
    <x v="1"/>
    <s v="Brianahaven"/>
    <x v="1"/>
  </r>
  <r>
    <s v="T01515"/>
    <d v="2025-06-08T00:00:00"/>
    <s v="C143"/>
    <s v="P043"/>
    <s v="S001"/>
    <n v="1"/>
    <n v="0.1"/>
    <s v="Bank Transfer"/>
    <n v="564.41999999999996"/>
    <n v="507.97799999999995"/>
    <n v="293.95999999999998"/>
    <n v="214.01799999999997"/>
    <s v="Soon Accessories"/>
    <x v="0"/>
    <x v="2"/>
    <x v="0"/>
    <x v="9"/>
    <n v="564.41999999999996"/>
    <n v="293.95999999999998"/>
    <x v="0"/>
    <d v="1961-06-03T00:00:00"/>
    <n v="65"/>
    <x v="4"/>
    <x v="3"/>
    <s v="Jimenezborough"/>
    <x v="3"/>
  </r>
  <r>
    <s v="T01516"/>
    <d v="2025-04-30T00:00:00"/>
    <s v="C092"/>
    <s v="P005"/>
    <s v="S002"/>
    <n v="2"/>
    <n v="0"/>
    <s v="Cash"/>
    <n v="2792.44"/>
    <n v="2792.44"/>
    <n v="2008.18"/>
    <n v="784.26"/>
    <s v="Knowledge Bags"/>
    <x v="8"/>
    <x v="2"/>
    <x v="0"/>
    <x v="5"/>
    <n v="1396.22"/>
    <n v="1004.09"/>
    <x v="1"/>
    <d v="2001-11-28T00:00:00"/>
    <n v="24"/>
    <x v="2"/>
    <x v="2"/>
    <s v="Peckmouth"/>
    <x v="2"/>
  </r>
  <r>
    <s v="T01517"/>
    <d v="2023-10-16T00:00:00"/>
    <s v="C087"/>
    <s v="P016"/>
    <s v="S004"/>
    <n v="1"/>
    <n v="0.05"/>
    <s v="Cash"/>
    <n v="1858.75"/>
    <n v="1765.8125"/>
    <n v="1451.16"/>
    <n v="314.65249999999992"/>
    <s v="House Accessories"/>
    <x v="6"/>
    <x v="1"/>
    <x v="0"/>
    <x v="9"/>
    <n v="1858.75"/>
    <n v="1451.16"/>
    <x v="1"/>
    <d v="1975-06-22T00:00:00"/>
    <n v="51"/>
    <x v="3"/>
    <x v="1"/>
    <s v="Brianahaven"/>
    <x v="1"/>
  </r>
  <r>
    <s v="T01518"/>
    <d v="2023-12-31T00:00:00"/>
    <s v="C144"/>
    <s v="P007"/>
    <s v="S002"/>
    <n v="4"/>
    <n v="0.1"/>
    <s v="Bank Transfer"/>
    <n v="5896.48"/>
    <n v="5306.8319999999994"/>
    <n v="3056.08"/>
    <n v="2250.7519999999995"/>
    <s v="Understand Camera"/>
    <x v="7"/>
    <x v="1"/>
    <x v="1"/>
    <x v="12"/>
    <n v="1474.12"/>
    <n v="764.02"/>
    <x v="1"/>
    <d v="1963-09-02T00:00:00"/>
    <n v="62"/>
    <x v="3"/>
    <x v="2"/>
    <s v="Peckmouth"/>
    <x v="2"/>
  </r>
  <r>
    <s v="T01519"/>
    <d v="2023-11-27T00:00:00"/>
    <s v="C091"/>
    <s v="P003"/>
    <s v="S001"/>
    <n v="5"/>
    <n v="0.1"/>
    <s v="Credit Card"/>
    <n v="1688.15"/>
    <n v="1519.335"/>
    <n v="845.15"/>
    <n v="674.18500000000006"/>
    <s v="Here Footwear"/>
    <x v="1"/>
    <x v="1"/>
    <x v="0"/>
    <x v="3"/>
    <n v="337.63"/>
    <n v="169.03"/>
    <x v="0"/>
    <d v="1963-02-04T00:00:00"/>
    <n v="63"/>
    <x v="3"/>
    <x v="3"/>
    <s v="Jimenezborough"/>
    <x v="3"/>
  </r>
  <r>
    <s v="T01520"/>
    <d v="2023-12-11T00:00:00"/>
    <s v="C177"/>
    <s v="P027"/>
    <s v="S005"/>
    <n v="5"/>
    <n v="0"/>
    <s v="Cash"/>
    <n v="6361.15"/>
    <n v="6361.15"/>
    <n v="4763.25"/>
    <n v="1597.8999999999996"/>
    <s v="Hospital Smartphone"/>
    <x v="7"/>
    <x v="1"/>
    <x v="1"/>
    <x v="10"/>
    <n v="1272.23"/>
    <n v="952.65"/>
    <x v="1"/>
    <d v="1985-01-05T00:00:00"/>
    <n v="41"/>
    <x v="1"/>
    <x v="4"/>
    <s v="Johnmouth"/>
    <x v="2"/>
  </r>
  <r>
    <s v="T01521"/>
    <d v="2024-12-17T00:00:00"/>
    <s v="C113"/>
    <s v="P018"/>
    <s v="S004"/>
    <n v="1"/>
    <n v="0"/>
    <s v="Cash"/>
    <n v="1079.8900000000001"/>
    <n v="1079.8900000000001"/>
    <n v="703.83"/>
    <n v="376.06000000000006"/>
    <s v="Democratic Smartphone"/>
    <x v="7"/>
    <x v="0"/>
    <x v="1"/>
    <x v="10"/>
    <n v="1079.8900000000001"/>
    <n v="703.83"/>
    <x v="0"/>
    <d v="1977-05-23T00:00:00"/>
    <n v="49"/>
    <x v="1"/>
    <x v="1"/>
    <s v="Brianahaven"/>
    <x v="1"/>
  </r>
  <r>
    <s v="T01522"/>
    <d v="2025-06-21T00:00:00"/>
    <s v="C144"/>
    <s v="P011"/>
    <s v="S001"/>
    <n v="5"/>
    <n v="0"/>
    <s v="Credit Card"/>
    <n v="1242.8499999999999"/>
    <n v="1242.8499999999999"/>
    <n v="953.34999999999991"/>
    <n v="289.5"/>
    <s v="Either Headphones"/>
    <x v="0"/>
    <x v="2"/>
    <x v="1"/>
    <x v="11"/>
    <n v="248.57"/>
    <n v="190.67"/>
    <x v="1"/>
    <d v="1963-09-02T00:00:00"/>
    <n v="62"/>
    <x v="3"/>
    <x v="3"/>
    <s v="Jimenezborough"/>
    <x v="3"/>
  </r>
  <r>
    <s v="T01523"/>
    <d v="2024-10-27T00:00:00"/>
    <s v="C162"/>
    <s v="P031"/>
    <s v="S001"/>
    <n v="2"/>
    <n v="0.1"/>
    <s v="Credit Card"/>
    <n v="2191.44"/>
    <n v="1972.296"/>
    <n v="1644.4"/>
    <n v="327.89599999999996"/>
    <s v="Foot Snacks"/>
    <x v="6"/>
    <x v="0"/>
    <x v="2"/>
    <x v="4"/>
    <n v="1095.72"/>
    <n v="822.2"/>
    <x v="0"/>
    <d v="2000-08-30T00:00:00"/>
    <n v="25"/>
    <x v="1"/>
    <x v="3"/>
    <s v="Jimenezborough"/>
    <x v="3"/>
  </r>
  <r>
    <s v="T01524"/>
    <d v="2025-01-24T00:00:00"/>
    <s v="C187"/>
    <s v="P013"/>
    <s v="S003"/>
    <n v="4"/>
    <n v="0.15"/>
    <s v="Cash"/>
    <n v="4539.2"/>
    <n v="3858.3199999999997"/>
    <n v="2700.4"/>
    <n v="1157.9199999999996"/>
    <s v="World Watches"/>
    <x v="9"/>
    <x v="2"/>
    <x v="0"/>
    <x v="1"/>
    <n v="1134.8"/>
    <n v="675.1"/>
    <x v="0"/>
    <d v="1989-01-14T00:00:00"/>
    <n v="37"/>
    <x v="1"/>
    <x v="0"/>
    <s v="New Michele"/>
    <x v="0"/>
  </r>
  <r>
    <s v="T01525"/>
    <d v="2024-06-25T00:00:00"/>
    <s v="C040"/>
    <s v="P012"/>
    <s v="S003"/>
    <n v="3"/>
    <n v="0.05"/>
    <s v="Cash"/>
    <n v="3579.2699999999995"/>
    <n v="3400.3064999999992"/>
    <n v="2454.7200000000003"/>
    <n v="945.58649999999898"/>
    <s v="Above Camera"/>
    <x v="0"/>
    <x v="0"/>
    <x v="1"/>
    <x v="12"/>
    <n v="1193.0899999999999"/>
    <n v="818.24"/>
    <x v="0"/>
    <d v="1974-11-06T00:00:00"/>
    <n v="51"/>
    <x v="3"/>
    <x v="0"/>
    <s v="New Michele"/>
    <x v="0"/>
  </r>
  <r>
    <s v="T01526"/>
    <d v="2024-07-05T00:00:00"/>
    <s v="C052"/>
    <s v="P009"/>
    <s v="S004"/>
    <n v="4"/>
    <n v="0"/>
    <s v="Credit Card"/>
    <n v="492.76"/>
    <n v="492.76"/>
    <n v="321.44"/>
    <n v="171.32"/>
    <s v="Us Snacks"/>
    <x v="11"/>
    <x v="0"/>
    <x v="2"/>
    <x v="4"/>
    <n v="123.19"/>
    <n v="80.36"/>
    <x v="1"/>
    <d v="1991-09-11T00:00:00"/>
    <n v="34"/>
    <x v="0"/>
    <x v="1"/>
    <s v="Brianahaven"/>
    <x v="1"/>
  </r>
  <r>
    <s v="T01527"/>
    <d v="2024-09-05T00:00:00"/>
    <s v="C122"/>
    <s v="P012"/>
    <s v="S003"/>
    <n v="3"/>
    <n v="0.05"/>
    <s v="Cash"/>
    <n v="3579.2699999999995"/>
    <n v="3400.3064999999992"/>
    <n v="2454.7200000000003"/>
    <n v="945.58649999999898"/>
    <s v="Above Camera"/>
    <x v="5"/>
    <x v="0"/>
    <x v="1"/>
    <x v="12"/>
    <n v="1193.0899999999999"/>
    <n v="818.24"/>
    <x v="0"/>
    <d v="1961-10-02T00:00:00"/>
    <n v="64"/>
    <x v="3"/>
    <x v="0"/>
    <s v="New Michele"/>
    <x v="0"/>
  </r>
  <r>
    <s v="T01528"/>
    <d v="2025-01-29T00:00:00"/>
    <s v="C069"/>
    <s v="P018"/>
    <s v="S003"/>
    <n v="4"/>
    <n v="0.1"/>
    <s v="Credit Card"/>
    <n v="4319.5600000000004"/>
    <n v="3887.6040000000003"/>
    <n v="2815.32"/>
    <n v="1072.2840000000001"/>
    <s v="Democratic Smartphone"/>
    <x v="9"/>
    <x v="2"/>
    <x v="1"/>
    <x v="10"/>
    <n v="1079.8900000000001"/>
    <n v="703.83"/>
    <x v="0"/>
    <d v="1965-10-14T00:00:00"/>
    <n v="60"/>
    <x v="3"/>
    <x v="0"/>
    <s v="New Michele"/>
    <x v="0"/>
  </r>
  <r>
    <s v="T01529"/>
    <d v="2024-04-28T00:00:00"/>
    <s v="C039"/>
    <s v="P015"/>
    <s v="S005"/>
    <n v="4"/>
    <n v="0.05"/>
    <s v="Credit Card"/>
    <n v="1081.8"/>
    <n v="1027.7099999999998"/>
    <n v="750.4"/>
    <n v="277.30999999999983"/>
    <s v="Whether Bags"/>
    <x v="8"/>
    <x v="0"/>
    <x v="0"/>
    <x v="5"/>
    <n v="270.45"/>
    <n v="187.6"/>
    <x v="1"/>
    <d v="1996-11-02T00:00:00"/>
    <n v="29"/>
    <x v="1"/>
    <x v="4"/>
    <s v="Johnmouth"/>
    <x v="2"/>
  </r>
  <r>
    <s v="T01530"/>
    <d v="2023-11-14T00:00:00"/>
    <s v="C110"/>
    <s v="P010"/>
    <s v="S004"/>
    <n v="4"/>
    <n v="0.15"/>
    <s v="Bank Transfer"/>
    <n v="4776.4799999999996"/>
    <n v="4060.0079999999994"/>
    <n v="3355.8"/>
    <n v="704.20799999999917"/>
    <s v="Step Smartphone"/>
    <x v="1"/>
    <x v="1"/>
    <x v="1"/>
    <x v="10"/>
    <n v="1194.1199999999999"/>
    <n v="838.95"/>
    <x v="1"/>
    <d v="1966-01-05T00:00:00"/>
    <n v="60"/>
    <x v="3"/>
    <x v="1"/>
    <s v="Brianahaven"/>
    <x v="1"/>
  </r>
  <r>
    <s v="T01531"/>
    <d v="2025-03-18T00:00:00"/>
    <s v="C008"/>
    <s v="P032"/>
    <s v="S004"/>
    <n v="2"/>
    <n v="0"/>
    <s v="Cash"/>
    <n v="609.41999999999996"/>
    <n v="609.41999999999996"/>
    <n v="328.02"/>
    <n v="281.39999999999998"/>
    <s v="Difficult Vegetables"/>
    <x v="2"/>
    <x v="2"/>
    <x v="2"/>
    <x v="8"/>
    <n v="304.70999999999998"/>
    <n v="164.01"/>
    <x v="0"/>
    <d v="1960-11-13T00:00:00"/>
    <n v="65"/>
    <x v="4"/>
    <x v="1"/>
    <s v="Brianahaven"/>
    <x v="1"/>
  </r>
  <r>
    <s v="T01532"/>
    <d v="2024-10-12T00:00:00"/>
    <s v="C022"/>
    <s v="P039"/>
    <s v="S003"/>
    <n v="3"/>
    <n v="0.15"/>
    <s v="Credit Card"/>
    <n v="1622.8200000000002"/>
    <n v="1379.3970000000002"/>
    <n v="1194.75"/>
    <n v="184.64700000000016"/>
    <s v="Church Clothing"/>
    <x v="6"/>
    <x v="0"/>
    <x v="0"/>
    <x v="0"/>
    <n v="540.94000000000005"/>
    <n v="398.25"/>
    <x v="0"/>
    <d v="1955-11-16T00:00:00"/>
    <n v="70"/>
    <x v="4"/>
    <x v="0"/>
    <s v="New Michele"/>
    <x v="0"/>
  </r>
  <r>
    <s v="T01533"/>
    <d v="2024-09-22T00:00:00"/>
    <s v="C112"/>
    <s v="P030"/>
    <s v="S001"/>
    <n v="4"/>
    <n v="0"/>
    <s v="Credit Card"/>
    <n v="116.96"/>
    <n v="116.96"/>
    <n v="61.12"/>
    <n v="55.839999999999996"/>
    <s v="National Watches"/>
    <x v="5"/>
    <x v="0"/>
    <x v="0"/>
    <x v="1"/>
    <n v="29.24"/>
    <n v="15.28"/>
    <x v="1"/>
    <d v="1983-12-29T00:00:00"/>
    <n v="42"/>
    <x v="1"/>
    <x v="3"/>
    <s v="Jimenezborough"/>
    <x v="3"/>
  </r>
  <r>
    <s v="T01534"/>
    <d v="2024-12-31T00:00:00"/>
    <s v="C148"/>
    <s v="P040"/>
    <s v="S001"/>
    <n v="5"/>
    <n v="0.1"/>
    <s v="Mobile Money"/>
    <n v="8728.0499999999993"/>
    <n v="7855.2449999999999"/>
    <n v="6612.2000000000007"/>
    <n v="1243.0449999999992"/>
    <s v="Piece Headphones"/>
    <x v="7"/>
    <x v="0"/>
    <x v="1"/>
    <x v="11"/>
    <n v="1745.61"/>
    <n v="1322.44"/>
    <x v="1"/>
    <d v="2005-07-08T00:00:00"/>
    <n v="21"/>
    <x v="2"/>
    <x v="3"/>
    <s v="Jimenezborough"/>
    <x v="3"/>
  </r>
  <r>
    <s v="T01535"/>
    <d v="2025-07-04T00:00:00"/>
    <s v="C103"/>
    <s v="P042"/>
    <s v="S005"/>
    <n v="3"/>
    <n v="0.1"/>
    <s v="Bank Transfer"/>
    <n v="1360.8600000000001"/>
    <n v="1224.7740000000001"/>
    <n v="949.89"/>
    <n v="274.88400000000013"/>
    <s v="Maybe Clothing"/>
    <x v="11"/>
    <x v="2"/>
    <x v="0"/>
    <x v="0"/>
    <n v="453.62"/>
    <n v="316.63"/>
    <x v="1"/>
    <d v="1964-10-26T00:00:00"/>
    <n v="61"/>
    <x v="3"/>
    <x v="4"/>
    <s v="Johnmouth"/>
    <x v="2"/>
  </r>
  <r>
    <s v="T01536"/>
    <d v="2025-06-06T00:00:00"/>
    <s v="C003"/>
    <s v="P045"/>
    <s v="S003"/>
    <n v="5"/>
    <n v="0.05"/>
    <s v="Mobile Money"/>
    <n v="9395.4"/>
    <n v="8925.6299999999992"/>
    <n v="5022.7999999999993"/>
    <n v="3902.83"/>
    <s v="Set Dairy"/>
    <x v="0"/>
    <x v="2"/>
    <x v="2"/>
    <x v="7"/>
    <n v="1879.08"/>
    <n v="1004.56"/>
    <x v="1"/>
    <d v="2005-04-19T00:00:00"/>
    <n v="21"/>
    <x v="2"/>
    <x v="0"/>
    <s v="New Michele"/>
    <x v="0"/>
  </r>
  <r>
    <s v="T01537"/>
    <d v="2025-04-30T00:00:00"/>
    <s v="C115"/>
    <s v="P017"/>
    <s v="S002"/>
    <n v="5"/>
    <n v="0.15"/>
    <s v="Bank Transfer"/>
    <n v="6230.5499999999993"/>
    <n v="5295.9674999999988"/>
    <n v="4167.6000000000004"/>
    <n v="1128.3674999999985"/>
    <s v="Find Headphones"/>
    <x v="8"/>
    <x v="2"/>
    <x v="1"/>
    <x v="11"/>
    <n v="1246.1099999999999"/>
    <n v="833.52"/>
    <x v="0"/>
    <d v="1960-02-25T00:00:00"/>
    <n v="66"/>
    <x v="4"/>
    <x v="2"/>
    <s v="Peckmouth"/>
    <x v="2"/>
  </r>
  <r>
    <s v="T01538"/>
    <d v="2023-12-02T00:00:00"/>
    <s v="C167"/>
    <s v="P035"/>
    <s v="S004"/>
    <n v="2"/>
    <n v="0.1"/>
    <s v="Cash"/>
    <n v="3124.86"/>
    <n v="2812.3740000000003"/>
    <n v="2391.2600000000002"/>
    <n v="421.11400000000003"/>
    <s v="Chair Laptop"/>
    <x v="7"/>
    <x v="1"/>
    <x v="1"/>
    <x v="6"/>
    <n v="1562.43"/>
    <n v="1195.6300000000001"/>
    <x v="1"/>
    <d v="1989-12-06T00:00:00"/>
    <n v="36"/>
    <x v="1"/>
    <x v="1"/>
    <s v="Brianahaven"/>
    <x v="1"/>
  </r>
  <r>
    <s v="T01539"/>
    <d v="2025-03-08T00:00:00"/>
    <s v="C010"/>
    <s v="P036"/>
    <s v="S005"/>
    <n v="3"/>
    <n v="0.15"/>
    <s v="Credit Card"/>
    <n v="4504.38"/>
    <n v="3828.723"/>
    <n v="3503.19"/>
    <n v="325.5329999999999"/>
    <s v="New Watches"/>
    <x v="2"/>
    <x v="2"/>
    <x v="0"/>
    <x v="1"/>
    <n v="1501.46"/>
    <n v="1167.73"/>
    <x v="0"/>
    <d v="1976-12-12T00:00:00"/>
    <n v="49"/>
    <x v="1"/>
    <x v="4"/>
    <s v="Johnmouth"/>
    <x v="2"/>
  </r>
  <r>
    <s v="T01540"/>
    <d v="2023-09-20T00:00:00"/>
    <s v="C134"/>
    <s v="P005"/>
    <s v="S005"/>
    <n v="3"/>
    <n v="0.05"/>
    <s v="Cash"/>
    <n v="4188.66"/>
    <n v="3979.2269999999999"/>
    <n v="3012.27"/>
    <n v="966.95699999999988"/>
    <s v="Knowledge Bags"/>
    <x v="5"/>
    <x v="1"/>
    <x v="0"/>
    <x v="5"/>
    <n v="1396.22"/>
    <n v="1004.09"/>
    <x v="1"/>
    <d v="1985-01-29T00:00:00"/>
    <n v="41"/>
    <x v="1"/>
    <x v="4"/>
    <s v="Johnmouth"/>
    <x v="2"/>
  </r>
  <r>
    <s v="T01541"/>
    <d v="2024-10-11T00:00:00"/>
    <s v="C131"/>
    <s v="P026"/>
    <s v="S005"/>
    <n v="3"/>
    <n v="0.1"/>
    <s v="Credit Card"/>
    <n v="3047.2799999999997"/>
    <n v="2742.5519999999997"/>
    <n v="1753.1999999999998"/>
    <n v="989.35199999999986"/>
    <s v="Behavior Dairy"/>
    <x v="6"/>
    <x v="0"/>
    <x v="2"/>
    <x v="7"/>
    <n v="1015.76"/>
    <n v="584.4"/>
    <x v="0"/>
    <d v="1996-10-18T00:00:00"/>
    <n v="29"/>
    <x v="1"/>
    <x v="4"/>
    <s v="Johnmouth"/>
    <x v="2"/>
  </r>
  <r>
    <s v="T01542"/>
    <d v="2025-05-19T00:00:00"/>
    <s v="C006"/>
    <s v="P027"/>
    <s v="S001"/>
    <n v="5"/>
    <n v="0.1"/>
    <s v="Credit Card"/>
    <n v="6361.15"/>
    <n v="5725.0349999999999"/>
    <n v="4763.25"/>
    <n v="961.78499999999985"/>
    <s v="Hospital Smartphone"/>
    <x v="4"/>
    <x v="2"/>
    <x v="1"/>
    <x v="10"/>
    <n v="1272.23"/>
    <n v="952.65"/>
    <x v="0"/>
    <d v="1986-10-03T00:00:00"/>
    <n v="39"/>
    <x v="1"/>
    <x v="3"/>
    <s v="Jimenezborough"/>
    <x v="3"/>
  </r>
  <r>
    <s v="T01543"/>
    <d v="2025-02-09T00:00:00"/>
    <s v="C199"/>
    <s v="P037"/>
    <s v="S003"/>
    <n v="4"/>
    <n v="0"/>
    <s v="Cash"/>
    <n v="7810.6"/>
    <n v="7810.6"/>
    <n v="5805.08"/>
    <n v="2005.5200000000004"/>
    <s v="Book Television"/>
    <x v="10"/>
    <x v="2"/>
    <x v="1"/>
    <x v="2"/>
    <n v="1952.65"/>
    <n v="1451.27"/>
    <x v="1"/>
    <d v="1970-05-18T00:00:00"/>
    <n v="56"/>
    <x v="3"/>
    <x v="0"/>
    <s v="New Michele"/>
    <x v="0"/>
  </r>
  <r>
    <s v="T01544"/>
    <d v="2024-12-01T00:00:00"/>
    <s v="C096"/>
    <s v="P040"/>
    <s v="S003"/>
    <n v="5"/>
    <n v="0.1"/>
    <s v="Cash"/>
    <n v="8728.0499999999993"/>
    <n v="7855.2449999999999"/>
    <n v="6612.2000000000007"/>
    <n v="1243.0449999999992"/>
    <s v="Piece Headphones"/>
    <x v="7"/>
    <x v="0"/>
    <x v="1"/>
    <x v="11"/>
    <n v="1745.61"/>
    <n v="1322.44"/>
    <x v="0"/>
    <d v="1989-01-06T00:00:00"/>
    <n v="37"/>
    <x v="1"/>
    <x v="0"/>
    <s v="New Michele"/>
    <x v="0"/>
  </r>
  <r>
    <s v="T01545"/>
    <d v="2024-09-30T00:00:00"/>
    <s v="C013"/>
    <s v="P005"/>
    <s v="S001"/>
    <n v="4"/>
    <n v="0.1"/>
    <s v="Cash"/>
    <n v="5584.88"/>
    <n v="5026.3919999999998"/>
    <n v="4016.36"/>
    <n v="1010.0319999999997"/>
    <s v="Knowledge Bags"/>
    <x v="5"/>
    <x v="0"/>
    <x v="0"/>
    <x v="5"/>
    <n v="1396.22"/>
    <n v="1004.09"/>
    <x v="0"/>
    <d v="1955-01-28T00:00:00"/>
    <n v="71"/>
    <x v="4"/>
    <x v="3"/>
    <s v="Jimenezborough"/>
    <x v="3"/>
  </r>
  <r>
    <s v="T01546"/>
    <d v="2024-03-19T00:00:00"/>
    <s v="C117"/>
    <s v="P008"/>
    <s v="S003"/>
    <n v="2"/>
    <n v="0.05"/>
    <s v="Bank Transfer"/>
    <n v="219.56"/>
    <n v="208.58199999999999"/>
    <n v="141.18"/>
    <n v="67.401999999999987"/>
    <s v="Recognize Footwear"/>
    <x v="2"/>
    <x v="0"/>
    <x v="0"/>
    <x v="3"/>
    <n v="109.78"/>
    <n v="70.59"/>
    <x v="1"/>
    <d v="1987-09-07T00:00:00"/>
    <n v="38"/>
    <x v="1"/>
    <x v="0"/>
    <s v="New Michele"/>
    <x v="0"/>
  </r>
  <r>
    <s v="T01547"/>
    <d v="2024-03-01T00:00:00"/>
    <s v="C077"/>
    <s v="P019"/>
    <s v="S003"/>
    <n v="5"/>
    <n v="0.05"/>
    <s v="Mobile Money"/>
    <n v="8814.6"/>
    <n v="8373.8700000000008"/>
    <n v="6732.4"/>
    <n v="1641.4700000000012"/>
    <s v="Traditional Laptop"/>
    <x v="2"/>
    <x v="0"/>
    <x v="1"/>
    <x v="6"/>
    <n v="1762.92"/>
    <n v="1346.48"/>
    <x v="1"/>
    <d v="2002-12-24T00:00:00"/>
    <n v="23"/>
    <x v="2"/>
    <x v="0"/>
    <s v="New Michele"/>
    <x v="0"/>
  </r>
  <r>
    <s v="T01548"/>
    <d v="2024-07-04T00:00:00"/>
    <s v="C134"/>
    <s v="P036"/>
    <s v="S002"/>
    <n v="1"/>
    <n v="0.1"/>
    <s v="Credit Card"/>
    <n v="1501.46"/>
    <n v="1351.3140000000001"/>
    <n v="1167.73"/>
    <n v="183.58400000000006"/>
    <s v="New Watches"/>
    <x v="11"/>
    <x v="0"/>
    <x v="0"/>
    <x v="1"/>
    <n v="1501.46"/>
    <n v="1167.73"/>
    <x v="1"/>
    <d v="1985-01-29T00:00:00"/>
    <n v="41"/>
    <x v="1"/>
    <x v="2"/>
    <s v="Peckmouth"/>
    <x v="2"/>
  </r>
  <r>
    <s v="T01549"/>
    <d v="2025-07-24T00:00:00"/>
    <s v="C200"/>
    <s v="P038"/>
    <s v="S003"/>
    <n v="4"/>
    <n v="0"/>
    <s v="Credit Card"/>
    <n v="1467.72"/>
    <n v="1467.72"/>
    <n v="1140.92"/>
    <n v="326.79999999999995"/>
    <s v="Stage Footwear"/>
    <x v="11"/>
    <x v="2"/>
    <x v="0"/>
    <x v="3"/>
    <n v="366.93"/>
    <n v="285.23"/>
    <x v="0"/>
    <d v="2001-12-24T00:00:00"/>
    <n v="24"/>
    <x v="2"/>
    <x v="0"/>
    <s v="New Michele"/>
    <x v="0"/>
  </r>
  <r>
    <s v="T01550"/>
    <d v="2025-05-08T00:00:00"/>
    <s v="C183"/>
    <s v="P007"/>
    <s v="S004"/>
    <n v="4"/>
    <n v="0"/>
    <s v="Cash"/>
    <n v="5896.48"/>
    <n v="5896.48"/>
    <n v="3056.08"/>
    <n v="2840.3999999999996"/>
    <s v="Understand Camera"/>
    <x v="4"/>
    <x v="2"/>
    <x v="1"/>
    <x v="12"/>
    <n v="1474.12"/>
    <n v="764.02"/>
    <x v="0"/>
    <d v="1990-11-19T00:00:00"/>
    <n v="35"/>
    <x v="1"/>
    <x v="1"/>
    <s v="Brianahaven"/>
    <x v="1"/>
  </r>
  <r>
    <s v="T01551"/>
    <d v="2024-12-04T00:00:00"/>
    <s v="C016"/>
    <s v="P038"/>
    <s v="S004"/>
    <n v="2"/>
    <n v="0.15"/>
    <s v="Credit Card"/>
    <n v="733.86"/>
    <n v="623.78099999999995"/>
    <n v="570.46"/>
    <n v="53.320999999999913"/>
    <s v="Stage Footwear"/>
    <x v="7"/>
    <x v="0"/>
    <x v="0"/>
    <x v="3"/>
    <n v="366.93"/>
    <n v="285.23"/>
    <x v="0"/>
    <d v="1976-04-27T00:00:00"/>
    <n v="50"/>
    <x v="3"/>
    <x v="1"/>
    <s v="Brianahaven"/>
    <x v="1"/>
  </r>
  <r>
    <s v="T01552"/>
    <d v="2024-08-06T00:00:00"/>
    <s v="C115"/>
    <s v="P007"/>
    <s v="S001"/>
    <n v="3"/>
    <n v="0.15"/>
    <s v="Mobile Money"/>
    <n v="4422.3599999999997"/>
    <n v="3759.0059999999994"/>
    <n v="2292.06"/>
    <n v="1466.9459999999995"/>
    <s v="Understand Camera"/>
    <x v="3"/>
    <x v="0"/>
    <x v="1"/>
    <x v="12"/>
    <n v="1474.12"/>
    <n v="764.02"/>
    <x v="0"/>
    <d v="1960-02-25T00:00:00"/>
    <n v="66"/>
    <x v="4"/>
    <x v="3"/>
    <s v="Jimenezborough"/>
    <x v="3"/>
  </r>
  <r>
    <s v="T01553"/>
    <d v="2025-04-11T00:00:00"/>
    <s v="C068"/>
    <s v="P009"/>
    <s v="S005"/>
    <n v="4"/>
    <n v="0.15"/>
    <s v="Mobile Money"/>
    <n v="492.76"/>
    <n v="418.846"/>
    <n v="321.44"/>
    <n v="97.406000000000006"/>
    <s v="Us Snacks"/>
    <x v="8"/>
    <x v="2"/>
    <x v="2"/>
    <x v="4"/>
    <n v="123.19"/>
    <n v="80.36"/>
    <x v="1"/>
    <d v="1981-06-09T00:00:00"/>
    <n v="45"/>
    <x v="1"/>
    <x v="4"/>
    <s v="Johnmouth"/>
    <x v="2"/>
  </r>
  <r>
    <s v="T01554"/>
    <d v="2025-01-22T00:00:00"/>
    <s v="C177"/>
    <s v="P031"/>
    <s v="S004"/>
    <n v="4"/>
    <n v="0.05"/>
    <s v="Credit Card"/>
    <n v="4382.88"/>
    <n v="4163.7359999999999"/>
    <n v="3288.8"/>
    <n v="874.93599999999969"/>
    <s v="Foot Snacks"/>
    <x v="9"/>
    <x v="2"/>
    <x v="2"/>
    <x v="4"/>
    <n v="1095.72"/>
    <n v="822.2"/>
    <x v="1"/>
    <d v="1985-01-05T00:00:00"/>
    <n v="41"/>
    <x v="1"/>
    <x v="1"/>
    <s v="Brianahaven"/>
    <x v="1"/>
  </r>
  <r>
    <s v="T01555"/>
    <d v="2023-10-18T00:00:00"/>
    <s v="C130"/>
    <s v="P030"/>
    <s v="S002"/>
    <n v="4"/>
    <n v="0.15"/>
    <s v="Credit Card"/>
    <n v="116.96"/>
    <n v="99.415999999999997"/>
    <n v="61.12"/>
    <n v="38.295999999999999"/>
    <s v="National Watches"/>
    <x v="6"/>
    <x v="1"/>
    <x v="0"/>
    <x v="1"/>
    <n v="29.24"/>
    <n v="15.28"/>
    <x v="0"/>
    <d v="1982-02-03T00:00:00"/>
    <n v="44"/>
    <x v="1"/>
    <x v="2"/>
    <s v="Peckmouth"/>
    <x v="2"/>
  </r>
  <r>
    <s v="T01556"/>
    <d v="2025-02-26T00:00:00"/>
    <s v="C181"/>
    <s v="P041"/>
    <s v="S005"/>
    <n v="5"/>
    <n v="0"/>
    <s v="Credit Card"/>
    <n v="8175.05"/>
    <n v="8175.05"/>
    <n v="5216.45"/>
    <n v="2958.6000000000004"/>
    <s v="Present Television"/>
    <x v="10"/>
    <x v="2"/>
    <x v="1"/>
    <x v="2"/>
    <n v="1635.01"/>
    <n v="1043.29"/>
    <x v="1"/>
    <d v="1972-11-28T00:00:00"/>
    <n v="53"/>
    <x v="3"/>
    <x v="4"/>
    <s v="Johnmouth"/>
    <x v="2"/>
  </r>
  <r>
    <s v="T01557"/>
    <d v="2024-09-14T00:00:00"/>
    <s v="C117"/>
    <s v="P003"/>
    <s v="S004"/>
    <n v="1"/>
    <n v="0.05"/>
    <s v="Bank Transfer"/>
    <n v="337.63"/>
    <n v="320.74849999999998"/>
    <n v="169.03"/>
    <n v="151.71849999999998"/>
    <s v="Here Footwear"/>
    <x v="5"/>
    <x v="0"/>
    <x v="0"/>
    <x v="3"/>
    <n v="337.63"/>
    <n v="169.03"/>
    <x v="1"/>
    <d v="1987-09-07T00:00:00"/>
    <n v="38"/>
    <x v="1"/>
    <x v="1"/>
    <s v="Brianahaven"/>
    <x v="1"/>
  </r>
  <r>
    <s v="T01558"/>
    <d v="2024-08-22T00:00:00"/>
    <s v="C031"/>
    <s v="P042"/>
    <s v="S005"/>
    <n v="4"/>
    <n v="0"/>
    <s v="Cash"/>
    <n v="1814.48"/>
    <n v="1814.48"/>
    <n v="1266.52"/>
    <n v="547.96"/>
    <s v="Maybe Clothing"/>
    <x v="3"/>
    <x v="0"/>
    <x v="0"/>
    <x v="0"/>
    <n v="453.62"/>
    <n v="316.63"/>
    <x v="1"/>
    <d v="2003-03-14T00:00:00"/>
    <n v="23"/>
    <x v="2"/>
    <x v="4"/>
    <s v="Johnmouth"/>
    <x v="2"/>
  </r>
  <r>
    <s v="T01559"/>
    <d v="2024-10-30T00:00:00"/>
    <s v="C095"/>
    <s v="P007"/>
    <s v="S005"/>
    <n v="3"/>
    <n v="0"/>
    <s v="Credit Card"/>
    <n v="4422.3599999999997"/>
    <n v="4422.3599999999997"/>
    <n v="2292.06"/>
    <n v="2130.2999999999997"/>
    <s v="Understand Camera"/>
    <x v="6"/>
    <x v="0"/>
    <x v="1"/>
    <x v="12"/>
    <n v="1474.12"/>
    <n v="764.02"/>
    <x v="0"/>
    <d v="1982-08-20T00:00:00"/>
    <n v="43"/>
    <x v="1"/>
    <x v="4"/>
    <s v="Johnmouth"/>
    <x v="2"/>
  </r>
  <r>
    <s v="T01560"/>
    <d v="2025-04-30T00:00:00"/>
    <s v="C031"/>
    <s v="P037"/>
    <s v="S003"/>
    <n v="3"/>
    <n v="0.1"/>
    <s v="Bank Transfer"/>
    <n v="5857.9500000000007"/>
    <n v="5272.1550000000007"/>
    <n v="4353.8099999999995"/>
    <n v="918.34500000000116"/>
    <s v="Book Television"/>
    <x v="8"/>
    <x v="2"/>
    <x v="1"/>
    <x v="2"/>
    <n v="1952.65"/>
    <n v="1451.27"/>
    <x v="1"/>
    <d v="2003-03-14T00:00:00"/>
    <n v="23"/>
    <x v="2"/>
    <x v="0"/>
    <s v="New Michele"/>
    <x v="0"/>
  </r>
  <r>
    <s v="T01561"/>
    <d v="2023-11-16T00:00:00"/>
    <s v="C076"/>
    <s v="P016"/>
    <s v="S004"/>
    <n v="1"/>
    <n v="0.05"/>
    <s v="Credit Card"/>
    <n v="1858.75"/>
    <n v="1765.8125"/>
    <n v="1451.16"/>
    <n v="314.65249999999992"/>
    <s v="House Accessories"/>
    <x v="1"/>
    <x v="1"/>
    <x v="0"/>
    <x v="9"/>
    <n v="1858.75"/>
    <n v="1451.16"/>
    <x v="0"/>
    <d v="2005-12-14T00:00:00"/>
    <n v="20"/>
    <x v="2"/>
    <x v="1"/>
    <s v="Brianahaven"/>
    <x v="1"/>
  </r>
  <r>
    <s v="T01562"/>
    <d v="2024-09-17T00:00:00"/>
    <s v="C151"/>
    <s v="P041"/>
    <s v="S004"/>
    <n v="1"/>
    <n v="0.1"/>
    <s v="Bank Transfer"/>
    <n v="1635.01"/>
    <n v="1471.509"/>
    <n v="1043.29"/>
    <n v="428.21900000000005"/>
    <s v="Present Television"/>
    <x v="5"/>
    <x v="0"/>
    <x v="1"/>
    <x v="2"/>
    <n v="1635.01"/>
    <n v="1043.29"/>
    <x v="0"/>
    <d v="2006-08-30T00:00:00"/>
    <n v="19"/>
    <x v="2"/>
    <x v="1"/>
    <s v="Brianahaven"/>
    <x v="1"/>
  </r>
  <r>
    <s v="T01563"/>
    <d v="2023-12-10T00:00:00"/>
    <s v="C056"/>
    <s v="P029"/>
    <s v="S002"/>
    <n v="4"/>
    <n v="0"/>
    <s v="Cash"/>
    <n v="5940.2"/>
    <n v="5940.2"/>
    <n v="3953.24"/>
    <n v="1986.96"/>
    <s v="Road Clothing"/>
    <x v="7"/>
    <x v="1"/>
    <x v="0"/>
    <x v="0"/>
    <n v="1485.05"/>
    <n v="988.31"/>
    <x v="1"/>
    <d v="2004-09-23T00:00:00"/>
    <n v="21"/>
    <x v="2"/>
    <x v="2"/>
    <s v="Peckmouth"/>
    <x v="2"/>
  </r>
  <r>
    <s v="T01564"/>
    <d v="2025-03-02T00:00:00"/>
    <s v="C141"/>
    <s v="P030"/>
    <s v="S003"/>
    <n v="1"/>
    <n v="0"/>
    <s v="Mobile Money"/>
    <n v="29.24"/>
    <n v="29.24"/>
    <n v="15.28"/>
    <n v="13.959999999999999"/>
    <s v="National Watches"/>
    <x v="2"/>
    <x v="2"/>
    <x v="0"/>
    <x v="1"/>
    <n v="29.24"/>
    <n v="15.28"/>
    <x v="1"/>
    <d v="1978-08-06T00:00:00"/>
    <n v="47"/>
    <x v="1"/>
    <x v="0"/>
    <s v="New Michele"/>
    <x v="0"/>
  </r>
  <r>
    <s v="T01565"/>
    <d v="2024-10-13T00:00:00"/>
    <s v="C124"/>
    <s v="P022"/>
    <s v="S005"/>
    <n v="3"/>
    <n v="0.15"/>
    <s v="Bank Transfer"/>
    <n v="76.710000000000008"/>
    <n v="65.203500000000005"/>
    <n v="57.150000000000006"/>
    <n v="8.0534999999999997"/>
    <s v="How Vegetables"/>
    <x v="6"/>
    <x v="0"/>
    <x v="2"/>
    <x v="8"/>
    <n v="25.57"/>
    <n v="19.05"/>
    <x v="1"/>
    <d v="1962-06-07T00:00:00"/>
    <n v="64"/>
    <x v="3"/>
    <x v="4"/>
    <s v="Johnmouth"/>
    <x v="2"/>
  </r>
  <r>
    <s v="T01566"/>
    <d v="2025-02-26T00:00:00"/>
    <s v="C097"/>
    <s v="P029"/>
    <s v="S004"/>
    <n v="5"/>
    <n v="0.05"/>
    <s v="Credit Card"/>
    <n v="7425.25"/>
    <n v="7053.9874999999993"/>
    <n v="4941.5499999999993"/>
    <n v="2112.4375"/>
    <s v="Road Clothing"/>
    <x v="10"/>
    <x v="2"/>
    <x v="0"/>
    <x v="0"/>
    <n v="1485.05"/>
    <n v="988.31"/>
    <x v="0"/>
    <d v="1994-08-14T00:00:00"/>
    <n v="31"/>
    <x v="1"/>
    <x v="1"/>
    <s v="Brianahaven"/>
    <x v="1"/>
  </r>
  <r>
    <s v="T01567"/>
    <d v="2024-11-26T00:00:00"/>
    <s v="C130"/>
    <s v="P041"/>
    <s v="S004"/>
    <n v="4"/>
    <n v="0.15"/>
    <s v="Credit Card"/>
    <n v="6540.04"/>
    <n v="5559.0339999999997"/>
    <n v="4173.16"/>
    <n v="1385.8739999999998"/>
    <s v="Present Television"/>
    <x v="1"/>
    <x v="0"/>
    <x v="1"/>
    <x v="2"/>
    <n v="1635.01"/>
    <n v="1043.29"/>
    <x v="0"/>
    <d v="1982-02-03T00:00:00"/>
    <n v="44"/>
    <x v="1"/>
    <x v="1"/>
    <s v="Brianahaven"/>
    <x v="1"/>
  </r>
  <r>
    <s v="T01568"/>
    <d v="2024-02-02T00:00:00"/>
    <s v="C187"/>
    <s v="P017"/>
    <s v="S003"/>
    <n v="1"/>
    <n v="0.15"/>
    <s v="Mobile Money"/>
    <n v="1246.1099999999999"/>
    <n v="1059.1934999999999"/>
    <n v="833.52"/>
    <n v="225.67349999999988"/>
    <s v="Find Headphones"/>
    <x v="10"/>
    <x v="0"/>
    <x v="1"/>
    <x v="11"/>
    <n v="1246.1099999999999"/>
    <n v="833.52"/>
    <x v="0"/>
    <d v="1989-01-14T00:00:00"/>
    <n v="37"/>
    <x v="1"/>
    <x v="0"/>
    <s v="New Michele"/>
    <x v="0"/>
  </r>
  <r>
    <s v="T01569"/>
    <d v="2024-02-15T00:00:00"/>
    <s v="C060"/>
    <s v="P039"/>
    <s v="S004"/>
    <n v="3"/>
    <n v="0"/>
    <s v="Mobile Money"/>
    <n v="1622.8200000000002"/>
    <n v="1622.8200000000002"/>
    <n v="1194.75"/>
    <n v="428.07000000000016"/>
    <s v="Church Clothing"/>
    <x v="10"/>
    <x v="0"/>
    <x v="0"/>
    <x v="0"/>
    <n v="540.94000000000005"/>
    <n v="398.25"/>
    <x v="0"/>
    <d v="1997-10-09T00:00:00"/>
    <n v="28"/>
    <x v="1"/>
    <x v="1"/>
    <s v="Brianahaven"/>
    <x v="1"/>
  </r>
  <r>
    <s v="T01570"/>
    <d v="2025-07-19T00:00:00"/>
    <s v="C189"/>
    <s v="P022"/>
    <s v="S003"/>
    <n v="1"/>
    <n v="0.05"/>
    <s v="Cash"/>
    <n v="25.57"/>
    <n v="24.291499999999999"/>
    <n v="19.05"/>
    <n v="5.2414999999999985"/>
    <s v="How Vegetables"/>
    <x v="11"/>
    <x v="2"/>
    <x v="2"/>
    <x v="8"/>
    <n v="25.57"/>
    <n v="19.05"/>
    <x v="0"/>
    <d v="1966-08-07T00:00:00"/>
    <n v="59"/>
    <x v="3"/>
    <x v="0"/>
    <s v="New Michele"/>
    <x v="0"/>
  </r>
  <r>
    <s v="T01571"/>
    <d v="2025-02-16T00:00:00"/>
    <s v="C147"/>
    <s v="P008"/>
    <s v="S003"/>
    <n v="5"/>
    <n v="0"/>
    <s v="Cash"/>
    <n v="548.9"/>
    <n v="548.9"/>
    <n v="352.95000000000005"/>
    <n v="195.94999999999993"/>
    <s v="Recognize Footwear"/>
    <x v="10"/>
    <x v="2"/>
    <x v="0"/>
    <x v="3"/>
    <n v="109.78"/>
    <n v="70.59"/>
    <x v="1"/>
    <d v="1967-02-03T00:00:00"/>
    <n v="59"/>
    <x v="3"/>
    <x v="0"/>
    <s v="New Michele"/>
    <x v="0"/>
  </r>
  <r>
    <s v="T01572"/>
    <d v="2024-11-12T00:00:00"/>
    <s v="C050"/>
    <s v="P014"/>
    <s v="S005"/>
    <n v="5"/>
    <n v="0"/>
    <s v="Credit Card"/>
    <n v="6713.75"/>
    <n v="6713.75"/>
    <n v="3989.7000000000003"/>
    <n v="2724.0499999999997"/>
    <s v="Add Clothing"/>
    <x v="1"/>
    <x v="0"/>
    <x v="0"/>
    <x v="0"/>
    <n v="1342.75"/>
    <n v="797.94"/>
    <x v="0"/>
    <d v="1968-06-20T00:00:00"/>
    <n v="58"/>
    <x v="3"/>
    <x v="4"/>
    <s v="Johnmouth"/>
    <x v="2"/>
  </r>
  <r>
    <s v="T01573"/>
    <d v="2024-01-07T00:00:00"/>
    <s v="C193"/>
    <s v="P023"/>
    <s v="S004"/>
    <n v="5"/>
    <n v="0"/>
    <s v="Cash"/>
    <n v="9392.35"/>
    <n v="9392.35"/>
    <n v="5074.55"/>
    <n v="4317.8"/>
    <s v="And Footwear"/>
    <x v="9"/>
    <x v="0"/>
    <x v="0"/>
    <x v="3"/>
    <n v="1878.47"/>
    <n v="1014.91"/>
    <x v="1"/>
    <d v="1969-11-06T00:00:00"/>
    <n v="56"/>
    <x v="3"/>
    <x v="1"/>
    <s v="Brianahaven"/>
    <x v="1"/>
  </r>
  <r>
    <s v="T01574"/>
    <d v="2024-09-14T00:00:00"/>
    <s v="C169"/>
    <s v="P012"/>
    <s v="S005"/>
    <n v="2"/>
    <n v="0"/>
    <s v="Bank Transfer"/>
    <n v="2386.1799999999998"/>
    <n v="2386.1799999999998"/>
    <n v="1636.48"/>
    <n v="749.69999999999982"/>
    <s v="Above Camera"/>
    <x v="5"/>
    <x v="0"/>
    <x v="1"/>
    <x v="12"/>
    <n v="1193.0899999999999"/>
    <n v="818.24"/>
    <x v="0"/>
    <d v="1967-06-15T00:00:00"/>
    <n v="59"/>
    <x v="3"/>
    <x v="4"/>
    <s v="Johnmouth"/>
    <x v="2"/>
  </r>
  <r>
    <s v="T01575"/>
    <d v="2025-06-23T00:00:00"/>
    <s v="C053"/>
    <s v="P046"/>
    <s v="S002"/>
    <n v="5"/>
    <n v="0.15"/>
    <s v="Cash"/>
    <n v="5826.8499999999995"/>
    <n v="4952.8224999999993"/>
    <n v="4632.75"/>
    <n v="320.07249999999931"/>
    <s v="Nature Clothing"/>
    <x v="0"/>
    <x v="2"/>
    <x v="0"/>
    <x v="0"/>
    <n v="1165.3699999999999"/>
    <n v="926.55"/>
    <x v="1"/>
    <d v="1998-04-20T00:00:00"/>
    <n v="28"/>
    <x v="1"/>
    <x v="2"/>
    <s v="Peckmouth"/>
    <x v="2"/>
  </r>
  <r>
    <s v="T01576"/>
    <d v="2023-11-01T00:00:00"/>
    <s v="C137"/>
    <s v="P027"/>
    <s v="S005"/>
    <n v="3"/>
    <n v="0.15"/>
    <s v="Cash"/>
    <n v="3816.69"/>
    <n v="3244.1864999999998"/>
    <n v="2857.95"/>
    <n v="386.23649999999998"/>
    <s v="Hospital Smartphone"/>
    <x v="1"/>
    <x v="1"/>
    <x v="1"/>
    <x v="10"/>
    <n v="1272.23"/>
    <n v="952.65"/>
    <x v="0"/>
    <d v="1984-08-05T00:00:00"/>
    <n v="41"/>
    <x v="1"/>
    <x v="4"/>
    <s v="Johnmouth"/>
    <x v="2"/>
  </r>
  <r>
    <s v="T01577"/>
    <d v="2025-01-17T00:00:00"/>
    <s v="C126"/>
    <s v="P022"/>
    <s v="S001"/>
    <n v="3"/>
    <n v="0.15"/>
    <s v="Credit Card"/>
    <n v="76.710000000000008"/>
    <n v="65.203500000000005"/>
    <n v="57.150000000000006"/>
    <n v="8.0534999999999997"/>
    <s v="How Vegetables"/>
    <x v="9"/>
    <x v="2"/>
    <x v="2"/>
    <x v="8"/>
    <n v="25.57"/>
    <n v="19.05"/>
    <x v="0"/>
    <d v="1980-04-04T00:00:00"/>
    <n v="46"/>
    <x v="1"/>
    <x v="3"/>
    <s v="Jimenezborough"/>
    <x v="3"/>
  </r>
  <r>
    <s v="T01578"/>
    <d v="2024-09-11T00:00:00"/>
    <s v="C107"/>
    <s v="P039"/>
    <s v="S001"/>
    <n v="5"/>
    <n v="0.1"/>
    <s v="Mobile Money"/>
    <n v="2704.7000000000003"/>
    <n v="2434.2300000000005"/>
    <n v="1991.25"/>
    <n v="442.98000000000047"/>
    <s v="Church Clothing"/>
    <x v="5"/>
    <x v="0"/>
    <x v="0"/>
    <x v="0"/>
    <n v="540.94000000000005"/>
    <n v="398.25"/>
    <x v="1"/>
    <d v="1995-10-08T00:00:00"/>
    <n v="30"/>
    <x v="1"/>
    <x v="3"/>
    <s v="Jimenezborough"/>
    <x v="3"/>
  </r>
  <r>
    <s v="T01579"/>
    <d v="2024-07-08T00:00:00"/>
    <s v="C066"/>
    <s v="P022"/>
    <s v="S001"/>
    <n v="1"/>
    <n v="0"/>
    <s v="Credit Card"/>
    <n v="25.57"/>
    <n v="25.57"/>
    <n v="19.05"/>
    <n v="6.52"/>
    <s v="How Vegetables"/>
    <x v="11"/>
    <x v="0"/>
    <x v="2"/>
    <x v="8"/>
    <n v="25.57"/>
    <n v="19.05"/>
    <x v="1"/>
    <d v="1985-09-14T00:00:00"/>
    <n v="40"/>
    <x v="1"/>
    <x v="3"/>
    <s v="Jimenezborough"/>
    <x v="3"/>
  </r>
  <r>
    <s v="T01580"/>
    <d v="2025-09-07T00:00:00"/>
    <s v="C074"/>
    <s v="P003"/>
    <s v="S002"/>
    <n v="2"/>
    <n v="0.1"/>
    <s v="Cash"/>
    <n v="675.26"/>
    <n v="607.73400000000004"/>
    <n v="338.06"/>
    <n v="269.67400000000004"/>
    <s v="Here Footwear"/>
    <x v="5"/>
    <x v="2"/>
    <x v="0"/>
    <x v="3"/>
    <n v="337.63"/>
    <n v="169.03"/>
    <x v="1"/>
    <d v="1959-05-31T00:00:00"/>
    <n v="67"/>
    <x v="4"/>
    <x v="2"/>
    <s v="Peckmouth"/>
    <x v="2"/>
  </r>
  <r>
    <s v="T01581"/>
    <d v="2025-03-09T00:00:00"/>
    <s v="C040"/>
    <s v="P014"/>
    <s v="S003"/>
    <n v="4"/>
    <n v="0.05"/>
    <s v="Cash"/>
    <n v="5371"/>
    <n v="5102.45"/>
    <n v="3191.76"/>
    <n v="1910.6899999999996"/>
    <s v="Add Clothing"/>
    <x v="2"/>
    <x v="2"/>
    <x v="0"/>
    <x v="0"/>
    <n v="1342.75"/>
    <n v="797.94"/>
    <x v="0"/>
    <d v="1974-11-06T00:00:00"/>
    <n v="51"/>
    <x v="3"/>
    <x v="0"/>
    <s v="New Michele"/>
    <x v="0"/>
  </r>
  <r>
    <s v="T01582"/>
    <d v="2025-02-22T00:00:00"/>
    <s v="C158"/>
    <s v="P048"/>
    <s v="S003"/>
    <n v="2"/>
    <n v="0"/>
    <s v="Cash"/>
    <n v="2432.7199999999998"/>
    <n v="2432.7199999999998"/>
    <n v="1589.6"/>
    <n v="843.11999999999989"/>
    <s v="Nor Bags"/>
    <x v="10"/>
    <x v="2"/>
    <x v="0"/>
    <x v="5"/>
    <n v="1216.3599999999999"/>
    <n v="794.8"/>
    <x v="0"/>
    <d v="1981-07-24T00:00:00"/>
    <n v="45"/>
    <x v="1"/>
    <x v="0"/>
    <s v="New Michele"/>
    <x v="0"/>
  </r>
  <r>
    <s v="T01583"/>
    <d v="2024-09-13T00:00:00"/>
    <s v="C077"/>
    <s v="P017"/>
    <s v="S004"/>
    <n v="1"/>
    <n v="0.1"/>
    <s v="Credit Card"/>
    <n v="1246.1099999999999"/>
    <n v="1121.499"/>
    <n v="833.52"/>
    <n v="287.97900000000004"/>
    <s v="Find Headphones"/>
    <x v="5"/>
    <x v="0"/>
    <x v="1"/>
    <x v="11"/>
    <n v="1246.1099999999999"/>
    <n v="833.52"/>
    <x v="1"/>
    <d v="2002-12-24T00:00:00"/>
    <n v="23"/>
    <x v="2"/>
    <x v="1"/>
    <s v="Brianahaven"/>
    <x v="1"/>
  </r>
  <r>
    <s v="T01584"/>
    <d v="2025-05-25T00:00:00"/>
    <s v="C106"/>
    <s v="P033"/>
    <s v="S003"/>
    <n v="3"/>
    <n v="0.15"/>
    <s v="Cash"/>
    <n v="5396.91"/>
    <n v="4587.3734999999997"/>
    <n v="3987.4500000000003"/>
    <n v="599.92349999999942"/>
    <s v="Beat Accessories"/>
    <x v="4"/>
    <x v="2"/>
    <x v="0"/>
    <x v="9"/>
    <n v="1798.97"/>
    <n v="1329.15"/>
    <x v="1"/>
    <d v="1987-04-23T00:00:00"/>
    <n v="39"/>
    <x v="1"/>
    <x v="0"/>
    <s v="New Michele"/>
    <x v="0"/>
  </r>
  <r>
    <s v="T01585"/>
    <d v="2025-05-12T00:00:00"/>
    <s v="C014"/>
    <s v="P028"/>
    <s v="S002"/>
    <n v="2"/>
    <n v="0.05"/>
    <s v="Mobile Money"/>
    <n v="1347.56"/>
    <n v="1280.1819999999998"/>
    <n v="726.66"/>
    <n v="553.52199999999982"/>
    <s v="Deal Smartphone"/>
    <x v="4"/>
    <x v="2"/>
    <x v="1"/>
    <x v="10"/>
    <n v="673.78"/>
    <n v="363.33"/>
    <x v="0"/>
    <d v="1974-06-25T00:00:00"/>
    <n v="52"/>
    <x v="3"/>
    <x v="2"/>
    <s v="Peckmouth"/>
    <x v="2"/>
  </r>
  <r>
    <s v="T01586"/>
    <d v="2024-10-08T00:00:00"/>
    <s v="C131"/>
    <s v="P028"/>
    <s v="S005"/>
    <n v="4"/>
    <n v="0"/>
    <s v="Bank Transfer"/>
    <n v="2695.12"/>
    <n v="2695.12"/>
    <n v="1453.32"/>
    <n v="1241.8"/>
    <s v="Deal Smartphone"/>
    <x v="6"/>
    <x v="0"/>
    <x v="1"/>
    <x v="10"/>
    <n v="673.78"/>
    <n v="363.33"/>
    <x v="0"/>
    <d v="1996-10-18T00:00:00"/>
    <n v="29"/>
    <x v="1"/>
    <x v="4"/>
    <s v="Johnmouth"/>
    <x v="2"/>
  </r>
  <r>
    <s v="T01587"/>
    <d v="2024-10-20T00:00:00"/>
    <s v="C016"/>
    <s v="P041"/>
    <s v="S003"/>
    <n v="4"/>
    <n v="0.15"/>
    <s v="Cash"/>
    <n v="6540.04"/>
    <n v="5559.0339999999997"/>
    <n v="4173.16"/>
    <n v="1385.8739999999998"/>
    <s v="Present Television"/>
    <x v="6"/>
    <x v="0"/>
    <x v="1"/>
    <x v="2"/>
    <n v="1635.01"/>
    <n v="1043.29"/>
    <x v="0"/>
    <d v="1976-04-27T00:00:00"/>
    <n v="50"/>
    <x v="3"/>
    <x v="0"/>
    <s v="New Michele"/>
    <x v="0"/>
  </r>
  <r>
    <s v="T01588"/>
    <d v="2023-12-28T00:00:00"/>
    <s v="C124"/>
    <s v="P041"/>
    <s v="S001"/>
    <n v="4"/>
    <n v="0.05"/>
    <s v="Cash"/>
    <n v="6540.04"/>
    <n v="6213.0379999999996"/>
    <n v="4173.16"/>
    <n v="2039.8779999999997"/>
    <s v="Present Television"/>
    <x v="7"/>
    <x v="1"/>
    <x v="1"/>
    <x v="2"/>
    <n v="1635.01"/>
    <n v="1043.29"/>
    <x v="1"/>
    <d v="1962-06-07T00:00:00"/>
    <n v="64"/>
    <x v="3"/>
    <x v="3"/>
    <s v="Jimenezborough"/>
    <x v="3"/>
  </r>
  <r>
    <s v="T01589"/>
    <d v="2024-11-19T00:00:00"/>
    <s v="C069"/>
    <s v="P020"/>
    <s v="S005"/>
    <n v="5"/>
    <n v="0"/>
    <s v="Credit Card"/>
    <n v="1619.6000000000001"/>
    <n v="1619.6000000000001"/>
    <n v="1214.8999999999999"/>
    <n v="404.70000000000027"/>
    <s v="Simple Accessories"/>
    <x v="1"/>
    <x v="0"/>
    <x v="0"/>
    <x v="9"/>
    <n v="323.92"/>
    <n v="242.98"/>
    <x v="0"/>
    <d v="1965-10-14T00:00:00"/>
    <n v="60"/>
    <x v="3"/>
    <x v="4"/>
    <s v="Johnmouth"/>
    <x v="2"/>
  </r>
  <r>
    <s v="T01590"/>
    <d v="2024-09-07T00:00:00"/>
    <s v="C196"/>
    <s v="P004"/>
    <s v="S005"/>
    <n v="2"/>
    <n v="0.1"/>
    <s v="Mobile Money"/>
    <n v="3707.54"/>
    <n v="3336.7860000000001"/>
    <n v="2727.04"/>
    <n v="609.74600000000009"/>
    <s v="Four Accessories"/>
    <x v="5"/>
    <x v="0"/>
    <x v="0"/>
    <x v="9"/>
    <n v="1853.77"/>
    <n v="1363.52"/>
    <x v="1"/>
    <d v="1964-04-24T00:00:00"/>
    <n v="62"/>
    <x v="3"/>
    <x v="4"/>
    <s v="Johnmouth"/>
    <x v="2"/>
  </r>
  <r>
    <s v="T01591"/>
    <d v="2023-10-27T00:00:00"/>
    <s v="C115"/>
    <s v="P002"/>
    <s v="S001"/>
    <n v="5"/>
    <n v="0.05"/>
    <s v="Credit Card"/>
    <n v="4093.8"/>
    <n v="3889.11"/>
    <n v="2638.1"/>
    <n v="1251.0100000000002"/>
    <s v="Audience Television"/>
    <x v="6"/>
    <x v="1"/>
    <x v="1"/>
    <x v="2"/>
    <n v="818.76"/>
    <n v="527.62"/>
    <x v="0"/>
    <d v="1960-02-25T00:00:00"/>
    <n v="66"/>
    <x v="4"/>
    <x v="3"/>
    <s v="Jimenezborough"/>
    <x v="3"/>
  </r>
  <r>
    <s v="T01592"/>
    <d v="2024-09-05T00:00:00"/>
    <s v="C096"/>
    <s v="P049"/>
    <s v="S005"/>
    <n v="2"/>
    <n v="0.05"/>
    <s v="Mobile Money"/>
    <n v="776.52"/>
    <n v="737.69399999999996"/>
    <n v="398.6"/>
    <n v="339.09399999999994"/>
    <s v="Possible Watches"/>
    <x v="5"/>
    <x v="0"/>
    <x v="0"/>
    <x v="1"/>
    <n v="388.26"/>
    <n v="199.3"/>
    <x v="0"/>
    <d v="1989-01-06T00:00:00"/>
    <n v="37"/>
    <x v="1"/>
    <x v="4"/>
    <s v="Johnmouth"/>
    <x v="2"/>
  </r>
  <r>
    <s v="T01593"/>
    <d v="2024-03-12T00:00:00"/>
    <s v="C143"/>
    <s v="P030"/>
    <s v="S004"/>
    <n v="1"/>
    <n v="0"/>
    <s v="Mobile Money"/>
    <n v="29.24"/>
    <n v="29.24"/>
    <n v="15.28"/>
    <n v="13.959999999999999"/>
    <s v="National Watches"/>
    <x v="2"/>
    <x v="0"/>
    <x v="0"/>
    <x v="1"/>
    <n v="29.24"/>
    <n v="15.28"/>
    <x v="0"/>
    <d v="1961-06-03T00:00:00"/>
    <n v="65"/>
    <x v="4"/>
    <x v="1"/>
    <s v="Brianahaven"/>
    <x v="1"/>
  </r>
  <r>
    <s v="T01594"/>
    <d v="2024-07-10T00:00:00"/>
    <s v="C159"/>
    <s v="P047"/>
    <s v="S003"/>
    <n v="2"/>
    <n v="0"/>
    <s v="Cash"/>
    <n v="2394.36"/>
    <n v="2394.36"/>
    <n v="1445.48"/>
    <n v="948.88000000000011"/>
    <s v="Or Smartphone"/>
    <x v="11"/>
    <x v="0"/>
    <x v="1"/>
    <x v="10"/>
    <n v="1197.18"/>
    <n v="722.74"/>
    <x v="0"/>
    <d v="1990-10-14T00:00:00"/>
    <n v="35"/>
    <x v="1"/>
    <x v="0"/>
    <s v="New Michele"/>
    <x v="0"/>
  </r>
  <r>
    <s v="T01595"/>
    <d v="2023-12-06T00:00:00"/>
    <s v="C124"/>
    <s v="P011"/>
    <s v="S003"/>
    <n v="5"/>
    <n v="0.1"/>
    <s v="Mobile Money"/>
    <n v="1242.8499999999999"/>
    <n v="1118.5650000000001"/>
    <n v="953.34999999999991"/>
    <n v="165.21500000000015"/>
    <s v="Either Headphones"/>
    <x v="7"/>
    <x v="1"/>
    <x v="1"/>
    <x v="11"/>
    <n v="248.57"/>
    <n v="190.67"/>
    <x v="1"/>
    <d v="1962-06-07T00:00:00"/>
    <n v="64"/>
    <x v="3"/>
    <x v="0"/>
    <s v="New Michele"/>
    <x v="0"/>
  </r>
  <r>
    <s v="T01596"/>
    <d v="2025-06-11T00:00:00"/>
    <s v="C090"/>
    <s v="P015"/>
    <s v="S002"/>
    <n v="5"/>
    <n v="0.1"/>
    <s v="Cash"/>
    <n v="1352.25"/>
    <n v="1217.0250000000001"/>
    <n v="938"/>
    <n v="279.02500000000009"/>
    <s v="Whether Bags"/>
    <x v="0"/>
    <x v="2"/>
    <x v="0"/>
    <x v="5"/>
    <n v="270.45"/>
    <n v="187.6"/>
    <x v="0"/>
    <d v="1975-08-18T00:00:00"/>
    <n v="50"/>
    <x v="3"/>
    <x v="2"/>
    <s v="Peckmouth"/>
    <x v="2"/>
  </r>
  <r>
    <s v="T01597"/>
    <d v="2024-09-12T00:00:00"/>
    <s v="C042"/>
    <s v="P045"/>
    <s v="S005"/>
    <n v="5"/>
    <n v="0"/>
    <s v="Bank Transfer"/>
    <n v="9395.4"/>
    <n v="9395.4"/>
    <n v="5022.7999999999993"/>
    <n v="4372.6000000000004"/>
    <s v="Set Dairy"/>
    <x v="5"/>
    <x v="0"/>
    <x v="2"/>
    <x v="7"/>
    <n v="1879.08"/>
    <n v="1004.56"/>
    <x v="1"/>
    <d v="2000-02-08T00:00:00"/>
    <n v="26"/>
    <x v="1"/>
    <x v="4"/>
    <s v="Johnmouth"/>
    <x v="2"/>
  </r>
  <r>
    <s v="T01598"/>
    <d v="2023-10-01T00:00:00"/>
    <s v="C023"/>
    <s v="P019"/>
    <s v="S004"/>
    <n v="1"/>
    <n v="0.05"/>
    <s v="Bank Transfer"/>
    <n v="1762.92"/>
    <n v="1674.7739999999999"/>
    <n v="1346.48"/>
    <n v="328.29399999999987"/>
    <s v="Traditional Laptop"/>
    <x v="6"/>
    <x v="1"/>
    <x v="1"/>
    <x v="6"/>
    <n v="1762.92"/>
    <n v="1346.48"/>
    <x v="1"/>
    <d v="1972-05-09T00:00:00"/>
    <n v="54"/>
    <x v="3"/>
    <x v="1"/>
    <s v="Brianahaven"/>
    <x v="1"/>
  </r>
  <r>
    <s v="T01599"/>
    <d v="2024-07-24T00:00:00"/>
    <s v="C111"/>
    <s v="P043"/>
    <s v="S002"/>
    <n v="5"/>
    <n v="0.1"/>
    <s v="Bank Transfer"/>
    <n v="2822.1"/>
    <n v="2539.89"/>
    <n v="1469.8"/>
    <n v="1070.0899999999999"/>
    <s v="Soon Accessories"/>
    <x v="11"/>
    <x v="0"/>
    <x v="0"/>
    <x v="9"/>
    <n v="564.41999999999996"/>
    <n v="293.95999999999998"/>
    <x v="0"/>
    <d v="1993-07-13T00:00:00"/>
    <n v="33"/>
    <x v="1"/>
    <x v="2"/>
    <s v="Peckmouth"/>
    <x v="2"/>
  </r>
  <r>
    <s v="T01600"/>
    <d v="2024-10-30T00:00:00"/>
    <s v="C163"/>
    <s v="P003"/>
    <s v="S003"/>
    <n v="4"/>
    <n v="0.1"/>
    <s v="Credit Card"/>
    <n v="1350.52"/>
    <n v="1215.4680000000001"/>
    <n v="676.12"/>
    <n v="539.34800000000007"/>
    <s v="Here Footwear"/>
    <x v="6"/>
    <x v="0"/>
    <x v="0"/>
    <x v="3"/>
    <n v="337.63"/>
    <n v="169.03"/>
    <x v="1"/>
    <d v="1985-10-08T00:00:00"/>
    <n v="40"/>
    <x v="1"/>
    <x v="0"/>
    <s v="New Michele"/>
    <x v="0"/>
  </r>
  <r>
    <s v="T01601"/>
    <d v="2025-08-25T00:00:00"/>
    <s v="C170"/>
    <s v="P033"/>
    <s v="S003"/>
    <n v="3"/>
    <n v="0.05"/>
    <s v="Mobile Money"/>
    <n v="5396.91"/>
    <n v="5127.0644999999995"/>
    <n v="3987.4500000000003"/>
    <n v="1139.6144999999992"/>
    <s v="Beat Accessories"/>
    <x v="3"/>
    <x v="2"/>
    <x v="0"/>
    <x v="9"/>
    <n v="1798.97"/>
    <n v="1329.15"/>
    <x v="1"/>
    <d v="1984-05-05T00:00:00"/>
    <n v="42"/>
    <x v="1"/>
    <x v="0"/>
    <s v="New Michele"/>
    <x v="0"/>
  </r>
  <r>
    <s v="T01602"/>
    <d v="2024-02-03T00:00:00"/>
    <s v="C154"/>
    <s v="P037"/>
    <s v="S003"/>
    <n v="1"/>
    <n v="0.05"/>
    <s v="Cash"/>
    <n v="1952.65"/>
    <n v="1855.0174999999999"/>
    <n v="1451.27"/>
    <n v="403.74749999999995"/>
    <s v="Book Television"/>
    <x v="10"/>
    <x v="0"/>
    <x v="1"/>
    <x v="2"/>
    <n v="1952.65"/>
    <n v="1451.27"/>
    <x v="0"/>
    <d v="1971-09-02T00:00:00"/>
    <n v="54"/>
    <x v="3"/>
    <x v="0"/>
    <s v="New Michele"/>
    <x v="0"/>
  </r>
  <r>
    <s v="T01603"/>
    <d v="2024-03-26T00:00:00"/>
    <s v="C156"/>
    <s v="P014"/>
    <s v="S004"/>
    <n v="1"/>
    <n v="0"/>
    <s v="Credit Card"/>
    <n v="1342.75"/>
    <n v="1342.75"/>
    <n v="797.94"/>
    <n v="544.80999999999995"/>
    <s v="Add Clothing"/>
    <x v="2"/>
    <x v="0"/>
    <x v="0"/>
    <x v="0"/>
    <n v="1342.75"/>
    <n v="797.94"/>
    <x v="0"/>
    <d v="1956-11-28T00:00:00"/>
    <n v="69"/>
    <x v="4"/>
    <x v="1"/>
    <s v="Brianahaven"/>
    <x v="1"/>
  </r>
  <r>
    <s v="T01604"/>
    <d v="2025-06-04T00:00:00"/>
    <s v="C106"/>
    <s v="P011"/>
    <s v="S005"/>
    <n v="4"/>
    <n v="0.15"/>
    <s v="Cash"/>
    <n v="994.28"/>
    <n v="845.13799999999992"/>
    <n v="762.68"/>
    <n v="82.45799999999997"/>
    <s v="Either Headphones"/>
    <x v="0"/>
    <x v="2"/>
    <x v="1"/>
    <x v="11"/>
    <n v="248.57"/>
    <n v="190.67"/>
    <x v="1"/>
    <d v="1987-04-23T00:00:00"/>
    <n v="39"/>
    <x v="1"/>
    <x v="4"/>
    <s v="Johnmouth"/>
    <x v="2"/>
  </r>
  <r>
    <s v="T01605"/>
    <d v="2025-05-13T00:00:00"/>
    <s v="C167"/>
    <s v="P030"/>
    <s v="S001"/>
    <n v="5"/>
    <n v="0"/>
    <s v="Mobile Money"/>
    <n v="146.19999999999999"/>
    <n v="146.19999999999999"/>
    <n v="76.399999999999991"/>
    <n v="69.8"/>
    <s v="National Watches"/>
    <x v="4"/>
    <x v="2"/>
    <x v="0"/>
    <x v="1"/>
    <n v="29.24"/>
    <n v="15.28"/>
    <x v="1"/>
    <d v="1989-12-06T00:00:00"/>
    <n v="36"/>
    <x v="1"/>
    <x v="3"/>
    <s v="Jimenezborough"/>
    <x v="3"/>
  </r>
  <r>
    <s v="T01606"/>
    <d v="2024-11-08T00:00:00"/>
    <s v="C173"/>
    <s v="P023"/>
    <s v="S001"/>
    <n v="3"/>
    <n v="0.15"/>
    <s v="Bank Transfer"/>
    <n v="5635.41"/>
    <n v="4790.0985000000001"/>
    <n v="3044.73"/>
    <n v="1745.3685"/>
    <s v="And Footwear"/>
    <x v="1"/>
    <x v="0"/>
    <x v="0"/>
    <x v="3"/>
    <n v="1878.47"/>
    <n v="1014.91"/>
    <x v="1"/>
    <d v="1958-08-28T00:00:00"/>
    <n v="67"/>
    <x v="4"/>
    <x v="3"/>
    <s v="Jimenezborough"/>
    <x v="3"/>
  </r>
  <r>
    <s v="T01607"/>
    <d v="2024-09-02T00:00:00"/>
    <s v="C100"/>
    <s v="P006"/>
    <s v="S002"/>
    <n v="1"/>
    <n v="0"/>
    <s v="Mobile Money"/>
    <n v="318.05"/>
    <n v="318.05"/>
    <n v="187.34"/>
    <n v="130.71"/>
    <s v="Company Fruits"/>
    <x v="5"/>
    <x v="0"/>
    <x v="2"/>
    <x v="13"/>
    <n v="318.05"/>
    <n v="187.34"/>
    <x v="1"/>
    <d v="1954-09-28T00:00:00"/>
    <n v="71"/>
    <x v="4"/>
    <x v="2"/>
    <s v="Peckmouth"/>
    <x v="2"/>
  </r>
  <r>
    <s v="T01608"/>
    <d v="2025-04-02T00:00:00"/>
    <s v="C095"/>
    <s v="P035"/>
    <s v="S002"/>
    <n v="4"/>
    <n v="0"/>
    <s v="Credit Card"/>
    <n v="6249.72"/>
    <n v="6249.72"/>
    <n v="4782.5200000000004"/>
    <n v="1467.1999999999998"/>
    <s v="Chair Laptop"/>
    <x v="8"/>
    <x v="2"/>
    <x v="1"/>
    <x v="6"/>
    <n v="1562.43"/>
    <n v="1195.6300000000001"/>
    <x v="0"/>
    <d v="1982-08-20T00:00:00"/>
    <n v="43"/>
    <x v="1"/>
    <x v="2"/>
    <s v="Peckmouth"/>
    <x v="2"/>
  </r>
  <r>
    <s v="T01609"/>
    <d v="2023-10-07T00:00:00"/>
    <s v="C191"/>
    <s v="P049"/>
    <s v="S001"/>
    <n v="3"/>
    <n v="0.1"/>
    <s v="Credit Card"/>
    <n v="1164.78"/>
    <n v="1048.3019999999999"/>
    <n v="597.90000000000009"/>
    <n v="450.40199999999982"/>
    <s v="Possible Watches"/>
    <x v="6"/>
    <x v="1"/>
    <x v="0"/>
    <x v="1"/>
    <n v="388.26"/>
    <n v="199.3"/>
    <x v="1"/>
    <d v="1958-07-14T00:00:00"/>
    <n v="68"/>
    <x v="4"/>
    <x v="3"/>
    <s v="Jimenezborough"/>
    <x v="3"/>
  </r>
  <r>
    <s v="T01610"/>
    <d v="2025-01-14T00:00:00"/>
    <s v="C024"/>
    <s v="P027"/>
    <s v="S005"/>
    <n v="3"/>
    <n v="0.05"/>
    <s v="Credit Card"/>
    <n v="3816.69"/>
    <n v="3625.8554999999997"/>
    <n v="2857.95"/>
    <n v="767.90549999999985"/>
    <s v="Hospital Smartphone"/>
    <x v="9"/>
    <x v="2"/>
    <x v="1"/>
    <x v="10"/>
    <n v="1272.23"/>
    <n v="952.65"/>
    <x v="1"/>
    <d v="1961-11-25T00:00:00"/>
    <n v="64"/>
    <x v="3"/>
    <x v="4"/>
    <s v="Johnmouth"/>
    <x v="2"/>
  </r>
  <r>
    <s v="T01611"/>
    <d v="2024-12-04T00:00:00"/>
    <s v="C127"/>
    <s v="P026"/>
    <s v="S003"/>
    <n v="1"/>
    <n v="0.1"/>
    <s v="Mobile Money"/>
    <n v="1015.76"/>
    <n v="914.18399999999997"/>
    <n v="584.4"/>
    <n v="329.78399999999999"/>
    <s v="Behavior Dairy"/>
    <x v="7"/>
    <x v="0"/>
    <x v="2"/>
    <x v="7"/>
    <n v="1015.76"/>
    <n v="584.4"/>
    <x v="1"/>
    <d v="1982-11-17T00:00:00"/>
    <n v="43"/>
    <x v="1"/>
    <x v="0"/>
    <s v="New Michele"/>
    <x v="0"/>
  </r>
  <r>
    <s v="T01612"/>
    <d v="2025-02-23T00:00:00"/>
    <s v="C181"/>
    <s v="P039"/>
    <s v="S005"/>
    <n v="2"/>
    <n v="0"/>
    <s v="Credit Card"/>
    <n v="1081.8800000000001"/>
    <n v="1081.8800000000001"/>
    <n v="796.5"/>
    <n v="285.38000000000011"/>
    <s v="Church Clothing"/>
    <x v="10"/>
    <x v="2"/>
    <x v="0"/>
    <x v="0"/>
    <n v="540.94000000000005"/>
    <n v="398.25"/>
    <x v="1"/>
    <d v="1972-11-28T00:00:00"/>
    <n v="53"/>
    <x v="3"/>
    <x v="4"/>
    <s v="Johnmouth"/>
    <x v="2"/>
  </r>
  <r>
    <s v="T01613"/>
    <d v="2024-01-10T00:00:00"/>
    <s v="C164"/>
    <s v="P006"/>
    <s v="S004"/>
    <n v="1"/>
    <n v="0.1"/>
    <s v="Mobile Money"/>
    <n v="318.05"/>
    <n v="286.245"/>
    <n v="187.34"/>
    <n v="98.905000000000001"/>
    <s v="Company Fruits"/>
    <x v="9"/>
    <x v="0"/>
    <x v="2"/>
    <x v="13"/>
    <n v="318.05"/>
    <n v="187.34"/>
    <x v="0"/>
    <d v="1968-07-28T00:00:00"/>
    <n v="57"/>
    <x v="3"/>
    <x v="1"/>
    <s v="Brianahaven"/>
    <x v="1"/>
  </r>
  <r>
    <s v="T01614"/>
    <d v="2023-09-20T00:00:00"/>
    <s v="C044"/>
    <s v="P033"/>
    <s v="S005"/>
    <n v="2"/>
    <n v="0.05"/>
    <s v="Cash"/>
    <n v="3597.94"/>
    <n v="3418.0429999999997"/>
    <n v="2658.3"/>
    <n v="759.74299999999948"/>
    <s v="Beat Accessories"/>
    <x v="5"/>
    <x v="1"/>
    <x v="0"/>
    <x v="9"/>
    <n v="1798.97"/>
    <n v="1329.15"/>
    <x v="0"/>
    <d v="1961-02-14T00:00:00"/>
    <n v="65"/>
    <x v="4"/>
    <x v="4"/>
    <s v="Johnmouth"/>
    <x v="2"/>
  </r>
  <r>
    <s v="T01615"/>
    <d v="2023-11-20T00:00:00"/>
    <s v="C151"/>
    <s v="P032"/>
    <s v="S002"/>
    <n v="1"/>
    <n v="0.05"/>
    <s v="Bank Transfer"/>
    <n v="304.70999999999998"/>
    <n v="289.47449999999998"/>
    <n v="164.01"/>
    <n v="125.46449999999999"/>
    <s v="Difficult Vegetables"/>
    <x v="1"/>
    <x v="1"/>
    <x v="2"/>
    <x v="8"/>
    <n v="304.70999999999998"/>
    <n v="164.01"/>
    <x v="0"/>
    <d v="2006-08-30T00:00:00"/>
    <n v="19"/>
    <x v="2"/>
    <x v="2"/>
    <s v="Peckmouth"/>
    <x v="2"/>
  </r>
  <r>
    <s v="T01616"/>
    <d v="2025-05-30T00:00:00"/>
    <s v="C146"/>
    <s v="P002"/>
    <s v="S002"/>
    <n v="5"/>
    <n v="0.1"/>
    <s v="Credit Card"/>
    <n v="4093.8"/>
    <n v="3684.42"/>
    <n v="2638.1"/>
    <n v="1046.3200000000002"/>
    <s v="Audience Television"/>
    <x v="4"/>
    <x v="2"/>
    <x v="1"/>
    <x v="2"/>
    <n v="818.76"/>
    <n v="527.62"/>
    <x v="1"/>
    <d v="1997-03-26T00:00:00"/>
    <n v="29"/>
    <x v="1"/>
    <x v="2"/>
    <s v="Peckmouth"/>
    <x v="2"/>
  </r>
  <r>
    <s v="T01617"/>
    <d v="2025-08-23T00:00:00"/>
    <s v="C174"/>
    <s v="P003"/>
    <s v="S001"/>
    <n v="5"/>
    <n v="0.1"/>
    <s v="Mobile Money"/>
    <n v="1688.15"/>
    <n v="1519.335"/>
    <n v="845.15"/>
    <n v="674.18500000000006"/>
    <s v="Here Footwear"/>
    <x v="3"/>
    <x v="2"/>
    <x v="0"/>
    <x v="3"/>
    <n v="337.63"/>
    <n v="169.03"/>
    <x v="0"/>
    <d v="2005-07-07T00:00:00"/>
    <n v="21"/>
    <x v="2"/>
    <x v="3"/>
    <s v="Jimenezborough"/>
    <x v="3"/>
  </r>
  <r>
    <s v="T01618"/>
    <d v="2025-03-02T00:00:00"/>
    <s v="C001"/>
    <s v="P003"/>
    <s v="S004"/>
    <n v="1"/>
    <n v="0.1"/>
    <s v="Mobile Money"/>
    <n v="337.63"/>
    <n v="303.86700000000002"/>
    <n v="169.03"/>
    <n v="134.83700000000002"/>
    <s v="Here Footwear"/>
    <x v="2"/>
    <x v="2"/>
    <x v="0"/>
    <x v="3"/>
    <n v="337.63"/>
    <n v="169.03"/>
    <x v="0"/>
    <d v="1996-09-11T00:00:00"/>
    <n v="29"/>
    <x v="1"/>
    <x v="1"/>
    <s v="Brianahaven"/>
    <x v="1"/>
  </r>
  <r>
    <s v="T01619"/>
    <d v="2024-01-21T00:00:00"/>
    <s v="C105"/>
    <s v="P033"/>
    <s v="S003"/>
    <n v="1"/>
    <n v="0.15"/>
    <s v="Mobile Money"/>
    <n v="1798.97"/>
    <n v="1529.1244999999999"/>
    <n v="1329.15"/>
    <n v="199.97449999999981"/>
    <s v="Beat Accessories"/>
    <x v="9"/>
    <x v="0"/>
    <x v="0"/>
    <x v="9"/>
    <n v="1798.97"/>
    <n v="1329.15"/>
    <x v="0"/>
    <d v="1969-12-29T00:00:00"/>
    <n v="56"/>
    <x v="3"/>
    <x v="0"/>
    <s v="New Michele"/>
    <x v="0"/>
  </r>
  <r>
    <s v="T01620"/>
    <d v="2025-03-30T00:00:00"/>
    <s v="C093"/>
    <s v="P026"/>
    <s v="S005"/>
    <n v="1"/>
    <n v="0.05"/>
    <s v="Cash"/>
    <n v="1015.76"/>
    <n v="964.97199999999998"/>
    <n v="584.4"/>
    <n v="380.572"/>
    <s v="Behavior Dairy"/>
    <x v="2"/>
    <x v="2"/>
    <x v="2"/>
    <x v="7"/>
    <n v="1015.76"/>
    <n v="584.4"/>
    <x v="0"/>
    <d v="1978-04-14T00:00:00"/>
    <n v="48"/>
    <x v="1"/>
    <x v="4"/>
    <s v="Johnmouth"/>
    <x v="2"/>
  </r>
  <r>
    <s v="T01621"/>
    <d v="2025-08-11T00:00:00"/>
    <s v="C072"/>
    <s v="P025"/>
    <s v="S004"/>
    <n v="5"/>
    <n v="0.15"/>
    <s v="Bank Transfer"/>
    <n v="2145.75"/>
    <n v="1823.8875"/>
    <n v="1293.6000000000001"/>
    <n v="530.28749999999991"/>
    <s v="Little Watches"/>
    <x v="3"/>
    <x v="2"/>
    <x v="0"/>
    <x v="1"/>
    <n v="429.15"/>
    <n v="258.72000000000003"/>
    <x v="1"/>
    <d v="1995-06-06T00:00:00"/>
    <n v="31"/>
    <x v="1"/>
    <x v="1"/>
    <s v="Brianahaven"/>
    <x v="1"/>
  </r>
  <r>
    <s v="T01622"/>
    <d v="2025-03-03T00:00:00"/>
    <s v="C002"/>
    <s v="P035"/>
    <s v="S004"/>
    <n v="2"/>
    <n v="0.1"/>
    <s v="Cash"/>
    <n v="3124.86"/>
    <n v="2812.3740000000003"/>
    <n v="2391.2600000000002"/>
    <n v="421.11400000000003"/>
    <s v="Chair Laptop"/>
    <x v="2"/>
    <x v="2"/>
    <x v="1"/>
    <x v="6"/>
    <n v="1562.43"/>
    <n v="1195.6300000000001"/>
    <x v="0"/>
    <d v="1959-08-18T00:00:00"/>
    <n v="66"/>
    <x v="4"/>
    <x v="1"/>
    <s v="Brianahaven"/>
    <x v="1"/>
  </r>
  <r>
    <s v="T01623"/>
    <d v="2024-09-03T00:00:00"/>
    <s v="C147"/>
    <s v="P032"/>
    <s v="S001"/>
    <n v="2"/>
    <n v="0.15"/>
    <s v="Cash"/>
    <n v="609.41999999999996"/>
    <n v="518.00699999999995"/>
    <n v="328.02"/>
    <n v="189.98699999999997"/>
    <s v="Difficult Vegetables"/>
    <x v="5"/>
    <x v="0"/>
    <x v="2"/>
    <x v="8"/>
    <n v="304.70999999999998"/>
    <n v="164.01"/>
    <x v="1"/>
    <d v="1967-02-03T00:00:00"/>
    <n v="59"/>
    <x v="3"/>
    <x v="3"/>
    <s v="Jimenezborough"/>
    <x v="3"/>
  </r>
  <r>
    <s v="T01624"/>
    <d v="2025-08-05T00:00:00"/>
    <s v="C064"/>
    <s v="P011"/>
    <s v="S002"/>
    <n v="2"/>
    <n v="0.1"/>
    <s v="Bank Transfer"/>
    <n v="497.14"/>
    <n v="447.42599999999999"/>
    <n v="381.34"/>
    <n v="66.086000000000013"/>
    <s v="Either Headphones"/>
    <x v="3"/>
    <x v="2"/>
    <x v="1"/>
    <x v="11"/>
    <n v="248.57"/>
    <n v="190.67"/>
    <x v="1"/>
    <d v="1973-09-01T00:00:00"/>
    <n v="52"/>
    <x v="3"/>
    <x v="2"/>
    <s v="Peckmouth"/>
    <x v="2"/>
  </r>
  <r>
    <s v="T01625"/>
    <d v="2024-01-07T00:00:00"/>
    <s v="C017"/>
    <s v="P027"/>
    <s v="S001"/>
    <n v="1"/>
    <n v="0.15"/>
    <s v="Mobile Money"/>
    <n v="1272.23"/>
    <n v="1081.3955000000001"/>
    <n v="952.65"/>
    <n v="128.74550000000011"/>
    <s v="Hospital Smartphone"/>
    <x v="9"/>
    <x v="0"/>
    <x v="1"/>
    <x v="10"/>
    <n v="1272.23"/>
    <n v="952.65"/>
    <x v="1"/>
    <d v="1982-03-11T00:00:00"/>
    <n v="44"/>
    <x v="1"/>
    <x v="3"/>
    <s v="Jimenezborough"/>
    <x v="3"/>
  </r>
  <r>
    <s v="T01626"/>
    <d v="2024-06-22T00:00:00"/>
    <s v="C007"/>
    <s v="P040"/>
    <s v="S005"/>
    <n v="3"/>
    <n v="0.1"/>
    <s v="Credit Card"/>
    <n v="5236.83"/>
    <n v="4713.1469999999999"/>
    <n v="3967.32"/>
    <n v="745.82699999999977"/>
    <s v="Piece Headphones"/>
    <x v="0"/>
    <x v="0"/>
    <x v="1"/>
    <x v="11"/>
    <n v="1745.61"/>
    <n v="1322.44"/>
    <x v="0"/>
    <d v="1985-01-11T00:00:00"/>
    <n v="41"/>
    <x v="1"/>
    <x v="4"/>
    <s v="Johnmouth"/>
    <x v="2"/>
  </r>
  <r>
    <s v="T01627"/>
    <d v="2024-04-10T00:00:00"/>
    <s v="C028"/>
    <s v="P029"/>
    <s v="S004"/>
    <n v="2"/>
    <n v="0.1"/>
    <s v="Cash"/>
    <n v="2970.1"/>
    <n v="2673.09"/>
    <n v="1976.62"/>
    <n v="696.47000000000025"/>
    <s v="Road Clothing"/>
    <x v="8"/>
    <x v="0"/>
    <x v="0"/>
    <x v="0"/>
    <n v="1485.05"/>
    <n v="988.31"/>
    <x v="1"/>
    <d v="1960-02-10T00:00:00"/>
    <n v="66"/>
    <x v="4"/>
    <x v="1"/>
    <s v="Brianahaven"/>
    <x v="1"/>
  </r>
  <r>
    <s v="T01628"/>
    <d v="2024-12-31T00:00:00"/>
    <s v="C086"/>
    <s v="P027"/>
    <s v="S005"/>
    <n v="2"/>
    <n v="0"/>
    <s v="Mobile Money"/>
    <n v="2544.46"/>
    <n v="2544.46"/>
    <n v="1905.3"/>
    <n v="639.16000000000008"/>
    <s v="Hospital Smartphone"/>
    <x v="7"/>
    <x v="0"/>
    <x v="1"/>
    <x v="10"/>
    <n v="1272.23"/>
    <n v="952.65"/>
    <x v="1"/>
    <d v="1975-09-26T00:00:00"/>
    <n v="50"/>
    <x v="3"/>
    <x v="4"/>
    <s v="Johnmouth"/>
    <x v="2"/>
  </r>
  <r>
    <s v="T01629"/>
    <d v="2024-10-28T00:00:00"/>
    <s v="C196"/>
    <s v="P044"/>
    <s v="S001"/>
    <n v="4"/>
    <n v="0"/>
    <s v="Cash"/>
    <n v="5146.2"/>
    <n v="5146.2"/>
    <n v="3190.16"/>
    <n v="1956.04"/>
    <s v="Least Accessories"/>
    <x v="6"/>
    <x v="0"/>
    <x v="0"/>
    <x v="9"/>
    <n v="1286.55"/>
    <n v="797.54"/>
    <x v="1"/>
    <d v="1964-04-24T00:00:00"/>
    <n v="62"/>
    <x v="3"/>
    <x v="3"/>
    <s v="Jimenezborough"/>
    <x v="3"/>
  </r>
  <r>
    <s v="T01630"/>
    <d v="2025-05-08T00:00:00"/>
    <s v="C016"/>
    <s v="P042"/>
    <s v="S001"/>
    <n v="4"/>
    <n v="0.1"/>
    <s v="Cash"/>
    <n v="1814.48"/>
    <n v="1633.0320000000002"/>
    <n v="1266.52"/>
    <n v="366.51200000000017"/>
    <s v="Maybe Clothing"/>
    <x v="4"/>
    <x v="2"/>
    <x v="0"/>
    <x v="0"/>
    <n v="453.62"/>
    <n v="316.63"/>
    <x v="0"/>
    <d v="1976-04-27T00:00:00"/>
    <n v="50"/>
    <x v="3"/>
    <x v="3"/>
    <s v="Jimenezborough"/>
    <x v="3"/>
  </r>
  <r>
    <s v="T01631"/>
    <d v="2025-07-31T00:00:00"/>
    <s v="C033"/>
    <s v="P007"/>
    <s v="S001"/>
    <n v="4"/>
    <n v="0"/>
    <s v="Bank Transfer"/>
    <n v="5896.48"/>
    <n v="5896.48"/>
    <n v="3056.08"/>
    <n v="2840.3999999999996"/>
    <s v="Understand Camera"/>
    <x v="11"/>
    <x v="2"/>
    <x v="1"/>
    <x v="12"/>
    <n v="1474.12"/>
    <n v="764.02"/>
    <x v="1"/>
    <d v="1978-07-27T00:00:00"/>
    <n v="48"/>
    <x v="1"/>
    <x v="3"/>
    <s v="Jimenezborough"/>
    <x v="3"/>
  </r>
  <r>
    <s v="T01632"/>
    <d v="2024-08-10T00:00:00"/>
    <s v="C157"/>
    <s v="P008"/>
    <s v="S004"/>
    <n v="1"/>
    <n v="0"/>
    <s v="Cash"/>
    <n v="109.78"/>
    <n v="109.78"/>
    <n v="70.59"/>
    <n v="39.19"/>
    <s v="Recognize Footwear"/>
    <x v="3"/>
    <x v="0"/>
    <x v="0"/>
    <x v="3"/>
    <n v="109.78"/>
    <n v="70.59"/>
    <x v="0"/>
    <d v="1965-12-16T00:00:00"/>
    <n v="60"/>
    <x v="3"/>
    <x v="1"/>
    <s v="Brianahaven"/>
    <x v="1"/>
  </r>
  <r>
    <s v="T01633"/>
    <d v="2024-06-25T00:00:00"/>
    <s v="C144"/>
    <s v="P006"/>
    <s v="S001"/>
    <n v="3"/>
    <n v="0.15"/>
    <s v="Mobile Money"/>
    <n v="954.15000000000009"/>
    <n v="811.02750000000003"/>
    <n v="562.02"/>
    <n v="249.00750000000005"/>
    <s v="Company Fruits"/>
    <x v="0"/>
    <x v="0"/>
    <x v="2"/>
    <x v="13"/>
    <n v="318.05"/>
    <n v="187.34"/>
    <x v="1"/>
    <d v="1963-09-02T00:00:00"/>
    <n v="62"/>
    <x v="3"/>
    <x v="3"/>
    <s v="Jimenezborough"/>
    <x v="3"/>
  </r>
  <r>
    <s v="T01634"/>
    <d v="2024-10-14T00:00:00"/>
    <s v="C025"/>
    <s v="P047"/>
    <s v="S005"/>
    <n v="4"/>
    <n v="0.05"/>
    <s v="Cash"/>
    <n v="4788.72"/>
    <n v="4549.2839999999997"/>
    <n v="2890.96"/>
    <n v="1658.3239999999996"/>
    <s v="Or Smartphone"/>
    <x v="6"/>
    <x v="0"/>
    <x v="1"/>
    <x v="10"/>
    <n v="1197.18"/>
    <n v="722.74"/>
    <x v="1"/>
    <d v="1971-03-12T00:00:00"/>
    <n v="55"/>
    <x v="3"/>
    <x v="4"/>
    <s v="Johnmouth"/>
    <x v="2"/>
  </r>
  <r>
    <s v="T01635"/>
    <d v="2024-07-27T00:00:00"/>
    <s v="C117"/>
    <s v="P024"/>
    <s v="S004"/>
    <n v="4"/>
    <n v="0.15"/>
    <s v="Cash"/>
    <n v="5949.64"/>
    <n v="5057.1940000000004"/>
    <n v="3252.28"/>
    <n v="1804.9140000000002"/>
    <s v="Him Smartphone"/>
    <x v="11"/>
    <x v="0"/>
    <x v="1"/>
    <x v="10"/>
    <n v="1487.41"/>
    <n v="813.07"/>
    <x v="1"/>
    <d v="1987-09-07T00:00:00"/>
    <n v="38"/>
    <x v="1"/>
    <x v="1"/>
    <s v="Brianahaven"/>
    <x v="1"/>
  </r>
  <r>
    <s v="T01636"/>
    <d v="2024-09-09T00:00:00"/>
    <s v="C087"/>
    <s v="P033"/>
    <s v="S001"/>
    <n v="4"/>
    <n v="0.1"/>
    <s v="Credit Card"/>
    <n v="7195.88"/>
    <n v="6476.2920000000004"/>
    <n v="5316.6"/>
    <n v="1159.692"/>
    <s v="Beat Accessories"/>
    <x v="5"/>
    <x v="0"/>
    <x v="0"/>
    <x v="9"/>
    <n v="1798.97"/>
    <n v="1329.15"/>
    <x v="1"/>
    <d v="1975-06-22T00:00:00"/>
    <n v="51"/>
    <x v="3"/>
    <x v="3"/>
    <s v="Jimenezborough"/>
    <x v="3"/>
  </r>
  <r>
    <s v="T01637"/>
    <d v="2024-05-26T00:00:00"/>
    <s v="C028"/>
    <s v="P016"/>
    <s v="S001"/>
    <n v="1"/>
    <n v="0"/>
    <s v="Credit Card"/>
    <n v="1858.75"/>
    <n v="1858.75"/>
    <n v="1451.16"/>
    <n v="407.58999999999992"/>
    <s v="House Accessories"/>
    <x v="4"/>
    <x v="0"/>
    <x v="0"/>
    <x v="9"/>
    <n v="1858.75"/>
    <n v="1451.16"/>
    <x v="1"/>
    <d v="1960-02-10T00:00:00"/>
    <n v="66"/>
    <x v="4"/>
    <x v="3"/>
    <s v="Jimenezborough"/>
    <x v="3"/>
  </r>
  <r>
    <s v="T01638"/>
    <d v="2025-08-05T00:00:00"/>
    <s v="C147"/>
    <s v="P014"/>
    <s v="S002"/>
    <n v="5"/>
    <n v="0.1"/>
    <s v="Bank Transfer"/>
    <n v="6713.75"/>
    <n v="6042.375"/>
    <n v="3989.7000000000003"/>
    <n v="2052.6749999999997"/>
    <s v="Add Clothing"/>
    <x v="3"/>
    <x v="2"/>
    <x v="0"/>
    <x v="0"/>
    <n v="1342.75"/>
    <n v="797.94"/>
    <x v="1"/>
    <d v="1967-02-03T00:00:00"/>
    <n v="59"/>
    <x v="3"/>
    <x v="2"/>
    <s v="Peckmouth"/>
    <x v="2"/>
  </r>
  <r>
    <s v="T01639"/>
    <d v="2024-07-25T00:00:00"/>
    <s v="C108"/>
    <s v="P005"/>
    <s v="S004"/>
    <n v="5"/>
    <n v="0.15"/>
    <s v="Credit Card"/>
    <n v="6981.1"/>
    <n v="5933.9350000000004"/>
    <n v="5020.45"/>
    <n v="913.48500000000058"/>
    <s v="Knowledge Bags"/>
    <x v="11"/>
    <x v="0"/>
    <x v="0"/>
    <x v="5"/>
    <n v="1396.22"/>
    <n v="1004.09"/>
    <x v="0"/>
    <d v="1960-11-21T00:00:00"/>
    <n v="65"/>
    <x v="4"/>
    <x v="1"/>
    <s v="Brianahaven"/>
    <x v="1"/>
  </r>
  <r>
    <s v="T01640"/>
    <d v="2025-09-07T00:00:00"/>
    <s v="C063"/>
    <s v="P011"/>
    <s v="S002"/>
    <n v="1"/>
    <n v="0"/>
    <s v="Credit Card"/>
    <n v="248.57"/>
    <n v="248.57"/>
    <n v="190.67"/>
    <n v="57.900000000000006"/>
    <s v="Either Headphones"/>
    <x v="5"/>
    <x v="2"/>
    <x v="1"/>
    <x v="11"/>
    <n v="248.57"/>
    <n v="190.67"/>
    <x v="0"/>
    <d v="1973-01-07T00:00:00"/>
    <n v="53"/>
    <x v="3"/>
    <x v="2"/>
    <s v="Peckmouth"/>
    <x v="2"/>
  </r>
  <r>
    <s v="T01641"/>
    <d v="2023-09-18T00:00:00"/>
    <s v="C080"/>
    <s v="P046"/>
    <s v="S005"/>
    <n v="4"/>
    <n v="0.1"/>
    <s v="Bank Transfer"/>
    <n v="4661.4799999999996"/>
    <n v="4195.3319999999994"/>
    <n v="3706.2"/>
    <n v="489.13199999999961"/>
    <s v="Nature Clothing"/>
    <x v="5"/>
    <x v="1"/>
    <x v="0"/>
    <x v="0"/>
    <n v="1165.3699999999999"/>
    <n v="926.55"/>
    <x v="1"/>
    <d v="2003-11-04T00:00:00"/>
    <n v="22"/>
    <x v="2"/>
    <x v="4"/>
    <s v="Johnmouth"/>
    <x v="2"/>
  </r>
  <r>
    <s v="T01642"/>
    <d v="2025-08-22T00:00:00"/>
    <s v="C150"/>
    <s v="P047"/>
    <s v="S005"/>
    <n v="2"/>
    <n v="0.05"/>
    <s v="Mobile Money"/>
    <n v="2394.36"/>
    <n v="2274.6419999999998"/>
    <n v="1445.48"/>
    <n v="829.16199999999981"/>
    <s v="Or Smartphone"/>
    <x v="3"/>
    <x v="2"/>
    <x v="1"/>
    <x v="10"/>
    <n v="1197.18"/>
    <n v="722.74"/>
    <x v="0"/>
    <d v="1971-06-17T00:00:00"/>
    <n v="55"/>
    <x v="3"/>
    <x v="4"/>
    <s v="Johnmouth"/>
    <x v="2"/>
  </r>
  <r>
    <s v="T01643"/>
    <d v="2024-01-21T00:00:00"/>
    <s v="C080"/>
    <s v="P001"/>
    <s v="S005"/>
    <n v="3"/>
    <n v="0.1"/>
    <s v="Bank Transfer"/>
    <n v="5021.07"/>
    <n v="4518.9629999999997"/>
    <n v="3970.1400000000003"/>
    <n v="548.82299999999941"/>
    <s v="Like Camera"/>
    <x v="9"/>
    <x v="0"/>
    <x v="1"/>
    <x v="12"/>
    <n v="1673.69"/>
    <n v="1323.38"/>
    <x v="1"/>
    <d v="2003-11-04T00:00:00"/>
    <n v="22"/>
    <x v="2"/>
    <x v="4"/>
    <s v="Johnmouth"/>
    <x v="2"/>
  </r>
  <r>
    <s v="T01644"/>
    <d v="2024-03-01T00:00:00"/>
    <s v="C003"/>
    <s v="P018"/>
    <s v="S005"/>
    <n v="5"/>
    <n v="0.05"/>
    <s v="Cash"/>
    <n v="5399.4500000000007"/>
    <n v="5129.4775000000009"/>
    <n v="3519.15"/>
    <n v="1610.3275000000008"/>
    <s v="Democratic Smartphone"/>
    <x v="2"/>
    <x v="0"/>
    <x v="1"/>
    <x v="10"/>
    <n v="1079.8900000000001"/>
    <n v="703.83"/>
    <x v="1"/>
    <d v="2005-04-19T00:00:00"/>
    <n v="21"/>
    <x v="2"/>
    <x v="4"/>
    <s v="Johnmouth"/>
    <x v="2"/>
  </r>
  <r>
    <s v="T01645"/>
    <d v="2023-10-22T00:00:00"/>
    <s v="C061"/>
    <s v="P037"/>
    <s v="S005"/>
    <n v="5"/>
    <n v="0"/>
    <s v="Mobile Money"/>
    <n v="9763.25"/>
    <n v="9763.25"/>
    <n v="7256.35"/>
    <n v="2506.8999999999996"/>
    <s v="Book Television"/>
    <x v="6"/>
    <x v="1"/>
    <x v="1"/>
    <x v="2"/>
    <n v="1952.65"/>
    <n v="1451.27"/>
    <x v="0"/>
    <d v="1968-10-21T00:00:00"/>
    <n v="57"/>
    <x v="3"/>
    <x v="4"/>
    <s v="Johnmouth"/>
    <x v="2"/>
  </r>
  <r>
    <s v="T01646"/>
    <d v="2023-12-27T00:00:00"/>
    <s v="C089"/>
    <s v="P038"/>
    <s v="S002"/>
    <n v="2"/>
    <n v="0.05"/>
    <s v="Cash"/>
    <n v="733.86"/>
    <n v="697.16700000000003"/>
    <n v="570.46"/>
    <n v="126.70699999999999"/>
    <s v="Stage Footwear"/>
    <x v="7"/>
    <x v="1"/>
    <x v="0"/>
    <x v="3"/>
    <n v="366.93"/>
    <n v="285.23"/>
    <x v="1"/>
    <d v="1969-07-12T00:00:00"/>
    <n v="57"/>
    <x v="3"/>
    <x v="2"/>
    <s v="Peckmouth"/>
    <x v="2"/>
  </r>
  <r>
    <s v="T01647"/>
    <d v="2023-11-20T00:00:00"/>
    <s v="C088"/>
    <s v="P026"/>
    <s v="S002"/>
    <n v="4"/>
    <n v="0.15"/>
    <s v="Bank Transfer"/>
    <n v="4063.04"/>
    <n v="3453.5839999999998"/>
    <n v="2337.6"/>
    <n v="1115.9839999999999"/>
    <s v="Behavior Dairy"/>
    <x v="1"/>
    <x v="1"/>
    <x v="2"/>
    <x v="7"/>
    <n v="1015.76"/>
    <n v="584.4"/>
    <x v="1"/>
    <d v="1997-10-11T00:00:00"/>
    <n v="28"/>
    <x v="1"/>
    <x v="2"/>
    <s v="Peckmouth"/>
    <x v="2"/>
  </r>
  <r>
    <s v="T01648"/>
    <d v="2025-05-22T00:00:00"/>
    <s v="C149"/>
    <s v="P019"/>
    <s v="S005"/>
    <n v="3"/>
    <n v="0.1"/>
    <s v="Mobile Money"/>
    <n v="5288.76"/>
    <n v="4759.884"/>
    <n v="4039.44"/>
    <n v="720.44399999999996"/>
    <s v="Traditional Laptop"/>
    <x v="4"/>
    <x v="2"/>
    <x v="1"/>
    <x v="6"/>
    <n v="1762.92"/>
    <n v="1346.48"/>
    <x v="0"/>
    <d v="1978-01-24T00:00:00"/>
    <n v="48"/>
    <x v="1"/>
    <x v="4"/>
    <s v="Johnmouth"/>
    <x v="2"/>
  </r>
  <r>
    <s v="T01649"/>
    <d v="2025-02-12T00:00:00"/>
    <s v="C085"/>
    <s v="P040"/>
    <s v="S002"/>
    <n v="1"/>
    <n v="0.15"/>
    <s v="Cash"/>
    <n v="1745.61"/>
    <n v="1483.7684999999999"/>
    <n v="1322.44"/>
    <n v="161.32849999999985"/>
    <s v="Piece Headphones"/>
    <x v="10"/>
    <x v="2"/>
    <x v="1"/>
    <x v="11"/>
    <n v="1745.61"/>
    <n v="1322.44"/>
    <x v="0"/>
    <d v="1979-03-23T00:00:00"/>
    <n v="47"/>
    <x v="1"/>
    <x v="2"/>
    <s v="Peckmouth"/>
    <x v="2"/>
  </r>
  <r>
    <s v="T01650"/>
    <d v="2024-12-10T00:00:00"/>
    <s v="C127"/>
    <s v="P033"/>
    <s v="S002"/>
    <n v="1"/>
    <n v="0.05"/>
    <s v="Credit Card"/>
    <n v="1798.97"/>
    <n v="1709.0214999999998"/>
    <n v="1329.15"/>
    <n v="379.87149999999974"/>
    <s v="Beat Accessories"/>
    <x v="7"/>
    <x v="0"/>
    <x v="0"/>
    <x v="9"/>
    <n v="1798.97"/>
    <n v="1329.15"/>
    <x v="1"/>
    <d v="1982-11-17T00:00:00"/>
    <n v="43"/>
    <x v="1"/>
    <x v="2"/>
    <s v="Peckmouth"/>
    <x v="2"/>
  </r>
  <r>
    <s v="T01651"/>
    <d v="2024-08-18T00:00:00"/>
    <s v="C120"/>
    <s v="P021"/>
    <s v="S005"/>
    <n v="2"/>
    <n v="0.05"/>
    <s v="Mobile Money"/>
    <n v="2454.48"/>
    <n v="2331.7559999999999"/>
    <n v="1954.18"/>
    <n v="377.57599999999979"/>
    <s v="Firm Dairy"/>
    <x v="3"/>
    <x v="0"/>
    <x v="2"/>
    <x v="7"/>
    <n v="1227.24"/>
    <n v="977.09"/>
    <x v="1"/>
    <d v="1964-01-10T00:00:00"/>
    <n v="62"/>
    <x v="3"/>
    <x v="4"/>
    <s v="Johnmouth"/>
    <x v="2"/>
  </r>
  <r>
    <s v="T01652"/>
    <d v="2024-03-30T00:00:00"/>
    <s v="C189"/>
    <s v="P004"/>
    <s v="S003"/>
    <n v="4"/>
    <n v="0.05"/>
    <s v="Mobile Money"/>
    <n v="7415.08"/>
    <n v="7044.326"/>
    <n v="5454.08"/>
    <n v="1590.2460000000001"/>
    <s v="Four Accessories"/>
    <x v="2"/>
    <x v="0"/>
    <x v="0"/>
    <x v="9"/>
    <n v="1853.77"/>
    <n v="1363.52"/>
    <x v="0"/>
    <d v="1966-08-07T00:00:00"/>
    <n v="59"/>
    <x v="3"/>
    <x v="0"/>
    <s v="New Michele"/>
    <x v="0"/>
  </r>
  <r>
    <s v="T01653"/>
    <d v="2025-08-08T00:00:00"/>
    <s v="C048"/>
    <s v="P036"/>
    <s v="S001"/>
    <n v="3"/>
    <n v="0"/>
    <s v="Cash"/>
    <n v="4504.38"/>
    <n v="4504.38"/>
    <n v="3503.19"/>
    <n v="1001.19"/>
    <s v="New Watches"/>
    <x v="3"/>
    <x v="2"/>
    <x v="0"/>
    <x v="1"/>
    <n v="1501.46"/>
    <n v="1167.73"/>
    <x v="0"/>
    <d v="2004-12-30T00:00:00"/>
    <n v="21"/>
    <x v="2"/>
    <x v="3"/>
    <s v="Jimenezborough"/>
    <x v="3"/>
  </r>
  <r>
    <s v="T01654"/>
    <d v="2024-06-05T00:00:00"/>
    <s v="C092"/>
    <s v="P006"/>
    <s v="S001"/>
    <n v="5"/>
    <n v="0"/>
    <s v="Credit Card"/>
    <n v="1590.25"/>
    <n v="1590.25"/>
    <n v="936.7"/>
    <n v="653.54999999999995"/>
    <s v="Company Fruits"/>
    <x v="0"/>
    <x v="0"/>
    <x v="2"/>
    <x v="13"/>
    <n v="318.05"/>
    <n v="187.34"/>
    <x v="1"/>
    <d v="2001-11-28T00:00:00"/>
    <n v="24"/>
    <x v="2"/>
    <x v="3"/>
    <s v="Jimenezborough"/>
    <x v="3"/>
  </r>
  <r>
    <s v="T01655"/>
    <d v="2025-01-08T00:00:00"/>
    <s v="C075"/>
    <s v="P003"/>
    <s v="S004"/>
    <n v="2"/>
    <n v="0.1"/>
    <s v="Cash"/>
    <n v="675.26"/>
    <n v="607.73400000000004"/>
    <n v="338.06"/>
    <n v="269.67400000000004"/>
    <s v="Here Footwear"/>
    <x v="9"/>
    <x v="2"/>
    <x v="0"/>
    <x v="3"/>
    <n v="337.63"/>
    <n v="169.03"/>
    <x v="0"/>
    <d v="1954-09-17T00:00:00"/>
    <n v="71"/>
    <x v="4"/>
    <x v="1"/>
    <s v="Brianahaven"/>
    <x v="1"/>
  </r>
  <r>
    <s v="T01656"/>
    <d v="2025-05-01T00:00:00"/>
    <s v="C008"/>
    <s v="P009"/>
    <s v="S002"/>
    <n v="2"/>
    <n v="0.1"/>
    <s v="Credit Card"/>
    <n v="246.38"/>
    <n v="221.74199999999999"/>
    <n v="160.72"/>
    <n v="61.021999999999991"/>
    <s v="Us Snacks"/>
    <x v="4"/>
    <x v="2"/>
    <x v="2"/>
    <x v="4"/>
    <n v="123.19"/>
    <n v="80.36"/>
    <x v="0"/>
    <d v="1960-11-13T00:00:00"/>
    <n v="65"/>
    <x v="4"/>
    <x v="2"/>
    <s v="Peckmouth"/>
    <x v="2"/>
  </r>
  <r>
    <s v="T01657"/>
    <d v="2023-12-01T00:00:00"/>
    <s v="C057"/>
    <s v="P048"/>
    <s v="S003"/>
    <n v="2"/>
    <n v="0.1"/>
    <s v="Credit Card"/>
    <n v="2432.7199999999998"/>
    <n v="2189.4479999999999"/>
    <n v="1589.6"/>
    <n v="599.84799999999996"/>
    <s v="Nor Bags"/>
    <x v="7"/>
    <x v="1"/>
    <x v="0"/>
    <x v="5"/>
    <n v="1216.3599999999999"/>
    <n v="794.8"/>
    <x v="1"/>
    <d v="1998-09-26T00:00:00"/>
    <n v="27"/>
    <x v="1"/>
    <x v="0"/>
    <s v="New Michele"/>
    <x v="0"/>
  </r>
  <r>
    <s v="T01658"/>
    <d v="2025-01-03T00:00:00"/>
    <s v="C046"/>
    <s v="P018"/>
    <s v="S002"/>
    <n v="1"/>
    <n v="0.05"/>
    <s v="Bank Transfer"/>
    <n v="1079.8900000000001"/>
    <n v="1025.8955000000001"/>
    <n v="703.83"/>
    <n v="322.06550000000004"/>
    <s v="Democratic Smartphone"/>
    <x v="9"/>
    <x v="2"/>
    <x v="1"/>
    <x v="10"/>
    <n v="1079.8900000000001"/>
    <n v="703.83"/>
    <x v="0"/>
    <d v="1964-01-21T00:00:00"/>
    <n v="62"/>
    <x v="3"/>
    <x v="2"/>
    <s v="Peckmouth"/>
    <x v="2"/>
  </r>
  <r>
    <s v="T01659"/>
    <d v="2024-02-09T00:00:00"/>
    <s v="C026"/>
    <s v="P001"/>
    <s v="S001"/>
    <n v="2"/>
    <n v="0.15"/>
    <s v="Cash"/>
    <n v="3347.38"/>
    <n v="2845.2730000000001"/>
    <n v="2646.76"/>
    <n v="198.51299999999992"/>
    <s v="Like Camera"/>
    <x v="10"/>
    <x v="0"/>
    <x v="1"/>
    <x v="12"/>
    <n v="1673.69"/>
    <n v="1323.38"/>
    <x v="0"/>
    <d v="2004-01-04T00:00:00"/>
    <n v="22"/>
    <x v="2"/>
    <x v="3"/>
    <s v="Jimenezborough"/>
    <x v="3"/>
  </r>
  <r>
    <s v="T01660"/>
    <d v="2024-02-10T00:00:00"/>
    <s v="C087"/>
    <s v="P003"/>
    <s v="S002"/>
    <n v="3"/>
    <n v="0.15"/>
    <s v="Credit Card"/>
    <n v="1012.89"/>
    <n v="860.95650000000001"/>
    <n v="507.09000000000003"/>
    <n v="353.86649999999997"/>
    <s v="Here Footwear"/>
    <x v="10"/>
    <x v="0"/>
    <x v="0"/>
    <x v="3"/>
    <n v="337.63"/>
    <n v="169.03"/>
    <x v="1"/>
    <d v="1975-06-22T00:00:00"/>
    <n v="51"/>
    <x v="3"/>
    <x v="2"/>
    <s v="Peckmouth"/>
    <x v="2"/>
  </r>
  <r>
    <s v="T01661"/>
    <d v="2023-10-26T00:00:00"/>
    <s v="C095"/>
    <s v="P015"/>
    <s v="S003"/>
    <n v="2"/>
    <n v="0.15"/>
    <s v="Cash"/>
    <n v="540.9"/>
    <n v="459.76499999999999"/>
    <n v="375.2"/>
    <n v="84.564999999999998"/>
    <s v="Whether Bags"/>
    <x v="6"/>
    <x v="1"/>
    <x v="0"/>
    <x v="5"/>
    <n v="270.45"/>
    <n v="187.6"/>
    <x v="0"/>
    <d v="1982-08-20T00:00:00"/>
    <n v="43"/>
    <x v="1"/>
    <x v="0"/>
    <s v="New Michele"/>
    <x v="0"/>
  </r>
  <r>
    <s v="T01662"/>
    <d v="2024-11-07T00:00:00"/>
    <s v="C031"/>
    <s v="P031"/>
    <s v="S002"/>
    <n v="2"/>
    <n v="0.05"/>
    <s v="Credit Card"/>
    <n v="2191.44"/>
    <n v="2081.8679999999999"/>
    <n v="1644.4"/>
    <n v="437.46799999999985"/>
    <s v="Foot Snacks"/>
    <x v="1"/>
    <x v="0"/>
    <x v="2"/>
    <x v="4"/>
    <n v="1095.72"/>
    <n v="822.2"/>
    <x v="1"/>
    <d v="2003-03-14T00:00:00"/>
    <n v="23"/>
    <x v="2"/>
    <x v="2"/>
    <s v="Peckmouth"/>
    <x v="2"/>
  </r>
  <r>
    <s v="T01663"/>
    <d v="2025-07-19T00:00:00"/>
    <s v="C137"/>
    <s v="P047"/>
    <s v="S004"/>
    <n v="3"/>
    <n v="0.1"/>
    <s v="Mobile Money"/>
    <n v="3591.54"/>
    <n v="3232.386"/>
    <n v="2168.2200000000003"/>
    <n v="1064.1659999999997"/>
    <s v="Or Smartphone"/>
    <x v="11"/>
    <x v="2"/>
    <x v="1"/>
    <x v="10"/>
    <n v="1197.18"/>
    <n v="722.74"/>
    <x v="0"/>
    <d v="1984-08-05T00:00:00"/>
    <n v="41"/>
    <x v="1"/>
    <x v="1"/>
    <s v="Brianahaven"/>
    <x v="1"/>
  </r>
  <r>
    <s v="T01664"/>
    <d v="2025-01-25T00:00:00"/>
    <s v="C163"/>
    <s v="P020"/>
    <s v="S002"/>
    <n v="1"/>
    <n v="0.05"/>
    <s v="Bank Transfer"/>
    <n v="323.92"/>
    <n v="307.72399999999999"/>
    <n v="242.98"/>
    <n v="64.744"/>
    <s v="Simple Accessories"/>
    <x v="9"/>
    <x v="2"/>
    <x v="0"/>
    <x v="9"/>
    <n v="323.92"/>
    <n v="242.98"/>
    <x v="1"/>
    <d v="1985-10-08T00:00:00"/>
    <n v="40"/>
    <x v="1"/>
    <x v="2"/>
    <s v="Peckmouth"/>
    <x v="2"/>
  </r>
  <r>
    <s v="T01665"/>
    <d v="2024-01-17T00:00:00"/>
    <s v="C039"/>
    <s v="P036"/>
    <s v="S003"/>
    <n v="2"/>
    <n v="0"/>
    <s v="Bank Transfer"/>
    <n v="3002.92"/>
    <n v="3002.92"/>
    <n v="2335.46"/>
    <n v="667.46"/>
    <s v="New Watches"/>
    <x v="9"/>
    <x v="0"/>
    <x v="0"/>
    <x v="1"/>
    <n v="1501.46"/>
    <n v="1167.73"/>
    <x v="1"/>
    <d v="1996-11-02T00:00:00"/>
    <n v="29"/>
    <x v="1"/>
    <x v="0"/>
    <s v="New Michele"/>
    <x v="0"/>
  </r>
  <r>
    <s v="T01666"/>
    <d v="2024-01-03T00:00:00"/>
    <s v="C033"/>
    <s v="P048"/>
    <s v="S005"/>
    <n v="5"/>
    <n v="0.15"/>
    <s v="Credit Card"/>
    <n v="6081.7999999999993"/>
    <n v="5169.5299999999988"/>
    <n v="3974"/>
    <n v="1195.5299999999988"/>
    <s v="Nor Bags"/>
    <x v="9"/>
    <x v="0"/>
    <x v="0"/>
    <x v="5"/>
    <n v="1216.3599999999999"/>
    <n v="794.8"/>
    <x v="1"/>
    <d v="1978-07-27T00:00:00"/>
    <n v="48"/>
    <x v="1"/>
    <x v="4"/>
    <s v="Johnmouth"/>
    <x v="2"/>
  </r>
  <r>
    <s v="T01667"/>
    <d v="2025-02-18T00:00:00"/>
    <s v="C187"/>
    <s v="P022"/>
    <s v="S001"/>
    <n v="4"/>
    <n v="0"/>
    <s v="Credit Card"/>
    <n v="102.28"/>
    <n v="102.28"/>
    <n v="76.2"/>
    <n v="26.08"/>
    <s v="How Vegetables"/>
    <x v="10"/>
    <x v="2"/>
    <x v="2"/>
    <x v="8"/>
    <n v="25.57"/>
    <n v="19.05"/>
    <x v="0"/>
    <d v="1989-01-14T00:00:00"/>
    <n v="37"/>
    <x v="1"/>
    <x v="3"/>
    <s v="Jimenezborough"/>
    <x v="3"/>
  </r>
  <r>
    <s v="T01668"/>
    <d v="2025-08-30T00:00:00"/>
    <s v="C131"/>
    <s v="P042"/>
    <s v="S004"/>
    <n v="5"/>
    <n v="0.1"/>
    <s v="Mobile Money"/>
    <n v="2268.1"/>
    <n v="2041.29"/>
    <n v="1583.15"/>
    <n v="458.13999999999987"/>
    <s v="Maybe Clothing"/>
    <x v="3"/>
    <x v="2"/>
    <x v="0"/>
    <x v="0"/>
    <n v="453.62"/>
    <n v="316.63"/>
    <x v="0"/>
    <d v="1996-10-18T00:00:00"/>
    <n v="29"/>
    <x v="1"/>
    <x v="1"/>
    <s v="Brianahaven"/>
    <x v="1"/>
  </r>
  <r>
    <s v="T01669"/>
    <d v="2025-01-26T00:00:00"/>
    <s v="C133"/>
    <s v="P002"/>
    <s v="S004"/>
    <n v="2"/>
    <n v="0.1"/>
    <s v="Bank Transfer"/>
    <n v="1637.52"/>
    <n v="1473.768"/>
    <n v="1055.24"/>
    <n v="418.52800000000002"/>
    <s v="Audience Television"/>
    <x v="9"/>
    <x v="2"/>
    <x v="1"/>
    <x v="2"/>
    <n v="818.76"/>
    <n v="527.62"/>
    <x v="0"/>
    <d v="1962-04-14T00:00:00"/>
    <n v="64"/>
    <x v="3"/>
    <x v="1"/>
    <s v="Brianahaven"/>
    <x v="1"/>
  </r>
  <r>
    <s v="T01670"/>
    <d v="2024-06-21T00:00:00"/>
    <s v="C135"/>
    <s v="P026"/>
    <s v="S004"/>
    <n v="4"/>
    <n v="0.15"/>
    <s v="Bank Transfer"/>
    <n v="4063.04"/>
    <n v="3453.5839999999998"/>
    <n v="2337.6"/>
    <n v="1115.9839999999999"/>
    <s v="Behavior Dairy"/>
    <x v="0"/>
    <x v="0"/>
    <x v="2"/>
    <x v="7"/>
    <n v="1015.76"/>
    <n v="584.4"/>
    <x v="0"/>
    <d v="1986-03-07T00:00:00"/>
    <n v="40"/>
    <x v="1"/>
    <x v="1"/>
    <s v="Brianahaven"/>
    <x v="1"/>
  </r>
  <r>
    <s v="T01671"/>
    <d v="2023-12-13T00:00:00"/>
    <s v="C149"/>
    <s v="P043"/>
    <s v="S004"/>
    <n v="5"/>
    <n v="0"/>
    <s v="Credit Card"/>
    <n v="2822.1"/>
    <n v="2822.1"/>
    <n v="1469.8"/>
    <n v="1352.3"/>
    <s v="Soon Accessories"/>
    <x v="7"/>
    <x v="1"/>
    <x v="0"/>
    <x v="9"/>
    <n v="564.41999999999996"/>
    <n v="293.95999999999998"/>
    <x v="0"/>
    <d v="1978-01-24T00:00:00"/>
    <n v="48"/>
    <x v="1"/>
    <x v="1"/>
    <s v="Brianahaven"/>
    <x v="1"/>
  </r>
  <r>
    <s v="T01672"/>
    <d v="2024-07-18T00:00:00"/>
    <s v="C057"/>
    <s v="P003"/>
    <s v="S002"/>
    <n v="4"/>
    <n v="0.05"/>
    <s v="Mobile Money"/>
    <n v="1350.52"/>
    <n v="1282.9939999999999"/>
    <n v="676.12"/>
    <n v="606.87399999999991"/>
    <s v="Here Footwear"/>
    <x v="11"/>
    <x v="0"/>
    <x v="0"/>
    <x v="3"/>
    <n v="337.63"/>
    <n v="169.03"/>
    <x v="1"/>
    <d v="1998-09-26T00:00:00"/>
    <n v="27"/>
    <x v="1"/>
    <x v="2"/>
    <s v="Peckmouth"/>
    <x v="2"/>
  </r>
  <r>
    <s v="T01673"/>
    <d v="2024-05-04T00:00:00"/>
    <s v="C056"/>
    <s v="P009"/>
    <s v="S003"/>
    <n v="4"/>
    <n v="0.15"/>
    <s v="Credit Card"/>
    <n v="492.76"/>
    <n v="418.846"/>
    <n v="321.44"/>
    <n v="97.406000000000006"/>
    <s v="Us Snacks"/>
    <x v="4"/>
    <x v="0"/>
    <x v="2"/>
    <x v="4"/>
    <n v="123.19"/>
    <n v="80.36"/>
    <x v="1"/>
    <d v="2004-09-23T00:00:00"/>
    <n v="21"/>
    <x v="2"/>
    <x v="0"/>
    <s v="New Michele"/>
    <x v="0"/>
  </r>
  <r>
    <s v="T01674"/>
    <d v="2024-12-05T00:00:00"/>
    <s v="C096"/>
    <s v="P021"/>
    <s v="S003"/>
    <n v="5"/>
    <n v="0"/>
    <s v="Credit Card"/>
    <n v="6136.2"/>
    <n v="6136.2"/>
    <n v="4885.45"/>
    <n v="1250.75"/>
    <s v="Firm Dairy"/>
    <x v="7"/>
    <x v="0"/>
    <x v="2"/>
    <x v="7"/>
    <n v="1227.24"/>
    <n v="977.09"/>
    <x v="0"/>
    <d v="1989-01-06T00:00:00"/>
    <n v="37"/>
    <x v="1"/>
    <x v="0"/>
    <s v="New Michele"/>
    <x v="0"/>
  </r>
  <r>
    <s v="T01675"/>
    <d v="2024-05-19T00:00:00"/>
    <s v="C193"/>
    <s v="P021"/>
    <s v="S001"/>
    <n v="3"/>
    <n v="0.15"/>
    <s v="Bank Transfer"/>
    <n v="3681.7200000000003"/>
    <n v="3129.462"/>
    <n v="2931.27"/>
    <n v="198.19200000000001"/>
    <s v="Firm Dairy"/>
    <x v="4"/>
    <x v="0"/>
    <x v="2"/>
    <x v="7"/>
    <n v="1227.24"/>
    <n v="977.09"/>
    <x v="1"/>
    <d v="1969-11-06T00:00:00"/>
    <n v="56"/>
    <x v="3"/>
    <x v="3"/>
    <s v="Jimenezborough"/>
    <x v="3"/>
  </r>
  <r>
    <s v="T01676"/>
    <d v="2025-01-28T00:00:00"/>
    <s v="C059"/>
    <s v="P038"/>
    <s v="S005"/>
    <n v="1"/>
    <n v="0.15"/>
    <s v="Bank Transfer"/>
    <n v="366.93"/>
    <n v="311.89049999999997"/>
    <n v="285.23"/>
    <n v="26.660499999999956"/>
    <s v="Stage Footwear"/>
    <x v="9"/>
    <x v="2"/>
    <x v="0"/>
    <x v="3"/>
    <n v="366.93"/>
    <n v="285.23"/>
    <x v="1"/>
    <d v="1963-05-11T00:00:00"/>
    <n v="63"/>
    <x v="3"/>
    <x v="4"/>
    <s v="Johnmouth"/>
    <x v="2"/>
  </r>
  <r>
    <s v="T01677"/>
    <d v="2023-11-15T00:00:00"/>
    <s v="C110"/>
    <s v="P037"/>
    <s v="S004"/>
    <n v="4"/>
    <n v="0.15"/>
    <s v="Mobile Money"/>
    <n v="7810.6"/>
    <n v="6639.01"/>
    <n v="5805.08"/>
    <n v="833.93000000000029"/>
    <s v="Book Television"/>
    <x v="1"/>
    <x v="1"/>
    <x v="1"/>
    <x v="2"/>
    <n v="1952.65"/>
    <n v="1451.27"/>
    <x v="1"/>
    <d v="1966-01-05T00:00:00"/>
    <n v="60"/>
    <x v="3"/>
    <x v="1"/>
    <s v="Brianahaven"/>
    <x v="1"/>
  </r>
  <r>
    <s v="T01678"/>
    <d v="2024-02-06T00:00:00"/>
    <s v="C095"/>
    <s v="P050"/>
    <s v="S004"/>
    <n v="3"/>
    <n v="0.1"/>
    <s v="Mobile Money"/>
    <n v="3133.92"/>
    <n v="2820.5280000000002"/>
    <n v="2325.21"/>
    <n v="495.31800000000021"/>
    <s v="Maybe Footwear"/>
    <x v="10"/>
    <x v="0"/>
    <x v="0"/>
    <x v="3"/>
    <n v="1044.6400000000001"/>
    <n v="775.07"/>
    <x v="0"/>
    <d v="1982-08-20T00:00:00"/>
    <n v="43"/>
    <x v="1"/>
    <x v="1"/>
    <s v="Brianahaven"/>
    <x v="1"/>
  </r>
  <r>
    <s v="T01679"/>
    <d v="2024-08-09T00:00:00"/>
    <s v="C007"/>
    <s v="P050"/>
    <s v="S002"/>
    <n v="4"/>
    <n v="0.05"/>
    <s v="Bank Transfer"/>
    <n v="4178.5600000000004"/>
    <n v="3969.6320000000001"/>
    <n v="3100.28"/>
    <n v="869.35199999999986"/>
    <s v="Maybe Footwear"/>
    <x v="3"/>
    <x v="0"/>
    <x v="0"/>
    <x v="3"/>
    <n v="1044.6400000000001"/>
    <n v="775.07"/>
    <x v="0"/>
    <d v="1985-01-11T00:00:00"/>
    <n v="41"/>
    <x v="1"/>
    <x v="2"/>
    <s v="Peckmouth"/>
    <x v="2"/>
  </r>
  <r>
    <s v="T01680"/>
    <d v="2023-09-15T00:00:00"/>
    <s v="C166"/>
    <s v="P044"/>
    <s v="S001"/>
    <n v="3"/>
    <n v="0"/>
    <s v="Bank Transfer"/>
    <n v="3859.6499999999996"/>
    <n v="3859.6499999999996"/>
    <n v="2392.62"/>
    <n v="1467.0299999999997"/>
    <s v="Least Accessories"/>
    <x v="5"/>
    <x v="1"/>
    <x v="0"/>
    <x v="9"/>
    <n v="1286.55"/>
    <n v="797.54"/>
    <x v="1"/>
    <d v="2001-05-13T00:00:00"/>
    <n v="25"/>
    <x v="1"/>
    <x v="3"/>
    <s v="Jimenezborough"/>
    <x v="3"/>
  </r>
  <r>
    <s v="T01681"/>
    <d v="2024-06-22T00:00:00"/>
    <s v="C129"/>
    <s v="P029"/>
    <s v="S005"/>
    <n v="5"/>
    <n v="0"/>
    <s v="Bank Transfer"/>
    <n v="7425.25"/>
    <n v="7425.25"/>
    <n v="4941.5499999999993"/>
    <n v="2483.7000000000007"/>
    <s v="Road Clothing"/>
    <x v="0"/>
    <x v="0"/>
    <x v="0"/>
    <x v="0"/>
    <n v="1485.05"/>
    <n v="988.31"/>
    <x v="0"/>
    <d v="1958-10-08T00:00:00"/>
    <n v="67"/>
    <x v="4"/>
    <x v="4"/>
    <s v="Johnmouth"/>
    <x v="2"/>
  </r>
  <r>
    <s v="T01682"/>
    <d v="2024-09-27T00:00:00"/>
    <s v="C059"/>
    <s v="P005"/>
    <s v="S001"/>
    <n v="1"/>
    <n v="0"/>
    <s v="Bank Transfer"/>
    <n v="1396.22"/>
    <n v="1396.22"/>
    <n v="1004.09"/>
    <n v="392.13"/>
    <s v="Knowledge Bags"/>
    <x v="5"/>
    <x v="0"/>
    <x v="0"/>
    <x v="5"/>
    <n v="1396.22"/>
    <n v="1004.09"/>
    <x v="1"/>
    <d v="1963-05-11T00:00:00"/>
    <n v="63"/>
    <x v="3"/>
    <x v="3"/>
    <s v="Jimenezborough"/>
    <x v="3"/>
  </r>
  <r>
    <s v="T01683"/>
    <d v="2023-11-22T00:00:00"/>
    <s v="C010"/>
    <s v="P039"/>
    <s v="S005"/>
    <n v="2"/>
    <n v="0.1"/>
    <s v="Credit Card"/>
    <n v="1081.8800000000001"/>
    <n v="973.69200000000012"/>
    <n v="796.5"/>
    <n v="177.19200000000012"/>
    <s v="Church Clothing"/>
    <x v="1"/>
    <x v="1"/>
    <x v="0"/>
    <x v="0"/>
    <n v="540.94000000000005"/>
    <n v="398.25"/>
    <x v="0"/>
    <d v="1976-12-12T00:00:00"/>
    <n v="49"/>
    <x v="1"/>
    <x v="4"/>
    <s v="Johnmouth"/>
    <x v="2"/>
  </r>
  <r>
    <s v="T01684"/>
    <d v="2024-11-07T00:00:00"/>
    <s v="C173"/>
    <s v="P012"/>
    <s v="S003"/>
    <n v="3"/>
    <n v="0.1"/>
    <s v="Bank Transfer"/>
    <n v="3579.2699999999995"/>
    <n v="3221.3429999999998"/>
    <n v="2454.7200000000003"/>
    <n v="766.62299999999959"/>
    <s v="Above Camera"/>
    <x v="1"/>
    <x v="0"/>
    <x v="1"/>
    <x v="12"/>
    <n v="1193.0899999999999"/>
    <n v="818.24"/>
    <x v="1"/>
    <d v="1958-08-28T00:00:00"/>
    <n v="67"/>
    <x v="4"/>
    <x v="0"/>
    <s v="New Michele"/>
    <x v="0"/>
  </r>
  <r>
    <s v="T01685"/>
    <d v="2024-08-11T00:00:00"/>
    <s v="C049"/>
    <s v="P035"/>
    <s v="S005"/>
    <n v="2"/>
    <n v="0.1"/>
    <s v="Cash"/>
    <n v="3124.86"/>
    <n v="2812.3740000000003"/>
    <n v="2391.2600000000002"/>
    <n v="421.11400000000003"/>
    <s v="Chair Laptop"/>
    <x v="3"/>
    <x v="0"/>
    <x v="1"/>
    <x v="6"/>
    <n v="1562.43"/>
    <n v="1195.6300000000001"/>
    <x v="0"/>
    <d v="1997-01-03T00:00:00"/>
    <n v="29"/>
    <x v="1"/>
    <x v="4"/>
    <s v="Johnmouth"/>
    <x v="2"/>
  </r>
  <r>
    <s v="T01686"/>
    <d v="2023-10-01T00:00:00"/>
    <s v="C198"/>
    <s v="P036"/>
    <s v="S003"/>
    <n v="3"/>
    <n v="0.1"/>
    <s v="Mobile Money"/>
    <n v="4504.38"/>
    <n v="4053.942"/>
    <n v="3503.19"/>
    <n v="550.75199999999995"/>
    <s v="New Watches"/>
    <x v="6"/>
    <x v="1"/>
    <x v="0"/>
    <x v="1"/>
    <n v="1501.46"/>
    <n v="1167.73"/>
    <x v="0"/>
    <d v="1986-01-23T00:00:00"/>
    <n v="40"/>
    <x v="1"/>
    <x v="0"/>
    <s v="New Michele"/>
    <x v="0"/>
  </r>
  <r>
    <s v="T01687"/>
    <d v="2024-06-20T00:00:00"/>
    <s v="C104"/>
    <s v="P036"/>
    <s v="S005"/>
    <n v="1"/>
    <n v="0.15"/>
    <s v="Credit Card"/>
    <n v="1501.46"/>
    <n v="1276.241"/>
    <n v="1167.73"/>
    <n v="108.51099999999997"/>
    <s v="New Watches"/>
    <x v="0"/>
    <x v="0"/>
    <x v="0"/>
    <x v="1"/>
    <n v="1501.46"/>
    <n v="1167.73"/>
    <x v="0"/>
    <d v="1965-03-20T00:00:00"/>
    <n v="61"/>
    <x v="3"/>
    <x v="4"/>
    <s v="Johnmouth"/>
    <x v="2"/>
  </r>
  <r>
    <s v="T01688"/>
    <d v="2023-10-05T00:00:00"/>
    <s v="C102"/>
    <s v="P027"/>
    <s v="S002"/>
    <n v="2"/>
    <n v="0.05"/>
    <s v="Mobile Money"/>
    <n v="2544.46"/>
    <n v="2417.2370000000001"/>
    <n v="1905.3"/>
    <n v="511.93700000000013"/>
    <s v="Hospital Smartphone"/>
    <x v="6"/>
    <x v="1"/>
    <x v="1"/>
    <x v="10"/>
    <n v="1272.23"/>
    <n v="952.65"/>
    <x v="1"/>
    <d v="1996-06-20T00:00:00"/>
    <n v="30"/>
    <x v="1"/>
    <x v="2"/>
    <s v="Peckmouth"/>
    <x v="2"/>
  </r>
  <r>
    <s v="T01689"/>
    <d v="2025-05-04T00:00:00"/>
    <s v="C060"/>
    <s v="P009"/>
    <s v="S005"/>
    <n v="5"/>
    <n v="0.15"/>
    <s v="Mobile Money"/>
    <n v="615.95000000000005"/>
    <n v="523.5575"/>
    <n v="401.8"/>
    <n v="121.75749999999999"/>
    <s v="Us Snacks"/>
    <x v="4"/>
    <x v="2"/>
    <x v="2"/>
    <x v="4"/>
    <n v="123.19"/>
    <n v="80.36"/>
    <x v="0"/>
    <d v="1997-10-09T00:00:00"/>
    <n v="28"/>
    <x v="1"/>
    <x v="4"/>
    <s v="Johnmouth"/>
    <x v="2"/>
  </r>
  <r>
    <s v="T01690"/>
    <d v="2025-03-05T00:00:00"/>
    <s v="C088"/>
    <s v="P008"/>
    <s v="S001"/>
    <n v="3"/>
    <n v="0.05"/>
    <s v="Mobile Money"/>
    <n v="329.34000000000003"/>
    <n v="312.87299999999999"/>
    <n v="211.77"/>
    <n v="101.10299999999998"/>
    <s v="Recognize Footwear"/>
    <x v="2"/>
    <x v="2"/>
    <x v="0"/>
    <x v="3"/>
    <n v="109.78"/>
    <n v="70.59"/>
    <x v="1"/>
    <d v="1997-10-11T00:00:00"/>
    <n v="28"/>
    <x v="1"/>
    <x v="3"/>
    <s v="Jimenezborough"/>
    <x v="3"/>
  </r>
  <r>
    <s v="T01691"/>
    <d v="2024-04-26T00:00:00"/>
    <s v="C198"/>
    <s v="P022"/>
    <s v="S004"/>
    <n v="2"/>
    <n v="0.15"/>
    <s v="Mobile Money"/>
    <n v="51.14"/>
    <n v="43.469000000000001"/>
    <n v="38.1"/>
    <n v="5.3689999999999998"/>
    <s v="How Vegetables"/>
    <x v="8"/>
    <x v="0"/>
    <x v="2"/>
    <x v="8"/>
    <n v="25.57"/>
    <n v="19.05"/>
    <x v="0"/>
    <d v="1986-01-23T00:00:00"/>
    <n v="40"/>
    <x v="1"/>
    <x v="1"/>
    <s v="Brianahaven"/>
    <x v="1"/>
  </r>
  <r>
    <s v="T01692"/>
    <d v="2023-12-05T00:00:00"/>
    <s v="C143"/>
    <s v="P046"/>
    <s v="S001"/>
    <n v="3"/>
    <n v="0.05"/>
    <s v="Credit Card"/>
    <n v="3496.1099999999997"/>
    <n v="3321.3044999999997"/>
    <n v="2779.6499999999996"/>
    <n v="541.6545000000001"/>
    <s v="Nature Clothing"/>
    <x v="7"/>
    <x v="1"/>
    <x v="0"/>
    <x v="0"/>
    <n v="1165.3699999999999"/>
    <n v="926.55"/>
    <x v="0"/>
    <d v="1961-06-03T00:00:00"/>
    <n v="65"/>
    <x v="4"/>
    <x v="3"/>
    <s v="Jimenezborough"/>
    <x v="3"/>
  </r>
  <r>
    <s v="T01693"/>
    <d v="2024-10-03T00:00:00"/>
    <s v="C079"/>
    <s v="P040"/>
    <s v="S001"/>
    <n v="4"/>
    <n v="0.1"/>
    <s v="Bank Transfer"/>
    <n v="6982.44"/>
    <n v="6284.1959999999999"/>
    <n v="5289.76"/>
    <n v="994.43599999999969"/>
    <s v="Piece Headphones"/>
    <x v="6"/>
    <x v="0"/>
    <x v="1"/>
    <x v="11"/>
    <n v="1745.61"/>
    <n v="1322.44"/>
    <x v="1"/>
    <d v="1979-06-15T00:00:00"/>
    <n v="47"/>
    <x v="1"/>
    <x v="3"/>
    <s v="Jimenezborough"/>
    <x v="3"/>
  </r>
  <r>
    <s v="T01694"/>
    <d v="2024-07-03T00:00:00"/>
    <s v="C058"/>
    <s v="P033"/>
    <s v="S004"/>
    <n v="4"/>
    <n v="0.15"/>
    <s v="Bank Transfer"/>
    <n v="7195.88"/>
    <n v="6116.4979999999996"/>
    <n v="5316.6"/>
    <n v="799.89799999999923"/>
    <s v="Beat Accessories"/>
    <x v="11"/>
    <x v="0"/>
    <x v="0"/>
    <x v="9"/>
    <n v="1798.97"/>
    <n v="1329.15"/>
    <x v="0"/>
    <d v="2005-07-22T00:00:00"/>
    <n v="21"/>
    <x v="2"/>
    <x v="1"/>
    <s v="Brianahaven"/>
    <x v="1"/>
  </r>
  <r>
    <s v="T01695"/>
    <d v="2024-07-06T00:00:00"/>
    <s v="C084"/>
    <s v="P010"/>
    <s v="S005"/>
    <n v="1"/>
    <n v="0"/>
    <s v="Credit Card"/>
    <n v="1194.1199999999999"/>
    <n v="1194.1199999999999"/>
    <n v="838.95"/>
    <n v="355.16999999999985"/>
    <s v="Step Smartphone"/>
    <x v="11"/>
    <x v="0"/>
    <x v="1"/>
    <x v="10"/>
    <n v="1194.1199999999999"/>
    <n v="838.95"/>
    <x v="0"/>
    <d v="1972-03-19T00:00:00"/>
    <n v="54"/>
    <x v="3"/>
    <x v="4"/>
    <s v="Johnmouth"/>
    <x v="2"/>
  </r>
  <r>
    <s v="T01696"/>
    <d v="2024-10-09T00:00:00"/>
    <s v="C040"/>
    <s v="P024"/>
    <s v="S003"/>
    <n v="5"/>
    <n v="0.15"/>
    <s v="Mobile Money"/>
    <n v="7437.05"/>
    <n v="6321.4925000000003"/>
    <n v="4065.3500000000004"/>
    <n v="2256.1424999999999"/>
    <s v="Him Smartphone"/>
    <x v="6"/>
    <x v="0"/>
    <x v="1"/>
    <x v="10"/>
    <n v="1487.41"/>
    <n v="813.07"/>
    <x v="0"/>
    <d v="1974-11-06T00:00:00"/>
    <n v="51"/>
    <x v="3"/>
    <x v="0"/>
    <s v="New Michele"/>
    <x v="0"/>
  </r>
  <r>
    <s v="T01697"/>
    <d v="2024-03-09T00:00:00"/>
    <s v="C053"/>
    <s v="P003"/>
    <s v="S004"/>
    <n v="1"/>
    <n v="0.15"/>
    <s v="Credit Card"/>
    <n v="337.63"/>
    <n v="286.9855"/>
    <n v="169.03"/>
    <n v="117.9555"/>
    <s v="Here Footwear"/>
    <x v="2"/>
    <x v="0"/>
    <x v="0"/>
    <x v="3"/>
    <n v="337.63"/>
    <n v="169.03"/>
    <x v="1"/>
    <d v="1998-04-20T00:00:00"/>
    <n v="28"/>
    <x v="1"/>
    <x v="1"/>
    <s v="Brianahaven"/>
    <x v="1"/>
  </r>
  <r>
    <s v="T01698"/>
    <d v="2024-08-17T00:00:00"/>
    <s v="C122"/>
    <s v="P036"/>
    <s v="S001"/>
    <n v="3"/>
    <n v="0.15"/>
    <s v="Bank Transfer"/>
    <n v="4504.38"/>
    <n v="3828.723"/>
    <n v="3503.19"/>
    <n v="325.5329999999999"/>
    <s v="New Watches"/>
    <x v="3"/>
    <x v="0"/>
    <x v="0"/>
    <x v="1"/>
    <n v="1501.46"/>
    <n v="1167.73"/>
    <x v="0"/>
    <d v="1961-10-02T00:00:00"/>
    <n v="64"/>
    <x v="3"/>
    <x v="3"/>
    <s v="Jimenezborough"/>
    <x v="3"/>
  </r>
  <r>
    <s v="T01699"/>
    <d v="2025-01-19T00:00:00"/>
    <s v="C024"/>
    <s v="P034"/>
    <s v="S002"/>
    <n v="1"/>
    <n v="0.05"/>
    <s v="Cash"/>
    <n v="428.05"/>
    <n v="406.64749999999998"/>
    <n v="246.07"/>
    <n v="160.57749999999999"/>
    <s v="Everything Laptop"/>
    <x v="9"/>
    <x v="2"/>
    <x v="1"/>
    <x v="6"/>
    <n v="428.05"/>
    <n v="246.07"/>
    <x v="1"/>
    <d v="1961-11-25T00:00:00"/>
    <n v="64"/>
    <x v="3"/>
    <x v="2"/>
    <s v="Peckmouth"/>
    <x v="2"/>
  </r>
  <r>
    <s v="T01700"/>
    <d v="2024-05-09T00:00:00"/>
    <s v="C177"/>
    <s v="P047"/>
    <s v="S005"/>
    <n v="4"/>
    <n v="0"/>
    <s v="Credit Card"/>
    <n v="4788.72"/>
    <n v="4788.72"/>
    <n v="2890.96"/>
    <n v="1897.7600000000002"/>
    <s v="Or Smartphone"/>
    <x v="4"/>
    <x v="0"/>
    <x v="1"/>
    <x v="10"/>
    <n v="1197.18"/>
    <n v="722.74"/>
    <x v="1"/>
    <d v="1985-01-05T00:00:00"/>
    <n v="41"/>
    <x v="1"/>
    <x v="4"/>
    <s v="Johnmouth"/>
    <x v="2"/>
  </r>
  <r>
    <s v="T01701"/>
    <d v="2025-03-25T00:00:00"/>
    <s v="C051"/>
    <s v="P032"/>
    <s v="S001"/>
    <n v="4"/>
    <n v="0.1"/>
    <s v="Credit Card"/>
    <n v="1218.8399999999999"/>
    <n v="1096.9559999999999"/>
    <n v="656.04"/>
    <n v="440.91599999999994"/>
    <s v="Difficult Vegetables"/>
    <x v="2"/>
    <x v="2"/>
    <x v="2"/>
    <x v="8"/>
    <n v="304.70999999999998"/>
    <n v="164.01"/>
    <x v="1"/>
    <d v="2004-12-19T00:00:00"/>
    <n v="21"/>
    <x v="2"/>
    <x v="3"/>
    <s v="Jimenezborough"/>
    <x v="3"/>
  </r>
  <r>
    <s v="T01702"/>
    <d v="2024-05-23T00:00:00"/>
    <s v="C060"/>
    <s v="P041"/>
    <s v="S003"/>
    <n v="5"/>
    <n v="0"/>
    <s v="Mobile Money"/>
    <n v="8175.05"/>
    <n v="8175.05"/>
    <n v="5216.45"/>
    <n v="2958.6000000000004"/>
    <s v="Present Television"/>
    <x v="4"/>
    <x v="0"/>
    <x v="1"/>
    <x v="2"/>
    <n v="1635.01"/>
    <n v="1043.29"/>
    <x v="0"/>
    <d v="1997-10-09T00:00:00"/>
    <n v="28"/>
    <x v="1"/>
    <x v="0"/>
    <s v="New Michele"/>
    <x v="0"/>
  </r>
  <r>
    <s v="T01703"/>
    <d v="2025-01-22T00:00:00"/>
    <s v="C015"/>
    <s v="P036"/>
    <s v="S003"/>
    <n v="5"/>
    <n v="0"/>
    <s v="Credit Card"/>
    <n v="7507.3"/>
    <n v="7507.3"/>
    <n v="5838.65"/>
    <n v="1668.6500000000005"/>
    <s v="New Watches"/>
    <x v="9"/>
    <x v="2"/>
    <x v="0"/>
    <x v="1"/>
    <n v="1501.46"/>
    <n v="1167.73"/>
    <x v="0"/>
    <d v="1993-12-12T00:00:00"/>
    <n v="32"/>
    <x v="1"/>
    <x v="0"/>
    <s v="New Michele"/>
    <x v="0"/>
  </r>
  <r>
    <s v="T01704"/>
    <d v="2023-11-05T00:00:00"/>
    <s v="C084"/>
    <s v="P046"/>
    <s v="S004"/>
    <n v="4"/>
    <n v="0.05"/>
    <s v="Cash"/>
    <n v="4661.4799999999996"/>
    <n v="4428.405999999999"/>
    <n v="3706.2"/>
    <n v="722.20599999999922"/>
    <s v="Nature Clothing"/>
    <x v="1"/>
    <x v="1"/>
    <x v="0"/>
    <x v="0"/>
    <n v="1165.3699999999999"/>
    <n v="926.55"/>
    <x v="0"/>
    <d v="1972-03-19T00:00:00"/>
    <n v="54"/>
    <x v="3"/>
    <x v="1"/>
    <s v="Brianahaven"/>
    <x v="1"/>
  </r>
  <r>
    <s v="T01705"/>
    <d v="2023-12-09T00:00:00"/>
    <s v="C034"/>
    <s v="P032"/>
    <s v="S005"/>
    <n v="4"/>
    <n v="0.15"/>
    <s v="Cash"/>
    <n v="1218.8399999999999"/>
    <n v="1036.0139999999999"/>
    <n v="656.04"/>
    <n v="379.97399999999993"/>
    <s v="Difficult Vegetables"/>
    <x v="7"/>
    <x v="1"/>
    <x v="2"/>
    <x v="8"/>
    <n v="304.70999999999998"/>
    <n v="164.01"/>
    <x v="1"/>
    <d v="1964-12-19T00:00:00"/>
    <n v="61"/>
    <x v="3"/>
    <x v="4"/>
    <s v="Johnmouth"/>
    <x v="2"/>
  </r>
  <r>
    <s v="T01706"/>
    <d v="2025-05-28T00:00:00"/>
    <s v="C100"/>
    <s v="P001"/>
    <s v="S002"/>
    <n v="2"/>
    <n v="0.05"/>
    <s v="Bank Transfer"/>
    <n v="3347.38"/>
    <n v="3180.011"/>
    <n v="2646.76"/>
    <n v="533.25099999999975"/>
    <s v="Like Camera"/>
    <x v="4"/>
    <x v="2"/>
    <x v="1"/>
    <x v="12"/>
    <n v="1673.69"/>
    <n v="1323.38"/>
    <x v="1"/>
    <d v="1954-09-28T00:00:00"/>
    <n v="71"/>
    <x v="4"/>
    <x v="2"/>
    <s v="Peckmouth"/>
    <x v="2"/>
  </r>
  <r>
    <s v="T01707"/>
    <d v="2025-03-05T00:00:00"/>
    <s v="C111"/>
    <s v="P048"/>
    <s v="S004"/>
    <n v="2"/>
    <n v="0.1"/>
    <s v="Credit Card"/>
    <n v="2432.7199999999998"/>
    <n v="2189.4479999999999"/>
    <n v="1589.6"/>
    <n v="599.84799999999996"/>
    <s v="Nor Bags"/>
    <x v="2"/>
    <x v="2"/>
    <x v="0"/>
    <x v="5"/>
    <n v="1216.3599999999999"/>
    <n v="794.8"/>
    <x v="0"/>
    <d v="1993-07-13T00:00:00"/>
    <n v="33"/>
    <x v="1"/>
    <x v="1"/>
    <s v="Brianahaven"/>
    <x v="1"/>
  </r>
  <r>
    <s v="T01708"/>
    <d v="2025-07-08T00:00:00"/>
    <s v="C129"/>
    <s v="P041"/>
    <s v="S004"/>
    <n v="3"/>
    <n v="0.05"/>
    <s v="Cash"/>
    <n v="4905.03"/>
    <n v="4659.7784999999994"/>
    <n v="3129.87"/>
    <n v="1529.9084999999995"/>
    <s v="Present Television"/>
    <x v="11"/>
    <x v="2"/>
    <x v="1"/>
    <x v="2"/>
    <n v="1635.01"/>
    <n v="1043.29"/>
    <x v="0"/>
    <d v="1958-10-08T00:00:00"/>
    <n v="67"/>
    <x v="4"/>
    <x v="1"/>
    <s v="Brianahaven"/>
    <x v="1"/>
  </r>
  <r>
    <s v="T01709"/>
    <d v="2024-10-10T00:00:00"/>
    <s v="C037"/>
    <s v="P016"/>
    <s v="S004"/>
    <n v="1"/>
    <n v="0.15"/>
    <s v="Credit Card"/>
    <n v="1858.75"/>
    <n v="1579.9375"/>
    <n v="1451.16"/>
    <n v="128.77749999999992"/>
    <s v="House Accessories"/>
    <x v="6"/>
    <x v="0"/>
    <x v="0"/>
    <x v="9"/>
    <n v="1858.75"/>
    <n v="1451.16"/>
    <x v="1"/>
    <d v="1982-08-30T00:00:00"/>
    <n v="43"/>
    <x v="1"/>
    <x v="1"/>
    <s v="Brianahaven"/>
    <x v="1"/>
  </r>
  <r>
    <s v="T01710"/>
    <d v="2025-02-12T00:00:00"/>
    <s v="C135"/>
    <s v="P025"/>
    <s v="S003"/>
    <n v="5"/>
    <n v="0.15"/>
    <s v="Mobile Money"/>
    <n v="2145.75"/>
    <n v="1823.8875"/>
    <n v="1293.6000000000001"/>
    <n v="530.28749999999991"/>
    <s v="Little Watches"/>
    <x v="10"/>
    <x v="2"/>
    <x v="0"/>
    <x v="1"/>
    <n v="429.15"/>
    <n v="258.72000000000003"/>
    <x v="0"/>
    <d v="1986-03-07T00:00:00"/>
    <n v="40"/>
    <x v="1"/>
    <x v="0"/>
    <s v="New Michele"/>
    <x v="0"/>
  </r>
  <r>
    <s v="T01711"/>
    <d v="2023-09-17T00:00:00"/>
    <s v="C119"/>
    <s v="P028"/>
    <s v="S005"/>
    <n v="1"/>
    <n v="0"/>
    <s v="Bank Transfer"/>
    <n v="673.78"/>
    <n v="673.78"/>
    <n v="363.33"/>
    <n v="310.45"/>
    <s v="Deal Smartphone"/>
    <x v="5"/>
    <x v="1"/>
    <x v="1"/>
    <x v="10"/>
    <n v="673.78"/>
    <n v="363.33"/>
    <x v="0"/>
    <d v="1991-07-31T00:00:00"/>
    <n v="34"/>
    <x v="0"/>
    <x v="4"/>
    <s v="Johnmouth"/>
    <x v="2"/>
  </r>
  <r>
    <s v="T01712"/>
    <d v="2024-11-15T00:00:00"/>
    <s v="C166"/>
    <s v="P006"/>
    <s v="S004"/>
    <n v="3"/>
    <n v="0.1"/>
    <s v="Mobile Money"/>
    <n v="954.15000000000009"/>
    <n v="858.73500000000013"/>
    <n v="562.02"/>
    <n v="296.71500000000015"/>
    <s v="Company Fruits"/>
    <x v="1"/>
    <x v="0"/>
    <x v="2"/>
    <x v="13"/>
    <n v="318.05"/>
    <n v="187.34"/>
    <x v="1"/>
    <d v="2001-05-13T00:00:00"/>
    <n v="25"/>
    <x v="1"/>
    <x v="1"/>
    <s v="Brianahaven"/>
    <x v="1"/>
  </r>
  <r>
    <s v="T01713"/>
    <d v="2024-10-04T00:00:00"/>
    <s v="C157"/>
    <s v="P027"/>
    <s v="S002"/>
    <n v="4"/>
    <n v="0.05"/>
    <s v="Credit Card"/>
    <n v="5088.92"/>
    <n v="4834.4740000000002"/>
    <n v="3810.6"/>
    <n v="1023.8740000000003"/>
    <s v="Hospital Smartphone"/>
    <x v="6"/>
    <x v="0"/>
    <x v="1"/>
    <x v="10"/>
    <n v="1272.23"/>
    <n v="952.65"/>
    <x v="0"/>
    <d v="1965-12-16T00:00:00"/>
    <n v="60"/>
    <x v="3"/>
    <x v="2"/>
    <s v="Peckmouth"/>
    <x v="2"/>
  </r>
  <r>
    <s v="T01714"/>
    <d v="2023-10-11T00:00:00"/>
    <s v="C159"/>
    <s v="P008"/>
    <s v="S004"/>
    <n v="4"/>
    <n v="0.15"/>
    <s v="Credit Card"/>
    <n v="439.12"/>
    <n v="373.25200000000001"/>
    <n v="282.36"/>
    <n v="90.891999999999996"/>
    <s v="Recognize Footwear"/>
    <x v="6"/>
    <x v="1"/>
    <x v="0"/>
    <x v="3"/>
    <n v="109.78"/>
    <n v="70.59"/>
    <x v="0"/>
    <d v="1990-10-14T00:00:00"/>
    <n v="35"/>
    <x v="1"/>
    <x v="1"/>
    <s v="Brianahaven"/>
    <x v="1"/>
  </r>
  <r>
    <s v="T01715"/>
    <d v="2025-08-09T00:00:00"/>
    <s v="C179"/>
    <s v="P023"/>
    <s v="S005"/>
    <n v="1"/>
    <n v="0.15"/>
    <s v="Cash"/>
    <n v="1878.47"/>
    <n v="1596.6994999999999"/>
    <n v="1014.91"/>
    <n v="581.78949999999998"/>
    <s v="And Footwear"/>
    <x v="3"/>
    <x v="2"/>
    <x v="0"/>
    <x v="3"/>
    <n v="1878.47"/>
    <n v="1014.91"/>
    <x v="1"/>
    <d v="1985-02-14T00:00:00"/>
    <n v="41"/>
    <x v="1"/>
    <x v="4"/>
    <s v="Johnmouth"/>
    <x v="2"/>
  </r>
  <r>
    <s v="T01716"/>
    <d v="2024-07-04T00:00:00"/>
    <s v="C062"/>
    <s v="P009"/>
    <s v="S002"/>
    <n v="3"/>
    <n v="0.1"/>
    <s v="Cash"/>
    <n v="369.57"/>
    <n v="332.613"/>
    <n v="241.07999999999998"/>
    <n v="91.533000000000015"/>
    <s v="Us Snacks"/>
    <x v="11"/>
    <x v="0"/>
    <x v="2"/>
    <x v="4"/>
    <n v="123.19"/>
    <n v="80.36"/>
    <x v="0"/>
    <d v="2000-06-21T00:00:00"/>
    <n v="26"/>
    <x v="1"/>
    <x v="2"/>
    <s v="Peckmouth"/>
    <x v="2"/>
  </r>
  <r>
    <s v="T01717"/>
    <d v="2024-01-19T00:00:00"/>
    <s v="C179"/>
    <s v="P003"/>
    <s v="S002"/>
    <n v="4"/>
    <n v="0.15"/>
    <s v="Cash"/>
    <n v="1350.52"/>
    <n v="1147.942"/>
    <n v="676.12"/>
    <n v="471.822"/>
    <s v="Here Footwear"/>
    <x v="9"/>
    <x v="0"/>
    <x v="0"/>
    <x v="3"/>
    <n v="337.63"/>
    <n v="169.03"/>
    <x v="1"/>
    <d v="1985-02-14T00:00:00"/>
    <n v="41"/>
    <x v="1"/>
    <x v="2"/>
    <s v="Peckmouth"/>
    <x v="2"/>
  </r>
  <r>
    <s v="T01718"/>
    <d v="2023-09-20T00:00:00"/>
    <s v="C095"/>
    <s v="P050"/>
    <s v="S001"/>
    <n v="1"/>
    <n v="0.1"/>
    <s v="Mobile Money"/>
    <n v="1044.6400000000001"/>
    <n v="940.17600000000016"/>
    <n v="775.07"/>
    <n v="165.10600000000011"/>
    <s v="Maybe Footwear"/>
    <x v="5"/>
    <x v="1"/>
    <x v="0"/>
    <x v="3"/>
    <n v="1044.6400000000001"/>
    <n v="775.07"/>
    <x v="0"/>
    <d v="1982-08-20T00:00:00"/>
    <n v="43"/>
    <x v="1"/>
    <x v="3"/>
    <s v="Jimenezborough"/>
    <x v="3"/>
  </r>
  <r>
    <s v="T01719"/>
    <d v="2024-09-20T00:00:00"/>
    <s v="C116"/>
    <s v="P022"/>
    <s v="S002"/>
    <n v="3"/>
    <n v="0.05"/>
    <s v="Cash"/>
    <n v="76.710000000000008"/>
    <n v="72.874499999999998"/>
    <n v="57.150000000000006"/>
    <n v="15.724499999999992"/>
    <s v="How Vegetables"/>
    <x v="5"/>
    <x v="0"/>
    <x v="2"/>
    <x v="8"/>
    <n v="25.57"/>
    <n v="19.05"/>
    <x v="0"/>
    <d v="1955-09-26T00:00:00"/>
    <n v="70"/>
    <x v="4"/>
    <x v="2"/>
    <s v="Peckmouth"/>
    <x v="2"/>
  </r>
  <r>
    <s v="T01720"/>
    <d v="2025-08-24T00:00:00"/>
    <s v="C119"/>
    <s v="P037"/>
    <s v="S001"/>
    <n v="1"/>
    <n v="0.15"/>
    <s v="Mobile Money"/>
    <n v="1952.65"/>
    <n v="1659.7525000000001"/>
    <n v="1451.27"/>
    <n v="208.48250000000007"/>
    <s v="Book Television"/>
    <x v="3"/>
    <x v="2"/>
    <x v="1"/>
    <x v="2"/>
    <n v="1952.65"/>
    <n v="1451.27"/>
    <x v="0"/>
    <d v="1991-07-31T00:00:00"/>
    <n v="34"/>
    <x v="0"/>
    <x v="3"/>
    <s v="Jimenezborough"/>
    <x v="3"/>
  </r>
  <r>
    <s v="T01721"/>
    <d v="2024-02-15T00:00:00"/>
    <s v="C088"/>
    <s v="P042"/>
    <s v="S004"/>
    <n v="2"/>
    <n v="0.15"/>
    <s v="Cash"/>
    <n v="907.24"/>
    <n v="771.154"/>
    <n v="633.26"/>
    <n v="137.89400000000001"/>
    <s v="Maybe Clothing"/>
    <x v="10"/>
    <x v="0"/>
    <x v="0"/>
    <x v="0"/>
    <n v="453.62"/>
    <n v="316.63"/>
    <x v="1"/>
    <d v="1997-10-11T00:00:00"/>
    <n v="28"/>
    <x v="1"/>
    <x v="1"/>
    <s v="Brianahaven"/>
    <x v="1"/>
  </r>
  <r>
    <s v="T01722"/>
    <d v="2024-09-27T00:00:00"/>
    <s v="C003"/>
    <s v="P045"/>
    <s v="S003"/>
    <n v="1"/>
    <n v="0.05"/>
    <s v="Bank Transfer"/>
    <n v="1879.08"/>
    <n v="1785.1259999999997"/>
    <n v="1004.56"/>
    <n v="780.5659999999998"/>
    <s v="Set Dairy"/>
    <x v="5"/>
    <x v="0"/>
    <x v="2"/>
    <x v="7"/>
    <n v="1879.08"/>
    <n v="1004.56"/>
    <x v="1"/>
    <d v="2005-04-19T00:00:00"/>
    <n v="21"/>
    <x v="2"/>
    <x v="0"/>
    <s v="New Michele"/>
    <x v="0"/>
  </r>
  <r>
    <s v="T01723"/>
    <d v="2024-05-26T00:00:00"/>
    <s v="C172"/>
    <s v="P025"/>
    <s v="S004"/>
    <n v="4"/>
    <n v="0.15"/>
    <s v="Cash"/>
    <n v="1716.6"/>
    <n v="1459.11"/>
    <n v="1034.8800000000001"/>
    <n v="424.22999999999979"/>
    <s v="Little Watches"/>
    <x v="4"/>
    <x v="0"/>
    <x v="0"/>
    <x v="1"/>
    <n v="429.15"/>
    <n v="258.72000000000003"/>
    <x v="1"/>
    <d v="1977-03-14T00:00:00"/>
    <n v="49"/>
    <x v="1"/>
    <x v="1"/>
    <s v="Brianahaven"/>
    <x v="1"/>
  </r>
  <r>
    <s v="T01724"/>
    <d v="2025-08-10T00:00:00"/>
    <s v="C022"/>
    <s v="P013"/>
    <s v="S005"/>
    <n v="2"/>
    <n v="0.15"/>
    <s v="Credit Card"/>
    <n v="2269.6"/>
    <n v="1929.1599999999999"/>
    <n v="1350.2"/>
    <n v="578.95999999999981"/>
    <s v="World Watches"/>
    <x v="3"/>
    <x v="2"/>
    <x v="0"/>
    <x v="1"/>
    <n v="1134.8"/>
    <n v="675.1"/>
    <x v="0"/>
    <d v="1955-11-16T00:00:00"/>
    <n v="70"/>
    <x v="4"/>
    <x v="4"/>
    <s v="Johnmouth"/>
    <x v="2"/>
  </r>
  <r>
    <s v="T01725"/>
    <d v="2024-06-26T00:00:00"/>
    <s v="C121"/>
    <s v="P015"/>
    <s v="S003"/>
    <n v="2"/>
    <n v="0.05"/>
    <s v="Cash"/>
    <n v="540.9"/>
    <n v="513.8549999999999"/>
    <n v="375.2"/>
    <n v="138.65499999999992"/>
    <s v="Whether Bags"/>
    <x v="0"/>
    <x v="0"/>
    <x v="0"/>
    <x v="5"/>
    <n v="270.45"/>
    <n v="187.6"/>
    <x v="0"/>
    <d v="1967-02-28T00:00:00"/>
    <n v="59"/>
    <x v="3"/>
    <x v="0"/>
    <s v="New Michele"/>
    <x v="0"/>
  </r>
  <r>
    <s v="T01726"/>
    <d v="2023-09-13T00:00:00"/>
    <s v="C156"/>
    <s v="P040"/>
    <s v="S001"/>
    <n v="2"/>
    <n v="0.1"/>
    <s v="Cash"/>
    <n v="3491.22"/>
    <n v="3142.098"/>
    <n v="2644.88"/>
    <n v="497.21799999999985"/>
    <s v="Piece Headphones"/>
    <x v="5"/>
    <x v="1"/>
    <x v="1"/>
    <x v="11"/>
    <n v="1745.61"/>
    <n v="1322.44"/>
    <x v="0"/>
    <d v="1956-11-28T00:00:00"/>
    <n v="69"/>
    <x v="4"/>
    <x v="3"/>
    <s v="Jimenezborough"/>
    <x v="3"/>
  </r>
  <r>
    <s v="T01727"/>
    <d v="2025-05-18T00:00:00"/>
    <s v="C137"/>
    <s v="P036"/>
    <s v="S004"/>
    <n v="2"/>
    <n v="0"/>
    <s v="Cash"/>
    <n v="3002.92"/>
    <n v="3002.92"/>
    <n v="2335.46"/>
    <n v="667.46"/>
    <s v="New Watches"/>
    <x v="4"/>
    <x v="2"/>
    <x v="0"/>
    <x v="1"/>
    <n v="1501.46"/>
    <n v="1167.73"/>
    <x v="0"/>
    <d v="1984-08-05T00:00:00"/>
    <n v="41"/>
    <x v="1"/>
    <x v="1"/>
    <s v="Brianahaven"/>
    <x v="1"/>
  </r>
  <r>
    <s v="T01728"/>
    <d v="2024-05-19T00:00:00"/>
    <s v="C174"/>
    <s v="P018"/>
    <s v="S003"/>
    <n v="2"/>
    <n v="0.15"/>
    <s v="Bank Transfer"/>
    <n v="2159.7800000000002"/>
    <n v="1835.8130000000001"/>
    <n v="1407.66"/>
    <n v="428.15300000000002"/>
    <s v="Democratic Smartphone"/>
    <x v="4"/>
    <x v="0"/>
    <x v="1"/>
    <x v="10"/>
    <n v="1079.8900000000001"/>
    <n v="703.83"/>
    <x v="0"/>
    <d v="2005-07-07T00:00:00"/>
    <n v="21"/>
    <x v="2"/>
    <x v="0"/>
    <s v="New Michele"/>
    <x v="0"/>
  </r>
  <r>
    <s v="T01729"/>
    <d v="2025-08-24T00:00:00"/>
    <s v="C046"/>
    <s v="P033"/>
    <s v="S002"/>
    <n v="1"/>
    <n v="0.05"/>
    <s v="Mobile Money"/>
    <n v="1798.97"/>
    <n v="1709.0214999999998"/>
    <n v="1329.15"/>
    <n v="379.87149999999974"/>
    <s v="Beat Accessories"/>
    <x v="3"/>
    <x v="2"/>
    <x v="0"/>
    <x v="9"/>
    <n v="1798.97"/>
    <n v="1329.15"/>
    <x v="0"/>
    <d v="1964-01-21T00:00:00"/>
    <n v="62"/>
    <x v="3"/>
    <x v="2"/>
    <s v="Peckmouth"/>
    <x v="2"/>
  </r>
  <r>
    <s v="T01730"/>
    <d v="2025-08-22T00:00:00"/>
    <s v="C179"/>
    <s v="P002"/>
    <s v="S001"/>
    <n v="5"/>
    <n v="0"/>
    <s v="Mobile Money"/>
    <n v="4093.8"/>
    <n v="4093.8"/>
    <n v="2638.1"/>
    <n v="1455.7000000000003"/>
    <s v="Audience Television"/>
    <x v="3"/>
    <x v="2"/>
    <x v="1"/>
    <x v="2"/>
    <n v="818.76"/>
    <n v="527.62"/>
    <x v="1"/>
    <d v="1985-02-14T00:00:00"/>
    <n v="41"/>
    <x v="1"/>
    <x v="3"/>
    <s v="Jimenezborough"/>
    <x v="3"/>
  </r>
  <r>
    <s v="T01731"/>
    <d v="2025-06-08T00:00:00"/>
    <s v="C177"/>
    <s v="P011"/>
    <s v="S003"/>
    <n v="4"/>
    <n v="0"/>
    <s v="Cash"/>
    <n v="994.28"/>
    <n v="994.28"/>
    <n v="762.68"/>
    <n v="231.60000000000002"/>
    <s v="Either Headphones"/>
    <x v="0"/>
    <x v="2"/>
    <x v="1"/>
    <x v="11"/>
    <n v="248.57"/>
    <n v="190.67"/>
    <x v="1"/>
    <d v="1985-01-05T00:00:00"/>
    <n v="41"/>
    <x v="1"/>
    <x v="0"/>
    <s v="New Michele"/>
    <x v="0"/>
  </r>
  <r>
    <s v="T01732"/>
    <d v="2024-12-28T00:00:00"/>
    <s v="C013"/>
    <s v="P034"/>
    <s v="S004"/>
    <n v="2"/>
    <n v="0.05"/>
    <s v="Bank Transfer"/>
    <n v="856.1"/>
    <n v="813.29499999999996"/>
    <n v="492.14"/>
    <n v="321.15499999999997"/>
    <s v="Everything Laptop"/>
    <x v="7"/>
    <x v="0"/>
    <x v="1"/>
    <x v="6"/>
    <n v="428.05"/>
    <n v="246.07"/>
    <x v="0"/>
    <d v="1955-01-28T00:00:00"/>
    <n v="71"/>
    <x v="4"/>
    <x v="1"/>
    <s v="Brianahaven"/>
    <x v="1"/>
  </r>
  <r>
    <s v="T01733"/>
    <d v="2024-09-15T00:00:00"/>
    <s v="C062"/>
    <s v="P046"/>
    <s v="S002"/>
    <n v="1"/>
    <n v="0"/>
    <s v="Mobile Money"/>
    <n v="1165.3699999999999"/>
    <n v="1165.3699999999999"/>
    <n v="926.55"/>
    <n v="238.81999999999994"/>
    <s v="Nature Clothing"/>
    <x v="5"/>
    <x v="0"/>
    <x v="0"/>
    <x v="0"/>
    <n v="1165.3699999999999"/>
    <n v="926.55"/>
    <x v="0"/>
    <d v="2000-06-21T00:00:00"/>
    <n v="26"/>
    <x v="1"/>
    <x v="2"/>
    <s v="Peckmouth"/>
    <x v="2"/>
  </r>
  <r>
    <s v="T01734"/>
    <d v="2024-04-02T00:00:00"/>
    <s v="C008"/>
    <s v="P032"/>
    <s v="S001"/>
    <n v="3"/>
    <n v="0.05"/>
    <s v="Cash"/>
    <n v="914.12999999999988"/>
    <n v="868.42349999999988"/>
    <n v="492.03"/>
    <n v="376.3934999999999"/>
    <s v="Difficult Vegetables"/>
    <x v="8"/>
    <x v="0"/>
    <x v="2"/>
    <x v="8"/>
    <n v="304.70999999999998"/>
    <n v="164.01"/>
    <x v="0"/>
    <d v="1960-11-13T00:00:00"/>
    <n v="65"/>
    <x v="4"/>
    <x v="3"/>
    <s v="Jimenezborough"/>
    <x v="3"/>
  </r>
  <r>
    <s v="T01735"/>
    <d v="2025-08-11T00:00:00"/>
    <s v="C057"/>
    <s v="P018"/>
    <s v="S001"/>
    <n v="2"/>
    <n v="0.05"/>
    <s v="Cash"/>
    <n v="2159.7800000000002"/>
    <n v="2051.7910000000002"/>
    <n v="1407.66"/>
    <n v="644.13100000000009"/>
    <s v="Democratic Smartphone"/>
    <x v="3"/>
    <x v="2"/>
    <x v="1"/>
    <x v="10"/>
    <n v="1079.8900000000001"/>
    <n v="703.83"/>
    <x v="1"/>
    <d v="1998-09-26T00:00:00"/>
    <n v="27"/>
    <x v="1"/>
    <x v="3"/>
    <s v="Jimenezborough"/>
    <x v="3"/>
  </r>
  <r>
    <s v="T01736"/>
    <d v="2024-08-05T00:00:00"/>
    <s v="C107"/>
    <s v="P050"/>
    <s v="S005"/>
    <n v="1"/>
    <n v="0.1"/>
    <s v="Bank Transfer"/>
    <n v="1044.6400000000001"/>
    <n v="940.17600000000016"/>
    <n v="775.07"/>
    <n v="165.10600000000011"/>
    <s v="Maybe Footwear"/>
    <x v="3"/>
    <x v="0"/>
    <x v="0"/>
    <x v="3"/>
    <n v="1044.6400000000001"/>
    <n v="775.07"/>
    <x v="1"/>
    <d v="1995-10-08T00:00:00"/>
    <n v="30"/>
    <x v="1"/>
    <x v="4"/>
    <s v="Johnmouth"/>
    <x v="2"/>
  </r>
  <r>
    <s v="T01737"/>
    <d v="2024-07-29T00:00:00"/>
    <s v="C144"/>
    <s v="P006"/>
    <s v="S002"/>
    <n v="5"/>
    <n v="0.05"/>
    <s v="Mobile Money"/>
    <n v="1590.25"/>
    <n v="1510.7375"/>
    <n v="936.7"/>
    <n v="574.03749999999991"/>
    <s v="Company Fruits"/>
    <x v="11"/>
    <x v="0"/>
    <x v="2"/>
    <x v="13"/>
    <n v="318.05"/>
    <n v="187.34"/>
    <x v="1"/>
    <d v="1963-09-02T00:00:00"/>
    <n v="62"/>
    <x v="3"/>
    <x v="2"/>
    <s v="Peckmouth"/>
    <x v="2"/>
  </r>
  <r>
    <s v="T01738"/>
    <d v="2025-07-28T00:00:00"/>
    <s v="C110"/>
    <s v="P010"/>
    <s v="S001"/>
    <n v="2"/>
    <n v="0.05"/>
    <s v="Cash"/>
    <n v="2388.2399999999998"/>
    <n v="2268.8279999999995"/>
    <n v="1677.9"/>
    <n v="590.92799999999943"/>
    <s v="Step Smartphone"/>
    <x v="11"/>
    <x v="2"/>
    <x v="1"/>
    <x v="10"/>
    <n v="1194.1199999999999"/>
    <n v="838.95"/>
    <x v="1"/>
    <d v="1966-01-05T00:00:00"/>
    <n v="60"/>
    <x v="3"/>
    <x v="3"/>
    <s v="Jimenezborough"/>
    <x v="3"/>
  </r>
  <r>
    <s v="T01739"/>
    <d v="2023-09-21T00:00:00"/>
    <s v="C092"/>
    <s v="P033"/>
    <s v="S003"/>
    <n v="2"/>
    <n v="0"/>
    <s v="Mobile Money"/>
    <n v="3597.94"/>
    <n v="3597.94"/>
    <n v="2658.3"/>
    <n v="939.63999999999987"/>
    <s v="Beat Accessories"/>
    <x v="5"/>
    <x v="1"/>
    <x v="0"/>
    <x v="9"/>
    <n v="1798.97"/>
    <n v="1329.15"/>
    <x v="1"/>
    <d v="2001-11-28T00:00:00"/>
    <n v="24"/>
    <x v="2"/>
    <x v="0"/>
    <s v="New Michele"/>
    <x v="0"/>
  </r>
  <r>
    <s v="T01740"/>
    <d v="2025-09-08T00:00:00"/>
    <s v="C168"/>
    <s v="P050"/>
    <s v="S003"/>
    <n v="1"/>
    <n v="0.15"/>
    <s v="Credit Card"/>
    <n v="1044.6400000000001"/>
    <n v="887.94400000000007"/>
    <n v="775.07"/>
    <n v="112.87400000000002"/>
    <s v="Maybe Footwear"/>
    <x v="5"/>
    <x v="2"/>
    <x v="0"/>
    <x v="3"/>
    <n v="1044.6400000000001"/>
    <n v="775.07"/>
    <x v="0"/>
    <d v="1969-07-30T00:00:00"/>
    <n v="56"/>
    <x v="3"/>
    <x v="0"/>
    <s v="New Michele"/>
    <x v="0"/>
  </r>
  <r>
    <s v="T01741"/>
    <d v="2024-06-29T00:00:00"/>
    <s v="C118"/>
    <s v="P013"/>
    <s v="S002"/>
    <n v="1"/>
    <n v="0.1"/>
    <s v="Bank Transfer"/>
    <n v="1134.8"/>
    <n v="1021.3199999999999"/>
    <n v="675.1"/>
    <n v="346.21999999999991"/>
    <s v="World Watches"/>
    <x v="0"/>
    <x v="0"/>
    <x v="0"/>
    <x v="1"/>
    <n v="1134.8"/>
    <n v="675.1"/>
    <x v="0"/>
    <d v="1975-08-27T00:00:00"/>
    <n v="50"/>
    <x v="3"/>
    <x v="2"/>
    <s v="Peckmouth"/>
    <x v="2"/>
  </r>
  <r>
    <s v="T01742"/>
    <d v="2024-04-24T00:00:00"/>
    <s v="C012"/>
    <s v="P004"/>
    <s v="S001"/>
    <n v="2"/>
    <n v="0.15"/>
    <s v="Bank Transfer"/>
    <n v="3707.54"/>
    <n v="3151.4090000000001"/>
    <n v="2727.04"/>
    <n v="424.36900000000014"/>
    <s v="Four Accessories"/>
    <x v="8"/>
    <x v="0"/>
    <x v="0"/>
    <x v="9"/>
    <n v="1853.77"/>
    <n v="1363.52"/>
    <x v="0"/>
    <d v="1989-12-08T00:00:00"/>
    <n v="36"/>
    <x v="1"/>
    <x v="3"/>
    <s v="Jimenezborough"/>
    <x v="3"/>
  </r>
  <r>
    <s v="T01743"/>
    <d v="2024-07-08T00:00:00"/>
    <s v="C197"/>
    <s v="P024"/>
    <s v="S005"/>
    <n v="4"/>
    <n v="0"/>
    <s v="Credit Card"/>
    <n v="5949.64"/>
    <n v="5949.64"/>
    <n v="3252.28"/>
    <n v="2697.36"/>
    <s v="Him Smartphone"/>
    <x v="11"/>
    <x v="0"/>
    <x v="1"/>
    <x v="10"/>
    <n v="1487.41"/>
    <n v="813.07"/>
    <x v="0"/>
    <d v="1957-09-23T00:00:00"/>
    <n v="68"/>
    <x v="4"/>
    <x v="4"/>
    <s v="Johnmouth"/>
    <x v="2"/>
  </r>
  <r>
    <s v="T01744"/>
    <d v="2024-08-19T00:00:00"/>
    <s v="C065"/>
    <s v="P019"/>
    <s v="S001"/>
    <n v="5"/>
    <n v="0.1"/>
    <s v="Mobile Money"/>
    <n v="8814.6"/>
    <n v="7933.14"/>
    <n v="6732.4"/>
    <n v="1200.7400000000007"/>
    <s v="Traditional Laptop"/>
    <x v="3"/>
    <x v="0"/>
    <x v="1"/>
    <x v="6"/>
    <n v="1762.92"/>
    <n v="1346.48"/>
    <x v="1"/>
    <d v="1969-12-10T00:00:00"/>
    <n v="56"/>
    <x v="3"/>
    <x v="3"/>
    <s v="Jimenezborough"/>
    <x v="3"/>
  </r>
  <r>
    <s v="T01745"/>
    <d v="2024-02-20T00:00:00"/>
    <s v="C174"/>
    <s v="P040"/>
    <s v="S002"/>
    <n v="3"/>
    <n v="0.05"/>
    <s v="Bank Transfer"/>
    <n v="5236.83"/>
    <n v="4974.9884999999995"/>
    <n v="3967.32"/>
    <n v="1007.6684999999993"/>
    <s v="Piece Headphones"/>
    <x v="10"/>
    <x v="0"/>
    <x v="1"/>
    <x v="11"/>
    <n v="1745.61"/>
    <n v="1322.44"/>
    <x v="0"/>
    <d v="2005-07-07T00:00:00"/>
    <n v="21"/>
    <x v="2"/>
    <x v="2"/>
    <s v="Peckmouth"/>
    <x v="2"/>
  </r>
  <r>
    <s v="T01746"/>
    <d v="2025-03-22T00:00:00"/>
    <s v="C171"/>
    <s v="P001"/>
    <s v="S004"/>
    <n v="1"/>
    <n v="0.1"/>
    <s v="Cash"/>
    <n v="1673.69"/>
    <n v="1506.3210000000001"/>
    <n v="1323.38"/>
    <n v="182.94100000000003"/>
    <s v="Like Camera"/>
    <x v="2"/>
    <x v="2"/>
    <x v="1"/>
    <x v="12"/>
    <n v="1673.69"/>
    <n v="1323.38"/>
    <x v="0"/>
    <d v="1993-03-15T00:00:00"/>
    <n v="33"/>
    <x v="1"/>
    <x v="1"/>
    <s v="Brianahaven"/>
    <x v="1"/>
  </r>
  <r>
    <s v="T01747"/>
    <d v="2024-05-01T00:00:00"/>
    <s v="C156"/>
    <s v="P007"/>
    <s v="S005"/>
    <n v="4"/>
    <n v="0.15"/>
    <s v="Credit Card"/>
    <n v="5896.48"/>
    <n v="5012.0079999999998"/>
    <n v="3056.08"/>
    <n v="1955.9279999999999"/>
    <s v="Understand Camera"/>
    <x v="4"/>
    <x v="0"/>
    <x v="1"/>
    <x v="12"/>
    <n v="1474.12"/>
    <n v="764.02"/>
    <x v="0"/>
    <d v="1956-11-28T00:00:00"/>
    <n v="69"/>
    <x v="4"/>
    <x v="4"/>
    <s v="Johnmouth"/>
    <x v="2"/>
  </r>
  <r>
    <s v="T01748"/>
    <d v="2024-06-24T00:00:00"/>
    <s v="C129"/>
    <s v="P047"/>
    <s v="S005"/>
    <n v="1"/>
    <n v="0.05"/>
    <s v="Cash"/>
    <n v="1197.18"/>
    <n v="1137.3209999999999"/>
    <n v="722.74"/>
    <n v="414.5809999999999"/>
    <s v="Or Smartphone"/>
    <x v="0"/>
    <x v="0"/>
    <x v="1"/>
    <x v="10"/>
    <n v="1197.18"/>
    <n v="722.74"/>
    <x v="0"/>
    <d v="1958-10-08T00:00:00"/>
    <n v="67"/>
    <x v="4"/>
    <x v="4"/>
    <s v="Johnmouth"/>
    <x v="2"/>
  </r>
  <r>
    <s v="T01749"/>
    <d v="2025-04-01T00:00:00"/>
    <s v="C158"/>
    <s v="P014"/>
    <s v="S001"/>
    <n v="3"/>
    <n v="0.05"/>
    <s v="Mobile Money"/>
    <n v="4028.25"/>
    <n v="3826.8374999999996"/>
    <n v="2393.8200000000002"/>
    <n v="1433.0174999999995"/>
    <s v="Add Clothing"/>
    <x v="8"/>
    <x v="2"/>
    <x v="0"/>
    <x v="0"/>
    <n v="1342.75"/>
    <n v="797.94"/>
    <x v="0"/>
    <d v="1981-07-24T00:00:00"/>
    <n v="45"/>
    <x v="1"/>
    <x v="3"/>
    <s v="Jimenezborough"/>
    <x v="3"/>
  </r>
  <r>
    <s v="T01750"/>
    <d v="2024-06-25T00:00:00"/>
    <s v="C194"/>
    <s v="P050"/>
    <s v="S002"/>
    <n v="5"/>
    <n v="0"/>
    <s v="Cash"/>
    <n v="5223.2000000000007"/>
    <n v="5223.2000000000007"/>
    <n v="3875.3500000000004"/>
    <n v="1347.8500000000004"/>
    <s v="Maybe Footwear"/>
    <x v="0"/>
    <x v="0"/>
    <x v="0"/>
    <x v="3"/>
    <n v="1044.6400000000001"/>
    <n v="775.07"/>
    <x v="0"/>
    <d v="2000-09-02T00:00:00"/>
    <n v="25"/>
    <x v="1"/>
    <x v="2"/>
    <s v="Peckmouth"/>
    <x v="2"/>
  </r>
  <r>
    <s v="T01751"/>
    <d v="2025-05-26T00:00:00"/>
    <s v="C036"/>
    <s v="P013"/>
    <s v="S003"/>
    <n v="4"/>
    <n v="0.1"/>
    <s v="Credit Card"/>
    <n v="4539.2"/>
    <n v="4085.2799999999997"/>
    <n v="2700.4"/>
    <n v="1384.8799999999997"/>
    <s v="World Watches"/>
    <x v="4"/>
    <x v="2"/>
    <x v="0"/>
    <x v="1"/>
    <n v="1134.8"/>
    <n v="675.1"/>
    <x v="0"/>
    <d v="1991-11-04T00:00:00"/>
    <n v="34"/>
    <x v="0"/>
    <x v="0"/>
    <s v="New Michele"/>
    <x v="0"/>
  </r>
  <r>
    <s v="T01752"/>
    <d v="2024-10-02T00:00:00"/>
    <s v="C039"/>
    <s v="P010"/>
    <s v="S004"/>
    <n v="2"/>
    <n v="0"/>
    <s v="Credit Card"/>
    <n v="2388.2399999999998"/>
    <n v="2388.2399999999998"/>
    <n v="1677.9"/>
    <n v="710.33999999999969"/>
    <s v="Step Smartphone"/>
    <x v="6"/>
    <x v="0"/>
    <x v="1"/>
    <x v="10"/>
    <n v="1194.1199999999999"/>
    <n v="838.95"/>
    <x v="1"/>
    <d v="1996-11-02T00:00:00"/>
    <n v="29"/>
    <x v="1"/>
    <x v="1"/>
    <s v="Brianahaven"/>
    <x v="1"/>
  </r>
  <r>
    <s v="T01753"/>
    <d v="2024-12-11T00:00:00"/>
    <s v="C186"/>
    <s v="P027"/>
    <s v="S005"/>
    <n v="4"/>
    <n v="0.1"/>
    <s v="Credit Card"/>
    <n v="5088.92"/>
    <n v="4580.0280000000002"/>
    <n v="3810.6"/>
    <n v="769.42800000000034"/>
    <s v="Hospital Smartphone"/>
    <x v="7"/>
    <x v="0"/>
    <x v="1"/>
    <x v="10"/>
    <n v="1272.23"/>
    <n v="952.65"/>
    <x v="1"/>
    <d v="1960-05-05T00:00:00"/>
    <n v="66"/>
    <x v="4"/>
    <x v="4"/>
    <s v="Johnmouth"/>
    <x v="2"/>
  </r>
  <r>
    <s v="T01754"/>
    <d v="2024-09-21T00:00:00"/>
    <s v="C072"/>
    <s v="P049"/>
    <s v="S003"/>
    <n v="1"/>
    <n v="0.15"/>
    <s v="Bank Transfer"/>
    <n v="388.26"/>
    <n v="330.02099999999996"/>
    <n v="199.3"/>
    <n v="130.72099999999995"/>
    <s v="Possible Watches"/>
    <x v="5"/>
    <x v="0"/>
    <x v="0"/>
    <x v="1"/>
    <n v="388.26"/>
    <n v="199.3"/>
    <x v="1"/>
    <d v="1995-06-06T00:00:00"/>
    <n v="31"/>
    <x v="1"/>
    <x v="0"/>
    <s v="New Michele"/>
    <x v="0"/>
  </r>
  <r>
    <s v="T01755"/>
    <d v="2023-10-10T00:00:00"/>
    <s v="C193"/>
    <s v="P017"/>
    <s v="S001"/>
    <n v="2"/>
    <n v="0.1"/>
    <s v="Bank Transfer"/>
    <n v="2492.2199999999998"/>
    <n v="2242.998"/>
    <n v="1667.04"/>
    <n v="575.95800000000008"/>
    <s v="Find Headphones"/>
    <x v="6"/>
    <x v="1"/>
    <x v="1"/>
    <x v="11"/>
    <n v="1246.1099999999999"/>
    <n v="833.52"/>
    <x v="1"/>
    <d v="1969-11-06T00:00:00"/>
    <n v="56"/>
    <x v="3"/>
    <x v="3"/>
    <s v="Jimenezborough"/>
    <x v="3"/>
  </r>
  <r>
    <s v="T01756"/>
    <d v="2024-10-04T00:00:00"/>
    <s v="C063"/>
    <s v="P048"/>
    <s v="S002"/>
    <n v="5"/>
    <n v="0"/>
    <s v="Credit Card"/>
    <n v="6081.7999999999993"/>
    <n v="6081.7999999999993"/>
    <n v="3974"/>
    <n v="2107.7999999999993"/>
    <s v="Nor Bags"/>
    <x v="6"/>
    <x v="0"/>
    <x v="0"/>
    <x v="5"/>
    <n v="1216.3599999999999"/>
    <n v="794.8"/>
    <x v="0"/>
    <d v="1973-01-07T00:00:00"/>
    <n v="53"/>
    <x v="3"/>
    <x v="2"/>
    <s v="Peckmouth"/>
    <x v="2"/>
  </r>
  <r>
    <s v="T01757"/>
    <d v="2024-12-24T00:00:00"/>
    <s v="C176"/>
    <s v="P003"/>
    <s v="S002"/>
    <n v="5"/>
    <n v="0.15"/>
    <s v="Bank Transfer"/>
    <n v="1688.15"/>
    <n v="1434.9275"/>
    <n v="845.15"/>
    <n v="589.77750000000003"/>
    <s v="Here Footwear"/>
    <x v="7"/>
    <x v="0"/>
    <x v="0"/>
    <x v="3"/>
    <n v="337.63"/>
    <n v="169.03"/>
    <x v="0"/>
    <d v="1979-10-07T00:00:00"/>
    <n v="46"/>
    <x v="1"/>
    <x v="2"/>
    <s v="Peckmouth"/>
    <x v="2"/>
  </r>
  <r>
    <s v="T01758"/>
    <d v="2025-03-23T00:00:00"/>
    <s v="C047"/>
    <s v="P047"/>
    <s v="S004"/>
    <n v="1"/>
    <n v="0"/>
    <s v="Mobile Money"/>
    <n v="1197.18"/>
    <n v="1197.18"/>
    <n v="722.74"/>
    <n v="474.44000000000005"/>
    <s v="Or Smartphone"/>
    <x v="2"/>
    <x v="2"/>
    <x v="1"/>
    <x v="10"/>
    <n v="1197.18"/>
    <n v="722.74"/>
    <x v="1"/>
    <d v="2006-07-03T00:00:00"/>
    <n v="20"/>
    <x v="2"/>
    <x v="1"/>
    <s v="Brianahaven"/>
    <x v="1"/>
  </r>
  <r>
    <s v="T01759"/>
    <d v="2023-10-31T00:00:00"/>
    <s v="C018"/>
    <s v="P026"/>
    <s v="S002"/>
    <n v="1"/>
    <n v="0.05"/>
    <s v="Credit Card"/>
    <n v="1015.76"/>
    <n v="964.97199999999998"/>
    <n v="584.4"/>
    <n v="380.572"/>
    <s v="Behavior Dairy"/>
    <x v="6"/>
    <x v="1"/>
    <x v="2"/>
    <x v="7"/>
    <n v="1015.76"/>
    <n v="584.4"/>
    <x v="0"/>
    <d v="1994-08-19T00:00:00"/>
    <n v="31"/>
    <x v="1"/>
    <x v="2"/>
    <s v="Peckmouth"/>
    <x v="2"/>
  </r>
  <r>
    <s v="T01760"/>
    <d v="2024-07-03T00:00:00"/>
    <s v="C033"/>
    <s v="P001"/>
    <s v="S001"/>
    <n v="2"/>
    <n v="0.05"/>
    <s v="Credit Card"/>
    <n v="3347.38"/>
    <n v="3180.011"/>
    <n v="2646.76"/>
    <n v="533.25099999999975"/>
    <s v="Like Camera"/>
    <x v="11"/>
    <x v="0"/>
    <x v="1"/>
    <x v="12"/>
    <n v="1673.69"/>
    <n v="1323.38"/>
    <x v="1"/>
    <d v="1978-07-27T00:00:00"/>
    <n v="48"/>
    <x v="1"/>
    <x v="3"/>
    <s v="Jimenezborough"/>
    <x v="3"/>
  </r>
  <r>
    <s v="T01761"/>
    <d v="2025-04-30T00:00:00"/>
    <s v="C130"/>
    <s v="P011"/>
    <s v="S001"/>
    <n v="4"/>
    <n v="0.15"/>
    <s v="Bank Transfer"/>
    <n v="994.28"/>
    <n v="845.13799999999992"/>
    <n v="762.68"/>
    <n v="82.45799999999997"/>
    <s v="Either Headphones"/>
    <x v="8"/>
    <x v="2"/>
    <x v="1"/>
    <x v="11"/>
    <n v="248.57"/>
    <n v="190.67"/>
    <x v="0"/>
    <d v="1982-02-03T00:00:00"/>
    <n v="44"/>
    <x v="1"/>
    <x v="3"/>
    <s v="Jimenezborough"/>
    <x v="3"/>
  </r>
  <r>
    <s v="T01762"/>
    <d v="2024-09-21T00:00:00"/>
    <s v="C043"/>
    <s v="P013"/>
    <s v="S002"/>
    <n v="2"/>
    <n v="0.15"/>
    <s v="Credit Card"/>
    <n v="2269.6"/>
    <n v="1929.1599999999999"/>
    <n v="1350.2"/>
    <n v="578.95999999999981"/>
    <s v="World Watches"/>
    <x v="5"/>
    <x v="0"/>
    <x v="0"/>
    <x v="1"/>
    <n v="1134.8"/>
    <n v="675.1"/>
    <x v="0"/>
    <d v="1988-09-14T00:00:00"/>
    <n v="37"/>
    <x v="1"/>
    <x v="2"/>
    <s v="Peckmouth"/>
    <x v="2"/>
  </r>
  <r>
    <s v="T01763"/>
    <d v="2024-10-27T00:00:00"/>
    <s v="C156"/>
    <s v="P027"/>
    <s v="S002"/>
    <n v="3"/>
    <n v="0.1"/>
    <s v="Mobile Money"/>
    <n v="3816.69"/>
    <n v="3435.0210000000002"/>
    <n v="2857.95"/>
    <n v="577.07100000000037"/>
    <s v="Hospital Smartphone"/>
    <x v="6"/>
    <x v="0"/>
    <x v="1"/>
    <x v="10"/>
    <n v="1272.23"/>
    <n v="952.65"/>
    <x v="0"/>
    <d v="1956-11-28T00:00:00"/>
    <n v="69"/>
    <x v="4"/>
    <x v="2"/>
    <s v="Peckmouth"/>
    <x v="2"/>
  </r>
  <r>
    <s v="T01764"/>
    <d v="2025-05-27T00:00:00"/>
    <s v="C163"/>
    <s v="P008"/>
    <s v="S002"/>
    <n v="3"/>
    <n v="0.15"/>
    <s v="Cash"/>
    <n v="329.34000000000003"/>
    <n v="279.93900000000002"/>
    <n v="211.77"/>
    <n v="68.169000000000011"/>
    <s v="Recognize Footwear"/>
    <x v="4"/>
    <x v="2"/>
    <x v="0"/>
    <x v="3"/>
    <n v="109.78"/>
    <n v="70.59"/>
    <x v="1"/>
    <d v="1985-10-08T00:00:00"/>
    <n v="40"/>
    <x v="1"/>
    <x v="2"/>
    <s v="Peckmouth"/>
    <x v="2"/>
  </r>
  <r>
    <s v="T01765"/>
    <d v="2025-05-13T00:00:00"/>
    <s v="C093"/>
    <s v="P033"/>
    <s v="S004"/>
    <n v="4"/>
    <n v="0.05"/>
    <s v="Mobile Money"/>
    <n v="7195.88"/>
    <n v="6836.0859999999993"/>
    <n v="5316.6"/>
    <n v="1519.485999999999"/>
    <s v="Beat Accessories"/>
    <x v="4"/>
    <x v="2"/>
    <x v="0"/>
    <x v="9"/>
    <n v="1798.97"/>
    <n v="1329.15"/>
    <x v="0"/>
    <d v="1978-04-14T00:00:00"/>
    <n v="48"/>
    <x v="1"/>
    <x v="1"/>
    <s v="Brianahaven"/>
    <x v="1"/>
  </r>
  <r>
    <s v="T01766"/>
    <d v="2024-03-18T00:00:00"/>
    <s v="C113"/>
    <s v="P014"/>
    <s v="S004"/>
    <n v="5"/>
    <n v="0.15"/>
    <s v="Credit Card"/>
    <n v="6713.75"/>
    <n v="5706.6875"/>
    <n v="3989.7000000000003"/>
    <n v="1716.9874999999997"/>
    <s v="Add Clothing"/>
    <x v="2"/>
    <x v="0"/>
    <x v="0"/>
    <x v="0"/>
    <n v="1342.75"/>
    <n v="797.94"/>
    <x v="0"/>
    <d v="1977-05-23T00:00:00"/>
    <n v="49"/>
    <x v="1"/>
    <x v="1"/>
    <s v="Brianahaven"/>
    <x v="1"/>
  </r>
  <r>
    <s v="T01767"/>
    <d v="2024-05-07T00:00:00"/>
    <s v="C124"/>
    <s v="P034"/>
    <s v="S001"/>
    <n v="4"/>
    <n v="0.15"/>
    <s v="Cash"/>
    <n v="1712.2"/>
    <n v="1455.37"/>
    <n v="984.28"/>
    <n v="471.08999999999992"/>
    <s v="Everything Laptop"/>
    <x v="4"/>
    <x v="0"/>
    <x v="1"/>
    <x v="6"/>
    <n v="428.05"/>
    <n v="246.07"/>
    <x v="1"/>
    <d v="1962-06-07T00:00:00"/>
    <n v="64"/>
    <x v="3"/>
    <x v="3"/>
    <s v="Jimenezborough"/>
    <x v="3"/>
  </r>
  <r>
    <s v="T01768"/>
    <d v="2023-10-13T00:00:00"/>
    <s v="C195"/>
    <s v="P019"/>
    <s v="S003"/>
    <n v="5"/>
    <n v="0.05"/>
    <s v="Credit Card"/>
    <n v="8814.6"/>
    <n v="8373.8700000000008"/>
    <n v="6732.4"/>
    <n v="1641.4700000000012"/>
    <s v="Traditional Laptop"/>
    <x v="6"/>
    <x v="1"/>
    <x v="1"/>
    <x v="6"/>
    <n v="1762.92"/>
    <n v="1346.48"/>
    <x v="1"/>
    <d v="1976-08-23T00:00:00"/>
    <n v="49"/>
    <x v="1"/>
    <x v="0"/>
    <s v="New Michele"/>
    <x v="0"/>
  </r>
  <r>
    <s v="T01769"/>
    <d v="2025-09-09T00:00:00"/>
    <s v="C066"/>
    <s v="P022"/>
    <s v="S004"/>
    <n v="4"/>
    <n v="0.1"/>
    <s v="Mobile Money"/>
    <n v="102.28"/>
    <n v="92.052000000000007"/>
    <n v="76.2"/>
    <n v="15.852000000000004"/>
    <s v="How Vegetables"/>
    <x v="5"/>
    <x v="2"/>
    <x v="2"/>
    <x v="8"/>
    <n v="25.57"/>
    <n v="19.05"/>
    <x v="1"/>
    <d v="1985-09-14T00:00:00"/>
    <n v="40"/>
    <x v="1"/>
    <x v="1"/>
    <s v="Brianahaven"/>
    <x v="1"/>
  </r>
  <r>
    <s v="T01770"/>
    <d v="2025-06-18T00:00:00"/>
    <s v="C073"/>
    <s v="P028"/>
    <s v="S004"/>
    <n v="5"/>
    <n v="0.15"/>
    <s v="Cash"/>
    <n v="3368.8999999999996"/>
    <n v="2863.5649999999996"/>
    <n v="1816.6499999999999"/>
    <n v="1046.9149999999997"/>
    <s v="Deal Smartphone"/>
    <x v="0"/>
    <x v="2"/>
    <x v="1"/>
    <x v="10"/>
    <n v="673.78"/>
    <n v="363.33"/>
    <x v="1"/>
    <d v="1964-12-04T00:00:00"/>
    <n v="61"/>
    <x v="3"/>
    <x v="1"/>
    <s v="Brianahaven"/>
    <x v="1"/>
  </r>
  <r>
    <s v="T01771"/>
    <d v="2024-01-13T00:00:00"/>
    <s v="C086"/>
    <s v="P016"/>
    <s v="S002"/>
    <n v="4"/>
    <n v="0.05"/>
    <s v="Credit Card"/>
    <n v="7435"/>
    <n v="7063.25"/>
    <n v="5804.64"/>
    <n v="1258.6099999999997"/>
    <s v="House Accessories"/>
    <x v="9"/>
    <x v="0"/>
    <x v="0"/>
    <x v="9"/>
    <n v="1858.75"/>
    <n v="1451.16"/>
    <x v="1"/>
    <d v="1975-09-26T00:00:00"/>
    <n v="50"/>
    <x v="3"/>
    <x v="2"/>
    <s v="Peckmouth"/>
    <x v="2"/>
  </r>
  <r>
    <s v="T01772"/>
    <d v="2023-10-10T00:00:00"/>
    <s v="C049"/>
    <s v="P035"/>
    <s v="S001"/>
    <n v="1"/>
    <n v="0.1"/>
    <s v="Mobile Money"/>
    <n v="1562.43"/>
    <n v="1406.1870000000001"/>
    <n v="1195.6300000000001"/>
    <n v="210.55700000000002"/>
    <s v="Chair Laptop"/>
    <x v="6"/>
    <x v="1"/>
    <x v="1"/>
    <x v="6"/>
    <n v="1562.43"/>
    <n v="1195.6300000000001"/>
    <x v="0"/>
    <d v="1997-01-03T00:00:00"/>
    <n v="29"/>
    <x v="1"/>
    <x v="3"/>
    <s v="Jimenezborough"/>
    <x v="3"/>
  </r>
  <r>
    <s v="T01773"/>
    <d v="2025-08-17T00:00:00"/>
    <s v="C104"/>
    <s v="P043"/>
    <s v="S004"/>
    <n v="4"/>
    <n v="0.1"/>
    <s v="Mobile Money"/>
    <n v="2257.6799999999998"/>
    <n v="2031.9119999999998"/>
    <n v="1175.8399999999999"/>
    <n v="856.07199999999989"/>
    <s v="Soon Accessories"/>
    <x v="3"/>
    <x v="2"/>
    <x v="0"/>
    <x v="9"/>
    <n v="564.41999999999996"/>
    <n v="293.95999999999998"/>
    <x v="0"/>
    <d v="1965-03-20T00:00:00"/>
    <n v="61"/>
    <x v="3"/>
    <x v="1"/>
    <s v="Brianahaven"/>
    <x v="1"/>
  </r>
  <r>
    <s v="T01774"/>
    <d v="2024-08-30T00:00:00"/>
    <s v="C126"/>
    <s v="P029"/>
    <s v="S003"/>
    <n v="5"/>
    <n v="0"/>
    <s v="Mobile Money"/>
    <n v="7425.25"/>
    <n v="7425.25"/>
    <n v="4941.5499999999993"/>
    <n v="2483.7000000000007"/>
    <s v="Road Clothing"/>
    <x v="3"/>
    <x v="0"/>
    <x v="0"/>
    <x v="0"/>
    <n v="1485.05"/>
    <n v="988.31"/>
    <x v="0"/>
    <d v="1980-04-04T00:00:00"/>
    <n v="46"/>
    <x v="1"/>
    <x v="0"/>
    <s v="New Michele"/>
    <x v="0"/>
  </r>
  <r>
    <s v="T01775"/>
    <d v="2025-03-09T00:00:00"/>
    <s v="C010"/>
    <s v="P030"/>
    <s v="S001"/>
    <n v="4"/>
    <n v="0.05"/>
    <s v="Credit Card"/>
    <n v="116.96"/>
    <n v="111.11199999999999"/>
    <n v="61.12"/>
    <n v="49.991999999999997"/>
    <s v="National Watches"/>
    <x v="2"/>
    <x v="2"/>
    <x v="0"/>
    <x v="1"/>
    <n v="29.24"/>
    <n v="15.28"/>
    <x v="0"/>
    <d v="1976-12-12T00:00:00"/>
    <n v="49"/>
    <x v="1"/>
    <x v="3"/>
    <s v="Jimenezborough"/>
    <x v="3"/>
  </r>
  <r>
    <s v="T01776"/>
    <d v="2025-04-22T00:00:00"/>
    <s v="C196"/>
    <s v="P026"/>
    <s v="S004"/>
    <n v="3"/>
    <n v="0.1"/>
    <s v="Mobile Money"/>
    <n v="3047.2799999999997"/>
    <n v="2742.5519999999997"/>
    <n v="1753.1999999999998"/>
    <n v="989.35199999999986"/>
    <s v="Behavior Dairy"/>
    <x v="8"/>
    <x v="2"/>
    <x v="2"/>
    <x v="7"/>
    <n v="1015.76"/>
    <n v="584.4"/>
    <x v="1"/>
    <d v="1964-04-24T00:00:00"/>
    <n v="62"/>
    <x v="3"/>
    <x v="1"/>
    <s v="Brianahaven"/>
    <x v="1"/>
  </r>
  <r>
    <s v="T01777"/>
    <d v="2025-05-05T00:00:00"/>
    <s v="C163"/>
    <s v="P010"/>
    <s v="S003"/>
    <n v="1"/>
    <n v="0.15"/>
    <s v="Mobile Money"/>
    <n v="1194.1199999999999"/>
    <n v="1015.0019999999998"/>
    <n v="838.95"/>
    <n v="176.05199999999979"/>
    <s v="Step Smartphone"/>
    <x v="4"/>
    <x v="2"/>
    <x v="1"/>
    <x v="10"/>
    <n v="1194.1199999999999"/>
    <n v="838.95"/>
    <x v="1"/>
    <d v="1985-10-08T00:00:00"/>
    <n v="40"/>
    <x v="1"/>
    <x v="0"/>
    <s v="New Michele"/>
    <x v="0"/>
  </r>
  <r>
    <s v="T01778"/>
    <d v="2025-08-04T00:00:00"/>
    <s v="C189"/>
    <s v="P033"/>
    <s v="S002"/>
    <n v="2"/>
    <n v="0.15"/>
    <s v="Cash"/>
    <n v="3597.94"/>
    <n v="3058.2489999999998"/>
    <n v="2658.3"/>
    <n v="399.94899999999961"/>
    <s v="Beat Accessories"/>
    <x v="3"/>
    <x v="2"/>
    <x v="0"/>
    <x v="9"/>
    <n v="1798.97"/>
    <n v="1329.15"/>
    <x v="0"/>
    <d v="1966-08-07T00:00:00"/>
    <n v="59"/>
    <x v="3"/>
    <x v="2"/>
    <s v="Peckmouth"/>
    <x v="2"/>
  </r>
  <r>
    <s v="T01779"/>
    <d v="2024-04-20T00:00:00"/>
    <s v="C093"/>
    <s v="P022"/>
    <s v="S001"/>
    <n v="2"/>
    <n v="0.1"/>
    <s v="Mobile Money"/>
    <n v="51.14"/>
    <n v="46.026000000000003"/>
    <n v="38.1"/>
    <n v="7.9260000000000019"/>
    <s v="How Vegetables"/>
    <x v="8"/>
    <x v="0"/>
    <x v="2"/>
    <x v="8"/>
    <n v="25.57"/>
    <n v="19.05"/>
    <x v="0"/>
    <d v="1978-04-14T00:00:00"/>
    <n v="48"/>
    <x v="1"/>
    <x v="3"/>
    <s v="Jimenezborough"/>
    <x v="3"/>
  </r>
  <r>
    <s v="T01780"/>
    <d v="2025-02-02T00:00:00"/>
    <s v="C175"/>
    <s v="P038"/>
    <s v="S002"/>
    <n v="3"/>
    <n v="0.05"/>
    <s v="Credit Card"/>
    <n v="1100.79"/>
    <n v="1045.7504999999999"/>
    <n v="855.69"/>
    <n v="190.06049999999982"/>
    <s v="Stage Footwear"/>
    <x v="10"/>
    <x v="2"/>
    <x v="0"/>
    <x v="3"/>
    <n v="366.93"/>
    <n v="285.23"/>
    <x v="0"/>
    <d v="1998-01-07T00:00:00"/>
    <n v="28"/>
    <x v="1"/>
    <x v="2"/>
    <s v="Peckmouth"/>
    <x v="2"/>
  </r>
  <r>
    <s v="T01781"/>
    <d v="2025-07-22T00:00:00"/>
    <s v="C004"/>
    <s v="P035"/>
    <s v="S001"/>
    <n v="1"/>
    <n v="0.15"/>
    <s v="Mobile Money"/>
    <n v="1562.43"/>
    <n v="1328.0654999999999"/>
    <n v="1195.6300000000001"/>
    <n v="132.43549999999982"/>
    <s v="Chair Laptop"/>
    <x v="11"/>
    <x v="2"/>
    <x v="1"/>
    <x v="6"/>
    <n v="1562.43"/>
    <n v="1195.6300000000001"/>
    <x v="0"/>
    <d v="1992-06-16T00:00:00"/>
    <n v="34"/>
    <x v="0"/>
    <x v="3"/>
    <s v="Jimenezborough"/>
    <x v="3"/>
  </r>
  <r>
    <s v="T01782"/>
    <d v="2023-09-22T00:00:00"/>
    <s v="C181"/>
    <s v="P028"/>
    <s v="S005"/>
    <n v="1"/>
    <n v="0.05"/>
    <s v="Mobile Money"/>
    <n v="673.78"/>
    <n v="640.09099999999989"/>
    <n v="363.33"/>
    <n v="276.76099999999991"/>
    <s v="Deal Smartphone"/>
    <x v="5"/>
    <x v="1"/>
    <x v="1"/>
    <x v="10"/>
    <n v="673.78"/>
    <n v="363.33"/>
    <x v="1"/>
    <d v="1972-11-28T00:00:00"/>
    <n v="53"/>
    <x v="3"/>
    <x v="4"/>
    <s v="Johnmouth"/>
    <x v="2"/>
  </r>
  <r>
    <s v="T01783"/>
    <d v="2024-03-19T00:00:00"/>
    <s v="C043"/>
    <s v="P026"/>
    <s v="S004"/>
    <n v="3"/>
    <n v="0.1"/>
    <s v="Mobile Money"/>
    <n v="3047.2799999999997"/>
    <n v="2742.5519999999997"/>
    <n v="1753.1999999999998"/>
    <n v="989.35199999999986"/>
    <s v="Behavior Dairy"/>
    <x v="2"/>
    <x v="0"/>
    <x v="2"/>
    <x v="7"/>
    <n v="1015.76"/>
    <n v="584.4"/>
    <x v="0"/>
    <d v="1988-09-14T00:00:00"/>
    <n v="37"/>
    <x v="1"/>
    <x v="1"/>
    <s v="Brianahaven"/>
    <x v="1"/>
  </r>
  <r>
    <s v="T01784"/>
    <d v="2024-10-12T00:00:00"/>
    <s v="C151"/>
    <s v="P026"/>
    <s v="S003"/>
    <n v="4"/>
    <n v="0"/>
    <s v="Cash"/>
    <n v="4063.04"/>
    <n v="4063.04"/>
    <n v="2337.6"/>
    <n v="1725.44"/>
    <s v="Behavior Dairy"/>
    <x v="6"/>
    <x v="0"/>
    <x v="2"/>
    <x v="7"/>
    <n v="1015.76"/>
    <n v="584.4"/>
    <x v="0"/>
    <d v="2006-08-30T00:00:00"/>
    <n v="19"/>
    <x v="2"/>
    <x v="0"/>
    <s v="New Michele"/>
    <x v="0"/>
  </r>
  <r>
    <s v="T01785"/>
    <d v="2023-11-04T00:00:00"/>
    <s v="C163"/>
    <s v="P022"/>
    <s v="S005"/>
    <n v="3"/>
    <n v="0.05"/>
    <s v="Bank Transfer"/>
    <n v="76.710000000000008"/>
    <n v="72.874499999999998"/>
    <n v="57.150000000000006"/>
    <n v="15.724499999999992"/>
    <s v="How Vegetables"/>
    <x v="1"/>
    <x v="1"/>
    <x v="2"/>
    <x v="8"/>
    <n v="25.57"/>
    <n v="19.05"/>
    <x v="1"/>
    <d v="1985-10-08T00:00:00"/>
    <n v="40"/>
    <x v="1"/>
    <x v="4"/>
    <s v="Johnmouth"/>
    <x v="2"/>
  </r>
  <r>
    <s v="T01786"/>
    <d v="2025-07-27T00:00:00"/>
    <s v="C192"/>
    <s v="P008"/>
    <s v="S002"/>
    <n v="4"/>
    <n v="0.1"/>
    <s v="Cash"/>
    <n v="439.12"/>
    <n v="395.20800000000003"/>
    <n v="282.36"/>
    <n v="112.84800000000001"/>
    <s v="Recognize Footwear"/>
    <x v="11"/>
    <x v="2"/>
    <x v="0"/>
    <x v="3"/>
    <n v="109.78"/>
    <n v="70.59"/>
    <x v="0"/>
    <d v="2006-07-28T00:00:00"/>
    <n v="19"/>
    <x v="2"/>
    <x v="2"/>
    <s v="Peckmouth"/>
    <x v="2"/>
  </r>
  <r>
    <s v="T01787"/>
    <d v="2023-10-02T00:00:00"/>
    <s v="C044"/>
    <s v="P021"/>
    <s v="S004"/>
    <n v="1"/>
    <n v="0"/>
    <s v="Cash"/>
    <n v="1227.24"/>
    <n v="1227.24"/>
    <n v="977.09"/>
    <n v="250.14999999999998"/>
    <s v="Firm Dairy"/>
    <x v="6"/>
    <x v="1"/>
    <x v="2"/>
    <x v="7"/>
    <n v="1227.24"/>
    <n v="977.09"/>
    <x v="0"/>
    <d v="1961-02-14T00:00:00"/>
    <n v="65"/>
    <x v="4"/>
    <x v="1"/>
    <s v="Brianahaven"/>
    <x v="1"/>
  </r>
  <r>
    <s v="T01788"/>
    <d v="2024-04-08T00:00:00"/>
    <s v="C199"/>
    <s v="P038"/>
    <s v="S004"/>
    <n v="5"/>
    <n v="0.15"/>
    <s v="Bank Transfer"/>
    <n v="1834.65"/>
    <n v="1559.4525000000001"/>
    <n v="1426.15"/>
    <n v="133.30250000000001"/>
    <s v="Stage Footwear"/>
    <x v="8"/>
    <x v="0"/>
    <x v="0"/>
    <x v="3"/>
    <n v="366.93"/>
    <n v="285.23"/>
    <x v="1"/>
    <d v="1970-05-18T00:00:00"/>
    <n v="56"/>
    <x v="3"/>
    <x v="1"/>
    <s v="Brianahaven"/>
    <x v="1"/>
  </r>
  <r>
    <s v="T01789"/>
    <d v="2024-06-03T00:00:00"/>
    <s v="C188"/>
    <s v="P049"/>
    <s v="S004"/>
    <n v="2"/>
    <n v="0.05"/>
    <s v="Bank Transfer"/>
    <n v="776.52"/>
    <n v="737.69399999999996"/>
    <n v="398.6"/>
    <n v="339.09399999999994"/>
    <s v="Possible Watches"/>
    <x v="0"/>
    <x v="0"/>
    <x v="0"/>
    <x v="1"/>
    <n v="388.26"/>
    <n v="199.3"/>
    <x v="0"/>
    <d v="1960-11-23T00:00:00"/>
    <n v="65"/>
    <x v="4"/>
    <x v="1"/>
    <s v="Brianahaven"/>
    <x v="1"/>
  </r>
  <r>
    <s v="T01790"/>
    <d v="2023-09-27T00:00:00"/>
    <s v="C048"/>
    <s v="P048"/>
    <s v="S002"/>
    <n v="2"/>
    <n v="0.15"/>
    <s v="Credit Card"/>
    <n v="2432.7199999999998"/>
    <n v="2067.8119999999999"/>
    <n v="1589.6"/>
    <n v="478.21199999999999"/>
    <s v="Nor Bags"/>
    <x v="5"/>
    <x v="1"/>
    <x v="0"/>
    <x v="5"/>
    <n v="1216.3599999999999"/>
    <n v="794.8"/>
    <x v="0"/>
    <d v="2004-12-30T00:00:00"/>
    <n v="21"/>
    <x v="2"/>
    <x v="2"/>
    <s v="Peckmouth"/>
    <x v="2"/>
  </r>
  <r>
    <s v="T01791"/>
    <d v="2025-06-18T00:00:00"/>
    <s v="C129"/>
    <s v="P040"/>
    <s v="S001"/>
    <n v="4"/>
    <n v="0.05"/>
    <s v="Credit Card"/>
    <n v="6982.44"/>
    <n v="6633.3179999999993"/>
    <n v="5289.76"/>
    <n v="1343.5579999999991"/>
    <s v="Piece Headphones"/>
    <x v="0"/>
    <x v="2"/>
    <x v="1"/>
    <x v="11"/>
    <n v="1745.61"/>
    <n v="1322.44"/>
    <x v="0"/>
    <d v="1958-10-08T00:00:00"/>
    <n v="67"/>
    <x v="4"/>
    <x v="3"/>
    <s v="Jimenezborough"/>
    <x v="3"/>
  </r>
  <r>
    <s v="T01792"/>
    <d v="2025-01-11T00:00:00"/>
    <s v="C052"/>
    <s v="P007"/>
    <s v="S001"/>
    <n v="2"/>
    <n v="0.05"/>
    <s v="Bank Transfer"/>
    <n v="2948.24"/>
    <n v="2800.8279999999995"/>
    <n v="1528.04"/>
    <n v="1272.7879999999996"/>
    <s v="Understand Camera"/>
    <x v="9"/>
    <x v="2"/>
    <x v="1"/>
    <x v="12"/>
    <n v="1474.12"/>
    <n v="764.02"/>
    <x v="1"/>
    <d v="1991-09-11T00:00:00"/>
    <n v="34"/>
    <x v="0"/>
    <x v="3"/>
    <s v="Jimenezborough"/>
    <x v="3"/>
  </r>
  <r>
    <s v="T01793"/>
    <d v="2024-11-21T00:00:00"/>
    <s v="C105"/>
    <s v="P004"/>
    <s v="S004"/>
    <n v="5"/>
    <n v="0"/>
    <s v="Credit Card"/>
    <n v="9268.85"/>
    <n v="9268.85"/>
    <n v="6817.6"/>
    <n v="2451.25"/>
    <s v="Four Accessories"/>
    <x v="1"/>
    <x v="0"/>
    <x v="0"/>
    <x v="9"/>
    <n v="1853.77"/>
    <n v="1363.52"/>
    <x v="0"/>
    <d v="1969-12-29T00:00:00"/>
    <n v="56"/>
    <x v="3"/>
    <x v="1"/>
    <s v="Brianahaven"/>
    <x v="1"/>
  </r>
  <r>
    <s v="T01794"/>
    <d v="2024-10-05T00:00:00"/>
    <s v="C021"/>
    <s v="P024"/>
    <s v="S003"/>
    <n v="1"/>
    <n v="0.15"/>
    <s v="Cash"/>
    <n v="1487.41"/>
    <n v="1264.2985000000001"/>
    <n v="813.07"/>
    <n v="451.22850000000005"/>
    <s v="Him Smartphone"/>
    <x v="6"/>
    <x v="0"/>
    <x v="1"/>
    <x v="10"/>
    <n v="1487.41"/>
    <n v="813.07"/>
    <x v="0"/>
    <d v="1993-11-17T00:00:00"/>
    <n v="32"/>
    <x v="1"/>
    <x v="0"/>
    <s v="New Michele"/>
    <x v="0"/>
  </r>
  <r>
    <s v="T01795"/>
    <d v="2024-04-20T00:00:00"/>
    <s v="C071"/>
    <s v="P021"/>
    <s v="S001"/>
    <n v="3"/>
    <n v="0"/>
    <s v="Credit Card"/>
    <n v="3681.7200000000003"/>
    <n v="3681.7200000000003"/>
    <n v="2931.27"/>
    <n v="750.45000000000027"/>
    <s v="Firm Dairy"/>
    <x v="8"/>
    <x v="0"/>
    <x v="2"/>
    <x v="7"/>
    <n v="1227.24"/>
    <n v="977.09"/>
    <x v="0"/>
    <d v="1962-06-18T00:00:00"/>
    <n v="64"/>
    <x v="3"/>
    <x v="3"/>
    <s v="Jimenezborough"/>
    <x v="3"/>
  </r>
  <r>
    <s v="T01796"/>
    <d v="2025-05-12T00:00:00"/>
    <s v="C123"/>
    <s v="P034"/>
    <s v="S004"/>
    <n v="1"/>
    <n v="0"/>
    <s v="Cash"/>
    <n v="428.05"/>
    <n v="428.05"/>
    <n v="246.07"/>
    <n v="181.98000000000002"/>
    <s v="Everything Laptop"/>
    <x v="4"/>
    <x v="2"/>
    <x v="1"/>
    <x v="6"/>
    <n v="428.05"/>
    <n v="246.07"/>
    <x v="1"/>
    <d v="1989-11-06T00:00:00"/>
    <n v="36"/>
    <x v="1"/>
    <x v="1"/>
    <s v="Brianahaven"/>
    <x v="1"/>
  </r>
  <r>
    <s v="T01797"/>
    <d v="2024-04-22T00:00:00"/>
    <s v="C069"/>
    <s v="P014"/>
    <s v="S001"/>
    <n v="5"/>
    <n v="0"/>
    <s v="Cash"/>
    <n v="6713.75"/>
    <n v="6713.75"/>
    <n v="3989.7000000000003"/>
    <n v="2724.0499999999997"/>
    <s v="Add Clothing"/>
    <x v="8"/>
    <x v="0"/>
    <x v="0"/>
    <x v="0"/>
    <n v="1342.75"/>
    <n v="797.94"/>
    <x v="0"/>
    <d v="1965-10-14T00:00:00"/>
    <n v="60"/>
    <x v="3"/>
    <x v="3"/>
    <s v="Jimenezborough"/>
    <x v="3"/>
  </r>
  <r>
    <s v="T01798"/>
    <d v="2024-02-03T00:00:00"/>
    <s v="C055"/>
    <s v="P043"/>
    <s v="S005"/>
    <n v="1"/>
    <n v="0.15"/>
    <s v="Bank Transfer"/>
    <n v="564.41999999999996"/>
    <n v="479.75699999999995"/>
    <n v="293.95999999999998"/>
    <n v="185.79699999999997"/>
    <s v="Soon Accessories"/>
    <x v="10"/>
    <x v="0"/>
    <x v="0"/>
    <x v="9"/>
    <n v="564.41999999999996"/>
    <n v="293.95999999999998"/>
    <x v="0"/>
    <d v="1976-07-09T00:00:00"/>
    <n v="50"/>
    <x v="3"/>
    <x v="4"/>
    <s v="Johnmouth"/>
    <x v="2"/>
  </r>
  <r>
    <s v="T01799"/>
    <d v="2024-07-16T00:00:00"/>
    <s v="C125"/>
    <s v="P028"/>
    <s v="S004"/>
    <n v="3"/>
    <n v="0.15"/>
    <s v="Bank Transfer"/>
    <n v="2021.34"/>
    <n v="1718.1389999999999"/>
    <n v="1089.99"/>
    <n v="628.14899999999989"/>
    <s v="Deal Smartphone"/>
    <x v="11"/>
    <x v="0"/>
    <x v="1"/>
    <x v="10"/>
    <n v="673.78"/>
    <n v="363.33"/>
    <x v="0"/>
    <d v="1990-04-03T00:00:00"/>
    <n v="36"/>
    <x v="1"/>
    <x v="1"/>
    <s v="Brianahaven"/>
    <x v="1"/>
  </r>
  <r>
    <s v="T01800"/>
    <d v="2023-11-10T00:00:00"/>
    <s v="C095"/>
    <s v="P006"/>
    <s v="S003"/>
    <n v="3"/>
    <n v="0.05"/>
    <s v="Bank Transfer"/>
    <n v="954.15000000000009"/>
    <n v="906.4425"/>
    <n v="562.02"/>
    <n v="344.42250000000001"/>
    <s v="Company Fruits"/>
    <x v="1"/>
    <x v="1"/>
    <x v="2"/>
    <x v="13"/>
    <n v="318.05"/>
    <n v="187.34"/>
    <x v="0"/>
    <d v="1982-08-20T00:00:00"/>
    <n v="43"/>
    <x v="1"/>
    <x v="0"/>
    <s v="New Michele"/>
    <x v="0"/>
  </r>
  <r>
    <s v="T01801"/>
    <d v="2025-01-06T00:00:00"/>
    <s v="C171"/>
    <s v="P026"/>
    <s v="S004"/>
    <n v="4"/>
    <n v="0"/>
    <s v="Bank Transfer"/>
    <n v="4063.04"/>
    <n v="4063.04"/>
    <n v="2337.6"/>
    <n v="1725.44"/>
    <s v="Behavior Dairy"/>
    <x v="9"/>
    <x v="2"/>
    <x v="2"/>
    <x v="7"/>
    <n v="1015.76"/>
    <n v="584.4"/>
    <x v="0"/>
    <d v="1993-03-15T00:00:00"/>
    <n v="33"/>
    <x v="1"/>
    <x v="1"/>
    <s v="Brianahaven"/>
    <x v="1"/>
  </r>
  <r>
    <s v="T01802"/>
    <d v="2024-06-22T00:00:00"/>
    <s v="C085"/>
    <s v="P037"/>
    <s v="S001"/>
    <n v="1"/>
    <n v="0.15"/>
    <s v="Mobile Money"/>
    <n v="1952.65"/>
    <n v="1659.7525000000001"/>
    <n v="1451.27"/>
    <n v="208.48250000000007"/>
    <s v="Book Television"/>
    <x v="0"/>
    <x v="0"/>
    <x v="1"/>
    <x v="2"/>
    <n v="1952.65"/>
    <n v="1451.27"/>
    <x v="0"/>
    <d v="1979-03-23T00:00:00"/>
    <n v="47"/>
    <x v="1"/>
    <x v="3"/>
    <s v="Jimenezborough"/>
    <x v="3"/>
  </r>
  <r>
    <s v="T01803"/>
    <d v="2024-02-03T00:00:00"/>
    <s v="C186"/>
    <s v="P009"/>
    <s v="S002"/>
    <n v="1"/>
    <n v="0"/>
    <s v="Bank Transfer"/>
    <n v="123.19"/>
    <n v="123.19"/>
    <n v="80.36"/>
    <n v="42.83"/>
    <s v="Us Snacks"/>
    <x v="10"/>
    <x v="0"/>
    <x v="2"/>
    <x v="4"/>
    <n v="123.19"/>
    <n v="80.36"/>
    <x v="1"/>
    <d v="1960-05-05T00:00:00"/>
    <n v="66"/>
    <x v="4"/>
    <x v="2"/>
    <s v="Peckmouth"/>
    <x v="2"/>
  </r>
  <r>
    <s v="T01804"/>
    <d v="2025-01-05T00:00:00"/>
    <s v="C180"/>
    <s v="P039"/>
    <s v="S002"/>
    <n v="3"/>
    <n v="0.15"/>
    <s v="Mobile Money"/>
    <n v="1622.8200000000002"/>
    <n v="1379.3970000000002"/>
    <n v="1194.75"/>
    <n v="184.64700000000016"/>
    <s v="Church Clothing"/>
    <x v="9"/>
    <x v="2"/>
    <x v="0"/>
    <x v="0"/>
    <n v="540.94000000000005"/>
    <n v="398.25"/>
    <x v="1"/>
    <d v="1959-12-15T00:00:00"/>
    <n v="66"/>
    <x v="4"/>
    <x v="2"/>
    <s v="Peckmouth"/>
    <x v="2"/>
  </r>
  <r>
    <s v="T01805"/>
    <d v="2024-01-07T00:00:00"/>
    <s v="C132"/>
    <s v="P005"/>
    <s v="S004"/>
    <n v="2"/>
    <n v="0"/>
    <s v="Bank Transfer"/>
    <n v="2792.44"/>
    <n v="2792.44"/>
    <n v="2008.18"/>
    <n v="784.26"/>
    <s v="Knowledge Bags"/>
    <x v="9"/>
    <x v="0"/>
    <x v="0"/>
    <x v="5"/>
    <n v="1396.22"/>
    <n v="1004.09"/>
    <x v="0"/>
    <d v="1958-12-24T00:00:00"/>
    <n v="67"/>
    <x v="4"/>
    <x v="1"/>
    <s v="Brianahaven"/>
    <x v="1"/>
  </r>
  <r>
    <s v="T01806"/>
    <d v="2025-05-09T00:00:00"/>
    <s v="C005"/>
    <s v="P033"/>
    <s v="S003"/>
    <n v="1"/>
    <n v="0.1"/>
    <s v="Mobile Money"/>
    <n v="1798.97"/>
    <n v="1619.0730000000001"/>
    <n v="1329.15"/>
    <n v="289.923"/>
    <s v="Beat Accessories"/>
    <x v="4"/>
    <x v="2"/>
    <x v="0"/>
    <x v="9"/>
    <n v="1798.97"/>
    <n v="1329.15"/>
    <x v="0"/>
    <d v="1992-06-18T00:00:00"/>
    <n v="34"/>
    <x v="0"/>
    <x v="0"/>
    <s v="New Michele"/>
    <x v="0"/>
  </r>
  <r>
    <s v="T01807"/>
    <d v="2025-07-25T00:00:00"/>
    <s v="C060"/>
    <s v="P045"/>
    <s v="S005"/>
    <n v="4"/>
    <n v="0.15"/>
    <s v="Cash"/>
    <n v="7516.32"/>
    <n v="6388.8719999999994"/>
    <n v="4018.24"/>
    <n v="2370.6319999999996"/>
    <s v="Set Dairy"/>
    <x v="11"/>
    <x v="2"/>
    <x v="2"/>
    <x v="7"/>
    <n v="1879.08"/>
    <n v="1004.56"/>
    <x v="0"/>
    <d v="1997-10-09T00:00:00"/>
    <n v="28"/>
    <x v="1"/>
    <x v="4"/>
    <s v="Johnmouth"/>
    <x v="2"/>
  </r>
  <r>
    <s v="T01808"/>
    <d v="2024-06-03T00:00:00"/>
    <s v="C090"/>
    <s v="P023"/>
    <s v="S004"/>
    <n v="4"/>
    <n v="0"/>
    <s v="Mobile Money"/>
    <n v="7513.88"/>
    <n v="7513.88"/>
    <n v="4059.64"/>
    <n v="3454.2400000000002"/>
    <s v="And Footwear"/>
    <x v="0"/>
    <x v="0"/>
    <x v="0"/>
    <x v="3"/>
    <n v="1878.47"/>
    <n v="1014.91"/>
    <x v="0"/>
    <d v="1975-08-18T00:00:00"/>
    <n v="50"/>
    <x v="3"/>
    <x v="1"/>
    <s v="Brianahaven"/>
    <x v="1"/>
  </r>
  <r>
    <s v="T01809"/>
    <d v="2024-07-22T00:00:00"/>
    <s v="C076"/>
    <s v="P015"/>
    <s v="S005"/>
    <n v="2"/>
    <n v="0.05"/>
    <s v="Cash"/>
    <n v="540.9"/>
    <n v="513.8549999999999"/>
    <n v="375.2"/>
    <n v="138.65499999999992"/>
    <s v="Whether Bags"/>
    <x v="11"/>
    <x v="0"/>
    <x v="0"/>
    <x v="5"/>
    <n v="270.45"/>
    <n v="187.6"/>
    <x v="0"/>
    <d v="2005-12-14T00:00:00"/>
    <n v="20"/>
    <x v="2"/>
    <x v="4"/>
    <s v="Johnmouth"/>
    <x v="2"/>
  </r>
  <r>
    <s v="T01810"/>
    <d v="2023-10-18T00:00:00"/>
    <s v="C033"/>
    <s v="P019"/>
    <s v="S004"/>
    <n v="1"/>
    <n v="0.1"/>
    <s v="Mobile Money"/>
    <n v="1762.92"/>
    <n v="1586.6280000000002"/>
    <n v="1346.48"/>
    <n v="240.14800000000014"/>
    <s v="Traditional Laptop"/>
    <x v="6"/>
    <x v="1"/>
    <x v="1"/>
    <x v="6"/>
    <n v="1762.92"/>
    <n v="1346.48"/>
    <x v="1"/>
    <d v="1978-07-27T00:00:00"/>
    <n v="48"/>
    <x v="1"/>
    <x v="1"/>
    <s v="Brianahaven"/>
    <x v="1"/>
  </r>
  <r>
    <s v="T01811"/>
    <d v="2024-09-21T00:00:00"/>
    <s v="C044"/>
    <s v="P024"/>
    <s v="S004"/>
    <n v="1"/>
    <n v="0.15"/>
    <s v="Credit Card"/>
    <n v="1487.41"/>
    <n v="1264.2985000000001"/>
    <n v="813.07"/>
    <n v="451.22850000000005"/>
    <s v="Him Smartphone"/>
    <x v="5"/>
    <x v="0"/>
    <x v="1"/>
    <x v="10"/>
    <n v="1487.41"/>
    <n v="813.07"/>
    <x v="0"/>
    <d v="1961-02-14T00:00:00"/>
    <n v="65"/>
    <x v="4"/>
    <x v="1"/>
    <s v="Brianahaven"/>
    <x v="1"/>
  </r>
  <r>
    <s v="T01812"/>
    <d v="2024-10-08T00:00:00"/>
    <s v="C063"/>
    <s v="P021"/>
    <s v="S002"/>
    <n v="2"/>
    <n v="0"/>
    <s v="Cash"/>
    <n v="2454.48"/>
    <n v="2454.48"/>
    <n v="1954.18"/>
    <n v="500.29999999999995"/>
    <s v="Firm Dairy"/>
    <x v="6"/>
    <x v="0"/>
    <x v="2"/>
    <x v="7"/>
    <n v="1227.24"/>
    <n v="977.09"/>
    <x v="0"/>
    <d v="1973-01-07T00:00:00"/>
    <n v="53"/>
    <x v="3"/>
    <x v="2"/>
    <s v="Peckmouth"/>
    <x v="2"/>
  </r>
  <r>
    <s v="T01813"/>
    <d v="2024-08-06T00:00:00"/>
    <s v="C112"/>
    <s v="P046"/>
    <s v="S001"/>
    <n v="2"/>
    <n v="0.1"/>
    <s v="Mobile Money"/>
    <n v="2330.7399999999998"/>
    <n v="2097.6659999999997"/>
    <n v="1853.1"/>
    <n v="244.5659999999998"/>
    <s v="Nature Clothing"/>
    <x v="3"/>
    <x v="0"/>
    <x v="0"/>
    <x v="0"/>
    <n v="1165.3699999999999"/>
    <n v="926.55"/>
    <x v="1"/>
    <d v="1983-12-29T00:00:00"/>
    <n v="42"/>
    <x v="1"/>
    <x v="3"/>
    <s v="Jimenezborough"/>
    <x v="3"/>
  </r>
  <r>
    <s v="T01814"/>
    <d v="2025-06-21T00:00:00"/>
    <s v="C197"/>
    <s v="P035"/>
    <s v="S003"/>
    <n v="2"/>
    <n v="0.1"/>
    <s v="Mobile Money"/>
    <n v="3124.86"/>
    <n v="2812.3740000000003"/>
    <n v="2391.2600000000002"/>
    <n v="421.11400000000003"/>
    <s v="Chair Laptop"/>
    <x v="0"/>
    <x v="2"/>
    <x v="1"/>
    <x v="6"/>
    <n v="1562.43"/>
    <n v="1195.6300000000001"/>
    <x v="0"/>
    <d v="1957-09-23T00:00:00"/>
    <n v="68"/>
    <x v="4"/>
    <x v="0"/>
    <s v="New Michele"/>
    <x v="0"/>
  </r>
  <r>
    <s v="T01815"/>
    <d v="2023-12-31T00:00:00"/>
    <s v="C172"/>
    <s v="P039"/>
    <s v="S001"/>
    <n v="2"/>
    <n v="0.15"/>
    <s v="Cash"/>
    <n v="1081.8800000000001"/>
    <n v="919.59800000000007"/>
    <n v="796.5"/>
    <n v="123.09800000000007"/>
    <s v="Church Clothing"/>
    <x v="7"/>
    <x v="1"/>
    <x v="0"/>
    <x v="0"/>
    <n v="540.94000000000005"/>
    <n v="398.25"/>
    <x v="1"/>
    <d v="1977-03-14T00:00:00"/>
    <n v="49"/>
    <x v="1"/>
    <x v="3"/>
    <s v="Jimenezborough"/>
    <x v="3"/>
  </r>
  <r>
    <s v="T01816"/>
    <d v="2025-03-13T00:00:00"/>
    <s v="C178"/>
    <s v="P043"/>
    <s v="S003"/>
    <n v="2"/>
    <n v="0"/>
    <s v="Bank Transfer"/>
    <n v="1128.8399999999999"/>
    <n v="1128.8399999999999"/>
    <n v="587.91999999999996"/>
    <n v="540.91999999999996"/>
    <s v="Soon Accessories"/>
    <x v="2"/>
    <x v="2"/>
    <x v="0"/>
    <x v="9"/>
    <n v="564.41999999999996"/>
    <n v="293.95999999999998"/>
    <x v="1"/>
    <d v="1960-12-05T00:00:00"/>
    <n v="65"/>
    <x v="4"/>
    <x v="0"/>
    <s v="New Michele"/>
    <x v="0"/>
  </r>
  <r>
    <s v="T01817"/>
    <d v="2024-09-13T00:00:00"/>
    <s v="C097"/>
    <s v="P004"/>
    <s v="S004"/>
    <n v="5"/>
    <n v="0.15"/>
    <s v="Credit Card"/>
    <n v="9268.85"/>
    <n v="7878.5225"/>
    <n v="6817.6"/>
    <n v="1060.9224999999997"/>
    <s v="Four Accessories"/>
    <x v="5"/>
    <x v="0"/>
    <x v="0"/>
    <x v="9"/>
    <n v="1853.77"/>
    <n v="1363.52"/>
    <x v="0"/>
    <d v="1994-08-14T00:00:00"/>
    <n v="31"/>
    <x v="1"/>
    <x v="1"/>
    <s v="Brianahaven"/>
    <x v="1"/>
  </r>
  <r>
    <s v="T01818"/>
    <d v="2024-08-27T00:00:00"/>
    <s v="C058"/>
    <s v="P019"/>
    <s v="S003"/>
    <n v="1"/>
    <n v="0.1"/>
    <s v="Cash"/>
    <n v="1762.92"/>
    <n v="1586.6280000000002"/>
    <n v="1346.48"/>
    <n v="240.14800000000014"/>
    <s v="Traditional Laptop"/>
    <x v="3"/>
    <x v="0"/>
    <x v="1"/>
    <x v="6"/>
    <n v="1762.92"/>
    <n v="1346.48"/>
    <x v="0"/>
    <d v="2005-07-22T00:00:00"/>
    <n v="21"/>
    <x v="2"/>
    <x v="0"/>
    <s v="New Michele"/>
    <x v="0"/>
  </r>
  <r>
    <s v="T01819"/>
    <d v="2024-11-11T00:00:00"/>
    <s v="C029"/>
    <s v="P037"/>
    <s v="S001"/>
    <n v="3"/>
    <n v="0.05"/>
    <s v="Cash"/>
    <n v="5857.9500000000007"/>
    <n v="5565.0525000000007"/>
    <n v="4353.8099999999995"/>
    <n v="1211.2425000000012"/>
    <s v="Book Television"/>
    <x v="1"/>
    <x v="0"/>
    <x v="1"/>
    <x v="2"/>
    <n v="1952.65"/>
    <n v="1451.27"/>
    <x v="0"/>
    <d v="1978-05-20T00:00:00"/>
    <n v="48"/>
    <x v="1"/>
    <x v="3"/>
    <s v="Jimenezborough"/>
    <x v="3"/>
  </r>
  <r>
    <s v="T01820"/>
    <d v="2024-01-25T00:00:00"/>
    <s v="C147"/>
    <s v="P013"/>
    <s v="S003"/>
    <n v="2"/>
    <n v="0.1"/>
    <s v="Mobile Money"/>
    <n v="2269.6"/>
    <n v="2042.6399999999999"/>
    <n v="1350.2"/>
    <n v="692.43999999999983"/>
    <s v="World Watches"/>
    <x v="9"/>
    <x v="0"/>
    <x v="0"/>
    <x v="1"/>
    <n v="1134.8"/>
    <n v="675.1"/>
    <x v="1"/>
    <d v="1967-02-03T00:00:00"/>
    <n v="59"/>
    <x v="3"/>
    <x v="0"/>
    <s v="New Michele"/>
    <x v="0"/>
  </r>
  <r>
    <s v="T01821"/>
    <d v="2024-10-23T00:00:00"/>
    <s v="C148"/>
    <s v="P040"/>
    <s v="S001"/>
    <n v="3"/>
    <n v="0"/>
    <s v="Credit Card"/>
    <n v="5236.83"/>
    <n v="5236.83"/>
    <n v="3967.32"/>
    <n v="1269.5099999999998"/>
    <s v="Piece Headphones"/>
    <x v="6"/>
    <x v="0"/>
    <x v="1"/>
    <x v="11"/>
    <n v="1745.61"/>
    <n v="1322.44"/>
    <x v="1"/>
    <d v="2005-07-08T00:00:00"/>
    <n v="21"/>
    <x v="2"/>
    <x v="3"/>
    <s v="Jimenezborough"/>
    <x v="3"/>
  </r>
  <r>
    <s v="T01822"/>
    <d v="2024-10-08T00:00:00"/>
    <s v="C100"/>
    <s v="P008"/>
    <s v="S004"/>
    <n v="3"/>
    <n v="0.1"/>
    <s v="Credit Card"/>
    <n v="329.34000000000003"/>
    <n v="296.40600000000006"/>
    <n v="211.77"/>
    <n v="84.636000000000053"/>
    <s v="Recognize Footwear"/>
    <x v="6"/>
    <x v="0"/>
    <x v="0"/>
    <x v="3"/>
    <n v="109.78"/>
    <n v="70.59"/>
    <x v="1"/>
    <d v="1954-09-28T00:00:00"/>
    <n v="71"/>
    <x v="4"/>
    <x v="1"/>
    <s v="Brianahaven"/>
    <x v="1"/>
  </r>
  <r>
    <s v="T01823"/>
    <d v="2024-09-09T00:00:00"/>
    <s v="C134"/>
    <s v="P039"/>
    <s v="S005"/>
    <n v="5"/>
    <n v="0.05"/>
    <s v="Cash"/>
    <n v="2704.7000000000003"/>
    <n v="2569.4650000000001"/>
    <n v="1991.25"/>
    <n v="578.21500000000015"/>
    <s v="Church Clothing"/>
    <x v="5"/>
    <x v="0"/>
    <x v="0"/>
    <x v="0"/>
    <n v="540.94000000000005"/>
    <n v="398.25"/>
    <x v="1"/>
    <d v="1985-01-29T00:00:00"/>
    <n v="41"/>
    <x v="1"/>
    <x v="4"/>
    <s v="Johnmouth"/>
    <x v="2"/>
  </r>
  <r>
    <s v="T01824"/>
    <d v="2025-02-23T00:00:00"/>
    <s v="C102"/>
    <s v="P026"/>
    <s v="S001"/>
    <n v="5"/>
    <n v="0.15"/>
    <s v="Bank Transfer"/>
    <n v="5078.8"/>
    <n v="4316.9800000000005"/>
    <n v="2922"/>
    <n v="1394.9800000000005"/>
    <s v="Behavior Dairy"/>
    <x v="10"/>
    <x v="2"/>
    <x v="2"/>
    <x v="7"/>
    <n v="1015.76"/>
    <n v="584.4"/>
    <x v="1"/>
    <d v="1996-06-20T00:00:00"/>
    <n v="30"/>
    <x v="1"/>
    <x v="3"/>
    <s v="Jimenezborough"/>
    <x v="3"/>
  </r>
  <r>
    <s v="T01825"/>
    <d v="2023-12-15T00:00:00"/>
    <s v="C038"/>
    <s v="P009"/>
    <s v="S003"/>
    <n v="2"/>
    <n v="0.15"/>
    <s v="Mobile Money"/>
    <n v="246.38"/>
    <n v="209.423"/>
    <n v="160.72"/>
    <n v="48.703000000000003"/>
    <s v="Us Snacks"/>
    <x v="7"/>
    <x v="1"/>
    <x v="2"/>
    <x v="4"/>
    <n v="123.19"/>
    <n v="80.36"/>
    <x v="0"/>
    <d v="1974-04-19T00:00:00"/>
    <n v="52"/>
    <x v="3"/>
    <x v="0"/>
    <s v="New Michele"/>
    <x v="0"/>
  </r>
  <r>
    <s v="T01826"/>
    <d v="2025-01-19T00:00:00"/>
    <s v="C038"/>
    <s v="P002"/>
    <s v="S005"/>
    <n v="3"/>
    <n v="0.05"/>
    <s v="Cash"/>
    <n v="2456.2799999999997"/>
    <n v="2333.4659999999994"/>
    <n v="1582.8600000000001"/>
    <n v="750.60599999999931"/>
    <s v="Audience Television"/>
    <x v="9"/>
    <x v="2"/>
    <x v="1"/>
    <x v="2"/>
    <n v="818.76"/>
    <n v="527.62"/>
    <x v="0"/>
    <d v="1974-04-19T00:00:00"/>
    <n v="52"/>
    <x v="3"/>
    <x v="4"/>
    <s v="Johnmouth"/>
    <x v="2"/>
  </r>
  <r>
    <s v="T01827"/>
    <d v="2023-09-18T00:00:00"/>
    <s v="C154"/>
    <s v="P022"/>
    <s v="S003"/>
    <n v="3"/>
    <n v="0"/>
    <s v="Bank Transfer"/>
    <n v="76.710000000000008"/>
    <n v="76.710000000000008"/>
    <n v="57.150000000000006"/>
    <n v="19.560000000000002"/>
    <s v="How Vegetables"/>
    <x v="5"/>
    <x v="1"/>
    <x v="2"/>
    <x v="8"/>
    <n v="25.57"/>
    <n v="19.05"/>
    <x v="0"/>
    <d v="1971-09-02T00:00:00"/>
    <n v="54"/>
    <x v="3"/>
    <x v="0"/>
    <s v="New Michele"/>
    <x v="0"/>
  </r>
  <r>
    <s v="T01828"/>
    <d v="2024-04-15T00:00:00"/>
    <s v="C181"/>
    <s v="P049"/>
    <s v="S005"/>
    <n v="4"/>
    <n v="0.05"/>
    <s v="Mobile Money"/>
    <n v="1553.04"/>
    <n v="1475.3879999999999"/>
    <n v="797.2"/>
    <n v="678.18799999999987"/>
    <s v="Possible Watches"/>
    <x v="8"/>
    <x v="0"/>
    <x v="0"/>
    <x v="1"/>
    <n v="388.26"/>
    <n v="199.3"/>
    <x v="1"/>
    <d v="1972-11-28T00:00:00"/>
    <n v="53"/>
    <x v="3"/>
    <x v="4"/>
    <s v="Johnmouth"/>
    <x v="2"/>
  </r>
  <r>
    <s v="T01829"/>
    <d v="2024-01-02T00:00:00"/>
    <s v="C075"/>
    <s v="P041"/>
    <s v="S004"/>
    <n v="1"/>
    <n v="0.1"/>
    <s v="Credit Card"/>
    <n v="1635.01"/>
    <n v="1471.509"/>
    <n v="1043.29"/>
    <n v="428.21900000000005"/>
    <s v="Present Television"/>
    <x v="9"/>
    <x v="0"/>
    <x v="1"/>
    <x v="2"/>
    <n v="1635.01"/>
    <n v="1043.29"/>
    <x v="0"/>
    <d v="1954-09-17T00:00:00"/>
    <n v="71"/>
    <x v="4"/>
    <x v="1"/>
    <s v="Brianahaven"/>
    <x v="1"/>
  </r>
  <r>
    <s v="T01830"/>
    <d v="2024-02-25T00:00:00"/>
    <s v="C184"/>
    <s v="P034"/>
    <s v="S002"/>
    <n v="2"/>
    <n v="0"/>
    <s v="Credit Card"/>
    <n v="856.1"/>
    <n v="856.1"/>
    <n v="492.14"/>
    <n v="363.96000000000004"/>
    <s v="Everything Laptop"/>
    <x v="10"/>
    <x v="0"/>
    <x v="1"/>
    <x v="6"/>
    <n v="428.05"/>
    <n v="246.07"/>
    <x v="0"/>
    <d v="2003-04-13T00:00:00"/>
    <n v="23"/>
    <x v="2"/>
    <x v="2"/>
    <s v="Peckmouth"/>
    <x v="2"/>
  </r>
  <r>
    <s v="T01831"/>
    <d v="2024-10-08T00:00:00"/>
    <s v="C125"/>
    <s v="P047"/>
    <s v="S004"/>
    <n v="3"/>
    <n v="0.05"/>
    <s v="Cash"/>
    <n v="3591.54"/>
    <n v="3411.9629999999997"/>
    <n v="2168.2200000000003"/>
    <n v="1243.7429999999995"/>
    <s v="Or Smartphone"/>
    <x v="6"/>
    <x v="0"/>
    <x v="1"/>
    <x v="10"/>
    <n v="1197.18"/>
    <n v="722.74"/>
    <x v="0"/>
    <d v="1990-04-03T00:00:00"/>
    <n v="36"/>
    <x v="1"/>
    <x v="1"/>
    <s v="Brianahaven"/>
    <x v="1"/>
  </r>
  <r>
    <s v="T01832"/>
    <d v="2024-08-09T00:00:00"/>
    <s v="C141"/>
    <s v="P049"/>
    <s v="S004"/>
    <n v="3"/>
    <n v="0.15"/>
    <s v="Mobile Money"/>
    <n v="1164.78"/>
    <n v="990.06299999999999"/>
    <n v="597.90000000000009"/>
    <n v="392.1629999999999"/>
    <s v="Possible Watches"/>
    <x v="3"/>
    <x v="0"/>
    <x v="0"/>
    <x v="1"/>
    <n v="388.26"/>
    <n v="199.3"/>
    <x v="1"/>
    <d v="1978-08-06T00:00:00"/>
    <n v="47"/>
    <x v="1"/>
    <x v="1"/>
    <s v="Brianahaven"/>
    <x v="1"/>
  </r>
  <r>
    <s v="T01833"/>
    <d v="2025-02-20T00:00:00"/>
    <s v="C090"/>
    <s v="P004"/>
    <s v="S004"/>
    <n v="4"/>
    <n v="0"/>
    <s v="Bank Transfer"/>
    <n v="7415.08"/>
    <n v="7415.08"/>
    <n v="5454.08"/>
    <n v="1961"/>
    <s v="Four Accessories"/>
    <x v="10"/>
    <x v="2"/>
    <x v="0"/>
    <x v="9"/>
    <n v="1853.77"/>
    <n v="1363.52"/>
    <x v="0"/>
    <d v="1975-08-18T00:00:00"/>
    <n v="50"/>
    <x v="3"/>
    <x v="1"/>
    <s v="Brianahaven"/>
    <x v="1"/>
  </r>
  <r>
    <s v="T01834"/>
    <d v="2025-05-09T00:00:00"/>
    <s v="C073"/>
    <s v="P020"/>
    <s v="S002"/>
    <n v="5"/>
    <n v="0.15"/>
    <s v="Cash"/>
    <n v="1619.6000000000001"/>
    <n v="1376.66"/>
    <n v="1214.8999999999999"/>
    <n v="161.76000000000022"/>
    <s v="Simple Accessories"/>
    <x v="4"/>
    <x v="2"/>
    <x v="0"/>
    <x v="9"/>
    <n v="323.92"/>
    <n v="242.98"/>
    <x v="1"/>
    <d v="1964-12-04T00:00:00"/>
    <n v="61"/>
    <x v="3"/>
    <x v="2"/>
    <s v="Peckmouth"/>
    <x v="2"/>
  </r>
  <r>
    <s v="T01835"/>
    <d v="2025-07-23T00:00:00"/>
    <s v="C034"/>
    <s v="P046"/>
    <s v="S003"/>
    <n v="5"/>
    <n v="0"/>
    <s v="Bank Transfer"/>
    <n v="5826.8499999999995"/>
    <n v="5826.8499999999995"/>
    <n v="4632.75"/>
    <n v="1194.0999999999995"/>
    <s v="Nature Clothing"/>
    <x v="11"/>
    <x v="2"/>
    <x v="0"/>
    <x v="0"/>
    <n v="1165.3699999999999"/>
    <n v="926.55"/>
    <x v="1"/>
    <d v="1964-12-19T00:00:00"/>
    <n v="61"/>
    <x v="3"/>
    <x v="0"/>
    <s v="New Michele"/>
    <x v="0"/>
  </r>
  <r>
    <s v="T01836"/>
    <d v="2025-08-25T00:00:00"/>
    <s v="C118"/>
    <s v="P025"/>
    <s v="S002"/>
    <n v="5"/>
    <n v="0.05"/>
    <s v="Mobile Money"/>
    <n v="2145.75"/>
    <n v="2038.4624999999999"/>
    <n v="1293.6000000000001"/>
    <n v="744.86249999999973"/>
    <s v="Little Watches"/>
    <x v="3"/>
    <x v="2"/>
    <x v="0"/>
    <x v="1"/>
    <n v="429.15"/>
    <n v="258.72000000000003"/>
    <x v="0"/>
    <d v="1975-08-27T00:00:00"/>
    <n v="50"/>
    <x v="3"/>
    <x v="2"/>
    <s v="Peckmouth"/>
    <x v="2"/>
  </r>
  <r>
    <s v="T01837"/>
    <d v="2025-01-22T00:00:00"/>
    <s v="C179"/>
    <s v="P049"/>
    <s v="S004"/>
    <n v="3"/>
    <n v="0.05"/>
    <s v="Credit Card"/>
    <n v="1164.78"/>
    <n v="1106.5409999999999"/>
    <n v="597.90000000000009"/>
    <n v="508.64099999999985"/>
    <s v="Possible Watches"/>
    <x v="9"/>
    <x v="2"/>
    <x v="0"/>
    <x v="1"/>
    <n v="388.26"/>
    <n v="199.3"/>
    <x v="1"/>
    <d v="1985-02-14T00:00:00"/>
    <n v="41"/>
    <x v="1"/>
    <x v="1"/>
    <s v="Brianahaven"/>
    <x v="1"/>
  </r>
  <r>
    <s v="T01838"/>
    <d v="2024-08-24T00:00:00"/>
    <s v="C056"/>
    <s v="P046"/>
    <s v="S002"/>
    <n v="1"/>
    <n v="0.1"/>
    <s v="Cash"/>
    <n v="1165.3699999999999"/>
    <n v="1048.8329999999999"/>
    <n v="926.55"/>
    <n v="122.2829999999999"/>
    <s v="Nature Clothing"/>
    <x v="3"/>
    <x v="0"/>
    <x v="0"/>
    <x v="0"/>
    <n v="1165.3699999999999"/>
    <n v="926.55"/>
    <x v="1"/>
    <d v="2004-09-23T00:00:00"/>
    <n v="21"/>
    <x v="2"/>
    <x v="2"/>
    <s v="Peckmouth"/>
    <x v="2"/>
  </r>
  <r>
    <s v="T01839"/>
    <d v="2025-06-22T00:00:00"/>
    <s v="C174"/>
    <s v="P020"/>
    <s v="S002"/>
    <n v="4"/>
    <n v="0.15"/>
    <s v="Credit Card"/>
    <n v="1295.68"/>
    <n v="1101.328"/>
    <n v="971.92"/>
    <n v="129.40800000000002"/>
    <s v="Simple Accessories"/>
    <x v="0"/>
    <x v="2"/>
    <x v="0"/>
    <x v="9"/>
    <n v="323.92"/>
    <n v="242.98"/>
    <x v="0"/>
    <d v="2005-07-07T00:00:00"/>
    <n v="21"/>
    <x v="2"/>
    <x v="2"/>
    <s v="Peckmouth"/>
    <x v="2"/>
  </r>
  <r>
    <s v="T01840"/>
    <d v="2023-11-18T00:00:00"/>
    <s v="C015"/>
    <s v="P026"/>
    <s v="S001"/>
    <n v="3"/>
    <n v="0.15"/>
    <s v="Credit Card"/>
    <n v="3047.2799999999997"/>
    <n v="2590.1879999999996"/>
    <n v="1753.1999999999998"/>
    <n v="836.98799999999983"/>
    <s v="Behavior Dairy"/>
    <x v="1"/>
    <x v="1"/>
    <x v="2"/>
    <x v="7"/>
    <n v="1015.76"/>
    <n v="584.4"/>
    <x v="0"/>
    <d v="1993-12-12T00:00:00"/>
    <n v="32"/>
    <x v="1"/>
    <x v="3"/>
    <s v="Jimenezborough"/>
    <x v="3"/>
  </r>
  <r>
    <s v="T01841"/>
    <d v="2024-03-09T00:00:00"/>
    <s v="C014"/>
    <s v="P029"/>
    <s v="S001"/>
    <n v="5"/>
    <n v="0.1"/>
    <s v="Mobile Money"/>
    <n v="7425.25"/>
    <n v="6682.7250000000004"/>
    <n v="4941.5499999999993"/>
    <n v="1741.1750000000011"/>
    <s v="Road Clothing"/>
    <x v="2"/>
    <x v="0"/>
    <x v="0"/>
    <x v="0"/>
    <n v="1485.05"/>
    <n v="988.31"/>
    <x v="0"/>
    <d v="1974-06-25T00:00:00"/>
    <n v="52"/>
    <x v="3"/>
    <x v="3"/>
    <s v="Jimenezborough"/>
    <x v="3"/>
  </r>
  <r>
    <s v="T01842"/>
    <d v="2024-04-05T00:00:00"/>
    <s v="C039"/>
    <s v="P030"/>
    <s v="S004"/>
    <n v="2"/>
    <n v="0"/>
    <s v="Cash"/>
    <n v="58.48"/>
    <n v="58.48"/>
    <n v="30.56"/>
    <n v="27.919999999999998"/>
    <s v="National Watches"/>
    <x v="8"/>
    <x v="0"/>
    <x v="0"/>
    <x v="1"/>
    <n v="29.24"/>
    <n v="15.28"/>
    <x v="1"/>
    <d v="1996-11-02T00:00:00"/>
    <n v="29"/>
    <x v="1"/>
    <x v="1"/>
    <s v="Brianahaven"/>
    <x v="1"/>
  </r>
  <r>
    <s v="T01843"/>
    <d v="2023-10-21T00:00:00"/>
    <s v="C062"/>
    <s v="P009"/>
    <s v="S004"/>
    <n v="4"/>
    <n v="0.1"/>
    <s v="Credit Card"/>
    <n v="492.76"/>
    <n v="443.48399999999998"/>
    <n v="321.44"/>
    <n v="122.04399999999998"/>
    <s v="Us Snacks"/>
    <x v="6"/>
    <x v="1"/>
    <x v="2"/>
    <x v="4"/>
    <n v="123.19"/>
    <n v="80.36"/>
    <x v="0"/>
    <d v="2000-06-21T00:00:00"/>
    <n v="26"/>
    <x v="1"/>
    <x v="1"/>
    <s v="Brianahaven"/>
    <x v="1"/>
  </r>
  <r>
    <s v="T01844"/>
    <d v="2024-11-20T00:00:00"/>
    <s v="C168"/>
    <s v="P038"/>
    <s v="S004"/>
    <n v="1"/>
    <n v="0.15"/>
    <s v="Mobile Money"/>
    <n v="366.93"/>
    <n v="311.89049999999997"/>
    <n v="285.23"/>
    <n v="26.660499999999956"/>
    <s v="Stage Footwear"/>
    <x v="1"/>
    <x v="0"/>
    <x v="0"/>
    <x v="3"/>
    <n v="366.93"/>
    <n v="285.23"/>
    <x v="0"/>
    <d v="1969-07-30T00:00:00"/>
    <n v="56"/>
    <x v="3"/>
    <x v="1"/>
    <s v="Brianahaven"/>
    <x v="1"/>
  </r>
  <r>
    <s v="T01845"/>
    <d v="2024-12-16T00:00:00"/>
    <s v="C071"/>
    <s v="P017"/>
    <s v="S004"/>
    <n v="3"/>
    <n v="0"/>
    <s v="Cash"/>
    <n v="3738.33"/>
    <n v="3738.33"/>
    <n v="2500.56"/>
    <n v="1237.77"/>
    <s v="Find Headphones"/>
    <x v="7"/>
    <x v="0"/>
    <x v="1"/>
    <x v="11"/>
    <n v="1246.1099999999999"/>
    <n v="833.52"/>
    <x v="0"/>
    <d v="1962-06-18T00:00:00"/>
    <n v="64"/>
    <x v="3"/>
    <x v="1"/>
    <s v="Brianahaven"/>
    <x v="1"/>
  </r>
  <r>
    <s v="T01846"/>
    <d v="2023-11-06T00:00:00"/>
    <s v="C030"/>
    <s v="P003"/>
    <s v="S001"/>
    <n v="1"/>
    <n v="0.15"/>
    <s v="Credit Card"/>
    <n v="337.63"/>
    <n v="286.9855"/>
    <n v="169.03"/>
    <n v="117.9555"/>
    <s v="Here Footwear"/>
    <x v="1"/>
    <x v="1"/>
    <x v="0"/>
    <x v="3"/>
    <n v="337.63"/>
    <n v="169.03"/>
    <x v="0"/>
    <d v="2002-06-10T00:00:00"/>
    <n v="24"/>
    <x v="2"/>
    <x v="3"/>
    <s v="Jimenezborough"/>
    <x v="3"/>
  </r>
  <r>
    <s v="T01847"/>
    <d v="2025-03-28T00:00:00"/>
    <s v="C006"/>
    <s v="P041"/>
    <s v="S005"/>
    <n v="5"/>
    <n v="0.15"/>
    <s v="Bank Transfer"/>
    <n v="8175.05"/>
    <n v="6948.7924999999996"/>
    <n v="5216.45"/>
    <n v="1732.3424999999997"/>
    <s v="Present Television"/>
    <x v="2"/>
    <x v="2"/>
    <x v="1"/>
    <x v="2"/>
    <n v="1635.01"/>
    <n v="1043.29"/>
    <x v="0"/>
    <d v="1986-10-03T00:00:00"/>
    <n v="39"/>
    <x v="1"/>
    <x v="4"/>
    <s v="Johnmouth"/>
    <x v="2"/>
  </r>
  <r>
    <s v="T01848"/>
    <d v="2024-03-23T00:00:00"/>
    <s v="C178"/>
    <s v="P003"/>
    <s v="S001"/>
    <n v="5"/>
    <n v="0.05"/>
    <s v="Mobile Money"/>
    <n v="1688.15"/>
    <n v="1603.7425000000001"/>
    <n v="845.15"/>
    <n v="758.59250000000009"/>
    <s v="Here Footwear"/>
    <x v="2"/>
    <x v="0"/>
    <x v="0"/>
    <x v="3"/>
    <n v="337.63"/>
    <n v="169.03"/>
    <x v="1"/>
    <d v="1960-12-05T00:00:00"/>
    <n v="65"/>
    <x v="4"/>
    <x v="3"/>
    <s v="Jimenezborough"/>
    <x v="3"/>
  </r>
  <r>
    <s v="T01849"/>
    <d v="2024-06-17T00:00:00"/>
    <s v="C124"/>
    <s v="P040"/>
    <s v="S004"/>
    <n v="3"/>
    <n v="0.05"/>
    <s v="Cash"/>
    <n v="5236.83"/>
    <n v="4974.9884999999995"/>
    <n v="3967.32"/>
    <n v="1007.6684999999993"/>
    <s v="Piece Headphones"/>
    <x v="0"/>
    <x v="0"/>
    <x v="1"/>
    <x v="11"/>
    <n v="1745.61"/>
    <n v="1322.44"/>
    <x v="1"/>
    <d v="1962-06-07T00:00:00"/>
    <n v="64"/>
    <x v="3"/>
    <x v="1"/>
    <s v="Brianahaven"/>
    <x v="1"/>
  </r>
  <r>
    <s v="T01850"/>
    <d v="2025-02-28T00:00:00"/>
    <s v="C084"/>
    <s v="P041"/>
    <s v="S001"/>
    <n v="5"/>
    <n v="0.05"/>
    <s v="Mobile Money"/>
    <n v="8175.05"/>
    <n v="7766.2974999999997"/>
    <n v="5216.45"/>
    <n v="2549.8474999999999"/>
    <s v="Present Television"/>
    <x v="10"/>
    <x v="2"/>
    <x v="1"/>
    <x v="2"/>
    <n v="1635.01"/>
    <n v="1043.29"/>
    <x v="0"/>
    <d v="1972-03-19T00:00:00"/>
    <n v="54"/>
    <x v="3"/>
    <x v="3"/>
    <s v="Jimenezborough"/>
    <x v="3"/>
  </r>
  <r>
    <s v="T01851"/>
    <d v="2025-05-02T00:00:00"/>
    <s v="C180"/>
    <s v="P037"/>
    <s v="S001"/>
    <n v="4"/>
    <n v="0.15"/>
    <s v="Cash"/>
    <n v="7810.6"/>
    <n v="6639.01"/>
    <n v="5805.08"/>
    <n v="833.93000000000029"/>
    <s v="Book Television"/>
    <x v="4"/>
    <x v="2"/>
    <x v="1"/>
    <x v="2"/>
    <n v="1952.65"/>
    <n v="1451.27"/>
    <x v="1"/>
    <d v="1959-12-15T00:00:00"/>
    <n v="66"/>
    <x v="4"/>
    <x v="3"/>
    <s v="Jimenezborough"/>
    <x v="3"/>
  </r>
  <r>
    <s v="T01852"/>
    <d v="2024-12-15T00:00:00"/>
    <s v="C133"/>
    <s v="P013"/>
    <s v="S005"/>
    <n v="5"/>
    <n v="0"/>
    <s v="Credit Card"/>
    <n v="5674"/>
    <n v="5674"/>
    <n v="3375.5"/>
    <n v="2298.5"/>
    <s v="World Watches"/>
    <x v="7"/>
    <x v="0"/>
    <x v="0"/>
    <x v="1"/>
    <n v="1134.8"/>
    <n v="675.1"/>
    <x v="0"/>
    <d v="1962-04-14T00:00:00"/>
    <n v="64"/>
    <x v="3"/>
    <x v="4"/>
    <s v="Johnmouth"/>
    <x v="2"/>
  </r>
  <r>
    <s v="T01853"/>
    <d v="2024-12-25T00:00:00"/>
    <s v="C169"/>
    <s v="P002"/>
    <s v="S001"/>
    <n v="2"/>
    <n v="0.05"/>
    <s v="Cash"/>
    <n v="1637.52"/>
    <n v="1555.644"/>
    <n v="1055.24"/>
    <n v="500.404"/>
    <s v="Audience Television"/>
    <x v="7"/>
    <x v="0"/>
    <x v="1"/>
    <x v="2"/>
    <n v="818.76"/>
    <n v="527.62"/>
    <x v="0"/>
    <d v="1967-06-15T00:00:00"/>
    <n v="59"/>
    <x v="3"/>
    <x v="3"/>
    <s v="Jimenezborough"/>
    <x v="3"/>
  </r>
  <r>
    <s v="T01854"/>
    <d v="2024-11-03T00:00:00"/>
    <s v="C143"/>
    <s v="P005"/>
    <s v="S004"/>
    <n v="3"/>
    <n v="0"/>
    <s v="Cash"/>
    <n v="4188.66"/>
    <n v="4188.66"/>
    <n v="3012.27"/>
    <n v="1176.3899999999999"/>
    <s v="Knowledge Bags"/>
    <x v="1"/>
    <x v="0"/>
    <x v="0"/>
    <x v="5"/>
    <n v="1396.22"/>
    <n v="1004.09"/>
    <x v="0"/>
    <d v="1961-06-03T00:00:00"/>
    <n v="65"/>
    <x v="4"/>
    <x v="1"/>
    <s v="Brianahaven"/>
    <x v="1"/>
  </r>
  <r>
    <s v="T01855"/>
    <d v="2024-11-01T00:00:00"/>
    <s v="C033"/>
    <s v="P004"/>
    <s v="S005"/>
    <n v="2"/>
    <n v="0.05"/>
    <s v="Cash"/>
    <n v="3707.54"/>
    <n v="3522.163"/>
    <n v="2727.04"/>
    <n v="795.12300000000005"/>
    <s v="Four Accessories"/>
    <x v="1"/>
    <x v="0"/>
    <x v="0"/>
    <x v="9"/>
    <n v="1853.77"/>
    <n v="1363.52"/>
    <x v="1"/>
    <d v="1978-07-27T00:00:00"/>
    <n v="48"/>
    <x v="1"/>
    <x v="4"/>
    <s v="Johnmouth"/>
    <x v="2"/>
  </r>
  <r>
    <s v="T01856"/>
    <d v="2024-11-28T00:00:00"/>
    <s v="C144"/>
    <s v="P035"/>
    <s v="S003"/>
    <n v="1"/>
    <n v="0"/>
    <s v="Cash"/>
    <n v="1562.43"/>
    <n v="1562.43"/>
    <n v="1195.6300000000001"/>
    <n v="366.79999999999995"/>
    <s v="Chair Laptop"/>
    <x v="1"/>
    <x v="0"/>
    <x v="1"/>
    <x v="6"/>
    <n v="1562.43"/>
    <n v="1195.6300000000001"/>
    <x v="1"/>
    <d v="1963-09-02T00:00:00"/>
    <n v="62"/>
    <x v="3"/>
    <x v="0"/>
    <s v="New Michele"/>
    <x v="0"/>
  </r>
  <r>
    <s v="T01857"/>
    <d v="2025-06-16T00:00:00"/>
    <s v="C130"/>
    <s v="P039"/>
    <s v="S003"/>
    <n v="3"/>
    <n v="0.05"/>
    <s v="Mobile Money"/>
    <n v="1622.8200000000002"/>
    <n v="1541.6790000000001"/>
    <n v="1194.75"/>
    <n v="346.92900000000009"/>
    <s v="Church Clothing"/>
    <x v="0"/>
    <x v="2"/>
    <x v="0"/>
    <x v="0"/>
    <n v="540.94000000000005"/>
    <n v="398.25"/>
    <x v="0"/>
    <d v="1982-02-03T00:00:00"/>
    <n v="44"/>
    <x v="1"/>
    <x v="0"/>
    <s v="New Michele"/>
    <x v="0"/>
  </r>
  <r>
    <s v="T01858"/>
    <d v="2024-04-03T00:00:00"/>
    <s v="C169"/>
    <s v="P017"/>
    <s v="S001"/>
    <n v="2"/>
    <n v="0.1"/>
    <s v="Cash"/>
    <n v="2492.2199999999998"/>
    <n v="2242.998"/>
    <n v="1667.04"/>
    <n v="575.95800000000008"/>
    <s v="Find Headphones"/>
    <x v="8"/>
    <x v="0"/>
    <x v="1"/>
    <x v="11"/>
    <n v="1246.1099999999999"/>
    <n v="833.52"/>
    <x v="0"/>
    <d v="1967-06-15T00:00:00"/>
    <n v="59"/>
    <x v="3"/>
    <x v="3"/>
    <s v="Jimenezborough"/>
    <x v="3"/>
  </r>
  <r>
    <s v="T01859"/>
    <d v="2025-06-13T00:00:00"/>
    <s v="C133"/>
    <s v="P011"/>
    <s v="S003"/>
    <n v="5"/>
    <n v="0.15"/>
    <s v="Credit Card"/>
    <n v="1242.8499999999999"/>
    <n v="1056.4224999999999"/>
    <n v="953.34999999999991"/>
    <n v="103.07249999999999"/>
    <s v="Either Headphones"/>
    <x v="0"/>
    <x v="2"/>
    <x v="1"/>
    <x v="11"/>
    <n v="248.57"/>
    <n v="190.67"/>
    <x v="0"/>
    <d v="1962-04-14T00:00:00"/>
    <n v="64"/>
    <x v="3"/>
    <x v="0"/>
    <s v="New Michele"/>
    <x v="0"/>
  </r>
  <r>
    <s v="T01860"/>
    <d v="2024-06-05T00:00:00"/>
    <s v="C148"/>
    <s v="P009"/>
    <s v="S004"/>
    <n v="3"/>
    <n v="0.1"/>
    <s v="Credit Card"/>
    <n v="369.57"/>
    <n v="332.613"/>
    <n v="241.07999999999998"/>
    <n v="91.533000000000015"/>
    <s v="Us Snacks"/>
    <x v="0"/>
    <x v="0"/>
    <x v="2"/>
    <x v="4"/>
    <n v="123.19"/>
    <n v="80.36"/>
    <x v="1"/>
    <d v="2005-07-08T00:00:00"/>
    <n v="21"/>
    <x v="2"/>
    <x v="1"/>
    <s v="Brianahaven"/>
    <x v="1"/>
  </r>
  <r>
    <s v="T01861"/>
    <d v="2024-03-06T00:00:00"/>
    <s v="C177"/>
    <s v="P022"/>
    <s v="S001"/>
    <n v="1"/>
    <n v="0.05"/>
    <s v="Cash"/>
    <n v="25.57"/>
    <n v="24.291499999999999"/>
    <n v="19.05"/>
    <n v="5.2414999999999985"/>
    <s v="How Vegetables"/>
    <x v="2"/>
    <x v="0"/>
    <x v="2"/>
    <x v="8"/>
    <n v="25.57"/>
    <n v="19.05"/>
    <x v="1"/>
    <d v="1985-01-05T00:00:00"/>
    <n v="41"/>
    <x v="1"/>
    <x v="3"/>
    <s v="Jimenezborough"/>
    <x v="3"/>
  </r>
  <r>
    <s v="T01862"/>
    <d v="2023-09-19T00:00:00"/>
    <s v="C049"/>
    <s v="P041"/>
    <s v="S002"/>
    <n v="3"/>
    <n v="0.05"/>
    <s v="Credit Card"/>
    <n v="4905.03"/>
    <n v="4659.7784999999994"/>
    <n v="3129.87"/>
    <n v="1529.9084999999995"/>
    <s v="Present Television"/>
    <x v="5"/>
    <x v="1"/>
    <x v="1"/>
    <x v="2"/>
    <n v="1635.01"/>
    <n v="1043.29"/>
    <x v="0"/>
    <d v="1997-01-03T00:00:00"/>
    <n v="29"/>
    <x v="1"/>
    <x v="2"/>
    <s v="Peckmouth"/>
    <x v="2"/>
  </r>
  <r>
    <s v="T01863"/>
    <d v="2025-05-11T00:00:00"/>
    <s v="C155"/>
    <s v="P040"/>
    <s v="S005"/>
    <n v="2"/>
    <n v="0.1"/>
    <s v="Bank Transfer"/>
    <n v="3491.22"/>
    <n v="3142.098"/>
    <n v="2644.88"/>
    <n v="497.21799999999985"/>
    <s v="Piece Headphones"/>
    <x v="4"/>
    <x v="2"/>
    <x v="1"/>
    <x v="11"/>
    <n v="1745.61"/>
    <n v="1322.44"/>
    <x v="0"/>
    <d v="1965-09-20T00:00:00"/>
    <n v="60"/>
    <x v="3"/>
    <x v="4"/>
    <s v="Johnmouth"/>
    <x v="2"/>
  </r>
  <r>
    <s v="T01864"/>
    <d v="2025-01-27T00:00:00"/>
    <s v="C033"/>
    <s v="P040"/>
    <s v="S005"/>
    <n v="4"/>
    <n v="0"/>
    <s v="Bank Transfer"/>
    <n v="6982.44"/>
    <n v="6982.44"/>
    <n v="5289.76"/>
    <n v="1692.6799999999994"/>
    <s v="Piece Headphones"/>
    <x v="9"/>
    <x v="2"/>
    <x v="1"/>
    <x v="11"/>
    <n v="1745.61"/>
    <n v="1322.44"/>
    <x v="1"/>
    <d v="1978-07-27T00:00:00"/>
    <n v="48"/>
    <x v="1"/>
    <x v="4"/>
    <s v="Johnmouth"/>
    <x v="2"/>
  </r>
  <r>
    <s v="T01865"/>
    <d v="2025-01-01T00:00:00"/>
    <s v="C067"/>
    <s v="P017"/>
    <s v="S004"/>
    <n v="2"/>
    <n v="0.15"/>
    <s v="Mobile Money"/>
    <n v="2492.2199999999998"/>
    <n v="2118.3869999999997"/>
    <n v="1667.04"/>
    <n v="451.34699999999975"/>
    <s v="Find Headphones"/>
    <x v="9"/>
    <x v="2"/>
    <x v="1"/>
    <x v="11"/>
    <n v="1246.1099999999999"/>
    <n v="833.52"/>
    <x v="0"/>
    <d v="1973-09-07T00:00:00"/>
    <n v="52"/>
    <x v="3"/>
    <x v="1"/>
    <s v="Brianahaven"/>
    <x v="1"/>
  </r>
  <r>
    <s v="T01866"/>
    <d v="2025-04-24T00:00:00"/>
    <s v="C022"/>
    <s v="P024"/>
    <s v="S003"/>
    <n v="4"/>
    <n v="0.05"/>
    <s v="Credit Card"/>
    <n v="5949.64"/>
    <n v="5652.1580000000004"/>
    <n v="3252.28"/>
    <n v="2399.8780000000002"/>
    <s v="Him Smartphone"/>
    <x v="8"/>
    <x v="2"/>
    <x v="1"/>
    <x v="10"/>
    <n v="1487.41"/>
    <n v="813.07"/>
    <x v="0"/>
    <d v="1955-11-16T00:00:00"/>
    <n v="70"/>
    <x v="4"/>
    <x v="0"/>
    <s v="New Michele"/>
    <x v="0"/>
  </r>
  <r>
    <s v="T01867"/>
    <d v="2025-02-26T00:00:00"/>
    <s v="C019"/>
    <s v="P033"/>
    <s v="S003"/>
    <n v="2"/>
    <n v="0.1"/>
    <s v="Credit Card"/>
    <n v="3597.94"/>
    <n v="3238.1460000000002"/>
    <n v="2658.3"/>
    <n v="579.846"/>
    <s v="Beat Accessories"/>
    <x v="10"/>
    <x v="2"/>
    <x v="0"/>
    <x v="9"/>
    <n v="1798.97"/>
    <n v="1329.15"/>
    <x v="1"/>
    <d v="1998-05-16T00:00:00"/>
    <n v="28"/>
    <x v="1"/>
    <x v="0"/>
    <s v="New Michele"/>
    <x v="0"/>
  </r>
  <r>
    <s v="T01868"/>
    <d v="2025-03-28T00:00:00"/>
    <s v="C108"/>
    <s v="P041"/>
    <s v="S002"/>
    <n v="3"/>
    <n v="0.15"/>
    <s v="Mobile Money"/>
    <n v="4905.03"/>
    <n v="4169.2754999999997"/>
    <n v="3129.87"/>
    <n v="1039.4054999999998"/>
    <s v="Present Television"/>
    <x v="2"/>
    <x v="2"/>
    <x v="1"/>
    <x v="2"/>
    <n v="1635.01"/>
    <n v="1043.29"/>
    <x v="0"/>
    <d v="1960-11-21T00:00:00"/>
    <n v="65"/>
    <x v="4"/>
    <x v="2"/>
    <s v="Peckmouth"/>
    <x v="2"/>
  </r>
  <r>
    <s v="T01869"/>
    <d v="2025-03-13T00:00:00"/>
    <s v="C007"/>
    <s v="P011"/>
    <s v="S005"/>
    <n v="2"/>
    <n v="0"/>
    <s v="Bank Transfer"/>
    <n v="497.14"/>
    <n v="497.14"/>
    <n v="381.34"/>
    <n v="115.80000000000001"/>
    <s v="Either Headphones"/>
    <x v="2"/>
    <x v="2"/>
    <x v="1"/>
    <x v="11"/>
    <n v="248.57"/>
    <n v="190.67"/>
    <x v="0"/>
    <d v="1985-01-11T00:00:00"/>
    <n v="41"/>
    <x v="1"/>
    <x v="4"/>
    <s v="Johnmouth"/>
    <x v="2"/>
  </r>
  <r>
    <s v="T01870"/>
    <d v="2025-07-24T00:00:00"/>
    <s v="C032"/>
    <s v="P026"/>
    <s v="S005"/>
    <n v="1"/>
    <n v="0.15"/>
    <s v="Cash"/>
    <n v="1015.76"/>
    <n v="863.39599999999996"/>
    <n v="584.4"/>
    <n v="278.99599999999998"/>
    <s v="Behavior Dairy"/>
    <x v="11"/>
    <x v="2"/>
    <x v="2"/>
    <x v="7"/>
    <n v="1015.76"/>
    <n v="584.4"/>
    <x v="0"/>
    <d v="1992-11-09T00:00:00"/>
    <n v="33"/>
    <x v="1"/>
    <x v="4"/>
    <s v="Johnmouth"/>
    <x v="2"/>
  </r>
  <r>
    <s v="T01871"/>
    <d v="2024-09-23T00:00:00"/>
    <s v="C085"/>
    <s v="P042"/>
    <s v="S001"/>
    <n v="3"/>
    <n v="0.1"/>
    <s v="Bank Transfer"/>
    <n v="1360.8600000000001"/>
    <n v="1224.7740000000001"/>
    <n v="949.89"/>
    <n v="274.88400000000013"/>
    <s v="Maybe Clothing"/>
    <x v="5"/>
    <x v="0"/>
    <x v="0"/>
    <x v="0"/>
    <n v="453.62"/>
    <n v="316.63"/>
    <x v="0"/>
    <d v="1979-03-23T00:00:00"/>
    <n v="47"/>
    <x v="1"/>
    <x v="3"/>
    <s v="Jimenezborough"/>
    <x v="3"/>
  </r>
  <r>
    <s v="T01872"/>
    <d v="2025-03-28T00:00:00"/>
    <s v="C038"/>
    <s v="P008"/>
    <s v="S002"/>
    <n v="3"/>
    <n v="0"/>
    <s v="Cash"/>
    <n v="329.34000000000003"/>
    <n v="329.34000000000003"/>
    <n v="211.77"/>
    <n v="117.57000000000002"/>
    <s v="Recognize Footwear"/>
    <x v="2"/>
    <x v="2"/>
    <x v="0"/>
    <x v="3"/>
    <n v="109.78"/>
    <n v="70.59"/>
    <x v="0"/>
    <d v="1974-04-19T00:00:00"/>
    <n v="52"/>
    <x v="3"/>
    <x v="2"/>
    <s v="Peckmouth"/>
    <x v="2"/>
  </r>
  <r>
    <s v="T01873"/>
    <d v="2025-04-20T00:00:00"/>
    <s v="C097"/>
    <s v="P004"/>
    <s v="S002"/>
    <n v="4"/>
    <n v="0"/>
    <s v="Cash"/>
    <n v="7415.08"/>
    <n v="7415.08"/>
    <n v="5454.08"/>
    <n v="1961"/>
    <s v="Four Accessories"/>
    <x v="8"/>
    <x v="2"/>
    <x v="0"/>
    <x v="9"/>
    <n v="1853.77"/>
    <n v="1363.52"/>
    <x v="0"/>
    <d v="1994-08-14T00:00:00"/>
    <n v="31"/>
    <x v="1"/>
    <x v="2"/>
    <s v="Peckmouth"/>
    <x v="2"/>
  </r>
  <r>
    <s v="T01874"/>
    <d v="2024-01-12T00:00:00"/>
    <s v="C045"/>
    <s v="P037"/>
    <s v="S005"/>
    <n v="3"/>
    <n v="0.15"/>
    <s v="Cash"/>
    <n v="5857.9500000000007"/>
    <n v="4979.2575000000006"/>
    <n v="4353.8099999999995"/>
    <n v="625.44750000000113"/>
    <s v="Book Television"/>
    <x v="9"/>
    <x v="0"/>
    <x v="1"/>
    <x v="2"/>
    <n v="1952.65"/>
    <n v="1451.27"/>
    <x v="0"/>
    <d v="1975-12-28T00:00:00"/>
    <n v="50"/>
    <x v="3"/>
    <x v="4"/>
    <s v="Johnmouth"/>
    <x v="2"/>
  </r>
  <r>
    <s v="T01875"/>
    <d v="2025-07-26T00:00:00"/>
    <s v="C136"/>
    <s v="P023"/>
    <s v="S003"/>
    <n v="5"/>
    <n v="0.1"/>
    <s v="Bank Transfer"/>
    <n v="9392.35"/>
    <n v="8453.1149999999998"/>
    <n v="5074.55"/>
    <n v="3378.5649999999996"/>
    <s v="And Footwear"/>
    <x v="11"/>
    <x v="2"/>
    <x v="0"/>
    <x v="3"/>
    <n v="1878.47"/>
    <n v="1014.91"/>
    <x v="0"/>
    <d v="2007-06-27T00:00:00"/>
    <n v="19"/>
    <x v="2"/>
    <x v="0"/>
    <s v="New Michele"/>
    <x v="0"/>
  </r>
  <r>
    <s v="T01876"/>
    <d v="2024-11-25T00:00:00"/>
    <s v="C156"/>
    <s v="P003"/>
    <s v="S001"/>
    <n v="1"/>
    <n v="0.05"/>
    <s v="Bank Transfer"/>
    <n v="337.63"/>
    <n v="320.74849999999998"/>
    <n v="169.03"/>
    <n v="151.71849999999998"/>
    <s v="Here Footwear"/>
    <x v="1"/>
    <x v="0"/>
    <x v="0"/>
    <x v="3"/>
    <n v="337.63"/>
    <n v="169.03"/>
    <x v="0"/>
    <d v="1956-11-28T00:00:00"/>
    <n v="69"/>
    <x v="4"/>
    <x v="3"/>
    <s v="Jimenezborough"/>
    <x v="3"/>
  </r>
  <r>
    <s v="T01877"/>
    <d v="2024-01-14T00:00:00"/>
    <s v="C193"/>
    <s v="P002"/>
    <s v="S004"/>
    <n v="2"/>
    <n v="0.1"/>
    <s v="Mobile Money"/>
    <n v="1637.52"/>
    <n v="1473.768"/>
    <n v="1055.24"/>
    <n v="418.52800000000002"/>
    <s v="Audience Television"/>
    <x v="9"/>
    <x v="0"/>
    <x v="1"/>
    <x v="2"/>
    <n v="818.76"/>
    <n v="527.62"/>
    <x v="1"/>
    <d v="1969-11-06T00:00:00"/>
    <n v="56"/>
    <x v="3"/>
    <x v="1"/>
    <s v="Brianahaven"/>
    <x v="1"/>
  </r>
  <r>
    <s v="T01878"/>
    <d v="2024-11-24T00:00:00"/>
    <s v="C123"/>
    <s v="P011"/>
    <s v="S005"/>
    <n v="2"/>
    <n v="0.1"/>
    <s v="Cash"/>
    <n v="497.14"/>
    <n v="447.42599999999999"/>
    <n v="381.34"/>
    <n v="66.086000000000013"/>
    <s v="Either Headphones"/>
    <x v="1"/>
    <x v="0"/>
    <x v="1"/>
    <x v="11"/>
    <n v="248.57"/>
    <n v="190.67"/>
    <x v="1"/>
    <d v="1989-11-06T00:00:00"/>
    <n v="36"/>
    <x v="1"/>
    <x v="4"/>
    <s v="Johnmouth"/>
    <x v="2"/>
  </r>
  <r>
    <s v="T01879"/>
    <d v="2025-09-02T00:00:00"/>
    <s v="C176"/>
    <s v="P003"/>
    <s v="S005"/>
    <n v="2"/>
    <n v="0.05"/>
    <s v="Credit Card"/>
    <n v="675.26"/>
    <n v="641.49699999999996"/>
    <n v="338.06"/>
    <n v="303.43699999999995"/>
    <s v="Here Footwear"/>
    <x v="5"/>
    <x v="2"/>
    <x v="0"/>
    <x v="3"/>
    <n v="337.63"/>
    <n v="169.03"/>
    <x v="0"/>
    <d v="1979-10-07T00:00:00"/>
    <n v="46"/>
    <x v="1"/>
    <x v="4"/>
    <s v="Johnmouth"/>
    <x v="2"/>
  </r>
  <r>
    <s v="T01880"/>
    <d v="2024-03-25T00:00:00"/>
    <s v="C097"/>
    <s v="P020"/>
    <s v="S005"/>
    <n v="3"/>
    <n v="0"/>
    <s v="Bank Transfer"/>
    <n v="971.76"/>
    <n v="971.76"/>
    <n v="728.93999999999994"/>
    <n v="242.82000000000005"/>
    <s v="Simple Accessories"/>
    <x v="2"/>
    <x v="0"/>
    <x v="0"/>
    <x v="9"/>
    <n v="323.92"/>
    <n v="242.98"/>
    <x v="0"/>
    <d v="1994-08-14T00:00:00"/>
    <n v="31"/>
    <x v="1"/>
    <x v="4"/>
    <s v="Johnmouth"/>
    <x v="2"/>
  </r>
  <r>
    <s v="T01881"/>
    <d v="2023-12-20T00:00:00"/>
    <s v="C182"/>
    <s v="P032"/>
    <s v="S002"/>
    <n v="5"/>
    <n v="0.15"/>
    <s v="Mobile Money"/>
    <n v="1523.55"/>
    <n v="1295.0174999999999"/>
    <n v="820.05"/>
    <n v="474.96749999999997"/>
    <s v="Difficult Vegetables"/>
    <x v="7"/>
    <x v="1"/>
    <x v="2"/>
    <x v="8"/>
    <n v="304.70999999999998"/>
    <n v="164.01"/>
    <x v="0"/>
    <d v="2004-07-25T00:00:00"/>
    <n v="22"/>
    <x v="2"/>
    <x v="2"/>
    <s v="Peckmouth"/>
    <x v="2"/>
  </r>
  <r>
    <s v="T01882"/>
    <d v="2025-05-26T00:00:00"/>
    <s v="C047"/>
    <s v="P004"/>
    <s v="S004"/>
    <n v="3"/>
    <n v="0.15"/>
    <s v="Bank Transfer"/>
    <n v="5561.3099999999995"/>
    <n v="4727.1134999999995"/>
    <n v="4090.56"/>
    <n v="636.55349999999953"/>
    <s v="Four Accessories"/>
    <x v="4"/>
    <x v="2"/>
    <x v="0"/>
    <x v="9"/>
    <n v="1853.77"/>
    <n v="1363.52"/>
    <x v="1"/>
    <d v="2006-07-03T00:00:00"/>
    <n v="20"/>
    <x v="2"/>
    <x v="1"/>
    <s v="Brianahaven"/>
    <x v="1"/>
  </r>
  <r>
    <s v="T01883"/>
    <d v="2025-07-27T00:00:00"/>
    <s v="C071"/>
    <s v="P033"/>
    <s v="S004"/>
    <n v="5"/>
    <n v="0.05"/>
    <s v="Bank Transfer"/>
    <n v="8994.85"/>
    <n v="8545.1075000000001"/>
    <n v="6645.75"/>
    <n v="1899.3575000000001"/>
    <s v="Beat Accessories"/>
    <x v="11"/>
    <x v="2"/>
    <x v="0"/>
    <x v="9"/>
    <n v="1798.97"/>
    <n v="1329.15"/>
    <x v="0"/>
    <d v="1962-06-18T00:00:00"/>
    <n v="64"/>
    <x v="3"/>
    <x v="1"/>
    <s v="Brianahaven"/>
    <x v="1"/>
  </r>
  <r>
    <s v="T01884"/>
    <d v="2025-03-12T00:00:00"/>
    <s v="C163"/>
    <s v="P027"/>
    <s v="S001"/>
    <n v="3"/>
    <n v="0.15"/>
    <s v="Bank Transfer"/>
    <n v="3816.69"/>
    <n v="3244.1864999999998"/>
    <n v="2857.95"/>
    <n v="386.23649999999998"/>
    <s v="Hospital Smartphone"/>
    <x v="2"/>
    <x v="2"/>
    <x v="1"/>
    <x v="10"/>
    <n v="1272.23"/>
    <n v="952.65"/>
    <x v="1"/>
    <d v="1985-10-08T00:00:00"/>
    <n v="40"/>
    <x v="1"/>
    <x v="3"/>
    <s v="Jimenezborough"/>
    <x v="3"/>
  </r>
  <r>
    <s v="T01885"/>
    <d v="2023-11-09T00:00:00"/>
    <s v="C024"/>
    <s v="P021"/>
    <s v="S001"/>
    <n v="1"/>
    <n v="0.05"/>
    <s v="Cash"/>
    <n v="1227.24"/>
    <n v="1165.8779999999999"/>
    <n v="977.09"/>
    <n v="188.7879999999999"/>
    <s v="Firm Dairy"/>
    <x v="1"/>
    <x v="1"/>
    <x v="2"/>
    <x v="7"/>
    <n v="1227.24"/>
    <n v="977.09"/>
    <x v="1"/>
    <d v="1961-11-25T00:00:00"/>
    <n v="64"/>
    <x v="3"/>
    <x v="3"/>
    <s v="Jimenezborough"/>
    <x v="3"/>
  </r>
  <r>
    <s v="T01886"/>
    <d v="2025-08-21T00:00:00"/>
    <s v="C043"/>
    <s v="P046"/>
    <s v="S005"/>
    <n v="1"/>
    <n v="0"/>
    <s v="Bank Transfer"/>
    <n v="1165.3699999999999"/>
    <n v="1165.3699999999999"/>
    <n v="926.55"/>
    <n v="238.81999999999994"/>
    <s v="Nature Clothing"/>
    <x v="3"/>
    <x v="2"/>
    <x v="0"/>
    <x v="0"/>
    <n v="1165.3699999999999"/>
    <n v="926.55"/>
    <x v="0"/>
    <d v="1988-09-14T00:00:00"/>
    <n v="37"/>
    <x v="1"/>
    <x v="4"/>
    <s v="Johnmouth"/>
    <x v="2"/>
  </r>
  <r>
    <s v="T01887"/>
    <d v="2024-12-09T00:00:00"/>
    <s v="C142"/>
    <s v="P033"/>
    <s v="S004"/>
    <n v="1"/>
    <n v="0.15"/>
    <s v="Credit Card"/>
    <n v="1798.97"/>
    <n v="1529.1244999999999"/>
    <n v="1329.15"/>
    <n v="199.97449999999981"/>
    <s v="Beat Accessories"/>
    <x v="7"/>
    <x v="0"/>
    <x v="0"/>
    <x v="9"/>
    <n v="1798.97"/>
    <n v="1329.15"/>
    <x v="0"/>
    <d v="2005-07-25T00:00:00"/>
    <n v="21"/>
    <x v="2"/>
    <x v="1"/>
    <s v="Brianahaven"/>
    <x v="1"/>
  </r>
  <r>
    <s v="T01888"/>
    <d v="2024-09-20T00:00:00"/>
    <s v="C123"/>
    <s v="P014"/>
    <s v="S004"/>
    <n v="5"/>
    <n v="0"/>
    <s v="Mobile Money"/>
    <n v="6713.75"/>
    <n v="6713.75"/>
    <n v="3989.7000000000003"/>
    <n v="2724.0499999999997"/>
    <s v="Add Clothing"/>
    <x v="5"/>
    <x v="0"/>
    <x v="0"/>
    <x v="0"/>
    <n v="1342.75"/>
    <n v="797.94"/>
    <x v="1"/>
    <d v="1989-11-06T00:00:00"/>
    <n v="36"/>
    <x v="1"/>
    <x v="1"/>
    <s v="Brianahaven"/>
    <x v="1"/>
  </r>
  <r>
    <s v="T01889"/>
    <d v="2023-09-12T00:00:00"/>
    <s v="C004"/>
    <s v="P030"/>
    <s v="S005"/>
    <n v="2"/>
    <n v="0"/>
    <s v="Mobile Money"/>
    <n v="58.48"/>
    <n v="58.48"/>
    <n v="30.56"/>
    <n v="27.919999999999998"/>
    <s v="National Watches"/>
    <x v="5"/>
    <x v="1"/>
    <x v="0"/>
    <x v="1"/>
    <n v="29.24"/>
    <n v="15.28"/>
    <x v="0"/>
    <d v="1992-06-16T00:00:00"/>
    <n v="34"/>
    <x v="0"/>
    <x v="4"/>
    <s v="Johnmouth"/>
    <x v="2"/>
  </r>
  <r>
    <s v="T01890"/>
    <d v="2024-09-23T00:00:00"/>
    <s v="C180"/>
    <s v="P043"/>
    <s v="S005"/>
    <n v="3"/>
    <n v="0.05"/>
    <s v="Cash"/>
    <n v="1693.2599999999998"/>
    <n v="1608.5969999999998"/>
    <n v="881.87999999999988"/>
    <n v="726.71699999999987"/>
    <s v="Soon Accessories"/>
    <x v="5"/>
    <x v="0"/>
    <x v="0"/>
    <x v="9"/>
    <n v="564.41999999999996"/>
    <n v="293.95999999999998"/>
    <x v="1"/>
    <d v="1959-12-15T00:00:00"/>
    <n v="66"/>
    <x v="4"/>
    <x v="4"/>
    <s v="Johnmouth"/>
    <x v="2"/>
  </r>
  <r>
    <s v="T01891"/>
    <d v="2025-03-09T00:00:00"/>
    <s v="C156"/>
    <s v="P009"/>
    <s v="S004"/>
    <n v="2"/>
    <n v="0.05"/>
    <s v="Credit Card"/>
    <n v="246.38"/>
    <n v="234.06099999999998"/>
    <n v="160.72"/>
    <n v="73.34099999999998"/>
    <s v="Us Snacks"/>
    <x v="2"/>
    <x v="2"/>
    <x v="2"/>
    <x v="4"/>
    <n v="123.19"/>
    <n v="80.36"/>
    <x v="0"/>
    <d v="1956-11-28T00:00:00"/>
    <n v="69"/>
    <x v="4"/>
    <x v="1"/>
    <s v="Brianahaven"/>
    <x v="1"/>
  </r>
  <r>
    <s v="T01892"/>
    <d v="2024-04-21T00:00:00"/>
    <s v="C020"/>
    <s v="P010"/>
    <s v="S003"/>
    <n v="2"/>
    <n v="0.1"/>
    <s v="Cash"/>
    <n v="2388.2399999999998"/>
    <n v="2149.4159999999997"/>
    <n v="1677.9"/>
    <n v="471.51599999999962"/>
    <s v="Step Smartphone"/>
    <x v="8"/>
    <x v="0"/>
    <x v="1"/>
    <x v="10"/>
    <n v="1194.1199999999999"/>
    <n v="838.95"/>
    <x v="1"/>
    <d v="1982-06-26T00:00:00"/>
    <n v="44"/>
    <x v="1"/>
    <x v="0"/>
    <s v="New Michele"/>
    <x v="0"/>
  </r>
  <r>
    <s v="T01893"/>
    <d v="2024-06-02T00:00:00"/>
    <s v="C109"/>
    <s v="P002"/>
    <s v="S004"/>
    <n v="4"/>
    <n v="0.05"/>
    <s v="Bank Transfer"/>
    <n v="3275.04"/>
    <n v="3111.288"/>
    <n v="2110.48"/>
    <n v="1000.808"/>
    <s v="Audience Television"/>
    <x v="0"/>
    <x v="0"/>
    <x v="1"/>
    <x v="2"/>
    <n v="818.76"/>
    <n v="527.62"/>
    <x v="1"/>
    <d v="2006-03-03T00:00:00"/>
    <n v="20"/>
    <x v="2"/>
    <x v="1"/>
    <s v="Brianahaven"/>
    <x v="1"/>
  </r>
  <r>
    <s v="T01894"/>
    <d v="2025-08-28T00:00:00"/>
    <s v="C029"/>
    <s v="P040"/>
    <s v="S003"/>
    <n v="2"/>
    <n v="0"/>
    <s v="Bank Transfer"/>
    <n v="3491.22"/>
    <n v="3491.22"/>
    <n v="2644.88"/>
    <n v="846.33999999999969"/>
    <s v="Piece Headphones"/>
    <x v="3"/>
    <x v="2"/>
    <x v="1"/>
    <x v="11"/>
    <n v="1745.61"/>
    <n v="1322.44"/>
    <x v="0"/>
    <d v="1978-05-20T00:00:00"/>
    <n v="48"/>
    <x v="1"/>
    <x v="0"/>
    <s v="New Michele"/>
    <x v="0"/>
  </r>
  <r>
    <s v="T01895"/>
    <d v="2025-02-23T00:00:00"/>
    <s v="C077"/>
    <s v="P028"/>
    <s v="S004"/>
    <n v="3"/>
    <n v="0.1"/>
    <s v="Credit Card"/>
    <n v="2021.34"/>
    <n v="1819.2059999999999"/>
    <n v="1089.99"/>
    <n v="729.21599999999989"/>
    <s v="Deal Smartphone"/>
    <x v="10"/>
    <x v="2"/>
    <x v="1"/>
    <x v="10"/>
    <n v="673.78"/>
    <n v="363.33"/>
    <x v="1"/>
    <d v="2002-12-24T00:00:00"/>
    <n v="23"/>
    <x v="2"/>
    <x v="1"/>
    <s v="Brianahaven"/>
    <x v="1"/>
  </r>
  <r>
    <s v="T01896"/>
    <d v="2025-05-30T00:00:00"/>
    <s v="C001"/>
    <s v="P009"/>
    <s v="S005"/>
    <n v="4"/>
    <n v="0.05"/>
    <s v="Bank Transfer"/>
    <n v="492.76"/>
    <n v="468.12199999999996"/>
    <n v="321.44"/>
    <n v="146.68199999999996"/>
    <s v="Us Snacks"/>
    <x v="4"/>
    <x v="2"/>
    <x v="2"/>
    <x v="4"/>
    <n v="123.19"/>
    <n v="80.36"/>
    <x v="0"/>
    <d v="1996-09-11T00:00:00"/>
    <n v="29"/>
    <x v="1"/>
    <x v="4"/>
    <s v="Johnmouth"/>
    <x v="2"/>
  </r>
  <r>
    <s v="T01897"/>
    <d v="2024-01-03T00:00:00"/>
    <s v="C165"/>
    <s v="P047"/>
    <s v="S005"/>
    <n v="1"/>
    <n v="0.15"/>
    <s v="Mobile Money"/>
    <n v="1197.18"/>
    <n v="1017.6030000000001"/>
    <n v="722.74"/>
    <n v="294.86300000000006"/>
    <s v="Or Smartphone"/>
    <x v="9"/>
    <x v="0"/>
    <x v="1"/>
    <x v="10"/>
    <n v="1197.18"/>
    <n v="722.74"/>
    <x v="0"/>
    <d v="1972-12-26T00:00:00"/>
    <n v="53"/>
    <x v="3"/>
    <x v="4"/>
    <s v="Johnmouth"/>
    <x v="2"/>
  </r>
  <r>
    <s v="T01898"/>
    <d v="2025-02-05T00:00:00"/>
    <s v="C015"/>
    <s v="P018"/>
    <s v="S003"/>
    <n v="1"/>
    <n v="0.15"/>
    <s v="Bank Transfer"/>
    <n v="1079.8900000000001"/>
    <n v="917.90650000000005"/>
    <n v="703.83"/>
    <n v="214.07650000000001"/>
    <s v="Democratic Smartphone"/>
    <x v="10"/>
    <x v="2"/>
    <x v="1"/>
    <x v="10"/>
    <n v="1079.8900000000001"/>
    <n v="703.83"/>
    <x v="0"/>
    <d v="1993-12-12T00:00:00"/>
    <n v="32"/>
    <x v="1"/>
    <x v="0"/>
    <s v="New Michele"/>
    <x v="0"/>
  </r>
  <r>
    <s v="T01899"/>
    <d v="2024-11-11T00:00:00"/>
    <s v="C077"/>
    <s v="P016"/>
    <s v="S003"/>
    <n v="1"/>
    <n v="0"/>
    <s v="Bank Transfer"/>
    <n v="1858.75"/>
    <n v="1858.75"/>
    <n v="1451.16"/>
    <n v="407.58999999999992"/>
    <s v="House Accessories"/>
    <x v="1"/>
    <x v="0"/>
    <x v="0"/>
    <x v="9"/>
    <n v="1858.75"/>
    <n v="1451.16"/>
    <x v="1"/>
    <d v="2002-12-24T00:00:00"/>
    <n v="23"/>
    <x v="2"/>
    <x v="0"/>
    <s v="New Michele"/>
    <x v="0"/>
  </r>
  <r>
    <s v="T01900"/>
    <d v="2025-06-03T00:00:00"/>
    <s v="C185"/>
    <s v="P050"/>
    <s v="S002"/>
    <n v="4"/>
    <n v="0.1"/>
    <s v="Cash"/>
    <n v="4178.5600000000004"/>
    <n v="3760.7040000000006"/>
    <n v="3100.28"/>
    <n v="660.42400000000043"/>
    <s v="Maybe Footwear"/>
    <x v="0"/>
    <x v="2"/>
    <x v="0"/>
    <x v="3"/>
    <n v="1044.6400000000001"/>
    <n v="775.07"/>
    <x v="1"/>
    <d v="1975-07-04T00:00:00"/>
    <n v="51"/>
    <x v="3"/>
    <x v="2"/>
    <s v="Peckmouth"/>
    <x v="2"/>
  </r>
  <r>
    <s v="T01901"/>
    <d v="2024-10-21T00:00:00"/>
    <s v="C026"/>
    <s v="P041"/>
    <s v="S004"/>
    <n v="4"/>
    <n v="0.05"/>
    <s v="Cash"/>
    <n v="6540.04"/>
    <n v="6213.0379999999996"/>
    <n v="4173.16"/>
    <n v="2039.8779999999997"/>
    <s v="Present Television"/>
    <x v="6"/>
    <x v="0"/>
    <x v="1"/>
    <x v="2"/>
    <n v="1635.01"/>
    <n v="1043.29"/>
    <x v="0"/>
    <d v="2004-01-04T00:00:00"/>
    <n v="22"/>
    <x v="2"/>
    <x v="1"/>
    <s v="Brianahaven"/>
    <x v="1"/>
  </r>
  <r>
    <s v="T01902"/>
    <d v="2024-01-14T00:00:00"/>
    <s v="C136"/>
    <s v="P025"/>
    <s v="S005"/>
    <n v="2"/>
    <n v="0.15"/>
    <s v="Cash"/>
    <n v="858.3"/>
    <n v="729.55499999999995"/>
    <n v="517.44000000000005"/>
    <n v="212.1149999999999"/>
    <s v="Little Watches"/>
    <x v="9"/>
    <x v="0"/>
    <x v="0"/>
    <x v="1"/>
    <n v="429.15"/>
    <n v="258.72000000000003"/>
    <x v="0"/>
    <d v="2007-06-27T00:00:00"/>
    <n v="19"/>
    <x v="2"/>
    <x v="4"/>
    <s v="Johnmouth"/>
    <x v="2"/>
  </r>
  <r>
    <s v="T01903"/>
    <d v="2023-09-30T00:00:00"/>
    <s v="C125"/>
    <s v="P049"/>
    <s v="S001"/>
    <n v="2"/>
    <n v="0.1"/>
    <s v="Credit Card"/>
    <n v="776.52"/>
    <n v="698.86800000000005"/>
    <n v="398.6"/>
    <n v="300.26800000000003"/>
    <s v="Possible Watches"/>
    <x v="5"/>
    <x v="1"/>
    <x v="0"/>
    <x v="1"/>
    <n v="388.26"/>
    <n v="199.3"/>
    <x v="0"/>
    <d v="1990-04-03T00:00:00"/>
    <n v="36"/>
    <x v="1"/>
    <x v="3"/>
    <s v="Jimenezborough"/>
    <x v="3"/>
  </r>
  <r>
    <s v="T01904"/>
    <d v="2024-08-06T00:00:00"/>
    <s v="C121"/>
    <s v="P013"/>
    <s v="S004"/>
    <n v="3"/>
    <n v="0.1"/>
    <s v="Bank Transfer"/>
    <n v="3404.3999999999996"/>
    <n v="3063.9599999999996"/>
    <n v="2025.3000000000002"/>
    <n v="1038.6599999999994"/>
    <s v="World Watches"/>
    <x v="3"/>
    <x v="0"/>
    <x v="0"/>
    <x v="1"/>
    <n v="1134.8"/>
    <n v="675.1"/>
    <x v="0"/>
    <d v="1967-02-28T00:00:00"/>
    <n v="59"/>
    <x v="3"/>
    <x v="1"/>
    <s v="Brianahaven"/>
    <x v="1"/>
  </r>
  <r>
    <s v="T01905"/>
    <d v="2025-09-09T00:00:00"/>
    <s v="C110"/>
    <s v="P023"/>
    <s v="S002"/>
    <n v="5"/>
    <n v="0.1"/>
    <s v="Cash"/>
    <n v="9392.35"/>
    <n v="8453.1149999999998"/>
    <n v="5074.55"/>
    <n v="3378.5649999999996"/>
    <s v="And Footwear"/>
    <x v="5"/>
    <x v="2"/>
    <x v="0"/>
    <x v="3"/>
    <n v="1878.47"/>
    <n v="1014.91"/>
    <x v="1"/>
    <d v="1966-01-05T00:00:00"/>
    <n v="60"/>
    <x v="3"/>
    <x v="2"/>
    <s v="Peckmouth"/>
    <x v="2"/>
  </r>
  <r>
    <s v="T01906"/>
    <d v="2024-02-10T00:00:00"/>
    <s v="C113"/>
    <s v="P024"/>
    <s v="S004"/>
    <n v="2"/>
    <n v="0.05"/>
    <s v="Bank Transfer"/>
    <n v="2974.82"/>
    <n v="2826.0790000000002"/>
    <n v="1626.14"/>
    <n v="1199.9390000000001"/>
    <s v="Him Smartphone"/>
    <x v="10"/>
    <x v="0"/>
    <x v="1"/>
    <x v="10"/>
    <n v="1487.41"/>
    <n v="813.07"/>
    <x v="0"/>
    <d v="1977-05-23T00:00:00"/>
    <n v="49"/>
    <x v="1"/>
    <x v="1"/>
    <s v="Brianahaven"/>
    <x v="1"/>
  </r>
  <r>
    <s v="T01907"/>
    <d v="2024-05-01T00:00:00"/>
    <s v="C192"/>
    <s v="P027"/>
    <s v="S004"/>
    <n v="1"/>
    <n v="0.1"/>
    <s v="Credit Card"/>
    <n v="1272.23"/>
    <n v="1145.0070000000001"/>
    <n v="952.65"/>
    <n v="192.35700000000008"/>
    <s v="Hospital Smartphone"/>
    <x v="4"/>
    <x v="0"/>
    <x v="1"/>
    <x v="10"/>
    <n v="1272.23"/>
    <n v="952.65"/>
    <x v="0"/>
    <d v="2006-07-28T00:00:00"/>
    <n v="19"/>
    <x v="2"/>
    <x v="1"/>
    <s v="Brianahaven"/>
    <x v="1"/>
  </r>
  <r>
    <s v="T01908"/>
    <d v="2024-09-01T00:00:00"/>
    <s v="C029"/>
    <s v="P046"/>
    <s v="S002"/>
    <n v="3"/>
    <n v="0"/>
    <s v="Credit Card"/>
    <n v="3496.1099999999997"/>
    <n v="3496.1099999999997"/>
    <n v="2779.6499999999996"/>
    <n v="716.46"/>
    <s v="Nature Clothing"/>
    <x v="5"/>
    <x v="0"/>
    <x v="0"/>
    <x v="0"/>
    <n v="1165.3699999999999"/>
    <n v="926.55"/>
    <x v="0"/>
    <d v="1978-05-20T00:00:00"/>
    <n v="48"/>
    <x v="1"/>
    <x v="2"/>
    <s v="Peckmouth"/>
    <x v="2"/>
  </r>
  <r>
    <s v="T01909"/>
    <d v="2024-09-30T00:00:00"/>
    <s v="C102"/>
    <s v="P048"/>
    <s v="S004"/>
    <n v="3"/>
    <n v="0"/>
    <s v="Credit Card"/>
    <n v="3649.08"/>
    <n v="3649.08"/>
    <n v="2384.3999999999996"/>
    <n v="1264.6800000000003"/>
    <s v="Nor Bags"/>
    <x v="5"/>
    <x v="0"/>
    <x v="0"/>
    <x v="5"/>
    <n v="1216.3599999999999"/>
    <n v="794.8"/>
    <x v="1"/>
    <d v="1996-06-20T00:00:00"/>
    <n v="30"/>
    <x v="1"/>
    <x v="1"/>
    <s v="Brianahaven"/>
    <x v="1"/>
  </r>
  <r>
    <s v="T01910"/>
    <d v="2023-09-14T00:00:00"/>
    <s v="C171"/>
    <s v="P041"/>
    <s v="S002"/>
    <n v="4"/>
    <n v="0.1"/>
    <s v="Cash"/>
    <n v="6540.04"/>
    <n v="5886.0360000000001"/>
    <n v="4173.16"/>
    <n v="1712.8760000000002"/>
    <s v="Present Television"/>
    <x v="5"/>
    <x v="1"/>
    <x v="1"/>
    <x v="2"/>
    <n v="1635.01"/>
    <n v="1043.29"/>
    <x v="0"/>
    <d v="1993-03-15T00:00:00"/>
    <n v="33"/>
    <x v="1"/>
    <x v="2"/>
    <s v="Peckmouth"/>
    <x v="2"/>
  </r>
  <r>
    <s v="T01911"/>
    <d v="2025-08-28T00:00:00"/>
    <s v="C108"/>
    <s v="P050"/>
    <s v="S004"/>
    <n v="5"/>
    <n v="0.15"/>
    <s v="Credit Card"/>
    <n v="5223.2000000000007"/>
    <n v="4439.72"/>
    <n v="3875.3500000000004"/>
    <n v="564.36999999999989"/>
    <s v="Maybe Footwear"/>
    <x v="3"/>
    <x v="2"/>
    <x v="0"/>
    <x v="3"/>
    <n v="1044.6400000000001"/>
    <n v="775.07"/>
    <x v="0"/>
    <d v="1960-11-21T00:00:00"/>
    <n v="65"/>
    <x v="4"/>
    <x v="1"/>
    <s v="Brianahaven"/>
    <x v="1"/>
  </r>
  <r>
    <s v="T01912"/>
    <d v="2023-09-21T00:00:00"/>
    <s v="C084"/>
    <s v="P036"/>
    <s v="S004"/>
    <n v="5"/>
    <n v="0.15"/>
    <s v="Credit Card"/>
    <n v="7507.3"/>
    <n v="6381.2049999999999"/>
    <n v="5838.65"/>
    <n v="542.55500000000029"/>
    <s v="New Watches"/>
    <x v="5"/>
    <x v="1"/>
    <x v="0"/>
    <x v="1"/>
    <n v="1501.46"/>
    <n v="1167.73"/>
    <x v="0"/>
    <d v="1972-03-19T00:00:00"/>
    <n v="54"/>
    <x v="3"/>
    <x v="1"/>
    <s v="Brianahaven"/>
    <x v="1"/>
  </r>
  <r>
    <s v="T01913"/>
    <d v="2024-02-29T00:00:00"/>
    <s v="C029"/>
    <s v="P047"/>
    <s v="S001"/>
    <n v="1"/>
    <n v="0.05"/>
    <s v="Credit Card"/>
    <n v="1197.18"/>
    <n v="1137.3209999999999"/>
    <n v="722.74"/>
    <n v="414.5809999999999"/>
    <s v="Or Smartphone"/>
    <x v="10"/>
    <x v="0"/>
    <x v="1"/>
    <x v="10"/>
    <n v="1197.18"/>
    <n v="722.74"/>
    <x v="0"/>
    <d v="1978-05-20T00:00:00"/>
    <n v="48"/>
    <x v="1"/>
    <x v="3"/>
    <s v="Jimenezborough"/>
    <x v="3"/>
  </r>
  <r>
    <s v="T01914"/>
    <d v="2025-02-09T00:00:00"/>
    <s v="C089"/>
    <s v="P032"/>
    <s v="S005"/>
    <n v="1"/>
    <n v="0.05"/>
    <s v="Cash"/>
    <n v="304.70999999999998"/>
    <n v="289.47449999999998"/>
    <n v="164.01"/>
    <n v="125.46449999999999"/>
    <s v="Difficult Vegetables"/>
    <x v="10"/>
    <x v="2"/>
    <x v="2"/>
    <x v="8"/>
    <n v="304.70999999999998"/>
    <n v="164.01"/>
    <x v="1"/>
    <d v="1969-07-12T00:00:00"/>
    <n v="57"/>
    <x v="3"/>
    <x v="4"/>
    <s v="Johnmouth"/>
    <x v="2"/>
  </r>
  <r>
    <s v="T01915"/>
    <d v="2023-09-17T00:00:00"/>
    <s v="C174"/>
    <s v="P034"/>
    <s v="S003"/>
    <n v="4"/>
    <n v="0"/>
    <s v="Mobile Money"/>
    <n v="1712.2"/>
    <n v="1712.2"/>
    <n v="984.28"/>
    <n v="727.92000000000007"/>
    <s v="Everything Laptop"/>
    <x v="5"/>
    <x v="1"/>
    <x v="1"/>
    <x v="6"/>
    <n v="428.05"/>
    <n v="246.07"/>
    <x v="0"/>
    <d v="2005-07-07T00:00:00"/>
    <n v="21"/>
    <x v="2"/>
    <x v="0"/>
    <s v="New Michele"/>
    <x v="0"/>
  </r>
  <r>
    <s v="T01916"/>
    <d v="2023-12-30T00:00:00"/>
    <s v="C123"/>
    <s v="P021"/>
    <s v="S003"/>
    <n v="3"/>
    <n v="0.15"/>
    <s v="Cash"/>
    <n v="3681.7200000000003"/>
    <n v="3129.462"/>
    <n v="2931.27"/>
    <n v="198.19200000000001"/>
    <s v="Firm Dairy"/>
    <x v="7"/>
    <x v="1"/>
    <x v="2"/>
    <x v="7"/>
    <n v="1227.24"/>
    <n v="977.09"/>
    <x v="1"/>
    <d v="1989-11-06T00:00:00"/>
    <n v="36"/>
    <x v="1"/>
    <x v="0"/>
    <s v="New Michele"/>
    <x v="0"/>
  </r>
  <r>
    <s v="T01917"/>
    <d v="2025-06-09T00:00:00"/>
    <s v="C195"/>
    <s v="P001"/>
    <s v="S004"/>
    <n v="2"/>
    <n v="0.05"/>
    <s v="Credit Card"/>
    <n v="3347.38"/>
    <n v="3180.011"/>
    <n v="2646.76"/>
    <n v="533.25099999999975"/>
    <s v="Like Camera"/>
    <x v="0"/>
    <x v="2"/>
    <x v="1"/>
    <x v="12"/>
    <n v="1673.69"/>
    <n v="1323.38"/>
    <x v="1"/>
    <d v="1976-08-23T00:00:00"/>
    <n v="49"/>
    <x v="1"/>
    <x v="1"/>
    <s v="Brianahaven"/>
    <x v="1"/>
  </r>
  <r>
    <s v="T01918"/>
    <d v="2025-08-13T00:00:00"/>
    <s v="C064"/>
    <s v="P004"/>
    <s v="S003"/>
    <n v="1"/>
    <n v="0.1"/>
    <s v="Credit Card"/>
    <n v="1853.77"/>
    <n v="1668.393"/>
    <n v="1363.52"/>
    <n v="304.87300000000005"/>
    <s v="Four Accessories"/>
    <x v="3"/>
    <x v="2"/>
    <x v="0"/>
    <x v="9"/>
    <n v="1853.77"/>
    <n v="1363.52"/>
    <x v="1"/>
    <d v="1973-09-01T00:00:00"/>
    <n v="52"/>
    <x v="3"/>
    <x v="0"/>
    <s v="New Michele"/>
    <x v="0"/>
  </r>
  <r>
    <s v="T01919"/>
    <d v="2024-10-29T00:00:00"/>
    <s v="C171"/>
    <s v="P017"/>
    <s v="S004"/>
    <n v="2"/>
    <n v="0.15"/>
    <s v="Cash"/>
    <n v="2492.2199999999998"/>
    <n v="2118.3869999999997"/>
    <n v="1667.04"/>
    <n v="451.34699999999975"/>
    <s v="Find Headphones"/>
    <x v="6"/>
    <x v="0"/>
    <x v="1"/>
    <x v="11"/>
    <n v="1246.1099999999999"/>
    <n v="833.52"/>
    <x v="0"/>
    <d v="1993-03-15T00:00:00"/>
    <n v="33"/>
    <x v="1"/>
    <x v="1"/>
    <s v="Brianahaven"/>
    <x v="1"/>
  </r>
  <r>
    <s v="T01920"/>
    <d v="2024-04-25T00:00:00"/>
    <s v="C180"/>
    <s v="P048"/>
    <s v="S005"/>
    <n v="5"/>
    <n v="0.05"/>
    <s v="Credit Card"/>
    <n v="6081.7999999999993"/>
    <n v="5777.7099999999991"/>
    <n v="3974"/>
    <n v="1803.7099999999991"/>
    <s v="Nor Bags"/>
    <x v="8"/>
    <x v="0"/>
    <x v="0"/>
    <x v="5"/>
    <n v="1216.3599999999999"/>
    <n v="794.8"/>
    <x v="1"/>
    <d v="1959-12-15T00:00:00"/>
    <n v="66"/>
    <x v="4"/>
    <x v="4"/>
    <s v="Johnmouth"/>
    <x v="2"/>
  </r>
  <r>
    <s v="T01921"/>
    <d v="2024-11-05T00:00:00"/>
    <s v="C152"/>
    <s v="P017"/>
    <s v="S002"/>
    <n v="2"/>
    <n v="0"/>
    <s v="Credit Card"/>
    <n v="2492.2199999999998"/>
    <n v="2492.2199999999998"/>
    <n v="1667.04"/>
    <n v="825.17999999999984"/>
    <s v="Find Headphones"/>
    <x v="1"/>
    <x v="0"/>
    <x v="1"/>
    <x v="11"/>
    <n v="1246.1099999999999"/>
    <n v="833.52"/>
    <x v="0"/>
    <d v="1987-06-17T00:00:00"/>
    <n v="39"/>
    <x v="1"/>
    <x v="2"/>
    <s v="Peckmouth"/>
    <x v="2"/>
  </r>
  <r>
    <s v="T01922"/>
    <d v="2025-03-18T00:00:00"/>
    <s v="C103"/>
    <s v="P040"/>
    <s v="S001"/>
    <n v="3"/>
    <n v="0.05"/>
    <s v="Credit Card"/>
    <n v="5236.83"/>
    <n v="4974.9884999999995"/>
    <n v="3967.32"/>
    <n v="1007.6684999999993"/>
    <s v="Piece Headphones"/>
    <x v="2"/>
    <x v="2"/>
    <x v="1"/>
    <x v="11"/>
    <n v="1745.61"/>
    <n v="1322.44"/>
    <x v="1"/>
    <d v="1964-10-26T00:00:00"/>
    <n v="61"/>
    <x v="3"/>
    <x v="3"/>
    <s v="Jimenezborough"/>
    <x v="3"/>
  </r>
  <r>
    <s v="T01923"/>
    <d v="2025-08-06T00:00:00"/>
    <s v="C110"/>
    <s v="P035"/>
    <s v="S001"/>
    <n v="5"/>
    <n v="0.05"/>
    <s v="Cash"/>
    <n v="7812.1500000000005"/>
    <n v="7421.5425000000005"/>
    <n v="5978.1500000000005"/>
    <n v="1443.3924999999999"/>
    <s v="Chair Laptop"/>
    <x v="3"/>
    <x v="2"/>
    <x v="1"/>
    <x v="6"/>
    <n v="1562.43"/>
    <n v="1195.6300000000001"/>
    <x v="1"/>
    <d v="1966-01-05T00:00:00"/>
    <n v="60"/>
    <x v="3"/>
    <x v="3"/>
    <s v="Jimenezborough"/>
    <x v="3"/>
  </r>
  <r>
    <s v="T01924"/>
    <d v="2024-08-21T00:00:00"/>
    <s v="C014"/>
    <s v="P035"/>
    <s v="S004"/>
    <n v="4"/>
    <n v="0.1"/>
    <s v="Credit Card"/>
    <n v="6249.72"/>
    <n v="5624.7480000000005"/>
    <n v="4782.5200000000004"/>
    <n v="842.22800000000007"/>
    <s v="Chair Laptop"/>
    <x v="3"/>
    <x v="0"/>
    <x v="1"/>
    <x v="6"/>
    <n v="1562.43"/>
    <n v="1195.6300000000001"/>
    <x v="0"/>
    <d v="1974-06-25T00:00:00"/>
    <n v="52"/>
    <x v="3"/>
    <x v="1"/>
    <s v="Brianahaven"/>
    <x v="1"/>
  </r>
  <r>
    <s v="T01925"/>
    <d v="2024-07-27T00:00:00"/>
    <s v="C057"/>
    <s v="P014"/>
    <s v="S003"/>
    <n v="4"/>
    <n v="0.15"/>
    <s v="Cash"/>
    <n v="5371"/>
    <n v="4565.3499999999995"/>
    <n v="3191.76"/>
    <n v="1373.5899999999992"/>
    <s v="Add Clothing"/>
    <x v="11"/>
    <x v="0"/>
    <x v="0"/>
    <x v="0"/>
    <n v="1342.75"/>
    <n v="797.94"/>
    <x v="1"/>
    <d v="1998-09-26T00:00:00"/>
    <n v="27"/>
    <x v="1"/>
    <x v="0"/>
    <s v="New Michele"/>
    <x v="0"/>
  </r>
  <r>
    <s v="T01926"/>
    <d v="2025-02-24T00:00:00"/>
    <s v="C131"/>
    <s v="P013"/>
    <s v="S004"/>
    <n v="1"/>
    <n v="0.1"/>
    <s v="Cash"/>
    <n v="1134.8"/>
    <n v="1021.3199999999999"/>
    <n v="675.1"/>
    <n v="346.21999999999991"/>
    <s v="World Watches"/>
    <x v="10"/>
    <x v="2"/>
    <x v="0"/>
    <x v="1"/>
    <n v="1134.8"/>
    <n v="675.1"/>
    <x v="0"/>
    <d v="1996-10-18T00:00:00"/>
    <n v="29"/>
    <x v="1"/>
    <x v="1"/>
    <s v="Brianahaven"/>
    <x v="1"/>
  </r>
  <r>
    <s v="T01927"/>
    <d v="2024-04-13T00:00:00"/>
    <s v="C069"/>
    <s v="P049"/>
    <s v="S003"/>
    <n v="3"/>
    <n v="0.1"/>
    <s v="Mobile Money"/>
    <n v="1164.78"/>
    <n v="1048.3019999999999"/>
    <n v="597.90000000000009"/>
    <n v="450.40199999999982"/>
    <s v="Possible Watches"/>
    <x v="8"/>
    <x v="0"/>
    <x v="0"/>
    <x v="1"/>
    <n v="388.26"/>
    <n v="199.3"/>
    <x v="0"/>
    <d v="1965-10-14T00:00:00"/>
    <n v="60"/>
    <x v="3"/>
    <x v="0"/>
    <s v="New Michele"/>
    <x v="0"/>
  </r>
  <r>
    <s v="T01928"/>
    <d v="2024-03-25T00:00:00"/>
    <s v="C064"/>
    <s v="P033"/>
    <s v="S003"/>
    <n v="1"/>
    <n v="0.05"/>
    <s v="Cash"/>
    <n v="1798.97"/>
    <n v="1709.0214999999998"/>
    <n v="1329.15"/>
    <n v="379.87149999999974"/>
    <s v="Beat Accessories"/>
    <x v="2"/>
    <x v="0"/>
    <x v="0"/>
    <x v="9"/>
    <n v="1798.97"/>
    <n v="1329.15"/>
    <x v="1"/>
    <d v="1973-09-01T00:00:00"/>
    <n v="52"/>
    <x v="3"/>
    <x v="0"/>
    <s v="New Michele"/>
    <x v="0"/>
  </r>
  <r>
    <s v="T01929"/>
    <d v="2025-06-28T00:00:00"/>
    <s v="C001"/>
    <s v="P002"/>
    <s v="S001"/>
    <n v="3"/>
    <n v="0.05"/>
    <s v="Bank Transfer"/>
    <n v="2456.2799999999997"/>
    <n v="2333.4659999999994"/>
    <n v="1582.8600000000001"/>
    <n v="750.60599999999931"/>
    <s v="Audience Television"/>
    <x v="0"/>
    <x v="2"/>
    <x v="1"/>
    <x v="2"/>
    <n v="818.76"/>
    <n v="527.62"/>
    <x v="0"/>
    <d v="1996-09-11T00:00:00"/>
    <n v="29"/>
    <x v="1"/>
    <x v="3"/>
    <s v="Jimenezborough"/>
    <x v="3"/>
  </r>
  <r>
    <s v="T01930"/>
    <d v="2024-06-18T00:00:00"/>
    <s v="C121"/>
    <s v="P050"/>
    <s v="S003"/>
    <n v="5"/>
    <n v="0"/>
    <s v="Mobile Money"/>
    <n v="5223.2000000000007"/>
    <n v="5223.2000000000007"/>
    <n v="3875.3500000000004"/>
    <n v="1347.8500000000004"/>
    <s v="Maybe Footwear"/>
    <x v="0"/>
    <x v="0"/>
    <x v="0"/>
    <x v="3"/>
    <n v="1044.6400000000001"/>
    <n v="775.07"/>
    <x v="0"/>
    <d v="1967-02-28T00:00:00"/>
    <n v="59"/>
    <x v="3"/>
    <x v="0"/>
    <s v="New Michele"/>
    <x v="0"/>
  </r>
  <r>
    <s v="T01931"/>
    <d v="2024-01-23T00:00:00"/>
    <s v="C048"/>
    <s v="P016"/>
    <s v="S003"/>
    <n v="4"/>
    <n v="0.1"/>
    <s v="Bank Transfer"/>
    <n v="7435"/>
    <n v="6691.5"/>
    <n v="5804.64"/>
    <n v="886.85999999999967"/>
    <s v="House Accessories"/>
    <x v="9"/>
    <x v="0"/>
    <x v="0"/>
    <x v="9"/>
    <n v="1858.75"/>
    <n v="1451.16"/>
    <x v="0"/>
    <d v="2004-12-30T00:00:00"/>
    <n v="21"/>
    <x v="2"/>
    <x v="0"/>
    <s v="New Michele"/>
    <x v="0"/>
  </r>
  <r>
    <s v="T01932"/>
    <d v="2023-10-24T00:00:00"/>
    <s v="C078"/>
    <s v="P049"/>
    <s v="S001"/>
    <n v="1"/>
    <n v="0"/>
    <s v="Credit Card"/>
    <n v="388.26"/>
    <n v="388.26"/>
    <n v="199.3"/>
    <n v="188.95999999999998"/>
    <s v="Possible Watches"/>
    <x v="6"/>
    <x v="1"/>
    <x v="0"/>
    <x v="1"/>
    <n v="388.26"/>
    <n v="199.3"/>
    <x v="0"/>
    <d v="1988-09-25T00:00:00"/>
    <n v="37"/>
    <x v="1"/>
    <x v="3"/>
    <s v="Jimenezborough"/>
    <x v="3"/>
  </r>
  <r>
    <s v="T01933"/>
    <d v="2025-06-24T00:00:00"/>
    <s v="C085"/>
    <s v="P037"/>
    <s v="S003"/>
    <n v="3"/>
    <n v="0.1"/>
    <s v="Credit Card"/>
    <n v="5857.9500000000007"/>
    <n v="5272.1550000000007"/>
    <n v="4353.8099999999995"/>
    <n v="918.34500000000116"/>
    <s v="Book Television"/>
    <x v="0"/>
    <x v="2"/>
    <x v="1"/>
    <x v="2"/>
    <n v="1952.65"/>
    <n v="1451.27"/>
    <x v="0"/>
    <d v="1979-03-23T00:00:00"/>
    <n v="47"/>
    <x v="1"/>
    <x v="0"/>
    <s v="New Michele"/>
    <x v="0"/>
  </r>
  <r>
    <s v="T01934"/>
    <d v="2024-06-23T00:00:00"/>
    <s v="C167"/>
    <s v="P038"/>
    <s v="S003"/>
    <n v="2"/>
    <n v="0.15"/>
    <s v="Cash"/>
    <n v="733.86"/>
    <n v="623.78099999999995"/>
    <n v="570.46"/>
    <n v="53.320999999999913"/>
    <s v="Stage Footwear"/>
    <x v="0"/>
    <x v="0"/>
    <x v="0"/>
    <x v="3"/>
    <n v="366.93"/>
    <n v="285.23"/>
    <x v="1"/>
    <d v="1989-12-06T00:00:00"/>
    <n v="36"/>
    <x v="1"/>
    <x v="0"/>
    <s v="New Michele"/>
    <x v="0"/>
  </r>
  <r>
    <s v="T01935"/>
    <d v="2024-09-24T00:00:00"/>
    <s v="C028"/>
    <s v="P009"/>
    <s v="S002"/>
    <n v="5"/>
    <n v="0"/>
    <s v="Cash"/>
    <n v="615.95000000000005"/>
    <n v="615.95000000000005"/>
    <n v="401.8"/>
    <n v="214.15000000000003"/>
    <s v="Us Snacks"/>
    <x v="5"/>
    <x v="0"/>
    <x v="2"/>
    <x v="4"/>
    <n v="123.19"/>
    <n v="80.36"/>
    <x v="1"/>
    <d v="1960-02-10T00:00:00"/>
    <n v="66"/>
    <x v="4"/>
    <x v="2"/>
    <s v="Peckmouth"/>
    <x v="2"/>
  </r>
  <r>
    <s v="T01936"/>
    <d v="2025-09-09T00:00:00"/>
    <s v="C151"/>
    <s v="P004"/>
    <s v="S002"/>
    <n v="2"/>
    <n v="0.15"/>
    <s v="Cash"/>
    <n v="3707.54"/>
    <n v="3151.4090000000001"/>
    <n v="2727.04"/>
    <n v="424.36900000000014"/>
    <s v="Four Accessories"/>
    <x v="5"/>
    <x v="2"/>
    <x v="0"/>
    <x v="9"/>
    <n v="1853.77"/>
    <n v="1363.52"/>
    <x v="0"/>
    <d v="2006-08-30T00:00:00"/>
    <n v="19"/>
    <x v="2"/>
    <x v="2"/>
    <s v="Peckmouth"/>
    <x v="2"/>
  </r>
  <r>
    <s v="T01937"/>
    <d v="2023-11-12T00:00:00"/>
    <s v="C020"/>
    <s v="P041"/>
    <s v="S005"/>
    <n v="5"/>
    <n v="0.1"/>
    <s v="Bank Transfer"/>
    <n v="8175.05"/>
    <n v="7357.5450000000001"/>
    <n v="5216.45"/>
    <n v="2141.0950000000003"/>
    <s v="Present Television"/>
    <x v="1"/>
    <x v="1"/>
    <x v="1"/>
    <x v="2"/>
    <n v="1635.01"/>
    <n v="1043.29"/>
    <x v="1"/>
    <d v="1982-06-26T00:00:00"/>
    <n v="44"/>
    <x v="1"/>
    <x v="4"/>
    <s v="Johnmouth"/>
    <x v="2"/>
  </r>
  <r>
    <s v="T01938"/>
    <d v="2024-08-02T00:00:00"/>
    <s v="C186"/>
    <s v="P017"/>
    <s v="S004"/>
    <n v="2"/>
    <n v="0.05"/>
    <s v="Cash"/>
    <n v="2492.2199999999998"/>
    <n v="2367.6089999999999"/>
    <n v="1667.04"/>
    <n v="700.56899999999996"/>
    <s v="Find Headphones"/>
    <x v="3"/>
    <x v="0"/>
    <x v="1"/>
    <x v="11"/>
    <n v="1246.1099999999999"/>
    <n v="833.52"/>
    <x v="1"/>
    <d v="1960-05-05T00:00:00"/>
    <n v="66"/>
    <x v="4"/>
    <x v="1"/>
    <s v="Brianahaven"/>
    <x v="1"/>
  </r>
  <r>
    <s v="T01939"/>
    <d v="2025-02-25T00:00:00"/>
    <s v="C033"/>
    <s v="P034"/>
    <s v="S002"/>
    <n v="4"/>
    <n v="0.1"/>
    <s v="Bank Transfer"/>
    <n v="1712.2"/>
    <n v="1540.98"/>
    <n v="984.28"/>
    <n v="556.70000000000005"/>
    <s v="Everything Laptop"/>
    <x v="10"/>
    <x v="2"/>
    <x v="1"/>
    <x v="6"/>
    <n v="428.05"/>
    <n v="246.07"/>
    <x v="1"/>
    <d v="1978-07-27T00:00:00"/>
    <n v="48"/>
    <x v="1"/>
    <x v="2"/>
    <s v="Peckmouth"/>
    <x v="2"/>
  </r>
  <r>
    <s v="T01940"/>
    <d v="2025-06-28T00:00:00"/>
    <s v="C094"/>
    <s v="P025"/>
    <s v="S004"/>
    <n v="1"/>
    <n v="0.15"/>
    <s v="Cash"/>
    <n v="429.15"/>
    <n v="364.77749999999997"/>
    <n v="258.72000000000003"/>
    <n v="106.05749999999995"/>
    <s v="Little Watches"/>
    <x v="0"/>
    <x v="2"/>
    <x v="0"/>
    <x v="1"/>
    <n v="429.15"/>
    <n v="258.72000000000003"/>
    <x v="0"/>
    <d v="1962-10-18T00:00:00"/>
    <n v="63"/>
    <x v="3"/>
    <x v="1"/>
    <s v="Brianahaven"/>
    <x v="1"/>
  </r>
  <r>
    <s v="T01941"/>
    <d v="2025-06-07T00:00:00"/>
    <s v="C124"/>
    <s v="P039"/>
    <s v="S004"/>
    <n v="5"/>
    <n v="0"/>
    <s v="Credit Card"/>
    <n v="2704.7000000000003"/>
    <n v="2704.7000000000003"/>
    <n v="1991.25"/>
    <n v="713.45000000000027"/>
    <s v="Church Clothing"/>
    <x v="0"/>
    <x v="2"/>
    <x v="0"/>
    <x v="0"/>
    <n v="540.94000000000005"/>
    <n v="398.25"/>
    <x v="1"/>
    <d v="1962-06-07T00:00:00"/>
    <n v="64"/>
    <x v="3"/>
    <x v="1"/>
    <s v="Brianahaven"/>
    <x v="1"/>
  </r>
  <r>
    <s v="T01942"/>
    <d v="2025-06-04T00:00:00"/>
    <s v="C154"/>
    <s v="P026"/>
    <s v="S003"/>
    <n v="2"/>
    <n v="0.1"/>
    <s v="Cash"/>
    <n v="2031.52"/>
    <n v="1828.3679999999999"/>
    <n v="1168.8"/>
    <n v="659.56799999999998"/>
    <s v="Behavior Dairy"/>
    <x v="0"/>
    <x v="2"/>
    <x v="2"/>
    <x v="7"/>
    <n v="1015.76"/>
    <n v="584.4"/>
    <x v="0"/>
    <d v="1971-09-02T00:00:00"/>
    <n v="54"/>
    <x v="3"/>
    <x v="0"/>
    <s v="New Michele"/>
    <x v="0"/>
  </r>
  <r>
    <s v="T01943"/>
    <d v="2024-10-20T00:00:00"/>
    <s v="C145"/>
    <s v="P013"/>
    <s v="S001"/>
    <n v="2"/>
    <n v="0.15"/>
    <s v="Mobile Money"/>
    <n v="2269.6"/>
    <n v="1929.1599999999999"/>
    <n v="1350.2"/>
    <n v="578.95999999999981"/>
    <s v="World Watches"/>
    <x v="6"/>
    <x v="0"/>
    <x v="0"/>
    <x v="1"/>
    <n v="1134.8"/>
    <n v="675.1"/>
    <x v="1"/>
    <d v="1959-11-07T00:00:00"/>
    <n v="66"/>
    <x v="4"/>
    <x v="3"/>
    <s v="Jimenezborough"/>
    <x v="3"/>
  </r>
  <r>
    <s v="T01944"/>
    <d v="2024-03-04T00:00:00"/>
    <s v="C176"/>
    <s v="P045"/>
    <s v="S005"/>
    <n v="5"/>
    <n v="0"/>
    <s v="Credit Card"/>
    <n v="9395.4"/>
    <n v="9395.4"/>
    <n v="5022.7999999999993"/>
    <n v="4372.6000000000004"/>
    <s v="Set Dairy"/>
    <x v="2"/>
    <x v="0"/>
    <x v="2"/>
    <x v="7"/>
    <n v="1879.08"/>
    <n v="1004.56"/>
    <x v="0"/>
    <d v="1979-10-07T00:00:00"/>
    <n v="46"/>
    <x v="1"/>
    <x v="4"/>
    <s v="Johnmouth"/>
    <x v="2"/>
  </r>
  <r>
    <s v="T01945"/>
    <d v="2024-05-21T00:00:00"/>
    <s v="C113"/>
    <s v="P025"/>
    <s v="S005"/>
    <n v="4"/>
    <n v="0.15"/>
    <s v="Mobile Money"/>
    <n v="1716.6"/>
    <n v="1459.11"/>
    <n v="1034.8800000000001"/>
    <n v="424.22999999999979"/>
    <s v="Little Watches"/>
    <x v="4"/>
    <x v="0"/>
    <x v="0"/>
    <x v="1"/>
    <n v="429.15"/>
    <n v="258.72000000000003"/>
    <x v="0"/>
    <d v="1977-05-23T00:00:00"/>
    <n v="49"/>
    <x v="1"/>
    <x v="4"/>
    <s v="Johnmouth"/>
    <x v="2"/>
  </r>
  <r>
    <s v="T01946"/>
    <d v="2025-06-23T00:00:00"/>
    <s v="C156"/>
    <s v="P042"/>
    <s v="S003"/>
    <n v="2"/>
    <n v="0.05"/>
    <s v="Cash"/>
    <n v="907.24"/>
    <n v="861.87799999999993"/>
    <n v="633.26"/>
    <n v="228.61799999999994"/>
    <s v="Maybe Clothing"/>
    <x v="0"/>
    <x v="2"/>
    <x v="0"/>
    <x v="0"/>
    <n v="453.62"/>
    <n v="316.63"/>
    <x v="0"/>
    <d v="1956-11-28T00:00:00"/>
    <n v="69"/>
    <x v="4"/>
    <x v="0"/>
    <s v="New Michele"/>
    <x v="0"/>
  </r>
  <r>
    <s v="T01947"/>
    <d v="2025-06-02T00:00:00"/>
    <s v="C041"/>
    <s v="P039"/>
    <s v="S005"/>
    <n v="2"/>
    <n v="0"/>
    <s v="Mobile Money"/>
    <n v="1081.8800000000001"/>
    <n v="1081.8800000000001"/>
    <n v="796.5"/>
    <n v="285.38000000000011"/>
    <s v="Church Clothing"/>
    <x v="0"/>
    <x v="2"/>
    <x v="0"/>
    <x v="0"/>
    <n v="540.94000000000005"/>
    <n v="398.25"/>
    <x v="1"/>
    <d v="1980-07-03T00:00:00"/>
    <n v="46"/>
    <x v="1"/>
    <x v="4"/>
    <s v="Johnmouth"/>
    <x v="2"/>
  </r>
  <r>
    <s v="T01948"/>
    <d v="2024-07-05T00:00:00"/>
    <s v="C129"/>
    <s v="P047"/>
    <s v="S005"/>
    <n v="3"/>
    <n v="0.1"/>
    <s v="Credit Card"/>
    <n v="3591.54"/>
    <n v="3232.386"/>
    <n v="2168.2200000000003"/>
    <n v="1064.1659999999997"/>
    <s v="Or Smartphone"/>
    <x v="11"/>
    <x v="0"/>
    <x v="1"/>
    <x v="10"/>
    <n v="1197.18"/>
    <n v="722.74"/>
    <x v="0"/>
    <d v="1958-10-08T00:00:00"/>
    <n v="67"/>
    <x v="4"/>
    <x v="4"/>
    <s v="Johnmouth"/>
    <x v="2"/>
  </r>
  <r>
    <s v="T01949"/>
    <d v="2024-07-09T00:00:00"/>
    <s v="C076"/>
    <s v="P002"/>
    <s v="S003"/>
    <n v="5"/>
    <n v="0"/>
    <s v="Credit Card"/>
    <n v="4093.8"/>
    <n v="4093.8"/>
    <n v="2638.1"/>
    <n v="1455.7000000000003"/>
    <s v="Audience Television"/>
    <x v="11"/>
    <x v="0"/>
    <x v="1"/>
    <x v="2"/>
    <n v="818.76"/>
    <n v="527.62"/>
    <x v="0"/>
    <d v="2005-12-14T00:00:00"/>
    <n v="20"/>
    <x v="2"/>
    <x v="0"/>
    <s v="New Michele"/>
    <x v="0"/>
  </r>
  <r>
    <s v="T01950"/>
    <d v="2025-03-02T00:00:00"/>
    <s v="C058"/>
    <s v="P011"/>
    <s v="S001"/>
    <n v="5"/>
    <n v="0.05"/>
    <s v="Bank Transfer"/>
    <n v="1242.8499999999999"/>
    <n v="1180.7074999999998"/>
    <n v="953.34999999999991"/>
    <n v="227.35749999999985"/>
    <s v="Either Headphones"/>
    <x v="2"/>
    <x v="2"/>
    <x v="1"/>
    <x v="11"/>
    <n v="248.57"/>
    <n v="190.67"/>
    <x v="0"/>
    <d v="2005-07-22T00:00:00"/>
    <n v="21"/>
    <x v="2"/>
    <x v="3"/>
    <s v="Jimenezborough"/>
    <x v="3"/>
  </r>
  <r>
    <s v="T01951"/>
    <d v="2025-06-15T00:00:00"/>
    <s v="C011"/>
    <s v="P036"/>
    <s v="S002"/>
    <n v="3"/>
    <n v="0.05"/>
    <s v="Bank Transfer"/>
    <n v="4504.38"/>
    <n v="4279.1610000000001"/>
    <n v="3503.19"/>
    <n v="775.971"/>
    <s v="New Watches"/>
    <x v="0"/>
    <x v="2"/>
    <x v="0"/>
    <x v="1"/>
    <n v="1501.46"/>
    <n v="1167.73"/>
    <x v="0"/>
    <d v="1997-03-03T00:00:00"/>
    <n v="29"/>
    <x v="1"/>
    <x v="2"/>
    <s v="Peckmouth"/>
    <x v="2"/>
  </r>
  <r>
    <s v="T01952"/>
    <d v="2025-04-11T00:00:00"/>
    <s v="C014"/>
    <s v="P002"/>
    <s v="S002"/>
    <n v="2"/>
    <n v="0"/>
    <s v="Cash"/>
    <n v="1637.52"/>
    <n v="1637.52"/>
    <n v="1055.24"/>
    <n v="582.28"/>
    <s v="Audience Television"/>
    <x v="8"/>
    <x v="2"/>
    <x v="1"/>
    <x v="2"/>
    <n v="818.76"/>
    <n v="527.62"/>
    <x v="0"/>
    <d v="1974-06-25T00:00:00"/>
    <n v="52"/>
    <x v="3"/>
    <x v="2"/>
    <s v="Peckmouth"/>
    <x v="2"/>
  </r>
  <r>
    <s v="T01953"/>
    <d v="2023-11-10T00:00:00"/>
    <s v="C167"/>
    <s v="P018"/>
    <s v="S003"/>
    <n v="5"/>
    <n v="0.1"/>
    <s v="Bank Transfer"/>
    <n v="5399.4500000000007"/>
    <n v="4859.505000000001"/>
    <n v="3519.15"/>
    <n v="1340.3550000000009"/>
    <s v="Democratic Smartphone"/>
    <x v="1"/>
    <x v="1"/>
    <x v="1"/>
    <x v="10"/>
    <n v="1079.8900000000001"/>
    <n v="703.83"/>
    <x v="1"/>
    <d v="1989-12-06T00:00:00"/>
    <n v="36"/>
    <x v="1"/>
    <x v="0"/>
    <s v="New Michele"/>
    <x v="0"/>
  </r>
  <r>
    <s v="T01954"/>
    <d v="2025-06-30T00:00:00"/>
    <s v="C022"/>
    <s v="P011"/>
    <s v="S005"/>
    <n v="3"/>
    <n v="0.05"/>
    <s v="Mobile Money"/>
    <n v="745.71"/>
    <n v="708.42449999999997"/>
    <n v="572.01"/>
    <n v="136.41449999999998"/>
    <s v="Either Headphones"/>
    <x v="0"/>
    <x v="2"/>
    <x v="1"/>
    <x v="11"/>
    <n v="248.57"/>
    <n v="190.67"/>
    <x v="0"/>
    <d v="1955-11-16T00:00:00"/>
    <n v="70"/>
    <x v="4"/>
    <x v="4"/>
    <s v="Johnmouth"/>
    <x v="2"/>
  </r>
  <r>
    <s v="T01955"/>
    <d v="2024-09-02T00:00:00"/>
    <s v="C157"/>
    <s v="P002"/>
    <s v="S003"/>
    <n v="3"/>
    <n v="0"/>
    <s v="Cash"/>
    <n v="2456.2799999999997"/>
    <n v="2456.2799999999997"/>
    <n v="1582.8600000000001"/>
    <n v="873.41999999999962"/>
    <s v="Audience Television"/>
    <x v="5"/>
    <x v="0"/>
    <x v="1"/>
    <x v="2"/>
    <n v="818.76"/>
    <n v="527.62"/>
    <x v="0"/>
    <d v="1965-12-16T00:00:00"/>
    <n v="60"/>
    <x v="3"/>
    <x v="0"/>
    <s v="New Michele"/>
    <x v="0"/>
  </r>
  <r>
    <s v="T01956"/>
    <d v="2025-03-01T00:00:00"/>
    <s v="C092"/>
    <s v="P038"/>
    <s v="S002"/>
    <n v="3"/>
    <n v="0.05"/>
    <s v="Bank Transfer"/>
    <n v="1100.79"/>
    <n v="1045.7504999999999"/>
    <n v="855.69"/>
    <n v="190.06049999999982"/>
    <s v="Stage Footwear"/>
    <x v="2"/>
    <x v="2"/>
    <x v="0"/>
    <x v="3"/>
    <n v="366.93"/>
    <n v="285.23"/>
    <x v="1"/>
    <d v="2001-11-28T00:00:00"/>
    <n v="24"/>
    <x v="2"/>
    <x v="2"/>
    <s v="Peckmouth"/>
    <x v="2"/>
  </r>
  <r>
    <s v="T01957"/>
    <d v="2025-01-17T00:00:00"/>
    <s v="C005"/>
    <s v="P024"/>
    <s v="S005"/>
    <n v="5"/>
    <n v="0"/>
    <s v="Mobile Money"/>
    <n v="7437.05"/>
    <n v="7437.05"/>
    <n v="4065.3500000000004"/>
    <n v="3371.7"/>
    <s v="Him Smartphone"/>
    <x v="9"/>
    <x v="2"/>
    <x v="1"/>
    <x v="10"/>
    <n v="1487.41"/>
    <n v="813.07"/>
    <x v="0"/>
    <d v="1992-06-18T00:00:00"/>
    <n v="34"/>
    <x v="0"/>
    <x v="4"/>
    <s v="Johnmouth"/>
    <x v="2"/>
  </r>
  <r>
    <s v="T01958"/>
    <d v="2024-03-24T00:00:00"/>
    <s v="C168"/>
    <s v="P035"/>
    <s v="S003"/>
    <n v="5"/>
    <n v="0.05"/>
    <s v="Mobile Money"/>
    <n v="7812.1500000000005"/>
    <n v="7421.5425000000005"/>
    <n v="5978.1500000000005"/>
    <n v="1443.3924999999999"/>
    <s v="Chair Laptop"/>
    <x v="2"/>
    <x v="0"/>
    <x v="1"/>
    <x v="6"/>
    <n v="1562.43"/>
    <n v="1195.6300000000001"/>
    <x v="0"/>
    <d v="1969-07-30T00:00:00"/>
    <n v="56"/>
    <x v="3"/>
    <x v="0"/>
    <s v="New Michele"/>
    <x v="0"/>
  </r>
  <r>
    <s v="T01959"/>
    <d v="2023-12-22T00:00:00"/>
    <s v="C057"/>
    <s v="P030"/>
    <s v="S003"/>
    <n v="3"/>
    <n v="0.05"/>
    <s v="Mobile Money"/>
    <n v="87.72"/>
    <n v="83.333999999999989"/>
    <n v="45.839999999999996"/>
    <n v="37.493999999999993"/>
    <s v="National Watches"/>
    <x v="7"/>
    <x v="1"/>
    <x v="0"/>
    <x v="1"/>
    <n v="29.24"/>
    <n v="15.28"/>
    <x v="1"/>
    <d v="1998-09-26T00:00:00"/>
    <n v="27"/>
    <x v="1"/>
    <x v="0"/>
    <s v="New Michele"/>
    <x v="0"/>
  </r>
  <r>
    <s v="T01960"/>
    <d v="2024-08-05T00:00:00"/>
    <s v="C040"/>
    <s v="P024"/>
    <s v="S004"/>
    <n v="2"/>
    <n v="0.15"/>
    <s v="Bank Transfer"/>
    <n v="2974.82"/>
    <n v="2528.5970000000002"/>
    <n v="1626.14"/>
    <n v="902.45700000000011"/>
    <s v="Him Smartphone"/>
    <x v="3"/>
    <x v="0"/>
    <x v="1"/>
    <x v="10"/>
    <n v="1487.41"/>
    <n v="813.07"/>
    <x v="0"/>
    <d v="1974-11-06T00:00:00"/>
    <n v="51"/>
    <x v="3"/>
    <x v="1"/>
    <s v="Brianahaven"/>
    <x v="1"/>
  </r>
  <r>
    <s v="T01961"/>
    <d v="2024-11-09T00:00:00"/>
    <s v="C038"/>
    <s v="P021"/>
    <s v="S004"/>
    <n v="1"/>
    <n v="0.15"/>
    <s v="Credit Card"/>
    <n v="1227.24"/>
    <n v="1043.154"/>
    <n v="977.09"/>
    <n v="66.063999999999965"/>
    <s v="Firm Dairy"/>
    <x v="1"/>
    <x v="0"/>
    <x v="2"/>
    <x v="7"/>
    <n v="1227.24"/>
    <n v="977.09"/>
    <x v="0"/>
    <d v="1974-04-19T00:00:00"/>
    <n v="52"/>
    <x v="3"/>
    <x v="1"/>
    <s v="Brianahaven"/>
    <x v="1"/>
  </r>
  <r>
    <s v="T01962"/>
    <d v="2024-01-01T00:00:00"/>
    <s v="C118"/>
    <s v="P036"/>
    <s v="S002"/>
    <n v="2"/>
    <n v="0.05"/>
    <s v="Mobile Money"/>
    <n v="3002.92"/>
    <n v="2852.7739999999999"/>
    <n v="2335.46"/>
    <n v="517.31399999999985"/>
    <s v="New Watches"/>
    <x v="9"/>
    <x v="0"/>
    <x v="0"/>
    <x v="1"/>
    <n v="1501.46"/>
    <n v="1167.73"/>
    <x v="0"/>
    <d v="1975-08-27T00:00:00"/>
    <n v="50"/>
    <x v="3"/>
    <x v="2"/>
    <s v="Peckmouth"/>
    <x v="2"/>
  </r>
  <r>
    <s v="T01963"/>
    <d v="2024-09-18T00:00:00"/>
    <s v="C187"/>
    <s v="P045"/>
    <s v="S002"/>
    <n v="3"/>
    <n v="0"/>
    <s v="Bank Transfer"/>
    <n v="5637.24"/>
    <n v="5637.24"/>
    <n v="3013.68"/>
    <n v="2623.56"/>
    <s v="Set Dairy"/>
    <x v="5"/>
    <x v="0"/>
    <x v="2"/>
    <x v="7"/>
    <n v="1879.08"/>
    <n v="1004.56"/>
    <x v="0"/>
    <d v="1989-01-14T00:00:00"/>
    <n v="37"/>
    <x v="1"/>
    <x v="2"/>
    <s v="Peckmouth"/>
    <x v="2"/>
  </r>
  <r>
    <s v="T01964"/>
    <d v="2024-08-14T00:00:00"/>
    <s v="C042"/>
    <s v="P049"/>
    <s v="S002"/>
    <n v="4"/>
    <n v="0.05"/>
    <s v="Cash"/>
    <n v="1553.04"/>
    <n v="1475.3879999999999"/>
    <n v="797.2"/>
    <n v="678.18799999999987"/>
    <s v="Possible Watches"/>
    <x v="3"/>
    <x v="0"/>
    <x v="0"/>
    <x v="1"/>
    <n v="388.26"/>
    <n v="199.3"/>
    <x v="1"/>
    <d v="2000-02-08T00:00:00"/>
    <n v="26"/>
    <x v="1"/>
    <x v="2"/>
    <s v="Peckmouth"/>
    <x v="2"/>
  </r>
  <r>
    <s v="T01965"/>
    <d v="2024-06-10T00:00:00"/>
    <s v="C037"/>
    <s v="P021"/>
    <s v="S001"/>
    <n v="4"/>
    <n v="0.05"/>
    <s v="Mobile Money"/>
    <n v="4908.96"/>
    <n v="4663.5119999999997"/>
    <n v="3908.36"/>
    <n v="755.15199999999959"/>
    <s v="Firm Dairy"/>
    <x v="0"/>
    <x v="0"/>
    <x v="2"/>
    <x v="7"/>
    <n v="1227.24"/>
    <n v="977.09"/>
    <x v="1"/>
    <d v="1982-08-30T00:00:00"/>
    <n v="43"/>
    <x v="1"/>
    <x v="3"/>
    <s v="Jimenezborough"/>
    <x v="3"/>
  </r>
  <r>
    <s v="T01966"/>
    <d v="2024-02-20T00:00:00"/>
    <s v="C166"/>
    <s v="P002"/>
    <s v="S004"/>
    <n v="1"/>
    <n v="0.05"/>
    <s v="Cash"/>
    <n v="818.76"/>
    <n v="777.822"/>
    <n v="527.62"/>
    <n v="250.202"/>
    <s v="Audience Television"/>
    <x v="10"/>
    <x v="0"/>
    <x v="1"/>
    <x v="2"/>
    <n v="818.76"/>
    <n v="527.62"/>
    <x v="1"/>
    <d v="2001-05-13T00:00:00"/>
    <n v="25"/>
    <x v="1"/>
    <x v="1"/>
    <s v="Brianahaven"/>
    <x v="1"/>
  </r>
  <r>
    <s v="T01967"/>
    <d v="2023-10-09T00:00:00"/>
    <s v="C155"/>
    <s v="P030"/>
    <s v="S001"/>
    <n v="4"/>
    <n v="0.15"/>
    <s v="Cash"/>
    <n v="116.96"/>
    <n v="99.415999999999997"/>
    <n v="61.12"/>
    <n v="38.295999999999999"/>
    <s v="National Watches"/>
    <x v="6"/>
    <x v="1"/>
    <x v="0"/>
    <x v="1"/>
    <n v="29.24"/>
    <n v="15.28"/>
    <x v="0"/>
    <d v="1965-09-20T00:00:00"/>
    <n v="60"/>
    <x v="3"/>
    <x v="3"/>
    <s v="Jimenezborough"/>
    <x v="3"/>
  </r>
  <r>
    <s v="T01968"/>
    <d v="2024-03-19T00:00:00"/>
    <s v="C029"/>
    <s v="P030"/>
    <s v="S001"/>
    <n v="1"/>
    <n v="0.05"/>
    <s v="Credit Card"/>
    <n v="29.24"/>
    <n v="27.777999999999999"/>
    <n v="15.28"/>
    <n v="12.497999999999999"/>
    <s v="National Watches"/>
    <x v="2"/>
    <x v="0"/>
    <x v="0"/>
    <x v="1"/>
    <n v="29.24"/>
    <n v="15.28"/>
    <x v="0"/>
    <d v="1978-05-20T00:00:00"/>
    <n v="48"/>
    <x v="1"/>
    <x v="3"/>
    <s v="Jimenezborough"/>
    <x v="3"/>
  </r>
  <r>
    <s v="T01969"/>
    <d v="2025-02-21T00:00:00"/>
    <s v="C198"/>
    <s v="P009"/>
    <s v="S001"/>
    <n v="3"/>
    <n v="0.05"/>
    <s v="Cash"/>
    <n v="369.57"/>
    <n v="351.0915"/>
    <n v="241.07999999999998"/>
    <n v="110.01150000000001"/>
    <s v="Us Snacks"/>
    <x v="10"/>
    <x v="2"/>
    <x v="2"/>
    <x v="4"/>
    <n v="123.19"/>
    <n v="80.36"/>
    <x v="0"/>
    <d v="1986-01-23T00:00:00"/>
    <n v="40"/>
    <x v="1"/>
    <x v="3"/>
    <s v="Jimenezborough"/>
    <x v="3"/>
  </r>
  <r>
    <s v="T01970"/>
    <d v="2023-12-02T00:00:00"/>
    <s v="C003"/>
    <s v="P041"/>
    <s v="S001"/>
    <n v="5"/>
    <n v="0.1"/>
    <s v="Cash"/>
    <n v="8175.05"/>
    <n v="7357.5450000000001"/>
    <n v="5216.45"/>
    <n v="2141.0950000000003"/>
    <s v="Present Television"/>
    <x v="7"/>
    <x v="1"/>
    <x v="1"/>
    <x v="2"/>
    <n v="1635.01"/>
    <n v="1043.29"/>
    <x v="1"/>
    <d v="2005-04-19T00:00:00"/>
    <n v="21"/>
    <x v="2"/>
    <x v="3"/>
    <s v="Jimenezborough"/>
    <x v="3"/>
  </r>
  <r>
    <s v="T01971"/>
    <d v="2024-08-21T00:00:00"/>
    <s v="C052"/>
    <s v="P011"/>
    <s v="S002"/>
    <n v="4"/>
    <n v="0.15"/>
    <s v="Credit Card"/>
    <n v="994.28"/>
    <n v="845.13799999999992"/>
    <n v="762.68"/>
    <n v="82.45799999999997"/>
    <s v="Either Headphones"/>
    <x v="3"/>
    <x v="0"/>
    <x v="1"/>
    <x v="11"/>
    <n v="248.57"/>
    <n v="190.67"/>
    <x v="1"/>
    <d v="1991-09-11T00:00:00"/>
    <n v="34"/>
    <x v="0"/>
    <x v="2"/>
    <s v="Peckmouth"/>
    <x v="2"/>
  </r>
  <r>
    <s v="T01972"/>
    <d v="2025-05-15T00:00:00"/>
    <s v="C079"/>
    <s v="P046"/>
    <s v="S003"/>
    <n v="4"/>
    <n v="0.05"/>
    <s v="Credit Card"/>
    <n v="4661.4799999999996"/>
    <n v="4428.405999999999"/>
    <n v="3706.2"/>
    <n v="722.20599999999922"/>
    <s v="Nature Clothing"/>
    <x v="4"/>
    <x v="2"/>
    <x v="0"/>
    <x v="0"/>
    <n v="1165.3699999999999"/>
    <n v="926.55"/>
    <x v="1"/>
    <d v="1979-06-15T00:00:00"/>
    <n v="47"/>
    <x v="1"/>
    <x v="0"/>
    <s v="New Michele"/>
    <x v="0"/>
  </r>
  <r>
    <s v="T01973"/>
    <d v="2024-07-22T00:00:00"/>
    <s v="C015"/>
    <s v="P001"/>
    <s v="S005"/>
    <n v="3"/>
    <n v="0"/>
    <s v="Cash"/>
    <n v="5021.07"/>
    <n v="5021.07"/>
    <n v="3970.1400000000003"/>
    <n v="1050.9299999999994"/>
    <s v="Like Camera"/>
    <x v="11"/>
    <x v="0"/>
    <x v="1"/>
    <x v="12"/>
    <n v="1673.69"/>
    <n v="1323.38"/>
    <x v="0"/>
    <d v="1993-12-12T00:00:00"/>
    <n v="32"/>
    <x v="1"/>
    <x v="4"/>
    <s v="Johnmouth"/>
    <x v="2"/>
  </r>
  <r>
    <s v="T01974"/>
    <d v="2024-05-18T00:00:00"/>
    <s v="C012"/>
    <s v="P024"/>
    <s v="S001"/>
    <n v="5"/>
    <n v="0.1"/>
    <s v="Cash"/>
    <n v="7437.05"/>
    <n v="6693.3450000000003"/>
    <n v="4065.3500000000004"/>
    <n v="2627.9949999999999"/>
    <s v="Him Smartphone"/>
    <x v="4"/>
    <x v="0"/>
    <x v="1"/>
    <x v="10"/>
    <n v="1487.41"/>
    <n v="813.07"/>
    <x v="0"/>
    <d v="1989-12-08T00:00:00"/>
    <n v="36"/>
    <x v="1"/>
    <x v="3"/>
    <s v="Jimenezborough"/>
    <x v="3"/>
  </r>
  <r>
    <s v="T01975"/>
    <d v="2023-11-16T00:00:00"/>
    <s v="C131"/>
    <s v="P032"/>
    <s v="S004"/>
    <n v="2"/>
    <n v="0"/>
    <s v="Credit Card"/>
    <n v="609.41999999999996"/>
    <n v="609.41999999999996"/>
    <n v="328.02"/>
    <n v="281.39999999999998"/>
    <s v="Difficult Vegetables"/>
    <x v="1"/>
    <x v="1"/>
    <x v="2"/>
    <x v="8"/>
    <n v="304.70999999999998"/>
    <n v="164.01"/>
    <x v="0"/>
    <d v="1996-10-18T00:00:00"/>
    <n v="29"/>
    <x v="1"/>
    <x v="1"/>
    <s v="Brianahaven"/>
    <x v="1"/>
  </r>
  <r>
    <s v="T01976"/>
    <d v="2024-10-02T00:00:00"/>
    <s v="C007"/>
    <s v="P013"/>
    <s v="S002"/>
    <n v="4"/>
    <n v="0.15"/>
    <s v="Credit Card"/>
    <n v="4539.2"/>
    <n v="3858.3199999999997"/>
    <n v="2700.4"/>
    <n v="1157.9199999999996"/>
    <s v="World Watches"/>
    <x v="6"/>
    <x v="0"/>
    <x v="0"/>
    <x v="1"/>
    <n v="1134.8"/>
    <n v="675.1"/>
    <x v="0"/>
    <d v="1985-01-11T00:00:00"/>
    <n v="41"/>
    <x v="1"/>
    <x v="2"/>
    <s v="Peckmouth"/>
    <x v="2"/>
  </r>
  <r>
    <s v="T01977"/>
    <d v="2024-10-24T00:00:00"/>
    <s v="C091"/>
    <s v="P021"/>
    <s v="S003"/>
    <n v="2"/>
    <n v="0.15"/>
    <s v="Cash"/>
    <n v="2454.48"/>
    <n v="2086.308"/>
    <n v="1954.18"/>
    <n v="132.12799999999993"/>
    <s v="Firm Dairy"/>
    <x v="6"/>
    <x v="0"/>
    <x v="2"/>
    <x v="7"/>
    <n v="1227.24"/>
    <n v="977.09"/>
    <x v="0"/>
    <d v="1963-02-04T00:00:00"/>
    <n v="63"/>
    <x v="3"/>
    <x v="0"/>
    <s v="New Michele"/>
    <x v="0"/>
  </r>
  <r>
    <s v="T01978"/>
    <d v="2023-09-21T00:00:00"/>
    <s v="C126"/>
    <s v="P012"/>
    <s v="S002"/>
    <n v="1"/>
    <n v="0.05"/>
    <s v="Cash"/>
    <n v="1193.0899999999999"/>
    <n v="1133.4354999999998"/>
    <n v="818.24"/>
    <n v="315.19549999999981"/>
    <s v="Above Camera"/>
    <x v="5"/>
    <x v="1"/>
    <x v="1"/>
    <x v="12"/>
    <n v="1193.0899999999999"/>
    <n v="818.24"/>
    <x v="0"/>
    <d v="1980-04-04T00:00:00"/>
    <n v="46"/>
    <x v="1"/>
    <x v="2"/>
    <s v="Peckmouth"/>
    <x v="2"/>
  </r>
  <r>
    <s v="T01979"/>
    <d v="2024-11-08T00:00:00"/>
    <s v="C073"/>
    <s v="P024"/>
    <s v="S003"/>
    <n v="1"/>
    <n v="0.1"/>
    <s v="Cash"/>
    <n v="1487.41"/>
    <n v="1338.6690000000001"/>
    <n v="813.07"/>
    <n v="525.59900000000005"/>
    <s v="Him Smartphone"/>
    <x v="1"/>
    <x v="0"/>
    <x v="1"/>
    <x v="10"/>
    <n v="1487.41"/>
    <n v="813.07"/>
    <x v="1"/>
    <d v="1964-12-04T00:00:00"/>
    <n v="61"/>
    <x v="3"/>
    <x v="0"/>
    <s v="New Michele"/>
    <x v="0"/>
  </r>
  <r>
    <s v="T01980"/>
    <d v="2025-01-28T00:00:00"/>
    <s v="C093"/>
    <s v="P018"/>
    <s v="S001"/>
    <n v="1"/>
    <n v="0.05"/>
    <s v="Credit Card"/>
    <n v="1079.8900000000001"/>
    <n v="1025.8955000000001"/>
    <n v="703.83"/>
    <n v="322.06550000000004"/>
    <s v="Democratic Smartphone"/>
    <x v="9"/>
    <x v="2"/>
    <x v="1"/>
    <x v="10"/>
    <n v="1079.8900000000001"/>
    <n v="703.83"/>
    <x v="0"/>
    <d v="1978-04-14T00:00:00"/>
    <n v="48"/>
    <x v="1"/>
    <x v="3"/>
    <s v="Jimenezborough"/>
    <x v="3"/>
  </r>
  <r>
    <s v="T01981"/>
    <d v="2025-05-06T00:00:00"/>
    <s v="C110"/>
    <s v="P019"/>
    <s v="S005"/>
    <n v="3"/>
    <n v="0.05"/>
    <s v="Mobile Money"/>
    <n v="5288.76"/>
    <n v="5024.3220000000001"/>
    <n v="4039.44"/>
    <n v="984.88200000000006"/>
    <s v="Traditional Laptop"/>
    <x v="4"/>
    <x v="2"/>
    <x v="1"/>
    <x v="6"/>
    <n v="1762.92"/>
    <n v="1346.48"/>
    <x v="1"/>
    <d v="1966-01-05T00:00:00"/>
    <n v="60"/>
    <x v="3"/>
    <x v="4"/>
    <s v="Johnmouth"/>
    <x v="2"/>
  </r>
  <r>
    <s v="T01982"/>
    <d v="2023-10-18T00:00:00"/>
    <s v="C039"/>
    <s v="P028"/>
    <s v="S003"/>
    <n v="5"/>
    <n v="0.1"/>
    <s v="Bank Transfer"/>
    <n v="3368.8999999999996"/>
    <n v="3032.0099999999998"/>
    <n v="1816.6499999999999"/>
    <n v="1215.3599999999999"/>
    <s v="Deal Smartphone"/>
    <x v="6"/>
    <x v="1"/>
    <x v="1"/>
    <x v="10"/>
    <n v="673.78"/>
    <n v="363.33"/>
    <x v="1"/>
    <d v="1996-11-02T00:00:00"/>
    <n v="29"/>
    <x v="1"/>
    <x v="0"/>
    <s v="New Michele"/>
    <x v="0"/>
  </r>
  <r>
    <s v="T01983"/>
    <d v="2025-01-16T00:00:00"/>
    <s v="C027"/>
    <s v="P019"/>
    <s v="S003"/>
    <n v="4"/>
    <n v="0.1"/>
    <s v="Bank Transfer"/>
    <n v="7051.68"/>
    <n v="6346.5120000000006"/>
    <n v="5385.92"/>
    <n v="960.59200000000055"/>
    <s v="Traditional Laptop"/>
    <x v="9"/>
    <x v="2"/>
    <x v="1"/>
    <x v="6"/>
    <n v="1762.92"/>
    <n v="1346.48"/>
    <x v="0"/>
    <d v="1959-02-05T00:00:00"/>
    <n v="67"/>
    <x v="4"/>
    <x v="0"/>
    <s v="New Michele"/>
    <x v="0"/>
  </r>
  <r>
    <s v="T01984"/>
    <d v="2025-03-03T00:00:00"/>
    <s v="C183"/>
    <s v="P024"/>
    <s v="S001"/>
    <n v="1"/>
    <n v="0.05"/>
    <s v="Credit Card"/>
    <n v="1487.41"/>
    <n v="1413.0395000000001"/>
    <n v="813.07"/>
    <n v="599.96950000000004"/>
    <s v="Him Smartphone"/>
    <x v="2"/>
    <x v="2"/>
    <x v="1"/>
    <x v="10"/>
    <n v="1487.41"/>
    <n v="813.07"/>
    <x v="0"/>
    <d v="1990-11-19T00:00:00"/>
    <n v="35"/>
    <x v="1"/>
    <x v="3"/>
    <s v="Jimenezborough"/>
    <x v="3"/>
  </r>
  <r>
    <s v="T01985"/>
    <d v="2025-01-04T00:00:00"/>
    <s v="C082"/>
    <s v="P024"/>
    <s v="S002"/>
    <n v="4"/>
    <n v="0.15"/>
    <s v="Mobile Money"/>
    <n v="5949.64"/>
    <n v="5057.1940000000004"/>
    <n v="3252.28"/>
    <n v="1804.9140000000002"/>
    <s v="Him Smartphone"/>
    <x v="9"/>
    <x v="2"/>
    <x v="1"/>
    <x v="10"/>
    <n v="1487.41"/>
    <n v="813.07"/>
    <x v="0"/>
    <d v="2003-05-11T00:00:00"/>
    <n v="23"/>
    <x v="2"/>
    <x v="2"/>
    <s v="Peckmouth"/>
    <x v="2"/>
  </r>
  <r>
    <s v="T01986"/>
    <d v="2025-02-02T00:00:00"/>
    <s v="C018"/>
    <s v="P032"/>
    <s v="S001"/>
    <n v="5"/>
    <n v="0.15"/>
    <s v="Bank Transfer"/>
    <n v="1523.55"/>
    <n v="1295.0174999999999"/>
    <n v="820.05"/>
    <n v="474.96749999999997"/>
    <s v="Difficult Vegetables"/>
    <x v="10"/>
    <x v="2"/>
    <x v="2"/>
    <x v="8"/>
    <n v="304.70999999999998"/>
    <n v="164.01"/>
    <x v="0"/>
    <d v="1994-08-19T00:00:00"/>
    <n v="31"/>
    <x v="1"/>
    <x v="3"/>
    <s v="Jimenezborough"/>
    <x v="3"/>
  </r>
  <r>
    <s v="T01987"/>
    <d v="2025-01-08T00:00:00"/>
    <s v="C038"/>
    <s v="P021"/>
    <s v="S001"/>
    <n v="3"/>
    <n v="0.05"/>
    <s v="Credit Card"/>
    <n v="3681.7200000000003"/>
    <n v="3497.634"/>
    <n v="2931.27"/>
    <n v="566.36400000000003"/>
    <s v="Firm Dairy"/>
    <x v="9"/>
    <x v="2"/>
    <x v="2"/>
    <x v="7"/>
    <n v="1227.24"/>
    <n v="977.09"/>
    <x v="0"/>
    <d v="1974-04-19T00:00:00"/>
    <n v="52"/>
    <x v="3"/>
    <x v="3"/>
    <s v="Jimenezborough"/>
    <x v="3"/>
  </r>
  <r>
    <s v="T01988"/>
    <d v="2024-04-04T00:00:00"/>
    <s v="C197"/>
    <s v="P049"/>
    <s v="S004"/>
    <n v="3"/>
    <n v="0.1"/>
    <s v="Mobile Money"/>
    <n v="1164.78"/>
    <n v="1048.3019999999999"/>
    <n v="597.90000000000009"/>
    <n v="450.40199999999982"/>
    <s v="Possible Watches"/>
    <x v="8"/>
    <x v="0"/>
    <x v="0"/>
    <x v="1"/>
    <n v="388.26"/>
    <n v="199.3"/>
    <x v="0"/>
    <d v="1957-09-23T00:00:00"/>
    <n v="68"/>
    <x v="4"/>
    <x v="1"/>
    <s v="Brianahaven"/>
    <x v="1"/>
  </r>
  <r>
    <s v="T01989"/>
    <d v="2023-12-25T00:00:00"/>
    <s v="C109"/>
    <s v="P042"/>
    <s v="S004"/>
    <n v="4"/>
    <n v="0.1"/>
    <s v="Credit Card"/>
    <n v="1814.48"/>
    <n v="1633.0320000000002"/>
    <n v="1266.52"/>
    <n v="366.51200000000017"/>
    <s v="Maybe Clothing"/>
    <x v="7"/>
    <x v="1"/>
    <x v="0"/>
    <x v="0"/>
    <n v="453.62"/>
    <n v="316.63"/>
    <x v="1"/>
    <d v="2006-03-03T00:00:00"/>
    <n v="20"/>
    <x v="2"/>
    <x v="1"/>
    <s v="Brianahaven"/>
    <x v="1"/>
  </r>
  <r>
    <s v="T01990"/>
    <d v="2025-01-10T00:00:00"/>
    <s v="C168"/>
    <s v="P036"/>
    <s v="S002"/>
    <n v="4"/>
    <n v="0.15"/>
    <s v="Mobile Money"/>
    <n v="6005.84"/>
    <n v="5104.9639999999999"/>
    <n v="4670.92"/>
    <n v="434.04399999999987"/>
    <s v="New Watches"/>
    <x v="9"/>
    <x v="2"/>
    <x v="0"/>
    <x v="1"/>
    <n v="1501.46"/>
    <n v="1167.73"/>
    <x v="0"/>
    <d v="1969-07-30T00:00:00"/>
    <n v="56"/>
    <x v="3"/>
    <x v="2"/>
    <s v="Peckmouth"/>
    <x v="2"/>
  </r>
  <r>
    <s v="T01991"/>
    <d v="2024-05-17T00:00:00"/>
    <s v="C138"/>
    <s v="P010"/>
    <s v="S005"/>
    <n v="4"/>
    <n v="0.05"/>
    <s v="Mobile Money"/>
    <n v="4776.4799999999996"/>
    <n v="4537.655999999999"/>
    <n v="3355.8"/>
    <n v="1181.8559999999989"/>
    <s v="Step Smartphone"/>
    <x v="4"/>
    <x v="0"/>
    <x v="1"/>
    <x v="10"/>
    <n v="1194.1199999999999"/>
    <n v="838.95"/>
    <x v="1"/>
    <d v="1961-09-28T00:00:00"/>
    <n v="64"/>
    <x v="3"/>
    <x v="4"/>
    <s v="Johnmouth"/>
    <x v="2"/>
  </r>
  <r>
    <s v="T01992"/>
    <d v="2024-11-07T00:00:00"/>
    <s v="C022"/>
    <s v="P037"/>
    <s v="S005"/>
    <n v="4"/>
    <n v="0.05"/>
    <s v="Cash"/>
    <n v="7810.6"/>
    <n v="7420.07"/>
    <n v="5805.08"/>
    <n v="1614.9899999999998"/>
    <s v="Book Television"/>
    <x v="1"/>
    <x v="0"/>
    <x v="1"/>
    <x v="2"/>
    <n v="1952.65"/>
    <n v="1451.27"/>
    <x v="0"/>
    <d v="1955-11-16T00:00:00"/>
    <n v="70"/>
    <x v="4"/>
    <x v="4"/>
    <s v="Johnmouth"/>
    <x v="2"/>
  </r>
  <r>
    <s v="T01993"/>
    <d v="2023-09-15T00:00:00"/>
    <s v="C061"/>
    <s v="P013"/>
    <s v="S003"/>
    <n v="1"/>
    <n v="0.05"/>
    <s v="Cash"/>
    <n v="1134.8"/>
    <n v="1078.06"/>
    <n v="675.1"/>
    <n v="402.95999999999992"/>
    <s v="World Watches"/>
    <x v="5"/>
    <x v="1"/>
    <x v="0"/>
    <x v="1"/>
    <n v="1134.8"/>
    <n v="675.1"/>
    <x v="0"/>
    <d v="1968-10-21T00:00:00"/>
    <n v="57"/>
    <x v="3"/>
    <x v="0"/>
    <s v="New Michele"/>
    <x v="0"/>
  </r>
  <r>
    <s v="T01994"/>
    <d v="2025-09-07T00:00:00"/>
    <s v="C093"/>
    <s v="P029"/>
    <s v="S005"/>
    <n v="4"/>
    <n v="0.05"/>
    <s v="Cash"/>
    <n v="5940.2"/>
    <n v="5643.19"/>
    <n v="3953.24"/>
    <n v="1689.9499999999998"/>
    <s v="Road Clothing"/>
    <x v="5"/>
    <x v="2"/>
    <x v="0"/>
    <x v="0"/>
    <n v="1485.05"/>
    <n v="988.31"/>
    <x v="0"/>
    <d v="1978-04-14T00:00:00"/>
    <n v="48"/>
    <x v="1"/>
    <x v="4"/>
    <s v="Johnmouth"/>
    <x v="2"/>
  </r>
  <r>
    <s v="T01995"/>
    <d v="2024-04-04T00:00:00"/>
    <s v="C016"/>
    <s v="P043"/>
    <s v="S003"/>
    <n v="3"/>
    <n v="0.05"/>
    <s v="Bank Transfer"/>
    <n v="1693.2599999999998"/>
    <n v="1608.5969999999998"/>
    <n v="881.87999999999988"/>
    <n v="726.71699999999987"/>
    <s v="Soon Accessories"/>
    <x v="8"/>
    <x v="0"/>
    <x v="0"/>
    <x v="9"/>
    <n v="564.41999999999996"/>
    <n v="293.95999999999998"/>
    <x v="0"/>
    <d v="1976-04-27T00:00:00"/>
    <n v="50"/>
    <x v="3"/>
    <x v="0"/>
    <s v="New Michele"/>
    <x v="0"/>
  </r>
  <r>
    <s v="T01996"/>
    <d v="2023-10-24T00:00:00"/>
    <s v="C118"/>
    <s v="P034"/>
    <s v="S002"/>
    <n v="5"/>
    <n v="0.15"/>
    <s v="Credit Card"/>
    <n v="2140.25"/>
    <n v="1819.2124999999999"/>
    <n v="1230.3499999999999"/>
    <n v="588.86249999999995"/>
    <s v="Everything Laptop"/>
    <x v="6"/>
    <x v="1"/>
    <x v="1"/>
    <x v="6"/>
    <n v="428.05"/>
    <n v="246.07"/>
    <x v="0"/>
    <d v="1975-08-27T00:00:00"/>
    <n v="50"/>
    <x v="3"/>
    <x v="2"/>
    <s v="Peckmouth"/>
    <x v="2"/>
  </r>
  <r>
    <s v="T01997"/>
    <d v="2023-12-29T00:00:00"/>
    <s v="C054"/>
    <s v="P027"/>
    <s v="S002"/>
    <n v="1"/>
    <n v="0.05"/>
    <s v="Cash"/>
    <n v="1272.23"/>
    <n v="1208.6185"/>
    <n v="952.65"/>
    <n v="255.96850000000006"/>
    <s v="Hospital Smartphone"/>
    <x v="7"/>
    <x v="1"/>
    <x v="1"/>
    <x v="10"/>
    <n v="1272.23"/>
    <n v="952.65"/>
    <x v="1"/>
    <d v="2002-11-10T00:00:00"/>
    <n v="23"/>
    <x v="2"/>
    <x v="2"/>
    <s v="Peckmouth"/>
    <x v="2"/>
  </r>
  <r>
    <s v="T01998"/>
    <d v="2024-01-05T00:00:00"/>
    <s v="C179"/>
    <s v="P009"/>
    <s v="S002"/>
    <n v="4"/>
    <n v="0"/>
    <s v="Mobile Money"/>
    <n v="492.76"/>
    <n v="492.76"/>
    <n v="321.44"/>
    <n v="171.32"/>
    <s v="Us Snacks"/>
    <x v="9"/>
    <x v="0"/>
    <x v="2"/>
    <x v="4"/>
    <n v="123.19"/>
    <n v="80.36"/>
    <x v="1"/>
    <d v="1985-02-14T00:00:00"/>
    <n v="41"/>
    <x v="1"/>
    <x v="2"/>
    <s v="Peckmouth"/>
    <x v="2"/>
  </r>
  <r>
    <s v="T01999"/>
    <d v="2024-04-24T00:00:00"/>
    <s v="C096"/>
    <s v="P020"/>
    <s v="S001"/>
    <n v="1"/>
    <n v="0"/>
    <s v="Mobile Money"/>
    <n v="323.92"/>
    <n v="323.92"/>
    <n v="242.98"/>
    <n v="80.940000000000026"/>
    <s v="Simple Accessories"/>
    <x v="8"/>
    <x v="0"/>
    <x v="0"/>
    <x v="9"/>
    <n v="323.92"/>
    <n v="242.98"/>
    <x v="0"/>
    <d v="1989-01-06T00:00:00"/>
    <n v="37"/>
    <x v="1"/>
    <x v="3"/>
    <s v="Jimenezborough"/>
    <x v="3"/>
  </r>
  <r>
    <s v="T02000"/>
    <d v="2025-01-06T00:00:00"/>
    <s v="C153"/>
    <s v="P010"/>
    <s v="S002"/>
    <n v="1"/>
    <n v="0.05"/>
    <s v="Bank Transfer"/>
    <n v="1194.1199999999999"/>
    <n v="1134.4139999999998"/>
    <n v="838.95"/>
    <n v="295.46399999999971"/>
    <s v="Step Smartphone"/>
    <x v="9"/>
    <x v="2"/>
    <x v="1"/>
    <x v="10"/>
    <n v="1194.1199999999999"/>
    <n v="838.95"/>
    <x v="1"/>
    <d v="1988-04-07T00:00:00"/>
    <n v="38"/>
    <x v="1"/>
    <x v="2"/>
    <s v="Peckmouth"/>
    <x v="2"/>
  </r>
  <r>
    <s v="T02001"/>
    <d v="2024-08-07T00:00:00"/>
    <s v="C037"/>
    <s v="P001"/>
    <s v="S001"/>
    <n v="2"/>
    <n v="0"/>
    <s v="Cash"/>
    <n v="3347.38"/>
    <n v="3347.38"/>
    <n v="2646.76"/>
    <n v="700.61999999999989"/>
    <s v="Like Camera"/>
    <x v="3"/>
    <x v="0"/>
    <x v="1"/>
    <x v="12"/>
    <n v="1673.69"/>
    <n v="1323.38"/>
    <x v="1"/>
    <d v="1982-08-30T00:00:00"/>
    <n v="43"/>
    <x v="1"/>
    <x v="3"/>
    <s v="Jimenezborough"/>
    <x v="3"/>
  </r>
  <r>
    <s v="T02002"/>
    <d v="2024-12-29T00:00:00"/>
    <s v="C146"/>
    <s v="P038"/>
    <s v="S004"/>
    <n v="2"/>
    <n v="0.05"/>
    <s v="Mobile Money"/>
    <n v="733.86"/>
    <n v="697.16700000000003"/>
    <n v="570.46"/>
    <n v="126.70699999999999"/>
    <s v="Stage Footwear"/>
    <x v="7"/>
    <x v="0"/>
    <x v="0"/>
    <x v="3"/>
    <n v="366.93"/>
    <n v="285.23"/>
    <x v="1"/>
    <d v="1997-03-26T00:00:00"/>
    <n v="29"/>
    <x v="1"/>
    <x v="1"/>
    <s v="Brianahaven"/>
    <x v="1"/>
  </r>
  <r>
    <s v="T02003"/>
    <d v="2023-09-17T00:00:00"/>
    <s v="C191"/>
    <s v="P048"/>
    <s v="S002"/>
    <n v="5"/>
    <n v="0.1"/>
    <s v="Mobile Money"/>
    <n v="6081.7999999999993"/>
    <n v="5473.62"/>
    <n v="3974"/>
    <n v="1499.62"/>
    <s v="Nor Bags"/>
    <x v="5"/>
    <x v="1"/>
    <x v="0"/>
    <x v="5"/>
    <n v="1216.3599999999999"/>
    <n v="794.8"/>
    <x v="1"/>
    <d v="1958-07-14T00:00:00"/>
    <n v="68"/>
    <x v="4"/>
    <x v="2"/>
    <s v="Peckmouth"/>
    <x v="2"/>
  </r>
  <r>
    <s v="T02004"/>
    <d v="2025-06-25T00:00:00"/>
    <s v="C106"/>
    <s v="P039"/>
    <s v="S003"/>
    <n v="4"/>
    <n v="0"/>
    <s v="Bank Transfer"/>
    <n v="2163.7600000000002"/>
    <n v="2163.7600000000002"/>
    <n v="1593"/>
    <n v="570.76000000000022"/>
    <s v="Church Clothing"/>
    <x v="0"/>
    <x v="2"/>
    <x v="0"/>
    <x v="0"/>
    <n v="540.94000000000005"/>
    <n v="398.25"/>
    <x v="1"/>
    <d v="1987-04-23T00:00:00"/>
    <n v="39"/>
    <x v="1"/>
    <x v="0"/>
    <s v="New Michele"/>
    <x v="0"/>
  </r>
  <r>
    <s v="T02005"/>
    <d v="2025-08-06T00:00:00"/>
    <s v="C029"/>
    <s v="P047"/>
    <s v="S002"/>
    <n v="1"/>
    <n v="0"/>
    <s v="Credit Card"/>
    <n v="1197.18"/>
    <n v="1197.18"/>
    <n v="722.74"/>
    <n v="474.44000000000005"/>
    <s v="Or Smartphone"/>
    <x v="3"/>
    <x v="2"/>
    <x v="1"/>
    <x v="10"/>
    <n v="1197.18"/>
    <n v="722.74"/>
    <x v="0"/>
    <d v="1978-05-20T00:00:00"/>
    <n v="48"/>
    <x v="1"/>
    <x v="2"/>
    <s v="Peckmouth"/>
    <x v="2"/>
  </r>
  <r>
    <s v="T02006"/>
    <d v="2024-03-13T00:00:00"/>
    <s v="C129"/>
    <s v="P040"/>
    <s v="S002"/>
    <n v="1"/>
    <n v="0.15"/>
    <s v="Mobile Money"/>
    <n v="1745.61"/>
    <n v="1483.7684999999999"/>
    <n v="1322.44"/>
    <n v="161.32849999999985"/>
    <s v="Piece Headphones"/>
    <x v="2"/>
    <x v="0"/>
    <x v="1"/>
    <x v="11"/>
    <n v="1745.61"/>
    <n v="1322.44"/>
    <x v="0"/>
    <d v="1958-10-08T00:00:00"/>
    <n v="67"/>
    <x v="4"/>
    <x v="2"/>
    <s v="Peckmouth"/>
    <x v="2"/>
  </r>
  <r>
    <s v="T02007"/>
    <d v="2024-10-13T00:00:00"/>
    <s v="C175"/>
    <s v="P011"/>
    <s v="S004"/>
    <n v="5"/>
    <n v="0.1"/>
    <s v="Bank Transfer"/>
    <n v="1242.8499999999999"/>
    <n v="1118.5650000000001"/>
    <n v="953.34999999999991"/>
    <n v="165.21500000000015"/>
    <s v="Either Headphones"/>
    <x v="6"/>
    <x v="0"/>
    <x v="1"/>
    <x v="11"/>
    <n v="248.57"/>
    <n v="190.67"/>
    <x v="0"/>
    <d v="1998-01-07T00:00:00"/>
    <n v="28"/>
    <x v="1"/>
    <x v="1"/>
    <s v="Brianahaven"/>
    <x v="1"/>
  </r>
  <r>
    <s v="T02008"/>
    <d v="2024-03-26T00:00:00"/>
    <s v="C182"/>
    <s v="P024"/>
    <s v="S002"/>
    <n v="4"/>
    <n v="0.05"/>
    <s v="Bank Transfer"/>
    <n v="5949.64"/>
    <n v="5652.1580000000004"/>
    <n v="3252.28"/>
    <n v="2399.8780000000002"/>
    <s v="Him Smartphone"/>
    <x v="2"/>
    <x v="0"/>
    <x v="1"/>
    <x v="10"/>
    <n v="1487.41"/>
    <n v="813.07"/>
    <x v="0"/>
    <d v="2004-07-25T00:00:00"/>
    <n v="22"/>
    <x v="2"/>
    <x v="2"/>
    <s v="Peckmouth"/>
    <x v="2"/>
  </r>
  <r>
    <s v="T02009"/>
    <d v="2024-03-28T00:00:00"/>
    <s v="C024"/>
    <s v="P008"/>
    <s v="S005"/>
    <n v="4"/>
    <n v="0.05"/>
    <s v="Credit Card"/>
    <n v="439.12"/>
    <n v="417.16399999999999"/>
    <n v="282.36"/>
    <n v="134.80399999999997"/>
    <s v="Recognize Footwear"/>
    <x v="2"/>
    <x v="0"/>
    <x v="0"/>
    <x v="3"/>
    <n v="109.78"/>
    <n v="70.59"/>
    <x v="1"/>
    <d v="1961-11-25T00:00:00"/>
    <n v="64"/>
    <x v="3"/>
    <x v="4"/>
    <s v="Johnmouth"/>
    <x v="2"/>
  </r>
  <r>
    <s v="T02010"/>
    <d v="2025-04-04T00:00:00"/>
    <s v="C103"/>
    <s v="P025"/>
    <s v="S005"/>
    <n v="1"/>
    <n v="0.05"/>
    <s v="Mobile Money"/>
    <n v="429.15"/>
    <n v="407.69249999999994"/>
    <n v="258.72000000000003"/>
    <n v="148.97249999999991"/>
    <s v="Little Watches"/>
    <x v="8"/>
    <x v="2"/>
    <x v="0"/>
    <x v="1"/>
    <n v="429.15"/>
    <n v="258.72000000000003"/>
    <x v="1"/>
    <d v="1964-10-26T00:00:00"/>
    <n v="61"/>
    <x v="3"/>
    <x v="4"/>
    <s v="Johnmouth"/>
    <x v="2"/>
  </r>
  <r>
    <s v="T02011"/>
    <d v="2024-10-03T00:00:00"/>
    <s v="C048"/>
    <s v="P003"/>
    <s v="S005"/>
    <n v="5"/>
    <n v="0"/>
    <s v="Mobile Money"/>
    <n v="1688.15"/>
    <n v="1688.15"/>
    <n v="845.15"/>
    <n v="843.00000000000011"/>
    <s v="Here Footwear"/>
    <x v="6"/>
    <x v="0"/>
    <x v="0"/>
    <x v="3"/>
    <n v="337.63"/>
    <n v="169.03"/>
    <x v="0"/>
    <d v="2004-12-30T00:00:00"/>
    <n v="21"/>
    <x v="2"/>
    <x v="4"/>
    <s v="Johnmouth"/>
    <x v="2"/>
  </r>
  <r>
    <s v="T02012"/>
    <d v="2023-12-15T00:00:00"/>
    <s v="C123"/>
    <s v="P047"/>
    <s v="S003"/>
    <n v="4"/>
    <n v="0.15"/>
    <s v="Credit Card"/>
    <n v="4788.72"/>
    <n v="4070.4120000000003"/>
    <n v="2890.96"/>
    <n v="1179.4520000000002"/>
    <s v="Or Smartphone"/>
    <x v="7"/>
    <x v="1"/>
    <x v="1"/>
    <x v="10"/>
    <n v="1197.18"/>
    <n v="722.74"/>
    <x v="1"/>
    <d v="1989-11-06T00:00:00"/>
    <n v="36"/>
    <x v="1"/>
    <x v="0"/>
    <s v="New Michele"/>
    <x v="0"/>
  </r>
  <r>
    <s v="T02013"/>
    <d v="2024-04-07T00:00:00"/>
    <s v="C014"/>
    <s v="P016"/>
    <s v="S003"/>
    <n v="4"/>
    <n v="0.05"/>
    <s v="Bank Transfer"/>
    <n v="7435"/>
    <n v="7063.25"/>
    <n v="5804.64"/>
    <n v="1258.6099999999997"/>
    <s v="House Accessories"/>
    <x v="8"/>
    <x v="0"/>
    <x v="0"/>
    <x v="9"/>
    <n v="1858.75"/>
    <n v="1451.16"/>
    <x v="0"/>
    <d v="1974-06-25T00:00:00"/>
    <n v="52"/>
    <x v="3"/>
    <x v="0"/>
    <s v="New Michele"/>
    <x v="0"/>
  </r>
  <r>
    <s v="T02014"/>
    <d v="2023-12-19T00:00:00"/>
    <s v="C028"/>
    <s v="P050"/>
    <s v="S001"/>
    <n v="1"/>
    <n v="0.1"/>
    <s v="Bank Transfer"/>
    <n v="1044.6400000000001"/>
    <n v="940.17600000000016"/>
    <n v="775.07"/>
    <n v="165.10600000000011"/>
    <s v="Maybe Footwear"/>
    <x v="7"/>
    <x v="1"/>
    <x v="0"/>
    <x v="3"/>
    <n v="1044.6400000000001"/>
    <n v="775.07"/>
    <x v="1"/>
    <d v="1960-02-10T00:00:00"/>
    <n v="66"/>
    <x v="4"/>
    <x v="3"/>
    <s v="Jimenezborough"/>
    <x v="3"/>
  </r>
  <r>
    <s v="T02015"/>
    <d v="2025-02-11T00:00:00"/>
    <s v="C008"/>
    <s v="P025"/>
    <s v="S002"/>
    <n v="3"/>
    <n v="0.05"/>
    <s v="Cash"/>
    <n v="1287.4499999999998"/>
    <n v="1223.0774999999999"/>
    <n v="776.16000000000008"/>
    <n v="446.91749999999979"/>
    <s v="Little Watches"/>
    <x v="10"/>
    <x v="2"/>
    <x v="0"/>
    <x v="1"/>
    <n v="429.15"/>
    <n v="258.72000000000003"/>
    <x v="0"/>
    <d v="1960-11-13T00:00:00"/>
    <n v="65"/>
    <x v="4"/>
    <x v="2"/>
    <s v="Peckmouth"/>
    <x v="2"/>
  </r>
  <r>
    <s v="T02016"/>
    <d v="2024-02-20T00:00:00"/>
    <s v="C017"/>
    <s v="P036"/>
    <s v="S002"/>
    <n v="5"/>
    <n v="0"/>
    <s v="Bank Transfer"/>
    <n v="7507.3"/>
    <n v="7507.3"/>
    <n v="5838.65"/>
    <n v="1668.6500000000005"/>
    <s v="New Watches"/>
    <x v="10"/>
    <x v="0"/>
    <x v="0"/>
    <x v="1"/>
    <n v="1501.46"/>
    <n v="1167.73"/>
    <x v="1"/>
    <d v="1982-03-11T00:00:00"/>
    <n v="44"/>
    <x v="1"/>
    <x v="2"/>
    <s v="Peckmouth"/>
    <x v="2"/>
  </r>
  <r>
    <s v="T02017"/>
    <d v="2023-09-30T00:00:00"/>
    <s v="C049"/>
    <s v="P005"/>
    <s v="S005"/>
    <n v="2"/>
    <n v="0"/>
    <s v="Credit Card"/>
    <n v="2792.44"/>
    <n v="2792.44"/>
    <n v="2008.18"/>
    <n v="784.26"/>
    <s v="Knowledge Bags"/>
    <x v="5"/>
    <x v="1"/>
    <x v="0"/>
    <x v="5"/>
    <n v="1396.22"/>
    <n v="1004.09"/>
    <x v="0"/>
    <d v="1997-01-03T00:00:00"/>
    <n v="29"/>
    <x v="1"/>
    <x v="4"/>
    <s v="Johnmouth"/>
    <x v="2"/>
  </r>
  <r>
    <s v="T02018"/>
    <d v="2024-12-15T00:00:00"/>
    <s v="C069"/>
    <s v="P046"/>
    <s v="S001"/>
    <n v="5"/>
    <n v="0"/>
    <s v="Mobile Money"/>
    <n v="5826.8499999999995"/>
    <n v="5826.8499999999995"/>
    <n v="4632.75"/>
    <n v="1194.0999999999995"/>
    <s v="Nature Clothing"/>
    <x v="7"/>
    <x v="0"/>
    <x v="0"/>
    <x v="0"/>
    <n v="1165.3699999999999"/>
    <n v="926.55"/>
    <x v="0"/>
    <d v="1965-10-14T00:00:00"/>
    <n v="60"/>
    <x v="3"/>
    <x v="3"/>
    <s v="Jimenezborough"/>
    <x v="3"/>
  </r>
  <r>
    <s v="T02019"/>
    <d v="2023-12-08T00:00:00"/>
    <s v="C012"/>
    <s v="P029"/>
    <s v="S001"/>
    <n v="3"/>
    <n v="0"/>
    <s v="Bank Transfer"/>
    <n v="4455.1499999999996"/>
    <n v="4455.1499999999996"/>
    <n v="2964.93"/>
    <n v="1490.2199999999998"/>
    <s v="Road Clothing"/>
    <x v="7"/>
    <x v="1"/>
    <x v="0"/>
    <x v="0"/>
    <n v="1485.05"/>
    <n v="988.31"/>
    <x v="0"/>
    <d v="1989-12-08T00:00:00"/>
    <n v="36"/>
    <x v="1"/>
    <x v="3"/>
    <s v="Jimenezborough"/>
    <x v="3"/>
  </r>
  <r>
    <s v="T02020"/>
    <d v="2025-03-20T00:00:00"/>
    <s v="C003"/>
    <s v="P045"/>
    <s v="S003"/>
    <n v="3"/>
    <n v="0.15"/>
    <s v="Credit Card"/>
    <n v="5637.24"/>
    <n v="4791.6539999999995"/>
    <n v="3013.68"/>
    <n v="1777.9739999999997"/>
    <s v="Set Dairy"/>
    <x v="2"/>
    <x v="2"/>
    <x v="2"/>
    <x v="7"/>
    <n v="1879.08"/>
    <n v="1004.56"/>
    <x v="1"/>
    <d v="2005-04-19T00:00:00"/>
    <n v="21"/>
    <x v="2"/>
    <x v="0"/>
    <s v="New Michele"/>
    <x v="0"/>
  </r>
  <r>
    <s v="T02021"/>
    <d v="2023-11-15T00:00:00"/>
    <s v="C081"/>
    <s v="P017"/>
    <s v="S004"/>
    <n v="3"/>
    <n v="0.05"/>
    <s v="Cash"/>
    <n v="3738.33"/>
    <n v="3551.4134999999997"/>
    <n v="2500.56"/>
    <n v="1050.8534999999997"/>
    <s v="Find Headphones"/>
    <x v="1"/>
    <x v="1"/>
    <x v="1"/>
    <x v="11"/>
    <n v="1246.1099999999999"/>
    <n v="833.52"/>
    <x v="1"/>
    <d v="1988-07-20T00:00:00"/>
    <n v="38"/>
    <x v="1"/>
    <x v="1"/>
    <s v="Brianahaven"/>
    <x v="1"/>
  </r>
  <r>
    <s v="T02022"/>
    <d v="2024-02-25T00:00:00"/>
    <s v="C085"/>
    <s v="P047"/>
    <s v="S004"/>
    <n v="5"/>
    <n v="0"/>
    <s v="Credit Card"/>
    <n v="5985.9000000000005"/>
    <n v="5985.9000000000005"/>
    <n v="3613.7"/>
    <n v="2372.2000000000007"/>
    <s v="Or Smartphone"/>
    <x v="10"/>
    <x v="0"/>
    <x v="1"/>
    <x v="10"/>
    <n v="1197.18"/>
    <n v="722.74"/>
    <x v="0"/>
    <d v="1979-03-23T00:00:00"/>
    <n v="47"/>
    <x v="1"/>
    <x v="1"/>
    <s v="Brianahaven"/>
    <x v="1"/>
  </r>
  <r>
    <s v="T02023"/>
    <d v="2024-07-05T00:00:00"/>
    <s v="C007"/>
    <s v="P005"/>
    <s v="S005"/>
    <n v="4"/>
    <n v="0.15"/>
    <s v="Cash"/>
    <n v="5584.88"/>
    <n v="4747.1480000000001"/>
    <n v="4016.36"/>
    <n v="730.78800000000001"/>
    <s v="Knowledge Bags"/>
    <x v="11"/>
    <x v="0"/>
    <x v="0"/>
    <x v="5"/>
    <n v="1396.22"/>
    <n v="1004.09"/>
    <x v="0"/>
    <d v="1985-01-11T00:00:00"/>
    <n v="41"/>
    <x v="1"/>
    <x v="4"/>
    <s v="Johnmouth"/>
    <x v="2"/>
  </r>
  <r>
    <s v="T02024"/>
    <d v="2023-12-01T00:00:00"/>
    <s v="C075"/>
    <s v="P028"/>
    <s v="S002"/>
    <n v="2"/>
    <n v="0.15"/>
    <s v="Cash"/>
    <n v="1347.56"/>
    <n v="1145.4259999999999"/>
    <n v="726.66"/>
    <n v="418.76599999999996"/>
    <s v="Deal Smartphone"/>
    <x v="7"/>
    <x v="1"/>
    <x v="1"/>
    <x v="10"/>
    <n v="673.78"/>
    <n v="363.33"/>
    <x v="0"/>
    <d v="1954-09-17T00:00:00"/>
    <n v="71"/>
    <x v="4"/>
    <x v="2"/>
    <s v="Peckmouth"/>
    <x v="2"/>
  </r>
  <r>
    <s v="T02025"/>
    <d v="2024-10-06T00:00:00"/>
    <s v="C161"/>
    <s v="P021"/>
    <s v="S001"/>
    <n v="2"/>
    <n v="0.05"/>
    <s v="Credit Card"/>
    <n v="2454.48"/>
    <n v="2331.7559999999999"/>
    <n v="1954.18"/>
    <n v="377.57599999999979"/>
    <s v="Firm Dairy"/>
    <x v="6"/>
    <x v="0"/>
    <x v="2"/>
    <x v="7"/>
    <n v="1227.24"/>
    <n v="977.09"/>
    <x v="0"/>
    <d v="1963-01-19T00:00:00"/>
    <n v="63"/>
    <x v="3"/>
    <x v="3"/>
    <s v="Jimenezborough"/>
    <x v="3"/>
  </r>
  <r>
    <s v="T02026"/>
    <d v="2023-12-08T00:00:00"/>
    <s v="C197"/>
    <s v="P008"/>
    <s v="S002"/>
    <n v="5"/>
    <n v="0.1"/>
    <s v="Mobile Money"/>
    <n v="548.9"/>
    <n v="494.01"/>
    <n v="352.95000000000005"/>
    <n v="141.05999999999995"/>
    <s v="Recognize Footwear"/>
    <x v="7"/>
    <x v="1"/>
    <x v="0"/>
    <x v="3"/>
    <n v="109.78"/>
    <n v="70.59"/>
    <x v="0"/>
    <d v="1957-09-23T00:00:00"/>
    <n v="68"/>
    <x v="4"/>
    <x v="2"/>
    <s v="Peckmouth"/>
    <x v="2"/>
  </r>
  <r>
    <s v="T02027"/>
    <d v="2024-12-12T00:00:00"/>
    <s v="C034"/>
    <s v="P024"/>
    <s v="S003"/>
    <n v="3"/>
    <n v="0.1"/>
    <s v="Mobile Money"/>
    <n v="4462.2300000000005"/>
    <n v="4016.0070000000005"/>
    <n v="2439.21"/>
    <n v="1576.7970000000005"/>
    <s v="Him Smartphone"/>
    <x v="7"/>
    <x v="0"/>
    <x v="1"/>
    <x v="10"/>
    <n v="1487.41"/>
    <n v="813.07"/>
    <x v="1"/>
    <d v="1964-12-19T00:00:00"/>
    <n v="61"/>
    <x v="3"/>
    <x v="0"/>
    <s v="New Michele"/>
    <x v="0"/>
  </r>
  <r>
    <s v="T02028"/>
    <d v="2024-07-01T00:00:00"/>
    <s v="C011"/>
    <s v="P011"/>
    <s v="S004"/>
    <n v="2"/>
    <n v="0.05"/>
    <s v="Cash"/>
    <n v="497.14"/>
    <n v="472.28299999999996"/>
    <n v="381.34"/>
    <n v="90.942999999999984"/>
    <s v="Either Headphones"/>
    <x v="11"/>
    <x v="0"/>
    <x v="1"/>
    <x v="11"/>
    <n v="248.57"/>
    <n v="190.67"/>
    <x v="0"/>
    <d v="1997-03-03T00:00:00"/>
    <n v="29"/>
    <x v="1"/>
    <x v="1"/>
    <s v="Brianahaven"/>
    <x v="1"/>
  </r>
  <r>
    <s v="T02029"/>
    <d v="2025-01-30T00:00:00"/>
    <s v="C040"/>
    <s v="P032"/>
    <s v="S005"/>
    <n v="4"/>
    <n v="0"/>
    <s v="Cash"/>
    <n v="1218.8399999999999"/>
    <n v="1218.8399999999999"/>
    <n v="656.04"/>
    <n v="562.79999999999995"/>
    <s v="Difficult Vegetables"/>
    <x v="9"/>
    <x v="2"/>
    <x v="2"/>
    <x v="8"/>
    <n v="304.70999999999998"/>
    <n v="164.01"/>
    <x v="0"/>
    <d v="1974-11-06T00:00:00"/>
    <n v="51"/>
    <x v="3"/>
    <x v="4"/>
    <s v="Johnmouth"/>
    <x v="2"/>
  </r>
  <r>
    <s v="T02030"/>
    <d v="2025-02-16T00:00:00"/>
    <s v="C037"/>
    <s v="P025"/>
    <s v="S003"/>
    <n v="5"/>
    <n v="0"/>
    <s v="Mobile Money"/>
    <n v="2145.75"/>
    <n v="2145.75"/>
    <n v="1293.6000000000001"/>
    <n v="852.14999999999986"/>
    <s v="Little Watches"/>
    <x v="10"/>
    <x v="2"/>
    <x v="0"/>
    <x v="1"/>
    <n v="429.15"/>
    <n v="258.72000000000003"/>
    <x v="1"/>
    <d v="1982-08-30T00:00:00"/>
    <n v="43"/>
    <x v="1"/>
    <x v="0"/>
    <s v="New Michele"/>
    <x v="0"/>
  </r>
  <r>
    <s v="T02031"/>
    <d v="2024-03-29T00:00:00"/>
    <s v="C025"/>
    <s v="P036"/>
    <s v="S004"/>
    <n v="3"/>
    <n v="0.05"/>
    <s v="Bank Transfer"/>
    <n v="4504.38"/>
    <n v="4279.1610000000001"/>
    <n v="3503.19"/>
    <n v="775.971"/>
    <s v="New Watches"/>
    <x v="2"/>
    <x v="0"/>
    <x v="0"/>
    <x v="1"/>
    <n v="1501.46"/>
    <n v="1167.73"/>
    <x v="1"/>
    <d v="1971-03-12T00:00:00"/>
    <n v="55"/>
    <x v="3"/>
    <x v="1"/>
    <s v="Brianahaven"/>
    <x v="1"/>
  </r>
  <r>
    <s v="T02032"/>
    <d v="2023-12-31T00:00:00"/>
    <s v="C042"/>
    <s v="P010"/>
    <s v="S001"/>
    <n v="3"/>
    <n v="0.1"/>
    <s v="Bank Transfer"/>
    <n v="3582.3599999999997"/>
    <n v="3224.1239999999998"/>
    <n v="2516.8500000000004"/>
    <n v="707.27399999999943"/>
    <s v="Step Smartphone"/>
    <x v="7"/>
    <x v="1"/>
    <x v="1"/>
    <x v="10"/>
    <n v="1194.1199999999999"/>
    <n v="838.95"/>
    <x v="1"/>
    <d v="2000-02-08T00:00:00"/>
    <n v="26"/>
    <x v="1"/>
    <x v="3"/>
    <s v="Jimenezborough"/>
    <x v="3"/>
  </r>
  <r>
    <s v="T02033"/>
    <d v="2024-03-28T00:00:00"/>
    <s v="C023"/>
    <s v="P025"/>
    <s v="S001"/>
    <n v="2"/>
    <n v="0.15"/>
    <s v="Bank Transfer"/>
    <n v="858.3"/>
    <n v="729.55499999999995"/>
    <n v="517.44000000000005"/>
    <n v="212.1149999999999"/>
    <s v="Little Watches"/>
    <x v="2"/>
    <x v="0"/>
    <x v="0"/>
    <x v="1"/>
    <n v="429.15"/>
    <n v="258.72000000000003"/>
    <x v="1"/>
    <d v="1972-05-09T00:00:00"/>
    <n v="54"/>
    <x v="3"/>
    <x v="3"/>
    <s v="Jimenezborough"/>
    <x v="3"/>
  </r>
  <r>
    <s v="T02034"/>
    <d v="2025-05-18T00:00:00"/>
    <s v="C122"/>
    <s v="P041"/>
    <s v="S003"/>
    <n v="4"/>
    <n v="0.05"/>
    <s v="Cash"/>
    <n v="6540.04"/>
    <n v="6213.0379999999996"/>
    <n v="4173.16"/>
    <n v="2039.8779999999997"/>
    <s v="Present Television"/>
    <x v="4"/>
    <x v="2"/>
    <x v="1"/>
    <x v="2"/>
    <n v="1635.01"/>
    <n v="1043.29"/>
    <x v="0"/>
    <d v="1961-10-02T00:00:00"/>
    <n v="64"/>
    <x v="3"/>
    <x v="0"/>
    <s v="New Michele"/>
    <x v="0"/>
  </r>
  <r>
    <s v="T02035"/>
    <d v="2024-02-12T00:00:00"/>
    <s v="C146"/>
    <s v="P048"/>
    <s v="S004"/>
    <n v="1"/>
    <n v="0.1"/>
    <s v="Bank Transfer"/>
    <n v="1216.3599999999999"/>
    <n v="1094.7239999999999"/>
    <n v="794.8"/>
    <n v="299.92399999999998"/>
    <s v="Nor Bags"/>
    <x v="10"/>
    <x v="0"/>
    <x v="0"/>
    <x v="5"/>
    <n v="1216.3599999999999"/>
    <n v="794.8"/>
    <x v="1"/>
    <d v="1997-03-26T00:00:00"/>
    <n v="29"/>
    <x v="1"/>
    <x v="1"/>
    <s v="Brianahaven"/>
    <x v="1"/>
  </r>
  <r>
    <s v="T02036"/>
    <d v="2024-07-20T00:00:00"/>
    <s v="C103"/>
    <s v="P022"/>
    <s v="S004"/>
    <n v="5"/>
    <n v="0.05"/>
    <s v="Mobile Money"/>
    <n v="127.85"/>
    <n v="121.4575"/>
    <n v="95.25"/>
    <n v="26.207499999999996"/>
    <s v="How Vegetables"/>
    <x v="11"/>
    <x v="0"/>
    <x v="2"/>
    <x v="8"/>
    <n v="25.57"/>
    <n v="19.05"/>
    <x v="1"/>
    <d v="1964-10-26T00:00:00"/>
    <n v="61"/>
    <x v="3"/>
    <x v="1"/>
    <s v="Brianahaven"/>
    <x v="1"/>
  </r>
  <r>
    <s v="T02037"/>
    <d v="2025-03-23T00:00:00"/>
    <s v="C094"/>
    <s v="P027"/>
    <s v="S005"/>
    <n v="5"/>
    <n v="0.1"/>
    <s v="Bank Transfer"/>
    <n v="6361.15"/>
    <n v="5725.0349999999999"/>
    <n v="4763.25"/>
    <n v="961.78499999999985"/>
    <s v="Hospital Smartphone"/>
    <x v="2"/>
    <x v="2"/>
    <x v="1"/>
    <x v="10"/>
    <n v="1272.23"/>
    <n v="952.65"/>
    <x v="0"/>
    <d v="1962-10-18T00:00:00"/>
    <n v="63"/>
    <x v="3"/>
    <x v="4"/>
    <s v="Johnmouth"/>
    <x v="2"/>
  </r>
  <r>
    <s v="T02038"/>
    <d v="2025-05-06T00:00:00"/>
    <s v="C022"/>
    <s v="P022"/>
    <s v="S004"/>
    <n v="5"/>
    <n v="0.15"/>
    <s v="Bank Transfer"/>
    <n v="127.85"/>
    <n v="108.67249999999999"/>
    <n v="95.25"/>
    <n v="13.422499999999985"/>
    <s v="How Vegetables"/>
    <x v="4"/>
    <x v="2"/>
    <x v="2"/>
    <x v="8"/>
    <n v="25.57"/>
    <n v="19.05"/>
    <x v="0"/>
    <d v="1955-11-16T00:00:00"/>
    <n v="70"/>
    <x v="4"/>
    <x v="1"/>
    <s v="Brianahaven"/>
    <x v="1"/>
  </r>
  <r>
    <s v="T02039"/>
    <d v="2023-10-08T00:00:00"/>
    <s v="C175"/>
    <s v="P022"/>
    <s v="S001"/>
    <n v="5"/>
    <n v="0"/>
    <s v="Credit Card"/>
    <n v="127.85"/>
    <n v="127.85"/>
    <n v="95.25"/>
    <n v="32.599999999999994"/>
    <s v="How Vegetables"/>
    <x v="6"/>
    <x v="1"/>
    <x v="2"/>
    <x v="8"/>
    <n v="25.57"/>
    <n v="19.05"/>
    <x v="0"/>
    <d v="1998-01-07T00:00:00"/>
    <n v="28"/>
    <x v="1"/>
    <x v="3"/>
    <s v="Jimenezborough"/>
    <x v="3"/>
  </r>
  <r>
    <s v="T02040"/>
    <d v="2025-07-07T00:00:00"/>
    <s v="C180"/>
    <s v="P018"/>
    <s v="S005"/>
    <n v="1"/>
    <n v="0.05"/>
    <s v="Cash"/>
    <n v="1079.8900000000001"/>
    <n v="1025.8955000000001"/>
    <n v="703.83"/>
    <n v="322.06550000000004"/>
    <s v="Democratic Smartphone"/>
    <x v="11"/>
    <x v="2"/>
    <x v="1"/>
    <x v="10"/>
    <n v="1079.8900000000001"/>
    <n v="703.83"/>
    <x v="1"/>
    <d v="1959-12-15T00:00:00"/>
    <n v="66"/>
    <x v="4"/>
    <x v="4"/>
    <s v="Johnmouth"/>
    <x v="2"/>
  </r>
  <r>
    <s v="T02041"/>
    <d v="2023-11-21T00:00:00"/>
    <s v="C075"/>
    <s v="P024"/>
    <s v="S004"/>
    <n v="2"/>
    <n v="0.15"/>
    <s v="Cash"/>
    <n v="2974.82"/>
    <n v="2528.5970000000002"/>
    <n v="1626.14"/>
    <n v="902.45700000000011"/>
    <s v="Him Smartphone"/>
    <x v="1"/>
    <x v="1"/>
    <x v="1"/>
    <x v="10"/>
    <n v="1487.41"/>
    <n v="813.07"/>
    <x v="0"/>
    <d v="1954-09-17T00:00:00"/>
    <n v="71"/>
    <x v="4"/>
    <x v="1"/>
    <s v="Brianahaven"/>
    <x v="1"/>
  </r>
  <r>
    <s v="T02042"/>
    <d v="2024-08-07T00:00:00"/>
    <s v="C058"/>
    <s v="P046"/>
    <s v="S004"/>
    <n v="4"/>
    <n v="0"/>
    <s v="Bank Transfer"/>
    <n v="4661.4799999999996"/>
    <n v="4661.4799999999996"/>
    <n v="3706.2"/>
    <n v="955.27999999999975"/>
    <s v="Nature Clothing"/>
    <x v="3"/>
    <x v="0"/>
    <x v="0"/>
    <x v="0"/>
    <n v="1165.3699999999999"/>
    <n v="926.55"/>
    <x v="0"/>
    <d v="2005-07-22T00:00:00"/>
    <n v="21"/>
    <x v="2"/>
    <x v="1"/>
    <s v="Brianahaven"/>
    <x v="1"/>
  </r>
  <r>
    <s v="T02043"/>
    <d v="2024-09-29T00:00:00"/>
    <s v="C120"/>
    <s v="P015"/>
    <s v="S004"/>
    <n v="5"/>
    <n v="0.15"/>
    <s v="Cash"/>
    <n v="1352.25"/>
    <n v="1149.4124999999999"/>
    <n v="938"/>
    <n v="211.41249999999991"/>
    <s v="Whether Bags"/>
    <x v="5"/>
    <x v="0"/>
    <x v="0"/>
    <x v="5"/>
    <n v="270.45"/>
    <n v="187.6"/>
    <x v="1"/>
    <d v="1964-01-10T00:00:00"/>
    <n v="62"/>
    <x v="3"/>
    <x v="1"/>
    <s v="Brianahaven"/>
    <x v="1"/>
  </r>
  <r>
    <s v="T02044"/>
    <d v="2025-03-27T00:00:00"/>
    <s v="C022"/>
    <s v="P013"/>
    <s v="S002"/>
    <n v="1"/>
    <n v="0.15"/>
    <s v="Mobile Money"/>
    <n v="1134.8"/>
    <n v="964.57999999999993"/>
    <n v="675.1"/>
    <n v="289.4799999999999"/>
    <s v="World Watches"/>
    <x v="2"/>
    <x v="2"/>
    <x v="0"/>
    <x v="1"/>
    <n v="1134.8"/>
    <n v="675.1"/>
    <x v="0"/>
    <d v="1955-11-16T00:00:00"/>
    <n v="70"/>
    <x v="4"/>
    <x v="2"/>
    <s v="Peckmouth"/>
    <x v="2"/>
  </r>
  <r>
    <s v="T02045"/>
    <d v="2024-09-20T00:00:00"/>
    <s v="C052"/>
    <s v="P044"/>
    <s v="S004"/>
    <n v="3"/>
    <n v="0"/>
    <s v="Bank Transfer"/>
    <n v="3859.6499999999996"/>
    <n v="3859.6499999999996"/>
    <n v="2392.62"/>
    <n v="1467.0299999999997"/>
    <s v="Least Accessories"/>
    <x v="5"/>
    <x v="0"/>
    <x v="0"/>
    <x v="9"/>
    <n v="1286.55"/>
    <n v="797.54"/>
    <x v="1"/>
    <d v="1991-09-11T00:00:00"/>
    <n v="34"/>
    <x v="0"/>
    <x v="1"/>
    <s v="Brianahaven"/>
    <x v="1"/>
  </r>
  <r>
    <s v="T02046"/>
    <d v="2024-07-11T00:00:00"/>
    <s v="C088"/>
    <s v="P033"/>
    <s v="S005"/>
    <n v="4"/>
    <n v="0.05"/>
    <s v="Mobile Money"/>
    <n v="7195.88"/>
    <n v="6836.0859999999993"/>
    <n v="5316.6"/>
    <n v="1519.485999999999"/>
    <s v="Beat Accessories"/>
    <x v="11"/>
    <x v="0"/>
    <x v="0"/>
    <x v="9"/>
    <n v="1798.97"/>
    <n v="1329.15"/>
    <x v="1"/>
    <d v="1997-10-11T00:00:00"/>
    <n v="28"/>
    <x v="1"/>
    <x v="4"/>
    <s v="Johnmouth"/>
    <x v="2"/>
  </r>
  <r>
    <s v="T02047"/>
    <d v="2025-07-13T00:00:00"/>
    <s v="C030"/>
    <s v="P022"/>
    <s v="S003"/>
    <n v="4"/>
    <n v="0"/>
    <s v="Credit Card"/>
    <n v="102.28"/>
    <n v="102.28"/>
    <n v="76.2"/>
    <n v="26.08"/>
    <s v="How Vegetables"/>
    <x v="11"/>
    <x v="2"/>
    <x v="2"/>
    <x v="8"/>
    <n v="25.57"/>
    <n v="19.05"/>
    <x v="0"/>
    <d v="2002-06-10T00:00:00"/>
    <n v="24"/>
    <x v="2"/>
    <x v="0"/>
    <s v="New Michele"/>
    <x v="0"/>
  </r>
  <r>
    <s v="T02048"/>
    <d v="2024-04-03T00:00:00"/>
    <s v="C121"/>
    <s v="P050"/>
    <s v="S002"/>
    <n v="2"/>
    <n v="0.1"/>
    <s v="Cash"/>
    <n v="2089.2800000000002"/>
    <n v="1880.3520000000003"/>
    <n v="1550.14"/>
    <n v="330.21200000000022"/>
    <s v="Maybe Footwear"/>
    <x v="8"/>
    <x v="0"/>
    <x v="0"/>
    <x v="3"/>
    <n v="1044.6400000000001"/>
    <n v="775.07"/>
    <x v="0"/>
    <d v="1967-02-28T00:00:00"/>
    <n v="59"/>
    <x v="3"/>
    <x v="2"/>
    <s v="Peckmouth"/>
    <x v="2"/>
  </r>
  <r>
    <s v="T02049"/>
    <d v="2024-06-24T00:00:00"/>
    <s v="C154"/>
    <s v="P048"/>
    <s v="S004"/>
    <n v="1"/>
    <n v="0.1"/>
    <s v="Mobile Money"/>
    <n v="1216.3599999999999"/>
    <n v="1094.7239999999999"/>
    <n v="794.8"/>
    <n v="299.92399999999998"/>
    <s v="Nor Bags"/>
    <x v="0"/>
    <x v="0"/>
    <x v="0"/>
    <x v="5"/>
    <n v="1216.3599999999999"/>
    <n v="794.8"/>
    <x v="0"/>
    <d v="1971-09-02T00:00:00"/>
    <n v="54"/>
    <x v="3"/>
    <x v="1"/>
    <s v="Brianahaven"/>
    <x v="1"/>
  </r>
  <r>
    <s v="T02050"/>
    <d v="2025-01-02T00:00:00"/>
    <s v="C122"/>
    <s v="P006"/>
    <s v="S002"/>
    <n v="1"/>
    <n v="0.05"/>
    <s v="Cash"/>
    <n v="318.05"/>
    <n v="302.14749999999998"/>
    <n v="187.34"/>
    <n v="114.80749999999998"/>
    <s v="Company Fruits"/>
    <x v="9"/>
    <x v="2"/>
    <x v="2"/>
    <x v="13"/>
    <n v="318.05"/>
    <n v="187.34"/>
    <x v="0"/>
    <d v="1961-10-02T00:00:00"/>
    <n v="64"/>
    <x v="3"/>
    <x v="2"/>
    <s v="Peckmouth"/>
    <x v="2"/>
  </r>
  <r>
    <s v="T02051"/>
    <d v="2024-01-05T00:00:00"/>
    <s v="C195"/>
    <s v="P043"/>
    <s v="S004"/>
    <n v="3"/>
    <n v="0.1"/>
    <s v="Credit Card"/>
    <n v="1693.2599999999998"/>
    <n v="1523.9339999999997"/>
    <n v="881.87999999999988"/>
    <n v="642.05399999999986"/>
    <s v="Soon Accessories"/>
    <x v="9"/>
    <x v="0"/>
    <x v="0"/>
    <x v="9"/>
    <n v="564.41999999999996"/>
    <n v="293.95999999999998"/>
    <x v="1"/>
    <d v="1976-08-23T00:00:00"/>
    <n v="49"/>
    <x v="1"/>
    <x v="1"/>
    <s v="Brianahaven"/>
    <x v="1"/>
  </r>
  <r>
    <s v="T02052"/>
    <d v="2025-05-26T00:00:00"/>
    <s v="C022"/>
    <s v="P036"/>
    <s v="S002"/>
    <n v="1"/>
    <n v="0.1"/>
    <s v="Mobile Money"/>
    <n v="1501.46"/>
    <n v="1351.3140000000001"/>
    <n v="1167.73"/>
    <n v="183.58400000000006"/>
    <s v="New Watches"/>
    <x v="4"/>
    <x v="2"/>
    <x v="0"/>
    <x v="1"/>
    <n v="1501.46"/>
    <n v="1167.73"/>
    <x v="0"/>
    <d v="1955-11-16T00:00:00"/>
    <n v="70"/>
    <x v="4"/>
    <x v="2"/>
    <s v="Peckmouth"/>
    <x v="2"/>
  </r>
  <r>
    <s v="T02053"/>
    <d v="2025-01-24T00:00:00"/>
    <s v="C021"/>
    <s v="P019"/>
    <s v="S003"/>
    <n v="4"/>
    <n v="0.15"/>
    <s v="Credit Card"/>
    <n v="7051.68"/>
    <n v="5993.9279999999999"/>
    <n v="5385.92"/>
    <n v="608.00799999999981"/>
    <s v="Traditional Laptop"/>
    <x v="9"/>
    <x v="2"/>
    <x v="1"/>
    <x v="6"/>
    <n v="1762.92"/>
    <n v="1346.48"/>
    <x v="0"/>
    <d v="1993-11-17T00:00:00"/>
    <n v="32"/>
    <x v="1"/>
    <x v="0"/>
    <s v="New Michele"/>
    <x v="0"/>
  </r>
  <r>
    <s v="T02054"/>
    <d v="2024-12-01T00:00:00"/>
    <s v="C172"/>
    <s v="P035"/>
    <s v="S003"/>
    <n v="2"/>
    <n v="0"/>
    <s v="Cash"/>
    <n v="3124.86"/>
    <n v="3124.86"/>
    <n v="2391.2600000000002"/>
    <n v="733.59999999999991"/>
    <s v="Chair Laptop"/>
    <x v="7"/>
    <x v="0"/>
    <x v="1"/>
    <x v="6"/>
    <n v="1562.43"/>
    <n v="1195.6300000000001"/>
    <x v="1"/>
    <d v="1977-03-14T00:00:00"/>
    <n v="49"/>
    <x v="1"/>
    <x v="0"/>
    <s v="New Michele"/>
    <x v="0"/>
  </r>
  <r>
    <s v="T02055"/>
    <d v="2024-08-18T00:00:00"/>
    <s v="C110"/>
    <s v="P042"/>
    <s v="S003"/>
    <n v="3"/>
    <n v="0.05"/>
    <s v="Credit Card"/>
    <n v="1360.8600000000001"/>
    <n v="1292.817"/>
    <n v="949.89"/>
    <n v="342.92700000000002"/>
    <s v="Maybe Clothing"/>
    <x v="3"/>
    <x v="0"/>
    <x v="0"/>
    <x v="0"/>
    <n v="453.62"/>
    <n v="316.63"/>
    <x v="1"/>
    <d v="1966-01-05T00:00:00"/>
    <n v="60"/>
    <x v="3"/>
    <x v="0"/>
    <s v="New Michele"/>
    <x v="0"/>
  </r>
  <r>
    <s v="T02056"/>
    <d v="2024-12-10T00:00:00"/>
    <s v="C090"/>
    <s v="P026"/>
    <s v="S004"/>
    <n v="4"/>
    <n v="0.15"/>
    <s v="Credit Card"/>
    <n v="4063.04"/>
    <n v="3453.5839999999998"/>
    <n v="2337.6"/>
    <n v="1115.9839999999999"/>
    <s v="Behavior Dairy"/>
    <x v="7"/>
    <x v="0"/>
    <x v="2"/>
    <x v="7"/>
    <n v="1015.76"/>
    <n v="584.4"/>
    <x v="0"/>
    <d v="1975-08-18T00:00:00"/>
    <n v="50"/>
    <x v="3"/>
    <x v="1"/>
    <s v="Brianahaven"/>
    <x v="1"/>
  </r>
  <r>
    <s v="T02057"/>
    <d v="2024-12-09T00:00:00"/>
    <s v="C179"/>
    <s v="P032"/>
    <s v="S004"/>
    <n v="3"/>
    <n v="0.15"/>
    <s v="Cash"/>
    <n v="914.12999999999988"/>
    <n v="777.01049999999987"/>
    <n v="492.03"/>
    <n v="284.98049999999989"/>
    <s v="Difficult Vegetables"/>
    <x v="7"/>
    <x v="0"/>
    <x v="2"/>
    <x v="8"/>
    <n v="304.70999999999998"/>
    <n v="164.01"/>
    <x v="1"/>
    <d v="1985-02-14T00:00:00"/>
    <n v="41"/>
    <x v="1"/>
    <x v="1"/>
    <s v="Brianahaven"/>
    <x v="1"/>
  </r>
  <r>
    <s v="T02058"/>
    <d v="2025-07-03T00:00:00"/>
    <s v="C144"/>
    <s v="P013"/>
    <s v="S005"/>
    <n v="2"/>
    <n v="0"/>
    <s v="Credit Card"/>
    <n v="2269.6"/>
    <n v="2269.6"/>
    <n v="1350.2"/>
    <n v="919.39999999999986"/>
    <s v="World Watches"/>
    <x v="11"/>
    <x v="2"/>
    <x v="0"/>
    <x v="1"/>
    <n v="1134.8"/>
    <n v="675.1"/>
    <x v="1"/>
    <d v="1963-09-02T00:00:00"/>
    <n v="62"/>
    <x v="3"/>
    <x v="4"/>
    <s v="Johnmouth"/>
    <x v="2"/>
  </r>
  <r>
    <s v="T02059"/>
    <d v="2025-05-10T00:00:00"/>
    <s v="C083"/>
    <s v="P019"/>
    <s v="S003"/>
    <n v="1"/>
    <n v="0.05"/>
    <s v="Mobile Money"/>
    <n v="1762.92"/>
    <n v="1674.7739999999999"/>
    <n v="1346.48"/>
    <n v="328.29399999999987"/>
    <s v="Traditional Laptop"/>
    <x v="4"/>
    <x v="2"/>
    <x v="1"/>
    <x v="6"/>
    <n v="1762.92"/>
    <n v="1346.48"/>
    <x v="1"/>
    <d v="1981-03-29T00:00:00"/>
    <n v="45"/>
    <x v="1"/>
    <x v="0"/>
    <s v="New Michele"/>
    <x v="0"/>
  </r>
  <r>
    <s v="T02060"/>
    <d v="2024-07-05T00:00:00"/>
    <s v="C038"/>
    <s v="P027"/>
    <s v="S004"/>
    <n v="3"/>
    <n v="0"/>
    <s v="Mobile Money"/>
    <n v="3816.69"/>
    <n v="3816.69"/>
    <n v="2857.95"/>
    <n v="958.74000000000024"/>
    <s v="Hospital Smartphone"/>
    <x v="11"/>
    <x v="0"/>
    <x v="1"/>
    <x v="10"/>
    <n v="1272.23"/>
    <n v="952.65"/>
    <x v="0"/>
    <d v="1974-04-19T00:00:00"/>
    <n v="52"/>
    <x v="3"/>
    <x v="1"/>
    <s v="Brianahaven"/>
    <x v="1"/>
  </r>
  <r>
    <s v="T02061"/>
    <d v="2023-12-23T00:00:00"/>
    <s v="C068"/>
    <s v="P040"/>
    <s v="S005"/>
    <n v="1"/>
    <n v="0.15"/>
    <s v="Credit Card"/>
    <n v="1745.61"/>
    <n v="1483.7684999999999"/>
    <n v="1322.44"/>
    <n v="161.32849999999985"/>
    <s v="Piece Headphones"/>
    <x v="7"/>
    <x v="1"/>
    <x v="1"/>
    <x v="11"/>
    <n v="1745.61"/>
    <n v="1322.44"/>
    <x v="1"/>
    <d v="1981-06-09T00:00:00"/>
    <n v="45"/>
    <x v="1"/>
    <x v="4"/>
    <s v="Johnmouth"/>
    <x v="2"/>
  </r>
  <r>
    <s v="T02062"/>
    <d v="2024-12-03T00:00:00"/>
    <s v="C163"/>
    <s v="P028"/>
    <s v="S004"/>
    <n v="5"/>
    <n v="0"/>
    <s v="Cash"/>
    <n v="3368.8999999999996"/>
    <n v="3368.8999999999996"/>
    <n v="1816.6499999999999"/>
    <n v="1552.2499999999998"/>
    <s v="Deal Smartphone"/>
    <x v="7"/>
    <x v="0"/>
    <x v="1"/>
    <x v="10"/>
    <n v="673.78"/>
    <n v="363.33"/>
    <x v="1"/>
    <d v="1985-10-08T00:00:00"/>
    <n v="40"/>
    <x v="1"/>
    <x v="1"/>
    <s v="Brianahaven"/>
    <x v="1"/>
  </r>
  <r>
    <s v="T02063"/>
    <d v="2024-08-07T00:00:00"/>
    <s v="C056"/>
    <s v="P042"/>
    <s v="S002"/>
    <n v="4"/>
    <n v="0.05"/>
    <s v="Mobile Money"/>
    <n v="1814.48"/>
    <n v="1723.7559999999999"/>
    <n v="1266.52"/>
    <n v="457.23599999999988"/>
    <s v="Maybe Clothing"/>
    <x v="3"/>
    <x v="0"/>
    <x v="0"/>
    <x v="0"/>
    <n v="453.62"/>
    <n v="316.63"/>
    <x v="1"/>
    <d v="2004-09-23T00:00:00"/>
    <n v="21"/>
    <x v="2"/>
    <x v="2"/>
    <s v="Peckmouth"/>
    <x v="2"/>
  </r>
  <r>
    <s v="T02064"/>
    <d v="2024-02-11T00:00:00"/>
    <s v="C056"/>
    <s v="P045"/>
    <s v="S003"/>
    <n v="2"/>
    <n v="0.05"/>
    <s v="Cash"/>
    <n v="3758.16"/>
    <n v="3570.2519999999995"/>
    <n v="2009.12"/>
    <n v="1561.1319999999996"/>
    <s v="Set Dairy"/>
    <x v="10"/>
    <x v="0"/>
    <x v="2"/>
    <x v="7"/>
    <n v="1879.08"/>
    <n v="1004.56"/>
    <x v="1"/>
    <d v="2004-09-23T00:00:00"/>
    <n v="21"/>
    <x v="2"/>
    <x v="0"/>
    <s v="New Michele"/>
    <x v="0"/>
  </r>
  <r>
    <s v="T02065"/>
    <d v="2025-06-26T00:00:00"/>
    <s v="C095"/>
    <s v="P007"/>
    <s v="S003"/>
    <n v="1"/>
    <n v="0.1"/>
    <s v="Bank Transfer"/>
    <n v="1474.12"/>
    <n v="1326.7079999999999"/>
    <n v="764.02"/>
    <n v="562.68799999999987"/>
    <s v="Understand Camera"/>
    <x v="0"/>
    <x v="2"/>
    <x v="1"/>
    <x v="12"/>
    <n v="1474.12"/>
    <n v="764.02"/>
    <x v="0"/>
    <d v="1982-08-20T00:00:00"/>
    <n v="43"/>
    <x v="1"/>
    <x v="0"/>
    <s v="New Michele"/>
    <x v="0"/>
  </r>
  <r>
    <s v="T02066"/>
    <d v="2024-02-23T00:00:00"/>
    <s v="C129"/>
    <s v="P010"/>
    <s v="S001"/>
    <n v="4"/>
    <n v="0.15"/>
    <s v="Mobile Money"/>
    <n v="4776.4799999999996"/>
    <n v="4060.0079999999994"/>
    <n v="3355.8"/>
    <n v="704.20799999999917"/>
    <s v="Step Smartphone"/>
    <x v="10"/>
    <x v="0"/>
    <x v="1"/>
    <x v="10"/>
    <n v="1194.1199999999999"/>
    <n v="838.95"/>
    <x v="0"/>
    <d v="1958-10-08T00:00:00"/>
    <n v="67"/>
    <x v="4"/>
    <x v="3"/>
    <s v="Jimenezborough"/>
    <x v="3"/>
  </r>
  <r>
    <s v="T02067"/>
    <d v="2023-12-28T00:00:00"/>
    <s v="C106"/>
    <s v="P006"/>
    <s v="S003"/>
    <n v="3"/>
    <n v="0.15"/>
    <s v="Bank Transfer"/>
    <n v="954.15000000000009"/>
    <n v="811.02750000000003"/>
    <n v="562.02"/>
    <n v="249.00750000000005"/>
    <s v="Company Fruits"/>
    <x v="7"/>
    <x v="1"/>
    <x v="2"/>
    <x v="13"/>
    <n v="318.05"/>
    <n v="187.34"/>
    <x v="1"/>
    <d v="1987-04-23T00:00:00"/>
    <n v="39"/>
    <x v="1"/>
    <x v="0"/>
    <s v="New Michele"/>
    <x v="0"/>
  </r>
  <r>
    <s v="T02068"/>
    <d v="2024-11-14T00:00:00"/>
    <s v="C030"/>
    <s v="P002"/>
    <s v="S002"/>
    <n v="4"/>
    <n v="0.15"/>
    <s v="Bank Transfer"/>
    <n v="3275.04"/>
    <n v="2783.7840000000001"/>
    <n v="2110.48"/>
    <n v="673.30400000000009"/>
    <s v="Audience Television"/>
    <x v="1"/>
    <x v="0"/>
    <x v="1"/>
    <x v="2"/>
    <n v="818.76"/>
    <n v="527.62"/>
    <x v="0"/>
    <d v="2002-06-10T00:00:00"/>
    <n v="24"/>
    <x v="2"/>
    <x v="2"/>
    <s v="Peckmouth"/>
    <x v="2"/>
  </r>
  <r>
    <s v="T02069"/>
    <d v="2025-07-22T00:00:00"/>
    <s v="C046"/>
    <s v="P041"/>
    <s v="S005"/>
    <n v="5"/>
    <n v="0.05"/>
    <s v="Mobile Money"/>
    <n v="8175.05"/>
    <n v="7766.2974999999997"/>
    <n v="5216.45"/>
    <n v="2549.8474999999999"/>
    <s v="Present Television"/>
    <x v="11"/>
    <x v="2"/>
    <x v="1"/>
    <x v="2"/>
    <n v="1635.01"/>
    <n v="1043.29"/>
    <x v="0"/>
    <d v="1964-01-21T00:00:00"/>
    <n v="62"/>
    <x v="3"/>
    <x v="4"/>
    <s v="Johnmouth"/>
    <x v="2"/>
  </r>
  <r>
    <s v="T02070"/>
    <d v="2025-03-30T00:00:00"/>
    <s v="C098"/>
    <s v="P013"/>
    <s v="S003"/>
    <n v="4"/>
    <n v="0.1"/>
    <s v="Cash"/>
    <n v="4539.2"/>
    <n v="4085.2799999999997"/>
    <n v="2700.4"/>
    <n v="1384.8799999999997"/>
    <s v="World Watches"/>
    <x v="2"/>
    <x v="2"/>
    <x v="0"/>
    <x v="1"/>
    <n v="1134.8"/>
    <n v="675.1"/>
    <x v="1"/>
    <d v="2005-01-09T00:00:00"/>
    <n v="21"/>
    <x v="2"/>
    <x v="0"/>
    <s v="New Michele"/>
    <x v="0"/>
  </r>
  <r>
    <s v="T02071"/>
    <d v="2024-04-13T00:00:00"/>
    <s v="C023"/>
    <s v="P004"/>
    <s v="S001"/>
    <n v="1"/>
    <n v="0"/>
    <s v="Mobile Money"/>
    <n v="1853.77"/>
    <n v="1853.77"/>
    <n v="1363.52"/>
    <n v="490.25"/>
    <s v="Four Accessories"/>
    <x v="8"/>
    <x v="0"/>
    <x v="0"/>
    <x v="9"/>
    <n v="1853.77"/>
    <n v="1363.52"/>
    <x v="1"/>
    <d v="1972-05-09T00:00:00"/>
    <n v="54"/>
    <x v="3"/>
    <x v="3"/>
    <s v="Jimenezborough"/>
    <x v="3"/>
  </r>
  <r>
    <s v="T02072"/>
    <d v="2025-06-29T00:00:00"/>
    <s v="C027"/>
    <s v="P038"/>
    <s v="S004"/>
    <n v="5"/>
    <n v="0"/>
    <s v="Mobile Money"/>
    <n v="1834.65"/>
    <n v="1834.65"/>
    <n v="1426.15"/>
    <n v="408.5"/>
    <s v="Stage Footwear"/>
    <x v="0"/>
    <x v="2"/>
    <x v="0"/>
    <x v="3"/>
    <n v="366.93"/>
    <n v="285.23"/>
    <x v="0"/>
    <d v="1959-02-05T00:00:00"/>
    <n v="67"/>
    <x v="4"/>
    <x v="1"/>
    <s v="Brianahaven"/>
    <x v="1"/>
  </r>
  <r>
    <s v="T02073"/>
    <d v="2023-12-11T00:00:00"/>
    <s v="C129"/>
    <s v="P029"/>
    <s v="S005"/>
    <n v="1"/>
    <n v="0.1"/>
    <s v="Mobile Money"/>
    <n v="1485.05"/>
    <n v="1336.5450000000001"/>
    <n v="988.31"/>
    <n v="348.23500000000013"/>
    <s v="Road Clothing"/>
    <x v="7"/>
    <x v="1"/>
    <x v="0"/>
    <x v="0"/>
    <n v="1485.05"/>
    <n v="988.31"/>
    <x v="0"/>
    <d v="1958-10-08T00:00:00"/>
    <n v="67"/>
    <x v="4"/>
    <x v="4"/>
    <s v="Johnmouth"/>
    <x v="2"/>
  </r>
  <r>
    <s v="T02074"/>
    <d v="2024-02-23T00:00:00"/>
    <s v="C055"/>
    <s v="P018"/>
    <s v="S002"/>
    <n v="4"/>
    <n v="0.15"/>
    <s v="Cash"/>
    <n v="4319.5600000000004"/>
    <n v="3671.6260000000002"/>
    <n v="2815.32"/>
    <n v="856.30600000000004"/>
    <s v="Democratic Smartphone"/>
    <x v="10"/>
    <x v="0"/>
    <x v="1"/>
    <x v="10"/>
    <n v="1079.8900000000001"/>
    <n v="703.83"/>
    <x v="0"/>
    <d v="1976-07-09T00:00:00"/>
    <n v="50"/>
    <x v="3"/>
    <x v="2"/>
    <s v="Peckmouth"/>
    <x v="2"/>
  </r>
  <r>
    <s v="T02075"/>
    <d v="2024-02-06T00:00:00"/>
    <s v="C051"/>
    <s v="P008"/>
    <s v="S004"/>
    <n v="1"/>
    <n v="0.1"/>
    <s v="Mobile Money"/>
    <n v="109.78"/>
    <n v="98.802000000000007"/>
    <n v="70.59"/>
    <n v="28.212000000000003"/>
    <s v="Recognize Footwear"/>
    <x v="10"/>
    <x v="0"/>
    <x v="0"/>
    <x v="3"/>
    <n v="109.78"/>
    <n v="70.59"/>
    <x v="1"/>
    <d v="2004-12-19T00:00:00"/>
    <n v="21"/>
    <x v="2"/>
    <x v="1"/>
    <s v="Brianahaven"/>
    <x v="1"/>
  </r>
  <r>
    <s v="T02076"/>
    <d v="2024-01-04T00:00:00"/>
    <s v="C106"/>
    <s v="P010"/>
    <s v="S004"/>
    <n v="1"/>
    <n v="0.1"/>
    <s v="Credit Card"/>
    <n v="1194.1199999999999"/>
    <n v="1074.7079999999999"/>
    <n v="838.95"/>
    <n v="235.75799999999981"/>
    <s v="Step Smartphone"/>
    <x v="9"/>
    <x v="0"/>
    <x v="1"/>
    <x v="10"/>
    <n v="1194.1199999999999"/>
    <n v="838.95"/>
    <x v="1"/>
    <d v="1987-04-23T00:00:00"/>
    <n v="39"/>
    <x v="1"/>
    <x v="1"/>
    <s v="Brianahaven"/>
    <x v="1"/>
  </r>
  <r>
    <s v="T02077"/>
    <d v="2024-10-26T00:00:00"/>
    <s v="C130"/>
    <s v="P024"/>
    <s v="S003"/>
    <n v="3"/>
    <n v="0.1"/>
    <s v="Bank Transfer"/>
    <n v="4462.2300000000005"/>
    <n v="4016.0070000000005"/>
    <n v="2439.21"/>
    <n v="1576.7970000000005"/>
    <s v="Him Smartphone"/>
    <x v="6"/>
    <x v="0"/>
    <x v="1"/>
    <x v="10"/>
    <n v="1487.41"/>
    <n v="813.07"/>
    <x v="0"/>
    <d v="1982-02-03T00:00:00"/>
    <n v="44"/>
    <x v="1"/>
    <x v="0"/>
    <s v="New Michele"/>
    <x v="0"/>
  </r>
  <r>
    <s v="T02078"/>
    <d v="2024-06-15T00:00:00"/>
    <s v="C107"/>
    <s v="P009"/>
    <s v="S002"/>
    <n v="1"/>
    <n v="0.15"/>
    <s v="Cash"/>
    <n v="123.19"/>
    <n v="104.7115"/>
    <n v="80.36"/>
    <n v="24.351500000000001"/>
    <s v="Us Snacks"/>
    <x v="0"/>
    <x v="0"/>
    <x v="2"/>
    <x v="4"/>
    <n v="123.19"/>
    <n v="80.36"/>
    <x v="1"/>
    <d v="1995-10-08T00:00:00"/>
    <n v="30"/>
    <x v="1"/>
    <x v="2"/>
    <s v="Peckmouth"/>
    <x v="2"/>
  </r>
  <r>
    <s v="T02079"/>
    <d v="2025-08-03T00:00:00"/>
    <s v="C004"/>
    <s v="P020"/>
    <s v="S001"/>
    <n v="2"/>
    <n v="0.1"/>
    <s v="Bank Transfer"/>
    <n v="647.84"/>
    <n v="583.05600000000004"/>
    <n v="485.96"/>
    <n v="97.09600000000006"/>
    <s v="Simple Accessories"/>
    <x v="3"/>
    <x v="2"/>
    <x v="0"/>
    <x v="9"/>
    <n v="323.92"/>
    <n v="242.98"/>
    <x v="0"/>
    <d v="1992-06-16T00:00:00"/>
    <n v="34"/>
    <x v="0"/>
    <x v="3"/>
    <s v="Jimenezborough"/>
    <x v="3"/>
  </r>
  <r>
    <s v="T02080"/>
    <d v="2025-05-13T00:00:00"/>
    <s v="C086"/>
    <s v="P012"/>
    <s v="S002"/>
    <n v="5"/>
    <n v="0.15"/>
    <s v="Credit Card"/>
    <n v="5965.45"/>
    <n v="5070.6324999999997"/>
    <n v="4091.2"/>
    <n v="979.43249999999989"/>
    <s v="Above Camera"/>
    <x v="4"/>
    <x v="2"/>
    <x v="1"/>
    <x v="12"/>
    <n v="1193.0899999999999"/>
    <n v="818.24"/>
    <x v="1"/>
    <d v="1975-09-26T00:00:00"/>
    <n v="50"/>
    <x v="3"/>
    <x v="2"/>
    <s v="Peckmouth"/>
    <x v="2"/>
  </r>
  <r>
    <s v="T02081"/>
    <d v="2024-10-26T00:00:00"/>
    <s v="C143"/>
    <s v="P050"/>
    <s v="S004"/>
    <n v="2"/>
    <n v="0.15"/>
    <s v="Cash"/>
    <n v="2089.2800000000002"/>
    <n v="1775.8880000000001"/>
    <n v="1550.14"/>
    <n v="225.74800000000005"/>
    <s v="Maybe Footwear"/>
    <x v="6"/>
    <x v="0"/>
    <x v="0"/>
    <x v="3"/>
    <n v="1044.6400000000001"/>
    <n v="775.07"/>
    <x v="0"/>
    <d v="1961-06-03T00:00:00"/>
    <n v="65"/>
    <x v="4"/>
    <x v="1"/>
    <s v="Brianahaven"/>
    <x v="1"/>
  </r>
  <r>
    <s v="T02082"/>
    <d v="2023-09-16T00:00:00"/>
    <s v="C148"/>
    <s v="P013"/>
    <s v="S004"/>
    <n v="2"/>
    <n v="0.15"/>
    <s v="Credit Card"/>
    <n v="2269.6"/>
    <n v="1929.1599999999999"/>
    <n v="1350.2"/>
    <n v="578.95999999999981"/>
    <s v="World Watches"/>
    <x v="5"/>
    <x v="1"/>
    <x v="0"/>
    <x v="1"/>
    <n v="1134.8"/>
    <n v="675.1"/>
    <x v="1"/>
    <d v="2005-07-08T00:00:00"/>
    <n v="21"/>
    <x v="2"/>
    <x v="1"/>
    <s v="Brianahaven"/>
    <x v="1"/>
  </r>
  <r>
    <s v="T02083"/>
    <d v="2025-06-08T00:00:00"/>
    <s v="C104"/>
    <s v="P028"/>
    <s v="S003"/>
    <n v="5"/>
    <n v="0.05"/>
    <s v="Mobile Money"/>
    <n v="3368.8999999999996"/>
    <n v="3200.4549999999995"/>
    <n v="1816.6499999999999"/>
    <n v="1383.8049999999996"/>
    <s v="Deal Smartphone"/>
    <x v="0"/>
    <x v="2"/>
    <x v="1"/>
    <x v="10"/>
    <n v="673.78"/>
    <n v="363.33"/>
    <x v="0"/>
    <d v="1965-03-20T00:00:00"/>
    <n v="61"/>
    <x v="3"/>
    <x v="0"/>
    <s v="New Michele"/>
    <x v="0"/>
  </r>
  <r>
    <s v="T02084"/>
    <d v="2024-01-22T00:00:00"/>
    <s v="C060"/>
    <s v="P016"/>
    <s v="S001"/>
    <n v="2"/>
    <n v="0"/>
    <s v="Mobile Money"/>
    <n v="3717.5"/>
    <n v="3717.5"/>
    <n v="2902.32"/>
    <n v="815.17999999999984"/>
    <s v="House Accessories"/>
    <x v="9"/>
    <x v="0"/>
    <x v="0"/>
    <x v="9"/>
    <n v="1858.75"/>
    <n v="1451.16"/>
    <x v="0"/>
    <d v="1997-10-09T00:00:00"/>
    <n v="28"/>
    <x v="1"/>
    <x v="3"/>
    <s v="Jimenezborough"/>
    <x v="3"/>
  </r>
  <r>
    <s v="T02085"/>
    <d v="2025-03-07T00:00:00"/>
    <s v="C196"/>
    <s v="P049"/>
    <s v="S003"/>
    <n v="5"/>
    <n v="0.05"/>
    <s v="Bank Transfer"/>
    <n v="1941.3"/>
    <n v="1844.2349999999999"/>
    <n v="996.5"/>
    <n v="847.7349999999999"/>
    <s v="Possible Watches"/>
    <x v="2"/>
    <x v="2"/>
    <x v="0"/>
    <x v="1"/>
    <n v="388.26"/>
    <n v="199.3"/>
    <x v="1"/>
    <d v="1964-04-24T00:00:00"/>
    <n v="62"/>
    <x v="3"/>
    <x v="0"/>
    <s v="New Michele"/>
    <x v="0"/>
  </r>
  <r>
    <s v="T02086"/>
    <d v="2024-02-15T00:00:00"/>
    <s v="C053"/>
    <s v="P042"/>
    <s v="S001"/>
    <n v="1"/>
    <n v="0"/>
    <s v="Mobile Money"/>
    <n v="453.62"/>
    <n v="453.62"/>
    <n v="316.63"/>
    <n v="136.99"/>
    <s v="Maybe Clothing"/>
    <x v="10"/>
    <x v="0"/>
    <x v="0"/>
    <x v="0"/>
    <n v="453.62"/>
    <n v="316.63"/>
    <x v="1"/>
    <d v="1998-04-20T00:00:00"/>
    <n v="28"/>
    <x v="1"/>
    <x v="3"/>
    <s v="Jimenezborough"/>
    <x v="3"/>
  </r>
  <r>
    <s v="T02087"/>
    <d v="2024-08-03T00:00:00"/>
    <s v="C003"/>
    <s v="P015"/>
    <s v="S005"/>
    <n v="2"/>
    <n v="0"/>
    <s v="Cash"/>
    <n v="540.9"/>
    <n v="540.9"/>
    <n v="375.2"/>
    <n v="165.7"/>
    <s v="Whether Bags"/>
    <x v="3"/>
    <x v="0"/>
    <x v="0"/>
    <x v="5"/>
    <n v="270.45"/>
    <n v="187.6"/>
    <x v="1"/>
    <d v="2005-04-19T00:00:00"/>
    <n v="21"/>
    <x v="2"/>
    <x v="4"/>
    <s v="Johnmouth"/>
    <x v="2"/>
  </r>
  <r>
    <s v="T02088"/>
    <d v="2024-08-18T00:00:00"/>
    <s v="C147"/>
    <s v="P019"/>
    <s v="S004"/>
    <n v="1"/>
    <n v="0.05"/>
    <s v="Mobile Money"/>
    <n v="1762.92"/>
    <n v="1674.7739999999999"/>
    <n v="1346.48"/>
    <n v="328.29399999999987"/>
    <s v="Traditional Laptop"/>
    <x v="3"/>
    <x v="0"/>
    <x v="1"/>
    <x v="6"/>
    <n v="1762.92"/>
    <n v="1346.48"/>
    <x v="1"/>
    <d v="1967-02-03T00:00:00"/>
    <n v="59"/>
    <x v="3"/>
    <x v="1"/>
    <s v="Brianahaven"/>
    <x v="1"/>
  </r>
  <r>
    <s v="T02089"/>
    <d v="2024-10-31T00:00:00"/>
    <s v="C163"/>
    <s v="P031"/>
    <s v="S003"/>
    <n v="2"/>
    <n v="0.05"/>
    <s v="Credit Card"/>
    <n v="2191.44"/>
    <n v="2081.8679999999999"/>
    <n v="1644.4"/>
    <n v="437.46799999999985"/>
    <s v="Foot Snacks"/>
    <x v="6"/>
    <x v="0"/>
    <x v="2"/>
    <x v="4"/>
    <n v="1095.72"/>
    <n v="822.2"/>
    <x v="1"/>
    <d v="1985-10-08T00:00:00"/>
    <n v="40"/>
    <x v="1"/>
    <x v="0"/>
    <s v="New Michele"/>
    <x v="0"/>
  </r>
  <r>
    <s v="T02090"/>
    <d v="2025-02-07T00:00:00"/>
    <s v="C077"/>
    <s v="P045"/>
    <s v="S002"/>
    <n v="5"/>
    <n v="0.05"/>
    <s v="Mobile Money"/>
    <n v="9395.4"/>
    <n v="8925.6299999999992"/>
    <n v="5022.7999999999993"/>
    <n v="3902.83"/>
    <s v="Set Dairy"/>
    <x v="10"/>
    <x v="2"/>
    <x v="2"/>
    <x v="7"/>
    <n v="1879.08"/>
    <n v="1004.56"/>
    <x v="1"/>
    <d v="2002-12-24T00:00:00"/>
    <n v="23"/>
    <x v="2"/>
    <x v="2"/>
    <s v="Peckmouth"/>
    <x v="2"/>
  </r>
  <r>
    <s v="T02091"/>
    <d v="2025-05-10T00:00:00"/>
    <s v="C198"/>
    <s v="P038"/>
    <s v="S003"/>
    <n v="1"/>
    <n v="0.1"/>
    <s v="Cash"/>
    <n v="366.93"/>
    <n v="330.23700000000002"/>
    <n v="285.23"/>
    <n v="45.007000000000005"/>
    <s v="Stage Footwear"/>
    <x v="4"/>
    <x v="2"/>
    <x v="0"/>
    <x v="3"/>
    <n v="366.93"/>
    <n v="285.23"/>
    <x v="0"/>
    <d v="1986-01-23T00:00:00"/>
    <n v="40"/>
    <x v="1"/>
    <x v="0"/>
    <s v="New Michele"/>
    <x v="0"/>
  </r>
  <r>
    <s v="T02092"/>
    <d v="2025-08-08T00:00:00"/>
    <s v="C037"/>
    <s v="P050"/>
    <s v="S001"/>
    <n v="5"/>
    <n v="0"/>
    <s v="Cash"/>
    <n v="5223.2000000000007"/>
    <n v="5223.2000000000007"/>
    <n v="3875.3500000000004"/>
    <n v="1347.8500000000004"/>
    <s v="Maybe Footwear"/>
    <x v="3"/>
    <x v="2"/>
    <x v="0"/>
    <x v="3"/>
    <n v="1044.6400000000001"/>
    <n v="775.07"/>
    <x v="1"/>
    <d v="1982-08-30T00:00:00"/>
    <n v="43"/>
    <x v="1"/>
    <x v="3"/>
    <s v="Jimenezborough"/>
    <x v="3"/>
  </r>
  <r>
    <s v="T02093"/>
    <d v="2025-07-20T00:00:00"/>
    <s v="C118"/>
    <s v="P049"/>
    <s v="S005"/>
    <n v="1"/>
    <n v="0"/>
    <s v="Credit Card"/>
    <n v="388.26"/>
    <n v="388.26"/>
    <n v="199.3"/>
    <n v="188.95999999999998"/>
    <s v="Possible Watches"/>
    <x v="11"/>
    <x v="2"/>
    <x v="0"/>
    <x v="1"/>
    <n v="388.26"/>
    <n v="199.3"/>
    <x v="0"/>
    <d v="1975-08-27T00:00:00"/>
    <n v="50"/>
    <x v="3"/>
    <x v="4"/>
    <s v="Johnmouth"/>
    <x v="2"/>
  </r>
  <r>
    <s v="T02094"/>
    <d v="2024-02-17T00:00:00"/>
    <s v="C073"/>
    <s v="P003"/>
    <s v="S003"/>
    <n v="2"/>
    <n v="0"/>
    <s v="Cash"/>
    <n v="675.26"/>
    <n v="675.26"/>
    <n v="338.06"/>
    <n v="337.2"/>
    <s v="Here Footwear"/>
    <x v="10"/>
    <x v="0"/>
    <x v="0"/>
    <x v="3"/>
    <n v="337.63"/>
    <n v="169.03"/>
    <x v="1"/>
    <d v="1964-12-04T00:00:00"/>
    <n v="61"/>
    <x v="3"/>
    <x v="0"/>
    <s v="New Michele"/>
    <x v="0"/>
  </r>
  <r>
    <s v="T02095"/>
    <d v="2024-07-15T00:00:00"/>
    <s v="C127"/>
    <s v="P011"/>
    <s v="S003"/>
    <n v="2"/>
    <n v="0.15"/>
    <s v="Cash"/>
    <n v="497.14"/>
    <n v="422.56899999999996"/>
    <n v="381.34"/>
    <n v="41.228999999999985"/>
    <s v="Either Headphones"/>
    <x v="11"/>
    <x v="0"/>
    <x v="1"/>
    <x v="11"/>
    <n v="248.57"/>
    <n v="190.67"/>
    <x v="1"/>
    <d v="1982-11-17T00:00:00"/>
    <n v="43"/>
    <x v="1"/>
    <x v="0"/>
    <s v="New Michele"/>
    <x v="0"/>
  </r>
  <r>
    <s v="T02096"/>
    <d v="2025-05-21T00:00:00"/>
    <s v="C126"/>
    <s v="P030"/>
    <s v="S001"/>
    <n v="4"/>
    <n v="0"/>
    <s v="Mobile Money"/>
    <n v="116.96"/>
    <n v="116.96"/>
    <n v="61.12"/>
    <n v="55.839999999999996"/>
    <s v="National Watches"/>
    <x v="4"/>
    <x v="2"/>
    <x v="0"/>
    <x v="1"/>
    <n v="29.24"/>
    <n v="15.28"/>
    <x v="0"/>
    <d v="1980-04-04T00:00:00"/>
    <n v="46"/>
    <x v="1"/>
    <x v="3"/>
    <s v="Jimenezborough"/>
    <x v="3"/>
  </r>
  <r>
    <s v="T02097"/>
    <d v="2023-09-20T00:00:00"/>
    <s v="C161"/>
    <s v="P041"/>
    <s v="S001"/>
    <n v="2"/>
    <n v="0.15"/>
    <s v="Mobile Money"/>
    <n v="3270.02"/>
    <n v="2779.5169999999998"/>
    <n v="2086.58"/>
    <n v="692.9369999999999"/>
    <s v="Present Television"/>
    <x v="5"/>
    <x v="1"/>
    <x v="1"/>
    <x v="2"/>
    <n v="1635.01"/>
    <n v="1043.29"/>
    <x v="0"/>
    <d v="1963-01-19T00:00:00"/>
    <n v="63"/>
    <x v="3"/>
    <x v="3"/>
    <s v="Jimenezborough"/>
    <x v="3"/>
  </r>
  <r>
    <s v="T02098"/>
    <d v="2023-11-10T00:00:00"/>
    <s v="C081"/>
    <s v="P022"/>
    <s v="S004"/>
    <n v="2"/>
    <n v="0.05"/>
    <s v="Bank Transfer"/>
    <n v="51.14"/>
    <n v="48.582999999999998"/>
    <n v="38.1"/>
    <n v="10.482999999999997"/>
    <s v="How Vegetables"/>
    <x v="1"/>
    <x v="1"/>
    <x v="2"/>
    <x v="8"/>
    <n v="25.57"/>
    <n v="19.05"/>
    <x v="1"/>
    <d v="1988-07-20T00:00:00"/>
    <n v="38"/>
    <x v="1"/>
    <x v="1"/>
    <s v="Brianahaven"/>
    <x v="1"/>
  </r>
  <r>
    <s v="T02099"/>
    <d v="2024-09-11T00:00:00"/>
    <s v="C003"/>
    <s v="P046"/>
    <s v="S002"/>
    <n v="5"/>
    <n v="0"/>
    <s v="Cash"/>
    <n v="5826.8499999999995"/>
    <n v="5826.8499999999995"/>
    <n v="4632.75"/>
    <n v="1194.0999999999995"/>
    <s v="Nature Clothing"/>
    <x v="5"/>
    <x v="0"/>
    <x v="0"/>
    <x v="0"/>
    <n v="1165.3699999999999"/>
    <n v="926.55"/>
    <x v="1"/>
    <d v="2005-04-19T00:00:00"/>
    <n v="21"/>
    <x v="2"/>
    <x v="2"/>
    <s v="Peckmouth"/>
    <x v="2"/>
  </r>
  <r>
    <s v="T02100"/>
    <d v="2024-12-11T00:00:00"/>
    <s v="C088"/>
    <s v="P008"/>
    <s v="S003"/>
    <n v="4"/>
    <n v="0"/>
    <s v="Credit Card"/>
    <n v="439.12"/>
    <n v="439.12"/>
    <n v="282.36"/>
    <n v="156.76"/>
    <s v="Recognize Footwear"/>
    <x v="7"/>
    <x v="0"/>
    <x v="0"/>
    <x v="3"/>
    <n v="109.78"/>
    <n v="70.59"/>
    <x v="1"/>
    <d v="1997-10-11T00:00:00"/>
    <n v="28"/>
    <x v="1"/>
    <x v="0"/>
    <s v="New Michele"/>
    <x v="0"/>
  </r>
  <r>
    <s v="T02101"/>
    <d v="2025-03-28T00:00:00"/>
    <s v="C134"/>
    <s v="P015"/>
    <s v="S003"/>
    <n v="1"/>
    <n v="0.05"/>
    <s v="Cash"/>
    <n v="270.45"/>
    <n v="256.92749999999995"/>
    <n v="187.6"/>
    <n v="69.327499999999958"/>
    <s v="Whether Bags"/>
    <x v="2"/>
    <x v="2"/>
    <x v="0"/>
    <x v="5"/>
    <n v="270.45"/>
    <n v="187.6"/>
    <x v="1"/>
    <d v="1985-01-29T00:00:00"/>
    <n v="41"/>
    <x v="1"/>
    <x v="0"/>
    <s v="New Michele"/>
    <x v="0"/>
  </r>
  <r>
    <s v="T02102"/>
    <d v="2024-01-09T00:00:00"/>
    <s v="C138"/>
    <s v="P009"/>
    <s v="S001"/>
    <n v="5"/>
    <n v="0.05"/>
    <s v="Credit Card"/>
    <n v="615.95000000000005"/>
    <n v="585.15250000000003"/>
    <n v="401.8"/>
    <n v="183.35250000000002"/>
    <s v="Us Snacks"/>
    <x v="9"/>
    <x v="0"/>
    <x v="2"/>
    <x v="4"/>
    <n v="123.19"/>
    <n v="80.36"/>
    <x v="1"/>
    <d v="1961-09-28T00:00:00"/>
    <n v="64"/>
    <x v="3"/>
    <x v="3"/>
    <s v="Jimenezborough"/>
    <x v="3"/>
  </r>
  <r>
    <s v="T02103"/>
    <d v="2024-11-09T00:00:00"/>
    <s v="C094"/>
    <s v="P003"/>
    <s v="S001"/>
    <n v="2"/>
    <n v="0"/>
    <s v="Bank Transfer"/>
    <n v="675.26"/>
    <n v="675.26"/>
    <n v="338.06"/>
    <n v="337.2"/>
    <s v="Here Footwear"/>
    <x v="1"/>
    <x v="0"/>
    <x v="0"/>
    <x v="3"/>
    <n v="337.63"/>
    <n v="169.03"/>
    <x v="0"/>
    <d v="1962-10-18T00:00:00"/>
    <n v="63"/>
    <x v="3"/>
    <x v="3"/>
    <s v="Jimenezborough"/>
    <x v="3"/>
  </r>
  <r>
    <s v="T02104"/>
    <d v="2024-08-26T00:00:00"/>
    <s v="C036"/>
    <s v="P021"/>
    <s v="S002"/>
    <n v="1"/>
    <n v="0.05"/>
    <s v="Bank Transfer"/>
    <n v="1227.24"/>
    <n v="1165.8779999999999"/>
    <n v="977.09"/>
    <n v="188.7879999999999"/>
    <s v="Firm Dairy"/>
    <x v="3"/>
    <x v="0"/>
    <x v="2"/>
    <x v="7"/>
    <n v="1227.24"/>
    <n v="977.09"/>
    <x v="0"/>
    <d v="1991-11-04T00:00:00"/>
    <n v="34"/>
    <x v="0"/>
    <x v="2"/>
    <s v="Peckmouth"/>
    <x v="2"/>
  </r>
  <r>
    <s v="T02105"/>
    <d v="2025-04-14T00:00:00"/>
    <s v="C071"/>
    <s v="P040"/>
    <s v="S004"/>
    <n v="2"/>
    <n v="0"/>
    <s v="Bank Transfer"/>
    <n v="3491.22"/>
    <n v="3491.22"/>
    <n v="2644.88"/>
    <n v="846.33999999999969"/>
    <s v="Piece Headphones"/>
    <x v="8"/>
    <x v="2"/>
    <x v="1"/>
    <x v="11"/>
    <n v="1745.61"/>
    <n v="1322.44"/>
    <x v="0"/>
    <d v="1962-06-18T00:00:00"/>
    <n v="64"/>
    <x v="3"/>
    <x v="1"/>
    <s v="Brianahaven"/>
    <x v="1"/>
  </r>
  <r>
    <s v="T02106"/>
    <d v="2024-05-17T00:00:00"/>
    <s v="C182"/>
    <s v="P045"/>
    <s v="S005"/>
    <n v="3"/>
    <n v="0.15"/>
    <s v="Mobile Money"/>
    <n v="5637.24"/>
    <n v="4791.6539999999995"/>
    <n v="3013.68"/>
    <n v="1777.9739999999997"/>
    <s v="Set Dairy"/>
    <x v="4"/>
    <x v="0"/>
    <x v="2"/>
    <x v="7"/>
    <n v="1879.08"/>
    <n v="1004.56"/>
    <x v="0"/>
    <d v="2004-07-25T00:00:00"/>
    <n v="22"/>
    <x v="2"/>
    <x v="4"/>
    <s v="Johnmouth"/>
    <x v="2"/>
  </r>
  <r>
    <s v="T02107"/>
    <d v="2024-12-16T00:00:00"/>
    <s v="C112"/>
    <s v="P022"/>
    <s v="S005"/>
    <n v="4"/>
    <n v="0.05"/>
    <s v="Bank Transfer"/>
    <n v="102.28"/>
    <n v="97.165999999999997"/>
    <n v="76.2"/>
    <n v="20.965999999999994"/>
    <s v="How Vegetables"/>
    <x v="7"/>
    <x v="0"/>
    <x v="2"/>
    <x v="8"/>
    <n v="25.57"/>
    <n v="19.05"/>
    <x v="1"/>
    <d v="1983-12-29T00:00:00"/>
    <n v="42"/>
    <x v="1"/>
    <x v="4"/>
    <s v="Johnmouth"/>
    <x v="2"/>
  </r>
  <r>
    <s v="T02108"/>
    <d v="2025-06-24T00:00:00"/>
    <s v="C045"/>
    <s v="P032"/>
    <s v="S002"/>
    <n v="3"/>
    <n v="0.15"/>
    <s v="Cash"/>
    <n v="914.12999999999988"/>
    <n v="777.01049999999987"/>
    <n v="492.03"/>
    <n v="284.98049999999989"/>
    <s v="Difficult Vegetables"/>
    <x v="0"/>
    <x v="2"/>
    <x v="2"/>
    <x v="8"/>
    <n v="304.70999999999998"/>
    <n v="164.01"/>
    <x v="0"/>
    <d v="1975-12-28T00:00:00"/>
    <n v="50"/>
    <x v="3"/>
    <x v="2"/>
    <s v="Peckmouth"/>
    <x v="2"/>
  </r>
  <r>
    <s v="T02109"/>
    <d v="2024-11-29T00:00:00"/>
    <s v="C150"/>
    <s v="P022"/>
    <s v="S005"/>
    <n v="3"/>
    <n v="0.05"/>
    <s v="Credit Card"/>
    <n v="76.710000000000008"/>
    <n v="72.874499999999998"/>
    <n v="57.150000000000006"/>
    <n v="15.724499999999992"/>
    <s v="How Vegetables"/>
    <x v="1"/>
    <x v="0"/>
    <x v="2"/>
    <x v="8"/>
    <n v="25.57"/>
    <n v="19.05"/>
    <x v="0"/>
    <d v="1971-06-17T00:00:00"/>
    <n v="55"/>
    <x v="3"/>
    <x v="4"/>
    <s v="Johnmouth"/>
    <x v="2"/>
  </r>
  <r>
    <s v="T02110"/>
    <d v="2025-04-18T00:00:00"/>
    <s v="C185"/>
    <s v="P009"/>
    <s v="S004"/>
    <n v="4"/>
    <n v="0.15"/>
    <s v="Mobile Money"/>
    <n v="492.76"/>
    <n v="418.846"/>
    <n v="321.44"/>
    <n v="97.406000000000006"/>
    <s v="Us Snacks"/>
    <x v="8"/>
    <x v="2"/>
    <x v="2"/>
    <x v="4"/>
    <n v="123.19"/>
    <n v="80.36"/>
    <x v="1"/>
    <d v="1975-07-04T00:00:00"/>
    <n v="51"/>
    <x v="3"/>
    <x v="1"/>
    <s v="Brianahaven"/>
    <x v="1"/>
  </r>
  <r>
    <s v="T02111"/>
    <d v="2025-01-12T00:00:00"/>
    <s v="C153"/>
    <s v="P012"/>
    <s v="S003"/>
    <n v="3"/>
    <n v="0"/>
    <s v="Mobile Money"/>
    <n v="3579.2699999999995"/>
    <n v="3579.2699999999995"/>
    <n v="2454.7200000000003"/>
    <n v="1124.5499999999993"/>
    <s v="Above Camera"/>
    <x v="9"/>
    <x v="2"/>
    <x v="1"/>
    <x v="12"/>
    <n v="1193.0899999999999"/>
    <n v="818.24"/>
    <x v="1"/>
    <d v="1988-04-07T00:00:00"/>
    <n v="38"/>
    <x v="1"/>
    <x v="0"/>
    <s v="New Michele"/>
    <x v="0"/>
  </r>
  <r>
    <s v="T02112"/>
    <d v="2024-03-22T00:00:00"/>
    <s v="C110"/>
    <s v="P031"/>
    <s v="S002"/>
    <n v="5"/>
    <n v="0.1"/>
    <s v="Bank Transfer"/>
    <n v="5478.6"/>
    <n v="4930.7400000000007"/>
    <n v="4111"/>
    <n v="819.74000000000069"/>
    <s v="Foot Snacks"/>
    <x v="2"/>
    <x v="0"/>
    <x v="2"/>
    <x v="4"/>
    <n v="1095.72"/>
    <n v="822.2"/>
    <x v="1"/>
    <d v="1966-01-05T00:00:00"/>
    <n v="60"/>
    <x v="3"/>
    <x v="2"/>
    <s v="Peckmouth"/>
    <x v="2"/>
  </r>
  <r>
    <s v="T02113"/>
    <d v="2025-04-12T00:00:00"/>
    <s v="C162"/>
    <s v="P008"/>
    <s v="S001"/>
    <n v="4"/>
    <n v="0.05"/>
    <s v="Cash"/>
    <n v="439.12"/>
    <n v="417.16399999999999"/>
    <n v="282.36"/>
    <n v="134.80399999999997"/>
    <s v="Recognize Footwear"/>
    <x v="8"/>
    <x v="2"/>
    <x v="0"/>
    <x v="3"/>
    <n v="109.78"/>
    <n v="70.59"/>
    <x v="0"/>
    <d v="2000-08-30T00:00:00"/>
    <n v="25"/>
    <x v="1"/>
    <x v="3"/>
    <s v="Jimenezborough"/>
    <x v="3"/>
  </r>
  <r>
    <s v="T02114"/>
    <d v="2023-11-19T00:00:00"/>
    <s v="C131"/>
    <s v="P034"/>
    <s v="S003"/>
    <n v="5"/>
    <n v="0.15"/>
    <s v="Bank Transfer"/>
    <n v="2140.25"/>
    <n v="1819.2124999999999"/>
    <n v="1230.3499999999999"/>
    <n v="588.86249999999995"/>
    <s v="Everything Laptop"/>
    <x v="1"/>
    <x v="1"/>
    <x v="1"/>
    <x v="6"/>
    <n v="428.05"/>
    <n v="246.07"/>
    <x v="0"/>
    <d v="1996-10-18T00:00:00"/>
    <n v="29"/>
    <x v="1"/>
    <x v="0"/>
    <s v="New Michele"/>
    <x v="0"/>
  </r>
  <r>
    <s v="T02115"/>
    <d v="2025-05-27T00:00:00"/>
    <s v="C155"/>
    <s v="P046"/>
    <s v="S005"/>
    <n v="3"/>
    <n v="0.15"/>
    <s v="Cash"/>
    <n v="3496.1099999999997"/>
    <n v="2971.6934999999999"/>
    <n v="2779.6499999999996"/>
    <n v="192.04350000000022"/>
    <s v="Nature Clothing"/>
    <x v="4"/>
    <x v="2"/>
    <x v="0"/>
    <x v="0"/>
    <n v="1165.3699999999999"/>
    <n v="926.55"/>
    <x v="0"/>
    <d v="1965-09-20T00:00:00"/>
    <n v="60"/>
    <x v="3"/>
    <x v="4"/>
    <s v="Johnmouth"/>
    <x v="2"/>
  </r>
  <r>
    <s v="T02116"/>
    <d v="2024-05-29T00:00:00"/>
    <s v="C030"/>
    <s v="P012"/>
    <s v="S002"/>
    <n v="3"/>
    <n v="0.15"/>
    <s v="Credit Card"/>
    <n v="3579.2699999999995"/>
    <n v="3042.3794999999996"/>
    <n v="2454.7200000000003"/>
    <n v="587.6594999999993"/>
    <s v="Above Camera"/>
    <x v="4"/>
    <x v="0"/>
    <x v="1"/>
    <x v="12"/>
    <n v="1193.0899999999999"/>
    <n v="818.24"/>
    <x v="0"/>
    <d v="2002-06-10T00:00:00"/>
    <n v="24"/>
    <x v="2"/>
    <x v="2"/>
    <s v="Peckmouth"/>
    <x v="2"/>
  </r>
  <r>
    <s v="T02117"/>
    <d v="2025-05-04T00:00:00"/>
    <s v="C092"/>
    <s v="P008"/>
    <s v="S002"/>
    <n v="1"/>
    <n v="0.05"/>
    <s v="Bank Transfer"/>
    <n v="109.78"/>
    <n v="104.291"/>
    <n v="70.59"/>
    <n v="33.700999999999993"/>
    <s v="Recognize Footwear"/>
    <x v="4"/>
    <x v="2"/>
    <x v="0"/>
    <x v="3"/>
    <n v="109.78"/>
    <n v="70.59"/>
    <x v="1"/>
    <d v="2001-11-28T00:00:00"/>
    <n v="24"/>
    <x v="2"/>
    <x v="2"/>
    <s v="Peckmouth"/>
    <x v="2"/>
  </r>
  <r>
    <s v="T02118"/>
    <d v="2024-01-15T00:00:00"/>
    <s v="C096"/>
    <s v="P015"/>
    <s v="S002"/>
    <n v="3"/>
    <n v="0"/>
    <s v="Cash"/>
    <n v="811.34999999999991"/>
    <n v="811.34999999999991"/>
    <n v="562.79999999999995"/>
    <n v="248.54999999999995"/>
    <s v="Whether Bags"/>
    <x v="9"/>
    <x v="0"/>
    <x v="0"/>
    <x v="5"/>
    <n v="270.45"/>
    <n v="187.6"/>
    <x v="0"/>
    <d v="1989-01-06T00:00:00"/>
    <n v="37"/>
    <x v="1"/>
    <x v="2"/>
    <s v="Peckmouth"/>
    <x v="2"/>
  </r>
  <r>
    <s v="T02119"/>
    <d v="2024-08-07T00:00:00"/>
    <s v="C082"/>
    <s v="P030"/>
    <s v="S001"/>
    <n v="3"/>
    <n v="0.05"/>
    <s v="Mobile Money"/>
    <n v="87.72"/>
    <n v="83.333999999999989"/>
    <n v="45.839999999999996"/>
    <n v="37.493999999999993"/>
    <s v="National Watches"/>
    <x v="3"/>
    <x v="0"/>
    <x v="0"/>
    <x v="1"/>
    <n v="29.24"/>
    <n v="15.28"/>
    <x v="0"/>
    <d v="2003-05-11T00:00:00"/>
    <n v="23"/>
    <x v="2"/>
    <x v="3"/>
    <s v="Jimenezborough"/>
    <x v="3"/>
  </r>
  <r>
    <s v="T02120"/>
    <d v="2023-09-17T00:00:00"/>
    <s v="C146"/>
    <s v="P050"/>
    <s v="S003"/>
    <n v="2"/>
    <n v="0"/>
    <s v="Mobile Money"/>
    <n v="2089.2800000000002"/>
    <n v="2089.2800000000002"/>
    <n v="1550.14"/>
    <n v="539.1400000000001"/>
    <s v="Maybe Footwear"/>
    <x v="5"/>
    <x v="1"/>
    <x v="0"/>
    <x v="3"/>
    <n v="1044.6400000000001"/>
    <n v="775.07"/>
    <x v="1"/>
    <d v="1997-03-26T00:00:00"/>
    <n v="29"/>
    <x v="1"/>
    <x v="0"/>
    <s v="New Michele"/>
    <x v="0"/>
  </r>
  <r>
    <s v="T02121"/>
    <d v="2023-10-23T00:00:00"/>
    <s v="C073"/>
    <s v="P042"/>
    <s v="S005"/>
    <n v="2"/>
    <n v="0.05"/>
    <s v="Cash"/>
    <n v="907.24"/>
    <n v="861.87799999999993"/>
    <n v="633.26"/>
    <n v="228.61799999999994"/>
    <s v="Maybe Clothing"/>
    <x v="6"/>
    <x v="1"/>
    <x v="0"/>
    <x v="0"/>
    <n v="453.62"/>
    <n v="316.63"/>
    <x v="1"/>
    <d v="1964-12-04T00:00:00"/>
    <n v="61"/>
    <x v="3"/>
    <x v="4"/>
    <s v="Johnmouth"/>
    <x v="2"/>
  </r>
  <r>
    <s v="T02122"/>
    <d v="2024-04-14T00:00:00"/>
    <s v="C144"/>
    <s v="P038"/>
    <s v="S003"/>
    <n v="5"/>
    <n v="0"/>
    <s v="Mobile Money"/>
    <n v="1834.65"/>
    <n v="1834.65"/>
    <n v="1426.15"/>
    <n v="408.5"/>
    <s v="Stage Footwear"/>
    <x v="8"/>
    <x v="0"/>
    <x v="0"/>
    <x v="3"/>
    <n v="366.93"/>
    <n v="285.23"/>
    <x v="1"/>
    <d v="1963-09-02T00:00:00"/>
    <n v="62"/>
    <x v="3"/>
    <x v="0"/>
    <s v="New Michele"/>
    <x v="0"/>
  </r>
  <r>
    <s v="T02123"/>
    <d v="2025-07-08T00:00:00"/>
    <s v="C175"/>
    <s v="P004"/>
    <s v="S004"/>
    <n v="3"/>
    <n v="0.1"/>
    <s v="Credit Card"/>
    <n v="5561.3099999999995"/>
    <n v="5005.1790000000001"/>
    <n v="4090.56"/>
    <n v="914.61900000000014"/>
    <s v="Four Accessories"/>
    <x v="11"/>
    <x v="2"/>
    <x v="0"/>
    <x v="9"/>
    <n v="1853.77"/>
    <n v="1363.52"/>
    <x v="0"/>
    <d v="1998-01-07T00:00:00"/>
    <n v="28"/>
    <x v="1"/>
    <x v="1"/>
    <s v="Brianahaven"/>
    <x v="1"/>
  </r>
  <r>
    <s v="T02124"/>
    <d v="2024-10-27T00:00:00"/>
    <s v="C051"/>
    <s v="P015"/>
    <s v="S001"/>
    <n v="4"/>
    <n v="0.15"/>
    <s v="Cash"/>
    <n v="1081.8"/>
    <n v="919.53"/>
    <n v="750.4"/>
    <n v="169.13"/>
    <s v="Whether Bags"/>
    <x v="6"/>
    <x v="0"/>
    <x v="0"/>
    <x v="5"/>
    <n v="270.45"/>
    <n v="187.6"/>
    <x v="1"/>
    <d v="2004-12-19T00:00:00"/>
    <n v="21"/>
    <x v="2"/>
    <x v="3"/>
    <s v="Jimenezborough"/>
    <x v="3"/>
  </r>
  <r>
    <s v="T02125"/>
    <d v="2024-02-03T00:00:00"/>
    <s v="C071"/>
    <s v="P018"/>
    <s v="S004"/>
    <n v="1"/>
    <n v="0"/>
    <s v="Mobile Money"/>
    <n v="1079.8900000000001"/>
    <n v="1079.8900000000001"/>
    <n v="703.83"/>
    <n v="376.06000000000006"/>
    <s v="Democratic Smartphone"/>
    <x v="10"/>
    <x v="0"/>
    <x v="1"/>
    <x v="10"/>
    <n v="1079.8900000000001"/>
    <n v="703.83"/>
    <x v="0"/>
    <d v="1962-06-18T00:00:00"/>
    <n v="64"/>
    <x v="3"/>
    <x v="1"/>
    <s v="Brianahaven"/>
    <x v="1"/>
  </r>
  <r>
    <s v="T02126"/>
    <d v="2025-05-17T00:00:00"/>
    <s v="C044"/>
    <s v="P006"/>
    <s v="S005"/>
    <n v="3"/>
    <n v="0.15"/>
    <s v="Credit Card"/>
    <n v="954.15000000000009"/>
    <n v="811.02750000000003"/>
    <n v="562.02"/>
    <n v="249.00750000000005"/>
    <s v="Company Fruits"/>
    <x v="4"/>
    <x v="2"/>
    <x v="2"/>
    <x v="13"/>
    <n v="318.05"/>
    <n v="187.34"/>
    <x v="0"/>
    <d v="1961-02-14T00:00:00"/>
    <n v="65"/>
    <x v="4"/>
    <x v="4"/>
    <s v="Johnmouth"/>
    <x v="2"/>
  </r>
  <r>
    <s v="T02127"/>
    <d v="2025-04-19T00:00:00"/>
    <s v="C148"/>
    <s v="P015"/>
    <s v="S001"/>
    <n v="3"/>
    <n v="0"/>
    <s v="Cash"/>
    <n v="811.34999999999991"/>
    <n v="811.34999999999991"/>
    <n v="562.79999999999995"/>
    <n v="248.54999999999995"/>
    <s v="Whether Bags"/>
    <x v="8"/>
    <x v="2"/>
    <x v="0"/>
    <x v="5"/>
    <n v="270.45"/>
    <n v="187.6"/>
    <x v="1"/>
    <d v="2005-07-08T00:00:00"/>
    <n v="21"/>
    <x v="2"/>
    <x v="3"/>
    <s v="Jimenezborough"/>
    <x v="3"/>
  </r>
  <r>
    <s v="T02128"/>
    <d v="2024-12-20T00:00:00"/>
    <s v="C119"/>
    <s v="P037"/>
    <s v="S003"/>
    <n v="2"/>
    <n v="0.15"/>
    <s v="Cash"/>
    <n v="3905.3"/>
    <n v="3319.5050000000001"/>
    <n v="2902.54"/>
    <n v="416.96500000000015"/>
    <s v="Book Television"/>
    <x v="7"/>
    <x v="0"/>
    <x v="1"/>
    <x v="2"/>
    <n v="1952.65"/>
    <n v="1451.27"/>
    <x v="0"/>
    <d v="1991-07-31T00:00:00"/>
    <n v="34"/>
    <x v="0"/>
    <x v="0"/>
    <s v="New Michele"/>
    <x v="0"/>
  </r>
  <r>
    <s v="T02129"/>
    <d v="2025-05-01T00:00:00"/>
    <s v="C137"/>
    <s v="P006"/>
    <s v="S005"/>
    <n v="1"/>
    <n v="0.1"/>
    <s v="Cash"/>
    <n v="318.05"/>
    <n v="286.245"/>
    <n v="187.34"/>
    <n v="98.905000000000001"/>
    <s v="Company Fruits"/>
    <x v="4"/>
    <x v="2"/>
    <x v="2"/>
    <x v="13"/>
    <n v="318.05"/>
    <n v="187.34"/>
    <x v="0"/>
    <d v="1984-08-05T00:00:00"/>
    <n v="41"/>
    <x v="1"/>
    <x v="4"/>
    <s v="Johnmouth"/>
    <x v="2"/>
  </r>
  <r>
    <s v="T02130"/>
    <d v="2025-03-25T00:00:00"/>
    <s v="C018"/>
    <s v="P019"/>
    <s v="S004"/>
    <n v="1"/>
    <n v="0.15"/>
    <s v="Bank Transfer"/>
    <n v="1762.92"/>
    <n v="1498.482"/>
    <n v="1346.48"/>
    <n v="152.00199999999995"/>
    <s v="Traditional Laptop"/>
    <x v="2"/>
    <x v="2"/>
    <x v="1"/>
    <x v="6"/>
    <n v="1762.92"/>
    <n v="1346.48"/>
    <x v="0"/>
    <d v="1994-08-19T00:00:00"/>
    <n v="31"/>
    <x v="1"/>
    <x v="1"/>
    <s v="Brianahaven"/>
    <x v="1"/>
  </r>
  <r>
    <s v="T02131"/>
    <d v="2025-08-26T00:00:00"/>
    <s v="C071"/>
    <s v="P046"/>
    <s v="S003"/>
    <n v="3"/>
    <n v="0.15"/>
    <s v="Cash"/>
    <n v="3496.1099999999997"/>
    <n v="2971.6934999999999"/>
    <n v="2779.6499999999996"/>
    <n v="192.04350000000022"/>
    <s v="Nature Clothing"/>
    <x v="3"/>
    <x v="2"/>
    <x v="0"/>
    <x v="0"/>
    <n v="1165.3699999999999"/>
    <n v="926.55"/>
    <x v="0"/>
    <d v="1962-06-18T00:00:00"/>
    <n v="64"/>
    <x v="3"/>
    <x v="0"/>
    <s v="New Michele"/>
    <x v="0"/>
  </r>
  <r>
    <s v="T02132"/>
    <d v="2024-06-15T00:00:00"/>
    <s v="C143"/>
    <s v="P035"/>
    <s v="S003"/>
    <n v="4"/>
    <n v="0"/>
    <s v="Mobile Money"/>
    <n v="6249.72"/>
    <n v="6249.72"/>
    <n v="4782.5200000000004"/>
    <n v="1467.1999999999998"/>
    <s v="Chair Laptop"/>
    <x v="0"/>
    <x v="0"/>
    <x v="1"/>
    <x v="6"/>
    <n v="1562.43"/>
    <n v="1195.6300000000001"/>
    <x v="0"/>
    <d v="1961-06-03T00:00:00"/>
    <n v="65"/>
    <x v="4"/>
    <x v="0"/>
    <s v="New Michele"/>
    <x v="0"/>
  </r>
  <r>
    <s v="T02133"/>
    <d v="2024-10-31T00:00:00"/>
    <s v="C077"/>
    <s v="P036"/>
    <s v="S004"/>
    <n v="4"/>
    <n v="0"/>
    <s v="Bank Transfer"/>
    <n v="6005.84"/>
    <n v="6005.84"/>
    <n v="4670.92"/>
    <n v="1334.92"/>
    <s v="New Watches"/>
    <x v="6"/>
    <x v="0"/>
    <x v="0"/>
    <x v="1"/>
    <n v="1501.46"/>
    <n v="1167.73"/>
    <x v="1"/>
    <d v="2002-12-24T00:00:00"/>
    <n v="23"/>
    <x v="2"/>
    <x v="1"/>
    <s v="Brianahaven"/>
    <x v="1"/>
  </r>
  <r>
    <s v="T02134"/>
    <d v="2024-05-07T00:00:00"/>
    <s v="C159"/>
    <s v="P049"/>
    <s v="S001"/>
    <n v="1"/>
    <n v="0.05"/>
    <s v="Cash"/>
    <n v="388.26"/>
    <n v="368.84699999999998"/>
    <n v="199.3"/>
    <n v="169.54699999999997"/>
    <s v="Possible Watches"/>
    <x v="4"/>
    <x v="0"/>
    <x v="0"/>
    <x v="1"/>
    <n v="388.26"/>
    <n v="199.3"/>
    <x v="0"/>
    <d v="1990-10-14T00:00:00"/>
    <n v="35"/>
    <x v="1"/>
    <x v="3"/>
    <s v="Jimenezborough"/>
    <x v="3"/>
  </r>
  <r>
    <s v="T02135"/>
    <d v="2024-10-29T00:00:00"/>
    <s v="C003"/>
    <s v="P032"/>
    <s v="S002"/>
    <n v="1"/>
    <n v="0.1"/>
    <s v="Mobile Money"/>
    <n v="304.70999999999998"/>
    <n v="274.23899999999998"/>
    <n v="164.01"/>
    <n v="110.22899999999998"/>
    <s v="Difficult Vegetables"/>
    <x v="6"/>
    <x v="0"/>
    <x v="2"/>
    <x v="8"/>
    <n v="304.70999999999998"/>
    <n v="164.01"/>
    <x v="1"/>
    <d v="2005-04-19T00:00:00"/>
    <n v="21"/>
    <x v="2"/>
    <x v="2"/>
    <s v="Peckmouth"/>
    <x v="2"/>
  </r>
  <r>
    <s v="T02136"/>
    <d v="2024-02-07T00:00:00"/>
    <s v="C058"/>
    <s v="P018"/>
    <s v="S002"/>
    <n v="1"/>
    <n v="0.05"/>
    <s v="Bank Transfer"/>
    <n v="1079.8900000000001"/>
    <n v="1025.8955000000001"/>
    <n v="703.83"/>
    <n v="322.06550000000004"/>
    <s v="Democratic Smartphone"/>
    <x v="10"/>
    <x v="0"/>
    <x v="1"/>
    <x v="10"/>
    <n v="1079.8900000000001"/>
    <n v="703.83"/>
    <x v="0"/>
    <d v="2005-07-22T00:00:00"/>
    <n v="21"/>
    <x v="2"/>
    <x v="2"/>
    <s v="Peckmouth"/>
    <x v="2"/>
  </r>
  <r>
    <s v="T02137"/>
    <d v="2024-06-28T00:00:00"/>
    <s v="C138"/>
    <s v="P020"/>
    <s v="S001"/>
    <n v="1"/>
    <n v="0.1"/>
    <s v="Cash"/>
    <n v="323.92"/>
    <n v="291.52800000000002"/>
    <n v="242.98"/>
    <n v="48.54800000000003"/>
    <s v="Simple Accessories"/>
    <x v="0"/>
    <x v="0"/>
    <x v="0"/>
    <x v="9"/>
    <n v="323.92"/>
    <n v="242.98"/>
    <x v="1"/>
    <d v="1961-09-28T00:00:00"/>
    <n v="64"/>
    <x v="3"/>
    <x v="3"/>
    <s v="Jimenezborough"/>
    <x v="3"/>
  </r>
  <r>
    <s v="T02138"/>
    <d v="2024-01-20T00:00:00"/>
    <s v="C029"/>
    <s v="P037"/>
    <s v="S001"/>
    <n v="3"/>
    <n v="0"/>
    <s v="Bank Transfer"/>
    <n v="5857.9500000000007"/>
    <n v="5857.9500000000007"/>
    <n v="4353.8099999999995"/>
    <n v="1504.1400000000012"/>
    <s v="Book Television"/>
    <x v="9"/>
    <x v="0"/>
    <x v="1"/>
    <x v="2"/>
    <n v="1952.65"/>
    <n v="1451.27"/>
    <x v="0"/>
    <d v="1978-05-20T00:00:00"/>
    <n v="48"/>
    <x v="1"/>
    <x v="3"/>
    <s v="Jimenezborough"/>
    <x v="3"/>
  </r>
  <r>
    <s v="T02139"/>
    <d v="2025-04-25T00:00:00"/>
    <s v="C085"/>
    <s v="P022"/>
    <s v="S005"/>
    <n v="4"/>
    <n v="0.1"/>
    <s v="Credit Card"/>
    <n v="102.28"/>
    <n v="92.052000000000007"/>
    <n v="76.2"/>
    <n v="15.852000000000004"/>
    <s v="How Vegetables"/>
    <x v="8"/>
    <x v="2"/>
    <x v="2"/>
    <x v="8"/>
    <n v="25.57"/>
    <n v="19.05"/>
    <x v="0"/>
    <d v="1979-03-23T00:00:00"/>
    <n v="47"/>
    <x v="1"/>
    <x v="4"/>
    <s v="Johnmouth"/>
    <x v="2"/>
  </r>
  <r>
    <s v="T02140"/>
    <d v="2025-07-28T00:00:00"/>
    <s v="C036"/>
    <s v="P004"/>
    <s v="S005"/>
    <n v="4"/>
    <n v="0"/>
    <s v="Credit Card"/>
    <n v="7415.08"/>
    <n v="7415.08"/>
    <n v="5454.08"/>
    <n v="1961"/>
    <s v="Four Accessories"/>
    <x v="11"/>
    <x v="2"/>
    <x v="0"/>
    <x v="9"/>
    <n v="1853.77"/>
    <n v="1363.52"/>
    <x v="0"/>
    <d v="1991-11-04T00:00:00"/>
    <n v="34"/>
    <x v="0"/>
    <x v="4"/>
    <s v="Johnmouth"/>
    <x v="2"/>
  </r>
  <r>
    <s v="T02141"/>
    <d v="2023-12-05T00:00:00"/>
    <s v="C082"/>
    <s v="P034"/>
    <s v="S002"/>
    <n v="5"/>
    <n v="0.15"/>
    <s v="Mobile Money"/>
    <n v="2140.25"/>
    <n v="1819.2124999999999"/>
    <n v="1230.3499999999999"/>
    <n v="588.86249999999995"/>
    <s v="Everything Laptop"/>
    <x v="7"/>
    <x v="1"/>
    <x v="1"/>
    <x v="6"/>
    <n v="428.05"/>
    <n v="246.07"/>
    <x v="0"/>
    <d v="2003-05-11T00:00:00"/>
    <n v="23"/>
    <x v="2"/>
    <x v="2"/>
    <s v="Peckmouth"/>
    <x v="2"/>
  </r>
  <r>
    <s v="T02142"/>
    <d v="2025-03-10T00:00:00"/>
    <s v="C172"/>
    <s v="P042"/>
    <s v="S001"/>
    <n v="5"/>
    <n v="0.05"/>
    <s v="Mobile Money"/>
    <n v="2268.1"/>
    <n v="2154.6949999999997"/>
    <n v="1583.15"/>
    <n v="571.54499999999962"/>
    <s v="Maybe Clothing"/>
    <x v="2"/>
    <x v="2"/>
    <x v="0"/>
    <x v="0"/>
    <n v="453.62"/>
    <n v="316.63"/>
    <x v="1"/>
    <d v="1977-03-14T00:00:00"/>
    <n v="49"/>
    <x v="1"/>
    <x v="3"/>
    <s v="Jimenezborough"/>
    <x v="3"/>
  </r>
  <r>
    <s v="T02143"/>
    <d v="2025-06-30T00:00:00"/>
    <s v="C170"/>
    <s v="P035"/>
    <s v="S004"/>
    <n v="3"/>
    <n v="0.1"/>
    <s v="Mobile Money"/>
    <n v="4687.29"/>
    <n v="4218.5609999999997"/>
    <n v="3586.8900000000003"/>
    <n v="631.67099999999937"/>
    <s v="Chair Laptop"/>
    <x v="0"/>
    <x v="2"/>
    <x v="1"/>
    <x v="6"/>
    <n v="1562.43"/>
    <n v="1195.6300000000001"/>
    <x v="1"/>
    <d v="1984-05-05T00:00:00"/>
    <n v="42"/>
    <x v="1"/>
    <x v="1"/>
    <s v="Brianahaven"/>
    <x v="1"/>
  </r>
  <r>
    <s v="T02144"/>
    <d v="2025-07-05T00:00:00"/>
    <s v="C058"/>
    <s v="P012"/>
    <s v="S001"/>
    <n v="3"/>
    <n v="0.1"/>
    <s v="Cash"/>
    <n v="3579.2699999999995"/>
    <n v="3221.3429999999998"/>
    <n v="2454.7200000000003"/>
    <n v="766.62299999999959"/>
    <s v="Above Camera"/>
    <x v="11"/>
    <x v="2"/>
    <x v="1"/>
    <x v="12"/>
    <n v="1193.0899999999999"/>
    <n v="818.24"/>
    <x v="0"/>
    <d v="2005-07-22T00:00:00"/>
    <n v="21"/>
    <x v="2"/>
    <x v="3"/>
    <s v="Jimenezborough"/>
    <x v="3"/>
  </r>
  <r>
    <s v="T02145"/>
    <d v="2025-03-27T00:00:00"/>
    <s v="C091"/>
    <s v="P011"/>
    <s v="S005"/>
    <n v="2"/>
    <n v="0.05"/>
    <s v="Cash"/>
    <n v="497.14"/>
    <n v="472.28299999999996"/>
    <n v="381.34"/>
    <n v="90.942999999999984"/>
    <s v="Either Headphones"/>
    <x v="2"/>
    <x v="2"/>
    <x v="1"/>
    <x v="11"/>
    <n v="248.57"/>
    <n v="190.67"/>
    <x v="0"/>
    <d v="1963-02-04T00:00:00"/>
    <n v="63"/>
    <x v="3"/>
    <x v="4"/>
    <s v="Johnmouth"/>
    <x v="2"/>
  </r>
  <r>
    <s v="T02146"/>
    <d v="2024-07-16T00:00:00"/>
    <s v="C020"/>
    <s v="P041"/>
    <s v="S004"/>
    <n v="1"/>
    <n v="0.05"/>
    <s v="Cash"/>
    <n v="1635.01"/>
    <n v="1553.2594999999999"/>
    <n v="1043.29"/>
    <n v="509.96949999999993"/>
    <s v="Present Television"/>
    <x v="11"/>
    <x v="0"/>
    <x v="1"/>
    <x v="2"/>
    <n v="1635.01"/>
    <n v="1043.29"/>
    <x v="1"/>
    <d v="1982-06-26T00:00:00"/>
    <n v="44"/>
    <x v="1"/>
    <x v="1"/>
    <s v="Brianahaven"/>
    <x v="1"/>
  </r>
  <r>
    <s v="T02147"/>
    <d v="2023-10-06T00:00:00"/>
    <s v="C172"/>
    <s v="P050"/>
    <s v="S002"/>
    <n v="4"/>
    <n v="0.15"/>
    <s v="Credit Card"/>
    <n v="4178.5600000000004"/>
    <n v="3551.7760000000003"/>
    <n v="3100.28"/>
    <n v="451.49600000000009"/>
    <s v="Maybe Footwear"/>
    <x v="6"/>
    <x v="1"/>
    <x v="0"/>
    <x v="3"/>
    <n v="1044.6400000000001"/>
    <n v="775.07"/>
    <x v="1"/>
    <d v="1977-03-14T00:00:00"/>
    <n v="49"/>
    <x v="1"/>
    <x v="2"/>
    <s v="Peckmouth"/>
    <x v="2"/>
  </r>
  <r>
    <s v="T02148"/>
    <d v="2025-06-22T00:00:00"/>
    <s v="C125"/>
    <s v="P017"/>
    <s v="S001"/>
    <n v="3"/>
    <n v="0.05"/>
    <s v="Bank Transfer"/>
    <n v="3738.33"/>
    <n v="3551.4134999999997"/>
    <n v="2500.56"/>
    <n v="1050.8534999999997"/>
    <s v="Find Headphones"/>
    <x v="0"/>
    <x v="2"/>
    <x v="1"/>
    <x v="11"/>
    <n v="1246.1099999999999"/>
    <n v="833.52"/>
    <x v="0"/>
    <d v="1990-04-03T00:00:00"/>
    <n v="36"/>
    <x v="1"/>
    <x v="3"/>
    <s v="Jimenezborough"/>
    <x v="3"/>
  </r>
  <r>
    <s v="T02149"/>
    <d v="2024-01-24T00:00:00"/>
    <s v="C195"/>
    <s v="P012"/>
    <s v="S003"/>
    <n v="4"/>
    <n v="0.05"/>
    <s v="Cash"/>
    <n v="4772.3599999999997"/>
    <n v="4533.7419999999993"/>
    <n v="3272.96"/>
    <n v="1260.7819999999992"/>
    <s v="Above Camera"/>
    <x v="9"/>
    <x v="0"/>
    <x v="1"/>
    <x v="12"/>
    <n v="1193.0899999999999"/>
    <n v="818.24"/>
    <x v="1"/>
    <d v="1976-08-23T00:00:00"/>
    <n v="49"/>
    <x v="1"/>
    <x v="0"/>
    <s v="New Michele"/>
    <x v="0"/>
  </r>
  <r>
    <s v="T02150"/>
    <d v="2024-05-04T00:00:00"/>
    <s v="C034"/>
    <s v="P036"/>
    <s v="S002"/>
    <n v="3"/>
    <n v="0.15"/>
    <s v="Mobile Money"/>
    <n v="4504.38"/>
    <n v="3828.723"/>
    <n v="3503.19"/>
    <n v="325.5329999999999"/>
    <s v="New Watches"/>
    <x v="4"/>
    <x v="0"/>
    <x v="0"/>
    <x v="1"/>
    <n v="1501.46"/>
    <n v="1167.73"/>
    <x v="1"/>
    <d v="1964-12-19T00:00:00"/>
    <n v="61"/>
    <x v="3"/>
    <x v="2"/>
    <s v="Peckmouth"/>
    <x v="2"/>
  </r>
  <r>
    <s v="T02151"/>
    <d v="2025-02-18T00:00:00"/>
    <s v="C159"/>
    <s v="P008"/>
    <s v="S005"/>
    <n v="2"/>
    <n v="0.15"/>
    <s v="Credit Card"/>
    <n v="219.56"/>
    <n v="186.626"/>
    <n v="141.18"/>
    <n v="45.445999999999998"/>
    <s v="Recognize Footwear"/>
    <x v="10"/>
    <x v="2"/>
    <x v="0"/>
    <x v="3"/>
    <n v="109.78"/>
    <n v="70.59"/>
    <x v="0"/>
    <d v="1990-10-14T00:00:00"/>
    <n v="35"/>
    <x v="1"/>
    <x v="4"/>
    <s v="Johnmouth"/>
    <x v="2"/>
  </r>
  <r>
    <s v="T02152"/>
    <d v="2024-11-17T00:00:00"/>
    <s v="C018"/>
    <s v="P016"/>
    <s v="S003"/>
    <n v="4"/>
    <n v="0.05"/>
    <s v="Bank Transfer"/>
    <n v="7435"/>
    <n v="7063.25"/>
    <n v="5804.64"/>
    <n v="1258.6099999999997"/>
    <s v="House Accessories"/>
    <x v="1"/>
    <x v="0"/>
    <x v="0"/>
    <x v="9"/>
    <n v="1858.75"/>
    <n v="1451.16"/>
    <x v="0"/>
    <d v="1994-08-19T00:00:00"/>
    <n v="31"/>
    <x v="1"/>
    <x v="0"/>
    <s v="New Michele"/>
    <x v="0"/>
  </r>
  <r>
    <s v="T02153"/>
    <d v="2023-09-23T00:00:00"/>
    <s v="C148"/>
    <s v="P036"/>
    <s v="S001"/>
    <n v="2"/>
    <n v="0.15"/>
    <s v="Cash"/>
    <n v="3002.92"/>
    <n v="2552.482"/>
    <n v="2335.46"/>
    <n v="217.02199999999993"/>
    <s v="New Watches"/>
    <x v="5"/>
    <x v="1"/>
    <x v="0"/>
    <x v="1"/>
    <n v="1501.46"/>
    <n v="1167.73"/>
    <x v="1"/>
    <d v="2005-07-08T00:00:00"/>
    <n v="21"/>
    <x v="2"/>
    <x v="3"/>
    <s v="Jimenezborough"/>
    <x v="3"/>
  </r>
  <r>
    <s v="T02154"/>
    <d v="2025-02-23T00:00:00"/>
    <s v="C191"/>
    <s v="P039"/>
    <s v="S001"/>
    <n v="2"/>
    <n v="0"/>
    <s v="Mobile Money"/>
    <n v="1081.8800000000001"/>
    <n v="1081.8800000000001"/>
    <n v="796.5"/>
    <n v="285.38000000000011"/>
    <s v="Church Clothing"/>
    <x v="10"/>
    <x v="2"/>
    <x v="0"/>
    <x v="0"/>
    <n v="540.94000000000005"/>
    <n v="398.25"/>
    <x v="1"/>
    <d v="1958-07-14T00:00:00"/>
    <n v="68"/>
    <x v="4"/>
    <x v="3"/>
    <s v="Jimenezborough"/>
    <x v="3"/>
  </r>
  <r>
    <s v="T02155"/>
    <d v="2025-08-27T00:00:00"/>
    <s v="C048"/>
    <s v="P025"/>
    <s v="S003"/>
    <n v="1"/>
    <n v="0.15"/>
    <s v="Mobile Money"/>
    <n v="429.15"/>
    <n v="364.77749999999997"/>
    <n v="258.72000000000003"/>
    <n v="106.05749999999995"/>
    <s v="Little Watches"/>
    <x v="3"/>
    <x v="2"/>
    <x v="0"/>
    <x v="1"/>
    <n v="429.15"/>
    <n v="258.72000000000003"/>
    <x v="0"/>
    <d v="2004-12-30T00:00:00"/>
    <n v="21"/>
    <x v="2"/>
    <x v="0"/>
    <s v="New Michele"/>
    <x v="0"/>
  </r>
  <r>
    <s v="T02156"/>
    <d v="2025-01-18T00:00:00"/>
    <s v="C091"/>
    <s v="P015"/>
    <s v="S003"/>
    <n v="1"/>
    <n v="0"/>
    <s v="Bank Transfer"/>
    <n v="270.45"/>
    <n v="270.45"/>
    <n v="187.6"/>
    <n v="82.85"/>
    <s v="Whether Bags"/>
    <x v="9"/>
    <x v="2"/>
    <x v="0"/>
    <x v="5"/>
    <n v="270.45"/>
    <n v="187.6"/>
    <x v="0"/>
    <d v="1963-02-04T00:00:00"/>
    <n v="63"/>
    <x v="3"/>
    <x v="0"/>
    <s v="New Michele"/>
    <x v="0"/>
  </r>
  <r>
    <s v="T02157"/>
    <d v="2025-03-22T00:00:00"/>
    <s v="C111"/>
    <s v="P047"/>
    <s v="S002"/>
    <n v="2"/>
    <n v="0.15"/>
    <s v="Mobile Money"/>
    <n v="2394.36"/>
    <n v="2035.2060000000001"/>
    <n v="1445.48"/>
    <n v="589.72600000000011"/>
    <s v="Or Smartphone"/>
    <x v="2"/>
    <x v="2"/>
    <x v="1"/>
    <x v="10"/>
    <n v="1197.18"/>
    <n v="722.74"/>
    <x v="0"/>
    <d v="1993-07-13T00:00:00"/>
    <n v="33"/>
    <x v="1"/>
    <x v="2"/>
    <s v="Peckmouth"/>
    <x v="2"/>
  </r>
  <r>
    <s v="T02158"/>
    <d v="2024-12-21T00:00:00"/>
    <s v="C131"/>
    <s v="P049"/>
    <s v="S003"/>
    <n v="1"/>
    <n v="0.15"/>
    <s v="Bank Transfer"/>
    <n v="388.26"/>
    <n v="330.02099999999996"/>
    <n v="199.3"/>
    <n v="130.72099999999995"/>
    <s v="Possible Watches"/>
    <x v="7"/>
    <x v="0"/>
    <x v="0"/>
    <x v="1"/>
    <n v="388.26"/>
    <n v="199.3"/>
    <x v="0"/>
    <d v="1996-10-18T00:00:00"/>
    <n v="29"/>
    <x v="1"/>
    <x v="0"/>
    <s v="New Michele"/>
    <x v="0"/>
  </r>
  <r>
    <s v="T02159"/>
    <d v="2025-06-15T00:00:00"/>
    <s v="C095"/>
    <s v="P048"/>
    <s v="S001"/>
    <n v="1"/>
    <n v="0.15"/>
    <s v="Mobile Money"/>
    <n v="1216.3599999999999"/>
    <n v="1033.9059999999999"/>
    <n v="794.8"/>
    <n v="239.10599999999999"/>
    <s v="Nor Bags"/>
    <x v="0"/>
    <x v="2"/>
    <x v="0"/>
    <x v="5"/>
    <n v="1216.3599999999999"/>
    <n v="794.8"/>
    <x v="0"/>
    <d v="1982-08-20T00:00:00"/>
    <n v="43"/>
    <x v="1"/>
    <x v="3"/>
    <s v="Jimenezborough"/>
    <x v="3"/>
  </r>
  <r>
    <s v="T02160"/>
    <d v="2023-11-27T00:00:00"/>
    <s v="C050"/>
    <s v="P050"/>
    <s v="S003"/>
    <n v="2"/>
    <n v="0.15"/>
    <s v="Credit Card"/>
    <n v="2089.2800000000002"/>
    <n v="1775.8880000000001"/>
    <n v="1550.14"/>
    <n v="225.74800000000005"/>
    <s v="Maybe Footwear"/>
    <x v="1"/>
    <x v="1"/>
    <x v="0"/>
    <x v="3"/>
    <n v="1044.6400000000001"/>
    <n v="775.07"/>
    <x v="0"/>
    <d v="1968-06-20T00:00:00"/>
    <n v="58"/>
    <x v="3"/>
    <x v="0"/>
    <s v="New Michele"/>
    <x v="0"/>
  </r>
  <r>
    <s v="T02161"/>
    <d v="2024-10-16T00:00:00"/>
    <s v="C153"/>
    <s v="P024"/>
    <s v="S003"/>
    <n v="5"/>
    <n v="0.15"/>
    <s v="Mobile Money"/>
    <n v="7437.05"/>
    <n v="6321.4925000000003"/>
    <n v="4065.3500000000004"/>
    <n v="2256.1424999999999"/>
    <s v="Him Smartphone"/>
    <x v="6"/>
    <x v="0"/>
    <x v="1"/>
    <x v="10"/>
    <n v="1487.41"/>
    <n v="813.07"/>
    <x v="1"/>
    <d v="1988-04-07T00:00:00"/>
    <n v="38"/>
    <x v="1"/>
    <x v="0"/>
    <s v="New Michele"/>
    <x v="0"/>
  </r>
  <r>
    <s v="T02162"/>
    <d v="2025-08-20T00:00:00"/>
    <s v="C028"/>
    <s v="P025"/>
    <s v="S001"/>
    <n v="2"/>
    <n v="0"/>
    <s v="Credit Card"/>
    <n v="858.3"/>
    <n v="858.3"/>
    <n v="517.44000000000005"/>
    <n v="340.8599999999999"/>
    <s v="Little Watches"/>
    <x v="3"/>
    <x v="2"/>
    <x v="0"/>
    <x v="1"/>
    <n v="429.15"/>
    <n v="258.72000000000003"/>
    <x v="1"/>
    <d v="1960-02-10T00:00:00"/>
    <n v="66"/>
    <x v="4"/>
    <x v="3"/>
    <s v="Jimenezborough"/>
    <x v="3"/>
  </r>
  <r>
    <s v="T02163"/>
    <d v="2024-12-03T00:00:00"/>
    <s v="C030"/>
    <s v="P017"/>
    <s v="S001"/>
    <n v="1"/>
    <n v="0.1"/>
    <s v="Credit Card"/>
    <n v="1246.1099999999999"/>
    <n v="1121.499"/>
    <n v="833.52"/>
    <n v="287.97900000000004"/>
    <s v="Find Headphones"/>
    <x v="7"/>
    <x v="0"/>
    <x v="1"/>
    <x v="11"/>
    <n v="1246.1099999999999"/>
    <n v="833.52"/>
    <x v="0"/>
    <d v="2002-06-10T00:00:00"/>
    <n v="24"/>
    <x v="2"/>
    <x v="3"/>
    <s v="Jimenezborough"/>
    <x v="3"/>
  </r>
  <r>
    <s v="T02164"/>
    <d v="2024-01-04T00:00:00"/>
    <s v="C017"/>
    <s v="P001"/>
    <s v="S005"/>
    <n v="1"/>
    <n v="0.1"/>
    <s v="Credit Card"/>
    <n v="1673.69"/>
    <n v="1506.3210000000001"/>
    <n v="1323.38"/>
    <n v="182.94100000000003"/>
    <s v="Like Camera"/>
    <x v="9"/>
    <x v="0"/>
    <x v="1"/>
    <x v="12"/>
    <n v="1673.69"/>
    <n v="1323.38"/>
    <x v="1"/>
    <d v="1982-03-11T00:00:00"/>
    <n v="44"/>
    <x v="1"/>
    <x v="4"/>
    <s v="Johnmouth"/>
    <x v="2"/>
  </r>
  <r>
    <s v="T02165"/>
    <d v="2025-01-03T00:00:00"/>
    <s v="C159"/>
    <s v="P013"/>
    <s v="S004"/>
    <n v="4"/>
    <n v="0.15"/>
    <s v="Cash"/>
    <n v="4539.2"/>
    <n v="3858.3199999999997"/>
    <n v="2700.4"/>
    <n v="1157.9199999999996"/>
    <s v="World Watches"/>
    <x v="9"/>
    <x v="2"/>
    <x v="0"/>
    <x v="1"/>
    <n v="1134.8"/>
    <n v="675.1"/>
    <x v="0"/>
    <d v="1990-10-14T00:00:00"/>
    <n v="35"/>
    <x v="1"/>
    <x v="1"/>
    <s v="Brianahaven"/>
    <x v="1"/>
  </r>
  <r>
    <s v="T02166"/>
    <d v="2025-06-11T00:00:00"/>
    <s v="C057"/>
    <s v="P011"/>
    <s v="S003"/>
    <n v="4"/>
    <n v="0.05"/>
    <s v="Credit Card"/>
    <n v="994.28"/>
    <n v="944.56599999999992"/>
    <n v="762.68"/>
    <n v="181.88599999999997"/>
    <s v="Either Headphones"/>
    <x v="0"/>
    <x v="2"/>
    <x v="1"/>
    <x v="11"/>
    <n v="248.57"/>
    <n v="190.67"/>
    <x v="1"/>
    <d v="1998-09-26T00:00:00"/>
    <n v="27"/>
    <x v="1"/>
    <x v="0"/>
    <s v="New Michele"/>
    <x v="0"/>
  </r>
  <r>
    <s v="T02167"/>
    <d v="2024-03-11T00:00:00"/>
    <s v="C053"/>
    <s v="P031"/>
    <s v="S003"/>
    <n v="3"/>
    <n v="0.1"/>
    <s v="Cash"/>
    <n v="3287.16"/>
    <n v="2958.444"/>
    <n v="2466.6000000000004"/>
    <n v="491.8439999999996"/>
    <s v="Foot Snacks"/>
    <x v="2"/>
    <x v="0"/>
    <x v="2"/>
    <x v="4"/>
    <n v="1095.72"/>
    <n v="822.2"/>
    <x v="1"/>
    <d v="1998-04-20T00:00:00"/>
    <n v="28"/>
    <x v="1"/>
    <x v="0"/>
    <s v="New Michele"/>
    <x v="0"/>
  </r>
  <r>
    <s v="T02168"/>
    <d v="2024-07-04T00:00:00"/>
    <s v="C025"/>
    <s v="P005"/>
    <s v="S002"/>
    <n v="5"/>
    <n v="0.15"/>
    <s v="Bank Transfer"/>
    <n v="6981.1"/>
    <n v="5933.9350000000004"/>
    <n v="5020.45"/>
    <n v="913.48500000000058"/>
    <s v="Knowledge Bags"/>
    <x v="11"/>
    <x v="0"/>
    <x v="0"/>
    <x v="5"/>
    <n v="1396.22"/>
    <n v="1004.09"/>
    <x v="1"/>
    <d v="1971-03-12T00:00:00"/>
    <n v="55"/>
    <x v="3"/>
    <x v="2"/>
    <s v="Peckmouth"/>
    <x v="2"/>
  </r>
  <r>
    <s v="T02169"/>
    <d v="2023-11-02T00:00:00"/>
    <s v="C177"/>
    <s v="P048"/>
    <s v="S002"/>
    <n v="2"/>
    <n v="0.1"/>
    <s v="Cash"/>
    <n v="2432.7199999999998"/>
    <n v="2189.4479999999999"/>
    <n v="1589.6"/>
    <n v="599.84799999999996"/>
    <s v="Nor Bags"/>
    <x v="1"/>
    <x v="1"/>
    <x v="0"/>
    <x v="5"/>
    <n v="1216.3599999999999"/>
    <n v="794.8"/>
    <x v="1"/>
    <d v="1985-01-05T00:00:00"/>
    <n v="41"/>
    <x v="1"/>
    <x v="2"/>
    <s v="Peckmouth"/>
    <x v="2"/>
  </r>
  <r>
    <s v="T02170"/>
    <d v="2024-07-27T00:00:00"/>
    <s v="C043"/>
    <s v="P034"/>
    <s v="S002"/>
    <n v="3"/>
    <n v="0.15"/>
    <s v="Credit Card"/>
    <n v="1284.1500000000001"/>
    <n v="1091.5275000000001"/>
    <n v="738.21"/>
    <n v="353.31750000000011"/>
    <s v="Everything Laptop"/>
    <x v="11"/>
    <x v="0"/>
    <x v="1"/>
    <x v="6"/>
    <n v="428.05"/>
    <n v="246.07"/>
    <x v="0"/>
    <d v="1988-09-14T00:00:00"/>
    <n v="37"/>
    <x v="1"/>
    <x v="2"/>
    <s v="Peckmouth"/>
    <x v="2"/>
  </r>
  <r>
    <s v="T02171"/>
    <d v="2025-01-28T00:00:00"/>
    <s v="C004"/>
    <s v="P028"/>
    <s v="S004"/>
    <n v="4"/>
    <n v="0.1"/>
    <s v="Cash"/>
    <n v="2695.12"/>
    <n v="2425.6080000000002"/>
    <n v="1453.32"/>
    <n v="972.28800000000024"/>
    <s v="Deal Smartphone"/>
    <x v="9"/>
    <x v="2"/>
    <x v="1"/>
    <x v="10"/>
    <n v="673.78"/>
    <n v="363.33"/>
    <x v="0"/>
    <d v="1992-06-16T00:00:00"/>
    <n v="34"/>
    <x v="0"/>
    <x v="1"/>
    <s v="Brianahaven"/>
    <x v="1"/>
  </r>
  <r>
    <s v="T02172"/>
    <d v="2024-05-25T00:00:00"/>
    <s v="C046"/>
    <s v="P019"/>
    <s v="S003"/>
    <n v="1"/>
    <n v="0.05"/>
    <s v="Cash"/>
    <n v="1762.92"/>
    <n v="1674.7739999999999"/>
    <n v="1346.48"/>
    <n v="328.29399999999987"/>
    <s v="Traditional Laptop"/>
    <x v="4"/>
    <x v="0"/>
    <x v="1"/>
    <x v="6"/>
    <n v="1762.92"/>
    <n v="1346.48"/>
    <x v="0"/>
    <d v="1964-01-21T00:00:00"/>
    <n v="62"/>
    <x v="3"/>
    <x v="0"/>
    <s v="New Michele"/>
    <x v="0"/>
  </r>
  <r>
    <s v="T02173"/>
    <d v="2024-10-27T00:00:00"/>
    <s v="C153"/>
    <s v="P024"/>
    <s v="S003"/>
    <n v="4"/>
    <n v="0"/>
    <s v="Mobile Money"/>
    <n v="5949.64"/>
    <n v="5949.64"/>
    <n v="3252.28"/>
    <n v="2697.36"/>
    <s v="Him Smartphone"/>
    <x v="6"/>
    <x v="0"/>
    <x v="1"/>
    <x v="10"/>
    <n v="1487.41"/>
    <n v="813.07"/>
    <x v="1"/>
    <d v="1988-04-07T00:00:00"/>
    <n v="38"/>
    <x v="1"/>
    <x v="0"/>
    <s v="New Michele"/>
    <x v="0"/>
  </r>
  <r>
    <s v="T02174"/>
    <d v="2025-07-03T00:00:00"/>
    <s v="C064"/>
    <s v="P004"/>
    <s v="S004"/>
    <n v="1"/>
    <n v="0"/>
    <s v="Cash"/>
    <n v="1853.77"/>
    <n v="1853.77"/>
    <n v="1363.52"/>
    <n v="490.25"/>
    <s v="Four Accessories"/>
    <x v="11"/>
    <x v="2"/>
    <x v="0"/>
    <x v="9"/>
    <n v="1853.77"/>
    <n v="1363.52"/>
    <x v="1"/>
    <d v="1973-09-01T00:00:00"/>
    <n v="52"/>
    <x v="3"/>
    <x v="1"/>
    <s v="Brianahaven"/>
    <x v="1"/>
  </r>
  <r>
    <s v="T02175"/>
    <d v="2024-06-06T00:00:00"/>
    <s v="C146"/>
    <s v="P011"/>
    <s v="S003"/>
    <n v="2"/>
    <n v="0.05"/>
    <s v="Credit Card"/>
    <n v="497.14"/>
    <n v="472.28299999999996"/>
    <n v="381.34"/>
    <n v="90.942999999999984"/>
    <s v="Either Headphones"/>
    <x v="0"/>
    <x v="0"/>
    <x v="1"/>
    <x v="11"/>
    <n v="248.57"/>
    <n v="190.67"/>
    <x v="1"/>
    <d v="1997-03-26T00:00:00"/>
    <n v="29"/>
    <x v="1"/>
    <x v="0"/>
    <s v="New Michele"/>
    <x v="0"/>
  </r>
  <r>
    <s v="T02176"/>
    <d v="2025-03-29T00:00:00"/>
    <s v="C199"/>
    <s v="P030"/>
    <s v="S001"/>
    <n v="1"/>
    <n v="0.1"/>
    <s v="Bank Transfer"/>
    <n v="29.24"/>
    <n v="26.315999999999999"/>
    <n v="15.28"/>
    <n v="11.036"/>
    <s v="National Watches"/>
    <x v="2"/>
    <x v="2"/>
    <x v="0"/>
    <x v="1"/>
    <n v="29.24"/>
    <n v="15.28"/>
    <x v="1"/>
    <d v="1970-05-18T00:00:00"/>
    <n v="56"/>
    <x v="3"/>
    <x v="3"/>
    <s v="Jimenezborough"/>
    <x v="3"/>
  </r>
  <r>
    <s v="T02177"/>
    <d v="2025-05-29T00:00:00"/>
    <s v="C116"/>
    <s v="P046"/>
    <s v="S004"/>
    <n v="3"/>
    <n v="0.1"/>
    <s v="Mobile Money"/>
    <n v="3496.1099999999997"/>
    <n v="3146.4989999999998"/>
    <n v="2779.6499999999996"/>
    <n v="366.84900000000016"/>
    <s v="Nature Clothing"/>
    <x v="4"/>
    <x v="2"/>
    <x v="0"/>
    <x v="0"/>
    <n v="1165.3699999999999"/>
    <n v="926.55"/>
    <x v="0"/>
    <d v="1955-09-26T00:00:00"/>
    <n v="70"/>
    <x v="4"/>
    <x v="1"/>
    <s v="Brianahaven"/>
    <x v="1"/>
  </r>
  <r>
    <s v="T02178"/>
    <d v="2024-08-18T00:00:00"/>
    <s v="C065"/>
    <s v="P030"/>
    <s v="S003"/>
    <n v="4"/>
    <n v="0"/>
    <s v="Bank Transfer"/>
    <n v="116.96"/>
    <n v="116.96"/>
    <n v="61.12"/>
    <n v="55.839999999999996"/>
    <s v="National Watches"/>
    <x v="3"/>
    <x v="0"/>
    <x v="0"/>
    <x v="1"/>
    <n v="29.24"/>
    <n v="15.28"/>
    <x v="1"/>
    <d v="1969-12-10T00:00:00"/>
    <n v="56"/>
    <x v="3"/>
    <x v="0"/>
    <s v="New Michele"/>
    <x v="0"/>
  </r>
  <r>
    <s v="T02179"/>
    <d v="2023-10-27T00:00:00"/>
    <s v="C078"/>
    <s v="P019"/>
    <s v="S003"/>
    <n v="5"/>
    <n v="0.15"/>
    <s v="Cash"/>
    <n v="8814.6"/>
    <n v="7492.41"/>
    <n v="6732.4"/>
    <n v="760.01000000000022"/>
    <s v="Traditional Laptop"/>
    <x v="6"/>
    <x v="1"/>
    <x v="1"/>
    <x v="6"/>
    <n v="1762.92"/>
    <n v="1346.48"/>
    <x v="0"/>
    <d v="1988-09-25T00:00:00"/>
    <n v="37"/>
    <x v="1"/>
    <x v="0"/>
    <s v="New Michele"/>
    <x v="0"/>
  </r>
  <r>
    <s v="T02180"/>
    <d v="2025-02-25T00:00:00"/>
    <s v="C070"/>
    <s v="P023"/>
    <s v="S005"/>
    <n v="1"/>
    <n v="0.05"/>
    <s v="Mobile Money"/>
    <n v="1878.47"/>
    <n v="1784.5464999999999"/>
    <n v="1014.91"/>
    <n v="769.63649999999996"/>
    <s v="And Footwear"/>
    <x v="10"/>
    <x v="2"/>
    <x v="0"/>
    <x v="3"/>
    <n v="1878.47"/>
    <n v="1014.91"/>
    <x v="0"/>
    <d v="1971-10-24T00:00:00"/>
    <n v="54"/>
    <x v="3"/>
    <x v="4"/>
    <s v="Johnmouth"/>
    <x v="2"/>
  </r>
  <r>
    <s v="T02181"/>
    <d v="2023-12-18T00:00:00"/>
    <s v="C057"/>
    <s v="P039"/>
    <s v="S002"/>
    <n v="3"/>
    <n v="0.15"/>
    <s v="Cash"/>
    <n v="1622.8200000000002"/>
    <n v="1379.3970000000002"/>
    <n v="1194.75"/>
    <n v="184.64700000000016"/>
    <s v="Church Clothing"/>
    <x v="7"/>
    <x v="1"/>
    <x v="0"/>
    <x v="0"/>
    <n v="540.94000000000005"/>
    <n v="398.25"/>
    <x v="1"/>
    <d v="1998-09-26T00:00:00"/>
    <n v="27"/>
    <x v="1"/>
    <x v="2"/>
    <s v="Peckmouth"/>
    <x v="2"/>
  </r>
  <r>
    <s v="T02182"/>
    <d v="2023-11-07T00:00:00"/>
    <s v="C063"/>
    <s v="P028"/>
    <s v="S005"/>
    <n v="4"/>
    <n v="0.1"/>
    <s v="Credit Card"/>
    <n v="2695.12"/>
    <n v="2425.6080000000002"/>
    <n v="1453.32"/>
    <n v="972.28800000000024"/>
    <s v="Deal Smartphone"/>
    <x v="1"/>
    <x v="1"/>
    <x v="1"/>
    <x v="10"/>
    <n v="673.78"/>
    <n v="363.33"/>
    <x v="0"/>
    <d v="1973-01-07T00:00:00"/>
    <n v="53"/>
    <x v="3"/>
    <x v="4"/>
    <s v="Johnmouth"/>
    <x v="2"/>
  </r>
  <r>
    <s v="T02183"/>
    <d v="2024-08-17T00:00:00"/>
    <s v="C191"/>
    <s v="P001"/>
    <s v="S001"/>
    <n v="2"/>
    <n v="0.15"/>
    <s v="Cash"/>
    <n v="3347.38"/>
    <n v="2845.2730000000001"/>
    <n v="2646.76"/>
    <n v="198.51299999999992"/>
    <s v="Like Camera"/>
    <x v="3"/>
    <x v="0"/>
    <x v="1"/>
    <x v="12"/>
    <n v="1673.69"/>
    <n v="1323.38"/>
    <x v="1"/>
    <d v="1958-07-14T00:00:00"/>
    <n v="68"/>
    <x v="4"/>
    <x v="3"/>
    <s v="Jimenezborough"/>
    <x v="3"/>
  </r>
  <r>
    <s v="T02184"/>
    <d v="2024-01-01T00:00:00"/>
    <s v="C071"/>
    <s v="P047"/>
    <s v="S005"/>
    <n v="4"/>
    <n v="0.05"/>
    <s v="Bank Transfer"/>
    <n v="4788.72"/>
    <n v="4549.2839999999997"/>
    <n v="2890.96"/>
    <n v="1658.3239999999996"/>
    <s v="Or Smartphone"/>
    <x v="9"/>
    <x v="0"/>
    <x v="1"/>
    <x v="10"/>
    <n v="1197.18"/>
    <n v="722.74"/>
    <x v="0"/>
    <d v="1962-06-18T00:00:00"/>
    <n v="64"/>
    <x v="3"/>
    <x v="4"/>
    <s v="Johnmouth"/>
    <x v="2"/>
  </r>
  <r>
    <s v="T02185"/>
    <d v="2025-06-10T00:00:00"/>
    <s v="C174"/>
    <s v="P006"/>
    <s v="S003"/>
    <n v="3"/>
    <n v="0.15"/>
    <s v="Mobile Money"/>
    <n v="954.15000000000009"/>
    <n v="811.02750000000003"/>
    <n v="562.02"/>
    <n v="249.00750000000005"/>
    <s v="Company Fruits"/>
    <x v="0"/>
    <x v="2"/>
    <x v="2"/>
    <x v="13"/>
    <n v="318.05"/>
    <n v="187.34"/>
    <x v="0"/>
    <d v="2005-07-07T00:00:00"/>
    <n v="21"/>
    <x v="2"/>
    <x v="0"/>
    <s v="New Michele"/>
    <x v="0"/>
  </r>
  <r>
    <s v="T02186"/>
    <d v="2023-12-13T00:00:00"/>
    <s v="C071"/>
    <s v="P033"/>
    <s v="S003"/>
    <n v="2"/>
    <n v="0"/>
    <s v="Bank Transfer"/>
    <n v="3597.94"/>
    <n v="3597.94"/>
    <n v="2658.3"/>
    <n v="939.63999999999987"/>
    <s v="Beat Accessories"/>
    <x v="7"/>
    <x v="1"/>
    <x v="0"/>
    <x v="9"/>
    <n v="1798.97"/>
    <n v="1329.15"/>
    <x v="0"/>
    <d v="1962-06-18T00:00:00"/>
    <n v="64"/>
    <x v="3"/>
    <x v="0"/>
    <s v="New Michele"/>
    <x v="0"/>
  </r>
  <r>
    <s v="T02187"/>
    <d v="2025-05-09T00:00:00"/>
    <s v="C157"/>
    <s v="P005"/>
    <s v="S001"/>
    <n v="4"/>
    <n v="0.15"/>
    <s v="Bank Transfer"/>
    <n v="5584.88"/>
    <n v="4747.1480000000001"/>
    <n v="4016.36"/>
    <n v="730.78800000000001"/>
    <s v="Knowledge Bags"/>
    <x v="4"/>
    <x v="2"/>
    <x v="0"/>
    <x v="5"/>
    <n v="1396.22"/>
    <n v="1004.09"/>
    <x v="0"/>
    <d v="1965-12-16T00:00:00"/>
    <n v="60"/>
    <x v="3"/>
    <x v="3"/>
    <s v="Jimenezborough"/>
    <x v="3"/>
  </r>
  <r>
    <s v="T02188"/>
    <d v="2025-09-03T00:00:00"/>
    <s v="C074"/>
    <s v="P014"/>
    <s v="S001"/>
    <n v="1"/>
    <n v="0.15"/>
    <s v="Credit Card"/>
    <n v="1342.75"/>
    <n v="1141.3374999999999"/>
    <n v="797.94"/>
    <n v="343.39749999999981"/>
    <s v="Add Clothing"/>
    <x v="5"/>
    <x v="2"/>
    <x v="0"/>
    <x v="0"/>
    <n v="1342.75"/>
    <n v="797.94"/>
    <x v="1"/>
    <d v="1959-05-31T00:00:00"/>
    <n v="67"/>
    <x v="4"/>
    <x v="3"/>
    <s v="Jimenezborough"/>
    <x v="3"/>
  </r>
  <r>
    <s v="T02189"/>
    <d v="2023-10-27T00:00:00"/>
    <s v="C120"/>
    <s v="P044"/>
    <s v="S002"/>
    <n v="5"/>
    <n v="0.1"/>
    <s v="Credit Card"/>
    <n v="6432.75"/>
    <n v="5789.4750000000004"/>
    <n v="3987.7"/>
    <n v="1801.7750000000005"/>
    <s v="Least Accessories"/>
    <x v="6"/>
    <x v="1"/>
    <x v="0"/>
    <x v="9"/>
    <n v="1286.55"/>
    <n v="797.54"/>
    <x v="1"/>
    <d v="1964-01-10T00:00:00"/>
    <n v="62"/>
    <x v="3"/>
    <x v="2"/>
    <s v="Peckmouth"/>
    <x v="2"/>
  </r>
  <r>
    <s v="T02190"/>
    <d v="2024-12-16T00:00:00"/>
    <s v="C078"/>
    <s v="P029"/>
    <s v="S004"/>
    <n v="3"/>
    <n v="0"/>
    <s v="Bank Transfer"/>
    <n v="4455.1499999999996"/>
    <n v="4455.1499999999996"/>
    <n v="2964.93"/>
    <n v="1490.2199999999998"/>
    <s v="Road Clothing"/>
    <x v="7"/>
    <x v="0"/>
    <x v="0"/>
    <x v="0"/>
    <n v="1485.05"/>
    <n v="988.31"/>
    <x v="0"/>
    <d v="1988-09-25T00:00:00"/>
    <n v="37"/>
    <x v="1"/>
    <x v="1"/>
    <s v="Brianahaven"/>
    <x v="1"/>
  </r>
  <r>
    <s v="T02191"/>
    <d v="2025-04-15T00:00:00"/>
    <s v="C004"/>
    <s v="P044"/>
    <s v="S004"/>
    <n v="1"/>
    <n v="0.05"/>
    <s v="Bank Transfer"/>
    <n v="1286.55"/>
    <n v="1222.2224999999999"/>
    <n v="797.54"/>
    <n v="424.68249999999989"/>
    <s v="Least Accessories"/>
    <x v="8"/>
    <x v="2"/>
    <x v="0"/>
    <x v="9"/>
    <n v="1286.55"/>
    <n v="797.54"/>
    <x v="0"/>
    <d v="1992-06-16T00:00:00"/>
    <n v="34"/>
    <x v="0"/>
    <x v="1"/>
    <s v="Brianahaven"/>
    <x v="1"/>
  </r>
  <r>
    <s v="T02192"/>
    <d v="2024-12-31T00:00:00"/>
    <s v="C152"/>
    <s v="P012"/>
    <s v="S001"/>
    <n v="1"/>
    <n v="0.15"/>
    <s v="Bank Transfer"/>
    <n v="1193.0899999999999"/>
    <n v="1014.1264999999999"/>
    <n v="818.24"/>
    <n v="195.88649999999984"/>
    <s v="Above Camera"/>
    <x v="7"/>
    <x v="0"/>
    <x v="1"/>
    <x v="12"/>
    <n v="1193.0899999999999"/>
    <n v="818.24"/>
    <x v="0"/>
    <d v="1987-06-17T00:00:00"/>
    <n v="39"/>
    <x v="1"/>
    <x v="3"/>
    <s v="Jimenezborough"/>
    <x v="3"/>
  </r>
  <r>
    <s v="T02193"/>
    <d v="2024-02-01T00:00:00"/>
    <s v="C002"/>
    <s v="P039"/>
    <s v="S004"/>
    <n v="3"/>
    <n v="0"/>
    <s v="Cash"/>
    <n v="1622.8200000000002"/>
    <n v="1622.8200000000002"/>
    <n v="1194.75"/>
    <n v="428.07000000000016"/>
    <s v="Church Clothing"/>
    <x v="10"/>
    <x v="0"/>
    <x v="0"/>
    <x v="0"/>
    <n v="540.94000000000005"/>
    <n v="398.25"/>
    <x v="0"/>
    <d v="1959-08-18T00:00:00"/>
    <n v="66"/>
    <x v="4"/>
    <x v="1"/>
    <s v="Brianahaven"/>
    <x v="1"/>
  </r>
  <r>
    <s v="T02194"/>
    <d v="2024-06-11T00:00:00"/>
    <s v="C065"/>
    <s v="P007"/>
    <s v="S002"/>
    <n v="3"/>
    <n v="0.1"/>
    <s v="Credit Card"/>
    <n v="4422.3599999999997"/>
    <n v="3980.1239999999998"/>
    <n v="2292.06"/>
    <n v="1688.0639999999999"/>
    <s v="Understand Camera"/>
    <x v="0"/>
    <x v="0"/>
    <x v="1"/>
    <x v="12"/>
    <n v="1474.12"/>
    <n v="764.02"/>
    <x v="1"/>
    <d v="1969-12-10T00:00:00"/>
    <n v="56"/>
    <x v="3"/>
    <x v="2"/>
    <s v="Peckmouth"/>
    <x v="2"/>
  </r>
  <r>
    <s v="T02195"/>
    <d v="2024-06-23T00:00:00"/>
    <s v="C023"/>
    <s v="P032"/>
    <s v="S003"/>
    <n v="2"/>
    <n v="0.05"/>
    <s v="Mobile Money"/>
    <n v="609.41999999999996"/>
    <n v="578.94899999999996"/>
    <n v="328.02"/>
    <n v="250.92899999999997"/>
    <s v="Difficult Vegetables"/>
    <x v="0"/>
    <x v="0"/>
    <x v="2"/>
    <x v="8"/>
    <n v="304.70999999999998"/>
    <n v="164.01"/>
    <x v="1"/>
    <d v="1972-05-09T00:00:00"/>
    <n v="54"/>
    <x v="3"/>
    <x v="0"/>
    <s v="New Michele"/>
    <x v="0"/>
  </r>
  <r>
    <s v="T02196"/>
    <d v="2025-03-11T00:00:00"/>
    <s v="C150"/>
    <s v="P010"/>
    <s v="S001"/>
    <n v="3"/>
    <n v="0.05"/>
    <s v="Cash"/>
    <n v="3582.3599999999997"/>
    <n v="3403.2419999999997"/>
    <n v="2516.8500000000004"/>
    <n v="886.39199999999937"/>
    <s v="Step Smartphone"/>
    <x v="2"/>
    <x v="2"/>
    <x v="1"/>
    <x v="10"/>
    <n v="1194.1199999999999"/>
    <n v="838.95"/>
    <x v="0"/>
    <d v="1971-06-17T00:00:00"/>
    <n v="55"/>
    <x v="3"/>
    <x v="3"/>
    <s v="Jimenezborough"/>
    <x v="3"/>
  </r>
  <r>
    <s v="T02197"/>
    <d v="2023-10-27T00:00:00"/>
    <s v="C122"/>
    <s v="P014"/>
    <s v="S003"/>
    <n v="2"/>
    <n v="0.15"/>
    <s v="Mobile Money"/>
    <n v="2685.5"/>
    <n v="2282.6749999999997"/>
    <n v="1595.88"/>
    <n v="686.79499999999962"/>
    <s v="Add Clothing"/>
    <x v="6"/>
    <x v="1"/>
    <x v="0"/>
    <x v="0"/>
    <n v="1342.75"/>
    <n v="797.94"/>
    <x v="0"/>
    <d v="1961-10-02T00:00:00"/>
    <n v="64"/>
    <x v="3"/>
    <x v="0"/>
    <s v="New Michele"/>
    <x v="0"/>
  </r>
  <r>
    <s v="T02198"/>
    <d v="2024-03-19T00:00:00"/>
    <s v="C103"/>
    <s v="P037"/>
    <s v="S001"/>
    <n v="3"/>
    <n v="0.1"/>
    <s v="Bank Transfer"/>
    <n v="5857.9500000000007"/>
    <n v="5272.1550000000007"/>
    <n v="4353.8099999999995"/>
    <n v="918.34500000000116"/>
    <s v="Book Television"/>
    <x v="2"/>
    <x v="0"/>
    <x v="1"/>
    <x v="2"/>
    <n v="1952.65"/>
    <n v="1451.27"/>
    <x v="1"/>
    <d v="1964-10-26T00:00:00"/>
    <n v="61"/>
    <x v="3"/>
    <x v="3"/>
    <s v="Jimenezborough"/>
    <x v="3"/>
  </r>
  <r>
    <s v="T02199"/>
    <d v="2024-09-03T00:00:00"/>
    <s v="C045"/>
    <s v="P022"/>
    <s v="S005"/>
    <n v="4"/>
    <n v="0.1"/>
    <s v="Credit Card"/>
    <n v="102.28"/>
    <n v="92.052000000000007"/>
    <n v="76.2"/>
    <n v="15.852000000000004"/>
    <s v="How Vegetables"/>
    <x v="5"/>
    <x v="0"/>
    <x v="2"/>
    <x v="8"/>
    <n v="25.57"/>
    <n v="19.05"/>
    <x v="0"/>
    <d v="1975-12-28T00:00:00"/>
    <n v="50"/>
    <x v="3"/>
    <x v="4"/>
    <s v="Johnmouth"/>
    <x v="2"/>
  </r>
  <r>
    <s v="T02200"/>
    <d v="2024-03-29T00:00:00"/>
    <s v="C175"/>
    <s v="P041"/>
    <s v="S002"/>
    <n v="3"/>
    <n v="0.05"/>
    <s v="Mobile Money"/>
    <n v="4905.03"/>
    <n v="4659.7784999999994"/>
    <n v="3129.87"/>
    <n v="1529.9084999999995"/>
    <s v="Present Television"/>
    <x v="2"/>
    <x v="0"/>
    <x v="1"/>
    <x v="2"/>
    <n v="1635.01"/>
    <n v="1043.29"/>
    <x v="0"/>
    <d v="1998-01-07T00:00:00"/>
    <n v="28"/>
    <x v="1"/>
    <x v="2"/>
    <s v="Peckmouth"/>
    <x v="2"/>
  </r>
  <r>
    <s v="T02201"/>
    <d v="2024-09-28T00:00:00"/>
    <s v="C142"/>
    <s v="P041"/>
    <s v="S002"/>
    <n v="3"/>
    <n v="0.1"/>
    <s v="Cash"/>
    <n v="4905.03"/>
    <n v="4414.527"/>
    <n v="3129.87"/>
    <n v="1284.6570000000002"/>
    <s v="Present Television"/>
    <x v="5"/>
    <x v="0"/>
    <x v="1"/>
    <x v="2"/>
    <n v="1635.01"/>
    <n v="1043.29"/>
    <x v="0"/>
    <d v="2005-07-25T00:00:00"/>
    <n v="21"/>
    <x v="2"/>
    <x v="2"/>
    <s v="Peckmouth"/>
    <x v="2"/>
  </r>
  <r>
    <s v="T02202"/>
    <d v="2025-06-23T00:00:00"/>
    <s v="C077"/>
    <s v="P040"/>
    <s v="S005"/>
    <n v="4"/>
    <n v="0.05"/>
    <s v="Mobile Money"/>
    <n v="6982.44"/>
    <n v="6633.3179999999993"/>
    <n v="5289.76"/>
    <n v="1343.5579999999991"/>
    <s v="Piece Headphones"/>
    <x v="0"/>
    <x v="2"/>
    <x v="1"/>
    <x v="11"/>
    <n v="1745.61"/>
    <n v="1322.44"/>
    <x v="1"/>
    <d v="2002-12-24T00:00:00"/>
    <n v="23"/>
    <x v="2"/>
    <x v="4"/>
    <s v="Johnmouth"/>
    <x v="2"/>
  </r>
  <r>
    <s v="T02203"/>
    <d v="2024-02-16T00:00:00"/>
    <s v="C112"/>
    <s v="P019"/>
    <s v="S001"/>
    <n v="2"/>
    <n v="0.15"/>
    <s v="Bank Transfer"/>
    <n v="3525.84"/>
    <n v="2996.9639999999999"/>
    <n v="2692.96"/>
    <n v="304.00399999999991"/>
    <s v="Traditional Laptop"/>
    <x v="10"/>
    <x v="0"/>
    <x v="1"/>
    <x v="6"/>
    <n v="1762.92"/>
    <n v="1346.48"/>
    <x v="1"/>
    <d v="1983-12-29T00:00:00"/>
    <n v="42"/>
    <x v="1"/>
    <x v="3"/>
    <s v="Jimenezborough"/>
    <x v="3"/>
  </r>
  <r>
    <s v="T02204"/>
    <d v="2024-03-06T00:00:00"/>
    <s v="C129"/>
    <s v="P049"/>
    <s v="S003"/>
    <n v="4"/>
    <n v="0.1"/>
    <s v="Mobile Money"/>
    <n v="1553.04"/>
    <n v="1397.7360000000001"/>
    <n v="797.2"/>
    <n v="600.53600000000006"/>
    <s v="Possible Watches"/>
    <x v="2"/>
    <x v="0"/>
    <x v="0"/>
    <x v="1"/>
    <n v="388.26"/>
    <n v="199.3"/>
    <x v="0"/>
    <d v="1958-10-08T00:00:00"/>
    <n v="67"/>
    <x v="4"/>
    <x v="0"/>
    <s v="New Michele"/>
    <x v="0"/>
  </r>
  <r>
    <s v="T02205"/>
    <d v="2024-09-25T00:00:00"/>
    <s v="C120"/>
    <s v="P042"/>
    <s v="S004"/>
    <n v="4"/>
    <n v="0.15"/>
    <s v="Cash"/>
    <n v="1814.48"/>
    <n v="1542.308"/>
    <n v="1266.52"/>
    <n v="275.78800000000001"/>
    <s v="Maybe Clothing"/>
    <x v="5"/>
    <x v="0"/>
    <x v="0"/>
    <x v="0"/>
    <n v="453.62"/>
    <n v="316.63"/>
    <x v="1"/>
    <d v="1964-01-10T00:00:00"/>
    <n v="62"/>
    <x v="3"/>
    <x v="1"/>
    <s v="Brianahaven"/>
    <x v="1"/>
  </r>
  <r>
    <s v="T02206"/>
    <d v="2025-03-22T00:00:00"/>
    <s v="C144"/>
    <s v="P040"/>
    <s v="S001"/>
    <n v="4"/>
    <n v="0"/>
    <s v="Credit Card"/>
    <n v="6982.44"/>
    <n v="6982.44"/>
    <n v="5289.76"/>
    <n v="1692.6799999999994"/>
    <s v="Piece Headphones"/>
    <x v="2"/>
    <x v="2"/>
    <x v="1"/>
    <x v="11"/>
    <n v="1745.61"/>
    <n v="1322.44"/>
    <x v="1"/>
    <d v="1963-09-02T00:00:00"/>
    <n v="62"/>
    <x v="3"/>
    <x v="3"/>
    <s v="Jimenezborough"/>
    <x v="3"/>
  </r>
  <r>
    <s v="T02207"/>
    <d v="2024-02-26T00:00:00"/>
    <s v="C158"/>
    <s v="P043"/>
    <s v="S003"/>
    <n v="2"/>
    <n v="0.1"/>
    <s v="Credit Card"/>
    <n v="1128.8399999999999"/>
    <n v="1015.9559999999999"/>
    <n v="587.91999999999996"/>
    <n v="428.03599999999994"/>
    <s v="Soon Accessories"/>
    <x v="10"/>
    <x v="0"/>
    <x v="0"/>
    <x v="9"/>
    <n v="564.41999999999996"/>
    <n v="293.95999999999998"/>
    <x v="0"/>
    <d v="1981-07-24T00:00:00"/>
    <n v="45"/>
    <x v="1"/>
    <x v="0"/>
    <s v="New Michele"/>
    <x v="0"/>
  </r>
  <r>
    <s v="T02208"/>
    <d v="2025-08-09T00:00:00"/>
    <s v="C159"/>
    <s v="P027"/>
    <s v="S005"/>
    <n v="5"/>
    <n v="0.1"/>
    <s v="Cash"/>
    <n v="6361.15"/>
    <n v="5725.0349999999999"/>
    <n v="4763.25"/>
    <n v="961.78499999999985"/>
    <s v="Hospital Smartphone"/>
    <x v="3"/>
    <x v="2"/>
    <x v="1"/>
    <x v="10"/>
    <n v="1272.23"/>
    <n v="952.65"/>
    <x v="0"/>
    <d v="1990-10-14T00:00:00"/>
    <n v="35"/>
    <x v="1"/>
    <x v="4"/>
    <s v="Johnmouth"/>
    <x v="2"/>
  </r>
  <r>
    <s v="T02209"/>
    <d v="2024-02-03T00:00:00"/>
    <s v="C194"/>
    <s v="P028"/>
    <s v="S004"/>
    <n v="2"/>
    <n v="0.15"/>
    <s v="Cash"/>
    <n v="1347.56"/>
    <n v="1145.4259999999999"/>
    <n v="726.66"/>
    <n v="418.76599999999996"/>
    <s v="Deal Smartphone"/>
    <x v="10"/>
    <x v="0"/>
    <x v="1"/>
    <x v="10"/>
    <n v="673.78"/>
    <n v="363.33"/>
    <x v="0"/>
    <d v="2000-09-02T00:00:00"/>
    <n v="25"/>
    <x v="1"/>
    <x v="1"/>
    <s v="Brianahaven"/>
    <x v="1"/>
  </r>
  <r>
    <s v="T02210"/>
    <d v="2024-10-06T00:00:00"/>
    <s v="C119"/>
    <s v="P004"/>
    <s v="S005"/>
    <n v="4"/>
    <n v="0"/>
    <s v="Cash"/>
    <n v="7415.08"/>
    <n v="7415.08"/>
    <n v="5454.08"/>
    <n v="1961"/>
    <s v="Four Accessories"/>
    <x v="6"/>
    <x v="0"/>
    <x v="0"/>
    <x v="9"/>
    <n v="1853.77"/>
    <n v="1363.52"/>
    <x v="0"/>
    <d v="1991-07-31T00:00:00"/>
    <n v="34"/>
    <x v="0"/>
    <x v="4"/>
    <s v="Johnmouth"/>
    <x v="2"/>
  </r>
  <r>
    <s v="T02211"/>
    <d v="2024-04-18T00:00:00"/>
    <s v="C015"/>
    <s v="P011"/>
    <s v="S003"/>
    <n v="1"/>
    <n v="0.1"/>
    <s v="Cash"/>
    <n v="248.57"/>
    <n v="223.71299999999999"/>
    <n v="190.67"/>
    <n v="33.043000000000006"/>
    <s v="Either Headphones"/>
    <x v="8"/>
    <x v="0"/>
    <x v="1"/>
    <x v="11"/>
    <n v="248.57"/>
    <n v="190.67"/>
    <x v="0"/>
    <d v="1993-12-12T00:00:00"/>
    <n v="32"/>
    <x v="1"/>
    <x v="0"/>
    <s v="New Michele"/>
    <x v="0"/>
  </r>
  <r>
    <s v="T02212"/>
    <d v="2025-07-08T00:00:00"/>
    <s v="C075"/>
    <s v="P012"/>
    <s v="S005"/>
    <n v="4"/>
    <n v="0.1"/>
    <s v="Cash"/>
    <n v="4772.3599999999997"/>
    <n v="4295.1239999999998"/>
    <n v="3272.96"/>
    <n v="1022.1639999999998"/>
    <s v="Above Camera"/>
    <x v="11"/>
    <x v="2"/>
    <x v="1"/>
    <x v="12"/>
    <n v="1193.0899999999999"/>
    <n v="818.24"/>
    <x v="0"/>
    <d v="1954-09-17T00:00:00"/>
    <n v="71"/>
    <x v="4"/>
    <x v="4"/>
    <s v="Johnmouth"/>
    <x v="2"/>
  </r>
  <r>
    <s v="T02213"/>
    <d v="2025-01-10T00:00:00"/>
    <s v="C032"/>
    <s v="P039"/>
    <s v="S005"/>
    <n v="5"/>
    <n v="0"/>
    <s v="Credit Card"/>
    <n v="2704.7000000000003"/>
    <n v="2704.7000000000003"/>
    <n v="1991.25"/>
    <n v="713.45000000000027"/>
    <s v="Church Clothing"/>
    <x v="9"/>
    <x v="2"/>
    <x v="0"/>
    <x v="0"/>
    <n v="540.94000000000005"/>
    <n v="398.25"/>
    <x v="0"/>
    <d v="1992-11-09T00:00:00"/>
    <n v="33"/>
    <x v="1"/>
    <x v="4"/>
    <s v="Johnmouth"/>
    <x v="2"/>
  </r>
  <r>
    <s v="T02214"/>
    <d v="2024-07-04T00:00:00"/>
    <s v="C133"/>
    <s v="P020"/>
    <s v="S002"/>
    <n v="5"/>
    <n v="0.15"/>
    <s v="Credit Card"/>
    <n v="1619.6000000000001"/>
    <n v="1376.66"/>
    <n v="1214.8999999999999"/>
    <n v="161.76000000000022"/>
    <s v="Simple Accessories"/>
    <x v="11"/>
    <x v="0"/>
    <x v="0"/>
    <x v="9"/>
    <n v="323.92"/>
    <n v="242.98"/>
    <x v="0"/>
    <d v="1962-04-14T00:00:00"/>
    <n v="64"/>
    <x v="3"/>
    <x v="2"/>
    <s v="Peckmouth"/>
    <x v="2"/>
  </r>
  <r>
    <s v="T02215"/>
    <d v="2025-01-20T00:00:00"/>
    <s v="C058"/>
    <s v="P014"/>
    <s v="S002"/>
    <n v="3"/>
    <n v="0.1"/>
    <s v="Cash"/>
    <n v="4028.25"/>
    <n v="3625.4250000000002"/>
    <n v="2393.8200000000002"/>
    <n v="1231.605"/>
    <s v="Add Clothing"/>
    <x v="9"/>
    <x v="2"/>
    <x v="0"/>
    <x v="0"/>
    <n v="1342.75"/>
    <n v="797.94"/>
    <x v="0"/>
    <d v="2005-07-22T00:00:00"/>
    <n v="21"/>
    <x v="2"/>
    <x v="2"/>
    <s v="Peckmouth"/>
    <x v="2"/>
  </r>
  <r>
    <s v="T02216"/>
    <d v="2024-12-14T00:00:00"/>
    <s v="C125"/>
    <s v="P010"/>
    <s v="S005"/>
    <n v="2"/>
    <n v="0"/>
    <s v="Cash"/>
    <n v="2388.2399999999998"/>
    <n v="2388.2399999999998"/>
    <n v="1677.9"/>
    <n v="710.33999999999969"/>
    <s v="Step Smartphone"/>
    <x v="7"/>
    <x v="0"/>
    <x v="1"/>
    <x v="10"/>
    <n v="1194.1199999999999"/>
    <n v="838.95"/>
    <x v="0"/>
    <d v="1990-04-03T00:00:00"/>
    <n v="36"/>
    <x v="1"/>
    <x v="4"/>
    <s v="Johnmouth"/>
    <x v="2"/>
  </r>
  <r>
    <s v="T02217"/>
    <d v="2024-12-26T00:00:00"/>
    <s v="C001"/>
    <s v="P005"/>
    <s v="S002"/>
    <n v="5"/>
    <n v="0"/>
    <s v="Cash"/>
    <n v="6981.1"/>
    <n v="6981.1"/>
    <n v="5020.45"/>
    <n v="1960.6500000000005"/>
    <s v="Knowledge Bags"/>
    <x v="7"/>
    <x v="0"/>
    <x v="0"/>
    <x v="5"/>
    <n v="1396.22"/>
    <n v="1004.09"/>
    <x v="0"/>
    <d v="1996-09-11T00:00:00"/>
    <n v="29"/>
    <x v="1"/>
    <x v="2"/>
    <s v="Peckmouth"/>
    <x v="2"/>
  </r>
  <r>
    <s v="T02218"/>
    <d v="2023-11-18T00:00:00"/>
    <s v="C064"/>
    <s v="P021"/>
    <s v="S002"/>
    <n v="1"/>
    <n v="0.15"/>
    <s v="Cash"/>
    <n v="1227.24"/>
    <n v="1043.154"/>
    <n v="977.09"/>
    <n v="66.063999999999965"/>
    <s v="Firm Dairy"/>
    <x v="1"/>
    <x v="1"/>
    <x v="2"/>
    <x v="7"/>
    <n v="1227.24"/>
    <n v="977.09"/>
    <x v="1"/>
    <d v="1973-09-01T00:00:00"/>
    <n v="52"/>
    <x v="3"/>
    <x v="2"/>
    <s v="Peckmouth"/>
    <x v="2"/>
  </r>
  <r>
    <s v="T02219"/>
    <d v="2024-11-22T00:00:00"/>
    <s v="C130"/>
    <s v="P040"/>
    <s v="S004"/>
    <n v="4"/>
    <n v="0"/>
    <s v="Cash"/>
    <n v="6982.44"/>
    <n v="6982.44"/>
    <n v="5289.76"/>
    <n v="1692.6799999999994"/>
    <s v="Piece Headphones"/>
    <x v="1"/>
    <x v="0"/>
    <x v="1"/>
    <x v="11"/>
    <n v="1745.61"/>
    <n v="1322.44"/>
    <x v="0"/>
    <d v="1982-02-03T00:00:00"/>
    <n v="44"/>
    <x v="1"/>
    <x v="1"/>
    <s v="Brianahaven"/>
    <x v="1"/>
  </r>
  <r>
    <s v="T02220"/>
    <d v="2023-09-22T00:00:00"/>
    <s v="C077"/>
    <s v="P037"/>
    <s v="S004"/>
    <n v="4"/>
    <n v="0.05"/>
    <s v="Credit Card"/>
    <n v="7810.6"/>
    <n v="7420.07"/>
    <n v="5805.08"/>
    <n v="1614.9899999999998"/>
    <s v="Book Television"/>
    <x v="5"/>
    <x v="1"/>
    <x v="1"/>
    <x v="2"/>
    <n v="1952.65"/>
    <n v="1451.27"/>
    <x v="1"/>
    <d v="2002-12-24T00:00:00"/>
    <n v="23"/>
    <x v="2"/>
    <x v="1"/>
    <s v="Brianahaven"/>
    <x v="1"/>
  </r>
  <r>
    <s v="T02221"/>
    <d v="2024-06-20T00:00:00"/>
    <s v="C140"/>
    <s v="P045"/>
    <s v="S003"/>
    <n v="5"/>
    <n v="0.15"/>
    <s v="Cash"/>
    <n v="9395.4"/>
    <n v="7986.0899999999992"/>
    <n v="5022.7999999999993"/>
    <n v="2963.29"/>
    <s v="Set Dairy"/>
    <x v="0"/>
    <x v="0"/>
    <x v="2"/>
    <x v="7"/>
    <n v="1879.08"/>
    <n v="1004.56"/>
    <x v="1"/>
    <d v="1973-06-12T00:00:00"/>
    <n v="53"/>
    <x v="3"/>
    <x v="0"/>
    <s v="New Michele"/>
    <x v="0"/>
  </r>
  <r>
    <s v="T02222"/>
    <d v="2024-03-29T00:00:00"/>
    <s v="C111"/>
    <s v="P029"/>
    <s v="S002"/>
    <n v="1"/>
    <n v="0.05"/>
    <s v="Credit Card"/>
    <n v="1485.05"/>
    <n v="1410.7974999999999"/>
    <n v="988.31"/>
    <n v="422.48749999999995"/>
    <s v="Road Clothing"/>
    <x v="2"/>
    <x v="0"/>
    <x v="0"/>
    <x v="0"/>
    <n v="1485.05"/>
    <n v="988.31"/>
    <x v="0"/>
    <d v="1993-07-13T00:00:00"/>
    <n v="33"/>
    <x v="1"/>
    <x v="2"/>
    <s v="Peckmouth"/>
    <x v="2"/>
  </r>
  <r>
    <s v="T02223"/>
    <d v="2023-09-19T00:00:00"/>
    <s v="C191"/>
    <s v="P022"/>
    <s v="S002"/>
    <n v="2"/>
    <n v="0.05"/>
    <s v="Mobile Money"/>
    <n v="51.14"/>
    <n v="48.582999999999998"/>
    <n v="38.1"/>
    <n v="10.482999999999997"/>
    <s v="How Vegetables"/>
    <x v="5"/>
    <x v="1"/>
    <x v="2"/>
    <x v="8"/>
    <n v="25.57"/>
    <n v="19.05"/>
    <x v="1"/>
    <d v="1958-07-14T00:00:00"/>
    <n v="68"/>
    <x v="4"/>
    <x v="2"/>
    <s v="Peckmouth"/>
    <x v="2"/>
  </r>
  <r>
    <s v="T02224"/>
    <d v="2025-06-22T00:00:00"/>
    <s v="C123"/>
    <s v="P023"/>
    <s v="S003"/>
    <n v="3"/>
    <n v="0"/>
    <s v="Mobile Money"/>
    <n v="5635.41"/>
    <n v="5635.41"/>
    <n v="3044.73"/>
    <n v="2590.6799999999998"/>
    <s v="And Footwear"/>
    <x v="0"/>
    <x v="2"/>
    <x v="0"/>
    <x v="3"/>
    <n v="1878.47"/>
    <n v="1014.91"/>
    <x v="1"/>
    <d v="1989-11-06T00:00:00"/>
    <n v="36"/>
    <x v="1"/>
    <x v="0"/>
    <s v="New Michele"/>
    <x v="0"/>
  </r>
  <r>
    <s v="T02225"/>
    <d v="2023-10-10T00:00:00"/>
    <s v="C095"/>
    <s v="P042"/>
    <s v="S003"/>
    <n v="4"/>
    <n v="0.15"/>
    <s v="Cash"/>
    <n v="1814.48"/>
    <n v="1542.308"/>
    <n v="1266.52"/>
    <n v="275.78800000000001"/>
    <s v="Maybe Clothing"/>
    <x v="6"/>
    <x v="1"/>
    <x v="0"/>
    <x v="0"/>
    <n v="453.62"/>
    <n v="316.63"/>
    <x v="0"/>
    <d v="1982-08-20T00:00:00"/>
    <n v="43"/>
    <x v="1"/>
    <x v="0"/>
    <s v="New Michele"/>
    <x v="0"/>
  </r>
  <r>
    <s v="T02226"/>
    <d v="2024-08-26T00:00:00"/>
    <s v="C119"/>
    <s v="P002"/>
    <s v="S004"/>
    <n v="4"/>
    <n v="0.05"/>
    <s v="Cash"/>
    <n v="3275.04"/>
    <n v="3111.288"/>
    <n v="2110.48"/>
    <n v="1000.808"/>
    <s v="Audience Television"/>
    <x v="3"/>
    <x v="0"/>
    <x v="1"/>
    <x v="2"/>
    <n v="818.76"/>
    <n v="527.62"/>
    <x v="0"/>
    <d v="1991-07-31T00:00:00"/>
    <n v="34"/>
    <x v="0"/>
    <x v="1"/>
    <s v="Brianahaven"/>
    <x v="1"/>
  </r>
  <r>
    <s v="T02227"/>
    <d v="2023-11-06T00:00:00"/>
    <s v="C073"/>
    <s v="P050"/>
    <s v="S004"/>
    <n v="1"/>
    <n v="0.15"/>
    <s v="Cash"/>
    <n v="1044.6400000000001"/>
    <n v="887.94400000000007"/>
    <n v="775.07"/>
    <n v="112.87400000000002"/>
    <s v="Maybe Footwear"/>
    <x v="1"/>
    <x v="1"/>
    <x v="0"/>
    <x v="3"/>
    <n v="1044.6400000000001"/>
    <n v="775.07"/>
    <x v="1"/>
    <d v="1964-12-04T00:00:00"/>
    <n v="61"/>
    <x v="3"/>
    <x v="1"/>
    <s v="Brianahaven"/>
    <x v="1"/>
  </r>
  <r>
    <s v="T02228"/>
    <d v="2025-08-15T00:00:00"/>
    <s v="C149"/>
    <s v="P025"/>
    <s v="S003"/>
    <n v="1"/>
    <n v="0.15"/>
    <s v="Cash"/>
    <n v="429.15"/>
    <n v="364.77749999999997"/>
    <n v="258.72000000000003"/>
    <n v="106.05749999999995"/>
    <s v="Little Watches"/>
    <x v="3"/>
    <x v="2"/>
    <x v="0"/>
    <x v="1"/>
    <n v="429.15"/>
    <n v="258.72000000000003"/>
    <x v="0"/>
    <d v="1978-01-24T00:00:00"/>
    <n v="48"/>
    <x v="1"/>
    <x v="0"/>
    <s v="New Michele"/>
    <x v="0"/>
  </r>
  <r>
    <s v="T02229"/>
    <d v="2025-08-20T00:00:00"/>
    <s v="C091"/>
    <s v="P043"/>
    <s v="S002"/>
    <n v="4"/>
    <n v="0.15"/>
    <s v="Bank Transfer"/>
    <n v="2257.6799999999998"/>
    <n v="1919.0279999999998"/>
    <n v="1175.8399999999999"/>
    <n v="743.18799999999987"/>
    <s v="Soon Accessories"/>
    <x v="3"/>
    <x v="2"/>
    <x v="0"/>
    <x v="9"/>
    <n v="564.41999999999996"/>
    <n v="293.95999999999998"/>
    <x v="0"/>
    <d v="1963-02-04T00:00:00"/>
    <n v="63"/>
    <x v="3"/>
    <x v="2"/>
    <s v="Peckmouth"/>
    <x v="2"/>
  </r>
  <r>
    <s v="T02230"/>
    <d v="2023-10-19T00:00:00"/>
    <s v="C003"/>
    <s v="P040"/>
    <s v="S002"/>
    <n v="3"/>
    <n v="0.05"/>
    <s v="Bank Transfer"/>
    <n v="5236.83"/>
    <n v="4974.9884999999995"/>
    <n v="3967.32"/>
    <n v="1007.6684999999993"/>
    <s v="Piece Headphones"/>
    <x v="6"/>
    <x v="1"/>
    <x v="1"/>
    <x v="11"/>
    <n v="1745.61"/>
    <n v="1322.44"/>
    <x v="1"/>
    <d v="2005-04-19T00:00:00"/>
    <n v="21"/>
    <x v="2"/>
    <x v="2"/>
    <s v="Peckmouth"/>
    <x v="2"/>
  </r>
  <r>
    <s v="T02231"/>
    <d v="2024-03-30T00:00:00"/>
    <s v="C181"/>
    <s v="P020"/>
    <s v="S005"/>
    <n v="4"/>
    <n v="0"/>
    <s v="Credit Card"/>
    <n v="1295.68"/>
    <n v="1295.68"/>
    <n v="971.92"/>
    <n v="323.7600000000001"/>
    <s v="Simple Accessories"/>
    <x v="2"/>
    <x v="0"/>
    <x v="0"/>
    <x v="9"/>
    <n v="323.92"/>
    <n v="242.98"/>
    <x v="1"/>
    <d v="1972-11-28T00:00:00"/>
    <n v="53"/>
    <x v="3"/>
    <x v="4"/>
    <s v="Johnmouth"/>
    <x v="2"/>
  </r>
  <r>
    <s v="T02232"/>
    <d v="2025-03-21T00:00:00"/>
    <s v="C168"/>
    <s v="P026"/>
    <s v="S002"/>
    <n v="3"/>
    <n v="0.1"/>
    <s v="Mobile Money"/>
    <n v="3047.2799999999997"/>
    <n v="2742.5519999999997"/>
    <n v="1753.1999999999998"/>
    <n v="989.35199999999986"/>
    <s v="Behavior Dairy"/>
    <x v="2"/>
    <x v="2"/>
    <x v="2"/>
    <x v="7"/>
    <n v="1015.76"/>
    <n v="584.4"/>
    <x v="0"/>
    <d v="1969-07-30T00:00:00"/>
    <n v="56"/>
    <x v="3"/>
    <x v="2"/>
    <s v="Peckmouth"/>
    <x v="2"/>
  </r>
  <r>
    <s v="T02233"/>
    <d v="2025-01-24T00:00:00"/>
    <s v="C184"/>
    <s v="P029"/>
    <s v="S002"/>
    <n v="3"/>
    <n v="0.1"/>
    <s v="Mobile Money"/>
    <n v="4455.1499999999996"/>
    <n v="4009.6349999999998"/>
    <n v="2964.93"/>
    <n v="1044.7049999999999"/>
    <s v="Road Clothing"/>
    <x v="9"/>
    <x v="2"/>
    <x v="0"/>
    <x v="0"/>
    <n v="1485.05"/>
    <n v="988.31"/>
    <x v="0"/>
    <d v="2003-04-13T00:00:00"/>
    <n v="23"/>
    <x v="2"/>
    <x v="2"/>
    <s v="Peckmouth"/>
    <x v="2"/>
  </r>
  <r>
    <s v="T02234"/>
    <d v="2024-01-12T00:00:00"/>
    <s v="C018"/>
    <s v="P001"/>
    <s v="S004"/>
    <n v="4"/>
    <n v="0.15"/>
    <s v="Credit Card"/>
    <n v="6694.76"/>
    <n v="5690.5460000000003"/>
    <n v="5293.52"/>
    <n v="397.02599999999984"/>
    <s v="Like Camera"/>
    <x v="9"/>
    <x v="0"/>
    <x v="1"/>
    <x v="12"/>
    <n v="1673.69"/>
    <n v="1323.38"/>
    <x v="0"/>
    <d v="1994-08-19T00:00:00"/>
    <n v="31"/>
    <x v="1"/>
    <x v="1"/>
    <s v="Brianahaven"/>
    <x v="1"/>
  </r>
  <r>
    <s v="T02235"/>
    <d v="2023-09-26T00:00:00"/>
    <s v="C148"/>
    <s v="P048"/>
    <s v="S005"/>
    <n v="5"/>
    <n v="0.1"/>
    <s v="Credit Card"/>
    <n v="6081.7999999999993"/>
    <n v="5473.62"/>
    <n v="3974"/>
    <n v="1499.62"/>
    <s v="Nor Bags"/>
    <x v="5"/>
    <x v="1"/>
    <x v="0"/>
    <x v="5"/>
    <n v="1216.3599999999999"/>
    <n v="794.8"/>
    <x v="1"/>
    <d v="2005-07-08T00:00:00"/>
    <n v="21"/>
    <x v="2"/>
    <x v="4"/>
    <s v="Johnmouth"/>
    <x v="2"/>
  </r>
  <r>
    <s v="T02236"/>
    <d v="2024-03-23T00:00:00"/>
    <s v="C179"/>
    <s v="P020"/>
    <s v="S003"/>
    <n v="5"/>
    <n v="0.1"/>
    <s v="Mobile Money"/>
    <n v="1619.6000000000001"/>
    <n v="1457.64"/>
    <n v="1214.8999999999999"/>
    <n v="242.74000000000024"/>
    <s v="Simple Accessories"/>
    <x v="2"/>
    <x v="0"/>
    <x v="0"/>
    <x v="9"/>
    <n v="323.92"/>
    <n v="242.98"/>
    <x v="1"/>
    <d v="1985-02-14T00:00:00"/>
    <n v="41"/>
    <x v="1"/>
    <x v="0"/>
    <s v="New Michele"/>
    <x v="0"/>
  </r>
  <r>
    <s v="T02237"/>
    <d v="2024-08-19T00:00:00"/>
    <s v="C018"/>
    <s v="P048"/>
    <s v="S001"/>
    <n v="1"/>
    <n v="0.05"/>
    <s v="Credit Card"/>
    <n v="1216.3599999999999"/>
    <n v="1155.5419999999999"/>
    <n v="794.8"/>
    <n v="360.74199999999996"/>
    <s v="Nor Bags"/>
    <x v="3"/>
    <x v="0"/>
    <x v="0"/>
    <x v="5"/>
    <n v="1216.3599999999999"/>
    <n v="794.8"/>
    <x v="0"/>
    <d v="1994-08-19T00:00:00"/>
    <n v="31"/>
    <x v="1"/>
    <x v="3"/>
    <s v="Jimenezborough"/>
    <x v="3"/>
  </r>
  <r>
    <s v="T02238"/>
    <d v="2024-09-09T00:00:00"/>
    <s v="C025"/>
    <s v="P050"/>
    <s v="S001"/>
    <n v="4"/>
    <n v="0.15"/>
    <s v="Bank Transfer"/>
    <n v="4178.5600000000004"/>
    <n v="3551.7760000000003"/>
    <n v="3100.28"/>
    <n v="451.49600000000009"/>
    <s v="Maybe Footwear"/>
    <x v="5"/>
    <x v="0"/>
    <x v="0"/>
    <x v="3"/>
    <n v="1044.6400000000001"/>
    <n v="775.07"/>
    <x v="1"/>
    <d v="1971-03-12T00:00:00"/>
    <n v="55"/>
    <x v="3"/>
    <x v="3"/>
    <s v="Jimenezborough"/>
    <x v="3"/>
  </r>
  <r>
    <s v="T02239"/>
    <d v="2025-07-22T00:00:00"/>
    <s v="C195"/>
    <s v="P009"/>
    <s v="S002"/>
    <n v="2"/>
    <n v="0"/>
    <s v="Credit Card"/>
    <n v="246.38"/>
    <n v="246.38"/>
    <n v="160.72"/>
    <n v="85.66"/>
    <s v="Us Snacks"/>
    <x v="11"/>
    <x v="2"/>
    <x v="2"/>
    <x v="4"/>
    <n v="123.19"/>
    <n v="80.36"/>
    <x v="1"/>
    <d v="1976-08-23T00:00:00"/>
    <n v="49"/>
    <x v="1"/>
    <x v="2"/>
    <s v="Peckmouth"/>
    <x v="2"/>
  </r>
  <r>
    <s v="T02240"/>
    <d v="2025-02-21T00:00:00"/>
    <s v="C187"/>
    <s v="P019"/>
    <s v="S004"/>
    <n v="4"/>
    <n v="0"/>
    <s v="Cash"/>
    <n v="7051.68"/>
    <n v="7051.68"/>
    <n v="5385.92"/>
    <n v="1665.7600000000002"/>
    <s v="Traditional Laptop"/>
    <x v="10"/>
    <x v="2"/>
    <x v="1"/>
    <x v="6"/>
    <n v="1762.92"/>
    <n v="1346.48"/>
    <x v="0"/>
    <d v="1989-01-14T00:00:00"/>
    <n v="37"/>
    <x v="1"/>
    <x v="1"/>
    <s v="Brianahaven"/>
    <x v="1"/>
  </r>
  <r>
    <s v="T02241"/>
    <d v="2024-08-24T00:00:00"/>
    <s v="C157"/>
    <s v="P042"/>
    <s v="S003"/>
    <n v="1"/>
    <n v="0"/>
    <s v="Cash"/>
    <n v="453.62"/>
    <n v="453.62"/>
    <n v="316.63"/>
    <n v="136.99"/>
    <s v="Maybe Clothing"/>
    <x v="3"/>
    <x v="0"/>
    <x v="0"/>
    <x v="0"/>
    <n v="453.62"/>
    <n v="316.63"/>
    <x v="0"/>
    <d v="1965-12-16T00:00:00"/>
    <n v="60"/>
    <x v="3"/>
    <x v="0"/>
    <s v="New Michele"/>
    <x v="0"/>
  </r>
  <r>
    <s v="T02242"/>
    <d v="2024-08-02T00:00:00"/>
    <s v="C114"/>
    <s v="P029"/>
    <s v="S003"/>
    <n v="5"/>
    <n v="0"/>
    <s v="Credit Card"/>
    <n v="7425.25"/>
    <n v="7425.25"/>
    <n v="4941.5499999999993"/>
    <n v="2483.7000000000007"/>
    <s v="Road Clothing"/>
    <x v="3"/>
    <x v="0"/>
    <x v="0"/>
    <x v="0"/>
    <n v="1485.05"/>
    <n v="988.31"/>
    <x v="1"/>
    <d v="1980-07-04T00:00:00"/>
    <n v="46"/>
    <x v="1"/>
    <x v="0"/>
    <s v="New Michele"/>
    <x v="0"/>
  </r>
  <r>
    <s v="T02243"/>
    <d v="2024-04-18T00:00:00"/>
    <s v="C083"/>
    <s v="P025"/>
    <s v="S001"/>
    <n v="4"/>
    <n v="0.15"/>
    <s v="Credit Card"/>
    <n v="1716.6"/>
    <n v="1459.11"/>
    <n v="1034.8800000000001"/>
    <n v="424.22999999999979"/>
    <s v="Little Watches"/>
    <x v="8"/>
    <x v="0"/>
    <x v="0"/>
    <x v="1"/>
    <n v="429.15"/>
    <n v="258.72000000000003"/>
    <x v="1"/>
    <d v="1981-03-29T00:00:00"/>
    <n v="45"/>
    <x v="1"/>
    <x v="3"/>
    <s v="Jimenezborough"/>
    <x v="3"/>
  </r>
  <r>
    <s v="T02244"/>
    <d v="2024-05-30T00:00:00"/>
    <s v="C164"/>
    <s v="P010"/>
    <s v="S005"/>
    <n v="5"/>
    <n v="0.05"/>
    <s v="Credit Card"/>
    <n v="5970.5999999999995"/>
    <n v="5672.0699999999988"/>
    <n v="4194.75"/>
    <n v="1477.3199999999988"/>
    <s v="Step Smartphone"/>
    <x v="4"/>
    <x v="0"/>
    <x v="1"/>
    <x v="10"/>
    <n v="1194.1199999999999"/>
    <n v="838.95"/>
    <x v="0"/>
    <d v="1968-07-28T00:00:00"/>
    <n v="57"/>
    <x v="3"/>
    <x v="4"/>
    <s v="Johnmouth"/>
    <x v="2"/>
  </r>
  <r>
    <s v="T02245"/>
    <d v="2024-11-08T00:00:00"/>
    <s v="C065"/>
    <s v="P017"/>
    <s v="S004"/>
    <n v="4"/>
    <n v="0.1"/>
    <s v="Credit Card"/>
    <n v="4984.4399999999996"/>
    <n v="4485.9960000000001"/>
    <n v="3334.08"/>
    <n v="1151.9160000000002"/>
    <s v="Find Headphones"/>
    <x v="1"/>
    <x v="0"/>
    <x v="1"/>
    <x v="11"/>
    <n v="1246.1099999999999"/>
    <n v="833.52"/>
    <x v="1"/>
    <d v="1969-12-10T00:00:00"/>
    <n v="56"/>
    <x v="3"/>
    <x v="1"/>
    <s v="Brianahaven"/>
    <x v="1"/>
  </r>
  <r>
    <s v="T02246"/>
    <d v="2023-11-20T00:00:00"/>
    <s v="C052"/>
    <s v="P008"/>
    <s v="S002"/>
    <n v="4"/>
    <n v="0.05"/>
    <s v="Cash"/>
    <n v="439.12"/>
    <n v="417.16399999999999"/>
    <n v="282.36"/>
    <n v="134.80399999999997"/>
    <s v="Recognize Footwear"/>
    <x v="1"/>
    <x v="1"/>
    <x v="0"/>
    <x v="3"/>
    <n v="109.78"/>
    <n v="70.59"/>
    <x v="1"/>
    <d v="1991-09-11T00:00:00"/>
    <n v="34"/>
    <x v="0"/>
    <x v="2"/>
    <s v="Peckmouth"/>
    <x v="2"/>
  </r>
  <r>
    <s v="T02247"/>
    <d v="2023-12-13T00:00:00"/>
    <s v="C150"/>
    <s v="P040"/>
    <s v="S001"/>
    <n v="1"/>
    <n v="0.05"/>
    <s v="Cash"/>
    <n v="1745.61"/>
    <n v="1658.3294999999998"/>
    <n v="1322.44"/>
    <n v="335.88949999999977"/>
    <s v="Piece Headphones"/>
    <x v="7"/>
    <x v="1"/>
    <x v="1"/>
    <x v="11"/>
    <n v="1745.61"/>
    <n v="1322.44"/>
    <x v="0"/>
    <d v="1971-06-17T00:00:00"/>
    <n v="55"/>
    <x v="3"/>
    <x v="3"/>
    <s v="Jimenezborough"/>
    <x v="3"/>
  </r>
  <r>
    <s v="T02248"/>
    <d v="2024-10-25T00:00:00"/>
    <s v="C036"/>
    <s v="P012"/>
    <s v="S001"/>
    <n v="3"/>
    <n v="0.15"/>
    <s v="Cash"/>
    <n v="3579.2699999999995"/>
    <n v="3042.3794999999996"/>
    <n v="2454.7200000000003"/>
    <n v="587.6594999999993"/>
    <s v="Above Camera"/>
    <x v="6"/>
    <x v="0"/>
    <x v="1"/>
    <x v="12"/>
    <n v="1193.0899999999999"/>
    <n v="818.24"/>
    <x v="0"/>
    <d v="1991-11-04T00:00:00"/>
    <n v="34"/>
    <x v="0"/>
    <x v="3"/>
    <s v="Jimenezborough"/>
    <x v="3"/>
  </r>
  <r>
    <s v="T02249"/>
    <d v="2023-09-15T00:00:00"/>
    <s v="C088"/>
    <s v="P035"/>
    <s v="S002"/>
    <n v="5"/>
    <n v="0.15"/>
    <s v="Credit Card"/>
    <n v="7812.1500000000005"/>
    <n v="6640.3275000000003"/>
    <n v="5978.1500000000005"/>
    <n v="662.17749999999978"/>
    <s v="Chair Laptop"/>
    <x v="5"/>
    <x v="1"/>
    <x v="1"/>
    <x v="6"/>
    <n v="1562.43"/>
    <n v="1195.6300000000001"/>
    <x v="1"/>
    <d v="1997-10-11T00:00:00"/>
    <n v="28"/>
    <x v="1"/>
    <x v="2"/>
    <s v="Peckmouth"/>
    <x v="2"/>
  </r>
  <r>
    <s v="T02250"/>
    <d v="2025-04-07T00:00:00"/>
    <s v="C054"/>
    <s v="P016"/>
    <s v="S005"/>
    <n v="4"/>
    <n v="0.1"/>
    <s v="Bank Transfer"/>
    <n v="7435"/>
    <n v="6691.5"/>
    <n v="5804.64"/>
    <n v="886.85999999999967"/>
    <s v="House Accessories"/>
    <x v="8"/>
    <x v="2"/>
    <x v="0"/>
    <x v="9"/>
    <n v="1858.75"/>
    <n v="1451.16"/>
    <x v="1"/>
    <d v="2002-11-10T00:00:00"/>
    <n v="23"/>
    <x v="2"/>
    <x v="4"/>
    <s v="Johnmouth"/>
    <x v="2"/>
  </r>
  <r>
    <s v="T02251"/>
    <d v="2025-03-21T00:00:00"/>
    <s v="C159"/>
    <s v="P008"/>
    <s v="S005"/>
    <n v="2"/>
    <n v="0"/>
    <s v="Mobile Money"/>
    <n v="219.56"/>
    <n v="219.56"/>
    <n v="141.18"/>
    <n v="78.38"/>
    <s v="Recognize Footwear"/>
    <x v="2"/>
    <x v="2"/>
    <x v="0"/>
    <x v="3"/>
    <n v="109.78"/>
    <n v="70.59"/>
    <x v="0"/>
    <d v="1990-10-14T00:00:00"/>
    <n v="35"/>
    <x v="1"/>
    <x v="4"/>
    <s v="Johnmouth"/>
    <x v="2"/>
  </r>
  <r>
    <s v="T02252"/>
    <d v="2023-11-23T00:00:00"/>
    <s v="C110"/>
    <s v="P016"/>
    <s v="S004"/>
    <n v="1"/>
    <n v="0"/>
    <s v="Credit Card"/>
    <n v="1858.75"/>
    <n v="1858.75"/>
    <n v="1451.16"/>
    <n v="407.58999999999992"/>
    <s v="House Accessories"/>
    <x v="1"/>
    <x v="1"/>
    <x v="0"/>
    <x v="9"/>
    <n v="1858.75"/>
    <n v="1451.16"/>
    <x v="1"/>
    <d v="1966-01-05T00:00:00"/>
    <n v="60"/>
    <x v="3"/>
    <x v="1"/>
    <s v="Brianahaven"/>
    <x v="1"/>
  </r>
  <r>
    <s v="T02253"/>
    <d v="2024-11-22T00:00:00"/>
    <s v="C133"/>
    <s v="P031"/>
    <s v="S003"/>
    <n v="1"/>
    <n v="0"/>
    <s v="Mobile Money"/>
    <n v="1095.72"/>
    <n v="1095.72"/>
    <n v="822.2"/>
    <n v="273.52"/>
    <s v="Foot Snacks"/>
    <x v="1"/>
    <x v="0"/>
    <x v="2"/>
    <x v="4"/>
    <n v="1095.72"/>
    <n v="822.2"/>
    <x v="0"/>
    <d v="1962-04-14T00:00:00"/>
    <n v="64"/>
    <x v="3"/>
    <x v="0"/>
    <s v="New Michele"/>
    <x v="0"/>
  </r>
  <r>
    <s v="T02254"/>
    <d v="2024-09-09T00:00:00"/>
    <s v="C060"/>
    <s v="P034"/>
    <s v="S001"/>
    <n v="5"/>
    <n v="0.1"/>
    <s v="Cash"/>
    <n v="2140.25"/>
    <n v="1926.2250000000001"/>
    <n v="1230.3499999999999"/>
    <n v="695.87500000000023"/>
    <s v="Everything Laptop"/>
    <x v="5"/>
    <x v="0"/>
    <x v="1"/>
    <x v="6"/>
    <n v="428.05"/>
    <n v="246.07"/>
    <x v="0"/>
    <d v="1997-10-09T00:00:00"/>
    <n v="28"/>
    <x v="1"/>
    <x v="3"/>
    <s v="Jimenezborough"/>
    <x v="3"/>
  </r>
  <r>
    <s v="T02255"/>
    <d v="2024-01-19T00:00:00"/>
    <s v="C058"/>
    <s v="P036"/>
    <s v="S003"/>
    <n v="3"/>
    <n v="0.15"/>
    <s v="Bank Transfer"/>
    <n v="4504.38"/>
    <n v="3828.723"/>
    <n v="3503.19"/>
    <n v="325.5329999999999"/>
    <s v="New Watches"/>
    <x v="9"/>
    <x v="0"/>
    <x v="0"/>
    <x v="1"/>
    <n v="1501.46"/>
    <n v="1167.73"/>
    <x v="0"/>
    <d v="2005-07-22T00:00:00"/>
    <n v="21"/>
    <x v="2"/>
    <x v="0"/>
    <s v="New Michele"/>
    <x v="0"/>
  </r>
  <r>
    <s v="T02256"/>
    <d v="2025-05-24T00:00:00"/>
    <s v="C018"/>
    <s v="P040"/>
    <s v="S002"/>
    <n v="3"/>
    <n v="0"/>
    <s v="Credit Card"/>
    <n v="5236.83"/>
    <n v="5236.83"/>
    <n v="3967.32"/>
    <n v="1269.5099999999998"/>
    <s v="Piece Headphones"/>
    <x v="4"/>
    <x v="2"/>
    <x v="1"/>
    <x v="11"/>
    <n v="1745.61"/>
    <n v="1322.44"/>
    <x v="0"/>
    <d v="1994-08-19T00:00:00"/>
    <n v="31"/>
    <x v="1"/>
    <x v="2"/>
    <s v="Peckmouth"/>
    <x v="2"/>
  </r>
  <r>
    <s v="T02257"/>
    <d v="2024-06-05T00:00:00"/>
    <s v="C133"/>
    <s v="P041"/>
    <s v="S005"/>
    <n v="5"/>
    <n v="0.1"/>
    <s v="Mobile Money"/>
    <n v="8175.05"/>
    <n v="7357.5450000000001"/>
    <n v="5216.45"/>
    <n v="2141.0950000000003"/>
    <s v="Present Television"/>
    <x v="0"/>
    <x v="0"/>
    <x v="1"/>
    <x v="2"/>
    <n v="1635.01"/>
    <n v="1043.29"/>
    <x v="0"/>
    <d v="1962-04-14T00:00:00"/>
    <n v="64"/>
    <x v="3"/>
    <x v="4"/>
    <s v="Johnmouth"/>
    <x v="2"/>
  </r>
  <r>
    <s v="T02258"/>
    <d v="2024-11-27T00:00:00"/>
    <s v="C159"/>
    <s v="P031"/>
    <s v="S001"/>
    <n v="5"/>
    <n v="0"/>
    <s v="Mobile Money"/>
    <n v="5478.6"/>
    <n v="5478.6"/>
    <n v="4111"/>
    <n v="1367.6000000000004"/>
    <s v="Foot Snacks"/>
    <x v="1"/>
    <x v="0"/>
    <x v="2"/>
    <x v="4"/>
    <n v="1095.72"/>
    <n v="822.2"/>
    <x v="0"/>
    <d v="1990-10-14T00:00:00"/>
    <n v="35"/>
    <x v="1"/>
    <x v="3"/>
    <s v="Jimenezborough"/>
    <x v="3"/>
  </r>
  <r>
    <s v="T02259"/>
    <d v="2024-11-22T00:00:00"/>
    <s v="C068"/>
    <s v="P038"/>
    <s v="S001"/>
    <n v="1"/>
    <n v="0.1"/>
    <s v="Mobile Money"/>
    <n v="366.93"/>
    <n v="330.23700000000002"/>
    <n v="285.23"/>
    <n v="45.007000000000005"/>
    <s v="Stage Footwear"/>
    <x v="1"/>
    <x v="0"/>
    <x v="0"/>
    <x v="3"/>
    <n v="366.93"/>
    <n v="285.23"/>
    <x v="1"/>
    <d v="1981-06-09T00:00:00"/>
    <n v="45"/>
    <x v="1"/>
    <x v="3"/>
    <s v="Jimenezborough"/>
    <x v="3"/>
  </r>
  <r>
    <s v="T02260"/>
    <d v="2024-01-23T00:00:00"/>
    <s v="C067"/>
    <s v="P015"/>
    <s v="S002"/>
    <n v="3"/>
    <n v="0"/>
    <s v="Credit Card"/>
    <n v="811.34999999999991"/>
    <n v="811.34999999999991"/>
    <n v="562.79999999999995"/>
    <n v="248.54999999999995"/>
    <s v="Whether Bags"/>
    <x v="9"/>
    <x v="0"/>
    <x v="0"/>
    <x v="5"/>
    <n v="270.45"/>
    <n v="187.6"/>
    <x v="0"/>
    <d v="1973-09-07T00:00:00"/>
    <n v="52"/>
    <x v="3"/>
    <x v="2"/>
    <s v="Peckmouth"/>
    <x v="2"/>
  </r>
  <r>
    <s v="T02261"/>
    <d v="2025-01-16T00:00:00"/>
    <s v="C053"/>
    <s v="P038"/>
    <s v="S005"/>
    <n v="3"/>
    <n v="0"/>
    <s v="Credit Card"/>
    <n v="1100.79"/>
    <n v="1100.79"/>
    <n v="855.69"/>
    <n v="245.09999999999991"/>
    <s v="Stage Footwear"/>
    <x v="9"/>
    <x v="2"/>
    <x v="0"/>
    <x v="3"/>
    <n v="366.93"/>
    <n v="285.23"/>
    <x v="1"/>
    <d v="1998-04-20T00:00:00"/>
    <n v="28"/>
    <x v="1"/>
    <x v="4"/>
    <s v="Johnmouth"/>
    <x v="2"/>
  </r>
  <r>
    <s v="T02262"/>
    <d v="2025-04-24T00:00:00"/>
    <s v="C127"/>
    <s v="P046"/>
    <s v="S001"/>
    <n v="5"/>
    <n v="0"/>
    <s v="Bank Transfer"/>
    <n v="5826.8499999999995"/>
    <n v="5826.8499999999995"/>
    <n v="4632.75"/>
    <n v="1194.0999999999995"/>
    <s v="Nature Clothing"/>
    <x v="8"/>
    <x v="2"/>
    <x v="0"/>
    <x v="0"/>
    <n v="1165.3699999999999"/>
    <n v="926.55"/>
    <x v="1"/>
    <d v="1982-11-17T00:00:00"/>
    <n v="43"/>
    <x v="1"/>
    <x v="3"/>
    <s v="Jimenezborough"/>
    <x v="3"/>
  </r>
  <r>
    <s v="T02263"/>
    <d v="2023-11-03T00:00:00"/>
    <s v="C019"/>
    <s v="P009"/>
    <s v="S004"/>
    <n v="5"/>
    <n v="0"/>
    <s v="Mobile Money"/>
    <n v="615.95000000000005"/>
    <n v="615.95000000000005"/>
    <n v="401.8"/>
    <n v="214.15000000000003"/>
    <s v="Us Snacks"/>
    <x v="1"/>
    <x v="1"/>
    <x v="2"/>
    <x v="4"/>
    <n v="123.19"/>
    <n v="80.36"/>
    <x v="1"/>
    <d v="1998-05-16T00:00:00"/>
    <n v="28"/>
    <x v="1"/>
    <x v="1"/>
    <s v="Brianahaven"/>
    <x v="1"/>
  </r>
  <r>
    <s v="T02264"/>
    <d v="2024-08-07T00:00:00"/>
    <s v="C034"/>
    <s v="P044"/>
    <s v="S003"/>
    <n v="1"/>
    <n v="0"/>
    <s v="Cash"/>
    <n v="1286.55"/>
    <n v="1286.55"/>
    <n v="797.54"/>
    <n v="489.01"/>
    <s v="Least Accessories"/>
    <x v="3"/>
    <x v="0"/>
    <x v="0"/>
    <x v="9"/>
    <n v="1286.55"/>
    <n v="797.54"/>
    <x v="1"/>
    <d v="1964-12-19T00:00:00"/>
    <n v="61"/>
    <x v="3"/>
    <x v="0"/>
    <s v="New Michele"/>
    <x v="0"/>
  </r>
  <r>
    <s v="T02265"/>
    <d v="2025-03-11T00:00:00"/>
    <s v="C128"/>
    <s v="P049"/>
    <s v="S005"/>
    <n v="2"/>
    <n v="0.1"/>
    <s v="Mobile Money"/>
    <n v="776.52"/>
    <n v="698.86800000000005"/>
    <n v="398.6"/>
    <n v="300.26800000000003"/>
    <s v="Possible Watches"/>
    <x v="2"/>
    <x v="2"/>
    <x v="0"/>
    <x v="1"/>
    <n v="388.26"/>
    <n v="199.3"/>
    <x v="1"/>
    <d v="1976-08-06T00:00:00"/>
    <n v="49"/>
    <x v="1"/>
    <x v="4"/>
    <s v="Johnmouth"/>
    <x v="2"/>
  </r>
  <r>
    <s v="T02266"/>
    <d v="2024-03-24T00:00:00"/>
    <s v="C123"/>
    <s v="P007"/>
    <s v="S003"/>
    <n v="2"/>
    <n v="0"/>
    <s v="Cash"/>
    <n v="2948.24"/>
    <n v="2948.24"/>
    <n v="1528.04"/>
    <n v="1420.1999999999998"/>
    <s v="Understand Camera"/>
    <x v="2"/>
    <x v="0"/>
    <x v="1"/>
    <x v="12"/>
    <n v="1474.12"/>
    <n v="764.02"/>
    <x v="1"/>
    <d v="1989-11-06T00:00:00"/>
    <n v="36"/>
    <x v="1"/>
    <x v="0"/>
    <s v="New Michele"/>
    <x v="0"/>
  </r>
  <r>
    <s v="T02267"/>
    <d v="2025-06-12T00:00:00"/>
    <s v="C007"/>
    <s v="P017"/>
    <s v="S002"/>
    <n v="5"/>
    <n v="0.15"/>
    <s v="Cash"/>
    <n v="6230.5499999999993"/>
    <n v="5295.9674999999988"/>
    <n v="4167.6000000000004"/>
    <n v="1128.3674999999985"/>
    <s v="Find Headphones"/>
    <x v="0"/>
    <x v="2"/>
    <x v="1"/>
    <x v="11"/>
    <n v="1246.1099999999999"/>
    <n v="833.52"/>
    <x v="0"/>
    <d v="1985-01-11T00:00:00"/>
    <n v="41"/>
    <x v="1"/>
    <x v="2"/>
    <s v="Peckmouth"/>
    <x v="2"/>
  </r>
  <r>
    <s v="T02268"/>
    <d v="2024-03-18T00:00:00"/>
    <s v="C142"/>
    <s v="P009"/>
    <s v="S004"/>
    <n v="1"/>
    <n v="0.15"/>
    <s v="Mobile Money"/>
    <n v="123.19"/>
    <n v="104.7115"/>
    <n v="80.36"/>
    <n v="24.351500000000001"/>
    <s v="Us Snacks"/>
    <x v="2"/>
    <x v="0"/>
    <x v="2"/>
    <x v="4"/>
    <n v="123.19"/>
    <n v="80.36"/>
    <x v="0"/>
    <d v="2005-07-25T00:00:00"/>
    <n v="21"/>
    <x v="2"/>
    <x v="1"/>
    <s v="Brianahaven"/>
    <x v="1"/>
  </r>
  <r>
    <s v="T02269"/>
    <d v="2025-04-29T00:00:00"/>
    <s v="C179"/>
    <s v="P003"/>
    <s v="S002"/>
    <n v="4"/>
    <n v="0.15"/>
    <s v="Credit Card"/>
    <n v="1350.52"/>
    <n v="1147.942"/>
    <n v="676.12"/>
    <n v="471.822"/>
    <s v="Here Footwear"/>
    <x v="8"/>
    <x v="2"/>
    <x v="0"/>
    <x v="3"/>
    <n v="337.63"/>
    <n v="169.03"/>
    <x v="1"/>
    <d v="1985-02-14T00:00:00"/>
    <n v="41"/>
    <x v="1"/>
    <x v="2"/>
    <s v="Peckmouth"/>
    <x v="2"/>
  </r>
  <r>
    <s v="T02270"/>
    <d v="2025-02-01T00:00:00"/>
    <s v="C030"/>
    <s v="P010"/>
    <s v="S004"/>
    <n v="1"/>
    <n v="0.1"/>
    <s v="Bank Transfer"/>
    <n v="1194.1199999999999"/>
    <n v="1074.7079999999999"/>
    <n v="838.95"/>
    <n v="235.75799999999981"/>
    <s v="Step Smartphone"/>
    <x v="10"/>
    <x v="2"/>
    <x v="1"/>
    <x v="10"/>
    <n v="1194.1199999999999"/>
    <n v="838.95"/>
    <x v="0"/>
    <d v="2002-06-10T00:00:00"/>
    <n v="24"/>
    <x v="2"/>
    <x v="1"/>
    <s v="Brianahaven"/>
    <x v="1"/>
  </r>
  <r>
    <s v="T02271"/>
    <d v="2024-05-25T00:00:00"/>
    <s v="C050"/>
    <s v="P017"/>
    <s v="S003"/>
    <n v="4"/>
    <n v="0"/>
    <s v="Credit Card"/>
    <n v="4984.4399999999996"/>
    <n v="4984.4399999999996"/>
    <n v="3334.08"/>
    <n v="1650.3599999999997"/>
    <s v="Find Headphones"/>
    <x v="4"/>
    <x v="0"/>
    <x v="1"/>
    <x v="11"/>
    <n v="1246.1099999999999"/>
    <n v="833.52"/>
    <x v="0"/>
    <d v="1968-06-20T00:00:00"/>
    <n v="58"/>
    <x v="3"/>
    <x v="0"/>
    <s v="New Michele"/>
    <x v="0"/>
  </r>
  <r>
    <s v="T02272"/>
    <d v="2025-05-22T00:00:00"/>
    <s v="C060"/>
    <s v="P050"/>
    <s v="S001"/>
    <n v="5"/>
    <n v="0"/>
    <s v="Credit Card"/>
    <n v="5223.2000000000007"/>
    <n v="5223.2000000000007"/>
    <n v="3875.3500000000004"/>
    <n v="1347.8500000000004"/>
    <s v="Maybe Footwear"/>
    <x v="4"/>
    <x v="2"/>
    <x v="0"/>
    <x v="3"/>
    <n v="1044.6400000000001"/>
    <n v="775.07"/>
    <x v="0"/>
    <d v="1997-10-09T00:00:00"/>
    <n v="28"/>
    <x v="1"/>
    <x v="3"/>
    <s v="Jimenezborough"/>
    <x v="3"/>
  </r>
  <r>
    <s v="T02273"/>
    <d v="2025-04-06T00:00:00"/>
    <s v="C106"/>
    <s v="P037"/>
    <s v="S005"/>
    <n v="5"/>
    <n v="0"/>
    <s v="Cash"/>
    <n v="9763.25"/>
    <n v="9763.25"/>
    <n v="7256.35"/>
    <n v="2506.8999999999996"/>
    <s v="Book Television"/>
    <x v="8"/>
    <x v="2"/>
    <x v="1"/>
    <x v="2"/>
    <n v="1952.65"/>
    <n v="1451.27"/>
    <x v="1"/>
    <d v="1987-04-23T00:00:00"/>
    <n v="39"/>
    <x v="1"/>
    <x v="4"/>
    <s v="Johnmouth"/>
    <x v="2"/>
  </r>
  <r>
    <s v="T02274"/>
    <d v="2025-03-24T00:00:00"/>
    <s v="C185"/>
    <s v="P026"/>
    <s v="S002"/>
    <n v="1"/>
    <n v="0"/>
    <s v="Cash"/>
    <n v="1015.76"/>
    <n v="1015.76"/>
    <n v="584.4"/>
    <n v="431.36"/>
    <s v="Behavior Dairy"/>
    <x v="2"/>
    <x v="2"/>
    <x v="2"/>
    <x v="7"/>
    <n v="1015.76"/>
    <n v="584.4"/>
    <x v="1"/>
    <d v="1975-07-04T00:00:00"/>
    <n v="51"/>
    <x v="3"/>
    <x v="2"/>
    <s v="Peckmouth"/>
    <x v="2"/>
  </r>
  <r>
    <s v="T02275"/>
    <d v="2024-01-08T00:00:00"/>
    <s v="C033"/>
    <s v="P016"/>
    <s v="S004"/>
    <n v="2"/>
    <n v="0.1"/>
    <s v="Cash"/>
    <n v="3717.5"/>
    <n v="3345.75"/>
    <n v="2902.32"/>
    <n v="443.42999999999984"/>
    <s v="House Accessories"/>
    <x v="9"/>
    <x v="0"/>
    <x v="0"/>
    <x v="9"/>
    <n v="1858.75"/>
    <n v="1451.16"/>
    <x v="1"/>
    <d v="1978-07-27T00:00:00"/>
    <n v="48"/>
    <x v="1"/>
    <x v="1"/>
    <s v="Brianahaven"/>
    <x v="1"/>
  </r>
  <r>
    <s v="T02276"/>
    <d v="2024-08-17T00:00:00"/>
    <s v="C081"/>
    <s v="P024"/>
    <s v="S003"/>
    <n v="5"/>
    <n v="0.05"/>
    <s v="Bank Transfer"/>
    <n v="7437.05"/>
    <n v="7065.1975000000002"/>
    <n v="4065.3500000000004"/>
    <n v="2999.8474999999999"/>
    <s v="Him Smartphone"/>
    <x v="3"/>
    <x v="0"/>
    <x v="1"/>
    <x v="10"/>
    <n v="1487.41"/>
    <n v="813.07"/>
    <x v="1"/>
    <d v="1988-07-20T00:00:00"/>
    <n v="38"/>
    <x v="1"/>
    <x v="0"/>
    <s v="New Michele"/>
    <x v="0"/>
  </r>
  <r>
    <s v="T02277"/>
    <d v="2023-10-23T00:00:00"/>
    <s v="C034"/>
    <s v="P003"/>
    <s v="S005"/>
    <n v="4"/>
    <n v="0.15"/>
    <s v="Cash"/>
    <n v="1350.52"/>
    <n v="1147.942"/>
    <n v="676.12"/>
    <n v="471.822"/>
    <s v="Here Footwear"/>
    <x v="6"/>
    <x v="1"/>
    <x v="0"/>
    <x v="3"/>
    <n v="337.63"/>
    <n v="169.03"/>
    <x v="1"/>
    <d v="1964-12-19T00:00:00"/>
    <n v="61"/>
    <x v="3"/>
    <x v="4"/>
    <s v="Johnmouth"/>
    <x v="2"/>
  </r>
  <r>
    <s v="T02278"/>
    <d v="2024-06-08T00:00:00"/>
    <s v="C169"/>
    <s v="P043"/>
    <s v="S001"/>
    <n v="1"/>
    <n v="0.1"/>
    <s v="Credit Card"/>
    <n v="564.41999999999996"/>
    <n v="507.97799999999995"/>
    <n v="293.95999999999998"/>
    <n v="214.01799999999997"/>
    <s v="Soon Accessories"/>
    <x v="0"/>
    <x v="0"/>
    <x v="0"/>
    <x v="9"/>
    <n v="564.41999999999996"/>
    <n v="293.95999999999998"/>
    <x v="0"/>
    <d v="1967-06-15T00:00:00"/>
    <n v="59"/>
    <x v="3"/>
    <x v="3"/>
    <s v="Jimenezborough"/>
    <x v="3"/>
  </r>
  <r>
    <s v="T02279"/>
    <d v="2025-03-25T00:00:00"/>
    <s v="C127"/>
    <s v="P047"/>
    <s v="S003"/>
    <n v="2"/>
    <n v="0.15"/>
    <s v="Bank Transfer"/>
    <n v="2394.36"/>
    <n v="2035.2060000000001"/>
    <n v="1445.48"/>
    <n v="589.72600000000011"/>
    <s v="Or Smartphone"/>
    <x v="2"/>
    <x v="2"/>
    <x v="1"/>
    <x v="10"/>
    <n v="1197.18"/>
    <n v="722.74"/>
    <x v="1"/>
    <d v="1982-11-17T00:00:00"/>
    <n v="43"/>
    <x v="1"/>
    <x v="0"/>
    <s v="New Michele"/>
    <x v="0"/>
  </r>
  <r>
    <s v="T02280"/>
    <d v="2025-03-16T00:00:00"/>
    <s v="C094"/>
    <s v="P023"/>
    <s v="S005"/>
    <n v="3"/>
    <n v="0.05"/>
    <s v="Bank Transfer"/>
    <n v="5635.41"/>
    <n v="5353.6394999999993"/>
    <n v="3044.73"/>
    <n v="2308.9094999999993"/>
    <s v="And Footwear"/>
    <x v="2"/>
    <x v="2"/>
    <x v="0"/>
    <x v="3"/>
    <n v="1878.47"/>
    <n v="1014.91"/>
    <x v="0"/>
    <d v="1962-10-18T00:00:00"/>
    <n v="63"/>
    <x v="3"/>
    <x v="4"/>
    <s v="Johnmouth"/>
    <x v="2"/>
  </r>
  <r>
    <s v="T02281"/>
    <d v="2024-04-09T00:00:00"/>
    <s v="C082"/>
    <s v="P044"/>
    <s v="S005"/>
    <n v="5"/>
    <n v="0"/>
    <s v="Cash"/>
    <n v="6432.75"/>
    <n v="6432.75"/>
    <n v="3987.7"/>
    <n v="2445.0500000000002"/>
    <s v="Least Accessories"/>
    <x v="8"/>
    <x v="0"/>
    <x v="0"/>
    <x v="9"/>
    <n v="1286.55"/>
    <n v="797.54"/>
    <x v="0"/>
    <d v="2003-05-11T00:00:00"/>
    <n v="23"/>
    <x v="2"/>
    <x v="4"/>
    <s v="Johnmouth"/>
    <x v="2"/>
  </r>
  <r>
    <s v="T02282"/>
    <d v="2023-09-13T00:00:00"/>
    <s v="C089"/>
    <s v="P042"/>
    <s v="S004"/>
    <n v="5"/>
    <n v="0.15"/>
    <s v="Bank Transfer"/>
    <n v="2268.1"/>
    <n v="1927.8849999999998"/>
    <n v="1583.15"/>
    <n v="344.73499999999967"/>
    <s v="Maybe Clothing"/>
    <x v="5"/>
    <x v="1"/>
    <x v="0"/>
    <x v="0"/>
    <n v="453.62"/>
    <n v="316.63"/>
    <x v="1"/>
    <d v="1969-07-12T00:00:00"/>
    <n v="57"/>
    <x v="3"/>
    <x v="1"/>
    <s v="Brianahaven"/>
    <x v="1"/>
  </r>
  <r>
    <s v="T02283"/>
    <d v="2024-01-20T00:00:00"/>
    <s v="C021"/>
    <s v="P004"/>
    <s v="S002"/>
    <n v="2"/>
    <n v="0.05"/>
    <s v="Bank Transfer"/>
    <n v="3707.54"/>
    <n v="3522.163"/>
    <n v="2727.04"/>
    <n v="795.12300000000005"/>
    <s v="Four Accessories"/>
    <x v="9"/>
    <x v="0"/>
    <x v="0"/>
    <x v="9"/>
    <n v="1853.77"/>
    <n v="1363.52"/>
    <x v="0"/>
    <d v="1993-11-17T00:00:00"/>
    <n v="32"/>
    <x v="1"/>
    <x v="2"/>
    <s v="Peckmouth"/>
    <x v="2"/>
  </r>
  <r>
    <s v="T02284"/>
    <d v="2025-01-30T00:00:00"/>
    <s v="C190"/>
    <s v="P016"/>
    <s v="S005"/>
    <n v="2"/>
    <n v="0"/>
    <s v="Bank Transfer"/>
    <n v="3717.5"/>
    <n v="3717.5"/>
    <n v="2902.32"/>
    <n v="815.17999999999984"/>
    <s v="House Accessories"/>
    <x v="9"/>
    <x v="2"/>
    <x v="0"/>
    <x v="9"/>
    <n v="1858.75"/>
    <n v="1451.16"/>
    <x v="0"/>
    <d v="1967-08-19T00:00:00"/>
    <n v="58"/>
    <x v="3"/>
    <x v="4"/>
    <s v="Johnmouth"/>
    <x v="2"/>
  </r>
  <r>
    <s v="T02285"/>
    <d v="2024-04-29T00:00:00"/>
    <s v="C186"/>
    <s v="P027"/>
    <s v="S002"/>
    <n v="1"/>
    <n v="0.05"/>
    <s v="Mobile Money"/>
    <n v="1272.23"/>
    <n v="1208.6185"/>
    <n v="952.65"/>
    <n v="255.96850000000006"/>
    <s v="Hospital Smartphone"/>
    <x v="8"/>
    <x v="0"/>
    <x v="1"/>
    <x v="10"/>
    <n v="1272.23"/>
    <n v="952.65"/>
    <x v="1"/>
    <d v="1960-05-05T00:00:00"/>
    <n v="66"/>
    <x v="4"/>
    <x v="2"/>
    <s v="Peckmouth"/>
    <x v="2"/>
  </r>
  <r>
    <s v="T02286"/>
    <d v="2023-12-07T00:00:00"/>
    <s v="C167"/>
    <s v="P033"/>
    <s v="S004"/>
    <n v="1"/>
    <n v="0"/>
    <s v="Mobile Money"/>
    <n v="1798.97"/>
    <n v="1798.97"/>
    <n v="1329.15"/>
    <n v="469.81999999999994"/>
    <s v="Beat Accessories"/>
    <x v="7"/>
    <x v="1"/>
    <x v="0"/>
    <x v="9"/>
    <n v="1798.97"/>
    <n v="1329.15"/>
    <x v="1"/>
    <d v="1989-12-06T00:00:00"/>
    <n v="36"/>
    <x v="1"/>
    <x v="1"/>
    <s v="Brianahaven"/>
    <x v="1"/>
  </r>
  <r>
    <s v="T02287"/>
    <d v="2025-07-26T00:00:00"/>
    <s v="C009"/>
    <s v="P001"/>
    <s v="S003"/>
    <n v="3"/>
    <n v="0.15"/>
    <s v="Bank Transfer"/>
    <n v="5021.07"/>
    <n v="4267.9094999999998"/>
    <n v="3970.1400000000003"/>
    <n v="297.76949999999943"/>
    <s v="Like Camera"/>
    <x v="11"/>
    <x v="2"/>
    <x v="1"/>
    <x v="12"/>
    <n v="1673.69"/>
    <n v="1323.38"/>
    <x v="1"/>
    <d v="2004-08-15T00:00:00"/>
    <n v="21"/>
    <x v="2"/>
    <x v="0"/>
    <s v="New Michele"/>
    <x v="0"/>
  </r>
  <r>
    <s v="T02288"/>
    <d v="2024-09-28T00:00:00"/>
    <s v="C022"/>
    <s v="P011"/>
    <s v="S001"/>
    <n v="3"/>
    <n v="0.15"/>
    <s v="Mobile Money"/>
    <n v="745.71"/>
    <n v="633.85350000000005"/>
    <n v="572.01"/>
    <n v="61.843500000000063"/>
    <s v="Either Headphones"/>
    <x v="5"/>
    <x v="0"/>
    <x v="1"/>
    <x v="11"/>
    <n v="248.57"/>
    <n v="190.67"/>
    <x v="0"/>
    <d v="1955-11-16T00:00:00"/>
    <n v="70"/>
    <x v="4"/>
    <x v="3"/>
    <s v="Jimenezborough"/>
    <x v="3"/>
  </r>
  <r>
    <s v="T02289"/>
    <d v="2024-06-24T00:00:00"/>
    <s v="C005"/>
    <s v="P010"/>
    <s v="S004"/>
    <n v="4"/>
    <n v="0.15"/>
    <s v="Cash"/>
    <n v="4776.4799999999996"/>
    <n v="4060.0079999999994"/>
    <n v="3355.8"/>
    <n v="704.20799999999917"/>
    <s v="Step Smartphone"/>
    <x v="0"/>
    <x v="0"/>
    <x v="1"/>
    <x v="10"/>
    <n v="1194.1199999999999"/>
    <n v="838.95"/>
    <x v="0"/>
    <d v="1992-06-18T00:00:00"/>
    <n v="34"/>
    <x v="0"/>
    <x v="1"/>
    <s v="Brianahaven"/>
    <x v="1"/>
  </r>
  <r>
    <s v="T02290"/>
    <d v="2024-08-28T00:00:00"/>
    <s v="C058"/>
    <s v="P038"/>
    <s v="S002"/>
    <n v="4"/>
    <n v="0.05"/>
    <s v="Mobile Money"/>
    <n v="1467.72"/>
    <n v="1394.3340000000001"/>
    <n v="1140.92"/>
    <n v="253.41399999999999"/>
    <s v="Stage Footwear"/>
    <x v="3"/>
    <x v="0"/>
    <x v="0"/>
    <x v="3"/>
    <n v="366.93"/>
    <n v="285.23"/>
    <x v="0"/>
    <d v="2005-07-22T00:00:00"/>
    <n v="21"/>
    <x v="2"/>
    <x v="2"/>
    <s v="Peckmouth"/>
    <x v="2"/>
  </r>
  <r>
    <s v="T02291"/>
    <d v="2023-10-14T00:00:00"/>
    <s v="C137"/>
    <s v="P013"/>
    <s v="S001"/>
    <n v="3"/>
    <n v="0"/>
    <s v="Bank Transfer"/>
    <n v="3404.3999999999996"/>
    <n v="3404.3999999999996"/>
    <n v="2025.3000000000002"/>
    <n v="1379.0999999999995"/>
    <s v="World Watches"/>
    <x v="6"/>
    <x v="1"/>
    <x v="0"/>
    <x v="1"/>
    <n v="1134.8"/>
    <n v="675.1"/>
    <x v="0"/>
    <d v="1984-08-05T00:00:00"/>
    <n v="41"/>
    <x v="1"/>
    <x v="3"/>
    <s v="Jimenezborough"/>
    <x v="3"/>
  </r>
  <r>
    <s v="T02292"/>
    <d v="2023-12-20T00:00:00"/>
    <s v="C007"/>
    <s v="P023"/>
    <s v="S005"/>
    <n v="3"/>
    <n v="0.1"/>
    <s v="Credit Card"/>
    <n v="5635.41"/>
    <n v="5071.8689999999997"/>
    <n v="3044.73"/>
    <n v="2027.1389999999997"/>
    <s v="And Footwear"/>
    <x v="7"/>
    <x v="1"/>
    <x v="0"/>
    <x v="3"/>
    <n v="1878.47"/>
    <n v="1014.91"/>
    <x v="0"/>
    <d v="1985-01-11T00:00:00"/>
    <n v="41"/>
    <x v="1"/>
    <x v="4"/>
    <s v="Johnmouth"/>
    <x v="2"/>
  </r>
  <r>
    <s v="T02293"/>
    <d v="2024-11-02T00:00:00"/>
    <s v="C194"/>
    <s v="P001"/>
    <s v="S001"/>
    <n v="3"/>
    <n v="0.15"/>
    <s v="Mobile Money"/>
    <n v="5021.07"/>
    <n v="4267.9094999999998"/>
    <n v="3970.1400000000003"/>
    <n v="297.76949999999943"/>
    <s v="Like Camera"/>
    <x v="1"/>
    <x v="0"/>
    <x v="1"/>
    <x v="12"/>
    <n v="1673.69"/>
    <n v="1323.38"/>
    <x v="0"/>
    <d v="2000-09-02T00:00:00"/>
    <n v="25"/>
    <x v="1"/>
    <x v="3"/>
    <s v="Jimenezborough"/>
    <x v="3"/>
  </r>
  <r>
    <s v="T02294"/>
    <d v="2023-11-29T00:00:00"/>
    <s v="C187"/>
    <s v="P018"/>
    <s v="S001"/>
    <n v="1"/>
    <n v="0.15"/>
    <s v="Bank Transfer"/>
    <n v="1079.8900000000001"/>
    <n v="917.90650000000005"/>
    <n v="703.83"/>
    <n v="214.07650000000001"/>
    <s v="Democratic Smartphone"/>
    <x v="1"/>
    <x v="1"/>
    <x v="1"/>
    <x v="10"/>
    <n v="1079.8900000000001"/>
    <n v="703.83"/>
    <x v="0"/>
    <d v="1989-01-14T00:00:00"/>
    <n v="37"/>
    <x v="1"/>
    <x v="3"/>
    <s v="Jimenezborough"/>
    <x v="3"/>
  </r>
  <r>
    <s v="T02295"/>
    <d v="2025-02-17T00:00:00"/>
    <s v="C137"/>
    <s v="P019"/>
    <s v="S004"/>
    <n v="4"/>
    <n v="0.1"/>
    <s v="Credit Card"/>
    <n v="7051.68"/>
    <n v="6346.5120000000006"/>
    <n v="5385.92"/>
    <n v="960.59200000000055"/>
    <s v="Traditional Laptop"/>
    <x v="10"/>
    <x v="2"/>
    <x v="1"/>
    <x v="6"/>
    <n v="1762.92"/>
    <n v="1346.48"/>
    <x v="0"/>
    <d v="1984-08-05T00:00:00"/>
    <n v="41"/>
    <x v="1"/>
    <x v="1"/>
    <s v="Brianahaven"/>
    <x v="1"/>
  </r>
  <r>
    <s v="T02296"/>
    <d v="2024-05-06T00:00:00"/>
    <s v="C098"/>
    <s v="P021"/>
    <s v="S004"/>
    <n v="2"/>
    <n v="0.05"/>
    <s v="Cash"/>
    <n v="2454.48"/>
    <n v="2331.7559999999999"/>
    <n v="1954.18"/>
    <n v="377.57599999999979"/>
    <s v="Firm Dairy"/>
    <x v="4"/>
    <x v="0"/>
    <x v="2"/>
    <x v="7"/>
    <n v="1227.24"/>
    <n v="977.09"/>
    <x v="1"/>
    <d v="2005-01-09T00:00:00"/>
    <n v="21"/>
    <x v="2"/>
    <x v="1"/>
    <s v="Brianahaven"/>
    <x v="1"/>
  </r>
  <r>
    <s v="T02297"/>
    <d v="2023-10-31T00:00:00"/>
    <s v="C072"/>
    <s v="P041"/>
    <s v="S003"/>
    <n v="1"/>
    <n v="0.05"/>
    <s v="Bank Transfer"/>
    <n v="1635.01"/>
    <n v="1553.2594999999999"/>
    <n v="1043.29"/>
    <n v="509.96949999999993"/>
    <s v="Present Television"/>
    <x v="6"/>
    <x v="1"/>
    <x v="1"/>
    <x v="2"/>
    <n v="1635.01"/>
    <n v="1043.29"/>
    <x v="1"/>
    <d v="1995-06-06T00:00:00"/>
    <n v="31"/>
    <x v="1"/>
    <x v="0"/>
    <s v="New Michele"/>
    <x v="0"/>
  </r>
  <r>
    <s v="T02298"/>
    <d v="2023-11-13T00:00:00"/>
    <s v="C087"/>
    <s v="P038"/>
    <s v="S005"/>
    <n v="4"/>
    <n v="0"/>
    <s v="Bank Transfer"/>
    <n v="1467.72"/>
    <n v="1467.72"/>
    <n v="1140.92"/>
    <n v="326.79999999999995"/>
    <s v="Stage Footwear"/>
    <x v="1"/>
    <x v="1"/>
    <x v="0"/>
    <x v="3"/>
    <n v="366.93"/>
    <n v="285.23"/>
    <x v="1"/>
    <d v="1975-06-22T00:00:00"/>
    <n v="51"/>
    <x v="3"/>
    <x v="4"/>
    <s v="Johnmouth"/>
    <x v="2"/>
  </r>
  <r>
    <s v="T02299"/>
    <d v="2025-06-23T00:00:00"/>
    <s v="C093"/>
    <s v="P047"/>
    <s v="S003"/>
    <n v="3"/>
    <n v="0"/>
    <s v="Cash"/>
    <n v="3591.54"/>
    <n v="3591.54"/>
    <n v="2168.2200000000003"/>
    <n v="1423.3199999999997"/>
    <s v="Or Smartphone"/>
    <x v="0"/>
    <x v="2"/>
    <x v="1"/>
    <x v="10"/>
    <n v="1197.18"/>
    <n v="722.74"/>
    <x v="0"/>
    <d v="1978-04-14T00:00:00"/>
    <n v="48"/>
    <x v="1"/>
    <x v="0"/>
    <s v="New Michele"/>
    <x v="0"/>
  </r>
  <r>
    <s v="T02300"/>
    <d v="2025-06-23T00:00:00"/>
    <s v="C079"/>
    <s v="P027"/>
    <s v="S005"/>
    <n v="3"/>
    <n v="0.1"/>
    <s v="Credit Card"/>
    <n v="3816.69"/>
    <n v="3435.0210000000002"/>
    <n v="2857.95"/>
    <n v="577.07100000000037"/>
    <s v="Hospital Smartphone"/>
    <x v="0"/>
    <x v="2"/>
    <x v="1"/>
    <x v="10"/>
    <n v="1272.23"/>
    <n v="952.65"/>
    <x v="1"/>
    <d v="1979-06-15T00:00:00"/>
    <n v="47"/>
    <x v="1"/>
    <x v="4"/>
    <s v="Johnmouth"/>
    <x v="2"/>
  </r>
  <r>
    <s v="T02301"/>
    <d v="2025-04-21T00:00:00"/>
    <s v="C114"/>
    <s v="P045"/>
    <s v="S004"/>
    <n v="1"/>
    <n v="0.15"/>
    <s v="Cash"/>
    <n v="1879.08"/>
    <n v="1597.2179999999998"/>
    <n v="1004.56"/>
    <n v="592.6579999999999"/>
    <s v="Set Dairy"/>
    <x v="8"/>
    <x v="2"/>
    <x v="2"/>
    <x v="7"/>
    <n v="1879.08"/>
    <n v="1004.56"/>
    <x v="1"/>
    <d v="1980-07-04T00:00:00"/>
    <n v="46"/>
    <x v="1"/>
    <x v="1"/>
    <s v="Brianahaven"/>
    <x v="1"/>
  </r>
  <r>
    <s v="T02302"/>
    <d v="2025-02-25T00:00:00"/>
    <s v="C120"/>
    <s v="P037"/>
    <s v="S001"/>
    <n v="3"/>
    <n v="0.15"/>
    <s v="Credit Card"/>
    <n v="5857.9500000000007"/>
    <n v="4979.2575000000006"/>
    <n v="4353.8099999999995"/>
    <n v="625.44750000000113"/>
    <s v="Book Television"/>
    <x v="10"/>
    <x v="2"/>
    <x v="1"/>
    <x v="2"/>
    <n v="1952.65"/>
    <n v="1451.27"/>
    <x v="1"/>
    <d v="1964-01-10T00:00:00"/>
    <n v="62"/>
    <x v="3"/>
    <x v="3"/>
    <s v="Jimenezborough"/>
    <x v="3"/>
  </r>
  <r>
    <s v="T02303"/>
    <d v="2025-01-09T00:00:00"/>
    <s v="C105"/>
    <s v="P027"/>
    <s v="S001"/>
    <n v="5"/>
    <n v="0"/>
    <s v="Bank Transfer"/>
    <n v="6361.15"/>
    <n v="6361.15"/>
    <n v="4763.25"/>
    <n v="1597.8999999999996"/>
    <s v="Hospital Smartphone"/>
    <x v="9"/>
    <x v="2"/>
    <x v="1"/>
    <x v="10"/>
    <n v="1272.23"/>
    <n v="952.65"/>
    <x v="0"/>
    <d v="1969-12-29T00:00:00"/>
    <n v="56"/>
    <x v="3"/>
    <x v="3"/>
    <s v="Jimenezborough"/>
    <x v="3"/>
  </r>
  <r>
    <s v="T02304"/>
    <d v="2025-08-23T00:00:00"/>
    <s v="C157"/>
    <s v="P003"/>
    <s v="S005"/>
    <n v="3"/>
    <n v="0"/>
    <s v="Mobile Money"/>
    <n v="1012.89"/>
    <n v="1012.89"/>
    <n v="507.09000000000003"/>
    <n v="505.79999999999995"/>
    <s v="Here Footwear"/>
    <x v="3"/>
    <x v="2"/>
    <x v="0"/>
    <x v="3"/>
    <n v="337.63"/>
    <n v="169.03"/>
    <x v="0"/>
    <d v="1965-12-16T00:00:00"/>
    <n v="60"/>
    <x v="3"/>
    <x v="4"/>
    <s v="Johnmouth"/>
    <x v="2"/>
  </r>
  <r>
    <s v="T02305"/>
    <d v="2023-10-12T00:00:00"/>
    <s v="C047"/>
    <s v="P015"/>
    <s v="S003"/>
    <n v="3"/>
    <n v="0.1"/>
    <s v="Mobile Money"/>
    <n v="811.34999999999991"/>
    <n v="730.21499999999992"/>
    <n v="562.79999999999995"/>
    <n v="167.41499999999996"/>
    <s v="Whether Bags"/>
    <x v="6"/>
    <x v="1"/>
    <x v="0"/>
    <x v="5"/>
    <n v="270.45"/>
    <n v="187.6"/>
    <x v="1"/>
    <d v="2006-07-03T00:00:00"/>
    <n v="20"/>
    <x v="2"/>
    <x v="0"/>
    <s v="New Michele"/>
    <x v="0"/>
  </r>
  <r>
    <s v="T02306"/>
    <d v="2023-10-26T00:00:00"/>
    <s v="C033"/>
    <s v="P033"/>
    <s v="S002"/>
    <n v="2"/>
    <n v="0.05"/>
    <s v="Cash"/>
    <n v="3597.94"/>
    <n v="3418.0429999999997"/>
    <n v="2658.3"/>
    <n v="759.74299999999948"/>
    <s v="Beat Accessories"/>
    <x v="6"/>
    <x v="1"/>
    <x v="0"/>
    <x v="9"/>
    <n v="1798.97"/>
    <n v="1329.15"/>
    <x v="1"/>
    <d v="1978-07-27T00:00:00"/>
    <n v="48"/>
    <x v="1"/>
    <x v="2"/>
    <s v="Peckmouth"/>
    <x v="2"/>
  </r>
  <r>
    <s v="T02307"/>
    <d v="2023-10-25T00:00:00"/>
    <s v="C060"/>
    <s v="P013"/>
    <s v="S001"/>
    <n v="1"/>
    <n v="0.05"/>
    <s v="Mobile Money"/>
    <n v="1134.8"/>
    <n v="1078.06"/>
    <n v="675.1"/>
    <n v="402.95999999999992"/>
    <s v="World Watches"/>
    <x v="6"/>
    <x v="1"/>
    <x v="0"/>
    <x v="1"/>
    <n v="1134.8"/>
    <n v="675.1"/>
    <x v="0"/>
    <d v="1997-10-09T00:00:00"/>
    <n v="28"/>
    <x v="1"/>
    <x v="3"/>
    <s v="Jimenezborough"/>
    <x v="3"/>
  </r>
  <r>
    <s v="T02308"/>
    <d v="2025-08-26T00:00:00"/>
    <s v="C149"/>
    <s v="P028"/>
    <s v="S003"/>
    <n v="1"/>
    <n v="0.05"/>
    <s v="Cash"/>
    <n v="673.78"/>
    <n v="640.09099999999989"/>
    <n v="363.33"/>
    <n v="276.76099999999991"/>
    <s v="Deal Smartphone"/>
    <x v="3"/>
    <x v="2"/>
    <x v="1"/>
    <x v="10"/>
    <n v="673.78"/>
    <n v="363.33"/>
    <x v="0"/>
    <d v="1978-01-24T00:00:00"/>
    <n v="48"/>
    <x v="1"/>
    <x v="0"/>
    <s v="New Michele"/>
    <x v="0"/>
  </r>
  <r>
    <s v="T02309"/>
    <d v="2023-10-24T00:00:00"/>
    <s v="C183"/>
    <s v="P040"/>
    <s v="S003"/>
    <n v="3"/>
    <n v="0"/>
    <s v="Bank Transfer"/>
    <n v="5236.83"/>
    <n v="5236.83"/>
    <n v="3967.32"/>
    <n v="1269.5099999999998"/>
    <s v="Piece Headphones"/>
    <x v="6"/>
    <x v="1"/>
    <x v="1"/>
    <x v="11"/>
    <n v="1745.61"/>
    <n v="1322.44"/>
    <x v="0"/>
    <d v="1990-11-19T00:00:00"/>
    <n v="35"/>
    <x v="1"/>
    <x v="0"/>
    <s v="New Michele"/>
    <x v="0"/>
  </r>
  <r>
    <s v="T02310"/>
    <d v="2024-08-03T00:00:00"/>
    <s v="C139"/>
    <s v="P013"/>
    <s v="S001"/>
    <n v="5"/>
    <n v="0.05"/>
    <s v="Bank Transfer"/>
    <n v="5674"/>
    <n v="5390.3"/>
    <n v="3375.5"/>
    <n v="2014.8000000000002"/>
    <s v="World Watches"/>
    <x v="3"/>
    <x v="0"/>
    <x v="0"/>
    <x v="1"/>
    <n v="1134.8"/>
    <n v="675.1"/>
    <x v="0"/>
    <d v="1960-03-21T00:00:00"/>
    <n v="66"/>
    <x v="4"/>
    <x v="3"/>
    <s v="Jimenezborough"/>
    <x v="3"/>
  </r>
  <r>
    <s v="T02311"/>
    <d v="2024-05-25T00:00:00"/>
    <s v="C028"/>
    <s v="P021"/>
    <s v="S001"/>
    <n v="5"/>
    <n v="0.15"/>
    <s v="Cash"/>
    <n v="6136.2"/>
    <n v="5215.7699999999995"/>
    <n v="4885.45"/>
    <n v="330.31999999999971"/>
    <s v="Firm Dairy"/>
    <x v="4"/>
    <x v="0"/>
    <x v="2"/>
    <x v="7"/>
    <n v="1227.24"/>
    <n v="977.09"/>
    <x v="1"/>
    <d v="1960-02-10T00:00:00"/>
    <n v="66"/>
    <x v="4"/>
    <x v="3"/>
    <s v="Jimenezborough"/>
    <x v="3"/>
  </r>
  <r>
    <s v="T02312"/>
    <d v="2024-11-21T00:00:00"/>
    <s v="C131"/>
    <s v="P035"/>
    <s v="S001"/>
    <n v="2"/>
    <n v="0.05"/>
    <s v="Bank Transfer"/>
    <n v="3124.86"/>
    <n v="2968.6170000000002"/>
    <n v="2391.2600000000002"/>
    <n v="577.35699999999997"/>
    <s v="Chair Laptop"/>
    <x v="1"/>
    <x v="0"/>
    <x v="1"/>
    <x v="6"/>
    <n v="1562.43"/>
    <n v="1195.6300000000001"/>
    <x v="0"/>
    <d v="1996-10-18T00:00:00"/>
    <n v="29"/>
    <x v="1"/>
    <x v="3"/>
    <s v="Jimenezborough"/>
    <x v="3"/>
  </r>
  <r>
    <s v="T02313"/>
    <d v="2024-06-28T00:00:00"/>
    <s v="C147"/>
    <s v="P005"/>
    <s v="S003"/>
    <n v="4"/>
    <n v="0"/>
    <s v="Mobile Money"/>
    <n v="5584.88"/>
    <n v="5584.88"/>
    <n v="4016.36"/>
    <n v="1568.52"/>
    <s v="Knowledge Bags"/>
    <x v="0"/>
    <x v="0"/>
    <x v="0"/>
    <x v="5"/>
    <n v="1396.22"/>
    <n v="1004.09"/>
    <x v="1"/>
    <d v="1967-02-03T00:00:00"/>
    <n v="59"/>
    <x v="3"/>
    <x v="0"/>
    <s v="New Michele"/>
    <x v="0"/>
  </r>
  <r>
    <s v="T02314"/>
    <d v="2024-03-12T00:00:00"/>
    <s v="C073"/>
    <s v="P027"/>
    <s v="S002"/>
    <n v="1"/>
    <n v="0.1"/>
    <s v="Bank Transfer"/>
    <n v="1272.23"/>
    <n v="1145.0070000000001"/>
    <n v="952.65"/>
    <n v="192.35700000000008"/>
    <s v="Hospital Smartphone"/>
    <x v="2"/>
    <x v="0"/>
    <x v="1"/>
    <x v="10"/>
    <n v="1272.23"/>
    <n v="952.65"/>
    <x v="1"/>
    <d v="1964-12-04T00:00:00"/>
    <n v="61"/>
    <x v="3"/>
    <x v="2"/>
    <s v="Peckmouth"/>
    <x v="2"/>
  </r>
  <r>
    <s v="T02315"/>
    <d v="2023-10-24T00:00:00"/>
    <s v="C086"/>
    <s v="P036"/>
    <s v="S004"/>
    <n v="3"/>
    <n v="0.15"/>
    <s v="Bank Transfer"/>
    <n v="4504.38"/>
    <n v="3828.723"/>
    <n v="3503.19"/>
    <n v="325.5329999999999"/>
    <s v="New Watches"/>
    <x v="6"/>
    <x v="1"/>
    <x v="0"/>
    <x v="1"/>
    <n v="1501.46"/>
    <n v="1167.73"/>
    <x v="1"/>
    <d v="1975-09-26T00:00:00"/>
    <n v="50"/>
    <x v="3"/>
    <x v="1"/>
    <s v="Brianahaven"/>
    <x v="1"/>
  </r>
  <r>
    <s v="T02316"/>
    <d v="2023-10-20T00:00:00"/>
    <s v="C160"/>
    <s v="P014"/>
    <s v="S001"/>
    <n v="2"/>
    <n v="0.1"/>
    <s v="Cash"/>
    <n v="2685.5"/>
    <n v="2416.9500000000003"/>
    <n v="1595.88"/>
    <n v="821.07000000000016"/>
    <s v="Add Clothing"/>
    <x v="6"/>
    <x v="1"/>
    <x v="0"/>
    <x v="0"/>
    <n v="1342.75"/>
    <n v="797.94"/>
    <x v="0"/>
    <d v="1991-09-10T00:00:00"/>
    <n v="34"/>
    <x v="0"/>
    <x v="3"/>
    <s v="Jimenezborough"/>
    <x v="3"/>
  </r>
  <r>
    <s v="T02317"/>
    <d v="2025-04-23T00:00:00"/>
    <s v="C075"/>
    <s v="P021"/>
    <s v="S002"/>
    <n v="5"/>
    <n v="0"/>
    <s v="Cash"/>
    <n v="6136.2"/>
    <n v="6136.2"/>
    <n v="4885.45"/>
    <n v="1250.75"/>
    <s v="Firm Dairy"/>
    <x v="8"/>
    <x v="2"/>
    <x v="2"/>
    <x v="7"/>
    <n v="1227.24"/>
    <n v="977.09"/>
    <x v="0"/>
    <d v="1954-09-17T00:00:00"/>
    <n v="71"/>
    <x v="4"/>
    <x v="2"/>
    <s v="Peckmouth"/>
    <x v="2"/>
  </r>
  <r>
    <s v="T02318"/>
    <d v="2024-11-10T00:00:00"/>
    <s v="C156"/>
    <s v="P001"/>
    <s v="S002"/>
    <n v="3"/>
    <n v="0.1"/>
    <s v="Credit Card"/>
    <n v="5021.07"/>
    <n v="4518.9629999999997"/>
    <n v="3970.1400000000003"/>
    <n v="548.82299999999941"/>
    <s v="Like Camera"/>
    <x v="1"/>
    <x v="0"/>
    <x v="1"/>
    <x v="12"/>
    <n v="1673.69"/>
    <n v="1323.38"/>
    <x v="0"/>
    <d v="1956-11-28T00:00:00"/>
    <n v="69"/>
    <x v="4"/>
    <x v="2"/>
    <s v="Peckmouth"/>
    <x v="2"/>
  </r>
  <r>
    <s v="T02319"/>
    <d v="2023-10-22T00:00:00"/>
    <s v="C097"/>
    <s v="P020"/>
    <s v="S005"/>
    <n v="1"/>
    <n v="0.05"/>
    <s v="Mobile Money"/>
    <n v="323.92"/>
    <n v="307.72399999999999"/>
    <n v="242.98"/>
    <n v="64.744"/>
    <s v="Simple Accessories"/>
    <x v="6"/>
    <x v="1"/>
    <x v="0"/>
    <x v="9"/>
    <n v="323.92"/>
    <n v="242.98"/>
    <x v="0"/>
    <d v="1994-08-14T00:00:00"/>
    <n v="31"/>
    <x v="1"/>
    <x v="4"/>
    <s v="Johnmouth"/>
    <x v="2"/>
  </r>
  <r>
    <s v="T02320"/>
    <d v="2023-11-13T00:00:00"/>
    <s v="C196"/>
    <s v="P007"/>
    <s v="S001"/>
    <n v="1"/>
    <n v="0.05"/>
    <s v="Mobile Money"/>
    <n v="1474.12"/>
    <n v="1400.4139999999998"/>
    <n v="764.02"/>
    <n v="636.39399999999978"/>
    <s v="Understand Camera"/>
    <x v="1"/>
    <x v="1"/>
    <x v="1"/>
    <x v="12"/>
    <n v="1474.12"/>
    <n v="764.02"/>
    <x v="1"/>
    <d v="1964-04-24T00:00:00"/>
    <n v="62"/>
    <x v="3"/>
    <x v="3"/>
    <s v="Jimenezborough"/>
    <x v="3"/>
  </r>
  <r>
    <s v="T02321"/>
    <d v="2024-07-28T00:00:00"/>
    <s v="C138"/>
    <s v="P049"/>
    <s v="S001"/>
    <n v="5"/>
    <n v="0"/>
    <s v="Mobile Money"/>
    <n v="1941.3"/>
    <n v="1941.3"/>
    <n v="996.5"/>
    <n v="944.8"/>
    <s v="Possible Watches"/>
    <x v="11"/>
    <x v="0"/>
    <x v="0"/>
    <x v="1"/>
    <n v="388.26"/>
    <n v="199.3"/>
    <x v="1"/>
    <d v="1961-09-28T00:00:00"/>
    <n v="64"/>
    <x v="3"/>
    <x v="3"/>
    <s v="Jimenezborough"/>
    <x v="3"/>
  </r>
  <r>
    <s v="T02322"/>
    <d v="2024-04-14T00:00:00"/>
    <s v="C169"/>
    <s v="P015"/>
    <s v="S005"/>
    <n v="5"/>
    <n v="0.15"/>
    <s v="Bank Transfer"/>
    <n v="1352.25"/>
    <n v="1149.4124999999999"/>
    <n v="938"/>
    <n v="211.41249999999991"/>
    <s v="Whether Bags"/>
    <x v="8"/>
    <x v="0"/>
    <x v="0"/>
    <x v="5"/>
    <n v="270.45"/>
    <n v="187.6"/>
    <x v="0"/>
    <d v="1967-06-15T00:00:00"/>
    <n v="59"/>
    <x v="3"/>
    <x v="4"/>
    <s v="Johnmouth"/>
    <x v="2"/>
  </r>
  <r>
    <s v="T02323"/>
    <d v="2024-03-26T00:00:00"/>
    <s v="C069"/>
    <s v="P046"/>
    <s v="S002"/>
    <n v="5"/>
    <n v="0.1"/>
    <s v="Credit Card"/>
    <n v="5826.8499999999995"/>
    <n v="5244.165"/>
    <n v="4632.75"/>
    <n v="611.41499999999996"/>
    <s v="Nature Clothing"/>
    <x v="2"/>
    <x v="0"/>
    <x v="0"/>
    <x v="0"/>
    <n v="1165.3699999999999"/>
    <n v="926.55"/>
    <x v="0"/>
    <d v="1965-10-14T00:00:00"/>
    <n v="60"/>
    <x v="3"/>
    <x v="2"/>
    <s v="Peckmouth"/>
    <x v="2"/>
  </r>
  <r>
    <s v="T02324"/>
    <d v="2024-03-10T00:00:00"/>
    <s v="C085"/>
    <s v="P014"/>
    <s v="S002"/>
    <n v="3"/>
    <n v="0.05"/>
    <s v="Mobile Money"/>
    <n v="4028.25"/>
    <n v="3826.8374999999996"/>
    <n v="2393.8200000000002"/>
    <n v="1433.0174999999995"/>
    <s v="Add Clothing"/>
    <x v="2"/>
    <x v="0"/>
    <x v="0"/>
    <x v="0"/>
    <n v="1342.75"/>
    <n v="797.94"/>
    <x v="0"/>
    <d v="1979-03-23T00:00:00"/>
    <n v="47"/>
    <x v="1"/>
    <x v="2"/>
    <s v="Peckmouth"/>
    <x v="2"/>
  </r>
  <r>
    <s v="T02325"/>
    <d v="2024-09-08T00:00:00"/>
    <s v="C081"/>
    <s v="P003"/>
    <s v="S001"/>
    <n v="2"/>
    <n v="0.15"/>
    <s v="Mobile Money"/>
    <n v="675.26"/>
    <n v="573.971"/>
    <n v="338.06"/>
    <n v="235.911"/>
    <s v="Here Footwear"/>
    <x v="5"/>
    <x v="0"/>
    <x v="0"/>
    <x v="3"/>
    <n v="337.63"/>
    <n v="169.03"/>
    <x v="1"/>
    <d v="1988-07-20T00:00:00"/>
    <n v="38"/>
    <x v="1"/>
    <x v="3"/>
    <s v="Jimenezborough"/>
    <x v="3"/>
  </r>
  <r>
    <s v="T02326"/>
    <d v="2023-10-24T00:00:00"/>
    <s v="C093"/>
    <s v="P040"/>
    <s v="S001"/>
    <n v="3"/>
    <n v="0"/>
    <s v="Bank Transfer"/>
    <n v="5236.83"/>
    <n v="5236.83"/>
    <n v="3967.32"/>
    <n v="1269.5099999999998"/>
    <s v="Piece Headphones"/>
    <x v="6"/>
    <x v="1"/>
    <x v="1"/>
    <x v="11"/>
    <n v="1745.61"/>
    <n v="1322.44"/>
    <x v="0"/>
    <d v="1978-04-14T00:00:00"/>
    <n v="48"/>
    <x v="1"/>
    <x v="3"/>
    <s v="Jimenezborough"/>
    <x v="3"/>
  </r>
  <r>
    <s v="T02327"/>
    <d v="2024-08-31T00:00:00"/>
    <s v="C168"/>
    <s v="P036"/>
    <s v="S004"/>
    <n v="5"/>
    <n v="0.05"/>
    <s v="Mobile Money"/>
    <n v="7507.3"/>
    <n v="7131.9349999999995"/>
    <n v="5838.65"/>
    <n v="1293.2849999999999"/>
    <s v="New Watches"/>
    <x v="3"/>
    <x v="0"/>
    <x v="0"/>
    <x v="1"/>
    <n v="1501.46"/>
    <n v="1167.73"/>
    <x v="0"/>
    <d v="1969-07-30T00:00:00"/>
    <n v="56"/>
    <x v="3"/>
    <x v="1"/>
    <s v="Brianahaven"/>
    <x v="1"/>
  </r>
  <r>
    <s v="T02328"/>
    <d v="2025-02-28T00:00:00"/>
    <s v="C108"/>
    <s v="P022"/>
    <s v="S002"/>
    <n v="5"/>
    <n v="0.05"/>
    <s v="Credit Card"/>
    <n v="127.85"/>
    <n v="121.4575"/>
    <n v="95.25"/>
    <n v="26.207499999999996"/>
    <s v="How Vegetables"/>
    <x v="10"/>
    <x v="2"/>
    <x v="2"/>
    <x v="8"/>
    <n v="25.57"/>
    <n v="19.05"/>
    <x v="0"/>
    <d v="1960-11-21T00:00:00"/>
    <n v="65"/>
    <x v="4"/>
    <x v="2"/>
    <s v="Peckmouth"/>
    <x v="2"/>
  </r>
  <r>
    <s v="T02329"/>
    <d v="2024-04-10T00:00:00"/>
    <s v="C199"/>
    <s v="P043"/>
    <s v="S004"/>
    <n v="5"/>
    <n v="0.05"/>
    <s v="Bank Transfer"/>
    <n v="2822.1"/>
    <n v="2680.9949999999999"/>
    <n v="1469.8"/>
    <n v="1211.1949999999999"/>
    <s v="Soon Accessories"/>
    <x v="8"/>
    <x v="0"/>
    <x v="0"/>
    <x v="9"/>
    <n v="564.41999999999996"/>
    <n v="293.95999999999998"/>
    <x v="1"/>
    <d v="1970-05-18T00:00:00"/>
    <n v="56"/>
    <x v="3"/>
    <x v="1"/>
    <s v="Brianahaven"/>
    <x v="1"/>
  </r>
  <r>
    <s v="T02330"/>
    <d v="2024-05-05T00:00:00"/>
    <s v="C074"/>
    <s v="P046"/>
    <s v="S003"/>
    <n v="3"/>
    <n v="0"/>
    <s v="Cash"/>
    <n v="3496.1099999999997"/>
    <n v="3496.1099999999997"/>
    <n v="2779.6499999999996"/>
    <n v="716.46"/>
    <s v="Nature Clothing"/>
    <x v="4"/>
    <x v="0"/>
    <x v="0"/>
    <x v="0"/>
    <n v="1165.3699999999999"/>
    <n v="926.55"/>
    <x v="1"/>
    <d v="1959-05-31T00:00:00"/>
    <n v="67"/>
    <x v="4"/>
    <x v="0"/>
    <s v="New Michele"/>
    <x v="0"/>
  </r>
  <r>
    <s v="T02331"/>
    <d v="2024-12-06T00:00:00"/>
    <s v="C105"/>
    <s v="P032"/>
    <s v="S004"/>
    <n v="5"/>
    <n v="0.05"/>
    <s v="Mobile Money"/>
    <n v="1523.55"/>
    <n v="1447.3724999999999"/>
    <n v="820.05"/>
    <n v="627.32249999999999"/>
    <s v="Difficult Vegetables"/>
    <x v="7"/>
    <x v="0"/>
    <x v="2"/>
    <x v="8"/>
    <n v="304.70999999999998"/>
    <n v="164.01"/>
    <x v="0"/>
    <d v="1969-12-29T00:00:00"/>
    <n v="56"/>
    <x v="3"/>
    <x v="1"/>
    <s v="Brianahaven"/>
    <x v="1"/>
  </r>
  <r>
    <s v="T02332"/>
    <d v="2025-07-29T00:00:00"/>
    <s v="C162"/>
    <s v="P048"/>
    <s v="S002"/>
    <n v="2"/>
    <n v="0.15"/>
    <s v="Cash"/>
    <n v="2432.7199999999998"/>
    <n v="2067.8119999999999"/>
    <n v="1589.6"/>
    <n v="478.21199999999999"/>
    <s v="Nor Bags"/>
    <x v="11"/>
    <x v="2"/>
    <x v="0"/>
    <x v="5"/>
    <n v="1216.3599999999999"/>
    <n v="794.8"/>
    <x v="0"/>
    <d v="2000-08-30T00:00:00"/>
    <n v="25"/>
    <x v="1"/>
    <x v="2"/>
    <s v="Peckmouth"/>
    <x v="2"/>
  </r>
  <r>
    <s v="T02333"/>
    <d v="2025-07-18T00:00:00"/>
    <s v="C043"/>
    <s v="P037"/>
    <s v="S001"/>
    <n v="4"/>
    <n v="0.1"/>
    <s v="Mobile Money"/>
    <n v="7810.6"/>
    <n v="7029.5400000000009"/>
    <n v="5805.08"/>
    <n v="1224.4600000000009"/>
    <s v="Book Television"/>
    <x v="11"/>
    <x v="2"/>
    <x v="1"/>
    <x v="2"/>
    <n v="1952.65"/>
    <n v="1451.27"/>
    <x v="0"/>
    <d v="1988-09-14T00:00:00"/>
    <n v="37"/>
    <x v="1"/>
    <x v="3"/>
    <s v="Jimenezborough"/>
    <x v="3"/>
  </r>
  <r>
    <s v="T02334"/>
    <d v="2023-10-18T00:00:00"/>
    <s v="C191"/>
    <s v="P038"/>
    <s v="S001"/>
    <n v="2"/>
    <n v="0"/>
    <s v="Mobile Money"/>
    <n v="733.86"/>
    <n v="733.86"/>
    <n v="570.46"/>
    <n v="163.39999999999998"/>
    <s v="Stage Footwear"/>
    <x v="6"/>
    <x v="1"/>
    <x v="0"/>
    <x v="3"/>
    <n v="366.93"/>
    <n v="285.23"/>
    <x v="1"/>
    <d v="1958-07-14T00:00:00"/>
    <n v="68"/>
    <x v="4"/>
    <x v="3"/>
    <s v="Jimenezborough"/>
    <x v="3"/>
  </r>
  <r>
    <s v="T02335"/>
    <d v="2025-08-21T00:00:00"/>
    <s v="C007"/>
    <s v="P039"/>
    <s v="S002"/>
    <n v="1"/>
    <n v="0.05"/>
    <s v="Mobile Money"/>
    <n v="540.94000000000005"/>
    <n v="513.89300000000003"/>
    <n v="398.25"/>
    <n v="115.64300000000003"/>
    <s v="Church Clothing"/>
    <x v="3"/>
    <x v="2"/>
    <x v="0"/>
    <x v="0"/>
    <n v="540.94000000000005"/>
    <n v="398.25"/>
    <x v="0"/>
    <d v="1985-01-11T00:00:00"/>
    <n v="41"/>
    <x v="1"/>
    <x v="2"/>
    <s v="Peckmouth"/>
    <x v="2"/>
  </r>
  <r>
    <s v="T02336"/>
    <d v="2024-02-18T00:00:00"/>
    <s v="C109"/>
    <s v="P023"/>
    <s v="S003"/>
    <n v="2"/>
    <n v="0.15"/>
    <s v="Credit Card"/>
    <n v="3756.94"/>
    <n v="3193.3989999999999"/>
    <n v="2029.82"/>
    <n v="1163.579"/>
    <s v="And Footwear"/>
    <x v="10"/>
    <x v="0"/>
    <x v="0"/>
    <x v="3"/>
    <n v="1878.47"/>
    <n v="1014.91"/>
    <x v="1"/>
    <d v="2006-03-03T00:00:00"/>
    <n v="20"/>
    <x v="2"/>
    <x v="0"/>
    <s v="New Michele"/>
    <x v="0"/>
  </r>
  <r>
    <s v="T02337"/>
    <d v="2024-11-12T00:00:00"/>
    <s v="C183"/>
    <s v="P039"/>
    <s v="S003"/>
    <n v="1"/>
    <n v="0.1"/>
    <s v="Bank Transfer"/>
    <n v="540.94000000000005"/>
    <n v="486.84600000000006"/>
    <n v="398.25"/>
    <n v="88.59600000000006"/>
    <s v="Church Clothing"/>
    <x v="1"/>
    <x v="0"/>
    <x v="0"/>
    <x v="0"/>
    <n v="540.94000000000005"/>
    <n v="398.25"/>
    <x v="0"/>
    <d v="1990-11-19T00:00:00"/>
    <n v="35"/>
    <x v="1"/>
    <x v="0"/>
    <s v="New Michele"/>
    <x v="0"/>
  </r>
  <r>
    <s v="T02338"/>
    <d v="2025-01-13T00:00:00"/>
    <s v="C152"/>
    <s v="P047"/>
    <s v="S005"/>
    <n v="5"/>
    <n v="0"/>
    <s v="Cash"/>
    <n v="5985.9000000000005"/>
    <n v="5985.9000000000005"/>
    <n v="3613.7"/>
    <n v="2372.2000000000007"/>
    <s v="Or Smartphone"/>
    <x v="9"/>
    <x v="2"/>
    <x v="1"/>
    <x v="10"/>
    <n v="1197.18"/>
    <n v="722.74"/>
    <x v="0"/>
    <d v="1987-06-17T00:00:00"/>
    <n v="39"/>
    <x v="1"/>
    <x v="4"/>
    <s v="Johnmouth"/>
    <x v="2"/>
  </r>
  <r>
    <s v="T02339"/>
    <d v="2024-06-06T00:00:00"/>
    <s v="C019"/>
    <s v="P032"/>
    <s v="S003"/>
    <n v="4"/>
    <n v="0.15"/>
    <s v="Mobile Money"/>
    <n v="1218.8399999999999"/>
    <n v="1036.0139999999999"/>
    <n v="656.04"/>
    <n v="379.97399999999993"/>
    <s v="Difficult Vegetables"/>
    <x v="0"/>
    <x v="0"/>
    <x v="2"/>
    <x v="8"/>
    <n v="304.70999999999998"/>
    <n v="164.01"/>
    <x v="1"/>
    <d v="1998-05-16T00:00:00"/>
    <n v="28"/>
    <x v="1"/>
    <x v="0"/>
    <s v="New Michele"/>
    <x v="0"/>
  </r>
  <r>
    <s v="T02340"/>
    <d v="2024-04-27T00:00:00"/>
    <s v="C190"/>
    <s v="P005"/>
    <s v="S004"/>
    <n v="3"/>
    <n v="0.15"/>
    <s v="Credit Card"/>
    <n v="4188.66"/>
    <n v="3560.3609999999999"/>
    <n v="3012.27"/>
    <n v="548.09099999999989"/>
    <s v="Knowledge Bags"/>
    <x v="8"/>
    <x v="0"/>
    <x v="0"/>
    <x v="5"/>
    <n v="1396.22"/>
    <n v="1004.09"/>
    <x v="0"/>
    <d v="1967-08-19T00:00:00"/>
    <n v="58"/>
    <x v="3"/>
    <x v="1"/>
    <s v="Brianahaven"/>
    <x v="1"/>
  </r>
  <r>
    <s v="T02341"/>
    <d v="2024-01-31T00:00:00"/>
    <s v="C188"/>
    <s v="P016"/>
    <s v="S002"/>
    <n v="5"/>
    <n v="0"/>
    <s v="Credit Card"/>
    <n v="9293.75"/>
    <n v="9293.75"/>
    <n v="7255.8"/>
    <n v="2037.9499999999998"/>
    <s v="House Accessories"/>
    <x v="9"/>
    <x v="0"/>
    <x v="0"/>
    <x v="9"/>
    <n v="1858.75"/>
    <n v="1451.16"/>
    <x v="0"/>
    <d v="1960-11-23T00:00:00"/>
    <n v="65"/>
    <x v="4"/>
    <x v="2"/>
    <s v="Peckmouth"/>
    <x v="2"/>
  </r>
  <r>
    <s v="T02342"/>
    <d v="2025-06-29T00:00:00"/>
    <s v="C002"/>
    <s v="P028"/>
    <s v="S005"/>
    <n v="5"/>
    <n v="0.1"/>
    <s v="Mobile Money"/>
    <n v="3368.8999999999996"/>
    <n v="3032.0099999999998"/>
    <n v="1816.6499999999999"/>
    <n v="1215.3599999999999"/>
    <s v="Deal Smartphone"/>
    <x v="0"/>
    <x v="2"/>
    <x v="1"/>
    <x v="10"/>
    <n v="673.78"/>
    <n v="363.33"/>
    <x v="0"/>
    <d v="1959-08-18T00:00:00"/>
    <n v="66"/>
    <x v="4"/>
    <x v="4"/>
    <s v="Johnmouth"/>
    <x v="2"/>
  </r>
  <r>
    <s v="T02343"/>
    <d v="2024-03-10T00:00:00"/>
    <s v="C098"/>
    <s v="P044"/>
    <s v="S003"/>
    <n v="4"/>
    <n v="0.05"/>
    <s v="Bank Transfer"/>
    <n v="5146.2"/>
    <n v="4888.8899999999994"/>
    <n v="3190.16"/>
    <n v="1698.7299999999996"/>
    <s v="Least Accessories"/>
    <x v="2"/>
    <x v="0"/>
    <x v="0"/>
    <x v="9"/>
    <n v="1286.55"/>
    <n v="797.54"/>
    <x v="1"/>
    <d v="2005-01-09T00:00:00"/>
    <n v="21"/>
    <x v="2"/>
    <x v="0"/>
    <s v="New Michele"/>
    <x v="0"/>
  </r>
  <r>
    <s v="T02344"/>
    <d v="2025-08-07T00:00:00"/>
    <s v="C198"/>
    <s v="P030"/>
    <s v="S001"/>
    <n v="2"/>
    <n v="0.1"/>
    <s v="Mobile Money"/>
    <n v="58.48"/>
    <n v="52.631999999999998"/>
    <n v="30.56"/>
    <n v="22.071999999999999"/>
    <s v="National Watches"/>
    <x v="3"/>
    <x v="2"/>
    <x v="0"/>
    <x v="1"/>
    <n v="29.24"/>
    <n v="15.28"/>
    <x v="0"/>
    <d v="1986-01-23T00:00:00"/>
    <n v="40"/>
    <x v="1"/>
    <x v="3"/>
    <s v="Jimenezborough"/>
    <x v="3"/>
  </r>
  <r>
    <s v="T02345"/>
    <d v="2025-03-11T00:00:00"/>
    <s v="C088"/>
    <s v="P022"/>
    <s v="S001"/>
    <n v="5"/>
    <n v="0.15"/>
    <s v="Bank Transfer"/>
    <n v="127.85"/>
    <n v="108.67249999999999"/>
    <n v="95.25"/>
    <n v="13.422499999999985"/>
    <s v="How Vegetables"/>
    <x v="2"/>
    <x v="2"/>
    <x v="2"/>
    <x v="8"/>
    <n v="25.57"/>
    <n v="19.05"/>
    <x v="1"/>
    <d v="1997-10-11T00:00:00"/>
    <n v="28"/>
    <x v="1"/>
    <x v="3"/>
    <s v="Jimenezborough"/>
    <x v="3"/>
  </r>
  <r>
    <s v="T02346"/>
    <d v="2024-04-12T00:00:00"/>
    <s v="C083"/>
    <s v="P013"/>
    <s v="S004"/>
    <n v="3"/>
    <n v="0.05"/>
    <s v="Credit Card"/>
    <n v="3404.3999999999996"/>
    <n v="3234.1799999999994"/>
    <n v="2025.3000000000002"/>
    <n v="1208.8799999999992"/>
    <s v="World Watches"/>
    <x v="8"/>
    <x v="0"/>
    <x v="0"/>
    <x v="1"/>
    <n v="1134.8"/>
    <n v="675.1"/>
    <x v="1"/>
    <d v="1981-03-29T00:00:00"/>
    <n v="45"/>
    <x v="1"/>
    <x v="1"/>
    <s v="Brianahaven"/>
    <x v="1"/>
  </r>
  <r>
    <s v="T02347"/>
    <d v="2025-05-13T00:00:00"/>
    <s v="C011"/>
    <s v="P033"/>
    <s v="S002"/>
    <n v="4"/>
    <n v="0.1"/>
    <s v="Bank Transfer"/>
    <n v="7195.88"/>
    <n v="6476.2920000000004"/>
    <n v="5316.6"/>
    <n v="1159.692"/>
    <s v="Beat Accessories"/>
    <x v="4"/>
    <x v="2"/>
    <x v="0"/>
    <x v="9"/>
    <n v="1798.97"/>
    <n v="1329.15"/>
    <x v="0"/>
    <d v="1997-03-03T00:00:00"/>
    <n v="29"/>
    <x v="1"/>
    <x v="2"/>
    <s v="Peckmouth"/>
    <x v="2"/>
  </r>
  <r>
    <s v="T02348"/>
    <d v="2024-06-27T00:00:00"/>
    <s v="C026"/>
    <s v="P047"/>
    <s v="S003"/>
    <n v="3"/>
    <n v="0.05"/>
    <s v="Cash"/>
    <n v="3591.54"/>
    <n v="3411.9629999999997"/>
    <n v="2168.2200000000003"/>
    <n v="1243.7429999999995"/>
    <s v="Or Smartphone"/>
    <x v="0"/>
    <x v="0"/>
    <x v="1"/>
    <x v="10"/>
    <n v="1197.18"/>
    <n v="722.74"/>
    <x v="0"/>
    <d v="2004-01-04T00:00:00"/>
    <n v="22"/>
    <x v="2"/>
    <x v="0"/>
    <s v="New Michele"/>
    <x v="0"/>
  </r>
  <r>
    <s v="T02349"/>
    <d v="2025-07-07T00:00:00"/>
    <s v="C074"/>
    <s v="P009"/>
    <s v="S003"/>
    <n v="4"/>
    <n v="0.15"/>
    <s v="Credit Card"/>
    <n v="492.76"/>
    <n v="418.846"/>
    <n v="321.44"/>
    <n v="97.406000000000006"/>
    <s v="Us Snacks"/>
    <x v="11"/>
    <x v="2"/>
    <x v="2"/>
    <x v="4"/>
    <n v="123.19"/>
    <n v="80.36"/>
    <x v="1"/>
    <d v="1959-05-31T00:00:00"/>
    <n v="67"/>
    <x v="4"/>
    <x v="0"/>
    <s v="New Michele"/>
    <x v="0"/>
  </r>
  <r>
    <s v="T02350"/>
    <d v="2025-05-16T00:00:00"/>
    <s v="C044"/>
    <s v="P025"/>
    <s v="S003"/>
    <n v="3"/>
    <n v="0"/>
    <s v="Credit Card"/>
    <n v="1287.4499999999998"/>
    <n v="1287.4499999999998"/>
    <n v="776.16000000000008"/>
    <n v="511.28999999999974"/>
    <s v="Little Watches"/>
    <x v="4"/>
    <x v="2"/>
    <x v="0"/>
    <x v="1"/>
    <n v="429.15"/>
    <n v="258.72000000000003"/>
    <x v="0"/>
    <d v="1961-02-14T00:00:00"/>
    <n v="65"/>
    <x v="4"/>
    <x v="0"/>
    <s v="New Michele"/>
    <x v="0"/>
  </r>
  <r>
    <s v="T02351"/>
    <d v="2024-06-16T00:00:00"/>
    <s v="C171"/>
    <s v="P017"/>
    <s v="S003"/>
    <n v="2"/>
    <n v="0"/>
    <s v="Credit Card"/>
    <n v="2492.2199999999998"/>
    <n v="2492.2199999999998"/>
    <n v="1667.04"/>
    <n v="825.17999999999984"/>
    <s v="Find Headphones"/>
    <x v="0"/>
    <x v="0"/>
    <x v="1"/>
    <x v="11"/>
    <n v="1246.1099999999999"/>
    <n v="833.52"/>
    <x v="0"/>
    <d v="1993-03-15T00:00:00"/>
    <n v="33"/>
    <x v="1"/>
    <x v="0"/>
    <s v="New Michele"/>
    <x v="0"/>
  </r>
  <r>
    <s v="T02352"/>
    <d v="2025-06-14T00:00:00"/>
    <s v="C142"/>
    <s v="P002"/>
    <s v="S005"/>
    <n v="2"/>
    <n v="0"/>
    <s v="Cash"/>
    <n v="1637.52"/>
    <n v="1637.52"/>
    <n v="1055.24"/>
    <n v="582.28"/>
    <s v="Audience Television"/>
    <x v="0"/>
    <x v="2"/>
    <x v="1"/>
    <x v="2"/>
    <n v="818.76"/>
    <n v="527.62"/>
    <x v="0"/>
    <d v="2005-07-25T00:00:00"/>
    <n v="21"/>
    <x v="2"/>
    <x v="4"/>
    <s v="Johnmouth"/>
    <x v="2"/>
  </r>
  <r>
    <s v="T02353"/>
    <d v="2024-04-07T00:00:00"/>
    <s v="C139"/>
    <s v="P014"/>
    <s v="S005"/>
    <n v="2"/>
    <n v="0"/>
    <s v="Mobile Money"/>
    <n v="2685.5"/>
    <n v="2685.5"/>
    <n v="1595.88"/>
    <n v="1089.6199999999999"/>
    <s v="Add Clothing"/>
    <x v="8"/>
    <x v="0"/>
    <x v="0"/>
    <x v="0"/>
    <n v="1342.75"/>
    <n v="797.94"/>
    <x v="0"/>
    <d v="1960-03-21T00:00:00"/>
    <n v="66"/>
    <x v="4"/>
    <x v="4"/>
    <s v="Johnmouth"/>
    <x v="2"/>
  </r>
  <r>
    <s v="T02354"/>
    <d v="2024-12-22T00:00:00"/>
    <s v="C007"/>
    <s v="P039"/>
    <s v="S003"/>
    <n v="2"/>
    <n v="0.1"/>
    <s v="Mobile Money"/>
    <n v="1081.8800000000001"/>
    <n v="973.69200000000012"/>
    <n v="796.5"/>
    <n v="177.19200000000012"/>
    <s v="Church Clothing"/>
    <x v="7"/>
    <x v="0"/>
    <x v="0"/>
    <x v="0"/>
    <n v="540.94000000000005"/>
    <n v="398.25"/>
    <x v="0"/>
    <d v="1985-01-11T00:00:00"/>
    <n v="41"/>
    <x v="1"/>
    <x v="0"/>
    <s v="New Michele"/>
    <x v="0"/>
  </r>
  <r>
    <s v="T02355"/>
    <d v="2024-05-03T00:00:00"/>
    <s v="C188"/>
    <s v="P011"/>
    <s v="S004"/>
    <n v="5"/>
    <n v="0.05"/>
    <s v="Mobile Money"/>
    <n v="1242.8499999999999"/>
    <n v="1180.7074999999998"/>
    <n v="953.34999999999991"/>
    <n v="227.35749999999985"/>
    <s v="Either Headphones"/>
    <x v="4"/>
    <x v="0"/>
    <x v="1"/>
    <x v="11"/>
    <n v="248.57"/>
    <n v="190.67"/>
    <x v="0"/>
    <d v="1960-11-23T00:00:00"/>
    <n v="65"/>
    <x v="4"/>
    <x v="1"/>
    <s v="Brianahaven"/>
    <x v="1"/>
  </r>
  <r>
    <s v="T02356"/>
    <d v="2023-12-25T00:00:00"/>
    <s v="C076"/>
    <s v="P011"/>
    <s v="S001"/>
    <n v="1"/>
    <n v="0.15"/>
    <s v="Mobile Money"/>
    <n v="248.57"/>
    <n v="211.28449999999998"/>
    <n v="190.67"/>
    <n v="20.614499999999992"/>
    <s v="Either Headphones"/>
    <x v="7"/>
    <x v="1"/>
    <x v="1"/>
    <x v="11"/>
    <n v="248.57"/>
    <n v="190.67"/>
    <x v="0"/>
    <d v="2005-12-14T00:00:00"/>
    <n v="20"/>
    <x v="2"/>
    <x v="3"/>
    <s v="Jimenezborough"/>
    <x v="3"/>
  </r>
  <r>
    <s v="T02357"/>
    <d v="2023-12-20T00:00:00"/>
    <s v="C127"/>
    <s v="P033"/>
    <s v="S003"/>
    <n v="1"/>
    <n v="0.05"/>
    <s v="Bank Transfer"/>
    <n v="1798.97"/>
    <n v="1709.0214999999998"/>
    <n v="1329.15"/>
    <n v="379.87149999999974"/>
    <s v="Beat Accessories"/>
    <x v="7"/>
    <x v="1"/>
    <x v="0"/>
    <x v="9"/>
    <n v="1798.97"/>
    <n v="1329.15"/>
    <x v="1"/>
    <d v="1982-11-17T00:00:00"/>
    <n v="43"/>
    <x v="1"/>
    <x v="0"/>
    <s v="New Michele"/>
    <x v="0"/>
  </r>
  <r>
    <s v="T02358"/>
    <d v="2025-07-22T00:00:00"/>
    <s v="C188"/>
    <s v="P036"/>
    <s v="S001"/>
    <n v="3"/>
    <n v="0"/>
    <s v="Credit Card"/>
    <n v="4504.38"/>
    <n v="4504.38"/>
    <n v="3503.19"/>
    <n v="1001.19"/>
    <s v="New Watches"/>
    <x v="11"/>
    <x v="2"/>
    <x v="0"/>
    <x v="1"/>
    <n v="1501.46"/>
    <n v="1167.73"/>
    <x v="0"/>
    <d v="1960-11-23T00:00:00"/>
    <n v="65"/>
    <x v="4"/>
    <x v="3"/>
    <s v="Jimenezborough"/>
    <x v="3"/>
  </r>
  <r>
    <s v="T02359"/>
    <d v="2024-11-05T00:00:00"/>
    <s v="C187"/>
    <s v="P021"/>
    <s v="S001"/>
    <n v="3"/>
    <n v="0.05"/>
    <s v="Bank Transfer"/>
    <n v="3681.7200000000003"/>
    <n v="3497.634"/>
    <n v="2931.27"/>
    <n v="566.36400000000003"/>
    <s v="Firm Dairy"/>
    <x v="1"/>
    <x v="0"/>
    <x v="2"/>
    <x v="7"/>
    <n v="1227.24"/>
    <n v="977.09"/>
    <x v="0"/>
    <d v="1989-01-14T00:00:00"/>
    <n v="37"/>
    <x v="1"/>
    <x v="3"/>
    <s v="Jimenezborough"/>
    <x v="3"/>
  </r>
  <r>
    <s v="T02360"/>
    <d v="2025-07-22T00:00:00"/>
    <s v="C071"/>
    <s v="P037"/>
    <s v="S004"/>
    <n v="5"/>
    <n v="0"/>
    <s v="Bank Transfer"/>
    <n v="9763.25"/>
    <n v="9763.25"/>
    <n v="7256.35"/>
    <n v="2506.8999999999996"/>
    <s v="Book Television"/>
    <x v="11"/>
    <x v="2"/>
    <x v="1"/>
    <x v="2"/>
    <n v="1952.65"/>
    <n v="1451.27"/>
    <x v="0"/>
    <d v="1962-06-18T00:00:00"/>
    <n v="64"/>
    <x v="3"/>
    <x v="1"/>
    <s v="Brianahaven"/>
    <x v="1"/>
  </r>
  <r>
    <s v="T02361"/>
    <d v="2025-03-14T00:00:00"/>
    <s v="C010"/>
    <s v="P012"/>
    <s v="S004"/>
    <n v="1"/>
    <n v="0.1"/>
    <s v="Credit Card"/>
    <n v="1193.0899999999999"/>
    <n v="1073.7809999999999"/>
    <n v="818.24"/>
    <n v="255.54099999999994"/>
    <s v="Above Camera"/>
    <x v="2"/>
    <x v="2"/>
    <x v="1"/>
    <x v="12"/>
    <n v="1193.0899999999999"/>
    <n v="818.24"/>
    <x v="0"/>
    <d v="1976-12-12T00:00:00"/>
    <n v="49"/>
    <x v="1"/>
    <x v="1"/>
    <s v="Brianahaven"/>
    <x v="1"/>
  </r>
  <r>
    <s v="T02362"/>
    <d v="2024-09-19T00:00:00"/>
    <s v="C143"/>
    <s v="P033"/>
    <s v="S001"/>
    <n v="1"/>
    <n v="0.05"/>
    <s v="Credit Card"/>
    <n v="1798.97"/>
    <n v="1709.0214999999998"/>
    <n v="1329.15"/>
    <n v="379.87149999999974"/>
    <s v="Beat Accessories"/>
    <x v="5"/>
    <x v="0"/>
    <x v="0"/>
    <x v="9"/>
    <n v="1798.97"/>
    <n v="1329.15"/>
    <x v="0"/>
    <d v="1961-06-03T00:00:00"/>
    <n v="65"/>
    <x v="4"/>
    <x v="3"/>
    <s v="Jimenezborough"/>
    <x v="3"/>
  </r>
  <r>
    <s v="T02363"/>
    <d v="2024-04-11T00:00:00"/>
    <s v="C151"/>
    <s v="P041"/>
    <s v="S004"/>
    <n v="2"/>
    <n v="0.05"/>
    <s v="Bank Transfer"/>
    <n v="3270.02"/>
    <n v="3106.5189999999998"/>
    <n v="2086.58"/>
    <n v="1019.9389999999999"/>
    <s v="Present Television"/>
    <x v="8"/>
    <x v="0"/>
    <x v="1"/>
    <x v="2"/>
    <n v="1635.01"/>
    <n v="1043.29"/>
    <x v="0"/>
    <d v="2006-08-30T00:00:00"/>
    <n v="19"/>
    <x v="2"/>
    <x v="1"/>
    <s v="Brianahaven"/>
    <x v="1"/>
  </r>
  <r>
    <s v="T02364"/>
    <d v="2024-06-05T00:00:00"/>
    <s v="C121"/>
    <s v="P010"/>
    <s v="S002"/>
    <n v="4"/>
    <n v="0.05"/>
    <s v="Mobile Money"/>
    <n v="4776.4799999999996"/>
    <n v="4537.655999999999"/>
    <n v="3355.8"/>
    <n v="1181.8559999999989"/>
    <s v="Step Smartphone"/>
    <x v="0"/>
    <x v="0"/>
    <x v="1"/>
    <x v="10"/>
    <n v="1194.1199999999999"/>
    <n v="838.95"/>
    <x v="0"/>
    <d v="1967-02-28T00:00:00"/>
    <n v="59"/>
    <x v="3"/>
    <x v="2"/>
    <s v="Peckmouth"/>
    <x v="2"/>
  </r>
  <r>
    <s v="T02365"/>
    <d v="2024-05-14T00:00:00"/>
    <s v="C073"/>
    <s v="P037"/>
    <s v="S002"/>
    <n v="2"/>
    <n v="0"/>
    <s v="Credit Card"/>
    <n v="3905.3"/>
    <n v="3905.3"/>
    <n v="2902.54"/>
    <n v="1002.7600000000002"/>
    <s v="Book Television"/>
    <x v="4"/>
    <x v="0"/>
    <x v="1"/>
    <x v="2"/>
    <n v="1952.65"/>
    <n v="1451.27"/>
    <x v="1"/>
    <d v="1964-12-04T00:00:00"/>
    <n v="61"/>
    <x v="3"/>
    <x v="2"/>
    <s v="Peckmouth"/>
    <x v="2"/>
  </r>
  <r>
    <s v="T02366"/>
    <d v="2024-05-22T00:00:00"/>
    <s v="C001"/>
    <s v="P019"/>
    <s v="S004"/>
    <n v="1"/>
    <n v="0.15"/>
    <s v="Credit Card"/>
    <n v="1762.92"/>
    <n v="1498.482"/>
    <n v="1346.48"/>
    <n v="152.00199999999995"/>
    <s v="Traditional Laptop"/>
    <x v="4"/>
    <x v="0"/>
    <x v="1"/>
    <x v="6"/>
    <n v="1762.92"/>
    <n v="1346.48"/>
    <x v="0"/>
    <d v="1996-09-11T00:00:00"/>
    <n v="29"/>
    <x v="1"/>
    <x v="1"/>
    <s v="Brianahaven"/>
    <x v="1"/>
  </r>
  <r>
    <s v="T02367"/>
    <d v="2025-03-31T00:00:00"/>
    <s v="C182"/>
    <s v="P013"/>
    <s v="S002"/>
    <n v="1"/>
    <n v="0.15"/>
    <s v="Bank Transfer"/>
    <n v="1134.8"/>
    <n v="964.57999999999993"/>
    <n v="675.1"/>
    <n v="289.4799999999999"/>
    <s v="World Watches"/>
    <x v="2"/>
    <x v="2"/>
    <x v="0"/>
    <x v="1"/>
    <n v="1134.8"/>
    <n v="675.1"/>
    <x v="0"/>
    <d v="2004-07-25T00:00:00"/>
    <n v="22"/>
    <x v="2"/>
    <x v="2"/>
    <s v="Peckmouth"/>
    <x v="2"/>
  </r>
  <r>
    <s v="T02368"/>
    <d v="2024-02-07T00:00:00"/>
    <s v="C158"/>
    <s v="P048"/>
    <s v="S004"/>
    <n v="5"/>
    <n v="0.05"/>
    <s v="Bank Transfer"/>
    <n v="6081.7999999999993"/>
    <n v="5777.7099999999991"/>
    <n v="3974"/>
    <n v="1803.7099999999991"/>
    <s v="Nor Bags"/>
    <x v="10"/>
    <x v="0"/>
    <x v="0"/>
    <x v="5"/>
    <n v="1216.3599999999999"/>
    <n v="794.8"/>
    <x v="0"/>
    <d v="1981-07-24T00:00:00"/>
    <n v="45"/>
    <x v="1"/>
    <x v="1"/>
    <s v="Brianahaven"/>
    <x v="1"/>
  </r>
  <r>
    <s v="T02369"/>
    <d v="2023-09-24T00:00:00"/>
    <s v="C124"/>
    <s v="P021"/>
    <s v="S005"/>
    <n v="2"/>
    <n v="0.1"/>
    <s v="Credit Card"/>
    <n v="2454.48"/>
    <n v="2209.0320000000002"/>
    <n v="1954.18"/>
    <n v="254.85200000000009"/>
    <s v="Firm Dairy"/>
    <x v="5"/>
    <x v="1"/>
    <x v="2"/>
    <x v="7"/>
    <n v="1227.24"/>
    <n v="977.09"/>
    <x v="1"/>
    <d v="1962-06-07T00:00:00"/>
    <n v="64"/>
    <x v="3"/>
    <x v="4"/>
    <s v="Johnmouth"/>
    <x v="2"/>
  </r>
  <r>
    <s v="T02370"/>
    <d v="2023-12-30T00:00:00"/>
    <s v="C075"/>
    <s v="P020"/>
    <s v="S004"/>
    <n v="4"/>
    <n v="0.15"/>
    <s v="Bank Transfer"/>
    <n v="1295.68"/>
    <n v="1101.328"/>
    <n v="971.92"/>
    <n v="129.40800000000002"/>
    <s v="Simple Accessories"/>
    <x v="7"/>
    <x v="1"/>
    <x v="0"/>
    <x v="9"/>
    <n v="323.92"/>
    <n v="242.98"/>
    <x v="0"/>
    <d v="1954-09-17T00:00:00"/>
    <n v="71"/>
    <x v="4"/>
    <x v="1"/>
    <s v="Brianahaven"/>
    <x v="1"/>
  </r>
  <r>
    <s v="T02371"/>
    <d v="2023-11-07T00:00:00"/>
    <s v="C140"/>
    <s v="P016"/>
    <s v="S004"/>
    <n v="3"/>
    <n v="0"/>
    <s v="Credit Card"/>
    <n v="5576.25"/>
    <n v="5576.25"/>
    <n v="4353.4800000000005"/>
    <n v="1222.7699999999995"/>
    <s v="House Accessories"/>
    <x v="1"/>
    <x v="1"/>
    <x v="0"/>
    <x v="9"/>
    <n v="1858.75"/>
    <n v="1451.16"/>
    <x v="1"/>
    <d v="1973-06-12T00:00:00"/>
    <n v="53"/>
    <x v="3"/>
    <x v="1"/>
    <s v="Brianahaven"/>
    <x v="1"/>
  </r>
  <r>
    <s v="T02372"/>
    <d v="2024-02-14T00:00:00"/>
    <s v="C029"/>
    <s v="P023"/>
    <s v="S003"/>
    <n v="4"/>
    <n v="0.15"/>
    <s v="Bank Transfer"/>
    <n v="7513.88"/>
    <n v="6386.7979999999998"/>
    <n v="4059.64"/>
    <n v="2327.1579999999999"/>
    <s v="And Footwear"/>
    <x v="10"/>
    <x v="0"/>
    <x v="0"/>
    <x v="3"/>
    <n v="1878.47"/>
    <n v="1014.91"/>
    <x v="0"/>
    <d v="1978-05-20T00:00:00"/>
    <n v="48"/>
    <x v="1"/>
    <x v="0"/>
    <s v="New Michele"/>
    <x v="0"/>
  </r>
  <r>
    <s v="T02373"/>
    <d v="2023-10-24T00:00:00"/>
    <s v="C064"/>
    <s v="P014"/>
    <s v="S004"/>
    <n v="1"/>
    <n v="0.05"/>
    <s v="Mobile Money"/>
    <n v="1342.75"/>
    <n v="1275.6125"/>
    <n v="797.94"/>
    <n v="477.6724999999999"/>
    <s v="Add Clothing"/>
    <x v="6"/>
    <x v="1"/>
    <x v="0"/>
    <x v="0"/>
    <n v="1342.75"/>
    <n v="797.94"/>
    <x v="1"/>
    <d v="1973-09-01T00:00:00"/>
    <n v="52"/>
    <x v="3"/>
    <x v="1"/>
    <s v="Brianahaven"/>
    <x v="1"/>
  </r>
  <r>
    <s v="T02374"/>
    <d v="2025-02-20T00:00:00"/>
    <s v="C082"/>
    <s v="P040"/>
    <s v="S001"/>
    <n v="3"/>
    <n v="0.15"/>
    <s v="Credit Card"/>
    <n v="5236.83"/>
    <n v="4451.3054999999995"/>
    <n v="3967.32"/>
    <n v="483.98549999999932"/>
    <s v="Piece Headphones"/>
    <x v="10"/>
    <x v="2"/>
    <x v="1"/>
    <x v="11"/>
    <n v="1745.61"/>
    <n v="1322.44"/>
    <x v="0"/>
    <d v="2003-05-11T00:00:00"/>
    <n v="23"/>
    <x v="2"/>
    <x v="3"/>
    <s v="Jimenezborough"/>
    <x v="3"/>
  </r>
  <r>
    <s v="T02375"/>
    <d v="2025-07-17T00:00:00"/>
    <s v="C199"/>
    <s v="P003"/>
    <s v="S004"/>
    <n v="4"/>
    <n v="0.15"/>
    <s v="Credit Card"/>
    <n v="1350.52"/>
    <n v="1147.942"/>
    <n v="676.12"/>
    <n v="471.822"/>
    <s v="Here Footwear"/>
    <x v="11"/>
    <x v="2"/>
    <x v="0"/>
    <x v="3"/>
    <n v="337.63"/>
    <n v="169.03"/>
    <x v="1"/>
    <d v="1970-05-18T00:00:00"/>
    <n v="56"/>
    <x v="3"/>
    <x v="1"/>
    <s v="Brianahaven"/>
    <x v="1"/>
  </r>
  <r>
    <s v="T02376"/>
    <d v="2025-02-01T00:00:00"/>
    <s v="C008"/>
    <s v="P040"/>
    <s v="S003"/>
    <n v="3"/>
    <n v="0.05"/>
    <s v="Mobile Money"/>
    <n v="5236.83"/>
    <n v="4974.9884999999995"/>
    <n v="3967.32"/>
    <n v="1007.6684999999993"/>
    <s v="Piece Headphones"/>
    <x v="10"/>
    <x v="2"/>
    <x v="1"/>
    <x v="11"/>
    <n v="1745.61"/>
    <n v="1322.44"/>
    <x v="0"/>
    <d v="1960-11-13T00:00:00"/>
    <n v="65"/>
    <x v="4"/>
    <x v="0"/>
    <s v="New Michele"/>
    <x v="0"/>
  </r>
  <r>
    <s v="T02377"/>
    <d v="2025-04-26T00:00:00"/>
    <s v="C016"/>
    <s v="P047"/>
    <s v="S005"/>
    <n v="3"/>
    <n v="0.1"/>
    <s v="Bank Transfer"/>
    <n v="3591.54"/>
    <n v="3232.386"/>
    <n v="2168.2200000000003"/>
    <n v="1064.1659999999997"/>
    <s v="Or Smartphone"/>
    <x v="8"/>
    <x v="2"/>
    <x v="1"/>
    <x v="10"/>
    <n v="1197.18"/>
    <n v="722.74"/>
    <x v="0"/>
    <d v="1976-04-27T00:00:00"/>
    <n v="50"/>
    <x v="3"/>
    <x v="4"/>
    <s v="Johnmouth"/>
    <x v="2"/>
  </r>
  <r>
    <s v="T02378"/>
    <d v="2025-05-18T00:00:00"/>
    <s v="C106"/>
    <s v="P020"/>
    <s v="S004"/>
    <n v="4"/>
    <n v="0.15"/>
    <s v="Mobile Money"/>
    <n v="1295.68"/>
    <n v="1101.328"/>
    <n v="971.92"/>
    <n v="129.40800000000002"/>
    <s v="Simple Accessories"/>
    <x v="4"/>
    <x v="2"/>
    <x v="0"/>
    <x v="9"/>
    <n v="323.92"/>
    <n v="242.98"/>
    <x v="1"/>
    <d v="1987-04-23T00:00:00"/>
    <n v="39"/>
    <x v="1"/>
    <x v="1"/>
    <s v="Brianahaven"/>
    <x v="1"/>
  </r>
  <r>
    <s v="T02379"/>
    <d v="2024-02-12T00:00:00"/>
    <s v="C067"/>
    <s v="P028"/>
    <s v="S001"/>
    <n v="3"/>
    <n v="0.15"/>
    <s v="Credit Card"/>
    <n v="2021.34"/>
    <n v="1718.1389999999999"/>
    <n v="1089.99"/>
    <n v="628.14899999999989"/>
    <s v="Deal Smartphone"/>
    <x v="10"/>
    <x v="0"/>
    <x v="1"/>
    <x v="10"/>
    <n v="673.78"/>
    <n v="363.33"/>
    <x v="0"/>
    <d v="1973-09-07T00:00:00"/>
    <n v="52"/>
    <x v="3"/>
    <x v="3"/>
    <s v="Jimenezborough"/>
    <x v="3"/>
  </r>
  <r>
    <s v="T02380"/>
    <d v="2023-12-01T00:00:00"/>
    <s v="C087"/>
    <s v="P024"/>
    <s v="S001"/>
    <n v="3"/>
    <n v="0.15"/>
    <s v="Mobile Money"/>
    <n v="4462.2300000000005"/>
    <n v="3792.8955000000001"/>
    <n v="2439.21"/>
    <n v="1353.6855"/>
    <s v="Him Smartphone"/>
    <x v="7"/>
    <x v="1"/>
    <x v="1"/>
    <x v="10"/>
    <n v="1487.41"/>
    <n v="813.07"/>
    <x v="1"/>
    <d v="1975-06-22T00:00:00"/>
    <n v="51"/>
    <x v="3"/>
    <x v="3"/>
    <s v="Jimenezborough"/>
    <x v="3"/>
  </r>
  <r>
    <s v="T02381"/>
    <d v="2023-12-18T00:00:00"/>
    <s v="C057"/>
    <s v="P007"/>
    <s v="S005"/>
    <n v="2"/>
    <n v="0.05"/>
    <s v="Cash"/>
    <n v="2948.24"/>
    <n v="2800.8279999999995"/>
    <n v="1528.04"/>
    <n v="1272.7879999999996"/>
    <s v="Understand Camera"/>
    <x v="7"/>
    <x v="1"/>
    <x v="1"/>
    <x v="12"/>
    <n v="1474.12"/>
    <n v="764.02"/>
    <x v="1"/>
    <d v="1998-09-26T00:00:00"/>
    <n v="27"/>
    <x v="1"/>
    <x v="4"/>
    <s v="Johnmouth"/>
    <x v="2"/>
  </r>
  <r>
    <s v="T02382"/>
    <d v="2025-06-08T00:00:00"/>
    <s v="C158"/>
    <s v="P035"/>
    <s v="S005"/>
    <n v="3"/>
    <n v="0.05"/>
    <s v="Cash"/>
    <n v="4687.29"/>
    <n v="4452.9254999999994"/>
    <n v="3586.8900000000003"/>
    <n v="866.03549999999905"/>
    <s v="Chair Laptop"/>
    <x v="0"/>
    <x v="2"/>
    <x v="1"/>
    <x v="6"/>
    <n v="1562.43"/>
    <n v="1195.6300000000001"/>
    <x v="0"/>
    <d v="1981-07-24T00:00:00"/>
    <n v="45"/>
    <x v="1"/>
    <x v="4"/>
    <s v="Johnmouth"/>
    <x v="2"/>
  </r>
  <r>
    <s v="T02383"/>
    <d v="2024-11-22T00:00:00"/>
    <s v="C185"/>
    <s v="P034"/>
    <s v="S001"/>
    <n v="4"/>
    <n v="0"/>
    <s v="Bank Transfer"/>
    <n v="1712.2"/>
    <n v="1712.2"/>
    <n v="984.28"/>
    <n v="727.92000000000007"/>
    <s v="Everything Laptop"/>
    <x v="1"/>
    <x v="0"/>
    <x v="1"/>
    <x v="6"/>
    <n v="428.05"/>
    <n v="246.07"/>
    <x v="1"/>
    <d v="1975-07-04T00:00:00"/>
    <n v="51"/>
    <x v="3"/>
    <x v="3"/>
    <s v="Jimenezborough"/>
    <x v="3"/>
  </r>
  <r>
    <s v="T02384"/>
    <d v="2024-05-12T00:00:00"/>
    <s v="C091"/>
    <s v="P049"/>
    <s v="S005"/>
    <n v="1"/>
    <n v="0"/>
    <s v="Credit Card"/>
    <n v="388.26"/>
    <n v="388.26"/>
    <n v="199.3"/>
    <n v="188.95999999999998"/>
    <s v="Possible Watches"/>
    <x v="4"/>
    <x v="0"/>
    <x v="0"/>
    <x v="1"/>
    <n v="388.26"/>
    <n v="199.3"/>
    <x v="0"/>
    <d v="1963-02-04T00:00:00"/>
    <n v="63"/>
    <x v="3"/>
    <x v="4"/>
    <s v="Johnmouth"/>
    <x v="2"/>
  </r>
  <r>
    <s v="T02385"/>
    <d v="2025-06-20T00:00:00"/>
    <s v="C093"/>
    <s v="P042"/>
    <s v="S005"/>
    <n v="2"/>
    <n v="0.05"/>
    <s v="Mobile Money"/>
    <n v="907.24"/>
    <n v="861.87799999999993"/>
    <n v="633.26"/>
    <n v="228.61799999999994"/>
    <s v="Maybe Clothing"/>
    <x v="0"/>
    <x v="2"/>
    <x v="0"/>
    <x v="0"/>
    <n v="453.62"/>
    <n v="316.63"/>
    <x v="0"/>
    <d v="1978-04-14T00:00:00"/>
    <n v="48"/>
    <x v="1"/>
    <x v="4"/>
    <s v="Johnmouth"/>
    <x v="2"/>
  </r>
  <r>
    <s v="T02386"/>
    <d v="2025-09-03T00:00:00"/>
    <s v="C184"/>
    <s v="P047"/>
    <s v="S002"/>
    <n v="3"/>
    <n v="0.05"/>
    <s v="Bank Transfer"/>
    <n v="3591.54"/>
    <n v="3411.9629999999997"/>
    <n v="2168.2200000000003"/>
    <n v="1243.7429999999995"/>
    <s v="Or Smartphone"/>
    <x v="5"/>
    <x v="2"/>
    <x v="1"/>
    <x v="10"/>
    <n v="1197.18"/>
    <n v="722.74"/>
    <x v="0"/>
    <d v="2003-04-13T00:00:00"/>
    <n v="23"/>
    <x v="2"/>
    <x v="2"/>
    <s v="Peckmouth"/>
    <x v="2"/>
  </r>
  <r>
    <s v="T02387"/>
    <d v="2024-07-25T00:00:00"/>
    <s v="C085"/>
    <s v="P029"/>
    <s v="S004"/>
    <n v="2"/>
    <n v="0.05"/>
    <s v="Cash"/>
    <n v="2970.1"/>
    <n v="2821.5949999999998"/>
    <n v="1976.62"/>
    <n v="844.97499999999991"/>
    <s v="Road Clothing"/>
    <x v="11"/>
    <x v="0"/>
    <x v="0"/>
    <x v="0"/>
    <n v="1485.05"/>
    <n v="988.31"/>
    <x v="0"/>
    <d v="1979-03-23T00:00:00"/>
    <n v="47"/>
    <x v="1"/>
    <x v="1"/>
    <s v="Brianahaven"/>
    <x v="1"/>
  </r>
  <r>
    <s v="T02388"/>
    <d v="2023-10-05T00:00:00"/>
    <s v="C010"/>
    <s v="P050"/>
    <s v="S001"/>
    <n v="5"/>
    <n v="0"/>
    <s v="Mobile Money"/>
    <n v="5223.2000000000007"/>
    <n v="5223.2000000000007"/>
    <n v="3875.3500000000004"/>
    <n v="1347.8500000000004"/>
    <s v="Maybe Footwear"/>
    <x v="6"/>
    <x v="1"/>
    <x v="0"/>
    <x v="3"/>
    <n v="1044.6400000000001"/>
    <n v="775.07"/>
    <x v="0"/>
    <d v="1976-12-12T00:00:00"/>
    <n v="49"/>
    <x v="1"/>
    <x v="3"/>
    <s v="Jimenezborough"/>
    <x v="3"/>
  </r>
  <r>
    <s v="T02389"/>
    <d v="2024-04-07T00:00:00"/>
    <s v="C125"/>
    <s v="P017"/>
    <s v="S001"/>
    <n v="2"/>
    <n v="0.1"/>
    <s v="Bank Transfer"/>
    <n v="2492.2199999999998"/>
    <n v="2242.998"/>
    <n v="1667.04"/>
    <n v="575.95800000000008"/>
    <s v="Find Headphones"/>
    <x v="8"/>
    <x v="0"/>
    <x v="1"/>
    <x v="11"/>
    <n v="1246.1099999999999"/>
    <n v="833.52"/>
    <x v="0"/>
    <d v="1990-04-03T00:00:00"/>
    <n v="36"/>
    <x v="1"/>
    <x v="3"/>
    <s v="Jimenezborough"/>
    <x v="3"/>
  </r>
  <r>
    <s v="T02390"/>
    <d v="2025-08-26T00:00:00"/>
    <s v="C007"/>
    <s v="P014"/>
    <s v="S002"/>
    <n v="2"/>
    <n v="0"/>
    <s v="Bank Transfer"/>
    <n v="2685.5"/>
    <n v="2685.5"/>
    <n v="1595.88"/>
    <n v="1089.6199999999999"/>
    <s v="Add Clothing"/>
    <x v="3"/>
    <x v="2"/>
    <x v="0"/>
    <x v="0"/>
    <n v="1342.75"/>
    <n v="797.94"/>
    <x v="0"/>
    <d v="1985-01-11T00:00:00"/>
    <n v="41"/>
    <x v="1"/>
    <x v="2"/>
    <s v="Peckmouth"/>
    <x v="2"/>
  </r>
  <r>
    <s v="T02391"/>
    <d v="2024-11-30T00:00:00"/>
    <s v="C192"/>
    <s v="P017"/>
    <s v="S001"/>
    <n v="4"/>
    <n v="0.15"/>
    <s v="Credit Card"/>
    <n v="4984.4399999999996"/>
    <n v="4236.7739999999994"/>
    <n v="3334.08"/>
    <n v="902.69399999999951"/>
    <s v="Find Headphones"/>
    <x v="1"/>
    <x v="0"/>
    <x v="1"/>
    <x v="11"/>
    <n v="1246.1099999999999"/>
    <n v="833.52"/>
    <x v="0"/>
    <d v="2006-07-28T00:00:00"/>
    <n v="19"/>
    <x v="2"/>
    <x v="3"/>
    <s v="Jimenezborough"/>
    <x v="3"/>
  </r>
  <r>
    <s v="T02392"/>
    <d v="2025-04-10T00:00:00"/>
    <s v="C190"/>
    <s v="P031"/>
    <s v="S003"/>
    <n v="1"/>
    <n v="0"/>
    <s v="Cash"/>
    <n v="1095.72"/>
    <n v="1095.72"/>
    <n v="822.2"/>
    <n v="273.52"/>
    <s v="Foot Snacks"/>
    <x v="8"/>
    <x v="2"/>
    <x v="2"/>
    <x v="4"/>
    <n v="1095.72"/>
    <n v="822.2"/>
    <x v="0"/>
    <d v="1967-08-19T00:00:00"/>
    <n v="58"/>
    <x v="3"/>
    <x v="0"/>
    <s v="New Michele"/>
    <x v="0"/>
  </r>
  <r>
    <s v="T02393"/>
    <d v="2024-01-22T00:00:00"/>
    <s v="C130"/>
    <s v="P030"/>
    <s v="S004"/>
    <n v="1"/>
    <n v="0"/>
    <s v="Credit Card"/>
    <n v="29.24"/>
    <n v="29.24"/>
    <n v="15.28"/>
    <n v="13.959999999999999"/>
    <s v="National Watches"/>
    <x v="9"/>
    <x v="0"/>
    <x v="0"/>
    <x v="1"/>
    <n v="29.24"/>
    <n v="15.28"/>
    <x v="0"/>
    <d v="1982-02-03T00:00:00"/>
    <n v="44"/>
    <x v="1"/>
    <x v="1"/>
    <s v="Brianahaven"/>
    <x v="1"/>
  </r>
  <r>
    <s v="T02394"/>
    <d v="2024-07-04T00:00:00"/>
    <s v="C025"/>
    <s v="P034"/>
    <s v="S005"/>
    <n v="4"/>
    <n v="0.05"/>
    <s v="Bank Transfer"/>
    <n v="1712.2"/>
    <n v="1626.59"/>
    <n v="984.28"/>
    <n v="642.30999999999995"/>
    <s v="Everything Laptop"/>
    <x v="11"/>
    <x v="0"/>
    <x v="1"/>
    <x v="6"/>
    <n v="428.05"/>
    <n v="246.07"/>
    <x v="1"/>
    <d v="1971-03-12T00:00:00"/>
    <n v="55"/>
    <x v="3"/>
    <x v="4"/>
    <s v="Johnmouth"/>
    <x v="2"/>
  </r>
  <r>
    <s v="T02395"/>
    <d v="2024-06-22T00:00:00"/>
    <s v="C083"/>
    <s v="P048"/>
    <s v="S004"/>
    <n v="5"/>
    <n v="0"/>
    <s v="Bank Transfer"/>
    <n v="6081.7999999999993"/>
    <n v="6081.7999999999993"/>
    <n v="3974"/>
    <n v="2107.7999999999993"/>
    <s v="Nor Bags"/>
    <x v="0"/>
    <x v="0"/>
    <x v="0"/>
    <x v="5"/>
    <n v="1216.3599999999999"/>
    <n v="794.8"/>
    <x v="1"/>
    <d v="1981-03-29T00:00:00"/>
    <n v="45"/>
    <x v="1"/>
    <x v="1"/>
    <s v="Brianahaven"/>
    <x v="1"/>
  </r>
  <r>
    <s v="T02396"/>
    <d v="2025-04-19T00:00:00"/>
    <s v="C071"/>
    <s v="P015"/>
    <s v="S004"/>
    <n v="2"/>
    <n v="0"/>
    <s v="Bank Transfer"/>
    <n v="540.9"/>
    <n v="540.9"/>
    <n v="375.2"/>
    <n v="165.7"/>
    <s v="Whether Bags"/>
    <x v="8"/>
    <x v="2"/>
    <x v="0"/>
    <x v="5"/>
    <n v="270.45"/>
    <n v="187.6"/>
    <x v="0"/>
    <d v="1962-06-18T00:00:00"/>
    <n v="64"/>
    <x v="3"/>
    <x v="1"/>
    <s v="Brianahaven"/>
    <x v="1"/>
  </r>
  <r>
    <s v="T02397"/>
    <d v="2025-07-22T00:00:00"/>
    <s v="C168"/>
    <s v="P039"/>
    <s v="S005"/>
    <n v="4"/>
    <n v="0.15"/>
    <s v="Bank Transfer"/>
    <n v="2163.7600000000002"/>
    <n v="1839.1960000000001"/>
    <n v="1593"/>
    <n v="246.19600000000014"/>
    <s v="Church Clothing"/>
    <x v="11"/>
    <x v="2"/>
    <x v="0"/>
    <x v="0"/>
    <n v="540.94000000000005"/>
    <n v="398.25"/>
    <x v="0"/>
    <d v="1969-07-30T00:00:00"/>
    <n v="56"/>
    <x v="3"/>
    <x v="4"/>
    <s v="Johnmouth"/>
    <x v="2"/>
  </r>
  <r>
    <s v="T02398"/>
    <d v="2024-05-30T00:00:00"/>
    <s v="C110"/>
    <s v="P021"/>
    <s v="S001"/>
    <n v="2"/>
    <n v="0.15"/>
    <s v="Bank Transfer"/>
    <n v="2454.48"/>
    <n v="2086.308"/>
    <n v="1954.18"/>
    <n v="132.12799999999993"/>
    <s v="Firm Dairy"/>
    <x v="4"/>
    <x v="0"/>
    <x v="2"/>
    <x v="7"/>
    <n v="1227.24"/>
    <n v="977.09"/>
    <x v="1"/>
    <d v="1966-01-05T00:00:00"/>
    <n v="60"/>
    <x v="3"/>
    <x v="3"/>
    <s v="Jimenezborough"/>
    <x v="3"/>
  </r>
  <r>
    <s v="T02399"/>
    <d v="2024-06-23T00:00:00"/>
    <s v="C124"/>
    <s v="P039"/>
    <s v="S003"/>
    <n v="5"/>
    <n v="0.05"/>
    <s v="Mobile Money"/>
    <n v="2704.7000000000003"/>
    <n v="2569.4650000000001"/>
    <n v="1991.25"/>
    <n v="578.21500000000015"/>
    <s v="Church Clothing"/>
    <x v="0"/>
    <x v="0"/>
    <x v="0"/>
    <x v="0"/>
    <n v="540.94000000000005"/>
    <n v="398.25"/>
    <x v="1"/>
    <d v="1962-06-07T00:00:00"/>
    <n v="64"/>
    <x v="3"/>
    <x v="0"/>
    <s v="New Michele"/>
    <x v="0"/>
  </r>
  <r>
    <s v="T02400"/>
    <d v="2025-03-08T00:00:00"/>
    <s v="C005"/>
    <s v="P038"/>
    <s v="S004"/>
    <n v="4"/>
    <n v="0.1"/>
    <s v="Cash"/>
    <n v="1467.72"/>
    <n v="1320.9480000000001"/>
    <n v="1140.92"/>
    <n v="180.02800000000002"/>
    <s v="Stage Footwear"/>
    <x v="2"/>
    <x v="2"/>
    <x v="0"/>
    <x v="3"/>
    <n v="366.93"/>
    <n v="285.23"/>
    <x v="0"/>
    <d v="1992-06-18T00:00:00"/>
    <n v="34"/>
    <x v="0"/>
    <x v="1"/>
    <s v="Brianahaven"/>
    <x v="1"/>
  </r>
  <r>
    <s v="T02401"/>
    <d v="2024-01-02T00:00:00"/>
    <s v="C116"/>
    <s v="P015"/>
    <s v="S002"/>
    <n v="5"/>
    <n v="0"/>
    <s v="Mobile Money"/>
    <n v="1352.25"/>
    <n v="1352.25"/>
    <n v="938"/>
    <n v="414.25"/>
    <s v="Whether Bags"/>
    <x v="9"/>
    <x v="0"/>
    <x v="0"/>
    <x v="5"/>
    <n v="270.45"/>
    <n v="187.6"/>
    <x v="0"/>
    <d v="1955-09-26T00:00:00"/>
    <n v="70"/>
    <x v="4"/>
    <x v="2"/>
    <s v="Peckmouth"/>
    <x v="2"/>
  </r>
  <r>
    <s v="T02402"/>
    <d v="2025-01-27T00:00:00"/>
    <s v="C198"/>
    <s v="P032"/>
    <s v="S002"/>
    <n v="4"/>
    <n v="0.1"/>
    <s v="Mobile Money"/>
    <n v="1218.8399999999999"/>
    <n v="1096.9559999999999"/>
    <n v="656.04"/>
    <n v="440.91599999999994"/>
    <s v="Difficult Vegetables"/>
    <x v="9"/>
    <x v="2"/>
    <x v="2"/>
    <x v="8"/>
    <n v="304.70999999999998"/>
    <n v="164.01"/>
    <x v="0"/>
    <d v="1986-01-23T00:00:00"/>
    <n v="40"/>
    <x v="1"/>
    <x v="2"/>
    <s v="Peckmouth"/>
    <x v="2"/>
  </r>
  <r>
    <s v="T02403"/>
    <d v="2025-05-06T00:00:00"/>
    <s v="C145"/>
    <s v="P041"/>
    <s v="S001"/>
    <n v="3"/>
    <n v="0.1"/>
    <s v="Credit Card"/>
    <n v="4905.03"/>
    <n v="4414.527"/>
    <n v="3129.87"/>
    <n v="1284.6570000000002"/>
    <s v="Present Television"/>
    <x v="4"/>
    <x v="2"/>
    <x v="1"/>
    <x v="2"/>
    <n v="1635.01"/>
    <n v="1043.29"/>
    <x v="1"/>
    <d v="1959-11-07T00:00:00"/>
    <n v="66"/>
    <x v="4"/>
    <x v="3"/>
    <s v="Jimenezborough"/>
    <x v="3"/>
  </r>
  <r>
    <s v="T02404"/>
    <d v="2024-05-20T00:00:00"/>
    <s v="C162"/>
    <s v="P014"/>
    <s v="S001"/>
    <n v="1"/>
    <n v="0.05"/>
    <s v="Credit Card"/>
    <n v="1342.75"/>
    <n v="1275.6125"/>
    <n v="797.94"/>
    <n v="477.6724999999999"/>
    <s v="Add Clothing"/>
    <x v="4"/>
    <x v="0"/>
    <x v="0"/>
    <x v="0"/>
    <n v="1342.75"/>
    <n v="797.94"/>
    <x v="0"/>
    <d v="2000-08-30T00:00:00"/>
    <n v="25"/>
    <x v="1"/>
    <x v="3"/>
    <s v="Jimenezborough"/>
    <x v="3"/>
  </r>
  <r>
    <s v="T02405"/>
    <d v="2025-09-05T00:00:00"/>
    <s v="C126"/>
    <s v="P022"/>
    <s v="S005"/>
    <n v="2"/>
    <n v="0"/>
    <s v="Credit Card"/>
    <n v="51.14"/>
    <n v="51.14"/>
    <n v="38.1"/>
    <n v="13.04"/>
    <s v="How Vegetables"/>
    <x v="5"/>
    <x v="2"/>
    <x v="2"/>
    <x v="8"/>
    <n v="25.57"/>
    <n v="19.05"/>
    <x v="0"/>
    <d v="1980-04-04T00:00:00"/>
    <n v="46"/>
    <x v="1"/>
    <x v="4"/>
    <s v="Johnmouth"/>
    <x v="2"/>
  </r>
  <r>
    <s v="T02406"/>
    <d v="2023-09-16T00:00:00"/>
    <s v="C104"/>
    <s v="P042"/>
    <s v="S005"/>
    <n v="4"/>
    <n v="0.05"/>
    <s v="Cash"/>
    <n v="1814.48"/>
    <n v="1723.7559999999999"/>
    <n v="1266.52"/>
    <n v="457.23599999999988"/>
    <s v="Maybe Clothing"/>
    <x v="5"/>
    <x v="1"/>
    <x v="0"/>
    <x v="0"/>
    <n v="453.62"/>
    <n v="316.63"/>
    <x v="0"/>
    <d v="1965-03-20T00:00:00"/>
    <n v="61"/>
    <x v="3"/>
    <x v="4"/>
    <s v="Johnmouth"/>
    <x v="2"/>
  </r>
  <r>
    <s v="T02407"/>
    <d v="2024-10-20T00:00:00"/>
    <s v="C197"/>
    <s v="P012"/>
    <s v="S004"/>
    <n v="3"/>
    <n v="0.15"/>
    <s v="Bank Transfer"/>
    <n v="3579.2699999999995"/>
    <n v="3042.3794999999996"/>
    <n v="2454.7200000000003"/>
    <n v="587.6594999999993"/>
    <s v="Above Camera"/>
    <x v="6"/>
    <x v="0"/>
    <x v="1"/>
    <x v="12"/>
    <n v="1193.0899999999999"/>
    <n v="818.24"/>
    <x v="0"/>
    <d v="1957-09-23T00:00:00"/>
    <n v="68"/>
    <x v="4"/>
    <x v="1"/>
    <s v="Brianahaven"/>
    <x v="1"/>
  </r>
  <r>
    <s v="T02408"/>
    <d v="2025-03-31T00:00:00"/>
    <s v="C190"/>
    <s v="P050"/>
    <s v="S003"/>
    <n v="2"/>
    <n v="0"/>
    <s v="Bank Transfer"/>
    <n v="2089.2800000000002"/>
    <n v="2089.2800000000002"/>
    <n v="1550.14"/>
    <n v="539.1400000000001"/>
    <s v="Maybe Footwear"/>
    <x v="2"/>
    <x v="2"/>
    <x v="0"/>
    <x v="3"/>
    <n v="1044.6400000000001"/>
    <n v="775.07"/>
    <x v="0"/>
    <d v="1967-08-19T00:00:00"/>
    <n v="58"/>
    <x v="3"/>
    <x v="0"/>
    <s v="New Michele"/>
    <x v="0"/>
  </r>
  <r>
    <s v="T02409"/>
    <d v="2024-07-03T00:00:00"/>
    <s v="C177"/>
    <s v="P033"/>
    <s v="S005"/>
    <n v="5"/>
    <n v="0.15"/>
    <s v="Cash"/>
    <n v="8994.85"/>
    <n v="7645.6225000000004"/>
    <n v="6645.75"/>
    <n v="999.8725000000004"/>
    <s v="Beat Accessories"/>
    <x v="11"/>
    <x v="0"/>
    <x v="0"/>
    <x v="9"/>
    <n v="1798.97"/>
    <n v="1329.15"/>
    <x v="1"/>
    <d v="1985-01-05T00:00:00"/>
    <n v="41"/>
    <x v="1"/>
    <x v="4"/>
    <s v="Johnmouth"/>
    <x v="2"/>
  </r>
  <r>
    <s v="T02410"/>
    <d v="2025-01-09T00:00:00"/>
    <s v="C069"/>
    <s v="P002"/>
    <s v="S002"/>
    <n v="5"/>
    <n v="0.15"/>
    <s v="Mobile Money"/>
    <n v="4093.8"/>
    <n v="3479.73"/>
    <n v="2638.1"/>
    <n v="841.63000000000011"/>
    <s v="Audience Television"/>
    <x v="9"/>
    <x v="2"/>
    <x v="1"/>
    <x v="2"/>
    <n v="818.76"/>
    <n v="527.62"/>
    <x v="0"/>
    <d v="1965-10-14T00:00:00"/>
    <n v="60"/>
    <x v="3"/>
    <x v="2"/>
    <s v="Peckmouth"/>
    <x v="2"/>
  </r>
  <r>
    <s v="T02411"/>
    <d v="2023-09-22T00:00:00"/>
    <s v="C081"/>
    <s v="P049"/>
    <s v="S002"/>
    <n v="3"/>
    <n v="0.15"/>
    <s v="Mobile Money"/>
    <n v="1164.78"/>
    <n v="990.06299999999999"/>
    <n v="597.90000000000009"/>
    <n v="392.1629999999999"/>
    <s v="Possible Watches"/>
    <x v="5"/>
    <x v="1"/>
    <x v="0"/>
    <x v="1"/>
    <n v="388.26"/>
    <n v="199.3"/>
    <x v="1"/>
    <d v="1988-07-20T00:00:00"/>
    <n v="38"/>
    <x v="1"/>
    <x v="2"/>
    <s v="Peckmouth"/>
    <x v="2"/>
  </r>
  <r>
    <s v="T02412"/>
    <d v="2025-04-04T00:00:00"/>
    <s v="C132"/>
    <s v="P014"/>
    <s v="S005"/>
    <n v="1"/>
    <n v="0"/>
    <s v="Mobile Money"/>
    <n v="1342.75"/>
    <n v="1342.75"/>
    <n v="797.94"/>
    <n v="544.80999999999995"/>
    <s v="Add Clothing"/>
    <x v="8"/>
    <x v="2"/>
    <x v="0"/>
    <x v="0"/>
    <n v="1342.75"/>
    <n v="797.94"/>
    <x v="0"/>
    <d v="1958-12-24T00:00:00"/>
    <n v="67"/>
    <x v="4"/>
    <x v="4"/>
    <s v="Johnmouth"/>
    <x v="2"/>
  </r>
  <r>
    <s v="T02413"/>
    <d v="2025-04-18T00:00:00"/>
    <s v="C180"/>
    <s v="P027"/>
    <s v="S001"/>
    <n v="4"/>
    <n v="0.05"/>
    <s v="Cash"/>
    <n v="5088.92"/>
    <n v="4834.4740000000002"/>
    <n v="3810.6"/>
    <n v="1023.8740000000003"/>
    <s v="Hospital Smartphone"/>
    <x v="8"/>
    <x v="2"/>
    <x v="1"/>
    <x v="10"/>
    <n v="1272.23"/>
    <n v="952.65"/>
    <x v="1"/>
    <d v="1959-12-15T00:00:00"/>
    <n v="66"/>
    <x v="4"/>
    <x v="3"/>
    <s v="Jimenezborough"/>
    <x v="3"/>
  </r>
  <r>
    <s v="T02414"/>
    <d v="2025-03-18T00:00:00"/>
    <s v="C042"/>
    <s v="P013"/>
    <s v="S005"/>
    <n v="1"/>
    <n v="0.05"/>
    <s v="Credit Card"/>
    <n v="1134.8"/>
    <n v="1078.06"/>
    <n v="675.1"/>
    <n v="402.95999999999992"/>
    <s v="World Watches"/>
    <x v="2"/>
    <x v="2"/>
    <x v="0"/>
    <x v="1"/>
    <n v="1134.8"/>
    <n v="675.1"/>
    <x v="1"/>
    <d v="2000-02-08T00:00:00"/>
    <n v="26"/>
    <x v="1"/>
    <x v="4"/>
    <s v="Johnmouth"/>
    <x v="2"/>
  </r>
  <r>
    <s v="T02415"/>
    <d v="2025-08-16T00:00:00"/>
    <s v="C113"/>
    <s v="P045"/>
    <s v="S001"/>
    <n v="1"/>
    <n v="0.15"/>
    <s v="Mobile Money"/>
    <n v="1879.08"/>
    <n v="1597.2179999999998"/>
    <n v="1004.56"/>
    <n v="592.6579999999999"/>
    <s v="Set Dairy"/>
    <x v="3"/>
    <x v="2"/>
    <x v="2"/>
    <x v="7"/>
    <n v="1879.08"/>
    <n v="1004.56"/>
    <x v="0"/>
    <d v="1977-05-23T00:00:00"/>
    <n v="49"/>
    <x v="1"/>
    <x v="3"/>
    <s v="Jimenezborough"/>
    <x v="3"/>
  </r>
  <r>
    <s v="T02416"/>
    <d v="2024-09-10T00:00:00"/>
    <s v="C044"/>
    <s v="P021"/>
    <s v="S005"/>
    <n v="4"/>
    <n v="0.05"/>
    <s v="Mobile Money"/>
    <n v="4908.96"/>
    <n v="4663.5119999999997"/>
    <n v="3908.36"/>
    <n v="755.15199999999959"/>
    <s v="Firm Dairy"/>
    <x v="5"/>
    <x v="0"/>
    <x v="2"/>
    <x v="7"/>
    <n v="1227.24"/>
    <n v="977.09"/>
    <x v="0"/>
    <d v="1961-02-14T00:00:00"/>
    <n v="65"/>
    <x v="4"/>
    <x v="4"/>
    <s v="Johnmouth"/>
    <x v="2"/>
  </r>
  <r>
    <s v="T02417"/>
    <d v="2024-08-09T00:00:00"/>
    <s v="C103"/>
    <s v="P050"/>
    <s v="S001"/>
    <n v="3"/>
    <n v="0"/>
    <s v="Mobile Money"/>
    <n v="3133.92"/>
    <n v="3133.92"/>
    <n v="2325.21"/>
    <n v="808.71"/>
    <s v="Maybe Footwear"/>
    <x v="3"/>
    <x v="0"/>
    <x v="0"/>
    <x v="3"/>
    <n v="1044.6400000000001"/>
    <n v="775.07"/>
    <x v="1"/>
    <d v="1964-10-26T00:00:00"/>
    <n v="61"/>
    <x v="3"/>
    <x v="3"/>
    <s v="Jimenezborough"/>
    <x v="3"/>
  </r>
  <r>
    <s v="T02418"/>
    <d v="2023-11-11T00:00:00"/>
    <s v="C076"/>
    <s v="P045"/>
    <s v="S003"/>
    <n v="5"/>
    <n v="0.1"/>
    <s v="Bank Transfer"/>
    <n v="9395.4"/>
    <n v="8455.86"/>
    <n v="5022.7999999999993"/>
    <n v="3433.0600000000013"/>
    <s v="Set Dairy"/>
    <x v="1"/>
    <x v="1"/>
    <x v="2"/>
    <x v="7"/>
    <n v="1879.08"/>
    <n v="1004.56"/>
    <x v="0"/>
    <d v="2005-12-14T00:00:00"/>
    <n v="20"/>
    <x v="2"/>
    <x v="0"/>
    <s v="New Michele"/>
    <x v="0"/>
  </r>
  <r>
    <s v="T02419"/>
    <d v="2025-08-24T00:00:00"/>
    <s v="C145"/>
    <s v="P037"/>
    <s v="S002"/>
    <n v="2"/>
    <n v="0.1"/>
    <s v="Credit Card"/>
    <n v="3905.3"/>
    <n v="3514.7700000000004"/>
    <n v="2902.54"/>
    <n v="612.23000000000047"/>
    <s v="Book Television"/>
    <x v="3"/>
    <x v="2"/>
    <x v="1"/>
    <x v="2"/>
    <n v="1952.65"/>
    <n v="1451.27"/>
    <x v="1"/>
    <d v="1959-11-07T00:00:00"/>
    <n v="66"/>
    <x v="4"/>
    <x v="2"/>
    <s v="Peckmouth"/>
    <x v="2"/>
  </r>
  <r>
    <s v="T02420"/>
    <d v="2024-02-02T00:00:00"/>
    <s v="C158"/>
    <s v="P011"/>
    <s v="S003"/>
    <n v="5"/>
    <n v="0.1"/>
    <s v="Mobile Money"/>
    <n v="1242.8499999999999"/>
    <n v="1118.5650000000001"/>
    <n v="953.34999999999991"/>
    <n v="165.21500000000015"/>
    <s v="Either Headphones"/>
    <x v="10"/>
    <x v="0"/>
    <x v="1"/>
    <x v="11"/>
    <n v="248.57"/>
    <n v="190.67"/>
    <x v="0"/>
    <d v="1981-07-24T00:00:00"/>
    <n v="45"/>
    <x v="1"/>
    <x v="0"/>
    <s v="New Michele"/>
    <x v="0"/>
  </r>
  <r>
    <s v="T02421"/>
    <d v="2025-07-16T00:00:00"/>
    <s v="C119"/>
    <s v="P011"/>
    <s v="S002"/>
    <n v="3"/>
    <n v="0.05"/>
    <s v="Credit Card"/>
    <n v="745.71"/>
    <n v="708.42449999999997"/>
    <n v="572.01"/>
    <n v="136.41449999999998"/>
    <s v="Either Headphones"/>
    <x v="11"/>
    <x v="2"/>
    <x v="1"/>
    <x v="11"/>
    <n v="248.57"/>
    <n v="190.67"/>
    <x v="0"/>
    <d v="1991-07-31T00:00:00"/>
    <n v="34"/>
    <x v="0"/>
    <x v="2"/>
    <s v="Peckmouth"/>
    <x v="2"/>
  </r>
  <r>
    <s v="T02422"/>
    <d v="2025-06-27T00:00:00"/>
    <s v="C135"/>
    <s v="P006"/>
    <s v="S004"/>
    <n v="1"/>
    <n v="0.1"/>
    <s v="Mobile Money"/>
    <n v="318.05"/>
    <n v="286.245"/>
    <n v="187.34"/>
    <n v="98.905000000000001"/>
    <s v="Company Fruits"/>
    <x v="0"/>
    <x v="2"/>
    <x v="2"/>
    <x v="13"/>
    <n v="318.05"/>
    <n v="187.34"/>
    <x v="0"/>
    <d v="1986-03-07T00:00:00"/>
    <n v="40"/>
    <x v="1"/>
    <x v="1"/>
    <s v="Brianahaven"/>
    <x v="1"/>
  </r>
  <r>
    <s v="T02423"/>
    <d v="2025-09-01T00:00:00"/>
    <s v="C046"/>
    <s v="P044"/>
    <s v="S002"/>
    <n v="4"/>
    <n v="0"/>
    <s v="Cash"/>
    <n v="5146.2"/>
    <n v="5146.2"/>
    <n v="3190.16"/>
    <n v="1956.04"/>
    <s v="Least Accessories"/>
    <x v="5"/>
    <x v="2"/>
    <x v="0"/>
    <x v="9"/>
    <n v="1286.55"/>
    <n v="797.54"/>
    <x v="0"/>
    <d v="1964-01-21T00:00:00"/>
    <n v="62"/>
    <x v="3"/>
    <x v="2"/>
    <s v="Peckmouth"/>
    <x v="2"/>
  </r>
  <r>
    <s v="T02424"/>
    <d v="2025-03-06T00:00:00"/>
    <s v="C080"/>
    <s v="P041"/>
    <s v="S002"/>
    <n v="2"/>
    <n v="0"/>
    <s v="Mobile Money"/>
    <n v="3270.02"/>
    <n v="3270.02"/>
    <n v="2086.58"/>
    <n v="1183.44"/>
    <s v="Present Television"/>
    <x v="2"/>
    <x v="2"/>
    <x v="1"/>
    <x v="2"/>
    <n v="1635.01"/>
    <n v="1043.29"/>
    <x v="1"/>
    <d v="2003-11-04T00:00:00"/>
    <n v="22"/>
    <x v="2"/>
    <x v="2"/>
    <s v="Peckmouth"/>
    <x v="2"/>
  </r>
  <r>
    <s v="T02425"/>
    <d v="2025-01-23T00:00:00"/>
    <s v="C085"/>
    <s v="P009"/>
    <s v="S001"/>
    <n v="1"/>
    <n v="0.15"/>
    <s v="Credit Card"/>
    <n v="123.19"/>
    <n v="104.7115"/>
    <n v="80.36"/>
    <n v="24.351500000000001"/>
    <s v="Us Snacks"/>
    <x v="9"/>
    <x v="2"/>
    <x v="2"/>
    <x v="4"/>
    <n v="123.19"/>
    <n v="80.36"/>
    <x v="0"/>
    <d v="1979-03-23T00:00:00"/>
    <n v="47"/>
    <x v="1"/>
    <x v="3"/>
    <s v="Jimenezborough"/>
    <x v="3"/>
  </r>
  <r>
    <s v="T02426"/>
    <d v="2024-07-28T00:00:00"/>
    <s v="C018"/>
    <s v="P050"/>
    <s v="S003"/>
    <n v="5"/>
    <n v="0.05"/>
    <s v="Bank Transfer"/>
    <n v="5223.2000000000007"/>
    <n v="4962.0400000000009"/>
    <n v="3875.3500000000004"/>
    <n v="1086.6900000000005"/>
    <s v="Maybe Footwear"/>
    <x v="11"/>
    <x v="0"/>
    <x v="0"/>
    <x v="3"/>
    <n v="1044.6400000000001"/>
    <n v="775.07"/>
    <x v="0"/>
    <d v="1994-08-19T00:00:00"/>
    <n v="31"/>
    <x v="1"/>
    <x v="0"/>
    <s v="New Michele"/>
    <x v="0"/>
  </r>
  <r>
    <s v="T02427"/>
    <d v="2025-05-10T00:00:00"/>
    <s v="C161"/>
    <s v="P011"/>
    <s v="S001"/>
    <n v="2"/>
    <n v="0.1"/>
    <s v="Bank Transfer"/>
    <n v="497.14"/>
    <n v="447.42599999999999"/>
    <n v="381.34"/>
    <n v="66.086000000000013"/>
    <s v="Either Headphones"/>
    <x v="4"/>
    <x v="2"/>
    <x v="1"/>
    <x v="11"/>
    <n v="248.57"/>
    <n v="190.67"/>
    <x v="0"/>
    <d v="1963-01-19T00:00:00"/>
    <n v="63"/>
    <x v="3"/>
    <x v="3"/>
    <s v="Jimenezborough"/>
    <x v="3"/>
  </r>
  <r>
    <s v="T02428"/>
    <d v="2025-04-24T00:00:00"/>
    <s v="C110"/>
    <s v="P032"/>
    <s v="S005"/>
    <n v="3"/>
    <n v="0.1"/>
    <s v="Mobile Money"/>
    <n v="914.12999999999988"/>
    <n v="822.71699999999987"/>
    <n v="492.03"/>
    <n v="330.6869999999999"/>
    <s v="Difficult Vegetables"/>
    <x v="8"/>
    <x v="2"/>
    <x v="2"/>
    <x v="8"/>
    <n v="304.70999999999998"/>
    <n v="164.01"/>
    <x v="1"/>
    <d v="1966-01-05T00:00:00"/>
    <n v="60"/>
    <x v="3"/>
    <x v="4"/>
    <s v="Johnmouth"/>
    <x v="2"/>
  </r>
  <r>
    <s v="T02429"/>
    <d v="2023-09-10T00:00:00"/>
    <s v="C066"/>
    <s v="P012"/>
    <s v="S005"/>
    <n v="5"/>
    <n v="0.05"/>
    <s v="Cash"/>
    <n v="5965.45"/>
    <n v="5667.1774999999998"/>
    <n v="4091.2"/>
    <n v="1575.9775"/>
    <s v="Above Camera"/>
    <x v="5"/>
    <x v="1"/>
    <x v="1"/>
    <x v="12"/>
    <n v="1193.0899999999999"/>
    <n v="818.24"/>
    <x v="1"/>
    <d v="1985-09-14T00:00:00"/>
    <n v="40"/>
    <x v="1"/>
    <x v="4"/>
    <s v="Johnmouth"/>
    <x v="2"/>
  </r>
  <r>
    <s v="T02430"/>
    <d v="2023-11-09T00:00:00"/>
    <s v="C152"/>
    <s v="P033"/>
    <s v="S002"/>
    <n v="1"/>
    <n v="0.05"/>
    <s v="Bank Transfer"/>
    <n v="1798.97"/>
    <n v="1709.0214999999998"/>
    <n v="1329.15"/>
    <n v="379.87149999999974"/>
    <s v="Beat Accessories"/>
    <x v="1"/>
    <x v="1"/>
    <x v="0"/>
    <x v="9"/>
    <n v="1798.97"/>
    <n v="1329.15"/>
    <x v="0"/>
    <d v="1987-06-17T00:00:00"/>
    <n v="39"/>
    <x v="1"/>
    <x v="2"/>
    <s v="Peckmouth"/>
    <x v="2"/>
  </r>
  <r>
    <s v="T02431"/>
    <d v="2024-03-21T00:00:00"/>
    <s v="C046"/>
    <s v="P028"/>
    <s v="S003"/>
    <n v="5"/>
    <n v="0"/>
    <s v="Credit Card"/>
    <n v="3368.8999999999996"/>
    <n v="3368.8999999999996"/>
    <n v="1816.6499999999999"/>
    <n v="1552.2499999999998"/>
    <s v="Deal Smartphone"/>
    <x v="2"/>
    <x v="0"/>
    <x v="1"/>
    <x v="10"/>
    <n v="673.78"/>
    <n v="363.33"/>
    <x v="0"/>
    <d v="1964-01-21T00:00:00"/>
    <n v="62"/>
    <x v="3"/>
    <x v="0"/>
    <s v="New Michele"/>
    <x v="0"/>
  </r>
  <r>
    <s v="T02432"/>
    <d v="2024-09-29T00:00:00"/>
    <s v="C134"/>
    <s v="P004"/>
    <s v="S005"/>
    <n v="4"/>
    <n v="0.1"/>
    <s v="Bank Transfer"/>
    <n v="7415.08"/>
    <n v="6673.5720000000001"/>
    <n v="5454.08"/>
    <n v="1219.4920000000002"/>
    <s v="Four Accessories"/>
    <x v="5"/>
    <x v="0"/>
    <x v="0"/>
    <x v="9"/>
    <n v="1853.77"/>
    <n v="1363.52"/>
    <x v="1"/>
    <d v="1985-01-29T00:00:00"/>
    <n v="41"/>
    <x v="1"/>
    <x v="4"/>
    <s v="Johnmouth"/>
    <x v="2"/>
  </r>
  <r>
    <s v="T02433"/>
    <d v="2024-03-14T00:00:00"/>
    <s v="C189"/>
    <s v="P017"/>
    <s v="S005"/>
    <n v="4"/>
    <n v="0.05"/>
    <s v="Credit Card"/>
    <n v="4984.4399999999996"/>
    <n v="4735.2179999999998"/>
    <n v="3334.08"/>
    <n v="1401.1379999999999"/>
    <s v="Find Headphones"/>
    <x v="2"/>
    <x v="0"/>
    <x v="1"/>
    <x v="11"/>
    <n v="1246.1099999999999"/>
    <n v="833.52"/>
    <x v="0"/>
    <d v="1966-08-07T00:00:00"/>
    <n v="59"/>
    <x v="3"/>
    <x v="4"/>
    <s v="Johnmouth"/>
    <x v="2"/>
  </r>
  <r>
    <s v="T02434"/>
    <d v="2024-11-08T00:00:00"/>
    <s v="C001"/>
    <s v="P018"/>
    <s v="S002"/>
    <n v="2"/>
    <n v="0"/>
    <s v="Credit Card"/>
    <n v="2159.7800000000002"/>
    <n v="2159.7800000000002"/>
    <n v="1407.66"/>
    <n v="752.12000000000012"/>
    <s v="Democratic Smartphone"/>
    <x v="1"/>
    <x v="0"/>
    <x v="1"/>
    <x v="10"/>
    <n v="1079.8900000000001"/>
    <n v="703.83"/>
    <x v="0"/>
    <d v="1996-09-11T00:00:00"/>
    <n v="29"/>
    <x v="1"/>
    <x v="2"/>
    <s v="Peckmouth"/>
    <x v="2"/>
  </r>
  <r>
    <s v="T02435"/>
    <d v="2025-03-26T00:00:00"/>
    <s v="C037"/>
    <s v="P033"/>
    <s v="S002"/>
    <n v="4"/>
    <n v="0"/>
    <s v="Bank Transfer"/>
    <n v="7195.88"/>
    <n v="7195.88"/>
    <n v="5316.6"/>
    <n v="1879.2799999999997"/>
    <s v="Beat Accessories"/>
    <x v="2"/>
    <x v="2"/>
    <x v="0"/>
    <x v="9"/>
    <n v="1798.97"/>
    <n v="1329.15"/>
    <x v="1"/>
    <d v="1982-08-30T00:00:00"/>
    <n v="43"/>
    <x v="1"/>
    <x v="2"/>
    <s v="Peckmouth"/>
    <x v="2"/>
  </r>
  <r>
    <s v="T02436"/>
    <d v="2025-06-07T00:00:00"/>
    <s v="C020"/>
    <s v="P001"/>
    <s v="S001"/>
    <n v="2"/>
    <n v="0.15"/>
    <s v="Mobile Money"/>
    <n v="3347.38"/>
    <n v="2845.2730000000001"/>
    <n v="2646.76"/>
    <n v="198.51299999999992"/>
    <s v="Like Camera"/>
    <x v="0"/>
    <x v="2"/>
    <x v="1"/>
    <x v="12"/>
    <n v="1673.69"/>
    <n v="1323.38"/>
    <x v="1"/>
    <d v="1982-06-26T00:00:00"/>
    <n v="44"/>
    <x v="1"/>
    <x v="3"/>
    <s v="Jimenezborough"/>
    <x v="3"/>
  </r>
  <r>
    <s v="T02437"/>
    <d v="2025-08-22T00:00:00"/>
    <s v="C171"/>
    <s v="P002"/>
    <s v="S004"/>
    <n v="3"/>
    <n v="0.1"/>
    <s v="Cash"/>
    <n v="2456.2799999999997"/>
    <n v="2210.652"/>
    <n v="1582.8600000000001"/>
    <n v="627.79199999999992"/>
    <s v="Audience Television"/>
    <x v="3"/>
    <x v="2"/>
    <x v="1"/>
    <x v="2"/>
    <n v="818.76"/>
    <n v="527.62"/>
    <x v="0"/>
    <d v="1993-03-15T00:00:00"/>
    <n v="33"/>
    <x v="1"/>
    <x v="1"/>
    <s v="Brianahaven"/>
    <x v="1"/>
  </r>
  <r>
    <s v="T02438"/>
    <d v="2025-06-27T00:00:00"/>
    <s v="C062"/>
    <s v="P031"/>
    <s v="S005"/>
    <n v="4"/>
    <n v="0.15"/>
    <s v="Mobile Money"/>
    <n v="4382.88"/>
    <n v="3725.4479999999999"/>
    <n v="3288.8"/>
    <n v="436.64799999999968"/>
    <s v="Foot Snacks"/>
    <x v="0"/>
    <x v="2"/>
    <x v="2"/>
    <x v="4"/>
    <n v="1095.72"/>
    <n v="822.2"/>
    <x v="0"/>
    <d v="2000-06-21T00:00:00"/>
    <n v="26"/>
    <x v="1"/>
    <x v="4"/>
    <s v="Johnmouth"/>
    <x v="2"/>
  </r>
  <r>
    <s v="T02439"/>
    <d v="2023-10-18T00:00:00"/>
    <s v="C181"/>
    <s v="P003"/>
    <s v="S004"/>
    <n v="3"/>
    <n v="0.1"/>
    <s v="Bank Transfer"/>
    <n v="1012.89"/>
    <n v="911.601"/>
    <n v="507.09000000000003"/>
    <n v="404.51099999999997"/>
    <s v="Here Footwear"/>
    <x v="6"/>
    <x v="1"/>
    <x v="0"/>
    <x v="3"/>
    <n v="337.63"/>
    <n v="169.03"/>
    <x v="1"/>
    <d v="1972-11-28T00:00:00"/>
    <n v="53"/>
    <x v="3"/>
    <x v="1"/>
    <s v="Brianahaven"/>
    <x v="1"/>
  </r>
  <r>
    <s v="T02440"/>
    <d v="2025-03-11T00:00:00"/>
    <s v="C136"/>
    <s v="P045"/>
    <s v="S001"/>
    <n v="5"/>
    <n v="0.05"/>
    <s v="Credit Card"/>
    <n v="9395.4"/>
    <n v="8925.6299999999992"/>
    <n v="5022.7999999999993"/>
    <n v="3902.83"/>
    <s v="Set Dairy"/>
    <x v="2"/>
    <x v="2"/>
    <x v="2"/>
    <x v="7"/>
    <n v="1879.08"/>
    <n v="1004.56"/>
    <x v="0"/>
    <d v="2007-06-27T00:00:00"/>
    <n v="19"/>
    <x v="2"/>
    <x v="3"/>
    <s v="Jimenezborough"/>
    <x v="3"/>
  </r>
  <r>
    <s v="T02441"/>
    <d v="2025-09-02T00:00:00"/>
    <s v="C163"/>
    <s v="P047"/>
    <s v="S003"/>
    <n v="2"/>
    <n v="0.15"/>
    <s v="Mobile Money"/>
    <n v="2394.36"/>
    <n v="2035.2060000000001"/>
    <n v="1445.48"/>
    <n v="589.72600000000011"/>
    <s v="Or Smartphone"/>
    <x v="5"/>
    <x v="2"/>
    <x v="1"/>
    <x v="10"/>
    <n v="1197.18"/>
    <n v="722.74"/>
    <x v="1"/>
    <d v="1985-10-08T00:00:00"/>
    <n v="40"/>
    <x v="1"/>
    <x v="0"/>
    <s v="New Michele"/>
    <x v="0"/>
  </r>
  <r>
    <s v="T02442"/>
    <d v="2023-11-18T00:00:00"/>
    <s v="C126"/>
    <s v="P020"/>
    <s v="S003"/>
    <n v="1"/>
    <n v="0.15"/>
    <s v="Bank Transfer"/>
    <n v="323.92"/>
    <n v="275.33199999999999"/>
    <n v="242.98"/>
    <n v="32.352000000000004"/>
    <s v="Simple Accessories"/>
    <x v="1"/>
    <x v="1"/>
    <x v="0"/>
    <x v="9"/>
    <n v="323.92"/>
    <n v="242.98"/>
    <x v="0"/>
    <d v="1980-04-04T00:00:00"/>
    <n v="46"/>
    <x v="1"/>
    <x v="0"/>
    <s v="New Michele"/>
    <x v="0"/>
  </r>
  <r>
    <s v="T02443"/>
    <d v="2024-02-15T00:00:00"/>
    <s v="C046"/>
    <s v="P028"/>
    <s v="S001"/>
    <n v="3"/>
    <n v="0.15"/>
    <s v="Bank Transfer"/>
    <n v="2021.34"/>
    <n v="1718.1389999999999"/>
    <n v="1089.99"/>
    <n v="628.14899999999989"/>
    <s v="Deal Smartphone"/>
    <x v="10"/>
    <x v="0"/>
    <x v="1"/>
    <x v="10"/>
    <n v="673.78"/>
    <n v="363.33"/>
    <x v="0"/>
    <d v="1964-01-21T00:00:00"/>
    <n v="62"/>
    <x v="3"/>
    <x v="3"/>
    <s v="Jimenezborough"/>
    <x v="3"/>
  </r>
  <r>
    <s v="T02444"/>
    <d v="2025-04-21T00:00:00"/>
    <s v="C187"/>
    <s v="P030"/>
    <s v="S004"/>
    <n v="2"/>
    <n v="0.05"/>
    <s v="Mobile Money"/>
    <n v="58.48"/>
    <n v="55.555999999999997"/>
    <n v="30.56"/>
    <n v="24.995999999999999"/>
    <s v="National Watches"/>
    <x v="8"/>
    <x v="2"/>
    <x v="0"/>
    <x v="1"/>
    <n v="29.24"/>
    <n v="15.28"/>
    <x v="0"/>
    <d v="1989-01-14T00:00:00"/>
    <n v="37"/>
    <x v="1"/>
    <x v="1"/>
    <s v="Brianahaven"/>
    <x v="1"/>
  </r>
  <r>
    <s v="T02445"/>
    <d v="2024-02-09T00:00:00"/>
    <s v="C096"/>
    <s v="P049"/>
    <s v="S002"/>
    <n v="1"/>
    <n v="0.05"/>
    <s v="Mobile Money"/>
    <n v="388.26"/>
    <n v="368.84699999999998"/>
    <n v="199.3"/>
    <n v="169.54699999999997"/>
    <s v="Possible Watches"/>
    <x v="10"/>
    <x v="0"/>
    <x v="0"/>
    <x v="1"/>
    <n v="388.26"/>
    <n v="199.3"/>
    <x v="0"/>
    <d v="1989-01-06T00:00:00"/>
    <n v="37"/>
    <x v="1"/>
    <x v="2"/>
    <s v="Peckmouth"/>
    <x v="2"/>
  </r>
  <r>
    <s v="T02446"/>
    <d v="2023-10-15T00:00:00"/>
    <s v="C093"/>
    <s v="P041"/>
    <s v="S005"/>
    <n v="2"/>
    <n v="0"/>
    <s v="Bank Transfer"/>
    <n v="3270.02"/>
    <n v="3270.02"/>
    <n v="2086.58"/>
    <n v="1183.44"/>
    <s v="Present Television"/>
    <x v="6"/>
    <x v="1"/>
    <x v="1"/>
    <x v="2"/>
    <n v="1635.01"/>
    <n v="1043.29"/>
    <x v="0"/>
    <d v="1978-04-14T00:00:00"/>
    <n v="48"/>
    <x v="1"/>
    <x v="4"/>
    <s v="Johnmouth"/>
    <x v="2"/>
  </r>
  <r>
    <s v="T02447"/>
    <d v="2024-07-22T00:00:00"/>
    <s v="C085"/>
    <s v="P011"/>
    <s v="S001"/>
    <n v="3"/>
    <n v="0.1"/>
    <s v="Cash"/>
    <n v="745.71"/>
    <n v="671.13900000000001"/>
    <n v="572.01"/>
    <n v="99.129000000000019"/>
    <s v="Either Headphones"/>
    <x v="11"/>
    <x v="0"/>
    <x v="1"/>
    <x v="11"/>
    <n v="248.57"/>
    <n v="190.67"/>
    <x v="0"/>
    <d v="1979-03-23T00:00:00"/>
    <n v="47"/>
    <x v="1"/>
    <x v="3"/>
    <s v="Jimenezborough"/>
    <x v="3"/>
  </r>
  <r>
    <s v="T02448"/>
    <d v="2024-08-19T00:00:00"/>
    <s v="C156"/>
    <s v="P039"/>
    <s v="S003"/>
    <n v="1"/>
    <n v="0.1"/>
    <s v="Mobile Money"/>
    <n v="540.94000000000005"/>
    <n v="486.84600000000006"/>
    <n v="398.25"/>
    <n v="88.59600000000006"/>
    <s v="Church Clothing"/>
    <x v="3"/>
    <x v="0"/>
    <x v="0"/>
    <x v="0"/>
    <n v="540.94000000000005"/>
    <n v="398.25"/>
    <x v="0"/>
    <d v="1956-11-28T00:00:00"/>
    <n v="69"/>
    <x v="4"/>
    <x v="0"/>
    <s v="New Michele"/>
    <x v="0"/>
  </r>
  <r>
    <s v="T02449"/>
    <d v="2025-04-20T00:00:00"/>
    <s v="C102"/>
    <s v="P004"/>
    <s v="S001"/>
    <n v="3"/>
    <n v="0.1"/>
    <s v="Cash"/>
    <n v="5561.3099999999995"/>
    <n v="5005.1790000000001"/>
    <n v="4090.56"/>
    <n v="914.61900000000014"/>
    <s v="Four Accessories"/>
    <x v="8"/>
    <x v="2"/>
    <x v="0"/>
    <x v="9"/>
    <n v="1853.77"/>
    <n v="1363.52"/>
    <x v="1"/>
    <d v="1996-06-20T00:00:00"/>
    <n v="30"/>
    <x v="1"/>
    <x v="3"/>
    <s v="Jimenezborough"/>
    <x v="3"/>
  </r>
  <r>
    <s v="T02450"/>
    <d v="2023-10-21T00:00:00"/>
    <s v="C147"/>
    <s v="P009"/>
    <s v="S001"/>
    <n v="4"/>
    <n v="0.15"/>
    <s v="Mobile Money"/>
    <n v="492.76"/>
    <n v="418.846"/>
    <n v="321.44"/>
    <n v="97.406000000000006"/>
    <s v="Us Snacks"/>
    <x v="6"/>
    <x v="1"/>
    <x v="2"/>
    <x v="4"/>
    <n v="123.19"/>
    <n v="80.36"/>
    <x v="1"/>
    <d v="1967-02-03T00:00:00"/>
    <n v="59"/>
    <x v="3"/>
    <x v="3"/>
    <s v="Jimenezborough"/>
    <x v="3"/>
  </r>
  <r>
    <s v="T02451"/>
    <d v="2024-10-12T00:00:00"/>
    <s v="C045"/>
    <s v="P049"/>
    <s v="S004"/>
    <n v="5"/>
    <n v="0"/>
    <s v="Cash"/>
    <n v="1941.3"/>
    <n v="1941.3"/>
    <n v="996.5"/>
    <n v="944.8"/>
    <s v="Possible Watches"/>
    <x v="6"/>
    <x v="0"/>
    <x v="0"/>
    <x v="1"/>
    <n v="388.26"/>
    <n v="199.3"/>
    <x v="0"/>
    <d v="1975-12-28T00:00:00"/>
    <n v="50"/>
    <x v="3"/>
    <x v="1"/>
    <s v="Brianahaven"/>
    <x v="1"/>
  </r>
  <r>
    <s v="T02452"/>
    <d v="2025-03-22T00:00:00"/>
    <s v="C095"/>
    <s v="P005"/>
    <s v="S001"/>
    <n v="5"/>
    <n v="0.05"/>
    <s v="Credit Card"/>
    <n v="6981.1"/>
    <n v="6632.0450000000001"/>
    <n v="5020.45"/>
    <n v="1611.5950000000003"/>
    <s v="Knowledge Bags"/>
    <x v="2"/>
    <x v="2"/>
    <x v="0"/>
    <x v="5"/>
    <n v="1396.22"/>
    <n v="1004.09"/>
    <x v="0"/>
    <d v="1982-08-20T00:00:00"/>
    <n v="43"/>
    <x v="1"/>
    <x v="3"/>
    <s v="Jimenezborough"/>
    <x v="3"/>
  </r>
  <r>
    <s v="T02453"/>
    <d v="2025-06-30T00:00:00"/>
    <s v="C034"/>
    <s v="P021"/>
    <s v="S001"/>
    <n v="4"/>
    <n v="0"/>
    <s v="Cash"/>
    <n v="4908.96"/>
    <n v="4908.96"/>
    <n v="3908.36"/>
    <n v="1000.5999999999999"/>
    <s v="Firm Dairy"/>
    <x v="0"/>
    <x v="2"/>
    <x v="2"/>
    <x v="7"/>
    <n v="1227.24"/>
    <n v="977.09"/>
    <x v="1"/>
    <d v="1964-12-19T00:00:00"/>
    <n v="61"/>
    <x v="3"/>
    <x v="3"/>
    <s v="Jimenezborough"/>
    <x v="3"/>
  </r>
  <r>
    <s v="T02454"/>
    <d v="2025-04-17T00:00:00"/>
    <s v="C114"/>
    <s v="P026"/>
    <s v="S001"/>
    <n v="3"/>
    <n v="0"/>
    <s v="Bank Transfer"/>
    <n v="3047.2799999999997"/>
    <n v="3047.2799999999997"/>
    <n v="1753.1999999999998"/>
    <n v="1294.08"/>
    <s v="Behavior Dairy"/>
    <x v="8"/>
    <x v="2"/>
    <x v="2"/>
    <x v="7"/>
    <n v="1015.76"/>
    <n v="584.4"/>
    <x v="1"/>
    <d v="1980-07-04T00:00:00"/>
    <n v="46"/>
    <x v="1"/>
    <x v="3"/>
    <s v="Jimenezborough"/>
    <x v="3"/>
  </r>
  <r>
    <s v="T02455"/>
    <d v="2024-07-05T00:00:00"/>
    <s v="C050"/>
    <s v="P048"/>
    <s v="S005"/>
    <n v="1"/>
    <n v="0.1"/>
    <s v="Bank Transfer"/>
    <n v="1216.3599999999999"/>
    <n v="1094.7239999999999"/>
    <n v="794.8"/>
    <n v="299.92399999999998"/>
    <s v="Nor Bags"/>
    <x v="11"/>
    <x v="0"/>
    <x v="0"/>
    <x v="5"/>
    <n v="1216.3599999999999"/>
    <n v="794.8"/>
    <x v="0"/>
    <d v="1968-06-20T00:00:00"/>
    <n v="58"/>
    <x v="3"/>
    <x v="4"/>
    <s v="Johnmouth"/>
    <x v="2"/>
  </r>
  <r>
    <s v="T02456"/>
    <d v="2023-10-11T00:00:00"/>
    <s v="C182"/>
    <s v="P021"/>
    <s v="S002"/>
    <n v="5"/>
    <n v="0.1"/>
    <s v="Cash"/>
    <n v="6136.2"/>
    <n v="5522.58"/>
    <n v="4885.45"/>
    <n v="637.13000000000011"/>
    <s v="Firm Dairy"/>
    <x v="6"/>
    <x v="1"/>
    <x v="2"/>
    <x v="7"/>
    <n v="1227.24"/>
    <n v="977.09"/>
    <x v="0"/>
    <d v="2004-07-25T00:00:00"/>
    <n v="22"/>
    <x v="2"/>
    <x v="2"/>
    <s v="Peckmouth"/>
    <x v="2"/>
  </r>
  <r>
    <s v="T02457"/>
    <d v="2024-07-11T00:00:00"/>
    <s v="C171"/>
    <s v="P029"/>
    <s v="S004"/>
    <n v="4"/>
    <n v="0"/>
    <s v="Cash"/>
    <n v="5940.2"/>
    <n v="5940.2"/>
    <n v="3953.24"/>
    <n v="1986.96"/>
    <s v="Road Clothing"/>
    <x v="11"/>
    <x v="0"/>
    <x v="0"/>
    <x v="0"/>
    <n v="1485.05"/>
    <n v="988.31"/>
    <x v="0"/>
    <d v="1993-03-15T00:00:00"/>
    <n v="33"/>
    <x v="1"/>
    <x v="1"/>
    <s v="Brianahaven"/>
    <x v="1"/>
  </r>
  <r>
    <s v="T02458"/>
    <d v="2025-04-28T00:00:00"/>
    <s v="C050"/>
    <s v="P038"/>
    <s v="S005"/>
    <n v="2"/>
    <n v="0.1"/>
    <s v="Cash"/>
    <n v="733.86"/>
    <n v="660.47400000000005"/>
    <n v="570.46"/>
    <n v="90.01400000000001"/>
    <s v="Stage Footwear"/>
    <x v="8"/>
    <x v="2"/>
    <x v="0"/>
    <x v="3"/>
    <n v="366.93"/>
    <n v="285.23"/>
    <x v="0"/>
    <d v="1968-06-20T00:00:00"/>
    <n v="58"/>
    <x v="3"/>
    <x v="4"/>
    <s v="Johnmouth"/>
    <x v="2"/>
  </r>
  <r>
    <s v="T02459"/>
    <d v="2023-12-14T00:00:00"/>
    <s v="C045"/>
    <s v="P020"/>
    <s v="S004"/>
    <n v="1"/>
    <n v="0.1"/>
    <s v="Credit Card"/>
    <n v="323.92"/>
    <n v="291.52800000000002"/>
    <n v="242.98"/>
    <n v="48.54800000000003"/>
    <s v="Simple Accessories"/>
    <x v="7"/>
    <x v="1"/>
    <x v="0"/>
    <x v="9"/>
    <n v="323.92"/>
    <n v="242.98"/>
    <x v="0"/>
    <d v="1975-12-28T00:00:00"/>
    <n v="50"/>
    <x v="3"/>
    <x v="1"/>
    <s v="Brianahaven"/>
    <x v="1"/>
  </r>
  <r>
    <s v="T02460"/>
    <d v="2024-07-27T00:00:00"/>
    <s v="C177"/>
    <s v="P006"/>
    <s v="S005"/>
    <n v="4"/>
    <n v="0.05"/>
    <s v="Cash"/>
    <n v="1272.2"/>
    <n v="1208.5899999999999"/>
    <n v="749.36"/>
    <n v="459.2299999999999"/>
    <s v="Company Fruits"/>
    <x v="11"/>
    <x v="0"/>
    <x v="2"/>
    <x v="13"/>
    <n v="318.05"/>
    <n v="187.34"/>
    <x v="1"/>
    <d v="1985-01-05T00:00:00"/>
    <n v="41"/>
    <x v="1"/>
    <x v="4"/>
    <s v="Johnmouth"/>
    <x v="2"/>
  </r>
  <r>
    <s v="T02461"/>
    <d v="2024-07-04T00:00:00"/>
    <s v="C080"/>
    <s v="P028"/>
    <s v="S003"/>
    <n v="5"/>
    <n v="0.1"/>
    <s v="Cash"/>
    <n v="3368.8999999999996"/>
    <n v="3032.0099999999998"/>
    <n v="1816.6499999999999"/>
    <n v="1215.3599999999999"/>
    <s v="Deal Smartphone"/>
    <x v="11"/>
    <x v="0"/>
    <x v="1"/>
    <x v="10"/>
    <n v="673.78"/>
    <n v="363.33"/>
    <x v="1"/>
    <d v="2003-11-04T00:00:00"/>
    <n v="22"/>
    <x v="2"/>
    <x v="0"/>
    <s v="New Michele"/>
    <x v="0"/>
  </r>
  <r>
    <s v="T02462"/>
    <d v="2025-06-11T00:00:00"/>
    <s v="C088"/>
    <s v="P012"/>
    <s v="S004"/>
    <n v="5"/>
    <n v="0"/>
    <s v="Mobile Money"/>
    <n v="5965.45"/>
    <n v="5965.45"/>
    <n v="4091.2"/>
    <n v="1874.25"/>
    <s v="Above Camera"/>
    <x v="0"/>
    <x v="2"/>
    <x v="1"/>
    <x v="12"/>
    <n v="1193.0899999999999"/>
    <n v="818.24"/>
    <x v="1"/>
    <d v="1997-10-11T00:00:00"/>
    <n v="28"/>
    <x v="1"/>
    <x v="1"/>
    <s v="Brianahaven"/>
    <x v="1"/>
  </r>
  <r>
    <s v="T02463"/>
    <d v="2023-12-09T00:00:00"/>
    <s v="C023"/>
    <s v="P029"/>
    <s v="S001"/>
    <n v="1"/>
    <n v="0.05"/>
    <s v="Cash"/>
    <n v="1485.05"/>
    <n v="1410.7974999999999"/>
    <n v="988.31"/>
    <n v="422.48749999999995"/>
    <s v="Road Clothing"/>
    <x v="7"/>
    <x v="1"/>
    <x v="0"/>
    <x v="0"/>
    <n v="1485.05"/>
    <n v="988.31"/>
    <x v="1"/>
    <d v="1972-05-09T00:00:00"/>
    <n v="54"/>
    <x v="3"/>
    <x v="3"/>
    <s v="Jimenezborough"/>
    <x v="3"/>
  </r>
  <r>
    <s v="T02464"/>
    <d v="2024-02-28T00:00:00"/>
    <s v="C048"/>
    <s v="P025"/>
    <s v="S003"/>
    <n v="5"/>
    <n v="0"/>
    <s v="Credit Card"/>
    <n v="2145.75"/>
    <n v="2145.75"/>
    <n v="1293.6000000000001"/>
    <n v="852.14999999999986"/>
    <s v="Little Watches"/>
    <x v="10"/>
    <x v="0"/>
    <x v="0"/>
    <x v="1"/>
    <n v="429.15"/>
    <n v="258.72000000000003"/>
    <x v="0"/>
    <d v="2004-12-30T00:00:00"/>
    <n v="21"/>
    <x v="2"/>
    <x v="0"/>
    <s v="New Michele"/>
    <x v="0"/>
  </r>
  <r>
    <s v="T02465"/>
    <d v="2024-06-12T00:00:00"/>
    <s v="C003"/>
    <s v="P017"/>
    <s v="S002"/>
    <n v="3"/>
    <n v="0.15"/>
    <s v="Cash"/>
    <n v="3738.33"/>
    <n v="3177.5805"/>
    <n v="2500.56"/>
    <n v="677.02050000000008"/>
    <s v="Find Headphones"/>
    <x v="0"/>
    <x v="0"/>
    <x v="1"/>
    <x v="11"/>
    <n v="1246.1099999999999"/>
    <n v="833.52"/>
    <x v="1"/>
    <d v="2005-04-19T00:00:00"/>
    <n v="21"/>
    <x v="2"/>
    <x v="2"/>
    <s v="Peckmouth"/>
    <x v="2"/>
  </r>
  <r>
    <s v="T02466"/>
    <d v="2024-10-28T00:00:00"/>
    <s v="C186"/>
    <s v="P049"/>
    <s v="S002"/>
    <n v="3"/>
    <n v="0.05"/>
    <s v="Credit Card"/>
    <n v="1164.78"/>
    <n v="1106.5409999999999"/>
    <n v="597.90000000000009"/>
    <n v="508.64099999999985"/>
    <s v="Possible Watches"/>
    <x v="6"/>
    <x v="0"/>
    <x v="0"/>
    <x v="1"/>
    <n v="388.26"/>
    <n v="199.3"/>
    <x v="1"/>
    <d v="1960-05-05T00:00:00"/>
    <n v="66"/>
    <x v="4"/>
    <x v="2"/>
    <s v="Peckmouth"/>
    <x v="2"/>
  </r>
  <r>
    <s v="T02467"/>
    <d v="2025-02-14T00:00:00"/>
    <s v="C080"/>
    <s v="P009"/>
    <s v="S001"/>
    <n v="4"/>
    <n v="0.1"/>
    <s v="Credit Card"/>
    <n v="492.76"/>
    <n v="443.48399999999998"/>
    <n v="321.44"/>
    <n v="122.04399999999998"/>
    <s v="Us Snacks"/>
    <x v="10"/>
    <x v="2"/>
    <x v="2"/>
    <x v="4"/>
    <n v="123.19"/>
    <n v="80.36"/>
    <x v="1"/>
    <d v="2003-11-04T00:00:00"/>
    <n v="22"/>
    <x v="2"/>
    <x v="3"/>
    <s v="Jimenezborough"/>
    <x v="3"/>
  </r>
  <r>
    <s v="T02468"/>
    <d v="2024-04-01T00:00:00"/>
    <s v="C072"/>
    <s v="P049"/>
    <s v="S002"/>
    <n v="5"/>
    <n v="0.1"/>
    <s v="Mobile Money"/>
    <n v="1941.3"/>
    <n v="1747.17"/>
    <n v="996.5"/>
    <n v="750.67000000000007"/>
    <s v="Possible Watches"/>
    <x v="8"/>
    <x v="0"/>
    <x v="0"/>
    <x v="1"/>
    <n v="388.26"/>
    <n v="199.3"/>
    <x v="1"/>
    <d v="1995-06-06T00:00:00"/>
    <n v="31"/>
    <x v="1"/>
    <x v="2"/>
    <s v="Peckmouth"/>
    <x v="2"/>
  </r>
  <r>
    <s v="T02469"/>
    <d v="2024-08-02T00:00:00"/>
    <s v="C058"/>
    <s v="P012"/>
    <s v="S002"/>
    <n v="3"/>
    <n v="0.05"/>
    <s v="Credit Card"/>
    <n v="3579.2699999999995"/>
    <n v="3400.3064999999992"/>
    <n v="2454.7200000000003"/>
    <n v="945.58649999999898"/>
    <s v="Above Camera"/>
    <x v="3"/>
    <x v="0"/>
    <x v="1"/>
    <x v="12"/>
    <n v="1193.0899999999999"/>
    <n v="818.24"/>
    <x v="0"/>
    <d v="2005-07-22T00:00:00"/>
    <n v="21"/>
    <x v="2"/>
    <x v="2"/>
    <s v="Peckmouth"/>
    <x v="2"/>
  </r>
  <r>
    <s v="T02470"/>
    <d v="2024-11-15T00:00:00"/>
    <s v="C076"/>
    <s v="P042"/>
    <s v="S003"/>
    <n v="4"/>
    <n v="0.1"/>
    <s v="Cash"/>
    <n v="1814.48"/>
    <n v="1633.0320000000002"/>
    <n v="1266.52"/>
    <n v="366.51200000000017"/>
    <s v="Maybe Clothing"/>
    <x v="1"/>
    <x v="0"/>
    <x v="0"/>
    <x v="0"/>
    <n v="453.62"/>
    <n v="316.63"/>
    <x v="0"/>
    <d v="2005-12-14T00:00:00"/>
    <n v="20"/>
    <x v="2"/>
    <x v="0"/>
    <s v="New Michele"/>
    <x v="0"/>
  </r>
  <r>
    <s v="T02471"/>
    <d v="2023-10-26T00:00:00"/>
    <s v="C126"/>
    <s v="P001"/>
    <s v="S003"/>
    <n v="5"/>
    <n v="0.1"/>
    <s v="Bank Transfer"/>
    <n v="8368.4500000000007"/>
    <n v="7531.6050000000005"/>
    <n v="6616.9000000000005"/>
    <n v="914.70499999999993"/>
    <s v="Like Camera"/>
    <x v="6"/>
    <x v="1"/>
    <x v="1"/>
    <x v="12"/>
    <n v="1673.69"/>
    <n v="1323.38"/>
    <x v="0"/>
    <d v="1980-04-04T00:00:00"/>
    <n v="46"/>
    <x v="1"/>
    <x v="0"/>
    <s v="New Michele"/>
    <x v="0"/>
  </r>
  <r>
    <s v="T02472"/>
    <d v="2024-07-07T00:00:00"/>
    <s v="C198"/>
    <s v="P008"/>
    <s v="S005"/>
    <n v="4"/>
    <n v="0.05"/>
    <s v="Cash"/>
    <n v="439.12"/>
    <n v="417.16399999999999"/>
    <n v="282.36"/>
    <n v="134.80399999999997"/>
    <s v="Recognize Footwear"/>
    <x v="11"/>
    <x v="0"/>
    <x v="0"/>
    <x v="3"/>
    <n v="109.78"/>
    <n v="70.59"/>
    <x v="0"/>
    <d v="1986-01-23T00:00:00"/>
    <n v="40"/>
    <x v="1"/>
    <x v="4"/>
    <s v="Johnmouth"/>
    <x v="2"/>
  </r>
  <r>
    <s v="T02473"/>
    <d v="2024-09-07T00:00:00"/>
    <s v="C150"/>
    <s v="P021"/>
    <s v="S004"/>
    <n v="2"/>
    <n v="0.05"/>
    <s v="Mobile Money"/>
    <n v="2454.48"/>
    <n v="2331.7559999999999"/>
    <n v="1954.18"/>
    <n v="377.57599999999979"/>
    <s v="Firm Dairy"/>
    <x v="5"/>
    <x v="0"/>
    <x v="2"/>
    <x v="7"/>
    <n v="1227.24"/>
    <n v="977.09"/>
    <x v="0"/>
    <d v="1971-06-17T00:00:00"/>
    <n v="55"/>
    <x v="3"/>
    <x v="1"/>
    <s v="Brianahaven"/>
    <x v="1"/>
  </r>
  <r>
    <s v="T02474"/>
    <d v="2024-06-04T00:00:00"/>
    <s v="C089"/>
    <s v="P039"/>
    <s v="S003"/>
    <n v="2"/>
    <n v="0.1"/>
    <s v="Bank Transfer"/>
    <n v="1081.8800000000001"/>
    <n v="973.69200000000012"/>
    <n v="796.5"/>
    <n v="177.19200000000012"/>
    <s v="Church Clothing"/>
    <x v="0"/>
    <x v="0"/>
    <x v="0"/>
    <x v="0"/>
    <n v="540.94000000000005"/>
    <n v="398.25"/>
    <x v="1"/>
    <d v="1969-07-12T00:00:00"/>
    <n v="57"/>
    <x v="3"/>
    <x v="0"/>
    <s v="New Michele"/>
    <x v="0"/>
  </r>
  <r>
    <s v="T02475"/>
    <d v="2024-12-24T00:00:00"/>
    <s v="C024"/>
    <s v="P001"/>
    <s v="S005"/>
    <n v="2"/>
    <n v="0.1"/>
    <s v="Credit Card"/>
    <n v="3347.38"/>
    <n v="3012.6420000000003"/>
    <n v="2646.76"/>
    <n v="365.88200000000006"/>
    <s v="Like Camera"/>
    <x v="7"/>
    <x v="0"/>
    <x v="1"/>
    <x v="12"/>
    <n v="1673.69"/>
    <n v="1323.38"/>
    <x v="1"/>
    <d v="1961-11-25T00:00:00"/>
    <n v="64"/>
    <x v="3"/>
    <x v="4"/>
    <s v="Johnmouth"/>
    <x v="2"/>
  </r>
  <r>
    <s v="T02476"/>
    <d v="2024-10-29T00:00:00"/>
    <s v="C120"/>
    <s v="P042"/>
    <s v="S003"/>
    <n v="1"/>
    <n v="0"/>
    <s v="Credit Card"/>
    <n v="453.62"/>
    <n v="453.62"/>
    <n v="316.63"/>
    <n v="136.99"/>
    <s v="Maybe Clothing"/>
    <x v="6"/>
    <x v="0"/>
    <x v="0"/>
    <x v="0"/>
    <n v="453.62"/>
    <n v="316.63"/>
    <x v="1"/>
    <d v="1964-01-10T00:00:00"/>
    <n v="62"/>
    <x v="3"/>
    <x v="0"/>
    <s v="New Michele"/>
    <x v="0"/>
  </r>
  <r>
    <s v="T02477"/>
    <d v="2025-04-29T00:00:00"/>
    <s v="C122"/>
    <s v="P012"/>
    <s v="S002"/>
    <n v="4"/>
    <n v="0.1"/>
    <s v="Bank Transfer"/>
    <n v="4772.3599999999997"/>
    <n v="4295.1239999999998"/>
    <n v="3272.96"/>
    <n v="1022.1639999999998"/>
    <s v="Above Camera"/>
    <x v="8"/>
    <x v="2"/>
    <x v="1"/>
    <x v="12"/>
    <n v="1193.0899999999999"/>
    <n v="818.24"/>
    <x v="0"/>
    <d v="1961-10-02T00:00:00"/>
    <n v="64"/>
    <x v="3"/>
    <x v="2"/>
    <s v="Peckmouth"/>
    <x v="2"/>
  </r>
  <r>
    <s v="T02478"/>
    <d v="2025-07-01T00:00:00"/>
    <s v="C145"/>
    <s v="P018"/>
    <s v="S004"/>
    <n v="5"/>
    <n v="0"/>
    <s v="Bank Transfer"/>
    <n v="5399.4500000000007"/>
    <n v="5399.4500000000007"/>
    <n v="3519.15"/>
    <n v="1880.3000000000006"/>
    <s v="Democratic Smartphone"/>
    <x v="11"/>
    <x v="2"/>
    <x v="1"/>
    <x v="10"/>
    <n v="1079.8900000000001"/>
    <n v="703.83"/>
    <x v="1"/>
    <d v="1959-11-07T00:00:00"/>
    <n v="66"/>
    <x v="4"/>
    <x v="1"/>
    <s v="Brianahaven"/>
    <x v="1"/>
  </r>
  <r>
    <s v="T02479"/>
    <d v="2023-09-14T00:00:00"/>
    <s v="C180"/>
    <s v="P020"/>
    <s v="S001"/>
    <n v="3"/>
    <n v="0"/>
    <s v="Credit Card"/>
    <n v="971.76"/>
    <n v="971.76"/>
    <n v="728.93999999999994"/>
    <n v="242.82000000000005"/>
    <s v="Simple Accessories"/>
    <x v="5"/>
    <x v="1"/>
    <x v="0"/>
    <x v="9"/>
    <n v="323.92"/>
    <n v="242.98"/>
    <x v="1"/>
    <d v="1959-12-15T00:00:00"/>
    <n v="66"/>
    <x v="4"/>
    <x v="3"/>
    <s v="Jimenezborough"/>
    <x v="3"/>
  </r>
  <r>
    <s v="T02480"/>
    <d v="2024-10-17T00:00:00"/>
    <s v="C108"/>
    <s v="P028"/>
    <s v="S004"/>
    <n v="3"/>
    <n v="0.1"/>
    <s v="Cash"/>
    <n v="2021.34"/>
    <n v="1819.2059999999999"/>
    <n v="1089.99"/>
    <n v="729.21599999999989"/>
    <s v="Deal Smartphone"/>
    <x v="6"/>
    <x v="0"/>
    <x v="1"/>
    <x v="10"/>
    <n v="673.78"/>
    <n v="363.33"/>
    <x v="0"/>
    <d v="1960-11-21T00:00:00"/>
    <n v="65"/>
    <x v="4"/>
    <x v="1"/>
    <s v="Brianahaven"/>
    <x v="1"/>
  </r>
  <r>
    <s v="T02481"/>
    <d v="2024-05-07T00:00:00"/>
    <s v="C048"/>
    <s v="P040"/>
    <s v="S003"/>
    <n v="3"/>
    <n v="0.05"/>
    <s v="Mobile Money"/>
    <n v="5236.83"/>
    <n v="4974.9884999999995"/>
    <n v="3967.32"/>
    <n v="1007.6684999999993"/>
    <s v="Piece Headphones"/>
    <x v="4"/>
    <x v="0"/>
    <x v="1"/>
    <x v="11"/>
    <n v="1745.61"/>
    <n v="1322.44"/>
    <x v="0"/>
    <d v="2004-12-30T00:00:00"/>
    <n v="21"/>
    <x v="2"/>
    <x v="0"/>
    <s v="New Michele"/>
    <x v="0"/>
  </r>
  <r>
    <s v="T02482"/>
    <d v="2025-08-23T00:00:00"/>
    <s v="C140"/>
    <s v="P013"/>
    <s v="S002"/>
    <n v="1"/>
    <n v="0.15"/>
    <s v="Mobile Money"/>
    <n v="1134.8"/>
    <n v="964.57999999999993"/>
    <n v="675.1"/>
    <n v="289.4799999999999"/>
    <s v="World Watches"/>
    <x v="3"/>
    <x v="2"/>
    <x v="0"/>
    <x v="1"/>
    <n v="1134.8"/>
    <n v="675.1"/>
    <x v="1"/>
    <d v="1973-06-12T00:00:00"/>
    <n v="53"/>
    <x v="3"/>
    <x v="2"/>
    <s v="Peckmouth"/>
    <x v="2"/>
  </r>
  <r>
    <s v="T02483"/>
    <d v="2025-01-06T00:00:00"/>
    <s v="C152"/>
    <s v="P032"/>
    <s v="S005"/>
    <n v="4"/>
    <n v="0.15"/>
    <s v="Mobile Money"/>
    <n v="1218.8399999999999"/>
    <n v="1036.0139999999999"/>
    <n v="656.04"/>
    <n v="379.97399999999993"/>
    <s v="Difficult Vegetables"/>
    <x v="9"/>
    <x v="2"/>
    <x v="2"/>
    <x v="8"/>
    <n v="304.70999999999998"/>
    <n v="164.01"/>
    <x v="0"/>
    <d v="1987-06-17T00:00:00"/>
    <n v="39"/>
    <x v="1"/>
    <x v="4"/>
    <s v="Johnmouth"/>
    <x v="2"/>
  </r>
  <r>
    <s v="T02484"/>
    <d v="2023-10-31T00:00:00"/>
    <s v="C063"/>
    <s v="P022"/>
    <s v="S003"/>
    <n v="3"/>
    <n v="0.1"/>
    <s v="Mobile Money"/>
    <n v="76.710000000000008"/>
    <n v="69.039000000000016"/>
    <n v="57.150000000000006"/>
    <n v="11.88900000000001"/>
    <s v="How Vegetables"/>
    <x v="6"/>
    <x v="1"/>
    <x v="2"/>
    <x v="8"/>
    <n v="25.57"/>
    <n v="19.05"/>
    <x v="0"/>
    <d v="1973-01-07T00:00:00"/>
    <n v="53"/>
    <x v="3"/>
    <x v="0"/>
    <s v="New Michele"/>
    <x v="0"/>
  </r>
  <r>
    <s v="T02485"/>
    <d v="2025-04-23T00:00:00"/>
    <s v="C174"/>
    <s v="P048"/>
    <s v="S004"/>
    <n v="3"/>
    <n v="0"/>
    <s v="Credit Card"/>
    <n v="3649.08"/>
    <n v="3649.08"/>
    <n v="2384.3999999999996"/>
    <n v="1264.6800000000003"/>
    <s v="Nor Bags"/>
    <x v="8"/>
    <x v="2"/>
    <x v="0"/>
    <x v="5"/>
    <n v="1216.3599999999999"/>
    <n v="794.8"/>
    <x v="0"/>
    <d v="2005-07-07T00:00:00"/>
    <n v="21"/>
    <x v="2"/>
    <x v="1"/>
    <s v="Brianahaven"/>
    <x v="1"/>
  </r>
  <r>
    <s v="T02486"/>
    <d v="2023-11-01T00:00:00"/>
    <s v="C196"/>
    <s v="P006"/>
    <s v="S005"/>
    <n v="1"/>
    <n v="0.15"/>
    <s v="Mobile Money"/>
    <n v="318.05"/>
    <n v="270.34250000000003"/>
    <n v="187.34"/>
    <n v="83.002500000000026"/>
    <s v="Company Fruits"/>
    <x v="1"/>
    <x v="1"/>
    <x v="2"/>
    <x v="13"/>
    <n v="318.05"/>
    <n v="187.34"/>
    <x v="1"/>
    <d v="1964-04-24T00:00:00"/>
    <n v="62"/>
    <x v="3"/>
    <x v="4"/>
    <s v="Johnmouth"/>
    <x v="2"/>
  </r>
  <r>
    <s v="T02487"/>
    <d v="2024-10-21T00:00:00"/>
    <s v="C199"/>
    <s v="P018"/>
    <s v="S003"/>
    <n v="5"/>
    <n v="0.15"/>
    <s v="Cash"/>
    <n v="5399.4500000000007"/>
    <n v="4589.5325000000003"/>
    <n v="3519.15"/>
    <n v="1070.3825000000002"/>
    <s v="Democratic Smartphone"/>
    <x v="6"/>
    <x v="0"/>
    <x v="1"/>
    <x v="10"/>
    <n v="1079.8900000000001"/>
    <n v="703.83"/>
    <x v="1"/>
    <d v="1970-05-18T00:00:00"/>
    <n v="56"/>
    <x v="3"/>
    <x v="0"/>
    <s v="New Michele"/>
    <x v="0"/>
  </r>
  <r>
    <s v="T02488"/>
    <d v="2024-10-16T00:00:00"/>
    <s v="C042"/>
    <s v="P023"/>
    <s v="S005"/>
    <n v="2"/>
    <n v="0.1"/>
    <s v="Credit Card"/>
    <n v="3756.94"/>
    <n v="3381.2460000000001"/>
    <n v="2029.82"/>
    <n v="1351.4260000000002"/>
    <s v="And Footwear"/>
    <x v="6"/>
    <x v="0"/>
    <x v="0"/>
    <x v="3"/>
    <n v="1878.47"/>
    <n v="1014.91"/>
    <x v="1"/>
    <d v="2000-02-08T00:00:00"/>
    <n v="26"/>
    <x v="1"/>
    <x v="4"/>
    <s v="Johnmouth"/>
    <x v="2"/>
  </r>
  <r>
    <s v="T02489"/>
    <d v="2024-03-02T00:00:00"/>
    <s v="C146"/>
    <s v="P023"/>
    <s v="S002"/>
    <n v="2"/>
    <n v="0.1"/>
    <s v="Cash"/>
    <n v="3756.94"/>
    <n v="3381.2460000000001"/>
    <n v="2029.82"/>
    <n v="1351.4260000000002"/>
    <s v="And Footwear"/>
    <x v="2"/>
    <x v="0"/>
    <x v="0"/>
    <x v="3"/>
    <n v="1878.47"/>
    <n v="1014.91"/>
    <x v="1"/>
    <d v="1997-03-26T00:00:00"/>
    <n v="29"/>
    <x v="1"/>
    <x v="2"/>
    <s v="Peckmouth"/>
    <x v="2"/>
  </r>
  <r>
    <s v="T02490"/>
    <d v="2024-09-14T00:00:00"/>
    <s v="C024"/>
    <s v="P040"/>
    <s v="S003"/>
    <n v="2"/>
    <n v="0.1"/>
    <s v="Mobile Money"/>
    <n v="3491.22"/>
    <n v="3142.098"/>
    <n v="2644.88"/>
    <n v="497.21799999999985"/>
    <s v="Piece Headphones"/>
    <x v="5"/>
    <x v="0"/>
    <x v="1"/>
    <x v="11"/>
    <n v="1745.61"/>
    <n v="1322.44"/>
    <x v="1"/>
    <d v="1961-11-25T00:00:00"/>
    <n v="64"/>
    <x v="3"/>
    <x v="0"/>
    <s v="New Michele"/>
    <x v="0"/>
  </r>
  <r>
    <s v="T02491"/>
    <d v="2024-01-30T00:00:00"/>
    <s v="C102"/>
    <s v="P033"/>
    <s v="S002"/>
    <n v="4"/>
    <n v="0"/>
    <s v="Credit Card"/>
    <n v="7195.88"/>
    <n v="7195.88"/>
    <n v="5316.6"/>
    <n v="1879.2799999999997"/>
    <s v="Beat Accessories"/>
    <x v="9"/>
    <x v="0"/>
    <x v="0"/>
    <x v="9"/>
    <n v="1798.97"/>
    <n v="1329.15"/>
    <x v="1"/>
    <d v="1996-06-20T00:00:00"/>
    <n v="30"/>
    <x v="1"/>
    <x v="2"/>
    <s v="Peckmouth"/>
    <x v="2"/>
  </r>
  <r>
    <s v="T02492"/>
    <d v="2025-02-24T00:00:00"/>
    <s v="C052"/>
    <s v="P030"/>
    <s v="S002"/>
    <n v="3"/>
    <n v="0.1"/>
    <s v="Cash"/>
    <n v="87.72"/>
    <n v="78.948000000000008"/>
    <n v="45.839999999999996"/>
    <n v="33.108000000000011"/>
    <s v="National Watches"/>
    <x v="10"/>
    <x v="2"/>
    <x v="0"/>
    <x v="1"/>
    <n v="29.24"/>
    <n v="15.28"/>
    <x v="1"/>
    <d v="1991-09-11T00:00:00"/>
    <n v="34"/>
    <x v="0"/>
    <x v="2"/>
    <s v="Peckmouth"/>
    <x v="2"/>
  </r>
  <r>
    <s v="T02493"/>
    <d v="2024-05-06T00:00:00"/>
    <s v="C048"/>
    <s v="P022"/>
    <s v="S002"/>
    <n v="2"/>
    <n v="0.15"/>
    <s v="Cash"/>
    <n v="51.14"/>
    <n v="43.469000000000001"/>
    <n v="38.1"/>
    <n v="5.3689999999999998"/>
    <s v="How Vegetables"/>
    <x v="4"/>
    <x v="0"/>
    <x v="2"/>
    <x v="8"/>
    <n v="25.57"/>
    <n v="19.05"/>
    <x v="0"/>
    <d v="2004-12-30T00:00:00"/>
    <n v="21"/>
    <x v="2"/>
    <x v="2"/>
    <s v="Peckmouth"/>
    <x v="2"/>
  </r>
  <r>
    <s v="T02494"/>
    <d v="2024-02-18T00:00:00"/>
    <s v="C186"/>
    <s v="P049"/>
    <s v="S002"/>
    <n v="2"/>
    <n v="0.1"/>
    <s v="Cash"/>
    <n v="776.52"/>
    <n v="698.86800000000005"/>
    <n v="398.6"/>
    <n v="300.26800000000003"/>
    <s v="Possible Watches"/>
    <x v="10"/>
    <x v="0"/>
    <x v="0"/>
    <x v="1"/>
    <n v="388.26"/>
    <n v="199.3"/>
    <x v="1"/>
    <d v="1960-05-05T00:00:00"/>
    <n v="66"/>
    <x v="4"/>
    <x v="2"/>
    <s v="Peckmouth"/>
    <x v="2"/>
  </r>
  <r>
    <s v="T02495"/>
    <d v="2024-02-21T00:00:00"/>
    <s v="C123"/>
    <s v="P043"/>
    <s v="S002"/>
    <n v="3"/>
    <n v="0"/>
    <s v="Mobile Money"/>
    <n v="1693.2599999999998"/>
    <n v="1693.2599999999998"/>
    <n v="881.87999999999988"/>
    <n v="811.37999999999988"/>
    <s v="Soon Accessories"/>
    <x v="10"/>
    <x v="0"/>
    <x v="0"/>
    <x v="9"/>
    <n v="564.41999999999996"/>
    <n v="293.95999999999998"/>
    <x v="1"/>
    <d v="1989-11-06T00:00:00"/>
    <n v="36"/>
    <x v="1"/>
    <x v="2"/>
    <s v="Peckmouth"/>
    <x v="2"/>
  </r>
  <r>
    <s v="T02496"/>
    <d v="2025-09-09T00:00:00"/>
    <s v="C141"/>
    <s v="P040"/>
    <s v="S004"/>
    <n v="2"/>
    <n v="0.15"/>
    <s v="Mobile Money"/>
    <n v="3491.22"/>
    <n v="2967.5369999999998"/>
    <n v="2644.88"/>
    <n v="322.6569999999997"/>
    <s v="Piece Headphones"/>
    <x v="5"/>
    <x v="2"/>
    <x v="1"/>
    <x v="11"/>
    <n v="1745.61"/>
    <n v="1322.44"/>
    <x v="1"/>
    <d v="1978-08-06T00:00:00"/>
    <n v="47"/>
    <x v="1"/>
    <x v="1"/>
    <s v="Brianahaven"/>
    <x v="1"/>
  </r>
  <r>
    <s v="T02497"/>
    <d v="2024-05-23T00:00:00"/>
    <s v="C119"/>
    <s v="P018"/>
    <s v="S002"/>
    <n v="1"/>
    <n v="0.15"/>
    <s v="Credit Card"/>
    <n v="1079.8900000000001"/>
    <n v="917.90650000000005"/>
    <n v="703.83"/>
    <n v="214.07650000000001"/>
    <s v="Democratic Smartphone"/>
    <x v="4"/>
    <x v="0"/>
    <x v="1"/>
    <x v="10"/>
    <n v="1079.8900000000001"/>
    <n v="703.83"/>
    <x v="0"/>
    <d v="1991-07-31T00:00:00"/>
    <n v="34"/>
    <x v="0"/>
    <x v="2"/>
    <s v="Peckmouth"/>
    <x v="2"/>
  </r>
  <r>
    <s v="T02498"/>
    <d v="2025-07-12T00:00:00"/>
    <s v="C082"/>
    <s v="P014"/>
    <s v="S002"/>
    <n v="4"/>
    <n v="0.1"/>
    <s v="Bank Transfer"/>
    <n v="5371"/>
    <n v="4833.9000000000005"/>
    <n v="3191.76"/>
    <n v="1642.1400000000003"/>
    <s v="Add Clothing"/>
    <x v="11"/>
    <x v="2"/>
    <x v="0"/>
    <x v="0"/>
    <n v="1342.75"/>
    <n v="797.94"/>
    <x v="0"/>
    <d v="2003-05-11T00:00:00"/>
    <n v="23"/>
    <x v="2"/>
    <x v="2"/>
    <s v="Peckmouth"/>
    <x v="2"/>
  </r>
  <r>
    <s v="T02499"/>
    <d v="2025-01-23T00:00:00"/>
    <s v="C173"/>
    <s v="P036"/>
    <s v="S004"/>
    <n v="5"/>
    <n v="0.15"/>
    <s v="Cash"/>
    <n v="7507.3"/>
    <n v="6381.2049999999999"/>
    <n v="5838.65"/>
    <n v="542.55500000000029"/>
    <s v="New Watches"/>
    <x v="9"/>
    <x v="2"/>
    <x v="0"/>
    <x v="1"/>
    <n v="1501.46"/>
    <n v="1167.73"/>
    <x v="1"/>
    <d v="1958-08-28T00:00:00"/>
    <n v="67"/>
    <x v="4"/>
    <x v="1"/>
    <s v="Brianahaven"/>
    <x v="1"/>
  </r>
  <r>
    <s v="T02500"/>
    <d v="2023-11-11T00:00:00"/>
    <s v="C089"/>
    <s v="P032"/>
    <s v="S004"/>
    <n v="5"/>
    <n v="0"/>
    <s v="Credit Card"/>
    <n v="1523.55"/>
    <n v="1523.55"/>
    <n v="820.05"/>
    <n v="703.5"/>
    <s v="Difficult Vegetables"/>
    <x v="1"/>
    <x v="1"/>
    <x v="2"/>
    <x v="8"/>
    <n v="304.70999999999998"/>
    <n v="164.01"/>
    <x v="1"/>
    <d v="1969-07-12T00:00:00"/>
    <n v="57"/>
    <x v="3"/>
    <x v="1"/>
    <s v="Brianahaven"/>
    <x v="1"/>
  </r>
  <r>
    <s v="T02501"/>
    <d v="2025-03-07T00:00:00"/>
    <s v="C156"/>
    <s v="P010"/>
    <s v="S002"/>
    <n v="2"/>
    <n v="0.1"/>
    <s v="Bank Transfer"/>
    <n v="2388.2399999999998"/>
    <n v="2149.4159999999997"/>
    <n v="1677.9"/>
    <n v="471.51599999999962"/>
    <s v="Step Smartphone"/>
    <x v="2"/>
    <x v="2"/>
    <x v="1"/>
    <x v="10"/>
    <n v="1194.1199999999999"/>
    <n v="838.95"/>
    <x v="0"/>
    <d v="1956-11-28T00:00:00"/>
    <n v="69"/>
    <x v="4"/>
    <x v="2"/>
    <s v="Peckmouth"/>
    <x v="2"/>
  </r>
  <r>
    <s v="T02502"/>
    <d v="2024-02-25T00:00:00"/>
    <s v="C088"/>
    <s v="P001"/>
    <s v="S005"/>
    <n v="1"/>
    <n v="0.15"/>
    <s v="Cash"/>
    <n v="1673.69"/>
    <n v="1422.6365000000001"/>
    <n v="1323.38"/>
    <n v="99.25649999999996"/>
    <s v="Like Camera"/>
    <x v="10"/>
    <x v="0"/>
    <x v="1"/>
    <x v="12"/>
    <n v="1673.69"/>
    <n v="1323.38"/>
    <x v="1"/>
    <d v="1997-10-11T00:00:00"/>
    <n v="28"/>
    <x v="1"/>
    <x v="4"/>
    <s v="Johnmouth"/>
    <x v="2"/>
  </r>
  <r>
    <s v="T02503"/>
    <d v="2025-01-13T00:00:00"/>
    <s v="C166"/>
    <s v="P047"/>
    <s v="S002"/>
    <n v="2"/>
    <n v="0.15"/>
    <s v="Credit Card"/>
    <n v="2394.36"/>
    <n v="2035.2060000000001"/>
    <n v="1445.48"/>
    <n v="589.72600000000011"/>
    <s v="Or Smartphone"/>
    <x v="9"/>
    <x v="2"/>
    <x v="1"/>
    <x v="10"/>
    <n v="1197.18"/>
    <n v="722.74"/>
    <x v="1"/>
    <d v="2001-05-13T00:00:00"/>
    <n v="25"/>
    <x v="1"/>
    <x v="2"/>
    <s v="Peckmouth"/>
    <x v="2"/>
  </r>
  <r>
    <s v="T02504"/>
    <d v="2025-02-10T00:00:00"/>
    <s v="C012"/>
    <s v="P013"/>
    <s v="S002"/>
    <n v="3"/>
    <n v="0.15"/>
    <s v="Cash"/>
    <n v="3404.3999999999996"/>
    <n v="2893.74"/>
    <n v="2025.3000000000002"/>
    <n v="868.4399999999996"/>
    <s v="World Watches"/>
    <x v="10"/>
    <x v="2"/>
    <x v="0"/>
    <x v="1"/>
    <n v="1134.8"/>
    <n v="675.1"/>
    <x v="0"/>
    <d v="1989-12-08T00:00:00"/>
    <n v="36"/>
    <x v="1"/>
    <x v="2"/>
    <s v="Peckmouth"/>
    <x v="2"/>
  </r>
  <r>
    <s v="T02505"/>
    <d v="2024-01-17T00:00:00"/>
    <s v="C087"/>
    <s v="P029"/>
    <s v="S004"/>
    <n v="2"/>
    <n v="0.15"/>
    <s v="Credit Card"/>
    <n v="2970.1"/>
    <n v="2524.585"/>
    <n v="1976.62"/>
    <n v="547.96500000000015"/>
    <s v="Road Clothing"/>
    <x v="9"/>
    <x v="0"/>
    <x v="0"/>
    <x v="0"/>
    <n v="1485.05"/>
    <n v="988.31"/>
    <x v="1"/>
    <d v="1975-06-22T00:00:00"/>
    <n v="51"/>
    <x v="3"/>
    <x v="1"/>
    <s v="Brianahaven"/>
    <x v="1"/>
  </r>
  <r>
    <s v="T02506"/>
    <d v="2025-03-07T00:00:00"/>
    <s v="C073"/>
    <s v="P024"/>
    <s v="S003"/>
    <n v="4"/>
    <n v="0.15"/>
    <s v="Cash"/>
    <n v="5949.64"/>
    <n v="5057.1940000000004"/>
    <n v="3252.28"/>
    <n v="1804.9140000000002"/>
    <s v="Him Smartphone"/>
    <x v="2"/>
    <x v="2"/>
    <x v="1"/>
    <x v="10"/>
    <n v="1487.41"/>
    <n v="813.07"/>
    <x v="1"/>
    <d v="1964-12-04T00:00:00"/>
    <n v="61"/>
    <x v="3"/>
    <x v="0"/>
    <s v="New Michele"/>
    <x v="0"/>
  </r>
  <r>
    <s v="T02507"/>
    <d v="2025-03-17T00:00:00"/>
    <s v="C067"/>
    <s v="P019"/>
    <s v="S004"/>
    <n v="2"/>
    <n v="0.05"/>
    <s v="Mobile Money"/>
    <n v="3525.84"/>
    <n v="3349.5479999999998"/>
    <n v="2692.96"/>
    <n v="656.58799999999974"/>
    <s v="Traditional Laptop"/>
    <x v="2"/>
    <x v="2"/>
    <x v="1"/>
    <x v="6"/>
    <n v="1762.92"/>
    <n v="1346.48"/>
    <x v="0"/>
    <d v="1973-09-07T00:00:00"/>
    <n v="52"/>
    <x v="3"/>
    <x v="1"/>
    <s v="Brianahaven"/>
    <x v="1"/>
  </r>
  <r>
    <s v="T02508"/>
    <d v="2024-03-17T00:00:00"/>
    <s v="C175"/>
    <s v="P006"/>
    <s v="S005"/>
    <n v="1"/>
    <n v="0.15"/>
    <s v="Cash"/>
    <n v="318.05"/>
    <n v="270.34250000000003"/>
    <n v="187.34"/>
    <n v="83.002500000000026"/>
    <s v="Company Fruits"/>
    <x v="2"/>
    <x v="0"/>
    <x v="2"/>
    <x v="13"/>
    <n v="318.05"/>
    <n v="187.34"/>
    <x v="0"/>
    <d v="1998-01-07T00:00:00"/>
    <n v="28"/>
    <x v="1"/>
    <x v="4"/>
    <s v="Johnmouth"/>
    <x v="2"/>
  </r>
  <r>
    <s v="T02509"/>
    <d v="2025-05-27T00:00:00"/>
    <s v="C089"/>
    <s v="P019"/>
    <s v="S001"/>
    <n v="4"/>
    <n v="0"/>
    <s v="Credit Card"/>
    <n v="7051.68"/>
    <n v="7051.68"/>
    <n v="5385.92"/>
    <n v="1665.7600000000002"/>
    <s v="Traditional Laptop"/>
    <x v="4"/>
    <x v="2"/>
    <x v="1"/>
    <x v="6"/>
    <n v="1762.92"/>
    <n v="1346.48"/>
    <x v="1"/>
    <d v="1969-07-12T00:00:00"/>
    <n v="57"/>
    <x v="3"/>
    <x v="3"/>
    <s v="Jimenezborough"/>
    <x v="3"/>
  </r>
  <r>
    <s v="T02510"/>
    <d v="2024-06-07T00:00:00"/>
    <s v="C082"/>
    <s v="P038"/>
    <s v="S002"/>
    <n v="5"/>
    <n v="0.15"/>
    <s v="Mobile Money"/>
    <n v="1834.65"/>
    <n v="1559.4525000000001"/>
    <n v="1426.15"/>
    <n v="133.30250000000001"/>
    <s v="Stage Footwear"/>
    <x v="0"/>
    <x v="0"/>
    <x v="0"/>
    <x v="3"/>
    <n v="366.93"/>
    <n v="285.23"/>
    <x v="0"/>
    <d v="2003-05-11T00:00:00"/>
    <n v="23"/>
    <x v="2"/>
    <x v="2"/>
    <s v="Peckmouth"/>
    <x v="2"/>
  </r>
  <r>
    <s v="T02511"/>
    <d v="2023-09-14T00:00:00"/>
    <s v="C003"/>
    <s v="P034"/>
    <s v="S004"/>
    <n v="4"/>
    <n v="0.15"/>
    <s v="Cash"/>
    <n v="1712.2"/>
    <n v="1455.37"/>
    <n v="984.28"/>
    <n v="471.08999999999992"/>
    <s v="Everything Laptop"/>
    <x v="5"/>
    <x v="1"/>
    <x v="1"/>
    <x v="6"/>
    <n v="428.05"/>
    <n v="246.07"/>
    <x v="1"/>
    <d v="2005-04-19T00:00:00"/>
    <n v="21"/>
    <x v="2"/>
    <x v="1"/>
    <s v="Brianahaven"/>
    <x v="1"/>
  </r>
  <r>
    <s v="T02512"/>
    <d v="2023-10-14T00:00:00"/>
    <s v="C078"/>
    <s v="P040"/>
    <s v="S004"/>
    <n v="3"/>
    <n v="0"/>
    <s v="Mobile Money"/>
    <n v="5236.83"/>
    <n v="5236.83"/>
    <n v="3967.32"/>
    <n v="1269.5099999999998"/>
    <s v="Piece Headphones"/>
    <x v="6"/>
    <x v="1"/>
    <x v="1"/>
    <x v="11"/>
    <n v="1745.61"/>
    <n v="1322.44"/>
    <x v="0"/>
    <d v="1988-09-25T00:00:00"/>
    <n v="37"/>
    <x v="1"/>
    <x v="1"/>
    <s v="Brianahaven"/>
    <x v="1"/>
  </r>
  <r>
    <s v="T02513"/>
    <d v="2024-10-03T00:00:00"/>
    <s v="C129"/>
    <s v="P025"/>
    <s v="S003"/>
    <n v="4"/>
    <n v="0.1"/>
    <s v="Bank Transfer"/>
    <n v="1716.6"/>
    <n v="1544.94"/>
    <n v="1034.8800000000001"/>
    <n v="510.05999999999995"/>
    <s v="Little Watches"/>
    <x v="6"/>
    <x v="0"/>
    <x v="0"/>
    <x v="1"/>
    <n v="429.15"/>
    <n v="258.72000000000003"/>
    <x v="0"/>
    <d v="1958-10-08T00:00:00"/>
    <n v="67"/>
    <x v="4"/>
    <x v="0"/>
    <s v="New Michele"/>
    <x v="0"/>
  </r>
  <r>
    <s v="T02514"/>
    <d v="2024-09-07T00:00:00"/>
    <s v="C029"/>
    <s v="P038"/>
    <s v="S002"/>
    <n v="4"/>
    <n v="0.15"/>
    <s v="Cash"/>
    <n v="1467.72"/>
    <n v="1247.5619999999999"/>
    <n v="1140.92"/>
    <n v="106.64199999999983"/>
    <s v="Stage Footwear"/>
    <x v="5"/>
    <x v="0"/>
    <x v="0"/>
    <x v="3"/>
    <n v="366.93"/>
    <n v="285.23"/>
    <x v="0"/>
    <d v="1978-05-20T00:00:00"/>
    <n v="48"/>
    <x v="1"/>
    <x v="2"/>
    <s v="Peckmouth"/>
    <x v="2"/>
  </r>
  <r>
    <s v="T02515"/>
    <d v="2024-08-03T00:00:00"/>
    <s v="C039"/>
    <s v="P035"/>
    <s v="S001"/>
    <n v="3"/>
    <n v="0.1"/>
    <s v="Credit Card"/>
    <n v="4687.29"/>
    <n v="4218.5609999999997"/>
    <n v="3586.8900000000003"/>
    <n v="631.67099999999937"/>
    <s v="Chair Laptop"/>
    <x v="3"/>
    <x v="0"/>
    <x v="1"/>
    <x v="6"/>
    <n v="1562.43"/>
    <n v="1195.6300000000001"/>
    <x v="1"/>
    <d v="1996-11-02T00:00:00"/>
    <n v="29"/>
    <x v="1"/>
    <x v="3"/>
    <s v="Jimenezborough"/>
    <x v="3"/>
  </r>
  <r>
    <s v="T02516"/>
    <d v="2023-11-01T00:00:00"/>
    <s v="C132"/>
    <s v="P044"/>
    <s v="S005"/>
    <n v="4"/>
    <n v="0.15"/>
    <s v="Cash"/>
    <n v="5146.2"/>
    <n v="4374.2699999999995"/>
    <n v="3190.16"/>
    <n v="1184.1099999999997"/>
    <s v="Least Accessories"/>
    <x v="1"/>
    <x v="1"/>
    <x v="0"/>
    <x v="9"/>
    <n v="1286.55"/>
    <n v="797.54"/>
    <x v="0"/>
    <d v="1958-12-24T00:00:00"/>
    <n v="67"/>
    <x v="4"/>
    <x v="4"/>
    <s v="Johnmouth"/>
    <x v="2"/>
  </r>
  <r>
    <s v="T02517"/>
    <d v="2025-01-18T00:00:00"/>
    <s v="C119"/>
    <s v="P023"/>
    <s v="S003"/>
    <n v="1"/>
    <n v="0"/>
    <s v="Mobile Money"/>
    <n v="1878.47"/>
    <n v="1878.47"/>
    <n v="1014.91"/>
    <n v="863.56000000000006"/>
    <s v="And Footwear"/>
    <x v="9"/>
    <x v="2"/>
    <x v="0"/>
    <x v="3"/>
    <n v="1878.47"/>
    <n v="1014.91"/>
    <x v="0"/>
    <d v="1991-07-31T00:00:00"/>
    <n v="34"/>
    <x v="0"/>
    <x v="0"/>
    <s v="New Michele"/>
    <x v="0"/>
  </r>
  <r>
    <s v="T02518"/>
    <d v="2025-07-05T00:00:00"/>
    <s v="C118"/>
    <s v="P049"/>
    <s v="S003"/>
    <n v="1"/>
    <n v="0.1"/>
    <s v="Bank Transfer"/>
    <n v="388.26"/>
    <n v="349.43400000000003"/>
    <n v="199.3"/>
    <n v="150.13400000000001"/>
    <s v="Possible Watches"/>
    <x v="11"/>
    <x v="2"/>
    <x v="0"/>
    <x v="1"/>
    <n v="388.26"/>
    <n v="199.3"/>
    <x v="0"/>
    <d v="1975-08-27T00:00:00"/>
    <n v="50"/>
    <x v="3"/>
    <x v="0"/>
    <s v="New Michele"/>
    <x v="0"/>
  </r>
  <r>
    <s v="T02519"/>
    <d v="2024-12-29T00:00:00"/>
    <s v="C109"/>
    <s v="P023"/>
    <s v="S003"/>
    <n v="3"/>
    <n v="0"/>
    <s v="Bank Transfer"/>
    <n v="5635.41"/>
    <n v="5635.41"/>
    <n v="3044.73"/>
    <n v="2590.6799999999998"/>
    <s v="And Footwear"/>
    <x v="7"/>
    <x v="0"/>
    <x v="0"/>
    <x v="3"/>
    <n v="1878.47"/>
    <n v="1014.91"/>
    <x v="1"/>
    <d v="2006-03-03T00:00:00"/>
    <n v="20"/>
    <x v="2"/>
    <x v="0"/>
    <s v="New Michele"/>
    <x v="0"/>
  </r>
  <r>
    <s v="T02520"/>
    <d v="2025-06-05T00:00:00"/>
    <s v="C046"/>
    <s v="P006"/>
    <s v="S003"/>
    <n v="3"/>
    <n v="0.15"/>
    <s v="Cash"/>
    <n v="954.15000000000009"/>
    <n v="811.02750000000003"/>
    <n v="562.02"/>
    <n v="249.00750000000005"/>
    <s v="Company Fruits"/>
    <x v="0"/>
    <x v="2"/>
    <x v="2"/>
    <x v="13"/>
    <n v="318.05"/>
    <n v="187.34"/>
    <x v="0"/>
    <d v="1964-01-21T00:00:00"/>
    <n v="62"/>
    <x v="3"/>
    <x v="0"/>
    <s v="New Michele"/>
    <x v="0"/>
  </r>
  <r>
    <s v="T02521"/>
    <d v="2024-09-15T00:00:00"/>
    <s v="C115"/>
    <s v="P026"/>
    <s v="S003"/>
    <n v="3"/>
    <n v="0"/>
    <s v="Cash"/>
    <n v="3047.2799999999997"/>
    <n v="3047.2799999999997"/>
    <n v="1753.1999999999998"/>
    <n v="1294.08"/>
    <s v="Behavior Dairy"/>
    <x v="5"/>
    <x v="0"/>
    <x v="2"/>
    <x v="7"/>
    <n v="1015.76"/>
    <n v="584.4"/>
    <x v="0"/>
    <d v="1960-02-25T00:00:00"/>
    <n v="66"/>
    <x v="4"/>
    <x v="0"/>
    <s v="New Michele"/>
    <x v="0"/>
  </r>
  <r>
    <s v="T02522"/>
    <d v="2023-10-21T00:00:00"/>
    <s v="C092"/>
    <s v="P024"/>
    <s v="S001"/>
    <n v="5"/>
    <n v="0.15"/>
    <s v="Credit Card"/>
    <n v="7437.05"/>
    <n v="6321.4925000000003"/>
    <n v="4065.3500000000004"/>
    <n v="2256.1424999999999"/>
    <s v="Him Smartphone"/>
    <x v="6"/>
    <x v="1"/>
    <x v="1"/>
    <x v="10"/>
    <n v="1487.41"/>
    <n v="813.07"/>
    <x v="1"/>
    <d v="2001-11-28T00:00:00"/>
    <n v="24"/>
    <x v="2"/>
    <x v="3"/>
    <s v="Jimenezborough"/>
    <x v="3"/>
  </r>
  <r>
    <s v="T02523"/>
    <d v="2025-05-10T00:00:00"/>
    <s v="C045"/>
    <s v="P032"/>
    <s v="S001"/>
    <n v="5"/>
    <n v="0"/>
    <s v="Credit Card"/>
    <n v="1523.55"/>
    <n v="1523.55"/>
    <n v="820.05"/>
    <n v="703.5"/>
    <s v="Difficult Vegetables"/>
    <x v="4"/>
    <x v="2"/>
    <x v="2"/>
    <x v="8"/>
    <n v="304.70999999999998"/>
    <n v="164.01"/>
    <x v="0"/>
    <d v="1975-12-28T00:00:00"/>
    <n v="50"/>
    <x v="3"/>
    <x v="3"/>
    <s v="Jimenezborough"/>
    <x v="3"/>
  </r>
  <r>
    <s v="T02524"/>
    <d v="2025-03-20T00:00:00"/>
    <s v="C187"/>
    <s v="P010"/>
    <s v="S002"/>
    <n v="4"/>
    <n v="0.15"/>
    <s v="Bank Transfer"/>
    <n v="4776.4799999999996"/>
    <n v="4060.0079999999994"/>
    <n v="3355.8"/>
    <n v="704.20799999999917"/>
    <s v="Step Smartphone"/>
    <x v="2"/>
    <x v="2"/>
    <x v="1"/>
    <x v="10"/>
    <n v="1194.1199999999999"/>
    <n v="838.95"/>
    <x v="0"/>
    <d v="1989-01-14T00:00:00"/>
    <n v="37"/>
    <x v="1"/>
    <x v="2"/>
    <s v="Peckmouth"/>
    <x v="2"/>
  </r>
  <r>
    <s v="T02525"/>
    <d v="2025-08-26T00:00:00"/>
    <s v="C089"/>
    <s v="P003"/>
    <s v="S004"/>
    <n v="5"/>
    <n v="0.05"/>
    <s v="Mobile Money"/>
    <n v="1688.15"/>
    <n v="1603.7425000000001"/>
    <n v="845.15"/>
    <n v="758.59250000000009"/>
    <s v="Here Footwear"/>
    <x v="3"/>
    <x v="2"/>
    <x v="0"/>
    <x v="3"/>
    <n v="337.63"/>
    <n v="169.03"/>
    <x v="1"/>
    <d v="1969-07-12T00:00:00"/>
    <n v="57"/>
    <x v="3"/>
    <x v="1"/>
    <s v="Brianahaven"/>
    <x v="1"/>
  </r>
  <r>
    <s v="T02526"/>
    <d v="2024-04-06T00:00:00"/>
    <s v="C011"/>
    <s v="P019"/>
    <s v="S001"/>
    <n v="3"/>
    <n v="0.1"/>
    <s v="Cash"/>
    <n v="5288.76"/>
    <n v="4759.884"/>
    <n v="4039.44"/>
    <n v="720.44399999999996"/>
    <s v="Traditional Laptop"/>
    <x v="8"/>
    <x v="0"/>
    <x v="1"/>
    <x v="6"/>
    <n v="1762.92"/>
    <n v="1346.48"/>
    <x v="0"/>
    <d v="1997-03-03T00:00:00"/>
    <n v="29"/>
    <x v="1"/>
    <x v="3"/>
    <s v="Jimenezborough"/>
    <x v="3"/>
  </r>
  <r>
    <s v="T02527"/>
    <d v="2025-05-17T00:00:00"/>
    <s v="C038"/>
    <s v="P046"/>
    <s v="S005"/>
    <n v="1"/>
    <n v="0.15"/>
    <s v="Cash"/>
    <n v="1165.3699999999999"/>
    <n v="990.56449999999984"/>
    <n v="926.55"/>
    <n v="64.014499999999884"/>
    <s v="Nature Clothing"/>
    <x v="4"/>
    <x v="2"/>
    <x v="0"/>
    <x v="0"/>
    <n v="1165.3699999999999"/>
    <n v="926.55"/>
    <x v="0"/>
    <d v="1974-04-19T00:00:00"/>
    <n v="52"/>
    <x v="3"/>
    <x v="4"/>
    <s v="Johnmouth"/>
    <x v="2"/>
  </r>
  <r>
    <s v="T02528"/>
    <d v="2025-04-17T00:00:00"/>
    <s v="C087"/>
    <s v="P004"/>
    <s v="S003"/>
    <n v="4"/>
    <n v="0.15"/>
    <s v="Cash"/>
    <n v="7415.08"/>
    <n v="6302.8180000000002"/>
    <n v="5454.08"/>
    <n v="848.73800000000028"/>
    <s v="Four Accessories"/>
    <x v="8"/>
    <x v="2"/>
    <x v="0"/>
    <x v="9"/>
    <n v="1853.77"/>
    <n v="1363.52"/>
    <x v="1"/>
    <d v="1975-06-22T00:00:00"/>
    <n v="51"/>
    <x v="3"/>
    <x v="0"/>
    <s v="New Michele"/>
    <x v="0"/>
  </r>
  <r>
    <s v="T02529"/>
    <d v="2024-01-12T00:00:00"/>
    <s v="C048"/>
    <s v="P034"/>
    <s v="S003"/>
    <n v="1"/>
    <n v="0.15"/>
    <s v="Cash"/>
    <n v="428.05"/>
    <n v="363.84249999999997"/>
    <n v="246.07"/>
    <n v="117.77249999999998"/>
    <s v="Everything Laptop"/>
    <x v="9"/>
    <x v="0"/>
    <x v="1"/>
    <x v="6"/>
    <n v="428.05"/>
    <n v="246.07"/>
    <x v="0"/>
    <d v="2004-12-30T00:00:00"/>
    <n v="21"/>
    <x v="2"/>
    <x v="0"/>
    <s v="New Michele"/>
    <x v="0"/>
  </r>
  <r>
    <s v="T02530"/>
    <d v="2025-05-24T00:00:00"/>
    <s v="C050"/>
    <s v="P038"/>
    <s v="S005"/>
    <n v="3"/>
    <n v="0.1"/>
    <s v="Credit Card"/>
    <n v="1100.79"/>
    <n v="990.71100000000001"/>
    <n v="855.69"/>
    <n v="135.02099999999996"/>
    <s v="Stage Footwear"/>
    <x v="4"/>
    <x v="2"/>
    <x v="0"/>
    <x v="3"/>
    <n v="366.93"/>
    <n v="285.23"/>
    <x v="0"/>
    <d v="1968-06-20T00:00:00"/>
    <n v="58"/>
    <x v="3"/>
    <x v="4"/>
    <s v="Johnmouth"/>
    <x v="2"/>
  </r>
  <r>
    <s v="T02531"/>
    <d v="2025-06-22T00:00:00"/>
    <s v="C178"/>
    <s v="P001"/>
    <s v="S001"/>
    <n v="3"/>
    <n v="0.15"/>
    <s v="Credit Card"/>
    <n v="5021.07"/>
    <n v="4267.9094999999998"/>
    <n v="3970.1400000000003"/>
    <n v="297.76949999999943"/>
    <s v="Like Camera"/>
    <x v="0"/>
    <x v="2"/>
    <x v="1"/>
    <x v="12"/>
    <n v="1673.69"/>
    <n v="1323.38"/>
    <x v="1"/>
    <d v="1960-12-05T00:00:00"/>
    <n v="65"/>
    <x v="4"/>
    <x v="3"/>
    <s v="Jimenezborough"/>
    <x v="3"/>
  </r>
  <r>
    <s v="T02532"/>
    <d v="2024-06-12T00:00:00"/>
    <s v="C195"/>
    <s v="P048"/>
    <s v="S004"/>
    <n v="3"/>
    <n v="0.05"/>
    <s v="Bank Transfer"/>
    <n v="3649.08"/>
    <n v="3466.6259999999997"/>
    <n v="2384.3999999999996"/>
    <n v="1082.2260000000001"/>
    <s v="Nor Bags"/>
    <x v="0"/>
    <x v="0"/>
    <x v="0"/>
    <x v="5"/>
    <n v="1216.3599999999999"/>
    <n v="794.8"/>
    <x v="1"/>
    <d v="1976-08-23T00:00:00"/>
    <n v="49"/>
    <x v="1"/>
    <x v="1"/>
    <s v="Brianahaven"/>
    <x v="1"/>
  </r>
  <r>
    <s v="T02533"/>
    <d v="2024-04-15T00:00:00"/>
    <s v="C129"/>
    <s v="P037"/>
    <s v="S001"/>
    <n v="5"/>
    <n v="0.15"/>
    <s v="Credit Card"/>
    <n v="9763.25"/>
    <n v="8298.7624999999989"/>
    <n v="7256.35"/>
    <n v="1042.4124999999985"/>
    <s v="Book Television"/>
    <x v="8"/>
    <x v="0"/>
    <x v="1"/>
    <x v="2"/>
    <n v="1952.65"/>
    <n v="1451.27"/>
    <x v="0"/>
    <d v="1958-10-08T00:00:00"/>
    <n v="67"/>
    <x v="4"/>
    <x v="3"/>
    <s v="Jimenezborough"/>
    <x v="3"/>
  </r>
  <r>
    <s v="T02534"/>
    <d v="2025-05-01T00:00:00"/>
    <s v="C174"/>
    <s v="P028"/>
    <s v="S003"/>
    <n v="3"/>
    <n v="0"/>
    <s v="Mobile Money"/>
    <n v="2021.34"/>
    <n v="2021.34"/>
    <n v="1089.99"/>
    <n v="931.34999999999991"/>
    <s v="Deal Smartphone"/>
    <x v="4"/>
    <x v="2"/>
    <x v="1"/>
    <x v="10"/>
    <n v="673.78"/>
    <n v="363.33"/>
    <x v="0"/>
    <d v="2005-07-07T00:00:00"/>
    <n v="21"/>
    <x v="2"/>
    <x v="0"/>
    <s v="New Michele"/>
    <x v="0"/>
  </r>
  <r>
    <s v="T02535"/>
    <d v="2025-08-23T00:00:00"/>
    <s v="C054"/>
    <s v="P012"/>
    <s v="S001"/>
    <n v="4"/>
    <n v="0.05"/>
    <s v="Bank Transfer"/>
    <n v="4772.3599999999997"/>
    <n v="4533.7419999999993"/>
    <n v="3272.96"/>
    <n v="1260.7819999999992"/>
    <s v="Above Camera"/>
    <x v="3"/>
    <x v="2"/>
    <x v="1"/>
    <x v="12"/>
    <n v="1193.0899999999999"/>
    <n v="818.24"/>
    <x v="1"/>
    <d v="2002-11-10T00:00:00"/>
    <n v="23"/>
    <x v="2"/>
    <x v="3"/>
    <s v="Jimenezborough"/>
    <x v="3"/>
  </r>
  <r>
    <s v="T02536"/>
    <d v="2024-05-13T00:00:00"/>
    <s v="C069"/>
    <s v="P038"/>
    <s v="S004"/>
    <n v="5"/>
    <n v="0.1"/>
    <s v="Cash"/>
    <n v="1834.65"/>
    <n v="1651.1850000000002"/>
    <n v="1426.15"/>
    <n v="225.03500000000008"/>
    <s v="Stage Footwear"/>
    <x v="4"/>
    <x v="0"/>
    <x v="0"/>
    <x v="3"/>
    <n v="366.93"/>
    <n v="285.23"/>
    <x v="0"/>
    <d v="1965-10-14T00:00:00"/>
    <n v="60"/>
    <x v="3"/>
    <x v="1"/>
    <s v="Brianahaven"/>
    <x v="1"/>
  </r>
  <r>
    <s v="T02537"/>
    <d v="2025-06-30T00:00:00"/>
    <s v="C057"/>
    <s v="P006"/>
    <s v="S002"/>
    <n v="1"/>
    <n v="0.1"/>
    <s v="Credit Card"/>
    <n v="318.05"/>
    <n v="286.245"/>
    <n v="187.34"/>
    <n v="98.905000000000001"/>
    <s v="Company Fruits"/>
    <x v="0"/>
    <x v="2"/>
    <x v="2"/>
    <x v="13"/>
    <n v="318.05"/>
    <n v="187.34"/>
    <x v="1"/>
    <d v="1998-09-26T00:00:00"/>
    <n v="27"/>
    <x v="1"/>
    <x v="2"/>
    <s v="Peckmouth"/>
    <x v="2"/>
  </r>
  <r>
    <s v="T02538"/>
    <d v="2024-09-29T00:00:00"/>
    <s v="C017"/>
    <s v="P016"/>
    <s v="S005"/>
    <n v="3"/>
    <n v="0.15"/>
    <s v="Mobile Money"/>
    <n v="5576.25"/>
    <n v="4739.8125"/>
    <n v="4353.4800000000005"/>
    <n v="386.33249999999953"/>
    <s v="House Accessories"/>
    <x v="5"/>
    <x v="0"/>
    <x v="0"/>
    <x v="9"/>
    <n v="1858.75"/>
    <n v="1451.16"/>
    <x v="1"/>
    <d v="1982-03-11T00:00:00"/>
    <n v="44"/>
    <x v="1"/>
    <x v="4"/>
    <s v="Johnmouth"/>
    <x v="2"/>
  </r>
  <r>
    <s v="T02539"/>
    <d v="2025-08-22T00:00:00"/>
    <s v="C163"/>
    <s v="P022"/>
    <s v="S005"/>
    <n v="3"/>
    <n v="0.15"/>
    <s v="Mobile Money"/>
    <n v="76.710000000000008"/>
    <n v="65.203500000000005"/>
    <n v="57.150000000000006"/>
    <n v="8.0534999999999997"/>
    <s v="How Vegetables"/>
    <x v="3"/>
    <x v="2"/>
    <x v="2"/>
    <x v="8"/>
    <n v="25.57"/>
    <n v="19.05"/>
    <x v="1"/>
    <d v="1985-10-08T00:00:00"/>
    <n v="40"/>
    <x v="1"/>
    <x v="4"/>
    <s v="Johnmouth"/>
    <x v="2"/>
  </r>
  <r>
    <s v="T02540"/>
    <d v="2025-09-03T00:00:00"/>
    <s v="C143"/>
    <s v="P027"/>
    <s v="S001"/>
    <n v="3"/>
    <n v="0.1"/>
    <s v="Bank Transfer"/>
    <n v="3816.69"/>
    <n v="3435.0210000000002"/>
    <n v="2857.95"/>
    <n v="577.07100000000037"/>
    <s v="Hospital Smartphone"/>
    <x v="5"/>
    <x v="2"/>
    <x v="1"/>
    <x v="10"/>
    <n v="1272.23"/>
    <n v="952.65"/>
    <x v="0"/>
    <d v="1961-06-03T00:00:00"/>
    <n v="65"/>
    <x v="4"/>
    <x v="3"/>
    <s v="Jimenezborough"/>
    <x v="3"/>
  </r>
  <r>
    <s v="T02541"/>
    <d v="2024-09-03T00:00:00"/>
    <s v="C089"/>
    <s v="P041"/>
    <s v="S004"/>
    <n v="2"/>
    <n v="0.15"/>
    <s v="Mobile Money"/>
    <n v="3270.02"/>
    <n v="2779.5169999999998"/>
    <n v="2086.58"/>
    <n v="692.9369999999999"/>
    <s v="Present Television"/>
    <x v="5"/>
    <x v="0"/>
    <x v="1"/>
    <x v="2"/>
    <n v="1635.01"/>
    <n v="1043.29"/>
    <x v="1"/>
    <d v="1969-07-12T00:00:00"/>
    <n v="57"/>
    <x v="3"/>
    <x v="1"/>
    <s v="Brianahaven"/>
    <x v="1"/>
  </r>
  <r>
    <s v="T02542"/>
    <d v="2024-11-02T00:00:00"/>
    <s v="C054"/>
    <s v="P016"/>
    <s v="S005"/>
    <n v="2"/>
    <n v="0.15"/>
    <s v="Bank Transfer"/>
    <n v="3717.5"/>
    <n v="3159.875"/>
    <n v="2902.32"/>
    <n v="257.55499999999984"/>
    <s v="House Accessories"/>
    <x v="1"/>
    <x v="0"/>
    <x v="0"/>
    <x v="9"/>
    <n v="1858.75"/>
    <n v="1451.16"/>
    <x v="1"/>
    <d v="2002-11-10T00:00:00"/>
    <n v="23"/>
    <x v="2"/>
    <x v="4"/>
    <s v="Johnmouth"/>
    <x v="2"/>
  </r>
  <r>
    <s v="T02543"/>
    <d v="2023-10-26T00:00:00"/>
    <s v="C104"/>
    <s v="P019"/>
    <s v="S001"/>
    <n v="5"/>
    <n v="0"/>
    <s v="Mobile Money"/>
    <n v="8814.6"/>
    <n v="8814.6"/>
    <n v="6732.4"/>
    <n v="2082.2000000000007"/>
    <s v="Traditional Laptop"/>
    <x v="6"/>
    <x v="1"/>
    <x v="1"/>
    <x v="6"/>
    <n v="1762.92"/>
    <n v="1346.48"/>
    <x v="0"/>
    <d v="1965-03-20T00:00:00"/>
    <n v="61"/>
    <x v="3"/>
    <x v="3"/>
    <s v="Jimenezborough"/>
    <x v="3"/>
  </r>
  <r>
    <s v="T02544"/>
    <d v="2025-01-16T00:00:00"/>
    <s v="C144"/>
    <s v="P004"/>
    <s v="S003"/>
    <n v="1"/>
    <n v="0.05"/>
    <s v="Bank Transfer"/>
    <n v="1853.77"/>
    <n v="1761.0815"/>
    <n v="1363.52"/>
    <n v="397.56150000000002"/>
    <s v="Four Accessories"/>
    <x v="9"/>
    <x v="2"/>
    <x v="0"/>
    <x v="9"/>
    <n v="1853.77"/>
    <n v="1363.52"/>
    <x v="1"/>
    <d v="1963-09-02T00:00:00"/>
    <n v="62"/>
    <x v="3"/>
    <x v="0"/>
    <s v="New Michele"/>
    <x v="0"/>
  </r>
  <r>
    <s v="T02545"/>
    <d v="2024-12-13T00:00:00"/>
    <s v="C078"/>
    <s v="P026"/>
    <s v="S003"/>
    <n v="3"/>
    <n v="0.15"/>
    <s v="Mobile Money"/>
    <n v="3047.2799999999997"/>
    <n v="2590.1879999999996"/>
    <n v="1753.1999999999998"/>
    <n v="836.98799999999983"/>
    <s v="Behavior Dairy"/>
    <x v="7"/>
    <x v="0"/>
    <x v="2"/>
    <x v="7"/>
    <n v="1015.76"/>
    <n v="584.4"/>
    <x v="0"/>
    <d v="1988-09-25T00:00:00"/>
    <n v="37"/>
    <x v="1"/>
    <x v="0"/>
    <s v="New Michele"/>
    <x v="0"/>
  </r>
  <r>
    <s v="T02546"/>
    <d v="2024-07-26T00:00:00"/>
    <s v="C008"/>
    <s v="P040"/>
    <s v="S002"/>
    <n v="5"/>
    <n v="0.05"/>
    <s v="Bank Transfer"/>
    <n v="8728.0499999999993"/>
    <n v="8291.6474999999991"/>
    <n v="6612.2000000000007"/>
    <n v="1679.4474999999984"/>
    <s v="Piece Headphones"/>
    <x v="11"/>
    <x v="0"/>
    <x v="1"/>
    <x v="11"/>
    <n v="1745.61"/>
    <n v="1322.44"/>
    <x v="0"/>
    <d v="1960-11-13T00:00:00"/>
    <n v="65"/>
    <x v="4"/>
    <x v="2"/>
    <s v="Peckmouth"/>
    <x v="2"/>
  </r>
  <r>
    <s v="T02547"/>
    <d v="2024-11-13T00:00:00"/>
    <s v="C145"/>
    <s v="P030"/>
    <s v="S004"/>
    <n v="4"/>
    <n v="0"/>
    <s v="Bank Transfer"/>
    <n v="116.96"/>
    <n v="116.96"/>
    <n v="61.12"/>
    <n v="55.839999999999996"/>
    <s v="National Watches"/>
    <x v="1"/>
    <x v="0"/>
    <x v="0"/>
    <x v="1"/>
    <n v="29.24"/>
    <n v="15.28"/>
    <x v="1"/>
    <d v="1959-11-07T00:00:00"/>
    <n v="66"/>
    <x v="4"/>
    <x v="1"/>
    <s v="Brianahaven"/>
    <x v="1"/>
  </r>
  <r>
    <s v="T02548"/>
    <d v="2024-10-18T00:00:00"/>
    <s v="C143"/>
    <s v="P039"/>
    <s v="S004"/>
    <n v="2"/>
    <n v="0.15"/>
    <s v="Credit Card"/>
    <n v="1081.8800000000001"/>
    <n v="919.59800000000007"/>
    <n v="796.5"/>
    <n v="123.09800000000007"/>
    <s v="Church Clothing"/>
    <x v="6"/>
    <x v="0"/>
    <x v="0"/>
    <x v="0"/>
    <n v="540.94000000000005"/>
    <n v="398.25"/>
    <x v="0"/>
    <d v="1961-06-03T00:00:00"/>
    <n v="65"/>
    <x v="4"/>
    <x v="1"/>
    <s v="Brianahaven"/>
    <x v="1"/>
  </r>
  <r>
    <s v="T02549"/>
    <d v="2025-05-25T00:00:00"/>
    <s v="C097"/>
    <s v="P049"/>
    <s v="S005"/>
    <n v="1"/>
    <n v="0"/>
    <s v="Mobile Money"/>
    <n v="388.26"/>
    <n v="388.26"/>
    <n v="199.3"/>
    <n v="188.95999999999998"/>
    <s v="Possible Watches"/>
    <x v="4"/>
    <x v="2"/>
    <x v="0"/>
    <x v="1"/>
    <n v="388.26"/>
    <n v="199.3"/>
    <x v="0"/>
    <d v="1994-08-14T00:00:00"/>
    <n v="31"/>
    <x v="1"/>
    <x v="4"/>
    <s v="Johnmouth"/>
    <x v="2"/>
  </r>
  <r>
    <s v="T02550"/>
    <d v="2023-10-04T00:00:00"/>
    <s v="C056"/>
    <s v="P014"/>
    <s v="S002"/>
    <n v="1"/>
    <n v="0.1"/>
    <s v="Credit Card"/>
    <n v="1342.75"/>
    <n v="1208.4750000000001"/>
    <n v="797.94"/>
    <n v="410.53500000000008"/>
    <s v="Add Clothing"/>
    <x v="6"/>
    <x v="1"/>
    <x v="0"/>
    <x v="0"/>
    <n v="1342.75"/>
    <n v="797.94"/>
    <x v="1"/>
    <d v="2004-09-23T00:00:00"/>
    <n v="21"/>
    <x v="2"/>
    <x v="2"/>
    <s v="Peckmouth"/>
    <x v="2"/>
  </r>
  <r>
    <s v="T02551"/>
    <d v="2024-06-09T00:00:00"/>
    <s v="C041"/>
    <s v="P045"/>
    <s v="S004"/>
    <n v="5"/>
    <n v="0.15"/>
    <s v="Bank Transfer"/>
    <n v="9395.4"/>
    <n v="7986.0899999999992"/>
    <n v="5022.7999999999993"/>
    <n v="2963.29"/>
    <s v="Set Dairy"/>
    <x v="0"/>
    <x v="0"/>
    <x v="2"/>
    <x v="7"/>
    <n v="1879.08"/>
    <n v="1004.56"/>
    <x v="1"/>
    <d v="1980-07-03T00:00:00"/>
    <n v="46"/>
    <x v="1"/>
    <x v="1"/>
    <s v="Brianahaven"/>
    <x v="1"/>
  </r>
  <r>
    <s v="T02552"/>
    <d v="2024-09-11T00:00:00"/>
    <s v="C193"/>
    <s v="P049"/>
    <s v="S002"/>
    <n v="4"/>
    <n v="0.1"/>
    <s v="Bank Transfer"/>
    <n v="1553.04"/>
    <n v="1397.7360000000001"/>
    <n v="797.2"/>
    <n v="600.53600000000006"/>
    <s v="Possible Watches"/>
    <x v="5"/>
    <x v="0"/>
    <x v="0"/>
    <x v="1"/>
    <n v="388.26"/>
    <n v="199.3"/>
    <x v="1"/>
    <d v="1969-11-06T00:00:00"/>
    <n v="56"/>
    <x v="3"/>
    <x v="2"/>
    <s v="Peckmouth"/>
    <x v="2"/>
  </r>
  <r>
    <s v="T02553"/>
    <d v="2024-07-07T00:00:00"/>
    <s v="C198"/>
    <s v="P034"/>
    <s v="S003"/>
    <n v="1"/>
    <n v="0.1"/>
    <s v="Mobile Money"/>
    <n v="428.05"/>
    <n v="385.245"/>
    <n v="246.07"/>
    <n v="139.17500000000001"/>
    <s v="Everything Laptop"/>
    <x v="11"/>
    <x v="0"/>
    <x v="1"/>
    <x v="6"/>
    <n v="428.05"/>
    <n v="246.07"/>
    <x v="0"/>
    <d v="1986-01-23T00:00:00"/>
    <n v="40"/>
    <x v="1"/>
    <x v="0"/>
    <s v="New Michele"/>
    <x v="0"/>
  </r>
  <r>
    <s v="T02554"/>
    <d v="2024-07-18T00:00:00"/>
    <s v="C058"/>
    <s v="P004"/>
    <s v="S004"/>
    <n v="4"/>
    <n v="0.15"/>
    <s v="Bank Transfer"/>
    <n v="7415.08"/>
    <n v="6302.8180000000002"/>
    <n v="5454.08"/>
    <n v="848.73800000000028"/>
    <s v="Four Accessories"/>
    <x v="11"/>
    <x v="0"/>
    <x v="0"/>
    <x v="9"/>
    <n v="1853.77"/>
    <n v="1363.52"/>
    <x v="0"/>
    <d v="2005-07-22T00:00:00"/>
    <n v="21"/>
    <x v="2"/>
    <x v="1"/>
    <s v="Brianahaven"/>
    <x v="1"/>
  </r>
  <r>
    <s v="T02555"/>
    <d v="2023-11-18T00:00:00"/>
    <s v="C116"/>
    <s v="P005"/>
    <s v="S002"/>
    <n v="2"/>
    <n v="0.15"/>
    <s v="Bank Transfer"/>
    <n v="2792.44"/>
    <n v="2373.5740000000001"/>
    <n v="2008.18"/>
    <n v="365.39400000000001"/>
    <s v="Knowledge Bags"/>
    <x v="1"/>
    <x v="1"/>
    <x v="0"/>
    <x v="5"/>
    <n v="1396.22"/>
    <n v="1004.09"/>
    <x v="0"/>
    <d v="1955-09-26T00:00:00"/>
    <n v="70"/>
    <x v="4"/>
    <x v="2"/>
    <s v="Peckmouth"/>
    <x v="2"/>
  </r>
  <r>
    <s v="T02556"/>
    <d v="2024-07-26T00:00:00"/>
    <s v="C001"/>
    <s v="P031"/>
    <s v="S005"/>
    <n v="3"/>
    <n v="0.15"/>
    <s v="Credit Card"/>
    <n v="3287.16"/>
    <n v="2794.0859999999998"/>
    <n v="2466.6000000000004"/>
    <n v="327.48599999999942"/>
    <s v="Foot Snacks"/>
    <x v="11"/>
    <x v="0"/>
    <x v="2"/>
    <x v="4"/>
    <n v="1095.72"/>
    <n v="822.2"/>
    <x v="0"/>
    <d v="1996-09-11T00:00:00"/>
    <n v="29"/>
    <x v="1"/>
    <x v="4"/>
    <s v="Johnmouth"/>
    <x v="2"/>
  </r>
  <r>
    <s v="T02557"/>
    <d v="2025-04-25T00:00:00"/>
    <s v="C175"/>
    <s v="P002"/>
    <s v="S001"/>
    <n v="4"/>
    <n v="0.15"/>
    <s v="Mobile Money"/>
    <n v="3275.04"/>
    <n v="2783.7840000000001"/>
    <n v="2110.48"/>
    <n v="673.30400000000009"/>
    <s v="Audience Television"/>
    <x v="8"/>
    <x v="2"/>
    <x v="1"/>
    <x v="2"/>
    <n v="818.76"/>
    <n v="527.62"/>
    <x v="0"/>
    <d v="1998-01-07T00:00:00"/>
    <n v="28"/>
    <x v="1"/>
    <x v="3"/>
    <s v="Jimenezborough"/>
    <x v="3"/>
  </r>
  <r>
    <s v="T02558"/>
    <d v="2025-04-11T00:00:00"/>
    <s v="C106"/>
    <s v="P045"/>
    <s v="S002"/>
    <n v="1"/>
    <n v="0.05"/>
    <s v="Credit Card"/>
    <n v="1879.08"/>
    <n v="1785.1259999999997"/>
    <n v="1004.56"/>
    <n v="780.5659999999998"/>
    <s v="Set Dairy"/>
    <x v="8"/>
    <x v="2"/>
    <x v="2"/>
    <x v="7"/>
    <n v="1879.08"/>
    <n v="1004.56"/>
    <x v="1"/>
    <d v="1987-04-23T00:00:00"/>
    <n v="39"/>
    <x v="1"/>
    <x v="2"/>
    <s v="Peckmouth"/>
    <x v="2"/>
  </r>
  <r>
    <s v="T02559"/>
    <d v="2024-04-05T00:00:00"/>
    <s v="C157"/>
    <s v="P047"/>
    <s v="S005"/>
    <n v="5"/>
    <n v="0"/>
    <s v="Mobile Money"/>
    <n v="5985.9000000000005"/>
    <n v="5985.9000000000005"/>
    <n v="3613.7"/>
    <n v="2372.2000000000007"/>
    <s v="Or Smartphone"/>
    <x v="8"/>
    <x v="0"/>
    <x v="1"/>
    <x v="10"/>
    <n v="1197.18"/>
    <n v="722.74"/>
    <x v="0"/>
    <d v="1965-12-16T00:00:00"/>
    <n v="60"/>
    <x v="3"/>
    <x v="4"/>
    <s v="Johnmouth"/>
    <x v="2"/>
  </r>
  <r>
    <s v="T02560"/>
    <d v="2025-08-18T00:00:00"/>
    <s v="C006"/>
    <s v="P045"/>
    <s v="S003"/>
    <n v="5"/>
    <n v="0.05"/>
    <s v="Credit Card"/>
    <n v="9395.4"/>
    <n v="8925.6299999999992"/>
    <n v="5022.7999999999993"/>
    <n v="3902.83"/>
    <s v="Set Dairy"/>
    <x v="3"/>
    <x v="2"/>
    <x v="2"/>
    <x v="7"/>
    <n v="1879.08"/>
    <n v="1004.56"/>
    <x v="0"/>
    <d v="1986-10-03T00:00:00"/>
    <n v="39"/>
    <x v="1"/>
    <x v="0"/>
    <s v="New Michele"/>
    <x v="0"/>
  </r>
  <r>
    <s v="T02561"/>
    <d v="2025-02-13T00:00:00"/>
    <s v="C146"/>
    <s v="P032"/>
    <s v="S004"/>
    <n v="1"/>
    <n v="0.1"/>
    <s v="Cash"/>
    <n v="304.70999999999998"/>
    <n v="274.23899999999998"/>
    <n v="164.01"/>
    <n v="110.22899999999998"/>
    <s v="Difficult Vegetables"/>
    <x v="10"/>
    <x v="2"/>
    <x v="2"/>
    <x v="8"/>
    <n v="304.70999999999998"/>
    <n v="164.01"/>
    <x v="1"/>
    <d v="1997-03-26T00:00:00"/>
    <n v="29"/>
    <x v="1"/>
    <x v="1"/>
    <s v="Brianahaven"/>
    <x v="1"/>
  </r>
  <r>
    <s v="T02562"/>
    <d v="2023-12-11T00:00:00"/>
    <s v="C191"/>
    <s v="P001"/>
    <s v="S005"/>
    <n v="4"/>
    <n v="0.05"/>
    <s v="Credit Card"/>
    <n v="6694.76"/>
    <n v="6360.0219999999999"/>
    <n v="5293.52"/>
    <n v="1066.5019999999995"/>
    <s v="Like Camera"/>
    <x v="7"/>
    <x v="1"/>
    <x v="1"/>
    <x v="12"/>
    <n v="1673.69"/>
    <n v="1323.38"/>
    <x v="1"/>
    <d v="1958-07-14T00:00:00"/>
    <n v="68"/>
    <x v="4"/>
    <x v="4"/>
    <s v="Johnmouth"/>
    <x v="2"/>
  </r>
  <r>
    <s v="T02563"/>
    <d v="2025-07-29T00:00:00"/>
    <s v="C118"/>
    <s v="P038"/>
    <s v="S003"/>
    <n v="2"/>
    <n v="0.05"/>
    <s v="Mobile Money"/>
    <n v="733.86"/>
    <n v="697.16700000000003"/>
    <n v="570.46"/>
    <n v="126.70699999999999"/>
    <s v="Stage Footwear"/>
    <x v="11"/>
    <x v="2"/>
    <x v="0"/>
    <x v="3"/>
    <n v="366.93"/>
    <n v="285.23"/>
    <x v="0"/>
    <d v="1975-08-27T00:00:00"/>
    <n v="50"/>
    <x v="3"/>
    <x v="0"/>
    <s v="New Michele"/>
    <x v="0"/>
  </r>
  <r>
    <s v="T02564"/>
    <d v="2024-03-31T00:00:00"/>
    <s v="C183"/>
    <s v="P005"/>
    <s v="S002"/>
    <n v="3"/>
    <n v="0.05"/>
    <s v="Bank Transfer"/>
    <n v="4188.66"/>
    <n v="3979.2269999999999"/>
    <n v="3012.27"/>
    <n v="966.95699999999988"/>
    <s v="Knowledge Bags"/>
    <x v="2"/>
    <x v="0"/>
    <x v="0"/>
    <x v="5"/>
    <n v="1396.22"/>
    <n v="1004.09"/>
    <x v="0"/>
    <d v="1990-11-19T00:00:00"/>
    <n v="35"/>
    <x v="1"/>
    <x v="2"/>
    <s v="Peckmouth"/>
    <x v="2"/>
  </r>
  <r>
    <s v="T02565"/>
    <d v="2025-08-31T00:00:00"/>
    <s v="C017"/>
    <s v="P006"/>
    <s v="S001"/>
    <n v="2"/>
    <n v="0.15"/>
    <s v="Mobile Money"/>
    <n v="636.1"/>
    <n v="540.68500000000006"/>
    <n v="374.68"/>
    <n v="166.00500000000005"/>
    <s v="Company Fruits"/>
    <x v="3"/>
    <x v="2"/>
    <x v="2"/>
    <x v="13"/>
    <n v="318.05"/>
    <n v="187.34"/>
    <x v="1"/>
    <d v="1982-03-11T00:00:00"/>
    <n v="44"/>
    <x v="1"/>
    <x v="3"/>
    <s v="Jimenezborough"/>
    <x v="3"/>
  </r>
  <r>
    <s v="T02566"/>
    <d v="2023-09-22T00:00:00"/>
    <s v="C063"/>
    <s v="P021"/>
    <s v="S005"/>
    <n v="4"/>
    <n v="0.05"/>
    <s v="Credit Card"/>
    <n v="4908.96"/>
    <n v="4663.5119999999997"/>
    <n v="3908.36"/>
    <n v="755.15199999999959"/>
    <s v="Firm Dairy"/>
    <x v="5"/>
    <x v="1"/>
    <x v="2"/>
    <x v="7"/>
    <n v="1227.24"/>
    <n v="977.09"/>
    <x v="0"/>
    <d v="1973-01-07T00:00:00"/>
    <n v="53"/>
    <x v="3"/>
    <x v="4"/>
    <s v="Johnmouth"/>
    <x v="2"/>
  </r>
  <r>
    <s v="T02567"/>
    <d v="2025-05-31T00:00:00"/>
    <s v="C119"/>
    <s v="P028"/>
    <s v="S005"/>
    <n v="1"/>
    <n v="0.1"/>
    <s v="Credit Card"/>
    <n v="673.78"/>
    <n v="606.40200000000004"/>
    <n v="363.33"/>
    <n v="243.07200000000006"/>
    <s v="Deal Smartphone"/>
    <x v="4"/>
    <x v="2"/>
    <x v="1"/>
    <x v="10"/>
    <n v="673.78"/>
    <n v="363.33"/>
    <x v="0"/>
    <d v="1991-07-31T00:00:00"/>
    <n v="34"/>
    <x v="0"/>
    <x v="4"/>
    <s v="Johnmouth"/>
    <x v="2"/>
  </r>
  <r>
    <s v="T02568"/>
    <d v="2025-04-15T00:00:00"/>
    <s v="C063"/>
    <s v="P050"/>
    <s v="S004"/>
    <n v="1"/>
    <n v="0"/>
    <s v="Cash"/>
    <n v="1044.6400000000001"/>
    <n v="1044.6400000000001"/>
    <n v="775.07"/>
    <n v="269.57000000000005"/>
    <s v="Maybe Footwear"/>
    <x v="8"/>
    <x v="2"/>
    <x v="0"/>
    <x v="3"/>
    <n v="1044.6400000000001"/>
    <n v="775.07"/>
    <x v="0"/>
    <d v="1973-01-07T00:00:00"/>
    <n v="53"/>
    <x v="3"/>
    <x v="1"/>
    <s v="Brianahaven"/>
    <x v="1"/>
  </r>
  <r>
    <s v="T02569"/>
    <d v="2025-07-22T00:00:00"/>
    <s v="C175"/>
    <s v="P024"/>
    <s v="S004"/>
    <n v="5"/>
    <n v="0.15"/>
    <s v="Mobile Money"/>
    <n v="7437.05"/>
    <n v="6321.4925000000003"/>
    <n v="4065.3500000000004"/>
    <n v="2256.1424999999999"/>
    <s v="Him Smartphone"/>
    <x v="11"/>
    <x v="2"/>
    <x v="1"/>
    <x v="10"/>
    <n v="1487.41"/>
    <n v="813.07"/>
    <x v="0"/>
    <d v="1998-01-07T00:00:00"/>
    <n v="28"/>
    <x v="1"/>
    <x v="1"/>
    <s v="Brianahaven"/>
    <x v="1"/>
  </r>
  <r>
    <s v="T02570"/>
    <d v="2024-06-14T00:00:00"/>
    <s v="C019"/>
    <s v="P014"/>
    <s v="S004"/>
    <n v="3"/>
    <n v="0"/>
    <s v="Cash"/>
    <n v="4028.25"/>
    <n v="4028.25"/>
    <n v="2393.8200000000002"/>
    <n v="1634.4299999999998"/>
    <s v="Add Clothing"/>
    <x v="0"/>
    <x v="0"/>
    <x v="0"/>
    <x v="0"/>
    <n v="1342.75"/>
    <n v="797.94"/>
    <x v="1"/>
    <d v="1998-05-16T00:00:00"/>
    <n v="28"/>
    <x v="1"/>
    <x v="1"/>
    <s v="Brianahaven"/>
    <x v="1"/>
  </r>
  <r>
    <s v="T02571"/>
    <d v="2024-08-04T00:00:00"/>
    <s v="C113"/>
    <s v="P045"/>
    <s v="S004"/>
    <n v="1"/>
    <n v="0.1"/>
    <s v="Mobile Money"/>
    <n v="1879.08"/>
    <n v="1691.172"/>
    <n v="1004.56"/>
    <n v="686.61200000000008"/>
    <s v="Set Dairy"/>
    <x v="3"/>
    <x v="0"/>
    <x v="2"/>
    <x v="7"/>
    <n v="1879.08"/>
    <n v="1004.56"/>
    <x v="0"/>
    <d v="1977-05-23T00:00:00"/>
    <n v="49"/>
    <x v="1"/>
    <x v="1"/>
    <s v="Brianahaven"/>
    <x v="1"/>
  </r>
  <r>
    <s v="T02572"/>
    <d v="2024-02-19T00:00:00"/>
    <s v="C186"/>
    <s v="P009"/>
    <s v="S001"/>
    <n v="3"/>
    <n v="0.15"/>
    <s v="Mobile Money"/>
    <n v="369.57"/>
    <n v="314.1345"/>
    <n v="241.07999999999998"/>
    <n v="73.054500000000019"/>
    <s v="Us Snacks"/>
    <x v="10"/>
    <x v="0"/>
    <x v="2"/>
    <x v="4"/>
    <n v="123.19"/>
    <n v="80.36"/>
    <x v="1"/>
    <d v="1960-05-05T00:00:00"/>
    <n v="66"/>
    <x v="4"/>
    <x v="3"/>
    <s v="Jimenezborough"/>
    <x v="3"/>
  </r>
  <r>
    <s v="T02573"/>
    <d v="2025-01-04T00:00:00"/>
    <s v="C110"/>
    <s v="P009"/>
    <s v="S001"/>
    <n v="1"/>
    <n v="0.05"/>
    <s v="Bank Transfer"/>
    <n v="123.19"/>
    <n v="117.03049999999999"/>
    <n v="80.36"/>
    <n v="36.67049999999999"/>
    <s v="Us Snacks"/>
    <x v="9"/>
    <x v="2"/>
    <x v="2"/>
    <x v="4"/>
    <n v="123.19"/>
    <n v="80.36"/>
    <x v="1"/>
    <d v="1966-01-05T00:00:00"/>
    <n v="60"/>
    <x v="3"/>
    <x v="3"/>
    <s v="Jimenezborough"/>
    <x v="3"/>
  </r>
  <r>
    <s v="T02574"/>
    <d v="2025-03-14T00:00:00"/>
    <s v="C195"/>
    <s v="P004"/>
    <s v="S005"/>
    <n v="1"/>
    <n v="0.05"/>
    <s v="Bank Transfer"/>
    <n v="1853.77"/>
    <n v="1761.0815"/>
    <n v="1363.52"/>
    <n v="397.56150000000002"/>
    <s v="Four Accessories"/>
    <x v="2"/>
    <x v="2"/>
    <x v="0"/>
    <x v="9"/>
    <n v="1853.77"/>
    <n v="1363.52"/>
    <x v="1"/>
    <d v="1976-08-23T00:00:00"/>
    <n v="49"/>
    <x v="1"/>
    <x v="4"/>
    <s v="Johnmouth"/>
    <x v="2"/>
  </r>
  <r>
    <s v="T02575"/>
    <d v="2025-06-10T00:00:00"/>
    <s v="C106"/>
    <s v="P013"/>
    <s v="S003"/>
    <n v="2"/>
    <n v="0.05"/>
    <s v="Mobile Money"/>
    <n v="2269.6"/>
    <n v="2156.12"/>
    <n v="1350.2"/>
    <n v="805.91999999999985"/>
    <s v="World Watches"/>
    <x v="0"/>
    <x v="2"/>
    <x v="0"/>
    <x v="1"/>
    <n v="1134.8"/>
    <n v="675.1"/>
    <x v="1"/>
    <d v="1987-04-23T00:00:00"/>
    <n v="39"/>
    <x v="1"/>
    <x v="0"/>
    <s v="New Michele"/>
    <x v="0"/>
  </r>
  <r>
    <s v="T02576"/>
    <d v="2025-08-18T00:00:00"/>
    <s v="C054"/>
    <s v="P036"/>
    <s v="S003"/>
    <n v="1"/>
    <n v="0.1"/>
    <s v="Cash"/>
    <n v="1501.46"/>
    <n v="1351.3140000000001"/>
    <n v="1167.73"/>
    <n v="183.58400000000006"/>
    <s v="New Watches"/>
    <x v="3"/>
    <x v="2"/>
    <x v="0"/>
    <x v="1"/>
    <n v="1501.46"/>
    <n v="1167.73"/>
    <x v="1"/>
    <d v="2002-11-10T00:00:00"/>
    <n v="23"/>
    <x v="2"/>
    <x v="0"/>
    <s v="New Michele"/>
    <x v="0"/>
  </r>
  <r>
    <s v="T02577"/>
    <d v="2024-07-05T00:00:00"/>
    <s v="C118"/>
    <s v="P029"/>
    <s v="S004"/>
    <n v="2"/>
    <n v="0.1"/>
    <s v="Bank Transfer"/>
    <n v="2970.1"/>
    <n v="2673.09"/>
    <n v="1976.62"/>
    <n v="696.47000000000025"/>
    <s v="Road Clothing"/>
    <x v="11"/>
    <x v="0"/>
    <x v="0"/>
    <x v="0"/>
    <n v="1485.05"/>
    <n v="988.31"/>
    <x v="0"/>
    <d v="1975-08-27T00:00:00"/>
    <n v="50"/>
    <x v="3"/>
    <x v="1"/>
    <s v="Brianahaven"/>
    <x v="1"/>
  </r>
  <r>
    <s v="T02578"/>
    <d v="2024-03-25T00:00:00"/>
    <s v="C076"/>
    <s v="P028"/>
    <s v="S004"/>
    <n v="3"/>
    <n v="0.15"/>
    <s v="Bank Transfer"/>
    <n v="2021.34"/>
    <n v="1718.1389999999999"/>
    <n v="1089.99"/>
    <n v="628.14899999999989"/>
    <s v="Deal Smartphone"/>
    <x v="2"/>
    <x v="0"/>
    <x v="1"/>
    <x v="10"/>
    <n v="673.78"/>
    <n v="363.33"/>
    <x v="0"/>
    <d v="2005-12-14T00:00:00"/>
    <n v="20"/>
    <x v="2"/>
    <x v="1"/>
    <s v="Brianahaven"/>
    <x v="1"/>
  </r>
  <r>
    <s v="T02579"/>
    <d v="2024-10-13T00:00:00"/>
    <s v="C146"/>
    <s v="P002"/>
    <s v="S003"/>
    <n v="5"/>
    <n v="0"/>
    <s v="Credit Card"/>
    <n v="4093.8"/>
    <n v="4093.8"/>
    <n v="2638.1"/>
    <n v="1455.7000000000003"/>
    <s v="Audience Television"/>
    <x v="6"/>
    <x v="0"/>
    <x v="1"/>
    <x v="2"/>
    <n v="818.76"/>
    <n v="527.62"/>
    <x v="1"/>
    <d v="1997-03-26T00:00:00"/>
    <n v="29"/>
    <x v="1"/>
    <x v="0"/>
    <s v="New Michele"/>
    <x v="0"/>
  </r>
  <r>
    <s v="T02580"/>
    <d v="2024-12-04T00:00:00"/>
    <s v="C038"/>
    <s v="P001"/>
    <s v="S005"/>
    <n v="3"/>
    <n v="0"/>
    <s v="Credit Card"/>
    <n v="5021.07"/>
    <n v="5021.07"/>
    <n v="3970.1400000000003"/>
    <n v="1050.9299999999994"/>
    <s v="Like Camera"/>
    <x v="7"/>
    <x v="0"/>
    <x v="1"/>
    <x v="12"/>
    <n v="1673.69"/>
    <n v="1323.38"/>
    <x v="0"/>
    <d v="1974-04-19T00:00:00"/>
    <n v="52"/>
    <x v="3"/>
    <x v="4"/>
    <s v="Johnmouth"/>
    <x v="2"/>
  </r>
  <r>
    <s v="T02581"/>
    <d v="2025-02-14T00:00:00"/>
    <s v="C095"/>
    <s v="P036"/>
    <s v="S005"/>
    <n v="3"/>
    <n v="0.1"/>
    <s v="Bank Transfer"/>
    <n v="4504.38"/>
    <n v="4053.942"/>
    <n v="3503.19"/>
    <n v="550.75199999999995"/>
    <s v="New Watches"/>
    <x v="10"/>
    <x v="2"/>
    <x v="0"/>
    <x v="1"/>
    <n v="1501.46"/>
    <n v="1167.73"/>
    <x v="0"/>
    <d v="1982-08-20T00:00:00"/>
    <n v="43"/>
    <x v="1"/>
    <x v="4"/>
    <s v="Johnmouth"/>
    <x v="2"/>
  </r>
  <r>
    <s v="T02582"/>
    <d v="2024-07-04T00:00:00"/>
    <s v="C184"/>
    <s v="P030"/>
    <s v="S002"/>
    <n v="5"/>
    <n v="0.1"/>
    <s v="Mobile Money"/>
    <n v="146.19999999999999"/>
    <n v="131.57999999999998"/>
    <n v="76.399999999999991"/>
    <n v="55.179999999999993"/>
    <s v="National Watches"/>
    <x v="11"/>
    <x v="0"/>
    <x v="0"/>
    <x v="1"/>
    <n v="29.24"/>
    <n v="15.28"/>
    <x v="0"/>
    <d v="2003-04-13T00:00:00"/>
    <n v="23"/>
    <x v="2"/>
    <x v="2"/>
    <s v="Peckmouth"/>
    <x v="2"/>
  </r>
  <r>
    <s v="T02583"/>
    <d v="2025-08-13T00:00:00"/>
    <s v="C183"/>
    <s v="P002"/>
    <s v="S004"/>
    <n v="3"/>
    <n v="0.05"/>
    <s v="Credit Card"/>
    <n v="2456.2799999999997"/>
    <n v="2333.4659999999994"/>
    <n v="1582.8600000000001"/>
    <n v="750.60599999999931"/>
    <s v="Audience Television"/>
    <x v="3"/>
    <x v="2"/>
    <x v="1"/>
    <x v="2"/>
    <n v="818.76"/>
    <n v="527.62"/>
    <x v="0"/>
    <d v="1990-11-19T00:00:00"/>
    <n v="35"/>
    <x v="1"/>
    <x v="1"/>
    <s v="Brianahaven"/>
    <x v="1"/>
  </r>
  <r>
    <s v="T02584"/>
    <d v="2024-10-04T00:00:00"/>
    <s v="C038"/>
    <s v="P028"/>
    <s v="S005"/>
    <n v="3"/>
    <n v="0.15"/>
    <s v="Bank Transfer"/>
    <n v="2021.34"/>
    <n v="1718.1389999999999"/>
    <n v="1089.99"/>
    <n v="628.14899999999989"/>
    <s v="Deal Smartphone"/>
    <x v="6"/>
    <x v="0"/>
    <x v="1"/>
    <x v="10"/>
    <n v="673.78"/>
    <n v="363.33"/>
    <x v="0"/>
    <d v="1974-04-19T00:00:00"/>
    <n v="52"/>
    <x v="3"/>
    <x v="4"/>
    <s v="Johnmouth"/>
    <x v="2"/>
  </r>
  <r>
    <s v="T02585"/>
    <d v="2024-09-08T00:00:00"/>
    <s v="C164"/>
    <s v="P036"/>
    <s v="S002"/>
    <n v="1"/>
    <n v="0.05"/>
    <s v="Bank Transfer"/>
    <n v="1501.46"/>
    <n v="1426.3869999999999"/>
    <n v="1167.73"/>
    <n v="258.65699999999993"/>
    <s v="New Watches"/>
    <x v="5"/>
    <x v="0"/>
    <x v="0"/>
    <x v="1"/>
    <n v="1501.46"/>
    <n v="1167.73"/>
    <x v="0"/>
    <d v="1968-07-28T00:00:00"/>
    <n v="57"/>
    <x v="3"/>
    <x v="2"/>
    <s v="Peckmouth"/>
    <x v="2"/>
  </r>
  <r>
    <s v="T02586"/>
    <d v="2023-11-14T00:00:00"/>
    <s v="C038"/>
    <s v="P044"/>
    <s v="S005"/>
    <n v="1"/>
    <n v="0.1"/>
    <s v="Bank Transfer"/>
    <n v="1286.55"/>
    <n v="1157.895"/>
    <n v="797.54"/>
    <n v="360.35500000000002"/>
    <s v="Least Accessories"/>
    <x v="1"/>
    <x v="1"/>
    <x v="0"/>
    <x v="9"/>
    <n v="1286.55"/>
    <n v="797.54"/>
    <x v="0"/>
    <d v="1974-04-19T00:00:00"/>
    <n v="52"/>
    <x v="3"/>
    <x v="4"/>
    <s v="Johnmouth"/>
    <x v="2"/>
  </r>
  <r>
    <s v="T02587"/>
    <d v="2025-07-28T00:00:00"/>
    <s v="C185"/>
    <s v="P044"/>
    <s v="S005"/>
    <n v="5"/>
    <n v="0.15"/>
    <s v="Mobile Money"/>
    <n v="6432.75"/>
    <n v="5467.8374999999996"/>
    <n v="3987.7"/>
    <n v="1480.1374999999998"/>
    <s v="Least Accessories"/>
    <x v="11"/>
    <x v="2"/>
    <x v="0"/>
    <x v="9"/>
    <n v="1286.55"/>
    <n v="797.54"/>
    <x v="1"/>
    <d v="1975-07-04T00:00:00"/>
    <n v="51"/>
    <x v="3"/>
    <x v="4"/>
    <s v="Johnmouth"/>
    <x v="2"/>
  </r>
  <r>
    <s v="T02588"/>
    <d v="2023-12-28T00:00:00"/>
    <s v="C159"/>
    <s v="P024"/>
    <s v="S002"/>
    <n v="3"/>
    <n v="0.05"/>
    <s v="Bank Transfer"/>
    <n v="4462.2300000000005"/>
    <n v="4239.1185000000005"/>
    <n v="2439.21"/>
    <n v="1799.9085000000005"/>
    <s v="Him Smartphone"/>
    <x v="7"/>
    <x v="1"/>
    <x v="1"/>
    <x v="10"/>
    <n v="1487.41"/>
    <n v="813.07"/>
    <x v="0"/>
    <d v="1990-10-14T00:00:00"/>
    <n v="35"/>
    <x v="1"/>
    <x v="2"/>
    <s v="Peckmouth"/>
    <x v="2"/>
  </r>
  <r>
    <s v="T02589"/>
    <d v="2025-06-29T00:00:00"/>
    <s v="C134"/>
    <s v="P017"/>
    <s v="S003"/>
    <n v="4"/>
    <n v="0.15"/>
    <s v="Credit Card"/>
    <n v="4984.4399999999996"/>
    <n v="4236.7739999999994"/>
    <n v="3334.08"/>
    <n v="902.69399999999951"/>
    <s v="Find Headphones"/>
    <x v="0"/>
    <x v="2"/>
    <x v="1"/>
    <x v="11"/>
    <n v="1246.1099999999999"/>
    <n v="833.52"/>
    <x v="1"/>
    <d v="1985-01-29T00:00:00"/>
    <n v="41"/>
    <x v="1"/>
    <x v="0"/>
    <s v="New Michele"/>
    <x v="0"/>
  </r>
  <r>
    <s v="T02590"/>
    <d v="2023-11-13T00:00:00"/>
    <s v="C135"/>
    <s v="P050"/>
    <s v="S004"/>
    <n v="2"/>
    <n v="0.15"/>
    <s v="Mobile Money"/>
    <n v="2089.2800000000002"/>
    <n v="1775.8880000000001"/>
    <n v="1550.14"/>
    <n v="225.74800000000005"/>
    <s v="Maybe Footwear"/>
    <x v="1"/>
    <x v="1"/>
    <x v="0"/>
    <x v="3"/>
    <n v="1044.6400000000001"/>
    <n v="775.07"/>
    <x v="0"/>
    <d v="1986-03-07T00:00:00"/>
    <n v="40"/>
    <x v="1"/>
    <x v="1"/>
    <s v="Brianahaven"/>
    <x v="1"/>
  </r>
  <r>
    <s v="T02591"/>
    <d v="2025-05-09T00:00:00"/>
    <s v="C004"/>
    <s v="P039"/>
    <s v="S001"/>
    <n v="3"/>
    <n v="0.05"/>
    <s v="Bank Transfer"/>
    <n v="1622.8200000000002"/>
    <n v="1541.6790000000001"/>
    <n v="1194.75"/>
    <n v="346.92900000000009"/>
    <s v="Church Clothing"/>
    <x v="4"/>
    <x v="2"/>
    <x v="0"/>
    <x v="0"/>
    <n v="540.94000000000005"/>
    <n v="398.25"/>
    <x v="0"/>
    <d v="1992-06-16T00:00:00"/>
    <n v="34"/>
    <x v="0"/>
    <x v="3"/>
    <s v="Jimenezborough"/>
    <x v="3"/>
  </r>
  <r>
    <s v="T02592"/>
    <d v="2024-02-11T00:00:00"/>
    <s v="C053"/>
    <s v="P006"/>
    <s v="S002"/>
    <n v="2"/>
    <n v="0.1"/>
    <s v="Cash"/>
    <n v="636.1"/>
    <n v="572.49"/>
    <n v="374.68"/>
    <n v="197.81"/>
    <s v="Company Fruits"/>
    <x v="10"/>
    <x v="0"/>
    <x v="2"/>
    <x v="13"/>
    <n v="318.05"/>
    <n v="187.34"/>
    <x v="1"/>
    <d v="1998-04-20T00:00:00"/>
    <n v="28"/>
    <x v="1"/>
    <x v="2"/>
    <s v="Peckmouth"/>
    <x v="2"/>
  </r>
  <r>
    <s v="T02593"/>
    <d v="2024-08-20T00:00:00"/>
    <s v="C167"/>
    <s v="P035"/>
    <s v="S002"/>
    <n v="3"/>
    <n v="0.15"/>
    <s v="Mobile Money"/>
    <n v="4687.29"/>
    <n v="3984.1965"/>
    <n v="3586.8900000000003"/>
    <n v="397.30649999999969"/>
    <s v="Chair Laptop"/>
    <x v="3"/>
    <x v="0"/>
    <x v="1"/>
    <x v="6"/>
    <n v="1562.43"/>
    <n v="1195.6300000000001"/>
    <x v="1"/>
    <d v="1989-12-06T00:00:00"/>
    <n v="36"/>
    <x v="1"/>
    <x v="2"/>
    <s v="Peckmouth"/>
    <x v="2"/>
  </r>
  <r>
    <s v="T02594"/>
    <d v="2024-05-26T00:00:00"/>
    <s v="C146"/>
    <s v="P012"/>
    <s v="S001"/>
    <n v="5"/>
    <n v="0.05"/>
    <s v="Credit Card"/>
    <n v="5965.45"/>
    <n v="5667.1774999999998"/>
    <n v="4091.2"/>
    <n v="1575.9775"/>
    <s v="Above Camera"/>
    <x v="4"/>
    <x v="0"/>
    <x v="1"/>
    <x v="12"/>
    <n v="1193.0899999999999"/>
    <n v="818.24"/>
    <x v="1"/>
    <d v="1997-03-26T00:00:00"/>
    <n v="29"/>
    <x v="1"/>
    <x v="3"/>
    <s v="Jimenezborough"/>
    <x v="3"/>
  </r>
  <r>
    <s v="T02595"/>
    <d v="2025-03-24T00:00:00"/>
    <s v="C094"/>
    <s v="P030"/>
    <s v="S001"/>
    <n v="4"/>
    <n v="0"/>
    <s v="Bank Transfer"/>
    <n v="116.96"/>
    <n v="116.96"/>
    <n v="61.12"/>
    <n v="55.839999999999996"/>
    <s v="National Watches"/>
    <x v="2"/>
    <x v="2"/>
    <x v="0"/>
    <x v="1"/>
    <n v="29.24"/>
    <n v="15.28"/>
    <x v="0"/>
    <d v="1962-10-18T00:00:00"/>
    <n v="63"/>
    <x v="3"/>
    <x v="3"/>
    <s v="Jimenezborough"/>
    <x v="3"/>
  </r>
  <r>
    <s v="T02596"/>
    <d v="2024-03-11T00:00:00"/>
    <s v="C130"/>
    <s v="P029"/>
    <s v="S001"/>
    <n v="3"/>
    <n v="0"/>
    <s v="Cash"/>
    <n v="4455.1499999999996"/>
    <n v="4455.1499999999996"/>
    <n v="2964.93"/>
    <n v="1490.2199999999998"/>
    <s v="Road Clothing"/>
    <x v="2"/>
    <x v="0"/>
    <x v="0"/>
    <x v="0"/>
    <n v="1485.05"/>
    <n v="988.31"/>
    <x v="0"/>
    <d v="1982-02-03T00:00:00"/>
    <n v="44"/>
    <x v="1"/>
    <x v="3"/>
    <s v="Jimenezborough"/>
    <x v="3"/>
  </r>
  <r>
    <s v="T02597"/>
    <d v="2025-08-13T00:00:00"/>
    <s v="C115"/>
    <s v="P006"/>
    <s v="S005"/>
    <n v="5"/>
    <n v="0.05"/>
    <s v="Credit Card"/>
    <n v="1590.25"/>
    <n v="1510.7375"/>
    <n v="936.7"/>
    <n v="574.03749999999991"/>
    <s v="Company Fruits"/>
    <x v="3"/>
    <x v="2"/>
    <x v="2"/>
    <x v="13"/>
    <n v="318.05"/>
    <n v="187.34"/>
    <x v="0"/>
    <d v="1960-02-25T00:00:00"/>
    <n v="66"/>
    <x v="4"/>
    <x v="4"/>
    <s v="Johnmouth"/>
    <x v="2"/>
  </r>
  <r>
    <s v="T02598"/>
    <d v="2025-08-25T00:00:00"/>
    <s v="C066"/>
    <s v="P030"/>
    <s v="S002"/>
    <n v="2"/>
    <n v="0.05"/>
    <s v="Mobile Money"/>
    <n v="58.48"/>
    <n v="55.555999999999997"/>
    <n v="30.56"/>
    <n v="24.995999999999999"/>
    <s v="National Watches"/>
    <x v="3"/>
    <x v="2"/>
    <x v="0"/>
    <x v="1"/>
    <n v="29.24"/>
    <n v="15.28"/>
    <x v="1"/>
    <d v="1985-09-14T00:00:00"/>
    <n v="40"/>
    <x v="1"/>
    <x v="2"/>
    <s v="Peckmouth"/>
    <x v="2"/>
  </r>
  <r>
    <s v="T02599"/>
    <d v="2025-05-17T00:00:00"/>
    <s v="C046"/>
    <s v="P034"/>
    <s v="S001"/>
    <n v="5"/>
    <n v="0.1"/>
    <s v="Bank Transfer"/>
    <n v="2140.25"/>
    <n v="1926.2250000000001"/>
    <n v="1230.3499999999999"/>
    <n v="695.87500000000023"/>
    <s v="Everything Laptop"/>
    <x v="4"/>
    <x v="2"/>
    <x v="1"/>
    <x v="6"/>
    <n v="428.05"/>
    <n v="246.07"/>
    <x v="0"/>
    <d v="1964-01-21T00:00:00"/>
    <n v="62"/>
    <x v="3"/>
    <x v="3"/>
    <s v="Jimenezborough"/>
    <x v="3"/>
  </r>
  <r>
    <s v="T02600"/>
    <d v="2024-02-11T00:00:00"/>
    <s v="C024"/>
    <s v="P035"/>
    <s v="S002"/>
    <n v="1"/>
    <n v="0.05"/>
    <s v="Bank Transfer"/>
    <n v="1562.43"/>
    <n v="1484.3085000000001"/>
    <n v="1195.6300000000001"/>
    <n v="288.67849999999999"/>
    <s v="Chair Laptop"/>
    <x v="10"/>
    <x v="0"/>
    <x v="1"/>
    <x v="6"/>
    <n v="1562.43"/>
    <n v="1195.6300000000001"/>
    <x v="1"/>
    <d v="1961-11-25T00:00:00"/>
    <n v="64"/>
    <x v="3"/>
    <x v="2"/>
    <s v="Peckmouth"/>
    <x v="2"/>
  </r>
  <r>
    <s v="T02601"/>
    <d v="2025-07-13T00:00:00"/>
    <s v="C016"/>
    <s v="P028"/>
    <s v="S002"/>
    <n v="2"/>
    <n v="0.05"/>
    <s v="Mobile Money"/>
    <n v="1347.56"/>
    <n v="1280.1819999999998"/>
    <n v="726.66"/>
    <n v="553.52199999999982"/>
    <s v="Deal Smartphone"/>
    <x v="11"/>
    <x v="2"/>
    <x v="1"/>
    <x v="10"/>
    <n v="673.78"/>
    <n v="363.33"/>
    <x v="0"/>
    <d v="1976-04-27T00:00:00"/>
    <n v="50"/>
    <x v="3"/>
    <x v="2"/>
    <s v="Peckmouth"/>
    <x v="2"/>
  </r>
  <r>
    <s v="T02602"/>
    <d v="2023-10-02T00:00:00"/>
    <s v="C119"/>
    <s v="P043"/>
    <s v="S001"/>
    <n v="5"/>
    <n v="0"/>
    <s v="Bank Transfer"/>
    <n v="2822.1"/>
    <n v="2822.1"/>
    <n v="1469.8"/>
    <n v="1352.3"/>
    <s v="Soon Accessories"/>
    <x v="6"/>
    <x v="1"/>
    <x v="0"/>
    <x v="9"/>
    <n v="564.41999999999996"/>
    <n v="293.95999999999998"/>
    <x v="0"/>
    <d v="1991-07-31T00:00:00"/>
    <n v="34"/>
    <x v="0"/>
    <x v="3"/>
    <s v="Jimenezborough"/>
    <x v="3"/>
  </r>
  <r>
    <s v="T02603"/>
    <d v="2025-03-23T00:00:00"/>
    <s v="C163"/>
    <s v="P032"/>
    <s v="S001"/>
    <n v="2"/>
    <n v="0.15"/>
    <s v="Cash"/>
    <n v="609.41999999999996"/>
    <n v="518.00699999999995"/>
    <n v="328.02"/>
    <n v="189.98699999999997"/>
    <s v="Difficult Vegetables"/>
    <x v="2"/>
    <x v="2"/>
    <x v="2"/>
    <x v="8"/>
    <n v="304.70999999999998"/>
    <n v="164.01"/>
    <x v="1"/>
    <d v="1985-10-08T00:00:00"/>
    <n v="40"/>
    <x v="1"/>
    <x v="3"/>
    <s v="Jimenezborough"/>
    <x v="3"/>
  </r>
  <r>
    <s v="T02604"/>
    <d v="2024-01-15T00:00:00"/>
    <s v="C114"/>
    <s v="P005"/>
    <s v="S001"/>
    <n v="4"/>
    <n v="0.05"/>
    <s v="Cash"/>
    <n v="5584.88"/>
    <n v="5305.6359999999995"/>
    <n v="4016.36"/>
    <n v="1289.2759999999994"/>
    <s v="Knowledge Bags"/>
    <x v="9"/>
    <x v="0"/>
    <x v="0"/>
    <x v="5"/>
    <n v="1396.22"/>
    <n v="1004.09"/>
    <x v="1"/>
    <d v="1980-07-04T00:00:00"/>
    <n v="46"/>
    <x v="1"/>
    <x v="3"/>
    <s v="Jimenezborough"/>
    <x v="3"/>
  </r>
  <r>
    <s v="T02605"/>
    <d v="2024-10-12T00:00:00"/>
    <s v="C139"/>
    <s v="P019"/>
    <s v="S005"/>
    <n v="2"/>
    <n v="0.15"/>
    <s v="Bank Transfer"/>
    <n v="3525.84"/>
    <n v="2996.9639999999999"/>
    <n v="2692.96"/>
    <n v="304.00399999999991"/>
    <s v="Traditional Laptop"/>
    <x v="6"/>
    <x v="0"/>
    <x v="1"/>
    <x v="6"/>
    <n v="1762.92"/>
    <n v="1346.48"/>
    <x v="0"/>
    <d v="1960-03-21T00:00:00"/>
    <n v="66"/>
    <x v="4"/>
    <x v="4"/>
    <s v="Johnmouth"/>
    <x v="2"/>
  </r>
  <r>
    <s v="T02606"/>
    <d v="2024-07-14T00:00:00"/>
    <s v="C146"/>
    <s v="P040"/>
    <s v="S001"/>
    <n v="5"/>
    <n v="0.15"/>
    <s v="Cash"/>
    <n v="8728.0499999999993"/>
    <n v="7418.8424999999988"/>
    <n v="6612.2000000000007"/>
    <n v="806.64249999999811"/>
    <s v="Piece Headphones"/>
    <x v="11"/>
    <x v="0"/>
    <x v="1"/>
    <x v="11"/>
    <n v="1745.61"/>
    <n v="1322.44"/>
    <x v="1"/>
    <d v="1997-03-26T00:00:00"/>
    <n v="29"/>
    <x v="1"/>
    <x v="3"/>
    <s v="Jimenezborough"/>
    <x v="3"/>
  </r>
  <r>
    <s v="T02607"/>
    <d v="2024-12-01T00:00:00"/>
    <s v="C185"/>
    <s v="P034"/>
    <s v="S004"/>
    <n v="2"/>
    <n v="0.15"/>
    <s v="Cash"/>
    <n v="856.1"/>
    <n v="727.68499999999995"/>
    <n v="492.14"/>
    <n v="235.54499999999996"/>
    <s v="Everything Laptop"/>
    <x v="7"/>
    <x v="0"/>
    <x v="1"/>
    <x v="6"/>
    <n v="428.05"/>
    <n v="246.07"/>
    <x v="1"/>
    <d v="1975-07-04T00:00:00"/>
    <n v="51"/>
    <x v="3"/>
    <x v="1"/>
    <s v="Brianahaven"/>
    <x v="1"/>
  </r>
  <r>
    <s v="T02608"/>
    <d v="2024-11-04T00:00:00"/>
    <s v="C065"/>
    <s v="P037"/>
    <s v="S004"/>
    <n v="5"/>
    <n v="0.1"/>
    <s v="Mobile Money"/>
    <n v="9763.25"/>
    <n v="8786.9250000000011"/>
    <n v="7256.35"/>
    <n v="1530.5750000000007"/>
    <s v="Book Television"/>
    <x v="1"/>
    <x v="0"/>
    <x v="1"/>
    <x v="2"/>
    <n v="1952.65"/>
    <n v="1451.27"/>
    <x v="1"/>
    <d v="1969-12-10T00:00:00"/>
    <n v="56"/>
    <x v="3"/>
    <x v="1"/>
    <s v="Brianahaven"/>
    <x v="1"/>
  </r>
  <r>
    <s v="T02609"/>
    <d v="2023-12-13T00:00:00"/>
    <s v="C162"/>
    <s v="P049"/>
    <s v="S002"/>
    <n v="3"/>
    <n v="0.15"/>
    <s v="Bank Transfer"/>
    <n v="1164.78"/>
    <n v="990.06299999999999"/>
    <n v="597.90000000000009"/>
    <n v="392.1629999999999"/>
    <s v="Possible Watches"/>
    <x v="7"/>
    <x v="1"/>
    <x v="0"/>
    <x v="1"/>
    <n v="388.26"/>
    <n v="199.3"/>
    <x v="0"/>
    <d v="2000-08-30T00:00:00"/>
    <n v="25"/>
    <x v="1"/>
    <x v="2"/>
    <s v="Peckmouth"/>
    <x v="2"/>
  </r>
  <r>
    <s v="T02610"/>
    <d v="2025-02-08T00:00:00"/>
    <s v="C166"/>
    <s v="P032"/>
    <s v="S003"/>
    <n v="3"/>
    <n v="0.05"/>
    <s v="Bank Transfer"/>
    <n v="914.12999999999988"/>
    <n v="868.42349999999988"/>
    <n v="492.03"/>
    <n v="376.3934999999999"/>
    <s v="Difficult Vegetables"/>
    <x v="10"/>
    <x v="2"/>
    <x v="2"/>
    <x v="8"/>
    <n v="304.70999999999998"/>
    <n v="164.01"/>
    <x v="1"/>
    <d v="2001-05-13T00:00:00"/>
    <n v="25"/>
    <x v="1"/>
    <x v="0"/>
    <s v="New Michele"/>
    <x v="0"/>
  </r>
  <r>
    <s v="T02611"/>
    <d v="2024-01-06T00:00:00"/>
    <s v="C071"/>
    <s v="P039"/>
    <s v="S005"/>
    <n v="5"/>
    <n v="0.1"/>
    <s v="Mobile Money"/>
    <n v="2704.7000000000003"/>
    <n v="2434.2300000000005"/>
    <n v="1991.25"/>
    <n v="442.98000000000047"/>
    <s v="Church Clothing"/>
    <x v="9"/>
    <x v="0"/>
    <x v="0"/>
    <x v="0"/>
    <n v="540.94000000000005"/>
    <n v="398.25"/>
    <x v="0"/>
    <d v="1962-06-18T00:00:00"/>
    <n v="64"/>
    <x v="3"/>
    <x v="4"/>
    <s v="Johnmouth"/>
    <x v="2"/>
  </r>
  <r>
    <s v="T02612"/>
    <d v="2025-02-26T00:00:00"/>
    <s v="C029"/>
    <s v="P034"/>
    <s v="S002"/>
    <n v="4"/>
    <n v="0"/>
    <s v="Bank Transfer"/>
    <n v="1712.2"/>
    <n v="1712.2"/>
    <n v="984.28"/>
    <n v="727.92000000000007"/>
    <s v="Everything Laptop"/>
    <x v="10"/>
    <x v="2"/>
    <x v="1"/>
    <x v="6"/>
    <n v="428.05"/>
    <n v="246.07"/>
    <x v="0"/>
    <d v="1978-05-20T00:00:00"/>
    <n v="48"/>
    <x v="1"/>
    <x v="2"/>
    <s v="Peckmouth"/>
    <x v="2"/>
  </r>
  <r>
    <s v="T02613"/>
    <d v="2024-05-05T00:00:00"/>
    <s v="C131"/>
    <s v="P002"/>
    <s v="S004"/>
    <n v="4"/>
    <n v="0.05"/>
    <s v="Credit Card"/>
    <n v="3275.04"/>
    <n v="3111.288"/>
    <n v="2110.48"/>
    <n v="1000.808"/>
    <s v="Audience Television"/>
    <x v="4"/>
    <x v="0"/>
    <x v="1"/>
    <x v="2"/>
    <n v="818.76"/>
    <n v="527.62"/>
    <x v="0"/>
    <d v="1996-10-18T00:00:00"/>
    <n v="29"/>
    <x v="1"/>
    <x v="1"/>
    <s v="Brianahaven"/>
    <x v="1"/>
  </r>
  <r>
    <s v="T02614"/>
    <d v="2024-05-07T00:00:00"/>
    <s v="C017"/>
    <s v="P043"/>
    <s v="S004"/>
    <n v="3"/>
    <n v="0"/>
    <s v="Mobile Money"/>
    <n v="1693.2599999999998"/>
    <n v="1693.2599999999998"/>
    <n v="881.87999999999988"/>
    <n v="811.37999999999988"/>
    <s v="Soon Accessories"/>
    <x v="4"/>
    <x v="0"/>
    <x v="0"/>
    <x v="9"/>
    <n v="564.41999999999996"/>
    <n v="293.95999999999998"/>
    <x v="1"/>
    <d v="1982-03-11T00:00:00"/>
    <n v="44"/>
    <x v="1"/>
    <x v="1"/>
    <s v="Brianahaven"/>
    <x v="1"/>
  </r>
  <r>
    <s v="T02615"/>
    <d v="2024-08-15T00:00:00"/>
    <s v="C088"/>
    <s v="P011"/>
    <s v="S005"/>
    <n v="2"/>
    <n v="0.05"/>
    <s v="Cash"/>
    <n v="497.14"/>
    <n v="472.28299999999996"/>
    <n v="381.34"/>
    <n v="90.942999999999984"/>
    <s v="Either Headphones"/>
    <x v="3"/>
    <x v="0"/>
    <x v="1"/>
    <x v="11"/>
    <n v="248.57"/>
    <n v="190.67"/>
    <x v="1"/>
    <d v="1997-10-11T00:00:00"/>
    <n v="28"/>
    <x v="1"/>
    <x v="4"/>
    <s v="Johnmouth"/>
    <x v="2"/>
  </r>
  <r>
    <s v="T02616"/>
    <d v="2024-12-22T00:00:00"/>
    <s v="C196"/>
    <s v="P050"/>
    <s v="S002"/>
    <n v="2"/>
    <n v="0.1"/>
    <s v="Bank Transfer"/>
    <n v="2089.2800000000002"/>
    <n v="1880.3520000000003"/>
    <n v="1550.14"/>
    <n v="330.21200000000022"/>
    <s v="Maybe Footwear"/>
    <x v="7"/>
    <x v="0"/>
    <x v="0"/>
    <x v="3"/>
    <n v="1044.6400000000001"/>
    <n v="775.07"/>
    <x v="1"/>
    <d v="1964-04-24T00:00:00"/>
    <n v="62"/>
    <x v="3"/>
    <x v="2"/>
    <s v="Peckmouth"/>
    <x v="2"/>
  </r>
  <r>
    <s v="T02617"/>
    <d v="2025-06-03T00:00:00"/>
    <s v="C082"/>
    <s v="P022"/>
    <s v="S005"/>
    <n v="4"/>
    <n v="0"/>
    <s v="Bank Transfer"/>
    <n v="102.28"/>
    <n v="102.28"/>
    <n v="76.2"/>
    <n v="26.08"/>
    <s v="How Vegetables"/>
    <x v="0"/>
    <x v="2"/>
    <x v="2"/>
    <x v="8"/>
    <n v="25.57"/>
    <n v="19.05"/>
    <x v="0"/>
    <d v="2003-05-11T00:00:00"/>
    <n v="23"/>
    <x v="2"/>
    <x v="4"/>
    <s v="Johnmouth"/>
    <x v="2"/>
  </r>
  <r>
    <s v="T02618"/>
    <d v="2024-12-29T00:00:00"/>
    <s v="C157"/>
    <s v="P004"/>
    <s v="S002"/>
    <n v="5"/>
    <n v="0.05"/>
    <s v="Bank Transfer"/>
    <n v="9268.85"/>
    <n v="8805.4074999999993"/>
    <n v="6817.6"/>
    <n v="1987.807499999999"/>
    <s v="Four Accessories"/>
    <x v="7"/>
    <x v="0"/>
    <x v="0"/>
    <x v="9"/>
    <n v="1853.77"/>
    <n v="1363.52"/>
    <x v="0"/>
    <d v="1965-12-16T00:00:00"/>
    <n v="60"/>
    <x v="3"/>
    <x v="2"/>
    <s v="Peckmouth"/>
    <x v="2"/>
  </r>
  <r>
    <s v="T02619"/>
    <d v="2023-09-22T00:00:00"/>
    <s v="C041"/>
    <s v="P014"/>
    <s v="S002"/>
    <n v="4"/>
    <n v="0.05"/>
    <s v="Credit Card"/>
    <n v="5371"/>
    <n v="5102.45"/>
    <n v="3191.76"/>
    <n v="1910.6899999999996"/>
    <s v="Add Clothing"/>
    <x v="5"/>
    <x v="1"/>
    <x v="0"/>
    <x v="0"/>
    <n v="1342.75"/>
    <n v="797.94"/>
    <x v="1"/>
    <d v="1980-07-03T00:00:00"/>
    <n v="46"/>
    <x v="1"/>
    <x v="2"/>
    <s v="Peckmouth"/>
    <x v="2"/>
  </r>
  <r>
    <s v="T02620"/>
    <d v="2024-07-30T00:00:00"/>
    <s v="C157"/>
    <s v="P046"/>
    <s v="S002"/>
    <n v="3"/>
    <n v="0.15"/>
    <s v="Mobile Money"/>
    <n v="3496.1099999999997"/>
    <n v="2971.6934999999999"/>
    <n v="2779.6499999999996"/>
    <n v="192.04350000000022"/>
    <s v="Nature Clothing"/>
    <x v="11"/>
    <x v="0"/>
    <x v="0"/>
    <x v="0"/>
    <n v="1165.3699999999999"/>
    <n v="926.55"/>
    <x v="0"/>
    <d v="1965-12-16T00:00:00"/>
    <n v="60"/>
    <x v="3"/>
    <x v="2"/>
    <s v="Peckmouth"/>
    <x v="2"/>
  </r>
  <r>
    <s v="T02621"/>
    <d v="2025-09-06T00:00:00"/>
    <s v="C200"/>
    <s v="P045"/>
    <s v="S003"/>
    <n v="2"/>
    <n v="0.1"/>
    <s v="Mobile Money"/>
    <n v="3758.16"/>
    <n v="3382.3440000000001"/>
    <n v="2009.12"/>
    <n v="1373.2240000000002"/>
    <s v="Set Dairy"/>
    <x v="5"/>
    <x v="2"/>
    <x v="2"/>
    <x v="7"/>
    <n v="1879.08"/>
    <n v="1004.56"/>
    <x v="0"/>
    <d v="2001-12-24T00:00:00"/>
    <n v="24"/>
    <x v="2"/>
    <x v="0"/>
    <s v="New Michele"/>
    <x v="0"/>
  </r>
  <r>
    <s v="T02622"/>
    <d v="2024-09-24T00:00:00"/>
    <s v="C078"/>
    <s v="P008"/>
    <s v="S003"/>
    <n v="2"/>
    <n v="0.1"/>
    <s v="Bank Transfer"/>
    <n v="219.56"/>
    <n v="197.60400000000001"/>
    <n v="141.18"/>
    <n v="56.424000000000007"/>
    <s v="Recognize Footwear"/>
    <x v="5"/>
    <x v="0"/>
    <x v="0"/>
    <x v="3"/>
    <n v="109.78"/>
    <n v="70.59"/>
    <x v="0"/>
    <d v="1988-09-25T00:00:00"/>
    <n v="37"/>
    <x v="1"/>
    <x v="0"/>
    <s v="New Michele"/>
    <x v="0"/>
  </r>
  <r>
    <s v="T02623"/>
    <d v="2025-07-01T00:00:00"/>
    <s v="C187"/>
    <s v="P013"/>
    <s v="S003"/>
    <n v="3"/>
    <n v="0.15"/>
    <s v="Bank Transfer"/>
    <n v="3404.3999999999996"/>
    <n v="2893.74"/>
    <n v="2025.3000000000002"/>
    <n v="868.4399999999996"/>
    <s v="World Watches"/>
    <x v="11"/>
    <x v="2"/>
    <x v="0"/>
    <x v="1"/>
    <n v="1134.8"/>
    <n v="675.1"/>
    <x v="0"/>
    <d v="1989-01-14T00:00:00"/>
    <n v="37"/>
    <x v="1"/>
    <x v="0"/>
    <s v="New Michele"/>
    <x v="0"/>
  </r>
  <r>
    <s v="T02624"/>
    <d v="2025-08-15T00:00:00"/>
    <s v="C109"/>
    <s v="P030"/>
    <s v="S005"/>
    <n v="4"/>
    <n v="0.15"/>
    <s v="Cash"/>
    <n v="116.96"/>
    <n v="99.415999999999997"/>
    <n v="61.12"/>
    <n v="38.295999999999999"/>
    <s v="National Watches"/>
    <x v="3"/>
    <x v="2"/>
    <x v="0"/>
    <x v="1"/>
    <n v="29.24"/>
    <n v="15.28"/>
    <x v="1"/>
    <d v="2006-03-03T00:00:00"/>
    <n v="20"/>
    <x v="2"/>
    <x v="4"/>
    <s v="Johnmouth"/>
    <x v="2"/>
  </r>
  <r>
    <s v="T02625"/>
    <d v="2024-05-28T00:00:00"/>
    <s v="C196"/>
    <s v="P005"/>
    <s v="S004"/>
    <n v="1"/>
    <n v="0.15"/>
    <s v="Bank Transfer"/>
    <n v="1396.22"/>
    <n v="1186.787"/>
    <n v="1004.09"/>
    <n v="182.697"/>
    <s v="Knowledge Bags"/>
    <x v="4"/>
    <x v="0"/>
    <x v="0"/>
    <x v="5"/>
    <n v="1396.22"/>
    <n v="1004.09"/>
    <x v="1"/>
    <d v="1964-04-24T00:00:00"/>
    <n v="62"/>
    <x v="3"/>
    <x v="1"/>
    <s v="Brianahaven"/>
    <x v="1"/>
  </r>
  <r>
    <s v="T02626"/>
    <d v="2025-05-04T00:00:00"/>
    <s v="C166"/>
    <s v="P034"/>
    <s v="S002"/>
    <n v="4"/>
    <n v="0.1"/>
    <s v="Cash"/>
    <n v="1712.2"/>
    <n v="1540.98"/>
    <n v="984.28"/>
    <n v="556.70000000000005"/>
    <s v="Everything Laptop"/>
    <x v="4"/>
    <x v="2"/>
    <x v="1"/>
    <x v="6"/>
    <n v="428.05"/>
    <n v="246.07"/>
    <x v="1"/>
    <d v="2001-05-13T00:00:00"/>
    <n v="25"/>
    <x v="1"/>
    <x v="2"/>
    <s v="Peckmouth"/>
    <x v="2"/>
  </r>
  <r>
    <s v="T02627"/>
    <d v="2024-08-31T00:00:00"/>
    <s v="C181"/>
    <s v="P046"/>
    <s v="S002"/>
    <n v="2"/>
    <n v="0.1"/>
    <s v="Bank Transfer"/>
    <n v="2330.7399999999998"/>
    <n v="2097.6659999999997"/>
    <n v="1853.1"/>
    <n v="244.5659999999998"/>
    <s v="Nature Clothing"/>
    <x v="3"/>
    <x v="0"/>
    <x v="0"/>
    <x v="0"/>
    <n v="1165.3699999999999"/>
    <n v="926.55"/>
    <x v="1"/>
    <d v="1972-11-28T00:00:00"/>
    <n v="53"/>
    <x v="3"/>
    <x v="2"/>
    <s v="Peckmouth"/>
    <x v="2"/>
  </r>
  <r>
    <s v="T02628"/>
    <d v="2024-06-03T00:00:00"/>
    <s v="C096"/>
    <s v="P030"/>
    <s v="S001"/>
    <n v="3"/>
    <n v="0.15"/>
    <s v="Mobile Money"/>
    <n v="87.72"/>
    <n v="74.561999999999998"/>
    <n v="45.839999999999996"/>
    <n v="28.722000000000001"/>
    <s v="National Watches"/>
    <x v="0"/>
    <x v="0"/>
    <x v="0"/>
    <x v="1"/>
    <n v="29.24"/>
    <n v="15.28"/>
    <x v="0"/>
    <d v="1989-01-06T00:00:00"/>
    <n v="37"/>
    <x v="1"/>
    <x v="3"/>
    <s v="Jimenezborough"/>
    <x v="3"/>
  </r>
  <r>
    <s v="T02629"/>
    <d v="2024-06-21T00:00:00"/>
    <s v="C084"/>
    <s v="P026"/>
    <s v="S005"/>
    <n v="5"/>
    <n v="0.05"/>
    <s v="Credit Card"/>
    <n v="5078.8"/>
    <n v="4824.8599999999997"/>
    <n v="2922"/>
    <n v="1902.8599999999997"/>
    <s v="Behavior Dairy"/>
    <x v="0"/>
    <x v="0"/>
    <x v="2"/>
    <x v="7"/>
    <n v="1015.76"/>
    <n v="584.4"/>
    <x v="0"/>
    <d v="1972-03-19T00:00:00"/>
    <n v="54"/>
    <x v="3"/>
    <x v="4"/>
    <s v="Johnmouth"/>
    <x v="2"/>
  </r>
  <r>
    <s v="T02630"/>
    <d v="2025-02-19T00:00:00"/>
    <s v="C159"/>
    <s v="P037"/>
    <s v="S005"/>
    <n v="4"/>
    <n v="0.1"/>
    <s v="Cash"/>
    <n v="7810.6"/>
    <n v="7029.5400000000009"/>
    <n v="5805.08"/>
    <n v="1224.4600000000009"/>
    <s v="Book Television"/>
    <x v="10"/>
    <x v="2"/>
    <x v="1"/>
    <x v="2"/>
    <n v="1952.65"/>
    <n v="1451.27"/>
    <x v="0"/>
    <d v="1990-10-14T00:00:00"/>
    <n v="35"/>
    <x v="1"/>
    <x v="4"/>
    <s v="Johnmouth"/>
    <x v="2"/>
  </r>
  <r>
    <s v="T02631"/>
    <d v="2024-05-18T00:00:00"/>
    <s v="C020"/>
    <s v="P006"/>
    <s v="S002"/>
    <n v="2"/>
    <n v="0.1"/>
    <s v="Mobile Money"/>
    <n v="636.1"/>
    <n v="572.49"/>
    <n v="374.68"/>
    <n v="197.81"/>
    <s v="Company Fruits"/>
    <x v="4"/>
    <x v="0"/>
    <x v="2"/>
    <x v="13"/>
    <n v="318.05"/>
    <n v="187.34"/>
    <x v="1"/>
    <d v="1982-06-26T00:00:00"/>
    <n v="44"/>
    <x v="1"/>
    <x v="2"/>
    <s v="Peckmouth"/>
    <x v="2"/>
  </r>
  <r>
    <s v="T02632"/>
    <d v="2024-11-18T00:00:00"/>
    <s v="C185"/>
    <s v="P007"/>
    <s v="S005"/>
    <n v="4"/>
    <n v="0"/>
    <s v="Mobile Money"/>
    <n v="5896.48"/>
    <n v="5896.48"/>
    <n v="3056.08"/>
    <n v="2840.3999999999996"/>
    <s v="Understand Camera"/>
    <x v="1"/>
    <x v="0"/>
    <x v="1"/>
    <x v="12"/>
    <n v="1474.12"/>
    <n v="764.02"/>
    <x v="1"/>
    <d v="1975-07-04T00:00:00"/>
    <n v="51"/>
    <x v="3"/>
    <x v="4"/>
    <s v="Johnmouth"/>
    <x v="2"/>
  </r>
  <r>
    <s v="T02633"/>
    <d v="2024-10-16T00:00:00"/>
    <s v="C177"/>
    <s v="P009"/>
    <s v="S004"/>
    <n v="2"/>
    <n v="0.1"/>
    <s v="Mobile Money"/>
    <n v="246.38"/>
    <n v="221.74199999999999"/>
    <n v="160.72"/>
    <n v="61.021999999999991"/>
    <s v="Us Snacks"/>
    <x v="6"/>
    <x v="0"/>
    <x v="2"/>
    <x v="4"/>
    <n v="123.19"/>
    <n v="80.36"/>
    <x v="1"/>
    <d v="1985-01-05T00:00:00"/>
    <n v="41"/>
    <x v="1"/>
    <x v="1"/>
    <s v="Brianahaven"/>
    <x v="1"/>
  </r>
  <r>
    <s v="T02634"/>
    <d v="2023-11-25T00:00:00"/>
    <s v="C016"/>
    <s v="P027"/>
    <s v="S001"/>
    <n v="1"/>
    <n v="0.1"/>
    <s v="Bank Transfer"/>
    <n v="1272.23"/>
    <n v="1145.0070000000001"/>
    <n v="952.65"/>
    <n v="192.35700000000008"/>
    <s v="Hospital Smartphone"/>
    <x v="1"/>
    <x v="1"/>
    <x v="1"/>
    <x v="10"/>
    <n v="1272.23"/>
    <n v="952.65"/>
    <x v="0"/>
    <d v="1976-04-27T00:00:00"/>
    <n v="50"/>
    <x v="3"/>
    <x v="3"/>
    <s v="Jimenezborough"/>
    <x v="3"/>
  </r>
  <r>
    <s v="T02635"/>
    <d v="2024-06-12T00:00:00"/>
    <s v="C138"/>
    <s v="P034"/>
    <s v="S003"/>
    <n v="4"/>
    <n v="0.1"/>
    <s v="Cash"/>
    <n v="1712.2"/>
    <n v="1540.98"/>
    <n v="984.28"/>
    <n v="556.70000000000005"/>
    <s v="Everything Laptop"/>
    <x v="0"/>
    <x v="0"/>
    <x v="1"/>
    <x v="6"/>
    <n v="428.05"/>
    <n v="246.07"/>
    <x v="1"/>
    <d v="1961-09-28T00:00:00"/>
    <n v="64"/>
    <x v="3"/>
    <x v="0"/>
    <s v="New Michele"/>
    <x v="0"/>
  </r>
  <r>
    <s v="T02636"/>
    <d v="2023-10-05T00:00:00"/>
    <s v="C121"/>
    <s v="P034"/>
    <s v="S002"/>
    <n v="1"/>
    <n v="0.1"/>
    <s v="Mobile Money"/>
    <n v="428.05"/>
    <n v="385.245"/>
    <n v="246.07"/>
    <n v="139.17500000000001"/>
    <s v="Everything Laptop"/>
    <x v="6"/>
    <x v="1"/>
    <x v="1"/>
    <x v="6"/>
    <n v="428.05"/>
    <n v="246.07"/>
    <x v="0"/>
    <d v="1967-02-28T00:00:00"/>
    <n v="59"/>
    <x v="3"/>
    <x v="2"/>
    <s v="Peckmouth"/>
    <x v="2"/>
  </r>
  <r>
    <s v="T02637"/>
    <d v="2024-04-08T00:00:00"/>
    <s v="C039"/>
    <s v="P027"/>
    <s v="S002"/>
    <n v="5"/>
    <n v="0.1"/>
    <s v="Credit Card"/>
    <n v="6361.15"/>
    <n v="5725.0349999999999"/>
    <n v="4763.25"/>
    <n v="961.78499999999985"/>
    <s v="Hospital Smartphone"/>
    <x v="8"/>
    <x v="0"/>
    <x v="1"/>
    <x v="10"/>
    <n v="1272.23"/>
    <n v="952.65"/>
    <x v="1"/>
    <d v="1996-11-02T00:00:00"/>
    <n v="29"/>
    <x v="1"/>
    <x v="2"/>
    <s v="Peckmouth"/>
    <x v="2"/>
  </r>
  <r>
    <s v="T02638"/>
    <d v="2025-08-24T00:00:00"/>
    <s v="C144"/>
    <s v="P050"/>
    <s v="S001"/>
    <n v="4"/>
    <n v="0.05"/>
    <s v="Bank Transfer"/>
    <n v="4178.5600000000004"/>
    <n v="3969.6320000000001"/>
    <n v="3100.28"/>
    <n v="869.35199999999986"/>
    <s v="Maybe Footwear"/>
    <x v="3"/>
    <x v="2"/>
    <x v="0"/>
    <x v="3"/>
    <n v="1044.6400000000001"/>
    <n v="775.07"/>
    <x v="1"/>
    <d v="1963-09-02T00:00:00"/>
    <n v="62"/>
    <x v="3"/>
    <x v="3"/>
    <s v="Jimenezborough"/>
    <x v="3"/>
  </r>
  <r>
    <s v="T02639"/>
    <d v="2024-10-09T00:00:00"/>
    <s v="C147"/>
    <s v="P014"/>
    <s v="S005"/>
    <n v="3"/>
    <n v="0.1"/>
    <s v="Cash"/>
    <n v="4028.25"/>
    <n v="3625.4250000000002"/>
    <n v="2393.8200000000002"/>
    <n v="1231.605"/>
    <s v="Add Clothing"/>
    <x v="6"/>
    <x v="0"/>
    <x v="0"/>
    <x v="0"/>
    <n v="1342.75"/>
    <n v="797.94"/>
    <x v="1"/>
    <d v="1967-02-03T00:00:00"/>
    <n v="59"/>
    <x v="3"/>
    <x v="4"/>
    <s v="Johnmouth"/>
    <x v="2"/>
  </r>
  <r>
    <s v="T02640"/>
    <d v="2023-09-16T00:00:00"/>
    <s v="C036"/>
    <s v="P024"/>
    <s v="S001"/>
    <n v="3"/>
    <n v="0.1"/>
    <s v="Mobile Money"/>
    <n v="4462.2300000000005"/>
    <n v="4016.0070000000005"/>
    <n v="2439.21"/>
    <n v="1576.7970000000005"/>
    <s v="Him Smartphone"/>
    <x v="5"/>
    <x v="1"/>
    <x v="1"/>
    <x v="10"/>
    <n v="1487.41"/>
    <n v="813.07"/>
    <x v="0"/>
    <d v="1991-11-04T00:00:00"/>
    <n v="34"/>
    <x v="0"/>
    <x v="3"/>
    <s v="Jimenezborough"/>
    <x v="3"/>
  </r>
  <r>
    <s v="T02641"/>
    <d v="2025-03-15T00:00:00"/>
    <s v="C192"/>
    <s v="P008"/>
    <s v="S002"/>
    <n v="2"/>
    <n v="0.1"/>
    <s v="Mobile Money"/>
    <n v="219.56"/>
    <n v="197.60400000000001"/>
    <n v="141.18"/>
    <n v="56.424000000000007"/>
    <s v="Recognize Footwear"/>
    <x v="2"/>
    <x v="2"/>
    <x v="0"/>
    <x v="3"/>
    <n v="109.78"/>
    <n v="70.59"/>
    <x v="0"/>
    <d v="2006-07-28T00:00:00"/>
    <n v="19"/>
    <x v="2"/>
    <x v="2"/>
    <s v="Peckmouth"/>
    <x v="2"/>
  </r>
  <r>
    <s v="T02642"/>
    <d v="2024-11-26T00:00:00"/>
    <s v="C059"/>
    <s v="P018"/>
    <s v="S004"/>
    <n v="3"/>
    <n v="0.1"/>
    <s v="Credit Card"/>
    <n v="3239.67"/>
    <n v="2915.703"/>
    <n v="2111.4900000000002"/>
    <n v="804.21299999999974"/>
    <s v="Democratic Smartphone"/>
    <x v="1"/>
    <x v="0"/>
    <x v="1"/>
    <x v="10"/>
    <n v="1079.8900000000001"/>
    <n v="703.83"/>
    <x v="1"/>
    <d v="1963-05-11T00:00:00"/>
    <n v="63"/>
    <x v="3"/>
    <x v="1"/>
    <s v="Brianahaven"/>
    <x v="1"/>
  </r>
  <r>
    <s v="T02643"/>
    <d v="2024-11-26T00:00:00"/>
    <s v="C174"/>
    <s v="P031"/>
    <s v="S003"/>
    <n v="3"/>
    <n v="0"/>
    <s v="Credit Card"/>
    <n v="3287.16"/>
    <n v="3287.16"/>
    <n v="2466.6000000000004"/>
    <n v="820.55999999999949"/>
    <s v="Foot Snacks"/>
    <x v="1"/>
    <x v="0"/>
    <x v="2"/>
    <x v="4"/>
    <n v="1095.72"/>
    <n v="822.2"/>
    <x v="0"/>
    <d v="2005-07-07T00:00:00"/>
    <n v="21"/>
    <x v="2"/>
    <x v="0"/>
    <s v="New Michele"/>
    <x v="0"/>
  </r>
  <r>
    <s v="T02644"/>
    <d v="2024-04-26T00:00:00"/>
    <s v="C031"/>
    <s v="P047"/>
    <s v="S004"/>
    <n v="4"/>
    <n v="0.15"/>
    <s v="Mobile Money"/>
    <n v="4788.72"/>
    <n v="4070.4120000000003"/>
    <n v="2890.96"/>
    <n v="1179.4520000000002"/>
    <s v="Or Smartphone"/>
    <x v="8"/>
    <x v="0"/>
    <x v="1"/>
    <x v="10"/>
    <n v="1197.18"/>
    <n v="722.74"/>
    <x v="1"/>
    <d v="2003-03-14T00:00:00"/>
    <n v="23"/>
    <x v="2"/>
    <x v="1"/>
    <s v="Brianahaven"/>
    <x v="1"/>
  </r>
  <r>
    <s v="T02645"/>
    <d v="2024-03-08T00:00:00"/>
    <s v="C013"/>
    <s v="P044"/>
    <s v="S005"/>
    <n v="1"/>
    <n v="0.1"/>
    <s v="Cash"/>
    <n v="1286.55"/>
    <n v="1157.895"/>
    <n v="797.54"/>
    <n v="360.35500000000002"/>
    <s v="Least Accessories"/>
    <x v="2"/>
    <x v="0"/>
    <x v="0"/>
    <x v="9"/>
    <n v="1286.55"/>
    <n v="797.54"/>
    <x v="0"/>
    <d v="1955-01-28T00:00:00"/>
    <n v="71"/>
    <x v="4"/>
    <x v="4"/>
    <s v="Johnmouth"/>
    <x v="2"/>
  </r>
  <r>
    <s v="T02646"/>
    <d v="2024-01-10T00:00:00"/>
    <s v="C145"/>
    <s v="P042"/>
    <s v="S004"/>
    <n v="1"/>
    <n v="0.1"/>
    <s v="Mobile Money"/>
    <n v="453.62"/>
    <n v="408.25800000000004"/>
    <n v="316.63"/>
    <n v="91.628000000000043"/>
    <s v="Maybe Clothing"/>
    <x v="9"/>
    <x v="0"/>
    <x v="0"/>
    <x v="0"/>
    <n v="453.62"/>
    <n v="316.63"/>
    <x v="1"/>
    <d v="1959-11-07T00:00:00"/>
    <n v="66"/>
    <x v="4"/>
    <x v="1"/>
    <s v="Brianahaven"/>
    <x v="1"/>
  </r>
  <r>
    <s v="T02647"/>
    <d v="2025-07-03T00:00:00"/>
    <s v="C073"/>
    <s v="P029"/>
    <s v="S005"/>
    <n v="3"/>
    <n v="0"/>
    <s v="Cash"/>
    <n v="4455.1499999999996"/>
    <n v="4455.1499999999996"/>
    <n v="2964.93"/>
    <n v="1490.2199999999998"/>
    <s v="Road Clothing"/>
    <x v="11"/>
    <x v="2"/>
    <x v="0"/>
    <x v="0"/>
    <n v="1485.05"/>
    <n v="988.31"/>
    <x v="1"/>
    <d v="1964-12-04T00:00:00"/>
    <n v="61"/>
    <x v="3"/>
    <x v="4"/>
    <s v="Johnmouth"/>
    <x v="2"/>
  </r>
  <r>
    <s v="T02648"/>
    <d v="2025-07-29T00:00:00"/>
    <s v="C145"/>
    <s v="P023"/>
    <s v="S001"/>
    <n v="5"/>
    <n v="0"/>
    <s v="Credit Card"/>
    <n v="9392.35"/>
    <n v="9392.35"/>
    <n v="5074.55"/>
    <n v="4317.8"/>
    <s v="And Footwear"/>
    <x v="11"/>
    <x v="2"/>
    <x v="0"/>
    <x v="3"/>
    <n v="1878.47"/>
    <n v="1014.91"/>
    <x v="1"/>
    <d v="1959-11-07T00:00:00"/>
    <n v="66"/>
    <x v="4"/>
    <x v="3"/>
    <s v="Jimenezborough"/>
    <x v="3"/>
  </r>
  <r>
    <s v="T02649"/>
    <d v="2025-03-19T00:00:00"/>
    <s v="C132"/>
    <s v="P012"/>
    <s v="S001"/>
    <n v="5"/>
    <n v="0.15"/>
    <s v="Credit Card"/>
    <n v="5965.45"/>
    <n v="5070.6324999999997"/>
    <n v="4091.2"/>
    <n v="979.43249999999989"/>
    <s v="Above Camera"/>
    <x v="2"/>
    <x v="2"/>
    <x v="1"/>
    <x v="12"/>
    <n v="1193.0899999999999"/>
    <n v="818.24"/>
    <x v="0"/>
    <d v="1958-12-24T00:00:00"/>
    <n v="67"/>
    <x v="4"/>
    <x v="3"/>
    <s v="Jimenezborough"/>
    <x v="3"/>
  </r>
  <r>
    <s v="T02650"/>
    <d v="2023-10-10T00:00:00"/>
    <s v="C193"/>
    <s v="P035"/>
    <s v="S001"/>
    <n v="4"/>
    <n v="0.1"/>
    <s v="Mobile Money"/>
    <n v="6249.72"/>
    <n v="5624.7480000000005"/>
    <n v="4782.5200000000004"/>
    <n v="842.22800000000007"/>
    <s v="Chair Laptop"/>
    <x v="6"/>
    <x v="1"/>
    <x v="1"/>
    <x v="6"/>
    <n v="1562.43"/>
    <n v="1195.6300000000001"/>
    <x v="1"/>
    <d v="1969-11-06T00:00:00"/>
    <n v="56"/>
    <x v="3"/>
    <x v="3"/>
    <s v="Jimenezborough"/>
    <x v="3"/>
  </r>
  <r>
    <s v="T02651"/>
    <d v="2025-06-18T00:00:00"/>
    <s v="C116"/>
    <s v="P037"/>
    <s v="S002"/>
    <n v="3"/>
    <n v="0"/>
    <s v="Credit Card"/>
    <n v="5857.9500000000007"/>
    <n v="5857.9500000000007"/>
    <n v="4353.8099999999995"/>
    <n v="1504.1400000000012"/>
    <s v="Book Television"/>
    <x v="0"/>
    <x v="2"/>
    <x v="1"/>
    <x v="2"/>
    <n v="1952.65"/>
    <n v="1451.27"/>
    <x v="0"/>
    <d v="1955-09-26T00:00:00"/>
    <n v="70"/>
    <x v="4"/>
    <x v="2"/>
    <s v="Peckmouth"/>
    <x v="2"/>
  </r>
  <r>
    <s v="T02652"/>
    <d v="2024-05-15T00:00:00"/>
    <s v="C166"/>
    <s v="P045"/>
    <s v="S005"/>
    <n v="3"/>
    <n v="0.15"/>
    <s v="Mobile Money"/>
    <n v="5637.24"/>
    <n v="4791.6539999999995"/>
    <n v="3013.68"/>
    <n v="1777.9739999999997"/>
    <s v="Set Dairy"/>
    <x v="4"/>
    <x v="0"/>
    <x v="2"/>
    <x v="7"/>
    <n v="1879.08"/>
    <n v="1004.56"/>
    <x v="1"/>
    <d v="2001-05-13T00:00:00"/>
    <n v="25"/>
    <x v="1"/>
    <x v="4"/>
    <s v="Johnmouth"/>
    <x v="2"/>
  </r>
  <r>
    <s v="T02653"/>
    <d v="2023-12-25T00:00:00"/>
    <s v="C006"/>
    <s v="P021"/>
    <s v="S004"/>
    <n v="5"/>
    <n v="0.1"/>
    <s v="Cash"/>
    <n v="6136.2"/>
    <n v="5522.58"/>
    <n v="4885.45"/>
    <n v="637.13000000000011"/>
    <s v="Firm Dairy"/>
    <x v="7"/>
    <x v="1"/>
    <x v="2"/>
    <x v="7"/>
    <n v="1227.24"/>
    <n v="977.09"/>
    <x v="0"/>
    <d v="1986-10-03T00:00:00"/>
    <n v="39"/>
    <x v="1"/>
    <x v="1"/>
    <s v="Brianahaven"/>
    <x v="1"/>
  </r>
  <r>
    <s v="T02654"/>
    <d v="2024-05-22T00:00:00"/>
    <s v="C160"/>
    <s v="P041"/>
    <s v="S004"/>
    <n v="1"/>
    <n v="0"/>
    <s v="Credit Card"/>
    <n v="1635.01"/>
    <n v="1635.01"/>
    <n v="1043.29"/>
    <n v="591.72"/>
    <s v="Present Television"/>
    <x v="4"/>
    <x v="0"/>
    <x v="1"/>
    <x v="2"/>
    <n v="1635.01"/>
    <n v="1043.29"/>
    <x v="0"/>
    <d v="1991-09-10T00:00:00"/>
    <n v="34"/>
    <x v="0"/>
    <x v="1"/>
    <s v="Brianahaven"/>
    <x v="1"/>
  </r>
  <r>
    <s v="T02655"/>
    <d v="2024-12-30T00:00:00"/>
    <s v="C083"/>
    <s v="P006"/>
    <s v="S004"/>
    <n v="2"/>
    <n v="0.1"/>
    <s v="Credit Card"/>
    <n v="636.1"/>
    <n v="572.49"/>
    <n v="374.68"/>
    <n v="197.81"/>
    <s v="Company Fruits"/>
    <x v="7"/>
    <x v="0"/>
    <x v="2"/>
    <x v="13"/>
    <n v="318.05"/>
    <n v="187.34"/>
    <x v="1"/>
    <d v="1981-03-29T00:00:00"/>
    <n v="45"/>
    <x v="1"/>
    <x v="1"/>
    <s v="Brianahaven"/>
    <x v="1"/>
  </r>
  <r>
    <s v="T02656"/>
    <d v="2025-08-03T00:00:00"/>
    <s v="C150"/>
    <s v="P032"/>
    <s v="S003"/>
    <n v="5"/>
    <n v="0.15"/>
    <s v="Credit Card"/>
    <n v="1523.55"/>
    <n v="1295.0174999999999"/>
    <n v="820.05"/>
    <n v="474.96749999999997"/>
    <s v="Difficult Vegetables"/>
    <x v="3"/>
    <x v="2"/>
    <x v="2"/>
    <x v="8"/>
    <n v="304.70999999999998"/>
    <n v="164.01"/>
    <x v="0"/>
    <d v="1971-06-17T00:00:00"/>
    <n v="55"/>
    <x v="3"/>
    <x v="0"/>
    <s v="New Michele"/>
    <x v="0"/>
  </r>
  <r>
    <s v="T02657"/>
    <d v="2025-03-14T00:00:00"/>
    <s v="C198"/>
    <s v="P013"/>
    <s v="S005"/>
    <n v="3"/>
    <n v="0.05"/>
    <s v="Credit Card"/>
    <n v="3404.3999999999996"/>
    <n v="3234.1799999999994"/>
    <n v="2025.3000000000002"/>
    <n v="1208.8799999999992"/>
    <s v="World Watches"/>
    <x v="2"/>
    <x v="2"/>
    <x v="0"/>
    <x v="1"/>
    <n v="1134.8"/>
    <n v="675.1"/>
    <x v="0"/>
    <d v="1986-01-23T00:00:00"/>
    <n v="40"/>
    <x v="1"/>
    <x v="4"/>
    <s v="Johnmouth"/>
    <x v="2"/>
  </r>
  <r>
    <s v="T02658"/>
    <d v="2025-06-18T00:00:00"/>
    <s v="C198"/>
    <s v="P048"/>
    <s v="S002"/>
    <n v="2"/>
    <n v="0.1"/>
    <s v="Credit Card"/>
    <n v="2432.7199999999998"/>
    <n v="2189.4479999999999"/>
    <n v="1589.6"/>
    <n v="599.84799999999996"/>
    <s v="Nor Bags"/>
    <x v="0"/>
    <x v="2"/>
    <x v="0"/>
    <x v="5"/>
    <n v="1216.3599999999999"/>
    <n v="794.8"/>
    <x v="0"/>
    <d v="1986-01-23T00:00:00"/>
    <n v="40"/>
    <x v="1"/>
    <x v="2"/>
    <s v="Peckmouth"/>
    <x v="2"/>
  </r>
  <r>
    <s v="T02659"/>
    <d v="2024-04-19T00:00:00"/>
    <s v="C026"/>
    <s v="P037"/>
    <s v="S001"/>
    <n v="5"/>
    <n v="0"/>
    <s v="Credit Card"/>
    <n v="9763.25"/>
    <n v="9763.25"/>
    <n v="7256.35"/>
    <n v="2506.8999999999996"/>
    <s v="Book Television"/>
    <x v="8"/>
    <x v="0"/>
    <x v="1"/>
    <x v="2"/>
    <n v="1952.65"/>
    <n v="1451.27"/>
    <x v="0"/>
    <d v="2004-01-04T00:00:00"/>
    <n v="22"/>
    <x v="2"/>
    <x v="3"/>
    <s v="Jimenezborough"/>
    <x v="3"/>
  </r>
  <r>
    <s v="T02660"/>
    <d v="2025-04-23T00:00:00"/>
    <s v="C139"/>
    <s v="P019"/>
    <s v="S003"/>
    <n v="1"/>
    <n v="0.1"/>
    <s v="Bank Transfer"/>
    <n v="1762.92"/>
    <n v="1586.6280000000002"/>
    <n v="1346.48"/>
    <n v="240.14800000000014"/>
    <s v="Traditional Laptop"/>
    <x v="8"/>
    <x v="2"/>
    <x v="1"/>
    <x v="6"/>
    <n v="1762.92"/>
    <n v="1346.48"/>
    <x v="0"/>
    <d v="1960-03-21T00:00:00"/>
    <n v="66"/>
    <x v="4"/>
    <x v="0"/>
    <s v="New Michele"/>
    <x v="0"/>
  </r>
  <r>
    <s v="T02661"/>
    <d v="2024-04-28T00:00:00"/>
    <s v="C059"/>
    <s v="P011"/>
    <s v="S002"/>
    <n v="2"/>
    <n v="0.1"/>
    <s v="Credit Card"/>
    <n v="497.14"/>
    <n v="447.42599999999999"/>
    <n v="381.34"/>
    <n v="66.086000000000013"/>
    <s v="Either Headphones"/>
    <x v="8"/>
    <x v="0"/>
    <x v="1"/>
    <x v="11"/>
    <n v="248.57"/>
    <n v="190.67"/>
    <x v="1"/>
    <d v="1963-05-11T00:00:00"/>
    <n v="63"/>
    <x v="3"/>
    <x v="2"/>
    <s v="Peckmouth"/>
    <x v="2"/>
  </r>
  <r>
    <s v="T02662"/>
    <d v="2024-01-03T00:00:00"/>
    <s v="C109"/>
    <s v="P037"/>
    <s v="S003"/>
    <n v="2"/>
    <n v="0.05"/>
    <s v="Bank Transfer"/>
    <n v="3905.3"/>
    <n v="3710.0349999999999"/>
    <n v="2902.54"/>
    <n v="807.49499999999989"/>
    <s v="Book Television"/>
    <x v="9"/>
    <x v="0"/>
    <x v="1"/>
    <x v="2"/>
    <n v="1952.65"/>
    <n v="1451.27"/>
    <x v="1"/>
    <d v="2006-03-03T00:00:00"/>
    <n v="20"/>
    <x v="2"/>
    <x v="0"/>
    <s v="New Michele"/>
    <x v="0"/>
  </r>
  <r>
    <s v="T02663"/>
    <d v="2025-06-17T00:00:00"/>
    <s v="C007"/>
    <s v="P046"/>
    <s v="S002"/>
    <n v="4"/>
    <n v="0"/>
    <s v="Mobile Money"/>
    <n v="4661.4799999999996"/>
    <n v="4661.4799999999996"/>
    <n v="3706.2"/>
    <n v="955.27999999999975"/>
    <s v="Nature Clothing"/>
    <x v="0"/>
    <x v="2"/>
    <x v="0"/>
    <x v="0"/>
    <n v="1165.3699999999999"/>
    <n v="926.55"/>
    <x v="0"/>
    <d v="1985-01-11T00:00:00"/>
    <n v="41"/>
    <x v="1"/>
    <x v="2"/>
    <s v="Peckmouth"/>
    <x v="2"/>
  </r>
  <r>
    <s v="T02664"/>
    <d v="2024-11-15T00:00:00"/>
    <s v="C007"/>
    <s v="P046"/>
    <s v="S004"/>
    <n v="2"/>
    <n v="0.15"/>
    <s v="Cash"/>
    <n v="2330.7399999999998"/>
    <n v="1981.1289999999997"/>
    <n v="1853.1"/>
    <n v="128.02899999999977"/>
    <s v="Nature Clothing"/>
    <x v="1"/>
    <x v="0"/>
    <x v="0"/>
    <x v="0"/>
    <n v="1165.3699999999999"/>
    <n v="926.55"/>
    <x v="0"/>
    <d v="1985-01-11T00:00:00"/>
    <n v="41"/>
    <x v="1"/>
    <x v="1"/>
    <s v="Brianahaven"/>
    <x v="1"/>
  </r>
  <r>
    <s v="T02665"/>
    <d v="2025-05-15T00:00:00"/>
    <s v="C115"/>
    <s v="P008"/>
    <s v="S004"/>
    <n v="4"/>
    <n v="0.05"/>
    <s v="Credit Card"/>
    <n v="439.12"/>
    <n v="417.16399999999999"/>
    <n v="282.36"/>
    <n v="134.80399999999997"/>
    <s v="Recognize Footwear"/>
    <x v="4"/>
    <x v="2"/>
    <x v="0"/>
    <x v="3"/>
    <n v="109.78"/>
    <n v="70.59"/>
    <x v="0"/>
    <d v="1960-02-25T00:00:00"/>
    <n v="66"/>
    <x v="4"/>
    <x v="1"/>
    <s v="Brianahaven"/>
    <x v="1"/>
  </r>
  <r>
    <s v="T02666"/>
    <d v="2024-01-29T00:00:00"/>
    <s v="C198"/>
    <s v="P049"/>
    <s v="S004"/>
    <n v="5"/>
    <n v="0"/>
    <s v="Cash"/>
    <n v="1941.3"/>
    <n v="1941.3"/>
    <n v="996.5"/>
    <n v="944.8"/>
    <s v="Possible Watches"/>
    <x v="9"/>
    <x v="0"/>
    <x v="0"/>
    <x v="1"/>
    <n v="388.26"/>
    <n v="199.3"/>
    <x v="0"/>
    <d v="1986-01-23T00:00:00"/>
    <n v="40"/>
    <x v="1"/>
    <x v="1"/>
    <s v="Brianahaven"/>
    <x v="1"/>
  </r>
  <r>
    <s v="T02667"/>
    <d v="2023-12-28T00:00:00"/>
    <s v="C045"/>
    <s v="P037"/>
    <s v="S005"/>
    <n v="5"/>
    <n v="0"/>
    <s v="Credit Card"/>
    <n v="9763.25"/>
    <n v="9763.25"/>
    <n v="7256.35"/>
    <n v="2506.8999999999996"/>
    <s v="Book Television"/>
    <x v="7"/>
    <x v="1"/>
    <x v="1"/>
    <x v="2"/>
    <n v="1952.65"/>
    <n v="1451.27"/>
    <x v="0"/>
    <d v="1975-12-28T00:00:00"/>
    <n v="50"/>
    <x v="3"/>
    <x v="4"/>
    <s v="Johnmouth"/>
    <x v="2"/>
  </r>
  <r>
    <s v="T02668"/>
    <d v="2024-05-20T00:00:00"/>
    <s v="C194"/>
    <s v="P015"/>
    <s v="S002"/>
    <n v="1"/>
    <n v="0.15"/>
    <s v="Bank Transfer"/>
    <n v="270.45"/>
    <n v="229.88249999999999"/>
    <n v="187.6"/>
    <n v="42.282499999999999"/>
    <s v="Whether Bags"/>
    <x v="4"/>
    <x v="0"/>
    <x v="0"/>
    <x v="5"/>
    <n v="270.45"/>
    <n v="187.6"/>
    <x v="0"/>
    <d v="2000-09-02T00:00:00"/>
    <n v="25"/>
    <x v="1"/>
    <x v="2"/>
    <s v="Peckmouth"/>
    <x v="2"/>
  </r>
  <r>
    <s v="T02669"/>
    <d v="2024-06-08T00:00:00"/>
    <s v="C192"/>
    <s v="P047"/>
    <s v="S003"/>
    <n v="4"/>
    <n v="0.05"/>
    <s v="Credit Card"/>
    <n v="4788.72"/>
    <n v="4549.2839999999997"/>
    <n v="2890.96"/>
    <n v="1658.3239999999996"/>
    <s v="Or Smartphone"/>
    <x v="0"/>
    <x v="0"/>
    <x v="1"/>
    <x v="10"/>
    <n v="1197.18"/>
    <n v="722.74"/>
    <x v="0"/>
    <d v="2006-07-28T00:00:00"/>
    <n v="19"/>
    <x v="2"/>
    <x v="0"/>
    <s v="New Michele"/>
    <x v="0"/>
  </r>
  <r>
    <s v="T02670"/>
    <d v="2023-12-17T00:00:00"/>
    <s v="C024"/>
    <s v="P001"/>
    <s v="S005"/>
    <n v="3"/>
    <n v="0.15"/>
    <s v="Bank Transfer"/>
    <n v="5021.07"/>
    <n v="4267.9094999999998"/>
    <n v="3970.1400000000003"/>
    <n v="297.76949999999943"/>
    <s v="Like Camera"/>
    <x v="7"/>
    <x v="1"/>
    <x v="1"/>
    <x v="12"/>
    <n v="1673.69"/>
    <n v="1323.38"/>
    <x v="1"/>
    <d v="1961-11-25T00:00:00"/>
    <n v="64"/>
    <x v="3"/>
    <x v="4"/>
    <s v="Johnmouth"/>
    <x v="2"/>
  </r>
  <r>
    <s v="T02671"/>
    <d v="2023-10-29T00:00:00"/>
    <s v="C131"/>
    <s v="P007"/>
    <s v="S001"/>
    <n v="4"/>
    <n v="0"/>
    <s v="Cash"/>
    <n v="5896.48"/>
    <n v="5896.48"/>
    <n v="3056.08"/>
    <n v="2840.3999999999996"/>
    <s v="Understand Camera"/>
    <x v="6"/>
    <x v="1"/>
    <x v="1"/>
    <x v="12"/>
    <n v="1474.12"/>
    <n v="764.02"/>
    <x v="0"/>
    <d v="1996-10-18T00:00:00"/>
    <n v="29"/>
    <x v="1"/>
    <x v="3"/>
    <s v="Jimenezborough"/>
    <x v="3"/>
  </r>
  <r>
    <s v="T02672"/>
    <d v="2025-02-06T00:00:00"/>
    <s v="C098"/>
    <s v="P014"/>
    <s v="S004"/>
    <n v="4"/>
    <n v="0"/>
    <s v="Bank Transfer"/>
    <n v="5371"/>
    <n v="5371"/>
    <n v="3191.76"/>
    <n v="2179.2399999999998"/>
    <s v="Add Clothing"/>
    <x v="10"/>
    <x v="2"/>
    <x v="0"/>
    <x v="0"/>
    <n v="1342.75"/>
    <n v="797.94"/>
    <x v="1"/>
    <d v="2005-01-09T00:00:00"/>
    <n v="21"/>
    <x v="2"/>
    <x v="1"/>
    <s v="Brianahaven"/>
    <x v="1"/>
  </r>
  <r>
    <s v="T02673"/>
    <d v="2025-07-18T00:00:00"/>
    <s v="C093"/>
    <s v="P036"/>
    <s v="S003"/>
    <n v="1"/>
    <n v="0.15"/>
    <s v="Bank Transfer"/>
    <n v="1501.46"/>
    <n v="1276.241"/>
    <n v="1167.73"/>
    <n v="108.51099999999997"/>
    <s v="New Watches"/>
    <x v="11"/>
    <x v="2"/>
    <x v="0"/>
    <x v="1"/>
    <n v="1501.46"/>
    <n v="1167.73"/>
    <x v="0"/>
    <d v="1978-04-14T00:00:00"/>
    <n v="48"/>
    <x v="1"/>
    <x v="0"/>
    <s v="New Michele"/>
    <x v="0"/>
  </r>
  <r>
    <s v="T02674"/>
    <d v="2025-06-12T00:00:00"/>
    <s v="C059"/>
    <s v="P009"/>
    <s v="S001"/>
    <n v="4"/>
    <n v="0.15"/>
    <s v="Cash"/>
    <n v="492.76"/>
    <n v="418.846"/>
    <n v="321.44"/>
    <n v="97.406000000000006"/>
    <s v="Us Snacks"/>
    <x v="0"/>
    <x v="2"/>
    <x v="2"/>
    <x v="4"/>
    <n v="123.19"/>
    <n v="80.36"/>
    <x v="1"/>
    <d v="1963-05-11T00:00:00"/>
    <n v="63"/>
    <x v="3"/>
    <x v="3"/>
    <s v="Jimenezborough"/>
    <x v="3"/>
  </r>
  <r>
    <s v="T02675"/>
    <d v="2024-11-13T00:00:00"/>
    <s v="C071"/>
    <s v="P003"/>
    <s v="S003"/>
    <n v="1"/>
    <n v="0.05"/>
    <s v="Credit Card"/>
    <n v="337.63"/>
    <n v="320.74849999999998"/>
    <n v="169.03"/>
    <n v="151.71849999999998"/>
    <s v="Here Footwear"/>
    <x v="1"/>
    <x v="0"/>
    <x v="0"/>
    <x v="3"/>
    <n v="337.63"/>
    <n v="169.03"/>
    <x v="0"/>
    <d v="1962-06-18T00:00:00"/>
    <n v="64"/>
    <x v="3"/>
    <x v="0"/>
    <s v="New Michele"/>
    <x v="0"/>
  </r>
  <r>
    <s v="T02676"/>
    <d v="2024-02-01T00:00:00"/>
    <s v="C046"/>
    <s v="P005"/>
    <s v="S005"/>
    <n v="1"/>
    <n v="0.05"/>
    <s v="Credit Card"/>
    <n v="1396.22"/>
    <n v="1326.4089999999999"/>
    <n v="1004.09"/>
    <n v="322.31899999999985"/>
    <s v="Knowledge Bags"/>
    <x v="10"/>
    <x v="0"/>
    <x v="0"/>
    <x v="5"/>
    <n v="1396.22"/>
    <n v="1004.09"/>
    <x v="0"/>
    <d v="1964-01-21T00:00:00"/>
    <n v="62"/>
    <x v="3"/>
    <x v="4"/>
    <s v="Johnmouth"/>
    <x v="2"/>
  </r>
  <r>
    <s v="T02677"/>
    <d v="2025-07-02T00:00:00"/>
    <s v="C036"/>
    <s v="P018"/>
    <s v="S004"/>
    <n v="1"/>
    <n v="0"/>
    <s v="Credit Card"/>
    <n v="1079.8900000000001"/>
    <n v="1079.8900000000001"/>
    <n v="703.83"/>
    <n v="376.06000000000006"/>
    <s v="Democratic Smartphone"/>
    <x v="11"/>
    <x v="2"/>
    <x v="1"/>
    <x v="10"/>
    <n v="1079.8900000000001"/>
    <n v="703.83"/>
    <x v="0"/>
    <d v="1991-11-04T00:00:00"/>
    <n v="34"/>
    <x v="0"/>
    <x v="1"/>
    <s v="Brianahaven"/>
    <x v="1"/>
  </r>
  <r>
    <s v="T02678"/>
    <d v="2023-09-14T00:00:00"/>
    <s v="C190"/>
    <s v="P003"/>
    <s v="S003"/>
    <n v="3"/>
    <n v="0.15"/>
    <s v="Credit Card"/>
    <n v="1012.89"/>
    <n v="860.95650000000001"/>
    <n v="507.09000000000003"/>
    <n v="353.86649999999997"/>
    <s v="Here Footwear"/>
    <x v="5"/>
    <x v="1"/>
    <x v="0"/>
    <x v="3"/>
    <n v="337.63"/>
    <n v="169.03"/>
    <x v="0"/>
    <d v="1967-08-19T00:00:00"/>
    <n v="58"/>
    <x v="3"/>
    <x v="0"/>
    <s v="New Michele"/>
    <x v="0"/>
  </r>
  <r>
    <s v="T02679"/>
    <d v="2024-05-16T00:00:00"/>
    <s v="C108"/>
    <s v="P037"/>
    <s v="S002"/>
    <n v="2"/>
    <n v="0.05"/>
    <s v="Credit Card"/>
    <n v="3905.3"/>
    <n v="3710.0349999999999"/>
    <n v="2902.54"/>
    <n v="807.49499999999989"/>
    <s v="Book Television"/>
    <x v="4"/>
    <x v="0"/>
    <x v="1"/>
    <x v="2"/>
    <n v="1952.65"/>
    <n v="1451.27"/>
    <x v="0"/>
    <d v="1960-11-21T00:00:00"/>
    <n v="65"/>
    <x v="4"/>
    <x v="2"/>
    <s v="Peckmouth"/>
    <x v="2"/>
  </r>
  <r>
    <s v="T02680"/>
    <d v="2024-07-03T00:00:00"/>
    <s v="C094"/>
    <s v="P042"/>
    <s v="S001"/>
    <n v="2"/>
    <n v="0"/>
    <s v="Mobile Money"/>
    <n v="907.24"/>
    <n v="907.24"/>
    <n v="633.26"/>
    <n v="273.98"/>
    <s v="Maybe Clothing"/>
    <x v="11"/>
    <x v="0"/>
    <x v="0"/>
    <x v="0"/>
    <n v="453.62"/>
    <n v="316.63"/>
    <x v="0"/>
    <d v="1962-10-18T00:00:00"/>
    <n v="63"/>
    <x v="3"/>
    <x v="3"/>
    <s v="Jimenezborough"/>
    <x v="3"/>
  </r>
  <r>
    <s v="T02681"/>
    <d v="2024-11-22T00:00:00"/>
    <s v="C053"/>
    <s v="P006"/>
    <s v="S003"/>
    <n v="4"/>
    <n v="0.1"/>
    <s v="Bank Transfer"/>
    <n v="1272.2"/>
    <n v="1144.98"/>
    <n v="749.36"/>
    <n v="395.62"/>
    <s v="Company Fruits"/>
    <x v="1"/>
    <x v="0"/>
    <x v="2"/>
    <x v="13"/>
    <n v="318.05"/>
    <n v="187.34"/>
    <x v="1"/>
    <d v="1998-04-20T00:00:00"/>
    <n v="28"/>
    <x v="1"/>
    <x v="0"/>
    <s v="New Michele"/>
    <x v="0"/>
  </r>
  <r>
    <s v="T02682"/>
    <d v="2024-06-28T00:00:00"/>
    <s v="C160"/>
    <s v="P001"/>
    <s v="S003"/>
    <n v="1"/>
    <n v="0"/>
    <s v="Bank Transfer"/>
    <n v="1673.69"/>
    <n v="1673.69"/>
    <n v="1323.38"/>
    <n v="350.30999999999995"/>
    <s v="Like Camera"/>
    <x v="0"/>
    <x v="0"/>
    <x v="1"/>
    <x v="12"/>
    <n v="1673.69"/>
    <n v="1323.38"/>
    <x v="0"/>
    <d v="1991-09-10T00:00:00"/>
    <n v="34"/>
    <x v="0"/>
    <x v="0"/>
    <s v="New Michele"/>
    <x v="0"/>
  </r>
  <r>
    <s v="T02683"/>
    <d v="2024-11-26T00:00:00"/>
    <s v="C008"/>
    <s v="P003"/>
    <s v="S004"/>
    <n v="1"/>
    <n v="0.05"/>
    <s v="Mobile Money"/>
    <n v="337.63"/>
    <n v="320.74849999999998"/>
    <n v="169.03"/>
    <n v="151.71849999999998"/>
    <s v="Here Footwear"/>
    <x v="1"/>
    <x v="0"/>
    <x v="0"/>
    <x v="3"/>
    <n v="337.63"/>
    <n v="169.03"/>
    <x v="0"/>
    <d v="1960-11-13T00:00:00"/>
    <n v="65"/>
    <x v="4"/>
    <x v="1"/>
    <s v="Brianahaven"/>
    <x v="1"/>
  </r>
  <r>
    <s v="T02684"/>
    <d v="2024-01-03T00:00:00"/>
    <s v="C012"/>
    <s v="P013"/>
    <s v="S005"/>
    <n v="4"/>
    <n v="0.05"/>
    <s v="Credit Card"/>
    <n v="4539.2"/>
    <n v="4312.24"/>
    <n v="2700.4"/>
    <n v="1611.8399999999997"/>
    <s v="World Watches"/>
    <x v="9"/>
    <x v="0"/>
    <x v="0"/>
    <x v="1"/>
    <n v="1134.8"/>
    <n v="675.1"/>
    <x v="0"/>
    <d v="1989-12-08T00:00:00"/>
    <n v="36"/>
    <x v="1"/>
    <x v="4"/>
    <s v="Johnmouth"/>
    <x v="2"/>
  </r>
  <r>
    <s v="T02685"/>
    <d v="2024-08-22T00:00:00"/>
    <s v="C026"/>
    <s v="P044"/>
    <s v="S001"/>
    <n v="3"/>
    <n v="0.05"/>
    <s v="Cash"/>
    <n v="3859.6499999999996"/>
    <n v="3666.6674999999996"/>
    <n v="2392.62"/>
    <n v="1274.0474999999997"/>
    <s v="Least Accessories"/>
    <x v="3"/>
    <x v="0"/>
    <x v="0"/>
    <x v="9"/>
    <n v="1286.55"/>
    <n v="797.54"/>
    <x v="0"/>
    <d v="2004-01-04T00:00:00"/>
    <n v="22"/>
    <x v="2"/>
    <x v="3"/>
    <s v="Jimenezborough"/>
    <x v="3"/>
  </r>
  <r>
    <s v="T02686"/>
    <d v="2025-05-01T00:00:00"/>
    <s v="C108"/>
    <s v="P038"/>
    <s v="S001"/>
    <n v="1"/>
    <n v="0.15"/>
    <s v="Mobile Money"/>
    <n v="366.93"/>
    <n v="311.89049999999997"/>
    <n v="285.23"/>
    <n v="26.660499999999956"/>
    <s v="Stage Footwear"/>
    <x v="4"/>
    <x v="2"/>
    <x v="0"/>
    <x v="3"/>
    <n v="366.93"/>
    <n v="285.23"/>
    <x v="0"/>
    <d v="1960-11-21T00:00:00"/>
    <n v="65"/>
    <x v="4"/>
    <x v="3"/>
    <s v="Jimenezborough"/>
    <x v="3"/>
  </r>
  <r>
    <s v="T02687"/>
    <d v="2024-02-10T00:00:00"/>
    <s v="C107"/>
    <s v="P030"/>
    <s v="S005"/>
    <n v="4"/>
    <n v="0.05"/>
    <s v="Cash"/>
    <n v="116.96"/>
    <n v="111.11199999999999"/>
    <n v="61.12"/>
    <n v="49.991999999999997"/>
    <s v="National Watches"/>
    <x v="10"/>
    <x v="0"/>
    <x v="0"/>
    <x v="1"/>
    <n v="29.24"/>
    <n v="15.28"/>
    <x v="1"/>
    <d v="1995-10-08T00:00:00"/>
    <n v="30"/>
    <x v="1"/>
    <x v="4"/>
    <s v="Johnmouth"/>
    <x v="2"/>
  </r>
  <r>
    <s v="T02688"/>
    <d v="2024-06-12T00:00:00"/>
    <s v="C080"/>
    <s v="P009"/>
    <s v="S004"/>
    <n v="4"/>
    <n v="0.1"/>
    <s v="Credit Card"/>
    <n v="492.76"/>
    <n v="443.48399999999998"/>
    <n v="321.44"/>
    <n v="122.04399999999998"/>
    <s v="Us Snacks"/>
    <x v="0"/>
    <x v="0"/>
    <x v="2"/>
    <x v="4"/>
    <n v="123.19"/>
    <n v="80.36"/>
    <x v="1"/>
    <d v="2003-11-04T00:00:00"/>
    <n v="22"/>
    <x v="2"/>
    <x v="1"/>
    <s v="Brianahaven"/>
    <x v="1"/>
  </r>
  <r>
    <s v="T02689"/>
    <d v="2025-07-27T00:00:00"/>
    <s v="C083"/>
    <s v="P004"/>
    <s v="S005"/>
    <n v="3"/>
    <n v="0"/>
    <s v="Mobile Money"/>
    <n v="5561.3099999999995"/>
    <n v="5561.3099999999995"/>
    <n v="4090.56"/>
    <n v="1470.7499999999995"/>
    <s v="Four Accessories"/>
    <x v="11"/>
    <x v="2"/>
    <x v="0"/>
    <x v="9"/>
    <n v="1853.77"/>
    <n v="1363.52"/>
    <x v="1"/>
    <d v="1981-03-29T00:00:00"/>
    <n v="45"/>
    <x v="1"/>
    <x v="4"/>
    <s v="Johnmouth"/>
    <x v="2"/>
  </r>
  <r>
    <s v="T02690"/>
    <d v="2025-05-17T00:00:00"/>
    <s v="C127"/>
    <s v="P010"/>
    <s v="S005"/>
    <n v="2"/>
    <n v="0.05"/>
    <s v="Credit Card"/>
    <n v="2388.2399999999998"/>
    <n v="2268.8279999999995"/>
    <n v="1677.9"/>
    <n v="590.92799999999943"/>
    <s v="Step Smartphone"/>
    <x v="4"/>
    <x v="2"/>
    <x v="1"/>
    <x v="10"/>
    <n v="1194.1199999999999"/>
    <n v="838.95"/>
    <x v="1"/>
    <d v="1982-11-17T00:00:00"/>
    <n v="43"/>
    <x v="1"/>
    <x v="4"/>
    <s v="Johnmouth"/>
    <x v="2"/>
  </r>
  <r>
    <s v="T02691"/>
    <d v="2025-07-08T00:00:00"/>
    <s v="C132"/>
    <s v="P023"/>
    <s v="S002"/>
    <n v="2"/>
    <n v="0.05"/>
    <s v="Cash"/>
    <n v="3756.94"/>
    <n v="3569.0929999999998"/>
    <n v="2029.82"/>
    <n v="1539.2729999999999"/>
    <s v="And Footwear"/>
    <x v="11"/>
    <x v="2"/>
    <x v="0"/>
    <x v="3"/>
    <n v="1878.47"/>
    <n v="1014.91"/>
    <x v="0"/>
    <d v="1958-12-24T00:00:00"/>
    <n v="67"/>
    <x v="4"/>
    <x v="2"/>
    <s v="Peckmouth"/>
    <x v="2"/>
  </r>
  <r>
    <s v="T02692"/>
    <d v="2025-01-01T00:00:00"/>
    <s v="C191"/>
    <s v="P044"/>
    <s v="S001"/>
    <n v="4"/>
    <n v="0.1"/>
    <s v="Cash"/>
    <n v="5146.2"/>
    <n v="4631.58"/>
    <n v="3190.16"/>
    <n v="1441.42"/>
    <s v="Least Accessories"/>
    <x v="9"/>
    <x v="2"/>
    <x v="0"/>
    <x v="9"/>
    <n v="1286.55"/>
    <n v="797.54"/>
    <x v="1"/>
    <d v="1958-07-14T00:00:00"/>
    <n v="68"/>
    <x v="4"/>
    <x v="3"/>
    <s v="Jimenezborough"/>
    <x v="3"/>
  </r>
  <r>
    <s v="T02693"/>
    <d v="2024-01-06T00:00:00"/>
    <s v="C064"/>
    <s v="P050"/>
    <s v="S002"/>
    <n v="3"/>
    <n v="0.05"/>
    <s v="Bank Transfer"/>
    <n v="3133.92"/>
    <n v="2977.2239999999997"/>
    <n v="2325.21"/>
    <n v="652.01399999999967"/>
    <s v="Maybe Footwear"/>
    <x v="9"/>
    <x v="0"/>
    <x v="0"/>
    <x v="3"/>
    <n v="1044.6400000000001"/>
    <n v="775.07"/>
    <x v="1"/>
    <d v="1973-09-01T00:00:00"/>
    <n v="52"/>
    <x v="3"/>
    <x v="2"/>
    <s v="Peckmouth"/>
    <x v="2"/>
  </r>
  <r>
    <s v="T02694"/>
    <d v="2023-09-23T00:00:00"/>
    <s v="C085"/>
    <s v="P044"/>
    <s v="S004"/>
    <n v="5"/>
    <n v="0.1"/>
    <s v="Credit Card"/>
    <n v="6432.75"/>
    <n v="5789.4750000000004"/>
    <n v="3987.7"/>
    <n v="1801.7750000000005"/>
    <s v="Least Accessories"/>
    <x v="5"/>
    <x v="1"/>
    <x v="0"/>
    <x v="9"/>
    <n v="1286.55"/>
    <n v="797.54"/>
    <x v="0"/>
    <d v="1979-03-23T00:00:00"/>
    <n v="47"/>
    <x v="1"/>
    <x v="1"/>
    <s v="Brianahaven"/>
    <x v="1"/>
  </r>
  <r>
    <s v="T02695"/>
    <d v="2025-05-13T00:00:00"/>
    <s v="C084"/>
    <s v="P028"/>
    <s v="S004"/>
    <n v="3"/>
    <n v="0.05"/>
    <s v="Cash"/>
    <n v="2021.34"/>
    <n v="1920.2729999999999"/>
    <n v="1089.99"/>
    <n v="830.2829999999999"/>
    <s v="Deal Smartphone"/>
    <x v="4"/>
    <x v="2"/>
    <x v="1"/>
    <x v="10"/>
    <n v="673.78"/>
    <n v="363.33"/>
    <x v="0"/>
    <d v="1972-03-19T00:00:00"/>
    <n v="54"/>
    <x v="3"/>
    <x v="1"/>
    <s v="Brianahaven"/>
    <x v="1"/>
  </r>
  <r>
    <s v="T02696"/>
    <d v="2024-06-21T00:00:00"/>
    <s v="C192"/>
    <s v="P042"/>
    <s v="S004"/>
    <n v="1"/>
    <n v="0.05"/>
    <s v="Credit Card"/>
    <n v="453.62"/>
    <n v="430.93899999999996"/>
    <n v="316.63"/>
    <n v="114.30899999999997"/>
    <s v="Maybe Clothing"/>
    <x v="0"/>
    <x v="0"/>
    <x v="0"/>
    <x v="0"/>
    <n v="453.62"/>
    <n v="316.63"/>
    <x v="0"/>
    <d v="2006-07-28T00:00:00"/>
    <n v="19"/>
    <x v="2"/>
    <x v="1"/>
    <s v="Brianahaven"/>
    <x v="1"/>
  </r>
  <r>
    <s v="T02697"/>
    <d v="2024-03-04T00:00:00"/>
    <s v="C004"/>
    <s v="P013"/>
    <s v="S002"/>
    <n v="1"/>
    <n v="0.05"/>
    <s v="Credit Card"/>
    <n v="1134.8"/>
    <n v="1078.06"/>
    <n v="675.1"/>
    <n v="402.95999999999992"/>
    <s v="World Watches"/>
    <x v="2"/>
    <x v="0"/>
    <x v="0"/>
    <x v="1"/>
    <n v="1134.8"/>
    <n v="675.1"/>
    <x v="0"/>
    <d v="1992-06-16T00:00:00"/>
    <n v="34"/>
    <x v="0"/>
    <x v="2"/>
    <s v="Peckmouth"/>
    <x v="2"/>
  </r>
  <r>
    <s v="T02698"/>
    <d v="2025-03-22T00:00:00"/>
    <s v="C102"/>
    <s v="P042"/>
    <s v="S003"/>
    <n v="1"/>
    <n v="0.15"/>
    <s v="Mobile Money"/>
    <n v="453.62"/>
    <n v="385.577"/>
    <n v="316.63"/>
    <n v="68.947000000000003"/>
    <s v="Maybe Clothing"/>
    <x v="2"/>
    <x v="2"/>
    <x v="0"/>
    <x v="0"/>
    <n v="453.62"/>
    <n v="316.63"/>
    <x v="1"/>
    <d v="1996-06-20T00:00:00"/>
    <n v="30"/>
    <x v="1"/>
    <x v="0"/>
    <s v="New Michele"/>
    <x v="0"/>
  </r>
  <r>
    <s v="T02699"/>
    <d v="2025-02-16T00:00:00"/>
    <s v="C089"/>
    <s v="P008"/>
    <s v="S002"/>
    <n v="5"/>
    <n v="0.15"/>
    <s v="Mobile Money"/>
    <n v="548.9"/>
    <n v="466.56499999999994"/>
    <n v="352.95000000000005"/>
    <n v="113.6149999999999"/>
    <s v="Recognize Footwear"/>
    <x v="10"/>
    <x v="2"/>
    <x v="0"/>
    <x v="3"/>
    <n v="109.78"/>
    <n v="70.59"/>
    <x v="1"/>
    <d v="1969-07-12T00:00:00"/>
    <n v="57"/>
    <x v="3"/>
    <x v="2"/>
    <s v="Peckmouth"/>
    <x v="2"/>
  </r>
  <r>
    <s v="T02700"/>
    <d v="2023-10-23T00:00:00"/>
    <s v="C055"/>
    <s v="P032"/>
    <s v="S004"/>
    <n v="5"/>
    <n v="0.1"/>
    <s v="Mobile Money"/>
    <n v="1523.55"/>
    <n v="1371.1949999999999"/>
    <n v="820.05"/>
    <n v="551.14499999999998"/>
    <s v="Difficult Vegetables"/>
    <x v="6"/>
    <x v="1"/>
    <x v="2"/>
    <x v="8"/>
    <n v="304.70999999999998"/>
    <n v="164.01"/>
    <x v="0"/>
    <d v="1976-07-09T00:00:00"/>
    <n v="50"/>
    <x v="3"/>
    <x v="1"/>
    <s v="Brianahaven"/>
    <x v="1"/>
  </r>
  <r>
    <s v="T02701"/>
    <d v="2024-01-07T00:00:00"/>
    <s v="C031"/>
    <s v="P016"/>
    <s v="S003"/>
    <n v="5"/>
    <n v="0.1"/>
    <s v="Bank Transfer"/>
    <n v="9293.75"/>
    <n v="8364.375"/>
    <n v="7255.8"/>
    <n v="1108.5749999999998"/>
    <s v="House Accessories"/>
    <x v="9"/>
    <x v="0"/>
    <x v="0"/>
    <x v="9"/>
    <n v="1858.75"/>
    <n v="1451.16"/>
    <x v="1"/>
    <d v="2003-03-14T00:00:00"/>
    <n v="23"/>
    <x v="2"/>
    <x v="0"/>
    <s v="New Michele"/>
    <x v="0"/>
  </r>
  <r>
    <s v="T02702"/>
    <d v="2024-10-04T00:00:00"/>
    <s v="C048"/>
    <s v="P050"/>
    <s v="S003"/>
    <n v="3"/>
    <n v="0.15"/>
    <s v="Mobile Money"/>
    <n v="3133.92"/>
    <n v="2663.8319999999999"/>
    <n v="2325.21"/>
    <n v="338.62199999999984"/>
    <s v="Maybe Footwear"/>
    <x v="6"/>
    <x v="0"/>
    <x v="0"/>
    <x v="3"/>
    <n v="1044.6400000000001"/>
    <n v="775.07"/>
    <x v="0"/>
    <d v="2004-12-30T00:00:00"/>
    <n v="21"/>
    <x v="2"/>
    <x v="0"/>
    <s v="New Michele"/>
    <x v="0"/>
  </r>
  <r>
    <s v="T02703"/>
    <d v="2025-04-16T00:00:00"/>
    <s v="C170"/>
    <s v="P021"/>
    <s v="S001"/>
    <n v="3"/>
    <n v="0.1"/>
    <s v="Cash"/>
    <n v="3681.7200000000003"/>
    <n v="3313.5480000000002"/>
    <n v="2931.27"/>
    <n v="382.27800000000025"/>
    <s v="Firm Dairy"/>
    <x v="8"/>
    <x v="2"/>
    <x v="2"/>
    <x v="7"/>
    <n v="1227.24"/>
    <n v="977.09"/>
    <x v="1"/>
    <d v="1984-05-05T00:00:00"/>
    <n v="42"/>
    <x v="1"/>
    <x v="3"/>
    <s v="Jimenezborough"/>
    <x v="3"/>
  </r>
  <r>
    <s v="T02704"/>
    <d v="2024-04-03T00:00:00"/>
    <s v="C094"/>
    <s v="P039"/>
    <s v="S004"/>
    <n v="1"/>
    <n v="0.05"/>
    <s v="Cash"/>
    <n v="540.94000000000005"/>
    <n v="513.89300000000003"/>
    <n v="398.25"/>
    <n v="115.64300000000003"/>
    <s v="Church Clothing"/>
    <x v="8"/>
    <x v="0"/>
    <x v="0"/>
    <x v="0"/>
    <n v="540.94000000000005"/>
    <n v="398.25"/>
    <x v="0"/>
    <d v="1962-10-18T00:00:00"/>
    <n v="63"/>
    <x v="3"/>
    <x v="1"/>
    <s v="Brianahaven"/>
    <x v="1"/>
  </r>
  <r>
    <s v="T02705"/>
    <d v="2023-09-13T00:00:00"/>
    <s v="C059"/>
    <s v="P010"/>
    <s v="S004"/>
    <n v="1"/>
    <n v="0"/>
    <s v="Bank Transfer"/>
    <n v="1194.1199999999999"/>
    <n v="1194.1199999999999"/>
    <n v="838.95"/>
    <n v="355.16999999999985"/>
    <s v="Step Smartphone"/>
    <x v="5"/>
    <x v="1"/>
    <x v="1"/>
    <x v="10"/>
    <n v="1194.1199999999999"/>
    <n v="838.95"/>
    <x v="1"/>
    <d v="1963-05-11T00:00:00"/>
    <n v="63"/>
    <x v="3"/>
    <x v="1"/>
    <s v="Brianahaven"/>
    <x v="1"/>
  </r>
  <r>
    <s v="T02706"/>
    <d v="2025-04-27T00:00:00"/>
    <s v="C033"/>
    <s v="P030"/>
    <s v="S003"/>
    <n v="3"/>
    <n v="0.15"/>
    <s v="Mobile Money"/>
    <n v="87.72"/>
    <n v="74.561999999999998"/>
    <n v="45.839999999999996"/>
    <n v="28.722000000000001"/>
    <s v="National Watches"/>
    <x v="8"/>
    <x v="2"/>
    <x v="0"/>
    <x v="1"/>
    <n v="29.24"/>
    <n v="15.28"/>
    <x v="1"/>
    <d v="1978-07-27T00:00:00"/>
    <n v="48"/>
    <x v="1"/>
    <x v="0"/>
    <s v="New Michele"/>
    <x v="0"/>
  </r>
  <r>
    <s v="T02707"/>
    <d v="2024-08-16T00:00:00"/>
    <s v="C142"/>
    <s v="P005"/>
    <s v="S001"/>
    <n v="5"/>
    <n v="0.05"/>
    <s v="Mobile Money"/>
    <n v="6981.1"/>
    <n v="6632.0450000000001"/>
    <n v="5020.45"/>
    <n v="1611.5950000000003"/>
    <s v="Knowledge Bags"/>
    <x v="3"/>
    <x v="0"/>
    <x v="0"/>
    <x v="5"/>
    <n v="1396.22"/>
    <n v="1004.09"/>
    <x v="0"/>
    <d v="2005-07-25T00:00:00"/>
    <n v="21"/>
    <x v="2"/>
    <x v="3"/>
    <s v="Jimenezborough"/>
    <x v="3"/>
  </r>
  <r>
    <s v="T02708"/>
    <d v="2025-05-24T00:00:00"/>
    <s v="C131"/>
    <s v="P040"/>
    <s v="S002"/>
    <n v="2"/>
    <n v="0.05"/>
    <s v="Cash"/>
    <n v="3491.22"/>
    <n v="3316.6589999999997"/>
    <n v="2644.88"/>
    <n v="671.77899999999954"/>
    <s v="Piece Headphones"/>
    <x v="4"/>
    <x v="2"/>
    <x v="1"/>
    <x v="11"/>
    <n v="1745.61"/>
    <n v="1322.44"/>
    <x v="0"/>
    <d v="1996-10-18T00:00:00"/>
    <n v="29"/>
    <x v="1"/>
    <x v="2"/>
    <s v="Peckmouth"/>
    <x v="2"/>
  </r>
  <r>
    <s v="T02709"/>
    <d v="2023-12-11T00:00:00"/>
    <s v="C051"/>
    <s v="P011"/>
    <s v="S003"/>
    <n v="5"/>
    <n v="0.05"/>
    <s v="Cash"/>
    <n v="1242.8499999999999"/>
    <n v="1180.7074999999998"/>
    <n v="953.34999999999991"/>
    <n v="227.35749999999985"/>
    <s v="Either Headphones"/>
    <x v="7"/>
    <x v="1"/>
    <x v="1"/>
    <x v="11"/>
    <n v="248.57"/>
    <n v="190.67"/>
    <x v="1"/>
    <d v="2004-12-19T00:00:00"/>
    <n v="21"/>
    <x v="2"/>
    <x v="0"/>
    <s v="New Michele"/>
    <x v="0"/>
  </r>
  <r>
    <s v="T02710"/>
    <d v="2025-03-18T00:00:00"/>
    <s v="C137"/>
    <s v="P031"/>
    <s v="S003"/>
    <n v="5"/>
    <n v="0.05"/>
    <s v="Credit Card"/>
    <n v="5478.6"/>
    <n v="5204.67"/>
    <n v="4111"/>
    <n v="1093.67"/>
    <s v="Foot Snacks"/>
    <x v="2"/>
    <x v="2"/>
    <x v="2"/>
    <x v="4"/>
    <n v="1095.72"/>
    <n v="822.2"/>
    <x v="0"/>
    <d v="1984-08-05T00:00:00"/>
    <n v="41"/>
    <x v="1"/>
    <x v="0"/>
    <s v="New Michele"/>
    <x v="0"/>
  </r>
  <r>
    <s v="T02711"/>
    <d v="2023-10-12T00:00:00"/>
    <s v="C096"/>
    <s v="P018"/>
    <s v="S002"/>
    <n v="1"/>
    <n v="0.05"/>
    <s v="Credit Card"/>
    <n v="1079.8900000000001"/>
    <n v="1025.8955000000001"/>
    <n v="703.83"/>
    <n v="322.06550000000004"/>
    <s v="Democratic Smartphone"/>
    <x v="6"/>
    <x v="1"/>
    <x v="1"/>
    <x v="10"/>
    <n v="1079.8900000000001"/>
    <n v="703.83"/>
    <x v="0"/>
    <d v="1989-01-06T00:00:00"/>
    <n v="37"/>
    <x v="1"/>
    <x v="2"/>
    <s v="Peckmouth"/>
    <x v="2"/>
  </r>
  <r>
    <s v="T02712"/>
    <d v="2025-08-08T00:00:00"/>
    <s v="C193"/>
    <s v="P050"/>
    <s v="S002"/>
    <n v="5"/>
    <n v="0.15"/>
    <s v="Credit Card"/>
    <n v="5223.2000000000007"/>
    <n v="4439.72"/>
    <n v="3875.3500000000004"/>
    <n v="564.36999999999989"/>
    <s v="Maybe Footwear"/>
    <x v="3"/>
    <x v="2"/>
    <x v="0"/>
    <x v="3"/>
    <n v="1044.6400000000001"/>
    <n v="775.07"/>
    <x v="1"/>
    <d v="1969-11-06T00:00:00"/>
    <n v="56"/>
    <x v="3"/>
    <x v="2"/>
    <s v="Peckmouth"/>
    <x v="2"/>
  </r>
  <r>
    <s v="T02713"/>
    <d v="2024-03-07T00:00:00"/>
    <s v="C072"/>
    <s v="P028"/>
    <s v="S001"/>
    <n v="4"/>
    <n v="0.1"/>
    <s v="Mobile Money"/>
    <n v="2695.12"/>
    <n v="2425.6080000000002"/>
    <n v="1453.32"/>
    <n v="972.28800000000024"/>
    <s v="Deal Smartphone"/>
    <x v="2"/>
    <x v="0"/>
    <x v="1"/>
    <x v="10"/>
    <n v="673.78"/>
    <n v="363.33"/>
    <x v="1"/>
    <d v="1995-06-06T00:00:00"/>
    <n v="31"/>
    <x v="1"/>
    <x v="3"/>
    <s v="Jimenezborough"/>
    <x v="3"/>
  </r>
  <r>
    <s v="T02714"/>
    <d v="2023-10-03T00:00:00"/>
    <s v="C134"/>
    <s v="P009"/>
    <s v="S004"/>
    <n v="4"/>
    <n v="0.15"/>
    <s v="Bank Transfer"/>
    <n v="492.76"/>
    <n v="418.846"/>
    <n v="321.44"/>
    <n v="97.406000000000006"/>
    <s v="Us Snacks"/>
    <x v="6"/>
    <x v="1"/>
    <x v="2"/>
    <x v="4"/>
    <n v="123.19"/>
    <n v="80.36"/>
    <x v="1"/>
    <d v="1985-01-29T00:00:00"/>
    <n v="41"/>
    <x v="1"/>
    <x v="1"/>
    <s v="Brianahaven"/>
    <x v="1"/>
  </r>
  <r>
    <s v="T02715"/>
    <d v="2024-10-05T00:00:00"/>
    <s v="C035"/>
    <s v="P030"/>
    <s v="S003"/>
    <n v="1"/>
    <n v="0"/>
    <s v="Bank Transfer"/>
    <n v="29.24"/>
    <n v="29.24"/>
    <n v="15.28"/>
    <n v="13.959999999999999"/>
    <s v="National Watches"/>
    <x v="6"/>
    <x v="0"/>
    <x v="0"/>
    <x v="1"/>
    <n v="29.24"/>
    <n v="15.28"/>
    <x v="1"/>
    <d v="1991-04-19T00:00:00"/>
    <n v="35"/>
    <x v="1"/>
    <x v="0"/>
    <s v="New Michele"/>
    <x v="0"/>
  </r>
  <r>
    <s v="T02716"/>
    <d v="2024-01-05T00:00:00"/>
    <s v="C182"/>
    <s v="P002"/>
    <s v="S005"/>
    <n v="3"/>
    <n v="0.05"/>
    <s v="Cash"/>
    <n v="2456.2799999999997"/>
    <n v="2333.4659999999994"/>
    <n v="1582.8600000000001"/>
    <n v="750.60599999999931"/>
    <s v="Audience Television"/>
    <x v="9"/>
    <x v="0"/>
    <x v="1"/>
    <x v="2"/>
    <n v="818.76"/>
    <n v="527.62"/>
    <x v="0"/>
    <d v="2004-07-25T00:00:00"/>
    <n v="22"/>
    <x v="2"/>
    <x v="4"/>
    <s v="Johnmouth"/>
    <x v="2"/>
  </r>
  <r>
    <s v="T02717"/>
    <d v="2024-05-02T00:00:00"/>
    <s v="C016"/>
    <s v="P045"/>
    <s v="S004"/>
    <n v="2"/>
    <n v="0.05"/>
    <s v="Mobile Money"/>
    <n v="3758.16"/>
    <n v="3570.2519999999995"/>
    <n v="2009.12"/>
    <n v="1561.1319999999996"/>
    <s v="Set Dairy"/>
    <x v="4"/>
    <x v="0"/>
    <x v="2"/>
    <x v="7"/>
    <n v="1879.08"/>
    <n v="1004.56"/>
    <x v="0"/>
    <d v="1976-04-27T00:00:00"/>
    <n v="50"/>
    <x v="3"/>
    <x v="1"/>
    <s v="Brianahaven"/>
    <x v="1"/>
  </r>
  <r>
    <s v="T02718"/>
    <d v="2025-04-28T00:00:00"/>
    <s v="C042"/>
    <s v="P024"/>
    <s v="S002"/>
    <n v="4"/>
    <n v="0.05"/>
    <s v="Mobile Money"/>
    <n v="5949.64"/>
    <n v="5652.1580000000004"/>
    <n v="3252.28"/>
    <n v="2399.8780000000002"/>
    <s v="Him Smartphone"/>
    <x v="8"/>
    <x v="2"/>
    <x v="1"/>
    <x v="10"/>
    <n v="1487.41"/>
    <n v="813.07"/>
    <x v="1"/>
    <d v="2000-02-08T00:00:00"/>
    <n v="26"/>
    <x v="1"/>
    <x v="2"/>
    <s v="Peckmouth"/>
    <x v="2"/>
  </r>
  <r>
    <s v="T02719"/>
    <d v="2025-07-27T00:00:00"/>
    <s v="C101"/>
    <s v="P025"/>
    <s v="S005"/>
    <n v="2"/>
    <n v="0.05"/>
    <s v="Bank Transfer"/>
    <n v="858.3"/>
    <n v="815.38499999999988"/>
    <n v="517.44000000000005"/>
    <n v="297.94499999999982"/>
    <s v="Little Watches"/>
    <x v="11"/>
    <x v="2"/>
    <x v="0"/>
    <x v="1"/>
    <n v="429.15"/>
    <n v="258.72000000000003"/>
    <x v="1"/>
    <d v="1956-05-29T00:00:00"/>
    <n v="70"/>
    <x v="4"/>
    <x v="4"/>
    <s v="Johnmouth"/>
    <x v="2"/>
  </r>
  <r>
    <s v="T02720"/>
    <d v="2025-07-30T00:00:00"/>
    <s v="C019"/>
    <s v="P031"/>
    <s v="S002"/>
    <n v="3"/>
    <n v="0.05"/>
    <s v="Mobile Money"/>
    <n v="3287.16"/>
    <n v="3122.8019999999997"/>
    <n v="2466.6000000000004"/>
    <n v="656.20199999999932"/>
    <s v="Foot Snacks"/>
    <x v="11"/>
    <x v="2"/>
    <x v="2"/>
    <x v="4"/>
    <n v="1095.72"/>
    <n v="822.2"/>
    <x v="1"/>
    <d v="1998-05-16T00:00:00"/>
    <n v="28"/>
    <x v="1"/>
    <x v="2"/>
    <s v="Peckmouth"/>
    <x v="2"/>
  </r>
  <r>
    <s v="T02721"/>
    <d v="2024-09-26T00:00:00"/>
    <s v="C032"/>
    <s v="P043"/>
    <s v="S005"/>
    <n v="2"/>
    <n v="0.05"/>
    <s v="Mobile Money"/>
    <n v="1128.8399999999999"/>
    <n v="1072.3979999999999"/>
    <n v="587.91999999999996"/>
    <n v="484.47799999999995"/>
    <s v="Soon Accessories"/>
    <x v="5"/>
    <x v="0"/>
    <x v="0"/>
    <x v="9"/>
    <n v="564.41999999999996"/>
    <n v="293.95999999999998"/>
    <x v="0"/>
    <d v="1992-11-09T00:00:00"/>
    <n v="33"/>
    <x v="1"/>
    <x v="4"/>
    <s v="Johnmouth"/>
    <x v="2"/>
  </r>
  <r>
    <s v="T02722"/>
    <d v="2024-10-31T00:00:00"/>
    <s v="C037"/>
    <s v="P005"/>
    <s v="S003"/>
    <n v="3"/>
    <n v="0"/>
    <s v="Cash"/>
    <n v="4188.66"/>
    <n v="4188.66"/>
    <n v="3012.27"/>
    <n v="1176.3899999999999"/>
    <s v="Knowledge Bags"/>
    <x v="6"/>
    <x v="0"/>
    <x v="0"/>
    <x v="5"/>
    <n v="1396.22"/>
    <n v="1004.09"/>
    <x v="1"/>
    <d v="1982-08-30T00:00:00"/>
    <n v="43"/>
    <x v="1"/>
    <x v="0"/>
    <s v="New Michele"/>
    <x v="0"/>
  </r>
  <r>
    <s v="T02723"/>
    <d v="2025-08-27T00:00:00"/>
    <s v="C134"/>
    <s v="P006"/>
    <s v="S003"/>
    <n v="5"/>
    <n v="0"/>
    <s v="Mobile Money"/>
    <n v="1590.25"/>
    <n v="1590.25"/>
    <n v="936.7"/>
    <n v="653.54999999999995"/>
    <s v="Company Fruits"/>
    <x v="3"/>
    <x v="2"/>
    <x v="2"/>
    <x v="13"/>
    <n v="318.05"/>
    <n v="187.34"/>
    <x v="1"/>
    <d v="1985-01-29T00:00:00"/>
    <n v="41"/>
    <x v="1"/>
    <x v="0"/>
    <s v="New Michele"/>
    <x v="0"/>
  </r>
  <r>
    <s v="T02724"/>
    <d v="2025-09-07T00:00:00"/>
    <s v="C060"/>
    <s v="P005"/>
    <s v="S004"/>
    <n v="3"/>
    <n v="0"/>
    <s v="Mobile Money"/>
    <n v="4188.66"/>
    <n v="4188.66"/>
    <n v="3012.27"/>
    <n v="1176.3899999999999"/>
    <s v="Knowledge Bags"/>
    <x v="5"/>
    <x v="2"/>
    <x v="0"/>
    <x v="5"/>
    <n v="1396.22"/>
    <n v="1004.09"/>
    <x v="0"/>
    <d v="1997-10-09T00:00:00"/>
    <n v="28"/>
    <x v="1"/>
    <x v="1"/>
    <s v="Brianahaven"/>
    <x v="1"/>
  </r>
  <r>
    <s v="T02725"/>
    <d v="2024-08-07T00:00:00"/>
    <s v="C040"/>
    <s v="P038"/>
    <s v="S001"/>
    <n v="3"/>
    <n v="0.1"/>
    <s v="Cash"/>
    <n v="1100.79"/>
    <n v="990.71100000000001"/>
    <n v="855.69"/>
    <n v="135.02099999999996"/>
    <s v="Stage Footwear"/>
    <x v="3"/>
    <x v="0"/>
    <x v="0"/>
    <x v="3"/>
    <n v="366.93"/>
    <n v="285.23"/>
    <x v="0"/>
    <d v="1974-11-06T00:00:00"/>
    <n v="51"/>
    <x v="3"/>
    <x v="3"/>
    <s v="Jimenezborough"/>
    <x v="3"/>
  </r>
  <r>
    <s v="T02726"/>
    <d v="2025-04-27T00:00:00"/>
    <s v="C098"/>
    <s v="P036"/>
    <s v="S003"/>
    <n v="1"/>
    <n v="0.15"/>
    <s v="Mobile Money"/>
    <n v="1501.46"/>
    <n v="1276.241"/>
    <n v="1167.73"/>
    <n v="108.51099999999997"/>
    <s v="New Watches"/>
    <x v="8"/>
    <x v="2"/>
    <x v="0"/>
    <x v="1"/>
    <n v="1501.46"/>
    <n v="1167.73"/>
    <x v="1"/>
    <d v="2005-01-09T00:00:00"/>
    <n v="21"/>
    <x v="2"/>
    <x v="0"/>
    <s v="New Michele"/>
    <x v="0"/>
  </r>
  <r>
    <s v="T02727"/>
    <d v="2024-06-22T00:00:00"/>
    <s v="C150"/>
    <s v="P028"/>
    <s v="S002"/>
    <n v="4"/>
    <n v="0.1"/>
    <s v="Credit Card"/>
    <n v="2695.12"/>
    <n v="2425.6080000000002"/>
    <n v="1453.32"/>
    <n v="972.28800000000024"/>
    <s v="Deal Smartphone"/>
    <x v="0"/>
    <x v="0"/>
    <x v="1"/>
    <x v="10"/>
    <n v="673.78"/>
    <n v="363.33"/>
    <x v="0"/>
    <d v="1971-06-17T00:00:00"/>
    <n v="55"/>
    <x v="3"/>
    <x v="2"/>
    <s v="Peckmouth"/>
    <x v="2"/>
  </r>
  <r>
    <s v="T02728"/>
    <d v="2025-02-02T00:00:00"/>
    <s v="C134"/>
    <s v="P032"/>
    <s v="S001"/>
    <n v="1"/>
    <n v="0.1"/>
    <s v="Credit Card"/>
    <n v="304.70999999999998"/>
    <n v="274.23899999999998"/>
    <n v="164.01"/>
    <n v="110.22899999999998"/>
    <s v="Difficult Vegetables"/>
    <x v="10"/>
    <x v="2"/>
    <x v="2"/>
    <x v="8"/>
    <n v="304.70999999999998"/>
    <n v="164.01"/>
    <x v="1"/>
    <d v="1985-01-29T00:00:00"/>
    <n v="41"/>
    <x v="1"/>
    <x v="3"/>
    <s v="Jimenezborough"/>
    <x v="3"/>
  </r>
  <r>
    <s v="T02729"/>
    <d v="2025-08-20T00:00:00"/>
    <s v="C171"/>
    <s v="P012"/>
    <s v="S004"/>
    <n v="4"/>
    <n v="0.15"/>
    <s v="Cash"/>
    <n v="4772.3599999999997"/>
    <n v="4056.5059999999994"/>
    <n v="3272.96"/>
    <n v="783.54599999999937"/>
    <s v="Above Camera"/>
    <x v="3"/>
    <x v="2"/>
    <x v="1"/>
    <x v="12"/>
    <n v="1193.0899999999999"/>
    <n v="818.24"/>
    <x v="0"/>
    <d v="1993-03-15T00:00:00"/>
    <n v="33"/>
    <x v="1"/>
    <x v="1"/>
    <s v="Brianahaven"/>
    <x v="1"/>
  </r>
  <r>
    <s v="T02730"/>
    <d v="2025-02-03T00:00:00"/>
    <s v="C164"/>
    <s v="P038"/>
    <s v="S001"/>
    <n v="3"/>
    <n v="0.1"/>
    <s v="Bank Transfer"/>
    <n v="1100.79"/>
    <n v="990.71100000000001"/>
    <n v="855.69"/>
    <n v="135.02099999999996"/>
    <s v="Stage Footwear"/>
    <x v="10"/>
    <x v="2"/>
    <x v="0"/>
    <x v="3"/>
    <n v="366.93"/>
    <n v="285.23"/>
    <x v="0"/>
    <d v="1968-07-28T00:00:00"/>
    <n v="57"/>
    <x v="3"/>
    <x v="3"/>
    <s v="Jimenezborough"/>
    <x v="3"/>
  </r>
  <r>
    <s v="T02731"/>
    <d v="2024-09-09T00:00:00"/>
    <s v="C164"/>
    <s v="P007"/>
    <s v="S005"/>
    <n v="3"/>
    <n v="0.15"/>
    <s v="Bank Transfer"/>
    <n v="4422.3599999999997"/>
    <n v="3759.0059999999994"/>
    <n v="2292.06"/>
    <n v="1466.9459999999995"/>
    <s v="Understand Camera"/>
    <x v="5"/>
    <x v="0"/>
    <x v="1"/>
    <x v="12"/>
    <n v="1474.12"/>
    <n v="764.02"/>
    <x v="0"/>
    <d v="1968-07-28T00:00:00"/>
    <n v="57"/>
    <x v="3"/>
    <x v="4"/>
    <s v="Johnmouth"/>
    <x v="2"/>
  </r>
  <r>
    <s v="T02732"/>
    <d v="2024-06-01T00:00:00"/>
    <s v="C092"/>
    <s v="P007"/>
    <s v="S001"/>
    <n v="1"/>
    <n v="0"/>
    <s v="Mobile Money"/>
    <n v="1474.12"/>
    <n v="1474.12"/>
    <n v="764.02"/>
    <n v="710.09999999999991"/>
    <s v="Understand Camera"/>
    <x v="0"/>
    <x v="0"/>
    <x v="1"/>
    <x v="12"/>
    <n v="1474.12"/>
    <n v="764.02"/>
    <x v="1"/>
    <d v="2001-11-28T00:00:00"/>
    <n v="24"/>
    <x v="2"/>
    <x v="3"/>
    <s v="Jimenezborough"/>
    <x v="3"/>
  </r>
  <r>
    <s v="T02733"/>
    <d v="2024-06-01T00:00:00"/>
    <s v="C063"/>
    <s v="P012"/>
    <s v="S005"/>
    <n v="4"/>
    <n v="0.05"/>
    <s v="Mobile Money"/>
    <n v="4772.3599999999997"/>
    <n v="4533.7419999999993"/>
    <n v="3272.96"/>
    <n v="1260.7819999999992"/>
    <s v="Above Camera"/>
    <x v="0"/>
    <x v="0"/>
    <x v="1"/>
    <x v="12"/>
    <n v="1193.0899999999999"/>
    <n v="818.24"/>
    <x v="0"/>
    <d v="1973-01-07T00:00:00"/>
    <n v="53"/>
    <x v="3"/>
    <x v="4"/>
    <s v="Johnmouth"/>
    <x v="2"/>
  </r>
  <r>
    <s v="T02734"/>
    <d v="2025-03-25T00:00:00"/>
    <s v="C171"/>
    <s v="P045"/>
    <s v="S003"/>
    <n v="1"/>
    <n v="0.15"/>
    <s v="Mobile Money"/>
    <n v="1879.08"/>
    <n v="1597.2179999999998"/>
    <n v="1004.56"/>
    <n v="592.6579999999999"/>
    <s v="Set Dairy"/>
    <x v="2"/>
    <x v="2"/>
    <x v="2"/>
    <x v="7"/>
    <n v="1879.08"/>
    <n v="1004.56"/>
    <x v="0"/>
    <d v="1993-03-15T00:00:00"/>
    <n v="33"/>
    <x v="1"/>
    <x v="0"/>
    <s v="New Michele"/>
    <x v="0"/>
  </r>
  <r>
    <s v="T02735"/>
    <d v="2024-07-10T00:00:00"/>
    <s v="C156"/>
    <s v="P031"/>
    <s v="S005"/>
    <n v="4"/>
    <n v="0"/>
    <s v="Cash"/>
    <n v="4382.88"/>
    <n v="4382.88"/>
    <n v="3288.8"/>
    <n v="1094.08"/>
    <s v="Foot Snacks"/>
    <x v="11"/>
    <x v="0"/>
    <x v="2"/>
    <x v="4"/>
    <n v="1095.72"/>
    <n v="822.2"/>
    <x v="0"/>
    <d v="1956-11-28T00:00:00"/>
    <n v="69"/>
    <x v="4"/>
    <x v="4"/>
    <s v="Johnmouth"/>
    <x v="2"/>
  </r>
  <r>
    <s v="T02736"/>
    <d v="2023-09-14T00:00:00"/>
    <s v="C152"/>
    <s v="P010"/>
    <s v="S001"/>
    <n v="5"/>
    <n v="0"/>
    <s v="Cash"/>
    <n v="5970.5999999999995"/>
    <n v="5970.5999999999995"/>
    <n v="4194.75"/>
    <n v="1775.8499999999995"/>
    <s v="Step Smartphone"/>
    <x v="5"/>
    <x v="1"/>
    <x v="1"/>
    <x v="10"/>
    <n v="1194.1199999999999"/>
    <n v="838.95"/>
    <x v="0"/>
    <d v="1987-06-17T00:00:00"/>
    <n v="39"/>
    <x v="1"/>
    <x v="3"/>
    <s v="Jimenezborough"/>
    <x v="3"/>
  </r>
  <r>
    <s v="T02737"/>
    <d v="2024-02-02T00:00:00"/>
    <s v="C196"/>
    <s v="P027"/>
    <s v="S002"/>
    <n v="3"/>
    <n v="0.15"/>
    <s v="Mobile Money"/>
    <n v="3816.69"/>
    <n v="3244.1864999999998"/>
    <n v="2857.95"/>
    <n v="386.23649999999998"/>
    <s v="Hospital Smartphone"/>
    <x v="10"/>
    <x v="0"/>
    <x v="1"/>
    <x v="10"/>
    <n v="1272.23"/>
    <n v="952.65"/>
    <x v="1"/>
    <d v="1964-04-24T00:00:00"/>
    <n v="62"/>
    <x v="3"/>
    <x v="2"/>
    <s v="Peckmouth"/>
    <x v="2"/>
  </r>
  <r>
    <s v="T02738"/>
    <d v="2024-04-01T00:00:00"/>
    <s v="C184"/>
    <s v="P047"/>
    <s v="S001"/>
    <n v="3"/>
    <n v="0.15"/>
    <s v="Mobile Money"/>
    <n v="3591.54"/>
    <n v="3052.8089999999997"/>
    <n v="2168.2200000000003"/>
    <n v="884.58899999999949"/>
    <s v="Or Smartphone"/>
    <x v="8"/>
    <x v="0"/>
    <x v="1"/>
    <x v="10"/>
    <n v="1197.18"/>
    <n v="722.74"/>
    <x v="0"/>
    <d v="2003-04-13T00:00:00"/>
    <n v="23"/>
    <x v="2"/>
    <x v="3"/>
    <s v="Jimenezborough"/>
    <x v="3"/>
  </r>
  <r>
    <s v="T02739"/>
    <d v="2023-12-04T00:00:00"/>
    <s v="C147"/>
    <s v="P034"/>
    <s v="S005"/>
    <n v="1"/>
    <n v="0.15"/>
    <s v="Mobile Money"/>
    <n v="428.05"/>
    <n v="363.84249999999997"/>
    <n v="246.07"/>
    <n v="117.77249999999998"/>
    <s v="Everything Laptop"/>
    <x v="7"/>
    <x v="1"/>
    <x v="1"/>
    <x v="6"/>
    <n v="428.05"/>
    <n v="246.07"/>
    <x v="1"/>
    <d v="1967-02-03T00:00:00"/>
    <n v="59"/>
    <x v="3"/>
    <x v="4"/>
    <s v="Johnmouth"/>
    <x v="2"/>
  </r>
  <r>
    <s v="T02740"/>
    <d v="2024-02-20T00:00:00"/>
    <s v="C172"/>
    <s v="P010"/>
    <s v="S001"/>
    <n v="2"/>
    <n v="0.05"/>
    <s v="Cash"/>
    <n v="2388.2399999999998"/>
    <n v="2268.8279999999995"/>
    <n v="1677.9"/>
    <n v="590.92799999999943"/>
    <s v="Step Smartphone"/>
    <x v="10"/>
    <x v="0"/>
    <x v="1"/>
    <x v="10"/>
    <n v="1194.1199999999999"/>
    <n v="838.95"/>
    <x v="1"/>
    <d v="1977-03-14T00:00:00"/>
    <n v="49"/>
    <x v="1"/>
    <x v="3"/>
    <s v="Jimenezborough"/>
    <x v="3"/>
  </r>
  <r>
    <s v="T02741"/>
    <d v="2024-08-29T00:00:00"/>
    <s v="C162"/>
    <s v="P045"/>
    <s v="S003"/>
    <n v="1"/>
    <n v="0.1"/>
    <s v="Mobile Money"/>
    <n v="1879.08"/>
    <n v="1691.172"/>
    <n v="1004.56"/>
    <n v="686.61200000000008"/>
    <s v="Set Dairy"/>
    <x v="3"/>
    <x v="0"/>
    <x v="2"/>
    <x v="7"/>
    <n v="1879.08"/>
    <n v="1004.56"/>
    <x v="0"/>
    <d v="2000-08-30T00:00:00"/>
    <n v="25"/>
    <x v="1"/>
    <x v="0"/>
    <s v="New Michele"/>
    <x v="0"/>
  </r>
  <r>
    <s v="T02742"/>
    <d v="2025-06-04T00:00:00"/>
    <s v="C008"/>
    <s v="P025"/>
    <s v="S004"/>
    <n v="3"/>
    <n v="0.1"/>
    <s v="Bank Transfer"/>
    <n v="1287.4499999999998"/>
    <n v="1158.7049999999999"/>
    <n v="776.16000000000008"/>
    <n v="382.54499999999985"/>
    <s v="Little Watches"/>
    <x v="0"/>
    <x v="2"/>
    <x v="0"/>
    <x v="1"/>
    <n v="429.15"/>
    <n v="258.72000000000003"/>
    <x v="0"/>
    <d v="1960-11-13T00:00:00"/>
    <n v="65"/>
    <x v="4"/>
    <x v="1"/>
    <s v="Brianahaven"/>
    <x v="1"/>
  </r>
  <r>
    <s v="T02743"/>
    <d v="2024-12-28T00:00:00"/>
    <s v="C091"/>
    <s v="P022"/>
    <s v="S002"/>
    <n v="3"/>
    <n v="0.15"/>
    <s v="Cash"/>
    <n v="76.710000000000008"/>
    <n v="65.203500000000005"/>
    <n v="57.150000000000006"/>
    <n v="8.0534999999999997"/>
    <s v="How Vegetables"/>
    <x v="7"/>
    <x v="0"/>
    <x v="2"/>
    <x v="8"/>
    <n v="25.57"/>
    <n v="19.05"/>
    <x v="0"/>
    <d v="1963-02-04T00:00:00"/>
    <n v="63"/>
    <x v="3"/>
    <x v="2"/>
    <s v="Peckmouth"/>
    <x v="2"/>
  </r>
  <r>
    <s v="T02744"/>
    <d v="2024-02-22T00:00:00"/>
    <s v="C084"/>
    <s v="P017"/>
    <s v="S004"/>
    <n v="3"/>
    <n v="0.05"/>
    <s v="Credit Card"/>
    <n v="3738.33"/>
    <n v="3551.4134999999997"/>
    <n v="2500.56"/>
    <n v="1050.8534999999997"/>
    <s v="Find Headphones"/>
    <x v="10"/>
    <x v="0"/>
    <x v="1"/>
    <x v="11"/>
    <n v="1246.1099999999999"/>
    <n v="833.52"/>
    <x v="0"/>
    <d v="1972-03-19T00:00:00"/>
    <n v="54"/>
    <x v="3"/>
    <x v="1"/>
    <s v="Brianahaven"/>
    <x v="1"/>
  </r>
  <r>
    <s v="T02745"/>
    <d v="2025-07-30T00:00:00"/>
    <s v="C143"/>
    <s v="P001"/>
    <s v="S005"/>
    <n v="3"/>
    <n v="0.15"/>
    <s v="Bank Transfer"/>
    <n v="5021.07"/>
    <n v="4267.9094999999998"/>
    <n v="3970.1400000000003"/>
    <n v="297.76949999999943"/>
    <s v="Like Camera"/>
    <x v="11"/>
    <x v="2"/>
    <x v="1"/>
    <x v="12"/>
    <n v="1673.69"/>
    <n v="1323.38"/>
    <x v="0"/>
    <d v="1961-06-03T00:00:00"/>
    <n v="65"/>
    <x v="4"/>
    <x v="4"/>
    <s v="Johnmouth"/>
    <x v="2"/>
  </r>
  <r>
    <s v="T02746"/>
    <d v="2024-10-03T00:00:00"/>
    <s v="C200"/>
    <s v="P001"/>
    <s v="S002"/>
    <n v="4"/>
    <n v="0"/>
    <s v="Bank Transfer"/>
    <n v="6694.76"/>
    <n v="6694.76"/>
    <n v="5293.52"/>
    <n v="1401.2399999999998"/>
    <s v="Like Camera"/>
    <x v="6"/>
    <x v="0"/>
    <x v="1"/>
    <x v="12"/>
    <n v="1673.69"/>
    <n v="1323.38"/>
    <x v="0"/>
    <d v="2001-12-24T00:00:00"/>
    <n v="24"/>
    <x v="2"/>
    <x v="2"/>
    <s v="Peckmouth"/>
    <x v="2"/>
  </r>
  <r>
    <s v="T02747"/>
    <d v="2024-01-22T00:00:00"/>
    <s v="C091"/>
    <s v="P037"/>
    <s v="S005"/>
    <n v="5"/>
    <n v="0.05"/>
    <s v="Bank Transfer"/>
    <n v="9763.25"/>
    <n v="9275.0874999999996"/>
    <n v="7256.35"/>
    <n v="2018.7374999999993"/>
    <s v="Book Television"/>
    <x v="9"/>
    <x v="0"/>
    <x v="1"/>
    <x v="2"/>
    <n v="1952.65"/>
    <n v="1451.27"/>
    <x v="0"/>
    <d v="1963-02-04T00:00:00"/>
    <n v="63"/>
    <x v="3"/>
    <x v="4"/>
    <s v="Johnmouth"/>
    <x v="2"/>
  </r>
  <r>
    <s v="T02748"/>
    <d v="2025-02-09T00:00:00"/>
    <s v="C079"/>
    <s v="P023"/>
    <s v="S001"/>
    <n v="1"/>
    <n v="0.15"/>
    <s v="Bank Transfer"/>
    <n v="1878.47"/>
    <n v="1596.6994999999999"/>
    <n v="1014.91"/>
    <n v="581.78949999999998"/>
    <s v="And Footwear"/>
    <x v="10"/>
    <x v="2"/>
    <x v="0"/>
    <x v="3"/>
    <n v="1878.47"/>
    <n v="1014.91"/>
    <x v="1"/>
    <d v="1979-06-15T00:00:00"/>
    <n v="47"/>
    <x v="1"/>
    <x v="3"/>
    <s v="Jimenezborough"/>
    <x v="3"/>
  </r>
  <r>
    <s v="T02749"/>
    <d v="2024-08-27T00:00:00"/>
    <s v="C160"/>
    <s v="P028"/>
    <s v="S004"/>
    <n v="2"/>
    <n v="0.15"/>
    <s v="Credit Card"/>
    <n v="1347.56"/>
    <n v="1145.4259999999999"/>
    <n v="726.66"/>
    <n v="418.76599999999996"/>
    <s v="Deal Smartphone"/>
    <x v="3"/>
    <x v="0"/>
    <x v="1"/>
    <x v="10"/>
    <n v="673.78"/>
    <n v="363.33"/>
    <x v="0"/>
    <d v="1991-09-10T00:00:00"/>
    <n v="34"/>
    <x v="0"/>
    <x v="1"/>
    <s v="Brianahaven"/>
    <x v="1"/>
  </r>
  <r>
    <s v="T02750"/>
    <d v="2024-01-14T00:00:00"/>
    <s v="C068"/>
    <s v="P041"/>
    <s v="S004"/>
    <n v="3"/>
    <n v="0.1"/>
    <s v="Mobile Money"/>
    <n v="4905.03"/>
    <n v="4414.527"/>
    <n v="3129.87"/>
    <n v="1284.6570000000002"/>
    <s v="Present Television"/>
    <x v="9"/>
    <x v="0"/>
    <x v="1"/>
    <x v="2"/>
    <n v="1635.01"/>
    <n v="1043.29"/>
    <x v="1"/>
    <d v="1981-06-09T00:00:00"/>
    <n v="45"/>
    <x v="1"/>
    <x v="1"/>
    <s v="Brianahaven"/>
    <x v="1"/>
  </r>
  <r>
    <s v="T02751"/>
    <d v="2024-07-06T00:00:00"/>
    <s v="C093"/>
    <s v="P042"/>
    <s v="S002"/>
    <n v="2"/>
    <n v="0.1"/>
    <s v="Cash"/>
    <n v="907.24"/>
    <n v="816.51600000000008"/>
    <n v="633.26"/>
    <n v="183.25600000000009"/>
    <s v="Maybe Clothing"/>
    <x v="11"/>
    <x v="0"/>
    <x v="0"/>
    <x v="0"/>
    <n v="453.62"/>
    <n v="316.63"/>
    <x v="0"/>
    <d v="1978-04-14T00:00:00"/>
    <n v="48"/>
    <x v="1"/>
    <x v="2"/>
    <s v="Peckmouth"/>
    <x v="2"/>
  </r>
  <r>
    <s v="T02752"/>
    <d v="2024-12-15T00:00:00"/>
    <s v="C029"/>
    <s v="P001"/>
    <s v="S002"/>
    <n v="5"/>
    <n v="0.1"/>
    <s v="Bank Transfer"/>
    <n v="8368.4500000000007"/>
    <n v="7531.6050000000005"/>
    <n v="6616.9000000000005"/>
    <n v="914.70499999999993"/>
    <s v="Like Camera"/>
    <x v="7"/>
    <x v="0"/>
    <x v="1"/>
    <x v="12"/>
    <n v="1673.69"/>
    <n v="1323.38"/>
    <x v="0"/>
    <d v="1978-05-20T00:00:00"/>
    <n v="48"/>
    <x v="1"/>
    <x v="2"/>
    <s v="Peckmouth"/>
    <x v="2"/>
  </r>
  <r>
    <s v="T02753"/>
    <d v="2024-11-21T00:00:00"/>
    <s v="C194"/>
    <s v="P040"/>
    <s v="S005"/>
    <n v="5"/>
    <n v="0.05"/>
    <s v="Mobile Money"/>
    <n v="8728.0499999999993"/>
    <n v="8291.6474999999991"/>
    <n v="6612.2000000000007"/>
    <n v="1679.4474999999984"/>
    <s v="Piece Headphones"/>
    <x v="1"/>
    <x v="0"/>
    <x v="1"/>
    <x v="11"/>
    <n v="1745.61"/>
    <n v="1322.44"/>
    <x v="0"/>
    <d v="2000-09-02T00:00:00"/>
    <n v="25"/>
    <x v="1"/>
    <x v="4"/>
    <s v="Johnmouth"/>
    <x v="2"/>
  </r>
  <r>
    <s v="T02754"/>
    <d v="2024-04-01T00:00:00"/>
    <s v="C159"/>
    <s v="P043"/>
    <s v="S001"/>
    <n v="2"/>
    <n v="0"/>
    <s v="Cash"/>
    <n v="1128.8399999999999"/>
    <n v="1128.8399999999999"/>
    <n v="587.91999999999996"/>
    <n v="540.91999999999996"/>
    <s v="Soon Accessories"/>
    <x v="8"/>
    <x v="0"/>
    <x v="0"/>
    <x v="9"/>
    <n v="564.41999999999996"/>
    <n v="293.95999999999998"/>
    <x v="0"/>
    <d v="1990-10-14T00:00:00"/>
    <n v="35"/>
    <x v="1"/>
    <x v="3"/>
    <s v="Jimenezborough"/>
    <x v="3"/>
  </r>
  <r>
    <s v="T02755"/>
    <d v="2025-01-10T00:00:00"/>
    <s v="C183"/>
    <s v="P010"/>
    <s v="S005"/>
    <n v="4"/>
    <n v="0.1"/>
    <s v="Credit Card"/>
    <n v="4776.4799999999996"/>
    <n v="4298.8319999999994"/>
    <n v="3355.8"/>
    <n v="943.03199999999924"/>
    <s v="Step Smartphone"/>
    <x v="9"/>
    <x v="2"/>
    <x v="1"/>
    <x v="10"/>
    <n v="1194.1199999999999"/>
    <n v="838.95"/>
    <x v="0"/>
    <d v="1990-11-19T00:00:00"/>
    <n v="35"/>
    <x v="1"/>
    <x v="4"/>
    <s v="Johnmouth"/>
    <x v="2"/>
  </r>
  <r>
    <s v="T02756"/>
    <d v="2025-01-29T00:00:00"/>
    <s v="C184"/>
    <s v="P010"/>
    <s v="S003"/>
    <n v="5"/>
    <n v="0.1"/>
    <s v="Mobile Money"/>
    <n v="5970.5999999999995"/>
    <n v="5373.54"/>
    <n v="4194.75"/>
    <n v="1178.79"/>
    <s v="Step Smartphone"/>
    <x v="9"/>
    <x v="2"/>
    <x v="1"/>
    <x v="10"/>
    <n v="1194.1199999999999"/>
    <n v="838.95"/>
    <x v="0"/>
    <d v="2003-04-13T00:00:00"/>
    <n v="23"/>
    <x v="2"/>
    <x v="0"/>
    <s v="New Michele"/>
    <x v="0"/>
  </r>
  <r>
    <s v="T02757"/>
    <d v="2024-07-25T00:00:00"/>
    <s v="C035"/>
    <s v="P030"/>
    <s v="S004"/>
    <n v="1"/>
    <n v="0.1"/>
    <s v="Cash"/>
    <n v="29.24"/>
    <n v="26.315999999999999"/>
    <n v="15.28"/>
    <n v="11.036"/>
    <s v="National Watches"/>
    <x v="11"/>
    <x v="0"/>
    <x v="0"/>
    <x v="1"/>
    <n v="29.24"/>
    <n v="15.28"/>
    <x v="1"/>
    <d v="1991-04-19T00:00:00"/>
    <n v="35"/>
    <x v="1"/>
    <x v="1"/>
    <s v="Brianahaven"/>
    <x v="1"/>
  </r>
  <r>
    <s v="T02758"/>
    <d v="2023-11-01T00:00:00"/>
    <s v="C083"/>
    <s v="P011"/>
    <s v="S002"/>
    <n v="4"/>
    <n v="0"/>
    <s v="Credit Card"/>
    <n v="994.28"/>
    <n v="994.28"/>
    <n v="762.68"/>
    <n v="231.60000000000002"/>
    <s v="Either Headphones"/>
    <x v="1"/>
    <x v="1"/>
    <x v="1"/>
    <x v="11"/>
    <n v="248.57"/>
    <n v="190.67"/>
    <x v="1"/>
    <d v="1981-03-29T00:00:00"/>
    <n v="45"/>
    <x v="1"/>
    <x v="2"/>
    <s v="Peckmouth"/>
    <x v="2"/>
  </r>
  <r>
    <s v="T02759"/>
    <d v="2025-06-26T00:00:00"/>
    <s v="C141"/>
    <s v="P017"/>
    <s v="S002"/>
    <n v="3"/>
    <n v="0"/>
    <s v="Mobile Money"/>
    <n v="3738.33"/>
    <n v="3738.33"/>
    <n v="2500.56"/>
    <n v="1237.77"/>
    <s v="Find Headphones"/>
    <x v="0"/>
    <x v="2"/>
    <x v="1"/>
    <x v="11"/>
    <n v="1246.1099999999999"/>
    <n v="833.52"/>
    <x v="1"/>
    <d v="1978-08-06T00:00:00"/>
    <n v="47"/>
    <x v="1"/>
    <x v="2"/>
    <s v="Peckmouth"/>
    <x v="2"/>
  </r>
  <r>
    <s v="T02760"/>
    <d v="2024-08-08T00:00:00"/>
    <s v="C058"/>
    <s v="P047"/>
    <s v="S002"/>
    <n v="2"/>
    <n v="0.05"/>
    <s v="Mobile Money"/>
    <n v="2394.36"/>
    <n v="2274.6419999999998"/>
    <n v="1445.48"/>
    <n v="829.16199999999981"/>
    <s v="Or Smartphone"/>
    <x v="3"/>
    <x v="0"/>
    <x v="1"/>
    <x v="10"/>
    <n v="1197.18"/>
    <n v="722.74"/>
    <x v="0"/>
    <d v="2005-07-22T00:00:00"/>
    <n v="21"/>
    <x v="2"/>
    <x v="2"/>
    <s v="Peckmouth"/>
    <x v="2"/>
  </r>
  <r>
    <s v="T02761"/>
    <d v="2023-12-30T00:00:00"/>
    <s v="C166"/>
    <s v="P010"/>
    <s v="S002"/>
    <n v="2"/>
    <n v="0"/>
    <s v="Bank Transfer"/>
    <n v="2388.2399999999998"/>
    <n v="2388.2399999999998"/>
    <n v="1677.9"/>
    <n v="710.33999999999969"/>
    <s v="Step Smartphone"/>
    <x v="7"/>
    <x v="1"/>
    <x v="1"/>
    <x v="10"/>
    <n v="1194.1199999999999"/>
    <n v="838.95"/>
    <x v="1"/>
    <d v="2001-05-13T00:00:00"/>
    <n v="25"/>
    <x v="1"/>
    <x v="2"/>
    <s v="Peckmouth"/>
    <x v="2"/>
  </r>
  <r>
    <s v="T02762"/>
    <d v="2024-09-23T00:00:00"/>
    <s v="C063"/>
    <s v="P015"/>
    <s v="S001"/>
    <n v="5"/>
    <n v="0.15"/>
    <s v="Mobile Money"/>
    <n v="1352.25"/>
    <n v="1149.4124999999999"/>
    <n v="938"/>
    <n v="211.41249999999991"/>
    <s v="Whether Bags"/>
    <x v="5"/>
    <x v="0"/>
    <x v="0"/>
    <x v="5"/>
    <n v="270.45"/>
    <n v="187.6"/>
    <x v="0"/>
    <d v="1973-01-07T00:00:00"/>
    <n v="53"/>
    <x v="3"/>
    <x v="3"/>
    <s v="Jimenezborough"/>
    <x v="3"/>
  </r>
  <r>
    <s v="T02763"/>
    <d v="2025-01-24T00:00:00"/>
    <s v="C107"/>
    <s v="P002"/>
    <s v="S005"/>
    <n v="5"/>
    <n v="0.05"/>
    <s v="Mobile Money"/>
    <n v="4093.8"/>
    <n v="3889.11"/>
    <n v="2638.1"/>
    <n v="1251.0100000000002"/>
    <s v="Audience Television"/>
    <x v="9"/>
    <x v="2"/>
    <x v="1"/>
    <x v="2"/>
    <n v="818.76"/>
    <n v="527.62"/>
    <x v="1"/>
    <d v="1995-10-08T00:00:00"/>
    <n v="30"/>
    <x v="1"/>
    <x v="4"/>
    <s v="Johnmouth"/>
    <x v="2"/>
  </r>
  <r>
    <s v="T02764"/>
    <d v="2023-11-10T00:00:00"/>
    <s v="C048"/>
    <s v="P045"/>
    <s v="S005"/>
    <n v="5"/>
    <n v="0.15"/>
    <s v="Mobile Money"/>
    <n v="9395.4"/>
    <n v="7986.0899999999992"/>
    <n v="5022.7999999999993"/>
    <n v="2963.29"/>
    <s v="Set Dairy"/>
    <x v="1"/>
    <x v="1"/>
    <x v="2"/>
    <x v="7"/>
    <n v="1879.08"/>
    <n v="1004.56"/>
    <x v="0"/>
    <d v="2004-12-30T00:00:00"/>
    <n v="21"/>
    <x v="2"/>
    <x v="4"/>
    <s v="Johnmouth"/>
    <x v="2"/>
  </r>
  <r>
    <s v="T02765"/>
    <d v="2024-06-27T00:00:00"/>
    <s v="C192"/>
    <s v="P050"/>
    <s v="S003"/>
    <n v="3"/>
    <n v="0.1"/>
    <s v="Mobile Money"/>
    <n v="3133.92"/>
    <n v="2820.5280000000002"/>
    <n v="2325.21"/>
    <n v="495.31800000000021"/>
    <s v="Maybe Footwear"/>
    <x v="0"/>
    <x v="0"/>
    <x v="0"/>
    <x v="3"/>
    <n v="1044.6400000000001"/>
    <n v="775.07"/>
    <x v="0"/>
    <d v="2006-07-28T00:00:00"/>
    <n v="19"/>
    <x v="2"/>
    <x v="0"/>
    <s v="New Michele"/>
    <x v="0"/>
  </r>
  <r>
    <s v="T02766"/>
    <d v="2025-05-30T00:00:00"/>
    <s v="C095"/>
    <s v="P050"/>
    <s v="S003"/>
    <n v="2"/>
    <n v="0.1"/>
    <s v="Bank Transfer"/>
    <n v="2089.2800000000002"/>
    <n v="1880.3520000000003"/>
    <n v="1550.14"/>
    <n v="330.21200000000022"/>
    <s v="Maybe Footwear"/>
    <x v="4"/>
    <x v="2"/>
    <x v="0"/>
    <x v="3"/>
    <n v="1044.6400000000001"/>
    <n v="775.07"/>
    <x v="0"/>
    <d v="1982-08-20T00:00:00"/>
    <n v="43"/>
    <x v="1"/>
    <x v="0"/>
    <s v="New Michele"/>
    <x v="0"/>
  </r>
  <r>
    <s v="T02767"/>
    <d v="2025-06-22T00:00:00"/>
    <s v="C020"/>
    <s v="P046"/>
    <s v="S002"/>
    <n v="3"/>
    <n v="0.05"/>
    <s v="Credit Card"/>
    <n v="3496.1099999999997"/>
    <n v="3321.3044999999997"/>
    <n v="2779.6499999999996"/>
    <n v="541.6545000000001"/>
    <s v="Nature Clothing"/>
    <x v="0"/>
    <x v="2"/>
    <x v="0"/>
    <x v="0"/>
    <n v="1165.3699999999999"/>
    <n v="926.55"/>
    <x v="1"/>
    <d v="1982-06-26T00:00:00"/>
    <n v="44"/>
    <x v="1"/>
    <x v="2"/>
    <s v="Peckmouth"/>
    <x v="2"/>
  </r>
  <r>
    <s v="T02768"/>
    <d v="2025-07-20T00:00:00"/>
    <s v="C025"/>
    <s v="P011"/>
    <s v="S005"/>
    <n v="4"/>
    <n v="0.1"/>
    <s v="Cash"/>
    <n v="994.28"/>
    <n v="894.85199999999998"/>
    <n v="762.68"/>
    <n v="132.17200000000003"/>
    <s v="Either Headphones"/>
    <x v="11"/>
    <x v="2"/>
    <x v="1"/>
    <x v="11"/>
    <n v="248.57"/>
    <n v="190.67"/>
    <x v="1"/>
    <d v="1971-03-12T00:00:00"/>
    <n v="55"/>
    <x v="3"/>
    <x v="4"/>
    <s v="Johnmouth"/>
    <x v="2"/>
  </r>
  <r>
    <s v="T02769"/>
    <d v="2025-03-05T00:00:00"/>
    <s v="C155"/>
    <s v="P034"/>
    <s v="S002"/>
    <n v="3"/>
    <n v="0.05"/>
    <s v="Mobile Money"/>
    <n v="1284.1500000000001"/>
    <n v="1219.9425000000001"/>
    <n v="738.21"/>
    <n v="481.73250000000007"/>
    <s v="Everything Laptop"/>
    <x v="2"/>
    <x v="2"/>
    <x v="1"/>
    <x v="6"/>
    <n v="428.05"/>
    <n v="246.07"/>
    <x v="0"/>
    <d v="1965-09-20T00:00:00"/>
    <n v="60"/>
    <x v="3"/>
    <x v="2"/>
    <s v="Peckmouth"/>
    <x v="2"/>
  </r>
  <r>
    <s v="T02770"/>
    <d v="2025-05-07T00:00:00"/>
    <s v="C069"/>
    <s v="P026"/>
    <s v="S005"/>
    <n v="1"/>
    <n v="0.15"/>
    <s v="Mobile Money"/>
    <n v="1015.76"/>
    <n v="863.39599999999996"/>
    <n v="584.4"/>
    <n v="278.99599999999998"/>
    <s v="Behavior Dairy"/>
    <x v="4"/>
    <x v="2"/>
    <x v="2"/>
    <x v="7"/>
    <n v="1015.76"/>
    <n v="584.4"/>
    <x v="0"/>
    <d v="1965-10-14T00:00:00"/>
    <n v="60"/>
    <x v="3"/>
    <x v="4"/>
    <s v="Johnmouth"/>
    <x v="2"/>
  </r>
  <r>
    <s v="T02771"/>
    <d v="2023-12-12T00:00:00"/>
    <s v="C128"/>
    <s v="P045"/>
    <s v="S005"/>
    <n v="4"/>
    <n v="0"/>
    <s v="Credit Card"/>
    <n v="7516.32"/>
    <n v="7516.32"/>
    <n v="4018.24"/>
    <n v="3498.08"/>
    <s v="Set Dairy"/>
    <x v="7"/>
    <x v="1"/>
    <x v="2"/>
    <x v="7"/>
    <n v="1879.08"/>
    <n v="1004.56"/>
    <x v="1"/>
    <d v="1976-08-06T00:00:00"/>
    <n v="49"/>
    <x v="1"/>
    <x v="4"/>
    <s v="Johnmouth"/>
    <x v="2"/>
  </r>
  <r>
    <s v="T02772"/>
    <d v="2024-05-30T00:00:00"/>
    <s v="C006"/>
    <s v="P030"/>
    <s v="S005"/>
    <n v="4"/>
    <n v="0"/>
    <s v="Bank Transfer"/>
    <n v="116.96"/>
    <n v="116.96"/>
    <n v="61.12"/>
    <n v="55.839999999999996"/>
    <s v="National Watches"/>
    <x v="4"/>
    <x v="0"/>
    <x v="0"/>
    <x v="1"/>
    <n v="29.24"/>
    <n v="15.28"/>
    <x v="0"/>
    <d v="1986-10-03T00:00:00"/>
    <n v="39"/>
    <x v="1"/>
    <x v="4"/>
    <s v="Johnmouth"/>
    <x v="2"/>
  </r>
  <r>
    <s v="T02773"/>
    <d v="2023-11-02T00:00:00"/>
    <s v="C123"/>
    <s v="P036"/>
    <s v="S002"/>
    <n v="1"/>
    <n v="0.1"/>
    <s v="Cash"/>
    <n v="1501.46"/>
    <n v="1351.3140000000001"/>
    <n v="1167.73"/>
    <n v="183.58400000000006"/>
    <s v="New Watches"/>
    <x v="1"/>
    <x v="1"/>
    <x v="0"/>
    <x v="1"/>
    <n v="1501.46"/>
    <n v="1167.73"/>
    <x v="1"/>
    <d v="1989-11-06T00:00:00"/>
    <n v="36"/>
    <x v="1"/>
    <x v="2"/>
    <s v="Peckmouth"/>
    <x v="2"/>
  </r>
  <r>
    <s v="T02774"/>
    <d v="2024-01-22T00:00:00"/>
    <s v="C185"/>
    <s v="P003"/>
    <s v="S003"/>
    <n v="5"/>
    <n v="0.1"/>
    <s v="Cash"/>
    <n v="1688.15"/>
    <n v="1519.335"/>
    <n v="845.15"/>
    <n v="674.18500000000006"/>
    <s v="Here Footwear"/>
    <x v="9"/>
    <x v="0"/>
    <x v="0"/>
    <x v="3"/>
    <n v="337.63"/>
    <n v="169.03"/>
    <x v="1"/>
    <d v="1975-07-04T00:00:00"/>
    <n v="51"/>
    <x v="3"/>
    <x v="0"/>
    <s v="New Michele"/>
    <x v="0"/>
  </r>
  <r>
    <s v="T02775"/>
    <d v="2025-07-01T00:00:00"/>
    <s v="C183"/>
    <s v="P039"/>
    <s v="S005"/>
    <n v="4"/>
    <n v="0.15"/>
    <s v="Credit Card"/>
    <n v="2163.7600000000002"/>
    <n v="1839.1960000000001"/>
    <n v="1593"/>
    <n v="246.19600000000014"/>
    <s v="Church Clothing"/>
    <x v="11"/>
    <x v="2"/>
    <x v="0"/>
    <x v="0"/>
    <n v="540.94000000000005"/>
    <n v="398.25"/>
    <x v="0"/>
    <d v="1990-11-19T00:00:00"/>
    <n v="35"/>
    <x v="1"/>
    <x v="4"/>
    <s v="Johnmouth"/>
    <x v="2"/>
  </r>
  <r>
    <s v="T02776"/>
    <d v="2024-08-23T00:00:00"/>
    <s v="C102"/>
    <s v="P040"/>
    <s v="S002"/>
    <n v="4"/>
    <n v="0.1"/>
    <s v="Bank Transfer"/>
    <n v="6982.44"/>
    <n v="6284.1959999999999"/>
    <n v="5289.76"/>
    <n v="994.43599999999969"/>
    <s v="Piece Headphones"/>
    <x v="3"/>
    <x v="0"/>
    <x v="1"/>
    <x v="11"/>
    <n v="1745.61"/>
    <n v="1322.44"/>
    <x v="1"/>
    <d v="1996-06-20T00:00:00"/>
    <n v="30"/>
    <x v="1"/>
    <x v="2"/>
    <s v="Peckmouth"/>
    <x v="2"/>
  </r>
  <r>
    <s v="T02777"/>
    <d v="2024-08-13T00:00:00"/>
    <s v="C085"/>
    <s v="P043"/>
    <s v="S002"/>
    <n v="5"/>
    <n v="0.15"/>
    <s v="Credit Card"/>
    <n v="2822.1"/>
    <n v="2398.7849999999999"/>
    <n v="1469.8"/>
    <n v="928.9849999999999"/>
    <s v="Soon Accessories"/>
    <x v="3"/>
    <x v="0"/>
    <x v="0"/>
    <x v="9"/>
    <n v="564.41999999999996"/>
    <n v="293.95999999999998"/>
    <x v="0"/>
    <d v="1979-03-23T00:00:00"/>
    <n v="47"/>
    <x v="1"/>
    <x v="2"/>
    <s v="Peckmouth"/>
    <x v="2"/>
  </r>
  <r>
    <s v="T02778"/>
    <d v="2024-09-01T00:00:00"/>
    <s v="C197"/>
    <s v="P021"/>
    <s v="S005"/>
    <n v="5"/>
    <n v="0.1"/>
    <s v="Cash"/>
    <n v="6136.2"/>
    <n v="5522.58"/>
    <n v="4885.45"/>
    <n v="637.13000000000011"/>
    <s v="Firm Dairy"/>
    <x v="5"/>
    <x v="0"/>
    <x v="2"/>
    <x v="7"/>
    <n v="1227.24"/>
    <n v="977.09"/>
    <x v="0"/>
    <d v="1957-09-23T00:00:00"/>
    <n v="68"/>
    <x v="4"/>
    <x v="4"/>
    <s v="Johnmouth"/>
    <x v="2"/>
  </r>
  <r>
    <s v="T02779"/>
    <d v="2024-03-07T00:00:00"/>
    <s v="C157"/>
    <s v="P013"/>
    <s v="S001"/>
    <n v="3"/>
    <n v="0"/>
    <s v="Cash"/>
    <n v="3404.3999999999996"/>
    <n v="3404.3999999999996"/>
    <n v="2025.3000000000002"/>
    <n v="1379.0999999999995"/>
    <s v="World Watches"/>
    <x v="2"/>
    <x v="0"/>
    <x v="0"/>
    <x v="1"/>
    <n v="1134.8"/>
    <n v="675.1"/>
    <x v="0"/>
    <d v="1965-12-16T00:00:00"/>
    <n v="60"/>
    <x v="3"/>
    <x v="3"/>
    <s v="Jimenezborough"/>
    <x v="3"/>
  </r>
  <r>
    <s v="T02780"/>
    <d v="2024-08-09T00:00:00"/>
    <s v="C158"/>
    <s v="P041"/>
    <s v="S001"/>
    <n v="5"/>
    <n v="0.15"/>
    <s v="Credit Card"/>
    <n v="8175.05"/>
    <n v="6948.7924999999996"/>
    <n v="5216.45"/>
    <n v="1732.3424999999997"/>
    <s v="Present Television"/>
    <x v="3"/>
    <x v="0"/>
    <x v="1"/>
    <x v="2"/>
    <n v="1635.01"/>
    <n v="1043.29"/>
    <x v="0"/>
    <d v="1981-07-24T00:00:00"/>
    <n v="45"/>
    <x v="1"/>
    <x v="3"/>
    <s v="Jimenezborough"/>
    <x v="3"/>
  </r>
  <r>
    <s v="T02781"/>
    <d v="2025-09-02T00:00:00"/>
    <s v="C188"/>
    <s v="P023"/>
    <s v="S002"/>
    <n v="2"/>
    <n v="0.05"/>
    <s v="Credit Card"/>
    <n v="3756.94"/>
    <n v="3569.0929999999998"/>
    <n v="2029.82"/>
    <n v="1539.2729999999999"/>
    <s v="And Footwear"/>
    <x v="5"/>
    <x v="2"/>
    <x v="0"/>
    <x v="3"/>
    <n v="1878.47"/>
    <n v="1014.91"/>
    <x v="0"/>
    <d v="1960-11-23T00:00:00"/>
    <n v="65"/>
    <x v="4"/>
    <x v="2"/>
    <s v="Peckmouth"/>
    <x v="2"/>
  </r>
  <r>
    <s v="T02782"/>
    <d v="2025-06-18T00:00:00"/>
    <s v="C008"/>
    <s v="P045"/>
    <s v="S004"/>
    <n v="1"/>
    <n v="0.1"/>
    <s v="Cash"/>
    <n v="1879.08"/>
    <n v="1691.172"/>
    <n v="1004.56"/>
    <n v="686.61200000000008"/>
    <s v="Set Dairy"/>
    <x v="0"/>
    <x v="2"/>
    <x v="2"/>
    <x v="7"/>
    <n v="1879.08"/>
    <n v="1004.56"/>
    <x v="0"/>
    <d v="1960-11-13T00:00:00"/>
    <n v="65"/>
    <x v="4"/>
    <x v="1"/>
    <s v="Brianahaven"/>
    <x v="1"/>
  </r>
  <r>
    <s v="T02783"/>
    <d v="2024-01-14T00:00:00"/>
    <s v="C025"/>
    <s v="P026"/>
    <s v="S004"/>
    <n v="5"/>
    <n v="0.15"/>
    <s v="Mobile Money"/>
    <n v="5078.8"/>
    <n v="4316.9800000000005"/>
    <n v="2922"/>
    <n v="1394.9800000000005"/>
    <s v="Behavior Dairy"/>
    <x v="9"/>
    <x v="0"/>
    <x v="2"/>
    <x v="7"/>
    <n v="1015.76"/>
    <n v="584.4"/>
    <x v="1"/>
    <d v="1971-03-12T00:00:00"/>
    <n v="55"/>
    <x v="3"/>
    <x v="1"/>
    <s v="Brianahaven"/>
    <x v="1"/>
  </r>
  <r>
    <s v="T02784"/>
    <d v="2025-01-24T00:00:00"/>
    <s v="C098"/>
    <s v="P009"/>
    <s v="S004"/>
    <n v="2"/>
    <n v="0.1"/>
    <s v="Credit Card"/>
    <n v="246.38"/>
    <n v="221.74199999999999"/>
    <n v="160.72"/>
    <n v="61.021999999999991"/>
    <s v="Us Snacks"/>
    <x v="9"/>
    <x v="2"/>
    <x v="2"/>
    <x v="4"/>
    <n v="123.19"/>
    <n v="80.36"/>
    <x v="1"/>
    <d v="2005-01-09T00:00:00"/>
    <n v="21"/>
    <x v="2"/>
    <x v="1"/>
    <s v="Brianahaven"/>
    <x v="1"/>
  </r>
  <r>
    <s v="T02785"/>
    <d v="2024-02-15T00:00:00"/>
    <s v="C025"/>
    <s v="P010"/>
    <s v="S003"/>
    <n v="3"/>
    <n v="0.05"/>
    <s v="Mobile Money"/>
    <n v="3582.3599999999997"/>
    <n v="3403.2419999999997"/>
    <n v="2516.8500000000004"/>
    <n v="886.39199999999937"/>
    <s v="Step Smartphone"/>
    <x v="10"/>
    <x v="0"/>
    <x v="1"/>
    <x v="10"/>
    <n v="1194.1199999999999"/>
    <n v="838.95"/>
    <x v="1"/>
    <d v="1971-03-12T00:00:00"/>
    <n v="55"/>
    <x v="3"/>
    <x v="0"/>
    <s v="New Michele"/>
    <x v="0"/>
  </r>
  <r>
    <s v="T02786"/>
    <d v="2024-10-03T00:00:00"/>
    <s v="C065"/>
    <s v="P045"/>
    <s v="S004"/>
    <n v="1"/>
    <n v="0.05"/>
    <s v="Bank Transfer"/>
    <n v="1879.08"/>
    <n v="1785.1259999999997"/>
    <n v="1004.56"/>
    <n v="780.5659999999998"/>
    <s v="Set Dairy"/>
    <x v="6"/>
    <x v="0"/>
    <x v="2"/>
    <x v="7"/>
    <n v="1879.08"/>
    <n v="1004.56"/>
    <x v="1"/>
    <d v="1969-12-10T00:00:00"/>
    <n v="56"/>
    <x v="3"/>
    <x v="1"/>
    <s v="Brianahaven"/>
    <x v="1"/>
  </r>
  <r>
    <s v="T02787"/>
    <d v="2025-05-15T00:00:00"/>
    <s v="C103"/>
    <s v="P021"/>
    <s v="S002"/>
    <n v="2"/>
    <n v="0.1"/>
    <s v="Cash"/>
    <n v="2454.48"/>
    <n v="2209.0320000000002"/>
    <n v="1954.18"/>
    <n v="254.85200000000009"/>
    <s v="Firm Dairy"/>
    <x v="4"/>
    <x v="2"/>
    <x v="2"/>
    <x v="7"/>
    <n v="1227.24"/>
    <n v="977.09"/>
    <x v="1"/>
    <d v="1964-10-26T00:00:00"/>
    <n v="61"/>
    <x v="3"/>
    <x v="2"/>
    <s v="Peckmouth"/>
    <x v="2"/>
  </r>
  <r>
    <s v="T02788"/>
    <d v="2024-06-23T00:00:00"/>
    <s v="C087"/>
    <s v="P038"/>
    <s v="S004"/>
    <n v="1"/>
    <n v="0.1"/>
    <s v="Cash"/>
    <n v="366.93"/>
    <n v="330.23700000000002"/>
    <n v="285.23"/>
    <n v="45.007000000000005"/>
    <s v="Stage Footwear"/>
    <x v="0"/>
    <x v="0"/>
    <x v="0"/>
    <x v="3"/>
    <n v="366.93"/>
    <n v="285.23"/>
    <x v="1"/>
    <d v="1975-06-22T00:00:00"/>
    <n v="51"/>
    <x v="3"/>
    <x v="1"/>
    <s v="Brianahaven"/>
    <x v="1"/>
  </r>
  <r>
    <s v="T02789"/>
    <d v="2025-03-17T00:00:00"/>
    <s v="C156"/>
    <s v="P044"/>
    <s v="S001"/>
    <n v="5"/>
    <n v="0"/>
    <s v="Bank Transfer"/>
    <n v="6432.75"/>
    <n v="6432.75"/>
    <n v="3987.7"/>
    <n v="2445.0500000000002"/>
    <s v="Least Accessories"/>
    <x v="2"/>
    <x v="2"/>
    <x v="0"/>
    <x v="9"/>
    <n v="1286.55"/>
    <n v="797.54"/>
    <x v="0"/>
    <d v="1956-11-28T00:00:00"/>
    <n v="69"/>
    <x v="4"/>
    <x v="3"/>
    <s v="Jimenezborough"/>
    <x v="3"/>
  </r>
  <r>
    <s v="T02790"/>
    <d v="2023-11-03T00:00:00"/>
    <s v="C025"/>
    <s v="P023"/>
    <s v="S002"/>
    <n v="1"/>
    <n v="0"/>
    <s v="Cash"/>
    <n v="1878.47"/>
    <n v="1878.47"/>
    <n v="1014.91"/>
    <n v="863.56000000000006"/>
    <s v="And Footwear"/>
    <x v="1"/>
    <x v="1"/>
    <x v="0"/>
    <x v="3"/>
    <n v="1878.47"/>
    <n v="1014.91"/>
    <x v="1"/>
    <d v="1971-03-12T00:00:00"/>
    <n v="55"/>
    <x v="3"/>
    <x v="2"/>
    <s v="Peckmouth"/>
    <x v="2"/>
  </r>
  <r>
    <s v="T02791"/>
    <d v="2025-07-19T00:00:00"/>
    <s v="C084"/>
    <s v="P027"/>
    <s v="S004"/>
    <n v="3"/>
    <n v="0"/>
    <s v="Bank Transfer"/>
    <n v="3816.69"/>
    <n v="3816.69"/>
    <n v="2857.95"/>
    <n v="958.74000000000024"/>
    <s v="Hospital Smartphone"/>
    <x v="11"/>
    <x v="2"/>
    <x v="1"/>
    <x v="10"/>
    <n v="1272.23"/>
    <n v="952.65"/>
    <x v="0"/>
    <d v="1972-03-19T00:00:00"/>
    <n v="54"/>
    <x v="3"/>
    <x v="1"/>
    <s v="Brianahaven"/>
    <x v="1"/>
  </r>
  <r>
    <s v="T02792"/>
    <d v="2024-09-29T00:00:00"/>
    <s v="C018"/>
    <s v="P033"/>
    <s v="S002"/>
    <n v="2"/>
    <n v="0.15"/>
    <s v="Credit Card"/>
    <n v="3597.94"/>
    <n v="3058.2489999999998"/>
    <n v="2658.3"/>
    <n v="399.94899999999961"/>
    <s v="Beat Accessories"/>
    <x v="5"/>
    <x v="0"/>
    <x v="0"/>
    <x v="9"/>
    <n v="1798.97"/>
    <n v="1329.15"/>
    <x v="0"/>
    <d v="1994-08-19T00:00:00"/>
    <n v="31"/>
    <x v="1"/>
    <x v="2"/>
    <s v="Peckmouth"/>
    <x v="2"/>
  </r>
  <r>
    <s v="T02793"/>
    <d v="2024-08-25T00:00:00"/>
    <s v="C138"/>
    <s v="P037"/>
    <s v="S002"/>
    <n v="3"/>
    <n v="0"/>
    <s v="Credit Card"/>
    <n v="5857.9500000000007"/>
    <n v="5857.9500000000007"/>
    <n v="4353.8099999999995"/>
    <n v="1504.1400000000012"/>
    <s v="Book Television"/>
    <x v="3"/>
    <x v="0"/>
    <x v="1"/>
    <x v="2"/>
    <n v="1952.65"/>
    <n v="1451.27"/>
    <x v="1"/>
    <d v="1961-09-28T00:00:00"/>
    <n v="64"/>
    <x v="3"/>
    <x v="2"/>
    <s v="Peckmouth"/>
    <x v="2"/>
  </r>
  <r>
    <s v="T02794"/>
    <d v="2024-04-04T00:00:00"/>
    <s v="C154"/>
    <s v="P002"/>
    <s v="S003"/>
    <n v="5"/>
    <n v="0.05"/>
    <s v="Mobile Money"/>
    <n v="4093.8"/>
    <n v="3889.11"/>
    <n v="2638.1"/>
    <n v="1251.0100000000002"/>
    <s v="Audience Television"/>
    <x v="8"/>
    <x v="0"/>
    <x v="1"/>
    <x v="2"/>
    <n v="818.76"/>
    <n v="527.62"/>
    <x v="0"/>
    <d v="1971-09-02T00:00:00"/>
    <n v="54"/>
    <x v="3"/>
    <x v="0"/>
    <s v="New Michele"/>
    <x v="0"/>
  </r>
  <r>
    <s v="T02795"/>
    <d v="2024-02-26T00:00:00"/>
    <s v="C181"/>
    <s v="P040"/>
    <s v="S002"/>
    <n v="5"/>
    <n v="0.05"/>
    <s v="Mobile Money"/>
    <n v="8728.0499999999993"/>
    <n v="8291.6474999999991"/>
    <n v="6612.2000000000007"/>
    <n v="1679.4474999999984"/>
    <s v="Piece Headphones"/>
    <x v="10"/>
    <x v="0"/>
    <x v="1"/>
    <x v="11"/>
    <n v="1745.61"/>
    <n v="1322.44"/>
    <x v="1"/>
    <d v="1972-11-28T00:00:00"/>
    <n v="53"/>
    <x v="3"/>
    <x v="2"/>
    <s v="Peckmouth"/>
    <x v="2"/>
  </r>
  <r>
    <s v="T02796"/>
    <d v="2023-11-15T00:00:00"/>
    <s v="C008"/>
    <s v="P012"/>
    <s v="S005"/>
    <n v="1"/>
    <n v="0"/>
    <s v="Bank Transfer"/>
    <n v="1193.0899999999999"/>
    <n v="1193.0899999999999"/>
    <n v="818.24"/>
    <n v="374.84999999999991"/>
    <s v="Above Camera"/>
    <x v="1"/>
    <x v="1"/>
    <x v="1"/>
    <x v="12"/>
    <n v="1193.0899999999999"/>
    <n v="818.24"/>
    <x v="0"/>
    <d v="1960-11-13T00:00:00"/>
    <n v="65"/>
    <x v="4"/>
    <x v="4"/>
    <s v="Johnmouth"/>
    <x v="2"/>
  </r>
  <r>
    <s v="T02797"/>
    <d v="2023-11-06T00:00:00"/>
    <s v="C075"/>
    <s v="P024"/>
    <s v="S001"/>
    <n v="3"/>
    <n v="0.05"/>
    <s v="Credit Card"/>
    <n v="4462.2300000000005"/>
    <n v="4239.1185000000005"/>
    <n v="2439.21"/>
    <n v="1799.9085000000005"/>
    <s v="Him Smartphone"/>
    <x v="1"/>
    <x v="1"/>
    <x v="1"/>
    <x v="10"/>
    <n v="1487.41"/>
    <n v="813.07"/>
    <x v="0"/>
    <d v="1954-09-17T00:00:00"/>
    <n v="71"/>
    <x v="4"/>
    <x v="3"/>
    <s v="Jimenezborough"/>
    <x v="3"/>
  </r>
  <r>
    <s v="T02798"/>
    <d v="2023-12-10T00:00:00"/>
    <s v="C026"/>
    <s v="P028"/>
    <s v="S004"/>
    <n v="2"/>
    <n v="0.05"/>
    <s v="Bank Transfer"/>
    <n v="1347.56"/>
    <n v="1280.1819999999998"/>
    <n v="726.66"/>
    <n v="553.52199999999982"/>
    <s v="Deal Smartphone"/>
    <x v="7"/>
    <x v="1"/>
    <x v="1"/>
    <x v="10"/>
    <n v="673.78"/>
    <n v="363.33"/>
    <x v="0"/>
    <d v="2004-01-04T00:00:00"/>
    <n v="22"/>
    <x v="2"/>
    <x v="1"/>
    <s v="Brianahaven"/>
    <x v="1"/>
  </r>
  <r>
    <s v="T02799"/>
    <d v="2024-06-30T00:00:00"/>
    <s v="C117"/>
    <s v="P033"/>
    <s v="S005"/>
    <n v="4"/>
    <n v="0.15"/>
    <s v="Cash"/>
    <n v="7195.88"/>
    <n v="6116.4979999999996"/>
    <n v="5316.6"/>
    <n v="799.89799999999923"/>
    <s v="Beat Accessories"/>
    <x v="0"/>
    <x v="0"/>
    <x v="0"/>
    <x v="9"/>
    <n v="1798.97"/>
    <n v="1329.15"/>
    <x v="1"/>
    <d v="1987-09-07T00:00:00"/>
    <n v="38"/>
    <x v="1"/>
    <x v="4"/>
    <s v="Johnmouth"/>
    <x v="2"/>
  </r>
  <r>
    <s v="T02800"/>
    <d v="2024-07-18T00:00:00"/>
    <s v="C172"/>
    <s v="P008"/>
    <s v="S005"/>
    <n v="1"/>
    <n v="0.1"/>
    <s v="Credit Card"/>
    <n v="109.78"/>
    <n v="98.802000000000007"/>
    <n v="70.59"/>
    <n v="28.212000000000003"/>
    <s v="Recognize Footwear"/>
    <x v="11"/>
    <x v="0"/>
    <x v="0"/>
    <x v="3"/>
    <n v="109.78"/>
    <n v="70.59"/>
    <x v="1"/>
    <d v="1977-03-14T00:00:00"/>
    <n v="49"/>
    <x v="1"/>
    <x v="4"/>
    <s v="Johnmouth"/>
    <x v="2"/>
  </r>
  <r>
    <s v="T02801"/>
    <d v="2024-02-06T00:00:00"/>
    <s v="C094"/>
    <s v="P046"/>
    <s v="S002"/>
    <n v="2"/>
    <n v="0.15"/>
    <s v="Credit Card"/>
    <n v="2330.7399999999998"/>
    <n v="1981.1289999999997"/>
    <n v="1853.1"/>
    <n v="128.02899999999977"/>
    <s v="Nature Clothing"/>
    <x v="10"/>
    <x v="0"/>
    <x v="0"/>
    <x v="0"/>
    <n v="1165.3699999999999"/>
    <n v="926.55"/>
    <x v="0"/>
    <d v="1962-10-18T00:00:00"/>
    <n v="63"/>
    <x v="3"/>
    <x v="2"/>
    <s v="Peckmouth"/>
    <x v="2"/>
  </r>
  <r>
    <s v="T02802"/>
    <d v="2025-03-23T00:00:00"/>
    <s v="C104"/>
    <s v="P002"/>
    <s v="S001"/>
    <n v="3"/>
    <n v="0"/>
    <s v="Mobile Money"/>
    <n v="2456.2799999999997"/>
    <n v="2456.2799999999997"/>
    <n v="1582.8600000000001"/>
    <n v="873.41999999999962"/>
    <s v="Audience Television"/>
    <x v="2"/>
    <x v="2"/>
    <x v="1"/>
    <x v="2"/>
    <n v="818.76"/>
    <n v="527.62"/>
    <x v="0"/>
    <d v="1965-03-20T00:00:00"/>
    <n v="61"/>
    <x v="3"/>
    <x v="3"/>
    <s v="Jimenezborough"/>
    <x v="3"/>
  </r>
  <r>
    <s v="T02803"/>
    <d v="2024-01-02T00:00:00"/>
    <s v="C169"/>
    <s v="P028"/>
    <s v="S005"/>
    <n v="1"/>
    <n v="0"/>
    <s v="Bank Transfer"/>
    <n v="673.78"/>
    <n v="673.78"/>
    <n v="363.33"/>
    <n v="310.45"/>
    <s v="Deal Smartphone"/>
    <x v="9"/>
    <x v="0"/>
    <x v="1"/>
    <x v="10"/>
    <n v="673.78"/>
    <n v="363.33"/>
    <x v="0"/>
    <d v="1967-06-15T00:00:00"/>
    <n v="59"/>
    <x v="3"/>
    <x v="4"/>
    <s v="Johnmouth"/>
    <x v="2"/>
  </r>
  <r>
    <s v="T02804"/>
    <d v="2024-02-17T00:00:00"/>
    <s v="C135"/>
    <s v="P044"/>
    <s v="S005"/>
    <n v="5"/>
    <n v="0.15"/>
    <s v="Credit Card"/>
    <n v="6432.75"/>
    <n v="5467.8374999999996"/>
    <n v="3987.7"/>
    <n v="1480.1374999999998"/>
    <s v="Least Accessories"/>
    <x v="10"/>
    <x v="0"/>
    <x v="0"/>
    <x v="9"/>
    <n v="1286.55"/>
    <n v="797.54"/>
    <x v="0"/>
    <d v="1986-03-07T00:00:00"/>
    <n v="40"/>
    <x v="1"/>
    <x v="4"/>
    <s v="Johnmouth"/>
    <x v="2"/>
  </r>
  <r>
    <s v="T02805"/>
    <d v="2025-01-23T00:00:00"/>
    <s v="C073"/>
    <s v="P034"/>
    <s v="S003"/>
    <n v="2"/>
    <n v="0.15"/>
    <s v="Credit Card"/>
    <n v="856.1"/>
    <n v="727.68499999999995"/>
    <n v="492.14"/>
    <n v="235.54499999999996"/>
    <s v="Everything Laptop"/>
    <x v="9"/>
    <x v="2"/>
    <x v="1"/>
    <x v="6"/>
    <n v="428.05"/>
    <n v="246.07"/>
    <x v="1"/>
    <d v="1964-12-04T00:00:00"/>
    <n v="61"/>
    <x v="3"/>
    <x v="0"/>
    <s v="New Michele"/>
    <x v="0"/>
  </r>
  <r>
    <s v="T02806"/>
    <d v="2024-06-28T00:00:00"/>
    <s v="C075"/>
    <s v="P021"/>
    <s v="S004"/>
    <n v="4"/>
    <n v="0.15"/>
    <s v="Mobile Money"/>
    <n v="4908.96"/>
    <n v="4172.616"/>
    <n v="3908.36"/>
    <n v="264.25599999999986"/>
    <s v="Firm Dairy"/>
    <x v="0"/>
    <x v="0"/>
    <x v="2"/>
    <x v="7"/>
    <n v="1227.24"/>
    <n v="977.09"/>
    <x v="0"/>
    <d v="1954-09-17T00:00:00"/>
    <n v="71"/>
    <x v="4"/>
    <x v="1"/>
    <s v="Brianahaven"/>
    <x v="1"/>
  </r>
  <r>
    <s v="T02807"/>
    <d v="2024-06-19T00:00:00"/>
    <s v="C022"/>
    <s v="P020"/>
    <s v="S004"/>
    <n v="1"/>
    <n v="0.15"/>
    <s v="Cash"/>
    <n v="323.92"/>
    <n v="275.33199999999999"/>
    <n v="242.98"/>
    <n v="32.352000000000004"/>
    <s v="Simple Accessories"/>
    <x v="0"/>
    <x v="0"/>
    <x v="0"/>
    <x v="9"/>
    <n v="323.92"/>
    <n v="242.98"/>
    <x v="0"/>
    <d v="1955-11-16T00:00:00"/>
    <n v="70"/>
    <x v="4"/>
    <x v="1"/>
    <s v="Brianahaven"/>
    <x v="1"/>
  </r>
  <r>
    <s v="T02808"/>
    <d v="2024-01-29T00:00:00"/>
    <s v="C083"/>
    <s v="P026"/>
    <s v="S005"/>
    <n v="4"/>
    <n v="0.15"/>
    <s v="Bank Transfer"/>
    <n v="4063.04"/>
    <n v="3453.5839999999998"/>
    <n v="2337.6"/>
    <n v="1115.9839999999999"/>
    <s v="Behavior Dairy"/>
    <x v="9"/>
    <x v="0"/>
    <x v="2"/>
    <x v="7"/>
    <n v="1015.76"/>
    <n v="584.4"/>
    <x v="1"/>
    <d v="1981-03-29T00:00:00"/>
    <n v="45"/>
    <x v="1"/>
    <x v="4"/>
    <s v="Johnmouth"/>
    <x v="2"/>
  </r>
  <r>
    <s v="T02809"/>
    <d v="2025-08-05T00:00:00"/>
    <s v="C128"/>
    <s v="P026"/>
    <s v="S003"/>
    <n v="1"/>
    <n v="0"/>
    <s v="Credit Card"/>
    <n v="1015.76"/>
    <n v="1015.76"/>
    <n v="584.4"/>
    <n v="431.36"/>
    <s v="Behavior Dairy"/>
    <x v="3"/>
    <x v="2"/>
    <x v="2"/>
    <x v="7"/>
    <n v="1015.76"/>
    <n v="584.4"/>
    <x v="1"/>
    <d v="1976-08-06T00:00:00"/>
    <n v="49"/>
    <x v="1"/>
    <x v="0"/>
    <s v="New Michele"/>
    <x v="0"/>
  </r>
  <r>
    <s v="T02810"/>
    <d v="2025-06-10T00:00:00"/>
    <s v="C023"/>
    <s v="P037"/>
    <s v="S003"/>
    <n v="5"/>
    <n v="0.05"/>
    <s v="Bank Transfer"/>
    <n v="9763.25"/>
    <n v="9275.0874999999996"/>
    <n v="7256.35"/>
    <n v="2018.7374999999993"/>
    <s v="Book Television"/>
    <x v="0"/>
    <x v="2"/>
    <x v="1"/>
    <x v="2"/>
    <n v="1952.65"/>
    <n v="1451.27"/>
    <x v="1"/>
    <d v="1972-05-09T00:00:00"/>
    <n v="54"/>
    <x v="3"/>
    <x v="0"/>
    <s v="New Michele"/>
    <x v="0"/>
  </r>
  <r>
    <s v="T02811"/>
    <d v="2025-02-18T00:00:00"/>
    <s v="C190"/>
    <s v="P026"/>
    <s v="S001"/>
    <n v="5"/>
    <n v="0"/>
    <s v="Cash"/>
    <n v="5078.8"/>
    <n v="5078.8"/>
    <n v="2922"/>
    <n v="2156.8000000000002"/>
    <s v="Behavior Dairy"/>
    <x v="10"/>
    <x v="2"/>
    <x v="2"/>
    <x v="7"/>
    <n v="1015.76"/>
    <n v="584.4"/>
    <x v="0"/>
    <d v="1967-08-19T00:00:00"/>
    <n v="58"/>
    <x v="3"/>
    <x v="3"/>
    <s v="Jimenezborough"/>
    <x v="3"/>
  </r>
  <r>
    <s v="T02812"/>
    <d v="2024-06-26T00:00:00"/>
    <s v="C078"/>
    <s v="P042"/>
    <s v="S004"/>
    <n v="2"/>
    <n v="0.1"/>
    <s v="Cash"/>
    <n v="907.24"/>
    <n v="816.51600000000008"/>
    <n v="633.26"/>
    <n v="183.25600000000009"/>
    <s v="Maybe Clothing"/>
    <x v="0"/>
    <x v="0"/>
    <x v="0"/>
    <x v="0"/>
    <n v="453.62"/>
    <n v="316.63"/>
    <x v="0"/>
    <d v="1988-09-25T00:00:00"/>
    <n v="37"/>
    <x v="1"/>
    <x v="1"/>
    <s v="Brianahaven"/>
    <x v="1"/>
  </r>
  <r>
    <s v="T02813"/>
    <d v="2025-02-08T00:00:00"/>
    <s v="C176"/>
    <s v="P020"/>
    <s v="S004"/>
    <n v="5"/>
    <n v="0.05"/>
    <s v="Bank Transfer"/>
    <n v="1619.6000000000001"/>
    <n v="1538.6200000000001"/>
    <n v="1214.8999999999999"/>
    <n v="323.72000000000025"/>
    <s v="Simple Accessories"/>
    <x v="10"/>
    <x v="2"/>
    <x v="0"/>
    <x v="9"/>
    <n v="323.92"/>
    <n v="242.98"/>
    <x v="0"/>
    <d v="1979-10-07T00:00:00"/>
    <n v="46"/>
    <x v="1"/>
    <x v="1"/>
    <s v="Brianahaven"/>
    <x v="1"/>
  </r>
  <r>
    <s v="T02814"/>
    <d v="2024-08-18T00:00:00"/>
    <s v="C175"/>
    <s v="P018"/>
    <s v="S001"/>
    <n v="2"/>
    <n v="0"/>
    <s v="Mobile Money"/>
    <n v="2159.7800000000002"/>
    <n v="2159.7800000000002"/>
    <n v="1407.66"/>
    <n v="752.12000000000012"/>
    <s v="Democratic Smartphone"/>
    <x v="3"/>
    <x v="0"/>
    <x v="1"/>
    <x v="10"/>
    <n v="1079.8900000000001"/>
    <n v="703.83"/>
    <x v="0"/>
    <d v="1998-01-07T00:00:00"/>
    <n v="28"/>
    <x v="1"/>
    <x v="3"/>
    <s v="Jimenezborough"/>
    <x v="3"/>
  </r>
  <r>
    <s v="T02815"/>
    <d v="2024-12-26T00:00:00"/>
    <s v="C048"/>
    <s v="P041"/>
    <s v="S002"/>
    <n v="3"/>
    <n v="0"/>
    <s v="Credit Card"/>
    <n v="4905.03"/>
    <n v="4905.03"/>
    <n v="3129.87"/>
    <n v="1775.1599999999999"/>
    <s v="Present Television"/>
    <x v="7"/>
    <x v="0"/>
    <x v="1"/>
    <x v="2"/>
    <n v="1635.01"/>
    <n v="1043.29"/>
    <x v="0"/>
    <d v="2004-12-30T00:00:00"/>
    <n v="21"/>
    <x v="2"/>
    <x v="2"/>
    <s v="Peckmouth"/>
    <x v="2"/>
  </r>
  <r>
    <s v="T02816"/>
    <d v="2024-10-20T00:00:00"/>
    <s v="C127"/>
    <s v="P001"/>
    <s v="S002"/>
    <n v="5"/>
    <n v="0"/>
    <s v="Cash"/>
    <n v="8368.4500000000007"/>
    <n v="8368.4500000000007"/>
    <n v="6616.9000000000005"/>
    <n v="1751.5500000000002"/>
    <s v="Like Camera"/>
    <x v="6"/>
    <x v="0"/>
    <x v="1"/>
    <x v="12"/>
    <n v="1673.69"/>
    <n v="1323.38"/>
    <x v="1"/>
    <d v="1982-11-17T00:00:00"/>
    <n v="43"/>
    <x v="1"/>
    <x v="2"/>
    <s v="Peckmouth"/>
    <x v="2"/>
  </r>
  <r>
    <s v="T02817"/>
    <d v="2024-12-21T00:00:00"/>
    <s v="C098"/>
    <s v="P043"/>
    <s v="S002"/>
    <n v="1"/>
    <n v="0.1"/>
    <s v="Cash"/>
    <n v="564.41999999999996"/>
    <n v="507.97799999999995"/>
    <n v="293.95999999999998"/>
    <n v="214.01799999999997"/>
    <s v="Soon Accessories"/>
    <x v="7"/>
    <x v="0"/>
    <x v="0"/>
    <x v="9"/>
    <n v="564.41999999999996"/>
    <n v="293.95999999999998"/>
    <x v="1"/>
    <d v="2005-01-09T00:00:00"/>
    <n v="21"/>
    <x v="2"/>
    <x v="2"/>
    <s v="Peckmouth"/>
    <x v="2"/>
  </r>
  <r>
    <s v="T02818"/>
    <d v="2024-05-10T00:00:00"/>
    <s v="C062"/>
    <s v="P002"/>
    <s v="S003"/>
    <n v="2"/>
    <n v="0.15"/>
    <s v="Credit Card"/>
    <n v="1637.52"/>
    <n v="1391.8920000000001"/>
    <n v="1055.24"/>
    <n v="336.65200000000004"/>
    <s v="Audience Television"/>
    <x v="4"/>
    <x v="0"/>
    <x v="1"/>
    <x v="2"/>
    <n v="818.76"/>
    <n v="527.62"/>
    <x v="0"/>
    <d v="2000-06-21T00:00:00"/>
    <n v="26"/>
    <x v="1"/>
    <x v="0"/>
    <s v="New Michele"/>
    <x v="0"/>
  </r>
  <r>
    <s v="T02819"/>
    <d v="2024-11-20T00:00:00"/>
    <s v="C096"/>
    <s v="P023"/>
    <s v="S004"/>
    <n v="1"/>
    <n v="0.05"/>
    <s v="Credit Card"/>
    <n v="1878.47"/>
    <n v="1784.5464999999999"/>
    <n v="1014.91"/>
    <n v="769.63649999999996"/>
    <s v="And Footwear"/>
    <x v="1"/>
    <x v="0"/>
    <x v="0"/>
    <x v="3"/>
    <n v="1878.47"/>
    <n v="1014.91"/>
    <x v="0"/>
    <d v="1989-01-06T00:00:00"/>
    <n v="37"/>
    <x v="1"/>
    <x v="1"/>
    <s v="Brianahaven"/>
    <x v="1"/>
  </r>
  <r>
    <s v="T02820"/>
    <d v="2025-04-14T00:00:00"/>
    <s v="C154"/>
    <s v="P043"/>
    <s v="S002"/>
    <n v="5"/>
    <n v="0.1"/>
    <s v="Mobile Money"/>
    <n v="2822.1"/>
    <n v="2539.89"/>
    <n v="1469.8"/>
    <n v="1070.0899999999999"/>
    <s v="Soon Accessories"/>
    <x v="8"/>
    <x v="2"/>
    <x v="0"/>
    <x v="9"/>
    <n v="564.41999999999996"/>
    <n v="293.95999999999998"/>
    <x v="0"/>
    <d v="1971-09-02T00:00:00"/>
    <n v="54"/>
    <x v="3"/>
    <x v="2"/>
    <s v="Peckmouth"/>
    <x v="2"/>
  </r>
  <r>
    <s v="T02821"/>
    <d v="2025-02-08T00:00:00"/>
    <s v="C175"/>
    <s v="P025"/>
    <s v="S005"/>
    <n v="3"/>
    <n v="0.05"/>
    <s v="Bank Transfer"/>
    <n v="1287.4499999999998"/>
    <n v="1223.0774999999999"/>
    <n v="776.16000000000008"/>
    <n v="446.91749999999979"/>
    <s v="Little Watches"/>
    <x v="10"/>
    <x v="2"/>
    <x v="0"/>
    <x v="1"/>
    <n v="429.15"/>
    <n v="258.72000000000003"/>
    <x v="0"/>
    <d v="1998-01-07T00:00:00"/>
    <n v="28"/>
    <x v="1"/>
    <x v="4"/>
    <s v="Johnmouth"/>
    <x v="2"/>
  </r>
  <r>
    <s v="T02822"/>
    <d v="2024-01-03T00:00:00"/>
    <s v="C105"/>
    <s v="P007"/>
    <s v="S001"/>
    <n v="4"/>
    <n v="0.15"/>
    <s v="Mobile Money"/>
    <n v="5896.48"/>
    <n v="5012.0079999999998"/>
    <n v="3056.08"/>
    <n v="1955.9279999999999"/>
    <s v="Understand Camera"/>
    <x v="9"/>
    <x v="0"/>
    <x v="1"/>
    <x v="12"/>
    <n v="1474.12"/>
    <n v="764.02"/>
    <x v="0"/>
    <d v="1969-12-29T00:00:00"/>
    <n v="56"/>
    <x v="3"/>
    <x v="3"/>
    <s v="Jimenezborough"/>
    <x v="3"/>
  </r>
  <r>
    <s v="T02823"/>
    <d v="2024-05-11T00:00:00"/>
    <s v="C072"/>
    <s v="P020"/>
    <s v="S002"/>
    <n v="4"/>
    <n v="0.1"/>
    <s v="Cash"/>
    <n v="1295.68"/>
    <n v="1166.1120000000001"/>
    <n v="971.92"/>
    <n v="194.19200000000012"/>
    <s v="Simple Accessories"/>
    <x v="4"/>
    <x v="0"/>
    <x v="0"/>
    <x v="9"/>
    <n v="323.92"/>
    <n v="242.98"/>
    <x v="1"/>
    <d v="1995-06-06T00:00:00"/>
    <n v="31"/>
    <x v="1"/>
    <x v="2"/>
    <s v="Peckmouth"/>
    <x v="2"/>
  </r>
  <r>
    <s v="T02824"/>
    <d v="2025-05-01T00:00:00"/>
    <s v="C161"/>
    <s v="P022"/>
    <s v="S004"/>
    <n v="1"/>
    <n v="0.15"/>
    <s v="Credit Card"/>
    <n v="25.57"/>
    <n v="21.734500000000001"/>
    <n v="19.05"/>
    <n v="2.6844999999999999"/>
    <s v="How Vegetables"/>
    <x v="4"/>
    <x v="2"/>
    <x v="2"/>
    <x v="8"/>
    <n v="25.57"/>
    <n v="19.05"/>
    <x v="0"/>
    <d v="1963-01-19T00:00:00"/>
    <n v="63"/>
    <x v="3"/>
    <x v="1"/>
    <s v="Brianahaven"/>
    <x v="1"/>
  </r>
  <r>
    <s v="T02825"/>
    <d v="2024-01-28T00:00:00"/>
    <s v="C170"/>
    <s v="P006"/>
    <s v="S002"/>
    <n v="1"/>
    <n v="0"/>
    <s v="Cash"/>
    <n v="318.05"/>
    <n v="318.05"/>
    <n v="187.34"/>
    <n v="130.71"/>
    <s v="Company Fruits"/>
    <x v="9"/>
    <x v="0"/>
    <x v="2"/>
    <x v="13"/>
    <n v="318.05"/>
    <n v="187.34"/>
    <x v="1"/>
    <d v="1984-05-05T00:00:00"/>
    <n v="42"/>
    <x v="1"/>
    <x v="2"/>
    <s v="Peckmouth"/>
    <x v="2"/>
  </r>
  <r>
    <s v="T02826"/>
    <d v="2025-05-15T00:00:00"/>
    <s v="C041"/>
    <s v="P014"/>
    <s v="S004"/>
    <n v="1"/>
    <n v="0.05"/>
    <s v="Bank Transfer"/>
    <n v="1342.75"/>
    <n v="1275.6125"/>
    <n v="797.94"/>
    <n v="477.6724999999999"/>
    <s v="Add Clothing"/>
    <x v="4"/>
    <x v="2"/>
    <x v="0"/>
    <x v="0"/>
    <n v="1342.75"/>
    <n v="797.94"/>
    <x v="1"/>
    <d v="1980-07-03T00:00:00"/>
    <n v="46"/>
    <x v="1"/>
    <x v="1"/>
    <s v="Brianahaven"/>
    <x v="1"/>
  </r>
  <r>
    <s v="T02827"/>
    <d v="2023-11-19T00:00:00"/>
    <s v="C043"/>
    <s v="P017"/>
    <s v="S003"/>
    <n v="4"/>
    <n v="0.1"/>
    <s v="Bank Transfer"/>
    <n v="4984.4399999999996"/>
    <n v="4485.9960000000001"/>
    <n v="3334.08"/>
    <n v="1151.9160000000002"/>
    <s v="Find Headphones"/>
    <x v="1"/>
    <x v="1"/>
    <x v="1"/>
    <x v="11"/>
    <n v="1246.1099999999999"/>
    <n v="833.52"/>
    <x v="0"/>
    <d v="1988-09-14T00:00:00"/>
    <n v="37"/>
    <x v="1"/>
    <x v="0"/>
    <s v="New Michele"/>
    <x v="0"/>
  </r>
  <r>
    <s v="T02828"/>
    <d v="2025-07-18T00:00:00"/>
    <s v="C073"/>
    <s v="P021"/>
    <s v="S005"/>
    <n v="3"/>
    <n v="0"/>
    <s v="Cash"/>
    <n v="3681.7200000000003"/>
    <n v="3681.7200000000003"/>
    <n v="2931.27"/>
    <n v="750.45000000000027"/>
    <s v="Firm Dairy"/>
    <x v="11"/>
    <x v="2"/>
    <x v="2"/>
    <x v="7"/>
    <n v="1227.24"/>
    <n v="977.09"/>
    <x v="1"/>
    <d v="1964-12-04T00:00:00"/>
    <n v="61"/>
    <x v="3"/>
    <x v="4"/>
    <s v="Johnmouth"/>
    <x v="2"/>
  </r>
  <r>
    <s v="T02829"/>
    <d v="2024-09-16T00:00:00"/>
    <s v="C102"/>
    <s v="P038"/>
    <s v="S002"/>
    <n v="1"/>
    <n v="0.15"/>
    <s v="Credit Card"/>
    <n v="366.93"/>
    <n v="311.89049999999997"/>
    <n v="285.23"/>
    <n v="26.660499999999956"/>
    <s v="Stage Footwear"/>
    <x v="5"/>
    <x v="0"/>
    <x v="0"/>
    <x v="3"/>
    <n v="366.93"/>
    <n v="285.23"/>
    <x v="1"/>
    <d v="1996-06-20T00:00:00"/>
    <n v="30"/>
    <x v="1"/>
    <x v="2"/>
    <s v="Peckmouth"/>
    <x v="2"/>
  </r>
  <r>
    <s v="T02830"/>
    <d v="2025-05-07T00:00:00"/>
    <s v="C033"/>
    <s v="P014"/>
    <s v="S005"/>
    <n v="1"/>
    <n v="0.15"/>
    <s v="Mobile Money"/>
    <n v="1342.75"/>
    <n v="1141.3374999999999"/>
    <n v="797.94"/>
    <n v="343.39749999999981"/>
    <s v="Add Clothing"/>
    <x v="4"/>
    <x v="2"/>
    <x v="0"/>
    <x v="0"/>
    <n v="1342.75"/>
    <n v="797.94"/>
    <x v="1"/>
    <d v="1978-07-27T00:00:00"/>
    <n v="48"/>
    <x v="1"/>
    <x v="4"/>
    <s v="Johnmouth"/>
    <x v="2"/>
  </r>
  <r>
    <s v="T02831"/>
    <d v="2025-06-07T00:00:00"/>
    <s v="C028"/>
    <s v="P033"/>
    <s v="S001"/>
    <n v="2"/>
    <n v="0"/>
    <s v="Mobile Money"/>
    <n v="3597.94"/>
    <n v="3597.94"/>
    <n v="2658.3"/>
    <n v="939.63999999999987"/>
    <s v="Beat Accessories"/>
    <x v="0"/>
    <x v="2"/>
    <x v="0"/>
    <x v="9"/>
    <n v="1798.97"/>
    <n v="1329.15"/>
    <x v="1"/>
    <d v="1960-02-10T00:00:00"/>
    <n v="66"/>
    <x v="4"/>
    <x v="3"/>
    <s v="Jimenezborough"/>
    <x v="3"/>
  </r>
  <r>
    <s v="T02832"/>
    <d v="2024-08-29T00:00:00"/>
    <s v="C048"/>
    <s v="P003"/>
    <s v="S001"/>
    <n v="1"/>
    <n v="0.05"/>
    <s v="Mobile Money"/>
    <n v="337.63"/>
    <n v="320.74849999999998"/>
    <n v="169.03"/>
    <n v="151.71849999999998"/>
    <s v="Here Footwear"/>
    <x v="3"/>
    <x v="0"/>
    <x v="0"/>
    <x v="3"/>
    <n v="337.63"/>
    <n v="169.03"/>
    <x v="0"/>
    <d v="2004-12-30T00:00:00"/>
    <n v="21"/>
    <x v="2"/>
    <x v="3"/>
    <s v="Jimenezborough"/>
    <x v="3"/>
  </r>
  <r>
    <s v="T02833"/>
    <d v="2024-10-02T00:00:00"/>
    <s v="C158"/>
    <s v="P006"/>
    <s v="S003"/>
    <n v="4"/>
    <n v="0.05"/>
    <s v="Mobile Money"/>
    <n v="1272.2"/>
    <n v="1208.5899999999999"/>
    <n v="749.36"/>
    <n v="459.2299999999999"/>
    <s v="Company Fruits"/>
    <x v="6"/>
    <x v="0"/>
    <x v="2"/>
    <x v="13"/>
    <n v="318.05"/>
    <n v="187.34"/>
    <x v="0"/>
    <d v="1981-07-24T00:00:00"/>
    <n v="45"/>
    <x v="1"/>
    <x v="0"/>
    <s v="New Michele"/>
    <x v="0"/>
  </r>
  <r>
    <s v="T02834"/>
    <d v="2024-08-18T00:00:00"/>
    <s v="C153"/>
    <s v="P022"/>
    <s v="S001"/>
    <n v="5"/>
    <n v="0.05"/>
    <s v="Credit Card"/>
    <n v="127.85"/>
    <n v="121.4575"/>
    <n v="95.25"/>
    <n v="26.207499999999996"/>
    <s v="How Vegetables"/>
    <x v="3"/>
    <x v="0"/>
    <x v="2"/>
    <x v="8"/>
    <n v="25.57"/>
    <n v="19.05"/>
    <x v="1"/>
    <d v="1988-04-07T00:00:00"/>
    <n v="38"/>
    <x v="1"/>
    <x v="3"/>
    <s v="Jimenezborough"/>
    <x v="3"/>
  </r>
  <r>
    <s v="T02835"/>
    <d v="2023-11-10T00:00:00"/>
    <s v="C186"/>
    <s v="P044"/>
    <s v="S003"/>
    <n v="1"/>
    <n v="0"/>
    <s v="Credit Card"/>
    <n v="1286.55"/>
    <n v="1286.55"/>
    <n v="797.54"/>
    <n v="489.01"/>
    <s v="Least Accessories"/>
    <x v="1"/>
    <x v="1"/>
    <x v="0"/>
    <x v="9"/>
    <n v="1286.55"/>
    <n v="797.54"/>
    <x v="1"/>
    <d v="1960-05-05T00:00:00"/>
    <n v="66"/>
    <x v="4"/>
    <x v="0"/>
    <s v="New Michele"/>
    <x v="0"/>
  </r>
  <r>
    <s v="T02836"/>
    <d v="2024-03-08T00:00:00"/>
    <s v="C088"/>
    <s v="P034"/>
    <s v="S003"/>
    <n v="2"/>
    <n v="0.1"/>
    <s v="Mobile Money"/>
    <n v="856.1"/>
    <n v="770.49"/>
    <n v="492.14"/>
    <n v="278.35000000000002"/>
    <s v="Everything Laptop"/>
    <x v="2"/>
    <x v="0"/>
    <x v="1"/>
    <x v="6"/>
    <n v="428.05"/>
    <n v="246.07"/>
    <x v="1"/>
    <d v="1997-10-11T00:00:00"/>
    <n v="28"/>
    <x v="1"/>
    <x v="0"/>
    <s v="New Michele"/>
    <x v="0"/>
  </r>
  <r>
    <s v="T02837"/>
    <d v="2025-02-26T00:00:00"/>
    <s v="C052"/>
    <s v="P031"/>
    <s v="S001"/>
    <n v="4"/>
    <n v="0.15"/>
    <s v="Credit Card"/>
    <n v="4382.88"/>
    <n v="3725.4479999999999"/>
    <n v="3288.8"/>
    <n v="436.64799999999968"/>
    <s v="Foot Snacks"/>
    <x v="10"/>
    <x v="2"/>
    <x v="2"/>
    <x v="4"/>
    <n v="1095.72"/>
    <n v="822.2"/>
    <x v="1"/>
    <d v="1991-09-11T00:00:00"/>
    <n v="34"/>
    <x v="0"/>
    <x v="3"/>
    <s v="Jimenezborough"/>
    <x v="3"/>
  </r>
  <r>
    <s v="T02838"/>
    <d v="2025-02-22T00:00:00"/>
    <s v="C075"/>
    <s v="P048"/>
    <s v="S005"/>
    <n v="1"/>
    <n v="0.05"/>
    <s v="Credit Card"/>
    <n v="1216.3599999999999"/>
    <n v="1155.5419999999999"/>
    <n v="794.8"/>
    <n v="360.74199999999996"/>
    <s v="Nor Bags"/>
    <x v="10"/>
    <x v="2"/>
    <x v="0"/>
    <x v="5"/>
    <n v="1216.3599999999999"/>
    <n v="794.8"/>
    <x v="0"/>
    <d v="1954-09-17T00:00:00"/>
    <n v="71"/>
    <x v="4"/>
    <x v="4"/>
    <s v="Johnmouth"/>
    <x v="2"/>
  </r>
  <r>
    <s v="T02839"/>
    <d v="2023-12-21T00:00:00"/>
    <s v="C161"/>
    <s v="P026"/>
    <s v="S002"/>
    <n v="3"/>
    <n v="0.15"/>
    <s v="Cash"/>
    <n v="3047.2799999999997"/>
    <n v="2590.1879999999996"/>
    <n v="1753.1999999999998"/>
    <n v="836.98799999999983"/>
    <s v="Behavior Dairy"/>
    <x v="7"/>
    <x v="1"/>
    <x v="2"/>
    <x v="7"/>
    <n v="1015.76"/>
    <n v="584.4"/>
    <x v="0"/>
    <d v="1963-01-19T00:00:00"/>
    <n v="63"/>
    <x v="3"/>
    <x v="2"/>
    <s v="Peckmouth"/>
    <x v="2"/>
  </r>
  <r>
    <s v="T02840"/>
    <d v="2025-01-29T00:00:00"/>
    <s v="C113"/>
    <s v="P038"/>
    <s v="S001"/>
    <n v="2"/>
    <n v="0.1"/>
    <s v="Credit Card"/>
    <n v="733.86"/>
    <n v="660.47400000000005"/>
    <n v="570.46"/>
    <n v="90.01400000000001"/>
    <s v="Stage Footwear"/>
    <x v="9"/>
    <x v="2"/>
    <x v="0"/>
    <x v="3"/>
    <n v="366.93"/>
    <n v="285.23"/>
    <x v="0"/>
    <d v="1977-05-23T00:00:00"/>
    <n v="49"/>
    <x v="1"/>
    <x v="3"/>
    <s v="Jimenezborough"/>
    <x v="3"/>
  </r>
  <r>
    <s v="T02841"/>
    <d v="2025-08-20T00:00:00"/>
    <s v="C037"/>
    <s v="P027"/>
    <s v="S005"/>
    <n v="3"/>
    <n v="0"/>
    <s v="Cash"/>
    <n v="3816.69"/>
    <n v="3816.69"/>
    <n v="2857.95"/>
    <n v="958.74000000000024"/>
    <s v="Hospital Smartphone"/>
    <x v="3"/>
    <x v="2"/>
    <x v="1"/>
    <x v="10"/>
    <n v="1272.23"/>
    <n v="952.65"/>
    <x v="1"/>
    <d v="1982-08-30T00:00:00"/>
    <n v="43"/>
    <x v="1"/>
    <x v="4"/>
    <s v="Johnmouth"/>
    <x v="2"/>
  </r>
  <r>
    <s v="T02842"/>
    <d v="2025-03-12T00:00:00"/>
    <s v="C176"/>
    <s v="P017"/>
    <s v="S001"/>
    <n v="4"/>
    <n v="0"/>
    <s v="Credit Card"/>
    <n v="4984.4399999999996"/>
    <n v="4984.4399999999996"/>
    <n v="3334.08"/>
    <n v="1650.3599999999997"/>
    <s v="Find Headphones"/>
    <x v="2"/>
    <x v="2"/>
    <x v="1"/>
    <x v="11"/>
    <n v="1246.1099999999999"/>
    <n v="833.52"/>
    <x v="0"/>
    <d v="1979-10-07T00:00:00"/>
    <n v="46"/>
    <x v="1"/>
    <x v="3"/>
    <s v="Jimenezborough"/>
    <x v="3"/>
  </r>
  <r>
    <s v="T02843"/>
    <d v="2024-09-10T00:00:00"/>
    <s v="C186"/>
    <s v="P002"/>
    <s v="S003"/>
    <n v="3"/>
    <n v="0"/>
    <s v="Credit Card"/>
    <n v="2456.2799999999997"/>
    <n v="2456.2799999999997"/>
    <n v="1582.8600000000001"/>
    <n v="873.41999999999962"/>
    <s v="Audience Television"/>
    <x v="5"/>
    <x v="0"/>
    <x v="1"/>
    <x v="2"/>
    <n v="818.76"/>
    <n v="527.62"/>
    <x v="1"/>
    <d v="1960-05-05T00:00:00"/>
    <n v="66"/>
    <x v="4"/>
    <x v="0"/>
    <s v="New Michele"/>
    <x v="0"/>
  </r>
  <r>
    <s v="T02844"/>
    <d v="2024-03-07T00:00:00"/>
    <s v="C027"/>
    <s v="P011"/>
    <s v="S002"/>
    <n v="1"/>
    <n v="0.15"/>
    <s v="Cash"/>
    <n v="248.57"/>
    <n v="211.28449999999998"/>
    <n v="190.67"/>
    <n v="20.614499999999992"/>
    <s v="Either Headphones"/>
    <x v="2"/>
    <x v="0"/>
    <x v="1"/>
    <x v="11"/>
    <n v="248.57"/>
    <n v="190.67"/>
    <x v="0"/>
    <d v="1959-02-05T00:00:00"/>
    <n v="67"/>
    <x v="4"/>
    <x v="2"/>
    <s v="Peckmouth"/>
    <x v="2"/>
  </r>
  <r>
    <s v="T02845"/>
    <d v="2024-06-20T00:00:00"/>
    <s v="C145"/>
    <s v="P007"/>
    <s v="S001"/>
    <n v="4"/>
    <n v="0"/>
    <s v="Credit Card"/>
    <n v="5896.48"/>
    <n v="5896.48"/>
    <n v="3056.08"/>
    <n v="2840.3999999999996"/>
    <s v="Understand Camera"/>
    <x v="0"/>
    <x v="0"/>
    <x v="1"/>
    <x v="12"/>
    <n v="1474.12"/>
    <n v="764.02"/>
    <x v="1"/>
    <d v="1959-11-07T00:00:00"/>
    <n v="66"/>
    <x v="4"/>
    <x v="3"/>
    <s v="Jimenezborough"/>
    <x v="3"/>
  </r>
  <r>
    <s v="T02846"/>
    <d v="2024-07-15T00:00:00"/>
    <s v="C196"/>
    <s v="P028"/>
    <s v="S001"/>
    <n v="5"/>
    <n v="0"/>
    <s v="Cash"/>
    <n v="3368.8999999999996"/>
    <n v="3368.8999999999996"/>
    <n v="1816.6499999999999"/>
    <n v="1552.2499999999998"/>
    <s v="Deal Smartphone"/>
    <x v="11"/>
    <x v="0"/>
    <x v="1"/>
    <x v="10"/>
    <n v="673.78"/>
    <n v="363.33"/>
    <x v="1"/>
    <d v="1964-04-24T00:00:00"/>
    <n v="62"/>
    <x v="3"/>
    <x v="3"/>
    <s v="Jimenezborough"/>
    <x v="3"/>
  </r>
  <r>
    <s v="T02847"/>
    <d v="2024-08-24T00:00:00"/>
    <s v="C167"/>
    <s v="P006"/>
    <s v="S004"/>
    <n v="5"/>
    <n v="0.15"/>
    <s v="Bank Transfer"/>
    <n v="1590.25"/>
    <n v="1351.7124999999999"/>
    <n v="936.7"/>
    <n v="415.01249999999982"/>
    <s v="Company Fruits"/>
    <x v="3"/>
    <x v="0"/>
    <x v="2"/>
    <x v="13"/>
    <n v="318.05"/>
    <n v="187.34"/>
    <x v="1"/>
    <d v="1989-12-06T00:00:00"/>
    <n v="36"/>
    <x v="1"/>
    <x v="1"/>
    <s v="Brianahaven"/>
    <x v="1"/>
  </r>
  <r>
    <s v="T02848"/>
    <d v="2025-04-01T00:00:00"/>
    <s v="C176"/>
    <s v="P032"/>
    <s v="S005"/>
    <n v="4"/>
    <n v="0.15"/>
    <s v="Credit Card"/>
    <n v="1218.8399999999999"/>
    <n v="1036.0139999999999"/>
    <n v="656.04"/>
    <n v="379.97399999999993"/>
    <s v="Difficult Vegetables"/>
    <x v="8"/>
    <x v="2"/>
    <x v="2"/>
    <x v="8"/>
    <n v="304.70999999999998"/>
    <n v="164.01"/>
    <x v="0"/>
    <d v="1979-10-07T00:00:00"/>
    <n v="46"/>
    <x v="1"/>
    <x v="4"/>
    <s v="Johnmouth"/>
    <x v="2"/>
  </r>
  <r>
    <s v="T02849"/>
    <d v="2025-05-30T00:00:00"/>
    <s v="C175"/>
    <s v="P017"/>
    <s v="S004"/>
    <n v="5"/>
    <n v="0.1"/>
    <s v="Bank Transfer"/>
    <n v="6230.5499999999993"/>
    <n v="5607.4949999999999"/>
    <n v="4167.6000000000004"/>
    <n v="1439.8949999999995"/>
    <s v="Find Headphones"/>
    <x v="4"/>
    <x v="2"/>
    <x v="1"/>
    <x v="11"/>
    <n v="1246.1099999999999"/>
    <n v="833.52"/>
    <x v="0"/>
    <d v="1998-01-07T00:00:00"/>
    <n v="28"/>
    <x v="1"/>
    <x v="1"/>
    <s v="Brianahaven"/>
    <x v="1"/>
  </r>
  <r>
    <s v="T02850"/>
    <d v="2024-10-08T00:00:00"/>
    <s v="C163"/>
    <s v="P010"/>
    <s v="S004"/>
    <n v="4"/>
    <n v="0.05"/>
    <s v="Mobile Money"/>
    <n v="4776.4799999999996"/>
    <n v="4537.655999999999"/>
    <n v="3355.8"/>
    <n v="1181.8559999999989"/>
    <s v="Step Smartphone"/>
    <x v="6"/>
    <x v="0"/>
    <x v="1"/>
    <x v="10"/>
    <n v="1194.1199999999999"/>
    <n v="838.95"/>
    <x v="1"/>
    <d v="1985-10-08T00:00:00"/>
    <n v="40"/>
    <x v="1"/>
    <x v="1"/>
    <s v="Brianahaven"/>
    <x v="1"/>
  </r>
  <r>
    <s v="T02851"/>
    <d v="2024-09-07T00:00:00"/>
    <s v="C138"/>
    <s v="P008"/>
    <s v="S003"/>
    <n v="2"/>
    <n v="0.05"/>
    <s v="Bank Transfer"/>
    <n v="219.56"/>
    <n v="208.58199999999999"/>
    <n v="141.18"/>
    <n v="67.401999999999987"/>
    <s v="Recognize Footwear"/>
    <x v="5"/>
    <x v="0"/>
    <x v="0"/>
    <x v="3"/>
    <n v="109.78"/>
    <n v="70.59"/>
    <x v="1"/>
    <d v="1961-09-28T00:00:00"/>
    <n v="64"/>
    <x v="3"/>
    <x v="0"/>
    <s v="New Michele"/>
    <x v="0"/>
  </r>
  <r>
    <s v="T02852"/>
    <d v="2023-10-15T00:00:00"/>
    <s v="C164"/>
    <s v="P014"/>
    <s v="S002"/>
    <n v="4"/>
    <n v="0.1"/>
    <s v="Credit Card"/>
    <n v="5371"/>
    <n v="4833.9000000000005"/>
    <n v="3191.76"/>
    <n v="1642.1400000000003"/>
    <s v="Add Clothing"/>
    <x v="6"/>
    <x v="1"/>
    <x v="0"/>
    <x v="0"/>
    <n v="1342.75"/>
    <n v="797.94"/>
    <x v="0"/>
    <d v="1968-07-28T00:00:00"/>
    <n v="57"/>
    <x v="3"/>
    <x v="2"/>
    <s v="Peckmouth"/>
    <x v="2"/>
  </r>
  <r>
    <s v="T02853"/>
    <d v="2024-01-18T00:00:00"/>
    <s v="C095"/>
    <s v="P030"/>
    <s v="S001"/>
    <n v="4"/>
    <n v="0.1"/>
    <s v="Credit Card"/>
    <n v="116.96"/>
    <n v="105.264"/>
    <n v="61.12"/>
    <n v="44.143999999999998"/>
    <s v="National Watches"/>
    <x v="9"/>
    <x v="0"/>
    <x v="0"/>
    <x v="1"/>
    <n v="29.24"/>
    <n v="15.28"/>
    <x v="0"/>
    <d v="1982-08-20T00:00:00"/>
    <n v="43"/>
    <x v="1"/>
    <x v="3"/>
    <s v="Jimenezborough"/>
    <x v="3"/>
  </r>
  <r>
    <s v="T02854"/>
    <d v="2025-01-30T00:00:00"/>
    <s v="C011"/>
    <s v="P022"/>
    <s v="S004"/>
    <n v="4"/>
    <n v="0.05"/>
    <s v="Mobile Money"/>
    <n v="102.28"/>
    <n v="97.165999999999997"/>
    <n v="76.2"/>
    <n v="20.965999999999994"/>
    <s v="How Vegetables"/>
    <x v="9"/>
    <x v="2"/>
    <x v="2"/>
    <x v="8"/>
    <n v="25.57"/>
    <n v="19.05"/>
    <x v="0"/>
    <d v="1997-03-03T00:00:00"/>
    <n v="29"/>
    <x v="1"/>
    <x v="1"/>
    <s v="Brianahaven"/>
    <x v="1"/>
  </r>
  <r>
    <s v="T02855"/>
    <d v="2024-07-01T00:00:00"/>
    <s v="C033"/>
    <s v="P025"/>
    <s v="S003"/>
    <n v="2"/>
    <n v="0.15"/>
    <s v="Mobile Money"/>
    <n v="858.3"/>
    <n v="729.55499999999995"/>
    <n v="517.44000000000005"/>
    <n v="212.1149999999999"/>
    <s v="Little Watches"/>
    <x v="11"/>
    <x v="0"/>
    <x v="0"/>
    <x v="1"/>
    <n v="429.15"/>
    <n v="258.72000000000003"/>
    <x v="1"/>
    <d v="1978-07-27T00:00:00"/>
    <n v="48"/>
    <x v="1"/>
    <x v="0"/>
    <s v="New Michele"/>
    <x v="0"/>
  </r>
  <r>
    <s v="T02856"/>
    <d v="2024-08-06T00:00:00"/>
    <s v="C107"/>
    <s v="P011"/>
    <s v="S004"/>
    <n v="4"/>
    <n v="0.15"/>
    <s v="Mobile Money"/>
    <n v="994.28"/>
    <n v="845.13799999999992"/>
    <n v="762.68"/>
    <n v="82.45799999999997"/>
    <s v="Either Headphones"/>
    <x v="3"/>
    <x v="0"/>
    <x v="1"/>
    <x v="11"/>
    <n v="248.57"/>
    <n v="190.67"/>
    <x v="1"/>
    <d v="1995-10-08T00:00:00"/>
    <n v="30"/>
    <x v="1"/>
    <x v="1"/>
    <s v="Brianahaven"/>
    <x v="1"/>
  </r>
  <r>
    <s v="T02857"/>
    <d v="2024-11-01T00:00:00"/>
    <s v="C119"/>
    <s v="P049"/>
    <s v="S003"/>
    <n v="3"/>
    <n v="0.1"/>
    <s v="Mobile Money"/>
    <n v="1164.78"/>
    <n v="1048.3019999999999"/>
    <n v="597.90000000000009"/>
    <n v="450.40199999999982"/>
    <s v="Possible Watches"/>
    <x v="1"/>
    <x v="0"/>
    <x v="0"/>
    <x v="1"/>
    <n v="388.26"/>
    <n v="199.3"/>
    <x v="0"/>
    <d v="1991-07-31T00:00:00"/>
    <n v="34"/>
    <x v="0"/>
    <x v="0"/>
    <s v="New Michele"/>
    <x v="0"/>
  </r>
  <r>
    <s v="T02858"/>
    <d v="2024-01-01T00:00:00"/>
    <s v="C035"/>
    <s v="P039"/>
    <s v="S005"/>
    <n v="2"/>
    <n v="0.05"/>
    <s v="Credit Card"/>
    <n v="1081.8800000000001"/>
    <n v="1027.7860000000001"/>
    <n v="796.5"/>
    <n v="231.28600000000006"/>
    <s v="Church Clothing"/>
    <x v="9"/>
    <x v="0"/>
    <x v="0"/>
    <x v="0"/>
    <n v="540.94000000000005"/>
    <n v="398.25"/>
    <x v="1"/>
    <d v="1991-04-19T00:00:00"/>
    <n v="35"/>
    <x v="1"/>
    <x v="4"/>
    <s v="Johnmouth"/>
    <x v="2"/>
  </r>
  <r>
    <s v="T02859"/>
    <d v="2025-06-25T00:00:00"/>
    <s v="C183"/>
    <s v="P021"/>
    <s v="S002"/>
    <n v="5"/>
    <n v="0.05"/>
    <s v="Bank Transfer"/>
    <n v="6136.2"/>
    <n v="5829.3899999999994"/>
    <n v="4885.45"/>
    <n v="943.9399999999996"/>
    <s v="Firm Dairy"/>
    <x v="0"/>
    <x v="2"/>
    <x v="2"/>
    <x v="7"/>
    <n v="1227.24"/>
    <n v="977.09"/>
    <x v="0"/>
    <d v="1990-11-19T00:00:00"/>
    <n v="35"/>
    <x v="1"/>
    <x v="2"/>
    <s v="Peckmouth"/>
    <x v="2"/>
  </r>
  <r>
    <s v="T02860"/>
    <d v="2025-07-07T00:00:00"/>
    <s v="C119"/>
    <s v="P004"/>
    <s v="S005"/>
    <n v="4"/>
    <n v="0.1"/>
    <s v="Bank Transfer"/>
    <n v="7415.08"/>
    <n v="6673.5720000000001"/>
    <n v="5454.08"/>
    <n v="1219.4920000000002"/>
    <s v="Four Accessories"/>
    <x v="11"/>
    <x v="2"/>
    <x v="0"/>
    <x v="9"/>
    <n v="1853.77"/>
    <n v="1363.52"/>
    <x v="0"/>
    <d v="1991-07-31T00:00:00"/>
    <n v="34"/>
    <x v="0"/>
    <x v="4"/>
    <s v="Johnmouth"/>
    <x v="2"/>
  </r>
  <r>
    <s v="T02861"/>
    <d v="2024-06-22T00:00:00"/>
    <s v="C055"/>
    <s v="P036"/>
    <s v="S004"/>
    <n v="2"/>
    <n v="0.15"/>
    <s v="Cash"/>
    <n v="3002.92"/>
    <n v="2552.482"/>
    <n v="2335.46"/>
    <n v="217.02199999999993"/>
    <s v="New Watches"/>
    <x v="0"/>
    <x v="0"/>
    <x v="0"/>
    <x v="1"/>
    <n v="1501.46"/>
    <n v="1167.73"/>
    <x v="0"/>
    <d v="1976-07-09T00:00:00"/>
    <n v="50"/>
    <x v="3"/>
    <x v="1"/>
    <s v="Brianahaven"/>
    <x v="1"/>
  </r>
  <r>
    <s v="T02862"/>
    <d v="2024-08-28T00:00:00"/>
    <s v="C139"/>
    <s v="P021"/>
    <s v="S004"/>
    <n v="3"/>
    <n v="0.15"/>
    <s v="Cash"/>
    <n v="3681.7200000000003"/>
    <n v="3129.462"/>
    <n v="2931.27"/>
    <n v="198.19200000000001"/>
    <s v="Firm Dairy"/>
    <x v="3"/>
    <x v="0"/>
    <x v="2"/>
    <x v="7"/>
    <n v="1227.24"/>
    <n v="977.09"/>
    <x v="0"/>
    <d v="1960-03-21T00:00:00"/>
    <n v="66"/>
    <x v="4"/>
    <x v="1"/>
    <s v="Brianahaven"/>
    <x v="1"/>
  </r>
  <r>
    <s v="T02863"/>
    <d v="2025-06-02T00:00:00"/>
    <s v="C052"/>
    <s v="P012"/>
    <s v="S002"/>
    <n v="3"/>
    <n v="0.05"/>
    <s v="Mobile Money"/>
    <n v="3579.2699999999995"/>
    <n v="3400.3064999999992"/>
    <n v="2454.7200000000003"/>
    <n v="945.58649999999898"/>
    <s v="Above Camera"/>
    <x v="0"/>
    <x v="2"/>
    <x v="1"/>
    <x v="12"/>
    <n v="1193.0899999999999"/>
    <n v="818.24"/>
    <x v="1"/>
    <d v="1991-09-11T00:00:00"/>
    <n v="34"/>
    <x v="0"/>
    <x v="2"/>
    <s v="Peckmouth"/>
    <x v="2"/>
  </r>
  <r>
    <s v="T02864"/>
    <d v="2025-01-17T00:00:00"/>
    <s v="C133"/>
    <s v="P031"/>
    <s v="S004"/>
    <n v="2"/>
    <n v="0.15"/>
    <s v="Cash"/>
    <n v="2191.44"/>
    <n v="1862.7239999999999"/>
    <n v="1644.4"/>
    <n v="218.32399999999984"/>
    <s v="Foot Snacks"/>
    <x v="9"/>
    <x v="2"/>
    <x v="2"/>
    <x v="4"/>
    <n v="1095.72"/>
    <n v="822.2"/>
    <x v="0"/>
    <d v="1962-04-14T00:00:00"/>
    <n v="64"/>
    <x v="3"/>
    <x v="1"/>
    <s v="Brianahaven"/>
    <x v="1"/>
  </r>
  <r>
    <s v="T02865"/>
    <d v="2025-02-26T00:00:00"/>
    <s v="C178"/>
    <s v="P046"/>
    <s v="S002"/>
    <n v="4"/>
    <n v="0.05"/>
    <s v="Bank Transfer"/>
    <n v="4661.4799999999996"/>
    <n v="4428.405999999999"/>
    <n v="3706.2"/>
    <n v="722.20599999999922"/>
    <s v="Nature Clothing"/>
    <x v="10"/>
    <x v="2"/>
    <x v="0"/>
    <x v="0"/>
    <n v="1165.3699999999999"/>
    <n v="926.55"/>
    <x v="1"/>
    <d v="1960-12-05T00:00:00"/>
    <n v="65"/>
    <x v="4"/>
    <x v="2"/>
    <s v="Peckmouth"/>
    <x v="2"/>
  </r>
  <r>
    <s v="T02866"/>
    <d v="2023-11-14T00:00:00"/>
    <s v="C191"/>
    <s v="P012"/>
    <s v="S005"/>
    <n v="2"/>
    <n v="0.15"/>
    <s v="Credit Card"/>
    <n v="2386.1799999999998"/>
    <n v="2028.2529999999997"/>
    <n v="1636.48"/>
    <n v="391.77299999999968"/>
    <s v="Above Camera"/>
    <x v="1"/>
    <x v="1"/>
    <x v="1"/>
    <x v="12"/>
    <n v="1193.0899999999999"/>
    <n v="818.24"/>
    <x v="1"/>
    <d v="1958-07-14T00:00:00"/>
    <n v="68"/>
    <x v="4"/>
    <x v="4"/>
    <s v="Johnmouth"/>
    <x v="2"/>
  </r>
  <r>
    <s v="T02867"/>
    <d v="2023-12-25T00:00:00"/>
    <s v="C039"/>
    <s v="P010"/>
    <s v="S004"/>
    <n v="3"/>
    <n v="0.15"/>
    <s v="Credit Card"/>
    <n v="3582.3599999999997"/>
    <n v="3045.0059999999999"/>
    <n v="2516.8500000000004"/>
    <n v="528.15599999999949"/>
    <s v="Step Smartphone"/>
    <x v="7"/>
    <x v="1"/>
    <x v="1"/>
    <x v="10"/>
    <n v="1194.1199999999999"/>
    <n v="838.95"/>
    <x v="1"/>
    <d v="1996-11-02T00:00:00"/>
    <n v="29"/>
    <x v="1"/>
    <x v="1"/>
    <s v="Brianahaven"/>
    <x v="1"/>
  </r>
  <r>
    <s v="T02868"/>
    <d v="2024-05-03T00:00:00"/>
    <s v="C190"/>
    <s v="P021"/>
    <s v="S002"/>
    <n v="4"/>
    <n v="0.1"/>
    <s v="Cash"/>
    <n v="4908.96"/>
    <n v="4418.0640000000003"/>
    <n v="3908.36"/>
    <n v="509.70400000000018"/>
    <s v="Firm Dairy"/>
    <x v="4"/>
    <x v="0"/>
    <x v="2"/>
    <x v="7"/>
    <n v="1227.24"/>
    <n v="977.09"/>
    <x v="0"/>
    <d v="1967-08-19T00:00:00"/>
    <n v="58"/>
    <x v="3"/>
    <x v="2"/>
    <s v="Peckmouth"/>
    <x v="2"/>
  </r>
  <r>
    <s v="T02869"/>
    <d v="2024-06-02T00:00:00"/>
    <s v="C174"/>
    <s v="P004"/>
    <s v="S001"/>
    <n v="1"/>
    <n v="0"/>
    <s v="Cash"/>
    <n v="1853.77"/>
    <n v="1853.77"/>
    <n v="1363.52"/>
    <n v="490.25"/>
    <s v="Four Accessories"/>
    <x v="0"/>
    <x v="0"/>
    <x v="0"/>
    <x v="9"/>
    <n v="1853.77"/>
    <n v="1363.52"/>
    <x v="0"/>
    <d v="2005-07-07T00:00:00"/>
    <n v="21"/>
    <x v="2"/>
    <x v="3"/>
    <s v="Jimenezborough"/>
    <x v="3"/>
  </r>
  <r>
    <s v="T02870"/>
    <d v="2024-03-31T00:00:00"/>
    <s v="C003"/>
    <s v="P005"/>
    <s v="S001"/>
    <n v="3"/>
    <n v="0"/>
    <s v="Bank Transfer"/>
    <n v="4188.66"/>
    <n v="4188.66"/>
    <n v="3012.27"/>
    <n v="1176.3899999999999"/>
    <s v="Knowledge Bags"/>
    <x v="2"/>
    <x v="0"/>
    <x v="0"/>
    <x v="5"/>
    <n v="1396.22"/>
    <n v="1004.09"/>
    <x v="1"/>
    <d v="2005-04-19T00:00:00"/>
    <n v="21"/>
    <x v="2"/>
    <x v="3"/>
    <s v="Jimenezborough"/>
    <x v="3"/>
  </r>
  <r>
    <s v="T02871"/>
    <d v="2024-02-07T00:00:00"/>
    <s v="C092"/>
    <s v="P012"/>
    <s v="S002"/>
    <n v="2"/>
    <n v="0.05"/>
    <s v="Bank Transfer"/>
    <n v="2386.1799999999998"/>
    <n v="2266.8709999999996"/>
    <n v="1636.48"/>
    <n v="630.39099999999962"/>
    <s v="Above Camera"/>
    <x v="10"/>
    <x v="0"/>
    <x v="1"/>
    <x v="12"/>
    <n v="1193.0899999999999"/>
    <n v="818.24"/>
    <x v="1"/>
    <d v="2001-11-28T00:00:00"/>
    <n v="24"/>
    <x v="2"/>
    <x v="2"/>
    <s v="Peckmouth"/>
    <x v="2"/>
  </r>
  <r>
    <s v="T02872"/>
    <d v="2024-06-06T00:00:00"/>
    <s v="C017"/>
    <s v="P044"/>
    <s v="S003"/>
    <n v="5"/>
    <n v="0.1"/>
    <s v="Mobile Money"/>
    <n v="6432.75"/>
    <n v="5789.4750000000004"/>
    <n v="3987.7"/>
    <n v="1801.7750000000005"/>
    <s v="Least Accessories"/>
    <x v="0"/>
    <x v="0"/>
    <x v="0"/>
    <x v="9"/>
    <n v="1286.55"/>
    <n v="797.54"/>
    <x v="1"/>
    <d v="1982-03-11T00:00:00"/>
    <n v="44"/>
    <x v="1"/>
    <x v="0"/>
    <s v="New Michele"/>
    <x v="0"/>
  </r>
  <r>
    <s v="T02873"/>
    <d v="2024-03-11T00:00:00"/>
    <s v="C122"/>
    <s v="P029"/>
    <s v="S003"/>
    <n v="2"/>
    <n v="0.1"/>
    <s v="Bank Transfer"/>
    <n v="2970.1"/>
    <n v="2673.09"/>
    <n v="1976.62"/>
    <n v="696.47000000000025"/>
    <s v="Road Clothing"/>
    <x v="2"/>
    <x v="0"/>
    <x v="0"/>
    <x v="0"/>
    <n v="1485.05"/>
    <n v="988.31"/>
    <x v="0"/>
    <d v="1961-10-02T00:00:00"/>
    <n v="64"/>
    <x v="3"/>
    <x v="0"/>
    <s v="New Michele"/>
    <x v="0"/>
  </r>
  <r>
    <s v="T02874"/>
    <d v="2023-12-19T00:00:00"/>
    <s v="C026"/>
    <s v="P024"/>
    <s v="S005"/>
    <n v="2"/>
    <n v="0.05"/>
    <s v="Credit Card"/>
    <n v="2974.82"/>
    <n v="2826.0790000000002"/>
    <n v="1626.14"/>
    <n v="1199.9390000000001"/>
    <s v="Him Smartphone"/>
    <x v="7"/>
    <x v="1"/>
    <x v="1"/>
    <x v="10"/>
    <n v="1487.41"/>
    <n v="813.07"/>
    <x v="0"/>
    <d v="2004-01-04T00:00:00"/>
    <n v="22"/>
    <x v="2"/>
    <x v="4"/>
    <s v="Johnmouth"/>
    <x v="2"/>
  </r>
  <r>
    <s v="T02875"/>
    <d v="2024-10-24T00:00:00"/>
    <s v="C107"/>
    <s v="P043"/>
    <s v="S001"/>
    <n v="5"/>
    <n v="0.15"/>
    <s v="Credit Card"/>
    <n v="2822.1"/>
    <n v="2398.7849999999999"/>
    <n v="1469.8"/>
    <n v="928.9849999999999"/>
    <s v="Soon Accessories"/>
    <x v="6"/>
    <x v="0"/>
    <x v="0"/>
    <x v="9"/>
    <n v="564.41999999999996"/>
    <n v="293.95999999999998"/>
    <x v="1"/>
    <d v="1995-10-08T00:00:00"/>
    <n v="30"/>
    <x v="1"/>
    <x v="3"/>
    <s v="Jimenezborough"/>
    <x v="3"/>
  </r>
  <r>
    <s v="T02876"/>
    <d v="2024-12-27T00:00:00"/>
    <s v="C144"/>
    <s v="P041"/>
    <s v="S005"/>
    <n v="4"/>
    <n v="0.1"/>
    <s v="Credit Card"/>
    <n v="6540.04"/>
    <n v="5886.0360000000001"/>
    <n v="4173.16"/>
    <n v="1712.8760000000002"/>
    <s v="Present Television"/>
    <x v="7"/>
    <x v="0"/>
    <x v="1"/>
    <x v="2"/>
    <n v="1635.01"/>
    <n v="1043.29"/>
    <x v="1"/>
    <d v="1963-09-02T00:00:00"/>
    <n v="62"/>
    <x v="3"/>
    <x v="4"/>
    <s v="Johnmouth"/>
    <x v="2"/>
  </r>
  <r>
    <s v="T02877"/>
    <d v="2024-10-05T00:00:00"/>
    <s v="C030"/>
    <s v="P023"/>
    <s v="S002"/>
    <n v="4"/>
    <n v="0"/>
    <s v="Cash"/>
    <n v="7513.88"/>
    <n v="7513.88"/>
    <n v="4059.64"/>
    <n v="3454.2400000000002"/>
    <s v="And Footwear"/>
    <x v="6"/>
    <x v="0"/>
    <x v="0"/>
    <x v="3"/>
    <n v="1878.47"/>
    <n v="1014.91"/>
    <x v="0"/>
    <d v="2002-06-10T00:00:00"/>
    <n v="24"/>
    <x v="2"/>
    <x v="2"/>
    <s v="Peckmouth"/>
    <x v="2"/>
  </r>
  <r>
    <s v="T02878"/>
    <d v="2025-06-13T00:00:00"/>
    <s v="C035"/>
    <s v="P018"/>
    <s v="S004"/>
    <n v="4"/>
    <n v="0.15"/>
    <s v="Mobile Money"/>
    <n v="4319.5600000000004"/>
    <n v="3671.6260000000002"/>
    <n v="2815.32"/>
    <n v="856.30600000000004"/>
    <s v="Democratic Smartphone"/>
    <x v="0"/>
    <x v="2"/>
    <x v="1"/>
    <x v="10"/>
    <n v="1079.8900000000001"/>
    <n v="703.83"/>
    <x v="1"/>
    <d v="1991-04-19T00:00:00"/>
    <n v="35"/>
    <x v="1"/>
    <x v="1"/>
    <s v="Brianahaven"/>
    <x v="1"/>
  </r>
  <r>
    <s v="T02879"/>
    <d v="2025-08-23T00:00:00"/>
    <s v="C044"/>
    <s v="P031"/>
    <s v="S001"/>
    <n v="5"/>
    <n v="0.1"/>
    <s v="Mobile Money"/>
    <n v="5478.6"/>
    <n v="4930.7400000000007"/>
    <n v="4111"/>
    <n v="819.74000000000069"/>
    <s v="Foot Snacks"/>
    <x v="3"/>
    <x v="2"/>
    <x v="2"/>
    <x v="4"/>
    <n v="1095.72"/>
    <n v="822.2"/>
    <x v="0"/>
    <d v="1961-02-14T00:00:00"/>
    <n v="65"/>
    <x v="4"/>
    <x v="3"/>
    <s v="Jimenezborough"/>
    <x v="3"/>
  </r>
  <r>
    <s v="T02880"/>
    <d v="2025-07-28T00:00:00"/>
    <s v="C150"/>
    <s v="P002"/>
    <s v="S005"/>
    <n v="2"/>
    <n v="0.15"/>
    <s v="Cash"/>
    <n v="1637.52"/>
    <n v="1391.8920000000001"/>
    <n v="1055.24"/>
    <n v="336.65200000000004"/>
    <s v="Audience Television"/>
    <x v="11"/>
    <x v="2"/>
    <x v="1"/>
    <x v="2"/>
    <n v="818.76"/>
    <n v="527.62"/>
    <x v="0"/>
    <d v="1971-06-17T00:00:00"/>
    <n v="55"/>
    <x v="3"/>
    <x v="4"/>
    <s v="Johnmouth"/>
    <x v="2"/>
  </r>
  <r>
    <s v="T02881"/>
    <d v="2024-11-30T00:00:00"/>
    <s v="C126"/>
    <s v="P033"/>
    <s v="S005"/>
    <n v="3"/>
    <n v="0.1"/>
    <s v="Cash"/>
    <n v="5396.91"/>
    <n v="4857.2190000000001"/>
    <n v="3987.4500000000003"/>
    <n v="869.76899999999978"/>
    <s v="Beat Accessories"/>
    <x v="1"/>
    <x v="0"/>
    <x v="0"/>
    <x v="9"/>
    <n v="1798.97"/>
    <n v="1329.15"/>
    <x v="0"/>
    <d v="1980-04-04T00:00:00"/>
    <n v="46"/>
    <x v="1"/>
    <x v="4"/>
    <s v="Johnmouth"/>
    <x v="2"/>
  </r>
  <r>
    <s v="T02882"/>
    <d v="2024-06-22T00:00:00"/>
    <s v="C095"/>
    <s v="P046"/>
    <s v="S001"/>
    <n v="2"/>
    <n v="0.05"/>
    <s v="Bank Transfer"/>
    <n v="2330.7399999999998"/>
    <n v="2214.2029999999995"/>
    <n v="1853.1"/>
    <n v="361.10299999999961"/>
    <s v="Nature Clothing"/>
    <x v="0"/>
    <x v="0"/>
    <x v="0"/>
    <x v="0"/>
    <n v="1165.3699999999999"/>
    <n v="926.55"/>
    <x v="0"/>
    <d v="1982-08-20T00:00:00"/>
    <n v="43"/>
    <x v="1"/>
    <x v="3"/>
    <s v="Jimenezborough"/>
    <x v="3"/>
  </r>
  <r>
    <s v="T02883"/>
    <d v="2025-05-17T00:00:00"/>
    <s v="C174"/>
    <s v="P048"/>
    <s v="S004"/>
    <n v="2"/>
    <n v="0"/>
    <s v="Credit Card"/>
    <n v="2432.7199999999998"/>
    <n v="2432.7199999999998"/>
    <n v="1589.6"/>
    <n v="843.11999999999989"/>
    <s v="Nor Bags"/>
    <x v="4"/>
    <x v="2"/>
    <x v="0"/>
    <x v="5"/>
    <n v="1216.3599999999999"/>
    <n v="794.8"/>
    <x v="0"/>
    <d v="2005-07-07T00:00:00"/>
    <n v="21"/>
    <x v="2"/>
    <x v="1"/>
    <s v="Brianahaven"/>
    <x v="1"/>
  </r>
  <r>
    <s v="T02884"/>
    <d v="2024-04-06T00:00:00"/>
    <s v="C163"/>
    <s v="P030"/>
    <s v="S003"/>
    <n v="3"/>
    <n v="0"/>
    <s v="Bank Transfer"/>
    <n v="87.72"/>
    <n v="87.72"/>
    <n v="45.839999999999996"/>
    <n v="41.88"/>
    <s v="National Watches"/>
    <x v="8"/>
    <x v="0"/>
    <x v="0"/>
    <x v="1"/>
    <n v="29.24"/>
    <n v="15.28"/>
    <x v="1"/>
    <d v="1985-10-08T00:00:00"/>
    <n v="40"/>
    <x v="1"/>
    <x v="0"/>
    <s v="New Michele"/>
    <x v="0"/>
  </r>
  <r>
    <s v="T02885"/>
    <d v="2023-12-28T00:00:00"/>
    <s v="C155"/>
    <s v="P025"/>
    <s v="S004"/>
    <n v="1"/>
    <n v="0.15"/>
    <s v="Credit Card"/>
    <n v="429.15"/>
    <n v="364.77749999999997"/>
    <n v="258.72000000000003"/>
    <n v="106.05749999999995"/>
    <s v="Little Watches"/>
    <x v="7"/>
    <x v="1"/>
    <x v="0"/>
    <x v="1"/>
    <n v="429.15"/>
    <n v="258.72000000000003"/>
    <x v="0"/>
    <d v="1965-09-20T00:00:00"/>
    <n v="60"/>
    <x v="3"/>
    <x v="1"/>
    <s v="Brianahaven"/>
    <x v="1"/>
  </r>
  <r>
    <s v="T02886"/>
    <d v="2023-09-14T00:00:00"/>
    <s v="C094"/>
    <s v="P004"/>
    <s v="S003"/>
    <n v="2"/>
    <n v="0.1"/>
    <s v="Cash"/>
    <n v="3707.54"/>
    <n v="3336.7860000000001"/>
    <n v="2727.04"/>
    <n v="609.74600000000009"/>
    <s v="Four Accessories"/>
    <x v="5"/>
    <x v="1"/>
    <x v="0"/>
    <x v="9"/>
    <n v="1853.77"/>
    <n v="1363.52"/>
    <x v="0"/>
    <d v="1962-10-18T00:00:00"/>
    <n v="63"/>
    <x v="3"/>
    <x v="0"/>
    <s v="New Michele"/>
    <x v="0"/>
  </r>
  <r>
    <s v="T02887"/>
    <d v="2024-04-14T00:00:00"/>
    <s v="C126"/>
    <s v="P047"/>
    <s v="S003"/>
    <n v="2"/>
    <n v="0"/>
    <s v="Credit Card"/>
    <n v="2394.36"/>
    <n v="2394.36"/>
    <n v="1445.48"/>
    <n v="948.88000000000011"/>
    <s v="Or Smartphone"/>
    <x v="8"/>
    <x v="0"/>
    <x v="1"/>
    <x v="10"/>
    <n v="1197.18"/>
    <n v="722.74"/>
    <x v="0"/>
    <d v="1980-04-04T00:00:00"/>
    <n v="46"/>
    <x v="1"/>
    <x v="0"/>
    <s v="New Michele"/>
    <x v="0"/>
  </r>
  <r>
    <s v="T02888"/>
    <d v="2025-04-01T00:00:00"/>
    <s v="C180"/>
    <s v="P038"/>
    <s v="S003"/>
    <n v="3"/>
    <n v="0.15"/>
    <s v="Mobile Money"/>
    <n v="1100.79"/>
    <n v="935.67149999999992"/>
    <n v="855.69"/>
    <n v="79.981499999999869"/>
    <s v="Stage Footwear"/>
    <x v="8"/>
    <x v="2"/>
    <x v="0"/>
    <x v="3"/>
    <n v="366.93"/>
    <n v="285.23"/>
    <x v="1"/>
    <d v="1959-12-15T00:00:00"/>
    <n v="66"/>
    <x v="4"/>
    <x v="0"/>
    <s v="New Michele"/>
    <x v="0"/>
  </r>
  <r>
    <s v="T02889"/>
    <d v="2025-01-30T00:00:00"/>
    <s v="C087"/>
    <s v="P016"/>
    <s v="S001"/>
    <n v="3"/>
    <n v="0.15"/>
    <s v="Cash"/>
    <n v="5576.25"/>
    <n v="4739.8125"/>
    <n v="4353.4800000000005"/>
    <n v="386.33249999999953"/>
    <s v="House Accessories"/>
    <x v="9"/>
    <x v="2"/>
    <x v="0"/>
    <x v="9"/>
    <n v="1858.75"/>
    <n v="1451.16"/>
    <x v="1"/>
    <d v="1975-06-22T00:00:00"/>
    <n v="51"/>
    <x v="3"/>
    <x v="3"/>
    <s v="Jimenezborough"/>
    <x v="3"/>
  </r>
  <r>
    <s v="T02890"/>
    <d v="2024-11-07T00:00:00"/>
    <s v="C086"/>
    <s v="P039"/>
    <s v="S005"/>
    <n v="1"/>
    <n v="0.05"/>
    <s v="Cash"/>
    <n v="540.94000000000005"/>
    <n v="513.89300000000003"/>
    <n v="398.25"/>
    <n v="115.64300000000003"/>
    <s v="Church Clothing"/>
    <x v="1"/>
    <x v="0"/>
    <x v="0"/>
    <x v="0"/>
    <n v="540.94000000000005"/>
    <n v="398.25"/>
    <x v="1"/>
    <d v="1975-09-26T00:00:00"/>
    <n v="50"/>
    <x v="3"/>
    <x v="4"/>
    <s v="Johnmouth"/>
    <x v="2"/>
  </r>
  <r>
    <s v="T02891"/>
    <d v="2024-06-11T00:00:00"/>
    <s v="C189"/>
    <s v="P015"/>
    <s v="S005"/>
    <n v="1"/>
    <n v="0.1"/>
    <s v="Mobile Money"/>
    <n v="270.45"/>
    <n v="243.405"/>
    <n v="187.6"/>
    <n v="55.805000000000007"/>
    <s v="Whether Bags"/>
    <x v="0"/>
    <x v="0"/>
    <x v="0"/>
    <x v="5"/>
    <n v="270.45"/>
    <n v="187.6"/>
    <x v="0"/>
    <d v="1966-08-07T00:00:00"/>
    <n v="59"/>
    <x v="3"/>
    <x v="4"/>
    <s v="Johnmouth"/>
    <x v="2"/>
  </r>
  <r>
    <s v="T02892"/>
    <d v="2025-04-28T00:00:00"/>
    <s v="C052"/>
    <s v="P010"/>
    <s v="S004"/>
    <n v="4"/>
    <n v="0.15"/>
    <s v="Cash"/>
    <n v="4776.4799999999996"/>
    <n v="4060.0079999999994"/>
    <n v="3355.8"/>
    <n v="704.20799999999917"/>
    <s v="Step Smartphone"/>
    <x v="8"/>
    <x v="2"/>
    <x v="1"/>
    <x v="10"/>
    <n v="1194.1199999999999"/>
    <n v="838.95"/>
    <x v="1"/>
    <d v="1991-09-11T00:00:00"/>
    <n v="34"/>
    <x v="0"/>
    <x v="1"/>
    <s v="Brianahaven"/>
    <x v="1"/>
  </r>
  <r>
    <s v="T02893"/>
    <d v="2025-05-15T00:00:00"/>
    <s v="C178"/>
    <s v="P002"/>
    <s v="S003"/>
    <n v="4"/>
    <n v="0.1"/>
    <s v="Bank Transfer"/>
    <n v="3275.04"/>
    <n v="2947.5360000000001"/>
    <n v="2110.48"/>
    <n v="837.05600000000004"/>
    <s v="Audience Television"/>
    <x v="4"/>
    <x v="2"/>
    <x v="1"/>
    <x v="2"/>
    <n v="818.76"/>
    <n v="527.62"/>
    <x v="1"/>
    <d v="1960-12-05T00:00:00"/>
    <n v="65"/>
    <x v="4"/>
    <x v="0"/>
    <s v="New Michele"/>
    <x v="0"/>
  </r>
  <r>
    <s v="T02894"/>
    <d v="2024-01-15T00:00:00"/>
    <s v="C132"/>
    <s v="P011"/>
    <s v="S004"/>
    <n v="4"/>
    <n v="0.1"/>
    <s v="Credit Card"/>
    <n v="994.28"/>
    <n v="894.85199999999998"/>
    <n v="762.68"/>
    <n v="132.17200000000003"/>
    <s v="Either Headphones"/>
    <x v="9"/>
    <x v="0"/>
    <x v="1"/>
    <x v="11"/>
    <n v="248.57"/>
    <n v="190.67"/>
    <x v="0"/>
    <d v="1958-12-24T00:00:00"/>
    <n v="67"/>
    <x v="4"/>
    <x v="1"/>
    <s v="Brianahaven"/>
    <x v="1"/>
  </r>
  <r>
    <s v="T02895"/>
    <d v="2024-01-30T00:00:00"/>
    <s v="C089"/>
    <s v="P021"/>
    <s v="S003"/>
    <n v="5"/>
    <n v="0.05"/>
    <s v="Mobile Money"/>
    <n v="6136.2"/>
    <n v="5829.3899999999994"/>
    <n v="4885.45"/>
    <n v="943.9399999999996"/>
    <s v="Firm Dairy"/>
    <x v="9"/>
    <x v="0"/>
    <x v="2"/>
    <x v="7"/>
    <n v="1227.24"/>
    <n v="977.09"/>
    <x v="1"/>
    <d v="1969-07-12T00:00:00"/>
    <n v="57"/>
    <x v="3"/>
    <x v="0"/>
    <s v="New Michele"/>
    <x v="0"/>
  </r>
  <r>
    <s v="T02896"/>
    <d v="2024-12-18T00:00:00"/>
    <s v="C073"/>
    <s v="P019"/>
    <s v="S003"/>
    <n v="1"/>
    <n v="0.15"/>
    <s v="Cash"/>
    <n v="1762.92"/>
    <n v="1498.482"/>
    <n v="1346.48"/>
    <n v="152.00199999999995"/>
    <s v="Traditional Laptop"/>
    <x v="7"/>
    <x v="0"/>
    <x v="1"/>
    <x v="6"/>
    <n v="1762.92"/>
    <n v="1346.48"/>
    <x v="1"/>
    <d v="1964-12-04T00:00:00"/>
    <n v="61"/>
    <x v="3"/>
    <x v="0"/>
    <s v="New Michele"/>
    <x v="0"/>
  </r>
  <r>
    <s v="T02897"/>
    <d v="2024-04-05T00:00:00"/>
    <s v="C171"/>
    <s v="P014"/>
    <s v="S003"/>
    <n v="5"/>
    <n v="0"/>
    <s v="Cash"/>
    <n v="6713.75"/>
    <n v="6713.75"/>
    <n v="3989.7000000000003"/>
    <n v="2724.0499999999997"/>
    <s v="Add Clothing"/>
    <x v="8"/>
    <x v="0"/>
    <x v="0"/>
    <x v="0"/>
    <n v="1342.75"/>
    <n v="797.94"/>
    <x v="0"/>
    <d v="1993-03-15T00:00:00"/>
    <n v="33"/>
    <x v="1"/>
    <x v="0"/>
    <s v="New Michele"/>
    <x v="0"/>
  </r>
  <r>
    <s v="T02898"/>
    <d v="2024-10-13T00:00:00"/>
    <s v="C033"/>
    <s v="P008"/>
    <s v="S001"/>
    <n v="2"/>
    <n v="0"/>
    <s v="Credit Card"/>
    <n v="219.56"/>
    <n v="219.56"/>
    <n v="141.18"/>
    <n v="78.38"/>
    <s v="Recognize Footwear"/>
    <x v="6"/>
    <x v="0"/>
    <x v="0"/>
    <x v="3"/>
    <n v="109.78"/>
    <n v="70.59"/>
    <x v="1"/>
    <d v="1978-07-27T00:00:00"/>
    <n v="48"/>
    <x v="1"/>
    <x v="3"/>
    <s v="Jimenezborough"/>
    <x v="3"/>
  </r>
  <r>
    <s v="T02899"/>
    <d v="2024-05-18T00:00:00"/>
    <s v="C096"/>
    <s v="P033"/>
    <s v="S001"/>
    <n v="2"/>
    <n v="0.05"/>
    <s v="Cash"/>
    <n v="3597.94"/>
    <n v="3418.0429999999997"/>
    <n v="2658.3"/>
    <n v="759.74299999999948"/>
    <s v="Beat Accessories"/>
    <x v="4"/>
    <x v="0"/>
    <x v="0"/>
    <x v="9"/>
    <n v="1798.97"/>
    <n v="1329.15"/>
    <x v="0"/>
    <d v="1989-01-06T00:00:00"/>
    <n v="37"/>
    <x v="1"/>
    <x v="3"/>
    <s v="Jimenezborough"/>
    <x v="3"/>
  </r>
  <r>
    <s v="T02900"/>
    <d v="2023-12-02T00:00:00"/>
    <s v="C020"/>
    <s v="P025"/>
    <s v="S001"/>
    <n v="1"/>
    <n v="0.1"/>
    <s v="Cash"/>
    <n v="429.15"/>
    <n v="386.23500000000001"/>
    <n v="258.72000000000003"/>
    <n v="127.51499999999999"/>
    <s v="Little Watches"/>
    <x v="7"/>
    <x v="1"/>
    <x v="0"/>
    <x v="1"/>
    <n v="429.15"/>
    <n v="258.72000000000003"/>
    <x v="1"/>
    <d v="1982-06-26T00:00:00"/>
    <n v="44"/>
    <x v="1"/>
    <x v="3"/>
    <s v="Jimenezborough"/>
    <x v="3"/>
  </r>
  <r>
    <s v="T02901"/>
    <d v="2025-07-02T00:00:00"/>
    <s v="C040"/>
    <s v="P021"/>
    <s v="S005"/>
    <n v="4"/>
    <n v="0.1"/>
    <s v="Cash"/>
    <n v="4908.96"/>
    <n v="4418.0640000000003"/>
    <n v="3908.36"/>
    <n v="509.70400000000018"/>
    <s v="Firm Dairy"/>
    <x v="11"/>
    <x v="2"/>
    <x v="2"/>
    <x v="7"/>
    <n v="1227.24"/>
    <n v="977.09"/>
    <x v="0"/>
    <d v="1974-11-06T00:00:00"/>
    <n v="51"/>
    <x v="3"/>
    <x v="4"/>
    <s v="Johnmouth"/>
    <x v="2"/>
  </r>
  <r>
    <s v="T02902"/>
    <d v="2025-05-15T00:00:00"/>
    <s v="C157"/>
    <s v="P049"/>
    <s v="S001"/>
    <n v="1"/>
    <n v="0.05"/>
    <s v="Credit Card"/>
    <n v="388.26"/>
    <n v="368.84699999999998"/>
    <n v="199.3"/>
    <n v="169.54699999999997"/>
    <s v="Possible Watches"/>
    <x v="4"/>
    <x v="2"/>
    <x v="0"/>
    <x v="1"/>
    <n v="388.26"/>
    <n v="199.3"/>
    <x v="0"/>
    <d v="1965-12-16T00:00:00"/>
    <n v="60"/>
    <x v="3"/>
    <x v="3"/>
    <s v="Jimenezborough"/>
    <x v="3"/>
  </r>
  <r>
    <s v="T02903"/>
    <d v="2025-03-02T00:00:00"/>
    <s v="C191"/>
    <s v="P038"/>
    <s v="S001"/>
    <n v="2"/>
    <n v="0"/>
    <s v="Cash"/>
    <n v="733.86"/>
    <n v="733.86"/>
    <n v="570.46"/>
    <n v="163.39999999999998"/>
    <s v="Stage Footwear"/>
    <x v="2"/>
    <x v="2"/>
    <x v="0"/>
    <x v="3"/>
    <n v="366.93"/>
    <n v="285.23"/>
    <x v="1"/>
    <d v="1958-07-14T00:00:00"/>
    <n v="68"/>
    <x v="4"/>
    <x v="3"/>
    <s v="Jimenezborough"/>
    <x v="3"/>
  </r>
  <r>
    <s v="T02904"/>
    <d v="2024-04-01T00:00:00"/>
    <s v="C001"/>
    <s v="P025"/>
    <s v="S004"/>
    <n v="2"/>
    <n v="0.05"/>
    <s v="Cash"/>
    <n v="858.3"/>
    <n v="815.38499999999988"/>
    <n v="517.44000000000005"/>
    <n v="297.94499999999982"/>
    <s v="Little Watches"/>
    <x v="8"/>
    <x v="0"/>
    <x v="0"/>
    <x v="1"/>
    <n v="429.15"/>
    <n v="258.72000000000003"/>
    <x v="0"/>
    <d v="1996-09-11T00:00:00"/>
    <n v="29"/>
    <x v="1"/>
    <x v="1"/>
    <s v="Brianahaven"/>
    <x v="1"/>
  </r>
  <r>
    <s v="T02905"/>
    <d v="2024-11-17T00:00:00"/>
    <s v="C184"/>
    <s v="P035"/>
    <s v="S001"/>
    <n v="4"/>
    <n v="0.1"/>
    <s v="Credit Card"/>
    <n v="6249.72"/>
    <n v="5624.7480000000005"/>
    <n v="4782.5200000000004"/>
    <n v="842.22800000000007"/>
    <s v="Chair Laptop"/>
    <x v="1"/>
    <x v="0"/>
    <x v="1"/>
    <x v="6"/>
    <n v="1562.43"/>
    <n v="1195.6300000000001"/>
    <x v="0"/>
    <d v="2003-04-13T00:00:00"/>
    <n v="23"/>
    <x v="2"/>
    <x v="3"/>
    <s v="Jimenezborough"/>
    <x v="3"/>
  </r>
  <r>
    <s v="T02906"/>
    <d v="2025-02-09T00:00:00"/>
    <s v="C122"/>
    <s v="P022"/>
    <s v="S002"/>
    <n v="4"/>
    <n v="0.05"/>
    <s v="Mobile Money"/>
    <n v="102.28"/>
    <n v="97.165999999999997"/>
    <n v="76.2"/>
    <n v="20.965999999999994"/>
    <s v="How Vegetables"/>
    <x v="10"/>
    <x v="2"/>
    <x v="2"/>
    <x v="8"/>
    <n v="25.57"/>
    <n v="19.05"/>
    <x v="0"/>
    <d v="1961-10-02T00:00:00"/>
    <n v="64"/>
    <x v="3"/>
    <x v="2"/>
    <s v="Peckmouth"/>
    <x v="2"/>
  </r>
  <r>
    <s v="T02907"/>
    <d v="2024-09-20T00:00:00"/>
    <s v="C074"/>
    <s v="P008"/>
    <s v="S005"/>
    <n v="1"/>
    <n v="0.15"/>
    <s v="Credit Card"/>
    <n v="109.78"/>
    <n v="93.313000000000002"/>
    <n v="70.59"/>
    <n v="22.722999999999999"/>
    <s v="Recognize Footwear"/>
    <x v="5"/>
    <x v="0"/>
    <x v="0"/>
    <x v="3"/>
    <n v="109.78"/>
    <n v="70.59"/>
    <x v="1"/>
    <d v="1959-05-31T00:00:00"/>
    <n v="67"/>
    <x v="4"/>
    <x v="4"/>
    <s v="Johnmouth"/>
    <x v="2"/>
  </r>
  <r>
    <s v="T02908"/>
    <d v="2024-04-10T00:00:00"/>
    <s v="C130"/>
    <s v="P037"/>
    <s v="S001"/>
    <n v="1"/>
    <n v="0.05"/>
    <s v="Credit Card"/>
    <n v="1952.65"/>
    <n v="1855.0174999999999"/>
    <n v="1451.27"/>
    <n v="403.74749999999995"/>
    <s v="Book Television"/>
    <x v="8"/>
    <x v="0"/>
    <x v="1"/>
    <x v="2"/>
    <n v="1952.65"/>
    <n v="1451.27"/>
    <x v="0"/>
    <d v="1982-02-03T00:00:00"/>
    <n v="44"/>
    <x v="1"/>
    <x v="3"/>
    <s v="Jimenezborough"/>
    <x v="3"/>
  </r>
  <r>
    <s v="T02909"/>
    <d v="2025-03-14T00:00:00"/>
    <s v="C068"/>
    <s v="P009"/>
    <s v="S002"/>
    <n v="5"/>
    <n v="0.05"/>
    <s v="Cash"/>
    <n v="615.95000000000005"/>
    <n v="585.15250000000003"/>
    <n v="401.8"/>
    <n v="183.35250000000002"/>
    <s v="Us Snacks"/>
    <x v="2"/>
    <x v="2"/>
    <x v="2"/>
    <x v="4"/>
    <n v="123.19"/>
    <n v="80.36"/>
    <x v="1"/>
    <d v="1981-06-09T00:00:00"/>
    <n v="45"/>
    <x v="1"/>
    <x v="2"/>
    <s v="Peckmouth"/>
    <x v="2"/>
  </r>
  <r>
    <s v="T02910"/>
    <d v="2025-08-07T00:00:00"/>
    <s v="C180"/>
    <s v="P008"/>
    <s v="S001"/>
    <n v="2"/>
    <n v="0.05"/>
    <s v="Bank Transfer"/>
    <n v="219.56"/>
    <n v="208.58199999999999"/>
    <n v="141.18"/>
    <n v="67.401999999999987"/>
    <s v="Recognize Footwear"/>
    <x v="3"/>
    <x v="2"/>
    <x v="0"/>
    <x v="3"/>
    <n v="109.78"/>
    <n v="70.59"/>
    <x v="1"/>
    <d v="1959-12-15T00:00:00"/>
    <n v="66"/>
    <x v="4"/>
    <x v="3"/>
    <s v="Jimenezborough"/>
    <x v="3"/>
  </r>
  <r>
    <s v="T02911"/>
    <d v="2024-06-23T00:00:00"/>
    <s v="C194"/>
    <s v="P028"/>
    <s v="S002"/>
    <n v="2"/>
    <n v="0.15"/>
    <s v="Bank Transfer"/>
    <n v="1347.56"/>
    <n v="1145.4259999999999"/>
    <n v="726.66"/>
    <n v="418.76599999999996"/>
    <s v="Deal Smartphone"/>
    <x v="0"/>
    <x v="0"/>
    <x v="1"/>
    <x v="10"/>
    <n v="673.78"/>
    <n v="363.33"/>
    <x v="0"/>
    <d v="2000-09-02T00:00:00"/>
    <n v="25"/>
    <x v="1"/>
    <x v="2"/>
    <s v="Peckmouth"/>
    <x v="2"/>
  </r>
  <r>
    <s v="T02912"/>
    <d v="2024-07-05T00:00:00"/>
    <s v="C154"/>
    <s v="P028"/>
    <s v="S004"/>
    <n v="5"/>
    <n v="0.1"/>
    <s v="Credit Card"/>
    <n v="3368.8999999999996"/>
    <n v="3032.0099999999998"/>
    <n v="1816.6499999999999"/>
    <n v="1215.3599999999999"/>
    <s v="Deal Smartphone"/>
    <x v="11"/>
    <x v="0"/>
    <x v="1"/>
    <x v="10"/>
    <n v="673.78"/>
    <n v="363.33"/>
    <x v="0"/>
    <d v="1971-09-02T00:00:00"/>
    <n v="54"/>
    <x v="3"/>
    <x v="1"/>
    <s v="Brianahaven"/>
    <x v="1"/>
  </r>
  <r>
    <s v="T02913"/>
    <d v="2025-09-09T00:00:00"/>
    <s v="C110"/>
    <s v="P049"/>
    <s v="S003"/>
    <n v="3"/>
    <n v="0.05"/>
    <s v="Cash"/>
    <n v="1164.78"/>
    <n v="1106.5409999999999"/>
    <n v="597.90000000000009"/>
    <n v="508.64099999999985"/>
    <s v="Possible Watches"/>
    <x v="5"/>
    <x v="2"/>
    <x v="0"/>
    <x v="1"/>
    <n v="388.26"/>
    <n v="199.3"/>
    <x v="1"/>
    <d v="1966-01-05T00:00:00"/>
    <n v="60"/>
    <x v="3"/>
    <x v="0"/>
    <s v="New Michele"/>
    <x v="0"/>
  </r>
  <r>
    <s v="T02914"/>
    <d v="2024-03-21T00:00:00"/>
    <s v="C168"/>
    <s v="P004"/>
    <s v="S003"/>
    <n v="3"/>
    <n v="0.05"/>
    <s v="Cash"/>
    <n v="5561.3099999999995"/>
    <n v="5283.2444999999989"/>
    <n v="4090.56"/>
    <n v="1192.6844999999989"/>
    <s v="Four Accessories"/>
    <x v="2"/>
    <x v="0"/>
    <x v="0"/>
    <x v="9"/>
    <n v="1853.77"/>
    <n v="1363.52"/>
    <x v="0"/>
    <d v="1969-07-30T00:00:00"/>
    <n v="56"/>
    <x v="3"/>
    <x v="0"/>
    <s v="New Michele"/>
    <x v="0"/>
  </r>
  <r>
    <s v="T02915"/>
    <d v="2024-06-27T00:00:00"/>
    <s v="C016"/>
    <s v="P002"/>
    <s v="S001"/>
    <n v="4"/>
    <n v="0.1"/>
    <s v="Cash"/>
    <n v="3275.04"/>
    <n v="2947.5360000000001"/>
    <n v="2110.48"/>
    <n v="837.05600000000004"/>
    <s v="Audience Television"/>
    <x v="0"/>
    <x v="0"/>
    <x v="1"/>
    <x v="2"/>
    <n v="818.76"/>
    <n v="527.62"/>
    <x v="0"/>
    <d v="1976-04-27T00:00:00"/>
    <n v="50"/>
    <x v="3"/>
    <x v="3"/>
    <s v="Jimenezborough"/>
    <x v="3"/>
  </r>
  <r>
    <s v="T02916"/>
    <d v="2023-12-07T00:00:00"/>
    <s v="C159"/>
    <s v="P002"/>
    <s v="S004"/>
    <n v="1"/>
    <n v="0.15"/>
    <s v="Cash"/>
    <n v="818.76"/>
    <n v="695.94600000000003"/>
    <n v="527.62"/>
    <n v="168.32600000000002"/>
    <s v="Audience Television"/>
    <x v="7"/>
    <x v="1"/>
    <x v="1"/>
    <x v="2"/>
    <n v="818.76"/>
    <n v="527.62"/>
    <x v="0"/>
    <d v="1990-10-14T00:00:00"/>
    <n v="35"/>
    <x v="1"/>
    <x v="1"/>
    <s v="Brianahaven"/>
    <x v="1"/>
  </r>
  <r>
    <s v="T02917"/>
    <d v="2024-10-07T00:00:00"/>
    <s v="C191"/>
    <s v="P035"/>
    <s v="S001"/>
    <n v="3"/>
    <n v="0.1"/>
    <s v="Cash"/>
    <n v="4687.29"/>
    <n v="4218.5609999999997"/>
    <n v="3586.8900000000003"/>
    <n v="631.67099999999937"/>
    <s v="Chair Laptop"/>
    <x v="6"/>
    <x v="0"/>
    <x v="1"/>
    <x v="6"/>
    <n v="1562.43"/>
    <n v="1195.6300000000001"/>
    <x v="1"/>
    <d v="1958-07-14T00:00:00"/>
    <n v="68"/>
    <x v="4"/>
    <x v="3"/>
    <s v="Jimenezborough"/>
    <x v="3"/>
  </r>
  <r>
    <s v="T02918"/>
    <d v="2025-06-18T00:00:00"/>
    <s v="C146"/>
    <s v="P023"/>
    <s v="S003"/>
    <n v="3"/>
    <n v="0.15"/>
    <s v="Bank Transfer"/>
    <n v="5635.41"/>
    <n v="4790.0985000000001"/>
    <n v="3044.73"/>
    <n v="1745.3685"/>
    <s v="And Footwear"/>
    <x v="0"/>
    <x v="2"/>
    <x v="0"/>
    <x v="3"/>
    <n v="1878.47"/>
    <n v="1014.91"/>
    <x v="1"/>
    <d v="1997-03-26T00:00:00"/>
    <n v="29"/>
    <x v="1"/>
    <x v="0"/>
    <s v="New Michele"/>
    <x v="0"/>
  </r>
  <r>
    <s v="T02919"/>
    <d v="2024-01-20T00:00:00"/>
    <s v="C191"/>
    <s v="P037"/>
    <s v="S004"/>
    <n v="3"/>
    <n v="0.15"/>
    <s v="Bank Transfer"/>
    <n v="5857.9500000000007"/>
    <n v="4979.2575000000006"/>
    <n v="4353.8099999999995"/>
    <n v="625.44750000000113"/>
    <s v="Book Television"/>
    <x v="9"/>
    <x v="0"/>
    <x v="1"/>
    <x v="2"/>
    <n v="1952.65"/>
    <n v="1451.27"/>
    <x v="1"/>
    <d v="1958-07-14T00:00:00"/>
    <n v="68"/>
    <x v="4"/>
    <x v="1"/>
    <s v="Brianahaven"/>
    <x v="1"/>
  </r>
  <r>
    <s v="T02920"/>
    <d v="2025-02-20T00:00:00"/>
    <s v="C196"/>
    <s v="P042"/>
    <s v="S004"/>
    <n v="3"/>
    <n v="0.05"/>
    <s v="Credit Card"/>
    <n v="1360.8600000000001"/>
    <n v="1292.817"/>
    <n v="949.89"/>
    <n v="342.92700000000002"/>
    <s v="Maybe Clothing"/>
    <x v="10"/>
    <x v="2"/>
    <x v="0"/>
    <x v="0"/>
    <n v="453.62"/>
    <n v="316.63"/>
    <x v="1"/>
    <d v="1964-04-24T00:00:00"/>
    <n v="62"/>
    <x v="3"/>
    <x v="1"/>
    <s v="Brianahaven"/>
    <x v="1"/>
  </r>
  <r>
    <s v="T02921"/>
    <d v="2025-06-22T00:00:00"/>
    <s v="C151"/>
    <s v="P018"/>
    <s v="S002"/>
    <n v="1"/>
    <n v="0.1"/>
    <s v="Mobile Money"/>
    <n v="1079.8900000000001"/>
    <n v="971.90100000000007"/>
    <n v="703.83"/>
    <n v="268.07100000000003"/>
    <s v="Democratic Smartphone"/>
    <x v="0"/>
    <x v="2"/>
    <x v="1"/>
    <x v="10"/>
    <n v="1079.8900000000001"/>
    <n v="703.83"/>
    <x v="0"/>
    <d v="2006-08-30T00:00:00"/>
    <n v="19"/>
    <x v="2"/>
    <x v="2"/>
    <s v="Peckmouth"/>
    <x v="2"/>
  </r>
  <r>
    <s v="T02922"/>
    <d v="2024-09-06T00:00:00"/>
    <s v="C120"/>
    <s v="P048"/>
    <s v="S004"/>
    <n v="3"/>
    <n v="0.15"/>
    <s v="Mobile Money"/>
    <n v="3649.08"/>
    <n v="3101.7179999999998"/>
    <n v="2384.3999999999996"/>
    <n v="717.31800000000021"/>
    <s v="Nor Bags"/>
    <x v="5"/>
    <x v="0"/>
    <x v="0"/>
    <x v="5"/>
    <n v="1216.3599999999999"/>
    <n v="794.8"/>
    <x v="1"/>
    <d v="1964-01-10T00:00:00"/>
    <n v="62"/>
    <x v="3"/>
    <x v="1"/>
    <s v="Brianahaven"/>
    <x v="1"/>
  </r>
  <r>
    <s v="T02923"/>
    <d v="2025-01-09T00:00:00"/>
    <s v="C119"/>
    <s v="P023"/>
    <s v="S004"/>
    <n v="2"/>
    <n v="0.05"/>
    <s v="Mobile Money"/>
    <n v="3756.94"/>
    <n v="3569.0929999999998"/>
    <n v="2029.82"/>
    <n v="1539.2729999999999"/>
    <s v="And Footwear"/>
    <x v="9"/>
    <x v="2"/>
    <x v="0"/>
    <x v="3"/>
    <n v="1878.47"/>
    <n v="1014.91"/>
    <x v="0"/>
    <d v="1991-07-31T00:00:00"/>
    <n v="34"/>
    <x v="0"/>
    <x v="1"/>
    <s v="Brianahaven"/>
    <x v="1"/>
  </r>
  <r>
    <s v="T02924"/>
    <d v="2025-01-14T00:00:00"/>
    <s v="C108"/>
    <s v="P034"/>
    <s v="S001"/>
    <n v="2"/>
    <n v="0.1"/>
    <s v="Mobile Money"/>
    <n v="856.1"/>
    <n v="770.49"/>
    <n v="492.14"/>
    <n v="278.35000000000002"/>
    <s v="Everything Laptop"/>
    <x v="9"/>
    <x v="2"/>
    <x v="1"/>
    <x v="6"/>
    <n v="428.05"/>
    <n v="246.07"/>
    <x v="0"/>
    <d v="1960-11-21T00:00:00"/>
    <n v="65"/>
    <x v="4"/>
    <x v="3"/>
    <s v="Jimenezborough"/>
    <x v="3"/>
  </r>
  <r>
    <s v="T02925"/>
    <d v="2025-03-05T00:00:00"/>
    <s v="C162"/>
    <s v="P041"/>
    <s v="S002"/>
    <n v="4"/>
    <n v="0.1"/>
    <s v="Cash"/>
    <n v="6540.04"/>
    <n v="5886.0360000000001"/>
    <n v="4173.16"/>
    <n v="1712.8760000000002"/>
    <s v="Present Television"/>
    <x v="2"/>
    <x v="2"/>
    <x v="1"/>
    <x v="2"/>
    <n v="1635.01"/>
    <n v="1043.29"/>
    <x v="0"/>
    <d v="2000-08-30T00:00:00"/>
    <n v="25"/>
    <x v="1"/>
    <x v="2"/>
    <s v="Peckmouth"/>
    <x v="2"/>
  </r>
  <r>
    <s v="T02926"/>
    <d v="2024-08-16T00:00:00"/>
    <s v="C112"/>
    <s v="P014"/>
    <s v="S002"/>
    <n v="2"/>
    <n v="0.05"/>
    <s v="Credit Card"/>
    <n v="2685.5"/>
    <n v="2551.2249999999999"/>
    <n v="1595.88"/>
    <n v="955.3449999999998"/>
    <s v="Add Clothing"/>
    <x v="3"/>
    <x v="0"/>
    <x v="0"/>
    <x v="0"/>
    <n v="1342.75"/>
    <n v="797.94"/>
    <x v="1"/>
    <d v="1983-12-29T00:00:00"/>
    <n v="42"/>
    <x v="1"/>
    <x v="2"/>
    <s v="Peckmouth"/>
    <x v="2"/>
  </r>
  <r>
    <s v="T02927"/>
    <d v="2024-03-18T00:00:00"/>
    <s v="C025"/>
    <s v="P014"/>
    <s v="S001"/>
    <n v="4"/>
    <n v="0.15"/>
    <s v="Credit Card"/>
    <n v="5371"/>
    <n v="4565.3499999999995"/>
    <n v="3191.76"/>
    <n v="1373.5899999999992"/>
    <s v="Add Clothing"/>
    <x v="2"/>
    <x v="0"/>
    <x v="0"/>
    <x v="0"/>
    <n v="1342.75"/>
    <n v="797.94"/>
    <x v="1"/>
    <d v="1971-03-12T00:00:00"/>
    <n v="55"/>
    <x v="3"/>
    <x v="3"/>
    <s v="Jimenezborough"/>
    <x v="3"/>
  </r>
  <r>
    <s v="T02928"/>
    <d v="2024-05-26T00:00:00"/>
    <s v="C070"/>
    <s v="P020"/>
    <s v="S003"/>
    <n v="2"/>
    <n v="0"/>
    <s v="Mobile Money"/>
    <n v="647.84"/>
    <n v="647.84"/>
    <n v="485.96"/>
    <n v="161.88000000000005"/>
    <s v="Simple Accessories"/>
    <x v="4"/>
    <x v="0"/>
    <x v="0"/>
    <x v="9"/>
    <n v="323.92"/>
    <n v="242.98"/>
    <x v="0"/>
    <d v="1971-10-24T00:00:00"/>
    <n v="54"/>
    <x v="3"/>
    <x v="0"/>
    <s v="New Michele"/>
    <x v="0"/>
  </r>
  <r>
    <s v="T02929"/>
    <d v="2023-12-13T00:00:00"/>
    <s v="C101"/>
    <s v="P008"/>
    <s v="S002"/>
    <n v="3"/>
    <n v="0.1"/>
    <s v="Credit Card"/>
    <n v="329.34000000000003"/>
    <n v="296.40600000000006"/>
    <n v="211.77"/>
    <n v="84.636000000000053"/>
    <s v="Recognize Footwear"/>
    <x v="7"/>
    <x v="1"/>
    <x v="0"/>
    <x v="3"/>
    <n v="109.78"/>
    <n v="70.59"/>
    <x v="1"/>
    <d v="1956-05-29T00:00:00"/>
    <n v="70"/>
    <x v="4"/>
    <x v="2"/>
    <s v="Peckmouth"/>
    <x v="2"/>
  </r>
  <r>
    <s v="T02930"/>
    <d v="2023-12-19T00:00:00"/>
    <s v="C049"/>
    <s v="P001"/>
    <s v="S004"/>
    <n v="5"/>
    <n v="0.15"/>
    <s v="Mobile Money"/>
    <n v="8368.4500000000007"/>
    <n v="7113.1825000000008"/>
    <n v="6616.9000000000005"/>
    <n v="496.28250000000025"/>
    <s v="Like Camera"/>
    <x v="7"/>
    <x v="1"/>
    <x v="1"/>
    <x v="12"/>
    <n v="1673.69"/>
    <n v="1323.38"/>
    <x v="0"/>
    <d v="1997-01-03T00:00:00"/>
    <n v="29"/>
    <x v="1"/>
    <x v="1"/>
    <s v="Brianahaven"/>
    <x v="1"/>
  </r>
  <r>
    <s v="T02931"/>
    <d v="2023-10-09T00:00:00"/>
    <s v="C112"/>
    <s v="P007"/>
    <s v="S002"/>
    <n v="4"/>
    <n v="0"/>
    <s v="Bank Transfer"/>
    <n v="5896.48"/>
    <n v="5896.48"/>
    <n v="3056.08"/>
    <n v="2840.3999999999996"/>
    <s v="Understand Camera"/>
    <x v="6"/>
    <x v="1"/>
    <x v="1"/>
    <x v="12"/>
    <n v="1474.12"/>
    <n v="764.02"/>
    <x v="1"/>
    <d v="1983-12-29T00:00:00"/>
    <n v="42"/>
    <x v="1"/>
    <x v="2"/>
    <s v="Peckmouth"/>
    <x v="2"/>
  </r>
  <r>
    <s v="T02932"/>
    <d v="2024-05-05T00:00:00"/>
    <s v="C028"/>
    <s v="P008"/>
    <s v="S001"/>
    <n v="3"/>
    <n v="0.15"/>
    <s v="Bank Transfer"/>
    <n v="329.34000000000003"/>
    <n v="279.93900000000002"/>
    <n v="211.77"/>
    <n v="68.169000000000011"/>
    <s v="Recognize Footwear"/>
    <x v="4"/>
    <x v="0"/>
    <x v="0"/>
    <x v="3"/>
    <n v="109.78"/>
    <n v="70.59"/>
    <x v="1"/>
    <d v="1960-02-10T00:00:00"/>
    <n v="66"/>
    <x v="4"/>
    <x v="3"/>
    <s v="Jimenezborough"/>
    <x v="3"/>
  </r>
  <r>
    <s v="T02933"/>
    <d v="2024-05-06T00:00:00"/>
    <s v="C037"/>
    <s v="P030"/>
    <s v="S002"/>
    <n v="5"/>
    <n v="0.15"/>
    <s v="Credit Card"/>
    <n v="146.19999999999999"/>
    <n v="124.26999999999998"/>
    <n v="76.399999999999991"/>
    <n v="47.86999999999999"/>
    <s v="National Watches"/>
    <x v="4"/>
    <x v="0"/>
    <x v="0"/>
    <x v="1"/>
    <n v="29.24"/>
    <n v="15.28"/>
    <x v="1"/>
    <d v="1982-08-30T00:00:00"/>
    <n v="43"/>
    <x v="1"/>
    <x v="2"/>
    <s v="Peckmouth"/>
    <x v="2"/>
  </r>
  <r>
    <s v="T02934"/>
    <d v="2024-07-15T00:00:00"/>
    <s v="C107"/>
    <s v="P013"/>
    <s v="S004"/>
    <n v="1"/>
    <n v="0.1"/>
    <s v="Credit Card"/>
    <n v="1134.8"/>
    <n v="1021.3199999999999"/>
    <n v="675.1"/>
    <n v="346.21999999999991"/>
    <s v="World Watches"/>
    <x v="11"/>
    <x v="0"/>
    <x v="0"/>
    <x v="1"/>
    <n v="1134.8"/>
    <n v="675.1"/>
    <x v="1"/>
    <d v="1995-10-08T00:00:00"/>
    <n v="30"/>
    <x v="1"/>
    <x v="1"/>
    <s v="Brianahaven"/>
    <x v="1"/>
  </r>
  <r>
    <s v="T02935"/>
    <d v="2024-10-14T00:00:00"/>
    <s v="C087"/>
    <s v="P031"/>
    <s v="S003"/>
    <n v="5"/>
    <n v="0.15"/>
    <s v="Cash"/>
    <n v="5478.6"/>
    <n v="4656.8100000000004"/>
    <n v="4111"/>
    <n v="545.8100000000004"/>
    <s v="Foot Snacks"/>
    <x v="6"/>
    <x v="0"/>
    <x v="2"/>
    <x v="4"/>
    <n v="1095.72"/>
    <n v="822.2"/>
    <x v="1"/>
    <d v="1975-06-22T00:00:00"/>
    <n v="51"/>
    <x v="3"/>
    <x v="0"/>
    <s v="New Michele"/>
    <x v="0"/>
  </r>
  <r>
    <s v="T02936"/>
    <d v="2024-04-24T00:00:00"/>
    <s v="C154"/>
    <s v="P023"/>
    <s v="S002"/>
    <n v="5"/>
    <n v="0.1"/>
    <s v="Bank Transfer"/>
    <n v="9392.35"/>
    <n v="8453.1149999999998"/>
    <n v="5074.55"/>
    <n v="3378.5649999999996"/>
    <s v="And Footwear"/>
    <x v="8"/>
    <x v="0"/>
    <x v="0"/>
    <x v="3"/>
    <n v="1878.47"/>
    <n v="1014.91"/>
    <x v="0"/>
    <d v="1971-09-02T00:00:00"/>
    <n v="54"/>
    <x v="3"/>
    <x v="2"/>
    <s v="Peckmouth"/>
    <x v="2"/>
  </r>
  <r>
    <s v="T02937"/>
    <d v="2024-04-19T00:00:00"/>
    <s v="C186"/>
    <s v="P026"/>
    <s v="S003"/>
    <n v="2"/>
    <n v="0.1"/>
    <s v="Mobile Money"/>
    <n v="2031.52"/>
    <n v="1828.3679999999999"/>
    <n v="1168.8"/>
    <n v="659.56799999999998"/>
    <s v="Behavior Dairy"/>
    <x v="8"/>
    <x v="0"/>
    <x v="2"/>
    <x v="7"/>
    <n v="1015.76"/>
    <n v="584.4"/>
    <x v="1"/>
    <d v="1960-05-05T00:00:00"/>
    <n v="66"/>
    <x v="4"/>
    <x v="0"/>
    <s v="New Michele"/>
    <x v="0"/>
  </r>
  <r>
    <s v="T02938"/>
    <d v="2024-06-20T00:00:00"/>
    <s v="C017"/>
    <s v="P028"/>
    <s v="S001"/>
    <n v="4"/>
    <n v="0.1"/>
    <s v="Mobile Money"/>
    <n v="2695.12"/>
    <n v="2425.6080000000002"/>
    <n v="1453.32"/>
    <n v="972.28800000000024"/>
    <s v="Deal Smartphone"/>
    <x v="0"/>
    <x v="0"/>
    <x v="1"/>
    <x v="10"/>
    <n v="673.78"/>
    <n v="363.33"/>
    <x v="1"/>
    <d v="1982-03-11T00:00:00"/>
    <n v="44"/>
    <x v="1"/>
    <x v="3"/>
    <s v="Jimenezborough"/>
    <x v="3"/>
  </r>
  <r>
    <s v="T02939"/>
    <d v="2023-12-22T00:00:00"/>
    <s v="C064"/>
    <s v="P038"/>
    <s v="S002"/>
    <n v="3"/>
    <n v="0.05"/>
    <s v="Bank Transfer"/>
    <n v="1100.79"/>
    <n v="1045.7504999999999"/>
    <n v="855.69"/>
    <n v="190.06049999999982"/>
    <s v="Stage Footwear"/>
    <x v="7"/>
    <x v="1"/>
    <x v="0"/>
    <x v="3"/>
    <n v="366.93"/>
    <n v="285.23"/>
    <x v="1"/>
    <d v="1973-09-01T00:00:00"/>
    <n v="52"/>
    <x v="3"/>
    <x v="2"/>
    <s v="Peckmouth"/>
    <x v="2"/>
  </r>
  <r>
    <s v="T02940"/>
    <d v="2024-02-21T00:00:00"/>
    <s v="C163"/>
    <s v="P044"/>
    <s v="S004"/>
    <n v="3"/>
    <n v="0.1"/>
    <s v="Bank Transfer"/>
    <n v="3859.6499999999996"/>
    <n v="3473.6849999999999"/>
    <n v="2392.62"/>
    <n v="1081.0650000000001"/>
    <s v="Least Accessories"/>
    <x v="10"/>
    <x v="0"/>
    <x v="0"/>
    <x v="9"/>
    <n v="1286.55"/>
    <n v="797.54"/>
    <x v="1"/>
    <d v="1985-10-08T00:00:00"/>
    <n v="40"/>
    <x v="1"/>
    <x v="1"/>
    <s v="Brianahaven"/>
    <x v="1"/>
  </r>
  <r>
    <s v="T02941"/>
    <d v="2025-08-01T00:00:00"/>
    <s v="C179"/>
    <s v="P009"/>
    <s v="S002"/>
    <n v="2"/>
    <n v="0.1"/>
    <s v="Credit Card"/>
    <n v="246.38"/>
    <n v="221.74199999999999"/>
    <n v="160.72"/>
    <n v="61.021999999999991"/>
    <s v="Us Snacks"/>
    <x v="3"/>
    <x v="2"/>
    <x v="2"/>
    <x v="4"/>
    <n v="123.19"/>
    <n v="80.36"/>
    <x v="1"/>
    <d v="1985-02-14T00:00:00"/>
    <n v="41"/>
    <x v="1"/>
    <x v="2"/>
    <s v="Peckmouth"/>
    <x v="2"/>
  </r>
  <r>
    <s v="T02942"/>
    <d v="2023-10-24T00:00:00"/>
    <s v="C182"/>
    <s v="P026"/>
    <s v="S005"/>
    <n v="5"/>
    <n v="0.05"/>
    <s v="Credit Card"/>
    <n v="5078.8"/>
    <n v="4824.8599999999997"/>
    <n v="2922"/>
    <n v="1902.8599999999997"/>
    <s v="Behavior Dairy"/>
    <x v="6"/>
    <x v="1"/>
    <x v="2"/>
    <x v="7"/>
    <n v="1015.76"/>
    <n v="584.4"/>
    <x v="0"/>
    <d v="2004-07-25T00:00:00"/>
    <n v="22"/>
    <x v="2"/>
    <x v="4"/>
    <s v="Johnmouth"/>
    <x v="2"/>
  </r>
  <r>
    <s v="T02943"/>
    <d v="2024-01-10T00:00:00"/>
    <s v="C126"/>
    <s v="P016"/>
    <s v="S005"/>
    <n v="4"/>
    <n v="0"/>
    <s v="Bank Transfer"/>
    <n v="7435"/>
    <n v="7435"/>
    <n v="5804.64"/>
    <n v="1630.3599999999997"/>
    <s v="House Accessories"/>
    <x v="9"/>
    <x v="0"/>
    <x v="0"/>
    <x v="9"/>
    <n v="1858.75"/>
    <n v="1451.16"/>
    <x v="0"/>
    <d v="1980-04-04T00:00:00"/>
    <n v="46"/>
    <x v="1"/>
    <x v="4"/>
    <s v="Johnmouth"/>
    <x v="2"/>
  </r>
  <r>
    <s v="T02944"/>
    <d v="2024-06-25T00:00:00"/>
    <s v="C131"/>
    <s v="P029"/>
    <s v="S001"/>
    <n v="4"/>
    <n v="0.05"/>
    <s v="Bank Transfer"/>
    <n v="5940.2"/>
    <n v="5643.19"/>
    <n v="3953.24"/>
    <n v="1689.9499999999998"/>
    <s v="Road Clothing"/>
    <x v="0"/>
    <x v="0"/>
    <x v="0"/>
    <x v="0"/>
    <n v="1485.05"/>
    <n v="988.31"/>
    <x v="0"/>
    <d v="1996-10-18T00:00:00"/>
    <n v="29"/>
    <x v="1"/>
    <x v="3"/>
    <s v="Jimenezborough"/>
    <x v="3"/>
  </r>
  <r>
    <s v="T02945"/>
    <d v="2025-01-23T00:00:00"/>
    <s v="C021"/>
    <s v="P031"/>
    <s v="S005"/>
    <n v="4"/>
    <n v="0.15"/>
    <s v="Bank Transfer"/>
    <n v="4382.88"/>
    <n v="3725.4479999999999"/>
    <n v="3288.8"/>
    <n v="436.64799999999968"/>
    <s v="Foot Snacks"/>
    <x v="9"/>
    <x v="2"/>
    <x v="2"/>
    <x v="4"/>
    <n v="1095.72"/>
    <n v="822.2"/>
    <x v="0"/>
    <d v="1993-11-17T00:00:00"/>
    <n v="32"/>
    <x v="1"/>
    <x v="4"/>
    <s v="Johnmouth"/>
    <x v="2"/>
  </r>
  <r>
    <s v="T02946"/>
    <d v="2023-12-23T00:00:00"/>
    <s v="C018"/>
    <s v="P043"/>
    <s v="S004"/>
    <n v="4"/>
    <n v="0.05"/>
    <s v="Bank Transfer"/>
    <n v="2257.6799999999998"/>
    <n v="2144.7959999999998"/>
    <n v="1175.8399999999999"/>
    <n v="968.9559999999999"/>
    <s v="Soon Accessories"/>
    <x v="7"/>
    <x v="1"/>
    <x v="0"/>
    <x v="9"/>
    <n v="564.41999999999996"/>
    <n v="293.95999999999998"/>
    <x v="0"/>
    <d v="1994-08-19T00:00:00"/>
    <n v="31"/>
    <x v="1"/>
    <x v="1"/>
    <s v="Brianahaven"/>
    <x v="1"/>
  </r>
  <r>
    <s v="T02947"/>
    <d v="2023-10-12T00:00:00"/>
    <s v="C183"/>
    <s v="P019"/>
    <s v="S002"/>
    <n v="3"/>
    <n v="0"/>
    <s v="Mobile Money"/>
    <n v="5288.76"/>
    <n v="5288.76"/>
    <n v="4039.44"/>
    <n v="1249.3200000000002"/>
    <s v="Traditional Laptop"/>
    <x v="6"/>
    <x v="1"/>
    <x v="1"/>
    <x v="6"/>
    <n v="1762.92"/>
    <n v="1346.48"/>
    <x v="0"/>
    <d v="1990-11-19T00:00:00"/>
    <n v="35"/>
    <x v="1"/>
    <x v="2"/>
    <s v="Peckmouth"/>
    <x v="2"/>
  </r>
  <r>
    <s v="T02948"/>
    <d v="2024-03-23T00:00:00"/>
    <s v="C064"/>
    <s v="P001"/>
    <s v="S002"/>
    <n v="1"/>
    <n v="0.1"/>
    <s v="Bank Transfer"/>
    <n v="1673.69"/>
    <n v="1506.3210000000001"/>
    <n v="1323.38"/>
    <n v="182.94100000000003"/>
    <s v="Like Camera"/>
    <x v="2"/>
    <x v="0"/>
    <x v="1"/>
    <x v="12"/>
    <n v="1673.69"/>
    <n v="1323.38"/>
    <x v="1"/>
    <d v="1973-09-01T00:00:00"/>
    <n v="52"/>
    <x v="3"/>
    <x v="2"/>
    <s v="Peckmouth"/>
    <x v="2"/>
  </r>
  <r>
    <s v="T02949"/>
    <d v="2023-12-28T00:00:00"/>
    <s v="C159"/>
    <s v="P016"/>
    <s v="S004"/>
    <n v="5"/>
    <n v="0.05"/>
    <s v="Bank Transfer"/>
    <n v="9293.75"/>
    <n v="8829.0625"/>
    <n v="7255.8"/>
    <n v="1573.2624999999998"/>
    <s v="House Accessories"/>
    <x v="7"/>
    <x v="1"/>
    <x v="0"/>
    <x v="9"/>
    <n v="1858.75"/>
    <n v="1451.16"/>
    <x v="0"/>
    <d v="1990-10-14T00:00:00"/>
    <n v="35"/>
    <x v="1"/>
    <x v="1"/>
    <s v="Brianahaven"/>
    <x v="1"/>
  </r>
  <r>
    <s v="T02950"/>
    <d v="2024-08-04T00:00:00"/>
    <s v="C082"/>
    <s v="P045"/>
    <s v="S004"/>
    <n v="3"/>
    <n v="0.05"/>
    <s v="Credit Card"/>
    <n v="5637.24"/>
    <n v="5355.3779999999997"/>
    <n v="3013.68"/>
    <n v="2341.6979999999999"/>
    <s v="Set Dairy"/>
    <x v="3"/>
    <x v="0"/>
    <x v="2"/>
    <x v="7"/>
    <n v="1879.08"/>
    <n v="1004.56"/>
    <x v="0"/>
    <d v="2003-05-11T00:00:00"/>
    <n v="23"/>
    <x v="2"/>
    <x v="1"/>
    <s v="Brianahaven"/>
    <x v="1"/>
  </r>
  <r>
    <s v="T02951"/>
    <d v="2024-01-20T00:00:00"/>
    <s v="C153"/>
    <s v="P038"/>
    <s v="S005"/>
    <n v="1"/>
    <n v="0.1"/>
    <s v="Cash"/>
    <n v="366.93"/>
    <n v="330.23700000000002"/>
    <n v="285.23"/>
    <n v="45.007000000000005"/>
    <s v="Stage Footwear"/>
    <x v="9"/>
    <x v="0"/>
    <x v="0"/>
    <x v="3"/>
    <n v="366.93"/>
    <n v="285.23"/>
    <x v="1"/>
    <d v="1988-04-07T00:00:00"/>
    <n v="38"/>
    <x v="1"/>
    <x v="4"/>
    <s v="Johnmouth"/>
    <x v="2"/>
  </r>
  <r>
    <s v="T02952"/>
    <d v="2025-04-21T00:00:00"/>
    <s v="C189"/>
    <s v="P033"/>
    <s v="S002"/>
    <n v="5"/>
    <n v="0.1"/>
    <s v="Credit Card"/>
    <n v="8994.85"/>
    <n v="8095.3650000000007"/>
    <n v="6645.75"/>
    <n v="1449.6150000000007"/>
    <s v="Beat Accessories"/>
    <x v="8"/>
    <x v="2"/>
    <x v="0"/>
    <x v="9"/>
    <n v="1798.97"/>
    <n v="1329.15"/>
    <x v="0"/>
    <d v="1966-08-07T00:00:00"/>
    <n v="59"/>
    <x v="3"/>
    <x v="2"/>
    <s v="Peckmouth"/>
    <x v="2"/>
  </r>
  <r>
    <s v="T02953"/>
    <d v="2025-03-18T00:00:00"/>
    <s v="C097"/>
    <s v="P017"/>
    <s v="S004"/>
    <n v="1"/>
    <n v="0.1"/>
    <s v="Bank Transfer"/>
    <n v="1246.1099999999999"/>
    <n v="1121.499"/>
    <n v="833.52"/>
    <n v="287.97900000000004"/>
    <s v="Find Headphones"/>
    <x v="2"/>
    <x v="2"/>
    <x v="1"/>
    <x v="11"/>
    <n v="1246.1099999999999"/>
    <n v="833.52"/>
    <x v="0"/>
    <d v="1994-08-14T00:00:00"/>
    <n v="31"/>
    <x v="1"/>
    <x v="1"/>
    <s v="Brianahaven"/>
    <x v="1"/>
  </r>
  <r>
    <s v="T02954"/>
    <d v="2024-04-02T00:00:00"/>
    <s v="C053"/>
    <s v="P021"/>
    <s v="S002"/>
    <n v="3"/>
    <n v="0"/>
    <s v="Cash"/>
    <n v="3681.7200000000003"/>
    <n v="3681.7200000000003"/>
    <n v="2931.27"/>
    <n v="750.45000000000027"/>
    <s v="Firm Dairy"/>
    <x v="8"/>
    <x v="0"/>
    <x v="2"/>
    <x v="7"/>
    <n v="1227.24"/>
    <n v="977.09"/>
    <x v="1"/>
    <d v="1998-04-20T00:00:00"/>
    <n v="28"/>
    <x v="1"/>
    <x v="2"/>
    <s v="Peckmouth"/>
    <x v="2"/>
  </r>
  <r>
    <s v="T02955"/>
    <d v="2024-01-10T00:00:00"/>
    <s v="C167"/>
    <s v="P013"/>
    <s v="S004"/>
    <n v="1"/>
    <n v="0.1"/>
    <s v="Mobile Money"/>
    <n v="1134.8"/>
    <n v="1021.3199999999999"/>
    <n v="675.1"/>
    <n v="346.21999999999991"/>
    <s v="World Watches"/>
    <x v="9"/>
    <x v="0"/>
    <x v="0"/>
    <x v="1"/>
    <n v="1134.8"/>
    <n v="675.1"/>
    <x v="1"/>
    <d v="1989-12-06T00:00:00"/>
    <n v="36"/>
    <x v="1"/>
    <x v="1"/>
    <s v="Brianahaven"/>
    <x v="1"/>
  </r>
  <r>
    <s v="T02956"/>
    <d v="2024-12-21T00:00:00"/>
    <s v="C199"/>
    <s v="P035"/>
    <s v="S002"/>
    <n v="4"/>
    <n v="0.15"/>
    <s v="Credit Card"/>
    <n v="6249.72"/>
    <n v="5312.2619999999997"/>
    <n v="4782.5200000000004"/>
    <n v="529.74199999999928"/>
    <s v="Chair Laptop"/>
    <x v="7"/>
    <x v="0"/>
    <x v="1"/>
    <x v="6"/>
    <n v="1562.43"/>
    <n v="1195.6300000000001"/>
    <x v="1"/>
    <d v="1970-05-18T00:00:00"/>
    <n v="56"/>
    <x v="3"/>
    <x v="2"/>
    <s v="Peckmouth"/>
    <x v="2"/>
  </r>
  <r>
    <s v="T02957"/>
    <d v="2024-07-28T00:00:00"/>
    <s v="C153"/>
    <s v="P019"/>
    <s v="S004"/>
    <n v="3"/>
    <n v="0"/>
    <s v="Bank Transfer"/>
    <n v="5288.76"/>
    <n v="5288.76"/>
    <n v="4039.44"/>
    <n v="1249.3200000000002"/>
    <s v="Traditional Laptop"/>
    <x v="11"/>
    <x v="0"/>
    <x v="1"/>
    <x v="6"/>
    <n v="1762.92"/>
    <n v="1346.48"/>
    <x v="1"/>
    <d v="1988-04-07T00:00:00"/>
    <n v="38"/>
    <x v="1"/>
    <x v="1"/>
    <s v="Brianahaven"/>
    <x v="1"/>
  </r>
  <r>
    <s v="T02958"/>
    <d v="2024-12-05T00:00:00"/>
    <s v="C117"/>
    <s v="P027"/>
    <s v="S003"/>
    <n v="2"/>
    <n v="0.15"/>
    <s v="Bank Transfer"/>
    <n v="2544.46"/>
    <n v="2162.7910000000002"/>
    <n v="1905.3"/>
    <n v="257.49100000000021"/>
    <s v="Hospital Smartphone"/>
    <x v="7"/>
    <x v="0"/>
    <x v="1"/>
    <x v="10"/>
    <n v="1272.23"/>
    <n v="952.65"/>
    <x v="1"/>
    <d v="1987-09-07T00:00:00"/>
    <n v="38"/>
    <x v="1"/>
    <x v="0"/>
    <s v="New Michele"/>
    <x v="0"/>
  </r>
  <r>
    <s v="T02959"/>
    <d v="2025-07-23T00:00:00"/>
    <s v="C042"/>
    <s v="P034"/>
    <s v="S005"/>
    <n v="2"/>
    <n v="0.1"/>
    <s v="Cash"/>
    <n v="856.1"/>
    <n v="770.49"/>
    <n v="492.14"/>
    <n v="278.35000000000002"/>
    <s v="Everything Laptop"/>
    <x v="11"/>
    <x v="2"/>
    <x v="1"/>
    <x v="6"/>
    <n v="428.05"/>
    <n v="246.07"/>
    <x v="1"/>
    <d v="2000-02-08T00:00:00"/>
    <n v="26"/>
    <x v="1"/>
    <x v="4"/>
    <s v="Johnmouth"/>
    <x v="2"/>
  </r>
  <r>
    <s v="T02960"/>
    <d v="2024-09-22T00:00:00"/>
    <s v="C032"/>
    <s v="P037"/>
    <s v="S001"/>
    <n v="3"/>
    <n v="0.15"/>
    <s v="Bank Transfer"/>
    <n v="5857.9500000000007"/>
    <n v="4979.2575000000006"/>
    <n v="4353.8099999999995"/>
    <n v="625.44750000000113"/>
    <s v="Book Television"/>
    <x v="5"/>
    <x v="0"/>
    <x v="1"/>
    <x v="2"/>
    <n v="1952.65"/>
    <n v="1451.27"/>
    <x v="0"/>
    <d v="1992-11-09T00:00:00"/>
    <n v="33"/>
    <x v="1"/>
    <x v="3"/>
    <s v="Jimenezborough"/>
    <x v="3"/>
  </r>
  <r>
    <s v="T02961"/>
    <d v="2024-12-03T00:00:00"/>
    <s v="C037"/>
    <s v="P036"/>
    <s v="S003"/>
    <n v="4"/>
    <n v="0"/>
    <s v="Mobile Money"/>
    <n v="6005.84"/>
    <n v="6005.84"/>
    <n v="4670.92"/>
    <n v="1334.92"/>
    <s v="New Watches"/>
    <x v="7"/>
    <x v="0"/>
    <x v="0"/>
    <x v="1"/>
    <n v="1501.46"/>
    <n v="1167.73"/>
    <x v="1"/>
    <d v="1982-08-30T00:00:00"/>
    <n v="43"/>
    <x v="1"/>
    <x v="0"/>
    <s v="New Michele"/>
    <x v="0"/>
  </r>
  <r>
    <s v="T02962"/>
    <d v="2024-09-10T00:00:00"/>
    <s v="C166"/>
    <s v="P038"/>
    <s v="S003"/>
    <n v="4"/>
    <n v="0.05"/>
    <s v="Bank Transfer"/>
    <n v="1467.72"/>
    <n v="1394.3340000000001"/>
    <n v="1140.92"/>
    <n v="253.41399999999999"/>
    <s v="Stage Footwear"/>
    <x v="5"/>
    <x v="0"/>
    <x v="0"/>
    <x v="3"/>
    <n v="366.93"/>
    <n v="285.23"/>
    <x v="1"/>
    <d v="2001-05-13T00:00:00"/>
    <n v="25"/>
    <x v="1"/>
    <x v="0"/>
    <s v="New Michele"/>
    <x v="0"/>
  </r>
  <r>
    <s v="T02963"/>
    <d v="2025-05-19T00:00:00"/>
    <s v="C157"/>
    <s v="P027"/>
    <s v="S001"/>
    <n v="3"/>
    <n v="0.1"/>
    <s v="Cash"/>
    <n v="3816.69"/>
    <n v="3435.0210000000002"/>
    <n v="2857.95"/>
    <n v="577.07100000000037"/>
    <s v="Hospital Smartphone"/>
    <x v="4"/>
    <x v="2"/>
    <x v="1"/>
    <x v="10"/>
    <n v="1272.23"/>
    <n v="952.65"/>
    <x v="0"/>
    <d v="1965-12-16T00:00:00"/>
    <n v="60"/>
    <x v="3"/>
    <x v="3"/>
    <s v="Jimenezborough"/>
    <x v="3"/>
  </r>
  <r>
    <s v="T02964"/>
    <d v="2024-04-15T00:00:00"/>
    <s v="C131"/>
    <s v="P018"/>
    <s v="S001"/>
    <n v="2"/>
    <n v="0.15"/>
    <s v="Cash"/>
    <n v="2159.7800000000002"/>
    <n v="1835.8130000000001"/>
    <n v="1407.66"/>
    <n v="428.15300000000002"/>
    <s v="Democratic Smartphone"/>
    <x v="8"/>
    <x v="0"/>
    <x v="1"/>
    <x v="10"/>
    <n v="1079.8900000000001"/>
    <n v="703.83"/>
    <x v="0"/>
    <d v="1996-10-18T00:00:00"/>
    <n v="29"/>
    <x v="1"/>
    <x v="3"/>
    <s v="Jimenezborough"/>
    <x v="3"/>
  </r>
  <r>
    <s v="T02965"/>
    <d v="2024-12-10T00:00:00"/>
    <s v="C018"/>
    <s v="P045"/>
    <s v="S002"/>
    <n v="2"/>
    <n v="0"/>
    <s v="Credit Card"/>
    <n v="3758.16"/>
    <n v="3758.16"/>
    <n v="2009.12"/>
    <n v="1749.04"/>
    <s v="Set Dairy"/>
    <x v="7"/>
    <x v="0"/>
    <x v="2"/>
    <x v="7"/>
    <n v="1879.08"/>
    <n v="1004.56"/>
    <x v="0"/>
    <d v="1994-08-19T00:00:00"/>
    <n v="31"/>
    <x v="1"/>
    <x v="2"/>
    <s v="Peckmouth"/>
    <x v="2"/>
  </r>
  <r>
    <s v="T02966"/>
    <d v="2025-08-07T00:00:00"/>
    <s v="C183"/>
    <s v="P013"/>
    <s v="S002"/>
    <n v="1"/>
    <n v="0.1"/>
    <s v="Bank Transfer"/>
    <n v="1134.8"/>
    <n v="1021.3199999999999"/>
    <n v="675.1"/>
    <n v="346.21999999999991"/>
    <s v="World Watches"/>
    <x v="3"/>
    <x v="2"/>
    <x v="0"/>
    <x v="1"/>
    <n v="1134.8"/>
    <n v="675.1"/>
    <x v="0"/>
    <d v="1990-11-19T00:00:00"/>
    <n v="35"/>
    <x v="1"/>
    <x v="2"/>
    <s v="Peckmouth"/>
    <x v="2"/>
  </r>
  <r>
    <s v="T02967"/>
    <d v="2024-09-24T00:00:00"/>
    <s v="C087"/>
    <s v="P035"/>
    <s v="S001"/>
    <n v="4"/>
    <n v="0.1"/>
    <s v="Cash"/>
    <n v="6249.72"/>
    <n v="5624.7480000000005"/>
    <n v="4782.5200000000004"/>
    <n v="842.22800000000007"/>
    <s v="Chair Laptop"/>
    <x v="5"/>
    <x v="0"/>
    <x v="1"/>
    <x v="6"/>
    <n v="1562.43"/>
    <n v="1195.6300000000001"/>
    <x v="1"/>
    <d v="1975-06-22T00:00:00"/>
    <n v="51"/>
    <x v="3"/>
    <x v="3"/>
    <s v="Jimenezborough"/>
    <x v="3"/>
  </r>
  <r>
    <s v="T02968"/>
    <d v="2023-12-04T00:00:00"/>
    <s v="C127"/>
    <s v="P029"/>
    <s v="S004"/>
    <n v="5"/>
    <n v="0"/>
    <s v="Mobile Money"/>
    <n v="7425.25"/>
    <n v="7425.25"/>
    <n v="4941.5499999999993"/>
    <n v="2483.7000000000007"/>
    <s v="Road Clothing"/>
    <x v="7"/>
    <x v="1"/>
    <x v="0"/>
    <x v="0"/>
    <n v="1485.05"/>
    <n v="988.31"/>
    <x v="1"/>
    <d v="1982-11-17T00:00:00"/>
    <n v="43"/>
    <x v="1"/>
    <x v="1"/>
    <s v="Brianahaven"/>
    <x v="1"/>
  </r>
  <r>
    <s v="T02969"/>
    <d v="2024-09-08T00:00:00"/>
    <s v="C165"/>
    <s v="P034"/>
    <s v="S004"/>
    <n v="2"/>
    <n v="0"/>
    <s v="Credit Card"/>
    <n v="856.1"/>
    <n v="856.1"/>
    <n v="492.14"/>
    <n v="363.96000000000004"/>
    <s v="Everything Laptop"/>
    <x v="5"/>
    <x v="0"/>
    <x v="1"/>
    <x v="6"/>
    <n v="428.05"/>
    <n v="246.07"/>
    <x v="0"/>
    <d v="1972-12-26T00:00:00"/>
    <n v="53"/>
    <x v="3"/>
    <x v="1"/>
    <s v="Brianahaven"/>
    <x v="1"/>
  </r>
  <r>
    <s v="T02970"/>
    <d v="2023-10-07T00:00:00"/>
    <s v="C115"/>
    <s v="P031"/>
    <s v="S002"/>
    <n v="1"/>
    <n v="0.1"/>
    <s v="Credit Card"/>
    <n v="1095.72"/>
    <n v="986.14800000000002"/>
    <n v="822.2"/>
    <n v="163.94799999999998"/>
    <s v="Foot Snacks"/>
    <x v="6"/>
    <x v="1"/>
    <x v="2"/>
    <x v="4"/>
    <n v="1095.72"/>
    <n v="822.2"/>
    <x v="0"/>
    <d v="1960-02-25T00:00:00"/>
    <n v="66"/>
    <x v="4"/>
    <x v="2"/>
    <s v="Peckmouth"/>
    <x v="2"/>
  </r>
  <r>
    <s v="T02971"/>
    <d v="2025-04-03T00:00:00"/>
    <s v="C062"/>
    <s v="P047"/>
    <s v="S001"/>
    <n v="5"/>
    <n v="0"/>
    <s v="Cash"/>
    <n v="5985.9000000000005"/>
    <n v="5985.9000000000005"/>
    <n v="3613.7"/>
    <n v="2372.2000000000007"/>
    <s v="Or Smartphone"/>
    <x v="8"/>
    <x v="2"/>
    <x v="1"/>
    <x v="10"/>
    <n v="1197.18"/>
    <n v="722.74"/>
    <x v="0"/>
    <d v="2000-06-21T00:00:00"/>
    <n v="26"/>
    <x v="1"/>
    <x v="3"/>
    <s v="Jimenezborough"/>
    <x v="3"/>
  </r>
  <r>
    <s v="T02972"/>
    <d v="2024-11-25T00:00:00"/>
    <s v="C165"/>
    <s v="P009"/>
    <s v="S002"/>
    <n v="4"/>
    <n v="0"/>
    <s v="Cash"/>
    <n v="492.76"/>
    <n v="492.76"/>
    <n v="321.44"/>
    <n v="171.32"/>
    <s v="Us Snacks"/>
    <x v="1"/>
    <x v="0"/>
    <x v="2"/>
    <x v="4"/>
    <n v="123.19"/>
    <n v="80.36"/>
    <x v="0"/>
    <d v="1972-12-26T00:00:00"/>
    <n v="53"/>
    <x v="3"/>
    <x v="2"/>
    <s v="Peckmouth"/>
    <x v="2"/>
  </r>
  <r>
    <s v="T02973"/>
    <d v="2024-02-23T00:00:00"/>
    <s v="C057"/>
    <s v="P017"/>
    <s v="S002"/>
    <n v="2"/>
    <n v="0.05"/>
    <s v="Bank Transfer"/>
    <n v="2492.2199999999998"/>
    <n v="2367.6089999999999"/>
    <n v="1667.04"/>
    <n v="700.56899999999996"/>
    <s v="Find Headphones"/>
    <x v="10"/>
    <x v="0"/>
    <x v="1"/>
    <x v="11"/>
    <n v="1246.1099999999999"/>
    <n v="833.52"/>
    <x v="1"/>
    <d v="1998-09-26T00:00:00"/>
    <n v="27"/>
    <x v="1"/>
    <x v="2"/>
    <s v="Peckmouth"/>
    <x v="2"/>
  </r>
  <r>
    <s v="T02974"/>
    <d v="2023-10-15T00:00:00"/>
    <s v="C083"/>
    <s v="P001"/>
    <s v="S004"/>
    <n v="4"/>
    <n v="0"/>
    <s v="Bank Transfer"/>
    <n v="6694.76"/>
    <n v="6694.76"/>
    <n v="5293.52"/>
    <n v="1401.2399999999998"/>
    <s v="Like Camera"/>
    <x v="6"/>
    <x v="1"/>
    <x v="1"/>
    <x v="12"/>
    <n v="1673.69"/>
    <n v="1323.38"/>
    <x v="1"/>
    <d v="1981-03-29T00:00:00"/>
    <n v="45"/>
    <x v="1"/>
    <x v="1"/>
    <s v="Brianahaven"/>
    <x v="1"/>
  </r>
  <r>
    <s v="T02975"/>
    <d v="2024-08-21T00:00:00"/>
    <s v="C127"/>
    <s v="P011"/>
    <s v="S001"/>
    <n v="4"/>
    <n v="0"/>
    <s v="Cash"/>
    <n v="994.28"/>
    <n v="994.28"/>
    <n v="762.68"/>
    <n v="231.60000000000002"/>
    <s v="Either Headphones"/>
    <x v="3"/>
    <x v="0"/>
    <x v="1"/>
    <x v="11"/>
    <n v="248.57"/>
    <n v="190.67"/>
    <x v="1"/>
    <d v="1982-11-17T00:00:00"/>
    <n v="43"/>
    <x v="1"/>
    <x v="3"/>
    <s v="Jimenezborough"/>
    <x v="3"/>
  </r>
  <r>
    <s v="T02976"/>
    <d v="2025-04-11T00:00:00"/>
    <s v="C052"/>
    <s v="P002"/>
    <s v="S005"/>
    <n v="1"/>
    <n v="0.05"/>
    <s v="Credit Card"/>
    <n v="818.76"/>
    <n v="777.822"/>
    <n v="527.62"/>
    <n v="250.202"/>
    <s v="Audience Television"/>
    <x v="8"/>
    <x v="2"/>
    <x v="1"/>
    <x v="2"/>
    <n v="818.76"/>
    <n v="527.62"/>
    <x v="1"/>
    <d v="1991-09-11T00:00:00"/>
    <n v="34"/>
    <x v="0"/>
    <x v="4"/>
    <s v="Johnmouth"/>
    <x v="2"/>
  </r>
  <r>
    <s v="T02977"/>
    <d v="2024-08-01T00:00:00"/>
    <s v="C150"/>
    <s v="P012"/>
    <s v="S004"/>
    <n v="1"/>
    <n v="0.1"/>
    <s v="Cash"/>
    <n v="1193.0899999999999"/>
    <n v="1073.7809999999999"/>
    <n v="818.24"/>
    <n v="255.54099999999994"/>
    <s v="Above Camera"/>
    <x v="3"/>
    <x v="0"/>
    <x v="1"/>
    <x v="12"/>
    <n v="1193.0899999999999"/>
    <n v="818.24"/>
    <x v="0"/>
    <d v="1971-06-17T00:00:00"/>
    <n v="55"/>
    <x v="3"/>
    <x v="1"/>
    <s v="Brianahaven"/>
    <x v="1"/>
  </r>
  <r>
    <s v="T02978"/>
    <d v="2025-05-05T00:00:00"/>
    <s v="C149"/>
    <s v="P024"/>
    <s v="S003"/>
    <n v="5"/>
    <n v="0.05"/>
    <s v="Mobile Money"/>
    <n v="7437.05"/>
    <n v="7065.1975000000002"/>
    <n v="4065.3500000000004"/>
    <n v="2999.8474999999999"/>
    <s v="Him Smartphone"/>
    <x v="4"/>
    <x v="2"/>
    <x v="1"/>
    <x v="10"/>
    <n v="1487.41"/>
    <n v="813.07"/>
    <x v="0"/>
    <d v="1978-01-24T00:00:00"/>
    <n v="48"/>
    <x v="1"/>
    <x v="0"/>
    <s v="New Michele"/>
    <x v="0"/>
  </r>
  <r>
    <s v="T02979"/>
    <d v="2024-06-11T00:00:00"/>
    <s v="C055"/>
    <s v="P007"/>
    <s v="S002"/>
    <n v="5"/>
    <n v="0"/>
    <s v="Bank Transfer"/>
    <n v="7370.5999999999995"/>
    <n v="7370.5999999999995"/>
    <n v="3820.1"/>
    <n v="3550.4999999999995"/>
    <s v="Understand Camera"/>
    <x v="0"/>
    <x v="0"/>
    <x v="1"/>
    <x v="12"/>
    <n v="1474.12"/>
    <n v="764.02"/>
    <x v="0"/>
    <d v="1976-07-09T00:00:00"/>
    <n v="50"/>
    <x v="3"/>
    <x v="2"/>
    <s v="Peckmouth"/>
    <x v="2"/>
  </r>
  <r>
    <s v="T02980"/>
    <d v="2023-10-13T00:00:00"/>
    <s v="C069"/>
    <s v="P033"/>
    <s v="S005"/>
    <n v="3"/>
    <n v="0.15"/>
    <s v="Credit Card"/>
    <n v="5396.91"/>
    <n v="4587.3734999999997"/>
    <n v="3987.4500000000003"/>
    <n v="599.92349999999942"/>
    <s v="Beat Accessories"/>
    <x v="6"/>
    <x v="1"/>
    <x v="0"/>
    <x v="9"/>
    <n v="1798.97"/>
    <n v="1329.15"/>
    <x v="0"/>
    <d v="1965-10-14T00:00:00"/>
    <n v="60"/>
    <x v="3"/>
    <x v="4"/>
    <s v="Johnmouth"/>
    <x v="2"/>
  </r>
  <r>
    <s v="T02981"/>
    <d v="2024-08-11T00:00:00"/>
    <s v="C052"/>
    <s v="P041"/>
    <s v="S005"/>
    <n v="3"/>
    <n v="0.1"/>
    <s v="Credit Card"/>
    <n v="4905.03"/>
    <n v="4414.527"/>
    <n v="3129.87"/>
    <n v="1284.6570000000002"/>
    <s v="Present Television"/>
    <x v="3"/>
    <x v="0"/>
    <x v="1"/>
    <x v="2"/>
    <n v="1635.01"/>
    <n v="1043.29"/>
    <x v="1"/>
    <d v="1991-09-11T00:00:00"/>
    <n v="34"/>
    <x v="0"/>
    <x v="4"/>
    <s v="Johnmouth"/>
    <x v="2"/>
  </r>
  <r>
    <s v="T02982"/>
    <d v="2024-02-01T00:00:00"/>
    <s v="C084"/>
    <s v="P050"/>
    <s v="S003"/>
    <n v="4"/>
    <n v="0"/>
    <s v="Bank Transfer"/>
    <n v="4178.5600000000004"/>
    <n v="4178.5600000000004"/>
    <n v="3100.28"/>
    <n v="1078.2800000000002"/>
    <s v="Maybe Footwear"/>
    <x v="10"/>
    <x v="0"/>
    <x v="0"/>
    <x v="3"/>
    <n v="1044.6400000000001"/>
    <n v="775.07"/>
    <x v="0"/>
    <d v="1972-03-19T00:00:00"/>
    <n v="54"/>
    <x v="3"/>
    <x v="0"/>
    <s v="New Michele"/>
    <x v="0"/>
  </r>
  <r>
    <s v="T02983"/>
    <d v="2025-07-01T00:00:00"/>
    <s v="C116"/>
    <s v="P032"/>
    <s v="S001"/>
    <n v="4"/>
    <n v="0.15"/>
    <s v="Credit Card"/>
    <n v="1218.8399999999999"/>
    <n v="1036.0139999999999"/>
    <n v="656.04"/>
    <n v="379.97399999999993"/>
    <s v="Difficult Vegetables"/>
    <x v="11"/>
    <x v="2"/>
    <x v="2"/>
    <x v="8"/>
    <n v="304.70999999999998"/>
    <n v="164.01"/>
    <x v="0"/>
    <d v="1955-09-26T00:00:00"/>
    <n v="70"/>
    <x v="4"/>
    <x v="3"/>
    <s v="Jimenezborough"/>
    <x v="3"/>
  </r>
  <r>
    <s v="T02984"/>
    <d v="2024-06-03T00:00:00"/>
    <s v="C048"/>
    <s v="P014"/>
    <s v="S001"/>
    <n v="1"/>
    <n v="0.15"/>
    <s v="Cash"/>
    <n v="1342.75"/>
    <n v="1141.3374999999999"/>
    <n v="797.94"/>
    <n v="343.39749999999981"/>
    <s v="Add Clothing"/>
    <x v="0"/>
    <x v="0"/>
    <x v="0"/>
    <x v="0"/>
    <n v="1342.75"/>
    <n v="797.94"/>
    <x v="0"/>
    <d v="2004-12-30T00:00:00"/>
    <n v="21"/>
    <x v="2"/>
    <x v="3"/>
    <s v="Jimenezborough"/>
    <x v="3"/>
  </r>
  <r>
    <s v="T02985"/>
    <d v="2025-09-03T00:00:00"/>
    <s v="C191"/>
    <s v="P023"/>
    <s v="S002"/>
    <n v="2"/>
    <n v="0.1"/>
    <s v="Credit Card"/>
    <n v="3756.94"/>
    <n v="3381.2460000000001"/>
    <n v="2029.82"/>
    <n v="1351.4260000000002"/>
    <s v="And Footwear"/>
    <x v="5"/>
    <x v="2"/>
    <x v="0"/>
    <x v="3"/>
    <n v="1878.47"/>
    <n v="1014.91"/>
    <x v="1"/>
    <d v="1958-07-14T00:00:00"/>
    <n v="68"/>
    <x v="4"/>
    <x v="2"/>
    <s v="Peckmouth"/>
    <x v="2"/>
  </r>
  <r>
    <s v="T02986"/>
    <d v="2025-05-20T00:00:00"/>
    <s v="C152"/>
    <s v="P043"/>
    <s v="S003"/>
    <n v="3"/>
    <n v="0.15"/>
    <s v="Cash"/>
    <n v="1693.2599999999998"/>
    <n v="1439.2709999999997"/>
    <n v="881.87999999999988"/>
    <n v="557.39099999999985"/>
    <s v="Soon Accessories"/>
    <x v="4"/>
    <x v="2"/>
    <x v="0"/>
    <x v="9"/>
    <n v="564.41999999999996"/>
    <n v="293.95999999999998"/>
    <x v="0"/>
    <d v="1987-06-17T00:00:00"/>
    <n v="39"/>
    <x v="1"/>
    <x v="0"/>
    <s v="New Michele"/>
    <x v="0"/>
  </r>
  <r>
    <s v="T02987"/>
    <d v="2024-11-16T00:00:00"/>
    <s v="C166"/>
    <s v="P035"/>
    <s v="S002"/>
    <n v="5"/>
    <n v="0.1"/>
    <s v="Credit Card"/>
    <n v="7812.1500000000005"/>
    <n v="7030.9350000000004"/>
    <n v="5978.1500000000005"/>
    <n v="1052.7849999999999"/>
    <s v="Chair Laptop"/>
    <x v="1"/>
    <x v="0"/>
    <x v="1"/>
    <x v="6"/>
    <n v="1562.43"/>
    <n v="1195.6300000000001"/>
    <x v="1"/>
    <d v="2001-05-13T00:00:00"/>
    <n v="25"/>
    <x v="1"/>
    <x v="2"/>
    <s v="Peckmouth"/>
    <x v="2"/>
  </r>
  <r>
    <s v="T02988"/>
    <d v="2025-05-04T00:00:00"/>
    <s v="C131"/>
    <s v="P039"/>
    <s v="S001"/>
    <n v="3"/>
    <n v="0"/>
    <s v="Credit Card"/>
    <n v="1622.8200000000002"/>
    <n v="1622.8200000000002"/>
    <n v="1194.75"/>
    <n v="428.07000000000016"/>
    <s v="Church Clothing"/>
    <x v="4"/>
    <x v="2"/>
    <x v="0"/>
    <x v="0"/>
    <n v="540.94000000000005"/>
    <n v="398.25"/>
    <x v="0"/>
    <d v="1996-10-18T00:00:00"/>
    <n v="29"/>
    <x v="1"/>
    <x v="3"/>
    <s v="Jimenezborough"/>
    <x v="3"/>
  </r>
  <r>
    <s v="T02989"/>
    <d v="2025-09-07T00:00:00"/>
    <s v="C047"/>
    <s v="P022"/>
    <s v="S003"/>
    <n v="2"/>
    <n v="0.15"/>
    <s v="Mobile Money"/>
    <n v="51.14"/>
    <n v="43.469000000000001"/>
    <n v="38.1"/>
    <n v="5.3689999999999998"/>
    <s v="How Vegetables"/>
    <x v="5"/>
    <x v="2"/>
    <x v="2"/>
    <x v="8"/>
    <n v="25.57"/>
    <n v="19.05"/>
    <x v="1"/>
    <d v="2006-07-03T00:00:00"/>
    <n v="20"/>
    <x v="2"/>
    <x v="0"/>
    <s v="New Michele"/>
    <x v="0"/>
  </r>
  <r>
    <s v="T02990"/>
    <d v="2025-05-31T00:00:00"/>
    <s v="C185"/>
    <s v="P037"/>
    <s v="S003"/>
    <n v="4"/>
    <n v="0.15"/>
    <s v="Credit Card"/>
    <n v="7810.6"/>
    <n v="6639.01"/>
    <n v="5805.08"/>
    <n v="833.93000000000029"/>
    <s v="Book Television"/>
    <x v="4"/>
    <x v="2"/>
    <x v="1"/>
    <x v="2"/>
    <n v="1952.65"/>
    <n v="1451.27"/>
    <x v="1"/>
    <d v="1975-07-04T00:00:00"/>
    <n v="51"/>
    <x v="3"/>
    <x v="0"/>
    <s v="New Michele"/>
    <x v="0"/>
  </r>
  <r>
    <s v="T02991"/>
    <d v="2025-04-22T00:00:00"/>
    <s v="C126"/>
    <s v="P040"/>
    <s v="S004"/>
    <n v="5"/>
    <n v="0.1"/>
    <s v="Credit Card"/>
    <n v="8728.0499999999993"/>
    <n v="7855.2449999999999"/>
    <n v="6612.2000000000007"/>
    <n v="1243.0449999999992"/>
    <s v="Piece Headphones"/>
    <x v="8"/>
    <x v="2"/>
    <x v="1"/>
    <x v="11"/>
    <n v="1745.61"/>
    <n v="1322.44"/>
    <x v="0"/>
    <d v="1980-04-04T00:00:00"/>
    <n v="46"/>
    <x v="1"/>
    <x v="1"/>
    <s v="Brianahaven"/>
    <x v="1"/>
  </r>
  <r>
    <s v="T02992"/>
    <d v="2025-02-18T00:00:00"/>
    <s v="C020"/>
    <s v="P016"/>
    <s v="S005"/>
    <n v="1"/>
    <n v="0"/>
    <s v="Cash"/>
    <n v="1858.75"/>
    <n v="1858.75"/>
    <n v="1451.16"/>
    <n v="407.58999999999992"/>
    <s v="House Accessories"/>
    <x v="10"/>
    <x v="2"/>
    <x v="0"/>
    <x v="9"/>
    <n v="1858.75"/>
    <n v="1451.16"/>
    <x v="1"/>
    <d v="1982-06-26T00:00:00"/>
    <n v="44"/>
    <x v="1"/>
    <x v="4"/>
    <s v="Johnmouth"/>
    <x v="2"/>
  </r>
  <r>
    <s v="T02993"/>
    <d v="2024-10-04T00:00:00"/>
    <s v="C159"/>
    <s v="P047"/>
    <s v="S001"/>
    <n v="1"/>
    <n v="0.1"/>
    <s v="Cash"/>
    <n v="1197.18"/>
    <n v="1077.462"/>
    <n v="722.74"/>
    <n v="354.72199999999998"/>
    <s v="Or Smartphone"/>
    <x v="6"/>
    <x v="0"/>
    <x v="1"/>
    <x v="10"/>
    <n v="1197.18"/>
    <n v="722.74"/>
    <x v="0"/>
    <d v="1990-10-14T00:00:00"/>
    <n v="35"/>
    <x v="1"/>
    <x v="3"/>
    <s v="Jimenezborough"/>
    <x v="3"/>
  </r>
  <r>
    <s v="T02994"/>
    <d v="2024-12-17T00:00:00"/>
    <s v="C078"/>
    <s v="P030"/>
    <s v="S004"/>
    <n v="4"/>
    <n v="0.05"/>
    <s v="Cash"/>
    <n v="116.96"/>
    <n v="111.11199999999999"/>
    <n v="61.12"/>
    <n v="49.991999999999997"/>
    <s v="National Watches"/>
    <x v="7"/>
    <x v="0"/>
    <x v="0"/>
    <x v="1"/>
    <n v="29.24"/>
    <n v="15.28"/>
    <x v="0"/>
    <d v="1988-09-25T00:00:00"/>
    <n v="37"/>
    <x v="1"/>
    <x v="1"/>
    <s v="Brianahaven"/>
    <x v="1"/>
  </r>
  <r>
    <s v="T02995"/>
    <d v="2025-02-25T00:00:00"/>
    <s v="C014"/>
    <s v="P035"/>
    <s v="S003"/>
    <n v="2"/>
    <n v="0.05"/>
    <s v="Mobile Money"/>
    <n v="3124.86"/>
    <n v="2968.6170000000002"/>
    <n v="2391.2600000000002"/>
    <n v="577.35699999999997"/>
    <s v="Chair Laptop"/>
    <x v="10"/>
    <x v="2"/>
    <x v="1"/>
    <x v="6"/>
    <n v="1562.43"/>
    <n v="1195.6300000000001"/>
    <x v="0"/>
    <d v="1974-06-25T00:00:00"/>
    <n v="52"/>
    <x v="3"/>
    <x v="0"/>
    <s v="New Michele"/>
    <x v="0"/>
  </r>
  <r>
    <s v="T02996"/>
    <d v="2025-05-28T00:00:00"/>
    <s v="C190"/>
    <s v="P016"/>
    <s v="S003"/>
    <n v="1"/>
    <n v="0.1"/>
    <s v="Mobile Money"/>
    <n v="1858.75"/>
    <n v="1672.875"/>
    <n v="1451.16"/>
    <n v="221.71499999999992"/>
    <s v="House Accessories"/>
    <x v="4"/>
    <x v="2"/>
    <x v="0"/>
    <x v="9"/>
    <n v="1858.75"/>
    <n v="1451.16"/>
    <x v="0"/>
    <d v="1967-08-19T00:00:00"/>
    <n v="58"/>
    <x v="3"/>
    <x v="0"/>
    <s v="New Michele"/>
    <x v="0"/>
  </r>
  <r>
    <s v="T02997"/>
    <d v="2024-06-13T00:00:00"/>
    <s v="C168"/>
    <s v="P033"/>
    <s v="S001"/>
    <n v="3"/>
    <n v="0"/>
    <s v="Cash"/>
    <n v="5396.91"/>
    <n v="5396.91"/>
    <n v="3987.4500000000003"/>
    <n v="1409.4599999999996"/>
    <s v="Beat Accessories"/>
    <x v="0"/>
    <x v="0"/>
    <x v="0"/>
    <x v="9"/>
    <n v="1798.97"/>
    <n v="1329.15"/>
    <x v="0"/>
    <d v="1969-07-30T00:00:00"/>
    <n v="56"/>
    <x v="3"/>
    <x v="3"/>
    <s v="Jimenezborough"/>
    <x v="3"/>
  </r>
  <r>
    <s v="T02998"/>
    <d v="2025-06-16T00:00:00"/>
    <s v="C078"/>
    <s v="P005"/>
    <s v="S002"/>
    <n v="3"/>
    <n v="0.15"/>
    <s v="Credit Card"/>
    <n v="4188.66"/>
    <n v="3560.3609999999999"/>
    <n v="3012.27"/>
    <n v="548.09099999999989"/>
    <s v="Knowledge Bags"/>
    <x v="0"/>
    <x v="2"/>
    <x v="0"/>
    <x v="5"/>
    <n v="1396.22"/>
    <n v="1004.09"/>
    <x v="0"/>
    <d v="1988-09-25T00:00:00"/>
    <n v="37"/>
    <x v="1"/>
    <x v="2"/>
    <s v="Peckmouth"/>
    <x v="2"/>
  </r>
  <r>
    <s v="T02999"/>
    <d v="2024-08-24T00:00:00"/>
    <s v="C031"/>
    <s v="P030"/>
    <s v="S001"/>
    <n v="4"/>
    <n v="0.05"/>
    <s v="Cash"/>
    <n v="116.96"/>
    <n v="111.11199999999999"/>
    <n v="61.12"/>
    <n v="49.991999999999997"/>
    <s v="National Watches"/>
    <x v="3"/>
    <x v="0"/>
    <x v="0"/>
    <x v="1"/>
    <n v="29.24"/>
    <n v="15.28"/>
    <x v="1"/>
    <d v="2003-03-14T00:00:00"/>
    <n v="23"/>
    <x v="2"/>
    <x v="3"/>
    <s v="Jimenezborough"/>
    <x v="3"/>
  </r>
  <r>
    <s v="T03000"/>
    <d v="2025-01-22T00:00:00"/>
    <s v="C029"/>
    <s v="P022"/>
    <s v="S001"/>
    <n v="2"/>
    <n v="0.15"/>
    <s v="Bank Transfer"/>
    <n v="51.14"/>
    <n v="43.469000000000001"/>
    <n v="38.1"/>
    <n v="5.3689999999999998"/>
    <s v="How Vegetables"/>
    <x v="9"/>
    <x v="2"/>
    <x v="2"/>
    <x v="8"/>
    <n v="25.57"/>
    <n v="19.05"/>
    <x v="0"/>
    <d v="1978-05-20T00:00:00"/>
    <n v="48"/>
    <x v="1"/>
    <x v="3"/>
    <s v="Jimenezborough"/>
    <x v="3"/>
  </r>
  <r>
    <s v="T03001"/>
    <d v="2024-06-12T00:00:00"/>
    <s v="C070"/>
    <s v="P027"/>
    <s v="S001"/>
    <n v="5"/>
    <n v="0.15"/>
    <s v="Cash"/>
    <n v="6361.15"/>
    <n v="5406.9775"/>
    <n v="4763.25"/>
    <n v="643.72749999999996"/>
    <s v="Hospital Smartphone"/>
    <x v="0"/>
    <x v="0"/>
    <x v="1"/>
    <x v="10"/>
    <n v="1272.23"/>
    <n v="952.65"/>
    <x v="0"/>
    <d v="1971-10-24T00:00:00"/>
    <n v="54"/>
    <x v="3"/>
    <x v="3"/>
    <s v="Jimenezborough"/>
    <x v="3"/>
  </r>
  <r>
    <s v="T03002"/>
    <d v="2025-01-14T00:00:00"/>
    <s v="C188"/>
    <s v="P025"/>
    <s v="S002"/>
    <n v="2"/>
    <n v="0"/>
    <s v="Mobile Money"/>
    <n v="858.3"/>
    <n v="858.3"/>
    <n v="517.44000000000005"/>
    <n v="340.8599999999999"/>
    <s v="Little Watches"/>
    <x v="9"/>
    <x v="2"/>
    <x v="0"/>
    <x v="1"/>
    <n v="429.15"/>
    <n v="258.72000000000003"/>
    <x v="0"/>
    <d v="1960-11-23T00:00:00"/>
    <n v="65"/>
    <x v="4"/>
    <x v="2"/>
    <s v="Peckmouth"/>
    <x v="2"/>
  </r>
  <r>
    <s v="T03003"/>
    <d v="2023-12-31T00:00:00"/>
    <s v="C174"/>
    <s v="P009"/>
    <s v="S004"/>
    <n v="1"/>
    <n v="0"/>
    <s v="Mobile Money"/>
    <n v="123.19"/>
    <n v="123.19"/>
    <n v="80.36"/>
    <n v="42.83"/>
    <s v="Us Snacks"/>
    <x v="7"/>
    <x v="1"/>
    <x v="2"/>
    <x v="4"/>
    <n v="123.19"/>
    <n v="80.36"/>
    <x v="0"/>
    <d v="2005-07-07T00:00:00"/>
    <n v="21"/>
    <x v="2"/>
    <x v="1"/>
    <s v="Brianahaven"/>
    <x v="1"/>
  </r>
  <r>
    <s v="T03004"/>
    <d v="2024-01-15T00:00:00"/>
    <s v="C111"/>
    <s v="P023"/>
    <s v="S004"/>
    <n v="4"/>
    <n v="0.05"/>
    <s v="Cash"/>
    <n v="7513.88"/>
    <n v="7138.1859999999997"/>
    <n v="4059.64"/>
    <n v="3078.5459999999998"/>
    <s v="And Footwear"/>
    <x v="9"/>
    <x v="0"/>
    <x v="0"/>
    <x v="3"/>
    <n v="1878.47"/>
    <n v="1014.91"/>
    <x v="0"/>
    <d v="1993-07-13T00:00:00"/>
    <n v="33"/>
    <x v="1"/>
    <x v="1"/>
    <s v="Brianahaven"/>
    <x v="1"/>
  </r>
  <r>
    <s v="T03005"/>
    <d v="2024-01-27T00:00:00"/>
    <s v="C148"/>
    <s v="P014"/>
    <s v="S001"/>
    <n v="1"/>
    <n v="0.1"/>
    <s v="Bank Transfer"/>
    <n v="1342.75"/>
    <n v="1208.4750000000001"/>
    <n v="797.94"/>
    <n v="410.53500000000008"/>
    <s v="Add Clothing"/>
    <x v="9"/>
    <x v="0"/>
    <x v="0"/>
    <x v="0"/>
    <n v="1342.75"/>
    <n v="797.94"/>
    <x v="1"/>
    <d v="2005-07-08T00:00:00"/>
    <n v="21"/>
    <x v="2"/>
    <x v="3"/>
    <s v="Jimenezborough"/>
    <x v="3"/>
  </r>
  <r>
    <s v="T03006"/>
    <d v="2023-12-13T00:00:00"/>
    <s v="C185"/>
    <s v="P049"/>
    <s v="S004"/>
    <n v="2"/>
    <n v="0.1"/>
    <s v="Cash"/>
    <n v="776.52"/>
    <n v="698.86800000000005"/>
    <n v="398.6"/>
    <n v="300.26800000000003"/>
    <s v="Possible Watches"/>
    <x v="7"/>
    <x v="1"/>
    <x v="0"/>
    <x v="1"/>
    <n v="388.26"/>
    <n v="199.3"/>
    <x v="1"/>
    <d v="1975-07-04T00:00:00"/>
    <n v="51"/>
    <x v="3"/>
    <x v="1"/>
    <s v="Brianahaven"/>
    <x v="1"/>
  </r>
  <r>
    <s v="T03007"/>
    <d v="2025-06-29T00:00:00"/>
    <s v="C172"/>
    <s v="P016"/>
    <s v="S003"/>
    <n v="2"/>
    <n v="0.05"/>
    <s v="Mobile Money"/>
    <n v="3717.5"/>
    <n v="3531.625"/>
    <n v="2902.32"/>
    <n v="629.30499999999984"/>
    <s v="House Accessories"/>
    <x v="0"/>
    <x v="2"/>
    <x v="0"/>
    <x v="9"/>
    <n v="1858.75"/>
    <n v="1451.16"/>
    <x v="1"/>
    <d v="1977-03-14T00:00:00"/>
    <n v="49"/>
    <x v="1"/>
    <x v="0"/>
    <s v="New Michele"/>
    <x v="0"/>
  </r>
  <r>
    <s v="T03008"/>
    <d v="2024-12-31T00:00:00"/>
    <s v="C001"/>
    <s v="P030"/>
    <s v="S001"/>
    <n v="5"/>
    <n v="0.15"/>
    <s v="Mobile Money"/>
    <n v="146.19999999999999"/>
    <n v="124.26999999999998"/>
    <n v="76.399999999999991"/>
    <n v="47.86999999999999"/>
    <s v="National Watches"/>
    <x v="7"/>
    <x v="0"/>
    <x v="0"/>
    <x v="1"/>
    <n v="29.24"/>
    <n v="15.28"/>
    <x v="0"/>
    <d v="1996-09-11T00:00:00"/>
    <n v="29"/>
    <x v="1"/>
    <x v="3"/>
    <s v="Jimenezborough"/>
    <x v="3"/>
  </r>
  <r>
    <s v="T03009"/>
    <d v="2025-05-19T00:00:00"/>
    <s v="C060"/>
    <s v="P027"/>
    <s v="S001"/>
    <n v="3"/>
    <n v="0.1"/>
    <s v="Cash"/>
    <n v="3816.69"/>
    <n v="3435.0210000000002"/>
    <n v="2857.95"/>
    <n v="577.07100000000037"/>
    <s v="Hospital Smartphone"/>
    <x v="4"/>
    <x v="2"/>
    <x v="1"/>
    <x v="10"/>
    <n v="1272.23"/>
    <n v="952.65"/>
    <x v="0"/>
    <d v="1997-10-09T00:00:00"/>
    <n v="28"/>
    <x v="1"/>
    <x v="3"/>
    <s v="Jimenezborough"/>
    <x v="3"/>
  </r>
  <r>
    <s v="T03010"/>
    <d v="2023-11-17T00:00:00"/>
    <s v="C154"/>
    <s v="P007"/>
    <s v="S003"/>
    <n v="4"/>
    <n v="0.15"/>
    <s v="Credit Card"/>
    <n v="5896.48"/>
    <n v="5012.0079999999998"/>
    <n v="3056.08"/>
    <n v="1955.9279999999999"/>
    <s v="Understand Camera"/>
    <x v="1"/>
    <x v="1"/>
    <x v="1"/>
    <x v="12"/>
    <n v="1474.12"/>
    <n v="764.02"/>
    <x v="0"/>
    <d v="1971-09-02T00:00:00"/>
    <n v="54"/>
    <x v="3"/>
    <x v="0"/>
    <s v="New Michele"/>
    <x v="0"/>
  </r>
  <r>
    <s v="T03011"/>
    <d v="2024-02-29T00:00:00"/>
    <s v="C096"/>
    <s v="P014"/>
    <s v="S003"/>
    <n v="5"/>
    <n v="0.05"/>
    <s v="Bank Transfer"/>
    <n v="6713.75"/>
    <n v="6378.0625"/>
    <n v="3989.7000000000003"/>
    <n v="2388.3624999999997"/>
    <s v="Add Clothing"/>
    <x v="10"/>
    <x v="0"/>
    <x v="0"/>
    <x v="0"/>
    <n v="1342.75"/>
    <n v="797.94"/>
    <x v="0"/>
    <d v="1989-01-06T00:00:00"/>
    <n v="37"/>
    <x v="1"/>
    <x v="0"/>
    <s v="New Michele"/>
    <x v="0"/>
  </r>
  <r>
    <s v="T03012"/>
    <d v="2025-06-26T00:00:00"/>
    <s v="C189"/>
    <s v="P023"/>
    <s v="S003"/>
    <n v="4"/>
    <n v="0.05"/>
    <s v="Mobile Money"/>
    <n v="7513.88"/>
    <n v="7138.1859999999997"/>
    <n v="4059.64"/>
    <n v="3078.5459999999998"/>
    <s v="And Footwear"/>
    <x v="0"/>
    <x v="2"/>
    <x v="0"/>
    <x v="3"/>
    <n v="1878.47"/>
    <n v="1014.91"/>
    <x v="0"/>
    <d v="1966-08-07T00:00:00"/>
    <n v="59"/>
    <x v="3"/>
    <x v="0"/>
    <s v="New Michele"/>
    <x v="0"/>
  </r>
  <r>
    <s v="T03013"/>
    <d v="2023-10-03T00:00:00"/>
    <s v="C096"/>
    <s v="P029"/>
    <s v="S004"/>
    <n v="3"/>
    <n v="0.1"/>
    <s v="Credit Card"/>
    <n v="4455.1499999999996"/>
    <n v="4009.6349999999998"/>
    <n v="2964.93"/>
    <n v="1044.7049999999999"/>
    <s v="Road Clothing"/>
    <x v="6"/>
    <x v="1"/>
    <x v="0"/>
    <x v="0"/>
    <n v="1485.05"/>
    <n v="988.31"/>
    <x v="0"/>
    <d v="1989-01-06T00:00:00"/>
    <n v="37"/>
    <x v="1"/>
    <x v="1"/>
    <s v="Brianahaven"/>
    <x v="1"/>
  </r>
  <r>
    <s v="T03014"/>
    <d v="2024-03-07T00:00:00"/>
    <s v="C173"/>
    <s v="P012"/>
    <s v="S004"/>
    <n v="5"/>
    <n v="0.15"/>
    <s v="Bank Transfer"/>
    <n v="5965.45"/>
    <n v="5070.6324999999997"/>
    <n v="4091.2"/>
    <n v="979.43249999999989"/>
    <s v="Above Camera"/>
    <x v="2"/>
    <x v="0"/>
    <x v="1"/>
    <x v="12"/>
    <n v="1193.0899999999999"/>
    <n v="818.24"/>
    <x v="1"/>
    <d v="1958-08-28T00:00:00"/>
    <n v="67"/>
    <x v="4"/>
    <x v="1"/>
    <s v="Brianahaven"/>
    <x v="1"/>
  </r>
  <r>
    <s v="T03015"/>
    <d v="2023-11-18T00:00:00"/>
    <s v="C111"/>
    <s v="P031"/>
    <s v="S001"/>
    <n v="5"/>
    <n v="0.1"/>
    <s v="Credit Card"/>
    <n v="5478.6"/>
    <n v="4930.7400000000007"/>
    <n v="4111"/>
    <n v="819.74000000000069"/>
    <s v="Foot Snacks"/>
    <x v="1"/>
    <x v="1"/>
    <x v="2"/>
    <x v="4"/>
    <n v="1095.72"/>
    <n v="822.2"/>
    <x v="0"/>
    <d v="1993-07-13T00:00:00"/>
    <n v="33"/>
    <x v="1"/>
    <x v="3"/>
    <s v="Jimenezborough"/>
    <x v="3"/>
  </r>
  <r>
    <s v="T03016"/>
    <d v="2024-01-08T00:00:00"/>
    <s v="C086"/>
    <s v="P017"/>
    <s v="S003"/>
    <n v="4"/>
    <n v="0.15"/>
    <s v="Credit Card"/>
    <n v="4984.4399999999996"/>
    <n v="4236.7739999999994"/>
    <n v="3334.08"/>
    <n v="902.69399999999951"/>
    <s v="Find Headphones"/>
    <x v="9"/>
    <x v="0"/>
    <x v="1"/>
    <x v="11"/>
    <n v="1246.1099999999999"/>
    <n v="833.52"/>
    <x v="1"/>
    <d v="1975-09-26T00:00:00"/>
    <n v="50"/>
    <x v="3"/>
    <x v="0"/>
    <s v="New Michele"/>
    <x v="0"/>
  </r>
  <r>
    <s v="T03017"/>
    <d v="2024-06-23T00:00:00"/>
    <s v="C011"/>
    <s v="P009"/>
    <s v="S003"/>
    <n v="5"/>
    <n v="0.05"/>
    <s v="Bank Transfer"/>
    <n v="615.95000000000005"/>
    <n v="585.15250000000003"/>
    <n v="401.8"/>
    <n v="183.35250000000002"/>
    <s v="Us Snacks"/>
    <x v="0"/>
    <x v="0"/>
    <x v="2"/>
    <x v="4"/>
    <n v="123.19"/>
    <n v="80.36"/>
    <x v="0"/>
    <d v="1997-03-03T00:00:00"/>
    <n v="29"/>
    <x v="1"/>
    <x v="0"/>
    <s v="New Michele"/>
    <x v="0"/>
  </r>
  <r>
    <s v="T03018"/>
    <d v="2024-03-23T00:00:00"/>
    <s v="C139"/>
    <s v="P029"/>
    <s v="S002"/>
    <n v="5"/>
    <n v="0.05"/>
    <s v="Credit Card"/>
    <n v="7425.25"/>
    <n v="7053.9874999999993"/>
    <n v="4941.5499999999993"/>
    <n v="2112.4375"/>
    <s v="Road Clothing"/>
    <x v="2"/>
    <x v="0"/>
    <x v="0"/>
    <x v="0"/>
    <n v="1485.05"/>
    <n v="988.31"/>
    <x v="0"/>
    <d v="1960-03-21T00:00:00"/>
    <n v="66"/>
    <x v="4"/>
    <x v="2"/>
    <s v="Peckmouth"/>
    <x v="2"/>
  </r>
  <r>
    <s v="T03019"/>
    <d v="2023-11-04T00:00:00"/>
    <s v="C178"/>
    <s v="P050"/>
    <s v="S004"/>
    <n v="1"/>
    <n v="0.15"/>
    <s v="Cash"/>
    <n v="1044.6400000000001"/>
    <n v="887.94400000000007"/>
    <n v="775.07"/>
    <n v="112.87400000000002"/>
    <s v="Maybe Footwear"/>
    <x v="1"/>
    <x v="1"/>
    <x v="0"/>
    <x v="3"/>
    <n v="1044.6400000000001"/>
    <n v="775.07"/>
    <x v="1"/>
    <d v="1960-12-05T00:00:00"/>
    <n v="65"/>
    <x v="4"/>
    <x v="1"/>
    <s v="Brianahaven"/>
    <x v="1"/>
  </r>
  <r>
    <s v="T03020"/>
    <d v="2024-10-09T00:00:00"/>
    <s v="C129"/>
    <s v="P020"/>
    <s v="S005"/>
    <n v="1"/>
    <n v="0"/>
    <s v="Cash"/>
    <n v="323.92"/>
    <n v="323.92"/>
    <n v="242.98"/>
    <n v="80.940000000000026"/>
    <s v="Simple Accessories"/>
    <x v="6"/>
    <x v="0"/>
    <x v="0"/>
    <x v="9"/>
    <n v="323.92"/>
    <n v="242.98"/>
    <x v="0"/>
    <d v="1958-10-08T00:00:00"/>
    <n v="67"/>
    <x v="4"/>
    <x v="4"/>
    <s v="Johnmouth"/>
    <x v="2"/>
  </r>
  <r>
    <s v="T03021"/>
    <d v="2024-02-16T00:00:00"/>
    <s v="C066"/>
    <s v="P038"/>
    <s v="S005"/>
    <n v="2"/>
    <n v="0.05"/>
    <s v="Bank Transfer"/>
    <n v="733.86"/>
    <n v="697.16700000000003"/>
    <n v="570.46"/>
    <n v="126.70699999999999"/>
    <s v="Stage Footwear"/>
    <x v="10"/>
    <x v="0"/>
    <x v="0"/>
    <x v="3"/>
    <n v="366.93"/>
    <n v="285.23"/>
    <x v="1"/>
    <d v="1985-09-14T00:00:00"/>
    <n v="40"/>
    <x v="1"/>
    <x v="4"/>
    <s v="Johnmouth"/>
    <x v="2"/>
  </r>
  <r>
    <s v="T03022"/>
    <d v="2025-01-30T00:00:00"/>
    <s v="C126"/>
    <s v="P015"/>
    <s v="S001"/>
    <n v="3"/>
    <n v="0.1"/>
    <s v="Mobile Money"/>
    <n v="811.34999999999991"/>
    <n v="730.21499999999992"/>
    <n v="562.79999999999995"/>
    <n v="167.41499999999996"/>
    <s v="Whether Bags"/>
    <x v="9"/>
    <x v="2"/>
    <x v="0"/>
    <x v="5"/>
    <n v="270.45"/>
    <n v="187.6"/>
    <x v="0"/>
    <d v="1980-04-04T00:00:00"/>
    <n v="46"/>
    <x v="1"/>
    <x v="3"/>
    <s v="Jimenezborough"/>
    <x v="3"/>
  </r>
  <r>
    <s v="T03023"/>
    <d v="2025-07-29T00:00:00"/>
    <s v="C134"/>
    <s v="P029"/>
    <s v="S004"/>
    <n v="2"/>
    <n v="0.1"/>
    <s v="Mobile Money"/>
    <n v="2970.1"/>
    <n v="2673.09"/>
    <n v="1976.62"/>
    <n v="696.47000000000025"/>
    <s v="Road Clothing"/>
    <x v="11"/>
    <x v="2"/>
    <x v="0"/>
    <x v="0"/>
    <n v="1485.05"/>
    <n v="988.31"/>
    <x v="1"/>
    <d v="1985-01-29T00:00:00"/>
    <n v="41"/>
    <x v="1"/>
    <x v="1"/>
    <s v="Brianahaven"/>
    <x v="1"/>
  </r>
  <r>
    <s v="T03024"/>
    <d v="2024-07-11T00:00:00"/>
    <s v="C177"/>
    <s v="P037"/>
    <s v="S001"/>
    <n v="2"/>
    <n v="0.15"/>
    <s v="Credit Card"/>
    <n v="3905.3"/>
    <n v="3319.5050000000001"/>
    <n v="2902.54"/>
    <n v="416.96500000000015"/>
    <s v="Book Television"/>
    <x v="11"/>
    <x v="0"/>
    <x v="1"/>
    <x v="2"/>
    <n v="1952.65"/>
    <n v="1451.27"/>
    <x v="1"/>
    <d v="1985-01-05T00:00:00"/>
    <n v="41"/>
    <x v="1"/>
    <x v="3"/>
    <s v="Jimenezborough"/>
    <x v="3"/>
  </r>
  <r>
    <s v="T03025"/>
    <d v="2024-11-08T00:00:00"/>
    <s v="C178"/>
    <s v="P044"/>
    <s v="S002"/>
    <n v="1"/>
    <n v="0"/>
    <s v="Mobile Money"/>
    <n v="1286.55"/>
    <n v="1286.55"/>
    <n v="797.54"/>
    <n v="489.01"/>
    <s v="Least Accessories"/>
    <x v="1"/>
    <x v="0"/>
    <x v="0"/>
    <x v="9"/>
    <n v="1286.55"/>
    <n v="797.54"/>
    <x v="1"/>
    <d v="1960-12-05T00:00:00"/>
    <n v="65"/>
    <x v="4"/>
    <x v="2"/>
    <s v="Peckmouth"/>
    <x v="2"/>
  </r>
  <r>
    <s v="T03026"/>
    <d v="2024-10-15T00:00:00"/>
    <s v="C037"/>
    <s v="P020"/>
    <s v="S001"/>
    <n v="3"/>
    <n v="0.05"/>
    <s v="Mobile Money"/>
    <n v="971.76"/>
    <n v="923.17199999999991"/>
    <n v="728.93999999999994"/>
    <n v="194.23199999999997"/>
    <s v="Simple Accessories"/>
    <x v="6"/>
    <x v="0"/>
    <x v="0"/>
    <x v="9"/>
    <n v="323.92"/>
    <n v="242.98"/>
    <x v="1"/>
    <d v="1982-08-30T00:00:00"/>
    <n v="43"/>
    <x v="1"/>
    <x v="3"/>
    <s v="Jimenezborough"/>
    <x v="3"/>
  </r>
  <r>
    <s v="T03027"/>
    <d v="2024-06-25T00:00:00"/>
    <s v="C078"/>
    <s v="P025"/>
    <s v="S002"/>
    <n v="5"/>
    <n v="0"/>
    <s v="Credit Card"/>
    <n v="2145.75"/>
    <n v="2145.75"/>
    <n v="1293.6000000000001"/>
    <n v="852.14999999999986"/>
    <s v="Little Watches"/>
    <x v="0"/>
    <x v="0"/>
    <x v="0"/>
    <x v="1"/>
    <n v="429.15"/>
    <n v="258.72000000000003"/>
    <x v="0"/>
    <d v="1988-09-25T00:00:00"/>
    <n v="37"/>
    <x v="1"/>
    <x v="2"/>
    <s v="Peckmouth"/>
    <x v="2"/>
  </r>
  <r>
    <s v="T03028"/>
    <d v="2024-05-24T00:00:00"/>
    <s v="C007"/>
    <s v="P049"/>
    <s v="S001"/>
    <n v="1"/>
    <n v="0.1"/>
    <s v="Cash"/>
    <n v="388.26"/>
    <n v="349.43400000000003"/>
    <n v="199.3"/>
    <n v="150.13400000000001"/>
    <s v="Possible Watches"/>
    <x v="4"/>
    <x v="0"/>
    <x v="0"/>
    <x v="1"/>
    <n v="388.26"/>
    <n v="199.3"/>
    <x v="0"/>
    <d v="1985-01-11T00:00:00"/>
    <n v="41"/>
    <x v="1"/>
    <x v="3"/>
    <s v="Jimenezborough"/>
    <x v="3"/>
  </r>
  <r>
    <s v="T03029"/>
    <d v="2024-01-08T00:00:00"/>
    <s v="C054"/>
    <s v="P011"/>
    <s v="S002"/>
    <n v="1"/>
    <n v="0"/>
    <s v="Bank Transfer"/>
    <n v="248.57"/>
    <n v="248.57"/>
    <n v="190.67"/>
    <n v="57.900000000000006"/>
    <s v="Either Headphones"/>
    <x v="9"/>
    <x v="0"/>
    <x v="1"/>
    <x v="11"/>
    <n v="248.57"/>
    <n v="190.67"/>
    <x v="1"/>
    <d v="2002-11-10T00:00:00"/>
    <n v="23"/>
    <x v="2"/>
    <x v="2"/>
    <s v="Peckmouth"/>
    <x v="2"/>
  </r>
  <r>
    <s v="T03030"/>
    <d v="2023-11-29T00:00:00"/>
    <s v="C116"/>
    <s v="P048"/>
    <s v="S001"/>
    <n v="4"/>
    <n v="0.1"/>
    <s v="Mobile Money"/>
    <n v="4865.4399999999996"/>
    <n v="4378.8959999999997"/>
    <n v="3179.2"/>
    <n v="1199.6959999999999"/>
    <s v="Nor Bags"/>
    <x v="1"/>
    <x v="1"/>
    <x v="0"/>
    <x v="5"/>
    <n v="1216.3599999999999"/>
    <n v="794.8"/>
    <x v="0"/>
    <d v="1955-09-26T00:00:00"/>
    <n v="70"/>
    <x v="4"/>
    <x v="3"/>
    <s v="Jimenezborough"/>
    <x v="3"/>
  </r>
  <r>
    <s v="T03031"/>
    <d v="2024-04-02T00:00:00"/>
    <s v="C003"/>
    <s v="P024"/>
    <s v="S005"/>
    <n v="3"/>
    <n v="0.1"/>
    <s v="Mobile Money"/>
    <n v="4462.2300000000005"/>
    <n v="4016.0070000000005"/>
    <n v="2439.21"/>
    <n v="1576.7970000000005"/>
    <s v="Him Smartphone"/>
    <x v="8"/>
    <x v="0"/>
    <x v="1"/>
    <x v="10"/>
    <n v="1487.41"/>
    <n v="813.07"/>
    <x v="1"/>
    <d v="2005-04-19T00:00:00"/>
    <n v="21"/>
    <x v="2"/>
    <x v="4"/>
    <s v="Johnmouth"/>
    <x v="2"/>
  </r>
  <r>
    <s v="T03032"/>
    <d v="2024-06-12T00:00:00"/>
    <s v="C096"/>
    <s v="P018"/>
    <s v="S002"/>
    <n v="3"/>
    <n v="0.15"/>
    <s v="Mobile Money"/>
    <n v="3239.67"/>
    <n v="2753.7195000000002"/>
    <n v="2111.4900000000002"/>
    <n v="642.22949999999992"/>
    <s v="Democratic Smartphone"/>
    <x v="0"/>
    <x v="0"/>
    <x v="1"/>
    <x v="10"/>
    <n v="1079.8900000000001"/>
    <n v="703.83"/>
    <x v="0"/>
    <d v="1989-01-06T00:00:00"/>
    <n v="37"/>
    <x v="1"/>
    <x v="2"/>
    <s v="Peckmouth"/>
    <x v="2"/>
  </r>
  <r>
    <s v="T03033"/>
    <d v="2025-07-03T00:00:00"/>
    <s v="C163"/>
    <s v="P040"/>
    <s v="S005"/>
    <n v="5"/>
    <n v="0"/>
    <s v="Mobile Money"/>
    <n v="8728.0499999999993"/>
    <n v="8728.0499999999993"/>
    <n v="6612.2000000000007"/>
    <n v="2115.8499999999985"/>
    <s v="Piece Headphones"/>
    <x v="11"/>
    <x v="2"/>
    <x v="1"/>
    <x v="11"/>
    <n v="1745.61"/>
    <n v="1322.44"/>
    <x v="1"/>
    <d v="1985-10-08T00:00:00"/>
    <n v="40"/>
    <x v="1"/>
    <x v="4"/>
    <s v="Johnmouth"/>
    <x v="2"/>
  </r>
  <r>
    <s v="T03034"/>
    <d v="2023-10-12T00:00:00"/>
    <s v="C009"/>
    <s v="P023"/>
    <s v="S004"/>
    <n v="3"/>
    <n v="0.1"/>
    <s v="Cash"/>
    <n v="5635.41"/>
    <n v="5071.8689999999997"/>
    <n v="3044.73"/>
    <n v="2027.1389999999997"/>
    <s v="And Footwear"/>
    <x v="6"/>
    <x v="1"/>
    <x v="0"/>
    <x v="3"/>
    <n v="1878.47"/>
    <n v="1014.91"/>
    <x v="1"/>
    <d v="2004-08-15T00:00:00"/>
    <n v="21"/>
    <x v="2"/>
    <x v="1"/>
    <s v="Brianahaven"/>
    <x v="1"/>
  </r>
  <r>
    <s v="T03035"/>
    <d v="2025-01-15T00:00:00"/>
    <s v="C066"/>
    <s v="P029"/>
    <s v="S004"/>
    <n v="4"/>
    <n v="0"/>
    <s v="Mobile Money"/>
    <n v="5940.2"/>
    <n v="5940.2"/>
    <n v="3953.24"/>
    <n v="1986.96"/>
    <s v="Road Clothing"/>
    <x v="9"/>
    <x v="2"/>
    <x v="0"/>
    <x v="0"/>
    <n v="1485.05"/>
    <n v="988.31"/>
    <x v="1"/>
    <d v="1985-09-14T00:00:00"/>
    <n v="40"/>
    <x v="1"/>
    <x v="1"/>
    <s v="Brianahaven"/>
    <x v="1"/>
  </r>
  <r>
    <s v="T03036"/>
    <d v="2025-08-01T00:00:00"/>
    <s v="C177"/>
    <s v="P012"/>
    <s v="S005"/>
    <n v="5"/>
    <n v="0.1"/>
    <s v="Mobile Money"/>
    <n v="5965.45"/>
    <n v="5368.9049999999997"/>
    <n v="4091.2"/>
    <n v="1277.7049999999999"/>
    <s v="Above Camera"/>
    <x v="3"/>
    <x v="2"/>
    <x v="1"/>
    <x v="12"/>
    <n v="1193.0899999999999"/>
    <n v="818.24"/>
    <x v="1"/>
    <d v="1985-01-05T00:00:00"/>
    <n v="41"/>
    <x v="1"/>
    <x v="4"/>
    <s v="Johnmouth"/>
    <x v="2"/>
  </r>
  <r>
    <s v="T03037"/>
    <d v="2023-11-15T00:00:00"/>
    <s v="C007"/>
    <s v="P045"/>
    <s v="S004"/>
    <n v="1"/>
    <n v="0.15"/>
    <s v="Cash"/>
    <n v="1879.08"/>
    <n v="1597.2179999999998"/>
    <n v="1004.56"/>
    <n v="592.6579999999999"/>
    <s v="Set Dairy"/>
    <x v="1"/>
    <x v="1"/>
    <x v="2"/>
    <x v="7"/>
    <n v="1879.08"/>
    <n v="1004.56"/>
    <x v="0"/>
    <d v="1985-01-11T00:00:00"/>
    <n v="41"/>
    <x v="1"/>
    <x v="1"/>
    <s v="Brianahaven"/>
    <x v="1"/>
  </r>
  <r>
    <s v="T03038"/>
    <d v="2025-07-27T00:00:00"/>
    <s v="C122"/>
    <s v="P006"/>
    <s v="S003"/>
    <n v="5"/>
    <n v="0"/>
    <s v="Cash"/>
    <n v="1590.25"/>
    <n v="1590.25"/>
    <n v="936.7"/>
    <n v="653.54999999999995"/>
    <s v="Company Fruits"/>
    <x v="11"/>
    <x v="2"/>
    <x v="2"/>
    <x v="13"/>
    <n v="318.05"/>
    <n v="187.34"/>
    <x v="0"/>
    <d v="1961-10-02T00:00:00"/>
    <n v="64"/>
    <x v="3"/>
    <x v="0"/>
    <s v="New Michele"/>
    <x v="0"/>
  </r>
  <r>
    <s v="T03039"/>
    <d v="2024-09-19T00:00:00"/>
    <s v="C063"/>
    <s v="P007"/>
    <s v="S001"/>
    <n v="4"/>
    <n v="0.15"/>
    <s v="Bank Transfer"/>
    <n v="5896.48"/>
    <n v="5012.0079999999998"/>
    <n v="3056.08"/>
    <n v="1955.9279999999999"/>
    <s v="Understand Camera"/>
    <x v="5"/>
    <x v="0"/>
    <x v="1"/>
    <x v="12"/>
    <n v="1474.12"/>
    <n v="764.02"/>
    <x v="0"/>
    <d v="1973-01-07T00:00:00"/>
    <n v="53"/>
    <x v="3"/>
    <x v="3"/>
    <s v="Jimenezborough"/>
    <x v="3"/>
  </r>
  <r>
    <s v="T03040"/>
    <d v="2025-07-08T00:00:00"/>
    <s v="C062"/>
    <s v="P038"/>
    <s v="S005"/>
    <n v="4"/>
    <n v="0"/>
    <s v="Bank Transfer"/>
    <n v="1467.72"/>
    <n v="1467.72"/>
    <n v="1140.92"/>
    <n v="326.79999999999995"/>
    <s v="Stage Footwear"/>
    <x v="11"/>
    <x v="2"/>
    <x v="0"/>
    <x v="3"/>
    <n v="366.93"/>
    <n v="285.23"/>
    <x v="0"/>
    <d v="2000-06-21T00:00:00"/>
    <n v="26"/>
    <x v="1"/>
    <x v="4"/>
    <s v="Johnmouth"/>
    <x v="2"/>
  </r>
  <r>
    <s v="T03041"/>
    <d v="2024-10-30T00:00:00"/>
    <s v="C080"/>
    <s v="P015"/>
    <s v="S005"/>
    <n v="4"/>
    <n v="0.05"/>
    <s v="Mobile Money"/>
    <n v="1081.8"/>
    <n v="1027.7099999999998"/>
    <n v="750.4"/>
    <n v="277.30999999999983"/>
    <s v="Whether Bags"/>
    <x v="6"/>
    <x v="0"/>
    <x v="0"/>
    <x v="5"/>
    <n v="270.45"/>
    <n v="187.6"/>
    <x v="1"/>
    <d v="2003-11-04T00:00:00"/>
    <n v="22"/>
    <x v="2"/>
    <x v="4"/>
    <s v="Johnmouth"/>
    <x v="2"/>
  </r>
  <r>
    <s v="T03042"/>
    <d v="2024-10-09T00:00:00"/>
    <s v="C025"/>
    <s v="P038"/>
    <s v="S001"/>
    <n v="2"/>
    <n v="0"/>
    <s v="Mobile Money"/>
    <n v="733.86"/>
    <n v="733.86"/>
    <n v="570.46"/>
    <n v="163.39999999999998"/>
    <s v="Stage Footwear"/>
    <x v="6"/>
    <x v="0"/>
    <x v="0"/>
    <x v="3"/>
    <n v="366.93"/>
    <n v="285.23"/>
    <x v="1"/>
    <d v="1971-03-12T00:00:00"/>
    <n v="55"/>
    <x v="3"/>
    <x v="3"/>
    <s v="Jimenezborough"/>
    <x v="3"/>
  </r>
  <r>
    <s v="T03043"/>
    <d v="2024-07-24T00:00:00"/>
    <s v="C018"/>
    <s v="P021"/>
    <s v="S005"/>
    <n v="2"/>
    <n v="0.15"/>
    <s v="Bank Transfer"/>
    <n v="2454.48"/>
    <n v="2086.308"/>
    <n v="1954.18"/>
    <n v="132.12799999999993"/>
    <s v="Firm Dairy"/>
    <x v="11"/>
    <x v="0"/>
    <x v="2"/>
    <x v="7"/>
    <n v="1227.24"/>
    <n v="977.09"/>
    <x v="0"/>
    <d v="1994-08-19T00:00:00"/>
    <n v="31"/>
    <x v="1"/>
    <x v="4"/>
    <s v="Johnmouth"/>
    <x v="2"/>
  </r>
  <r>
    <s v="T03044"/>
    <d v="2024-05-24T00:00:00"/>
    <s v="C179"/>
    <s v="P003"/>
    <s v="S005"/>
    <n v="4"/>
    <n v="0"/>
    <s v="Bank Transfer"/>
    <n v="1350.52"/>
    <n v="1350.52"/>
    <n v="676.12"/>
    <n v="674.4"/>
    <s v="Here Footwear"/>
    <x v="4"/>
    <x v="0"/>
    <x v="0"/>
    <x v="3"/>
    <n v="337.63"/>
    <n v="169.03"/>
    <x v="1"/>
    <d v="1985-02-14T00:00:00"/>
    <n v="41"/>
    <x v="1"/>
    <x v="4"/>
    <s v="Johnmouth"/>
    <x v="2"/>
  </r>
  <r>
    <s v="T03045"/>
    <d v="2025-07-11T00:00:00"/>
    <s v="C150"/>
    <s v="P040"/>
    <s v="S001"/>
    <n v="5"/>
    <n v="0.15"/>
    <s v="Credit Card"/>
    <n v="8728.0499999999993"/>
    <n v="7418.8424999999988"/>
    <n v="6612.2000000000007"/>
    <n v="806.64249999999811"/>
    <s v="Piece Headphones"/>
    <x v="11"/>
    <x v="2"/>
    <x v="1"/>
    <x v="11"/>
    <n v="1745.61"/>
    <n v="1322.44"/>
    <x v="0"/>
    <d v="1971-06-17T00:00:00"/>
    <n v="55"/>
    <x v="3"/>
    <x v="3"/>
    <s v="Jimenezborough"/>
    <x v="3"/>
  </r>
  <r>
    <s v="T03046"/>
    <d v="2024-09-16T00:00:00"/>
    <s v="C116"/>
    <s v="P046"/>
    <s v="S003"/>
    <n v="2"/>
    <n v="0"/>
    <s v="Bank Transfer"/>
    <n v="2330.7399999999998"/>
    <n v="2330.7399999999998"/>
    <n v="1853.1"/>
    <n v="477.63999999999987"/>
    <s v="Nature Clothing"/>
    <x v="5"/>
    <x v="0"/>
    <x v="0"/>
    <x v="0"/>
    <n v="1165.3699999999999"/>
    <n v="926.55"/>
    <x v="0"/>
    <d v="1955-09-26T00:00:00"/>
    <n v="70"/>
    <x v="4"/>
    <x v="0"/>
    <s v="New Michele"/>
    <x v="0"/>
  </r>
  <r>
    <s v="T03047"/>
    <d v="2025-01-15T00:00:00"/>
    <s v="C154"/>
    <s v="P013"/>
    <s v="S003"/>
    <n v="4"/>
    <n v="0"/>
    <s v="Credit Card"/>
    <n v="4539.2"/>
    <n v="4539.2"/>
    <n v="2700.4"/>
    <n v="1838.7999999999997"/>
    <s v="World Watches"/>
    <x v="9"/>
    <x v="2"/>
    <x v="0"/>
    <x v="1"/>
    <n v="1134.8"/>
    <n v="675.1"/>
    <x v="0"/>
    <d v="1971-09-02T00:00:00"/>
    <n v="54"/>
    <x v="3"/>
    <x v="0"/>
    <s v="New Michele"/>
    <x v="0"/>
  </r>
  <r>
    <s v="T03048"/>
    <d v="2023-10-17T00:00:00"/>
    <s v="C020"/>
    <s v="P002"/>
    <s v="S002"/>
    <n v="4"/>
    <n v="0.15"/>
    <s v="Credit Card"/>
    <n v="3275.04"/>
    <n v="2783.7840000000001"/>
    <n v="2110.48"/>
    <n v="673.30400000000009"/>
    <s v="Audience Television"/>
    <x v="6"/>
    <x v="1"/>
    <x v="1"/>
    <x v="2"/>
    <n v="818.76"/>
    <n v="527.62"/>
    <x v="1"/>
    <d v="1982-06-26T00:00:00"/>
    <n v="44"/>
    <x v="1"/>
    <x v="2"/>
    <s v="Peckmouth"/>
    <x v="2"/>
  </r>
  <r>
    <s v="T03049"/>
    <d v="2025-06-18T00:00:00"/>
    <s v="C002"/>
    <s v="P006"/>
    <s v="S004"/>
    <n v="2"/>
    <n v="0.15"/>
    <s v="Cash"/>
    <n v="636.1"/>
    <n v="540.68500000000006"/>
    <n v="374.68"/>
    <n v="166.00500000000005"/>
    <s v="Company Fruits"/>
    <x v="0"/>
    <x v="2"/>
    <x v="2"/>
    <x v="13"/>
    <n v="318.05"/>
    <n v="187.34"/>
    <x v="0"/>
    <d v="1959-08-18T00:00:00"/>
    <n v="66"/>
    <x v="4"/>
    <x v="1"/>
    <s v="Brianahaven"/>
    <x v="1"/>
  </r>
  <r>
    <s v="T03050"/>
    <d v="2024-01-26T00:00:00"/>
    <s v="C078"/>
    <s v="P025"/>
    <s v="S002"/>
    <n v="2"/>
    <n v="0.1"/>
    <s v="Mobile Money"/>
    <n v="858.3"/>
    <n v="772.47"/>
    <n v="517.44000000000005"/>
    <n v="255.02999999999997"/>
    <s v="Little Watches"/>
    <x v="9"/>
    <x v="0"/>
    <x v="0"/>
    <x v="1"/>
    <n v="429.15"/>
    <n v="258.72000000000003"/>
    <x v="0"/>
    <d v="1988-09-25T00:00:00"/>
    <n v="37"/>
    <x v="1"/>
    <x v="2"/>
    <s v="Peckmouth"/>
    <x v="2"/>
  </r>
  <r>
    <s v="T03051"/>
    <d v="2023-10-22T00:00:00"/>
    <s v="C059"/>
    <s v="P022"/>
    <s v="S004"/>
    <n v="1"/>
    <n v="0"/>
    <s v="Credit Card"/>
    <n v="25.57"/>
    <n v="25.57"/>
    <n v="19.05"/>
    <n v="6.52"/>
    <s v="How Vegetables"/>
    <x v="6"/>
    <x v="1"/>
    <x v="2"/>
    <x v="8"/>
    <n v="25.57"/>
    <n v="19.05"/>
    <x v="1"/>
    <d v="1963-05-11T00:00:00"/>
    <n v="63"/>
    <x v="3"/>
    <x v="1"/>
    <s v="Brianahaven"/>
    <x v="1"/>
  </r>
  <r>
    <s v="T03052"/>
    <d v="2023-11-04T00:00:00"/>
    <s v="C036"/>
    <s v="P019"/>
    <s v="S002"/>
    <n v="5"/>
    <n v="0"/>
    <s v="Mobile Money"/>
    <n v="8814.6"/>
    <n v="8814.6"/>
    <n v="6732.4"/>
    <n v="2082.2000000000007"/>
    <s v="Traditional Laptop"/>
    <x v="1"/>
    <x v="1"/>
    <x v="1"/>
    <x v="6"/>
    <n v="1762.92"/>
    <n v="1346.48"/>
    <x v="0"/>
    <d v="1991-11-04T00:00:00"/>
    <n v="34"/>
    <x v="0"/>
    <x v="2"/>
    <s v="Peckmouth"/>
    <x v="2"/>
  </r>
  <r>
    <s v="T03053"/>
    <d v="2024-07-29T00:00:00"/>
    <s v="C128"/>
    <s v="P020"/>
    <s v="S003"/>
    <n v="4"/>
    <n v="0"/>
    <s v="Bank Transfer"/>
    <n v="1295.68"/>
    <n v="1295.68"/>
    <n v="971.92"/>
    <n v="323.7600000000001"/>
    <s v="Simple Accessories"/>
    <x v="11"/>
    <x v="0"/>
    <x v="0"/>
    <x v="9"/>
    <n v="323.92"/>
    <n v="242.98"/>
    <x v="1"/>
    <d v="1976-08-06T00:00:00"/>
    <n v="49"/>
    <x v="1"/>
    <x v="0"/>
    <s v="New Michele"/>
    <x v="0"/>
  </r>
  <r>
    <s v="T03054"/>
    <d v="2024-10-03T00:00:00"/>
    <s v="C163"/>
    <s v="P027"/>
    <s v="S005"/>
    <n v="1"/>
    <n v="0.15"/>
    <s v="Mobile Money"/>
    <n v="1272.23"/>
    <n v="1081.3955000000001"/>
    <n v="952.65"/>
    <n v="128.74550000000011"/>
    <s v="Hospital Smartphone"/>
    <x v="6"/>
    <x v="0"/>
    <x v="1"/>
    <x v="10"/>
    <n v="1272.23"/>
    <n v="952.65"/>
    <x v="1"/>
    <d v="1985-10-08T00:00:00"/>
    <n v="40"/>
    <x v="1"/>
    <x v="4"/>
    <s v="Johnmouth"/>
    <x v="2"/>
  </r>
  <r>
    <s v="T03055"/>
    <d v="2025-04-25T00:00:00"/>
    <s v="C009"/>
    <s v="P037"/>
    <s v="S003"/>
    <n v="4"/>
    <n v="0.15"/>
    <s v="Cash"/>
    <n v="7810.6"/>
    <n v="6639.01"/>
    <n v="5805.08"/>
    <n v="833.93000000000029"/>
    <s v="Book Television"/>
    <x v="8"/>
    <x v="2"/>
    <x v="1"/>
    <x v="2"/>
    <n v="1952.65"/>
    <n v="1451.27"/>
    <x v="1"/>
    <d v="2004-08-15T00:00:00"/>
    <n v="21"/>
    <x v="2"/>
    <x v="0"/>
    <s v="New Michele"/>
    <x v="0"/>
  </r>
  <r>
    <s v="T03056"/>
    <d v="2024-07-11T00:00:00"/>
    <s v="C017"/>
    <s v="P034"/>
    <s v="S001"/>
    <n v="3"/>
    <n v="0.1"/>
    <s v="Mobile Money"/>
    <n v="1284.1500000000001"/>
    <n v="1155.7350000000001"/>
    <n v="738.21"/>
    <n v="417.52500000000009"/>
    <s v="Everything Laptop"/>
    <x v="11"/>
    <x v="0"/>
    <x v="1"/>
    <x v="6"/>
    <n v="428.05"/>
    <n v="246.07"/>
    <x v="1"/>
    <d v="1982-03-11T00:00:00"/>
    <n v="44"/>
    <x v="1"/>
    <x v="3"/>
    <s v="Jimenezborough"/>
    <x v="3"/>
  </r>
  <r>
    <s v="T03057"/>
    <d v="2023-09-19T00:00:00"/>
    <s v="C103"/>
    <s v="P021"/>
    <s v="S005"/>
    <n v="2"/>
    <n v="0.05"/>
    <s v="Cash"/>
    <n v="2454.48"/>
    <n v="2331.7559999999999"/>
    <n v="1954.18"/>
    <n v="377.57599999999979"/>
    <s v="Firm Dairy"/>
    <x v="5"/>
    <x v="1"/>
    <x v="2"/>
    <x v="7"/>
    <n v="1227.24"/>
    <n v="977.09"/>
    <x v="1"/>
    <d v="1964-10-26T00:00:00"/>
    <n v="61"/>
    <x v="3"/>
    <x v="4"/>
    <s v="Johnmouth"/>
    <x v="2"/>
  </r>
  <r>
    <s v="T03058"/>
    <d v="2023-12-16T00:00:00"/>
    <s v="C007"/>
    <s v="P036"/>
    <s v="S002"/>
    <n v="1"/>
    <n v="0.05"/>
    <s v="Credit Card"/>
    <n v="1501.46"/>
    <n v="1426.3869999999999"/>
    <n v="1167.73"/>
    <n v="258.65699999999993"/>
    <s v="New Watches"/>
    <x v="7"/>
    <x v="1"/>
    <x v="0"/>
    <x v="1"/>
    <n v="1501.46"/>
    <n v="1167.73"/>
    <x v="0"/>
    <d v="1985-01-11T00:00:00"/>
    <n v="41"/>
    <x v="1"/>
    <x v="2"/>
    <s v="Peckmouth"/>
    <x v="2"/>
  </r>
  <r>
    <s v="T03059"/>
    <d v="2024-03-21T00:00:00"/>
    <s v="C115"/>
    <s v="P019"/>
    <s v="S005"/>
    <n v="3"/>
    <n v="0.1"/>
    <s v="Mobile Money"/>
    <n v="5288.76"/>
    <n v="4759.884"/>
    <n v="4039.44"/>
    <n v="720.44399999999996"/>
    <s v="Traditional Laptop"/>
    <x v="2"/>
    <x v="0"/>
    <x v="1"/>
    <x v="6"/>
    <n v="1762.92"/>
    <n v="1346.48"/>
    <x v="0"/>
    <d v="1960-02-25T00:00:00"/>
    <n v="66"/>
    <x v="4"/>
    <x v="4"/>
    <s v="Johnmouth"/>
    <x v="2"/>
  </r>
  <r>
    <s v="T03060"/>
    <d v="2024-08-11T00:00:00"/>
    <s v="C018"/>
    <s v="P031"/>
    <s v="S002"/>
    <n v="5"/>
    <n v="0.15"/>
    <s v="Cash"/>
    <n v="5478.6"/>
    <n v="4656.8100000000004"/>
    <n v="4111"/>
    <n v="545.8100000000004"/>
    <s v="Foot Snacks"/>
    <x v="3"/>
    <x v="0"/>
    <x v="2"/>
    <x v="4"/>
    <n v="1095.72"/>
    <n v="822.2"/>
    <x v="0"/>
    <d v="1994-08-19T00:00:00"/>
    <n v="31"/>
    <x v="1"/>
    <x v="2"/>
    <s v="Peckmouth"/>
    <x v="2"/>
  </r>
  <r>
    <s v="T03061"/>
    <d v="2024-01-01T00:00:00"/>
    <s v="C144"/>
    <s v="P038"/>
    <s v="S001"/>
    <n v="2"/>
    <n v="0.05"/>
    <s v="Credit Card"/>
    <n v="733.86"/>
    <n v="697.16700000000003"/>
    <n v="570.46"/>
    <n v="126.70699999999999"/>
    <s v="Stage Footwear"/>
    <x v="9"/>
    <x v="0"/>
    <x v="0"/>
    <x v="3"/>
    <n v="366.93"/>
    <n v="285.23"/>
    <x v="1"/>
    <d v="1963-09-02T00:00:00"/>
    <n v="62"/>
    <x v="3"/>
    <x v="3"/>
    <s v="Jimenezborough"/>
    <x v="3"/>
  </r>
  <r>
    <s v="T03062"/>
    <d v="2025-07-19T00:00:00"/>
    <s v="C077"/>
    <s v="P049"/>
    <s v="S002"/>
    <n v="4"/>
    <n v="0"/>
    <s v="Bank Transfer"/>
    <n v="1553.04"/>
    <n v="1553.04"/>
    <n v="797.2"/>
    <n v="755.83999999999992"/>
    <s v="Possible Watches"/>
    <x v="11"/>
    <x v="2"/>
    <x v="0"/>
    <x v="1"/>
    <n v="388.26"/>
    <n v="199.3"/>
    <x v="1"/>
    <d v="2002-12-24T00:00:00"/>
    <n v="23"/>
    <x v="2"/>
    <x v="2"/>
    <s v="Peckmouth"/>
    <x v="2"/>
  </r>
  <r>
    <s v="T03063"/>
    <d v="2023-10-20T00:00:00"/>
    <s v="C016"/>
    <s v="P002"/>
    <s v="S005"/>
    <n v="1"/>
    <n v="0"/>
    <s v="Bank Transfer"/>
    <n v="818.76"/>
    <n v="818.76"/>
    <n v="527.62"/>
    <n v="291.14"/>
    <s v="Audience Television"/>
    <x v="6"/>
    <x v="1"/>
    <x v="1"/>
    <x v="2"/>
    <n v="818.76"/>
    <n v="527.62"/>
    <x v="0"/>
    <d v="1976-04-27T00:00:00"/>
    <n v="50"/>
    <x v="3"/>
    <x v="4"/>
    <s v="Johnmouth"/>
    <x v="2"/>
  </r>
  <r>
    <s v="T03064"/>
    <d v="2024-04-18T00:00:00"/>
    <s v="C150"/>
    <s v="P039"/>
    <s v="S005"/>
    <n v="1"/>
    <n v="0.1"/>
    <s v="Credit Card"/>
    <n v="540.94000000000005"/>
    <n v="486.84600000000006"/>
    <n v="398.25"/>
    <n v="88.59600000000006"/>
    <s v="Church Clothing"/>
    <x v="8"/>
    <x v="0"/>
    <x v="0"/>
    <x v="0"/>
    <n v="540.94000000000005"/>
    <n v="398.25"/>
    <x v="0"/>
    <d v="1971-06-17T00:00:00"/>
    <n v="55"/>
    <x v="3"/>
    <x v="4"/>
    <s v="Johnmouth"/>
    <x v="2"/>
  </r>
  <r>
    <s v="T03065"/>
    <d v="2024-05-03T00:00:00"/>
    <s v="C082"/>
    <s v="P021"/>
    <s v="S002"/>
    <n v="4"/>
    <n v="0.05"/>
    <s v="Credit Card"/>
    <n v="4908.96"/>
    <n v="4663.5119999999997"/>
    <n v="3908.36"/>
    <n v="755.15199999999959"/>
    <s v="Firm Dairy"/>
    <x v="4"/>
    <x v="0"/>
    <x v="2"/>
    <x v="7"/>
    <n v="1227.24"/>
    <n v="977.09"/>
    <x v="0"/>
    <d v="2003-05-11T00:00:00"/>
    <n v="23"/>
    <x v="2"/>
    <x v="2"/>
    <s v="Peckmouth"/>
    <x v="2"/>
  </r>
  <r>
    <s v="T03066"/>
    <d v="2024-12-08T00:00:00"/>
    <s v="C170"/>
    <s v="P021"/>
    <s v="S004"/>
    <n v="4"/>
    <n v="0.15"/>
    <s v="Credit Card"/>
    <n v="4908.96"/>
    <n v="4172.616"/>
    <n v="3908.36"/>
    <n v="264.25599999999986"/>
    <s v="Firm Dairy"/>
    <x v="7"/>
    <x v="0"/>
    <x v="2"/>
    <x v="7"/>
    <n v="1227.24"/>
    <n v="977.09"/>
    <x v="1"/>
    <d v="1984-05-05T00:00:00"/>
    <n v="42"/>
    <x v="1"/>
    <x v="1"/>
    <s v="Brianahaven"/>
    <x v="1"/>
  </r>
  <r>
    <s v="T03067"/>
    <d v="2025-03-22T00:00:00"/>
    <s v="C026"/>
    <s v="P018"/>
    <s v="S002"/>
    <n v="4"/>
    <n v="0"/>
    <s v="Credit Card"/>
    <n v="4319.5600000000004"/>
    <n v="4319.5600000000004"/>
    <n v="2815.32"/>
    <n v="1504.2400000000002"/>
    <s v="Democratic Smartphone"/>
    <x v="2"/>
    <x v="2"/>
    <x v="1"/>
    <x v="10"/>
    <n v="1079.8900000000001"/>
    <n v="703.83"/>
    <x v="0"/>
    <d v="2004-01-04T00:00:00"/>
    <n v="22"/>
    <x v="2"/>
    <x v="2"/>
    <s v="Peckmouth"/>
    <x v="2"/>
  </r>
  <r>
    <s v="T03068"/>
    <d v="2025-04-28T00:00:00"/>
    <s v="C171"/>
    <s v="P002"/>
    <s v="S002"/>
    <n v="5"/>
    <n v="0.05"/>
    <s v="Cash"/>
    <n v="4093.8"/>
    <n v="3889.11"/>
    <n v="2638.1"/>
    <n v="1251.0100000000002"/>
    <s v="Audience Television"/>
    <x v="8"/>
    <x v="2"/>
    <x v="1"/>
    <x v="2"/>
    <n v="818.76"/>
    <n v="527.62"/>
    <x v="0"/>
    <d v="1993-03-15T00:00:00"/>
    <n v="33"/>
    <x v="1"/>
    <x v="2"/>
    <s v="Peckmouth"/>
    <x v="2"/>
  </r>
  <r>
    <s v="T03069"/>
    <d v="2024-09-20T00:00:00"/>
    <s v="C123"/>
    <s v="P016"/>
    <s v="S005"/>
    <n v="1"/>
    <n v="0.05"/>
    <s v="Credit Card"/>
    <n v="1858.75"/>
    <n v="1765.8125"/>
    <n v="1451.16"/>
    <n v="314.65249999999992"/>
    <s v="House Accessories"/>
    <x v="5"/>
    <x v="0"/>
    <x v="0"/>
    <x v="9"/>
    <n v="1858.75"/>
    <n v="1451.16"/>
    <x v="1"/>
    <d v="1989-11-06T00:00:00"/>
    <n v="36"/>
    <x v="1"/>
    <x v="4"/>
    <s v="Johnmouth"/>
    <x v="2"/>
  </r>
  <r>
    <s v="T03070"/>
    <d v="2024-11-17T00:00:00"/>
    <s v="C161"/>
    <s v="P039"/>
    <s v="S004"/>
    <n v="3"/>
    <n v="0.05"/>
    <s v="Bank Transfer"/>
    <n v="1622.8200000000002"/>
    <n v="1541.6790000000001"/>
    <n v="1194.75"/>
    <n v="346.92900000000009"/>
    <s v="Church Clothing"/>
    <x v="1"/>
    <x v="0"/>
    <x v="0"/>
    <x v="0"/>
    <n v="540.94000000000005"/>
    <n v="398.25"/>
    <x v="0"/>
    <d v="1963-01-19T00:00:00"/>
    <n v="63"/>
    <x v="3"/>
    <x v="1"/>
    <s v="Brianahaven"/>
    <x v="1"/>
  </r>
  <r>
    <s v="T03071"/>
    <d v="2023-09-14T00:00:00"/>
    <s v="C105"/>
    <s v="P013"/>
    <s v="S001"/>
    <n v="4"/>
    <n v="0"/>
    <s v="Bank Transfer"/>
    <n v="4539.2"/>
    <n v="4539.2"/>
    <n v="2700.4"/>
    <n v="1838.7999999999997"/>
    <s v="World Watches"/>
    <x v="5"/>
    <x v="1"/>
    <x v="0"/>
    <x v="1"/>
    <n v="1134.8"/>
    <n v="675.1"/>
    <x v="0"/>
    <d v="1969-12-29T00:00:00"/>
    <n v="56"/>
    <x v="3"/>
    <x v="3"/>
    <s v="Jimenezborough"/>
    <x v="3"/>
  </r>
  <r>
    <s v="T03072"/>
    <d v="2024-09-29T00:00:00"/>
    <s v="C200"/>
    <s v="P018"/>
    <s v="S004"/>
    <n v="1"/>
    <n v="0.05"/>
    <s v="Bank Transfer"/>
    <n v="1079.8900000000001"/>
    <n v="1025.8955000000001"/>
    <n v="703.83"/>
    <n v="322.06550000000004"/>
    <s v="Democratic Smartphone"/>
    <x v="5"/>
    <x v="0"/>
    <x v="1"/>
    <x v="10"/>
    <n v="1079.8900000000001"/>
    <n v="703.83"/>
    <x v="0"/>
    <d v="2001-12-24T00:00:00"/>
    <n v="24"/>
    <x v="2"/>
    <x v="1"/>
    <s v="Brianahaven"/>
    <x v="1"/>
  </r>
  <r>
    <s v="T03073"/>
    <d v="2025-02-14T00:00:00"/>
    <s v="C101"/>
    <s v="P050"/>
    <s v="S004"/>
    <n v="5"/>
    <n v="0.05"/>
    <s v="Credit Card"/>
    <n v="5223.2000000000007"/>
    <n v="4962.0400000000009"/>
    <n v="3875.3500000000004"/>
    <n v="1086.6900000000005"/>
    <s v="Maybe Footwear"/>
    <x v="10"/>
    <x v="2"/>
    <x v="0"/>
    <x v="3"/>
    <n v="1044.6400000000001"/>
    <n v="775.07"/>
    <x v="1"/>
    <d v="1956-05-29T00:00:00"/>
    <n v="70"/>
    <x v="4"/>
    <x v="1"/>
    <s v="Brianahaven"/>
    <x v="1"/>
  </r>
  <r>
    <s v="T03074"/>
    <d v="2025-06-30T00:00:00"/>
    <s v="C123"/>
    <s v="P005"/>
    <s v="S005"/>
    <n v="5"/>
    <n v="0.15"/>
    <s v="Credit Card"/>
    <n v="6981.1"/>
    <n v="5933.9350000000004"/>
    <n v="5020.45"/>
    <n v="913.48500000000058"/>
    <s v="Knowledge Bags"/>
    <x v="0"/>
    <x v="2"/>
    <x v="0"/>
    <x v="5"/>
    <n v="1396.22"/>
    <n v="1004.09"/>
    <x v="1"/>
    <d v="1989-11-06T00:00:00"/>
    <n v="36"/>
    <x v="1"/>
    <x v="4"/>
    <s v="Johnmouth"/>
    <x v="2"/>
  </r>
  <r>
    <s v="T03075"/>
    <d v="2023-12-31T00:00:00"/>
    <s v="C062"/>
    <s v="P040"/>
    <s v="S005"/>
    <n v="5"/>
    <n v="0.1"/>
    <s v="Mobile Money"/>
    <n v="8728.0499999999993"/>
    <n v="7855.2449999999999"/>
    <n v="6612.2000000000007"/>
    <n v="1243.0449999999992"/>
    <s v="Piece Headphones"/>
    <x v="7"/>
    <x v="1"/>
    <x v="1"/>
    <x v="11"/>
    <n v="1745.61"/>
    <n v="1322.44"/>
    <x v="0"/>
    <d v="2000-06-21T00:00:00"/>
    <n v="26"/>
    <x v="1"/>
    <x v="4"/>
    <s v="Johnmouth"/>
    <x v="2"/>
  </r>
  <r>
    <s v="T03076"/>
    <d v="2024-10-22T00:00:00"/>
    <s v="C198"/>
    <s v="P036"/>
    <s v="S001"/>
    <n v="4"/>
    <n v="0"/>
    <s v="Mobile Money"/>
    <n v="6005.84"/>
    <n v="6005.84"/>
    <n v="4670.92"/>
    <n v="1334.92"/>
    <s v="New Watches"/>
    <x v="6"/>
    <x v="0"/>
    <x v="0"/>
    <x v="1"/>
    <n v="1501.46"/>
    <n v="1167.73"/>
    <x v="0"/>
    <d v="1986-01-23T00:00:00"/>
    <n v="40"/>
    <x v="1"/>
    <x v="3"/>
    <s v="Jimenezborough"/>
    <x v="3"/>
  </r>
  <r>
    <s v="T03077"/>
    <d v="2024-10-17T00:00:00"/>
    <s v="C017"/>
    <s v="P017"/>
    <s v="S005"/>
    <n v="1"/>
    <n v="0.05"/>
    <s v="Cash"/>
    <n v="1246.1099999999999"/>
    <n v="1183.8045"/>
    <n v="833.52"/>
    <n v="350.28449999999998"/>
    <s v="Find Headphones"/>
    <x v="6"/>
    <x v="0"/>
    <x v="1"/>
    <x v="11"/>
    <n v="1246.1099999999999"/>
    <n v="833.52"/>
    <x v="1"/>
    <d v="1982-03-11T00:00:00"/>
    <n v="44"/>
    <x v="1"/>
    <x v="4"/>
    <s v="Johnmouth"/>
    <x v="2"/>
  </r>
  <r>
    <s v="T03078"/>
    <d v="2024-02-28T00:00:00"/>
    <s v="C095"/>
    <s v="P029"/>
    <s v="S003"/>
    <n v="4"/>
    <n v="0.1"/>
    <s v="Mobile Money"/>
    <n v="5940.2"/>
    <n v="5346.18"/>
    <n v="3953.24"/>
    <n v="1392.9400000000005"/>
    <s v="Road Clothing"/>
    <x v="10"/>
    <x v="0"/>
    <x v="0"/>
    <x v="0"/>
    <n v="1485.05"/>
    <n v="988.31"/>
    <x v="0"/>
    <d v="1982-08-20T00:00:00"/>
    <n v="43"/>
    <x v="1"/>
    <x v="0"/>
    <s v="New Michele"/>
    <x v="0"/>
  </r>
  <r>
    <s v="T03079"/>
    <d v="2025-04-21T00:00:00"/>
    <s v="C167"/>
    <s v="P041"/>
    <s v="S003"/>
    <n v="3"/>
    <n v="0.1"/>
    <s v="Bank Transfer"/>
    <n v="4905.03"/>
    <n v="4414.527"/>
    <n v="3129.87"/>
    <n v="1284.6570000000002"/>
    <s v="Present Television"/>
    <x v="8"/>
    <x v="2"/>
    <x v="1"/>
    <x v="2"/>
    <n v="1635.01"/>
    <n v="1043.29"/>
    <x v="1"/>
    <d v="1989-12-06T00:00:00"/>
    <n v="36"/>
    <x v="1"/>
    <x v="0"/>
    <s v="New Michele"/>
    <x v="0"/>
  </r>
  <r>
    <s v="T03080"/>
    <d v="2025-04-16T00:00:00"/>
    <s v="C121"/>
    <s v="P035"/>
    <s v="S005"/>
    <n v="4"/>
    <n v="0.15"/>
    <s v="Credit Card"/>
    <n v="6249.72"/>
    <n v="5312.2619999999997"/>
    <n v="4782.5200000000004"/>
    <n v="529.74199999999928"/>
    <s v="Chair Laptop"/>
    <x v="8"/>
    <x v="2"/>
    <x v="1"/>
    <x v="6"/>
    <n v="1562.43"/>
    <n v="1195.6300000000001"/>
    <x v="0"/>
    <d v="1967-02-28T00:00:00"/>
    <n v="59"/>
    <x v="3"/>
    <x v="4"/>
    <s v="Johnmouth"/>
    <x v="2"/>
  </r>
  <r>
    <s v="T03081"/>
    <d v="2024-02-04T00:00:00"/>
    <s v="C121"/>
    <s v="P020"/>
    <s v="S003"/>
    <n v="1"/>
    <n v="0.15"/>
    <s v="Bank Transfer"/>
    <n v="323.92"/>
    <n v="275.33199999999999"/>
    <n v="242.98"/>
    <n v="32.352000000000004"/>
    <s v="Simple Accessories"/>
    <x v="10"/>
    <x v="0"/>
    <x v="0"/>
    <x v="9"/>
    <n v="323.92"/>
    <n v="242.98"/>
    <x v="0"/>
    <d v="1967-02-28T00:00:00"/>
    <n v="59"/>
    <x v="3"/>
    <x v="0"/>
    <s v="New Michele"/>
    <x v="0"/>
  </r>
  <r>
    <s v="T03082"/>
    <d v="2025-05-09T00:00:00"/>
    <s v="C137"/>
    <s v="P045"/>
    <s v="S005"/>
    <n v="5"/>
    <n v="0"/>
    <s v="Bank Transfer"/>
    <n v="9395.4"/>
    <n v="9395.4"/>
    <n v="5022.7999999999993"/>
    <n v="4372.6000000000004"/>
    <s v="Set Dairy"/>
    <x v="4"/>
    <x v="2"/>
    <x v="2"/>
    <x v="7"/>
    <n v="1879.08"/>
    <n v="1004.56"/>
    <x v="0"/>
    <d v="1984-08-05T00:00:00"/>
    <n v="41"/>
    <x v="1"/>
    <x v="4"/>
    <s v="Johnmouth"/>
    <x v="2"/>
  </r>
  <r>
    <s v="T03083"/>
    <d v="2024-02-16T00:00:00"/>
    <s v="C162"/>
    <s v="P042"/>
    <s v="S003"/>
    <n v="3"/>
    <n v="0.1"/>
    <s v="Credit Card"/>
    <n v="1360.8600000000001"/>
    <n v="1224.7740000000001"/>
    <n v="949.89"/>
    <n v="274.88400000000013"/>
    <s v="Maybe Clothing"/>
    <x v="10"/>
    <x v="0"/>
    <x v="0"/>
    <x v="0"/>
    <n v="453.62"/>
    <n v="316.63"/>
    <x v="0"/>
    <d v="2000-08-30T00:00:00"/>
    <n v="25"/>
    <x v="1"/>
    <x v="0"/>
    <s v="New Michele"/>
    <x v="0"/>
  </r>
  <r>
    <s v="T03084"/>
    <d v="2023-11-27T00:00:00"/>
    <s v="C081"/>
    <s v="P031"/>
    <s v="S003"/>
    <n v="2"/>
    <n v="0.05"/>
    <s v="Bank Transfer"/>
    <n v="2191.44"/>
    <n v="2081.8679999999999"/>
    <n v="1644.4"/>
    <n v="437.46799999999985"/>
    <s v="Foot Snacks"/>
    <x v="1"/>
    <x v="1"/>
    <x v="2"/>
    <x v="4"/>
    <n v="1095.72"/>
    <n v="822.2"/>
    <x v="1"/>
    <d v="1988-07-20T00:00:00"/>
    <n v="38"/>
    <x v="1"/>
    <x v="0"/>
    <s v="New Michele"/>
    <x v="0"/>
  </r>
  <r>
    <s v="T03085"/>
    <d v="2023-11-05T00:00:00"/>
    <s v="C079"/>
    <s v="P037"/>
    <s v="S002"/>
    <n v="3"/>
    <n v="0.15"/>
    <s v="Bank Transfer"/>
    <n v="5857.9500000000007"/>
    <n v="4979.2575000000006"/>
    <n v="4353.8099999999995"/>
    <n v="625.44750000000113"/>
    <s v="Book Television"/>
    <x v="1"/>
    <x v="1"/>
    <x v="1"/>
    <x v="2"/>
    <n v="1952.65"/>
    <n v="1451.27"/>
    <x v="1"/>
    <d v="1979-06-15T00:00:00"/>
    <n v="47"/>
    <x v="1"/>
    <x v="2"/>
    <s v="Peckmouth"/>
    <x v="2"/>
  </r>
  <r>
    <s v="T03086"/>
    <d v="2023-11-19T00:00:00"/>
    <s v="C068"/>
    <s v="P007"/>
    <s v="S005"/>
    <n v="4"/>
    <n v="0.05"/>
    <s v="Credit Card"/>
    <n v="5896.48"/>
    <n v="5601.655999999999"/>
    <n v="3056.08"/>
    <n v="2545.5759999999991"/>
    <s v="Understand Camera"/>
    <x v="1"/>
    <x v="1"/>
    <x v="1"/>
    <x v="12"/>
    <n v="1474.12"/>
    <n v="764.02"/>
    <x v="1"/>
    <d v="1981-06-09T00:00:00"/>
    <n v="45"/>
    <x v="1"/>
    <x v="4"/>
    <s v="Johnmouth"/>
    <x v="2"/>
  </r>
  <r>
    <s v="T03087"/>
    <d v="2024-09-13T00:00:00"/>
    <s v="C198"/>
    <s v="P043"/>
    <s v="S003"/>
    <n v="2"/>
    <n v="0.1"/>
    <s v="Bank Transfer"/>
    <n v="1128.8399999999999"/>
    <n v="1015.9559999999999"/>
    <n v="587.91999999999996"/>
    <n v="428.03599999999994"/>
    <s v="Soon Accessories"/>
    <x v="5"/>
    <x v="0"/>
    <x v="0"/>
    <x v="9"/>
    <n v="564.41999999999996"/>
    <n v="293.95999999999998"/>
    <x v="0"/>
    <d v="1986-01-23T00:00:00"/>
    <n v="40"/>
    <x v="1"/>
    <x v="0"/>
    <s v="New Michele"/>
    <x v="0"/>
  </r>
  <r>
    <s v="T03088"/>
    <d v="2024-11-22T00:00:00"/>
    <s v="C053"/>
    <s v="P039"/>
    <s v="S004"/>
    <n v="5"/>
    <n v="0.05"/>
    <s v="Cash"/>
    <n v="2704.7000000000003"/>
    <n v="2569.4650000000001"/>
    <n v="1991.25"/>
    <n v="578.21500000000015"/>
    <s v="Church Clothing"/>
    <x v="1"/>
    <x v="0"/>
    <x v="0"/>
    <x v="0"/>
    <n v="540.94000000000005"/>
    <n v="398.25"/>
    <x v="1"/>
    <d v="1998-04-20T00:00:00"/>
    <n v="28"/>
    <x v="1"/>
    <x v="1"/>
    <s v="Brianahaven"/>
    <x v="1"/>
  </r>
  <r>
    <s v="T03089"/>
    <d v="2023-12-07T00:00:00"/>
    <s v="C186"/>
    <s v="P026"/>
    <s v="S003"/>
    <n v="2"/>
    <n v="0.05"/>
    <s v="Bank Transfer"/>
    <n v="2031.52"/>
    <n v="1929.944"/>
    <n v="1168.8"/>
    <n v="761.14400000000001"/>
    <s v="Behavior Dairy"/>
    <x v="7"/>
    <x v="1"/>
    <x v="2"/>
    <x v="7"/>
    <n v="1015.76"/>
    <n v="584.4"/>
    <x v="1"/>
    <d v="1960-05-05T00:00:00"/>
    <n v="66"/>
    <x v="4"/>
    <x v="0"/>
    <s v="New Michele"/>
    <x v="0"/>
  </r>
  <r>
    <s v="T03090"/>
    <d v="2024-06-23T00:00:00"/>
    <s v="C047"/>
    <s v="P018"/>
    <s v="S004"/>
    <n v="3"/>
    <n v="0.05"/>
    <s v="Mobile Money"/>
    <n v="3239.67"/>
    <n v="3077.6864999999998"/>
    <n v="2111.4900000000002"/>
    <n v="966.19649999999956"/>
    <s v="Democratic Smartphone"/>
    <x v="0"/>
    <x v="0"/>
    <x v="1"/>
    <x v="10"/>
    <n v="1079.8900000000001"/>
    <n v="703.83"/>
    <x v="1"/>
    <d v="2006-07-03T00:00:00"/>
    <n v="20"/>
    <x v="2"/>
    <x v="1"/>
    <s v="Brianahaven"/>
    <x v="1"/>
  </r>
  <r>
    <s v="T03091"/>
    <d v="2024-10-19T00:00:00"/>
    <s v="C124"/>
    <s v="P019"/>
    <s v="S003"/>
    <n v="5"/>
    <n v="0.15"/>
    <s v="Bank Transfer"/>
    <n v="8814.6"/>
    <n v="7492.41"/>
    <n v="6732.4"/>
    <n v="760.01000000000022"/>
    <s v="Traditional Laptop"/>
    <x v="6"/>
    <x v="0"/>
    <x v="1"/>
    <x v="6"/>
    <n v="1762.92"/>
    <n v="1346.48"/>
    <x v="1"/>
    <d v="1962-06-07T00:00:00"/>
    <n v="64"/>
    <x v="3"/>
    <x v="0"/>
    <s v="New Michele"/>
    <x v="0"/>
  </r>
  <r>
    <s v="T03092"/>
    <d v="2024-05-28T00:00:00"/>
    <s v="C038"/>
    <s v="P048"/>
    <s v="S003"/>
    <n v="5"/>
    <n v="0"/>
    <s v="Bank Transfer"/>
    <n v="6081.7999999999993"/>
    <n v="6081.7999999999993"/>
    <n v="3974"/>
    <n v="2107.7999999999993"/>
    <s v="Nor Bags"/>
    <x v="4"/>
    <x v="0"/>
    <x v="0"/>
    <x v="5"/>
    <n v="1216.3599999999999"/>
    <n v="794.8"/>
    <x v="0"/>
    <d v="1974-04-19T00:00:00"/>
    <n v="52"/>
    <x v="3"/>
    <x v="0"/>
    <s v="New Michele"/>
    <x v="0"/>
  </r>
  <r>
    <s v="T03093"/>
    <d v="2024-04-12T00:00:00"/>
    <s v="C032"/>
    <s v="P015"/>
    <s v="S004"/>
    <n v="5"/>
    <n v="0.15"/>
    <s v="Cash"/>
    <n v="1352.25"/>
    <n v="1149.4124999999999"/>
    <n v="938"/>
    <n v="211.41249999999991"/>
    <s v="Whether Bags"/>
    <x v="8"/>
    <x v="0"/>
    <x v="0"/>
    <x v="5"/>
    <n v="270.45"/>
    <n v="187.6"/>
    <x v="0"/>
    <d v="1992-11-09T00:00:00"/>
    <n v="33"/>
    <x v="1"/>
    <x v="1"/>
    <s v="Brianahaven"/>
    <x v="1"/>
  </r>
  <r>
    <s v="T03094"/>
    <d v="2023-11-07T00:00:00"/>
    <s v="C018"/>
    <s v="P009"/>
    <s v="S002"/>
    <n v="3"/>
    <n v="0.15"/>
    <s v="Mobile Money"/>
    <n v="369.57"/>
    <n v="314.1345"/>
    <n v="241.07999999999998"/>
    <n v="73.054500000000019"/>
    <s v="Us Snacks"/>
    <x v="1"/>
    <x v="1"/>
    <x v="2"/>
    <x v="4"/>
    <n v="123.19"/>
    <n v="80.36"/>
    <x v="0"/>
    <d v="1994-08-19T00:00:00"/>
    <n v="31"/>
    <x v="1"/>
    <x v="2"/>
    <s v="Peckmouth"/>
    <x v="2"/>
  </r>
  <r>
    <s v="T03095"/>
    <d v="2025-04-27T00:00:00"/>
    <s v="C141"/>
    <s v="P001"/>
    <s v="S005"/>
    <n v="3"/>
    <n v="0.15"/>
    <s v="Credit Card"/>
    <n v="5021.07"/>
    <n v="4267.9094999999998"/>
    <n v="3970.1400000000003"/>
    <n v="297.76949999999943"/>
    <s v="Like Camera"/>
    <x v="8"/>
    <x v="2"/>
    <x v="1"/>
    <x v="12"/>
    <n v="1673.69"/>
    <n v="1323.38"/>
    <x v="1"/>
    <d v="1978-08-06T00:00:00"/>
    <n v="47"/>
    <x v="1"/>
    <x v="4"/>
    <s v="Johnmouth"/>
    <x v="2"/>
  </r>
  <r>
    <s v="T03096"/>
    <d v="2025-06-05T00:00:00"/>
    <s v="C069"/>
    <s v="P023"/>
    <s v="S001"/>
    <n v="4"/>
    <n v="0.15"/>
    <s v="Cash"/>
    <n v="7513.88"/>
    <n v="6386.7979999999998"/>
    <n v="4059.64"/>
    <n v="2327.1579999999999"/>
    <s v="And Footwear"/>
    <x v="0"/>
    <x v="2"/>
    <x v="0"/>
    <x v="3"/>
    <n v="1878.47"/>
    <n v="1014.91"/>
    <x v="0"/>
    <d v="1965-10-14T00:00:00"/>
    <n v="60"/>
    <x v="3"/>
    <x v="3"/>
    <s v="Jimenezborough"/>
    <x v="3"/>
  </r>
  <r>
    <s v="T03097"/>
    <d v="2025-02-15T00:00:00"/>
    <s v="C122"/>
    <s v="P050"/>
    <s v="S004"/>
    <n v="4"/>
    <n v="0.1"/>
    <s v="Cash"/>
    <n v="4178.5600000000004"/>
    <n v="3760.7040000000006"/>
    <n v="3100.28"/>
    <n v="660.42400000000043"/>
    <s v="Maybe Footwear"/>
    <x v="10"/>
    <x v="2"/>
    <x v="0"/>
    <x v="3"/>
    <n v="1044.6400000000001"/>
    <n v="775.07"/>
    <x v="0"/>
    <d v="1961-10-02T00:00:00"/>
    <n v="64"/>
    <x v="3"/>
    <x v="1"/>
    <s v="Brianahaven"/>
    <x v="1"/>
  </r>
  <r>
    <s v="T03098"/>
    <d v="2025-09-08T00:00:00"/>
    <s v="C036"/>
    <s v="P040"/>
    <s v="S002"/>
    <n v="1"/>
    <n v="0.1"/>
    <s v="Cash"/>
    <n v="1745.61"/>
    <n v="1571.049"/>
    <n v="1322.44"/>
    <n v="248.60899999999992"/>
    <s v="Piece Headphones"/>
    <x v="5"/>
    <x v="2"/>
    <x v="1"/>
    <x v="11"/>
    <n v="1745.61"/>
    <n v="1322.44"/>
    <x v="0"/>
    <d v="1991-11-04T00:00:00"/>
    <n v="34"/>
    <x v="0"/>
    <x v="2"/>
    <s v="Peckmouth"/>
    <x v="2"/>
  </r>
  <r>
    <s v="T03099"/>
    <d v="2025-03-09T00:00:00"/>
    <s v="C011"/>
    <s v="P014"/>
    <s v="S001"/>
    <n v="3"/>
    <n v="0"/>
    <s v="Bank Transfer"/>
    <n v="4028.25"/>
    <n v="4028.25"/>
    <n v="2393.8200000000002"/>
    <n v="1634.4299999999998"/>
    <s v="Add Clothing"/>
    <x v="2"/>
    <x v="2"/>
    <x v="0"/>
    <x v="0"/>
    <n v="1342.75"/>
    <n v="797.94"/>
    <x v="0"/>
    <d v="1997-03-03T00:00:00"/>
    <n v="29"/>
    <x v="1"/>
    <x v="3"/>
    <s v="Jimenezborough"/>
    <x v="3"/>
  </r>
  <r>
    <s v="T03100"/>
    <d v="2024-04-02T00:00:00"/>
    <s v="C033"/>
    <s v="P035"/>
    <s v="S001"/>
    <n v="4"/>
    <n v="0.05"/>
    <s v="Cash"/>
    <n v="6249.72"/>
    <n v="5937.2340000000004"/>
    <n v="4782.5200000000004"/>
    <n v="1154.7139999999999"/>
    <s v="Chair Laptop"/>
    <x v="8"/>
    <x v="0"/>
    <x v="1"/>
    <x v="6"/>
    <n v="1562.43"/>
    <n v="1195.6300000000001"/>
    <x v="1"/>
    <d v="1978-07-27T00:00:00"/>
    <n v="48"/>
    <x v="1"/>
    <x v="3"/>
    <s v="Jimenezborough"/>
    <x v="3"/>
  </r>
  <r>
    <s v="T03101"/>
    <d v="2025-06-07T00:00:00"/>
    <s v="C170"/>
    <s v="P001"/>
    <s v="S005"/>
    <n v="1"/>
    <n v="0"/>
    <s v="Cash"/>
    <n v="1673.69"/>
    <n v="1673.69"/>
    <n v="1323.38"/>
    <n v="350.30999999999995"/>
    <s v="Like Camera"/>
    <x v="0"/>
    <x v="2"/>
    <x v="1"/>
    <x v="12"/>
    <n v="1673.69"/>
    <n v="1323.38"/>
    <x v="1"/>
    <d v="1984-05-05T00:00:00"/>
    <n v="42"/>
    <x v="1"/>
    <x v="4"/>
    <s v="Johnmouth"/>
    <x v="2"/>
  </r>
  <r>
    <s v="T03102"/>
    <d v="2024-01-27T00:00:00"/>
    <s v="C087"/>
    <s v="P022"/>
    <s v="S005"/>
    <n v="3"/>
    <n v="0.1"/>
    <s v="Mobile Money"/>
    <n v="76.710000000000008"/>
    <n v="69.039000000000016"/>
    <n v="57.150000000000006"/>
    <n v="11.88900000000001"/>
    <s v="How Vegetables"/>
    <x v="9"/>
    <x v="0"/>
    <x v="2"/>
    <x v="8"/>
    <n v="25.57"/>
    <n v="19.05"/>
    <x v="1"/>
    <d v="1975-06-22T00:00:00"/>
    <n v="51"/>
    <x v="3"/>
    <x v="4"/>
    <s v="Johnmouth"/>
    <x v="2"/>
  </r>
  <r>
    <s v="T03103"/>
    <d v="2024-09-25T00:00:00"/>
    <s v="C062"/>
    <s v="P041"/>
    <s v="S002"/>
    <n v="2"/>
    <n v="0.1"/>
    <s v="Bank Transfer"/>
    <n v="3270.02"/>
    <n v="2943.018"/>
    <n v="2086.58"/>
    <n v="856.4380000000001"/>
    <s v="Present Television"/>
    <x v="5"/>
    <x v="0"/>
    <x v="1"/>
    <x v="2"/>
    <n v="1635.01"/>
    <n v="1043.29"/>
    <x v="0"/>
    <d v="2000-06-21T00:00:00"/>
    <n v="26"/>
    <x v="1"/>
    <x v="2"/>
    <s v="Peckmouth"/>
    <x v="2"/>
  </r>
  <r>
    <s v="T03104"/>
    <d v="2024-03-19T00:00:00"/>
    <s v="C061"/>
    <s v="P007"/>
    <s v="S002"/>
    <n v="1"/>
    <n v="0.1"/>
    <s v="Credit Card"/>
    <n v="1474.12"/>
    <n v="1326.7079999999999"/>
    <n v="764.02"/>
    <n v="562.68799999999987"/>
    <s v="Understand Camera"/>
    <x v="2"/>
    <x v="0"/>
    <x v="1"/>
    <x v="12"/>
    <n v="1474.12"/>
    <n v="764.02"/>
    <x v="0"/>
    <d v="1968-10-21T00:00:00"/>
    <n v="57"/>
    <x v="3"/>
    <x v="2"/>
    <s v="Peckmouth"/>
    <x v="2"/>
  </r>
  <r>
    <s v="T03105"/>
    <d v="2025-07-04T00:00:00"/>
    <s v="C044"/>
    <s v="P017"/>
    <s v="S004"/>
    <n v="2"/>
    <n v="0"/>
    <s v="Credit Card"/>
    <n v="2492.2199999999998"/>
    <n v="2492.2199999999998"/>
    <n v="1667.04"/>
    <n v="825.17999999999984"/>
    <s v="Find Headphones"/>
    <x v="11"/>
    <x v="2"/>
    <x v="1"/>
    <x v="11"/>
    <n v="1246.1099999999999"/>
    <n v="833.52"/>
    <x v="0"/>
    <d v="1961-02-14T00:00:00"/>
    <n v="65"/>
    <x v="4"/>
    <x v="1"/>
    <s v="Brianahaven"/>
    <x v="1"/>
  </r>
  <r>
    <s v="T03106"/>
    <d v="2024-02-18T00:00:00"/>
    <s v="C024"/>
    <s v="P002"/>
    <s v="S005"/>
    <n v="5"/>
    <n v="0.1"/>
    <s v="Mobile Money"/>
    <n v="4093.8"/>
    <n v="3684.42"/>
    <n v="2638.1"/>
    <n v="1046.3200000000002"/>
    <s v="Audience Television"/>
    <x v="10"/>
    <x v="0"/>
    <x v="1"/>
    <x v="2"/>
    <n v="818.76"/>
    <n v="527.62"/>
    <x v="1"/>
    <d v="1961-11-25T00:00:00"/>
    <n v="64"/>
    <x v="3"/>
    <x v="4"/>
    <s v="Johnmouth"/>
    <x v="2"/>
  </r>
  <r>
    <s v="T03107"/>
    <d v="2025-01-09T00:00:00"/>
    <s v="C032"/>
    <s v="P014"/>
    <s v="S001"/>
    <n v="2"/>
    <n v="0.15"/>
    <s v="Credit Card"/>
    <n v="2685.5"/>
    <n v="2282.6749999999997"/>
    <n v="1595.88"/>
    <n v="686.79499999999962"/>
    <s v="Add Clothing"/>
    <x v="9"/>
    <x v="2"/>
    <x v="0"/>
    <x v="0"/>
    <n v="1342.75"/>
    <n v="797.94"/>
    <x v="0"/>
    <d v="1992-11-09T00:00:00"/>
    <n v="33"/>
    <x v="1"/>
    <x v="3"/>
    <s v="Jimenezborough"/>
    <x v="3"/>
  </r>
  <r>
    <s v="T03108"/>
    <d v="2025-01-27T00:00:00"/>
    <s v="C062"/>
    <s v="P005"/>
    <s v="S004"/>
    <n v="5"/>
    <n v="0.05"/>
    <s v="Credit Card"/>
    <n v="6981.1"/>
    <n v="6632.0450000000001"/>
    <n v="5020.45"/>
    <n v="1611.5950000000003"/>
    <s v="Knowledge Bags"/>
    <x v="9"/>
    <x v="2"/>
    <x v="0"/>
    <x v="5"/>
    <n v="1396.22"/>
    <n v="1004.09"/>
    <x v="0"/>
    <d v="2000-06-21T00:00:00"/>
    <n v="26"/>
    <x v="1"/>
    <x v="1"/>
    <s v="Brianahaven"/>
    <x v="1"/>
  </r>
  <r>
    <s v="T03109"/>
    <d v="2023-09-24T00:00:00"/>
    <s v="C057"/>
    <s v="P012"/>
    <s v="S003"/>
    <n v="1"/>
    <n v="0"/>
    <s v="Credit Card"/>
    <n v="1193.0899999999999"/>
    <n v="1193.0899999999999"/>
    <n v="818.24"/>
    <n v="374.84999999999991"/>
    <s v="Above Camera"/>
    <x v="5"/>
    <x v="1"/>
    <x v="1"/>
    <x v="12"/>
    <n v="1193.0899999999999"/>
    <n v="818.24"/>
    <x v="1"/>
    <d v="1998-09-26T00:00:00"/>
    <n v="27"/>
    <x v="1"/>
    <x v="0"/>
    <s v="New Michele"/>
    <x v="0"/>
  </r>
  <r>
    <s v="T03110"/>
    <d v="2024-06-08T00:00:00"/>
    <s v="C172"/>
    <s v="P033"/>
    <s v="S003"/>
    <n v="4"/>
    <n v="0.15"/>
    <s v="Mobile Money"/>
    <n v="7195.88"/>
    <n v="6116.4979999999996"/>
    <n v="5316.6"/>
    <n v="799.89799999999923"/>
    <s v="Beat Accessories"/>
    <x v="0"/>
    <x v="0"/>
    <x v="0"/>
    <x v="9"/>
    <n v="1798.97"/>
    <n v="1329.15"/>
    <x v="1"/>
    <d v="1977-03-14T00:00:00"/>
    <n v="49"/>
    <x v="1"/>
    <x v="0"/>
    <s v="New Michele"/>
    <x v="0"/>
  </r>
  <r>
    <s v="T03111"/>
    <d v="2025-07-10T00:00:00"/>
    <s v="C055"/>
    <s v="P044"/>
    <s v="S002"/>
    <n v="1"/>
    <n v="0"/>
    <s v="Mobile Money"/>
    <n v="1286.55"/>
    <n v="1286.55"/>
    <n v="797.54"/>
    <n v="489.01"/>
    <s v="Least Accessories"/>
    <x v="11"/>
    <x v="2"/>
    <x v="0"/>
    <x v="9"/>
    <n v="1286.55"/>
    <n v="797.54"/>
    <x v="0"/>
    <d v="1976-07-09T00:00:00"/>
    <n v="50"/>
    <x v="3"/>
    <x v="2"/>
    <s v="Peckmouth"/>
    <x v="2"/>
  </r>
  <r>
    <s v="T03112"/>
    <d v="2024-05-07T00:00:00"/>
    <s v="C183"/>
    <s v="P034"/>
    <s v="S004"/>
    <n v="4"/>
    <n v="0.05"/>
    <s v="Mobile Money"/>
    <n v="1712.2"/>
    <n v="1626.59"/>
    <n v="984.28"/>
    <n v="642.30999999999995"/>
    <s v="Everything Laptop"/>
    <x v="4"/>
    <x v="0"/>
    <x v="1"/>
    <x v="6"/>
    <n v="428.05"/>
    <n v="246.07"/>
    <x v="0"/>
    <d v="1990-11-19T00:00:00"/>
    <n v="35"/>
    <x v="1"/>
    <x v="1"/>
    <s v="Brianahaven"/>
    <x v="1"/>
  </r>
  <r>
    <s v="T03113"/>
    <d v="2024-11-23T00:00:00"/>
    <s v="C158"/>
    <s v="P002"/>
    <s v="S004"/>
    <n v="1"/>
    <n v="0.1"/>
    <s v="Credit Card"/>
    <n v="818.76"/>
    <n v="736.88400000000001"/>
    <n v="527.62"/>
    <n v="209.26400000000001"/>
    <s v="Audience Television"/>
    <x v="1"/>
    <x v="0"/>
    <x v="1"/>
    <x v="2"/>
    <n v="818.76"/>
    <n v="527.62"/>
    <x v="0"/>
    <d v="1981-07-24T00:00:00"/>
    <n v="45"/>
    <x v="1"/>
    <x v="1"/>
    <s v="Brianahaven"/>
    <x v="1"/>
  </r>
  <r>
    <s v="T03114"/>
    <d v="2025-07-06T00:00:00"/>
    <s v="C173"/>
    <s v="P028"/>
    <s v="S004"/>
    <n v="4"/>
    <n v="0.1"/>
    <s v="Bank Transfer"/>
    <n v="2695.12"/>
    <n v="2425.6080000000002"/>
    <n v="1453.32"/>
    <n v="972.28800000000024"/>
    <s v="Deal Smartphone"/>
    <x v="11"/>
    <x v="2"/>
    <x v="1"/>
    <x v="10"/>
    <n v="673.78"/>
    <n v="363.33"/>
    <x v="1"/>
    <d v="1958-08-28T00:00:00"/>
    <n v="67"/>
    <x v="4"/>
    <x v="1"/>
    <s v="Brianahaven"/>
    <x v="1"/>
  </r>
  <r>
    <s v="T03115"/>
    <d v="2025-03-18T00:00:00"/>
    <s v="C006"/>
    <s v="P025"/>
    <s v="S004"/>
    <n v="5"/>
    <n v="0.15"/>
    <s v="Mobile Money"/>
    <n v="2145.75"/>
    <n v="1823.8875"/>
    <n v="1293.6000000000001"/>
    <n v="530.28749999999991"/>
    <s v="Little Watches"/>
    <x v="2"/>
    <x v="2"/>
    <x v="0"/>
    <x v="1"/>
    <n v="429.15"/>
    <n v="258.72000000000003"/>
    <x v="0"/>
    <d v="1986-10-03T00:00:00"/>
    <n v="39"/>
    <x v="1"/>
    <x v="1"/>
    <s v="Brianahaven"/>
    <x v="1"/>
  </r>
  <r>
    <s v="T03116"/>
    <d v="2024-07-18T00:00:00"/>
    <s v="C156"/>
    <s v="P038"/>
    <s v="S002"/>
    <n v="3"/>
    <n v="0.05"/>
    <s v="Cash"/>
    <n v="1100.79"/>
    <n v="1045.7504999999999"/>
    <n v="855.69"/>
    <n v="190.06049999999982"/>
    <s v="Stage Footwear"/>
    <x v="11"/>
    <x v="0"/>
    <x v="0"/>
    <x v="3"/>
    <n v="366.93"/>
    <n v="285.23"/>
    <x v="0"/>
    <d v="1956-11-28T00:00:00"/>
    <n v="69"/>
    <x v="4"/>
    <x v="2"/>
    <s v="Peckmouth"/>
    <x v="2"/>
  </r>
  <r>
    <s v="T03117"/>
    <d v="2024-10-24T00:00:00"/>
    <s v="C154"/>
    <s v="P034"/>
    <s v="S004"/>
    <n v="2"/>
    <n v="0.15"/>
    <s v="Credit Card"/>
    <n v="856.1"/>
    <n v="727.68499999999995"/>
    <n v="492.14"/>
    <n v="235.54499999999996"/>
    <s v="Everything Laptop"/>
    <x v="6"/>
    <x v="0"/>
    <x v="1"/>
    <x v="6"/>
    <n v="428.05"/>
    <n v="246.07"/>
    <x v="0"/>
    <d v="1971-09-02T00:00:00"/>
    <n v="54"/>
    <x v="3"/>
    <x v="1"/>
    <s v="Brianahaven"/>
    <x v="1"/>
  </r>
  <r>
    <s v="T03118"/>
    <d v="2024-05-09T00:00:00"/>
    <s v="C056"/>
    <s v="P029"/>
    <s v="S003"/>
    <n v="3"/>
    <n v="0.15"/>
    <s v="Bank Transfer"/>
    <n v="4455.1499999999996"/>
    <n v="3786.8774999999996"/>
    <n v="2964.93"/>
    <n v="821.94749999999976"/>
    <s v="Road Clothing"/>
    <x v="4"/>
    <x v="0"/>
    <x v="0"/>
    <x v="0"/>
    <n v="1485.05"/>
    <n v="988.31"/>
    <x v="1"/>
    <d v="2004-09-23T00:00:00"/>
    <n v="21"/>
    <x v="2"/>
    <x v="0"/>
    <s v="New Michele"/>
    <x v="0"/>
  </r>
  <r>
    <s v="T03119"/>
    <d v="2024-07-15T00:00:00"/>
    <s v="C064"/>
    <s v="P034"/>
    <s v="S003"/>
    <n v="2"/>
    <n v="0.15"/>
    <s v="Mobile Money"/>
    <n v="856.1"/>
    <n v="727.68499999999995"/>
    <n v="492.14"/>
    <n v="235.54499999999996"/>
    <s v="Everything Laptop"/>
    <x v="11"/>
    <x v="0"/>
    <x v="1"/>
    <x v="6"/>
    <n v="428.05"/>
    <n v="246.07"/>
    <x v="1"/>
    <d v="1973-09-01T00:00:00"/>
    <n v="52"/>
    <x v="3"/>
    <x v="0"/>
    <s v="New Michele"/>
    <x v="0"/>
  </r>
  <r>
    <s v="T03120"/>
    <d v="2024-01-29T00:00:00"/>
    <s v="C007"/>
    <s v="P003"/>
    <s v="S005"/>
    <n v="2"/>
    <n v="0"/>
    <s v="Mobile Money"/>
    <n v="675.26"/>
    <n v="675.26"/>
    <n v="338.06"/>
    <n v="337.2"/>
    <s v="Here Footwear"/>
    <x v="9"/>
    <x v="0"/>
    <x v="0"/>
    <x v="3"/>
    <n v="337.63"/>
    <n v="169.03"/>
    <x v="0"/>
    <d v="1985-01-11T00:00:00"/>
    <n v="41"/>
    <x v="1"/>
    <x v="4"/>
    <s v="Johnmouth"/>
    <x v="2"/>
  </r>
  <r>
    <s v="T03121"/>
    <d v="2025-02-23T00:00:00"/>
    <s v="C183"/>
    <s v="P026"/>
    <s v="S001"/>
    <n v="4"/>
    <n v="0.1"/>
    <s v="Bank Transfer"/>
    <n v="4063.04"/>
    <n v="3656.7359999999999"/>
    <n v="2337.6"/>
    <n v="1319.136"/>
    <s v="Behavior Dairy"/>
    <x v="10"/>
    <x v="2"/>
    <x v="2"/>
    <x v="7"/>
    <n v="1015.76"/>
    <n v="584.4"/>
    <x v="0"/>
    <d v="1990-11-19T00:00:00"/>
    <n v="35"/>
    <x v="1"/>
    <x v="3"/>
    <s v="Jimenezborough"/>
    <x v="3"/>
  </r>
  <r>
    <s v="T03122"/>
    <d v="2023-12-18T00:00:00"/>
    <s v="C098"/>
    <s v="P048"/>
    <s v="S001"/>
    <n v="4"/>
    <n v="0.15"/>
    <s v="Mobile Money"/>
    <n v="4865.4399999999996"/>
    <n v="4135.6239999999998"/>
    <n v="3179.2"/>
    <n v="956.42399999999998"/>
    <s v="Nor Bags"/>
    <x v="7"/>
    <x v="1"/>
    <x v="0"/>
    <x v="5"/>
    <n v="1216.3599999999999"/>
    <n v="794.8"/>
    <x v="1"/>
    <d v="2005-01-09T00:00:00"/>
    <n v="21"/>
    <x v="2"/>
    <x v="3"/>
    <s v="Jimenezborough"/>
    <x v="3"/>
  </r>
  <r>
    <s v="T03123"/>
    <d v="2024-03-11T00:00:00"/>
    <s v="C109"/>
    <s v="P004"/>
    <s v="S001"/>
    <n v="4"/>
    <n v="0.1"/>
    <s v="Bank Transfer"/>
    <n v="7415.08"/>
    <n v="6673.5720000000001"/>
    <n v="5454.08"/>
    <n v="1219.4920000000002"/>
    <s v="Four Accessories"/>
    <x v="2"/>
    <x v="0"/>
    <x v="0"/>
    <x v="9"/>
    <n v="1853.77"/>
    <n v="1363.52"/>
    <x v="1"/>
    <d v="2006-03-03T00:00:00"/>
    <n v="20"/>
    <x v="2"/>
    <x v="3"/>
    <s v="Jimenezborough"/>
    <x v="3"/>
  </r>
  <r>
    <s v="T03124"/>
    <d v="2024-03-23T00:00:00"/>
    <s v="C059"/>
    <s v="P033"/>
    <s v="S003"/>
    <n v="3"/>
    <n v="0.1"/>
    <s v="Mobile Money"/>
    <n v="5396.91"/>
    <n v="4857.2190000000001"/>
    <n v="3987.4500000000003"/>
    <n v="869.76899999999978"/>
    <s v="Beat Accessories"/>
    <x v="2"/>
    <x v="0"/>
    <x v="0"/>
    <x v="9"/>
    <n v="1798.97"/>
    <n v="1329.15"/>
    <x v="1"/>
    <d v="1963-05-11T00:00:00"/>
    <n v="63"/>
    <x v="3"/>
    <x v="0"/>
    <s v="New Michele"/>
    <x v="0"/>
  </r>
  <r>
    <s v="T03125"/>
    <d v="2024-06-13T00:00:00"/>
    <s v="C041"/>
    <s v="P031"/>
    <s v="S002"/>
    <n v="2"/>
    <n v="0.05"/>
    <s v="Cash"/>
    <n v="2191.44"/>
    <n v="2081.8679999999999"/>
    <n v="1644.4"/>
    <n v="437.46799999999985"/>
    <s v="Foot Snacks"/>
    <x v="0"/>
    <x v="0"/>
    <x v="2"/>
    <x v="4"/>
    <n v="1095.72"/>
    <n v="822.2"/>
    <x v="1"/>
    <d v="1980-07-03T00:00:00"/>
    <n v="46"/>
    <x v="1"/>
    <x v="2"/>
    <s v="Peckmouth"/>
    <x v="2"/>
  </r>
  <r>
    <s v="T03126"/>
    <d v="2023-09-26T00:00:00"/>
    <s v="C098"/>
    <s v="P011"/>
    <s v="S003"/>
    <n v="1"/>
    <n v="0.05"/>
    <s v="Cash"/>
    <n v="248.57"/>
    <n v="236.14149999999998"/>
    <n v="190.67"/>
    <n v="45.471499999999992"/>
    <s v="Either Headphones"/>
    <x v="5"/>
    <x v="1"/>
    <x v="1"/>
    <x v="11"/>
    <n v="248.57"/>
    <n v="190.67"/>
    <x v="1"/>
    <d v="2005-01-09T00:00:00"/>
    <n v="21"/>
    <x v="2"/>
    <x v="0"/>
    <s v="New Michele"/>
    <x v="0"/>
  </r>
  <r>
    <s v="T03127"/>
    <d v="2024-08-10T00:00:00"/>
    <s v="C182"/>
    <s v="P048"/>
    <s v="S002"/>
    <n v="1"/>
    <n v="0"/>
    <s v="Bank Transfer"/>
    <n v="1216.3599999999999"/>
    <n v="1216.3599999999999"/>
    <n v="794.8"/>
    <n v="421.55999999999995"/>
    <s v="Nor Bags"/>
    <x v="3"/>
    <x v="0"/>
    <x v="0"/>
    <x v="5"/>
    <n v="1216.3599999999999"/>
    <n v="794.8"/>
    <x v="0"/>
    <d v="2004-07-25T00:00:00"/>
    <n v="22"/>
    <x v="2"/>
    <x v="2"/>
    <s v="Peckmouth"/>
    <x v="2"/>
  </r>
  <r>
    <s v="T03128"/>
    <d v="2025-01-04T00:00:00"/>
    <s v="C021"/>
    <s v="P011"/>
    <s v="S005"/>
    <n v="3"/>
    <n v="0.15"/>
    <s v="Credit Card"/>
    <n v="745.71"/>
    <n v="633.85350000000005"/>
    <n v="572.01"/>
    <n v="61.843500000000063"/>
    <s v="Either Headphones"/>
    <x v="9"/>
    <x v="2"/>
    <x v="1"/>
    <x v="11"/>
    <n v="248.57"/>
    <n v="190.67"/>
    <x v="0"/>
    <d v="1993-11-17T00:00:00"/>
    <n v="32"/>
    <x v="1"/>
    <x v="4"/>
    <s v="Johnmouth"/>
    <x v="2"/>
  </r>
  <r>
    <s v="T03129"/>
    <d v="2024-10-23T00:00:00"/>
    <s v="C076"/>
    <s v="P029"/>
    <s v="S002"/>
    <n v="4"/>
    <n v="0.1"/>
    <s v="Credit Card"/>
    <n v="5940.2"/>
    <n v="5346.18"/>
    <n v="3953.24"/>
    <n v="1392.9400000000005"/>
    <s v="Road Clothing"/>
    <x v="6"/>
    <x v="0"/>
    <x v="0"/>
    <x v="0"/>
    <n v="1485.05"/>
    <n v="988.31"/>
    <x v="0"/>
    <d v="2005-12-14T00:00:00"/>
    <n v="20"/>
    <x v="2"/>
    <x v="2"/>
    <s v="Peckmouth"/>
    <x v="2"/>
  </r>
  <r>
    <s v="T03130"/>
    <d v="2024-09-27T00:00:00"/>
    <s v="C059"/>
    <s v="P032"/>
    <s v="S004"/>
    <n v="3"/>
    <n v="0.05"/>
    <s v="Cash"/>
    <n v="914.12999999999988"/>
    <n v="868.42349999999988"/>
    <n v="492.03"/>
    <n v="376.3934999999999"/>
    <s v="Difficult Vegetables"/>
    <x v="5"/>
    <x v="0"/>
    <x v="2"/>
    <x v="8"/>
    <n v="304.70999999999998"/>
    <n v="164.01"/>
    <x v="1"/>
    <d v="1963-05-11T00:00:00"/>
    <n v="63"/>
    <x v="3"/>
    <x v="1"/>
    <s v="Brianahaven"/>
    <x v="1"/>
  </r>
  <r>
    <s v="T03131"/>
    <d v="2024-09-16T00:00:00"/>
    <s v="C060"/>
    <s v="P046"/>
    <s v="S001"/>
    <n v="5"/>
    <n v="0"/>
    <s v="Credit Card"/>
    <n v="5826.8499999999995"/>
    <n v="5826.8499999999995"/>
    <n v="4632.75"/>
    <n v="1194.0999999999995"/>
    <s v="Nature Clothing"/>
    <x v="5"/>
    <x v="0"/>
    <x v="0"/>
    <x v="0"/>
    <n v="1165.3699999999999"/>
    <n v="926.55"/>
    <x v="0"/>
    <d v="1997-10-09T00:00:00"/>
    <n v="28"/>
    <x v="1"/>
    <x v="3"/>
    <s v="Jimenezborough"/>
    <x v="3"/>
  </r>
  <r>
    <s v="T03132"/>
    <d v="2023-11-30T00:00:00"/>
    <s v="C074"/>
    <s v="P019"/>
    <s v="S005"/>
    <n v="4"/>
    <n v="0.15"/>
    <s v="Credit Card"/>
    <n v="7051.68"/>
    <n v="5993.9279999999999"/>
    <n v="5385.92"/>
    <n v="608.00799999999981"/>
    <s v="Traditional Laptop"/>
    <x v="1"/>
    <x v="1"/>
    <x v="1"/>
    <x v="6"/>
    <n v="1762.92"/>
    <n v="1346.48"/>
    <x v="1"/>
    <d v="1959-05-31T00:00:00"/>
    <n v="67"/>
    <x v="4"/>
    <x v="4"/>
    <s v="Johnmouth"/>
    <x v="2"/>
  </r>
  <r>
    <s v="T03133"/>
    <d v="2023-12-05T00:00:00"/>
    <s v="C061"/>
    <s v="P009"/>
    <s v="S001"/>
    <n v="2"/>
    <n v="0"/>
    <s v="Cash"/>
    <n v="246.38"/>
    <n v="246.38"/>
    <n v="160.72"/>
    <n v="85.66"/>
    <s v="Us Snacks"/>
    <x v="7"/>
    <x v="1"/>
    <x v="2"/>
    <x v="4"/>
    <n v="123.19"/>
    <n v="80.36"/>
    <x v="0"/>
    <d v="1968-10-21T00:00:00"/>
    <n v="57"/>
    <x v="3"/>
    <x v="3"/>
    <s v="Jimenezborough"/>
    <x v="3"/>
  </r>
  <r>
    <s v="T03134"/>
    <d v="2024-03-22T00:00:00"/>
    <s v="C198"/>
    <s v="P036"/>
    <s v="S001"/>
    <n v="3"/>
    <n v="0.05"/>
    <s v="Cash"/>
    <n v="4504.38"/>
    <n v="4279.1610000000001"/>
    <n v="3503.19"/>
    <n v="775.971"/>
    <s v="New Watches"/>
    <x v="2"/>
    <x v="0"/>
    <x v="0"/>
    <x v="1"/>
    <n v="1501.46"/>
    <n v="1167.73"/>
    <x v="0"/>
    <d v="1986-01-23T00:00:00"/>
    <n v="40"/>
    <x v="1"/>
    <x v="3"/>
    <s v="Jimenezborough"/>
    <x v="3"/>
  </r>
  <r>
    <s v="T03135"/>
    <d v="2025-06-19T00:00:00"/>
    <s v="C200"/>
    <s v="P020"/>
    <s v="S004"/>
    <n v="5"/>
    <n v="0.1"/>
    <s v="Credit Card"/>
    <n v="1619.6000000000001"/>
    <n v="1457.64"/>
    <n v="1214.8999999999999"/>
    <n v="242.74000000000024"/>
    <s v="Simple Accessories"/>
    <x v="0"/>
    <x v="2"/>
    <x v="0"/>
    <x v="9"/>
    <n v="323.92"/>
    <n v="242.98"/>
    <x v="0"/>
    <d v="2001-12-24T00:00:00"/>
    <n v="24"/>
    <x v="2"/>
    <x v="1"/>
    <s v="Brianahaven"/>
    <x v="1"/>
  </r>
  <r>
    <s v="T03136"/>
    <d v="2023-12-03T00:00:00"/>
    <s v="C040"/>
    <s v="P014"/>
    <s v="S005"/>
    <n v="2"/>
    <n v="0.05"/>
    <s v="Cash"/>
    <n v="2685.5"/>
    <n v="2551.2249999999999"/>
    <n v="1595.88"/>
    <n v="955.3449999999998"/>
    <s v="Add Clothing"/>
    <x v="7"/>
    <x v="1"/>
    <x v="0"/>
    <x v="0"/>
    <n v="1342.75"/>
    <n v="797.94"/>
    <x v="0"/>
    <d v="1974-11-06T00:00:00"/>
    <n v="51"/>
    <x v="3"/>
    <x v="4"/>
    <s v="Johnmouth"/>
    <x v="2"/>
  </r>
  <r>
    <s v="T03137"/>
    <d v="2024-09-15T00:00:00"/>
    <s v="C084"/>
    <s v="P021"/>
    <s v="S002"/>
    <n v="3"/>
    <n v="0"/>
    <s v="Cash"/>
    <n v="3681.7200000000003"/>
    <n v="3681.7200000000003"/>
    <n v="2931.27"/>
    <n v="750.45000000000027"/>
    <s v="Firm Dairy"/>
    <x v="5"/>
    <x v="0"/>
    <x v="2"/>
    <x v="7"/>
    <n v="1227.24"/>
    <n v="977.09"/>
    <x v="0"/>
    <d v="1972-03-19T00:00:00"/>
    <n v="54"/>
    <x v="3"/>
    <x v="2"/>
    <s v="Peckmouth"/>
    <x v="2"/>
  </r>
  <r>
    <s v="T03138"/>
    <d v="2023-10-29T00:00:00"/>
    <s v="C101"/>
    <s v="P049"/>
    <s v="S002"/>
    <n v="2"/>
    <n v="0"/>
    <s v="Mobile Money"/>
    <n v="776.52"/>
    <n v="776.52"/>
    <n v="398.6"/>
    <n v="377.91999999999996"/>
    <s v="Possible Watches"/>
    <x v="6"/>
    <x v="1"/>
    <x v="0"/>
    <x v="1"/>
    <n v="388.26"/>
    <n v="199.3"/>
    <x v="1"/>
    <d v="1956-05-29T00:00:00"/>
    <n v="70"/>
    <x v="4"/>
    <x v="2"/>
    <s v="Peckmouth"/>
    <x v="2"/>
  </r>
  <r>
    <s v="T03139"/>
    <d v="2024-12-12T00:00:00"/>
    <s v="C040"/>
    <s v="P041"/>
    <s v="S002"/>
    <n v="2"/>
    <n v="0.1"/>
    <s v="Bank Transfer"/>
    <n v="3270.02"/>
    <n v="2943.018"/>
    <n v="2086.58"/>
    <n v="856.4380000000001"/>
    <s v="Present Television"/>
    <x v="7"/>
    <x v="0"/>
    <x v="1"/>
    <x v="2"/>
    <n v="1635.01"/>
    <n v="1043.29"/>
    <x v="0"/>
    <d v="1974-11-06T00:00:00"/>
    <n v="51"/>
    <x v="3"/>
    <x v="2"/>
    <s v="Peckmouth"/>
    <x v="2"/>
  </r>
  <r>
    <s v="T03140"/>
    <d v="2025-01-07T00:00:00"/>
    <s v="C119"/>
    <s v="P008"/>
    <s v="S002"/>
    <n v="4"/>
    <n v="0.05"/>
    <s v="Cash"/>
    <n v="439.12"/>
    <n v="417.16399999999999"/>
    <n v="282.36"/>
    <n v="134.80399999999997"/>
    <s v="Recognize Footwear"/>
    <x v="9"/>
    <x v="2"/>
    <x v="0"/>
    <x v="3"/>
    <n v="109.78"/>
    <n v="70.59"/>
    <x v="0"/>
    <d v="1991-07-31T00:00:00"/>
    <n v="34"/>
    <x v="0"/>
    <x v="2"/>
    <s v="Peckmouth"/>
    <x v="2"/>
  </r>
  <r>
    <s v="T03141"/>
    <d v="2023-11-12T00:00:00"/>
    <s v="C183"/>
    <s v="P020"/>
    <s v="S002"/>
    <n v="2"/>
    <n v="0"/>
    <s v="Cash"/>
    <n v="647.84"/>
    <n v="647.84"/>
    <n v="485.96"/>
    <n v="161.88000000000005"/>
    <s v="Simple Accessories"/>
    <x v="1"/>
    <x v="1"/>
    <x v="0"/>
    <x v="9"/>
    <n v="323.92"/>
    <n v="242.98"/>
    <x v="0"/>
    <d v="1990-11-19T00:00:00"/>
    <n v="35"/>
    <x v="1"/>
    <x v="2"/>
    <s v="Peckmouth"/>
    <x v="2"/>
  </r>
  <r>
    <s v="T03142"/>
    <d v="2024-11-14T00:00:00"/>
    <s v="C097"/>
    <s v="P010"/>
    <s v="S002"/>
    <n v="1"/>
    <n v="0.1"/>
    <s v="Mobile Money"/>
    <n v="1194.1199999999999"/>
    <n v="1074.7079999999999"/>
    <n v="838.95"/>
    <n v="235.75799999999981"/>
    <s v="Step Smartphone"/>
    <x v="1"/>
    <x v="0"/>
    <x v="1"/>
    <x v="10"/>
    <n v="1194.1199999999999"/>
    <n v="838.95"/>
    <x v="0"/>
    <d v="1994-08-14T00:00:00"/>
    <n v="31"/>
    <x v="1"/>
    <x v="2"/>
    <s v="Peckmouth"/>
    <x v="2"/>
  </r>
  <r>
    <s v="T03143"/>
    <d v="2024-05-25T00:00:00"/>
    <s v="C136"/>
    <s v="P033"/>
    <s v="S004"/>
    <n v="4"/>
    <n v="0.15"/>
    <s v="Mobile Money"/>
    <n v="7195.88"/>
    <n v="6116.4979999999996"/>
    <n v="5316.6"/>
    <n v="799.89799999999923"/>
    <s v="Beat Accessories"/>
    <x v="4"/>
    <x v="0"/>
    <x v="0"/>
    <x v="9"/>
    <n v="1798.97"/>
    <n v="1329.15"/>
    <x v="0"/>
    <d v="2007-06-27T00:00:00"/>
    <n v="19"/>
    <x v="2"/>
    <x v="1"/>
    <s v="Brianahaven"/>
    <x v="1"/>
  </r>
  <r>
    <s v="T03144"/>
    <d v="2024-11-15T00:00:00"/>
    <s v="C166"/>
    <s v="P045"/>
    <s v="S005"/>
    <n v="3"/>
    <n v="0.15"/>
    <s v="Bank Transfer"/>
    <n v="5637.24"/>
    <n v="4791.6539999999995"/>
    <n v="3013.68"/>
    <n v="1777.9739999999997"/>
    <s v="Set Dairy"/>
    <x v="1"/>
    <x v="0"/>
    <x v="2"/>
    <x v="7"/>
    <n v="1879.08"/>
    <n v="1004.56"/>
    <x v="1"/>
    <d v="2001-05-13T00:00:00"/>
    <n v="25"/>
    <x v="1"/>
    <x v="4"/>
    <s v="Johnmouth"/>
    <x v="2"/>
  </r>
  <r>
    <s v="T03145"/>
    <d v="2025-04-17T00:00:00"/>
    <s v="C135"/>
    <s v="P012"/>
    <s v="S004"/>
    <n v="2"/>
    <n v="0.15"/>
    <s v="Credit Card"/>
    <n v="2386.1799999999998"/>
    <n v="2028.2529999999997"/>
    <n v="1636.48"/>
    <n v="391.77299999999968"/>
    <s v="Above Camera"/>
    <x v="8"/>
    <x v="2"/>
    <x v="1"/>
    <x v="12"/>
    <n v="1193.0899999999999"/>
    <n v="818.24"/>
    <x v="0"/>
    <d v="1986-03-07T00:00:00"/>
    <n v="40"/>
    <x v="1"/>
    <x v="1"/>
    <s v="Brianahaven"/>
    <x v="1"/>
  </r>
  <r>
    <s v="T03146"/>
    <d v="2023-11-17T00:00:00"/>
    <s v="C010"/>
    <s v="P033"/>
    <s v="S002"/>
    <n v="1"/>
    <n v="0.1"/>
    <s v="Bank Transfer"/>
    <n v="1798.97"/>
    <n v="1619.0730000000001"/>
    <n v="1329.15"/>
    <n v="289.923"/>
    <s v="Beat Accessories"/>
    <x v="1"/>
    <x v="1"/>
    <x v="0"/>
    <x v="9"/>
    <n v="1798.97"/>
    <n v="1329.15"/>
    <x v="0"/>
    <d v="1976-12-12T00:00:00"/>
    <n v="49"/>
    <x v="1"/>
    <x v="2"/>
    <s v="Peckmouth"/>
    <x v="2"/>
  </r>
  <r>
    <s v="T03147"/>
    <d v="2024-05-02T00:00:00"/>
    <s v="C030"/>
    <s v="P038"/>
    <s v="S005"/>
    <n v="4"/>
    <n v="0.15"/>
    <s v="Mobile Money"/>
    <n v="1467.72"/>
    <n v="1247.5619999999999"/>
    <n v="1140.92"/>
    <n v="106.64199999999983"/>
    <s v="Stage Footwear"/>
    <x v="4"/>
    <x v="0"/>
    <x v="0"/>
    <x v="3"/>
    <n v="366.93"/>
    <n v="285.23"/>
    <x v="0"/>
    <d v="2002-06-10T00:00:00"/>
    <n v="24"/>
    <x v="2"/>
    <x v="4"/>
    <s v="Johnmouth"/>
    <x v="2"/>
  </r>
  <r>
    <s v="T03148"/>
    <d v="2024-11-17T00:00:00"/>
    <s v="C077"/>
    <s v="P034"/>
    <s v="S003"/>
    <n v="1"/>
    <n v="0.1"/>
    <s v="Mobile Money"/>
    <n v="428.05"/>
    <n v="385.245"/>
    <n v="246.07"/>
    <n v="139.17500000000001"/>
    <s v="Everything Laptop"/>
    <x v="1"/>
    <x v="0"/>
    <x v="1"/>
    <x v="6"/>
    <n v="428.05"/>
    <n v="246.07"/>
    <x v="1"/>
    <d v="2002-12-24T00:00:00"/>
    <n v="23"/>
    <x v="2"/>
    <x v="0"/>
    <s v="New Michele"/>
    <x v="0"/>
  </r>
  <r>
    <s v="T03149"/>
    <d v="2024-02-09T00:00:00"/>
    <s v="C051"/>
    <s v="P024"/>
    <s v="S001"/>
    <n v="2"/>
    <n v="0.15"/>
    <s v="Credit Card"/>
    <n v="2974.82"/>
    <n v="2528.5970000000002"/>
    <n v="1626.14"/>
    <n v="902.45700000000011"/>
    <s v="Him Smartphone"/>
    <x v="10"/>
    <x v="0"/>
    <x v="1"/>
    <x v="10"/>
    <n v="1487.41"/>
    <n v="813.07"/>
    <x v="1"/>
    <d v="2004-12-19T00:00:00"/>
    <n v="21"/>
    <x v="2"/>
    <x v="3"/>
    <s v="Jimenezborough"/>
    <x v="3"/>
  </r>
  <r>
    <s v="T03150"/>
    <d v="2025-01-11T00:00:00"/>
    <s v="C116"/>
    <s v="P009"/>
    <s v="S005"/>
    <n v="2"/>
    <n v="0.1"/>
    <s v="Mobile Money"/>
    <n v="246.38"/>
    <n v="221.74199999999999"/>
    <n v="160.72"/>
    <n v="61.021999999999991"/>
    <s v="Us Snacks"/>
    <x v="9"/>
    <x v="2"/>
    <x v="2"/>
    <x v="4"/>
    <n v="123.19"/>
    <n v="80.36"/>
    <x v="0"/>
    <d v="1955-09-26T00:00:00"/>
    <n v="70"/>
    <x v="4"/>
    <x v="4"/>
    <s v="Johnmouth"/>
    <x v="2"/>
  </r>
  <r>
    <s v="T03151"/>
    <d v="2024-01-10T00:00:00"/>
    <s v="C063"/>
    <s v="P007"/>
    <s v="S002"/>
    <n v="1"/>
    <n v="0.05"/>
    <s v="Mobile Money"/>
    <n v="1474.12"/>
    <n v="1400.4139999999998"/>
    <n v="764.02"/>
    <n v="636.39399999999978"/>
    <s v="Understand Camera"/>
    <x v="9"/>
    <x v="0"/>
    <x v="1"/>
    <x v="12"/>
    <n v="1474.12"/>
    <n v="764.02"/>
    <x v="0"/>
    <d v="1973-01-07T00:00:00"/>
    <n v="53"/>
    <x v="3"/>
    <x v="2"/>
    <s v="Peckmouth"/>
    <x v="2"/>
  </r>
  <r>
    <s v="T03152"/>
    <d v="2024-01-06T00:00:00"/>
    <s v="C065"/>
    <s v="P015"/>
    <s v="S004"/>
    <n v="4"/>
    <n v="0.15"/>
    <s v="Mobile Money"/>
    <n v="1081.8"/>
    <n v="919.53"/>
    <n v="750.4"/>
    <n v="169.13"/>
    <s v="Whether Bags"/>
    <x v="9"/>
    <x v="0"/>
    <x v="0"/>
    <x v="5"/>
    <n v="270.45"/>
    <n v="187.6"/>
    <x v="1"/>
    <d v="1969-12-10T00:00:00"/>
    <n v="56"/>
    <x v="3"/>
    <x v="1"/>
    <s v="Brianahaven"/>
    <x v="1"/>
  </r>
  <r>
    <s v="T03153"/>
    <d v="2025-04-19T00:00:00"/>
    <s v="C096"/>
    <s v="P048"/>
    <s v="S002"/>
    <n v="4"/>
    <n v="0.05"/>
    <s v="Mobile Money"/>
    <n v="4865.4399999999996"/>
    <n v="4622.1679999999997"/>
    <n v="3179.2"/>
    <n v="1442.9679999999998"/>
    <s v="Nor Bags"/>
    <x v="8"/>
    <x v="2"/>
    <x v="0"/>
    <x v="5"/>
    <n v="1216.3599999999999"/>
    <n v="794.8"/>
    <x v="0"/>
    <d v="1989-01-06T00:00:00"/>
    <n v="37"/>
    <x v="1"/>
    <x v="2"/>
    <s v="Peckmouth"/>
    <x v="2"/>
  </r>
  <r>
    <s v="T03154"/>
    <d v="2023-11-18T00:00:00"/>
    <s v="C014"/>
    <s v="P033"/>
    <s v="S002"/>
    <n v="2"/>
    <n v="0"/>
    <s v="Bank Transfer"/>
    <n v="3597.94"/>
    <n v="3597.94"/>
    <n v="2658.3"/>
    <n v="939.63999999999987"/>
    <s v="Beat Accessories"/>
    <x v="1"/>
    <x v="1"/>
    <x v="0"/>
    <x v="9"/>
    <n v="1798.97"/>
    <n v="1329.15"/>
    <x v="0"/>
    <d v="1974-06-25T00:00:00"/>
    <n v="52"/>
    <x v="3"/>
    <x v="2"/>
    <s v="Peckmouth"/>
    <x v="2"/>
  </r>
  <r>
    <s v="T03155"/>
    <d v="2025-01-25T00:00:00"/>
    <s v="C096"/>
    <s v="P027"/>
    <s v="S001"/>
    <n v="3"/>
    <n v="0.15"/>
    <s v="Mobile Money"/>
    <n v="3816.69"/>
    <n v="3244.1864999999998"/>
    <n v="2857.95"/>
    <n v="386.23649999999998"/>
    <s v="Hospital Smartphone"/>
    <x v="9"/>
    <x v="2"/>
    <x v="1"/>
    <x v="10"/>
    <n v="1272.23"/>
    <n v="952.65"/>
    <x v="0"/>
    <d v="1989-01-06T00:00:00"/>
    <n v="37"/>
    <x v="1"/>
    <x v="3"/>
    <s v="Jimenezborough"/>
    <x v="3"/>
  </r>
  <r>
    <s v="T03156"/>
    <d v="2024-04-03T00:00:00"/>
    <s v="C168"/>
    <s v="P023"/>
    <s v="S004"/>
    <n v="1"/>
    <n v="0.1"/>
    <s v="Bank Transfer"/>
    <n v="1878.47"/>
    <n v="1690.623"/>
    <n v="1014.91"/>
    <n v="675.71300000000008"/>
    <s v="And Footwear"/>
    <x v="8"/>
    <x v="0"/>
    <x v="0"/>
    <x v="3"/>
    <n v="1878.47"/>
    <n v="1014.91"/>
    <x v="0"/>
    <d v="1969-07-30T00:00:00"/>
    <n v="56"/>
    <x v="3"/>
    <x v="1"/>
    <s v="Brianahaven"/>
    <x v="1"/>
  </r>
  <r>
    <s v="T03157"/>
    <d v="2025-01-26T00:00:00"/>
    <s v="C132"/>
    <s v="P028"/>
    <s v="S005"/>
    <n v="4"/>
    <n v="0"/>
    <s v="Mobile Money"/>
    <n v="2695.12"/>
    <n v="2695.12"/>
    <n v="1453.32"/>
    <n v="1241.8"/>
    <s v="Deal Smartphone"/>
    <x v="9"/>
    <x v="2"/>
    <x v="1"/>
    <x v="10"/>
    <n v="673.78"/>
    <n v="363.33"/>
    <x v="0"/>
    <d v="1958-12-24T00:00:00"/>
    <n v="67"/>
    <x v="4"/>
    <x v="4"/>
    <s v="Johnmouth"/>
    <x v="2"/>
  </r>
  <r>
    <s v="T03158"/>
    <d v="2024-01-13T00:00:00"/>
    <s v="C018"/>
    <s v="P023"/>
    <s v="S003"/>
    <n v="3"/>
    <n v="0.05"/>
    <s v="Bank Transfer"/>
    <n v="5635.41"/>
    <n v="5353.6394999999993"/>
    <n v="3044.73"/>
    <n v="2308.9094999999993"/>
    <s v="And Footwear"/>
    <x v="9"/>
    <x v="0"/>
    <x v="0"/>
    <x v="3"/>
    <n v="1878.47"/>
    <n v="1014.91"/>
    <x v="0"/>
    <d v="1994-08-19T00:00:00"/>
    <n v="31"/>
    <x v="1"/>
    <x v="0"/>
    <s v="New Michele"/>
    <x v="0"/>
  </r>
  <r>
    <s v="T03159"/>
    <d v="2023-12-05T00:00:00"/>
    <s v="C130"/>
    <s v="P010"/>
    <s v="S002"/>
    <n v="1"/>
    <n v="0"/>
    <s v="Credit Card"/>
    <n v="1194.1199999999999"/>
    <n v="1194.1199999999999"/>
    <n v="838.95"/>
    <n v="355.16999999999985"/>
    <s v="Step Smartphone"/>
    <x v="7"/>
    <x v="1"/>
    <x v="1"/>
    <x v="10"/>
    <n v="1194.1199999999999"/>
    <n v="838.95"/>
    <x v="0"/>
    <d v="1982-02-03T00:00:00"/>
    <n v="44"/>
    <x v="1"/>
    <x v="2"/>
    <s v="Peckmouth"/>
    <x v="2"/>
  </r>
  <r>
    <s v="T03160"/>
    <d v="2025-01-14T00:00:00"/>
    <s v="C191"/>
    <s v="P034"/>
    <s v="S005"/>
    <n v="3"/>
    <n v="0"/>
    <s v="Cash"/>
    <n v="1284.1500000000001"/>
    <n v="1284.1500000000001"/>
    <n v="738.21"/>
    <n v="545.94000000000005"/>
    <s v="Everything Laptop"/>
    <x v="9"/>
    <x v="2"/>
    <x v="1"/>
    <x v="6"/>
    <n v="428.05"/>
    <n v="246.07"/>
    <x v="1"/>
    <d v="1958-07-14T00:00:00"/>
    <n v="68"/>
    <x v="4"/>
    <x v="4"/>
    <s v="Johnmouth"/>
    <x v="2"/>
  </r>
  <r>
    <s v="T03161"/>
    <d v="2024-01-20T00:00:00"/>
    <s v="C131"/>
    <s v="P023"/>
    <s v="S002"/>
    <n v="5"/>
    <n v="0.1"/>
    <s v="Cash"/>
    <n v="9392.35"/>
    <n v="8453.1149999999998"/>
    <n v="5074.55"/>
    <n v="3378.5649999999996"/>
    <s v="And Footwear"/>
    <x v="9"/>
    <x v="0"/>
    <x v="0"/>
    <x v="3"/>
    <n v="1878.47"/>
    <n v="1014.91"/>
    <x v="0"/>
    <d v="1996-10-18T00:00:00"/>
    <n v="29"/>
    <x v="1"/>
    <x v="2"/>
    <s v="Peckmouth"/>
    <x v="2"/>
  </r>
  <r>
    <s v="T03162"/>
    <d v="2024-08-23T00:00:00"/>
    <s v="C115"/>
    <s v="P030"/>
    <s v="S004"/>
    <n v="3"/>
    <n v="0.15"/>
    <s v="Bank Transfer"/>
    <n v="87.72"/>
    <n v="74.561999999999998"/>
    <n v="45.839999999999996"/>
    <n v="28.722000000000001"/>
    <s v="National Watches"/>
    <x v="3"/>
    <x v="0"/>
    <x v="0"/>
    <x v="1"/>
    <n v="29.24"/>
    <n v="15.28"/>
    <x v="0"/>
    <d v="1960-02-25T00:00:00"/>
    <n v="66"/>
    <x v="4"/>
    <x v="1"/>
    <s v="Brianahaven"/>
    <x v="1"/>
  </r>
  <r>
    <s v="T03163"/>
    <d v="2024-12-23T00:00:00"/>
    <s v="C160"/>
    <s v="P004"/>
    <s v="S003"/>
    <n v="3"/>
    <n v="0.1"/>
    <s v="Cash"/>
    <n v="5561.3099999999995"/>
    <n v="5005.1790000000001"/>
    <n v="4090.56"/>
    <n v="914.61900000000014"/>
    <s v="Four Accessories"/>
    <x v="7"/>
    <x v="0"/>
    <x v="0"/>
    <x v="9"/>
    <n v="1853.77"/>
    <n v="1363.52"/>
    <x v="0"/>
    <d v="1991-09-10T00:00:00"/>
    <n v="34"/>
    <x v="0"/>
    <x v="0"/>
    <s v="New Michele"/>
    <x v="0"/>
  </r>
  <r>
    <s v="T03164"/>
    <d v="2025-03-06T00:00:00"/>
    <s v="C133"/>
    <s v="P002"/>
    <s v="S005"/>
    <n v="1"/>
    <n v="0.15"/>
    <s v="Mobile Money"/>
    <n v="818.76"/>
    <n v="695.94600000000003"/>
    <n v="527.62"/>
    <n v="168.32600000000002"/>
    <s v="Audience Television"/>
    <x v="2"/>
    <x v="2"/>
    <x v="1"/>
    <x v="2"/>
    <n v="818.76"/>
    <n v="527.62"/>
    <x v="0"/>
    <d v="1962-04-14T00:00:00"/>
    <n v="64"/>
    <x v="3"/>
    <x v="4"/>
    <s v="Johnmouth"/>
    <x v="2"/>
  </r>
  <r>
    <s v="T03165"/>
    <d v="2024-07-26T00:00:00"/>
    <s v="C111"/>
    <s v="P043"/>
    <s v="S005"/>
    <n v="1"/>
    <n v="0"/>
    <s v="Credit Card"/>
    <n v="564.41999999999996"/>
    <n v="564.41999999999996"/>
    <n v="293.95999999999998"/>
    <n v="270.45999999999998"/>
    <s v="Soon Accessories"/>
    <x v="11"/>
    <x v="0"/>
    <x v="0"/>
    <x v="9"/>
    <n v="564.41999999999996"/>
    <n v="293.95999999999998"/>
    <x v="0"/>
    <d v="1993-07-13T00:00:00"/>
    <n v="33"/>
    <x v="1"/>
    <x v="4"/>
    <s v="Johnmouth"/>
    <x v="2"/>
  </r>
  <r>
    <s v="T03166"/>
    <d v="2025-04-06T00:00:00"/>
    <s v="C097"/>
    <s v="P017"/>
    <s v="S003"/>
    <n v="4"/>
    <n v="0.1"/>
    <s v="Credit Card"/>
    <n v="4984.4399999999996"/>
    <n v="4485.9960000000001"/>
    <n v="3334.08"/>
    <n v="1151.9160000000002"/>
    <s v="Find Headphones"/>
    <x v="8"/>
    <x v="2"/>
    <x v="1"/>
    <x v="11"/>
    <n v="1246.1099999999999"/>
    <n v="833.52"/>
    <x v="0"/>
    <d v="1994-08-14T00:00:00"/>
    <n v="31"/>
    <x v="1"/>
    <x v="0"/>
    <s v="New Michele"/>
    <x v="0"/>
  </r>
  <r>
    <s v="T03167"/>
    <d v="2024-04-15T00:00:00"/>
    <s v="C037"/>
    <s v="P026"/>
    <s v="S002"/>
    <n v="1"/>
    <n v="0.15"/>
    <s v="Bank Transfer"/>
    <n v="1015.76"/>
    <n v="863.39599999999996"/>
    <n v="584.4"/>
    <n v="278.99599999999998"/>
    <s v="Behavior Dairy"/>
    <x v="8"/>
    <x v="0"/>
    <x v="2"/>
    <x v="7"/>
    <n v="1015.76"/>
    <n v="584.4"/>
    <x v="1"/>
    <d v="1982-08-30T00:00:00"/>
    <n v="43"/>
    <x v="1"/>
    <x v="2"/>
    <s v="Peckmouth"/>
    <x v="2"/>
  </r>
  <r>
    <s v="T03168"/>
    <d v="2023-10-16T00:00:00"/>
    <s v="C101"/>
    <s v="P019"/>
    <s v="S002"/>
    <n v="1"/>
    <n v="0"/>
    <s v="Bank Transfer"/>
    <n v="1762.92"/>
    <n v="1762.92"/>
    <n v="1346.48"/>
    <n v="416.44000000000005"/>
    <s v="Traditional Laptop"/>
    <x v="6"/>
    <x v="1"/>
    <x v="1"/>
    <x v="6"/>
    <n v="1762.92"/>
    <n v="1346.48"/>
    <x v="1"/>
    <d v="1956-05-29T00:00:00"/>
    <n v="70"/>
    <x v="4"/>
    <x v="2"/>
    <s v="Peckmouth"/>
    <x v="2"/>
  </r>
  <r>
    <s v="T03169"/>
    <d v="2025-07-25T00:00:00"/>
    <s v="C004"/>
    <s v="P010"/>
    <s v="S002"/>
    <n v="2"/>
    <n v="0.15"/>
    <s v="Credit Card"/>
    <n v="2388.2399999999998"/>
    <n v="2030.0039999999997"/>
    <n v="1677.9"/>
    <n v="352.10399999999959"/>
    <s v="Step Smartphone"/>
    <x v="11"/>
    <x v="2"/>
    <x v="1"/>
    <x v="10"/>
    <n v="1194.1199999999999"/>
    <n v="838.95"/>
    <x v="0"/>
    <d v="1992-06-16T00:00:00"/>
    <n v="34"/>
    <x v="0"/>
    <x v="2"/>
    <s v="Peckmouth"/>
    <x v="2"/>
  </r>
  <r>
    <s v="T03170"/>
    <d v="2024-10-03T00:00:00"/>
    <s v="C107"/>
    <s v="P001"/>
    <s v="S002"/>
    <n v="4"/>
    <n v="0.1"/>
    <s v="Credit Card"/>
    <n v="6694.76"/>
    <n v="6025.2840000000006"/>
    <n v="5293.52"/>
    <n v="731.76400000000012"/>
    <s v="Like Camera"/>
    <x v="6"/>
    <x v="0"/>
    <x v="1"/>
    <x v="12"/>
    <n v="1673.69"/>
    <n v="1323.38"/>
    <x v="1"/>
    <d v="1995-10-08T00:00:00"/>
    <n v="30"/>
    <x v="1"/>
    <x v="2"/>
    <s v="Peckmouth"/>
    <x v="2"/>
  </r>
  <r>
    <s v="T03171"/>
    <d v="2025-06-28T00:00:00"/>
    <s v="C001"/>
    <s v="P001"/>
    <s v="S001"/>
    <n v="2"/>
    <n v="0"/>
    <s v="Bank Transfer"/>
    <n v="3347.38"/>
    <n v="3347.38"/>
    <n v="2646.76"/>
    <n v="700.61999999999989"/>
    <s v="Like Camera"/>
    <x v="0"/>
    <x v="2"/>
    <x v="1"/>
    <x v="12"/>
    <n v="1673.69"/>
    <n v="1323.38"/>
    <x v="0"/>
    <d v="1996-09-11T00:00:00"/>
    <n v="29"/>
    <x v="1"/>
    <x v="3"/>
    <s v="Jimenezborough"/>
    <x v="3"/>
  </r>
  <r>
    <s v="T03172"/>
    <d v="2024-03-20T00:00:00"/>
    <s v="C187"/>
    <s v="P040"/>
    <s v="S004"/>
    <n v="1"/>
    <n v="0.05"/>
    <s v="Mobile Money"/>
    <n v="1745.61"/>
    <n v="1658.3294999999998"/>
    <n v="1322.44"/>
    <n v="335.88949999999977"/>
    <s v="Piece Headphones"/>
    <x v="2"/>
    <x v="0"/>
    <x v="1"/>
    <x v="11"/>
    <n v="1745.61"/>
    <n v="1322.44"/>
    <x v="0"/>
    <d v="1989-01-14T00:00:00"/>
    <n v="37"/>
    <x v="1"/>
    <x v="1"/>
    <s v="Brianahaven"/>
    <x v="1"/>
  </r>
  <r>
    <s v="T03173"/>
    <d v="2025-06-01T00:00:00"/>
    <s v="C043"/>
    <s v="P019"/>
    <s v="S004"/>
    <n v="1"/>
    <n v="0"/>
    <s v="Mobile Money"/>
    <n v="1762.92"/>
    <n v="1762.92"/>
    <n v="1346.48"/>
    <n v="416.44000000000005"/>
    <s v="Traditional Laptop"/>
    <x v="0"/>
    <x v="2"/>
    <x v="1"/>
    <x v="6"/>
    <n v="1762.92"/>
    <n v="1346.48"/>
    <x v="0"/>
    <d v="1988-09-14T00:00:00"/>
    <n v="37"/>
    <x v="1"/>
    <x v="1"/>
    <s v="Brianahaven"/>
    <x v="1"/>
  </r>
  <r>
    <s v="T03174"/>
    <d v="2025-03-26T00:00:00"/>
    <s v="C088"/>
    <s v="P032"/>
    <s v="S005"/>
    <n v="3"/>
    <n v="0.15"/>
    <s v="Bank Transfer"/>
    <n v="914.12999999999988"/>
    <n v="777.01049999999987"/>
    <n v="492.03"/>
    <n v="284.98049999999989"/>
    <s v="Difficult Vegetables"/>
    <x v="2"/>
    <x v="2"/>
    <x v="2"/>
    <x v="8"/>
    <n v="304.70999999999998"/>
    <n v="164.01"/>
    <x v="1"/>
    <d v="1997-10-11T00:00:00"/>
    <n v="28"/>
    <x v="1"/>
    <x v="4"/>
    <s v="Johnmouth"/>
    <x v="2"/>
  </r>
  <r>
    <s v="T03175"/>
    <d v="2025-01-08T00:00:00"/>
    <s v="C148"/>
    <s v="P017"/>
    <s v="S005"/>
    <n v="5"/>
    <n v="0.1"/>
    <s v="Bank Transfer"/>
    <n v="6230.5499999999993"/>
    <n v="5607.4949999999999"/>
    <n v="4167.6000000000004"/>
    <n v="1439.8949999999995"/>
    <s v="Find Headphones"/>
    <x v="9"/>
    <x v="2"/>
    <x v="1"/>
    <x v="11"/>
    <n v="1246.1099999999999"/>
    <n v="833.52"/>
    <x v="1"/>
    <d v="2005-07-08T00:00:00"/>
    <n v="21"/>
    <x v="2"/>
    <x v="4"/>
    <s v="Johnmouth"/>
    <x v="2"/>
  </r>
  <r>
    <s v="T03176"/>
    <d v="2024-09-20T00:00:00"/>
    <s v="C135"/>
    <s v="P023"/>
    <s v="S002"/>
    <n v="5"/>
    <n v="0.1"/>
    <s v="Credit Card"/>
    <n v="9392.35"/>
    <n v="8453.1149999999998"/>
    <n v="5074.55"/>
    <n v="3378.5649999999996"/>
    <s v="And Footwear"/>
    <x v="5"/>
    <x v="0"/>
    <x v="0"/>
    <x v="3"/>
    <n v="1878.47"/>
    <n v="1014.91"/>
    <x v="0"/>
    <d v="1986-03-07T00:00:00"/>
    <n v="40"/>
    <x v="1"/>
    <x v="2"/>
    <s v="Peckmouth"/>
    <x v="2"/>
  </r>
  <r>
    <s v="T03177"/>
    <d v="2025-05-16T00:00:00"/>
    <s v="C058"/>
    <s v="P048"/>
    <s v="S001"/>
    <n v="4"/>
    <n v="0.15"/>
    <s v="Bank Transfer"/>
    <n v="4865.4399999999996"/>
    <n v="4135.6239999999998"/>
    <n v="3179.2"/>
    <n v="956.42399999999998"/>
    <s v="Nor Bags"/>
    <x v="4"/>
    <x v="2"/>
    <x v="0"/>
    <x v="5"/>
    <n v="1216.3599999999999"/>
    <n v="794.8"/>
    <x v="0"/>
    <d v="2005-07-22T00:00:00"/>
    <n v="21"/>
    <x v="2"/>
    <x v="3"/>
    <s v="Jimenezborough"/>
    <x v="3"/>
  </r>
  <r>
    <s v="T03178"/>
    <d v="2024-12-19T00:00:00"/>
    <s v="C085"/>
    <s v="P041"/>
    <s v="S005"/>
    <n v="3"/>
    <n v="0.15"/>
    <s v="Mobile Money"/>
    <n v="4905.03"/>
    <n v="4169.2754999999997"/>
    <n v="3129.87"/>
    <n v="1039.4054999999998"/>
    <s v="Present Television"/>
    <x v="7"/>
    <x v="0"/>
    <x v="1"/>
    <x v="2"/>
    <n v="1635.01"/>
    <n v="1043.29"/>
    <x v="0"/>
    <d v="1979-03-23T00:00:00"/>
    <n v="47"/>
    <x v="1"/>
    <x v="4"/>
    <s v="Johnmouth"/>
    <x v="2"/>
  </r>
  <r>
    <s v="T03179"/>
    <d v="2024-11-24T00:00:00"/>
    <s v="C014"/>
    <s v="P038"/>
    <s v="S005"/>
    <n v="3"/>
    <n v="0.1"/>
    <s v="Cash"/>
    <n v="1100.79"/>
    <n v="990.71100000000001"/>
    <n v="855.69"/>
    <n v="135.02099999999996"/>
    <s v="Stage Footwear"/>
    <x v="1"/>
    <x v="0"/>
    <x v="0"/>
    <x v="3"/>
    <n v="366.93"/>
    <n v="285.23"/>
    <x v="0"/>
    <d v="1974-06-25T00:00:00"/>
    <n v="52"/>
    <x v="3"/>
    <x v="4"/>
    <s v="Johnmouth"/>
    <x v="2"/>
  </r>
  <r>
    <s v="T03180"/>
    <d v="2024-08-18T00:00:00"/>
    <s v="C038"/>
    <s v="P020"/>
    <s v="S005"/>
    <n v="2"/>
    <n v="0.05"/>
    <s v="Credit Card"/>
    <n v="647.84"/>
    <n v="615.44799999999998"/>
    <n v="485.96"/>
    <n v="129.488"/>
    <s v="Simple Accessories"/>
    <x v="3"/>
    <x v="0"/>
    <x v="0"/>
    <x v="9"/>
    <n v="323.92"/>
    <n v="242.98"/>
    <x v="0"/>
    <d v="1974-04-19T00:00:00"/>
    <n v="52"/>
    <x v="3"/>
    <x v="4"/>
    <s v="Johnmouth"/>
    <x v="2"/>
  </r>
  <r>
    <s v="T03181"/>
    <d v="2024-09-12T00:00:00"/>
    <s v="C119"/>
    <s v="P022"/>
    <s v="S002"/>
    <n v="1"/>
    <n v="0.1"/>
    <s v="Mobile Money"/>
    <n v="25.57"/>
    <n v="23.013000000000002"/>
    <n v="19.05"/>
    <n v="3.963000000000001"/>
    <s v="How Vegetables"/>
    <x v="5"/>
    <x v="0"/>
    <x v="2"/>
    <x v="8"/>
    <n v="25.57"/>
    <n v="19.05"/>
    <x v="0"/>
    <d v="1991-07-31T00:00:00"/>
    <n v="34"/>
    <x v="0"/>
    <x v="2"/>
    <s v="Peckmouth"/>
    <x v="2"/>
  </r>
  <r>
    <s v="T03182"/>
    <d v="2024-01-23T00:00:00"/>
    <s v="C191"/>
    <s v="P027"/>
    <s v="S004"/>
    <n v="4"/>
    <n v="0.1"/>
    <s v="Bank Transfer"/>
    <n v="5088.92"/>
    <n v="4580.0280000000002"/>
    <n v="3810.6"/>
    <n v="769.42800000000034"/>
    <s v="Hospital Smartphone"/>
    <x v="9"/>
    <x v="0"/>
    <x v="1"/>
    <x v="10"/>
    <n v="1272.23"/>
    <n v="952.65"/>
    <x v="1"/>
    <d v="1958-07-14T00:00:00"/>
    <n v="68"/>
    <x v="4"/>
    <x v="1"/>
    <s v="Brianahaven"/>
    <x v="1"/>
  </r>
  <r>
    <s v="T03183"/>
    <d v="2023-12-26T00:00:00"/>
    <s v="C021"/>
    <s v="P027"/>
    <s v="S002"/>
    <n v="2"/>
    <n v="0.15"/>
    <s v="Cash"/>
    <n v="2544.46"/>
    <n v="2162.7910000000002"/>
    <n v="1905.3"/>
    <n v="257.49100000000021"/>
    <s v="Hospital Smartphone"/>
    <x v="7"/>
    <x v="1"/>
    <x v="1"/>
    <x v="10"/>
    <n v="1272.23"/>
    <n v="952.65"/>
    <x v="0"/>
    <d v="1993-11-17T00:00:00"/>
    <n v="32"/>
    <x v="1"/>
    <x v="2"/>
    <s v="Peckmouth"/>
    <x v="2"/>
  </r>
  <r>
    <s v="T03184"/>
    <d v="2024-07-06T00:00:00"/>
    <s v="C199"/>
    <s v="P032"/>
    <s v="S003"/>
    <n v="1"/>
    <n v="0.15"/>
    <s v="Mobile Money"/>
    <n v="304.70999999999998"/>
    <n v="259.00349999999997"/>
    <n v="164.01"/>
    <n v="94.993499999999983"/>
    <s v="Difficult Vegetables"/>
    <x v="11"/>
    <x v="0"/>
    <x v="2"/>
    <x v="8"/>
    <n v="304.70999999999998"/>
    <n v="164.01"/>
    <x v="1"/>
    <d v="1970-05-18T00:00:00"/>
    <n v="56"/>
    <x v="3"/>
    <x v="0"/>
    <s v="New Michele"/>
    <x v="0"/>
  </r>
  <r>
    <s v="T03185"/>
    <d v="2024-01-15T00:00:00"/>
    <s v="C111"/>
    <s v="P043"/>
    <s v="S002"/>
    <n v="4"/>
    <n v="0.15"/>
    <s v="Cash"/>
    <n v="2257.6799999999998"/>
    <n v="1919.0279999999998"/>
    <n v="1175.8399999999999"/>
    <n v="743.18799999999987"/>
    <s v="Soon Accessories"/>
    <x v="9"/>
    <x v="0"/>
    <x v="0"/>
    <x v="9"/>
    <n v="564.41999999999996"/>
    <n v="293.95999999999998"/>
    <x v="0"/>
    <d v="1993-07-13T00:00:00"/>
    <n v="33"/>
    <x v="1"/>
    <x v="2"/>
    <s v="Peckmouth"/>
    <x v="2"/>
  </r>
  <r>
    <s v="T03186"/>
    <d v="2024-04-01T00:00:00"/>
    <s v="C086"/>
    <s v="P031"/>
    <s v="S003"/>
    <n v="1"/>
    <n v="0.1"/>
    <s v="Credit Card"/>
    <n v="1095.72"/>
    <n v="986.14800000000002"/>
    <n v="822.2"/>
    <n v="163.94799999999998"/>
    <s v="Foot Snacks"/>
    <x v="8"/>
    <x v="0"/>
    <x v="2"/>
    <x v="4"/>
    <n v="1095.72"/>
    <n v="822.2"/>
    <x v="1"/>
    <d v="1975-09-26T00:00:00"/>
    <n v="50"/>
    <x v="3"/>
    <x v="0"/>
    <s v="New Michele"/>
    <x v="0"/>
  </r>
  <r>
    <s v="T03187"/>
    <d v="2025-06-22T00:00:00"/>
    <s v="C125"/>
    <s v="P042"/>
    <s v="S004"/>
    <n v="4"/>
    <n v="0.05"/>
    <s v="Mobile Money"/>
    <n v="1814.48"/>
    <n v="1723.7559999999999"/>
    <n v="1266.52"/>
    <n v="457.23599999999988"/>
    <s v="Maybe Clothing"/>
    <x v="0"/>
    <x v="2"/>
    <x v="0"/>
    <x v="0"/>
    <n v="453.62"/>
    <n v="316.63"/>
    <x v="0"/>
    <d v="1990-04-03T00:00:00"/>
    <n v="36"/>
    <x v="1"/>
    <x v="1"/>
    <s v="Brianahaven"/>
    <x v="1"/>
  </r>
  <r>
    <s v="T03188"/>
    <d v="2024-04-22T00:00:00"/>
    <s v="C111"/>
    <s v="P026"/>
    <s v="S002"/>
    <n v="3"/>
    <n v="0.05"/>
    <s v="Credit Card"/>
    <n v="3047.2799999999997"/>
    <n v="2894.9159999999997"/>
    <n v="1753.1999999999998"/>
    <n v="1141.7159999999999"/>
    <s v="Behavior Dairy"/>
    <x v="8"/>
    <x v="0"/>
    <x v="2"/>
    <x v="7"/>
    <n v="1015.76"/>
    <n v="584.4"/>
    <x v="0"/>
    <d v="1993-07-13T00:00:00"/>
    <n v="33"/>
    <x v="1"/>
    <x v="2"/>
    <s v="Peckmouth"/>
    <x v="2"/>
  </r>
  <r>
    <s v="T03189"/>
    <d v="2025-01-21T00:00:00"/>
    <s v="C087"/>
    <s v="P009"/>
    <s v="S002"/>
    <n v="5"/>
    <n v="0.1"/>
    <s v="Mobile Money"/>
    <n v="615.95000000000005"/>
    <n v="554.35500000000002"/>
    <n v="401.8"/>
    <n v="152.55500000000001"/>
    <s v="Us Snacks"/>
    <x v="9"/>
    <x v="2"/>
    <x v="2"/>
    <x v="4"/>
    <n v="123.19"/>
    <n v="80.36"/>
    <x v="1"/>
    <d v="1975-06-22T00:00:00"/>
    <n v="51"/>
    <x v="3"/>
    <x v="2"/>
    <s v="Peckmouth"/>
    <x v="2"/>
  </r>
  <r>
    <s v="T03190"/>
    <d v="2025-02-27T00:00:00"/>
    <s v="C022"/>
    <s v="P037"/>
    <s v="S001"/>
    <n v="1"/>
    <n v="0"/>
    <s v="Cash"/>
    <n v="1952.65"/>
    <n v="1952.65"/>
    <n v="1451.27"/>
    <n v="501.38000000000011"/>
    <s v="Book Television"/>
    <x v="10"/>
    <x v="2"/>
    <x v="1"/>
    <x v="2"/>
    <n v="1952.65"/>
    <n v="1451.27"/>
    <x v="0"/>
    <d v="1955-11-16T00:00:00"/>
    <n v="70"/>
    <x v="4"/>
    <x v="3"/>
    <s v="Jimenezborough"/>
    <x v="3"/>
  </r>
  <r>
    <s v="T03191"/>
    <d v="2025-04-29T00:00:00"/>
    <s v="C039"/>
    <s v="P046"/>
    <s v="S005"/>
    <n v="4"/>
    <n v="0.15"/>
    <s v="Cash"/>
    <n v="4661.4799999999996"/>
    <n v="3962.2579999999994"/>
    <n v="3706.2"/>
    <n v="256.05799999999954"/>
    <s v="Nature Clothing"/>
    <x v="8"/>
    <x v="2"/>
    <x v="0"/>
    <x v="0"/>
    <n v="1165.3699999999999"/>
    <n v="926.55"/>
    <x v="1"/>
    <d v="1996-11-02T00:00:00"/>
    <n v="29"/>
    <x v="1"/>
    <x v="4"/>
    <s v="Johnmouth"/>
    <x v="2"/>
  </r>
  <r>
    <s v="T03192"/>
    <d v="2025-01-25T00:00:00"/>
    <s v="C179"/>
    <s v="P009"/>
    <s v="S002"/>
    <n v="1"/>
    <n v="0"/>
    <s v="Mobile Money"/>
    <n v="123.19"/>
    <n v="123.19"/>
    <n v="80.36"/>
    <n v="42.83"/>
    <s v="Us Snacks"/>
    <x v="9"/>
    <x v="2"/>
    <x v="2"/>
    <x v="4"/>
    <n v="123.19"/>
    <n v="80.36"/>
    <x v="1"/>
    <d v="1985-02-14T00:00:00"/>
    <n v="41"/>
    <x v="1"/>
    <x v="2"/>
    <s v="Peckmouth"/>
    <x v="2"/>
  </r>
  <r>
    <s v="T03193"/>
    <d v="2025-06-25T00:00:00"/>
    <s v="C046"/>
    <s v="P012"/>
    <s v="S001"/>
    <n v="2"/>
    <n v="0.1"/>
    <s v="Bank Transfer"/>
    <n v="2386.1799999999998"/>
    <n v="2147.5619999999999"/>
    <n v="1636.48"/>
    <n v="511.08199999999988"/>
    <s v="Above Camera"/>
    <x v="0"/>
    <x v="2"/>
    <x v="1"/>
    <x v="12"/>
    <n v="1193.0899999999999"/>
    <n v="818.24"/>
    <x v="0"/>
    <d v="1964-01-21T00:00:00"/>
    <n v="62"/>
    <x v="3"/>
    <x v="3"/>
    <s v="Jimenezborough"/>
    <x v="3"/>
  </r>
  <r>
    <s v="T03194"/>
    <d v="2025-06-30T00:00:00"/>
    <s v="C174"/>
    <s v="P004"/>
    <s v="S003"/>
    <n v="5"/>
    <n v="0"/>
    <s v="Cash"/>
    <n v="9268.85"/>
    <n v="9268.85"/>
    <n v="6817.6"/>
    <n v="2451.25"/>
    <s v="Four Accessories"/>
    <x v="0"/>
    <x v="2"/>
    <x v="0"/>
    <x v="9"/>
    <n v="1853.77"/>
    <n v="1363.52"/>
    <x v="0"/>
    <d v="2005-07-07T00:00:00"/>
    <n v="21"/>
    <x v="2"/>
    <x v="0"/>
    <s v="New Michele"/>
    <x v="0"/>
  </r>
  <r>
    <s v="T03195"/>
    <d v="2025-03-15T00:00:00"/>
    <s v="C043"/>
    <s v="P048"/>
    <s v="S003"/>
    <n v="3"/>
    <n v="0"/>
    <s v="Cash"/>
    <n v="3649.08"/>
    <n v="3649.08"/>
    <n v="2384.3999999999996"/>
    <n v="1264.6800000000003"/>
    <s v="Nor Bags"/>
    <x v="2"/>
    <x v="2"/>
    <x v="0"/>
    <x v="5"/>
    <n v="1216.3599999999999"/>
    <n v="794.8"/>
    <x v="0"/>
    <d v="1988-09-14T00:00:00"/>
    <n v="37"/>
    <x v="1"/>
    <x v="0"/>
    <s v="New Michele"/>
    <x v="0"/>
  </r>
  <r>
    <s v="T03196"/>
    <d v="2024-05-18T00:00:00"/>
    <s v="C150"/>
    <s v="P024"/>
    <s v="S001"/>
    <n v="1"/>
    <n v="0"/>
    <s v="Credit Card"/>
    <n v="1487.41"/>
    <n v="1487.41"/>
    <n v="813.07"/>
    <n v="674.34"/>
    <s v="Him Smartphone"/>
    <x v="4"/>
    <x v="0"/>
    <x v="1"/>
    <x v="10"/>
    <n v="1487.41"/>
    <n v="813.07"/>
    <x v="0"/>
    <d v="1971-06-17T00:00:00"/>
    <n v="55"/>
    <x v="3"/>
    <x v="3"/>
    <s v="Jimenezborough"/>
    <x v="3"/>
  </r>
  <r>
    <s v="T03197"/>
    <d v="2025-08-28T00:00:00"/>
    <s v="C044"/>
    <s v="P036"/>
    <s v="S004"/>
    <n v="4"/>
    <n v="0"/>
    <s v="Bank Transfer"/>
    <n v="6005.84"/>
    <n v="6005.84"/>
    <n v="4670.92"/>
    <n v="1334.92"/>
    <s v="New Watches"/>
    <x v="3"/>
    <x v="2"/>
    <x v="0"/>
    <x v="1"/>
    <n v="1501.46"/>
    <n v="1167.73"/>
    <x v="0"/>
    <d v="1961-02-14T00:00:00"/>
    <n v="65"/>
    <x v="4"/>
    <x v="1"/>
    <s v="Brianahaven"/>
    <x v="1"/>
  </r>
  <r>
    <s v="T03198"/>
    <d v="2024-06-22T00:00:00"/>
    <s v="C152"/>
    <s v="P036"/>
    <s v="S003"/>
    <n v="5"/>
    <n v="0"/>
    <s v="Bank Transfer"/>
    <n v="7507.3"/>
    <n v="7507.3"/>
    <n v="5838.65"/>
    <n v="1668.6500000000005"/>
    <s v="New Watches"/>
    <x v="0"/>
    <x v="0"/>
    <x v="0"/>
    <x v="1"/>
    <n v="1501.46"/>
    <n v="1167.73"/>
    <x v="0"/>
    <d v="1987-06-17T00:00:00"/>
    <n v="39"/>
    <x v="1"/>
    <x v="0"/>
    <s v="New Michele"/>
    <x v="0"/>
  </r>
  <r>
    <s v="T03199"/>
    <d v="2024-09-17T00:00:00"/>
    <s v="C036"/>
    <s v="P028"/>
    <s v="S001"/>
    <n v="4"/>
    <n v="0.1"/>
    <s v="Credit Card"/>
    <n v="2695.12"/>
    <n v="2425.6080000000002"/>
    <n v="1453.32"/>
    <n v="972.28800000000024"/>
    <s v="Deal Smartphone"/>
    <x v="5"/>
    <x v="0"/>
    <x v="1"/>
    <x v="10"/>
    <n v="673.78"/>
    <n v="363.33"/>
    <x v="0"/>
    <d v="1991-11-04T00:00:00"/>
    <n v="34"/>
    <x v="0"/>
    <x v="3"/>
    <s v="Jimenezborough"/>
    <x v="3"/>
  </r>
  <r>
    <s v="T03200"/>
    <d v="2023-11-05T00:00:00"/>
    <s v="C165"/>
    <s v="P008"/>
    <s v="S005"/>
    <n v="1"/>
    <n v="0.15"/>
    <s v="Credit Card"/>
    <n v="109.78"/>
    <n v="93.313000000000002"/>
    <n v="70.59"/>
    <n v="22.722999999999999"/>
    <s v="Recognize Footwear"/>
    <x v="1"/>
    <x v="1"/>
    <x v="0"/>
    <x v="3"/>
    <n v="109.78"/>
    <n v="70.59"/>
    <x v="0"/>
    <d v="1972-12-26T00:00:00"/>
    <n v="53"/>
    <x v="3"/>
    <x v="4"/>
    <s v="Johnmouth"/>
    <x v="2"/>
  </r>
  <r>
    <s v="T03201"/>
    <d v="2025-04-08T00:00:00"/>
    <s v="C177"/>
    <s v="P035"/>
    <s v="S003"/>
    <n v="1"/>
    <n v="0.15"/>
    <s v="Bank Transfer"/>
    <n v="1562.43"/>
    <n v="1328.0654999999999"/>
    <n v="1195.6300000000001"/>
    <n v="132.43549999999982"/>
    <s v="Chair Laptop"/>
    <x v="8"/>
    <x v="2"/>
    <x v="1"/>
    <x v="6"/>
    <n v="1562.43"/>
    <n v="1195.6300000000001"/>
    <x v="1"/>
    <d v="1985-01-05T00:00:00"/>
    <n v="41"/>
    <x v="1"/>
    <x v="0"/>
    <s v="New Michele"/>
    <x v="0"/>
  </r>
  <r>
    <s v="T03202"/>
    <d v="2024-06-12T00:00:00"/>
    <s v="C171"/>
    <s v="P022"/>
    <s v="S002"/>
    <n v="4"/>
    <n v="0.15"/>
    <s v="Bank Transfer"/>
    <n v="102.28"/>
    <n v="86.938000000000002"/>
    <n v="76.2"/>
    <n v="10.738"/>
    <s v="How Vegetables"/>
    <x v="0"/>
    <x v="0"/>
    <x v="2"/>
    <x v="8"/>
    <n v="25.57"/>
    <n v="19.05"/>
    <x v="0"/>
    <d v="1993-03-15T00:00:00"/>
    <n v="33"/>
    <x v="1"/>
    <x v="2"/>
    <s v="Peckmouth"/>
    <x v="2"/>
  </r>
  <r>
    <s v="T03203"/>
    <d v="2023-11-14T00:00:00"/>
    <s v="C131"/>
    <s v="P046"/>
    <s v="S003"/>
    <n v="3"/>
    <n v="0.15"/>
    <s v="Mobile Money"/>
    <n v="3496.1099999999997"/>
    <n v="2971.6934999999999"/>
    <n v="2779.6499999999996"/>
    <n v="192.04350000000022"/>
    <s v="Nature Clothing"/>
    <x v="1"/>
    <x v="1"/>
    <x v="0"/>
    <x v="0"/>
    <n v="1165.3699999999999"/>
    <n v="926.55"/>
    <x v="0"/>
    <d v="1996-10-18T00:00:00"/>
    <n v="29"/>
    <x v="1"/>
    <x v="0"/>
    <s v="New Michele"/>
    <x v="0"/>
  </r>
  <r>
    <s v="T03204"/>
    <d v="2025-04-22T00:00:00"/>
    <s v="C061"/>
    <s v="P015"/>
    <s v="S003"/>
    <n v="3"/>
    <n v="0.05"/>
    <s v="Credit Card"/>
    <n v="811.34999999999991"/>
    <n v="770.78249999999991"/>
    <n v="562.79999999999995"/>
    <n v="207.98249999999996"/>
    <s v="Whether Bags"/>
    <x v="8"/>
    <x v="2"/>
    <x v="0"/>
    <x v="5"/>
    <n v="270.45"/>
    <n v="187.6"/>
    <x v="0"/>
    <d v="1968-10-21T00:00:00"/>
    <n v="57"/>
    <x v="3"/>
    <x v="0"/>
    <s v="New Michele"/>
    <x v="0"/>
  </r>
  <r>
    <s v="T03205"/>
    <d v="2023-10-07T00:00:00"/>
    <s v="C119"/>
    <s v="P003"/>
    <s v="S002"/>
    <n v="2"/>
    <n v="0"/>
    <s v="Cash"/>
    <n v="675.26"/>
    <n v="675.26"/>
    <n v="338.06"/>
    <n v="337.2"/>
    <s v="Here Footwear"/>
    <x v="6"/>
    <x v="1"/>
    <x v="0"/>
    <x v="3"/>
    <n v="337.63"/>
    <n v="169.03"/>
    <x v="0"/>
    <d v="1991-07-31T00:00:00"/>
    <n v="34"/>
    <x v="0"/>
    <x v="2"/>
    <s v="Peckmouth"/>
    <x v="2"/>
  </r>
  <r>
    <s v="T03206"/>
    <d v="2025-01-18T00:00:00"/>
    <s v="C016"/>
    <s v="P013"/>
    <s v="S005"/>
    <n v="1"/>
    <n v="0.05"/>
    <s v="Cash"/>
    <n v="1134.8"/>
    <n v="1078.06"/>
    <n v="675.1"/>
    <n v="402.95999999999992"/>
    <s v="World Watches"/>
    <x v="9"/>
    <x v="2"/>
    <x v="0"/>
    <x v="1"/>
    <n v="1134.8"/>
    <n v="675.1"/>
    <x v="0"/>
    <d v="1976-04-27T00:00:00"/>
    <n v="50"/>
    <x v="3"/>
    <x v="4"/>
    <s v="Johnmouth"/>
    <x v="2"/>
  </r>
  <r>
    <s v="T03207"/>
    <d v="2024-08-07T00:00:00"/>
    <s v="C115"/>
    <s v="P021"/>
    <s v="S002"/>
    <n v="2"/>
    <n v="0"/>
    <s v="Bank Transfer"/>
    <n v="2454.48"/>
    <n v="2454.48"/>
    <n v="1954.18"/>
    <n v="500.29999999999995"/>
    <s v="Firm Dairy"/>
    <x v="3"/>
    <x v="0"/>
    <x v="2"/>
    <x v="7"/>
    <n v="1227.24"/>
    <n v="977.09"/>
    <x v="0"/>
    <d v="1960-02-25T00:00:00"/>
    <n v="66"/>
    <x v="4"/>
    <x v="2"/>
    <s v="Peckmouth"/>
    <x v="2"/>
  </r>
  <r>
    <s v="T03208"/>
    <d v="2024-03-12T00:00:00"/>
    <s v="C198"/>
    <s v="P034"/>
    <s v="S003"/>
    <n v="3"/>
    <n v="0.05"/>
    <s v="Mobile Money"/>
    <n v="1284.1500000000001"/>
    <n v="1219.9425000000001"/>
    <n v="738.21"/>
    <n v="481.73250000000007"/>
    <s v="Everything Laptop"/>
    <x v="2"/>
    <x v="0"/>
    <x v="1"/>
    <x v="6"/>
    <n v="428.05"/>
    <n v="246.07"/>
    <x v="0"/>
    <d v="1986-01-23T00:00:00"/>
    <n v="40"/>
    <x v="1"/>
    <x v="0"/>
    <s v="New Michele"/>
    <x v="0"/>
  </r>
  <r>
    <s v="T03209"/>
    <d v="2025-02-23T00:00:00"/>
    <s v="C112"/>
    <s v="P016"/>
    <s v="S004"/>
    <n v="1"/>
    <n v="0.1"/>
    <s v="Credit Card"/>
    <n v="1858.75"/>
    <n v="1672.875"/>
    <n v="1451.16"/>
    <n v="221.71499999999992"/>
    <s v="House Accessories"/>
    <x v="10"/>
    <x v="2"/>
    <x v="0"/>
    <x v="9"/>
    <n v="1858.75"/>
    <n v="1451.16"/>
    <x v="1"/>
    <d v="1983-12-29T00:00:00"/>
    <n v="42"/>
    <x v="1"/>
    <x v="1"/>
    <s v="Brianahaven"/>
    <x v="1"/>
  </r>
  <r>
    <s v="T03210"/>
    <d v="2024-07-01T00:00:00"/>
    <s v="C122"/>
    <s v="P009"/>
    <s v="S001"/>
    <n v="3"/>
    <n v="0.05"/>
    <s v="Mobile Money"/>
    <n v="369.57"/>
    <n v="351.0915"/>
    <n v="241.07999999999998"/>
    <n v="110.01150000000001"/>
    <s v="Us Snacks"/>
    <x v="11"/>
    <x v="0"/>
    <x v="2"/>
    <x v="4"/>
    <n v="123.19"/>
    <n v="80.36"/>
    <x v="0"/>
    <d v="1961-10-02T00:00:00"/>
    <n v="64"/>
    <x v="3"/>
    <x v="3"/>
    <s v="Jimenezborough"/>
    <x v="3"/>
  </r>
  <r>
    <s v="T03211"/>
    <d v="2024-07-21T00:00:00"/>
    <s v="C050"/>
    <s v="P034"/>
    <s v="S003"/>
    <n v="1"/>
    <n v="0"/>
    <s v="Cash"/>
    <n v="428.05"/>
    <n v="428.05"/>
    <n v="246.07"/>
    <n v="181.98000000000002"/>
    <s v="Everything Laptop"/>
    <x v="11"/>
    <x v="0"/>
    <x v="1"/>
    <x v="6"/>
    <n v="428.05"/>
    <n v="246.07"/>
    <x v="0"/>
    <d v="1968-06-20T00:00:00"/>
    <n v="58"/>
    <x v="3"/>
    <x v="0"/>
    <s v="New Michele"/>
    <x v="0"/>
  </r>
  <r>
    <s v="T03212"/>
    <d v="2025-04-05T00:00:00"/>
    <s v="C065"/>
    <s v="P041"/>
    <s v="S004"/>
    <n v="2"/>
    <n v="0.15"/>
    <s v="Mobile Money"/>
    <n v="3270.02"/>
    <n v="2779.5169999999998"/>
    <n v="2086.58"/>
    <n v="692.9369999999999"/>
    <s v="Present Television"/>
    <x v="8"/>
    <x v="2"/>
    <x v="1"/>
    <x v="2"/>
    <n v="1635.01"/>
    <n v="1043.29"/>
    <x v="1"/>
    <d v="1969-12-10T00:00:00"/>
    <n v="56"/>
    <x v="3"/>
    <x v="1"/>
    <s v="Brianahaven"/>
    <x v="1"/>
  </r>
  <r>
    <s v="T03213"/>
    <d v="2024-07-03T00:00:00"/>
    <s v="C169"/>
    <s v="P015"/>
    <s v="S004"/>
    <n v="3"/>
    <n v="0.15"/>
    <s v="Credit Card"/>
    <n v="811.34999999999991"/>
    <n v="689.64749999999992"/>
    <n v="562.79999999999995"/>
    <n v="126.84749999999997"/>
    <s v="Whether Bags"/>
    <x v="11"/>
    <x v="0"/>
    <x v="0"/>
    <x v="5"/>
    <n v="270.45"/>
    <n v="187.6"/>
    <x v="0"/>
    <d v="1967-06-15T00:00:00"/>
    <n v="59"/>
    <x v="3"/>
    <x v="1"/>
    <s v="Brianahaven"/>
    <x v="1"/>
  </r>
  <r>
    <s v="T03214"/>
    <d v="2025-04-12T00:00:00"/>
    <s v="C084"/>
    <s v="P032"/>
    <s v="S004"/>
    <n v="3"/>
    <n v="0.05"/>
    <s v="Cash"/>
    <n v="914.12999999999988"/>
    <n v="868.42349999999988"/>
    <n v="492.03"/>
    <n v="376.3934999999999"/>
    <s v="Difficult Vegetables"/>
    <x v="8"/>
    <x v="2"/>
    <x v="2"/>
    <x v="8"/>
    <n v="304.70999999999998"/>
    <n v="164.01"/>
    <x v="0"/>
    <d v="1972-03-19T00:00:00"/>
    <n v="54"/>
    <x v="3"/>
    <x v="1"/>
    <s v="Brianahaven"/>
    <x v="1"/>
  </r>
  <r>
    <s v="T03215"/>
    <d v="2024-10-16T00:00:00"/>
    <s v="C043"/>
    <s v="P026"/>
    <s v="S003"/>
    <n v="4"/>
    <n v="0"/>
    <s v="Mobile Money"/>
    <n v="4063.04"/>
    <n v="4063.04"/>
    <n v="2337.6"/>
    <n v="1725.44"/>
    <s v="Behavior Dairy"/>
    <x v="6"/>
    <x v="0"/>
    <x v="2"/>
    <x v="7"/>
    <n v="1015.76"/>
    <n v="584.4"/>
    <x v="0"/>
    <d v="1988-09-14T00:00:00"/>
    <n v="37"/>
    <x v="1"/>
    <x v="0"/>
    <s v="New Michele"/>
    <x v="0"/>
  </r>
  <r>
    <s v="T03216"/>
    <d v="2024-02-17T00:00:00"/>
    <s v="C086"/>
    <s v="P043"/>
    <s v="S002"/>
    <n v="1"/>
    <n v="0.05"/>
    <s v="Credit Card"/>
    <n v="564.41999999999996"/>
    <n v="536.19899999999996"/>
    <n v="293.95999999999998"/>
    <n v="242.23899999999998"/>
    <s v="Soon Accessories"/>
    <x v="10"/>
    <x v="0"/>
    <x v="0"/>
    <x v="9"/>
    <n v="564.41999999999996"/>
    <n v="293.95999999999998"/>
    <x v="1"/>
    <d v="1975-09-26T00:00:00"/>
    <n v="50"/>
    <x v="3"/>
    <x v="2"/>
    <s v="Peckmouth"/>
    <x v="2"/>
  </r>
  <r>
    <s v="T03217"/>
    <d v="2024-04-13T00:00:00"/>
    <s v="C132"/>
    <s v="P006"/>
    <s v="S005"/>
    <n v="4"/>
    <n v="0.1"/>
    <s v="Credit Card"/>
    <n v="1272.2"/>
    <n v="1144.98"/>
    <n v="749.36"/>
    <n v="395.62"/>
    <s v="Company Fruits"/>
    <x v="8"/>
    <x v="0"/>
    <x v="2"/>
    <x v="13"/>
    <n v="318.05"/>
    <n v="187.34"/>
    <x v="0"/>
    <d v="1958-12-24T00:00:00"/>
    <n v="67"/>
    <x v="4"/>
    <x v="4"/>
    <s v="Johnmouth"/>
    <x v="2"/>
  </r>
  <r>
    <s v="T03218"/>
    <d v="2025-03-27T00:00:00"/>
    <s v="C185"/>
    <s v="P003"/>
    <s v="S002"/>
    <n v="4"/>
    <n v="0"/>
    <s v="Cash"/>
    <n v="1350.52"/>
    <n v="1350.52"/>
    <n v="676.12"/>
    <n v="674.4"/>
    <s v="Here Footwear"/>
    <x v="2"/>
    <x v="2"/>
    <x v="0"/>
    <x v="3"/>
    <n v="337.63"/>
    <n v="169.03"/>
    <x v="1"/>
    <d v="1975-07-04T00:00:00"/>
    <n v="51"/>
    <x v="3"/>
    <x v="2"/>
    <s v="Peckmouth"/>
    <x v="2"/>
  </r>
  <r>
    <s v="T03219"/>
    <d v="2024-04-21T00:00:00"/>
    <s v="C162"/>
    <s v="P019"/>
    <s v="S003"/>
    <n v="3"/>
    <n v="0.1"/>
    <s v="Bank Transfer"/>
    <n v="5288.76"/>
    <n v="4759.884"/>
    <n v="4039.44"/>
    <n v="720.44399999999996"/>
    <s v="Traditional Laptop"/>
    <x v="8"/>
    <x v="0"/>
    <x v="1"/>
    <x v="6"/>
    <n v="1762.92"/>
    <n v="1346.48"/>
    <x v="0"/>
    <d v="2000-08-30T00:00:00"/>
    <n v="25"/>
    <x v="1"/>
    <x v="0"/>
    <s v="New Michele"/>
    <x v="0"/>
  </r>
  <r>
    <s v="T03220"/>
    <d v="2024-11-12T00:00:00"/>
    <s v="C001"/>
    <s v="P048"/>
    <s v="S001"/>
    <n v="4"/>
    <n v="0.05"/>
    <s v="Credit Card"/>
    <n v="4865.4399999999996"/>
    <n v="4622.1679999999997"/>
    <n v="3179.2"/>
    <n v="1442.9679999999998"/>
    <s v="Nor Bags"/>
    <x v="1"/>
    <x v="0"/>
    <x v="0"/>
    <x v="5"/>
    <n v="1216.3599999999999"/>
    <n v="794.8"/>
    <x v="0"/>
    <d v="1996-09-11T00:00:00"/>
    <n v="29"/>
    <x v="1"/>
    <x v="3"/>
    <s v="Jimenezborough"/>
    <x v="3"/>
  </r>
  <r>
    <s v="T03221"/>
    <d v="2025-05-19T00:00:00"/>
    <s v="C038"/>
    <s v="P035"/>
    <s v="S003"/>
    <n v="5"/>
    <n v="0.1"/>
    <s v="Mobile Money"/>
    <n v="7812.1500000000005"/>
    <n v="7030.9350000000004"/>
    <n v="5978.1500000000005"/>
    <n v="1052.7849999999999"/>
    <s v="Chair Laptop"/>
    <x v="4"/>
    <x v="2"/>
    <x v="1"/>
    <x v="6"/>
    <n v="1562.43"/>
    <n v="1195.6300000000001"/>
    <x v="0"/>
    <d v="1974-04-19T00:00:00"/>
    <n v="52"/>
    <x v="3"/>
    <x v="0"/>
    <s v="New Michele"/>
    <x v="0"/>
  </r>
  <r>
    <s v="T03222"/>
    <d v="2024-09-21T00:00:00"/>
    <s v="C136"/>
    <s v="P011"/>
    <s v="S005"/>
    <n v="5"/>
    <n v="0.05"/>
    <s v="Mobile Money"/>
    <n v="1242.8499999999999"/>
    <n v="1180.7074999999998"/>
    <n v="953.34999999999991"/>
    <n v="227.35749999999985"/>
    <s v="Either Headphones"/>
    <x v="5"/>
    <x v="0"/>
    <x v="1"/>
    <x v="11"/>
    <n v="248.57"/>
    <n v="190.67"/>
    <x v="0"/>
    <d v="2007-06-27T00:00:00"/>
    <n v="19"/>
    <x v="2"/>
    <x v="4"/>
    <s v="Johnmouth"/>
    <x v="2"/>
  </r>
  <r>
    <s v="T03223"/>
    <d v="2025-07-13T00:00:00"/>
    <s v="C198"/>
    <s v="P003"/>
    <s v="S001"/>
    <n v="4"/>
    <n v="0.1"/>
    <s v="Mobile Money"/>
    <n v="1350.52"/>
    <n v="1215.4680000000001"/>
    <n v="676.12"/>
    <n v="539.34800000000007"/>
    <s v="Here Footwear"/>
    <x v="11"/>
    <x v="2"/>
    <x v="0"/>
    <x v="3"/>
    <n v="337.63"/>
    <n v="169.03"/>
    <x v="0"/>
    <d v="1986-01-23T00:00:00"/>
    <n v="40"/>
    <x v="1"/>
    <x v="3"/>
    <s v="Jimenezborough"/>
    <x v="3"/>
  </r>
  <r>
    <s v="T03224"/>
    <d v="2025-06-25T00:00:00"/>
    <s v="C012"/>
    <s v="P036"/>
    <s v="S003"/>
    <n v="3"/>
    <n v="0"/>
    <s v="Mobile Money"/>
    <n v="4504.38"/>
    <n v="4504.38"/>
    <n v="3503.19"/>
    <n v="1001.19"/>
    <s v="New Watches"/>
    <x v="0"/>
    <x v="2"/>
    <x v="0"/>
    <x v="1"/>
    <n v="1501.46"/>
    <n v="1167.73"/>
    <x v="0"/>
    <d v="1989-12-08T00:00:00"/>
    <n v="36"/>
    <x v="1"/>
    <x v="0"/>
    <s v="New Michele"/>
    <x v="0"/>
  </r>
  <r>
    <s v="T03225"/>
    <d v="2025-08-08T00:00:00"/>
    <s v="C151"/>
    <s v="P001"/>
    <s v="S001"/>
    <n v="4"/>
    <n v="0.15"/>
    <s v="Mobile Money"/>
    <n v="6694.76"/>
    <n v="5690.5460000000003"/>
    <n v="5293.52"/>
    <n v="397.02599999999984"/>
    <s v="Like Camera"/>
    <x v="3"/>
    <x v="2"/>
    <x v="1"/>
    <x v="12"/>
    <n v="1673.69"/>
    <n v="1323.38"/>
    <x v="0"/>
    <d v="2006-08-30T00:00:00"/>
    <n v="19"/>
    <x v="2"/>
    <x v="3"/>
    <s v="Jimenezborough"/>
    <x v="3"/>
  </r>
  <r>
    <s v="T03226"/>
    <d v="2023-09-10T00:00:00"/>
    <s v="C156"/>
    <s v="P024"/>
    <s v="S005"/>
    <n v="2"/>
    <n v="0.1"/>
    <s v="Credit Card"/>
    <n v="2974.82"/>
    <n v="2677.3380000000002"/>
    <n v="1626.14"/>
    <n v="1051.1980000000001"/>
    <s v="Him Smartphone"/>
    <x v="5"/>
    <x v="1"/>
    <x v="1"/>
    <x v="10"/>
    <n v="1487.41"/>
    <n v="813.07"/>
    <x v="0"/>
    <d v="1956-11-28T00:00:00"/>
    <n v="69"/>
    <x v="4"/>
    <x v="4"/>
    <s v="Johnmouth"/>
    <x v="2"/>
  </r>
  <r>
    <s v="T03227"/>
    <d v="2024-02-27T00:00:00"/>
    <s v="C116"/>
    <s v="P006"/>
    <s v="S003"/>
    <n v="3"/>
    <n v="0"/>
    <s v="Credit Card"/>
    <n v="954.15000000000009"/>
    <n v="954.15000000000009"/>
    <n v="562.02"/>
    <n v="392.13000000000011"/>
    <s v="Company Fruits"/>
    <x v="10"/>
    <x v="0"/>
    <x v="2"/>
    <x v="13"/>
    <n v="318.05"/>
    <n v="187.34"/>
    <x v="0"/>
    <d v="1955-09-26T00:00:00"/>
    <n v="70"/>
    <x v="4"/>
    <x v="0"/>
    <s v="New Michele"/>
    <x v="0"/>
  </r>
  <r>
    <s v="T03228"/>
    <d v="2023-11-03T00:00:00"/>
    <s v="C172"/>
    <s v="P033"/>
    <s v="S005"/>
    <n v="3"/>
    <n v="0.15"/>
    <s v="Bank Transfer"/>
    <n v="5396.91"/>
    <n v="4587.3734999999997"/>
    <n v="3987.4500000000003"/>
    <n v="599.92349999999942"/>
    <s v="Beat Accessories"/>
    <x v="1"/>
    <x v="1"/>
    <x v="0"/>
    <x v="9"/>
    <n v="1798.97"/>
    <n v="1329.15"/>
    <x v="1"/>
    <d v="1977-03-14T00:00:00"/>
    <n v="49"/>
    <x v="1"/>
    <x v="4"/>
    <s v="Johnmouth"/>
    <x v="2"/>
  </r>
  <r>
    <s v="T03229"/>
    <d v="2025-01-13T00:00:00"/>
    <s v="C002"/>
    <s v="P011"/>
    <s v="S005"/>
    <n v="2"/>
    <n v="0"/>
    <s v="Credit Card"/>
    <n v="497.14"/>
    <n v="497.14"/>
    <n v="381.34"/>
    <n v="115.80000000000001"/>
    <s v="Either Headphones"/>
    <x v="9"/>
    <x v="2"/>
    <x v="1"/>
    <x v="11"/>
    <n v="248.57"/>
    <n v="190.67"/>
    <x v="0"/>
    <d v="1959-08-18T00:00:00"/>
    <n v="66"/>
    <x v="4"/>
    <x v="4"/>
    <s v="Johnmouth"/>
    <x v="2"/>
  </r>
  <r>
    <s v="T03230"/>
    <d v="2023-11-19T00:00:00"/>
    <s v="C116"/>
    <s v="P012"/>
    <s v="S002"/>
    <n v="4"/>
    <n v="0"/>
    <s v="Mobile Money"/>
    <n v="4772.3599999999997"/>
    <n v="4772.3599999999997"/>
    <n v="3272.96"/>
    <n v="1499.3999999999996"/>
    <s v="Above Camera"/>
    <x v="1"/>
    <x v="1"/>
    <x v="1"/>
    <x v="12"/>
    <n v="1193.0899999999999"/>
    <n v="818.24"/>
    <x v="0"/>
    <d v="1955-09-26T00:00:00"/>
    <n v="70"/>
    <x v="4"/>
    <x v="2"/>
    <s v="Peckmouth"/>
    <x v="2"/>
  </r>
  <r>
    <s v="T03231"/>
    <d v="2024-05-17T00:00:00"/>
    <s v="C013"/>
    <s v="P025"/>
    <s v="S001"/>
    <n v="3"/>
    <n v="0.15"/>
    <s v="Cash"/>
    <n v="1287.4499999999998"/>
    <n v="1094.3324999999998"/>
    <n v="776.16000000000008"/>
    <n v="318.17249999999967"/>
    <s v="Little Watches"/>
    <x v="4"/>
    <x v="0"/>
    <x v="0"/>
    <x v="1"/>
    <n v="429.15"/>
    <n v="258.72000000000003"/>
    <x v="0"/>
    <d v="1955-01-28T00:00:00"/>
    <n v="71"/>
    <x v="4"/>
    <x v="3"/>
    <s v="Jimenezborough"/>
    <x v="3"/>
  </r>
  <r>
    <s v="T03232"/>
    <d v="2025-02-05T00:00:00"/>
    <s v="C129"/>
    <s v="P015"/>
    <s v="S003"/>
    <n v="5"/>
    <n v="0"/>
    <s v="Mobile Money"/>
    <n v="1352.25"/>
    <n v="1352.25"/>
    <n v="938"/>
    <n v="414.25"/>
    <s v="Whether Bags"/>
    <x v="10"/>
    <x v="2"/>
    <x v="0"/>
    <x v="5"/>
    <n v="270.45"/>
    <n v="187.6"/>
    <x v="0"/>
    <d v="1958-10-08T00:00:00"/>
    <n v="67"/>
    <x v="4"/>
    <x v="0"/>
    <s v="New Michele"/>
    <x v="0"/>
  </r>
  <r>
    <s v="T03233"/>
    <d v="2025-07-14T00:00:00"/>
    <s v="C149"/>
    <s v="P008"/>
    <s v="S002"/>
    <n v="5"/>
    <n v="0.1"/>
    <s v="Cash"/>
    <n v="548.9"/>
    <n v="494.01"/>
    <n v="352.95000000000005"/>
    <n v="141.05999999999995"/>
    <s v="Recognize Footwear"/>
    <x v="11"/>
    <x v="2"/>
    <x v="0"/>
    <x v="3"/>
    <n v="109.78"/>
    <n v="70.59"/>
    <x v="0"/>
    <d v="1978-01-24T00:00:00"/>
    <n v="48"/>
    <x v="1"/>
    <x v="2"/>
    <s v="Peckmouth"/>
    <x v="2"/>
  </r>
  <r>
    <s v="T03234"/>
    <d v="2023-12-22T00:00:00"/>
    <s v="C061"/>
    <s v="P017"/>
    <s v="S004"/>
    <n v="5"/>
    <n v="0.1"/>
    <s v="Credit Card"/>
    <n v="6230.5499999999993"/>
    <n v="5607.4949999999999"/>
    <n v="4167.6000000000004"/>
    <n v="1439.8949999999995"/>
    <s v="Find Headphones"/>
    <x v="7"/>
    <x v="1"/>
    <x v="1"/>
    <x v="11"/>
    <n v="1246.1099999999999"/>
    <n v="833.52"/>
    <x v="0"/>
    <d v="1968-10-21T00:00:00"/>
    <n v="57"/>
    <x v="3"/>
    <x v="1"/>
    <s v="Brianahaven"/>
    <x v="1"/>
  </r>
  <r>
    <s v="T03235"/>
    <d v="2024-05-08T00:00:00"/>
    <s v="C140"/>
    <s v="P009"/>
    <s v="S002"/>
    <n v="1"/>
    <n v="0.15"/>
    <s v="Cash"/>
    <n v="123.19"/>
    <n v="104.7115"/>
    <n v="80.36"/>
    <n v="24.351500000000001"/>
    <s v="Us Snacks"/>
    <x v="4"/>
    <x v="0"/>
    <x v="2"/>
    <x v="4"/>
    <n v="123.19"/>
    <n v="80.36"/>
    <x v="1"/>
    <d v="1973-06-12T00:00:00"/>
    <n v="53"/>
    <x v="3"/>
    <x v="2"/>
    <s v="Peckmouth"/>
    <x v="2"/>
  </r>
  <r>
    <s v="T03236"/>
    <d v="2025-06-25T00:00:00"/>
    <s v="C085"/>
    <s v="P048"/>
    <s v="S002"/>
    <n v="4"/>
    <n v="0"/>
    <s v="Cash"/>
    <n v="4865.4399999999996"/>
    <n v="4865.4399999999996"/>
    <n v="3179.2"/>
    <n v="1686.2399999999998"/>
    <s v="Nor Bags"/>
    <x v="0"/>
    <x v="2"/>
    <x v="0"/>
    <x v="5"/>
    <n v="1216.3599999999999"/>
    <n v="794.8"/>
    <x v="0"/>
    <d v="1979-03-23T00:00:00"/>
    <n v="47"/>
    <x v="1"/>
    <x v="2"/>
    <s v="Peckmouth"/>
    <x v="2"/>
  </r>
  <r>
    <s v="T03237"/>
    <d v="2024-11-09T00:00:00"/>
    <s v="C034"/>
    <s v="P031"/>
    <s v="S003"/>
    <n v="2"/>
    <n v="0.1"/>
    <s v="Bank Transfer"/>
    <n v="2191.44"/>
    <n v="1972.296"/>
    <n v="1644.4"/>
    <n v="327.89599999999996"/>
    <s v="Foot Snacks"/>
    <x v="1"/>
    <x v="0"/>
    <x v="2"/>
    <x v="4"/>
    <n v="1095.72"/>
    <n v="822.2"/>
    <x v="1"/>
    <d v="1964-12-19T00:00:00"/>
    <n v="61"/>
    <x v="3"/>
    <x v="0"/>
    <s v="New Michele"/>
    <x v="0"/>
  </r>
  <r>
    <s v="T03238"/>
    <d v="2024-01-27T00:00:00"/>
    <s v="C107"/>
    <s v="P012"/>
    <s v="S002"/>
    <n v="4"/>
    <n v="0.05"/>
    <s v="Credit Card"/>
    <n v="4772.3599999999997"/>
    <n v="4533.7419999999993"/>
    <n v="3272.96"/>
    <n v="1260.7819999999992"/>
    <s v="Above Camera"/>
    <x v="9"/>
    <x v="0"/>
    <x v="1"/>
    <x v="12"/>
    <n v="1193.0899999999999"/>
    <n v="818.24"/>
    <x v="1"/>
    <d v="1995-10-08T00:00:00"/>
    <n v="30"/>
    <x v="1"/>
    <x v="2"/>
    <s v="Peckmouth"/>
    <x v="2"/>
  </r>
  <r>
    <s v="T03239"/>
    <d v="2025-04-17T00:00:00"/>
    <s v="C093"/>
    <s v="P015"/>
    <s v="S001"/>
    <n v="3"/>
    <n v="0.1"/>
    <s v="Cash"/>
    <n v="811.34999999999991"/>
    <n v="730.21499999999992"/>
    <n v="562.79999999999995"/>
    <n v="167.41499999999996"/>
    <s v="Whether Bags"/>
    <x v="8"/>
    <x v="2"/>
    <x v="0"/>
    <x v="5"/>
    <n v="270.45"/>
    <n v="187.6"/>
    <x v="0"/>
    <d v="1978-04-14T00:00:00"/>
    <n v="48"/>
    <x v="1"/>
    <x v="3"/>
    <s v="Jimenezborough"/>
    <x v="3"/>
  </r>
  <r>
    <s v="T03240"/>
    <d v="2024-04-09T00:00:00"/>
    <s v="C020"/>
    <s v="P020"/>
    <s v="S002"/>
    <n v="1"/>
    <n v="0"/>
    <s v="Credit Card"/>
    <n v="323.92"/>
    <n v="323.92"/>
    <n v="242.98"/>
    <n v="80.940000000000026"/>
    <s v="Simple Accessories"/>
    <x v="8"/>
    <x v="0"/>
    <x v="0"/>
    <x v="9"/>
    <n v="323.92"/>
    <n v="242.98"/>
    <x v="1"/>
    <d v="1982-06-26T00:00:00"/>
    <n v="44"/>
    <x v="1"/>
    <x v="2"/>
    <s v="Peckmouth"/>
    <x v="2"/>
  </r>
  <r>
    <s v="T03241"/>
    <d v="2023-12-10T00:00:00"/>
    <s v="C017"/>
    <s v="P046"/>
    <s v="S003"/>
    <n v="2"/>
    <n v="0"/>
    <s v="Mobile Money"/>
    <n v="2330.7399999999998"/>
    <n v="2330.7399999999998"/>
    <n v="1853.1"/>
    <n v="477.63999999999987"/>
    <s v="Nature Clothing"/>
    <x v="7"/>
    <x v="1"/>
    <x v="0"/>
    <x v="0"/>
    <n v="1165.3699999999999"/>
    <n v="926.55"/>
    <x v="1"/>
    <d v="1982-03-11T00:00:00"/>
    <n v="44"/>
    <x v="1"/>
    <x v="0"/>
    <s v="New Michele"/>
    <x v="0"/>
  </r>
  <r>
    <s v="T03242"/>
    <d v="2024-07-07T00:00:00"/>
    <s v="C087"/>
    <s v="P011"/>
    <s v="S001"/>
    <n v="5"/>
    <n v="0.15"/>
    <s v="Cash"/>
    <n v="1242.8499999999999"/>
    <n v="1056.4224999999999"/>
    <n v="953.34999999999991"/>
    <n v="103.07249999999999"/>
    <s v="Either Headphones"/>
    <x v="11"/>
    <x v="0"/>
    <x v="1"/>
    <x v="11"/>
    <n v="248.57"/>
    <n v="190.67"/>
    <x v="1"/>
    <d v="1975-06-22T00:00:00"/>
    <n v="51"/>
    <x v="3"/>
    <x v="3"/>
    <s v="Jimenezborough"/>
    <x v="3"/>
  </r>
  <r>
    <s v="T03243"/>
    <d v="2025-02-22T00:00:00"/>
    <s v="C124"/>
    <s v="P050"/>
    <s v="S005"/>
    <n v="3"/>
    <n v="0"/>
    <s v="Bank Transfer"/>
    <n v="3133.92"/>
    <n v="3133.92"/>
    <n v="2325.21"/>
    <n v="808.71"/>
    <s v="Maybe Footwear"/>
    <x v="10"/>
    <x v="2"/>
    <x v="0"/>
    <x v="3"/>
    <n v="1044.6400000000001"/>
    <n v="775.07"/>
    <x v="1"/>
    <d v="1962-06-07T00:00:00"/>
    <n v="64"/>
    <x v="3"/>
    <x v="4"/>
    <s v="Johnmouth"/>
    <x v="2"/>
  </r>
  <r>
    <s v="T03244"/>
    <d v="2025-04-11T00:00:00"/>
    <s v="C024"/>
    <s v="P004"/>
    <s v="S003"/>
    <n v="2"/>
    <n v="0.15"/>
    <s v="Credit Card"/>
    <n v="3707.54"/>
    <n v="3151.4090000000001"/>
    <n v="2727.04"/>
    <n v="424.36900000000014"/>
    <s v="Four Accessories"/>
    <x v="8"/>
    <x v="2"/>
    <x v="0"/>
    <x v="9"/>
    <n v="1853.77"/>
    <n v="1363.52"/>
    <x v="1"/>
    <d v="1961-11-25T00:00:00"/>
    <n v="64"/>
    <x v="3"/>
    <x v="0"/>
    <s v="New Michele"/>
    <x v="0"/>
  </r>
  <r>
    <s v="T03245"/>
    <d v="2023-10-19T00:00:00"/>
    <s v="C140"/>
    <s v="P033"/>
    <s v="S003"/>
    <n v="1"/>
    <n v="0"/>
    <s v="Cash"/>
    <n v="1798.97"/>
    <n v="1798.97"/>
    <n v="1329.15"/>
    <n v="469.81999999999994"/>
    <s v="Beat Accessories"/>
    <x v="6"/>
    <x v="1"/>
    <x v="0"/>
    <x v="9"/>
    <n v="1798.97"/>
    <n v="1329.15"/>
    <x v="1"/>
    <d v="1973-06-12T00:00:00"/>
    <n v="53"/>
    <x v="3"/>
    <x v="0"/>
    <s v="New Michele"/>
    <x v="0"/>
  </r>
  <r>
    <s v="T03246"/>
    <d v="2024-12-02T00:00:00"/>
    <s v="C042"/>
    <s v="P035"/>
    <s v="S002"/>
    <n v="3"/>
    <n v="0.05"/>
    <s v="Credit Card"/>
    <n v="4687.29"/>
    <n v="4452.9254999999994"/>
    <n v="3586.8900000000003"/>
    <n v="866.03549999999905"/>
    <s v="Chair Laptop"/>
    <x v="7"/>
    <x v="0"/>
    <x v="1"/>
    <x v="6"/>
    <n v="1562.43"/>
    <n v="1195.6300000000001"/>
    <x v="1"/>
    <d v="2000-02-08T00:00:00"/>
    <n v="26"/>
    <x v="1"/>
    <x v="2"/>
    <s v="Peckmouth"/>
    <x v="2"/>
  </r>
  <r>
    <s v="T03247"/>
    <d v="2024-12-29T00:00:00"/>
    <s v="C123"/>
    <s v="P030"/>
    <s v="S003"/>
    <n v="1"/>
    <n v="0.1"/>
    <s v="Mobile Money"/>
    <n v="29.24"/>
    <n v="26.315999999999999"/>
    <n v="15.28"/>
    <n v="11.036"/>
    <s v="National Watches"/>
    <x v="7"/>
    <x v="0"/>
    <x v="0"/>
    <x v="1"/>
    <n v="29.24"/>
    <n v="15.28"/>
    <x v="1"/>
    <d v="1989-11-06T00:00:00"/>
    <n v="36"/>
    <x v="1"/>
    <x v="0"/>
    <s v="New Michele"/>
    <x v="0"/>
  </r>
  <r>
    <s v="T03248"/>
    <d v="2023-09-10T00:00:00"/>
    <s v="C194"/>
    <s v="P038"/>
    <s v="S004"/>
    <n v="1"/>
    <n v="0.15"/>
    <s v="Credit Card"/>
    <n v="366.93"/>
    <n v="311.89049999999997"/>
    <n v="285.23"/>
    <n v="26.660499999999956"/>
    <s v="Stage Footwear"/>
    <x v="5"/>
    <x v="1"/>
    <x v="0"/>
    <x v="3"/>
    <n v="366.93"/>
    <n v="285.23"/>
    <x v="0"/>
    <d v="2000-09-02T00:00:00"/>
    <n v="25"/>
    <x v="1"/>
    <x v="1"/>
    <s v="Brianahaven"/>
    <x v="1"/>
  </r>
  <r>
    <s v="T03249"/>
    <d v="2024-03-02T00:00:00"/>
    <s v="C043"/>
    <s v="P044"/>
    <s v="S002"/>
    <n v="5"/>
    <n v="0.15"/>
    <s v="Cash"/>
    <n v="6432.75"/>
    <n v="5467.8374999999996"/>
    <n v="3987.7"/>
    <n v="1480.1374999999998"/>
    <s v="Least Accessories"/>
    <x v="2"/>
    <x v="0"/>
    <x v="0"/>
    <x v="9"/>
    <n v="1286.55"/>
    <n v="797.54"/>
    <x v="0"/>
    <d v="1988-09-14T00:00:00"/>
    <n v="37"/>
    <x v="1"/>
    <x v="2"/>
    <s v="Peckmouth"/>
    <x v="2"/>
  </r>
  <r>
    <s v="T03250"/>
    <d v="2024-05-10T00:00:00"/>
    <s v="C191"/>
    <s v="P031"/>
    <s v="S002"/>
    <n v="4"/>
    <n v="0.15"/>
    <s v="Mobile Money"/>
    <n v="4382.88"/>
    <n v="3725.4479999999999"/>
    <n v="3288.8"/>
    <n v="436.64799999999968"/>
    <s v="Foot Snacks"/>
    <x v="4"/>
    <x v="0"/>
    <x v="2"/>
    <x v="4"/>
    <n v="1095.72"/>
    <n v="822.2"/>
    <x v="1"/>
    <d v="1958-07-14T00:00:00"/>
    <n v="68"/>
    <x v="4"/>
    <x v="2"/>
    <s v="Peckmouth"/>
    <x v="2"/>
  </r>
  <r>
    <s v="T03251"/>
    <d v="2023-11-05T00:00:00"/>
    <s v="C083"/>
    <s v="P043"/>
    <s v="S003"/>
    <n v="2"/>
    <n v="0"/>
    <s v="Cash"/>
    <n v="1128.8399999999999"/>
    <n v="1128.8399999999999"/>
    <n v="587.91999999999996"/>
    <n v="540.91999999999996"/>
    <s v="Soon Accessories"/>
    <x v="1"/>
    <x v="1"/>
    <x v="0"/>
    <x v="9"/>
    <n v="564.41999999999996"/>
    <n v="293.95999999999998"/>
    <x v="1"/>
    <d v="1981-03-29T00:00:00"/>
    <n v="45"/>
    <x v="1"/>
    <x v="0"/>
    <s v="New Michele"/>
    <x v="0"/>
  </r>
  <r>
    <s v="T03252"/>
    <d v="2024-05-16T00:00:00"/>
    <s v="C116"/>
    <s v="P032"/>
    <s v="S002"/>
    <n v="1"/>
    <n v="0.1"/>
    <s v="Cash"/>
    <n v="304.70999999999998"/>
    <n v="274.23899999999998"/>
    <n v="164.01"/>
    <n v="110.22899999999998"/>
    <s v="Difficult Vegetables"/>
    <x v="4"/>
    <x v="0"/>
    <x v="2"/>
    <x v="8"/>
    <n v="304.70999999999998"/>
    <n v="164.01"/>
    <x v="0"/>
    <d v="1955-09-26T00:00:00"/>
    <n v="70"/>
    <x v="4"/>
    <x v="2"/>
    <s v="Peckmouth"/>
    <x v="2"/>
  </r>
  <r>
    <s v="T03253"/>
    <d v="2024-09-10T00:00:00"/>
    <s v="C171"/>
    <s v="P038"/>
    <s v="S003"/>
    <n v="3"/>
    <n v="0.15"/>
    <s v="Cash"/>
    <n v="1100.79"/>
    <n v="935.67149999999992"/>
    <n v="855.69"/>
    <n v="79.981499999999869"/>
    <s v="Stage Footwear"/>
    <x v="5"/>
    <x v="0"/>
    <x v="0"/>
    <x v="3"/>
    <n v="366.93"/>
    <n v="285.23"/>
    <x v="0"/>
    <d v="1993-03-15T00:00:00"/>
    <n v="33"/>
    <x v="1"/>
    <x v="0"/>
    <s v="New Michele"/>
    <x v="0"/>
  </r>
  <r>
    <s v="T03254"/>
    <d v="2024-12-06T00:00:00"/>
    <s v="C081"/>
    <s v="P011"/>
    <s v="S004"/>
    <n v="1"/>
    <n v="0.05"/>
    <s v="Cash"/>
    <n v="248.57"/>
    <n v="236.14149999999998"/>
    <n v="190.67"/>
    <n v="45.471499999999992"/>
    <s v="Either Headphones"/>
    <x v="7"/>
    <x v="0"/>
    <x v="1"/>
    <x v="11"/>
    <n v="248.57"/>
    <n v="190.67"/>
    <x v="1"/>
    <d v="1988-07-20T00:00:00"/>
    <n v="38"/>
    <x v="1"/>
    <x v="1"/>
    <s v="Brianahaven"/>
    <x v="1"/>
  </r>
  <r>
    <s v="T03255"/>
    <d v="2025-04-13T00:00:00"/>
    <s v="C153"/>
    <s v="P037"/>
    <s v="S005"/>
    <n v="5"/>
    <n v="0"/>
    <s v="Credit Card"/>
    <n v="9763.25"/>
    <n v="9763.25"/>
    <n v="7256.35"/>
    <n v="2506.8999999999996"/>
    <s v="Book Television"/>
    <x v="8"/>
    <x v="2"/>
    <x v="1"/>
    <x v="2"/>
    <n v="1952.65"/>
    <n v="1451.27"/>
    <x v="1"/>
    <d v="1988-04-07T00:00:00"/>
    <n v="38"/>
    <x v="1"/>
    <x v="4"/>
    <s v="Johnmouth"/>
    <x v="2"/>
  </r>
  <r>
    <s v="T03256"/>
    <d v="2024-01-12T00:00:00"/>
    <s v="C122"/>
    <s v="P035"/>
    <s v="S004"/>
    <n v="5"/>
    <n v="0.1"/>
    <s v="Cash"/>
    <n v="7812.1500000000005"/>
    <n v="7030.9350000000004"/>
    <n v="5978.1500000000005"/>
    <n v="1052.7849999999999"/>
    <s v="Chair Laptop"/>
    <x v="9"/>
    <x v="0"/>
    <x v="1"/>
    <x v="6"/>
    <n v="1562.43"/>
    <n v="1195.6300000000001"/>
    <x v="0"/>
    <d v="1961-10-02T00:00:00"/>
    <n v="64"/>
    <x v="3"/>
    <x v="1"/>
    <s v="Brianahaven"/>
    <x v="1"/>
  </r>
  <r>
    <s v="T03257"/>
    <d v="2024-09-26T00:00:00"/>
    <s v="C160"/>
    <s v="P009"/>
    <s v="S001"/>
    <n v="3"/>
    <n v="0.05"/>
    <s v="Bank Transfer"/>
    <n v="369.57"/>
    <n v="351.0915"/>
    <n v="241.07999999999998"/>
    <n v="110.01150000000001"/>
    <s v="Us Snacks"/>
    <x v="5"/>
    <x v="0"/>
    <x v="2"/>
    <x v="4"/>
    <n v="123.19"/>
    <n v="80.36"/>
    <x v="0"/>
    <d v="1991-09-10T00:00:00"/>
    <n v="34"/>
    <x v="0"/>
    <x v="3"/>
    <s v="Jimenezborough"/>
    <x v="3"/>
  </r>
  <r>
    <s v="T03258"/>
    <d v="2024-07-07T00:00:00"/>
    <s v="C138"/>
    <s v="P020"/>
    <s v="S004"/>
    <n v="3"/>
    <n v="0"/>
    <s v="Cash"/>
    <n v="971.76"/>
    <n v="971.76"/>
    <n v="728.93999999999994"/>
    <n v="242.82000000000005"/>
    <s v="Simple Accessories"/>
    <x v="11"/>
    <x v="0"/>
    <x v="0"/>
    <x v="9"/>
    <n v="323.92"/>
    <n v="242.98"/>
    <x v="1"/>
    <d v="1961-09-28T00:00:00"/>
    <n v="64"/>
    <x v="3"/>
    <x v="1"/>
    <s v="Brianahaven"/>
    <x v="1"/>
  </r>
  <r>
    <s v="T03259"/>
    <d v="2025-07-10T00:00:00"/>
    <s v="C015"/>
    <s v="P037"/>
    <s v="S003"/>
    <n v="2"/>
    <n v="0.1"/>
    <s v="Mobile Money"/>
    <n v="3905.3"/>
    <n v="3514.7700000000004"/>
    <n v="2902.54"/>
    <n v="612.23000000000047"/>
    <s v="Book Television"/>
    <x v="11"/>
    <x v="2"/>
    <x v="1"/>
    <x v="2"/>
    <n v="1952.65"/>
    <n v="1451.27"/>
    <x v="0"/>
    <d v="1993-12-12T00:00:00"/>
    <n v="32"/>
    <x v="1"/>
    <x v="0"/>
    <s v="New Michele"/>
    <x v="0"/>
  </r>
  <r>
    <s v="T03260"/>
    <d v="2025-03-17T00:00:00"/>
    <s v="C040"/>
    <s v="P050"/>
    <s v="S003"/>
    <n v="3"/>
    <n v="0.15"/>
    <s v="Cash"/>
    <n v="3133.92"/>
    <n v="2663.8319999999999"/>
    <n v="2325.21"/>
    <n v="338.62199999999984"/>
    <s v="Maybe Footwear"/>
    <x v="2"/>
    <x v="2"/>
    <x v="0"/>
    <x v="3"/>
    <n v="1044.6400000000001"/>
    <n v="775.07"/>
    <x v="0"/>
    <d v="1974-11-06T00:00:00"/>
    <n v="51"/>
    <x v="3"/>
    <x v="0"/>
    <s v="New Michele"/>
    <x v="0"/>
  </r>
  <r>
    <s v="T03261"/>
    <d v="2024-03-20T00:00:00"/>
    <s v="C136"/>
    <s v="P039"/>
    <s v="S003"/>
    <n v="1"/>
    <n v="0.15"/>
    <s v="Bank Transfer"/>
    <n v="540.94000000000005"/>
    <n v="459.79900000000004"/>
    <n v="398.25"/>
    <n v="61.549000000000035"/>
    <s v="Church Clothing"/>
    <x v="2"/>
    <x v="0"/>
    <x v="0"/>
    <x v="0"/>
    <n v="540.94000000000005"/>
    <n v="398.25"/>
    <x v="0"/>
    <d v="2007-06-27T00:00:00"/>
    <n v="19"/>
    <x v="2"/>
    <x v="0"/>
    <s v="New Michele"/>
    <x v="0"/>
  </r>
  <r>
    <s v="T03262"/>
    <d v="2024-11-12T00:00:00"/>
    <s v="C190"/>
    <s v="P022"/>
    <s v="S003"/>
    <n v="4"/>
    <n v="0"/>
    <s v="Cash"/>
    <n v="102.28"/>
    <n v="102.28"/>
    <n v="76.2"/>
    <n v="26.08"/>
    <s v="How Vegetables"/>
    <x v="1"/>
    <x v="0"/>
    <x v="2"/>
    <x v="8"/>
    <n v="25.57"/>
    <n v="19.05"/>
    <x v="0"/>
    <d v="1967-08-19T00:00:00"/>
    <n v="58"/>
    <x v="3"/>
    <x v="0"/>
    <s v="New Michele"/>
    <x v="0"/>
  </r>
  <r>
    <s v="T03263"/>
    <d v="2025-03-21T00:00:00"/>
    <s v="C073"/>
    <s v="P008"/>
    <s v="S003"/>
    <n v="2"/>
    <n v="0"/>
    <s v="Credit Card"/>
    <n v="219.56"/>
    <n v="219.56"/>
    <n v="141.18"/>
    <n v="78.38"/>
    <s v="Recognize Footwear"/>
    <x v="2"/>
    <x v="2"/>
    <x v="0"/>
    <x v="3"/>
    <n v="109.78"/>
    <n v="70.59"/>
    <x v="1"/>
    <d v="1964-12-04T00:00:00"/>
    <n v="61"/>
    <x v="3"/>
    <x v="0"/>
    <s v="New Michele"/>
    <x v="0"/>
  </r>
  <r>
    <s v="T03264"/>
    <d v="2024-12-17T00:00:00"/>
    <s v="C135"/>
    <s v="P045"/>
    <s v="S005"/>
    <n v="5"/>
    <n v="0"/>
    <s v="Bank Transfer"/>
    <n v="9395.4"/>
    <n v="9395.4"/>
    <n v="5022.7999999999993"/>
    <n v="4372.6000000000004"/>
    <s v="Set Dairy"/>
    <x v="7"/>
    <x v="0"/>
    <x v="2"/>
    <x v="7"/>
    <n v="1879.08"/>
    <n v="1004.56"/>
    <x v="0"/>
    <d v="1986-03-07T00:00:00"/>
    <n v="40"/>
    <x v="1"/>
    <x v="4"/>
    <s v="Johnmouth"/>
    <x v="2"/>
  </r>
  <r>
    <s v="T03265"/>
    <d v="2023-11-04T00:00:00"/>
    <s v="C030"/>
    <s v="P005"/>
    <s v="S001"/>
    <n v="3"/>
    <n v="0.1"/>
    <s v="Bank Transfer"/>
    <n v="4188.66"/>
    <n v="3769.7939999999999"/>
    <n v="3012.27"/>
    <n v="757.52399999999989"/>
    <s v="Knowledge Bags"/>
    <x v="1"/>
    <x v="1"/>
    <x v="0"/>
    <x v="5"/>
    <n v="1396.22"/>
    <n v="1004.09"/>
    <x v="0"/>
    <d v="2002-06-10T00:00:00"/>
    <n v="24"/>
    <x v="2"/>
    <x v="3"/>
    <s v="Jimenezborough"/>
    <x v="3"/>
  </r>
  <r>
    <s v="T03266"/>
    <d v="2024-06-17T00:00:00"/>
    <s v="C032"/>
    <s v="P013"/>
    <s v="S002"/>
    <n v="5"/>
    <n v="0.05"/>
    <s v="Cash"/>
    <n v="5674"/>
    <n v="5390.3"/>
    <n v="3375.5"/>
    <n v="2014.8000000000002"/>
    <s v="World Watches"/>
    <x v="0"/>
    <x v="0"/>
    <x v="0"/>
    <x v="1"/>
    <n v="1134.8"/>
    <n v="675.1"/>
    <x v="0"/>
    <d v="1992-11-09T00:00:00"/>
    <n v="33"/>
    <x v="1"/>
    <x v="2"/>
    <s v="Peckmouth"/>
    <x v="2"/>
  </r>
  <r>
    <s v="T03267"/>
    <d v="2024-07-29T00:00:00"/>
    <s v="C060"/>
    <s v="P026"/>
    <s v="S001"/>
    <n v="3"/>
    <n v="0.1"/>
    <s v="Cash"/>
    <n v="3047.2799999999997"/>
    <n v="2742.5519999999997"/>
    <n v="1753.1999999999998"/>
    <n v="989.35199999999986"/>
    <s v="Behavior Dairy"/>
    <x v="11"/>
    <x v="0"/>
    <x v="2"/>
    <x v="7"/>
    <n v="1015.76"/>
    <n v="584.4"/>
    <x v="0"/>
    <d v="1997-10-09T00:00:00"/>
    <n v="28"/>
    <x v="1"/>
    <x v="3"/>
    <s v="Jimenezborough"/>
    <x v="3"/>
  </r>
  <r>
    <s v="T03268"/>
    <d v="2024-11-19T00:00:00"/>
    <s v="C183"/>
    <s v="P036"/>
    <s v="S005"/>
    <n v="5"/>
    <n v="0.1"/>
    <s v="Bank Transfer"/>
    <n v="7507.3"/>
    <n v="6756.5700000000006"/>
    <n v="5838.65"/>
    <n v="917.92000000000098"/>
    <s v="New Watches"/>
    <x v="1"/>
    <x v="0"/>
    <x v="0"/>
    <x v="1"/>
    <n v="1501.46"/>
    <n v="1167.73"/>
    <x v="0"/>
    <d v="1990-11-19T00:00:00"/>
    <n v="35"/>
    <x v="1"/>
    <x v="4"/>
    <s v="Johnmouth"/>
    <x v="2"/>
  </r>
  <r>
    <s v="T03269"/>
    <d v="2025-07-24T00:00:00"/>
    <s v="C026"/>
    <s v="P034"/>
    <s v="S004"/>
    <n v="1"/>
    <n v="0.1"/>
    <s v="Mobile Money"/>
    <n v="428.05"/>
    <n v="385.245"/>
    <n v="246.07"/>
    <n v="139.17500000000001"/>
    <s v="Everything Laptop"/>
    <x v="11"/>
    <x v="2"/>
    <x v="1"/>
    <x v="6"/>
    <n v="428.05"/>
    <n v="246.07"/>
    <x v="0"/>
    <d v="2004-01-04T00:00:00"/>
    <n v="22"/>
    <x v="2"/>
    <x v="1"/>
    <s v="Brianahaven"/>
    <x v="1"/>
  </r>
  <r>
    <s v="T03270"/>
    <d v="2025-02-14T00:00:00"/>
    <s v="C024"/>
    <s v="P035"/>
    <s v="S003"/>
    <n v="3"/>
    <n v="0"/>
    <s v="Credit Card"/>
    <n v="4687.29"/>
    <n v="4687.29"/>
    <n v="3586.8900000000003"/>
    <n v="1100.3999999999996"/>
    <s v="Chair Laptop"/>
    <x v="10"/>
    <x v="2"/>
    <x v="1"/>
    <x v="6"/>
    <n v="1562.43"/>
    <n v="1195.6300000000001"/>
    <x v="1"/>
    <d v="1961-11-25T00:00:00"/>
    <n v="64"/>
    <x v="3"/>
    <x v="0"/>
    <s v="New Michele"/>
    <x v="0"/>
  </r>
  <r>
    <s v="T03271"/>
    <d v="2025-09-07T00:00:00"/>
    <s v="C018"/>
    <s v="P048"/>
    <s v="S001"/>
    <n v="5"/>
    <n v="0"/>
    <s v="Cash"/>
    <n v="6081.7999999999993"/>
    <n v="6081.7999999999993"/>
    <n v="3974"/>
    <n v="2107.7999999999993"/>
    <s v="Nor Bags"/>
    <x v="5"/>
    <x v="2"/>
    <x v="0"/>
    <x v="5"/>
    <n v="1216.3599999999999"/>
    <n v="794.8"/>
    <x v="0"/>
    <d v="1994-08-19T00:00:00"/>
    <n v="31"/>
    <x v="1"/>
    <x v="3"/>
    <s v="Jimenezborough"/>
    <x v="3"/>
  </r>
  <r>
    <s v="T03272"/>
    <d v="2025-08-15T00:00:00"/>
    <s v="C123"/>
    <s v="P019"/>
    <s v="S001"/>
    <n v="4"/>
    <n v="0.1"/>
    <s v="Mobile Money"/>
    <n v="7051.68"/>
    <n v="6346.5120000000006"/>
    <n v="5385.92"/>
    <n v="960.59200000000055"/>
    <s v="Traditional Laptop"/>
    <x v="3"/>
    <x v="2"/>
    <x v="1"/>
    <x v="6"/>
    <n v="1762.92"/>
    <n v="1346.48"/>
    <x v="1"/>
    <d v="1989-11-06T00:00:00"/>
    <n v="36"/>
    <x v="1"/>
    <x v="3"/>
    <s v="Jimenezborough"/>
    <x v="3"/>
  </r>
  <r>
    <s v="T03273"/>
    <d v="2023-10-27T00:00:00"/>
    <s v="C139"/>
    <s v="P048"/>
    <s v="S001"/>
    <n v="3"/>
    <n v="0.05"/>
    <s v="Credit Card"/>
    <n v="3649.08"/>
    <n v="3466.6259999999997"/>
    <n v="2384.3999999999996"/>
    <n v="1082.2260000000001"/>
    <s v="Nor Bags"/>
    <x v="6"/>
    <x v="1"/>
    <x v="0"/>
    <x v="5"/>
    <n v="1216.3599999999999"/>
    <n v="794.8"/>
    <x v="0"/>
    <d v="1960-03-21T00:00:00"/>
    <n v="66"/>
    <x v="4"/>
    <x v="3"/>
    <s v="Jimenezborough"/>
    <x v="3"/>
  </r>
  <r>
    <s v="T03274"/>
    <d v="2024-08-02T00:00:00"/>
    <s v="C021"/>
    <s v="P036"/>
    <s v="S003"/>
    <n v="2"/>
    <n v="0.05"/>
    <s v="Cash"/>
    <n v="3002.92"/>
    <n v="2852.7739999999999"/>
    <n v="2335.46"/>
    <n v="517.31399999999985"/>
    <s v="New Watches"/>
    <x v="3"/>
    <x v="0"/>
    <x v="0"/>
    <x v="1"/>
    <n v="1501.46"/>
    <n v="1167.73"/>
    <x v="0"/>
    <d v="1993-11-17T00:00:00"/>
    <n v="32"/>
    <x v="1"/>
    <x v="0"/>
    <s v="New Michele"/>
    <x v="0"/>
  </r>
  <r>
    <s v="T03275"/>
    <d v="2025-04-20T00:00:00"/>
    <s v="C162"/>
    <s v="P012"/>
    <s v="S001"/>
    <n v="4"/>
    <n v="0.05"/>
    <s v="Credit Card"/>
    <n v="4772.3599999999997"/>
    <n v="4533.7419999999993"/>
    <n v="3272.96"/>
    <n v="1260.7819999999992"/>
    <s v="Above Camera"/>
    <x v="8"/>
    <x v="2"/>
    <x v="1"/>
    <x v="12"/>
    <n v="1193.0899999999999"/>
    <n v="818.24"/>
    <x v="0"/>
    <d v="2000-08-30T00:00:00"/>
    <n v="25"/>
    <x v="1"/>
    <x v="3"/>
    <s v="Jimenezborough"/>
    <x v="3"/>
  </r>
  <r>
    <s v="T03276"/>
    <d v="2024-07-16T00:00:00"/>
    <s v="C044"/>
    <s v="P048"/>
    <s v="S005"/>
    <n v="2"/>
    <n v="0.15"/>
    <s v="Cash"/>
    <n v="2432.7199999999998"/>
    <n v="2067.8119999999999"/>
    <n v="1589.6"/>
    <n v="478.21199999999999"/>
    <s v="Nor Bags"/>
    <x v="11"/>
    <x v="0"/>
    <x v="0"/>
    <x v="5"/>
    <n v="1216.3599999999999"/>
    <n v="794.8"/>
    <x v="0"/>
    <d v="1961-02-14T00:00:00"/>
    <n v="65"/>
    <x v="4"/>
    <x v="4"/>
    <s v="Johnmouth"/>
    <x v="2"/>
  </r>
  <r>
    <s v="T03277"/>
    <d v="2023-11-11T00:00:00"/>
    <s v="C175"/>
    <s v="P022"/>
    <s v="S005"/>
    <n v="3"/>
    <n v="0.05"/>
    <s v="Mobile Money"/>
    <n v="76.710000000000008"/>
    <n v="72.874499999999998"/>
    <n v="57.150000000000006"/>
    <n v="15.724499999999992"/>
    <s v="How Vegetables"/>
    <x v="1"/>
    <x v="1"/>
    <x v="2"/>
    <x v="8"/>
    <n v="25.57"/>
    <n v="19.05"/>
    <x v="0"/>
    <d v="1998-01-07T00:00:00"/>
    <n v="28"/>
    <x v="1"/>
    <x v="4"/>
    <s v="Johnmouth"/>
    <x v="2"/>
  </r>
  <r>
    <s v="T03278"/>
    <d v="2023-11-22T00:00:00"/>
    <s v="C141"/>
    <s v="P026"/>
    <s v="S002"/>
    <n v="1"/>
    <n v="0.15"/>
    <s v="Credit Card"/>
    <n v="1015.76"/>
    <n v="863.39599999999996"/>
    <n v="584.4"/>
    <n v="278.99599999999998"/>
    <s v="Behavior Dairy"/>
    <x v="1"/>
    <x v="1"/>
    <x v="2"/>
    <x v="7"/>
    <n v="1015.76"/>
    <n v="584.4"/>
    <x v="1"/>
    <d v="1978-08-06T00:00:00"/>
    <n v="47"/>
    <x v="1"/>
    <x v="2"/>
    <s v="Peckmouth"/>
    <x v="2"/>
  </r>
  <r>
    <s v="T03279"/>
    <d v="2025-01-07T00:00:00"/>
    <s v="C157"/>
    <s v="P040"/>
    <s v="S004"/>
    <n v="2"/>
    <n v="0.1"/>
    <s v="Bank Transfer"/>
    <n v="3491.22"/>
    <n v="3142.098"/>
    <n v="2644.88"/>
    <n v="497.21799999999985"/>
    <s v="Piece Headphones"/>
    <x v="9"/>
    <x v="2"/>
    <x v="1"/>
    <x v="11"/>
    <n v="1745.61"/>
    <n v="1322.44"/>
    <x v="0"/>
    <d v="1965-12-16T00:00:00"/>
    <n v="60"/>
    <x v="3"/>
    <x v="1"/>
    <s v="Brianahaven"/>
    <x v="1"/>
  </r>
  <r>
    <s v="T03280"/>
    <d v="2024-03-12T00:00:00"/>
    <s v="C035"/>
    <s v="P018"/>
    <s v="S004"/>
    <n v="5"/>
    <n v="0.15"/>
    <s v="Bank Transfer"/>
    <n v="5399.4500000000007"/>
    <n v="4589.5325000000003"/>
    <n v="3519.15"/>
    <n v="1070.3825000000002"/>
    <s v="Democratic Smartphone"/>
    <x v="2"/>
    <x v="0"/>
    <x v="1"/>
    <x v="10"/>
    <n v="1079.8900000000001"/>
    <n v="703.83"/>
    <x v="1"/>
    <d v="1991-04-19T00:00:00"/>
    <n v="35"/>
    <x v="1"/>
    <x v="1"/>
    <s v="Brianahaven"/>
    <x v="1"/>
  </r>
  <r>
    <s v="T03281"/>
    <d v="2025-03-29T00:00:00"/>
    <s v="C069"/>
    <s v="P025"/>
    <s v="S002"/>
    <n v="5"/>
    <n v="0"/>
    <s v="Mobile Money"/>
    <n v="2145.75"/>
    <n v="2145.75"/>
    <n v="1293.6000000000001"/>
    <n v="852.14999999999986"/>
    <s v="Little Watches"/>
    <x v="2"/>
    <x v="2"/>
    <x v="0"/>
    <x v="1"/>
    <n v="429.15"/>
    <n v="258.72000000000003"/>
    <x v="0"/>
    <d v="1965-10-14T00:00:00"/>
    <n v="60"/>
    <x v="3"/>
    <x v="2"/>
    <s v="Peckmouth"/>
    <x v="2"/>
  </r>
  <r>
    <s v="T03282"/>
    <d v="2023-11-05T00:00:00"/>
    <s v="C066"/>
    <s v="P033"/>
    <s v="S005"/>
    <n v="4"/>
    <n v="0"/>
    <s v="Cash"/>
    <n v="7195.88"/>
    <n v="7195.88"/>
    <n v="5316.6"/>
    <n v="1879.2799999999997"/>
    <s v="Beat Accessories"/>
    <x v="1"/>
    <x v="1"/>
    <x v="0"/>
    <x v="9"/>
    <n v="1798.97"/>
    <n v="1329.15"/>
    <x v="1"/>
    <d v="1985-09-14T00:00:00"/>
    <n v="40"/>
    <x v="1"/>
    <x v="4"/>
    <s v="Johnmouth"/>
    <x v="2"/>
  </r>
  <r>
    <s v="T03283"/>
    <d v="2025-07-26T00:00:00"/>
    <s v="C104"/>
    <s v="P032"/>
    <s v="S005"/>
    <n v="2"/>
    <n v="0.1"/>
    <s v="Credit Card"/>
    <n v="609.41999999999996"/>
    <n v="548.47799999999995"/>
    <n v="328.02"/>
    <n v="220.45799999999997"/>
    <s v="Difficult Vegetables"/>
    <x v="11"/>
    <x v="2"/>
    <x v="2"/>
    <x v="8"/>
    <n v="304.70999999999998"/>
    <n v="164.01"/>
    <x v="0"/>
    <d v="1965-03-20T00:00:00"/>
    <n v="61"/>
    <x v="3"/>
    <x v="4"/>
    <s v="Johnmouth"/>
    <x v="2"/>
  </r>
  <r>
    <s v="T03284"/>
    <d v="2024-02-06T00:00:00"/>
    <s v="C148"/>
    <s v="P017"/>
    <s v="S002"/>
    <n v="5"/>
    <n v="0"/>
    <s v="Credit Card"/>
    <n v="6230.5499999999993"/>
    <n v="6230.5499999999993"/>
    <n v="4167.6000000000004"/>
    <n v="2062.9499999999989"/>
    <s v="Find Headphones"/>
    <x v="10"/>
    <x v="0"/>
    <x v="1"/>
    <x v="11"/>
    <n v="1246.1099999999999"/>
    <n v="833.52"/>
    <x v="1"/>
    <d v="2005-07-08T00:00:00"/>
    <n v="21"/>
    <x v="2"/>
    <x v="2"/>
    <s v="Peckmouth"/>
    <x v="2"/>
  </r>
  <r>
    <s v="T03285"/>
    <d v="2023-09-11T00:00:00"/>
    <s v="C034"/>
    <s v="P007"/>
    <s v="S001"/>
    <n v="2"/>
    <n v="0.05"/>
    <s v="Cash"/>
    <n v="2948.24"/>
    <n v="2800.8279999999995"/>
    <n v="1528.04"/>
    <n v="1272.7879999999996"/>
    <s v="Understand Camera"/>
    <x v="5"/>
    <x v="1"/>
    <x v="1"/>
    <x v="12"/>
    <n v="1474.12"/>
    <n v="764.02"/>
    <x v="1"/>
    <d v="1964-12-19T00:00:00"/>
    <n v="61"/>
    <x v="3"/>
    <x v="3"/>
    <s v="Jimenezborough"/>
    <x v="3"/>
  </r>
  <r>
    <s v="T03286"/>
    <d v="2025-08-19T00:00:00"/>
    <s v="C188"/>
    <s v="P031"/>
    <s v="S001"/>
    <n v="4"/>
    <n v="0.05"/>
    <s v="Credit Card"/>
    <n v="4382.88"/>
    <n v="4163.7359999999999"/>
    <n v="3288.8"/>
    <n v="874.93599999999969"/>
    <s v="Foot Snacks"/>
    <x v="3"/>
    <x v="2"/>
    <x v="2"/>
    <x v="4"/>
    <n v="1095.72"/>
    <n v="822.2"/>
    <x v="0"/>
    <d v="1960-11-23T00:00:00"/>
    <n v="65"/>
    <x v="4"/>
    <x v="3"/>
    <s v="Jimenezborough"/>
    <x v="3"/>
  </r>
  <r>
    <s v="T03287"/>
    <d v="2025-02-15T00:00:00"/>
    <s v="C071"/>
    <s v="P034"/>
    <s v="S001"/>
    <n v="5"/>
    <n v="0"/>
    <s v="Credit Card"/>
    <n v="2140.25"/>
    <n v="2140.25"/>
    <n v="1230.3499999999999"/>
    <n v="909.90000000000009"/>
    <s v="Everything Laptop"/>
    <x v="10"/>
    <x v="2"/>
    <x v="1"/>
    <x v="6"/>
    <n v="428.05"/>
    <n v="246.07"/>
    <x v="0"/>
    <d v="1962-06-18T00:00:00"/>
    <n v="64"/>
    <x v="3"/>
    <x v="3"/>
    <s v="Jimenezborough"/>
    <x v="3"/>
  </r>
  <r>
    <s v="T03288"/>
    <d v="2023-10-19T00:00:00"/>
    <s v="C184"/>
    <s v="P004"/>
    <s v="S001"/>
    <n v="1"/>
    <n v="0.15"/>
    <s v="Cash"/>
    <n v="1853.77"/>
    <n v="1575.7045000000001"/>
    <n v="1363.52"/>
    <n v="212.18450000000007"/>
    <s v="Four Accessories"/>
    <x v="6"/>
    <x v="1"/>
    <x v="0"/>
    <x v="9"/>
    <n v="1853.77"/>
    <n v="1363.52"/>
    <x v="0"/>
    <d v="2003-04-13T00:00:00"/>
    <n v="23"/>
    <x v="2"/>
    <x v="3"/>
    <s v="Jimenezborough"/>
    <x v="3"/>
  </r>
  <r>
    <s v="T03289"/>
    <d v="2024-03-26T00:00:00"/>
    <s v="C088"/>
    <s v="P049"/>
    <s v="S002"/>
    <n v="4"/>
    <n v="0.05"/>
    <s v="Credit Card"/>
    <n v="1553.04"/>
    <n v="1475.3879999999999"/>
    <n v="797.2"/>
    <n v="678.18799999999987"/>
    <s v="Possible Watches"/>
    <x v="2"/>
    <x v="0"/>
    <x v="0"/>
    <x v="1"/>
    <n v="388.26"/>
    <n v="199.3"/>
    <x v="1"/>
    <d v="1997-10-11T00:00:00"/>
    <n v="28"/>
    <x v="1"/>
    <x v="2"/>
    <s v="Peckmouth"/>
    <x v="2"/>
  </r>
  <r>
    <s v="T03290"/>
    <d v="2025-08-27T00:00:00"/>
    <s v="C186"/>
    <s v="P021"/>
    <s v="S001"/>
    <n v="3"/>
    <n v="0.1"/>
    <s v="Mobile Money"/>
    <n v="3681.7200000000003"/>
    <n v="3313.5480000000002"/>
    <n v="2931.27"/>
    <n v="382.27800000000025"/>
    <s v="Firm Dairy"/>
    <x v="3"/>
    <x v="2"/>
    <x v="2"/>
    <x v="7"/>
    <n v="1227.24"/>
    <n v="977.09"/>
    <x v="1"/>
    <d v="1960-05-05T00:00:00"/>
    <n v="66"/>
    <x v="4"/>
    <x v="3"/>
    <s v="Jimenezborough"/>
    <x v="3"/>
  </r>
  <r>
    <s v="T03291"/>
    <d v="2023-10-26T00:00:00"/>
    <s v="C097"/>
    <s v="P044"/>
    <s v="S005"/>
    <n v="3"/>
    <n v="0.15"/>
    <s v="Credit Card"/>
    <n v="3859.6499999999996"/>
    <n v="3280.7024999999994"/>
    <n v="2392.62"/>
    <n v="888.08249999999953"/>
    <s v="Least Accessories"/>
    <x v="6"/>
    <x v="1"/>
    <x v="0"/>
    <x v="9"/>
    <n v="1286.55"/>
    <n v="797.54"/>
    <x v="0"/>
    <d v="1994-08-14T00:00:00"/>
    <n v="31"/>
    <x v="1"/>
    <x v="4"/>
    <s v="Johnmouth"/>
    <x v="2"/>
  </r>
  <r>
    <s v="T03292"/>
    <d v="2024-02-04T00:00:00"/>
    <s v="C163"/>
    <s v="P042"/>
    <s v="S002"/>
    <n v="2"/>
    <n v="0.15"/>
    <s v="Bank Transfer"/>
    <n v="907.24"/>
    <n v="771.154"/>
    <n v="633.26"/>
    <n v="137.89400000000001"/>
    <s v="Maybe Clothing"/>
    <x v="10"/>
    <x v="0"/>
    <x v="0"/>
    <x v="0"/>
    <n v="453.62"/>
    <n v="316.63"/>
    <x v="1"/>
    <d v="1985-10-08T00:00:00"/>
    <n v="40"/>
    <x v="1"/>
    <x v="2"/>
    <s v="Peckmouth"/>
    <x v="2"/>
  </r>
  <r>
    <s v="T03293"/>
    <d v="2025-05-13T00:00:00"/>
    <s v="C049"/>
    <s v="P022"/>
    <s v="S002"/>
    <n v="4"/>
    <n v="0.15"/>
    <s v="Bank Transfer"/>
    <n v="102.28"/>
    <n v="86.938000000000002"/>
    <n v="76.2"/>
    <n v="10.738"/>
    <s v="How Vegetables"/>
    <x v="4"/>
    <x v="2"/>
    <x v="2"/>
    <x v="8"/>
    <n v="25.57"/>
    <n v="19.05"/>
    <x v="0"/>
    <d v="1997-01-03T00:00:00"/>
    <n v="29"/>
    <x v="1"/>
    <x v="2"/>
    <s v="Peckmouth"/>
    <x v="2"/>
  </r>
  <r>
    <s v="T03294"/>
    <d v="2025-03-02T00:00:00"/>
    <s v="C112"/>
    <s v="P034"/>
    <s v="S001"/>
    <n v="3"/>
    <n v="0"/>
    <s v="Mobile Money"/>
    <n v="1284.1500000000001"/>
    <n v="1284.1500000000001"/>
    <n v="738.21"/>
    <n v="545.94000000000005"/>
    <s v="Everything Laptop"/>
    <x v="2"/>
    <x v="2"/>
    <x v="1"/>
    <x v="6"/>
    <n v="428.05"/>
    <n v="246.07"/>
    <x v="1"/>
    <d v="1983-12-29T00:00:00"/>
    <n v="42"/>
    <x v="1"/>
    <x v="3"/>
    <s v="Jimenezborough"/>
    <x v="3"/>
  </r>
  <r>
    <s v="T03295"/>
    <d v="2024-12-03T00:00:00"/>
    <s v="C119"/>
    <s v="P004"/>
    <s v="S002"/>
    <n v="1"/>
    <n v="0"/>
    <s v="Mobile Money"/>
    <n v="1853.77"/>
    <n v="1853.77"/>
    <n v="1363.52"/>
    <n v="490.25"/>
    <s v="Four Accessories"/>
    <x v="7"/>
    <x v="0"/>
    <x v="0"/>
    <x v="9"/>
    <n v="1853.77"/>
    <n v="1363.52"/>
    <x v="0"/>
    <d v="1991-07-31T00:00:00"/>
    <n v="34"/>
    <x v="0"/>
    <x v="2"/>
    <s v="Peckmouth"/>
    <x v="2"/>
  </r>
  <r>
    <s v="T03296"/>
    <d v="2025-02-09T00:00:00"/>
    <s v="C135"/>
    <s v="P049"/>
    <s v="S003"/>
    <n v="2"/>
    <n v="0.15"/>
    <s v="Cash"/>
    <n v="776.52"/>
    <n v="660.04199999999992"/>
    <n v="398.6"/>
    <n v="261.44199999999989"/>
    <s v="Possible Watches"/>
    <x v="10"/>
    <x v="2"/>
    <x v="0"/>
    <x v="1"/>
    <n v="388.26"/>
    <n v="199.3"/>
    <x v="0"/>
    <d v="1986-03-07T00:00:00"/>
    <n v="40"/>
    <x v="1"/>
    <x v="0"/>
    <s v="New Michele"/>
    <x v="0"/>
  </r>
  <r>
    <s v="T03297"/>
    <d v="2024-02-05T00:00:00"/>
    <s v="C074"/>
    <s v="P040"/>
    <s v="S002"/>
    <n v="3"/>
    <n v="0.1"/>
    <s v="Credit Card"/>
    <n v="5236.83"/>
    <n v="4713.1469999999999"/>
    <n v="3967.32"/>
    <n v="745.82699999999977"/>
    <s v="Piece Headphones"/>
    <x v="10"/>
    <x v="0"/>
    <x v="1"/>
    <x v="11"/>
    <n v="1745.61"/>
    <n v="1322.44"/>
    <x v="1"/>
    <d v="1959-05-31T00:00:00"/>
    <n v="67"/>
    <x v="4"/>
    <x v="2"/>
    <s v="Peckmouth"/>
    <x v="2"/>
  </r>
  <r>
    <s v="T03298"/>
    <d v="2023-11-03T00:00:00"/>
    <s v="C110"/>
    <s v="P045"/>
    <s v="S001"/>
    <n v="4"/>
    <n v="0"/>
    <s v="Mobile Money"/>
    <n v="7516.32"/>
    <n v="7516.32"/>
    <n v="4018.24"/>
    <n v="3498.08"/>
    <s v="Set Dairy"/>
    <x v="1"/>
    <x v="1"/>
    <x v="2"/>
    <x v="7"/>
    <n v="1879.08"/>
    <n v="1004.56"/>
    <x v="1"/>
    <d v="1966-01-05T00:00:00"/>
    <n v="60"/>
    <x v="3"/>
    <x v="3"/>
    <s v="Jimenezborough"/>
    <x v="3"/>
  </r>
  <r>
    <s v="T03299"/>
    <d v="2025-06-25T00:00:00"/>
    <s v="C090"/>
    <s v="P040"/>
    <s v="S003"/>
    <n v="2"/>
    <n v="0.15"/>
    <s v="Credit Card"/>
    <n v="3491.22"/>
    <n v="2967.5369999999998"/>
    <n v="2644.88"/>
    <n v="322.6569999999997"/>
    <s v="Piece Headphones"/>
    <x v="0"/>
    <x v="2"/>
    <x v="1"/>
    <x v="11"/>
    <n v="1745.61"/>
    <n v="1322.44"/>
    <x v="0"/>
    <d v="1975-08-18T00:00:00"/>
    <n v="50"/>
    <x v="3"/>
    <x v="0"/>
    <s v="New Michele"/>
    <x v="0"/>
  </r>
  <r>
    <s v="T03300"/>
    <d v="2023-11-21T00:00:00"/>
    <s v="C177"/>
    <s v="P036"/>
    <s v="S003"/>
    <n v="4"/>
    <n v="0.15"/>
    <s v="Bank Transfer"/>
    <n v="6005.84"/>
    <n v="5104.9639999999999"/>
    <n v="4670.92"/>
    <n v="434.04399999999987"/>
    <s v="New Watches"/>
    <x v="1"/>
    <x v="1"/>
    <x v="0"/>
    <x v="1"/>
    <n v="1501.46"/>
    <n v="1167.73"/>
    <x v="1"/>
    <d v="1985-01-05T00:00:00"/>
    <n v="41"/>
    <x v="1"/>
    <x v="0"/>
    <s v="New Michele"/>
    <x v="0"/>
  </r>
  <r>
    <s v="T03301"/>
    <d v="2025-04-28T00:00:00"/>
    <s v="C042"/>
    <s v="P043"/>
    <s v="S004"/>
    <n v="2"/>
    <n v="0.15"/>
    <s v="Credit Card"/>
    <n v="1128.8399999999999"/>
    <n v="959.5139999999999"/>
    <n v="587.91999999999996"/>
    <n v="371.59399999999994"/>
    <s v="Soon Accessories"/>
    <x v="8"/>
    <x v="2"/>
    <x v="0"/>
    <x v="9"/>
    <n v="564.41999999999996"/>
    <n v="293.95999999999998"/>
    <x v="1"/>
    <d v="2000-02-08T00:00:00"/>
    <n v="26"/>
    <x v="1"/>
    <x v="1"/>
    <s v="Brianahaven"/>
    <x v="1"/>
  </r>
  <r>
    <s v="T03302"/>
    <d v="2024-04-25T00:00:00"/>
    <s v="C005"/>
    <s v="P033"/>
    <s v="S002"/>
    <n v="4"/>
    <n v="0.15"/>
    <s v="Credit Card"/>
    <n v="7195.88"/>
    <n v="6116.4979999999996"/>
    <n v="5316.6"/>
    <n v="799.89799999999923"/>
    <s v="Beat Accessories"/>
    <x v="8"/>
    <x v="0"/>
    <x v="0"/>
    <x v="9"/>
    <n v="1798.97"/>
    <n v="1329.15"/>
    <x v="0"/>
    <d v="1992-06-18T00:00:00"/>
    <n v="34"/>
    <x v="0"/>
    <x v="2"/>
    <s v="Peckmouth"/>
    <x v="2"/>
  </r>
  <r>
    <s v="T03303"/>
    <d v="2025-06-29T00:00:00"/>
    <s v="C142"/>
    <s v="P013"/>
    <s v="S005"/>
    <n v="2"/>
    <n v="0"/>
    <s v="Bank Transfer"/>
    <n v="2269.6"/>
    <n v="2269.6"/>
    <n v="1350.2"/>
    <n v="919.39999999999986"/>
    <s v="World Watches"/>
    <x v="0"/>
    <x v="2"/>
    <x v="0"/>
    <x v="1"/>
    <n v="1134.8"/>
    <n v="675.1"/>
    <x v="0"/>
    <d v="2005-07-25T00:00:00"/>
    <n v="21"/>
    <x v="2"/>
    <x v="4"/>
    <s v="Johnmouth"/>
    <x v="2"/>
  </r>
  <r>
    <s v="T03304"/>
    <d v="2025-05-22T00:00:00"/>
    <s v="C185"/>
    <s v="P040"/>
    <s v="S003"/>
    <n v="5"/>
    <n v="0.1"/>
    <s v="Cash"/>
    <n v="8728.0499999999993"/>
    <n v="7855.2449999999999"/>
    <n v="6612.2000000000007"/>
    <n v="1243.0449999999992"/>
    <s v="Piece Headphones"/>
    <x v="4"/>
    <x v="2"/>
    <x v="1"/>
    <x v="11"/>
    <n v="1745.61"/>
    <n v="1322.44"/>
    <x v="1"/>
    <d v="1975-07-04T00:00:00"/>
    <n v="51"/>
    <x v="3"/>
    <x v="0"/>
    <s v="New Michele"/>
    <x v="0"/>
  </r>
  <r>
    <s v="T03305"/>
    <d v="2023-09-27T00:00:00"/>
    <s v="C070"/>
    <s v="P010"/>
    <s v="S005"/>
    <n v="3"/>
    <n v="0.15"/>
    <s v="Cash"/>
    <n v="3582.3599999999997"/>
    <n v="3045.0059999999999"/>
    <n v="2516.8500000000004"/>
    <n v="528.15599999999949"/>
    <s v="Step Smartphone"/>
    <x v="5"/>
    <x v="1"/>
    <x v="1"/>
    <x v="10"/>
    <n v="1194.1199999999999"/>
    <n v="838.95"/>
    <x v="0"/>
    <d v="1971-10-24T00:00:00"/>
    <n v="54"/>
    <x v="3"/>
    <x v="4"/>
    <s v="Johnmouth"/>
    <x v="2"/>
  </r>
  <r>
    <s v="T03306"/>
    <d v="2025-07-13T00:00:00"/>
    <s v="C017"/>
    <s v="P030"/>
    <s v="S005"/>
    <n v="1"/>
    <n v="0.05"/>
    <s v="Bank Transfer"/>
    <n v="29.24"/>
    <n v="27.777999999999999"/>
    <n v="15.28"/>
    <n v="12.497999999999999"/>
    <s v="National Watches"/>
    <x v="11"/>
    <x v="2"/>
    <x v="0"/>
    <x v="1"/>
    <n v="29.24"/>
    <n v="15.28"/>
    <x v="1"/>
    <d v="1982-03-11T00:00:00"/>
    <n v="44"/>
    <x v="1"/>
    <x v="4"/>
    <s v="Johnmouth"/>
    <x v="2"/>
  </r>
  <r>
    <s v="T03307"/>
    <d v="2024-06-13T00:00:00"/>
    <s v="C065"/>
    <s v="P030"/>
    <s v="S002"/>
    <n v="5"/>
    <n v="0.05"/>
    <s v="Mobile Money"/>
    <n v="146.19999999999999"/>
    <n v="138.88999999999999"/>
    <n v="76.399999999999991"/>
    <n v="62.489999999999995"/>
    <s v="National Watches"/>
    <x v="0"/>
    <x v="0"/>
    <x v="0"/>
    <x v="1"/>
    <n v="29.24"/>
    <n v="15.28"/>
    <x v="1"/>
    <d v="1969-12-10T00:00:00"/>
    <n v="56"/>
    <x v="3"/>
    <x v="2"/>
    <s v="Peckmouth"/>
    <x v="2"/>
  </r>
  <r>
    <s v="T03308"/>
    <d v="2024-11-17T00:00:00"/>
    <s v="C136"/>
    <s v="P033"/>
    <s v="S001"/>
    <n v="2"/>
    <n v="0"/>
    <s v="Bank Transfer"/>
    <n v="3597.94"/>
    <n v="3597.94"/>
    <n v="2658.3"/>
    <n v="939.63999999999987"/>
    <s v="Beat Accessories"/>
    <x v="1"/>
    <x v="0"/>
    <x v="0"/>
    <x v="9"/>
    <n v="1798.97"/>
    <n v="1329.15"/>
    <x v="0"/>
    <d v="2007-06-27T00:00:00"/>
    <n v="19"/>
    <x v="2"/>
    <x v="3"/>
    <s v="Jimenezborough"/>
    <x v="3"/>
  </r>
  <r>
    <s v="T03309"/>
    <d v="2025-01-09T00:00:00"/>
    <s v="C197"/>
    <s v="P042"/>
    <s v="S005"/>
    <n v="4"/>
    <n v="0.1"/>
    <s v="Cash"/>
    <n v="1814.48"/>
    <n v="1633.0320000000002"/>
    <n v="1266.52"/>
    <n v="366.51200000000017"/>
    <s v="Maybe Clothing"/>
    <x v="9"/>
    <x v="2"/>
    <x v="0"/>
    <x v="0"/>
    <n v="453.62"/>
    <n v="316.63"/>
    <x v="0"/>
    <d v="1957-09-23T00:00:00"/>
    <n v="68"/>
    <x v="4"/>
    <x v="4"/>
    <s v="Johnmouth"/>
    <x v="2"/>
  </r>
  <r>
    <s v="T03310"/>
    <d v="2025-07-22T00:00:00"/>
    <s v="C124"/>
    <s v="P042"/>
    <s v="S002"/>
    <n v="2"/>
    <n v="0"/>
    <s v="Bank Transfer"/>
    <n v="907.24"/>
    <n v="907.24"/>
    <n v="633.26"/>
    <n v="273.98"/>
    <s v="Maybe Clothing"/>
    <x v="11"/>
    <x v="2"/>
    <x v="0"/>
    <x v="0"/>
    <n v="453.62"/>
    <n v="316.63"/>
    <x v="1"/>
    <d v="1962-06-07T00:00:00"/>
    <n v="64"/>
    <x v="3"/>
    <x v="2"/>
    <s v="Peckmouth"/>
    <x v="2"/>
  </r>
  <r>
    <s v="T03311"/>
    <d v="2024-10-03T00:00:00"/>
    <s v="C185"/>
    <s v="P038"/>
    <s v="S004"/>
    <n v="3"/>
    <n v="0.1"/>
    <s v="Credit Card"/>
    <n v="1100.79"/>
    <n v="990.71100000000001"/>
    <n v="855.69"/>
    <n v="135.02099999999996"/>
    <s v="Stage Footwear"/>
    <x v="6"/>
    <x v="0"/>
    <x v="0"/>
    <x v="3"/>
    <n v="366.93"/>
    <n v="285.23"/>
    <x v="1"/>
    <d v="1975-07-04T00:00:00"/>
    <n v="51"/>
    <x v="3"/>
    <x v="1"/>
    <s v="Brianahaven"/>
    <x v="1"/>
  </r>
  <r>
    <s v="T03312"/>
    <d v="2025-05-09T00:00:00"/>
    <s v="C161"/>
    <s v="P043"/>
    <s v="S004"/>
    <n v="5"/>
    <n v="0.1"/>
    <s v="Cash"/>
    <n v="2822.1"/>
    <n v="2539.89"/>
    <n v="1469.8"/>
    <n v="1070.0899999999999"/>
    <s v="Soon Accessories"/>
    <x v="4"/>
    <x v="2"/>
    <x v="0"/>
    <x v="9"/>
    <n v="564.41999999999996"/>
    <n v="293.95999999999998"/>
    <x v="0"/>
    <d v="1963-01-19T00:00:00"/>
    <n v="63"/>
    <x v="3"/>
    <x v="1"/>
    <s v="Brianahaven"/>
    <x v="1"/>
  </r>
  <r>
    <s v="T03313"/>
    <d v="2023-11-01T00:00:00"/>
    <s v="C098"/>
    <s v="P034"/>
    <s v="S004"/>
    <n v="5"/>
    <n v="0.05"/>
    <s v="Credit Card"/>
    <n v="2140.25"/>
    <n v="2033.2375"/>
    <n v="1230.3499999999999"/>
    <n v="802.88750000000005"/>
    <s v="Everything Laptop"/>
    <x v="1"/>
    <x v="1"/>
    <x v="1"/>
    <x v="6"/>
    <n v="428.05"/>
    <n v="246.07"/>
    <x v="1"/>
    <d v="2005-01-09T00:00:00"/>
    <n v="21"/>
    <x v="2"/>
    <x v="1"/>
    <s v="Brianahaven"/>
    <x v="1"/>
  </r>
  <r>
    <s v="T03314"/>
    <d v="2024-08-10T00:00:00"/>
    <s v="C084"/>
    <s v="P006"/>
    <s v="S001"/>
    <n v="3"/>
    <n v="0.1"/>
    <s v="Mobile Money"/>
    <n v="954.15000000000009"/>
    <n v="858.73500000000013"/>
    <n v="562.02"/>
    <n v="296.71500000000015"/>
    <s v="Company Fruits"/>
    <x v="3"/>
    <x v="0"/>
    <x v="2"/>
    <x v="13"/>
    <n v="318.05"/>
    <n v="187.34"/>
    <x v="0"/>
    <d v="1972-03-19T00:00:00"/>
    <n v="54"/>
    <x v="3"/>
    <x v="3"/>
    <s v="Jimenezborough"/>
    <x v="3"/>
  </r>
  <r>
    <s v="T03315"/>
    <d v="2025-08-07T00:00:00"/>
    <s v="C195"/>
    <s v="P015"/>
    <s v="S002"/>
    <n v="5"/>
    <n v="0.1"/>
    <s v="Mobile Money"/>
    <n v="1352.25"/>
    <n v="1217.0250000000001"/>
    <n v="938"/>
    <n v="279.02500000000009"/>
    <s v="Whether Bags"/>
    <x v="3"/>
    <x v="2"/>
    <x v="0"/>
    <x v="5"/>
    <n v="270.45"/>
    <n v="187.6"/>
    <x v="1"/>
    <d v="1976-08-23T00:00:00"/>
    <n v="49"/>
    <x v="1"/>
    <x v="2"/>
    <s v="Peckmouth"/>
    <x v="2"/>
  </r>
  <r>
    <s v="T03316"/>
    <d v="2023-09-15T00:00:00"/>
    <s v="C059"/>
    <s v="P012"/>
    <s v="S004"/>
    <n v="5"/>
    <n v="0"/>
    <s v="Cash"/>
    <n v="5965.45"/>
    <n v="5965.45"/>
    <n v="4091.2"/>
    <n v="1874.25"/>
    <s v="Above Camera"/>
    <x v="5"/>
    <x v="1"/>
    <x v="1"/>
    <x v="12"/>
    <n v="1193.0899999999999"/>
    <n v="818.24"/>
    <x v="1"/>
    <d v="1963-05-11T00:00:00"/>
    <n v="63"/>
    <x v="3"/>
    <x v="1"/>
    <s v="Brianahaven"/>
    <x v="1"/>
  </r>
  <r>
    <s v="T03317"/>
    <d v="2024-06-24T00:00:00"/>
    <s v="C027"/>
    <s v="P033"/>
    <s v="S005"/>
    <n v="2"/>
    <n v="0.05"/>
    <s v="Mobile Money"/>
    <n v="3597.94"/>
    <n v="3418.0429999999997"/>
    <n v="2658.3"/>
    <n v="759.74299999999948"/>
    <s v="Beat Accessories"/>
    <x v="0"/>
    <x v="0"/>
    <x v="0"/>
    <x v="9"/>
    <n v="1798.97"/>
    <n v="1329.15"/>
    <x v="0"/>
    <d v="1959-02-05T00:00:00"/>
    <n v="67"/>
    <x v="4"/>
    <x v="4"/>
    <s v="Johnmouth"/>
    <x v="2"/>
  </r>
  <r>
    <s v="T03318"/>
    <d v="2024-02-25T00:00:00"/>
    <s v="C012"/>
    <s v="P037"/>
    <s v="S002"/>
    <n v="4"/>
    <n v="0.15"/>
    <s v="Cash"/>
    <n v="7810.6"/>
    <n v="6639.01"/>
    <n v="5805.08"/>
    <n v="833.93000000000029"/>
    <s v="Book Television"/>
    <x v="10"/>
    <x v="0"/>
    <x v="1"/>
    <x v="2"/>
    <n v="1952.65"/>
    <n v="1451.27"/>
    <x v="0"/>
    <d v="1989-12-08T00:00:00"/>
    <n v="36"/>
    <x v="1"/>
    <x v="2"/>
    <s v="Peckmouth"/>
    <x v="2"/>
  </r>
  <r>
    <s v="T03319"/>
    <d v="2023-10-18T00:00:00"/>
    <s v="C027"/>
    <s v="P049"/>
    <s v="S005"/>
    <n v="4"/>
    <n v="0.05"/>
    <s v="Credit Card"/>
    <n v="1553.04"/>
    <n v="1475.3879999999999"/>
    <n v="797.2"/>
    <n v="678.18799999999987"/>
    <s v="Possible Watches"/>
    <x v="6"/>
    <x v="1"/>
    <x v="0"/>
    <x v="1"/>
    <n v="388.26"/>
    <n v="199.3"/>
    <x v="0"/>
    <d v="1959-02-05T00:00:00"/>
    <n v="67"/>
    <x v="4"/>
    <x v="4"/>
    <s v="Johnmouth"/>
    <x v="2"/>
  </r>
  <r>
    <s v="T03320"/>
    <d v="2024-06-10T00:00:00"/>
    <s v="C189"/>
    <s v="P048"/>
    <s v="S002"/>
    <n v="2"/>
    <n v="0.1"/>
    <s v="Cash"/>
    <n v="2432.7199999999998"/>
    <n v="2189.4479999999999"/>
    <n v="1589.6"/>
    <n v="599.84799999999996"/>
    <s v="Nor Bags"/>
    <x v="0"/>
    <x v="0"/>
    <x v="0"/>
    <x v="5"/>
    <n v="1216.3599999999999"/>
    <n v="794.8"/>
    <x v="0"/>
    <d v="1966-08-07T00:00:00"/>
    <n v="59"/>
    <x v="3"/>
    <x v="2"/>
    <s v="Peckmouth"/>
    <x v="2"/>
  </r>
  <r>
    <s v="T03321"/>
    <d v="2023-10-25T00:00:00"/>
    <s v="C010"/>
    <s v="P043"/>
    <s v="S003"/>
    <n v="1"/>
    <n v="0.15"/>
    <s v="Cash"/>
    <n v="564.41999999999996"/>
    <n v="479.75699999999995"/>
    <n v="293.95999999999998"/>
    <n v="185.79699999999997"/>
    <s v="Soon Accessories"/>
    <x v="6"/>
    <x v="1"/>
    <x v="0"/>
    <x v="9"/>
    <n v="564.41999999999996"/>
    <n v="293.95999999999998"/>
    <x v="0"/>
    <d v="1976-12-12T00:00:00"/>
    <n v="49"/>
    <x v="1"/>
    <x v="0"/>
    <s v="New Michele"/>
    <x v="0"/>
  </r>
  <r>
    <s v="T03322"/>
    <d v="2025-08-16T00:00:00"/>
    <s v="C072"/>
    <s v="P023"/>
    <s v="S005"/>
    <n v="4"/>
    <n v="0.05"/>
    <s v="Cash"/>
    <n v="7513.88"/>
    <n v="7138.1859999999997"/>
    <n v="4059.64"/>
    <n v="3078.5459999999998"/>
    <s v="And Footwear"/>
    <x v="3"/>
    <x v="2"/>
    <x v="0"/>
    <x v="3"/>
    <n v="1878.47"/>
    <n v="1014.91"/>
    <x v="1"/>
    <d v="1995-06-06T00:00:00"/>
    <n v="31"/>
    <x v="1"/>
    <x v="4"/>
    <s v="Johnmouth"/>
    <x v="2"/>
  </r>
  <r>
    <s v="T03323"/>
    <d v="2024-01-31T00:00:00"/>
    <s v="C088"/>
    <s v="P035"/>
    <s v="S002"/>
    <n v="5"/>
    <n v="0"/>
    <s v="Cash"/>
    <n v="7812.1500000000005"/>
    <n v="7812.1500000000005"/>
    <n v="5978.1500000000005"/>
    <n v="1834"/>
    <s v="Chair Laptop"/>
    <x v="9"/>
    <x v="0"/>
    <x v="1"/>
    <x v="6"/>
    <n v="1562.43"/>
    <n v="1195.6300000000001"/>
    <x v="1"/>
    <d v="1997-10-11T00:00:00"/>
    <n v="28"/>
    <x v="1"/>
    <x v="2"/>
    <s v="Peckmouth"/>
    <x v="2"/>
  </r>
  <r>
    <s v="T03324"/>
    <d v="2024-09-09T00:00:00"/>
    <s v="C065"/>
    <s v="P023"/>
    <s v="S005"/>
    <n v="5"/>
    <n v="0.05"/>
    <s v="Cash"/>
    <n v="9392.35"/>
    <n v="8922.7325000000001"/>
    <n v="5074.55"/>
    <n v="3848.1824999999999"/>
    <s v="And Footwear"/>
    <x v="5"/>
    <x v="0"/>
    <x v="0"/>
    <x v="3"/>
    <n v="1878.47"/>
    <n v="1014.91"/>
    <x v="1"/>
    <d v="1969-12-10T00:00:00"/>
    <n v="56"/>
    <x v="3"/>
    <x v="4"/>
    <s v="Johnmouth"/>
    <x v="2"/>
  </r>
  <r>
    <s v="T03325"/>
    <d v="2025-07-20T00:00:00"/>
    <s v="C122"/>
    <s v="P049"/>
    <s v="S003"/>
    <n v="5"/>
    <n v="0.05"/>
    <s v="Cash"/>
    <n v="1941.3"/>
    <n v="1844.2349999999999"/>
    <n v="996.5"/>
    <n v="847.7349999999999"/>
    <s v="Possible Watches"/>
    <x v="11"/>
    <x v="2"/>
    <x v="0"/>
    <x v="1"/>
    <n v="388.26"/>
    <n v="199.3"/>
    <x v="0"/>
    <d v="1961-10-02T00:00:00"/>
    <n v="64"/>
    <x v="3"/>
    <x v="0"/>
    <s v="New Michele"/>
    <x v="0"/>
  </r>
  <r>
    <s v="T03326"/>
    <d v="2023-11-06T00:00:00"/>
    <s v="C126"/>
    <s v="P002"/>
    <s v="S002"/>
    <n v="4"/>
    <n v="0.1"/>
    <s v="Cash"/>
    <n v="3275.04"/>
    <n v="2947.5360000000001"/>
    <n v="2110.48"/>
    <n v="837.05600000000004"/>
    <s v="Audience Television"/>
    <x v="1"/>
    <x v="1"/>
    <x v="1"/>
    <x v="2"/>
    <n v="818.76"/>
    <n v="527.62"/>
    <x v="0"/>
    <d v="1980-04-04T00:00:00"/>
    <n v="46"/>
    <x v="1"/>
    <x v="2"/>
    <s v="Peckmouth"/>
    <x v="2"/>
  </r>
  <r>
    <s v="T03327"/>
    <d v="2025-04-08T00:00:00"/>
    <s v="C023"/>
    <s v="P047"/>
    <s v="S005"/>
    <n v="5"/>
    <n v="0.05"/>
    <s v="Bank Transfer"/>
    <n v="5985.9000000000005"/>
    <n v="5686.6050000000005"/>
    <n v="3613.7"/>
    <n v="2072.9050000000007"/>
    <s v="Or Smartphone"/>
    <x v="8"/>
    <x v="2"/>
    <x v="1"/>
    <x v="10"/>
    <n v="1197.18"/>
    <n v="722.74"/>
    <x v="1"/>
    <d v="1972-05-09T00:00:00"/>
    <n v="54"/>
    <x v="3"/>
    <x v="4"/>
    <s v="Johnmouth"/>
    <x v="2"/>
  </r>
  <r>
    <s v="T03328"/>
    <d v="2024-12-05T00:00:00"/>
    <s v="C001"/>
    <s v="P010"/>
    <s v="S004"/>
    <n v="3"/>
    <n v="0.1"/>
    <s v="Mobile Money"/>
    <n v="3582.3599999999997"/>
    <n v="3224.1239999999998"/>
    <n v="2516.8500000000004"/>
    <n v="707.27399999999943"/>
    <s v="Step Smartphone"/>
    <x v="7"/>
    <x v="0"/>
    <x v="1"/>
    <x v="10"/>
    <n v="1194.1199999999999"/>
    <n v="838.95"/>
    <x v="0"/>
    <d v="1996-09-11T00:00:00"/>
    <n v="29"/>
    <x v="1"/>
    <x v="1"/>
    <s v="Brianahaven"/>
    <x v="1"/>
  </r>
  <r>
    <s v="T03329"/>
    <d v="2025-08-23T00:00:00"/>
    <s v="C143"/>
    <s v="P022"/>
    <s v="S002"/>
    <n v="1"/>
    <n v="0"/>
    <s v="Cash"/>
    <n v="25.57"/>
    <n v="25.57"/>
    <n v="19.05"/>
    <n v="6.52"/>
    <s v="How Vegetables"/>
    <x v="3"/>
    <x v="2"/>
    <x v="2"/>
    <x v="8"/>
    <n v="25.57"/>
    <n v="19.05"/>
    <x v="0"/>
    <d v="1961-06-03T00:00:00"/>
    <n v="65"/>
    <x v="4"/>
    <x v="2"/>
    <s v="Peckmouth"/>
    <x v="2"/>
  </r>
  <r>
    <s v="T03330"/>
    <d v="2024-02-21T00:00:00"/>
    <s v="C171"/>
    <s v="P045"/>
    <s v="S003"/>
    <n v="2"/>
    <n v="0.05"/>
    <s v="Credit Card"/>
    <n v="3758.16"/>
    <n v="3570.2519999999995"/>
    <n v="2009.12"/>
    <n v="1561.1319999999996"/>
    <s v="Set Dairy"/>
    <x v="10"/>
    <x v="0"/>
    <x v="2"/>
    <x v="7"/>
    <n v="1879.08"/>
    <n v="1004.56"/>
    <x v="0"/>
    <d v="1993-03-15T00:00:00"/>
    <n v="33"/>
    <x v="1"/>
    <x v="0"/>
    <s v="New Michele"/>
    <x v="0"/>
  </r>
  <r>
    <s v="T03331"/>
    <d v="2024-04-09T00:00:00"/>
    <s v="C060"/>
    <s v="P037"/>
    <s v="S001"/>
    <n v="2"/>
    <n v="0.05"/>
    <s v="Credit Card"/>
    <n v="3905.3"/>
    <n v="3710.0349999999999"/>
    <n v="2902.54"/>
    <n v="807.49499999999989"/>
    <s v="Book Television"/>
    <x v="8"/>
    <x v="0"/>
    <x v="1"/>
    <x v="2"/>
    <n v="1952.65"/>
    <n v="1451.27"/>
    <x v="0"/>
    <d v="1997-10-09T00:00:00"/>
    <n v="28"/>
    <x v="1"/>
    <x v="3"/>
    <s v="Jimenezborough"/>
    <x v="3"/>
  </r>
  <r>
    <s v="T03332"/>
    <d v="2024-01-04T00:00:00"/>
    <s v="C051"/>
    <s v="P020"/>
    <s v="S002"/>
    <n v="3"/>
    <n v="0.15"/>
    <s v="Cash"/>
    <n v="971.76"/>
    <n v="825.99599999999998"/>
    <n v="728.93999999999994"/>
    <n v="97.05600000000004"/>
    <s v="Simple Accessories"/>
    <x v="9"/>
    <x v="0"/>
    <x v="0"/>
    <x v="9"/>
    <n v="323.92"/>
    <n v="242.98"/>
    <x v="1"/>
    <d v="2004-12-19T00:00:00"/>
    <n v="21"/>
    <x v="2"/>
    <x v="2"/>
    <s v="Peckmouth"/>
    <x v="2"/>
  </r>
  <r>
    <s v="T03333"/>
    <d v="2024-10-29T00:00:00"/>
    <s v="C170"/>
    <s v="P046"/>
    <s v="S004"/>
    <n v="2"/>
    <n v="0.05"/>
    <s v="Cash"/>
    <n v="2330.7399999999998"/>
    <n v="2214.2029999999995"/>
    <n v="1853.1"/>
    <n v="361.10299999999961"/>
    <s v="Nature Clothing"/>
    <x v="6"/>
    <x v="0"/>
    <x v="0"/>
    <x v="0"/>
    <n v="1165.3699999999999"/>
    <n v="926.55"/>
    <x v="1"/>
    <d v="1984-05-05T00:00:00"/>
    <n v="42"/>
    <x v="1"/>
    <x v="1"/>
    <s v="Brianahaven"/>
    <x v="1"/>
  </r>
  <r>
    <s v="T03334"/>
    <d v="2024-07-09T00:00:00"/>
    <s v="C031"/>
    <s v="P042"/>
    <s v="S002"/>
    <n v="3"/>
    <n v="0.1"/>
    <s v="Mobile Money"/>
    <n v="1360.8600000000001"/>
    <n v="1224.7740000000001"/>
    <n v="949.89"/>
    <n v="274.88400000000013"/>
    <s v="Maybe Clothing"/>
    <x v="11"/>
    <x v="0"/>
    <x v="0"/>
    <x v="0"/>
    <n v="453.62"/>
    <n v="316.63"/>
    <x v="1"/>
    <d v="2003-03-14T00:00:00"/>
    <n v="23"/>
    <x v="2"/>
    <x v="2"/>
    <s v="Peckmouth"/>
    <x v="2"/>
  </r>
  <r>
    <s v="T03335"/>
    <d v="2025-04-04T00:00:00"/>
    <s v="C040"/>
    <s v="P009"/>
    <s v="S001"/>
    <n v="2"/>
    <n v="0.15"/>
    <s v="Mobile Money"/>
    <n v="246.38"/>
    <n v="209.423"/>
    <n v="160.72"/>
    <n v="48.703000000000003"/>
    <s v="Us Snacks"/>
    <x v="8"/>
    <x v="2"/>
    <x v="2"/>
    <x v="4"/>
    <n v="123.19"/>
    <n v="80.36"/>
    <x v="0"/>
    <d v="1974-11-06T00:00:00"/>
    <n v="51"/>
    <x v="3"/>
    <x v="3"/>
    <s v="Jimenezborough"/>
    <x v="3"/>
  </r>
  <r>
    <s v="T03336"/>
    <d v="2024-03-05T00:00:00"/>
    <s v="C002"/>
    <s v="P042"/>
    <s v="S002"/>
    <n v="3"/>
    <n v="0"/>
    <s v="Credit Card"/>
    <n v="1360.8600000000001"/>
    <n v="1360.8600000000001"/>
    <n v="949.89"/>
    <n v="410.97000000000014"/>
    <s v="Maybe Clothing"/>
    <x v="2"/>
    <x v="0"/>
    <x v="0"/>
    <x v="0"/>
    <n v="453.62"/>
    <n v="316.63"/>
    <x v="0"/>
    <d v="1959-08-18T00:00:00"/>
    <n v="66"/>
    <x v="4"/>
    <x v="2"/>
    <s v="Peckmouth"/>
    <x v="2"/>
  </r>
  <r>
    <s v="T03337"/>
    <d v="2025-08-16T00:00:00"/>
    <s v="C176"/>
    <s v="P012"/>
    <s v="S004"/>
    <n v="1"/>
    <n v="0"/>
    <s v="Credit Card"/>
    <n v="1193.0899999999999"/>
    <n v="1193.0899999999999"/>
    <n v="818.24"/>
    <n v="374.84999999999991"/>
    <s v="Above Camera"/>
    <x v="3"/>
    <x v="2"/>
    <x v="1"/>
    <x v="12"/>
    <n v="1193.0899999999999"/>
    <n v="818.24"/>
    <x v="0"/>
    <d v="1979-10-07T00:00:00"/>
    <n v="46"/>
    <x v="1"/>
    <x v="1"/>
    <s v="Brianahaven"/>
    <x v="1"/>
  </r>
  <r>
    <s v="T03338"/>
    <d v="2024-06-02T00:00:00"/>
    <s v="C055"/>
    <s v="P024"/>
    <s v="S001"/>
    <n v="2"/>
    <n v="0.15"/>
    <s v="Cash"/>
    <n v="2974.82"/>
    <n v="2528.5970000000002"/>
    <n v="1626.14"/>
    <n v="902.45700000000011"/>
    <s v="Him Smartphone"/>
    <x v="0"/>
    <x v="0"/>
    <x v="1"/>
    <x v="10"/>
    <n v="1487.41"/>
    <n v="813.07"/>
    <x v="0"/>
    <d v="1976-07-09T00:00:00"/>
    <n v="50"/>
    <x v="3"/>
    <x v="3"/>
    <s v="Jimenezborough"/>
    <x v="3"/>
  </r>
  <r>
    <s v="T03339"/>
    <d v="2024-12-30T00:00:00"/>
    <s v="C112"/>
    <s v="P037"/>
    <s v="S002"/>
    <n v="2"/>
    <n v="0.1"/>
    <s v="Bank Transfer"/>
    <n v="3905.3"/>
    <n v="3514.7700000000004"/>
    <n v="2902.54"/>
    <n v="612.23000000000047"/>
    <s v="Book Television"/>
    <x v="7"/>
    <x v="0"/>
    <x v="1"/>
    <x v="2"/>
    <n v="1952.65"/>
    <n v="1451.27"/>
    <x v="1"/>
    <d v="1983-12-29T00:00:00"/>
    <n v="42"/>
    <x v="1"/>
    <x v="2"/>
    <s v="Peckmouth"/>
    <x v="2"/>
  </r>
  <r>
    <s v="T03340"/>
    <d v="2024-06-25T00:00:00"/>
    <s v="C116"/>
    <s v="P025"/>
    <s v="S002"/>
    <n v="5"/>
    <n v="0.05"/>
    <s v="Mobile Money"/>
    <n v="2145.75"/>
    <n v="2038.4624999999999"/>
    <n v="1293.6000000000001"/>
    <n v="744.86249999999973"/>
    <s v="Little Watches"/>
    <x v="0"/>
    <x v="0"/>
    <x v="0"/>
    <x v="1"/>
    <n v="429.15"/>
    <n v="258.72000000000003"/>
    <x v="0"/>
    <d v="1955-09-26T00:00:00"/>
    <n v="70"/>
    <x v="4"/>
    <x v="2"/>
    <s v="Peckmouth"/>
    <x v="2"/>
  </r>
  <r>
    <s v="T03341"/>
    <d v="2025-02-27T00:00:00"/>
    <s v="C109"/>
    <s v="P043"/>
    <s v="S002"/>
    <n v="5"/>
    <n v="0.15"/>
    <s v="Bank Transfer"/>
    <n v="2822.1"/>
    <n v="2398.7849999999999"/>
    <n v="1469.8"/>
    <n v="928.9849999999999"/>
    <s v="Soon Accessories"/>
    <x v="10"/>
    <x v="2"/>
    <x v="0"/>
    <x v="9"/>
    <n v="564.41999999999996"/>
    <n v="293.95999999999998"/>
    <x v="1"/>
    <d v="2006-03-03T00:00:00"/>
    <n v="20"/>
    <x v="2"/>
    <x v="2"/>
    <s v="Peckmouth"/>
    <x v="2"/>
  </r>
  <r>
    <s v="T03342"/>
    <d v="2024-03-28T00:00:00"/>
    <s v="C081"/>
    <s v="P013"/>
    <s v="S003"/>
    <n v="5"/>
    <n v="0.05"/>
    <s v="Cash"/>
    <n v="5674"/>
    <n v="5390.3"/>
    <n v="3375.5"/>
    <n v="2014.8000000000002"/>
    <s v="World Watches"/>
    <x v="2"/>
    <x v="0"/>
    <x v="0"/>
    <x v="1"/>
    <n v="1134.8"/>
    <n v="675.1"/>
    <x v="1"/>
    <d v="1988-07-20T00:00:00"/>
    <n v="38"/>
    <x v="1"/>
    <x v="0"/>
    <s v="New Michele"/>
    <x v="0"/>
  </r>
  <r>
    <s v="T03343"/>
    <d v="2025-04-22T00:00:00"/>
    <s v="C051"/>
    <s v="P045"/>
    <s v="S004"/>
    <n v="3"/>
    <n v="0.15"/>
    <s v="Mobile Money"/>
    <n v="5637.24"/>
    <n v="4791.6539999999995"/>
    <n v="3013.68"/>
    <n v="1777.9739999999997"/>
    <s v="Set Dairy"/>
    <x v="8"/>
    <x v="2"/>
    <x v="2"/>
    <x v="7"/>
    <n v="1879.08"/>
    <n v="1004.56"/>
    <x v="1"/>
    <d v="2004-12-19T00:00:00"/>
    <n v="21"/>
    <x v="2"/>
    <x v="1"/>
    <s v="Brianahaven"/>
    <x v="1"/>
  </r>
  <r>
    <s v="T03344"/>
    <d v="2024-07-17T00:00:00"/>
    <s v="C024"/>
    <s v="P039"/>
    <s v="S005"/>
    <n v="1"/>
    <n v="0.05"/>
    <s v="Cash"/>
    <n v="540.94000000000005"/>
    <n v="513.89300000000003"/>
    <n v="398.25"/>
    <n v="115.64300000000003"/>
    <s v="Church Clothing"/>
    <x v="11"/>
    <x v="0"/>
    <x v="0"/>
    <x v="0"/>
    <n v="540.94000000000005"/>
    <n v="398.25"/>
    <x v="1"/>
    <d v="1961-11-25T00:00:00"/>
    <n v="64"/>
    <x v="3"/>
    <x v="4"/>
    <s v="Johnmouth"/>
    <x v="2"/>
  </r>
  <r>
    <s v="T03345"/>
    <d v="2023-12-13T00:00:00"/>
    <s v="C059"/>
    <s v="P013"/>
    <s v="S005"/>
    <n v="1"/>
    <n v="0.15"/>
    <s v="Mobile Money"/>
    <n v="1134.8"/>
    <n v="964.57999999999993"/>
    <n v="675.1"/>
    <n v="289.4799999999999"/>
    <s v="World Watches"/>
    <x v="7"/>
    <x v="1"/>
    <x v="0"/>
    <x v="1"/>
    <n v="1134.8"/>
    <n v="675.1"/>
    <x v="1"/>
    <d v="1963-05-11T00:00:00"/>
    <n v="63"/>
    <x v="3"/>
    <x v="4"/>
    <s v="Johnmouth"/>
    <x v="2"/>
  </r>
  <r>
    <s v="T03346"/>
    <d v="2024-06-20T00:00:00"/>
    <s v="C167"/>
    <s v="P022"/>
    <s v="S005"/>
    <n v="2"/>
    <n v="0"/>
    <s v="Credit Card"/>
    <n v="51.14"/>
    <n v="51.14"/>
    <n v="38.1"/>
    <n v="13.04"/>
    <s v="How Vegetables"/>
    <x v="0"/>
    <x v="0"/>
    <x v="2"/>
    <x v="8"/>
    <n v="25.57"/>
    <n v="19.05"/>
    <x v="1"/>
    <d v="1989-12-06T00:00:00"/>
    <n v="36"/>
    <x v="1"/>
    <x v="4"/>
    <s v="Johnmouth"/>
    <x v="2"/>
  </r>
  <r>
    <s v="T03347"/>
    <d v="2024-09-01T00:00:00"/>
    <s v="C138"/>
    <s v="P010"/>
    <s v="S002"/>
    <n v="2"/>
    <n v="0.05"/>
    <s v="Cash"/>
    <n v="2388.2399999999998"/>
    <n v="2268.8279999999995"/>
    <n v="1677.9"/>
    <n v="590.92799999999943"/>
    <s v="Step Smartphone"/>
    <x v="5"/>
    <x v="0"/>
    <x v="1"/>
    <x v="10"/>
    <n v="1194.1199999999999"/>
    <n v="838.95"/>
    <x v="1"/>
    <d v="1961-09-28T00:00:00"/>
    <n v="64"/>
    <x v="3"/>
    <x v="2"/>
    <s v="Peckmouth"/>
    <x v="2"/>
  </r>
  <r>
    <s v="T03348"/>
    <d v="2024-10-29T00:00:00"/>
    <s v="C131"/>
    <s v="P033"/>
    <s v="S005"/>
    <n v="5"/>
    <n v="0"/>
    <s v="Credit Card"/>
    <n v="8994.85"/>
    <n v="8994.85"/>
    <n v="6645.75"/>
    <n v="2349.1000000000004"/>
    <s v="Beat Accessories"/>
    <x v="6"/>
    <x v="0"/>
    <x v="0"/>
    <x v="9"/>
    <n v="1798.97"/>
    <n v="1329.15"/>
    <x v="0"/>
    <d v="1996-10-18T00:00:00"/>
    <n v="29"/>
    <x v="1"/>
    <x v="4"/>
    <s v="Johnmouth"/>
    <x v="2"/>
  </r>
  <r>
    <s v="T03349"/>
    <d v="2025-01-13T00:00:00"/>
    <s v="C138"/>
    <s v="P014"/>
    <s v="S005"/>
    <n v="1"/>
    <n v="0.1"/>
    <s v="Cash"/>
    <n v="1342.75"/>
    <n v="1208.4750000000001"/>
    <n v="797.94"/>
    <n v="410.53500000000008"/>
    <s v="Add Clothing"/>
    <x v="9"/>
    <x v="2"/>
    <x v="0"/>
    <x v="0"/>
    <n v="1342.75"/>
    <n v="797.94"/>
    <x v="1"/>
    <d v="1961-09-28T00:00:00"/>
    <n v="64"/>
    <x v="3"/>
    <x v="4"/>
    <s v="Johnmouth"/>
    <x v="2"/>
  </r>
  <r>
    <s v="T03350"/>
    <d v="2024-04-20T00:00:00"/>
    <s v="C067"/>
    <s v="P047"/>
    <s v="S003"/>
    <n v="3"/>
    <n v="0.05"/>
    <s v="Credit Card"/>
    <n v="3591.54"/>
    <n v="3411.9629999999997"/>
    <n v="2168.2200000000003"/>
    <n v="1243.7429999999995"/>
    <s v="Or Smartphone"/>
    <x v="8"/>
    <x v="0"/>
    <x v="1"/>
    <x v="10"/>
    <n v="1197.18"/>
    <n v="722.74"/>
    <x v="0"/>
    <d v="1973-09-07T00:00:00"/>
    <n v="52"/>
    <x v="3"/>
    <x v="0"/>
    <s v="New Michele"/>
    <x v="0"/>
  </r>
  <r>
    <s v="T03351"/>
    <d v="2024-04-14T00:00:00"/>
    <s v="C012"/>
    <s v="P045"/>
    <s v="S004"/>
    <n v="4"/>
    <n v="0.05"/>
    <s v="Credit Card"/>
    <n v="7516.32"/>
    <n v="7140.503999999999"/>
    <n v="4018.24"/>
    <n v="3122.2639999999992"/>
    <s v="Set Dairy"/>
    <x v="8"/>
    <x v="0"/>
    <x v="2"/>
    <x v="7"/>
    <n v="1879.08"/>
    <n v="1004.56"/>
    <x v="0"/>
    <d v="1989-12-08T00:00:00"/>
    <n v="36"/>
    <x v="1"/>
    <x v="1"/>
    <s v="Brianahaven"/>
    <x v="1"/>
  </r>
  <r>
    <s v="T03352"/>
    <d v="2023-10-06T00:00:00"/>
    <s v="C057"/>
    <s v="P007"/>
    <s v="S001"/>
    <n v="5"/>
    <n v="0.05"/>
    <s v="Mobile Money"/>
    <n v="7370.5999999999995"/>
    <n v="7002.0699999999988"/>
    <n v="3820.1"/>
    <n v="3181.9699999999989"/>
    <s v="Understand Camera"/>
    <x v="6"/>
    <x v="1"/>
    <x v="1"/>
    <x v="12"/>
    <n v="1474.12"/>
    <n v="764.02"/>
    <x v="1"/>
    <d v="1998-09-26T00:00:00"/>
    <n v="27"/>
    <x v="1"/>
    <x v="3"/>
    <s v="Jimenezborough"/>
    <x v="3"/>
  </r>
  <r>
    <s v="T03353"/>
    <d v="2024-04-08T00:00:00"/>
    <s v="C019"/>
    <s v="P022"/>
    <s v="S004"/>
    <n v="5"/>
    <n v="0"/>
    <s v="Bank Transfer"/>
    <n v="127.85"/>
    <n v="127.85"/>
    <n v="95.25"/>
    <n v="32.599999999999994"/>
    <s v="How Vegetables"/>
    <x v="8"/>
    <x v="0"/>
    <x v="2"/>
    <x v="8"/>
    <n v="25.57"/>
    <n v="19.05"/>
    <x v="1"/>
    <d v="1998-05-16T00:00:00"/>
    <n v="28"/>
    <x v="1"/>
    <x v="1"/>
    <s v="Brianahaven"/>
    <x v="1"/>
  </r>
  <r>
    <s v="T03354"/>
    <d v="2024-12-26T00:00:00"/>
    <s v="C118"/>
    <s v="P029"/>
    <s v="S002"/>
    <n v="3"/>
    <n v="0.1"/>
    <s v="Cash"/>
    <n v="4455.1499999999996"/>
    <n v="4009.6349999999998"/>
    <n v="2964.93"/>
    <n v="1044.7049999999999"/>
    <s v="Road Clothing"/>
    <x v="7"/>
    <x v="0"/>
    <x v="0"/>
    <x v="0"/>
    <n v="1485.05"/>
    <n v="988.31"/>
    <x v="0"/>
    <d v="1975-08-27T00:00:00"/>
    <n v="50"/>
    <x v="3"/>
    <x v="2"/>
    <s v="Peckmouth"/>
    <x v="2"/>
  </r>
  <r>
    <s v="T03355"/>
    <d v="2024-10-30T00:00:00"/>
    <s v="C009"/>
    <s v="P031"/>
    <s v="S001"/>
    <n v="1"/>
    <n v="0"/>
    <s v="Cash"/>
    <n v="1095.72"/>
    <n v="1095.72"/>
    <n v="822.2"/>
    <n v="273.52"/>
    <s v="Foot Snacks"/>
    <x v="6"/>
    <x v="0"/>
    <x v="2"/>
    <x v="4"/>
    <n v="1095.72"/>
    <n v="822.2"/>
    <x v="1"/>
    <d v="2004-08-15T00:00:00"/>
    <n v="21"/>
    <x v="2"/>
    <x v="3"/>
    <s v="Jimenezborough"/>
    <x v="3"/>
  </r>
  <r>
    <s v="T03356"/>
    <d v="2024-10-29T00:00:00"/>
    <s v="C022"/>
    <s v="P007"/>
    <s v="S003"/>
    <n v="2"/>
    <n v="0"/>
    <s v="Cash"/>
    <n v="2948.24"/>
    <n v="2948.24"/>
    <n v="1528.04"/>
    <n v="1420.1999999999998"/>
    <s v="Understand Camera"/>
    <x v="6"/>
    <x v="0"/>
    <x v="1"/>
    <x v="12"/>
    <n v="1474.12"/>
    <n v="764.02"/>
    <x v="0"/>
    <d v="1955-11-16T00:00:00"/>
    <n v="70"/>
    <x v="4"/>
    <x v="0"/>
    <s v="New Michele"/>
    <x v="0"/>
  </r>
  <r>
    <s v="T03357"/>
    <d v="2024-06-05T00:00:00"/>
    <s v="C177"/>
    <s v="P050"/>
    <s v="S002"/>
    <n v="4"/>
    <n v="0"/>
    <s v="Mobile Money"/>
    <n v="4178.5600000000004"/>
    <n v="4178.5600000000004"/>
    <n v="3100.28"/>
    <n v="1078.2800000000002"/>
    <s v="Maybe Footwear"/>
    <x v="0"/>
    <x v="0"/>
    <x v="0"/>
    <x v="3"/>
    <n v="1044.6400000000001"/>
    <n v="775.07"/>
    <x v="1"/>
    <d v="1985-01-05T00:00:00"/>
    <n v="41"/>
    <x v="1"/>
    <x v="2"/>
    <s v="Peckmouth"/>
    <x v="2"/>
  </r>
  <r>
    <s v="T03358"/>
    <d v="2024-12-23T00:00:00"/>
    <s v="C138"/>
    <s v="P042"/>
    <s v="S003"/>
    <n v="1"/>
    <n v="0"/>
    <s v="Credit Card"/>
    <n v="453.62"/>
    <n v="453.62"/>
    <n v="316.63"/>
    <n v="136.99"/>
    <s v="Maybe Clothing"/>
    <x v="7"/>
    <x v="0"/>
    <x v="0"/>
    <x v="0"/>
    <n v="453.62"/>
    <n v="316.63"/>
    <x v="1"/>
    <d v="1961-09-28T00:00:00"/>
    <n v="64"/>
    <x v="3"/>
    <x v="0"/>
    <s v="New Michele"/>
    <x v="0"/>
  </r>
  <r>
    <s v="T03359"/>
    <d v="2025-01-24T00:00:00"/>
    <s v="C091"/>
    <s v="P007"/>
    <s v="S003"/>
    <n v="4"/>
    <n v="0"/>
    <s v="Bank Transfer"/>
    <n v="5896.48"/>
    <n v="5896.48"/>
    <n v="3056.08"/>
    <n v="2840.3999999999996"/>
    <s v="Understand Camera"/>
    <x v="9"/>
    <x v="2"/>
    <x v="1"/>
    <x v="12"/>
    <n v="1474.12"/>
    <n v="764.02"/>
    <x v="0"/>
    <d v="1963-02-04T00:00:00"/>
    <n v="63"/>
    <x v="3"/>
    <x v="0"/>
    <s v="New Michele"/>
    <x v="0"/>
  </r>
  <r>
    <s v="T03360"/>
    <d v="2023-11-14T00:00:00"/>
    <s v="C193"/>
    <s v="P030"/>
    <s v="S003"/>
    <n v="3"/>
    <n v="0.05"/>
    <s v="Cash"/>
    <n v="87.72"/>
    <n v="83.333999999999989"/>
    <n v="45.839999999999996"/>
    <n v="37.493999999999993"/>
    <s v="National Watches"/>
    <x v="1"/>
    <x v="1"/>
    <x v="0"/>
    <x v="1"/>
    <n v="29.24"/>
    <n v="15.28"/>
    <x v="1"/>
    <d v="1969-11-06T00:00:00"/>
    <n v="56"/>
    <x v="3"/>
    <x v="0"/>
    <s v="New Michele"/>
    <x v="0"/>
  </r>
  <r>
    <s v="T03361"/>
    <d v="2025-04-11T00:00:00"/>
    <s v="C140"/>
    <s v="P002"/>
    <s v="S002"/>
    <n v="5"/>
    <n v="0.15"/>
    <s v="Bank Transfer"/>
    <n v="4093.8"/>
    <n v="3479.73"/>
    <n v="2638.1"/>
    <n v="841.63000000000011"/>
    <s v="Audience Television"/>
    <x v="8"/>
    <x v="2"/>
    <x v="1"/>
    <x v="2"/>
    <n v="818.76"/>
    <n v="527.62"/>
    <x v="1"/>
    <d v="1973-06-12T00:00:00"/>
    <n v="53"/>
    <x v="3"/>
    <x v="2"/>
    <s v="Peckmouth"/>
    <x v="2"/>
  </r>
  <r>
    <s v="T03362"/>
    <d v="2025-05-20T00:00:00"/>
    <s v="C126"/>
    <s v="P008"/>
    <s v="S005"/>
    <n v="1"/>
    <n v="0.05"/>
    <s v="Credit Card"/>
    <n v="109.78"/>
    <n v="104.291"/>
    <n v="70.59"/>
    <n v="33.700999999999993"/>
    <s v="Recognize Footwear"/>
    <x v="4"/>
    <x v="2"/>
    <x v="0"/>
    <x v="3"/>
    <n v="109.78"/>
    <n v="70.59"/>
    <x v="0"/>
    <d v="1980-04-04T00:00:00"/>
    <n v="46"/>
    <x v="1"/>
    <x v="4"/>
    <s v="Johnmouth"/>
    <x v="2"/>
  </r>
  <r>
    <s v="T03363"/>
    <d v="2024-01-24T00:00:00"/>
    <s v="C196"/>
    <s v="P031"/>
    <s v="S003"/>
    <n v="5"/>
    <n v="0"/>
    <s v="Bank Transfer"/>
    <n v="5478.6"/>
    <n v="5478.6"/>
    <n v="4111"/>
    <n v="1367.6000000000004"/>
    <s v="Foot Snacks"/>
    <x v="9"/>
    <x v="0"/>
    <x v="2"/>
    <x v="4"/>
    <n v="1095.72"/>
    <n v="822.2"/>
    <x v="1"/>
    <d v="1964-04-24T00:00:00"/>
    <n v="62"/>
    <x v="3"/>
    <x v="0"/>
    <s v="New Michele"/>
    <x v="0"/>
  </r>
  <r>
    <s v="T03364"/>
    <d v="2024-11-30T00:00:00"/>
    <s v="C098"/>
    <s v="P040"/>
    <s v="S004"/>
    <n v="1"/>
    <n v="0.15"/>
    <s v="Mobile Money"/>
    <n v="1745.61"/>
    <n v="1483.7684999999999"/>
    <n v="1322.44"/>
    <n v="161.32849999999985"/>
    <s v="Piece Headphones"/>
    <x v="1"/>
    <x v="0"/>
    <x v="1"/>
    <x v="11"/>
    <n v="1745.61"/>
    <n v="1322.44"/>
    <x v="1"/>
    <d v="2005-01-09T00:00:00"/>
    <n v="21"/>
    <x v="2"/>
    <x v="1"/>
    <s v="Brianahaven"/>
    <x v="1"/>
  </r>
  <r>
    <s v="T03365"/>
    <d v="2024-07-06T00:00:00"/>
    <s v="C007"/>
    <s v="P008"/>
    <s v="S001"/>
    <n v="5"/>
    <n v="0"/>
    <s v="Cash"/>
    <n v="548.9"/>
    <n v="548.9"/>
    <n v="352.95000000000005"/>
    <n v="195.94999999999993"/>
    <s v="Recognize Footwear"/>
    <x v="11"/>
    <x v="0"/>
    <x v="0"/>
    <x v="3"/>
    <n v="109.78"/>
    <n v="70.59"/>
    <x v="0"/>
    <d v="1985-01-11T00:00:00"/>
    <n v="41"/>
    <x v="1"/>
    <x v="3"/>
    <s v="Jimenezborough"/>
    <x v="3"/>
  </r>
  <r>
    <s v="T03366"/>
    <d v="2025-02-25T00:00:00"/>
    <s v="C170"/>
    <s v="P046"/>
    <s v="S003"/>
    <n v="2"/>
    <n v="0.15"/>
    <s v="Bank Transfer"/>
    <n v="2330.7399999999998"/>
    <n v="1981.1289999999997"/>
    <n v="1853.1"/>
    <n v="128.02899999999977"/>
    <s v="Nature Clothing"/>
    <x v="10"/>
    <x v="2"/>
    <x v="0"/>
    <x v="0"/>
    <n v="1165.3699999999999"/>
    <n v="926.55"/>
    <x v="1"/>
    <d v="1984-05-05T00:00:00"/>
    <n v="42"/>
    <x v="1"/>
    <x v="0"/>
    <s v="New Michele"/>
    <x v="0"/>
  </r>
  <r>
    <s v="T03367"/>
    <d v="2024-05-18T00:00:00"/>
    <s v="C163"/>
    <s v="P016"/>
    <s v="S003"/>
    <n v="1"/>
    <n v="0.1"/>
    <s v="Bank Transfer"/>
    <n v="1858.75"/>
    <n v="1672.875"/>
    <n v="1451.16"/>
    <n v="221.71499999999992"/>
    <s v="House Accessories"/>
    <x v="4"/>
    <x v="0"/>
    <x v="0"/>
    <x v="9"/>
    <n v="1858.75"/>
    <n v="1451.16"/>
    <x v="1"/>
    <d v="1985-10-08T00:00:00"/>
    <n v="40"/>
    <x v="1"/>
    <x v="0"/>
    <s v="New Michele"/>
    <x v="0"/>
  </r>
  <r>
    <s v="T03368"/>
    <d v="2024-03-30T00:00:00"/>
    <s v="C136"/>
    <s v="P046"/>
    <s v="S002"/>
    <n v="4"/>
    <n v="0.15"/>
    <s v="Cash"/>
    <n v="4661.4799999999996"/>
    <n v="3962.2579999999994"/>
    <n v="3706.2"/>
    <n v="256.05799999999954"/>
    <s v="Nature Clothing"/>
    <x v="2"/>
    <x v="0"/>
    <x v="0"/>
    <x v="0"/>
    <n v="1165.3699999999999"/>
    <n v="926.55"/>
    <x v="0"/>
    <d v="2007-06-27T00:00:00"/>
    <n v="19"/>
    <x v="2"/>
    <x v="2"/>
    <s v="Peckmouth"/>
    <x v="2"/>
  </r>
  <r>
    <s v="T03369"/>
    <d v="2024-10-26T00:00:00"/>
    <s v="C061"/>
    <s v="P018"/>
    <s v="S004"/>
    <n v="2"/>
    <n v="0.1"/>
    <s v="Credit Card"/>
    <n v="2159.7800000000002"/>
    <n v="1943.8020000000001"/>
    <n v="1407.66"/>
    <n v="536.14200000000005"/>
    <s v="Democratic Smartphone"/>
    <x v="6"/>
    <x v="0"/>
    <x v="1"/>
    <x v="10"/>
    <n v="1079.8900000000001"/>
    <n v="703.83"/>
    <x v="0"/>
    <d v="1968-10-21T00:00:00"/>
    <n v="57"/>
    <x v="3"/>
    <x v="1"/>
    <s v="Brianahaven"/>
    <x v="1"/>
  </r>
  <r>
    <s v="T03370"/>
    <d v="2024-01-17T00:00:00"/>
    <s v="C083"/>
    <s v="P039"/>
    <s v="S003"/>
    <n v="1"/>
    <n v="0.1"/>
    <s v="Bank Transfer"/>
    <n v="540.94000000000005"/>
    <n v="486.84600000000006"/>
    <n v="398.25"/>
    <n v="88.59600000000006"/>
    <s v="Church Clothing"/>
    <x v="9"/>
    <x v="0"/>
    <x v="0"/>
    <x v="0"/>
    <n v="540.94000000000005"/>
    <n v="398.25"/>
    <x v="1"/>
    <d v="1981-03-29T00:00:00"/>
    <n v="45"/>
    <x v="1"/>
    <x v="0"/>
    <s v="New Michele"/>
    <x v="0"/>
  </r>
  <r>
    <s v="T03371"/>
    <d v="2024-01-12T00:00:00"/>
    <s v="C044"/>
    <s v="P015"/>
    <s v="S005"/>
    <n v="4"/>
    <n v="0"/>
    <s v="Cash"/>
    <n v="1081.8"/>
    <n v="1081.8"/>
    <n v="750.4"/>
    <n v="331.4"/>
    <s v="Whether Bags"/>
    <x v="9"/>
    <x v="0"/>
    <x v="0"/>
    <x v="5"/>
    <n v="270.45"/>
    <n v="187.6"/>
    <x v="0"/>
    <d v="1961-02-14T00:00:00"/>
    <n v="65"/>
    <x v="4"/>
    <x v="4"/>
    <s v="Johnmouth"/>
    <x v="2"/>
  </r>
  <r>
    <s v="T03372"/>
    <d v="2025-03-13T00:00:00"/>
    <s v="C161"/>
    <s v="P028"/>
    <s v="S004"/>
    <n v="1"/>
    <n v="0.15"/>
    <s v="Credit Card"/>
    <n v="673.78"/>
    <n v="572.71299999999997"/>
    <n v="363.33"/>
    <n v="209.38299999999998"/>
    <s v="Deal Smartphone"/>
    <x v="2"/>
    <x v="2"/>
    <x v="1"/>
    <x v="10"/>
    <n v="673.78"/>
    <n v="363.33"/>
    <x v="0"/>
    <d v="1963-01-19T00:00:00"/>
    <n v="63"/>
    <x v="3"/>
    <x v="1"/>
    <s v="Brianahaven"/>
    <x v="1"/>
  </r>
  <r>
    <s v="T03373"/>
    <d v="2024-02-11T00:00:00"/>
    <s v="C062"/>
    <s v="P014"/>
    <s v="S004"/>
    <n v="5"/>
    <n v="0.15"/>
    <s v="Bank Transfer"/>
    <n v="6713.75"/>
    <n v="5706.6875"/>
    <n v="3989.7000000000003"/>
    <n v="1716.9874999999997"/>
    <s v="Add Clothing"/>
    <x v="10"/>
    <x v="0"/>
    <x v="0"/>
    <x v="0"/>
    <n v="1342.75"/>
    <n v="797.94"/>
    <x v="0"/>
    <d v="2000-06-21T00:00:00"/>
    <n v="26"/>
    <x v="1"/>
    <x v="1"/>
    <s v="Brianahaven"/>
    <x v="1"/>
  </r>
  <r>
    <s v="T03374"/>
    <d v="2024-05-21T00:00:00"/>
    <s v="C005"/>
    <s v="P027"/>
    <s v="S005"/>
    <n v="5"/>
    <n v="0.05"/>
    <s v="Credit Card"/>
    <n v="6361.15"/>
    <n v="6043.0924999999997"/>
    <n v="4763.25"/>
    <n v="1279.8424999999997"/>
    <s v="Hospital Smartphone"/>
    <x v="4"/>
    <x v="0"/>
    <x v="1"/>
    <x v="10"/>
    <n v="1272.23"/>
    <n v="952.65"/>
    <x v="0"/>
    <d v="1992-06-18T00:00:00"/>
    <n v="34"/>
    <x v="0"/>
    <x v="4"/>
    <s v="Johnmouth"/>
    <x v="2"/>
  </r>
  <r>
    <s v="T03375"/>
    <d v="2024-11-05T00:00:00"/>
    <s v="C017"/>
    <s v="P012"/>
    <s v="S001"/>
    <n v="3"/>
    <n v="0"/>
    <s v="Cash"/>
    <n v="3579.2699999999995"/>
    <n v="3579.2699999999995"/>
    <n v="2454.7200000000003"/>
    <n v="1124.5499999999993"/>
    <s v="Above Camera"/>
    <x v="1"/>
    <x v="0"/>
    <x v="1"/>
    <x v="12"/>
    <n v="1193.0899999999999"/>
    <n v="818.24"/>
    <x v="1"/>
    <d v="1982-03-11T00:00:00"/>
    <n v="44"/>
    <x v="1"/>
    <x v="3"/>
    <s v="Jimenezborough"/>
    <x v="3"/>
  </r>
  <r>
    <s v="T03376"/>
    <d v="2024-02-06T00:00:00"/>
    <s v="C101"/>
    <s v="P013"/>
    <s v="S003"/>
    <n v="5"/>
    <n v="0"/>
    <s v="Cash"/>
    <n v="5674"/>
    <n v="5674"/>
    <n v="3375.5"/>
    <n v="2298.5"/>
    <s v="World Watches"/>
    <x v="10"/>
    <x v="0"/>
    <x v="0"/>
    <x v="1"/>
    <n v="1134.8"/>
    <n v="675.1"/>
    <x v="1"/>
    <d v="1956-05-29T00:00:00"/>
    <n v="70"/>
    <x v="4"/>
    <x v="0"/>
    <s v="New Michele"/>
    <x v="0"/>
  </r>
  <r>
    <s v="T03377"/>
    <d v="2024-03-22T00:00:00"/>
    <s v="C067"/>
    <s v="P023"/>
    <s v="S003"/>
    <n v="2"/>
    <n v="0.15"/>
    <s v="Mobile Money"/>
    <n v="3756.94"/>
    <n v="3193.3989999999999"/>
    <n v="2029.82"/>
    <n v="1163.579"/>
    <s v="And Footwear"/>
    <x v="2"/>
    <x v="0"/>
    <x v="0"/>
    <x v="3"/>
    <n v="1878.47"/>
    <n v="1014.91"/>
    <x v="0"/>
    <d v="1973-09-07T00:00:00"/>
    <n v="52"/>
    <x v="3"/>
    <x v="0"/>
    <s v="New Michele"/>
    <x v="0"/>
  </r>
  <r>
    <s v="T03378"/>
    <d v="2024-08-31T00:00:00"/>
    <s v="C064"/>
    <s v="P009"/>
    <s v="S005"/>
    <n v="2"/>
    <n v="0.15"/>
    <s v="Credit Card"/>
    <n v="246.38"/>
    <n v="209.423"/>
    <n v="160.72"/>
    <n v="48.703000000000003"/>
    <s v="Us Snacks"/>
    <x v="3"/>
    <x v="0"/>
    <x v="2"/>
    <x v="4"/>
    <n v="123.19"/>
    <n v="80.36"/>
    <x v="1"/>
    <d v="1973-09-01T00:00:00"/>
    <n v="52"/>
    <x v="3"/>
    <x v="4"/>
    <s v="Johnmouth"/>
    <x v="2"/>
  </r>
  <r>
    <s v="T03379"/>
    <d v="2024-11-03T00:00:00"/>
    <s v="C136"/>
    <s v="P049"/>
    <s v="S001"/>
    <n v="4"/>
    <n v="0.1"/>
    <s v="Credit Card"/>
    <n v="1553.04"/>
    <n v="1397.7360000000001"/>
    <n v="797.2"/>
    <n v="600.53600000000006"/>
    <s v="Possible Watches"/>
    <x v="1"/>
    <x v="0"/>
    <x v="0"/>
    <x v="1"/>
    <n v="388.26"/>
    <n v="199.3"/>
    <x v="0"/>
    <d v="2007-06-27T00:00:00"/>
    <n v="19"/>
    <x v="2"/>
    <x v="3"/>
    <s v="Jimenezborough"/>
    <x v="3"/>
  </r>
  <r>
    <s v="T03380"/>
    <d v="2025-09-03T00:00:00"/>
    <s v="C040"/>
    <s v="P021"/>
    <s v="S001"/>
    <n v="2"/>
    <n v="0.15"/>
    <s v="Bank Transfer"/>
    <n v="2454.48"/>
    <n v="2086.308"/>
    <n v="1954.18"/>
    <n v="132.12799999999993"/>
    <s v="Firm Dairy"/>
    <x v="5"/>
    <x v="2"/>
    <x v="2"/>
    <x v="7"/>
    <n v="1227.24"/>
    <n v="977.09"/>
    <x v="0"/>
    <d v="1974-11-06T00:00:00"/>
    <n v="51"/>
    <x v="3"/>
    <x v="3"/>
    <s v="Jimenezborough"/>
    <x v="3"/>
  </r>
  <r>
    <s v="T03381"/>
    <d v="2025-05-17T00:00:00"/>
    <s v="C186"/>
    <s v="P015"/>
    <s v="S002"/>
    <n v="5"/>
    <n v="0.1"/>
    <s v="Mobile Money"/>
    <n v="1352.25"/>
    <n v="1217.0250000000001"/>
    <n v="938"/>
    <n v="279.02500000000009"/>
    <s v="Whether Bags"/>
    <x v="4"/>
    <x v="2"/>
    <x v="0"/>
    <x v="5"/>
    <n v="270.45"/>
    <n v="187.6"/>
    <x v="1"/>
    <d v="1960-05-05T00:00:00"/>
    <n v="66"/>
    <x v="4"/>
    <x v="2"/>
    <s v="Peckmouth"/>
    <x v="2"/>
  </r>
  <r>
    <s v="T03382"/>
    <d v="2025-06-07T00:00:00"/>
    <s v="C077"/>
    <s v="P023"/>
    <s v="S002"/>
    <n v="1"/>
    <n v="0.05"/>
    <s v="Mobile Money"/>
    <n v="1878.47"/>
    <n v="1784.5464999999999"/>
    <n v="1014.91"/>
    <n v="769.63649999999996"/>
    <s v="And Footwear"/>
    <x v="0"/>
    <x v="2"/>
    <x v="0"/>
    <x v="3"/>
    <n v="1878.47"/>
    <n v="1014.91"/>
    <x v="1"/>
    <d v="2002-12-24T00:00:00"/>
    <n v="23"/>
    <x v="2"/>
    <x v="2"/>
    <s v="Peckmouth"/>
    <x v="2"/>
  </r>
  <r>
    <s v="T03383"/>
    <d v="2024-04-23T00:00:00"/>
    <s v="C194"/>
    <s v="P038"/>
    <s v="S002"/>
    <n v="3"/>
    <n v="0.15"/>
    <s v="Credit Card"/>
    <n v="1100.79"/>
    <n v="935.67149999999992"/>
    <n v="855.69"/>
    <n v="79.981499999999869"/>
    <s v="Stage Footwear"/>
    <x v="8"/>
    <x v="0"/>
    <x v="0"/>
    <x v="3"/>
    <n v="366.93"/>
    <n v="285.23"/>
    <x v="0"/>
    <d v="2000-09-02T00:00:00"/>
    <n v="25"/>
    <x v="1"/>
    <x v="2"/>
    <s v="Peckmouth"/>
    <x v="2"/>
  </r>
  <r>
    <s v="T03384"/>
    <d v="2024-03-18T00:00:00"/>
    <s v="C027"/>
    <s v="P042"/>
    <s v="S003"/>
    <n v="3"/>
    <n v="0"/>
    <s v="Mobile Money"/>
    <n v="1360.8600000000001"/>
    <n v="1360.8600000000001"/>
    <n v="949.89"/>
    <n v="410.97000000000014"/>
    <s v="Maybe Clothing"/>
    <x v="2"/>
    <x v="0"/>
    <x v="0"/>
    <x v="0"/>
    <n v="453.62"/>
    <n v="316.63"/>
    <x v="0"/>
    <d v="1959-02-05T00:00:00"/>
    <n v="67"/>
    <x v="4"/>
    <x v="0"/>
    <s v="New Michele"/>
    <x v="0"/>
  </r>
  <r>
    <s v="T03385"/>
    <d v="2024-05-12T00:00:00"/>
    <s v="C011"/>
    <s v="P011"/>
    <s v="S004"/>
    <n v="3"/>
    <n v="0.15"/>
    <s v="Credit Card"/>
    <n v="745.71"/>
    <n v="633.85350000000005"/>
    <n v="572.01"/>
    <n v="61.843500000000063"/>
    <s v="Either Headphones"/>
    <x v="4"/>
    <x v="0"/>
    <x v="1"/>
    <x v="11"/>
    <n v="248.57"/>
    <n v="190.67"/>
    <x v="0"/>
    <d v="1997-03-03T00:00:00"/>
    <n v="29"/>
    <x v="1"/>
    <x v="1"/>
    <s v="Brianahaven"/>
    <x v="1"/>
  </r>
  <r>
    <s v="T03386"/>
    <d v="2025-05-06T00:00:00"/>
    <s v="C091"/>
    <s v="P044"/>
    <s v="S003"/>
    <n v="3"/>
    <n v="0"/>
    <s v="Credit Card"/>
    <n v="3859.6499999999996"/>
    <n v="3859.6499999999996"/>
    <n v="2392.62"/>
    <n v="1467.0299999999997"/>
    <s v="Least Accessories"/>
    <x v="4"/>
    <x v="2"/>
    <x v="0"/>
    <x v="9"/>
    <n v="1286.55"/>
    <n v="797.54"/>
    <x v="0"/>
    <d v="1963-02-04T00:00:00"/>
    <n v="63"/>
    <x v="3"/>
    <x v="0"/>
    <s v="New Michele"/>
    <x v="0"/>
  </r>
  <r>
    <s v="T03387"/>
    <d v="2025-03-05T00:00:00"/>
    <s v="C104"/>
    <s v="P023"/>
    <s v="S002"/>
    <n v="3"/>
    <n v="0.1"/>
    <s v="Credit Card"/>
    <n v="5635.41"/>
    <n v="5071.8689999999997"/>
    <n v="3044.73"/>
    <n v="2027.1389999999997"/>
    <s v="And Footwear"/>
    <x v="2"/>
    <x v="2"/>
    <x v="0"/>
    <x v="3"/>
    <n v="1878.47"/>
    <n v="1014.91"/>
    <x v="0"/>
    <d v="1965-03-20T00:00:00"/>
    <n v="61"/>
    <x v="3"/>
    <x v="2"/>
    <s v="Peckmouth"/>
    <x v="2"/>
  </r>
  <r>
    <s v="T03388"/>
    <d v="2024-03-24T00:00:00"/>
    <s v="C076"/>
    <s v="P044"/>
    <s v="S002"/>
    <n v="1"/>
    <n v="0"/>
    <s v="Mobile Money"/>
    <n v="1286.55"/>
    <n v="1286.55"/>
    <n v="797.54"/>
    <n v="489.01"/>
    <s v="Least Accessories"/>
    <x v="2"/>
    <x v="0"/>
    <x v="0"/>
    <x v="9"/>
    <n v="1286.55"/>
    <n v="797.54"/>
    <x v="0"/>
    <d v="2005-12-14T00:00:00"/>
    <n v="20"/>
    <x v="2"/>
    <x v="2"/>
    <s v="Peckmouth"/>
    <x v="2"/>
  </r>
  <r>
    <s v="T03389"/>
    <d v="2024-04-22T00:00:00"/>
    <s v="C097"/>
    <s v="P009"/>
    <s v="S003"/>
    <n v="4"/>
    <n v="0.1"/>
    <s v="Bank Transfer"/>
    <n v="492.76"/>
    <n v="443.48399999999998"/>
    <n v="321.44"/>
    <n v="122.04399999999998"/>
    <s v="Us Snacks"/>
    <x v="8"/>
    <x v="0"/>
    <x v="2"/>
    <x v="4"/>
    <n v="123.19"/>
    <n v="80.36"/>
    <x v="0"/>
    <d v="1994-08-14T00:00:00"/>
    <n v="31"/>
    <x v="1"/>
    <x v="0"/>
    <s v="New Michele"/>
    <x v="0"/>
  </r>
  <r>
    <s v="T03390"/>
    <d v="2024-12-19T00:00:00"/>
    <s v="C132"/>
    <s v="P021"/>
    <s v="S005"/>
    <n v="5"/>
    <n v="0"/>
    <s v="Credit Card"/>
    <n v="6136.2"/>
    <n v="6136.2"/>
    <n v="4885.45"/>
    <n v="1250.75"/>
    <s v="Firm Dairy"/>
    <x v="7"/>
    <x v="0"/>
    <x v="2"/>
    <x v="7"/>
    <n v="1227.24"/>
    <n v="977.09"/>
    <x v="0"/>
    <d v="1958-12-24T00:00:00"/>
    <n v="67"/>
    <x v="4"/>
    <x v="4"/>
    <s v="Johnmouth"/>
    <x v="2"/>
  </r>
  <r>
    <s v="T03391"/>
    <d v="2025-07-24T00:00:00"/>
    <s v="C188"/>
    <s v="P007"/>
    <s v="S001"/>
    <n v="3"/>
    <n v="0.05"/>
    <s v="Credit Card"/>
    <n v="4422.3599999999997"/>
    <n v="4201.2419999999993"/>
    <n v="2292.06"/>
    <n v="1909.1819999999993"/>
    <s v="Understand Camera"/>
    <x v="11"/>
    <x v="2"/>
    <x v="1"/>
    <x v="12"/>
    <n v="1474.12"/>
    <n v="764.02"/>
    <x v="0"/>
    <d v="1960-11-23T00:00:00"/>
    <n v="65"/>
    <x v="4"/>
    <x v="3"/>
    <s v="Jimenezborough"/>
    <x v="3"/>
  </r>
  <r>
    <s v="T03392"/>
    <d v="2023-10-07T00:00:00"/>
    <s v="C071"/>
    <s v="P031"/>
    <s v="S003"/>
    <n v="2"/>
    <n v="0.15"/>
    <s v="Cash"/>
    <n v="2191.44"/>
    <n v="1862.7239999999999"/>
    <n v="1644.4"/>
    <n v="218.32399999999984"/>
    <s v="Foot Snacks"/>
    <x v="6"/>
    <x v="1"/>
    <x v="2"/>
    <x v="4"/>
    <n v="1095.72"/>
    <n v="822.2"/>
    <x v="0"/>
    <d v="1962-06-18T00:00:00"/>
    <n v="64"/>
    <x v="3"/>
    <x v="0"/>
    <s v="New Michele"/>
    <x v="0"/>
  </r>
  <r>
    <s v="T03393"/>
    <d v="2023-09-17T00:00:00"/>
    <s v="C173"/>
    <s v="P007"/>
    <s v="S003"/>
    <n v="1"/>
    <n v="0.1"/>
    <s v="Cash"/>
    <n v="1474.12"/>
    <n v="1326.7079999999999"/>
    <n v="764.02"/>
    <n v="562.68799999999987"/>
    <s v="Understand Camera"/>
    <x v="5"/>
    <x v="1"/>
    <x v="1"/>
    <x v="12"/>
    <n v="1474.12"/>
    <n v="764.02"/>
    <x v="1"/>
    <d v="1958-08-28T00:00:00"/>
    <n v="67"/>
    <x v="4"/>
    <x v="0"/>
    <s v="New Michele"/>
    <x v="0"/>
  </r>
  <r>
    <s v="T03394"/>
    <d v="2025-06-04T00:00:00"/>
    <s v="C075"/>
    <s v="P049"/>
    <s v="S002"/>
    <n v="2"/>
    <n v="0.05"/>
    <s v="Credit Card"/>
    <n v="776.52"/>
    <n v="737.69399999999996"/>
    <n v="398.6"/>
    <n v="339.09399999999994"/>
    <s v="Possible Watches"/>
    <x v="0"/>
    <x v="2"/>
    <x v="0"/>
    <x v="1"/>
    <n v="388.26"/>
    <n v="199.3"/>
    <x v="0"/>
    <d v="1954-09-17T00:00:00"/>
    <n v="71"/>
    <x v="4"/>
    <x v="2"/>
    <s v="Peckmouth"/>
    <x v="2"/>
  </r>
  <r>
    <s v="T03395"/>
    <d v="2025-01-23T00:00:00"/>
    <s v="C196"/>
    <s v="P003"/>
    <s v="S003"/>
    <n v="2"/>
    <n v="0.1"/>
    <s v="Bank Transfer"/>
    <n v="675.26"/>
    <n v="607.73400000000004"/>
    <n v="338.06"/>
    <n v="269.67400000000004"/>
    <s v="Here Footwear"/>
    <x v="9"/>
    <x v="2"/>
    <x v="0"/>
    <x v="3"/>
    <n v="337.63"/>
    <n v="169.03"/>
    <x v="1"/>
    <d v="1964-04-24T00:00:00"/>
    <n v="62"/>
    <x v="3"/>
    <x v="0"/>
    <s v="New Michele"/>
    <x v="0"/>
  </r>
  <r>
    <s v="T03396"/>
    <d v="2024-02-08T00:00:00"/>
    <s v="C182"/>
    <s v="P018"/>
    <s v="S001"/>
    <n v="4"/>
    <n v="0.05"/>
    <s v="Credit Card"/>
    <n v="4319.5600000000004"/>
    <n v="4103.5820000000003"/>
    <n v="2815.32"/>
    <n v="1288.2620000000002"/>
    <s v="Democratic Smartphone"/>
    <x v="10"/>
    <x v="0"/>
    <x v="1"/>
    <x v="10"/>
    <n v="1079.8900000000001"/>
    <n v="703.83"/>
    <x v="0"/>
    <d v="2004-07-25T00:00:00"/>
    <n v="22"/>
    <x v="2"/>
    <x v="3"/>
    <s v="Jimenezborough"/>
    <x v="3"/>
  </r>
  <r>
    <s v="T03397"/>
    <d v="2024-12-20T00:00:00"/>
    <s v="C027"/>
    <s v="P002"/>
    <s v="S001"/>
    <n v="1"/>
    <n v="0.15"/>
    <s v="Mobile Money"/>
    <n v="818.76"/>
    <n v="695.94600000000003"/>
    <n v="527.62"/>
    <n v="168.32600000000002"/>
    <s v="Audience Television"/>
    <x v="7"/>
    <x v="0"/>
    <x v="1"/>
    <x v="2"/>
    <n v="818.76"/>
    <n v="527.62"/>
    <x v="0"/>
    <d v="1959-02-05T00:00:00"/>
    <n v="67"/>
    <x v="4"/>
    <x v="3"/>
    <s v="Jimenezborough"/>
    <x v="3"/>
  </r>
  <r>
    <s v="T03398"/>
    <d v="2024-12-29T00:00:00"/>
    <s v="C185"/>
    <s v="P020"/>
    <s v="S001"/>
    <n v="5"/>
    <n v="0"/>
    <s v="Credit Card"/>
    <n v="1619.6000000000001"/>
    <n v="1619.6000000000001"/>
    <n v="1214.8999999999999"/>
    <n v="404.70000000000027"/>
    <s v="Simple Accessories"/>
    <x v="7"/>
    <x v="0"/>
    <x v="0"/>
    <x v="9"/>
    <n v="323.92"/>
    <n v="242.98"/>
    <x v="1"/>
    <d v="1975-07-04T00:00:00"/>
    <n v="51"/>
    <x v="3"/>
    <x v="3"/>
    <s v="Jimenezborough"/>
    <x v="3"/>
  </r>
  <r>
    <s v="T03399"/>
    <d v="2023-11-10T00:00:00"/>
    <s v="C062"/>
    <s v="P002"/>
    <s v="S005"/>
    <n v="1"/>
    <n v="0.05"/>
    <s v="Mobile Money"/>
    <n v="818.76"/>
    <n v="777.822"/>
    <n v="527.62"/>
    <n v="250.202"/>
    <s v="Audience Television"/>
    <x v="1"/>
    <x v="1"/>
    <x v="1"/>
    <x v="2"/>
    <n v="818.76"/>
    <n v="527.62"/>
    <x v="0"/>
    <d v="2000-06-21T00:00:00"/>
    <n v="26"/>
    <x v="1"/>
    <x v="4"/>
    <s v="Johnmouth"/>
    <x v="2"/>
  </r>
  <r>
    <s v="T03400"/>
    <d v="2024-09-16T00:00:00"/>
    <s v="C056"/>
    <s v="P040"/>
    <s v="S002"/>
    <n v="4"/>
    <n v="0.1"/>
    <s v="Credit Card"/>
    <n v="6982.44"/>
    <n v="6284.1959999999999"/>
    <n v="5289.76"/>
    <n v="994.43599999999969"/>
    <s v="Piece Headphones"/>
    <x v="5"/>
    <x v="0"/>
    <x v="1"/>
    <x v="11"/>
    <n v="1745.61"/>
    <n v="1322.44"/>
    <x v="1"/>
    <d v="2004-09-23T00:00:00"/>
    <n v="21"/>
    <x v="2"/>
    <x v="2"/>
    <s v="Peckmouth"/>
    <x v="2"/>
  </r>
  <r>
    <s v="T03401"/>
    <d v="2025-07-09T00:00:00"/>
    <s v="C011"/>
    <s v="P026"/>
    <s v="S004"/>
    <n v="1"/>
    <n v="0"/>
    <s v="Cash"/>
    <n v="1015.76"/>
    <n v="1015.76"/>
    <n v="584.4"/>
    <n v="431.36"/>
    <s v="Behavior Dairy"/>
    <x v="11"/>
    <x v="2"/>
    <x v="2"/>
    <x v="7"/>
    <n v="1015.76"/>
    <n v="584.4"/>
    <x v="0"/>
    <d v="1997-03-03T00:00:00"/>
    <n v="29"/>
    <x v="1"/>
    <x v="1"/>
    <s v="Brianahaven"/>
    <x v="1"/>
  </r>
  <r>
    <s v="T03402"/>
    <d v="2024-06-04T00:00:00"/>
    <s v="C193"/>
    <s v="P039"/>
    <s v="S005"/>
    <n v="5"/>
    <n v="0.15"/>
    <s v="Bank Transfer"/>
    <n v="2704.7000000000003"/>
    <n v="2298.9950000000003"/>
    <n v="1991.25"/>
    <n v="307.74500000000035"/>
    <s v="Church Clothing"/>
    <x v="0"/>
    <x v="0"/>
    <x v="0"/>
    <x v="0"/>
    <n v="540.94000000000005"/>
    <n v="398.25"/>
    <x v="1"/>
    <d v="1969-11-06T00:00:00"/>
    <n v="56"/>
    <x v="3"/>
    <x v="4"/>
    <s v="Johnmouth"/>
    <x v="2"/>
  </r>
  <r>
    <s v="T03403"/>
    <d v="2024-12-12T00:00:00"/>
    <s v="C100"/>
    <s v="P029"/>
    <s v="S001"/>
    <n v="4"/>
    <n v="0.15"/>
    <s v="Cash"/>
    <n v="5940.2"/>
    <n v="5049.17"/>
    <n v="3953.24"/>
    <n v="1095.9300000000003"/>
    <s v="Road Clothing"/>
    <x v="7"/>
    <x v="0"/>
    <x v="0"/>
    <x v="0"/>
    <n v="1485.05"/>
    <n v="988.31"/>
    <x v="1"/>
    <d v="1954-09-28T00:00:00"/>
    <n v="71"/>
    <x v="4"/>
    <x v="3"/>
    <s v="Jimenezborough"/>
    <x v="3"/>
  </r>
  <r>
    <s v="T03404"/>
    <d v="2025-08-10T00:00:00"/>
    <s v="C003"/>
    <s v="P013"/>
    <s v="S002"/>
    <n v="2"/>
    <n v="0"/>
    <s v="Cash"/>
    <n v="2269.6"/>
    <n v="2269.6"/>
    <n v="1350.2"/>
    <n v="919.39999999999986"/>
    <s v="World Watches"/>
    <x v="3"/>
    <x v="2"/>
    <x v="0"/>
    <x v="1"/>
    <n v="1134.8"/>
    <n v="675.1"/>
    <x v="1"/>
    <d v="2005-04-19T00:00:00"/>
    <n v="21"/>
    <x v="2"/>
    <x v="2"/>
    <s v="Peckmouth"/>
    <x v="2"/>
  </r>
  <r>
    <s v="T03405"/>
    <d v="2024-05-03T00:00:00"/>
    <s v="C151"/>
    <s v="P032"/>
    <s v="S001"/>
    <n v="3"/>
    <n v="0.15"/>
    <s v="Cash"/>
    <n v="914.12999999999988"/>
    <n v="777.01049999999987"/>
    <n v="492.03"/>
    <n v="284.98049999999989"/>
    <s v="Difficult Vegetables"/>
    <x v="4"/>
    <x v="0"/>
    <x v="2"/>
    <x v="8"/>
    <n v="304.70999999999998"/>
    <n v="164.01"/>
    <x v="0"/>
    <d v="2006-08-30T00:00:00"/>
    <n v="19"/>
    <x v="2"/>
    <x v="3"/>
    <s v="Jimenezborough"/>
    <x v="3"/>
  </r>
  <r>
    <s v="T03406"/>
    <d v="2024-04-24T00:00:00"/>
    <s v="C141"/>
    <s v="P019"/>
    <s v="S002"/>
    <n v="5"/>
    <n v="0"/>
    <s v="Credit Card"/>
    <n v="8814.6"/>
    <n v="8814.6"/>
    <n v="6732.4"/>
    <n v="2082.2000000000007"/>
    <s v="Traditional Laptop"/>
    <x v="8"/>
    <x v="0"/>
    <x v="1"/>
    <x v="6"/>
    <n v="1762.92"/>
    <n v="1346.48"/>
    <x v="1"/>
    <d v="1978-08-06T00:00:00"/>
    <n v="47"/>
    <x v="1"/>
    <x v="2"/>
    <s v="Peckmouth"/>
    <x v="2"/>
  </r>
  <r>
    <s v="T03407"/>
    <d v="2025-07-08T00:00:00"/>
    <s v="C177"/>
    <s v="P018"/>
    <s v="S004"/>
    <n v="3"/>
    <n v="0.15"/>
    <s v="Mobile Money"/>
    <n v="3239.67"/>
    <n v="2753.7195000000002"/>
    <n v="2111.4900000000002"/>
    <n v="642.22949999999992"/>
    <s v="Democratic Smartphone"/>
    <x v="11"/>
    <x v="2"/>
    <x v="1"/>
    <x v="10"/>
    <n v="1079.8900000000001"/>
    <n v="703.83"/>
    <x v="1"/>
    <d v="1985-01-05T00:00:00"/>
    <n v="41"/>
    <x v="1"/>
    <x v="1"/>
    <s v="Brianahaven"/>
    <x v="1"/>
  </r>
  <r>
    <s v="T03408"/>
    <d v="2025-04-15T00:00:00"/>
    <s v="C068"/>
    <s v="P026"/>
    <s v="S003"/>
    <n v="5"/>
    <n v="0"/>
    <s v="Mobile Money"/>
    <n v="5078.8"/>
    <n v="5078.8"/>
    <n v="2922"/>
    <n v="2156.8000000000002"/>
    <s v="Behavior Dairy"/>
    <x v="8"/>
    <x v="2"/>
    <x v="2"/>
    <x v="7"/>
    <n v="1015.76"/>
    <n v="584.4"/>
    <x v="1"/>
    <d v="1981-06-09T00:00:00"/>
    <n v="45"/>
    <x v="1"/>
    <x v="0"/>
    <s v="New Michele"/>
    <x v="0"/>
  </r>
  <r>
    <s v="T03409"/>
    <d v="2025-09-06T00:00:00"/>
    <s v="C001"/>
    <s v="P019"/>
    <s v="S005"/>
    <n v="2"/>
    <n v="0.15"/>
    <s v="Bank Transfer"/>
    <n v="3525.84"/>
    <n v="2996.9639999999999"/>
    <n v="2692.96"/>
    <n v="304.00399999999991"/>
    <s v="Traditional Laptop"/>
    <x v="5"/>
    <x v="2"/>
    <x v="1"/>
    <x v="6"/>
    <n v="1762.92"/>
    <n v="1346.48"/>
    <x v="0"/>
    <d v="1996-09-11T00:00:00"/>
    <n v="29"/>
    <x v="1"/>
    <x v="4"/>
    <s v="Johnmouth"/>
    <x v="2"/>
  </r>
  <r>
    <s v="T03410"/>
    <d v="2024-07-29T00:00:00"/>
    <s v="C157"/>
    <s v="P044"/>
    <s v="S003"/>
    <n v="2"/>
    <n v="0"/>
    <s v="Cash"/>
    <n v="2573.1"/>
    <n v="2573.1"/>
    <n v="1595.08"/>
    <n v="978.02"/>
    <s v="Least Accessories"/>
    <x v="11"/>
    <x v="0"/>
    <x v="0"/>
    <x v="9"/>
    <n v="1286.55"/>
    <n v="797.54"/>
    <x v="0"/>
    <d v="1965-12-16T00:00:00"/>
    <n v="60"/>
    <x v="3"/>
    <x v="0"/>
    <s v="New Michele"/>
    <x v="0"/>
  </r>
  <r>
    <s v="T03411"/>
    <d v="2024-11-22T00:00:00"/>
    <s v="C080"/>
    <s v="P048"/>
    <s v="S005"/>
    <n v="1"/>
    <n v="0"/>
    <s v="Bank Transfer"/>
    <n v="1216.3599999999999"/>
    <n v="1216.3599999999999"/>
    <n v="794.8"/>
    <n v="421.55999999999995"/>
    <s v="Nor Bags"/>
    <x v="1"/>
    <x v="0"/>
    <x v="0"/>
    <x v="5"/>
    <n v="1216.3599999999999"/>
    <n v="794.8"/>
    <x v="1"/>
    <d v="2003-11-04T00:00:00"/>
    <n v="22"/>
    <x v="2"/>
    <x v="4"/>
    <s v="Johnmouth"/>
    <x v="2"/>
  </r>
  <r>
    <s v="T03412"/>
    <d v="2025-06-17T00:00:00"/>
    <s v="C028"/>
    <s v="P026"/>
    <s v="S005"/>
    <n v="3"/>
    <n v="0.05"/>
    <s v="Credit Card"/>
    <n v="3047.2799999999997"/>
    <n v="2894.9159999999997"/>
    <n v="1753.1999999999998"/>
    <n v="1141.7159999999999"/>
    <s v="Behavior Dairy"/>
    <x v="0"/>
    <x v="2"/>
    <x v="2"/>
    <x v="7"/>
    <n v="1015.76"/>
    <n v="584.4"/>
    <x v="1"/>
    <d v="1960-02-10T00:00:00"/>
    <n v="66"/>
    <x v="4"/>
    <x v="4"/>
    <s v="Johnmouth"/>
    <x v="2"/>
  </r>
  <r>
    <s v="T03413"/>
    <d v="2025-09-06T00:00:00"/>
    <s v="C102"/>
    <s v="P027"/>
    <s v="S005"/>
    <n v="4"/>
    <n v="0.1"/>
    <s v="Cash"/>
    <n v="5088.92"/>
    <n v="4580.0280000000002"/>
    <n v="3810.6"/>
    <n v="769.42800000000034"/>
    <s v="Hospital Smartphone"/>
    <x v="5"/>
    <x v="2"/>
    <x v="1"/>
    <x v="10"/>
    <n v="1272.23"/>
    <n v="952.65"/>
    <x v="1"/>
    <d v="1996-06-20T00:00:00"/>
    <n v="30"/>
    <x v="1"/>
    <x v="4"/>
    <s v="Johnmouth"/>
    <x v="2"/>
  </r>
  <r>
    <s v="T03414"/>
    <d v="2023-09-24T00:00:00"/>
    <s v="C151"/>
    <s v="P022"/>
    <s v="S002"/>
    <n v="4"/>
    <n v="0.05"/>
    <s v="Credit Card"/>
    <n v="102.28"/>
    <n v="97.165999999999997"/>
    <n v="76.2"/>
    <n v="20.965999999999994"/>
    <s v="How Vegetables"/>
    <x v="5"/>
    <x v="1"/>
    <x v="2"/>
    <x v="8"/>
    <n v="25.57"/>
    <n v="19.05"/>
    <x v="0"/>
    <d v="2006-08-30T00:00:00"/>
    <n v="19"/>
    <x v="2"/>
    <x v="2"/>
    <s v="Peckmouth"/>
    <x v="2"/>
  </r>
  <r>
    <s v="T03415"/>
    <d v="2024-07-24T00:00:00"/>
    <s v="C186"/>
    <s v="P025"/>
    <s v="S002"/>
    <n v="2"/>
    <n v="0.05"/>
    <s v="Cash"/>
    <n v="858.3"/>
    <n v="815.38499999999988"/>
    <n v="517.44000000000005"/>
    <n v="297.94499999999982"/>
    <s v="Little Watches"/>
    <x v="11"/>
    <x v="0"/>
    <x v="0"/>
    <x v="1"/>
    <n v="429.15"/>
    <n v="258.72000000000003"/>
    <x v="1"/>
    <d v="1960-05-05T00:00:00"/>
    <n v="66"/>
    <x v="4"/>
    <x v="2"/>
    <s v="Peckmouth"/>
    <x v="2"/>
  </r>
  <r>
    <s v="T03416"/>
    <d v="2025-05-30T00:00:00"/>
    <s v="C062"/>
    <s v="P034"/>
    <s v="S004"/>
    <n v="3"/>
    <n v="0.1"/>
    <s v="Bank Transfer"/>
    <n v="1284.1500000000001"/>
    <n v="1155.7350000000001"/>
    <n v="738.21"/>
    <n v="417.52500000000009"/>
    <s v="Everything Laptop"/>
    <x v="4"/>
    <x v="2"/>
    <x v="1"/>
    <x v="6"/>
    <n v="428.05"/>
    <n v="246.07"/>
    <x v="0"/>
    <d v="2000-06-21T00:00:00"/>
    <n v="26"/>
    <x v="1"/>
    <x v="1"/>
    <s v="Brianahaven"/>
    <x v="1"/>
  </r>
  <r>
    <s v="T03417"/>
    <d v="2025-02-14T00:00:00"/>
    <s v="C108"/>
    <s v="P026"/>
    <s v="S001"/>
    <n v="1"/>
    <n v="0.1"/>
    <s v="Cash"/>
    <n v="1015.76"/>
    <n v="914.18399999999997"/>
    <n v="584.4"/>
    <n v="329.78399999999999"/>
    <s v="Behavior Dairy"/>
    <x v="10"/>
    <x v="2"/>
    <x v="2"/>
    <x v="7"/>
    <n v="1015.76"/>
    <n v="584.4"/>
    <x v="0"/>
    <d v="1960-11-21T00:00:00"/>
    <n v="65"/>
    <x v="4"/>
    <x v="3"/>
    <s v="Jimenezborough"/>
    <x v="3"/>
  </r>
  <r>
    <s v="T03418"/>
    <d v="2024-01-07T00:00:00"/>
    <s v="C179"/>
    <s v="P048"/>
    <s v="S003"/>
    <n v="2"/>
    <n v="0.15"/>
    <s v="Cash"/>
    <n v="2432.7199999999998"/>
    <n v="2067.8119999999999"/>
    <n v="1589.6"/>
    <n v="478.21199999999999"/>
    <s v="Nor Bags"/>
    <x v="9"/>
    <x v="0"/>
    <x v="0"/>
    <x v="5"/>
    <n v="1216.3599999999999"/>
    <n v="794.8"/>
    <x v="1"/>
    <d v="1985-02-14T00:00:00"/>
    <n v="41"/>
    <x v="1"/>
    <x v="0"/>
    <s v="New Michele"/>
    <x v="0"/>
  </r>
  <r>
    <s v="T03419"/>
    <d v="2024-03-23T00:00:00"/>
    <s v="C094"/>
    <s v="P038"/>
    <s v="S001"/>
    <n v="3"/>
    <n v="0.05"/>
    <s v="Mobile Money"/>
    <n v="1100.79"/>
    <n v="1045.7504999999999"/>
    <n v="855.69"/>
    <n v="190.06049999999982"/>
    <s v="Stage Footwear"/>
    <x v="2"/>
    <x v="0"/>
    <x v="0"/>
    <x v="3"/>
    <n v="366.93"/>
    <n v="285.23"/>
    <x v="0"/>
    <d v="1962-10-18T00:00:00"/>
    <n v="63"/>
    <x v="3"/>
    <x v="3"/>
    <s v="Jimenezborough"/>
    <x v="3"/>
  </r>
  <r>
    <s v="T03420"/>
    <d v="2025-03-04T00:00:00"/>
    <s v="C102"/>
    <s v="P023"/>
    <s v="S004"/>
    <n v="4"/>
    <n v="0"/>
    <s v="Cash"/>
    <n v="7513.88"/>
    <n v="7513.88"/>
    <n v="4059.64"/>
    <n v="3454.2400000000002"/>
    <s v="And Footwear"/>
    <x v="2"/>
    <x v="2"/>
    <x v="0"/>
    <x v="3"/>
    <n v="1878.47"/>
    <n v="1014.91"/>
    <x v="1"/>
    <d v="1996-06-20T00:00:00"/>
    <n v="30"/>
    <x v="1"/>
    <x v="1"/>
    <s v="Brianahaven"/>
    <x v="1"/>
  </r>
  <r>
    <s v="T03421"/>
    <d v="2025-06-30T00:00:00"/>
    <s v="C030"/>
    <s v="P037"/>
    <s v="S002"/>
    <n v="4"/>
    <n v="0"/>
    <s v="Cash"/>
    <n v="7810.6"/>
    <n v="7810.6"/>
    <n v="5805.08"/>
    <n v="2005.5200000000004"/>
    <s v="Book Television"/>
    <x v="0"/>
    <x v="2"/>
    <x v="1"/>
    <x v="2"/>
    <n v="1952.65"/>
    <n v="1451.27"/>
    <x v="0"/>
    <d v="2002-06-10T00:00:00"/>
    <n v="24"/>
    <x v="2"/>
    <x v="2"/>
    <s v="Peckmouth"/>
    <x v="2"/>
  </r>
  <r>
    <s v="T03422"/>
    <d v="2024-06-07T00:00:00"/>
    <s v="C050"/>
    <s v="P010"/>
    <s v="S001"/>
    <n v="5"/>
    <n v="0.05"/>
    <s v="Bank Transfer"/>
    <n v="5970.5999999999995"/>
    <n v="5672.0699999999988"/>
    <n v="4194.75"/>
    <n v="1477.3199999999988"/>
    <s v="Step Smartphone"/>
    <x v="0"/>
    <x v="0"/>
    <x v="1"/>
    <x v="10"/>
    <n v="1194.1199999999999"/>
    <n v="838.95"/>
    <x v="0"/>
    <d v="1968-06-20T00:00:00"/>
    <n v="58"/>
    <x v="3"/>
    <x v="3"/>
    <s v="Jimenezborough"/>
    <x v="3"/>
  </r>
  <r>
    <s v="T03423"/>
    <d v="2024-02-24T00:00:00"/>
    <s v="C100"/>
    <s v="P035"/>
    <s v="S004"/>
    <n v="5"/>
    <n v="0"/>
    <s v="Cash"/>
    <n v="7812.1500000000005"/>
    <n v="7812.1500000000005"/>
    <n v="5978.1500000000005"/>
    <n v="1834"/>
    <s v="Chair Laptop"/>
    <x v="10"/>
    <x v="0"/>
    <x v="1"/>
    <x v="6"/>
    <n v="1562.43"/>
    <n v="1195.6300000000001"/>
    <x v="1"/>
    <d v="1954-09-28T00:00:00"/>
    <n v="71"/>
    <x v="4"/>
    <x v="1"/>
    <s v="Brianahaven"/>
    <x v="1"/>
  </r>
  <r>
    <s v="T03424"/>
    <d v="2023-10-13T00:00:00"/>
    <s v="C099"/>
    <s v="P024"/>
    <s v="S002"/>
    <n v="4"/>
    <n v="0"/>
    <s v="Bank Transfer"/>
    <n v="5949.64"/>
    <n v="5949.64"/>
    <n v="3252.28"/>
    <n v="2697.36"/>
    <s v="Him Smartphone"/>
    <x v="6"/>
    <x v="1"/>
    <x v="1"/>
    <x v="10"/>
    <n v="1487.41"/>
    <n v="813.07"/>
    <x v="0"/>
    <d v="1964-07-22T00:00:00"/>
    <n v="62"/>
    <x v="3"/>
    <x v="2"/>
    <s v="Peckmouth"/>
    <x v="2"/>
  </r>
  <r>
    <s v="T03425"/>
    <d v="2024-05-15T00:00:00"/>
    <s v="C191"/>
    <s v="P015"/>
    <s v="S002"/>
    <n v="1"/>
    <n v="0.05"/>
    <s v="Credit Card"/>
    <n v="270.45"/>
    <n v="256.92749999999995"/>
    <n v="187.6"/>
    <n v="69.327499999999958"/>
    <s v="Whether Bags"/>
    <x v="4"/>
    <x v="0"/>
    <x v="0"/>
    <x v="5"/>
    <n v="270.45"/>
    <n v="187.6"/>
    <x v="1"/>
    <d v="1958-07-14T00:00:00"/>
    <n v="68"/>
    <x v="4"/>
    <x v="2"/>
    <s v="Peckmouth"/>
    <x v="2"/>
  </r>
  <r>
    <s v="T03426"/>
    <d v="2024-09-23T00:00:00"/>
    <s v="C066"/>
    <s v="P010"/>
    <s v="S003"/>
    <n v="3"/>
    <n v="0"/>
    <s v="Mobile Money"/>
    <n v="3582.3599999999997"/>
    <n v="3582.3599999999997"/>
    <n v="2516.8500000000004"/>
    <n v="1065.5099999999993"/>
    <s v="Step Smartphone"/>
    <x v="5"/>
    <x v="0"/>
    <x v="1"/>
    <x v="10"/>
    <n v="1194.1199999999999"/>
    <n v="838.95"/>
    <x v="1"/>
    <d v="1985-09-14T00:00:00"/>
    <n v="40"/>
    <x v="1"/>
    <x v="0"/>
    <s v="New Michele"/>
    <x v="0"/>
  </r>
  <r>
    <s v="T03427"/>
    <d v="2025-09-05T00:00:00"/>
    <s v="C131"/>
    <s v="P044"/>
    <s v="S005"/>
    <n v="2"/>
    <n v="0.15"/>
    <s v="Cash"/>
    <n v="2573.1"/>
    <n v="2187.1349999999998"/>
    <n v="1595.08"/>
    <n v="592.05499999999984"/>
    <s v="Least Accessories"/>
    <x v="5"/>
    <x v="2"/>
    <x v="0"/>
    <x v="9"/>
    <n v="1286.55"/>
    <n v="797.54"/>
    <x v="0"/>
    <d v="1996-10-18T00:00:00"/>
    <n v="29"/>
    <x v="1"/>
    <x v="4"/>
    <s v="Johnmouth"/>
    <x v="2"/>
  </r>
  <r>
    <s v="T03428"/>
    <d v="2024-04-24T00:00:00"/>
    <s v="C125"/>
    <s v="P009"/>
    <s v="S004"/>
    <n v="4"/>
    <n v="0.05"/>
    <s v="Credit Card"/>
    <n v="492.76"/>
    <n v="468.12199999999996"/>
    <n v="321.44"/>
    <n v="146.68199999999996"/>
    <s v="Us Snacks"/>
    <x v="8"/>
    <x v="0"/>
    <x v="2"/>
    <x v="4"/>
    <n v="123.19"/>
    <n v="80.36"/>
    <x v="0"/>
    <d v="1990-04-03T00:00:00"/>
    <n v="36"/>
    <x v="1"/>
    <x v="1"/>
    <s v="Brianahaven"/>
    <x v="1"/>
  </r>
  <r>
    <s v="T03429"/>
    <d v="2024-04-05T00:00:00"/>
    <s v="C135"/>
    <s v="P035"/>
    <s v="S003"/>
    <n v="3"/>
    <n v="0"/>
    <s v="Cash"/>
    <n v="4687.29"/>
    <n v="4687.29"/>
    <n v="3586.8900000000003"/>
    <n v="1100.3999999999996"/>
    <s v="Chair Laptop"/>
    <x v="8"/>
    <x v="0"/>
    <x v="1"/>
    <x v="6"/>
    <n v="1562.43"/>
    <n v="1195.6300000000001"/>
    <x v="0"/>
    <d v="1986-03-07T00:00:00"/>
    <n v="40"/>
    <x v="1"/>
    <x v="0"/>
    <s v="New Michele"/>
    <x v="0"/>
  </r>
  <r>
    <s v="T03430"/>
    <d v="2024-08-09T00:00:00"/>
    <s v="C062"/>
    <s v="P031"/>
    <s v="S003"/>
    <n v="5"/>
    <n v="0"/>
    <s v="Mobile Money"/>
    <n v="5478.6"/>
    <n v="5478.6"/>
    <n v="4111"/>
    <n v="1367.6000000000004"/>
    <s v="Foot Snacks"/>
    <x v="3"/>
    <x v="0"/>
    <x v="2"/>
    <x v="4"/>
    <n v="1095.72"/>
    <n v="822.2"/>
    <x v="0"/>
    <d v="2000-06-21T00:00:00"/>
    <n v="26"/>
    <x v="1"/>
    <x v="0"/>
    <s v="New Michele"/>
    <x v="0"/>
  </r>
  <r>
    <s v="T03431"/>
    <d v="2025-04-23T00:00:00"/>
    <s v="C200"/>
    <s v="P029"/>
    <s v="S002"/>
    <n v="3"/>
    <n v="0.1"/>
    <s v="Credit Card"/>
    <n v="4455.1499999999996"/>
    <n v="4009.6349999999998"/>
    <n v="2964.93"/>
    <n v="1044.7049999999999"/>
    <s v="Road Clothing"/>
    <x v="8"/>
    <x v="2"/>
    <x v="0"/>
    <x v="0"/>
    <n v="1485.05"/>
    <n v="988.31"/>
    <x v="0"/>
    <d v="2001-12-24T00:00:00"/>
    <n v="24"/>
    <x v="2"/>
    <x v="2"/>
    <s v="Peckmouth"/>
    <x v="2"/>
  </r>
  <r>
    <s v="T03432"/>
    <d v="2024-07-17T00:00:00"/>
    <s v="C123"/>
    <s v="P005"/>
    <s v="S005"/>
    <n v="5"/>
    <n v="0.05"/>
    <s v="Mobile Money"/>
    <n v="6981.1"/>
    <n v="6632.0450000000001"/>
    <n v="5020.45"/>
    <n v="1611.5950000000003"/>
    <s v="Knowledge Bags"/>
    <x v="11"/>
    <x v="0"/>
    <x v="0"/>
    <x v="5"/>
    <n v="1396.22"/>
    <n v="1004.09"/>
    <x v="1"/>
    <d v="1989-11-06T00:00:00"/>
    <n v="36"/>
    <x v="1"/>
    <x v="4"/>
    <s v="Johnmouth"/>
    <x v="2"/>
  </r>
  <r>
    <s v="T03433"/>
    <d v="2024-09-09T00:00:00"/>
    <s v="C012"/>
    <s v="P048"/>
    <s v="S002"/>
    <n v="2"/>
    <n v="0.1"/>
    <s v="Cash"/>
    <n v="2432.7199999999998"/>
    <n v="2189.4479999999999"/>
    <n v="1589.6"/>
    <n v="599.84799999999996"/>
    <s v="Nor Bags"/>
    <x v="5"/>
    <x v="0"/>
    <x v="0"/>
    <x v="5"/>
    <n v="1216.3599999999999"/>
    <n v="794.8"/>
    <x v="0"/>
    <d v="1989-12-08T00:00:00"/>
    <n v="36"/>
    <x v="1"/>
    <x v="2"/>
    <s v="Peckmouth"/>
    <x v="2"/>
  </r>
  <r>
    <s v="T03434"/>
    <d v="2024-04-23T00:00:00"/>
    <s v="C014"/>
    <s v="P034"/>
    <s v="S001"/>
    <n v="3"/>
    <n v="0.15"/>
    <s v="Cash"/>
    <n v="1284.1500000000001"/>
    <n v="1091.5275000000001"/>
    <n v="738.21"/>
    <n v="353.31750000000011"/>
    <s v="Everything Laptop"/>
    <x v="8"/>
    <x v="0"/>
    <x v="1"/>
    <x v="6"/>
    <n v="428.05"/>
    <n v="246.07"/>
    <x v="0"/>
    <d v="1974-06-25T00:00:00"/>
    <n v="52"/>
    <x v="3"/>
    <x v="3"/>
    <s v="Jimenezborough"/>
    <x v="3"/>
  </r>
  <r>
    <s v="T03435"/>
    <d v="2023-12-05T00:00:00"/>
    <s v="C156"/>
    <s v="P012"/>
    <s v="S001"/>
    <n v="5"/>
    <n v="0.1"/>
    <s v="Cash"/>
    <n v="5965.45"/>
    <n v="5368.9049999999997"/>
    <n v="4091.2"/>
    <n v="1277.7049999999999"/>
    <s v="Above Camera"/>
    <x v="7"/>
    <x v="1"/>
    <x v="1"/>
    <x v="12"/>
    <n v="1193.0899999999999"/>
    <n v="818.24"/>
    <x v="0"/>
    <d v="1956-11-28T00:00:00"/>
    <n v="69"/>
    <x v="4"/>
    <x v="3"/>
    <s v="Jimenezborough"/>
    <x v="3"/>
  </r>
  <r>
    <s v="T03436"/>
    <d v="2025-07-08T00:00:00"/>
    <s v="C075"/>
    <s v="P049"/>
    <s v="S003"/>
    <n v="5"/>
    <n v="0.05"/>
    <s v="Cash"/>
    <n v="1941.3"/>
    <n v="1844.2349999999999"/>
    <n v="996.5"/>
    <n v="847.7349999999999"/>
    <s v="Possible Watches"/>
    <x v="11"/>
    <x v="2"/>
    <x v="0"/>
    <x v="1"/>
    <n v="388.26"/>
    <n v="199.3"/>
    <x v="0"/>
    <d v="1954-09-17T00:00:00"/>
    <n v="71"/>
    <x v="4"/>
    <x v="0"/>
    <s v="New Michele"/>
    <x v="0"/>
  </r>
  <r>
    <s v="T03437"/>
    <d v="2025-06-12T00:00:00"/>
    <s v="C183"/>
    <s v="P048"/>
    <s v="S004"/>
    <n v="3"/>
    <n v="0.05"/>
    <s v="Mobile Money"/>
    <n v="3649.08"/>
    <n v="3466.6259999999997"/>
    <n v="2384.3999999999996"/>
    <n v="1082.2260000000001"/>
    <s v="Nor Bags"/>
    <x v="0"/>
    <x v="2"/>
    <x v="0"/>
    <x v="5"/>
    <n v="1216.3599999999999"/>
    <n v="794.8"/>
    <x v="0"/>
    <d v="1990-11-19T00:00:00"/>
    <n v="35"/>
    <x v="1"/>
    <x v="1"/>
    <s v="Brianahaven"/>
    <x v="1"/>
  </r>
  <r>
    <s v="T03438"/>
    <d v="2025-01-20T00:00:00"/>
    <s v="C194"/>
    <s v="P003"/>
    <s v="S005"/>
    <n v="5"/>
    <n v="0.15"/>
    <s v="Mobile Money"/>
    <n v="1688.15"/>
    <n v="1434.9275"/>
    <n v="845.15"/>
    <n v="589.77750000000003"/>
    <s v="Here Footwear"/>
    <x v="9"/>
    <x v="2"/>
    <x v="0"/>
    <x v="3"/>
    <n v="337.63"/>
    <n v="169.03"/>
    <x v="0"/>
    <d v="2000-09-02T00:00:00"/>
    <n v="25"/>
    <x v="1"/>
    <x v="4"/>
    <s v="Johnmouth"/>
    <x v="2"/>
  </r>
  <r>
    <s v="T03439"/>
    <d v="2025-05-14T00:00:00"/>
    <s v="C200"/>
    <s v="P024"/>
    <s v="S003"/>
    <n v="5"/>
    <n v="0.15"/>
    <s v="Cash"/>
    <n v="7437.05"/>
    <n v="6321.4925000000003"/>
    <n v="4065.3500000000004"/>
    <n v="2256.1424999999999"/>
    <s v="Him Smartphone"/>
    <x v="4"/>
    <x v="2"/>
    <x v="1"/>
    <x v="10"/>
    <n v="1487.41"/>
    <n v="813.07"/>
    <x v="0"/>
    <d v="2001-12-24T00:00:00"/>
    <n v="24"/>
    <x v="2"/>
    <x v="0"/>
    <s v="New Michele"/>
    <x v="0"/>
  </r>
  <r>
    <s v="T03440"/>
    <d v="2024-01-04T00:00:00"/>
    <s v="C134"/>
    <s v="P036"/>
    <s v="S003"/>
    <n v="2"/>
    <n v="0.1"/>
    <s v="Mobile Money"/>
    <n v="3002.92"/>
    <n v="2702.6280000000002"/>
    <n v="2335.46"/>
    <n v="367.16800000000012"/>
    <s v="New Watches"/>
    <x v="9"/>
    <x v="0"/>
    <x v="0"/>
    <x v="1"/>
    <n v="1501.46"/>
    <n v="1167.73"/>
    <x v="1"/>
    <d v="1985-01-29T00:00:00"/>
    <n v="41"/>
    <x v="1"/>
    <x v="0"/>
    <s v="New Michele"/>
    <x v="0"/>
  </r>
  <r>
    <s v="T03441"/>
    <d v="2024-07-26T00:00:00"/>
    <s v="C164"/>
    <s v="P035"/>
    <s v="S005"/>
    <n v="2"/>
    <n v="0.05"/>
    <s v="Bank Transfer"/>
    <n v="3124.86"/>
    <n v="2968.6170000000002"/>
    <n v="2391.2600000000002"/>
    <n v="577.35699999999997"/>
    <s v="Chair Laptop"/>
    <x v="11"/>
    <x v="0"/>
    <x v="1"/>
    <x v="6"/>
    <n v="1562.43"/>
    <n v="1195.6300000000001"/>
    <x v="0"/>
    <d v="1968-07-28T00:00:00"/>
    <n v="57"/>
    <x v="3"/>
    <x v="4"/>
    <s v="Johnmouth"/>
    <x v="2"/>
  </r>
  <r>
    <s v="T03442"/>
    <d v="2025-06-08T00:00:00"/>
    <s v="C145"/>
    <s v="P006"/>
    <s v="S001"/>
    <n v="3"/>
    <n v="0"/>
    <s v="Bank Transfer"/>
    <n v="954.15000000000009"/>
    <n v="954.15000000000009"/>
    <n v="562.02"/>
    <n v="392.13000000000011"/>
    <s v="Company Fruits"/>
    <x v="0"/>
    <x v="2"/>
    <x v="2"/>
    <x v="13"/>
    <n v="318.05"/>
    <n v="187.34"/>
    <x v="1"/>
    <d v="1959-11-07T00:00:00"/>
    <n v="66"/>
    <x v="4"/>
    <x v="3"/>
    <s v="Jimenezborough"/>
    <x v="3"/>
  </r>
  <r>
    <s v="T03443"/>
    <d v="2024-04-13T00:00:00"/>
    <s v="C146"/>
    <s v="P024"/>
    <s v="S005"/>
    <n v="2"/>
    <n v="0.05"/>
    <s v="Credit Card"/>
    <n v="2974.82"/>
    <n v="2826.0790000000002"/>
    <n v="1626.14"/>
    <n v="1199.9390000000001"/>
    <s v="Him Smartphone"/>
    <x v="8"/>
    <x v="0"/>
    <x v="1"/>
    <x v="10"/>
    <n v="1487.41"/>
    <n v="813.07"/>
    <x v="1"/>
    <d v="1997-03-26T00:00:00"/>
    <n v="29"/>
    <x v="1"/>
    <x v="4"/>
    <s v="Johnmouth"/>
    <x v="2"/>
  </r>
  <r>
    <s v="T03444"/>
    <d v="2024-12-09T00:00:00"/>
    <s v="C028"/>
    <s v="P015"/>
    <s v="S002"/>
    <n v="2"/>
    <n v="0.1"/>
    <s v="Credit Card"/>
    <n v="540.9"/>
    <n v="486.81"/>
    <n v="375.2"/>
    <n v="111.61000000000001"/>
    <s v="Whether Bags"/>
    <x v="7"/>
    <x v="0"/>
    <x v="0"/>
    <x v="5"/>
    <n v="270.45"/>
    <n v="187.6"/>
    <x v="1"/>
    <d v="1960-02-10T00:00:00"/>
    <n v="66"/>
    <x v="4"/>
    <x v="2"/>
    <s v="Peckmouth"/>
    <x v="2"/>
  </r>
  <r>
    <s v="T03445"/>
    <d v="2025-04-18T00:00:00"/>
    <s v="C199"/>
    <s v="P039"/>
    <s v="S004"/>
    <n v="4"/>
    <n v="0"/>
    <s v="Mobile Money"/>
    <n v="2163.7600000000002"/>
    <n v="2163.7600000000002"/>
    <n v="1593"/>
    <n v="570.76000000000022"/>
    <s v="Church Clothing"/>
    <x v="8"/>
    <x v="2"/>
    <x v="0"/>
    <x v="0"/>
    <n v="540.94000000000005"/>
    <n v="398.25"/>
    <x v="1"/>
    <d v="1970-05-18T00:00:00"/>
    <n v="56"/>
    <x v="3"/>
    <x v="1"/>
    <s v="Brianahaven"/>
    <x v="1"/>
  </r>
  <r>
    <s v="T03446"/>
    <d v="2025-06-06T00:00:00"/>
    <s v="C160"/>
    <s v="P016"/>
    <s v="S001"/>
    <n v="5"/>
    <n v="0.15"/>
    <s v="Credit Card"/>
    <n v="9293.75"/>
    <n v="7899.6875"/>
    <n v="7255.8"/>
    <n v="643.88749999999982"/>
    <s v="House Accessories"/>
    <x v="0"/>
    <x v="2"/>
    <x v="0"/>
    <x v="9"/>
    <n v="1858.75"/>
    <n v="1451.16"/>
    <x v="0"/>
    <d v="1991-09-10T00:00:00"/>
    <n v="34"/>
    <x v="0"/>
    <x v="3"/>
    <s v="Jimenezborough"/>
    <x v="3"/>
  </r>
  <r>
    <s v="T03447"/>
    <d v="2025-06-26T00:00:00"/>
    <s v="C102"/>
    <s v="P041"/>
    <s v="S001"/>
    <n v="4"/>
    <n v="0.15"/>
    <s v="Cash"/>
    <n v="6540.04"/>
    <n v="5559.0339999999997"/>
    <n v="4173.16"/>
    <n v="1385.8739999999998"/>
    <s v="Present Television"/>
    <x v="0"/>
    <x v="2"/>
    <x v="1"/>
    <x v="2"/>
    <n v="1635.01"/>
    <n v="1043.29"/>
    <x v="1"/>
    <d v="1996-06-20T00:00:00"/>
    <n v="30"/>
    <x v="1"/>
    <x v="3"/>
    <s v="Jimenezborough"/>
    <x v="3"/>
  </r>
  <r>
    <s v="T03448"/>
    <d v="2025-02-28T00:00:00"/>
    <s v="C165"/>
    <s v="P030"/>
    <s v="S004"/>
    <n v="2"/>
    <n v="0.05"/>
    <s v="Bank Transfer"/>
    <n v="58.48"/>
    <n v="55.555999999999997"/>
    <n v="30.56"/>
    <n v="24.995999999999999"/>
    <s v="National Watches"/>
    <x v="10"/>
    <x v="2"/>
    <x v="0"/>
    <x v="1"/>
    <n v="29.24"/>
    <n v="15.28"/>
    <x v="0"/>
    <d v="1972-12-26T00:00:00"/>
    <n v="53"/>
    <x v="3"/>
    <x v="1"/>
    <s v="Brianahaven"/>
    <x v="1"/>
  </r>
  <r>
    <s v="T03449"/>
    <d v="2025-02-14T00:00:00"/>
    <s v="C144"/>
    <s v="P039"/>
    <s v="S002"/>
    <n v="5"/>
    <n v="0.05"/>
    <s v="Bank Transfer"/>
    <n v="2704.7000000000003"/>
    <n v="2569.4650000000001"/>
    <n v="1991.25"/>
    <n v="578.21500000000015"/>
    <s v="Church Clothing"/>
    <x v="10"/>
    <x v="2"/>
    <x v="0"/>
    <x v="0"/>
    <n v="540.94000000000005"/>
    <n v="398.25"/>
    <x v="1"/>
    <d v="1963-09-02T00:00:00"/>
    <n v="62"/>
    <x v="3"/>
    <x v="2"/>
    <s v="Peckmouth"/>
    <x v="2"/>
  </r>
  <r>
    <s v="T03450"/>
    <d v="2024-02-12T00:00:00"/>
    <s v="C172"/>
    <s v="P040"/>
    <s v="S005"/>
    <n v="3"/>
    <n v="0.05"/>
    <s v="Credit Card"/>
    <n v="5236.83"/>
    <n v="4974.9884999999995"/>
    <n v="3967.32"/>
    <n v="1007.6684999999993"/>
    <s v="Piece Headphones"/>
    <x v="10"/>
    <x v="0"/>
    <x v="1"/>
    <x v="11"/>
    <n v="1745.61"/>
    <n v="1322.44"/>
    <x v="1"/>
    <d v="1977-03-14T00:00:00"/>
    <n v="49"/>
    <x v="1"/>
    <x v="4"/>
    <s v="Johnmouth"/>
    <x v="2"/>
  </r>
  <r>
    <s v="T03451"/>
    <d v="2023-09-23T00:00:00"/>
    <s v="C169"/>
    <s v="P015"/>
    <s v="S005"/>
    <n v="1"/>
    <n v="0.1"/>
    <s v="Cash"/>
    <n v="270.45"/>
    <n v="243.405"/>
    <n v="187.6"/>
    <n v="55.805000000000007"/>
    <s v="Whether Bags"/>
    <x v="5"/>
    <x v="1"/>
    <x v="0"/>
    <x v="5"/>
    <n v="270.45"/>
    <n v="187.6"/>
    <x v="0"/>
    <d v="1967-06-15T00:00:00"/>
    <n v="59"/>
    <x v="3"/>
    <x v="4"/>
    <s v="Johnmouth"/>
    <x v="2"/>
  </r>
  <r>
    <s v="T03452"/>
    <d v="2024-03-20T00:00:00"/>
    <s v="C089"/>
    <s v="P015"/>
    <s v="S004"/>
    <n v="1"/>
    <n v="0.05"/>
    <s v="Mobile Money"/>
    <n v="270.45"/>
    <n v="256.92749999999995"/>
    <n v="187.6"/>
    <n v="69.327499999999958"/>
    <s v="Whether Bags"/>
    <x v="2"/>
    <x v="0"/>
    <x v="0"/>
    <x v="5"/>
    <n v="270.45"/>
    <n v="187.6"/>
    <x v="1"/>
    <d v="1969-07-12T00:00:00"/>
    <n v="57"/>
    <x v="3"/>
    <x v="1"/>
    <s v="Brianahaven"/>
    <x v="1"/>
  </r>
  <r>
    <s v="T03453"/>
    <d v="2025-05-08T00:00:00"/>
    <s v="C088"/>
    <s v="P050"/>
    <s v="S001"/>
    <n v="5"/>
    <n v="0.05"/>
    <s v="Mobile Money"/>
    <n v="5223.2000000000007"/>
    <n v="4962.0400000000009"/>
    <n v="3875.3500000000004"/>
    <n v="1086.6900000000005"/>
    <s v="Maybe Footwear"/>
    <x v="4"/>
    <x v="2"/>
    <x v="0"/>
    <x v="3"/>
    <n v="1044.6400000000001"/>
    <n v="775.07"/>
    <x v="1"/>
    <d v="1997-10-11T00:00:00"/>
    <n v="28"/>
    <x v="1"/>
    <x v="3"/>
    <s v="Jimenezborough"/>
    <x v="3"/>
  </r>
  <r>
    <s v="T03454"/>
    <d v="2024-09-02T00:00:00"/>
    <s v="C152"/>
    <s v="P043"/>
    <s v="S003"/>
    <n v="5"/>
    <n v="0.05"/>
    <s v="Mobile Money"/>
    <n v="2822.1"/>
    <n v="2680.9949999999999"/>
    <n v="1469.8"/>
    <n v="1211.1949999999999"/>
    <s v="Soon Accessories"/>
    <x v="5"/>
    <x v="0"/>
    <x v="0"/>
    <x v="9"/>
    <n v="564.41999999999996"/>
    <n v="293.95999999999998"/>
    <x v="0"/>
    <d v="1987-06-17T00:00:00"/>
    <n v="39"/>
    <x v="1"/>
    <x v="0"/>
    <s v="New Michele"/>
    <x v="0"/>
  </r>
  <r>
    <s v="T03455"/>
    <d v="2024-07-03T00:00:00"/>
    <s v="C170"/>
    <s v="P047"/>
    <s v="S003"/>
    <n v="1"/>
    <n v="0.15"/>
    <s v="Mobile Money"/>
    <n v="1197.18"/>
    <n v="1017.6030000000001"/>
    <n v="722.74"/>
    <n v="294.86300000000006"/>
    <s v="Or Smartphone"/>
    <x v="11"/>
    <x v="0"/>
    <x v="1"/>
    <x v="10"/>
    <n v="1197.18"/>
    <n v="722.74"/>
    <x v="1"/>
    <d v="1984-05-05T00:00:00"/>
    <n v="42"/>
    <x v="1"/>
    <x v="0"/>
    <s v="New Michele"/>
    <x v="0"/>
  </r>
  <r>
    <s v="T03456"/>
    <d v="2023-10-02T00:00:00"/>
    <s v="C089"/>
    <s v="P044"/>
    <s v="S004"/>
    <n v="1"/>
    <n v="0.05"/>
    <s v="Cash"/>
    <n v="1286.55"/>
    <n v="1222.2224999999999"/>
    <n v="797.54"/>
    <n v="424.68249999999989"/>
    <s v="Least Accessories"/>
    <x v="6"/>
    <x v="1"/>
    <x v="0"/>
    <x v="9"/>
    <n v="1286.55"/>
    <n v="797.54"/>
    <x v="1"/>
    <d v="1969-07-12T00:00:00"/>
    <n v="57"/>
    <x v="3"/>
    <x v="1"/>
    <s v="Brianahaven"/>
    <x v="1"/>
  </r>
  <r>
    <s v="T03457"/>
    <d v="2024-10-26T00:00:00"/>
    <s v="C144"/>
    <s v="P035"/>
    <s v="S004"/>
    <n v="4"/>
    <n v="0"/>
    <s v="Credit Card"/>
    <n v="6249.72"/>
    <n v="6249.72"/>
    <n v="4782.5200000000004"/>
    <n v="1467.1999999999998"/>
    <s v="Chair Laptop"/>
    <x v="6"/>
    <x v="0"/>
    <x v="1"/>
    <x v="6"/>
    <n v="1562.43"/>
    <n v="1195.6300000000001"/>
    <x v="1"/>
    <d v="1963-09-02T00:00:00"/>
    <n v="62"/>
    <x v="3"/>
    <x v="1"/>
    <s v="Brianahaven"/>
    <x v="1"/>
  </r>
  <r>
    <s v="T03458"/>
    <d v="2024-05-27T00:00:00"/>
    <s v="C197"/>
    <s v="P013"/>
    <s v="S002"/>
    <n v="5"/>
    <n v="0.1"/>
    <s v="Bank Transfer"/>
    <n v="5674"/>
    <n v="5106.6000000000004"/>
    <n v="3375.5"/>
    <n v="1731.1000000000004"/>
    <s v="World Watches"/>
    <x v="4"/>
    <x v="0"/>
    <x v="0"/>
    <x v="1"/>
    <n v="1134.8"/>
    <n v="675.1"/>
    <x v="0"/>
    <d v="1957-09-23T00:00:00"/>
    <n v="68"/>
    <x v="4"/>
    <x v="2"/>
    <s v="Peckmouth"/>
    <x v="2"/>
  </r>
  <r>
    <s v="T03459"/>
    <d v="2025-07-30T00:00:00"/>
    <s v="C193"/>
    <s v="P033"/>
    <s v="S001"/>
    <n v="3"/>
    <n v="0.05"/>
    <s v="Bank Transfer"/>
    <n v="5396.91"/>
    <n v="5127.0644999999995"/>
    <n v="3987.4500000000003"/>
    <n v="1139.6144999999992"/>
    <s v="Beat Accessories"/>
    <x v="11"/>
    <x v="2"/>
    <x v="0"/>
    <x v="9"/>
    <n v="1798.97"/>
    <n v="1329.15"/>
    <x v="1"/>
    <d v="1969-11-06T00:00:00"/>
    <n v="56"/>
    <x v="3"/>
    <x v="3"/>
    <s v="Jimenezborough"/>
    <x v="3"/>
  </r>
  <r>
    <s v="T03460"/>
    <d v="2023-12-17T00:00:00"/>
    <s v="C103"/>
    <s v="P010"/>
    <s v="S005"/>
    <n v="2"/>
    <n v="0.05"/>
    <s v="Bank Transfer"/>
    <n v="2388.2399999999998"/>
    <n v="2268.8279999999995"/>
    <n v="1677.9"/>
    <n v="590.92799999999943"/>
    <s v="Step Smartphone"/>
    <x v="7"/>
    <x v="1"/>
    <x v="1"/>
    <x v="10"/>
    <n v="1194.1199999999999"/>
    <n v="838.95"/>
    <x v="1"/>
    <d v="1964-10-26T00:00:00"/>
    <n v="61"/>
    <x v="3"/>
    <x v="4"/>
    <s v="Johnmouth"/>
    <x v="2"/>
  </r>
  <r>
    <s v="T03461"/>
    <d v="2023-12-30T00:00:00"/>
    <s v="C131"/>
    <s v="P029"/>
    <s v="S003"/>
    <n v="1"/>
    <n v="0"/>
    <s v="Credit Card"/>
    <n v="1485.05"/>
    <n v="1485.05"/>
    <n v="988.31"/>
    <n v="496.74"/>
    <s v="Road Clothing"/>
    <x v="7"/>
    <x v="1"/>
    <x v="0"/>
    <x v="0"/>
    <n v="1485.05"/>
    <n v="988.31"/>
    <x v="0"/>
    <d v="1996-10-18T00:00:00"/>
    <n v="29"/>
    <x v="1"/>
    <x v="0"/>
    <s v="New Michele"/>
    <x v="0"/>
  </r>
  <r>
    <s v="T03462"/>
    <d v="2025-08-01T00:00:00"/>
    <s v="C123"/>
    <s v="P049"/>
    <s v="S002"/>
    <n v="1"/>
    <n v="0"/>
    <s v="Mobile Money"/>
    <n v="388.26"/>
    <n v="388.26"/>
    <n v="199.3"/>
    <n v="188.95999999999998"/>
    <s v="Possible Watches"/>
    <x v="3"/>
    <x v="2"/>
    <x v="0"/>
    <x v="1"/>
    <n v="388.26"/>
    <n v="199.3"/>
    <x v="1"/>
    <d v="1989-11-06T00:00:00"/>
    <n v="36"/>
    <x v="1"/>
    <x v="2"/>
    <s v="Peckmouth"/>
    <x v="2"/>
  </r>
  <r>
    <s v="T03463"/>
    <d v="2025-04-21T00:00:00"/>
    <s v="C154"/>
    <s v="P023"/>
    <s v="S004"/>
    <n v="4"/>
    <n v="0"/>
    <s v="Cash"/>
    <n v="7513.88"/>
    <n v="7513.88"/>
    <n v="4059.64"/>
    <n v="3454.2400000000002"/>
    <s v="And Footwear"/>
    <x v="8"/>
    <x v="2"/>
    <x v="0"/>
    <x v="3"/>
    <n v="1878.47"/>
    <n v="1014.91"/>
    <x v="0"/>
    <d v="1971-09-02T00:00:00"/>
    <n v="54"/>
    <x v="3"/>
    <x v="1"/>
    <s v="Brianahaven"/>
    <x v="1"/>
  </r>
  <r>
    <s v="T03464"/>
    <d v="2024-10-29T00:00:00"/>
    <s v="C030"/>
    <s v="P017"/>
    <s v="S004"/>
    <n v="5"/>
    <n v="0.05"/>
    <s v="Cash"/>
    <n v="6230.5499999999993"/>
    <n v="5919.0224999999991"/>
    <n v="4167.6000000000004"/>
    <n v="1751.4224999999988"/>
    <s v="Find Headphones"/>
    <x v="6"/>
    <x v="0"/>
    <x v="1"/>
    <x v="11"/>
    <n v="1246.1099999999999"/>
    <n v="833.52"/>
    <x v="0"/>
    <d v="2002-06-10T00:00:00"/>
    <n v="24"/>
    <x v="2"/>
    <x v="1"/>
    <s v="Brianahaven"/>
    <x v="1"/>
  </r>
  <r>
    <s v="T03465"/>
    <d v="2024-02-19T00:00:00"/>
    <s v="C021"/>
    <s v="P038"/>
    <s v="S002"/>
    <n v="5"/>
    <n v="0.1"/>
    <s v="Cash"/>
    <n v="1834.65"/>
    <n v="1651.1850000000002"/>
    <n v="1426.15"/>
    <n v="225.03500000000008"/>
    <s v="Stage Footwear"/>
    <x v="10"/>
    <x v="0"/>
    <x v="0"/>
    <x v="3"/>
    <n v="366.93"/>
    <n v="285.23"/>
    <x v="0"/>
    <d v="1993-11-17T00:00:00"/>
    <n v="32"/>
    <x v="1"/>
    <x v="2"/>
    <s v="Peckmouth"/>
    <x v="2"/>
  </r>
  <r>
    <s v="T03466"/>
    <d v="2025-08-14T00:00:00"/>
    <s v="C013"/>
    <s v="P015"/>
    <s v="S001"/>
    <n v="4"/>
    <n v="0"/>
    <s v="Bank Transfer"/>
    <n v="1081.8"/>
    <n v="1081.8"/>
    <n v="750.4"/>
    <n v="331.4"/>
    <s v="Whether Bags"/>
    <x v="3"/>
    <x v="2"/>
    <x v="0"/>
    <x v="5"/>
    <n v="270.45"/>
    <n v="187.6"/>
    <x v="0"/>
    <d v="1955-01-28T00:00:00"/>
    <n v="71"/>
    <x v="4"/>
    <x v="3"/>
    <s v="Jimenezborough"/>
    <x v="3"/>
  </r>
  <r>
    <s v="T03467"/>
    <d v="2023-11-17T00:00:00"/>
    <s v="C021"/>
    <s v="P017"/>
    <s v="S003"/>
    <n v="5"/>
    <n v="0"/>
    <s v="Bank Transfer"/>
    <n v="6230.5499999999993"/>
    <n v="6230.5499999999993"/>
    <n v="4167.6000000000004"/>
    <n v="2062.9499999999989"/>
    <s v="Find Headphones"/>
    <x v="1"/>
    <x v="1"/>
    <x v="1"/>
    <x v="11"/>
    <n v="1246.1099999999999"/>
    <n v="833.52"/>
    <x v="0"/>
    <d v="1993-11-17T00:00:00"/>
    <n v="32"/>
    <x v="1"/>
    <x v="0"/>
    <s v="New Michele"/>
    <x v="0"/>
  </r>
  <r>
    <s v="T03468"/>
    <d v="2023-11-23T00:00:00"/>
    <s v="C014"/>
    <s v="P006"/>
    <s v="S004"/>
    <n v="4"/>
    <n v="0.05"/>
    <s v="Credit Card"/>
    <n v="1272.2"/>
    <n v="1208.5899999999999"/>
    <n v="749.36"/>
    <n v="459.2299999999999"/>
    <s v="Company Fruits"/>
    <x v="1"/>
    <x v="1"/>
    <x v="2"/>
    <x v="13"/>
    <n v="318.05"/>
    <n v="187.34"/>
    <x v="0"/>
    <d v="1974-06-25T00:00:00"/>
    <n v="52"/>
    <x v="3"/>
    <x v="1"/>
    <s v="Brianahaven"/>
    <x v="1"/>
  </r>
  <r>
    <s v="T03469"/>
    <d v="2024-01-17T00:00:00"/>
    <s v="C150"/>
    <s v="P034"/>
    <s v="S004"/>
    <n v="4"/>
    <n v="0.05"/>
    <s v="Cash"/>
    <n v="1712.2"/>
    <n v="1626.59"/>
    <n v="984.28"/>
    <n v="642.30999999999995"/>
    <s v="Everything Laptop"/>
    <x v="9"/>
    <x v="0"/>
    <x v="1"/>
    <x v="6"/>
    <n v="428.05"/>
    <n v="246.07"/>
    <x v="0"/>
    <d v="1971-06-17T00:00:00"/>
    <n v="55"/>
    <x v="3"/>
    <x v="1"/>
    <s v="Brianahaven"/>
    <x v="1"/>
  </r>
  <r>
    <s v="T03470"/>
    <d v="2024-04-06T00:00:00"/>
    <s v="C187"/>
    <s v="P044"/>
    <s v="S003"/>
    <n v="2"/>
    <n v="0.1"/>
    <s v="Bank Transfer"/>
    <n v="2573.1"/>
    <n v="2315.79"/>
    <n v="1595.08"/>
    <n v="720.71"/>
    <s v="Least Accessories"/>
    <x v="8"/>
    <x v="0"/>
    <x v="0"/>
    <x v="9"/>
    <n v="1286.55"/>
    <n v="797.54"/>
    <x v="0"/>
    <d v="1989-01-14T00:00:00"/>
    <n v="37"/>
    <x v="1"/>
    <x v="0"/>
    <s v="New Michele"/>
    <x v="0"/>
  </r>
  <r>
    <s v="T03471"/>
    <d v="2024-07-31T00:00:00"/>
    <s v="C005"/>
    <s v="P034"/>
    <s v="S004"/>
    <n v="4"/>
    <n v="0.15"/>
    <s v="Bank Transfer"/>
    <n v="1712.2"/>
    <n v="1455.37"/>
    <n v="984.28"/>
    <n v="471.08999999999992"/>
    <s v="Everything Laptop"/>
    <x v="11"/>
    <x v="0"/>
    <x v="1"/>
    <x v="6"/>
    <n v="428.05"/>
    <n v="246.07"/>
    <x v="0"/>
    <d v="1992-06-18T00:00:00"/>
    <n v="34"/>
    <x v="0"/>
    <x v="1"/>
    <s v="Brianahaven"/>
    <x v="1"/>
  </r>
  <r>
    <s v="T03472"/>
    <d v="2025-09-09T00:00:00"/>
    <s v="C101"/>
    <s v="P023"/>
    <s v="S002"/>
    <n v="1"/>
    <n v="0.15"/>
    <s v="Credit Card"/>
    <n v="1878.47"/>
    <n v="1596.6994999999999"/>
    <n v="1014.91"/>
    <n v="581.78949999999998"/>
    <s v="And Footwear"/>
    <x v="5"/>
    <x v="2"/>
    <x v="0"/>
    <x v="3"/>
    <n v="1878.47"/>
    <n v="1014.91"/>
    <x v="1"/>
    <d v="1956-05-29T00:00:00"/>
    <n v="70"/>
    <x v="4"/>
    <x v="2"/>
    <s v="Peckmouth"/>
    <x v="2"/>
  </r>
  <r>
    <s v="T03473"/>
    <d v="2024-03-13T00:00:00"/>
    <s v="C186"/>
    <s v="P013"/>
    <s v="S004"/>
    <n v="4"/>
    <n v="0.05"/>
    <s v="Credit Card"/>
    <n v="4539.2"/>
    <n v="4312.24"/>
    <n v="2700.4"/>
    <n v="1611.8399999999997"/>
    <s v="World Watches"/>
    <x v="2"/>
    <x v="0"/>
    <x v="0"/>
    <x v="1"/>
    <n v="1134.8"/>
    <n v="675.1"/>
    <x v="1"/>
    <d v="1960-05-05T00:00:00"/>
    <n v="66"/>
    <x v="4"/>
    <x v="1"/>
    <s v="Brianahaven"/>
    <x v="1"/>
  </r>
  <r>
    <s v="T03474"/>
    <d v="2024-07-12T00:00:00"/>
    <s v="C089"/>
    <s v="P036"/>
    <s v="S001"/>
    <n v="5"/>
    <n v="0"/>
    <s v="Mobile Money"/>
    <n v="7507.3"/>
    <n v="7507.3"/>
    <n v="5838.65"/>
    <n v="1668.6500000000005"/>
    <s v="New Watches"/>
    <x v="11"/>
    <x v="0"/>
    <x v="0"/>
    <x v="1"/>
    <n v="1501.46"/>
    <n v="1167.73"/>
    <x v="1"/>
    <d v="1969-07-12T00:00:00"/>
    <n v="57"/>
    <x v="3"/>
    <x v="3"/>
    <s v="Jimenezborough"/>
    <x v="3"/>
  </r>
  <r>
    <s v="T03475"/>
    <d v="2024-03-10T00:00:00"/>
    <s v="C186"/>
    <s v="P035"/>
    <s v="S004"/>
    <n v="4"/>
    <n v="0"/>
    <s v="Credit Card"/>
    <n v="6249.72"/>
    <n v="6249.72"/>
    <n v="4782.5200000000004"/>
    <n v="1467.1999999999998"/>
    <s v="Chair Laptop"/>
    <x v="2"/>
    <x v="0"/>
    <x v="1"/>
    <x v="6"/>
    <n v="1562.43"/>
    <n v="1195.6300000000001"/>
    <x v="1"/>
    <d v="1960-05-05T00:00:00"/>
    <n v="66"/>
    <x v="4"/>
    <x v="1"/>
    <s v="Brianahaven"/>
    <x v="1"/>
  </r>
  <r>
    <s v="T03476"/>
    <d v="2025-07-29T00:00:00"/>
    <s v="C145"/>
    <s v="P007"/>
    <s v="S005"/>
    <n v="1"/>
    <n v="0.1"/>
    <s v="Cash"/>
    <n v="1474.12"/>
    <n v="1326.7079999999999"/>
    <n v="764.02"/>
    <n v="562.68799999999987"/>
    <s v="Understand Camera"/>
    <x v="11"/>
    <x v="2"/>
    <x v="1"/>
    <x v="12"/>
    <n v="1474.12"/>
    <n v="764.02"/>
    <x v="1"/>
    <d v="1959-11-07T00:00:00"/>
    <n v="66"/>
    <x v="4"/>
    <x v="4"/>
    <s v="Johnmouth"/>
    <x v="2"/>
  </r>
  <r>
    <s v="T03477"/>
    <d v="2025-06-13T00:00:00"/>
    <s v="C102"/>
    <s v="P048"/>
    <s v="S005"/>
    <n v="5"/>
    <n v="0.1"/>
    <s v="Cash"/>
    <n v="6081.7999999999993"/>
    <n v="5473.62"/>
    <n v="3974"/>
    <n v="1499.62"/>
    <s v="Nor Bags"/>
    <x v="0"/>
    <x v="2"/>
    <x v="0"/>
    <x v="5"/>
    <n v="1216.3599999999999"/>
    <n v="794.8"/>
    <x v="1"/>
    <d v="1996-06-20T00:00:00"/>
    <n v="30"/>
    <x v="1"/>
    <x v="4"/>
    <s v="Johnmouth"/>
    <x v="2"/>
  </r>
  <r>
    <s v="T03478"/>
    <d v="2024-06-04T00:00:00"/>
    <s v="C050"/>
    <s v="P050"/>
    <s v="S002"/>
    <n v="2"/>
    <n v="0.15"/>
    <s v="Credit Card"/>
    <n v="2089.2800000000002"/>
    <n v="1775.8880000000001"/>
    <n v="1550.14"/>
    <n v="225.74800000000005"/>
    <s v="Maybe Footwear"/>
    <x v="0"/>
    <x v="0"/>
    <x v="0"/>
    <x v="3"/>
    <n v="1044.6400000000001"/>
    <n v="775.07"/>
    <x v="0"/>
    <d v="1968-06-20T00:00:00"/>
    <n v="58"/>
    <x v="3"/>
    <x v="2"/>
    <s v="Peckmouth"/>
    <x v="2"/>
  </r>
  <r>
    <s v="T03479"/>
    <d v="2023-10-16T00:00:00"/>
    <s v="C023"/>
    <s v="P029"/>
    <s v="S002"/>
    <n v="3"/>
    <n v="0.1"/>
    <s v="Credit Card"/>
    <n v="4455.1499999999996"/>
    <n v="4009.6349999999998"/>
    <n v="2964.93"/>
    <n v="1044.7049999999999"/>
    <s v="Road Clothing"/>
    <x v="6"/>
    <x v="1"/>
    <x v="0"/>
    <x v="0"/>
    <n v="1485.05"/>
    <n v="988.31"/>
    <x v="1"/>
    <d v="1972-05-09T00:00:00"/>
    <n v="54"/>
    <x v="3"/>
    <x v="2"/>
    <s v="Peckmouth"/>
    <x v="2"/>
  </r>
  <r>
    <s v="T03480"/>
    <d v="2025-01-09T00:00:00"/>
    <s v="C052"/>
    <s v="P032"/>
    <s v="S003"/>
    <n v="4"/>
    <n v="0"/>
    <s v="Mobile Money"/>
    <n v="1218.8399999999999"/>
    <n v="1218.8399999999999"/>
    <n v="656.04"/>
    <n v="562.79999999999995"/>
    <s v="Difficult Vegetables"/>
    <x v="9"/>
    <x v="2"/>
    <x v="2"/>
    <x v="8"/>
    <n v="304.70999999999998"/>
    <n v="164.01"/>
    <x v="1"/>
    <d v="1991-09-11T00:00:00"/>
    <n v="34"/>
    <x v="0"/>
    <x v="0"/>
    <s v="New Michele"/>
    <x v="0"/>
  </r>
  <r>
    <s v="T03481"/>
    <d v="2024-05-15T00:00:00"/>
    <s v="C140"/>
    <s v="P050"/>
    <s v="S001"/>
    <n v="4"/>
    <n v="0"/>
    <s v="Credit Card"/>
    <n v="4178.5600000000004"/>
    <n v="4178.5600000000004"/>
    <n v="3100.28"/>
    <n v="1078.2800000000002"/>
    <s v="Maybe Footwear"/>
    <x v="4"/>
    <x v="0"/>
    <x v="0"/>
    <x v="3"/>
    <n v="1044.6400000000001"/>
    <n v="775.07"/>
    <x v="1"/>
    <d v="1973-06-12T00:00:00"/>
    <n v="53"/>
    <x v="3"/>
    <x v="3"/>
    <s v="Jimenezborough"/>
    <x v="3"/>
  </r>
  <r>
    <s v="T03482"/>
    <d v="2023-09-14T00:00:00"/>
    <s v="C043"/>
    <s v="P004"/>
    <s v="S001"/>
    <n v="1"/>
    <n v="0.05"/>
    <s v="Cash"/>
    <n v="1853.77"/>
    <n v="1761.0815"/>
    <n v="1363.52"/>
    <n v="397.56150000000002"/>
    <s v="Four Accessories"/>
    <x v="5"/>
    <x v="1"/>
    <x v="0"/>
    <x v="9"/>
    <n v="1853.77"/>
    <n v="1363.52"/>
    <x v="0"/>
    <d v="1988-09-14T00:00:00"/>
    <n v="37"/>
    <x v="1"/>
    <x v="3"/>
    <s v="Jimenezborough"/>
    <x v="3"/>
  </r>
  <r>
    <s v="T03483"/>
    <d v="2025-02-21T00:00:00"/>
    <s v="C098"/>
    <s v="P038"/>
    <s v="S001"/>
    <n v="2"/>
    <n v="0.15"/>
    <s v="Credit Card"/>
    <n v="733.86"/>
    <n v="623.78099999999995"/>
    <n v="570.46"/>
    <n v="53.320999999999913"/>
    <s v="Stage Footwear"/>
    <x v="10"/>
    <x v="2"/>
    <x v="0"/>
    <x v="3"/>
    <n v="366.93"/>
    <n v="285.23"/>
    <x v="1"/>
    <d v="2005-01-09T00:00:00"/>
    <n v="21"/>
    <x v="2"/>
    <x v="3"/>
    <s v="Jimenezborough"/>
    <x v="3"/>
  </r>
  <r>
    <s v="T03484"/>
    <d v="2024-04-28T00:00:00"/>
    <s v="C132"/>
    <s v="P006"/>
    <s v="S003"/>
    <n v="2"/>
    <n v="0.15"/>
    <s v="Mobile Money"/>
    <n v="636.1"/>
    <n v="540.68500000000006"/>
    <n v="374.68"/>
    <n v="166.00500000000005"/>
    <s v="Company Fruits"/>
    <x v="8"/>
    <x v="0"/>
    <x v="2"/>
    <x v="13"/>
    <n v="318.05"/>
    <n v="187.34"/>
    <x v="0"/>
    <d v="1958-12-24T00:00:00"/>
    <n v="67"/>
    <x v="4"/>
    <x v="0"/>
    <s v="New Michele"/>
    <x v="0"/>
  </r>
  <r>
    <s v="T03485"/>
    <d v="2023-11-06T00:00:00"/>
    <s v="C140"/>
    <s v="P016"/>
    <s v="S005"/>
    <n v="3"/>
    <n v="0.15"/>
    <s v="Cash"/>
    <n v="5576.25"/>
    <n v="4739.8125"/>
    <n v="4353.4800000000005"/>
    <n v="386.33249999999953"/>
    <s v="House Accessories"/>
    <x v="1"/>
    <x v="1"/>
    <x v="0"/>
    <x v="9"/>
    <n v="1858.75"/>
    <n v="1451.16"/>
    <x v="1"/>
    <d v="1973-06-12T00:00:00"/>
    <n v="53"/>
    <x v="3"/>
    <x v="4"/>
    <s v="Johnmouth"/>
    <x v="2"/>
  </r>
  <r>
    <s v="T03486"/>
    <d v="2023-12-11T00:00:00"/>
    <s v="C049"/>
    <s v="P033"/>
    <s v="S002"/>
    <n v="4"/>
    <n v="0"/>
    <s v="Bank Transfer"/>
    <n v="7195.88"/>
    <n v="7195.88"/>
    <n v="5316.6"/>
    <n v="1879.2799999999997"/>
    <s v="Beat Accessories"/>
    <x v="7"/>
    <x v="1"/>
    <x v="0"/>
    <x v="9"/>
    <n v="1798.97"/>
    <n v="1329.15"/>
    <x v="0"/>
    <d v="1997-01-03T00:00:00"/>
    <n v="29"/>
    <x v="1"/>
    <x v="2"/>
    <s v="Peckmouth"/>
    <x v="2"/>
  </r>
  <r>
    <s v="T03487"/>
    <d v="2024-03-29T00:00:00"/>
    <s v="C079"/>
    <s v="P032"/>
    <s v="S003"/>
    <n v="5"/>
    <n v="0"/>
    <s v="Credit Card"/>
    <n v="1523.55"/>
    <n v="1523.55"/>
    <n v="820.05"/>
    <n v="703.5"/>
    <s v="Difficult Vegetables"/>
    <x v="2"/>
    <x v="0"/>
    <x v="2"/>
    <x v="8"/>
    <n v="304.70999999999998"/>
    <n v="164.01"/>
    <x v="1"/>
    <d v="1979-06-15T00:00:00"/>
    <n v="47"/>
    <x v="1"/>
    <x v="0"/>
    <s v="New Michele"/>
    <x v="0"/>
  </r>
  <r>
    <s v="T03488"/>
    <d v="2024-05-25T00:00:00"/>
    <s v="C149"/>
    <s v="P009"/>
    <s v="S003"/>
    <n v="1"/>
    <n v="0.05"/>
    <s v="Mobile Money"/>
    <n v="123.19"/>
    <n v="117.03049999999999"/>
    <n v="80.36"/>
    <n v="36.67049999999999"/>
    <s v="Us Snacks"/>
    <x v="4"/>
    <x v="0"/>
    <x v="2"/>
    <x v="4"/>
    <n v="123.19"/>
    <n v="80.36"/>
    <x v="0"/>
    <d v="1978-01-24T00:00:00"/>
    <n v="48"/>
    <x v="1"/>
    <x v="0"/>
    <s v="New Michele"/>
    <x v="0"/>
  </r>
  <r>
    <s v="T03489"/>
    <d v="2023-12-29T00:00:00"/>
    <s v="C076"/>
    <s v="P020"/>
    <s v="S005"/>
    <n v="1"/>
    <n v="0"/>
    <s v="Mobile Money"/>
    <n v="323.92"/>
    <n v="323.92"/>
    <n v="242.98"/>
    <n v="80.940000000000026"/>
    <s v="Simple Accessories"/>
    <x v="7"/>
    <x v="1"/>
    <x v="0"/>
    <x v="9"/>
    <n v="323.92"/>
    <n v="242.98"/>
    <x v="0"/>
    <d v="2005-12-14T00:00:00"/>
    <n v="20"/>
    <x v="2"/>
    <x v="4"/>
    <s v="Johnmouth"/>
    <x v="2"/>
  </r>
  <r>
    <s v="T03490"/>
    <d v="2024-03-25T00:00:00"/>
    <s v="C071"/>
    <s v="P049"/>
    <s v="S003"/>
    <n v="1"/>
    <n v="0.05"/>
    <s v="Mobile Money"/>
    <n v="388.26"/>
    <n v="368.84699999999998"/>
    <n v="199.3"/>
    <n v="169.54699999999997"/>
    <s v="Possible Watches"/>
    <x v="2"/>
    <x v="0"/>
    <x v="0"/>
    <x v="1"/>
    <n v="388.26"/>
    <n v="199.3"/>
    <x v="0"/>
    <d v="1962-06-18T00:00:00"/>
    <n v="64"/>
    <x v="3"/>
    <x v="0"/>
    <s v="New Michele"/>
    <x v="0"/>
  </r>
  <r>
    <s v="T03491"/>
    <d v="2024-07-15T00:00:00"/>
    <s v="C053"/>
    <s v="P037"/>
    <s v="S003"/>
    <n v="1"/>
    <n v="0.15"/>
    <s v="Mobile Money"/>
    <n v="1952.65"/>
    <n v="1659.7525000000001"/>
    <n v="1451.27"/>
    <n v="208.48250000000007"/>
    <s v="Book Television"/>
    <x v="11"/>
    <x v="0"/>
    <x v="1"/>
    <x v="2"/>
    <n v="1952.65"/>
    <n v="1451.27"/>
    <x v="1"/>
    <d v="1998-04-20T00:00:00"/>
    <n v="28"/>
    <x v="1"/>
    <x v="0"/>
    <s v="New Michele"/>
    <x v="0"/>
  </r>
  <r>
    <s v="T03492"/>
    <d v="2024-03-15T00:00:00"/>
    <s v="C137"/>
    <s v="P049"/>
    <s v="S001"/>
    <n v="2"/>
    <n v="0.15"/>
    <s v="Mobile Money"/>
    <n v="776.52"/>
    <n v="660.04199999999992"/>
    <n v="398.6"/>
    <n v="261.44199999999989"/>
    <s v="Possible Watches"/>
    <x v="2"/>
    <x v="0"/>
    <x v="0"/>
    <x v="1"/>
    <n v="388.26"/>
    <n v="199.3"/>
    <x v="0"/>
    <d v="1984-08-05T00:00:00"/>
    <n v="41"/>
    <x v="1"/>
    <x v="3"/>
    <s v="Jimenezborough"/>
    <x v="3"/>
  </r>
  <r>
    <s v="T03493"/>
    <d v="2024-04-21T00:00:00"/>
    <s v="C171"/>
    <s v="P033"/>
    <s v="S005"/>
    <n v="2"/>
    <n v="0.05"/>
    <s v="Cash"/>
    <n v="3597.94"/>
    <n v="3418.0429999999997"/>
    <n v="2658.3"/>
    <n v="759.74299999999948"/>
    <s v="Beat Accessories"/>
    <x v="8"/>
    <x v="0"/>
    <x v="0"/>
    <x v="9"/>
    <n v="1798.97"/>
    <n v="1329.15"/>
    <x v="0"/>
    <d v="1993-03-15T00:00:00"/>
    <n v="33"/>
    <x v="1"/>
    <x v="4"/>
    <s v="Johnmouth"/>
    <x v="2"/>
  </r>
  <r>
    <s v="T03494"/>
    <d v="2023-12-08T00:00:00"/>
    <s v="C004"/>
    <s v="P018"/>
    <s v="S002"/>
    <n v="1"/>
    <n v="0.15"/>
    <s v="Credit Card"/>
    <n v="1079.8900000000001"/>
    <n v="917.90650000000005"/>
    <n v="703.83"/>
    <n v="214.07650000000001"/>
    <s v="Democratic Smartphone"/>
    <x v="7"/>
    <x v="1"/>
    <x v="1"/>
    <x v="10"/>
    <n v="1079.8900000000001"/>
    <n v="703.83"/>
    <x v="0"/>
    <d v="1992-06-16T00:00:00"/>
    <n v="34"/>
    <x v="0"/>
    <x v="2"/>
    <s v="Peckmouth"/>
    <x v="2"/>
  </r>
  <r>
    <s v="T03495"/>
    <d v="2025-04-03T00:00:00"/>
    <s v="C027"/>
    <s v="P040"/>
    <s v="S002"/>
    <n v="3"/>
    <n v="0.15"/>
    <s v="Credit Card"/>
    <n v="5236.83"/>
    <n v="4451.3054999999995"/>
    <n v="3967.32"/>
    <n v="483.98549999999932"/>
    <s v="Piece Headphones"/>
    <x v="8"/>
    <x v="2"/>
    <x v="1"/>
    <x v="11"/>
    <n v="1745.61"/>
    <n v="1322.44"/>
    <x v="0"/>
    <d v="1959-02-05T00:00:00"/>
    <n v="67"/>
    <x v="4"/>
    <x v="2"/>
    <s v="Peckmouth"/>
    <x v="2"/>
  </r>
  <r>
    <s v="T03496"/>
    <d v="2024-12-03T00:00:00"/>
    <s v="C147"/>
    <s v="P020"/>
    <s v="S005"/>
    <n v="3"/>
    <n v="0.15"/>
    <s v="Mobile Money"/>
    <n v="971.76"/>
    <n v="825.99599999999998"/>
    <n v="728.93999999999994"/>
    <n v="97.05600000000004"/>
    <s v="Simple Accessories"/>
    <x v="7"/>
    <x v="0"/>
    <x v="0"/>
    <x v="9"/>
    <n v="323.92"/>
    <n v="242.98"/>
    <x v="1"/>
    <d v="1967-02-03T00:00:00"/>
    <n v="59"/>
    <x v="3"/>
    <x v="4"/>
    <s v="Johnmouth"/>
    <x v="2"/>
  </r>
  <r>
    <s v="T03497"/>
    <d v="2024-03-11T00:00:00"/>
    <s v="C060"/>
    <s v="P047"/>
    <s v="S004"/>
    <n v="2"/>
    <n v="0.05"/>
    <s v="Cash"/>
    <n v="2394.36"/>
    <n v="2274.6419999999998"/>
    <n v="1445.48"/>
    <n v="829.16199999999981"/>
    <s v="Or Smartphone"/>
    <x v="2"/>
    <x v="0"/>
    <x v="1"/>
    <x v="10"/>
    <n v="1197.18"/>
    <n v="722.74"/>
    <x v="0"/>
    <d v="1997-10-09T00:00:00"/>
    <n v="28"/>
    <x v="1"/>
    <x v="1"/>
    <s v="Brianahaven"/>
    <x v="1"/>
  </r>
  <r>
    <s v="T03498"/>
    <d v="2025-08-10T00:00:00"/>
    <s v="C132"/>
    <s v="P014"/>
    <s v="S002"/>
    <n v="5"/>
    <n v="0.1"/>
    <s v="Mobile Money"/>
    <n v="6713.75"/>
    <n v="6042.375"/>
    <n v="3989.7000000000003"/>
    <n v="2052.6749999999997"/>
    <s v="Add Clothing"/>
    <x v="3"/>
    <x v="2"/>
    <x v="0"/>
    <x v="0"/>
    <n v="1342.75"/>
    <n v="797.94"/>
    <x v="0"/>
    <d v="1958-12-24T00:00:00"/>
    <n v="67"/>
    <x v="4"/>
    <x v="2"/>
    <s v="Peckmouth"/>
    <x v="2"/>
  </r>
  <r>
    <s v="T03499"/>
    <d v="2025-04-12T00:00:00"/>
    <s v="C008"/>
    <s v="P031"/>
    <s v="S003"/>
    <n v="2"/>
    <n v="0.15"/>
    <s v="Cash"/>
    <n v="2191.44"/>
    <n v="1862.7239999999999"/>
    <n v="1644.4"/>
    <n v="218.32399999999984"/>
    <s v="Foot Snacks"/>
    <x v="8"/>
    <x v="2"/>
    <x v="2"/>
    <x v="4"/>
    <n v="1095.72"/>
    <n v="822.2"/>
    <x v="0"/>
    <d v="1960-11-13T00:00:00"/>
    <n v="65"/>
    <x v="4"/>
    <x v="0"/>
    <s v="New Michele"/>
    <x v="0"/>
  </r>
  <r>
    <s v="T03500"/>
    <d v="2025-08-17T00:00:00"/>
    <s v="C127"/>
    <s v="P032"/>
    <s v="S005"/>
    <n v="5"/>
    <n v="0.15"/>
    <s v="Mobile Money"/>
    <n v="1523.55"/>
    <n v="1295.0174999999999"/>
    <n v="820.05"/>
    <n v="474.96749999999997"/>
    <s v="Difficult Vegetables"/>
    <x v="3"/>
    <x v="2"/>
    <x v="2"/>
    <x v="8"/>
    <n v="304.70999999999998"/>
    <n v="164.01"/>
    <x v="1"/>
    <d v="1982-11-17T00:00:00"/>
    <n v="43"/>
    <x v="1"/>
    <x v="4"/>
    <s v="Johnmouth"/>
    <x v="2"/>
  </r>
  <r>
    <s v="T03501"/>
    <d v="2024-08-22T00:00:00"/>
    <s v="C175"/>
    <s v="P029"/>
    <s v="S001"/>
    <n v="4"/>
    <n v="0.15"/>
    <s v="Cash"/>
    <n v="5940.2"/>
    <n v="5049.17"/>
    <n v="3953.24"/>
    <n v="1095.9300000000003"/>
    <s v="Road Clothing"/>
    <x v="3"/>
    <x v="0"/>
    <x v="0"/>
    <x v="0"/>
    <n v="1485.05"/>
    <n v="988.31"/>
    <x v="0"/>
    <d v="1998-01-07T00:00:00"/>
    <n v="28"/>
    <x v="1"/>
    <x v="3"/>
    <s v="Jimenezborough"/>
    <x v="3"/>
  </r>
  <r>
    <s v="T03502"/>
    <d v="2025-02-14T00:00:00"/>
    <s v="C104"/>
    <s v="P049"/>
    <s v="S004"/>
    <n v="2"/>
    <n v="0.15"/>
    <s v="Credit Card"/>
    <n v="776.52"/>
    <n v="660.04199999999992"/>
    <n v="398.6"/>
    <n v="261.44199999999989"/>
    <s v="Possible Watches"/>
    <x v="10"/>
    <x v="2"/>
    <x v="0"/>
    <x v="1"/>
    <n v="388.26"/>
    <n v="199.3"/>
    <x v="0"/>
    <d v="1965-03-20T00:00:00"/>
    <n v="61"/>
    <x v="3"/>
    <x v="1"/>
    <s v="Brianahaven"/>
    <x v="1"/>
  </r>
  <r>
    <s v="T03503"/>
    <d v="2025-09-06T00:00:00"/>
    <s v="C004"/>
    <s v="P047"/>
    <s v="S003"/>
    <n v="1"/>
    <n v="0.15"/>
    <s v="Credit Card"/>
    <n v="1197.18"/>
    <n v="1017.6030000000001"/>
    <n v="722.74"/>
    <n v="294.86300000000006"/>
    <s v="Or Smartphone"/>
    <x v="5"/>
    <x v="2"/>
    <x v="1"/>
    <x v="10"/>
    <n v="1197.18"/>
    <n v="722.74"/>
    <x v="0"/>
    <d v="1992-06-16T00:00:00"/>
    <n v="34"/>
    <x v="0"/>
    <x v="0"/>
    <s v="New Michele"/>
    <x v="0"/>
  </r>
  <r>
    <s v="T03504"/>
    <d v="2025-03-20T00:00:00"/>
    <s v="C022"/>
    <s v="P031"/>
    <s v="S002"/>
    <n v="2"/>
    <n v="0.05"/>
    <s v="Bank Transfer"/>
    <n v="2191.44"/>
    <n v="2081.8679999999999"/>
    <n v="1644.4"/>
    <n v="437.46799999999985"/>
    <s v="Foot Snacks"/>
    <x v="2"/>
    <x v="2"/>
    <x v="2"/>
    <x v="4"/>
    <n v="1095.72"/>
    <n v="822.2"/>
    <x v="0"/>
    <d v="1955-11-16T00:00:00"/>
    <n v="70"/>
    <x v="4"/>
    <x v="2"/>
    <s v="Peckmouth"/>
    <x v="2"/>
  </r>
  <r>
    <s v="T03505"/>
    <d v="2025-04-15T00:00:00"/>
    <s v="C084"/>
    <s v="P029"/>
    <s v="S002"/>
    <n v="1"/>
    <n v="0.15"/>
    <s v="Bank Transfer"/>
    <n v="1485.05"/>
    <n v="1262.2925"/>
    <n v="988.31"/>
    <n v="273.98250000000007"/>
    <s v="Road Clothing"/>
    <x v="8"/>
    <x v="2"/>
    <x v="0"/>
    <x v="0"/>
    <n v="1485.05"/>
    <n v="988.31"/>
    <x v="0"/>
    <d v="1972-03-19T00:00:00"/>
    <n v="54"/>
    <x v="3"/>
    <x v="2"/>
    <s v="Peckmouth"/>
    <x v="2"/>
  </r>
  <r>
    <s v="T03506"/>
    <d v="2025-03-04T00:00:00"/>
    <s v="C004"/>
    <s v="P045"/>
    <s v="S003"/>
    <n v="5"/>
    <n v="0.15"/>
    <s v="Cash"/>
    <n v="9395.4"/>
    <n v="7986.0899999999992"/>
    <n v="5022.7999999999993"/>
    <n v="2963.29"/>
    <s v="Set Dairy"/>
    <x v="2"/>
    <x v="2"/>
    <x v="2"/>
    <x v="7"/>
    <n v="1879.08"/>
    <n v="1004.56"/>
    <x v="0"/>
    <d v="1992-06-16T00:00:00"/>
    <n v="34"/>
    <x v="0"/>
    <x v="0"/>
    <s v="New Michele"/>
    <x v="0"/>
  </r>
  <r>
    <s v="T03507"/>
    <d v="2024-09-08T00:00:00"/>
    <s v="C176"/>
    <s v="P005"/>
    <s v="S003"/>
    <n v="4"/>
    <n v="0.05"/>
    <s v="Cash"/>
    <n v="5584.88"/>
    <n v="5305.6359999999995"/>
    <n v="4016.36"/>
    <n v="1289.2759999999994"/>
    <s v="Knowledge Bags"/>
    <x v="5"/>
    <x v="0"/>
    <x v="0"/>
    <x v="5"/>
    <n v="1396.22"/>
    <n v="1004.09"/>
    <x v="0"/>
    <d v="1979-10-07T00:00:00"/>
    <n v="46"/>
    <x v="1"/>
    <x v="0"/>
    <s v="New Michele"/>
    <x v="0"/>
  </r>
  <r>
    <s v="T03508"/>
    <d v="2024-10-20T00:00:00"/>
    <s v="C134"/>
    <s v="P024"/>
    <s v="S002"/>
    <n v="1"/>
    <n v="0.05"/>
    <s v="Bank Transfer"/>
    <n v="1487.41"/>
    <n v="1413.0395000000001"/>
    <n v="813.07"/>
    <n v="599.96950000000004"/>
    <s v="Him Smartphone"/>
    <x v="6"/>
    <x v="0"/>
    <x v="1"/>
    <x v="10"/>
    <n v="1487.41"/>
    <n v="813.07"/>
    <x v="1"/>
    <d v="1985-01-29T00:00:00"/>
    <n v="41"/>
    <x v="1"/>
    <x v="2"/>
    <s v="Peckmouth"/>
    <x v="2"/>
  </r>
  <r>
    <s v="T03509"/>
    <d v="2024-02-09T00:00:00"/>
    <s v="C146"/>
    <s v="P039"/>
    <s v="S004"/>
    <n v="4"/>
    <n v="0"/>
    <s v="Bank Transfer"/>
    <n v="2163.7600000000002"/>
    <n v="2163.7600000000002"/>
    <n v="1593"/>
    <n v="570.76000000000022"/>
    <s v="Church Clothing"/>
    <x v="10"/>
    <x v="0"/>
    <x v="0"/>
    <x v="0"/>
    <n v="540.94000000000005"/>
    <n v="398.25"/>
    <x v="1"/>
    <d v="1997-03-26T00:00:00"/>
    <n v="29"/>
    <x v="1"/>
    <x v="1"/>
    <s v="Brianahaven"/>
    <x v="1"/>
  </r>
  <r>
    <s v="T03510"/>
    <d v="2024-02-18T00:00:00"/>
    <s v="C061"/>
    <s v="P048"/>
    <s v="S004"/>
    <n v="5"/>
    <n v="0.1"/>
    <s v="Cash"/>
    <n v="6081.7999999999993"/>
    <n v="5473.62"/>
    <n v="3974"/>
    <n v="1499.62"/>
    <s v="Nor Bags"/>
    <x v="10"/>
    <x v="0"/>
    <x v="0"/>
    <x v="5"/>
    <n v="1216.3599999999999"/>
    <n v="794.8"/>
    <x v="0"/>
    <d v="1968-10-21T00:00:00"/>
    <n v="57"/>
    <x v="3"/>
    <x v="1"/>
    <s v="Brianahaven"/>
    <x v="1"/>
  </r>
  <r>
    <s v="T03511"/>
    <d v="2024-05-01T00:00:00"/>
    <s v="C041"/>
    <s v="P006"/>
    <s v="S002"/>
    <n v="1"/>
    <n v="0.1"/>
    <s v="Cash"/>
    <n v="318.05"/>
    <n v="286.245"/>
    <n v="187.34"/>
    <n v="98.905000000000001"/>
    <s v="Company Fruits"/>
    <x v="4"/>
    <x v="0"/>
    <x v="2"/>
    <x v="13"/>
    <n v="318.05"/>
    <n v="187.34"/>
    <x v="1"/>
    <d v="1980-07-03T00:00:00"/>
    <n v="46"/>
    <x v="1"/>
    <x v="2"/>
    <s v="Peckmouth"/>
    <x v="2"/>
  </r>
  <r>
    <s v="T03512"/>
    <d v="2024-11-02T00:00:00"/>
    <s v="C155"/>
    <s v="P023"/>
    <s v="S002"/>
    <n v="5"/>
    <n v="0.15"/>
    <s v="Bank Transfer"/>
    <n v="9392.35"/>
    <n v="7983.4975000000004"/>
    <n v="5074.55"/>
    <n v="2908.9475000000002"/>
    <s v="And Footwear"/>
    <x v="1"/>
    <x v="0"/>
    <x v="0"/>
    <x v="3"/>
    <n v="1878.47"/>
    <n v="1014.91"/>
    <x v="0"/>
    <d v="1965-09-20T00:00:00"/>
    <n v="60"/>
    <x v="3"/>
    <x v="2"/>
    <s v="Peckmouth"/>
    <x v="2"/>
  </r>
  <r>
    <s v="T03513"/>
    <d v="2025-01-06T00:00:00"/>
    <s v="C130"/>
    <s v="P032"/>
    <s v="S003"/>
    <n v="2"/>
    <n v="0.1"/>
    <s v="Bank Transfer"/>
    <n v="609.41999999999996"/>
    <n v="548.47799999999995"/>
    <n v="328.02"/>
    <n v="220.45799999999997"/>
    <s v="Difficult Vegetables"/>
    <x v="9"/>
    <x v="2"/>
    <x v="2"/>
    <x v="8"/>
    <n v="304.70999999999998"/>
    <n v="164.01"/>
    <x v="0"/>
    <d v="1982-02-03T00:00:00"/>
    <n v="44"/>
    <x v="1"/>
    <x v="0"/>
    <s v="New Michele"/>
    <x v="0"/>
  </r>
  <r>
    <s v="T03514"/>
    <d v="2025-02-26T00:00:00"/>
    <s v="C189"/>
    <s v="P034"/>
    <s v="S005"/>
    <n v="5"/>
    <n v="0"/>
    <s v="Cash"/>
    <n v="2140.25"/>
    <n v="2140.25"/>
    <n v="1230.3499999999999"/>
    <n v="909.90000000000009"/>
    <s v="Everything Laptop"/>
    <x v="10"/>
    <x v="2"/>
    <x v="1"/>
    <x v="6"/>
    <n v="428.05"/>
    <n v="246.07"/>
    <x v="0"/>
    <d v="1966-08-07T00:00:00"/>
    <n v="59"/>
    <x v="3"/>
    <x v="4"/>
    <s v="Johnmouth"/>
    <x v="2"/>
  </r>
  <r>
    <s v="T03515"/>
    <d v="2024-06-09T00:00:00"/>
    <s v="C073"/>
    <s v="P013"/>
    <s v="S003"/>
    <n v="4"/>
    <n v="0.15"/>
    <s v="Cash"/>
    <n v="4539.2"/>
    <n v="3858.3199999999997"/>
    <n v="2700.4"/>
    <n v="1157.9199999999996"/>
    <s v="World Watches"/>
    <x v="0"/>
    <x v="0"/>
    <x v="0"/>
    <x v="1"/>
    <n v="1134.8"/>
    <n v="675.1"/>
    <x v="1"/>
    <d v="1964-12-04T00:00:00"/>
    <n v="61"/>
    <x v="3"/>
    <x v="0"/>
    <s v="New Michele"/>
    <x v="0"/>
  </r>
  <r>
    <s v="T03516"/>
    <d v="2025-01-31T00:00:00"/>
    <s v="C178"/>
    <s v="P027"/>
    <s v="S004"/>
    <n v="1"/>
    <n v="0.1"/>
    <s v="Credit Card"/>
    <n v="1272.23"/>
    <n v="1145.0070000000001"/>
    <n v="952.65"/>
    <n v="192.35700000000008"/>
    <s v="Hospital Smartphone"/>
    <x v="9"/>
    <x v="2"/>
    <x v="1"/>
    <x v="10"/>
    <n v="1272.23"/>
    <n v="952.65"/>
    <x v="1"/>
    <d v="1960-12-05T00:00:00"/>
    <n v="65"/>
    <x v="4"/>
    <x v="1"/>
    <s v="Brianahaven"/>
    <x v="1"/>
  </r>
  <r>
    <s v="T03517"/>
    <d v="2024-02-27T00:00:00"/>
    <s v="C061"/>
    <s v="P010"/>
    <s v="S005"/>
    <n v="4"/>
    <n v="0.15"/>
    <s v="Mobile Money"/>
    <n v="4776.4799999999996"/>
    <n v="4060.0079999999994"/>
    <n v="3355.8"/>
    <n v="704.20799999999917"/>
    <s v="Step Smartphone"/>
    <x v="10"/>
    <x v="0"/>
    <x v="1"/>
    <x v="10"/>
    <n v="1194.1199999999999"/>
    <n v="838.95"/>
    <x v="0"/>
    <d v="1968-10-21T00:00:00"/>
    <n v="57"/>
    <x v="3"/>
    <x v="4"/>
    <s v="Johnmouth"/>
    <x v="2"/>
  </r>
  <r>
    <s v="T03518"/>
    <d v="2024-03-06T00:00:00"/>
    <s v="C123"/>
    <s v="P015"/>
    <s v="S002"/>
    <n v="5"/>
    <n v="0.05"/>
    <s v="Cash"/>
    <n v="1352.25"/>
    <n v="1284.6375"/>
    <n v="938"/>
    <n v="346.63750000000005"/>
    <s v="Whether Bags"/>
    <x v="2"/>
    <x v="0"/>
    <x v="0"/>
    <x v="5"/>
    <n v="270.45"/>
    <n v="187.6"/>
    <x v="1"/>
    <d v="1989-11-06T00:00:00"/>
    <n v="36"/>
    <x v="1"/>
    <x v="2"/>
    <s v="Peckmouth"/>
    <x v="2"/>
  </r>
  <r>
    <s v="T03519"/>
    <d v="2025-04-19T00:00:00"/>
    <s v="C158"/>
    <s v="P001"/>
    <s v="S004"/>
    <n v="3"/>
    <n v="0.15"/>
    <s v="Cash"/>
    <n v="5021.07"/>
    <n v="4267.9094999999998"/>
    <n v="3970.1400000000003"/>
    <n v="297.76949999999943"/>
    <s v="Like Camera"/>
    <x v="8"/>
    <x v="2"/>
    <x v="1"/>
    <x v="12"/>
    <n v="1673.69"/>
    <n v="1323.38"/>
    <x v="0"/>
    <d v="1981-07-24T00:00:00"/>
    <n v="45"/>
    <x v="1"/>
    <x v="1"/>
    <s v="Brianahaven"/>
    <x v="1"/>
  </r>
  <r>
    <s v="T03520"/>
    <d v="2024-03-13T00:00:00"/>
    <s v="C158"/>
    <s v="P041"/>
    <s v="S001"/>
    <n v="4"/>
    <n v="0.15"/>
    <s v="Mobile Money"/>
    <n v="6540.04"/>
    <n v="5559.0339999999997"/>
    <n v="4173.16"/>
    <n v="1385.8739999999998"/>
    <s v="Present Television"/>
    <x v="2"/>
    <x v="0"/>
    <x v="1"/>
    <x v="2"/>
    <n v="1635.01"/>
    <n v="1043.29"/>
    <x v="0"/>
    <d v="1981-07-24T00:00:00"/>
    <n v="45"/>
    <x v="1"/>
    <x v="3"/>
    <s v="Jimenezborough"/>
    <x v="3"/>
  </r>
  <r>
    <s v="T03521"/>
    <d v="2025-02-24T00:00:00"/>
    <s v="C099"/>
    <s v="P050"/>
    <s v="S005"/>
    <n v="2"/>
    <n v="0.15"/>
    <s v="Mobile Money"/>
    <n v="2089.2800000000002"/>
    <n v="1775.8880000000001"/>
    <n v="1550.14"/>
    <n v="225.74800000000005"/>
    <s v="Maybe Footwear"/>
    <x v="10"/>
    <x v="2"/>
    <x v="0"/>
    <x v="3"/>
    <n v="1044.6400000000001"/>
    <n v="775.07"/>
    <x v="0"/>
    <d v="1964-07-22T00:00:00"/>
    <n v="62"/>
    <x v="3"/>
    <x v="4"/>
    <s v="Johnmouth"/>
    <x v="2"/>
  </r>
  <r>
    <s v="T03522"/>
    <d v="2024-08-30T00:00:00"/>
    <s v="C184"/>
    <s v="P021"/>
    <s v="S002"/>
    <n v="2"/>
    <n v="0.1"/>
    <s v="Credit Card"/>
    <n v="2454.48"/>
    <n v="2209.0320000000002"/>
    <n v="1954.18"/>
    <n v="254.85200000000009"/>
    <s v="Firm Dairy"/>
    <x v="3"/>
    <x v="0"/>
    <x v="2"/>
    <x v="7"/>
    <n v="1227.24"/>
    <n v="977.09"/>
    <x v="0"/>
    <d v="2003-04-13T00:00:00"/>
    <n v="23"/>
    <x v="2"/>
    <x v="2"/>
    <s v="Peckmouth"/>
    <x v="2"/>
  </r>
  <r>
    <s v="T03523"/>
    <d v="2024-01-30T00:00:00"/>
    <s v="C127"/>
    <s v="P049"/>
    <s v="S001"/>
    <n v="5"/>
    <n v="0.1"/>
    <s v="Cash"/>
    <n v="1941.3"/>
    <n v="1747.17"/>
    <n v="996.5"/>
    <n v="750.67000000000007"/>
    <s v="Possible Watches"/>
    <x v="9"/>
    <x v="0"/>
    <x v="0"/>
    <x v="1"/>
    <n v="388.26"/>
    <n v="199.3"/>
    <x v="1"/>
    <d v="1982-11-17T00:00:00"/>
    <n v="43"/>
    <x v="1"/>
    <x v="3"/>
    <s v="Jimenezborough"/>
    <x v="3"/>
  </r>
  <r>
    <s v="T03524"/>
    <d v="2025-08-30T00:00:00"/>
    <s v="C103"/>
    <s v="P040"/>
    <s v="S002"/>
    <n v="2"/>
    <n v="0.1"/>
    <s v="Cash"/>
    <n v="3491.22"/>
    <n v="3142.098"/>
    <n v="2644.88"/>
    <n v="497.21799999999985"/>
    <s v="Piece Headphones"/>
    <x v="3"/>
    <x v="2"/>
    <x v="1"/>
    <x v="11"/>
    <n v="1745.61"/>
    <n v="1322.44"/>
    <x v="1"/>
    <d v="1964-10-26T00:00:00"/>
    <n v="61"/>
    <x v="3"/>
    <x v="2"/>
    <s v="Peckmouth"/>
    <x v="2"/>
  </r>
  <r>
    <s v="T03525"/>
    <d v="2024-03-28T00:00:00"/>
    <s v="C179"/>
    <s v="P039"/>
    <s v="S003"/>
    <n v="1"/>
    <n v="0.1"/>
    <s v="Mobile Money"/>
    <n v="540.94000000000005"/>
    <n v="486.84600000000006"/>
    <n v="398.25"/>
    <n v="88.59600000000006"/>
    <s v="Church Clothing"/>
    <x v="2"/>
    <x v="0"/>
    <x v="0"/>
    <x v="0"/>
    <n v="540.94000000000005"/>
    <n v="398.25"/>
    <x v="1"/>
    <d v="1985-02-14T00:00:00"/>
    <n v="41"/>
    <x v="1"/>
    <x v="0"/>
    <s v="New Michele"/>
    <x v="0"/>
  </r>
  <r>
    <s v="T03526"/>
    <d v="2025-02-27T00:00:00"/>
    <s v="C098"/>
    <s v="P035"/>
    <s v="S005"/>
    <n v="3"/>
    <n v="0.15"/>
    <s v="Cash"/>
    <n v="4687.29"/>
    <n v="3984.1965"/>
    <n v="3586.8900000000003"/>
    <n v="397.30649999999969"/>
    <s v="Chair Laptop"/>
    <x v="10"/>
    <x v="2"/>
    <x v="1"/>
    <x v="6"/>
    <n v="1562.43"/>
    <n v="1195.6300000000001"/>
    <x v="1"/>
    <d v="2005-01-09T00:00:00"/>
    <n v="21"/>
    <x v="2"/>
    <x v="4"/>
    <s v="Johnmouth"/>
    <x v="2"/>
  </r>
  <r>
    <s v="T03527"/>
    <d v="2024-06-21T00:00:00"/>
    <s v="C008"/>
    <s v="P017"/>
    <s v="S001"/>
    <n v="2"/>
    <n v="0.1"/>
    <s v="Credit Card"/>
    <n v="2492.2199999999998"/>
    <n v="2242.998"/>
    <n v="1667.04"/>
    <n v="575.95800000000008"/>
    <s v="Find Headphones"/>
    <x v="0"/>
    <x v="0"/>
    <x v="1"/>
    <x v="11"/>
    <n v="1246.1099999999999"/>
    <n v="833.52"/>
    <x v="0"/>
    <d v="1960-11-13T00:00:00"/>
    <n v="65"/>
    <x v="4"/>
    <x v="3"/>
    <s v="Jimenezborough"/>
    <x v="3"/>
  </r>
  <r>
    <s v="T03528"/>
    <d v="2024-11-26T00:00:00"/>
    <s v="C200"/>
    <s v="P040"/>
    <s v="S003"/>
    <n v="3"/>
    <n v="0.1"/>
    <s v="Bank Transfer"/>
    <n v="5236.83"/>
    <n v="4713.1469999999999"/>
    <n v="3967.32"/>
    <n v="745.82699999999977"/>
    <s v="Piece Headphones"/>
    <x v="1"/>
    <x v="0"/>
    <x v="1"/>
    <x v="11"/>
    <n v="1745.61"/>
    <n v="1322.44"/>
    <x v="0"/>
    <d v="2001-12-24T00:00:00"/>
    <n v="24"/>
    <x v="2"/>
    <x v="0"/>
    <s v="New Michele"/>
    <x v="0"/>
  </r>
  <r>
    <s v="T03529"/>
    <d v="2025-04-29T00:00:00"/>
    <s v="C047"/>
    <s v="P008"/>
    <s v="S005"/>
    <n v="4"/>
    <n v="0.15"/>
    <s v="Mobile Money"/>
    <n v="439.12"/>
    <n v="373.25200000000001"/>
    <n v="282.36"/>
    <n v="90.891999999999996"/>
    <s v="Recognize Footwear"/>
    <x v="8"/>
    <x v="2"/>
    <x v="0"/>
    <x v="3"/>
    <n v="109.78"/>
    <n v="70.59"/>
    <x v="1"/>
    <d v="2006-07-03T00:00:00"/>
    <n v="20"/>
    <x v="2"/>
    <x v="4"/>
    <s v="Johnmouth"/>
    <x v="2"/>
  </r>
  <r>
    <s v="T03530"/>
    <d v="2024-06-20T00:00:00"/>
    <s v="C051"/>
    <s v="P017"/>
    <s v="S002"/>
    <n v="3"/>
    <n v="0.1"/>
    <s v="Credit Card"/>
    <n v="3738.33"/>
    <n v="3364.4969999999998"/>
    <n v="2500.56"/>
    <n v="863.9369999999999"/>
    <s v="Find Headphones"/>
    <x v="0"/>
    <x v="0"/>
    <x v="1"/>
    <x v="11"/>
    <n v="1246.1099999999999"/>
    <n v="833.52"/>
    <x v="1"/>
    <d v="2004-12-19T00:00:00"/>
    <n v="21"/>
    <x v="2"/>
    <x v="2"/>
    <s v="Peckmouth"/>
    <x v="2"/>
  </r>
  <r>
    <s v="T03531"/>
    <d v="2024-02-09T00:00:00"/>
    <s v="C164"/>
    <s v="P029"/>
    <s v="S002"/>
    <n v="2"/>
    <n v="0.1"/>
    <s v="Mobile Money"/>
    <n v="2970.1"/>
    <n v="2673.09"/>
    <n v="1976.62"/>
    <n v="696.47000000000025"/>
    <s v="Road Clothing"/>
    <x v="10"/>
    <x v="0"/>
    <x v="0"/>
    <x v="0"/>
    <n v="1485.05"/>
    <n v="988.31"/>
    <x v="0"/>
    <d v="1968-07-28T00:00:00"/>
    <n v="57"/>
    <x v="3"/>
    <x v="2"/>
    <s v="Peckmouth"/>
    <x v="2"/>
  </r>
  <r>
    <s v="T03532"/>
    <d v="2025-03-07T00:00:00"/>
    <s v="C057"/>
    <s v="P019"/>
    <s v="S002"/>
    <n v="5"/>
    <n v="0"/>
    <s v="Bank Transfer"/>
    <n v="8814.6"/>
    <n v="8814.6"/>
    <n v="6732.4"/>
    <n v="2082.2000000000007"/>
    <s v="Traditional Laptop"/>
    <x v="2"/>
    <x v="2"/>
    <x v="1"/>
    <x v="6"/>
    <n v="1762.92"/>
    <n v="1346.48"/>
    <x v="1"/>
    <d v="1998-09-26T00:00:00"/>
    <n v="27"/>
    <x v="1"/>
    <x v="2"/>
    <s v="Peckmouth"/>
    <x v="2"/>
  </r>
  <r>
    <s v="T03533"/>
    <d v="2023-11-24T00:00:00"/>
    <s v="C104"/>
    <s v="P042"/>
    <s v="S002"/>
    <n v="3"/>
    <n v="0"/>
    <s v="Bank Transfer"/>
    <n v="1360.8600000000001"/>
    <n v="1360.8600000000001"/>
    <n v="949.89"/>
    <n v="410.97000000000014"/>
    <s v="Maybe Clothing"/>
    <x v="1"/>
    <x v="1"/>
    <x v="0"/>
    <x v="0"/>
    <n v="453.62"/>
    <n v="316.63"/>
    <x v="0"/>
    <d v="1965-03-20T00:00:00"/>
    <n v="61"/>
    <x v="3"/>
    <x v="2"/>
    <s v="Peckmouth"/>
    <x v="2"/>
  </r>
  <r>
    <s v="T03534"/>
    <d v="2024-08-20T00:00:00"/>
    <s v="C048"/>
    <s v="P022"/>
    <s v="S005"/>
    <n v="3"/>
    <n v="0.15"/>
    <s v="Credit Card"/>
    <n v="76.710000000000008"/>
    <n v="65.203500000000005"/>
    <n v="57.150000000000006"/>
    <n v="8.0534999999999997"/>
    <s v="How Vegetables"/>
    <x v="3"/>
    <x v="0"/>
    <x v="2"/>
    <x v="8"/>
    <n v="25.57"/>
    <n v="19.05"/>
    <x v="0"/>
    <d v="2004-12-30T00:00:00"/>
    <n v="21"/>
    <x v="2"/>
    <x v="4"/>
    <s v="Johnmouth"/>
    <x v="2"/>
  </r>
  <r>
    <s v="T03535"/>
    <d v="2025-06-18T00:00:00"/>
    <s v="C088"/>
    <s v="P024"/>
    <s v="S004"/>
    <n v="2"/>
    <n v="0.05"/>
    <s v="Mobile Money"/>
    <n v="2974.82"/>
    <n v="2826.0790000000002"/>
    <n v="1626.14"/>
    <n v="1199.9390000000001"/>
    <s v="Him Smartphone"/>
    <x v="0"/>
    <x v="2"/>
    <x v="1"/>
    <x v="10"/>
    <n v="1487.41"/>
    <n v="813.07"/>
    <x v="1"/>
    <d v="1997-10-11T00:00:00"/>
    <n v="28"/>
    <x v="1"/>
    <x v="1"/>
    <s v="Brianahaven"/>
    <x v="1"/>
  </r>
  <r>
    <s v="T03536"/>
    <d v="2024-01-03T00:00:00"/>
    <s v="C151"/>
    <s v="P031"/>
    <s v="S002"/>
    <n v="2"/>
    <n v="0.1"/>
    <s v="Bank Transfer"/>
    <n v="2191.44"/>
    <n v="1972.296"/>
    <n v="1644.4"/>
    <n v="327.89599999999996"/>
    <s v="Foot Snacks"/>
    <x v="9"/>
    <x v="0"/>
    <x v="2"/>
    <x v="4"/>
    <n v="1095.72"/>
    <n v="822.2"/>
    <x v="0"/>
    <d v="2006-08-30T00:00:00"/>
    <n v="19"/>
    <x v="2"/>
    <x v="2"/>
    <s v="Peckmouth"/>
    <x v="2"/>
  </r>
  <r>
    <s v="T03537"/>
    <d v="2024-01-28T00:00:00"/>
    <s v="C027"/>
    <s v="P046"/>
    <s v="S002"/>
    <n v="5"/>
    <n v="0"/>
    <s v="Mobile Money"/>
    <n v="5826.8499999999995"/>
    <n v="5826.8499999999995"/>
    <n v="4632.75"/>
    <n v="1194.0999999999995"/>
    <s v="Nature Clothing"/>
    <x v="9"/>
    <x v="0"/>
    <x v="0"/>
    <x v="0"/>
    <n v="1165.3699999999999"/>
    <n v="926.55"/>
    <x v="0"/>
    <d v="1959-02-05T00:00:00"/>
    <n v="67"/>
    <x v="4"/>
    <x v="2"/>
    <s v="Peckmouth"/>
    <x v="2"/>
  </r>
  <r>
    <s v="T03538"/>
    <d v="2023-09-18T00:00:00"/>
    <s v="C095"/>
    <s v="P050"/>
    <s v="S003"/>
    <n v="1"/>
    <n v="0.15"/>
    <s v="Bank Transfer"/>
    <n v="1044.6400000000001"/>
    <n v="887.94400000000007"/>
    <n v="775.07"/>
    <n v="112.87400000000002"/>
    <s v="Maybe Footwear"/>
    <x v="5"/>
    <x v="1"/>
    <x v="0"/>
    <x v="3"/>
    <n v="1044.6400000000001"/>
    <n v="775.07"/>
    <x v="0"/>
    <d v="1982-08-20T00:00:00"/>
    <n v="43"/>
    <x v="1"/>
    <x v="0"/>
    <s v="New Michele"/>
    <x v="0"/>
  </r>
  <r>
    <s v="T03539"/>
    <d v="2025-05-03T00:00:00"/>
    <s v="C099"/>
    <s v="P006"/>
    <s v="S005"/>
    <n v="3"/>
    <n v="0"/>
    <s v="Bank Transfer"/>
    <n v="954.15000000000009"/>
    <n v="954.15000000000009"/>
    <n v="562.02"/>
    <n v="392.13000000000011"/>
    <s v="Company Fruits"/>
    <x v="4"/>
    <x v="2"/>
    <x v="2"/>
    <x v="13"/>
    <n v="318.05"/>
    <n v="187.34"/>
    <x v="0"/>
    <d v="1964-07-22T00:00:00"/>
    <n v="62"/>
    <x v="3"/>
    <x v="4"/>
    <s v="Johnmouth"/>
    <x v="2"/>
  </r>
  <r>
    <s v="T03540"/>
    <d v="2025-02-22T00:00:00"/>
    <s v="C194"/>
    <s v="P046"/>
    <s v="S004"/>
    <n v="3"/>
    <n v="0.1"/>
    <s v="Credit Card"/>
    <n v="3496.1099999999997"/>
    <n v="3146.4989999999998"/>
    <n v="2779.6499999999996"/>
    <n v="366.84900000000016"/>
    <s v="Nature Clothing"/>
    <x v="10"/>
    <x v="2"/>
    <x v="0"/>
    <x v="0"/>
    <n v="1165.3699999999999"/>
    <n v="926.55"/>
    <x v="0"/>
    <d v="2000-09-02T00:00:00"/>
    <n v="25"/>
    <x v="1"/>
    <x v="1"/>
    <s v="Brianahaven"/>
    <x v="1"/>
  </r>
  <r>
    <s v="T03541"/>
    <d v="2024-03-13T00:00:00"/>
    <s v="C002"/>
    <s v="P032"/>
    <s v="S002"/>
    <n v="3"/>
    <n v="0"/>
    <s v="Cash"/>
    <n v="914.12999999999988"/>
    <n v="914.12999999999988"/>
    <n v="492.03"/>
    <n v="422.09999999999991"/>
    <s v="Difficult Vegetables"/>
    <x v="2"/>
    <x v="0"/>
    <x v="2"/>
    <x v="8"/>
    <n v="304.70999999999998"/>
    <n v="164.01"/>
    <x v="0"/>
    <d v="1959-08-18T00:00:00"/>
    <n v="66"/>
    <x v="4"/>
    <x v="2"/>
    <s v="Peckmouth"/>
    <x v="2"/>
  </r>
  <r>
    <s v="T03542"/>
    <d v="2025-04-11T00:00:00"/>
    <s v="C029"/>
    <s v="P014"/>
    <s v="S004"/>
    <n v="5"/>
    <n v="0.15"/>
    <s v="Credit Card"/>
    <n v="6713.75"/>
    <n v="5706.6875"/>
    <n v="3989.7000000000003"/>
    <n v="1716.9874999999997"/>
    <s v="Add Clothing"/>
    <x v="8"/>
    <x v="2"/>
    <x v="0"/>
    <x v="0"/>
    <n v="1342.75"/>
    <n v="797.94"/>
    <x v="0"/>
    <d v="1978-05-20T00:00:00"/>
    <n v="48"/>
    <x v="1"/>
    <x v="1"/>
    <s v="Brianahaven"/>
    <x v="1"/>
  </r>
  <r>
    <s v="T03543"/>
    <d v="2023-09-20T00:00:00"/>
    <s v="C013"/>
    <s v="P015"/>
    <s v="S002"/>
    <n v="5"/>
    <n v="0.1"/>
    <s v="Credit Card"/>
    <n v="1352.25"/>
    <n v="1217.0250000000001"/>
    <n v="938"/>
    <n v="279.02500000000009"/>
    <s v="Whether Bags"/>
    <x v="5"/>
    <x v="1"/>
    <x v="0"/>
    <x v="5"/>
    <n v="270.45"/>
    <n v="187.6"/>
    <x v="0"/>
    <d v="1955-01-28T00:00:00"/>
    <n v="71"/>
    <x v="4"/>
    <x v="2"/>
    <s v="Peckmouth"/>
    <x v="2"/>
  </r>
  <r>
    <s v="T03544"/>
    <d v="2023-12-22T00:00:00"/>
    <s v="C069"/>
    <s v="P037"/>
    <s v="S001"/>
    <n v="1"/>
    <n v="0.1"/>
    <s v="Credit Card"/>
    <n v="1952.65"/>
    <n v="1757.3850000000002"/>
    <n v="1451.27"/>
    <n v="306.11500000000024"/>
    <s v="Book Television"/>
    <x v="7"/>
    <x v="1"/>
    <x v="1"/>
    <x v="2"/>
    <n v="1952.65"/>
    <n v="1451.27"/>
    <x v="0"/>
    <d v="1965-10-14T00:00:00"/>
    <n v="60"/>
    <x v="3"/>
    <x v="3"/>
    <s v="Jimenezborough"/>
    <x v="3"/>
  </r>
  <r>
    <s v="T03545"/>
    <d v="2025-06-13T00:00:00"/>
    <s v="C101"/>
    <s v="P024"/>
    <s v="S003"/>
    <n v="1"/>
    <n v="0.1"/>
    <s v="Bank Transfer"/>
    <n v="1487.41"/>
    <n v="1338.6690000000001"/>
    <n v="813.07"/>
    <n v="525.59900000000005"/>
    <s v="Him Smartphone"/>
    <x v="0"/>
    <x v="2"/>
    <x v="1"/>
    <x v="10"/>
    <n v="1487.41"/>
    <n v="813.07"/>
    <x v="1"/>
    <d v="1956-05-29T00:00:00"/>
    <n v="70"/>
    <x v="4"/>
    <x v="0"/>
    <s v="New Michele"/>
    <x v="0"/>
  </r>
  <r>
    <s v="T03546"/>
    <d v="2023-10-17T00:00:00"/>
    <s v="C117"/>
    <s v="P015"/>
    <s v="S001"/>
    <n v="3"/>
    <n v="0.1"/>
    <s v="Credit Card"/>
    <n v="811.34999999999991"/>
    <n v="730.21499999999992"/>
    <n v="562.79999999999995"/>
    <n v="167.41499999999996"/>
    <s v="Whether Bags"/>
    <x v="6"/>
    <x v="1"/>
    <x v="0"/>
    <x v="5"/>
    <n v="270.45"/>
    <n v="187.6"/>
    <x v="1"/>
    <d v="1987-09-07T00:00:00"/>
    <n v="38"/>
    <x v="1"/>
    <x v="3"/>
    <s v="Jimenezborough"/>
    <x v="3"/>
  </r>
  <r>
    <s v="T03547"/>
    <d v="2024-06-25T00:00:00"/>
    <s v="C028"/>
    <s v="P025"/>
    <s v="S002"/>
    <n v="2"/>
    <n v="0.1"/>
    <s v="Credit Card"/>
    <n v="858.3"/>
    <n v="772.47"/>
    <n v="517.44000000000005"/>
    <n v="255.02999999999997"/>
    <s v="Little Watches"/>
    <x v="0"/>
    <x v="0"/>
    <x v="0"/>
    <x v="1"/>
    <n v="429.15"/>
    <n v="258.72000000000003"/>
    <x v="1"/>
    <d v="1960-02-10T00:00:00"/>
    <n v="66"/>
    <x v="4"/>
    <x v="2"/>
    <s v="Peckmouth"/>
    <x v="2"/>
  </r>
  <r>
    <s v="T03548"/>
    <d v="2024-12-06T00:00:00"/>
    <s v="C108"/>
    <s v="P021"/>
    <s v="S004"/>
    <n v="5"/>
    <n v="0"/>
    <s v="Credit Card"/>
    <n v="6136.2"/>
    <n v="6136.2"/>
    <n v="4885.45"/>
    <n v="1250.75"/>
    <s v="Firm Dairy"/>
    <x v="7"/>
    <x v="0"/>
    <x v="2"/>
    <x v="7"/>
    <n v="1227.24"/>
    <n v="977.09"/>
    <x v="0"/>
    <d v="1960-11-21T00:00:00"/>
    <n v="65"/>
    <x v="4"/>
    <x v="1"/>
    <s v="Brianahaven"/>
    <x v="1"/>
  </r>
  <r>
    <s v="T03549"/>
    <d v="2024-09-30T00:00:00"/>
    <s v="C110"/>
    <s v="P002"/>
    <s v="S004"/>
    <n v="3"/>
    <n v="0"/>
    <s v="Cash"/>
    <n v="2456.2799999999997"/>
    <n v="2456.2799999999997"/>
    <n v="1582.8600000000001"/>
    <n v="873.41999999999962"/>
    <s v="Audience Television"/>
    <x v="5"/>
    <x v="0"/>
    <x v="1"/>
    <x v="2"/>
    <n v="818.76"/>
    <n v="527.62"/>
    <x v="1"/>
    <d v="1966-01-05T00:00:00"/>
    <n v="60"/>
    <x v="3"/>
    <x v="1"/>
    <s v="Brianahaven"/>
    <x v="1"/>
  </r>
  <r>
    <s v="T03550"/>
    <d v="2025-01-05T00:00:00"/>
    <s v="C159"/>
    <s v="P046"/>
    <s v="S003"/>
    <n v="2"/>
    <n v="0"/>
    <s v="Bank Transfer"/>
    <n v="2330.7399999999998"/>
    <n v="2330.7399999999998"/>
    <n v="1853.1"/>
    <n v="477.63999999999987"/>
    <s v="Nature Clothing"/>
    <x v="9"/>
    <x v="2"/>
    <x v="0"/>
    <x v="0"/>
    <n v="1165.3699999999999"/>
    <n v="926.55"/>
    <x v="0"/>
    <d v="1990-10-14T00:00:00"/>
    <n v="35"/>
    <x v="1"/>
    <x v="0"/>
    <s v="New Michele"/>
    <x v="0"/>
  </r>
  <r>
    <s v="T03551"/>
    <d v="2025-07-25T00:00:00"/>
    <s v="C198"/>
    <s v="P002"/>
    <s v="S001"/>
    <n v="1"/>
    <n v="0.1"/>
    <s v="Credit Card"/>
    <n v="818.76"/>
    <n v="736.88400000000001"/>
    <n v="527.62"/>
    <n v="209.26400000000001"/>
    <s v="Audience Television"/>
    <x v="11"/>
    <x v="2"/>
    <x v="1"/>
    <x v="2"/>
    <n v="818.76"/>
    <n v="527.62"/>
    <x v="0"/>
    <d v="1986-01-23T00:00:00"/>
    <n v="40"/>
    <x v="1"/>
    <x v="3"/>
    <s v="Jimenezborough"/>
    <x v="3"/>
  </r>
  <r>
    <s v="T03552"/>
    <d v="2025-08-18T00:00:00"/>
    <s v="C117"/>
    <s v="P037"/>
    <s v="S004"/>
    <n v="5"/>
    <n v="0"/>
    <s v="Mobile Money"/>
    <n v="9763.25"/>
    <n v="9763.25"/>
    <n v="7256.35"/>
    <n v="2506.8999999999996"/>
    <s v="Book Television"/>
    <x v="3"/>
    <x v="2"/>
    <x v="1"/>
    <x v="2"/>
    <n v="1952.65"/>
    <n v="1451.27"/>
    <x v="1"/>
    <d v="1987-09-07T00:00:00"/>
    <n v="38"/>
    <x v="1"/>
    <x v="1"/>
    <s v="Brianahaven"/>
    <x v="1"/>
  </r>
  <r>
    <s v="T03553"/>
    <d v="2024-02-22T00:00:00"/>
    <s v="C144"/>
    <s v="P027"/>
    <s v="S001"/>
    <n v="5"/>
    <n v="0.05"/>
    <s v="Mobile Money"/>
    <n v="6361.15"/>
    <n v="6043.0924999999997"/>
    <n v="4763.25"/>
    <n v="1279.8424999999997"/>
    <s v="Hospital Smartphone"/>
    <x v="10"/>
    <x v="0"/>
    <x v="1"/>
    <x v="10"/>
    <n v="1272.23"/>
    <n v="952.65"/>
    <x v="1"/>
    <d v="1963-09-02T00:00:00"/>
    <n v="62"/>
    <x v="3"/>
    <x v="3"/>
    <s v="Jimenezborough"/>
    <x v="3"/>
  </r>
  <r>
    <s v="T03554"/>
    <d v="2023-11-18T00:00:00"/>
    <s v="C002"/>
    <s v="P022"/>
    <s v="S003"/>
    <n v="3"/>
    <n v="0.05"/>
    <s v="Credit Card"/>
    <n v="76.710000000000008"/>
    <n v="72.874499999999998"/>
    <n v="57.150000000000006"/>
    <n v="15.724499999999992"/>
    <s v="How Vegetables"/>
    <x v="1"/>
    <x v="1"/>
    <x v="2"/>
    <x v="8"/>
    <n v="25.57"/>
    <n v="19.05"/>
    <x v="0"/>
    <d v="1959-08-18T00:00:00"/>
    <n v="66"/>
    <x v="4"/>
    <x v="0"/>
    <s v="New Michele"/>
    <x v="0"/>
  </r>
  <r>
    <s v="T03555"/>
    <d v="2024-10-12T00:00:00"/>
    <s v="C132"/>
    <s v="P017"/>
    <s v="S005"/>
    <n v="5"/>
    <n v="0.1"/>
    <s v="Mobile Money"/>
    <n v="6230.5499999999993"/>
    <n v="5607.4949999999999"/>
    <n v="4167.6000000000004"/>
    <n v="1439.8949999999995"/>
    <s v="Find Headphones"/>
    <x v="6"/>
    <x v="0"/>
    <x v="1"/>
    <x v="11"/>
    <n v="1246.1099999999999"/>
    <n v="833.52"/>
    <x v="0"/>
    <d v="1958-12-24T00:00:00"/>
    <n v="67"/>
    <x v="4"/>
    <x v="4"/>
    <s v="Johnmouth"/>
    <x v="2"/>
  </r>
  <r>
    <s v="T03556"/>
    <d v="2025-02-23T00:00:00"/>
    <s v="C042"/>
    <s v="P029"/>
    <s v="S002"/>
    <n v="3"/>
    <n v="0.15"/>
    <s v="Mobile Money"/>
    <n v="4455.1499999999996"/>
    <n v="3786.8774999999996"/>
    <n v="2964.93"/>
    <n v="821.94749999999976"/>
    <s v="Road Clothing"/>
    <x v="10"/>
    <x v="2"/>
    <x v="0"/>
    <x v="0"/>
    <n v="1485.05"/>
    <n v="988.31"/>
    <x v="1"/>
    <d v="2000-02-08T00:00:00"/>
    <n v="26"/>
    <x v="1"/>
    <x v="2"/>
    <s v="Peckmouth"/>
    <x v="2"/>
  </r>
  <r>
    <s v="T03557"/>
    <d v="2024-02-04T00:00:00"/>
    <s v="C015"/>
    <s v="P013"/>
    <s v="S003"/>
    <n v="5"/>
    <n v="0.15"/>
    <s v="Mobile Money"/>
    <n v="5674"/>
    <n v="4822.8999999999996"/>
    <n v="3375.5"/>
    <n v="1447.3999999999996"/>
    <s v="World Watches"/>
    <x v="10"/>
    <x v="0"/>
    <x v="0"/>
    <x v="1"/>
    <n v="1134.8"/>
    <n v="675.1"/>
    <x v="0"/>
    <d v="1993-12-12T00:00:00"/>
    <n v="32"/>
    <x v="1"/>
    <x v="0"/>
    <s v="New Michele"/>
    <x v="0"/>
  </r>
  <r>
    <s v="T03558"/>
    <d v="2024-06-12T00:00:00"/>
    <s v="C138"/>
    <s v="P027"/>
    <s v="S004"/>
    <n v="3"/>
    <n v="0.1"/>
    <s v="Credit Card"/>
    <n v="3816.69"/>
    <n v="3435.0210000000002"/>
    <n v="2857.95"/>
    <n v="577.07100000000037"/>
    <s v="Hospital Smartphone"/>
    <x v="0"/>
    <x v="0"/>
    <x v="1"/>
    <x v="10"/>
    <n v="1272.23"/>
    <n v="952.65"/>
    <x v="1"/>
    <d v="1961-09-28T00:00:00"/>
    <n v="64"/>
    <x v="3"/>
    <x v="1"/>
    <s v="Brianahaven"/>
    <x v="1"/>
  </r>
  <r>
    <s v="T03559"/>
    <d v="2024-05-13T00:00:00"/>
    <s v="C036"/>
    <s v="P003"/>
    <s v="S004"/>
    <n v="3"/>
    <n v="0.1"/>
    <s v="Bank Transfer"/>
    <n v="1012.89"/>
    <n v="911.601"/>
    <n v="507.09000000000003"/>
    <n v="404.51099999999997"/>
    <s v="Here Footwear"/>
    <x v="4"/>
    <x v="0"/>
    <x v="0"/>
    <x v="3"/>
    <n v="337.63"/>
    <n v="169.03"/>
    <x v="0"/>
    <d v="1991-11-04T00:00:00"/>
    <n v="34"/>
    <x v="0"/>
    <x v="1"/>
    <s v="Brianahaven"/>
    <x v="1"/>
  </r>
  <r>
    <s v="T03560"/>
    <d v="2024-01-29T00:00:00"/>
    <s v="C139"/>
    <s v="P013"/>
    <s v="S003"/>
    <n v="5"/>
    <n v="0.15"/>
    <s v="Bank Transfer"/>
    <n v="5674"/>
    <n v="4822.8999999999996"/>
    <n v="3375.5"/>
    <n v="1447.3999999999996"/>
    <s v="World Watches"/>
    <x v="9"/>
    <x v="0"/>
    <x v="0"/>
    <x v="1"/>
    <n v="1134.8"/>
    <n v="675.1"/>
    <x v="0"/>
    <d v="1960-03-21T00:00:00"/>
    <n v="66"/>
    <x v="4"/>
    <x v="0"/>
    <s v="New Michele"/>
    <x v="0"/>
  </r>
  <r>
    <s v="T03561"/>
    <d v="2024-08-10T00:00:00"/>
    <s v="C082"/>
    <s v="P030"/>
    <s v="S005"/>
    <n v="3"/>
    <n v="0.05"/>
    <s v="Credit Card"/>
    <n v="87.72"/>
    <n v="83.333999999999989"/>
    <n v="45.839999999999996"/>
    <n v="37.493999999999993"/>
    <s v="National Watches"/>
    <x v="3"/>
    <x v="0"/>
    <x v="0"/>
    <x v="1"/>
    <n v="29.24"/>
    <n v="15.28"/>
    <x v="0"/>
    <d v="2003-05-11T00:00:00"/>
    <n v="23"/>
    <x v="2"/>
    <x v="4"/>
    <s v="Johnmouth"/>
    <x v="2"/>
  </r>
  <r>
    <s v="T03562"/>
    <d v="2025-08-27T00:00:00"/>
    <s v="C078"/>
    <s v="P031"/>
    <s v="S005"/>
    <n v="1"/>
    <n v="0"/>
    <s v="Mobile Money"/>
    <n v="1095.72"/>
    <n v="1095.72"/>
    <n v="822.2"/>
    <n v="273.52"/>
    <s v="Foot Snacks"/>
    <x v="3"/>
    <x v="2"/>
    <x v="2"/>
    <x v="4"/>
    <n v="1095.72"/>
    <n v="822.2"/>
    <x v="0"/>
    <d v="1988-09-25T00:00:00"/>
    <n v="37"/>
    <x v="1"/>
    <x v="4"/>
    <s v="Johnmouth"/>
    <x v="2"/>
  </r>
  <r>
    <s v="T03563"/>
    <d v="2023-11-22T00:00:00"/>
    <s v="C086"/>
    <s v="P038"/>
    <s v="S001"/>
    <n v="2"/>
    <n v="0"/>
    <s v="Cash"/>
    <n v="733.86"/>
    <n v="733.86"/>
    <n v="570.46"/>
    <n v="163.39999999999998"/>
    <s v="Stage Footwear"/>
    <x v="1"/>
    <x v="1"/>
    <x v="0"/>
    <x v="3"/>
    <n v="366.93"/>
    <n v="285.23"/>
    <x v="1"/>
    <d v="1975-09-26T00:00:00"/>
    <n v="50"/>
    <x v="3"/>
    <x v="3"/>
    <s v="Jimenezborough"/>
    <x v="3"/>
  </r>
  <r>
    <s v="T03564"/>
    <d v="2025-04-18T00:00:00"/>
    <s v="C011"/>
    <s v="P031"/>
    <s v="S002"/>
    <n v="3"/>
    <n v="0.1"/>
    <s v="Credit Card"/>
    <n v="3287.16"/>
    <n v="2958.444"/>
    <n v="2466.6000000000004"/>
    <n v="491.8439999999996"/>
    <s v="Foot Snacks"/>
    <x v="8"/>
    <x v="2"/>
    <x v="2"/>
    <x v="4"/>
    <n v="1095.72"/>
    <n v="822.2"/>
    <x v="0"/>
    <d v="1997-03-03T00:00:00"/>
    <n v="29"/>
    <x v="1"/>
    <x v="2"/>
    <s v="Peckmouth"/>
    <x v="2"/>
  </r>
  <r>
    <s v="T03565"/>
    <d v="2025-01-05T00:00:00"/>
    <s v="C151"/>
    <s v="P032"/>
    <s v="S002"/>
    <n v="1"/>
    <n v="0.05"/>
    <s v="Credit Card"/>
    <n v="304.70999999999998"/>
    <n v="289.47449999999998"/>
    <n v="164.01"/>
    <n v="125.46449999999999"/>
    <s v="Difficult Vegetables"/>
    <x v="9"/>
    <x v="2"/>
    <x v="2"/>
    <x v="8"/>
    <n v="304.70999999999998"/>
    <n v="164.01"/>
    <x v="0"/>
    <d v="2006-08-30T00:00:00"/>
    <n v="19"/>
    <x v="2"/>
    <x v="2"/>
    <s v="Peckmouth"/>
    <x v="2"/>
  </r>
  <r>
    <s v="T03566"/>
    <d v="2025-01-18T00:00:00"/>
    <s v="C165"/>
    <s v="P007"/>
    <s v="S001"/>
    <n v="3"/>
    <n v="0.1"/>
    <s v="Cash"/>
    <n v="4422.3599999999997"/>
    <n v="3980.1239999999998"/>
    <n v="2292.06"/>
    <n v="1688.0639999999999"/>
    <s v="Understand Camera"/>
    <x v="9"/>
    <x v="2"/>
    <x v="1"/>
    <x v="12"/>
    <n v="1474.12"/>
    <n v="764.02"/>
    <x v="0"/>
    <d v="1972-12-26T00:00:00"/>
    <n v="53"/>
    <x v="3"/>
    <x v="3"/>
    <s v="Jimenezborough"/>
    <x v="3"/>
  </r>
  <r>
    <s v="T03567"/>
    <d v="2024-12-02T00:00:00"/>
    <s v="C054"/>
    <s v="P034"/>
    <s v="S001"/>
    <n v="3"/>
    <n v="0.1"/>
    <s v="Mobile Money"/>
    <n v="1284.1500000000001"/>
    <n v="1155.7350000000001"/>
    <n v="738.21"/>
    <n v="417.52500000000009"/>
    <s v="Everything Laptop"/>
    <x v="7"/>
    <x v="0"/>
    <x v="1"/>
    <x v="6"/>
    <n v="428.05"/>
    <n v="246.07"/>
    <x v="1"/>
    <d v="2002-11-10T00:00:00"/>
    <n v="23"/>
    <x v="2"/>
    <x v="3"/>
    <s v="Jimenezborough"/>
    <x v="3"/>
  </r>
  <r>
    <s v="T03568"/>
    <d v="2025-05-19T00:00:00"/>
    <s v="C009"/>
    <s v="P015"/>
    <s v="S005"/>
    <n v="2"/>
    <n v="0.15"/>
    <s v="Credit Card"/>
    <n v="540.9"/>
    <n v="459.76499999999999"/>
    <n v="375.2"/>
    <n v="84.564999999999998"/>
    <s v="Whether Bags"/>
    <x v="4"/>
    <x v="2"/>
    <x v="0"/>
    <x v="5"/>
    <n v="270.45"/>
    <n v="187.6"/>
    <x v="1"/>
    <d v="2004-08-15T00:00:00"/>
    <n v="21"/>
    <x v="2"/>
    <x v="4"/>
    <s v="Johnmouth"/>
    <x v="2"/>
  </r>
  <r>
    <s v="T03569"/>
    <d v="2025-08-07T00:00:00"/>
    <s v="C175"/>
    <s v="P018"/>
    <s v="S001"/>
    <n v="3"/>
    <n v="0.1"/>
    <s v="Bank Transfer"/>
    <n v="3239.67"/>
    <n v="2915.703"/>
    <n v="2111.4900000000002"/>
    <n v="804.21299999999974"/>
    <s v="Democratic Smartphone"/>
    <x v="3"/>
    <x v="2"/>
    <x v="1"/>
    <x v="10"/>
    <n v="1079.8900000000001"/>
    <n v="703.83"/>
    <x v="0"/>
    <d v="1998-01-07T00:00:00"/>
    <n v="28"/>
    <x v="1"/>
    <x v="3"/>
    <s v="Jimenezborough"/>
    <x v="3"/>
  </r>
  <r>
    <s v="T03570"/>
    <d v="2024-08-30T00:00:00"/>
    <s v="C134"/>
    <s v="P002"/>
    <s v="S005"/>
    <n v="5"/>
    <n v="0.15"/>
    <s v="Mobile Money"/>
    <n v="4093.8"/>
    <n v="3479.73"/>
    <n v="2638.1"/>
    <n v="841.63000000000011"/>
    <s v="Audience Television"/>
    <x v="3"/>
    <x v="0"/>
    <x v="1"/>
    <x v="2"/>
    <n v="818.76"/>
    <n v="527.62"/>
    <x v="1"/>
    <d v="1985-01-29T00:00:00"/>
    <n v="41"/>
    <x v="1"/>
    <x v="4"/>
    <s v="Johnmouth"/>
    <x v="2"/>
  </r>
  <r>
    <s v="T03571"/>
    <d v="2025-01-01T00:00:00"/>
    <s v="C151"/>
    <s v="P040"/>
    <s v="S005"/>
    <n v="4"/>
    <n v="0.05"/>
    <s v="Mobile Money"/>
    <n v="6982.44"/>
    <n v="6633.3179999999993"/>
    <n v="5289.76"/>
    <n v="1343.5579999999991"/>
    <s v="Piece Headphones"/>
    <x v="9"/>
    <x v="2"/>
    <x v="1"/>
    <x v="11"/>
    <n v="1745.61"/>
    <n v="1322.44"/>
    <x v="0"/>
    <d v="2006-08-30T00:00:00"/>
    <n v="19"/>
    <x v="2"/>
    <x v="4"/>
    <s v="Johnmouth"/>
    <x v="2"/>
  </r>
  <r>
    <s v="T03572"/>
    <d v="2025-07-23T00:00:00"/>
    <s v="C177"/>
    <s v="P021"/>
    <s v="S002"/>
    <n v="4"/>
    <n v="0.15"/>
    <s v="Mobile Money"/>
    <n v="4908.96"/>
    <n v="4172.616"/>
    <n v="3908.36"/>
    <n v="264.25599999999986"/>
    <s v="Firm Dairy"/>
    <x v="11"/>
    <x v="2"/>
    <x v="2"/>
    <x v="7"/>
    <n v="1227.24"/>
    <n v="977.09"/>
    <x v="1"/>
    <d v="1985-01-05T00:00:00"/>
    <n v="41"/>
    <x v="1"/>
    <x v="2"/>
    <s v="Peckmouth"/>
    <x v="2"/>
  </r>
  <r>
    <s v="T03573"/>
    <d v="2024-09-02T00:00:00"/>
    <s v="C185"/>
    <s v="P011"/>
    <s v="S003"/>
    <n v="4"/>
    <n v="0.05"/>
    <s v="Cash"/>
    <n v="994.28"/>
    <n v="944.56599999999992"/>
    <n v="762.68"/>
    <n v="181.88599999999997"/>
    <s v="Either Headphones"/>
    <x v="5"/>
    <x v="0"/>
    <x v="1"/>
    <x v="11"/>
    <n v="248.57"/>
    <n v="190.67"/>
    <x v="1"/>
    <d v="1975-07-04T00:00:00"/>
    <n v="51"/>
    <x v="3"/>
    <x v="0"/>
    <s v="New Michele"/>
    <x v="0"/>
  </r>
  <r>
    <s v="T03574"/>
    <d v="2024-12-10T00:00:00"/>
    <s v="C034"/>
    <s v="P048"/>
    <s v="S003"/>
    <n v="5"/>
    <n v="0.05"/>
    <s v="Bank Transfer"/>
    <n v="6081.7999999999993"/>
    <n v="5777.7099999999991"/>
    <n v="3974"/>
    <n v="1803.7099999999991"/>
    <s v="Nor Bags"/>
    <x v="7"/>
    <x v="0"/>
    <x v="0"/>
    <x v="5"/>
    <n v="1216.3599999999999"/>
    <n v="794.8"/>
    <x v="1"/>
    <d v="1964-12-19T00:00:00"/>
    <n v="61"/>
    <x v="3"/>
    <x v="0"/>
    <s v="New Michele"/>
    <x v="0"/>
  </r>
  <r>
    <s v="T03575"/>
    <d v="2025-03-21T00:00:00"/>
    <s v="C074"/>
    <s v="P002"/>
    <s v="S002"/>
    <n v="1"/>
    <n v="0.05"/>
    <s v="Credit Card"/>
    <n v="818.76"/>
    <n v="777.822"/>
    <n v="527.62"/>
    <n v="250.202"/>
    <s v="Audience Television"/>
    <x v="2"/>
    <x v="2"/>
    <x v="1"/>
    <x v="2"/>
    <n v="818.76"/>
    <n v="527.62"/>
    <x v="1"/>
    <d v="1959-05-31T00:00:00"/>
    <n v="67"/>
    <x v="4"/>
    <x v="2"/>
    <s v="Peckmouth"/>
    <x v="2"/>
  </r>
  <r>
    <s v="T03576"/>
    <d v="2024-06-01T00:00:00"/>
    <s v="C182"/>
    <s v="P023"/>
    <s v="S005"/>
    <n v="1"/>
    <n v="0.05"/>
    <s v="Credit Card"/>
    <n v="1878.47"/>
    <n v="1784.5464999999999"/>
    <n v="1014.91"/>
    <n v="769.63649999999996"/>
    <s v="And Footwear"/>
    <x v="0"/>
    <x v="0"/>
    <x v="0"/>
    <x v="3"/>
    <n v="1878.47"/>
    <n v="1014.91"/>
    <x v="0"/>
    <d v="2004-07-25T00:00:00"/>
    <n v="22"/>
    <x v="2"/>
    <x v="4"/>
    <s v="Johnmouth"/>
    <x v="2"/>
  </r>
  <r>
    <s v="T03577"/>
    <d v="2024-01-26T00:00:00"/>
    <s v="C017"/>
    <s v="P028"/>
    <s v="S002"/>
    <n v="2"/>
    <n v="0.05"/>
    <s v="Cash"/>
    <n v="1347.56"/>
    <n v="1280.1819999999998"/>
    <n v="726.66"/>
    <n v="553.52199999999982"/>
    <s v="Deal Smartphone"/>
    <x v="9"/>
    <x v="0"/>
    <x v="1"/>
    <x v="10"/>
    <n v="673.78"/>
    <n v="363.33"/>
    <x v="1"/>
    <d v="1982-03-11T00:00:00"/>
    <n v="44"/>
    <x v="1"/>
    <x v="2"/>
    <s v="Peckmouth"/>
    <x v="2"/>
  </r>
  <r>
    <s v="T03578"/>
    <d v="2024-02-22T00:00:00"/>
    <s v="C161"/>
    <s v="P041"/>
    <s v="S003"/>
    <n v="5"/>
    <n v="0"/>
    <s v="Cash"/>
    <n v="8175.05"/>
    <n v="8175.05"/>
    <n v="5216.45"/>
    <n v="2958.6000000000004"/>
    <s v="Present Television"/>
    <x v="10"/>
    <x v="0"/>
    <x v="1"/>
    <x v="2"/>
    <n v="1635.01"/>
    <n v="1043.29"/>
    <x v="0"/>
    <d v="1963-01-19T00:00:00"/>
    <n v="63"/>
    <x v="3"/>
    <x v="0"/>
    <s v="New Michele"/>
    <x v="0"/>
  </r>
  <r>
    <s v="T03579"/>
    <d v="2023-09-22T00:00:00"/>
    <s v="C097"/>
    <s v="P034"/>
    <s v="S001"/>
    <n v="1"/>
    <n v="0.05"/>
    <s v="Mobile Money"/>
    <n v="428.05"/>
    <n v="406.64749999999998"/>
    <n v="246.07"/>
    <n v="160.57749999999999"/>
    <s v="Everything Laptop"/>
    <x v="5"/>
    <x v="1"/>
    <x v="1"/>
    <x v="6"/>
    <n v="428.05"/>
    <n v="246.07"/>
    <x v="0"/>
    <d v="1994-08-14T00:00:00"/>
    <n v="31"/>
    <x v="1"/>
    <x v="3"/>
    <s v="Jimenezborough"/>
    <x v="3"/>
  </r>
  <r>
    <s v="T03580"/>
    <d v="2024-08-08T00:00:00"/>
    <s v="C068"/>
    <s v="P012"/>
    <s v="S004"/>
    <n v="2"/>
    <n v="0.05"/>
    <s v="Mobile Money"/>
    <n v="2386.1799999999998"/>
    <n v="2266.8709999999996"/>
    <n v="1636.48"/>
    <n v="630.39099999999962"/>
    <s v="Above Camera"/>
    <x v="3"/>
    <x v="0"/>
    <x v="1"/>
    <x v="12"/>
    <n v="1193.0899999999999"/>
    <n v="818.24"/>
    <x v="1"/>
    <d v="1981-06-09T00:00:00"/>
    <n v="45"/>
    <x v="1"/>
    <x v="1"/>
    <s v="Brianahaven"/>
    <x v="1"/>
  </r>
  <r>
    <s v="T03581"/>
    <d v="2024-03-27T00:00:00"/>
    <s v="C089"/>
    <s v="P048"/>
    <s v="S001"/>
    <n v="5"/>
    <n v="0.05"/>
    <s v="Mobile Money"/>
    <n v="6081.7999999999993"/>
    <n v="5777.7099999999991"/>
    <n v="3974"/>
    <n v="1803.7099999999991"/>
    <s v="Nor Bags"/>
    <x v="2"/>
    <x v="0"/>
    <x v="0"/>
    <x v="5"/>
    <n v="1216.3599999999999"/>
    <n v="794.8"/>
    <x v="1"/>
    <d v="1969-07-12T00:00:00"/>
    <n v="57"/>
    <x v="3"/>
    <x v="3"/>
    <s v="Jimenezborough"/>
    <x v="3"/>
  </r>
  <r>
    <s v="T03582"/>
    <d v="2024-08-22T00:00:00"/>
    <s v="C104"/>
    <s v="P012"/>
    <s v="S005"/>
    <n v="1"/>
    <n v="0.15"/>
    <s v="Credit Card"/>
    <n v="1193.0899999999999"/>
    <n v="1014.1264999999999"/>
    <n v="818.24"/>
    <n v="195.88649999999984"/>
    <s v="Above Camera"/>
    <x v="3"/>
    <x v="0"/>
    <x v="1"/>
    <x v="12"/>
    <n v="1193.0899999999999"/>
    <n v="818.24"/>
    <x v="0"/>
    <d v="1965-03-20T00:00:00"/>
    <n v="61"/>
    <x v="3"/>
    <x v="4"/>
    <s v="Johnmouth"/>
    <x v="2"/>
  </r>
  <r>
    <s v="T03583"/>
    <d v="2024-01-11T00:00:00"/>
    <s v="C047"/>
    <s v="P010"/>
    <s v="S003"/>
    <n v="4"/>
    <n v="0.15"/>
    <s v="Bank Transfer"/>
    <n v="4776.4799999999996"/>
    <n v="4060.0079999999994"/>
    <n v="3355.8"/>
    <n v="704.20799999999917"/>
    <s v="Step Smartphone"/>
    <x v="9"/>
    <x v="0"/>
    <x v="1"/>
    <x v="10"/>
    <n v="1194.1199999999999"/>
    <n v="838.95"/>
    <x v="1"/>
    <d v="2006-07-03T00:00:00"/>
    <n v="20"/>
    <x v="2"/>
    <x v="0"/>
    <s v="New Michele"/>
    <x v="0"/>
  </r>
  <r>
    <s v="T03584"/>
    <d v="2024-02-19T00:00:00"/>
    <s v="C067"/>
    <s v="P022"/>
    <s v="S003"/>
    <n v="5"/>
    <n v="0.1"/>
    <s v="Mobile Money"/>
    <n v="127.85"/>
    <n v="115.065"/>
    <n v="95.25"/>
    <n v="19.814999999999998"/>
    <s v="How Vegetables"/>
    <x v="10"/>
    <x v="0"/>
    <x v="2"/>
    <x v="8"/>
    <n v="25.57"/>
    <n v="19.05"/>
    <x v="0"/>
    <d v="1973-09-07T00:00:00"/>
    <n v="52"/>
    <x v="3"/>
    <x v="0"/>
    <s v="New Michele"/>
    <x v="0"/>
  </r>
  <r>
    <s v="T03585"/>
    <d v="2024-07-28T00:00:00"/>
    <s v="C035"/>
    <s v="P007"/>
    <s v="S004"/>
    <n v="2"/>
    <n v="0"/>
    <s v="Bank Transfer"/>
    <n v="2948.24"/>
    <n v="2948.24"/>
    <n v="1528.04"/>
    <n v="1420.1999999999998"/>
    <s v="Understand Camera"/>
    <x v="11"/>
    <x v="0"/>
    <x v="1"/>
    <x v="12"/>
    <n v="1474.12"/>
    <n v="764.02"/>
    <x v="1"/>
    <d v="1991-04-19T00:00:00"/>
    <n v="35"/>
    <x v="1"/>
    <x v="1"/>
    <s v="Brianahaven"/>
    <x v="1"/>
  </r>
  <r>
    <s v="T03586"/>
    <d v="2025-01-05T00:00:00"/>
    <s v="C037"/>
    <s v="P009"/>
    <s v="S005"/>
    <n v="1"/>
    <n v="0.15"/>
    <s v="Mobile Money"/>
    <n v="123.19"/>
    <n v="104.7115"/>
    <n v="80.36"/>
    <n v="24.351500000000001"/>
    <s v="Us Snacks"/>
    <x v="9"/>
    <x v="2"/>
    <x v="2"/>
    <x v="4"/>
    <n v="123.19"/>
    <n v="80.36"/>
    <x v="1"/>
    <d v="1982-08-30T00:00:00"/>
    <n v="43"/>
    <x v="1"/>
    <x v="4"/>
    <s v="Johnmouth"/>
    <x v="2"/>
  </r>
  <r>
    <s v="T03587"/>
    <d v="2024-06-25T00:00:00"/>
    <s v="C169"/>
    <s v="P022"/>
    <s v="S005"/>
    <n v="2"/>
    <n v="0"/>
    <s v="Mobile Money"/>
    <n v="51.14"/>
    <n v="51.14"/>
    <n v="38.1"/>
    <n v="13.04"/>
    <s v="How Vegetables"/>
    <x v="0"/>
    <x v="0"/>
    <x v="2"/>
    <x v="8"/>
    <n v="25.57"/>
    <n v="19.05"/>
    <x v="0"/>
    <d v="1967-06-15T00:00:00"/>
    <n v="59"/>
    <x v="3"/>
    <x v="4"/>
    <s v="Johnmouth"/>
    <x v="2"/>
  </r>
  <r>
    <s v="T03588"/>
    <d v="2024-05-03T00:00:00"/>
    <s v="C014"/>
    <s v="P020"/>
    <s v="S005"/>
    <n v="2"/>
    <n v="0.15"/>
    <s v="Cash"/>
    <n v="647.84"/>
    <n v="550.66399999999999"/>
    <n v="485.96"/>
    <n v="64.704000000000008"/>
    <s v="Simple Accessories"/>
    <x v="4"/>
    <x v="0"/>
    <x v="0"/>
    <x v="9"/>
    <n v="323.92"/>
    <n v="242.98"/>
    <x v="0"/>
    <d v="1974-06-25T00:00:00"/>
    <n v="52"/>
    <x v="3"/>
    <x v="4"/>
    <s v="Johnmouth"/>
    <x v="2"/>
  </r>
  <r>
    <s v="T03589"/>
    <d v="2023-10-11T00:00:00"/>
    <s v="C166"/>
    <s v="P011"/>
    <s v="S004"/>
    <n v="2"/>
    <n v="0"/>
    <s v="Mobile Money"/>
    <n v="497.14"/>
    <n v="497.14"/>
    <n v="381.34"/>
    <n v="115.80000000000001"/>
    <s v="Either Headphones"/>
    <x v="6"/>
    <x v="1"/>
    <x v="1"/>
    <x v="11"/>
    <n v="248.57"/>
    <n v="190.67"/>
    <x v="1"/>
    <d v="2001-05-13T00:00:00"/>
    <n v="25"/>
    <x v="1"/>
    <x v="1"/>
    <s v="Brianahaven"/>
    <x v="1"/>
  </r>
  <r>
    <s v="T03590"/>
    <d v="2023-09-20T00:00:00"/>
    <s v="C176"/>
    <s v="P016"/>
    <s v="S002"/>
    <n v="2"/>
    <n v="0.15"/>
    <s v="Credit Card"/>
    <n v="3717.5"/>
    <n v="3159.875"/>
    <n v="2902.32"/>
    <n v="257.55499999999984"/>
    <s v="House Accessories"/>
    <x v="5"/>
    <x v="1"/>
    <x v="0"/>
    <x v="9"/>
    <n v="1858.75"/>
    <n v="1451.16"/>
    <x v="0"/>
    <d v="1979-10-07T00:00:00"/>
    <n v="46"/>
    <x v="1"/>
    <x v="2"/>
    <s v="Peckmouth"/>
    <x v="2"/>
  </r>
  <r>
    <s v="T03591"/>
    <d v="2025-02-07T00:00:00"/>
    <s v="C145"/>
    <s v="P013"/>
    <s v="S005"/>
    <n v="2"/>
    <n v="0"/>
    <s v="Bank Transfer"/>
    <n v="2269.6"/>
    <n v="2269.6"/>
    <n v="1350.2"/>
    <n v="919.39999999999986"/>
    <s v="World Watches"/>
    <x v="10"/>
    <x v="2"/>
    <x v="0"/>
    <x v="1"/>
    <n v="1134.8"/>
    <n v="675.1"/>
    <x v="1"/>
    <d v="1959-11-07T00:00:00"/>
    <n v="66"/>
    <x v="4"/>
    <x v="4"/>
    <s v="Johnmouth"/>
    <x v="2"/>
  </r>
  <r>
    <s v="T03592"/>
    <d v="2025-04-01T00:00:00"/>
    <s v="C047"/>
    <s v="P023"/>
    <s v="S002"/>
    <n v="2"/>
    <n v="0.05"/>
    <s v="Mobile Money"/>
    <n v="3756.94"/>
    <n v="3569.0929999999998"/>
    <n v="2029.82"/>
    <n v="1539.2729999999999"/>
    <s v="And Footwear"/>
    <x v="8"/>
    <x v="2"/>
    <x v="0"/>
    <x v="3"/>
    <n v="1878.47"/>
    <n v="1014.91"/>
    <x v="1"/>
    <d v="2006-07-03T00:00:00"/>
    <n v="20"/>
    <x v="2"/>
    <x v="2"/>
    <s v="Peckmouth"/>
    <x v="2"/>
  </r>
  <r>
    <s v="T03593"/>
    <d v="2024-11-15T00:00:00"/>
    <s v="C044"/>
    <s v="P048"/>
    <s v="S001"/>
    <n v="4"/>
    <n v="0.1"/>
    <s v="Cash"/>
    <n v="4865.4399999999996"/>
    <n v="4378.8959999999997"/>
    <n v="3179.2"/>
    <n v="1199.6959999999999"/>
    <s v="Nor Bags"/>
    <x v="1"/>
    <x v="0"/>
    <x v="0"/>
    <x v="5"/>
    <n v="1216.3599999999999"/>
    <n v="794.8"/>
    <x v="0"/>
    <d v="1961-02-14T00:00:00"/>
    <n v="65"/>
    <x v="4"/>
    <x v="3"/>
    <s v="Jimenezborough"/>
    <x v="3"/>
  </r>
  <r>
    <s v="T03594"/>
    <d v="2025-06-29T00:00:00"/>
    <s v="C164"/>
    <s v="P019"/>
    <s v="S003"/>
    <n v="2"/>
    <n v="0.05"/>
    <s v="Credit Card"/>
    <n v="3525.84"/>
    <n v="3349.5479999999998"/>
    <n v="2692.96"/>
    <n v="656.58799999999974"/>
    <s v="Traditional Laptop"/>
    <x v="0"/>
    <x v="2"/>
    <x v="1"/>
    <x v="6"/>
    <n v="1762.92"/>
    <n v="1346.48"/>
    <x v="0"/>
    <d v="1968-07-28T00:00:00"/>
    <n v="57"/>
    <x v="3"/>
    <x v="0"/>
    <s v="New Michele"/>
    <x v="0"/>
  </r>
  <r>
    <s v="T03595"/>
    <d v="2025-04-25T00:00:00"/>
    <s v="C043"/>
    <s v="P024"/>
    <s v="S003"/>
    <n v="3"/>
    <n v="0.05"/>
    <s v="Credit Card"/>
    <n v="4462.2300000000005"/>
    <n v="4239.1185000000005"/>
    <n v="2439.21"/>
    <n v="1799.9085000000005"/>
    <s v="Him Smartphone"/>
    <x v="8"/>
    <x v="2"/>
    <x v="1"/>
    <x v="10"/>
    <n v="1487.41"/>
    <n v="813.07"/>
    <x v="0"/>
    <d v="1988-09-14T00:00:00"/>
    <n v="37"/>
    <x v="1"/>
    <x v="0"/>
    <s v="New Michele"/>
    <x v="0"/>
  </r>
  <r>
    <s v="T03596"/>
    <d v="2025-08-18T00:00:00"/>
    <s v="C082"/>
    <s v="P039"/>
    <s v="S005"/>
    <n v="3"/>
    <n v="0.1"/>
    <s v="Mobile Money"/>
    <n v="1622.8200000000002"/>
    <n v="1460.5380000000002"/>
    <n v="1194.75"/>
    <n v="265.78800000000024"/>
    <s v="Church Clothing"/>
    <x v="3"/>
    <x v="2"/>
    <x v="0"/>
    <x v="0"/>
    <n v="540.94000000000005"/>
    <n v="398.25"/>
    <x v="0"/>
    <d v="2003-05-11T00:00:00"/>
    <n v="23"/>
    <x v="2"/>
    <x v="4"/>
    <s v="Johnmouth"/>
    <x v="2"/>
  </r>
  <r>
    <s v="T03597"/>
    <d v="2024-02-03T00:00:00"/>
    <s v="C032"/>
    <s v="P033"/>
    <s v="S004"/>
    <n v="4"/>
    <n v="0.15"/>
    <s v="Credit Card"/>
    <n v="7195.88"/>
    <n v="6116.4979999999996"/>
    <n v="5316.6"/>
    <n v="799.89799999999923"/>
    <s v="Beat Accessories"/>
    <x v="10"/>
    <x v="0"/>
    <x v="0"/>
    <x v="9"/>
    <n v="1798.97"/>
    <n v="1329.15"/>
    <x v="0"/>
    <d v="1992-11-09T00:00:00"/>
    <n v="33"/>
    <x v="1"/>
    <x v="1"/>
    <s v="Brianahaven"/>
    <x v="1"/>
  </r>
  <r>
    <s v="T03598"/>
    <d v="2024-09-12T00:00:00"/>
    <s v="C042"/>
    <s v="P045"/>
    <s v="S004"/>
    <n v="3"/>
    <n v="0.05"/>
    <s v="Cash"/>
    <n v="5637.24"/>
    <n v="5355.3779999999997"/>
    <n v="3013.68"/>
    <n v="2341.6979999999999"/>
    <s v="Set Dairy"/>
    <x v="5"/>
    <x v="0"/>
    <x v="2"/>
    <x v="7"/>
    <n v="1879.08"/>
    <n v="1004.56"/>
    <x v="1"/>
    <d v="2000-02-08T00:00:00"/>
    <n v="26"/>
    <x v="1"/>
    <x v="1"/>
    <s v="Brianahaven"/>
    <x v="1"/>
  </r>
  <r>
    <s v="T03599"/>
    <d v="2025-04-09T00:00:00"/>
    <s v="C147"/>
    <s v="P006"/>
    <s v="S003"/>
    <n v="3"/>
    <n v="0.1"/>
    <s v="Mobile Money"/>
    <n v="954.15000000000009"/>
    <n v="858.73500000000013"/>
    <n v="562.02"/>
    <n v="296.71500000000015"/>
    <s v="Company Fruits"/>
    <x v="8"/>
    <x v="2"/>
    <x v="2"/>
    <x v="13"/>
    <n v="318.05"/>
    <n v="187.34"/>
    <x v="1"/>
    <d v="1967-02-03T00:00:00"/>
    <n v="59"/>
    <x v="3"/>
    <x v="0"/>
    <s v="New Michele"/>
    <x v="0"/>
  </r>
  <r>
    <s v="T03600"/>
    <d v="2024-03-12T00:00:00"/>
    <s v="C157"/>
    <s v="P002"/>
    <s v="S001"/>
    <n v="2"/>
    <n v="0.15"/>
    <s v="Mobile Money"/>
    <n v="1637.52"/>
    <n v="1391.8920000000001"/>
    <n v="1055.24"/>
    <n v="336.65200000000004"/>
    <s v="Audience Television"/>
    <x v="2"/>
    <x v="0"/>
    <x v="1"/>
    <x v="2"/>
    <n v="818.76"/>
    <n v="527.62"/>
    <x v="0"/>
    <d v="1965-12-16T00:00:00"/>
    <n v="60"/>
    <x v="3"/>
    <x v="3"/>
    <s v="Jimenezborough"/>
    <x v="3"/>
  </r>
  <r>
    <s v="T03601"/>
    <d v="2024-06-10T00:00:00"/>
    <s v="C001"/>
    <s v="P029"/>
    <s v="S002"/>
    <n v="5"/>
    <n v="0.05"/>
    <s v="Mobile Money"/>
    <n v="7425.25"/>
    <n v="7053.9874999999993"/>
    <n v="4941.5499999999993"/>
    <n v="2112.4375"/>
    <s v="Road Clothing"/>
    <x v="0"/>
    <x v="0"/>
    <x v="0"/>
    <x v="0"/>
    <n v="1485.05"/>
    <n v="988.31"/>
    <x v="0"/>
    <d v="1996-09-11T00:00:00"/>
    <n v="29"/>
    <x v="1"/>
    <x v="2"/>
    <s v="Peckmouth"/>
    <x v="2"/>
  </r>
  <r>
    <s v="T03602"/>
    <d v="2025-02-23T00:00:00"/>
    <s v="C018"/>
    <s v="P006"/>
    <s v="S002"/>
    <n v="1"/>
    <n v="0.1"/>
    <s v="Credit Card"/>
    <n v="318.05"/>
    <n v="286.245"/>
    <n v="187.34"/>
    <n v="98.905000000000001"/>
    <s v="Company Fruits"/>
    <x v="10"/>
    <x v="2"/>
    <x v="2"/>
    <x v="13"/>
    <n v="318.05"/>
    <n v="187.34"/>
    <x v="0"/>
    <d v="1994-08-19T00:00:00"/>
    <n v="31"/>
    <x v="1"/>
    <x v="2"/>
    <s v="Peckmouth"/>
    <x v="2"/>
  </r>
  <r>
    <s v="T03603"/>
    <d v="2024-07-07T00:00:00"/>
    <s v="C171"/>
    <s v="P022"/>
    <s v="S005"/>
    <n v="4"/>
    <n v="0.15"/>
    <s v="Cash"/>
    <n v="102.28"/>
    <n v="86.938000000000002"/>
    <n v="76.2"/>
    <n v="10.738"/>
    <s v="How Vegetables"/>
    <x v="11"/>
    <x v="0"/>
    <x v="2"/>
    <x v="8"/>
    <n v="25.57"/>
    <n v="19.05"/>
    <x v="0"/>
    <d v="1993-03-15T00:00:00"/>
    <n v="33"/>
    <x v="1"/>
    <x v="4"/>
    <s v="Johnmouth"/>
    <x v="2"/>
  </r>
  <r>
    <s v="T03604"/>
    <d v="2025-05-11T00:00:00"/>
    <s v="C055"/>
    <s v="P034"/>
    <s v="S004"/>
    <n v="3"/>
    <n v="0.05"/>
    <s v="Credit Card"/>
    <n v="1284.1500000000001"/>
    <n v="1219.9425000000001"/>
    <n v="738.21"/>
    <n v="481.73250000000007"/>
    <s v="Everything Laptop"/>
    <x v="4"/>
    <x v="2"/>
    <x v="1"/>
    <x v="6"/>
    <n v="428.05"/>
    <n v="246.07"/>
    <x v="0"/>
    <d v="1976-07-09T00:00:00"/>
    <n v="50"/>
    <x v="3"/>
    <x v="1"/>
    <s v="Brianahaven"/>
    <x v="1"/>
  </r>
  <r>
    <s v="T03605"/>
    <d v="2025-06-15T00:00:00"/>
    <s v="C034"/>
    <s v="P021"/>
    <s v="S002"/>
    <n v="1"/>
    <n v="0"/>
    <s v="Credit Card"/>
    <n v="1227.24"/>
    <n v="1227.24"/>
    <n v="977.09"/>
    <n v="250.14999999999998"/>
    <s v="Firm Dairy"/>
    <x v="0"/>
    <x v="2"/>
    <x v="2"/>
    <x v="7"/>
    <n v="1227.24"/>
    <n v="977.09"/>
    <x v="1"/>
    <d v="1964-12-19T00:00:00"/>
    <n v="61"/>
    <x v="3"/>
    <x v="2"/>
    <s v="Peckmouth"/>
    <x v="2"/>
  </r>
  <r>
    <s v="T03606"/>
    <d v="2025-02-10T00:00:00"/>
    <s v="C094"/>
    <s v="P024"/>
    <s v="S004"/>
    <n v="1"/>
    <n v="0.05"/>
    <s v="Credit Card"/>
    <n v="1487.41"/>
    <n v="1413.0395000000001"/>
    <n v="813.07"/>
    <n v="599.96950000000004"/>
    <s v="Him Smartphone"/>
    <x v="10"/>
    <x v="2"/>
    <x v="1"/>
    <x v="10"/>
    <n v="1487.41"/>
    <n v="813.07"/>
    <x v="0"/>
    <d v="1962-10-18T00:00:00"/>
    <n v="63"/>
    <x v="3"/>
    <x v="1"/>
    <s v="Brianahaven"/>
    <x v="1"/>
  </r>
  <r>
    <s v="T03607"/>
    <d v="2025-04-03T00:00:00"/>
    <s v="C010"/>
    <s v="P047"/>
    <s v="S001"/>
    <n v="3"/>
    <n v="0.15"/>
    <s v="Mobile Money"/>
    <n v="3591.54"/>
    <n v="3052.8089999999997"/>
    <n v="2168.2200000000003"/>
    <n v="884.58899999999949"/>
    <s v="Or Smartphone"/>
    <x v="8"/>
    <x v="2"/>
    <x v="1"/>
    <x v="10"/>
    <n v="1197.18"/>
    <n v="722.74"/>
    <x v="0"/>
    <d v="1976-12-12T00:00:00"/>
    <n v="49"/>
    <x v="1"/>
    <x v="3"/>
    <s v="Jimenezborough"/>
    <x v="3"/>
  </r>
  <r>
    <s v="T03608"/>
    <d v="2025-04-24T00:00:00"/>
    <s v="C133"/>
    <s v="P031"/>
    <s v="S005"/>
    <n v="5"/>
    <n v="0.15"/>
    <s v="Bank Transfer"/>
    <n v="5478.6"/>
    <n v="4656.8100000000004"/>
    <n v="4111"/>
    <n v="545.8100000000004"/>
    <s v="Foot Snacks"/>
    <x v="8"/>
    <x v="2"/>
    <x v="2"/>
    <x v="4"/>
    <n v="1095.72"/>
    <n v="822.2"/>
    <x v="0"/>
    <d v="1962-04-14T00:00:00"/>
    <n v="64"/>
    <x v="3"/>
    <x v="4"/>
    <s v="Johnmouth"/>
    <x v="2"/>
  </r>
  <r>
    <s v="T03609"/>
    <d v="2023-11-29T00:00:00"/>
    <s v="C176"/>
    <s v="P014"/>
    <s v="S002"/>
    <n v="3"/>
    <n v="0.1"/>
    <s v="Credit Card"/>
    <n v="4028.25"/>
    <n v="3625.4250000000002"/>
    <n v="2393.8200000000002"/>
    <n v="1231.605"/>
    <s v="Add Clothing"/>
    <x v="1"/>
    <x v="1"/>
    <x v="0"/>
    <x v="0"/>
    <n v="1342.75"/>
    <n v="797.94"/>
    <x v="0"/>
    <d v="1979-10-07T00:00:00"/>
    <n v="46"/>
    <x v="1"/>
    <x v="2"/>
    <s v="Peckmouth"/>
    <x v="2"/>
  </r>
  <r>
    <s v="T03610"/>
    <d v="2023-12-05T00:00:00"/>
    <s v="C061"/>
    <s v="P011"/>
    <s v="S005"/>
    <n v="4"/>
    <n v="0"/>
    <s v="Cash"/>
    <n v="994.28"/>
    <n v="994.28"/>
    <n v="762.68"/>
    <n v="231.60000000000002"/>
    <s v="Either Headphones"/>
    <x v="7"/>
    <x v="1"/>
    <x v="1"/>
    <x v="11"/>
    <n v="248.57"/>
    <n v="190.67"/>
    <x v="0"/>
    <d v="1968-10-21T00:00:00"/>
    <n v="57"/>
    <x v="3"/>
    <x v="4"/>
    <s v="Johnmouth"/>
    <x v="2"/>
  </r>
  <r>
    <s v="T03611"/>
    <d v="2024-04-11T00:00:00"/>
    <s v="C052"/>
    <s v="P035"/>
    <s v="S001"/>
    <n v="3"/>
    <n v="0.1"/>
    <s v="Credit Card"/>
    <n v="4687.29"/>
    <n v="4218.5609999999997"/>
    <n v="3586.8900000000003"/>
    <n v="631.67099999999937"/>
    <s v="Chair Laptop"/>
    <x v="8"/>
    <x v="0"/>
    <x v="1"/>
    <x v="6"/>
    <n v="1562.43"/>
    <n v="1195.6300000000001"/>
    <x v="1"/>
    <d v="1991-09-11T00:00:00"/>
    <n v="34"/>
    <x v="0"/>
    <x v="3"/>
    <s v="Jimenezborough"/>
    <x v="3"/>
  </r>
  <r>
    <s v="T03612"/>
    <d v="2024-11-21T00:00:00"/>
    <s v="C100"/>
    <s v="P014"/>
    <s v="S001"/>
    <n v="5"/>
    <n v="0.1"/>
    <s v="Cash"/>
    <n v="6713.75"/>
    <n v="6042.375"/>
    <n v="3989.7000000000003"/>
    <n v="2052.6749999999997"/>
    <s v="Add Clothing"/>
    <x v="1"/>
    <x v="0"/>
    <x v="0"/>
    <x v="0"/>
    <n v="1342.75"/>
    <n v="797.94"/>
    <x v="1"/>
    <d v="1954-09-28T00:00:00"/>
    <n v="71"/>
    <x v="4"/>
    <x v="3"/>
    <s v="Jimenezborough"/>
    <x v="3"/>
  </r>
  <r>
    <s v="T03613"/>
    <d v="2023-11-09T00:00:00"/>
    <s v="C118"/>
    <s v="P012"/>
    <s v="S001"/>
    <n v="3"/>
    <n v="0.05"/>
    <s v="Credit Card"/>
    <n v="3579.2699999999995"/>
    <n v="3400.3064999999992"/>
    <n v="2454.7200000000003"/>
    <n v="945.58649999999898"/>
    <s v="Above Camera"/>
    <x v="1"/>
    <x v="1"/>
    <x v="1"/>
    <x v="12"/>
    <n v="1193.0899999999999"/>
    <n v="818.24"/>
    <x v="0"/>
    <d v="1975-08-27T00:00:00"/>
    <n v="50"/>
    <x v="3"/>
    <x v="3"/>
    <s v="Jimenezborough"/>
    <x v="3"/>
  </r>
  <r>
    <s v="T03614"/>
    <d v="2025-08-12T00:00:00"/>
    <s v="C187"/>
    <s v="P020"/>
    <s v="S005"/>
    <n v="1"/>
    <n v="0"/>
    <s v="Credit Card"/>
    <n v="323.92"/>
    <n v="323.92"/>
    <n v="242.98"/>
    <n v="80.940000000000026"/>
    <s v="Simple Accessories"/>
    <x v="3"/>
    <x v="2"/>
    <x v="0"/>
    <x v="9"/>
    <n v="323.92"/>
    <n v="242.98"/>
    <x v="0"/>
    <d v="1989-01-14T00:00:00"/>
    <n v="37"/>
    <x v="1"/>
    <x v="4"/>
    <s v="Johnmouth"/>
    <x v="2"/>
  </r>
  <r>
    <s v="T03615"/>
    <d v="2023-10-01T00:00:00"/>
    <s v="C165"/>
    <s v="P026"/>
    <s v="S005"/>
    <n v="2"/>
    <n v="0.1"/>
    <s v="Cash"/>
    <n v="2031.52"/>
    <n v="1828.3679999999999"/>
    <n v="1168.8"/>
    <n v="659.56799999999998"/>
    <s v="Behavior Dairy"/>
    <x v="6"/>
    <x v="1"/>
    <x v="2"/>
    <x v="7"/>
    <n v="1015.76"/>
    <n v="584.4"/>
    <x v="0"/>
    <d v="1972-12-26T00:00:00"/>
    <n v="53"/>
    <x v="3"/>
    <x v="4"/>
    <s v="Johnmouth"/>
    <x v="2"/>
  </r>
  <r>
    <s v="T03616"/>
    <d v="2024-10-05T00:00:00"/>
    <s v="C024"/>
    <s v="P041"/>
    <s v="S003"/>
    <n v="2"/>
    <n v="0.15"/>
    <s v="Bank Transfer"/>
    <n v="3270.02"/>
    <n v="2779.5169999999998"/>
    <n v="2086.58"/>
    <n v="692.9369999999999"/>
    <s v="Present Television"/>
    <x v="6"/>
    <x v="0"/>
    <x v="1"/>
    <x v="2"/>
    <n v="1635.01"/>
    <n v="1043.29"/>
    <x v="1"/>
    <d v="1961-11-25T00:00:00"/>
    <n v="64"/>
    <x v="3"/>
    <x v="0"/>
    <s v="New Michele"/>
    <x v="0"/>
  </r>
  <r>
    <s v="T03617"/>
    <d v="2024-10-02T00:00:00"/>
    <s v="C168"/>
    <s v="P048"/>
    <s v="S005"/>
    <n v="2"/>
    <n v="0"/>
    <s v="Credit Card"/>
    <n v="2432.7199999999998"/>
    <n v="2432.7199999999998"/>
    <n v="1589.6"/>
    <n v="843.11999999999989"/>
    <s v="Nor Bags"/>
    <x v="6"/>
    <x v="0"/>
    <x v="0"/>
    <x v="5"/>
    <n v="1216.3599999999999"/>
    <n v="794.8"/>
    <x v="0"/>
    <d v="1969-07-30T00:00:00"/>
    <n v="56"/>
    <x v="3"/>
    <x v="4"/>
    <s v="Johnmouth"/>
    <x v="2"/>
  </r>
  <r>
    <s v="T03618"/>
    <d v="2024-04-29T00:00:00"/>
    <s v="C002"/>
    <s v="P016"/>
    <s v="S005"/>
    <n v="4"/>
    <n v="0.15"/>
    <s v="Cash"/>
    <n v="7435"/>
    <n v="6319.75"/>
    <n v="5804.64"/>
    <n v="515.10999999999967"/>
    <s v="House Accessories"/>
    <x v="8"/>
    <x v="0"/>
    <x v="0"/>
    <x v="9"/>
    <n v="1858.75"/>
    <n v="1451.16"/>
    <x v="0"/>
    <d v="1959-08-18T00:00:00"/>
    <n v="66"/>
    <x v="4"/>
    <x v="4"/>
    <s v="Johnmouth"/>
    <x v="2"/>
  </r>
  <r>
    <s v="T03619"/>
    <d v="2024-06-10T00:00:00"/>
    <s v="C054"/>
    <s v="P001"/>
    <s v="S005"/>
    <n v="4"/>
    <n v="0"/>
    <s v="Cash"/>
    <n v="6694.76"/>
    <n v="6694.76"/>
    <n v="5293.52"/>
    <n v="1401.2399999999998"/>
    <s v="Like Camera"/>
    <x v="0"/>
    <x v="0"/>
    <x v="1"/>
    <x v="12"/>
    <n v="1673.69"/>
    <n v="1323.38"/>
    <x v="1"/>
    <d v="2002-11-10T00:00:00"/>
    <n v="23"/>
    <x v="2"/>
    <x v="4"/>
    <s v="Johnmouth"/>
    <x v="2"/>
  </r>
  <r>
    <s v="T03620"/>
    <d v="2024-02-09T00:00:00"/>
    <s v="C038"/>
    <s v="P044"/>
    <s v="S004"/>
    <n v="1"/>
    <n v="0.05"/>
    <s v="Credit Card"/>
    <n v="1286.55"/>
    <n v="1222.2224999999999"/>
    <n v="797.54"/>
    <n v="424.68249999999989"/>
    <s v="Least Accessories"/>
    <x v="10"/>
    <x v="0"/>
    <x v="0"/>
    <x v="9"/>
    <n v="1286.55"/>
    <n v="797.54"/>
    <x v="0"/>
    <d v="1974-04-19T00:00:00"/>
    <n v="52"/>
    <x v="3"/>
    <x v="1"/>
    <s v="Brianahaven"/>
    <x v="1"/>
  </r>
  <r>
    <s v="T03621"/>
    <d v="2024-08-29T00:00:00"/>
    <s v="C030"/>
    <s v="P008"/>
    <s v="S002"/>
    <n v="2"/>
    <n v="0"/>
    <s v="Mobile Money"/>
    <n v="219.56"/>
    <n v="219.56"/>
    <n v="141.18"/>
    <n v="78.38"/>
    <s v="Recognize Footwear"/>
    <x v="3"/>
    <x v="0"/>
    <x v="0"/>
    <x v="3"/>
    <n v="109.78"/>
    <n v="70.59"/>
    <x v="0"/>
    <d v="2002-06-10T00:00:00"/>
    <n v="24"/>
    <x v="2"/>
    <x v="2"/>
    <s v="Peckmouth"/>
    <x v="2"/>
  </r>
  <r>
    <s v="T03622"/>
    <d v="2024-11-03T00:00:00"/>
    <s v="C105"/>
    <s v="P049"/>
    <s v="S004"/>
    <n v="2"/>
    <n v="0"/>
    <s v="Cash"/>
    <n v="776.52"/>
    <n v="776.52"/>
    <n v="398.6"/>
    <n v="377.91999999999996"/>
    <s v="Possible Watches"/>
    <x v="1"/>
    <x v="0"/>
    <x v="0"/>
    <x v="1"/>
    <n v="388.26"/>
    <n v="199.3"/>
    <x v="0"/>
    <d v="1969-12-29T00:00:00"/>
    <n v="56"/>
    <x v="3"/>
    <x v="1"/>
    <s v="Brianahaven"/>
    <x v="1"/>
  </r>
  <r>
    <s v="T03623"/>
    <d v="2025-05-13T00:00:00"/>
    <s v="C156"/>
    <s v="P020"/>
    <s v="S001"/>
    <n v="1"/>
    <n v="0"/>
    <s v="Mobile Money"/>
    <n v="323.92"/>
    <n v="323.92"/>
    <n v="242.98"/>
    <n v="80.940000000000026"/>
    <s v="Simple Accessories"/>
    <x v="4"/>
    <x v="2"/>
    <x v="0"/>
    <x v="9"/>
    <n v="323.92"/>
    <n v="242.98"/>
    <x v="0"/>
    <d v="1956-11-28T00:00:00"/>
    <n v="69"/>
    <x v="4"/>
    <x v="3"/>
    <s v="Jimenezborough"/>
    <x v="3"/>
  </r>
  <r>
    <s v="T03624"/>
    <d v="2024-05-26T00:00:00"/>
    <s v="C104"/>
    <s v="P026"/>
    <s v="S001"/>
    <n v="2"/>
    <n v="0.05"/>
    <s v="Cash"/>
    <n v="2031.52"/>
    <n v="1929.944"/>
    <n v="1168.8"/>
    <n v="761.14400000000001"/>
    <s v="Behavior Dairy"/>
    <x v="4"/>
    <x v="0"/>
    <x v="2"/>
    <x v="7"/>
    <n v="1015.76"/>
    <n v="584.4"/>
    <x v="0"/>
    <d v="1965-03-20T00:00:00"/>
    <n v="61"/>
    <x v="3"/>
    <x v="3"/>
    <s v="Jimenezborough"/>
    <x v="3"/>
  </r>
  <r>
    <s v="T03625"/>
    <d v="2024-05-26T00:00:00"/>
    <s v="C031"/>
    <s v="P015"/>
    <s v="S005"/>
    <n v="1"/>
    <n v="0.15"/>
    <s v="Credit Card"/>
    <n v="270.45"/>
    <n v="229.88249999999999"/>
    <n v="187.6"/>
    <n v="42.282499999999999"/>
    <s v="Whether Bags"/>
    <x v="4"/>
    <x v="0"/>
    <x v="0"/>
    <x v="5"/>
    <n v="270.45"/>
    <n v="187.6"/>
    <x v="1"/>
    <d v="2003-03-14T00:00:00"/>
    <n v="23"/>
    <x v="2"/>
    <x v="4"/>
    <s v="Johnmouth"/>
    <x v="2"/>
  </r>
  <r>
    <s v="T03626"/>
    <d v="2024-06-13T00:00:00"/>
    <s v="C186"/>
    <s v="P001"/>
    <s v="S003"/>
    <n v="5"/>
    <n v="0.15"/>
    <s v="Credit Card"/>
    <n v="8368.4500000000007"/>
    <n v="7113.1825000000008"/>
    <n v="6616.9000000000005"/>
    <n v="496.28250000000025"/>
    <s v="Like Camera"/>
    <x v="0"/>
    <x v="0"/>
    <x v="1"/>
    <x v="12"/>
    <n v="1673.69"/>
    <n v="1323.38"/>
    <x v="1"/>
    <d v="1960-05-05T00:00:00"/>
    <n v="66"/>
    <x v="4"/>
    <x v="0"/>
    <s v="New Michele"/>
    <x v="0"/>
  </r>
  <r>
    <s v="T03627"/>
    <d v="2025-07-27T00:00:00"/>
    <s v="C051"/>
    <s v="P023"/>
    <s v="S005"/>
    <n v="2"/>
    <n v="0"/>
    <s v="Bank Transfer"/>
    <n v="3756.94"/>
    <n v="3756.94"/>
    <n v="2029.82"/>
    <n v="1727.1200000000001"/>
    <s v="And Footwear"/>
    <x v="11"/>
    <x v="2"/>
    <x v="0"/>
    <x v="3"/>
    <n v="1878.47"/>
    <n v="1014.91"/>
    <x v="1"/>
    <d v="2004-12-19T00:00:00"/>
    <n v="21"/>
    <x v="2"/>
    <x v="4"/>
    <s v="Johnmouth"/>
    <x v="2"/>
  </r>
  <r>
    <s v="T03628"/>
    <d v="2024-09-19T00:00:00"/>
    <s v="C147"/>
    <s v="P007"/>
    <s v="S002"/>
    <n v="4"/>
    <n v="0.15"/>
    <s v="Bank Transfer"/>
    <n v="5896.48"/>
    <n v="5012.0079999999998"/>
    <n v="3056.08"/>
    <n v="1955.9279999999999"/>
    <s v="Understand Camera"/>
    <x v="5"/>
    <x v="0"/>
    <x v="1"/>
    <x v="12"/>
    <n v="1474.12"/>
    <n v="764.02"/>
    <x v="1"/>
    <d v="1967-02-03T00:00:00"/>
    <n v="59"/>
    <x v="3"/>
    <x v="2"/>
    <s v="Peckmouth"/>
    <x v="2"/>
  </r>
  <r>
    <s v="T03629"/>
    <d v="2024-03-07T00:00:00"/>
    <s v="C054"/>
    <s v="P047"/>
    <s v="S005"/>
    <n v="1"/>
    <n v="0.05"/>
    <s v="Mobile Money"/>
    <n v="1197.18"/>
    <n v="1137.3209999999999"/>
    <n v="722.74"/>
    <n v="414.5809999999999"/>
    <s v="Or Smartphone"/>
    <x v="2"/>
    <x v="0"/>
    <x v="1"/>
    <x v="10"/>
    <n v="1197.18"/>
    <n v="722.74"/>
    <x v="1"/>
    <d v="2002-11-10T00:00:00"/>
    <n v="23"/>
    <x v="2"/>
    <x v="4"/>
    <s v="Johnmouth"/>
    <x v="2"/>
  </r>
  <r>
    <s v="T03630"/>
    <d v="2024-12-25T00:00:00"/>
    <s v="C167"/>
    <s v="P017"/>
    <s v="S003"/>
    <n v="5"/>
    <n v="0"/>
    <s v="Credit Card"/>
    <n v="6230.5499999999993"/>
    <n v="6230.5499999999993"/>
    <n v="4167.6000000000004"/>
    <n v="2062.9499999999989"/>
    <s v="Find Headphones"/>
    <x v="7"/>
    <x v="0"/>
    <x v="1"/>
    <x v="11"/>
    <n v="1246.1099999999999"/>
    <n v="833.52"/>
    <x v="1"/>
    <d v="1989-12-06T00:00:00"/>
    <n v="36"/>
    <x v="1"/>
    <x v="0"/>
    <s v="New Michele"/>
    <x v="0"/>
  </r>
  <r>
    <s v="T03631"/>
    <d v="2024-07-17T00:00:00"/>
    <s v="C196"/>
    <s v="P022"/>
    <s v="S003"/>
    <n v="2"/>
    <n v="0"/>
    <s v="Cash"/>
    <n v="51.14"/>
    <n v="51.14"/>
    <n v="38.1"/>
    <n v="13.04"/>
    <s v="How Vegetables"/>
    <x v="11"/>
    <x v="0"/>
    <x v="2"/>
    <x v="8"/>
    <n v="25.57"/>
    <n v="19.05"/>
    <x v="1"/>
    <d v="1964-04-24T00:00:00"/>
    <n v="62"/>
    <x v="3"/>
    <x v="0"/>
    <s v="New Michele"/>
    <x v="0"/>
  </r>
  <r>
    <s v="T03632"/>
    <d v="2025-02-21T00:00:00"/>
    <s v="C073"/>
    <s v="P030"/>
    <s v="S001"/>
    <n v="5"/>
    <n v="0.15"/>
    <s v="Credit Card"/>
    <n v="146.19999999999999"/>
    <n v="124.26999999999998"/>
    <n v="76.399999999999991"/>
    <n v="47.86999999999999"/>
    <s v="National Watches"/>
    <x v="10"/>
    <x v="2"/>
    <x v="0"/>
    <x v="1"/>
    <n v="29.24"/>
    <n v="15.28"/>
    <x v="1"/>
    <d v="1964-12-04T00:00:00"/>
    <n v="61"/>
    <x v="3"/>
    <x v="3"/>
    <s v="Jimenezborough"/>
    <x v="3"/>
  </r>
  <r>
    <s v="T03633"/>
    <d v="2023-10-28T00:00:00"/>
    <s v="C087"/>
    <s v="P020"/>
    <s v="S001"/>
    <n v="5"/>
    <n v="0.1"/>
    <s v="Credit Card"/>
    <n v="1619.6000000000001"/>
    <n v="1457.64"/>
    <n v="1214.8999999999999"/>
    <n v="242.74000000000024"/>
    <s v="Simple Accessories"/>
    <x v="6"/>
    <x v="1"/>
    <x v="0"/>
    <x v="9"/>
    <n v="323.92"/>
    <n v="242.98"/>
    <x v="1"/>
    <d v="1975-06-22T00:00:00"/>
    <n v="51"/>
    <x v="3"/>
    <x v="3"/>
    <s v="Jimenezborough"/>
    <x v="3"/>
  </r>
  <r>
    <s v="T03634"/>
    <d v="2025-06-30T00:00:00"/>
    <s v="C039"/>
    <s v="P018"/>
    <s v="S005"/>
    <n v="3"/>
    <n v="0.15"/>
    <s v="Credit Card"/>
    <n v="3239.67"/>
    <n v="2753.7195000000002"/>
    <n v="2111.4900000000002"/>
    <n v="642.22949999999992"/>
    <s v="Democratic Smartphone"/>
    <x v="0"/>
    <x v="2"/>
    <x v="1"/>
    <x v="10"/>
    <n v="1079.8900000000001"/>
    <n v="703.83"/>
    <x v="1"/>
    <d v="1996-11-02T00:00:00"/>
    <n v="29"/>
    <x v="1"/>
    <x v="4"/>
    <s v="Johnmouth"/>
    <x v="2"/>
  </r>
  <r>
    <s v="T03635"/>
    <d v="2024-11-21T00:00:00"/>
    <s v="C005"/>
    <s v="P018"/>
    <s v="S005"/>
    <n v="2"/>
    <n v="0.1"/>
    <s v="Bank Transfer"/>
    <n v="2159.7800000000002"/>
    <n v="1943.8020000000001"/>
    <n v="1407.66"/>
    <n v="536.14200000000005"/>
    <s v="Democratic Smartphone"/>
    <x v="1"/>
    <x v="0"/>
    <x v="1"/>
    <x v="10"/>
    <n v="1079.8900000000001"/>
    <n v="703.83"/>
    <x v="0"/>
    <d v="1992-06-18T00:00:00"/>
    <n v="34"/>
    <x v="0"/>
    <x v="4"/>
    <s v="Johnmouth"/>
    <x v="2"/>
  </r>
  <r>
    <s v="T03636"/>
    <d v="2025-01-19T00:00:00"/>
    <s v="C185"/>
    <s v="P013"/>
    <s v="S004"/>
    <n v="1"/>
    <n v="0"/>
    <s v="Credit Card"/>
    <n v="1134.8"/>
    <n v="1134.8"/>
    <n v="675.1"/>
    <n v="459.69999999999993"/>
    <s v="World Watches"/>
    <x v="9"/>
    <x v="2"/>
    <x v="0"/>
    <x v="1"/>
    <n v="1134.8"/>
    <n v="675.1"/>
    <x v="1"/>
    <d v="1975-07-04T00:00:00"/>
    <n v="51"/>
    <x v="3"/>
    <x v="1"/>
    <s v="Brianahaven"/>
    <x v="1"/>
  </r>
  <r>
    <s v="T03637"/>
    <d v="2024-07-09T00:00:00"/>
    <s v="C184"/>
    <s v="P004"/>
    <s v="S005"/>
    <n v="5"/>
    <n v="0.1"/>
    <s v="Credit Card"/>
    <n v="9268.85"/>
    <n v="8341.9650000000001"/>
    <n v="6817.6"/>
    <n v="1524.3649999999998"/>
    <s v="Four Accessories"/>
    <x v="11"/>
    <x v="0"/>
    <x v="0"/>
    <x v="9"/>
    <n v="1853.77"/>
    <n v="1363.52"/>
    <x v="0"/>
    <d v="2003-04-13T00:00:00"/>
    <n v="23"/>
    <x v="2"/>
    <x v="4"/>
    <s v="Johnmouth"/>
    <x v="2"/>
  </r>
  <r>
    <s v="T03638"/>
    <d v="2024-09-17T00:00:00"/>
    <s v="C200"/>
    <s v="P036"/>
    <s v="S005"/>
    <n v="4"/>
    <n v="0"/>
    <s v="Cash"/>
    <n v="6005.84"/>
    <n v="6005.84"/>
    <n v="4670.92"/>
    <n v="1334.92"/>
    <s v="New Watches"/>
    <x v="5"/>
    <x v="0"/>
    <x v="0"/>
    <x v="1"/>
    <n v="1501.46"/>
    <n v="1167.73"/>
    <x v="0"/>
    <d v="2001-12-24T00:00:00"/>
    <n v="24"/>
    <x v="2"/>
    <x v="4"/>
    <s v="Johnmouth"/>
    <x v="2"/>
  </r>
  <r>
    <s v="T03639"/>
    <d v="2025-04-09T00:00:00"/>
    <s v="C059"/>
    <s v="P050"/>
    <s v="S004"/>
    <n v="1"/>
    <n v="0.05"/>
    <s v="Bank Transfer"/>
    <n v="1044.6400000000001"/>
    <n v="992.40800000000002"/>
    <n v="775.07"/>
    <n v="217.33799999999997"/>
    <s v="Maybe Footwear"/>
    <x v="8"/>
    <x v="2"/>
    <x v="0"/>
    <x v="3"/>
    <n v="1044.6400000000001"/>
    <n v="775.07"/>
    <x v="1"/>
    <d v="1963-05-11T00:00:00"/>
    <n v="63"/>
    <x v="3"/>
    <x v="1"/>
    <s v="Brianahaven"/>
    <x v="1"/>
  </r>
  <r>
    <s v="T03640"/>
    <d v="2025-06-10T00:00:00"/>
    <s v="C049"/>
    <s v="P035"/>
    <s v="S004"/>
    <n v="3"/>
    <n v="0.1"/>
    <s v="Bank Transfer"/>
    <n v="4687.29"/>
    <n v="4218.5609999999997"/>
    <n v="3586.8900000000003"/>
    <n v="631.67099999999937"/>
    <s v="Chair Laptop"/>
    <x v="0"/>
    <x v="2"/>
    <x v="1"/>
    <x v="6"/>
    <n v="1562.43"/>
    <n v="1195.6300000000001"/>
    <x v="0"/>
    <d v="1997-01-03T00:00:00"/>
    <n v="29"/>
    <x v="1"/>
    <x v="1"/>
    <s v="Brianahaven"/>
    <x v="1"/>
  </r>
  <r>
    <s v="T03641"/>
    <d v="2023-11-18T00:00:00"/>
    <s v="C100"/>
    <s v="P046"/>
    <s v="S003"/>
    <n v="2"/>
    <n v="0.05"/>
    <s v="Cash"/>
    <n v="2330.7399999999998"/>
    <n v="2214.2029999999995"/>
    <n v="1853.1"/>
    <n v="361.10299999999961"/>
    <s v="Nature Clothing"/>
    <x v="1"/>
    <x v="1"/>
    <x v="0"/>
    <x v="0"/>
    <n v="1165.3699999999999"/>
    <n v="926.55"/>
    <x v="1"/>
    <d v="1954-09-28T00:00:00"/>
    <n v="71"/>
    <x v="4"/>
    <x v="0"/>
    <s v="New Michele"/>
    <x v="0"/>
  </r>
  <r>
    <s v="T03642"/>
    <d v="2024-04-30T00:00:00"/>
    <s v="C067"/>
    <s v="P025"/>
    <s v="S001"/>
    <n v="2"/>
    <n v="0"/>
    <s v="Credit Card"/>
    <n v="858.3"/>
    <n v="858.3"/>
    <n v="517.44000000000005"/>
    <n v="340.8599999999999"/>
    <s v="Little Watches"/>
    <x v="8"/>
    <x v="0"/>
    <x v="0"/>
    <x v="1"/>
    <n v="429.15"/>
    <n v="258.72000000000003"/>
    <x v="0"/>
    <d v="1973-09-07T00:00:00"/>
    <n v="52"/>
    <x v="3"/>
    <x v="3"/>
    <s v="Jimenezborough"/>
    <x v="3"/>
  </r>
  <r>
    <s v="T03643"/>
    <d v="2023-12-29T00:00:00"/>
    <s v="C124"/>
    <s v="P013"/>
    <s v="S001"/>
    <n v="4"/>
    <n v="0"/>
    <s v="Bank Transfer"/>
    <n v="4539.2"/>
    <n v="4539.2"/>
    <n v="2700.4"/>
    <n v="1838.7999999999997"/>
    <s v="World Watches"/>
    <x v="7"/>
    <x v="1"/>
    <x v="0"/>
    <x v="1"/>
    <n v="1134.8"/>
    <n v="675.1"/>
    <x v="1"/>
    <d v="1962-06-07T00:00:00"/>
    <n v="64"/>
    <x v="3"/>
    <x v="3"/>
    <s v="Jimenezborough"/>
    <x v="3"/>
  </r>
  <r>
    <s v="T03644"/>
    <d v="2024-11-22T00:00:00"/>
    <s v="C158"/>
    <s v="P041"/>
    <s v="S002"/>
    <n v="4"/>
    <n v="0.05"/>
    <s v="Mobile Money"/>
    <n v="6540.04"/>
    <n v="6213.0379999999996"/>
    <n v="4173.16"/>
    <n v="2039.8779999999997"/>
    <s v="Present Television"/>
    <x v="1"/>
    <x v="0"/>
    <x v="1"/>
    <x v="2"/>
    <n v="1635.01"/>
    <n v="1043.29"/>
    <x v="0"/>
    <d v="1981-07-24T00:00:00"/>
    <n v="45"/>
    <x v="1"/>
    <x v="2"/>
    <s v="Peckmouth"/>
    <x v="2"/>
  </r>
  <r>
    <s v="T03645"/>
    <d v="2024-07-17T00:00:00"/>
    <s v="C072"/>
    <s v="P036"/>
    <s v="S001"/>
    <n v="2"/>
    <n v="0"/>
    <s v="Mobile Money"/>
    <n v="3002.92"/>
    <n v="3002.92"/>
    <n v="2335.46"/>
    <n v="667.46"/>
    <s v="New Watches"/>
    <x v="11"/>
    <x v="0"/>
    <x v="0"/>
    <x v="1"/>
    <n v="1501.46"/>
    <n v="1167.73"/>
    <x v="1"/>
    <d v="1995-06-06T00:00:00"/>
    <n v="31"/>
    <x v="1"/>
    <x v="3"/>
    <s v="Jimenezborough"/>
    <x v="3"/>
  </r>
  <r>
    <s v="T03646"/>
    <d v="2024-10-17T00:00:00"/>
    <s v="C185"/>
    <s v="P007"/>
    <s v="S001"/>
    <n v="4"/>
    <n v="0.15"/>
    <s v="Cash"/>
    <n v="5896.48"/>
    <n v="5012.0079999999998"/>
    <n v="3056.08"/>
    <n v="1955.9279999999999"/>
    <s v="Understand Camera"/>
    <x v="6"/>
    <x v="0"/>
    <x v="1"/>
    <x v="12"/>
    <n v="1474.12"/>
    <n v="764.02"/>
    <x v="1"/>
    <d v="1975-07-04T00:00:00"/>
    <n v="51"/>
    <x v="3"/>
    <x v="3"/>
    <s v="Jimenezborough"/>
    <x v="3"/>
  </r>
  <r>
    <s v="T03647"/>
    <d v="2024-03-29T00:00:00"/>
    <s v="C106"/>
    <s v="P014"/>
    <s v="S002"/>
    <n v="2"/>
    <n v="0.05"/>
    <s v="Bank Transfer"/>
    <n v="2685.5"/>
    <n v="2551.2249999999999"/>
    <n v="1595.88"/>
    <n v="955.3449999999998"/>
    <s v="Add Clothing"/>
    <x v="2"/>
    <x v="0"/>
    <x v="0"/>
    <x v="0"/>
    <n v="1342.75"/>
    <n v="797.94"/>
    <x v="1"/>
    <d v="1987-04-23T00:00:00"/>
    <n v="39"/>
    <x v="1"/>
    <x v="2"/>
    <s v="Peckmouth"/>
    <x v="2"/>
  </r>
  <r>
    <s v="T03648"/>
    <d v="2023-09-21T00:00:00"/>
    <s v="C136"/>
    <s v="P024"/>
    <s v="S001"/>
    <n v="3"/>
    <n v="0.1"/>
    <s v="Bank Transfer"/>
    <n v="4462.2300000000005"/>
    <n v="4016.0070000000005"/>
    <n v="2439.21"/>
    <n v="1576.7970000000005"/>
    <s v="Him Smartphone"/>
    <x v="5"/>
    <x v="1"/>
    <x v="1"/>
    <x v="10"/>
    <n v="1487.41"/>
    <n v="813.07"/>
    <x v="0"/>
    <d v="2007-06-27T00:00:00"/>
    <n v="19"/>
    <x v="2"/>
    <x v="3"/>
    <s v="Jimenezborough"/>
    <x v="3"/>
  </r>
  <r>
    <s v="T03649"/>
    <d v="2024-02-18T00:00:00"/>
    <s v="C041"/>
    <s v="P003"/>
    <s v="S001"/>
    <n v="2"/>
    <n v="0.1"/>
    <s v="Cash"/>
    <n v="675.26"/>
    <n v="607.73400000000004"/>
    <n v="338.06"/>
    <n v="269.67400000000004"/>
    <s v="Here Footwear"/>
    <x v="10"/>
    <x v="0"/>
    <x v="0"/>
    <x v="3"/>
    <n v="337.63"/>
    <n v="169.03"/>
    <x v="1"/>
    <d v="1980-07-03T00:00:00"/>
    <n v="46"/>
    <x v="1"/>
    <x v="3"/>
    <s v="Jimenezborough"/>
    <x v="3"/>
  </r>
  <r>
    <s v="T03650"/>
    <d v="2024-09-22T00:00:00"/>
    <s v="C064"/>
    <s v="P029"/>
    <s v="S001"/>
    <n v="1"/>
    <n v="0"/>
    <s v="Bank Transfer"/>
    <n v="1485.05"/>
    <n v="1485.05"/>
    <n v="988.31"/>
    <n v="496.74"/>
    <s v="Road Clothing"/>
    <x v="5"/>
    <x v="0"/>
    <x v="0"/>
    <x v="0"/>
    <n v="1485.05"/>
    <n v="988.31"/>
    <x v="1"/>
    <d v="1973-09-01T00:00:00"/>
    <n v="52"/>
    <x v="3"/>
    <x v="3"/>
    <s v="Jimenezborough"/>
    <x v="3"/>
  </r>
  <r>
    <s v="T03651"/>
    <d v="2024-01-14T00:00:00"/>
    <s v="C104"/>
    <s v="P034"/>
    <s v="S004"/>
    <n v="5"/>
    <n v="0.15"/>
    <s v="Bank Transfer"/>
    <n v="2140.25"/>
    <n v="1819.2124999999999"/>
    <n v="1230.3499999999999"/>
    <n v="588.86249999999995"/>
    <s v="Everything Laptop"/>
    <x v="9"/>
    <x v="0"/>
    <x v="1"/>
    <x v="6"/>
    <n v="428.05"/>
    <n v="246.07"/>
    <x v="0"/>
    <d v="1965-03-20T00:00:00"/>
    <n v="61"/>
    <x v="3"/>
    <x v="1"/>
    <s v="Brianahaven"/>
    <x v="1"/>
  </r>
  <r>
    <s v="T03652"/>
    <d v="2024-05-14T00:00:00"/>
    <s v="C109"/>
    <s v="P008"/>
    <s v="S003"/>
    <n v="5"/>
    <n v="0"/>
    <s v="Bank Transfer"/>
    <n v="548.9"/>
    <n v="548.9"/>
    <n v="352.95000000000005"/>
    <n v="195.94999999999993"/>
    <s v="Recognize Footwear"/>
    <x v="4"/>
    <x v="0"/>
    <x v="0"/>
    <x v="3"/>
    <n v="109.78"/>
    <n v="70.59"/>
    <x v="1"/>
    <d v="2006-03-03T00:00:00"/>
    <n v="20"/>
    <x v="2"/>
    <x v="0"/>
    <s v="New Michele"/>
    <x v="0"/>
  </r>
  <r>
    <s v="T03653"/>
    <d v="2024-09-06T00:00:00"/>
    <s v="C114"/>
    <s v="P043"/>
    <s v="S005"/>
    <n v="3"/>
    <n v="0.1"/>
    <s v="Bank Transfer"/>
    <n v="1693.2599999999998"/>
    <n v="1523.9339999999997"/>
    <n v="881.87999999999988"/>
    <n v="642.05399999999986"/>
    <s v="Soon Accessories"/>
    <x v="5"/>
    <x v="0"/>
    <x v="0"/>
    <x v="9"/>
    <n v="564.41999999999996"/>
    <n v="293.95999999999998"/>
    <x v="1"/>
    <d v="1980-07-04T00:00:00"/>
    <n v="46"/>
    <x v="1"/>
    <x v="4"/>
    <s v="Johnmouth"/>
    <x v="2"/>
  </r>
  <r>
    <s v="T03654"/>
    <d v="2025-01-26T00:00:00"/>
    <s v="C109"/>
    <s v="P008"/>
    <s v="S002"/>
    <n v="2"/>
    <n v="0.1"/>
    <s v="Mobile Money"/>
    <n v="219.56"/>
    <n v="197.60400000000001"/>
    <n v="141.18"/>
    <n v="56.424000000000007"/>
    <s v="Recognize Footwear"/>
    <x v="9"/>
    <x v="2"/>
    <x v="0"/>
    <x v="3"/>
    <n v="109.78"/>
    <n v="70.59"/>
    <x v="1"/>
    <d v="2006-03-03T00:00:00"/>
    <n v="20"/>
    <x v="2"/>
    <x v="2"/>
    <s v="Peckmouth"/>
    <x v="2"/>
  </r>
  <r>
    <s v="T03655"/>
    <d v="2025-01-29T00:00:00"/>
    <s v="C028"/>
    <s v="P047"/>
    <s v="S002"/>
    <n v="3"/>
    <n v="0.15"/>
    <s v="Mobile Money"/>
    <n v="3591.54"/>
    <n v="3052.8089999999997"/>
    <n v="2168.2200000000003"/>
    <n v="884.58899999999949"/>
    <s v="Or Smartphone"/>
    <x v="9"/>
    <x v="2"/>
    <x v="1"/>
    <x v="10"/>
    <n v="1197.18"/>
    <n v="722.74"/>
    <x v="1"/>
    <d v="1960-02-10T00:00:00"/>
    <n v="66"/>
    <x v="4"/>
    <x v="2"/>
    <s v="Peckmouth"/>
    <x v="2"/>
  </r>
  <r>
    <s v="T03656"/>
    <d v="2024-09-24T00:00:00"/>
    <s v="C001"/>
    <s v="P026"/>
    <s v="S001"/>
    <n v="1"/>
    <n v="0"/>
    <s v="Cash"/>
    <n v="1015.76"/>
    <n v="1015.76"/>
    <n v="584.4"/>
    <n v="431.36"/>
    <s v="Behavior Dairy"/>
    <x v="5"/>
    <x v="0"/>
    <x v="2"/>
    <x v="7"/>
    <n v="1015.76"/>
    <n v="584.4"/>
    <x v="0"/>
    <d v="1996-09-11T00:00:00"/>
    <n v="29"/>
    <x v="1"/>
    <x v="3"/>
    <s v="Jimenezborough"/>
    <x v="3"/>
  </r>
  <r>
    <s v="T03657"/>
    <d v="2025-08-29T00:00:00"/>
    <s v="C132"/>
    <s v="P046"/>
    <s v="S001"/>
    <n v="1"/>
    <n v="0.05"/>
    <s v="Cash"/>
    <n v="1165.3699999999999"/>
    <n v="1107.1014999999998"/>
    <n v="926.55"/>
    <n v="180.55149999999981"/>
    <s v="Nature Clothing"/>
    <x v="3"/>
    <x v="2"/>
    <x v="0"/>
    <x v="0"/>
    <n v="1165.3699999999999"/>
    <n v="926.55"/>
    <x v="0"/>
    <d v="1958-12-24T00:00:00"/>
    <n v="67"/>
    <x v="4"/>
    <x v="3"/>
    <s v="Jimenezborough"/>
    <x v="3"/>
  </r>
  <r>
    <s v="T03658"/>
    <d v="2025-07-30T00:00:00"/>
    <s v="C189"/>
    <s v="P039"/>
    <s v="S004"/>
    <n v="5"/>
    <n v="0.05"/>
    <s v="Cash"/>
    <n v="2704.7000000000003"/>
    <n v="2569.4650000000001"/>
    <n v="1991.25"/>
    <n v="578.21500000000015"/>
    <s v="Church Clothing"/>
    <x v="11"/>
    <x v="2"/>
    <x v="0"/>
    <x v="0"/>
    <n v="540.94000000000005"/>
    <n v="398.25"/>
    <x v="0"/>
    <d v="1966-08-07T00:00:00"/>
    <n v="59"/>
    <x v="3"/>
    <x v="1"/>
    <s v="Brianahaven"/>
    <x v="1"/>
  </r>
  <r>
    <s v="T03659"/>
    <d v="2024-02-04T00:00:00"/>
    <s v="C116"/>
    <s v="P007"/>
    <s v="S004"/>
    <n v="3"/>
    <n v="0"/>
    <s v="Mobile Money"/>
    <n v="4422.3599999999997"/>
    <n v="4422.3599999999997"/>
    <n v="2292.06"/>
    <n v="2130.2999999999997"/>
    <s v="Understand Camera"/>
    <x v="10"/>
    <x v="0"/>
    <x v="1"/>
    <x v="12"/>
    <n v="1474.12"/>
    <n v="764.02"/>
    <x v="0"/>
    <d v="1955-09-26T00:00:00"/>
    <n v="70"/>
    <x v="4"/>
    <x v="1"/>
    <s v="Brianahaven"/>
    <x v="1"/>
  </r>
  <r>
    <s v="T03660"/>
    <d v="2025-05-12T00:00:00"/>
    <s v="C042"/>
    <s v="P042"/>
    <s v="S004"/>
    <n v="5"/>
    <n v="0"/>
    <s v="Cash"/>
    <n v="2268.1"/>
    <n v="2268.1"/>
    <n v="1583.15"/>
    <n v="684.94999999999982"/>
    <s v="Maybe Clothing"/>
    <x v="4"/>
    <x v="2"/>
    <x v="0"/>
    <x v="0"/>
    <n v="453.62"/>
    <n v="316.63"/>
    <x v="1"/>
    <d v="2000-02-08T00:00:00"/>
    <n v="26"/>
    <x v="1"/>
    <x v="1"/>
    <s v="Brianahaven"/>
    <x v="1"/>
  </r>
  <r>
    <s v="T03661"/>
    <d v="2024-07-21T00:00:00"/>
    <s v="C133"/>
    <s v="P042"/>
    <s v="S001"/>
    <n v="3"/>
    <n v="0.15"/>
    <s v="Cash"/>
    <n v="1360.8600000000001"/>
    <n v="1156.731"/>
    <n v="949.89"/>
    <n v="206.84100000000001"/>
    <s v="Maybe Clothing"/>
    <x v="11"/>
    <x v="0"/>
    <x v="0"/>
    <x v="0"/>
    <n v="453.62"/>
    <n v="316.63"/>
    <x v="0"/>
    <d v="1962-04-14T00:00:00"/>
    <n v="64"/>
    <x v="3"/>
    <x v="3"/>
    <s v="Jimenezborough"/>
    <x v="3"/>
  </r>
  <r>
    <s v="T03662"/>
    <d v="2024-06-08T00:00:00"/>
    <s v="C038"/>
    <s v="P029"/>
    <s v="S005"/>
    <n v="1"/>
    <n v="0"/>
    <s v="Bank Transfer"/>
    <n v="1485.05"/>
    <n v="1485.05"/>
    <n v="988.31"/>
    <n v="496.74"/>
    <s v="Road Clothing"/>
    <x v="0"/>
    <x v="0"/>
    <x v="0"/>
    <x v="0"/>
    <n v="1485.05"/>
    <n v="988.31"/>
    <x v="0"/>
    <d v="1974-04-19T00:00:00"/>
    <n v="52"/>
    <x v="3"/>
    <x v="4"/>
    <s v="Johnmouth"/>
    <x v="2"/>
  </r>
  <r>
    <s v="T03663"/>
    <d v="2024-06-15T00:00:00"/>
    <s v="C181"/>
    <s v="P050"/>
    <s v="S001"/>
    <n v="4"/>
    <n v="0"/>
    <s v="Credit Card"/>
    <n v="4178.5600000000004"/>
    <n v="4178.5600000000004"/>
    <n v="3100.28"/>
    <n v="1078.2800000000002"/>
    <s v="Maybe Footwear"/>
    <x v="0"/>
    <x v="0"/>
    <x v="0"/>
    <x v="3"/>
    <n v="1044.6400000000001"/>
    <n v="775.07"/>
    <x v="1"/>
    <d v="1972-11-28T00:00:00"/>
    <n v="53"/>
    <x v="3"/>
    <x v="3"/>
    <s v="Jimenezborough"/>
    <x v="3"/>
  </r>
  <r>
    <s v="T03664"/>
    <d v="2024-07-31T00:00:00"/>
    <s v="C131"/>
    <s v="P032"/>
    <s v="S001"/>
    <n v="4"/>
    <n v="0.15"/>
    <s v="Cash"/>
    <n v="1218.8399999999999"/>
    <n v="1036.0139999999999"/>
    <n v="656.04"/>
    <n v="379.97399999999993"/>
    <s v="Difficult Vegetables"/>
    <x v="11"/>
    <x v="0"/>
    <x v="2"/>
    <x v="8"/>
    <n v="304.70999999999998"/>
    <n v="164.01"/>
    <x v="0"/>
    <d v="1996-10-18T00:00:00"/>
    <n v="29"/>
    <x v="1"/>
    <x v="3"/>
    <s v="Jimenezborough"/>
    <x v="3"/>
  </r>
  <r>
    <s v="T03665"/>
    <d v="2025-05-26T00:00:00"/>
    <s v="C064"/>
    <s v="P023"/>
    <s v="S001"/>
    <n v="4"/>
    <n v="0.05"/>
    <s v="Bank Transfer"/>
    <n v="7513.88"/>
    <n v="7138.1859999999997"/>
    <n v="4059.64"/>
    <n v="3078.5459999999998"/>
    <s v="And Footwear"/>
    <x v="4"/>
    <x v="2"/>
    <x v="0"/>
    <x v="3"/>
    <n v="1878.47"/>
    <n v="1014.91"/>
    <x v="1"/>
    <d v="1973-09-01T00:00:00"/>
    <n v="52"/>
    <x v="3"/>
    <x v="3"/>
    <s v="Jimenezborough"/>
    <x v="3"/>
  </r>
  <r>
    <s v="T03666"/>
    <d v="2023-10-05T00:00:00"/>
    <s v="C021"/>
    <s v="P038"/>
    <s v="S001"/>
    <n v="3"/>
    <n v="0.1"/>
    <s v="Bank Transfer"/>
    <n v="1100.79"/>
    <n v="990.71100000000001"/>
    <n v="855.69"/>
    <n v="135.02099999999996"/>
    <s v="Stage Footwear"/>
    <x v="6"/>
    <x v="1"/>
    <x v="0"/>
    <x v="3"/>
    <n v="366.93"/>
    <n v="285.23"/>
    <x v="0"/>
    <d v="1993-11-17T00:00:00"/>
    <n v="32"/>
    <x v="1"/>
    <x v="3"/>
    <s v="Jimenezborough"/>
    <x v="3"/>
  </r>
  <r>
    <s v="T03667"/>
    <d v="2023-10-01T00:00:00"/>
    <s v="C126"/>
    <s v="P042"/>
    <s v="S003"/>
    <n v="2"/>
    <n v="0.15"/>
    <s v="Credit Card"/>
    <n v="907.24"/>
    <n v="771.154"/>
    <n v="633.26"/>
    <n v="137.89400000000001"/>
    <s v="Maybe Clothing"/>
    <x v="6"/>
    <x v="1"/>
    <x v="0"/>
    <x v="0"/>
    <n v="453.62"/>
    <n v="316.63"/>
    <x v="0"/>
    <d v="1980-04-04T00:00:00"/>
    <n v="46"/>
    <x v="1"/>
    <x v="0"/>
    <s v="New Michele"/>
    <x v="0"/>
  </r>
  <r>
    <s v="T03668"/>
    <d v="2025-05-18T00:00:00"/>
    <s v="C030"/>
    <s v="P015"/>
    <s v="S002"/>
    <n v="1"/>
    <n v="0"/>
    <s v="Mobile Money"/>
    <n v="270.45"/>
    <n v="270.45"/>
    <n v="187.6"/>
    <n v="82.85"/>
    <s v="Whether Bags"/>
    <x v="4"/>
    <x v="2"/>
    <x v="0"/>
    <x v="5"/>
    <n v="270.45"/>
    <n v="187.6"/>
    <x v="0"/>
    <d v="2002-06-10T00:00:00"/>
    <n v="24"/>
    <x v="2"/>
    <x v="2"/>
    <s v="Peckmouth"/>
    <x v="2"/>
  </r>
  <r>
    <s v="T03669"/>
    <d v="2024-02-12T00:00:00"/>
    <s v="C047"/>
    <s v="P046"/>
    <s v="S003"/>
    <n v="5"/>
    <n v="0.1"/>
    <s v="Mobile Money"/>
    <n v="5826.8499999999995"/>
    <n v="5244.165"/>
    <n v="4632.75"/>
    <n v="611.41499999999996"/>
    <s v="Nature Clothing"/>
    <x v="10"/>
    <x v="0"/>
    <x v="0"/>
    <x v="0"/>
    <n v="1165.3699999999999"/>
    <n v="926.55"/>
    <x v="1"/>
    <d v="2006-07-03T00:00:00"/>
    <n v="20"/>
    <x v="2"/>
    <x v="0"/>
    <s v="New Michele"/>
    <x v="0"/>
  </r>
  <r>
    <s v="T03670"/>
    <d v="2025-01-07T00:00:00"/>
    <s v="C110"/>
    <s v="P028"/>
    <s v="S004"/>
    <n v="5"/>
    <n v="0.1"/>
    <s v="Mobile Money"/>
    <n v="3368.8999999999996"/>
    <n v="3032.0099999999998"/>
    <n v="1816.6499999999999"/>
    <n v="1215.3599999999999"/>
    <s v="Deal Smartphone"/>
    <x v="9"/>
    <x v="2"/>
    <x v="1"/>
    <x v="10"/>
    <n v="673.78"/>
    <n v="363.33"/>
    <x v="1"/>
    <d v="1966-01-05T00:00:00"/>
    <n v="60"/>
    <x v="3"/>
    <x v="1"/>
    <s v="Brianahaven"/>
    <x v="1"/>
  </r>
  <r>
    <s v="T03671"/>
    <d v="2025-08-15T00:00:00"/>
    <s v="C008"/>
    <s v="P048"/>
    <s v="S002"/>
    <n v="1"/>
    <n v="0"/>
    <s v="Bank Transfer"/>
    <n v="1216.3599999999999"/>
    <n v="1216.3599999999999"/>
    <n v="794.8"/>
    <n v="421.55999999999995"/>
    <s v="Nor Bags"/>
    <x v="3"/>
    <x v="2"/>
    <x v="0"/>
    <x v="5"/>
    <n v="1216.3599999999999"/>
    <n v="794.8"/>
    <x v="0"/>
    <d v="1960-11-13T00:00:00"/>
    <n v="65"/>
    <x v="4"/>
    <x v="2"/>
    <s v="Peckmouth"/>
    <x v="2"/>
  </r>
  <r>
    <s v="T03672"/>
    <d v="2024-09-26T00:00:00"/>
    <s v="C051"/>
    <s v="P035"/>
    <s v="S002"/>
    <n v="5"/>
    <n v="0.15"/>
    <s v="Credit Card"/>
    <n v="7812.1500000000005"/>
    <n v="6640.3275000000003"/>
    <n v="5978.1500000000005"/>
    <n v="662.17749999999978"/>
    <s v="Chair Laptop"/>
    <x v="5"/>
    <x v="0"/>
    <x v="1"/>
    <x v="6"/>
    <n v="1562.43"/>
    <n v="1195.6300000000001"/>
    <x v="1"/>
    <d v="2004-12-19T00:00:00"/>
    <n v="21"/>
    <x v="2"/>
    <x v="2"/>
    <s v="Peckmouth"/>
    <x v="2"/>
  </r>
  <r>
    <s v="T03673"/>
    <d v="2025-06-21T00:00:00"/>
    <s v="C113"/>
    <s v="P022"/>
    <s v="S003"/>
    <n v="4"/>
    <n v="0.15"/>
    <s v="Mobile Money"/>
    <n v="102.28"/>
    <n v="86.938000000000002"/>
    <n v="76.2"/>
    <n v="10.738"/>
    <s v="How Vegetables"/>
    <x v="0"/>
    <x v="2"/>
    <x v="2"/>
    <x v="8"/>
    <n v="25.57"/>
    <n v="19.05"/>
    <x v="0"/>
    <d v="1977-05-23T00:00:00"/>
    <n v="49"/>
    <x v="1"/>
    <x v="0"/>
    <s v="New Michele"/>
    <x v="0"/>
  </r>
  <r>
    <s v="T03674"/>
    <d v="2025-05-21T00:00:00"/>
    <s v="C039"/>
    <s v="P026"/>
    <s v="S001"/>
    <n v="3"/>
    <n v="0"/>
    <s v="Credit Card"/>
    <n v="3047.2799999999997"/>
    <n v="3047.2799999999997"/>
    <n v="1753.1999999999998"/>
    <n v="1294.08"/>
    <s v="Behavior Dairy"/>
    <x v="4"/>
    <x v="2"/>
    <x v="2"/>
    <x v="7"/>
    <n v="1015.76"/>
    <n v="584.4"/>
    <x v="1"/>
    <d v="1996-11-02T00:00:00"/>
    <n v="29"/>
    <x v="1"/>
    <x v="3"/>
    <s v="Jimenezborough"/>
    <x v="3"/>
  </r>
  <r>
    <s v="T03675"/>
    <d v="2024-11-22T00:00:00"/>
    <s v="C036"/>
    <s v="P003"/>
    <s v="S004"/>
    <n v="1"/>
    <n v="0"/>
    <s v="Cash"/>
    <n v="337.63"/>
    <n v="337.63"/>
    <n v="169.03"/>
    <n v="168.6"/>
    <s v="Here Footwear"/>
    <x v="1"/>
    <x v="0"/>
    <x v="0"/>
    <x v="3"/>
    <n v="337.63"/>
    <n v="169.03"/>
    <x v="0"/>
    <d v="1991-11-04T00:00:00"/>
    <n v="34"/>
    <x v="0"/>
    <x v="1"/>
    <s v="Brianahaven"/>
    <x v="1"/>
  </r>
  <r>
    <s v="T03676"/>
    <d v="2024-08-13T00:00:00"/>
    <s v="C069"/>
    <s v="P039"/>
    <s v="S004"/>
    <n v="4"/>
    <n v="0.15"/>
    <s v="Cash"/>
    <n v="2163.7600000000002"/>
    <n v="1839.1960000000001"/>
    <n v="1593"/>
    <n v="246.19600000000014"/>
    <s v="Church Clothing"/>
    <x v="3"/>
    <x v="0"/>
    <x v="0"/>
    <x v="0"/>
    <n v="540.94000000000005"/>
    <n v="398.25"/>
    <x v="0"/>
    <d v="1965-10-14T00:00:00"/>
    <n v="60"/>
    <x v="3"/>
    <x v="1"/>
    <s v="Brianahaven"/>
    <x v="1"/>
  </r>
  <r>
    <s v="T03677"/>
    <d v="2024-10-30T00:00:00"/>
    <s v="C080"/>
    <s v="P032"/>
    <s v="S003"/>
    <n v="5"/>
    <n v="0"/>
    <s v="Cash"/>
    <n v="1523.55"/>
    <n v="1523.55"/>
    <n v="820.05"/>
    <n v="703.5"/>
    <s v="Difficult Vegetables"/>
    <x v="6"/>
    <x v="0"/>
    <x v="2"/>
    <x v="8"/>
    <n v="304.70999999999998"/>
    <n v="164.01"/>
    <x v="1"/>
    <d v="2003-11-04T00:00:00"/>
    <n v="22"/>
    <x v="2"/>
    <x v="0"/>
    <s v="New Michele"/>
    <x v="0"/>
  </r>
  <r>
    <s v="T03678"/>
    <d v="2024-03-15T00:00:00"/>
    <s v="C030"/>
    <s v="P014"/>
    <s v="S001"/>
    <n v="4"/>
    <n v="0.15"/>
    <s v="Mobile Money"/>
    <n v="5371"/>
    <n v="4565.3499999999995"/>
    <n v="3191.76"/>
    <n v="1373.5899999999992"/>
    <s v="Add Clothing"/>
    <x v="2"/>
    <x v="0"/>
    <x v="0"/>
    <x v="0"/>
    <n v="1342.75"/>
    <n v="797.94"/>
    <x v="0"/>
    <d v="2002-06-10T00:00:00"/>
    <n v="24"/>
    <x v="2"/>
    <x v="3"/>
    <s v="Jimenezborough"/>
    <x v="3"/>
  </r>
  <r>
    <s v="T03679"/>
    <d v="2025-03-02T00:00:00"/>
    <s v="C032"/>
    <s v="P029"/>
    <s v="S003"/>
    <n v="1"/>
    <n v="0"/>
    <s v="Bank Transfer"/>
    <n v="1485.05"/>
    <n v="1485.05"/>
    <n v="988.31"/>
    <n v="496.74"/>
    <s v="Road Clothing"/>
    <x v="2"/>
    <x v="2"/>
    <x v="0"/>
    <x v="0"/>
    <n v="1485.05"/>
    <n v="988.31"/>
    <x v="0"/>
    <d v="1992-11-09T00:00:00"/>
    <n v="33"/>
    <x v="1"/>
    <x v="0"/>
    <s v="New Michele"/>
    <x v="0"/>
  </r>
  <r>
    <s v="T03680"/>
    <d v="2023-12-01T00:00:00"/>
    <s v="C150"/>
    <s v="P018"/>
    <s v="S002"/>
    <n v="5"/>
    <n v="0"/>
    <s v="Bank Transfer"/>
    <n v="5399.4500000000007"/>
    <n v="5399.4500000000007"/>
    <n v="3519.15"/>
    <n v="1880.3000000000006"/>
    <s v="Democratic Smartphone"/>
    <x v="7"/>
    <x v="1"/>
    <x v="1"/>
    <x v="10"/>
    <n v="1079.8900000000001"/>
    <n v="703.83"/>
    <x v="0"/>
    <d v="1971-06-17T00:00:00"/>
    <n v="55"/>
    <x v="3"/>
    <x v="2"/>
    <s v="Peckmouth"/>
    <x v="2"/>
  </r>
  <r>
    <s v="T03681"/>
    <d v="2025-04-14T00:00:00"/>
    <s v="C147"/>
    <s v="P029"/>
    <s v="S001"/>
    <n v="3"/>
    <n v="0.05"/>
    <s v="Cash"/>
    <n v="4455.1499999999996"/>
    <n v="4232.392499999999"/>
    <n v="2964.93"/>
    <n v="1267.4624999999992"/>
    <s v="Road Clothing"/>
    <x v="8"/>
    <x v="2"/>
    <x v="0"/>
    <x v="0"/>
    <n v="1485.05"/>
    <n v="988.31"/>
    <x v="1"/>
    <d v="1967-02-03T00:00:00"/>
    <n v="59"/>
    <x v="3"/>
    <x v="3"/>
    <s v="Jimenezborough"/>
    <x v="3"/>
  </r>
  <r>
    <s v="T03682"/>
    <d v="2024-08-21T00:00:00"/>
    <s v="C082"/>
    <s v="P025"/>
    <s v="S002"/>
    <n v="1"/>
    <n v="0.1"/>
    <s v="Cash"/>
    <n v="429.15"/>
    <n v="386.23500000000001"/>
    <n v="258.72000000000003"/>
    <n v="127.51499999999999"/>
    <s v="Little Watches"/>
    <x v="3"/>
    <x v="0"/>
    <x v="0"/>
    <x v="1"/>
    <n v="429.15"/>
    <n v="258.72000000000003"/>
    <x v="0"/>
    <d v="2003-05-11T00:00:00"/>
    <n v="23"/>
    <x v="2"/>
    <x v="2"/>
    <s v="Peckmouth"/>
    <x v="2"/>
  </r>
  <r>
    <s v="T03683"/>
    <d v="2024-10-27T00:00:00"/>
    <s v="C151"/>
    <s v="P015"/>
    <s v="S003"/>
    <n v="5"/>
    <n v="0.15"/>
    <s v="Mobile Money"/>
    <n v="1352.25"/>
    <n v="1149.4124999999999"/>
    <n v="938"/>
    <n v="211.41249999999991"/>
    <s v="Whether Bags"/>
    <x v="6"/>
    <x v="0"/>
    <x v="0"/>
    <x v="5"/>
    <n v="270.45"/>
    <n v="187.6"/>
    <x v="0"/>
    <d v="2006-08-30T00:00:00"/>
    <n v="19"/>
    <x v="2"/>
    <x v="0"/>
    <s v="New Michele"/>
    <x v="0"/>
  </r>
  <r>
    <s v="T03684"/>
    <d v="2025-04-21T00:00:00"/>
    <s v="C156"/>
    <s v="P048"/>
    <s v="S005"/>
    <n v="4"/>
    <n v="0.05"/>
    <s v="Cash"/>
    <n v="4865.4399999999996"/>
    <n v="4622.1679999999997"/>
    <n v="3179.2"/>
    <n v="1442.9679999999998"/>
    <s v="Nor Bags"/>
    <x v="8"/>
    <x v="2"/>
    <x v="0"/>
    <x v="5"/>
    <n v="1216.3599999999999"/>
    <n v="794.8"/>
    <x v="0"/>
    <d v="1956-11-28T00:00:00"/>
    <n v="69"/>
    <x v="4"/>
    <x v="4"/>
    <s v="Johnmouth"/>
    <x v="2"/>
  </r>
  <r>
    <s v="T03685"/>
    <d v="2025-07-06T00:00:00"/>
    <s v="C051"/>
    <s v="P028"/>
    <s v="S004"/>
    <n v="5"/>
    <n v="0.15"/>
    <s v="Cash"/>
    <n v="3368.8999999999996"/>
    <n v="2863.5649999999996"/>
    <n v="1816.6499999999999"/>
    <n v="1046.9149999999997"/>
    <s v="Deal Smartphone"/>
    <x v="11"/>
    <x v="2"/>
    <x v="1"/>
    <x v="10"/>
    <n v="673.78"/>
    <n v="363.33"/>
    <x v="1"/>
    <d v="2004-12-19T00:00:00"/>
    <n v="21"/>
    <x v="2"/>
    <x v="1"/>
    <s v="Brianahaven"/>
    <x v="1"/>
  </r>
  <r>
    <s v="T03686"/>
    <d v="2025-06-20T00:00:00"/>
    <s v="C107"/>
    <s v="P048"/>
    <s v="S004"/>
    <n v="5"/>
    <n v="0.1"/>
    <s v="Cash"/>
    <n v="6081.7999999999993"/>
    <n v="5473.62"/>
    <n v="3974"/>
    <n v="1499.62"/>
    <s v="Nor Bags"/>
    <x v="0"/>
    <x v="2"/>
    <x v="0"/>
    <x v="5"/>
    <n v="1216.3599999999999"/>
    <n v="794.8"/>
    <x v="1"/>
    <d v="1995-10-08T00:00:00"/>
    <n v="30"/>
    <x v="1"/>
    <x v="1"/>
    <s v="Brianahaven"/>
    <x v="1"/>
  </r>
  <r>
    <s v="T03687"/>
    <d v="2024-03-11T00:00:00"/>
    <s v="C106"/>
    <s v="P016"/>
    <s v="S004"/>
    <n v="1"/>
    <n v="0.05"/>
    <s v="Credit Card"/>
    <n v="1858.75"/>
    <n v="1765.8125"/>
    <n v="1451.16"/>
    <n v="314.65249999999992"/>
    <s v="House Accessories"/>
    <x v="2"/>
    <x v="0"/>
    <x v="0"/>
    <x v="9"/>
    <n v="1858.75"/>
    <n v="1451.16"/>
    <x v="1"/>
    <d v="1987-04-23T00:00:00"/>
    <n v="39"/>
    <x v="1"/>
    <x v="1"/>
    <s v="Brianahaven"/>
    <x v="1"/>
  </r>
  <r>
    <s v="T03688"/>
    <d v="2023-09-27T00:00:00"/>
    <s v="C125"/>
    <s v="P036"/>
    <s v="S003"/>
    <n v="1"/>
    <n v="0.15"/>
    <s v="Mobile Money"/>
    <n v="1501.46"/>
    <n v="1276.241"/>
    <n v="1167.73"/>
    <n v="108.51099999999997"/>
    <s v="New Watches"/>
    <x v="5"/>
    <x v="1"/>
    <x v="0"/>
    <x v="1"/>
    <n v="1501.46"/>
    <n v="1167.73"/>
    <x v="0"/>
    <d v="1990-04-03T00:00:00"/>
    <n v="36"/>
    <x v="1"/>
    <x v="0"/>
    <s v="New Michele"/>
    <x v="0"/>
  </r>
  <r>
    <s v="T03689"/>
    <d v="2025-06-16T00:00:00"/>
    <s v="C147"/>
    <s v="P013"/>
    <s v="S003"/>
    <n v="2"/>
    <n v="0.05"/>
    <s v="Credit Card"/>
    <n v="2269.6"/>
    <n v="2156.12"/>
    <n v="1350.2"/>
    <n v="805.91999999999985"/>
    <s v="World Watches"/>
    <x v="0"/>
    <x v="2"/>
    <x v="0"/>
    <x v="1"/>
    <n v="1134.8"/>
    <n v="675.1"/>
    <x v="1"/>
    <d v="1967-02-03T00:00:00"/>
    <n v="59"/>
    <x v="3"/>
    <x v="0"/>
    <s v="New Michele"/>
    <x v="0"/>
  </r>
  <r>
    <s v="T03690"/>
    <d v="2025-06-23T00:00:00"/>
    <s v="C196"/>
    <s v="P045"/>
    <s v="S003"/>
    <n v="4"/>
    <n v="0.05"/>
    <s v="Credit Card"/>
    <n v="7516.32"/>
    <n v="7140.503999999999"/>
    <n v="4018.24"/>
    <n v="3122.2639999999992"/>
    <s v="Set Dairy"/>
    <x v="0"/>
    <x v="2"/>
    <x v="2"/>
    <x v="7"/>
    <n v="1879.08"/>
    <n v="1004.56"/>
    <x v="1"/>
    <d v="1964-04-24T00:00:00"/>
    <n v="62"/>
    <x v="3"/>
    <x v="0"/>
    <s v="New Michele"/>
    <x v="0"/>
  </r>
  <r>
    <s v="T03691"/>
    <d v="2025-02-01T00:00:00"/>
    <s v="C189"/>
    <s v="P019"/>
    <s v="S005"/>
    <n v="5"/>
    <n v="0.1"/>
    <s v="Cash"/>
    <n v="8814.6"/>
    <n v="7933.14"/>
    <n v="6732.4"/>
    <n v="1200.7400000000007"/>
    <s v="Traditional Laptop"/>
    <x v="10"/>
    <x v="2"/>
    <x v="1"/>
    <x v="6"/>
    <n v="1762.92"/>
    <n v="1346.48"/>
    <x v="0"/>
    <d v="1966-08-07T00:00:00"/>
    <n v="59"/>
    <x v="3"/>
    <x v="4"/>
    <s v="Johnmouth"/>
    <x v="2"/>
  </r>
  <r>
    <s v="T03692"/>
    <d v="2025-01-15T00:00:00"/>
    <s v="C157"/>
    <s v="P003"/>
    <s v="S004"/>
    <n v="1"/>
    <n v="0"/>
    <s v="Bank Transfer"/>
    <n v="337.63"/>
    <n v="337.63"/>
    <n v="169.03"/>
    <n v="168.6"/>
    <s v="Here Footwear"/>
    <x v="9"/>
    <x v="2"/>
    <x v="0"/>
    <x v="3"/>
    <n v="337.63"/>
    <n v="169.03"/>
    <x v="0"/>
    <d v="1965-12-16T00:00:00"/>
    <n v="60"/>
    <x v="3"/>
    <x v="1"/>
    <s v="Brianahaven"/>
    <x v="1"/>
  </r>
  <r>
    <s v="T03693"/>
    <d v="2024-10-11T00:00:00"/>
    <s v="C043"/>
    <s v="P028"/>
    <s v="S004"/>
    <n v="2"/>
    <n v="0"/>
    <s v="Credit Card"/>
    <n v="1347.56"/>
    <n v="1347.56"/>
    <n v="726.66"/>
    <n v="620.9"/>
    <s v="Deal Smartphone"/>
    <x v="6"/>
    <x v="0"/>
    <x v="1"/>
    <x v="10"/>
    <n v="673.78"/>
    <n v="363.33"/>
    <x v="0"/>
    <d v="1988-09-14T00:00:00"/>
    <n v="37"/>
    <x v="1"/>
    <x v="1"/>
    <s v="Brianahaven"/>
    <x v="1"/>
  </r>
  <r>
    <s v="T03694"/>
    <d v="2025-04-24T00:00:00"/>
    <s v="C120"/>
    <s v="P050"/>
    <s v="S001"/>
    <n v="5"/>
    <n v="0.15"/>
    <s v="Credit Card"/>
    <n v="5223.2000000000007"/>
    <n v="4439.72"/>
    <n v="3875.3500000000004"/>
    <n v="564.36999999999989"/>
    <s v="Maybe Footwear"/>
    <x v="8"/>
    <x v="2"/>
    <x v="0"/>
    <x v="3"/>
    <n v="1044.6400000000001"/>
    <n v="775.07"/>
    <x v="1"/>
    <d v="1964-01-10T00:00:00"/>
    <n v="62"/>
    <x v="3"/>
    <x v="3"/>
    <s v="Jimenezborough"/>
    <x v="3"/>
  </r>
  <r>
    <s v="T03695"/>
    <d v="2025-03-14T00:00:00"/>
    <s v="C028"/>
    <s v="P028"/>
    <s v="S001"/>
    <n v="4"/>
    <n v="0"/>
    <s v="Credit Card"/>
    <n v="2695.12"/>
    <n v="2695.12"/>
    <n v="1453.32"/>
    <n v="1241.8"/>
    <s v="Deal Smartphone"/>
    <x v="2"/>
    <x v="2"/>
    <x v="1"/>
    <x v="10"/>
    <n v="673.78"/>
    <n v="363.33"/>
    <x v="1"/>
    <d v="1960-02-10T00:00:00"/>
    <n v="66"/>
    <x v="4"/>
    <x v="3"/>
    <s v="Jimenezborough"/>
    <x v="3"/>
  </r>
  <r>
    <s v="T03696"/>
    <d v="2024-04-05T00:00:00"/>
    <s v="C170"/>
    <s v="P021"/>
    <s v="S001"/>
    <n v="3"/>
    <n v="0"/>
    <s v="Cash"/>
    <n v="3681.7200000000003"/>
    <n v="3681.7200000000003"/>
    <n v="2931.27"/>
    <n v="750.45000000000027"/>
    <s v="Firm Dairy"/>
    <x v="8"/>
    <x v="0"/>
    <x v="2"/>
    <x v="7"/>
    <n v="1227.24"/>
    <n v="977.09"/>
    <x v="1"/>
    <d v="1984-05-05T00:00:00"/>
    <n v="42"/>
    <x v="1"/>
    <x v="3"/>
    <s v="Jimenezborough"/>
    <x v="3"/>
  </r>
  <r>
    <s v="T03697"/>
    <d v="2024-01-09T00:00:00"/>
    <s v="C061"/>
    <s v="P007"/>
    <s v="S003"/>
    <n v="5"/>
    <n v="0.15"/>
    <s v="Credit Card"/>
    <n v="7370.5999999999995"/>
    <n v="6265.0099999999993"/>
    <n v="3820.1"/>
    <n v="2444.9099999999994"/>
    <s v="Understand Camera"/>
    <x v="9"/>
    <x v="0"/>
    <x v="1"/>
    <x v="12"/>
    <n v="1474.12"/>
    <n v="764.02"/>
    <x v="0"/>
    <d v="1968-10-21T00:00:00"/>
    <n v="57"/>
    <x v="3"/>
    <x v="0"/>
    <s v="New Michele"/>
    <x v="0"/>
  </r>
  <r>
    <s v="T03698"/>
    <d v="2025-01-20T00:00:00"/>
    <s v="C029"/>
    <s v="P045"/>
    <s v="S001"/>
    <n v="4"/>
    <n v="0"/>
    <s v="Bank Transfer"/>
    <n v="7516.32"/>
    <n v="7516.32"/>
    <n v="4018.24"/>
    <n v="3498.08"/>
    <s v="Set Dairy"/>
    <x v="9"/>
    <x v="2"/>
    <x v="2"/>
    <x v="7"/>
    <n v="1879.08"/>
    <n v="1004.56"/>
    <x v="0"/>
    <d v="1978-05-20T00:00:00"/>
    <n v="48"/>
    <x v="1"/>
    <x v="3"/>
    <s v="Jimenezborough"/>
    <x v="3"/>
  </r>
  <r>
    <s v="T03699"/>
    <d v="2025-03-07T00:00:00"/>
    <s v="C170"/>
    <s v="P022"/>
    <s v="S005"/>
    <n v="1"/>
    <n v="0"/>
    <s v="Mobile Money"/>
    <n v="25.57"/>
    <n v="25.57"/>
    <n v="19.05"/>
    <n v="6.52"/>
    <s v="How Vegetables"/>
    <x v="2"/>
    <x v="2"/>
    <x v="2"/>
    <x v="8"/>
    <n v="25.57"/>
    <n v="19.05"/>
    <x v="1"/>
    <d v="1984-05-05T00:00:00"/>
    <n v="42"/>
    <x v="1"/>
    <x v="4"/>
    <s v="Johnmouth"/>
    <x v="2"/>
  </r>
  <r>
    <s v="T03700"/>
    <d v="2023-12-25T00:00:00"/>
    <s v="C067"/>
    <s v="P002"/>
    <s v="S003"/>
    <n v="5"/>
    <n v="0.05"/>
    <s v="Credit Card"/>
    <n v="4093.8"/>
    <n v="3889.11"/>
    <n v="2638.1"/>
    <n v="1251.0100000000002"/>
    <s v="Audience Television"/>
    <x v="7"/>
    <x v="1"/>
    <x v="1"/>
    <x v="2"/>
    <n v="818.76"/>
    <n v="527.62"/>
    <x v="0"/>
    <d v="1973-09-07T00:00:00"/>
    <n v="52"/>
    <x v="3"/>
    <x v="0"/>
    <s v="New Michele"/>
    <x v="0"/>
  </r>
  <r>
    <s v="T03701"/>
    <d v="2023-09-18T00:00:00"/>
    <s v="C195"/>
    <s v="P048"/>
    <s v="S001"/>
    <n v="4"/>
    <n v="0.1"/>
    <s v="Credit Card"/>
    <n v="4865.4399999999996"/>
    <n v="4378.8959999999997"/>
    <n v="3179.2"/>
    <n v="1199.6959999999999"/>
    <s v="Nor Bags"/>
    <x v="5"/>
    <x v="1"/>
    <x v="0"/>
    <x v="5"/>
    <n v="1216.3599999999999"/>
    <n v="794.8"/>
    <x v="1"/>
    <d v="1976-08-23T00:00:00"/>
    <n v="49"/>
    <x v="1"/>
    <x v="3"/>
    <s v="Jimenezborough"/>
    <x v="3"/>
  </r>
  <r>
    <s v="T03702"/>
    <d v="2024-10-13T00:00:00"/>
    <s v="C147"/>
    <s v="P026"/>
    <s v="S004"/>
    <n v="5"/>
    <n v="0.1"/>
    <s v="Mobile Money"/>
    <n v="5078.8"/>
    <n v="4570.92"/>
    <n v="2922"/>
    <n v="1648.92"/>
    <s v="Behavior Dairy"/>
    <x v="6"/>
    <x v="0"/>
    <x v="2"/>
    <x v="7"/>
    <n v="1015.76"/>
    <n v="584.4"/>
    <x v="1"/>
    <d v="1967-02-03T00:00:00"/>
    <n v="59"/>
    <x v="3"/>
    <x v="1"/>
    <s v="Brianahaven"/>
    <x v="1"/>
  </r>
  <r>
    <s v="T03703"/>
    <d v="2023-12-17T00:00:00"/>
    <s v="C003"/>
    <s v="P046"/>
    <s v="S005"/>
    <n v="2"/>
    <n v="0"/>
    <s v="Cash"/>
    <n v="2330.7399999999998"/>
    <n v="2330.7399999999998"/>
    <n v="1853.1"/>
    <n v="477.63999999999987"/>
    <s v="Nature Clothing"/>
    <x v="7"/>
    <x v="1"/>
    <x v="0"/>
    <x v="0"/>
    <n v="1165.3699999999999"/>
    <n v="926.55"/>
    <x v="1"/>
    <d v="2005-04-19T00:00:00"/>
    <n v="21"/>
    <x v="2"/>
    <x v="4"/>
    <s v="Johnmouth"/>
    <x v="2"/>
  </r>
  <r>
    <s v="T03704"/>
    <d v="2025-01-11T00:00:00"/>
    <s v="C067"/>
    <s v="P024"/>
    <s v="S005"/>
    <n v="1"/>
    <n v="0.15"/>
    <s v="Mobile Money"/>
    <n v="1487.41"/>
    <n v="1264.2985000000001"/>
    <n v="813.07"/>
    <n v="451.22850000000005"/>
    <s v="Him Smartphone"/>
    <x v="9"/>
    <x v="2"/>
    <x v="1"/>
    <x v="10"/>
    <n v="1487.41"/>
    <n v="813.07"/>
    <x v="0"/>
    <d v="1973-09-07T00:00:00"/>
    <n v="52"/>
    <x v="3"/>
    <x v="4"/>
    <s v="Johnmouth"/>
    <x v="2"/>
  </r>
  <r>
    <s v="T03705"/>
    <d v="2024-02-17T00:00:00"/>
    <s v="C082"/>
    <s v="P026"/>
    <s v="S004"/>
    <n v="1"/>
    <n v="0.05"/>
    <s v="Credit Card"/>
    <n v="1015.76"/>
    <n v="964.97199999999998"/>
    <n v="584.4"/>
    <n v="380.572"/>
    <s v="Behavior Dairy"/>
    <x v="10"/>
    <x v="0"/>
    <x v="2"/>
    <x v="7"/>
    <n v="1015.76"/>
    <n v="584.4"/>
    <x v="0"/>
    <d v="2003-05-11T00:00:00"/>
    <n v="23"/>
    <x v="2"/>
    <x v="1"/>
    <s v="Brianahaven"/>
    <x v="1"/>
  </r>
  <r>
    <s v="T03706"/>
    <d v="2023-09-29T00:00:00"/>
    <s v="C098"/>
    <s v="P047"/>
    <s v="S005"/>
    <n v="1"/>
    <n v="0.1"/>
    <s v="Mobile Money"/>
    <n v="1197.18"/>
    <n v="1077.462"/>
    <n v="722.74"/>
    <n v="354.72199999999998"/>
    <s v="Or Smartphone"/>
    <x v="5"/>
    <x v="1"/>
    <x v="1"/>
    <x v="10"/>
    <n v="1197.18"/>
    <n v="722.74"/>
    <x v="1"/>
    <d v="2005-01-09T00:00:00"/>
    <n v="21"/>
    <x v="2"/>
    <x v="4"/>
    <s v="Johnmouth"/>
    <x v="2"/>
  </r>
  <r>
    <s v="T03707"/>
    <d v="2024-02-08T00:00:00"/>
    <s v="C024"/>
    <s v="P001"/>
    <s v="S001"/>
    <n v="2"/>
    <n v="0.15"/>
    <s v="Bank Transfer"/>
    <n v="3347.38"/>
    <n v="2845.2730000000001"/>
    <n v="2646.76"/>
    <n v="198.51299999999992"/>
    <s v="Like Camera"/>
    <x v="10"/>
    <x v="0"/>
    <x v="1"/>
    <x v="12"/>
    <n v="1673.69"/>
    <n v="1323.38"/>
    <x v="1"/>
    <d v="1961-11-25T00:00:00"/>
    <n v="64"/>
    <x v="3"/>
    <x v="3"/>
    <s v="Jimenezborough"/>
    <x v="3"/>
  </r>
  <r>
    <s v="T03708"/>
    <d v="2024-08-14T00:00:00"/>
    <s v="C043"/>
    <s v="P011"/>
    <s v="S005"/>
    <n v="4"/>
    <n v="0.05"/>
    <s v="Mobile Money"/>
    <n v="994.28"/>
    <n v="944.56599999999992"/>
    <n v="762.68"/>
    <n v="181.88599999999997"/>
    <s v="Either Headphones"/>
    <x v="3"/>
    <x v="0"/>
    <x v="1"/>
    <x v="11"/>
    <n v="248.57"/>
    <n v="190.67"/>
    <x v="0"/>
    <d v="1988-09-14T00:00:00"/>
    <n v="37"/>
    <x v="1"/>
    <x v="4"/>
    <s v="Johnmouth"/>
    <x v="2"/>
  </r>
  <r>
    <s v="T03709"/>
    <d v="2025-07-02T00:00:00"/>
    <s v="C186"/>
    <s v="P044"/>
    <s v="S004"/>
    <n v="5"/>
    <n v="0.15"/>
    <s v="Cash"/>
    <n v="6432.75"/>
    <n v="5467.8374999999996"/>
    <n v="3987.7"/>
    <n v="1480.1374999999998"/>
    <s v="Least Accessories"/>
    <x v="11"/>
    <x v="2"/>
    <x v="0"/>
    <x v="9"/>
    <n v="1286.55"/>
    <n v="797.54"/>
    <x v="1"/>
    <d v="1960-05-05T00:00:00"/>
    <n v="66"/>
    <x v="4"/>
    <x v="1"/>
    <s v="Brianahaven"/>
    <x v="1"/>
  </r>
  <r>
    <s v="T03710"/>
    <d v="2025-01-08T00:00:00"/>
    <s v="C069"/>
    <s v="P016"/>
    <s v="S001"/>
    <n v="5"/>
    <n v="0.1"/>
    <s v="Credit Card"/>
    <n v="9293.75"/>
    <n v="8364.375"/>
    <n v="7255.8"/>
    <n v="1108.5749999999998"/>
    <s v="House Accessories"/>
    <x v="9"/>
    <x v="2"/>
    <x v="0"/>
    <x v="9"/>
    <n v="1858.75"/>
    <n v="1451.16"/>
    <x v="0"/>
    <d v="1965-10-14T00:00:00"/>
    <n v="60"/>
    <x v="3"/>
    <x v="3"/>
    <s v="Jimenezborough"/>
    <x v="3"/>
  </r>
  <r>
    <s v="T03711"/>
    <d v="2024-11-21T00:00:00"/>
    <s v="C183"/>
    <s v="P028"/>
    <s v="S001"/>
    <n v="3"/>
    <n v="0"/>
    <s v="Mobile Money"/>
    <n v="2021.34"/>
    <n v="2021.34"/>
    <n v="1089.99"/>
    <n v="931.34999999999991"/>
    <s v="Deal Smartphone"/>
    <x v="1"/>
    <x v="0"/>
    <x v="1"/>
    <x v="10"/>
    <n v="673.78"/>
    <n v="363.33"/>
    <x v="0"/>
    <d v="1990-11-19T00:00:00"/>
    <n v="35"/>
    <x v="1"/>
    <x v="3"/>
    <s v="Jimenezborough"/>
    <x v="3"/>
  </r>
  <r>
    <s v="T03712"/>
    <d v="2024-09-14T00:00:00"/>
    <s v="C029"/>
    <s v="P009"/>
    <s v="S003"/>
    <n v="4"/>
    <n v="0"/>
    <s v="Mobile Money"/>
    <n v="492.76"/>
    <n v="492.76"/>
    <n v="321.44"/>
    <n v="171.32"/>
    <s v="Us Snacks"/>
    <x v="5"/>
    <x v="0"/>
    <x v="2"/>
    <x v="4"/>
    <n v="123.19"/>
    <n v="80.36"/>
    <x v="0"/>
    <d v="1978-05-20T00:00:00"/>
    <n v="48"/>
    <x v="1"/>
    <x v="0"/>
    <s v="New Michele"/>
    <x v="0"/>
  </r>
  <r>
    <s v="T03713"/>
    <d v="2024-11-26T00:00:00"/>
    <s v="C142"/>
    <s v="P032"/>
    <s v="S002"/>
    <n v="2"/>
    <n v="0.15"/>
    <s v="Bank Transfer"/>
    <n v="609.41999999999996"/>
    <n v="518.00699999999995"/>
    <n v="328.02"/>
    <n v="189.98699999999997"/>
    <s v="Difficult Vegetables"/>
    <x v="1"/>
    <x v="0"/>
    <x v="2"/>
    <x v="8"/>
    <n v="304.70999999999998"/>
    <n v="164.01"/>
    <x v="0"/>
    <d v="2005-07-25T00:00:00"/>
    <n v="21"/>
    <x v="2"/>
    <x v="2"/>
    <s v="Peckmouth"/>
    <x v="2"/>
  </r>
  <r>
    <s v="T03714"/>
    <d v="2025-07-05T00:00:00"/>
    <s v="C173"/>
    <s v="P046"/>
    <s v="S005"/>
    <n v="5"/>
    <n v="0.05"/>
    <s v="Bank Transfer"/>
    <n v="5826.8499999999995"/>
    <n v="5535.5074999999988"/>
    <n v="4632.75"/>
    <n v="902.7574999999988"/>
    <s v="Nature Clothing"/>
    <x v="11"/>
    <x v="2"/>
    <x v="0"/>
    <x v="0"/>
    <n v="1165.3699999999999"/>
    <n v="926.55"/>
    <x v="1"/>
    <d v="1958-08-28T00:00:00"/>
    <n v="67"/>
    <x v="4"/>
    <x v="4"/>
    <s v="Johnmouth"/>
    <x v="2"/>
  </r>
  <r>
    <s v="T03715"/>
    <d v="2025-06-16T00:00:00"/>
    <s v="C186"/>
    <s v="P047"/>
    <s v="S004"/>
    <n v="3"/>
    <n v="0"/>
    <s v="Mobile Money"/>
    <n v="3591.54"/>
    <n v="3591.54"/>
    <n v="2168.2200000000003"/>
    <n v="1423.3199999999997"/>
    <s v="Or Smartphone"/>
    <x v="0"/>
    <x v="2"/>
    <x v="1"/>
    <x v="10"/>
    <n v="1197.18"/>
    <n v="722.74"/>
    <x v="1"/>
    <d v="1960-05-05T00:00:00"/>
    <n v="66"/>
    <x v="4"/>
    <x v="1"/>
    <s v="Brianahaven"/>
    <x v="1"/>
  </r>
  <r>
    <s v="T03716"/>
    <d v="2023-12-31T00:00:00"/>
    <s v="C149"/>
    <s v="P012"/>
    <s v="S004"/>
    <n v="2"/>
    <n v="0.1"/>
    <s v="Cash"/>
    <n v="2386.1799999999998"/>
    <n v="2147.5619999999999"/>
    <n v="1636.48"/>
    <n v="511.08199999999988"/>
    <s v="Above Camera"/>
    <x v="7"/>
    <x v="1"/>
    <x v="1"/>
    <x v="12"/>
    <n v="1193.0899999999999"/>
    <n v="818.24"/>
    <x v="0"/>
    <d v="1978-01-24T00:00:00"/>
    <n v="48"/>
    <x v="1"/>
    <x v="1"/>
    <s v="Brianahaven"/>
    <x v="1"/>
  </r>
  <r>
    <s v="T03717"/>
    <d v="2023-09-27T00:00:00"/>
    <s v="C155"/>
    <s v="P018"/>
    <s v="S004"/>
    <n v="3"/>
    <n v="0.15"/>
    <s v="Mobile Money"/>
    <n v="3239.67"/>
    <n v="2753.7195000000002"/>
    <n v="2111.4900000000002"/>
    <n v="642.22949999999992"/>
    <s v="Democratic Smartphone"/>
    <x v="5"/>
    <x v="1"/>
    <x v="1"/>
    <x v="10"/>
    <n v="1079.8900000000001"/>
    <n v="703.83"/>
    <x v="0"/>
    <d v="1965-09-20T00:00:00"/>
    <n v="60"/>
    <x v="3"/>
    <x v="1"/>
    <s v="Brianahaven"/>
    <x v="1"/>
  </r>
  <r>
    <s v="T03718"/>
    <d v="2025-01-18T00:00:00"/>
    <s v="C140"/>
    <s v="P026"/>
    <s v="S002"/>
    <n v="3"/>
    <n v="0.15"/>
    <s v="Cash"/>
    <n v="3047.2799999999997"/>
    <n v="2590.1879999999996"/>
    <n v="1753.1999999999998"/>
    <n v="836.98799999999983"/>
    <s v="Behavior Dairy"/>
    <x v="9"/>
    <x v="2"/>
    <x v="2"/>
    <x v="7"/>
    <n v="1015.76"/>
    <n v="584.4"/>
    <x v="1"/>
    <d v="1973-06-12T00:00:00"/>
    <n v="53"/>
    <x v="3"/>
    <x v="2"/>
    <s v="Peckmouth"/>
    <x v="2"/>
  </r>
  <r>
    <s v="T03719"/>
    <d v="2025-06-18T00:00:00"/>
    <s v="C069"/>
    <s v="P030"/>
    <s v="S004"/>
    <n v="5"/>
    <n v="0.1"/>
    <s v="Credit Card"/>
    <n v="146.19999999999999"/>
    <n v="131.57999999999998"/>
    <n v="76.399999999999991"/>
    <n v="55.179999999999993"/>
    <s v="National Watches"/>
    <x v="0"/>
    <x v="2"/>
    <x v="0"/>
    <x v="1"/>
    <n v="29.24"/>
    <n v="15.28"/>
    <x v="0"/>
    <d v="1965-10-14T00:00:00"/>
    <n v="60"/>
    <x v="3"/>
    <x v="1"/>
    <s v="Brianahaven"/>
    <x v="1"/>
  </r>
  <r>
    <s v="T03720"/>
    <d v="2025-03-18T00:00:00"/>
    <s v="C017"/>
    <s v="P037"/>
    <s v="S004"/>
    <n v="1"/>
    <n v="0.05"/>
    <s v="Bank Transfer"/>
    <n v="1952.65"/>
    <n v="1855.0174999999999"/>
    <n v="1451.27"/>
    <n v="403.74749999999995"/>
    <s v="Book Television"/>
    <x v="2"/>
    <x v="2"/>
    <x v="1"/>
    <x v="2"/>
    <n v="1952.65"/>
    <n v="1451.27"/>
    <x v="1"/>
    <d v="1982-03-11T00:00:00"/>
    <n v="44"/>
    <x v="1"/>
    <x v="1"/>
    <s v="Brianahaven"/>
    <x v="1"/>
  </r>
  <r>
    <s v="T03721"/>
    <d v="2025-03-16T00:00:00"/>
    <s v="C027"/>
    <s v="P003"/>
    <s v="S004"/>
    <n v="2"/>
    <n v="0.05"/>
    <s v="Bank Transfer"/>
    <n v="675.26"/>
    <n v="641.49699999999996"/>
    <n v="338.06"/>
    <n v="303.43699999999995"/>
    <s v="Here Footwear"/>
    <x v="2"/>
    <x v="2"/>
    <x v="0"/>
    <x v="3"/>
    <n v="337.63"/>
    <n v="169.03"/>
    <x v="0"/>
    <d v="1959-02-05T00:00:00"/>
    <n v="67"/>
    <x v="4"/>
    <x v="1"/>
    <s v="Brianahaven"/>
    <x v="1"/>
  </r>
  <r>
    <s v="T03722"/>
    <d v="2024-08-30T00:00:00"/>
    <s v="C149"/>
    <s v="P008"/>
    <s v="S002"/>
    <n v="4"/>
    <n v="0.1"/>
    <s v="Credit Card"/>
    <n v="439.12"/>
    <n v="395.20800000000003"/>
    <n v="282.36"/>
    <n v="112.84800000000001"/>
    <s v="Recognize Footwear"/>
    <x v="3"/>
    <x v="0"/>
    <x v="0"/>
    <x v="3"/>
    <n v="109.78"/>
    <n v="70.59"/>
    <x v="0"/>
    <d v="1978-01-24T00:00:00"/>
    <n v="48"/>
    <x v="1"/>
    <x v="2"/>
    <s v="Peckmouth"/>
    <x v="2"/>
  </r>
  <r>
    <s v="T03723"/>
    <d v="2025-09-02T00:00:00"/>
    <s v="C001"/>
    <s v="P014"/>
    <s v="S005"/>
    <n v="5"/>
    <n v="0.05"/>
    <s v="Bank Transfer"/>
    <n v="6713.75"/>
    <n v="6378.0625"/>
    <n v="3989.7000000000003"/>
    <n v="2388.3624999999997"/>
    <s v="Add Clothing"/>
    <x v="5"/>
    <x v="2"/>
    <x v="0"/>
    <x v="0"/>
    <n v="1342.75"/>
    <n v="797.94"/>
    <x v="0"/>
    <d v="1996-09-11T00:00:00"/>
    <n v="29"/>
    <x v="1"/>
    <x v="4"/>
    <s v="Johnmouth"/>
    <x v="2"/>
  </r>
  <r>
    <s v="T03724"/>
    <d v="2025-07-18T00:00:00"/>
    <s v="C137"/>
    <s v="P045"/>
    <s v="S004"/>
    <n v="5"/>
    <n v="0.05"/>
    <s v="Cash"/>
    <n v="9395.4"/>
    <n v="8925.6299999999992"/>
    <n v="5022.7999999999993"/>
    <n v="3902.83"/>
    <s v="Set Dairy"/>
    <x v="11"/>
    <x v="2"/>
    <x v="2"/>
    <x v="7"/>
    <n v="1879.08"/>
    <n v="1004.56"/>
    <x v="0"/>
    <d v="1984-08-05T00:00:00"/>
    <n v="41"/>
    <x v="1"/>
    <x v="1"/>
    <s v="Brianahaven"/>
    <x v="1"/>
  </r>
  <r>
    <s v="T03725"/>
    <d v="2024-02-21T00:00:00"/>
    <s v="C112"/>
    <s v="P047"/>
    <s v="S002"/>
    <n v="3"/>
    <n v="0.15"/>
    <s v="Mobile Money"/>
    <n v="3591.54"/>
    <n v="3052.8089999999997"/>
    <n v="2168.2200000000003"/>
    <n v="884.58899999999949"/>
    <s v="Or Smartphone"/>
    <x v="10"/>
    <x v="0"/>
    <x v="1"/>
    <x v="10"/>
    <n v="1197.18"/>
    <n v="722.74"/>
    <x v="1"/>
    <d v="1983-12-29T00:00:00"/>
    <n v="42"/>
    <x v="1"/>
    <x v="2"/>
    <s v="Peckmouth"/>
    <x v="2"/>
  </r>
  <r>
    <s v="T03726"/>
    <d v="2024-11-03T00:00:00"/>
    <s v="C039"/>
    <s v="P011"/>
    <s v="S005"/>
    <n v="4"/>
    <n v="0"/>
    <s v="Mobile Money"/>
    <n v="994.28"/>
    <n v="994.28"/>
    <n v="762.68"/>
    <n v="231.60000000000002"/>
    <s v="Either Headphones"/>
    <x v="1"/>
    <x v="0"/>
    <x v="1"/>
    <x v="11"/>
    <n v="248.57"/>
    <n v="190.67"/>
    <x v="1"/>
    <d v="1996-11-02T00:00:00"/>
    <n v="29"/>
    <x v="1"/>
    <x v="4"/>
    <s v="Johnmouth"/>
    <x v="2"/>
  </r>
  <r>
    <s v="T03727"/>
    <d v="2024-10-16T00:00:00"/>
    <s v="C006"/>
    <s v="P010"/>
    <s v="S005"/>
    <n v="1"/>
    <n v="0"/>
    <s v="Bank Transfer"/>
    <n v="1194.1199999999999"/>
    <n v="1194.1199999999999"/>
    <n v="838.95"/>
    <n v="355.16999999999985"/>
    <s v="Step Smartphone"/>
    <x v="6"/>
    <x v="0"/>
    <x v="1"/>
    <x v="10"/>
    <n v="1194.1199999999999"/>
    <n v="838.95"/>
    <x v="0"/>
    <d v="1986-10-03T00:00:00"/>
    <n v="39"/>
    <x v="1"/>
    <x v="4"/>
    <s v="Johnmouth"/>
    <x v="2"/>
  </r>
  <r>
    <s v="T03728"/>
    <d v="2025-02-10T00:00:00"/>
    <s v="C019"/>
    <s v="P044"/>
    <s v="S002"/>
    <n v="1"/>
    <n v="0.05"/>
    <s v="Bank Transfer"/>
    <n v="1286.55"/>
    <n v="1222.2224999999999"/>
    <n v="797.54"/>
    <n v="424.68249999999989"/>
    <s v="Least Accessories"/>
    <x v="10"/>
    <x v="2"/>
    <x v="0"/>
    <x v="9"/>
    <n v="1286.55"/>
    <n v="797.54"/>
    <x v="1"/>
    <d v="1998-05-16T00:00:00"/>
    <n v="28"/>
    <x v="1"/>
    <x v="2"/>
    <s v="Peckmouth"/>
    <x v="2"/>
  </r>
  <r>
    <s v="T03729"/>
    <d v="2024-05-28T00:00:00"/>
    <s v="C170"/>
    <s v="P037"/>
    <s v="S005"/>
    <n v="2"/>
    <n v="0.05"/>
    <s v="Mobile Money"/>
    <n v="3905.3"/>
    <n v="3710.0349999999999"/>
    <n v="2902.54"/>
    <n v="807.49499999999989"/>
    <s v="Book Television"/>
    <x v="4"/>
    <x v="0"/>
    <x v="1"/>
    <x v="2"/>
    <n v="1952.65"/>
    <n v="1451.27"/>
    <x v="1"/>
    <d v="1984-05-05T00:00:00"/>
    <n v="42"/>
    <x v="1"/>
    <x v="4"/>
    <s v="Johnmouth"/>
    <x v="2"/>
  </r>
  <r>
    <s v="T03730"/>
    <d v="2025-06-23T00:00:00"/>
    <s v="C028"/>
    <s v="P040"/>
    <s v="S002"/>
    <n v="2"/>
    <n v="0.15"/>
    <s v="Mobile Money"/>
    <n v="3491.22"/>
    <n v="2967.5369999999998"/>
    <n v="2644.88"/>
    <n v="322.6569999999997"/>
    <s v="Piece Headphones"/>
    <x v="0"/>
    <x v="2"/>
    <x v="1"/>
    <x v="11"/>
    <n v="1745.61"/>
    <n v="1322.44"/>
    <x v="1"/>
    <d v="1960-02-10T00:00:00"/>
    <n v="66"/>
    <x v="4"/>
    <x v="2"/>
    <s v="Peckmouth"/>
    <x v="2"/>
  </r>
  <r>
    <s v="T03731"/>
    <d v="2024-11-06T00:00:00"/>
    <s v="C001"/>
    <s v="P010"/>
    <s v="S003"/>
    <n v="2"/>
    <n v="0.05"/>
    <s v="Cash"/>
    <n v="2388.2399999999998"/>
    <n v="2268.8279999999995"/>
    <n v="1677.9"/>
    <n v="590.92799999999943"/>
    <s v="Step Smartphone"/>
    <x v="1"/>
    <x v="0"/>
    <x v="1"/>
    <x v="10"/>
    <n v="1194.1199999999999"/>
    <n v="838.95"/>
    <x v="0"/>
    <d v="1996-09-11T00:00:00"/>
    <n v="29"/>
    <x v="1"/>
    <x v="0"/>
    <s v="New Michele"/>
    <x v="0"/>
  </r>
  <r>
    <s v="T03732"/>
    <d v="2025-02-09T00:00:00"/>
    <s v="C066"/>
    <s v="P034"/>
    <s v="S003"/>
    <n v="5"/>
    <n v="0"/>
    <s v="Mobile Money"/>
    <n v="2140.25"/>
    <n v="2140.25"/>
    <n v="1230.3499999999999"/>
    <n v="909.90000000000009"/>
    <s v="Everything Laptop"/>
    <x v="10"/>
    <x v="2"/>
    <x v="1"/>
    <x v="6"/>
    <n v="428.05"/>
    <n v="246.07"/>
    <x v="1"/>
    <d v="1985-09-14T00:00:00"/>
    <n v="40"/>
    <x v="1"/>
    <x v="0"/>
    <s v="New Michele"/>
    <x v="0"/>
  </r>
  <r>
    <s v="T03733"/>
    <d v="2025-08-02T00:00:00"/>
    <s v="C086"/>
    <s v="P047"/>
    <s v="S001"/>
    <n v="2"/>
    <n v="0.1"/>
    <s v="Bank Transfer"/>
    <n v="2394.36"/>
    <n v="2154.924"/>
    <n v="1445.48"/>
    <n v="709.44399999999996"/>
    <s v="Or Smartphone"/>
    <x v="3"/>
    <x v="2"/>
    <x v="1"/>
    <x v="10"/>
    <n v="1197.18"/>
    <n v="722.74"/>
    <x v="1"/>
    <d v="1975-09-26T00:00:00"/>
    <n v="50"/>
    <x v="3"/>
    <x v="3"/>
    <s v="Jimenezborough"/>
    <x v="3"/>
  </r>
  <r>
    <s v="T03734"/>
    <d v="2025-09-09T00:00:00"/>
    <s v="C193"/>
    <s v="P028"/>
    <s v="S003"/>
    <n v="4"/>
    <n v="0.05"/>
    <s v="Bank Transfer"/>
    <n v="2695.12"/>
    <n v="2560.3639999999996"/>
    <n v="1453.32"/>
    <n v="1107.0439999999996"/>
    <s v="Deal Smartphone"/>
    <x v="5"/>
    <x v="2"/>
    <x v="1"/>
    <x v="10"/>
    <n v="673.78"/>
    <n v="363.33"/>
    <x v="1"/>
    <d v="1969-11-06T00:00:00"/>
    <n v="56"/>
    <x v="3"/>
    <x v="0"/>
    <s v="New Michele"/>
    <x v="0"/>
  </r>
  <r>
    <s v="T03735"/>
    <d v="2023-12-10T00:00:00"/>
    <s v="C032"/>
    <s v="P005"/>
    <s v="S005"/>
    <n v="1"/>
    <n v="0.15"/>
    <s v="Bank Transfer"/>
    <n v="1396.22"/>
    <n v="1186.787"/>
    <n v="1004.09"/>
    <n v="182.697"/>
    <s v="Knowledge Bags"/>
    <x v="7"/>
    <x v="1"/>
    <x v="0"/>
    <x v="5"/>
    <n v="1396.22"/>
    <n v="1004.09"/>
    <x v="0"/>
    <d v="1992-11-09T00:00:00"/>
    <n v="33"/>
    <x v="1"/>
    <x v="4"/>
    <s v="Johnmouth"/>
    <x v="2"/>
  </r>
  <r>
    <s v="T03736"/>
    <d v="2024-03-07T00:00:00"/>
    <s v="C167"/>
    <s v="P040"/>
    <s v="S001"/>
    <n v="2"/>
    <n v="0.1"/>
    <s v="Bank Transfer"/>
    <n v="3491.22"/>
    <n v="3142.098"/>
    <n v="2644.88"/>
    <n v="497.21799999999985"/>
    <s v="Piece Headphones"/>
    <x v="2"/>
    <x v="0"/>
    <x v="1"/>
    <x v="11"/>
    <n v="1745.61"/>
    <n v="1322.44"/>
    <x v="1"/>
    <d v="1989-12-06T00:00:00"/>
    <n v="36"/>
    <x v="1"/>
    <x v="3"/>
    <s v="Jimenezborough"/>
    <x v="3"/>
  </r>
  <r>
    <s v="T03737"/>
    <d v="2023-12-24T00:00:00"/>
    <s v="C008"/>
    <s v="P032"/>
    <s v="S005"/>
    <n v="4"/>
    <n v="0.15"/>
    <s v="Cash"/>
    <n v="1218.8399999999999"/>
    <n v="1036.0139999999999"/>
    <n v="656.04"/>
    <n v="379.97399999999993"/>
    <s v="Difficult Vegetables"/>
    <x v="7"/>
    <x v="1"/>
    <x v="2"/>
    <x v="8"/>
    <n v="304.70999999999998"/>
    <n v="164.01"/>
    <x v="0"/>
    <d v="1960-11-13T00:00:00"/>
    <n v="65"/>
    <x v="4"/>
    <x v="4"/>
    <s v="Johnmouth"/>
    <x v="2"/>
  </r>
  <r>
    <s v="T03738"/>
    <d v="2023-09-30T00:00:00"/>
    <s v="C121"/>
    <s v="P042"/>
    <s v="S004"/>
    <n v="1"/>
    <n v="0.05"/>
    <s v="Bank Transfer"/>
    <n v="453.62"/>
    <n v="430.93899999999996"/>
    <n v="316.63"/>
    <n v="114.30899999999997"/>
    <s v="Maybe Clothing"/>
    <x v="5"/>
    <x v="1"/>
    <x v="0"/>
    <x v="0"/>
    <n v="453.62"/>
    <n v="316.63"/>
    <x v="0"/>
    <d v="1967-02-28T00:00:00"/>
    <n v="59"/>
    <x v="3"/>
    <x v="1"/>
    <s v="Brianahaven"/>
    <x v="1"/>
  </r>
  <r>
    <s v="T03739"/>
    <d v="2024-08-12T00:00:00"/>
    <s v="C153"/>
    <s v="P049"/>
    <s v="S005"/>
    <n v="5"/>
    <n v="0"/>
    <s v="Cash"/>
    <n v="1941.3"/>
    <n v="1941.3"/>
    <n v="996.5"/>
    <n v="944.8"/>
    <s v="Possible Watches"/>
    <x v="3"/>
    <x v="0"/>
    <x v="0"/>
    <x v="1"/>
    <n v="388.26"/>
    <n v="199.3"/>
    <x v="1"/>
    <d v="1988-04-07T00:00:00"/>
    <n v="38"/>
    <x v="1"/>
    <x v="4"/>
    <s v="Johnmouth"/>
    <x v="2"/>
  </r>
  <r>
    <s v="T03740"/>
    <d v="2024-05-21T00:00:00"/>
    <s v="C103"/>
    <s v="P029"/>
    <s v="S004"/>
    <n v="5"/>
    <n v="0.05"/>
    <s v="Cash"/>
    <n v="7425.25"/>
    <n v="7053.9874999999993"/>
    <n v="4941.5499999999993"/>
    <n v="2112.4375"/>
    <s v="Road Clothing"/>
    <x v="4"/>
    <x v="0"/>
    <x v="0"/>
    <x v="0"/>
    <n v="1485.05"/>
    <n v="988.31"/>
    <x v="1"/>
    <d v="1964-10-26T00:00:00"/>
    <n v="61"/>
    <x v="3"/>
    <x v="1"/>
    <s v="Brianahaven"/>
    <x v="1"/>
  </r>
  <r>
    <s v="T03741"/>
    <d v="2025-05-15T00:00:00"/>
    <s v="C070"/>
    <s v="P013"/>
    <s v="S001"/>
    <n v="4"/>
    <n v="0.1"/>
    <s v="Mobile Money"/>
    <n v="4539.2"/>
    <n v="4085.2799999999997"/>
    <n v="2700.4"/>
    <n v="1384.8799999999997"/>
    <s v="World Watches"/>
    <x v="4"/>
    <x v="2"/>
    <x v="0"/>
    <x v="1"/>
    <n v="1134.8"/>
    <n v="675.1"/>
    <x v="0"/>
    <d v="1971-10-24T00:00:00"/>
    <n v="54"/>
    <x v="3"/>
    <x v="3"/>
    <s v="Jimenezborough"/>
    <x v="3"/>
  </r>
  <r>
    <s v="T03742"/>
    <d v="2024-05-22T00:00:00"/>
    <s v="C133"/>
    <s v="P027"/>
    <s v="S001"/>
    <n v="2"/>
    <n v="0.1"/>
    <s v="Credit Card"/>
    <n v="2544.46"/>
    <n v="2290.0140000000001"/>
    <n v="1905.3"/>
    <n v="384.71400000000017"/>
    <s v="Hospital Smartphone"/>
    <x v="4"/>
    <x v="0"/>
    <x v="1"/>
    <x v="10"/>
    <n v="1272.23"/>
    <n v="952.65"/>
    <x v="0"/>
    <d v="1962-04-14T00:00:00"/>
    <n v="64"/>
    <x v="3"/>
    <x v="3"/>
    <s v="Jimenezborough"/>
    <x v="3"/>
  </r>
  <r>
    <s v="T03743"/>
    <d v="2024-10-20T00:00:00"/>
    <s v="C101"/>
    <s v="P015"/>
    <s v="S004"/>
    <n v="3"/>
    <n v="0.15"/>
    <s v="Credit Card"/>
    <n v="811.34999999999991"/>
    <n v="689.64749999999992"/>
    <n v="562.79999999999995"/>
    <n v="126.84749999999997"/>
    <s v="Whether Bags"/>
    <x v="6"/>
    <x v="0"/>
    <x v="0"/>
    <x v="5"/>
    <n v="270.45"/>
    <n v="187.6"/>
    <x v="1"/>
    <d v="1956-05-29T00:00:00"/>
    <n v="70"/>
    <x v="4"/>
    <x v="1"/>
    <s v="Brianahaven"/>
    <x v="1"/>
  </r>
  <r>
    <s v="T03744"/>
    <d v="2024-06-27T00:00:00"/>
    <s v="C179"/>
    <s v="P002"/>
    <s v="S005"/>
    <n v="4"/>
    <n v="0.15"/>
    <s v="Bank Transfer"/>
    <n v="3275.04"/>
    <n v="2783.7840000000001"/>
    <n v="2110.48"/>
    <n v="673.30400000000009"/>
    <s v="Audience Television"/>
    <x v="0"/>
    <x v="0"/>
    <x v="1"/>
    <x v="2"/>
    <n v="818.76"/>
    <n v="527.62"/>
    <x v="1"/>
    <d v="1985-02-14T00:00:00"/>
    <n v="41"/>
    <x v="1"/>
    <x v="4"/>
    <s v="Johnmouth"/>
    <x v="2"/>
  </r>
  <r>
    <s v="T03745"/>
    <d v="2025-01-08T00:00:00"/>
    <s v="C130"/>
    <s v="P037"/>
    <s v="S004"/>
    <n v="5"/>
    <n v="0.1"/>
    <s v="Cash"/>
    <n v="9763.25"/>
    <n v="8786.9250000000011"/>
    <n v="7256.35"/>
    <n v="1530.5750000000007"/>
    <s v="Book Television"/>
    <x v="9"/>
    <x v="2"/>
    <x v="1"/>
    <x v="2"/>
    <n v="1952.65"/>
    <n v="1451.27"/>
    <x v="0"/>
    <d v="1982-02-03T00:00:00"/>
    <n v="44"/>
    <x v="1"/>
    <x v="1"/>
    <s v="Brianahaven"/>
    <x v="1"/>
  </r>
  <r>
    <s v="T03746"/>
    <d v="2025-06-23T00:00:00"/>
    <s v="C084"/>
    <s v="P023"/>
    <s v="S003"/>
    <n v="5"/>
    <n v="0.1"/>
    <s v="Bank Transfer"/>
    <n v="9392.35"/>
    <n v="8453.1149999999998"/>
    <n v="5074.55"/>
    <n v="3378.5649999999996"/>
    <s v="And Footwear"/>
    <x v="0"/>
    <x v="2"/>
    <x v="0"/>
    <x v="3"/>
    <n v="1878.47"/>
    <n v="1014.91"/>
    <x v="0"/>
    <d v="1972-03-19T00:00:00"/>
    <n v="54"/>
    <x v="3"/>
    <x v="0"/>
    <s v="New Michele"/>
    <x v="0"/>
  </r>
  <r>
    <s v="T03747"/>
    <d v="2023-10-07T00:00:00"/>
    <s v="C169"/>
    <s v="P031"/>
    <s v="S001"/>
    <n v="1"/>
    <n v="0"/>
    <s v="Credit Card"/>
    <n v="1095.72"/>
    <n v="1095.72"/>
    <n v="822.2"/>
    <n v="273.52"/>
    <s v="Foot Snacks"/>
    <x v="6"/>
    <x v="1"/>
    <x v="2"/>
    <x v="4"/>
    <n v="1095.72"/>
    <n v="822.2"/>
    <x v="0"/>
    <d v="1967-06-15T00:00:00"/>
    <n v="59"/>
    <x v="3"/>
    <x v="3"/>
    <s v="Jimenezborough"/>
    <x v="3"/>
  </r>
  <r>
    <s v="T03748"/>
    <d v="2025-08-13T00:00:00"/>
    <s v="C185"/>
    <s v="P023"/>
    <s v="S005"/>
    <n v="2"/>
    <n v="0"/>
    <s v="Mobile Money"/>
    <n v="3756.94"/>
    <n v="3756.94"/>
    <n v="2029.82"/>
    <n v="1727.1200000000001"/>
    <s v="And Footwear"/>
    <x v="3"/>
    <x v="2"/>
    <x v="0"/>
    <x v="3"/>
    <n v="1878.47"/>
    <n v="1014.91"/>
    <x v="1"/>
    <d v="1975-07-04T00:00:00"/>
    <n v="51"/>
    <x v="3"/>
    <x v="4"/>
    <s v="Johnmouth"/>
    <x v="2"/>
  </r>
  <r>
    <s v="T03749"/>
    <d v="2024-06-05T00:00:00"/>
    <s v="C093"/>
    <s v="P013"/>
    <s v="S002"/>
    <n v="4"/>
    <n v="0"/>
    <s v="Bank Transfer"/>
    <n v="4539.2"/>
    <n v="4539.2"/>
    <n v="2700.4"/>
    <n v="1838.7999999999997"/>
    <s v="World Watches"/>
    <x v="0"/>
    <x v="0"/>
    <x v="0"/>
    <x v="1"/>
    <n v="1134.8"/>
    <n v="675.1"/>
    <x v="0"/>
    <d v="1978-04-14T00:00:00"/>
    <n v="48"/>
    <x v="1"/>
    <x v="2"/>
    <s v="Peckmouth"/>
    <x v="2"/>
  </r>
  <r>
    <s v="T03750"/>
    <d v="2025-01-29T00:00:00"/>
    <s v="C030"/>
    <s v="P038"/>
    <s v="S001"/>
    <n v="4"/>
    <n v="0"/>
    <s v="Mobile Money"/>
    <n v="1467.72"/>
    <n v="1467.72"/>
    <n v="1140.92"/>
    <n v="326.79999999999995"/>
    <s v="Stage Footwear"/>
    <x v="9"/>
    <x v="2"/>
    <x v="0"/>
    <x v="3"/>
    <n v="366.93"/>
    <n v="285.23"/>
    <x v="0"/>
    <d v="2002-06-10T00:00:00"/>
    <n v="24"/>
    <x v="2"/>
    <x v="3"/>
    <s v="Jimenezborough"/>
    <x v="3"/>
  </r>
  <r>
    <s v="T03751"/>
    <d v="2024-12-21T00:00:00"/>
    <s v="C175"/>
    <s v="P023"/>
    <s v="S001"/>
    <n v="2"/>
    <n v="0.15"/>
    <s v="Credit Card"/>
    <n v="3756.94"/>
    <n v="3193.3989999999999"/>
    <n v="2029.82"/>
    <n v="1163.579"/>
    <s v="And Footwear"/>
    <x v="7"/>
    <x v="0"/>
    <x v="0"/>
    <x v="3"/>
    <n v="1878.47"/>
    <n v="1014.91"/>
    <x v="0"/>
    <d v="1998-01-07T00:00:00"/>
    <n v="28"/>
    <x v="1"/>
    <x v="3"/>
    <s v="Jimenezborough"/>
    <x v="3"/>
  </r>
  <r>
    <s v="T03752"/>
    <d v="2024-06-11T00:00:00"/>
    <s v="C108"/>
    <s v="P008"/>
    <s v="S003"/>
    <n v="2"/>
    <n v="0.15"/>
    <s v="Credit Card"/>
    <n v="219.56"/>
    <n v="186.626"/>
    <n v="141.18"/>
    <n v="45.445999999999998"/>
    <s v="Recognize Footwear"/>
    <x v="0"/>
    <x v="0"/>
    <x v="0"/>
    <x v="3"/>
    <n v="109.78"/>
    <n v="70.59"/>
    <x v="0"/>
    <d v="1960-11-21T00:00:00"/>
    <n v="65"/>
    <x v="4"/>
    <x v="0"/>
    <s v="New Michele"/>
    <x v="0"/>
  </r>
  <r>
    <s v="T03753"/>
    <d v="2025-05-12T00:00:00"/>
    <s v="C026"/>
    <s v="P031"/>
    <s v="S005"/>
    <n v="5"/>
    <n v="0.1"/>
    <s v="Bank Transfer"/>
    <n v="5478.6"/>
    <n v="4930.7400000000007"/>
    <n v="4111"/>
    <n v="819.74000000000069"/>
    <s v="Foot Snacks"/>
    <x v="4"/>
    <x v="2"/>
    <x v="2"/>
    <x v="4"/>
    <n v="1095.72"/>
    <n v="822.2"/>
    <x v="0"/>
    <d v="2004-01-04T00:00:00"/>
    <n v="22"/>
    <x v="2"/>
    <x v="4"/>
    <s v="Johnmouth"/>
    <x v="2"/>
  </r>
  <r>
    <s v="T03754"/>
    <d v="2025-07-19T00:00:00"/>
    <s v="C096"/>
    <s v="P027"/>
    <s v="S005"/>
    <n v="1"/>
    <n v="0.15"/>
    <s v="Mobile Money"/>
    <n v="1272.23"/>
    <n v="1081.3955000000001"/>
    <n v="952.65"/>
    <n v="128.74550000000011"/>
    <s v="Hospital Smartphone"/>
    <x v="11"/>
    <x v="2"/>
    <x v="1"/>
    <x v="10"/>
    <n v="1272.23"/>
    <n v="952.65"/>
    <x v="0"/>
    <d v="1989-01-06T00:00:00"/>
    <n v="37"/>
    <x v="1"/>
    <x v="4"/>
    <s v="Johnmouth"/>
    <x v="2"/>
  </r>
  <r>
    <s v="T03755"/>
    <d v="2024-12-23T00:00:00"/>
    <s v="C002"/>
    <s v="P029"/>
    <s v="S001"/>
    <n v="1"/>
    <n v="0.1"/>
    <s v="Credit Card"/>
    <n v="1485.05"/>
    <n v="1336.5450000000001"/>
    <n v="988.31"/>
    <n v="348.23500000000013"/>
    <s v="Road Clothing"/>
    <x v="7"/>
    <x v="0"/>
    <x v="0"/>
    <x v="0"/>
    <n v="1485.05"/>
    <n v="988.31"/>
    <x v="0"/>
    <d v="1959-08-18T00:00:00"/>
    <n v="66"/>
    <x v="4"/>
    <x v="3"/>
    <s v="Jimenezborough"/>
    <x v="3"/>
  </r>
  <r>
    <s v="T03756"/>
    <d v="2024-03-15T00:00:00"/>
    <s v="C077"/>
    <s v="P035"/>
    <s v="S005"/>
    <n v="5"/>
    <n v="0.1"/>
    <s v="Credit Card"/>
    <n v="7812.1500000000005"/>
    <n v="7030.9350000000004"/>
    <n v="5978.1500000000005"/>
    <n v="1052.7849999999999"/>
    <s v="Chair Laptop"/>
    <x v="2"/>
    <x v="0"/>
    <x v="1"/>
    <x v="6"/>
    <n v="1562.43"/>
    <n v="1195.6300000000001"/>
    <x v="1"/>
    <d v="2002-12-24T00:00:00"/>
    <n v="23"/>
    <x v="2"/>
    <x v="4"/>
    <s v="Johnmouth"/>
    <x v="2"/>
  </r>
  <r>
    <s v="T03757"/>
    <d v="2024-02-11T00:00:00"/>
    <s v="C013"/>
    <s v="P031"/>
    <s v="S003"/>
    <n v="4"/>
    <n v="0.15"/>
    <s v="Bank Transfer"/>
    <n v="4382.88"/>
    <n v="3725.4479999999999"/>
    <n v="3288.8"/>
    <n v="436.64799999999968"/>
    <s v="Foot Snacks"/>
    <x v="10"/>
    <x v="0"/>
    <x v="2"/>
    <x v="4"/>
    <n v="1095.72"/>
    <n v="822.2"/>
    <x v="0"/>
    <d v="1955-01-28T00:00:00"/>
    <n v="71"/>
    <x v="4"/>
    <x v="0"/>
    <s v="New Michele"/>
    <x v="0"/>
  </r>
  <r>
    <s v="T03758"/>
    <d v="2025-02-14T00:00:00"/>
    <s v="C190"/>
    <s v="P030"/>
    <s v="S005"/>
    <n v="5"/>
    <n v="0.15"/>
    <s v="Mobile Money"/>
    <n v="146.19999999999999"/>
    <n v="124.26999999999998"/>
    <n v="76.399999999999991"/>
    <n v="47.86999999999999"/>
    <s v="National Watches"/>
    <x v="10"/>
    <x v="2"/>
    <x v="0"/>
    <x v="1"/>
    <n v="29.24"/>
    <n v="15.28"/>
    <x v="0"/>
    <d v="1967-08-19T00:00:00"/>
    <n v="58"/>
    <x v="3"/>
    <x v="4"/>
    <s v="Johnmouth"/>
    <x v="2"/>
  </r>
  <r>
    <s v="T03759"/>
    <d v="2023-11-18T00:00:00"/>
    <s v="C128"/>
    <s v="P048"/>
    <s v="S004"/>
    <n v="1"/>
    <n v="0.1"/>
    <s v="Mobile Money"/>
    <n v="1216.3599999999999"/>
    <n v="1094.7239999999999"/>
    <n v="794.8"/>
    <n v="299.92399999999998"/>
    <s v="Nor Bags"/>
    <x v="1"/>
    <x v="1"/>
    <x v="0"/>
    <x v="5"/>
    <n v="1216.3599999999999"/>
    <n v="794.8"/>
    <x v="1"/>
    <d v="1976-08-06T00:00:00"/>
    <n v="49"/>
    <x v="1"/>
    <x v="1"/>
    <s v="Brianahaven"/>
    <x v="1"/>
  </r>
  <r>
    <s v="T03760"/>
    <d v="2024-04-13T00:00:00"/>
    <s v="C068"/>
    <s v="P023"/>
    <s v="S002"/>
    <n v="1"/>
    <n v="0.1"/>
    <s v="Bank Transfer"/>
    <n v="1878.47"/>
    <n v="1690.623"/>
    <n v="1014.91"/>
    <n v="675.71300000000008"/>
    <s v="And Footwear"/>
    <x v="8"/>
    <x v="0"/>
    <x v="0"/>
    <x v="3"/>
    <n v="1878.47"/>
    <n v="1014.91"/>
    <x v="1"/>
    <d v="1981-06-09T00:00:00"/>
    <n v="45"/>
    <x v="1"/>
    <x v="2"/>
    <s v="Peckmouth"/>
    <x v="2"/>
  </r>
  <r>
    <s v="T03761"/>
    <d v="2024-11-12T00:00:00"/>
    <s v="C109"/>
    <s v="P005"/>
    <s v="S003"/>
    <n v="4"/>
    <n v="0.15"/>
    <s v="Bank Transfer"/>
    <n v="5584.88"/>
    <n v="4747.1480000000001"/>
    <n v="4016.36"/>
    <n v="730.78800000000001"/>
    <s v="Knowledge Bags"/>
    <x v="1"/>
    <x v="0"/>
    <x v="0"/>
    <x v="5"/>
    <n v="1396.22"/>
    <n v="1004.09"/>
    <x v="1"/>
    <d v="2006-03-03T00:00:00"/>
    <n v="20"/>
    <x v="2"/>
    <x v="0"/>
    <s v="New Michele"/>
    <x v="0"/>
  </r>
  <r>
    <s v="T03762"/>
    <d v="2025-05-26T00:00:00"/>
    <s v="C138"/>
    <s v="P044"/>
    <s v="S001"/>
    <n v="5"/>
    <n v="0.15"/>
    <s v="Bank Transfer"/>
    <n v="6432.75"/>
    <n v="5467.8374999999996"/>
    <n v="3987.7"/>
    <n v="1480.1374999999998"/>
    <s v="Least Accessories"/>
    <x v="4"/>
    <x v="2"/>
    <x v="0"/>
    <x v="9"/>
    <n v="1286.55"/>
    <n v="797.54"/>
    <x v="1"/>
    <d v="1961-09-28T00:00:00"/>
    <n v="64"/>
    <x v="3"/>
    <x v="3"/>
    <s v="Jimenezborough"/>
    <x v="3"/>
  </r>
  <r>
    <s v="T03763"/>
    <d v="2024-04-09T00:00:00"/>
    <s v="C197"/>
    <s v="P005"/>
    <s v="S003"/>
    <n v="2"/>
    <n v="0.05"/>
    <s v="Cash"/>
    <n v="2792.44"/>
    <n v="2652.8179999999998"/>
    <n v="2008.18"/>
    <n v="644.63799999999969"/>
    <s v="Knowledge Bags"/>
    <x v="8"/>
    <x v="0"/>
    <x v="0"/>
    <x v="5"/>
    <n v="1396.22"/>
    <n v="1004.09"/>
    <x v="0"/>
    <d v="1957-09-23T00:00:00"/>
    <n v="68"/>
    <x v="4"/>
    <x v="0"/>
    <s v="New Michele"/>
    <x v="0"/>
  </r>
  <r>
    <s v="T03764"/>
    <d v="2025-07-01T00:00:00"/>
    <s v="C109"/>
    <s v="P001"/>
    <s v="S002"/>
    <n v="2"/>
    <n v="0.1"/>
    <s v="Bank Transfer"/>
    <n v="3347.38"/>
    <n v="3012.6420000000003"/>
    <n v="2646.76"/>
    <n v="365.88200000000006"/>
    <s v="Like Camera"/>
    <x v="11"/>
    <x v="2"/>
    <x v="1"/>
    <x v="12"/>
    <n v="1673.69"/>
    <n v="1323.38"/>
    <x v="1"/>
    <d v="2006-03-03T00:00:00"/>
    <n v="20"/>
    <x v="2"/>
    <x v="2"/>
    <s v="Peckmouth"/>
    <x v="2"/>
  </r>
  <r>
    <s v="T03765"/>
    <d v="2025-08-06T00:00:00"/>
    <s v="C104"/>
    <s v="P040"/>
    <s v="S004"/>
    <n v="2"/>
    <n v="0.05"/>
    <s v="Mobile Money"/>
    <n v="3491.22"/>
    <n v="3316.6589999999997"/>
    <n v="2644.88"/>
    <n v="671.77899999999954"/>
    <s v="Piece Headphones"/>
    <x v="3"/>
    <x v="2"/>
    <x v="1"/>
    <x v="11"/>
    <n v="1745.61"/>
    <n v="1322.44"/>
    <x v="0"/>
    <d v="1965-03-20T00:00:00"/>
    <n v="61"/>
    <x v="3"/>
    <x v="1"/>
    <s v="Brianahaven"/>
    <x v="1"/>
  </r>
  <r>
    <s v="T03766"/>
    <d v="2023-11-02T00:00:00"/>
    <s v="C087"/>
    <s v="P039"/>
    <s v="S003"/>
    <n v="1"/>
    <n v="0"/>
    <s v="Mobile Money"/>
    <n v="540.94000000000005"/>
    <n v="540.94000000000005"/>
    <n v="398.25"/>
    <n v="142.69000000000005"/>
    <s v="Church Clothing"/>
    <x v="1"/>
    <x v="1"/>
    <x v="0"/>
    <x v="0"/>
    <n v="540.94000000000005"/>
    <n v="398.25"/>
    <x v="1"/>
    <d v="1975-06-22T00:00:00"/>
    <n v="51"/>
    <x v="3"/>
    <x v="0"/>
    <s v="New Michele"/>
    <x v="0"/>
  </r>
  <r>
    <s v="T03767"/>
    <d v="2025-09-07T00:00:00"/>
    <s v="C162"/>
    <s v="P027"/>
    <s v="S003"/>
    <n v="5"/>
    <n v="0.1"/>
    <s v="Credit Card"/>
    <n v="6361.15"/>
    <n v="5725.0349999999999"/>
    <n v="4763.25"/>
    <n v="961.78499999999985"/>
    <s v="Hospital Smartphone"/>
    <x v="5"/>
    <x v="2"/>
    <x v="1"/>
    <x v="10"/>
    <n v="1272.23"/>
    <n v="952.65"/>
    <x v="0"/>
    <d v="2000-08-30T00:00:00"/>
    <n v="25"/>
    <x v="1"/>
    <x v="0"/>
    <s v="New Michele"/>
    <x v="0"/>
  </r>
  <r>
    <s v="T03768"/>
    <d v="2025-06-23T00:00:00"/>
    <s v="C014"/>
    <s v="P022"/>
    <s v="S001"/>
    <n v="4"/>
    <n v="0.05"/>
    <s v="Credit Card"/>
    <n v="102.28"/>
    <n v="97.165999999999997"/>
    <n v="76.2"/>
    <n v="20.965999999999994"/>
    <s v="How Vegetables"/>
    <x v="0"/>
    <x v="2"/>
    <x v="2"/>
    <x v="8"/>
    <n v="25.57"/>
    <n v="19.05"/>
    <x v="0"/>
    <d v="1974-06-25T00:00:00"/>
    <n v="52"/>
    <x v="3"/>
    <x v="3"/>
    <s v="Jimenezborough"/>
    <x v="3"/>
  </r>
  <r>
    <s v="T03769"/>
    <d v="2023-11-03T00:00:00"/>
    <s v="C031"/>
    <s v="P033"/>
    <s v="S002"/>
    <n v="2"/>
    <n v="0.1"/>
    <s v="Credit Card"/>
    <n v="3597.94"/>
    <n v="3238.1460000000002"/>
    <n v="2658.3"/>
    <n v="579.846"/>
    <s v="Beat Accessories"/>
    <x v="1"/>
    <x v="1"/>
    <x v="0"/>
    <x v="9"/>
    <n v="1798.97"/>
    <n v="1329.15"/>
    <x v="1"/>
    <d v="2003-03-14T00:00:00"/>
    <n v="23"/>
    <x v="2"/>
    <x v="2"/>
    <s v="Peckmouth"/>
    <x v="2"/>
  </r>
  <r>
    <s v="T03770"/>
    <d v="2025-03-15T00:00:00"/>
    <s v="C196"/>
    <s v="P017"/>
    <s v="S004"/>
    <n v="4"/>
    <n v="0.15"/>
    <s v="Mobile Money"/>
    <n v="4984.4399999999996"/>
    <n v="4236.7739999999994"/>
    <n v="3334.08"/>
    <n v="902.69399999999951"/>
    <s v="Find Headphones"/>
    <x v="2"/>
    <x v="2"/>
    <x v="1"/>
    <x v="11"/>
    <n v="1246.1099999999999"/>
    <n v="833.52"/>
    <x v="1"/>
    <d v="1964-04-24T00:00:00"/>
    <n v="62"/>
    <x v="3"/>
    <x v="1"/>
    <s v="Brianahaven"/>
    <x v="1"/>
  </r>
  <r>
    <s v="T03771"/>
    <d v="2024-08-18T00:00:00"/>
    <s v="C080"/>
    <s v="P030"/>
    <s v="S004"/>
    <n v="2"/>
    <n v="0.1"/>
    <s v="Cash"/>
    <n v="58.48"/>
    <n v="52.631999999999998"/>
    <n v="30.56"/>
    <n v="22.071999999999999"/>
    <s v="National Watches"/>
    <x v="3"/>
    <x v="0"/>
    <x v="0"/>
    <x v="1"/>
    <n v="29.24"/>
    <n v="15.28"/>
    <x v="1"/>
    <d v="2003-11-04T00:00:00"/>
    <n v="22"/>
    <x v="2"/>
    <x v="1"/>
    <s v="Brianahaven"/>
    <x v="1"/>
  </r>
  <r>
    <s v="T03772"/>
    <d v="2024-01-05T00:00:00"/>
    <s v="C100"/>
    <s v="P049"/>
    <s v="S001"/>
    <n v="1"/>
    <n v="0"/>
    <s v="Credit Card"/>
    <n v="388.26"/>
    <n v="388.26"/>
    <n v="199.3"/>
    <n v="188.95999999999998"/>
    <s v="Possible Watches"/>
    <x v="9"/>
    <x v="0"/>
    <x v="0"/>
    <x v="1"/>
    <n v="388.26"/>
    <n v="199.3"/>
    <x v="1"/>
    <d v="1954-09-28T00:00:00"/>
    <n v="71"/>
    <x v="4"/>
    <x v="3"/>
    <s v="Jimenezborough"/>
    <x v="3"/>
  </r>
  <r>
    <s v="T03773"/>
    <d v="2024-04-24T00:00:00"/>
    <s v="C072"/>
    <s v="P027"/>
    <s v="S001"/>
    <n v="1"/>
    <n v="0.1"/>
    <s v="Bank Transfer"/>
    <n v="1272.23"/>
    <n v="1145.0070000000001"/>
    <n v="952.65"/>
    <n v="192.35700000000008"/>
    <s v="Hospital Smartphone"/>
    <x v="8"/>
    <x v="0"/>
    <x v="1"/>
    <x v="10"/>
    <n v="1272.23"/>
    <n v="952.65"/>
    <x v="1"/>
    <d v="1995-06-06T00:00:00"/>
    <n v="31"/>
    <x v="1"/>
    <x v="3"/>
    <s v="Jimenezborough"/>
    <x v="3"/>
  </r>
  <r>
    <s v="T03774"/>
    <d v="2024-07-22T00:00:00"/>
    <s v="C137"/>
    <s v="P029"/>
    <s v="S005"/>
    <n v="4"/>
    <n v="0"/>
    <s v="Cash"/>
    <n v="5940.2"/>
    <n v="5940.2"/>
    <n v="3953.24"/>
    <n v="1986.96"/>
    <s v="Road Clothing"/>
    <x v="11"/>
    <x v="0"/>
    <x v="0"/>
    <x v="0"/>
    <n v="1485.05"/>
    <n v="988.31"/>
    <x v="0"/>
    <d v="1984-08-05T00:00:00"/>
    <n v="41"/>
    <x v="1"/>
    <x v="4"/>
    <s v="Johnmouth"/>
    <x v="2"/>
  </r>
  <r>
    <s v="T03775"/>
    <d v="2025-01-03T00:00:00"/>
    <s v="C195"/>
    <s v="P013"/>
    <s v="S005"/>
    <n v="1"/>
    <n v="0"/>
    <s v="Mobile Money"/>
    <n v="1134.8"/>
    <n v="1134.8"/>
    <n v="675.1"/>
    <n v="459.69999999999993"/>
    <s v="World Watches"/>
    <x v="9"/>
    <x v="2"/>
    <x v="0"/>
    <x v="1"/>
    <n v="1134.8"/>
    <n v="675.1"/>
    <x v="1"/>
    <d v="1976-08-23T00:00:00"/>
    <n v="49"/>
    <x v="1"/>
    <x v="4"/>
    <s v="Johnmouth"/>
    <x v="2"/>
  </r>
  <r>
    <s v="T03776"/>
    <d v="2025-05-21T00:00:00"/>
    <s v="C151"/>
    <s v="P027"/>
    <s v="S005"/>
    <n v="4"/>
    <n v="0.15"/>
    <s v="Mobile Money"/>
    <n v="5088.92"/>
    <n v="4325.5820000000003"/>
    <n v="3810.6"/>
    <n v="514.98200000000043"/>
    <s v="Hospital Smartphone"/>
    <x v="4"/>
    <x v="2"/>
    <x v="1"/>
    <x v="10"/>
    <n v="1272.23"/>
    <n v="952.65"/>
    <x v="0"/>
    <d v="2006-08-30T00:00:00"/>
    <n v="19"/>
    <x v="2"/>
    <x v="4"/>
    <s v="Johnmouth"/>
    <x v="2"/>
  </r>
  <r>
    <s v="T03777"/>
    <d v="2024-05-09T00:00:00"/>
    <s v="C144"/>
    <s v="P021"/>
    <s v="S002"/>
    <n v="2"/>
    <n v="0"/>
    <s v="Credit Card"/>
    <n v="2454.48"/>
    <n v="2454.48"/>
    <n v="1954.18"/>
    <n v="500.29999999999995"/>
    <s v="Firm Dairy"/>
    <x v="4"/>
    <x v="0"/>
    <x v="2"/>
    <x v="7"/>
    <n v="1227.24"/>
    <n v="977.09"/>
    <x v="1"/>
    <d v="1963-09-02T00:00:00"/>
    <n v="62"/>
    <x v="3"/>
    <x v="2"/>
    <s v="Peckmouth"/>
    <x v="2"/>
  </r>
  <r>
    <s v="T03778"/>
    <d v="2025-02-06T00:00:00"/>
    <s v="C148"/>
    <s v="P048"/>
    <s v="S005"/>
    <n v="3"/>
    <n v="0.15"/>
    <s v="Cash"/>
    <n v="3649.08"/>
    <n v="3101.7179999999998"/>
    <n v="2384.3999999999996"/>
    <n v="717.31800000000021"/>
    <s v="Nor Bags"/>
    <x v="10"/>
    <x v="2"/>
    <x v="0"/>
    <x v="5"/>
    <n v="1216.3599999999999"/>
    <n v="794.8"/>
    <x v="1"/>
    <d v="2005-07-08T00:00:00"/>
    <n v="21"/>
    <x v="2"/>
    <x v="4"/>
    <s v="Johnmouth"/>
    <x v="2"/>
  </r>
  <r>
    <s v="T03779"/>
    <d v="2023-11-19T00:00:00"/>
    <s v="C070"/>
    <s v="P004"/>
    <s v="S004"/>
    <n v="2"/>
    <n v="0.15"/>
    <s v="Bank Transfer"/>
    <n v="3707.54"/>
    <n v="3151.4090000000001"/>
    <n v="2727.04"/>
    <n v="424.36900000000014"/>
    <s v="Four Accessories"/>
    <x v="1"/>
    <x v="1"/>
    <x v="0"/>
    <x v="9"/>
    <n v="1853.77"/>
    <n v="1363.52"/>
    <x v="0"/>
    <d v="1971-10-24T00:00:00"/>
    <n v="54"/>
    <x v="3"/>
    <x v="1"/>
    <s v="Brianahaven"/>
    <x v="1"/>
  </r>
  <r>
    <s v="T03780"/>
    <d v="2024-03-28T00:00:00"/>
    <s v="C043"/>
    <s v="P034"/>
    <s v="S004"/>
    <n v="1"/>
    <n v="0.05"/>
    <s v="Cash"/>
    <n v="428.05"/>
    <n v="406.64749999999998"/>
    <n v="246.07"/>
    <n v="160.57749999999999"/>
    <s v="Everything Laptop"/>
    <x v="2"/>
    <x v="0"/>
    <x v="1"/>
    <x v="6"/>
    <n v="428.05"/>
    <n v="246.07"/>
    <x v="0"/>
    <d v="1988-09-14T00:00:00"/>
    <n v="37"/>
    <x v="1"/>
    <x v="1"/>
    <s v="Brianahaven"/>
    <x v="1"/>
  </r>
  <r>
    <s v="T03781"/>
    <d v="2024-03-31T00:00:00"/>
    <s v="C043"/>
    <s v="P005"/>
    <s v="S001"/>
    <n v="2"/>
    <n v="0.1"/>
    <s v="Credit Card"/>
    <n v="2792.44"/>
    <n v="2513.1959999999999"/>
    <n v="2008.18"/>
    <n v="505.01599999999985"/>
    <s v="Knowledge Bags"/>
    <x v="2"/>
    <x v="0"/>
    <x v="0"/>
    <x v="5"/>
    <n v="1396.22"/>
    <n v="1004.09"/>
    <x v="0"/>
    <d v="1988-09-14T00:00:00"/>
    <n v="37"/>
    <x v="1"/>
    <x v="3"/>
    <s v="Jimenezborough"/>
    <x v="3"/>
  </r>
  <r>
    <s v="T03782"/>
    <d v="2025-06-08T00:00:00"/>
    <s v="C189"/>
    <s v="P029"/>
    <s v="S004"/>
    <n v="3"/>
    <n v="0.05"/>
    <s v="Mobile Money"/>
    <n v="4455.1499999999996"/>
    <n v="4232.392499999999"/>
    <n v="2964.93"/>
    <n v="1267.4624999999992"/>
    <s v="Road Clothing"/>
    <x v="0"/>
    <x v="2"/>
    <x v="0"/>
    <x v="0"/>
    <n v="1485.05"/>
    <n v="988.31"/>
    <x v="0"/>
    <d v="1966-08-07T00:00:00"/>
    <n v="59"/>
    <x v="3"/>
    <x v="1"/>
    <s v="Brianahaven"/>
    <x v="1"/>
  </r>
  <r>
    <s v="T03783"/>
    <d v="2024-09-24T00:00:00"/>
    <s v="C089"/>
    <s v="P046"/>
    <s v="S005"/>
    <n v="4"/>
    <n v="0"/>
    <s v="Mobile Money"/>
    <n v="4661.4799999999996"/>
    <n v="4661.4799999999996"/>
    <n v="3706.2"/>
    <n v="955.27999999999975"/>
    <s v="Nature Clothing"/>
    <x v="5"/>
    <x v="0"/>
    <x v="0"/>
    <x v="0"/>
    <n v="1165.3699999999999"/>
    <n v="926.55"/>
    <x v="1"/>
    <d v="1969-07-12T00:00:00"/>
    <n v="57"/>
    <x v="3"/>
    <x v="4"/>
    <s v="Johnmouth"/>
    <x v="2"/>
  </r>
  <r>
    <s v="T03784"/>
    <d v="2023-12-26T00:00:00"/>
    <s v="C142"/>
    <s v="P019"/>
    <s v="S003"/>
    <n v="2"/>
    <n v="0.1"/>
    <s v="Bank Transfer"/>
    <n v="3525.84"/>
    <n v="3173.2560000000003"/>
    <n v="2692.96"/>
    <n v="480.29600000000028"/>
    <s v="Traditional Laptop"/>
    <x v="7"/>
    <x v="1"/>
    <x v="1"/>
    <x v="6"/>
    <n v="1762.92"/>
    <n v="1346.48"/>
    <x v="0"/>
    <d v="2005-07-25T00:00:00"/>
    <n v="21"/>
    <x v="2"/>
    <x v="0"/>
    <s v="New Michele"/>
    <x v="0"/>
  </r>
  <r>
    <s v="T03785"/>
    <d v="2025-09-08T00:00:00"/>
    <s v="C132"/>
    <s v="P022"/>
    <s v="S002"/>
    <n v="3"/>
    <n v="0.05"/>
    <s v="Cash"/>
    <n v="76.710000000000008"/>
    <n v="72.874499999999998"/>
    <n v="57.150000000000006"/>
    <n v="15.724499999999992"/>
    <s v="How Vegetables"/>
    <x v="5"/>
    <x v="2"/>
    <x v="2"/>
    <x v="8"/>
    <n v="25.57"/>
    <n v="19.05"/>
    <x v="0"/>
    <d v="1958-12-24T00:00:00"/>
    <n v="67"/>
    <x v="4"/>
    <x v="2"/>
    <s v="Peckmouth"/>
    <x v="2"/>
  </r>
  <r>
    <s v="T03786"/>
    <d v="2025-03-30T00:00:00"/>
    <s v="C172"/>
    <s v="P043"/>
    <s v="S005"/>
    <n v="2"/>
    <n v="0.1"/>
    <s v="Bank Transfer"/>
    <n v="1128.8399999999999"/>
    <n v="1015.9559999999999"/>
    <n v="587.91999999999996"/>
    <n v="428.03599999999994"/>
    <s v="Soon Accessories"/>
    <x v="2"/>
    <x v="2"/>
    <x v="0"/>
    <x v="9"/>
    <n v="564.41999999999996"/>
    <n v="293.95999999999998"/>
    <x v="1"/>
    <d v="1977-03-14T00:00:00"/>
    <n v="49"/>
    <x v="1"/>
    <x v="4"/>
    <s v="Johnmouth"/>
    <x v="2"/>
  </r>
  <r>
    <s v="T03787"/>
    <d v="2025-02-04T00:00:00"/>
    <s v="C093"/>
    <s v="P042"/>
    <s v="S003"/>
    <n v="1"/>
    <n v="0"/>
    <s v="Mobile Money"/>
    <n v="453.62"/>
    <n v="453.62"/>
    <n v="316.63"/>
    <n v="136.99"/>
    <s v="Maybe Clothing"/>
    <x v="10"/>
    <x v="2"/>
    <x v="0"/>
    <x v="0"/>
    <n v="453.62"/>
    <n v="316.63"/>
    <x v="0"/>
    <d v="1978-04-14T00:00:00"/>
    <n v="48"/>
    <x v="1"/>
    <x v="0"/>
    <s v="New Michele"/>
    <x v="0"/>
  </r>
  <r>
    <s v="T03788"/>
    <d v="2025-04-11T00:00:00"/>
    <s v="C066"/>
    <s v="P017"/>
    <s v="S003"/>
    <n v="3"/>
    <n v="0.1"/>
    <s v="Mobile Money"/>
    <n v="3738.33"/>
    <n v="3364.4969999999998"/>
    <n v="2500.56"/>
    <n v="863.9369999999999"/>
    <s v="Find Headphones"/>
    <x v="8"/>
    <x v="2"/>
    <x v="1"/>
    <x v="11"/>
    <n v="1246.1099999999999"/>
    <n v="833.52"/>
    <x v="1"/>
    <d v="1985-09-14T00:00:00"/>
    <n v="40"/>
    <x v="1"/>
    <x v="0"/>
    <s v="New Michele"/>
    <x v="0"/>
  </r>
  <r>
    <s v="T03789"/>
    <d v="2023-11-22T00:00:00"/>
    <s v="C087"/>
    <s v="P042"/>
    <s v="S002"/>
    <n v="2"/>
    <n v="0"/>
    <s v="Cash"/>
    <n v="907.24"/>
    <n v="907.24"/>
    <n v="633.26"/>
    <n v="273.98"/>
    <s v="Maybe Clothing"/>
    <x v="1"/>
    <x v="1"/>
    <x v="0"/>
    <x v="0"/>
    <n v="453.62"/>
    <n v="316.63"/>
    <x v="1"/>
    <d v="1975-06-22T00:00:00"/>
    <n v="51"/>
    <x v="3"/>
    <x v="2"/>
    <s v="Peckmouth"/>
    <x v="2"/>
  </r>
  <r>
    <s v="T03790"/>
    <d v="2025-03-27T00:00:00"/>
    <s v="C036"/>
    <s v="P028"/>
    <s v="S002"/>
    <n v="2"/>
    <n v="0.15"/>
    <s v="Bank Transfer"/>
    <n v="1347.56"/>
    <n v="1145.4259999999999"/>
    <n v="726.66"/>
    <n v="418.76599999999996"/>
    <s v="Deal Smartphone"/>
    <x v="2"/>
    <x v="2"/>
    <x v="1"/>
    <x v="10"/>
    <n v="673.78"/>
    <n v="363.33"/>
    <x v="0"/>
    <d v="1991-11-04T00:00:00"/>
    <n v="34"/>
    <x v="0"/>
    <x v="2"/>
    <s v="Peckmouth"/>
    <x v="2"/>
  </r>
  <r>
    <s v="T03791"/>
    <d v="2025-03-29T00:00:00"/>
    <s v="C198"/>
    <s v="P013"/>
    <s v="S005"/>
    <n v="5"/>
    <n v="0.15"/>
    <s v="Cash"/>
    <n v="5674"/>
    <n v="4822.8999999999996"/>
    <n v="3375.5"/>
    <n v="1447.3999999999996"/>
    <s v="World Watches"/>
    <x v="2"/>
    <x v="2"/>
    <x v="0"/>
    <x v="1"/>
    <n v="1134.8"/>
    <n v="675.1"/>
    <x v="0"/>
    <d v="1986-01-23T00:00:00"/>
    <n v="40"/>
    <x v="1"/>
    <x v="4"/>
    <s v="Johnmouth"/>
    <x v="2"/>
  </r>
  <r>
    <s v="T03792"/>
    <d v="2025-01-16T00:00:00"/>
    <s v="C116"/>
    <s v="P031"/>
    <s v="S004"/>
    <n v="4"/>
    <n v="0.05"/>
    <s v="Credit Card"/>
    <n v="4382.88"/>
    <n v="4163.7359999999999"/>
    <n v="3288.8"/>
    <n v="874.93599999999969"/>
    <s v="Foot Snacks"/>
    <x v="9"/>
    <x v="2"/>
    <x v="2"/>
    <x v="4"/>
    <n v="1095.72"/>
    <n v="822.2"/>
    <x v="0"/>
    <d v="1955-09-26T00:00:00"/>
    <n v="70"/>
    <x v="4"/>
    <x v="1"/>
    <s v="Brianahaven"/>
    <x v="1"/>
  </r>
  <r>
    <s v="T03793"/>
    <d v="2025-03-10T00:00:00"/>
    <s v="C171"/>
    <s v="P046"/>
    <s v="S003"/>
    <n v="2"/>
    <n v="0.15"/>
    <s v="Credit Card"/>
    <n v="2330.7399999999998"/>
    <n v="1981.1289999999997"/>
    <n v="1853.1"/>
    <n v="128.02899999999977"/>
    <s v="Nature Clothing"/>
    <x v="2"/>
    <x v="2"/>
    <x v="0"/>
    <x v="0"/>
    <n v="1165.3699999999999"/>
    <n v="926.55"/>
    <x v="0"/>
    <d v="1993-03-15T00:00:00"/>
    <n v="33"/>
    <x v="1"/>
    <x v="0"/>
    <s v="New Michele"/>
    <x v="0"/>
  </r>
  <r>
    <s v="T03794"/>
    <d v="2024-08-17T00:00:00"/>
    <s v="C008"/>
    <s v="P021"/>
    <s v="S002"/>
    <n v="5"/>
    <n v="0.15"/>
    <s v="Credit Card"/>
    <n v="6136.2"/>
    <n v="5215.7699999999995"/>
    <n v="4885.45"/>
    <n v="330.31999999999971"/>
    <s v="Firm Dairy"/>
    <x v="3"/>
    <x v="0"/>
    <x v="2"/>
    <x v="7"/>
    <n v="1227.24"/>
    <n v="977.09"/>
    <x v="0"/>
    <d v="1960-11-13T00:00:00"/>
    <n v="65"/>
    <x v="4"/>
    <x v="2"/>
    <s v="Peckmouth"/>
    <x v="2"/>
  </r>
  <r>
    <s v="T03795"/>
    <d v="2025-01-08T00:00:00"/>
    <s v="C019"/>
    <s v="P001"/>
    <s v="S004"/>
    <n v="3"/>
    <n v="0"/>
    <s v="Cash"/>
    <n v="5021.07"/>
    <n v="5021.07"/>
    <n v="3970.1400000000003"/>
    <n v="1050.9299999999994"/>
    <s v="Like Camera"/>
    <x v="9"/>
    <x v="2"/>
    <x v="1"/>
    <x v="12"/>
    <n v="1673.69"/>
    <n v="1323.38"/>
    <x v="1"/>
    <d v="1998-05-16T00:00:00"/>
    <n v="28"/>
    <x v="1"/>
    <x v="1"/>
    <s v="Brianahaven"/>
    <x v="1"/>
  </r>
  <r>
    <s v="T03796"/>
    <d v="2023-09-26T00:00:00"/>
    <s v="C018"/>
    <s v="P018"/>
    <s v="S005"/>
    <n v="4"/>
    <n v="0.05"/>
    <s v="Cash"/>
    <n v="4319.5600000000004"/>
    <n v="4103.5820000000003"/>
    <n v="2815.32"/>
    <n v="1288.2620000000002"/>
    <s v="Democratic Smartphone"/>
    <x v="5"/>
    <x v="1"/>
    <x v="1"/>
    <x v="10"/>
    <n v="1079.8900000000001"/>
    <n v="703.83"/>
    <x v="0"/>
    <d v="1994-08-19T00:00:00"/>
    <n v="31"/>
    <x v="1"/>
    <x v="4"/>
    <s v="Johnmouth"/>
    <x v="2"/>
  </r>
  <r>
    <s v="T03797"/>
    <d v="2024-12-19T00:00:00"/>
    <s v="C066"/>
    <s v="P022"/>
    <s v="S003"/>
    <n v="2"/>
    <n v="0"/>
    <s v="Mobile Money"/>
    <n v="51.14"/>
    <n v="51.14"/>
    <n v="38.1"/>
    <n v="13.04"/>
    <s v="How Vegetables"/>
    <x v="7"/>
    <x v="0"/>
    <x v="2"/>
    <x v="8"/>
    <n v="25.57"/>
    <n v="19.05"/>
    <x v="1"/>
    <d v="1985-09-14T00:00:00"/>
    <n v="40"/>
    <x v="1"/>
    <x v="0"/>
    <s v="New Michele"/>
    <x v="0"/>
  </r>
  <r>
    <s v="T03798"/>
    <d v="2024-07-26T00:00:00"/>
    <s v="C156"/>
    <s v="P039"/>
    <s v="S002"/>
    <n v="3"/>
    <n v="0.05"/>
    <s v="Bank Transfer"/>
    <n v="1622.8200000000002"/>
    <n v="1541.6790000000001"/>
    <n v="1194.75"/>
    <n v="346.92900000000009"/>
    <s v="Church Clothing"/>
    <x v="11"/>
    <x v="0"/>
    <x v="0"/>
    <x v="0"/>
    <n v="540.94000000000005"/>
    <n v="398.25"/>
    <x v="0"/>
    <d v="1956-11-28T00:00:00"/>
    <n v="69"/>
    <x v="4"/>
    <x v="2"/>
    <s v="Peckmouth"/>
    <x v="2"/>
  </r>
  <r>
    <s v="T03799"/>
    <d v="2024-06-25T00:00:00"/>
    <s v="C160"/>
    <s v="P006"/>
    <s v="S002"/>
    <n v="3"/>
    <n v="0.05"/>
    <s v="Bank Transfer"/>
    <n v="954.15000000000009"/>
    <n v="906.4425"/>
    <n v="562.02"/>
    <n v="344.42250000000001"/>
    <s v="Company Fruits"/>
    <x v="0"/>
    <x v="0"/>
    <x v="2"/>
    <x v="13"/>
    <n v="318.05"/>
    <n v="187.34"/>
    <x v="0"/>
    <d v="1991-09-10T00:00:00"/>
    <n v="34"/>
    <x v="0"/>
    <x v="2"/>
    <s v="Peckmouth"/>
    <x v="2"/>
  </r>
  <r>
    <s v="T03800"/>
    <d v="2023-12-20T00:00:00"/>
    <s v="C004"/>
    <s v="P019"/>
    <s v="S001"/>
    <n v="1"/>
    <n v="0"/>
    <s v="Mobile Money"/>
    <n v="1762.92"/>
    <n v="1762.92"/>
    <n v="1346.48"/>
    <n v="416.44000000000005"/>
    <s v="Traditional Laptop"/>
    <x v="7"/>
    <x v="1"/>
    <x v="1"/>
    <x v="6"/>
    <n v="1762.92"/>
    <n v="1346.48"/>
    <x v="0"/>
    <d v="1992-06-16T00:00:00"/>
    <n v="34"/>
    <x v="0"/>
    <x v="3"/>
    <s v="Jimenezborough"/>
    <x v="3"/>
  </r>
  <r>
    <s v="T03801"/>
    <d v="2024-12-18T00:00:00"/>
    <s v="C113"/>
    <s v="P041"/>
    <s v="S004"/>
    <n v="5"/>
    <n v="0.1"/>
    <s v="Cash"/>
    <n v="8175.05"/>
    <n v="7357.5450000000001"/>
    <n v="5216.45"/>
    <n v="2141.0950000000003"/>
    <s v="Present Television"/>
    <x v="7"/>
    <x v="0"/>
    <x v="1"/>
    <x v="2"/>
    <n v="1635.01"/>
    <n v="1043.29"/>
    <x v="0"/>
    <d v="1977-05-23T00:00:00"/>
    <n v="49"/>
    <x v="1"/>
    <x v="1"/>
    <s v="Brianahaven"/>
    <x v="1"/>
  </r>
  <r>
    <s v="T03802"/>
    <d v="2024-11-02T00:00:00"/>
    <s v="C109"/>
    <s v="P034"/>
    <s v="S003"/>
    <n v="2"/>
    <n v="0.1"/>
    <s v="Bank Transfer"/>
    <n v="856.1"/>
    <n v="770.49"/>
    <n v="492.14"/>
    <n v="278.35000000000002"/>
    <s v="Everything Laptop"/>
    <x v="1"/>
    <x v="0"/>
    <x v="1"/>
    <x v="6"/>
    <n v="428.05"/>
    <n v="246.07"/>
    <x v="1"/>
    <d v="2006-03-03T00:00:00"/>
    <n v="20"/>
    <x v="2"/>
    <x v="0"/>
    <s v="New Michele"/>
    <x v="0"/>
  </r>
  <r>
    <s v="T03803"/>
    <d v="2024-05-19T00:00:00"/>
    <s v="C066"/>
    <s v="P016"/>
    <s v="S003"/>
    <n v="3"/>
    <n v="0.1"/>
    <s v="Mobile Money"/>
    <n v="5576.25"/>
    <n v="5018.625"/>
    <n v="4353.4800000000005"/>
    <n v="665.14499999999953"/>
    <s v="House Accessories"/>
    <x v="4"/>
    <x v="0"/>
    <x v="0"/>
    <x v="9"/>
    <n v="1858.75"/>
    <n v="1451.16"/>
    <x v="1"/>
    <d v="1985-09-14T00:00:00"/>
    <n v="40"/>
    <x v="1"/>
    <x v="0"/>
    <s v="New Michele"/>
    <x v="0"/>
  </r>
  <r>
    <s v="T03804"/>
    <d v="2025-05-14T00:00:00"/>
    <s v="C014"/>
    <s v="P019"/>
    <s v="S005"/>
    <n v="2"/>
    <n v="0.1"/>
    <s v="Cash"/>
    <n v="3525.84"/>
    <n v="3173.2560000000003"/>
    <n v="2692.96"/>
    <n v="480.29600000000028"/>
    <s v="Traditional Laptop"/>
    <x v="4"/>
    <x v="2"/>
    <x v="1"/>
    <x v="6"/>
    <n v="1762.92"/>
    <n v="1346.48"/>
    <x v="0"/>
    <d v="1974-06-25T00:00:00"/>
    <n v="52"/>
    <x v="3"/>
    <x v="4"/>
    <s v="Johnmouth"/>
    <x v="2"/>
  </r>
  <r>
    <s v="T03805"/>
    <d v="2024-02-14T00:00:00"/>
    <s v="C122"/>
    <s v="P024"/>
    <s v="S005"/>
    <n v="5"/>
    <n v="0.05"/>
    <s v="Mobile Money"/>
    <n v="7437.05"/>
    <n v="7065.1975000000002"/>
    <n v="4065.3500000000004"/>
    <n v="2999.8474999999999"/>
    <s v="Him Smartphone"/>
    <x v="10"/>
    <x v="0"/>
    <x v="1"/>
    <x v="10"/>
    <n v="1487.41"/>
    <n v="813.07"/>
    <x v="0"/>
    <d v="1961-10-02T00:00:00"/>
    <n v="64"/>
    <x v="3"/>
    <x v="4"/>
    <s v="Johnmouth"/>
    <x v="2"/>
  </r>
  <r>
    <s v="T03806"/>
    <d v="2025-01-30T00:00:00"/>
    <s v="C181"/>
    <s v="P046"/>
    <s v="S005"/>
    <n v="1"/>
    <n v="0"/>
    <s v="Bank Transfer"/>
    <n v="1165.3699999999999"/>
    <n v="1165.3699999999999"/>
    <n v="926.55"/>
    <n v="238.81999999999994"/>
    <s v="Nature Clothing"/>
    <x v="9"/>
    <x v="2"/>
    <x v="0"/>
    <x v="0"/>
    <n v="1165.3699999999999"/>
    <n v="926.55"/>
    <x v="1"/>
    <d v="1972-11-28T00:00:00"/>
    <n v="53"/>
    <x v="3"/>
    <x v="4"/>
    <s v="Johnmouth"/>
    <x v="2"/>
  </r>
  <r>
    <s v="T03807"/>
    <d v="2023-11-21T00:00:00"/>
    <s v="C062"/>
    <s v="P045"/>
    <s v="S005"/>
    <n v="1"/>
    <n v="0.05"/>
    <s v="Mobile Money"/>
    <n v="1879.08"/>
    <n v="1785.1259999999997"/>
    <n v="1004.56"/>
    <n v="780.5659999999998"/>
    <s v="Set Dairy"/>
    <x v="1"/>
    <x v="1"/>
    <x v="2"/>
    <x v="7"/>
    <n v="1879.08"/>
    <n v="1004.56"/>
    <x v="0"/>
    <d v="2000-06-21T00:00:00"/>
    <n v="26"/>
    <x v="1"/>
    <x v="4"/>
    <s v="Johnmouth"/>
    <x v="2"/>
  </r>
  <r>
    <s v="T03808"/>
    <d v="2023-12-02T00:00:00"/>
    <s v="C129"/>
    <s v="P024"/>
    <s v="S005"/>
    <n v="3"/>
    <n v="0.15"/>
    <s v="Mobile Money"/>
    <n v="4462.2300000000005"/>
    <n v="3792.8955000000001"/>
    <n v="2439.21"/>
    <n v="1353.6855"/>
    <s v="Him Smartphone"/>
    <x v="7"/>
    <x v="1"/>
    <x v="1"/>
    <x v="10"/>
    <n v="1487.41"/>
    <n v="813.07"/>
    <x v="0"/>
    <d v="1958-10-08T00:00:00"/>
    <n v="67"/>
    <x v="4"/>
    <x v="4"/>
    <s v="Johnmouth"/>
    <x v="2"/>
  </r>
  <r>
    <s v="T03809"/>
    <d v="2024-12-23T00:00:00"/>
    <s v="C151"/>
    <s v="P022"/>
    <s v="S005"/>
    <n v="5"/>
    <n v="0.05"/>
    <s v="Cash"/>
    <n v="127.85"/>
    <n v="121.4575"/>
    <n v="95.25"/>
    <n v="26.207499999999996"/>
    <s v="How Vegetables"/>
    <x v="7"/>
    <x v="0"/>
    <x v="2"/>
    <x v="8"/>
    <n v="25.57"/>
    <n v="19.05"/>
    <x v="0"/>
    <d v="2006-08-30T00:00:00"/>
    <n v="19"/>
    <x v="2"/>
    <x v="4"/>
    <s v="Johnmouth"/>
    <x v="2"/>
  </r>
  <r>
    <s v="T03810"/>
    <d v="2023-10-07T00:00:00"/>
    <s v="C079"/>
    <s v="P036"/>
    <s v="S003"/>
    <n v="4"/>
    <n v="0.05"/>
    <s v="Mobile Money"/>
    <n v="6005.84"/>
    <n v="5705.5479999999998"/>
    <n v="4670.92"/>
    <n v="1034.6279999999997"/>
    <s v="New Watches"/>
    <x v="6"/>
    <x v="1"/>
    <x v="0"/>
    <x v="1"/>
    <n v="1501.46"/>
    <n v="1167.73"/>
    <x v="1"/>
    <d v="1979-06-15T00:00:00"/>
    <n v="47"/>
    <x v="1"/>
    <x v="0"/>
    <s v="New Michele"/>
    <x v="0"/>
  </r>
  <r>
    <s v="T03811"/>
    <d v="2025-07-04T00:00:00"/>
    <s v="C027"/>
    <s v="P046"/>
    <s v="S003"/>
    <n v="4"/>
    <n v="0.05"/>
    <s v="Bank Transfer"/>
    <n v="4661.4799999999996"/>
    <n v="4428.405999999999"/>
    <n v="3706.2"/>
    <n v="722.20599999999922"/>
    <s v="Nature Clothing"/>
    <x v="11"/>
    <x v="2"/>
    <x v="0"/>
    <x v="0"/>
    <n v="1165.3699999999999"/>
    <n v="926.55"/>
    <x v="0"/>
    <d v="1959-02-05T00:00:00"/>
    <n v="67"/>
    <x v="4"/>
    <x v="0"/>
    <s v="New Michele"/>
    <x v="0"/>
  </r>
  <r>
    <s v="T03812"/>
    <d v="2024-10-15T00:00:00"/>
    <s v="C097"/>
    <s v="P011"/>
    <s v="S002"/>
    <n v="1"/>
    <n v="0"/>
    <s v="Mobile Money"/>
    <n v="248.57"/>
    <n v="248.57"/>
    <n v="190.67"/>
    <n v="57.900000000000006"/>
    <s v="Either Headphones"/>
    <x v="6"/>
    <x v="0"/>
    <x v="1"/>
    <x v="11"/>
    <n v="248.57"/>
    <n v="190.67"/>
    <x v="0"/>
    <d v="1994-08-14T00:00:00"/>
    <n v="31"/>
    <x v="1"/>
    <x v="2"/>
    <s v="Peckmouth"/>
    <x v="2"/>
  </r>
  <r>
    <s v="T03813"/>
    <d v="2024-01-19T00:00:00"/>
    <s v="C182"/>
    <s v="P048"/>
    <s v="S003"/>
    <n v="2"/>
    <n v="0.1"/>
    <s v="Credit Card"/>
    <n v="2432.7199999999998"/>
    <n v="2189.4479999999999"/>
    <n v="1589.6"/>
    <n v="599.84799999999996"/>
    <s v="Nor Bags"/>
    <x v="9"/>
    <x v="0"/>
    <x v="0"/>
    <x v="5"/>
    <n v="1216.3599999999999"/>
    <n v="794.8"/>
    <x v="0"/>
    <d v="2004-07-25T00:00:00"/>
    <n v="22"/>
    <x v="2"/>
    <x v="0"/>
    <s v="New Michele"/>
    <x v="0"/>
  </r>
  <r>
    <s v="T03814"/>
    <d v="2023-11-30T00:00:00"/>
    <s v="C053"/>
    <s v="P005"/>
    <s v="S005"/>
    <n v="2"/>
    <n v="0.15"/>
    <s v="Credit Card"/>
    <n v="2792.44"/>
    <n v="2373.5740000000001"/>
    <n v="2008.18"/>
    <n v="365.39400000000001"/>
    <s v="Knowledge Bags"/>
    <x v="1"/>
    <x v="1"/>
    <x v="0"/>
    <x v="5"/>
    <n v="1396.22"/>
    <n v="1004.09"/>
    <x v="1"/>
    <d v="1998-04-20T00:00:00"/>
    <n v="28"/>
    <x v="1"/>
    <x v="4"/>
    <s v="Johnmouth"/>
    <x v="2"/>
  </r>
  <r>
    <s v="T03815"/>
    <d v="2023-09-11T00:00:00"/>
    <s v="C134"/>
    <s v="P007"/>
    <s v="S002"/>
    <n v="2"/>
    <n v="0"/>
    <s v="Credit Card"/>
    <n v="2948.24"/>
    <n v="2948.24"/>
    <n v="1528.04"/>
    <n v="1420.1999999999998"/>
    <s v="Understand Camera"/>
    <x v="5"/>
    <x v="1"/>
    <x v="1"/>
    <x v="12"/>
    <n v="1474.12"/>
    <n v="764.02"/>
    <x v="1"/>
    <d v="1985-01-29T00:00:00"/>
    <n v="41"/>
    <x v="1"/>
    <x v="2"/>
    <s v="Peckmouth"/>
    <x v="2"/>
  </r>
  <r>
    <s v="T03816"/>
    <d v="2024-04-07T00:00:00"/>
    <s v="C029"/>
    <s v="P042"/>
    <s v="S005"/>
    <n v="4"/>
    <n v="0"/>
    <s v="Mobile Money"/>
    <n v="1814.48"/>
    <n v="1814.48"/>
    <n v="1266.52"/>
    <n v="547.96"/>
    <s v="Maybe Clothing"/>
    <x v="8"/>
    <x v="0"/>
    <x v="0"/>
    <x v="0"/>
    <n v="453.62"/>
    <n v="316.63"/>
    <x v="0"/>
    <d v="1978-05-20T00:00:00"/>
    <n v="48"/>
    <x v="1"/>
    <x v="4"/>
    <s v="Johnmouth"/>
    <x v="2"/>
  </r>
  <r>
    <s v="T03817"/>
    <d v="2024-07-09T00:00:00"/>
    <s v="C041"/>
    <s v="P004"/>
    <s v="S005"/>
    <n v="2"/>
    <n v="0.05"/>
    <s v="Cash"/>
    <n v="3707.54"/>
    <n v="3522.163"/>
    <n v="2727.04"/>
    <n v="795.12300000000005"/>
    <s v="Four Accessories"/>
    <x v="11"/>
    <x v="0"/>
    <x v="0"/>
    <x v="9"/>
    <n v="1853.77"/>
    <n v="1363.52"/>
    <x v="1"/>
    <d v="1980-07-03T00:00:00"/>
    <n v="46"/>
    <x v="1"/>
    <x v="4"/>
    <s v="Johnmouth"/>
    <x v="2"/>
  </r>
  <r>
    <s v="T03818"/>
    <d v="2024-05-17T00:00:00"/>
    <s v="C183"/>
    <s v="P049"/>
    <s v="S005"/>
    <n v="5"/>
    <n v="0.05"/>
    <s v="Credit Card"/>
    <n v="1941.3"/>
    <n v="1844.2349999999999"/>
    <n v="996.5"/>
    <n v="847.7349999999999"/>
    <s v="Possible Watches"/>
    <x v="4"/>
    <x v="0"/>
    <x v="0"/>
    <x v="1"/>
    <n v="388.26"/>
    <n v="199.3"/>
    <x v="0"/>
    <d v="1990-11-19T00:00:00"/>
    <n v="35"/>
    <x v="1"/>
    <x v="4"/>
    <s v="Johnmouth"/>
    <x v="2"/>
  </r>
  <r>
    <s v="T03819"/>
    <d v="2023-09-23T00:00:00"/>
    <s v="C038"/>
    <s v="P045"/>
    <s v="S001"/>
    <n v="1"/>
    <n v="0"/>
    <s v="Cash"/>
    <n v="1879.08"/>
    <n v="1879.08"/>
    <n v="1004.56"/>
    <n v="874.52"/>
    <s v="Set Dairy"/>
    <x v="5"/>
    <x v="1"/>
    <x v="2"/>
    <x v="7"/>
    <n v="1879.08"/>
    <n v="1004.56"/>
    <x v="0"/>
    <d v="1974-04-19T00:00:00"/>
    <n v="52"/>
    <x v="3"/>
    <x v="3"/>
    <s v="Jimenezborough"/>
    <x v="3"/>
  </r>
  <r>
    <s v="T03820"/>
    <d v="2025-02-05T00:00:00"/>
    <s v="C048"/>
    <s v="P029"/>
    <s v="S002"/>
    <n v="2"/>
    <n v="0"/>
    <s v="Cash"/>
    <n v="2970.1"/>
    <n v="2970.1"/>
    <n v="1976.62"/>
    <n v="993.48"/>
    <s v="Road Clothing"/>
    <x v="10"/>
    <x v="2"/>
    <x v="0"/>
    <x v="0"/>
    <n v="1485.05"/>
    <n v="988.31"/>
    <x v="0"/>
    <d v="2004-12-30T00:00:00"/>
    <n v="21"/>
    <x v="2"/>
    <x v="2"/>
    <s v="Peckmouth"/>
    <x v="2"/>
  </r>
  <r>
    <s v="T03821"/>
    <d v="2024-04-16T00:00:00"/>
    <s v="C017"/>
    <s v="P002"/>
    <s v="S005"/>
    <n v="4"/>
    <n v="0.15"/>
    <s v="Mobile Money"/>
    <n v="3275.04"/>
    <n v="2783.7840000000001"/>
    <n v="2110.48"/>
    <n v="673.30400000000009"/>
    <s v="Audience Television"/>
    <x v="8"/>
    <x v="0"/>
    <x v="1"/>
    <x v="2"/>
    <n v="818.76"/>
    <n v="527.62"/>
    <x v="1"/>
    <d v="1982-03-11T00:00:00"/>
    <n v="44"/>
    <x v="1"/>
    <x v="4"/>
    <s v="Johnmouth"/>
    <x v="2"/>
  </r>
  <r>
    <s v="T03822"/>
    <d v="2023-09-15T00:00:00"/>
    <s v="C098"/>
    <s v="P024"/>
    <s v="S001"/>
    <n v="1"/>
    <n v="0"/>
    <s v="Mobile Money"/>
    <n v="1487.41"/>
    <n v="1487.41"/>
    <n v="813.07"/>
    <n v="674.34"/>
    <s v="Him Smartphone"/>
    <x v="5"/>
    <x v="1"/>
    <x v="1"/>
    <x v="10"/>
    <n v="1487.41"/>
    <n v="813.07"/>
    <x v="1"/>
    <d v="2005-01-09T00:00:00"/>
    <n v="21"/>
    <x v="2"/>
    <x v="3"/>
    <s v="Jimenezborough"/>
    <x v="3"/>
  </r>
  <r>
    <s v="T03823"/>
    <d v="2024-09-27T00:00:00"/>
    <s v="C184"/>
    <s v="P042"/>
    <s v="S004"/>
    <n v="1"/>
    <n v="0"/>
    <s v="Cash"/>
    <n v="453.62"/>
    <n v="453.62"/>
    <n v="316.63"/>
    <n v="136.99"/>
    <s v="Maybe Clothing"/>
    <x v="5"/>
    <x v="0"/>
    <x v="0"/>
    <x v="0"/>
    <n v="453.62"/>
    <n v="316.63"/>
    <x v="0"/>
    <d v="2003-04-13T00:00:00"/>
    <n v="23"/>
    <x v="2"/>
    <x v="1"/>
    <s v="Brianahaven"/>
    <x v="1"/>
  </r>
  <r>
    <s v="T03824"/>
    <d v="2024-07-03T00:00:00"/>
    <s v="C076"/>
    <s v="P003"/>
    <s v="S002"/>
    <n v="3"/>
    <n v="0.15"/>
    <s v="Cash"/>
    <n v="1012.89"/>
    <n v="860.95650000000001"/>
    <n v="507.09000000000003"/>
    <n v="353.86649999999997"/>
    <s v="Here Footwear"/>
    <x v="11"/>
    <x v="0"/>
    <x v="0"/>
    <x v="3"/>
    <n v="337.63"/>
    <n v="169.03"/>
    <x v="0"/>
    <d v="2005-12-14T00:00:00"/>
    <n v="20"/>
    <x v="2"/>
    <x v="2"/>
    <s v="Peckmouth"/>
    <x v="2"/>
  </r>
  <r>
    <s v="T03825"/>
    <d v="2025-04-27T00:00:00"/>
    <s v="C074"/>
    <s v="P013"/>
    <s v="S001"/>
    <n v="2"/>
    <n v="0.1"/>
    <s v="Bank Transfer"/>
    <n v="2269.6"/>
    <n v="2042.6399999999999"/>
    <n v="1350.2"/>
    <n v="692.43999999999983"/>
    <s v="World Watches"/>
    <x v="8"/>
    <x v="2"/>
    <x v="0"/>
    <x v="1"/>
    <n v="1134.8"/>
    <n v="675.1"/>
    <x v="1"/>
    <d v="1959-05-31T00:00:00"/>
    <n v="67"/>
    <x v="4"/>
    <x v="3"/>
    <s v="Jimenezborough"/>
    <x v="3"/>
  </r>
  <r>
    <s v="T03826"/>
    <d v="2024-10-24T00:00:00"/>
    <s v="C167"/>
    <s v="P008"/>
    <s v="S002"/>
    <n v="1"/>
    <n v="0"/>
    <s v="Mobile Money"/>
    <n v="109.78"/>
    <n v="109.78"/>
    <n v="70.59"/>
    <n v="39.19"/>
    <s v="Recognize Footwear"/>
    <x v="6"/>
    <x v="0"/>
    <x v="0"/>
    <x v="3"/>
    <n v="109.78"/>
    <n v="70.59"/>
    <x v="1"/>
    <d v="1989-12-06T00:00:00"/>
    <n v="36"/>
    <x v="1"/>
    <x v="2"/>
    <s v="Peckmouth"/>
    <x v="2"/>
  </r>
  <r>
    <s v="T03827"/>
    <d v="2025-03-26T00:00:00"/>
    <s v="C071"/>
    <s v="P015"/>
    <s v="S004"/>
    <n v="5"/>
    <n v="0.05"/>
    <s v="Credit Card"/>
    <n v="1352.25"/>
    <n v="1284.6375"/>
    <n v="938"/>
    <n v="346.63750000000005"/>
    <s v="Whether Bags"/>
    <x v="2"/>
    <x v="2"/>
    <x v="0"/>
    <x v="5"/>
    <n v="270.45"/>
    <n v="187.6"/>
    <x v="0"/>
    <d v="1962-06-18T00:00:00"/>
    <n v="64"/>
    <x v="3"/>
    <x v="1"/>
    <s v="Brianahaven"/>
    <x v="1"/>
  </r>
  <r>
    <s v="T03828"/>
    <d v="2023-10-20T00:00:00"/>
    <s v="C081"/>
    <s v="P010"/>
    <s v="S003"/>
    <n v="4"/>
    <n v="0.1"/>
    <s v="Cash"/>
    <n v="4776.4799999999996"/>
    <n v="4298.8319999999994"/>
    <n v="3355.8"/>
    <n v="943.03199999999924"/>
    <s v="Step Smartphone"/>
    <x v="6"/>
    <x v="1"/>
    <x v="1"/>
    <x v="10"/>
    <n v="1194.1199999999999"/>
    <n v="838.95"/>
    <x v="1"/>
    <d v="1988-07-20T00:00:00"/>
    <n v="38"/>
    <x v="1"/>
    <x v="0"/>
    <s v="New Michele"/>
    <x v="0"/>
  </r>
  <r>
    <s v="T03829"/>
    <d v="2025-02-15T00:00:00"/>
    <s v="C009"/>
    <s v="P050"/>
    <s v="S001"/>
    <n v="2"/>
    <n v="0"/>
    <s v="Mobile Money"/>
    <n v="2089.2800000000002"/>
    <n v="2089.2800000000002"/>
    <n v="1550.14"/>
    <n v="539.1400000000001"/>
    <s v="Maybe Footwear"/>
    <x v="10"/>
    <x v="2"/>
    <x v="0"/>
    <x v="3"/>
    <n v="1044.6400000000001"/>
    <n v="775.07"/>
    <x v="1"/>
    <d v="2004-08-15T00:00:00"/>
    <n v="21"/>
    <x v="2"/>
    <x v="3"/>
    <s v="Jimenezborough"/>
    <x v="3"/>
  </r>
  <r>
    <s v="T03830"/>
    <d v="2024-05-27T00:00:00"/>
    <s v="C193"/>
    <s v="P015"/>
    <s v="S004"/>
    <n v="2"/>
    <n v="0"/>
    <s v="Bank Transfer"/>
    <n v="540.9"/>
    <n v="540.9"/>
    <n v="375.2"/>
    <n v="165.7"/>
    <s v="Whether Bags"/>
    <x v="4"/>
    <x v="0"/>
    <x v="0"/>
    <x v="5"/>
    <n v="270.45"/>
    <n v="187.6"/>
    <x v="1"/>
    <d v="1969-11-06T00:00:00"/>
    <n v="56"/>
    <x v="3"/>
    <x v="1"/>
    <s v="Brianahaven"/>
    <x v="1"/>
  </r>
  <r>
    <s v="T03831"/>
    <d v="2025-07-07T00:00:00"/>
    <s v="C072"/>
    <s v="P004"/>
    <s v="S003"/>
    <n v="5"/>
    <n v="0.15"/>
    <s v="Mobile Money"/>
    <n v="9268.85"/>
    <n v="7878.5225"/>
    <n v="6817.6"/>
    <n v="1060.9224999999997"/>
    <s v="Four Accessories"/>
    <x v="11"/>
    <x v="2"/>
    <x v="0"/>
    <x v="9"/>
    <n v="1853.77"/>
    <n v="1363.52"/>
    <x v="1"/>
    <d v="1995-06-06T00:00:00"/>
    <n v="31"/>
    <x v="1"/>
    <x v="0"/>
    <s v="New Michele"/>
    <x v="0"/>
  </r>
  <r>
    <s v="T03832"/>
    <d v="2023-10-30T00:00:00"/>
    <s v="C020"/>
    <s v="P039"/>
    <s v="S003"/>
    <n v="1"/>
    <n v="0"/>
    <s v="Mobile Money"/>
    <n v="540.94000000000005"/>
    <n v="540.94000000000005"/>
    <n v="398.25"/>
    <n v="142.69000000000005"/>
    <s v="Church Clothing"/>
    <x v="6"/>
    <x v="1"/>
    <x v="0"/>
    <x v="0"/>
    <n v="540.94000000000005"/>
    <n v="398.25"/>
    <x v="1"/>
    <d v="1982-06-26T00:00:00"/>
    <n v="44"/>
    <x v="1"/>
    <x v="0"/>
    <s v="New Michele"/>
    <x v="0"/>
  </r>
  <r>
    <s v="T03833"/>
    <d v="2024-08-19T00:00:00"/>
    <s v="C111"/>
    <s v="P021"/>
    <s v="S004"/>
    <n v="4"/>
    <n v="0.1"/>
    <s v="Cash"/>
    <n v="4908.96"/>
    <n v="4418.0640000000003"/>
    <n v="3908.36"/>
    <n v="509.70400000000018"/>
    <s v="Firm Dairy"/>
    <x v="3"/>
    <x v="0"/>
    <x v="2"/>
    <x v="7"/>
    <n v="1227.24"/>
    <n v="977.09"/>
    <x v="0"/>
    <d v="1993-07-13T00:00:00"/>
    <n v="33"/>
    <x v="1"/>
    <x v="1"/>
    <s v="Brianahaven"/>
    <x v="1"/>
  </r>
  <r>
    <s v="T03834"/>
    <d v="2023-09-14T00:00:00"/>
    <s v="C019"/>
    <s v="P032"/>
    <s v="S001"/>
    <n v="4"/>
    <n v="0.1"/>
    <s v="Bank Transfer"/>
    <n v="1218.8399999999999"/>
    <n v="1096.9559999999999"/>
    <n v="656.04"/>
    <n v="440.91599999999994"/>
    <s v="Difficult Vegetables"/>
    <x v="5"/>
    <x v="1"/>
    <x v="2"/>
    <x v="8"/>
    <n v="304.70999999999998"/>
    <n v="164.01"/>
    <x v="1"/>
    <d v="1998-05-16T00:00:00"/>
    <n v="28"/>
    <x v="1"/>
    <x v="3"/>
    <s v="Jimenezborough"/>
    <x v="3"/>
  </r>
  <r>
    <s v="T03835"/>
    <d v="2024-01-14T00:00:00"/>
    <s v="C023"/>
    <s v="P036"/>
    <s v="S001"/>
    <n v="2"/>
    <n v="0.1"/>
    <s v="Cash"/>
    <n v="3002.92"/>
    <n v="2702.6280000000002"/>
    <n v="2335.46"/>
    <n v="367.16800000000012"/>
    <s v="New Watches"/>
    <x v="9"/>
    <x v="0"/>
    <x v="0"/>
    <x v="1"/>
    <n v="1501.46"/>
    <n v="1167.73"/>
    <x v="1"/>
    <d v="1972-05-09T00:00:00"/>
    <n v="54"/>
    <x v="3"/>
    <x v="3"/>
    <s v="Jimenezborough"/>
    <x v="3"/>
  </r>
  <r>
    <s v="T03836"/>
    <d v="2024-11-28T00:00:00"/>
    <s v="C115"/>
    <s v="P013"/>
    <s v="S005"/>
    <n v="3"/>
    <n v="0"/>
    <s v="Mobile Money"/>
    <n v="3404.3999999999996"/>
    <n v="3404.3999999999996"/>
    <n v="2025.3000000000002"/>
    <n v="1379.0999999999995"/>
    <s v="World Watches"/>
    <x v="1"/>
    <x v="0"/>
    <x v="0"/>
    <x v="1"/>
    <n v="1134.8"/>
    <n v="675.1"/>
    <x v="0"/>
    <d v="1960-02-25T00:00:00"/>
    <n v="66"/>
    <x v="4"/>
    <x v="4"/>
    <s v="Johnmouth"/>
    <x v="2"/>
  </r>
  <r>
    <s v="T03837"/>
    <d v="2024-10-06T00:00:00"/>
    <s v="C158"/>
    <s v="P014"/>
    <s v="S005"/>
    <n v="3"/>
    <n v="0.15"/>
    <s v="Cash"/>
    <n v="4028.25"/>
    <n v="3424.0124999999998"/>
    <n v="2393.8200000000002"/>
    <n v="1030.1924999999997"/>
    <s v="Add Clothing"/>
    <x v="6"/>
    <x v="0"/>
    <x v="0"/>
    <x v="0"/>
    <n v="1342.75"/>
    <n v="797.94"/>
    <x v="0"/>
    <d v="1981-07-24T00:00:00"/>
    <n v="45"/>
    <x v="1"/>
    <x v="4"/>
    <s v="Johnmouth"/>
    <x v="2"/>
  </r>
  <r>
    <s v="T03838"/>
    <d v="2025-01-16T00:00:00"/>
    <s v="C134"/>
    <s v="P037"/>
    <s v="S005"/>
    <n v="1"/>
    <n v="0.1"/>
    <s v="Credit Card"/>
    <n v="1952.65"/>
    <n v="1757.3850000000002"/>
    <n v="1451.27"/>
    <n v="306.11500000000024"/>
    <s v="Book Television"/>
    <x v="9"/>
    <x v="2"/>
    <x v="1"/>
    <x v="2"/>
    <n v="1952.65"/>
    <n v="1451.27"/>
    <x v="1"/>
    <d v="1985-01-29T00:00:00"/>
    <n v="41"/>
    <x v="1"/>
    <x v="4"/>
    <s v="Johnmouth"/>
    <x v="2"/>
  </r>
  <r>
    <s v="T03839"/>
    <d v="2025-04-06T00:00:00"/>
    <s v="C111"/>
    <s v="P026"/>
    <s v="S004"/>
    <n v="5"/>
    <n v="0.05"/>
    <s v="Bank Transfer"/>
    <n v="5078.8"/>
    <n v="4824.8599999999997"/>
    <n v="2922"/>
    <n v="1902.8599999999997"/>
    <s v="Behavior Dairy"/>
    <x v="8"/>
    <x v="2"/>
    <x v="2"/>
    <x v="7"/>
    <n v="1015.76"/>
    <n v="584.4"/>
    <x v="0"/>
    <d v="1993-07-13T00:00:00"/>
    <n v="33"/>
    <x v="1"/>
    <x v="1"/>
    <s v="Brianahaven"/>
    <x v="1"/>
  </r>
  <r>
    <s v="T03840"/>
    <d v="2025-08-09T00:00:00"/>
    <s v="C142"/>
    <s v="P023"/>
    <s v="S002"/>
    <n v="4"/>
    <n v="0.15"/>
    <s v="Credit Card"/>
    <n v="7513.88"/>
    <n v="6386.7979999999998"/>
    <n v="4059.64"/>
    <n v="2327.1579999999999"/>
    <s v="And Footwear"/>
    <x v="3"/>
    <x v="2"/>
    <x v="0"/>
    <x v="3"/>
    <n v="1878.47"/>
    <n v="1014.91"/>
    <x v="0"/>
    <d v="2005-07-25T00:00:00"/>
    <n v="21"/>
    <x v="2"/>
    <x v="2"/>
    <s v="Peckmouth"/>
    <x v="2"/>
  </r>
  <r>
    <s v="T03841"/>
    <d v="2024-06-10T00:00:00"/>
    <s v="C100"/>
    <s v="P001"/>
    <s v="S005"/>
    <n v="4"/>
    <n v="0"/>
    <s v="Credit Card"/>
    <n v="6694.76"/>
    <n v="6694.76"/>
    <n v="5293.52"/>
    <n v="1401.2399999999998"/>
    <s v="Like Camera"/>
    <x v="0"/>
    <x v="0"/>
    <x v="1"/>
    <x v="12"/>
    <n v="1673.69"/>
    <n v="1323.38"/>
    <x v="1"/>
    <d v="1954-09-28T00:00:00"/>
    <n v="71"/>
    <x v="4"/>
    <x v="4"/>
    <s v="Johnmouth"/>
    <x v="2"/>
  </r>
  <r>
    <s v="T03842"/>
    <d v="2024-05-13T00:00:00"/>
    <s v="C139"/>
    <s v="P038"/>
    <s v="S004"/>
    <n v="5"/>
    <n v="0"/>
    <s v="Mobile Money"/>
    <n v="1834.65"/>
    <n v="1834.65"/>
    <n v="1426.15"/>
    <n v="408.5"/>
    <s v="Stage Footwear"/>
    <x v="4"/>
    <x v="0"/>
    <x v="0"/>
    <x v="3"/>
    <n v="366.93"/>
    <n v="285.23"/>
    <x v="0"/>
    <d v="1960-03-21T00:00:00"/>
    <n v="66"/>
    <x v="4"/>
    <x v="1"/>
    <s v="Brianahaven"/>
    <x v="1"/>
  </r>
  <r>
    <s v="T03843"/>
    <d v="2024-01-30T00:00:00"/>
    <s v="C136"/>
    <s v="P031"/>
    <s v="S004"/>
    <n v="5"/>
    <n v="0"/>
    <s v="Bank Transfer"/>
    <n v="5478.6"/>
    <n v="5478.6"/>
    <n v="4111"/>
    <n v="1367.6000000000004"/>
    <s v="Foot Snacks"/>
    <x v="9"/>
    <x v="0"/>
    <x v="2"/>
    <x v="4"/>
    <n v="1095.72"/>
    <n v="822.2"/>
    <x v="0"/>
    <d v="2007-06-27T00:00:00"/>
    <n v="19"/>
    <x v="2"/>
    <x v="1"/>
    <s v="Brianahaven"/>
    <x v="1"/>
  </r>
  <r>
    <s v="T03844"/>
    <d v="2024-06-17T00:00:00"/>
    <s v="C008"/>
    <s v="P032"/>
    <s v="S003"/>
    <n v="5"/>
    <n v="0.15"/>
    <s v="Credit Card"/>
    <n v="1523.55"/>
    <n v="1295.0174999999999"/>
    <n v="820.05"/>
    <n v="474.96749999999997"/>
    <s v="Difficult Vegetables"/>
    <x v="0"/>
    <x v="0"/>
    <x v="2"/>
    <x v="8"/>
    <n v="304.70999999999998"/>
    <n v="164.01"/>
    <x v="0"/>
    <d v="1960-11-13T00:00:00"/>
    <n v="65"/>
    <x v="4"/>
    <x v="0"/>
    <s v="New Michele"/>
    <x v="0"/>
  </r>
  <r>
    <s v="T03845"/>
    <d v="2024-09-05T00:00:00"/>
    <s v="C093"/>
    <s v="P019"/>
    <s v="S004"/>
    <n v="1"/>
    <n v="0.15"/>
    <s v="Mobile Money"/>
    <n v="1762.92"/>
    <n v="1498.482"/>
    <n v="1346.48"/>
    <n v="152.00199999999995"/>
    <s v="Traditional Laptop"/>
    <x v="5"/>
    <x v="0"/>
    <x v="1"/>
    <x v="6"/>
    <n v="1762.92"/>
    <n v="1346.48"/>
    <x v="0"/>
    <d v="1978-04-14T00:00:00"/>
    <n v="48"/>
    <x v="1"/>
    <x v="1"/>
    <s v="Brianahaven"/>
    <x v="1"/>
  </r>
  <r>
    <s v="T03846"/>
    <d v="2025-07-09T00:00:00"/>
    <s v="C006"/>
    <s v="P021"/>
    <s v="S005"/>
    <n v="2"/>
    <n v="0.05"/>
    <s v="Cash"/>
    <n v="2454.48"/>
    <n v="2331.7559999999999"/>
    <n v="1954.18"/>
    <n v="377.57599999999979"/>
    <s v="Firm Dairy"/>
    <x v="11"/>
    <x v="2"/>
    <x v="2"/>
    <x v="7"/>
    <n v="1227.24"/>
    <n v="977.09"/>
    <x v="0"/>
    <d v="1986-10-03T00:00:00"/>
    <n v="39"/>
    <x v="1"/>
    <x v="4"/>
    <s v="Johnmouth"/>
    <x v="2"/>
  </r>
  <r>
    <s v="T03847"/>
    <d v="2025-01-09T00:00:00"/>
    <s v="C023"/>
    <s v="P049"/>
    <s v="S002"/>
    <n v="4"/>
    <n v="0.1"/>
    <s v="Mobile Money"/>
    <n v="1553.04"/>
    <n v="1397.7360000000001"/>
    <n v="797.2"/>
    <n v="600.53600000000006"/>
    <s v="Possible Watches"/>
    <x v="9"/>
    <x v="2"/>
    <x v="0"/>
    <x v="1"/>
    <n v="388.26"/>
    <n v="199.3"/>
    <x v="1"/>
    <d v="1972-05-09T00:00:00"/>
    <n v="54"/>
    <x v="3"/>
    <x v="2"/>
    <s v="Peckmouth"/>
    <x v="2"/>
  </r>
  <r>
    <s v="T03848"/>
    <d v="2023-11-07T00:00:00"/>
    <s v="C162"/>
    <s v="P027"/>
    <s v="S005"/>
    <n v="5"/>
    <n v="0.05"/>
    <s v="Mobile Money"/>
    <n v="6361.15"/>
    <n v="6043.0924999999997"/>
    <n v="4763.25"/>
    <n v="1279.8424999999997"/>
    <s v="Hospital Smartphone"/>
    <x v="1"/>
    <x v="1"/>
    <x v="1"/>
    <x v="10"/>
    <n v="1272.23"/>
    <n v="952.65"/>
    <x v="0"/>
    <d v="2000-08-30T00:00:00"/>
    <n v="25"/>
    <x v="1"/>
    <x v="4"/>
    <s v="Johnmouth"/>
    <x v="2"/>
  </r>
  <r>
    <s v="T03849"/>
    <d v="2025-03-29T00:00:00"/>
    <s v="C004"/>
    <s v="P030"/>
    <s v="S003"/>
    <n v="1"/>
    <n v="0"/>
    <s v="Bank Transfer"/>
    <n v="29.24"/>
    <n v="29.24"/>
    <n v="15.28"/>
    <n v="13.959999999999999"/>
    <s v="National Watches"/>
    <x v="2"/>
    <x v="2"/>
    <x v="0"/>
    <x v="1"/>
    <n v="29.24"/>
    <n v="15.28"/>
    <x v="0"/>
    <d v="1992-06-16T00:00:00"/>
    <n v="34"/>
    <x v="0"/>
    <x v="0"/>
    <s v="New Michele"/>
    <x v="0"/>
  </r>
  <r>
    <s v="T03850"/>
    <d v="2024-03-14T00:00:00"/>
    <s v="C036"/>
    <s v="P047"/>
    <s v="S001"/>
    <n v="4"/>
    <n v="0.1"/>
    <s v="Bank Transfer"/>
    <n v="4788.72"/>
    <n v="4309.848"/>
    <n v="2890.96"/>
    <n v="1418.8879999999999"/>
    <s v="Or Smartphone"/>
    <x v="2"/>
    <x v="0"/>
    <x v="1"/>
    <x v="10"/>
    <n v="1197.18"/>
    <n v="722.74"/>
    <x v="0"/>
    <d v="1991-11-04T00:00:00"/>
    <n v="34"/>
    <x v="0"/>
    <x v="3"/>
    <s v="Jimenezborough"/>
    <x v="3"/>
  </r>
  <r>
    <s v="T03851"/>
    <d v="2025-01-20T00:00:00"/>
    <s v="C131"/>
    <s v="P030"/>
    <s v="S003"/>
    <n v="1"/>
    <n v="0.15"/>
    <s v="Mobile Money"/>
    <n v="29.24"/>
    <n v="24.853999999999999"/>
    <n v="15.28"/>
    <n v="9.5739999999999998"/>
    <s v="National Watches"/>
    <x v="9"/>
    <x v="2"/>
    <x v="0"/>
    <x v="1"/>
    <n v="29.24"/>
    <n v="15.28"/>
    <x v="0"/>
    <d v="1996-10-18T00:00:00"/>
    <n v="29"/>
    <x v="1"/>
    <x v="0"/>
    <s v="New Michele"/>
    <x v="0"/>
  </r>
  <r>
    <s v="T03852"/>
    <d v="2024-02-01T00:00:00"/>
    <s v="C117"/>
    <s v="P023"/>
    <s v="S003"/>
    <n v="1"/>
    <n v="0.05"/>
    <s v="Mobile Money"/>
    <n v="1878.47"/>
    <n v="1784.5464999999999"/>
    <n v="1014.91"/>
    <n v="769.63649999999996"/>
    <s v="And Footwear"/>
    <x v="10"/>
    <x v="0"/>
    <x v="0"/>
    <x v="3"/>
    <n v="1878.47"/>
    <n v="1014.91"/>
    <x v="1"/>
    <d v="1987-09-07T00:00:00"/>
    <n v="38"/>
    <x v="1"/>
    <x v="0"/>
    <s v="New Michele"/>
    <x v="0"/>
  </r>
  <r>
    <s v="T03853"/>
    <d v="2025-07-31T00:00:00"/>
    <s v="C076"/>
    <s v="P027"/>
    <s v="S004"/>
    <n v="5"/>
    <n v="0.05"/>
    <s v="Cash"/>
    <n v="6361.15"/>
    <n v="6043.0924999999997"/>
    <n v="4763.25"/>
    <n v="1279.8424999999997"/>
    <s v="Hospital Smartphone"/>
    <x v="11"/>
    <x v="2"/>
    <x v="1"/>
    <x v="10"/>
    <n v="1272.23"/>
    <n v="952.65"/>
    <x v="0"/>
    <d v="2005-12-14T00:00:00"/>
    <n v="20"/>
    <x v="2"/>
    <x v="1"/>
    <s v="Brianahaven"/>
    <x v="1"/>
  </r>
  <r>
    <s v="T03854"/>
    <d v="2024-02-27T00:00:00"/>
    <s v="C025"/>
    <s v="P040"/>
    <s v="S005"/>
    <n v="5"/>
    <n v="0.05"/>
    <s v="Bank Transfer"/>
    <n v="8728.0499999999993"/>
    <n v="8291.6474999999991"/>
    <n v="6612.2000000000007"/>
    <n v="1679.4474999999984"/>
    <s v="Piece Headphones"/>
    <x v="10"/>
    <x v="0"/>
    <x v="1"/>
    <x v="11"/>
    <n v="1745.61"/>
    <n v="1322.44"/>
    <x v="1"/>
    <d v="1971-03-12T00:00:00"/>
    <n v="55"/>
    <x v="3"/>
    <x v="4"/>
    <s v="Johnmouth"/>
    <x v="2"/>
  </r>
  <r>
    <s v="T03855"/>
    <d v="2025-01-04T00:00:00"/>
    <s v="C024"/>
    <s v="P029"/>
    <s v="S005"/>
    <n v="5"/>
    <n v="0.15"/>
    <s v="Credit Card"/>
    <n v="7425.25"/>
    <n v="6311.4624999999996"/>
    <n v="4941.5499999999993"/>
    <n v="1369.9125000000004"/>
    <s v="Road Clothing"/>
    <x v="9"/>
    <x v="2"/>
    <x v="0"/>
    <x v="0"/>
    <n v="1485.05"/>
    <n v="988.31"/>
    <x v="1"/>
    <d v="1961-11-25T00:00:00"/>
    <n v="64"/>
    <x v="3"/>
    <x v="4"/>
    <s v="Johnmouth"/>
    <x v="2"/>
  </r>
  <r>
    <s v="T03856"/>
    <d v="2025-06-08T00:00:00"/>
    <s v="C112"/>
    <s v="P030"/>
    <s v="S003"/>
    <n v="2"/>
    <n v="0.05"/>
    <s v="Credit Card"/>
    <n v="58.48"/>
    <n v="55.555999999999997"/>
    <n v="30.56"/>
    <n v="24.995999999999999"/>
    <s v="National Watches"/>
    <x v="0"/>
    <x v="2"/>
    <x v="0"/>
    <x v="1"/>
    <n v="29.24"/>
    <n v="15.28"/>
    <x v="1"/>
    <d v="1983-12-29T00:00:00"/>
    <n v="42"/>
    <x v="1"/>
    <x v="0"/>
    <s v="New Michele"/>
    <x v="0"/>
  </r>
  <r>
    <s v="T03857"/>
    <d v="2024-04-08T00:00:00"/>
    <s v="C155"/>
    <s v="P020"/>
    <s v="S004"/>
    <n v="3"/>
    <n v="0"/>
    <s v="Mobile Money"/>
    <n v="971.76"/>
    <n v="971.76"/>
    <n v="728.93999999999994"/>
    <n v="242.82000000000005"/>
    <s v="Simple Accessories"/>
    <x v="8"/>
    <x v="0"/>
    <x v="0"/>
    <x v="9"/>
    <n v="323.92"/>
    <n v="242.98"/>
    <x v="0"/>
    <d v="1965-09-20T00:00:00"/>
    <n v="60"/>
    <x v="3"/>
    <x v="1"/>
    <s v="Brianahaven"/>
    <x v="1"/>
  </r>
  <r>
    <s v="T03858"/>
    <d v="2024-10-23T00:00:00"/>
    <s v="C014"/>
    <s v="P008"/>
    <s v="S003"/>
    <n v="3"/>
    <n v="0.1"/>
    <s v="Credit Card"/>
    <n v="329.34000000000003"/>
    <n v="296.40600000000006"/>
    <n v="211.77"/>
    <n v="84.636000000000053"/>
    <s v="Recognize Footwear"/>
    <x v="6"/>
    <x v="0"/>
    <x v="0"/>
    <x v="3"/>
    <n v="109.78"/>
    <n v="70.59"/>
    <x v="0"/>
    <d v="1974-06-25T00:00:00"/>
    <n v="52"/>
    <x v="3"/>
    <x v="0"/>
    <s v="New Michele"/>
    <x v="0"/>
  </r>
  <r>
    <s v="T03859"/>
    <d v="2025-05-08T00:00:00"/>
    <s v="C027"/>
    <s v="P045"/>
    <s v="S005"/>
    <n v="3"/>
    <n v="0.1"/>
    <s v="Bank Transfer"/>
    <n v="5637.24"/>
    <n v="5073.5159999999996"/>
    <n v="3013.68"/>
    <n v="2059.8359999999998"/>
    <s v="Set Dairy"/>
    <x v="4"/>
    <x v="2"/>
    <x v="2"/>
    <x v="7"/>
    <n v="1879.08"/>
    <n v="1004.56"/>
    <x v="0"/>
    <d v="1959-02-05T00:00:00"/>
    <n v="67"/>
    <x v="4"/>
    <x v="4"/>
    <s v="Johnmouth"/>
    <x v="2"/>
  </r>
  <r>
    <s v="T03860"/>
    <d v="2024-01-27T00:00:00"/>
    <s v="C125"/>
    <s v="P039"/>
    <s v="S001"/>
    <n v="3"/>
    <n v="0.15"/>
    <s v="Credit Card"/>
    <n v="1622.8200000000002"/>
    <n v="1379.3970000000002"/>
    <n v="1194.75"/>
    <n v="184.64700000000016"/>
    <s v="Church Clothing"/>
    <x v="9"/>
    <x v="0"/>
    <x v="0"/>
    <x v="0"/>
    <n v="540.94000000000005"/>
    <n v="398.25"/>
    <x v="0"/>
    <d v="1990-04-03T00:00:00"/>
    <n v="36"/>
    <x v="1"/>
    <x v="3"/>
    <s v="Jimenezborough"/>
    <x v="3"/>
  </r>
  <r>
    <s v="T03861"/>
    <d v="2024-11-17T00:00:00"/>
    <s v="C001"/>
    <s v="P009"/>
    <s v="S005"/>
    <n v="2"/>
    <n v="0.05"/>
    <s v="Bank Transfer"/>
    <n v="246.38"/>
    <n v="234.06099999999998"/>
    <n v="160.72"/>
    <n v="73.34099999999998"/>
    <s v="Us Snacks"/>
    <x v="1"/>
    <x v="0"/>
    <x v="2"/>
    <x v="4"/>
    <n v="123.19"/>
    <n v="80.36"/>
    <x v="0"/>
    <d v="1996-09-11T00:00:00"/>
    <n v="29"/>
    <x v="1"/>
    <x v="4"/>
    <s v="Johnmouth"/>
    <x v="2"/>
  </r>
  <r>
    <s v="T03862"/>
    <d v="2025-05-03T00:00:00"/>
    <s v="C128"/>
    <s v="P035"/>
    <s v="S001"/>
    <n v="5"/>
    <n v="0"/>
    <s v="Cash"/>
    <n v="7812.1500000000005"/>
    <n v="7812.1500000000005"/>
    <n v="5978.1500000000005"/>
    <n v="1834"/>
    <s v="Chair Laptop"/>
    <x v="4"/>
    <x v="2"/>
    <x v="1"/>
    <x v="6"/>
    <n v="1562.43"/>
    <n v="1195.6300000000001"/>
    <x v="1"/>
    <d v="1976-08-06T00:00:00"/>
    <n v="49"/>
    <x v="1"/>
    <x v="3"/>
    <s v="Jimenezborough"/>
    <x v="3"/>
  </r>
  <r>
    <s v="T03863"/>
    <d v="2024-10-10T00:00:00"/>
    <s v="C017"/>
    <s v="P012"/>
    <s v="S004"/>
    <n v="2"/>
    <n v="0.1"/>
    <s v="Mobile Money"/>
    <n v="2386.1799999999998"/>
    <n v="2147.5619999999999"/>
    <n v="1636.48"/>
    <n v="511.08199999999988"/>
    <s v="Above Camera"/>
    <x v="6"/>
    <x v="0"/>
    <x v="1"/>
    <x v="12"/>
    <n v="1193.0899999999999"/>
    <n v="818.24"/>
    <x v="1"/>
    <d v="1982-03-11T00:00:00"/>
    <n v="44"/>
    <x v="1"/>
    <x v="1"/>
    <s v="Brianahaven"/>
    <x v="1"/>
  </r>
  <r>
    <s v="T03864"/>
    <d v="2024-03-31T00:00:00"/>
    <s v="C071"/>
    <s v="P009"/>
    <s v="S001"/>
    <n v="4"/>
    <n v="0.05"/>
    <s v="Credit Card"/>
    <n v="492.76"/>
    <n v="468.12199999999996"/>
    <n v="321.44"/>
    <n v="146.68199999999996"/>
    <s v="Us Snacks"/>
    <x v="2"/>
    <x v="0"/>
    <x v="2"/>
    <x v="4"/>
    <n v="123.19"/>
    <n v="80.36"/>
    <x v="0"/>
    <d v="1962-06-18T00:00:00"/>
    <n v="64"/>
    <x v="3"/>
    <x v="3"/>
    <s v="Jimenezborough"/>
    <x v="3"/>
  </r>
  <r>
    <s v="T03865"/>
    <d v="2023-12-02T00:00:00"/>
    <s v="C035"/>
    <s v="P020"/>
    <s v="S003"/>
    <n v="4"/>
    <n v="0.05"/>
    <s v="Credit Card"/>
    <n v="1295.68"/>
    <n v="1230.896"/>
    <n v="971.92"/>
    <n v="258.976"/>
    <s v="Simple Accessories"/>
    <x v="7"/>
    <x v="1"/>
    <x v="0"/>
    <x v="9"/>
    <n v="323.92"/>
    <n v="242.98"/>
    <x v="1"/>
    <d v="1991-04-19T00:00:00"/>
    <n v="35"/>
    <x v="1"/>
    <x v="0"/>
    <s v="New Michele"/>
    <x v="0"/>
  </r>
  <r>
    <s v="T03866"/>
    <d v="2024-09-17T00:00:00"/>
    <s v="C144"/>
    <s v="P010"/>
    <s v="S005"/>
    <n v="3"/>
    <n v="0.1"/>
    <s v="Cash"/>
    <n v="3582.3599999999997"/>
    <n v="3224.1239999999998"/>
    <n v="2516.8500000000004"/>
    <n v="707.27399999999943"/>
    <s v="Step Smartphone"/>
    <x v="5"/>
    <x v="0"/>
    <x v="1"/>
    <x v="10"/>
    <n v="1194.1199999999999"/>
    <n v="838.95"/>
    <x v="1"/>
    <d v="1963-09-02T00:00:00"/>
    <n v="62"/>
    <x v="3"/>
    <x v="4"/>
    <s v="Johnmouth"/>
    <x v="2"/>
  </r>
  <r>
    <s v="T03867"/>
    <d v="2024-11-19T00:00:00"/>
    <s v="C015"/>
    <s v="P005"/>
    <s v="S001"/>
    <n v="4"/>
    <n v="0.05"/>
    <s v="Credit Card"/>
    <n v="5584.88"/>
    <n v="5305.6359999999995"/>
    <n v="4016.36"/>
    <n v="1289.2759999999994"/>
    <s v="Knowledge Bags"/>
    <x v="1"/>
    <x v="0"/>
    <x v="0"/>
    <x v="5"/>
    <n v="1396.22"/>
    <n v="1004.09"/>
    <x v="0"/>
    <d v="1993-12-12T00:00:00"/>
    <n v="32"/>
    <x v="1"/>
    <x v="3"/>
    <s v="Jimenezborough"/>
    <x v="3"/>
  </r>
  <r>
    <s v="T03868"/>
    <d v="2023-12-19T00:00:00"/>
    <s v="C177"/>
    <s v="P046"/>
    <s v="S003"/>
    <n v="4"/>
    <n v="0.05"/>
    <s v="Cash"/>
    <n v="4661.4799999999996"/>
    <n v="4428.405999999999"/>
    <n v="3706.2"/>
    <n v="722.20599999999922"/>
    <s v="Nature Clothing"/>
    <x v="7"/>
    <x v="1"/>
    <x v="0"/>
    <x v="0"/>
    <n v="1165.3699999999999"/>
    <n v="926.55"/>
    <x v="1"/>
    <d v="1985-01-05T00:00:00"/>
    <n v="41"/>
    <x v="1"/>
    <x v="0"/>
    <s v="New Michele"/>
    <x v="0"/>
  </r>
  <r>
    <s v="T03869"/>
    <d v="2025-03-31T00:00:00"/>
    <s v="C035"/>
    <s v="P010"/>
    <s v="S004"/>
    <n v="1"/>
    <n v="0.15"/>
    <s v="Bank Transfer"/>
    <n v="1194.1199999999999"/>
    <n v="1015.0019999999998"/>
    <n v="838.95"/>
    <n v="176.05199999999979"/>
    <s v="Step Smartphone"/>
    <x v="2"/>
    <x v="2"/>
    <x v="1"/>
    <x v="10"/>
    <n v="1194.1199999999999"/>
    <n v="838.95"/>
    <x v="1"/>
    <d v="1991-04-19T00:00:00"/>
    <n v="35"/>
    <x v="1"/>
    <x v="1"/>
    <s v="Brianahaven"/>
    <x v="1"/>
  </r>
  <r>
    <s v="T03870"/>
    <d v="2024-03-25T00:00:00"/>
    <s v="C002"/>
    <s v="P049"/>
    <s v="S004"/>
    <n v="1"/>
    <n v="0"/>
    <s v="Bank Transfer"/>
    <n v="388.26"/>
    <n v="388.26"/>
    <n v="199.3"/>
    <n v="188.95999999999998"/>
    <s v="Possible Watches"/>
    <x v="2"/>
    <x v="0"/>
    <x v="0"/>
    <x v="1"/>
    <n v="388.26"/>
    <n v="199.3"/>
    <x v="0"/>
    <d v="1959-08-18T00:00:00"/>
    <n v="66"/>
    <x v="4"/>
    <x v="1"/>
    <s v="Brianahaven"/>
    <x v="1"/>
  </r>
  <r>
    <s v="T03871"/>
    <d v="2025-07-16T00:00:00"/>
    <s v="C144"/>
    <s v="P023"/>
    <s v="S001"/>
    <n v="1"/>
    <n v="0"/>
    <s v="Bank Transfer"/>
    <n v="1878.47"/>
    <n v="1878.47"/>
    <n v="1014.91"/>
    <n v="863.56000000000006"/>
    <s v="And Footwear"/>
    <x v="11"/>
    <x v="2"/>
    <x v="0"/>
    <x v="3"/>
    <n v="1878.47"/>
    <n v="1014.91"/>
    <x v="1"/>
    <d v="1963-09-02T00:00:00"/>
    <n v="62"/>
    <x v="3"/>
    <x v="3"/>
    <s v="Jimenezborough"/>
    <x v="3"/>
  </r>
  <r>
    <s v="T03872"/>
    <d v="2025-09-01T00:00:00"/>
    <s v="C001"/>
    <s v="P012"/>
    <s v="S005"/>
    <n v="2"/>
    <n v="0.15"/>
    <s v="Cash"/>
    <n v="2386.1799999999998"/>
    <n v="2028.2529999999997"/>
    <n v="1636.48"/>
    <n v="391.77299999999968"/>
    <s v="Above Camera"/>
    <x v="5"/>
    <x v="2"/>
    <x v="1"/>
    <x v="12"/>
    <n v="1193.0899999999999"/>
    <n v="818.24"/>
    <x v="0"/>
    <d v="1996-09-11T00:00:00"/>
    <n v="29"/>
    <x v="1"/>
    <x v="4"/>
    <s v="Johnmouth"/>
    <x v="2"/>
  </r>
  <r>
    <s v="T03873"/>
    <d v="2025-05-10T00:00:00"/>
    <s v="C169"/>
    <s v="P029"/>
    <s v="S001"/>
    <n v="3"/>
    <n v="0.05"/>
    <s v="Mobile Money"/>
    <n v="4455.1499999999996"/>
    <n v="4232.392499999999"/>
    <n v="2964.93"/>
    <n v="1267.4624999999992"/>
    <s v="Road Clothing"/>
    <x v="4"/>
    <x v="2"/>
    <x v="0"/>
    <x v="0"/>
    <n v="1485.05"/>
    <n v="988.31"/>
    <x v="0"/>
    <d v="1967-06-15T00:00:00"/>
    <n v="59"/>
    <x v="3"/>
    <x v="3"/>
    <s v="Jimenezborough"/>
    <x v="3"/>
  </r>
  <r>
    <s v="T03874"/>
    <d v="2025-06-29T00:00:00"/>
    <s v="C021"/>
    <s v="P010"/>
    <s v="S001"/>
    <n v="3"/>
    <n v="0.05"/>
    <s v="Mobile Money"/>
    <n v="3582.3599999999997"/>
    <n v="3403.2419999999997"/>
    <n v="2516.8500000000004"/>
    <n v="886.39199999999937"/>
    <s v="Step Smartphone"/>
    <x v="0"/>
    <x v="2"/>
    <x v="1"/>
    <x v="10"/>
    <n v="1194.1199999999999"/>
    <n v="838.95"/>
    <x v="0"/>
    <d v="1993-11-17T00:00:00"/>
    <n v="32"/>
    <x v="1"/>
    <x v="3"/>
    <s v="Jimenezborough"/>
    <x v="3"/>
  </r>
  <r>
    <s v="T03875"/>
    <d v="2024-12-15T00:00:00"/>
    <s v="C014"/>
    <s v="P014"/>
    <s v="S005"/>
    <n v="2"/>
    <n v="0.05"/>
    <s v="Cash"/>
    <n v="2685.5"/>
    <n v="2551.2249999999999"/>
    <n v="1595.88"/>
    <n v="955.3449999999998"/>
    <s v="Add Clothing"/>
    <x v="7"/>
    <x v="0"/>
    <x v="0"/>
    <x v="0"/>
    <n v="1342.75"/>
    <n v="797.94"/>
    <x v="0"/>
    <d v="1974-06-25T00:00:00"/>
    <n v="52"/>
    <x v="3"/>
    <x v="4"/>
    <s v="Johnmouth"/>
    <x v="2"/>
  </r>
  <r>
    <s v="T03876"/>
    <d v="2024-12-29T00:00:00"/>
    <s v="C009"/>
    <s v="P041"/>
    <s v="S004"/>
    <n v="1"/>
    <n v="0.15"/>
    <s v="Bank Transfer"/>
    <n v="1635.01"/>
    <n v="1389.7584999999999"/>
    <n v="1043.29"/>
    <n v="346.46849999999995"/>
    <s v="Present Television"/>
    <x v="7"/>
    <x v="0"/>
    <x v="1"/>
    <x v="2"/>
    <n v="1635.01"/>
    <n v="1043.29"/>
    <x v="1"/>
    <d v="2004-08-15T00:00:00"/>
    <n v="21"/>
    <x v="2"/>
    <x v="1"/>
    <s v="Brianahaven"/>
    <x v="1"/>
  </r>
  <r>
    <s v="T03877"/>
    <d v="2024-09-06T00:00:00"/>
    <s v="C175"/>
    <s v="P010"/>
    <s v="S001"/>
    <n v="1"/>
    <n v="0.15"/>
    <s v="Bank Transfer"/>
    <n v="1194.1199999999999"/>
    <n v="1015.0019999999998"/>
    <n v="838.95"/>
    <n v="176.05199999999979"/>
    <s v="Step Smartphone"/>
    <x v="5"/>
    <x v="0"/>
    <x v="1"/>
    <x v="10"/>
    <n v="1194.1199999999999"/>
    <n v="838.95"/>
    <x v="0"/>
    <d v="1998-01-07T00:00:00"/>
    <n v="28"/>
    <x v="1"/>
    <x v="3"/>
    <s v="Jimenezborough"/>
    <x v="3"/>
  </r>
  <r>
    <s v="T03878"/>
    <d v="2025-06-15T00:00:00"/>
    <s v="C180"/>
    <s v="P036"/>
    <s v="S001"/>
    <n v="5"/>
    <n v="0.1"/>
    <s v="Bank Transfer"/>
    <n v="7507.3"/>
    <n v="6756.5700000000006"/>
    <n v="5838.65"/>
    <n v="917.92000000000098"/>
    <s v="New Watches"/>
    <x v="0"/>
    <x v="2"/>
    <x v="0"/>
    <x v="1"/>
    <n v="1501.46"/>
    <n v="1167.73"/>
    <x v="1"/>
    <d v="1959-12-15T00:00:00"/>
    <n v="66"/>
    <x v="4"/>
    <x v="3"/>
    <s v="Jimenezborough"/>
    <x v="3"/>
  </r>
  <r>
    <s v="T03879"/>
    <d v="2024-07-30T00:00:00"/>
    <s v="C179"/>
    <s v="P017"/>
    <s v="S003"/>
    <n v="2"/>
    <n v="0.05"/>
    <s v="Mobile Money"/>
    <n v="2492.2199999999998"/>
    <n v="2367.6089999999999"/>
    <n v="1667.04"/>
    <n v="700.56899999999996"/>
    <s v="Find Headphones"/>
    <x v="11"/>
    <x v="0"/>
    <x v="1"/>
    <x v="11"/>
    <n v="1246.1099999999999"/>
    <n v="833.52"/>
    <x v="1"/>
    <d v="1985-02-14T00:00:00"/>
    <n v="41"/>
    <x v="1"/>
    <x v="0"/>
    <s v="New Michele"/>
    <x v="0"/>
  </r>
  <r>
    <s v="T03880"/>
    <d v="2023-10-11T00:00:00"/>
    <s v="C106"/>
    <s v="P034"/>
    <s v="S005"/>
    <n v="5"/>
    <n v="0.05"/>
    <s v="Mobile Money"/>
    <n v="2140.25"/>
    <n v="2033.2375"/>
    <n v="1230.3499999999999"/>
    <n v="802.88750000000005"/>
    <s v="Everything Laptop"/>
    <x v="6"/>
    <x v="1"/>
    <x v="1"/>
    <x v="6"/>
    <n v="428.05"/>
    <n v="246.07"/>
    <x v="1"/>
    <d v="1987-04-23T00:00:00"/>
    <n v="39"/>
    <x v="1"/>
    <x v="4"/>
    <s v="Johnmouth"/>
    <x v="2"/>
  </r>
  <r>
    <s v="T03881"/>
    <d v="2024-11-30T00:00:00"/>
    <s v="C089"/>
    <s v="P019"/>
    <s v="S002"/>
    <n v="5"/>
    <n v="0.1"/>
    <s v="Bank Transfer"/>
    <n v="8814.6"/>
    <n v="7933.14"/>
    <n v="6732.4"/>
    <n v="1200.7400000000007"/>
    <s v="Traditional Laptop"/>
    <x v="1"/>
    <x v="0"/>
    <x v="1"/>
    <x v="6"/>
    <n v="1762.92"/>
    <n v="1346.48"/>
    <x v="1"/>
    <d v="1969-07-12T00:00:00"/>
    <n v="57"/>
    <x v="3"/>
    <x v="2"/>
    <s v="Peckmouth"/>
    <x v="2"/>
  </r>
  <r>
    <s v="T03882"/>
    <d v="2024-07-16T00:00:00"/>
    <s v="C121"/>
    <s v="P008"/>
    <s v="S001"/>
    <n v="4"/>
    <n v="0"/>
    <s v="Credit Card"/>
    <n v="439.12"/>
    <n v="439.12"/>
    <n v="282.36"/>
    <n v="156.76"/>
    <s v="Recognize Footwear"/>
    <x v="11"/>
    <x v="0"/>
    <x v="0"/>
    <x v="3"/>
    <n v="109.78"/>
    <n v="70.59"/>
    <x v="0"/>
    <d v="1967-02-28T00:00:00"/>
    <n v="59"/>
    <x v="3"/>
    <x v="3"/>
    <s v="Jimenezborough"/>
    <x v="3"/>
  </r>
  <r>
    <s v="T03883"/>
    <d v="2024-10-05T00:00:00"/>
    <s v="C122"/>
    <s v="P036"/>
    <s v="S002"/>
    <n v="3"/>
    <n v="0"/>
    <s v="Credit Card"/>
    <n v="4504.38"/>
    <n v="4504.38"/>
    <n v="3503.19"/>
    <n v="1001.19"/>
    <s v="New Watches"/>
    <x v="6"/>
    <x v="0"/>
    <x v="0"/>
    <x v="1"/>
    <n v="1501.46"/>
    <n v="1167.73"/>
    <x v="0"/>
    <d v="1961-10-02T00:00:00"/>
    <n v="64"/>
    <x v="3"/>
    <x v="2"/>
    <s v="Peckmouth"/>
    <x v="2"/>
  </r>
  <r>
    <s v="T03884"/>
    <d v="2024-05-07T00:00:00"/>
    <s v="C198"/>
    <s v="P043"/>
    <s v="S001"/>
    <n v="1"/>
    <n v="0.1"/>
    <s v="Bank Transfer"/>
    <n v="564.41999999999996"/>
    <n v="507.97799999999995"/>
    <n v="293.95999999999998"/>
    <n v="214.01799999999997"/>
    <s v="Soon Accessories"/>
    <x v="4"/>
    <x v="0"/>
    <x v="0"/>
    <x v="9"/>
    <n v="564.41999999999996"/>
    <n v="293.95999999999998"/>
    <x v="0"/>
    <d v="1986-01-23T00:00:00"/>
    <n v="40"/>
    <x v="1"/>
    <x v="3"/>
    <s v="Jimenezborough"/>
    <x v="3"/>
  </r>
  <r>
    <s v="T03885"/>
    <d v="2023-10-03T00:00:00"/>
    <s v="C012"/>
    <s v="P024"/>
    <s v="S002"/>
    <n v="3"/>
    <n v="0.15"/>
    <s v="Credit Card"/>
    <n v="4462.2300000000005"/>
    <n v="3792.8955000000001"/>
    <n v="2439.21"/>
    <n v="1353.6855"/>
    <s v="Him Smartphone"/>
    <x v="6"/>
    <x v="1"/>
    <x v="1"/>
    <x v="10"/>
    <n v="1487.41"/>
    <n v="813.07"/>
    <x v="0"/>
    <d v="1989-12-08T00:00:00"/>
    <n v="36"/>
    <x v="1"/>
    <x v="2"/>
    <s v="Peckmouth"/>
    <x v="2"/>
  </r>
  <r>
    <s v="T03886"/>
    <d v="2024-10-03T00:00:00"/>
    <s v="C176"/>
    <s v="P042"/>
    <s v="S002"/>
    <n v="1"/>
    <n v="0.15"/>
    <s v="Bank Transfer"/>
    <n v="453.62"/>
    <n v="385.577"/>
    <n v="316.63"/>
    <n v="68.947000000000003"/>
    <s v="Maybe Clothing"/>
    <x v="6"/>
    <x v="0"/>
    <x v="0"/>
    <x v="0"/>
    <n v="453.62"/>
    <n v="316.63"/>
    <x v="0"/>
    <d v="1979-10-07T00:00:00"/>
    <n v="46"/>
    <x v="1"/>
    <x v="2"/>
    <s v="Peckmouth"/>
    <x v="2"/>
  </r>
  <r>
    <s v="T03887"/>
    <d v="2024-04-11T00:00:00"/>
    <s v="C055"/>
    <s v="P044"/>
    <s v="S003"/>
    <n v="4"/>
    <n v="0.1"/>
    <s v="Credit Card"/>
    <n v="5146.2"/>
    <n v="4631.58"/>
    <n v="3190.16"/>
    <n v="1441.42"/>
    <s v="Least Accessories"/>
    <x v="8"/>
    <x v="0"/>
    <x v="0"/>
    <x v="9"/>
    <n v="1286.55"/>
    <n v="797.54"/>
    <x v="0"/>
    <d v="1976-07-09T00:00:00"/>
    <n v="50"/>
    <x v="3"/>
    <x v="0"/>
    <s v="New Michele"/>
    <x v="0"/>
  </r>
  <r>
    <s v="T03888"/>
    <d v="2024-04-03T00:00:00"/>
    <s v="C087"/>
    <s v="P021"/>
    <s v="S002"/>
    <n v="4"/>
    <n v="0"/>
    <s v="Mobile Money"/>
    <n v="4908.96"/>
    <n v="4908.96"/>
    <n v="3908.36"/>
    <n v="1000.5999999999999"/>
    <s v="Firm Dairy"/>
    <x v="8"/>
    <x v="0"/>
    <x v="2"/>
    <x v="7"/>
    <n v="1227.24"/>
    <n v="977.09"/>
    <x v="1"/>
    <d v="1975-06-22T00:00:00"/>
    <n v="51"/>
    <x v="3"/>
    <x v="2"/>
    <s v="Peckmouth"/>
    <x v="2"/>
  </r>
  <r>
    <s v="T03889"/>
    <d v="2025-03-23T00:00:00"/>
    <s v="C070"/>
    <s v="P010"/>
    <s v="S005"/>
    <n v="4"/>
    <n v="0"/>
    <s v="Mobile Money"/>
    <n v="4776.4799999999996"/>
    <n v="4776.4799999999996"/>
    <n v="3355.8"/>
    <n v="1420.6799999999994"/>
    <s v="Step Smartphone"/>
    <x v="2"/>
    <x v="2"/>
    <x v="1"/>
    <x v="10"/>
    <n v="1194.1199999999999"/>
    <n v="838.95"/>
    <x v="0"/>
    <d v="1971-10-24T00:00:00"/>
    <n v="54"/>
    <x v="3"/>
    <x v="4"/>
    <s v="Johnmouth"/>
    <x v="2"/>
  </r>
  <r>
    <s v="T03890"/>
    <d v="2025-01-13T00:00:00"/>
    <s v="C115"/>
    <s v="P001"/>
    <s v="S002"/>
    <n v="5"/>
    <n v="0.05"/>
    <s v="Bank Transfer"/>
    <n v="8368.4500000000007"/>
    <n v="7950.0275000000001"/>
    <n v="6616.9000000000005"/>
    <n v="1333.1274999999996"/>
    <s v="Like Camera"/>
    <x v="9"/>
    <x v="2"/>
    <x v="1"/>
    <x v="12"/>
    <n v="1673.69"/>
    <n v="1323.38"/>
    <x v="0"/>
    <d v="1960-02-25T00:00:00"/>
    <n v="66"/>
    <x v="4"/>
    <x v="2"/>
    <s v="Peckmouth"/>
    <x v="2"/>
  </r>
  <r>
    <s v="T03891"/>
    <d v="2025-03-02T00:00:00"/>
    <s v="C077"/>
    <s v="P018"/>
    <s v="S005"/>
    <n v="5"/>
    <n v="0.05"/>
    <s v="Bank Transfer"/>
    <n v="5399.4500000000007"/>
    <n v="5129.4775000000009"/>
    <n v="3519.15"/>
    <n v="1610.3275000000008"/>
    <s v="Democratic Smartphone"/>
    <x v="2"/>
    <x v="2"/>
    <x v="1"/>
    <x v="10"/>
    <n v="1079.8900000000001"/>
    <n v="703.83"/>
    <x v="1"/>
    <d v="2002-12-24T00:00:00"/>
    <n v="23"/>
    <x v="2"/>
    <x v="4"/>
    <s v="Johnmouth"/>
    <x v="2"/>
  </r>
  <r>
    <s v="T03892"/>
    <d v="2024-05-21T00:00:00"/>
    <s v="C046"/>
    <s v="P039"/>
    <s v="S003"/>
    <n v="2"/>
    <n v="0.15"/>
    <s v="Bank Transfer"/>
    <n v="1081.8800000000001"/>
    <n v="919.59800000000007"/>
    <n v="796.5"/>
    <n v="123.09800000000007"/>
    <s v="Church Clothing"/>
    <x v="4"/>
    <x v="0"/>
    <x v="0"/>
    <x v="0"/>
    <n v="540.94000000000005"/>
    <n v="398.25"/>
    <x v="0"/>
    <d v="1964-01-21T00:00:00"/>
    <n v="62"/>
    <x v="3"/>
    <x v="0"/>
    <s v="New Michele"/>
    <x v="0"/>
  </r>
  <r>
    <s v="T03893"/>
    <d v="2024-05-23T00:00:00"/>
    <s v="C104"/>
    <s v="P025"/>
    <s v="S002"/>
    <n v="5"/>
    <n v="0"/>
    <s v="Bank Transfer"/>
    <n v="2145.75"/>
    <n v="2145.75"/>
    <n v="1293.6000000000001"/>
    <n v="852.14999999999986"/>
    <s v="Little Watches"/>
    <x v="4"/>
    <x v="0"/>
    <x v="0"/>
    <x v="1"/>
    <n v="429.15"/>
    <n v="258.72000000000003"/>
    <x v="0"/>
    <d v="1965-03-20T00:00:00"/>
    <n v="61"/>
    <x v="3"/>
    <x v="2"/>
    <s v="Peckmouth"/>
    <x v="2"/>
  </r>
  <r>
    <s v="T03894"/>
    <d v="2025-02-22T00:00:00"/>
    <s v="C086"/>
    <s v="P032"/>
    <s v="S001"/>
    <n v="4"/>
    <n v="0.15"/>
    <s v="Bank Transfer"/>
    <n v="1218.8399999999999"/>
    <n v="1036.0139999999999"/>
    <n v="656.04"/>
    <n v="379.97399999999993"/>
    <s v="Difficult Vegetables"/>
    <x v="10"/>
    <x v="2"/>
    <x v="2"/>
    <x v="8"/>
    <n v="304.70999999999998"/>
    <n v="164.01"/>
    <x v="1"/>
    <d v="1975-09-26T00:00:00"/>
    <n v="50"/>
    <x v="3"/>
    <x v="3"/>
    <s v="Jimenezborough"/>
    <x v="3"/>
  </r>
  <r>
    <s v="T03895"/>
    <d v="2025-06-28T00:00:00"/>
    <s v="C181"/>
    <s v="P028"/>
    <s v="S001"/>
    <n v="4"/>
    <n v="0.1"/>
    <s v="Mobile Money"/>
    <n v="2695.12"/>
    <n v="2425.6080000000002"/>
    <n v="1453.32"/>
    <n v="972.28800000000024"/>
    <s v="Deal Smartphone"/>
    <x v="0"/>
    <x v="2"/>
    <x v="1"/>
    <x v="10"/>
    <n v="673.78"/>
    <n v="363.33"/>
    <x v="1"/>
    <d v="1972-11-28T00:00:00"/>
    <n v="53"/>
    <x v="3"/>
    <x v="3"/>
    <s v="Jimenezborough"/>
    <x v="3"/>
  </r>
  <r>
    <s v="T03896"/>
    <d v="2024-12-28T00:00:00"/>
    <s v="C159"/>
    <s v="P016"/>
    <s v="S003"/>
    <n v="3"/>
    <n v="0"/>
    <s v="Bank Transfer"/>
    <n v="5576.25"/>
    <n v="5576.25"/>
    <n v="4353.4800000000005"/>
    <n v="1222.7699999999995"/>
    <s v="House Accessories"/>
    <x v="7"/>
    <x v="0"/>
    <x v="0"/>
    <x v="9"/>
    <n v="1858.75"/>
    <n v="1451.16"/>
    <x v="0"/>
    <d v="1990-10-14T00:00:00"/>
    <n v="35"/>
    <x v="1"/>
    <x v="0"/>
    <s v="New Michele"/>
    <x v="0"/>
  </r>
  <r>
    <s v="T03897"/>
    <d v="2024-02-16T00:00:00"/>
    <s v="C102"/>
    <s v="P022"/>
    <s v="S002"/>
    <n v="2"/>
    <n v="0.05"/>
    <s v="Cash"/>
    <n v="51.14"/>
    <n v="48.582999999999998"/>
    <n v="38.1"/>
    <n v="10.482999999999997"/>
    <s v="How Vegetables"/>
    <x v="10"/>
    <x v="0"/>
    <x v="2"/>
    <x v="8"/>
    <n v="25.57"/>
    <n v="19.05"/>
    <x v="1"/>
    <d v="1996-06-20T00:00:00"/>
    <n v="30"/>
    <x v="1"/>
    <x v="2"/>
    <s v="Peckmouth"/>
    <x v="2"/>
  </r>
  <r>
    <s v="T03898"/>
    <d v="2024-06-13T00:00:00"/>
    <s v="C153"/>
    <s v="P045"/>
    <s v="S001"/>
    <n v="5"/>
    <n v="0.1"/>
    <s v="Bank Transfer"/>
    <n v="9395.4"/>
    <n v="8455.86"/>
    <n v="5022.7999999999993"/>
    <n v="3433.0600000000013"/>
    <s v="Set Dairy"/>
    <x v="0"/>
    <x v="0"/>
    <x v="2"/>
    <x v="7"/>
    <n v="1879.08"/>
    <n v="1004.56"/>
    <x v="1"/>
    <d v="1988-04-07T00:00:00"/>
    <n v="38"/>
    <x v="1"/>
    <x v="3"/>
    <s v="Jimenezborough"/>
    <x v="3"/>
  </r>
  <r>
    <s v="T03899"/>
    <d v="2025-08-11T00:00:00"/>
    <s v="C028"/>
    <s v="P037"/>
    <s v="S001"/>
    <n v="4"/>
    <n v="0.1"/>
    <s v="Cash"/>
    <n v="7810.6"/>
    <n v="7029.5400000000009"/>
    <n v="5805.08"/>
    <n v="1224.4600000000009"/>
    <s v="Book Television"/>
    <x v="3"/>
    <x v="2"/>
    <x v="1"/>
    <x v="2"/>
    <n v="1952.65"/>
    <n v="1451.27"/>
    <x v="1"/>
    <d v="1960-02-10T00:00:00"/>
    <n v="66"/>
    <x v="4"/>
    <x v="3"/>
    <s v="Jimenezborough"/>
    <x v="3"/>
  </r>
  <r>
    <s v="T03900"/>
    <d v="2025-08-24T00:00:00"/>
    <s v="C171"/>
    <s v="P009"/>
    <s v="S005"/>
    <n v="1"/>
    <n v="0.05"/>
    <s v="Cash"/>
    <n v="123.19"/>
    <n v="117.03049999999999"/>
    <n v="80.36"/>
    <n v="36.67049999999999"/>
    <s v="Us Snacks"/>
    <x v="3"/>
    <x v="2"/>
    <x v="2"/>
    <x v="4"/>
    <n v="123.19"/>
    <n v="80.36"/>
    <x v="0"/>
    <d v="1993-03-15T00:00:00"/>
    <n v="33"/>
    <x v="1"/>
    <x v="4"/>
    <s v="Johnmouth"/>
    <x v="2"/>
  </r>
  <r>
    <s v="T03901"/>
    <d v="2025-04-09T00:00:00"/>
    <s v="C022"/>
    <s v="P006"/>
    <s v="S001"/>
    <n v="4"/>
    <n v="0.15"/>
    <s v="Cash"/>
    <n v="1272.2"/>
    <n v="1081.3700000000001"/>
    <n v="749.36"/>
    <n v="332.0100000000001"/>
    <s v="Company Fruits"/>
    <x v="8"/>
    <x v="2"/>
    <x v="2"/>
    <x v="13"/>
    <n v="318.05"/>
    <n v="187.34"/>
    <x v="0"/>
    <d v="1955-11-16T00:00:00"/>
    <n v="70"/>
    <x v="4"/>
    <x v="3"/>
    <s v="Jimenezborough"/>
    <x v="3"/>
  </r>
  <r>
    <s v="T03902"/>
    <d v="2025-02-12T00:00:00"/>
    <s v="C154"/>
    <s v="P021"/>
    <s v="S001"/>
    <n v="2"/>
    <n v="0.1"/>
    <s v="Bank Transfer"/>
    <n v="2454.48"/>
    <n v="2209.0320000000002"/>
    <n v="1954.18"/>
    <n v="254.85200000000009"/>
    <s v="Firm Dairy"/>
    <x v="10"/>
    <x v="2"/>
    <x v="2"/>
    <x v="7"/>
    <n v="1227.24"/>
    <n v="977.09"/>
    <x v="0"/>
    <d v="1971-09-02T00:00:00"/>
    <n v="54"/>
    <x v="3"/>
    <x v="3"/>
    <s v="Jimenezborough"/>
    <x v="3"/>
  </r>
  <r>
    <s v="T03903"/>
    <d v="2024-04-11T00:00:00"/>
    <s v="C181"/>
    <s v="P013"/>
    <s v="S004"/>
    <n v="4"/>
    <n v="0"/>
    <s v="Credit Card"/>
    <n v="4539.2"/>
    <n v="4539.2"/>
    <n v="2700.4"/>
    <n v="1838.7999999999997"/>
    <s v="World Watches"/>
    <x v="8"/>
    <x v="0"/>
    <x v="0"/>
    <x v="1"/>
    <n v="1134.8"/>
    <n v="675.1"/>
    <x v="1"/>
    <d v="1972-11-28T00:00:00"/>
    <n v="53"/>
    <x v="3"/>
    <x v="1"/>
    <s v="Brianahaven"/>
    <x v="1"/>
  </r>
  <r>
    <s v="T03904"/>
    <d v="2023-12-26T00:00:00"/>
    <s v="C044"/>
    <s v="P045"/>
    <s v="S001"/>
    <n v="4"/>
    <n v="0.1"/>
    <s v="Credit Card"/>
    <n v="7516.32"/>
    <n v="6764.6880000000001"/>
    <n v="4018.24"/>
    <n v="2746.4480000000003"/>
    <s v="Set Dairy"/>
    <x v="7"/>
    <x v="1"/>
    <x v="2"/>
    <x v="7"/>
    <n v="1879.08"/>
    <n v="1004.56"/>
    <x v="0"/>
    <d v="1961-02-14T00:00:00"/>
    <n v="65"/>
    <x v="4"/>
    <x v="3"/>
    <s v="Jimenezborough"/>
    <x v="3"/>
  </r>
  <r>
    <s v="T03905"/>
    <d v="2025-06-28T00:00:00"/>
    <s v="C081"/>
    <s v="P029"/>
    <s v="S003"/>
    <n v="1"/>
    <n v="0.05"/>
    <s v="Cash"/>
    <n v="1485.05"/>
    <n v="1410.7974999999999"/>
    <n v="988.31"/>
    <n v="422.48749999999995"/>
    <s v="Road Clothing"/>
    <x v="0"/>
    <x v="2"/>
    <x v="0"/>
    <x v="0"/>
    <n v="1485.05"/>
    <n v="988.31"/>
    <x v="1"/>
    <d v="1988-07-20T00:00:00"/>
    <n v="38"/>
    <x v="1"/>
    <x v="0"/>
    <s v="New Michele"/>
    <x v="0"/>
  </r>
  <r>
    <s v="T03906"/>
    <d v="2024-11-05T00:00:00"/>
    <s v="C022"/>
    <s v="P021"/>
    <s v="S002"/>
    <n v="2"/>
    <n v="0.15"/>
    <s v="Bank Transfer"/>
    <n v="2454.48"/>
    <n v="2086.308"/>
    <n v="1954.18"/>
    <n v="132.12799999999993"/>
    <s v="Firm Dairy"/>
    <x v="1"/>
    <x v="0"/>
    <x v="2"/>
    <x v="7"/>
    <n v="1227.24"/>
    <n v="977.09"/>
    <x v="0"/>
    <d v="1955-11-16T00:00:00"/>
    <n v="70"/>
    <x v="4"/>
    <x v="2"/>
    <s v="Peckmouth"/>
    <x v="2"/>
  </r>
  <r>
    <s v="T03907"/>
    <d v="2023-10-12T00:00:00"/>
    <s v="C145"/>
    <s v="P034"/>
    <s v="S003"/>
    <n v="1"/>
    <n v="0"/>
    <s v="Credit Card"/>
    <n v="428.05"/>
    <n v="428.05"/>
    <n v="246.07"/>
    <n v="181.98000000000002"/>
    <s v="Everything Laptop"/>
    <x v="6"/>
    <x v="1"/>
    <x v="1"/>
    <x v="6"/>
    <n v="428.05"/>
    <n v="246.07"/>
    <x v="1"/>
    <d v="1959-11-07T00:00:00"/>
    <n v="66"/>
    <x v="4"/>
    <x v="0"/>
    <s v="New Michele"/>
    <x v="0"/>
  </r>
  <r>
    <s v="T03908"/>
    <d v="2024-07-08T00:00:00"/>
    <s v="C107"/>
    <s v="P011"/>
    <s v="S001"/>
    <n v="1"/>
    <n v="0.1"/>
    <s v="Cash"/>
    <n v="248.57"/>
    <n v="223.71299999999999"/>
    <n v="190.67"/>
    <n v="33.043000000000006"/>
    <s v="Either Headphones"/>
    <x v="11"/>
    <x v="0"/>
    <x v="1"/>
    <x v="11"/>
    <n v="248.57"/>
    <n v="190.67"/>
    <x v="1"/>
    <d v="1995-10-08T00:00:00"/>
    <n v="30"/>
    <x v="1"/>
    <x v="3"/>
    <s v="Jimenezborough"/>
    <x v="3"/>
  </r>
  <r>
    <s v="T03909"/>
    <d v="2023-12-02T00:00:00"/>
    <s v="C087"/>
    <s v="P035"/>
    <s v="S002"/>
    <n v="2"/>
    <n v="0.1"/>
    <s v="Bank Transfer"/>
    <n v="3124.86"/>
    <n v="2812.3740000000003"/>
    <n v="2391.2600000000002"/>
    <n v="421.11400000000003"/>
    <s v="Chair Laptop"/>
    <x v="7"/>
    <x v="1"/>
    <x v="1"/>
    <x v="6"/>
    <n v="1562.43"/>
    <n v="1195.6300000000001"/>
    <x v="1"/>
    <d v="1975-06-22T00:00:00"/>
    <n v="51"/>
    <x v="3"/>
    <x v="2"/>
    <s v="Peckmouth"/>
    <x v="2"/>
  </r>
  <r>
    <s v="T03910"/>
    <d v="2024-08-12T00:00:00"/>
    <s v="C113"/>
    <s v="P028"/>
    <s v="S005"/>
    <n v="3"/>
    <n v="0"/>
    <s v="Mobile Money"/>
    <n v="2021.34"/>
    <n v="2021.34"/>
    <n v="1089.99"/>
    <n v="931.34999999999991"/>
    <s v="Deal Smartphone"/>
    <x v="3"/>
    <x v="0"/>
    <x v="1"/>
    <x v="10"/>
    <n v="673.78"/>
    <n v="363.33"/>
    <x v="0"/>
    <d v="1977-05-23T00:00:00"/>
    <n v="49"/>
    <x v="1"/>
    <x v="4"/>
    <s v="Johnmouth"/>
    <x v="2"/>
  </r>
  <r>
    <s v="T03911"/>
    <d v="2024-01-29T00:00:00"/>
    <s v="C073"/>
    <s v="P035"/>
    <s v="S001"/>
    <n v="4"/>
    <n v="0"/>
    <s v="Mobile Money"/>
    <n v="6249.72"/>
    <n v="6249.72"/>
    <n v="4782.5200000000004"/>
    <n v="1467.1999999999998"/>
    <s v="Chair Laptop"/>
    <x v="9"/>
    <x v="0"/>
    <x v="1"/>
    <x v="6"/>
    <n v="1562.43"/>
    <n v="1195.6300000000001"/>
    <x v="1"/>
    <d v="1964-12-04T00:00:00"/>
    <n v="61"/>
    <x v="3"/>
    <x v="3"/>
    <s v="Jimenezborough"/>
    <x v="3"/>
  </r>
  <r>
    <s v="T03912"/>
    <d v="2024-11-30T00:00:00"/>
    <s v="C181"/>
    <s v="P024"/>
    <s v="S002"/>
    <n v="2"/>
    <n v="0.15"/>
    <s v="Cash"/>
    <n v="2974.82"/>
    <n v="2528.5970000000002"/>
    <n v="1626.14"/>
    <n v="902.45700000000011"/>
    <s v="Him Smartphone"/>
    <x v="1"/>
    <x v="0"/>
    <x v="1"/>
    <x v="10"/>
    <n v="1487.41"/>
    <n v="813.07"/>
    <x v="1"/>
    <d v="1972-11-28T00:00:00"/>
    <n v="53"/>
    <x v="3"/>
    <x v="2"/>
    <s v="Peckmouth"/>
    <x v="2"/>
  </r>
  <r>
    <s v="T03913"/>
    <d v="2024-03-03T00:00:00"/>
    <s v="C091"/>
    <s v="P003"/>
    <s v="S005"/>
    <n v="3"/>
    <n v="0"/>
    <s v="Credit Card"/>
    <n v="1012.89"/>
    <n v="1012.89"/>
    <n v="507.09000000000003"/>
    <n v="505.79999999999995"/>
    <s v="Here Footwear"/>
    <x v="2"/>
    <x v="0"/>
    <x v="0"/>
    <x v="3"/>
    <n v="337.63"/>
    <n v="169.03"/>
    <x v="0"/>
    <d v="1963-02-04T00:00:00"/>
    <n v="63"/>
    <x v="3"/>
    <x v="4"/>
    <s v="Johnmouth"/>
    <x v="2"/>
  </r>
  <r>
    <s v="T03914"/>
    <d v="2024-07-20T00:00:00"/>
    <s v="C171"/>
    <s v="P023"/>
    <s v="S001"/>
    <n v="1"/>
    <n v="0"/>
    <s v="Mobile Money"/>
    <n v="1878.47"/>
    <n v="1878.47"/>
    <n v="1014.91"/>
    <n v="863.56000000000006"/>
    <s v="And Footwear"/>
    <x v="11"/>
    <x v="0"/>
    <x v="0"/>
    <x v="3"/>
    <n v="1878.47"/>
    <n v="1014.91"/>
    <x v="0"/>
    <d v="1993-03-15T00:00:00"/>
    <n v="33"/>
    <x v="1"/>
    <x v="3"/>
    <s v="Jimenezborough"/>
    <x v="3"/>
  </r>
  <r>
    <s v="T03915"/>
    <d v="2023-12-09T00:00:00"/>
    <s v="C074"/>
    <s v="P024"/>
    <s v="S005"/>
    <n v="2"/>
    <n v="0.1"/>
    <s v="Cash"/>
    <n v="2974.82"/>
    <n v="2677.3380000000002"/>
    <n v="1626.14"/>
    <n v="1051.1980000000001"/>
    <s v="Him Smartphone"/>
    <x v="7"/>
    <x v="1"/>
    <x v="1"/>
    <x v="10"/>
    <n v="1487.41"/>
    <n v="813.07"/>
    <x v="1"/>
    <d v="1959-05-31T00:00:00"/>
    <n v="67"/>
    <x v="4"/>
    <x v="4"/>
    <s v="Johnmouth"/>
    <x v="2"/>
  </r>
  <r>
    <s v="T03916"/>
    <d v="2025-02-20T00:00:00"/>
    <s v="C053"/>
    <s v="P033"/>
    <s v="S005"/>
    <n v="1"/>
    <n v="0"/>
    <s v="Bank Transfer"/>
    <n v="1798.97"/>
    <n v="1798.97"/>
    <n v="1329.15"/>
    <n v="469.81999999999994"/>
    <s v="Beat Accessories"/>
    <x v="10"/>
    <x v="2"/>
    <x v="0"/>
    <x v="9"/>
    <n v="1798.97"/>
    <n v="1329.15"/>
    <x v="1"/>
    <d v="1998-04-20T00:00:00"/>
    <n v="28"/>
    <x v="1"/>
    <x v="4"/>
    <s v="Johnmouth"/>
    <x v="2"/>
  </r>
  <r>
    <s v="T03917"/>
    <d v="2023-09-28T00:00:00"/>
    <s v="C090"/>
    <s v="P012"/>
    <s v="S002"/>
    <n v="1"/>
    <n v="0.05"/>
    <s v="Mobile Money"/>
    <n v="1193.0899999999999"/>
    <n v="1133.4354999999998"/>
    <n v="818.24"/>
    <n v="315.19549999999981"/>
    <s v="Above Camera"/>
    <x v="5"/>
    <x v="1"/>
    <x v="1"/>
    <x v="12"/>
    <n v="1193.0899999999999"/>
    <n v="818.24"/>
    <x v="0"/>
    <d v="1975-08-18T00:00:00"/>
    <n v="50"/>
    <x v="3"/>
    <x v="2"/>
    <s v="Peckmouth"/>
    <x v="2"/>
  </r>
  <r>
    <s v="T03918"/>
    <d v="2025-04-02T00:00:00"/>
    <s v="C012"/>
    <s v="P050"/>
    <s v="S005"/>
    <n v="5"/>
    <n v="0.1"/>
    <s v="Cash"/>
    <n v="5223.2000000000007"/>
    <n v="4700.880000000001"/>
    <n v="3875.3500000000004"/>
    <n v="825.53000000000065"/>
    <s v="Maybe Footwear"/>
    <x v="8"/>
    <x v="2"/>
    <x v="0"/>
    <x v="3"/>
    <n v="1044.6400000000001"/>
    <n v="775.07"/>
    <x v="0"/>
    <d v="1989-12-08T00:00:00"/>
    <n v="36"/>
    <x v="1"/>
    <x v="4"/>
    <s v="Johnmouth"/>
    <x v="2"/>
  </r>
  <r>
    <s v="T03919"/>
    <d v="2024-11-22T00:00:00"/>
    <s v="C019"/>
    <s v="P028"/>
    <s v="S005"/>
    <n v="3"/>
    <n v="0"/>
    <s v="Credit Card"/>
    <n v="2021.34"/>
    <n v="2021.34"/>
    <n v="1089.99"/>
    <n v="931.34999999999991"/>
    <s v="Deal Smartphone"/>
    <x v="1"/>
    <x v="0"/>
    <x v="1"/>
    <x v="10"/>
    <n v="673.78"/>
    <n v="363.33"/>
    <x v="1"/>
    <d v="1998-05-16T00:00:00"/>
    <n v="28"/>
    <x v="1"/>
    <x v="4"/>
    <s v="Johnmouth"/>
    <x v="2"/>
  </r>
  <r>
    <s v="T03920"/>
    <d v="2025-08-02T00:00:00"/>
    <s v="C168"/>
    <s v="P025"/>
    <s v="S003"/>
    <n v="5"/>
    <n v="0.05"/>
    <s v="Bank Transfer"/>
    <n v="2145.75"/>
    <n v="2038.4624999999999"/>
    <n v="1293.6000000000001"/>
    <n v="744.86249999999973"/>
    <s v="Little Watches"/>
    <x v="3"/>
    <x v="2"/>
    <x v="0"/>
    <x v="1"/>
    <n v="429.15"/>
    <n v="258.72000000000003"/>
    <x v="0"/>
    <d v="1969-07-30T00:00:00"/>
    <n v="56"/>
    <x v="3"/>
    <x v="0"/>
    <s v="New Michele"/>
    <x v="0"/>
  </r>
  <r>
    <s v="T03921"/>
    <d v="2025-01-06T00:00:00"/>
    <s v="C089"/>
    <s v="P038"/>
    <s v="S002"/>
    <n v="3"/>
    <n v="0.1"/>
    <s v="Credit Card"/>
    <n v="1100.79"/>
    <n v="990.71100000000001"/>
    <n v="855.69"/>
    <n v="135.02099999999996"/>
    <s v="Stage Footwear"/>
    <x v="9"/>
    <x v="2"/>
    <x v="0"/>
    <x v="3"/>
    <n v="366.93"/>
    <n v="285.23"/>
    <x v="1"/>
    <d v="1969-07-12T00:00:00"/>
    <n v="57"/>
    <x v="3"/>
    <x v="2"/>
    <s v="Peckmouth"/>
    <x v="2"/>
  </r>
  <r>
    <s v="T03922"/>
    <d v="2024-11-19T00:00:00"/>
    <s v="C012"/>
    <s v="P031"/>
    <s v="S003"/>
    <n v="4"/>
    <n v="0"/>
    <s v="Cash"/>
    <n v="4382.88"/>
    <n v="4382.88"/>
    <n v="3288.8"/>
    <n v="1094.08"/>
    <s v="Foot Snacks"/>
    <x v="1"/>
    <x v="0"/>
    <x v="2"/>
    <x v="4"/>
    <n v="1095.72"/>
    <n v="822.2"/>
    <x v="0"/>
    <d v="1989-12-08T00:00:00"/>
    <n v="36"/>
    <x v="1"/>
    <x v="0"/>
    <s v="New Michele"/>
    <x v="0"/>
  </r>
  <r>
    <s v="T03923"/>
    <d v="2023-10-06T00:00:00"/>
    <s v="C016"/>
    <s v="P017"/>
    <s v="S004"/>
    <n v="4"/>
    <n v="0"/>
    <s v="Cash"/>
    <n v="4984.4399999999996"/>
    <n v="4984.4399999999996"/>
    <n v="3334.08"/>
    <n v="1650.3599999999997"/>
    <s v="Find Headphones"/>
    <x v="6"/>
    <x v="1"/>
    <x v="1"/>
    <x v="11"/>
    <n v="1246.1099999999999"/>
    <n v="833.52"/>
    <x v="0"/>
    <d v="1976-04-27T00:00:00"/>
    <n v="50"/>
    <x v="3"/>
    <x v="1"/>
    <s v="Brianahaven"/>
    <x v="1"/>
  </r>
  <r>
    <s v="T03924"/>
    <d v="2025-01-07T00:00:00"/>
    <s v="C102"/>
    <s v="P002"/>
    <s v="S005"/>
    <n v="4"/>
    <n v="0"/>
    <s v="Cash"/>
    <n v="3275.04"/>
    <n v="3275.04"/>
    <n v="2110.48"/>
    <n v="1164.56"/>
    <s v="Audience Television"/>
    <x v="9"/>
    <x v="2"/>
    <x v="1"/>
    <x v="2"/>
    <n v="818.76"/>
    <n v="527.62"/>
    <x v="1"/>
    <d v="1996-06-20T00:00:00"/>
    <n v="30"/>
    <x v="1"/>
    <x v="4"/>
    <s v="Johnmouth"/>
    <x v="2"/>
  </r>
  <r>
    <s v="T03925"/>
    <d v="2024-04-05T00:00:00"/>
    <s v="C140"/>
    <s v="P033"/>
    <s v="S004"/>
    <n v="4"/>
    <n v="0.15"/>
    <s v="Bank Transfer"/>
    <n v="7195.88"/>
    <n v="6116.4979999999996"/>
    <n v="5316.6"/>
    <n v="799.89799999999923"/>
    <s v="Beat Accessories"/>
    <x v="8"/>
    <x v="0"/>
    <x v="0"/>
    <x v="9"/>
    <n v="1798.97"/>
    <n v="1329.15"/>
    <x v="1"/>
    <d v="1973-06-12T00:00:00"/>
    <n v="53"/>
    <x v="3"/>
    <x v="1"/>
    <s v="Brianahaven"/>
    <x v="1"/>
  </r>
  <r>
    <s v="T03926"/>
    <d v="2024-04-19T00:00:00"/>
    <s v="C012"/>
    <s v="P012"/>
    <s v="S002"/>
    <n v="4"/>
    <n v="0.1"/>
    <s v="Credit Card"/>
    <n v="4772.3599999999997"/>
    <n v="4295.1239999999998"/>
    <n v="3272.96"/>
    <n v="1022.1639999999998"/>
    <s v="Above Camera"/>
    <x v="8"/>
    <x v="0"/>
    <x v="1"/>
    <x v="12"/>
    <n v="1193.0899999999999"/>
    <n v="818.24"/>
    <x v="0"/>
    <d v="1989-12-08T00:00:00"/>
    <n v="36"/>
    <x v="1"/>
    <x v="2"/>
    <s v="Peckmouth"/>
    <x v="2"/>
  </r>
  <r>
    <s v="T03927"/>
    <d v="2025-08-15T00:00:00"/>
    <s v="C184"/>
    <s v="P016"/>
    <s v="S002"/>
    <n v="2"/>
    <n v="0.1"/>
    <s v="Bank Transfer"/>
    <n v="3717.5"/>
    <n v="3345.75"/>
    <n v="2902.32"/>
    <n v="443.42999999999984"/>
    <s v="House Accessories"/>
    <x v="3"/>
    <x v="2"/>
    <x v="0"/>
    <x v="9"/>
    <n v="1858.75"/>
    <n v="1451.16"/>
    <x v="0"/>
    <d v="2003-04-13T00:00:00"/>
    <n v="23"/>
    <x v="2"/>
    <x v="2"/>
    <s v="Peckmouth"/>
    <x v="2"/>
  </r>
  <r>
    <s v="T03928"/>
    <d v="2025-06-23T00:00:00"/>
    <s v="C149"/>
    <s v="P004"/>
    <s v="S003"/>
    <n v="2"/>
    <n v="0"/>
    <s v="Cash"/>
    <n v="3707.54"/>
    <n v="3707.54"/>
    <n v="2727.04"/>
    <n v="980.5"/>
    <s v="Four Accessories"/>
    <x v="0"/>
    <x v="2"/>
    <x v="0"/>
    <x v="9"/>
    <n v="1853.77"/>
    <n v="1363.52"/>
    <x v="0"/>
    <d v="1978-01-24T00:00:00"/>
    <n v="48"/>
    <x v="1"/>
    <x v="0"/>
    <s v="New Michele"/>
    <x v="0"/>
  </r>
  <r>
    <s v="T03929"/>
    <d v="2023-11-05T00:00:00"/>
    <s v="C101"/>
    <s v="P010"/>
    <s v="S004"/>
    <n v="4"/>
    <n v="0.15"/>
    <s v="Credit Card"/>
    <n v="4776.4799999999996"/>
    <n v="4060.0079999999994"/>
    <n v="3355.8"/>
    <n v="704.20799999999917"/>
    <s v="Step Smartphone"/>
    <x v="1"/>
    <x v="1"/>
    <x v="1"/>
    <x v="10"/>
    <n v="1194.1199999999999"/>
    <n v="838.95"/>
    <x v="1"/>
    <d v="1956-05-29T00:00:00"/>
    <n v="70"/>
    <x v="4"/>
    <x v="1"/>
    <s v="Brianahaven"/>
    <x v="1"/>
  </r>
  <r>
    <s v="T03930"/>
    <d v="2023-12-21T00:00:00"/>
    <s v="C086"/>
    <s v="P043"/>
    <s v="S003"/>
    <n v="1"/>
    <n v="0.05"/>
    <s v="Credit Card"/>
    <n v="564.41999999999996"/>
    <n v="536.19899999999996"/>
    <n v="293.95999999999998"/>
    <n v="242.23899999999998"/>
    <s v="Soon Accessories"/>
    <x v="7"/>
    <x v="1"/>
    <x v="0"/>
    <x v="9"/>
    <n v="564.41999999999996"/>
    <n v="293.95999999999998"/>
    <x v="1"/>
    <d v="1975-09-26T00:00:00"/>
    <n v="50"/>
    <x v="3"/>
    <x v="0"/>
    <s v="New Michele"/>
    <x v="0"/>
  </r>
  <r>
    <s v="T03931"/>
    <d v="2025-03-03T00:00:00"/>
    <s v="C163"/>
    <s v="P036"/>
    <s v="S003"/>
    <n v="1"/>
    <n v="0"/>
    <s v="Mobile Money"/>
    <n v="1501.46"/>
    <n v="1501.46"/>
    <n v="1167.73"/>
    <n v="333.73"/>
    <s v="New Watches"/>
    <x v="2"/>
    <x v="2"/>
    <x v="0"/>
    <x v="1"/>
    <n v="1501.46"/>
    <n v="1167.73"/>
    <x v="1"/>
    <d v="1985-10-08T00:00:00"/>
    <n v="40"/>
    <x v="1"/>
    <x v="0"/>
    <s v="New Michele"/>
    <x v="0"/>
  </r>
  <r>
    <s v="T03932"/>
    <d v="2025-08-15T00:00:00"/>
    <s v="C055"/>
    <s v="P037"/>
    <s v="S004"/>
    <n v="3"/>
    <n v="0.1"/>
    <s v="Credit Card"/>
    <n v="5857.9500000000007"/>
    <n v="5272.1550000000007"/>
    <n v="4353.8099999999995"/>
    <n v="918.34500000000116"/>
    <s v="Book Television"/>
    <x v="3"/>
    <x v="2"/>
    <x v="1"/>
    <x v="2"/>
    <n v="1952.65"/>
    <n v="1451.27"/>
    <x v="0"/>
    <d v="1976-07-09T00:00:00"/>
    <n v="50"/>
    <x v="3"/>
    <x v="1"/>
    <s v="Brianahaven"/>
    <x v="1"/>
  </r>
  <r>
    <s v="T03933"/>
    <d v="2024-04-01T00:00:00"/>
    <s v="C101"/>
    <s v="P026"/>
    <s v="S002"/>
    <n v="3"/>
    <n v="0"/>
    <s v="Mobile Money"/>
    <n v="3047.2799999999997"/>
    <n v="3047.2799999999997"/>
    <n v="1753.1999999999998"/>
    <n v="1294.08"/>
    <s v="Behavior Dairy"/>
    <x v="8"/>
    <x v="0"/>
    <x v="2"/>
    <x v="7"/>
    <n v="1015.76"/>
    <n v="584.4"/>
    <x v="1"/>
    <d v="1956-05-29T00:00:00"/>
    <n v="70"/>
    <x v="4"/>
    <x v="2"/>
    <s v="Peckmouth"/>
    <x v="2"/>
  </r>
  <r>
    <s v="T03934"/>
    <d v="2025-05-15T00:00:00"/>
    <s v="C138"/>
    <s v="P042"/>
    <s v="S003"/>
    <n v="2"/>
    <n v="0"/>
    <s v="Credit Card"/>
    <n v="907.24"/>
    <n v="907.24"/>
    <n v="633.26"/>
    <n v="273.98"/>
    <s v="Maybe Clothing"/>
    <x v="4"/>
    <x v="2"/>
    <x v="0"/>
    <x v="0"/>
    <n v="453.62"/>
    <n v="316.63"/>
    <x v="1"/>
    <d v="1961-09-28T00:00:00"/>
    <n v="64"/>
    <x v="3"/>
    <x v="0"/>
    <s v="New Michele"/>
    <x v="0"/>
  </r>
  <r>
    <s v="T03935"/>
    <d v="2024-02-06T00:00:00"/>
    <s v="C170"/>
    <s v="P030"/>
    <s v="S005"/>
    <n v="2"/>
    <n v="0.05"/>
    <s v="Credit Card"/>
    <n v="58.48"/>
    <n v="55.555999999999997"/>
    <n v="30.56"/>
    <n v="24.995999999999999"/>
    <s v="National Watches"/>
    <x v="10"/>
    <x v="0"/>
    <x v="0"/>
    <x v="1"/>
    <n v="29.24"/>
    <n v="15.28"/>
    <x v="1"/>
    <d v="1984-05-05T00:00:00"/>
    <n v="42"/>
    <x v="1"/>
    <x v="4"/>
    <s v="Johnmouth"/>
    <x v="2"/>
  </r>
  <r>
    <s v="T03936"/>
    <d v="2025-02-17T00:00:00"/>
    <s v="C079"/>
    <s v="P050"/>
    <s v="S003"/>
    <n v="1"/>
    <n v="0"/>
    <s v="Cash"/>
    <n v="1044.6400000000001"/>
    <n v="1044.6400000000001"/>
    <n v="775.07"/>
    <n v="269.57000000000005"/>
    <s v="Maybe Footwear"/>
    <x v="10"/>
    <x v="2"/>
    <x v="0"/>
    <x v="3"/>
    <n v="1044.6400000000001"/>
    <n v="775.07"/>
    <x v="1"/>
    <d v="1979-06-15T00:00:00"/>
    <n v="47"/>
    <x v="1"/>
    <x v="0"/>
    <s v="New Michele"/>
    <x v="0"/>
  </r>
  <r>
    <s v="T03937"/>
    <d v="2023-11-09T00:00:00"/>
    <s v="C189"/>
    <s v="P015"/>
    <s v="S001"/>
    <n v="5"/>
    <n v="0"/>
    <s v="Mobile Money"/>
    <n v="1352.25"/>
    <n v="1352.25"/>
    <n v="938"/>
    <n v="414.25"/>
    <s v="Whether Bags"/>
    <x v="1"/>
    <x v="1"/>
    <x v="0"/>
    <x v="5"/>
    <n v="270.45"/>
    <n v="187.6"/>
    <x v="0"/>
    <d v="1966-08-07T00:00:00"/>
    <n v="59"/>
    <x v="3"/>
    <x v="3"/>
    <s v="Jimenezborough"/>
    <x v="3"/>
  </r>
  <r>
    <s v="T03938"/>
    <d v="2024-11-26T00:00:00"/>
    <s v="C174"/>
    <s v="P032"/>
    <s v="S001"/>
    <n v="3"/>
    <n v="0.05"/>
    <s v="Cash"/>
    <n v="914.12999999999988"/>
    <n v="868.42349999999988"/>
    <n v="492.03"/>
    <n v="376.3934999999999"/>
    <s v="Difficult Vegetables"/>
    <x v="1"/>
    <x v="0"/>
    <x v="2"/>
    <x v="8"/>
    <n v="304.70999999999998"/>
    <n v="164.01"/>
    <x v="0"/>
    <d v="2005-07-07T00:00:00"/>
    <n v="21"/>
    <x v="2"/>
    <x v="3"/>
    <s v="Jimenezborough"/>
    <x v="3"/>
  </r>
  <r>
    <s v="T03939"/>
    <d v="2025-01-09T00:00:00"/>
    <s v="C164"/>
    <s v="P018"/>
    <s v="S005"/>
    <n v="5"/>
    <n v="0.15"/>
    <s v="Bank Transfer"/>
    <n v="5399.4500000000007"/>
    <n v="4589.5325000000003"/>
    <n v="3519.15"/>
    <n v="1070.3825000000002"/>
    <s v="Democratic Smartphone"/>
    <x v="9"/>
    <x v="2"/>
    <x v="1"/>
    <x v="10"/>
    <n v="1079.8900000000001"/>
    <n v="703.83"/>
    <x v="0"/>
    <d v="1968-07-28T00:00:00"/>
    <n v="57"/>
    <x v="3"/>
    <x v="4"/>
    <s v="Johnmouth"/>
    <x v="2"/>
  </r>
  <r>
    <s v="T03940"/>
    <d v="2024-08-12T00:00:00"/>
    <s v="C063"/>
    <s v="P030"/>
    <s v="S001"/>
    <n v="2"/>
    <n v="0"/>
    <s v="Cash"/>
    <n v="58.48"/>
    <n v="58.48"/>
    <n v="30.56"/>
    <n v="27.919999999999998"/>
    <s v="National Watches"/>
    <x v="3"/>
    <x v="0"/>
    <x v="0"/>
    <x v="1"/>
    <n v="29.24"/>
    <n v="15.28"/>
    <x v="0"/>
    <d v="1973-01-07T00:00:00"/>
    <n v="53"/>
    <x v="3"/>
    <x v="3"/>
    <s v="Jimenezborough"/>
    <x v="3"/>
  </r>
  <r>
    <s v="T03941"/>
    <d v="2024-02-11T00:00:00"/>
    <s v="C099"/>
    <s v="P045"/>
    <s v="S004"/>
    <n v="4"/>
    <n v="0.05"/>
    <s v="Credit Card"/>
    <n v="7516.32"/>
    <n v="7140.503999999999"/>
    <n v="4018.24"/>
    <n v="3122.2639999999992"/>
    <s v="Set Dairy"/>
    <x v="10"/>
    <x v="0"/>
    <x v="2"/>
    <x v="7"/>
    <n v="1879.08"/>
    <n v="1004.56"/>
    <x v="0"/>
    <d v="1964-07-22T00:00:00"/>
    <n v="62"/>
    <x v="3"/>
    <x v="1"/>
    <s v="Brianahaven"/>
    <x v="1"/>
  </r>
  <r>
    <s v="T03942"/>
    <d v="2025-02-21T00:00:00"/>
    <s v="C158"/>
    <s v="P001"/>
    <s v="S001"/>
    <n v="3"/>
    <n v="0.1"/>
    <s v="Mobile Money"/>
    <n v="5021.07"/>
    <n v="4518.9629999999997"/>
    <n v="3970.1400000000003"/>
    <n v="548.82299999999941"/>
    <s v="Like Camera"/>
    <x v="10"/>
    <x v="2"/>
    <x v="1"/>
    <x v="12"/>
    <n v="1673.69"/>
    <n v="1323.38"/>
    <x v="0"/>
    <d v="1981-07-24T00:00:00"/>
    <n v="45"/>
    <x v="1"/>
    <x v="3"/>
    <s v="Jimenezborough"/>
    <x v="3"/>
  </r>
  <r>
    <s v="T03943"/>
    <d v="2024-12-10T00:00:00"/>
    <s v="C086"/>
    <s v="P024"/>
    <s v="S005"/>
    <n v="5"/>
    <n v="0.15"/>
    <s v="Bank Transfer"/>
    <n v="7437.05"/>
    <n v="6321.4925000000003"/>
    <n v="4065.3500000000004"/>
    <n v="2256.1424999999999"/>
    <s v="Him Smartphone"/>
    <x v="7"/>
    <x v="0"/>
    <x v="1"/>
    <x v="10"/>
    <n v="1487.41"/>
    <n v="813.07"/>
    <x v="1"/>
    <d v="1975-09-26T00:00:00"/>
    <n v="50"/>
    <x v="3"/>
    <x v="4"/>
    <s v="Johnmouth"/>
    <x v="2"/>
  </r>
  <r>
    <s v="T03944"/>
    <d v="2025-02-13T00:00:00"/>
    <s v="C145"/>
    <s v="P033"/>
    <s v="S002"/>
    <n v="1"/>
    <n v="0.05"/>
    <s v="Mobile Money"/>
    <n v="1798.97"/>
    <n v="1709.0214999999998"/>
    <n v="1329.15"/>
    <n v="379.87149999999974"/>
    <s v="Beat Accessories"/>
    <x v="10"/>
    <x v="2"/>
    <x v="0"/>
    <x v="9"/>
    <n v="1798.97"/>
    <n v="1329.15"/>
    <x v="1"/>
    <d v="1959-11-07T00:00:00"/>
    <n v="66"/>
    <x v="4"/>
    <x v="2"/>
    <s v="Peckmouth"/>
    <x v="2"/>
  </r>
  <r>
    <s v="T03945"/>
    <d v="2024-01-14T00:00:00"/>
    <s v="C080"/>
    <s v="P019"/>
    <s v="S002"/>
    <n v="4"/>
    <n v="0"/>
    <s v="Credit Card"/>
    <n v="7051.68"/>
    <n v="7051.68"/>
    <n v="5385.92"/>
    <n v="1665.7600000000002"/>
    <s v="Traditional Laptop"/>
    <x v="9"/>
    <x v="0"/>
    <x v="1"/>
    <x v="6"/>
    <n v="1762.92"/>
    <n v="1346.48"/>
    <x v="1"/>
    <d v="2003-11-04T00:00:00"/>
    <n v="22"/>
    <x v="2"/>
    <x v="2"/>
    <s v="Peckmouth"/>
    <x v="2"/>
  </r>
  <r>
    <s v="T03946"/>
    <d v="2023-11-16T00:00:00"/>
    <s v="C062"/>
    <s v="P034"/>
    <s v="S004"/>
    <n v="2"/>
    <n v="0"/>
    <s v="Credit Card"/>
    <n v="856.1"/>
    <n v="856.1"/>
    <n v="492.14"/>
    <n v="363.96000000000004"/>
    <s v="Everything Laptop"/>
    <x v="1"/>
    <x v="1"/>
    <x v="1"/>
    <x v="6"/>
    <n v="428.05"/>
    <n v="246.07"/>
    <x v="0"/>
    <d v="2000-06-21T00:00:00"/>
    <n v="26"/>
    <x v="1"/>
    <x v="1"/>
    <s v="Brianahaven"/>
    <x v="1"/>
  </r>
  <r>
    <s v="T03947"/>
    <d v="2024-02-22T00:00:00"/>
    <s v="C118"/>
    <s v="P032"/>
    <s v="S003"/>
    <n v="3"/>
    <n v="0.05"/>
    <s v="Cash"/>
    <n v="914.12999999999988"/>
    <n v="868.42349999999988"/>
    <n v="492.03"/>
    <n v="376.3934999999999"/>
    <s v="Difficult Vegetables"/>
    <x v="10"/>
    <x v="0"/>
    <x v="2"/>
    <x v="8"/>
    <n v="304.70999999999998"/>
    <n v="164.01"/>
    <x v="0"/>
    <d v="1975-08-27T00:00:00"/>
    <n v="50"/>
    <x v="3"/>
    <x v="0"/>
    <s v="New Michele"/>
    <x v="0"/>
  </r>
  <r>
    <s v="T03948"/>
    <d v="2024-07-23T00:00:00"/>
    <s v="C066"/>
    <s v="P032"/>
    <s v="S004"/>
    <n v="4"/>
    <n v="0"/>
    <s v="Credit Card"/>
    <n v="1218.8399999999999"/>
    <n v="1218.8399999999999"/>
    <n v="656.04"/>
    <n v="562.79999999999995"/>
    <s v="Difficult Vegetables"/>
    <x v="11"/>
    <x v="0"/>
    <x v="2"/>
    <x v="8"/>
    <n v="304.70999999999998"/>
    <n v="164.01"/>
    <x v="1"/>
    <d v="1985-09-14T00:00:00"/>
    <n v="40"/>
    <x v="1"/>
    <x v="1"/>
    <s v="Brianahaven"/>
    <x v="1"/>
  </r>
  <r>
    <s v="T03949"/>
    <d v="2024-06-13T00:00:00"/>
    <s v="C001"/>
    <s v="P025"/>
    <s v="S004"/>
    <n v="1"/>
    <n v="0"/>
    <s v="Bank Transfer"/>
    <n v="429.15"/>
    <n v="429.15"/>
    <n v="258.72000000000003"/>
    <n v="170.42999999999995"/>
    <s v="Little Watches"/>
    <x v="0"/>
    <x v="0"/>
    <x v="0"/>
    <x v="1"/>
    <n v="429.15"/>
    <n v="258.72000000000003"/>
    <x v="0"/>
    <d v="1996-09-11T00:00:00"/>
    <n v="29"/>
    <x v="1"/>
    <x v="1"/>
    <s v="Brianahaven"/>
    <x v="1"/>
  </r>
  <r>
    <s v="T03950"/>
    <d v="2024-01-02T00:00:00"/>
    <s v="C042"/>
    <s v="P050"/>
    <s v="S002"/>
    <n v="5"/>
    <n v="0"/>
    <s v="Credit Card"/>
    <n v="5223.2000000000007"/>
    <n v="5223.2000000000007"/>
    <n v="3875.3500000000004"/>
    <n v="1347.8500000000004"/>
    <s v="Maybe Footwear"/>
    <x v="9"/>
    <x v="0"/>
    <x v="0"/>
    <x v="3"/>
    <n v="1044.6400000000001"/>
    <n v="775.07"/>
    <x v="1"/>
    <d v="2000-02-08T00:00:00"/>
    <n v="26"/>
    <x v="1"/>
    <x v="2"/>
    <s v="Peckmouth"/>
    <x v="2"/>
  </r>
  <r>
    <s v="T03951"/>
    <d v="2023-12-09T00:00:00"/>
    <s v="C049"/>
    <s v="P039"/>
    <s v="S004"/>
    <n v="2"/>
    <n v="0"/>
    <s v="Credit Card"/>
    <n v="1081.8800000000001"/>
    <n v="1081.8800000000001"/>
    <n v="796.5"/>
    <n v="285.38000000000011"/>
    <s v="Church Clothing"/>
    <x v="7"/>
    <x v="1"/>
    <x v="0"/>
    <x v="0"/>
    <n v="540.94000000000005"/>
    <n v="398.25"/>
    <x v="0"/>
    <d v="1997-01-03T00:00:00"/>
    <n v="29"/>
    <x v="1"/>
    <x v="1"/>
    <s v="Brianahaven"/>
    <x v="1"/>
  </r>
  <r>
    <s v="T03952"/>
    <d v="2025-02-08T00:00:00"/>
    <s v="C018"/>
    <s v="P041"/>
    <s v="S003"/>
    <n v="5"/>
    <n v="0"/>
    <s v="Mobile Money"/>
    <n v="8175.05"/>
    <n v="8175.05"/>
    <n v="5216.45"/>
    <n v="2958.6000000000004"/>
    <s v="Present Television"/>
    <x v="10"/>
    <x v="2"/>
    <x v="1"/>
    <x v="2"/>
    <n v="1635.01"/>
    <n v="1043.29"/>
    <x v="0"/>
    <d v="1994-08-19T00:00:00"/>
    <n v="31"/>
    <x v="1"/>
    <x v="0"/>
    <s v="New Michele"/>
    <x v="0"/>
  </r>
  <r>
    <s v="T03953"/>
    <d v="2023-10-14T00:00:00"/>
    <s v="C186"/>
    <s v="P003"/>
    <s v="S001"/>
    <n v="3"/>
    <n v="0"/>
    <s v="Mobile Money"/>
    <n v="1012.89"/>
    <n v="1012.89"/>
    <n v="507.09000000000003"/>
    <n v="505.79999999999995"/>
    <s v="Here Footwear"/>
    <x v="6"/>
    <x v="1"/>
    <x v="0"/>
    <x v="3"/>
    <n v="337.63"/>
    <n v="169.03"/>
    <x v="1"/>
    <d v="1960-05-05T00:00:00"/>
    <n v="66"/>
    <x v="4"/>
    <x v="3"/>
    <s v="Jimenezborough"/>
    <x v="3"/>
  </r>
  <r>
    <s v="T03954"/>
    <d v="2023-11-02T00:00:00"/>
    <s v="C028"/>
    <s v="P042"/>
    <s v="S001"/>
    <n v="5"/>
    <n v="0.15"/>
    <s v="Credit Card"/>
    <n v="2268.1"/>
    <n v="1927.8849999999998"/>
    <n v="1583.15"/>
    <n v="344.73499999999967"/>
    <s v="Maybe Clothing"/>
    <x v="1"/>
    <x v="1"/>
    <x v="0"/>
    <x v="0"/>
    <n v="453.62"/>
    <n v="316.63"/>
    <x v="1"/>
    <d v="1960-02-10T00:00:00"/>
    <n v="66"/>
    <x v="4"/>
    <x v="3"/>
    <s v="Jimenezborough"/>
    <x v="3"/>
  </r>
  <r>
    <s v="T03955"/>
    <d v="2024-12-07T00:00:00"/>
    <s v="C138"/>
    <s v="P032"/>
    <s v="S003"/>
    <n v="3"/>
    <n v="0"/>
    <s v="Bank Transfer"/>
    <n v="914.12999999999988"/>
    <n v="914.12999999999988"/>
    <n v="492.03"/>
    <n v="422.09999999999991"/>
    <s v="Difficult Vegetables"/>
    <x v="7"/>
    <x v="0"/>
    <x v="2"/>
    <x v="8"/>
    <n v="304.70999999999998"/>
    <n v="164.01"/>
    <x v="1"/>
    <d v="1961-09-28T00:00:00"/>
    <n v="64"/>
    <x v="3"/>
    <x v="0"/>
    <s v="New Michele"/>
    <x v="0"/>
  </r>
  <r>
    <s v="T03956"/>
    <d v="2024-11-06T00:00:00"/>
    <s v="C146"/>
    <s v="P049"/>
    <s v="S004"/>
    <n v="4"/>
    <n v="0.05"/>
    <s v="Cash"/>
    <n v="1553.04"/>
    <n v="1475.3879999999999"/>
    <n v="797.2"/>
    <n v="678.18799999999987"/>
    <s v="Possible Watches"/>
    <x v="1"/>
    <x v="0"/>
    <x v="0"/>
    <x v="1"/>
    <n v="388.26"/>
    <n v="199.3"/>
    <x v="1"/>
    <d v="1997-03-26T00:00:00"/>
    <n v="29"/>
    <x v="1"/>
    <x v="1"/>
    <s v="Brianahaven"/>
    <x v="1"/>
  </r>
  <r>
    <s v="T03957"/>
    <d v="2025-01-20T00:00:00"/>
    <s v="C098"/>
    <s v="P018"/>
    <s v="S005"/>
    <n v="5"/>
    <n v="0"/>
    <s v="Cash"/>
    <n v="5399.4500000000007"/>
    <n v="5399.4500000000007"/>
    <n v="3519.15"/>
    <n v="1880.3000000000006"/>
    <s v="Democratic Smartphone"/>
    <x v="9"/>
    <x v="2"/>
    <x v="1"/>
    <x v="10"/>
    <n v="1079.8900000000001"/>
    <n v="703.83"/>
    <x v="1"/>
    <d v="2005-01-09T00:00:00"/>
    <n v="21"/>
    <x v="2"/>
    <x v="4"/>
    <s v="Johnmouth"/>
    <x v="2"/>
  </r>
  <r>
    <s v="T03958"/>
    <d v="2025-04-20T00:00:00"/>
    <s v="C193"/>
    <s v="P013"/>
    <s v="S003"/>
    <n v="2"/>
    <n v="0.15"/>
    <s v="Credit Card"/>
    <n v="2269.6"/>
    <n v="1929.1599999999999"/>
    <n v="1350.2"/>
    <n v="578.95999999999981"/>
    <s v="World Watches"/>
    <x v="8"/>
    <x v="2"/>
    <x v="0"/>
    <x v="1"/>
    <n v="1134.8"/>
    <n v="675.1"/>
    <x v="1"/>
    <d v="1969-11-06T00:00:00"/>
    <n v="56"/>
    <x v="3"/>
    <x v="0"/>
    <s v="New Michele"/>
    <x v="0"/>
  </r>
  <r>
    <s v="T03959"/>
    <d v="2024-12-16T00:00:00"/>
    <s v="C018"/>
    <s v="P026"/>
    <s v="S005"/>
    <n v="4"/>
    <n v="0.05"/>
    <s v="Mobile Money"/>
    <n v="4063.04"/>
    <n v="3859.8879999999999"/>
    <n v="2337.6"/>
    <n v="1522.288"/>
    <s v="Behavior Dairy"/>
    <x v="7"/>
    <x v="0"/>
    <x v="2"/>
    <x v="7"/>
    <n v="1015.76"/>
    <n v="584.4"/>
    <x v="0"/>
    <d v="1994-08-19T00:00:00"/>
    <n v="31"/>
    <x v="1"/>
    <x v="4"/>
    <s v="Johnmouth"/>
    <x v="2"/>
  </r>
  <r>
    <s v="T03960"/>
    <d v="2024-02-20T00:00:00"/>
    <s v="C045"/>
    <s v="P028"/>
    <s v="S005"/>
    <n v="3"/>
    <n v="0.1"/>
    <s v="Bank Transfer"/>
    <n v="2021.34"/>
    <n v="1819.2059999999999"/>
    <n v="1089.99"/>
    <n v="729.21599999999989"/>
    <s v="Deal Smartphone"/>
    <x v="10"/>
    <x v="0"/>
    <x v="1"/>
    <x v="10"/>
    <n v="673.78"/>
    <n v="363.33"/>
    <x v="0"/>
    <d v="1975-12-28T00:00:00"/>
    <n v="50"/>
    <x v="3"/>
    <x v="4"/>
    <s v="Johnmouth"/>
    <x v="2"/>
  </r>
  <r>
    <s v="T03961"/>
    <d v="2023-12-11T00:00:00"/>
    <s v="C014"/>
    <s v="P012"/>
    <s v="S001"/>
    <n v="5"/>
    <n v="0.05"/>
    <s v="Credit Card"/>
    <n v="5965.45"/>
    <n v="5667.1774999999998"/>
    <n v="4091.2"/>
    <n v="1575.9775"/>
    <s v="Above Camera"/>
    <x v="7"/>
    <x v="1"/>
    <x v="1"/>
    <x v="12"/>
    <n v="1193.0899999999999"/>
    <n v="818.24"/>
    <x v="0"/>
    <d v="1974-06-25T00:00:00"/>
    <n v="52"/>
    <x v="3"/>
    <x v="3"/>
    <s v="Jimenezborough"/>
    <x v="3"/>
  </r>
  <r>
    <s v="T03962"/>
    <d v="2024-02-01T00:00:00"/>
    <s v="C185"/>
    <s v="P027"/>
    <s v="S004"/>
    <n v="2"/>
    <n v="0"/>
    <s v="Cash"/>
    <n v="2544.46"/>
    <n v="2544.46"/>
    <n v="1905.3"/>
    <n v="639.16000000000008"/>
    <s v="Hospital Smartphone"/>
    <x v="10"/>
    <x v="0"/>
    <x v="1"/>
    <x v="10"/>
    <n v="1272.23"/>
    <n v="952.65"/>
    <x v="1"/>
    <d v="1975-07-04T00:00:00"/>
    <n v="51"/>
    <x v="3"/>
    <x v="1"/>
    <s v="Brianahaven"/>
    <x v="1"/>
  </r>
  <r>
    <s v="T03963"/>
    <d v="2024-06-11T00:00:00"/>
    <s v="C046"/>
    <s v="P005"/>
    <s v="S005"/>
    <n v="2"/>
    <n v="0.1"/>
    <s v="Credit Card"/>
    <n v="2792.44"/>
    <n v="2513.1959999999999"/>
    <n v="2008.18"/>
    <n v="505.01599999999985"/>
    <s v="Knowledge Bags"/>
    <x v="0"/>
    <x v="0"/>
    <x v="0"/>
    <x v="5"/>
    <n v="1396.22"/>
    <n v="1004.09"/>
    <x v="0"/>
    <d v="1964-01-21T00:00:00"/>
    <n v="62"/>
    <x v="3"/>
    <x v="4"/>
    <s v="Johnmouth"/>
    <x v="2"/>
  </r>
  <r>
    <s v="T03964"/>
    <d v="2024-07-31T00:00:00"/>
    <s v="C161"/>
    <s v="P016"/>
    <s v="S002"/>
    <n v="2"/>
    <n v="0.05"/>
    <s v="Cash"/>
    <n v="3717.5"/>
    <n v="3531.625"/>
    <n v="2902.32"/>
    <n v="629.30499999999984"/>
    <s v="House Accessories"/>
    <x v="11"/>
    <x v="0"/>
    <x v="0"/>
    <x v="9"/>
    <n v="1858.75"/>
    <n v="1451.16"/>
    <x v="0"/>
    <d v="1963-01-19T00:00:00"/>
    <n v="63"/>
    <x v="3"/>
    <x v="2"/>
    <s v="Peckmouth"/>
    <x v="2"/>
  </r>
  <r>
    <s v="T03965"/>
    <d v="2024-10-18T00:00:00"/>
    <s v="C065"/>
    <s v="P023"/>
    <s v="S001"/>
    <n v="3"/>
    <n v="0.1"/>
    <s v="Mobile Money"/>
    <n v="5635.41"/>
    <n v="5071.8689999999997"/>
    <n v="3044.73"/>
    <n v="2027.1389999999997"/>
    <s v="And Footwear"/>
    <x v="6"/>
    <x v="0"/>
    <x v="0"/>
    <x v="3"/>
    <n v="1878.47"/>
    <n v="1014.91"/>
    <x v="1"/>
    <d v="1969-12-10T00:00:00"/>
    <n v="56"/>
    <x v="3"/>
    <x v="3"/>
    <s v="Jimenezborough"/>
    <x v="3"/>
  </r>
  <r>
    <s v="T03966"/>
    <d v="2024-07-06T00:00:00"/>
    <s v="C072"/>
    <s v="P024"/>
    <s v="S002"/>
    <n v="2"/>
    <n v="0"/>
    <s v="Cash"/>
    <n v="2974.82"/>
    <n v="2974.82"/>
    <n v="1626.14"/>
    <n v="1348.68"/>
    <s v="Him Smartphone"/>
    <x v="11"/>
    <x v="0"/>
    <x v="1"/>
    <x v="10"/>
    <n v="1487.41"/>
    <n v="813.07"/>
    <x v="1"/>
    <d v="1995-06-06T00:00:00"/>
    <n v="31"/>
    <x v="1"/>
    <x v="2"/>
    <s v="Peckmouth"/>
    <x v="2"/>
  </r>
  <r>
    <s v="T03967"/>
    <d v="2024-10-10T00:00:00"/>
    <s v="C108"/>
    <s v="P004"/>
    <s v="S003"/>
    <n v="5"/>
    <n v="0.05"/>
    <s v="Cash"/>
    <n v="9268.85"/>
    <n v="8805.4074999999993"/>
    <n v="6817.6"/>
    <n v="1987.807499999999"/>
    <s v="Four Accessories"/>
    <x v="6"/>
    <x v="0"/>
    <x v="0"/>
    <x v="9"/>
    <n v="1853.77"/>
    <n v="1363.52"/>
    <x v="0"/>
    <d v="1960-11-21T00:00:00"/>
    <n v="65"/>
    <x v="4"/>
    <x v="0"/>
    <s v="New Michele"/>
    <x v="0"/>
  </r>
  <r>
    <s v="T03968"/>
    <d v="2025-04-25T00:00:00"/>
    <s v="C173"/>
    <s v="P003"/>
    <s v="S002"/>
    <n v="1"/>
    <n v="0.05"/>
    <s v="Cash"/>
    <n v="337.63"/>
    <n v="320.74849999999998"/>
    <n v="169.03"/>
    <n v="151.71849999999998"/>
    <s v="Here Footwear"/>
    <x v="8"/>
    <x v="2"/>
    <x v="0"/>
    <x v="3"/>
    <n v="337.63"/>
    <n v="169.03"/>
    <x v="1"/>
    <d v="1958-08-28T00:00:00"/>
    <n v="67"/>
    <x v="4"/>
    <x v="2"/>
    <s v="Peckmouth"/>
    <x v="2"/>
  </r>
  <r>
    <s v="T03969"/>
    <d v="2023-11-29T00:00:00"/>
    <s v="C163"/>
    <s v="P026"/>
    <s v="S002"/>
    <n v="1"/>
    <n v="0.1"/>
    <s v="Credit Card"/>
    <n v="1015.76"/>
    <n v="914.18399999999997"/>
    <n v="584.4"/>
    <n v="329.78399999999999"/>
    <s v="Behavior Dairy"/>
    <x v="1"/>
    <x v="1"/>
    <x v="2"/>
    <x v="7"/>
    <n v="1015.76"/>
    <n v="584.4"/>
    <x v="1"/>
    <d v="1985-10-08T00:00:00"/>
    <n v="40"/>
    <x v="1"/>
    <x v="2"/>
    <s v="Peckmouth"/>
    <x v="2"/>
  </r>
  <r>
    <s v="T03970"/>
    <d v="2024-04-03T00:00:00"/>
    <s v="C057"/>
    <s v="P027"/>
    <s v="S002"/>
    <n v="2"/>
    <n v="0.15"/>
    <s v="Mobile Money"/>
    <n v="2544.46"/>
    <n v="2162.7910000000002"/>
    <n v="1905.3"/>
    <n v="257.49100000000021"/>
    <s v="Hospital Smartphone"/>
    <x v="8"/>
    <x v="0"/>
    <x v="1"/>
    <x v="10"/>
    <n v="1272.23"/>
    <n v="952.65"/>
    <x v="1"/>
    <d v="1998-09-26T00:00:00"/>
    <n v="27"/>
    <x v="1"/>
    <x v="2"/>
    <s v="Peckmouth"/>
    <x v="2"/>
  </r>
  <r>
    <s v="T03971"/>
    <d v="2023-12-14T00:00:00"/>
    <s v="C092"/>
    <s v="P029"/>
    <s v="S002"/>
    <n v="1"/>
    <n v="0.05"/>
    <s v="Bank Transfer"/>
    <n v="1485.05"/>
    <n v="1410.7974999999999"/>
    <n v="988.31"/>
    <n v="422.48749999999995"/>
    <s v="Road Clothing"/>
    <x v="7"/>
    <x v="1"/>
    <x v="0"/>
    <x v="0"/>
    <n v="1485.05"/>
    <n v="988.31"/>
    <x v="1"/>
    <d v="2001-11-28T00:00:00"/>
    <n v="24"/>
    <x v="2"/>
    <x v="2"/>
    <s v="Peckmouth"/>
    <x v="2"/>
  </r>
  <r>
    <s v="T03972"/>
    <d v="2025-07-15T00:00:00"/>
    <s v="C184"/>
    <s v="P023"/>
    <s v="S002"/>
    <n v="1"/>
    <n v="0.05"/>
    <s v="Cash"/>
    <n v="1878.47"/>
    <n v="1784.5464999999999"/>
    <n v="1014.91"/>
    <n v="769.63649999999996"/>
    <s v="And Footwear"/>
    <x v="11"/>
    <x v="2"/>
    <x v="0"/>
    <x v="3"/>
    <n v="1878.47"/>
    <n v="1014.91"/>
    <x v="0"/>
    <d v="2003-04-13T00:00:00"/>
    <n v="23"/>
    <x v="2"/>
    <x v="2"/>
    <s v="Peckmouth"/>
    <x v="2"/>
  </r>
  <r>
    <s v="T03973"/>
    <d v="2024-09-09T00:00:00"/>
    <s v="C107"/>
    <s v="P045"/>
    <s v="S003"/>
    <n v="1"/>
    <n v="0.15"/>
    <s v="Bank Transfer"/>
    <n v="1879.08"/>
    <n v="1597.2179999999998"/>
    <n v="1004.56"/>
    <n v="592.6579999999999"/>
    <s v="Set Dairy"/>
    <x v="5"/>
    <x v="0"/>
    <x v="2"/>
    <x v="7"/>
    <n v="1879.08"/>
    <n v="1004.56"/>
    <x v="1"/>
    <d v="1995-10-08T00:00:00"/>
    <n v="30"/>
    <x v="1"/>
    <x v="0"/>
    <s v="New Michele"/>
    <x v="0"/>
  </r>
  <r>
    <s v="T03974"/>
    <d v="2023-12-09T00:00:00"/>
    <s v="C102"/>
    <s v="P014"/>
    <s v="S002"/>
    <n v="1"/>
    <n v="0"/>
    <s v="Bank Transfer"/>
    <n v="1342.75"/>
    <n v="1342.75"/>
    <n v="797.94"/>
    <n v="544.80999999999995"/>
    <s v="Add Clothing"/>
    <x v="7"/>
    <x v="1"/>
    <x v="0"/>
    <x v="0"/>
    <n v="1342.75"/>
    <n v="797.94"/>
    <x v="1"/>
    <d v="1996-06-20T00:00:00"/>
    <n v="30"/>
    <x v="1"/>
    <x v="2"/>
    <s v="Peckmouth"/>
    <x v="2"/>
  </r>
  <r>
    <s v="T03975"/>
    <d v="2025-05-14T00:00:00"/>
    <s v="C184"/>
    <s v="P020"/>
    <s v="S005"/>
    <n v="2"/>
    <n v="0.15"/>
    <s v="Mobile Money"/>
    <n v="647.84"/>
    <n v="550.66399999999999"/>
    <n v="485.96"/>
    <n v="64.704000000000008"/>
    <s v="Simple Accessories"/>
    <x v="4"/>
    <x v="2"/>
    <x v="0"/>
    <x v="9"/>
    <n v="323.92"/>
    <n v="242.98"/>
    <x v="0"/>
    <d v="2003-04-13T00:00:00"/>
    <n v="23"/>
    <x v="2"/>
    <x v="4"/>
    <s v="Johnmouth"/>
    <x v="2"/>
  </r>
  <r>
    <s v="T03976"/>
    <d v="2025-07-03T00:00:00"/>
    <s v="C118"/>
    <s v="P036"/>
    <s v="S003"/>
    <n v="4"/>
    <n v="0"/>
    <s v="Credit Card"/>
    <n v="6005.84"/>
    <n v="6005.84"/>
    <n v="4670.92"/>
    <n v="1334.92"/>
    <s v="New Watches"/>
    <x v="11"/>
    <x v="2"/>
    <x v="0"/>
    <x v="1"/>
    <n v="1501.46"/>
    <n v="1167.73"/>
    <x v="0"/>
    <d v="1975-08-27T00:00:00"/>
    <n v="50"/>
    <x v="3"/>
    <x v="0"/>
    <s v="New Michele"/>
    <x v="0"/>
  </r>
  <r>
    <s v="T03977"/>
    <d v="2024-05-26T00:00:00"/>
    <s v="C034"/>
    <s v="P040"/>
    <s v="S001"/>
    <n v="1"/>
    <n v="0.05"/>
    <s v="Cash"/>
    <n v="1745.61"/>
    <n v="1658.3294999999998"/>
    <n v="1322.44"/>
    <n v="335.88949999999977"/>
    <s v="Piece Headphones"/>
    <x v="4"/>
    <x v="0"/>
    <x v="1"/>
    <x v="11"/>
    <n v="1745.61"/>
    <n v="1322.44"/>
    <x v="1"/>
    <d v="1964-12-19T00:00:00"/>
    <n v="61"/>
    <x v="3"/>
    <x v="3"/>
    <s v="Jimenezborough"/>
    <x v="3"/>
  </r>
  <r>
    <s v="T03978"/>
    <d v="2025-02-13T00:00:00"/>
    <s v="C107"/>
    <s v="P017"/>
    <s v="S001"/>
    <n v="4"/>
    <n v="0.1"/>
    <s v="Mobile Money"/>
    <n v="4984.4399999999996"/>
    <n v="4485.9960000000001"/>
    <n v="3334.08"/>
    <n v="1151.9160000000002"/>
    <s v="Find Headphones"/>
    <x v="10"/>
    <x v="2"/>
    <x v="1"/>
    <x v="11"/>
    <n v="1246.1099999999999"/>
    <n v="833.52"/>
    <x v="1"/>
    <d v="1995-10-08T00:00:00"/>
    <n v="30"/>
    <x v="1"/>
    <x v="3"/>
    <s v="Jimenezborough"/>
    <x v="3"/>
  </r>
  <r>
    <s v="T03979"/>
    <d v="2024-02-17T00:00:00"/>
    <s v="C156"/>
    <s v="P019"/>
    <s v="S001"/>
    <n v="2"/>
    <n v="0.05"/>
    <s v="Cash"/>
    <n v="3525.84"/>
    <n v="3349.5479999999998"/>
    <n v="2692.96"/>
    <n v="656.58799999999974"/>
    <s v="Traditional Laptop"/>
    <x v="10"/>
    <x v="0"/>
    <x v="1"/>
    <x v="6"/>
    <n v="1762.92"/>
    <n v="1346.48"/>
    <x v="0"/>
    <d v="1956-11-28T00:00:00"/>
    <n v="69"/>
    <x v="4"/>
    <x v="3"/>
    <s v="Jimenezborough"/>
    <x v="3"/>
  </r>
  <r>
    <s v="T03980"/>
    <d v="2025-02-24T00:00:00"/>
    <s v="C008"/>
    <s v="P035"/>
    <s v="S003"/>
    <n v="2"/>
    <n v="0.1"/>
    <s v="Cash"/>
    <n v="3124.86"/>
    <n v="2812.3740000000003"/>
    <n v="2391.2600000000002"/>
    <n v="421.11400000000003"/>
    <s v="Chair Laptop"/>
    <x v="10"/>
    <x v="2"/>
    <x v="1"/>
    <x v="6"/>
    <n v="1562.43"/>
    <n v="1195.6300000000001"/>
    <x v="0"/>
    <d v="1960-11-13T00:00:00"/>
    <n v="65"/>
    <x v="4"/>
    <x v="0"/>
    <s v="New Michele"/>
    <x v="0"/>
  </r>
  <r>
    <s v="T03981"/>
    <d v="2024-09-25T00:00:00"/>
    <s v="C159"/>
    <s v="P031"/>
    <s v="S004"/>
    <n v="4"/>
    <n v="0.05"/>
    <s v="Credit Card"/>
    <n v="4382.88"/>
    <n v="4163.7359999999999"/>
    <n v="3288.8"/>
    <n v="874.93599999999969"/>
    <s v="Foot Snacks"/>
    <x v="5"/>
    <x v="0"/>
    <x v="2"/>
    <x v="4"/>
    <n v="1095.72"/>
    <n v="822.2"/>
    <x v="0"/>
    <d v="1990-10-14T00:00:00"/>
    <n v="35"/>
    <x v="1"/>
    <x v="1"/>
    <s v="Brianahaven"/>
    <x v="1"/>
  </r>
  <r>
    <s v="T03982"/>
    <d v="2024-06-19T00:00:00"/>
    <s v="C146"/>
    <s v="P013"/>
    <s v="S001"/>
    <n v="2"/>
    <n v="0"/>
    <s v="Mobile Money"/>
    <n v="2269.6"/>
    <n v="2269.6"/>
    <n v="1350.2"/>
    <n v="919.39999999999986"/>
    <s v="World Watches"/>
    <x v="0"/>
    <x v="0"/>
    <x v="0"/>
    <x v="1"/>
    <n v="1134.8"/>
    <n v="675.1"/>
    <x v="1"/>
    <d v="1997-03-26T00:00:00"/>
    <n v="29"/>
    <x v="1"/>
    <x v="3"/>
    <s v="Jimenezborough"/>
    <x v="3"/>
  </r>
  <r>
    <s v="T03983"/>
    <d v="2025-04-25T00:00:00"/>
    <s v="C125"/>
    <s v="P019"/>
    <s v="S001"/>
    <n v="5"/>
    <n v="0"/>
    <s v="Bank Transfer"/>
    <n v="8814.6"/>
    <n v="8814.6"/>
    <n v="6732.4"/>
    <n v="2082.2000000000007"/>
    <s v="Traditional Laptop"/>
    <x v="8"/>
    <x v="2"/>
    <x v="1"/>
    <x v="6"/>
    <n v="1762.92"/>
    <n v="1346.48"/>
    <x v="0"/>
    <d v="1990-04-03T00:00:00"/>
    <n v="36"/>
    <x v="1"/>
    <x v="3"/>
    <s v="Jimenezborough"/>
    <x v="3"/>
  </r>
  <r>
    <s v="T03984"/>
    <d v="2024-02-14T00:00:00"/>
    <s v="C104"/>
    <s v="P039"/>
    <s v="S005"/>
    <n v="3"/>
    <n v="0.15"/>
    <s v="Mobile Money"/>
    <n v="1622.8200000000002"/>
    <n v="1379.3970000000002"/>
    <n v="1194.75"/>
    <n v="184.64700000000016"/>
    <s v="Church Clothing"/>
    <x v="10"/>
    <x v="0"/>
    <x v="0"/>
    <x v="0"/>
    <n v="540.94000000000005"/>
    <n v="398.25"/>
    <x v="0"/>
    <d v="1965-03-20T00:00:00"/>
    <n v="61"/>
    <x v="3"/>
    <x v="4"/>
    <s v="Johnmouth"/>
    <x v="2"/>
  </r>
  <r>
    <s v="T03985"/>
    <d v="2023-09-17T00:00:00"/>
    <s v="C118"/>
    <s v="P015"/>
    <s v="S001"/>
    <n v="4"/>
    <n v="0.05"/>
    <s v="Mobile Money"/>
    <n v="1081.8"/>
    <n v="1027.7099999999998"/>
    <n v="750.4"/>
    <n v="277.30999999999983"/>
    <s v="Whether Bags"/>
    <x v="5"/>
    <x v="1"/>
    <x v="0"/>
    <x v="5"/>
    <n v="270.45"/>
    <n v="187.6"/>
    <x v="0"/>
    <d v="1975-08-27T00:00:00"/>
    <n v="50"/>
    <x v="3"/>
    <x v="3"/>
    <s v="Jimenezborough"/>
    <x v="3"/>
  </r>
  <r>
    <s v="T03986"/>
    <d v="2024-07-07T00:00:00"/>
    <s v="C040"/>
    <s v="P024"/>
    <s v="S001"/>
    <n v="5"/>
    <n v="0.15"/>
    <s v="Bank Transfer"/>
    <n v="7437.05"/>
    <n v="6321.4925000000003"/>
    <n v="4065.3500000000004"/>
    <n v="2256.1424999999999"/>
    <s v="Him Smartphone"/>
    <x v="11"/>
    <x v="0"/>
    <x v="1"/>
    <x v="10"/>
    <n v="1487.41"/>
    <n v="813.07"/>
    <x v="0"/>
    <d v="1974-11-06T00:00:00"/>
    <n v="51"/>
    <x v="3"/>
    <x v="3"/>
    <s v="Jimenezborough"/>
    <x v="3"/>
  </r>
  <r>
    <s v="T03987"/>
    <d v="2025-02-20T00:00:00"/>
    <s v="C093"/>
    <s v="P041"/>
    <s v="S001"/>
    <n v="3"/>
    <n v="0.1"/>
    <s v="Bank Transfer"/>
    <n v="4905.03"/>
    <n v="4414.527"/>
    <n v="3129.87"/>
    <n v="1284.6570000000002"/>
    <s v="Present Television"/>
    <x v="10"/>
    <x v="2"/>
    <x v="1"/>
    <x v="2"/>
    <n v="1635.01"/>
    <n v="1043.29"/>
    <x v="0"/>
    <d v="1978-04-14T00:00:00"/>
    <n v="48"/>
    <x v="1"/>
    <x v="3"/>
    <s v="Jimenezborough"/>
    <x v="3"/>
  </r>
  <r>
    <s v="T03988"/>
    <d v="2024-10-05T00:00:00"/>
    <s v="C077"/>
    <s v="P037"/>
    <s v="S001"/>
    <n v="4"/>
    <n v="0.15"/>
    <s v="Mobile Money"/>
    <n v="7810.6"/>
    <n v="6639.01"/>
    <n v="5805.08"/>
    <n v="833.93000000000029"/>
    <s v="Book Television"/>
    <x v="6"/>
    <x v="0"/>
    <x v="1"/>
    <x v="2"/>
    <n v="1952.65"/>
    <n v="1451.27"/>
    <x v="1"/>
    <d v="2002-12-24T00:00:00"/>
    <n v="23"/>
    <x v="2"/>
    <x v="3"/>
    <s v="Jimenezborough"/>
    <x v="3"/>
  </r>
  <r>
    <s v="T03989"/>
    <d v="2025-07-31T00:00:00"/>
    <s v="C051"/>
    <s v="P041"/>
    <s v="S003"/>
    <n v="5"/>
    <n v="0.05"/>
    <s v="Credit Card"/>
    <n v="8175.05"/>
    <n v="7766.2974999999997"/>
    <n v="5216.45"/>
    <n v="2549.8474999999999"/>
    <s v="Present Television"/>
    <x v="11"/>
    <x v="2"/>
    <x v="1"/>
    <x v="2"/>
    <n v="1635.01"/>
    <n v="1043.29"/>
    <x v="1"/>
    <d v="2004-12-19T00:00:00"/>
    <n v="21"/>
    <x v="2"/>
    <x v="0"/>
    <s v="New Michele"/>
    <x v="0"/>
  </r>
  <r>
    <s v="T03990"/>
    <d v="2025-03-16T00:00:00"/>
    <s v="C146"/>
    <s v="P010"/>
    <s v="S004"/>
    <n v="3"/>
    <n v="0"/>
    <s v="Bank Transfer"/>
    <n v="3582.3599999999997"/>
    <n v="3582.3599999999997"/>
    <n v="2516.8500000000004"/>
    <n v="1065.5099999999993"/>
    <s v="Step Smartphone"/>
    <x v="2"/>
    <x v="2"/>
    <x v="1"/>
    <x v="10"/>
    <n v="1194.1199999999999"/>
    <n v="838.95"/>
    <x v="1"/>
    <d v="1997-03-26T00:00:00"/>
    <n v="29"/>
    <x v="1"/>
    <x v="1"/>
    <s v="Brianahaven"/>
    <x v="1"/>
  </r>
  <r>
    <s v="T03991"/>
    <d v="2024-03-30T00:00:00"/>
    <s v="C166"/>
    <s v="P019"/>
    <s v="S005"/>
    <n v="4"/>
    <n v="0.05"/>
    <s v="Mobile Money"/>
    <n v="7051.68"/>
    <n v="6699.0959999999995"/>
    <n v="5385.92"/>
    <n v="1313.1759999999995"/>
    <s v="Traditional Laptop"/>
    <x v="2"/>
    <x v="0"/>
    <x v="1"/>
    <x v="6"/>
    <n v="1762.92"/>
    <n v="1346.48"/>
    <x v="1"/>
    <d v="2001-05-13T00:00:00"/>
    <n v="25"/>
    <x v="1"/>
    <x v="4"/>
    <s v="Johnmouth"/>
    <x v="2"/>
  </r>
  <r>
    <s v="T03992"/>
    <d v="2025-03-07T00:00:00"/>
    <s v="C049"/>
    <s v="P037"/>
    <s v="S002"/>
    <n v="2"/>
    <n v="0.15"/>
    <s v="Credit Card"/>
    <n v="3905.3"/>
    <n v="3319.5050000000001"/>
    <n v="2902.54"/>
    <n v="416.96500000000015"/>
    <s v="Book Television"/>
    <x v="2"/>
    <x v="2"/>
    <x v="1"/>
    <x v="2"/>
    <n v="1952.65"/>
    <n v="1451.27"/>
    <x v="0"/>
    <d v="1997-01-03T00:00:00"/>
    <n v="29"/>
    <x v="1"/>
    <x v="2"/>
    <s v="Peckmouth"/>
    <x v="2"/>
  </r>
  <r>
    <s v="T03993"/>
    <d v="2024-04-01T00:00:00"/>
    <s v="C112"/>
    <s v="P031"/>
    <s v="S001"/>
    <n v="1"/>
    <n v="0.1"/>
    <s v="Credit Card"/>
    <n v="1095.72"/>
    <n v="986.14800000000002"/>
    <n v="822.2"/>
    <n v="163.94799999999998"/>
    <s v="Foot Snacks"/>
    <x v="8"/>
    <x v="0"/>
    <x v="2"/>
    <x v="4"/>
    <n v="1095.72"/>
    <n v="822.2"/>
    <x v="1"/>
    <d v="1983-12-29T00:00:00"/>
    <n v="42"/>
    <x v="1"/>
    <x v="3"/>
    <s v="Jimenezborough"/>
    <x v="3"/>
  </r>
  <r>
    <s v="T03994"/>
    <d v="2023-10-28T00:00:00"/>
    <s v="C066"/>
    <s v="P012"/>
    <s v="S002"/>
    <n v="4"/>
    <n v="0.05"/>
    <s v="Bank Transfer"/>
    <n v="4772.3599999999997"/>
    <n v="4533.7419999999993"/>
    <n v="3272.96"/>
    <n v="1260.7819999999992"/>
    <s v="Above Camera"/>
    <x v="6"/>
    <x v="1"/>
    <x v="1"/>
    <x v="12"/>
    <n v="1193.0899999999999"/>
    <n v="818.24"/>
    <x v="1"/>
    <d v="1985-09-14T00:00:00"/>
    <n v="40"/>
    <x v="1"/>
    <x v="2"/>
    <s v="Peckmouth"/>
    <x v="2"/>
  </r>
  <r>
    <s v="T03995"/>
    <d v="2023-12-27T00:00:00"/>
    <s v="C168"/>
    <s v="P006"/>
    <s v="S005"/>
    <n v="3"/>
    <n v="0.1"/>
    <s v="Credit Card"/>
    <n v="954.15000000000009"/>
    <n v="858.73500000000013"/>
    <n v="562.02"/>
    <n v="296.71500000000015"/>
    <s v="Company Fruits"/>
    <x v="7"/>
    <x v="1"/>
    <x v="2"/>
    <x v="13"/>
    <n v="318.05"/>
    <n v="187.34"/>
    <x v="0"/>
    <d v="1969-07-30T00:00:00"/>
    <n v="56"/>
    <x v="3"/>
    <x v="4"/>
    <s v="Johnmouth"/>
    <x v="2"/>
  </r>
  <r>
    <s v="T03996"/>
    <d v="2025-02-12T00:00:00"/>
    <s v="C026"/>
    <s v="P029"/>
    <s v="S005"/>
    <n v="5"/>
    <n v="0"/>
    <s v="Mobile Money"/>
    <n v="7425.25"/>
    <n v="7425.25"/>
    <n v="4941.5499999999993"/>
    <n v="2483.7000000000007"/>
    <s v="Road Clothing"/>
    <x v="10"/>
    <x v="2"/>
    <x v="0"/>
    <x v="0"/>
    <n v="1485.05"/>
    <n v="988.31"/>
    <x v="0"/>
    <d v="2004-01-04T00:00:00"/>
    <n v="22"/>
    <x v="2"/>
    <x v="4"/>
    <s v="Johnmouth"/>
    <x v="2"/>
  </r>
  <r>
    <s v="T03997"/>
    <d v="2024-05-22T00:00:00"/>
    <s v="C153"/>
    <s v="P031"/>
    <s v="S005"/>
    <n v="1"/>
    <n v="0.15"/>
    <s v="Credit Card"/>
    <n v="1095.72"/>
    <n v="931.36199999999997"/>
    <n v="822.2"/>
    <n v="109.16199999999992"/>
    <s v="Foot Snacks"/>
    <x v="4"/>
    <x v="0"/>
    <x v="2"/>
    <x v="4"/>
    <n v="1095.72"/>
    <n v="822.2"/>
    <x v="1"/>
    <d v="1988-04-07T00:00:00"/>
    <n v="38"/>
    <x v="1"/>
    <x v="4"/>
    <s v="Johnmouth"/>
    <x v="2"/>
  </r>
  <r>
    <s v="T03998"/>
    <d v="2024-01-08T00:00:00"/>
    <s v="C164"/>
    <s v="P033"/>
    <s v="S002"/>
    <n v="3"/>
    <n v="0"/>
    <s v="Mobile Money"/>
    <n v="5396.91"/>
    <n v="5396.91"/>
    <n v="3987.4500000000003"/>
    <n v="1409.4599999999996"/>
    <s v="Beat Accessories"/>
    <x v="9"/>
    <x v="0"/>
    <x v="0"/>
    <x v="9"/>
    <n v="1798.97"/>
    <n v="1329.15"/>
    <x v="0"/>
    <d v="1968-07-28T00:00:00"/>
    <n v="57"/>
    <x v="3"/>
    <x v="2"/>
    <s v="Peckmouth"/>
    <x v="2"/>
  </r>
  <r>
    <s v="T03999"/>
    <d v="2025-02-03T00:00:00"/>
    <s v="C068"/>
    <s v="P014"/>
    <s v="S002"/>
    <n v="2"/>
    <n v="0.1"/>
    <s v="Credit Card"/>
    <n v="2685.5"/>
    <n v="2416.9500000000003"/>
    <n v="1595.88"/>
    <n v="821.07000000000016"/>
    <s v="Add Clothing"/>
    <x v="10"/>
    <x v="2"/>
    <x v="0"/>
    <x v="0"/>
    <n v="1342.75"/>
    <n v="797.94"/>
    <x v="1"/>
    <d v="1981-06-09T00:00:00"/>
    <n v="45"/>
    <x v="1"/>
    <x v="2"/>
    <s v="Peckmouth"/>
    <x v="2"/>
  </r>
  <r>
    <s v="T04000"/>
    <d v="2025-04-08T00:00:00"/>
    <s v="C035"/>
    <s v="P031"/>
    <s v="S003"/>
    <n v="4"/>
    <n v="0.05"/>
    <s v="Bank Transfer"/>
    <n v="4382.88"/>
    <n v="4163.7359999999999"/>
    <n v="3288.8"/>
    <n v="874.93599999999969"/>
    <s v="Foot Snacks"/>
    <x v="8"/>
    <x v="2"/>
    <x v="2"/>
    <x v="4"/>
    <n v="1095.72"/>
    <n v="822.2"/>
    <x v="1"/>
    <d v="1991-04-19T00:00:00"/>
    <n v="35"/>
    <x v="1"/>
    <x v="0"/>
    <s v="New Michele"/>
    <x v="0"/>
  </r>
  <r>
    <s v="T04001"/>
    <d v="2024-03-22T00:00:00"/>
    <s v="C171"/>
    <s v="P028"/>
    <s v="S001"/>
    <n v="3"/>
    <n v="0.05"/>
    <s v="Credit Card"/>
    <n v="2021.34"/>
    <n v="1920.2729999999999"/>
    <n v="1089.99"/>
    <n v="830.2829999999999"/>
    <s v="Deal Smartphone"/>
    <x v="2"/>
    <x v="0"/>
    <x v="1"/>
    <x v="10"/>
    <n v="673.78"/>
    <n v="363.33"/>
    <x v="0"/>
    <d v="1993-03-15T00:00:00"/>
    <n v="33"/>
    <x v="1"/>
    <x v="3"/>
    <s v="Jimenezborough"/>
    <x v="3"/>
  </r>
  <r>
    <s v="T04002"/>
    <d v="2025-07-06T00:00:00"/>
    <s v="C063"/>
    <s v="P026"/>
    <s v="S003"/>
    <n v="2"/>
    <n v="0"/>
    <s v="Credit Card"/>
    <n v="2031.52"/>
    <n v="2031.52"/>
    <n v="1168.8"/>
    <n v="862.72"/>
    <s v="Behavior Dairy"/>
    <x v="11"/>
    <x v="2"/>
    <x v="2"/>
    <x v="7"/>
    <n v="1015.76"/>
    <n v="584.4"/>
    <x v="0"/>
    <d v="1973-01-07T00:00:00"/>
    <n v="53"/>
    <x v="3"/>
    <x v="0"/>
    <s v="New Michele"/>
    <x v="0"/>
  </r>
  <r>
    <s v="T04003"/>
    <d v="2024-08-13T00:00:00"/>
    <s v="C020"/>
    <s v="P008"/>
    <s v="S001"/>
    <n v="3"/>
    <n v="0.15"/>
    <s v="Mobile Money"/>
    <n v="329.34000000000003"/>
    <n v="279.93900000000002"/>
    <n v="211.77"/>
    <n v="68.169000000000011"/>
    <s v="Recognize Footwear"/>
    <x v="3"/>
    <x v="0"/>
    <x v="0"/>
    <x v="3"/>
    <n v="109.78"/>
    <n v="70.59"/>
    <x v="1"/>
    <d v="1982-06-26T00:00:00"/>
    <n v="44"/>
    <x v="1"/>
    <x v="3"/>
    <s v="Jimenezborough"/>
    <x v="3"/>
  </r>
  <r>
    <s v="T04004"/>
    <d v="2024-08-02T00:00:00"/>
    <s v="C008"/>
    <s v="P004"/>
    <s v="S003"/>
    <n v="3"/>
    <n v="0.1"/>
    <s v="Mobile Money"/>
    <n v="5561.3099999999995"/>
    <n v="5005.1790000000001"/>
    <n v="4090.56"/>
    <n v="914.61900000000014"/>
    <s v="Four Accessories"/>
    <x v="3"/>
    <x v="0"/>
    <x v="0"/>
    <x v="9"/>
    <n v="1853.77"/>
    <n v="1363.52"/>
    <x v="0"/>
    <d v="1960-11-13T00:00:00"/>
    <n v="65"/>
    <x v="4"/>
    <x v="0"/>
    <s v="New Michele"/>
    <x v="0"/>
  </r>
  <r>
    <s v="T04005"/>
    <d v="2025-06-03T00:00:00"/>
    <s v="C200"/>
    <s v="P014"/>
    <s v="S004"/>
    <n v="5"/>
    <n v="0.1"/>
    <s v="Mobile Money"/>
    <n v="6713.75"/>
    <n v="6042.375"/>
    <n v="3989.7000000000003"/>
    <n v="2052.6749999999997"/>
    <s v="Add Clothing"/>
    <x v="0"/>
    <x v="2"/>
    <x v="0"/>
    <x v="0"/>
    <n v="1342.75"/>
    <n v="797.94"/>
    <x v="0"/>
    <d v="2001-12-24T00:00:00"/>
    <n v="24"/>
    <x v="2"/>
    <x v="1"/>
    <s v="Brianahaven"/>
    <x v="1"/>
  </r>
  <r>
    <s v="T04006"/>
    <d v="2025-04-01T00:00:00"/>
    <s v="C085"/>
    <s v="P047"/>
    <s v="S004"/>
    <n v="4"/>
    <n v="0.1"/>
    <s v="Bank Transfer"/>
    <n v="4788.72"/>
    <n v="4309.848"/>
    <n v="2890.96"/>
    <n v="1418.8879999999999"/>
    <s v="Or Smartphone"/>
    <x v="8"/>
    <x v="2"/>
    <x v="1"/>
    <x v="10"/>
    <n v="1197.18"/>
    <n v="722.74"/>
    <x v="0"/>
    <d v="1979-03-23T00:00:00"/>
    <n v="47"/>
    <x v="1"/>
    <x v="1"/>
    <s v="Brianahaven"/>
    <x v="1"/>
  </r>
  <r>
    <s v="T04007"/>
    <d v="2023-12-04T00:00:00"/>
    <s v="C052"/>
    <s v="P033"/>
    <s v="S003"/>
    <n v="2"/>
    <n v="0.15"/>
    <s v="Bank Transfer"/>
    <n v="3597.94"/>
    <n v="3058.2489999999998"/>
    <n v="2658.3"/>
    <n v="399.94899999999961"/>
    <s v="Beat Accessories"/>
    <x v="7"/>
    <x v="1"/>
    <x v="0"/>
    <x v="9"/>
    <n v="1798.97"/>
    <n v="1329.15"/>
    <x v="1"/>
    <d v="1991-09-11T00:00:00"/>
    <n v="34"/>
    <x v="0"/>
    <x v="0"/>
    <s v="New Michele"/>
    <x v="0"/>
  </r>
  <r>
    <s v="T04008"/>
    <d v="2024-06-01T00:00:00"/>
    <s v="C145"/>
    <s v="P015"/>
    <s v="S004"/>
    <n v="3"/>
    <n v="0.15"/>
    <s v="Mobile Money"/>
    <n v="811.34999999999991"/>
    <n v="689.64749999999992"/>
    <n v="562.79999999999995"/>
    <n v="126.84749999999997"/>
    <s v="Whether Bags"/>
    <x v="0"/>
    <x v="0"/>
    <x v="0"/>
    <x v="5"/>
    <n v="270.45"/>
    <n v="187.6"/>
    <x v="1"/>
    <d v="1959-11-07T00:00:00"/>
    <n v="66"/>
    <x v="4"/>
    <x v="1"/>
    <s v="Brianahaven"/>
    <x v="1"/>
  </r>
  <r>
    <s v="T04009"/>
    <d v="2024-07-14T00:00:00"/>
    <s v="C187"/>
    <s v="P037"/>
    <s v="S005"/>
    <n v="5"/>
    <n v="0.15"/>
    <s v="Cash"/>
    <n v="9763.25"/>
    <n v="8298.7624999999989"/>
    <n v="7256.35"/>
    <n v="1042.4124999999985"/>
    <s v="Book Television"/>
    <x v="11"/>
    <x v="0"/>
    <x v="1"/>
    <x v="2"/>
    <n v="1952.65"/>
    <n v="1451.27"/>
    <x v="0"/>
    <d v="1989-01-14T00:00:00"/>
    <n v="37"/>
    <x v="1"/>
    <x v="4"/>
    <s v="Johnmouth"/>
    <x v="2"/>
  </r>
  <r>
    <s v="T04010"/>
    <d v="2024-08-06T00:00:00"/>
    <s v="C111"/>
    <s v="P046"/>
    <s v="S002"/>
    <n v="3"/>
    <n v="0.05"/>
    <s v="Cash"/>
    <n v="3496.1099999999997"/>
    <n v="3321.3044999999997"/>
    <n v="2779.6499999999996"/>
    <n v="541.6545000000001"/>
    <s v="Nature Clothing"/>
    <x v="3"/>
    <x v="0"/>
    <x v="0"/>
    <x v="0"/>
    <n v="1165.3699999999999"/>
    <n v="926.55"/>
    <x v="0"/>
    <d v="1993-07-13T00:00:00"/>
    <n v="33"/>
    <x v="1"/>
    <x v="2"/>
    <s v="Peckmouth"/>
    <x v="2"/>
  </r>
  <r>
    <s v="T04011"/>
    <d v="2024-11-06T00:00:00"/>
    <s v="C046"/>
    <s v="P046"/>
    <s v="S003"/>
    <n v="3"/>
    <n v="0.1"/>
    <s v="Cash"/>
    <n v="3496.1099999999997"/>
    <n v="3146.4989999999998"/>
    <n v="2779.6499999999996"/>
    <n v="366.84900000000016"/>
    <s v="Nature Clothing"/>
    <x v="1"/>
    <x v="0"/>
    <x v="0"/>
    <x v="0"/>
    <n v="1165.3699999999999"/>
    <n v="926.55"/>
    <x v="0"/>
    <d v="1964-01-21T00:00:00"/>
    <n v="62"/>
    <x v="3"/>
    <x v="0"/>
    <s v="New Michele"/>
    <x v="0"/>
  </r>
  <r>
    <s v="T04012"/>
    <d v="2023-10-19T00:00:00"/>
    <s v="C138"/>
    <s v="P018"/>
    <s v="S001"/>
    <n v="5"/>
    <n v="0.1"/>
    <s v="Bank Transfer"/>
    <n v="5399.4500000000007"/>
    <n v="4859.505000000001"/>
    <n v="3519.15"/>
    <n v="1340.3550000000009"/>
    <s v="Democratic Smartphone"/>
    <x v="6"/>
    <x v="1"/>
    <x v="1"/>
    <x v="10"/>
    <n v="1079.8900000000001"/>
    <n v="703.83"/>
    <x v="1"/>
    <d v="1961-09-28T00:00:00"/>
    <n v="64"/>
    <x v="3"/>
    <x v="3"/>
    <s v="Jimenezborough"/>
    <x v="3"/>
  </r>
  <r>
    <s v="T04013"/>
    <d v="2025-02-13T00:00:00"/>
    <s v="C131"/>
    <s v="P043"/>
    <s v="S001"/>
    <n v="3"/>
    <n v="0.05"/>
    <s v="Mobile Money"/>
    <n v="1693.2599999999998"/>
    <n v="1608.5969999999998"/>
    <n v="881.87999999999988"/>
    <n v="726.71699999999987"/>
    <s v="Soon Accessories"/>
    <x v="10"/>
    <x v="2"/>
    <x v="0"/>
    <x v="9"/>
    <n v="564.41999999999996"/>
    <n v="293.95999999999998"/>
    <x v="0"/>
    <d v="1996-10-18T00:00:00"/>
    <n v="29"/>
    <x v="1"/>
    <x v="3"/>
    <s v="Jimenezborough"/>
    <x v="3"/>
  </r>
  <r>
    <s v="T04014"/>
    <d v="2024-05-18T00:00:00"/>
    <s v="C153"/>
    <s v="P049"/>
    <s v="S002"/>
    <n v="3"/>
    <n v="0.1"/>
    <s v="Mobile Money"/>
    <n v="1164.78"/>
    <n v="1048.3019999999999"/>
    <n v="597.90000000000009"/>
    <n v="450.40199999999982"/>
    <s v="Possible Watches"/>
    <x v="4"/>
    <x v="0"/>
    <x v="0"/>
    <x v="1"/>
    <n v="388.26"/>
    <n v="199.3"/>
    <x v="1"/>
    <d v="1988-04-07T00:00:00"/>
    <n v="38"/>
    <x v="1"/>
    <x v="2"/>
    <s v="Peckmouth"/>
    <x v="2"/>
  </r>
  <r>
    <s v="T04015"/>
    <d v="2024-07-29T00:00:00"/>
    <s v="C102"/>
    <s v="P049"/>
    <s v="S003"/>
    <n v="4"/>
    <n v="0.05"/>
    <s v="Cash"/>
    <n v="1553.04"/>
    <n v="1475.3879999999999"/>
    <n v="797.2"/>
    <n v="678.18799999999987"/>
    <s v="Possible Watches"/>
    <x v="11"/>
    <x v="0"/>
    <x v="0"/>
    <x v="1"/>
    <n v="388.26"/>
    <n v="199.3"/>
    <x v="1"/>
    <d v="1996-06-20T00:00:00"/>
    <n v="30"/>
    <x v="1"/>
    <x v="0"/>
    <s v="New Michele"/>
    <x v="0"/>
  </r>
  <r>
    <s v="T04016"/>
    <d v="2025-08-25T00:00:00"/>
    <s v="C062"/>
    <s v="P009"/>
    <s v="S001"/>
    <n v="4"/>
    <n v="0.1"/>
    <s v="Credit Card"/>
    <n v="492.76"/>
    <n v="443.48399999999998"/>
    <n v="321.44"/>
    <n v="122.04399999999998"/>
    <s v="Us Snacks"/>
    <x v="3"/>
    <x v="2"/>
    <x v="2"/>
    <x v="4"/>
    <n v="123.19"/>
    <n v="80.36"/>
    <x v="0"/>
    <d v="2000-06-21T00:00:00"/>
    <n v="26"/>
    <x v="1"/>
    <x v="3"/>
    <s v="Jimenezborough"/>
    <x v="3"/>
  </r>
  <r>
    <s v="T04017"/>
    <d v="2025-01-02T00:00:00"/>
    <s v="C062"/>
    <s v="P040"/>
    <s v="S003"/>
    <n v="5"/>
    <n v="0"/>
    <s v="Bank Transfer"/>
    <n v="8728.0499999999993"/>
    <n v="8728.0499999999993"/>
    <n v="6612.2000000000007"/>
    <n v="2115.8499999999985"/>
    <s v="Piece Headphones"/>
    <x v="9"/>
    <x v="2"/>
    <x v="1"/>
    <x v="11"/>
    <n v="1745.61"/>
    <n v="1322.44"/>
    <x v="0"/>
    <d v="2000-06-21T00:00:00"/>
    <n v="26"/>
    <x v="1"/>
    <x v="0"/>
    <s v="New Michele"/>
    <x v="0"/>
  </r>
  <r>
    <s v="T04018"/>
    <d v="2023-12-04T00:00:00"/>
    <s v="C047"/>
    <s v="P024"/>
    <s v="S004"/>
    <n v="1"/>
    <n v="0.1"/>
    <s v="Cash"/>
    <n v="1487.41"/>
    <n v="1338.6690000000001"/>
    <n v="813.07"/>
    <n v="525.59900000000005"/>
    <s v="Him Smartphone"/>
    <x v="7"/>
    <x v="1"/>
    <x v="1"/>
    <x v="10"/>
    <n v="1487.41"/>
    <n v="813.07"/>
    <x v="1"/>
    <d v="2006-07-03T00:00:00"/>
    <n v="20"/>
    <x v="2"/>
    <x v="1"/>
    <s v="Brianahaven"/>
    <x v="1"/>
  </r>
  <r>
    <s v="T04019"/>
    <d v="2023-11-18T00:00:00"/>
    <s v="C171"/>
    <s v="P023"/>
    <s v="S003"/>
    <n v="5"/>
    <n v="0.05"/>
    <s v="Credit Card"/>
    <n v="9392.35"/>
    <n v="8922.7325000000001"/>
    <n v="5074.55"/>
    <n v="3848.1824999999999"/>
    <s v="And Footwear"/>
    <x v="1"/>
    <x v="1"/>
    <x v="0"/>
    <x v="3"/>
    <n v="1878.47"/>
    <n v="1014.91"/>
    <x v="0"/>
    <d v="1993-03-15T00:00:00"/>
    <n v="33"/>
    <x v="1"/>
    <x v="0"/>
    <s v="New Michele"/>
    <x v="0"/>
  </r>
  <r>
    <s v="T04020"/>
    <d v="2024-08-06T00:00:00"/>
    <s v="C041"/>
    <s v="P017"/>
    <s v="S004"/>
    <n v="1"/>
    <n v="0.1"/>
    <s v="Bank Transfer"/>
    <n v="1246.1099999999999"/>
    <n v="1121.499"/>
    <n v="833.52"/>
    <n v="287.97900000000004"/>
    <s v="Find Headphones"/>
    <x v="3"/>
    <x v="0"/>
    <x v="1"/>
    <x v="11"/>
    <n v="1246.1099999999999"/>
    <n v="833.52"/>
    <x v="1"/>
    <d v="1980-07-03T00:00:00"/>
    <n v="46"/>
    <x v="1"/>
    <x v="1"/>
    <s v="Brianahaven"/>
    <x v="1"/>
  </r>
  <r>
    <s v="T04021"/>
    <d v="2024-05-30T00:00:00"/>
    <s v="C080"/>
    <s v="P032"/>
    <s v="S002"/>
    <n v="1"/>
    <n v="0.15"/>
    <s v="Mobile Money"/>
    <n v="304.70999999999998"/>
    <n v="259.00349999999997"/>
    <n v="164.01"/>
    <n v="94.993499999999983"/>
    <s v="Difficult Vegetables"/>
    <x v="4"/>
    <x v="0"/>
    <x v="2"/>
    <x v="8"/>
    <n v="304.70999999999998"/>
    <n v="164.01"/>
    <x v="1"/>
    <d v="2003-11-04T00:00:00"/>
    <n v="22"/>
    <x v="2"/>
    <x v="2"/>
    <s v="Peckmouth"/>
    <x v="2"/>
  </r>
  <r>
    <s v="T04022"/>
    <d v="2024-07-04T00:00:00"/>
    <s v="C057"/>
    <s v="P029"/>
    <s v="S004"/>
    <n v="2"/>
    <n v="0"/>
    <s v="Cash"/>
    <n v="2970.1"/>
    <n v="2970.1"/>
    <n v="1976.62"/>
    <n v="993.48"/>
    <s v="Road Clothing"/>
    <x v="11"/>
    <x v="0"/>
    <x v="0"/>
    <x v="0"/>
    <n v="1485.05"/>
    <n v="988.31"/>
    <x v="1"/>
    <d v="1998-09-26T00:00:00"/>
    <n v="27"/>
    <x v="1"/>
    <x v="1"/>
    <s v="Brianahaven"/>
    <x v="1"/>
  </r>
  <r>
    <s v="T04023"/>
    <d v="2024-04-16T00:00:00"/>
    <s v="C008"/>
    <s v="P025"/>
    <s v="S005"/>
    <n v="1"/>
    <n v="0.15"/>
    <s v="Bank Transfer"/>
    <n v="429.15"/>
    <n v="364.77749999999997"/>
    <n v="258.72000000000003"/>
    <n v="106.05749999999995"/>
    <s v="Little Watches"/>
    <x v="8"/>
    <x v="0"/>
    <x v="0"/>
    <x v="1"/>
    <n v="429.15"/>
    <n v="258.72000000000003"/>
    <x v="0"/>
    <d v="1960-11-13T00:00:00"/>
    <n v="65"/>
    <x v="4"/>
    <x v="4"/>
    <s v="Johnmouth"/>
    <x v="2"/>
  </r>
  <r>
    <s v="T04024"/>
    <d v="2023-09-22T00:00:00"/>
    <s v="C043"/>
    <s v="P007"/>
    <s v="S002"/>
    <n v="1"/>
    <n v="0"/>
    <s v="Bank Transfer"/>
    <n v="1474.12"/>
    <n v="1474.12"/>
    <n v="764.02"/>
    <n v="710.09999999999991"/>
    <s v="Understand Camera"/>
    <x v="5"/>
    <x v="1"/>
    <x v="1"/>
    <x v="12"/>
    <n v="1474.12"/>
    <n v="764.02"/>
    <x v="0"/>
    <d v="1988-09-14T00:00:00"/>
    <n v="37"/>
    <x v="1"/>
    <x v="2"/>
    <s v="Peckmouth"/>
    <x v="2"/>
  </r>
  <r>
    <s v="T04025"/>
    <d v="2023-11-16T00:00:00"/>
    <s v="C187"/>
    <s v="P034"/>
    <s v="S005"/>
    <n v="4"/>
    <n v="0"/>
    <s v="Bank Transfer"/>
    <n v="1712.2"/>
    <n v="1712.2"/>
    <n v="984.28"/>
    <n v="727.92000000000007"/>
    <s v="Everything Laptop"/>
    <x v="1"/>
    <x v="1"/>
    <x v="1"/>
    <x v="6"/>
    <n v="428.05"/>
    <n v="246.07"/>
    <x v="0"/>
    <d v="1989-01-14T00:00:00"/>
    <n v="37"/>
    <x v="1"/>
    <x v="4"/>
    <s v="Johnmouth"/>
    <x v="2"/>
  </r>
  <r>
    <s v="T04026"/>
    <d v="2024-11-14T00:00:00"/>
    <s v="C082"/>
    <s v="P042"/>
    <s v="S002"/>
    <n v="2"/>
    <n v="0.1"/>
    <s v="Bank Transfer"/>
    <n v="907.24"/>
    <n v="816.51600000000008"/>
    <n v="633.26"/>
    <n v="183.25600000000009"/>
    <s v="Maybe Clothing"/>
    <x v="1"/>
    <x v="0"/>
    <x v="0"/>
    <x v="0"/>
    <n v="453.62"/>
    <n v="316.63"/>
    <x v="0"/>
    <d v="2003-05-11T00:00:00"/>
    <n v="23"/>
    <x v="2"/>
    <x v="2"/>
    <s v="Peckmouth"/>
    <x v="2"/>
  </r>
  <r>
    <s v="T04027"/>
    <d v="2024-12-11T00:00:00"/>
    <s v="C190"/>
    <s v="P014"/>
    <s v="S002"/>
    <n v="4"/>
    <n v="0.15"/>
    <s v="Bank Transfer"/>
    <n v="5371"/>
    <n v="4565.3499999999995"/>
    <n v="3191.76"/>
    <n v="1373.5899999999992"/>
    <s v="Add Clothing"/>
    <x v="7"/>
    <x v="0"/>
    <x v="0"/>
    <x v="0"/>
    <n v="1342.75"/>
    <n v="797.94"/>
    <x v="0"/>
    <d v="1967-08-19T00:00:00"/>
    <n v="58"/>
    <x v="3"/>
    <x v="2"/>
    <s v="Peckmouth"/>
    <x v="2"/>
  </r>
  <r>
    <s v="T04028"/>
    <d v="2025-06-03T00:00:00"/>
    <s v="C069"/>
    <s v="P046"/>
    <s v="S004"/>
    <n v="1"/>
    <n v="0"/>
    <s v="Mobile Money"/>
    <n v="1165.3699999999999"/>
    <n v="1165.3699999999999"/>
    <n v="926.55"/>
    <n v="238.81999999999994"/>
    <s v="Nature Clothing"/>
    <x v="0"/>
    <x v="2"/>
    <x v="0"/>
    <x v="0"/>
    <n v="1165.3699999999999"/>
    <n v="926.55"/>
    <x v="0"/>
    <d v="1965-10-14T00:00:00"/>
    <n v="60"/>
    <x v="3"/>
    <x v="1"/>
    <s v="Brianahaven"/>
    <x v="1"/>
  </r>
  <r>
    <s v="T04029"/>
    <d v="2024-05-01T00:00:00"/>
    <s v="C050"/>
    <s v="P036"/>
    <s v="S002"/>
    <n v="1"/>
    <n v="0.15"/>
    <s v="Bank Transfer"/>
    <n v="1501.46"/>
    <n v="1276.241"/>
    <n v="1167.73"/>
    <n v="108.51099999999997"/>
    <s v="New Watches"/>
    <x v="4"/>
    <x v="0"/>
    <x v="0"/>
    <x v="1"/>
    <n v="1501.46"/>
    <n v="1167.73"/>
    <x v="0"/>
    <d v="1968-06-20T00:00:00"/>
    <n v="58"/>
    <x v="3"/>
    <x v="2"/>
    <s v="Peckmouth"/>
    <x v="2"/>
  </r>
  <r>
    <s v="T04030"/>
    <d v="2024-01-21T00:00:00"/>
    <s v="C190"/>
    <s v="P040"/>
    <s v="S002"/>
    <n v="2"/>
    <n v="0.15"/>
    <s v="Mobile Money"/>
    <n v="3491.22"/>
    <n v="2967.5369999999998"/>
    <n v="2644.88"/>
    <n v="322.6569999999997"/>
    <s v="Piece Headphones"/>
    <x v="9"/>
    <x v="0"/>
    <x v="1"/>
    <x v="11"/>
    <n v="1745.61"/>
    <n v="1322.44"/>
    <x v="0"/>
    <d v="1967-08-19T00:00:00"/>
    <n v="58"/>
    <x v="3"/>
    <x v="2"/>
    <s v="Peckmouth"/>
    <x v="2"/>
  </r>
  <r>
    <s v="T04031"/>
    <d v="2023-11-06T00:00:00"/>
    <s v="C116"/>
    <s v="P046"/>
    <s v="S002"/>
    <n v="5"/>
    <n v="0.15"/>
    <s v="Mobile Money"/>
    <n v="5826.8499999999995"/>
    <n v="4952.8224999999993"/>
    <n v="4632.75"/>
    <n v="320.07249999999931"/>
    <s v="Nature Clothing"/>
    <x v="1"/>
    <x v="1"/>
    <x v="0"/>
    <x v="0"/>
    <n v="1165.3699999999999"/>
    <n v="926.55"/>
    <x v="0"/>
    <d v="1955-09-26T00:00:00"/>
    <n v="70"/>
    <x v="4"/>
    <x v="2"/>
    <s v="Peckmouth"/>
    <x v="2"/>
  </r>
  <r>
    <s v="T04032"/>
    <d v="2025-06-15T00:00:00"/>
    <s v="C175"/>
    <s v="P011"/>
    <s v="S003"/>
    <n v="4"/>
    <n v="0.05"/>
    <s v="Credit Card"/>
    <n v="994.28"/>
    <n v="944.56599999999992"/>
    <n v="762.68"/>
    <n v="181.88599999999997"/>
    <s v="Either Headphones"/>
    <x v="0"/>
    <x v="2"/>
    <x v="1"/>
    <x v="11"/>
    <n v="248.57"/>
    <n v="190.67"/>
    <x v="0"/>
    <d v="1998-01-07T00:00:00"/>
    <n v="28"/>
    <x v="1"/>
    <x v="0"/>
    <s v="New Michele"/>
    <x v="0"/>
  </r>
  <r>
    <s v="T04033"/>
    <d v="2024-07-10T00:00:00"/>
    <s v="C120"/>
    <s v="P039"/>
    <s v="S001"/>
    <n v="1"/>
    <n v="0.1"/>
    <s v="Cash"/>
    <n v="540.94000000000005"/>
    <n v="486.84600000000006"/>
    <n v="398.25"/>
    <n v="88.59600000000006"/>
    <s v="Church Clothing"/>
    <x v="11"/>
    <x v="0"/>
    <x v="0"/>
    <x v="0"/>
    <n v="540.94000000000005"/>
    <n v="398.25"/>
    <x v="1"/>
    <d v="1964-01-10T00:00:00"/>
    <n v="62"/>
    <x v="3"/>
    <x v="3"/>
    <s v="Jimenezborough"/>
    <x v="3"/>
  </r>
  <r>
    <s v="T04034"/>
    <d v="2023-09-10T00:00:00"/>
    <s v="C166"/>
    <s v="P034"/>
    <s v="S001"/>
    <n v="3"/>
    <n v="0.05"/>
    <s v="Mobile Money"/>
    <n v="1284.1500000000001"/>
    <n v="1219.9425000000001"/>
    <n v="738.21"/>
    <n v="481.73250000000007"/>
    <s v="Everything Laptop"/>
    <x v="5"/>
    <x v="1"/>
    <x v="1"/>
    <x v="6"/>
    <n v="428.05"/>
    <n v="246.07"/>
    <x v="1"/>
    <d v="2001-05-13T00:00:00"/>
    <n v="25"/>
    <x v="1"/>
    <x v="3"/>
    <s v="Jimenezborough"/>
    <x v="3"/>
  </r>
  <r>
    <s v="T04035"/>
    <d v="2025-06-16T00:00:00"/>
    <s v="C138"/>
    <s v="P036"/>
    <s v="S001"/>
    <n v="1"/>
    <n v="0.1"/>
    <s v="Bank Transfer"/>
    <n v="1501.46"/>
    <n v="1351.3140000000001"/>
    <n v="1167.73"/>
    <n v="183.58400000000006"/>
    <s v="New Watches"/>
    <x v="0"/>
    <x v="2"/>
    <x v="0"/>
    <x v="1"/>
    <n v="1501.46"/>
    <n v="1167.73"/>
    <x v="1"/>
    <d v="1961-09-28T00:00:00"/>
    <n v="64"/>
    <x v="3"/>
    <x v="3"/>
    <s v="Jimenezborough"/>
    <x v="3"/>
  </r>
  <r>
    <s v="T04036"/>
    <d v="2025-03-11T00:00:00"/>
    <s v="C167"/>
    <s v="P046"/>
    <s v="S005"/>
    <n v="1"/>
    <n v="0"/>
    <s v="Cash"/>
    <n v="1165.3699999999999"/>
    <n v="1165.3699999999999"/>
    <n v="926.55"/>
    <n v="238.81999999999994"/>
    <s v="Nature Clothing"/>
    <x v="2"/>
    <x v="2"/>
    <x v="0"/>
    <x v="0"/>
    <n v="1165.3699999999999"/>
    <n v="926.55"/>
    <x v="1"/>
    <d v="1989-12-06T00:00:00"/>
    <n v="36"/>
    <x v="1"/>
    <x v="4"/>
    <s v="Johnmouth"/>
    <x v="2"/>
  </r>
  <r>
    <s v="T04037"/>
    <d v="2024-04-14T00:00:00"/>
    <s v="C039"/>
    <s v="P017"/>
    <s v="S004"/>
    <n v="2"/>
    <n v="0.05"/>
    <s v="Cash"/>
    <n v="2492.2199999999998"/>
    <n v="2367.6089999999999"/>
    <n v="1667.04"/>
    <n v="700.56899999999996"/>
    <s v="Find Headphones"/>
    <x v="8"/>
    <x v="0"/>
    <x v="1"/>
    <x v="11"/>
    <n v="1246.1099999999999"/>
    <n v="833.52"/>
    <x v="1"/>
    <d v="1996-11-02T00:00:00"/>
    <n v="29"/>
    <x v="1"/>
    <x v="1"/>
    <s v="Brianahaven"/>
    <x v="1"/>
  </r>
  <r>
    <s v="T04038"/>
    <d v="2024-11-07T00:00:00"/>
    <s v="C080"/>
    <s v="P046"/>
    <s v="S002"/>
    <n v="3"/>
    <n v="0.15"/>
    <s v="Credit Card"/>
    <n v="3496.1099999999997"/>
    <n v="2971.6934999999999"/>
    <n v="2779.6499999999996"/>
    <n v="192.04350000000022"/>
    <s v="Nature Clothing"/>
    <x v="1"/>
    <x v="0"/>
    <x v="0"/>
    <x v="0"/>
    <n v="1165.3699999999999"/>
    <n v="926.55"/>
    <x v="1"/>
    <d v="2003-11-04T00:00:00"/>
    <n v="22"/>
    <x v="2"/>
    <x v="2"/>
    <s v="Peckmouth"/>
    <x v="2"/>
  </r>
  <r>
    <s v="T04039"/>
    <d v="2023-09-22T00:00:00"/>
    <s v="C031"/>
    <s v="P043"/>
    <s v="S004"/>
    <n v="1"/>
    <n v="0.1"/>
    <s v="Credit Card"/>
    <n v="564.41999999999996"/>
    <n v="507.97799999999995"/>
    <n v="293.95999999999998"/>
    <n v="214.01799999999997"/>
    <s v="Soon Accessories"/>
    <x v="5"/>
    <x v="1"/>
    <x v="0"/>
    <x v="9"/>
    <n v="564.41999999999996"/>
    <n v="293.95999999999998"/>
    <x v="1"/>
    <d v="2003-03-14T00:00:00"/>
    <n v="23"/>
    <x v="2"/>
    <x v="1"/>
    <s v="Brianahaven"/>
    <x v="1"/>
  </r>
  <r>
    <s v="T04040"/>
    <d v="2024-02-20T00:00:00"/>
    <s v="C147"/>
    <s v="P016"/>
    <s v="S001"/>
    <n v="2"/>
    <n v="0.15"/>
    <s v="Cash"/>
    <n v="3717.5"/>
    <n v="3159.875"/>
    <n v="2902.32"/>
    <n v="257.55499999999984"/>
    <s v="House Accessories"/>
    <x v="10"/>
    <x v="0"/>
    <x v="0"/>
    <x v="9"/>
    <n v="1858.75"/>
    <n v="1451.16"/>
    <x v="1"/>
    <d v="1967-02-03T00:00:00"/>
    <n v="59"/>
    <x v="3"/>
    <x v="3"/>
    <s v="Jimenezborough"/>
    <x v="3"/>
  </r>
  <r>
    <s v="T04041"/>
    <d v="2025-01-21T00:00:00"/>
    <s v="C127"/>
    <s v="P027"/>
    <s v="S002"/>
    <n v="1"/>
    <n v="0.05"/>
    <s v="Cash"/>
    <n v="1272.23"/>
    <n v="1208.6185"/>
    <n v="952.65"/>
    <n v="255.96850000000006"/>
    <s v="Hospital Smartphone"/>
    <x v="9"/>
    <x v="2"/>
    <x v="1"/>
    <x v="10"/>
    <n v="1272.23"/>
    <n v="952.65"/>
    <x v="1"/>
    <d v="1982-11-17T00:00:00"/>
    <n v="43"/>
    <x v="1"/>
    <x v="2"/>
    <s v="Peckmouth"/>
    <x v="2"/>
  </r>
  <r>
    <s v="T04042"/>
    <d v="2025-01-13T00:00:00"/>
    <s v="C051"/>
    <s v="P014"/>
    <s v="S004"/>
    <n v="5"/>
    <n v="0.1"/>
    <s v="Bank Transfer"/>
    <n v="6713.75"/>
    <n v="6042.375"/>
    <n v="3989.7000000000003"/>
    <n v="2052.6749999999997"/>
    <s v="Add Clothing"/>
    <x v="9"/>
    <x v="2"/>
    <x v="0"/>
    <x v="0"/>
    <n v="1342.75"/>
    <n v="797.94"/>
    <x v="1"/>
    <d v="2004-12-19T00:00:00"/>
    <n v="21"/>
    <x v="2"/>
    <x v="1"/>
    <s v="Brianahaven"/>
    <x v="1"/>
  </r>
  <r>
    <s v="T04043"/>
    <d v="2023-12-04T00:00:00"/>
    <s v="C182"/>
    <s v="P020"/>
    <s v="S002"/>
    <n v="5"/>
    <n v="0.15"/>
    <s v="Credit Card"/>
    <n v="1619.6000000000001"/>
    <n v="1376.66"/>
    <n v="1214.8999999999999"/>
    <n v="161.76000000000022"/>
    <s v="Simple Accessories"/>
    <x v="7"/>
    <x v="1"/>
    <x v="0"/>
    <x v="9"/>
    <n v="323.92"/>
    <n v="242.98"/>
    <x v="0"/>
    <d v="2004-07-25T00:00:00"/>
    <n v="22"/>
    <x v="2"/>
    <x v="2"/>
    <s v="Peckmouth"/>
    <x v="2"/>
  </r>
  <r>
    <s v="T04044"/>
    <d v="2024-02-10T00:00:00"/>
    <s v="C185"/>
    <s v="P030"/>
    <s v="S001"/>
    <n v="5"/>
    <n v="0.05"/>
    <s v="Mobile Money"/>
    <n v="146.19999999999999"/>
    <n v="138.88999999999999"/>
    <n v="76.399999999999991"/>
    <n v="62.489999999999995"/>
    <s v="National Watches"/>
    <x v="10"/>
    <x v="0"/>
    <x v="0"/>
    <x v="1"/>
    <n v="29.24"/>
    <n v="15.28"/>
    <x v="1"/>
    <d v="1975-07-04T00:00:00"/>
    <n v="51"/>
    <x v="3"/>
    <x v="3"/>
    <s v="Jimenezborough"/>
    <x v="3"/>
  </r>
  <r>
    <s v="T04045"/>
    <d v="2024-07-06T00:00:00"/>
    <s v="C064"/>
    <s v="P030"/>
    <s v="S003"/>
    <n v="2"/>
    <n v="0.1"/>
    <s v="Bank Transfer"/>
    <n v="58.48"/>
    <n v="52.631999999999998"/>
    <n v="30.56"/>
    <n v="22.071999999999999"/>
    <s v="National Watches"/>
    <x v="11"/>
    <x v="0"/>
    <x v="0"/>
    <x v="1"/>
    <n v="29.24"/>
    <n v="15.28"/>
    <x v="1"/>
    <d v="1973-09-01T00:00:00"/>
    <n v="52"/>
    <x v="3"/>
    <x v="0"/>
    <s v="New Michele"/>
    <x v="0"/>
  </r>
  <r>
    <s v="T04046"/>
    <d v="2024-10-30T00:00:00"/>
    <s v="C169"/>
    <s v="P040"/>
    <s v="S002"/>
    <n v="2"/>
    <n v="0.05"/>
    <s v="Credit Card"/>
    <n v="3491.22"/>
    <n v="3316.6589999999997"/>
    <n v="2644.88"/>
    <n v="671.77899999999954"/>
    <s v="Piece Headphones"/>
    <x v="6"/>
    <x v="0"/>
    <x v="1"/>
    <x v="11"/>
    <n v="1745.61"/>
    <n v="1322.44"/>
    <x v="0"/>
    <d v="1967-06-15T00:00:00"/>
    <n v="59"/>
    <x v="3"/>
    <x v="2"/>
    <s v="Peckmouth"/>
    <x v="2"/>
  </r>
  <r>
    <s v="T04047"/>
    <d v="2025-01-10T00:00:00"/>
    <s v="C039"/>
    <s v="P030"/>
    <s v="S004"/>
    <n v="2"/>
    <n v="0.05"/>
    <s v="Credit Card"/>
    <n v="58.48"/>
    <n v="55.555999999999997"/>
    <n v="30.56"/>
    <n v="24.995999999999999"/>
    <s v="National Watches"/>
    <x v="9"/>
    <x v="2"/>
    <x v="0"/>
    <x v="1"/>
    <n v="29.24"/>
    <n v="15.28"/>
    <x v="1"/>
    <d v="1996-11-02T00:00:00"/>
    <n v="29"/>
    <x v="1"/>
    <x v="1"/>
    <s v="Brianahaven"/>
    <x v="1"/>
  </r>
  <r>
    <s v="T04048"/>
    <d v="2025-07-06T00:00:00"/>
    <s v="C001"/>
    <s v="P004"/>
    <s v="S003"/>
    <n v="3"/>
    <n v="0.15"/>
    <s v="Credit Card"/>
    <n v="5561.3099999999995"/>
    <n v="4727.1134999999995"/>
    <n v="4090.56"/>
    <n v="636.55349999999953"/>
    <s v="Four Accessories"/>
    <x v="11"/>
    <x v="2"/>
    <x v="0"/>
    <x v="9"/>
    <n v="1853.77"/>
    <n v="1363.52"/>
    <x v="0"/>
    <d v="1996-09-11T00:00:00"/>
    <n v="29"/>
    <x v="1"/>
    <x v="0"/>
    <s v="New Michele"/>
    <x v="0"/>
  </r>
  <r>
    <s v="T04049"/>
    <d v="2025-07-05T00:00:00"/>
    <s v="C091"/>
    <s v="P001"/>
    <s v="S002"/>
    <n v="2"/>
    <n v="0.05"/>
    <s v="Mobile Money"/>
    <n v="3347.38"/>
    <n v="3180.011"/>
    <n v="2646.76"/>
    <n v="533.25099999999975"/>
    <s v="Like Camera"/>
    <x v="11"/>
    <x v="2"/>
    <x v="1"/>
    <x v="12"/>
    <n v="1673.69"/>
    <n v="1323.38"/>
    <x v="0"/>
    <d v="1963-02-04T00:00:00"/>
    <n v="63"/>
    <x v="3"/>
    <x v="2"/>
    <s v="Peckmouth"/>
    <x v="2"/>
  </r>
  <r>
    <s v="T04050"/>
    <d v="2024-05-20T00:00:00"/>
    <s v="C110"/>
    <s v="P049"/>
    <s v="S001"/>
    <n v="5"/>
    <n v="0.1"/>
    <s v="Cash"/>
    <n v="1941.3"/>
    <n v="1747.17"/>
    <n v="996.5"/>
    <n v="750.67000000000007"/>
    <s v="Possible Watches"/>
    <x v="4"/>
    <x v="0"/>
    <x v="0"/>
    <x v="1"/>
    <n v="388.26"/>
    <n v="199.3"/>
    <x v="1"/>
    <d v="1966-01-05T00:00:00"/>
    <n v="60"/>
    <x v="3"/>
    <x v="3"/>
    <s v="Jimenezborough"/>
    <x v="3"/>
  </r>
  <r>
    <s v="T04051"/>
    <d v="2025-04-06T00:00:00"/>
    <s v="C121"/>
    <s v="P013"/>
    <s v="S004"/>
    <n v="1"/>
    <n v="0"/>
    <s v="Mobile Money"/>
    <n v="1134.8"/>
    <n v="1134.8"/>
    <n v="675.1"/>
    <n v="459.69999999999993"/>
    <s v="World Watches"/>
    <x v="8"/>
    <x v="2"/>
    <x v="0"/>
    <x v="1"/>
    <n v="1134.8"/>
    <n v="675.1"/>
    <x v="0"/>
    <d v="1967-02-28T00:00:00"/>
    <n v="59"/>
    <x v="3"/>
    <x v="1"/>
    <s v="Brianahaven"/>
    <x v="1"/>
  </r>
  <r>
    <s v="T04052"/>
    <d v="2025-02-14T00:00:00"/>
    <s v="C012"/>
    <s v="P023"/>
    <s v="S005"/>
    <n v="2"/>
    <n v="0.15"/>
    <s v="Mobile Money"/>
    <n v="3756.94"/>
    <n v="3193.3989999999999"/>
    <n v="2029.82"/>
    <n v="1163.579"/>
    <s v="And Footwear"/>
    <x v="10"/>
    <x v="2"/>
    <x v="0"/>
    <x v="3"/>
    <n v="1878.47"/>
    <n v="1014.91"/>
    <x v="0"/>
    <d v="1989-12-08T00:00:00"/>
    <n v="36"/>
    <x v="1"/>
    <x v="4"/>
    <s v="Johnmouth"/>
    <x v="2"/>
  </r>
  <r>
    <s v="T04053"/>
    <d v="2025-07-13T00:00:00"/>
    <s v="C031"/>
    <s v="P036"/>
    <s v="S005"/>
    <n v="2"/>
    <n v="0.05"/>
    <s v="Mobile Money"/>
    <n v="3002.92"/>
    <n v="2852.7739999999999"/>
    <n v="2335.46"/>
    <n v="517.31399999999985"/>
    <s v="New Watches"/>
    <x v="11"/>
    <x v="2"/>
    <x v="0"/>
    <x v="1"/>
    <n v="1501.46"/>
    <n v="1167.73"/>
    <x v="1"/>
    <d v="2003-03-14T00:00:00"/>
    <n v="23"/>
    <x v="2"/>
    <x v="4"/>
    <s v="Johnmouth"/>
    <x v="2"/>
  </r>
  <r>
    <s v="T04054"/>
    <d v="2024-09-16T00:00:00"/>
    <s v="C010"/>
    <s v="P037"/>
    <s v="S001"/>
    <n v="1"/>
    <n v="0.15"/>
    <s v="Cash"/>
    <n v="1952.65"/>
    <n v="1659.7525000000001"/>
    <n v="1451.27"/>
    <n v="208.48250000000007"/>
    <s v="Book Television"/>
    <x v="5"/>
    <x v="0"/>
    <x v="1"/>
    <x v="2"/>
    <n v="1952.65"/>
    <n v="1451.27"/>
    <x v="0"/>
    <d v="1976-12-12T00:00:00"/>
    <n v="49"/>
    <x v="1"/>
    <x v="3"/>
    <s v="Jimenezborough"/>
    <x v="3"/>
  </r>
  <r>
    <s v="T04055"/>
    <d v="2024-10-02T00:00:00"/>
    <s v="C040"/>
    <s v="P017"/>
    <s v="S004"/>
    <n v="1"/>
    <n v="0.1"/>
    <s v="Credit Card"/>
    <n v="1246.1099999999999"/>
    <n v="1121.499"/>
    <n v="833.52"/>
    <n v="287.97900000000004"/>
    <s v="Find Headphones"/>
    <x v="6"/>
    <x v="0"/>
    <x v="1"/>
    <x v="11"/>
    <n v="1246.1099999999999"/>
    <n v="833.52"/>
    <x v="0"/>
    <d v="1974-11-06T00:00:00"/>
    <n v="51"/>
    <x v="3"/>
    <x v="1"/>
    <s v="Brianahaven"/>
    <x v="1"/>
  </r>
  <r>
    <s v="T04056"/>
    <d v="2024-10-28T00:00:00"/>
    <s v="C143"/>
    <s v="P014"/>
    <s v="S005"/>
    <n v="2"/>
    <n v="0"/>
    <s v="Mobile Money"/>
    <n v="2685.5"/>
    <n v="2685.5"/>
    <n v="1595.88"/>
    <n v="1089.6199999999999"/>
    <s v="Add Clothing"/>
    <x v="6"/>
    <x v="0"/>
    <x v="0"/>
    <x v="0"/>
    <n v="1342.75"/>
    <n v="797.94"/>
    <x v="0"/>
    <d v="1961-06-03T00:00:00"/>
    <n v="65"/>
    <x v="4"/>
    <x v="4"/>
    <s v="Johnmouth"/>
    <x v="2"/>
  </r>
  <r>
    <s v="T04057"/>
    <d v="2025-04-03T00:00:00"/>
    <s v="C171"/>
    <s v="P002"/>
    <s v="S004"/>
    <n v="3"/>
    <n v="0.1"/>
    <s v="Mobile Money"/>
    <n v="2456.2799999999997"/>
    <n v="2210.652"/>
    <n v="1582.8600000000001"/>
    <n v="627.79199999999992"/>
    <s v="Audience Television"/>
    <x v="8"/>
    <x v="2"/>
    <x v="1"/>
    <x v="2"/>
    <n v="818.76"/>
    <n v="527.62"/>
    <x v="0"/>
    <d v="1993-03-15T00:00:00"/>
    <n v="33"/>
    <x v="1"/>
    <x v="1"/>
    <s v="Brianahaven"/>
    <x v="1"/>
  </r>
  <r>
    <s v="T04058"/>
    <d v="2024-04-05T00:00:00"/>
    <s v="C123"/>
    <s v="P001"/>
    <s v="S002"/>
    <n v="3"/>
    <n v="0.15"/>
    <s v="Bank Transfer"/>
    <n v="5021.07"/>
    <n v="4267.9094999999998"/>
    <n v="3970.1400000000003"/>
    <n v="297.76949999999943"/>
    <s v="Like Camera"/>
    <x v="8"/>
    <x v="0"/>
    <x v="1"/>
    <x v="12"/>
    <n v="1673.69"/>
    <n v="1323.38"/>
    <x v="1"/>
    <d v="1989-11-06T00:00:00"/>
    <n v="36"/>
    <x v="1"/>
    <x v="2"/>
    <s v="Peckmouth"/>
    <x v="2"/>
  </r>
  <r>
    <s v="T04059"/>
    <d v="2024-09-03T00:00:00"/>
    <s v="C034"/>
    <s v="P014"/>
    <s v="S002"/>
    <n v="2"/>
    <n v="0.05"/>
    <s v="Credit Card"/>
    <n v="2685.5"/>
    <n v="2551.2249999999999"/>
    <n v="1595.88"/>
    <n v="955.3449999999998"/>
    <s v="Add Clothing"/>
    <x v="5"/>
    <x v="0"/>
    <x v="0"/>
    <x v="0"/>
    <n v="1342.75"/>
    <n v="797.94"/>
    <x v="1"/>
    <d v="1964-12-19T00:00:00"/>
    <n v="61"/>
    <x v="3"/>
    <x v="2"/>
    <s v="Peckmouth"/>
    <x v="2"/>
  </r>
  <r>
    <s v="T04060"/>
    <d v="2024-07-18T00:00:00"/>
    <s v="C037"/>
    <s v="P027"/>
    <s v="S002"/>
    <n v="5"/>
    <n v="0"/>
    <s v="Cash"/>
    <n v="6361.15"/>
    <n v="6361.15"/>
    <n v="4763.25"/>
    <n v="1597.8999999999996"/>
    <s v="Hospital Smartphone"/>
    <x v="11"/>
    <x v="0"/>
    <x v="1"/>
    <x v="10"/>
    <n v="1272.23"/>
    <n v="952.65"/>
    <x v="1"/>
    <d v="1982-08-30T00:00:00"/>
    <n v="43"/>
    <x v="1"/>
    <x v="2"/>
    <s v="Peckmouth"/>
    <x v="2"/>
  </r>
  <r>
    <s v="T04061"/>
    <d v="2024-06-21T00:00:00"/>
    <s v="C194"/>
    <s v="P034"/>
    <s v="S005"/>
    <n v="3"/>
    <n v="0.1"/>
    <s v="Credit Card"/>
    <n v="1284.1500000000001"/>
    <n v="1155.7350000000001"/>
    <n v="738.21"/>
    <n v="417.52500000000009"/>
    <s v="Everything Laptop"/>
    <x v="0"/>
    <x v="0"/>
    <x v="1"/>
    <x v="6"/>
    <n v="428.05"/>
    <n v="246.07"/>
    <x v="0"/>
    <d v="2000-09-02T00:00:00"/>
    <n v="25"/>
    <x v="1"/>
    <x v="4"/>
    <s v="Johnmouth"/>
    <x v="2"/>
  </r>
  <r>
    <s v="T04062"/>
    <d v="2024-12-31T00:00:00"/>
    <s v="C089"/>
    <s v="P005"/>
    <s v="S005"/>
    <n v="5"/>
    <n v="0.05"/>
    <s v="Credit Card"/>
    <n v="6981.1"/>
    <n v="6632.0450000000001"/>
    <n v="5020.45"/>
    <n v="1611.5950000000003"/>
    <s v="Knowledge Bags"/>
    <x v="7"/>
    <x v="0"/>
    <x v="0"/>
    <x v="5"/>
    <n v="1396.22"/>
    <n v="1004.09"/>
    <x v="1"/>
    <d v="1969-07-12T00:00:00"/>
    <n v="57"/>
    <x v="3"/>
    <x v="4"/>
    <s v="Johnmouth"/>
    <x v="2"/>
  </r>
  <r>
    <s v="T04063"/>
    <d v="2024-12-22T00:00:00"/>
    <s v="C046"/>
    <s v="P015"/>
    <s v="S003"/>
    <n v="4"/>
    <n v="0"/>
    <s v="Mobile Money"/>
    <n v="1081.8"/>
    <n v="1081.8"/>
    <n v="750.4"/>
    <n v="331.4"/>
    <s v="Whether Bags"/>
    <x v="7"/>
    <x v="0"/>
    <x v="0"/>
    <x v="5"/>
    <n v="270.45"/>
    <n v="187.6"/>
    <x v="0"/>
    <d v="1964-01-21T00:00:00"/>
    <n v="62"/>
    <x v="3"/>
    <x v="0"/>
    <s v="New Michele"/>
    <x v="0"/>
  </r>
  <r>
    <s v="T04064"/>
    <d v="2023-09-18T00:00:00"/>
    <s v="C047"/>
    <s v="P019"/>
    <s v="S005"/>
    <n v="3"/>
    <n v="0.05"/>
    <s v="Bank Transfer"/>
    <n v="5288.76"/>
    <n v="5024.3220000000001"/>
    <n v="4039.44"/>
    <n v="984.88200000000006"/>
    <s v="Traditional Laptop"/>
    <x v="5"/>
    <x v="1"/>
    <x v="1"/>
    <x v="6"/>
    <n v="1762.92"/>
    <n v="1346.48"/>
    <x v="1"/>
    <d v="2006-07-03T00:00:00"/>
    <n v="20"/>
    <x v="2"/>
    <x v="4"/>
    <s v="Johnmouth"/>
    <x v="2"/>
  </r>
  <r>
    <s v="T04065"/>
    <d v="2023-12-05T00:00:00"/>
    <s v="C168"/>
    <s v="P014"/>
    <s v="S001"/>
    <n v="4"/>
    <n v="0.05"/>
    <s v="Mobile Money"/>
    <n v="5371"/>
    <n v="5102.45"/>
    <n v="3191.76"/>
    <n v="1910.6899999999996"/>
    <s v="Add Clothing"/>
    <x v="7"/>
    <x v="1"/>
    <x v="0"/>
    <x v="0"/>
    <n v="1342.75"/>
    <n v="797.94"/>
    <x v="0"/>
    <d v="1969-07-30T00:00:00"/>
    <n v="56"/>
    <x v="3"/>
    <x v="3"/>
    <s v="Jimenezborough"/>
    <x v="3"/>
  </r>
  <r>
    <s v="T04066"/>
    <d v="2024-01-04T00:00:00"/>
    <s v="C063"/>
    <s v="P011"/>
    <s v="S001"/>
    <n v="1"/>
    <n v="0"/>
    <s v="Bank Transfer"/>
    <n v="248.57"/>
    <n v="248.57"/>
    <n v="190.67"/>
    <n v="57.900000000000006"/>
    <s v="Either Headphones"/>
    <x v="9"/>
    <x v="0"/>
    <x v="1"/>
    <x v="11"/>
    <n v="248.57"/>
    <n v="190.67"/>
    <x v="0"/>
    <d v="1973-01-07T00:00:00"/>
    <n v="53"/>
    <x v="3"/>
    <x v="3"/>
    <s v="Jimenezborough"/>
    <x v="3"/>
  </r>
  <r>
    <s v="T04067"/>
    <d v="2025-02-16T00:00:00"/>
    <s v="C102"/>
    <s v="P040"/>
    <s v="S004"/>
    <n v="3"/>
    <n v="0"/>
    <s v="Credit Card"/>
    <n v="5236.83"/>
    <n v="5236.83"/>
    <n v="3967.32"/>
    <n v="1269.5099999999998"/>
    <s v="Piece Headphones"/>
    <x v="10"/>
    <x v="2"/>
    <x v="1"/>
    <x v="11"/>
    <n v="1745.61"/>
    <n v="1322.44"/>
    <x v="1"/>
    <d v="1996-06-20T00:00:00"/>
    <n v="30"/>
    <x v="1"/>
    <x v="1"/>
    <s v="Brianahaven"/>
    <x v="1"/>
  </r>
  <r>
    <s v="T04068"/>
    <d v="2024-06-06T00:00:00"/>
    <s v="C002"/>
    <s v="P006"/>
    <s v="S004"/>
    <n v="3"/>
    <n v="0.05"/>
    <s v="Bank Transfer"/>
    <n v="954.15000000000009"/>
    <n v="906.4425"/>
    <n v="562.02"/>
    <n v="344.42250000000001"/>
    <s v="Company Fruits"/>
    <x v="0"/>
    <x v="0"/>
    <x v="2"/>
    <x v="13"/>
    <n v="318.05"/>
    <n v="187.34"/>
    <x v="0"/>
    <d v="1959-08-18T00:00:00"/>
    <n v="66"/>
    <x v="4"/>
    <x v="1"/>
    <s v="Brianahaven"/>
    <x v="1"/>
  </r>
  <r>
    <s v="T04069"/>
    <d v="2025-02-03T00:00:00"/>
    <s v="C198"/>
    <s v="P035"/>
    <s v="S001"/>
    <n v="5"/>
    <n v="0.1"/>
    <s v="Credit Card"/>
    <n v="7812.1500000000005"/>
    <n v="7030.9350000000004"/>
    <n v="5978.1500000000005"/>
    <n v="1052.7849999999999"/>
    <s v="Chair Laptop"/>
    <x v="10"/>
    <x v="2"/>
    <x v="1"/>
    <x v="6"/>
    <n v="1562.43"/>
    <n v="1195.6300000000001"/>
    <x v="0"/>
    <d v="1986-01-23T00:00:00"/>
    <n v="40"/>
    <x v="1"/>
    <x v="3"/>
    <s v="Jimenezborough"/>
    <x v="3"/>
  </r>
  <r>
    <s v="T04070"/>
    <d v="2023-11-08T00:00:00"/>
    <s v="C004"/>
    <s v="P037"/>
    <s v="S001"/>
    <n v="2"/>
    <n v="0.15"/>
    <s v="Credit Card"/>
    <n v="3905.3"/>
    <n v="3319.5050000000001"/>
    <n v="2902.54"/>
    <n v="416.96500000000015"/>
    <s v="Book Television"/>
    <x v="1"/>
    <x v="1"/>
    <x v="1"/>
    <x v="2"/>
    <n v="1952.65"/>
    <n v="1451.27"/>
    <x v="0"/>
    <d v="1992-06-16T00:00:00"/>
    <n v="34"/>
    <x v="0"/>
    <x v="3"/>
    <s v="Jimenezborough"/>
    <x v="3"/>
  </r>
  <r>
    <s v="T04071"/>
    <d v="2023-09-30T00:00:00"/>
    <s v="C103"/>
    <s v="P039"/>
    <s v="S001"/>
    <n v="5"/>
    <n v="0.1"/>
    <s v="Mobile Money"/>
    <n v="2704.7000000000003"/>
    <n v="2434.2300000000005"/>
    <n v="1991.25"/>
    <n v="442.98000000000047"/>
    <s v="Church Clothing"/>
    <x v="5"/>
    <x v="1"/>
    <x v="0"/>
    <x v="0"/>
    <n v="540.94000000000005"/>
    <n v="398.25"/>
    <x v="1"/>
    <d v="1964-10-26T00:00:00"/>
    <n v="61"/>
    <x v="3"/>
    <x v="3"/>
    <s v="Jimenezborough"/>
    <x v="3"/>
  </r>
  <r>
    <s v="T04072"/>
    <d v="2024-01-27T00:00:00"/>
    <s v="C059"/>
    <s v="P040"/>
    <s v="S005"/>
    <n v="4"/>
    <n v="0.1"/>
    <s v="Mobile Money"/>
    <n v="6982.44"/>
    <n v="6284.1959999999999"/>
    <n v="5289.76"/>
    <n v="994.43599999999969"/>
    <s v="Piece Headphones"/>
    <x v="9"/>
    <x v="0"/>
    <x v="1"/>
    <x v="11"/>
    <n v="1745.61"/>
    <n v="1322.44"/>
    <x v="1"/>
    <d v="1963-05-11T00:00:00"/>
    <n v="63"/>
    <x v="3"/>
    <x v="4"/>
    <s v="Johnmouth"/>
    <x v="2"/>
  </r>
  <r>
    <s v="T04073"/>
    <d v="2024-01-30T00:00:00"/>
    <s v="C017"/>
    <s v="P042"/>
    <s v="S003"/>
    <n v="3"/>
    <n v="0.15"/>
    <s v="Cash"/>
    <n v="1360.8600000000001"/>
    <n v="1156.731"/>
    <n v="949.89"/>
    <n v="206.84100000000001"/>
    <s v="Maybe Clothing"/>
    <x v="9"/>
    <x v="0"/>
    <x v="0"/>
    <x v="0"/>
    <n v="453.62"/>
    <n v="316.63"/>
    <x v="1"/>
    <d v="1982-03-11T00:00:00"/>
    <n v="44"/>
    <x v="1"/>
    <x v="0"/>
    <s v="New Michele"/>
    <x v="0"/>
  </r>
  <r>
    <s v="T04074"/>
    <d v="2023-12-09T00:00:00"/>
    <s v="C093"/>
    <s v="P023"/>
    <s v="S003"/>
    <n v="3"/>
    <n v="0"/>
    <s v="Credit Card"/>
    <n v="5635.41"/>
    <n v="5635.41"/>
    <n v="3044.73"/>
    <n v="2590.6799999999998"/>
    <s v="And Footwear"/>
    <x v="7"/>
    <x v="1"/>
    <x v="0"/>
    <x v="3"/>
    <n v="1878.47"/>
    <n v="1014.91"/>
    <x v="0"/>
    <d v="1978-04-14T00:00:00"/>
    <n v="48"/>
    <x v="1"/>
    <x v="0"/>
    <s v="New Michele"/>
    <x v="0"/>
  </r>
  <r>
    <s v="T04075"/>
    <d v="2025-05-05T00:00:00"/>
    <s v="C161"/>
    <s v="P021"/>
    <s v="S001"/>
    <n v="3"/>
    <n v="0"/>
    <s v="Mobile Money"/>
    <n v="3681.7200000000003"/>
    <n v="3681.7200000000003"/>
    <n v="2931.27"/>
    <n v="750.45000000000027"/>
    <s v="Firm Dairy"/>
    <x v="4"/>
    <x v="2"/>
    <x v="2"/>
    <x v="7"/>
    <n v="1227.24"/>
    <n v="977.09"/>
    <x v="0"/>
    <d v="1963-01-19T00:00:00"/>
    <n v="63"/>
    <x v="3"/>
    <x v="3"/>
    <s v="Jimenezborough"/>
    <x v="3"/>
  </r>
  <r>
    <s v="T04076"/>
    <d v="2024-05-12T00:00:00"/>
    <s v="C185"/>
    <s v="P023"/>
    <s v="S003"/>
    <n v="1"/>
    <n v="0"/>
    <s v="Bank Transfer"/>
    <n v="1878.47"/>
    <n v="1878.47"/>
    <n v="1014.91"/>
    <n v="863.56000000000006"/>
    <s v="And Footwear"/>
    <x v="4"/>
    <x v="0"/>
    <x v="0"/>
    <x v="3"/>
    <n v="1878.47"/>
    <n v="1014.91"/>
    <x v="1"/>
    <d v="1975-07-04T00:00:00"/>
    <n v="51"/>
    <x v="3"/>
    <x v="0"/>
    <s v="New Michele"/>
    <x v="0"/>
  </r>
  <r>
    <s v="T04077"/>
    <d v="2025-08-05T00:00:00"/>
    <s v="C085"/>
    <s v="P028"/>
    <s v="S004"/>
    <n v="3"/>
    <n v="0"/>
    <s v="Cash"/>
    <n v="2021.34"/>
    <n v="2021.34"/>
    <n v="1089.99"/>
    <n v="931.34999999999991"/>
    <s v="Deal Smartphone"/>
    <x v="3"/>
    <x v="2"/>
    <x v="1"/>
    <x v="10"/>
    <n v="673.78"/>
    <n v="363.33"/>
    <x v="0"/>
    <d v="1979-03-23T00:00:00"/>
    <n v="47"/>
    <x v="1"/>
    <x v="1"/>
    <s v="Brianahaven"/>
    <x v="1"/>
  </r>
  <r>
    <s v="T04078"/>
    <d v="2024-10-29T00:00:00"/>
    <s v="C148"/>
    <s v="P006"/>
    <s v="S004"/>
    <n v="5"/>
    <n v="0.05"/>
    <s v="Bank Transfer"/>
    <n v="1590.25"/>
    <n v="1510.7375"/>
    <n v="936.7"/>
    <n v="574.03749999999991"/>
    <s v="Company Fruits"/>
    <x v="6"/>
    <x v="0"/>
    <x v="2"/>
    <x v="13"/>
    <n v="318.05"/>
    <n v="187.34"/>
    <x v="1"/>
    <d v="2005-07-08T00:00:00"/>
    <n v="21"/>
    <x v="2"/>
    <x v="1"/>
    <s v="Brianahaven"/>
    <x v="1"/>
  </r>
  <r>
    <s v="T04079"/>
    <d v="2025-08-24T00:00:00"/>
    <s v="C116"/>
    <s v="P016"/>
    <s v="S005"/>
    <n v="4"/>
    <n v="0.1"/>
    <s v="Credit Card"/>
    <n v="7435"/>
    <n v="6691.5"/>
    <n v="5804.64"/>
    <n v="886.85999999999967"/>
    <s v="House Accessories"/>
    <x v="3"/>
    <x v="2"/>
    <x v="0"/>
    <x v="9"/>
    <n v="1858.75"/>
    <n v="1451.16"/>
    <x v="0"/>
    <d v="1955-09-26T00:00:00"/>
    <n v="70"/>
    <x v="4"/>
    <x v="4"/>
    <s v="Johnmouth"/>
    <x v="2"/>
  </r>
  <r>
    <s v="T04080"/>
    <d v="2024-09-08T00:00:00"/>
    <s v="C016"/>
    <s v="P018"/>
    <s v="S004"/>
    <n v="1"/>
    <n v="0.05"/>
    <s v="Cash"/>
    <n v="1079.8900000000001"/>
    <n v="1025.8955000000001"/>
    <n v="703.83"/>
    <n v="322.06550000000004"/>
    <s v="Democratic Smartphone"/>
    <x v="5"/>
    <x v="0"/>
    <x v="1"/>
    <x v="10"/>
    <n v="1079.8900000000001"/>
    <n v="703.83"/>
    <x v="0"/>
    <d v="1976-04-27T00:00:00"/>
    <n v="50"/>
    <x v="3"/>
    <x v="1"/>
    <s v="Brianahaven"/>
    <x v="1"/>
  </r>
  <r>
    <s v="T04081"/>
    <d v="2025-04-10T00:00:00"/>
    <s v="C065"/>
    <s v="P022"/>
    <s v="S002"/>
    <n v="4"/>
    <n v="0.05"/>
    <s v="Cash"/>
    <n v="102.28"/>
    <n v="97.165999999999997"/>
    <n v="76.2"/>
    <n v="20.965999999999994"/>
    <s v="How Vegetables"/>
    <x v="8"/>
    <x v="2"/>
    <x v="2"/>
    <x v="8"/>
    <n v="25.57"/>
    <n v="19.05"/>
    <x v="1"/>
    <d v="1969-12-10T00:00:00"/>
    <n v="56"/>
    <x v="3"/>
    <x v="2"/>
    <s v="Peckmouth"/>
    <x v="2"/>
  </r>
  <r>
    <s v="T04082"/>
    <d v="2024-04-18T00:00:00"/>
    <s v="C019"/>
    <s v="P015"/>
    <s v="S005"/>
    <n v="4"/>
    <n v="0"/>
    <s v="Credit Card"/>
    <n v="1081.8"/>
    <n v="1081.8"/>
    <n v="750.4"/>
    <n v="331.4"/>
    <s v="Whether Bags"/>
    <x v="8"/>
    <x v="0"/>
    <x v="0"/>
    <x v="5"/>
    <n v="270.45"/>
    <n v="187.6"/>
    <x v="1"/>
    <d v="1998-05-16T00:00:00"/>
    <n v="28"/>
    <x v="1"/>
    <x v="4"/>
    <s v="Johnmouth"/>
    <x v="2"/>
  </r>
  <r>
    <s v="T04083"/>
    <d v="2024-02-08T00:00:00"/>
    <s v="C187"/>
    <s v="P007"/>
    <s v="S001"/>
    <n v="2"/>
    <n v="0.1"/>
    <s v="Cash"/>
    <n v="2948.24"/>
    <n v="2653.4159999999997"/>
    <n v="1528.04"/>
    <n v="1125.3759999999997"/>
    <s v="Understand Camera"/>
    <x v="10"/>
    <x v="0"/>
    <x v="1"/>
    <x v="12"/>
    <n v="1474.12"/>
    <n v="764.02"/>
    <x v="0"/>
    <d v="1989-01-14T00:00:00"/>
    <n v="37"/>
    <x v="1"/>
    <x v="3"/>
    <s v="Jimenezborough"/>
    <x v="3"/>
  </r>
  <r>
    <s v="T04084"/>
    <d v="2023-11-05T00:00:00"/>
    <s v="C052"/>
    <s v="P031"/>
    <s v="S005"/>
    <n v="2"/>
    <n v="0.15"/>
    <s v="Mobile Money"/>
    <n v="2191.44"/>
    <n v="1862.7239999999999"/>
    <n v="1644.4"/>
    <n v="218.32399999999984"/>
    <s v="Foot Snacks"/>
    <x v="1"/>
    <x v="1"/>
    <x v="2"/>
    <x v="4"/>
    <n v="1095.72"/>
    <n v="822.2"/>
    <x v="1"/>
    <d v="1991-09-11T00:00:00"/>
    <n v="34"/>
    <x v="0"/>
    <x v="4"/>
    <s v="Johnmouth"/>
    <x v="2"/>
  </r>
  <r>
    <s v="T04085"/>
    <d v="2025-08-24T00:00:00"/>
    <s v="C119"/>
    <s v="P014"/>
    <s v="S005"/>
    <n v="5"/>
    <n v="0.15"/>
    <s v="Mobile Money"/>
    <n v="6713.75"/>
    <n v="5706.6875"/>
    <n v="3989.7000000000003"/>
    <n v="1716.9874999999997"/>
    <s v="Add Clothing"/>
    <x v="3"/>
    <x v="2"/>
    <x v="0"/>
    <x v="0"/>
    <n v="1342.75"/>
    <n v="797.94"/>
    <x v="0"/>
    <d v="1991-07-31T00:00:00"/>
    <n v="34"/>
    <x v="0"/>
    <x v="4"/>
    <s v="Johnmouth"/>
    <x v="2"/>
  </r>
  <r>
    <s v="T04086"/>
    <d v="2024-11-08T00:00:00"/>
    <s v="C010"/>
    <s v="P040"/>
    <s v="S005"/>
    <n v="5"/>
    <n v="0.15"/>
    <s v="Credit Card"/>
    <n v="8728.0499999999993"/>
    <n v="7418.8424999999988"/>
    <n v="6612.2000000000007"/>
    <n v="806.64249999999811"/>
    <s v="Piece Headphones"/>
    <x v="1"/>
    <x v="0"/>
    <x v="1"/>
    <x v="11"/>
    <n v="1745.61"/>
    <n v="1322.44"/>
    <x v="0"/>
    <d v="1976-12-12T00:00:00"/>
    <n v="49"/>
    <x v="1"/>
    <x v="4"/>
    <s v="Johnmouth"/>
    <x v="2"/>
  </r>
  <r>
    <s v="T04087"/>
    <d v="2024-04-26T00:00:00"/>
    <s v="C019"/>
    <s v="P047"/>
    <s v="S002"/>
    <n v="4"/>
    <n v="0.15"/>
    <s v="Mobile Money"/>
    <n v="4788.72"/>
    <n v="4070.4120000000003"/>
    <n v="2890.96"/>
    <n v="1179.4520000000002"/>
    <s v="Or Smartphone"/>
    <x v="8"/>
    <x v="0"/>
    <x v="1"/>
    <x v="10"/>
    <n v="1197.18"/>
    <n v="722.74"/>
    <x v="1"/>
    <d v="1998-05-16T00:00:00"/>
    <n v="28"/>
    <x v="1"/>
    <x v="2"/>
    <s v="Peckmouth"/>
    <x v="2"/>
  </r>
  <r>
    <s v="T04088"/>
    <d v="2025-05-12T00:00:00"/>
    <s v="C060"/>
    <s v="P048"/>
    <s v="S001"/>
    <n v="5"/>
    <n v="0.05"/>
    <s v="Credit Card"/>
    <n v="6081.7999999999993"/>
    <n v="5777.7099999999991"/>
    <n v="3974"/>
    <n v="1803.7099999999991"/>
    <s v="Nor Bags"/>
    <x v="4"/>
    <x v="2"/>
    <x v="0"/>
    <x v="5"/>
    <n v="1216.3599999999999"/>
    <n v="794.8"/>
    <x v="0"/>
    <d v="1997-10-09T00:00:00"/>
    <n v="28"/>
    <x v="1"/>
    <x v="3"/>
    <s v="Jimenezborough"/>
    <x v="3"/>
  </r>
  <r>
    <s v="T04089"/>
    <d v="2024-04-01T00:00:00"/>
    <s v="C113"/>
    <s v="P049"/>
    <s v="S004"/>
    <n v="1"/>
    <n v="0.15"/>
    <s v="Bank Transfer"/>
    <n v="388.26"/>
    <n v="330.02099999999996"/>
    <n v="199.3"/>
    <n v="130.72099999999995"/>
    <s v="Possible Watches"/>
    <x v="8"/>
    <x v="0"/>
    <x v="0"/>
    <x v="1"/>
    <n v="388.26"/>
    <n v="199.3"/>
    <x v="0"/>
    <d v="1977-05-23T00:00:00"/>
    <n v="49"/>
    <x v="1"/>
    <x v="1"/>
    <s v="Brianahaven"/>
    <x v="1"/>
  </r>
  <r>
    <s v="T04090"/>
    <d v="2024-04-20T00:00:00"/>
    <s v="C179"/>
    <s v="P012"/>
    <s v="S005"/>
    <n v="5"/>
    <n v="0.15"/>
    <s v="Mobile Money"/>
    <n v="5965.45"/>
    <n v="5070.6324999999997"/>
    <n v="4091.2"/>
    <n v="979.43249999999989"/>
    <s v="Above Camera"/>
    <x v="8"/>
    <x v="0"/>
    <x v="1"/>
    <x v="12"/>
    <n v="1193.0899999999999"/>
    <n v="818.24"/>
    <x v="1"/>
    <d v="1985-02-14T00:00:00"/>
    <n v="41"/>
    <x v="1"/>
    <x v="4"/>
    <s v="Johnmouth"/>
    <x v="2"/>
  </r>
  <r>
    <s v="T04091"/>
    <d v="2025-04-04T00:00:00"/>
    <s v="C091"/>
    <s v="P034"/>
    <s v="S002"/>
    <n v="2"/>
    <n v="0.1"/>
    <s v="Credit Card"/>
    <n v="856.1"/>
    <n v="770.49"/>
    <n v="492.14"/>
    <n v="278.35000000000002"/>
    <s v="Everything Laptop"/>
    <x v="8"/>
    <x v="2"/>
    <x v="1"/>
    <x v="6"/>
    <n v="428.05"/>
    <n v="246.07"/>
    <x v="0"/>
    <d v="1963-02-04T00:00:00"/>
    <n v="63"/>
    <x v="3"/>
    <x v="2"/>
    <s v="Peckmouth"/>
    <x v="2"/>
  </r>
  <r>
    <s v="T04092"/>
    <d v="2024-02-07T00:00:00"/>
    <s v="C030"/>
    <s v="P029"/>
    <s v="S005"/>
    <n v="1"/>
    <n v="0.15"/>
    <s v="Bank Transfer"/>
    <n v="1485.05"/>
    <n v="1262.2925"/>
    <n v="988.31"/>
    <n v="273.98250000000007"/>
    <s v="Road Clothing"/>
    <x v="10"/>
    <x v="0"/>
    <x v="0"/>
    <x v="0"/>
    <n v="1485.05"/>
    <n v="988.31"/>
    <x v="0"/>
    <d v="2002-06-10T00:00:00"/>
    <n v="24"/>
    <x v="2"/>
    <x v="4"/>
    <s v="Johnmouth"/>
    <x v="2"/>
  </r>
  <r>
    <s v="T04093"/>
    <d v="2023-09-29T00:00:00"/>
    <s v="C080"/>
    <s v="P010"/>
    <s v="S002"/>
    <n v="1"/>
    <n v="0.1"/>
    <s v="Credit Card"/>
    <n v="1194.1199999999999"/>
    <n v="1074.7079999999999"/>
    <n v="838.95"/>
    <n v="235.75799999999981"/>
    <s v="Step Smartphone"/>
    <x v="5"/>
    <x v="1"/>
    <x v="1"/>
    <x v="10"/>
    <n v="1194.1199999999999"/>
    <n v="838.95"/>
    <x v="1"/>
    <d v="2003-11-04T00:00:00"/>
    <n v="22"/>
    <x v="2"/>
    <x v="2"/>
    <s v="Peckmouth"/>
    <x v="2"/>
  </r>
  <r>
    <s v="T04094"/>
    <d v="2023-09-26T00:00:00"/>
    <s v="C060"/>
    <s v="P028"/>
    <s v="S001"/>
    <n v="2"/>
    <n v="0"/>
    <s v="Credit Card"/>
    <n v="1347.56"/>
    <n v="1347.56"/>
    <n v="726.66"/>
    <n v="620.9"/>
    <s v="Deal Smartphone"/>
    <x v="5"/>
    <x v="1"/>
    <x v="1"/>
    <x v="10"/>
    <n v="673.78"/>
    <n v="363.33"/>
    <x v="0"/>
    <d v="1997-10-09T00:00:00"/>
    <n v="28"/>
    <x v="1"/>
    <x v="3"/>
    <s v="Jimenezborough"/>
    <x v="3"/>
  </r>
  <r>
    <s v="T04095"/>
    <d v="2024-11-22T00:00:00"/>
    <s v="C031"/>
    <s v="P030"/>
    <s v="S005"/>
    <n v="1"/>
    <n v="0.1"/>
    <s v="Cash"/>
    <n v="29.24"/>
    <n v="26.315999999999999"/>
    <n v="15.28"/>
    <n v="11.036"/>
    <s v="National Watches"/>
    <x v="1"/>
    <x v="0"/>
    <x v="0"/>
    <x v="1"/>
    <n v="29.24"/>
    <n v="15.28"/>
    <x v="1"/>
    <d v="2003-03-14T00:00:00"/>
    <n v="23"/>
    <x v="2"/>
    <x v="4"/>
    <s v="Johnmouth"/>
    <x v="2"/>
  </r>
  <r>
    <s v="T04096"/>
    <d v="2023-11-25T00:00:00"/>
    <s v="C199"/>
    <s v="P013"/>
    <s v="S003"/>
    <n v="4"/>
    <n v="0.15"/>
    <s v="Bank Transfer"/>
    <n v="4539.2"/>
    <n v="3858.3199999999997"/>
    <n v="2700.4"/>
    <n v="1157.9199999999996"/>
    <s v="World Watches"/>
    <x v="1"/>
    <x v="1"/>
    <x v="0"/>
    <x v="1"/>
    <n v="1134.8"/>
    <n v="675.1"/>
    <x v="1"/>
    <d v="1970-05-18T00:00:00"/>
    <n v="56"/>
    <x v="3"/>
    <x v="0"/>
    <s v="New Michele"/>
    <x v="0"/>
  </r>
  <r>
    <s v="T04097"/>
    <d v="2025-08-21T00:00:00"/>
    <s v="C073"/>
    <s v="P038"/>
    <s v="S005"/>
    <n v="4"/>
    <n v="0.1"/>
    <s v="Mobile Money"/>
    <n v="1467.72"/>
    <n v="1320.9480000000001"/>
    <n v="1140.92"/>
    <n v="180.02800000000002"/>
    <s v="Stage Footwear"/>
    <x v="3"/>
    <x v="2"/>
    <x v="0"/>
    <x v="3"/>
    <n v="366.93"/>
    <n v="285.23"/>
    <x v="1"/>
    <d v="1964-12-04T00:00:00"/>
    <n v="61"/>
    <x v="3"/>
    <x v="4"/>
    <s v="Johnmouth"/>
    <x v="2"/>
  </r>
  <r>
    <s v="T04098"/>
    <d v="2025-01-12T00:00:00"/>
    <s v="C002"/>
    <s v="P028"/>
    <s v="S001"/>
    <n v="1"/>
    <n v="0.05"/>
    <s v="Mobile Money"/>
    <n v="673.78"/>
    <n v="640.09099999999989"/>
    <n v="363.33"/>
    <n v="276.76099999999991"/>
    <s v="Deal Smartphone"/>
    <x v="9"/>
    <x v="2"/>
    <x v="1"/>
    <x v="10"/>
    <n v="673.78"/>
    <n v="363.33"/>
    <x v="0"/>
    <d v="1959-08-18T00:00:00"/>
    <n v="66"/>
    <x v="4"/>
    <x v="3"/>
    <s v="Jimenezborough"/>
    <x v="3"/>
  </r>
  <r>
    <s v="T04099"/>
    <d v="2025-04-26T00:00:00"/>
    <s v="C144"/>
    <s v="P026"/>
    <s v="S004"/>
    <n v="4"/>
    <n v="0.1"/>
    <s v="Bank Transfer"/>
    <n v="4063.04"/>
    <n v="3656.7359999999999"/>
    <n v="2337.6"/>
    <n v="1319.136"/>
    <s v="Behavior Dairy"/>
    <x v="8"/>
    <x v="2"/>
    <x v="2"/>
    <x v="7"/>
    <n v="1015.76"/>
    <n v="584.4"/>
    <x v="1"/>
    <d v="1963-09-02T00:00:00"/>
    <n v="62"/>
    <x v="3"/>
    <x v="1"/>
    <s v="Brianahaven"/>
    <x v="1"/>
  </r>
  <r>
    <s v="T04100"/>
    <d v="2024-03-21T00:00:00"/>
    <s v="C140"/>
    <s v="P043"/>
    <s v="S004"/>
    <n v="4"/>
    <n v="0.15"/>
    <s v="Bank Transfer"/>
    <n v="2257.6799999999998"/>
    <n v="1919.0279999999998"/>
    <n v="1175.8399999999999"/>
    <n v="743.18799999999987"/>
    <s v="Soon Accessories"/>
    <x v="2"/>
    <x v="0"/>
    <x v="0"/>
    <x v="9"/>
    <n v="564.41999999999996"/>
    <n v="293.95999999999998"/>
    <x v="1"/>
    <d v="1973-06-12T00:00:00"/>
    <n v="53"/>
    <x v="3"/>
    <x v="1"/>
    <s v="Brianahaven"/>
    <x v="1"/>
  </r>
  <r>
    <s v="T04101"/>
    <d v="2025-06-18T00:00:00"/>
    <s v="C147"/>
    <s v="P043"/>
    <s v="S004"/>
    <n v="5"/>
    <n v="0.15"/>
    <s v="Bank Transfer"/>
    <n v="2822.1"/>
    <n v="2398.7849999999999"/>
    <n v="1469.8"/>
    <n v="928.9849999999999"/>
    <s v="Soon Accessories"/>
    <x v="0"/>
    <x v="2"/>
    <x v="0"/>
    <x v="9"/>
    <n v="564.41999999999996"/>
    <n v="293.95999999999998"/>
    <x v="1"/>
    <d v="1967-02-03T00:00:00"/>
    <n v="59"/>
    <x v="3"/>
    <x v="1"/>
    <s v="Brianahaven"/>
    <x v="1"/>
  </r>
  <r>
    <s v="T04102"/>
    <d v="2025-08-25T00:00:00"/>
    <s v="C023"/>
    <s v="P019"/>
    <s v="S004"/>
    <n v="2"/>
    <n v="0.15"/>
    <s v="Bank Transfer"/>
    <n v="3525.84"/>
    <n v="2996.9639999999999"/>
    <n v="2692.96"/>
    <n v="304.00399999999991"/>
    <s v="Traditional Laptop"/>
    <x v="3"/>
    <x v="2"/>
    <x v="1"/>
    <x v="6"/>
    <n v="1762.92"/>
    <n v="1346.48"/>
    <x v="1"/>
    <d v="1972-05-09T00:00:00"/>
    <n v="54"/>
    <x v="3"/>
    <x v="1"/>
    <s v="Brianahaven"/>
    <x v="1"/>
  </r>
  <r>
    <s v="T04103"/>
    <d v="2024-01-26T00:00:00"/>
    <s v="C110"/>
    <s v="P036"/>
    <s v="S001"/>
    <n v="3"/>
    <n v="0.1"/>
    <s v="Cash"/>
    <n v="4504.38"/>
    <n v="4053.942"/>
    <n v="3503.19"/>
    <n v="550.75199999999995"/>
    <s v="New Watches"/>
    <x v="9"/>
    <x v="0"/>
    <x v="0"/>
    <x v="1"/>
    <n v="1501.46"/>
    <n v="1167.73"/>
    <x v="1"/>
    <d v="1966-01-05T00:00:00"/>
    <n v="60"/>
    <x v="3"/>
    <x v="3"/>
    <s v="Jimenezborough"/>
    <x v="3"/>
  </r>
  <r>
    <s v="T04104"/>
    <d v="2023-12-15T00:00:00"/>
    <s v="C006"/>
    <s v="P014"/>
    <s v="S004"/>
    <n v="2"/>
    <n v="0.1"/>
    <s v="Bank Transfer"/>
    <n v="2685.5"/>
    <n v="2416.9500000000003"/>
    <n v="1595.88"/>
    <n v="821.07000000000016"/>
    <s v="Add Clothing"/>
    <x v="7"/>
    <x v="1"/>
    <x v="0"/>
    <x v="0"/>
    <n v="1342.75"/>
    <n v="797.94"/>
    <x v="0"/>
    <d v="1986-10-03T00:00:00"/>
    <n v="39"/>
    <x v="1"/>
    <x v="1"/>
    <s v="Brianahaven"/>
    <x v="1"/>
  </r>
  <r>
    <s v="T04105"/>
    <d v="2024-01-26T00:00:00"/>
    <s v="C179"/>
    <s v="P022"/>
    <s v="S002"/>
    <n v="4"/>
    <n v="0.05"/>
    <s v="Cash"/>
    <n v="102.28"/>
    <n v="97.165999999999997"/>
    <n v="76.2"/>
    <n v="20.965999999999994"/>
    <s v="How Vegetables"/>
    <x v="9"/>
    <x v="0"/>
    <x v="2"/>
    <x v="8"/>
    <n v="25.57"/>
    <n v="19.05"/>
    <x v="1"/>
    <d v="1985-02-14T00:00:00"/>
    <n v="41"/>
    <x v="1"/>
    <x v="2"/>
    <s v="Peckmouth"/>
    <x v="2"/>
  </r>
  <r>
    <s v="T04106"/>
    <d v="2025-03-27T00:00:00"/>
    <s v="C151"/>
    <s v="P001"/>
    <s v="S004"/>
    <n v="3"/>
    <n v="0.15"/>
    <s v="Credit Card"/>
    <n v="5021.07"/>
    <n v="4267.9094999999998"/>
    <n v="3970.1400000000003"/>
    <n v="297.76949999999943"/>
    <s v="Like Camera"/>
    <x v="2"/>
    <x v="2"/>
    <x v="1"/>
    <x v="12"/>
    <n v="1673.69"/>
    <n v="1323.38"/>
    <x v="0"/>
    <d v="2006-08-30T00:00:00"/>
    <n v="19"/>
    <x v="2"/>
    <x v="1"/>
    <s v="Brianahaven"/>
    <x v="1"/>
  </r>
  <r>
    <s v="T04107"/>
    <d v="2024-05-04T00:00:00"/>
    <s v="C119"/>
    <s v="P022"/>
    <s v="S004"/>
    <n v="1"/>
    <n v="0"/>
    <s v="Bank Transfer"/>
    <n v="25.57"/>
    <n v="25.57"/>
    <n v="19.05"/>
    <n v="6.52"/>
    <s v="How Vegetables"/>
    <x v="4"/>
    <x v="0"/>
    <x v="2"/>
    <x v="8"/>
    <n v="25.57"/>
    <n v="19.05"/>
    <x v="0"/>
    <d v="1991-07-31T00:00:00"/>
    <n v="34"/>
    <x v="0"/>
    <x v="1"/>
    <s v="Brianahaven"/>
    <x v="1"/>
  </r>
  <r>
    <s v="T04108"/>
    <d v="2024-03-09T00:00:00"/>
    <s v="C036"/>
    <s v="P004"/>
    <s v="S005"/>
    <n v="4"/>
    <n v="0.05"/>
    <s v="Bank Transfer"/>
    <n v="7415.08"/>
    <n v="7044.326"/>
    <n v="5454.08"/>
    <n v="1590.2460000000001"/>
    <s v="Four Accessories"/>
    <x v="2"/>
    <x v="0"/>
    <x v="0"/>
    <x v="9"/>
    <n v="1853.77"/>
    <n v="1363.52"/>
    <x v="0"/>
    <d v="1991-11-04T00:00:00"/>
    <n v="34"/>
    <x v="0"/>
    <x v="4"/>
    <s v="Johnmouth"/>
    <x v="2"/>
  </r>
  <r>
    <s v="T04109"/>
    <d v="2025-05-15T00:00:00"/>
    <s v="C053"/>
    <s v="P045"/>
    <s v="S001"/>
    <n v="3"/>
    <n v="0.15"/>
    <s v="Cash"/>
    <n v="5637.24"/>
    <n v="4791.6539999999995"/>
    <n v="3013.68"/>
    <n v="1777.9739999999997"/>
    <s v="Set Dairy"/>
    <x v="4"/>
    <x v="2"/>
    <x v="2"/>
    <x v="7"/>
    <n v="1879.08"/>
    <n v="1004.56"/>
    <x v="1"/>
    <d v="1998-04-20T00:00:00"/>
    <n v="28"/>
    <x v="1"/>
    <x v="3"/>
    <s v="Jimenezborough"/>
    <x v="3"/>
  </r>
  <r>
    <s v="T04110"/>
    <d v="2025-01-13T00:00:00"/>
    <s v="C046"/>
    <s v="P024"/>
    <s v="S003"/>
    <n v="3"/>
    <n v="0"/>
    <s v="Credit Card"/>
    <n v="4462.2300000000005"/>
    <n v="4462.2300000000005"/>
    <n v="2439.21"/>
    <n v="2023.0200000000004"/>
    <s v="Him Smartphone"/>
    <x v="9"/>
    <x v="2"/>
    <x v="1"/>
    <x v="10"/>
    <n v="1487.41"/>
    <n v="813.07"/>
    <x v="0"/>
    <d v="1964-01-21T00:00:00"/>
    <n v="62"/>
    <x v="3"/>
    <x v="0"/>
    <s v="New Michele"/>
    <x v="0"/>
  </r>
  <r>
    <s v="T04111"/>
    <d v="2023-11-03T00:00:00"/>
    <s v="C136"/>
    <s v="P031"/>
    <s v="S002"/>
    <n v="4"/>
    <n v="0.15"/>
    <s v="Credit Card"/>
    <n v="4382.88"/>
    <n v="3725.4479999999999"/>
    <n v="3288.8"/>
    <n v="436.64799999999968"/>
    <s v="Foot Snacks"/>
    <x v="1"/>
    <x v="1"/>
    <x v="2"/>
    <x v="4"/>
    <n v="1095.72"/>
    <n v="822.2"/>
    <x v="0"/>
    <d v="2007-06-27T00:00:00"/>
    <n v="19"/>
    <x v="2"/>
    <x v="2"/>
    <s v="Peckmouth"/>
    <x v="2"/>
  </r>
  <r>
    <s v="T04112"/>
    <d v="2025-05-11T00:00:00"/>
    <s v="C110"/>
    <s v="P016"/>
    <s v="S003"/>
    <n v="2"/>
    <n v="0"/>
    <s v="Bank Transfer"/>
    <n v="3717.5"/>
    <n v="3717.5"/>
    <n v="2902.32"/>
    <n v="815.17999999999984"/>
    <s v="House Accessories"/>
    <x v="4"/>
    <x v="2"/>
    <x v="0"/>
    <x v="9"/>
    <n v="1858.75"/>
    <n v="1451.16"/>
    <x v="1"/>
    <d v="1966-01-05T00:00:00"/>
    <n v="60"/>
    <x v="3"/>
    <x v="0"/>
    <s v="New Michele"/>
    <x v="0"/>
  </r>
  <r>
    <s v="T04113"/>
    <d v="2023-12-28T00:00:00"/>
    <s v="C158"/>
    <s v="P008"/>
    <s v="S003"/>
    <n v="5"/>
    <n v="0.1"/>
    <s v="Mobile Money"/>
    <n v="548.9"/>
    <n v="494.01"/>
    <n v="352.95000000000005"/>
    <n v="141.05999999999995"/>
    <s v="Recognize Footwear"/>
    <x v="7"/>
    <x v="1"/>
    <x v="0"/>
    <x v="3"/>
    <n v="109.78"/>
    <n v="70.59"/>
    <x v="0"/>
    <d v="1981-07-24T00:00:00"/>
    <n v="45"/>
    <x v="1"/>
    <x v="0"/>
    <s v="New Michele"/>
    <x v="0"/>
  </r>
  <r>
    <s v="T04114"/>
    <d v="2025-04-17T00:00:00"/>
    <s v="C090"/>
    <s v="P001"/>
    <s v="S003"/>
    <n v="4"/>
    <n v="0.15"/>
    <s v="Credit Card"/>
    <n v="6694.76"/>
    <n v="5690.5460000000003"/>
    <n v="5293.52"/>
    <n v="397.02599999999984"/>
    <s v="Like Camera"/>
    <x v="8"/>
    <x v="2"/>
    <x v="1"/>
    <x v="12"/>
    <n v="1673.69"/>
    <n v="1323.38"/>
    <x v="0"/>
    <d v="1975-08-18T00:00:00"/>
    <n v="50"/>
    <x v="3"/>
    <x v="0"/>
    <s v="New Michele"/>
    <x v="0"/>
  </r>
  <r>
    <s v="T04115"/>
    <d v="2024-12-19T00:00:00"/>
    <s v="C077"/>
    <s v="P015"/>
    <s v="S003"/>
    <n v="3"/>
    <n v="0.1"/>
    <s v="Credit Card"/>
    <n v="811.34999999999991"/>
    <n v="730.21499999999992"/>
    <n v="562.79999999999995"/>
    <n v="167.41499999999996"/>
    <s v="Whether Bags"/>
    <x v="7"/>
    <x v="0"/>
    <x v="0"/>
    <x v="5"/>
    <n v="270.45"/>
    <n v="187.6"/>
    <x v="1"/>
    <d v="2002-12-24T00:00:00"/>
    <n v="23"/>
    <x v="2"/>
    <x v="0"/>
    <s v="New Michele"/>
    <x v="0"/>
  </r>
  <r>
    <s v="T04116"/>
    <d v="2023-09-17T00:00:00"/>
    <s v="C079"/>
    <s v="P017"/>
    <s v="S003"/>
    <n v="1"/>
    <n v="0.1"/>
    <s v="Cash"/>
    <n v="1246.1099999999999"/>
    <n v="1121.499"/>
    <n v="833.52"/>
    <n v="287.97900000000004"/>
    <s v="Find Headphones"/>
    <x v="5"/>
    <x v="1"/>
    <x v="1"/>
    <x v="11"/>
    <n v="1246.1099999999999"/>
    <n v="833.52"/>
    <x v="1"/>
    <d v="1979-06-15T00:00:00"/>
    <n v="47"/>
    <x v="1"/>
    <x v="0"/>
    <s v="New Michele"/>
    <x v="0"/>
  </r>
  <r>
    <s v="T04117"/>
    <d v="2025-08-14T00:00:00"/>
    <s v="C102"/>
    <s v="P038"/>
    <s v="S005"/>
    <n v="5"/>
    <n v="0.05"/>
    <s v="Credit Card"/>
    <n v="1834.65"/>
    <n v="1742.9175"/>
    <n v="1426.15"/>
    <n v="316.76749999999993"/>
    <s v="Stage Footwear"/>
    <x v="3"/>
    <x v="2"/>
    <x v="0"/>
    <x v="3"/>
    <n v="366.93"/>
    <n v="285.23"/>
    <x v="1"/>
    <d v="1996-06-20T00:00:00"/>
    <n v="30"/>
    <x v="1"/>
    <x v="4"/>
    <s v="Johnmouth"/>
    <x v="2"/>
  </r>
  <r>
    <s v="T04118"/>
    <d v="2023-12-28T00:00:00"/>
    <s v="C181"/>
    <s v="P031"/>
    <s v="S003"/>
    <n v="3"/>
    <n v="0.15"/>
    <s v="Bank Transfer"/>
    <n v="3287.16"/>
    <n v="2794.0859999999998"/>
    <n v="2466.6000000000004"/>
    <n v="327.48599999999942"/>
    <s v="Foot Snacks"/>
    <x v="7"/>
    <x v="1"/>
    <x v="2"/>
    <x v="4"/>
    <n v="1095.72"/>
    <n v="822.2"/>
    <x v="1"/>
    <d v="1972-11-28T00:00:00"/>
    <n v="53"/>
    <x v="3"/>
    <x v="0"/>
    <s v="New Michele"/>
    <x v="0"/>
  </r>
  <r>
    <s v="T04119"/>
    <d v="2025-06-01T00:00:00"/>
    <s v="C058"/>
    <s v="P001"/>
    <s v="S005"/>
    <n v="3"/>
    <n v="0.15"/>
    <s v="Bank Transfer"/>
    <n v="5021.07"/>
    <n v="4267.9094999999998"/>
    <n v="3970.1400000000003"/>
    <n v="297.76949999999943"/>
    <s v="Like Camera"/>
    <x v="0"/>
    <x v="2"/>
    <x v="1"/>
    <x v="12"/>
    <n v="1673.69"/>
    <n v="1323.38"/>
    <x v="0"/>
    <d v="2005-07-22T00:00:00"/>
    <n v="21"/>
    <x v="2"/>
    <x v="4"/>
    <s v="Johnmouth"/>
    <x v="2"/>
  </r>
  <r>
    <s v="T04120"/>
    <d v="2023-12-08T00:00:00"/>
    <s v="C005"/>
    <s v="P034"/>
    <s v="S005"/>
    <n v="5"/>
    <n v="0.05"/>
    <s v="Credit Card"/>
    <n v="2140.25"/>
    <n v="2033.2375"/>
    <n v="1230.3499999999999"/>
    <n v="802.88750000000005"/>
    <s v="Everything Laptop"/>
    <x v="7"/>
    <x v="1"/>
    <x v="1"/>
    <x v="6"/>
    <n v="428.05"/>
    <n v="246.07"/>
    <x v="0"/>
    <d v="1992-06-18T00:00:00"/>
    <n v="34"/>
    <x v="0"/>
    <x v="4"/>
    <s v="Johnmouth"/>
    <x v="2"/>
  </r>
  <r>
    <s v="T04121"/>
    <d v="2025-01-04T00:00:00"/>
    <s v="C058"/>
    <s v="P018"/>
    <s v="S001"/>
    <n v="5"/>
    <n v="0.1"/>
    <s v="Mobile Money"/>
    <n v="5399.4500000000007"/>
    <n v="4859.505000000001"/>
    <n v="3519.15"/>
    <n v="1340.3550000000009"/>
    <s v="Democratic Smartphone"/>
    <x v="9"/>
    <x v="2"/>
    <x v="1"/>
    <x v="10"/>
    <n v="1079.8900000000001"/>
    <n v="703.83"/>
    <x v="0"/>
    <d v="2005-07-22T00:00:00"/>
    <n v="21"/>
    <x v="2"/>
    <x v="3"/>
    <s v="Jimenezborough"/>
    <x v="3"/>
  </r>
  <r>
    <s v="T04122"/>
    <d v="2025-03-24T00:00:00"/>
    <s v="C033"/>
    <s v="P027"/>
    <s v="S005"/>
    <n v="4"/>
    <n v="0.05"/>
    <s v="Bank Transfer"/>
    <n v="5088.92"/>
    <n v="4834.4740000000002"/>
    <n v="3810.6"/>
    <n v="1023.8740000000003"/>
    <s v="Hospital Smartphone"/>
    <x v="2"/>
    <x v="2"/>
    <x v="1"/>
    <x v="10"/>
    <n v="1272.23"/>
    <n v="952.65"/>
    <x v="1"/>
    <d v="1978-07-27T00:00:00"/>
    <n v="48"/>
    <x v="1"/>
    <x v="4"/>
    <s v="Johnmouth"/>
    <x v="2"/>
  </r>
  <r>
    <s v="T04123"/>
    <d v="2024-11-07T00:00:00"/>
    <s v="C026"/>
    <s v="P049"/>
    <s v="S002"/>
    <n v="2"/>
    <n v="0"/>
    <s v="Cash"/>
    <n v="776.52"/>
    <n v="776.52"/>
    <n v="398.6"/>
    <n v="377.91999999999996"/>
    <s v="Possible Watches"/>
    <x v="1"/>
    <x v="0"/>
    <x v="0"/>
    <x v="1"/>
    <n v="388.26"/>
    <n v="199.3"/>
    <x v="0"/>
    <d v="2004-01-04T00:00:00"/>
    <n v="22"/>
    <x v="2"/>
    <x v="2"/>
    <s v="Peckmouth"/>
    <x v="2"/>
  </r>
  <r>
    <s v="T04124"/>
    <d v="2024-04-15T00:00:00"/>
    <s v="C195"/>
    <s v="P033"/>
    <s v="S005"/>
    <n v="4"/>
    <n v="0.05"/>
    <s v="Cash"/>
    <n v="7195.88"/>
    <n v="6836.0859999999993"/>
    <n v="5316.6"/>
    <n v="1519.485999999999"/>
    <s v="Beat Accessories"/>
    <x v="8"/>
    <x v="0"/>
    <x v="0"/>
    <x v="9"/>
    <n v="1798.97"/>
    <n v="1329.15"/>
    <x v="1"/>
    <d v="1976-08-23T00:00:00"/>
    <n v="49"/>
    <x v="1"/>
    <x v="4"/>
    <s v="Johnmouth"/>
    <x v="2"/>
  </r>
  <r>
    <s v="T04125"/>
    <d v="2025-07-08T00:00:00"/>
    <s v="C177"/>
    <s v="P009"/>
    <s v="S002"/>
    <n v="1"/>
    <n v="0.15"/>
    <s v="Cash"/>
    <n v="123.19"/>
    <n v="104.7115"/>
    <n v="80.36"/>
    <n v="24.351500000000001"/>
    <s v="Us Snacks"/>
    <x v="11"/>
    <x v="2"/>
    <x v="2"/>
    <x v="4"/>
    <n v="123.19"/>
    <n v="80.36"/>
    <x v="1"/>
    <d v="1985-01-05T00:00:00"/>
    <n v="41"/>
    <x v="1"/>
    <x v="2"/>
    <s v="Peckmouth"/>
    <x v="2"/>
  </r>
  <r>
    <s v="T04126"/>
    <d v="2024-05-31T00:00:00"/>
    <s v="C123"/>
    <s v="P027"/>
    <s v="S003"/>
    <n v="3"/>
    <n v="0.1"/>
    <s v="Credit Card"/>
    <n v="3816.69"/>
    <n v="3435.0210000000002"/>
    <n v="2857.95"/>
    <n v="577.07100000000037"/>
    <s v="Hospital Smartphone"/>
    <x v="4"/>
    <x v="0"/>
    <x v="1"/>
    <x v="10"/>
    <n v="1272.23"/>
    <n v="952.65"/>
    <x v="1"/>
    <d v="1989-11-06T00:00:00"/>
    <n v="36"/>
    <x v="1"/>
    <x v="0"/>
    <s v="New Michele"/>
    <x v="0"/>
  </r>
  <r>
    <s v="T04127"/>
    <d v="2025-02-22T00:00:00"/>
    <s v="C074"/>
    <s v="P015"/>
    <s v="S004"/>
    <n v="3"/>
    <n v="0.1"/>
    <s v="Mobile Money"/>
    <n v="811.34999999999991"/>
    <n v="730.21499999999992"/>
    <n v="562.79999999999995"/>
    <n v="167.41499999999996"/>
    <s v="Whether Bags"/>
    <x v="10"/>
    <x v="2"/>
    <x v="0"/>
    <x v="5"/>
    <n v="270.45"/>
    <n v="187.6"/>
    <x v="1"/>
    <d v="1959-05-31T00:00:00"/>
    <n v="67"/>
    <x v="4"/>
    <x v="1"/>
    <s v="Brianahaven"/>
    <x v="1"/>
  </r>
  <r>
    <s v="T04128"/>
    <d v="2024-04-13T00:00:00"/>
    <s v="C150"/>
    <s v="P004"/>
    <s v="S002"/>
    <n v="2"/>
    <n v="0"/>
    <s v="Credit Card"/>
    <n v="3707.54"/>
    <n v="3707.54"/>
    <n v="2727.04"/>
    <n v="980.5"/>
    <s v="Four Accessories"/>
    <x v="8"/>
    <x v="0"/>
    <x v="0"/>
    <x v="9"/>
    <n v="1853.77"/>
    <n v="1363.52"/>
    <x v="0"/>
    <d v="1971-06-17T00:00:00"/>
    <n v="55"/>
    <x v="3"/>
    <x v="2"/>
    <s v="Peckmouth"/>
    <x v="2"/>
  </r>
  <r>
    <s v="T04129"/>
    <d v="2024-11-16T00:00:00"/>
    <s v="C003"/>
    <s v="P026"/>
    <s v="S001"/>
    <n v="3"/>
    <n v="0.1"/>
    <s v="Mobile Money"/>
    <n v="3047.2799999999997"/>
    <n v="2742.5519999999997"/>
    <n v="1753.1999999999998"/>
    <n v="989.35199999999986"/>
    <s v="Behavior Dairy"/>
    <x v="1"/>
    <x v="0"/>
    <x v="2"/>
    <x v="7"/>
    <n v="1015.76"/>
    <n v="584.4"/>
    <x v="1"/>
    <d v="2005-04-19T00:00:00"/>
    <n v="21"/>
    <x v="2"/>
    <x v="3"/>
    <s v="Jimenezborough"/>
    <x v="3"/>
  </r>
  <r>
    <s v="T04130"/>
    <d v="2024-12-28T00:00:00"/>
    <s v="C078"/>
    <s v="P014"/>
    <s v="S004"/>
    <n v="1"/>
    <n v="0.05"/>
    <s v="Credit Card"/>
    <n v="1342.75"/>
    <n v="1275.6125"/>
    <n v="797.94"/>
    <n v="477.6724999999999"/>
    <s v="Add Clothing"/>
    <x v="7"/>
    <x v="0"/>
    <x v="0"/>
    <x v="0"/>
    <n v="1342.75"/>
    <n v="797.94"/>
    <x v="0"/>
    <d v="1988-09-25T00:00:00"/>
    <n v="37"/>
    <x v="1"/>
    <x v="1"/>
    <s v="Brianahaven"/>
    <x v="1"/>
  </r>
  <r>
    <s v="T04131"/>
    <d v="2023-10-01T00:00:00"/>
    <s v="C146"/>
    <s v="P042"/>
    <s v="S001"/>
    <n v="1"/>
    <n v="0.05"/>
    <s v="Bank Transfer"/>
    <n v="453.62"/>
    <n v="430.93899999999996"/>
    <n v="316.63"/>
    <n v="114.30899999999997"/>
    <s v="Maybe Clothing"/>
    <x v="6"/>
    <x v="1"/>
    <x v="0"/>
    <x v="0"/>
    <n v="453.62"/>
    <n v="316.63"/>
    <x v="1"/>
    <d v="1997-03-26T00:00:00"/>
    <n v="29"/>
    <x v="1"/>
    <x v="3"/>
    <s v="Jimenezborough"/>
    <x v="3"/>
  </r>
  <r>
    <s v="T04132"/>
    <d v="2025-01-18T00:00:00"/>
    <s v="C028"/>
    <s v="P029"/>
    <s v="S002"/>
    <n v="1"/>
    <n v="0.05"/>
    <s v="Mobile Money"/>
    <n v="1485.05"/>
    <n v="1410.7974999999999"/>
    <n v="988.31"/>
    <n v="422.48749999999995"/>
    <s v="Road Clothing"/>
    <x v="9"/>
    <x v="2"/>
    <x v="0"/>
    <x v="0"/>
    <n v="1485.05"/>
    <n v="988.31"/>
    <x v="1"/>
    <d v="1960-02-10T00:00:00"/>
    <n v="66"/>
    <x v="4"/>
    <x v="2"/>
    <s v="Peckmouth"/>
    <x v="2"/>
  </r>
  <r>
    <s v="T04133"/>
    <d v="2024-05-29T00:00:00"/>
    <s v="C086"/>
    <s v="P033"/>
    <s v="S004"/>
    <n v="3"/>
    <n v="0.15"/>
    <s v="Credit Card"/>
    <n v="5396.91"/>
    <n v="4587.3734999999997"/>
    <n v="3987.4500000000003"/>
    <n v="599.92349999999942"/>
    <s v="Beat Accessories"/>
    <x v="4"/>
    <x v="0"/>
    <x v="0"/>
    <x v="9"/>
    <n v="1798.97"/>
    <n v="1329.15"/>
    <x v="1"/>
    <d v="1975-09-26T00:00:00"/>
    <n v="50"/>
    <x v="3"/>
    <x v="1"/>
    <s v="Brianahaven"/>
    <x v="1"/>
  </r>
  <r>
    <s v="T04134"/>
    <d v="2024-11-29T00:00:00"/>
    <s v="C085"/>
    <s v="P006"/>
    <s v="S005"/>
    <n v="3"/>
    <n v="0.15"/>
    <s v="Cash"/>
    <n v="954.15000000000009"/>
    <n v="811.02750000000003"/>
    <n v="562.02"/>
    <n v="249.00750000000005"/>
    <s v="Company Fruits"/>
    <x v="1"/>
    <x v="0"/>
    <x v="2"/>
    <x v="13"/>
    <n v="318.05"/>
    <n v="187.34"/>
    <x v="0"/>
    <d v="1979-03-23T00:00:00"/>
    <n v="47"/>
    <x v="1"/>
    <x v="4"/>
    <s v="Johnmouth"/>
    <x v="2"/>
  </r>
  <r>
    <s v="T04135"/>
    <d v="2023-12-16T00:00:00"/>
    <s v="C143"/>
    <s v="P010"/>
    <s v="S004"/>
    <n v="1"/>
    <n v="0.05"/>
    <s v="Cash"/>
    <n v="1194.1199999999999"/>
    <n v="1134.4139999999998"/>
    <n v="838.95"/>
    <n v="295.46399999999971"/>
    <s v="Step Smartphone"/>
    <x v="7"/>
    <x v="1"/>
    <x v="1"/>
    <x v="10"/>
    <n v="1194.1199999999999"/>
    <n v="838.95"/>
    <x v="0"/>
    <d v="1961-06-03T00:00:00"/>
    <n v="65"/>
    <x v="4"/>
    <x v="1"/>
    <s v="Brianahaven"/>
    <x v="1"/>
  </r>
  <r>
    <s v="T04136"/>
    <d v="2023-10-16T00:00:00"/>
    <s v="C067"/>
    <s v="P044"/>
    <s v="S003"/>
    <n v="5"/>
    <n v="0.1"/>
    <s v="Credit Card"/>
    <n v="6432.75"/>
    <n v="5789.4750000000004"/>
    <n v="3987.7"/>
    <n v="1801.7750000000005"/>
    <s v="Least Accessories"/>
    <x v="6"/>
    <x v="1"/>
    <x v="0"/>
    <x v="9"/>
    <n v="1286.55"/>
    <n v="797.54"/>
    <x v="0"/>
    <d v="1973-09-07T00:00:00"/>
    <n v="52"/>
    <x v="3"/>
    <x v="0"/>
    <s v="New Michele"/>
    <x v="0"/>
  </r>
  <r>
    <s v="T04137"/>
    <d v="2025-06-03T00:00:00"/>
    <s v="C067"/>
    <s v="P039"/>
    <s v="S003"/>
    <n v="4"/>
    <n v="0.15"/>
    <s v="Credit Card"/>
    <n v="2163.7600000000002"/>
    <n v="1839.1960000000001"/>
    <n v="1593"/>
    <n v="246.19600000000014"/>
    <s v="Church Clothing"/>
    <x v="0"/>
    <x v="2"/>
    <x v="0"/>
    <x v="0"/>
    <n v="540.94000000000005"/>
    <n v="398.25"/>
    <x v="0"/>
    <d v="1973-09-07T00:00:00"/>
    <n v="52"/>
    <x v="3"/>
    <x v="0"/>
    <s v="New Michele"/>
    <x v="0"/>
  </r>
  <r>
    <s v="T04138"/>
    <d v="2024-09-13T00:00:00"/>
    <s v="C022"/>
    <s v="P030"/>
    <s v="S001"/>
    <n v="2"/>
    <n v="0.1"/>
    <s v="Cash"/>
    <n v="58.48"/>
    <n v="52.631999999999998"/>
    <n v="30.56"/>
    <n v="22.071999999999999"/>
    <s v="National Watches"/>
    <x v="5"/>
    <x v="0"/>
    <x v="0"/>
    <x v="1"/>
    <n v="29.24"/>
    <n v="15.28"/>
    <x v="0"/>
    <d v="1955-11-16T00:00:00"/>
    <n v="70"/>
    <x v="4"/>
    <x v="3"/>
    <s v="Jimenezborough"/>
    <x v="3"/>
  </r>
  <r>
    <s v="T04139"/>
    <d v="2023-12-19T00:00:00"/>
    <s v="C053"/>
    <s v="P015"/>
    <s v="S003"/>
    <n v="2"/>
    <n v="0.05"/>
    <s v="Mobile Money"/>
    <n v="540.9"/>
    <n v="513.8549999999999"/>
    <n v="375.2"/>
    <n v="138.65499999999992"/>
    <s v="Whether Bags"/>
    <x v="7"/>
    <x v="1"/>
    <x v="0"/>
    <x v="5"/>
    <n v="270.45"/>
    <n v="187.6"/>
    <x v="1"/>
    <d v="1998-04-20T00:00:00"/>
    <n v="28"/>
    <x v="1"/>
    <x v="0"/>
    <s v="New Michele"/>
    <x v="0"/>
  </r>
  <r>
    <s v="T04140"/>
    <d v="2024-06-24T00:00:00"/>
    <s v="C041"/>
    <s v="P013"/>
    <s v="S002"/>
    <n v="1"/>
    <n v="0.05"/>
    <s v="Credit Card"/>
    <n v="1134.8"/>
    <n v="1078.06"/>
    <n v="675.1"/>
    <n v="402.95999999999992"/>
    <s v="World Watches"/>
    <x v="0"/>
    <x v="0"/>
    <x v="0"/>
    <x v="1"/>
    <n v="1134.8"/>
    <n v="675.1"/>
    <x v="1"/>
    <d v="1980-07-03T00:00:00"/>
    <n v="46"/>
    <x v="1"/>
    <x v="2"/>
    <s v="Peckmouth"/>
    <x v="2"/>
  </r>
  <r>
    <s v="T04141"/>
    <d v="2025-05-15T00:00:00"/>
    <s v="C080"/>
    <s v="P010"/>
    <s v="S004"/>
    <n v="3"/>
    <n v="0.05"/>
    <s v="Bank Transfer"/>
    <n v="3582.3599999999997"/>
    <n v="3403.2419999999997"/>
    <n v="2516.8500000000004"/>
    <n v="886.39199999999937"/>
    <s v="Step Smartphone"/>
    <x v="4"/>
    <x v="2"/>
    <x v="1"/>
    <x v="10"/>
    <n v="1194.1199999999999"/>
    <n v="838.95"/>
    <x v="1"/>
    <d v="2003-11-04T00:00:00"/>
    <n v="22"/>
    <x v="2"/>
    <x v="1"/>
    <s v="Brianahaven"/>
    <x v="1"/>
  </r>
  <r>
    <s v="T04142"/>
    <d v="2025-04-18T00:00:00"/>
    <s v="C105"/>
    <s v="P024"/>
    <s v="S002"/>
    <n v="1"/>
    <n v="0"/>
    <s v="Bank Transfer"/>
    <n v="1487.41"/>
    <n v="1487.41"/>
    <n v="813.07"/>
    <n v="674.34"/>
    <s v="Him Smartphone"/>
    <x v="8"/>
    <x v="2"/>
    <x v="1"/>
    <x v="10"/>
    <n v="1487.41"/>
    <n v="813.07"/>
    <x v="0"/>
    <d v="1969-12-29T00:00:00"/>
    <n v="56"/>
    <x v="3"/>
    <x v="2"/>
    <s v="Peckmouth"/>
    <x v="2"/>
  </r>
  <r>
    <s v="T04143"/>
    <d v="2023-12-24T00:00:00"/>
    <s v="C060"/>
    <s v="P008"/>
    <s v="S004"/>
    <n v="5"/>
    <n v="0.15"/>
    <s v="Mobile Money"/>
    <n v="548.9"/>
    <n v="466.56499999999994"/>
    <n v="352.95000000000005"/>
    <n v="113.6149999999999"/>
    <s v="Recognize Footwear"/>
    <x v="7"/>
    <x v="1"/>
    <x v="0"/>
    <x v="3"/>
    <n v="109.78"/>
    <n v="70.59"/>
    <x v="0"/>
    <d v="1997-10-09T00:00:00"/>
    <n v="28"/>
    <x v="1"/>
    <x v="1"/>
    <s v="Brianahaven"/>
    <x v="1"/>
  </r>
  <r>
    <s v="T04144"/>
    <d v="2024-02-10T00:00:00"/>
    <s v="C139"/>
    <s v="P023"/>
    <s v="S001"/>
    <n v="1"/>
    <n v="0.1"/>
    <s v="Credit Card"/>
    <n v="1878.47"/>
    <n v="1690.623"/>
    <n v="1014.91"/>
    <n v="675.71300000000008"/>
    <s v="And Footwear"/>
    <x v="10"/>
    <x v="0"/>
    <x v="0"/>
    <x v="3"/>
    <n v="1878.47"/>
    <n v="1014.91"/>
    <x v="0"/>
    <d v="1960-03-21T00:00:00"/>
    <n v="66"/>
    <x v="4"/>
    <x v="3"/>
    <s v="Jimenezborough"/>
    <x v="3"/>
  </r>
  <r>
    <s v="T04145"/>
    <d v="2023-10-07T00:00:00"/>
    <s v="C146"/>
    <s v="P024"/>
    <s v="S003"/>
    <n v="4"/>
    <n v="0"/>
    <s v="Credit Card"/>
    <n v="5949.64"/>
    <n v="5949.64"/>
    <n v="3252.28"/>
    <n v="2697.36"/>
    <s v="Him Smartphone"/>
    <x v="6"/>
    <x v="1"/>
    <x v="1"/>
    <x v="10"/>
    <n v="1487.41"/>
    <n v="813.07"/>
    <x v="1"/>
    <d v="1997-03-26T00:00:00"/>
    <n v="29"/>
    <x v="1"/>
    <x v="0"/>
    <s v="New Michele"/>
    <x v="0"/>
  </r>
  <r>
    <s v="T04146"/>
    <d v="2023-12-07T00:00:00"/>
    <s v="C168"/>
    <s v="P035"/>
    <s v="S001"/>
    <n v="4"/>
    <n v="0.15"/>
    <s v="Bank Transfer"/>
    <n v="6249.72"/>
    <n v="5312.2619999999997"/>
    <n v="4782.5200000000004"/>
    <n v="529.74199999999928"/>
    <s v="Chair Laptop"/>
    <x v="7"/>
    <x v="1"/>
    <x v="1"/>
    <x v="6"/>
    <n v="1562.43"/>
    <n v="1195.6300000000001"/>
    <x v="0"/>
    <d v="1969-07-30T00:00:00"/>
    <n v="56"/>
    <x v="3"/>
    <x v="3"/>
    <s v="Jimenezborough"/>
    <x v="3"/>
  </r>
  <r>
    <s v="T04147"/>
    <d v="2023-12-04T00:00:00"/>
    <s v="C017"/>
    <s v="P012"/>
    <s v="S004"/>
    <n v="3"/>
    <n v="0.05"/>
    <s v="Cash"/>
    <n v="3579.2699999999995"/>
    <n v="3400.3064999999992"/>
    <n v="2454.7200000000003"/>
    <n v="945.58649999999898"/>
    <s v="Above Camera"/>
    <x v="7"/>
    <x v="1"/>
    <x v="1"/>
    <x v="12"/>
    <n v="1193.0899999999999"/>
    <n v="818.24"/>
    <x v="1"/>
    <d v="1982-03-11T00:00:00"/>
    <n v="44"/>
    <x v="1"/>
    <x v="1"/>
    <s v="Brianahaven"/>
    <x v="1"/>
  </r>
  <r>
    <s v="T04148"/>
    <d v="2025-04-13T00:00:00"/>
    <s v="C078"/>
    <s v="P033"/>
    <s v="S002"/>
    <n v="3"/>
    <n v="0"/>
    <s v="Credit Card"/>
    <n v="5396.91"/>
    <n v="5396.91"/>
    <n v="3987.4500000000003"/>
    <n v="1409.4599999999996"/>
    <s v="Beat Accessories"/>
    <x v="8"/>
    <x v="2"/>
    <x v="0"/>
    <x v="9"/>
    <n v="1798.97"/>
    <n v="1329.15"/>
    <x v="0"/>
    <d v="1988-09-25T00:00:00"/>
    <n v="37"/>
    <x v="1"/>
    <x v="2"/>
    <s v="Peckmouth"/>
    <x v="2"/>
  </r>
  <r>
    <s v="T04149"/>
    <d v="2024-02-03T00:00:00"/>
    <s v="C059"/>
    <s v="P001"/>
    <s v="S005"/>
    <n v="3"/>
    <n v="0"/>
    <s v="Credit Card"/>
    <n v="5021.07"/>
    <n v="5021.07"/>
    <n v="3970.1400000000003"/>
    <n v="1050.9299999999994"/>
    <s v="Like Camera"/>
    <x v="10"/>
    <x v="0"/>
    <x v="1"/>
    <x v="12"/>
    <n v="1673.69"/>
    <n v="1323.38"/>
    <x v="1"/>
    <d v="1963-05-11T00:00:00"/>
    <n v="63"/>
    <x v="3"/>
    <x v="4"/>
    <s v="Johnmouth"/>
    <x v="2"/>
  </r>
  <r>
    <s v="T04150"/>
    <d v="2024-12-20T00:00:00"/>
    <s v="C042"/>
    <s v="P007"/>
    <s v="S005"/>
    <n v="5"/>
    <n v="0.1"/>
    <s v="Mobile Money"/>
    <n v="7370.5999999999995"/>
    <n v="6633.54"/>
    <n v="3820.1"/>
    <n v="2813.44"/>
    <s v="Understand Camera"/>
    <x v="7"/>
    <x v="0"/>
    <x v="1"/>
    <x v="12"/>
    <n v="1474.12"/>
    <n v="764.02"/>
    <x v="1"/>
    <d v="2000-02-08T00:00:00"/>
    <n v="26"/>
    <x v="1"/>
    <x v="4"/>
    <s v="Johnmouth"/>
    <x v="2"/>
  </r>
  <r>
    <s v="T04151"/>
    <d v="2023-10-03T00:00:00"/>
    <s v="C101"/>
    <s v="P001"/>
    <s v="S003"/>
    <n v="2"/>
    <n v="0.15"/>
    <s v="Bank Transfer"/>
    <n v="3347.38"/>
    <n v="2845.2730000000001"/>
    <n v="2646.76"/>
    <n v="198.51299999999992"/>
    <s v="Like Camera"/>
    <x v="6"/>
    <x v="1"/>
    <x v="1"/>
    <x v="12"/>
    <n v="1673.69"/>
    <n v="1323.38"/>
    <x v="1"/>
    <d v="1956-05-29T00:00:00"/>
    <n v="70"/>
    <x v="4"/>
    <x v="0"/>
    <s v="New Michele"/>
    <x v="0"/>
  </r>
  <r>
    <s v="T04152"/>
    <d v="2024-12-24T00:00:00"/>
    <s v="C187"/>
    <s v="P011"/>
    <s v="S002"/>
    <n v="2"/>
    <n v="0.05"/>
    <s v="Credit Card"/>
    <n v="497.14"/>
    <n v="472.28299999999996"/>
    <n v="381.34"/>
    <n v="90.942999999999984"/>
    <s v="Either Headphones"/>
    <x v="7"/>
    <x v="0"/>
    <x v="1"/>
    <x v="11"/>
    <n v="248.57"/>
    <n v="190.67"/>
    <x v="0"/>
    <d v="1989-01-14T00:00:00"/>
    <n v="37"/>
    <x v="1"/>
    <x v="2"/>
    <s v="Peckmouth"/>
    <x v="2"/>
  </r>
  <r>
    <s v="T04153"/>
    <d v="2025-07-05T00:00:00"/>
    <s v="C134"/>
    <s v="P046"/>
    <s v="S002"/>
    <n v="5"/>
    <n v="0.05"/>
    <s v="Cash"/>
    <n v="5826.8499999999995"/>
    <n v="5535.5074999999988"/>
    <n v="4632.75"/>
    <n v="902.7574999999988"/>
    <s v="Nature Clothing"/>
    <x v="11"/>
    <x v="2"/>
    <x v="0"/>
    <x v="0"/>
    <n v="1165.3699999999999"/>
    <n v="926.55"/>
    <x v="1"/>
    <d v="1985-01-29T00:00:00"/>
    <n v="41"/>
    <x v="1"/>
    <x v="2"/>
    <s v="Peckmouth"/>
    <x v="2"/>
  </r>
  <r>
    <s v="T04154"/>
    <d v="2024-04-22T00:00:00"/>
    <s v="C035"/>
    <s v="P048"/>
    <s v="S001"/>
    <n v="2"/>
    <n v="0.1"/>
    <s v="Mobile Money"/>
    <n v="2432.7199999999998"/>
    <n v="2189.4479999999999"/>
    <n v="1589.6"/>
    <n v="599.84799999999996"/>
    <s v="Nor Bags"/>
    <x v="8"/>
    <x v="0"/>
    <x v="0"/>
    <x v="5"/>
    <n v="1216.3599999999999"/>
    <n v="794.8"/>
    <x v="1"/>
    <d v="1991-04-19T00:00:00"/>
    <n v="35"/>
    <x v="1"/>
    <x v="3"/>
    <s v="Jimenezborough"/>
    <x v="3"/>
  </r>
  <r>
    <s v="T04155"/>
    <d v="2025-06-09T00:00:00"/>
    <s v="C147"/>
    <s v="P048"/>
    <s v="S001"/>
    <n v="2"/>
    <n v="0.05"/>
    <s v="Cash"/>
    <n v="2432.7199999999998"/>
    <n v="2311.0839999999998"/>
    <n v="1589.6"/>
    <n v="721.48399999999992"/>
    <s v="Nor Bags"/>
    <x v="0"/>
    <x v="2"/>
    <x v="0"/>
    <x v="5"/>
    <n v="1216.3599999999999"/>
    <n v="794.8"/>
    <x v="1"/>
    <d v="1967-02-03T00:00:00"/>
    <n v="59"/>
    <x v="3"/>
    <x v="3"/>
    <s v="Jimenezborough"/>
    <x v="3"/>
  </r>
  <r>
    <s v="T04156"/>
    <d v="2025-03-06T00:00:00"/>
    <s v="C059"/>
    <s v="P039"/>
    <s v="S001"/>
    <n v="2"/>
    <n v="0.05"/>
    <s v="Bank Transfer"/>
    <n v="1081.8800000000001"/>
    <n v="1027.7860000000001"/>
    <n v="796.5"/>
    <n v="231.28600000000006"/>
    <s v="Church Clothing"/>
    <x v="2"/>
    <x v="2"/>
    <x v="0"/>
    <x v="0"/>
    <n v="540.94000000000005"/>
    <n v="398.25"/>
    <x v="1"/>
    <d v="1963-05-11T00:00:00"/>
    <n v="63"/>
    <x v="3"/>
    <x v="3"/>
    <s v="Jimenezborough"/>
    <x v="3"/>
  </r>
  <r>
    <s v="T04157"/>
    <d v="2023-12-26T00:00:00"/>
    <s v="C105"/>
    <s v="P010"/>
    <s v="S004"/>
    <n v="4"/>
    <n v="0"/>
    <s v="Cash"/>
    <n v="4776.4799999999996"/>
    <n v="4776.4799999999996"/>
    <n v="3355.8"/>
    <n v="1420.6799999999994"/>
    <s v="Step Smartphone"/>
    <x v="7"/>
    <x v="1"/>
    <x v="1"/>
    <x v="10"/>
    <n v="1194.1199999999999"/>
    <n v="838.95"/>
    <x v="0"/>
    <d v="1969-12-29T00:00:00"/>
    <n v="56"/>
    <x v="3"/>
    <x v="1"/>
    <s v="Brianahaven"/>
    <x v="1"/>
  </r>
  <r>
    <s v="T04158"/>
    <d v="2024-03-03T00:00:00"/>
    <s v="C172"/>
    <s v="P042"/>
    <s v="S004"/>
    <n v="4"/>
    <n v="0.1"/>
    <s v="Cash"/>
    <n v="1814.48"/>
    <n v="1633.0320000000002"/>
    <n v="1266.52"/>
    <n v="366.51200000000017"/>
    <s v="Maybe Clothing"/>
    <x v="2"/>
    <x v="0"/>
    <x v="0"/>
    <x v="0"/>
    <n v="453.62"/>
    <n v="316.63"/>
    <x v="1"/>
    <d v="1977-03-14T00:00:00"/>
    <n v="49"/>
    <x v="1"/>
    <x v="1"/>
    <s v="Brianahaven"/>
    <x v="1"/>
  </r>
  <r>
    <s v="T04159"/>
    <d v="2025-08-19T00:00:00"/>
    <s v="C113"/>
    <s v="P045"/>
    <s v="S004"/>
    <n v="2"/>
    <n v="0.15"/>
    <s v="Bank Transfer"/>
    <n v="3758.16"/>
    <n v="3194.4359999999997"/>
    <n v="2009.12"/>
    <n v="1185.3159999999998"/>
    <s v="Set Dairy"/>
    <x v="3"/>
    <x v="2"/>
    <x v="2"/>
    <x v="7"/>
    <n v="1879.08"/>
    <n v="1004.56"/>
    <x v="0"/>
    <d v="1977-05-23T00:00:00"/>
    <n v="49"/>
    <x v="1"/>
    <x v="1"/>
    <s v="Brianahaven"/>
    <x v="1"/>
  </r>
  <r>
    <s v="T04160"/>
    <d v="2023-10-20T00:00:00"/>
    <s v="C193"/>
    <s v="P002"/>
    <s v="S003"/>
    <n v="2"/>
    <n v="0"/>
    <s v="Credit Card"/>
    <n v="1637.52"/>
    <n v="1637.52"/>
    <n v="1055.24"/>
    <n v="582.28"/>
    <s v="Audience Television"/>
    <x v="6"/>
    <x v="1"/>
    <x v="1"/>
    <x v="2"/>
    <n v="818.76"/>
    <n v="527.62"/>
    <x v="1"/>
    <d v="1969-11-06T00:00:00"/>
    <n v="56"/>
    <x v="3"/>
    <x v="0"/>
    <s v="New Michele"/>
    <x v="0"/>
  </r>
  <r>
    <s v="T04161"/>
    <d v="2024-09-22T00:00:00"/>
    <s v="C072"/>
    <s v="P037"/>
    <s v="S003"/>
    <n v="2"/>
    <n v="0"/>
    <s v="Cash"/>
    <n v="3905.3"/>
    <n v="3905.3"/>
    <n v="2902.54"/>
    <n v="1002.7600000000002"/>
    <s v="Book Television"/>
    <x v="5"/>
    <x v="0"/>
    <x v="1"/>
    <x v="2"/>
    <n v="1952.65"/>
    <n v="1451.27"/>
    <x v="1"/>
    <d v="1995-06-06T00:00:00"/>
    <n v="31"/>
    <x v="1"/>
    <x v="0"/>
    <s v="New Michele"/>
    <x v="0"/>
  </r>
  <r>
    <s v="T04162"/>
    <d v="2025-04-27T00:00:00"/>
    <s v="C045"/>
    <s v="P009"/>
    <s v="S002"/>
    <n v="5"/>
    <n v="0.1"/>
    <s v="Mobile Money"/>
    <n v="615.95000000000005"/>
    <n v="554.35500000000002"/>
    <n v="401.8"/>
    <n v="152.55500000000001"/>
    <s v="Us Snacks"/>
    <x v="8"/>
    <x v="2"/>
    <x v="2"/>
    <x v="4"/>
    <n v="123.19"/>
    <n v="80.36"/>
    <x v="0"/>
    <d v="1975-12-28T00:00:00"/>
    <n v="50"/>
    <x v="3"/>
    <x v="2"/>
    <s v="Peckmouth"/>
    <x v="2"/>
  </r>
  <r>
    <s v="T04163"/>
    <d v="2024-03-06T00:00:00"/>
    <s v="C044"/>
    <s v="P005"/>
    <s v="S002"/>
    <n v="1"/>
    <n v="0.05"/>
    <s v="Bank Transfer"/>
    <n v="1396.22"/>
    <n v="1326.4089999999999"/>
    <n v="1004.09"/>
    <n v="322.31899999999985"/>
    <s v="Knowledge Bags"/>
    <x v="2"/>
    <x v="0"/>
    <x v="0"/>
    <x v="5"/>
    <n v="1396.22"/>
    <n v="1004.09"/>
    <x v="0"/>
    <d v="1961-02-14T00:00:00"/>
    <n v="65"/>
    <x v="4"/>
    <x v="2"/>
    <s v="Peckmouth"/>
    <x v="2"/>
  </r>
  <r>
    <s v="T04164"/>
    <d v="2025-07-09T00:00:00"/>
    <s v="C184"/>
    <s v="P046"/>
    <s v="S002"/>
    <n v="1"/>
    <n v="0.05"/>
    <s v="Bank Transfer"/>
    <n v="1165.3699999999999"/>
    <n v="1107.1014999999998"/>
    <n v="926.55"/>
    <n v="180.55149999999981"/>
    <s v="Nature Clothing"/>
    <x v="11"/>
    <x v="2"/>
    <x v="0"/>
    <x v="0"/>
    <n v="1165.3699999999999"/>
    <n v="926.55"/>
    <x v="0"/>
    <d v="2003-04-13T00:00:00"/>
    <n v="23"/>
    <x v="2"/>
    <x v="2"/>
    <s v="Peckmouth"/>
    <x v="2"/>
  </r>
  <r>
    <s v="T04165"/>
    <d v="2024-10-16T00:00:00"/>
    <s v="C118"/>
    <s v="P048"/>
    <s v="S001"/>
    <n v="5"/>
    <n v="0"/>
    <s v="Cash"/>
    <n v="6081.7999999999993"/>
    <n v="6081.7999999999993"/>
    <n v="3974"/>
    <n v="2107.7999999999993"/>
    <s v="Nor Bags"/>
    <x v="6"/>
    <x v="0"/>
    <x v="0"/>
    <x v="5"/>
    <n v="1216.3599999999999"/>
    <n v="794.8"/>
    <x v="0"/>
    <d v="1975-08-27T00:00:00"/>
    <n v="50"/>
    <x v="3"/>
    <x v="3"/>
    <s v="Jimenezborough"/>
    <x v="3"/>
  </r>
  <r>
    <s v="T04166"/>
    <d v="2024-05-23T00:00:00"/>
    <s v="C117"/>
    <s v="P010"/>
    <s v="S002"/>
    <n v="2"/>
    <n v="0.05"/>
    <s v="Bank Transfer"/>
    <n v="2388.2399999999998"/>
    <n v="2268.8279999999995"/>
    <n v="1677.9"/>
    <n v="590.92799999999943"/>
    <s v="Step Smartphone"/>
    <x v="4"/>
    <x v="0"/>
    <x v="1"/>
    <x v="10"/>
    <n v="1194.1199999999999"/>
    <n v="838.95"/>
    <x v="1"/>
    <d v="1987-09-07T00:00:00"/>
    <n v="38"/>
    <x v="1"/>
    <x v="2"/>
    <s v="Peckmouth"/>
    <x v="2"/>
  </r>
  <r>
    <s v="T04167"/>
    <d v="2025-01-20T00:00:00"/>
    <s v="C014"/>
    <s v="P037"/>
    <s v="S003"/>
    <n v="1"/>
    <n v="0.15"/>
    <s v="Mobile Money"/>
    <n v="1952.65"/>
    <n v="1659.7525000000001"/>
    <n v="1451.27"/>
    <n v="208.48250000000007"/>
    <s v="Book Television"/>
    <x v="9"/>
    <x v="2"/>
    <x v="1"/>
    <x v="2"/>
    <n v="1952.65"/>
    <n v="1451.27"/>
    <x v="0"/>
    <d v="1974-06-25T00:00:00"/>
    <n v="52"/>
    <x v="3"/>
    <x v="0"/>
    <s v="New Michele"/>
    <x v="0"/>
  </r>
  <r>
    <s v="T04168"/>
    <d v="2023-09-22T00:00:00"/>
    <s v="C067"/>
    <s v="P043"/>
    <s v="S005"/>
    <n v="4"/>
    <n v="0"/>
    <s v="Mobile Money"/>
    <n v="2257.6799999999998"/>
    <n v="2257.6799999999998"/>
    <n v="1175.8399999999999"/>
    <n v="1081.8399999999999"/>
    <s v="Soon Accessories"/>
    <x v="5"/>
    <x v="1"/>
    <x v="0"/>
    <x v="9"/>
    <n v="564.41999999999996"/>
    <n v="293.95999999999998"/>
    <x v="0"/>
    <d v="1973-09-07T00:00:00"/>
    <n v="52"/>
    <x v="3"/>
    <x v="4"/>
    <s v="Johnmouth"/>
    <x v="2"/>
  </r>
  <r>
    <s v="T04169"/>
    <d v="2025-05-08T00:00:00"/>
    <s v="C165"/>
    <s v="P049"/>
    <s v="S004"/>
    <n v="3"/>
    <n v="0.1"/>
    <s v="Mobile Money"/>
    <n v="1164.78"/>
    <n v="1048.3019999999999"/>
    <n v="597.90000000000009"/>
    <n v="450.40199999999982"/>
    <s v="Possible Watches"/>
    <x v="4"/>
    <x v="2"/>
    <x v="0"/>
    <x v="1"/>
    <n v="388.26"/>
    <n v="199.3"/>
    <x v="0"/>
    <d v="1972-12-26T00:00:00"/>
    <n v="53"/>
    <x v="3"/>
    <x v="1"/>
    <s v="Brianahaven"/>
    <x v="1"/>
  </r>
  <r>
    <s v="T04170"/>
    <d v="2025-06-09T00:00:00"/>
    <s v="C028"/>
    <s v="P033"/>
    <s v="S005"/>
    <n v="5"/>
    <n v="0.05"/>
    <s v="Bank Transfer"/>
    <n v="8994.85"/>
    <n v="8545.1075000000001"/>
    <n v="6645.75"/>
    <n v="1899.3575000000001"/>
    <s v="Beat Accessories"/>
    <x v="0"/>
    <x v="2"/>
    <x v="0"/>
    <x v="9"/>
    <n v="1798.97"/>
    <n v="1329.15"/>
    <x v="1"/>
    <d v="1960-02-10T00:00:00"/>
    <n v="66"/>
    <x v="4"/>
    <x v="4"/>
    <s v="Johnmouth"/>
    <x v="2"/>
  </r>
  <r>
    <s v="T04171"/>
    <d v="2023-11-20T00:00:00"/>
    <s v="C013"/>
    <s v="P004"/>
    <s v="S004"/>
    <n v="3"/>
    <n v="0.05"/>
    <s v="Mobile Money"/>
    <n v="5561.3099999999995"/>
    <n v="5283.2444999999989"/>
    <n v="4090.56"/>
    <n v="1192.6844999999989"/>
    <s v="Four Accessories"/>
    <x v="1"/>
    <x v="1"/>
    <x v="0"/>
    <x v="9"/>
    <n v="1853.77"/>
    <n v="1363.52"/>
    <x v="0"/>
    <d v="1955-01-28T00:00:00"/>
    <n v="71"/>
    <x v="4"/>
    <x v="1"/>
    <s v="Brianahaven"/>
    <x v="1"/>
  </r>
  <r>
    <s v="T04172"/>
    <d v="2024-02-20T00:00:00"/>
    <s v="C040"/>
    <s v="P022"/>
    <s v="S004"/>
    <n v="2"/>
    <n v="0.1"/>
    <s v="Cash"/>
    <n v="51.14"/>
    <n v="46.026000000000003"/>
    <n v="38.1"/>
    <n v="7.9260000000000019"/>
    <s v="How Vegetables"/>
    <x v="10"/>
    <x v="0"/>
    <x v="2"/>
    <x v="8"/>
    <n v="25.57"/>
    <n v="19.05"/>
    <x v="0"/>
    <d v="1974-11-06T00:00:00"/>
    <n v="51"/>
    <x v="3"/>
    <x v="1"/>
    <s v="Brianahaven"/>
    <x v="1"/>
  </r>
  <r>
    <s v="T04173"/>
    <d v="2024-01-03T00:00:00"/>
    <s v="C047"/>
    <s v="P035"/>
    <s v="S002"/>
    <n v="3"/>
    <n v="0"/>
    <s v="Bank Transfer"/>
    <n v="4687.29"/>
    <n v="4687.29"/>
    <n v="3586.8900000000003"/>
    <n v="1100.3999999999996"/>
    <s v="Chair Laptop"/>
    <x v="9"/>
    <x v="0"/>
    <x v="1"/>
    <x v="6"/>
    <n v="1562.43"/>
    <n v="1195.6300000000001"/>
    <x v="1"/>
    <d v="2006-07-03T00:00:00"/>
    <n v="20"/>
    <x v="2"/>
    <x v="2"/>
    <s v="Peckmouth"/>
    <x v="2"/>
  </r>
  <r>
    <s v="T04174"/>
    <d v="2025-06-26T00:00:00"/>
    <s v="C099"/>
    <s v="P002"/>
    <s v="S004"/>
    <n v="5"/>
    <n v="0.1"/>
    <s v="Bank Transfer"/>
    <n v="4093.8"/>
    <n v="3684.42"/>
    <n v="2638.1"/>
    <n v="1046.3200000000002"/>
    <s v="Audience Television"/>
    <x v="0"/>
    <x v="2"/>
    <x v="1"/>
    <x v="2"/>
    <n v="818.76"/>
    <n v="527.62"/>
    <x v="0"/>
    <d v="1964-07-22T00:00:00"/>
    <n v="62"/>
    <x v="3"/>
    <x v="1"/>
    <s v="Brianahaven"/>
    <x v="1"/>
  </r>
  <r>
    <s v="T04175"/>
    <d v="2025-05-07T00:00:00"/>
    <s v="C130"/>
    <s v="P043"/>
    <s v="S002"/>
    <n v="2"/>
    <n v="0.15"/>
    <s v="Credit Card"/>
    <n v="1128.8399999999999"/>
    <n v="959.5139999999999"/>
    <n v="587.91999999999996"/>
    <n v="371.59399999999994"/>
    <s v="Soon Accessories"/>
    <x v="4"/>
    <x v="2"/>
    <x v="0"/>
    <x v="9"/>
    <n v="564.41999999999996"/>
    <n v="293.95999999999998"/>
    <x v="0"/>
    <d v="1982-02-03T00:00:00"/>
    <n v="44"/>
    <x v="1"/>
    <x v="2"/>
    <s v="Peckmouth"/>
    <x v="2"/>
  </r>
  <r>
    <s v="T04176"/>
    <d v="2024-09-09T00:00:00"/>
    <s v="C161"/>
    <s v="P027"/>
    <s v="S002"/>
    <n v="4"/>
    <n v="0"/>
    <s v="Credit Card"/>
    <n v="5088.92"/>
    <n v="5088.92"/>
    <n v="3810.6"/>
    <n v="1278.3200000000002"/>
    <s v="Hospital Smartphone"/>
    <x v="5"/>
    <x v="0"/>
    <x v="1"/>
    <x v="10"/>
    <n v="1272.23"/>
    <n v="952.65"/>
    <x v="0"/>
    <d v="1963-01-19T00:00:00"/>
    <n v="63"/>
    <x v="3"/>
    <x v="2"/>
    <s v="Peckmouth"/>
    <x v="2"/>
  </r>
  <r>
    <s v="T04177"/>
    <d v="2023-09-16T00:00:00"/>
    <s v="C026"/>
    <s v="P009"/>
    <s v="S002"/>
    <n v="1"/>
    <n v="0"/>
    <s v="Cash"/>
    <n v="123.19"/>
    <n v="123.19"/>
    <n v="80.36"/>
    <n v="42.83"/>
    <s v="Us Snacks"/>
    <x v="5"/>
    <x v="1"/>
    <x v="2"/>
    <x v="4"/>
    <n v="123.19"/>
    <n v="80.36"/>
    <x v="0"/>
    <d v="2004-01-04T00:00:00"/>
    <n v="22"/>
    <x v="2"/>
    <x v="2"/>
    <s v="Peckmouth"/>
    <x v="2"/>
  </r>
  <r>
    <s v="T04178"/>
    <d v="2024-03-24T00:00:00"/>
    <s v="C031"/>
    <s v="P024"/>
    <s v="S005"/>
    <n v="4"/>
    <n v="0"/>
    <s v="Credit Card"/>
    <n v="5949.64"/>
    <n v="5949.64"/>
    <n v="3252.28"/>
    <n v="2697.36"/>
    <s v="Him Smartphone"/>
    <x v="2"/>
    <x v="0"/>
    <x v="1"/>
    <x v="10"/>
    <n v="1487.41"/>
    <n v="813.07"/>
    <x v="1"/>
    <d v="2003-03-14T00:00:00"/>
    <n v="23"/>
    <x v="2"/>
    <x v="4"/>
    <s v="Johnmouth"/>
    <x v="2"/>
  </r>
  <r>
    <s v="T04179"/>
    <d v="2025-08-26T00:00:00"/>
    <s v="C179"/>
    <s v="P037"/>
    <s v="S003"/>
    <n v="5"/>
    <n v="0.15"/>
    <s v="Cash"/>
    <n v="9763.25"/>
    <n v="8298.7624999999989"/>
    <n v="7256.35"/>
    <n v="1042.4124999999985"/>
    <s v="Book Television"/>
    <x v="3"/>
    <x v="2"/>
    <x v="1"/>
    <x v="2"/>
    <n v="1952.65"/>
    <n v="1451.27"/>
    <x v="1"/>
    <d v="1985-02-14T00:00:00"/>
    <n v="41"/>
    <x v="1"/>
    <x v="0"/>
    <s v="New Michele"/>
    <x v="0"/>
  </r>
  <r>
    <s v="T04180"/>
    <d v="2025-07-27T00:00:00"/>
    <s v="C172"/>
    <s v="P031"/>
    <s v="S001"/>
    <n v="4"/>
    <n v="0"/>
    <s v="Mobile Money"/>
    <n v="4382.88"/>
    <n v="4382.88"/>
    <n v="3288.8"/>
    <n v="1094.08"/>
    <s v="Foot Snacks"/>
    <x v="11"/>
    <x v="2"/>
    <x v="2"/>
    <x v="4"/>
    <n v="1095.72"/>
    <n v="822.2"/>
    <x v="1"/>
    <d v="1977-03-14T00:00:00"/>
    <n v="49"/>
    <x v="1"/>
    <x v="3"/>
    <s v="Jimenezborough"/>
    <x v="3"/>
  </r>
  <r>
    <s v="T04181"/>
    <d v="2025-01-23T00:00:00"/>
    <s v="C075"/>
    <s v="P021"/>
    <s v="S001"/>
    <n v="2"/>
    <n v="0.05"/>
    <s v="Bank Transfer"/>
    <n v="2454.48"/>
    <n v="2331.7559999999999"/>
    <n v="1954.18"/>
    <n v="377.57599999999979"/>
    <s v="Firm Dairy"/>
    <x v="9"/>
    <x v="2"/>
    <x v="2"/>
    <x v="7"/>
    <n v="1227.24"/>
    <n v="977.09"/>
    <x v="0"/>
    <d v="1954-09-17T00:00:00"/>
    <n v="71"/>
    <x v="4"/>
    <x v="3"/>
    <s v="Jimenezborough"/>
    <x v="3"/>
  </r>
  <r>
    <s v="T04182"/>
    <d v="2025-04-21T00:00:00"/>
    <s v="C027"/>
    <s v="P039"/>
    <s v="S005"/>
    <n v="5"/>
    <n v="0.1"/>
    <s v="Bank Transfer"/>
    <n v="2704.7000000000003"/>
    <n v="2434.2300000000005"/>
    <n v="1991.25"/>
    <n v="442.98000000000047"/>
    <s v="Church Clothing"/>
    <x v="8"/>
    <x v="2"/>
    <x v="0"/>
    <x v="0"/>
    <n v="540.94000000000005"/>
    <n v="398.25"/>
    <x v="0"/>
    <d v="1959-02-05T00:00:00"/>
    <n v="67"/>
    <x v="4"/>
    <x v="4"/>
    <s v="Johnmouth"/>
    <x v="2"/>
  </r>
  <r>
    <s v="T04183"/>
    <d v="2024-06-12T00:00:00"/>
    <s v="C046"/>
    <s v="P005"/>
    <s v="S005"/>
    <n v="3"/>
    <n v="0"/>
    <s v="Mobile Money"/>
    <n v="4188.66"/>
    <n v="4188.66"/>
    <n v="3012.27"/>
    <n v="1176.3899999999999"/>
    <s v="Knowledge Bags"/>
    <x v="0"/>
    <x v="0"/>
    <x v="0"/>
    <x v="5"/>
    <n v="1396.22"/>
    <n v="1004.09"/>
    <x v="0"/>
    <d v="1964-01-21T00:00:00"/>
    <n v="62"/>
    <x v="3"/>
    <x v="4"/>
    <s v="Johnmouth"/>
    <x v="2"/>
  </r>
  <r>
    <s v="T04184"/>
    <d v="2023-11-25T00:00:00"/>
    <s v="C027"/>
    <s v="P008"/>
    <s v="S002"/>
    <n v="2"/>
    <n v="0.05"/>
    <s v="Mobile Money"/>
    <n v="219.56"/>
    <n v="208.58199999999999"/>
    <n v="141.18"/>
    <n v="67.401999999999987"/>
    <s v="Recognize Footwear"/>
    <x v="1"/>
    <x v="1"/>
    <x v="0"/>
    <x v="3"/>
    <n v="109.78"/>
    <n v="70.59"/>
    <x v="0"/>
    <d v="1959-02-05T00:00:00"/>
    <n v="67"/>
    <x v="4"/>
    <x v="2"/>
    <s v="Peckmouth"/>
    <x v="2"/>
  </r>
  <r>
    <s v="T04185"/>
    <d v="2024-04-13T00:00:00"/>
    <s v="C100"/>
    <s v="P043"/>
    <s v="S003"/>
    <n v="2"/>
    <n v="0.05"/>
    <s v="Mobile Money"/>
    <n v="1128.8399999999999"/>
    <n v="1072.3979999999999"/>
    <n v="587.91999999999996"/>
    <n v="484.47799999999995"/>
    <s v="Soon Accessories"/>
    <x v="8"/>
    <x v="0"/>
    <x v="0"/>
    <x v="9"/>
    <n v="564.41999999999996"/>
    <n v="293.95999999999998"/>
    <x v="1"/>
    <d v="1954-09-28T00:00:00"/>
    <n v="71"/>
    <x v="4"/>
    <x v="0"/>
    <s v="New Michele"/>
    <x v="0"/>
  </r>
  <r>
    <s v="T04186"/>
    <d v="2023-12-26T00:00:00"/>
    <s v="C047"/>
    <s v="P033"/>
    <s v="S002"/>
    <n v="1"/>
    <n v="0.1"/>
    <s v="Bank Transfer"/>
    <n v="1798.97"/>
    <n v="1619.0730000000001"/>
    <n v="1329.15"/>
    <n v="289.923"/>
    <s v="Beat Accessories"/>
    <x v="7"/>
    <x v="1"/>
    <x v="0"/>
    <x v="9"/>
    <n v="1798.97"/>
    <n v="1329.15"/>
    <x v="1"/>
    <d v="2006-07-03T00:00:00"/>
    <n v="20"/>
    <x v="2"/>
    <x v="2"/>
    <s v="Peckmouth"/>
    <x v="2"/>
  </r>
  <r>
    <s v="T04187"/>
    <d v="2024-05-31T00:00:00"/>
    <s v="C039"/>
    <s v="P047"/>
    <s v="S002"/>
    <n v="1"/>
    <n v="0.15"/>
    <s v="Credit Card"/>
    <n v="1197.18"/>
    <n v="1017.6030000000001"/>
    <n v="722.74"/>
    <n v="294.86300000000006"/>
    <s v="Or Smartphone"/>
    <x v="4"/>
    <x v="0"/>
    <x v="1"/>
    <x v="10"/>
    <n v="1197.18"/>
    <n v="722.74"/>
    <x v="1"/>
    <d v="1996-11-02T00:00:00"/>
    <n v="29"/>
    <x v="1"/>
    <x v="2"/>
    <s v="Peckmouth"/>
    <x v="2"/>
  </r>
  <r>
    <s v="T04188"/>
    <d v="2024-05-18T00:00:00"/>
    <s v="C097"/>
    <s v="P024"/>
    <s v="S003"/>
    <n v="3"/>
    <n v="0.15"/>
    <s v="Credit Card"/>
    <n v="4462.2300000000005"/>
    <n v="3792.8955000000001"/>
    <n v="2439.21"/>
    <n v="1353.6855"/>
    <s v="Him Smartphone"/>
    <x v="4"/>
    <x v="0"/>
    <x v="1"/>
    <x v="10"/>
    <n v="1487.41"/>
    <n v="813.07"/>
    <x v="0"/>
    <d v="1994-08-14T00:00:00"/>
    <n v="31"/>
    <x v="1"/>
    <x v="0"/>
    <s v="New Michele"/>
    <x v="0"/>
  </r>
  <r>
    <s v="T04189"/>
    <d v="2025-07-15T00:00:00"/>
    <s v="C050"/>
    <s v="P037"/>
    <s v="S001"/>
    <n v="5"/>
    <n v="0.05"/>
    <s v="Credit Card"/>
    <n v="9763.25"/>
    <n v="9275.0874999999996"/>
    <n v="7256.35"/>
    <n v="2018.7374999999993"/>
    <s v="Book Television"/>
    <x v="11"/>
    <x v="2"/>
    <x v="1"/>
    <x v="2"/>
    <n v="1952.65"/>
    <n v="1451.27"/>
    <x v="0"/>
    <d v="1968-06-20T00:00:00"/>
    <n v="58"/>
    <x v="3"/>
    <x v="3"/>
    <s v="Jimenezborough"/>
    <x v="3"/>
  </r>
  <r>
    <s v="T04190"/>
    <d v="2024-10-11T00:00:00"/>
    <s v="C075"/>
    <s v="P005"/>
    <s v="S003"/>
    <n v="3"/>
    <n v="0.15"/>
    <s v="Cash"/>
    <n v="4188.66"/>
    <n v="3560.3609999999999"/>
    <n v="3012.27"/>
    <n v="548.09099999999989"/>
    <s v="Knowledge Bags"/>
    <x v="6"/>
    <x v="0"/>
    <x v="0"/>
    <x v="5"/>
    <n v="1396.22"/>
    <n v="1004.09"/>
    <x v="0"/>
    <d v="1954-09-17T00:00:00"/>
    <n v="71"/>
    <x v="4"/>
    <x v="0"/>
    <s v="New Michele"/>
    <x v="0"/>
  </r>
  <r>
    <s v="T04191"/>
    <d v="2024-03-04T00:00:00"/>
    <s v="C079"/>
    <s v="P037"/>
    <s v="S005"/>
    <n v="5"/>
    <n v="0.15"/>
    <s v="Bank Transfer"/>
    <n v="9763.25"/>
    <n v="8298.7624999999989"/>
    <n v="7256.35"/>
    <n v="1042.4124999999985"/>
    <s v="Book Television"/>
    <x v="2"/>
    <x v="0"/>
    <x v="1"/>
    <x v="2"/>
    <n v="1952.65"/>
    <n v="1451.27"/>
    <x v="1"/>
    <d v="1979-06-15T00:00:00"/>
    <n v="47"/>
    <x v="1"/>
    <x v="4"/>
    <s v="Johnmouth"/>
    <x v="2"/>
  </r>
  <r>
    <s v="T04192"/>
    <d v="2025-08-15T00:00:00"/>
    <s v="C004"/>
    <s v="P039"/>
    <s v="S003"/>
    <n v="4"/>
    <n v="0"/>
    <s v="Credit Card"/>
    <n v="2163.7600000000002"/>
    <n v="2163.7600000000002"/>
    <n v="1593"/>
    <n v="570.76000000000022"/>
    <s v="Church Clothing"/>
    <x v="3"/>
    <x v="2"/>
    <x v="0"/>
    <x v="0"/>
    <n v="540.94000000000005"/>
    <n v="398.25"/>
    <x v="0"/>
    <d v="1992-06-16T00:00:00"/>
    <n v="34"/>
    <x v="0"/>
    <x v="0"/>
    <s v="New Michele"/>
    <x v="0"/>
  </r>
  <r>
    <s v="T04193"/>
    <d v="2023-09-15T00:00:00"/>
    <s v="C003"/>
    <s v="P006"/>
    <s v="S003"/>
    <n v="5"/>
    <n v="0.15"/>
    <s v="Bank Transfer"/>
    <n v="1590.25"/>
    <n v="1351.7124999999999"/>
    <n v="936.7"/>
    <n v="415.01249999999982"/>
    <s v="Company Fruits"/>
    <x v="5"/>
    <x v="1"/>
    <x v="2"/>
    <x v="13"/>
    <n v="318.05"/>
    <n v="187.34"/>
    <x v="1"/>
    <d v="2005-04-19T00:00:00"/>
    <n v="21"/>
    <x v="2"/>
    <x v="0"/>
    <s v="New Michele"/>
    <x v="0"/>
  </r>
  <r>
    <s v="T04194"/>
    <d v="2025-03-06T00:00:00"/>
    <s v="C019"/>
    <s v="P013"/>
    <s v="S005"/>
    <n v="3"/>
    <n v="0.05"/>
    <s v="Mobile Money"/>
    <n v="3404.3999999999996"/>
    <n v="3234.1799999999994"/>
    <n v="2025.3000000000002"/>
    <n v="1208.8799999999992"/>
    <s v="World Watches"/>
    <x v="2"/>
    <x v="2"/>
    <x v="0"/>
    <x v="1"/>
    <n v="1134.8"/>
    <n v="675.1"/>
    <x v="1"/>
    <d v="1998-05-16T00:00:00"/>
    <n v="28"/>
    <x v="1"/>
    <x v="4"/>
    <s v="Johnmouth"/>
    <x v="2"/>
  </r>
  <r>
    <s v="T04195"/>
    <d v="2024-05-06T00:00:00"/>
    <s v="C128"/>
    <s v="P041"/>
    <s v="S003"/>
    <n v="5"/>
    <n v="0.05"/>
    <s v="Mobile Money"/>
    <n v="8175.05"/>
    <n v="7766.2974999999997"/>
    <n v="5216.45"/>
    <n v="2549.8474999999999"/>
    <s v="Present Television"/>
    <x v="4"/>
    <x v="0"/>
    <x v="1"/>
    <x v="2"/>
    <n v="1635.01"/>
    <n v="1043.29"/>
    <x v="1"/>
    <d v="1976-08-06T00:00:00"/>
    <n v="49"/>
    <x v="1"/>
    <x v="0"/>
    <s v="New Michele"/>
    <x v="0"/>
  </r>
  <r>
    <s v="T04196"/>
    <d v="2024-04-19T00:00:00"/>
    <s v="C110"/>
    <s v="P024"/>
    <s v="S002"/>
    <n v="2"/>
    <n v="0.1"/>
    <s v="Mobile Money"/>
    <n v="2974.82"/>
    <n v="2677.3380000000002"/>
    <n v="1626.14"/>
    <n v="1051.1980000000001"/>
    <s v="Him Smartphone"/>
    <x v="8"/>
    <x v="0"/>
    <x v="1"/>
    <x v="10"/>
    <n v="1487.41"/>
    <n v="813.07"/>
    <x v="1"/>
    <d v="1966-01-05T00:00:00"/>
    <n v="60"/>
    <x v="3"/>
    <x v="2"/>
    <s v="Peckmouth"/>
    <x v="2"/>
  </r>
  <r>
    <s v="T04197"/>
    <d v="2025-08-06T00:00:00"/>
    <s v="C060"/>
    <s v="P040"/>
    <s v="S003"/>
    <n v="2"/>
    <n v="0.15"/>
    <s v="Mobile Money"/>
    <n v="3491.22"/>
    <n v="2967.5369999999998"/>
    <n v="2644.88"/>
    <n v="322.6569999999997"/>
    <s v="Piece Headphones"/>
    <x v="3"/>
    <x v="2"/>
    <x v="1"/>
    <x v="11"/>
    <n v="1745.61"/>
    <n v="1322.44"/>
    <x v="0"/>
    <d v="1997-10-09T00:00:00"/>
    <n v="28"/>
    <x v="1"/>
    <x v="0"/>
    <s v="New Michele"/>
    <x v="0"/>
  </r>
  <r>
    <s v="T04198"/>
    <d v="2024-09-18T00:00:00"/>
    <s v="C122"/>
    <s v="P020"/>
    <s v="S003"/>
    <n v="2"/>
    <n v="0.05"/>
    <s v="Bank Transfer"/>
    <n v="647.84"/>
    <n v="615.44799999999998"/>
    <n v="485.96"/>
    <n v="129.488"/>
    <s v="Simple Accessories"/>
    <x v="5"/>
    <x v="0"/>
    <x v="0"/>
    <x v="9"/>
    <n v="323.92"/>
    <n v="242.98"/>
    <x v="0"/>
    <d v="1961-10-02T00:00:00"/>
    <n v="64"/>
    <x v="3"/>
    <x v="0"/>
    <s v="New Michele"/>
    <x v="0"/>
  </r>
  <r>
    <s v="T04199"/>
    <d v="2025-08-18T00:00:00"/>
    <s v="C146"/>
    <s v="P004"/>
    <s v="S002"/>
    <n v="1"/>
    <n v="0.15"/>
    <s v="Cash"/>
    <n v="1853.77"/>
    <n v="1575.7045000000001"/>
    <n v="1363.52"/>
    <n v="212.18450000000007"/>
    <s v="Four Accessories"/>
    <x v="3"/>
    <x v="2"/>
    <x v="0"/>
    <x v="9"/>
    <n v="1853.77"/>
    <n v="1363.52"/>
    <x v="1"/>
    <d v="1997-03-26T00:00:00"/>
    <n v="29"/>
    <x v="1"/>
    <x v="2"/>
    <s v="Peckmouth"/>
    <x v="2"/>
  </r>
  <r>
    <s v="T04200"/>
    <d v="2024-07-10T00:00:00"/>
    <s v="C103"/>
    <s v="P019"/>
    <s v="S003"/>
    <n v="5"/>
    <n v="0"/>
    <s v="Credit Card"/>
    <n v="8814.6"/>
    <n v="8814.6"/>
    <n v="6732.4"/>
    <n v="2082.2000000000007"/>
    <s v="Traditional Laptop"/>
    <x v="11"/>
    <x v="0"/>
    <x v="1"/>
    <x v="6"/>
    <n v="1762.92"/>
    <n v="1346.48"/>
    <x v="1"/>
    <d v="1964-10-26T00:00:00"/>
    <n v="61"/>
    <x v="3"/>
    <x v="0"/>
    <s v="New Michele"/>
    <x v="0"/>
  </r>
  <r>
    <s v="T04201"/>
    <d v="2023-11-08T00:00:00"/>
    <s v="C155"/>
    <s v="P032"/>
    <s v="S002"/>
    <n v="1"/>
    <n v="0.1"/>
    <s v="Credit Card"/>
    <n v="304.70999999999998"/>
    <n v="274.23899999999998"/>
    <n v="164.01"/>
    <n v="110.22899999999998"/>
    <s v="Difficult Vegetables"/>
    <x v="1"/>
    <x v="1"/>
    <x v="2"/>
    <x v="8"/>
    <n v="304.70999999999998"/>
    <n v="164.01"/>
    <x v="0"/>
    <d v="1965-09-20T00:00:00"/>
    <n v="60"/>
    <x v="3"/>
    <x v="2"/>
    <s v="Peckmouth"/>
    <x v="2"/>
  </r>
  <r>
    <s v="T04202"/>
    <d v="2025-06-27T00:00:00"/>
    <s v="C039"/>
    <s v="P008"/>
    <s v="S005"/>
    <n v="3"/>
    <n v="0"/>
    <s v="Cash"/>
    <n v="329.34000000000003"/>
    <n v="329.34000000000003"/>
    <n v="211.77"/>
    <n v="117.57000000000002"/>
    <s v="Recognize Footwear"/>
    <x v="0"/>
    <x v="2"/>
    <x v="0"/>
    <x v="3"/>
    <n v="109.78"/>
    <n v="70.59"/>
    <x v="1"/>
    <d v="1996-11-02T00:00:00"/>
    <n v="29"/>
    <x v="1"/>
    <x v="4"/>
    <s v="Johnmouth"/>
    <x v="2"/>
  </r>
  <r>
    <s v="T04203"/>
    <d v="2024-10-13T00:00:00"/>
    <s v="C083"/>
    <s v="P041"/>
    <s v="S004"/>
    <n v="2"/>
    <n v="0"/>
    <s v="Credit Card"/>
    <n v="3270.02"/>
    <n v="3270.02"/>
    <n v="2086.58"/>
    <n v="1183.44"/>
    <s v="Present Television"/>
    <x v="6"/>
    <x v="0"/>
    <x v="1"/>
    <x v="2"/>
    <n v="1635.01"/>
    <n v="1043.29"/>
    <x v="1"/>
    <d v="1981-03-29T00:00:00"/>
    <n v="45"/>
    <x v="1"/>
    <x v="1"/>
    <s v="Brianahaven"/>
    <x v="1"/>
  </r>
  <r>
    <s v="T04204"/>
    <d v="2024-07-22T00:00:00"/>
    <s v="C152"/>
    <s v="P048"/>
    <s v="S003"/>
    <n v="3"/>
    <n v="0.15"/>
    <s v="Credit Card"/>
    <n v="3649.08"/>
    <n v="3101.7179999999998"/>
    <n v="2384.3999999999996"/>
    <n v="717.31800000000021"/>
    <s v="Nor Bags"/>
    <x v="11"/>
    <x v="0"/>
    <x v="0"/>
    <x v="5"/>
    <n v="1216.3599999999999"/>
    <n v="794.8"/>
    <x v="0"/>
    <d v="1987-06-17T00:00:00"/>
    <n v="39"/>
    <x v="1"/>
    <x v="0"/>
    <s v="New Michele"/>
    <x v="0"/>
  </r>
  <r>
    <s v="T04205"/>
    <d v="2024-05-29T00:00:00"/>
    <s v="C112"/>
    <s v="P042"/>
    <s v="S002"/>
    <n v="4"/>
    <n v="0.05"/>
    <s v="Mobile Money"/>
    <n v="1814.48"/>
    <n v="1723.7559999999999"/>
    <n v="1266.52"/>
    <n v="457.23599999999988"/>
    <s v="Maybe Clothing"/>
    <x v="4"/>
    <x v="0"/>
    <x v="0"/>
    <x v="0"/>
    <n v="453.62"/>
    <n v="316.63"/>
    <x v="1"/>
    <d v="1983-12-29T00:00:00"/>
    <n v="42"/>
    <x v="1"/>
    <x v="2"/>
    <s v="Peckmouth"/>
    <x v="2"/>
  </r>
  <r>
    <s v="T04206"/>
    <d v="2024-10-02T00:00:00"/>
    <s v="C045"/>
    <s v="P004"/>
    <s v="S005"/>
    <n v="3"/>
    <n v="0.05"/>
    <s v="Cash"/>
    <n v="5561.3099999999995"/>
    <n v="5283.2444999999989"/>
    <n v="4090.56"/>
    <n v="1192.6844999999989"/>
    <s v="Four Accessories"/>
    <x v="6"/>
    <x v="0"/>
    <x v="0"/>
    <x v="9"/>
    <n v="1853.77"/>
    <n v="1363.52"/>
    <x v="0"/>
    <d v="1975-12-28T00:00:00"/>
    <n v="50"/>
    <x v="3"/>
    <x v="4"/>
    <s v="Johnmouth"/>
    <x v="2"/>
  </r>
  <r>
    <s v="T04207"/>
    <d v="2024-12-05T00:00:00"/>
    <s v="C111"/>
    <s v="P044"/>
    <s v="S004"/>
    <n v="1"/>
    <n v="0.1"/>
    <s v="Bank Transfer"/>
    <n v="1286.55"/>
    <n v="1157.895"/>
    <n v="797.54"/>
    <n v="360.35500000000002"/>
    <s v="Least Accessories"/>
    <x v="7"/>
    <x v="0"/>
    <x v="0"/>
    <x v="9"/>
    <n v="1286.55"/>
    <n v="797.54"/>
    <x v="0"/>
    <d v="1993-07-13T00:00:00"/>
    <n v="33"/>
    <x v="1"/>
    <x v="1"/>
    <s v="Brianahaven"/>
    <x v="1"/>
  </r>
  <r>
    <s v="T04208"/>
    <d v="2024-10-05T00:00:00"/>
    <s v="C160"/>
    <s v="P028"/>
    <s v="S005"/>
    <n v="1"/>
    <n v="0.1"/>
    <s v="Cash"/>
    <n v="673.78"/>
    <n v="606.40200000000004"/>
    <n v="363.33"/>
    <n v="243.07200000000006"/>
    <s v="Deal Smartphone"/>
    <x v="6"/>
    <x v="0"/>
    <x v="1"/>
    <x v="10"/>
    <n v="673.78"/>
    <n v="363.33"/>
    <x v="0"/>
    <d v="1991-09-10T00:00:00"/>
    <n v="34"/>
    <x v="0"/>
    <x v="4"/>
    <s v="Johnmouth"/>
    <x v="2"/>
  </r>
  <r>
    <s v="T04209"/>
    <d v="2025-02-12T00:00:00"/>
    <s v="C050"/>
    <s v="P047"/>
    <s v="S002"/>
    <n v="1"/>
    <n v="0.05"/>
    <s v="Cash"/>
    <n v="1197.18"/>
    <n v="1137.3209999999999"/>
    <n v="722.74"/>
    <n v="414.5809999999999"/>
    <s v="Or Smartphone"/>
    <x v="10"/>
    <x v="2"/>
    <x v="1"/>
    <x v="10"/>
    <n v="1197.18"/>
    <n v="722.74"/>
    <x v="0"/>
    <d v="1968-06-20T00:00:00"/>
    <n v="58"/>
    <x v="3"/>
    <x v="2"/>
    <s v="Peckmouth"/>
    <x v="2"/>
  </r>
  <r>
    <s v="T04210"/>
    <d v="2025-09-09T00:00:00"/>
    <s v="C012"/>
    <s v="P036"/>
    <s v="S003"/>
    <n v="5"/>
    <n v="0.05"/>
    <s v="Credit Card"/>
    <n v="7507.3"/>
    <n v="7131.9349999999995"/>
    <n v="5838.65"/>
    <n v="1293.2849999999999"/>
    <s v="New Watches"/>
    <x v="5"/>
    <x v="2"/>
    <x v="0"/>
    <x v="1"/>
    <n v="1501.46"/>
    <n v="1167.73"/>
    <x v="0"/>
    <d v="1989-12-08T00:00:00"/>
    <n v="36"/>
    <x v="1"/>
    <x v="0"/>
    <s v="New Michele"/>
    <x v="0"/>
  </r>
  <r>
    <s v="T04211"/>
    <d v="2025-03-05T00:00:00"/>
    <s v="C017"/>
    <s v="P013"/>
    <s v="S001"/>
    <n v="2"/>
    <n v="0.05"/>
    <s v="Cash"/>
    <n v="2269.6"/>
    <n v="2156.12"/>
    <n v="1350.2"/>
    <n v="805.91999999999985"/>
    <s v="World Watches"/>
    <x v="2"/>
    <x v="2"/>
    <x v="0"/>
    <x v="1"/>
    <n v="1134.8"/>
    <n v="675.1"/>
    <x v="1"/>
    <d v="1982-03-11T00:00:00"/>
    <n v="44"/>
    <x v="1"/>
    <x v="3"/>
    <s v="Jimenezborough"/>
    <x v="3"/>
  </r>
  <r>
    <s v="T04212"/>
    <d v="2024-12-19T00:00:00"/>
    <s v="C045"/>
    <s v="P023"/>
    <s v="S001"/>
    <n v="3"/>
    <n v="0.1"/>
    <s v="Cash"/>
    <n v="5635.41"/>
    <n v="5071.8689999999997"/>
    <n v="3044.73"/>
    <n v="2027.1389999999997"/>
    <s v="And Footwear"/>
    <x v="7"/>
    <x v="0"/>
    <x v="0"/>
    <x v="3"/>
    <n v="1878.47"/>
    <n v="1014.91"/>
    <x v="0"/>
    <d v="1975-12-28T00:00:00"/>
    <n v="50"/>
    <x v="3"/>
    <x v="3"/>
    <s v="Jimenezborough"/>
    <x v="3"/>
  </r>
  <r>
    <s v="T04213"/>
    <d v="2024-03-12T00:00:00"/>
    <s v="C183"/>
    <s v="P030"/>
    <s v="S003"/>
    <n v="5"/>
    <n v="0.05"/>
    <s v="Mobile Money"/>
    <n v="146.19999999999999"/>
    <n v="138.88999999999999"/>
    <n v="76.399999999999991"/>
    <n v="62.489999999999995"/>
    <s v="National Watches"/>
    <x v="2"/>
    <x v="0"/>
    <x v="0"/>
    <x v="1"/>
    <n v="29.24"/>
    <n v="15.28"/>
    <x v="0"/>
    <d v="1990-11-19T00:00:00"/>
    <n v="35"/>
    <x v="1"/>
    <x v="0"/>
    <s v="New Michele"/>
    <x v="0"/>
  </r>
  <r>
    <s v="T04214"/>
    <d v="2025-04-29T00:00:00"/>
    <s v="C140"/>
    <s v="P033"/>
    <s v="S004"/>
    <n v="5"/>
    <n v="0.15"/>
    <s v="Mobile Money"/>
    <n v="8994.85"/>
    <n v="7645.6225000000004"/>
    <n v="6645.75"/>
    <n v="999.8725000000004"/>
    <s v="Beat Accessories"/>
    <x v="8"/>
    <x v="2"/>
    <x v="0"/>
    <x v="9"/>
    <n v="1798.97"/>
    <n v="1329.15"/>
    <x v="1"/>
    <d v="1973-06-12T00:00:00"/>
    <n v="53"/>
    <x v="3"/>
    <x v="1"/>
    <s v="Brianahaven"/>
    <x v="1"/>
  </r>
  <r>
    <s v="T04215"/>
    <d v="2025-04-13T00:00:00"/>
    <s v="C077"/>
    <s v="P046"/>
    <s v="S001"/>
    <n v="1"/>
    <n v="0"/>
    <s v="Bank Transfer"/>
    <n v="1165.3699999999999"/>
    <n v="1165.3699999999999"/>
    <n v="926.55"/>
    <n v="238.81999999999994"/>
    <s v="Nature Clothing"/>
    <x v="8"/>
    <x v="2"/>
    <x v="0"/>
    <x v="0"/>
    <n v="1165.3699999999999"/>
    <n v="926.55"/>
    <x v="1"/>
    <d v="2002-12-24T00:00:00"/>
    <n v="23"/>
    <x v="2"/>
    <x v="3"/>
    <s v="Jimenezborough"/>
    <x v="3"/>
  </r>
  <r>
    <s v="T04216"/>
    <d v="2024-05-06T00:00:00"/>
    <s v="C068"/>
    <s v="P002"/>
    <s v="S005"/>
    <n v="5"/>
    <n v="0"/>
    <s v="Mobile Money"/>
    <n v="4093.8"/>
    <n v="4093.8"/>
    <n v="2638.1"/>
    <n v="1455.7000000000003"/>
    <s v="Audience Television"/>
    <x v="4"/>
    <x v="0"/>
    <x v="1"/>
    <x v="2"/>
    <n v="818.76"/>
    <n v="527.62"/>
    <x v="1"/>
    <d v="1981-06-09T00:00:00"/>
    <n v="45"/>
    <x v="1"/>
    <x v="4"/>
    <s v="Johnmouth"/>
    <x v="2"/>
  </r>
  <r>
    <s v="T04217"/>
    <d v="2024-12-04T00:00:00"/>
    <s v="C080"/>
    <s v="P002"/>
    <s v="S003"/>
    <n v="2"/>
    <n v="0"/>
    <s v="Cash"/>
    <n v="1637.52"/>
    <n v="1637.52"/>
    <n v="1055.24"/>
    <n v="582.28"/>
    <s v="Audience Television"/>
    <x v="7"/>
    <x v="0"/>
    <x v="1"/>
    <x v="2"/>
    <n v="818.76"/>
    <n v="527.62"/>
    <x v="1"/>
    <d v="2003-11-04T00:00:00"/>
    <n v="22"/>
    <x v="2"/>
    <x v="0"/>
    <s v="New Michele"/>
    <x v="0"/>
  </r>
  <r>
    <s v="T04218"/>
    <d v="2023-11-29T00:00:00"/>
    <s v="C100"/>
    <s v="P050"/>
    <s v="S002"/>
    <n v="5"/>
    <n v="0.15"/>
    <s v="Mobile Money"/>
    <n v="5223.2000000000007"/>
    <n v="4439.72"/>
    <n v="3875.3500000000004"/>
    <n v="564.36999999999989"/>
    <s v="Maybe Footwear"/>
    <x v="1"/>
    <x v="1"/>
    <x v="0"/>
    <x v="3"/>
    <n v="1044.6400000000001"/>
    <n v="775.07"/>
    <x v="1"/>
    <d v="1954-09-28T00:00:00"/>
    <n v="71"/>
    <x v="4"/>
    <x v="2"/>
    <s v="Peckmouth"/>
    <x v="2"/>
  </r>
  <r>
    <s v="T04219"/>
    <d v="2024-11-19T00:00:00"/>
    <s v="C164"/>
    <s v="P024"/>
    <s v="S005"/>
    <n v="4"/>
    <n v="0.05"/>
    <s v="Bank Transfer"/>
    <n v="5949.64"/>
    <n v="5652.1580000000004"/>
    <n v="3252.28"/>
    <n v="2399.8780000000002"/>
    <s v="Him Smartphone"/>
    <x v="1"/>
    <x v="0"/>
    <x v="1"/>
    <x v="10"/>
    <n v="1487.41"/>
    <n v="813.07"/>
    <x v="0"/>
    <d v="1968-07-28T00:00:00"/>
    <n v="57"/>
    <x v="3"/>
    <x v="4"/>
    <s v="Johnmouth"/>
    <x v="2"/>
  </r>
  <r>
    <s v="T04220"/>
    <d v="2023-12-03T00:00:00"/>
    <s v="C134"/>
    <s v="P024"/>
    <s v="S003"/>
    <n v="4"/>
    <n v="0.15"/>
    <s v="Bank Transfer"/>
    <n v="5949.64"/>
    <n v="5057.1940000000004"/>
    <n v="3252.28"/>
    <n v="1804.9140000000002"/>
    <s v="Him Smartphone"/>
    <x v="7"/>
    <x v="1"/>
    <x v="1"/>
    <x v="10"/>
    <n v="1487.41"/>
    <n v="813.07"/>
    <x v="1"/>
    <d v="1985-01-29T00:00:00"/>
    <n v="41"/>
    <x v="1"/>
    <x v="0"/>
    <s v="New Michele"/>
    <x v="0"/>
  </r>
  <r>
    <s v="T04221"/>
    <d v="2024-04-19T00:00:00"/>
    <s v="C103"/>
    <s v="P044"/>
    <s v="S003"/>
    <n v="1"/>
    <n v="0.15"/>
    <s v="Credit Card"/>
    <n v="1286.55"/>
    <n v="1093.5674999999999"/>
    <n v="797.54"/>
    <n v="296.02749999999992"/>
    <s v="Least Accessories"/>
    <x v="8"/>
    <x v="0"/>
    <x v="0"/>
    <x v="9"/>
    <n v="1286.55"/>
    <n v="797.54"/>
    <x v="1"/>
    <d v="1964-10-26T00:00:00"/>
    <n v="61"/>
    <x v="3"/>
    <x v="0"/>
    <s v="New Michele"/>
    <x v="0"/>
  </r>
  <r>
    <s v="T04222"/>
    <d v="2024-09-30T00:00:00"/>
    <s v="C056"/>
    <s v="P018"/>
    <s v="S003"/>
    <n v="2"/>
    <n v="0"/>
    <s v="Credit Card"/>
    <n v="2159.7800000000002"/>
    <n v="2159.7800000000002"/>
    <n v="1407.66"/>
    <n v="752.12000000000012"/>
    <s v="Democratic Smartphone"/>
    <x v="5"/>
    <x v="0"/>
    <x v="1"/>
    <x v="10"/>
    <n v="1079.8900000000001"/>
    <n v="703.83"/>
    <x v="1"/>
    <d v="2004-09-23T00:00:00"/>
    <n v="21"/>
    <x v="2"/>
    <x v="0"/>
    <s v="New Michele"/>
    <x v="0"/>
  </r>
  <r>
    <s v="T04223"/>
    <d v="2023-12-23T00:00:00"/>
    <s v="C184"/>
    <s v="P027"/>
    <s v="S004"/>
    <n v="2"/>
    <n v="0.05"/>
    <s v="Cash"/>
    <n v="2544.46"/>
    <n v="2417.2370000000001"/>
    <n v="1905.3"/>
    <n v="511.93700000000013"/>
    <s v="Hospital Smartphone"/>
    <x v="7"/>
    <x v="1"/>
    <x v="1"/>
    <x v="10"/>
    <n v="1272.23"/>
    <n v="952.65"/>
    <x v="0"/>
    <d v="2003-04-13T00:00:00"/>
    <n v="23"/>
    <x v="2"/>
    <x v="1"/>
    <s v="Brianahaven"/>
    <x v="1"/>
  </r>
  <r>
    <s v="T04224"/>
    <d v="2025-01-24T00:00:00"/>
    <s v="C050"/>
    <s v="P017"/>
    <s v="S002"/>
    <n v="1"/>
    <n v="0.1"/>
    <s v="Cash"/>
    <n v="1246.1099999999999"/>
    <n v="1121.499"/>
    <n v="833.52"/>
    <n v="287.97900000000004"/>
    <s v="Find Headphones"/>
    <x v="9"/>
    <x v="2"/>
    <x v="1"/>
    <x v="11"/>
    <n v="1246.1099999999999"/>
    <n v="833.52"/>
    <x v="0"/>
    <d v="1968-06-20T00:00:00"/>
    <n v="58"/>
    <x v="3"/>
    <x v="2"/>
    <s v="Peckmouth"/>
    <x v="2"/>
  </r>
  <r>
    <s v="T04225"/>
    <d v="2024-03-30T00:00:00"/>
    <s v="C012"/>
    <s v="P003"/>
    <s v="S003"/>
    <n v="2"/>
    <n v="0.1"/>
    <s v="Credit Card"/>
    <n v="675.26"/>
    <n v="607.73400000000004"/>
    <n v="338.06"/>
    <n v="269.67400000000004"/>
    <s v="Here Footwear"/>
    <x v="2"/>
    <x v="0"/>
    <x v="0"/>
    <x v="3"/>
    <n v="337.63"/>
    <n v="169.03"/>
    <x v="0"/>
    <d v="1989-12-08T00:00:00"/>
    <n v="36"/>
    <x v="1"/>
    <x v="0"/>
    <s v="New Michele"/>
    <x v="0"/>
  </r>
  <r>
    <s v="T04226"/>
    <d v="2024-12-30T00:00:00"/>
    <s v="C029"/>
    <s v="P041"/>
    <s v="S003"/>
    <n v="4"/>
    <n v="0"/>
    <s v="Cash"/>
    <n v="6540.04"/>
    <n v="6540.04"/>
    <n v="4173.16"/>
    <n v="2366.88"/>
    <s v="Present Television"/>
    <x v="7"/>
    <x v="0"/>
    <x v="1"/>
    <x v="2"/>
    <n v="1635.01"/>
    <n v="1043.29"/>
    <x v="0"/>
    <d v="1978-05-20T00:00:00"/>
    <n v="48"/>
    <x v="1"/>
    <x v="0"/>
    <s v="New Michele"/>
    <x v="0"/>
  </r>
  <r>
    <s v="T04227"/>
    <d v="2024-11-13T00:00:00"/>
    <s v="C121"/>
    <s v="P002"/>
    <s v="S005"/>
    <n v="4"/>
    <n v="0.05"/>
    <s v="Mobile Money"/>
    <n v="3275.04"/>
    <n v="3111.288"/>
    <n v="2110.48"/>
    <n v="1000.808"/>
    <s v="Audience Television"/>
    <x v="1"/>
    <x v="0"/>
    <x v="1"/>
    <x v="2"/>
    <n v="818.76"/>
    <n v="527.62"/>
    <x v="0"/>
    <d v="1967-02-28T00:00:00"/>
    <n v="59"/>
    <x v="3"/>
    <x v="4"/>
    <s v="Johnmouth"/>
    <x v="2"/>
  </r>
  <r>
    <s v="T04228"/>
    <d v="2024-06-27T00:00:00"/>
    <s v="C151"/>
    <s v="P048"/>
    <s v="S005"/>
    <n v="5"/>
    <n v="0.1"/>
    <s v="Cash"/>
    <n v="6081.7999999999993"/>
    <n v="5473.62"/>
    <n v="3974"/>
    <n v="1499.62"/>
    <s v="Nor Bags"/>
    <x v="0"/>
    <x v="0"/>
    <x v="0"/>
    <x v="5"/>
    <n v="1216.3599999999999"/>
    <n v="794.8"/>
    <x v="0"/>
    <d v="2006-08-30T00:00:00"/>
    <n v="19"/>
    <x v="2"/>
    <x v="4"/>
    <s v="Johnmouth"/>
    <x v="2"/>
  </r>
  <r>
    <s v="T04229"/>
    <d v="2023-12-04T00:00:00"/>
    <s v="C167"/>
    <s v="P019"/>
    <s v="S002"/>
    <n v="5"/>
    <n v="0.05"/>
    <s v="Cash"/>
    <n v="8814.6"/>
    <n v="8373.8700000000008"/>
    <n v="6732.4"/>
    <n v="1641.4700000000012"/>
    <s v="Traditional Laptop"/>
    <x v="7"/>
    <x v="1"/>
    <x v="1"/>
    <x v="6"/>
    <n v="1762.92"/>
    <n v="1346.48"/>
    <x v="1"/>
    <d v="1989-12-06T00:00:00"/>
    <n v="36"/>
    <x v="1"/>
    <x v="2"/>
    <s v="Peckmouth"/>
    <x v="2"/>
  </r>
  <r>
    <s v="T04230"/>
    <d v="2023-10-13T00:00:00"/>
    <s v="C189"/>
    <s v="P041"/>
    <s v="S005"/>
    <n v="1"/>
    <n v="0"/>
    <s v="Credit Card"/>
    <n v="1635.01"/>
    <n v="1635.01"/>
    <n v="1043.29"/>
    <n v="591.72"/>
    <s v="Present Television"/>
    <x v="6"/>
    <x v="1"/>
    <x v="1"/>
    <x v="2"/>
    <n v="1635.01"/>
    <n v="1043.29"/>
    <x v="0"/>
    <d v="1966-08-07T00:00:00"/>
    <n v="59"/>
    <x v="3"/>
    <x v="4"/>
    <s v="Johnmouth"/>
    <x v="2"/>
  </r>
  <r>
    <s v="T04231"/>
    <d v="2024-11-22T00:00:00"/>
    <s v="C111"/>
    <s v="P009"/>
    <s v="S004"/>
    <n v="4"/>
    <n v="0"/>
    <s v="Credit Card"/>
    <n v="492.76"/>
    <n v="492.76"/>
    <n v="321.44"/>
    <n v="171.32"/>
    <s v="Us Snacks"/>
    <x v="1"/>
    <x v="0"/>
    <x v="2"/>
    <x v="4"/>
    <n v="123.19"/>
    <n v="80.36"/>
    <x v="0"/>
    <d v="1993-07-13T00:00:00"/>
    <n v="33"/>
    <x v="1"/>
    <x v="1"/>
    <s v="Brianahaven"/>
    <x v="1"/>
  </r>
  <r>
    <s v="T04232"/>
    <d v="2025-03-15T00:00:00"/>
    <s v="C181"/>
    <s v="P031"/>
    <s v="S001"/>
    <n v="1"/>
    <n v="0"/>
    <s v="Bank Transfer"/>
    <n v="1095.72"/>
    <n v="1095.72"/>
    <n v="822.2"/>
    <n v="273.52"/>
    <s v="Foot Snacks"/>
    <x v="2"/>
    <x v="2"/>
    <x v="2"/>
    <x v="4"/>
    <n v="1095.72"/>
    <n v="822.2"/>
    <x v="1"/>
    <d v="1972-11-28T00:00:00"/>
    <n v="53"/>
    <x v="3"/>
    <x v="3"/>
    <s v="Jimenezborough"/>
    <x v="3"/>
  </r>
  <r>
    <s v="T04233"/>
    <d v="2025-02-14T00:00:00"/>
    <s v="C051"/>
    <s v="P033"/>
    <s v="S002"/>
    <n v="5"/>
    <n v="0.1"/>
    <s v="Credit Card"/>
    <n v="8994.85"/>
    <n v="8095.3650000000007"/>
    <n v="6645.75"/>
    <n v="1449.6150000000007"/>
    <s v="Beat Accessories"/>
    <x v="10"/>
    <x v="2"/>
    <x v="0"/>
    <x v="9"/>
    <n v="1798.97"/>
    <n v="1329.15"/>
    <x v="1"/>
    <d v="2004-12-19T00:00:00"/>
    <n v="21"/>
    <x v="2"/>
    <x v="2"/>
    <s v="Peckmouth"/>
    <x v="2"/>
  </r>
  <r>
    <s v="T04234"/>
    <d v="2024-05-08T00:00:00"/>
    <s v="C140"/>
    <s v="P044"/>
    <s v="S004"/>
    <n v="2"/>
    <n v="0"/>
    <s v="Cash"/>
    <n v="2573.1"/>
    <n v="2573.1"/>
    <n v="1595.08"/>
    <n v="978.02"/>
    <s v="Least Accessories"/>
    <x v="4"/>
    <x v="0"/>
    <x v="0"/>
    <x v="9"/>
    <n v="1286.55"/>
    <n v="797.54"/>
    <x v="1"/>
    <d v="1973-06-12T00:00:00"/>
    <n v="53"/>
    <x v="3"/>
    <x v="1"/>
    <s v="Brianahaven"/>
    <x v="1"/>
  </r>
  <r>
    <s v="T04235"/>
    <d v="2025-07-09T00:00:00"/>
    <s v="C083"/>
    <s v="P028"/>
    <s v="S001"/>
    <n v="3"/>
    <n v="0.05"/>
    <s v="Bank Transfer"/>
    <n v="2021.34"/>
    <n v="1920.2729999999999"/>
    <n v="1089.99"/>
    <n v="830.2829999999999"/>
    <s v="Deal Smartphone"/>
    <x v="11"/>
    <x v="2"/>
    <x v="1"/>
    <x v="10"/>
    <n v="673.78"/>
    <n v="363.33"/>
    <x v="1"/>
    <d v="1981-03-29T00:00:00"/>
    <n v="45"/>
    <x v="1"/>
    <x v="3"/>
    <s v="Jimenezborough"/>
    <x v="3"/>
  </r>
  <r>
    <s v="T04236"/>
    <d v="2025-01-27T00:00:00"/>
    <s v="C063"/>
    <s v="P022"/>
    <s v="S005"/>
    <n v="2"/>
    <n v="0"/>
    <s v="Bank Transfer"/>
    <n v="51.14"/>
    <n v="51.14"/>
    <n v="38.1"/>
    <n v="13.04"/>
    <s v="How Vegetables"/>
    <x v="9"/>
    <x v="2"/>
    <x v="2"/>
    <x v="8"/>
    <n v="25.57"/>
    <n v="19.05"/>
    <x v="0"/>
    <d v="1973-01-07T00:00:00"/>
    <n v="53"/>
    <x v="3"/>
    <x v="4"/>
    <s v="Johnmouth"/>
    <x v="2"/>
  </r>
  <r>
    <s v="T04237"/>
    <d v="2023-10-14T00:00:00"/>
    <s v="C142"/>
    <s v="P014"/>
    <s v="S002"/>
    <n v="4"/>
    <n v="0.05"/>
    <s v="Cash"/>
    <n v="5371"/>
    <n v="5102.45"/>
    <n v="3191.76"/>
    <n v="1910.6899999999996"/>
    <s v="Add Clothing"/>
    <x v="6"/>
    <x v="1"/>
    <x v="0"/>
    <x v="0"/>
    <n v="1342.75"/>
    <n v="797.94"/>
    <x v="0"/>
    <d v="2005-07-25T00:00:00"/>
    <n v="21"/>
    <x v="2"/>
    <x v="2"/>
    <s v="Peckmouth"/>
    <x v="2"/>
  </r>
  <r>
    <s v="T04238"/>
    <d v="2024-01-12T00:00:00"/>
    <s v="C016"/>
    <s v="P003"/>
    <s v="S004"/>
    <n v="4"/>
    <n v="0.15"/>
    <s v="Credit Card"/>
    <n v="1350.52"/>
    <n v="1147.942"/>
    <n v="676.12"/>
    <n v="471.822"/>
    <s v="Here Footwear"/>
    <x v="9"/>
    <x v="0"/>
    <x v="0"/>
    <x v="3"/>
    <n v="337.63"/>
    <n v="169.03"/>
    <x v="0"/>
    <d v="1976-04-27T00:00:00"/>
    <n v="50"/>
    <x v="3"/>
    <x v="1"/>
    <s v="Brianahaven"/>
    <x v="1"/>
  </r>
  <r>
    <s v="T04239"/>
    <d v="2025-03-05T00:00:00"/>
    <s v="C118"/>
    <s v="P037"/>
    <s v="S004"/>
    <n v="2"/>
    <n v="0.05"/>
    <s v="Credit Card"/>
    <n v="3905.3"/>
    <n v="3710.0349999999999"/>
    <n v="2902.54"/>
    <n v="807.49499999999989"/>
    <s v="Book Television"/>
    <x v="2"/>
    <x v="2"/>
    <x v="1"/>
    <x v="2"/>
    <n v="1952.65"/>
    <n v="1451.27"/>
    <x v="0"/>
    <d v="1975-08-27T00:00:00"/>
    <n v="50"/>
    <x v="3"/>
    <x v="1"/>
    <s v="Brianahaven"/>
    <x v="1"/>
  </r>
  <r>
    <s v="T04240"/>
    <d v="2025-09-08T00:00:00"/>
    <s v="C143"/>
    <s v="P027"/>
    <s v="S002"/>
    <n v="5"/>
    <n v="0.15"/>
    <s v="Credit Card"/>
    <n v="6361.15"/>
    <n v="5406.9775"/>
    <n v="4763.25"/>
    <n v="643.72749999999996"/>
    <s v="Hospital Smartphone"/>
    <x v="5"/>
    <x v="2"/>
    <x v="1"/>
    <x v="10"/>
    <n v="1272.23"/>
    <n v="952.65"/>
    <x v="0"/>
    <d v="1961-06-03T00:00:00"/>
    <n v="65"/>
    <x v="4"/>
    <x v="2"/>
    <s v="Peckmouth"/>
    <x v="2"/>
  </r>
  <r>
    <s v="T04241"/>
    <d v="2024-12-30T00:00:00"/>
    <s v="C055"/>
    <s v="P012"/>
    <s v="S004"/>
    <n v="4"/>
    <n v="0"/>
    <s v="Bank Transfer"/>
    <n v="4772.3599999999997"/>
    <n v="4772.3599999999997"/>
    <n v="3272.96"/>
    <n v="1499.3999999999996"/>
    <s v="Above Camera"/>
    <x v="7"/>
    <x v="0"/>
    <x v="1"/>
    <x v="12"/>
    <n v="1193.0899999999999"/>
    <n v="818.24"/>
    <x v="0"/>
    <d v="1976-07-09T00:00:00"/>
    <n v="50"/>
    <x v="3"/>
    <x v="1"/>
    <s v="Brianahaven"/>
    <x v="1"/>
  </r>
  <r>
    <s v="T04242"/>
    <d v="2024-11-08T00:00:00"/>
    <s v="C163"/>
    <s v="P021"/>
    <s v="S001"/>
    <n v="5"/>
    <n v="0.15"/>
    <s v="Credit Card"/>
    <n v="6136.2"/>
    <n v="5215.7699999999995"/>
    <n v="4885.45"/>
    <n v="330.31999999999971"/>
    <s v="Firm Dairy"/>
    <x v="1"/>
    <x v="0"/>
    <x v="2"/>
    <x v="7"/>
    <n v="1227.24"/>
    <n v="977.09"/>
    <x v="1"/>
    <d v="1985-10-08T00:00:00"/>
    <n v="40"/>
    <x v="1"/>
    <x v="3"/>
    <s v="Jimenezborough"/>
    <x v="3"/>
  </r>
  <r>
    <s v="T04243"/>
    <d v="2024-02-10T00:00:00"/>
    <s v="C102"/>
    <s v="P016"/>
    <s v="S004"/>
    <n v="1"/>
    <n v="0.05"/>
    <s v="Mobile Money"/>
    <n v="1858.75"/>
    <n v="1765.8125"/>
    <n v="1451.16"/>
    <n v="314.65249999999992"/>
    <s v="House Accessories"/>
    <x v="10"/>
    <x v="0"/>
    <x v="0"/>
    <x v="9"/>
    <n v="1858.75"/>
    <n v="1451.16"/>
    <x v="1"/>
    <d v="1996-06-20T00:00:00"/>
    <n v="30"/>
    <x v="1"/>
    <x v="1"/>
    <s v="Brianahaven"/>
    <x v="1"/>
  </r>
  <r>
    <s v="T04244"/>
    <d v="2024-01-29T00:00:00"/>
    <s v="C142"/>
    <s v="P031"/>
    <s v="S003"/>
    <n v="1"/>
    <n v="0"/>
    <s v="Cash"/>
    <n v="1095.72"/>
    <n v="1095.72"/>
    <n v="822.2"/>
    <n v="273.52"/>
    <s v="Foot Snacks"/>
    <x v="9"/>
    <x v="0"/>
    <x v="2"/>
    <x v="4"/>
    <n v="1095.72"/>
    <n v="822.2"/>
    <x v="0"/>
    <d v="2005-07-25T00:00:00"/>
    <n v="21"/>
    <x v="2"/>
    <x v="0"/>
    <s v="New Michele"/>
    <x v="0"/>
  </r>
  <r>
    <s v="T04245"/>
    <d v="2024-12-05T00:00:00"/>
    <s v="C049"/>
    <s v="P020"/>
    <s v="S002"/>
    <n v="5"/>
    <n v="0.05"/>
    <s v="Credit Card"/>
    <n v="1619.6000000000001"/>
    <n v="1538.6200000000001"/>
    <n v="1214.8999999999999"/>
    <n v="323.72000000000025"/>
    <s v="Simple Accessories"/>
    <x v="7"/>
    <x v="0"/>
    <x v="0"/>
    <x v="9"/>
    <n v="323.92"/>
    <n v="242.98"/>
    <x v="0"/>
    <d v="1997-01-03T00:00:00"/>
    <n v="29"/>
    <x v="1"/>
    <x v="2"/>
    <s v="Peckmouth"/>
    <x v="2"/>
  </r>
  <r>
    <s v="T04246"/>
    <d v="2025-04-17T00:00:00"/>
    <s v="C058"/>
    <s v="P008"/>
    <s v="S005"/>
    <n v="2"/>
    <n v="0"/>
    <s v="Credit Card"/>
    <n v="219.56"/>
    <n v="219.56"/>
    <n v="141.18"/>
    <n v="78.38"/>
    <s v="Recognize Footwear"/>
    <x v="8"/>
    <x v="2"/>
    <x v="0"/>
    <x v="3"/>
    <n v="109.78"/>
    <n v="70.59"/>
    <x v="0"/>
    <d v="2005-07-22T00:00:00"/>
    <n v="21"/>
    <x v="2"/>
    <x v="4"/>
    <s v="Johnmouth"/>
    <x v="2"/>
  </r>
  <r>
    <s v="T04247"/>
    <d v="2024-12-15T00:00:00"/>
    <s v="C090"/>
    <s v="P017"/>
    <s v="S002"/>
    <n v="4"/>
    <n v="0"/>
    <s v="Mobile Money"/>
    <n v="4984.4399999999996"/>
    <n v="4984.4399999999996"/>
    <n v="3334.08"/>
    <n v="1650.3599999999997"/>
    <s v="Find Headphones"/>
    <x v="7"/>
    <x v="0"/>
    <x v="1"/>
    <x v="11"/>
    <n v="1246.1099999999999"/>
    <n v="833.52"/>
    <x v="0"/>
    <d v="1975-08-18T00:00:00"/>
    <n v="50"/>
    <x v="3"/>
    <x v="2"/>
    <s v="Peckmouth"/>
    <x v="2"/>
  </r>
  <r>
    <s v="T04248"/>
    <d v="2024-12-05T00:00:00"/>
    <s v="C084"/>
    <s v="P041"/>
    <s v="S001"/>
    <n v="4"/>
    <n v="0.15"/>
    <s v="Mobile Money"/>
    <n v="6540.04"/>
    <n v="5559.0339999999997"/>
    <n v="4173.16"/>
    <n v="1385.8739999999998"/>
    <s v="Present Television"/>
    <x v="7"/>
    <x v="0"/>
    <x v="1"/>
    <x v="2"/>
    <n v="1635.01"/>
    <n v="1043.29"/>
    <x v="0"/>
    <d v="1972-03-19T00:00:00"/>
    <n v="54"/>
    <x v="3"/>
    <x v="3"/>
    <s v="Jimenezborough"/>
    <x v="3"/>
  </r>
  <r>
    <s v="T04249"/>
    <d v="2025-02-04T00:00:00"/>
    <s v="C099"/>
    <s v="P040"/>
    <s v="S001"/>
    <n v="1"/>
    <n v="0.15"/>
    <s v="Bank Transfer"/>
    <n v="1745.61"/>
    <n v="1483.7684999999999"/>
    <n v="1322.44"/>
    <n v="161.32849999999985"/>
    <s v="Piece Headphones"/>
    <x v="10"/>
    <x v="2"/>
    <x v="1"/>
    <x v="11"/>
    <n v="1745.61"/>
    <n v="1322.44"/>
    <x v="0"/>
    <d v="1964-07-22T00:00:00"/>
    <n v="62"/>
    <x v="3"/>
    <x v="3"/>
    <s v="Jimenezborough"/>
    <x v="3"/>
  </r>
  <r>
    <s v="T04250"/>
    <d v="2025-06-05T00:00:00"/>
    <s v="C149"/>
    <s v="P032"/>
    <s v="S002"/>
    <n v="1"/>
    <n v="0"/>
    <s v="Bank Transfer"/>
    <n v="304.70999999999998"/>
    <n v="304.70999999999998"/>
    <n v="164.01"/>
    <n v="140.69999999999999"/>
    <s v="Difficult Vegetables"/>
    <x v="0"/>
    <x v="2"/>
    <x v="2"/>
    <x v="8"/>
    <n v="304.70999999999998"/>
    <n v="164.01"/>
    <x v="0"/>
    <d v="1978-01-24T00:00:00"/>
    <n v="48"/>
    <x v="1"/>
    <x v="2"/>
    <s v="Peckmouth"/>
    <x v="2"/>
  </r>
  <r>
    <s v="T04251"/>
    <d v="2024-11-20T00:00:00"/>
    <s v="C064"/>
    <s v="P037"/>
    <s v="S001"/>
    <n v="5"/>
    <n v="0.05"/>
    <s v="Mobile Money"/>
    <n v="9763.25"/>
    <n v="9275.0874999999996"/>
    <n v="7256.35"/>
    <n v="2018.7374999999993"/>
    <s v="Book Television"/>
    <x v="1"/>
    <x v="0"/>
    <x v="1"/>
    <x v="2"/>
    <n v="1952.65"/>
    <n v="1451.27"/>
    <x v="1"/>
    <d v="1973-09-01T00:00:00"/>
    <n v="52"/>
    <x v="3"/>
    <x v="3"/>
    <s v="Jimenezborough"/>
    <x v="3"/>
  </r>
  <r>
    <s v="T04252"/>
    <d v="2023-11-22T00:00:00"/>
    <s v="C156"/>
    <s v="P041"/>
    <s v="S004"/>
    <n v="4"/>
    <n v="0"/>
    <s v="Mobile Money"/>
    <n v="6540.04"/>
    <n v="6540.04"/>
    <n v="4173.16"/>
    <n v="2366.88"/>
    <s v="Present Television"/>
    <x v="1"/>
    <x v="1"/>
    <x v="1"/>
    <x v="2"/>
    <n v="1635.01"/>
    <n v="1043.29"/>
    <x v="0"/>
    <d v="1956-11-28T00:00:00"/>
    <n v="69"/>
    <x v="4"/>
    <x v="1"/>
    <s v="Brianahaven"/>
    <x v="1"/>
  </r>
  <r>
    <s v="T04253"/>
    <d v="2025-03-12T00:00:00"/>
    <s v="C129"/>
    <s v="P018"/>
    <s v="S001"/>
    <n v="3"/>
    <n v="0.15"/>
    <s v="Credit Card"/>
    <n v="3239.67"/>
    <n v="2753.7195000000002"/>
    <n v="2111.4900000000002"/>
    <n v="642.22949999999992"/>
    <s v="Democratic Smartphone"/>
    <x v="2"/>
    <x v="2"/>
    <x v="1"/>
    <x v="10"/>
    <n v="1079.8900000000001"/>
    <n v="703.83"/>
    <x v="0"/>
    <d v="1958-10-08T00:00:00"/>
    <n v="67"/>
    <x v="4"/>
    <x v="3"/>
    <s v="Jimenezborough"/>
    <x v="3"/>
  </r>
  <r>
    <s v="T04254"/>
    <d v="2024-04-03T00:00:00"/>
    <s v="C139"/>
    <s v="P012"/>
    <s v="S003"/>
    <n v="3"/>
    <n v="0.15"/>
    <s v="Credit Card"/>
    <n v="3579.2699999999995"/>
    <n v="3042.3794999999996"/>
    <n v="2454.7200000000003"/>
    <n v="587.6594999999993"/>
    <s v="Above Camera"/>
    <x v="8"/>
    <x v="0"/>
    <x v="1"/>
    <x v="12"/>
    <n v="1193.0899999999999"/>
    <n v="818.24"/>
    <x v="0"/>
    <d v="1960-03-21T00:00:00"/>
    <n v="66"/>
    <x v="4"/>
    <x v="0"/>
    <s v="New Michele"/>
    <x v="0"/>
  </r>
  <r>
    <s v="T04255"/>
    <d v="2025-01-25T00:00:00"/>
    <s v="C189"/>
    <s v="P043"/>
    <s v="S001"/>
    <n v="2"/>
    <n v="0.15"/>
    <s v="Mobile Money"/>
    <n v="1128.8399999999999"/>
    <n v="959.5139999999999"/>
    <n v="587.91999999999996"/>
    <n v="371.59399999999994"/>
    <s v="Soon Accessories"/>
    <x v="9"/>
    <x v="2"/>
    <x v="0"/>
    <x v="9"/>
    <n v="564.41999999999996"/>
    <n v="293.95999999999998"/>
    <x v="0"/>
    <d v="1966-08-07T00:00:00"/>
    <n v="59"/>
    <x v="3"/>
    <x v="3"/>
    <s v="Jimenezborough"/>
    <x v="3"/>
  </r>
  <r>
    <s v="T04256"/>
    <d v="2025-06-30T00:00:00"/>
    <s v="C095"/>
    <s v="P009"/>
    <s v="S004"/>
    <n v="5"/>
    <n v="0.15"/>
    <s v="Credit Card"/>
    <n v="615.95000000000005"/>
    <n v="523.5575"/>
    <n v="401.8"/>
    <n v="121.75749999999999"/>
    <s v="Us Snacks"/>
    <x v="0"/>
    <x v="2"/>
    <x v="2"/>
    <x v="4"/>
    <n v="123.19"/>
    <n v="80.36"/>
    <x v="0"/>
    <d v="1982-08-20T00:00:00"/>
    <n v="43"/>
    <x v="1"/>
    <x v="1"/>
    <s v="Brianahaven"/>
    <x v="1"/>
  </r>
  <r>
    <s v="T04257"/>
    <d v="2024-10-24T00:00:00"/>
    <s v="C157"/>
    <s v="P047"/>
    <s v="S003"/>
    <n v="5"/>
    <n v="0"/>
    <s v="Credit Card"/>
    <n v="5985.9000000000005"/>
    <n v="5985.9000000000005"/>
    <n v="3613.7"/>
    <n v="2372.2000000000007"/>
    <s v="Or Smartphone"/>
    <x v="6"/>
    <x v="0"/>
    <x v="1"/>
    <x v="10"/>
    <n v="1197.18"/>
    <n v="722.74"/>
    <x v="0"/>
    <d v="1965-12-16T00:00:00"/>
    <n v="60"/>
    <x v="3"/>
    <x v="0"/>
    <s v="New Michele"/>
    <x v="0"/>
  </r>
  <r>
    <s v="T04258"/>
    <d v="2024-08-13T00:00:00"/>
    <s v="C083"/>
    <s v="P008"/>
    <s v="S004"/>
    <n v="2"/>
    <n v="0.1"/>
    <s v="Credit Card"/>
    <n v="219.56"/>
    <n v="197.60400000000001"/>
    <n v="141.18"/>
    <n v="56.424000000000007"/>
    <s v="Recognize Footwear"/>
    <x v="3"/>
    <x v="0"/>
    <x v="0"/>
    <x v="3"/>
    <n v="109.78"/>
    <n v="70.59"/>
    <x v="1"/>
    <d v="1981-03-29T00:00:00"/>
    <n v="45"/>
    <x v="1"/>
    <x v="1"/>
    <s v="Brianahaven"/>
    <x v="1"/>
  </r>
  <r>
    <s v="T04259"/>
    <d v="2024-07-13T00:00:00"/>
    <s v="C088"/>
    <s v="P021"/>
    <s v="S003"/>
    <n v="2"/>
    <n v="0.1"/>
    <s v="Mobile Money"/>
    <n v="2454.48"/>
    <n v="2209.0320000000002"/>
    <n v="1954.18"/>
    <n v="254.85200000000009"/>
    <s v="Firm Dairy"/>
    <x v="11"/>
    <x v="0"/>
    <x v="2"/>
    <x v="7"/>
    <n v="1227.24"/>
    <n v="977.09"/>
    <x v="1"/>
    <d v="1997-10-11T00:00:00"/>
    <n v="28"/>
    <x v="1"/>
    <x v="0"/>
    <s v="New Michele"/>
    <x v="0"/>
  </r>
  <r>
    <s v="T04260"/>
    <d v="2024-07-06T00:00:00"/>
    <s v="C161"/>
    <s v="P026"/>
    <s v="S001"/>
    <n v="4"/>
    <n v="0.1"/>
    <s v="Credit Card"/>
    <n v="4063.04"/>
    <n v="3656.7359999999999"/>
    <n v="2337.6"/>
    <n v="1319.136"/>
    <s v="Behavior Dairy"/>
    <x v="11"/>
    <x v="0"/>
    <x v="2"/>
    <x v="7"/>
    <n v="1015.76"/>
    <n v="584.4"/>
    <x v="0"/>
    <d v="1963-01-19T00:00:00"/>
    <n v="63"/>
    <x v="3"/>
    <x v="3"/>
    <s v="Jimenezborough"/>
    <x v="3"/>
  </r>
  <r>
    <s v="T04261"/>
    <d v="2025-05-10T00:00:00"/>
    <s v="C149"/>
    <s v="P016"/>
    <s v="S005"/>
    <n v="1"/>
    <n v="0.15"/>
    <s v="Bank Transfer"/>
    <n v="1858.75"/>
    <n v="1579.9375"/>
    <n v="1451.16"/>
    <n v="128.77749999999992"/>
    <s v="House Accessories"/>
    <x v="4"/>
    <x v="2"/>
    <x v="0"/>
    <x v="9"/>
    <n v="1858.75"/>
    <n v="1451.16"/>
    <x v="0"/>
    <d v="1978-01-24T00:00:00"/>
    <n v="48"/>
    <x v="1"/>
    <x v="4"/>
    <s v="Johnmouth"/>
    <x v="2"/>
  </r>
  <r>
    <s v="T04262"/>
    <d v="2024-11-01T00:00:00"/>
    <s v="C161"/>
    <s v="P020"/>
    <s v="S004"/>
    <n v="2"/>
    <n v="0.15"/>
    <s v="Mobile Money"/>
    <n v="647.84"/>
    <n v="550.66399999999999"/>
    <n v="485.96"/>
    <n v="64.704000000000008"/>
    <s v="Simple Accessories"/>
    <x v="1"/>
    <x v="0"/>
    <x v="0"/>
    <x v="9"/>
    <n v="323.92"/>
    <n v="242.98"/>
    <x v="0"/>
    <d v="1963-01-19T00:00:00"/>
    <n v="63"/>
    <x v="3"/>
    <x v="1"/>
    <s v="Brianahaven"/>
    <x v="1"/>
  </r>
  <r>
    <s v="T04263"/>
    <d v="2023-10-07T00:00:00"/>
    <s v="C152"/>
    <s v="P028"/>
    <s v="S003"/>
    <n v="1"/>
    <n v="0.15"/>
    <s v="Mobile Money"/>
    <n v="673.78"/>
    <n v="572.71299999999997"/>
    <n v="363.33"/>
    <n v="209.38299999999998"/>
    <s v="Deal Smartphone"/>
    <x v="6"/>
    <x v="1"/>
    <x v="1"/>
    <x v="10"/>
    <n v="673.78"/>
    <n v="363.33"/>
    <x v="0"/>
    <d v="1987-06-17T00:00:00"/>
    <n v="39"/>
    <x v="1"/>
    <x v="0"/>
    <s v="New Michele"/>
    <x v="0"/>
  </r>
  <r>
    <s v="T04264"/>
    <d v="2024-09-13T00:00:00"/>
    <s v="C125"/>
    <s v="P041"/>
    <s v="S001"/>
    <n v="5"/>
    <n v="0"/>
    <s v="Mobile Money"/>
    <n v="8175.05"/>
    <n v="8175.05"/>
    <n v="5216.45"/>
    <n v="2958.6000000000004"/>
    <s v="Present Television"/>
    <x v="5"/>
    <x v="0"/>
    <x v="1"/>
    <x v="2"/>
    <n v="1635.01"/>
    <n v="1043.29"/>
    <x v="0"/>
    <d v="1990-04-03T00:00:00"/>
    <n v="36"/>
    <x v="1"/>
    <x v="3"/>
    <s v="Jimenezborough"/>
    <x v="3"/>
  </r>
  <r>
    <s v="T04265"/>
    <d v="2024-08-04T00:00:00"/>
    <s v="C079"/>
    <s v="P004"/>
    <s v="S004"/>
    <n v="3"/>
    <n v="0.1"/>
    <s v="Bank Transfer"/>
    <n v="5561.3099999999995"/>
    <n v="5005.1790000000001"/>
    <n v="4090.56"/>
    <n v="914.61900000000014"/>
    <s v="Four Accessories"/>
    <x v="3"/>
    <x v="0"/>
    <x v="0"/>
    <x v="9"/>
    <n v="1853.77"/>
    <n v="1363.52"/>
    <x v="1"/>
    <d v="1979-06-15T00:00:00"/>
    <n v="47"/>
    <x v="1"/>
    <x v="1"/>
    <s v="Brianahaven"/>
    <x v="1"/>
  </r>
  <r>
    <s v="T04266"/>
    <d v="2025-03-02T00:00:00"/>
    <s v="C104"/>
    <s v="P046"/>
    <s v="S003"/>
    <n v="1"/>
    <n v="0.05"/>
    <s v="Bank Transfer"/>
    <n v="1165.3699999999999"/>
    <n v="1107.1014999999998"/>
    <n v="926.55"/>
    <n v="180.55149999999981"/>
    <s v="Nature Clothing"/>
    <x v="2"/>
    <x v="2"/>
    <x v="0"/>
    <x v="0"/>
    <n v="1165.3699999999999"/>
    <n v="926.55"/>
    <x v="0"/>
    <d v="1965-03-20T00:00:00"/>
    <n v="61"/>
    <x v="3"/>
    <x v="0"/>
    <s v="New Michele"/>
    <x v="0"/>
  </r>
  <r>
    <s v="T04267"/>
    <d v="2023-09-27T00:00:00"/>
    <s v="C029"/>
    <s v="P037"/>
    <s v="S004"/>
    <n v="4"/>
    <n v="0.05"/>
    <s v="Bank Transfer"/>
    <n v="7810.6"/>
    <n v="7420.07"/>
    <n v="5805.08"/>
    <n v="1614.9899999999998"/>
    <s v="Book Television"/>
    <x v="5"/>
    <x v="1"/>
    <x v="1"/>
    <x v="2"/>
    <n v="1952.65"/>
    <n v="1451.27"/>
    <x v="0"/>
    <d v="1978-05-20T00:00:00"/>
    <n v="48"/>
    <x v="1"/>
    <x v="1"/>
    <s v="Brianahaven"/>
    <x v="1"/>
  </r>
  <r>
    <s v="T04268"/>
    <d v="2023-09-20T00:00:00"/>
    <s v="C118"/>
    <s v="P005"/>
    <s v="S005"/>
    <n v="3"/>
    <n v="0.05"/>
    <s v="Mobile Money"/>
    <n v="4188.66"/>
    <n v="3979.2269999999999"/>
    <n v="3012.27"/>
    <n v="966.95699999999988"/>
    <s v="Knowledge Bags"/>
    <x v="5"/>
    <x v="1"/>
    <x v="0"/>
    <x v="5"/>
    <n v="1396.22"/>
    <n v="1004.09"/>
    <x v="0"/>
    <d v="1975-08-27T00:00:00"/>
    <n v="50"/>
    <x v="3"/>
    <x v="4"/>
    <s v="Johnmouth"/>
    <x v="2"/>
  </r>
  <r>
    <s v="T04269"/>
    <d v="2024-11-03T00:00:00"/>
    <s v="C188"/>
    <s v="P043"/>
    <s v="S005"/>
    <n v="5"/>
    <n v="0"/>
    <s v="Mobile Money"/>
    <n v="2822.1"/>
    <n v="2822.1"/>
    <n v="1469.8"/>
    <n v="1352.3"/>
    <s v="Soon Accessories"/>
    <x v="1"/>
    <x v="0"/>
    <x v="0"/>
    <x v="9"/>
    <n v="564.41999999999996"/>
    <n v="293.95999999999998"/>
    <x v="0"/>
    <d v="1960-11-23T00:00:00"/>
    <n v="65"/>
    <x v="4"/>
    <x v="4"/>
    <s v="Johnmouth"/>
    <x v="2"/>
  </r>
  <r>
    <s v="T04270"/>
    <d v="2024-05-23T00:00:00"/>
    <s v="C075"/>
    <s v="P038"/>
    <s v="S005"/>
    <n v="5"/>
    <n v="0"/>
    <s v="Bank Transfer"/>
    <n v="1834.65"/>
    <n v="1834.65"/>
    <n v="1426.15"/>
    <n v="408.5"/>
    <s v="Stage Footwear"/>
    <x v="4"/>
    <x v="0"/>
    <x v="0"/>
    <x v="3"/>
    <n v="366.93"/>
    <n v="285.23"/>
    <x v="0"/>
    <d v="1954-09-17T00:00:00"/>
    <n v="71"/>
    <x v="4"/>
    <x v="4"/>
    <s v="Johnmouth"/>
    <x v="2"/>
  </r>
  <r>
    <s v="T04271"/>
    <d v="2025-02-03T00:00:00"/>
    <s v="C075"/>
    <s v="P026"/>
    <s v="S003"/>
    <n v="1"/>
    <n v="0.05"/>
    <s v="Mobile Money"/>
    <n v="1015.76"/>
    <n v="964.97199999999998"/>
    <n v="584.4"/>
    <n v="380.572"/>
    <s v="Behavior Dairy"/>
    <x v="10"/>
    <x v="2"/>
    <x v="2"/>
    <x v="7"/>
    <n v="1015.76"/>
    <n v="584.4"/>
    <x v="0"/>
    <d v="1954-09-17T00:00:00"/>
    <n v="71"/>
    <x v="4"/>
    <x v="0"/>
    <s v="New Michele"/>
    <x v="0"/>
  </r>
  <r>
    <s v="T04272"/>
    <d v="2024-08-22T00:00:00"/>
    <s v="C003"/>
    <s v="P010"/>
    <s v="S003"/>
    <n v="2"/>
    <n v="0"/>
    <s v="Cash"/>
    <n v="2388.2399999999998"/>
    <n v="2388.2399999999998"/>
    <n v="1677.9"/>
    <n v="710.33999999999969"/>
    <s v="Step Smartphone"/>
    <x v="3"/>
    <x v="0"/>
    <x v="1"/>
    <x v="10"/>
    <n v="1194.1199999999999"/>
    <n v="838.95"/>
    <x v="1"/>
    <d v="2005-04-19T00:00:00"/>
    <n v="21"/>
    <x v="2"/>
    <x v="0"/>
    <s v="New Michele"/>
    <x v="0"/>
  </r>
  <r>
    <s v="T04273"/>
    <d v="2024-10-29T00:00:00"/>
    <s v="C042"/>
    <s v="P010"/>
    <s v="S004"/>
    <n v="2"/>
    <n v="0.15"/>
    <s v="Cash"/>
    <n v="2388.2399999999998"/>
    <n v="2030.0039999999997"/>
    <n v="1677.9"/>
    <n v="352.10399999999959"/>
    <s v="Step Smartphone"/>
    <x v="6"/>
    <x v="0"/>
    <x v="1"/>
    <x v="10"/>
    <n v="1194.1199999999999"/>
    <n v="838.95"/>
    <x v="1"/>
    <d v="2000-02-08T00:00:00"/>
    <n v="26"/>
    <x v="1"/>
    <x v="1"/>
    <s v="Brianahaven"/>
    <x v="1"/>
  </r>
  <r>
    <s v="T04274"/>
    <d v="2024-03-29T00:00:00"/>
    <s v="C102"/>
    <s v="P012"/>
    <s v="S004"/>
    <n v="3"/>
    <n v="0"/>
    <s v="Cash"/>
    <n v="3579.2699999999995"/>
    <n v="3579.2699999999995"/>
    <n v="2454.7200000000003"/>
    <n v="1124.5499999999993"/>
    <s v="Above Camera"/>
    <x v="2"/>
    <x v="0"/>
    <x v="1"/>
    <x v="12"/>
    <n v="1193.0899999999999"/>
    <n v="818.24"/>
    <x v="1"/>
    <d v="1996-06-20T00:00:00"/>
    <n v="30"/>
    <x v="1"/>
    <x v="1"/>
    <s v="Brianahaven"/>
    <x v="1"/>
  </r>
  <r>
    <s v="T04275"/>
    <d v="2024-10-30T00:00:00"/>
    <s v="C140"/>
    <s v="P027"/>
    <s v="S002"/>
    <n v="3"/>
    <n v="0.1"/>
    <s v="Bank Transfer"/>
    <n v="3816.69"/>
    <n v="3435.0210000000002"/>
    <n v="2857.95"/>
    <n v="577.07100000000037"/>
    <s v="Hospital Smartphone"/>
    <x v="6"/>
    <x v="0"/>
    <x v="1"/>
    <x v="10"/>
    <n v="1272.23"/>
    <n v="952.65"/>
    <x v="1"/>
    <d v="1973-06-12T00:00:00"/>
    <n v="53"/>
    <x v="3"/>
    <x v="2"/>
    <s v="Peckmouth"/>
    <x v="2"/>
  </r>
  <r>
    <s v="T04276"/>
    <d v="2024-04-22T00:00:00"/>
    <s v="C134"/>
    <s v="P033"/>
    <s v="S001"/>
    <n v="2"/>
    <n v="0"/>
    <s v="Credit Card"/>
    <n v="3597.94"/>
    <n v="3597.94"/>
    <n v="2658.3"/>
    <n v="939.63999999999987"/>
    <s v="Beat Accessories"/>
    <x v="8"/>
    <x v="0"/>
    <x v="0"/>
    <x v="9"/>
    <n v="1798.97"/>
    <n v="1329.15"/>
    <x v="1"/>
    <d v="1985-01-29T00:00:00"/>
    <n v="41"/>
    <x v="1"/>
    <x v="3"/>
    <s v="Jimenezborough"/>
    <x v="3"/>
  </r>
  <r>
    <s v="T04277"/>
    <d v="2024-12-27T00:00:00"/>
    <s v="C171"/>
    <s v="P003"/>
    <s v="S001"/>
    <n v="3"/>
    <n v="0.15"/>
    <s v="Bank Transfer"/>
    <n v="1012.89"/>
    <n v="860.95650000000001"/>
    <n v="507.09000000000003"/>
    <n v="353.86649999999997"/>
    <s v="Here Footwear"/>
    <x v="7"/>
    <x v="0"/>
    <x v="0"/>
    <x v="3"/>
    <n v="337.63"/>
    <n v="169.03"/>
    <x v="0"/>
    <d v="1993-03-15T00:00:00"/>
    <n v="33"/>
    <x v="1"/>
    <x v="3"/>
    <s v="Jimenezborough"/>
    <x v="3"/>
  </r>
  <r>
    <s v="T04278"/>
    <d v="2023-10-15T00:00:00"/>
    <s v="C171"/>
    <s v="P022"/>
    <s v="S005"/>
    <n v="5"/>
    <n v="0.05"/>
    <s v="Mobile Money"/>
    <n v="127.85"/>
    <n v="121.4575"/>
    <n v="95.25"/>
    <n v="26.207499999999996"/>
    <s v="How Vegetables"/>
    <x v="6"/>
    <x v="1"/>
    <x v="2"/>
    <x v="8"/>
    <n v="25.57"/>
    <n v="19.05"/>
    <x v="0"/>
    <d v="1993-03-15T00:00:00"/>
    <n v="33"/>
    <x v="1"/>
    <x v="4"/>
    <s v="Johnmouth"/>
    <x v="2"/>
  </r>
  <r>
    <s v="T04279"/>
    <d v="2024-12-02T00:00:00"/>
    <s v="C068"/>
    <s v="P039"/>
    <s v="S001"/>
    <n v="5"/>
    <n v="0.1"/>
    <s v="Mobile Money"/>
    <n v="2704.7000000000003"/>
    <n v="2434.2300000000005"/>
    <n v="1991.25"/>
    <n v="442.98000000000047"/>
    <s v="Church Clothing"/>
    <x v="7"/>
    <x v="0"/>
    <x v="0"/>
    <x v="0"/>
    <n v="540.94000000000005"/>
    <n v="398.25"/>
    <x v="1"/>
    <d v="1981-06-09T00:00:00"/>
    <n v="45"/>
    <x v="1"/>
    <x v="3"/>
    <s v="Jimenezborough"/>
    <x v="3"/>
  </r>
  <r>
    <s v="T04280"/>
    <d v="2025-05-19T00:00:00"/>
    <s v="C061"/>
    <s v="P033"/>
    <s v="S001"/>
    <n v="2"/>
    <n v="0.15"/>
    <s v="Bank Transfer"/>
    <n v="3597.94"/>
    <n v="3058.2489999999998"/>
    <n v="2658.3"/>
    <n v="399.94899999999961"/>
    <s v="Beat Accessories"/>
    <x v="4"/>
    <x v="2"/>
    <x v="0"/>
    <x v="9"/>
    <n v="1798.97"/>
    <n v="1329.15"/>
    <x v="0"/>
    <d v="1968-10-21T00:00:00"/>
    <n v="57"/>
    <x v="3"/>
    <x v="3"/>
    <s v="Jimenezborough"/>
    <x v="3"/>
  </r>
  <r>
    <s v="T04281"/>
    <d v="2025-07-25T00:00:00"/>
    <s v="C004"/>
    <s v="P041"/>
    <s v="S001"/>
    <n v="1"/>
    <n v="0.05"/>
    <s v="Cash"/>
    <n v="1635.01"/>
    <n v="1553.2594999999999"/>
    <n v="1043.29"/>
    <n v="509.96949999999993"/>
    <s v="Present Television"/>
    <x v="11"/>
    <x v="2"/>
    <x v="1"/>
    <x v="2"/>
    <n v="1635.01"/>
    <n v="1043.29"/>
    <x v="0"/>
    <d v="1992-06-16T00:00:00"/>
    <n v="34"/>
    <x v="0"/>
    <x v="3"/>
    <s v="Jimenezborough"/>
    <x v="3"/>
  </r>
  <r>
    <s v="T04282"/>
    <d v="2025-04-08T00:00:00"/>
    <s v="C174"/>
    <s v="P047"/>
    <s v="S003"/>
    <n v="4"/>
    <n v="0.15"/>
    <s v="Cash"/>
    <n v="4788.72"/>
    <n v="4070.4120000000003"/>
    <n v="2890.96"/>
    <n v="1179.4520000000002"/>
    <s v="Or Smartphone"/>
    <x v="8"/>
    <x v="2"/>
    <x v="1"/>
    <x v="10"/>
    <n v="1197.18"/>
    <n v="722.74"/>
    <x v="0"/>
    <d v="2005-07-07T00:00:00"/>
    <n v="21"/>
    <x v="2"/>
    <x v="0"/>
    <s v="New Michele"/>
    <x v="0"/>
  </r>
  <r>
    <s v="T04283"/>
    <d v="2024-02-17T00:00:00"/>
    <s v="C152"/>
    <s v="P048"/>
    <s v="S005"/>
    <n v="3"/>
    <n v="0.05"/>
    <s v="Cash"/>
    <n v="3649.08"/>
    <n v="3466.6259999999997"/>
    <n v="2384.3999999999996"/>
    <n v="1082.2260000000001"/>
    <s v="Nor Bags"/>
    <x v="10"/>
    <x v="0"/>
    <x v="0"/>
    <x v="5"/>
    <n v="1216.3599999999999"/>
    <n v="794.8"/>
    <x v="0"/>
    <d v="1987-06-17T00:00:00"/>
    <n v="39"/>
    <x v="1"/>
    <x v="4"/>
    <s v="Johnmouth"/>
    <x v="2"/>
  </r>
  <r>
    <s v="T04284"/>
    <d v="2025-01-06T00:00:00"/>
    <s v="C092"/>
    <s v="P035"/>
    <s v="S004"/>
    <n v="3"/>
    <n v="0"/>
    <s v="Bank Transfer"/>
    <n v="4687.29"/>
    <n v="4687.29"/>
    <n v="3586.8900000000003"/>
    <n v="1100.3999999999996"/>
    <s v="Chair Laptop"/>
    <x v="9"/>
    <x v="2"/>
    <x v="1"/>
    <x v="6"/>
    <n v="1562.43"/>
    <n v="1195.6300000000001"/>
    <x v="1"/>
    <d v="2001-11-28T00:00:00"/>
    <n v="24"/>
    <x v="2"/>
    <x v="1"/>
    <s v="Brianahaven"/>
    <x v="1"/>
  </r>
  <r>
    <s v="T04285"/>
    <d v="2025-08-15T00:00:00"/>
    <s v="C197"/>
    <s v="P027"/>
    <s v="S005"/>
    <n v="2"/>
    <n v="0.15"/>
    <s v="Bank Transfer"/>
    <n v="2544.46"/>
    <n v="2162.7910000000002"/>
    <n v="1905.3"/>
    <n v="257.49100000000021"/>
    <s v="Hospital Smartphone"/>
    <x v="3"/>
    <x v="2"/>
    <x v="1"/>
    <x v="10"/>
    <n v="1272.23"/>
    <n v="952.65"/>
    <x v="0"/>
    <d v="1957-09-23T00:00:00"/>
    <n v="68"/>
    <x v="4"/>
    <x v="4"/>
    <s v="Johnmouth"/>
    <x v="2"/>
  </r>
  <r>
    <s v="T04286"/>
    <d v="2023-10-22T00:00:00"/>
    <s v="C111"/>
    <s v="P042"/>
    <s v="S004"/>
    <n v="5"/>
    <n v="0"/>
    <s v="Mobile Money"/>
    <n v="2268.1"/>
    <n v="2268.1"/>
    <n v="1583.15"/>
    <n v="684.94999999999982"/>
    <s v="Maybe Clothing"/>
    <x v="6"/>
    <x v="1"/>
    <x v="0"/>
    <x v="0"/>
    <n v="453.62"/>
    <n v="316.63"/>
    <x v="0"/>
    <d v="1993-07-13T00:00:00"/>
    <n v="33"/>
    <x v="1"/>
    <x v="1"/>
    <s v="Brianahaven"/>
    <x v="1"/>
  </r>
  <r>
    <s v="T04287"/>
    <d v="2025-05-30T00:00:00"/>
    <s v="C185"/>
    <s v="P028"/>
    <s v="S001"/>
    <n v="1"/>
    <n v="0.15"/>
    <s v="Credit Card"/>
    <n v="673.78"/>
    <n v="572.71299999999997"/>
    <n v="363.33"/>
    <n v="209.38299999999998"/>
    <s v="Deal Smartphone"/>
    <x v="4"/>
    <x v="2"/>
    <x v="1"/>
    <x v="10"/>
    <n v="673.78"/>
    <n v="363.33"/>
    <x v="1"/>
    <d v="1975-07-04T00:00:00"/>
    <n v="51"/>
    <x v="3"/>
    <x v="3"/>
    <s v="Jimenezborough"/>
    <x v="3"/>
  </r>
  <r>
    <s v="T04288"/>
    <d v="2024-09-09T00:00:00"/>
    <s v="C107"/>
    <s v="P015"/>
    <s v="S001"/>
    <n v="1"/>
    <n v="0"/>
    <s v="Credit Card"/>
    <n v="270.45"/>
    <n v="270.45"/>
    <n v="187.6"/>
    <n v="82.85"/>
    <s v="Whether Bags"/>
    <x v="5"/>
    <x v="0"/>
    <x v="0"/>
    <x v="5"/>
    <n v="270.45"/>
    <n v="187.6"/>
    <x v="1"/>
    <d v="1995-10-08T00:00:00"/>
    <n v="30"/>
    <x v="1"/>
    <x v="3"/>
    <s v="Jimenezborough"/>
    <x v="3"/>
  </r>
  <r>
    <s v="T04289"/>
    <d v="2023-10-15T00:00:00"/>
    <s v="C110"/>
    <s v="P020"/>
    <s v="S003"/>
    <n v="1"/>
    <n v="0"/>
    <s v="Credit Card"/>
    <n v="323.92"/>
    <n v="323.92"/>
    <n v="242.98"/>
    <n v="80.940000000000026"/>
    <s v="Simple Accessories"/>
    <x v="6"/>
    <x v="1"/>
    <x v="0"/>
    <x v="9"/>
    <n v="323.92"/>
    <n v="242.98"/>
    <x v="1"/>
    <d v="1966-01-05T00:00:00"/>
    <n v="60"/>
    <x v="3"/>
    <x v="0"/>
    <s v="New Michele"/>
    <x v="0"/>
  </r>
  <r>
    <s v="T04290"/>
    <d v="2024-01-07T00:00:00"/>
    <s v="C070"/>
    <s v="P033"/>
    <s v="S003"/>
    <n v="3"/>
    <n v="0.1"/>
    <s v="Credit Card"/>
    <n v="5396.91"/>
    <n v="4857.2190000000001"/>
    <n v="3987.4500000000003"/>
    <n v="869.76899999999978"/>
    <s v="Beat Accessories"/>
    <x v="9"/>
    <x v="0"/>
    <x v="0"/>
    <x v="9"/>
    <n v="1798.97"/>
    <n v="1329.15"/>
    <x v="0"/>
    <d v="1971-10-24T00:00:00"/>
    <n v="54"/>
    <x v="3"/>
    <x v="0"/>
    <s v="New Michele"/>
    <x v="0"/>
  </r>
  <r>
    <s v="T04291"/>
    <d v="2024-09-06T00:00:00"/>
    <s v="C154"/>
    <s v="P029"/>
    <s v="S005"/>
    <n v="1"/>
    <n v="0.15"/>
    <s v="Mobile Money"/>
    <n v="1485.05"/>
    <n v="1262.2925"/>
    <n v="988.31"/>
    <n v="273.98250000000007"/>
    <s v="Road Clothing"/>
    <x v="5"/>
    <x v="0"/>
    <x v="0"/>
    <x v="0"/>
    <n v="1485.05"/>
    <n v="988.31"/>
    <x v="0"/>
    <d v="1971-09-02T00:00:00"/>
    <n v="54"/>
    <x v="3"/>
    <x v="4"/>
    <s v="Johnmouth"/>
    <x v="2"/>
  </r>
  <r>
    <s v="T04292"/>
    <d v="2024-10-26T00:00:00"/>
    <s v="C071"/>
    <s v="P039"/>
    <s v="S003"/>
    <n v="4"/>
    <n v="0.15"/>
    <s v="Bank Transfer"/>
    <n v="2163.7600000000002"/>
    <n v="1839.1960000000001"/>
    <n v="1593"/>
    <n v="246.19600000000014"/>
    <s v="Church Clothing"/>
    <x v="6"/>
    <x v="0"/>
    <x v="0"/>
    <x v="0"/>
    <n v="540.94000000000005"/>
    <n v="398.25"/>
    <x v="0"/>
    <d v="1962-06-18T00:00:00"/>
    <n v="64"/>
    <x v="3"/>
    <x v="0"/>
    <s v="New Michele"/>
    <x v="0"/>
  </r>
  <r>
    <s v="T04293"/>
    <d v="2025-03-13T00:00:00"/>
    <s v="C043"/>
    <s v="P021"/>
    <s v="S003"/>
    <n v="1"/>
    <n v="0.15"/>
    <s v="Credit Card"/>
    <n v="1227.24"/>
    <n v="1043.154"/>
    <n v="977.09"/>
    <n v="66.063999999999965"/>
    <s v="Firm Dairy"/>
    <x v="2"/>
    <x v="2"/>
    <x v="2"/>
    <x v="7"/>
    <n v="1227.24"/>
    <n v="977.09"/>
    <x v="0"/>
    <d v="1988-09-14T00:00:00"/>
    <n v="37"/>
    <x v="1"/>
    <x v="0"/>
    <s v="New Michele"/>
    <x v="0"/>
  </r>
  <r>
    <s v="T04294"/>
    <d v="2024-05-12T00:00:00"/>
    <s v="C200"/>
    <s v="P041"/>
    <s v="S002"/>
    <n v="1"/>
    <n v="0.1"/>
    <s v="Bank Transfer"/>
    <n v="1635.01"/>
    <n v="1471.509"/>
    <n v="1043.29"/>
    <n v="428.21900000000005"/>
    <s v="Present Television"/>
    <x v="4"/>
    <x v="0"/>
    <x v="1"/>
    <x v="2"/>
    <n v="1635.01"/>
    <n v="1043.29"/>
    <x v="0"/>
    <d v="2001-12-24T00:00:00"/>
    <n v="24"/>
    <x v="2"/>
    <x v="2"/>
    <s v="Peckmouth"/>
    <x v="2"/>
  </r>
  <r>
    <s v="T04295"/>
    <d v="2025-03-24T00:00:00"/>
    <s v="C157"/>
    <s v="P012"/>
    <s v="S005"/>
    <n v="4"/>
    <n v="0.15"/>
    <s v="Credit Card"/>
    <n v="4772.3599999999997"/>
    <n v="4056.5059999999994"/>
    <n v="3272.96"/>
    <n v="783.54599999999937"/>
    <s v="Above Camera"/>
    <x v="2"/>
    <x v="2"/>
    <x v="1"/>
    <x v="12"/>
    <n v="1193.0899999999999"/>
    <n v="818.24"/>
    <x v="0"/>
    <d v="1965-12-16T00:00:00"/>
    <n v="60"/>
    <x v="3"/>
    <x v="4"/>
    <s v="Johnmouth"/>
    <x v="2"/>
  </r>
  <r>
    <s v="T04296"/>
    <d v="2025-07-06T00:00:00"/>
    <s v="C081"/>
    <s v="P026"/>
    <s v="S004"/>
    <n v="2"/>
    <n v="0.05"/>
    <s v="Credit Card"/>
    <n v="2031.52"/>
    <n v="1929.944"/>
    <n v="1168.8"/>
    <n v="761.14400000000001"/>
    <s v="Behavior Dairy"/>
    <x v="11"/>
    <x v="2"/>
    <x v="2"/>
    <x v="7"/>
    <n v="1015.76"/>
    <n v="584.4"/>
    <x v="1"/>
    <d v="1988-07-20T00:00:00"/>
    <n v="38"/>
    <x v="1"/>
    <x v="1"/>
    <s v="Brianahaven"/>
    <x v="1"/>
  </r>
  <r>
    <s v="T04297"/>
    <d v="2023-12-02T00:00:00"/>
    <s v="C032"/>
    <s v="P020"/>
    <s v="S005"/>
    <n v="1"/>
    <n v="0.1"/>
    <s v="Credit Card"/>
    <n v="323.92"/>
    <n v="291.52800000000002"/>
    <n v="242.98"/>
    <n v="48.54800000000003"/>
    <s v="Simple Accessories"/>
    <x v="7"/>
    <x v="1"/>
    <x v="0"/>
    <x v="9"/>
    <n v="323.92"/>
    <n v="242.98"/>
    <x v="0"/>
    <d v="1992-11-09T00:00:00"/>
    <n v="33"/>
    <x v="1"/>
    <x v="4"/>
    <s v="Johnmouth"/>
    <x v="2"/>
  </r>
  <r>
    <s v="T04298"/>
    <d v="2025-04-26T00:00:00"/>
    <s v="C056"/>
    <s v="P033"/>
    <s v="S003"/>
    <n v="4"/>
    <n v="0"/>
    <s v="Bank Transfer"/>
    <n v="7195.88"/>
    <n v="7195.88"/>
    <n v="5316.6"/>
    <n v="1879.2799999999997"/>
    <s v="Beat Accessories"/>
    <x v="8"/>
    <x v="2"/>
    <x v="0"/>
    <x v="9"/>
    <n v="1798.97"/>
    <n v="1329.15"/>
    <x v="1"/>
    <d v="2004-09-23T00:00:00"/>
    <n v="21"/>
    <x v="2"/>
    <x v="0"/>
    <s v="New Michele"/>
    <x v="0"/>
  </r>
  <r>
    <s v="T04299"/>
    <d v="2023-11-10T00:00:00"/>
    <s v="C128"/>
    <s v="P042"/>
    <s v="S003"/>
    <n v="4"/>
    <n v="0.15"/>
    <s v="Bank Transfer"/>
    <n v="1814.48"/>
    <n v="1542.308"/>
    <n v="1266.52"/>
    <n v="275.78800000000001"/>
    <s v="Maybe Clothing"/>
    <x v="1"/>
    <x v="1"/>
    <x v="0"/>
    <x v="0"/>
    <n v="453.62"/>
    <n v="316.63"/>
    <x v="1"/>
    <d v="1976-08-06T00:00:00"/>
    <n v="49"/>
    <x v="1"/>
    <x v="0"/>
    <s v="New Michele"/>
    <x v="0"/>
  </r>
  <r>
    <s v="T04300"/>
    <d v="2023-09-22T00:00:00"/>
    <s v="C139"/>
    <s v="P005"/>
    <s v="S003"/>
    <n v="3"/>
    <n v="0.1"/>
    <s v="Credit Card"/>
    <n v="4188.66"/>
    <n v="3769.7939999999999"/>
    <n v="3012.27"/>
    <n v="757.52399999999989"/>
    <s v="Knowledge Bags"/>
    <x v="5"/>
    <x v="1"/>
    <x v="0"/>
    <x v="5"/>
    <n v="1396.22"/>
    <n v="1004.09"/>
    <x v="0"/>
    <d v="1960-03-21T00:00:00"/>
    <n v="66"/>
    <x v="4"/>
    <x v="0"/>
    <s v="New Michele"/>
    <x v="0"/>
  </r>
  <r>
    <s v="T04301"/>
    <d v="2024-02-25T00:00:00"/>
    <s v="C154"/>
    <s v="P036"/>
    <s v="S004"/>
    <n v="3"/>
    <n v="0.05"/>
    <s v="Cash"/>
    <n v="4504.38"/>
    <n v="4279.1610000000001"/>
    <n v="3503.19"/>
    <n v="775.971"/>
    <s v="New Watches"/>
    <x v="10"/>
    <x v="0"/>
    <x v="0"/>
    <x v="1"/>
    <n v="1501.46"/>
    <n v="1167.73"/>
    <x v="0"/>
    <d v="1971-09-02T00:00:00"/>
    <n v="54"/>
    <x v="3"/>
    <x v="1"/>
    <s v="Brianahaven"/>
    <x v="1"/>
  </r>
  <r>
    <s v="T04302"/>
    <d v="2024-04-01T00:00:00"/>
    <s v="C060"/>
    <s v="P036"/>
    <s v="S005"/>
    <n v="2"/>
    <n v="0.1"/>
    <s v="Cash"/>
    <n v="3002.92"/>
    <n v="2702.6280000000002"/>
    <n v="2335.46"/>
    <n v="367.16800000000012"/>
    <s v="New Watches"/>
    <x v="8"/>
    <x v="0"/>
    <x v="0"/>
    <x v="1"/>
    <n v="1501.46"/>
    <n v="1167.73"/>
    <x v="0"/>
    <d v="1997-10-09T00:00:00"/>
    <n v="28"/>
    <x v="1"/>
    <x v="4"/>
    <s v="Johnmouth"/>
    <x v="2"/>
  </r>
  <r>
    <s v="T04303"/>
    <d v="2025-06-01T00:00:00"/>
    <s v="C126"/>
    <s v="P001"/>
    <s v="S001"/>
    <n v="2"/>
    <n v="0.1"/>
    <s v="Bank Transfer"/>
    <n v="3347.38"/>
    <n v="3012.6420000000003"/>
    <n v="2646.76"/>
    <n v="365.88200000000006"/>
    <s v="Like Camera"/>
    <x v="0"/>
    <x v="2"/>
    <x v="1"/>
    <x v="12"/>
    <n v="1673.69"/>
    <n v="1323.38"/>
    <x v="0"/>
    <d v="1980-04-04T00:00:00"/>
    <n v="46"/>
    <x v="1"/>
    <x v="3"/>
    <s v="Jimenezborough"/>
    <x v="3"/>
  </r>
  <r>
    <s v="T04304"/>
    <d v="2024-09-13T00:00:00"/>
    <s v="C187"/>
    <s v="P012"/>
    <s v="S003"/>
    <n v="2"/>
    <n v="0"/>
    <s v="Credit Card"/>
    <n v="2386.1799999999998"/>
    <n v="2386.1799999999998"/>
    <n v="1636.48"/>
    <n v="749.69999999999982"/>
    <s v="Above Camera"/>
    <x v="5"/>
    <x v="0"/>
    <x v="1"/>
    <x v="12"/>
    <n v="1193.0899999999999"/>
    <n v="818.24"/>
    <x v="0"/>
    <d v="1989-01-14T00:00:00"/>
    <n v="37"/>
    <x v="1"/>
    <x v="0"/>
    <s v="New Michele"/>
    <x v="0"/>
  </r>
  <r>
    <s v="T04305"/>
    <d v="2024-07-15T00:00:00"/>
    <s v="C180"/>
    <s v="P002"/>
    <s v="S005"/>
    <n v="1"/>
    <n v="0"/>
    <s v="Credit Card"/>
    <n v="818.76"/>
    <n v="818.76"/>
    <n v="527.62"/>
    <n v="291.14"/>
    <s v="Audience Television"/>
    <x v="11"/>
    <x v="0"/>
    <x v="1"/>
    <x v="2"/>
    <n v="818.76"/>
    <n v="527.62"/>
    <x v="1"/>
    <d v="1959-12-15T00:00:00"/>
    <n v="66"/>
    <x v="4"/>
    <x v="4"/>
    <s v="Johnmouth"/>
    <x v="2"/>
  </r>
  <r>
    <s v="T04306"/>
    <d v="2025-07-05T00:00:00"/>
    <s v="C101"/>
    <s v="P004"/>
    <s v="S002"/>
    <n v="2"/>
    <n v="0"/>
    <s v="Cash"/>
    <n v="3707.54"/>
    <n v="3707.54"/>
    <n v="2727.04"/>
    <n v="980.5"/>
    <s v="Four Accessories"/>
    <x v="11"/>
    <x v="2"/>
    <x v="0"/>
    <x v="9"/>
    <n v="1853.77"/>
    <n v="1363.52"/>
    <x v="1"/>
    <d v="1956-05-29T00:00:00"/>
    <n v="70"/>
    <x v="4"/>
    <x v="2"/>
    <s v="Peckmouth"/>
    <x v="2"/>
  </r>
  <r>
    <s v="T04307"/>
    <d v="2024-09-05T00:00:00"/>
    <s v="C184"/>
    <s v="P012"/>
    <s v="S004"/>
    <n v="2"/>
    <n v="0.05"/>
    <s v="Mobile Money"/>
    <n v="2386.1799999999998"/>
    <n v="2266.8709999999996"/>
    <n v="1636.48"/>
    <n v="630.39099999999962"/>
    <s v="Above Camera"/>
    <x v="5"/>
    <x v="0"/>
    <x v="1"/>
    <x v="12"/>
    <n v="1193.0899999999999"/>
    <n v="818.24"/>
    <x v="0"/>
    <d v="2003-04-13T00:00:00"/>
    <n v="23"/>
    <x v="2"/>
    <x v="1"/>
    <s v="Brianahaven"/>
    <x v="1"/>
  </r>
  <r>
    <s v="T04308"/>
    <d v="2024-05-29T00:00:00"/>
    <s v="C127"/>
    <s v="P005"/>
    <s v="S002"/>
    <n v="4"/>
    <n v="0.1"/>
    <s v="Credit Card"/>
    <n v="5584.88"/>
    <n v="5026.3919999999998"/>
    <n v="4016.36"/>
    <n v="1010.0319999999997"/>
    <s v="Knowledge Bags"/>
    <x v="4"/>
    <x v="0"/>
    <x v="0"/>
    <x v="5"/>
    <n v="1396.22"/>
    <n v="1004.09"/>
    <x v="1"/>
    <d v="1982-11-17T00:00:00"/>
    <n v="43"/>
    <x v="1"/>
    <x v="2"/>
    <s v="Peckmouth"/>
    <x v="2"/>
  </r>
  <r>
    <s v="T04309"/>
    <d v="2025-01-06T00:00:00"/>
    <s v="C159"/>
    <s v="P013"/>
    <s v="S003"/>
    <n v="5"/>
    <n v="0.1"/>
    <s v="Bank Transfer"/>
    <n v="5674"/>
    <n v="5106.6000000000004"/>
    <n v="3375.5"/>
    <n v="1731.1000000000004"/>
    <s v="World Watches"/>
    <x v="9"/>
    <x v="2"/>
    <x v="0"/>
    <x v="1"/>
    <n v="1134.8"/>
    <n v="675.1"/>
    <x v="0"/>
    <d v="1990-10-14T00:00:00"/>
    <n v="35"/>
    <x v="1"/>
    <x v="0"/>
    <s v="New Michele"/>
    <x v="0"/>
  </r>
  <r>
    <s v="T04310"/>
    <d v="2024-06-22T00:00:00"/>
    <s v="C142"/>
    <s v="P046"/>
    <s v="S003"/>
    <n v="2"/>
    <n v="0.05"/>
    <s v="Bank Transfer"/>
    <n v="2330.7399999999998"/>
    <n v="2214.2029999999995"/>
    <n v="1853.1"/>
    <n v="361.10299999999961"/>
    <s v="Nature Clothing"/>
    <x v="0"/>
    <x v="0"/>
    <x v="0"/>
    <x v="0"/>
    <n v="1165.3699999999999"/>
    <n v="926.55"/>
    <x v="0"/>
    <d v="2005-07-25T00:00:00"/>
    <n v="21"/>
    <x v="2"/>
    <x v="0"/>
    <s v="New Michele"/>
    <x v="0"/>
  </r>
  <r>
    <s v="T04311"/>
    <d v="2025-07-05T00:00:00"/>
    <s v="C044"/>
    <s v="P041"/>
    <s v="S003"/>
    <n v="2"/>
    <n v="0.1"/>
    <s v="Cash"/>
    <n v="3270.02"/>
    <n v="2943.018"/>
    <n v="2086.58"/>
    <n v="856.4380000000001"/>
    <s v="Present Television"/>
    <x v="11"/>
    <x v="2"/>
    <x v="1"/>
    <x v="2"/>
    <n v="1635.01"/>
    <n v="1043.29"/>
    <x v="0"/>
    <d v="1961-02-14T00:00:00"/>
    <n v="65"/>
    <x v="4"/>
    <x v="0"/>
    <s v="New Michele"/>
    <x v="0"/>
  </r>
  <r>
    <s v="T04312"/>
    <d v="2024-12-22T00:00:00"/>
    <s v="C104"/>
    <s v="P019"/>
    <s v="S001"/>
    <n v="5"/>
    <n v="0.1"/>
    <s v="Mobile Money"/>
    <n v="8814.6"/>
    <n v="7933.14"/>
    <n v="6732.4"/>
    <n v="1200.7400000000007"/>
    <s v="Traditional Laptop"/>
    <x v="7"/>
    <x v="0"/>
    <x v="1"/>
    <x v="6"/>
    <n v="1762.92"/>
    <n v="1346.48"/>
    <x v="0"/>
    <d v="1965-03-20T00:00:00"/>
    <n v="61"/>
    <x v="3"/>
    <x v="3"/>
    <s v="Jimenezborough"/>
    <x v="3"/>
  </r>
  <r>
    <s v="T04313"/>
    <d v="2024-04-26T00:00:00"/>
    <s v="C095"/>
    <s v="P026"/>
    <s v="S005"/>
    <n v="1"/>
    <n v="0.15"/>
    <s v="Cash"/>
    <n v="1015.76"/>
    <n v="863.39599999999996"/>
    <n v="584.4"/>
    <n v="278.99599999999998"/>
    <s v="Behavior Dairy"/>
    <x v="8"/>
    <x v="0"/>
    <x v="2"/>
    <x v="7"/>
    <n v="1015.76"/>
    <n v="584.4"/>
    <x v="0"/>
    <d v="1982-08-20T00:00:00"/>
    <n v="43"/>
    <x v="1"/>
    <x v="4"/>
    <s v="Johnmouth"/>
    <x v="2"/>
  </r>
  <r>
    <s v="T04314"/>
    <d v="2024-01-04T00:00:00"/>
    <s v="C015"/>
    <s v="P008"/>
    <s v="S003"/>
    <n v="1"/>
    <n v="0"/>
    <s v="Bank Transfer"/>
    <n v="109.78"/>
    <n v="109.78"/>
    <n v="70.59"/>
    <n v="39.19"/>
    <s v="Recognize Footwear"/>
    <x v="9"/>
    <x v="0"/>
    <x v="0"/>
    <x v="3"/>
    <n v="109.78"/>
    <n v="70.59"/>
    <x v="0"/>
    <d v="1993-12-12T00:00:00"/>
    <n v="32"/>
    <x v="1"/>
    <x v="0"/>
    <s v="New Michele"/>
    <x v="0"/>
  </r>
  <r>
    <s v="T04315"/>
    <d v="2023-12-19T00:00:00"/>
    <s v="C079"/>
    <s v="P029"/>
    <s v="S005"/>
    <n v="1"/>
    <n v="0.1"/>
    <s v="Mobile Money"/>
    <n v="1485.05"/>
    <n v="1336.5450000000001"/>
    <n v="988.31"/>
    <n v="348.23500000000013"/>
    <s v="Road Clothing"/>
    <x v="7"/>
    <x v="1"/>
    <x v="0"/>
    <x v="0"/>
    <n v="1485.05"/>
    <n v="988.31"/>
    <x v="1"/>
    <d v="1979-06-15T00:00:00"/>
    <n v="47"/>
    <x v="1"/>
    <x v="4"/>
    <s v="Johnmouth"/>
    <x v="2"/>
  </r>
  <r>
    <s v="T04316"/>
    <d v="2023-10-29T00:00:00"/>
    <s v="C117"/>
    <s v="P040"/>
    <s v="S003"/>
    <n v="3"/>
    <n v="0.15"/>
    <s v="Credit Card"/>
    <n v="5236.83"/>
    <n v="4451.3054999999995"/>
    <n v="3967.32"/>
    <n v="483.98549999999932"/>
    <s v="Piece Headphones"/>
    <x v="6"/>
    <x v="1"/>
    <x v="1"/>
    <x v="11"/>
    <n v="1745.61"/>
    <n v="1322.44"/>
    <x v="1"/>
    <d v="1987-09-07T00:00:00"/>
    <n v="38"/>
    <x v="1"/>
    <x v="0"/>
    <s v="New Michele"/>
    <x v="0"/>
  </r>
  <r>
    <s v="T04317"/>
    <d v="2024-03-28T00:00:00"/>
    <s v="C196"/>
    <s v="P008"/>
    <s v="S003"/>
    <n v="2"/>
    <n v="0.1"/>
    <s v="Credit Card"/>
    <n v="219.56"/>
    <n v="197.60400000000001"/>
    <n v="141.18"/>
    <n v="56.424000000000007"/>
    <s v="Recognize Footwear"/>
    <x v="2"/>
    <x v="0"/>
    <x v="0"/>
    <x v="3"/>
    <n v="109.78"/>
    <n v="70.59"/>
    <x v="1"/>
    <d v="1964-04-24T00:00:00"/>
    <n v="62"/>
    <x v="3"/>
    <x v="0"/>
    <s v="New Michele"/>
    <x v="0"/>
  </r>
  <r>
    <s v="T04318"/>
    <d v="2023-10-01T00:00:00"/>
    <s v="C077"/>
    <s v="P048"/>
    <s v="S004"/>
    <n v="5"/>
    <n v="0.1"/>
    <s v="Cash"/>
    <n v="6081.7999999999993"/>
    <n v="5473.62"/>
    <n v="3974"/>
    <n v="1499.62"/>
    <s v="Nor Bags"/>
    <x v="6"/>
    <x v="1"/>
    <x v="0"/>
    <x v="5"/>
    <n v="1216.3599999999999"/>
    <n v="794.8"/>
    <x v="1"/>
    <d v="2002-12-24T00:00:00"/>
    <n v="23"/>
    <x v="2"/>
    <x v="1"/>
    <s v="Brianahaven"/>
    <x v="1"/>
  </r>
  <r>
    <s v="T04319"/>
    <d v="2024-12-10T00:00:00"/>
    <s v="C119"/>
    <s v="P035"/>
    <s v="S001"/>
    <n v="3"/>
    <n v="0.1"/>
    <s v="Mobile Money"/>
    <n v="4687.29"/>
    <n v="4218.5609999999997"/>
    <n v="3586.8900000000003"/>
    <n v="631.67099999999937"/>
    <s v="Chair Laptop"/>
    <x v="7"/>
    <x v="0"/>
    <x v="1"/>
    <x v="6"/>
    <n v="1562.43"/>
    <n v="1195.6300000000001"/>
    <x v="0"/>
    <d v="1991-07-31T00:00:00"/>
    <n v="34"/>
    <x v="0"/>
    <x v="3"/>
    <s v="Jimenezborough"/>
    <x v="3"/>
  </r>
  <r>
    <s v="T04320"/>
    <d v="2024-06-01T00:00:00"/>
    <s v="C052"/>
    <s v="P010"/>
    <s v="S003"/>
    <n v="3"/>
    <n v="0.05"/>
    <s v="Cash"/>
    <n v="3582.3599999999997"/>
    <n v="3403.2419999999997"/>
    <n v="2516.8500000000004"/>
    <n v="886.39199999999937"/>
    <s v="Step Smartphone"/>
    <x v="0"/>
    <x v="0"/>
    <x v="1"/>
    <x v="10"/>
    <n v="1194.1199999999999"/>
    <n v="838.95"/>
    <x v="1"/>
    <d v="1991-09-11T00:00:00"/>
    <n v="34"/>
    <x v="0"/>
    <x v="0"/>
    <s v="New Michele"/>
    <x v="0"/>
  </r>
  <r>
    <s v="T04321"/>
    <d v="2024-12-02T00:00:00"/>
    <s v="C086"/>
    <s v="P032"/>
    <s v="S002"/>
    <n v="4"/>
    <n v="0"/>
    <s v="Credit Card"/>
    <n v="1218.8399999999999"/>
    <n v="1218.8399999999999"/>
    <n v="656.04"/>
    <n v="562.79999999999995"/>
    <s v="Difficult Vegetables"/>
    <x v="7"/>
    <x v="0"/>
    <x v="2"/>
    <x v="8"/>
    <n v="304.70999999999998"/>
    <n v="164.01"/>
    <x v="1"/>
    <d v="1975-09-26T00:00:00"/>
    <n v="50"/>
    <x v="3"/>
    <x v="2"/>
    <s v="Peckmouth"/>
    <x v="2"/>
  </r>
  <r>
    <s v="T04322"/>
    <d v="2023-10-18T00:00:00"/>
    <s v="C050"/>
    <s v="P045"/>
    <s v="S001"/>
    <n v="5"/>
    <n v="0.05"/>
    <s v="Mobile Money"/>
    <n v="9395.4"/>
    <n v="8925.6299999999992"/>
    <n v="5022.7999999999993"/>
    <n v="3902.83"/>
    <s v="Set Dairy"/>
    <x v="6"/>
    <x v="1"/>
    <x v="2"/>
    <x v="7"/>
    <n v="1879.08"/>
    <n v="1004.56"/>
    <x v="0"/>
    <d v="1968-06-20T00:00:00"/>
    <n v="58"/>
    <x v="3"/>
    <x v="3"/>
    <s v="Jimenezborough"/>
    <x v="3"/>
  </r>
  <r>
    <s v="T04323"/>
    <d v="2025-03-16T00:00:00"/>
    <s v="C022"/>
    <s v="P035"/>
    <s v="S001"/>
    <n v="2"/>
    <n v="0.05"/>
    <s v="Credit Card"/>
    <n v="3124.86"/>
    <n v="2968.6170000000002"/>
    <n v="2391.2600000000002"/>
    <n v="577.35699999999997"/>
    <s v="Chair Laptop"/>
    <x v="2"/>
    <x v="2"/>
    <x v="1"/>
    <x v="6"/>
    <n v="1562.43"/>
    <n v="1195.6300000000001"/>
    <x v="0"/>
    <d v="1955-11-16T00:00:00"/>
    <n v="70"/>
    <x v="4"/>
    <x v="3"/>
    <s v="Jimenezborough"/>
    <x v="3"/>
  </r>
  <r>
    <s v="T04324"/>
    <d v="2024-01-20T00:00:00"/>
    <s v="C110"/>
    <s v="P045"/>
    <s v="S001"/>
    <n v="5"/>
    <n v="0.15"/>
    <s v="Credit Card"/>
    <n v="9395.4"/>
    <n v="7986.0899999999992"/>
    <n v="5022.7999999999993"/>
    <n v="2963.29"/>
    <s v="Set Dairy"/>
    <x v="9"/>
    <x v="0"/>
    <x v="2"/>
    <x v="7"/>
    <n v="1879.08"/>
    <n v="1004.56"/>
    <x v="1"/>
    <d v="1966-01-05T00:00:00"/>
    <n v="60"/>
    <x v="3"/>
    <x v="3"/>
    <s v="Jimenezborough"/>
    <x v="3"/>
  </r>
  <r>
    <s v="T04325"/>
    <d v="2023-12-20T00:00:00"/>
    <s v="C143"/>
    <s v="P028"/>
    <s v="S001"/>
    <n v="3"/>
    <n v="0.05"/>
    <s v="Mobile Money"/>
    <n v="2021.34"/>
    <n v="1920.2729999999999"/>
    <n v="1089.99"/>
    <n v="830.2829999999999"/>
    <s v="Deal Smartphone"/>
    <x v="7"/>
    <x v="1"/>
    <x v="1"/>
    <x v="10"/>
    <n v="673.78"/>
    <n v="363.33"/>
    <x v="0"/>
    <d v="1961-06-03T00:00:00"/>
    <n v="65"/>
    <x v="4"/>
    <x v="3"/>
    <s v="Jimenezborough"/>
    <x v="3"/>
  </r>
  <r>
    <s v="T04326"/>
    <d v="2024-01-11T00:00:00"/>
    <s v="C140"/>
    <s v="P006"/>
    <s v="S004"/>
    <n v="2"/>
    <n v="0"/>
    <s v="Bank Transfer"/>
    <n v="636.1"/>
    <n v="636.1"/>
    <n v="374.68"/>
    <n v="261.42"/>
    <s v="Company Fruits"/>
    <x v="9"/>
    <x v="0"/>
    <x v="2"/>
    <x v="13"/>
    <n v="318.05"/>
    <n v="187.34"/>
    <x v="1"/>
    <d v="1973-06-12T00:00:00"/>
    <n v="53"/>
    <x v="3"/>
    <x v="1"/>
    <s v="Brianahaven"/>
    <x v="1"/>
  </r>
  <r>
    <s v="T04327"/>
    <d v="2023-09-18T00:00:00"/>
    <s v="C143"/>
    <s v="P008"/>
    <s v="S004"/>
    <n v="2"/>
    <n v="0.1"/>
    <s v="Cash"/>
    <n v="219.56"/>
    <n v="197.60400000000001"/>
    <n v="141.18"/>
    <n v="56.424000000000007"/>
    <s v="Recognize Footwear"/>
    <x v="5"/>
    <x v="1"/>
    <x v="0"/>
    <x v="3"/>
    <n v="109.78"/>
    <n v="70.59"/>
    <x v="0"/>
    <d v="1961-06-03T00:00:00"/>
    <n v="65"/>
    <x v="4"/>
    <x v="1"/>
    <s v="Brianahaven"/>
    <x v="1"/>
  </r>
  <r>
    <s v="T04328"/>
    <d v="2024-07-22T00:00:00"/>
    <s v="C081"/>
    <s v="P039"/>
    <s v="S002"/>
    <n v="1"/>
    <n v="0.15"/>
    <s v="Bank Transfer"/>
    <n v="540.94000000000005"/>
    <n v="459.79900000000004"/>
    <n v="398.25"/>
    <n v="61.549000000000035"/>
    <s v="Church Clothing"/>
    <x v="11"/>
    <x v="0"/>
    <x v="0"/>
    <x v="0"/>
    <n v="540.94000000000005"/>
    <n v="398.25"/>
    <x v="1"/>
    <d v="1988-07-20T00:00:00"/>
    <n v="38"/>
    <x v="1"/>
    <x v="2"/>
    <s v="Peckmouth"/>
    <x v="2"/>
  </r>
  <r>
    <s v="T04329"/>
    <d v="2024-05-05T00:00:00"/>
    <s v="C105"/>
    <s v="P004"/>
    <s v="S003"/>
    <n v="2"/>
    <n v="0.1"/>
    <s v="Credit Card"/>
    <n v="3707.54"/>
    <n v="3336.7860000000001"/>
    <n v="2727.04"/>
    <n v="609.74600000000009"/>
    <s v="Four Accessories"/>
    <x v="4"/>
    <x v="0"/>
    <x v="0"/>
    <x v="9"/>
    <n v="1853.77"/>
    <n v="1363.52"/>
    <x v="0"/>
    <d v="1969-12-29T00:00:00"/>
    <n v="56"/>
    <x v="3"/>
    <x v="0"/>
    <s v="New Michele"/>
    <x v="0"/>
  </r>
  <r>
    <s v="T04330"/>
    <d v="2024-12-02T00:00:00"/>
    <s v="C124"/>
    <s v="P047"/>
    <s v="S005"/>
    <n v="1"/>
    <n v="0"/>
    <s v="Cash"/>
    <n v="1197.18"/>
    <n v="1197.18"/>
    <n v="722.74"/>
    <n v="474.44000000000005"/>
    <s v="Or Smartphone"/>
    <x v="7"/>
    <x v="0"/>
    <x v="1"/>
    <x v="10"/>
    <n v="1197.18"/>
    <n v="722.74"/>
    <x v="1"/>
    <d v="1962-06-07T00:00:00"/>
    <n v="64"/>
    <x v="3"/>
    <x v="4"/>
    <s v="Johnmouth"/>
    <x v="2"/>
  </r>
  <r>
    <s v="T04331"/>
    <d v="2024-08-14T00:00:00"/>
    <s v="C092"/>
    <s v="P016"/>
    <s v="S004"/>
    <n v="4"/>
    <n v="0.05"/>
    <s v="Bank Transfer"/>
    <n v="7435"/>
    <n v="7063.25"/>
    <n v="5804.64"/>
    <n v="1258.6099999999997"/>
    <s v="House Accessories"/>
    <x v="3"/>
    <x v="0"/>
    <x v="0"/>
    <x v="9"/>
    <n v="1858.75"/>
    <n v="1451.16"/>
    <x v="1"/>
    <d v="2001-11-28T00:00:00"/>
    <n v="24"/>
    <x v="2"/>
    <x v="1"/>
    <s v="Brianahaven"/>
    <x v="1"/>
  </r>
  <r>
    <s v="T04332"/>
    <d v="2024-11-22T00:00:00"/>
    <s v="C072"/>
    <s v="P019"/>
    <s v="S004"/>
    <n v="4"/>
    <n v="0"/>
    <s v="Mobile Money"/>
    <n v="7051.68"/>
    <n v="7051.68"/>
    <n v="5385.92"/>
    <n v="1665.7600000000002"/>
    <s v="Traditional Laptop"/>
    <x v="1"/>
    <x v="0"/>
    <x v="1"/>
    <x v="6"/>
    <n v="1762.92"/>
    <n v="1346.48"/>
    <x v="1"/>
    <d v="1995-06-06T00:00:00"/>
    <n v="31"/>
    <x v="1"/>
    <x v="1"/>
    <s v="Brianahaven"/>
    <x v="1"/>
  </r>
  <r>
    <s v="T04333"/>
    <d v="2024-07-04T00:00:00"/>
    <s v="C114"/>
    <s v="P012"/>
    <s v="S004"/>
    <n v="2"/>
    <n v="0.15"/>
    <s v="Cash"/>
    <n v="2386.1799999999998"/>
    <n v="2028.2529999999997"/>
    <n v="1636.48"/>
    <n v="391.77299999999968"/>
    <s v="Above Camera"/>
    <x v="11"/>
    <x v="0"/>
    <x v="1"/>
    <x v="12"/>
    <n v="1193.0899999999999"/>
    <n v="818.24"/>
    <x v="1"/>
    <d v="1980-07-04T00:00:00"/>
    <n v="46"/>
    <x v="1"/>
    <x v="1"/>
    <s v="Brianahaven"/>
    <x v="1"/>
  </r>
  <r>
    <s v="T04334"/>
    <d v="2024-03-11T00:00:00"/>
    <s v="C080"/>
    <s v="P010"/>
    <s v="S002"/>
    <n v="2"/>
    <n v="0.15"/>
    <s v="Credit Card"/>
    <n v="2388.2399999999998"/>
    <n v="2030.0039999999997"/>
    <n v="1677.9"/>
    <n v="352.10399999999959"/>
    <s v="Step Smartphone"/>
    <x v="2"/>
    <x v="0"/>
    <x v="1"/>
    <x v="10"/>
    <n v="1194.1199999999999"/>
    <n v="838.95"/>
    <x v="1"/>
    <d v="2003-11-04T00:00:00"/>
    <n v="22"/>
    <x v="2"/>
    <x v="2"/>
    <s v="Peckmouth"/>
    <x v="2"/>
  </r>
  <r>
    <s v="T04335"/>
    <d v="2025-05-27T00:00:00"/>
    <s v="C151"/>
    <s v="P041"/>
    <s v="S005"/>
    <n v="5"/>
    <n v="0.1"/>
    <s v="Mobile Money"/>
    <n v="8175.05"/>
    <n v="7357.5450000000001"/>
    <n v="5216.45"/>
    <n v="2141.0950000000003"/>
    <s v="Present Television"/>
    <x v="4"/>
    <x v="2"/>
    <x v="1"/>
    <x v="2"/>
    <n v="1635.01"/>
    <n v="1043.29"/>
    <x v="0"/>
    <d v="2006-08-30T00:00:00"/>
    <n v="19"/>
    <x v="2"/>
    <x v="4"/>
    <s v="Johnmouth"/>
    <x v="2"/>
  </r>
  <r>
    <s v="T04336"/>
    <d v="2025-08-29T00:00:00"/>
    <s v="C162"/>
    <s v="P024"/>
    <s v="S004"/>
    <n v="3"/>
    <n v="0.1"/>
    <s v="Cash"/>
    <n v="4462.2300000000005"/>
    <n v="4016.0070000000005"/>
    <n v="2439.21"/>
    <n v="1576.7970000000005"/>
    <s v="Him Smartphone"/>
    <x v="3"/>
    <x v="2"/>
    <x v="1"/>
    <x v="10"/>
    <n v="1487.41"/>
    <n v="813.07"/>
    <x v="0"/>
    <d v="2000-08-30T00:00:00"/>
    <n v="25"/>
    <x v="1"/>
    <x v="1"/>
    <s v="Brianahaven"/>
    <x v="1"/>
  </r>
  <r>
    <s v="T04337"/>
    <d v="2024-02-16T00:00:00"/>
    <s v="C157"/>
    <s v="P044"/>
    <s v="S005"/>
    <n v="5"/>
    <n v="0"/>
    <s v="Cash"/>
    <n v="6432.75"/>
    <n v="6432.75"/>
    <n v="3987.7"/>
    <n v="2445.0500000000002"/>
    <s v="Least Accessories"/>
    <x v="10"/>
    <x v="0"/>
    <x v="0"/>
    <x v="9"/>
    <n v="1286.55"/>
    <n v="797.54"/>
    <x v="0"/>
    <d v="1965-12-16T00:00:00"/>
    <n v="60"/>
    <x v="3"/>
    <x v="4"/>
    <s v="Johnmouth"/>
    <x v="2"/>
  </r>
  <r>
    <s v="T04338"/>
    <d v="2024-05-25T00:00:00"/>
    <s v="C029"/>
    <s v="P008"/>
    <s v="S001"/>
    <n v="5"/>
    <n v="0.1"/>
    <s v="Mobile Money"/>
    <n v="548.9"/>
    <n v="494.01"/>
    <n v="352.95000000000005"/>
    <n v="141.05999999999995"/>
    <s v="Recognize Footwear"/>
    <x v="4"/>
    <x v="0"/>
    <x v="0"/>
    <x v="3"/>
    <n v="109.78"/>
    <n v="70.59"/>
    <x v="0"/>
    <d v="1978-05-20T00:00:00"/>
    <n v="48"/>
    <x v="1"/>
    <x v="3"/>
    <s v="Jimenezborough"/>
    <x v="3"/>
  </r>
  <r>
    <s v="T04339"/>
    <d v="2024-11-04T00:00:00"/>
    <s v="C059"/>
    <s v="P018"/>
    <s v="S005"/>
    <n v="1"/>
    <n v="0.05"/>
    <s v="Bank Transfer"/>
    <n v="1079.8900000000001"/>
    <n v="1025.8955000000001"/>
    <n v="703.83"/>
    <n v="322.06550000000004"/>
    <s v="Democratic Smartphone"/>
    <x v="1"/>
    <x v="0"/>
    <x v="1"/>
    <x v="10"/>
    <n v="1079.8900000000001"/>
    <n v="703.83"/>
    <x v="1"/>
    <d v="1963-05-11T00:00:00"/>
    <n v="63"/>
    <x v="3"/>
    <x v="4"/>
    <s v="Johnmouth"/>
    <x v="2"/>
  </r>
  <r>
    <s v="T04340"/>
    <d v="2024-12-29T00:00:00"/>
    <s v="C042"/>
    <s v="P048"/>
    <s v="S001"/>
    <n v="1"/>
    <n v="0.15"/>
    <s v="Bank Transfer"/>
    <n v="1216.3599999999999"/>
    <n v="1033.9059999999999"/>
    <n v="794.8"/>
    <n v="239.10599999999999"/>
    <s v="Nor Bags"/>
    <x v="7"/>
    <x v="0"/>
    <x v="0"/>
    <x v="5"/>
    <n v="1216.3599999999999"/>
    <n v="794.8"/>
    <x v="1"/>
    <d v="2000-02-08T00:00:00"/>
    <n v="26"/>
    <x v="1"/>
    <x v="3"/>
    <s v="Jimenezborough"/>
    <x v="3"/>
  </r>
  <r>
    <s v="T04341"/>
    <d v="2024-05-01T00:00:00"/>
    <s v="C074"/>
    <s v="P007"/>
    <s v="S002"/>
    <n v="3"/>
    <n v="0.15"/>
    <s v="Bank Transfer"/>
    <n v="4422.3599999999997"/>
    <n v="3759.0059999999994"/>
    <n v="2292.06"/>
    <n v="1466.9459999999995"/>
    <s v="Understand Camera"/>
    <x v="4"/>
    <x v="0"/>
    <x v="1"/>
    <x v="12"/>
    <n v="1474.12"/>
    <n v="764.02"/>
    <x v="1"/>
    <d v="1959-05-31T00:00:00"/>
    <n v="67"/>
    <x v="4"/>
    <x v="2"/>
    <s v="Peckmouth"/>
    <x v="2"/>
  </r>
  <r>
    <s v="T04342"/>
    <d v="2024-11-02T00:00:00"/>
    <s v="C189"/>
    <s v="P012"/>
    <s v="S005"/>
    <n v="5"/>
    <n v="0.1"/>
    <s v="Mobile Money"/>
    <n v="5965.45"/>
    <n v="5368.9049999999997"/>
    <n v="4091.2"/>
    <n v="1277.7049999999999"/>
    <s v="Above Camera"/>
    <x v="1"/>
    <x v="0"/>
    <x v="1"/>
    <x v="12"/>
    <n v="1193.0899999999999"/>
    <n v="818.24"/>
    <x v="0"/>
    <d v="1966-08-07T00:00:00"/>
    <n v="59"/>
    <x v="3"/>
    <x v="4"/>
    <s v="Johnmouth"/>
    <x v="2"/>
  </r>
  <r>
    <s v="T04343"/>
    <d v="2024-07-27T00:00:00"/>
    <s v="C150"/>
    <s v="P012"/>
    <s v="S003"/>
    <n v="4"/>
    <n v="0.05"/>
    <s v="Bank Transfer"/>
    <n v="4772.3599999999997"/>
    <n v="4533.7419999999993"/>
    <n v="3272.96"/>
    <n v="1260.7819999999992"/>
    <s v="Above Camera"/>
    <x v="11"/>
    <x v="0"/>
    <x v="1"/>
    <x v="12"/>
    <n v="1193.0899999999999"/>
    <n v="818.24"/>
    <x v="0"/>
    <d v="1971-06-17T00:00:00"/>
    <n v="55"/>
    <x v="3"/>
    <x v="0"/>
    <s v="New Michele"/>
    <x v="0"/>
  </r>
  <r>
    <s v="T04344"/>
    <d v="2025-04-01T00:00:00"/>
    <s v="C199"/>
    <s v="P003"/>
    <s v="S004"/>
    <n v="3"/>
    <n v="0.1"/>
    <s v="Credit Card"/>
    <n v="1012.89"/>
    <n v="911.601"/>
    <n v="507.09000000000003"/>
    <n v="404.51099999999997"/>
    <s v="Here Footwear"/>
    <x v="8"/>
    <x v="2"/>
    <x v="0"/>
    <x v="3"/>
    <n v="337.63"/>
    <n v="169.03"/>
    <x v="1"/>
    <d v="1970-05-18T00:00:00"/>
    <n v="56"/>
    <x v="3"/>
    <x v="1"/>
    <s v="Brianahaven"/>
    <x v="1"/>
  </r>
  <r>
    <s v="T04345"/>
    <d v="2024-05-12T00:00:00"/>
    <s v="C133"/>
    <s v="P045"/>
    <s v="S001"/>
    <n v="5"/>
    <n v="0"/>
    <s v="Credit Card"/>
    <n v="9395.4"/>
    <n v="9395.4"/>
    <n v="5022.7999999999993"/>
    <n v="4372.6000000000004"/>
    <s v="Set Dairy"/>
    <x v="4"/>
    <x v="0"/>
    <x v="2"/>
    <x v="7"/>
    <n v="1879.08"/>
    <n v="1004.56"/>
    <x v="0"/>
    <d v="1962-04-14T00:00:00"/>
    <n v="64"/>
    <x v="3"/>
    <x v="3"/>
    <s v="Jimenezborough"/>
    <x v="3"/>
  </r>
  <r>
    <s v="T04346"/>
    <d v="2025-04-09T00:00:00"/>
    <s v="C037"/>
    <s v="P006"/>
    <s v="S001"/>
    <n v="4"/>
    <n v="0.15"/>
    <s v="Cash"/>
    <n v="1272.2"/>
    <n v="1081.3700000000001"/>
    <n v="749.36"/>
    <n v="332.0100000000001"/>
    <s v="Company Fruits"/>
    <x v="8"/>
    <x v="2"/>
    <x v="2"/>
    <x v="13"/>
    <n v="318.05"/>
    <n v="187.34"/>
    <x v="1"/>
    <d v="1982-08-30T00:00:00"/>
    <n v="43"/>
    <x v="1"/>
    <x v="3"/>
    <s v="Jimenezborough"/>
    <x v="3"/>
  </r>
  <r>
    <s v="T04347"/>
    <d v="2025-02-08T00:00:00"/>
    <s v="C036"/>
    <s v="P019"/>
    <s v="S003"/>
    <n v="5"/>
    <n v="0.05"/>
    <s v="Mobile Money"/>
    <n v="8814.6"/>
    <n v="8373.8700000000008"/>
    <n v="6732.4"/>
    <n v="1641.4700000000012"/>
    <s v="Traditional Laptop"/>
    <x v="10"/>
    <x v="2"/>
    <x v="1"/>
    <x v="6"/>
    <n v="1762.92"/>
    <n v="1346.48"/>
    <x v="0"/>
    <d v="1991-11-04T00:00:00"/>
    <n v="34"/>
    <x v="0"/>
    <x v="0"/>
    <s v="New Michele"/>
    <x v="0"/>
  </r>
  <r>
    <s v="T04348"/>
    <d v="2024-04-01T00:00:00"/>
    <s v="C021"/>
    <s v="P025"/>
    <s v="S004"/>
    <n v="1"/>
    <n v="0.1"/>
    <s v="Bank Transfer"/>
    <n v="429.15"/>
    <n v="386.23500000000001"/>
    <n v="258.72000000000003"/>
    <n v="127.51499999999999"/>
    <s v="Little Watches"/>
    <x v="8"/>
    <x v="0"/>
    <x v="0"/>
    <x v="1"/>
    <n v="429.15"/>
    <n v="258.72000000000003"/>
    <x v="0"/>
    <d v="1993-11-17T00:00:00"/>
    <n v="32"/>
    <x v="1"/>
    <x v="1"/>
    <s v="Brianahaven"/>
    <x v="1"/>
  </r>
  <r>
    <s v="T04349"/>
    <d v="2023-10-24T00:00:00"/>
    <s v="C068"/>
    <s v="P018"/>
    <s v="S003"/>
    <n v="1"/>
    <n v="0.1"/>
    <s v="Credit Card"/>
    <n v="1079.8900000000001"/>
    <n v="971.90100000000007"/>
    <n v="703.83"/>
    <n v="268.07100000000003"/>
    <s v="Democratic Smartphone"/>
    <x v="6"/>
    <x v="1"/>
    <x v="1"/>
    <x v="10"/>
    <n v="1079.8900000000001"/>
    <n v="703.83"/>
    <x v="1"/>
    <d v="1981-06-09T00:00:00"/>
    <n v="45"/>
    <x v="1"/>
    <x v="0"/>
    <s v="New Michele"/>
    <x v="0"/>
  </r>
  <r>
    <s v="T04350"/>
    <d v="2023-09-17T00:00:00"/>
    <s v="C109"/>
    <s v="P044"/>
    <s v="S004"/>
    <n v="2"/>
    <n v="0.15"/>
    <s v="Cash"/>
    <n v="2573.1"/>
    <n v="2187.1349999999998"/>
    <n v="1595.08"/>
    <n v="592.05499999999984"/>
    <s v="Least Accessories"/>
    <x v="5"/>
    <x v="1"/>
    <x v="0"/>
    <x v="9"/>
    <n v="1286.55"/>
    <n v="797.54"/>
    <x v="1"/>
    <d v="2006-03-03T00:00:00"/>
    <n v="20"/>
    <x v="2"/>
    <x v="1"/>
    <s v="Brianahaven"/>
    <x v="1"/>
  </r>
  <r>
    <s v="T04351"/>
    <d v="2025-06-28T00:00:00"/>
    <s v="C022"/>
    <s v="P013"/>
    <s v="S002"/>
    <n v="2"/>
    <n v="0"/>
    <s v="Credit Card"/>
    <n v="2269.6"/>
    <n v="2269.6"/>
    <n v="1350.2"/>
    <n v="919.39999999999986"/>
    <s v="World Watches"/>
    <x v="0"/>
    <x v="2"/>
    <x v="0"/>
    <x v="1"/>
    <n v="1134.8"/>
    <n v="675.1"/>
    <x v="0"/>
    <d v="1955-11-16T00:00:00"/>
    <n v="70"/>
    <x v="4"/>
    <x v="2"/>
    <s v="Peckmouth"/>
    <x v="2"/>
  </r>
  <r>
    <s v="T04352"/>
    <d v="2024-05-05T00:00:00"/>
    <s v="C136"/>
    <s v="P003"/>
    <s v="S005"/>
    <n v="3"/>
    <n v="0.15"/>
    <s v="Cash"/>
    <n v="1012.89"/>
    <n v="860.95650000000001"/>
    <n v="507.09000000000003"/>
    <n v="353.86649999999997"/>
    <s v="Here Footwear"/>
    <x v="4"/>
    <x v="0"/>
    <x v="0"/>
    <x v="3"/>
    <n v="337.63"/>
    <n v="169.03"/>
    <x v="0"/>
    <d v="2007-06-27T00:00:00"/>
    <n v="19"/>
    <x v="2"/>
    <x v="4"/>
    <s v="Johnmouth"/>
    <x v="2"/>
  </r>
  <r>
    <s v="T04353"/>
    <d v="2023-11-19T00:00:00"/>
    <s v="C199"/>
    <s v="P034"/>
    <s v="S001"/>
    <n v="5"/>
    <n v="0.05"/>
    <s v="Mobile Money"/>
    <n v="2140.25"/>
    <n v="2033.2375"/>
    <n v="1230.3499999999999"/>
    <n v="802.88750000000005"/>
    <s v="Everything Laptop"/>
    <x v="1"/>
    <x v="1"/>
    <x v="1"/>
    <x v="6"/>
    <n v="428.05"/>
    <n v="246.07"/>
    <x v="1"/>
    <d v="1970-05-18T00:00:00"/>
    <n v="56"/>
    <x v="3"/>
    <x v="3"/>
    <s v="Jimenezborough"/>
    <x v="3"/>
  </r>
  <r>
    <s v="T04354"/>
    <d v="2024-10-22T00:00:00"/>
    <s v="C138"/>
    <s v="P020"/>
    <s v="S001"/>
    <n v="3"/>
    <n v="0.1"/>
    <s v="Cash"/>
    <n v="971.76"/>
    <n v="874.58400000000006"/>
    <n v="728.93999999999994"/>
    <n v="145.64400000000012"/>
    <s v="Simple Accessories"/>
    <x v="6"/>
    <x v="0"/>
    <x v="0"/>
    <x v="9"/>
    <n v="323.92"/>
    <n v="242.98"/>
    <x v="1"/>
    <d v="1961-09-28T00:00:00"/>
    <n v="64"/>
    <x v="3"/>
    <x v="3"/>
    <s v="Jimenezborough"/>
    <x v="3"/>
  </r>
  <r>
    <s v="T04355"/>
    <d v="2023-12-21T00:00:00"/>
    <s v="C006"/>
    <s v="P018"/>
    <s v="S005"/>
    <n v="5"/>
    <n v="0.05"/>
    <s v="Cash"/>
    <n v="5399.4500000000007"/>
    <n v="5129.4775000000009"/>
    <n v="3519.15"/>
    <n v="1610.3275000000008"/>
    <s v="Democratic Smartphone"/>
    <x v="7"/>
    <x v="1"/>
    <x v="1"/>
    <x v="10"/>
    <n v="1079.8900000000001"/>
    <n v="703.83"/>
    <x v="0"/>
    <d v="1986-10-03T00:00:00"/>
    <n v="39"/>
    <x v="1"/>
    <x v="4"/>
    <s v="Johnmouth"/>
    <x v="2"/>
  </r>
  <r>
    <s v="T04356"/>
    <d v="2024-11-20T00:00:00"/>
    <s v="C114"/>
    <s v="P021"/>
    <s v="S004"/>
    <n v="5"/>
    <n v="0"/>
    <s v="Bank Transfer"/>
    <n v="6136.2"/>
    <n v="6136.2"/>
    <n v="4885.45"/>
    <n v="1250.75"/>
    <s v="Firm Dairy"/>
    <x v="1"/>
    <x v="0"/>
    <x v="2"/>
    <x v="7"/>
    <n v="1227.24"/>
    <n v="977.09"/>
    <x v="1"/>
    <d v="1980-07-04T00:00:00"/>
    <n v="46"/>
    <x v="1"/>
    <x v="1"/>
    <s v="Brianahaven"/>
    <x v="1"/>
  </r>
  <r>
    <s v="T04357"/>
    <d v="2024-07-12T00:00:00"/>
    <s v="C081"/>
    <s v="P034"/>
    <s v="S002"/>
    <n v="5"/>
    <n v="0.15"/>
    <s v="Mobile Money"/>
    <n v="2140.25"/>
    <n v="1819.2124999999999"/>
    <n v="1230.3499999999999"/>
    <n v="588.86249999999995"/>
    <s v="Everything Laptop"/>
    <x v="11"/>
    <x v="0"/>
    <x v="1"/>
    <x v="6"/>
    <n v="428.05"/>
    <n v="246.07"/>
    <x v="1"/>
    <d v="1988-07-20T00:00:00"/>
    <n v="38"/>
    <x v="1"/>
    <x v="2"/>
    <s v="Peckmouth"/>
    <x v="2"/>
  </r>
  <r>
    <s v="T04358"/>
    <d v="2025-07-06T00:00:00"/>
    <s v="C150"/>
    <s v="P017"/>
    <s v="S002"/>
    <n v="2"/>
    <n v="0.1"/>
    <s v="Cash"/>
    <n v="2492.2199999999998"/>
    <n v="2242.998"/>
    <n v="1667.04"/>
    <n v="575.95800000000008"/>
    <s v="Find Headphones"/>
    <x v="11"/>
    <x v="2"/>
    <x v="1"/>
    <x v="11"/>
    <n v="1246.1099999999999"/>
    <n v="833.52"/>
    <x v="0"/>
    <d v="1971-06-17T00:00:00"/>
    <n v="55"/>
    <x v="3"/>
    <x v="2"/>
    <s v="Peckmouth"/>
    <x v="2"/>
  </r>
  <r>
    <s v="T04359"/>
    <d v="2024-12-04T00:00:00"/>
    <s v="C161"/>
    <s v="P034"/>
    <s v="S003"/>
    <n v="5"/>
    <n v="0"/>
    <s v="Mobile Money"/>
    <n v="2140.25"/>
    <n v="2140.25"/>
    <n v="1230.3499999999999"/>
    <n v="909.90000000000009"/>
    <s v="Everything Laptop"/>
    <x v="7"/>
    <x v="0"/>
    <x v="1"/>
    <x v="6"/>
    <n v="428.05"/>
    <n v="246.07"/>
    <x v="0"/>
    <d v="1963-01-19T00:00:00"/>
    <n v="63"/>
    <x v="3"/>
    <x v="0"/>
    <s v="New Michele"/>
    <x v="0"/>
  </r>
  <r>
    <s v="T04360"/>
    <d v="2023-11-20T00:00:00"/>
    <s v="C192"/>
    <s v="P027"/>
    <s v="S001"/>
    <n v="3"/>
    <n v="0.05"/>
    <s v="Credit Card"/>
    <n v="3816.69"/>
    <n v="3625.8554999999997"/>
    <n v="2857.95"/>
    <n v="767.90549999999985"/>
    <s v="Hospital Smartphone"/>
    <x v="1"/>
    <x v="1"/>
    <x v="1"/>
    <x v="10"/>
    <n v="1272.23"/>
    <n v="952.65"/>
    <x v="0"/>
    <d v="2006-07-28T00:00:00"/>
    <n v="19"/>
    <x v="2"/>
    <x v="3"/>
    <s v="Jimenezborough"/>
    <x v="3"/>
  </r>
  <r>
    <s v="T04361"/>
    <d v="2025-05-13T00:00:00"/>
    <s v="C173"/>
    <s v="P049"/>
    <s v="S004"/>
    <n v="1"/>
    <n v="0"/>
    <s v="Cash"/>
    <n v="388.26"/>
    <n v="388.26"/>
    <n v="199.3"/>
    <n v="188.95999999999998"/>
    <s v="Possible Watches"/>
    <x v="4"/>
    <x v="2"/>
    <x v="0"/>
    <x v="1"/>
    <n v="388.26"/>
    <n v="199.3"/>
    <x v="1"/>
    <d v="1958-08-28T00:00:00"/>
    <n v="67"/>
    <x v="4"/>
    <x v="1"/>
    <s v="Brianahaven"/>
    <x v="1"/>
  </r>
  <r>
    <s v="T04362"/>
    <d v="2024-04-22T00:00:00"/>
    <s v="C148"/>
    <s v="P026"/>
    <s v="S002"/>
    <n v="5"/>
    <n v="0"/>
    <s v="Cash"/>
    <n v="5078.8"/>
    <n v="5078.8"/>
    <n v="2922"/>
    <n v="2156.8000000000002"/>
    <s v="Behavior Dairy"/>
    <x v="8"/>
    <x v="0"/>
    <x v="2"/>
    <x v="7"/>
    <n v="1015.76"/>
    <n v="584.4"/>
    <x v="1"/>
    <d v="2005-07-08T00:00:00"/>
    <n v="21"/>
    <x v="2"/>
    <x v="2"/>
    <s v="Peckmouth"/>
    <x v="2"/>
  </r>
  <r>
    <s v="T04363"/>
    <d v="2024-11-13T00:00:00"/>
    <s v="C064"/>
    <s v="P015"/>
    <s v="S005"/>
    <n v="2"/>
    <n v="0.15"/>
    <s v="Bank Transfer"/>
    <n v="540.9"/>
    <n v="459.76499999999999"/>
    <n v="375.2"/>
    <n v="84.564999999999998"/>
    <s v="Whether Bags"/>
    <x v="1"/>
    <x v="0"/>
    <x v="0"/>
    <x v="5"/>
    <n v="270.45"/>
    <n v="187.6"/>
    <x v="1"/>
    <d v="1973-09-01T00:00:00"/>
    <n v="52"/>
    <x v="3"/>
    <x v="4"/>
    <s v="Johnmouth"/>
    <x v="2"/>
  </r>
  <r>
    <s v="T04364"/>
    <d v="2024-08-26T00:00:00"/>
    <s v="C035"/>
    <s v="P040"/>
    <s v="S003"/>
    <n v="3"/>
    <n v="0"/>
    <s v="Credit Card"/>
    <n v="5236.83"/>
    <n v="5236.83"/>
    <n v="3967.32"/>
    <n v="1269.5099999999998"/>
    <s v="Piece Headphones"/>
    <x v="3"/>
    <x v="0"/>
    <x v="1"/>
    <x v="11"/>
    <n v="1745.61"/>
    <n v="1322.44"/>
    <x v="1"/>
    <d v="1991-04-19T00:00:00"/>
    <n v="35"/>
    <x v="1"/>
    <x v="0"/>
    <s v="New Michele"/>
    <x v="0"/>
  </r>
  <r>
    <s v="T04365"/>
    <d v="2024-12-09T00:00:00"/>
    <s v="C186"/>
    <s v="P035"/>
    <s v="S004"/>
    <n v="1"/>
    <n v="0"/>
    <s v="Bank Transfer"/>
    <n v="1562.43"/>
    <n v="1562.43"/>
    <n v="1195.6300000000001"/>
    <n v="366.79999999999995"/>
    <s v="Chair Laptop"/>
    <x v="7"/>
    <x v="0"/>
    <x v="1"/>
    <x v="6"/>
    <n v="1562.43"/>
    <n v="1195.6300000000001"/>
    <x v="1"/>
    <d v="1960-05-05T00:00:00"/>
    <n v="66"/>
    <x v="4"/>
    <x v="1"/>
    <s v="Brianahaven"/>
    <x v="1"/>
  </r>
  <r>
    <s v="T04366"/>
    <d v="2024-11-09T00:00:00"/>
    <s v="C137"/>
    <s v="P008"/>
    <s v="S001"/>
    <n v="5"/>
    <n v="0"/>
    <s v="Cash"/>
    <n v="548.9"/>
    <n v="548.9"/>
    <n v="352.95000000000005"/>
    <n v="195.94999999999993"/>
    <s v="Recognize Footwear"/>
    <x v="1"/>
    <x v="0"/>
    <x v="0"/>
    <x v="3"/>
    <n v="109.78"/>
    <n v="70.59"/>
    <x v="0"/>
    <d v="1984-08-05T00:00:00"/>
    <n v="41"/>
    <x v="1"/>
    <x v="3"/>
    <s v="Jimenezborough"/>
    <x v="3"/>
  </r>
  <r>
    <s v="T04367"/>
    <d v="2024-12-17T00:00:00"/>
    <s v="C073"/>
    <s v="P045"/>
    <s v="S003"/>
    <n v="1"/>
    <n v="0.05"/>
    <s v="Bank Transfer"/>
    <n v="1879.08"/>
    <n v="1785.1259999999997"/>
    <n v="1004.56"/>
    <n v="780.5659999999998"/>
    <s v="Set Dairy"/>
    <x v="7"/>
    <x v="0"/>
    <x v="2"/>
    <x v="7"/>
    <n v="1879.08"/>
    <n v="1004.56"/>
    <x v="1"/>
    <d v="1964-12-04T00:00:00"/>
    <n v="61"/>
    <x v="3"/>
    <x v="0"/>
    <s v="New Michele"/>
    <x v="0"/>
  </r>
  <r>
    <s v="T04368"/>
    <d v="2025-09-02T00:00:00"/>
    <s v="C055"/>
    <s v="P027"/>
    <s v="S004"/>
    <n v="2"/>
    <n v="0.15"/>
    <s v="Cash"/>
    <n v="2544.46"/>
    <n v="2162.7910000000002"/>
    <n v="1905.3"/>
    <n v="257.49100000000021"/>
    <s v="Hospital Smartphone"/>
    <x v="5"/>
    <x v="2"/>
    <x v="1"/>
    <x v="10"/>
    <n v="1272.23"/>
    <n v="952.65"/>
    <x v="0"/>
    <d v="1976-07-09T00:00:00"/>
    <n v="50"/>
    <x v="3"/>
    <x v="1"/>
    <s v="Brianahaven"/>
    <x v="1"/>
  </r>
  <r>
    <s v="T04369"/>
    <d v="2024-05-17T00:00:00"/>
    <s v="C088"/>
    <s v="P047"/>
    <s v="S005"/>
    <n v="4"/>
    <n v="0.05"/>
    <s v="Mobile Money"/>
    <n v="4788.72"/>
    <n v="4549.2839999999997"/>
    <n v="2890.96"/>
    <n v="1658.3239999999996"/>
    <s v="Or Smartphone"/>
    <x v="4"/>
    <x v="0"/>
    <x v="1"/>
    <x v="10"/>
    <n v="1197.18"/>
    <n v="722.74"/>
    <x v="1"/>
    <d v="1997-10-11T00:00:00"/>
    <n v="28"/>
    <x v="1"/>
    <x v="4"/>
    <s v="Johnmouth"/>
    <x v="2"/>
  </r>
  <r>
    <s v="T04370"/>
    <d v="2025-03-14T00:00:00"/>
    <s v="C194"/>
    <s v="P019"/>
    <s v="S004"/>
    <n v="2"/>
    <n v="0.15"/>
    <s v="Cash"/>
    <n v="3525.84"/>
    <n v="2996.9639999999999"/>
    <n v="2692.96"/>
    <n v="304.00399999999991"/>
    <s v="Traditional Laptop"/>
    <x v="2"/>
    <x v="2"/>
    <x v="1"/>
    <x v="6"/>
    <n v="1762.92"/>
    <n v="1346.48"/>
    <x v="0"/>
    <d v="2000-09-02T00:00:00"/>
    <n v="25"/>
    <x v="1"/>
    <x v="1"/>
    <s v="Brianahaven"/>
    <x v="1"/>
  </r>
  <r>
    <s v="T04371"/>
    <d v="2024-09-13T00:00:00"/>
    <s v="C056"/>
    <s v="P050"/>
    <s v="S003"/>
    <n v="5"/>
    <n v="0.15"/>
    <s v="Credit Card"/>
    <n v="5223.2000000000007"/>
    <n v="4439.72"/>
    <n v="3875.3500000000004"/>
    <n v="564.36999999999989"/>
    <s v="Maybe Footwear"/>
    <x v="5"/>
    <x v="0"/>
    <x v="0"/>
    <x v="3"/>
    <n v="1044.6400000000001"/>
    <n v="775.07"/>
    <x v="1"/>
    <d v="2004-09-23T00:00:00"/>
    <n v="21"/>
    <x v="2"/>
    <x v="0"/>
    <s v="New Michele"/>
    <x v="0"/>
  </r>
  <r>
    <s v="T04372"/>
    <d v="2024-06-05T00:00:00"/>
    <s v="C054"/>
    <s v="P008"/>
    <s v="S003"/>
    <n v="2"/>
    <n v="0"/>
    <s v="Cash"/>
    <n v="219.56"/>
    <n v="219.56"/>
    <n v="141.18"/>
    <n v="78.38"/>
    <s v="Recognize Footwear"/>
    <x v="0"/>
    <x v="0"/>
    <x v="0"/>
    <x v="3"/>
    <n v="109.78"/>
    <n v="70.59"/>
    <x v="1"/>
    <d v="2002-11-10T00:00:00"/>
    <n v="23"/>
    <x v="2"/>
    <x v="0"/>
    <s v="New Michele"/>
    <x v="0"/>
  </r>
  <r>
    <s v="T04373"/>
    <d v="2023-12-03T00:00:00"/>
    <s v="C161"/>
    <s v="P013"/>
    <s v="S003"/>
    <n v="5"/>
    <n v="0.1"/>
    <s v="Mobile Money"/>
    <n v="5674"/>
    <n v="5106.6000000000004"/>
    <n v="3375.5"/>
    <n v="1731.1000000000004"/>
    <s v="World Watches"/>
    <x v="7"/>
    <x v="1"/>
    <x v="0"/>
    <x v="1"/>
    <n v="1134.8"/>
    <n v="675.1"/>
    <x v="0"/>
    <d v="1963-01-19T00:00:00"/>
    <n v="63"/>
    <x v="3"/>
    <x v="0"/>
    <s v="New Michele"/>
    <x v="0"/>
  </r>
  <r>
    <s v="T04374"/>
    <d v="2024-08-13T00:00:00"/>
    <s v="C024"/>
    <s v="P037"/>
    <s v="S003"/>
    <n v="3"/>
    <n v="0.15"/>
    <s v="Credit Card"/>
    <n v="5857.9500000000007"/>
    <n v="4979.2575000000006"/>
    <n v="4353.8099999999995"/>
    <n v="625.44750000000113"/>
    <s v="Book Television"/>
    <x v="3"/>
    <x v="0"/>
    <x v="1"/>
    <x v="2"/>
    <n v="1952.65"/>
    <n v="1451.27"/>
    <x v="1"/>
    <d v="1961-11-25T00:00:00"/>
    <n v="64"/>
    <x v="3"/>
    <x v="0"/>
    <s v="New Michele"/>
    <x v="0"/>
  </r>
  <r>
    <s v="T04375"/>
    <d v="2025-08-10T00:00:00"/>
    <s v="C023"/>
    <s v="P034"/>
    <s v="S003"/>
    <n v="4"/>
    <n v="0.15"/>
    <s v="Credit Card"/>
    <n v="1712.2"/>
    <n v="1455.37"/>
    <n v="984.28"/>
    <n v="471.08999999999992"/>
    <s v="Everything Laptop"/>
    <x v="3"/>
    <x v="2"/>
    <x v="1"/>
    <x v="6"/>
    <n v="428.05"/>
    <n v="246.07"/>
    <x v="1"/>
    <d v="1972-05-09T00:00:00"/>
    <n v="54"/>
    <x v="3"/>
    <x v="0"/>
    <s v="New Michele"/>
    <x v="0"/>
  </r>
  <r>
    <s v="T04376"/>
    <d v="2025-06-19T00:00:00"/>
    <s v="C150"/>
    <s v="P023"/>
    <s v="S004"/>
    <n v="5"/>
    <n v="0.05"/>
    <s v="Bank Transfer"/>
    <n v="9392.35"/>
    <n v="8922.7325000000001"/>
    <n v="5074.55"/>
    <n v="3848.1824999999999"/>
    <s v="And Footwear"/>
    <x v="0"/>
    <x v="2"/>
    <x v="0"/>
    <x v="3"/>
    <n v="1878.47"/>
    <n v="1014.91"/>
    <x v="0"/>
    <d v="1971-06-17T00:00:00"/>
    <n v="55"/>
    <x v="3"/>
    <x v="1"/>
    <s v="Brianahaven"/>
    <x v="1"/>
  </r>
  <r>
    <s v="T04377"/>
    <d v="2024-12-25T00:00:00"/>
    <s v="C089"/>
    <s v="P042"/>
    <s v="S001"/>
    <n v="1"/>
    <n v="0.15"/>
    <s v="Bank Transfer"/>
    <n v="453.62"/>
    <n v="385.577"/>
    <n v="316.63"/>
    <n v="68.947000000000003"/>
    <s v="Maybe Clothing"/>
    <x v="7"/>
    <x v="0"/>
    <x v="0"/>
    <x v="0"/>
    <n v="453.62"/>
    <n v="316.63"/>
    <x v="1"/>
    <d v="1969-07-12T00:00:00"/>
    <n v="57"/>
    <x v="3"/>
    <x v="3"/>
    <s v="Jimenezborough"/>
    <x v="3"/>
  </r>
  <r>
    <s v="T04378"/>
    <d v="2024-08-17T00:00:00"/>
    <s v="C064"/>
    <s v="P048"/>
    <s v="S004"/>
    <n v="5"/>
    <n v="0"/>
    <s v="Credit Card"/>
    <n v="6081.7999999999993"/>
    <n v="6081.7999999999993"/>
    <n v="3974"/>
    <n v="2107.7999999999993"/>
    <s v="Nor Bags"/>
    <x v="3"/>
    <x v="0"/>
    <x v="0"/>
    <x v="5"/>
    <n v="1216.3599999999999"/>
    <n v="794.8"/>
    <x v="1"/>
    <d v="1973-09-01T00:00:00"/>
    <n v="52"/>
    <x v="3"/>
    <x v="1"/>
    <s v="Brianahaven"/>
    <x v="1"/>
  </r>
  <r>
    <s v="T04379"/>
    <d v="2025-01-05T00:00:00"/>
    <s v="C131"/>
    <s v="P030"/>
    <s v="S002"/>
    <n v="4"/>
    <n v="0.15"/>
    <s v="Credit Card"/>
    <n v="116.96"/>
    <n v="99.415999999999997"/>
    <n v="61.12"/>
    <n v="38.295999999999999"/>
    <s v="National Watches"/>
    <x v="9"/>
    <x v="2"/>
    <x v="0"/>
    <x v="1"/>
    <n v="29.24"/>
    <n v="15.28"/>
    <x v="0"/>
    <d v="1996-10-18T00:00:00"/>
    <n v="29"/>
    <x v="1"/>
    <x v="2"/>
    <s v="Peckmouth"/>
    <x v="2"/>
  </r>
  <r>
    <s v="T04380"/>
    <d v="2024-09-11T00:00:00"/>
    <s v="C117"/>
    <s v="P017"/>
    <s v="S001"/>
    <n v="2"/>
    <n v="0.15"/>
    <s v="Mobile Money"/>
    <n v="2492.2199999999998"/>
    <n v="2118.3869999999997"/>
    <n v="1667.04"/>
    <n v="451.34699999999975"/>
    <s v="Find Headphones"/>
    <x v="5"/>
    <x v="0"/>
    <x v="1"/>
    <x v="11"/>
    <n v="1246.1099999999999"/>
    <n v="833.52"/>
    <x v="1"/>
    <d v="1987-09-07T00:00:00"/>
    <n v="38"/>
    <x v="1"/>
    <x v="3"/>
    <s v="Jimenezborough"/>
    <x v="3"/>
  </r>
  <r>
    <s v="T04381"/>
    <d v="2024-06-15T00:00:00"/>
    <s v="C105"/>
    <s v="P012"/>
    <s v="S001"/>
    <n v="3"/>
    <n v="0.05"/>
    <s v="Bank Transfer"/>
    <n v="3579.2699999999995"/>
    <n v="3400.3064999999992"/>
    <n v="2454.7200000000003"/>
    <n v="945.58649999999898"/>
    <s v="Above Camera"/>
    <x v="0"/>
    <x v="0"/>
    <x v="1"/>
    <x v="12"/>
    <n v="1193.0899999999999"/>
    <n v="818.24"/>
    <x v="0"/>
    <d v="1969-12-29T00:00:00"/>
    <n v="56"/>
    <x v="3"/>
    <x v="3"/>
    <s v="Jimenezborough"/>
    <x v="3"/>
  </r>
  <r>
    <s v="T04382"/>
    <d v="2023-10-01T00:00:00"/>
    <s v="C046"/>
    <s v="P039"/>
    <s v="S005"/>
    <n v="1"/>
    <n v="0.15"/>
    <s v="Bank Transfer"/>
    <n v="540.94000000000005"/>
    <n v="459.79900000000004"/>
    <n v="398.25"/>
    <n v="61.549000000000035"/>
    <s v="Church Clothing"/>
    <x v="6"/>
    <x v="1"/>
    <x v="0"/>
    <x v="0"/>
    <n v="540.94000000000005"/>
    <n v="398.25"/>
    <x v="0"/>
    <d v="1964-01-21T00:00:00"/>
    <n v="62"/>
    <x v="3"/>
    <x v="4"/>
    <s v="Johnmouth"/>
    <x v="2"/>
  </r>
  <r>
    <s v="T04383"/>
    <d v="2023-10-21T00:00:00"/>
    <s v="C066"/>
    <s v="P033"/>
    <s v="S001"/>
    <n v="4"/>
    <n v="0"/>
    <s v="Cash"/>
    <n v="7195.88"/>
    <n v="7195.88"/>
    <n v="5316.6"/>
    <n v="1879.2799999999997"/>
    <s v="Beat Accessories"/>
    <x v="6"/>
    <x v="1"/>
    <x v="0"/>
    <x v="9"/>
    <n v="1798.97"/>
    <n v="1329.15"/>
    <x v="1"/>
    <d v="1985-09-14T00:00:00"/>
    <n v="40"/>
    <x v="1"/>
    <x v="3"/>
    <s v="Jimenezborough"/>
    <x v="3"/>
  </r>
  <r>
    <s v="T04384"/>
    <d v="2025-02-23T00:00:00"/>
    <s v="C027"/>
    <s v="P013"/>
    <s v="S005"/>
    <n v="4"/>
    <n v="0.1"/>
    <s v="Credit Card"/>
    <n v="4539.2"/>
    <n v="4085.2799999999997"/>
    <n v="2700.4"/>
    <n v="1384.8799999999997"/>
    <s v="World Watches"/>
    <x v="10"/>
    <x v="2"/>
    <x v="0"/>
    <x v="1"/>
    <n v="1134.8"/>
    <n v="675.1"/>
    <x v="0"/>
    <d v="1959-02-05T00:00:00"/>
    <n v="67"/>
    <x v="4"/>
    <x v="4"/>
    <s v="Johnmouth"/>
    <x v="2"/>
  </r>
  <r>
    <s v="T04385"/>
    <d v="2024-04-30T00:00:00"/>
    <s v="C086"/>
    <s v="P040"/>
    <s v="S005"/>
    <n v="3"/>
    <n v="0.15"/>
    <s v="Bank Transfer"/>
    <n v="5236.83"/>
    <n v="4451.3054999999995"/>
    <n v="3967.32"/>
    <n v="483.98549999999932"/>
    <s v="Piece Headphones"/>
    <x v="8"/>
    <x v="0"/>
    <x v="1"/>
    <x v="11"/>
    <n v="1745.61"/>
    <n v="1322.44"/>
    <x v="1"/>
    <d v="1975-09-26T00:00:00"/>
    <n v="50"/>
    <x v="3"/>
    <x v="4"/>
    <s v="Johnmouth"/>
    <x v="2"/>
  </r>
  <r>
    <s v="T04386"/>
    <d v="2024-09-06T00:00:00"/>
    <s v="C011"/>
    <s v="P043"/>
    <s v="S003"/>
    <n v="1"/>
    <n v="0"/>
    <s v="Credit Card"/>
    <n v="564.41999999999996"/>
    <n v="564.41999999999996"/>
    <n v="293.95999999999998"/>
    <n v="270.45999999999998"/>
    <s v="Soon Accessories"/>
    <x v="5"/>
    <x v="0"/>
    <x v="0"/>
    <x v="9"/>
    <n v="564.41999999999996"/>
    <n v="293.95999999999998"/>
    <x v="0"/>
    <d v="1997-03-03T00:00:00"/>
    <n v="29"/>
    <x v="1"/>
    <x v="0"/>
    <s v="New Michele"/>
    <x v="0"/>
  </r>
  <r>
    <s v="T04387"/>
    <d v="2024-07-13T00:00:00"/>
    <s v="C172"/>
    <s v="P002"/>
    <s v="S005"/>
    <n v="5"/>
    <n v="0"/>
    <s v="Credit Card"/>
    <n v="4093.8"/>
    <n v="4093.8"/>
    <n v="2638.1"/>
    <n v="1455.7000000000003"/>
    <s v="Audience Television"/>
    <x v="11"/>
    <x v="0"/>
    <x v="1"/>
    <x v="2"/>
    <n v="818.76"/>
    <n v="527.62"/>
    <x v="1"/>
    <d v="1977-03-14T00:00:00"/>
    <n v="49"/>
    <x v="1"/>
    <x v="4"/>
    <s v="Johnmouth"/>
    <x v="2"/>
  </r>
  <r>
    <s v="T04388"/>
    <d v="2025-02-17T00:00:00"/>
    <s v="C126"/>
    <s v="P028"/>
    <s v="S002"/>
    <n v="1"/>
    <n v="0.1"/>
    <s v="Credit Card"/>
    <n v="673.78"/>
    <n v="606.40200000000004"/>
    <n v="363.33"/>
    <n v="243.07200000000006"/>
    <s v="Deal Smartphone"/>
    <x v="10"/>
    <x v="2"/>
    <x v="1"/>
    <x v="10"/>
    <n v="673.78"/>
    <n v="363.33"/>
    <x v="0"/>
    <d v="1980-04-04T00:00:00"/>
    <n v="46"/>
    <x v="1"/>
    <x v="2"/>
    <s v="Peckmouth"/>
    <x v="2"/>
  </r>
  <r>
    <s v="T04389"/>
    <d v="2023-12-11T00:00:00"/>
    <s v="C125"/>
    <s v="P012"/>
    <s v="S004"/>
    <n v="2"/>
    <n v="0.15"/>
    <s v="Credit Card"/>
    <n v="2386.1799999999998"/>
    <n v="2028.2529999999997"/>
    <n v="1636.48"/>
    <n v="391.77299999999968"/>
    <s v="Above Camera"/>
    <x v="7"/>
    <x v="1"/>
    <x v="1"/>
    <x v="12"/>
    <n v="1193.0899999999999"/>
    <n v="818.24"/>
    <x v="0"/>
    <d v="1990-04-03T00:00:00"/>
    <n v="36"/>
    <x v="1"/>
    <x v="1"/>
    <s v="Brianahaven"/>
    <x v="1"/>
  </r>
  <r>
    <s v="T04390"/>
    <d v="2024-10-18T00:00:00"/>
    <s v="C131"/>
    <s v="P006"/>
    <s v="S001"/>
    <n v="3"/>
    <n v="0.1"/>
    <s v="Bank Transfer"/>
    <n v="954.15000000000009"/>
    <n v="858.73500000000013"/>
    <n v="562.02"/>
    <n v="296.71500000000015"/>
    <s v="Company Fruits"/>
    <x v="6"/>
    <x v="0"/>
    <x v="2"/>
    <x v="13"/>
    <n v="318.05"/>
    <n v="187.34"/>
    <x v="0"/>
    <d v="1996-10-18T00:00:00"/>
    <n v="29"/>
    <x v="1"/>
    <x v="3"/>
    <s v="Jimenezborough"/>
    <x v="3"/>
  </r>
  <r>
    <s v="T04391"/>
    <d v="2024-04-05T00:00:00"/>
    <s v="C117"/>
    <s v="P015"/>
    <s v="S001"/>
    <n v="5"/>
    <n v="0.05"/>
    <s v="Bank Transfer"/>
    <n v="1352.25"/>
    <n v="1284.6375"/>
    <n v="938"/>
    <n v="346.63750000000005"/>
    <s v="Whether Bags"/>
    <x v="8"/>
    <x v="0"/>
    <x v="0"/>
    <x v="5"/>
    <n v="270.45"/>
    <n v="187.6"/>
    <x v="1"/>
    <d v="1987-09-07T00:00:00"/>
    <n v="38"/>
    <x v="1"/>
    <x v="3"/>
    <s v="Jimenezborough"/>
    <x v="3"/>
  </r>
  <r>
    <s v="T04392"/>
    <d v="2025-06-25T00:00:00"/>
    <s v="C055"/>
    <s v="P034"/>
    <s v="S001"/>
    <n v="5"/>
    <n v="0.15"/>
    <s v="Cash"/>
    <n v="2140.25"/>
    <n v="1819.2124999999999"/>
    <n v="1230.3499999999999"/>
    <n v="588.86249999999995"/>
    <s v="Everything Laptop"/>
    <x v="0"/>
    <x v="2"/>
    <x v="1"/>
    <x v="6"/>
    <n v="428.05"/>
    <n v="246.07"/>
    <x v="0"/>
    <d v="1976-07-09T00:00:00"/>
    <n v="50"/>
    <x v="3"/>
    <x v="3"/>
    <s v="Jimenezborough"/>
    <x v="3"/>
  </r>
  <r>
    <s v="T04393"/>
    <d v="2023-10-28T00:00:00"/>
    <s v="C108"/>
    <s v="P009"/>
    <s v="S004"/>
    <n v="4"/>
    <n v="0.1"/>
    <s v="Cash"/>
    <n v="492.76"/>
    <n v="443.48399999999998"/>
    <n v="321.44"/>
    <n v="122.04399999999998"/>
    <s v="Us Snacks"/>
    <x v="6"/>
    <x v="1"/>
    <x v="2"/>
    <x v="4"/>
    <n v="123.19"/>
    <n v="80.36"/>
    <x v="0"/>
    <d v="1960-11-21T00:00:00"/>
    <n v="65"/>
    <x v="4"/>
    <x v="1"/>
    <s v="Brianahaven"/>
    <x v="1"/>
  </r>
  <r>
    <s v="T04394"/>
    <d v="2024-06-11T00:00:00"/>
    <s v="C146"/>
    <s v="P035"/>
    <s v="S002"/>
    <n v="2"/>
    <n v="0.1"/>
    <s v="Mobile Money"/>
    <n v="3124.86"/>
    <n v="2812.3740000000003"/>
    <n v="2391.2600000000002"/>
    <n v="421.11400000000003"/>
    <s v="Chair Laptop"/>
    <x v="0"/>
    <x v="0"/>
    <x v="1"/>
    <x v="6"/>
    <n v="1562.43"/>
    <n v="1195.6300000000001"/>
    <x v="1"/>
    <d v="1997-03-26T00:00:00"/>
    <n v="29"/>
    <x v="1"/>
    <x v="2"/>
    <s v="Peckmouth"/>
    <x v="2"/>
  </r>
  <r>
    <s v="T04395"/>
    <d v="2024-09-28T00:00:00"/>
    <s v="C196"/>
    <s v="P030"/>
    <s v="S003"/>
    <n v="3"/>
    <n v="0.1"/>
    <s v="Cash"/>
    <n v="87.72"/>
    <n v="78.948000000000008"/>
    <n v="45.839999999999996"/>
    <n v="33.108000000000011"/>
    <s v="National Watches"/>
    <x v="5"/>
    <x v="0"/>
    <x v="0"/>
    <x v="1"/>
    <n v="29.24"/>
    <n v="15.28"/>
    <x v="1"/>
    <d v="1964-04-24T00:00:00"/>
    <n v="62"/>
    <x v="3"/>
    <x v="0"/>
    <s v="New Michele"/>
    <x v="0"/>
  </r>
  <r>
    <s v="T04396"/>
    <d v="2025-08-08T00:00:00"/>
    <s v="C181"/>
    <s v="P034"/>
    <s v="S002"/>
    <n v="3"/>
    <n v="0.15"/>
    <s v="Credit Card"/>
    <n v="1284.1500000000001"/>
    <n v="1091.5275000000001"/>
    <n v="738.21"/>
    <n v="353.31750000000011"/>
    <s v="Everything Laptop"/>
    <x v="3"/>
    <x v="2"/>
    <x v="1"/>
    <x v="6"/>
    <n v="428.05"/>
    <n v="246.07"/>
    <x v="1"/>
    <d v="1972-11-28T00:00:00"/>
    <n v="53"/>
    <x v="3"/>
    <x v="2"/>
    <s v="Peckmouth"/>
    <x v="2"/>
  </r>
  <r>
    <s v="T04397"/>
    <d v="2025-02-28T00:00:00"/>
    <s v="C126"/>
    <s v="P022"/>
    <s v="S001"/>
    <n v="4"/>
    <n v="0.1"/>
    <s v="Credit Card"/>
    <n v="102.28"/>
    <n v="92.052000000000007"/>
    <n v="76.2"/>
    <n v="15.852000000000004"/>
    <s v="How Vegetables"/>
    <x v="10"/>
    <x v="2"/>
    <x v="2"/>
    <x v="8"/>
    <n v="25.57"/>
    <n v="19.05"/>
    <x v="0"/>
    <d v="1980-04-04T00:00:00"/>
    <n v="46"/>
    <x v="1"/>
    <x v="3"/>
    <s v="Jimenezborough"/>
    <x v="3"/>
  </r>
  <r>
    <s v="T04398"/>
    <d v="2025-08-29T00:00:00"/>
    <s v="C006"/>
    <s v="P011"/>
    <s v="S004"/>
    <n v="5"/>
    <n v="0"/>
    <s v="Cash"/>
    <n v="1242.8499999999999"/>
    <n v="1242.8499999999999"/>
    <n v="953.34999999999991"/>
    <n v="289.5"/>
    <s v="Either Headphones"/>
    <x v="3"/>
    <x v="2"/>
    <x v="1"/>
    <x v="11"/>
    <n v="248.57"/>
    <n v="190.67"/>
    <x v="0"/>
    <d v="1986-10-03T00:00:00"/>
    <n v="39"/>
    <x v="1"/>
    <x v="1"/>
    <s v="Brianahaven"/>
    <x v="1"/>
  </r>
  <r>
    <s v="T04399"/>
    <d v="2025-02-07T00:00:00"/>
    <s v="C194"/>
    <s v="P013"/>
    <s v="S004"/>
    <n v="3"/>
    <n v="0"/>
    <s v="Credit Card"/>
    <n v="3404.3999999999996"/>
    <n v="3404.3999999999996"/>
    <n v="2025.3000000000002"/>
    <n v="1379.0999999999995"/>
    <s v="World Watches"/>
    <x v="10"/>
    <x v="2"/>
    <x v="0"/>
    <x v="1"/>
    <n v="1134.8"/>
    <n v="675.1"/>
    <x v="0"/>
    <d v="2000-09-02T00:00:00"/>
    <n v="25"/>
    <x v="1"/>
    <x v="1"/>
    <s v="Brianahaven"/>
    <x v="1"/>
  </r>
  <r>
    <s v="T04400"/>
    <d v="2025-06-15T00:00:00"/>
    <s v="C079"/>
    <s v="P047"/>
    <s v="S002"/>
    <n v="5"/>
    <n v="0"/>
    <s v="Mobile Money"/>
    <n v="5985.9000000000005"/>
    <n v="5985.9000000000005"/>
    <n v="3613.7"/>
    <n v="2372.2000000000007"/>
    <s v="Or Smartphone"/>
    <x v="0"/>
    <x v="2"/>
    <x v="1"/>
    <x v="10"/>
    <n v="1197.18"/>
    <n v="722.74"/>
    <x v="1"/>
    <d v="1979-06-15T00:00:00"/>
    <n v="47"/>
    <x v="1"/>
    <x v="2"/>
    <s v="Peckmouth"/>
    <x v="2"/>
  </r>
  <r>
    <s v="T04401"/>
    <d v="2025-02-25T00:00:00"/>
    <s v="C053"/>
    <s v="P045"/>
    <s v="S005"/>
    <n v="4"/>
    <n v="0.15"/>
    <s v="Bank Transfer"/>
    <n v="7516.32"/>
    <n v="6388.8719999999994"/>
    <n v="4018.24"/>
    <n v="2370.6319999999996"/>
    <s v="Set Dairy"/>
    <x v="10"/>
    <x v="2"/>
    <x v="2"/>
    <x v="7"/>
    <n v="1879.08"/>
    <n v="1004.56"/>
    <x v="1"/>
    <d v="1998-04-20T00:00:00"/>
    <n v="28"/>
    <x v="1"/>
    <x v="4"/>
    <s v="Johnmouth"/>
    <x v="2"/>
  </r>
  <r>
    <s v="T04402"/>
    <d v="2024-11-09T00:00:00"/>
    <s v="C132"/>
    <s v="P016"/>
    <s v="S002"/>
    <n v="2"/>
    <n v="0.05"/>
    <s v="Mobile Money"/>
    <n v="3717.5"/>
    <n v="3531.625"/>
    <n v="2902.32"/>
    <n v="629.30499999999984"/>
    <s v="House Accessories"/>
    <x v="1"/>
    <x v="0"/>
    <x v="0"/>
    <x v="9"/>
    <n v="1858.75"/>
    <n v="1451.16"/>
    <x v="0"/>
    <d v="1958-12-24T00:00:00"/>
    <n v="67"/>
    <x v="4"/>
    <x v="2"/>
    <s v="Peckmouth"/>
    <x v="2"/>
  </r>
  <r>
    <s v="T04403"/>
    <d v="2025-04-26T00:00:00"/>
    <s v="C073"/>
    <s v="P027"/>
    <s v="S004"/>
    <n v="4"/>
    <n v="0"/>
    <s v="Bank Transfer"/>
    <n v="5088.92"/>
    <n v="5088.92"/>
    <n v="3810.6"/>
    <n v="1278.3200000000002"/>
    <s v="Hospital Smartphone"/>
    <x v="8"/>
    <x v="2"/>
    <x v="1"/>
    <x v="10"/>
    <n v="1272.23"/>
    <n v="952.65"/>
    <x v="1"/>
    <d v="1964-12-04T00:00:00"/>
    <n v="61"/>
    <x v="3"/>
    <x v="1"/>
    <s v="Brianahaven"/>
    <x v="1"/>
  </r>
  <r>
    <s v="T04404"/>
    <d v="2024-02-20T00:00:00"/>
    <s v="C025"/>
    <s v="P033"/>
    <s v="S002"/>
    <n v="1"/>
    <n v="0"/>
    <s v="Cash"/>
    <n v="1798.97"/>
    <n v="1798.97"/>
    <n v="1329.15"/>
    <n v="469.81999999999994"/>
    <s v="Beat Accessories"/>
    <x v="10"/>
    <x v="0"/>
    <x v="0"/>
    <x v="9"/>
    <n v="1798.97"/>
    <n v="1329.15"/>
    <x v="1"/>
    <d v="1971-03-12T00:00:00"/>
    <n v="55"/>
    <x v="3"/>
    <x v="2"/>
    <s v="Peckmouth"/>
    <x v="2"/>
  </r>
  <r>
    <s v="T04405"/>
    <d v="2023-10-18T00:00:00"/>
    <s v="C090"/>
    <s v="P002"/>
    <s v="S002"/>
    <n v="5"/>
    <n v="0.15"/>
    <s v="Cash"/>
    <n v="4093.8"/>
    <n v="3479.73"/>
    <n v="2638.1"/>
    <n v="841.63000000000011"/>
    <s v="Audience Television"/>
    <x v="6"/>
    <x v="1"/>
    <x v="1"/>
    <x v="2"/>
    <n v="818.76"/>
    <n v="527.62"/>
    <x v="0"/>
    <d v="1975-08-18T00:00:00"/>
    <n v="50"/>
    <x v="3"/>
    <x v="2"/>
    <s v="Peckmouth"/>
    <x v="2"/>
  </r>
  <r>
    <s v="T04406"/>
    <d v="2024-10-06T00:00:00"/>
    <s v="C048"/>
    <s v="P008"/>
    <s v="S005"/>
    <n v="2"/>
    <n v="0.15"/>
    <s v="Credit Card"/>
    <n v="219.56"/>
    <n v="186.626"/>
    <n v="141.18"/>
    <n v="45.445999999999998"/>
    <s v="Recognize Footwear"/>
    <x v="6"/>
    <x v="0"/>
    <x v="0"/>
    <x v="3"/>
    <n v="109.78"/>
    <n v="70.59"/>
    <x v="0"/>
    <d v="2004-12-30T00:00:00"/>
    <n v="21"/>
    <x v="2"/>
    <x v="4"/>
    <s v="Johnmouth"/>
    <x v="2"/>
  </r>
  <r>
    <s v="T04407"/>
    <d v="2024-10-24T00:00:00"/>
    <s v="C090"/>
    <s v="P009"/>
    <s v="S003"/>
    <n v="2"/>
    <n v="0"/>
    <s v="Bank Transfer"/>
    <n v="246.38"/>
    <n v="246.38"/>
    <n v="160.72"/>
    <n v="85.66"/>
    <s v="Us Snacks"/>
    <x v="6"/>
    <x v="0"/>
    <x v="2"/>
    <x v="4"/>
    <n v="123.19"/>
    <n v="80.36"/>
    <x v="0"/>
    <d v="1975-08-18T00:00:00"/>
    <n v="50"/>
    <x v="3"/>
    <x v="0"/>
    <s v="New Michele"/>
    <x v="0"/>
  </r>
  <r>
    <s v="T04408"/>
    <d v="2025-06-22T00:00:00"/>
    <s v="C018"/>
    <s v="P017"/>
    <s v="S002"/>
    <n v="2"/>
    <n v="0"/>
    <s v="Cash"/>
    <n v="2492.2199999999998"/>
    <n v="2492.2199999999998"/>
    <n v="1667.04"/>
    <n v="825.17999999999984"/>
    <s v="Find Headphones"/>
    <x v="0"/>
    <x v="2"/>
    <x v="1"/>
    <x v="11"/>
    <n v="1246.1099999999999"/>
    <n v="833.52"/>
    <x v="0"/>
    <d v="1994-08-19T00:00:00"/>
    <n v="31"/>
    <x v="1"/>
    <x v="2"/>
    <s v="Peckmouth"/>
    <x v="2"/>
  </r>
  <r>
    <s v="T04409"/>
    <d v="2024-12-26T00:00:00"/>
    <s v="C186"/>
    <s v="P018"/>
    <s v="S003"/>
    <n v="4"/>
    <n v="0.15"/>
    <s v="Credit Card"/>
    <n v="4319.5600000000004"/>
    <n v="3671.6260000000002"/>
    <n v="2815.32"/>
    <n v="856.30600000000004"/>
    <s v="Democratic Smartphone"/>
    <x v="7"/>
    <x v="0"/>
    <x v="1"/>
    <x v="10"/>
    <n v="1079.8900000000001"/>
    <n v="703.83"/>
    <x v="1"/>
    <d v="1960-05-05T00:00:00"/>
    <n v="66"/>
    <x v="4"/>
    <x v="0"/>
    <s v="New Michele"/>
    <x v="0"/>
  </r>
  <r>
    <s v="T04410"/>
    <d v="2024-10-05T00:00:00"/>
    <s v="C002"/>
    <s v="P029"/>
    <s v="S003"/>
    <n v="3"/>
    <n v="0"/>
    <s v="Cash"/>
    <n v="4455.1499999999996"/>
    <n v="4455.1499999999996"/>
    <n v="2964.93"/>
    <n v="1490.2199999999998"/>
    <s v="Road Clothing"/>
    <x v="6"/>
    <x v="0"/>
    <x v="0"/>
    <x v="0"/>
    <n v="1485.05"/>
    <n v="988.31"/>
    <x v="0"/>
    <d v="1959-08-18T00:00:00"/>
    <n v="66"/>
    <x v="4"/>
    <x v="0"/>
    <s v="New Michele"/>
    <x v="0"/>
  </r>
  <r>
    <s v="T04411"/>
    <d v="2025-04-01T00:00:00"/>
    <s v="C015"/>
    <s v="P015"/>
    <s v="S004"/>
    <n v="5"/>
    <n v="0.1"/>
    <s v="Cash"/>
    <n v="1352.25"/>
    <n v="1217.0250000000001"/>
    <n v="938"/>
    <n v="279.02500000000009"/>
    <s v="Whether Bags"/>
    <x v="8"/>
    <x v="2"/>
    <x v="0"/>
    <x v="5"/>
    <n v="270.45"/>
    <n v="187.6"/>
    <x v="0"/>
    <d v="1993-12-12T00:00:00"/>
    <n v="32"/>
    <x v="1"/>
    <x v="1"/>
    <s v="Brianahaven"/>
    <x v="1"/>
  </r>
  <r>
    <s v="T04412"/>
    <d v="2025-09-05T00:00:00"/>
    <s v="C145"/>
    <s v="P027"/>
    <s v="S002"/>
    <n v="2"/>
    <n v="0.1"/>
    <s v="Bank Transfer"/>
    <n v="2544.46"/>
    <n v="2290.0140000000001"/>
    <n v="1905.3"/>
    <n v="384.71400000000017"/>
    <s v="Hospital Smartphone"/>
    <x v="5"/>
    <x v="2"/>
    <x v="1"/>
    <x v="10"/>
    <n v="1272.23"/>
    <n v="952.65"/>
    <x v="1"/>
    <d v="1959-11-07T00:00:00"/>
    <n v="66"/>
    <x v="4"/>
    <x v="2"/>
    <s v="Peckmouth"/>
    <x v="2"/>
  </r>
  <r>
    <s v="T04413"/>
    <d v="2023-12-31T00:00:00"/>
    <s v="C200"/>
    <s v="P008"/>
    <s v="S002"/>
    <n v="5"/>
    <n v="0"/>
    <s v="Cash"/>
    <n v="548.9"/>
    <n v="548.9"/>
    <n v="352.95000000000005"/>
    <n v="195.94999999999993"/>
    <s v="Recognize Footwear"/>
    <x v="7"/>
    <x v="1"/>
    <x v="0"/>
    <x v="3"/>
    <n v="109.78"/>
    <n v="70.59"/>
    <x v="0"/>
    <d v="2001-12-24T00:00:00"/>
    <n v="24"/>
    <x v="2"/>
    <x v="2"/>
    <s v="Peckmouth"/>
    <x v="2"/>
  </r>
  <r>
    <s v="T04414"/>
    <d v="2025-02-13T00:00:00"/>
    <s v="C160"/>
    <s v="P004"/>
    <s v="S004"/>
    <n v="5"/>
    <n v="0.1"/>
    <s v="Cash"/>
    <n v="9268.85"/>
    <n v="8341.9650000000001"/>
    <n v="6817.6"/>
    <n v="1524.3649999999998"/>
    <s v="Four Accessories"/>
    <x v="10"/>
    <x v="2"/>
    <x v="0"/>
    <x v="9"/>
    <n v="1853.77"/>
    <n v="1363.52"/>
    <x v="0"/>
    <d v="1991-09-10T00:00:00"/>
    <n v="34"/>
    <x v="0"/>
    <x v="1"/>
    <s v="Brianahaven"/>
    <x v="1"/>
  </r>
  <r>
    <s v="T04415"/>
    <d v="2024-09-03T00:00:00"/>
    <s v="C163"/>
    <s v="P020"/>
    <s v="S002"/>
    <n v="2"/>
    <n v="0.1"/>
    <s v="Mobile Money"/>
    <n v="647.84"/>
    <n v="583.05600000000004"/>
    <n v="485.96"/>
    <n v="97.09600000000006"/>
    <s v="Simple Accessories"/>
    <x v="5"/>
    <x v="0"/>
    <x v="0"/>
    <x v="9"/>
    <n v="323.92"/>
    <n v="242.98"/>
    <x v="1"/>
    <d v="1985-10-08T00:00:00"/>
    <n v="40"/>
    <x v="1"/>
    <x v="2"/>
    <s v="Peckmouth"/>
    <x v="2"/>
  </r>
  <r>
    <s v="T04416"/>
    <d v="2023-11-19T00:00:00"/>
    <s v="C008"/>
    <s v="P003"/>
    <s v="S005"/>
    <n v="5"/>
    <n v="0.15"/>
    <s v="Credit Card"/>
    <n v="1688.15"/>
    <n v="1434.9275"/>
    <n v="845.15"/>
    <n v="589.77750000000003"/>
    <s v="Here Footwear"/>
    <x v="1"/>
    <x v="1"/>
    <x v="0"/>
    <x v="3"/>
    <n v="337.63"/>
    <n v="169.03"/>
    <x v="0"/>
    <d v="1960-11-13T00:00:00"/>
    <n v="65"/>
    <x v="4"/>
    <x v="4"/>
    <s v="Johnmouth"/>
    <x v="2"/>
  </r>
  <r>
    <s v="T04417"/>
    <d v="2024-08-21T00:00:00"/>
    <s v="C191"/>
    <s v="P001"/>
    <s v="S004"/>
    <n v="3"/>
    <n v="0.15"/>
    <s v="Credit Card"/>
    <n v="5021.07"/>
    <n v="4267.9094999999998"/>
    <n v="3970.1400000000003"/>
    <n v="297.76949999999943"/>
    <s v="Like Camera"/>
    <x v="3"/>
    <x v="0"/>
    <x v="1"/>
    <x v="12"/>
    <n v="1673.69"/>
    <n v="1323.38"/>
    <x v="1"/>
    <d v="1958-07-14T00:00:00"/>
    <n v="68"/>
    <x v="4"/>
    <x v="1"/>
    <s v="Brianahaven"/>
    <x v="1"/>
  </r>
  <r>
    <s v="T04418"/>
    <d v="2024-05-28T00:00:00"/>
    <s v="C047"/>
    <s v="P028"/>
    <s v="S002"/>
    <n v="3"/>
    <n v="0"/>
    <s v="Mobile Money"/>
    <n v="2021.34"/>
    <n v="2021.34"/>
    <n v="1089.99"/>
    <n v="931.34999999999991"/>
    <s v="Deal Smartphone"/>
    <x v="4"/>
    <x v="0"/>
    <x v="1"/>
    <x v="10"/>
    <n v="673.78"/>
    <n v="363.33"/>
    <x v="1"/>
    <d v="2006-07-03T00:00:00"/>
    <n v="20"/>
    <x v="2"/>
    <x v="2"/>
    <s v="Peckmouth"/>
    <x v="2"/>
  </r>
  <r>
    <s v="T04419"/>
    <d v="2024-11-04T00:00:00"/>
    <s v="C077"/>
    <s v="P004"/>
    <s v="S002"/>
    <n v="2"/>
    <n v="0.1"/>
    <s v="Cash"/>
    <n v="3707.54"/>
    <n v="3336.7860000000001"/>
    <n v="2727.04"/>
    <n v="609.74600000000009"/>
    <s v="Four Accessories"/>
    <x v="1"/>
    <x v="0"/>
    <x v="0"/>
    <x v="9"/>
    <n v="1853.77"/>
    <n v="1363.52"/>
    <x v="1"/>
    <d v="2002-12-24T00:00:00"/>
    <n v="23"/>
    <x v="2"/>
    <x v="2"/>
    <s v="Peckmouth"/>
    <x v="2"/>
  </r>
  <r>
    <s v="T04420"/>
    <d v="2025-04-26T00:00:00"/>
    <s v="C068"/>
    <s v="P035"/>
    <s v="S002"/>
    <n v="2"/>
    <n v="0.15"/>
    <s v="Cash"/>
    <n v="3124.86"/>
    <n v="2656.1309999999999"/>
    <n v="2391.2600000000002"/>
    <n v="264.87099999999964"/>
    <s v="Chair Laptop"/>
    <x v="8"/>
    <x v="2"/>
    <x v="1"/>
    <x v="6"/>
    <n v="1562.43"/>
    <n v="1195.6300000000001"/>
    <x v="1"/>
    <d v="1981-06-09T00:00:00"/>
    <n v="45"/>
    <x v="1"/>
    <x v="2"/>
    <s v="Peckmouth"/>
    <x v="2"/>
  </r>
  <r>
    <s v="T04421"/>
    <d v="2023-12-11T00:00:00"/>
    <s v="C028"/>
    <s v="P029"/>
    <s v="S005"/>
    <n v="5"/>
    <n v="0"/>
    <s v="Cash"/>
    <n v="7425.25"/>
    <n v="7425.25"/>
    <n v="4941.5499999999993"/>
    <n v="2483.7000000000007"/>
    <s v="Road Clothing"/>
    <x v="7"/>
    <x v="1"/>
    <x v="0"/>
    <x v="0"/>
    <n v="1485.05"/>
    <n v="988.31"/>
    <x v="1"/>
    <d v="1960-02-10T00:00:00"/>
    <n v="66"/>
    <x v="4"/>
    <x v="4"/>
    <s v="Johnmouth"/>
    <x v="2"/>
  </r>
  <r>
    <s v="T04422"/>
    <d v="2025-02-02T00:00:00"/>
    <s v="C050"/>
    <s v="P021"/>
    <s v="S003"/>
    <n v="4"/>
    <n v="0.15"/>
    <s v="Cash"/>
    <n v="4908.96"/>
    <n v="4172.616"/>
    <n v="3908.36"/>
    <n v="264.25599999999986"/>
    <s v="Firm Dairy"/>
    <x v="10"/>
    <x v="2"/>
    <x v="2"/>
    <x v="7"/>
    <n v="1227.24"/>
    <n v="977.09"/>
    <x v="0"/>
    <d v="1968-06-20T00:00:00"/>
    <n v="58"/>
    <x v="3"/>
    <x v="0"/>
    <s v="New Michele"/>
    <x v="0"/>
  </r>
  <r>
    <s v="T04423"/>
    <d v="2025-06-28T00:00:00"/>
    <s v="C177"/>
    <s v="P039"/>
    <s v="S004"/>
    <n v="2"/>
    <n v="0"/>
    <s v="Mobile Money"/>
    <n v="1081.8800000000001"/>
    <n v="1081.8800000000001"/>
    <n v="796.5"/>
    <n v="285.38000000000011"/>
    <s v="Church Clothing"/>
    <x v="0"/>
    <x v="2"/>
    <x v="0"/>
    <x v="0"/>
    <n v="540.94000000000005"/>
    <n v="398.25"/>
    <x v="1"/>
    <d v="1985-01-05T00:00:00"/>
    <n v="41"/>
    <x v="1"/>
    <x v="1"/>
    <s v="Brianahaven"/>
    <x v="1"/>
  </r>
  <r>
    <s v="T04424"/>
    <d v="2025-08-04T00:00:00"/>
    <s v="C004"/>
    <s v="P050"/>
    <s v="S002"/>
    <n v="5"/>
    <n v="0.15"/>
    <s v="Mobile Money"/>
    <n v="5223.2000000000007"/>
    <n v="4439.72"/>
    <n v="3875.3500000000004"/>
    <n v="564.36999999999989"/>
    <s v="Maybe Footwear"/>
    <x v="3"/>
    <x v="2"/>
    <x v="0"/>
    <x v="3"/>
    <n v="1044.6400000000001"/>
    <n v="775.07"/>
    <x v="0"/>
    <d v="1992-06-16T00:00:00"/>
    <n v="34"/>
    <x v="0"/>
    <x v="2"/>
    <s v="Peckmouth"/>
    <x v="2"/>
  </r>
  <r>
    <s v="T04425"/>
    <d v="2024-11-15T00:00:00"/>
    <s v="C178"/>
    <s v="P033"/>
    <s v="S002"/>
    <n v="1"/>
    <n v="0.05"/>
    <s v="Cash"/>
    <n v="1798.97"/>
    <n v="1709.0214999999998"/>
    <n v="1329.15"/>
    <n v="379.87149999999974"/>
    <s v="Beat Accessories"/>
    <x v="1"/>
    <x v="0"/>
    <x v="0"/>
    <x v="9"/>
    <n v="1798.97"/>
    <n v="1329.15"/>
    <x v="1"/>
    <d v="1960-12-05T00:00:00"/>
    <n v="65"/>
    <x v="4"/>
    <x v="2"/>
    <s v="Peckmouth"/>
    <x v="2"/>
  </r>
  <r>
    <s v="T04426"/>
    <d v="2025-08-11T00:00:00"/>
    <s v="C009"/>
    <s v="P006"/>
    <s v="S005"/>
    <n v="3"/>
    <n v="0.05"/>
    <s v="Mobile Money"/>
    <n v="954.15000000000009"/>
    <n v="906.4425"/>
    <n v="562.02"/>
    <n v="344.42250000000001"/>
    <s v="Company Fruits"/>
    <x v="3"/>
    <x v="2"/>
    <x v="2"/>
    <x v="13"/>
    <n v="318.05"/>
    <n v="187.34"/>
    <x v="1"/>
    <d v="2004-08-15T00:00:00"/>
    <n v="21"/>
    <x v="2"/>
    <x v="4"/>
    <s v="Johnmouth"/>
    <x v="2"/>
  </r>
  <r>
    <s v="T04427"/>
    <d v="2024-11-15T00:00:00"/>
    <s v="C107"/>
    <s v="P028"/>
    <s v="S002"/>
    <n v="1"/>
    <n v="0.1"/>
    <s v="Credit Card"/>
    <n v="673.78"/>
    <n v="606.40200000000004"/>
    <n v="363.33"/>
    <n v="243.07200000000006"/>
    <s v="Deal Smartphone"/>
    <x v="1"/>
    <x v="0"/>
    <x v="1"/>
    <x v="10"/>
    <n v="673.78"/>
    <n v="363.33"/>
    <x v="1"/>
    <d v="1995-10-08T00:00:00"/>
    <n v="30"/>
    <x v="1"/>
    <x v="2"/>
    <s v="Peckmouth"/>
    <x v="2"/>
  </r>
  <r>
    <s v="T04428"/>
    <d v="2024-02-11T00:00:00"/>
    <s v="C105"/>
    <s v="P013"/>
    <s v="S005"/>
    <n v="5"/>
    <n v="0"/>
    <s v="Cash"/>
    <n v="5674"/>
    <n v="5674"/>
    <n v="3375.5"/>
    <n v="2298.5"/>
    <s v="World Watches"/>
    <x v="10"/>
    <x v="0"/>
    <x v="0"/>
    <x v="1"/>
    <n v="1134.8"/>
    <n v="675.1"/>
    <x v="0"/>
    <d v="1969-12-29T00:00:00"/>
    <n v="56"/>
    <x v="3"/>
    <x v="4"/>
    <s v="Johnmouth"/>
    <x v="2"/>
  </r>
  <r>
    <s v="T04429"/>
    <d v="2024-11-21T00:00:00"/>
    <s v="C087"/>
    <s v="P050"/>
    <s v="S004"/>
    <n v="4"/>
    <n v="0.1"/>
    <s v="Cash"/>
    <n v="4178.5600000000004"/>
    <n v="3760.7040000000006"/>
    <n v="3100.28"/>
    <n v="660.42400000000043"/>
    <s v="Maybe Footwear"/>
    <x v="1"/>
    <x v="0"/>
    <x v="0"/>
    <x v="3"/>
    <n v="1044.6400000000001"/>
    <n v="775.07"/>
    <x v="1"/>
    <d v="1975-06-22T00:00:00"/>
    <n v="51"/>
    <x v="3"/>
    <x v="1"/>
    <s v="Brianahaven"/>
    <x v="1"/>
  </r>
  <r>
    <s v="T04430"/>
    <d v="2025-08-26T00:00:00"/>
    <s v="C016"/>
    <s v="P009"/>
    <s v="S001"/>
    <n v="4"/>
    <n v="0.05"/>
    <s v="Credit Card"/>
    <n v="492.76"/>
    <n v="468.12199999999996"/>
    <n v="321.44"/>
    <n v="146.68199999999996"/>
    <s v="Us Snacks"/>
    <x v="3"/>
    <x v="2"/>
    <x v="2"/>
    <x v="4"/>
    <n v="123.19"/>
    <n v="80.36"/>
    <x v="0"/>
    <d v="1976-04-27T00:00:00"/>
    <n v="50"/>
    <x v="3"/>
    <x v="3"/>
    <s v="Jimenezborough"/>
    <x v="3"/>
  </r>
  <r>
    <s v="T04431"/>
    <d v="2023-12-15T00:00:00"/>
    <s v="C086"/>
    <s v="P028"/>
    <s v="S005"/>
    <n v="1"/>
    <n v="0"/>
    <s v="Mobile Money"/>
    <n v="673.78"/>
    <n v="673.78"/>
    <n v="363.33"/>
    <n v="310.45"/>
    <s v="Deal Smartphone"/>
    <x v="7"/>
    <x v="1"/>
    <x v="1"/>
    <x v="10"/>
    <n v="673.78"/>
    <n v="363.33"/>
    <x v="1"/>
    <d v="1975-09-26T00:00:00"/>
    <n v="50"/>
    <x v="3"/>
    <x v="4"/>
    <s v="Johnmouth"/>
    <x v="2"/>
  </r>
  <r>
    <s v="T04432"/>
    <d v="2024-06-26T00:00:00"/>
    <s v="C056"/>
    <s v="P042"/>
    <s v="S005"/>
    <n v="4"/>
    <n v="0"/>
    <s v="Credit Card"/>
    <n v="1814.48"/>
    <n v="1814.48"/>
    <n v="1266.52"/>
    <n v="547.96"/>
    <s v="Maybe Clothing"/>
    <x v="0"/>
    <x v="0"/>
    <x v="0"/>
    <x v="0"/>
    <n v="453.62"/>
    <n v="316.63"/>
    <x v="1"/>
    <d v="2004-09-23T00:00:00"/>
    <n v="21"/>
    <x v="2"/>
    <x v="4"/>
    <s v="Johnmouth"/>
    <x v="2"/>
  </r>
  <r>
    <s v="T04433"/>
    <d v="2024-08-08T00:00:00"/>
    <s v="C193"/>
    <s v="P040"/>
    <s v="S001"/>
    <n v="4"/>
    <n v="0.05"/>
    <s v="Credit Card"/>
    <n v="6982.44"/>
    <n v="6633.3179999999993"/>
    <n v="5289.76"/>
    <n v="1343.5579999999991"/>
    <s v="Piece Headphones"/>
    <x v="3"/>
    <x v="0"/>
    <x v="1"/>
    <x v="11"/>
    <n v="1745.61"/>
    <n v="1322.44"/>
    <x v="1"/>
    <d v="1969-11-06T00:00:00"/>
    <n v="56"/>
    <x v="3"/>
    <x v="3"/>
    <s v="Jimenezborough"/>
    <x v="3"/>
  </r>
  <r>
    <s v="T04434"/>
    <d v="2024-08-26T00:00:00"/>
    <s v="C024"/>
    <s v="P031"/>
    <s v="S001"/>
    <n v="2"/>
    <n v="0.15"/>
    <s v="Cash"/>
    <n v="2191.44"/>
    <n v="1862.7239999999999"/>
    <n v="1644.4"/>
    <n v="218.32399999999984"/>
    <s v="Foot Snacks"/>
    <x v="3"/>
    <x v="0"/>
    <x v="2"/>
    <x v="4"/>
    <n v="1095.72"/>
    <n v="822.2"/>
    <x v="1"/>
    <d v="1961-11-25T00:00:00"/>
    <n v="64"/>
    <x v="3"/>
    <x v="3"/>
    <s v="Jimenezborough"/>
    <x v="3"/>
  </r>
  <r>
    <s v="T04435"/>
    <d v="2025-08-26T00:00:00"/>
    <s v="C191"/>
    <s v="P016"/>
    <s v="S005"/>
    <n v="4"/>
    <n v="0"/>
    <s v="Mobile Money"/>
    <n v="7435"/>
    <n v="7435"/>
    <n v="5804.64"/>
    <n v="1630.3599999999997"/>
    <s v="House Accessories"/>
    <x v="3"/>
    <x v="2"/>
    <x v="0"/>
    <x v="9"/>
    <n v="1858.75"/>
    <n v="1451.16"/>
    <x v="1"/>
    <d v="1958-07-14T00:00:00"/>
    <n v="68"/>
    <x v="4"/>
    <x v="4"/>
    <s v="Johnmouth"/>
    <x v="2"/>
  </r>
  <r>
    <s v="T04436"/>
    <d v="2023-12-15T00:00:00"/>
    <s v="C127"/>
    <s v="P003"/>
    <s v="S002"/>
    <n v="2"/>
    <n v="0"/>
    <s v="Cash"/>
    <n v="675.26"/>
    <n v="675.26"/>
    <n v="338.06"/>
    <n v="337.2"/>
    <s v="Here Footwear"/>
    <x v="7"/>
    <x v="1"/>
    <x v="0"/>
    <x v="3"/>
    <n v="337.63"/>
    <n v="169.03"/>
    <x v="1"/>
    <d v="1982-11-17T00:00:00"/>
    <n v="43"/>
    <x v="1"/>
    <x v="2"/>
    <s v="Peckmouth"/>
    <x v="2"/>
  </r>
  <r>
    <s v="T04437"/>
    <d v="2024-06-20T00:00:00"/>
    <s v="C065"/>
    <s v="P004"/>
    <s v="S003"/>
    <n v="3"/>
    <n v="0.15"/>
    <s v="Cash"/>
    <n v="5561.3099999999995"/>
    <n v="4727.1134999999995"/>
    <n v="4090.56"/>
    <n v="636.55349999999953"/>
    <s v="Four Accessories"/>
    <x v="0"/>
    <x v="0"/>
    <x v="0"/>
    <x v="9"/>
    <n v="1853.77"/>
    <n v="1363.52"/>
    <x v="1"/>
    <d v="1969-12-10T00:00:00"/>
    <n v="56"/>
    <x v="3"/>
    <x v="0"/>
    <s v="New Michele"/>
    <x v="0"/>
  </r>
  <r>
    <s v="T04438"/>
    <d v="2024-06-29T00:00:00"/>
    <s v="C127"/>
    <s v="P017"/>
    <s v="S001"/>
    <n v="5"/>
    <n v="0.05"/>
    <s v="Cash"/>
    <n v="6230.5499999999993"/>
    <n v="5919.0224999999991"/>
    <n v="4167.6000000000004"/>
    <n v="1751.4224999999988"/>
    <s v="Find Headphones"/>
    <x v="0"/>
    <x v="0"/>
    <x v="1"/>
    <x v="11"/>
    <n v="1246.1099999999999"/>
    <n v="833.52"/>
    <x v="1"/>
    <d v="1982-11-17T00:00:00"/>
    <n v="43"/>
    <x v="1"/>
    <x v="3"/>
    <s v="Jimenezborough"/>
    <x v="3"/>
  </r>
  <r>
    <s v="T04439"/>
    <d v="2025-05-13T00:00:00"/>
    <s v="C122"/>
    <s v="P027"/>
    <s v="S001"/>
    <n v="4"/>
    <n v="0.1"/>
    <s v="Bank Transfer"/>
    <n v="5088.92"/>
    <n v="4580.0280000000002"/>
    <n v="3810.6"/>
    <n v="769.42800000000034"/>
    <s v="Hospital Smartphone"/>
    <x v="4"/>
    <x v="2"/>
    <x v="1"/>
    <x v="10"/>
    <n v="1272.23"/>
    <n v="952.65"/>
    <x v="0"/>
    <d v="1961-10-02T00:00:00"/>
    <n v="64"/>
    <x v="3"/>
    <x v="3"/>
    <s v="Jimenezborough"/>
    <x v="3"/>
  </r>
  <r>
    <s v="T04440"/>
    <d v="2025-06-17T00:00:00"/>
    <s v="C063"/>
    <s v="P045"/>
    <s v="S004"/>
    <n v="1"/>
    <n v="0.05"/>
    <s v="Credit Card"/>
    <n v="1879.08"/>
    <n v="1785.1259999999997"/>
    <n v="1004.56"/>
    <n v="780.5659999999998"/>
    <s v="Set Dairy"/>
    <x v="0"/>
    <x v="2"/>
    <x v="2"/>
    <x v="7"/>
    <n v="1879.08"/>
    <n v="1004.56"/>
    <x v="0"/>
    <d v="1973-01-07T00:00:00"/>
    <n v="53"/>
    <x v="3"/>
    <x v="1"/>
    <s v="Brianahaven"/>
    <x v="1"/>
  </r>
  <r>
    <s v="T04441"/>
    <d v="2023-12-18T00:00:00"/>
    <s v="C195"/>
    <s v="P010"/>
    <s v="S003"/>
    <n v="3"/>
    <n v="0.05"/>
    <s v="Credit Card"/>
    <n v="3582.3599999999997"/>
    <n v="3403.2419999999997"/>
    <n v="2516.8500000000004"/>
    <n v="886.39199999999937"/>
    <s v="Step Smartphone"/>
    <x v="7"/>
    <x v="1"/>
    <x v="1"/>
    <x v="10"/>
    <n v="1194.1199999999999"/>
    <n v="838.95"/>
    <x v="1"/>
    <d v="1976-08-23T00:00:00"/>
    <n v="49"/>
    <x v="1"/>
    <x v="0"/>
    <s v="New Michele"/>
    <x v="0"/>
  </r>
  <r>
    <s v="T04442"/>
    <d v="2024-08-17T00:00:00"/>
    <s v="C093"/>
    <s v="P041"/>
    <s v="S002"/>
    <n v="1"/>
    <n v="0.15"/>
    <s v="Cash"/>
    <n v="1635.01"/>
    <n v="1389.7584999999999"/>
    <n v="1043.29"/>
    <n v="346.46849999999995"/>
    <s v="Present Television"/>
    <x v="3"/>
    <x v="0"/>
    <x v="1"/>
    <x v="2"/>
    <n v="1635.01"/>
    <n v="1043.29"/>
    <x v="0"/>
    <d v="1978-04-14T00:00:00"/>
    <n v="48"/>
    <x v="1"/>
    <x v="2"/>
    <s v="Peckmouth"/>
    <x v="2"/>
  </r>
  <r>
    <s v="T04443"/>
    <d v="2023-12-23T00:00:00"/>
    <s v="C037"/>
    <s v="P039"/>
    <s v="S003"/>
    <n v="2"/>
    <n v="0.05"/>
    <s v="Bank Transfer"/>
    <n v="1081.8800000000001"/>
    <n v="1027.7860000000001"/>
    <n v="796.5"/>
    <n v="231.28600000000006"/>
    <s v="Church Clothing"/>
    <x v="7"/>
    <x v="1"/>
    <x v="0"/>
    <x v="0"/>
    <n v="540.94000000000005"/>
    <n v="398.25"/>
    <x v="1"/>
    <d v="1982-08-30T00:00:00"/>
    <n v="43"/>
    <x v="1"/>
    <x v="0"/>
    <s v="New Michele"/>
    <x v="0"/>
  </r>
  <r>
    <s v="T04444"/>
    <d v="2023-11-19T00:00:00"/>
    <s v="C194"/>
    <s v="P008"/>
    <s v="S001"/>
    <n v="2"/>
    <n v="0"/>
    <s v="Bank Transfer"/>
    <n v="219.56"/>
    <n v="219.56"/>
    <n v="141.18"/>
    <n v="78.38"/>
    <s v="Recognize Footwear"/>
    <x v="1"/>
    <x v="1"/>
    <x v="0"/>
    <x v="3"/>
    <n v="109.78"/>
    <n v="70.59"/>
    <x v="0"/>
    <d v="2000-09-02T00:00:00"/>
    <n v="25"/>
    <x v="1"/>
    <x v="3"/>
    <s v="Jimenezborough"/>
    <x v="3"/>
  </r>
  <r>
    <s v="T04445"/>
    <d v="2024-11-03T00:00:00"/>
    <s v="C079"/>
    <s v="P049"/>
    <s v="S004"/>
    <n v="4"/>
    <n v="0.05"/>
    <s v="Mobile Money"/>
    <n v="1553.04"/>
    <n v="1475.3879999999999"/>
    <n v="797.2"/>
    <n v="678.18799999999987"/>
    <s v="Possible Watches"/>
    <x v="1"/>
    <x v="0"/>
    <x v="0"/>
    <x v="1"/>
    <n v="388.26"/>
    <n v="199.3"/>
    <x v="1"/>
    <d v="1979-06-15T00:00:00"/>
    <n v="47"/>
    <x v="1"/>
    <x v="1"/>
    <s v="Brianahaven"/>
    <x v="1"/>
  </r>
  <r>
    <s v="T04446"/>
    <d v="2024-01-31T00:00:00"/>
    <s v="C158"/>
    <s v="P043"/>
    <s v="S001"/>
    <n v="2"/>
    <n v="0.05"/>
    <s v="Mobile Money"/>
    <n v="1128.8399999999999"/>
    <n v="1072.3979999999999"/>
    <n v="587.91999999999996"/>
    <n v="484.47799999999995"/>
    <s v="Soon Accessories"/>
    <x v="9"/>
    <x v="0"/>
    <x v="0"/>
    <x v="9"/>
    <n v="564.41999999999996"/>
    <n v="293.95999999999998"/>
    <x v="0"/>
    <d v="1981-07-24T00:00:00"/>
    <n v="45"/>
    <x v="1"/>
    <x v="3"/>
    <s v="Jimenezborough"/>
    <x v="3"/>
  </r>
  <r>
    <s v="T04447"/>
    <d v="2025-04-11T00:00:00"/>
    <s v="C165"/>
    <s v="P049"/>
    <s v="S003"/>
    <n v="3"/>
    <n v="0"/>
    <s v="Credit Card"/>
    <n v="1164.78"/>
    <n v="1164.78"/>
    <n v="597.90000000000009"/>
    <n v="566.87999999999988"/>
    <s v="Possible Watches"/>
    <x v="8"/>
    <x v="2"/>
    <x v="0"/>
    <x v="1"/>
    <n v="388.26"/>
    <n v="199.3"/>
    <x v="0"/>
    <d v="1972-12-26T00:00:00"/>
    <n v="53"/>
    <x v="3"/>
    <x v="0"/>
    <s v="New Michele"/>
    <x v="0"/>
  </r>
  <r>
    <s v="T04448"/>
    <d v="2024-04-10T00:00:00"/>
    <s v="C034"/>
    <s v="P014"/>
    <s v="S004"/>
    <n v="4"/>
    <n v="0"/>
    <s v="Mobile Money"/>
    <n v="5371"/>
    <n v="5371"/>
    <n v="3191.76"/>
    <n v="2179.2399999999998"/>
    <s v="Add Clothing"/>
    <x v="8"/>
    <x v="0"/>
    <x v="0"/>
    <x v="0"/>
    <n v="1342.75"/>
    <n v="797.94"/>
    <x v="1"/>
    <d v="1964-12-19T00:00:00"/>
    <n v="61"/>
    <x v="3"/>
    <x v="1"/>
    <s v="Brianahaven"/>
    <x v="1"/>
  </r>
  <r>
    <s v="T04449"/>
    <d v="2024-05-22T00:00:00"/>
    <s v="C155"/>
    <s v="P032"/>
    <s v="S003"/>
    <n v="5"/>
    <n v="0"/>
    <s v="Credit Card"/>
    <n v="1523.55"/>
    <n v="1523.55"/>
    <n v="820.05"/>
    <n v="703.5"/>
    <s v="Difficult Vegetables"/>
    <x v="4"/>
    <x v="0"/>
    <x v="2"/>
    <x v="8"/>
    <n v="304.70999999999998"/>
    <n v="164.01"/>
    <x v="0"/>
    <d v="1965-09-20T00:00:00"/>
    <n v="60"/>
    <x v="3"/>
    <x v="0"/>
    <s v="New Michele"/>
    <x v="0"/>
  </r>
  <r>
    <s v="T04450"/>
    <d v="2024-11-25T00:00:00"/>
    <s v="C070"/>
    <s v="P036"/>
    <s v="S003"/>
    <n v="3"/>
    <n v="0.1"/>
    <s v="Cash"/>
    <n v="4504.38"/>
    <n v="4053.942"/>
    <n v="3503.19"/>
    <n v="550.75199999999995"/>
    <s v="New Watches"/>
    <x v="1"/>
    <x v="0"/>
    <x v="0"/>
    <x v="1"/>
    <n v="1501.46"/>
    <n v="1167.73"/>
    <x v="0"/>
    <d v="1971-10-24T00:00:00"/>
    <n v="54"/>
    <x v="3"/>
    <x v="0"/>
    <s v="New Michele"/>
    <x v="0"/>
  </r>
  <r>
    <s v="T04451"/>
    <d v="2025-01-19T00:00:00"/>
    <s v="C098"/>
    <s v="P020"/>
    <s v="S001"/>
    <n v="2"/>
    <n v="0"/>
    <s v="Cash"/>
    <n v="647.84"/>
    <n v="647.84"/>
    <n v="485.96"/>
    <n v="161.88000000000005"/>
    <s v="Simple Accessories"/>
    <x v="9"/>
    <x v="2"/>
    <x v="0"/>
    <x v="9"/>
    <n v="323.92"/>
    <n v="242.98"/>
    <x v="1"/>
    <d v="2005-01-09T00:00:00"/>
    <n v="21"/>
    <x v="2"/>
    <x v="3"/>
    <s v="Jimenezborough"/>
    <x v="3"/>
  </r>
  <r>
    <s v="T04452"/>
    <d v="2024-05-09T00:00:00"/>
    <s v="C148"/>
    <s v="P033"/>
    <s v="S001"/>
    <n v="3"/>
    <n v="0"/>
    <s v="Credit Card"/>
    <n v="5396.91"/>
    <n v="5396.91"/>
    <n v="3987.4500000000003"/>
    <n v="1409.4599999999996"/>
    <s v="Beat Accessories"/>
    <x v="4"/>
    <x v="0"/>
    <x v="0"/>
    <x v="9"/>
    <n v="1798.97"/>
    <n v="1329.15"/>
    <x v="1"/>
    <d v="2005-07-08T00:00:00"/>
    <n v="21"/>
    <x v="2"/>
    <x v="3"/>
    <s v="Jimenezborough"/>
    <x v="3"/>
  </r>
  <r>
    <s v="T04453"/>
    <d v="2025-04-23T00:00:00"/>
    <s v="C111"/>
    <s v="P009"/>
    <s v="S005"/>
    <n v="4"/>
    <n v="0.1"/>
    <s v="Mobile Money"/>
    <n v="492.76"/>
    <n v="443.48399999999998"/>
    <n v="321.44"/>
    <n v="122.04399999999998"/>
    <s v="Us Snacks"/>
    <x v="8"/>
    <x v="2"/>
    <x v="2"/>
    <x v="4"/>
    <n v="123.19"/>
    <n v="80.36"/>
    <x v="0"/>
    <d v="1993-07-13T00:00:00"/>
    <n v="33"/>
    <x v="1"/>
    <x v="4"/>
    <s v="Johnmouth"/>
    <x v="2"/>
  </r>
  <r>
    <s v="T04454"/>
    <d v="2024-01-27T00:00:00"/>
    <s v="C066"/>
    <s v="P032"/>
    <s v="S004"/>
    <n v="5"/>
    <n v="0.15"/>
    <s v="Mobile Money"/>
    <n v="1523.55"/>
    <n v="1295.0174999999999"/>
    <n v="820.05"/>
    <n v="474.96749999999997"/>
    <s v="Difficult Vegetables"/>
    <x v="9"/>
    <x v="0"/>
    <x v="2"/>
    <x v="8"/>
    <n v="304.70999999999998"/>
    <n v="164.01"/>
    <x v="1"/>
    <d v="1985-09-14T00:00:00"/>
    <n v="40"/>
    <x v="1"/>
    <x v="1"/>
    <s v="Brianahaven"/>
    <x v="1"/>
  </r>
  <r>
    <s v="T04455"/>
    <d v="2024-08-02T00:00:00"/>
    <s v="C033"/>
    <s v="P007"/>
    <s v="S002"/>
    <n v="4"/>
    <n v="0.15"/>
    <s v="Cash"/>
    <n v="5896.48"/>
    <n v="5012.0079999999998"/>
    <n v="3056.08"/>
    <n v="1955.9279999999999"/>
    <s v="Understand Camera"/>
    <x v="3"/>
    <x v="0"/>
    <x v="1"/>
    <x v="12"/>
    <n v="1474.12"/>
    <n v="764.02"/>
    <x v="1"/>
    <d v="1978-07-27T00:00:00"/>
    <n v="48"/>
    <x v="1"/>
    <x v="2"/>
    <s v="Peckmouth"/>
    <x v="2"/>
  </r>
  <r>
    <s v="T04456"/>
    <d v="2023-10-04T00:00:00"/>
    <s v="C003"/>
    <s v="P024"/>
    <s v="S005"/>
    <n v="5"/>
    <n v="0.1"/>
    <s v="Bank Transfer"/>
    <n v="7437.05"/>
    <n v="6693.3450000000003"/>
    <n v="4065.3500000000004"/>
    <n v="2627.9949999999999"/>
    <s v="Him Smartphone"/>
    <x v="6"/>
    <x v="1"/>
    <x v="1"/>
    <x v="10"/>
    <n v="1487.41"/>
    <n v="813.07"/>
    <x v="1"/>
    <d v="2005-04-19T00:00:00"/>
    <n v="21"/>
    <x v="2"/>
    <x v="4"/>
    <s v="Johnmouth"/>
    <x v="2"/>
  </r>
  <r>
    <s v="T04457"/>
    <d v="2024-01-11T00:00:00"/>
    <s v="C117"/>
    <s v="P007"/>
    <s v="S003"/>
    <n v="1"/>
    <n v="0.05"/>
    <s v="Mobile Money"/>
    <n v="1474.12"/>
    <n v="1400.4139999999998"/>
    <n v="764.02"/>
    <n v="636.39399999999978"/>
    <s v="Understand Camera"/>
    <x v="9"/>
    <x v="0"/>
    <x v="1"/>
    <x v="12"/>
    <n v="1474.12"/>
    <n v="764.02"/>
    <x v="1"/>
    <d v="1987-09-07T00:00:00"/>
    <n v="38"/>
    <x v="1"/>
    <x v="0"/>
    <s v="New Michele"/>
    <x v="0"/>
  </r>
  <r>
    <s v="T04458"/>
    <d v="2023-11-10T00:00:00"/>
    <s v="C169"/>
    <s v="P004"/>
    <s v="S005"/>
    <n v="1"/>
    <n v="0"/>
    <s v="Cash"/>
    <n v="1853.77"/>
    <n v="1853.77"/>
    <n v="1363.52"/>
    <n v="490.25"/>
    <s v="Four Accessories"/>
    <x v="1"/>
    <x v="1"/>
    <x v="0"/>
    <x v="9"/>
    <n v="1853.77"/>
    <n v="1363.52"/>
    <x v="0"/>
    <d v="1967-06-15T00:00:00"/>
    <n v="59"/>
    <x v="3"/>
    <x v="4"/>
    <s v="Johnmouth"/>
    <x v="2"/>
  </r>
  <r>
    <s v="T04459"/>
    <d v="2025-01-31T00:00:00"/>
    <s v="C126"/>
    <s v="P019"/>
    <s v="S003"/>
    <n v="5"/>
    <n v="0.05"/>
    <s v="Cash"/>
    <n v="8814.6"/>
    <n v="8373.8700000000008"/>
    <n v="6732.4"/>
    <n v="1641.4700000000012"/>
    <s v="Traditional Laptop"/>
    <x v="9"/>
    <x v="2"/>
    <x v="1"/>
    <x v="6"/>
    <n v="1762.92"/>
    <n v="1346.48"/>
    <x v="0"/>
    <d v="1980-04-04T00:00:00"/>
    <n v="46"/>
    <x v="1"/>
    <x v="0"/>
    <s v="New Michele"/>
    <x v="0"/>
  </r>
  <r>
    <s v="T04460"/>
    <d v="2025-05-16T00:00:00"/>
    <s v="C112"/>
    <s v="P028"/>
    <s v="S003"/>
    <n v="1"/>
    <n v="0"/>
    <s v="Mobile Money"/>
    <n v="673.78"/>
    <n v="673.78"/>
    <n v="363.33"/>
    <n v="310.45"/>
    <s v="Deal Smartphone"/>
    <x v="4"/>
    <x v="2"/>
    <x v="1"/>
    <x v="10"/>
    <n v="673.78"/>
    <n v="363.33"/>
    <x v="1"/>
    <d v="1983-12-29T00:00:00"/>
    <n v="42"/>
    <x v="1"/>
    <x v="0"/>
    <s v="New Michele"/>
    <x v="0"/>
  </r>
  <r>
    <s v="T04461"/>
    <d v="2025-06-06T00:00:00"/>
    <s v="C147"/>
    <s v="P023"/>
    <s v="S005"/>
    <n v="2"/>
    <n v="0.15"/>
    <s v="Credit Card"/>
    <n v="3756.94"/>
    <n v="3193.3989999999999"/>
    <n v="2029.82"/>
    <n v="1163.579"/>
    <s v="And Footwear"/>
    <x v="0"/>
    <x v="2"/>
    <x v="0"/>
    <x v="3"/>
    <n v="1878.47"/>
    <n v="1014.91"/>
    <x v="1"/>
    <d v="1967-02-03T00:00:00"/>
    <n v="59"/>
    <x v="3"/>
    <x v="4"/>
    <s v="Johnmouth"/>
    <x v="2"/>
  </r>
  <r>
    <s v="T04462"/>
    <d v="2025-06-17T00:00:00"/>
    <s v="C051"/>
    <s v="P034"/>
    <s v="S003"/>
    <n v="2"/>
    <n v="0.1"/>
    <s v="Bank Transfer"/>
    <n v="856.1"/>
    <n v="770.49"/>
    <n v="492.14"/>
    <n v="278.35000000000002"/>
    <s v="Everything Laptop"/>
    <x v="0"/>
    <x v="2"/>
    <x v="1"/>
    <x v="6"/>
    <n v="428.05"/>
    <n v="246.07"/>
    <x v="1"/>
    <d v="2004-12-19T00:00:00"/>
    <n v="21"/>
    <x v="2"/>
    <x v="0"/>
    <s v="New Michele"/>
    <x v="0"/>
  </r>
  <r>
    <s v="T04463"/>
    <d v="2024-12-25T00:00:00"/>
    <s v="C131"/>
    <s v="P011"/>
    <s v="S004"/>
    <n v="3"/>
    <n v="0.15"/>
    <s v="Cash"/>
    <n v="745.71"/>
    <n v="633.85350000000005"/>
    <n v="572.01"/>
    <n v="61.843500000000063"/>
    <s v="Either Headphones"/>
    <x v="7"/>
    <x v="0"/>
    <x v="1"/>
    <x v="11"/>
    <n v="248.57"/>
    <n v="190.67"/>
    <x v="0"/>
    <d v="1996-10-18T00:00:00"/>
    <n v="29"/>
    <x v="1"/>
    <x v="1"/>
    <s v="Brianahaven"/>
    <x v="1"/>
  </r>
  <r>
    <s v="T04464"/>
    <d v="2025-03-27T00:00:00"/>
    <s v="C130"/>
    <s v="P045"/>
    <s v="S002"/>
    <n v="1"/>
    <n v="0.05"/>
    <s v="Mobile Money"/>
    <n v="1879.08"/>
    <n v="1785.1259999999997"/>
    <n v="1004.56"/>
    <n v="780.5659999999998"/>
    <s v="Set Dairy"/>
    <x v="2"/>
    <x v="2"/>
    <x v="2"/>
    <x v="7"/>
    <n v="1879.08"/>
    <n v="1004.56"/>
    <x v="0"/>
    <d v="1982-02-03T00:00:00"/>
    <n v="44"/>
    <x v="1"/>
    <x v="2"/>
    <s v="Peckmouth"/>
    <x v="2"/>
  </r>
  <r>
    <s v="T04465"/>
    <d v="2023-10-07T00:00:00"/>
    <s v="C082"/>
    <s v="P033"/>
    <s v="S003"/>
    <n v="4"/>
    <n v="0.05"/>
    <s v="Credit Card"/>
    <n v="7195.88"/>
    <n v="6836.0859999999993"/>
    <n v="5316.6"/>
    <n v="1519.485999999999"/>
    <s v="Beat Accessories"/>
    <x v="6"/>
    <x v="1"/>
    <x v="0"/>
    <x v="9"/>
    <n v="1798.97"/>
    <n v="1329.15"/>
    <x v="0"/>
    <d v="2003-05-11T00:00:00"/>
    <n v="23"/>
    <x v="2"/>
    <x v="0"/>
    <s v="New Michele"/>
    <x v="0"/>
  </r>
  <r>
    <s v="T04466"/>
    <d v="2025-06-15T00:00:00"/>
    <s v="C183"/>
    <s v="P001"/>
    <s v="S001"/>
    <n v="2"/>
    <n v="0"/>
    <s v="Credit Card"/>
    <n v="3347.38"/>
    <n v="3347.38"/>
    <n v="2646.76"/>
    <n v="700.61999999999989"/>
    <s v="Like Camera"/>
    <x v="0"/>
    <x v="2"/>
    <x v="1"/>
    <x v="12"/>
    <n v="1673.69"/>
    <n v="1323.38"/>
    <x v="0"/>
    <d v="1990-11-19T00:00:00"/>
    <n v="35"/>
    <x v="1"/>
    <x v="3"/>
    <s v="Jimenezborough"/>
    <x v="3"/>
  </r>
  <r>
    <s v="T04467"/>
    <d v="2024-10-04T00:00:00"/>
    <s v="C052"/>
    <s v="P034"/>
    <s v="S004"/>
    <n v="2"/>
    <n v="0"/>
    <s v="Bank Transfer"/>
    <n v="856.1"/>
    <n v="856.1"/>
    <n v="492.14"/>
    <n v="363.96000000000004"/>
    <s v="Everything Laptop"/>
    <x v="6"/>
    <x v="0"/>
    <x v="1"/>
    <x v="6"/>
    <n v="428.05"/>
    <n v="246.07"/>
    <x v="1"/>
    <d v="1991-09-11T00:00:00"/>
    <n v="34"/>
    <x v="0"/>
    <x v="1"/>
    <s v="Brianahaven"/>
    <x v="1"/>
  </r>
  <r>
    <s v="T04468"/>
    <d v="2024-11-05T00:00:00"/>
    <s v="C085"/>
    <s v="P015"/>
    <s v="S001"/>
    <n v="2"/>
    <n v="0.05"/>
    <s v="Cash"/>
    <n v="540.9"/>
    <n v="513.8549999999999"/>
    <n v="375.2"/>
    <n v="138.65499999999992"/>
    <s v="Whether Bags"/>
    <x v="1"/>
    <x v="0"/>
    <x v="0"/>
    <x v="5"/>
    <n v="270.45"/>
    <n v="187.6"/>
    <x v="0"/>
    <d v="1979-03-23T00:00:00"/>
    <n v="47"/>
    <x v="1"/>
    <x v="3"/>
    <s v="Jimenezborough"/>
    <x v="3"/>
  </r>
  <r>
    <s v="T04469"/>
    <d v="2024-01-28T00:00:00"/>
    <s v="C016"/>
    <s v="P013"/>
    <s v="S001"/>
    <n v="1"/>
    <n v="0.15"/>
    <s v="Credit Card"/>
    <n v="1134.8"/>
    <n v="964.57999999999993"/>
    <n v="675.1"/>
    <n v="289.4799999999999"/>
    <s v="World Watches"/>
    <x v="9"/>
    <x v="0"/>
    <x v="0"/>
    <x v="1"/>
    <n v="1134.8"/>
    <n v="675.1"/>
    <x v="0"/>
    <d v="1976-04-27T00:00:00"/>
    <n v="50"/>
    <x v="3"/>
    <x v="3"/>
    <s v="Jimenezborough"/>
    <x v="3"/>
  </r>
  <r>
    <s v="T04470"/>
    <d v="2025-06-01T00:00:00"/>
    <s v="C075"/>
    <s v="P036"/>
    <s v="S004"/>
    <n v="4"/>
    <n v="0.05"/>
    <s v="Cash"/>
    <n v="6005.84"/>
    <n v="5705.5479999999998"/>
    <n v="4670.92"/>
    <n v="1034.6279999999997"/>
    <s v="New Watches"/>
    <x v="0"/>
    <x v="2"/>
    <x v="0"/>
    <x v="1"/>
    <n v="1501.46"/>
    <n v="1167.73"/>
    <x v="0"/>
    <d v="1954-09-17T00:00:00"/>
    <n v="71"/>
    <x v="4"/>
    <x v="1"/>
    <s v="Brianahaven"/>
    <x v="1"/>
  </r>
  <r>
    <s v="T04471"/>
    <d v="2024-09-01T00:00:00"/>
    <s v="C157"/>
    <s v="P013"/>
    <s v="S001"/>
    <n v="1"/>
    <n v="0"/>
    <s v="Cash"/>
    <n v="1134.8"/>
    <n v="1134.8"/>
    <n v="675.1"/>
    <n v="459.69999999999993"/>
    <s v="World Watches"/>
    <x v="5"/>
    <x v="0"/>
    <x v="0"/>
    <x v="1"/>
    <n v="1134.8"/>
    <n v="675.1"/>
    <x v="0"/>
    <d v="1965-12-16T00:00:00"/>
    <n v="60"/>
    <x v="3"/>
    <x v="3"/>
    <s v="Jimenezborough"/>
    <x v="3"/>
  </r>
  <r>
    <s v="T04472"/>
    <d v="2024-02-26T00:00:00"/>
    <s v="C065"/>
    <s v="P034"/>
    <s v="S001"/>
    <n v="4"/>
    <n v="0"/>
    <s v="Cash"/>
    <n v="1712.2"/>
    <n v="1712.2"/>
    <n v="984.28"/>
    <n v="727.92000000000007"/>
    <s v="Everything Laptop"/>
    <x v="10"/>
    <x v="0"/>
    <x v="1"/>
    <x v="6"/>
    <n v="428.05"/>
    <n v="246.07"/>
    <x v="1"/>
    <d v="1969-12-10T00:00:00"/>
    <n v="56"/>
    <x v="3"/>
    <x v="3"/>
    <s v="Jimenezborough"/>
    <x v="3"/>
  </r>
  <r>
    <s v="T04473"/>
    <d v="2024-11-29T00:00:00"/>
    <s v="C149"/>
    <s v="P025"/>
    <s v="S001"/>
    <n v="4"/>
    <n v="0.05"/>
    <s v="Credit Card"/>
    <n v="1716.6"/>
    <n v="1630.7699999999998"/>
    <n v="1034.8800000000001"/>
    <n v="595.88999999999965"/>
    <s v="Little Watches"/>
    <x v="1"/>
    <x v="0"/>
    <x v="0"/>
    <x v="1"/>
    <n v="429.15"/>
    <n v="258.72000000000003"/>
    <x v="0"/>
    <d v="1978-01-24T00:00:00"/>
    <n v="48"/>
    <x v="1"/>
    <x v="3"/>
    <s v="Jimenezborough"/>
    <x v="3"/>
  </r>
  <r>
    <s v="T04474"/>
    <d v="2024-03-24T00:00:00"/>
    <s v="C036"/>
    <s v="P043"/>
    <s v="S004"/>
    <n v="2"/>
    <n v="0.15"/>
    <s v="Mobile Money"/>
    <n v="1128.8399999999999"/>
    <n v="959.5139999999999"/>
    <n v="587.91999999999996"/>
    <n v="371.59399999999994"/>
    <s v="Soon Accessories"/>
    <x v="2"/>
    <x v="0"/>
    <x v="0"/>
    <x v="9"/>
    <n v="564.41999999999996"/>
    <n v="293.95999999999998"/>
    <x v="0"/>
    <d v="1991-11-04T00:00:00"/>
    <n v="34"/>
    <x v="0"/>
    <x v="1"/>
    <s v="Brianahaven"/>
    <x v="1"/>
  </r>
  <r>
    <s v="T04475"/>
    <d v="2025-02-06T00:00:00"/>
    <s v="C190"/>
    <s v="P001"/>
    <s v="S005"/>
    <n v="1"/>
    <n v="0.15"/>
    <s v="Cash"/>
    <n v="1673.69"/>
    <n v="1422.6365000000001"/>
    <n v="1323.38"/>
    <n v="99.25649999999996"/>
    <s v="Like Camera"/>
    <x v="10"/>
    <x v="2"/>
    <x v="1"/>
    <x v="12"/>
    <n v="1673.69"/>
    <n v="1323.38"/>
    <x v="0"/>
    <d v="1967-08-19T00:00:00"/>
    <n v="58"/>
    <x v="3"/>
    <x v="4"/>
    <s v="Johnmouth"/>
    <x v="2"/>
  </r>
  <r>
    <s v="T04476"/>
    <d v="2025-08-03T00:00:00"/>
    <s v="C139"/>
    <s v="P017"/>
    <s v="S003"/>
    <n v="3"/>
    <n v="0"/>
    <s v="Mobile Money"/>
    <n v="3738.33"/>
    <n v="3738.33"/>
    <n v="2500.56"/>
    <n v="1237.77"/>
    <s v="Find Headphones"/>
    <x v="3"/>
    <x v="2"/>
    <x v="1"/>
    <x v="11"/>
    <n v="1246.1099999999999"/>
    <n v="833.52"/>
    <x v="0"/>
    <d v="1960-03-21T00:00:00"/>
    <n v="66"/>
    <x v="4"/>
    <x v="0"/>
    <s v="New Michele"/>
    <x v="0"/>
  </r>
  <r>
    <s v="T04477"/>
    <d v="2025-06-06T00:00:00"/>
    <s v="C123"/>
    <s v="P047"/>
    <s v="S003"/>
    <n v="4"/>
    <n v="0.05"/>
    <s v="Cash"/>
    <n v="4788.72"/>
    <n v="4549.2839999999997"/>
    <n v="2890.96"/>
    <n v="1658.3239999999996"/>
    <s v="Or Smartphone"/>
    <x v="0"/>
    <x v="2"/>
    <x v="1"/>
    <x v="10"/>
    <n v="1197.18"/>
    <n v="722.74"/>
    <x v="1"/>
    <d v="1989-11-06T00:00:00"/>
    <n v="36"/>
    <x v="1"/>
    <x v="0"/>
    <s v="New Michele"/>
    <x v="0"/>
  </r>
  <r>
    <s v="T04478"/>
    <d v="2024-12-11T00:00:00"/>
    <s v="C013"/>
    <s v="P025"/>
    <s v="S001"/>
    <n v="5"/>
    <n v="0.1"/>
    <s v="Credit Card"/>
    <n v="2145.75"/>
    <n v="1931.175"/>
    <n v="1293.6000000000001"/>
    <n v="637.57499999999982"/>
    <s v="Little Watches"/>
    <x v="7"/>
    <x v="0"/>
    <x v="0"/>
    <x v="1"/>
    <n v="429.15"/>
    <n v="258.72000000000003"/>
    <x v="0"/>
    <d v="1955-01-28T00:00:00"/>
    <n v="71"/>
    <x v="4"/>
    <x v="3"/>
    <s v="Jimenezborough"/>
    <x v="3"/>
  </r>
  <r>
    <s v="T04479"/>
    <d v="2024-11-20T00:00:00"/>
    <s v="C064"/>
    <s v="P027"/>
    <s v="S004"/>
    <n v="1"/>
    <n v="0"/>
    <s v="Credit Card"/>
    <n v="1272.23"/>
    <n v="1272.23"/>
    <n v="952.65"/>
    <n v="319.58000000000004"/>
    <s v="Hospital Smartphone"/>
    <x v="1"/>
    <x v="0"/>
    <x v="1"/>
    <x v="10"/>
    <n v="1272.23"/>
    <n v="952.65"/>
    <x v="1"/>
    <d v="1973-09-01T00:00:00"/>
    <n v="52"/>
    <x v="3"/>
    <x v="1"/>
    <s v="Brianahaven"/>
    <x v="1"/>
  </r>
  <r>
    <s v="T04480"/>
    <d v="2024-08-14T00:00:00"/>
    <s v="C115"/>
    <s v="P037"/>
    <s v="S001"/>
    <n v="1"/>
    <n v="0"/>
    <s v="Bank Transfer"/>
    <n v="1952.65"/>
    <n v="1952.65"/>
    <n v="1451.27"/>
    <n v="501.38000000000011"/>
    <s v="Book Television"/>
    <x v="3"/>
    <x v="0"/>
    <x v="1"/>
    <x v="2"/>
    <n v="1952.65"/>
    <n v="1451.27"/>
    <x v="0"/>
    <d v="1960-02-25T00:00:00"/>
    <n v="66"/>
    <x v="4"/>
    <x v="3"/>
    <s v="Jimenezborough"/>
    <x v="3"/>
  </r>
  <r>
    <s v="T04481"/>
    <d v="2025-08-27T00:00:00"/>
    <s v="C024"/>
    <s v="P005"/>
    <s v="S005"/>
    <n v="5"/>
    <n v="0.1"/>
    <s v="Bank Transfer"/>
    <n v="6981.1"/>
    <n v="6282.9900000000007"/>
    <n v="5020.45"/>
    <n v="1262.5400000000009"/>
    <s v="Knowledge Bags"/>
    <x v="3"/>
    <x v="2"/>
    <x v="0"/>
    <x v="5"/>
    <n v="1396.22"/>
    <n v="1004.09"/>
    <x v="1"/>
    <d v="1961-11-25T00:00:00"/>
    <n v="64"/>
    <x v="3"/>
    <x v="4"/>
    <s v="Johnmouth"/>
    <x v="2"/>
  </r>
  <r>
    <s v="T04482"/>
    <d v="2024-01-31T00:00:00"/>
    <s v="C085"/>
    <s v="P035"/>
    <s v="S005"/>
    <n v="2"/>
    <n v="0.1"/>
    <s v="Credit Card"/>
    <n v="3124.86"/>
    <n v="2812.3740000000003"/>
    <n v="2391.2600000000002"/>
    <n v="421.11400000000003"/>
    <s v="Chair Laptop"/>
    <x v="9"/>
    <x v="0"/>
    <x v="1"/>
    <x v="6"/>
    <n v="1562.43"/>
    <n v="1195.6300000000001"/>
    <x v="0"/>
    <d v="1979-03-23T00:00:00"/>
    <n v="47"/>
    <x v="1"/>
    <x v="4"/>
    <s v="Johnmouth"/>
    <x v="2"/>
  </r>
  <r>
    <s v="T04483"/>
    <d v="2024-12-20T00:00:00"/>
    <s v="C005"/>
    <s v="P038"/>
    <s v="S002"/>
    <n v="3"/>
    <n v="0"/>
    <s v="Cash"/>
    <n v="1100.79"/>
    <n v="1100.79"/>
    <n v="855.69"/>
    <n v="245.09999999999991"/>
    <s v="Stage Footwear"/>
    <x v="7"/>
    <x v="0"/>
    <x v="0"/>
    <x v="3"/>
    <n v="366.93"/>
    <n v="285.23"/>
    <x v="0"/>
    <d v="1992-06-18T00:00:00"/>
    <n v="34"/>
    <x v="0"/>
    <x v="2"/>
    <s v="Peckmouth"/>
    <x v="2"/>
  </r>
  <r>
    <s v="T04484"/>
    <d v="2024-07-04T00:00:00"/>
    <s v="C093"/>
    <s v="P031"/>
    <s v="S002"/>
    <n v="3"/>
    <n v="0.05"/>
    <s v="Bank Transfer"/>
    <n v="3287.16"/>
    <n v="3122.8019999999997"/>
    <n v="2466.6000000000004"/>
    <n v="656.20199999999932"/>
    <s v="Foot Snacks"/>
    <x v="11"/>
    <x v="0"/>
    <x v="2"/>
    <x v="4"/>
    <n v="1095.72"/>
    <n v="822.2"/>
    <x v="0"/>
    <d v="1978-04-14T00:00:00"/>
    <n v="48"/>
    <x v="1"/>
    <x v="2"/>
    <s v="Peckmouth"/>
    <x v="2"/>
  </r>
  <r>
    <s v="T04485"/>
    <d v="2025-07-15T00:00:00"/>
    <s v="C106"/>
    <s v="P047"/>
    <s v="S004"/>
    <n v="1"/>
    <n v="0.15"/>
    <s v="Bank Transfer"/>
    <n v="1197.18"/>
    <n v="1017.6030000000001"/>
    <n v="722.74"/>
    <n v="294.86300000000006"/>
    <s v="Or Smartphone"/>
    <x v="11"/>
    <x v="2"/>
    <x v="1"/>
    <x v="10"/>
    <n v="1197.18"/>
    <n v="722.74"/>
    <x v="1"/>
    <d v="1987-04-23T00:00:00"/>
    <n v="39"/>
    <x v="1"/>
    <x v="1"/>
    <s v="Brianahaven"/>
    <x v="1"/>
  </r>
  <r>
    <s v="T04486"/>
    <d v="2024-02-29T00:00:00"/>
    <s v="C097"/>
    <s v="P024"/>
    <s v="S005"/>
    <n v="5"/>
    <n v="0.1"/>
    <s v="Bank Transfer"/>
    <n v="7437.05"/>
    <n v="6693.3450000000003"/>
    <n v="4065.3500000000004"/>
    <n v="2627.9949999999999"/>
    <s v="Him Smartphone"/>
    <x v="10"/>
    <x v="0"/>
    <x v="1"/>
    <x v="10"/>
    <n v="1487.41"/>
    <n v="813.07"/>
    <x v="0"/>
    <d v="1994-08-14T00:00:00"/>
    <n v="31"/>
    <x v="1"/>
    <x v="4"/>
    <s v="Johnmouth"/>
    <x v="2"/>
  </r>
  <r>
    <s v="T04487"/>
    <d v="2024-04-21T00:00:00"/>
    <s v="C149"/>
    <s v="P019"/>
    <s v="S003"/>
    <n v="4"/>
    <n v="0.15"/>
    <s v="Mobile Money"/>
    <n v="7051.68"/>
    <n v="5993.9279999999999"/>
    <n v="5385.92"/>
    <n v="608.00799999999981"/>
    <s v="Traditional Laptop"/>
    <x v="8"/>
    <x v="0"/>
    <x v="1"/>
    <x v="6"/>
    <n v="1762.92"/>
    <n v="1346.48"/>
    <x v="0"/>
    <d v="1978-01-24T00:00:00"/>
    <n v="48"/>
    <x v="1"/>
    <x v="0"/>
    <s v="New Michele"/>
    <x v="0"/>
  </r>
  <r>
    <s v="T04488"/>
    <d v="2025-01-14T00:00:00"/>
    <s v="C038"/>
    <s v="P026"/>
    <s v="S001"/>
    <n v="1"/>
    <n v="0"/>
    <s v="Credit Card"/>
    <n v="1015.76"/>
    <n v="1015.76"/>
    <n v="584.4"/>
    <n v="431.36"/>
    <s v="Behavior Dairy"/>
    <x v="9"/>
    <x v="2"/>
    <x v="2"/>
    <x v="7"/>
    <n v="1015.76"/>
    <n v="584.4"/>
    <x v="0"/>
    <d v="1974-04-19T00:00:00"/>
    <n v="52"/>
    <x v="3"/>
    <x v="3"/>
    <s v="Jimenezborough"/>
    <x v="3"/>
  </r>
  <r>
    <s v="T04489"/>
    <d v="2024-08-20T00:00:00"/>
    <s v="C069"/>
    <s v="P008"/>
    <s v="S001"/>
    <n v="2"/>
    <n v="0"/>
    <s v="Credit Card"/>
    <n v="219.56"/>
    <n v="219.56"/>
    <n v="141.18"/>
    <n v="78.38"/>
    <s v="Recognize Footwear"/>
    <x v="3"/>
    <x v="0"/>
    <x v="0"/>
    <x v="3"/>
    <n v="109.78"/>
    <n v="70.59"/>
    <x v="0"/>
    <d v="1965-10-14T00:00:00"/>
    <n v="60"/>
    <x v="3"/>
    <x v="3"/>
    <s v="Jimenezborough"/>
    <x v="3"/>
  </r>
  <r>
    <s v="T04490"/>
    <d v="2024-03-13T00:00:00"/>
    <s v="C036"/>
    <s v="P026"/>
    <s v="S002"/>
    <n v="5"/>
    <n v="0.15"/>
    <s v="Bank Transfer"/>
    <n v="5078.8"/>
    <n v="4316.9800000000005"/>
    <n v="2922"/>
    <n v="1394.9800000000005"/>
    <s v="Behavior Dairy"/>
    <x v="2"/>
    <x v="0"/>
    <x v="2"/>
    <x v="7"/>
    <n v="1015.76"/>
    <n v="584.4"/>
    <x v="0"/>
    <d v="1991-11-04T00:00:00"/>
    <n v="34"/>
    <x v="0"/>
    <x v="2"/>
    <s v="Peckmouth"/>
    <x v="2"/>
  </r>
  <r>
    <s v="T04491"/>
    <d v="2025-05-30T00:00:00"/>
    <s v="C001"/>
    <s v="P013"/>
    <s v="S002"/>
    <n v="4"/>
    <n v="0.05"/>
    <s v="Cash"/>
    <n v="4539.2"/>
    <n v="4312.24"/>
    <n v="2700.4"/>
    <n v="1611.8399999999997"/>
    <s v="World Watches"/>
    <x v="4"/>
    <x v="2"/>
    <x v="0"/>
    <x v="1"/>
    <n v="1134.8"/>
    <n v="675.1"/>
    <x v="0"/>
    <d v="1996-09-11T00:00:00"/>
    <n v="29"/>
    <x v="1"/>
    <x v="2"/>
    <s v="Peckmouth"/>
    <x v="2"/>
  </r>
  <r>
    <s v="T04492"/>
    <d v="2024-02-15T00:00:00"/>
    <s v="C136"/>
    <s v="P002"/>
    <s v="S003"/>
    <n v="5"/>
    <n v="0"/>
    <s v="Mobile Money"/>
    <n v="4093.8"/>
    <n v="4093.8"/>
    <n v="2638.1"/>
    <n v="1455.7000000000003"/>
    <s v="Audience Television"/>
    <x v="10"/>
    <x v="0"/>
    <x v="1"/>
    <x v="2"/>
    <n v="818.76"/>
    <n v="527.62"/>
    <x v="0"/>
    <d v="2007-06-27T00:00:00"/>
    <n v="19"/>
    <x v="2"/>
    <x v="0"/>
    <s v="New Michele"/>
    <x v="0"/>
  </r>
  <r>
    <s v="T04493"/>
    <d v="2025-07-06T00:00:00"/>
    <s v="C068"/>
    <s v="P042"/>
    <s v="S003"/>
    <n v="2"/>
    <n v="0.15"/>
    <s v="Credit Card"/>
    <n v="907.24"/>
    <n v="771.154"/>
    <n v="633.26"/>
    <n v="137.89400000000001"/>
    <s v="Maybe Clothing"/>
    <x v="11"/>
    <x v="2"/>
    <x v="0"/>
    <x v="0"/>
    <n v="453.62"/>
    <n v="316.63"/>
    <x v="1"/>
    <d v="1981-06-09T00:00:00"/>
    <n v="45"/>
    <x v="1"/>
    <x v="0"/>
    <s v="New Michele"/>
    <x v="0"/>
  </r>
  <r>
    <s v="T04494"/>
    <d v="2024-06-27T00:00:00"/>
    <s v="C092"/>
    <s v="P043"/>
    <s v="S002"/>
    <n v="4"/>
    <n v="0.1"/>
    <s v="Credit Card"/>
    <n v="2257.6799999999998"/>
    <n v="2031.9119999999998"/>
    <n v="1175.8399999999999"/>
    <n v="856.07199999999989"/>
    <s v="Soon Accessories"/>
    <x v="0"/>
    <x v="0"/>
    <x v="0"/>
    <x v="9"/>
    <n v="564.41999999999996"/>
    <n v="293.95999999999998"/>
    <x v="1"/>
    <d v="2001-11-28T00:00:00"/>
    <n v="24"/>
    <x v="2"/>
    <x v="2"/>
    <s v="Peckmouth"/>
    <x v="2"/>
  </r>
  <r>
    <s v="T04495"/>
    <d v="2023-09-18T00:00:00"/>
    <s v="C057"/>
    <s v="P034"/>
    <s v="S003"/>
    <n v="4"/>
    <n v="0"/>
    <s v="Cash"/>
    <n v="1712.2"/>
    <n v="1712.2"/>
    <n v="984.28"/>
    <n v="727.92000000000007"/>
    <s v="Everything Laptop"/>
    <x v="5"/>
    <x v="1"/>
    <x v="1"/>
    <x v="6"/>
    <n v="428.05"/>
    <n v="246.07"/>
    <x v="1"/>
    <d v="1998-09-26T00:00:00"/>
    <n v="27"/>
    <x v="1"/>
    <x v="0"/>
    <s v="New Michele"/>
    <x v="0"/>
  </r>
  <r>
    <s v="T04496"/>
    <d v="2024-01-10T00:00:00"/>
    <s v="C076"/>
    <s v="P002"/>
    <s v="S001"/>
    <n v="2"/>
    <n v="0"/>
    <s v="Credit Card"/>
    <n v="1637.52"/>
    <n v="1637.52"/>
    <n v="1055.24"/>
    <n v="582.28"/>
    <s v="Audience Television"/>
    <x v="9"/>
    <x v="0"/>
    <x v="1"/>
    <x v="2"/>
    <n v="818.76"/>
    <n v="527.62"/>
    <x v="0"/>
    <d v="2005-12-14T00:00:00"/>
    <n v="20"/>
    <x v="2"/>
    <x v="3"/>
    <s v="Jimenezborough"/>
    <x v="3"/>
  </r>
  <r>
    <s v="T04497"/>
    <d v="2024-03-17T00:00:00"/>
    <s v="C142"/>
    <s v="P025"/>
    <s v="S003"/>
    <n v="1"/>
    <n v="0"/>
    <s v="Mobile Money"/>
    <n v="429.15"/>
    <n v="429.15"/>
    <n v="258.72000000000003"/>
    <n v="170.42999999999995"/>
    <s v="Little Watches"/>
    <x v="2"/>
    <x v="0"/>
    <x v="0"/>
    <x v="1"/>
    <n v="429.15"/>
    <n v="258.72000000000003"/>
    <x v="0"/>
    <d v="2005-07-25T00:00:00"/>
    <n v="21"/>
    <x v="2"/>
    <x v="0"/>
    <s v="New Michele"/>
    <x v="0"/>
  </r>
  <r>
    <s v="T04498"/>
    <d v="2023-10-15T00:00:00"/>
    <s v="C018"/>
    <s v="P023"/>
    <s v="S002"/>
    <n v="3"/>
    <n v="0.1"/>
    <s v="Cash"/>
    <n v="5635.41"/>
    <n v="5071.8689999999997"/>
    <n v="3044.73"/>
    <n v="2027.1389999999997"/>
    <s v="And Footwear"/>
    <x v="6"/>
    <x v="1"/>
    <x v="0"/>
    <x v="3"/>
    <n v="1878.47"/>
    <n v="1014.91"/>
    <x v="0"/>
    <d v="1994-08-19T00:00:00"/>
    <n v="31"/>
    <x v="1"/>
    <x v="2"/>
    <s v="Peckmouth"/>
    <x v="2"/>
  </r>
  <r>
    <s v="T04499"/>
    <d v="2025-04-02T00:00:00"/>
    <s v="C074"/>
    <s v="P037"/>
    <s v="S004"/>
    <n v="1"/>
    <n v="0"/>
    <s v="Cash"/>
    <n v="1952.65"/>
    <n v="1952.65"/>
    <n v="1451.27"/>
    <n v="501.38000000000011"/>
    <s v="Book Television"/>
    <x v="8"/>
    <x v="2"/>
    <x v="1"/>
    <x v="2"/>
    <n v="1952.65"/>
    <n v="1451.27"/>
    <x v="1"/>
    <d v="1959-05-31T00:00:00"/>
    <n v="67"/>
    <x v="4"/>
    <x v="1"/>
    <s v="Brianahaven"/>
    <x v="1"/>
  </r>
  <r>
    <s v="T04500"/>
    <d v="2025-03-01T00:00:00"/>
    <s v="C119"/>
    <s v="P045"/>
    <s v="S005"/>
    <n v="2"/>
    <n v="0.05"/>
    <s v="Cash"/>
    <n v="3758.16"/>
    <n v="3570.2519999999995"/>
    <n v="2009.12"/>
    <n v="1561.1319999999996"/>
    <s v="Set Dairy"/>
    <x v="2"/>
    <x v="2"/>
    <x v="2"/>
    <x v="7"/>
    <n v="1879.08"/>
    <n v="1004.56"/>
    <x v="0"/>
    <d v="1991-07-31T00:00:00"/>
    <n v="34"/>
    <x v="0"/>
    <x v="4"/>
    <s v="Johnmouth"/>
    <x v="2"/>
  </r>
  <r>
    <s v="T04501"/>
    <d v="2023-09-30T00:00:00"/>
    <s v="C068"/>
    <s v="P049"/>
    <s v="S004"/>
    <n v="4"/>
    <n v="0"/>
    <s v="Cash"/>
    <n v="1553.04"/>
    <n v="1553.04"/>
    <n v="797.2"/>
    <n v="755.83999999999992"/>
    <s v="Possible Watches"/>
    <x v="5"/>
    <x v="1"/>
    <x v="0"/>
    <x v="1"/>
    <n v="388.26"/>
    <n v="199.3"/>
    <x v="1"/>
    <d v="1981-06-09T00:00:00"/>
    <n v="45"/>
    <x v="1"/>
    <x v="1"/>
    <s v="Brianahaven"/>
    <x v="1"/>
  </r>
  <r>
    <s v="T04502"/>
    <d v="2025-04-17T00:00:00"/>
    <s v="C022"/>
    <s v="P008"/>
    <s v="S002"/>
    <n v="5"/>
    <n v="0.05"/>
    <s v="Credit Card"/>
    <n v="548.9"/>
    <n v="521.45499999999993"/>
    <n v="352.95000000000005"/>
    <n v="168.50499999999988"/>
    <s v="Recognize Footwear"/>
    <x v="8"/>
    <x v="2"/>
    <x v="0"/>
    <x v="3"/>
    <n v="109.78"/>
    <n v="70.59"/>
    <x v="0"/>
    <d v="1955-11-16T00:00:00"/>
    <n v="70"/>
    <x v="4"/>
    <x v="2"/>
    <s v="Peckmouth"/>
    <x v="2"/>
  </r>
  <r>
    <s v="T04503"/>
    <d v="2025-03-15T00:00:00"/>
    <s v="C118"/>
    <s v="P006"/>
    <s v="S001"/>
    <n v="1"/>
    <n v="0"/>
    <s v="Credit Card"/>
    <n v="318.05"/>
    <n v="318.05"/>
    <n v="187.34"/>
    <n v="130.71"/>
    <s v="Company Fruits"/>
    <x v="2"/>
    <x v="2"/>
    <x v="2"/>
    <x v="13"/>
    <n v="318.05"/>
    <n v="187.34"/>
    <x v="0"/>
    <d v="1975-08-27T00:00:00"/>
    <n v="50"/>
    <x v="3"/>
    <x v="3"/>
    <s v="Jimenezborough"/>
    <x v="3"/>
  </r>
  <r>
    <s v="T04504"/>
    <d v="2025-05-17T00:00:00"/>
    <s v="C052"/>
    <s v="P002"/>
    <s v="S002"/>
    <n v="5"/>
    <n v="0.15"/>
    <s v="Cash"/>
    <n v="4093.8"/>
    <n v="3479.73"/>
    <n v="2638.1"/>
    <n v="841.63000000000011"/>
    <s v="Audience Television"/>
    <x v="4"/>
    <x v="2"/>
    <x v="1"/>
    <x v="2"/>
    <n v="818.76"/>
    <n v="527.62"/>
    <x v="1"/>
    <d v="1991-09-11T00:00:00"/>
    <n v="34"/>
    <x v="0"/>
    <x v="2"/>
    <s v="Peckmouth"/>
    <x v="2"/>
  </r>
  <r>
    <s v="T04505"/>
    <d v="2024-12-04T00:00:00"/>
    <s v="C090"/>
    <s v="P029"/>
    <s v="S001"/>
    <n v="2"/>
    <n v="0"/>
    <s v="Bank Transfer"/>
    <n v="2970.1"/>
    <n v="2970.1"/>
    <n v="1976.62"/>
    <n v="993.48"/>
    <s v="Road Clothing"/>
    <x v="7"/>
    <x v="0"/>
    <x v="0"/>
    <x v="0"/>
    <n v="1485.05"/>
    <n v="988.31"/>
    <x v="0"/>
    <d v="1975-08-18T00:00:00"/>
    <n v="50"/>
    <x v="3"/>
    <x v="3"/>
    <s v="Jimenezborough"/>
    <x v="3"/>
  </r>
  <r>
    <s v="T04506"/>
    <d v="2023-09-11T00:00:00"/>
    <s v="C137"/>
    <s v="P026"/>
    <s v="S003"/>
    <n v="1"/>
    <n v="0.15"/>
    <s v="Mobile Money"/>
    <n v="1015.76"/>
    <n v="863.39599999999996"/>
    <n v="584.4"/>
    <n v="278.99599999999998"/>
    <s v="Behavior Dairy"/>
    <x v="5"/>
    <x v="1"/>
    <x v="2"/>
    <x v="7"/>
    <n v="1015.76"/>
    <n v="584.4"/>
    <x v="0"/>
    <d v="1984-08-05T00:00:00"/>
    <n v="41"/>
    <x v="1"/>
    <x v="0"/>
    <s v="New Michele"/>
    <x v="0"/>
  </r>
  <r>
    <s v="T04507"/>
    <d v="2023-10-08T00:00:00"/>
    <s v="C112"/>
    <s v="P032"/>
    <s v="S003"/>
    <n v="2"/>
    <n v="0.1"/>
    <s v="Bank Transfer"/>
    <n v="609.41999999999996"/>
    <n v="548.47799999999995"/>
    <n v="328.02"/>
    <n v="220.45799999999997"/>
    <s v="Difficult Vegetables"/>
    <x v="6"/>
    <x v="1"/>
    <x v="2"/>
    <x v="8"/>
    <n v="304.70999999999998"/>
    <n v="164.01"/>
    <x v="1"/>
    <d v="1983-12-29T00:00:00"/>
    <n v="42"/>
    <x v="1"/>
    <x v="0"/>
    <s v="New Michele"/>
    <x v="0"/>
  </r>
  <r>
    <s v="T04508"/>
    <d v="2024-12-24T00:00:00"/>
    <s v="C098"/>
    <s v="P018"/>
    <s v="S001"/>
    <n v="3"/>
    <n v="0.05"/>
    <s v="Credit Card"/>
    <n v="3239.67"/>
    <n v="3077.6864999999998"/>
    <n v="2111.4900000000002"/>
    <n v="966.19649999999956"/>
    <s v="Democratic Smartphone"/>
    <x v="7"/>
    <x v="0"/>
    <x v="1"/>
    <x v="10"/>
    <n v="1079.8900000000001"/>
    <n v="703.83"/>
    <x v="1"/>
    <d v="2005-01-09T00:00:00"/>
    <n v="21"/>
    <x v="2"/>
    <x v="3"/>
    <s v="Jimenezborough"/>
    <x v="3"/>
  </r>
  <r>
    <s v="T04509"/>
    <d v="2024-12-17T00:00:00"/>
    <s v="C113"/>
    <s v="P035"/>
    <s v="S004"/>
    <n v="2"/>
    <n v="0.1"/>
    <s v="Mobile Money"/>
    <n v="3124.86"/>
    <n v="2812.3740000000003"/>
    <n v="2391.2600000000002"/>
    <n v="421.11400000000003"/>
    <s v="Chair Laptop"/>
    <x v="7"/>
    <x v="0"/>
    <x v="1"/>
    <x v="6"/>
    <n v="1562.43"/>
    <n v="1195.6300000000001"/>
    <x v="0"/>
    <d v="1977-05-23T00:00:00"/>
    <n v="49"/>
    <x v="1"/>
    <x v="1"/>
    <s v="Brianahaven"/>
    <x v="1"/>
  </r>
  <r>
    <s v="T04510"/>
    <d v="2024-09-09T00:00:00"/>
    <s v="C007"/>
    <s v="P038"/>
    <s v="S001"/>
    <n v="5"/>
    <n v="0"/>
    <s v="Bank Transfer"/>
    <n v="1834.65"/>
    <n v="1834.65"/>
    <n v="1426.15"/>
    <n v="408.5"/>
    <s v="Stage Footwear"/>
    <x v="5"/>
    <x v="0"/>
    <x v="0"/>
    <x v="3"/>
    <n v="366.93"/>
    <n v="285.23"/>
    <x v="0"/>
    <d v="1985-01-11T00:00:00"/>
    <n v="41"/>
    <x v="1"/>
    <x v="3"/>
    <s v="Jimenezborough"/>
    <x v="3"/>
  </r>
  <r>
    <s v="T04511"/>
    <d v="2025-03-15T00:00:00"/>
    <s v="C061"/>
    <s v="P031"/>
    <s v="S001"/>
    <n v="3"/>
    <n v="0.15"/>
    <s v="Credit Card"/>
    <n v="3287.16"/>
    <n v="2794.0859999999998"/>
    <n v="2466.6000000000004"/>
    <n v="327.48599999999942"/>
    <s v="Foot Snacks"/>
    <x v="2"/>
    <x v="2"/>
    <x v="2"/>
    <x v="4"/>
    <n v="1095.72"/>
    <n v="822.2"/>
    <x v="0"/>
    <d v="1968-10-21T00:00:00"/>
    <n v="57"/>
    <x v="3"/>
    <x v="3"/>
    <s v="Jimenezborough"/>
    <x v="3"/>
  </r>
  <r>
    <s v="T04512"/>
    <d v="2023-09-24T00:00:00"/>
    <s v="C188"/>
    <s v="P026"/>
    <s v="S003"/>
    <n v="4"/>
    <n v="0.05"/>
    <s v="Bank Transfer"/>
    <n v="4063.04"/>
    <n v="3859.8879999999999"/>
    <n v="2337.6"/>
    <n v="1522.288"/>
    <s v="Behavior Dairy"/>
    <x v="5"/>
    <x v="1"/>
    <x v="2"/>
    <x v="7"/>
    <n v="1015.76"/>
    <n v="584.4"/>
    <x v="0"/>
    <d v="1960-11-23T00:00:00"/>
    <n v="65"/>
    <x v="4"/>
    <x v="0"/>
    <s v="New Michele"/>
    <x v="0"/>
  </r>
  <r>
    <s v="T04513"/>
    <d v="2023-12-11T00:00:00"/>
    <s v="C061"/>
    <s v="P046"/>
    <s v="S003"/>
    <n v="5"/>
    <n v="0.15"/>
    <s v="Cash"/>
    <n v="5826.8499999999995"/>
    <n v="4952.8224999999993"/>
    <n v="4632.75"/>
    <n v="320.07249999999931"/>
    <s v="Nature Clothing"/>
    <x v="7"/>
    <x v="1"/>
    <x v="0"/>
    <x v="0"/>
    <n v="1165.3699999999999"/>
    <n v="926.55"/>
    <x v="0"/>
    <d v="1968-10-21T00:00:00"/>
    <n v="57"/>
    <x v="3"/>
    <x v="0"/>
    <s v="New Michele"/>
    <x v="0"/>
  </r>
  <r>
    <s v="T04514"/>
    <d v="2025-03-02T00:00:00"/>
    <s v="C126"/>
    <s v="P024"/>
    <s v="S004"/>
    <n v="5"/>
    <n v="0.05"/>
    <s v="Credit Card"/>
    <n v="7437.05"/>
    <n v="7065.1975000000002"/>
    <n v="4065.3500000000004"/>
    <n v="2999.8474999999999"/>
    <s v="Him Smartphone"/>
    <x v="2"/>
    <x v="2"/>
    <x v="1"/>
    <x v="10"/>
    <n v="1487.41"/>
    <n v="813.07"/>
    <x v="0"/>
    <d v="1980-04-04T00:00:00"/>
    <n v="46"/>
    <x v="1"/>
    <x v="1"/>
    <s v="Brianahaven"/>
    <x v="1"/>
  </r>
  <r>
    <s v="T04515"/>
    <d v="2025-06-03T00:00:00"/>
    <s v="C082"/>
    <s v="P001"/>
    <s v="S001"/>
    <n v="2"/>
    <n v="0.15"/>
    <s v="Credit Card"/>
    <n v="3347.38"/>
    <n v="2845.2730000000001"/>
    <n v="2646.76"/>
    <n v="198.51299999999992"/>
    <s v="Like Camera"/>
    <x v="0"/>
    <x v="2"/>
    <x v="1"/>
    <x v="12"/>
    <n v="1673.69"/>
    <n v="1323.38"/>
    <x v="0"/>
    <d v="2003-05-11T00:00:00"/>
    <n v="23"/>
    <x v="2"/>
    <x v="3"/>
    <s v="Jimenezborough"/>
    <x v="3"/>
  </r>
  <r>
    <s v="T04516"/>
    <d v="2024-08-03T00:00:00"/>
    <s v="C101"/>
    <s v="P005"/>
    <s v="S004"/>
    <n v="1"/>
    <n v="0.15"/>
    <s v="Mobile Money"/>
    <n v="1396.22"/>
    <n v="1186.787"/>
    <n v="1004.09"/>
    <n v="182.697"/>
    <s v="Knowledge Bags"/>
    <x v="3"/>
    <x v="0"/>
    <x v="0"/>
    <x v="5"/>
    <n v="1396.22"/>
    <n v="1004.09"/>
    <x v="1"/>
    <d v="1956-05-29T00:00:00"/>
    <n v="70"/>
    <x v="4"/>
    <x v="1"/>
    <s v="Brianahaven"/>
    <x v="1"/>
  </r>
  <r>
    <s v="T04517"/>
    <d v="2024-05-18T00:00:00"/>
    <s v="C181"/>
    <s v="P029"/>
    <s v="S004"/>
    <n v="3"/>
    <n v="0.15"/>
    <s v="Credit Card"/>
    <n v="4455.1499999999996"/>
    <n v="3786.8774999999996"/>
    <n v="2964.93"/>
    <n v="821.94749999999976"/>
    <s v="Road Clothing"/>
    <x v="4"/>
    <x v="0"/>
    <x v="0"/>
    <x v="0"/>
    <n v="1485.05"/>
    <n v="988.31"/>
    <x v="1"/>
    <d v="1972-11-28T00:00:00"/>
    <n v="53"/>
    <x v="3"/>
    <x v="1"/>
    <s v="Brianahaven"/>
    <x v="1"/>
  </r>
  <r>
    <s v="T04518"/>
    <d v="2024-05-16T00:00:00"/>
    <s v="C034"/>
    <s v="P036"/>
    <s v="S003"/>
    <n v="1"/>
    <n v="0.15"/>
    <s v="Mobile Money"/>
    <n v="1501.46"/>
    <n v="1276.241"/>
    <n v="1167.73"/>
    <n v="108.51099999999997"/>
    <s v="New Watches"/>
    <x v="4"/>
    <x v="0"/>
    <x v="0"/>
    <x v="1"/>
    <n v="1501.46"/>
    <n v="1167.73"/>
    <x v="1"/>
    <d v="1964-12-19T00:00:00"/>
    <n v="61"/>
    <x v="3"/>
    <x v="0"/>
    <s v="New Michele"/>
    <x v="0"/>
  </r>
  <r>
    <s v="T04519"/>
    <d v="2024-06-24T00:00:00"/>
    <s v="C140"/>
    <s v="P005"/>
    <s v="S004"/>
    <n v="5"/>
    <n v="0.1"/>
    <s v="Bank Transfer"/>
    <n v="6981.1"/>
    <n v="6282.9900000000007"/>
    <n v="5020.45"/>
    <n v="1262.5400000000009"/>
    <s v="Knowledge Bags"/>
    <x v="0"/>
    <x v="0"/>
    <x v="0"/>
    <x v="5"/>
    <n v="1396.22"/>
    <n v="1004.09"/>
    <x v="1"/>
    <d v="1973-06-12T00:00:00"/>
    <n v="53"/>
    <x v="3"/>
    <x v="1"/>
    <s v="Brianahaven"/>
    <x v="1"/>
  </r>
  <r>
    <s v="T04520"/>
    <d v="2025-06-09T00:00:00"/>
    <s v="C122"/>
    <s v="P040"/>
    <s v="S004"/>
    <n v="1"/>
    <n v="0.05"/>
    <s v="Cash"/>
    <n v="1745.61"/>
    <n v="1658.3294999999998"/>
    <n v="1322.44"/>
    <n v="335.88949999999977"/>
    <s v="Piece Headphones"/>
    <x v="0"/>
    <x v="2"/>
    <x v="1"/>
    <x v="11"/>
    <n v="1745.61"/>
    <n v="1322.44"/>
    <x v="0"/>
    <d v="1961-10-02T00:00:00"/>
    <n v="64"/>
    <x v="3"/>
    <x v="1"/>
    <s v="Brianahaven"/>
    <x v="1"/>
  </r>
  <r>
    <s v="T04521"/>
    <d v="2024-06-12T00:00:00"/>
    <s v="C164"/>
    <s v="P049"/>
    <s v="S002"/>
    <n v="3"/>
    <n v="0"/>
    <s v="Cash"/>
    <n v="1164.78"/>
    <n v="1164.78"/>
    <n v="597.90000000000009"/>
    <n v="566.87999999999988"/>
    <s v="Possible Watches"/>
    <x v="0"/>
    <x v="0"/>
    <x v="0"/>
    <x v="1"/>
    <n v="388.26"/>
    <n v="199.3"/>
    <x v="0"/>
    <d v="1968-07-28T00:00:00"/>
    <n v="57"/>
    <x v="3"/>
    <x v="2"/>
    <s v="Peckmouth"/>
    <x v="2"/>
  </r>
  <r>
    <s v="T04522"/>
    <d v="2025-03-07T00:00:00"/>
    <s v="C106"/>
    <s v="P002"/>
    <s v="S001"/>
    <n v="5"/>
    <n v="0.1"/>
    <s v="Mobile Money"/>
    <n v="4093.8"/>
    <n v="3684.42"/>
    <n v="2638.1"/>
    <n v="1046.3200000000002"/>
    <s v="Audience Television"/>
    <x v="2"/>
    <x v="2"/>
    <x v="1"/>
    <x v="2"/>
    <n v="818.76"/>
    <n v="527.62"/>
    <x v="1"/>
    <d v="1987-04-23T00:00:00"/>
    <n v="39"/>
    <x v="1"/>
    <x v="3"/>
    <s v="Jimenezborough"/>
    <x v="3"/>
  </r>
  <r>
    <s v="T04523"/>
    <d v="2025-04-05T00:00:00"/>
    <s v="C078"/>
    <s v="P019"/>
    <s v="S002"/>
    <n v="2"/>
    <n v="0.05"/>
    <s v="Bank Transfer"/>
    <n v="3525.84"/>
    <n v="3349.5479999999998"/>
    <n v="2692.96"/>
    <n v="656.58799999999974"/>
    <s v="Traditional Laptop"/>
    <x v="8"/>
    <x v="2"/>
    <x v="1"/>
    <x v="6"/>
    <n v="1762.92"/>
    <n v="1346.48"/>
    <x v="0"/>
    <d v="1988-09-25T00:00:00"/>
    <n v="37"/>
    <x v="1"/>
    <x v="2"/>
    <s v="Peckmouth"/>
    <x v="2"/>
  </r>
  <r>
    <s v="T04524"/>
    <d v="2025-08-28T00:00:00"/>
    <s v="C070"/>
    <s v="P049"/>
    <s v="S002"/>
    <n v="3"/>
    <n v="0"/>
    <s v="Bank Transfer"/>
    <n v="1164.78"/>
    <n v="1164.78"/>
    <n v="597.90000000000009"/>
    <n v="566.87999999999988"/>
    <s v="Possible Watches"/>
    <x v="3"/>
    <x v="2"/>
    <x v="0"/>
    <x v="1"/>
    <n v="388.26"/>
    <n v="199.3"/>
    <x v="0"/>
    <d v="1971-10-24T00:00:00"/>
    <n v="54"/>
    <x v="3"/>
    <x v="2"/>
    <s v="Peckmouth"/>
    <x v="2"/>
  </r>
  <r>
    <s v="T04525"/>
    <d v="2024-04-24T00:00:00"/>
    <s v="C186"/>
    <s v="P009"/>
    <s v="S004"/>
    <n v="4"/>
    <n v="0.05"/>
    <s v="Cash"/>
    <n v="492.76"/>
    <n v="468.12199999999996"/>
    <n v="321.44"/>
    <n v="146.68199999999996"/>
    <s v="Us Snacks"/>
    <x v="8"/>
    <x v="0"/>
    <x v="2"/>
    <x v="4"/>
    <n v="123.19"/>
    <n v="80.36"/>
    <x v="1"/>
    <d v="1960-05-05T00:00:00"/>
    <n v="66"/>
    <x v="4"/>
    <x v="1"/>
    <s v="Brianahaven"/>
    <x v="1"/>
  </r>
  <r>
    <s v="T04526"/>
    <d v="2024-03-15T00:00:00"/>
    <s v="C039"/>
    <s v="P002"/>
    <s v="S001"/>
    <n v="3"/>
    <n v="0.15"/>
    <s v="Bank Transfer"/>
    <n v="2456.2799999999997"/>
    <n v="2087.8379999999997"/>
    <n v="1582.8600000000001"/>
    <n v="504.97799999999961"/>
    <s v="Audience Television"/>
    <x v="2"/>
    <x v="0"/>
    <x v="1"/>
    <x v="2"/>
    <n v="818.76"/>
    <n v="527.62"/>
    <x v="1"/>
    <d v="1996-11-02T00:00:00"/>
    <n v="29"/>
    <x v="1"/>
    <x v="3"/>
    <s v="Jimenezborough"/>
    <x v="3"/>
  </r>
  <r>
    <s v="T04527"/>
    <d v="2024-10-06T00:00:00"/>
    <s v="C155"/>
    <s v="P042"/>
    <s v="S003"/>
    <n v="2"/>
    <n v="0.1"/>
    <s v="Bank Transfer"/>
    <n v="907.24"/>
    <n v="816.51600000000008"/>
    <n v="633.26"/>
    <n v="183.25600000000009"/>
    <s v="Maybe Clothing"/>
    <x v="6"/>
    <x v="0"/>
    <x v="0"/>
    <x v="0"/>
    <n v="453.62"/>
    <n v="316.63"/>
    <x v="0"/>
    <d v="1965-09-20T00:00:00"/>
    <n v="60"/>
    <x v="3"/>
    <x v="0"/>
    <s v="New Michele"/>
    <x v="0"/>
  </r>
  <r>
    <s v="T04528"/>
    <d v="2025-07-15T00:00:00"/>
    <s v="C148"/>
    <s v="P016"/>
    <s v="S002"/>
    <n v="1"/>
    <n v="0.15"/>
    <s v="Bank Transfer"/>
    <n v="1858.75"/>
    <n v="1579.9375"/>
    <n v="1451.16"/>
    <n v="128.77749999999992"/>
    <s v="House Accessories"/>
    <x v="11"/>
    <x v="2"/>
    <x v="0"/>
    <x v="9"/>
    <n v="1858.75"/>
    <n v="1451.16"/>
    <x v="1"/>
    <d v="2005-07-08T00:00:00"/>
    <n v="21"/>
    <x v="2"/>
    <x v="2"/>
    <s v="Peckmouth"/>
    <x v="2"/>
  </r>
  <r>
    <s v="T04529"/>
    <d v="2025-02-23T00:00:00"/>
    <s v="C073"/>
    <s v="P007"/>
    <s v="S001"/>
    <n v="1"/>
    <n v="0"/>
    <s v="Mobile Money"/>
    <n v="1474.12"/>
    <n v="1474.12"/>
    <n v="764.02"/>
    <n v="710.09999999999991"/>
    <s v="Understand Camera"/>
    <x v="10"/>
    <x v="2"/>
    <x v="1"/>
    <x v="12"/>
    <n v="1474.12"/>
    <n v="764.02"/>
    <x v="1"/>
    <d v="1964-12-04T00:00:00"/>
    <n v="61"/>
    <x v="3"/>
    <x v="3"/>
    <s v="Jimenezborough"/>
    <x v="3"/>
  </r>
  <r>
    <s v="T04530"/>
    <d v="2025-05-31T00:00:00"/>
    <s v="C199"/>
    <s v="P045"/>
    <s v="S002"/>
    <n v="5"/>
    <n v="0"/>
    <s v="Credit Card"/>
    <n v="9395.4"/>
    <n v="9395.4"/>
    <n v="5022.7999999999993"/>
    <n v="4372.6000000000004"/>
    <s v="Set Dairy"/>
    <x v="4"/>
    <x v="2"/>
    <x v="2"/>
    <x v="7"/>
    <n v="1879.08"/>
    <n v="1004.56"/>
    <x v="1"/>
    <d v="1970-05-18T00:00:00"/>
    <n v="56"/>
    <x v="3"/>
    <x v="2"/>
    <s v="Peckmouth"/>
    <x v="2"/>
  </r>
  <r>
    <s v="T04531"/>
    <d v="2024-04-05T00:00:00"/>
    <s v="C119"/>
    <s v="P005"/>
    <s v="S002"/>
    <n v="1"/>
    <n v="0.15"/>
    <s v="Credit Card"/>
    <n v="1396.22"/>
    <n v="1186.787"/>
    <n v="1004.09"/>
    <n v="182.697"/>
    <s v="Knowledge Bags"/>
    <x v="8"/>
    <x v="0"/>
    <x v="0"/>
    <x v="5"/>
    <n v="1396.22"/>
    <n v="1004.09"/>
    <x v="0"/>
    <d v="1991-07-31T00:00:00"/>
    <n v="34"/>
    <x v="0"/>
    <x v="2"/>
    <s v="Peckmouth"/>
    <x v="2"/>
  </r>
  <r>
    <s v="T04532"/>
    <d v="2025-06-18T00:00:00"/>
    <s v="C079"/>
    <s v="P044"/>
    <s v="S002"/>
    <n v="3"/>
    <n v="0.1"/>
    <s v="Credit Card"/>
    <n v="3859.6499999999996"/>
    <n v="3473.6849999999999"/>
    <n v="2392.62"/>
    <n v="1081.0650000000001"/>
    <s v="Least Accessories"/>
    <x v="0"/>
    <x v="2"/>
    <x v="0"/>
    <x v="9"/>
    <n v="1286.55"/>
    <n v="797.54"/>
    <x v="1"/>
    <d v="1979-06-15T00:00:00"/>
    <n v="47"/>
    <x v="1"/>
    <x v="2"/>
    <s v="Peckmouth"/>
    <x v="2"/>
  </r>
  <r>
    <s v="T04533"/>
    <d v="2025-04-02T00:00:00"/>
    <s v="C186"/>
    <s v="P011"/>
    <s v="S001"/>
    <n v="5"/>
    <n v="0.1"/>
    <s v="Mobile Money"/>
    <n v="1242.8499999999999"/>
    <n v="1118.5650000000001"/>
    <n v="953.34999999999991"/>
    <n v="165.21500000000015"/>
    <s v="Either Headphones"/>
    <x v="8"/>
    <x v="2"/>
    <x v="1"/>
    <x v="11"/>
    <n v="248.57"/>
    <n v="190.67"/>
    <x v="1"/>
    <d v="1960-05-05T00:00:00"/>
    <n v="66"/>
    <x v="4"/>
    <x v="3"/>
    <s v="Jimenezborough"/>
    <x v="3"/>
  </r>
  <r>
    <s v="T04534"/>
    <d v="2024-12-15T00:00:00"/>
    <s v="C138"/>
    <s v="P006"/>
    <s v="S001"/>
    <n v="4"/>
    <n v="0.15"/>
    <s v="Bank Transfer"/>
    <n v="1272.2"/>
    <n v="1081.3700000000001"/>
    <n v="749.36"/>
    <n v="332.0100000000001"/>
    <s v="Company Fruits"/>
    <x v="7"/>
    <x v="0"/>
    <x v="2"/>
    <x v="13"/>
    <n v="318.05"/>
    <n v="187.34"/>
    <x v="1"/>
    <d v="1961-09-28T00:00:00"/>
    <n v="64"/>
    <x v="3"/>
    <x v="3"/>
    <s v="Jimenezborough"/>
    <x v="3"/>
  </r>
  <r>
    <s v="T04535"/>
    <d v="2025-04-25T00:00:00"/>
    <s v="C199"/>
    <s v="P018"/>
    <s v="S001"/>
    <n v="3"/>
    <n v="0"/>
    <s v="Cash"/>
    <n v="3239.67"/>
    <n v="3239.67"/>
    <n v="2111.4900000000002"/>
    <n v="1128.1799999999998"/>
    <s v="Democratic Smartphone"/>
    <x v="8"/>
    <x v="2"/>
    <x v="1"/>
    <x v="10"/>
    <n v="1079.8900000000001"/>
    <n v="703.83"/>
    <x v="1"/>
    <d v="1970-05-18T00:00:00"/>
    <n v="56"/>
    <x v="3"/>
    <x v="3"/>
    <s v="Jimenezborough"/>
    <x v="3"/>
  </r>
  <r>
    <s v="T04536"/>
    <d v="2024-09-11T00:00:00"/>
    <s v="C012"/>
    <s v="P031"/>
    <s v="S002"/>
    <n v="1"/>
    <n v="0.05"/>
    <s v="Bank Transfer"/>
    <n v="1095.72"/>
    <n v="1040.934"/>
    <n v="822.2"/>
    <n v="218.73399999999992"/>
    <s v="Foot Snacks"/>
    <x v="5"/>
    <x v="0"/>
    <x v="2"/>
    <x v="4"/>
    <n v="1095.72"/>
    <n v="822.2"/>
    <x v="0"/>
    <d v="1989-12-08T00:00:00"/>
    <n v="36"/>
    <x v="1"/>
    <x v="2"/>
    <s v="Peckmouth"/>
    <x v="2"/>
  </r>
  <r>
    <s v="T04537"/>
    <d v="2023-11-19T00:00:00"/>
    <s v="C080"/>
    <s v="P020"/>
    <s v="S002"/>
    <n v="3"/>
    <n v="0"/>
    <s v="Credit Card"/>
    <n v="971.76"/>
    <n v="971.76"/>
    <n v="728.93999999999994"/>
    <n v="242.82000000000005"/>
    <s v="Simple Accessories"/>
    <x v="1"/>
    <x v="1"/>
    <x v="0"/>
    <x v="9"/>
    <n v="323.92"/>
    <n v="242.98"/>
    <x v="1"/>
    <d v="2003-11-04T00:00:00"/>
    <n v="22"/>
    <x v="2"/>
    <x v="2"/>
    <s v="Peckmouth"/>
    <x v="2"/>
  </r>
  <r>
    <s v="T04538"/>
    <d v="2024-08-02T00:00:00"/>
    <s v="C064"/>
    <s v="P018"/>
    <s v="S001"/>
    <n v="1"/>
    <n v="0.15"/>
    <s v="Cash"/>
    <n v="1079.8900000000001"/>
    <n v="917.90650000000005"/>
    <n v="703.83"/>
    <n v="214.07650000000001"/>
    <s v="Democratic Smartphone"/>
    <x v="3"/>
    <x v="0"/>
    <x v="1"/>
    <x v="10"/>
    <n v="1079.8900000000001"/>
    <n v="703.83"/>
    <x v="1"/>
    <d v="1973-09-01T00:00:00"/>
    <n v="52"/>
    <x v="3"/>
    <x v="3"/>
    <s v="Jimenezborough"/>
    <x v="3"/>
  </r>
  <r>
    <s v="T04539"/>
    <d v="2024-09-30T00:00:00"/>
    <s v="C080"/>
    <s v="P020"/>
    <s v="S005"/>
    <n v="5"/>
    <n v="0.15"/>
    <s v="Cash"/>
    <n v="1619.6000000000001"/>
    <n v="1376.66"/>
    <n v="1214.8999999999999"/>
    <n v="161.76000000000022"/>
    <s v="Simple Accessories"/>
    <x v="5"/>
    <x v="0"/>
    <x v="0"/>
    <x v="9"/>
    <n v="323.92"/>
    <n v="242.98"/>
    <x v="1"/>
    <d v="2003-11-04T00:00:00"/>
    <n v="22"/>
    <x v="2"/>
    <x v="4"/>
    <s v="Johnmouth"/>
    <x v="2"/>
  </r>
  <r>
    <s v="T04540"/>
    <d v="2025-08-16T00:00:00"/>
    <s v="C062"/>
    <s v="P022"/>
    <s v="S004"/>
    <n v="2"/>
    <n v="0"/>
    <s v="Mobile Money"/>
    <n v="51.14"/>
    <n v="51.14"/>
    <n v="38.1"/>
    <n v="13.04"/>
    <s v="How Vegetables"/>
    <x v="3"/>
    <x v="2"/>
    <x v="2"/>
    <x v="8"/>
    <n v="25.57"/>
    <n v="19.05"/>
    <x v="0"/>
    <d v="2000-06-21T00:00:00"/>
    <n v="26"/>
    <x v="1"/>
    <x v="1"/>
    <s v="Brianahaven"/>
    <x v="1"/>
  </r>
  <r>
    <s v="T04541"/>
    <d v="2024-12-19T00:00:00"/>
    <s v="C014"/>
    <s v="P043"/>
    <s v="S001"/>
    <n v="2"/>
    <n v="0.05"/>
    <s v="Cash"/>
    <n v="1128.8399999999999"/>
    <n v="1072.3979999999999"/>
    <n v="587.91999999999996"/>
    <n v="484.47799999999995"/>
    <s v="Soon Accessories"/>
    <x v="7"/>
    <x v="0"/>
    <x v="0"/>
    <x v="9"/>
    <n v="564.41999999999996"/>
    <n v="293.95999999999998"/>
    <x v="0"/>
    <d v="1974-06-25T00:00:00"/>
    <n v="52"/>
    <x v="3"/>
    <x v="3"/>
    <s v="Jimenezborough"/>
    <x v="3"/>
  </r>
  <r>
    <s v="T04542"/>
    <d v="2025-01-06T00:00:00"/>
    <s v="C179"/>
    <s v="P026"/>
    <s v="S002"/>
    <n v="1"/>
    <n v="0.15"/>
    <s v="Cash"/>
    <n v="1015.76"/>
    <n v="863.39599999999996"/>
    <n v="584.4"/>
    <n v="278.99599999999998"/>
    <s v="Behavior Dairy"/>
    <x v="9"/>
    <x v="2"/>
    <x v="2"/>
    <x v="7"/>
    <n v="1015.76"/>
    <n v="584.4"/>
    <x v="1"/>
    <d v="1985-02-14T00:00:00"/>
    <n v="41"/>
    <x v="1"/>
    <x v="2"/>
    <s v="Peckmouth"/>
    <x v="2"/>
  </r>
  <r>
    <s v="T04543"/>
    <d v="2024-06-09T00:00:00"/>
    <s v="C021"/>
    <s v="P044"/>
    <s v="S001"/>
    <n v="3"/>
    <n v="0"/>
    <s v="Cash"/>
    <n v="3859.6499999999996"/>
    <n v="3859.6499999999996"/>
    <n v="2392.62"/>
    <n v="1467.0299999999997"/>
    <s v="Least Accessories"/>
    <x v="0"/>
    <x v="0"/>
    <x v="0"/>
    <x v="9"/>
    <n v="1286.55"/>
    <n v="797.54"/>
    <x v="0"/>
    <d v="1993-11-17T00:00:00"/>
    <n v="32"/>
    <x v="1"/>
    <x v="3"/>
    <s v="Jimenezborough"/>
    <x v="3"/>
  </r>
  <r>
    <s v="T04544"/>
    <d v="2023-10-28T00:00:00"/>
    <s v="C054"/>
    <s v="P019"/>
    <s v="S003"/>
    <n v="4"/>
    <n v="0"/>
    <s v="Credit Card"/>
    <n v="7051.68"/>
    <n v="7051.68"/>
    <n v="5385.92"/>
    <n v="1665.7600000000002"/>
    <s v="Traditional Laptop"/>
    <x v="6"/>
    <x v="1"/>
    <x v="1"/>
    <x v="6"/>
    <n v="1762.92"/>
    <n v="1346.48"/>
    <x v="1"/>
    <d v="2002-11-10T00:00:00"/>
    <n v="23"/>
    <x v="2"/>
    <x v="0"/>
    <s v="New Michele"/>
    <x v="0"/>
  </r>
  <r>
    <s v="T04545"/>
    <d v="2023-09-29T00:00:00"/>
    <s v="C028"/>
    <s v="P020"/>
    <s v="S004"/>
    <n v="1"/>
    <n v="0.15"/>
    <s v="Mobile Money"/>
    <n v="323.92"/>
    <n v="275.33199999999999"/>
    <n v="242.98"/>
    <n v="32.352000000000004"/>
    <s v="Simple Accessories"/>
    <x v="5"/>
    <x v="1"/>
    <x v="0"/>
    <x v="9"/>
    <n v="323.92"/>
    <n v="242.98"/>
    <x v="1"/>
    <d v="1960-02-10T00:00:00"/>
    <n v="66"/>
    <x v="4"/>
    <x v="1"/>
    <s v="Brianahaven"/>
    <x v="1"/>
  </r>
  <r>
    <s v="T04546"/>
    <d v="2025-08-23T00:00:00"/>
    <s v="C012"/>
    <s v="P043"/>
    <s v="S001"/>
    <n v="4"/>
    <n v="0.05"/>
    <s v="Bank Transfer"/>
    <n v="2257.6799999999998"/>
    <n v="2144.7959999999998"/>
    <n v="1175.8399999999999"/>
    <n v="968.9559999999999"/>
    <s v="Soon Accessories"/>
    <x v="3"/>
    <x v="2"/>
    <x v="0"/>
    <x v="9"/>
    <n v="564.41999999999996"/>
    <n v="293.95999999999998"/>
    <x v="0"/>
    <d v="1989-12-08T00:00:00"/>
    <n v="36"/>
    <x v="1"/>
    <x v="3"/>
    <s v="Jimenezborough"/>
    <x v="3"/>
  </r>
  <r>
    <s v="T04547"/>
    <d v="2025-05-29T00:00:00"/>
    <s v="C176"/>
    <s v="P042"/>
    <s v="S005"/>
    <n v="1"/>
    <n v="0.1"/>
    <s v="Cash"/>
    <n v="453.62"/>
    <n v="408.25800000000004"/>
    <n v="316.63"/>
    <n v="91.628000000000043"/>
    <s v="Maybe Clothing"/>
    <x v="4"/>
    <x v="2"/>
    <x v="0"/>
    <x v="0"/>
    <n v="453.62"/>
    <n v="316.63"/>
    <x v="0"/>
    <d v="1979-10-07T00:00:00"/>
    <n v="46"/>
    <x v="1"/>
    <x v="4"/>
    <s v="Johnmouth"/>
    <x v="2"/>
  </r>
  <r>
    <s v="T04548"/>
    <d v="2024-01-13T00:00:00"/>
    <s v="C149"/>
    <s v="P036"/>
    <s v="S003"/>
    <n v="4"/>
    <n v="0.1"/>
    <s v="Bank Transfer"/>
    <n v="6005.84"/>
    <n v="5405.2560000000003"/>
    <n v="4670.92"/>
    <n v="734.33600000000024"/>
    <s v="New Watches"/>
    <x v="9"/>
    <x v="0"/>
    <x v="0"/>
    <x v="1"/>
    <n v="1501.46"/>
    <n v="1167.73"/>
    <x v="0"/>
    <d v="1978-01-24T00:00:00"/>
    <n v="48"/>
    <x v="1"/>
    <x v="0"/>
    <s v="New Michele"/>
    <x v="0"/>
  </r>
  <r>
    <s v="T04549"/>
    <d v="2024-05-27T00:00:00"/>
    <s v="C003"/>
    <s v="P034"/>
    <s v="S001"/>
    <n v="1"/>
    <n v="0.05"/>
    <s v="Mobile Money"/>
    <n v="428.05"/>
    <n v="406.64749999999998"/>
    <n v="246.07"/>
    <n v="160.57749999999999"/>
    <s v="Everything Laptop"/>
    <x v="4"/>
    <x v="0"/>
    <x v="1"/>
    <x v="6"/>
    <n v="428.05"/>
    <n v="246.07"/>
    <x v="1"/>
    <d v="2005-04-19T00:00:00"/>
    <n v="21"/>
    <x v="2"/>
    <x v="3"/>
    <s v="Jimenezborough"/>
    <x v="3"/>
  </r>
  <r>
    <s v="T04550"/>
    <d v="2024-05-02T00:00:00"/>
    <s v="C088"/>
    <s v="P019"/>
    <s v="S002"/>
    <n v="3"/>
    <n v="0.05"/>
    <s v="Cash"/>
    <n v="5288.76"/>
    <n v="5024.3220000000001"/>
    <n v="4039.44"/>
    <n v="984.88200000000006"/>
    <s v="Traditional Laptop"/>
    <x v="4"/>
    <x v="0"/>
    <x v="1"/>
    <x v="6"/>
    <n v="1762.92"/>
    <n v="1346.48"/>
    <x v="1"/>
    <d v="1997-10-11T00:00:00"/>
    <n v="28"/>
    <x v="1"/>
    <x v="2"/>
    <s v="Peckmouth"/>
    <x v="2"/>
  </r>
  <r>
    <s v="T04551"/>
    <d v="2023-12-04T00:00:00"/>
    <s v="C006"/>
    <s v="P007"/>
    <s v="S004"/>
    <n v="2"/>
    <n v="0.15"/>
    <s v="Cash"/>
    <n v="2948.24"/>
    <n v="2506.0039999999999"/>
    <n v="1528.04"/>
    <n v="977.96399999999994"/>
    <s v="Understand Camera"/>
    <x v="7"/>
    <x v="1"/>
    <x v="1"/>
    <x v="12"/>
    <n v="1474.12"/>
    <n v="764.02"/>
    <x v="0"/>
    <d v="1986-10-03T00:00:00"/>
    <n v="39"/>
    <x v="1"/>
    <x v="1"/>
    <s v="Brianahaven"/>
    <x v="1"/>
  </r>
  <r>
    <s v="T04552"/>
    <d v="2023-09-29T00:00:00"/>
    <s v="C121"/>
    <s v="P034"/>
    <s v="S002"/>
    <n v="4"/>
    <n v="0"/>
    <s v="Credit Card"/>
    <n v="1712.2"/>
    <n v="1712.2"/>
    <n v="984.28"/>
    <n v="727.92000000000007"/>
    <s v="Everything Laptop"/>
    <x v="5"/>
    <x v="1"/>
    <x v="1"/>
    <x v="6"/>
    <n v="428.05"/>
    <n v="246.07"/>
    <x v="0"/>
    <d v="1967-02-28T00:00:00"/>
    <n v="59"/>
    <x v="3"/>
    <x v="2"/>
    <s v="Peckmouth"/>
    <x v="2"/>
  </r>
  <r>
    <s v="T04553"/>
    <d v="2023-12-26T00:00:00"/>
    <s v="C120"/>
    <s v="P049"/>
    <s v="S001"/>
    <n v="4"/>
    <n v="0"/>
    <s v="Mobile Money"/>
    <n v="1553.04"/>
    <n v="1553.04"/>
    <n v="797.2"/>
    <n v="755.83999999999992"/>
    <s v="Possible Watches"/>
    <x v="7"/>
    <x v="1"/>
    <x v="0"/>
    <x v="1"/>
    <n v="388.26"/>
    <n v="199.3"/>
    <x v="1"/>
    <d v="1964-01-10T00:00:00"/>
    <n v="62"/>
    <x v="3"/>
    <x v="3"/>
    <s v="Jimenezborough"/>
    <x v="3"/>
  </r>
  <r>
    <s v="T04554"/>
    <d v="2025-03-24T00:00:00"/>
    <s v="C008"/>
    <s v="P037"/>
    <s v="S005"/>
    <n v="5"/>
    <n v="0"/>
    <s v="Mobile Money"/>
    <n v="9763.25"/>
    <n v="9763.25"/>
    <n v="7256.35"/>
    <n v="2506.8999999999996"/>
    <s v="Book Television"/>
    <x v="2"/>
    <x v="2"/>
    <x v="1"/>
    <x v="2"/>
    <n v="1952.65"/>
    <n v="1451.27"/>
    <x v="0"/>
    <d v="1960-11-13T00:00:00"/>
    <n v="65"/>
    <x v="4"/>
    <x v="4"/>
    <s v="Johnmouth"/>
    <x v="2"/>
  </r>
  <r>
    <s v="T04555"/>
    <d v="2025-03-30T00:00:00"/>
    <s v="C040"/>
    <s v="P006"/>
    <s v="S002"/>
    <n v="2"/>
    <n v="0.15"/>
    <s v="Bank Transfer"/>
    <n v="636.1"/>
    <n v="540.68500000000006"/>
    <n v="374.68"/>
    <n v="166.00500000000005"/>
    <s v="Company Fruits"/>
    <x v="2"/>
    <x v="2"/>
    <x v="2"/>
    <x v="13"/>
    <n v="318.05"/>
    <n v="187.34"/>
    <x v="0"/>
    <d v="1974-11-06T00:00:00"/>
    <n v="51"/>
    <x v="3"/>
    <x v="2"/>
    <s v="Peckmouth"/>
    <x v="2"/>
  </r>
  <r>
    <s v="T04556"/>
    <d v="2024-11-26T00:00:00"/>
    <s v="C124"/>
    <s v="P048"/>
    <s v="S004"/>
    <n v="1"/>
    <n v="0.05"/>
    <s v="Mobile Money"/>
    <n v="1216.3599999999999"/>
    <n v="1155.5419999999999"/>
    <n v="794.8"/>
    <n v="360.74199999999996"/>
    <s v="Nor Bags"/>
    <x v="1"/>
    <x v="0"/>
    <x v="0"/>
    <x v="5"/>
    <n v="1216.3599999999999"/>
    <n v="794.8"/>
    <x v="1"/>
    <d v="1962-06-07T00:00:00"/>
    <n v="64"/>
    <x v="3"/>
    <x v="1"/>
    <s v="Brianahaven"/>
    <x v="1"/>
  </r>
  <r>
    <s v="T04557"/>
    <d v="2024-01-01T00:00:00"/>
    <s v="C087"/>
    <s v="P049"/>
    <s v="S002"/>
    <n v="1"/>
    <n v="0.15"/>
    <s v="Mobile Money"/>
    <n v="388.26"/>
    <n v="330.02099999999996"/>
    <n v="199.3"/>
    <n v="130.72099999999995"/>
    <s v="Possible Watches"/>
    <x v="9"/>
    <x v="0"/>
    <x v="0"/>
    <x v="1"/>
    <n v="388.26"/>
    <n v="199.3"/>
    <x v="1"/>
    <d v="1975-06-22T00:00:00"/>
    <n v="51"/>
    <x v="3"/>
    <x v="2"/>
    <s v="Peckmouth"/>
    <x v="2"/>
  </r>
  <r>
    <s v="T04558"/>
    <d v="2025-04-02T00:00:00"/>
    <s v="C144"/>
    <s v="P005"/>
    <s v="S001"/>
    <n v="1"/>
    <n v="0.05"/>
    <s v="Bank Transfer"/>
    <n v="1396.22"/>
    <n v="1326.4089999999999"/>
    <n v="1004.09"/>
    <n v="322.31899999999985"/>
    <s v="Knowledge Bags"/>
    <x v="8"/>
    <x v="2"/>
    <x v="0"/>
    <x v="5"/>
    <n v="1396.22"/>
    <n v="1004.09"/>
    <x v="1"/>
    <d v="1963-09-02T00:00:00"/>
    <n v="62"/>
    <x v="3"/>
    <x v="3"/>
    <s v="Jimenezborough"/>
    <x v="3"/>
  </r>
  <r>
    <s v="T04559"/>
    <d v="2024-04-20T00:00:00"/>
    <s v="C141"/>
    <s v="P007"/>
    <s v="S001"/>
    <n v="5"/>
    <n v="0.1"/>
    <s v="Bank Transfer"/>
    <n v="7370.5999999999995"/>
    <n v="6633.54"/>
    <n v="3820.1"/>
    <n v="2813.44"/>
    <s v="Understand Camera"/>
    <x v="8"/>
    <x v="0"/>
    <x v="1"/>
    <x v="12"/>
    <n v="1474.12"/>
    <n v="764.02"/>
    <x v="1"/>
    <d v="1978-08-06T00:00:00"/>
    <n v="47"/>
    <x v="1"/>
    <x v="3"/>
    <s v="Jimenezborough"/>
    <x v="3"/>
  </r>
  <r>
    <s v="T04560"/>
    <d v="2023-09-12T00:00:00"/>
    <s v="C120"/>
    <s v="P046"/>
    <s v="S005"/>
    <n v="1"/>
    <n v="0"/>
    <s v="Credit Card"/>
    <n v="1165.3699999999999"/>
    <n v="1165.3699999999999"/>
    <n v="926.55"/>
    <n v="238.81999999999994"/>
    <s v="Nature Clothing"/>
    <x v="5"/>
    <x v="1"/>
    <x v="0"/>
    <x v="0"/>
    <n v="1165.3699999999999"/>
    <n v="926.55"/>
    <x v="1"/>
    <d v="1964-01-10T00:00:00"/>
    <n v="62"/>
    <x v="3"/>
    <x v="4"/>
    <s v="Johnmouth"/>
    <x v="2"/>
  </r>
  <r>
    <s v="T04561"/>
    <d v="2024-08-04T00:00:00"/>
    <s v="C167"/>
    <s v="P041"/>
    <s v="S003"/>
    <n v="3"/>
    <n v="0.05"/>
    <s v="Credit Card"/>
    <n v="4905.03"/>
    <n v="4659.7784999999994"/>
    <n v="3129.87"/>
    <n v="1529.9084999999995"/>
    <s v="Present Television"/>
    <x v="3"/>
    <x v="0"/>
    <x v="1"/>
    <x v="2"/>
    <n v="1635.01"/>
    <n v="1043.29"/>
    <x v="1"/>
    <d v="1989-12-06T00:00:00"/>
    <n v="36"/>
    <x v="1"/>
    <x v="0"/>
    <s v="New Michele"/>
    <x v="0"/>
  </r>
  <r>
    <s v="T04562"/>
    <d v="2023-12-02T00:00:00"/>
    <s v="C055"/>
    <s v="P046"/>
    <s v="S004"/>
    <n v="2"/>
    <n v="0.05"/>
    <s v="Cash"/>
    <n v="2330.7399999999998"/>
    <n v="2214.2029999999995"/>
    <n v="1853.1"/>
    <n v="361.10299999999961"/>
    <s v="Nature Clothing"/>
    <x v="7"/>
    <x v="1"/>
    <x v="0"/>
    <x v="0"/>
    <n v="1165.3699999999999"/>
    <n v="926.55"/>
    <x v="0"/>
    <d v="1976-07-09T00:00:00"/>
    <n v="50"/>
    <x v="3"/>
    <x v="1"/>
    <s v="Brianahaven"/>
    <x v="1"/>
  </r>
  <r>
    <s v="T04563"/>
    <d v="2023-09-24T00:00:00"/>
    <s v="C101"/>
    <s v="P038"/>
    <s v="S005"/>
    <n v="1"/>
    <n v="0.15"/>
    <s v="Mobile Money"/>
    <n v="366.93"/>
    <n v="311.89049999999997"/>
    <n v="285.23"/>
    <n v="26.660499999999956"/>
    <s v="Stage Footwear"/>
    <x v="5"/>
    <x v="1"/>
    <x v="0"/>
    <x v="3"/>
    <n v="366.93"/>
    <n v="285.23"/>
    <x v="1"/>
    <d v="1956-05-29T00:00:00"/>
    <n v="70"/>
    <x v="4"/>
    <x v="4"/>
    <s v="Johnmouth"/>
    <x v="2"/>
  </r>
  <r>
    <s v="T04564"/>
    <d v="2025-07-11T00:00:00"/>
    <s v="C142"/>
    <s v="P009"/>
    <s v="S003"/>
    <n v="4"/>
    <n v="0.1"/>
    <s v="Mobile Money"/>
    <n v="492.76"/>
    <n v="443.48399999999998"/>
    <n v="321.44"/>
    <n v="122.04399999999998"/>
    <s v="Us Snacks"/>
    <x v="11"/>
    <x v="2"/>
    <x v="2"/>
    <x v="4"/>
    <n v="123.19"/>
    <n v="80.36"/>
    <x v="0"/>
    <d v="2005-07-25T00:00:00"/>
    <n v="21"/>
    <x v="2"/>
    <x v="0"/>
    <s v="New Michele"/>
    <x v="0"/>
  </r>
  <r>
    <s v="T04565"/>
    <d v="2025-06-02T00:00:00"/>
    <s v="C171"/>
    <s v="P004"/>
    <s v="S004"/>
    <n v="1"/>
    <n v="0.15"/>
    <s v="Mobile Money"/>
    <n v="1853.77"/>
    <n v="1575.7045000000001"/>
    <n v="1363.52"/>
    <n v="212.18450000000007"/>
    <s v="Four Accessories"/>
    <x v="0"/>
    <x v="2"/>
    <x v="0"/>
    <x v="9"/>
    <n v="1853.77"/>
    <n v="1363.52"/>
    <x v="0"/>
    <d v="1993-03-15T00:00:00"/>
    <n v="33"/>
    <x v="1"/>
    <x v="1"/>
    <s v="Brianahaven"/>
    <x v="1"/>
  </r>
  <r>
    <s v="T04566"/>
    <d v="2023-10-15T00:00:00"/>
    <s v="C175"/>
    <s v="P027"/>
    <s v="S003"/>
    <n v="1"/>
    <n v="0.15"/>
    <s v="Cash"/>
    <n v="1272.23"/>
    <n v="1081.3955000000001"/>
    <n v="952.65"/>
    <n v="128.74550000000011"/>
    <s v="Hospital Smartphone"/>
    <x v="6"/>
    <x v="1"/>
    <x v="1"/>
    <x v="10"/>
    <n v="1272.23"/>
    <n v="952.65"/>
    <x v="0"/>
    <d v="1998-01-07T00:00:00"/>
    <n v="28"/>
    <x v="1"/>
    <x v="0"/>
    <s v="New Michele"/>
    <x v="0"/>
  </r>
  <r>
    <s v="T04567"/>
    <d v="2024-04-25T00:00:00"/>
    <s v="C063"/>
    <s v="P030"/>
    <s v="S005"/>
    <n v="3"/>
    <n v="0.05"/>
    <s v="Cash"/>
    <n v="87.72"/>
    <n v="83.333999999999989"/>
    <n v="45.839999999999996"/>
    <n v="37.493999999999993"/>
    <s v="National Watches"/>
    <x v="8"/>
    <x v="0"/>
    <x v="0"/>
    <x v="1"/>
    <n v="29.24"/>
    <n v="15.28"/>
    <x v="0"/>
    <d v="1973-01-07T00:00:00"/>
    <n v="53"/>
    <x v="3"/>
    <x v="4"/>
    <s v="Johnmouth"/>
    <x v="2"/>
  </r>
  <r>
    <s v="T04568"/>
    <d v="2023-11-29T00:00:00"/>
    <s v="C083"/>
    <s v="P031"/>
    <s v="S001"/>
    <n v="1"/>
    <n v="0.15"/>
    <s v="Bank Transfer"/>
    <n v="1095.72"/>
    <n v="931.36199999999997"/>
    <n v="822.2"/>
    <n v="109.16199999999992"/>
    <s v="Foot Snacks"/>
    <x v="1"/>
    <x v="1"/>
    <x v="2"/>
    <x v="4"/>
    <n v="1095.72"/>
    <n v="822.2"/>
    <x v="1"/>
    <d v="1981-03-29T00:00:00"/>
    <n v="45"/>
    <x v="1"/>
    <x v="3"/>
    <s v="Jimenezborough"/>
    <x v="3"/>
  </r>
  <r>
    <s v="T04569"/>
    <d v="2025-02-08T00:00:00"/>
    <s v="C038"/>
    <s v="P014"/>
    <s v="S004"/>
    <n v="1"/>
    <n v="0"/>
    <s v="Mobile Money"/>
    <n v="1342.75"/>
    <n v="1342.75"/>
    <n v="797.94"/>
    <n v="544.80999999999995"/>
    <s v="Add Clothing"/>
    <x v="10"/>
    <x v="2"/>
    <x v="0"/>
    <x v="0"/>
    <n v="1342.75"/>
    <n v="797.94"/>
    <x v="0"/>
    <d v="1974-04-19T00:00:00"/>
    <n v="52"/>
    <x v="3"/>
    <x v="1"/>
    <s v="Brianahaven"/>
    <x v="1"/>
  </r>
  <r>
    <s v="T04570"/>
    <d v="2025-06-25T00:00:00"/>
    <s v="C003"/>
    <s v="P021"/>
    <s v="S002"/>
    <n v="2"/>
    <n v="0.1"/>
    <s v="Cash"/>
    <n v="2454.48"/>
    <n v="2209.0320000000002"/>
    <n v="1954.18"/>
    <n v="254.85200000000009"/>
    <s v="Firm Dairy"/>
    <x v="0"/>
    <x v="2"/>
    <x v="2"/>
    <x v="7"/>
    <n v="1227.24"/>
    <n v="977.09"/>
    <x v="1"/>
    <d v="2005-04-19T00:00:00"/>
    <n v="21"/>
    <x v="2"/>
    <x v="2"/>
    <s v="Peckmouth"/>
    <x v="2"/>
  </r>
  <r>
    <s v="T04571"/>
    <d v="2024-07-31T00:00:00"/>
    <s v="C167"/>
    <s v="P005"/>
    <s v="S005"/>
    <n v="3"/>
    <n v="0.05"/>
    <s v="Bank Transfer"/>
    <n v="4188.66"/>
    <n v="3979.2269999999999"/>
    <n v="3012.27"/>
    <n v="966.95699999999988"/>
    <s v="Knowledge Bags"/>
    <x v="11"/>
    <x v="0"/>
    <x v="0"/>
    <x v="5"/>
    <n v="1396.22"/>
    <n v="1004.09"/>
    <x v="1"/>
    <d v="1989-12-06T00:00:00"/>
    <n v="36"/>
    <x v="1"/>
    <x v="4"/>
    <s v="Johnmouth"/>
    <x v="2"/>
  </r>
  <r>
    <s v="T04572"/>
    <d v="2023-11-22T00:00:00"/>
    <s v="C055"/>
    <s v="P029"/>
    <s v="S001"/>
    <n v="5"/>
    <n v="0.05"/>
    <s v="Credit Card"/>
    <n v="7425.25"/>
    <n v="7053.9874999999993"/>
    <n v="4941.5499999999993"/>
    <n v="2112.4375"/>
    <s v="Road Clothing"/>
    <x v="1"/>
    <x v="1"/>
    <x v="0"/>
    <x v="0"/>
    <n v="1485.05"/>
    <n v="988.31"/>
    <x v="0"/>
    <d v="1976-07-09T00:00:00"/>
    <n v="50"/>
    <x v="3"/>
    <x v="3"/>
    <s v="Jimenezborough"/>
    <x v="3"/>
  </r>
  <r>
    <s v="T04573"/>
    <d v="2025-02-04T00:00:00"/>
    <s v="C074"/>
    <s v="P050"/>
    <s v="S005"/>
    <n v="3"/>
    <n v="0"/>
    <s v="Credit Card"/>
    <n v="3133.92"/>
    <n v="3133.92"/>
    <n v="2325.21"/>
    <n v="808.71"/>
    <s v="Maybe Footwear"/>
    <x v="10"/>
    <x v="2"/>
    <x v="0"/>
    <x v="3"/>
    <n v="1044.6400000000001"/>
    <n v="775.07"/>
    <x v="1"/>
    <d v="1959-05-31T00:00:00"/>
    <n v="67"/>
    <x v="4"/>
    <x v="4"/>
    <s v="Johnmouth"/>
    <x v="2"/>
  </r>
  <r>
    <s v="T04574"/>
    <d v="2024-12-06T00:00:00"/>
    <s v="C007"/>
    <s v="P006"/>
    <s v="S001"/>
    <n v="3"/>
    <n v="0"/>
    <s v="Mobile Money"/>
    <n v="954.15000000000009"/>
    <n v="954.15000000000009"/>
    <n v="562.02"/>
    <n v="392.13000000000011"/>
    <s v="Company Fruits"/>
    <x v="7"/>
    <x v="0"/>
    <x v="2"/>
    <x v="13"/>
    <n v="318.05"/>
    <n v="187.34"/>
    <x v="0"/>
    <d v="1985-01-11T00:00:00"/>
    <n v="41"/>
    <x v="1"/>
    <x v="3"/>
    <s v="Jimenezborough"/>
    <x v="3"/>
  </r>
  <r>
    <s v="T04575"/>
    <d v="2025-02-19T00:00:00"/>
    <s v="C154"/>
    <s v="P050"/>
    <s v="S001"/>
    <n v="1"/>
    <n v="0.1"/>
    <s v="Credit Card"/>
    <n v="1044.6400000000001"/>
    <n v="940.17600000000016"/>
    <n v="775.07"/>
    <n v="165.10600000000011"/>
    <s v="Maybe Footwear"/>
    <x v="10"/>
    <x v="2"/>
    <x v="0"/>
    <x v="3"/>
    <n v="1044.6400000000001"/>
    <n v="775.07"/>
    <x v="0"/>
    <d v="1971-09-02T00:00:00"/>
    <n v="54"/>
    <x v="3"/>
    <x v="3"/>
    <s v="Jimenezborough"/>
    <x v="3"/>
  </r>
  <r>
    <s v="T04576"/>
    <d v="2023-11-15T00:00:00"/>
    <s v="C012"/>
    <s v="P009"/>
    <s v="S002"/>
    <n v="1"/>
    <n v="0.1"/>
    <s v="Cash"/>
    <n v="123.19"/>
    <n v="110.871"/>
    <n v="80.36"/>
    <n v="30.510999999999996"/>
    <s v="Us Snacks"/>
    <x v="1"/>
    <x v="1"/>
    <x v="2"/>
    <x v="4"/>
    <n v="123.19"/>
    <n v="80.36"/>
    <x v="0"/>
    <d v="1989-12-08T00:00:00"/>
    <n v="36"/>
    <x v="1"/>
    <x v="2"/>
    <s v="Peckmouth"/>
    <x v="2"/>
  </r>
  <r>
    <s v="T04577"/>
    <d v="2025-02-06T00:00:00"/>
    <s v="C097"/>
    <s v="P031"/>
    <s v="S004"/>
    <n v="3"/>
    <n v="0.15"/>
    <s v="Bank Transfer"/>
    <n v="3287.16"/>
    <n v="2794.0859999999998"/>
    <n v="2466.6000000000004"/>
    <n v="327.48599999999942"/>
    <s v="Foot Snacks"/>
    <x v="10"/>
    <x v="2"/>
    <x v="2"/>
    <x v="4"/>
    <n v="1095.72"/>
    <n v="822.2"/>
    <x v="0"/>
    <d v="1994-08-14T00:00:00"/>
    <n v="31"/>
    <x v="1"/>
    <x v="1"/>
    <s v="Brianahaven"/>
    <x v="1"/>
  </r>
  <r>
    <s v="T04578"/>
    <d v="2024-09-19T00:00:00"/>
    <s v="C104"/>
    <s v="P043"/>
    <s v="S002"/>
    <n v="2"/>
    <n v="0.1"/>
    <s v="Credit Card"/>
    <n v="1128.8399999999999"/>
    <n v="1015.9559999999999"/>
    <n v="587.91999999999996"/>
    <n v="428.03599999999994"/>
    <s v="Soon Accessories"/>
    <x v="5"/>
    <x v="0"/>
    <x v="0"/>
    <x v="9"/>
    <n v="564.41999999999996"/>
    <n v="293.95999999999998"/>
    <x v="0"/>
    <d v="1965-03-20T00:00:00"/>
    <n v="61"/>
    <x v="3"/>
    <x v="2"/>
    <s v="Peckmouth"/>
    <x v="2"/>
  </r>
  <r>
    <s v="T04579"/>
    <d v="2024-10-29T00:00:00"/>
    <s v="C080"/>
    <s v="P037"/>
    <s v="S005"/>
    <n v="1"/>
    <n v="0"/>
    <s v="Cash"/>
    <n v="1952.65"/>
    <n v="1952.65"/>
    <n v="1451.27"/>
    <n v="501.38000000000011"/>
    <s v="Book Television"/>
    <x v="6"/>
    <x v="0"/>
    <x v="1"/>
    <x v="2"/>
    <n v="1952.65"/>
    <n v="1451.27"/>
    <x v="1"/>
    <d v="2003-11-04T00:00:00"/>
    <n v="22"/>
    <x v="2"/>
    <x v="4"/>
    <s v="Johnmouth"/>
    <x v="2"/>
  </r>
  <r>
    <s v="T04580"/>
    <d v="2025-03-29T00:00:00"/>
    <s v="C084"/>
    <s v="P019"/>
    <s v="S001"/>
    <n v="1"/>
    <n v="0.1"/>
    <s v="Mobile Money"/>
    <n v="1762.92"/>
    <n v="1586.6280000000002"/>
    <n v="1346.48"/>
    <n v="240.14800000000014"/>
    <s v="Traditional Laptop"/>
    <x v="2"/>
    <x v="2"/>
    <x v="1"/>
    <x v="6"/>
    <n v="1762.92"/>
    <n v="1346.48"/>
    <x v="0"/>
    <d v="1972-03-19T00:00:00"/>
    <n v="54"/>
    <x v="3"/>
    <x v="3"/>
    <s v="Jimenezborough"/>
    <x v="3"/>
  </r>
  <r>
    <s v="T04581"/>
    <d v="2025-07-09T00:00:00"/>
    <s v="C108"/>
    <s v="P028"/>
    <s v="S003"/>
    <n v="2"/>
    <n v="0.15"/>
    <s v="Mobile Money"/>
    <n v="1347.56"/>
    <n v="1145.4259999999999"/>
    <n v="726.66"/>
    <n v="418.76599999999996"/>
    <s v="Deal Smartphone"/>
    <x v="11"/>
    <x v="2"/>
    <x v="1"/>
    <x v="10"/>
    <n v="673.78"/>
    <n v="363.33"/>
    <x v="0"/>
    <d v="1960-11-21T00:00:00"/>
    <n v="65"/>
    <x v="4"/>
    <x v="0"/>
    <s v="New Michele"/>
    <x v="0"/>
  </r>
  <r>
    <s v="T04582"/>
    <d v="2025-07-02T00:00:00"/>
    <s v="C032"/>
    <s v="P030"/>
    <s v="S003"/>
    <n v="4"/>
    <n v="0.05"/>
    <s v="Bank Transfer"/>
    <n v="116.96"/>
    <n v="111.11199999999999"/>
    <n v="61.12"/>
    <n v="49.991999999999997"/>
    <s v="National Watches"/>
    <x v="11"/>
    <x v="2"/>
    <x v="0"/>
    <x v="1"/>
    <n v="29.24"/>
    <n v="15.28"/>
    <x v="0"/>
    <d v="1992-11-09T00:00:00"/>
    <n v="33"/>
    <x v="1"/>
    <x v="0"/>
    <s v="New Michele"/>
    <x v="0"/>
  </r>
  <r>
    <s v="T04583"/>
    <d v="2024-06-11T00:00:00"/>
    <s v="C083"/>
    <s v="P001"/>
    <s v="S001"/>
    <n v="2"/>
    <n v="0"/>
    <s v="Mobile Money"/>
    <n v="3347.38"/>
    <n v="3347.38"/>
    <n v="2646.76"/>
    <n v="700.61999999999989"/>
    <s v="Like Camera"/>
    <x v="0"/>
    <x v="0"/>
    <x v="1"/>
    <x v="12"/>
    <n v="1673.69"/>
    <n v="1323.38"/>
    <x v="1"/>
    <d v="1981-03-29T00:00:00"/>
    <n v="45"/>
    <x v="1"/>
    <x v="3"/>
    <s v="Jimenezborough"/>
    <x v="3"/>
  </r>
  <r>
    <s v="T04584"/>
    <d v="2024-09-22T00:00:00"/>
    <s v="C127"/>
    <s v="P034"/>
    <s v="S003"/>
    <n v="1"/>
    <n v="0.05"/>
    <s v="Credit Card"/>
    <n v="428.05"/>
    <n v="406.64749999999998"/>
    <n v="246.07"/>
    <n v="160.57749999999999"/>
    <s v="Everything Laptop"/>
    <x v="5"/>
    <x v="0"/>
    <x v="1"/>
    <x v="6"/>
    <n v="428.05"/>
    <n v="246.07"/>
    <x v="1"/>
    <d v="1982-11-17T00:00:00"/>
    <n v="43"/>
    <x v="1"/>
    <x v="0"/>
    <s v="New Michele"/>
    <x v="0"/>
  </r>
  <r>
    <s v="T04585"/>
    <d v="2024-06-17T00:00:00"/>
    <s v="C152"/>
    <s v="P010"/>
    <s v="S003"/>
    <n v="5"/>
    <n v="0.15"/>
    <s v="Cash"/>
    <n v="5970.5999999999995"/>
    <n v="5075.0099999999993"/>
    <n v="4194.75"/>
    <n v="880.25999999999931"/>
    <s v="Step Smartphone"/>
    <x v="0"/>
    <x v="0"/>
    <x v="1"/>
    <x v="10"/>
    <n v="1194.1199999999999"/>
    <n v="838.95"/>
    <x v="0"/>
    <d v="1987-06-17T00:00:00"/>
    <n v="39"/>
    <x v="1"/>
    <x v="0"/>
    <s v="New Michele"/>
    <x v="0"/>
  </r>
  <r>
    <s v="T04586"/>
    <d v="2025-01-11T00:00:00"/>
    <s v="C088"/>
    <s v="P018"/>
    <s v="S003"/>
    <n v="3"/>
    <n v="0.05"/>
    <s v="Mobile Money"/>
    <n v="3239.67"/>
    <n v="3077.6864999999998"/>
    <n v="2111.4900000000002"/>
    <n v="966.19649999999956"/>
    <s v="Democratic Smartphone"/>
    <x v="9"/>
    <x v="2"/>
    <x v="1"/>
    <x v="10"/>
    <n v="1079.8900000000001"/>
    <n v="703.83"/>
    <x v="1"/>
    <d v="1997-10-11T00:00:00"/>
    <n v="28"/>
    <x v="1"/>
    <x v="0"/>
    <s v="New Michele"/>
    <x v="0"/>
  </r>
  <r>
    <s v="T04587"/>
    <d v="2025-05-21T00:00:00"/>
    <s v="C164"/>
    <s v="P040"/>
    <s v="S001"/>
    <n v="5"/>
    <n v="0.15"/>
    <s v="Credit Card"/>
    <n v="8728.0499999999993"/>
    <n v="7418.8424999999988"/>
    <n v="6612.2000000000007"/>
    <n v="806.64249999999811"/>
    <s v="Piece Headphones"/>
    <x v="4"/>
    <x v="2"/>
    <x v="1"/>
    <x v="11"/>
    <n v="1745.61"/>
    <n v="1322.44"/>
    <x v="0"/>
    <d v="1968-07-28T00:00:00"/>
    <n v="57"/>
    <x v="3"/>
    <x v="3"/>
    <s v="Jimenezborough"/>
    <x v="3"/>
  </r>
  <r>
    <s v="T04588"/>
    <d v="2024-07-03T00:00:00"/>
    <s v="C059"/>
    <s v="P037"/>
    <s v="S004"/>
    <n v="1"/>
    <n v="0.05"/>
    <s v="Bank Transfer"/>
    <n v="1952.65"/>
    <n v="1855.0174999999999"/>
    <n v="1451.27"/>
    <n v="403.74749999999995"/>
    <s v="Book Television"/>
    <x v="11"/>
    <x v="0"/>
    <x v="1"/>
    <x v="2"/>
    <n v="1952.65"/>
    <n v="1451.27"/>
    <x v="1"/>
    <d v="1963-05-11T00:00:00"/>
    <n v="63"/>
    <x v="3"/>
    <x v="1"/>
    <s v="Brianahaven"/>
    <x v="1"/>
  </r>
  <r>
    <s v="T04589"/>
    <d v="2025-02-17T00:00:00"/>
    <s v="C075"/>
    <s v="P044"/>
    <s v="S004"/>
    <n v="3"/>
    <n v="0.1"/>
    <s v="Mobile Money"/>
    <n v="3859.6499999999996"/>
    <n v="3473.6849999999999"/>
    <n v="2392.62"/>
    <n v="1081.0650000000001"/>
    <s v="Least Accessories"/>
    <x v="10"/>
    <x v="2"/>
    <x v="0"/>
    <x v="9"/>
    <n v="1286.55"/>
    <n v="797.54"/>
    <x v="0"/>
    <d v="1954-09-17T00:00:00"/>
    <n v="71"/>
    <x v="4"/>
    <x v="1"/>
    <s v="Brianahaven"/>
    <x v="1"/>
  </r>
  <r>
    <s v="T04590"/>
    <d v="2025-05-24T00:00:00"/>
    <s v="C198"/>
    <s v="P037"/>
    <s v="S004"/>
    <n v="4"/>
    <n v="0.05"/>
    <s v="Cash"/>
    <n v="7810.6"/>
    <n v="7420.07"/>
    <n v="5805.08"/>
    <n v="1614.9899999999998"/>
    <s v="Book Television"/>
    <x v="4"/>
    <x v="2"/>
    <x v="1"/>
    <x v="2"/>
    <n v="1952.65"/>
    <n v="1451.27"/>
    <x v="0"/>
    <d v="1986-01-23T00:00:00"/>
    <n v="40"/>
    <x v="1"/>
    <x v="1"/>
    <s v="Brianahaven"/>
    <x v="1"/>
  </r>
  <r>
    <s v="T04591"/>
    <d v="2025-04-07T00:00:00"/>
    <s v="C092"/>
    <s v="P048"/>
    <s v="S001"/>
    <n v="4"/>
    <n v="0"/>
    <s v="Cash"/>
    <n v="4865.4399999999996"/>
    <n v="4865.4399999999996"/>
    <n v="3179.2"/>
    <n v="1686.2399999999998"/>
    <s v="Nor Bags"/>
    <x v="8"/>
    <x v="2"/>
    <x v="0"/>
    <x v="5"/>
    <n v="1216.3599999999999"/>
    <n v="794.8"/>
    <x v="1"/>
    <d v="2001-11-28T00:00:00"/>
    <n v="24"/>
    <x v="2"/>
    <x v="3"/>
    <s v="Jimenezborough"/>
    <x v="3"/>
  </r>
  <r>
    <s v="T04592"/>
    <d v="2025-06-23T00:00:00"/>
    <s v="C118"/>
    <s v="P042"/>
    <s v="S002"/>
    <n v="1"/>
    <n v="0.15"/>
    <s v="Cash"/>
    <n v="453.62"/>
    <n v="385.577"/>
    <n v="316.63"/>
    <n v="68.947000000000003"/>
    <s v="Maybe Clothing"/>
    <x v="0"/>
    <x v="2"/>
    <x v="0"/>
    <x v="0"/>
    <n v="453.62"/>
    <n v="316.63"/>
    <x v="0"/>
    <d v="1975-08-27T00:00:00"/>
    <n v="50"/>
    <x v="3"/>
    <x v="2"/>
    <s v="Peckmouth"/>
    <x v="2"/>
  </r>
  <r>
    <s v="T04593"/>
    <d v="2025-07-23T00:00:00"/>
    <s v="C093"/>
    <s v="P038"/>
    <s v="S004"/>
    <n v="3"/>
    <n v="0.15"/>
    <s v="Credit Card"/>
    <n v="1100.79"/>
    <n v="935.67149999999992"/>
    <n v="855.69"/>
    <n v="79.981499999999869"/>
    <s v="Stage Footwear"/>
    <x v="11"/>
    <x v="2"/>
    <x v="0"/>
    <x v="3"/>
    <n v="366.93"/>
    <n v="285.23"/>
    <x v="0"/>
    <d v="1978-04-14T00:00:00"/>
    <n v="48"/>
    <x v="1"/>
    <x v="1"/>
    <s v="Brianahaven"/>
    <x v="1"/>
  </r>
  <r>
    <s v="T04594"/>
    <d v="2025-01-09T00:00:00"/>
    <s v="C124"/>
    <s v="P029"/>
    <s v="S001"/>
    <n v="2"/>
    <n v="0"/>
    <s v="Mobile Money"/>
    <n v="2970.1"/>
    <n v="2970.1"/>
    <n v="1976.62"/>
    <n v="993.48"/>
    <s v="Road Clothing"/>
    <x v="9"/>
    <x v="2"/>
    <x v="0"/>
    <x v="0"/>
    <n v="1485.05"/>
    <n v="988.31"/>
    <x v="1"/>
    <d v="1962-06-07T00:00:00"/>
    <n v="64"/>
    <x v="3"/>
    <x v="3"/>
    <s v="Jimenezborough"/>
    <x v="3"/>
  </r>
  <r>
    <s v="T04595"/>
    <d v="2025-03-16T00:00:00"/>
    <s v="C082"/>
    <s v="P005"/>
    <s v="S003"/>
    <n v="2"/>
    <n v="0"/>
    <s v="Credit Card"/>
    <n v="2792.44"/>
    <n v="2792.44"/>
    <n v="2008.18"/>
    <n v="784.26"/>
    <s v="Knowledge Bags"/>
    <x v="2"/>
    <x v="2"/>
    <x v="0"/>
    <x v="5"/>
    <n v="1396.22"/>
    <n v="1004.09"/>
    <x v="0"/>
    <d v="2003-05-11T00:00:00"/>
    <n v="23"/>
    <x v="2"/>
    <x v="0"/>
    <s v="New Michele"/>
    <x v="0"/>
  </r>
  <r>
    <s v="T04596"/>
    <d v="2025-01-06T00:00:00"/>
    <s v="C114"/>
    <s v="P018"/>
    <s v="S003"/>
    <n v="1"/>
    <n v="0.1"/>
    <s v="Bank Transfer"/>
    <n v="1079.8900000000001"/>
    <n v="971.90100000000007"/>
    <n v="703.83"/>
    <n v="268.07100000000003"/>
    <s v="Democratic Smartphone"/>
    <x v="9"/>
    <x v="2"/>
    <x v="1"/>
    <x v="10"/>
    <n v="1079.8900000000001"/>
    <n v="703.83"/>
    <x v="1"/>
    <d v="1980-07-04T00:00:00"/>
    <n v="46"/>
    <x v="1"/>
    <x v="0"/>
    <s v="New Michele"/>
    <x v="0"/>
  </r>
  <r>
    <s v="T04597"/>
    <d v="2025-05-21T00:00:00"/>
    <s v="C181"/>
    <s v="P012"/>
    <s v="S004"/>
    <n v="2"/>
    <n v="0.15"/>
    <s v="Cash"/>
    <n v="2386.1799999999998"/>
    <n v="2028.2529999999997"/>
    <n v="1636.48"/>
    <n v="391.77299999999968"/>
    <s v="Above Camera"/>
    <x v="4"/>
    <x v="2"/>
    <x v="1"/>
    <x v="12"/>
    <n v="1193.0899999999999"/>
    <n v="818.24"/>
    <x v="1"/>
    <d v="1972-11-28T00:00:00"/>
    <n v="53"/>
    <x v="3"/>
    <x v="1"/>
    <s v="Brianahaven"/>
    <x v="1"/>
  </r>
  <r>
    <s v="T04598"/>
    <d v="2025-06-24T00:00:00"/>
    <s v="C042"/>
    <s v="P017"/>
    <s v="S005"/>
    <n v="2"/>
    <n v="0.1"/>
    <s v="Bank Transfer"/>
    <n v="2492.2199999999998"/>
    <n v="2242.998"/>
    <n v="1667.04"/>
    <n v="575.95800000000008"/>
    <s v="Find Headphones"/>
    <x v="0"/>
    <x v="2"/>
    <x v="1"/>
    <x v="11"/>
    <n v="1246.1099999999999"/>
    <n v="833.52"/>
    <x v="1"/>
    <d v="2000-02-08T00:00:00"/>
    <n v="26"/>
    <x v="1"/>
    <x v="4"/>
    <s v="Johnmouth"/>
    <x v="2"/>
  </r>
  <r>
    <s v="T04599"/>
    <d v="2024-03-15T00:00:00"/>
    <s v="C198"/>
    <s v="P006"/>
    <s v="S004"/>
    <n v="5"/>
    <n v="0.15"/>
    <s v="Credit Card"/>
    <n v="1590.25"/>
    <n v="1351.7124999999999"/>
    <n v="936.7"/>
    <n v="415.01249999999982"/>
    <s v="Company Fruits"/>
    <x v="2"/>
    <x v="0"/>
    <x v="2"/>
    <x v="13"/>
    <n v="318.05"/>
    <n v="187.34"/>
    <x v="0"/>
    <d v="1986-01-23T00:00:00"/>
    <n v="40"/>
    <x v="1"/>
    <x v="1"/>
    <s v="Brianahaven"/>
    <x v="1"/>
  </r>
  <r>
    <s v="T04600"/>
    <d v="2024-12-19T00:00:00"/>
    <s v="C116"/>
    <s v="P021"/>
    <s v="S002"/>
    <n v="5"/>
    <n v="0.1"/>
    <s v="Cash"/>
    <n v="6136.2"/>
    <n v="5522.58"/>
    <n v="4885.45"/>
    <n v="637.13000000000011"/>
    <s v="Firm Dairy"/>
    <x v="7"/>
    <x v="0"/>
    <x v="2"/>
    <x v="7"/>
    <n v="1227.24"/>
    <n v="977.09"/>
    <x v="0"/>
    <d v="1955-09-26T00:00:00"/>
    <n v="70"/>
    <x v="4"/>
    <x v="2"/>
    <s v="Peckmouth"/>
    <x v="2"/>
  </r>
  <r>
    <s v="T04601"/>
    <d v="2025-05-30T00:00:00"/>
    <s v="C115"/>
    <s v="P049"/>
    <s v="S004"/>
    <n v="4"/>
    <n v="0.1"/>
    <s v="Credit Card"/>
    <n v="1553.04"/>
    <n v="1397.7360000000001"/>
    <n v="797.2"/>
    <n v="600.53600000000006"/>
    <s v="Possible Watches"/>
    <x v="4"/>
    <x v="2"/>
    <x v="0"/>
    <x v="1"/>
    <n v="388.26"/>
    <n v="199.3"/>
    <x v="0"/>
    <d v="1960-02-25T00:00:00"/>
    <n v="66"/>
    <x v="4"/>
    <x v="1"/>
    <s v="Brianahaven"/>
    <x v="1"/>
  </r>
  <r>
    <s v="T04602"/>
    <d v="2024-03-23T00:00:00"/>
    <s v="C003"/>
    <s v="P003"/>
    <s v="S004"/>
    <n v="4"/>
    <n v="0.05"/>
    <s v="Credit Card"/>
    <n v="1350.52"/>
    <n v="1282.9939999999999"/>
    <n v="676.12"/>
    <n v="606.87399999999991"/>
    <s v="Here Footwear"/>
    <x v="2"/>
    <x v="0"/>
    <x v="0"/>
    <x v="3"/>
    <n v="337.63"/>
    <n v="169.03"/>
    <x v="1"/>
    <d v="2005-04-19T00:00:00"/>
    <n v="21"/>
    <x v="2"/>
    <x v="1"/>
    <s v="Brianahaven"/>
    <x v="1"/>
  </r>
  <r>
    <s v="T04603"/>
    <d v="2023-12-01T00:00:00"/>
    <s v="C123"/>
    <s v="P024"/>
    <s v="S001"/>
    <n v="2"/>
    <n v="0.1"/>
    <s v="Credit Card"/>
    <n v="2974.82"/>
    <n v="2677.3380000000002"/>
    <n v="1626.14"/>
    <n v="1051.1980000000001"/>
    <s v="Him Smartphone"/>
    <x v="7"/>
    <x v="1"/>
    <x v="1"/>
    <x v="10"/>
    <n v="1487.41"/>
    <n v="813.07"/>
    <x v="1"/>
    <d v="1989-11-06T00:00:00"/>
    <n v="36"/>
    <x v="1"/>
    <x v="3"/>
    <s v="Jimenezborough"/>
    <x v="3"/>
  </r>
  <r>
    <s v="T04604"/>
    <d v="2025-02-15T00:00:00"/>
    <s v="C187"/>
    <s v="P007"/>
    <s v="S005"/>
    <n v="4"/>
    <n v="0.15"/>
    <s v="Mobile Money"/>
    <n v="5896.48"/>
    <n v="5012.0079999999998"/>
    <n v="3056.08"/>
    <n v="1955.9279999999999"/>
    <s v="Understand Camera"/>
    <x v="10"/>
    <x v="2"/>
    <x v="1"/>
    <x v="12"/>
    <n v="1474.12"/>
    <n v="764.02"/>
    <x v="0"/>
    <d v="1989-01-14T00:00:00"/>
    <n v="37"/>
    <x v="1"/>
    <x v="4"/>
    <s v="Johnmouth"/>
    <x v="2"/>
  </r>
  <r>
    <s v="T04605"/>
    <d v="2024-10-08T00:00:00"/>
    <s v="C178"/>
    <s v="P031"/>
    <s v="S002"/>
    <n v="3"/>
    <n v="0.05"/>
    <s v="Credit Card"/>
    <n v="3287.16"/>
    <n v="3122.8019999999997"/>
    <n v="2466.6000000000004"/>
    <n v="656.20199999999932"/>
    <s v="Foot Snacks"/>
    <x v="6"/>
    <x v="0"/>
    <x v="2"/>
    <x v="4"/>
    <n v="1095.72"/>
    <n v="822.2"/>
    <x v="1"/>
    <d v="1960-12-05T00:00:00"/>
    <n v="65"/>
    <x v="4"/>
    <x v="2"/>
    <s v="Peckmouth"/>
    <x v="2"/>
  </r>
  <r>
    <s v="T04606"/>
    <d v="2025-03-25T00:00:00"/>
    <s v="C136"/>
    <s v="P044"/>
    <s v="S004"/>
    <n v="5"/>
    <n v="0.15"/>
    <s v="Cash"/>
    <n v="6432.75"/>
    <n v="5467.8374999999996"/>
    <n v="3987.7"/>
    <n v="1480.1374999999998"/>
    <s v="Least Accessories"/>
    <x v="2"/>
    <x v="2"/>
    <x v="0"/>
    <x v="9"/>
    <n v="1286.55"/>
    <n v="797.54"/>
    <x v="0"/>
    <d v="2007-06-27T00:00:00"/>
    <n v="19"/>
    <x v="2"/>
    <x v="1"/>
    <s v="Brianahaven"/>
    <x v="1"/>
  </r>
  <r>
    <s v="T04607"/>
    <d v="2024-11-27T00:00:00"/>
    <s v="C105"/>
    <s v="P043"/>
    <s v="S001"/>
    <n v="3"/>
    <n v="0.15"/>
    <s v="Credit Card"/>
    <n v="1693.2599999999998"/>
    <n v="1439.2709999999997"/>
    <n v="881.87999999999988"/>
    <n v="557.39099999999985"/>
    <s v="Soon Accessories"/>
    <x v="1"/>
    <x v="0"/>
    <x v="0"/>
    <x v="9"/>
    <n v="564.41999999999996"/>
    <n v="293.95999999999998"/>
    <x v="0"/>
    <d v="1969-12-29T00:00:00"/>
    <n v="56"/>
    <x v="3"/>
    <x v="3"/>
    <s v="Jimenezborough"/>
    <x v="3"/>
  </r>
  <r>
    <s v="T04608"/>
    <d v="2025-05-15T00:00:00"/>
    <s v="C046"/>
    <s v="P008"/>
    <s v="S001"/>
    <n v="3"/>
    <n v="0.1"/>
    <s v="Credit Card"/>
    <n v="329.34000000000003"/>
    <n v="296.40600000000006"/>
    <n v="211.77"/>
    <n v="84.636000000000053"/>
    <s v="Recognize Footwear"/>
    <x v="4"/>
    <x v="2"/>
    <x v="0"/>
    <x v="3"/>
    <n v="109.78"/>
    <n v="70.59"/>
    <x v="0"/>
    <d v="1964-01-21T00:00:00"/>
    <n v="62"/>
    <x v="3"/>
    <x v="3"/>
    <s v="Jimenezborough"/>
    <x v="3"/>
  </r>
  <r>
    <s v="T04609"/>
    <d v="2024-12-17T00:00:00"/>
    <s v="C067"/>
    <s v="P010"/>
    <s v="S001"/>
    <n v="3"/>
    <n v="0"/>
    <s v="Credit Card"/>
    <n v="3582.3599999999997"/>
    <n v="3582.3599999999997"/>
    <n v="2516.8500000000004"/>
    <n v="1065.5099999999993"/>
    <s v="Step Smartphone"/>
    <x v="7"/>
    <x v="0"/>
    <x v="1"/>
    <x v="10"/>
    <n v="1194.1199999999999"/>
    <n v="838.95"/>
    <x v="0"/>
    <d v="1973-09-07T00:00:00"/>
    <n v="52"/>
    <x v="3"/>
    <x v="3"/>
    <s v="Jimenezborough"/>
    <x v="3"/>
  </r>
  <r>
    <s v="T04610"/>
    <d v="2024-06-28T00:00:00"/>
    <s v="C122"/>
    <s v="P034"/>
    <s v="S002"/>
    <n v="5"/>
    <n v="0.15"/>
    <s v="Cash"/>
    <n v="2140.25"/>
    <n v="1819.2124999999999"/>
    <n v="1230.3499999999999"/>
    <n v="588.86249999999995"/>
    <s v="Everything Laptop"/>
    <x v="0"/>
    <x v="0"/>
    <x v="1"/>
    <x v="6"/>
    <n v="428.05"/>
    <n v="246.07"/>
    <x v="0"/>
    <d v="1961-10-02T00:00:00"/>
    <n v="64"/>
    <x v="3"/>
    <x v="2"/>
    <s v="Peckmouth"/>
    <x v="2"/>
  </r>
  <r>
    <s v="T04611"/>
    <d v="2025-08-24T00:00:00"/>
    <s v="C084"/>
    <s v="P007"/>
    <s v="S005"/>
    <n v="4"/>
    <n v="0.15"/>
    <s v="Bank Transfer"/>
    <n v="5896.48"/>
    <n v="5012.0079999999998"/>
    <n v="3056.08"/>
    <n v="1955.9279999999999"/>
    <s v="Understand Camera"/>
    <x v="3"/>
    <x v="2"/>
    <x v="1"/>
    <x v="12"/>
    <n v="1474.12"/>
    <n v="764.02"/>
    <x v="0"/>
    <d v="1972-03-19T00:00:00"/>
    <n v="54"/>
    <x v="3"/>
    <x v="4"/>
    <s v="Johnmouth"/>
    <x v="2"/>
  </r>
  <r>
    <s v="T04612"/>
    <d v="2025-02-19T00:00:00"/>
    <s v="C199"/>
    <s v="P031"/>
    <s v="S001"/>
    <n v="3"/>
    <n v="0.05"/>
    <s v="Bank Transfer"/>
    <n v="3287.16"/>
    <n v="3122.8019999999997"/>
    <n v="2466.6000000000004"/>
    <n v="656.20199999999932"/>
    <s v="Foot Snacks"/>
    <x v="10"/>
    <x v="2"/>
    <x v="2"/>
    <x v="4"/>
    <n v="1095.72"/>
    <n v="822.2"/>
    <x v="1"/>
    <d v="1970-05-18T00:00:00"/>
    <n v="56"/>
    <x v="3"/>
    <x v="3"/>
    <s v="Jimenezborough"/>
    <x v="3"/>
  </r>
  <r>
    <s v="T04613"/>
    <d v="2024-01-06T00:00:00"/>
    <s v="C106"/>
    <s v="P003"/>
    <s v="S004"/>
    <n v="1"/>
    <n v="0.15"/>
    <s v="Mobile Money"/>
    <n v="337.63"/>
    <n v="286.9855"/>
    <n v="169.03"/>
    <n v="117.9555"/>
    <s v="Here Footwear"/>
    <x v="9"/>
    <x v="0"/>
    <x v="0"/>
    <x v="3"/>
    <n v="337.63"/>
    <n v="169.03"/>
    <x v="1"/>
    <d v="1987-04-23T00:00:00"/>
    <n v="39"/>
    <x v="1"/>
    <x v="1"/>
    <s v="Brianahaven"/>
    <x v="1"/>
  </r>
  <r>
    <s v="T04614"/>
    <d v="2024-09-29T00:00:00"/>
    <s v="C128"/>
    <s v="P045"/>
    <s v="S003"/>
    <n v="3"/>
    <n v="0.1"/>
    <s v="Credit Card"/>
    <n v="5637.24"/>
    <n v="5073.5159999999996"/>
    <n v="3013.68"/>
    <n v="2059.8359999999998"/>
    <s v="Set Dairy"/>
    <x v="5"/>
    <x v="0"/>
    <x v="2"/>
    <x v="7"/>
    <n v="1879.08"/>
    <n v="1004.56"/>
    <x v="1"/>
    <d v="1976-08-06T00:00:00"/>
    <n v="49"/>
    <x v="1"/>
    <x v="0"/>
    <s v="New Michele"/>
    <x v="0"/>
  </r>
  <r>
    <s v="T04615"/>
    <d v="2023-12-19T00:00:00"/>
    <s v="C112"/>
    <s v="P041"/>
    <s v="S001"/>
    <n v="5"/>
    <n v="0"/>
    <s v="Credit Card"/>
    <n v="8175.05"/>
    <n v="8175.05"/>
    <n v="5216.45"/>
    <n v="2958.6000000000004"/>
    <s v="Present Television"/>
    <x v="7"/>
    <x v="1"/>
    <x v="1"/>
    <x v="2"/>
    <n v="1635.01"/>
    <n v="1043.29"/>
    <x v="1"/>
    <d v="1983-12-29T00:00:00"/>
    <n v="42"/>
    <x v="1"/>
    <x v="3"/>
    <s v="Jimenezborough"/>
    <x v="3"/>
  </r>
  <r>
    <s v="T04616"/>
    <d v="2023-11-16T00:00:00"/>
    <s v="C135"/>
    <s v="P015"/>
    <s v="S003"/>
    <n v="2"/>
    <n v="0.05"/>
    <s v="Mobile Money"/>
    <n v="540.9"/>
    <n v="513.8549999999999"/>
    <n v="375.2"/>
    <n v="138.65499999999992"/>
    <s v="Whether Bags"/>
    <x v="1"/>
    <x v="1"/>
    <x v="0"/>
    <x v="5"/>
    <n v="270.45"/>
    <n v="187.6"/>
    <x v="0"/>
    <d v="1986-03-07T00:00:00"/>
    <n v="40"/>
    <x v="1"/>
    <x v="0"/>
    <s v="New Michele"/>
    <x v="0"/>
  </r>
  <r>
    <s v="T04617"/>
    <d v="2023-09-15T00:00:00"/>
    <s v="C054"/>
    <s v="P012"/>
    <s v="S004"/>
    <n v="2"/>
    <n v="0.15"/>
    <s v="Credit Card"/>
    <n v="2386.1799999999998"/>
    <n v="2028.2529999999997"/>
    <n v="1636.48"/>
    <n v="391.77299999999968"/>
    <s v="Above Camera"/>
    <x v="5"/>
    <x v="1"/>
    <x v="1"/>
    <x v="12"/>
    <n v="1193.0899999999999"/>
    <n v="818.24"/>
    <x v="1"/>
    <d v="2002-11-10T00:00:00"/>
    <n v="23"/>
    <x v="2"/>
    <x v="1"/>
    <s v="Brianahaven"/>
    <x v="1"/>
  </r>
  <r>
    <s v="T04618"/>
    <d v="2025-07-14T00:00:00"/>
    <s v="C047"/>
    <s v="P045"/>
    <s v="S001"/>
    <n v="2"/>
    <n v="0.05"/>
    <s v="Credit Card"/>
    <n v="3758.16"/>
    <n v="3570.2519999999995"/>
    <n v="2009.12"/>
    <n v="1561.1319999999996"/>
    <s v="Set Dairy"/>
    <x v="11"/>
    <x v="2"/>
    <x v="2"/>
    <x v="7"/>
    <n v="1879.08"/>
    <n v="1004.56"/>
    <x v="1"/>
    <d v="2006-07-03T00:00:00"/>
    <n v="20"/>
    <x v="2"/>
    <x v="3"/>
    <s v="Jimenezborough"/>
    <x v="3"/>
  </r>
  <r>
    <s v="T04619"/>
    <d v="2025-02-10T00:00:00"/>
    <s v="C124"/>
    <s v="P004"/>
    <s v="S001"/>
    <n v="1"/>
    <n v="0"/>
    <s v="Mobile Money"/>
    <n v="1853.77"/>
    <n v="1853.77"/>
    <n v="1363.52"/>
    <n v="490.25"/>
    <s v="Four Accessories"/>
    <x v="10"/>
    <x v="2"/>
    <x v="0"/>
    <x v="9"/>
    <n v="1853.77"/>
    <n v="1363.52"/>
    <x v="1"/>
    <d v="1962-06-07T00:00:00"/>
    <n v="64"/>
    <x v="3"/>
    <x v="3"/>
    <s v="Jimenezborough"/>
    <x v="3"/>
  </r>
  <r>
    <s v="T04620"/>
    <d v="2024-02-22T00:00:00"/>
    <s v="C095"/>
    <s v="P027"/>
    <s v="S004"/>
    <n v="4"/>
    <n v="0"/>
    <s v="Mobile Money"/>
    <n v="5088.92"/>
    <n v="5088.92"/>
    <n v="3810.6"/>
    <n v="1278.3200000000002"/>
    <s v="Hospital Smartphone"/>
    <x v="10"/>
    <x v="0"/>
    <x v="1"/>
    <x v="10"/>
    <n v="1272.23"/>
    <n v="952.65"/>
    <x v="0"/>
    <d v="1982-08-20T00:00:00"/>
    <n v="43"/>
    <x v="1"/>
    <x v="1"/>
    <s v="Brianahaven"/>
    <x v="1"/>
  </r>
  <r>
    <s v="T04621"/>
    <d v="2023-11-15T00:00:00"/>
    <s v="C028"/>
    <s v="P003"/>
    <s v="S004"/>
    <n v="2"/>
    <n v="0"/>
    <s v="Bank Transfer"/>
    <n v="675.26"/>
    <n v="675.26"/>
    <n v="338.06"/>
    <n v="337.2"/>
    <s v="Here Footwear"/>
    <x v="1"/>
    <x v="1"/>
    <x v="0"/>
    <x v="3"/>
    <n v="337.63"/>
    <n v="169.03"/>
    <x v="1"/>
    <d v="1960-02-10T00:00:00"/>
    <n v="66"/>
    <x v="4"/>
    <x v="1"/>
    <s v="Brianahaven"/>
    <x v="1"/>
  </r>
  <r>
    <s v="T04622"/>
    <d v="2023-11-19T00:00:00"/>
    <s v="C041"/>
    <s v="P023"/>
    <s v="S005"/>
    <n v="5"/>
    <n v="0.1"/>
    <s v="Cash"/>
    <n v="9392.35"/>
    <n v="8453.1149999999998"/>
    <n v="5074.55"/>
    <n v="3378.5649999999996"/>
    <s v="And Footwear"/>
    <x v="1"/>
    <x v="1"/>
    <x v="0"/>
    <x v="3"/>
    <n v="1878.47"/>
    <n v="1014.91"/>
    <x v="1"/>
    <d v="1980-07-03T00:00:00"/>
    <n v="46"/>
    <x v="1"/>
    <x v="4"/>
    <s v="Johnmouth"/>
    <x v="2"/>
  </r>
  <r>
    <s v="T04623"/>
    <d v="2025-06-02T00:00:00"/>
    <s v="C074"/>
    <s v="P013"/>
    <s v="S003"/>
    <n v="5"/>
    <n v="0.15"/>
    <s v="Credit Card"/>
    <n v="5674"/>
    <n v="4822.8999999999996"/>
    <n v="3375.5"/>
    <n v="1447.3999999999996"/>
    <s v="World Watches"/>
    <x v="0"/>
    <x v="2"/>
    <x v="0"/>
    <x v="1"/>
    <n v="1134.8"/>
    <n v="675.1"/>
    <x v="1"/>
    <d v="1959-05-31T00:00:00"/>
    <n v="67"/>
    <x v="4"/>
    <x v="0"/>
    <s v="New Michele"/>
    <x v="0"/>
  </r>
  <r>
    <s v="T04624"/>
    <d v="2025-07-06T00:00:00"/>
    <s v="C009"/>
    <s v="P018"/>
    <s v="S003"/>
    <n v="2"/>
    <n v="0"/>
    <s v="Mobile Money"/>
    <n v="2159.7800000000002"/>
    <n v="2159.7800000000002"/>
    <n v="1407.66"/>
    <n v="752.12000000000012"/>
    <s v="Democratic Smartphone"/>
    <x v="11"/>
    <x v="2"/>
    <x v="1"/>
    <x v="10"/>
    <n v="1079.8900000000001"/>
    <n v="703.83"/>
    <x v="1"/>
    <d v="2004-08-15T00:00:00"/>
    <n v="21"/>
    <x v="2"/>
    <x v="0"/>
    <s v="New Michele"/>
    <x v="0"/>
  </r>
  <r>
    <s v="T04625"/>
    <d v="2024-04-21T00:00:00"/>
    <s v="C149"/>
    <s v="P041"/>
    <s v="S001"/>
    <n v="2"/>
    <n v="0.05"/>
    <s v="Credit Card"/>
    <n v="3270.02"/>
    <n v="3106.5189999999998"/>
    <n v="2086.58"/>
    <n v="1019.9389999999999"/>
    <s v="Present Television"/>
    <x v="8"/>
    <x v="0"/>
    <x v="1"/>
    <x v="2"/>
    <n v="1635.01"/>
    <n v="1043.29"/>
    <x v="0"/>
    <d v="1978-01-24T00:00:00"/>
    <n v="48"/>
    <x v="1"/>
    <x v="3"/>
    <s v="Jimenezborough"/>
    <x v="3"/>
  </r>
  <r>
    <s v="T04626"/>
    <d v="2024-02-23T00:00:00"/>
    <s v="C008"/>
    <s v="P049"/>
    <s v="S002"/>
    <n v="4"/>
    <n v="0"/>
    <s v="Cash"/>
    <n v="1553.04"/>
    <n v="1553.04"/>
    <n v="797.2"/>
    <n v="755.83999999999992"/>
    <s v="Possible Watches"/>
    <x v="10"/>
    <x v="0"/>
    <x v="0"/>
    <x v="1"/>
    <n v="388.26"/>
    <n v="199.3"/>
    <x v="0"/>
    <d v="1960-11-13T00:00:00"/>
    <n v="65"/>
    <x v="4"/>
    <x v="2"/>
    <s v="Peckmouth"/>
    <x v="2"/>
  </r>
  <r>
    <s v="T04627"/>
    <d v="2025-06-17T00:00:00"/>
    <s v="C069"/>
    <s v="P025"/>
    <s v="S002"/>
    <n v="4"/>
    <n v="0.1"/>
    <s v="Mobile Money"/>
    <n v="1716.6"/>
    <n v="1544.94"/>
    <n v="1034.8800000000001"/>
    <n v="510.05999999999995"/>
    <s v="Little Watches"/>
    <x v="0"/>
    <x v="2"/>
    <x v="0"/>
    <x v="1"/>
    <n v="429.15"/>
    <n v="258.72000000000003"/>
    <x v="0"/>
    <d v="1965-10-14T00:00:00"/>
    <n v="60"/>
    <x v="3"/>
    <x v="2"/>
    <s v="Peckmouth"/>
    <x v="2"/>
  </r>
  <r>
    <s v="T04628"/>
    <d v="2025-04-06T00:00:00"/>
    <s v="C020"/>
    <s v="P017"/>
    <s v="S001"/>
    <n v="4"/>
    <n v="0"/>
    <s v="Cash"/>
    <n v="4984.4399999999996"/>
    <n v="4984.4399999999996"/>
    <n v="3334.08"/>
    <n v="1650.3599999999997"/>
    <s v="Find Headphones"/>
    <x v="8"/>
    <x v="2"/>
    <x v="1"/>
    <x v="11"/>
    <n v="1246.1099999999999"/>
    <n v="833.52"/>
    <x v="1"/>
    <d v="1982-06-26T00:00:00"/>
    <n v="44"/>
    <x v="1"/>
    <x v="3"/>
    <s v="Jimenezborough"/>
    <x v="3"/>
  </r>
  <r>
    <s v="T04629"/>
    <d v="2025-07-01T00:00:00"/>
    <s v="C116"/>
    <s v="P032"/>
    <s v="S004"/>
    <n v="1"/>
    <n v="0.05"/>
    <s v="Cash"/>
    <n v="304.70999999999998"/>
    <n v="289.47449999999998"/>
    <n v="164.01"/>
    <n v="125.46449999999999"/>
    <s v="Difficult Vegetables"/>
    <x v="11"/>
    <x v="2"/>
    <x v="2"/>
    <x v="8"/>
    <n v="304.70999999999998"/>
    <n v="164.01"/>
    <x v="0"/>
    <d v="1955-09-26T00:00:00"/>
    <n v="70"/>
    <x v="4"/>
    <x v="1"/>
    <s v="Brianahaven"/>
    <x v="1"/>
  </r>
  <r>
    <s v="T04630"/>
    <d v="2023-11-28T00:00:00"/>
    <s v="C103"/>
    <s v="P024"/>
    <s v="S002"/>
    <n v="4"/>
    <n v="0"/>
    <s v="Bank Transfer"/>
    <n v="5949.64"/>
    <n v="5949.64"/>
    <n v="3252.28"/>
    <n v="2697.36"/>
    <s v="Him Smartphone"/>
    <x v="1"/>
    <x v="1"/>
    <x v="1"/>
    <x v="10"/>
    <n v="1487.41"/>
    <n v="813.07"/>
    <x v="1"/>
    <d v="1964-10-26T00:00:00"/>
    <n v="61"/>
    <x v="3"/>
    <x v="2"/>
    <s v="Peckmouth"/>
    <x v="2"/>
  </r>
  <r>
    <s v="T04631"/>
    <d v="2024-07-24T00:00:00"/>
    <s v="C176"/>
    <s v="P010"/>
    <s v="S001"/>
    <n v="1"/>
    <n v="0.1"/>
    <s v="Credit Card"/>
    <n v="1194.1199999999999"/>
    <n v="1074.7079999999999"/>
    <n v="838.95"/>
    <n v="235.75799999999981"/>
    <s v="Step Smartphone"/>
    <x v="11"/>
    <x v="0"/>
    <x v="1"/>
    <x v="10"/>
    <n v="1194.1199999999999"/>
    <n v="838.95"/>
    <x v="0"/>
    <d v="1979-10-07T00:00:00"/>
    <n v="46"/>
    <x v="1"/>
    <x v="3"/>
    <s v="Jimenezborough"/>
    <x v="3"/>
  </r>
  <r>
    <s v="T04632"/>
    <d v="2023-12-30T00:00:00"/>
    <s v="C054"/>
    <s v="P018"/>
    <s v="S002"/>
    <n v="4"/>
    <n v="0.15"/>
    <s v="Credit Card"/>
    <n v="4319.5600000000004"/>
    <n v="3671.6260000000002"/>
    <n v="2815.32"/>
    <n v="856.30600000000004"/>
    <s v="Democratic Smartphone"/>
    <x v="7"/>
    <x v="1"/>
    <x v="1"/>
    <x v="10"/>
    <n v="1079.8900000000001"/>
    <n v="703.83"/>
    <x v="1"/>
    <d v="2002-11-10T00:00:00"/>
    <n v="23"/>
    <x v="2"/>
    <x v="2"/>
    <s v="Peckmouth"/>
    <x v="2"/>
  </r>
  <r>
    <s v="T04633"/>
    <d v="2025-02-09T00:00:00"/>
    <s v="C065"/>
    <s v="P044"/>
    <s v="S003"/>
    <n v="4"/>
    <n v="0.05"/>
    <s v="Cash"/>
    <n v="5146.2"/>
    <n v="4888.8899999999994"/>
    <n v="3190.16"/>
    <n v="1698.7299999999996"/>
    <s v="Least Accessories"/>
    <x v="10"/>
    <x v="2"/>
    <x v="0"/>
    <x v="9"/>
    <n v="1286.55"/>
    <n v="797.54"/>
    <x v="1"/>
    <d v="1969-12-10T00:00:00"/>
    <n v="56"/>
    <x v="3"/>
    <x v="0"/>
    <s v="New Michele"/>
    <x v="0"/>
  </r>
  <r>
    <s v="T04634"/>
    <d v="2024-07-22T00:00:00"/>
    <s v="C113"/>
    <s v="P013"/>
    <s v="S002"/>
    <n v="5"/>
    <n v="0.1"/>
    <s v="Mobile Money"/>
    <n v="5674"/>
    <n v="5106.6000000000004"/>
    <n v="3375.5"/>
    <n v="1731.1000000000004"/>
    <s v="World Watches"/>
    <x v="11"/>
    <x v="0"/>
    <x v="0"/>
    <x v="1"/>
    <n v="1134.8"/>
    <n v="675.1"/>
    <x v="0"/>
    <d v="1977-05-23T00:00:00"/>
    <n v="49"/>
    <x v="1"/>
    <x v="2"/>
    <s v="Peckmouth"/>
    <x v="2"/>
  </r>
  <r>
    <s v="T04635"/>
    <d v="2025-01-16T00:00:00"/>
    <s v="C111"/>
    <s v="P037"/>
    <s v="S002"/>
    <n v="5"/>
    <n v="0"/>
    <s v="Credit Card"/>
    <n v="9763.25"/>
    <n v="9763.25"/>
    <n v="7256.35"/>
    <n v="2506.8999999999996"/>
    <s v="Book Television"/>
    <x v="9"/>
    <x v="2"/>
    <x v="1"/>
    <x v="2"/>
    <n v="1952.65"/>
    <n v="1451.27"/>
    <x v="0"/>
    <d v="1993-07-13T00:00:00"/>
    <n v="33"/>
    <x v="1"/>
    <x v="2"/>
    <s v="Peckmouth"/>
    <x v="2"/>
  </r>
  <r>
    <s v="T04636"/>
    <d v="2024-08-18T00:00:00"/>
    <s v="C145"/>
    <s v="P049"/>
    <s v="S001"/>
    <n v="4"/>
    <n v="0.1"/>
    <s v="Bank Transfer"/>
    <n v="1553.04"/>
    <n v="1397.7360000000001"/>
    <n v="797.2"/>
    <n v="600.53600000000006"/>
    <s v="Possible Watches"/>
    <x v="3"/>
    <x v="0"/>
    <x v="0"/>
    <x v="1"/>
    <n v="388.26"/>
    <n v="199.3"/>
    <x v="1"/>
    <d v="1959-11-07T00:00:00"/>
    <n v="66"/>
    <x v="4"/>
    <x v="3"/>
    <s v="Jimenezborough"/>
    <x v="3"/>
  </r>
  <r>
    <s v="T04637"/>
    <d v="2024-08-06T00:00:00"/>
    <s v="C016"/>
    <s v="P016"/>
    <s v="S002"/>
    <n v="3"/>
    <n v="0.1"/>
    <s v="Cash"/>
    <n v="5576.25"/>
    <n v="5018.625"/>
    <n v="4353.4800000000005"/>
    <n v="665.14499999999953"/>
    <s v="House Accessories"/>
    <x v="3"/>
    <x v="0"/>
    <x v="0"/>
    <x v="9"/>
    <n v="1858.75"/>
    <n v="1451.16"/>
    <x v="0"/>
    <d v="1976-04-27T00:00:00"/>
    <n v="50"/>
    <x v="3"/>
    <x v="2"/>
    <s v="Peckmouth"/>
    <x v="2"/>
  </r>
  <r>
    <s v="T04638"/>
    <d v="2025-04-10T00:00:00"/>
    <s v="C179"/>
    <s v="P035"/>
    <s v="S005"/>
    <n v="2"/>
    <n v="0.05"/>
    <s v="Credit Card"/>
    <n v="3124.86"/>
    <n v="2968.6170000000002"/>
    <n v="2391.2600000000002"/>
    <n v="577.35699999999997"/>
    <s v="Chair Laptop"/>
    <x v="8"/>
    <x v="2"/>
    <x v="1"/>
    <x v="6"/>
    <n v="1562.43"/>
    <n v="1195.6300000000001"/>
    <x v="1"/>
    <d v="1985-02-14T00:00:00"/>
    <n v="41"/>
    <x v="1"/>
    <x v="4"/>
    <s v="Johnmouth"/>
    <x v="2"/>
  </r>
  <r>
    <s v="T04639"/>
    <d v="2024-03-22T00:00:00"/>
    <s v="C119"/>
    <s v="P011"/>
    <s v="S002"/>
    <n v="4"/>
    <n v="0.05"/>
    <s v="Cash"/>
    <n v="994.28"/>
    <n v="944.56599999999992"/>
    <n v="762.68"/>
    <n v="181.88599999999997"/>
    <s v="Either Headphones"/>
    <x v="2"/>
    <x v="0"/>
    <x v="1"/>
    <x v="11"/>
    <n v="248.57"/>
    <n v="190.67"/>
    <x v="0"/>
    <d v="1991-07-31T00:00:00"/>
    <n v="34"/>
    <x v="0"/>
    <x v="2"/>
    <s v="Peckmouth"/>
    <x v="2"/>
  </r>
  <r>
    <s v="T04640"/>
    <d v="2024-04-24T00:00:00"/>
    <s v="C041"/>
    <s v="P045"/>
    <s v="S005"/>
    <n v="1"/>
    <n v="0.15"/>
    <s v="Credit Card"/>
    <n v="1879.08"/>
    <n v="1597.2179999999998"/>
    <n v="1004.56"/>
    <n v="592.6579999999999"/>
    <s v="Set Dairy"/>
    <x v="8"/>
    <x v="0"/>
    <x v="2"/>
    <x v="7"/>
    <n v="1879.08"/>
    <n v="1004.56"/>
    <x v="1"/>
    <d v="1980-07-03T00:00:00"/>
    <n v="46"/>
    <x v="1"/>
    <x v="4"/>
    <s v="Johnmouth"/>
    <x v="2"/>
  </r>
  <r>
    <s v="T04641"/>
    <d v="2024-05-28T00:00:00"/>
    <s v="C090"/>
    <s v="P039"/>
    <s v="S001"/>
    <n v="3"/>
    <n v="0.15"/>
    <s v="Cash"/>
    <n v="1622.8200000000002"/>
    <n v="1379.3970000000002"/>
    <n v="1194.75"/>
    <n v="184.64700000000016"/>
    <s v="Church Clothing"/>
    <x v="4"/>
    <x v="0"/>
    <x v="0"/>
    <x v="0"/>
    <n v="540.94000000000005"/>
    <n v="398.25"/>
    <x v="0"/>
    <d v="1975-08-18T00:00:00"/>
    <n v="50"/>
    <x v="3"/>
    <x v="3"/>
    <s v="Jimenezborough"/>
    <x v="3"/>
  </r>
  <r>
    <s v="T04642"/>
    <d v="2024-12-05T00:00:00"/>
    <s v="C033"/>
    <s v="P026"/>
    <s v="S004"/>
    <n v="4"/>
    <n v="0.15"/>
    <s v="Mobile Money"/>
    <n v="4063.04"/>
    <n v="3453.5839999999998"/>
    <n v="2337.6"/>
    <n v="1115.9839999999999"/>
    <s v="Behavior Dairy"/>
    <x v="7"/>
    <x v="0"/>
    <x v="2"/>
    <x v="7"/>
    <n v="1015.76"/>
    <n v="584.4"/>
    <x v="1"/>
    <d v="1978-07-27T00:00:00"/>
    <n v="48"/>
    <x v="1"/>
    <x v="1"/>
    <s v="Brianahaven"/>
    <x v="1"/>
  </r>
  <r>
    <s v="T04643"/>
    <d v="2025-08-21T00:00:00"/>
    <s v="C166"/>
    <s v="P047"/>
    <s v="S003"/>
    <n v="2"/>
    <n v="0.15"/>
    <s v="Credit Card"/>
    <n v="2394.36"/>
    <n v="2035.2060000000001"/>
    <n v="1445.48"/>
    <n v="589.72600000000011"/>
    <s v="Or Smartphone"/>
    <x v="3"/>
    <x v="2"/>
    <x v="1"/>
    <x v="10"/>
    <n v="1197.18"/>
    <n v="722.74"/>
    <x v="1"/>
    <d v="2001-05-13T00:00:00"/>
    <n v="25"/>
    <x v="1"/>
    <x v="0"/>
    <s v="New Michele"/>
    <x v="0"/>
  </r>
  <r>
    <s v="T04644"/>
    <d v="2024-05-03T00:00:00"/>
    <s v="C142"/>
    <s v="P005"/>
    <s v="S003"/>
    <n v="3"/>
    <n v="0.05"/>
    <s v="Mobile Money"/>
    <n v="4188.66"/>
    <n v="3979.2269999999999"/>
    <n v="3012.27"/>
    <n v="966.95699999999988"/>
    <s v="Knowledge Bags"/>
    <x v="4"/>
    <x v="0"/>
    <x v="0"/>
    <x v="5"/>
    <n v="1396.22"/>
    <n v="1004.09"/>
    <x v="0"/>
    <d v="2005-07-25T00:00:00"/>
    <n v="21"/>
    <x v="2"/>
    <x v="0"/>
    <s v="New Michele"/>
    <x v="0"/>
  </r>
  <r>
    <s v="T04645"/>
    <d v="2024-11-20T00:00:00"/>
    <s v="C068"/>
    <s v="P004"/>
    <s v="S005"/>
    <n v="5"/>
    <n v="0.1"/>
    <s v="Cash"/>
    <n v="9268.85"/>
    <n v="8341.9650000000001"/>
    <n v="6817.6"/>
    <n v="1524.3649999999998"/>
    <s v="Four Accessories"/>
    <x v="1"/>
    <x v="0"/>
    <x v="0"/>
    <x v="9"/>
    <n v="1853.77"/>
    <n v="1363.52"/>
    <x v="1"/>
    <d v="1981-06-09T00:00:00"/>
    <n v="45"/>
    <x v="1"/>
    <x v="4"/>
    <s v="Johnmouth"/>
    <x v="2"/>
  </r>
  <r>
    <s v="T04646"/>
    <d v="2025-04-11T00:00:00"/>
    <s v="C116"/>
    <s v="P039"/>
    <s v="S001"/>
    <n v="5"/>
    <n v="0.15"/>
    <s v="Bank Transfer"/>
    <n v="2704.7000000000003"/>
    <n v="2298.9950000000003"/>
    <n v="1991.25"/>
    <n v="307.74500000000035"/>
    <s v="Church Clothing"/>
    <x v="8"/>
    <x v="2"/>
    <x v="0"/>
    <x v="0"/>
    <n v="540.94000000000005"/>
    <n v="398.25"/>
    <x v="0"/>
    <d v="1955-09-26T00:00:00"/>
    <n v="70"/>
    <x v="4"/>
    <x v="3"/>
    <s v="Jimenezborough"/>
    <x v="3"/>
  </r>
  <r>
    <s v="T04647"/>
    <d v="2024-12-06T00:00:00"/>
    <s v="C001"/>
    <s v="P010"/>
    <s v="S004"/>
    <n v="4"/>
    <n v="0.1"/>
    <s v="Mobile Money"/>
    <n v="4776.4799999999996"/>
    <n v="4298.8319999999994"/>
    <n v="3355.8"/>
    <n v="943.03199999999924"/>
    <s v="Step Smartphone"/>
    <x v="7"/>
    <x v="0"/>
    <x v="1"/>
    <x v="10"/>
    <n v="1194.1199999999999"/>
    <n v="838.95"/>
    <x v="0"/>
    <d v="1996-09-11T00:00:00"/>
    <n v="29"/>
    <x v="1"/>
    <x v="1"/>
    <s v="Brianahaven"/>
    <x v="1"/>
  </r>
  <r>
    <s v="T04648"/>
    <d v="2023-09-14T00:00:00"/>
    <s v="C006"/>
    <s v="P034"/>
    <s v="S002"/>
    <n v="1"/>
    <n v="0"/>
    <s v="Cash"/>
    <n v="428.05"/>
    <n v="428.05"/>
    <n v="246.07"/>
    <n v="181.98000000000002"/>
    <s v="Everything Laptop"/>
    <x v="5"/>
    <x v="1"/>
    <x v="1"/>
    <x v="6"/>
    <n v="428.05"/>
    <n v="246.07"/>
    <x v="0"/>
    <d v="1986-10-03T00:00:00"/>
    <n v="39"/>
    <x v="1"/>
    <x v="2"/>
    <s v="Peckmouth"/>
    <x v="2"/>
  </r>
  <r>
    <s v="T04649"/>
    <d v="2024-09-03T00:00:00"/>
    <s v="C145"/>
    <s v="P005"/>
    <s v="S002"/>
    <n v="5"/>
    <n v="0"/>
    <s v="Credit Card"/>
    <n v="6981.1"/>
    <n v="6981.1"/>
    <n v="5020.45"/>
    <n v="1960.6500000000005"/>
    <s v="Knowledge Bags"/>
    <x v="5"/>
    <x v="0"/>
    <x v="0"/>
    <x v="5"/>
    <n v="1396.22"/>
    <n v="1004.09"/>
    <x v="1"/>
    <d v="1959-11-07T00:00:00"/>
    <n v="66"/>
    <x v="4"/>
    <x v="2"/>
    <s v="Peckmouth"/>
    <x v="2"/>
  </r>
  <r>
    <s v="T04650"/>
    <d v="2024-09-26T00:00:00"/>
    <s v="C048"/>
    <s v="P033"/>
    <s v="S001"/>
    <n v="3"/>
    <n v="0.1"/>
    <s v="Credit Card"/>
    <n v="5396.91"/>
    <n v="4857.2190000000001"/>
    <n v="3987.4500000000003"/>
    <n v="869.76899999999978"/>
    <s v="Beat Accessories"/>
    <x v="5"/>
    <x v="0"/>
    <x v="0"/>
    <x v="9"/>
    <n v="1798.97"/>
    <n v="1329.15"/>
    <x v="0"/>
    <d v="2004-12-30T00:00:00"/>
    <n v="21"/>
    <x v="2"/>
    <x v="3"/>
    <s v="Jimenezborough"/>
    <x v="3"/>
  </r>
  <r>
    <s v="T04651"/>
    <d v="2024-11-10T00:00:00"/>
    <s v="C159"/>
    <s v="P034"/>
    <s v="S001"/>
    <n v="3"/>
    <n v="0.1"/>
    <s v="Cash"/>
    <n v="1284.1500000000001"/>
    <n v="1155.7350000000001"/>
    <n v="738.21"/>
    <n v="417.52500000000009"/>
    <s v="Everything Laptop"/>
    <x v="1"/>
    <x v="0"/>
    <x v="1"/>
    <x v="6"/>
    <n v="428.05"/>
    <n v="246.07"/>
    <x v="0"/>
    <d v="1990-10-14T00:00:00"/>
    <n v="35"/>
    <x v="1"/>
    <x v="3"/>
    <s v="Jimenezborough"/>
    <x v="3"/>
  </r>
  <r>
    <s v="T04652"/>
    <d v="2024-08-04T00:00:00"/>
    <s v="C150"/>
    <s v="P030"/>
    <s v="S002"/>
    <n v="2"/>
    <n v="0.05"/>
    <s v="Bank Transfer"/>
    <n v="58.48"/>
    <n v="55.555999999999997"/>
    <n v="30.56"/>
    <n v="24.995999999999999"/>
    <s v="National Watches"/>
    <x v="3"/>
    <x v="0"/>
    <x v="0"/>
    <x v="1"/>
    <n v="29.24"/>
    <n v="15.28"/>
    <x v="0"/>
    <d v="1971-06-17T00:00:00"/>
    <n v="55"/>
    <x v="3"/>
    <x v="2"/>
    <s v="Peckmouth"/>
    <x v="2"/>
  </r>
  <r>
    <s v="T04653"/>
    <d v="2024-03-07T00:00:00"/>
    <s v="C050"/>
    <s v="P019"/>
    <s v="S002"/>
    <n v="2"/>
    <n v="0.05"/>
    <s v="Cash"/>
    <n v="3525.84"/>
    <n v="3349.5479999999998"/>
    <n v="2692.96"/>
    <n v="656.58799999999974"/>
    <s v="Traditional Laptop"/>
    <x v="2"/>
    <x v="0"/>
    <x v="1"/>
    <x v="6"/>
    <n v="1762.92"/>
    <n v="1346.48"/>
    <x v="0"/>
    <d v="1968-06-20T00:00:00"/>
    <n v="58"/>
    <x v="3"/>
    <x v="2"/>
    <s v="Peckmouth"/>
    <x v="2"/>
  </r>
  <r>
    <s v="T04654"/>
    <d v="2024-07-05T00:00:00"/>
    <s v="C043"/>
    <s v="P028"/>
    <s v="S002"/>
    <n v="3"/>
    <n v="0"/>
    <s v="Cash"/>
    <n v="2021.34"/>
    <n v="2021.34"/>
    <n v="1089.99"/>
    <n v="931.34999999999991"/>
    <s v="Deal Smartphone"/>
    <x v="11"/>
    <x v="0"/>
    <x v="1"/>
    <x v="10"/>
    <n v="673.78"/>
    <n v="363.33"/>
    <x v="0"/>
    <d v="1988-09-14T00:00:00"/>
    <n v="37"/>
    <x v="1"/>
    <x v="2"/>
    <s v="Peckmouth"/>
    <x v="2"/>
  </r>
  <r>
    <s v="T04655"/>
    <d v="2024-06-27T00:00:00"/>
    <s v="C040"/>
    <s v="P043"/>
    <s v="S003"/>
    <n v="3"/>
    <n v="0.1"/>
    <s v="Cash"/>
    <n v="1693.2599999999998"/>
    <n v="1523.9339999999997"/>
    <n v="881.87999999999988"/>
    <n v="642.05399999999986"/>
    <s v="Soon Accessories"/>
    <x v="0"/>
    <x v="0"/>
    <x v="0"/>
    <x v="9"/>
    <n v="564.41999999999996"/>
    <n v="293.95999999999998"/>
    <x v="0"/>
    <d v="1974-11-06T00:00:00"/>
    <n v="51"/>
    <x v="3"/>
    <x v="0"/>
    <s v="New Michele"/>
    <x v="0"/>
  </r>
  <r>
    <s v="T04656"/>
    <d v="2025-05-26T00:00:00"/>
    <s v="C030"/>
    <s v="P038"/>
    <s v="S005"/>
    <n v="2"/>
    <n v="0.1"/>
    <s v="Bank Transfer"/>
    <n v="733.86"/>
    <n v="660.47400000000005"/>
    <n v="570.46"/>
    <n v="90.01400000000001"/>
    <s v="Stage Footwear"/>
    <x v="4"/>
    <x v="2"/>
    <x v="0"/>
    <x v="3"/>
    <n v="366.93"/>
    <n v="285.23"/>
    <x v="0"/>
    <d v="2002-06-10T00:00:00"/>
    <n v="24"/>
    <x v="2"/>
    <x v="4"/>
    <s v="Johnmouth"/>
    <x v="2"/>
  </r>
  <r>
    <s v="T04657"/>
    <d v="2024-01-04T00:00:00"/>
    <s v="C085"/>
    <s v="P011"/>
    <s v="S001"/>
    <n v="2"/>
    <n v="0.15"/>
    <s v="Bank Transfer"/>
    <n v="497.14"/>
    <n v="422.56899999999996"/>
    <n v="381.34"/>
    <n v="41.228999999999985"/>
    <s v="Either Headphones"/>
    <x v="9"/>
    <x v="0"/>
    <x v="1"/>
    <x v="11"/>
    <n v="248.57"/>
    <n v="190.67"/>
    <x v="0"/>
    <d v="1979-03-23T00:00:00"/>
    <n v="47"/>
    <x v="1"/>
    <x v="3"/>
    <s v="Jimenezborough"/>
    <x v="3"/>
  </r>
  <r>
    <s v="T04658"/>
    <d v="2025-06-24T00:00:00"/>
    <s v="C178"/>
    <s v="P017"/>
    <s v="S002"/>
    <n v="5"/>
    <n v="0.05"/>
    <s v="Credit Card"/>
    <n v="6230.5499999999993"/>
    <n v="5919.0224999999991"/>
    <n v="4167.6000000000004"/>
    <n v="1751.4224999999988"/>
    <s v="Find Headphones"/>
    <x v="0"/>
    <x v="2"/>
    <x v="1"/>
    <x v="11"/>
    <n v="1246.1099999999999"/>
    <n v="833.52"/>
    <x v="1"/>
    <d v="1960-12-05T00:00:00"/>
    <n v="65"/>
    <x v="4"/>
    <x v="2"/>
    <s v="Peckmouth"/>
    <x v="2"/>
  </r>
  <r>
    <s v="T04659"/>
    <d v="2023-10-16T00:00:00"/>
    <s v="C050"/>
    <s v="P019"/>
    <s v="S002"/>
    <n v="3"/>
    <n v="0.05"/>
    <s v="Mobile Money"/>
    <n v="5288.76"/>
    <n v="5024.3220000000001"/>
    <n v="4039.44"/>
    <n v="984.88200000000006"/>
    <s v="Traditional Laptop"/>
    <x v="6"/>
    <x v="1"/>
    <x v="1"/>
    <x v="6"/>
    <n v="1762.92"/>
    <n v="1346.48"/>
    <x v="0"/>
    <d v="1968-06-20T00:00:00"/>
    <n v="58"/>
    <x v="3"/>
    <x v="2"/>
    <s v="Peckmouth"/>
    <x v="2"/>
  </r>
  <r>
    <s v="T04660"/>
    <d v="2024-06-19T00:00:00"/>
    <s v="C042"/>
    <s v="P031"/>
    <s v="S005"/>
    <n v="4"/>
    <n v="0.05"/>
    <s v="Cash"/>
    <n v="4382.88"/>
    <n v="4163.7359999999999"/>
    <n v="3288.8"/>
    <n v="874.93599999999969"/>
    <s v="Foot Snacks"/>
    <x v="0"/>
    <x v="0"/>
    <x v="2"/>
    <x v="4"/>
    <n v="1095.72"/>
    <n v="822.2"/>
    <x v="1"/>
    <d v="2000-02-08T00:00:00"/>
    <n v="26"/>
    <x v="1"/>
    <x v="4"/>
    <s v="Johnmouth"/>
    <x v="2"/>
  </r>
  <r>
    <s v="T04661"/>
    <d v="2024-03-13T00:00:00"/>
    <s v="C138"/>
    <s v="P034"/>
    <s v="S001"/>
    <n v="3"/>
    <n v="0.05"/>
    <s v="Cash"/>
    <n v="1284.1500000000001"/>
    <n v="1219.9425000000001"/>
    <n v="738.21"/>
    <n v="481.73250000000007"/>
    <s v="Everything Laptop"/>
    <x v="2"/>
    <x v="0"/>
    <x v="1"/>
    <x v="6"/>
    <n v="428.05"/>
    <n v="246.07"/>
    <x v="1"/>
    <d v="1961-09-28T00:00:00"/>
    <n v="64"/>
    <x v="3"/>
    <x v="3"/>
    <s v="Jimenezborough"/>
    <x v="3"/>
  </r>
  <r>
    <s v="T04662"/>
    <d v="2025-04-21T00:00:00"/>
    <s v="C033"/>
    <s v="P027"/>
    <s v="S003"/>
    <n v="3"/>
    <n v="0"/>
    <s v="Credit Card"/>
    <n v="3816.69"/>
    <n v="3816.69"/>
    <n v="2857.95"/>
    <n v="958.74000000000024"/>
    <s v="Hospital Smartphone"/>
    <x v="8"/>
    <x v="2"/>
    <x v="1"/>
    <x v="10"/>
    <n v="1272.23"/>
    <n v="952.65"/>
    <x v="1"/>
    <d v="1978-07-27T00:00:00"/>
    <n v="48"/>
    <x v="1"/>
    <x v="0"/>
    <s v="New Michele"/>
    <x v="0"/>
  </r>
  <r>
    <s v="T04663"/>
    <d v="2023-11-16T00:00:00"/>
    <s v="C149"/>
    <s v="P008"/>
    <s v="S001"/>
    <n v="4"/>
    <n v="0.1"/>
    <s v="Mobile Money"/>
    <n v="439.12"/>
    <n v="395.20800000000003"/>
    <n v="282.36"/>
    <n v="112.84800000000001"/>
    <s v="Recognize Footwear"/>
    <x v="1"/>
    <x v="1"/>
    <x v="0"/>
    <x v="3"/>
    <n v="109.78"/>
    <n v="70.59"/>
    <x v="0"/>
    <d v="1978-01-24T00:00:00"/>
    <n v="48"/>
    <x v="1"/>
    <x v="3"/>
    <s v="Jimenezborough"/>
    <x v="3"/>
  </r>
  <r>
    <s v="T04664"/>
    <d v="2025-06-17T00:00:00"/>
    <s v="C081"/>
    <s v="P034"/>
    <s v="S005"/>
    <n v="5"/>
    <n v="0.05"/>
    <s v="Cash"/>
    <n v="2140.25"/>
    <n v="2033.2375"/>
    <n v="1230.3499999999999"/>
    <n v="802.88750000000005"/>
    <s v="Everything Laptop"/>
    <x v="0"/>
    <x v="2"/>
    <x v="1"/>
    <x v="6"/>
    <n v="428.05"/>
    <n v="246.07"/>
    <x v="1"/>
    <d v="1988-07-20T00:00:00"/>
    <n v="38"/>
    <x v="1"/>
    <x v="4"/>
    <s v="Johnmouth"/>
    <x v="2"/>
  </r>
  <r>
    <s v="T04665"/>
    <d v="2024-06-06T00:00:00"/>
    <s v="C031"/>
    <s v="P028"/>
    <s v="S002"/>
    <n v="2"/>
    <n v="0.15"/>
    <s v="Mobile Money"/>
    <n v="1347.56"/>
    <n v="1145.4259999999999"/>
    <n v="726.66"/>
    <n v="418.76599999999996"/>
    <s v="Deal Smartphone"/>
    <x v="0"/>
    <x v="0"/>
    <x v="1"/>
    <x v="10"/>
    <n v="673.78"/>
    <n v="363.33"/>
    <x v="1"/>
    <d v="2003-03-14T00:00:00"/>
    <n v="23"/>
    <x v="2"/>
    <x v="2"/>
    <s v="Peckmouth"/>
    <x v="2"/>
  </r>
  <r>
    <s v="T04666"/>
    <d v="2024-01-31T00:00:00"/>
    <s v="C051"/>
    <s v="P039"/>
    <s v="S001"/>
    <n v="4"/>
    <n v="0.15"/>
    <s v="Bank Transfer"/>
    <n v="2163.7600000000002"/>
    <n v="1839.1960000000001"/>
    <n v="1593"/>
    <n v="246.19600000000014"/>
    <s v="Church Clothing"/>
    <x v="9"/>
    <x v="0"/>
    <x v="0"/>
    <x v="0"/>
    <n v="540.94000000000005"/>
    <n v="398.25"/>
    <x v="1"/>
    <d v="2004-12-19T00:00:00"/>
    <n v="21"/>
    <x v="2"/>
    <x v="3"/>
    <s v="Jimenezborough"/>
    <x v="3"/>
  </r>
  <r>
    <s v="T04667"/>
    <d v="2025-08-28T00:00:00"/>
    <s v="C151"/>
    <s v="P025"/>
    <s v="S003"/>
    <n v="3"/>
    <n v="0.05"/>
    <s v="Cash"/>
    <n v="1287.4499999999998"/>
    <n v="1223.0774999999999"/>
    <n v="776.16000000000008"/>
    <n v="446.91749999999979"/>
    <s v="Little Watches"/>
    <x v="3"/>
    <x v="2"/>
    <x v="0"/>
    <x v="1"/>
    <n v="429.15"/>
    <n v="258.72000000000003"/>
    <x v="0"/>
    <d v="2006-08-30T00:00:00"/>
    <n v="19"/>
    <x v="2"/>
    <x v="0"/>
    <s v="New Michele"/>
    <x v="0"/>
  </r>
  <r>
    <s v="T04668"/>
    <d v="2023-12-10T00:00:00"/>
    <s v="C004"/>
    <s v="P028"/>
    <s v="S004"/>
    <n v="2"/>
    <n v="0.1"/>
    <s v="Cash"/>
    <n v="1347.56"/>
    <n v="1212.8040000000001"/>
    <n v="726.66"/>
    <n v="486.14400000000012"/>
    <s v="Deal Smartphone"/>
    <x v="7"/>
    <x v="1"/>
    <x v="1"/>
    <x v="10"/>
    <n v="673.78"/>
    <n v="363.33"/>
    <x v="0"/>
    <d v="1992-06-16T00:00:00"/>
    <n v="34"/>
    <x v="0"/>
    <x v="1"/>
    <s v="Brianahaven"/>
    <x v="1"/>
  </r>
  <r>
    <s v="T04669"/>
    <d v="2025-02-27T00:00:00"/>
    <s v="C145"/>
    <s v="P045"/>
    <s v="S002"/>
    <n v="4"/>
    <n v="0.1"/>
    <s v="Cash"/>
    <n v="7516.32"/>
    <n v="6764.6880000000001"/>
    <n v="4018.24"/>
    <n v="2746.4480000000003"/>
    <s v="Set Dairy"/>
    <x v="10"/>
    <x v="2"/>
    <x v="2"/>
    <x v="7"/>
    <n v="1879.08"/>
    <n v="1004.56"/>
    <x v="1"/>
    <d v="1959-11-07T00:00:00"/>
    <n v="66"/>
    <x v="4"/>
    <x v="2"/>
    <s v="Peckmouth"/>
    <x v="2"/>
  </r>
  <r>
    <s v="T04670"/>
    <d v="2024-02-26T00:00:00"/>
    <s v="C151"/>
    <s v="P010"/>
    <s v="S002"/>
    <n v="2"/>
    <n v="0.15"/>
    <s v="Mobile Money"/>
    <n v="2388.2399999999998"/>
    <n v="2030.0039999999997"/>
    <n v="1677.9"/>
    <n v="352.10399999999959"/>
    <s v="Step Smartphone"/>
    <x v="10"/>
    <x v="0"/>
    <x v="1"/>
    <x v="10"/>
    <n v="1194.1199999999999"/>
    <n v="838.95"/>
    <x v="0"/>
    <d v="2006-08-30T00:00:00"/>
    <n v="19"/>
    <x v="2"/>
    <x v="2"/>
    <s v="Peckmouth"/>
    <x v="2"/>
  </r>
  <r>
    <s v="T04671"/>
    <d v="2025-05-26T00:00:00"/>
    <s v="C020"/>
    <s v="P046"/>
    <s v="S002"/>
    <n v="1"/>
    <n v="0.15"/>
    <s v="Bank Transfer"/>
    <n v="1165.3699999999999"/>
    <n v="990.56449999999984"/>
    <n v="926.55"/>
    <n v="64.014499999999884"/>
    <s v="Nature Clothing"/>
    <x v="4"/>
    <x v="2"/>
    <x v="0"/>
    <x v="0"/>
    <n v="1165.3699999999999"/>
    <n v="926.55"/>
    <x v="1"/>
    <d v="1982-06-26T00:00:00"/>
    <n v="44"/>
    <x v="1"/>
    <x v="2"/>
    <s v="Peckmouth"/>
    <x v="2"/>
  </r>
  <r>
    <s v="T04672"/>
    <d v="2024-08-02T00:00:00"/>
    <s v="C060"/>
    <s v="P048"/>
    <s v="S004"/>
    <n v="2"/>
    <n v="0.15"/>
    <s v="Bank Transfer"/>
    <n v="2432.7199999999998"/>
    <n v="2067.8119999999999"/>
    <n v="1589.6"/>
    <n v="478.21199999999999"/>
    <s v="Nor Bags"/>
    <x v="3"/>
    <x v="0"/>
    <x v="0"/>
    <x v="5"/>
    <n v="1216.3599999999999"/>
    <n v="794.8"/>
    <x v="0"/>
    <d v="1997-10-09T00:00:00"/>
    <n v="28"/>
    <x v="1"/>
    <x v="1"/>
    <s v="Brianahaven"/>
    <x v="1"/>
  </r>
  <r>
    <s v="T04673"/>
    <d v="2025-03-02T00:00:00"/>
    <s v="C122"/>
    <s v="P002"/>
    <s v="S003"/>
    <n v="2"/>
    <n v="0.15"/>
    <s v="Bank Transfer"/>
    <n v="1637.52"/>
    <n v="1391.8920000000001"/>
    <n v="1055.24"/>
    <n v="336.65200000000004"/>
    <s v="Audience Television"/>
    <x v="2"/>
    <x v="2"/>
    <x v="1"/>
    <x v="2"/>
    <n v="818.76"/>
    <n v="527.62"/>
    <x v="0"/>
    <d v="1961-10-02T00:00:00"/>
    <n v="64"/>
    <x v="3"/>
    <x v="0"/>
    <s v="New Michele"/>
    <x v="0"/>
  </r>
  <r>
    <s v="T04674"/>
    <d v="2024-07-08T00:00:00"/>
    <s v="C099"/>
    <s v="P022"/>
    <s v="S001"/>
    <n v="2"/>
    <n v="0"/>
    <s v="Mobile Money"/>
    <n v="51.14"/>
    <n v="51.14"/>
    <n v="38.1"/>
    <n v="13.04"/>
    <s v="How Vegetables"/>
    <x v="11"/>
    <x v="0"/>
    <x v="2"/>
    <x v="8"/>
    <n v="25.57"/>
    <n v="19.05"/>
    <x v="0"/>
    <d v="1964-07-22T00:00:00"/>
    <n v="62"/>
    <x v="3"/>
    <x v="3"/>
    <s v="Jimenezborough"/>
    <x v="3"/>
  </r>
  <r>
    <s v="T04675"/>
    <d v="2023-11-12T00:00:00"/>
    <s v="C031"/>
    <s v="P017"/>
    <s v="S004"/>
    <n v="2"/>
    <n v="0"/>
    <s v="Cash"/>
    <n v="2492.2199999999998"/>
    <n v="2492.2199999999998"/>
    <n v="1667.04"/>
    <n v="825.17999999999984"/>
    <s v="Find Headphones"/>
    <x v="1"/>
    <x v="1"/>
    <x v="1"/>
    <x v="11"/>
    <n v="1246.1099999999999"/>
    <n v="833.52"/>
    <x v="1"/>
    <d v="2003-03-14T00:00:00"/>
    <n v="23"/>
    <x v="2"/>
    <x v="1"/>
    <s v="Brianahaven"/>
    <x v="1"/>
  </r>
  <r>
    <s v="T04676"/>
    <d v="2023-11-25T00:00:00"/>
    <s v="C147"/>
    <s v="P020"/>
    <s v="S005"/>
    <n v="2"/>
    <n v="0.1"/>
    <s v="Bank Transfer"/>
    <n v="647.84"/>
    <n v="583.05600000000004"/>
    <n v="485.96"/>
    <n v="97.09600000000006"/>
    <s v="Simple Accessories"/>
    <x v="1"/>
    <x v="1"/>
    <x v="0"/>
    <x v="9"/>
    <n v="323.92"/>
    <n v="242.98"/>
    <x v="1"/>
    <d v="1967-02-03T00:00:00"/>
    <n v="59"/>
    <x v="3"/>
    <x v="4"/>
    <s v="Johnmouth"/>
    <x v="2"/>
  </r>
  <r>
    <s v="T04677"/>
    <d v="2025-06-01T00:00:00"/>
    <s v="C036"/>
    <s v="P012"/>
    <s v="S003"/>
    <n v="1"/>
    <n v="0.05"/>
    <s v="Credit Card"/>
    <n v="1193.0899999999999"/>
    <n v="1133.4354999999998"/>
    <n v="818.24"/>
    <n v="315.19549999999981"/>
    <s v="Above Camera"/>
    <x v="0"/>
    <x v="2"/>
    <x v="1"/>
    <x v="12"/>
    <n v="1193.0899999999999"/>
    <n v="818.24"/>
    <x v="0"/>
    <d v="1991-11-04T00:00:00"/>
    <n v="34"/>
    <x v="0"/>
    <x v="0"/>
    <s v="New Michele"/>
    <x v="0"/>
  </r>
  <r>
    <s v="T04678"/>
    <d v="2025-01-09T00:00:00"/>
    <s v="C181"/>
    <s v="P007"/>
    <s v="S001"/>
    <n v="1"/>
    <n v="0.1"/>
    <s v="Credit Card"/>
    <n v="1474.12"/>
    <n v="1326.7079999999999"/>
    <n v="764.02"/>
    <n v="562.68799999999987"/>
    <s v="Understand Camera"/>
    <x v="9"/>
    <x v="2"/>
    <x v="1"/>
    <x v="12"/>
    <n v="1474.12"/>
    <n v="764.02"/>
    <x v="1"/>
    <d v="1972-11-28T00:00:00"/>
    <n v="53"/>
    <x v="3"/>
    <x v="3"/>
    <s v="Jimenezborough"/>
    <x v="3"/>
  </r>
  <r>
    <s v="T04679"/>
    <d v="2025-05-15T00:00:00"/>
    <s v="C085"/>
    <s v="P021"/>
    <s v="S003"/>
    <n v="1"/>
    <n v="0.1"/>
    <s v="Cash"/>
    <n v="1227.24"/>
    <n v="1104.5160000000001"/>
    <n v="977.09"/>
    <n v="127.42600000000004"/>
    <s v="Firm Dairy"/>
    <x v="4"/>
    <x v="2"/>
    <x v="2"/>
    <x v="7"/>
    <n v="1227.24"/>
    <n v="977.09"/>
    <x v="0"/>
    <d v="1979-03-23T00:00:00"/>
    <n v="47"/>
    <x v="1"/>
    <x v="0"/>
    <s v="New Michele"/>
    <x v="0"/>
  </r>
  <r>
    <s v="T04680"/>
    <d v="2025-07-25T00:00:00"/>
    <s v="C070"/>
    <s v="P007"/>
    <s v="S002"/>
    <n v="2"/>
    <n v="0"/>
    <s v="Cash"/>
    <n v="2948.24"/>
    <n v="2948.24"/>
    <n v="1528.04"/>
    <n v="1420.1999999999998"/>
    <s v="Understand Camera"/>
    <x v="11"/>
    <x v="2"/>
    <x v="1"/>
    <x v="12"/>
    <n v="1474.12"/>
    <n v="764.02"/>
    <x v="0"/>
    <d v="1971-10-24T00:00:00"/>
    <n v="54"/>
    <x v="3"/>
    <x v="2"/>
    <s v="Peckmouth"/>
    <x v="2"/>
  </r>
  <r>
    <s v="T04681"/>
    <d v="2025-01-24T00:00:00"/>
    <s v="C077"/>
    <s v="P001"/>
    <s v="S002"/>
    <n v="1"/>
    <n v="0.15"/>
    <s v="Mobile Money"/>
    <n v="1673.69"/>
    <n v="1422.6365000000001"/>
    <n v="1323.38"/>
    <n v="99.25649999999996"/>
    <s v="Like Camera"/>
    <x v="9"/>
    <x v="2"/>
    <x v="1"/>
    <x v="12"/>
    <n v="1673.69"/>
    <n v="1323.38"/>
    <x v="1"/>
    <d v="2002-12-24T00:00:00"/>
    <n v="23"/>
    <x v="2"/>
    <x v="2"/>
    <s v="Peckmouth"/>
    <x v="2"/>
  </r>
  <r>
    <s v="T04682"/>
    <d v="2025-07-03T00:00:00"/>
    <s v="C152"/>
    <s v="P047"/>
    <s v="S004"/>
    <n v="2"/>
    <n v="0.1"/>
    <s v="Mobile Money"/>
    <n v="2394.36"/>
    <n v="2154.924"/>
    <n v="1445.48"/>
    <n v="709.44399999999996"/>
    <s v="Or Smartphone"/>
    <x v="11"/>
    <x v="2"/>
    <x v="1"/>
    <x v="10"/>
    <n v="1197.18"/>
    <n v="722.74"/>
    <x v="0"/>
    <d v="1987-06-17T00:00:00"/>
    <n v="39"/>
    <x v="1"/>
    <x v="1"/>
    <s v="Brianahaven"/>
    <x v="1"/>
  </r>
  <r>
    <s v="T04683"/>
    <d v="2024-06-28T00:00:00"/>
    <s v="C155"/>
    <s v="P006"/>
    <s v="S002"/>
    <n v="3"/>
    <n v="0.1"/>
    <s v="Credit Card"/>
    <n v="954.15000000000009"/>
    <n v="858.73500000000013"/>
    <n v="562.02"/>
    <n v="296.71500000000015"/>
    <s v="Company Fruits"/>
    <x v="0"/>
    <x v="0"/>
    <x v="2"/>
    <x v="13"/>
    <n v="318.05"/>
    <n v="187.34"/>
    <x v="0"/>
    <d v="1965-09-20T00:00:00"/>
    <n v="60"/>
    <x v="3"/>
    <x v="2"/>
    <s v="Peckmouth"/>
    <x v="2"/>
  </r>
  <r>
    <s v="T04684"/>
    <d v="2023-11-15T00:00:00"/>
    <s v="C040"/>
    <s v="P006"/>
    <s v="S001"/>
    <n v="5"/>
    <n v="0.05"/>
    <s v="Bank Transfer"/>
    <n v="1590.25"/>
    <n v="1510.7375"/>
    <n v="936.7"/>
    <n v="574.03749999999991"/>
    <s v="Company Fruits"/>
    <x v="1"/>
    <x v="1"/>
    <x v="2"/>
    <x v="13"/>
    <n v="318.05"/>
    <n v="187.34"/>
    <x v="0"/>
    <d v="1974-11-06T00:00:00"/>
    <n v="51"/>
    <x v="3"/>
    <x v="3"/>
    <s v="Jimenezborough"/>
    <x v="3"/>
  </r>
  <r>
    <s v="T04685"/>
    <d v="2025-05-19T00:00:00"/>
    <s v="C161"/>
    <s v="P011"/>
    <s v="S003"/>
    <n v="5"/>
    <n v="0"/>
    <s v="Credit Card"/>
    <n v="1242.8499999999999"/>
    <n v="1242.8499999999999"/>
    <n v="953.34999999999991"/>
    <n v="289.5"/>
    <s v="Either Headphones"/>
    <x v="4"/>
    <x v="2"/>
    <x v="1"/>
    <x v="11"/>
    <n v="248.57"/>
    <n v="190.67"/>
    <x v="0"/>
    <d v="1963-01-19T00:00:00"/>
    <n v="63"/>
    <x v="3"/>
    <x v="0"/>
    <s v="New Michele"/>
    <x v="0"/>
  </r>
  <r>
    <s v="T04686"/>
    <d v="2024-10-03T00:00:00"/>
    <s v="C189"/>
    <s v="P009"/>
    <s v="S001"/>
    <n v="3"/>
    <n v="0.15"/>
    <s v="Mobile Money"/>
    <n v="369.57"/>
    <n v="314.1345"/>
    <n v="241.07999999999998"/>
    <n v="73.054500000000019"/>
    <s v="Us Snacks"/>
    <x v="6"/>
    <x v="0"/>
    <x v="2"/>
    <x v="4"/>
    <n v="123.19"/>
    <n v="80.36"/>
    <x v="0"/>
    <d v="1966-08-07T00:00:00"/>
    <n v="59"/>
    <x v="3"/>
    <x v="3"/>
    <s v="Jimenezborough"/>
    <x v="3"/>
  </r>
  <r>
    <s v="T04687"/>
    <d v="2024-08-11T00:00:00"/>
    <s v="C011"/>
    <s v="P032"/>
    <s v="S004"/>
    <n v="4"/>
    <n v="0.15"/>
    <s v="Credit Card"/>
    <n v="1218.8399999999999"/>
    <n v="1036.0139999999999"/>
    <n v="656.04"/>
    <n v="379.97399999999993"/>
    <s v="Difficult Vegetables"/>
    <x v="3"/>
    <x v="0"/>
    <x v="2"/>
    <x v="8"/>
    <n v="304.70999999999998"/>
    <n v="164.01"/>
    <x v="0"/>
    <d v="1997-03-03T00:00:00"/>
    <n v="29"/>
    <x v="1"/>
    <x v="1"/>
    <s v="Brianahaven"/>
    <x v="1"/>
  </r>
  <r>
    <s v="T04688"/>
    <d v="2025-08-07T00:00:00"/>
    <s v="C054"/>
    <s v="P047"/>
    <s v="S002"/>
    <n v="2"/>
    <n v="0.15"/>
    <s v="Bank Transfer"/>
    <n v="2394.36"/>
    <n v="2035.2060000000001"/>
    <n v="1445.48"/>
    <n v="589.72600000000011"/>
    <s v="Or Smartphone"/>
    <x v="3"/>
    <x v="2"/>
    <x v="1"/>
    <x v="10"/>
    <n v="1197.18"/>
    <n v="722.74"/>
    <x v="1"/>
    <d v="2002-11-10T00:00:00"/>
    <n v="23"/>
    <x v="2"/>
    <x v="2"/>
    <s v="Peckmouth"/>
    <x v="2"/>
  </r>
  <r>
    <s v="T04689"/>
    <d v="2023-09-22T00:00:00"/>
    <s v="C025"/>
    <s v="P023"/>
    <s v="S003"/>
    <n v="5"/>
    <n v="0"/>
    <s v="Credit Card"/>
    <n v="9392.35"/>
    <n v="9392.35"/>
    <n v="5074.55"/>
    <n v="4317.8"/>
    <s v="And Footwear"/>
    <x v="5"/>
    <x v="1"/>
    <x v="0"/>
    <x v="3"/>
    <n v="1878.47"/>
    <n v="1014.91"/>
    <x v="1"/>
    <d v="1971-03-12T00:00:00"/>
    <n v="55"/>
    <x v="3"/>
    <x v="0"/>
    <s v="New Michele"/>
    <x v="0"/>
  </r>
  <r>
    <s v="T04690"/>
    <d v="2024-07-16T00:00:00"/>
    <s v="C088"/>
    <s v="P007"/>
    <s v="S004"/>
    <n v="5"/>
    <n v="0.1"/>
    <s v="Mobile Money"/>
    <n v="7370.5999999999995"/>
    <n v="6633.54"/>
    <n v="3820.1"/>
    <n v="2813.44"/>
    <s v="Understand Camera"/>
    <x v="11"/>
    <x v="0"/>
    <x v="1"/>
    <x v="12"/>
    <n v="1474.12"/>
    <n v="764.02"/>
    <x v="1"/>
    <d v="1997-10-11T00:00:00"/>
    <n v="28"/>
    <x v="1"/>
    <x v="1"/>
    <s v="Brianahaven"/>
    <x v="1"/>
  </r>
  <r>
    <s v="T04691"/>
    <d v="2023-10-08T00:00:00"/>
    <s v="C071"/>
    <s v="P010"/>
    <s v="S001"/>
    <n v="5"/>
    <n v="0.1"/>
    <s v="Bank Transfer"/>
    <n v="5970.5999999999995"/>
    <n v="5373.54"/>
    <n v="4194.75"/>
    <n v="1178.79"/>
    <s v="Step Smartphone"/>
    <x v="6"/>
    <x v="1"/>
    <x v="1"/>
    <x v="10"/>
    <n v="1194.1199999999999"/>
    <n v="838.95"/>
    <x v="0"/>
    <d v="1962-06-18T00:00:00"/>
    <n v="64"/>
    <x v="3"/>
    <x v="3"/>
    <s v="Jimenezborough"/>
    <x v="3"/>
  </r>
  <r>
    <s v="T04692"/>
    <d v="2025-06-18T00:00:00"/>
    <s v="C189"/>
    <s v="P050"/>
    <s v="S005"/>
    <n v="5"/>
    <n v="0.05"/>
    <s v="Credit Card"/>
    <n v="5223.2000000000007"/>
    <n v="4962.0400000000009"/>
    <n v="3875.3500000000004"/>
    <n v="1086.6900000000005"/>
    <s v="Maybe Footwear"/>
    <x v="0"/>
    <x v="2"/>
    <x v="0"/>
    <x v="3"/>
    <n v="1044.6400000000001"/>
    <n v="775.07"/>
    <x v="0"/>
    <d v="1966-08-07T00:00:00"/>
    <n v="59"/>
    <x v="3"/>
    <x v="4"/>
    <s v="Johnmouth"/>
    <x v="2"/>
  </r>
  <r>
    <s v="T04693"/>
    <d v="2024-09-01T00:00:00"/>
    <s v="C199"/>
    <s v="P019"/>
    <s v="S003"/>
    <n v="4"/>
    <n v="0.15"/>
    <s v="Credit Card"/>
    <n v="7051.68"/>
    <n v="5993.9279999999999"/>
    <n v="5385.92"/>
    <n v="608.00799999999981"/>
    <s v="Traditional Laptop"/>
    <x v="5"/>
    <x v="0"/>
    <x v="1"/>
    <x v="6"/>
    <n v="1762.92"/>
    <n v="1346.48"/>
    <x v="1"/>
    <d v="1970-05-18T00:00:00"/>
    <n v="56"/>
    <x v="3"/>
    <x v="0"/>
    <s v="New Michele"/>
    <x v="0"/>
  </r>
  <r>
    <s v="T04694"/>
    <d v="2024-03-06T00:00:00"/>
    <s v="C104"/>
    <s v="P031"/>
    <s v="S002"/>
    <n v="1"/>
    <n v="0.1"/>
    <s v="Mobile Money"/>
    <n v="1095.72"/>
    <n v="986.14800000000002"/>
    <n v="822.2"/>
    <n v="163.94799999999998"/>
    <s v="Foot Snacks"/>
    <x v="2"/>
    <x v="0"/>
    <x v="2"/>
    <x v="4"/>
    <n v="1095.72"/>
    <n v="822.2"/>
    <x v="0"/>
    <d v="1965-03-20T00:00:00"/>
    <n v="61"/>
    <x v="3"/>
    <x v="2"/>
    <s v="Peckmouth"/>
    <x v="2"/>
  </r>
  <r>
    <s v="T04695"/>
    <d v="2024-07-30T00:00:00"/>
    <s v="C124"/>
    <s v="P008"/>
    <s v="S002"/>
    <n v="5"/>
    <n v="0.05"/>
    <s v="Bank Transfer"/>
    <n v="548.9"/>
    <n v="521.45499999999993"/>
    <n v="352.95000000000005"/>
    <n v="168.50499999999988"/>
    <s v="Recognize Footwear"/>
    <x v="11"/>
    <x v="0"/>
    <x v="0"/>
    <x v="3"/>
    <n v="109.78"/>
    <n v="70.59"/>
    <x v="1"/>
    <d v="1962-06-07T00:00:00"/>
    <n v="64"/>
    <x v="3"/>
    <x v="2"/>
    <s v="Peckmouth"/>
    <x v="2"/>
  </r>
  <r>
    <s v="T04696"/>
    <d v="2023-11-05T00:00:00"/>
    <s v="C079"/>
    <s v="P035"/>
    <s v="S002"/>
    <n v="3"/>
    <n v="0.1"/>
    <s v="Cash"/>
    <n v="4687.29"/>
    <n v="4218.5609999999997"/>
    <n v="3586.8900000000003"/>
    <n v="631.67099999999937"/>
    <s v="Chair Laptop"/>
    <x v="1"/>
    <x v="1"/>
    <x v="1"/>
    <x v="6"/>
    <n v="1562.43"/>
    <n v="1195.6300000000001"/>
    <x v="1"/>
    <d v="1979-06-15T00:00:00"/>
    <n v="47"/>
    <x v="1"/>
    <x v="2"/>
    <s v="Peckmouth"/>
    <x v="2"/>
  </r>
  <r>
    <s v="T04697"/>
    <d v="2024-07-18T00:00:00"/>
    <s v="C150"/>
    <s v="P005"/>
    <s v="S004"/>
    <n v="2"/>
    <n v="0.05"/>
    <s v="Credit Card"/>
    <n v="2792.44"/>
    <n v="2652.8179999999998"/>
    <n v="2008.18"/>
    <n v="644.63799999999969"/>
    <s v="Knowledge Bags"/>
    <x v="11"/>
    <x v="0"/>
    <x v="0"/>
    <x v="5"/>
    <n v="1396.22"/>
    <n v="1004.09"/>
    <x v="0"/>
    <d v="1971-06-17T00:00:00"/>
    <n v="55"/>
    <x v="3"/>
    <x v="1"/>
    <s v="Brianahaven"/>
    <x v="1"/>
  </r>
  <r>
    <s v="T04698"/>
    <d v="2023-10-25T00:00:00"/>
    <s v="C047"/>
    <s v="P035"/>
    <s v="S003"/>
    <n v="1"/>
    <n v="0"/>
    <s v="Credit Card"/>
    <n v="1562.43"/>
    <n v="1562.43"/>
    <n v="1195.6300000000001"/>
    <n v="366.79999999999995"/>
    <s v="Chair Laptop"/>
    <x v="6"/>
    <x v="1"/>
    <x v="1"/>
    <x v="6"/>
    <n v="1562.43"/>
    <n v="1195.6300000000001"/>
    <x v="1"/>
    <d v="2006-07-03T00:00:00"/>
    <n v="20"/>
    <x v="2"/>
    <x v="0"/>
    <s v="New Michele"/>
    <x v="0"/>
  </r>
  <r>
    <s v="T04699"/>
    <d v="2024-04-02T00:00:00"/>
    <s v="C091"/>
    <s v="P032"/>
    <s v="S004"/>
    <n v="2"/>
    <n v="0.1"/>
    <s v="Mobile Money"/>
    <n v="609.41999999999996"/>
    <n v="548.47799999999995"/>
    <n v="328.02"/>
    <n v="220.45799999999997"/>
    <s v="Difficult Vegetables"/>
    <x v="8"/>
    <x v="0"/>
    <x v="2"/>
    <x v="8"/>
    <n v="304.70999999999998"/>
    <n v="164.01"/>
    <x v="0"/>
    <d v="1963-02-04T00:00:00"/>
    <n v="63"/>
    <x v="3"/>
    <x v="1"/>
    <s v="Brianahaven"/>
    <x v="1"/>
  </r>
  <r>
    <s v="T04700"/>
    <d v="2023-09-19T00:00:00"/>
    <s v="C045"/>
    <s v="P024"/>
    <s v="S005"/>
    <n v="4"/>
    <n v="0.05"/>
    <s v="Bank Transfer"/>
    <n v="5949.64"/>
    <n v="5652.1580000000004"/>
    <n v="3252.28"/>
    <n v="2399.8780000000002"/>
    <s v="Him Smartphone"/>
    <x v="5"/>
    <x v="1"/>
    <x v="1"/>
    <x v="10"/>
    <n v="1487.41"/>
    <n v="813.07"/>
    <x v="0"/>
    <d v="1975-12-28T00:00:00"/>
    <n v="50"/>
    <x v="3"/>
    <x v="4"/>
    <s v="Johnmouth"/>
    <x v="2"/>
  </r>
  <r>
    <s v="T04701"/>
    <d v="2024-10-09T00:00:00"/>
    <s v="C047"/>
    <s v="P037"/>
    <s v="S001"/>
    <n v="1"/>
    <n v="0.05"/>
    <s v="Credit Card"/>
    <n v="1952.65"/>
    <n v="1855.0174999999999"/>
    <n v="1451.27"/>
    <n v="403.74749999999995"/>
    <s v="Book Television"/>
    <x v="6"/>
    <x v="0"/>
    <x v="1"/>
    <x v="2"/>
    <n v="1952.65"/>
    <n v="1451.27"/>
    <x v="1"/>
    <d v="2006-07-03T00:00:00"/>
    <n v="20"/>
    <x v="2"/>
    <x v="3"/>
    <s v="Jimenezborough"/>
    <x v="3"/>
  </r>
  <r>
    <s v="T04702"/>
    <d v="2024-03-21T00:00:00"/>
    <s v="C063"/>
    <s v="P048"/>
    <s v="S003"/>
    <n v="1"/>
    <n v="0.1"/>
    <s v="Credit Card"/>
    <n v="1216.3599999999999"/>
    <n v="1094.7239999999999"/>
    <n v="794.8"/>
    <n v="299.92399999999998"/>
    <s v="Nor Bags"/>
    <x v="2"/>
    <x v="0"/>
    <x v="0"/>
    <x v="5"/>
    <n v="1216.3599999999999"/>
    <n v="794.8"/>
    <x v="0"/>
    <d v="1973-01-07T00:00:00"/>
    <n v="53"/>
    <x v="3"/>
    <x v="0"/>
    <s v="New Michele"/>
    <x v="0"/>
  </r>
  <r>
    <s v="T04703"/>
    <d v="2024-04-14T00:00:00"/>
    <s v="C153"/>
    <s v="P012"/>
    <s v="S001"/>
    <n v="1"/>
    <n v="0.15"/>
    <s v="Mobile Money"/>
    <n v="1193.0899999999999"/>
    <n v="1014.1264999999999"/>
    <n v="818.24"/>
    <n v="195.88649999999984"/>
    <s v="Above Camera"/>
    <x v="8"/>
    <x v="0"/>
    <x v="1"/>
    <x v="12"/>
    <n v="1193.0899999999999"/>
    <n v="818.24"/>
    <x v="1"/>
    <d v="1988-04-07T00:00:00"/>
    <n v="38"/>
    <x v="1"/>
    <x v="3"/>
    <s v="Jimenezborough"/>
    <x v="3"/>
  </r>
  <r>
    <s v="T04704"/>
    <d v="2024-05-21T00:00:00"/>
    <s v="C044"/>
    <s v="P041"/>
    <s v="S004"/>
    <n v="1"/>
    <n v="0.05"/>
    <s v="Mobile Money"/>
    <n v="1635.01"/>
    <n v="1553.2594999999999"/>
    <n v="1043.29"/>
    <n v="509.96949999999993"/>
    <s v="Present Television"/>
    <x v="4"/>
    <x v="0"/>
    <x v="1"/>
    <x v="2"/>
    <n v="1635.01"/>
    <n v="1043.29"/>
    <x v="0"/>
    <d v="1961-02-14T00:00:00"/>
    <n v="65"/>
    <x v="4"/>
    <x v="1"/>
    <s v="Brianahaven"/>
    <x v="1"/>
  </r>
  <r>
    <s v="T04705"/>
    <d v="2024-04-25T00:00:00"/>
    <s v="C103"/>
    <s v="P030"/>
    <s v="S001"/>
    <n v="3"/>
    <n v="0.1"/>
    <s v="Cash"/>
    <n v="87.72"/>
    <n v="78.948000000000008"/>
    <n v="45.839999999999996"/>
    <n v="33.108000000000011"/>
    <s v="National Watches"/>
    <x v="8"/>
    <x v="0"/>
    <x v="0"/>
    <x v="1"/>
    <n v="29.24"/>
    <n v="15.28"/>
    <x v="1"/>
    <d v="1964-10-26T00:00:00"/>
    <n v="61"/>
    <x v="3"/>
    <x v="3"/>
    <s v="Jimenezborough"/>
    <x v="3"/>
  </r>
  <r>
    <s v="T04706"/>
    <d v="2023-09-15T00:00:00"/>
    <s v="C149"/>
    <s v="P045"/>
    <s v="S003"/>
    <n v="4"/>
    <n v="0.05"/>
    <s v="Credit Card"/>
    <n v="7516.32"/>
    <n v="7140.503999999999"/>
    <n v="4018.24"/>
    <n v="3122.2639999999992"/>
    <s v="Set Dairy"/>
    <x v="5"/>
    <x v="1"/>
    <x v="2"/>
    <x v="7"/>
    <n v="1879.08"/>
    <n v="1004.56"/>
    <x v="0"/>
    <d v="1978-01-24T00:00:00"/>
    <n v="48"/>
    <x v="1"/>
    <x v="0"/>
    <s v="New Michele"/>
    <x v="0"/>
  </r>
  <r>
    <s v="T04707"/>
    <d v="2024-01-14T00:00:00"/>
    <s v="C018"/>
    <s v="P017"/>
    <s v="S004"/>
    <n v="3"/>
    <n v="0"/>
    <s v="Cash"/>
    <n v="3738.33"/>
    <n v="3738.33"/>
    <n v="2500.56"/>
    <n v="1237.77"/>
    <s v="Find Headphones"/>
    <x v="9"/>
    <x v="0"/>
    <x v="1"/>
    <x v="11"/>
    <n v="1246.1099999999999"/>
    <n v="833.52"/>
    <x v="0"/>
    <d v="1994-08-19T00:00:00"/>
    <n v="31"/>
    <x v="1"/>
    <x v="1"/>
    <s v="Brianahaven"/>
    <x v="1"/>
  </r>
  <r>
    <s v="T04708"/>
    <d v="2024-06-22T00:00:00"/>
    <s v="C184"/>
    <s v="P050"/>
    <s v="S002"/>
    <n v="5"/>
    <n v="0"/>
    <s v="Cash"/>
    <n v="5223.2000000000007"/>
    <n v="5223.2000000000007"/>
    <n v="3875.3500000000004"/>
    <n v="1347.8500000000004"/>
    <s v="Maybe Footwear"/>
    <x v="0"/>
    <x v="0"/>
    <x v="0"/>
    <x v="3"/>
    <n v="1044.6400000000001"/>
    <n v="775.07"/>
    <x v="0"/>
    <d v="2003-04-13T00:00:00"/>
    <n v="23"/>
    <x v="2"/>
    <x v="2"/>
    <s v="Peckmouth"/>
    <x v="2"/>
  </r>
  <r>
    <s v="T04709"/>
    <d v="2024-06-24T00:00:00"/>
    <s v="C189"/>
    <s v="P050"/>
    <s v="S001"/>
    <n v="5"/>
    <n v="0.05"/>
    <s v="Credit Card"/>
    <n v="5223.2000000000007"/>
    <n v="4962.0400000000009"/>
    <n v="3875.3500000000004"/>
    <n v="1086.6900000000005"/>
    <s v="Maybe Footwear"/>
    <x v="0"/>
    <x v="0"/>
    <x v="0"/>
    <x v="3"/>
    <n v="1044.6400000000001"/>
    <n v="775.07"/>
    <x v="0"/>
    <d v="1966-08-07T00:00:00"/>
    <n v="59"/>
    <x v="3"/>
    <x v="3"/>
    <s v="Jimenezborough"/>
    <x v="3"/>
  </r>
  <r>
    <s v="T04710"/>
    <d v="2024-08-15T00:00:00"/>
    <s v="C095"/>
    <s v="P015"/>
    <s v="S002"/>
    <n v="5"/>
    <n v="0.05"/>
    <s v="Credit Card"/>
    <n v="1352.25"/>
    <n v="1284.6375"/>
    <n v="938"/>
    <n v="346.63750000000005"/>
    <s v="Whether Bags"/>
    <x v="3"/>
    <x v="0"/>
    <x v="0"/>
    <x v="5"/>
    <n v="270.45"/>
    <n v="187.6"/>
    <x v="0"/>
    <d v="1982-08-20T00:00:00"/>
    <n v="43"/>
    <x v="1"/>
    <x v="2"/>
    <s v="Peckmouth"/>
    <x v="2"/>
  </r>
  <r>
    <s v="T04711"/>
    <d v="2024-09-21T00:00:00"/>
    <s v="C042"/>
    <s v="P041"/>
    <s v="S003"/>
    <n v="4"/>
    <n v="0"/>
    <s v="Cash"/>
    <n v="6540.04"/>
    <n v="6540.04"/>
    <n v="4173.16"/>
    <n v="2366.88"/>
    <s v="Present Television"/>
    <x v="5"/>
    <x v="0"/>
    <x v="1"/>
    <x v="2"/>
    <n v="1635.01"/>
    <n v="1043.29"/>
    <x v="1"/>
    <d v="2000-02-08T00:00:00"/>
    <n v="26"/>
    <x v="1"/>
    <x v="0"/>
    <s v="New Michele"/>
    <x v="0"/>
  </r>
  <r>
    <s v="T04712"/>
    <d v="2024-06-24T00:00:00"/>
    <s v="C152"/>
    <s v="P027"/>
    <s v="S002"/>
    <n v="4"/>
    <n v="0"/>
    <s v="Cash"/>
    <n v="5088.92"/>
    <n v="5088.92"/>
    <n v="3810.6"/>
    <n v="1278.3200000000002"/>
    <s v="Hospital Smartphone"/>
    <x v="0"/>
    <x v="0"/>
    <x v="1"/>
    <x v="10"/>
    <n v="1272.23"/>
    <n v="952.65"/>
    <x v="0"/>
    <d v="1987-06-17T00:00:00"/>
    <n v="39"/>
    <x v="1"/>
    <x v="2"/>
    <s v="Peckmouth"/>
    <x v="2"/>
  </r>
  <r>
    <s v="T04713"/>
    <d v="2023-12-28T00:00:00"/>
    <s v="C108"/>
    <s v="P050"/>
    <s v="S001"/>
    <n v="5"/>
    <n v="0.05"/>
    <s v="Mobile Money"/>
    <n v="5223.2000000000007"/>
    <n v="4962.0400000000009"/>
    <n v="3875.3500000000004"/>
    <n v="1086.6900000000005"/>
    <s v="Maybe Footwear"/>
    <x v="7"/>
    <x v="1"/>
    <x v="0"/>
    <x v="3"/>
    <n v="1044.6400000000001"/>
    <n v="775.07"/>
    <x v="0"/>
    <d v="1960-11-21T00:00:00"/>
    <n v="65"/>
    <x v="4"/>
    <x v="3"/>
    <s v="Jimenezborough"/>
    <x v="3"/>
  </r>
  <r>
    <s v="T04714"/>
    <d v="2024-05-06T00:00:00"/>
    <s v="C125"/>
    <s v="P024"/>
    <s v="S001"/>
    <n v="3"/>
    <n v="0.15"/>
    <s v="Bank Transfer"/>
    <n v="4462.2300000000005"/>
    <n v="3792.8955000000001"/>
    <n v="2439.21"/>
    <n v="1353.6855"/>
    <s v="Him Smartphone"/>
    <x v="4"/>
    <x v="0"/>
    <x v="1"/>
    <x v="10"/>
    <n v="1487.41"/>
    <n v="813.07"/>
    <x v="0"/>
    <d v="1990-04-03T00:00:00"/>
    <n v="36"/>
    <x v="1"/>
    <x v="3"/>
    <s v="Jimenezborough"/>
    <x v="3"/>
  </r>
  <r>
    <s v="T04715"/>
    <d v="2025-08-11T00:00:00"/>
    <s v="C103"/>
    <s v="P046"/>
    <s v="S001"/>
    <n v="4"/>
    <n v="0"/>
    <s v="Mobile Money"/>
    <n v="4661.4799999999996"/>
    <n v="4661.4799999999996"/>
    <n v="3706.2"/>
    <n v="955.27999999999975"/>
    <s v="Nature Clothing"/>
    <x v="3"/>
    <x v="2"/>
    <x v="0"/>
    <x v="0"/>
    <n v="1165.3699999999999"/>
    <n v="926.55"/>
    <x v="1"/>
    <d v="1964-10-26T00:00:00"/>
    <n v="61"/>
    <x v="3"/>
    <x v="3"/>
    <s v="Jimenezborough"/>
    <x v="3"/>
  </r>
  <r>
    <s v="T04716"/>
    <d v="2024-06-05T00:00:00"/>
    <s v="C112"/>
    <s v="P049"/>
    <s v="S002"/>
    <n v="4"/>
    <n v="0.1"/>
    <s v="Credit Card"/>
    <n v="1553.04"/>
    <n v="1397.7360000000001"/>
    <n v="797.2"/>
    <n v="600.53600000000006"/>
    <s v="Possible Watches"/>
    <x v="0"/>
    <x v="0"/>
    <x v="0"/>
    <x v="1"/>
    <n v="388.26"/>
    <n v="199.3"/>
    <x v="1"/>
    <d v="1983-12-29T00:00:00"/>
    <n v="42"/>
    <x v="1"/>
    <x v="2"/>
    <s v="Peckmouth"/>
    <x v="2"/>
  </r>
  <r>
    <s v="T04717"/>
    <d v="2024-06-16T00:00:00"/>
    <s v="C182"/>
    <s v="P050"/>
    <s v="S005"/>
    <n v="3"/>
    <n v="0"/>
    <s v="Cash"/>
    <n v="3133.92"/>
    <n v="3133.92"/>
    <n v="2325.21"/>
    <n v="808.71"/>
    <s v="Maybe Footwear"/>
    <x v="0"/>
    <x v="0"/>
    <x v="0"/>
    <x v="3"/>
    <n v="1044.6400000000001"/>
    <n v="775.07"/>
    <x v="0"/>
    <d v="2004-07-25T00:00:00"/>
    <n v="22"/>
    <x v="2"/>
    <x v="4"/>
    <s v="Johnmouth"/>
    <x v="2"/>
  </r>
  <r>
    <s v="T04718"/>
    <d v="2024-01-08T00:00:00"/>
    <s v="C147"/>
    <s v="P019"/>
    <s v="S003"/>
    <n v="2"/>
    <n v="0.15"/>
    <s v="Credit Card"/>
    <n v="3525.84"/>
    <n v="2996.9639999999999"/>
    <n v="2692.96"/>
    <n v="304.00399999999991"/>
    <s v="Traditional Laptop"/>
    <x v="9"/>
    <x v="0"/>
    <x v="1"/>
    <x v="6"/>
    <n v="1762.92"/>
    <n v="1346.48"/>
    <x v="1"/>
    <d v="1967-02-03T00:00:00"/>
    <n v="59"/>
    <x v="3"/>
    <x v="0"/>
    <s v="New Michele"/>
    <x v="0"/>
  </r>
  <r>
    <s v="T04719"/>
    <d v="2024-06-30T00:00:00"/>
    <s v="C052"/>
    <s v="P028"/>
    <s v="S003"/>
    <n v="4"/>
    <n v="0"/>
    <s v="Mobile Money"/>
    <n v="2695.12"/>
    <n v="2695.12"/>
    <n v="1453.32"/>
    <n v="1241.8"/>
    <s v="Deal Smartphone"/>
    <x v="0"/>
    <x v="0"/>
    <x v="1"/>
    <x v="10"/>
    <n v="673.78"/>
    <n v="363.33"/>
    <x v="1"/>
    <d v="1991-09-11T00:00:00"/>
    <n v="34"/>
    <x v="0"/>
    <x v="0"/>
    <s v="New Michele"/>
    <x v="0"/>
  </r>
  <r>
    <s v="T04720"/>
    <d v="2023-10-17T00:00:00"/>
    <s v="C109"/>
    <s v="P016"/>
    <s v="S002"/>
    <n v="2"/>
    <n v="0"/>
    <s v="Credit Card"/>
    <n v="3717.5"/>
    <n v="3717.5"/>
    <n v="2902.32"/>
    <n v="815.17999999999984"/>
    <s v="House Accessories"/>
    <x v="6"/>
    <x v="1"/>
    <x v="0"/>
    <x v="9"/>
    <n v="1858.75"/>
    <n v="1451.16"/>
    <x v="1"/>
    <d v="2006-03-03T00:00:00"/>
    <n v="20"/>
    <x v="2"/>
    <x v="2"/>
    <s v="Peckmouth"/>
    <x v="2"/>
  </r>
  <r>
    <s v="T04721"/>
    <d v="2024-04-14T00:00:00"/>
    <s v="C051"/>
    <s v="P026"/>
    <s v="S004"/>
    <n v="1"/>
    <n v="0"/>
    <s v="Bank Transfer"/>
    <n v="1015.76"/>
    <n v="1015.76"/>
    <n v="584.4"/>
    <n v="431.36"/>
    <s v="Behavior Dairy"/>
    <x v="8"/>
    <x v="0"/>
    <x v="2"/>
    <x v="7"/>
    <n v="1015.76"/>
    <n v="584.4"/>
    <x v="1"/>
    <d v="2004-12-19T00:00:00"/>
    <n v="21"/>
    <x v="2"/>
    <x v="1"/>
    <s v="Brianahaven"/>
    <x v="1"/>
  </r>
  <r>
    <s v="T04722"/>
    <d v="2024-09-25T00:00:00"/>
    <s v="C073"/>
    <s v="P045"/>
    <s v="S001"/>
    <n v="4"/>
    <n v="0.1"/>
    <s v="Credit Card"/>
    <n v="7516.32"/>
    <n v="6764.6880000000001"/>
    <n v="4018.24"/>
    <n v="2746.4480000000003"/>
    <s v="Set Dairy"/>
    <x v="5"/>
    <x v="0"/>
    <x v="2"/>
    <x v="7"/>
    <n v="1879.08"/>
    <n v="1004.56"/>
    <x v="1"/>
    <d v="1964-12-04T00:00:00"/>
    <n v="61"/>
    <x v="3"/>
    <x v="3"/>
    <s v="Jimenezborough"/>
    <x v="3"/>
  </r>
  <r>
    <s v="T04723"/>
    <d v="2025-05-12T00:00:00"/>
    <s v="C052"/>
    <s v="P012"/>
    <s v="S001"/>
    <n v="4"/>
    <n v="0.1"/>
    <s v="Bank Transfer"/>
    <n v="4772.3599999999997"/>
    <n v="4295.1239999999998"/>
    <n v="3272.96"/>
    <n v="1022.1639999999998"/>
    <s v="Above Camera"/>
    <x v="4"/>
    <x v="2"/>
    <x v="1"/>
    <x v="12"/>
    <n v="1193.0899999999999"/>
    <n v="818.24"/>
    <x v="1"/>
    <d v="1991-09-11T00:00:00"/>
    <n v="34"/>
    <x v="0"/>
    <x v="3"/>
    <s v="Jimenezborough"/>
    <x v="3"/>
  </r>
  <r>
    <s v="T04724"/>
    <d v="2025-03-18T00:00:00"/>
    <s v="C074"/>
    <s v="P025"/>
    <s v="S001"/>
    <n v="2"/>
    <n v="0.15"/>
    <s v="Credit Card"/>
    <n v="858.3"/>
    <n v="729.55499999999995"/>
    <n v="517.44000000000005"/>
    <n v="212.1149999999999"/>
    <s v="Little Watches"/>
    <x v="2"/>
    <x v="2"/>
    <x v="0"/>
    <x v="1"/>
    <n v="429.15"/>
    <n v="258.72000000000003"/>
    <x v="1"/>
    <d v="1959-05-31T00:00:00"/>
    <n v="67"/>
    <x v="4"/>
    <x v="3"/>
    <s v="Jimenezborough"/>
    <x v="3"/>
  </r>
  <r>
    <s v="T04725"/>
    <d v="2024-05-28T00:00:00"/>
    <s v="C119"/>
    <s v="P047"/>
    <s v="S004"/>
    <n v="4"/>
    <n v="0.1"/>
    <s v="Mobile Money"/>
    <n v="4788.72"/>
    <n v="4309.848"/>
    <n v="2890.96"/>
    <n v="1418.8879999999999"/>
    <s v="Or Smartphone"/>
    <x v="4"/>
    <x v="0"/>
    <x v="1"/>
    <x v="10"/>
    <n v="1197.18"/>
    <n v="722.74"/>
    <x v="0"/>
    <d v="1991-07-31T00:00:00"/>
    <n v="34"/>
    <x v="0"/>
    <x v="1"/>
    <s v="Brianahaven"/>
    <x v="1"/>
  </r>
  <r>
    <s v="T04726"/>
    <d v="2024-03-22T00:00:00"/>
    <s v="C108"/>
    <s v="P048"/>
    <s v="S001"/>
    <n v="4"/>
    <n v="0.05"/>
    <s v="Bank Transfer"/>
    <n v="4865.4399999999996"/>
    <n v="4622.1679999999997"/>
    <n v="3179.2"/>
    <n v="1442.9679999999998"/>
    <s v="Nor Bags"/>
    <x v="2"/>
    <x v="0"/>
    <x v="0"/>
    <x v="5"/>
    <n v="1216.3599999999999"/>
    <n v="794.8"/>
    <x v="0"/>
    <d v="1960-11-21T00:00:00"/>
    <n v="65"/>
    <x v="4"/>
    <x v="3"/>
    <s v="Jimenezborough"/>
    <x v="3"/>
  </r>
  <r>
    <s v="T04727"/>
    <d v="2025-01-02T00:00:00"/>
    <s v="C155"/>
    <s v="P035"/>
    <s v="S003"/>
    <n v="2"/>
    <n v="0"/>
    <s v="Bank Transfer"/>
    <n v="3124.86"/>
    <n v="3124.86"/>
    <n v="2391.2600000000002"/>
    <n v="733.59999999999991"/>
    <s v="Chair Laptop"/>
    <x v="9"/>
    <x v="2"/>
    <x v="1"/>
    <x v="6"/>
    <n v="1562.43"/>
    <n v="1195.6300000000001"/>
    <x v="0"/>
    <d v="1965-09-20T00:00:00"/>
    <n v="60"/>
    <x v="3"/>
    <x v="0"/>
    <s v="New Michele"/>
    <x v="0"/>
  </r>
  <r>
    <s v="T04728"/>
    <d v="2024-09-22T00:00:00"/>
    <s v="C110"/>
    <s v="P035"/>
    <s v="S001"/>
    <n v="4"/>
    <n v="0.1"/>
    <s v="Bank Transfer"/>
    <n v="6249.72"/>
    <n v="5624.7480000000005"/>
    <n v="4782.5200000000004"/>
    <n v="842.22800000000007"/>
    <s v="Chair Laptop"/>
    <x v="5"/>
    <x v="0"/>
    <x v="1"/>
    <x v="6"/>
    <n v="1562.43"/>
    <n v="1195.6300000000001"/>
    <x v="1"/>
    <d v="1966-01-05T00:00:00"/>
    <n v="60"/>
    <x v="3"/>
    <x v="3"/>
    <s v="Jimenezborough"/>
    <x v="3"/>
  </r>
  <r>
    <s v="T04729"/>
    <d v="2025-04-30T00:00:00"/>
    <s v="C026"/>
    <s v="P044"/>
    <s v="S005"/>
    <n v="5"/>
    <n v="0.15"/>
    <s v="Cash"/>
    <n v="6432.75"/>
    <n v="5467.8374999999996"/>
    <n v="3987.7"/>
    <n v="1480.1374999999998"/>
    <s v="Least Accessories"/>
    <x v="8"/>
    <x v="2"/>
    <x v="0"/>
    <x v="9"/>
    <n v="1286.55"/>
    <n v="797.54"/>
    <x v="0"/>
    <d v="2004-01-04T00:00:00"/>
    <n v="22"/>
    <x v="2"/>
    <x v="4"/>
    <s v="Johnmouth"/>
    <x v="2"/>
  </r>
  <r>
    <s v="T04730"/>
    <d v="2024-09-17T00:00:00"/>
    <s v="C023"/>
    <s v="P019"/>
    <s v="S004"/>
    <n v="5"/>
    <n v="0.05"/>
    <s v="Credit Card"/>
    <n v="8814.6"/>
    <n v="8373.8700000000008"/>
    <n v="6732.4"/>
    <n v="1641.4700000000012"/>
    <s v="Traditional Laptop"/>
    <x v="5"/>
    <x v="0"/>
    <x v="1"/>
    <x v="6"/>
    <n v="1762.92"/>
    <n v="1346.48"/>
    <x v="1"/>
    <d v="1972-05-09T00:00:00"/>
    <n v="54"/>
    <x v="3"/>
    <x v="1"/>
    <s v="Brianahaven"/>
    <x v="1"/>
  </r>
  <r>
    <s v="T04731"/>
    <d v="2024-07-01T00:00:00"/>
    <s v="C077"/>
    <s v="P022"/>
    <s v="S002"/>
    <n v="1"/>
    <n v="0.05"/>
    <s v="Bank Transfer"/>
    <n v="25.57"/>
    <n v="24.291499999999999"/>
    <n v="19.05"/>
    <n v="5.2414999999999985"/>
    <s v="How Vegetables"/>
    <x v="11"/>
    <x v="0"/>
    <x v="2"/>
    <x v="8"/>
    <n v="25.57"/>
    <n v="19.05"/>
    <x v="1"/>
    <d v="2002-12-24T00:00:00"/>
    <n v="23"/>
    <x v="2"/>
    <x v="2"/>
    <s v="Peckmouth"/>
    <x v="2"/>
  </r>
  <r>
    <s v="T04732"/>
    <d v="2024-12-01T00:00:00"/>
    <s v="C144"/>
    <s v="P007"/>
    <s v="S002"/>
    <n v="4"/>
    <n v="0.1"/>
    <s v="Bank Transfer"/>
    <n v="5896.48"/>
    <n v="5306.8319999999994"/>
    <n v="3056.08"/>
    <n v="2250.7519999999995"/>
    <s v="Understand Camera"/>
    <x v="7"/>
    <x v="0"/>
    <x v="1"/>
    <x v="12"/>
    <n v="1474.12"/>
    <n v="764.02"/>
    <x v="1"/>
    <d v="1963-09-02T00:00:00"/>
    <n v="62"/>
    <x v="3"/>
    <x v="2"/>
    <s v="Peckmouth"/>
    <x v="2"/>
  </r>
  <r>
    <s v="T04733"/>
    <d v="2024-10-26T00:00:00"/>
    <s v="C198"/>
    <s v="P009"/>
    <s v="S003"/>
    <n v="1"/>
    <n v="0.15"/>
    <s v="Credit Card"/>
    <n v="123.19"/>
    <n v="104.7115"/>
    <n v="80.36"/>
    <n v="24.351500000000001"/>
    <s v="Us Snacks"/>
    <x v="6"/>
    <x v="0"/>
    <x v="2"/>
    <x v="4"/>
    <n v="123.19"/>
    <n v="80.36"/>
    <x v="0"/>
    <d v="1986-01-23T00:00:00"/>
    <n v="40"/>
    <x v="1"/>
    <x v="0"/>
    <s v="New Michele"/>
    <x v="0"/>
  </r>
  <r>
    <s v="T04734"/>
    <d v="2024-08-16T00:00:00"/>
    <s v="C057"/>
    <s v="P024"/>
    <s v="S003"/>
    <n v="3"/>
    <n v="0.15"/>
    <s v="Bank Transfer"/>
    <n v="4462.2300000000005"/>
    <n v="3792.8955000000001"/>
    <n v="2439.21"/>
    <n v="1353.6855"/>
    <s v="Him Smartphone"/>
    <x v="3"/>
    <x v="0"/>
    <x v="1"/>
    <x v="10"/>
    <n v="1487.41"/>
    <n v="813.07"/>
    <x v="1"/>
    <d v="1998-09-26T00:00:00"/>
    <n v="27"/>
    <x v="1"/>
    <x v="0"/>
    <s v="New Michele"/>
    <x v="0"/>
  </r>
  <r>
    <s v="T04735"/>
    <d v="2024-11-18T00:00:00"/>
    <s v="C051"/>
    <s v="P015"/>
    <s v="S005"/>
    <n v="4"/>
    <n v="0.1"/>
    <s v="Mobile Money"/>
    <n v="1081.8"/>
    <n v="973.62"/>
    <n v="750.4"/>
    <n v="223.22000000000003"/>
    <s v="Whether Bags"/>
    <x v="1"/>
    <x v="0"/>
    <x v="0"/>
    <x v="5"/>
    <n v="270.45"/>
    <n v="187.6"/>
    <x v="1"/>
    <d v="2004-12-19T00:00:00"/>
    <n v="21"/>
    <x v="2"/>
    <x v="4"/>
    <s v="Johnmouth"/>
    <x v="2"/>
  </r>
  <r>
    <s v="T04736"/>
    <d v="2025-06-02T00:00:00"/>
    <s v="C146"/>
    <s v="P014"/>
    <s v="S001"/>
    <n v="2"/>
    <n v="0.1"/>
    <s v="Bank Transfer"/>
    <n v="2685.5"/>
    <n v="2416.9500000000003"/>
    <n v="1595.88"/>
    <n v="821.07000000000016"/>
    <s v="Add Clothing"/>
    <x v="0"/>
    <x v="2"/>
    <x v="0"/>
    <x v="0"/>
    <n v="1342.75"/>
    <n v="797.94"/>
    <x v="1"/>
    <d v="1997-03-26T00:00:00"/>
    <n v="29"/>
    <x v="1"/>
    <x v="3"/>
    <s v="Jimenezborough"/>
    <x v="3"/>
  </r>
  <r>
    <s v="T04737"/>
    <d v="2024-01-14T00:00:00"/>
    <s v="C198"/>
    <s v="P023"/>
    <s v="S005"/>
    <n v="3"/>
    <n v="0.05"/>
    <s v="Mobile Money"/>
    <n v="5635.41"/>
    <n v="5353.6394999999993"/>
    <n v="3044.73"/>
    <n v="2308.9094999999993"/>
    <s v="And Footwear"/>
    <x v="9"/>
    <x v="0"/>
    <x v="0"/>
    <x v="3"/>
    <n v="1878.47"/>
    <n v="1014.91"/>
    <x v="0"/>
    <d v="1986-01-23T00:00:00"/>
    <n v="40"/>
    <x v="1"/>
    <x v="4"/>
    <s v="Johnmouth"/>
    <x v="2"/>
  </r>
  <r>
    <s v="T04738"/>
    <d v="2024-06-23T00:00:00"/>
    <s v="C195"/>
    <s v="P011"/>
    <s v="S002"/>
    <n v="4"/>
    <n v="0"/>
    <s v="Bank Transfer"/>
    <n v="994.28"/>
    <n v="994.28"/>
    <n v="762.68"/>
    <n v="231.60000000000002"/>
    <s v="Either Headphones"/>
    <x v="0"/>
    <x v="0"/>
    <x v="1"/>
    <x v="11"/>
    <n v="248.57"/>
    <n v="190.67"/>
    <x v="1"/>
    <d v="1976-08-23T00:00:00"/>
    <n v="49"/>
    <x v="1"/>
    <x v="2"/>
    <s v="Peckmouth"/>
    <x v="2"/>
  </r>
  <r>
    <s v="T04739"/>
    <d v="2023-11-23T00:00:00"/>
    <s v="C177"/>
    <s v="P026"/>
    <s v="S004"/>
    <n v="2"/>
    <n v="0.05"/>
    <s v="Mobile Money"/>
    <n v="2031.52"/>
    <n v="1929.944"/>
    <n v="1168.8"/>
    <n v="761.14400000000001"/>
    <s v="Behavior Dairy"/>
    <x v="1"/>
    <x v="1"/>
    <x v="2"/>
    <x v="7"/>
    <n v="1015.76"/>
    <n v="584.4"/>
    <x v="1"/>
    <d v="1985-01-05T00:00:00"/>
    <n v="41"/>
    <x v="1"/>
    <x v="1"/>
    <s v="Brianahaven"/>
    <x v="1"/>
  </r>
  <r>
    <s v="T04740"/>
    <d v="2025-08-19T00:00:00"/>
    <s v="C188"/>
    <s v="P005"/>
    <s v="S003"/>
    <n v="1"/>
    <n v="0"/>
    <s v="Cash"/>
    <n v="1396.22"/>
    <n v="1396.22"/>
    <n v="1004.09"/>
    <n v="392.13"/>
    <s v="Knowledge Bags"/>
    <x v="3"/>
    <x v="2"/>
    <x v="0"/>
    <x v="5"/>
    <n v="1396.22"/>
    <n v="1004.09"/>
    <x v="0"/>
    <d v="1960-11-23T00:00:00"/>
    <n v="65"/>
    <x v="4"/>
    <x v="0"/>
    <s v="New Michele"/>
    <x v="0"/>
  </r>
  <r>
    <s v="T04741"/>
    <d v="2025-01-26T00:00:00"/>
    <s v="C153"/>
    <s v="P019"/>
    <s v="S003"/>
    <n v="2"/>
    <n v="0.1"/>
    <s v="Bank Transfer"/>
    <n v="3525.84"/>
    <n v="3173.2560000000003"/>
    <n v="2692.96"/>
    <n v="480.29600000000028"/>
    <s v="Traditional Laptop"/>
    <x v="9"/>
    <x v="2"/>
    <x v="1"/>
    <x v="6"/>
    <n v="1762.92"/>
    <n v="1346.48"/>
    <x v="1"/>
    <d v="1988-04-07T00:00:00"/>
    <n v="38"/>
    <x v="1"/>
    <x v="0"/>
    <s v="New Michele"/>
    <x v="0"/>
  </r>
  <r>
    <s v="T04742"/>
    <d v="2025-05-05T00:00:00"/>
    <s v="C124"/>
    <s v="P014"/>
    <s v="S003"/>
    <n v="2"/>
    <n v="0"/>
    <s v="Mobile Money"/>
    <n v="2685.5"/>
    <n v="2685.5"/>
    <n v="1595.88"/>
    <n v="1089.6199999999999"/>
    <s v="Add Clothing"/>
    <x v="4"/>
    <x v="2"/>
    <x v="0"/>
    <x v="0"/>
    <n v="1342.75"/>
    <n v="797.94"/>
    <x v="1"/>
    <d v="1962-06-07T00:00:00"/>
    <n v="64"/>
    <x v="3"/>
    <x v="0"/>
    <s v="New Michele"/>
    <x v="0"/>
  </r>
  <r>
    <s v="T04743"/>
    <d v="2024-05-19T00:00:00"/>
    <s v="C186"/>
    <s v="P028"/>
    <s v="S003"/>
    <n v="2"/>
    <n v="0.1"/>
    <s v="Cash"/>
    <n v="1347.56"/>
    <n v="1212.8040000000001"/>
    <n v="726.66"/>
    <n v="486.14400000000012"/>
    <s v="Deal Smartphone"/>
    <x v="4"/>
    <x v="0"/>
    <x v="1"/>
    <x v="10"/>
    <n v="673.78"/>
    <n v="363.33"/>
    <x v="1"/>
    <d v="1960-05-05T00:00:00"/>
    <n v="66"/>
    <x v="4"/>
    <x v="0"/>
    <s v="New Michele"/>
    <x v="0"/>
  </r>
  <r>
    <s v="T04744"/>
    <d v="2025-06-07T00:00:00"/>
    <s v="C009"/>
    <s v="P031"/>
    <s v="S005"/>
    <n v="2"/>
    <n v="0.15"/>
    <s v="Cash"/>
    <n v="2191.44"/>
    <n v="1862.7239999999999"/>
    <n v="1644.4"/>
    <n v="218.32399999999984"/>
    <s v="Foot Snacks"/>
    <x v="0"/>
    <x v="2"/>
    <x v="2"/>
    <x v="4"/>
    <n v="1095.72"/>
    <n v="822.2"/>
    <x v="1"/>
    <d v="2004-08-15T00:00:00"/>
    <n v="21"/>
    <x v="2"/>
    <x v="4"/>
    <s v="Johnmouth"/>
    <x v="2"/>
  </r>
  <r>
    <s v="T04745"/>
    <d v="2024-02-12T00:00:00"/>
    <s v="C068"/>
    <s v="P013"/>
    <s v="S004"/>
    <n v="1"/>
    <n v="0.1"/>
    <s v="Mobile Money"/>
    <n v="1134.8"/>
    <n v="1021.3199999999999"/>
    <n v="675.1"/>
    <n v="346.21999999999991"/>
    <s v="World Watches"/>
    <x v="10"/>
    <x v="0"/>
    <x v="0"/>
    <x v="1"/>
    <n v="1134.8"/>
    <n v="675.1"/>
    <x v="1"/>
    <d v="1981-06-09T00:00:00"/>
    <n v="45"/>
    <x v="1"/>
    <x v="1"/>
    <s v="Brianahaven"/>
    <x v="1"/>
  </r>
  <r>
    <s v="T04746"/>
    <d v="2025-01-05T00:00:00"/>
    <s v="C166"/>
    <s v="P047"/>
    <s v="S004"/>
    <n v="1"/>
    <n v="0.1"/>
    <s v="Credit Card"/>
    <n v="1197.18"/>
    <n v="1077.462"/>
    <n v="722.74"/>
    <n v="354.72199999999998"/>
    <s v="Or Smartphone"/>
    <x v="9"/>
    <x v="2"/>
    <x v="1"/>
    <x v="10"/>
    <n v="1197.18"/>
    <n v="722.74"/>
    <x v="1"/>
    <d v="2001-05-13T00:00:00"/>
    <n v="25"/>
    <x v="1"/>
    <x v="1"/>
    <s v="Brianahaven"/>
    <x v="1"/>
  </r>
  <r>
    <s v="T04747"/>
    <d v="2024-10-20T00:00:00"/>
    <s v="C117"/>
    <s v="P016"/>
    <s v="S005"/>
    <n v="5"/>
    <n v="0.1"/>
    <s v="Bank Transfer"/>
    <n v="9293.75"/>
    <n v="8364.375"/>
    <n v="7255.8"/>
    <n v="1108.5749999999998"/>
    <s v="House Accessories"/>
    <x v="6"/>
    <x v="0"/>
    <x v="0"/>
    <x v="9"/>
    <n v="1858.75"/>
    <n v="1451.16"/>
    <x v="1"/>
    <d v="1987-09-07T00:00:00"/>
    <n v="38"/>
    <x v="1"/>
    <x v="4"/>
    <s v="Johnmouth"/>
    <x v="2"/>
  </r>
  <r>
    <s v="T04748"/>
    <d v="2025-07-13T00:00:00"/>
    <s v="C055"/>
    <s v="P048"/>
    <s v="S004"/>
    <n v="1"/>
    <n v="0.15"/>
    <s v="Mobile Money"/>
    <n v="1216.3599999999999"/>
    <n v="1033.9059999999999"/>
    <n v="794.8"/>
    <n v="239.10599999999999"/>
    <s v="Nor Bags"/>
    <x v="11"/>
    <x v="2"/>
    <x v="0"/>
    <x v="5"/>
    <n v="1216.3599999999999"/>
    <n v="794.8"/>
    <x v="0"/>
    <d v="1976-07-09T00:00:00"/>
    <n v="50"/>
    <x v="3"/>
    <x v="1"/>
    <s v="Brianahaven"/>
    <x v="1"/>
  </r>
  <r>
    <s v="T04749"/>
    <d v="2024-01-20T00:00:00"/>
    <s v="C022"/>
    <s v="P023"/>
    <s v="S005"/>
    <n v="4"/>
    <n v="0.1"/>
    <s v="Mobile Money"/>
    <n v="7513.88"/>
    <n v="6762.4920000000002"/>
    <n v="4059.64"/>
    <n v="2702.8520000000003"/>
    <s v="And Footwear"/>
    <x v="9"/>
    <x v="0"/>
    <x v="0"/>
    <x v="3"/>
    <n v="1878.47"/>
    <n v="1014.91"/>
    <x v="0"/>
    <d v="1955-11-16T00:00:00"/>
    <n v="70"/>
    <x v="4"/>
    <x v="4"/>
    <s v="Johnmouth"/>
    <x v="2"/>
  </r>
  <r>
    <s v="T04750"/>
    <d v="2023-11-07T00:00:00"/>
    <s v="C066"/>
    <s v="P031"/>
    <s v="S004"/>
    <n v="4"/>
    <n v="0.05"/>
    <s v="Mobile Money"/>
    <n v="4382.88"/>
    <n v="4163.7359999999999"/>
    <n v="3288.8"/>
    <n v="874.93599999999969"/>
    <s v="Foot Snacks"/>
    <x v="1"/>
    <x v="1"/>
    <x v="2"/>
    <x v="4"/>
    <n v="1095.72"/>
    <n v="822.2"/>
    <x v="1"/>
    <d v="1985-09-14T00:00:00"/>
    <n v="40"/>
    <x v="1"/>
    <x v="1"/>
    <s v="Brianahaven"/>
    <x v="1"/>
  </r>
  <r>
    <s v="T04751"/>
    <d v="2024-03-13T00:00:00"/>
    <s v="C194"/>
    <s v="P012"/>
    <s v="S002"/>
    <n v="4"/>
    <n v="0"/>
    <s v="Bank Transfer"/>
    <n v="4772.3599999999997"/>
    <n v="4772.3599999999997"/>
    <n v="3272.96"/>
    <n v="1499.3999999999996"/>
    <s v="Above Camera"/>
    <x v="2"/>
    <x v="0"/>
    <x v="1"/>
    <x v="12"/>
    <n v="1193.0899999999999"/>
    <n v="818.24"/>
    <x v="0"/>
    <d v="2000-09-02T00:00:00"/>
    <n v="25"/>
    <x v="1"/>
    <x v="2"/>
    <s v="Peckmouth"/>
    <x v="2"/>
  </r>
  <r>
    <s v="T04752"/>
    <d v="2025-01-22T00:00:00"/>
    <s v="C169"/>
    <s v="P020"/>
    <s v="S003"/>
    <n v="1"/>
    <n v="0.1"/>
    <s v="Cash"/>
    <n v="323.92"/>
    <n v="291.52800000000002"/>
    <n v="242.98"/>
    <n v="48.54800000000003"/>
    <s v="Simple Accessories"/>
    <x v="9"/>
    <x v="2"/>
    <x v="0"/>
    <x v="9"/>
    <n v="323.92"/>
    <n v="242.98"/>
    <x v="0"/>
    <d v="1967-06-15T00:00:00"/>
    <n v="59"/>
    <x v="3"/>
    <x v="0"/>
    <s v="New Michele"/>
    <x v="0"/>
  </r>
  <r>
    <s v="T04753"/>
    <d v="2024-10-27T00:00:00"/>
    <s v="C016"/>
    <s v="P029"/>
    <s v="S002"/>
    <n v="4"/>
    <n v="0.15"/>
    <s v="Credit Card"/>
    <n v="5940.2"/>
    <n v="5049.17"/>
    <n v="3953.24"/>
    <n v="1095.9300000000003"/>
    <s v="Road Clothing"/>
    <x v="6"/>
    <x v="0"/>
    <x v="0"/>
    <x v="0"/>
    <n v="1485.05"/>
    <n v="988.31"/>
    <x v="0"/>
    <d v="1976-04-27T00:00:00"/>
    <n v="50"/>
    <x v="3"/>
    <x v="2"/>
    <s v="Peckmouth"/>
    <x v="2"/>
  </r>
  <r>
    <s v="T04754"/>
    <d v="2025-02-14T00:00:00"/>
    <s v="C148"/>
    <s v="P023"/>
    <s v="S001"/>
    <n v="1"/>
    <n v="0.1"/>
    <s v="Bank Transfer"/>
    <n v="1878.47"/>
    <n v="1690.623"/>
    <n v="1014.91"/>
    <n v="675.71300000000008"/>
    <s v="And Footwear"/>
    <x v="10"/>
    <x v="2"/>
    <x v="0"/>
    <x v="3"/>
    <n v="1878.47"/>
    <n v="1014.91"/>
    <x v="1"/>
    <d v="2005-07-08T00:00:00"/>
    <n v="21"/>
    <x v="2"/>
    <x v="3"/>
    <s v="Jimenezborough"/>
    <x v="3"/>
  </r>
  <r>
    <s v="T04755"/>
    <d v="2024-03-11T00:00:00"/>
    <s v="C011"/>
    <s v="P003"/>
    <s v="S004"/>
    <n v="5"/>
    <n v="0.15"/>
    <s v="Cash"/>
    <n v="1688.15"/>
    <n v="1434.9275"/>
    <n v="845.15"/>
    <n v="589.77750000000003"/>
    <s v="Here Footwear"/>
    <x v="2"/>
    <x v="0"/>
    <x v="0"/>
    <x v="3"/>
    <n v="337.63"/>
    <n v="169.03"/>
    <x v="0"/>
    <d v="1997-03-03T00:00:00"/>
    <n v="29"/>
    <x v="1"/>
    <x v="1"/>
    <s v="Brianahaven"/>
    <x v="1"/>
  </r>
  <r>
    <s v="T04756"/>
    <d v="2024-11-11T00:00:00"/>
    <s v="C075"/>
    <s v="P038"/>
    <s v="S002"/>
    <n v="3"/>
    <n v="0.15"/>
    <s v="Mobile Money"/>
    <n v="1100.79"/>
    <n v="935.67149999999992"/>
    <n v="855.69"/>
    <n v="79.981499999999869"/>
    <s v="Stage Footwear"/>
    <x v="1"/>
    <x v="0"/>
    <x v="0"/>
    <x v="3"/>
    <n v="366.93"/>
    <n v="285.23"/>
    <x v="0"/>
    <d v="1954-09-17T00:00:00"/>
    <n v="71"/>
    <x v="4"/>
    <x v="2"/>
    <s v="Peckmouth"/>
    <x v="2"/>
  </r>
  <r>
    <s v="T04757"/>
    <d v="2025-07-11T00:00:00"/>
    <s v="C009"/>
    <s v="P010"/>
    <s v="S003"/>
    <n v="1"/>
    <n v="0.05"/>
    <s v="Credit Card"/>
    <n v="1194.1199999999999"/>
    <n v="1134.4139999999998"/>
    <n v="838.95"/>
    <n v="295.46399999999971"/>
    <s v="Step Smartphone"/>
    <x v="11"/>
    <x v="2"/>
    <x v="1"/>
    <x v="10"/>
    <n v="1194.1199999999999"/>
    <n v="838.95"/>
    <x v="1"/>
    <d v="2004-08-15T00:00:00"/>
    <n v="21"/>
    <x v="2"/>
    <x v="0"/>
    <s v="New Michele"/>
    <x v="0"/>
  </r>
  <r>
    <s v="T04758"/>
    <d v="2025-05-19T00:00:00"/>
    <s v="C114"/>
    <s v="P047"/>
    <s v="S003"/>
    <n v="4"/>
    <n v="0.05"/>
    <s v="Credit Card"/>
    <n v="4788.72"/>
    <n v="4549.2839999999997"/>
    <n v="2890.96"/>
    <n v="1658.3239999999996"/>
    <s v="Or Smartphone"/>
    <x v="4"/>
    <x v="2"/>
    <x v="1"/>
    <x v="10"/>
    <n v="1197.18"/>
    <n v="722.74"/>
    <x v="1"/>
    <d v="1980-07-04T00:00:00"/>
    <n v="46"/>
    <x v="1"/>
    <x v="0"/>
    <s v="New Michele"/>
    <x v="0"/>
  </r>
  <r>
    <s v="T04759"/>
    <d v="2025-05-09T00:00:00"/>
    <s v="C007"/>
    <s v="P023"/>
    <s v="S004"/>
    <n v="4"/>
    <n v="0.15"/>
    <s v="Credit Card"/>
    <n v="7513.88"/>
    <n v="6386.7979999999998"/>
    <n v="4059.64"/>
    <n v="2327.1579999999999"/>
    <s v="And Footwear"/>
    <x v="4"/>
    <x v="2"/>
    <x v="0"/>
    <x v="3"/>
    <n v="1878.47"/>
    <n v="1014.91"/>
    <x v="0"/>
    <d v="1985-01-11T00:00:00"/>
    <n v="41"/>
    <x v="1"/>
    <x v="1"/>
    <s v="Brianahaven"/>
    <x v="1"/>
  </r>
  <r>
    <s v="T04760"/>
    <d v="2024-04-15T00:00:00"/>
    <s v="C006"/>
    <s v="P013"/>
    <s v="S004"/>
    <n v="4"/>
    <n v="0"/>
    <s v="Credit Card"/>
    <n v="4539.2"/>
    <n v="4539.2"/>
    <n v="2700.4"/>
    <n v="1838.7999999999997"/>
    <s v="World Watches"/>
    <x v="8"/>
    <x v="0"/>
    <x v="0"/>
    <x v="1"/>
    <n v="1134.8"/>
    <n v="675.1"/>
    <x v="0"/>
    <d v="1986-10-03T00:00:00"/>
    <n v="39"/>
    <x v="1"/>
    <x v="1"/>
    <s v="Brianahaven"/>
    <x v="1"/>
  </r>
  <r>
    <s v="T04761"/>
    <d v="2025-02-10T00:00:00"/>
    <s v="C047"/>
    <s v="P028"/>
    <s v="S002"/>
    <n v="4"/>
    <n v="0.15"/>
    <s v="Mobile Money"/>
    <n v="2695.12"/>
    <n v="2290.8519999999999"/>
    <n v="1453.32"/>
    <n v="837.53199999999993"/>
    <s v="Deal Smartphone"/>
    <x v="10"/>
    <x v="2"/>
    <x v="1"/>
    <x v="10"/>
    <n v="673.78"/>
    <n v="363.33"/>
    <x v="1"/>
    <d v="2006-07-03T00:00:00"/>
    <n v="20"/>
    <x v="2"/>
    <x v="2"/>
    <s v="Peckmouth"/>
    <x v="2"/>
  </r>
  <r>
    <s v="T04762"/>
    <d v="2025-08-29T00:00:00"/>
    <s v="C148"/>
    <s v="P045"/>
    <s v="S003"/>
    <n v="1"/>
    <n v="0"/>
    <s v="Mobile Money"/>
    <n v="1879.08"/>
    <n v="1879.08"/>
    <n v="1004.56"/>
    <n v="874.52"/>
    <s v="Set Dairy"/>
    <x v="3"/>
    <x v="2"/>
    <x v="2"/>
    <x v="7"/>
    <n v="1879.08"/>
    <n v="1004.56"/>
    <x v="1"/>
    <d v="2005-07-08T00:00:00"/>
    <n v="21"/>
    <x v="2"/>
    <x v="0"/>
    <s v="New Michele"/>
    <x v="0"/>
  </r>
  <r>
    <s v="T04763"/>
    <d v="2025-08-22T00:00:00"/>
    <s v="C131"/>
    <s v="P050"/>
    <s v="S005"/>
    <n v="4"/>
    <n v="0.1"/>
    <s v="Credit Card"/>
    <n v="4178.5600000000004"/>
    <n v="3760.7040000000006"/>
    <n v="3100.28"/>
    <n v="660.42400000000043"/>
    <s v="Maybe Footwear"/>
    <x v="3"/>
    <x v="2"/>
    <x v="0"/>
    <x v="3"/>
    <n v="1044.6400000000001"/>
    <n v="775.07"/>
    <x v="0"/>
    <d v="1996-10-18T00:00:00"/>
    <n v="29"/>
    <x v="1"/>
    <x v="4"/>
    <s v="Johnmouth"/>
    <x v="2"/>
  </r>
  <r>
    <s v="T04764"/>
    <d v="2025-02-21T00:00:00"/>
    <s v="C129"/>
    <s v="P043"/>
    <s v="S003"/>
    <n v="5"/>
    <n v="0"/>
    <s v="Mobile Money"/>
    <n v="2822.1"/>
    <n v="2822.1"/>
    <n v="1469.8"/>
    <n v="1352.3"/>
    <s v="Soon Accessories"/>
    <x v="10"/>
    <x v="2"/>
    <x v="0"/>
    <x v="9"/>
    <n v="564.41999999999996"/>
    <n v="293.95999999999998"/>
    <x v="0"/>
    <d v="1958-10-08T00:00:00"/>
    <n v="67"/>
    <x v="4"/>
    <x v="0"/>
    <s v="New Michele"/>
    <x v="0"/>
  </r>
  <r>
    <s v="T04765"/>
    <d v="2025-06-13T00:00:00"/>
    <s v="C121"/>
    <s v="P020"/>
    <s v="S002"/>
    <n v="5"/>
    <n v="0.15"/>
    <s v="Credit Card"/>
    <n v="1619.6000000000001"/>
    <n v="1376.66"/>
    <n v="1214.8999999999999"/>
    <n v="161.76000000000022"/>
    <s v="Simple Accessories"/>
    <x v="0"/>
    <x v="2"/>
    <x v="0"/>
    <x v="9"/>
    <n v="323.92"/>
    <n v="242.98"/>
    <x v="0"/>
    <d v="1967-02-28T00:00:00"/>
    <n v="59"/>
    <x v="3"/>
    <x v="2"/>
    <s v="Peckmouth"/>
    <x v="2"/>
  </r>
  <r>
    <s v="T04766"/>
    <d v="2023-12-09T00:00:00"/>
    <s v="C078"/>
    <s v="P012"/>
    <s v="S002"/>
    <n v="5"/>
    <n v="0.15"/>
    <s v="Mobile Money"/>
    <n v="5965.45"/>
    <n v="5070.6324999999997"/>
    <n v="4091.2"/>
    <n v="979.43249999999989"/>
    <s v="Above Camera"/>
    <x v="7"/>
    <x v="1"/>
    <x v="1"/>
    <x v="12"/>
    <n v="1193.0899999999999"/>
    <n v="818.24"/>
    <x v="0"/>
    <d v="1988-09-25T00:00:00"/>
    <n v="37"/>
    <x v="1"/>
    <x v="2"/>
    <s v="Peckmouth"/>
    <x v="2"/>
  </r>
  <r>
    <s v="T04767"/>
    <d v="2024-09-19T00:00:00"/>
    <s v="C007"/>
    <s v="P047"/>
    <s v="S003"/>
    <n v="3"/>
    <n v="0"/>
    <s v="Bank Transfer"/>
    <n v="3591.54"/>
    <n v="3591.54"/>
    <n v="2168.2200000000003"/>
    <n v="1423.3199999999997"/>
    <s v="Or Smartphone"/>
    <x v="5"/>
    <x v="0"/>
    <x v="1"/>
    <x v="10"/>
    <n v="1197.18"/>
    <n v="722.74"/>
    <x v="0"/>
    <d v="1985-01-11T00:00:00"/>
    <n v="41"/>
    <x v="1"/>
    <x v="0"/>
    <s v="New Michele"/>
    <x v="0"/>
  </r>
  <r>
    <s v="T04768"/>
    <d v="2024-07-10T00:00:00"/>
    <s v="C147"/>
    <s v="P001"/>
    <s v="S002"/>
    <n v="2"/>
    <n v="0"/>
    <s v="Mobile Money"/>
    <n v="3347.38"/>
    <n v="3347.38"/>
    <n v="2646.76"/>
    <n v="700.61999999999989"/>
    <s v="Like Camera"/>
    <x v="11"/>
    <x v="0"/>
    <x v="1"/>
    <x v="12"/>
    <n v="1673.69"/>
    <n v="1323.38"/>
    <x v="1"/>
    <d v="1967-02-03T00:00:00"/>
    <n v="59"/>
    <x v="3"/>
    <x v="2"/>
    <s v="Peckmouth"/>
    <x v="2"/>
  </r>
  <r>
    <s v="T04769"/>
    <d v="2024-02-24T00:00:00"/>
    <s v="C016"/>
    <s v="P045"/>
    <s v="S003"/>
    <n v="5"/>
    <n v="0.15"/>
    <s v="Cash"/>
    <n v="9395.4"/>
    <n v="7986.0899999999992"/>
    <n v="5022.7999999999993"/>
    <n v="2963.29"/>
    <s v="Set Dairy"/>
    <x v="10"/>
    <x v="0"/>
    <x v="2"/>
    <x v="7"/>
    <n v="1879.08"/>
    <n v="1004.56"/>
    <x v="0"/>
    <d v="1976-04-27T00:00:00"/>
    <n v="50"/>
    <x v="3"/>
    <x v="0"/>
    <s v="New Michele"/>
    <x v="0"/>
  </r>
  <r>
    <s v="T04770"/>
    <d v="2024-07-28T00:00:00"/>
    <s v="C140"/>
    <s v="P001"/>
    <s v="S004"/>
    <n v="4"/>
    <n v="0"/>
    <s v="Mobile Money"/>
    <n v="6694.76"/>
    <n v="6694.76"/>
    <n v="5293.52"/>
    <n v="1401.2399999999998"/>
    <s v="Like Camera"/>
    <x v="11"/>
    <x v="0"/>
    <x v="1"/>
    <x v="12"/>
    <n v="1673.69"/>
    <n v="1323.38"/>
    <x v="1"/>
    <d v="1973-06-12T00:00:00"/>
    <n v="53"/>
    <x v="3"/>
    <x v="1"/>
    <s v="Brianahaven"/>
    <x v="1"/>
  </r>
  <r>
    <s v="T04771"/>
    <d v="2025-06-07T00:00:00"/>
    <s v="C101"/>
    <s v="P021"/>
    <s v="S002"/>
    <n v="2"/>
    <n v="0"/>
    <s v="Cash"/>
    <n v="2454.48"/>
    <n v="2454.48"/>
    <n v="1954.18"/>
    <n v="500.29999999999995"/>
    <s v="Firm Dairy"/>
    <x v="0"/>
    <x v="2"/>
    <x v="2"/>
    <x v="7"/>
    <n v="1227.24"/>
    <n v="977.09"/>
    <x v="1"/>
    <d v="1956-05-29T00:00:00"/>
    <n v="70"/>
    <x v="4"/>
    <x v="2"/>
    <s v="Peckmouth"/>
    <x v="2"/>
  </r>
  <r>
    <s v="T04772"/>
    <d v="2024-09-26T00:00:00"/>
    <s v="C103"/>
    <s v="P041"/>
    <s v="S002"/>
    <n v="5"/>
    <n v="0"/>
    <s v="Mobile Money"/>
    <n v="8175.05"/>
    <n v="8175.05"/>
    <n v="5216.45"/>
    <n v="2958.6000000000004"/>
    <s v="Present Television"/>
    <x v="5"/>
    <x v="0"/>
    <x v="1"/>
    <x v="2"/>
    <n v="1635.01"/>
    <n v="1043.29"/>
    <x v="1"/>
    <d v="1964-10-26T00:00:00"/>
    <n v="61"/>
    <x v="3"/>
    <x v="2"/>
    <s v="Peckmouth"/>
    <x v="2"/>
  </r>
  <r>
    <s v="T04773"/>
    <d v="2025-06-20T00:00:00"/>
    <s v="C050"/>
    <s v="P024"/>
    <s v="S005"/>
    <n v="5"/>
    <n v="0.05"/>
    <s v="Cash"/>
    <n v="7437.05"/>
    <n v="7065.1975000000002"/>
    <n v="4065.3500000000004"/>
    <n v="2999.8474999999999"/>
    <s v="Him Smartphone"/>
    <x v="0"/>
    <x v="2"/>
    <x v="1"/>
    <x v="10"/>
    <n v="1487.41"/>
    <n v="813.07"/>
    <x v="0"/>
    <d v="1968-06-20T00:00:00"/>
    <n v="58"/>
    <x v="3"/>
    <x v="4"/>
    <s v="Johnmouth"/>
    <x v="2"/>
  </r>
  <r>
    <s v="T04774"/>
    <d v="2023-09-30T00:00:00"/>
    <s v="C173"/>
    <s v="P004"/>
    <s v="S005"/>
    <n v="5"/>
    <n v="0.05"/>
    <s v="Mobile Money"/>
    <n v="9268.85"/>
    <n v="8805.4074999999993"/>
    <n v="6817.6"/>
    <n v="1987.807499999999"/>
    <s v="Four Accessories"/>
    <x v="5"/>
    <x v="1"/>
    <x v="0"/>
    <x v="9"/>
    <n v="1853.77"/>
    <n v="1363.52"/>
    <x v="1"/>
    <d v="1958-08-28T00:00:00"/>
    <n v="67"/>
    <x v="4"/>
    <x v="4"/>
    <s v="Johnmouth"/>
    <x v="2"/>
  </r>
  <r>
    <s v="T04775"/>
    <d v="2024-02-22T00:00:00"/>
    <s v="C031"/>
    <s v="P005"/>
    <s v="S005"/>
    <n v="2"/>
    <n v="0.15"/>
    <s v="Bank Transfer"/>
    <n v="2792.44"/>
    <n v="2373.5740000000001"/>
    <n v="2008.18"/>
    <n v="365.39400000000001"/>
    <s v="Knowledge Bags"/>
    <x v="10"/>
    <x v="0"/>
    <x v="0"/>
    <x v="5"/>
    <n v="1396.22"/>
    <n v="1004.09"/>
    <x v="1"/>
    <d v="2003-03-14T00:00:00"/>
    <n v="23"/>
    <x v="2"/>
    <x v="4"/>
    <s v="Johnmouth"/>
    <x v="2"/>
  </r>
  <r>
    <s v="T04776"/>
    <d v="2024-06-18T00:00:00"/>
    <s v="C197"/>
    <s v="P016"/>
    <s v="S002"/>
    <n v="2"/>
    <n v="0.15"/>
    <s v="Cash"/>
    <n v="3717.5"/>
    <n v="3159.875"/>
    <n v="2902.32"/>
    <n v="257.55499999999984"/>
    <s v="House Accessories"/>
    <x v="0"/>
    <x v="0"/>
    <x v="0"/>
    <x v="9"/>
    <n v="1858.75"/>
    <n v="1451.16"/>
    <x v="0"/>
    <d v="1957-09-23T00:00:00"/>
    <n v="68"/>
    <x v="4"/>
    <x v="2"/>
    <s v="Peckmouth"/>
    <x v="2"/>
  </r>
  <r>
    <s v="T04777"/>
    <d v="2025-09-08T00:00:00"/>
    <s v="C118"/>
    <s v="P018"/>
    <s v="S001"/>
    <n v="5"/>
    <n v="0.15"/>
    <s v="Bank Transfer"/>
    <n v="5399.4500000000007"/>
    <n v="4589.5325000000003"/>
    <n v="3519.15"/>
    <n v="1070.3825000000002"/>
    <s v="Democratic Smartphone"/>
    <x v="5"/>
    <x v="2"/>
    <x v="1"/>
    <x v="10"/>
    <n v="1079.8900000000001"/>
    <n v="703.83"/>
    <x v="0"/>
    <d v="1975-08-27T00:00:00"/>
    <n v="50"/>
    <x v="3"/>
    <x v="3"/>
    <s v="Jimenezborough"/>
    <x v="3"/>
  </r>
  <r>
    <s v="T04778"/>
    <d v="2024-06-21T00:00:00"/>
    <s v="C157"/>
    <s v="P002"/>
    <s v="S003"/>
    <n v="2"/>
    <n v="0.15"/>
    <s v="Bank Transfer"/>
    <n v="1637.52"/>
    <n v="1391.8920000000001"/>
    <n v="1055.24"/>
    <n v="336.65200000000004"/>
    <s v="Audience Television"/>
    <x v="0"/>
    <x v="0"/>
    <x v="1"/>
    <x v="2"/>
    <n v="818.76"/>
    <n v="527.62"/>
    <x v="0"/>
    <d v="1965-12-16T00:00:00"/>
    <n v="60"/>
    <x v="3"/>
    <x v="0"/>
    <s v="New Michele"/>
    <x v="0"/>
  </r>
  <r>
    <s v="T04779"/>
    <d v="2024-10-27T00:00:00"/>
    <s v="C041"/>
    <s v="P049"/>
    <s v="S001"/>
    <n v="2"/>
    <n v="0.05"/>
    <s v="Cash"/>
    <n v="776.52"/>
    <n v="737.69399999999996"/>
    <n v="398.6"/>
    <n v="339.09399999999994"/>
    <s v="Possible Watches"/>
    <x v="6"/>
    <x v="0"/>
    <x v="0"/>
    <x v="1"/>
    <n v="388.26"/>
    <n v="199.3"/>
    <x v="1"/>
    <d v="1980-07-03T00:00:00"/>
    <n v="46"/>
    <x v="1"/>
    <x v="3"/>
    <s v="Jimenezborough"/>
    <x v="3"/>
  </r>
  <r>
    <s v="T04780"/>
    <d v="2024-11-05T00:00:00"/>
    <s v="C173"/>
    <s v="P011"/>
    <s v="S002"/>
    <n v="3"/>
    <n v="0.1"/>
    <s v="Cash"/>
    <n v="745.71"/>
    <n v="671.13900000000001"/>
    <n v="572.01"/>
    <n v="99.129000000000019"/>
    <s v="Either Headphones"/>
    <x v="1"/>
    <x v="0"/>
    <x v="1"/>
    <x v="11"/>
    <n v="248.57"/>
    <n v="190.67"/>
    <x v="1"/>
    <d v="1958-08-28T00:00:00"/>
    <n v="67"/>
    <x v="4"/>
    <x v="2"/>
    <s v="Peckmouth"/>
    <x v="2"/>
  </r>
  <r>
    <s v="T04781"/>
    <d v="2024-05-28T00:00:00"/>
    <s v="C029"/>
    <s v="P024"/>
    <s v="S003"/>
    <n v="3"/>
    <n v="0.15"/>
    <s v="Mobile Money"/>
    <n v="4462.2300000000005"/>
    <n v="3792.8955000000001"/>
    <n v="2439.21"/>
    <n v="1353.6855"/>
    <s v="Him Smartphone"/>
    <x v="4"/>
    <x v="0"/>
    <x v="1"/>
    <x v="10"/>
    <n v="1487.41"/>
    <n v="813.07"/>
    <x v="0"/>
    <d v="1978-05-20T00:00:00"/>
    <n v="48"/>
    <x v="1"/>
    <x v="0"/>
    <s v="New Michele"/>
    <x v="0"/>
  </r>
  <r>
    <s v="T04782"/>
    <d v="2024-04-01T00:00:00"/>
    <s v="C007"/>
    <s v="P008"/>
    <s v="S004"/>
    <n v="5"/>
    <n v="0.05"/>
    <s v="Cash"/>
    <n v="548.9"/>
    <n v="521.45499999999993"/>
    <n v="352.95000000000005"/>
    <n v="168.50499999999988"/>
    <s v="Recognize Footwear"/>
    <x v="8"/>
    <x v="0"/>
    <x v="0"/>
    <x v="3"/>
    <n v="109.78"/>
    <n v="70.59"/>
    <x v="0"/>
    <d v="1985-01-11T00:00:00"/>
    <n v="41"/>
    <x v="1"/>
    <x v="1"/>
    <s v="Brianahaven"/>
    <x v="1"/>
  </r>
  <r>
    <s v="T04783"/>
    <d v="2023-12-10T00:00:00"/>
    <s v="C158"/>
    <s v="P008"/>
    <s v="S003"/>
    <n v="5"/>
    <n v="0.15"/>
    <s v="Credit Card"/>
    <n v="548.9"/>
    <n v="466.56499999999994"/>
    <n v="352.95000000000005"/>
    <n v="113.6149999999999"/>
    <s v="Recognize Footwear"/>
    <x v="7"/>
    <x v="1"/>
    <x v="0"/>
    <x v="3"/>
    <n v="109.78"/>
    <n v="70.59"/>
    <x v="0"/>
    <d v="1981-07-24T00:00:00"/>
    <n v="45"/>
    <x v="1"/>
    <x v="0"/>
    <s v="New Michele"/>
    <x v="0"/>
  </r>
  <r>
    <s v="T04784"/>
    <d v="2025-07-03T00:00:00"/>
    <s v="C001"/>
    <s v="P017"/>
    <s v="S003"/>
    <n v="3"/>
    <n v="0.05"/>
    <s v="Bank Transfer"/>
    <n v="3738.33"/>
    <n v="3551.4134999999997"/>
    <n v="2500.56"/>
    <n v="1050.8534999999997"/>
    <s v="Find Headphones"/>
    <x v="11"/>
    <x v="2"/>
    <x v="1"/>
    <x v="11"/>
    <n v="1246.1099999999999"/>
    <n v="833.52"/>
    <x v="0"/>
    <d v="1996-09-11T00:00:00"/>
    <n v="29"/>
    <x v="1"/>
    <x v="0"/>
    <s v="New Michele"/>
    <x v="0"/>
  </r>
  <r>
    <s v="T04785"/>
    <d v="2024-10-29T00:00:00"/>
    <s v="C060"/>
    <s v="P020"/>
    <s v="S005"/>
    <n v="5"/>
    <n v="0.1"/>
    <s v="Credit Card"/>
    <n v="1619.6000000000001"/>
    <n v="1457.64"/>
    <n v="1214.8999999999999"/>
    <n v="242.74000000000024"/>
    <s v="Simple Accessories"/>
    <x v="6"/>
    <x v="0"/>
    <x v="0"/>
    <x v="9"/>
    <n v="323.92"/>
    <n v="242.98"/>
    <x v="0"/>
    <d v="1997-10-09T00:00:00"/>
    <n v="28"/>
    <x v="1"/>
    <x v="4"/>
    <s v="Johnmouth"/>
    <x v="2"/>
  </r>
  <r>
    <s v="T04786"/>
    <d v="2024-04-23T00:00:00"/>
    <s v="C014"/>
    <s v="P020"/>
    <s v="S002"/>
    <n v="1"/>
    <n v="0.15"/>
    <s v="Cash"/>
    <n v="323.92"/>
    <n v="275.33199999999999"/>
    <n v="242.98"/>
    <n v="32.352000000000004"/>
    <s v="Simple Accessories"/>
    <x v="8"/>
    <x v="0"/>
    <x v="0"/>
    <x v="9"/>
    <n v="323.92"/>
    <n v="242.98"/>
    <x v="0"/>
    <d v="1974-06-25T00:00:00"/>
    <n v="52"/>
    <x v="3"/>
    <x v="2"/>
    <s v="Peckmouth"/>
    <x v="2"/>
  </r>
  <r>
    <s v="T04787"/>
    <d v="2024-09-16T00:00:00"/>
    <s v="C107"/>
    <s v="P017"/>
    <s v="S004"/>
    <n v="5"/>
    <n v="0"/>
    <s v="Mobile Money"/>
    <n v="6230.5499999999993"/>
    <n v="6230.5499999999993"/>
    <n v="4167.6000000000004"/>
    <n v="2062.9499999999989"/>
    <s v="Find Headphones"/>
    <x v="5"/>
    <x v="0"/>
    <x v="1"/>
    <x v="11"/>
    <n v="1246.1099999999999"/>
    <n v="833.52"/>
    <x v="1"/>
    <d v="1995-10-08T00:00:00"/>
    <n v="30"/>
    <x v="1"/>
    <x v="1"/>
    <s v="Brianahaven"/>
    <x v="1"/>
  </r>
  <r>
    <s v="T04788"/>
    <d v="2023-10-29T00:00:00"/>
    <s v="C163"/>
    <s v="P006"/>
    <s v="S004"/>
    <n v="3"/>
    <n v="0.05"/>
    <s v="Cash"/>
    <n v="954.15000000000009"/>
    <n v="906.4425"/>
    <n v="562.02"/>
    <n v="344.42250000000001"/>
    <s v="Company Fruits"/>
    <x v="6"/>
    <x v="1"/>
    <x v="2"/>
    <x v="13"/>
    <n v="318.05"/>
    <n v="187.34"/>
    <x v="1"/>
    <d v="1985-10-08T00:00:00"/>
    <n v="40"/>
    <x v="1"/>
    <x v="1"/>
    <s v="Brianahaven"/>
    <x v="1"/>
  </r>
  <r>
    <s v="T04789"/>
    <d v="2025-03-15T00:00:00"/>
    <s v="C088"/>
    <s v="P048"/>
    <s v="S005"/>
    <n v="5"/>
    <n v="0"/>
    <s v="Cash"/>
    <n v="6081.7999999999993"/>
    <n v="6081.7999999999993"/>
    <n v="3974"/>
    <n v="2107.7999999999993"/>
    <s v="Nor Bags"/>
    <x v="2"/>
    <x v="2"/>
    <x v="0"/>
    <x v="5"/>
    <n v="1216.3599999999999"/>
    <n v="794.8"/>
    <x v="1"/>
    <d v="1997-10-11T00:00:00"/>
    <n v="28"/>
    <x v="1"/>
    <x v="4"/>
    <s v="Johnmouth"/>
    <x v="2"/>
  </r>
  <r>
    <s v="T04790"/>
    <d v="2024-03-30T00:00:00"/>
    <s v="C098"/>
    <s v="P032"/>
    <s v="S003"/>
    <n v="5"/>
    <n v="0.05"/>
    <s v="Cash"/>
    <n v="1523.55"/>
    <n v="1447.3724999999999"/>
    <n v="820.05"/>
    <n v="627.32249999999999"/>
    <s v="Difficult Vegetables"/>
    <x v="2"/>
    <x v="0"/>
    <x v="2"/>
    <x v="8"/>
    <n v="304.70999999999998"/>
    <n v="164.01"/>
    <x v="1"/>
    <d v="2005-01-09T00:00:00"/>
    <n v="21"/>
    <x v="2"/>
    <x v="0"/>
    <s v="New Michele"/>
    <x v="0"/>
  </r>
  <r>
    <s v="T04791"/>
    <d v="2025-01-18T00:00:00"/>
    <s v="C085"/>
    <s v="P029"/>
    <s v="S001"/>
    <n v="2"/>
    <n v="0.15"/>
    <s v="Cash"/>
    <n v="2970.1"/>
    <n v="2524.585"/>
    <n v="1976.62"/>
    <n v="547.96500000000015"/>
    <s v="Road Clothing"/>
    <x v="9"/>
    <x v="2"/>
    <x v="0"/>
    <x v="0"/>
    <n v="1485.05"/>
    <n v="988.31"/>
    <x v="0"/>
    <d v="1979-03-23T00:00:00"/>
    <n v="47"/>
    <x v="1"/>
    <x v="3"/>
    <s v="Jimenezborough"/>
    <x v="3"/>
  </r>
  <r>
    <s v="T04792"/>
    <d v="2024-01-20T00:00:00"/>
    <s v="C030"/>
    <s v="P032"/>
    <s v="S004"/>
    <n v="1"/>
    <n v="0.05"/>
    <s v="Mobile Money"/>
    <n v="304.70999999999998"/>
    <n v="289.47449999999998"/>
    <n v="164.01"/>
    <n v="125.46449999999999"/>
    <s v="Difficult Vegetables"/>
    <x v="9"/>
    <x v="0"/>
    <x v="2"/>
    <x v="8"/>
    <n v="304.70999999999998"/>
    <n v="164.01"/>
    <x v="0"/>
    <d v="2002-06-10T00:00:00"/>
    <n v="24"/>
    <x v="2"/>
    <x v="1"/>
    <s v="Brianahaven"/>
    <x v="1"/>
  </r>
  <r>
    <s v="T04793"/>
    <d v="2024-07-02T00:00:00"/>
    <s v="C162"/>
    <s v="P024"/>
    <s v="S003"/>
    <n v="1"/>
    <n v="0.15"/>
    <s v="Cash"/>
    <n v="1487.41"/>
    <n v="1264.2985000000001"/>
    <n v="813.07"/>
    <n v="451.22850000000005"/>
    <s v="Him Smartphone"/>
    <x v="11"/>
    <x v="0"/>
    <x v="1"/>
    <x v="10"/>
    <n v="1487.41"/>
    <n v="813.07"/>
    <x v="0"/>
    <d v="2000-08-30T00:00:00"/>
    <n v="25"/>
    <x v="1"/>
    <x v="0"/>
    <s v="New Michele"/>
    <x v="0"/>
  </r>
  <r>
    <s v="T04794"/>
    <d v="2025-03-18T00:00:00"/>
    <s v="C053"/>
    <s v="P023"/>
    <s v="S001"/>
    <n v="5"/>
    <n v="0"/>
    <s v="Cash"/>
    <n v="9392.35"/>
    <n v="9392.35"/>
    <n v="5074.55"/>
    <n v="4317.8"/>
    <s v="And Footwear"/>
    <x v="2"/>
    <x v="2"/>
    <x v="0"/>
    <x v="3"/>
    <n v="1878.47"/>
    <n v="1014.91"/>
    <x v="1"/>
    <d v="1998-04-20T00:00:00"/>
    <n v="28"/>
    <x v="1"/>
    <x v="3"/>
    <s v="Jimenezborough"/>
    <x v="3"/>
  </r>
  <r>
    <s v="T04795"/>
    <d v="2024-12-16T00:00:00"/>
    <s v="C117"/>
    <s v="P034"/>
    <s v="S002"/>
    <n v="4"/>
    <n v="0.05"/>
    <s v="Credit Card"/>
    <n v="1712.2"/>
    <n v="1626.59"/>
    <n v="984.28"/>
    <n v="642.30999999999995"/>
    <s v="Everything Laptop"/>
    <x v="7"/>
    <x v="0"/>
    <x v="1"/>
    <x v="6"/>
    <n v="428.05"/>
    <n v="246.07"/>
    <x v="1"/>
    <d v="1987-09-07T00:00:00"/>
    <n v="38"/>
    <x v="1"/>
    <x v="2"/>
    <s v="Peckmouth"/>
    <x v="2"/>
  </r>
  <r>
    <s v="T04796"/>
    <d v="2024-05-20T00:00:00"/>
    <s v="C154"/>
    <s v="P041"/>
    <s v="S004"/>
    <n v="5"/>
    <n v="0.05"/>
    <s v="Bank Transfer"/>
    <n v="8175.05"/>
    <n v="7766.2974999999997"/>
    <n v="5216.45"/>
    <n v="2549.8474999999999"/>
    <s v="Present Television"/>
    <x v="4"/>
    <x v="0"/>
    <x v="1"/>
    <x v="2"/>
    <n v="1635.01"/>
    <n v="1043.29"/>
    <x v="0"/>
    <d v="1971-09-02T00:00:00"/>
    <n v="54"/>
    <x v="3"/>
    <x v="1"/>
    <s v="Brianahaven"/>
    <x v="1"/>
  </r>
  <r>
    <s v="T04797"/>
    <d v="2023-09-13T00:00:00"/>
    <s v="C077"/>
    <s v="P001"/>
    <s v="S005"/>
    <n v="3"/>
    <n v="0"/>
    <s v="Cash"/>
    <n v="5021.07"/>
    <n v="5021.07"/>
    <n v="3970.1400000000003"/>
    <n v="1050.9299999999994"/>
    <s v="Like Camera"/>
    <x v="5"/>
    <x v="1"/>
    <x v="1"/>
    <x v="12"/>
    <n v="1673.69"/>
    <n v="1323.38"/>
    <x v="1"/>
    <d v="2002-12-24T00:00:00"/>
    <n v="23"/>
    <x v="2"/>
    <x v="4"/>
    <s v="Johnmouth"/>
    <x v="2"/>
  </r>
  <r>
    <s v="T04798"/>
    <d v="2024-04-08T00:00:00"/>
    <s v="C118"/>
    <s v="P006"/>
    <s v="S002"/>
    <n v="5"/>
    <n v="0.1"/>
    <s v="Credit Card"/>
    <n v="1590.25"/>
    <n v="1431.2250000000001"/>
    <n v="936.7"/>
    <n v="494.52500000000009"/>
    <s v="Company Fruits"/>
    <x v="8"/>
    <x v="0"/>
    <x v="2"/>
    <x v="13"/>
    <n v="318.05"/>
    <n v="187.34"/>
    <x v="0"/>
    <d v="1975-08-27T00:00:00"/>
    <n v="50"/>
    <x v="3"/>
    <x v="2"/>
    <s v="Peckmouth"/>
    <x v="2"/>
  </r>
  <r>
    <s v="T04799"/>
    <d v="2024-09-22T00:00:00"/>
    <s v="C165"/>
    <s v="P020"/>
    <s v="S004"/>
    <n v="3"/>
    <n v="0"/>
    <s v="Cash"/>
    <n v="971.76"/>
    <n v="971.76"/>
    <n v="728.93999999999994"/>
    <n v="242.82000000000005"/>
    <s v="Simple Accessories"/>
    <x v="5"/>
    <x v="0"/>
    <x v="0"/>
    <x v="9"/>
    <n v="323.92"/>
    <n v="242.98"/>
    <x v="0"/>
    <d v="1972-12-26T00:00:00"/>
    <n v="53"/>
    <x v="3"/>
    <x v="1"/>
    <s v="Brianahaven"/>
    <x v="1"/>
  </r>
  <r>
    <s v="T04800"/>
    <d v="2024-10-21T00:00:00"/>
    <s v="C108"/>
    <s v="P015"/>
    <s v="S005"/>
    <n v="1"/>
    <n v="0.15"/>
    <s v="Cash"/>
    <n v="270.45"/>
    <n v="229.88249999999999"/>
    <n v="187.6"/>
    <n v="42.282499999999999"/>
    <s v="Whether Bags"/>
    <x v="6"/>
    <x v="0"/>
    <x v="0"/>
    <x v="5"/>
    <n v="270.45"/>
    <n v="187.6"/>
    <x v="0"/>
    <d v="1960-11-21T00:00:00"/>
    <n v="65"/>
    <x v="4"/>
    <x v="4"/>
    <s v="Johnmouth"/>
    <x v="2"/>
  </r>
  <r>
    <s v="T04801"/>
    <d v="2025-04-07T00:00:00"/>
    <s v="C185"/>
    <s v="P004"/>
    <s v="S005"/>
    <n v="4"/>
    <n v="0"/>
    <s v="Credit Card"/>
    <n v="7415.08"/>
    <n v="7415.08"/>
    <n v="5454.08"/>
    <n v="1961"/>
    <s v="Four Accessories"/>
    <x v="8"/>
    <x v="2"/>
    <x v="0"/>
    <x v="9"/>
    <n v="1853.77"/>
    <n v="1363.52"/>
    <x v="1"/>
    <d v="1975-07-04T00:00:00"/>
    <n v="51"/>
    <x v="3"/>
    <x v="4"/>
    <s v="Johnmouth"/>
    <x v="2"/>
  </r>
  <r>
    <s v="T04802"/>
    <d v="2025-07-03T00:00:00"/>
    <s v="C121"/>
    <s v="P021"/>
    <s v="S004"/>
    <n v="4"/>
    <n v="0.05"/>
    <s v="Cash"/>
    <n v="4908.96"/>
    <n v="4663.5119999999997"/>
    <n v="3908.36"/>
    <n v="755.15199999999959"/>
    <s v="Firm Dairy"/>
    <x v="11"/>
    <x v="2"/>
    <x v="2"/>
    <x v="7"/>
    <n v="1227.24"/>
    <n v="977.09"/>
    <x v="0"/>
    <d v="1967-02-28T00:00:00"/>
    <n v="59"/>
    <x v="3"/>
    <x v="1"/>
    <s v="Brianahaven"/>
    <x v="1"/>
  </r>
  <r>
    <s v="T04803"/>
    <d v="2025-02-03T00:00:00"/>
    <s v="C143"/>
    <s v="P005"/>
    <s v="S001"/>
    <n v="5"/>
    <n v="0.05"/>
    <s v="Cash"/>
    <n v="6981.1"/>
    <n v="6632.0450000000001"/>
    <n v="5020.45"/>
    <n v="1611.5950000000003"/>
    <s v="Knowledge Bags"/>
    <x v="10"/>
    <x v="2"/>
    <x v="0"/>
    <x v="5"/>
    <n v="1396.22"/>
    <n v="1004.09"/>
    <x v="0"/>
    <d v="1961-06-03T00:00:00"/>
    <n v="65"/>
    <x v="4"/>
    <x v="3"/>
    <s v="Jimenezborough"/>
    <x v="3"/>
  </r>
  <r>
    <s v="T04804"/>
    <d v="2023-11-17T00:00:00"/>
    <s v="C062"/>
    <s v="P033"/>
    <s v="S005"/>
    <n v="1"/>
    <n v="0.15"/>
    <s v="Cash"/>
    <n v="1798.97"/>
    <n v="1529.1244999999999"/>
    <n v="1329.15"/>
    <n v="199.97449999999981"/>
    <s v="Beat Accessories"/>
    <x v="1"/>
    <x v="1"/>
    <x v="0"/>
    <x v="9"/>
    <n v="1798.97"/>
    <n v="1329.15"/>
    <x v="0"/>
    <d v="2000-06-21T00:00:00"/>
    <n v="26"/>
    <x v="1"/>
    <x v="4"/>
    <s v="Johnmouth"/>
    <x v="2"/>
  </r>
  <r>
    <s v="T04805"/>
    <d v="2025-08-08T00:00:00"/>
    <s v="C163"/>
    <s v="P016"/>
    <s v="S002"/>
    <n v="4"/>
    <n v="0.05"/>
    <s v="Bank Transfer"/>
    <n v="7435"/>
    <n v="7063.25"/>
    <n v="5804.64"/>
    <n v="1258.6099999999997"/>
    <s v="House Accessories"/>
    <x v="3"/>
    <x v="2"/>
    <x v="0"/>
    <x v="9"/>
    <n v="1858.75"/>
    <n v="1451.16"/>
    <x v="1"/>
    <d v="1985-10-08T00:00:00"/>
    <n v="40"/>
    <x v="1"/>
    <x v="2"/>
    <s v="Peckmouth"/>
    <x v="2"/>
  </r>
  <r>
    <s v="T04806"/>
    <d v="2025-07-31T00:00:00"/>
    <s v="C072"/>
    <s v="P012"/>
    <s v="S003"/>
    <n v="2"/>
    <n v="0.1"/>
    <s v="Mobile Money"/>
    <n v="2386.1799999999998"/>
    <n v="2147.5619999999999"/>
    <n v="1636.48"/>
    <n v="511.08199999999988"/>
    <s v="Above Camera"/>
    <x v="11"/>
    <x v="2"/>
    <x v="1"/>
    <x v="12"/>
    <n v="1193.0899999999999"/>
    <n v="818.24"/>
    <x v="1"/>
    <d v="1995-06-06T00:00:00"/>
    <n v="31"/>
    <x v="1"/>
    <x v="0"/>
    <s v="New Michele"/>
    <x v="0"/>
  </r>
  <r>
    <s v="T04807"/>
    <d v="2025-08-21T00:00:00"/>
    <s v="C162"/>
    <s v="P020"/>
    <s v="S002"/>
    <n v="3"/>
    <n v="0.1"/>
    <s v="Mobile Money"/>
    <n v="971.76"/>
    <n v="874.58400000000006"/>
    <n v="728.93999999999994"/>
    <n v="145.64400000000012"/>
    <s v="Simple Accessories"/>
    <x v="3"/>
    <x v="2"/>
    <x v="0"/>
    <x v="9"/>
    <n v="323.92"/>
    <n v="242.98"/>
    <x v="0"/>
    <d v="2000-08-30T00:00:00"/>
    <n v="25"/>
    <x v="1"/>
    <x v="2"/>
    <s v="Peckmouth"/>
    <x v="2"/>
  </r>
  <r>
    <s v="T04808"/>
    <d v="2024-05-23T00:00:00"/>
    <s v="C002"/>
    <s v="P013"/>
    <s v="S001"/>
    <n v="2"/>
    <n v="0"/>
    <s v="Bank Transfer"/>
    <n v="2269.6"/>
    <n v="2269.6"/>
    <n v="1350.2"/>
    <n v="919.39999999999986"/>
    <s v="World Watches"/>
    <x v="4"/>
    <x v="0"/>
    <x v="0"/>
    <x v="1"/>
    <n v="1134.8"/>
    <n v="675.1"/>
    <x v="0"/>
    <d v="1959-08-18T00:00:00"/>
    <n v="66"/>
    <x v="4"/>
    <x v="3"/>
    <s v="Jimenezborough"/>
    <x v="3"/>
  </r>
  <r>
    <s v="T04809"/>
    <d v="2024-10-17T00:00:00"/>
    <s v="C170"/>
    <s v="P006"/>
    <s v="S002"/>
    <n v="3"/>
    <n v="0.05"/>
    <s v="Bank Transfer"/>
    <n v="954.15000000000009"/>
    <n v="906.4425"/>
    <n v="562.02"/>
    <n v="344.42250000000001"/>
    <s v="Company Fruits"/>
    <x v="6"/>
    <x v="0"/>
    <x v="2"/>
    <x v="13"/>
    <n v="318.05"/>
    <n v="187.34"/>
    <x v="1"/>
    <d v="1984-05-05T00:00:00"/>
    <n v="42"/>
    <x v="1"/>
    <x v="2"/>
    <s v="Peckmouth"/>
    <x v="2"/>
  </r>
  <r>
    <s v="T04810"/>
    <d v="2024-05-11T00:00:00"/>
    <s v="C056"/>
    <s v="P034"/>
    <s v="S004"/>
    <n v="5"/>
    <n v="0"/>
    <s v="Cash"/>
    <n v="2140.25"/>
    <n v="2140.25"/>
    <n v="1230.3499999999999"/>
    <n v="909.90000000000009"/>
    <s v="Everything Laptop"/>
    <x v="4"/>
    <x v="0"/>
    <x v="1"/>
    <x v="6"/>
    <n v="428.05"/>
    <n v="246.07"/>
    <x v="1"/>
    <d v="2004-09-23T00:00:00"/>
    <n v="21"/>
    <x v="2"/>
    <x v="1"/>
    <s v="Brianahaven"/>
    <x v="1"/>
  </r>
  <r>
    <s v="T04811"/>
    <d v="2024-05-18T00:00:00"/>
    <s v="C040"/>
    <s v="P040"/>
    <s v="S002"/>
    <n v="4"/>
    <n v="0.1"/>
    <s v="Credit Card"/>
    <n v="6982.44"/>
    <n v="6284.1959999999999"/>
    <n v="5289.76"/>
    <n v="994.43599999999969"/>
    <s v="Piece Headphones"/>
    <x v="4"/>
    <x v="0"/>
    <x v="1"/>
    <x v="11"/>
    <n v="1745.61"/>
    <n v="1322.44"/>
    <x v="0"/>
    <d v="1974-11-06T00:00:00"/>
    <n v="51"/>
    <x v="3"/>
    <x v="2"/>
    <s v="Peckmouth"/>
    <x v="2"/>
  </r>
  <r>
    <s v="T04812"/>
    <d v="2023-11-18T00:00:00"/>
    <s v="C003"/>
    <s v="P003"/>
    <s v="S002"/>
    <n v="5"/>
    <n v="0.1"/>
    <s v="Mobile Money"/>
    <n v="1688.15"/>
    <n v="1519.335"/>
    <n v="845.15"/>
    <n v="674.18500000000006"/>
    <s v="Here Footwear"/>
    <x v="1"/>
    <x v="1"/>
    <x v="0"/>
    <x v="3"/>
    <n v="337.63"/>
    <n v="169.03"/>
    <x v="1"/>
    <d v="2005-04-19T00:00:00"/>
    <n v="21"/>
    <x v="2"/>
    <x v="2"/>
    <s v="Peckmouth"/>
    <x v="2"/>
  </r>
  <r>
    <s v="T04813"/>
    <d v="2024-05-04T00:00:00"/>
    <s v="C104"/>
    <s v="P016"/>
    <s v="S001"/>
    <n v="2"/>
    <n v="0.15"/>
    <s v="Mobile Money"/>
    <n v="3717.5"/>
    <n v="3159.875"/>
    <n v="2902.32"/>
    <n v="257.55499999999984"/>
    <s v="House Accessories"/>
    <x v="4"/>
    <x v="0"/>
    <x v="0"/>
    <x v="9"/>
    <n v="1858.75"/>
    <n v="1451.16"/>
    <x v="0"/>
    <d v="1965-03-20T00:00:00"/>
    <n v="61"/>
    <x v="3"/>
    <x v="3"/>
    <s v="Jimenezborough"/>
    <x v="3"/>
  </r>
  <r>
    <s v="T04814"/>
    <d v="2023-12-21T00:00:00"/>
    <s v="C001"/>
    <s v="P001"/>
    <s v="S002"/>
    <n v="3"/>
    <n v="0.05"/>
    <s v="Mobile Money"/>
    <n v="5021.07"/>
    <n v="4770.0164999999997"/>
    <n v="3970.1400000000003"/>
    <n v="799.8764999999994"/>
    <s v="Like Camera"/>
    <x v="7"/>
    <x v="1"/>
    <x v="1"/>
    <x v="12"/>
    <n v="1673.69"/>
    <n v="1323.38"/>
    <x v="0"/>
    <d v="1996-09-11T00:00:00"/>
    <n v="29"/>
    <x v="1"/>
    <x v="2"/>
    <s v="Peckmouth"/>
    <x v="2"/>
  </r>
  <r>
    <s v="T04815"/>
    <d v="2024-04-18T00:00:00"/>
    <s v="C082"/>
    <s v="P047"/>
    <s v="S002"/>
    <n v="3"/>
    <n v="0"/>
    <s v="Bank Transfer"/>
    <n v="3591.54"/>
    <n v="3591.54"/>
    <n v="2168.2200000000003"/>
    <n v="1423.3199999999997"/>
    <s v="Or Smartphone"/>
    <x v="8"/>
    <x v="0"/>
    <x v="1"/>
    <x v="10"/>
    <n v="1197.18"/>
    <n v="722.74"/>
    <x v="0"/>
    <d v="2003-05-11T00:00:00"/>
    <n v="23"/>
    <x v="2"/>
    <x v="2"/>
    <s v="Peckmouth"/>
    <x v="2"/>
  </r>
  <r>
    <s v="T04816"/>
    <d v="2024-05-28T00:00:00"/>
    <s v="C091"/>
    <s v="P045"/>
    <s v="S002"/>
    <n v="4"/>
    <n v="0.1"/>
    <s v="Cash"/>
    <n v="7516.32"/>
    <n v="6764.6880000000001"/>
    <n v="4018.24"/>
    <n v="2746.4480000000003"/>
    <s v="Set Dairy"/>
    <x v="4"/>
    <x v="0"/>
    <x v="2"/>
    <x v="7"/>
    <n v="1879.08"/>
    <n v="1004.56"/>
    <x v="0"/>
    <d v="1963-02-04T00:00:00"/>
    <n v="63"/>
    <x v="3"/>
    <x v="2"/>
    <s v="Peckmouth"/>
    <x v="2"/>
  </r>
  <r>
    <s v="T04817"/>
    <d v="2024-01-17T00:00:00"/>
    <s v="C180"/>
    <s v="P007"/>
    <s v="S005"/>
    <n v="4"/>
    <n v="0.1"/>
    <s v="Bank Transfer"/>
    <n v="5896.48"/>
    <n v="5306.8319999999994"/>
    <n v="3056.08"/>
    <n v="2250.7519999999995"/>
    <s v="Understand Camera"/>
    <x v="9"/>
    <x v="0"/>
    <x v="1"/>
    <x v="12"/>
    <n v="1474.12"/>
    <n v="764.02"/>
    <x v="1"/>
    <d v="1959-12-15T00:00:00"/>
    <n v="66"/>
    <x v="4"/>
    <x v="4"/>
    <s v="Johnmouth"/>
    <x v="2"/>
  </r>
  <r>
    <s v="T04818"/>
    <d v="2024-03-19T00:00:00"/>
    <s v="C174"/>
    <s v="P036"/>
    <s v="S001"/>
    <n v="2"/>
    <n v="0.15"/>
    <s v="Bank Transfer"/>
    <n v="3002.92"/>
    <n v="2552.482"/>
    <n v="2335.46"/>
    <n v="217.02199999999993"/>
    <s v="New Watches"/>
    <x v="2"/>
    <x v="0"/>
    <x v="0"/>
    <x v="1"/>
    <n v="1501.46"/>
    <n v="1167.73"/>
    <x v="0"/>
    <d v="2005-07-07T00:00:00"/>
    <n v="21"/>
    <x v="2"/>
    <x v="3"/>
    <s v="Jimenezborough"/>
    <x v="3"/>
  </r>
  <r>
    <s v="T04819"/>
    <d v="2024-12-04T00:00:00"/>
    <s v="C131"/>
    <s v="P041"/>
    <s v="S005"/>
    <n v="2"/>
    <n v="0"/>
    <s v="Bank Transfer"/>
    <n v="3270.02"/>
    <n v="3270.02"/>
    <n v="2086.58"/>
    <n v="1183.44"/>
    <s v="Present Television"/>
    <x v="7"/>
    <x v="0"/>
    <x v="1"/>
    <x v="2"/>
    <n v="1635.01"/>
    <n v="1043.29"/>
    <x v="0"/>
    <d v="1996-10-18T00:00:00"/>
    <n v="29"/>
    <x v="1"/>
    <x v="4"/>
    <s v="Johnmouth"/>
    <x v="2"/>
  </r>
  <r>
    <s v="T04820"/>
    <d v="2024-10-17T00:00:00"/>
    <s v="C184"/>
    <s v="P004"/>
    <s v="S005"/>
    <n v="4"/>
    <n v="0.15"/>
    <s v="Credit Card"/>
    <n v="7415.08"/>
    <n v="6302.8180000000002"/>
    <n v="5454.08"/>
    <n v="848.73800000000028"/>
    <s v="Four Accessories"/>
    <x v="6"/>
    <x v="0"/>
    <x v="0"/>
    <x v="9"/>
    <n v="1853.77"/>
    <n v="1363.52"/>
    <x v="0"/>
    <d v="2003-04-13T00:00:00"/>
    <n v="23"/>
    <x v="2"/>
    <x v="4"/>
    <s v="Johnmouth"/>
    <x v="2"/>
  </r>
  <r>
    <s v="T04821"/>
    <d v="2025-04-03T00:00:00"/>
    <s v="C133"/>
    <s v="P029"/>
    <s v="S003"/>
    <n v="3"/>
    <n v="0.15"/>
    <s v="Mobile Money"/>
    <n v="4455.1499999999996"/>
    <n v="3786.8774999999996"/>
    <n v="2964.93"/>
    <n v="821.94749999999976"/>
    <s v="Road Clothing"/>
    <x v="8"/>
    <x v="2"/>
    <x v="0"/>
    <x v="0"/>
    <n v="1485.05"/>
    <n v="988.31"/>
    <x v="0"/>
    <d v="1962-04-14T00:00:00"/>
    <n v="64"/>
    <x v="3"/>
    <x v="0"/>
    <s v="New Michele"/>
    <x v="0"/>
  </r>
  <r>
    <s v="T04822"/>
    <d v="2025-04-27T00:00:00"/>
    <s v="C039"/>
    <s v="P004"/>
    <s v="S002"/>
    <n v="2"/>
    <n v="0.05"/>
    <s v="Mobile Money"/>
    <n v="3707.54"/>
    <n v="3522.163"/>
    <n v="2727.04"/>
    <n v="795.12300000000005"/>
    <s v="Four Accessories"/>
    <x v="8"/>
    <x v="2"/>
    <x v="0"/>
    <x v="9"/>
    <n v="1853.77"/>
    <n v="1363.52"/>
    <x v="1"/>
    <d v="1996-11-02T00:00:00"/>
    <n v="29"/>
    <x v="1"/>
    <x v="2"/>
    <s v="Peckmouth"/>
    <x v="2"/>
  </r>
  <r>
    <s v="T04823"/>
    <d v="2024-03-17T00:00:00"/>
    <s v="C010"/>
    <s v="P028"/>
    <s v="S004"/>
    <n v="4"/>
    <n v="0.15"/>
    <s v="Mobile Money"/>
    <n v="2695.12"/>
    <n v="2290.8519999999999"/>
    <n v="1453.32"/>
    <n v="837.53199999999993"/>
    <s v="Deal Smartphone"/>
    <x v="2"/>
    <x v="0"/>
    <x v="1"/>
    <x v="10"/>
    <n v="673.78"/>
    <n v="363.33"/>
    <x v="0"/>
    <d v="1976-12-12T00:00:00"/>
    <n v="49"/>
    <x v="1"/>
    <x v="1"/>
    <s v="Brianahaven"/>
    <x v="1"/>
  </r>
  <r>
    <s v="T04824"/>
    <d v="2024-05-09T00:00:00"/>
    <s v="C073"/>
    <s v="P007"/>
    <s v="S005"/>
    <n v="1"/>
    <n v="0.05"/>
    <s v="Bank Transfer"/>
    <n v="1474.12"/>
    <n v="1400.4139999999998"/>
    <n v="764.02"/>
    <n v="636.39399999999978"/>
    <s v="Understand Camera"/>
    <x v="4"/>
    <x v="0"/>
    <x v="1"/>
    <x v="12"/>
    <n v="1474.12"/>
    <n v="764.02"/>
    <x v="1"/>
    <d v="1964-12-04T00:00:00"/>
    <n v="61"/>
    <x v="3"/>
    <x v="4"/>
    <s v="Johnmouth"/>
    <x v="2"/>
  </r>
  <r>
    <s v="T04825"/>
    <d v="2025-08-08T00:00:00"/>
    <s v="C149"/>
    <s v="P012"/>
    <s v="S003"/>
    <n v="5"/>
    <n v="0.15"/>
    <s v="Credit Card"/>
    <n v="5965.45"/>
    <n v="5070.6324999999997"/>
    <n v="4091.2"/>
    <n v="979.43249999999989"/>
    <s v="Above Camera"/>
    <x v="3"/>
    <x v="2"/>
    <x v="1"/>
    <x v="12"/>
    <n v="1193.0899999999999"/>
    <n v="818.24"/>
    <x v="0"/>
    <d v="1978-01-24T00:00:00"/>
    <n v="48"/>
    <x v="1"/>
    <x v="0"/>
    <s v="New Michele"/>
    <x v="0"/>
  </r>
  <r>
    <s v="T04826"/>
    <d v="2025-06-13T00:00:00"/>
    <s v="C035"/>
    <s v="P009"/>
    <s v="S001"/>
    <n v="3"/>
    <n v="0.05"/>
    <s v="Mobile Money"/>
    <n v="369.57"/>
    <n v="351.0915"/>
    <n v="241.07999999999998"/>
    <n v="110.01150000000001"/>
    <s v="Us Snacks"/>
    <x v="0"/>
    <x v="2"/>
    <x v="2"/>
    <x v="4"/>
    <n v="123.19"/>
    <n v="80.36"/>
    <x v="1"/>
    <d v="1991-04-19T00:00:00"/>
    <n v="35"/>
    <x v="1"/>
    <x v="3"/>
    <s v="Jimenezborough"/>
    <x v="3"/>
  </r>
  <r>
    <s v="T04827"/>
    <d v="2024-12-07T00:00:00"/>
    <s v="C048"/>
    <s v="P023"/>
    <s v="S002"/>
    <n v="4"/>
    <n v="0.05"/>
    <s v="Cash"/>
    <n v="7513.88"/>
    <n v="7138.1859999999997"/>
    <n v="4059.64"/>
    <n v="3078.5459999999998"/>
    <s v="And Footwear"/>
    <x v="7"/>
    <x v="0"/>
    <x v="0"/>
    <x v="3"/>
    <n v="1878.47"/>
    <n v="1014.91"/>
    <x v="0"/>
    <d v="2004-12-30T00:00:00"/>
    <n v="21"/>
    <x v="2"/>
    <x v="2"/>
    <s v="Peckmouth"/>
    <x v="2"/>
  </r>
  <r>
    <s v="T04828"/>
    <d v="2024-12-21T00:00:00"/>
    <s v="C099"/>
    <s v="P035"/>
    <s v="S004"/>
    <n v="4"/>
    <n v="0"/>
    <s v="Mobile Money"/>
    <n v="6249.72"/>
    <n v="6249.72"/>
    <n v="4782.5200000000004"/>
    <n v="1467.1999999999998"/>
    <s v="Chair Laptop"/>
    <x v="7"/>
    <x v="0"/>
    <x v="1"/>
    <x v="6"/>
    <n v="1562.43"/>
    <n v="1195.6300000000001"/>
    <x v="0"/>
    <d v="1964-07-22T00:00:00"/>
    <n v="62"/>
    <x v="3"/>
    <x v="1"/>
    <s v="Brianahaven"/>
    <x v="1"/>
  </r>
  <r>
    <s v="T04829"/>
    <d v="2024-10-21T00:00:00"/>
    <s v="C146"/>
    <s v="P010"/>
    <s v="S005"/>
    <n v="4"/>
    <n v="0.05"/>
    <s v="Credit Card"/>
    <n v="4776.4799999999996"/>
    <n v="4537.655999999999"/>
    <n v="3355.8"/>
    <n v="1181.8559999999989"/>
    <s v="Step Smartphone"/>
    <x v="6"/>
    <x v="0"/>
    <x v="1"/>
    <x v="10"/>
    <n v="1194.1199999999999"/>
    <n v="838.95"/>
    <x v="1"/>
    <d v="1997-03-26T00:00:00"/>
    <n v="29"/>
    <x v="1"/>
    <x v="4"/>
    <s v="Johnmouth"/>
    <x v="2"/>
  </r>
  <r>
    <s v="T04830"/>
    <d v="2025-06-07T00:00:00"/>
    <s v="C089"/>
    <s v="P029"/>
    <s v="S004"/>
    <n v="5"/>
    <n v="0.05"/>
    <s v="Credit Card"/>
    <n v="7425.25"/>
    <n v="7053.9874999999993"/>
    <n v="4941.5499999999993"/>
    <n v="2112.4375"/>
    <s v="Road Clothing"/>
    <x v="0"/>
    <x v="2"/>
    <x v="0"/>
    <x v="0"/>
    <n v="1485.05"/>
    <n v="988.31"/>
    <x v="1"/>
    <d v="1969-07-12T00:00:00"/>
    <n v="57"/>
    <x v="3"/>
    <x v="1"/>
    <s v="Brianahaven"/>
    <x v="1"/>
  </r>
  <r>
    <s v="T04831"/>
    <d v="2025-04-19T00:00:00"/>
    <s v="C056"/>
    <s v="P031"/>
    <s v="S003"/>
    <n v="5"/>
    <n v="0.15"/>
    <s v="Mobile Money"/>
    <n v="5478.6"/>
    <n v="4656.8100000000004"/>
    <n v="4111"/>
    <n v="545.8100000000004"/>
    <s v="Foot Snacks"/>
    <x v="8"/>
    <x v="2"/>
    <x v="2"/>
    <x v="4"/>
    <n v="1095.72"/>
    <n v="822.2"/>
    <x v="1"/>
    <d v="2004-09-23T00:00:00"/>
    <n v="21"/>
    <x v="2"/>
    <x v="0"/>
    <s v="New Michele"/>
    <x v="0"/>
  </r>
  <r>
    <s v="T04832"/>
    <d v="2024-09-04T00:00:00"/>
    <s v="C143"/>
    <s v="P037"/>
    <s v="S005"/>
    <n v="4"/>
    <n v="0.15"/>
    <s v="Mobile Money"/>
    <n v="7810.6"/>
    <n v="6639.01"/>
    <n v="5805.08"/>
    <n v="833.93000000000029"/>
    <s v="Book Television"/>
    <x v="5"/>
    <x v="0"/>
    <x v="1"/>
    <x v="2"/>
    <n v="1952.65"/>
    <n v="1451.27"/>
    <x v="0"/>
    <d v="1961-06-03T00:00:00"/>
    <n v="65"/>
    <x v="4"/>
    <x v="4"/>
    <s v="Johnmouth"/>
    <x v="2"/>
  </r>
  <r>
    <s v="T04833"/>
    <d v="2024-06-26T00:00:00"/>
    <s v="C157"/>
    <s v="P008"/>
    <s v="S002"/>
    <n v="3"/>
    <n v="0.15"/>
    <s v="Cash"/>
    <n v="329.34000000000003"/>
    <n v="279.93900000000002"/>
    <n v="211.77"/>
    <n v="68.169000000000011"/>
    <s v="Recognize Footwear"/>
    <x v="0"/>
    <x v="0"/>
    <x v="0"/>
    <x v="3"/>
    <n v="109.78"/>
    <n v="70.59"/>
    <x v="0"/>
    <d v="1965-12-16T00:00:00"/>
    <n v="60"/>
    <x v="3"/>
    <x v="2"/>
    <s v="Peckmouth"/>
    <x v="2"/>
  </r>
  <r>
    <s v="T04834"/>
    <d v="2025-03-14T00:00:00"/>
    <s v="C078"/>
    <s v="P050"/>
    <s v="S001"/>
    <n v="2"/>
    <n v="0.1"/>
    <s v="Credit Card"/>
    <n v="2089.2800000000002"/>
    <n v="1880.3520000000003"/>
    <n v="1550.14"/>
    <n v="330.21200000000022"/>
    <s v="Maybe Footwear"/>
    <x v="2"/>
    <x v="2"/>
    <x v="0"/>
    <x v="3"/>
    <n v="1044.6400000000001"/>
    <n v="775.07"/>
    <x v="0"/>
    <d v="1988-09-25T00:00:00"/>
    <n v="37"/>
    <x v="1"/>
    <x v="3"/>
    <s v="Jimenezborough"/>
    <x v="3"/>
  </r>
  <r>
    <s v="T04835"/>
    <d v="2025-03-14T00:00:00"/>
    <s v="C013"/>
    <s v="P036"/>
    <s v="S005"/>
    <n v="3"/>
    <n v="0.05"/>
    <s v="Cash"/>
    <n v="4504.38"/>
    <n v="4279.1610000000001"/>
    <n v="3503.19"/>
    <n v="775.971"/>
    <s v="New Watches"/>
    <x v="2"/>
    <x v="2"/>
    <x v="0"/>
    <x v="1"/>
    <n v="1501.46"/>
    <n v="1167.73"/>
    <x v="0"/>
    <d v="1955-01-28T00:00:00"/>
    <n v="71"/>
    <x v="4"/>
    <x v="4"/>
    <s v="Johnmouth"/>
    <x v="2"/>
  </r>
  <r>
    <s v="T04836"/>
    <d v="2025-08-07T00:00:00"/>
    <s v="C084"/>
    <s v="P022"/>
    <s v="S002"/>
    <n v="5"/>
    <n v="0.05"/>
    <s v="Cash"/>
    <n v="127.85"/>
    <n v="121.4575"/>
    <n v="95.25"/>
    <n v="26.207499999999996"/>
    <s v="How Vegetables"/>
    <x v="3"/>
    <x v="2"/>
    <x v="2"/>
    <x v="8"/>
    <n v="25.57"/>
    <n v="19.05"/>
    <x v="0"/>
    <d v="1972-03-19T00:00:00"/>
    <n v="54"/>
    <x v="3"/>
    <x v="2"/>
    <s v="Peckmouth"/>
    <x v="2"/>
  </r>
  <r>
    <s v="T04837"/>
    <d v="2025-04-10T00:00:00"/>
    <s v="C040"/>
    <s v="P037"/>
    <s v="S002"/>
    <n v="4"/>
    <n v="0"/>
    <s v="Cash"/>
    <n v="7810.6"/>
    <n v="7810.6"/>
    <n v="5805.08"/>
    <n v="2005.5200000000004"/>
    <s v="Book Television"/>
    <x v="8"/>
    <x v="2"/>
    <x v="1"/>
    <x v="2"/>
    <n v="1952.65"/>
    <n v="1451.27"/>
    <x v="0"/>
    <d v="1974-11-06T00:00:00"/>
    <n v="51"/>
    <x v="3"/>
    <x v="2"/>
    <s v="Peckmouth"/>
    <x v="2"/>
  </r>
  <r>
    <s v="T04838"/>
    <d v="2024-04-08T00:00:00"/>
    <s v="C002"/>
    <s v="P032"/>
    <s v="S001"/>
    <n v="3"/>
    <n v="0.1"/>
    <s v="Cash"/>
    <n v="914.12999999999988"/>
    <n v="822.71699999999987"/>
    <n v="492.03"/>
    <n v="330.6869999999999"/>
    <s v="Difficult Vegetables"/>
    <x v="8"/>
    <x v="0"/>
    <x v="2"/>
    <x v="8"/>
    <n v="304.70999999999998"/>
    <n v="164.01"/>
    <x v="0"/>
    <d v="1959-08-18T00:00:00"/>
    <n v="66"/>
    <x v="4"/>
    <x v="3"/>
    <s v="Jimenezborough"/>
    <x v="3"/>
  </r>
  <r>
    <s v="T04839"/>
    <d v="2024-11-19T00:00:00"/>
    <s v="C168"/>
    <s v="P040"/>
    <s v="S004"/>
    <n v="4"/>
    <n v="0.05"/>
    <s v="Cash"/>
    <n v="6982.44"/>
    <n v="6633.3179999999993"/>
    <n v="5289.76"/>
    <n v="1343.5579999999991"/>
    <s v="Piece Headphones"/>
    <x v="1"/>
    <x v="0"/>
    <x v="1"/>
    <x v="11"/>
    <n v="1745.61"/>
    <n v="1322.44"/>
    <x v="0"/>
    <d v="1969-07-30T00:00:00"/>
    <n v="56"/>
    <x v="3"/>
    <x v="1"/>
    <s v="Brianahaven"/>
    <x v="1"/>
  </r>
  <r>
    <s v="T04840"/>
    <d v="2024-02-23T00:00:00"/>
    <s v="C079"/>
    <s v="P032"/>
    <s v="S002"/>
    <n v="1"/>
    <n v="0.1"/>
    <s v="Cash"/>
    <n v="304.70999999999998"/>
    <n v="274.23899999999998"/>
    <n v="164.01"/>
    <n v="110.22899999999998"/>
    <s v="Difficult Vegetables"/>
    <x v="10"/>
    <x v="0"/>
    <x v="2"/>
    <x v="8"/>
    <n v="304.70999999999998"/>
    <n v="164.01"/>
    <x v="1"/>
    <d v="1979-06-15T00:00:00"/>
    <n v="47"/>
    <x v="1"/>
    <x v="2"/>
    <s v="Peckmouth"/>
    <x v="2"/>
  </r>
  <r>
    <s v="T04841"/>
    <d v="2024-01-22T00:00:00"/>
    <s v="C056"/>
    <s v="P001"/>
    <s v="S003"/>
    <n v="1"/>
    <n v="0"/>
    <s v="Credit Card"/>
    <n v="1673.69"/>
    <n v="1673.69"/>
    <n v="1323.38"/>
    <n v="350.30999999999995"/>
    <s v="Like Camera"/>
    <x v="9"/>
    <x v="0"/>
    <x v="1"/>
    <x v="12"/>
    <n v="1673.69"/>
    <n v="1323.38"/>
    <x v="1"/>
    <d v="2004-09-23T00:00:00"/>
    <n v="21"/>
    <x v="2"/>
    <x v="0"/>
    <s v="New Michele"/>
    <x v="0"/>
  </r>
  <r>
    <s v="T04842"/>
    <d v="2024-12-09T00:00:00"/>
    <s v="C133"/>
    <s v="P007"/>
    <s v="S005"/>
    <n v="4"/>
    <n v="0.1"/>
    <s v="Credit Card"/>
    <n v="5896.48"/>
    <n v="5306.8319999999994"/>
    <n v="3056.08"/>
    <n v="2250.7519999999995"/>
    <s v="Understand Camera"/>
    <x v="7"/>
    <x v="0"/>
    <x v="1"/>
    <x v="12"/>
    <n v="1474.12"/>
    <n v="764.02"/>
    <x v="0"/>
    <d v="1962-04-14T00:00:00"/>
    <n v="64"/>
    <x v="3"/>
    <x v="4"/>
    <s v="Johnmouth"/>
    <x v="2"/>
  </r>
  <r>
    <s v="T04843"/>
    <d v="2024-04-29T00:00:00"/>
    <s v="C163"/>
    <s v="P031"/>
    <s v="S005"/>
    <n v="4"/>
    <n v="0.05"/>
    <s v="Cash"/>
    <n v="4382.88"/>
    <n v="4163.7359999999999"/>
    <n v="3288.8"/>
    <n v="874.93599999999969"/>
    <s v="Foot Snacks"/>
    <x v="8"/>
    <x v="0"/>
    <x v="2"/>
    <x v="4"/>
    <n v="1095.72"/>
    <n v="822.2"/>
    <x v="1"/>
    <d v="1985-10-08T00:00:00"/>
    <n v="40"/>
    <x v="1"/>
    <x v="4"/>
    <s v="Johnmouth"/>
    <x v="2"/>
  </r>
  <r>
    <s v="T04844"/>
    <d v="2023-10-01T00:00:00"/>
    <s v="C152"/>
    <s v="P013"/>
    <s v="S005"/>
    <n v="5"/>
    <n v="0.15"/>
    <s v="Bank Transfer"/>
    <n v="5674"/>
    <n v="4822.8999999999996"/>
    <n v="3375.5"/>
    <n v="1447.3999999999996"/>
    <s v="World Watches"/>
    <x v="6"/>
    <x v="1"/>
    <x v="0"/>
    <x v="1"/>
    <n v="1134.8"/>
    <n v="675.1"/>
    <x v="0"/>
    <d v="1987-06-17T00:00:00"/>
    <n v="39"/>
    <x v="1"/>
    <x v="4"/>
    <s v="Johnmouth"/>
    <x v="2"/>
  </r>
  <r>
    <s v="T04845"/>
    <d v="2023-12-31T00:00:00"/>
    <s v="C172"/>
    <s v="P018"/>
    <s v="S004"/>
    <n v="3"/>
    <n v="0.05"/>
    <s v="Credit Card"/>
    <n v="3239.67"/>
    <n v="3077.6864999999998"/>
    <n v="2111.4900000000002"/>
    <n v="966.19649999999956"/>
    <s v="Democratic Smartphone"/>
    <x v="7"/>
    <x v="1"/>
    <x v="1"/>
    <x v="10"/>
    <n v="1079.8900000000001"/>
    <n v="703.83"/>
    <x v="1"/>
    <d v="1977-03-14T00:00:00"/>
    <n v="49"/>
    <x v="1"/>
    <x v="1"/>
    <s v="Brianahaven"/>
    <x v="1"/>
  </r>
  <r>
    <s v="T04846"/>
    <d v="2024-03-09T00:00:00"/>
    <s v="C076"/>
    <s v="P018"/>
    <s v="S001"/>
    <n v="3"/>
    <n v="0.05"/>
    <s v="Cash"/>
    <n v="3239.67"/>
    <n v="3077.6864999999998"/>
    <n v="2111.4900000000002"/>
    <n v="966.19649999999956"/>
    <s v="Democratic Smartphone"/>
    <x v="2"/>
    <x v="0"/>
    <x v="1"/>
    <x v="10"/>
    <n v="1079.8900000000001"/>
    <n v="703.83"/>
    <x v="0"/>
    <d v="2005-12-14T00:00:00"/>
    <n v="20"/>
    <x v="2"/>
    <x v="3"/>
    <s v="Jimenezborough"/>
    <x v="3"/>
  </r>
  <r>
    <s v="T04847"/>
    <d v="2024-11-06T00:00:00"/>
    <s v="C133"/>
    <s v="P008"/>
    <s v="S002"/>
    <n v="2"/>
    <n v="0.1"/>
    <s v="Credit Card"/>
    <n v="219.56"/>
    <n v="197.60400000000001"/>
    <n v="141.18"/>
    <n v="56.424000000000007"/>
    <s v="Recognize Footwear"/>
    <x v="1"/>
    <x v="0"/>
    <x v="0"/>
    <x v="3"/>
    <n v="109.78"/>
    <n v="70.59"/>
    <x v="0"/>
    <d v="1962-04-14T00:00:00"/>
    <n v="64"/>
    <x v="3"/>
    <x v="2"/>
    <s v="Peckmouth"/>
    <x v="2"/>
  </r>
  <r>
    <s v="T04848"/>
    <d v="2023-12-28T00:00:00"/>
    <s v="C008"/>
    <s v="P041"/>
    <s v="S005"/>
    <n v="4"/>
    <n v="0.15"/>
    <s v="Mobile Money"/>
    <n v="6540.04"/>
    <n v="5559.0339999999997"/>
    <n v="4173.16"/>
    <n v="1385.8739999999998"/>
    <s v="Present Television"/>
    <x v="7"/>
    <x v="1"/>
    <x v="1"/>
    <x v="2"/>
    <n v="1635.01"/>
    <n v="1043.29"/>
    <x v="0"/>
    <d v="1960-11-13T00:00:00"/>
    <n v="65"/>
    <x v="4"/>
    <x v="4"/>
    <s v="Johnmouth"/>
    <x v="2"/>
  </r>
  <r>
    <s v="T04849"/>
    <d v="2024-04-17T00:00:00"/>
    <s v="C156"/>
    <s v="P022"/>
    <s v="S001"/>
    <n v="5"/>
    <n v="0.1"/>
    <s v="Mobile Money"/>
    <n v="127.85"/>
    <n v="115.065"/>
    <n v="95.25"/>
    <n v="19.814999999999998"/>
    <s v="How Vegetables"/>
    <x v="8"/>
    <x v="0"/>
    <x v="2"/>
    <x v="8"/>
    <n v="25.57"/>
    <n v="19.05"/>
    <x v="0"/>
    <d v="1956-11-28T00:00:00"/>
    <n v="69"/>
    <x v="4"/>
    <x v="3"/>
    <s v="Jimenezborough"/>
    <x v="3"/>
  </r>
  <r>
    <s v="T04850"/>
    <d v="2025-08-31T00:00:00"/>
    <s v="C033"/>
    <s v="P029"/>
    <s v="S005"/>
    <n v="5"/>
    <n v="0"/>
    <s v="Bank Transfer"/>
    <n v="7425.25"/>
    <n v="7425.25"/>
    <n v="4941.5499999999993"/>
    <n v="2483.7000000000007"/>
    <s v="Road Clothing"/>
    <x v="3"/>
    <x v="2"/>
    <x v="0"/>
    <x v="0"/>
    <n v="1485.05"/>
    <n v="988.31"/>
    <x v="1"/>
    <d v="1978-07-27T00:00:00"/>
    <n v="48"/>
    <x v="1"/>
    <x v="4"/>
    <s v="Johnmouth"/>
    <x v="2"/>
  </r>
  <r>
    <s v="T04851"/>
    <d v="2024-05-29T00:00:00"/>
    <s v="C103"/>
    <s v="P037"/>
    <s v="S005"/>
    <n v="2"/>
    <n v="0"/>
    <s v="Cash"/>
    <n v="3905.3"/>
    <n v="3905.3"/>
    <n v="2902.54"/>
    <n v="1002.7600000000002"/>
    <s v="Book Television"/>
    <x v="4"/>
    <x v="0"/>
    <x v="1"/>
    <x v="2"/>
    <n v="1952.65"/>
    <n v="1451.27"/>
    <x v="1"/>
    <d v="1964-10-26T00:00:00"/>
    <n v="61"/>
    <x v="3"/>
    <x v="4"/>
    <s v="Johnmouth"/>
    <x v="2"/>
  </r>
  <r>
    <s v="T04852"/>
    <d v="2025-04-08T00:00:00"/>
    <s v="C122"/>
    <s v="P006"/>
    <s v="S003"/>
    <n v="2"/>
    <n v="0"/>
    <s v="Mobile Money"/>
    <n v="636.1"/>
    <n v="636.1"/>
    <n v="374.68"/>
    <n v="261.42"/>
    <s v="Company Fruits"/>
    <x v="8"/>
    <x v="2"/>
    <x v="2"/>
    <x v="13"/>
    <n v="318.05"/>
    <n v="187.34"/>
    <x v="0"/>
    <d v="1961-10-02T00:00:00"/>
    <n v="64"/>
    <x v="3"/>
    <x v="0"/>
    <s v="New Michele"/>
    <x v="0"/>
  </r>
  <r>
    <s v="T04853"/>
    <d v="2024-08-20T00:00:00"/>
    <s v="C158"/>
    <s v="P043"/>
    <s v="S004"/>
    <n v="4"/>
    <n v="0"/>
    <s v="Mobile Money"/>
    <n v="2257.6799999999998"/>
    <n v="2257.6799999999998"/>
    <n v="1175.8399999999999"/>
    <n v="1081.8399999999999"/>
    <s v="Soon Accessories"/>
    <x v="3"/>
    <x v="0"/>
    <x v="0"/>
    <x v="9"/>
    <n v="564.41999999999996"/>
    <n v="293.95999999999998"/>
    <x v="0"/>
    <d v="1981-07-24T00:00:00"/>
    <n v="45"/>
    <x v="1"/>
    <x v="1"/>
    <s v="Brianahaven"/>
    <x v="1"/>
  </r>
  <r>
    <s v="T04854"/>
    <d v="2025-02-02T00:00:00"/>
    <s v="C147"/>
    <s v="P020"/>
    <s v="S003"/>
    <n v="4"/>
    <n v="0.05"/>
    <s v="Bank Transfer"/>
    <n v="1295.68"/>
    <n v="1230.896"/>
    <n v="971.92"/>
    <n v="258.976"/>
    <s v="Simple Accessories"/>
    <x v="10"/>
    <x v="2"/>
    <x v="0"/>
    <x v="9"/>
    <n v="323.92"/>
    <n v="242.98"/>
    <x v="1"/>
    <d v="1967-02-03T00:00:00"/>
    <n v="59"/>
    <x v="3"/>
    <x v="0"/>
    <s v="New Michele"/>
    <x v="0"/>
  </r>
  <r>
    <s v="T04855"/>
    <d v="2025-03-25T00:00:00"/>
    <s v="C002"/>
    <s v="P018"/>
    <s v="S003"/>
    <n v="2"/>
    <n v="0.1"/>
    <s v="Mobile Money"/>
    <n v="2159.7800000000002"/>
    <n v="1943.8020000000001"/>
    <n v="1407.66"/>
    <n v="536.14200000000005"/>
    <s v="Democratic Smartphone"/>
    <x v="2"/>
    <x v="2"/>
    <x v="1"/>
    <x v="10"/>
    <n v="1079.8900000000001"/>
    <n v="703.83"/>
    <x v="0"/>
    <d v="1959-08-18T00:00:00"/>
    <n v="66"/>
    <x v="4"/>
    <x v="0"/>
    <s v="New Michele"/>
    <x v="0"/>
  </r>
  <r>
    <s v="T04856"/>
    <d v="2025-01-01T00:00:00"/>
    <s v="C066"/>
    <s v="P012"/>
    <s v="S001"/>
    <n v="2"/>
    <n v="0.1"/>
    <s v="Credit Card"/>
    <n v="2386.1799999999998"/>
    <n v="2147.5619999999999"/>
    <n v="1636.48"/>
    <n v="511.08199999999988"/>
    <s v="Above Camera"/>
    <x v="9"/>
    <x v="2"/>
    <x v="1"/>
    <x v="12"/>
    <n v="1193.0899999999999"/>
    <n v="818.24"/>
    <x v="1"/>
    <d v="1985-09-14T00:00:00"/>
    <n v="40"/>
    <x v="1"/>
    <x v="3"/>
    <s v="Jimenezborough"/>
    <x v="3"/>
  </r>
  <r>
    <s v="T04857"/>
    <d v="2024-01-16T00:00:00"/>
    <s v="C019"/>
    <s v="P014"/>
    <s v="S002"/>
    <n v="4"/>
    <n v="0.1"/>
    <s v="Mobile Money"/>
    <n v="5371"/>
    <n v="4833.9000000000005"/>
    <n v="3191.76"/>
    <n v="1642.1400000000003"/>
    <s v="Add Clothing"/>
    <x v="9"/>
    <x v="0"/>
    <x v="0"/>
    <x v="0"/>
    <n v="1342.75"/>
    <n v="797.94"/>
    <x v="1"/>
    <d v="1998-05-16T00:00:00"/>
    <n v="28"/>
    <x v="1"/>
    <x v="2"/>
    <s v="Peckmouth"/>
    <x v="2"/>
  </r>
  <r>
    <s v="T04858"/>
    <d v="2025-05-05T00:00:00"/>
    <s v="C025"/>
    <s v="P010"/>
    <s v="S001"/>
    <n v="1"/>
    <n v="0.15"/>
    <s v="Mobile Money"/>
    <n v="1194.1199999999999"/>
    <n v="1015.0019999999998"/>
    <n v="838.95"/>
    <n v="176.05199999999979"/>
    <s v="Step Smartphone"/>
    <x v="4"/>
    <x v="2"/>
    <x v="1"/>
    <x v="10"/>
    <n v="1194.1199999999999"/>
    <n v="838.95"/>
    <x v="1"/>
    <d v="1971-03-12T00:00:00"/>
    <n v="55"/>
    <x v="3"/>
    <x v="3"/>
    <s v="Jimenezborough"/>
    <x v="3"/>
  </r>
  <r>
    <s v="T04859"/>
    <d v="2024-05-02T00:00:00"/>
    <s v="C127"/>
    <s v="P017"/>
    <s v="S002"/>
    <n v="2"/>
    <n v="0"/>
    <s v="Mobile Money"/>
    <n v="2492.2199999999998"/>
    <n v="2492.2199999999998"/>
    <n v="1667.04"/>
    <n v="825.17999999999984"/>
    <s v="Find Headphones"/>
    <x v="4"/>
    <x v="0"/>
    <x v="1"/>
    <x v="11"/>
    <n v="1246.1099999999999"/>
    <n v="833.52"/>
    <x v="1"/>
    <d v="1982-11-17T00:00:00"/>
    <n v="43"/>
    <x v="1"/>
    <x v="2"/>
    <s v="Peckmouth"/>
    <x v="2"/>
  </r>
  <r>
    <s v="T04860"/>
    <d v="2025-01-17T00:00:00"/>
    <s v="C090"/>
    <s v="P041"/>
    <s v="S001"/>
    <n v="2"/>
    <n v="0.15"/>
    <s v="Cash"/>
    <n v="3270.02"/>
    <n v="2779.5169999999998"/>
    <n v="2086.58"/>
    <n v="692.9369999999999"/>
    <s v="Present Television"/>
    <x v="9"/>
    <x v="2"/>
    <x v="1"/>
    <x v="2"/>
    <n v="1635.01"/>
    <n v="1043.29"/>
    <x v="0"/>
    <d v="1975-08-18T00:00:00"/>
    <n v="50"/>
    <x v="3"/>
    <x v="3"/>
    <s v="Jimenezborough"/>
    <x v="3"/>
  </r>
  <r>
    <s v="T04861"/>
    <d v="2023-11-18T00:00:00"/>
    <s v="C194"/>
    <s v="P010"/>
    <s v="S005"/>
    <n v="2"/>
    <n v="0"/>
    <s v="Credit Card"/>
    <n v="2388.2399999999998"/>
    <n v="2388.2399999999998"/>
    <n v="1677.9"/>
    <n v="710.33999999999969"/>
    <s v="Step Smartphone"/>
    <x v="1"/>
    <x v="1"/>
    <x v="1"/>
    <x v="10"/>
    <n v="1194.1199999999999"/>
    <n v="838.95"/>
    <x v="0"/>
    <d v="2000-09-02T00:00:00"/>
    <n v="25"/>
    <x v="1"/>
    <x v="4"/>
    <s v="Johnmouth"/>
    <x v="2"/>
  </r>
  <r>
    <s v="T04862"/>
    <d v="2024-02-29T00:00:00"/>
    <s v="C178"/>
    <s v="P003"/>
    <s v="S003"/>
    <n v="5"/>
    <n v="0"/>
    <s v="Credit Card"/>
    <n v="1688.15"/>
    <n v="1688.15"/>
    <n v="845.15"/>
    <n v="843.00000000000011"/>
    <s v="Here Footwear"/>
    <x v="10"/>
    <x v="0"/>
    <x v="0"/>
    <x v="3"/>
    <n v="337.63"/>
    <n v="169.03"/>
    <x v="1"/>
    <d v="1960-12-05T00:00:00"/>
    <n v="65"/>
    <x v="4"/>
    <x v="0"/>
    <s v="New Michele"/>
    <x v="0"/>
  </r>
  <r>
    <s v="T04863"/>
    <d v="2025-08-11T00:00:00"/>
    <s v="C133"/>
    <s v="P050"/>
    <s v="S004"/>
    <n v="2"/>
    <n v="0.05"/>
    <s v="Mobile Money"/>
    <n v="2089.2800000000002"/>
    <n v="1984.816"/>
    <n v="1550.14"/>
    <n v="434.67599999999993"/>
    <s v="Maybe Footwear"/>
    <x v="3"/>
    <x v="2"/>
    <x v="0"/>
    <x v="3"/>
    <n v="1044.6400000000001"/>
    <n v="775.07"/>
    <x v="0"/>
    <d v="1962-04-14T00:00:00"/>
    <n v="64"/>
    <x v="3"/>
    <x v="1"/>
    <s v="Brianahaven"/>
    <x v="1"/>
  </r>
  <r>
    <s v="T04864"/>
    <d v="2023-12-13T00:00:00"/>
    <s v="C011"/>
    <s v="P010"/>
    <s v="S002"/>
    <n v="3"/>
    <n v="0.05"/>
    <s v="Bank Transfer"/>
    <n v="3582.3599999999997"/>
    <n v="3403.2419999999997"/>
    <n v="2516.8500000000004"/>
    <n v="886.39199999999937"/>
    <s v="Step Smartphone"/>
    <x v="7"/>
    <x v="1"/>
    <x v="1"/>
    <x v="10"/>
    <n v="1194.1199999999999"/>
    <n v="838.95"/>
    <x v="0"/>
    <d v="1997-03-03T00:00:00"/>
    <n v="29"/>
    <x v="1"/>
    <x v="2"/>
    <s v="Peckmouth"/>
    <x v="2"/>
  </r>
  <r>
    <s v="T04865"/>
    <d v="2023-09-12T00:00:00"/>
    <s v="C080"/>
    <s v="P002"/>
    <s v="S003"/>
    <n v="4"/>
    <n v="0.1"/>
    <s v="Cash"/>
    <n v="3275.04"/>
    <n v="2947.5360000000001"/>
    <n v="2110.48"/>
    <n v="837.05600000000004"/>
    <s v="Audience Television"/>
    <x v="5"/>
    <x v="1"/>
    <x v="1"/>
    <x v="2"/>
    <n v="818.76"/>
    <n v="527.62"/>
    <x v="1"/>
    <d v="2003-11-04T00:00:00"/>
    <n v="22"/>
    <x v="2"/>
    <x v="0"/>
    <s v="New Michele"/>
    <x v="0"/>
  </r>
  <r>
    <s v="T04866"/>
    <d v="2025-04-09T00:00:00"/>
    <s v="C200"/>
    <s v="P007"/>
    <s v="S003"/>
    <n v="4"/>
    <n v="0.15"/>
    <s v="Cash"/>
    <n v="5896.48"/>
    <n v="5012.0079999999998"/>
    <n v="3056.08"/>
    <n v="1955.9279999999999"/>
    <s v="Understand Camera"/>
    <x v="8"/>
    <x v="2"/>
    <x v="1"/>
    <x v="12"/>
    <n v="1474.12"/>
    <n v="764.02"/>
    <x v="0"/>
    <d v="2001-12-24T00:00:00"/>
    <n v="24"/>
    <x v="2"/>
    <x v="0"/>
    <s v="New Michele"/>
    <x v="0"/>
  </r>
  <r>
    <s v="T04867"/>
    <d v="2025-08-31T00:00:00"/>
    <s v="C114"/>
    <s v="P030"/>
    <s v="S005"/>
    <n v="4"/>
    <n v="0.05"/>
    <s v="Credit Card"/>
    <n v="116.96"/>
    <n v="111.11199999999999"/>
    <n v="61.12"/>
    <n v="49.991999999999997"/>
    <s v="National Watches"/>
    <x v="3"/>
    <x v="2"/>
    <x v="0"/>
    <x v="1"/>
    <n v="29.24"/>
    <n v="15.28"/>
    <x v="1"/>
    <d v="1980-07-04T00:00:00"/>
    <n v="46"/>
    <x v="1"/>
    <x v="4"/>
    <s v="Johnmouth"/>
    <x v="2"/>
  </r>
  <r>
    <s v="T04868"/>
    <d v="2024-05-15T00:00:00"/>
    <s v="C081"/>
    <s v="P002"/>
    <s v="S001"/>
    <n v="1"/>
    <n v="0.15"/>
    <s v="Mobile Money"/>
    <n v="818.76"/>
    <n v="695.94600000000003"/>
    <n v="527.62"/>
    <n v="168.32600000000002"/>
    <s v="Audience Television"/>
    <x v="4"/>
    <x v="0"/>
    <x v="1"/>
    <x v="2"/>
    <n v="818.76"/>
    <n v="527.62"/>
    <x v="1"/>
    <d v="1988-07-20T00:00:00"/>
    <n v="38"/>
    <x v="1"/>
    <x v="3"/>
    <s v="Jimenezborough"/>
    <x v="3"/>
  </r>
  <r>
    <s v="T04869"/>
    <d v="2025-06-23T00:00:00"/>
    <s v="C083"/>
    <s v="P049"/>
    <s v="S001"/>
    <n v="5"/>
    <n v="0"/>
    <s v="Mobile Money"/>
    <n v="1941.3"/>
    <n v="1941.3"/>
    <n v="996.5"/>
    <n v="944.8"/>
    <s v="Possible Watches"/>
    <x v="0"/>
    <x v="2"/>
    <x v="0"/>
    <x v="1"/>
    <n v="388.26"/>
    <n v="199.3"/>
    <x v="1"/>
    <d v="1981-03-29T00:00:00"/>
    <n v="45"/>
    <x v="1"/>
    <x v="3"/>
    <s v="Jimenezborough"/>
    <x v="3"/>
  </r>
  <r>
    <s v="T04870"/>
    <d v="2024-08-22T00:00:00"/>
    <s v="C162"/>
    <s v="P035"/>
    <s v="S001"/>
    <n v="5"/>
    <n v="0.1"/>
    <s v="Cash"/>
    <n v="7812.1500000000005"/>
    <n v="7030.9350000000004"/>
    <n v="5978.1500000000005"/>
    <n v="1052.7849999999999"/>
    <s v="Chair Laptop"/>
    <x v="3"/>
    <x v="0"/>
    <x v="1"/>
    <x v="6"/>
    <n v="1562.43"/>
    <n v="1195.6300000000001"/>
    <x v="0"/>
    <d v="2000-08-30T00:00:00"/>
    <n v="25"/>
    <x v="1"/>
    <x v="3"/>
    <s v="Jimenezborough"/>
    <x v="3"/>
  </r>
  <r>
    <s v="T04871"/>
    <d v="2025-05-22T00:00:00"/>
    <s v="C124"/>
    <s v="P031"/>
    <s v="S002"/>
    <n v="2"/>
    <n v="0.1"/>
    <s v="Cash"/>
    <n v="2191.44"/>
    <n v="1972.296"/>
    <n v="1644.4"/>
    <n v="327.89599999999996"/>
    <s v="Foot Snacks"/>
    <x v="4"/>
    <x v="2"/>
    <x v="2"/>
    <x v="4"/>
    <n v="1095.72"/>
    <n v="822.2"/>
    <x v="1"/>
    <d v="1962-06-07T00:00:00"/>
    <n v="64"/>
    <x v="3"/>
    <x v="2"/>
    <s v="Peckmouth"/>
    <x v="2"/>
  </r>
  <r>
    <s v="T04872"/>
    <d v="2025-02-14T00:00:00"/>
    <s v="C069"/>
    <s v="P015"/>
    <s v="S003"/>
    <n v="4"/>
    <n v="0.05"/>
    <s v="Bank Transfer"/>
    <n v="1081.8"/>
    <n v="1027.7099999999998"/>
    <n v="750.4"/>
    <n v="277.30999999999983"/>
    <s v="Whether Bags"/>
    <x v="10"/>
    <x v="2"/>
    <x v="0"/>
    <x v="5"/>
    <n v="270.45"/>
    <n v="187.6"/>
    <x v="0"/>
    <d v="1965-10-14T00:00:00"/>
    <n v="60"/>
    <x v="3"/>
    <x v="0"/>
    <s v="New Michele"/>
    <x v="0"/>
  </r>
  <r>
    <s v="T04873"/>
    <d v="2024-03-16T00:00:00"/>
    <s v="C010"/>
    <s v="P037"/>
    <s v="S005"/>
    <n v="1"/>
    <n v="0.1"/>
    <s v="Cash"/>
    <n v="1952.65"/>
    <n v="1757.3850000000002"/>
    <n v="1451.27"/>
    <n v="306.11500000000024"/>
    <s v="Book Television"/>
    <x v="2"/>
    <x v="0"/>
    <x v="1"/>
    <x v="2"/>
    <n v="1952.65"/>
    <n v="1451.27"/>
    <x v="0"/>
    <d v="1976-12-12T00:00:00"/>
    <n v="49"/>
    <x v="1"/>
    <x v="4"/>
    <s v="Johnmouth"/>
    <x v="2"/>
  </r>
  <r>
    <s v="T04874"/>
    <d v="2023-12-16T00:00:00"/>
    <s v="C089"/>
    <s v="P023"/>
    <s v="S003"/>
    <n v="5"/>
    <n v="0"/>
    <s v="Cash"/>
    <n v="9392.35"/>
    <n v="9392.35"/>
    <n v="5074.55"/>
    <n v="4317.8"/>
    <s v="And Footwear"/>
    <x v="7"/>
    <x v="1"/>
    <x v="0"/>
    <x v="3"/>
    <n v="1878.47"/>
    <n v="1014.91"/>
    <x v="1"/>
    <d v="1969-07-12T00:00:00"/>
    <n v="57"/>
    <x v="3"/>
    <x v="0"/>
    <s v="New Michele"/>
    <x v="0"/>
  </r>
  <r>
    <s v="T04875"/>
    <d v="2024-11-12T00:00:00"/>
    <s v="C083"/>
    <s v="P007"/>
    <s v="S004"/>
    <n v="3"/>
    <n v="0.1"/>
    <s v="Mobile Money"/>
    <n v="4422.3599999999997"/>
    <n v="3980.1239999999998"/>
    <n v="2292.06"/>
    <n v="1688.0639999999999"/>
    <s v="Understand Camera"/>
    <x v="1"/>
    <x v="0"/>
    <x v="1"/>
    <x v="12"/>
    <n v="1474.12"/>
    <n v="764.02"/>
    <x v="1"/>
    <d v="1981-03-29T00:00:00"/>
    <n v="45"/>
    <x v="1"/>
    <x v="1"/>
    <s v="Brianahaven"/>
    <x v="1"/>
  </r>
  <r>
    <s v="T04876"/>
    <d v="2025-08-09T00:00:00"/>
    <s v="C172"/>
    <s v="P035"/>
    <s v="S003"/>
    <n v="2"/>
    <n v="0"/>
    <s v="Mobile Money"/>
    <n v="3124.86"/>
    <n v="3124.86"/>
    <n v="2391.2600000000002"/>
    <n v="733.59999999999991"/>
    <s v="Chair Laptop"/>
    <x v="3"/>
    <x v="2"/>
    <x v="1"/>
    <x v="6"/>
    <n v="1562.43"/>
    <n v="1195.6300000000001"/>
    <x v="1"/>
    <d v="1977-03-14T00:00:00"/>
    <n v="49"/>
    <x v="1"/>
    <x v="0"/>
    <s v="New Michele"/>
    <x v="0"/>
  </r>
  <r>
    <s v="T04877"/>
    <d v="2024-04-04T00:00:00"/>
    <s v="C013"/>
    <s v="P007"/>
    <s v="S004"/>
    <n v="4"/>
    <n v="0"/>
    <s v="Cash"/>
    <n v="5896.48"/>
    <n v="5896.48"/>
    <n v="3056.08"/>
    <n v="2840.3999999999996"/>
    <s v="Understand Camera"/>
    <x v="8"/>
    <x v="0"/>
    <x v="1"/>
    <x v="12"/>
    <n v="1474.12"/>
    <n v="764.02"/>
    <x v="0"/>
    <d v="1955-01-28T00:00:00"/>
    <n v="71"/>
    <x v="4"/>
    <x v="1"/>
    <s v="Brianahaven"/>
    <x v="1"/>
  </r>
  <r>
    <s v="T04878"/>
    <d v="2024-10-10T00:00:00"/>
    <s v="C073"/>
    <s v="P015"/>
    <s v="S001"/>
    <n v="5"/>
    <n v="0.05"/>
    <s v="Cash"/>
    <n v="1352.25"/>
    <n v="1284.6375"/>
    <n v="938"/>
    <n v="346.63750000000005"/>
    <s v="Whether Bags"/>
    <x v="6"/>
    <x v="0"/>
    <x v="0"/>
    <x v="5"/>
    <n v="270.45"/>
    <n v="187.6"/>
    <x v="1"/>
    <d v="1964-12-04T00:00:00"/>
    <n v="61"/>
    <x v="3"/>
    <x v="3"/>
    <s v="Jimenezborough"/>
    <x v="3"/>
  </r>
  <r>
    <s v="T04879"/>
    <d v="2024-01-22T00:00:00"/>
    <s v="C184"/>
    <s v="P007"/>
    <s v="S003"/>
    <n v="3"/>
    <n v="0.1"/>
    <s v="Cash"/>
    <n v="4422.3599999999997"/>
    <n v="3980.1239999999998"/>
    <n v="2292.06"/>
    <n v="1688.0639999999999"/>
    <s v="Understand Camera"/>
    <x v="9"/>
    <x v="0"/>
    <x v="1"/>
    <x v="12"/>
    <n v="1474.12"/>
    <n v="764.02"/>
    <x v="0"/>
    <d v="2003-04-13T00:00:00"/>
    <n v="23"/>
    <x v="2"/>
    <x v="0"/>
    <s v="New Michele"/>
    <x v="0"/>
  </r>
  <r>
    <s v="T04880"/>
    <d v="2023-12-30T00:00:00"/>
    <s v="C139"/>
    <s v="P045"/>
    <s v="S003"/>
    <n v="1"/>
    <n v="0.05"/>
    <s v="Credit Card"/>
    <n v="1879.08"/>
    <n v="1785.1259999999997"/>
    <n v="1004.56"/>
    <n v="780.5659999999998"/>
    <s v="Set Dairy"/>
    <x v="7"/>
    <x v="1"/>
    <x v="2"/>
    <x v="7"/>
    <n v="1879.08"/>
    <n v="1004.56"/>
    <x v="0"/>
    <d v="1960-03-21T00:00:00"/>
    <n v="66"/>
    <x v="4"/>
    <x v="0"/>
    <s v="New Michele"/>
    <x v="0"/>
  </r>
  <r>
    <s v="T04881"/>
    <d v="2025-05-26T00:00:00"/>
    <s v="C046"/>
    <s v="P022"/>
    <s v="S001"/>
    <n v="5"/>
    <n v="0"/>
    <s v="Credit Card"/>
    <n v="127.85"/>
    <n v="127.85"/>
    <n v="95.25"/>
    <n v="32.599999999999994"/>
    <s v="How Vegetables"/>
    <x v="4"/>
    <x v="2"/>
    <x v="2"/>
    <x v="8"/>
    <n v="25.57"/>
    <n v="19.05"/>
    <x v="0"/>
    <d v="1964-01-21T00:00:00"/>
    <n v="62"/>
    <x v="3"/>
    <x v="3"/>
    <s v="Jimenezborough"/>
    <x v="3"/>
  </r>
  <r>
    <s v="T04882"/>
    <d v="2024-11-02T00:00:00"/>
    <s v="C151"/>
    <s v="P002"/>
    <s v="S004"/>
    <n v="4"/>
    <n v="0.05"/>
    <s v="Cash"/>
    <n v="3275.04"/>
    <n v="3111.288"/>
    <n v="2110.48"/>
    <n v="1000.808"/>
    <s v="Audience Television"/>
    <x v="1"/>
    <x v="0"/>
    <x v="1"/>
    <x v="2"/>
    <n v="818.76"/>
    <n v="527.62"/>
    <x v="0"/>
    <d v="2006-08-30T00:00:00"/>
    <n v="19"/>
    <x v="2"/>
    <x v="1"/>
    <s v="Brianahaven"/>
    <x v="1"/>
  </r>
  <r>
    <s v="T04883"/>
    <d v="2025-03-23T00:00:00"/>
    <s v="C062"/>
    <s v="P047"/>
    <s v="S005"/>
    <n v="3"/>
    <n v="0.15"/>
    <s v="Bank Transfer"/>
    <n v="3591.54"/>
    <n v="3052.8089999999997"/>
    <n v="2168.2200000000003"/>
    <n v="884.58899999999949"/>
    <s v="Or Smartphone"/>
    <x v="2"/>
    <x v="2"/>
    <x v="1"/>
    <x v="10"/>
    <n v="1197.18"/>
    <n v="722.74"/>
    <x v="0"/>
    <d v="2000-06-21T00:00:00"/>
    <n v="26"/>
    <x v="1"/>
    <x v="4"/>
    <s v="Johnmouth"/>
    <x v="2"/>
  </r>
  <r>
    <s v="T04884"/>
    <d v="2025-06-18T00:00:00"/>
    <s v="C161"/>
    <s v="P044"/>
    <s v="S001"/>
    <n v="4"/>
    <n v="0"/>
    <s v="Credit Card"/>
    <n v="5146.2"/>
    <n v="5146.2"/>
    <n v="3190.16"/>
    <n v="1956.04"/>
    <s v="Least Accessories"/>
    <x v="0"/>
    <x v="2"/>
    <x v="0"/>
    <x v="9"/>
    <n v="1286.55"/>
    <n v="797.54"/>
    <x v="0"/>
    <d v="1963-01-19T00:00:00"/>
    <n v="63"/>
    <x v="3"/>
    <x v="3"/>
    <s v="Jimenezborough"/>
    <x v="3"/>
  </r>
  <r>
    <s v="T04885"/>
    <d v="2024-05-28T00:00:00"/>
    <s v="C101"/>
    <s v="P032"/>
    <s v="S003"/>
    <n v="2"/>
    <n v="0.1"/>
    <s v="Cash"/>
    <n v="609.41999999999996"/>
    <n v="548.47799999999995"/>
    <n v="328.02"/>
    <n v="220.45799999999997"/>
    <s v="Difficult Vegetables"/>
    <x v="4"/>
    <x v="0"/>
    <x v="2"/>
    <x v="8"/>
    <n v="304.70999999999998"/>
    <n v="164.01"/>
    <x v="1"/>
    <d v="1956-05-29T00:00:00"/>
    <n v="70"/>
    <x v="4"/>
    <x v="0"/>
    <s v="New Michele"/>
    <x v="0"/>
  </r>
  <r>
    <s v="T04886"/>
    <d v="2024-12-24T00:00:00"/>
    <s v="C098"/>
    <s v="P001"/>
    <s v="S003"/>
    <n v="4"/>
    <n v="0.05"/>
    <s v="Credit Card"/>
    <n v="6694.76"/>
    <n v="6360.0219999999999"/>
    <n v="5293.52"/>
    <n v="1066.5019999999995"/>
    <s v="Like Camera"/>
    <x v="7"/>
    <x v="0"/>
    <x v="1"/>
    <x v="12"/>
    <n v="1673.69"/>
    <n v="1323.38"/>
    <x v="1"/>
    <d v="2005-01-09T00:00:00"/>
    <n v="21"/>
    <x v="2"/>
    <x v="0"/>
    <s v="New Michele"/>
    <x v="0"/>
  </r>
  <r>
    <s v="T04887"/>
    <d v="2023-12-15T00:00:00"/>
    <s v="C185"/>
    <s v="P015"/>
    <s v="S002"/>
    <n v="3"/>
    <n v="0.15"/>
    <s v="Credit Card"/>
    <n v="811.34999999999991"/>
    <n v="689.64749999999992"/>
    <n v="562.79999999999995"/>
    <n v="126.84749999999997"/>
    <s v="Whether Bags"/>
    <x v="7"/>
    <x v="1"/>
    <x v="0"/>
    <x v="5"/>
    <n v="270.45"/>
    <n v="187.6"/>
    <x v="1"/>
    <d v="1975-07-04T00:00:00"/>
    <n v="51"/>
    <x v="3"/>
    <x v="2"/>
    <s v="Peckmouth"/>
    <x v="2"/>
  </r>
  <r>
    <s v="T04888"/>
    <d v="2023-09-17T00:00:00"/>
    <s v="C052"/>
    <s v="P033"/>
    <s v="S001"/>
    <n v="2"/>
    <n v="0.15"/>
    <s v="Bank Transfer"/>
    <n v="3597.94"/>
    <n v="3058.2489999999998"/>
    <n v="2658.3"/>
    <n v="399.94899999999961"/>
    <s v="Beat Accessories"/>
    <x v="5"/>
    <x v="1"/>
    <x v="0"/>
    <x v="9"/>
    <n v="1798.97"/>
    <n v="1329.15"/>
    <x v="1"/>
    <d v="1991-09-11T00:00:00"/>
    <n v="34"/>
    <x v="0"/>
    <x v="3"/>
    <s v="Jimenezborough"/>
    <x v="3"/>
  </r>
  <r>
    <s v="T04889"/>
    <d v="2025-04-22T00:00:00"/>
    <s v="C068"/>
    <s v="P022"/>
    <s v="S001"/>
    <n v="5"/>
    <n v="0"/>
    <s v="Mobile Money"/>
    <n v="127.85"/>
    <n v="127.85"/>
    <n v="95.25"/>
    <n v="32.599999999999994"/>
    <s v="How Vegetables"/>
    <x v="8"/>
    <x v="2"/>
    <x v="2"/>
    <x v="8"/>
    <n v="25.57"/>
    <n v="19.05"/>
    <x v="1"/>
    <d v="1981-06-09T00:00:00"/>
    <n v="45"/>
    <x v="1"/>
    <x v="3"/>
    <s v="Jimenezborough"/>
    <x v="3"/>
  </r>
  <r>
    <s v="T04890"/>
    <d v="2024-05-11T00:00:00"/>
    <s v="C125"/>
    <s v="P001"/>
    <s v="S001"/>
    <n v="5"/>
    <n v="0.15"/>
    <s v="Cash"/>
    <n v="8368.4500000000007"/>
    <n v="7113.1825000000008"/>
    <n v="6616.9000000000005"/>
    <n v="496.28250000000025"/>
    <s v="Like Camera"/>
    <x v="4"/>
    <x v="0"/>
    <x v="1"/>
    <x v="12"/>
    <n v="1673.69"/>
    <n v="1323.38"/>
    <x v="0"/>
    <d v="1990-04-03T00:00:00"/>
    <n v="36"/>
    <x v="1"/>
    <x v="3"/>
    <s v="Jimenezborough"/>
    <x v="3"/>
  </r>
  <r>
    <s v="T04891"/>
    <d v="2025-01-15T00:00:00"/>
    <s v="C153"/>
    <s v="P033"/>
    <s v="S002"/>
    <n v="1"/>
    <n v="0"/>
    <s v="Cash"/>
    <n v="1798.97"/>
    <n v="1798.97"/>
    <n v="1329.15"/>
    <n v="469.81999999999994"/>
    <s v="Beat Accessories"/>
    <x v="9"/>
    <x v="2"/>
    <x v="0"/>
    <x v="9"/>
    <n v="1798.97"/>
    <n v="1329.15"/>
    <x v="1"/>
    <d v="1988-04-07T00:00:00"/>
    <n v="38"/>
    <x v="1"/>
    <x v="2"/>
    <s v="Peckmouth"/>
    <x v="2"/>
  </r>
  <r>
    <s v="T04892"/>
    <d v="2025-01-28T00:00:00"/>
    <s v="C139"/>
    <s v="P020"/>
    <s v="S003"/>
    <n v="2"/>
    <n v="0"/>
    <s v="Cash"/>
    <n v="647.84"/>
    <n v="647.84"/>
    <n v="485.96"/>
    <n v="161.88000000000005"/>
    <s v="Simple Accessories"/>
    <x v="9"/>
    <x v="2"/>
    <x v="0"/>
    <x v="9"/>
    <n v="323.92"/>
    <n v="242.98"/>
    <x v="0"/>
    <d v="1960-03-21T00:00:00"/>
    <n v="66"/>
    <x v="4"/>
    <x v="0"/>
    <s v="New Michele"/>
    <x v="0"/>
  </r>
  <r>
    <s v="T04893"/>
    <d v="2024-01-15T00:00:00"/>
    <s v="C052"/>
    <s v="P030"/>
    <s v="S002"/>
    <n v="4"/>
    <n v="0.15"/>
    <s v="Cash"/>
    <n v="116.96"/>
    <n v="99.415999999999997"/>
    <n v="61.12"/>
    <n v="38.295999999999999"/>
    <s v="National Watches"/>
    <x v="9"/>
    <x v="0"/>
    <x v="0"/>
    <x v="1"/>
    <n v="29.24"/>
    <n v="15.28"/>
    <x v="1"/>
    <d v="1991-09-11T00:00:00"/>
    <n v="34"/>
    <x v="0"/>
    <x v="2"/>
    <s v="Peckmouth"/>
    <x v="2"/>
  </r>
  <r>
    <s v="T04894"/>
    <d v="2023-11-10T00:00:00"/>
    <s v="C025"/>
    <s v="P018"/>
    <s v="S003"/>
    <n v="5"/>
    <n v="0.1"/>
    <s v="Bank Transfer"/>
    <n v="5399.4500000000007"/>
    <n v="4859.505000000001"/>
    <n v="3519.15"/>
    <n v="1340.3550000000009"/>
    <s v="Democratic Smartphone"/>
    <x v="1"/>
    <x v="1"/>
    <x v="1"/>
    <x v="10"/>
    <n v="1079.8900000000001"/>
    <n v="703.83"/>
    <x v="1"/>
    <d v="1971-03-12T00:00:00"/>
    <n v="55"/>
    <x v="3"/>
    <x v="0"/>
    <s v="New Michele"/>
    <x v="0"/>
  </r>
  <r>
    <s v="T04895"/>
    <d v="2025-05-03T00:00:00"/>
    <s v="C144"/>
    <s v="P029"/>
    <s v="S001"/>
    <n v="3"/>
    <n v="0.05"/>
    <s v="Mobile Money"/>
    <n v="4455.1499999999996"/>
    <n v="4232.392499999999"/>
    <n v="2964.93"/>
    <n v="1267.4624999999992"/>
    <s v="Road Clothing"/>
    <x v="4"/>
    <x v="2"/>
    <x v="0"/>
    <x v="0"/>
    <n v="1485.05"/>
    <n v="988.31"/>
    <x v="1"/>
    <d v="1963-09-02T00:00:00"/>
    <n v="62"/>
    <x v="3"/>
    <x v="3"/>
    <s v="Jimenezborough"/>
    <x v="3"/>
  </r>
  <r>
    <s v="T04896"/>
    <d v="2024-04-22T00:00:00"/>
    <s v="C062"/>
    <s v="P018"/>
    <s v="S002"/>
    <n v="1"/>
    <n v="0"/>
    <s v="Mobile Money"/>
    <n v="1079.8900000000001"/>
    <n v="1079.8900000000001"/>
    <n v="703.83"/>
    <n v="376.06000000000006"/>
    <s v="Democratic Smartphone"/>
    <x v="8"/>
    <x v="0"/>
    <x v="1"/>
    <x v="10"/>
    <n v="1079.8900000000001"/>
    <n v="703.83"/>
    <x v="0"/>
    <d v="2000-06-21T00:00:00"/>
    <n v="26"/>
    <x v="1"/>
    <x v="2"/>
    <s v="Peckmouth"/>
    <x v="2"/>
  </r>
  <r>
    <s v="T04897"/>
    <d v="2025-03-10T00:00:00"/>
    <s v="C009"/>
    <s v="P002"/>
    <s v="S003"/>
    <n v="4"/>
    <n v="0.05"/>
    <s v="Credit Card"/>
    <n v="3275.04"/>
    <n v="3111.288"/>
    <n v="2110.48"/>
    <n v="1000.808"/>
    <s v="Audience Television"/>
    <x v="2"/>
    <x v="2"/>
    <x v="1"/>
    <x v="2"/>
    <n v="818.76"/>
    <n v="527.62"/>
    <x v="1"/>
    <d v="2004-08-15T00:00:00"/>
    <n v="21"/>
    <x v="2"/>
    <x v="0"/>
    <s v="New Michele"/>
    <x v="0"/>
  </r>
  <r>
    <s v="T04898"/>
    <d v="2025-03-09T00:00:00"/>
    <s v="C005"/>
    <s v="P031"/>
    <s v="S003"/>
    <n v="2"/>
    <n v="0.15"/>
    <s v="Cash"/>
    <n v="2191.44"/>
    <n v="1862.7239999999999"/>
    <n v="1644.4"/>
    <n v="218.32399999999984"/>
    <s v="Foot Snacks"/>
    <x v="2"/>
    <x v="2"/>
    <x v="2"/>
    <x v="4"/>
    <n v="1095.72"/>
    <n v="822.2"/>
    <x v="0"/>
    <d v="1992-06-18T00:00:00"/>
    <n v="34"/>
    <x v="0"/>
    <x v="0"/>
    <s v="New Michele"/>
    <x v="0"/>
  </r>
  <r>
    <s v="T04899"/>
    <d v="2023-11-27T00:00:00"/>
    <s v="C122"/>
    <s v="P036"/>
    <s v="S004"/>
    <n v="3"/>
    <n v="0.1"/>
    <s v="Bank Transfer"/>
    <n v="4504.38"/>
    <n v="4053.942"/>
    <n v="3503.19"/>
    <n v="550.75199999999995"/>
    <s v="New Watches"/>
    <x v="1"/>
    <x v="1"/>
    <x v="0"/>
    <x v="1"/>
    <n v="1501.46"/>
    <n v="1167.73"/>
    <x v="0"/>
    <d v="1961-10-02T00:00:00"/>
    <n v="64"/>
    <x v="3"/>
    <x v="1"/>
    <s v="Brianahaven"/>
    <x v="1"/>
  </r>
  <r>
    <s v="T04900"/>
    <d v="2024-01-31T00:00:00"/>
    <s v="C076"/>
    <s v="P009"/>
    <s v="S004"/>
    <n v="1"/>
    <n v="0.05"/>
    <s v="Credit Card"/>
    <n v="123.19"/>
    <n v="117.03049999999999"/>
    <n v="80.36"/>
    <n v="36.67049999999999"/>
    <s v="Us Snacks"/>
    <x v="9"/>
    <x v="0"/>
    <x v="2"/>
    <x v="4"/>
    <n v="123.19"/>
    <n v="80.36"/>
    <x v="0"/>
    <d v="2005-12-14T00:00:00"/>
    <n v="20"/>
    <x v="2"/>
    <x v="1"/>
    <s v="Brianahaven"/>
    <x v="1"/>
  </r>
  <r>
    <s v="T04901"/>
    <d v="2025-07-10T00:00:00"/>
    <s v="C021"/>
    <s v="P036"/>
    <s v="S004"/>
    <n v="1"/>
    <n v="0.1"/>
    <s v="Mobile Money"/>
    <n v="1501.46"/>
    <n v="1351.3140000000001"/>
    <n v="1167.73"/>
    <n v="183.58400000000006"/>
    <s v="New Watches"/>
    <x v="11"/>
    <x v="2"/>
    <x v="0"/>
    <x v="1"/>
    <n v="1501.46"/>
    <n v="1167.73"/>
    <x v="0"/>
    <d v="1993-11-17T00:00:00"/>
    <n v="32"/>
    <x v="1"/>
    <x v="1"/>
    <s v="Brianahaven"/>
    <x v="1"/>
  </r>
  <r>
    <s v="T04902"/>
    <d v="2024-12-11T00:00:00"/>
    <s v="C191"/>
    <s v="P010"/>
    <s v="S001"/>
    <n v="5"/>
    <n v="0.1"/>
    <s v="Credit Card"/>
    <n v="5970.5999999999995"/>
    <n v="5373.54"/>
    <n v="4194.75"/>
    <n v="1178.79"/>
    <s v="Step Smartphone"/>
    <x v="7"/>
    <x v="0"/>
    <x v="1"/>
    <x v="10"/>
    <n v="1194.1199999999999"/>
    <n v="838.95"/>
    <x v="1"/>
    <d v="1958-07-14T00:00:00"/>
    <n v="68"/>
    <x v="4"/>
    <x v="3"/>
    <s v="Jimenezborough"/>
    <x v="3"/>
  </r>
  <r>
    <s v="T04903"/>
    <d v="2025-03-10T00:00:00"/>
    <s v="C148"/>
    <s v="P009"/>
    <s v="S003"/>
    <n v="4"/>
    <n v="0.15"/>
    <s v="Mobile Money"/>
    <n v="492.76"/>
    <n v="418.846"/>
    <n v="321.44"/>
    <n v="97.406000000000006"/>
    <s v="Us Snacks"/>
    <x v="2"/>
    <x v="2"/>
    <x v="2"/>
    <x v="4"/>
    <n v="123.19"/>
    <n v="80.36"/>
    <x v="1"/>
    <d v="2005-07-08T00:00:00"/>
    <n v="21"/>
    <x v="2"/>
    <x v="0"/>
    <s v="New Michele"/>
    <x v="0"/>
  </r>
  <r>
    <s v="T04904"/>
    <d v="2024-06-15T00:00:00"/>
    <s v="C105"/>
    <s v="P048"/>
    <s v="S002"/>
    <n v="4"/>
    <n v="0.05"/>
    <s v="Credit Card"/>
    <n v="4865.4399999999996"/>
    <n v="4622.1679999999997"/>
    <n v="3179.2"/>
    <n v="1442.9679999999998"/>
    <s v="Nor Bags"/>
    <x v="0"/>
    <x v="0"/>
    <x v="0"/>
    <x v="5"/>
    <n v="1216.3599999999999"/>
    <n v="794.8"/>
    <x v="0"/>
    <d v="1969-12-29T00:00:00"/>
    <n v="56"/>
    <x v="3"/>
    <x v="2"/>
    <s v="Peckmouth"/>
    <x v="2"/>
  </r>
  <r>
    <s v="T04905"/>
    <d v="2025-05-19T00:00:00"/>
    <s v="C084"/>
    <s v="P012"/>
    <s v="S005"/>
    <n v="4"/>
    <n v="0"/>
    <s v="Bank Transfer"/>
    <n v="4772.3599999999997"/>
    <n v="4772.3599999999997"/>
    <n v="3272.96"/>
    <n v="1499.3999999999996"/>
    <s v="Above Camera"/>
    <x v="4"/>
    <x v="2"/>
    <x v="1"/>
    <x v="12"/>
    <n v="1193.0899999999999"/>
    <n v="818.24"/>
    <x v="0"/>
    <d v="1972-03-19T00:00:00"/>
    <n v="54"/>
    <x v="3"/>
    <x v="4"/>
    <s v="Johnmouth"/>
    <x v="2"/>
  </r>
  <r>
    <s v="T04906"/>
    <d v="2024-11-07T00:00:00"/>
    <s v="C060"/>
    <s v="P036"/>
    <s v="S001"/>
    <n v="2"/>
    <n v="0.15"/>
    <s v="Cash"/>
    <n v="3002.92"/>
    <n v="2552.482"/>
    <n v="2335.46"/>
    <n v="217.02199999999993"/>
    <s v="New Watches"/>
    <x v="1"/>
    <x v="0"/>
    <x v="0"/>
    <x v="1"/>
    <n v="1501.46"/>
    <n v="1167.73"/>
    <x v="0"/>
    <d v="1997-10-09T00:00:00"/>
    <n v="28"/>
    <x v="1"/>
    <x v="3"/>
    <s v="Jimenezborough"/>
    <x v="3"/>
  </r>
  <r>
    <s v="T04907"/>
    <d v="2025-04-01T00:00:00"/>
    <s v="C190"/>
    <s v="P017"/>
    <s v="S005"/>
    <n v="3"/>
    <n v="0"/>
    <s v="Credit Card"/>
    <n v="3738.33"/>
    <n v="3738.33"/>
    <n v="2500.56"/>
    <n v="1237.77"/>
    <s v="Find Headphones"/>
    <x v="8"/>
    <x v="2"/>
    <x v="1"/>
    <x v="11"/>
    <n v="1246.1099999999999"/>
    <n v="833.52"/>
    <x v="0"/>
    <d v="1967-08-19T00:00:00"/>
    <n v="58"/>
    <x v="3"/>
    <x v="4"/>
    <s v="Johnmouth"/>
    <x v="2"/>
  </r>
  <r>
    <s v="T04908"/>
    <d v="2024-09-30T00:00:00"/>
    <s v="C096"/>
    <s v="P029"/>
    <s v="S004"/>
    <n v="5"/>
    <n v="0.15"/>
    <s v="Cash"/>
    <n v="7425.25"/>
    <n v="6311.4624999999996"/>
    <n v="4941.5499999999993"/>
    <n v="1369.9125000000004"/>
    <s v="Road Clothing"/>
    <x v="5"/>
    <x v="0"/>
    <x v="0"/>
    <x v="0"/>
    <n v="1485.05"/>
    <n v="988.31"/>
    <x v="0"/>
    <d v="1989-01-06T00:00:00"/>
    <n v="37"/>
    <x v="1"/>
    <x v="1"/>
    <s v="Brianahaven"/>
    <x v="1"/>
  </r>
  <r>
    <s v="T04909"/>
    <d v="2024-06-30T00:00:00"/>
    <s v="C056"/>
    <s v="P006"/>
    <s v="S004"/>
    <n v="5"/>
    <n v="0.15"/>
    <s v="Cash"/>
    <n v="1590.25"/>
    <n v="1351.7124999999999"/>
    <n v="936.7"/>
    <n v="415.01249999999982"/>
    <s v="Company Fruits"/>
    <x v="0"/>
    <x v="0"/>
    <x v="2"/>
    <x v="13"/>
    <n v="318.05"/>
    <n v="187.34"/>
    <x v="1"/>
    <d v="2004-09-23T00:00:00"/>
    <n v="21"/>
    <x v="2"/>
    <x v="1"/>
    <s v="Brianahaven"/>
    <x v="1"/>
  </r>
  <r>
    <s v="T04910"/>
    <d v="2024-03-14T00:00:00"/>
    <s v="C085"/>
    <s v="P029"/>
    <s v="S001"/>
    <n v="4"/>
    <n v="0.05"/>
    <s v="Cash"/>
    <n v="5940.2"/>
    <n v="5643.19"/>
    <n v="3953.24"/>
    <n v="1689.9499999999998"/>
    <s v="Road Clothing"/>
    <x v="2"/>
    <x v="0"/>
    <x v="0"/>
    <x v="0"/>
    <n v="1485.05"/>
    <n v="988.31"/>
    <x v="0"/>
    <d v="1979-03-23T00:00:00"/>
    <n v="47"/>
    <x v="1"/>
    <x v="3"/>
    <s v="Jimenezborough"/>
    <x v="3"/>
  </r>
  <r>
    <s v="T04911"/>
    <d v="2024-10-20T00:00:00"/>
    <s v="C102"/>
    <s v="P029"/>
    <s v="S004"/>
    <n v="2"/>
    <n v="0.15"/>
    <s v="Cash"/>
    <n v="2970.1"/>
    <n v="2524.585"/>
    <n v="1976.62"/>
    <n v="547.96500000000015"/>
    <s v="Road Clothing"/>
    <x v="6"/>
    <x v="0"/>
    <x v="0"/>
    <x v="0"/>
    <n v="1485.05"/>
    <n v="988.31"/>
    <x v="1"/>
    <d v="1996-06-20T00:00:00"/>
    <n v="30"/>
    <x v="1"/>
    <x v="1"/>
    <s v="Brianahaven"/>
    <x v="1"/>
  </r>
  <r>
    <s v="T04912"/>
    <d v="2024-01-06T00:00:00"/>
    <s v="C095"/>
    <s v="P019"/>
    <s v="S001"/>
    <n v="2"/>
    <n v="0"/>
    <s v="Mobile Money"/>
    <n v="3525.84"/>
    <n v="3525.84"/>
    <n v="2692.96"/>
    <n v="832.88000000000011"/>
    <s v="Traditional Laptop"/>
    <x v="9"/>
    <x v="0"/>
    <x v="1"/>
    <x v="6"/>
    <n v="1762.92"/>
    <n v="1346.48"/>
    <x v="0"/>
    <d v="1982-08-20T00:00:00"/>
    <n v="43"/>
    <x v="1"/>
    <x v="3"/>
    <s v="Jimenezborough"/>
    <x v="3"/>
  </r>
  <r>
    <s v="T04913"/>
    <d v="2024-09-23T00:00:00"/>
    <s v="C069"/>
    <s v="P007"/>
    <s v="S001"/>
    <n v="5"/>
    <n v="0"/>
    <s v="Cash"/>
    <n v="7370.5999999999995"/>
    <n v="7370.5999999999995"/>
    <n v="3820.1"/>
    <n v="3550.4999999999995"/>
    <s v="Understand Camera"/>
    <x v="5"/>
    <x v="0"/>
    <x v="1"/>
    <x v="12"/>
    <n v="1474.12"/>
    <n v="764.02"/>
    <x v="0"/>
    <d v="1965-10-14T00:00:00"/>
    <n v="60"/>
    <x v="3"/>
    <x v="3"/>
    <s v="Jimenezborough"/>
    <x v="3"/>
  </r>
  <r>
    <s v="T04914"/>
    <d v="2025-05-09T00:00:00"/>
    <s v="C056"/>
    <s v="P044"/>
    <s v="S005"/>
    <n v="1"/>
    <n v="0"/>
    <s v="Credit Card"/>
    <n v="1286.55"/>
    <n v="1286.55"/>
    <n v="797.54"/>
    <n v="489.01"/>
    <s v="Least Accessories"/>
    <x v="4"/>
    <x v="2"/>
    <x v="0"/>
    <x v="9"/>
    <n v="1286.55"/>
    <n v="797.54"/>
    <x v="1"/>
    <d v="2004-09-23T00:00:00"/>
    <n v="21"/>
    <x v="2"/>
    <x v="4"/>
    <s v="Johnmouth"/>
    <x v="2"/>
  </r>
  <r>
    <s v="T04915"/>
    <d v="2024-05-13T00:00:00"/>
    <s v="C016"/>
    <s v="P015"/>
    <s v="S002"/>
    <n v="1"/>
    <n v="0.05"/>
    <s v="Bank Transfer"/>
    <n v="270.45"/>
    <n v="256.92749999999995"/>
    <n v="187.6"/>
    <n v="69.327499999999958"/>
    <s v="Whether Bags"/>
    <x v="4"/>
    <x v="0"/>
    <x v="0"/>
    <x v="5"/>
    <n v="270.45"/>
    <n v="187.6"/>
    <x v="0"/>
    <d v="1976-04-27T00:00:00"/>
    <n v="50"/>
    <x v="3"/>
    <x v="2"/>
    <s v="Peckmouth"/>
    <x v="2"/>
  </r>
  <r>
    <s v="T04916"/>
    <d v="2024-09-08T00:00:00"/>
    <s v="C035"/>
    <s v="P005"/>
    <s v="S001"/>
    <n v="5"/>
    <n v="0.1"/>
    <s v="Bank Transfer"/>
    <n v="6981.1"/>
    <n v="6282.9900000000007"/>
    <n v="5020.45"/>
    <n v="1262.5400000000009"/>
    <s v="Knowledge Bags"/>
    <x v="5"/>
    <x v="0"/>
    <x v="0"/>
    <x v="5"/>
    <n v="1396.22"/>
    <n v="1004.09"/>
    <x v="1"/>
    <d v="1991-04-19T00:00:00"/>
    <n v="35"/>
    <x v="1"/>
    <x v="3"/>
    <s v="Jimenezborough"/>
    <x v="3"/>
  </r>
  <r>
    <s v="T04917"/>
    <d v="2024-08-30T00:00:00"/>
    <s v="C041"/>
    <s v="P025"/>
    <s v="S002"/>
    <n v="4"/>
    <n v="0.1"/>
    <s v="Mobile Money"/>
    <n v="1716.6"/>
    <n v="1544.94"/>
    <n v="1034.8800000000001"/>
    <n v="510.05999999999995"/>
    <s v="Little Watches"/>
    <x v="3"/>
    <x v="0"/>
    <x v="0"/>
    <x v="1"/>
    <n v="429.15"/>
    <n v="258.72000000000003"/>
    <x v="1"/>
    <d v="1980-07-03T00:00:00"/>
    <n v="46"/>
    <x v="1"/>
    <x v="2"/>
    <s v="Peckmouth"/>
    <x v="2"/>
  </r>
  <r>
    <s v="T04918"/>
    <d v="2024-10-14T00:00:00"/>
    <s v="C179"/>
    <s v="P002"/>
    <s v="S005"/>
    <n v="3"/>
    <n v="0.05"/>
    <s v="Cash"/>
    <n v="2456.2799999999997"/>
    <n v="2333.4659999999994"/>
    <n v="1582.8600000000001"/>
    <n v="750.60599999999931"/>
    <s v="Audience Television"/>
    <x v="6"/>
    <x v="0"/>
    <x v="1"/>
    <x v="2"/>
    <n v="818.76"/>
    <n v="527.62"/>
    <x v="1"/>
    <d v="1985-02-14T00:00:00"/>
    <n v="41"/>
    <x v="1"/>
    <x v="4"/>
    <s v="Johnmouth"/>
    <x v="2"/>
  </r>
  <r>
    <s v="T04919"/>
    <d v="2025-02-27T00:00:00"/>
    <s v="C148"/>
    <s v="P011"/>
    <s v="S002"/>
    <n v="4"/>
    <n v="0"/>
    <s v="Cash"/>
    <n v="994.28"/>
    <n v="994.28"/>
    <n v="762.68"/>
    <n v="231.60000000000002"/>
    <s v="Either Headphones"/>
    <x v="10"/>
    <x v="2"/>
    <x v="1"/>
    <x v="11"/>
    <n v="248.57"/>
    <n v="190.67"/>
    <x v="1"/>
    <d v="2005-07-08T00:00:00"/>
    <n v="21"/>
    <x v="2"/>
    <x v="2"/>
    <s v="Peckmouth"/>
    <x v="2"/>
  </r>
  <r>
    <s v="T04920"/>
    <d v="2024-05-19T00:00:00"/>
    <s v="C160"/>
    <s v="P014"/>
    <s v="S005"/>
    <n v="4"/>
    <n v="0"/>
    <s v="Credit Card"/>
    <n v="5371"/>
    <n v="5371"/>
    <n v="3191.76"/>
    <n v="2179.2399999999998"/>
    <s v="Add Clothing"/>
    <x v="4"/>
    <x v="0"/>
    <x v="0"/>
    <x v="0"/>
    <n v="1342.75"/>
    <n v="797.94"/>
    <x v="0"/>
    <d v="1991-09-10T00:00:00"/>
    <n v="34"/>
    <x v="0"/>
    <x v="4"/>
    <s v="Johnmouth"/>
    <x v="2"/>
  </r>
  <r>
    <s v="T04921"/>
    <d v="2024-12-03T00:00:00"/>
    <s v="C119"/>
    <s v="P047"/>
    <s v="S003"/>
    <n v="4"/>
    <n v="0.1"/>
    <s v="Bank Transfer"/>
    <n v="4788.72"/>
    <n v="4309.848"/>
    <n v="2890.96"/>
    <n v="1418.8879999999999"/>
    <s v="Or Smartphone"/>
    <x v="7"/>
    <x v="0"/>
    <x v="1"/>
    <x v="10"/>
    <n v="1197.18"/>
    <n v="722.74"/>
    <x v="0"/>
    <d v="1991-07-31T00:00:00"/>
    <n v="34"/>
    <x v="0"/>
    <x v="0"/>
    <s v="New Michele"/>
    <x v="0"/>
  </r>
  <r>
    <s v="T04922"/>
    <d v="2024-05-08T00:00:00"/>
    <s v="C066"/>
    <s v="P031"/>
    <s v="S003"/>
    <n v="5"/>
    <n v="0.05"/>
    <s v="Cash"/>
    <n v="5478.6"/>
    <n v="5204.67"/>
    <n v="4111"/>
    <n v="1093.67"/>
    <s v="Foot Snacks"/>
    <x v="4"/>
    <x v="0"/>
    <x v="2"/>
    <x v="4"/>
    <n v="1095.72"/>
    <n v="822.2"/>
    <x v="1"/>
    <d v="1985-09-14T00:00:00"/>
    <n v="40"/>
    <x v="1"/>
    <x v="0"/>
    <s v="New Michele"/>
    <x v="0"/>
  </r>
  <r>
    <s v="T04923"/>
    <d v="2025-02-11T00:00:00"/>
    <s v="C082"/>
    <s v="P003"/>
    <s v="S003"/>
    <n v="5"/>
    <n v="0.1"/>
    <s v="Bank Transfer"/>
    <n v="1688.15"/>
    <n v="1519.335"/>
    <n v="845.15"/>
    <n v="674.18500000000006"/>
    <s v="Here Footwear"/>
    <x v="10"/>
    <x v="2"/>
    <x v="0"/>
    <x v="3"/>
    <n v="337.63"/>
    <n v="169.03"/>
    <x v="0"/>
    <d v="2003-05-11T00:00:00"/>
    <n v="23"/>
    <x v="2"/>
    <x v="0"/>
    <s v="New Michele"/>
    <x v="0"/>
  </r>
  <r>
    <s v="T04924"/>
    <d v="2025-08-27T00:00:00"/>
    <s v="C085"/>
    <s v="P012"/>
    <s v="S002"/>
    <n v="5"/>
    <n v="0"/>
    <s v="Cash"/>
    <n v="5965.45"/>
    <n v="5965.45"/>
    <n v="4091.2"/>
    <n v="1874.25"/>
    <s v="Above Camera"/>
    <x v="3"/>
    <x v="2"/>
    <x v="1"/>
    <x v="12"/>
    <n v="1193.0899999999999"/>
    <n v="818.24"/>
    <x v="0"/>
    <d v="1979-03-23T00:00:00"/>
    <n v="47"/>
    <x v="1"/>
    <x v="2"/>
    <s v="Peckmouth"/>
    <x v="2"/>
  </r>
  <r>
    <s v="T04925"/>
    <d v="2024-08-26T00:00:00"/>
    <s v="C143"/>
    <s v="P035"/>
    <s v="S001"/>
    <n v="5"/>
    <n v="0"/>
    <s v="Mobile Money"/>
    <n v="7812.1500000000005"/>
    <n v="7812.1500000000005"/>
    <n v="5978.1500000000005"/>
    <n v="1834"/>
    <s v="Chair Laptop"/>
    <x v="3"/>
    <x v="0"/>
    <x v="1"/>
    <x v="6"/>
    <n v="1562.43"/>
    <n v="1195.6300000000001"/>
    <x v="0"/>
    <d v="1961-06-03T00:00:00"/>
    <n v="65"/>
    <x v="4"/>
    <x v="3"/>
    <s v="Jimenezborough"/>
    <x v="3"/>
  </r>
  <r>
    <s v="T04926"/>
    <d v="2024-12-05T00:00:00"/>
    <s v="C090"/>
    <s v="P037"/>
    <s v="S003"/>
    <n v="5"/>
    <n v="0.05"/>
    <s v="Bank Transfer"/>
    <n v="9763.25"/>
    <n v="9275.0874999999996"/>
    <n v="7256.35"/>
    <n v="2018.7374999999993"/>
    <s v="Book Television"/>
    <x v="7"/>
    <x v="0"/>
    <x v="1"/>
    <x v="2"/>
    <n v="1952.65"/>
    <n v="1451.27"/>
    <x v="0"/>
    <d v="1975-08-18T00:00:00"/>
    <n v="50"/>
    <x v="3"/>
    <x v="0"/>
    <s v="New Michele"/>
    <x v="0"/>
  </r>
  <r>
    <s v="T04927"/>
    <d v="2025-08-21T00:00:00"/>
    <s v="C073"/>
    <s v="P048"/>
    <s v="S003"/>
    <n v="4"/>
    <n v="0.15"/>
    <s v="Credit Card"/>
    <n v="4865.4399999999996"/>
    <n v="4135.6239999999998"/>
    <n v="3179.2"/>
    <n v="956.42399999999998"/>
    <s v="Nor Bags"/>
    <x v="3"/>
    <x v="2"/>
    <x v="0"/>
    <x v="5"/>
    <n v="1216.3599999999999"/>
    <n v="794.8"/>
    <x v="1"/>
    <d v="1964-12-04T00:00:00"/>
    <n v="61"/>
    <x v="3"/>
    <x v="0"/>
    <s v="New Michele"/>
    <x v="0"/>
  </r>
  <r>
    <s v="T04928"/>
    <d v="2025-05-02T00:00:00"/>
    <s v="C043"/>
    <s v="P046"/>
    <s v="S005"/>
    <n v="3"/>
    <n v="0.05"/>
    <s v="Cash"/>
    <n v="3496.1099999999997"/>
    <n v="3321.3044999999997"/>
    <n v="2779.6499999999996"/>
    <n v="541.6545000000001"/>
    <s v="Nature Clothing"/>
    <x v="4"/>
    <x v="2"/>
    <x v="0"/>
    <x v="0"/>
    <n v="1165.3699999999999"/>
    <n v="926.55"/>
    <x v="0"/>
    <d v="1988-09-14T00:00:00"/>
    <n v="37"/>
    <x v="1"/>
    <x v="4"/>
    <s v="Johnmouth"/>
    <x v="2"/>
  </r>
  <r>
    <s v="T04929"/>
    <d v="2025-04-28T00:00:00"/>
    <s v="C127"/>
    <s v="P015"/>
    <s v="S005"/>
    <n v="4"/>
    <n v="0"/>
    <s v="Bank Transfer"/>
    <n v="1081.8"/>
    <n v="1081.8"/>
    <n v="750.4"/>
    <n v="331.4"/>
    <s v="Whether Bags"/>
    <x v="8"/>
    <x v="2"/>
    <x v="0"/>
    <x v="5"/>
    <n v="270.45"/>
    <n v="187.6"/>
    <x v="1"/>
    <d v="1982-11-17T00:00:00"/>
    <n v="43"/>
    <x v="1"/>
    <x v="4"/>
    <s v="Johnmouth"/>
    <x v="2"/>
  </r>
  <r>
    <s v="T04930"/>
    <d v="2024-05-04T00:00:00"/>
    <s v="C180"/>
    <s v="P003"/>
    <s v="S004"/>
    <n v="4"/>
    <n v="0"/>
    <s v="Credit Card"/>
    <n v="1350.52"/>
    <n v="1350.52"/>
    <n v="676.12"/>
    <n v="674.4"/>
    <s v="Here Footwear"/>
    <x v="4"/>
    <x v="0"/>
    <x v="0"/>
    <x v="3"/>
    <n v="337.63"/>
    <n v="169.03"/>
    <x v="1"/>
    <d v="1959-12-15T00:00:00"/>
    <n v="66"/>
    <x v="4"/>
    <x v="1"/>
    <s v="Brianahaven"/>
    <x v="1"/>
  </r>
  <r>
    <s v="T04931"/>
    <d v="2023-10-22T00:00:00"/>
    <s v="C105"/>
    <s v="P006"/>
    <s v="S001"/>
    <n v="4"/>
    <n v="0.05"/>
    <s v="Bank Transfer"/>
    <n v="1272.2"/>
    <n v="1208.5899999999999"/>
    <n v="749.36"/>
    <n v="459.2299999999999"/>
    <s v="Company Fruits"/>
    <x v="6"/>
    <x v="1"/>
    <x v="2"/>
    <x v="13"/>
    <n v="318.05"/>
    <n v="187.34"/>
    <x v="0"/>
    <d v="1969-12-29T00:00:00"/>
    <n v="56"/>
    <x v="3"/>
    <x v="3"/>
    <s v="Jimenezborough"/>
    <x v="3"/>
  </r>
  <r>
    <s v="T04932"/>
    <d v="2024-07-10T00:00:00"/>
    <s v="C139"/>
    <s v="P009"/>
    <s v="S004"/>
    <n v="1"/>
    <n v="0.15"/>
    <s v="Cash"/>
    <n v="123.19"/>
    <n v="104.7115"/>
    <n v="80.36"/>
    <n v="24.351500000000001"/>
    <s v="Us Snacks"/>
    <x v="11"/>
    <x v="0"/>
    <x v="2"/>
    <x v="4"/>
    <n v="123.19"/>
    <n v="80.36"/>
    <x v="0"/>
    <d v="1960-03-21T00:00:00"/>
    <n v="66"/>
    <x v="4"/>
    <x v="1"/>
    <s v="Brianahaven"/>
    <x v="1"/>
  </r>
  <r>
    <s v="T04933"/>
    <d v="2025-04-01T00:00:00"/>
    <s v="C076"/>
    <s v="P018"/>
    <s v="S004"/>
    <n v="2"/>
    <n v="0.15"/>
    <s v="Mobile Money"/>
    <n v="2159.7800000000002"/>
    <n v="1835.8130000000001"/>
    <n v="1407.66"/>
    <n v="428.15300000000002"/>
    <s v="Democratic Smartphone"/>
    <x v="8"/>
    <x v="2"/>
    <x v="1"/>
    <x v="10"/>
    <n v="1079.8900000000001"/>
    <n v="703.83"/>
    <x v="0"/>
    <d v="2005-12-14T00:00:00"/>
    <n v="20"/>
    <x v="2"/>
    <x v="1"/>
    <s v="Brianahaven"/>
    <x v="1"/>
  </r>
  <r>
    <s v="T04934"/>
    <d v="2024-01-22T00:00:00"/>
    <s v="C005"/>
    <s v="P025"/>
    <s v="S002"/>
    <n v="2"/>
    <n v="0.1"/>
    <s v="Cash"/>
    <n v="858.3"/>
    <n v="772.47"/>
    <n v="517.44000000000005"/>
    <n v="255.02999999999997"/>
    <s v="Little Watches"/>
    <x v="9"/>
    <x v="0"/>
    <x v="0"/>
    <x v="1"/>
    <n v="429.15"/>
    <n v="258.72000000000003"/>
    <x v="0"/>
    <d v="1992-06-18T00:00:00"/>
    <n v="34"/>
    <x v="0"/>
    <x v="2"/>
    <s v="Peckmouth"/>
    <x v="2"/>
  </r>
  <r>
    <s v="T04935"/>
    <d v="2025-02-24T00:00:00"/>
    <s v="C094"/>
    <s v="P042"/>
    <s v="S005"/>
    <n v="3"/>
    <n v="0"/>
    <s v="Cash"/>
    <n v="1360.8600000000001"/>
    <n v="1360.8600000000001"/>
    <n v="949.89"/>
    <n v="410.97000000000014"/>
    <s v="Maybe Clothing"/>
    <x v="10"/>
    <x v="2"/>
    <x v="0"/>
    <x v="0"/>
    <n v="453.62"/>
    <n v="316.63"/>
    <x v="0"/>
    <d v="1962-10-18T00:00:00"/>
    <n v="63"/>
    <x v="3"/>
    <x v="4"/>
    <s v="Johnmouth"/>
    <x v="2"/>
  </r>
  <r>
    <s v="T04936"/>
    <d v="2024-03-02T00:00:00"/>
    <s v="C096"/>
    <s v="P027"/>
    <s v="S002"/>
    <n v="1"/>
    <n v="0"/>
    <s v="Mobile Money"/>
    <n v="1272.23"/>
    <n v="1272.23"/>
    <n v="952.65"/>
    <n v="319.58000000000004"/>
    <s v="Hospital Smartphone"/>
    <x v="2"/>
    <x v="0"/>
    <x v="1"/>
    <x v="10"/>
    <n v="1272.23"/>
    <n v="952.65"/>
    <x v="0"/>
    <d v="1989-01-06T00:00:00"/>
    <n v="37"/>
    <x v="1"/>
    <x v="2"/>
    <s v="Peckmouth"/>
    <x v="2"/>
  </r>
  <r>
    <s v="T04937"/>
    <d v="2024-08-19T00:00:00"/>
    <s v="C059"/>
    <s v="P017"/>
    <s v="S001"/>
    <n v="4"/>
    <n v="0.15"/>
    <s v="Cash"/>
    <n v="4984.4399999999996"/>
    <n v="4236.7739999999994"/>
    <n v="3334.08"/>
    <n v="902.69399999999951"/>
    <s v="Find Headphones"/>
    <x v="3"/>
    <x v="0"/>
    <x v="1"/>
    <x v="11"/>
    <n v="1246.1099999999999"/>
    <n v="833.52"/>
    <x v="1"/>
    <d v="1963-05-11T00:00:00"/>
    <n v="63"/>
    <x v="3"/>
    <x v="3"/>
    <s v="Jimenezborough"/>
    <x v="3"/>
  </r>
  <r>
    <s v="T04938"/>
    <d v="2025-01-18T00:00:00"/>
    <s v="C081"/>
    <s v="P046"/>
    <s v="S004"/>
    <n v="1"/>
    <n v="0.1"/>
    <s v="Mobile Money"/>
    <n v="1165.3699999999999"/>
    <n v="1048.8329999999999"/>
    <n v="926.55"/>
    <n v="122.2829999999999"/>
    <s v="Nature Clothing"/>
    <x v="9"/>
    <x v="2"/>
    <x v="0"/>
    <x v="0"/>
    <n v="1165.3699999999999"/>
    <n v="926.55"/>
    <x v="1"/>
    <d v="1988-07-20T00:00:00"/>
    <n v="38"/>
    <x v="1"/>
    <x v="1"/>
    <s v="Brianahaven"/>
    <x v="1"/>
  </r>
  <r>
    <s v="T04939"/>
    <d v="2024-09-21T00:00:00"/>
    <s v="C147"/>
    <s v="P021"/>
    <s v="S001"/>
    <n v="3"/>
    <n v="0.05"/>
    <s v="Credit Card"/>
    <n v="3681.7200000000003"/>
    <n v="3497.634"/>
    <n v="2931.27"/>
    <n v="566.36400000000003"/>
    <s v="Firm Dairy"/>
    <x v="5"/>
    <x v="0"/>
    <x v="2"/>
    <x v="7"/>
    <n v="1227.24"/>
    <n v="977.09"/>
    <x v="1"/>
    <d v="1967-02-03T00:00:00"/>
    <n v="59"/>
    <x v="3"/>
    <x v="3"/>
    <s v="Jimenezborough"/>
    <x v="3"/>
  </r>
  <r>
    <s v="T04940"/>
    <d v="2025-02-27T00:00:00"/>
    <s v="C066"/>
    <s v="P023"/>
    <s v="S003"/>
    <n v="1"/>
    <n v="0.05"/>
    <s v="Credit Card"/>
    <n v="1878.47"/>
    <n v="1784.5464999999999"/>
    <n v="1014.91"/>
    <n v="769.63649999999996"/>
    <s v="And Footwear"/>
    <x v="10"/>
    <x v="2"/>
    <x v="0"/>
    <x v="3"/>
    <n v="1878.47"/>
    <n v="1014.91"/>
    <x v="1"/>
    <d v="1985-09-14T00:00:00"/>
    <n v="40"/>
    <x v="1"/>
    <x v="0"/>
    <s v="New Michele"/>
    <x v="0"/>
  </r>
  <r>
    <s v="T04941"/>
    <d v="2025-01-10T00:00:00"/>
    <s v="C152"/>
    <s v="P028"/>
    <s v="S003"/>
    <n v="3"/>
    <n v="0.15"/>
    <s v="Bank Transfer"/>
    <n v="2021.34"/>
    <n v="1718.1389999999999"/>
    <n v="1089.99"/>
    <n v="628.14899999999989"/>
    <s v="Deal Smartphone"/>
    <x v="9"/>
    <x v="2"/>
    <x v="1"/>
    <x v="10"/>
    <n v="673.78"/>
    <n v="363.33"/>
    <x v="0"/>
    <d v="1987-06-17T00:00:00"/>
    <n v="39"/>
    <x v="1"/>
    <x v="0"/>
    <s v="New Michele"/>
    <x v="0"/>
  </r>
  <r>
    <s v="T04942"/>
    <d v="2024-01-04T00:00:00"/>
    <s v="C015"/>
    <s v="P044"/>
    <s v="S004"/>
    <n v="3"/>
    <n v="0.1"/>
    <s v="Credit Card"/>
    <n v="3859.6499999999996"/>
    <n v="3473.6849999999999"/>
    <n v="2392.62"/>
    <n v="1081.0650000000001"/>
    <s v="Least Accessories"/>
    <x v="9"/>
    <x v="0"/>
    <x v="0"/>
    <x v="9"/>
    <n v="1286.55"/>
    <n v="797.54"/>
    <x v="0"/>
    <d v="1993-12-12T00:00:00"/>
    <n v="32"/>
    <x v="1"/>
    <x v="1"/>
    <s v="Brianahaven"/>
    <x v="1"/>
  </r>
  <r>
    <s v="T04943"/>
    <d v="2023-12-23T00:00:00"/>
    <s v="C025"/>
    <s v="P028"/>
    <s v="S003"/>
    <n v="4"/>
    <n v="0"/>
    <s v="Bank Transfer"/>
    <n v="2695.12"/>
    <n v="2695.12"/>
    <n v="1453.32"/>
    <n v="1241.8"/>
    <s v="Deal Smartphone"/>
    <x v="7"/>
    <x v="1"/>
    <x v="1"/>
    <x v="10"/>
    <n v="673.78"/>
    <n v="363.33"/>
    <x v="1"/>
    <d v="1971-03-12T00:00:00"/>
    <n v="55"/>
    <x v="3"/>
    <x v="0"/>
    <s v="New Michele"/>
    <x v="0"/>
  </r>
  <r>
    <s v="T04944"/>
    <d v="2024-01-11T00:00:00"/>
    <s v="C186"/>
    <s v="P047"/>
    <s v="S004"/>
    <n v="1"/>
    <n v="0"/>
    <s v="Mobile Money"/>
    <n v="1197.18"/>
    <n v="1197.18"/>
    <n v="722.74"/>
    <n v="474.44000000000005"/>
    <s v="Or Smartphone"/>
    <x v="9"/>
    <x v="0"/>
    <x v="1"/>
    <x v="10"/>
    <n v="1197.18"/>
    <n v="722.74"/>
    <x v="1"/>
    <d v="1960-05-05T00:00:00"/>
    <n v="66"/>
    <x v="4"/>
    <x v="1"/>
    <s v="Brianahaven"/>
    <x v="1"/>
  </r>
  <r>
    <s v="T04945"/>
    <d v="2023-11-12T00:00:00"/>
    <s v="C112"/>
    <s v="P037"/>
    <s v="S003"/>
    <n v="4"/>
    <n v="0.05"/>
    <s v="Mobile Money"/>
    <n v="7810.6"/>
    <n v="7420.07"/>
    <n v="5805.08"/>
    <n v="1614.9899999999998"/>
    <s v="Book Television"/>
    <x v="1"/>
    <x v="1"/>
    <x v="1"/>
    <x v="2"/>
    <n v="1952.65"/>
    <n v="1451.27"/>
    <x v="1"/>
    <d v="1983-12-29T00:00:00"/>
    <n v="42"/>
    <x v="1"/>
    <x v="0"/>
    <s v="New Michele"/>
    <x v="0"/>
  </r>
  <r>
    <s v="T04946"/>
    <d v="2024-12-27T00:00:00"/>
    <s v="C085"/>
    <s v="P043"/>
    <s v="S004"/>
    <n v="1"/>
    <n v="0.05"/>
    <s v="Credit Card"/>
    <n v="564.41999999999996"/>
    <n v="536.19899999999996"/>
    <n v="293.95999999999998"/>
    <n v="242.23899999999998"/>
    <s v="Soon Accessories"/>
    <x v="7"/>
    <x v="0"/>
    <x v="0"/>
    <x v="9"/>
    <n v="564.41999999999996"/>
    <n v="293.95999999999998"/>
    <x v="0"/>
    <d v="1979-03-23T00:00:00"/>
    <n v="47"/>
    <x v="1"/>
    <x v="1"/>
    <s v="Brianahaven"/>
    <x v="1"/>
  </r>
  <r>
    <s v="T04947"/>
    <d v="2025-08-30T00:00:00"/>
    <s v="C083"/>
    <s v="P013"/>
    <s v="S005"/>
    <n v="4"/>
    <n v="0.1"/>
    <s v="Mobile Money"/>
    <n v="4539.2"/>
    <n v="4085.2799999999997"/>
    <n v="2700.4"/>
    <n v="1384.8799999999997"/>
    <s v="World Watches"/>
    <x v="3"/>
    <x v="2"/>
    <x v="0"/>
    <x v="1"/>
    <n v="1134.8"/>
    <n v="675.1"/>
    <x v="1"/>
    <d v="1981-03-29T00:00:00"/>
    <n v="45"/>
    <x v="1"/>
    <x v="4"/>
    <s v="Johnmouth"/>
    <x v="2"/>
  </r>
  <r>
    <s v="T04948"/>
    <d v="2025-01-24T00:00:00"/>
    <s v="C102"/>
    <s v="P016"/>
    <s v="S005"/>
    <n v="1"/>
    <n v="0.1"/>
    <s v="Mobile Money"/>
    <n v="1858.75"/>
    <n v="1672.875"/>
    <n v="1451.16"/>
    <n v="221.71499999999992"/>
    <s v="House Accessories"/>
    <x v="9"/>
    <x v="2"/>
    <x v="0"/>
    <x v="9"/>
    <n v="1858.75"/>
    <n v="1451.16"/>
    <x v="1"/>
    <d v="1996-06-20T00:00:00"/>
    <n v="30"/>
    <x v="1"/>
    <x v="4"/>
    <s v="Johnmouth"/>
    <x v="2"/>
  </r>
  <r>
    <s v="T04949"/>
    <d v="2024-05-10T00:00:00"/>
    <s v="C013"/>
    <s v="P001"/>
    <s v="S002"/>
    <n v="2"/>
    <n v="0.15"/>
    <s v="Mobile Money"/>
    <n v="3347.38"/>
    <n v="2845.2730000000001"/>
    <n v="2646.76"/>
    <n v="198.51299999999992"/>
    <s v="Like Camera"/>
    <x v="4"/>
    <x v="0"/>
    <x v="1"/>
    <x v="12"/>
    <n v="1673.69"/>
    <n v="1323.38"/>
    <x v="0"/>
    <d v="1955-01-28T00:00:00"/>
    <n v="71"/>
    <x v="4"/>
    <x v="2"/>
    <s v="Peckmouth"/>
    <x v="2"/>
  </r>
  <r>
    <s v="T04950"/>
    <d v="2024-11-10T00:00:00"/>
    <s v="C188"/>
    <s v="P015"/>
    <s v="S001"/>
    <n v="5"/>
    <n v="0.1"/>
    <s v="Credit Card"/>
    <n v="1352.25"/>
    <n v="1217.0250000000001"/>
    <n v="938"/>
    <n v="279.02500000000009"/>
    <s v="Whether Bags"/>
    <x v="1"/>
    <x v="0"/>
    <x v="0"/>
    <x v="5"/>
    <n v="270.45"/>
    <n v="187.6"/>
    <x v="0"/>
    <d v="1960-11-23T00:00:00"/>
    <n v="65"/>
    <x v="4"/>
    <x v="3"/>
    <s v="Jimenezborough"/>
    <x v="3"/>
  </r>
  <r>
    <s v="T04951"/>
    <d v="2024-02-09T00:00:00"/>
    <s v="C002"/>
    <s v="P022"/>
    <s v="S001"/>
    <n v="5"/>
    <n v="0.05"/>
    <s v="Credit Card"/>
    <n v="127.85"/>
    <n v="121.4575"/>
    <n v="95.25"/>
    <n v="26.207499999999996"/>
    <s v="How Vegetables"/>
    <x v="10"/>
    <x v="0"/>
    <x v="2"/>
    <x v="8"/>
    <n v="25.57"/>
    <n v="19.05"/>
    <x v="0"/>
    <d v="1959-08-18T00:00:00"/>
    <n v="66"/>
    <x v="4"/>
    <x v="3"/>
    <s v="Jimenezborough"/>
    <x v="3"/>
  </r>
  <r>
    <s v="T04952"/>
    <d v="2023-12-26T00:00:00"/>
    <s v="C007"/>
    <s v="P004"/>
    <s v="S005"/>
    <n v="3"/>
    <n v="0.15"/>
    <s v="Mobile Money"/>
    <n v="5561.3099999999995"/>
    <n v="4727.1134999999995"/>
    <n v="4090.56"/>
    <n v="636.55349999999953"/>
    <s v="Four Accessories"/>
    <x v="7"/>
    <x v="1"/>
    <x v="0"/>
    <x v="9"/>
    <n v="1853.77"/>
    <n v="1363.52"/>
    <x v="0"/>
    <d v="1985-01-11T00:00:00"/>
    <n v="41"/>
    <x v="1"/>
    <x v="4"/>
    <s v="Johnmouth"/>
    <x v="2"/>
  </r>
  <r>
    <s v="T04953"/>
    <d v="2025-02-02T00:00:00"/>
    <s v="C062"/>
    <s v="P046"/>
    <s v="S002"/>
    <n v="2"/>
    <n v="0.05"/>
    <s v="Mobile Money"/>
    <n v="2330.7399999999998"/>
    <n v="2214.2029999999995"/>
    <n v="1853.1"/>
    <n v="361.10299999999961"/>
    <s v="Nature Clothing"/>
    <x v="10"/>
    <x v="2"/>
    <x v="0"/>
    <x v="0"/>
    <n v="1165.3699999999999"/>
    <n v="926.55"/>
    <x v="0"/>
    <d v="2000-06-21T00:00:00"/>
    <n v="26"/>
    <x v="1"/>
    <x v="2"/>
    <s v="Peckmouth"/>
    <x v="2"/>
  </r>
  <r>
    <s v="T04954"/>
    <d v="2024-01-04T00:00:00"/>
    <s v="C055"/>
    <s v="P028"/>
    <s v="S002"/>
    <n v="2"/>
    <n v="0.15"/>
    <s v="Bank Transfer"/>
    <n v="1347.56"/>
    <n v="1145.4259999999999"/>
    <n v="726.66"/>
    <n v="418.76599999999996"/>
    <s v="Deal Smartphone"/>
    <x v="9"/>
    <x v="0"/>
    <x v="1"/>
    <x v="10"/>
    <n v="673.78"/>
    <n v="363.33"/>
    <x v="0"/>
    <d v="1976-07-09T00:00:00"/>
    <n v="50"/>
    <x v="3"/>
    <x v="2"/>
    <s v="Peckmouth"/>
    <x v="2"/>
  </r>
  <r>
    <s v="T04955"/>
    <d v="2024-03-27T00:00:00"/>
    <s v="C067"/>
    <s v="P025"/>
    <s v="S001"/>
    <n v="2"/>
    <n v="0.05"/>
    <s v="Bank Transfer"/>
    <n v="858.3"/>
    <n v="815.38499999999988"/>
    <n v="517.44000000000005"/>
    <n v="297.94499999999982"/>
    <s v="Little Watches"/>
    <x v="2"/>
    <x v="0"/>
    <x v="0"/>
    <x v="1"/>
    <n v="429.15"/>
    <n v="258.72000000000003"/>
    <x v="0"/>
    <d v="1973-09-07T00:00:00"/>
    <n v="52"/>
    <x v="3"/>
    <x v="3"/>
    <s v="Jimenezborough"/>
    <x v="3"/>
  </r>
  <r>
    <s v="T04956"/>
    <d v="2024-01-26T00:00:00"/>
    <s v="C062"/>
    <s v="P034"/>
    <s v="S002"/>
    <n v="4"/>
    <n v="0.15"/>
    <s v="Mobile Money"/>
    <n v="1712.2"/>
    <n v="1455.37"/>
    <n v="984.28"/>
    <n v="471.08999999999992"/>
    <s v="Everything Laptop"/>
    <x v="9"/>
    <x v="0"/>
    <x v="1"/>
    <x v="6"/>
    <n v="428.05"/>
    <n v="246.07"/>
    <x v="0"/>
    <d v="2000-06-21T00:00:00"/>
    <n v="26"/>
    <x v="1"/>
    <x v="2"/>
    <s v="Peckmouth"/>
    <x v="2"/>
  </r>
  <r>
    <s v="T04957"/>
    <d v="2023-10-28T00:00:00"/>
    <s v="C159"/>
    <s v="P031"/>
    <s v="S005"/>
    <n v="2"/>
    <n v="0.1"/>
    <s v="Credit Card"/>
    <n v="2191.44"/>
    <n v="1972.296"/>
    <n v="1644.4"/>
    <n v="327.89599999999996"/>
    <s v="Foot Snacks"/>
    <x v="6"/>
    <x v="1"/>
    <x v="2"/>
    <x v="4"/>
    <n v="1095.72"/>
    <n v="822.2"/>
    <x v="0"/>
    <d v="1990-10-14T00:00:00"/>
    <n v="35"/>
    <x v="1"/>
    <x v="4"/>
    <s v="Johnmouth"/>
    <x v="2"/>
  </r>
  <r>
    <s v="T04958"/>
    <d v="2024-09-19T00:00:00"/>
    <s v="C113"/>
    <s v="P019"/>
    <s v="S004"/>
    <n v="2"/>
    <n v="0.05"/>
    <s v="Credit Card"/>
    <n v="3525.84"/>
    <n v="3349.5479999999998"/>
    <n v="2692.96"/>
    <n v="656.58799999999974"/>
    <s v="Traditional Laptop"/>
    <x v="5"/>
    <x v="0"/>
    <x v="1"/>
    <x v="6"/>
    <n v="1762.92"/>
    <n v="1346.48"/>
    <x v="0"/>
    <d v="1977-05-23T00:00:00"/>
    <n v="49"/>
    <x v="1"/>
    <x v="1"/>
    <s v="Brianahaven"/>
    <x v="1"/>
  </r>
  <r>
    <s v="T04959"/>
    <d v="2025-08-12T00:00:00"/>
    <s v="C185"/>
    <s v="P034"/>
    <s v="S005"/>
    <n v="3"/>
    <n v="0.05"/>
    <s v="Cash"/>
    <n v="1284.1500000000001"/>
    <n v="1219.9425000000001"/>
    <n v="738.21"/>
    <n v="481.73250000000007"/>
    <s v="Everything Laptop"/>
    <x v="3"/>
    <x v="2"/>
    <x v="1"/>
    <x v="6"/>
    <n v="428.05"/>
    <n v="246.07"/>
    <x v="1"/>
    <d v="1975-07-04T00:00:00"/>
    <n v="51"/>
    <x v="3"/>
    <x v="4"/>
    <s v="Johnmouth"/>
    <x v="2"/>
  </r>
  <r>
    <s v="T04960"/>
    <d v="2024-03-21T00:00:00"/>
    <s v="C035"/>
    <s v="P004"/>
    <s v="S002"/>
    <n v="2"/>
    <n v="0"/>
    <s v="Cash"/>
    <n v="3707.54"/>
    <n v="3707.54"/>
    <n v="2727.04"/>
    <n v="980.5"/>
    <s v="Four Accessories"/>
    <x v="2"/>
    <x v="0"/>
    <x v="0"/>
    <x v="9"/>
    <n v="1853.77"/>
    <n v="1363.52"/>
    <x v="1"/>
    <d v="1991-04-19T00:00:00"/>
    <n v="35"/>
    <x v="1"/>
    <x v="2"/>
    <s v="Peckmouth"/>
    <x v="2"/>
  </r>
  <r>
    <s v="T04961"/>
    <d v="2025-04-19T00:00:00"/>
    <s v="C065"/>
    <s v="P021"/>
    <s v="S001"/>
    <n v="1"/>
    <n v="0.15"/>
    <s v="Credit Card"/>
    <n v="1227.24"/>
    <n v="1043.154"/>
    <n v="977.09"/>
    <n v="66.063999999999965"/>
    <s v="Firm Dairy"/>
    <x v="8"/>
    <x v="2"/>
    <x v="2"/>
    <x v="7"/>
    <n v="1227.24"/>
    <n v="977.09"/>
    <x v="1"/>
    <d v="1969-12-10T00:00:00"/>
    <n v="56"/>
    <x v="3"/>
    <x v="3"/>
    <s v="Jimenezborough"/>
    <x v="3"/>
  </r>
  <r>
    <s v="T04962"/>
    <d v="2025-07-06T00:00:00"/>
    <s v="C059"/>
    <s v="P009"/>
    <s v="S002"/>
    <n v="5"/>
    <n v="0.1"/>
    <s v="Bank Transfer"/>
    <n v="615.95000000000005"/>
    <n v="554.35500000000002"/>
    <n v="401.8"/>
    <n v="152.55500000000001"/>
    <s v="Us Snacks"/>
    <x v="11"/>
    <x v="2"/>
    <x v="2"/>
    <x v="4"/>
    <n v="123.19"/>
    <n v="80.36"/>
    <x v="1"/>
    <d v="1963-05-11T00:00:00"/>
    <n v="63"/>
    <x v="3"/>
    <x v="2"/>
    <s v="Peckmouth"/>
    <x v="2"/>
  </r>
  <r>
    <s v="T04963"/>
    <d v="2024-11-25T00:00:00"/>
    <s v="C036"/>
    <s v="P043"/>
    <s v="S002"/>
    <n v="3"/>
    <n v="0.15"/>
    <s v="Cash"/>
    <n v="1693.2599999999998"/>
    <n v="1439.2709999999997"/>
    <n v="881.87999999999988"/>
    <n v="557.39099999999985"/>
    <s v="Soon Accessories"/>
    <x v="1"/>
    <x v="0"/>
    <x v="0"/>
    <x v="9"/>
    <n v="564.41999999999996"/>
    <n v="293.95999999999998"/>
    <x v="0"/>
    <d v="1991-11-04T00:00:00"/>
    <n v="34"/>
    <x v="0"/>
    <x v="2"/>
    <s v="Peckmouth"/>
    <x v="2"/>
  </r>
  <r>
    <s v="T04964"/>
    <d v="2025-04-08T00:00:00"/>
    <s v="C155"/>
    <s v="P010"/>
    <s v="S005"/>
    <n v="5"/>
    <n v="0.05"/>
    <s v="Cash"/>
    <n v="5970.5999999999995"/>
    <n v="5672.0699999999988"/>
    <n v="4194.75"/>
    <n v="1477.3199999999988"/>
    <s v="Step Smartphone"/>
    <x v="8"/>
    <x v="2"/>
    <x v="1"/>
    <x v="10"/>
    <n v="1194.1199999999999"/>
    <n v="838.95"/>
    <x v="0"/>
    <d v="1965-09-20T00:00:00"/>
    <n v="60"/>
    <x v="3"/>
    <x v="4"/>
    <s v="Johnmouth"/>
    <x v="2"/>
  </r>
  <r>
    <s v="T04965"/>
    <d v="2025-04-13T00:00:00"/>
    <s v="C173"/>
    <s v="P013"/>
    <s v="S004"/>
    <n v="3"/>
    <n v="0.1"/>
    <s v="Cash"/>
    <n v="3404.3999999999996"/>
    <n v="3063.9599999999996"/>
    <n v="2025.3000000000002"/>
    <n v="1038.6599999999994"/>
    <s v="World Watches"/>
    <x v="8"/>
    <x v="2"/>
    <x v="0"/>
    <x v="1"/>
    <n v="1134.8"/>
    <n v="675.1"/>
    <x v="1"/>
    <d v="1958-08-28T00:00:00"/>
    <n v="67"/>
    <x v="4"/>
    <x v="1"/>
    <s v="Brianahaven"/>
    <x v="1"/>
  </r>
  <r>
    <s v="T04966"/>
    <d v="2023-11-25T00:00:00"/>
    <s v="C085"/>
    <s v="P023"/>
    <s v="S003"/>
    <n v="3"/>
    <n v="0.05"/>
    <s v="Mobile Money"/>
    <n v="5635.41"/>
    <n v="5353.6394999999993"/>
    <n v="3044.73"/>
    <n v="2308.9094999999993"/>
    <s v="And Footwear"/>
    <x v="1"/>
    <x v="1"/>
    <x v="0"/>
    <x v="3"/>
    <n v="1878.47"/>
    <n v="1014.91"/>
    <x v="0"/>
    <d v="1979-03-23T00:00:00"/>
    <n v="47"/>
    <x v="1"/>
    <x v="0"/>
    <s v="New Michele"/>
    <x v="0"/>
  </r>
  <r>
    <s v="T04967"/>
    <d v="2025-05-04T00:00:00"/>
    <s v="C015"/>
    <s v="P024"/>
    <s v="S004"/>
    <n v="3"/>
    <n v="0.15"/>
    <s v="Cash"/>
    <n v="4462.2300000000005"/>
    <n v="3792.8955000000001"/>
    <n v="2439.21"/>
    <n v="1353.6855"/>
    <s v="Him Smartphone"/>
    <x v="4"/>
    <x v="2"/>
    <x v="1"/>
    <x v="10"/>
    <n v="1487.41"/>
    <n v="813.07"/>
    <x v="0"/>
    <d v="1993-12-12T00:00:00"/>
    <n v="32"/>
    <x v="1"/>
    <x v="1"/>
    <s v="Brianahaven"/>
    <x v="1"/>
  </r>
  <r>
    <s v="T04968"/>
    <d v="2023-12-21T00:00:00"/>
    <s v="C052"/>
    <s v="P012"/>
    <s v="S005"/>
    <n v="2"/>
    <n v="0"/>
    <s v="Cash"/>
    <n v="2386.1799999999998"/>
    <n v="2386.1799999999998"/>
    <n v="1636.48"/>
    <n v="749.69999999999982"/>
    <s v="Above Camera"/>
    <x v="7"/>
    <x v="1"/>
    <x v="1"/>
    <x v="12"/>
    <n v="1193.0899999999999"/>
    <n v="818.24"/>
    <x v="1"/>
    <d v="1991-09-11T00:00:00"/>
    <n v="34"/>
    <x v="0"/>
    <x v="4"/>
    <s v="Johnmouth"/>
    <x v="2"/>
  </r>
  <r>
    <s v="T04969"/>
    <d v="2024-04-21T00:00:00"/>
    <s v="C001"/>
    <s v="P002"/>
    <s v="S004"/>
    <n v="3"/>
    <n v="0.05"/>
    <s v="Credit Card"/>
    <n v="2456.2799999999997"/>
    <n v="2333.4659999999994"/>
    <n v="1582.8600000000001"/>
    <n v="750.60599999999931"/>
    <s v="Audience Television"/>
    <x v="8"/>
    <x v="0"/>
    <x v="1"/>
    <x v="2"/>
    <n v="818.76"/>
    <n v="527.62"/>
    <x v="0"/>
    <d v="1996-09-11T00:00:00"/>
    <n v="29"/>
    <x v="1"/>
    <x v="1"/>
    <s v="Brianahaven"/>
    <x v="1"/>
  </r>
  <r>
    <s v="T04970"/>
    <d v="2024-05-02T00:00:00"/>
    <s v="C173"/>
    <s v="P019"/>
    <s v="S002"/>
    <n v="2"/>
    <n v="0.15"/>
    <s v="Credit Card"/>
    <n v="3525.84"/>
    <n v="2996.9639999999999"/>
    <n v="2692.96"/>
    <n v="304.00399999999991"/>
    <s v="Traditional Laptop"/>
    <x v="4"/>
    <x v="0"/>
    <x v="1"/>
    <x v="6"/>
    <n v="1762.92"/>
    <n v="1346.48"/>
    <x v="1"/>
    <d v="1958-08-28T00:00:00"/>
    <n v="67"/>
    <x v="4"/>
    <x v="2"/>
    <s v="Peckmouth"/>
    <x v="2"/>
  </r>
  <r>
    <s v="T04971"/>
    <d v="2024-09-17T00:00:00"/>
    <s v="C033"/>
    <s v="P045"/>
    <s v="S004"/>
    <n v="4"/>
    <n v="0.15"/>
    <s v="Mobile Money"/>
    <n v="7516.32"/>
    <n v="6388.8719999999994"/>
    <n v="4018.24"/>
    <n v="2370.6319999999996"/>
    <s v="Set Dairy"/>
    <x v="5"/>
    <x v="0"/>
    <x v="2"/>
    <x v="7"/>
    <n v="1879.08"/>
    <n v="1004.56"/>
    <x v="1"/>
    <d v="1978-07-27T00:00:00"/>
    <n v="48"/>
    <x v="1"/>
    <x v="1"/>
    <s v="Brianahaven"/>
    <x v="1"/>
  </r>
  <r>
    <s v="T04972"/>
    <d v="2024-04-07T00:00:00"/>
    <s v="C056"/>
    <s v="P004"/>
    <s v="S002"/>
    <n v="1"/>
    <n v="0.15"/>
    <s v="Cash"/>
    <n v="1853.77"/>
    <n v="1575.7045000000001"/>
    <n v="1363.52"/>
    <n v="212.18450000000007"/>
    <s v="Four Accessories"/>
    <x v="8"/>
    <x v="0"/>
    <x v="0"/>
    <x v="9"/>
    <n v="1853.77"/>
    <n v="1363.52"/>
    <x v="1"/>
    <d v="2004-09-23T00:00:00"/>
    <n v="21"/>
    <x v="2"/>
    <x v="2"/>
    <s v="Peckmouth"/>
    <x v="2"/>
  </r>
  <r>
    <s v="T04973"/>
    <d v="2025-07-04T00:00:00"/>
    <s v="C102"/>
    <s v="P046"/>
    <s v="S004"/>
    <n v="3"/>
    <n v="0.15"/>
    <s v="Cash"/>
    <n v="3496.1099999999997"/>
    <n v="2971.6934999999999"/>
    <n v="2779.6499999999996"/>
    <n v="192.04350000000022"/>
    <s v="Nature Clothing"/>
    <x v="11"/>
    <x v="2"/>
    <x v="0"/>
    <x v="0"/>
    <n v="1165.3699999999999"/>
    <n v="926.55"/>
    <x v="1"/>
    <d v="1996-06-20T00:00:00"/>
    <n v="30"/>
    <x v="1"/>
    <x v="1"/>
    <s v="Brianahaven"/>
    <x v="1"/>
  </r>
  <r>
    <s v="T04974"/>
    <d v="2024-10-21T00:00:00"/>
    <s v="C114"/>
    <s v="P039"/>
    <s v="S001"/>
    <n v="2"/>
    <n v="0.1"/>
    <s v="Cash"/>
    <n v="1081.8800000000001"/>
    <n v="973.69200000000012"/>
    <n v="796.5"/>
    <n v="177.19200000000012"/>
    <s v="Church Clothing"/>
    <x v="6"/>
    <x v="0"/>
    <x v="0"/>
    <x v="0"/>
    <n v="540.94000000000005"/>
    <n v="398.25"/>
    <x v="1"/>
    <d v="1980-07-04T00:00:00"/>
    <n v="46"/>
    <x v="1"/>
    <x v="3"/>
    <s v="Jimenezborough"/>
    <x v="3"/>
  </r>
  <r>
    <s v="T04975"/>
    <d v="2024-07-12T00:00:00"/>
    <s v="C061"/>
    <s v="P010"/>
    <s v="S004"/>
    <n v="1"/>
    <n v="0.1"/>
    <s v="Bank Transfer"/>
    <n v="1194.1199999999999"/>
    <n v="1074.7079999999999"/>
    <n v="838.95"/>
    <n v="235.75799999999981"/>
    <s v="Step Smartphone"/>
    <x v="11"/>
    <x v="0"/>
    <x v="1"/>
    <x v="10"/>
    <n v="1194.1199999999999"/>
    <n v="838.95"/>
    <x v="0"/>
    <d v="1968-10-21T00:00:00"/>
    <n v="57"/>
    <x v="3"/>
    <x v="1"/>
    <s v="Brianahaven"/>
    <x v="1"/>
  </r>
  <r>
    <s v="T04976"/>
    <d v="2024-01-22T00:00:00"/>
    <s v="C044"/>
    <s v="P032"/>
    <s v="S005"/>
    <n v="5"/>
    <n v="0.1"/>
    <s v="Credit Card"/>
    <n v="1523.55"/>
    <n v="1371.1949999999999"/>
    <n v="820.05"/>
    <n v="551.14499999999998"/>
    <s v="Difficult Vegetables"/>
    <x v="9"/>
    <x v="0"/>
    <x v="2"/>
    <x v="8"/>
    <n v="304.70999999999998"/>
    <n v="164.01"/>
    <x v="0"/>
    <d v="1961-02-14T00:00:00"/>
    <n v="65"/>
    <x v="4"/>
    <x v="4"/>
    <s v="Johnmouth"/>
    <x v="2"/>
  </r>
  <r>
    <s v="T04977"/>
    <d v="2024-02-07T00:00:00"/>
    <s v="C162"/>
    <s v="P011"/>
    <s v="S003"/>
    <n v="1"/>
    <n v="0"/>
    <s v="Mobile Money"/>
    <n v="248.57"/>
    <n v="248.57"/>
    <n v="190.67"/>
    <n v="57.900000000000006"/>
    <s v="Either Headphones"/>
    <x v="10"/>
    <x v="0"/>
    <x v="1"/>
    <x v="11"/>
    <n v="248.57"/>
    <n v="190.67"/>
    <x v="0"/>
    <d v="2000-08-30T00:00:00"/>
    <n v="25"/>
    <x v="1"/>
    <x v="0"/>
    <s v="New Michele"/>
    <x v="0"/>
  </r>
  <r>
    <s v="T04978"/>
    <d v="2024-10-26T00:00:00"/>
    <s v="C182"/>
    <s v="P038"/>
    <s v="S003"/>
    <n v="1"/>
    <n v="0.05"/>
    <s v="Mobile Money"/>
    <n v="366.93"/>
    <n v="348.58350000000002"/>
    <n v="285.23"/>
    <n v="63.353499999999997"/>
    <s v="Stage Footwear"/>
    <x v="6"/>
    <x v="0"/>
    <x v="0"/>
    <x v="3"/>
    <n v="366.93"/>
    <n v="285.23"/>
    <x v="0"/>
    <d v="2004-07-25T00:00:00"/>
    <n v="22"/>
    <x v="2"/>
    <x v="0"/>
    <s v="New Michele"/>
    <x v="0"/>
  </r>
  <r>
    <s v="T04979"/>
    <d v="2025-02-11T00:00:00"/>
    <s v="C070"/>
    <s v="P013"/>
    <s v="S001"/>
    <n v="4"/>
    <n v="0.15"/>
    <s v="Bank Transfer"/>
    <n v="4539.2"/>
    <n v="3858.3199999999997"/>
    <n v="2700.4"/>
    <n v="1157.9199999999996"/>
    <s v="World Watches"/>
    <x v="10"/>
    <x v="2"/>
    <x v="0"/>
    <x v="1"/>
    <n v="1134.8"/>
    <n v="675.1"/>
    <x v="0"/>
    <d v="1971-10-24T00:00:00"/>
    <n v="54"/>
    <x v="3"/>
    <x v="3"/>
    <s v="Jimenezborough"/>
    <x v="3"/>
  </r>
  <r>
    <s v="T04980"/>
    <d v="2025-07-16T00:00:00"/>
    <s v="C130"/>
    <s v="P001"/>
    <s v="S002"/>
    <n v="4"/>
    <n v="0.15"/>
    <s v="Mobile Money"/>
    <n v="6694.76"/>
    <n v="5690.5460000000003"/>
    <n v="5293.52"/>
    <n v="397.02599999999984"/>
    <s v="Like Camera"/>
    <x v="11"/>
    <x v="2"/>
    <x v="1"/>
    <x v="12"/>
    <n v="1673.69"/>
    <n v="1323.38"/>
    <x v="0"/>
    <d v="1982-02-03T00:00:00"/>
    <n v="44"/>
    <x v="1"/>
    <x v="2"/>
    <s v="Peckmouth"/>
    <x v="2"/>
  </r>
  <r>
    <s v="T04981"/>
    <d v="2024-08-31T00:00:00"/>
    <s v="C036"/>
    <s v="P022"/>
    <s v="S003"/>
    <n v="5"/>
    <n v="0"/>
    <s v="Mobile Money"/>
    <n v="127.85"/>
    <n v="127.85"/>
    <n v="95.25"/>
    <n v="32.599999999999994"/>
    <s v="How Vegetables"/>
    <x v="3"/>
    <x v="0"/>
    <x v="2"/>
    <x v="8"/>
    <n v="25.57"/>
    <n v="19.05"/>
    <x v="0"/>
    <d v="1991-11-04T00:00:00"/>
    <n v="34"/>
    <x v="0"/>
    <x v="0"/>
    <s v="New Michele"/>
    <x v="0"/>
  </r>
  <r>
    <s v="T04982"/>
    <d v="2025-06-08T00:00:00"/>
    <s v="C041"/>
    <s v="P037"/>
    <s v="S001"/>
    <n v="1"/>
    <n v="0.05"/>
    <s v="Mobile Money"/>
    <n v="1952.65"/>
    <n v="1855.0174999999999"/>
    <n v="1451.27"/>
    <n v="403.74749999999995"/>
    <s v="Book Television"/>
    <x v="0"/>
    <x v="2"/>
    <x v="1"/>
    <x v="2"/>
    <n v="1952.65"/>
    <n v="1451.27"/>
    <x v="1"/>
    <d v="1980-07-03T00:00:00"/>
    <n v="46"/>
    <x v="1"/>
    <x v="3"/>
    <s v="Jimenezborough"/>
    <x v="3"/>
  </r>
  <r>
    <s v="T04983"/>
    <d v="2025-09-08T00:00:00"/>
    <s v="C049"/>
    <s v="P030"/>
    <s v="S005"/>
    <n v="3"/>
    <n v="0.15"/>
    <s v="Bank Transfer"/>
    <n v="87.72"/>
    <n v="74.561999999999998"/>
    <n v="45.839999999999996"/>
    <n v="28.722000000000001"/>
    <s v="National Watches"/>
    <x v="5"/>
    <x v="2"/>
    <x v="0"/>
    <x v="1"/>
    <n v="29.24"/>
    <n v="15.28"/>
    <x v="0"/>
    <d v="1997-01-03T00:00:00"/>
    <n v="29"/>
    <x v="1"/>
    <x v="4"/>
    <s v="Johnmouth"/>
    <x v="2"/>
  </r>
  <r>
    <s v="T04984"/>
    <d v="2023-12-02T00:00:00"/>
    <s v="C106"/>
    <s v="P025"/>
    <s v="S001"/>
    <n v="3"/>
    <n v="0.15"/>
    <s v="Bank Transfer"/>
    <n v="1287.4499999999998"/>
    <n v="1094.3324999999998"/>
    <n v="776.16000000000008"/>
    <n v="318.17249999999967"/>
    <s v="Little Watches"/>
    <x v="7"/>
    <x v="1"/>
    <x v="0"/>
    <x v="1"/>
    <n v="429.15"/>
    <n v="258.72000000000003"/>
    <x v="1"/>
    <d v="1987-04-23T00:00:00"/>
    <n v="39"/>
    <x v="1"/>
    <x v="3"/>
    <s v="Jimenezborough"/>
    <x v="3"/>
  </r>
  <r>
    <s v="T04985"/>
    <d v="2024-09-26T00:00:00"/>
    <s v="C081"/>
    <s v="P006"/>
    <s v="S005"/>
    <n v="4"/>
    <n v="0.05"/>
    <s v="Cash"/>
    <n v="1272.2"/>
    <n v="1208.5899999999999"/>
    <n v="749.36"/>
    <n v="459.2299999999999"/>
    <s v="Company Fruits"/>
    <x v="5"/>
    <x v="0"/>
    <x v="2"/>
    <x v="13"/>
    <n v="318.05"/>
    <n v="187.34"/>
    <x v="1"/>
    <d v="1988-07-20T00:00:00"/>
    <n v="38"/>
    <x v="1"/>
    <x v="4"/>
    <s v="Johnmouth"/>
    <x v="2"/>
  </r>
  <r>
    <s v="T04986"/>
    <d v="2023-09-21T00:00:00"/>
    <s v="C134"/>
    <s v="P039"/>
    <s v="S002"/>
    <n v="5"/>
    <n v="0.15"/>
    <s v="Bank Transfer"/>
    <n v="2704.7000000000003"/>
    <n v="2298.9950000000003"/>
    <n v="1991.25"/>
    <n v="307.74500000000035"/>
    <s v="Church Clothing"/>
    <x v="5"/>
    <x v="1"/>
    <x v="0"/>
    <x v="0"/>
    <n v="540.94000000000005"/>
    <n v="398.25"/>
    <x v="1"/>
    <d v="1985-01-29T00:00:00"/>
    <n v="41"/>
    <x v="1"/>
    <x v="2"/>
    <s v="Peckmouth"/>
    <x v="2"/>
  </r>
  <r>
    <s v="T04987"/>
    <d v="2024-09-06T00:00:00"/>
    <s v="C154"/>
    <s v="P001"/>
    <s v="S001"/>
    <n v="3"/>
    <n v="0.15"/>
    <s v="Cash"/>
    <n v="5021.07"/>
    <n v="4267.9094999999998"/>
    <n v="3970.1400000000003"/>
    <n v="297.76949999999943"/>
    <s v="Like Camera"/>
    <x v="5"/>
    <x v="0"/>
    <x v="1"/>
    <x v="12"/>
    <n v="1673.69"/>
    <n v="1323.38"/>
    <x v="0"/>
    <d v="1971-09-02T00:00:00"/>
    <n v="54"/>
    <x v="3"/>
    <x v="3"/>
    <s v="Jimenezborough"/>
    <x v="3"/>
  </r>
  <r>
    <s v="T04988"/>
    <d v="2023-09-20T00:00:00"/>
    <s v="C151"/>
    <s v="P023"/>
    <s v="S005"/>
    <n v="3"/>
    <n v="0.1"/>
    <s v="Cash"/>
    <n v="5635.41"/>
    <n v="5071.8689999999997"/>
    <n v="3044.73"/>
    <n v="2027.1389999999997"/>
    <s v="And Footwear"/>
    <x v="5"/>
    <x v="1"/>
    <x v="0"/>
    <x v="3"/>
    <n v="1878.47"/>
    <n v="1014.91"/>
    <x v="0"/>
    <d v="2006-08-30T00:00:00"/>
    <n v="19"/>
    <x v="2"/>
    <x v="4"/>
    <s v="Johnmouth"/>
    <x v="2"/>
  </r>
  <r>
    <s v="T04989"/>
    <d v="2024-02-09T00:00:00"/>
    <s v="C073"/>
    <s v="P035"/>
    <s v="S005"/>
    <n v="2"/>
    <n v="0.05"/>
    <s v="Mobile Money"/>
    <n v="3124.86"/>
    <n v="2968.6170000000002"/>
    <n v="2391.2600000000002"/>
    <n v="577.35699999999997"/>
    <s v="Chair Laptop"/>
    <x v="10"/>
    <x v="0"/>
    <x v="1"/>
    <x v="6"/>
    <n v="1562.43"/>
    <n v="1195.6300000000001"/>
    <x v="1"/>
    <d v="1964-12-04T00:00:00"/>
    <n v="61"/>
    <x v="3"/>
    <x v="4"/>
    <s v="Johnmouth"/>
    <x v="2"/>
  </r>
  <r>
    <s v="T04990"/>
    <d v="2024-08-29T00:00:00"/>
    <s v="C199"/>
    <s v="P036"/>
    <s v="S004"/>
    <n v="3"/>
    <n v="0.05"/>
    <s v="Credit Card"/>
    <n v="4504.38"/>
    <n v="4279.1610000000001"/>
    <n v="3503.19"/>
    <n v="775.971"/>
    <s v="New Watches"/>
    <x v="3"/>
    <x v="0"/>
    <x v="0"/>
    <x v="1"/>
    <n v="1501.46"/>
    <n v="1167.73"/>
    <x v="1"/>
    <d v="1970-05-18T00:00:00"/>
    <n v="56"/>
    <x v="3"/>
    <x v="1"/>
    <s v="Brianahaven"/>
    <x v="1"/>
  </r>
  <r>
    <s v="T04991"/>
    <d v="2025-06-18T00:00:00"/>
    <s v="C034"/>
    <s v="P009"/>
    <s v="S002"/>
    <n v="5"/>
    <n v="0.1"/>
    <s v="Mobile Money"/>
    <n v="615.95000000000005"/>
    <n v="554.35500000000002"/>
    <n v="401.8"/>
    <n v="152.55500000000001"/>
    <s v="Us Snacks"/>
    <x v="0"/>
    <x v="2"/>
    <x v="2"/>
    <x v="4"/>
    <n v="123.19"/>
    <n v="80.36"/>
    <x v="1"/>
    <d v="1964-12-19T00:00:00"/>
    <n v="61"/>
    <x v="3"/>
    <x v="2"/>
    <s v="Peckmouth"/>
    <x v="2"/>
  </r>
  <r>
    <s v="T04992"/>
    <d v="2024-09-17T00:00:00"/>
    <s v="C026"/>
    <s v="P040"/>
    <s v="S002"/>
    <n v="1"/>
    <n v="0.05"/>
    <s v="Cash"/>
    <n v="1745.61"/>
    <n v="1658.3294999999998"/>
    <n v="1322.44"/>
    <n v="335.88949999999977"/>
    <s v="Piece Headphones"/>
    <x v="5"/>
    <x v="0"/>
    <x v="1"/>
    <x v="11"/>
    <n v="1745.61"/>
    <n v="1322.44"/>
    <x v="0"/>
    <d v="2004-01-04T00:00:00"/>
    <n v="22"/>
    <x v="2"/>
    <x v="2"/>
    <s v="Peckmouth"/>
    <x v="2"/>
  </r>
  <r>
    <s v="T04993"/>
    <d v="2024-07-02T00:00:00"/>
    <s v="C170"/>
    <s v="P040"/>
    <s v="S001"/>
    <n v="3"/>
    <n v="0.1"/>
    <s v="Bank Transfer"/>
    <n v="5236.83"/>
    <n v="4713.1469999999999"/>
    <n v="3967.32"/>
    <n v="745.82699999999977"/>
    <s v="Piece Headphones"/>
    <x v="11"/>
    <x v="0"/>
    <x v="1"/>
    <x v="11"/>
    <n v="1745.61"/>
    <n v="1322.44"/>
    <x v="1"/>
    <d v="1984-05-05T00:00:00"/>
    <n v="42"/>
    <x v="1"/>
    <x v="3"/>
    <s v="Jimenezborough"/>
    <x v="3"/>
  </r>
  <r>
    <s v="T04994"/>
    <d v="2024-07-25T00:00:00"/>
    <s v="C059"/>
    <s v="P004"/>
    <s v="S003"/>
    <n v="1"/>
    <n v="0"/>
    <s v="Cash"/>
    <n v="1853.77"/>
    <n v="1853.77"/>
    <n v="1363.52"/>
    <n v="490.25"/>
    <s v="Four Accessories"/>
    <x v="11"/>
    <x v="0"/>
    <x v="0"/>
    <x v="9"/>
    <n v="1853.77"/>
    <n v="1363.52"/>
    <x v="1"/>
    <d v="1963-05-11T00:00:00"/>
    <n v="63"/>
    <x v="3"/>
    <x v="0"/>
    <s v="New Michele"/>
    <x v="0"/>
  </r>
  <r>
    <s v="T04995"/>
    <d v="2025-04-07T00:00:00"/>
    <s v="C047"/>
    <s v="P032"/>
    <s v="S004"/>
    <n v="4"/>
    <n v="0.05"/>
    <s v="Credit Card"/>
    <n v="1218.8399999999999"/>
    <n v="1157.8979999999999"/>
    <n v="656.04"/>
    <n v="501.85799999999995"/>
    <s v="Difficult Vegetables"/>
    <x v="8"/>
    <x v="2"/>
    <x v="2"/>
    <x v="8"/>
    <n v="304.70999999999998"/>
    <n v="164.01"/>
    <x v="1"/>
    <d v="2006-07-03T00:00:00"/>
    <n v="20"/>
    <x v="2"/>
    <x v="1"/>
    <s v="Brianahaven"/>
    <x v="1"/>
  </r>
  <r>
    <s v="T04996"/>
    <d v="2025-08-14T00:00:00"/>
    <s v="C050"/>
    <s v="P039"/>
    <s v="S005"/>
    <n v="5"/>
    <n v="0.1"/>
    <s v="Mobile Money"/>
    <n v="2704.7000000000003"/>
    <n v="2434.2300000000005"/>
    <n v="1991.25"/>
    <n v="442.98000000000047"/>
    <s v="Church Clothing"/>
    <x v="3"/>
    <x v="2"/>
    <x v="0"/>
    <x v="0"/>
    <n v="540.94000000000005"/>
    <n v="398.25"/>
    <x v="0"/>
    <d v="1968-06-20T00:00:00"/>
    <n v="58"/>
    <x v="3"/>
    <x v="4"/>
    <s v="Johnmouth"/>
    <x v="2"/>
  </r>
  <r>
    <s v="T04997"/>
    <d v="2024-11-24T00:00:00"/>
    <s v="C077"/>
    <s v="P021"/>
    <s v="S002"/>
    <n v="2"/>
    <n v="0.1"/>
    <s v="Mobile Money"/>
    <n v="2454.48"/>
    <n v="2209.0320000000002"/>
    <n v="1954.18"/>
    <n v="254.85200000000009"/>
    <s v="Firm Dairy"/>
    <x v="1"/>
    <x v="0"/>
    <x v="2"/>
    <x v="7"/>
    <n v="1227.24"/>
    <n v="977.09"/>
    <x v="1"/>
    <d v="2002-12-24T00:00:00"/>
    <n v="23"/>
    <x v="2"/>
    <x v="2"/>
    <s v="Peckmouth"/>
    <x v="2"/>
  </r>
  <r>
    <s v="T04998"/>
    <d v="2025-08-08T00:00:00"/>
    <s v="C184"/>
    <s v="P005"/>
    <s v="S004"/>
    <n v="5"/>
    <n v="0.15"/>
    <s v="Cash"/>
    <n v="6981.1"/>
    <n v="5933.9350000000004"/>
    <n v="5020.45"/>
    <n v="913.48500000000058"/>
    <s v="Knowledge Bags"/>
    <x v="3"/>
    <x v="2"/>
    <x v="0"/>
    <x v="5"/>
    <n v="1396.22"/>
    <n v="1004.09"/>
    <x v="0"/>
    <d v="2003-04-13T00:00:00"/>
    <n v="23"/>
    <x v="2"/>
    <x v="1"/>
    <s v="Brianahaven"/>
    <x v="1"/>
  </r>
  <r>
    <s v="T04999"/>
    <d v="2024-03-14T00:00:00"/>
    <s v="C132"/>
    <s v="P004"/>
    <s v="S005"/>
    <n v="5"/>
    <n v="0.05"/>
    <s v="Credit Card"/>
    <n v="9268.85"/>
    <n v="8805.4074999999993"/>
    <n v="6817.6"/>
    <n v="1987.807499999999"/>
    <s v="Four Accessories"/>
    <x v="2"/>
    <x v="0"/>
    <x v="0"/>
    <x v="9"/>
    <n v="1853.77"/>
    <n v="1363.52"/>
    <x v="0"/>
    <d v="1958-12-24T00:00:00"/>
    <n v="67"/>
    <x v="4"/>
    <x v="4"/>
    <s v="Johnmouth"/>
    <x v="2"/>
  </r>
  <r>
    <s v="T05000"/>
    <d v="2024-07-16T00:00:00"/>
    <s v="C053"/>
    <s v="P034"/>
    <s v="S004"/>
    <n v="5"/>
    <n v="0.15"/>
    <s v="Cash"/>
    <n v="2140.25"/>
    <n v="1819.2124999999999"/>
    <n v="1230.3499999999999"/>
    <n v="588.86249999999995"/>
    <s v="Everything Laptop"/>
    <x v="11"/>
    <x v="0"/>
    <x v="1"/>
    <x v="6"/>
    <n v="428.05"/>
    <n v="246.07"/>
    <x v="1"/>
    <d v="1998-04-20T00:00:00"/>
    <n v="28"/>
    <x v="1"/>
    <x v="1"/>
    <s v="Brianahaven"/>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45AB52C-636E-44F8-9B73-7639CE02CB20}" name="PivotTable1"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3">
  <location ref="D2:F20" firstHeaderRow="1" firstDataRow="1" firstDataCol="2"/>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numFmtId="2" outline="0" showAll="0"/>
    <pivotField dataField="1" compact="0" numFmtId="2" outline="0" showAll="0"/>
    <pivotField compact="0" outline="0" showAll="0"/>
    <pivotField compact="0" outline="0" showAll="0"/>
    <pivotField compact="0" outline="0" showAll="0">
      <items count="4">
        <item h="1" x="1"/>
        <item h="1" x="0"/>
        <item x="2"/>
        <item t="default"/>
      </items>
    </pivotField>
    <pivotField axis="axisRow" compact="0" outline="0" showAll="0" sortType="ascending">
      <items count="4">
        <item x="1"/>
        <item x="0"/>
        <item x="2"/>
        <item t="default"/>
      </items>
      <autoSortScope>
        <pivotArea dataOnly="0" outline="0" fieldPosition="0">
          <references count="1">
            <reference field="4294967294" count="1" selected="0">
              <x v="0"/>
            </reference>
          </references>
        </pivotArea>
      </autoSortScope>
    </pivotField>
    <pivotField axis="axisRow" compact="0" outline="0" showAll="0" sortType="ascending">
      <items count="15">
        <item x="9"/>
        <item x="5"/>
        <item x="12"/>
        <item x="0"/>
        <item x="7"/>
        <item x="3"/>
        <item x="13"/>
        <item x="11"/>
        <item x="6"/>
        <item x="10"/>
        <item x="4"/>
        <item x="2"/>
        <item x="8"/>
        <item x="1"/>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Fields count="2">
    <field x="15"/>
    <field x="16"/>
  </rowFields>
  <rowItems count="18">
    <i>
      <x v="2"/>
      <x v="6"/>
    </i>
    <i r="1">
      <x v="12"/>
    </i>
    <i r="1">
      <x v="10"/>
    </i>
    <i r="1">
      <x v="4"/>
    </i>
    <i t="default">
      <x v="2"/>
    </i>
    <i>
      <x/>
      <x v="8"/>
    </i>
    <i r="1">
      <x v="7"/>
    </i>
    <i r="1">
      <x v="2"/>
    </i>
    <i r="1">
      <x v="11"/>
    </i>
    <i r="1">
      <x v="9"/>
    </i>
    <i t="default">
      <x/>
    </i>
    <i>
      <x v="1"/>
      <x v="1"/>
    </i>
    <i r="1">
      <x v="13"/>
    </i>
    <i r="1">
      <x v="3"/>
    </i>
    <i r="1">
      <x v="5"/>
    </i>
    <i r="1">
      <x/>
    </i>
    <i t="default">
      <x v="1"/>
    </i>
    <i t="grand">
      <x/>
    </i>
  </rowItems>
  <colItems count="1">
    <i/>
  </colItems>
  <dataFields count="1">
    <dataField name="Sum of Profit" fld="11" baseField="0" baseItem="0" numFmtId="2"/>
  </dataFields>
  <chartFormats count="2">
    <chartFormat chart="23" format="1"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1FACE3-A65D-4BBF-840C-1721720A4DB7}" name="total sales"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B2:B3" firstHeaderRow="1" firstDataRow="1" firstDataCol="0"/>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dataField="1" compact="0" numFmtId="2" outline="0" showAll="0"/>
    <pivotField compact="0" numFmtId="2" outline="0" showAll="0"/>
    <pivotField compact="0" numFmtId="2" outline="0" showAll="0"/>
    <pivotField compact="0" outline="0" showAll="0"/>
    <pivotField compact="0" outline="0" showAll="0"/>
    <pivotField compact="0" outline="0" showAll="0">
      <items count="4">
        <item h="1" x="1"/>
        <item h="1" x="0"/>
        <item x="2"/>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Net Revenue" fld="9" baseField="0" baseItem="0" numFmtId="167"/>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9D3CB7-242B-499F-ABA9-640C6CD0933C}" name="PivotTable6"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L2:N7" firstHeaderRow="0" firstDataRow="1" firstDataCol="1"/>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dataField="1" compact="0" numFmtId="2" outline="0" showAll="0"/>
    <pivotField compact="0" numFmtId="2" outline="0" showAll="0"/>
    <pivotField dataField="1" compact="0" numFmtId="2" outline="0" showAll="0"/>
    <pivotField compact="0" outline="0" showAll="0"/>
    <pivotField compact="0" outline="0" showAll="0"/>
    <pivotField compact="0" outline="0" showAll="0">
      <items count="4">
        <item h="1" x="1"/>
        <item h="1" x="0"/>
        <item x="2"/>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axis="axisRow" compact="0" outline="0" showAll="0">
      <items count="5">
        <item x="2"/>
        <item x="1"/>
        <item x="3"/>
        <item x="0"/>
        <item t="default"/>
      </items>
    </pivotField>
  </pivotFields>
  <rowFields count="1">
    <field x="25"/>
  </rowFields>
  <rowItems count="5">
    <i>
      <x/>
    </i>
    <i>
      <x v="1"/>
    </i>
    <i>
      <x v="2"/>
    </i>
    <i>
      <x v="3"/>
    </i>
    <i t="grand">
      <x/>
    </i>
  </rowItems>
  <colFields count="1">
    <field x="-2"/>
  </colFields>
  <colItems count="2">
    <i>
      <x/>
    </i>
    <i i="1">
      <x v="1"/>
    </i>
  </colItems>
  <dataFields count="2">
    <dataField name="Total Sales" fld="9" baseField="0" baseItem="0" numFmtId="2"/>
    <dataField name="Total Profit" fld="11" baseField="0" baseItem="0" numFmtId="2"/>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C0E4207-3ECA-4C28-80F4-064243C8FEFB}" name="PivotTable4"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9">
  <location ref="H2:J12" firstHeaderRow="0" firstDataRow="1" firstDataCol="1"/>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dataField="1" compact="0" numFmtId="2" outline="0" showAll="0"/>
    <pivotField compact="0" numFmtId="2" outline="0" showAll="0"/>
    <pivotField dataField="1" compact="0" numFmtId="2" outline="0" showAll="0"/>
    <pivotField compact="0" outline="0" showAll="0"/>
    <pivotField axis="axisRow" compact="0" outline="0" showAll="0" sortType="ascending">
      <items count="24">
        <item m="1" x="20"/>
        <item m="1" x="21"/>
        <item m="1" x="14"/>
        <item m="1" x="19"/>
        <item x="9"/>
        <item x="10"/>
        <item x="2"/>
        <item x="8"/>
        <item x="4"/>
        <item m="1" x="12"/>
        <item x="0"/>
        <item x="11"/>
        <item x="3"/>
        <item x="5"/>
        <item x="6"/>
        <item x="1"/>
        <item x="7"/>
        <item m="1" x="22"/>
        <item m="1" x="15"/>
        <item m="1" x="16"/>
        <item m="1" x="17"/>
        <item m="1" x="13"/>
        <item m="1" x="18"/>
        <item t="default"/>
      </items>
    </pivotField>
    <pivotField compact="0" outline="0" showAll="0">
      <items count="4">
        <item h="1" x="1"/>
        <item h="1" x="0"/>
        <item x="2"/>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Fields count="1">
    <field x="13"/>
  </rowFields>
  <rowItems count="10">
    <i>
      <x v="4"/>
    </i>
    <i>
      <x v="5"/>
    </i>
    <i>
      <x v="6"/>
    </i>
    <i>
      <x v="7"/>
    </i>
    <i>
      <x v="8"/>
    </i>
    <i>
      <x v="10"/>
    </i>
    <i>
      <x v="11"/>
    </i>
    <i>
      <x v="12"/>
    </i>
    <i>
      <x v="13"/>
    </i>
    <i t="grand">
      <x/>
    </i>
  </rowItems>
  <colFields count="1">
    <field x="-2"/>
  </colFields>
  <colItems count="2">
    <i>
      <x/>
    </i>
    <i i="1">
      <x v="1"/>
    </i>
  </colItems>
  <dataFields count="2">
    <dataField name="Total Sales" fld="9" baseField="0" baseItem="0" numFmtId="2"/>
    <dataField name="Total Profit" fld="11" baseField="0" baseItem="0" numFmtId="2"/>
  </dataFields>
  <chartFormats count="6">
    <chartFormat chart="26"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1"/>
          </reference>
        </references>
      </pivotArea>
    </chartFormat>
    <chartFormat chart="27" format="5"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1"/>
          </reference>
        </references>
      </pivotArea>
    </chartFormat>
    <chartFormat chart="29" format="7" series="1">
      <pivotArea type="data" outline="0" fieldPosition="0">
        <references count="1">
          <reference field="4294967294" count="1" selected="0">
            <x v="0"/>
          </reference>
        </references>
      </pivotArea>
    </chartFormat>
    <chartFormat chart="2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CB5DE-70D9-4967-BF5D-398CBFCE8240}" name="PivotTable5"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P2:Q8" firstHeaderRow="1" firstDataRow="1" firstDataCol="1"/>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numFmtId="2" outline="0" showAll="0"/>
    <pivotField dataField="1" compact="0" numFmtId="2" outline="0" showAll="0"/>
    <pivotField compact="0" outline="0" showAll="0"/>
    <pivotField compact="0" outline="0" showAll="0"/>
    <pivotField compact="0" outline="0" showAll="0">
      <items count="4">
        <item h="1" x="1"/>
        <item h="1" x="0"/>
        <item x="2"/>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axis="axisRow" compact="0" outline="0" showAll="0" sortType="ascending">
      <items count="6">
        <item n="Brianahaven" x="1"/>
        <item n="Jimenezborough" x="3"/>
        <item n="Johnmouth" x="4"/>
        <item n="New Michele" x="0"/>
        <item n=" Peckmouth"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s>
  <rowFields count="1">
    <field x="23"/>
  </rowFields>
  <rowItems count="6">
    <i>
      <x v="4"/>
    </i>
    <i>
      <x v="1"/>
    </i>
    <i>
      <x/>
    </i>
    <i>
      <x v="2"/>
    </i>
    <i>
      <x v="3"/>
    </i>
    <i t="grand">
      <x/>
    </i>
  </rowItems>
  <colItems count="1">
    <i/>
  </colItems>
  <dataFields count="1">
    <dataField name="Sum of Profit" fld="11"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8E4A247-C30C-4F05-9C36-AD8C0C0E5663}" name="PivotTable8"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V2:W5" firstHeaderRow="1" firstDataRow="1" firstDataCol="1"/>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dataField="1" compact="0" numFmtId="2" outline="0" showAll="0"/>
    <pivotField compact="0" numFmtId="2" outline="0" showAll="0"/>
    <pivotField compact="0" numFmtId="2" outline="0" showAll="0"/>
    <pivotField compact="0" outline="0" showAll="0"/>
    <pivotField compact="0" outline="0" showAll="0"/>
    <pivotField compact="0" outline="0" showAll="0">
      <items count="4">
        <item h="1" x="1"/>
        <item h="1" x="0"/>
        <item x="2"/>
        <item t="default"/>
      </items>
    </pivotField>
    <pivotField compact="0" outline="0" showAll="0">
      <items count="4">
        <item x="1"/>
        <item x="0"/>
        <item x="2"/>
        <item t="default"/>
      </items>
    </pivotField>
    <pivotField compact="0" outline="0" showAll="0"/>
    <pivotField compact="0" outline="0" showAll="0"/>
    <pivotField compact="0" outline="0" showAll="0"/>
    <pivotField axis="axisRow" compact="0" outline="0" showAll="0">
      <items count="3">
        <item n="Female" x="1"/>
        <item n="Male" x="0"/>
        <item t="default"/>
      </items>
    </pivotField>
    <pivotField compact="0" numFmtId="14" outline="0" showAll="0"/>
    <pivotField compact="0" outline="0" showAll="0"/>
    <pivotField compact="0" outline="0" showAll="0"/>
    <pivotField compact="0" outline="0" showAll="0"/>
    <pivotField compact="0" outline="0" showAll="0"/>
    <pivotField compact="0" outline="0" showAll="0">
      <items count="5">
        <item x="2"/>
        <item x="1"/>
        <item x="3"/>
        <item x="0"/>
        <item t="default"/>
      </items>
    </pivotField>
  </pivotFields>
  <rowFields count="1">
    <field x="19"/>
  </rowFields>
  <rowItems count="3">
    <i>
      <x/>
    </i>
    <i>
      <x v="1"/>
    </i>
    <i t="grand">
      <x/>
    </i>
  </rowItems>
  <colItems count="1">
    <i/>
  </colItems>
  <dataFields count="1">
    <dataField name="Sum of Net Revenue" fld="9" baseField="0" baseItem="0" numFmtId="2"/>
  </dataField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9" count="1" selected="0">
            <x v="0"/>
          </reference>
        </references>
      </pivotArea>
    </chartFormat>
    <chartFormat chart="4"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8B90C3-D671-410D-8D31-F4C2E4CA1430}" name="PivotTable2" cacheId="495" applyNumberFormats="0" applyBorderFormats="0" applyFontFormats="0" applyPatternFormats="0" applyAlignmentFormats="0" applyWidthHeightFormats="1" dataCaption="Values" updatedVersion="8" minRefreshableVersion="3" itemPrintTitles="1" createdVersion="8" indent="0" compact="0" compactData="0" multipleFieldFilters="0">
  <location ref="B6:B7" firstHeaderRow="1" firstDataRow="1" firstDataCol="0"/>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numFmtId="2" outline="0" showAll="0"/>
    <pivotField dataField="1" compact="0" numFmtId="2" outline="0" showAll="0"/>
    <pivotField compact="0" outline="0" showAll="0"/>
    <pivotField compact="0" outline="0" showAll="0"/>
    <pivotField compact="0" outline="0" showAll="0">
      <items count="4">
        <item h="1" x="1"/>
        <item h="1" x="0"/>
        <item x="2"/>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s>
  <rowItems count="1">
    <i/>
  </rowItems>
  <colItems count="1">
    <i/>
  </colItems>
  <dataFields count="1">
    <dataField name="Sum of Profit" fld="11" baseField="0" baseItem="0" numFmtId="167"/>
  </dataFields>
  <formats count="1">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E627749-0763-47B6-A80D-2EF86B191906}" name="PivotTable7" cacheId="49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S2:T8" firstHeaderRow="1" firstDataRow="1" firstDataCol="1"/>
  <pivotFields count="26">
    <pivotField compact="0" outline="0" showAll="0"/>
    <pivotField compact="0" numFmtId="165"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dataField="1" compact="0" numFmtId="2" outline="0" showAll="0"/>
    <pivotField compact="0" numFmtId="2" outline="0" showAll="0"/>
    <pivotField compact="0" numFmtId="2" outline="0" showAll="0"/>
    <pivotField compact="0" outline="0" showAll="0"/>
    <pivotField compact="0" outline="0" showAll="0"/>
    <pivotField compact="0" outline="0" showAll="0">
      <items count="4">
        <item h="1" x="1"/>
        <item h="1" x="0"/>
        <item x="2"/>
        <item t="default"/>
      </items>
    </pivotField>
    <pivotField compact="0" outline="0" showAll="0">
      <items count="4">
        <item x="1"/>
        <item x="0"/>
        <item x="2"/>
        <item t="default"/>
      </items>
    </pivotField>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items count="6">
        <item x="0"/>
        <item x="1"/>
        <item x="3"/>
        <item x="4"/>
        <item x="2"/>
        <item t="default"/>
      </items>
    </pivotField>
    <pivotField compact="0" outline="0" showAll="0"/>
    <pivotField compact="0" outline="0" showAll="0"/>
    <pivotField compact="0" outline="0" showAll="0"/>
  </pivotFields>
  <rowFields count="1">
    <field x="22"/>
  </rowFields>
  <rowItems count="6">
    <i>
      <x/>
    </i>
    <i>
      <x v="1"/>
    </i>
    <i>
      <x v="2"/>
    </i>
    <i>
      <x v="3"/>
    </i>
    <i>
      <x v="4"/>
    </i>
    <i t="grand">
      <x/>
    </i>
  </rowItems>
  <colItems count="1">
    <i/>
  </colItems>
  <dataFields count="1">
    <dataField name="Sales" fld="9" baseField="0" baseItem="0" numFmtId="2"/>
  </dataFields>
  <chartFormats count="6">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22" count="1" selected="0">
            <x v="0"/>
          </reference>
        </references>
      </pivotArea>
    </chartFormat>
    <chartFormat chart="8" format="9">
      <pivotArea type="data" outline="0" fieldPosition="0">
        <references count="2">
          <reference field="4294967294" count="1" selected="0">
            <x v="0"/>
          </reference>
          <reference field="22" count="1" selected="0">
            <x v="1"/>
          </reference>
        </references>
      </pivotArea>
    </chartFormat>
    <chartFormat chart="8" format="10">
      <pivotArea type="data" outline="0" fieldPosition="0">
        <references count="2">
          <reference field="4294967294" count="1" selected="0">
            <x v="0"/>
          </reference>
          <reference field="22" count="1" selected="0">
            <x v="2"/>
          </reference>
        </references>
      </pivotArea>
    </chartFormat>
    <chartFormat chart="8" format="11">
      <pivotArea type="data" outline="0" fieldPosition="0">
        <references count="2">
          <reference field="4294967294" count="1" selected="0">
            <x v="0"/>
          </reference>
          <reference field="22" count="1" selected="0">
            <x v="3"/>
          </reference>
        </references>
      </pivotArea>
    </chartFormat>
    <chartFormat chart="8" format="12">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A060CAE6-8ED3-49F7-B641-7C41C18A7A1F}" sourceName="Category">
  <pivotTables>
    <pivotTable tabId="5" name="PivotTable8"/>
    <pivotTable tabId="5" name="PivotTable1"/>
    <pivotTable tabId="5" name="PivotTable2"/>
    <pivotTable tabId="5" name="total sales"/>
    <pivotTable tabId="5" name="PivotTable4"/>
    <pivotTable tabId="5" name="PivotTable5"/>
    <pivotTable tabId="5" name="PivotTable6"/>
    <pivotTable tabId="5" name="PivotTable7"/>
  </pivotTables>
  <data>
    <tabular pivotCacheId="1734699085">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4D5E089-A5AB-47A7-B57B-198B5F1CCCCD}" sourceName="Region">
  <pivotTables>
    <pivotTable tabId="5" name="PivotTable8"/>
  </pivotTables>
  <data>
    <tabular pivotCacheId="1734699085">
      <items count="4">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50C07D5-8CE4-4E5B-B486-6C5006606829}" sourceName="Year">
  <pivotTables>
    <pivotTable tabId="5" name="PivotTable8"/>
    <pivotTable tabId="5" name="PivotTable1"/>
    <pivotTable tabId="5" name="PivotTable2"/>
    <pivotTable tabId="5" name="total sales"/>
    <pivotTable tabId="5" name="PivotTable4"/>
    <pivotTable tabId="5" name="PivotTable5"/>
    <pivotTable tabId="5" name="PivotTable6"/>
    <pivotTable tabId="5" name="PivotTable7"/>
  </pivotTables>
  <data>
    <tabular pivotCacheId="1734699085">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4757EAB2-2D3A-43C4-9849-0F4D55C4FF1E}" cache="Slicer_Category" caption="Category" style="Newstyle1" rowHeight="234950"/>
  <slicer name="Region 1" xr10:uid="{B4164F0E-AD4A-473A-9EB7-65E19EC43FEB}" cache="Slicer_Region" caption="Region" style="Newstyle1" rowHeight="234950"/>
  <slicer name="Year" xr10:uid="{94761721-4541-4634-A5FD-AEF7BA8F4C40}" cache="Slicer_Year" caption="Year" style="Newstyle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14AFFE-D7C0-4EB9-B746-E8FEE54F4AFF}" name="Table1" displayName="Table1" ref="A1:G201" totalsRowShown="0" headerRowDxfId="32" headerRowBorderDxfId="30" tableBorderDxfId="31">
  <autoFilter ref="A1:G201" xr:uid="{3B14AFFE-D7C0-4EB9-B746-E8FEE54F4AFF}"/>
  <tableColumns count="7">
    <tableColumn id="1" xr3:uid="{73130E03-3E64-45D2-8616-6974A0A220EE}" name="CustomerID"/>
    <tableColumn id="2" xr3:uid="{B437F220-BF9F-4E36-A331-0A5EF63F8F0C}" name="FirstName"/>
    <tableColumn id="3" xr3:uid="{F7697DD1-7057-425C-BE67-AE61E8C0346C}" name="LastName"/>
    <tableColumn id="4" xr3:uid="{84F9DD8C-DDFA-4AB0-86E3-64B9C1BD4F2F}" name="Gender"/>
    <tableColumn id="5" xr3:uid="{5B9AFDFF-6A06-4B1F-BD5C-DE73AD67CD6D}" name="BirthDate" dataDxfId="29"/>
    <tableColumn id="6" xr3:uid="{8EBFEBCE-E3E2-4F42-B0FA-83F7008ACA7B}" name="City"/>
    <tableColumn id="7" xr3:uid="{23551F33-1791-4847-95BB-ECB5E2B77EC6}" name="JoinDate" dataDxfId="2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5644ED-34F9-4E2B-8010-94A4F469B514}" name="Table2" displayName="Table2" ref="A1:F51" totalsRowShown="0" headerRowDxfId="27" headerRowBorderDxfId="25" tableBorderDxfId="26">
  <autoFilter ref="A1:F51" xr:uid="{735644ED-34F9-4E2B-8010-94A4F469B514}"/>
  <tableColumns count="6">
    <tableColumn id="1" xr3:uid="{BCF0351A-3BB9-4505-ACEC-A9BEEF9883F5}" name="ProductID"/>
    <tableColumn id="2" xr3:uid="{746620EB-B497-49B6-9D7B-E51961D3DFAB}" name="ProductName"/>
    <tableColumn id="3" xr3:uid="{FBE28EBD-2ACC-4F42-A7F2-5D54B4E81134}" name="Category"/>
    <tableColumn id="4" xr3:uid="{96B66791-3081-489B-BAA8-4CC96464FA7B}" name="SubCategory"/>
    <tableColumn id="5" xr3:uid="{F1EE15A7-01A7-4C2B-AF33-92A381D561A5}" name="UnitPrice"/>
    <tableColumn id="6" xr3:uid="{926CFC8D-317B-4115-89D2-EC02B0B4B197}" name="CostPric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7A666BF-0ABB-40EF-BF1B-045CCE6A4BD3}" name="Table3" displayName="Table3" ref="A1:D6" totalsRowShown="0" headerRowDxfId="24" headerRowBorderDxfId="22" tableBorderDxfId="23">
  <autoFilter ref="A1:D6" xr:uid="{97A666BF-0ABB-40EF-BF1B-045CCE6A4BD3}"/>
  <tableColumns count="4">
    <tableColumn id="1" xr3:uid="{ECAB2DD8-DAB8-4BB8-97A4-8718D3C150D9}" name="StoreID"/>
    <tableColumn id="2" xr3:uid="{5E451121-E63B-4CDB-ABDF-87A77A6964A1}" name="StoreName"/>
    <tableColumn id="3" xr3:uid="{AC9C0913-C47C-4C26-A1A0-B22AF304B464}" name="City"/>
    <tableColumn id="4" xr3:uid="{3B6207AA-16DD-46D5-8677-8BA3496D1FD6}" name="Region"/>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921D8E-CC17-4A77-B271-59271BDD019B}" name="Table4" displayName="Table4" ref="A1:Z5001" totalsRowShown="0" headerRowDxfId="21" headerRowBorderDxfId="19" tableBorderDxfId="20">
  <autoFilter ref="A1:Z5001" xr:uid="{60921D8E-CC17-4A77-B271-59271BDD019B}"/>
  <tableColumns count="26">
    <tableColumn id="1" xr3:uid="{6200F9A6-0E58-4F6E-8873-F1DE83B5BFDA}" name="TransactionID"/>
    <tableColumn id="2" xr3:uid="{A3EDA231-D8A1-451B-835A-937CECFE9A74}" name="Date" dataDxfId="18"/>
    <tableColumn id="3" xr3:uid="{E304303F-0843-4443-9236-AF8EAFC62640}" name="CustomerID"/>
    <tableColumn id="4" xr3:uid="{1F0879ED-871B-45B7-AE4E-AC078EBDBD62}" name="ProductID"/>
    <tableColumn id="5" xr3:uid="{9C0AB714-C007-4796-AC3C-E93C8794B84D}" name="StoreID"/>
    <tableColumn id="6" xr3:uid="{ECB8E53D-51E2-4C39-9F49-4B40C3C871C8}" name="Quantity"/>
    <tableColumn id="7" xr3:uid="{6C3D9045-BB56-4122-8AA3-816ADC86EA21}" name="Discount"/>
    <tableColumn id="8" xr3:uid="{C7C6E175-8808-4D13-AD0C-D57D78A61BC8}" name="PaymentMethod"/>
    <tableColumn id="18" xr3:uid="{63759D1C-8463-4D20-B3D0-330E7BF0DB64}" name="Gross Revenue" dataDxfId="17">
      <calculatedColumnFormula>Table4[[#This Row],[Quantity]]*Table4[[#This Row],[UnitPrice]]</calculatedColumnFormula>
    </tableColumn>
    <tableColumn id="21" xr3:uid="{81FC8443-9201-42BB-ACF4-B229B73854EC}" name="Net Revenue" dataDxfId="16">
      <calculatedColumnFormula>Table4[[#This Row],[Gross Revenue]]*(1-Table4[[#This Row],[Discount]])</calculatedColumnFormula>
    </tableColumn>
    <tableColumn id="19" xr3:uid="{9B962651-2340-48D5-B2BD-E6C5D89C6E7F}" name="Total Cost" dataDxfId="15">
      <calculatedColumnFormula>Table4[[#This Row],[Quantity]]*Table4[[#This Row],[CostPrice]]</calculatedColumnFormula>
    </tableColumn>
    <tableColumn id="20" xr3:uid="{9C2B9BE0-A45B-4227-816F-5C44E5A96C35}" name="Profit" dataDxfId="14">
      <calculatedColumnFormula>Table4[[#This Row],[Net Revenue]]-Table4[[#This Row],[Total Cost]]</calculatedColumnFormula>
    </tableColumn>
    <tableColumn id="9" xr3:uid="{B242FF5E-3465-4603-B8FD-FD6BA80B708E}" name="ProductName" dataDxfId="13">
      <calculatedColumnFormula>_xlfn.XLOOKUP(Table4[[#This Row],[ProductID]], Products!A:A,Products!B:B, "Not Found")</calculatedColumnFormula>
    </tableColumn>
    <tableColumn id="23" xr3:uid="{7B12EEF0-5CB6-44B6-B5D0-EA825F37A44A}" name="Month" dataDxfId="12">
      <calculatedColumnFormula>TEXT(Table4[[#This Row],[Date]], "mmm")</calculatedColumnFormula>
    </tableColumn>
    <tableColumn id="24" xr3:uid="{2B16226D-FDDC-41A0-8CB6-65F0F936FB98}" name="Year" dataDxfId="11">
      <calculatedColumnFormula>TEXT(Table4[[#This Row],[Date]], "yyyy")</calculatedColumnFormula>
    </tableColumn>
    <tableColumn id="10" xr3:uid="{803D38FC-9200-46B8-8AAD-BE08CB96ADAA}" name="Category" dataDxfId="10">
      <calculatedColumnFormula>_xlfn.XLOOKUP(Table4[[#This Row],[ProductID]],Products!A:A,Products!C:C, "Not Found")</calculatedColumnFormula>
    </tableColumn>
    <tableColumn id="11" xr3:uid="{B4A7FCC9-DAC3-47D9-9BE4-53D80FE14BFC}" name="SubCategory" dataDxfId="9">
      <calculatedColumnFormula>_xlfn.XLOOKUP(Table4[[#This Row],[ProductID]],Products!A:A,Products!D:D,"Not Found")</calculatedColumnFormula>
    </tableColumn>
    <tableColumn id="12" xr3:uid="{D2F73E21-13AE-4588-AA85-7B0BF26688BF}" name="UnitPrice" dataDxfId="8">
      <calculatedColumnFormula>_xlfn.XLOOKUP(Table4[[#This Row],[ProductID]],Products!A:A,Products!E:E,"Not Found")</calculatedColumnFormula>
    </tableColumn>
    <tableColumn id="13" xr3:uid="{A5AF34BE-2EF8-4AB5-B5C1-5ABCC168344A}" name="CostPrice" dataDxfId="7">
      <calculatedColumnFormula>_xlfn.XLOOKUP(Table4[[#This Row],[ProductID]],Products!A:A,Products!F:F, "Not Found")</calculatedColumnFormula>
    </tableColumn>
    <tableColumn id="14" xr3:uid="{80163549-E954-4F5B-A307-7539BF7A7421}" name="CustomerGender" dataDxfId="6">
      <calculatedColumnFormula>_xlfn.XLOOKUP(Table4[[#This Row],[CustomerID]],Customers!A:A,Customers!D:D, "Not Found")</calculatedColumnFormula>
    </tableColumn>
    <tableColumn id="25" xr3:uid="{9192CCC1-9732-449A-AA86-81FF2D4C16F2}" name="CustomerBirthday" dataDxfId="5">
      <calculatedColumnFormula>_xlfn.XLOOKUP(Table4[[#This Row],[CustomerID]],Customers!A:A,Customers!E:E, "Not Found")</calculatedColumnFormula>
    </tableColumn>
    <tableColumn id="22" xr3:uid="{552E44B9-BA8D-4779-9911-CA04CDD45202}" name="Age" dataDxfId="4">
      <calculatedColumnFormula>DATEDIF(Table4[[#This Row],[CustomerBirthday]], TODAY(), "Y")</calculatedColumnFormula>
    </tableColumn>
    <tableColumn id="27" xr3:uid="{EF336EDE-1313-46CA-8AE8-FFAD42A11773}" name="Age Group" dataDxfId="3">
      <calculatedColumnFormula array="1">_xlfn.IFS(Table4[[#This Row],[Age]]&lt;25, "Under 25",Table4[[#This Row],[Age]]=34, "25-34", Table4[[#This Row],[Age]]&lt;=49, "35-49", Table4[[#This Row],[Age]]&lt;=64, "50-64", Table4[[#This Row],[Age]]&gt;=65, "65+")</calculatedColumnFormula>
    </tableColumn>
    <tableColumn id="15" xr3:uid="{9BF0AEC5-1733-40D3-9FFF-6EB502AEFC42}" name="StoreName" dataDxfId="2">
      <calculatedColumnFormula>_xlfn.XLOOKUP(Table4[[#This Row],[StoreID]],Stores!A:A,Stores!B:B, "Not found")</calculatedColumnFormula>
    </tableColumn>
    <tableColumn id="16" xr3:uid="{0E5BDB1A-3F9F-4488-9CF8-DF41D79CAC35}" name="City" dataDxfId="1">
      <calculatedColumnFormula>_xlfn.XLOOKUP(Table4[[#This Row],[StoreID]],Stores!A:A,Stores!C:C, "Not Found")</calculatedColumnFormula>
    </tableColumn>
    <tableColumn id="17" xr3:uid="{01FBDDAC-B013-484A-BD7C-891486B1F317}" name="Region" dataDxfId="0">
      <calculatedColumnFormula>_xlfn.XLOOKUP(Table4[[#This Row],[StoreID]],Stores!A:A,Stores!D:D, "Not Found")</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1"/>
  <sheetViews>
    <sheetView workbookViewId="0">
      <selection activeCell="A24" sqref="A24"/>
    </sheetView>
  </sheetViews>
  <sheetFormatPr defaultRowHeight="14.45"/>
  <cols>
    <col min="1" max="1" width="14" bestFit="1" customWidth="1"/>
    <col min="2" max="2" width="12.5703125" bestFit="1" customWidth="1"/>
    <col min="3" max="3" width="12.28515625" bestFit="1" customWidth="1"/>
    <col min="4" max="4" width="10" bestFit="1" customWidth="1"/>
    <col min="5" max="5" width="15.85546875" customWidth="1"/>
    <col min="6" max="6" width="22.140625" bestFit="1" customWidth="1"/>
    <col min="7" max="7" width="14.42578125" customWidth="1"/>
  </cols>
  <sheetData>
    <row r="1" spans="1:7">
      <c r="A1" s="2" t="s">
        <v>0</v>
      </c>
      <c r="B1" s="2" t="s">
        <v>1</v>
      </c>
      <c r="C1" s="2" t="s">
        <v>2</v>
      </c>
      <c r="D1" s="2" t="s">
        <v>3</v>
      </c>
      <c r="E1" s="2" t="s">
        <v>4</v>
      </c>
      <c r="F1" s="2" t="s">
        <v>5</v>
      </c>
      <c r="G1" s="2" t="s">
        <v>6</v>
      </c>
    </row>
    <row r="2" spans="1:7">
      <c r="A2" t="s">
        <v>7</v>
      </c>
      <c r="B2" t="s">
        <v>8</v>
      </c>
      <c r="C2" t="s">
        <v>9</v>
      </c>
      <c r="D2" t="s">
        <v>10</v>
      </c>
      <c r="E2" s="1">
        <v>35319</v>
      </c>
      <c r="F2" t="s">
        <v>11</v>
      </c>
      <c r="G2" s="1">
        <v>44829</v>
      </c>
    </row>
    <row r="3" spans="1:7">
      <c r="A3" t="s">
        <v>12</v>
      </c>
      <c r="B3" t="s">
        <v>8</v>
      </c>
      <c r="C3" t="s">
        <v>13</v>
      </c>
      <c r="D3" t="s">
        <v>10</v>
      </c>
      <c r="E3" s="1">
        <v>21780</v>
      </c>
      <c r="F3" t="s">
        <v>14</v>
      </c>
      <c r="G3" s="1">
        <v>44138</v>
      </c>
    </row>
    <row r="4" spans="1:7">
      <c r="A4" t="s">
        <v>15</v>
      </c>
      <c r="B4" t="s">
        <v>16</v>
      </c>
      <c r="C4" t="s">
        <v>17</v>
      </c>
      <c r="D4" t="s">
        <v>18</v>
      </c>
      <c r="E4" s="1">
        <v>38461</v>
      </c>
      <c r="F4" t="s">
        <v>19</v>
      </c>
      <c r="G4" s="1">
        <v>45334</v>
      </c>
    </row>
    <row r="5" spans="1:7">
      <c r="A5" t="s">
        <v>20</v>
      </c>
      <c r="B5" t="s">
        <v>21</v>
      </c>
      <c r="C5" t="s">
        <v>22</v>
      </c>
      <c r="D5" t="s">
        <v>10</v>
      </c>
      <c r="E5" s="1">
        <v>33771</v>
      </c>
      <c r="F5" t="s">
        <v>23</v>
      </c>
      <c r="G5" s="1">
        <v>45544</v>
      </c>
    </row>
    <row r="6" spans="1:7">
      <c r="A6" t="s">
        <v>24</v>
      </c>
      <c r="B6" t="s">
        <v>25</v>
      </c>
      <c r="C6" t="s">
        <v>26</v>
      </c>
      <c r="D6" t="s">
        <v>10</v>
      </c>
      <c r="E6" s="1">
        <v>33773</v>
      </c>
      <c r="F6" t="s">
        <v>27</v>
      </c>
      <c r="G6" s="1">
        <v>44616</v>
      </c>
    </row>
    <row r="7" spans="1:7">
      <c r="A7" t="s">
        <v>28</v>
      </c>
      <c r="B7" t="s">
        <v>29</v>
      </c>
      <c r="C7" t="s">
        <v>30</v>
      </c>
      <c r="D7" t="s">
        <v>10</v>
      </c>
      <c r="E7" s="1">
        <v>31688</v>
      </c>
      <c r="F7" t="s">
        <v>31</v>
      </c>
      <c r="G7" s="1">
        <v>44751</v>
      </c>
    </row>
    <row r="8" spans="1:7">
      <c r="A8" t="s">
        <v>32</v>
      </c>
      <c r="B8" t="s">
        <v>33</v>
      </c>
      <c r="C8" t="s">
        <v>34</v>
      </c>
      <c r="D8" t="s">
        <v>10</v>
      </c>
      <c r="E8" s="1">
        <v>31058</v>
      </c>
      <c r="F8" t="s">
        <v>35</v>
      </c>
      <c r="G8" s="1">
        <v>44482</v>
      </c>
    </row>
    <row r="9" spans="1:7">
      <c r="A9" t="s">
        <v>36</v>
      </c>
      <c r="B9" t="s">
        <v>37</v>
      </c>
      <c r="C9" t="s">
        <v>38</v>
      </c>
      <c r="D9" t="s">
        <v>10</v>
      </c>
      <c r="E9" s="1">
        <v>22233</v>
      </c>
      <c r="F9" t="s">
        <v>39</v>
      </c>
      <c r="G9" s="1">
        <v>45720</v>
      </c>
    </row>
    <row r="10" spans="1:7">
      <c r="A10" t="s">
        <v>40</v>
      </c>
      <c r="B10" t="s">
        <v>41</v>
      </c>
      <c r="C10" t="s">
        <v>42</v>
      </c>
      <c r="D10" t="s">
        <v>18</v>
      </c>
      <c r="E10" s="1">
        <v>38214</v>
      </c>
      <c r="F10" t="s">
        <v>43</v>
      </c>
      <c r="G10" s="1">
        <v>45764</v>
      </c>
    </row>
    <row r="11" spans="1:7">
      <c r="A11" t="s">
        <v>44</v>
      </c>
      <c r="B11" t="s">
        <v>45</v>
      </c>
      <c r="C11" t="s">
        <v>46</v>
      </c>
      <c r="D11" t="s">
        <v>10</v>
      </c>
      <c r="E11" s="1">
        <v>28106</v>
      </c>
      <c r="F11" t="s">
        <v>47</v>
      </c>
      <c r="G11" s="1">
        <v>45861</v>
      </c>
    </row>
    <row r="12" spans="1:7">
      <c r="A12" t="s">
        <v>48</v>
      </c>
      <c r="B12" t="s">
        <v>49</v>
      </c>
      <c r="C12" t="s">
        <v>38</v>
      </c>
      <c r="D12" t="s">
        <v>10</v>
      </c>
      <c r="E12" s="1">
        <v>35492</v>
      </c>
      <c r="F12" t="s">
        <v>50</v>
      </c>
      <c r="G12" s="1">
        <v>45058</v>
      </c>
    </row>
    <row r="13" spans="1:7">
      <c r="A13" t="s">
        <v>51</v>
      </c>
      <c r="B13" t="s">
        <v>52</v>
      </c>
      <c r="C13" t="s">
        <v>53</v>
      </c>
      <c r="D13" t="s">
        <v>10</v>
      </c>
      <c r="E13" s="1">
        <v>32850</v>
      </c>
      <c r="F13" t="s">
        <v>54</v>
      </c>
      <c r="G13" s="1">
        <v>44393</v>
      </c>
    </row>
    <row r="14" spans="1:7">
      <c r="A14" t="s">
        <v>55</v>
      </c>
      <c r="B14" t="s">
        <v>56</v>
      </c>
      <c r="C14" t="s">
        <v>57</v>
      </c>
      <c r="D14" t="s">
        <v>10</v>
      </c>
      <c r="E14" s="1">
        <v>20117</v>
      </c>
      <c r="F14" t="s">
        <v>58</v>
      </c>
      <c r="G14" s="1">
        <v>45007</v>
      </c>
    </row>
    <row r="15" spans="1:7">
      <c r="A15" t="s">
        <v>59</v>
      </c>
      <c r="B15" t="s">
        <v>60</v>
      </c>
      <c r="C15" t="s">
        <v>61</v>
      </c>
      <c r="D15" t="s">
        <v>10</v>
      </c>
      <c r="E15" s="1">
        <v>27205</v>
      </c>
      <c r="F15" t="s">
        <v>62</v>
      </c>
      <c r="G15" s="1">
        <v>44509</v>
      </c>
    </row>
    <row r="16" spans="1:7">
      <c r="A16" t="s">
        <v>63</v>
      </c>
      <c r="B16" t="s">
        <v>64</v>
      </c>
      <c r="C16" t="s">
        <v>65</v>
      </c>
      <c r="D16" t="s">
        <v>10</v>
      </c>
      <c r="E16" s="1">
        <v>34315</v>
      </c>
      <c r="F16" t="s">
        <v>66</v>
      </c>
      <c r="G16" s="1">
        <v>44892</v>
      </c>
    </row>
    <row r="17" spans="1:7">
      <c r="A17" t="s">
        <v>67</v>
      </c>
      <c r="B17" t="s">
        <v>68</v>
      </c>
      <c r="C17" t="s">
        <v>69</v>
      </c>
      <c r="D17" t="s">
        <v>10</v>
      </c>
      <c r="E17" s="1">
        <v>27877</v>
      </c>
      <c r="F17" t="s">
        <v>70</v>
      </c>
      <c r="G17" s="1">
        <v>44613</v>
      </c>
    </row>
    <row r="18" spans="1:7">
      <c r="A18" t="s">
        <v>71</v>
      </c>
      <c r="B18" t="s">
        <v>72</v>
      </c>
      <c r="C18" t="s">
        <v>57</v>
      </c>
      <c r="D18" t="s">
        <v>18</v>
      </c>
      <c r="E18" s="1">
        <v>30021</v>
      </c>
      <c r="F18" t="s">
        <v>73</v>
      </c>
      <c r="G18" s="1">
        <v>45560</v>
      </c>
    </row>
    <row r="19" spans="1:7">
      <c r="A19" t="s">
        <v>74</v>
      </c>
      <c r="B19" t="s">
        <v>75</v>
      </c>
      <c r="C19" t="s">
        <v>9</v>
      </c>
      <c r="D19" t="s">
        <v>10</v>
      </c>
      <c r="E19" s="1">
        <v>34565</v>
      </c>
      <c r="F19" t="s">
        <v>76</v>
      </c>
      <c r="G19" s="1">
        <v>45608</v>
      </c>
    </row>
    <row r="20" spans="1:7">
      <c r="A20" t="s">
        <v>77</v>
      </c>
      <c r="B20" t="s">
        <v>78</v>
      </c>
      <c r="C20" t="s">
        <v>79</v>
      </c>
      <c r="D20" t="s">
        <v>18</v>
      </c>
      <c r="E20" s="1">
        <v>35931</v>
      </c>
      <c r="F20" t="s">
        <v>80</v>
      </c>
      <c r="G20" s="1">
        <v>45063</v>
      </c>
    </row>
    <row r="21" spans="1:7">
      <c r="A21" t="s">
        <v>81</v>
      </c>
      <c r="B21" t="s">
        <v>82</v>
      </c>
      <c r="C21" t="s">
        <v>83</v>
      </c>
      <c r="D21" t="s">
        <v>18</v>
      </c>
      <c r="E21" s="1">
        <v>30128</v>
      </c>
      <c r="F21" t="s">
        <v>84</v>
      </c>
      <c r="G21" s="1">
        <v>45401</v>
      </c>
    </row>
    <row r="22" spans="1:7">
      <c r="A22" t="s">
        <v>85</v>
      </c>
      <c r="B22" t="s">
        <v>86</v>
      </c>
      <c r="C22" t="s">
        <v>87</v>
      </c>
      <c r="D22" t="s">
        <v>10</v>
      </c>
      <c r="E22" s="1">
        <v>34290</v>
      </c>
      <c r="F22" t="s">
        <v>88</v>
      </c>
      <c r="G22" s="1">
        <v>44583</v>
      </c>
    </row>
    <row r="23" spans="1:7">
      <c r="A23" t="s">
        <v>89</v>
      </c>
      <c r="B23" t="s">
        <v>90</v>
      </c>
      <c r="C23" t="s">
        <v>91</v>
      </c>
      <c r="D23" t="s">
        <v>10</v>
      </c>
      <c r="E23" s="1">
        <v>20409</v>
      </c>
      <c r="F23" t="s">
        <v>92</v>
      </c>
      <c r="G23" s="1">
        <v>44106</v>
      </c>
    </row>
    <row r="24" spans="1:7">
      <c r="A24" t="s">
        <v>93</v>
      </c>
      <c r="B24" t="s">
        <v>94</v>
      </c>
      <c r="C24" t="s">
        <v>95</v>
      </c>
      <c r="D24" t="s">
        <v>18</v>
      </c>
      <c r="E24" s="1">
        <v>26428</v>
      </c>
      <c r="F24" t="s">
        <v>96</v>
      </c>
      <c r="G24" s="1">
        <v>44123</v>
      </c>
    </row>
    <row r="25" spans="1:7">
      <c r="A25" t="s">
        <v>97</v>
      </c>
      <c r="B25" t="s">
        <v>98</v>
      </c>
      <c r="C25" t="s">
        <v>99</v>
      </c>
      <c r="D25" t="s">
        <v>18</v>
      </c>
      <c r="E25" s="1">
        <v>22610</v>
      </c>
      <c r="F25" t="s">
        <v>100</v>
      </c>
      <c r="G25" s="1">
        <v>45036</v>
      </c>
    </row>
    <row r="26" spans="1:7">
      <c r="A26" t="s">
        <v>101</v>
      </c>
      <c r="B26" t="s">
        <v>102</v>
      </c>
      <c r="C26" t="s">
        <v>103</v>
      </c>
      <c r="D26" t="s">
        <v>18</v>
      </c>
      <c r="E26" s="1">
        <v>26004</v>
      </c>
      <c r="F26" t="s">
        <v>104</v>
      </c>
      <c r="G26" s="1">
        <v>44575</v>
      </c>
    </row>
    <row r="27" spans="1:7">
      <c r="A27" t="s">
        <v>105</v>
      </c>
      <c r="B27" t="s">
        <v>106</v>
      </c>
      <c r="C27" t="s">
        <v>107</v>
      </c>
      <c r="D27" t="s">
        <v>10</v>
      </c>
      <c r="E27" s="1">
        <v>37990</v>
      </c>
      <c r="F27" t="s">
        <v>108</v>
      </c>
      <c r="G27" s="1">
        <v>45538</v>
      </c>
    </row>
    <row r="28" spans="1:7">
      <c r="A28" t="s">
        <v>109</v>
      </c>
      <c r="B28" t="s">
        <v>110</v>
      </c>
      <c r="C28" t="s">
        <v>87</v>
      </c>
      <c r="D28" t="s">
        <v>10</v>
      </c>
      <c r="E28" s="1">
        <v>21586</v>
      </c>
      <c r="F28" t="s">
        <v>111</v>
      </c>
      <c r="G28" s="1">
        <v>45168</v>
      </c>
    </row>
    <row r="29" spans="1:7">
      <c r="A29" t="s">
        <v>112</v>
      </c>
      <c r="B29" t="s">
        <v>78</v>
      </c>
      <c r="C29" t="s">
        <v>113</v>
      </c>
      <c r="D29" t="s">
        <v>18</v>
      </c>
      <c r="E29" s="1">
        <v>21956</v>
      </c>
      <c r="F29" t="s">
        <v>114</v>
      </c>
      <c r="G29" s="1">
        <v>44911</v>
      </c>
    </row>
    <row r="30" spans="1:7">
      <c r="A30" t="s">
        <v>115</v>
      </c>
      <c r="B30" t="s">
        <v>116</v>
      </c>
      <c r="C30" t="s">
        <v>117</v>
      </c>
      <c r="D30" t="s">
        <v>10</v>
      </c>
      <c r="E30" s="1">
        <v>28630</v>
      </c>
      <c r="F30" t="s">
        <v>118</v>
      </c>
      <c r="G30" s="1">
        <v>44438</v>
      </c>
    </row>
    <row r="31" spans="1:7">
      <c r="A31" t="s">
        <v>119</v>
      </c>
      <c r="B31" t="s">
        <v>120</v>
      </c>
      <c r="C31" t="s">
        <v>121</v>
      </c>
      <c r="D31" t="s">
        <v>10</v>
      </c>
      <c r="E31" s="1">
        <v>37417</v>
      </c>
      <c r="F31" t="s">
        <v>122</v>
      </c>
      <c r="G31" s="1">
        <v>44800</v>
      </c>
    </row>
    <row r="32" spans="1:7">
      <c r="A32" t="s">
        <v>123</v>
      </c>
      <c r="B32" t="s">
        <v>124</v>
      </c>
      <c r="C32" t="s">
        <v>125</v>
      </c>
      <c r="D32" t="s">
        <v>18</v>
      </c>
      <c r="E32" s="1">
        <v>37694</v>
      </c>
      <c r="F32" t="s">
        <v>126</v>
      </c>
      <c r="G32" s="1">
        <v>45895</v>
      </c>
    </row>
    <row r="33" spans="1:7">
      <c r="A33" t="s">
        <v>127</v>
      </c>
      <c r="B33" t="s">
        <v>128</v>
      </c>
      <c r="C33" t="s">
        <v>107</v>
      </c>
      <c r="D33" t="s">
        <v>10</v>
      </c>
      <c r="E33" s="1">
        <v>33917</v>
      </c>
      <c r="F33" t="s">
        <v>129</v>
      </c>
      <c r="G33" s="1">
        <v>44208</v>
      </c>
    </row>
    <row r="34" spans="1:7">
      <c r="A34" t="s">
        <v>130</v>
      </c>
      <c r="B34" t="s">
        <v>131</v>
      </c>
      <c r="C34" t="s">
        <v>132</v>
      </c>
      <c r="D34" t="s">
        <v>18</v>
      </c>
      <c r="E34" s="1">
        <v>28698</v>
      </c>
      <c r="F34" t="s">
        <v>133</v>
      </c>
      <c r="G34" s="1">
        <v>45733</v>
      </c>
    </row>
    <row r="35" spans="1:7">
      <c r="A35" t="s">
        <v>134</v>
      </c>
      <c r="B35" t="s">
        <v>135</v>
      </c>
      <c r="C35" t="s">
        <v>13</v>
      </c>
      <c r="D35" t="s">
        <v>18</v>
      </c>
      <c r="E35" s="1">
        <v>23730</v>
      </c>
      <c r="F35" t="s">
        <v>136</v>
      </c>
      <c r="G35" s="1">
        <v>45670</v>
      </c>
    </row>
    <row r="36" spans="1:7">
      <c r="A36" t="s">
        <v>137</v>
      </c>
      <c r="B36" t="s">
        <v>138</v>
      </c>
      <c r="C36" t="s">
        <v>139</v>
      </c>
      <c r="D36" t="s">
        <v>18</v>
      </c>
      <c r="E36" s="1">
        <v>33347</v>
      </c>
      <c r="F36" t="s">
        <v>140</v>
      </c>
      <c r="G36" s="1">
        <v>45007</v>
      </c>
    </row>
    <row r="37" spans="1:7">
      <c r="A37" t="s">
        <v>141</v>
      </c>
      <c r="B37" t="s">
        <v>8</v>
      </c>
      <c r="C37" t="s">
        <v>142</v>
      </c>
      <c r="D37" t="s">
        <v>10</v>
      </c>
      <c r="E37" s="1">
        <v>33546</v>
      </c>
      <c r="F37" t="s">
        <v>143</v>
      </c>
      <c r="G37" s="1">
        <v>44104</v>
      </c>
    </row>
    <row r="38" spans="1:7">
      <c r="A38" t="s">
        <v>144</v>
      </c>
      <c r="B38" t="s">
        <v>145</v>
      </c>
      <c r="C38" t="s">
        <v>146</v>
      </c>
      <c r="D38" t="s">
        <v>18</v>
      </c>
      <c r="E38" s="1">
        <v>30193</v>
      </c>
      <c r="F38" t="s">
        <v>147</v>
      </c>
      <c r="G38" s="1">
        <v>45322</v>
      </c>
    </row>
    <row r="39" spans="1:7">
      <c r="A39" t="s">
        <v>148</v>
      </c>
      <c r="B39" t="s">
        <v>149</v>
      </c>
      <c r="C39" t="s">
        <v>9</v>
      </c>
      <c r="D39" t="s">
        <v>10</v>
      </c>
      <c r="E39" s="1">
        <v>27138</v>
      </c>
      <c r="F39" t="s">
        <v>150</v>
      </c>
      <c r="G39" s="1">
        <v>44326</v>
      </c>
    </row>
    <row r="40" spans="1:7">
      <c r="A40" t="s">
        <v>151</v>
      </c>
      <c r="B40" t="s">
        <v>152</v>
      </c>
      <c r="C40" t="s">
        <v>153</v>
      </c>
      <c r="D40" t="s">
        <v>18</v>
      </c>
      <c r="E40" s="1">
        <v>35371</v>
      </c>
      <c r="F40" t="s">
        <v>154</v>
      </c>
      <c r="G40" s="1">
        <v>44851</v>
      </c>
    </row>
    <row r="41" spans="1:7">
      <c r="A41" t="s">
        <v>155</v>
      </c>
      <c r="B41" t="s">
        <v>156</v>
      </c>
      <c r="C41" t="s">
        <v>157</v>
      </c>
      <c r="D41" t="s">
        <v>10</v>
      </c>
      <c r="E41" s="1">
        <v>27339</v>
      </c>
      <c r="F41" t="s">
        <v>158</v>
      </c>
      <c r="G41" s="1">
        <v>44754</v>
      </c>
    </row>
    <row r="42" spans="1:7">
      <c r="A42" t="s">
        <v>159</v>
      </c>
      <c r="B42" t="s">
        <v>160</v>
      </c>
      <c r="C42" t="s">
        <v>161</v>
      </c>
      <c r="D42" t="s">
        <v>18</v>
      </c>
      <c r="E42" s="1">
        <v>29405</v>
      </c>
      <c r="F42" t="s">
        <v>162</v>
      </c>
      <c r="G42" s="1">
        <v>44950</v>
      </c>
    </row>
    <row r="43" spans="1:7">
      <c r="A43" t="s">
        <v>163</v>
      </c>
      <c r="B43" t="s">
        <v>164</v>
      </c>
      <c r="C43" t="s">
        <v>165</v>
      </c>
      <c r="D43" t="s">
        <v>18</v>
      </c>
      <c r="E43" s="1">
        <v>36564</v>
      </c>
      <c r="F43" t="s">
        <v>166</v>
      </c>
      <c r="G43" s="1">
        <v>44509</v>
      </c>
    </row>
    <row r="44" spans="1:7">
      <c r="A44" t="s">
        <v>167</v>
      </c>
      <c r="B44" t="s">
        <v>168</v>
      </c>
      <c r="C44" t="s">
        <v>169</v>
      </c>
      <c r="D44" t="s">
        <v>10</v>
      </c>
      <c r="E44" s="1">
        <v>32400</v>
      </c>
      <c r="F44" t="s">
        <v>170</v>
      </c>
      <c r="G44" s="1">
        <v>45213</v>
      </c>
    </row>
    <row r="45" spans="1:7">
      <c r="A45" t="s">
        <v>171</v>
      </c>
      <c r="B45" t="s">
        <v>172</v>
      </c>
      <c r="C45" t="s">
        <v>173</v>
      </c>
      <c r="D45" t="s">
        <v>10</v>
      </c>
      <c r="E45" s="1">
        <v>22326</v>
      </c>
      <c r="F45" t="s">
        <v>174</v>
      </c>
      <c r="G45" s="1">
        <v>45653</v>
      </c>
    </row>
    <row r="46" spans="1:7">
      <c r="A46" t="s">
        <v>175</v>
      </c>
      <c r="B46" t="s">
        <v>176</v>
      </c>
      <c r="C46" t="s">
        <v>177</v>
      </c>
      <c r="D46" t="s">
        <v>10</v>
      </c>
      <c r="E46" s="1">
        <v>27756</v>
      </c>
      <c r="F46" t="s">
        <v>178</v>
      </c>
      <c r="G46" s="1">
        <v>45208</v>
      </c>
    </row>
    <row r="47" spans="1:7">
      <c r="A47" t="s">
        <v>179</v>
      </c>
      <c r="B47" t="s">
        <v>180</v>
      </c>
      <c r="C47" t="s">
        <v>181</v>
      </c>
      <c r="D47" t="s">
        <v>10</v>
      </c>
      <c r="E47" s="1">
        <v>23397</v>
      </c>
      <c r="F47" t="s">
        <v>182</v>
      </c>
      <c r="G47" s="1">
        <v>44737</v>
      </c>
    </row>
    <row r="48" spans="1:7">
      <c r="A48" t="s">
        <v>183</v>
      </c>
      <c r="B48" t="s">
        <v>184</v>
      </c>
      <c r="C48" t="s">
        <v>185</v>
      </c>
      <c r="D48" t="s">
        <v>18</v>
      </c>
      <c r="E48" s="1">
        <v>38901</v>
      </c>
      <c r="F48" t="s">
        <v>186</v>
      </c>
      <c r="G48" s="1">
        <v>45713</v>
      </c>
    </row>
    <row r="49" spans="1:7">
      <c r="A49" t="s">
        <v>187</v>
      </c>
      <c r="B49" t="s">
        <v>188</v>
      </c>
      <c r="C49" t="s">
        <v>189</v>
      </c>
      <c r="D49" t="s">
        <v>10</v>
      </c>
      <c r="E49" s="1">
        <v>38351</v>
      </c>
      <c r="F49" t="s">
        <v>190</v>
      </c>
      <c r="G49" s="1">
        <v>44661</v>
      </c>
    </row>
    <row r="50" spans="1:7">
      <c r="A50" t="s">
        <v>191</v>
      </c>
      <c r="B50" t="s">
        <v>192</v>
      </c>
      <c r="C50" t="s">
        <v>193</v>
      </c>
      <c r="D50" t="s">
        <v>10</v>
      </c>
      <c r="E50" s="1">
        <v>35433</v>
      </c>
      <c r="F50" t="s">
        <v>194</v>
      </c>
      <c r="G50" s="1">
        <v>44735</v>
      </c>
    </row>
    <row r="51" spans="1:7">
      <c r="A51" t="s">
        <v>195</v>
      </c>
      <c r="B51" t="s">
        <v>176</v>
      </c>
      <c r="C51" t="s">
        <v>196</v>
      </c>
      <c r="D51" t="s">
        <v>10</v>
      </c>
      <c r="E51" s="1">
        <v>25009</v>
      </c>
      <c r="F51" t="s">
        <v>197</v>
      </c>
      <c r="G51" s="1">
        <v>44798</v>
      </c>
    </row>
    <row r="52" spans="1:7">
      <c r="A52" t="s">
        <v>198</v>
      </c>
      <c r="B52" t="s">
        <v>199</v>
      </c>
      <c r="C52" t="s">
        <v>200</v>
      </c>
      <c r="D52" t="s">
        <v>18</v>
      </c>
      <c r="E52" s="1">
        <v>38340</v>
      </c>
      <c r="F52" t="s">
        <v>201</v>
      </c>
      <c r="G52" s="1">
        <v>45347</v>
      </c>
    </row>
    <row r="53" spans="1:7">
      <c r="A53" t="s">
        <v>202</v>
      </c>
      <c r="B53" t="s">
        <v>203</v>
      </c>
      <c r="C53" t="s">
        <v>204</v>
      </c>
      <c r="D53" t="s">
        <v>18</v>
      </c>
      <c r="E53" s="1">
        <v>33492</v>
      </c>
      <c r="F53" t="s">
        <v>205</v>
      </c>
      <c r="G53" s="1">
        <v>45407</v>
      </c>
    </row>
    <row r="54" spans="1:7">
      <c r="A54" t="s">
        <v>206</v>
      </c>
      <c r="B54" t="s">
        <v>207</v>
      </c>
      <c r="C54" t="s">
        <v>208</v>
      </c>
      <c r="D54" t="s">
        <v>18</v>
      </c>
      <c r="E54" s="1">
        <v>35905</v>
      </c>
      <c r="F54" t="s">
        <v>209</v>
      </c>
      <c r="G54" s="1">
        <v>45389</v>
      </c>
    </row>
    <row r="55" spans="1:7">
      <c r="A55" t="s">
        <v>210</v>
      </c>
      <c r="B55" t="s">
        <v>211</v>
      </c>
      <c r="C55" t="s">
        <v>69</v>
      </c>
      <c r="D55" t="s">
        <v>18</v>
      </c>
      <c r="E55" s="1">
        <v>37570</v>
      </c>
      <c r="F55" t="s">
        <v>212</v>
      </c>
      <c r="G55" s="1">
        <v>44274</v>
      </c>
    </row>
    <row r="56" spans="1:7">
      <c r="A56" t="s">
        <v>213</v>
      </c>
      <c r="B56" t="s">
        <v>214</v>
      </c>
      <c r="C56" t="s">
        <v>215</v>
      </c>
      <c r="D56" t="s">
        <v>10</v>
      </c>
      <c r="E56" s="1">
        <v>27950</v>
      </c>
      <c r="F56" t="s">
        <v>216</v>
      </c>
      <c r="G56" s="1">
        <v>44232</v>
      </c>
    </row>
    <row r="57" spans="1:7">
      <c r="A57" t="s">
        <v>217</v>
      </c>
      <c r="B57" t="s">
        <v>218</v>
      </c>
      <c r="C57" t="s">
        <v>219</v>
      </c>
      <c r="D57" t="s">
        <v>18</v>
      </c>
      <c r="E57" s="1">
        <v>38253</v>
      </c>
      <c r="F57" t="s">
        <v>220</v>
      </c>
      <c r="G57" s="1">
        <v>44366</v>
      </c>
    </row>
    <row r="58" spans="1:7">
      <c r="A58" t="s">
        <v>221</v>
      </c>
      <c r="B58" t="s">
        <v>222</v>
      </c>
      <c r="C58" t="s">
        <v>125</v>
      </c>
      <c r="D58" t="s">
        <v>18</v>
      </c>
      <c r="E58" s="1">
        <v>36064</v>
      </c>
      <c r="F58" t="s">
        <v>223</v>
      </c>
      <c r="G58" s="1">
        <v>45011</v>
      </c>
    </row>
    <row r="59" spans="1:7">
      <c r="A59" t="s">
        <v>224</v>
      </c>
      <c r="B59" t="s">
        <v>225</v>
      </c>
      <c r="C59" t="s">
        <v>226</v>
      </c>
      <c r="D59" t="s">
        <v>10</v>
      </c>
      <c r="E59" s="1">
        <v>38555</v>
      </c>
      <c r="F59" t="s">
        <v>227</v>
      </c>
      <c r="G59" s="1">
        <v>44145</v>
      </c>
    </row>
    <row r="60" spans="1:7">
      <c r="A60" t="s">
        <v>228</v>
      </c>
      <c r="B60" t="s">
        <v>156</v>
      </c>
      <c r="C60" t="s">
        <v>219</v>
      </c>
      <c r="D60" t="s">
        <v>18</v>
      </c>
      <c r="E60" s="1">
        <v>23142</v>
      </c>
      <c r="F60" t="s">
        <v>229</v>
      </c>
      <c r="G60" s="1">
        <v>45562</v>
      </c>
    </row>
    <row r="61" spans="1:7">
      <c r="A61" t="s">
        <v>230</v>
      </c>
      <c r="B61" t="s">
        <v>231</v>
      </c>
      <c r="C61" t="s">
        <v>232</v>
      </c>
      <c r="D61" t="s">
        <v>10</v>
      </c>
      <c r="E61" s="1">
        <v>35712</v>
      </c>
      <c r="F61" t="s">
        <v>233</v>
      </c>
      <c r="G61" s="1">
        <v>45823</v>
      </c>
    </row>
    <row r="62" spans="1:7">
      <c r="A62" t="s">
        <v>234</v>
      </c>
      <c r="B62" t="s">
        <v>235</v>
      </c>
      <c r="C62" t="s">
        <v>236</v>
      </c>
      <c r="D62" t="s">
        <v>10</v>
      </c>
      <c r="E62" s="1">
        <v>25132</v>
      </c>
      <c r="F62" t="s">
        <v>237</v>
      </c>
      <c r="G62" s="1">
        <v>44228</v>
      </c>
    </row>
    <row r="63" spans="1:7">
      <c r="A63" t="s">
        <v>238</v>
      </c>
      <c r="B63" t="s">
        <v>239</v>
      </c>
      <c r="C63" t="s">
        <v>26</v>
      </c>
      <c r="D63" t="s">
        <v>10</v>
      </c>
      <c r="E63" s="1">
        <v>36698</v>
      </c>
      <c r="F63" t="s">
        <v>240</v>
      </c>
      <c r="G63" s="1">
        <v>44462</v>
      </c>
    </row>
    <row r="64" spans="1:7">
      <c r="A64" t="s">
        <v>241</v>
      </c>
      <c r="B64" t="s">
        <v>8</v>
      </c>
      <c r="C64" t="s">
        <v>69</v>
      </c>
      <c r="D64" t="s">
        <v>10</v>
      </c>
      <c r="E64" s="1">
        <v>26671</v>
      </c>
      <c r="F64" t="s">
        <v>242</v>
      </c>
      <c r="G64" s="1">
        <v>45075</v>
      </c>
    </row>
    <row r="65" spans="1:7">
      <c r="A65" t="s">
        <v>243</v>
      </c>
      <c r="B65" t="s">
        <v>244</v>
      </c>
      <c r="C65" t="s">
        <v>245</v>
      </c>
      <c r="D65" t="s">
        <v>18</v>
      </c>
      <c r="E65" s="1">
        <v>26908</v>
      </c>
      <c r="F65" t="s">
        <v>246</v>
      </c>
      <c r="G65" s="1">
        <v>45561</v>
      </c>
    </row>
    <row r="66" spans="1:7">
      <c r="A66" t="s">
        <v>247</v>
      </c>
      <c r="B66" t="s">
        <v>156</v>
      </c>
      <c r="C66" t="s">
        <v>248</v>
      </c>
      <c r="D66" t="s">
        <v>18</v>
      </c>
      <c r="E66" s="1">
        <v>25547</v>
      </c>
      <c r="F66" t="s">
        <v>249</v>
      </c>
      <c r="G66" s="1">
        <v>45312</v>
      </c>
    </row>
    <row r="67" spans="1:7">
      <c r="A67" t="s">
        <v>250</v>
      </c>
      <c r="B67" t="s">
        <v>251</v>
      </c>
      <c r="C67" t="s">
        <v>252</v>
      </c>
      <c r="D67" t="s">
        <v>18</v>
      </c>
      <c r="E67" s="1">
        <v>31304</v>
      </c>
      <c r="F67" t="s">
        <v>253</v>
      </c>
      <c r="G67" s="1">
        <v>44186</v>
      </c>
    </row>
    <row r="68" spans="1:7">
      <c r="A68" t="s">
        <v>254</v>
      </c>
      <c r="B68" t="s">
        <v>255</v>
      </c>
      <c r="C68" t="s">
        <v>256</v>
      </c>
      <c r="D68" t="s">
        <v>10</v>
      </c>
      <c r="E68" s="1">
        <v>26914</v>
      </c>
      <c r="F68" t="s">
        <v>257</v>
      </c>
      <c r="G68" s="1">
        <v>44266</v>
      </c>
    </row>
    <row r="69" spans="1:7">
      <c r="A69" t="s">
        <v>258</v>
      </c>
      <c r="B69" t="s">
        <v>259</v>
      </c>
      <c r="C69" t="s">
        <v>260</v>
      </c>
      <c r="D69" t="s">
        <v>18</v>
      </c>
      <c r="E69" s="1">
        <v>29746</v>
      </c>
      <c r="F69" t="s">
        <v>261</v>
      </c>
      <c r="G69" s="1">
        <v>45456</v>
      </c>
    </row>
    <row r="70" spans="1:7">
      <c r="A70" t="s">
        <v>262</v>
      </c>
      <c r="B70" t="s">
        <v>263</v>
      </c>
      <c r="C70" t="s">
        <v>264</v>
      </c>
      <c r="D70" t="s">
        <v>10</v>
      </c>
      <c r="E70" s="1">
        <v>24029</v>
      </c>
      <c r="F70" t="s">
        <v>265</v>
      </c>
      <c r="G70" s="1">
        <v>44937</v>
      </c>
    </row>
    <row r="71" spans="1:7">
      <c r="A71" t="s">
        <v>266</v>
      </c>
      <c r="B71" t="s">
        <v>267</v>
      </c>
      <c r="C71" t="s">
        <v>268</v>
      </c>
      <c r="D71" t="s">
        <v>10</v>
      </c>
      <c r="E71" s="1">
        <v>26230</v>
      </c>
      <c r="F71" t="s">
        <v>269</v>
      </c>
      <c r="G71" s="1">
        <v>44259</v>
      </c>
    </row>
    <row r="72" spans="1:7">
      <c r="A72" t="s">
        <v>270</v>
      </c>
      <c r="B72" t="s">
        <v>271</v>
      </c>
      <c r="C72" t="s">
        <v>272</v>
      </c>
      <c r="D72" t="s">
        <v>10</v>
      </c>
      <c r="E72" s="1">
        <v>22815</v>
      </c>
      <c r="F72" t="s">
        <v>273</v>
      </c>
      <c r="G72" s="1">
        <v>44340</v>
      </c>
    </row>
    <row r="73" spans="1:7">
      <c r="A73" t="s">
        <v>274</v>
      </c>
      <c r="B73" t="s">
        <v>267</v>
      </c>
      <c r="C73" t="s">
        <v>275</v>
      </c>
      <c r="D73" t="s">
        <v>18</v>
      </c>
      <c r="E73" s="1">
        <v>34856</v>
      </c>
      <c r="F73" t="s">
        <v>276</v>
      </c>
      <c r="G73" s="1">
        <v>44744</v>
      </c>
    </row>
    <row r="74" spans="1:7">
      <c r="A74" t="s">
        <v>277</v>
      </c>
      <c r="B74" t="s">
        <v>218</v>
      </c>
      <c r="C74" t="s">
        <v>278</v>
      </c>
      <c r="D74" t="s">
        <v>18</v>
      </c>
      <c r="E74" s="1">
        <v>23715</v>
      </c>
      <c r="F74" t="s">
        <v>279</v>
      </c>
      <c r="G74" s="1">
        <v>44601</v>
      </c>
    </row>
    <row r="75" spans="1:7">
      <c r="A75" t="s">
        <v>280</v>
      </c>
      <c r="B75" t="s">
        <v>281</v>
      </c>
      <c r="C75" t="s">
        <v>282</v>
      </c>
      <c r="D75" t="s">
        <v>18</v>
      </c>
      <c r="E75" s="1">
        <v>21701</v>
      </c>
      <c r="F75" t="s">
        <v>283</v>
      </c>
      <c r="G75" s="1">
        <v>44966</v>
      </c>
    </row>
    <row r="76" spans="1:7">
      <c r="A76" t="s">
        <v>284</v>
      </c>
      <c r="B76" t="s">
        <v>285</v>
      </c>
      <c r="C76" t="s">
        <v>30</v>
      </c>
      <c r="D76" t="s">
        <v>10</v>
      </c>
      <c r="E76" s="1">
        <v>19984</v>
      </c>
      <c r="F76" t="s">
        <v>286</v>
      </c>
      <c r="G76" s="1">
        <v>44328</v>
      </c>
    </row>
    <row r="77" spans="1:7">
      <c r="A77" t="s">
        <v>287</v>
      </c>
      <c r="B77" t="s">
        <v>288</v>
      </c>
      <c r="C77" t="s">
        <v>289</v>
      </c>
      <c r="D77" t="s">
        <v>10</v>
      </c>
      <c r="E77" s="1">
        <v>38700</v>
      </c>
      <c r="F77" t="s">
        <v>290</v>
      </c>
      <c r="G77" s="1">
        <v>44688</v>
      </c>
    </row>
    <row r="78" spans="1:7">
      <c r="A78" t="s">
        <v>291</v>
      </c>
      <c r="B78" t="s">
        <v>64</v>
      </c>
      <c r="C78" t="s">
        <v>292</v>
      </c>
      <c r="D78" t="s">
        <v>18</v>
      </c>
      <c r="E78" s="1">
        <v>37614</v>
      </c>
      <c r="F78" t="s">
        <v>293</v>
      </c>
      <c r="G78" s="1">
        <v>44855</v>
      </c>
    </row>
    <row r="79" spans="1:7">
      <c r="A79" t="s">
        <v>294</v>
      </c>
      <c r="B79" t="s">
        <v>295</v>
      </c>
      <c r="C79" t="s">
        <v>296</v>
      </c>
      <c r="D79" t="s">
        <v>10</v>
      </c>
      <c r="E79" s="1">
        <v>32411</v>
      </c>
      <c r="F79" t="s">
        <v>297</v>
      </c>
      <c r="G79" s="1">
        <v>45671</v>
      </c>
    </row>
    <row r="80" spans="1:7">
      <c r="A80" t="s">
        <v>298</v>
      </c>
      <c r="B80" t="s">
        <v>299</v>
      </c>
      <c r="C80" t="s">
        <v>300</v>
      </c>
      <c r="D80" t="s">
        <v>18</v>
      </c>
      <c r="E80" s="1">
        <v>29021</v>
      </c>
      <c r="F80" t="s">
        <v>301</v>
      </c>
      <c r="G80" s="1">
        <v>45479</v>
      </c>
    </row>
    <row r="81" spans="1:7">
      <c r="A81" t="s">
        <v>302</v>
      </c>
      <c r="B81" t="s">
        <v>303</v>
      </c>
      <c r="C81" t="s">
        <v>304</v>
      </c>
      <c r="D81" t="s">
        <v>18</v>
      </c>
      <c r="E81" s="1">
        <v>37929</v>
      </c>
      <c r="F81" t="s">
        <v>305</v>
      </c>
      <c r="G81" s="1">
        <v>44928</v>
      </c>
    </row>
    <row r="82" spans="1:7">
      <c r="A82" t="s">
        <v>306</v>
      </c>
      <c r="B82" t="s">
        <v>307</v>
      </c>
      <c r="C82" t="s">
        <v>308</v>
      </c>
      <c r="D82" t="s">
        <v>18</v>
      </c>
      <c r="E82" s="1">
        <v>32344</v>
      </c>
      <c r="F82" t="s">
        <v>309</v>
      </c>
      <c r="G82" s="1">
        <v>44826</v>
      </c>
    </row>
    <row r="83" spans="1:7">
      <c r="A83" t="s">
        <v>310</v>
      </c>
      <c r="B83" t="s">
        <v>311</v>
      </c>
      <c r="C83" t="s">
        <v>49</v>
      </c>
      <c r="D83" t="s">
        <v>10</v>
      </c>
      <c r="E83" s="1">
        <v>37752</v>
      </c>
      <c r="F83" t="s">
        <v>312</v>
      </c>
      <c r="G83" s="1">
        <v>45472</v>
      </c>
    </row>
    <row r="84" spans="1:7">
      <c r="A84" t="s">
        <v>313</v>
      </c>
      <c r="B84" t="s">
        <v>314</v>
      </c>
      <c r="C84" t="s">
        <v>315</v>
      </c>
      <c r="D84" t="s">
        <v>18</v>
      </c>
      <c r="E84" s="1">
        <v>29674</v>
      </c>
      <c r="F84" t="s">
        <v>316</v>
      </c>
      <c r="G84" s="1">
        <v>44600</v>
      </c>
    </row>
    <row r="85" spans="1:7">
      <c r="A85" t="s">
        <v>317</v>
      </c>
      <c r="B85" t="s">
        <v>244</v>
      </c>
      <c r="C85" t="s">
        <v>318</v>
      </c>
      <c r="D85" t="s">
        <v>10</v>
      </c>
      <c r="E85" s="1">
        <v>26377</v>
      </c>
      <c r="F85" t="s">
        <v>319</v>
      </c>
      <c r="G85" s="1">
        <v>45539</v>
      </c>
    </row>
    <row r="86" spans="1:7">
      <c r="A86" t="s">
        <v>320</v>
      </c>
      <c r="B86" t="s">
        <v>321</v>
      </c>
      <c r="C86" t="s">
        <v>322</v>
      </c>
      <c r="D86" t="s">
        <v>10</v>
      </c>
      <c r="E86" s="1">
        <v>28937</v>
      </c>
      <c r="F86" t="s">
        <v>323</v>
      </c>
      <c r="G86" s="1">
        <v>45210</v>
      </c>
    </row>
    <row r="87" spans="1:7">
      <c r="A87" t="s">
        <v>324</v>
      </c>
      <c r="B87" t="s">
        <v>225</v>
      </c>
      <c r="C87" t="s">
        <v>325</v>
      </c>
      <c r="D87" t="s">
        <v>18</v>
      </c>
      <c r="E87" s="1">
        <v>27663</v>
      </c>
      <c r="F87" t="s">
        <v>326</v>
      </c>
      <c r="G87" s="1">
        <v>45133</v>
      </c>
    </row>
    <row r="88" spans="1:7">
      <c r="A88" t="s">
        <v>327</v>
      </c>
      <c r="B88" t="s">
        <v>328</v>
      </c>
      <c r="C88" t="s">
        <v>329</v>
      </c>
      <c r="D88" t="s">
        <v>18</v>
      </c>
      <c r="E88" s="1">
        <v>27567</v>
      </c>
      <c r="F88" t="s">
        <v>330</v>
      </c>
      <c r="G88" s="1">
        <v>45840</v>
      </c>
    </row>
    <row r="89" spans="1:7">
      <c r="A89" t="s">
        <v>331</v>
      </c>
      <c r="B89" t="s">
        <v>332</v>
      </c>
      <c r="C89" t="s">
        <v>333</v>
      </c>
      <c r="D89" t="s">
        <v>18</v>
      </c>
      <c r="E89" s="1">
        <v>35714</v>
      </c>
      <c r="F89" t="s">
        <v>334</v>
      </c>
      <c r="G89" s="1">
        <v>44816</v>
      </c>
    </row>
    <row r="90" spans="1:7">
      <c r="A90" t="s">
        <v>335</v>
      </c>
      <c r="B90" t="s">
        <v>336</v>
      </c>
      <c r="C90" t="s">
        <v>337</v>
      </c>
      <c r="D90" t="s">
        <v>18</v>
      </c>
      <c r="E90" s="1">
        <v>25396</v>
      </c>
      <c r="F90" t="s">
        <v>338</v>
      </c>
      <c r="G90" s="1">
        <v>44890</v>
      </c>
    </row>
    <row r="91" spans="1:7">
      <c r="A91" t="s">
        <v>339</v>
      </c>
      <c r="B91" t="s">
        <v>340</v>
      </c>
      <c r="C91" t="s">
        <v>341</v>
      </c>
      <c r="D91" t="s">
        <v>10</v>
      </c>
      <c r="E91" s="1">
        <v>27624</v>
      </c>
      <c r="F91" t="s">
        <v>342</v>
      </c>
      <c r="G91" s="1">
        <v>44577</v>
      </c>
    </row>
    <row r="92" spans="1:7">
      <c r="A92" t="s">
        <v>343</v>
      </c>
      <c r="B92" t="s">
        <v>344</v>
      </c>
      <c r="C92" t="s">
        <v>345</v>
      </c>
      <c r="D92" t="s">
        <v>10</v>
      </c>
      <c r="E92" s="1">
        <v>23046</v>
      </c>
      <c r="F92" t="s">
        <v>346</v>
      </c>
      <c r="G92" s="1">
        <v>44431</v>
      </c>
    </row>
    <row r="93" spans="1:7">
      <c r="A93" t="s">
        <v>347</v>
      </c>
      <c r="B93" t="s">
        <v>348</v>
      </c>
      <c r="C93" t="s">
        <v>349</v>
      </c>
      <c r="D93" t="s">
        <v>18</v>
      </c>
      <c r="E93" s="1">
        <v>37223</v>
      </c>
      <c r="F93" t="s">
        <v>350</v>
      </c>
      <c r="G93" s="1">
        <v>45277</v>
      </c>
    </row>
    <row r="94" spans="1:7">
      <c r="A94" t="s">
        <v>351</v>
      </c>
      <c r="B94" t="s">
        <v>352</v>
      </c>
      <c r="C94" t="s">
        <v>353</v>
      </c>
      <c r="D94" t="s">
        <v>10</v>
      </c>
      <c r="E94" s="1">
        <v>28594</v>
      </c>
      <c r="F94" t="s">
        <v>354</v>
      </c>
      <c r="G94" s="1">
        <v>44617</v>
      </c>
    </row>
    <row r="95" spans="1:7">
      <c r="A95" t="s">
        <v>355</v>
      </c>
      <c r="B95" t="s">
        <v>138</v>
      </c>
      <c r="C95" t="s">
        <v>356</v>
      </c>
      <c r="D95" t="s">
        <v>10</v>
      </c>
      <c r="E95" s="1">
        <v>22937</v>
      </c>
      <c r="F95" t="s">
        <v>357</v>
      </c>
      <c r="G95" s="1">
        <v>45876</v>
      </c>
    </row>
    <row r="96" spans="1:7">
      <c r="A96" t="s">
        <v>358</v>
      </c>
      <c r="B96" t="s">
        <v>359</v>
      </c>
      <c r="C96" t="s">
        <v>360</v>
      </c>
      <c r="D96" t="s">
        <v>10</v>
      </c>
      <c r="E96" s="1">
        <v>30183</v>
      </c>
      <c r="F96" t="s">
        <v>361</v>
      </c>
      <c r="G96" s="1">
        <v>44184</v>
      </c>
    </row>
    <row r="97" spans="1:7">
      <c r="A97" t="s">
        <v>362</v>
      </c>
      <c r="B97" t="s">
        <v>267</v>
      </c>
      <c r="C97" t="s">
        <v>139</v>
      </c>
      <c r="D97" t="s">
        <v>10</v>
      </c>
      <c r="E97" s="1">
        <v>32514</v>
      </c>
      <c r="F97" t="s">
        <v>363</v>
      </c>
      <c r="G97" s="1">
        <v>44496</v>
      </c>
    </row>
    <row r="98" spans="1:7">
      <c r="A98" t="s">
        <v>364</v>
      </c>
      <c r="B98" t="s">
        <v>365</v>
      </c>
      <c r="C98" t="s">
        <v>366</v>
      </c>
      <c r="D98" t="s">
        <v>10</v>
      </c>
      <c r="E98" s="1">
        <v>34560</v>
      </c>
      <c r="F98" t="s">
        <v>367</v>
      </c>
      <c r="G98" s="1">
        <v>45822</v>
      </c>
    </row>
    <row r="99" spans="1:7">
      <c r="A99" t="s">
        <v>368</v>
      </c>
      <c r="B99" t="s">
        <v>369</v>
      </c>
      <c r="C99" t="s">
        <v>370</v>
      </c>
      <c r="D99" t="s">
        <v>18</v>
      </c>
      <c r="E99" s="1">
        <v>38361</v>
      </c>
      <c r="F99" t="s">
        <v>371</v>
      </c>
      <c r="G99" s="1">
        <v>45068</v>
      </c>
    </row>
    <row r="100" spans="1:7">
      <c r="A100" t="s">
        <v>372</v>
      </c>
      <c r="B100" t="s">
        <v>138</v>
      </c>
      <c r="C100" t="s">
        <v>373</v>
      </c>
      <c r="D100" t="s">
        <v>10</v>
      </c>
      <c r="E100" s="1">
        <v>23580</v>
      </c>
      <c r="F100" t="s">
        <v>374</v>
      </c>
      <c r="G100" s="1">
        <v>44213</v>
      </c>
    </row>
    <row r="101" spans="1:7">
      <c r="A101" t="s">
        <v>375</v>
      </c>
      <c r="B101" t="s">
        <v>376</v>
      </c>
      <c r="C101" t="s">
        <v>377</v>
      </c>
      <c r="D101" t="s">
        <v>18</v>
      </c>
      <c r="E101" s="1">
        <v>19995</v>
      </c>
      <c r="F101" t="s">
        <v>378</v>
      </c>
      <c r="G101" s="1">
        <v>45602</v>
      </c>
    </row>
    <row r="102" spans="1:7">
      <c r="A102" t="s">
        <v>379</v>
      </c>
      <c r="B102" t="s">
        <v>336</v>
      </c>
      <c r="C102" t="s">
        <v>380</v>
      </c>
      <c r="D102" t="s">
        <v>18</v>
      </c>
      <c r="E102" s="1">
        <v>20604</v>
      </c>
      <c r="F102" t="s">
        <v>381</v>
      </c>
      <c r="G102" s="1">
        <v>45543</v>
      </c>
    </row>
    <row r="103" spans="1:7">
      <c r="A103" t="s">
        <v>382</v>
      </c>
      <c r="B103" t="s">
        <v>383</v>
      </c>
      <c r="C103" t="s">
        <v>384</v>
      </c>
      <c r="D103" t="s">
        <v>18</v>
      </c>
      <c r="E103" s="1">
        <v>35236</v>
      </c>
      <c r="F103" t="s">
        <v>385</v>
      </c>
      <c r="G103" s="1">
        <v>45242</v>
      </c>
    </row>
    <row r="104" spans="1:7">
      <c r="A104" t="s">
        <v>386</v>
      </c>
      <c r="B104" t="s">
        <v>387</v>
      </c>
      <c r="C104" t="s">
        <v>388</v>
      </c>
      <c r="D104" t="s">
        <v>18</v>
      </c>
      <c r="E104" s="1">
        <v>23676</v>
      </c>
      <c r="F104" t="s">
        <v>389</v>
      </c>
      <c r="G104" s="1">
        <v>44351</v>
      </c>
    </row>
    <row r="105" spans="1:7">
      <c r="A105" t="s">
        <v>390</v>
      </c>
      <c r="B105" t="s">
        <v>332</v>
      </c>
      <c r="C105" t="s">
        <v>391</v>
      </c>
      <c r="D105" t="s">
        <v>10</v>
      </c>
      <c r="E105" s="1">
        <v>23821</v>
      </c>
      <c r="F105" t="s">
        <v>392</v>
      </c>
      <c r="G105" s="1">
        <v>45308</v>
      </c>
    </row>
    <row r="106" spans="1:7">
      <c r="A106" t="s">
        <v>393</v>
      </c>
      <c r="B106" t="s">
        <v>168</v>
      </c>
      <c r="C106" t="s">
        <v>394</v>
      </c>
      <c r="D106" t="s">
        <v>10</v>
      </c>
      <c r="E106" s="1">
        <v>25566</v>
      </c>
      <c r="F106" t="s">
        <v>395</v>
      </c>
      <c r="G106" s="1">
        <v>45113</v>
      </c>
    </row>
    <row r="107" spans="1:7">
      <c r="A107" t="s">
        <v>396</v>
      </c>
      <c r="B107" t="s">
        <v>359</v>
      </c>
      <c r="C107" t="s">
        <v>397</v>
      </c>
      <c r="D107" t="s">
        <v>18</v>
      </c>
      <c r="E107" s="1">
        <v>31890</v>
      </c>
      <c r="F107" t="s">
        <v>398</v>
      </c>
      <c r="G107" s="1">
        <v>45694</v>
      </c>
    </row>
    <row r="108" spans="1:7">
      <c r="A108" t="s">
        <v>399</v>
      </c>
      <c r="B108" t="s">
        <v>400</v>
      </c>
      <c r="C108" t="s">
        <v>401</v>
      </c>
      <c r="D108" t="s">
        <v>18</v>
      </c>
      <c r="E108" s="1">
        <v>34980</v>
      </c>
      <c r="F108" t="s">
        <v>402</v>
      </c>
      <c r="G108" s="1">
        <v>45124</v>
      </c>
    </row>
    <row r="109" spans="1:7">
      <c r="A109" t="s">
        <v>403</v>
      </c>
      <c r="B109" t="s">
        <v>404</v>
      </c>
      <c r="C109" t="s">
        <v>405</v>
      </c>
      <c r="D109" t="s">
        <v>10</v>
      </c>
      <c r="E109" s="1">
        <v>22241</v>
      </c>
      <c r="F109" t="s">
        <v>406</v>
      </c>
      <c r="G109" s="1">
        <v>44720</v>
      </c>
    </row>
    <row r="110" spans="1:7">
      <c r="A110" t="s">
        <v>407</v>
      </c>
      <c r="B110" t="s">
        <v>408</v>
      </c>
      <c r="C110" t="s">
        <v>409</v>
      </c>
      <c r="D110" t="s">
        <v>18</v>
      </c>
      <c r="E110" s="1">
        <v>38779</v>
      </c>
      <c r="F110" t="s">
        <v>410</v>
      </c>
      <c r="G110" s="1">
        <v>44406</v>
      </c>
    </row>
    <row r="111" spans="1:7">
      <c r="A111" t="s">
        <v>411</v>
      </c>
      <c r="B111" t="s">
        <v>412</v>
      </c>
      <c r="C111" t="s">
        <v>413</v>
      </c>
      <c r="D111" t="s">
        <v>18</v>
      </c>
      <c r="E111" s="1">
        <v>24112</v>
      </c>
      <c r="F111" t="s">
        <v>414</v>
      </c>
      <c r="G111" s="1">
        <v>44926</v>
      </c>
    </row>
    <row r="112" spans="1:7">
      <c r="A112" t="s">
        <v>415</v>
      </c>
      <c r="B112" t="s">
        <v>416</v>
      </c>
      <c r="C112" t="s">
        <v>417</v>
      </c>
      <c r="D112" t="s">
        <v>10</v>
      </c>
      <c r="E112" s="1">
        <v>34163</v>
      </c>
      <c r="F112" t="s">
        <v>418</v>
      </c>
      <c r="G112" s="1">
        <v>44573</v>
      </c>
    </row>
    <row r="113" spans="1:7">
      <c r="A113" t="s">
        <v>419</v>
      </c>
      <c r="B113" t="s">
        <v>420</v>
      </c>
      <c r="C113" t="s">
        <v>79</v>
      </c>
      <c r="D113" t="s">
        <v>18</v>
      </c>
      <c r="E113" s="1">
        <v>30679</v>
      </c>
      <c r="F113" t="s">
        <v>421</v>
      </c>
      <c r="G113" s="1">
        <v>45006</v>
      </c>
    </row>
    <row r="114" spans="1:7">
      <c r="A114" t="s">
        <v>422</v>
      </c>
      <c r="B114" t="s">
        <v>423</v>
      </c>
      <c r="C114" t="s">
        <v>424</v>
      </c>
      <c r="D114" t="s">
        <v>10</v>
      </c>
      <c r="E114" s="1">
        <v>28268</v>
      </c>
      <c r="F114" t="s">
        <v>425</v>
      </c>
      <c r="G114" s="1">
        <v>44926</v>
      </c>
    </row>
    <row r="115" spans="1:7">
      <c r="A115" t="s">
        <v>426</v>
      </c>
      <c r="B115" t="s">
        <v>145</v>
      </c>
      <c r="C115" t="s">
        <v>427</v>
      </c>
      <c r="D115" t="s">
        <v>18</v>
      </c>
      <c r="E115" s="1">
        <v>29406</v>
      </c>
      <c r="F115" t="s">
        <v>428</v>
      </c>
      <c r="G115" s="1">
        <v>45892</v>
      </c>
    </row>
    <row r="116" spans="1:7">
      <c r="A116" t="s">
        <v>429</v>
      </c>
      <c r="B116" t="s">
        <v>430</v>
      </c>
      <c r="C116" t="s">
        <v>79</v>
      </c>
      <c r="D116" t="s">
        <v>10</v>
      </c>
      <c r="E116" s="1">
        <v>21971</v>
      </c>
      <c r="F116" t="s">
        <v>431</v>
      </c>
      <c r="G116" s="1">
        <v>45242</v>
      </c>
    </row>
    <row r="117" spans="1:7">
      <c r="A117" t="s">
        <v>432</v>
      </c>
      <c r="B117" t="s">
        <v>25</v>
      </c>
      <c r="C117" t="s">
        <v>433</v>
      </c>
      <c r="D117" t="s">
        <v>10</v>
      </c>
      <c r="E117" s="1">
        <v>20358</v>
      </c>
      <c r="F117" t="s">
        <v>434</v>
      </c>
      <c r="G117" s="1">
        <v>45869</v>
      </c>
    </row>
    <row r="118" spans="1:7">
      <c r="A118" t="s">
        <v>435</v>
      </c>
      <c r="B118" t="s">
        <v>436</v>
      </c>
      <c r="C118" t="s">
        <v>132</v>
      </c>
      <c r="D118" t="s">
        <v>18</v>
      </c>
      <c r="E118" s="1">
        <v>32027</v>
      </c>
      <c r="F118" t="s">
        <v>437</v>
      </c>
      <c r="G118" s="1">
        <v>44913</v>
      </c>
    </row>
    <row r="119" spans="1:7">
      <c r="A119" t="s">
        <v>438</v>
      </c>
      <c r="B119" t="s">
        <v>439</v>
      </c>
      <c r="C119" t="s">
        <v>440</v>
      </c>
      <c r="D119" t="s">
        <v>10</v>
      </c>
      <c r="E119" s="1">
        <v>27633</v>
      </c>
      <c r="F119" t="s">
        <v>441</v>
      </c>
      <c r="G119" s="1">
        <v>45850</v>
      </c>
    </row>
    <row r="120" spans="1:7">
      <c r="A120" t="s">
        <v>442</v>
      </c>
      <c r="B120" t="s">
        <v>251</v>
      </c>
      <c r="C120" t="s">
        <v>443</v>
      </c>
      <c r="D120" t="s">
        <v>10</v>
      </c>
      <c r="E120" s="1">
        <v>33450</v>
      </c>
      <c r="F120" t="s">
        <v>444</v>
      </c>
      <c r="G120" s="1">
        <v>45747</v>
      </c>
    </row>
    <row r="121" spans="1:7">
      <c r="A121" t="s">
        <v>445</v>
      </c>
      <c r="B121" t="s">
        <v>446</v>
      </c>
      <c r="C121" t="s">
        <v>447</v>
      </c>
      <c r="D121" t="s">
        <v>18</v>
      </c>
      <c r="E121" s="1">
        <v>23386</v>
      </c>
      <c r="F121" t="s">
        <v>448</v>
      </c>
      <c r="G121" s="1">
        <v>44122</v>
      </c>
    </row>
    <row r="122" spans="1:7">
      <c r="A122" t="s">
        <v>449</v>
      </c>
      <c r="B122" t="s">
        <v>78</v>
      </c>
      <c r="C122" t="s">
        <v>450</v>
      </c>
      <c r="D122" t="s">
        <v>10</v>
      </c>
      <c r="E122" s="1">
        <v>24531</v>
      </c>
      <c r="F122" t="s">
        <v>451</v>
      </c>
      <c r="G122" s="1">
        <v>44480</v>
      </c>
    </row>
    <row r="123" spans="1:7">
      <c r="A123" t="s">
        <v>452</v>
      </c>
      <c r="B123" t="s">
        <v>311</v>
      </c>
      <c r="C123" t="s">
        <v>79</v>
      </c>
      <c r="D123" t="s">
        <v>10</v>
      </c>
      <c r="E123" s="1">
        <v>22556</v>
      </c>
      <c r="F123" t="s">
        <v>453</v>
      </c>
      <c r="G123" s="1">
        <v>45467</v>
      </c>
    </row>
    <row r="124" spans="1:7">
      <c r="A124" t="s">
        <v>454</v>
      </c>
      <c r="B124" t="s">
        <v>455</v>
      </c>
      <c r="C124" t="s">
        <v>456</v>
      </c>
      <c r="D124" t="s">
        <v>18</v>
      </c>
      <c r="E124" s="1">
        <v>32818</v>
      </c>
      <c r="F124" t="s">
        <v>457</v>
      </c>
      <c r="G124" s="1">
        <v>44718</v>
      </c>
    </row>
    <row r="125" spans="1:7">
      <c r="A125" t="s">
        <v>458</v>
      </c>
      <c r="B125" t="s">
        <v>459</v>
      </c>
      <c r="C125" t="s">
        <v>460</v>
      </c>
      <c r="D125" t="s">
        <v>18</v>
      </c>
      <c r="E125" s="1">
        <v>22804</v>
      </c>
      <c r="F125" t="s">
        <v>461</v>
      </c>
      <c r="G125" s="1">
        <v>44237</v>
      </c>
    </row>
    <row r="126" spans="1:7">
      <c r="A126" t="s">
        <v>462</v>
      </c>
      <c r="B126" t="s">
        <v>138</v>
      </c>
      <c r="C126" t="s">
        <v>172</v>
      </c>
      <c r="D126" t="s">
        <v>10</v>
      </c>
      <c r="E126" s="1">
        <v>32966</v>
      </c>
      <c r="F126" t="s">
        <v>463</v>
      </c>
      <c r="G126" s="1">
        <v>44269</v>
      </c>
    </row>
    <row r="127" spans="1:7">
      <c r="A127" t="s">
        <v>464</v>
      </c>
      <c r="B127" t="s">
        <v>465</v>
      </c>
      <c r="C127" t="s">
        <v>69</v>
      </c>
      <c r="D127" t="s">
        <v>10</v>
      </c>
      <c r="E127" s="1">
        <v>29315</v>
      </c>
      <c r="F127" t="s">
        <v>466</v>
      </c>
      <c r="G127" s="1">
        <v>45654</v>
      </c>
    </row>
    <row r="128" spans="1:7">
      <c r="A128" t="s">
        <v>467</v>
      </c>
      <c r="B128" t="s">
        <v>78</v>
      </c>
      <c r="C128" t="s">
        <v>169</v>
      </c>
      <c r="D128" t="s">
        <v>18</v>
      </c>
      <c r="E128" s="1">
        <v>30272</v>
      </c>
      <c r="F128" t="s">
        <v>468</v>
      </c>
      <c r="G128" s="1">
        <v>44218</v>
      </c>
    </row>
    <row r="129" spans="1:7">
      <c r="A129" t="s">
        <v>469</v>
      </c>
      <c r="B129" t="s">
        <v>56</v>
      </c>
      <c r="C129" t="s">
        <v>470</v>
      </c>
      <c r="D129" t="s">
        <v>18</v>
      </c>
      <c r="E129" s="1">
        <v>27978</v>
      </c>
      <c r="F129" t="s">
        <v>471</v>
      </c>
      <c r="G129" s="1">
        <v>45697</v>
      </c>
    </row>
    <row r="130" spans="1:7">
      <c r="A130" t="s">
        <v>472</v>
      </c>
      <c r="B130" t="s">
        <v>473</v>
      </c>
      <c r="C130" t="s">
        <v>474</v>
      </c>
      <c r="D130" t="s">
        <v>10</v>
      </c>
      <c r="E130" s="1">
        <v>21466</v>
      </c>
      <c r="F130" t="s">
        <v>475</v>
      </c>
      <c r="G130" s="1">
        <v>45636</v>
      </c>
    </row>
    <row r="131" spans="1:7">
      <c r="A131" t="s">
        <v>476</v>
      </c>
      <c r="B131" t="s">
        <v>477</v>
      </c>
      <c r="C131" t="s">
        <v>478</v>
      </c>
      <c r="D131" t="s">
        <v>10</v>
      </c>
      <c r="E131" s="1">
        <v>29985</v>
      </c>
      <c r="F131" t="s">
        <v>479</v>
      </c>
      <c r="G131" s="1">
        <v>45488</v>
      </c>
    </row>
    <row r="132" spans="1:7">
      <c r="A132" t="s">
        <v>480</v>
      </c>
      <c r="B132" t="s">
        <v>271</v>
      </c>
      <c r="C132" t="s">
        <v>481</v>
      </c>
      <c r="D132" t="s">
        <v>10</v>
      </c>
      <c r="E132" s="1">
        <v>35356</v>
      </c>
      <c r="F132" t="s">
        <v>482</v>
      </c>
      <c r="G132" s="1">
        <v>44915</v>
      </c>
    </row>
    <row r="133" spans="1:7">
      <c r="A133" t="s">
        <v>483</v>
      </c>
      <c r="B133" t="s">
        <v>484</v>
      </c>
      <c r="C133" t="s">
        <v>485</v>
      </c>
      <c r="D133" t="s">
        <v>10</v>
      </c>
      <c r="E133" s="1">
        <v>21543</v>
      </c>
      <c r="F133" t="s">
        <v>486</v>
      </c>
      <c r="G133" s="1">
        <v>45035</v>
      </c>
    </row>
    <row r="134" spans="1:7">
      <c r="A134" t="s">
        <v>487</v>
      </c>
      <c r="B134" t="s">
        <v>488</v>
      </c>
      <c r="C134" t="s">
        <v>489</v>
      </c>
      <c r="D134" t="s">
        <v>10</v>
      </c>
      <c r="E134" s="1">
        <v>22750</v>
      </c>
      <c r="F134" t="s">
        <v>490</v>
      </c>
      <c r="G134" s="1">
        <v>45831</v>
      </c>
    </row>
    <row r="135" spans="1:7">
      <c r="A135" t="s">
        <v>491</v>
      </c>
      <c r="B135" t="s">
        <v>492</v>
      </c>
      <c r="C135" t="s">
        <v>377</v>
      </c>
      <c r="D135" t="s">
        <v>18</v>
      </c>
      <c r="E135" s="1">
        <v>31076</v>
      </c>
      <c r="F135" t="s">
        <v>493</v>
      </c>
      <c r="G135" s="1">
        <v>45799</v>
      </c>
    </row>
    <row r="136" spans="1:7">
      <c r="A136" t="s">
        <v>494</v>
      </c>
      <c r="B136" t="s">
        <v>495</v>
      </c>
      <c r="C136" t="s">
        <v>496</v>
      </c>
      <c r="D136" t="s">
        <v>10</v>
      </c>
      <c r="E136" s="1">
        <v>31478</v>
      </c>
      <c r="F136" t="s">
        <v>497</v>
      </c>
      <c r="G136" s="1">
        <v>45172</v>
      </c>
    </row>
    <row r="137" spans="1:7">
      <c r="A137" t="s">
        <v>498</v>
      </c>
      <c r="B137" t="s">
        <v>244</v>
      </c>
      <c r="C137" t="s">
        <v>304</v>
      </c>
      <c r="D137" t="s">
        <v>10</v>
      </c>
      <c r="E137" s="1">
        <v>39260</v>
      </c>
      <c r="F137" t="s">
        <v>499</v>
      </c>
      <c r="G137" s="1">
        <v>45038</v>
      </c>
    </row>
    <row r="138" spans="1:7">
      <c r="A138" t="s">
        <v>500</v>
      </c>
      <c r="B138" t="s">
        <v>473</v>
      </c>
      <c r="C138" t="s">
        <v>501</v>
      </c>
      <c r="D138" t="s">
        <v>10</v>
      </c>
      <c r="E138" s="1">
        <v>30899</v>
      </c>
      <c r="F138" t="s">
        <v>502</v>
      </c>
      <c r="G138" s="1">
        <v>45421</v>
      </c>
    </row>
    <row r="139" spans="1:7">
      <c r="A139" t="s">
        <v>503</v>
      </c>
      <c r="B139" t="s">
        <v>75</v>
      </c>
      <c r="C139" t="s">
        <v>30</v>
      </c>
      <c r="D139" t="s">
        <v>18</v>
      </c>
      <c r="E139" s="1">
        <v>22552</v>
      </c>
      <c r="F139" t="s">
        <v>504</v>
      </c>
      <c r="G139" s="1">
        <v>44326</v>
      </c>
    </row>
    <row r="140" spans="1:7">
      <c r="A140" t="s">
        <v>505</v>
      </c>
      <c r="B140" t="s">
        <v>506</v>
      </c>
      <c r="C140" t="s">
        <v>507</v>
      </c>
      <c r="D140" t="s">
        <v>10</v>
      </c>
      <c r="E140" s="1">
        <v>21996</v>
      </c>
      <c r="F140" t="s">
        <v>508</v>
      </c>
      <c r="G140" s="1">
        <v>44455</v>
      </c>
    </row>
    <row r="141" spans="1:7">
      <c r="A141" t="s">
        <v>509</v>
      </c>
      <c r="B141" t="s">
        <v>510</v>
      </c>
      <c r="C141" t="s">
        <v>38</v>
      </c>
      <c r="D141" t="s">
        <v>18</v>
      </c>
      <c r="E141" s="1">
        <v>26827</v>
      </c>
      <c r="F141" t="s">
        <v>511</v>
      </c>
      <c r="G141" s="1">
        <v>45532</v>
      </c>
    </row>
    <row r="142" spans="1:7">
      <c r="A142" t="s">
        <v>512</v>
      </c>
      <c r="B142" t="s">
        <v>513</v>
      </c>
      <c r="C142" t="s">
        <v>514</v>
      </c>
      <c r="D142" t="s">
        <v>18</v>
      </c>
      <c r="E142" s="1">
        <v>28708</v>
      </c>
      <c r="F142" t="s">
        <v>515</v>
      </c>
      <c r="G142" s="1">
        <v>45298</v>
      </c>
    </row>
    <row r="143" spans="1:7">
      <c r="A143" t="s">
        <v>516</v>
      </c>
      <c r="B143" t="s">
        <v>517</v>
      </c>
      <c r="C143" t="s">
        <v>518</v>
      </c>
      <c r="D143" t="s">
        <v>10</v>
      </c>
      <c r="E143" s="1">
        <v>38558</v>
      </c>
      <c r="F143" t="s">
        <v>519</v>
      </c>
      <c r="G143" s="1">
        <v>44192</v>
      </c>
    </row>
    <row r="144" spans="1:7">
      <c r="A144" t="s">
        <v>520</v>
      </c>
      <c r="B144" t="s">
        <v>521</v>
      </c>
      <c r="C144" t="s">
        <v>522</v>
      </c>
      <c r="D144" t="s">
        <v>10</v>
      </c>
      <c r="E144" s="1">
        <v>22435</v>
      </c>
      <c r="F144" t="s">
        <v>523</v>
      </c>
      <c r="G144" s="1">
        <v>45087</v>
      </c>
    </row>
    <row r="145" spans="1:7">
      <c r="A145" t="s">
        <v>524</v>
      </c>
      <c r="B145" t="s">
        <v>525</v>
      </c>
      <c r="C145" t="s">
        <v>69</v>
      </c>
      <c r="D145" t="s">
        <v>18</v>
      </c>
      <c r="E145" s="1">
        <v>23256</v>
      </c>
      <c r="F145" t="s">
        <v>526</v>
      </c>
      <c r="G145" s="1">
        <v>44258</v>
      </c>
    </row>
    <row r="146" spans="1:7">
      <c r="A146" t="s">
        <v>527</v>
      </c>
      <c r="B146" t="s">
        <v>528</v>
      </c>
      <c r="C146" t="s">
        <v>529</v>
      </c>
      <c r="D146" t="s">
        <v>18</v>
      </c>
      <c r="E146" s="1">
        <v>21861</v>
      </c>
      <c r="F146" t="s">
        <v>530</v>
      </c>
      <c r="G146" s="1">
        <v>44427</v>
      </c>
    </row>
    <row r="147" spans="1:7">
      <c r="A147" t="s">
        <v>531</v>
      </c>
      <c r="B147" t="s">
        <v>78</v>
      </c>
      <c r="C147" t="s">
        <v>69</v>
      </c>
      <c r="D147" t="s">
        <v>18</v>
      </c>
      <c r="E147" s="1">
        <v>35515</v>
      </c>
      <c r="F147" t="s">
        <v>532</v>
      </c>
      <c r="G147" s="1">
        <v>44804</v>
      </c>
    </row>
    <row r="148" spans="1:7">
      <c r="A148" t="s">
        <v>533</v>
      </c>
      <c r="B148" t="s">
        <v>211</v>
      </c>
      <c r="C148" t="s">
        <v>534</v>
      </c>
      <c r="D148" t="s">
        <v>18</v>
      </c>
      <c r="E148" s="1">
        <v>24506</v>
      </c>
      <c r="F148" t="s">
        <v>535</v>
      </c>
      <c r="G148" s="1">
        <v>45066</v>
      </c>
    </row>
    <row r="149" spans="1:7">
      <c r="A149" t="s">
        <v>536</v>
      </c>
      <c r="B149" t="s">
        <v>78</v>
      </c>
      <c r="C149" t="s">
        <v>537</v>
      </c>
      <c r="D149" t="s">
        <v>18</v>
      </c>
      <c r="E149" s="1">
        <v>38541</v>
      </c>
      <c r="F149" t="s">
        <v>538</v>
      </c>
      <c r="G149" s="1">
        <v>45601</v>
      </c>
    </row>
    <row r="150" spans="1:7">
      <c r="A150" t="s">
        <v>539</v>
      </c>
      <c r="B150" t="s">
        <v>160</v>
      </c>
      <c r="C150" t="s">
        <v>540</v>
      </c>
      <c r="D150" t="s">
        <v>10</v>
      </c>
      <c r="E150" s="1">
        <v>28514</v>
      </c>
      <c r="F150" t="s">
        <v>541</v>
      </c>
      <c r="G150" s="1">
        <v>45779</v>
      </c>
    </row>
    <row r="151" spans="1:7">
      <c r="A151" t="s">
        <v>542</v>
      </c>
      <c r="B151" t="s">
        <v>543</v>
      </c>
      <c r="C151" t="s">
        <v>204</v>
      </c>
      <c r="D151" t="s">
        <v>10</v>
      </c>
      <c r="E151" s="1">
        <v>26101</v>
      </c>
      <c r="F151" t="s">
        <v>544</v>
      </c>
      <c r="G151" s="1">
        <v>44841</v>
      </c>
    </row>
    <row r="152" spans="1:7">
      <c r="A152" t="s">
        <v>545</v>
      </c>
      <c r="B152" t="s">
        <v>546</v>
      </c>
      <c r="C152" t="s">
        <v>547</v>
      </c>
      <c r="D152" t="s">
        <v>10</v>
      </c>
      <c r="E152" s="1">
        <v>38959</v>
      </c>
      <c r="F152" t="s">
        <v>548</v>
      </c>
      <c r="G152" s="1">
        <v>44587</v>
      </c>
    </row>
    <row r="153" spans="1:7">
      <c r="A153" t="s">
        <v>549</v>
      </c>
      <c r="B153" t="s">
        <v>60</v>
      </c>
      <c r="C153" t="s">
        <v>61</v>
      </c>
      <c r="D153" t="s">
        <v>10</v>
      </c>
      <c r="E153" s="1">
        <v>31945</v>
      </c>
      <c r="F153" t="s">
        <v>550</v>
      </c>
      <c r="G153" s="1">
        <v>44261</v>
      </c>
    </row>
    <row r="154" spans="1:7">
      <c r="A154" t="s">
        <v>551</v>
      </c>
      <c r="B154" t="s">
        <v>152</v>
      </c>
      <c r="C154" t="s">
        <v>552</v>
      </c>
      <c r="D154" t="s">
        <v>18</v>
      </c>
      <c r="E154" s="1">
        <v>32240</v>
      </c>
      <c r="F154" t="s">
        <v>553</v>
      </c>
      <c r="G154" s="1">
        <v>44962</v>
      </c>
    </row>
    <row r="155" spans="1:7">
      <c r="A155" t="s">
        <v>554</v>
      </c>
      <c r="B155" t="s">
        <v>369</v>
      </c>
      <c r="C155" t="s">
        <v>95</v>
      </c>
      <c r="D155" t="s">
        <v>10</v>
      </c>
      <c r="E155" s="1">
        <v>26178</v>
      </c>
      <c r="F155" t="s">
        <v>555</v>
      </c>
      <c r="G155" s="1">
        <v>45251</v>
      </c>
    </row>
    <row r="156" spans="1:7">
      <c r="A156" t="s">
        <v>556</v>
      </c>
      <c r="B156" t="s">
        <v>557</v>
      </c>
      <c r="C156" t="s">
        <v>558</v>
      </c>
      <c r="D156" t="s">
        <v>10</v>
      </c>
      <c r="E156" s="1">
        <v>24005</v>
      </c>
      <c r="F156" t="s">
        <v>559</v>
      </c>
      <c r="G156" s="1">
        <v>45374</v>
      </c>
    </row>
    <row r="157" spans="1:7">
      <c r="A157" t="s">
        <v>560</v>
      </c>
      <c r="B157" t="s">
        <v>561</v>
      </c>
      <c r="C157" t="s">
        <v>296</v>
      </c>
      <c r="D157" t="s">
        <v>10</v>
      </c>
      <c r="E157" s="1">
        <v>20787</v>
      </c>
      <c r="F157" t="s">
        <v>562</v>
      </c>
      <c r="G157" s="1">
        <v>45295</v>
      </c>
    </row>
    <row r="158" spans="1:7">
      <c r="A158" t="s">
        <v>563</v>
      </c>
      <c r="B158" t="s">
        <v>564</v>
      </c>
      <c r="C158" t="s">
        <v>565</v>
      </c>
      <c r="D158" t="s">
        <v>10</v>
      </c>
      <c r="E158" s="1">
        <v>24092</v>
      </c>
      <c r="F158" t="s">
        <v>566</v>
      </c>
      <c r="G158" s="1">
        <v>44917</v>
      </c>
    </row>
    <row r="159" spans="1:7">
      <c r="A159" t="s">
        <v>567</v>
      </c>
      <c r="B159" t="s">
        <v>211</v>
      </c>
      <c r="C159" t="s">
        <v>568</v>
      </c>
      <c r="D159" t="s">
        <v>10</v>
      </c>
      <c r="E159" s="1">
        <v>29791</v>
      </c>
      <c r="F159" t="s">
        <v>569</v>
      </c>
      <c r="G159" s="1">
        <v>45184</v>
      </c>
    </row>
    <row r="160" spans="1:7">
      <c r="A160" t="s">
        <v>570</v>
      </c>
      <c r="B160" t="s">
        <v>571</v>
      </c>
      <c r="C160" t="s">
        <v>572</v>
      </c>
      <c r="D160" t="s">
        <v>10</v>
      </c>
      <c r="E160" s="1">
        <v>33160</v>
      </c>
      <c r="F160" t="s">
        <v>573</v>
      </c>
      <c r="G160" s="1">
        <v>44587</v>
      </c>
    </row>
    <row r="161" spans="1:7">
      <c r="A161" t="s">
        <v>574</v>
      </c>
      <c r="B161" t="s">
        <v>575</v>
      </c>
      <c r="C161" t="s">
        <v>107</v>
      </c>
      <c r="D161" t="s">
        <v>10</v>
      </c>
      <c r="E161" s="1">
        <v>33491</v>
      </c>
      <c r="F161" t="s">
        <v>576</v>
      </c>
      <c r="G161" s="1">
        <v>44496</v>
      </c>
    </row>
    <row r="162" spans="1:7">
      <c r="A162" t="s">
        <v>577</v>
      </c>
      <c r="B162" t="s">
        <v>8</v>
      </c>
      <c r="C162" t="s">
        <v>384</v>
      </c>
      <c r="D162" t="s">
        <v>10</v>
      </c>
      <c r="E162" s="1">
        <v>23030</v>
      </c>
      <c r="F162" t="s">
        <v>578</v>
      </c>
      <c r="G162" s="1">
        <v>44957</v>
      </c>
    </row>
    <row r="163" spans="1:7">
      <c r="A163" t="s">
        <v>579</v>
      </c>
      <c r="B163" t="s">
        <v>557</v>
      </c>
      <c r="C163" t="s">
        <v>580</v>
      </c>
      <c r="D163" t="s">
        <v>10</v>
      </c>
      <c r="E163" s="1">
        <v>36768</v>
      </c>
      <c r="F163" t="s">
        <v>581</v>
      </c>
      <c r="G163" s="1">
        <v>44715</v>
      </c>
    </row>
    <row r="164" spans="1:7">
      <c r="A164" t="s">
        <v>582</v>
      </c>
      <c r="B164" t="s">
        <v>33</v>
      </c>
      <c r="C164" t="s">
        <v>583</v>
      </c>
      <c r="D164" t="s">
        <v>18</v>
      </c>
      <c r="E164" s="1">
        <v>31328</v>
      </c>
      <c r="F164" t="s">
        <v>584</v>
      </c>
      <c r="G164" s="1">
        <v>45889</v>
      </c>
    </row>
    <row r="165" spans="1:7">
      <c r="A165" t="s">
        <v>585</v>
      </c>
      <c r="B165" t="s">
        <v>586</v>
      </c>
      <c r="C165" t="s">
        <v>587</v>
      </c>
      <c r="D165" t="s">
        <v>10</v>
      </c>
      <c r="E165" s="1">
        <v>25047</v>
      </c>
      <c r="F165" t="s">
        <v>588</v>
      </c>
      <c r="G165" s="1">
        <v>44186</v>
      </c>
    </row>
    <row r="166" spans="1:7">
      <c r="A166" t="s">
        <v>589</v>
      </c>
      <c r="B166" t="s">
        <v>590</v>
      </c>
      <c r="C166" t="s">
        <v>591</v>
      </c>
      <c r="D166" t="s">
        <v>10</v>
      </c>
      <c r="E166" s="1">
        <v>26659</v>
      </c>
      <c r="F166" t="s">
        <v>592</v>
      </c>
      <c r="G166" s="1">
        <v>45265</v>
      </c>
    </row>
    <row r="167" spans="1:7">
      <c r="A167" t="s">
        <v>593</v>
      </c>
      <c r="B167" t="s">
        <v>575</v>
      </c>
      <c r="C167" t="s">
        <v>594</v>
      </c>
      <c r="D167" t="s">
        <v>18</v>
      </c>
      <c r="E167" s="1">
        <v>37024</v>
      </c>
      <c r="F167" t="s">
        <v>595</v>
      </c>
      <c r="G167" s="1">
        <v>45117</v>
      </c>
    </row>
    <row r="168" spans="1:7">
      <c r="A168" t="s">
        <v>596</v>
      </c>
      <c r="B168" t="s">
        <v>138</v>
      </c>
      <c r="C168" t="s">
        <v>597</v>
      </c>
      <c r="D168" t="s">
        <v>18</v>
      </c>
      <c r="E168" s="1">
        <v>32848</v>
      </c>
      <c r="F168" t="s">
        <v>598</v>
      </c>
      <c r="G168" s="1">
        <v>44709</v>
      </c>
    </row>
    <row r="169" spans="1:7">
      <c r="A169" t="s">
        <v>599</v>
      </c>
      <c r="B169" t="s">
        <v>41</v>
      </c>
      <c r="C169" t="s">
        <v>373</v>
      </c>
      <c r="D169" t="s">
        <v>10</v>
      </c>
      <c r="E169" s="1">
        <v>25414</v>
      </c>
      <c r="F169" t="s">
        <v>600</v>
      </c>
      <c r="G169" s="1">
        <v>44835</v>
      </c>
    </row>
    <row r="170" spans="1:7">
      <c r="A170" t="s">
        <v>601</v>
      </c>
      <c r="B170" t="s">
        <v>412</v>
      </c>
      <c r="C170" t="s">
        <v>602</v>
      </c>
      <c r="D170" t="s">
        <v>10</v>
      </c>
      <c r="E170" s="1">
        <v>24638</v>
      </c>
      <c r="F170" t="s">
        <v>603</v>
      </c>
      <c r="G170" s="1">
        <v>44553</v>
      </c>
    </row>
    <row r="171" spans="1:7">
      <c r="A171" t="s">
        <v>604</v>
      </c>
      <c r="B171" t="s">
        <v>605</v>
      </c>
      <c r="C171" t="s">
        <v>606</v>
      </c>
      <c r="D171" t="s">
        <v>18</v>
      </c>
      <c r="E171" s="1">
        <v>30807</v>
      </c>
      <c r="F171" t="s">
        <v>607</v>
      </c>
      <c r="G171" s="1">
        <v>45889</v>
      </c>
    </row>
    <row r="172" spans="1:7">
      <c r="A172" t="s">
        <v>608</v>
      </c>
      <c r="B172" t="s">
        <v>609</v>
      </c>
      <c r="C172" t="s">
        <v>610</v>
      </c>
      <c r="D172" t="s">
        <v>10</v>
      </c>
      <c r="E172" s="1">
        <v>34043</v>
      </c>
      <c r="F172" t="s">
        <v>611</v>
      </c>
      <c r="G172" s="1">
        <v>45866</v>
      </c>
    </row>
    <row r="173" spans="1:7">
      <c r="A173" t="s">
        <v>612</v>
      </c>
      <c r="B173" t="s">
        <v>613</v>
      </c>
      <c r="C173" t="s">
        <v>79</v>
      </c>
      <c r="D173" t="s">
        <v>18</v>
      </c>
      <c r="E173" s="1">
        <v>28198</v>
      </c>
      <c r="F173" t="s">
        <v>614</v>
      </c>
      <c r="G173" s="1">
        <v>45829</v>
      </c>
    </row>
    <row r="174" spans="1:7">
      <c r="A174" t="s">
        <v>615</v>
      </c>
      <c r="B174" t="s">
        <v>369</v>
      </c>
      <c r="C174" t="s">
        <v>616</v>
      </c>
      <c r="D174" t="s">
        <v>18</v>
      </c>
      <c r="E174" s="1">
        <v>21425</v>
      </c>
      <c r="F174" t="s">
        <v>617</v>
      </c>
      <c r="G174" s="1">
        <v>45891</v>
      </c>
    </row>
    <row r="175" spans="1:7">
      <c r="A175" t="s">
        <v>618</v>
      </c>
      <c r="B175" t="s">
        <v>156</v>
      </c>
      <c r="C175" t="s">
        <v>619</v>
      </c>
      <c r="D175" t="s">
        <v>10</v>
      </c>
      <c r="E175" s="1">
        <v>38540</v>
      </c>
      <c r="F175" t="s">
        <v>620</v>
      </c>
      <c r="G175" s="1">
        <v>45897</v>
      </c>
    </row>
    <row r="176" spans="1:7">
      <c r="A176" t="s">
        <v>621</v>
      </c>
      <c r="B176" t="s">
        <v>622</v>
      </c>
      <c r="C176" t="s">
        <v>623</v>
      </c>
      <c r="D176" t="s">
        <v>10</v>
      </c>
      <c r="E176" s="1">
        <v>35802</v>
      </c>
      <c r="F176" t="s">
        <v>624</v>
      </c>
      <c r="G176" s="1">
        <v>44252</v>
      </c>
    </row>
    <row r="177" spans="1:7">
      <c r="A177" t="s">
        <v>625</v>
      </c>
      <c r="B177" t="s">
        <v>455</v>
      </c>
      <c r="C177" t="s">
        <v>304</v>
      </c>
      <c r="D177" t="s">
        <v>10</v>
      </c>
      <c r="E177" s="1">
        <v>29135</v>
      </c>
      <c r="F177" t="s">
        <v>626</v>
      </c>
      <c r="G177" s="1">
        <v>44399</v>
      </c>
    </row>
    <row r="178" spans="1:7">
      <c r="A178" t="s">
        <v>627</v>
      </c>
      <c r="B178" t="s">
        <v>231</v>
      </c>
      <c r="C178" t="s">
        <v>628</v>
      </c>
      <c r="D178" t="s">
        <v>18</v>
      </c>
      <c r="E178" s="1">
        <v>31052</v>
      </c>
      <c r="F178" t="s">
        <v>629</v>
      </c>
      <c r="G178" s="1">
        <v>44584</v>
      </c>
    </row>
    <row r="179" spans="1:7">
      <c r="A179" t="s">
        <v>630</v>
      </c>
      <c r="B179" t="s">
        <v>94</v>
      </c>
      <c r="C179" t="s">
        <v>631</v>
      </c>
      <c r="D179" t="s">
        <v>18</v>
      </c>
      <c r="E179" s="1">
        <v>22255</v>
      </c>
      <c r="F179" t="s">
        <v>632</v>
      </c>
      <c r="G179" s="1">
        <v>45465</v>
      </c>
    </row>
    <row r="180" spans="1:7">
      <c r="A180" t="s">
        <v>633</v>
      </c>
      <c r="B180" t="s">
        <v>180</v>
      </c>
      <c r="C180" t="s">
        <v>634</v>
      </c>
      <c r="D180" t="s">
        <v>18</v>
      </c>
      <c r="E180" s="1">
        <v>31092</v>
      </c>
      <c r="F180" t="s">
        <v>635</v>
      </c>
      <c r="G180" s="1">
        <v>45888</v>
      </c>
    </row>
    <row r="181" spans="1:7">
      <c r="A181" t="s">
        <v>636</v>
      </c>
      <c r="B181" t="s">
        <v>637</v>
      </c>
      <c r="C181" t="s">
        <v>638</v>
      </c>
      <c r="D181" t="s">
        <v>18</v>
      </c>
      <c r="E181" s="1">
        <v>21899</v>
      </c>
      <c r="F181" t="s">
        <v>639</v>
      </c>
      <c r="G181" s="1">
        <v>44853</v>
      </c>
    </row>
    <row r="182" spans="1:7">
      <c r="A182" t="s">
        <v>640</v>
      </c>
      <c r="B182" t="s">
        <v>60</v>
      </c>
      <c r="C182" t="s">
        <v>641</v>
      </c>
      <c r="D182" t="s">
        <v>18</v>
      </c>
      <c r="E182" s="1">
        <v>26631</v>
      </c>
      <c r="F182" t="s">
        <v>642</v>
      </c>
      <c r="G182" s="1">
        <v>45638</v>
      </c>
    </row>
    <row r="183" spans="1:7">
      <c r="A183" t="s">
        <v>643</v>
      </c>
      <c r="B183" t="s">
        <v>644</v>
      </c>
      <c r="C183" t="s">
        <v>645</v>
      </c>
      <c r="D183" t="s">
        <v>10</v>
      </c>
      <c r="E183" s="1">
        <v>38193</v>
      </c>
      <c r="F183" t="s">
        <v>646</v>
      </c>
      <c r="G183" s="1">
        <v>44302</v>
      </c>
    </row>
    <row r="184" spans="1:7">
      <c r="A184" t="s">
        <v>647</v>
      </c>
      <c r="B184" t="s">
        <v>184</v>
      </c>
      <c r="C184" t="s">
        <v>648</v>
      </c>
      <c r="D184" t="s">
        <v>10</v>
      </c>
      <c r="E184" s="1">
        <v>33196</v>
      </c>
      <c r="F184" t="s">
        <v>649</v>
      </c>
      <c r="G184" s="1">
        <v>44435</v>
      </c>
    </row>
    <row r="185" spans="1:7">
      <c r="A185" t="s">
        <v>650</v>
      </c>
      <c r="B185" t="s">
        <v>255</v>
      </c>
      <c r="C185" t="s">
        <v>651</v>
      </c>
      <c r="D185" t="s">
        <v>10</v>
      </c>
      <c r="E185" s="1">
        <v>37724</v>
      </c>
      <c r="F185" t="s">
        <v>652</v>
      </c>
      <c r="G185" s="1">
        <v>44305</v>
      </c>
    </row>
    <row r="186" spans="1:7">
      <c r="A186" t="s">
        <v>653</v>
      </c>
      <c r="B186" t="s">
        <v>654</v>
      </c>
      <c r="C186" t="s">
        <v>655</v>
      </c>
      <c r="D186" t="s">
        <v>18</v>
      </c>
      <c r="E186" s="1">
        <v>27579</v>
      </c>
      <c r="F186" t="s">
        <v>656</v>
      </c>
      <c r="G186" s="1">
        <v>45571</v>
      </c>
    </row>
    <row r="187" spans="1:7">
      <c r="A187" t="s">
        <v>657</v>
      </c>
      <c r="B187" t="s">
        <v>658</v>
      </c>
      <c r="C187" t="s">
        <v>659</v>
      </c>
      <c r="D187" t="s">
        <v>18</v>
      </c>
      <c r="E187" s="1">
        <v>22041</v>
      </c>
      <c r="F187" t="s">
        <v>660</v>
      </c>
      <c r="G187" s="1">
        <v>45329</v>
      </c>
    </row>
    <row r="188" spans="1:7">
      <c r="A188" t="s">
        <v>661</v>
      </c>
      <c r="B188" t="s">
        <v>521</v>
      </c>
      <c r="C188" t="s">
        <v>662</v>
      </c>
      <c r="D188" t="s">
        <v>10</v>
      </c>
      <c r="E188" s="1">
        <v>32522</v>
      </c>
      <c r="F188" t="s">
        <v>663</v>
      </c>
      <c r="G188" s="1">
        <v>45231</v>
      </c>
    </row>
    <row r="189" spans="1:7">
      <c r="A189" t="s">
        <v>664</v>
      </c>
      <c r="B189" t="s">
        <v>82</v>
      </c>
      <c r="C189" t="s">
        <v>397</v>
      </c>
      <c r="D189" t="s">
        <v>10</v>
      </c>
      <c r="E189" s="1">
        <v>22243</v>
      </c>
      <c r="F189" t="s">
        <v>665</v>
      </c>
      <c r="G189" s="1">
        <v>45065</v>
      </c>
    </row>
    <row r="190" spans="1:7">
      <c r="A190" t="s">
        <v>666</v>
      </c>
      <c r="B190" t="s">
        <v>667</v>
      </c>
      <c r="C190" t="s">
        <v>668</v>
      </c>
      <c r="D190" t="s">
        <v>10</v>
      </c>
      <c r="E190" s="1">
        <v>24326</v>
      </c>
      <c r="F190" t="s">
        <v>669</v>
      </c>
      <c r="G190" s="1">
        <v>44260</v>
      </c>
    </row>
    <row r="191" spans="1:7">
      <c r="A191" t="s">
        <v>670</v>
      </c>
      <c r="B191" t="s">
        <v>255</v>
      </c>
      <c r="C191" t="s">
        <v>671</v>
      </c>
      <c r="D191" t="s">
        <v>10</v>
      </c>
      <c r="E191" s="1">
        <v>24703</v>
      </c>
      <c r="F191" t="s">
        <v>672</v>
      </c>
      <c r="G191" s="1">
        <v>45026</v>
      </c>
    </row>
    <row r="192" spans="1:7">
      <c r="A192" t="s">
        <v>673</v>
      </c>
      <c r="B192" t="s">
        <v>674</v>
      </c>
      <c r="C192" t="s">
        <v>675</v>
      </c>
      <c r="D192" t="s">
        <v>18</v>
      </c>
      <c r="E192" s="1">
        <v>21380</v>
      </c>
      <c r="F192" t="s">
        <v>676</v>
      </c>
      <c r="G192" s="1">
        <v>44723</v>
      </c>
    </row>
    <row r="193" spans="1:7">
      <c r="A193" t="s">
        <v>677</v>
      </c>
      <c r="B193" t="s">
        <v>678</v>
      </c>
      <c r="C193" t="s">
        <v>424</v>
      </c>
      <c r="D193" t="s">
        <v>10</v>
      </c>
      <c r="E193" s="1">
        <v>38926</v>
      </c>
      <c r="F193" t="s">
        <v>679</v>
      </c>
      <c r="G193" s="1">
        <v>45195</v>
      </c>
    </row>
    <row r="194" spans="1:7">
      <c r="A194" t="s">
        <v>680</v>
      </c>
      <c r="B194" t="s">
        <v>299</v>
      </c>
      <c r="C194" t="s">
        <v>681</v>
      </c>
      <c r="D194" t="s">
        <v>18</v>
      </c>
      <c r="E194" s="1">
        <v>25513</v>
      </c>
      <c r="F194" t="s">
        <v>682</v>
      </c>
      <c r="G194" s="1">
        <v>44173</v>
      </c>
    </row>
    <row r="195" spans="1:7">
      <c r="A195" t="s">
        <v>683</v>
      </c>
      <c r="B195" t="s">
        <v>684</v>
      </c>
      <c r="C195" t="s">
        <v>685</v>
      </c>
      <c r="D195" t="s">
        <v>10</v>
      </c>
      <c r="E195" s="1">
        <v>36771</v>
      </c>
      <c r="F195" t="s">
        <v>686</v>
      </c>
      <c r="G195" s="1">
        <v>44778</v>
      </c>
    </row>
    <row r="196" spans="1:7">
      <c r="A196" t="s">
        <v>687</v>
      </c>
      <c r="B196" t="s">
        <v>678</v>
      </c>
      <c r="C196" t="s">
        <v>688</v>
      </c>
      <c r="D196" t="s">
        <v>18</v>
      </c>
      <c r="E196" s="1">
        <v>27995</v>
      </c>
      <c r="F196" t="s">
        <v>689</v>
      </c>
      <c r="G196" s="1">
        <v>45827</v>
      </c>
    </row>
    <row r="197" spans="1:7">
      <c r="A197" t="s">
        <v>690</v>
      </c>
      <c r="B197" t="s">
        <v>678</v>
      </c>
      <c r="C197" t="s">
        <v>691</v>
      </c>
      <c r="D197" t="s">
        <v>18</v>
      </c>
      <c r="E197" s="1">
        <v>23491</v>
      </c>
      <c r="F197" t="s">
        <v>692</v>
      </c>
      <c r="G197" s="1">
        <v>45707</v>
      </c>
    </row>
    <row r="198" spans="1:7">
      <c r="A198" t="s">
        <v>693</v>
      </c>
      <c r="B198" t="s">
        <v>64</v>
      </c>
      <c r="C198" t="s">
        <v>694</v>
      </c>
      <c r="D198" t="s">
        <v>10</v>
      </c>
      <c r="E198" s="1">
        <v>21086</v>
      </c>
      <c r="F198" t="s">
        <v>695</v>
      </c>
      <c r="G198" s="1">
        <v>44153</v>
      </c>
    </row>
    <row r="199" spans="1:7">
      <c r="A199" t="s">
        <v>696</v>
      </c>
      <c r="B199" t="s">
        <v>697</v>
      </c>
      <c r="C199" t="s">
        <v>698</v>
      </c>
      <c r="D199" t="s">
        <v>10</v>
      </c>
      <c r="E199" s="1">
        <v>31435</v>
      </c>
      <c r="F199" t="s">
        <v>699</v>
      </c>
      <c r="G199" s="1">
        <v>44905</v>
      </c>
    </row>
    <row r="200" spans="1:7">
      <c r="A200" t="s">
        <v>700</v>
      </c>
      <c r="B200" t="s">
        <v>321</v>
      </c>
      <c r="C200" t="s">
        <v>69</v>
      </c>
      <c r="D200" t="s">
        <v>18</v>
      </c>
      <c r="E200" s="1">
        <v>25706</v>
      </c>
      <c r="F200" t="s">
        <v>701</v>
      </c>
      <c r="G200" s="1">
        <v>44405</v>
      </c>
    </row>
    <row r="201" spans="1:7">
      <c r="A201" t="s">
        <v>702</v>
      </c>
      <c r="B201" t="s">
        <v>703</v>
      </c>
      <c r="C201" t="s">
        <v>49</v>
      </c>
      <c r="D201" t="s">
        <v>10</v>
      </c>
      <c r="E201" s="1">
        <v>37249</v>
      </c>
      <c r="F201" t="s">
        <v>704</v>
      </c>
      <c r="G201" s="1">
        <v>45832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51"/>
  <sheetViews>
    <sheetView workbookViewId="0">
      <selection activeCell="D1" sqref="D1:F1"/>
    </sheetView>
  </sheetViews>
  <sheetFormatPr defaultRowHeight="14.45"/>
  <cols>
    <col min="1" max="1" width="12.28515625" bestFit="1" customWidth="1"/>
    <col min="2" max="2" width="22.85546875" bestFit="1" customWidth="1"/>
    <col min="3" max="3" width="11.42578125" bestFit="1" customWidth="1"/>
    <col min="4" max="4" width="14.7109375" bestFit="1" customWidth="1"/>
    <col min="5" max="6" width="11.7109375" bestFit="1" customWidth="1"/>
  </cols>
  <sheetData>
    <row r="1" spans="1:6">
      <c r="A1" s="2" t="s">
        <v>705</v>
      </c>
      <c r="B1" s="2" t="s">
        <v>706</v>
      </c>
      <c r="C1" s="2" t="s">
        <v>707</v>
      </c>
      <c r="D1" s="2" t="s">
        <v>708</v>
      </c>
      <c r="E1" s="2" t="s">
        <v>709</v>
      </c>
      <c r="F1" s="2" t="s">
        <v>710</v>
      </c>
    </row>
    <row r="2" spans="1:6">
      <c r="A2" t="s">
        <v>711</v>
      </c>
      <c r="B2" t="s">
        <v>712</v>
      </c>
      <c r="C2" t="s">
        <v>713</v>
      </c>
      <c r="D2" t="s">
        <v>714</v>
      </c>
      <c r="E2">
        <v>1673.69</v>
      </c>
      <c r="F2">
        <v>1323.38</v>
      </c>
    </row>
    <row r="3" spans="1:6">
      <c r="A3" t="s">
        <v>715</v>
      </c>
      <c r="B3" t="s">
        <v>716</v>
      </c>
      <c r="C3" t="s">
        <v>713</v>
      </c>
      <c r="D3" t="s">
        <v>717</v>
      </c>
      <c r="E3">
        <v>818.76</v>
      </c>
      <c r="F3">
        <v>527.62</v>
      </c>
    </row>
    <row r="4" spans="1:6">
      <c r="A4" t="s">
        <v>718</v>
      </c>
      <c r="B4" t="s">
        <v>719</v>
      </c>
      <c r="C4" t="s">
        <v>720</v>
      </c>
      <c r="D4" t="s">
        <v>721</v>
      </c>
      <c r="E4">
        <v>337.63</v>
      </c>
      <c r="F4">
        <v>169.03</v>
      </c>
    </row>
    <row r="5" spans="1:6">
      <c r="A5" t="s">
        <v>722</v>
      </c>
      <c r="B5" t="s">
        <v>723</v>
      </c>
      <c r="C5" t="s">
        <v>720</v>
      </c>
      <c r="D5" t="s">
        <v>724</v>
      </c>
      <c r="E5">
        <v>1853.77</v>
      </c>
      <c r="F5">
        <v>1363.52</v>
      </c>
    </row>
    <row r="6" spans="1:6">
      <c r="A6" t="s">
        <v>725</v>
      </c>
      <c r="B6" t="s">
        <v>726</v>
      </c>
      <c r="C6" t="s">
        <v>720</v>
      </c>
      <c r="D6" t="s">
        <v>727</v>
      </c>
      <c r="E6">
        <v>1396.22</v>
      </c>
      <c r="F6">
        <v>1004.09</v>
      </c>
    </row>
    <row r="7" spans="1:6">
      <c r="A7" t="s">
        <v>728</v>
      </c>
      <c r="B7" t="s">
        <v>729</v>
      </c>
      <c r="C7" t="s">
        <v>730</v>
      </c>
      <c r="D7" t="s">
        <v>731</v>
      </c>
      <c r="E7">
        <v>318.05</v>
      </c>
      <c r="F7">
        <v>187.34</v>
      </c>
    </row>
    <row r="8" spans="1:6">
      <c r="A8" t="s">
        <v>732</v>
      </c>
      <c r="B8" t="s">
        <v>733</v>
      </c>
      <c r="C8" t="s">
        <v>713</v>
      </c>
      <c r="D8" t="s">
        <v>714</v>
      </c>
      <c r="E8">
        <v>1474.12</v>
      </c>
      <c r="F8">
        <v>764.02</v>
      </c>
    </row>
    <row r="9" spans="1:6">
      <c r="A9" t="s">
        <v>734</v>
      </c>
      <c r="B9" t="s">
        <v>735</v>
      </c>
      <c r="C9" t="s">
        <v>720</v>
      </c>
      <c r="D9" t="s">
        <v>721</v>
      </c>
      <c r="E9">
        <v>109.78</v>
      </c>
      <c r="F9">
        <v>70.59</v>
      </c>
    </row>
    <row r="10" spans="1:6">
      <c r="A10" t="s">
        <v>736</v>
      </c>
      <c r="B10" t="s">
        <v>737</v>
      </c>
      <c r="C10" t="s">
        <v>730</v>
      </c>
      <c r="D10" t="s">
        <v>738</v>
      </c>
      <c r="E10">
        <v>123.19</v>
      </c>
      <c r="F10">
        <v>80.36</v>
      </c>
    </row>
    <row r="11" spans="1:6">
      <c r="A11" t="s">
        <v>739</v>
      </c>
      <c r="B11" t="s">
        <v>740</v>
      </c>
      <c r="C11" t="s">
        <v>713</v>
      </c>
      <c r="D11" t="s">
        <v>741</v>
      </c>
      <c r="E11">
        <v>1194.1199999999999</v>
      </c>
      <c r="F11">
        <v>838.95</v>
      </c>
    </row>
    <row r="12" spans="1:6">
      <c r="A12" t="s">
        <v>742</v>
      </c>
      <c r="B12" t="s">
        <v>743</v>
      </c>
      <c r="C12" t="s">
        <v>713</v>
      </c>
      <c r="D12" t="s">
        <v>744</v>
      </c>
      <c r="E12">
        <v>248.57</v>
      </c>
      <c r="F12">
        <v>190.67</v>
      </c>
    </row>
    <row r="13" spans="1:6">
      <c r="A13" t="s">
        <v>745</v>
      </c>
      <c r="B13" t="s">
        <v>746</v>
      </c>
      <c r="C13" t="s">
        <v>713</v>
      </c>
      <c r="D13" t="s">
        <v>714</v>
      </c>
      <c r="E13">
        <v>1193.0899999999999</v>
      </c>
      <c r="F13">
        <v>818.24</v>
      </c>
    </row>
    <row r="14" spans="1:6">
      <c r="A14" t="s">
        <v>747</v>
      </c>
      <c r="B14" t="s">
        <v>748</v>
      </c>
      <c r="C14" t="s">
        <v>720</v>
      </c>
      <c r="D14" t="s">
        <v>749</v>
      </c>
      <c r="E14">
        <v>1134.8</v>
      </c>
      <c r="F14">
        <v>675.1</v>
      </c>
    </row>
    <row r="15" spans="1:6">
      <c r="A15" t="s">
        <v>750</v>
      </c>
      <c r="B15" t="s">
        <v>751</v>
      </c>
      <c r="C15" t="s">
        <v>720</v>
      </c>
      <c r="D15" t="s">
        <v>752</v>
      </c>
      <c r="E15">
        <v>1342.75</v>
      </c>
      <c r="F15">
        <v>797.94</v>
      </c>
    </row>
    <row r="16" spans="1:6">
      <c r="A16" t="s">
        <v>753</v>
      </c>
      <c r="B16" t="s">
        <v>754</v>
      </c>
      <c r="C16" t="s">
        <v>720</v>
      </c>
      <c r="D16" t="s">
        <v>727</v>
      </c>
      <c r="E16">
        <v>270.45</v>
      </c>
      <c r="F16">
        <v>187.6</v>
      </c>
    </row>
    <row r="17" spans="1:6">
      <c r="A17" t="s">
        <v>755</v>
      </c>
      <c r="B17" t="s">
        <v>756</v>
      </c>
      <c r="C17" t="s">
        <v>720</v>
      </c>
      <c r="D17" t="s">
        <v>724</v>
      </c>
      <c r="E17">
        <v>1858.75</v>
      </c>
      <c r="F17">
        <v>1451.16</v>
      </c>
    </row>
    <row r="18" spans="1:6">
      <c r="A18" t="s">
        <v>757</v>
      </c>
      <c r="B18" t="s">
        <v>758</v>
      </c>
      <c r="C18" t="s">
        <v>713</v>
      </c>
      <c r="D18" t="s">
        <v>744</v>
      </c>
      <c r="E18">
        <v>1246.1099999999999</v>
      </c>
      <c r="F18">
        <v>833.52</v>
      </c>
    </row>
    <row r="19" spans="1:6">
      <c r="A19" t="s">
        <v>759</v>
      </c>
      <c r="B19" t="s">
        <v>760</v>
      </c>
      <c r="C19" t="s">
        <v>713</v>
      </c>
      <c r="D19" t="s">
        <v>741</v>
      </c>
      <c r="E19">
        <v>1079.8900000000001</v>
      </c>
      <c r="F19">
        <v>703.83</v>
      </c>
    </row>
    <row r="20" spans="1:6">
      <c r="A20" t="s">
        <v>761</v>
      </c>
      <c r="B20" t="s">
        <v>762</v>
      </c>
      <c r="C20" t="s">
        <v>713</v>
      </c>
      <c r="D20" t="s">
        <v>763</v>
      </c>
      <c r="E20">
        <v>1762.92</v>
      </c>
      <c r="F20">
        <v>1346.48</v>
      </c>
    </row>
    <row r="21" spans="1:6">
      <c r="A21" t="s">
        <v>764</v>
      </c>
      <c r="B21" t="s">
        <v>765</v>
      </c>
      <c r="C21" t="s">
        <v>720</v>
      </c>
      <c r="D21" t="s">
        <v>724</v>
      </c>
      <c r="E21">
        <v>323.92</v>
      </c>
      <c r="F21">
        <v>242.98</v>
      </c>
    </row>
    <row r="22" spans="1:6">
      <c r="A22" t="s">
        <v>766</v>
      </c>
      <c r="B22" t="s">
        <v>767</v>
      </c>
      <c r="C22" t="s">
        <v>730</v>
      </c>
      <c r="D22" t="s">
        <v>768</v>
      </c>
      <c r="E22">
        <v>1227.24</v>
      </c>
      <c r="F22">
        <v>977.09</v>
      </c>
    </row>
    <row r="23" spans="1:6">
      <c r="A23" t="s">
        <v>769</v>
      </c>
      <c r="B23" t="s">
        <v>770</v>
      </c>
      <c r="C23" t="s">
        <v>730</v>
      </c>
      <c r="D23" t="s">
        <v>771</v>
      </c>
      <c r="E23">
        <v>25.57</v>
      </c>
      <c r="F23">
        <v>19.05</v>
      </c>
    </row>
    <row r="24" spans="1:6">
      <c r="A24" t="s">
        <v>772</v>
      </c>
      <c r="B24" t="s">
        <v>773</v>
      </c>
      <c r="C24" t="s">
        <v>720</v>
      </c>
      <c r="D24" t="s">
        <v>721</v>
      </c>
      <c r="E24">
        <v>1878.47</v>
      </c>
      <c r="F24">
        <v>1014.91</v>
      </c>
    </row>
    <row r="25" spans="1:6">
      <c r="A25" t="s">
        <v>774</v>
      </c>
      <c r="B25" t="s">
        <v>775</v>
      </c>
      <c r="C25" t="s">
        <v>713</v>
      </c>
      <c r="D25" t="s">
        <v>741</v>
      </c>
      <c r="E25">
        <v>1487.41</v>
      </c>
      <c r="F25">
        <v>813.07</v>
      </c>
    </row>
    <row r="26" spans="1:6">
      <c r="A26" t="s">
        <v>776</v>
      </c>
      <c r="B26" t="s">
        <v>777</v>
      </c>
      <c r="C26" t="s">
        <v>720</v>
      </c>
      <c r="D26" t="s">
        <v>749</v>
      </c>
      <c r="E26">
        <v>429.15</v>
      </c>
      <c r="F26">
        <v>258.72000000000003</v>
      </c>
    </row>
    <row r="27" spans="1:6">
      <c r="A27" t="s">
        <v>778</v>
      </c>
      <c r="B27" t="s">
        <v>779</v>
      </c>
      <c r="C27" t="s">
        <v>730</v>
      </c>
      <c r="D27" t="s">
        <v>768</v>
      </c>
      <c r="E27">
        <v>1015.76</v>
      </c>
      <c r="F27">
        <v>584.4</v>
      </c>
    </row>
    <row r="28" spans="1:6">
      <c r="A28" t="s">
        <v>780</v>
      </c>
      <c r="B28" t="s">
        <v>781</v>
      </c>
      <c r="C28" t="s">
        <v>713</v>
      </c>
      <c r="D28" t="s">
        <v>741</v>
      </c>
      <c r="E28">
        <v>1272.23</v>
      </c>
      <c r="F28">
        <v>952.65</v>
      </c>
    </row>
    <row r="29" spans="1:6">
      <c r="A29" t="s">
        <v>782</v>
      </c>
      <c r="B29" t="s">
        <v>783</v>
      </c>
      <c r="C29" t="s">
        <v>713</v>
      </c>
      <c r="D29" t="s">
        <v>741</v>
      </c>
      <c r="E29">
        <v>673.78</v>
      </c>
      <c r="F29">
        <v>363.33</v>
      </c>
    </row>
    <row r="30" spans="1:6">
      <c r="A30" t="s">
        <v>784</v>
      </c>
      <c r="B30" t="s">
        <v>785</v>
      </c>
      <c r="C30" t="s">
        <v>720</v>
      </c>
      <c r="D30" t="s">
        <v>752</v>
      </c>
      <c r="E30">
        <v>1485.05</v>
      </c>
      <c r="F30">
        <v>988.31</v>
      </c>
    </row>
    <row r="31" spans="1:6">
      <c r="A31" t="s">
        <v>786</v>
      </c>
      <c r="B31" t="s">
        <v>787</v>
      </c>
      <c r="C31" t="s">
        <v>720</v>
      </c>
      <c r="D31" t="s">
        <v>749</v>
      </c>
      <c r="E31">
        <v>29.24</v>
      </c>
      <c r="F31">
        <v>15.28</v>
      </c>
    </row>
    <row r="32" spans="1:6">
      <c r="A32" t="s">
        <v>788</v>
      </c>
      <c r="B32" t="s">
        <v>789</v>
      </c>
      <c r="C32" t="s">
        <v>730</v>
      </c>
      <c r="D32" t="s">
        <v>738</v>
      </c>
      <c r="E32">
        <v>1095.72</v>
      </c>
      <c r="F32">
        <v>822.2</v>
      </c>
    </row>
    <row r="33" spans="1:6">
      <c r="A33" t="s">
        <v>790</v>
      </c>
      <c r="B33" t="s">
        <v>791</v>
      </c>
      <c r="C33" t="s">
        <v>730</v>
      </c>
      <c r="D33" t="s">
        <v>771</v>
      </c>
      <c r="E33">
        <v>304.70999999999998</v>
      </c>
      <c r="F33">
        <v>164.01</v>
      </c>
    </row>
    <row r="34" spans="1:6">
      <c r="A34" t="s">
        <v>792</v>
      </c>
      <c r="B34" t="s">
        <v>793</v>
      </c>
      <c r="C34" t="s">
        <v>720</v>
      </c>
      <c r="D34" t="s">
        <v>724</v>
      </c>
      <c r="E34">
        <v>1798.97</v>
      </c>
      <c r="F34">
        <v>1329.15</v>
      </c>
    </row>
    <row r="35" spans="1:6">
      <c r="A35" t="s">
        <v>794</v>
      </c>
      <c r="B35" t="s">
        <v>795</v>
      </c>
      <c r="C35" t="s">
        <v>713</v>
      </c>
      <c r="D35" t="s">
        <v>763</v>
      </c>
      <c r="E35">
        <v>428.05</v>
      </c>
      <c r="F35">
        <v>246.07</v>
      </c>
    </row>
    <row r="36" spans="1:6">
      <c r="A36" t="s">
        <v>796</v>
      </c>
      <c r="B36" t="s">
        <v>797</v>
      </c>
      <c r="C36" t="s">
        <v>713</v>
      </c>
      <c r="D36" t="s">
        <v>763</v>
      </c>
      <c r="E36">
        <v>1562.43</v>
      </c>
      <c r="F36">
        <v>1195.6300000000001</v>
      </c>
    </row>
    <row r="37" spans="1:6">
      <c r="A37" t="s">
        <v>798</v>
      </c>
      <c r="B37" t="s">
        <v>799</v>
      </c>
      <c r="C37" t="s">
        <v>720</v>
      </c>
      <c r="D37" t="s">
        <v>749</v>
      </c>
      <c r="E37">
        <v>1501.46</v>
      </c>
      <c r="F37">
        <v>1167.73</v>
      </c>
    </row>
    <row r="38" spans="1:6">
      <c r="A38" t="s">
        <v>800</v>
      </c>
      <c r="B38" t="s">
        <v>801</v>
      </c>
      <c r="C38" t="s">
        <v>713</v>
      </c>
      <c r="D38" t="s">
        <v>717</v>
      </c>
      <c r="E38">
        <v>1952.65</v>
      </c>
      <c r="F38">
        <v>1451.27</v>
      </c>
    </row>
    <row r="39" spans="1:6">
      <c r="A39" t="s">
        <v>802</v>
      </c>
      <c r="B39" t="s">
        <v>803</v>
      </c>
      <c r="C39" t="s">
        <v>720</v>
      </c>
      <c r="D39" t="s">
        <v>721</v>
      </c>
      <c r="E39">
        <v>366.93</v>
      </c>
      <c r="F39">
        <v>285.23</v>
      </c>
    </row>
    <row r="40" spans="1:6">
      <c r="A40" t="s">
        <v>804</v>
      </c>
      <c r="B40" t="s">
        <v>805</v>
      </c>
      <c r="C40" t="s">
        <v>720</v>
      </c>
      <c r="D40" t="s">
        <v>752</v>
      </c>
      <c r="E40">
        <v>540.94000000000005</v>
      </c>
      <c r="F40">
        <v>398.25</v>
      </c>
    </row>
    <row r="41" spans="1:6">
      <c r="A41" t="s">
        <v>806</v>
      </c>
      <c r="B41" t="s">
        <v>807</v>
      </c>
      <c r="C41" t="s">
        <v>713</v>
      </c>
      <c r="D41" t="s">
        <v>744</v>
      </c>
      <c r="E41">
        <v>1745.61</v>
      </c>
      <c r="F41">
        <v>1322.44</v>
      </c>
    </row>
    <row r="42" spans="1:6">
      <c r="A42" t="s">
        <v>808</v>
      </c>
      <c r="B42" t="s">
        <v>809</v>
      </c>
      <c r="C42" t="s">
        <v>713</v>
      </c>
      <c r="D42" t="s">
        <v>717</v>
      </c>
      <c r="E42">
        <v>1635.01</v>
      </c>
      <c r="F42">
        <v>1043.29</v>
      </c>
    </row>
    <row r="43" spans="1:6">
      <c r="A43" t="s">
        <v>810</v>
      </c>
      <c r="B43" t="s">
        <v>811</v>
      </c>
      <c r="C43" t="s">
        <v>720</v>
      </c>
      <c r="D43" t="s">
        <v>752</v>
      </c>
      <c r="E43">
        <v>453.62</v>
      </c>
      <c r="F43">
        <v>316.63</v>
      </c>
    </row>
    <row r="44" spans="1:6">
      <c r="A44" t="s">
        <v>812</v>
      </c>
      <c r="B44" t="s">
        <v>813</v>
      </c>
      <c r="C44" t="s">
        <v>720</v>
      </c>
      <c r="D44" t="s">
        <v>724</v>
      </c>
      <c r="E44">
        <v>564.41999999999996</v>
      </c>
      <c r="F44">
        <v>293.95999999999998</v>
      </c>
    </row>
    <row r="45" spans="1:6">
      <c r="A45" t="s">
        <v>814</v>
      </c>
      <c r="B45" t="s">
        <v>815</v>
      </c>
      <c r="C45" t="s">
        <v>720</v>
      </c>
      <c r="D45" t="s">
        <v>724</v>
      </c>
      <c r="E45">
        <v>1286.55</v>
      </c>
      <c r="F45">
        <v>797.54</v>
      </c>
    </row>
    <row r="46" spans="1:6">
      <c r="A46" t="s">
        <v>816</v>
      </c>
      <c r="B46" t="s">
        <v>817</v>
      </c>
      <c r="C46" t="s">
        <v>730</v>
      </c>
      <c r="D46" t="s">
        <v>768</v>
      </c>
      <c r="E46">
        <v>1879.08</v>
      </c>
      <c r="F46">
        <v>1004.56</v>
      </c>
    </row>
    <row r="47" spans="1:6">
      <c r="A47" t="s">
        <v>818</v>
      </c>
      <c r="B47" t="s">
        <v>819</v>
      </c>
      <c r="C47" t="s">
        <v>720</v>
      </c>
      <c r="D47" t="s">
        <v>752</v>
      </c>
      <c r="E47">
        <v>1165.3699999999999</v>
      </c>
      <c r="F47">
        <v>926.55</v>
      </c>
    </row>
    <row r="48" spans="1:6">
      <c r="A48" t="s">
        <v>820</v>
      </c>
      <c r="B48" t="s">
        <v>821</v>
      </c>
      <c r="C48" t="s">
        <v>713</v>
      </c>
      <c r="D48" t="s">
        <v>741</v>
      </c>
      <c r="E48">
        <v>1197.18</v>
      </c>
      <c r="F48">
        <v>722.74</v>
      </c>
    </row>
    <row r="49" spans="1:6">
      <c r="A49" t="s">
        <v>822</v>
      </c>
      <c r="B49" t="s">
        <v>823</v>
      </c>
      <c r="C49" t="s">
        <v>720</v>
      </c>
      <c r="D49" t="s">
        <v>727</v>
      </c>
      <c r="E49">
        <v>1216.3599999999999</v>
      </c>
      <c r="F49">
        <v>794.8</v>
      </c>
    </row>
    <row r="50" spans="1:6">
      <c r="A50" t="s">
        <v>824</v>
      </c>
      <c r="B50" t="s">
        <v>825</v>
      </c>
      <c r="C50" t="s">
        <v>720</v>
      </c>
      <c r="D50" t="s">
        <v>749</v>
      </c>
      <c r="E50">
        <v>388.26</v>
      </c>
      <c r="F50">
        <v>199.3</v>
      </c>
    </row>
    <row r="51" spans="1:6">
      <c r="A51" t="s">
        <v>826</v>
      </c>
      <c r="B51" t="s">
        <v>827</v>
      </c>
      <c r="C51" t="s">
        <v>720</v>
      </c>
      <c r="D51" t="s">
        <v>721</v>
      </c>
      <c r="E51">
        <v>1044.6400000000001</v>
      </c>
      <c r="F51">
        <v>775.07</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6"/>
  <sheetViews>
    <sheetView workbookViewId="0">
      <selection activeCell="B1" sqref="B1:D1"/>
    </sheetView>
  </sheetViews>
  <sheetFormatPr defaultRowHeight="14.45"/>
  <cols>
    <col min="1" max="1" width="10.140625" bestFit="1" customWidth="1"/>
    <col min="2" max="2" width="25.85546875" bestFit="1" customWidth="1"/>
    <col min="3" max="3" width="15.7109375" bestFit="1" customWidth="1"/>
    <col min="4" max="4" width="9.5703125" bestFit="1" customWidth="1"/>
  </cols>
  <sheetData>
    <row r="1" spans="1:4">
      <c r="A1" s="2" t="s">
        <v>828</v>
      </c>
      <c r="B1" s="2" t="s">
        <v>829</v>
      </c>
      <c r="C1" s="2" t="s">
        <v>5</v>
      </c>
      <c r="D1" s="2" t="s">
        <v>830</v>
      </c>
    </row>
    <row r="2" spans="1:4">
      <c r="A2" t="s">
        <v>831</v>
      </c>
      <c r="B2" t="s">
        <v>832</v>
      </c>
      <c r="C2" t="s">
        <v>833</v>
      </c>
      <c r="D2" t="s">
        <v>834</v>
      </c>
    </row>
    <row r="3" spans="1:4">
      <c r="A3" t="s">
        <v>835</v>
      </c>
      <c r="B3" t="s">
        <v>836</v>
      </c>
      <c r="C3" t="s">
        <v>837</v>
      </c>
      <c r="D3" t="s">
        <v>838</v>
      </c>
    </row>
    <row r="4" spans="1:4">
      <c r="A4" t="s">
        <v>839</v>
      </c>
      <c r="B4" t="s">
        <v>840</v>
      </c>
      <c r="C4" t="s">
        <v>841</v>
      </c>
      <c r="D4" t="s">
        <v>685</v>
      </c>
    </row>
    <row r="5" spans="1:4">
      <c r="A5" t="s">
        <v>842</v>
      </c>
      <c r="B5" t="s">
        <v>843</v>
      </c>
      <c r="C5" t="s">
        <v>844</v>
      </c>
      <c r="D5" t="s">
        <v>845</v>
      </c>
    </row>
    <row r="6" spans="1:4">
      <c r="A6" t="s">
        <v>846</v>
      </c>
      <c r="B6" t="s">
        <v>847</v>
      </c>
      <c r="C6" t="s">
        <v>848</v>
      </c>
      <c r="D6" t="s">
        <v>838</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8"/>
  </sheetPr>
  <dimension ref="A1:Z5001"/>
  <sheetViews>
    <sheetView topLeftCell="M1" workbookViewId="0">
      <selection activeCell="N28" sqref="N28"/>
    </sheetView>
  </sheetViews>
  <sheetFormatPr defaultRowHeight="14.45"/>
  <cols>
    <col min="1" max="1" width="15.85546875" bestFit="1" customWidth="1"/>
    <col min="2" max="2" width="11.140625" bestFit="1" customWidth="1"/>
    <col min="3" max="3" width="14" bestFit="1" customWidth="1"/>
    <col min="4" max="4" width="12.28515625" bestFit="1" customWidth="1"/>
    <col min="5" max="5" width="10.140625" bestFit="1" customWidth="1"/>
    <col min="6" max="6" width="8" customWidth="1"/>
    <col min="7" max="7" width="11.28515625" bestFit="1" customWidth="1"/>
    <col min="8" max="8" width="18.7109375" bestFit="1" customWidth="1"/>
    <col min="9" max="12" width="18.7109375" style="4" customWidth="1"/>
    <col min="13" max="15" width="17.42578125" customWidth="1"/>
    <col min="16" max="16" width="14.28515625" customWidth="1"/>
    <col min="17" max="17" width="14.5703125" customWidth="1"/>
    <col min="18" max="18" width="12.7109375" customWidth="1"/>
    <col min="19" max="19" width="12.42578125" customWidth="1"/>
    <col min="20" max="20" width="16" customWidth="1"/>
    <col min="21" max="21" width="16" style="6" customWidth="1"/>
    <col min="22" max="23" width="16" customWidth="1"/>
    <col min="24" max="24" width="14.28515625" customWidth="1"/>
    <col min="25" max="25" width="13.85546875" customWidth="1"/>
    <col min="26" max="26" width="13.42578125" customWidth="1"/>
  </cols>
  <sheetData>
    <row r="1" spans="1:26">
      <c r="A1" s="2" t="s">
        <v>849</v>
      </c>
      <c r="B1" s="2" t="s">
        <v>850</v>
      </c>
      <c r="C1" s="2" t="s">
        <v>0</v>
      </c>
      <c r="D1" s="2" t="s">
        <v>705</v>
      </c>
      <c r="E1" s="2" t="s">
        <v>828</v>
      </c>
      <c r="F1" s="2" t="s">
        <v>851</v>
      </c>
      <c r="G1" s="2" t="s">
        <v>852</v>
      </c>
      <c r="H1" s="2" t="s">
        <v>853</v>
      </c>
      <c r="I1" s="3" t="s">
        <v>854</v>
      </c>
      <c r="J1" s="3" t="s">
        <v>855</v>
      </c>
      <c r="K1" s="3" t="s">
        <v>856</v>
      </c>
      <c r="L1" s="3" t="s">
        <v>857</v>
      </c>
      <c r="M1" s="2" t="s">
        <v>706</v>
      </c>
      <c r="N1" s="2" t="s">
        <v>858</v>
      </c>
      <c r="O1" s="2" t="s">
        <v>859</v>
      </c>
      <c r="P1" s="2" t="s">
        <v>707</v>
      </c>
      <c r="Q1" s="2" t="s">
        <v>708</v>
      </c>
      <c r="R1" s="2" t="s">
        <v>709</v>
      </c>
      <c r="S1" s="2" t="s">
        <v>710</v>
      </c>
      <c r="T1" s="2" t="s">
        <v>860</v>
      </c>
      <c r="U1" s="5" t="s">
        <v>861</v>
      </c>
      <c r="V1" s="2" t="s">
        <v>862</v>
      </c>
      <c r="W1" s="2" t="s">
        <v>863</v>
      </c>
      <c r="X1" s="2" t="s">
        <v>829</v>
      </c>
      <c r="Y1" s="2" t="s">
        <v>5</v>
      </c>
      <c r="Z1" s="2" t="s">
        <v>830</v>
      </c>
    </row>
    <row r="2" spans="1:26">
      <c r="A2" t="s">
        <v>864</v>
      </c>
      <c r="B2" s="1">
        <v>45461</v>
      </c>
      <c r="C2" t="s">
        <v>574</v>
      </c>
      <c r="D2" t="s">
        <v>750</v>
      </c>
      <c r="E2" t="s">
        <v>839</v>
      </c>
      <c r="F2">
        <v>1</v>
      </c>
      <c r="G2">
        <v>0.1</v>
      </c>
      <c r="H2" t="s">
        <v>865</v>
      </c>
      <c r="I2" s="4">
        <f>Table4[[#This Row],[Quantity]]*Table4[[#This Row],[UnitPrice]]</f>
        <v>1342.75</v>
      </c>
      <c r="J2" s="4">
        <f>Table4[[#This Row],[Gross Revenue]]*(1-Table4[[#This Row],[Discount]])</f>
        <v>1208.4750000000001</v>
      </c>
      <c r="K2" s="4">
        <f>Table4[[#This Row],[Quantity]]*Table4[[#This Row],[CostPrice]]</f>
        <v>797.94</v>
      </c>
      <c r="L2" s="4">
        <f>Table4[[#This Row],[Net Revenue]]-Table4[[#This Row],[Total Cost]]</f>
        <v>410.53500000000008</v>
      </c>
      <c r="M2" t="str">
        <f>_xlfn.XLOOKUP(Table4[[#This Row],[ProductID]], Products!A:A,Products!B:B, "Not Found")</f>
        <v>Add Clothing</v>
      </c>
      <c r="N2" t="str">
        <f>TEXT(Table4[[#This Row],[Date]], "mmm")</f>
        <v>Jun</v>
      </c>
      <c r="O2" t="str">
        <f>TEXT(Table4[[#This Row],[Date]], "yyyy")</f>
        <v>2024</v>
      </c>
      <c r="P2" t="str">
        <f>_xlfn.XLOOKUP(Table4[[#This Row],[ProductID]],Products!A:A,Products!C:C, "Not Found")</f>
        <v>Fashion</v>
      </c>
      <c r="Q2" t="str">
        <f>_xlfn.XLOOKUP(Table4[[#This Row],[ProductID]],Products!A:A,Products!D:D,"Not Found")</f>
        <v>Clothing</v>
      </c>
      <c r="R2">
        <f>_xlfn.XLOOKUP(Table4[[#This Row],[ProductID]],Products!A:A,Products!E:E,"Not Found")</f>
        <v>1342.75</v>
      </c>
      <c r="S2">
        <f>_xlfn.XLOOKUP(Table4[[#This Row],[ProductID]],Products!A:A,Products!F:F, "Not Found")</f>
        <v>797.94</v>
      </c>
      <c r="T2" t="str">
        <f>_xlfn.XLOOKUP(Table4[[#This Row],[CustomerID]],Customers!A:A,Customers!D:D, "Not Found")</f>
        <v>M</v>
      </c>
      <c r="U2" s="6">
        <f>_xlfn.XLOOKUP(Table4[[#This Row],[CustomerID]],Customers!A:A,Customers!E:E, "Not Found")</f>
        <v>33491</v>
      </c>
      <c r="V2">
        <f ca="1">DATEDIF(Table4[[#This Row],[CustomerBirthday]], TODAY(), "Y")</f>
        <v>34</v>
      </c>
      <c r="W2" t="str" cm="1">
        <f t="array" aca="1" ref="W2" ca="1">_xlfn.IFS(Table4[[#This Row],[Age]]&lt;25, "Under 25",Table4[[#This Row],[Age]]=34, "25-34", Table4[[#This Row],[Age]]&lt;=49, "35-49", Table4[[#This Row],[Age]]&lt;=64, "50-64", Table4[[#This Row],[Age]]&gt;=65, "65+")</f>
        <v>25-34</v>
      </c>
      <c r="X2" t="str">
        <f>_xlfn.XLOOKUP(Table4[[#This Row],[StoreID]],Stores!A:A,Stores!B:B, "Not found")</f>
        <v>MegaMart New Michele</v>
      </c>
      <c r="Y2" t="str">
        <f>_xlfn.XLOOKUP(Table4[[#This Row],[StoreID]],Stores!A:A,Stores!C:C, "Not Found")</f>
        <v>New Michele</v>
      </c>
      <c r="Z2" t="str">
        <f>_xlfn.XLOOKUP(Table4[[#This Row],[StoreID]],Stores!A:A,Stores!D:D, "Not Found")</f>
        <v>West</v>
      </c>
    </row>
    <row r="3" spans="1:26">
      <c r="A3" t="s">
        <v>866</v>
      </c>
      <c r="B3" s="1">
        <v>45232</v>
      </c>
      <c r="C3" t="s">
        <v>608</v>
      </c>
      <c r="D3" t="s">
        <v>786</v>
      </c>
      <c r="E3" t="s">
        <v>842</v>
      </c>
      <c r="F3">
        <v>3</v>
      </c>
      <c r="G3">
        <v>0.15</v>
      </c>
      <c r="H3" t="s">
        <v>865</v>
      </c>
      <c r="I3" s="4">
        <f>Table4[[#This Row],[Quantity]]*Table4[[#This Row],[UnitPrice]]</f>
        <v>87.72</v>
      </c>
      <c r="J3" s="4">
        <f>Table4[[#This Row],[Gross Revenue]]*(1-Table4[[#This Row],[Discount]])</f>
        <v>74.561999999999998</v>
      </c>
      <c r="K3" s="4">
        <f>Table4[[#This Row],[Quantity]]*Table4[[#This Row],[CostPrice]]</f>
        <v>45.839999999999996</v>
      </c>
      <c r="L3" s="4">
        <f>Table4[[#This Row],[Net Revenue]]-Table4[[#This Row],[Total Cost]]</f>
        <v>28.722000000000001</v>
      </c>
      <c r="M3" t="str">
        <f>_xlfn.XLOOKUP(Table4[[#This Row],[ProductID]], Products!A:A,Products!B:B, "Not Found")</f>
        <v>National Watches</v>
      </c>
      <c r="N3" t="str">
        <f>TEXT(Table4[[#This Row],[Date]], "mmm")</f>
        <v>Nov</v>
      </c>
      <c r="O3" t="str">
        <f>TEXT(Table4[[#This Row],[Date]], "yyyy")</f>
        <v>2023</v>
      </c>
      <c r="P3" t="str">
        <f>_xlfn.XLOOKUP(Table4[[#This Row],[ProductID]],Products!A:A,Products!C:C, "Not Found")</f>
        <v>Fashion</v>
      </c>
      <c r="Q3" t="str">
        <f>_xlfn.XLOOKUP(Table4[[#This Row],[ProductID]],Products!A:A,Products!D:D,"Not Found")</f>
        <v>Watches</v>
      </c>
      <c r="R3">
        <f>_xlfn.XLOOKUP(Table4[[#This Row],[ProductID]],Products!A:A,Products!E:E,"Not Found")</f>
        <v>29.24</v>
      </c>
      <c r="S3">
        <f>_xlfn.XLOOKUP(Table4[[#This Row],[ProductID]],Products!A:A,Products!F:F, "Not Found")</f>
        <v>15.28</v>
      </c>
      <c r="T3" t="str">
        <f>_xlfn.XLOOKUP(Table4[[#This Row],[CustomerID]],Customers!A:A,Customers!D:D, "Not Found")</f>
        <v>M</v>
      </c>
      <c r="U3" s="6">
        <f>_xlfn.XLOOKUP(Table4[[#This Row],[CustomerID]],Customers!A:A,Customers!E:E, "Not Found")</f>
        <v>34043</v>
      </c>
      <c r="V3">
        <f ca="1">DATEDIF(Table4[[#This Row],[CustomerBirthday]], TODAY(), "Y")</f>
        <v>33</v>
      </c>
      <c r="W3" t="str" cm="1">
        <f t="array" aca="1" ref="W3" ca="1">_xlfn.IFS(Table4[[#This Row],[Age]]&lt;25, "Under 25",Table4[[#This Row],[Age]]=34, "25-34", Table4[[#This Row],[Age]]&lt;=49, "35-49", Table4[[#This Row],[Age]]&lt;=64, "50-64", Table4[[#This Row],[Age]]&gt;=65, "65+")</f>
        <v>35-49</v>
      </c>
      <c r="X3" t="str">
        <f>_xlfn.XLOOKUP(Table4[[#This Row],[StoreID]],Stores!A:A,Stores!B:B, "Not found")</f>
        <v>MegaMart Brianahaven</v>
      </c>
      <c r="Y3" t="str">
        <f>_xlfn.XLOOKUP(Table4[[#This Row],[StoreID]],Stores!A:A,Stores!C:C, "Not Found")</f>
        <v>Brianahaven</v>
      </c>
      <c r="Z3" t="str">
        <f>_xlfn.XLOOKUP(Table4[[#This Row],[StoreID]],Stores!A:A,Stores!D:D, "Not Found")</f>
        <v>North</v>
      </c>
    </row>
    <row r="4" spans="1:26">
      <c r="A4" t="s">
        <v>867</v>
      </c>
      <c r="B4" s="1">
        <v>45379</v>
      </c>
      <c r="C4" t="s">
        <v>516</v>
      </c>
      <c r="D4" t="s">
        <v>715</v>
      </c>
      <c r="E4" t="s">
        <v>835</v>
      </c>
      <c r="F4">
        <v>2</v>
      </c>
      <c r="G4">
        <v>0.15</v>
      </c>
      <c r="H4" t="s">
        <v>868</v>
      </c>
      <c r="I4" s="4">
        <f>Table4[[#This Row],[Quantity]]*Table4[[#This Row],[UnitPrice]]</f>
        <v>1637.52</v>
      </c>
      <c r="J4" s="4">
        <f>Table4[[#This Row],[Gross Revenue]]*(1-Table4[[#This Row],[Discount]])</f>
        <v>1391.8920000000001</v>
      </c>
      <c r="K4" s="4">
        <f>Table4[[#This Row],[Quantity]]*Table4[[#This Row],[CostPrice]]</f>
        <v>1055.24</v>
      </c>
      <c r="L4" s="4">
        <f>Table4[[#This Row],[Net Revenue]]-Table4[[#This Row],[Total Cost]]</f>
        <v>336.65200000000004</v>
      </c>
      <c r="M4" t="str">
        <f>_xlfn.XLOOKUP(Table4[[#This Row],[ProductID]], Products!A:A,Products!B:B, "Not Found")</f>
        <v>Audience Television</v>
      </c>
      <c r="N4" t="str">
        <f>TEXT(Table4[[#This Row],[Date]], "mmm")</f>
        <v>Mar</v>
      </c>
      <c r="O4" t="str">
        <f>TEXT(Table4[[#This Row],[Date]], "yyyy")</f>
        <v>2024</v>
      </c>
      <c r="P4" t="str">
        <f>_xlfn.XLOOKUP(Table4[[#This Row],[ProductID]],Products!A:A,Products!C:C, "Not Found")</f>
        <v>Electronics</v>
      </c>
      <c r="Q4" t="str">
        <f>_xlfn.XLOOKUP(Table4[[#This Row],[ProductID]],Products!A:A,Products!D:D,"Not Found")</f>
        <v>Television</v>
      </c>
      <c r="R4">
        <f>_xlfn.XLOOKUP(Table4[[#This Row],[ProductID]],Products!A:A,Products!E:E,"Not Found")</f>
        <v>818.76</v>
      </c>
      <c r="S4">
        <f>_xlfn.XLOOKUP(Table4[[#This Row],[ProductID]],Products!A:A,Products!F:F, "Not Found")</f>
        <v>527.62</v>
      </c>
      <c r="T4" t="str">
        <f>_xlfn.XLOOKUP(Table4[[#This Row],[CustomerID]],Customers!A:A,Customers!D:D, "Not Found")</f>
        <v>M</v>
      </c>
      <c r="U4" s="6">
        <f>_xlfn.XLOOKUP(Table4[[#This Row],[CustomerID]],Customers!A:A,Customers!E:E, "Not Found")</f>
        <v>38558</v>
      </c>
      <c r="V4">
        <f ca="1">DATEDIF(Table4[[#This Row],[CustomerBirthday]], TODAY(), "Y")</f>
        <v>21</v>
      </c>
      <c r="W4" t="str" cm="1">
        <f t="array" aca="1" ref="W4" ca="1">_xlfn.IFS(Table4[[#This Row],[Age]]&lt;25, "Under 25",Table4[[#This Row],[Age]]=34, "25-34", Table4[[#This Row],[Age]]&lt;=49, "35-49", Table4[[#This Row],[Age]]&lt;=64, "50-64", Table4[[#This Row],[Age]]&gt;=65, "65+")</f>
        <v>Under 25</v>
      </c>
      <c r="X4" t="str">
        <f>_xlfn.XLOOKUP(Table4[[#This Row],[StoreID]],Stores!A:A,Stores!B:B, "Not found")</f>
        <v>MegaMart Peckmouth</v>
      </c>
      <c r="Y4" t="str">
        <f>_xlfn.XLOOKUP(Table4[[#This Row],[StoreID]],Stores!A:A,Stores!C:C, "Not Found")</f>
        <v>Peckmouth</v>
      </c>
      <c r="Z4" t="str">
        <f>_xlfn.XLOOKUP(Table4[[#This Row],[StoreID]],Stores!A:A,Stores!D:D, "Not Found")</f>
        <v>East</v>
      </c>
    </row>
    <row r="5" spans="1:26">
      <c r="A5" t="s">
        <v>869</v>
      </c>
      <c r="B5" s="1">
        <v>45458</v>
      </c>
      <c r="C5" t="s">
        <v>618</v>
      </c>
      <c r="D5" t="s">
        <v>826</v>
      </c>
      <c r="E5" t="s">
        <v>835</v>
      </c>
      <c r="F5">
        <v>5</v>
      </c>
      <c r="G5">
        <v>0.1</v>
      </c>
      <c r="H5" t="s">
        <v>868</v>
      </c>
      <c r="I5" s="4">
        <f>Table4[[#This Row],[Quantity]]*Table4[[#This Row],[UnitPrice]]</f>
        <v>5223.2000000000007</v>
      </c>
      <c r="J5" s="4">
        <f>Table4[[#This Row],[Gross Revenue]]*(1-Table4[[#This Row],[Discount]])</f>
        <v>4700.880000000001</v>
      </c>
      <c r="K5" s="4">
        <f>Table4[[#This Row],[Quantity]]*Table4[[#This Row],[CostPrice]]</f>
        <v>3875.3500000000004</v>
      </c>
      <c r="L5" s="4">
        <f>Table4[[#This Row],[Net Revenue]]-Table4[[#This Row],[Total Cost]]</f>
        <v>825.53000000000065</v>
      </c>
      <c r="M5" t="str">
        <f>_xlfn.XLOOKUP(Table4[[#This Row],[ProductID]], Products!A:A,Products!B:B, "Not Found")</f>
        <v>Maybe Footwear</v>
      </c>
      <c r="N5" t="str">
        <f>TEXT(Table4[[#This Row],[Date]], "mmm")</f>
        <v>Jun</v>
      </c>
      <c r="O5" t="str">
        <f>TEXT(Table4[[#This Row],[Date]], "yyyy")</f>
        <v>2024</v>
      </c>
      <c r="P5" t="str">
        <f>_xlfn.XLOOKUP(Table4[[#This Row],[ProductID]],Products!A:A,Products!C:C, "Not Found")</f>
        <v>Fashion</v>
      </c>
      <c r="Q5" t="str">
        <f>_xlfn.XLOOKUP(Table4[[#This Row],[ProductID]],Products!A:A,Products!D:D,"Not Found")</f>
        <v>Footwear</v>
      </c>
      <c r="R5">
        <f>_xlfn.XLOOKUP(Table4[[#This Row],[ProductID]],Products!A:A,Products!E:E,"Not Found")</f>
        <v>1044.6400000000001</v>
      </c>
      <c r="S5">
        <f>_xlfn.XLOOKUP(Table4[[#This Row],[ProductID]],Products!A:A,Products!F:F, "Not Found")</f>
        <v>775.07</v>
      </c>
      <c r="T5" t="str">
        <f>_xlfn.XLOOKUP(Table4[[#This Row],[CustomerID]],Customers!A:A,Customers!D:D, "Not Found")</f>
        <v>M</v>
      </c>
      <c r="U5" s="6">
        <f>_xlfn.XLOOKUP(Table4[[#This Row],[CustomerID]],Customers!A:A,Customers!E:E, "Not Found")</f>
        <v>38540</v>
      </c>
      <c r="V5">
        <f ca="1">DATEDIF(Table4[[#This Row],[CustomerBirthday]], TODAY(), "Y")</f>
        <v>21</v>
      </c>
      <c r="W5" t="str" cm="1">
        <f t="array" aca="1" ref="W5" ca="1">_xlfn.IFS(Table4[[#This Row],[Age]]&lt;25, "Under 25",Table4[[#This Row],[Age]]=34, "25-34", Table4[[#This Row],[Age]]&lt;=49, "35-49", Table4[[#This Row],[Age]]&lt;=64, "50-64", Table4[[#This Row],[Age]]&gt;=65, "65+")</f>
        <v>Under 25</v>
      </c>
      <c r="X5" t="str">
        <f>_xlfn.XLOOKUP(Table4[[#This Row],[StoreID]],Stores!A:A,Stores!B:B, "Not found")</f>
        <v>MegaMart Peckmouth</v>
      </c>
      <c r="Y5" t="str">
        <f>_xlfn.XLOOKUP(Table4[[#This Row],[StoreID]],Stores!A:A,Stores!C:C, "Not Found")</f>
        <v>Peckmouth</v>
      </c>
      <c r="Z5" t="str">
        <f>_xlfn.XLOOKUP(Table4[[#This Row],[StoreID]],Stores!A:A,Stores!D:D, "Not Found")</f>
        <v>East</v>
      </c>
    </row>
    <row r="6" spans="1:26">
      <c r="A6" t="s">
        <v>870</v>
      </c>
      <c r="B6" s="1">
        <v>45533</v>
      </c>
      <c r="C6" t="s">
        <v>512</v>
      </c>
      <c r="D6" t="s">
        <v>798</v>
      </c>
      <c r="E6" t="s">
        <v>831</v>
      </c>
      <c r="F6">
        <v>3</v>
      </c>
      <c r="G6">
        <v>0.1</v>
      </c>
      <c r="H6" t="s">
        <v>871</v>
      </c>
      <c r="I6" s="4">
        <f>Table4[[#This Row],[Quantity]]*Table4[[#This Row],[UnitPrice]]</f>
        <v>4504.38</v>
      </c>
      <c r="J6" s="4">
        <f>Table4[[#This Row],[Gross Revenue]]*(1-Table4[[#This Row],[Discount]])</f>
        <v>4053.942</v>
      </c>
      <c r="K6" s="4">
        <f>Table4[[#This Row],[Quantity]]*Table4[[#This Row],[CostPrice]]</f>
        <v>3503.19</v>
      </c>
      <c r="L6" s="4">
        <f>Table4[[#This Row],[Net Revenue]]-Table4[[#This Row],[Total Cost]]</f>
        <v>550.75199999999995</v>
      </c>
      <c r="M6" t="str">
        <f>_xlfn.XLOOKUP(Table4[[#This Row],[ProductID]], Products!A:A,Products!B:B, "Not Found")</f>
        <v>New Watches</v>
      </c>
      <c r="N6" t="str">
        <f>TEXT(Table4[[#This Row],[Date]], "mmm")</f>
        <v>Aug</v>
      </c>
      <c r="O6" t="str">
        <f>TEXT(Table4[[#This Row],[Date]], "yyyy")</f>
        <v>2024</v>
      </c>
      <c r="P6" t="str">
        <f>_xlfn.XLOOKUP(Table4[[#This Row],[ProductID]],Products!A:A,Products!C:C, "Not Found")</f>
        <v>Fashion</v>
      </c>
      <c r="Q6" t="str">
        <f>_xlfn.XLOOKUP(Table4[[#This Row],[ProductID]],Products!A:A,Products!D:D,"Not Found")</f>
        <v>Watches</v>
      </c>
      <c r="R6">
        <f>_xlfn.XLOOKUP(Table4[[#This Row],[ProductID]],Products!A:A,Products!E:E,"Not Found")</f>
        <v>1501.46</v>
      </c>
      <c r="S6">
        <f>_xlfn.XLOOKUP(Table4[[#This Row],[ProductID]],Products!A:A,Products!F:F, "Not Found")</f>
        <v>1167.73</v>
      </c>
      <c r="T6" t="str">
        <f>_xlfn.XLOOKUP(Table4[[#This Row],[CustomerID]],Customers!A:A,Customers!D:D, "Not Found")</f>
        <v>F</v>
      </c>
      <c r="U6" s="6">
        <f>_xlfn.XLOOKUP(Table4[[#This Row],[CustomerID]],Customers!A:A,Customers!E:E, "Not Found")</f>
        <v>28708</v>
      </c>
      <c r="V6">
        <f ca="1">DATEDIF(Table4[[#This Row],[CustomerBirthday]], TODAY(), "Y")</f>
        <v>47</v>
      </c>
      <c r="W6" t="str" cm="1">
        <f t="array" aca="1" ref="W6" ca="1">_xlfn.IFS(Table4[[#This Row],[Age]]&lt;25, "Under 25",Table4[[#This Row],[Age]]=34, "25-34", Table4[[#This Row],[Age]]&lt;=49, "35-49", Table4[[#This Row],[Age]]&lt;=64, "50-64", Table4[[#This Row],[Age]]&gt;=65, "65+")</f>
        <v>35-49</v>
      </c>
      <c r="X6" t="str">
        <f>_xlfn.XLOOKUP(Table4[[#This Row],[StoreID]],Stores!A:A,Stores!B:B, "Not found")</f>
        <v>MegaMart Jimenezborough</v>
      </c>
      <c r="Y6" t="str">
        <f>_xlfn.XLOOKUP(Table4[[#This Row],[StoreID]],Stores!A:A,Stores!C:C, "Not Found")</f>
        <v>Jimenezborough</v>
      </c>
      <c r="Z6" t="str">
        <f>_xlfn.XLOOKUP(Table4[[#This Row],[StoreID]],Stores!A:A,Stores!D:D, "Not Found")</f>
        <v>South</v>
      </c>
    </row>
    <row r="7" spans="1:26">
      <c r="A7" t="s">
        <v>872</v>
      </c>
      <c r="B7" s="1">
        <v>45744</v>
      </c>
      <c r="C7" t="s">
        <v>415</v>
      </c>
      <c r="D7" t="s">
        <v>798</v>
      </c>
      <c r="E7" t="s">
        <v>846</v>
      </c>
      <c r="F7">
        <v>5</v>
      </c>
      <c r="G7">
        <v>0.1</v>
      </c>
      <c r="H7" t="s">
        <v>868</v>
      </c>
      <c r="I7" s="4">
        <f>Table4[[#This Row],[Quantity]]*Table4[[#This Row],[UnitPrice]]</f>
        <v>7507.3</v>
      </c>
      <c r="J7" s="4">
        <f>Table4[[#This Row],[Gross Revenue]]*(1-Table4[[#This Row],[Discount]])</f>
        <v>6756.5700000000006</v>
      </c>
      <c r="K7" s="4">
        <f>Table4[[#This Row],[Quantity]]*Table4[[#This Row],[CostPrice]]</f>
        <v>5838.65</v>
      </c>
      <c r="L7" s="4">
        <f>Table4[[#This Row],[Net Revenue]]-Table4[[#This Row],[Total Cost]]</f>
        <v>917.92000000000098</v>
      </c>
      <c r="M7" t="str">
        <f>_xlfn.XLOOKUP(Table4[[#This Row],[ProductID]], Products!A:A,Products!B:B, "Not Found")</f>
        <v>New Watches</v>
      </c>
      <c r="N7" t="str">
        <f>TEXT(Table4[[#This Row],[Date]], "mmm")</f>
        <v>Mar</v>
      </c>
      <c r="O7" t="str">
        <f>TEXT(Table4[[#This Row],[Date]], "yyyy")</f>
        <v>2025</v>
      </c>
      <c r="P7" t="str">
        <f>_xlfn.XLOOKUP(Table4[[#This Row],[ProductID]],Products!A:A,Products!C:C, "Not Found")</f>
        <v>Fashion</v>
      </c>
      <c r="Q7" t="str">
        <f>_xlfn.XLOOKUP(Table4[[#This Row],[ProductID]],Products!A:A,Products!D:D,"Not Found")</f>
        <v>Watches</v>
      </c>
      <c r="R7">
        <f>_xlfn.XLOOKUP(Table4[[#This Row],[ProductID]],Products!A:A,Products!E:E,"Not Found")</f>
        <v>1501.46</v>
      </c>
      <c r="S7">
        <f>_xlfn.XLOOKUP(Table4[[#This Row],[ProductID]],Products!A:A,Products!F:F, "Not Found")</f>
        <v>1167.73</v>
      </c>
      <c r="T7" t="str">
        <f>_xlfn.XLOOKUP(Table4[[#This Row],[CustomerID]],Customers!A:A,Customers!D:D, "Not Found")</f>
        <v>M</v>
      </c>
      <c r="U7" s="6">
        <f>_xlfn.XLOOKUP(Table4[[#This Row],[CustomerID]],Customers!A:A,Customers!E:E, "Not Found")</f>
        <v>34163</v>
      </c>
      <c r="V7">
        <f ca="1">DATEDIF(Table4[[#This Row],[CustomerBirthday]], TODAY(), "Y")</f>
        <v>33</v>
      </c>
      <c r="W7" t="str" cm="1">
        <f t="array" aca="1" ref="W7" ca="1">_xlfn.IFS(Table4[[#This Row],[Age]]&lt;25, "Under 25",Table4[[#This Row],[Age]]=34, "25-34", Table4[[#This Row],[Age]]&lt;=49, "35-49", Table4[[#This Row],[Age]]&lt;=64, "50-64", Table4[[#This Row],[Age]]&gt;=65, "65+")</f>
        <v>35-49</v>
      </c>
      <c r="X7" t="str">
        <f>_xlfn.XLOOKUP(Table4[[#This Row],[StoreID]],Stores!A:A,Stores!B:B, "Not found")</f>
        <v>MegaMart Johnmouth</v>
      </c>
      <c r="Y7" t="str">
        <f>_xlfn.XLOOKUP(Table4[[#This Row],[StoreID]],Stores!A:A,Stores!C:C, "Not Found")</f>
        <v>Johnmouth</v>
      </c>
      <c r="Z7" t="str">
        <f>_xlfn.XLOOKUP(Table4[[#This Row],[StoreID]],Stores!A:A,Stores!D:D, "Not Found")</f>
        <v>East</v>
      </c>
    </row>
    <row r="8" spans="1:26">
      <c r="A8" t="s">
        <v>873</v>
      </c>
      <c r="B8" s="1">
        <v>45605</v>
      </c>
      <c r="C8" t="s">
        <v>426</v>
      </c>
      <c r="D8" t="s">
        <v>736</v>
      </c>
      <c r="E8" t="s">
        <v>842</v>
      </c>
      <c r="F8">
        <v>2</v>
      </c>
      <c r="G8">
        <v>0.15</v>
      </c>
      <c r="H8" t="s">
        <v>871</v>
      </c>
      <c r="I8" s="4">
        <f>Table4[[#This Row],[Quantity]]*Table4[[#This Row],[UnitPrice]]</f>
        <v>246.38</v>
      </c>
      <c r="J8" s="4">
        <f>Table4[[#This Row],[Gross Revenue]]*(1-Table4[[#This Row],[Discount]])</f>
        <v>209.423</v>
      </c>
      <c r="K8" s="4">
        <f>Table4[[#This Row],[Quantity]]*Table4[[#This Row],[CostPrice]]</f>
        <v>160.72</v>
      </c>
      <c r="L8" s="4">
        <f>Table4[[#This Row],[Net Revenue]]-Table4[[#This Row],[Total Cost]]</f>
        <v>48.703000000000003</v>
      </c>
      <c r="M8" t="str">
        <f>_xlfn.XLOOKUP(Table4[[#This Row],[ProductID]], Products!A:A,Products!B:B, "Not Found")</f>
        <v>Us Snacks</v>
      </c>
      <c r="N8" t="str">
        <f>TEXT(Table4[[#This Row],[Date]], "mmm")</f>
        <v>Nov</v>
      </c>
      <c r="O8" t="str">
        <f>TEXT(Table4[[#This Row],[Date]], "yyyy")</f>
        <v>2024</v>
      </c>
      <c r="P8" t="str">
        <f>_xlfn.XLOOKUP(Table4[[#This Row],[ProductID]],Products!A:A,Products!C:C, "Not Found")</f>
        <v>Groceries</v>
      </c>
      <c r="Q8" t="str">
        <f>_xlfn.XLOOKUP(Table4[[#This Row],[ProductID]],Products!A:A,Products!D:D,"Not Found")</f>
        <v>Snacks</v>
      </c>
      <c r="R8">
        <f>_xlfn.XLOOKUP(Table4[[#This Row],[ProductID]],Products!A:A,Products!E:E,"Not Found")</f>
        <v>123.19</v>
      </c>
      <c r="S8">
        <f>_xlfn.XLOOKUP(Table4[[#This Row],[ProductID]],Products!A:A,Products!F:F, "Not Found")</f>
        <v>80.36</v>
      </c>
      <c r="T8" t="str">
        <f>_xlfn.XLOOKUP(Table4[[#This Row],[CustomerID]],Customers!A:A,Customers!D:D, "Not Found")</f>
        <v>F</v>
      </c>
      <c r="U8" s="6">
        <f>_xlfn.XLOOKUP(Table4[[#This Row],[CustomerID]],Customers!A:A,Customers!E:E, "Not Found")</f>
        <v>29406</v>
      </c>
      <c r="V8">
        <f ca="1">DATEDIF(Table4[[#This Row],[CustomerBirthday]], TODAY(), "Y")</f>
        <v>46</v>
      </c>
      <c r="W8" t="str" cm="1">
        <f t="array" aca="1" ref="W8" ca="1">_xlfn.IFS(Table4[[#This Row],[Age]]&lt;25, "Under 25",Table4[[#This Row],[Age]]=34, "25-34", Table4[[#This Row],[Age]]&lt;=49, "35-49", Table4[[#This Row],[Age]]&lt;=64, "50-64", Table4[[#This Row],[Age]]&gt;=65, "65+")</f>
        <v>35-49</v>
      </c>
      <c r="X8" t="str">
        <f>_xlfn.XLOOKUP(Table4[[#This Row],[StoreID]],Stores!A:A,Stores!B:B, "Not found")</f>
        <v>MegaMart Brianahaven</v>
      </c>
      <c r="Y8" t="str">
        <f>_xlfn.XLOOKUP(Table4[[#This Row],[StoreID]],Stores!A:A,Stores!C:C, "Not Found")</f>
        <v>Brianahaven</v>
      </c>
      <c r="Z8" t="str">
        <f>_xlfn.XLOOKUP(Table4[[#This Row],[StoreID]],Stores!A:A,Stores!D:D, "Not Found")</f>
        <v>North</v>
      </c>
    </row>
    <row r="9" spans="1:26">
      <c r="A9" t="s">
        <v>874</v>
      </c>
      <c r="B9" s="1">
        <v>45440</v>
      </c>
      <c r="C9" t="s">
        <v>601</v>
      </c>
      <c r="D9" t="s">
        <v>725</v>
      </c>
      <c r="E9" t="s">
        <v>831</v>
      </c>
      <c r="F9">
        <v>3</v>
      </c>
      <c r="G9">
        <v>0.1</v>
      </c>
      <c r="H9" t="s">
        <v>875</v>
      </c>
      <c r="I9" s="4">
        <f>Table4[[#This Row],[Quantity]]*Table4[[#This Row],[UnitPrice]]</f>
        <v>4188.66</v>
      </c>
      <c r="J9" s="4">
        <f>Table4[[#This Row],[Gross Revenue]]*(1-Table4[[#This Row],[Discount]])</f>
        <v>3769.7939999999999</v>
      </c>
      <c r="K9" s="4">
        <f>Table4[[#This Row],[Quantity]]*Table4[[#This Row],[CostPrice]]</f>
        <v>3012.27</v>
      </c>
      <c r="L9" s="4">
        <f>Table4[[#This Row],[Net Revenue]]-Table4[[#This Row],[Total Cost]]</f>
        <v>757.52399999999989</v>
      </c>
      <c r="M9" t="str">
        <f>_xlfn.XLOOKUP(Table4[[#This Row],[ProductID]], Products!A:A,Products!B:B, "Not Found")</f>
        <v>Knowledge Bags</v>
      </c>
      <c r="N9" t="str">
        <f>TEXT(Table4[[#This Row],[Date]], "mmm")</f>
        <v>May</v>
      </c>
      <c r="O9" t="str">
        <f>TEXT(Table4[[#This Row],[Date]], "yyyy")</f>
        <v>2024</v>
      </c>
      <c r="P9" t="str">
        <f>_xlfn.XLOOKUP(Table4[[#This Row],[ProductID]],Products!A:A,Products!C:C, "Not Found")</f>
        <v>Fashion</v>
      </c>
      <c r="Q9" t="str">
        <f>_xlfn.XLOOKUP(Table4[[#This Row],[ProductID]],Products!A:A,Products!D:D,"Not Found")</f>
        <v>Bags</v>
      </c>
      <c r="R9">
        <f>_xlfn.XLOOKUP(Table4[[#This Row],[ProductID]],Products!A:A,Products!E:E,"Not Found")</f>
        <v>1396.22</v>
      </c>
      <c r="S9">
        <f>_xlfn.XLOOKUP(Table4[[#This Row],[ProductID]],Products!A:A,Products!F:F, "Not Found")</f>
        <v>1004.09</v>
      </c>
      <c r="T9" t="str">
        <f>_xlfn.XLOOKUP(Table4[[#This Row],[CustomerID]],Customers!A:A,Customers!D:D, "Not Found")</f>
        <v>M</v>
      </c>
      <c r="U9" s="6">
        <f>_xlfn.XLOOKUP(Table4[[#This Row],[CustomerID]],Customers!A:A,Customers!E:E, "Not Found")</f>
        <v>24638</v>
      </c>
      <c r="V9">
        <f ca="1">DATEDIF(Table4[[#This Row],[CustomerBirthday]], TODAY(), "Y")</f>
        <v>59</v>
      </c>
      <c r="W9" t="str" cm="1">
        <f t="array" aca="1" ref="W9" ca="1">_xlfn.IFS(Table4[[#This Row],[Age]]&lt;25, "Under 25",Table4[[#This Row],[Age]]=34, "25-34", Table4[[#This Row],[Age]]&lt;=49, "35-49", Table4[[#This Row],[Age]]&lt;=64, "50-64", Table4[[#This Row],[Age]]&gt;=65, "65+")</f>
        <v>50-64</v>
      </c>
      <c r="X9" t="str">
        <f>_xlfn.XLOOKUP(Table4[[#This Row],[StoreID]],Stores!A:A,Stores!B:B, "Not found")</f>
        <v>MegaMart Jimenezborough</v>
      </c>
      <c r="Y9" t="str">
        <f>_xlfn.XLOOKUP(Table4[[#This Row],[StoreID]],Stores!A:A,Stores!C:C, "Not Found")</f>
        <v>Jimenezborough</v>
      </c>
      <c r="Z9" t="str">
        <f>_xlfn.XLOOKUP(Table4[[#This Row],[StoreID]],Stores!A:A,Stores!D:D, "Not Found")</f>
        <v>South</v>
      </c>
    </row>
    <row r="10" spans="1:26">
      <c r="A10" t="s">
        <v>876</v>
      </c>
      <c r="B10" s="1">
        <v>45539</v>
      </c>
      <c r="C10" t="s">
        <v>680</v>
      </c>
      <c r="D10" t="s">
        <v>796</v>
      </c>
      <c r="E10" t="s">
        <v>835</v>
      </c>
      <c r="F10">
        <v>3</v>
      </c>
      <c r="G10">
        <v>0.05</v>
      </c>
      <c r="H10" t="s">
        <v>871</v>
      </c>
      <c r="I10" s="4">
        <f>Table4[[#This Row],[Quantity]]*Table4[[#This Row],[UnitPrice]]</f>
        <v>4687.29</v>
      </c>
      <c r="J10" s="4">
        <f>Table4[[#This Row],[Gross Revenue]]*(1-Table4[[#This Row],[Discount]])</f>
        <v>4452.9254999999994</v>
      </c>
      <c r="K10" s="4">
        <f>Table4[[#This Row],[Quantity]]*Table4[[#This Row],[CostPrice]]</f>
        <v>3586.8900000000003</v>
      </c>
      <c r="L10" s="4">
        <f>Table4[[#This Row],[Net Revenue]]-Table4[[#This Row],[Total Cost]]</f>
        <v>866.03549999999905</v>
      </c>
      <c r="M10" t="str">
        <f>_xlfn.XLOOKUP(Table4[[#This Row],[ProductID]], Products!A:A,Products!B:B, "Not Found")</f>
        <v>Chair Laptop</v>
      </c>
      <c r="N10" t="str">
        <f>TEXT(Table4[[#This Row],[Date]], "mmm")</f>
        <v>Sep</v>
      </c>
      <c r="O10" t="str">
        <f>TEXT(Table4[[#This Row],[Date]], "yyyy")</f>
        <v>2024</v>
      </c>
      <c r="P10" t="str">
        <f>_xlfn.XLOOKUP(Table4[[#This Row],[ProductID]],Products!A:A,Products!C:C, "Not Found")</f>
        <v>Electronics</v>
      </c>
      <c r="Q10" t="str">
        <f>_xlfn.XLOOKUP(Table4[[#This Row],[ProductID]],Products!A:A,Products!D:D,"Not Found")</f>
        <v>Laptop</v>
      </c>
      <c r="R10">
        <f>_xlfn.XLOOKUP(Table4[[#This Row],[ProductID]],Products!A:A,Products!E:E,"Not Found")</f>
        <v>1562.43</v>
      </c>
      <c r="S10">
        <f>_xlfn.XLOOKUP(Table4[[#This Row],[ProductID]],Products!A:A,Products!F:F, "Not Found")</f>
        <v>1195.6300000000001</v>
      </c>
      <c r="T10" t="str">
        <f>_xlfn.XLOOKUP(Table4[[#This Row],[CustomerID]],Customers!A:A,Customers!D:D, "Not Found")</f>
        <v>F</v>
      </c>
      <c r="U10" s="6">
        <f>_xlfn.XLOOKUP(Table4[[#This Row],[CustomerID]],Customers!A:A,Customers!E:E, "Not Found")</f>
        <v>25513</v>
      </c>
      <c r="V10">
        <f ca="1">DATEDIF(Table4[[#This Row],[CustomerBirthday]], TODAY(), "Y")</f>
        <v>56</v>
      </c>
      <c r="W10" t="str" cm="1">
        <f t="array" aca="1" ref="W10" ca="1">_xlfn.IFS(Table4[[#This Row],[Age]]&lt;25, "Under 25",Table4[[#This Row],[Age]]=34, "25-34", Table4[[#This Row],[Age]]&lt;=49, "35-49", Table4[[#This Row],[Age]]&lt;=64, "50-64", Table4[[#This Row],[Age]]&gt;=65, "65+")</f>
        <v>50-64</v>
      </c>
      <c r="X10" t="str">
        <f>_xlfn.XLOOKUP(Table4[[#This Row],[StoreID]],Stores!A:A,Stores!B:B, "Not found")</f>
        <v>MegaMart Peckmouth</v>
      </c>
      <c r="Y10" t="str">
        <f>_xlfn.XLOOKUP(Table4[[#This Row],[StoreID]],Stores!A:A,Stores!C:C, "Not Found")</f>
        <v>Peckmouth</v>
      </c>
      <c r="Z10" t="str">
        <f>_xlfn.XLOOKUP(Table4[[#This Row],[StoreID]],Stores!A:A,Stores!D:D, "Not Found")</f>
        <v>East</v>
      </c>
    </row>
    <row r="11" spans="1:26">
      <c r="A11" t="s">
        <v>877</v>
      </c>
      <c r="B11" s="1">
        <v>45459</v>
      </c>
      <c r="C11" t="s">
        <v>148</v>
      </c>
      <c r="D11" t="s">
        <v>816</v>
      </c>
      <c r="E11" t="s">
        <v>831</v>
      </c>
      <c r="F11">
        <v>1</v>
      </c>
      <c r="G11">
        <v>0.05</v>
      </c>
      <c r="H11" t="s">
        <v>868</v>
      </c>
      <c r="I11" s="4">
        <f>Table4[[#This Row],[Quantity]]*Table4[[#This Row],[UnitPrice]]</f>
        <v>1879.08</v>
      </c>
      <c r="J11" s="4">
        <f>Table4[[#This Row],[Gross Revenue]]*(1-Table4[[#This Row],[Discount]])</f>
        <v>1785.1259999999997</v>
      </c>
      <c r="K11" s="4">
        <f>Table4[[#This Row],[Quantity]]*Table4[[#This Row],[CostPrice]]</f>
        <v>1004.56</v>
      </c>
      <c r="L11" s="4">
        <f>Table4[[#This Row],[Net Revenue]]-Table4[[#This Row],[Total Cost]]</f>
        <v>780.5659999999998</v>
      </c>
      <c r="M11" t="str">
        <f>_xlfn.XLOOKUP(Table4[[#This Row],[ProductID]], Products!A:A,Products!B:B, "Not Found")</f>
        <v>Set Dairy</v>
      </c>
      <c r="N11" t="str">
        <f>TEXT(Table4[[#This Row],[Date]], "mmm")</f>
        <v>Jun</v>
      </c>
      <c r="O11" t="str">
        <f>TEXT(Table4[[#This Row],[Date]], "yyyy")</f>
        <v>2024</v>
      </c>
      <c r="P11" t="str">
        <f>_xlfn.XLOOKUP(Table4[[#This Row],[ProductID]],Products!A:A,Products!C:C, "Not Found")</f>
        <v>Groceries</v>
      </c>
      <c r="Q11" t="str">
        <f>_xlfn.XLOOKUP(Table4[[#This Row],[ProductID]],Products!A:A,Products!D:D,"Not Found")</f>
        <v>Dairy</v>
      </c>
      <c r="R11">
        <f>_xlfn.XLOOKUP(Table4[[#This Row],[ProductID]],Products!A:A,Products!E:E,"Not Found")</f>
        <v>1879.08</v>
      </c>
      <c r="S11">
        <f>_xlfn.XLOOKUP(Table4[[#This Row],[ProductID]],Products!A:A,Products!F:F, "Not Found")</f>
        <v>1004.56</v>
      </c>
      <c r="T11" t="str">
        <f>_xlfn.XLOOKUP(Table4[[#This Row],[CustomerID]],Customers!A:A,Customers!D:D, "Not Found")</f>
        <v>M</v>
      </c>
      <c r="U11" s="6">
        <f>_xlfn.XLOOKUP(Table4[[#This Row],[CustomerID]],Customers!A:A,Customers!E:E, "Not Found")</f>
        <v>27138</v>
      </c>
      <c r="V11">
        <f ca="1">DATEDIF(Table4[[#This Row],[CustomerBirthday]], TODAY(), "Y")</f>
        <v>52</v>
      </c>
      <c r="W11" t="str" cm="1">
        <f t="array" aca="1" ref="W11" ca="1">_xlfn.IFS(Table4[[#This Row],[Age]]&lt;25, "Under 25",Table4[[#This Row],[Age]]=34, "25-34", Table4[[#This Row],[Age]]&lt;=49, "35-49", Table4[[#This Row],[Age]]&lt;=64, "50-64", Table4[[#This Row],[Age]]&gt;=65, "65+")</f>
        <v>50-64</v>
      </c>
      <c r="X11" t="str">
        <f>_xlfn.XLOOKUP(Table4[[#This Row],[StoreID]],Stores!A:A,Stores!B:B, "Not found")</f>
        <v>MegaMart Jimenezborough</v>
      </c>
      <c r="Y11" t="str">
        <f>_xlfn.XLOOKUP(Table4[[#This Row],[StoreID]],Stores!A:A,Stores!C:C, "Not Found")</f>
        <v>Jimenezborough</v>
      </c>
      <c r="Z11" t="str">
        <f>_xlfn.XLOOKUP(Table4[[#This Row],[StoreID]],Stores!A:A,Stores!D:D, "Not Found")</f>
        <v>South</v>
      </c>
    </row>
    <row r="12" spans="1:26">
      <c r="A12" t="s">
        <v>878</v>
      </c>
      <c r="B12" s="1">
        <v>45725</v>
      </c>
      <c r="C12" t="s">
        <v>563</v>
      </c>
      <c r="D12" t="s">
        <v>769</v>
      </c>
      <c r="E12" t="s">
        <v>831</v>
      </c>
      <c r="F12">
        <v>4</v>
      </c>
      <c r="G12">
        <v>0.15</v>
      </c>
      <c r="H12" t="s">
        <v>871</v>
      </c>
      <c r="I12" s="4">
        <f>Table4[[#This Row],[Quantity]]*Table4[[#This Row],[UnitPrice]]</f>
        <v>102.28</v>
      </c>
      <c r="J12" s="4">
        <f>Table4[[#This Row],[Gross Revenue]]*(1-Table4[[#This Row],[Discount]])</f>
        <v>86.938000000000002</v>
      </c>
      <c r="K12" s="4">
        <f>Table4[[#This Row],[Quantity]]*Table4[[#This Row],[CostPrice]]</f>
        <v>76.2</v>
      </c>
      <c r="L12" s="4">
        <f>Table4[[#This Row],[Net Revenue]]-Table4[[#This Row],[Total Cost]]</f>
        <v>10.738</v>
      </c>
      <c r="M12" t="str">
        <f>_xlfn.XLOOKUP(Table4[[#This Row],[ProductID]], Products!A:A,Products!B:B, "Not Found")</f>
        <v>How Vegetables</v>
      </c>
      <c r="N12" t="str">
        <f>TEXT(Table4[[#This Row],[Date]], "mmm")</f>
        <v>Mar</v>
      </c>
      <c r="O12" t="str">
        <f>TEXT(Table4[[#This Row],[Date]], "yyyy")</f>
        <v>2025</v>
      </c>
      <c r="P12" t="str">
        <f>_xlfn.XLOOKUP(Table4[[#This Row],[ProductID]],Products!A:A,Products!C:C, "Not Found")</f>
        <v>Groceries</v>
      </c>
      <c r="Q12" t="str">
        <f>_xlfn.XLOOKUP(Table4[[#This Row],[ProductID]],Products!A:A,Products!D:D,"Not Found")</f>
        <v>Vegetables</v>
      </c>
      <c r="R12">
        <f>_xlfn.XLOOKUP(Table4[[#This Row],[ProductID]],Products!A:A,Products!E:E,"Not Found")</f>
        <v>25.57</v>
      </c>
      <c r="S12">
        <f>_xlfn.XLOOKUP(Table4[[#This Row],[ProductID]],Products!A:A,Products!F:F, "Not Found")</f>
        <v>19.05</v>
      </c>
      <c r="T12" t="str">
        <f>_xlfn.XLOOKUP(Table4[[#This Row],[CustomerID]],Customers!A:A,Customers!D:D, "Not Found")</f>
        <v>M</v>
      </c>
      <c r="U12" s="6">
        <f>_xlfn.XLOOKUP(Table4[[#This Row],[CustomerID]],Customers!A:A,Customers!E:E, "Not Found")</f>
        <v>24092</v>
      </c>
      <c r="V12">
        <f ca="1">DATEDIF(Table4[[#This Row],[CustomerBirthday]], TODAY(), "Y")</f>
        <v>60</v>
      </c>
      <c r="W12" t="str" cm="1">
        <f t="array" aca="1" ref="W12" ca="1">_xlfn.IFS(Table4[[#This Row],[Age]]&lt;25, "Under 25",Table4[[#This Row],[Age]]=34, "25-34", Table4[[#This Row],[Age]]&lt;=49, "35-49", Table4[[#This Row],[Age]]&lt;=64, "50-64", Table4[[#This Row],[Age]]&gt;=65, "65+")</f>
        <v>50-64</v>
      </c>
      <c r="X12" t="str">
        <f>_xlfn.XLOOKUP(Table4[[#This Row],[StoreID]],Stores!A:A,Stores!B:B, "Not found")</f>
        <v>MegaMart Jimenezborough</v>
      </c>
      <c r="Y12" t="str">
        <f>_xlfn.XLOOKUP(Table4[[#This Row],[StoreID]],Stores!A:A,Stores!C:C, "Not Found")</f>
        <v>Jimenezborough</v>
      </c>
      <c r="Z12" t="str">
        <f>_xlfn.XLOOKUP(Table4[[#This Row],[StoreID]],Stores!A:A,Stores!D:D, "Not Found")</f>
        <v>South</v>
      </c>
    </row>
    <row r="13" spans="1:26">
      <c r="A13" t="s">
        <v>879</v>
      </c>
      <c r="B13" s="1">
        <v>45449</v>
      </c>
      <c r="C13" t="s">
        <v>650</v>
      </c>
      <c r="D13" t="s">
        <v>810</v>
      </c>
      <c r="E13" t="s">
        <v>842</v>
      </c>
      <c r="F13">
        <v>4</v>
      </c>
      <c r="G13">
        <v>0.15</v>
      </c>
      <c r="H13" t="s">
        <v>871</v>
      </c>
      <c r="I13" s="4">
        <f>Table4[[#This Row],[Quantity]]*Table4[[#This Row],[UnitPrice]]</f>
        <v>1814.48</v>
      </c>
      <c r="J13" s="4">
        <f>Table4[[#This Row],[Gross Revenue]]*(1-Table4[[#This Row],[Discount]])</f>
        <v>1542.308</v>
      </c>
      <c r="K13" s="4">
        <f>Table4[[#This Row],[Quantity]]*Table4[[#This Row],[CostPrice]]</f>
        <v>1266.52</v>
      </c>
      <c r="L13" s="4">
        <f>Table4[[#This Row],[Net Revenue]]-Table4[[#This Row],[Total Cost]]</f>
        <v>275.78800000000001</v>
      </c>
      <c r="M13" t="str">
        <f>_xlfn.XLOOKUP(Table4[[#This Row],[ProductID]], Products!A:A,Products!B:B, "Not Found")</f>
        <v>Maybe Clothing</v>
      </c>
      <c r="N13" t="str">
        <f>TEXT(Table4[[#This Row],[Date]], "mmm")</f>
        <v>Jun</v>
      </c>
      <c r="O13" t="str">
        <f>TEXT(Table4[[#This Row],[Date]], "yyyy")</f>
        <v>2024</v>
      </c>
      <c r="P13" t="str">
        <f>_xlfn.XLOOKUP(Table4[[#This Row],[ProductID]],Products!A:A,Products!C:C, "Not Found")</f>
        <v>Fashion</v>
      </c>
      <c r="Q13" t="str">
        <f>_xlfn.XLOOKUP(Table4[[#This Row],[ProductID]],Products!A:A,Products!D:D,"Not Found")</f>
        <v>Clothing</v>
      </c>
      <c r="R13">
        <f>_xlfn.XLOOKUP(Table4[[#This Row],[ProductID]],Products!A:A,Products!E:E,"Not Found")</f>
        <v>453.62</v>
      </c>
      <c r="S13">
        <f>_xlfn.XLOOKUP(Table4[[#This Row],[ProductID]],Products!A:A,Products!F:F, "Not Found")</f>
        <v>316.63</v>
      </c>
      <c r="T13" t="str">
        <f>_xlfn.XLOOKUP(Table4[[#This Row],[CustomerID]],Customers!A:A,Customers!D:D, "Not Found")</f>
        <v>M</v>
      </c>
      <c r="U13" s="6">
        <f>_xlfn.XLOOKUP(Table4[[#This Row],[CustomerID]],Customers!A:A,Customers!E:E, "Not Found")</f>
        <v>37724</v>
      </c>
      <c r="V13">
        <f ca="1">DATEDIF(Table4[[#This Row],[CustomerBirthday]], TODAY(), "Y")</f>
        <v>23</v>
      </c>
      <c r="W13" t="str" cm="1">
        <f t="array" aca="1" ref="W13" ca="1">_xlfn.IFS(Table4[[#This Row],[Age]]&lt;25, "Under 25",Table4[[#This Row],[Age]]=34, "25-34", Table4[[#This Row],[Age]]&lt;=49, "35-49", Table4[[#This Row],[Age]]&lt;=64, "50-64", Table4[[#This Row],[Age]]&gt;=65, "65+")</f>
        <v>Under 25</v>
      </c>
      <c r="X13" t="str">
        <f>_xlfn.XLOOKUP(Table4[[#This Row],[StoreID]],Stores!A:A,Stores!B:B, "Not found")</f>
        <v>MegaMart Brianahaven</v>
      </c>
      <c r="Y13" t="str">
        <f>_xlfn.XLOOKUP(Table4[[#This Row],[StoreID]],Stores!A:A,Stores!C:C, "Not Found")</f>
        <v>Brianahaven</v>
      </c>
      <c r="Z13" t="str">
        <f>_xlfn.XLOOKUP(Table4[[#This Row],[StoreID]],Stores!A:A,Stores!D:D, "Not Found")</f>
        <v>North</v>
      </c>
    </row>
    <row r="14" spans="1:26">
      <c r="A14" t="s">
        <v>880</v>
      </c>
      <c r="B14" s="1">
        <v>45201</v>
      </c>
      <c r="C14" t="s">
        <v>148</v>
      </c>
      <c r="D14" t="s">
        <v>822</v>
      </c>
      <c r="E14" t="s">
        <v>831</v>
      </c>
      <c r="F14">
        <v>1</v>
      </c>
      <c r="G14">
        <v>0.15</v>
      </c>
      <c r="H14" t="s">
        <v>871</v>
      </c>
      <c r="I14" s="4">
        <f>Table4[[#This Row],[Quantity]]*Table4[[#This Row],[UnitPrice]]</f>
        <v>1216.3599999999999</v>
      </c>
      <c r="J14" s="4">
        <f>Table4[[#This Row],[Gross Revenue]]*(1-Table4[[#This Row],[Discount]])</f>
        <v>1033.9059999999999</v>
      </c>
      <c r="K14" s="4">
        <f>Table4[[#This Row],[Quantity]]*Table4[[#This Row],[CostPrice]]</f>
        <v>794.8</v>
      </c>
      <c r="L14" s="4">
        <f>Table4[[#This Row],[Net Revenue]]-Table4[[#This Row],[Total Cost]]</f>
        <v>239.10599999999999</v>
      </c>
      <c r="M14" t="str">
        <f>_xlfn.XLOOKUP(Table4[[#This Row],[ProductID]], Products!A:A,Products!B:B, "Not Found")</f>
        <v>Nor Bags</v>
      </c>
      <c r="N14" t="str">
        <f>TEXT(Table4[[#This Row],[Date]], "mmm")</f>
        <v>Oct</v>
      </c>
      <c r="O14" t="str">
        <f>TEXT(Table4[[#This Row],[Date]], "yyyy")</f>
        <v>2023</v>
      </c>
      <c r="P14" t="str">
        <f>_xlfn.XLOOKUP(Table4[[#This Row],[ProductID]],Products!A:A,Products!C:C, "Not Found")</f>
        <v>Fashion</v>
      </c>
      <c r="Q14" t="str">
        <f>_xlfn.XLOOKUP(Table4[[#This Row],[ProductID]],Products!A:A,Products!D:D,"Not Found")</f>
        <v>Bags</v>
      </c>
      <c r="R14">
        <f>_xlfn.XLOOKUP(Table4[[#This Row],[ProductID]],Products!A:A,Products!E:E,"Not Found")</f>
        <v>1216.3599999999999</v>
      </c>
      <c r="S14">
        <f>_xlfn.XLOOKUP(Table4[[#This Row],[ProductID]],Products!A:A,Products!F:F, "Not Found")</f>
        <v>794.8</v>
      </c>
      <c r="T14" t="str">
        <f>_xlfn.XLOOKUP(Table4[[#This Row],[CustomerID]],Customers!A:A,Customers!D:D, "Not Found")</f>
        <v>M</v>
      </c>
      <c r="U14" s="6">
        <f>_xlfn.XLOOKUP(Table4[[#This Row],[CustomerID]],Customers!A:A,Customers!E:E, "Not Found")</f>
        <v>27138</v>
      </c>
      <c r="V14">
        <f ca="1">DATEDIF(Table4[[#This Row],[CustomerBirthday]], TODAY(), "Y")</f>
        <v>52</v>
      </c>
      <c r="W14" t="str" cm="1">
        <f t="array" aca="1" ref="W14" ca="1">_xlfn.IFS(Table4[[#This Row],[Age]]&lt;25, "Under 25",Table4[[#This Row],[Age]]=34, "25-34", Table4[[#This Row],[Age]]&lt;=49, "35-49", Table4[[#This Row],[Age]]&lt;=64, "50-64", Table4[[#This Row],[Age]]&gt;=65, "65+")</f>
        <v>50-64</v>
      </c>
      <c r="X14" t="str">
        <f>_xlfn.XLOOKUP(Table4[[#This Row],[StoreID]],Stores!A:A,Stores!B:B, "Not found")</f>
        <v>MegaMart Jimenezborough</v>
      </c>
      <c r="Y14" t="str">
        <f>_xlfn.XLOOKUP(Table4[[#This Row],[StoreID]],Stores!A:A,Stores!C:C, "Not Found")</f>
        <v>Jimenezborough</v>
      </c>
      <c r="Z14" t="str">
        <f>_xlfn.XLOOKUP(Table4[[#This Row],[StoreID]],Stores!A:A,Stores!D:D, "Not Found")</f>
        <v>South</v>
      </c>
    </row>
    <row r="15" spans="1:26">
      <c r="A15" t="s">
        <v>881</v>
      </c>
      <c r="B15" s="1">
        <v>45593</v>
      </c>
      <c r="C15" t="s">
        <v>179</v>
      </c>
      <c r="D15" t="s">
        <v>794</v>
      </c>
      <c r="E15" t="s">
        <v>846</v>
      </c>
      <c r="F15">
        <v>4</v>
      </c>
      <c r="G15">
        <v>0</v>
      </c>
      <c r="H15" t="s">
        <v>871</v>
      </c>
      <c r="I15" s="4">
        <f>Table4[[#This Row],[Quantity]]*Table4[[#This Row],[UnitPrice]]</f>
        <v>1712.2</v>
      </c>
      <c r="J15" s="4">
        <f>Table4[[#This Row],[Gross Revenue]]*(1-Table4[[#This Row],[Discount]])</f>
        <v>1712.2</v>
      </c>
      <c r="K15" s="4">
        <f>Table4[[#This Row],[Quantity]]*Table4[[#This Row],[CostPrice]]</f>
        <v>984.28</v>
      </c>
      <c r="L15" s="4">
        <f>Table4[[#This Row],[Net Revenue]]-Table4[[#This Row],[Total Cost]]</f>
        <v>727.92000000000007</v>
      </c>
      <c r="M15" t="str">
        <f>_xlfn.XLOOKUP(Table4[[#This Row],[ProductID]], Products!A:A,Products!B:B, "Not Found")</f>
        <v>Everything Laptop</v>
      </c>
      <c r="N15" t="str">
        <f>TEXT(Table4[[#This Row],[Date]], "mmm")</f>
        <v>Oct</v>
      </c>
      <c r="O15" t="str">
        <f>TEXT(Table4[[#This Row],[Date]], "yyyy")</f>
        <v>2024</v>
      </c>
      <c r="P15" t="str">
        <f>_xlfn.XLOOKUP(Table4[[#This Row],[ProductID]],Products!A:A,Products!C:C, "Not Found")</f>
        <v>Electronics</v>
      </c>
      <c r="Q15" t="str">
        <f>_xlfn.XLOOKUP(Table4[[#This Row],[ProductID]],Products!A:A,Products!D:D,"Not Found")</f>
        <v>Laptop</v>
      </c>
      <c r="R15">
        <f>_xlfn.XLOOKUP(Table4[[#This Row],[ProductID]],Products!A:A,Products!E:E,"Not Found")</f>
        <v>428.05</v>
      </c>
      <c r="S15">
        <f>_xlfn.XLOOKUP(Table4[[#This Row],[ProductID]],Products!A:A,Products!F:F, "Not Found")</f>
        <v>246.07</v>
      </c>
      <c r="T15" t="str">
        <f>_xlfn.XLOOKUP(Table4[[#This Row],[CustomerID]],Customers!A:A,Customers!D:D, "Not Found")</f>
        <v>M</v>
      </c>
      <c r="U15" s="6">
        <f>_xlfn.XLOOKUP(Table4[[#This Row],[CustomerID]],Customers!A:A,Customers!E:E, "Not Found")</f>
        <v>23397</v>
      </c>
      <c r="V15">
        <f ca="1">DATEDIF(Table4[[#This Row],[CustomerBirthday]], TODAY(), "Y")</f>
        <v>62</v>
      </c>
      <c r="W15" t="str" cm="1">
        <f t="array" aca="1" ref="W15" ca="1">_xlfn.IFS(Table4[[#This Row],[Age]]&lt;25, "Under 25",Table4[[#This Row],[Age]]=34, "25-34", Table4[[#This Row],[Age]]&lt;=49, "35-49", Table4[[#This Row],[Age]]&lt;=64, "50-64", Table4[[#This Row],[Age]]&gt;=65, "65+")</f>
        <v>50-64</v>
      </c>
      <c r="X15" t="str">
        <f>_xlfn.XLOOKUP(Table4[[#This Row],[StoreID]],Stores!A:A,Stores!B:B, "Not found")</f>
        <v>MegaMart Johnmouth</v>
      </c>
      <c r="Y15" t="str">
        <f>_xlfn.XLOOKUP(Table4[[#This Row],[StoreID]],Stores!A:A,Stores!C:C, "Not Found")</f>
        <v>Johnmouth</v>
      </c>
      <c r="Z15" t="str">
        <f>_xlfn.XLOOKUP(Table4[[#This Row],[StoreID]],Stores!A:A,Stores!D:D, "Not Found")</f>
        <v>East</v>
      </c>
    </row>
    <row r="16" spans="1:26">
      <c r="A16" t="s">
        <v>882</v>
      </c>
      <c r="B16" s="1">
        <v>45739</v>
      </c>
      <c r="C16" t="s">
        <v>127</v>
      </c>
      <c r="D16" t="s">
        <v>755</v>
      </c>
      <c r="E16" t="s">
        <v>842</v>
      </c>
      <c r="F16">
        <v>2</v>
      </c>
      <c r="G16">
        <v>0.15</v>
      </c>
      <c r="H16" t="s">
        <v>865</v>
      </c>
      <c r="I16" s="4">
        <f>Table4[[#This Row],[Quantity]]*Table4[[#This Row],[UnitPrice]]</f>
        <v>3717.5</v>
      </c>
      <c r="J16" s="4">
        <f>Table4[[#This Row],[Gross Revenue]]*(1-Table4[[#This Row],[Discount]])</f>
        <v>3159.875</v>
      </c>
      <c r="K16" s="4">
        <f>Table4[[#This Row],[Quantity]]*Table4[[#This Row],[CostPrice]]</f>
        <v>2902.32</v>
      </c>
      <c r="L16" s="4">
        <f>Table4[[#This Row],[Net Revenue]]-Table4[[#This Row],[Total Cost]]</f>
        <v>257.55499999999984</v>
      </c>
      <c r="M16" t="str">
        <f>_xlfn.XLOOKUP(Table4[[#This Row],[ProductID]], Products!A:A,Products!B:B, "Not Found")</f>
        <v>House Accessories</v>
      </c>
      <c r="N16" t="str">
        <f>TEXT(Table4[[#This Row],[Date]], "mmm")</f>
        <v>Mar</v>
      </c>
      <c r="O16" t="str">
        <f>TEXT(Table4[[#This Row],[Date]], "yyyy")</f>
        <v>2025</v>
      </c>
      <c r="P16" t="str">
        <f>_xlfn.XLOOKUP(Table4[[#This Row],[ProductID]],Products!A:A,Products!C:C, "Not Found")</f>
        <v>Fashion</v>
      </c>
      <c r="Q16" t="str">
        <f>_xlfn.XLOOKUP(Table4[[#This Row],[ProductID]],Products!A:A,Products!D:D,"Not Found")</f>
        <v>Accessories</v>
      </c>
      <c r="R16">
        <f>_xlfn.XLOOKUP(Table4[[#This Row],[ProductID]],Products!A:A,Products!E:E,"Not Found")</f>
        <v>1858.75</v>
      </c>
      <c r="S16">
        <f>_xlfn.XLOOKUP(Table4[[#This Row],[ProductID]],Products!A:A,Products!F:F, "Not Found")</f>
        <v>1451.16</v>
      </c>
      <c r="T16" t="str">
        <f>_xlfn.XLOOKUP(Table4[[#This Row],[CustomerID]],Customers!A:A,Customers!D:D, "Not Found")</f>
        <v>M</v>
      </c>
      <c r="U16" s="6">
        <f>_xlfn.XLOOKUP(Table4[[#This Row],[CustomerID]],Customers!A:A,Customers!E:E, "Not Found")</f>
        <v>33917</v>
      </c>
      <c r="V16">
        <f ca="1">DATEDIF(Table4[[#This Row],[CustomerBirthday]], TODAY(), "Y")</f>
        <v>33</v>
      </c>
      <c r="W16" t="str" cm="1">
        <f t="array" aca="1" ref="W16" ca="1">_xlfn.IFS(Table4[[#This Row],[Age]]&lt;25, "Under 25",Table4[[#This Row],[Age]]=34, "25-34", Table4[[#This Row],[Age]]&lt;=49, "35-49", Table4[[#This Row],[Age]]&lt;=64, "50-64", Table4[[#This Row],[Age]]&gt;=65, "65+")</f>
        <v>35-49</v>
      </c>
      <c r="X16" t="str">
        <f>_xlfn.XLOOKUP(Table4[[#This Row],[StoreID]],Stores!A:A,Stores!B:B, "Not found")</f>
        <v>MegaMart Brianahaven</v>
      </c>
      <c r="Y16" t="str">
        <f>_xlfn.XLOOKUP(Table4[[#This Row],[StoreID]],Stores!A:A,Stores!C:C, "Not Found")</f>
        <v>Brianahaven</v>
      </c>
      <c r="Z16" t="str">
        <f>_xlfn.XLOOKUP(Table4[[#This Row],[StoreID]],Stores!A:A,Stores!D:D, "Not Found")</f>
        <v>North</v>
      </c>
    </row>
    <row r="17" spans="1:26">
      <c r="A17" t="s">
        <v>883</v>
      </c>
      <c r="B17" s="1">
        <v>45274</v>
      </c>
      <c r="C17" t="s">
        <v>683</v>
      </c>
      <c r="D17" t="s">
        <v>774</v>
      </c>
      <c r="E17" t="s">
        <v>842</v>
      </c>
      <c r="F17">
        <v>5</v>
      </c>
      <c r="G17">
        <v>0.15</v>
      </c>
      <c r="H17" t="s">
        <v>868</v>
      </c>
      <c r="I17" s="4">
        <f>Table4[[#This Row],[Quantity]]*Table4[[#This Row],[UnitPrice]]</f>
        <v>7437.05</v>
      </c>
      <c r="J17" s="4">
        <f>Table4[[#This Row],[Gross Revenue]]*(1-Table4[[#This Row],[Discount]])</f>
        <v>6321.4925000000003</v>
      </c>
      <c r="K17" s="4">
        <f>Table4[[#This Row],[Quantity]]*Table4[[#This Row],[CostPrice]]</f>
        <v>4065.3500000000004</v>
      </c>
      <c r="L17" s="4">
        <f>Table4[[#This Row],[Net Revenue]]-Table4[[#This Row],[Total Cost]]</f>
        <v>2256.1424999999999</v>
      </c>
      <c r="M17" t="str">
        <f>_xlfn.XLOOKUP(Table4[[#This Row],[ProductID]], Products!A:A,Products!B:B, "Not Found")</f>
        <v>Him Smartphone</v>
      </c>
      <c r="N17" t="str">
        <f>TEXT(Table4[[#This Row],[Date]], "mmm")</f>
        <v>Dec</v>
      </c>
      <c r="O17" t="str">
        <f>TEXT(Table4[[#This Row],[Date]], "yyyy")</f>
        <v>2023</v>
      </c>
      <c r="P17" t="str">
        <f>_xlfn.XLOOKUP(Table4[[#This Row],[ProductID]],Products!A:A,Products!C:C, "Not Found")</f>
        <v>Electronics</v>
      </c>
      <c r="Q17" t="str">
        <f>_xlfn.XLOOKUP(Table4[[#This Row],[ProductID]],Products!A:A,Products!D:D,"Not Found")</f>
        <v>Smartphone</v>
      </c>
      <c r="R17">
        <f>_xlfn.XLOOKUP(Table4[[#This Row],[ProductID]],Products!A:A,Products!E:E,"Not Found")</f>
        <v>1487.41</v>
      </c>
      <c r="S17">
        <f>_xlfn.XLOOKUP(Table4[[#This Row],[ProductID]],Products!A:A,Products!F:F, "Not Found")</f>
        <v>813.07</v>
      </c>
      <c r="T17" t="str">
        <f>_xlfn.XLOOKUP(Table4[[#This Row],[CustomerID]],Customers!A:A,Customers!D:D, "Not Found")</f>
        <v>M</v>
      </c>
      <c r="U17" s="6">
        <f>_xlfn.XLOOKUP(Table4[[#This Row],[CustomerID]],Customers!A:A,Customers!E:E, "Not Found")</f>
        <v>36771</v>
      </c>
      <c r="V17">
        <f ca="1">DATEDIF(Table4[[#This Row],[CustomerBirthday]], TODAY(), "Y")</f>
        <v>25</v>
      </c>
      <c r="W17" t="str" cm="1">
        <f t="array" aca="1" ref="W17" ca="1">_xlfn.IFS(Table4[[#This Row],[Age]]&lt;25, "Under 25",Table4[[#This Row],[Age]]=34, "25-34", Table4[[#This Row],[Age]]&lt;=49, "35-49", Table4[[#This Row],[Age]]&lt;=64, "50-64", Table4[[#This Row],[Age]]&gt;=65, "65+")</f>
        <v>35-49</v>
      </c>
      <c r="X17" t="str">
        <f>_xlfn.XLOOKUP(Table4[[#This Row],[StoreID]],Stores!A:A,Stores!B:B, "Not found")</f>
        <v>MegaMart Brianahaven</v>
      </c>
      <c r="Y17" t="str">
        <f>_xlfn.XLOOKUP(Table4[[#This Row],[StoreID]],Stores!A:A,Stores!C:C, "Not Found")</f>
        <v>Brianahaven</v>
      </c>
      <c r="Z17" t="str">
        <f>_xlfn.XLOOKUP(Table4[[#This Row],[StoreID]],Stores!A:A,Stores!D:D, "Not Found")</f>
        <v>North</v>
      </c>
    </row>
    <row r="18" spans="1:26">
      <c r="A18" t="s">
        <v>884</v>
      </c>
      <c r="B18" s="1">
        <v>45650</v>
      </c>
      <c r="C18" t="s">
        <v>159</v>
      </c>
      <c r="D18" t="s">
        <v>778</v>
      </c>
      <c r="E18" t="s">
        <v>842</v>
      </c>
      <c r="F18">
        <v>4</v>
      </c>
      <c r="G18">
        <v>0.1</v>
      </c>
      <c r="H18" t="s">
        <v>871</v>
      </c>
      <c r="I18" s="4">
        <f>Table4[[#This Row],[Quantity]]*Table4[[#This Row],[UnitPrice]]</f>
        <v>4063.04</v>
      </c>
      <c r="J18" s="4">
        <f>Table4[[#This Row],[Gross Revenue]]*(1-Table4[[#This Row],[Discount]])</f>
        <v>3656.7359999999999</v>
      </c>
      <c r="K18" s="4">
        <f>Table4[[#This Row],[Quantity]]*Table4[[#This Row],[CostPrice]]</f>
        <v>2337.6</v>
      </c>
      <c r="L18" s="4">
        <f>Table4[[#This Row],[Net Revenue]]-Table4[[#This Row],[Total Cost]]</f>
        <v>1319.136</v>
      </c>
      <c r="M18" t="str">
        <f>_xlfn.XLOOKUP(Table4[[#This Row],[ProductID]], Products!A:A,Products!B:B, "Not Found")</f>
        <v>Behavior Dairy</v>
      </c>
      <c r="N18" t="str">
        <f>TEXT(Table4[[#This Row],[Date]], "mmm")</f>
        <v>Dec</v>
      </c>
      <c r="O18" t="str">
        <f>TEXT(Table4[[#This Row],[Date]], "yyyy")</f>
        <v>2024</v>
      </c>
      <c r="P18" t="str">
        <f>_xlfn.XLOOKUP(Table4[[#This Row],[ProductID]],Products!A:A,Products!C:C, "Not Found")</f>
        <v>Groceries</v>
      </c>
      <c r="Q18" t="str">
        <f>_xlfn.XLOOKUP(Table4[[#This Row],[ProductID]],Products!A:A,Products!D:D,"Not Found")</f>
        <v>Dairy</v>
      </c>
      <c r="R18">
        <f>_xlfn.XLOOKUP(Table4[[#This Row],[ProductID]],Products!A:A,Products!E:E,"Not Found")</f>
        <v>1015.76</v>
      </c>
      <c r="S18">
        <f>_xlfn.XLOOKUP(Table4[[#This Row],[ProductID]],Products!A:A,Products!F:F, "Not Found")</f>
        <v>584.4</v>
      </c>
      <c r="T18" t="str">
        <f>_xlfn.XLOOKUP(Table4[[#This Row],[CustomerID]],Customers!A:A,Customers!D:D, "Not Found")</f>
        <v>F</v>
      </c>
      <c r="U18" s="6">
        <f>_xlfn.XLOOKUP(Table4[[#This Row],[CustomerID]],Customers!A:A,Customers!E:E, "Not Found")</f>
        <v>29405</v>
      </c>
      <c r="V18">
        <f ca="1">DATEDIF(Table4[[#This Row],[CustomerBirthday]], TODAY(), "Y")</f>
        <v>46</v>
      </c>
      <c r="W18" t="str" cm="1">
        <f t="array" aca="1" ref="W18" ca="1">_xlfn.IFS(Table4[[#This Row],[Age]]&lt;25, "Under 25",Table4[[#This Row],[Age]]=34, "25-34", Table4[[#This Row],[Age]]&lt;=49, "35-49", Table4[[#This Row],[Age]]&lt;=64, "50-64", Table4[[#This Row],[Age]]&gt;=65, "65+")</f>
        <v>35-49</v>
      </c>
      <c r="X18" t="str">
        <f>_xlfn.XLOOKUP(Table4[[#This Row],[StoreID]],Stores!A:A,Stores!B:B, "Not found")</f>
        <v>MegaMart Brianahaven</v>
      </c>
      <c r="Y18" t="str">
        <f>_xlfn.XLOOKUP(Table4[[#This Row],[StoreID]],Stores!A:A,Stores!C:C, "Not Found")</f>
        <v>Brianahaven</v>
      </c>
      <c r="Z18" t="str">
        <f>_xlfn.XLOOKUP(Table4[[#This Row],[StoreID]],Stores!A:A,Stores!D:D, "Not Found")</f>
        <v>North</v>
      </c>
    </row>
    <row r="19" spans="1:26">
      <c r="A19" t="s">
        <v>885</v>
      </c>
      <c r="B19" s="1">
        <v>45807</v>
      </c>
      <c r="C19" t="s">
        <v>585</v>
      </c>
      <c r="D19" t="s">
        <v>792</v>
      </c>
      <c r="E19" t="s">
        <v>839</v>
      </c>
      <c r="F19">
        <v>5</v>
      </c>
      <c r="G19">
        <v>0.15</v>
      </c>
      <c r="H19" t="s">
        <v>871</v>
      </c>
      <c r="I19" s="4">
        <f>Table4[[#This Row],[Quantity]]*Table4[[#This Row],[UnitPrice]]</f>
        <v>8994.85</v>
      </c>
      <c r="J19" s="4">
        <f>Table4[[#This Row],[Gross Revenue]]*(1-Table4[[#This Row],[Discount]])</f>
        <v>7645.6225000000004</v>
      </c>
      <c r="K19" s="4">
        <f>Table4[[#This Row],[Quantity]]*Table4[[#This Row],[CostPrice]]</f>
        <v>6645.75</v>
      </c>
      <c r="L19" s="4">
        <f>Table4[[#This Row],[Net Revenue]]-Table4[[#This Row],[Total Cost]]</f>
        <v>999.8725000000004</v>
      </c>
      <c r="M19" t="str">
        <f>_xlfn.XLOOKUP(Table4[[#This Row],[ProductID]], Products!A:A,Products!B:B, "Not Found")</f>
        <v>Beat Accessories</v>
      </c>
      <c r="N19" t="str">
        <f>TEXT(Table4[[#This Row],[Date]], "mmm")</f>
        <v>May</v>
      </c>
      <c r="O19" t="str">
        <f>TEXT(Table4[[#This Row],[Date]], "yyyy")</f>
        <v>2025</v>
      </c>
      <c r="P19" t="str">
        <f>_xlfn.XLOOKUP(Table4[[#This Row],[ProductID]],Products!A:A,Products!C:C, "Not Found")</f>
        <v>Fashion</v>
      </c>
      <c r="Q19" t="str">
        <f>_xlfn.XLOOKUP(Table4[[#This Row],[ProductID]],Products!A:A,Products!D:D,"Not Found")</f>
        <v>Accessories</v>
      </c>
      <c r="R19">
        <f>_xlfn.XLOOKUP(Table4[[#This Row],[ProductID]],Products!A:A,Products!E:E,"Not Found")</f>
        <v>1798.97</v>
      </c>
      <c r="S19">
        <f>_xlfn.XLOOKUP(Table4[[#This Row],[ProductID]],Products!A:A,Products!F:F, "Not Found")</f>
        <v>1329.15</v>
      </c>
      <c r="T19" t="str">
        <f>_xlfn.XLOOKUP(Table4[[#This Row],[CustomerID]],Customers!A:A,Customers!D:D, "Not Found")</f>
        <v>M</v>
      </c>
      <c r="U19" s="6">
        <f>_xlfn.XLOOKUP(Table4[[#This Row],[CustomerID]],Customers!A:A,Customers!E:E, "Not Found")</f>
        <v>25047</v>
      </c>
      <c r="V19">
        <f ca="1">DATEDIF(Table4[[#This Row],[CustomerBirthday]], TODAY(), "Y")</f>
        <v>57</v>
      </c>
      <c r="W19" t="str" cm="1">
        <f t="array" aca="1" ref="W19" ca="1">_xlfn.IFS(Table4[[#This Row],[Age]]&lt;25, "Under 25",Table4[[#This Row],[Age]]=34, "25-34", Table4[[#This Row],[Age]]&lt;=49, "35-49", Table4[[#This Row],[Age]]&lt;=64, "50-64", Table4[[#This Row],[Age]]&gt;=65, "65+")</f>
        <v>50-64</v>
      </c>
      <c r="X19" t="str">
        <f>_xlfn.XLOOKUP(Table4[[#This Row],[StoreID]],Stores!A:A,Stores!B:B, "Not found")</f>
        <v>MegaMart New Michele</v>
      </c>
      <c r="Y19" t="str">
        <f>_xlfn.XLOOKUP(Table4[[#This Row],[StoreID]],Stores!A:A,Stores!C:C, "Not Found")</f>
        <v>New Michele</v>
      </c>
      <c r="Z19" t="str">
        <f>_xlfn.XLOOKUP(Table4[[#This Row],[StoreID]],Stores!A:A,Stores!D:D, "Not Found")</f>
        <v>West</v>
      </c>
    </row>
    <row r="20" spans="1:26">
      <c r="A20" t="s">
        <v>886</v>
      </c>
      <c r="B20" s="1">
        <v>45768</v>
      </c>
      <c r="C20" t="s">
        <v>270</v>
      </c>
      <c r="D20" t="s">
        <v>742</v>
      </c>
      <c r="E20" t="s">
        <v>842</v>
      </c>
      <c r="F20">
        <v>1</v>
      </c>
      <c r="G20">
        <v>0.1</v>
      </c>
      <c r="H20" t="s">
        <v>871</v>
      </c>
      <c r="I20" s="4">
        <f>Table4[[#This Row],[Quantity]]*Table4[[#This Row],[UnitPrice]]</f>
        <v>248.57</v>
      </c>
      <c r="J20" s="4">
        <f>Table4[[#This Row],[Gross Revenue]]*(1-Table4[[#This Row],[Discount]])</f>
        <v>223.71299999999999</v>
      </c>
      <c r="K20" s="4">
        <f>Table4[[#This Row],[Quantity]]*Table4[[#This Row],[CostPrice]]</f>
        <v>190.67</v>
      </c>
      <c r="L20" s="4">
        <f>Table4[[#This Row],[Net Revenue]]-Table4[[#This Row],[Total Cost]]</f>
        <v>33.043000000000006</v>
      </c>
      <c r="M20" t="str">
        <f>_xlfn.XLOOKUP(Table4[[#This Row],[ProductID]], Products!A:A,Products!B:B, "Not Found")</f>
        <v>Either Headphones</v>
      </c>
      <c r="N20" t="str">
        <f>TEXT(Table4[[#This Row],[Date]], "mmm")</f>
        <v>Apr</v>
      </c>
      <c r="O20" t="str">
        <f>TEXT(Table4[[#This Row],[Date]], "yyyy")</f>
        <v>2025</v>
      </c>
      <c r="P20" t="str">
        <f>_xlfn.XLOOKUP(Table4[[#This Row],[ProductID]],Products!A:A,Products!C:C, "Not Found")</f>
        <v>Electronics</v>
      </c>
      <c r="Q20" t="str">
        <f>_xlfn.XLOOKUP(Table4[[#This Row],[ProductID]],Products!A:A,Products!D:D,"Not Found")</f>
        <v>Headphones</v>
      </c>
      <c r="R20">
        <f>_xlfn.XLOOKUP(Table4[[#This Row],[ProductID]],Products!A:A,Products!E:E,"Not Found")</f>
        <v>248.57</v>
      </c>
      <c r="S20">
        <f>_xlfn.XLOOKUP(Table4[[#This Row],[ProductID]],Products!A:A,Products!F:F, "Not Found")</f>
        <v>190.67</v>
      </c>
      <c r="T20" t="str">
        <f>_xlfn.XLOOKUP(Table4[[#This Row],[CustomerID]],Customers!A:A,Customers!D:D, "Not Found")</f>
        <v>M</v>
      </c>
      <c r="U20" s="6">
        <f>_xlfn.XLOOKUP(Table4[[#This Row],[CustomerID]],Customers!A:A,Customers!E:E, "Not Found")</f>
        <v>22815</v>
      </c>
      <c r="V20">
        <f ca="1">DATEDIF(Table4[[#This Row],[CustomerBirthday]], TODAY(), "Y")</f>
        <v>64</v>
      </c>
      <c r="W20" t="str" cm="1">
        <f t="array" aca="1" ref="W20" ca="1">_xlfn.IFS(Table4[[#This Row],[Age]]&lt;25, "Under 25",Table4[[#This Row],[Age]]=34, "25-34", Table4[[#This Row],[Age]]&lt;=49, "35-49", Table4[[#This Row],[Age]]&lt;=64, "50-64", Table4[[#This Row],[Age]]&gt;=65, "65+")</f>
        <v>50-64</v>
      </c>
      <c r="X20" t="str">
        <f>_xlfn.XLOOKUP(Table4[[#This Row],[StoreID]],Stores!A:A,Stores!B:B, "Not found")</f>
        <v>MegaMart Brianahaven</v>
      </c>
      <c r="Y20" t="str">
        <f>_xlfn.XLOOKUP(Table4[[#This Row],[StoreID]],Stores!A:A,Stores!C:C, "Not Found")</f>
        <v>Brianahaven</v>
      </c>
      <c r="Z20" t="str">
        <f>_xlfn.XLOOKUP(Table4[[#This Row],[StoreID]],Stores!A:A,Stores!D:D, "Not Found")</f>
        <v>North</v>
      </c>
    </row>
    <row r="21" spans="1:26">
      <c r="A21" t="s">
        <v>887</v>
      </c>
      <c r="B21" s="1">
        <v>45664</v>
      </c>
      <c r="C21" t="s">
        <v>266</v>
      </c>
      <c r="D21" t="s">
        <v>732</v>
      </c>
      <c r="E21" t="s">
        <v>839</v>
      </c>
      <c r="F21">
        <v>3</v>
      </c>
      <c r="G21">
        <v>0</v>
      </c>
      <c r="H21" t="s">
        <v>871</v>
      </c>
      <c r="I21" s="4">
        <f>Table4[[#This Row],[Quantity]]*Table4[[#This Row],[UnitPrice]]</f>
        <v>4422.3599999999997</v>
      </c>
      <c r="J21" s="4">
        <f>Table4[[#This Row],[Gross Revenue]]*(1-Table4[[#This Row],[Discount]])</f>
        <v>4422.3599999999997</v>
      </c>
      <c r="K21" s="4">
        <f>Table4[[#This Row],[Quantity]]*Table4[[#This Row],[CostPrice]]</f>
        <v>2292.06</v>
      </c>
      <c r="L21" s="4">
        <f>Table4[[#This Row],[Net Revenue]]-Table4[[#This Row],[Total Cost]]</f>
        <v>2130.2999999999997</v>
      </c>
      <c r="M21" t="str">
        <f>_xlfn.XLOOKUP(Table4[[#This Row],[ProductID]], Products!A:A,Products!B:B, "Not Found")</f>
        <v>Understand Camera</v>
      </c>
      <c r="N21" t="str">
        <f>TEXT(Table4[[#This Row],[Date]], "mmm")</f>
        <v>Jan</v>
      </c>
      <c r="O21" t="str">
        <f>TEXT(Table4[[#This Row],[Date]], "yyyy")</f>
        <v>2025</v>
      </c>
      <c r="P21" t="str">
        <f>_xlfn.XLOOKUP(Table4[[#This Row],[ProductID]],Products!A:A,Products!C:C, "Not Found")</f>
        <v>Electronics</v>
      </c>
      <c r="Q21" t="str">
        <f>_xlfn.XLOOKUP(Table4[[#This Row],[ProductID]],Products!A:A,Products!D:D,"Not Found")</f>
        <v>Camera</v>
      </c>
      <c r="R21">
        <f>_xlfn.XLOOKUP(Table4[[#This Row],[ProductID]],Products!A:A,Products!E:E,"Not Found")</f>
        <v>1474.12</v>
      </c>
      <c r="S21">
        <f>_xlfn.XLOOKUP(Table4[[#This Row],[ProductID]],Products!A:A,Products!F:F, "Not Found")</f>
        <v>764.02</v>
      </c>
      <c r="T21" t="str">
        <f>_xlfn.XLOOKUP(Table4[[#This Row],[CustomerID]],Customers!A:A,Customers!D:D, "Not Found")</f>
        <v>M</v>
      </c>
      <c r="U21" s="6">
        <f>_xlfn.XLOOKUP(Table4[[#This Row],[CustomerID]],Customers!A:A,Customers!E:E, "Not Found")</f>
        <v>26230</v>
      </c>
      <c r="V21">
        <f ca="1">DATEDIF(Table4[[#This Row],[CustomerBirthday]], TODAY(), "Y")</f>
        <v>54</v>
      </c>
      <c r="W21" t="str" cm="1">
        <f t="array" aca="1" ref="W21" ca="1">_xlfn.IFS(Table4[[#This Row],[Age]]&lt;25, "Under 25",Table4[[#This Row],[Age]]=34, "25-34", Table4[[#This Row],[Age]]&lt;=49, "35-49", Table4[[#This Row],[Age]]&lt;=64, "50-64", Table4[[#This Row],[Age]]&gt;=65, "65+")</f>
        <v>50-64</v>
      </c>
      <c r="X21" t="str">
        <f>_xlfn.XLOOKUP(Table4[[#This Row],[StoreID]],Stores!A:A,Stores!B:B, "Not found")</f>
        <v>MegaMart New Michele</v>
      </c>
      <c r="Y21" t="str">
        <f>_xlfn.XLOOKUP(Table4[[#This Row],[StoreID]],Stores!A:A,Stores!C:C, "Not Found")</f>
        <v>New Michele</v>
      </c>
      <c r="Z21" t="str">
        <f>_xlfn.XLOOKUP(Table4[[#This Row],[StoreID]],Stores!A:A,Stores!D:D, "Not Found")</f>
        <v>West</v>
      </c>
    </row>
    <row r="22" spans="1:26">
      <c r="A22" t="s">
        <v>888</v>
      </c>
      <c r="B22" s="1">
        <v>45612</v>
      </c>
      <c r="C22" t="s">
        <v>151</v>
      </c>
      <c r="D22" t="s">
        <v>759</v>
      </c>
      <c r="E22" t="s">
        <v>835</v>
      </c>
      <c r="F22">
        <v>4</v>
      </c>
      <c r="G22">
        <v>0.05</v>
      </c>
      <c r="H22" t="s">
        <v>871</v>
      </c>
      <c r="I22" s="4">
        <f>Table4[[#This Row],[Quantity]]*Table4[[#This Row],[UnitPrice]]</f>
        <v>4319.5600000000004</v>
      </c>
      <c r="J22" s="4">
        <f>Table4[[#This Row],[Gross Revenue]]*(1-Table4[[#This Row],[Discount]])</f>
        <v>4103.5820000000003</v>
      </c>
      <c r="K22" s="4">
        <f>Table4[[#This Row],[Quantity]]*Table4[[#This Row],[CostPrice]]</f>
        <v>2815.32</v>
      </c>
      <c r="L22" s="4">
        <f>Table4[[#This Row],[Net Revenue]]-Table4[[#This Row],[Total Cost]]</f>
        <v>1288.2620000000002</v>
      </c>
      <c r="M22" t="str">
        <f>_xlfn.XLOOKUP(Table4[[#This Row],[ProductID]], Products!A:A,Products!B:B, "Not Found")</f>
        <v>Democratic Smartphone</v>
      </c>
      <c r="N22" t="str">
        <f>TEXT(Table4[[#This Row],[Date]], "mmm")</f>
        <v>Nov</v>
      </c>
      <c r="O22" t="str">
        <f>TEXT(Table4[[#This Row],[Date]], "yyyy")</f>
        <v>2024</v>
      </c>
      <c r="P22" t="str">
        <f>_xlfn.XLOOKUP(Table4[[#This Row],[ProductID]],Products!A:A,Products!C:C, "Not Found")</f>
        <v>Electronics</v>
      </c>
      <c r="Q22" t="str">
        <f>_xlfn.XLOOKUP(Table4[[#This Row],[ProductID]],Products!A:A,Products!D:D,"Not Found")</f>
        <v>Smartphone</v>
      </c>
      <c r="R22">
        <f>_xlfn.XLOOKUP(Table4[[#This Row],[ProductID]],Products!A:A,Products!E:E,"Not Found")</f>
        <v>1079.8900000000001</v>
      </c>
      <c r="S22">
        <f>_xlfn.XLOOKUP(Table4[[#This Row],[ProductID]],Products!A:A,Products!F:F, "Not Found")</f>
        <v>703.83</v>
      </c>
      <c r="T22" t="str">
        <f>_xlfn.XLOOKUP(Table4[[#This Row],[CustomerID]],Customers!A:A,Customers!D:D, "Not Found")</f>
        <v>F</v>
      </c>
      <c r="U22" s="6">
        <f>_xlfn.XLOOKUP(Table4[[#This Row],[CustomerID]],Customers!A:A,Customers!E:E, "Not Found")</f>
        <v>35371</v>
      </c>
      <c r="V22">
        <f ca="1">DATEDIF(Table4[[#This Row],[CustomerBirthday]], TODAY(), "Y")</f>
        <v>29</v>
      </c>
      <c r="W22" t="str" cm="1">
        <f t="array" aca="1" ref="W22" ca="1">_xlfn.IFS(Table4[[#This Row],[Age]]&lt;25, "Under 25",Table4[[#This Row],[Age]]=34, "25-34", Table4[[#This Row],[Age]]&lt;=49, "35-49", Table4[[#This Row],[Age]]&lt;=64, "50-64", Table4[[#This Row],[Age]]&gt;=65, "65+")</f>
        <v>35-49</v>
      </c>
      <c r="X22" t="str">
        <f>_xlfn.XLOOKUP(Table4[[#This Row],[StoreID]],Stores!A:A,Stores!B:B, "Not found")</f>
        <v>MegaMart Peckmouth</v>
      </c>
      <c r="Y22" t="str">
        <f>_xlfn.XLOOKUP(Table4[[#This Row],[StoreID]],Stores!A:A,Stores!C:C, "Not Found")</f>
        <v>Peckmouth</v>
      </c>
      <c r="Z22" t="str">
        <f>_xlfn.XLOOKUP(Table4[[#This Row],[StoreID]],Stores!A:A,Stores!D:D, "Not Found")</f>
        <v>East</v>
      </c>
    </row>
    <row r="23" spans="1:26">
      <c r="A23" t="s">
        <v>889</v>
      </c>
      <c r="B23" s="1">
        <v>45622</v>
      </c>
      <c r="C23" t="s">
        <v>71</v>
      </c>
      <c r="D23" t="s">
        <v>769</v>
      </c>
      <c r="E23" t="s">
        <v>842</v>
      </c>
      <c r="F23">
        <v>4</v>
      </c>
      <c r="G23">
        <v>0.1</v>
      </c>
      <c r="H23" t="s">
        <v>868</v>
      </c>
      <c r="I23" s="4">
        <f>Table4[[#This Row],[Quantity]]*Table4[[#This Row],[UnitPrice]]</f>
        <v>102.28</v>
      </c>
      <c r="J23" s="4">
        <f>Table4[[#This Row],[Gross Revenue]]*(1-Table4[[#This Row],[Discount]])</f>
        <v>92.052000000000007</v>
      </c>
      <c r="K23" s="4">
        <f>Table4[[#This Row],[Quantity]]*Table4[[#This Row],[CostPrice]]</f>
        <v>76.2</v>
      </c>
      <c r="L23" s="4">
        <f>Table4[[#This Row],[Net Revenue]]-Table4[[#This Row],[Total Cost]]</f>
        <v>15.852000000000004</v>
      </c>
      <c r="M23" t="str">
        <f>_xlfn.XLOOKUP(Table4[[#This Row],[ProductID]], Products!A:A,Products!B:B, "Not Found")</f>
        <v>How Vegetables</v>
      </c>
      <c r="N23" t="str">
        <f>TEXT(Table4[[#This Row],[Date]], "mmm")</f>
        <v>Nov</v>
      </c>
      <c r="O23" t="str">
        <f>TEXT(Table4[[#This Row],[Date]], "yyyy")</f>
        <v>2024</v>
      </c>
      <c r="P23" t="str">
        <f>_xlfn.XLOOKUP(Table4[[#This Row],[ProductID]],Products!A:A,Products!C:C, "Not Found")</f>
        <v>Groceries</v>
      </c>
      <c r="Q23" t="str">
        <f>_xlfn.XLOOKUP(Table4[[#This Row],[ProductID]],Products!A:A,Products!D:D,"Not Found")</f>
        <v>Vegetables</v>
      </c>
      <c r="R23">
        <f>_xlfn.XLOOKUP(Table4[[#This Row],[ProductID]],Products!A:A,Products!E:E,"Not Found")</f>
        <v>25.57</v>
      </c>
      <c r="S23">
        <f>_xlfn.XLOOKUP(Table4[[#This Row],[ProductID]],Products!A:A,Products!F:F, "Not Found")</f>
        <v>19.05</v>
      </c>
      <c r="T23" t="str">
        <f>_xlfn.XLOOKUP(Table4[[#This Row],[CustomerID]],Customers!A:A,Customers!D:D, "Not Found")</f>
        <v>F</v>
      </c>
      <c r="U23" s="6">
        <f>_xlfn.XLOOKUP(Table4[[#This Row],[CustomerID]],Customers!A:A,Customers!E:E, "Not Found")</f>
        <v>30021</v>
      </c>
      <c r="V23">
        <f ca="1">DATEDIF(Table4[[#This Row],[CustomerBirthday]], TODAY(), "Y")</f>
        <v>44</v>
      </c>
      <c r="W23" t="str" cm="1">
        <f t="array" aca="1" ref="W23" ca="1">_xlfn.IFS(Table4[[#This Row],[Age]]&lt;25, "Under 25",Table4[[#This Row],[Age]]=34, "25-34", Table4[[#This Row],[Age]]&lt;=49, "35-49", Table4[[#This Row],[Age]]&lt;=64, "50-64", Table4[[#This Row],[Age]]&gt;=65, "65+")</f>
        <v>35-49</v>
      </c>
      <c r="X23" t="str">
        <f>_xlfn.XLOOKUP(Table4[[#This Row],[StoreID]],Stores!A:A,Stores!B:B, "Not found")</f>
        <v>MegaMart Brianahaven</v>
      </c>
      <c r="Y23" t="str">
        <f>_xlfn.XLOOKUP(Table4[[#This Row],[StoreID]],Stores!A:A,Stores!C:C, "Not Found")</f>
        <v>Brianahaven</v>
      </c>
      <c r="Z23" t="str">
        <f>_xlfn.XLOOKUP(Table4[[#This Row],[StoreID]],Stores!A:A,Stores!D:D, "Not Found")</f>
        <v>North</v>
      </c>
    </row>
    <row r="24" spans="1:26">
      <c r="A24" t="s">
        <v>890</v>
      </c>
      <c r="B24" s="1">
        <v>45506</v>
      </c>
      <c r="C24" t="s">
        <v>399</v>
      </c>
      <c r="D24" t="s">
        <v>772</v>
      </c>
      <c r="E24" t="s">
        <v>831</v>
      </c>
      <c r="F24">
        <v>2</v>
      </c>
      <c r="G24">
        <v>0.15</v>
      </c>
      <c r="H24" t="s">
        <v>868</v>
      </c>
      <c r="I24" s="4">
        <f>Table4[[#This Row],[Quantity]]*Table4[[#This Row],[UnitPrice]]</f>
        <v>3756.94</v>
      </c>
      <c r="J24" s="4">
        <f>Table4[[#This Row],[Gross Revenue]]*(1-Table4[[#This Row],[Discount]])</f>
        <v>3193.3989999999999</v>
      </c>
      <c r="K24" s="4">
        <f>Table4[[#This Row],[Quantity]]*Table4[[#This Row],[CostPrice]]</f>
        <v>2029.82</v>
      </c>
      <c r="L24" s="4">
        <f>Table4[[#This Row],[Net Revenue]]-Table4[[#This Row],[Total Cost]]</f>
        <v>1163.579</v>
      </c>
      <c r="M24" t="str">
        <f>_xlfn.XLOOKUP(Table4[[#This Row],[ProductID]], Products!A:A,Products!B:B, "Not Found")</f>
        <v>And Footwear</v>
      </c>
      <c r="N24" t="str">
        <f>TEXT(Table4[[#This Row],[Date]], "mmm")</f>
        <v>Aug</v>
      </c>
      <c r="O24" t="str">
        <f>TEXT(Table4[[#This Row],[Date]], "yyyy")</f>
        <v>2024</v>
      </c>
      <c r="P24" t="str">
        <f>_xlfn.XLOOKUP(Table4[[#This Row],[ProductID]],Products!A:A,Products!C:C, "Not Found")</f>
        <v>Fashion</v>
      </c>
      <c r="Q24" t="str">
        <f>_xlfn.XLOOKUP(Table4[[#This Row],[ProductID]],Products!A:A,Products!D:D,"Not Found")</f>
        <v>Footwear</v>
      </c>
      <c r="R24">
        <f>_xlfn.XLOOKUP(Table4[[#This Row],[ProductID]],Products!A:A,Products!E:E,"Not Found")</f>
        <v>1878.47</v>
      </c>
      <c r="S24">
        <f>_xlfn.XLOOKUP(Table4[[#This Row],[ProductID]],Products!A:A,Products!F:F, "Not Found")</f>
        <v>1014.91</v>
      </c>
      <c r="T24" t="str">
        <f>_xlfn.XLOOKUP(Table4[[#This Row],[CustomerID]],Customers!A:A,Customers!D:D, "Not Found")</f>
        <v>F</v>
      </c>
      <c r="U24" s="6">
        <f>_xlfn.XLOOKUP(Table4[[#This Row],[CustomerID]],Customers!A:A,Customers!E:E, "Not Found")</f>
        <v>34980</v>
      </c>
      <c r="V24">
        <f ca="1">DATEDIF(Table4[[#This Row],[CustomerBirthday]], TODAY(), "Y")</f>
        <v>30</v>
      </c>
      <c r="W24" t="str" cm="1">
        <f t="array" aca="1" ref="W24" ca="1">_xlfn.IFS(Table4[[#This Row],[Age]]&lt;25, "Under 25",Table4[[#This Row],[Age]]=34, "25-34", Table4[[#This Row],[Age]]&lt;=49, "35-49", Table4[[#This Row],[Age]]&lt;=64, "50-64", Table4[[#This Row],[Age]]&gt;=65, "65+")</f>
        <v>35-49</v>
      </c>
      <c r="X24" t="str">
        <f>_xlfn.XLOOKUP(Table4[[#This Row],[StoreID]],Stores!A:A,Stores!B:B, "Not found")</f>
        <v>MegaMart Jimenezborough</v>
      </c>
      <c r="Y24" t="str">
        <f>_xlfn.XLOOKUP(Table4[[#This Row],[StoreID]],Stores!A:A,Stores!C:C, "Not Found")</f>
        <v>Jimenezborough</v>
      </c>
      <c r="Z24" t="str">
        <f>_xlfn.XLOOKUP(Table4[[#This Row],[StoreID]],Stores!A:A,Stores!D:D, "Not Found")</f>
        <v>South</v>
      </c>
    </row>
    <row r="25" spans="1:26">
      <c r="A25" t="s">
        <v>891</v>
      </c>
      <c r="B25" s="1">
        <v>45746</v>
      </c>
      <c r="C25" t="s">
        <v>696</v>
      </c>
      <c r="D25" t="s">
        <v>747</v>
      </c>
      <c r="E25" t="s">
        <v>846</v>
      </c>
      <c r="F25">
        <v>1</v>
      </c>
      <c r="G25">
        <v>0.15</v>
      </c>
      <c r="H25" t="s">
        <v>868</v>
      </c>
      <c r="I25" s="4">
        <f>Table4[[#This Row],[Quantity]]*Table4[[#This Row],[UnitPrice]]</f>
        <v>1134.8</v>
      </c>
      <c r="J25" s="4">
        <f>Table4[[#This Row],[Gross Revenue]]*(1-Table4[[#This Row],[Discount]])</f>
        <v>964.57999999999993</v>
      </c>
      <c r="K25" s="4">
        <f>Table4[[#This Row],[Quantity]]*Table4[[#This Row],[CostPrice]]</f>
        <v>675.1</v>
      </c>
      <c r="L25" s="4">
        <f>Table4[[#This Row],[Net Revenue]]-Table4[[#This Row],[Total Cost]]</f>
        <v>289.4799999999999</v>
      </c>
      <c r="M25" t="str">
        <f>_xlfn.XLOOKUP(Table4[[#This Row],[ProductID]], Products!A:A,Products!B:B, "Not Found")</f>
        <v>World Watches</v>
      </c>
      <c r="N25" t="str">
        <f>TEXT(Table4[[#This Row],[Date]], "mmm")</f>
        <v>Mar</v>
      </c>
      <c r="O25" t="str">
        <f>TEXT(Table4[[#This Row],[Date]], "yyyy")</f>
        <v>2025</v>
      </c>
      <c r="P25" t="str">
        <f>_xlfn.XLOOKUP(Table4[[#This Row],[ProductID]],Products!A:A,Products!C:C, "Not Found")</f>
        <v>Fashion</v>
      </c>
      <c r="Q25" t="str">
        <f>_xlfn.XLOOKUP(Table4[[#This Row],[ProductID]],Products!A:A,Products!D:D,"Not Found")</f>
        <v>Watches</v>
      </c>
      <c r="R25">
        <f>_xlfn.XLOOKUP(Table4[[#This Row],[ProductID]],Products!A:A,Products!E:E,"Not Found")</f>
        <v>1134.8</v>
      </c>
      <c r="S25">
        <f>_xlfn.XLOOKUP(Table4[[#This Row],[ProductID]],Products!A:A,Products!F:F, "Not Found")</f>
        <v>675.1</v>
      </c>
      <c r="T25" t="str">
        <f>_xlfn.XLOOKUP(Table4[[#This Row],[CustomerID]],Customers!A:A,Customers!D:D, "Not Found")</f>
        <v>M</v>
      </c>
      <c r="U25" s="6">
        <f>_xlfn.XLOOKUP(Table4[[#This Row],[CustomerID]],Customers!A:A,Customers!E:E, "Not Found")</f>
        <v>31435</v>
      </c>
      <c r="V25">
        <f ca="1">DATEDIF(Table4[[#This Row],[CustomerBirthday]], TODAY(), "Y")</f>
        <v>40</v>
      </c>
      <c r="W25" t="str" cm="1">
        <f t="array" aca="1" ref="W25" ca="1">_xlfn.IFS(Table4[[#This Row],[Age]]&lt;25, "Under 25",Table4[[#This Row],[Age]]=34, "25-34", Table4[[#This Row],[Age]]&lt;=49, "35-49", Table4[[#This Row],[Age]]&lt;=64, "50-64", Table4[[#This Row],[Age]]&gt;=65, "65+")</f>
        <v>35-49</v>
      </c>
      <c r="X25" t="str">
        <f>_xlfn.XLOOKUP(Table4[[#This Row],[StoreID]],Stores!A:A,Stores!B:B, "Not found")</f>
        <v>MegaMart Johnmouth</v>
      </c>
      <c r="Y25" t="str">
        <f>_xlfn.XLOOKUP(Table4[[#This Row],[StoreID]],Stores!A:A,Stores!C:C, "Not Found")</f>
        <v>Johnmouth</v>
      </c>
      <c r="Z25" t="str">
        <f>_xlfn.XLOOKUP(Table4[[#This Row],[StoreID]],Stores!A:A,Stores!D:D, "Not Found")</f>
        <v>East</v>
      </c>
    </row>
    <row r="26" spans="1:26">
      <c r="A26" t="s">
        <v>892</v>
      </c>
      <c r="B26" s="1">
        <v>45445</v>
      </c>
      <c r="C26" t="s">
        <v>12</v>
      </c>
      <c r="D26" t="s">
        <v>804</v>
      </c>
      <c r="E26" t="s">
        <v>839</v>
      </c>
      <c r="F26">
        <v>3</v>
      </c>
      <c r="G26">
        <v>0.15</v>
      </c>
      <c r="H26" t="s">
        <v>868</v>
      </c>
      <c r="I26" s="4">
        <f>Table4[[#This Row],[Quantity]]*Table4[[#This Row],[UnitPrice]]</f>
        <v>1622.8200000000002</v>
      </c>
      <c r="J26" s="4">
        <f>Table4[[#This Row],[Gross Revenue]]*(1-Table4[[#This Row],[Discount]])</f>
        <v>1379.3970000000002</v>
      </c>
      <c r="K26" s="4">
        <f>Table4[[#This Row],[Quantity]]*Table4[[#This Row],[CostPrice]]</f>
        <v>1194.75</v>
      </c>
      <c r="L26" s="4">
        <f>Table4[[#This Row],[Net Revenue]]-Table4[[#This Row],[Total Cost]]</f>
        <v>184.64700000000016</v>
      </c>
      <c r="M26" t="str">
        <f>_xlfn.XLOOKUP(Table4[[#This Row],[ProductID]], Products!A:A,Products!B:B, "Not Found")</f>
        <v>Church Clothing</v>
      </c>
      <c r="N26" t="str">
        <f>TEXT(Table4[[#This Row],[Date]], "mmm")</f>
        <v>Jun</v>
      </c>
      <c r="O26" t="str">
        <f>TEXT(Table4[[#This Row],[Date]], "yyyy")</f>
        <v>2024</v>
      </c>
      <c r="P26" t="str">
        <f>_xlfn.XLOOKUP(Table4[[#This Row],[ProductID]],Products!A:A,Products!C:C, "Not Found")</f>
        <v>Fashion</v>
      </c>
      <c r="Q26" t="str">
        <f>_xlfn.XLOOKUP(Table4[[#This Row],[ProductID]],Products!A:A,Products!D:D,"Not Found")</f>
        <v>Clothing</v>
      </c>
      <c r="R26">
        <f>_xlfn.XLOOKUP(Table4[[#This Row],[ProductID]],Products!A:A,Products!E:E,"Not Found")</f>
        <v>540.94000000000005</v>
      </c>
      <c r="S26">
        <f>_xlfn.XLOOKUP(Table4[[#This Row],[ProductID]],Products!A:A,Products!F:F, "Not Found")</f>
        <v>398.25</v>
      </c>
      <c r="T26" t="str">
        <f>_xlfn.XLOOKUP(Table4[[#This Row],[CustomerID]],Customers!A:A,Customers!D:D, "Not Found")</f>
        <v>M</v>
      </c>
      <c r="U26" s="6">
        <f>_xlfn.XLOOKUP(Table4[[#This Row],[CustomerID]],Customers!A:A,Customers!E:E, "Not Found")</f>
        <v>21780</v>
      </c>
      <c r="V26">
        <f ca="1">DATEDIF(Table4[[#This Row],[CustomerBirthday]], TODAY(), "Y")</f>
        <v>66</v>
      </c>
      <c r="W26" t="str" cm="1">
        <f t="array" aca="1" ref="W26" ca="1">_xlfn.IFS(Table4[[#This Row],[Age]]&lt;25, "Under 25",Table4[[#This Row],[Age]]=34, "25-34", Table4[[#This Row],[Age]]&lt;=49, "35-49", Table4[[#This Row],[Age]]&lt;=64, "50-64", Table4[[#This Row],[Age]]&gt;=65, "65+")</f>
        <v>65+</v>
      </c>
      <c r="X26" t="str">
        <f>_xlfn.XLOOKUP(Table4[[#This Row],[StoreID]],Stores!A:A,Stores!B:B, "Not found")</f>
        <v>MegaMart New Michele</v>
      </c>
      <c r="Y26" t="str">
        <f>_xlfn.XLOOKUP(Table4[[#This Row],[StoreID]],Stores!A:A,Stores!C:C, "Not Found")</f>
        <v>New Michele</v>
      </c>
      <c r="Z26" t="str">
        <f>_xlfn.XLOOKUP(Table4[[#This Row],[StoreID]],Stores!A:A,Stores!D:D, "Not Found")</f>
        <v>West</v>
      </c>
    </row>
    <row r="27" spans="1:26">
      <c r="A27" t="s">
        <v>893</v>
      </c>
      <c r="B27" s="1">
        <v>45591</v>
      </c>
      <c r="C27" t="s">
        <v>503</v>
      </c>
      <c r="D27" t="s">
        <v>766</v>
      </c>
      <c r="E27" t="s">
        <v>846</v>
      </c>
      <c r="F27">
        <v>5</v>
      </c>
      <c r="G27">
        <v>0.05</v>
      </c>
      <c r="H27" t="s">
        <v>868</v>
      </c>
      <c r="I27" s="4">
        <f>Table4[[#This Row],[Quantity]]*Table4[[#This Row],[UnitPrice]]</f>
        <v>6136.2</v>
      </c>
      <c r="J27" s="4">
        <f>Table4[[#This Row],[Gross Revenue]]*(1-Table4[[#This Row],[Discount]])</f>
        <v>5829.3899999999994</v>
      </c>
      <c r="K27" s="4">
        <f>Table4[[#This Row],[Quantity]]*Table4[[#This Row],[CostPrice]]</f>
        <v>4885.45</v>
      </c>
      <c r="L27" s="4">
        <f>Table4[[#This Row],[Net Revenue]]-Table4[[#This Row],[Total Cost]]</f>
        <v>943.9399999999996</v>
      </c>
      <c r="M27" t="str">
        <f>_xlfn.XLOOKUP(Table4[[#This Row],[ProductID]], Products!A:A,Products!B:B, "Not Found")</f>
        <v>Firm Dairy</v>
      </c>
      <c r="N27" t="str">
        <f>TEXT(Table4[[#This Row],[Date]], "mmm")</f>
        <v>Oct</v>
      </c>
      <c r="O27" t="str">
        <f>TEXT(Table4[[#This Row],[Date]], "yyyy")</f>
        <v>2024</v>
      </c>
      <c r="P27" t="str">
        <f>_xlfn.XLOOKUP(Table4[[#This Row],[ProductID]],Products!A:A,Products!C:C, "Not Found")</f>
        <v>Groceries</v>
      </c>
      <c r="Q27" t="str">
        <f>_xlfn.XLOOKUP(Table4[[#This Row],[ProductID]],Products!A:A,Products!D:D,"Not Found")</f>
        <v>Dairy</v>
      </c>
      <c r="R27">
        <f>_xlfn.XLOOKUP(Table4[[#This Row],[ProductID]],Products!A:A,Products!E:E,"Not Found")</f>
        <v>1227.24</v>
      </c>
      <c r="S27">
        <f>_xlfn.XLOOKUP(Table4[[#This Row],[ProductID]],Products!A:A,Products!F:F, "Not Found")</f>
        <v>977.09</v>
      </c>
      <c r="T27" t="str">
        <f>_xlfn.XLOOKUP(Table4[[#This Row],[CustomerID]],Customers!A:A,Customers!D:D, "Not Found")</f>
        <v>F</v>
      </c>
      <c r="U27" s="6">
        <f>_xlfn.XLOOKUP(Table4[[#This Row],[CustomerID]],Customers!A:A,Customers!E:E, "Not Found")</f>
        <v>22552</v>
      </c>
      <c r="V27">
        <f ca="1">DATEDIF(Table4[[#This Row],[CustomerBirthday]], TODAY(), "Y")</f>
        <v>64</v>
      </c>
      <c r="W27" t="str" cm="1">
        <f t="array" aca="1" ref="W27" ca="1">_xlfn.IFS(Table4[[#This Row],[Age]]&lt;25, "Under 25",Table4[[#This Row],[Age]]=34, "25-34", Table4[[#This Row],[Age]]&lt;=49, "35-49", Table4[[#This Row],[Age]]&lt;=64, "50-64", Table4[[#This Row],[Age]]&gt;=65, "65+")</f>
        <v>50-64</v>
      </c>
      <c r="X27" t="str">
        <f>_xlfn.XLOOKUP(Table4[[#This Row],[StoreID]],Stores!A:A,Stores!B:B, "Not found")</f>
        <v>MegaMart Johnmouth</v>
      </c>
      <c r="Y27" t="str">
        <f>_xlfn.XLOOKUP(Table4[[#This Row],[StoreID]],Stores!A:A,Stores!C:C, "Not Found")</f>
        <v>Johnmouth</v>
      </c>
      <c r="Z27" t="str">
        <f>_xlfn.XLOOKUP(Table4[[#This Row],[StoreID]],Stores!A:A,Stores!D:D, "Not Found")</f>
        <v>East</v>
      </c>
    </row>
    <row r="28" spans="1:26">
      <c r="A28" t="s">
        <v>894</v>
      </c>
      <c r="B28" s="1">
        <v>45314</v>
      </c>
      <c r="C28" t="s">
        <v>221</v>
      </c>
      <c r="D28" t="s">
        <v>804</v>
      </c>
      <c r="E28" t="s">
        <v>839</v>
      </c>
      <c r="F28">
        <v>4</v>
      </c>
      <c r="G28">
        <v>0.15</v>
      </c>
      <c r="H28" t="s">
        <v>875</v>
      </c>
      <c r="I28" s="4">
        <f>Table4[[#This Row],[Quantity]]*Table4[[#This Row],[UnitPrice]]</f>
        <v>2163.7600000000002</v>
      </c>
      <c r="J28" s="4">
        <f>Table4[[#This Row],[Gross Revenue]]*(1-Table4[[#This Row],[Discount]])</f>
        <v>1839.1960000000001</v>
      </c>
      <c r="K28" s="4">
        <f>Table4[[#This Row],[Quantity]]*Table4[[#This Row],[CostPrice]]</f>
        <v>1593</v>
      </c>
      <c r="L28" s="4">
        <f>Table4[[#This Row],[Net Revenue]]-Table4[[#This Row],[Total Cost]]</f>
        <v>246.19600000000014</v>
      </c>
      <c r="M28" t="str">
        <f>_xlfn.XLOOKUP(Table4[[#This Row],[ProductID]], Products!A:A,Products!B:B, "Not Found")</f>
        <v>Church Clothing</v>
      </c>
      <c r="N28" t="str">
        <f>TEXT(Table4[[#This Row],[Date]], "mmm")</f>
        <v>Jan</v>
      </c>
      <c r="O28" t="str">
        <f>TEXT(Table4[[#This Row],[Date]], "yyyy")</f>
        <v>2024</v>
      </c>
      <c r="P28" t="str">
        <f>_xlfn.XLOOKUP(Table4[[#This Row],[ProductID]],Products!A:A,Products!C:C, "Not Found")</f>
        <v>Fashion</v>
      </c>
      <c r="Q28" t="str">
        <f>_xlfn.XLOOKUP(Table4[[#This Row],[ProductID]],Products!A:A,Products!D:D,"Not Found")</f>
        <v>Clothing</v>
      </c>
      <c r="R28">
        <f>_xlfn.XLOOKUP(Table4[[#This Row],[ProductID]],Products!A:A,Products!E:E,"Not Found")</f>
        <v>540.94000000000005</v>
      </c>
      <c r="S28">
        <f>_xlfn.XLOOKUP(Table4[[#This Row],[ProductID]],Products!A:A,Products!F:F, "Not Found")</f>
        <v>398.25</v>
      </c>
      <c r="T28" t="str">
        <f>_xlfn.XLOOKUP(Table4[[#This Row],[CustomerID]],Customers!A:A,Customers!D:D, "Not Found")</f>
        <v>F</v>
      </c>
      <c r="U28" s="6">
        <f>_xlfn.XLOOKUP(Table4[[#This Row],[CustomerID]],Customers!A:A,Customers!E:E, "Not Found")</f>
        <v>36064</v>
      </c>
      <c r="V28">
        <f ca="1">DATEDIF(Table4[[#This Row],[CustomerBirthday]], TODAY(), "Y")</f>
        <v>27</v>
      </c>
      <c r="W28" t="str" cm="1">
        <f t="array" aca="1" ref="W28" ca="1">_xlfn.IFS(Table4[[#This Row],[Age]]&lt;25, "Under 25",Table4[[#This Row],[Age]]=34, "25-34", Table4[[#This Row],[Age]]&lt;=49, "35-49", Table4[[#This Row],[Age]]&lt;=64, "50-64", Table4[[#This Row],[Age]]&gt;=65, "65+")</f>
        <v>35-49</v>
      </c>
      <c r="X28" t="str">
        <f>_xlfn.XLOOKUP(Table4[[#This Row],[StoreID]],Stores!A:A,Stores!B:B, "Not found")</f>
        <v>MegaMart New Michele</v>
      </c>
      <c r="Y28" t="str">
        <f>_xlfn.XLOOKUP(Table4[[#This Row],[StoreID]],Stores!A:A,Stores!C:C, "Not Found")</f>
        <v>New Michele</v>
      </c>
      <c r="Z28" t="str">
        <f>_xlfn.XLOOKUP(Table4[[#This Row],[StoreID]],Stores!A:A,Stores!D:D, "Not Found")</f>
        <v>West</v>
      </c>
    </row>
    <row r="29" spans="1:26">
      <c r="A29" t="s">
        <v>895</v>
      </c>
      <c r="B29" s="1">
        <v>45641</v>
      </c>
      <c r="C29" t="s">
        <v>375</v>
      </c>
      <c r="D29" t="s">
        <v>764</v>
      </c>
      <c r="E29" t="s">
        <v>839</v>
      </c>
      <c r="F29">
        <v>4</v>
      </c>
      <c r="G29">
        <v>0.05</v>
      </c>
      <c r="H29" t="s">
        <v>868</v>
      </c>
      <c r="I29" s="4">
        <f>Table4[[#This Row],[Quantity]]*Table4[[#This Row],[UnitPrice]]</f>
        <v>1295.68</v>
      </c>
      <c r="J29" s="4">
        <f>Table4[[#This Row],[Gross Revenue]]*(1-Table4[[#This Row],[Discount]])</f>
        <v>1230.896</v>
      </c>
      <c r="K29" s="4">
        <f>Table4[[#This Row],[Quantity]]*Table4[[#This Row],[CostPrice]]</f>
        <v>971.92</v>
      </c>
      <c r="L29" s="4">
        <f>Table4[[#This Row],[Net Revenue]]-Table4[[#This Row],[Total Cost]]</f>
        <v>258.976</v>
      </c>
      <c r="M29" t="str">
        <f>_xlfn.XLOOKUP(Table4[[#This Row],[ProductID]], Products!A:A,Products!B:B, "Not Found")</f>
        <v>Simple Accessories</v>
      </c>
      <c r="N29" t="str">
        <f>TEXT(Table4[[#This Row],[Date]], "mmm")</f>
        <v>Dec</v>
      </c>
      <c r="O29" t="str">
        <f>TEXT(Table4[[#This Row],[Date]], "yyyy")</f>
        <v>2024</v>
      </c>
      <c r="P29" t="str">
        <f>_xlfn.XLOOKUP(Table4[[#This Row],[ProductID]],Products!A:A,Products!C:C, "Not Found")</f>
        <v>Fashion</v>
      </c>
      <c r="Q29" t="str">
        <f>_xlfn.XLOOKUP(Table4[[#This Row],[ProductID]],Products!A:A,Products!D:D,"Not Found")</f>
        <v>Accessories</v>
      </c>
      <c r="R29">
        <f>_xlfn.XLOOKUP(Table4[[#This Row],[ProductID]],Products!A:A,Products!E:E,"Not Found")</f>
        <v>323.92</v>
      </c>
      <c r="S29">
        <f>_xlfn.XLOOKUP(Table4[[#This Row],[ProductID]],Products!A:A,Products!F:F, "Not Found")</f>
        <v>242.98</v>
      </c>
      <c r="T29" t="str">
        <f>_xlfn.XLOOKUP(Table4[[#This Row],[CustomerID]],Customers!A:A,Customers!D:D, "Not Found")</f>
        <v>F</v>
      </c>
      <c r="U29" s="6">
        <f>_xlfn.XLOOKUP(Table4[[#This Row],[CustomerID]],Customers!A:A,Customers!E:E, "Not Found")</f>
        <v>19995</v>
      </c>
      <c r="V29">
        <f ca="1">DATEDIF(Table4[[#This Row],[CustomerBirthday]], TODAY(), "Y")</f>
        <v>71</v>
      </c>
      <c r="W29" t="str" cm="1">
        <f t="array" aca="1" ref="W29" ca="1">_xlfn.IFS(Table4[[#This Row],[Age]]&lt;25, "Under 25",Table4[[#This Row],[Age]]=34, "25-34", Table4[[#This Row],[Age]]&lt;=49, "35-49", Table4[[#This Row],[Age]]&lt;=64, "50-64", Table4[[#This Row],[Age]]&gt;=65, "65+")</f>
        <v>65+</v>
      </c>
      <c r="X29" t="str">
        <f>_xlfn.XLOOKUP(Table4[[#This Row],[StoreID]],Stores!A:A,Stores!B:B, "Not found")</f>
        <v>MegaMart New Michele</v>
      </c>
      <c r="Y29" t="str">
        <f>_xlfn.XLOOKUP(Table4[[#This Row],[StoreID]],Stores!A:A,Stores!C:C, "Not Found")</f>
        <v>New Michele</v>
      </c>
      <c r="Z29" t="str">
        <f>_xlfn.XLOOKUP(Table4[[#This Row],[StoreID]],Stores!A:A,Stores!D:D, "Not Found")</f>
        <v>West</v>
      </c>
    </row>
    <row r="30" spans="1:26">
      <c r="A30" t="s">
        <v>896</v>
      </c>
      <c r="B30" s="1">
        <v>45756</v>
      </c>
      <c r="C30" t="s">
        <v>130</v>
      </c>
      <c r="D30" t="s">
        <v>747</v>
      </c>
      <c r="E30" t="s">
        <v>846</v>
      </c>
      <c r="F30">
        <v>5</v>
      </c>
      <c r="G30">
        <v>0</v>
      </c>
      <c r="H30" t="s">
        <v>868</v>
      </c>
      <c r="I30" s="4">
        <f>Table4[[#This Row],[Quantity]]*Table4[[#This Row],[UnitPrice]]</f>
        <v>5674</v>
      </c>
      <c r="J30" s="4">
        <f>Table4[[#This Row],[Gross Revenue]]*(1-Table4[[#This Row],[Discount]])</f>
        <v>5674</v>
      </c>
      <c r="K30" s="4">
        <f>Table4[[#This Row],[Quantity]]*Table4[[#This Row],[CostPrice]]</f>
        <v>3375.5</v>
      </c>
      <c r="L30" s="4">
        <f>Table4[[#This Row],[Net Revenue]]-Table4[[#This Row],[Total Cost]]</f>
        <v>2298.5</v>
      </c>
      <c r="M30" t="str">
        <f>_xlfn.XLOOKUP(Table4[[#This Row],[ProductID]], Products!A:A,Products!B:B, "Not Found")</f>
        <v>World Watches</v>
      </c>
      <c r="N30" t="str">
        <f>TEXT(Table4[[#This Row],[Date]], "mmm")</f>
        <v>Apr</v>
      </c>
      <c r="O30" t="str">
        <f>TEXT(Table4[[#This Row],[Date]], "yyyy")</f>
        <v>2025</v>
      </c>
      <c r="P30" t="str">
        <f>_xlfn.XLOOKUP(Table4[[#This Row],[ProductID]],Products!A:A,Products!C:C, "Not Found")</f>
        <v>Fashion</v>
      </c>
      <c r="Q30" t="str">
        <f>_xlfn.XLOOKUP(Table4[[#This Row],[ProductID]],Products!A:A,Products!D:D,"Not Found")</f>
        <v>Watches</v>
      </c>
      <c r="R30">
        <f>_xlfn.XLOOKUP(Table4[[#This Row],[ProductID]],Products!A:A,Products!E:E,"Not Found")</f>
        <v>1134.8</v>
      </c>
      <c r="S30">
        <f>_xlfn.XLOOKUP(Table4[[#This Row],[ProductID]],Products!A:A,Products!F:F, "Not Found")</f>
        <v>675.1</v>
      </c>
      <c r="T30" t="str">
        <f>_xlfn.XLOOKUP(Table4[[#This Row],[CustomerID]],Customers!A:A,Customers!D:D, "Not Found")</f>
        <v>F</v>
      </c>
      <c r="U30" s="6">
        <f>_xlfn.XLOOKUP(Table4[[#This Row],[CustomerID]],Customers!A:A,Customers!E:E, "Not Found")</f>
        <v>28698</v>
      </c>
      <c r="V30">
        <f ca="1">DATEDIF(Table4[[#This Row],[CustomerBirthday]], TODAY(), "Y")</f>
        <v>48</v>
      </c>
      <c r="W30" t="str" cm="1">
        <f t="array" aca="1" ref="W30" ca="1">_xlfn.IFS(Table4[[#This Row],[Age]]&lt;25, "Under 25",Table4[[#This Row],[Age]]=34, "25-34", Table4[[#This Row],[Age]]&lt;=49, "35-49", Table4[[#This Row],[Age]]&lt;=64, "50-64", Table4[[#This Row],[Age]]&gt;=65, "65+")</f>
        <v>35-49</v>
      </c>
      <c r="X30" t="str">
        <f>_xlfn.XLOOKUP(Table4[[#This Row],[StoreID]],Stores!A:A,Stores!B:B, "Not found")</f>
        <v>MegaMart Johnmouth</v>
      </c>
      <c r="Y30" t="str">
        <f>_xlfn.XLOOKUP(Table4[[#This Row],[StoreID]],Stores!A:A,Stores!C:C, "Not Found")</f>
        <v>Johnmouth</v>
      </c>
      <c r="Z30" t="str">
        <f>_xlfn.XLOOKUP(Table4[[#This Row],[StoreID]],Stores!A:A,Stores!D:D, "Not Found")</f>
        <v>East</v>
      </c>
    </row>
    <row r="31" spans="1:26">
      <c r="A31" t="s">
        <v>897</v>
      </c>
      <c r="B31" s="1">
        <v>45714</v>
      </c>
      <c r="C31" t="s">
        <v>549</v>
      </c>
      <c r="D31" t="s">
        <v>782</v>
      </c>
      <c r="E31" t="s">
        <v>846</v>
      </c>
      <c r="F31">
        <v>1</v>
      </c>
      <c r="G31">
        <v>0</v>
      </c>
      <c r="H31" t="s">
        <v>868</v>
      </c>
      <c r="I31" s="4">
        <f>Table4[[#This Row],[Quantity]]*Table4[[#This Row],[UnitPrice]]</f>
        <v>673.78</v>
      </c>
      <c r="J31" s="4">
        <f>Table4[[#This Row],[Gross Revenue]]*(1-Table4[[#This Row],[Discount]])</f>
        <v>673.78</v>
      </c>
      <c r="K31" s="4">
        <f>Table4[[#This Row],[Quantity]]*Table4[[#This Row],[CostPrice]]</f>
        <v>363.33</v>
      </c>
      <c r="L31" s="4">
        <f>Table4[[#This Row],[Net Revenue]]-Table4[[#This Row],[Total Cost]]</f>
        <v>310.45</v>
      </c>
      <c r="M31" t="str">
        <f>_xlfn.XLOOKUP(Table4[[#This Row],[ProductID]], Products!A:A,Products!B:B, "Not Found")</f>
        <v>Deal Smartphone</v>
      </c>
      <c r="N31" t="str">
        <f>TEXT(Table4[[#This Row],[Date]], "mmm")</f>
        <v>Feb</v>
      </c>
      <c r="O31" t="str">
        <f>TEXT(Table4[[#This Row],[Date]], "yyyy")</f>
        <v>2025</v>
      </c>
      <c r="P31" t="str">
        <f>_xlfn.XLOOKUP(Table4[[#This Row],[ProductID]],Products!A:A,Products!C:C, "Not Found")</f>
        <v>Electronics</v>
      </c>
      <c r="Q31" t="str">
        <f>_xlfn.XLOOKUP(Table4[[#This Row],[ProductID]],Products!A:A,Products!D:D,"Not Found")</f>
        <v>Smartphone</v>
      </c>
      <c r="R31">
        <f>_xlfn.XLOOKUP(Table4[[#This Row],[ProductID]],Products!A:A,Products!E:E,"Not Found")</f>
        <v>673.78</v>
      </c>
      <c r="S31">
        <f>_xlfn.XLOOKUP(Table4[[#This Row],[ProductID]],Products!A:A,Products!F:F, "Not Found")</f>
        <v>363.33</v>
      </c>
      <c r="T31" t="str">
        <f>_xlfn.XLOOKUP(Table4[[#This Row],[CustomerID]],Customers!A:A,Customers!D:D, "Not Found")</f>
        <v>M</v>
      </c>
      <c r="U31" s="6">
        <f>_xlfn.XLOOKUP(Table4[[#This Row],[CustomerID]],Customers!A:A,Customers!E:E, "Not Found")</f>
        <v>31945</v>
      </c>
      <c r="V31">
        <f ca="1">DATEDIF(Table4[[#This Row],[CustomerBirthday]], TODAY(), "Y")</f>
        <v>39</v>
      </c>
      <c r="W31" t="str" cm="1">
        <f t="array" aca="1" ref="W31" ca="1">_xlfn.IFS(Table4[[#This Row],[Age]]&lt;25, "Under 25",Table4[[#This Row],[Age]]=34, "25-34", Table4[[#This Row],[Age]]&lt;=49, "35-49", Table4[[#This Row],[Age]]&lt;=64, "50-64", Table4[[#This Row],[Age]]&gt;=65, "65+")</f>
        <v>35-49</v>
      </c>
      <c r="X31" t="str">
        <f>_xlfn.XLOOKUP(Table4[[#This Row],[StoreID]],Stores!A:A,Stores!B:B, "Not found")</f>
        <v>MegaMart Johnmouth</v>
      </c>
      <c r="Y31" t="str">
        <f>_xlfn.XLOOKUP(Table4[[#This Row],[StoreID]],Stores!A:A,Stores!C:C, "Not Found")</f>
        <v>Johnmouth</v>
      </c>
      <c r="Z31" t="str">
        <f>_xlfn.XLOOKUP(Table4[[#This Row],[StoreID]],Stores!A:A,Stores!D:D, "Not Found")</f>
        <v>East</v>
      </c>
    </row>
    <row r="32" spans="1:26">
      <c r="A32" t="s">
        <v>898</v>
      </c>
      <c r="B32" s="1">
        <v>45642</v>
      </c>
      <c r="C32" t="s">
        <v>137</v>
      </c>
      <c r="D32" t="s">
        <v>761</v>
      </c>
      <c r="E32" t="s">
        <v>842</v>
      </c>
      <c r="F32">
        <v>2</v>
      </c>
      <c r="G32">
        <v>0</v>
      </c>
      <c r="H32" t="s">
        <v>865</v>
      </c>
      <c r="I32" s="4">
        <f>Table4[[#This Row],[Quantity]]*Table4[[#This Row],[UnitPrice]]</f>
        <v>3525.84</v>
      </c>
      <c r="J32" s="4">
        <f>Table4[[#This Row],[Gross Revenue]]*(1-Table4[[#This Row],[Discount]])</f>
        <v>3525.84</v>
      </c>
      <c r="K32" s="4">
        <f>Table4[[#This Row],[Quantity]]*Table4[[#This Row],[CostPrice]]</f>
        <v>2692.96</v>
      </c>
      <c r="L32" s="4">
        <f>Table4[[#This Row],[Net Revenue]]-Table4[[#This Row],[Total Cost]]</f>
        <v>832.88000000000011</v>
      </c>
      <c r="M32" t="str">
        <f>_xlfn.XLOOKUP(Table4[[#This Row],[ProductID]], Products!A:A,Products!B:B, "Not Found")</f>
        <v>Traditional Laptop</v>
      </c>
      <c r="N32" t="str">
        <f>TEXT(Table4[[#This Row],[Date]], "mmm")</f>
        <v>Dec</v>
      </c>
      <c r="O32" t="str">
        <f>TEXT(Table4[[#This Row],[Date]], "yyyy")</f>
        <v>2024</v>
      </c>
      <c r="P32" t="str">
        <f>_xlfn.XLOOKUP(Table4[[#This Row],[ProductID]],Products!A:A,Products!C:C, "Not Found")</f>
        <v>Electronics</v>
      </c>
      <c r="Q32" t="str">
        <f>_xlfn.XLOOKUP(Table4[[#This Row],[ProductID]],Products!A:A,Products!D:D,"Not Found")</f>
        <v>Laptop</v>
      </c>
      <c r="R32">
        <f>_xlfn.XLOOKUP(Table4[[#This Row],[ProductID]],Products!A:A,Products!E:E,"Not Found")</f>
        <v>1762.92</v>
      </c>
      <c r="S32">
        <f>_xlfn.XLOOKUP(Table4[[#This Row],[ProductID]],Products!A:A,Products!F:F, "Not Found")</f>
        <v>1346.48</v>
      </c>
      <c r="T32" t="str">
        <f>_xlfn.XLOOKUP(Table4[[#This Row],[CustomerID]],Customers!A:A,Customers!D:D, "Not Found")</f>
        <v>F</v>
      </c>
      <c r="U32" s="6">
        <f>_xlfn.XLOOKUP(Table4[[#This Row],[CustomerID]],Customers!A:A,Customers!E:E, "Not Found")</f>
        <v>33347</v>
      </c>
      <c r="V32">
        <f ca="1">DATEDIF(Table4[[#This Row],[CustomerBirthday]], TODAY(), "Y")</f>
        <v>35</v>
      </c>
      <c r="W32" t="str" cm="1">
        <f t="array" aca="1" ref="W32" ca="1">_xlfn.IFS(Table4[[#This Row],[Age]]&lt;25, "Under 25",Table4[[#This Row],[Age]]=34, "25-34", Table4[[#This Row],[Age]]&lt;=49, "35-49", Table4[[#This Row],[Age]]&lt;=64, "50-64", Table4[[#This Row],[Age]]&gt;=65, "65+")</f>
        <v>35-49</v>
      </c>
      <c r="X32" t="str">
        <f>_xlfn.XLOOKUP(Table4[[#This Row],[StoreID]],Stores!A:A,Stores!B:B, "Not found")</f>
        <v>MegaMart Brianahaven</v>
      </c>
      <c r="Y32" t="str">
        <f>_xlfn.XLOOKUP(Table4[[#This Row],[StoreID]],Stores!A:A,Stores!C:C, "Not Found")</f>
        <v>Brianahaven</v>
      </c>
      <c r="Z32" t="str">
        <f>_xlfn.XLOOKUP(Table4[[#This Row],[StoreID]],Stores!A:A,Stores!D:D, "Not Found")</f>
        <v>North</v>
      </c>
    </row>
    <row r="33" spans="1:26">
      <c r="A33" t="s">
        <v>899</v>
      </c>
      <c r="B33" s="1">
        <v>45673</v>
      </c>
      <c r="C33" t="s">
        <v>368</v>
      </c>
      <c r="D33" t="s">
        <v>782</v>
      </c>
      <c r="E33" t="s">
        <v>839</v>
      </c>
      <c r="F33">
        <v>2</v>
      </c>
      <c r="G33">
        <v>0.15</v>
      </c>
      <c r="H33" t="s">
        <v>865</v>
      </c>
      <c r="I33" s="4">
        <f>Table4[[#This Row],[Quantity]]*Table4[[#This Row],[UnitPrice]]</f>
        <v>1347.56</v>
      </c>
      <c r="J33" s="4">
        <f>Table4[[#This Row],[Gross Revenue]]*(1-Table4[[#This Row],[Discount]])</f>
        <v>1145.4259999999999</v>
      </c>
      <c r="K33" s="4">
        <f>Table4[[#This Row],[Quantity]]*Table4[[#This Row],[CostPrice]]</f>
        <v>726.66</v>
      </c>
      <c r="L33" s="4">
        <f>Table4[[#This Row],[Net Revenue]]-Table4[[#This Row],[Total Cost]]</f>
        <v>418.76599999999996</v>
      </c>
      <c r="M33" t="str">
        <f>_xlfn.XLOOKUP(Table4[[#This Row],[ProductID]], Products!A:A,Products!B:B, "Not Found")</f>
        <v>Deal Smartphone</v>
      </c>
      <c r="N33" t="str">
        <f>TEXT(Table4[[#This Row],[Date]], "mmm")</f>
        <v>Jan</v>
      </c>
      <c r="O33" t="str">
        <f>TEXT(Table4[[#This Row],[Date]], "yyyy")</f>
        <v>2025</v>
      </c>
      <c r="P33" t="str">
        <f>_xlfn.XLOOKUP(Table4[[#This Row],[ProductID]],Products!A:A,Products!C:C, "Not Found")</f>
        <v>Electronics</v>
      </c>
      <c r="Q33" t="str">
        <f>_xlfn.XLOOKUP(Table4[[#This Row],[ProductID]],Products!A:A,Products!D:D,"Not Found")</f>
        <v>Smartphone</v>
      </c>
      <c r="R33">
        <f>_xlfn.XLOOKUP(Table4[[#This Row],[ProductID]],Products!A:A,Products!E:E,"Not Found")</f>
        <v>673.78</v>
      </c>
      <c r="S33">
        <f>_xlfn.XLOOKUP(Table4[[#This Row],[ProductID]],Products!A:A,Products!F:F, "Not Found")</f>
        <v>363.33</v>
      </c>
      <c r="T33" t="str">
        <f>_xlfn.XLOOKUP(Table4[[#This Row],[CustomerID]],Customers!A:A,Customers!D:D, "Not Found")</f>
        <v>F</v>
      </c>
      <c r="U33" s="6">
        <f>_xlfn.XLOOKUP(Table4[[#This Row],[CustomerID]],Customers!A:A,Customers!E:E, "Not Found")</f>
        <v>38361</v>
      </c>
      <c r="V33">
        <f ca="1">DATEDIF(Table4[[#This Row],[CustomerBirthday]], TODAY(), "Y")</f>
        <v>21</v>
      </c>
      <c r="W33" t="str" cm="1">
        <f t="array" aca="1" ref="W33" ca="1">_xlfn.IFS(Table4[[#This Row],[Age]]&lt;25, "Under 25",Table4[[#This Row],[Age]]=34, "25-34", Table4[[#This Row],[Age]]&lt;=49, "35-49", Table4[[#This Row],[Age]]&lt;=64, "50-64", Table4[[#This Row],[Age]]&gt;=65, "65+")</f>
        <v>Under 25</v>
      </c>
      <c r="X33" t="str">
        <f>_xlfn.XLOOKUP(Table4[[#This Row],[StoreID]],Stores!A:A,Stores!B:B, "Not found")</f>
        <v>MegaMart New Michele</v>
      </c>
      <c r="Y33" t="str">
        <f>_xlfn.XLOOKUP(Table4[[#This Row],[StoreID]],Stores!A:A,Stores!C:C, "Not Found")</f>
        <v>New Michele</v>
      </c>
      <c r="Z33" t="str">
        <f>_xlfn.XLOOKUP(Table4[[#This Row],[StoreID]],Stores!A:A,Stores!D:D, "Not Found")</f>
        <v>West</v>
      </c>
    </row>
    <row r="34" spans="1:26">
      <c r="A34" t="s">
        <v>900</v>
      </c>
      <c r="B34" s="1">
        <v>45858</v>
      </c>
      <c r="C34" t="s">
        <v>327</v>
      </c>
      <c r="D34" t="s">
        <v>766</v>
      </c>
      <c r="E34" t="s">
        <v>842</v>
      </c>
      <c r="F34">
        <v>3</v>
      </c>
      <c r="G34">
        <v>0.15</v>
      </c>
      <c r="H34" t="s">
        <v>865</v>
      </c>
      <c r="I34" s="4">
        <f>Table4[[#This Row],[Quantity]]*Table4[[#This Row],[UnitPrice]]</f>
        <v>3681.7200000000003</v>
      </c>
      <c r="J34" s="4">
        <f>Table4[[#This Row],[Gross Revenue]]*(1-Table4[[#This Row],[Discount]])</f>
        <v>3129.462</v>
      </c>
      <c r="K34" s="4">
        <f>Table4[[#This Row],[Quantity]]*Table4[[#This Row],[CostPrice]]</f>
        <v>2931.27</v>
      </c>
      <c r="L34" s="4">
        <f>Table4[[#This Row],[Net Revenue]]-Table4[[#This Row],[Total Cost]]</f>
        <v>198.19200000000001</v>
      </c>
      <c r="M34" t="str">
        <f>_xlfn.XLOOKUP(Table4[[#This Row],[ProductID]], Products!A:A,Products!B:B, "Not Found")</f>
        <v>Firm Dairy</v>
      </c>
      <c r="N34" t="str">
        <f>TEXT(Table4[[#This Row],[Date]], "mmm")</f>
        <v>Jul</v>
      </c>
      <c r="O34" t="str">
        <f>TEXT(Table4[[#This Row],[Date]], "yyyy")</f>
        <v>2025</v>
      </c>
      <c r="P34" t="str">
        <f>_xlfn.XLOOKUP(Table4[[#This Row],[ProductID]],Products!A:A,Products!C:C, "Not Found")</f>
        <v>Groceries</v>
      </c>
      <c r="Q34" t="str">
        <f>_xlfn.XLOOKUP(Table4[[#This Row],[ProductID]],Products!A:A,Products!D:D,"Not Found")</f>
        <v>Dairy</v>
      </c>
      <c r="R34">
        <f>_xlfn.XLOOKUP(Table4[[#This Row],[ProductID]],Products!A:A,Products!E:E,"Not Found")</f>
        <v>1227.24</v>
      </c>
      <c r="S34">
        <f>_xlfn.XLOOKUP(Table4[[#This Row],[ProductID]],Products!A:A,Products!F:F, "Not Found")</f>
        <v>977.09</v>
      </c>
      <c r="T34" t="str">
        <f>_xlfn.XLOOKUP(Table4[[#This Row],[CustomerID]],Customers!A:A,Customers!D:D, "Not Found")</f>
        <v>F</v>
      </c>
      <c r="U34" s="6">
        <f>_xlfn.XLOOKUP(Table4[[#This Row],[CustomerID]],Customers!A:A,Customers!E:E, "Not Found")</f>
        <v>27567</v>
      </c>
      <c r="V34">
        <f ca="1">DATEDIF(Table4[[#This Row],[CustomerBirthday]], TODAY(), "Y")</f>
        <v>51</v>
      </c>
      <c r="W34" t="str" cm="1">
        <f t="array" aca="1" ref="W34" ca="1">_xlfn.IFS(Table4[[#This Row],[Age]]&lt;25, "Under 25",Table4[[#This Row],[Age]]=34, "25-34", Table4[[#This Row],[Age]]&lt;=49, "35-49", Table4[[#This Row],[Age]]&lt;=64, "50-64", Table4[[#This Row],[Age]]&gt;=65, "65+")</f>
        <v>50-64</v>
      </c>
      <c r="X34" t="str">
        <f>_xlfn.XLOOKUP(Table4[[#This Row],[StoreID]],Stores!A:A,Stores!B:B, "Not found")</f>
        <v>MegaMart Brianahaven</v>
      </c>
      <c r="Y34" t="str">
        <f>_xlfn.XLOOKUP(Table4[[#This Row],[StoreID]],Stores!A:A,Stores!C:C, "Not Found")</f>
        <v>Brianahaven</v>
      </c>
      <c r="Z34" t="str">
        <f>_xlfn.XLOOKUP(Table4[[#This Row],[StoreID]],Stores!A:A,Stores!D:D, "Not Found")</f>
        <v>North</v>
      </c>
    </row>
    <row r="35" spans="1:26">
      <c r="A35" t="s">
        <v>901</v>
      </c>
      <c r="B35" s="1">
        <v>45243</v>
      </c>
      <c r="C35" t="s">
        <v>85</v>
      </c>
      <c r="D35" t="s">
        <v>800</v>
      </c>
      <c r="E35" t="s">
        <v>842</v>
      </c>
      <c r="F35">
        <v>1</v>
      </c>
      <c r="G35">
        <v>0</v>
      </c>
      <c r="H35" t="s">
        <v>865</v>
      </c>
      <c r="I35" s="4">
        <f>Table4[[#This Row],[Quantity]]*Table4[[#This Row],[UnitPrice]]</f>
        <v>1952.65</v>
      </c>
      <c r="J35" s="4">
        <f>Table4[[#This Row],[Gross Revenue]]*(1-Table4[[#This Row],[Discount]])</f>
        <v>1952.65</v>
      </c>
      <c r="K35" s="4">
        <f>Table4[[#This Row],[Quantity]]*Table4[[#This Row],[CostPrice]]</f>
        <v>1451.27</v>
      </c>
      <c r="L35" s="4">
        <f>Table4[[#This Row],[Net Revenue]]-Table4[[#This Row],[Total Cost]]</f>
        <v>501.38000000000011</v>
      </c>
      <c r="M35" t="str">
        <f>_xlfn.XLOOKUP(Table4[[#This Row],[ProductID]], Products!A:A,Products!B:B, "Not Found")</f>
        <v>Book Television</v>
      </c>
      <c r="N35" t="str">
        <f>TEXT(Table4[[#This Row],[Date]], "mmm")</f>
        <v>Nov</v>
      </c>
      <c r="O35" t="str">
        <f>TEXT(Table4[[#This Row],[Date]], "yyyy")</f>
        <v>2023</v>
      </c>
      <c r="P35" t="str">
        <f>_xlfn.XLOOKUP(Table4[[#This Row],[ProductID]],Products!A:A,Products!C:C, "Not Found")</f>
        <v>Electronics</v>
      </c>
      <c r="Q35" t="str">
        <f>_xlfn.XLOOKUP(Table4[[#This Row],[ProductID]],Products!A:A,Products!D:D,"Not Found")</f>
        <v>Television</v>
      </c>
      <c r="R35">
        <f>_xlfn.XLOOKUP(Table4[[#This Row],[ProductID]],Products!A:A,Products!E:E,"Not Found")</f>
        <v>1952.65</v>
      </c>
      <c r="S35">
        <f>_xlfn.XLOOKUP(Table4[[#This Row],[ProductID]],Products!A:A,Products!F:F, "Not Found")</f>
        <v>1451.27</v>
      </c>
      <c r="T35" t="str">
        <f>_xlfn.XLOOKUP(Table4[[#This Row],[CustomerID]],Customers!A:A,Customers!D:D, "Not Found")</f>
        <v>M</v>
      </c>
      <c r="U35" s="6">
        <f>_xlfn.XLOOKUP(Table4[[#This Row],[CustomerID]],Customers!A:A,Customers!E:E, "Not Found")</f>
        <v>34290</v>
      </c>
      <c r="V35">
        <f ca="1">DATEDIF(Table4[[#This Row],[CustomerBirthday]], TODAY(), "Y")</f>
        <v>32</v>
      </c>
      <c r="W35" t="str" cm="1">
        <f t="array" aca="1" ref="W35" ca="1">_xlfn.IFS(Table4[[#This Row],[Age]]&lt;25, "Under 25",Table4[[#This Row],[Age]]=34, "25-34", Table4[[#This Row],[Age]]&lt;=49, "35-49", Table4[[#This Row],[Age]]&lt;=64, "50-64", Table4[[#This Row],[Age]]&gt;=65, "65+")</f>
        <v>35-49</v>
      </c>
      <c r="X35" t="str">
        <f>_xlfn.XLOOKUP(Table4[[#This Row],[StoreID]],Stores!A:A,Stores!B:B, "Not found")</f>
        <v>MegaMart Brianahaven</v>
      </c>
      <c r="Y35" t="str">
        <f>_xlfn.XLOOKUP(Table4[[#This Row],[StoreID]],Stores!A:A,Stores!C:C, "Not Found")</f>
        <v>Brianahaven</v>
      </c>
      <c r="Z35" t="str">
        <f>_xlfn.XLOOKUP(Table4[[#This Row],[StoreID]],Stores!A:A,Stores!D:D, "Not Found")</f>
        <v>North</v>
      </c>
    </row>
    <row r="36" spans="1:26">
      <c r="A36" t="s">
        <v>902</v>
      </c>
      <c r="B36" s="1">
        <v>45338</v>
      </c>
      <c r="C36" t="s">
        <v>224</v>
      </c>
      <c r="D36" t="s">
        <v>820</v>
      </c>
      <c r="E36" t="s">
        <v>831</v>
      </c>
      <c r="F36">
        <v>1</v>
      </c>
      <c r="G36">
        <v>0</v>
      </c>
      <c r="H36" t="s">
        <v>871</v>
      </c>
      <c r="I36" s="4">
        <f>Table4[[#This Row],[Quantity]]*Table4[[#This Row],[UnitPrice]]</f>
        <v>1197.18</v>
      </c>
      <c r="J36" s="4">
        <f>Table4[[#This Row],[Gross Revenue]]*(1-Table4[[#This Row],[Discount]])</f>
        <v>1197.18</v>
      </c>
      <c r="K36" s="4">
        <f>Table4[[#This Row],[Quantity]]*Table4[[#This Row],[CostPrice]]</f>
        <v>722.74</v>
      </c>
      <c r="L36" s="4">
        <f>Table4[[#This Row],[Net Revenue]]-Table4[[#This Row],[Total Cost]]</f>
        <v>474.44000000000005</v>
      </c>
      <c r="M36" t="str">
        <f>_xlfn.XLOOKUP(Table4[[#This Row],[ProductID]], Products!A:A,Products!B:B, "Not Found")</f>
        <v>Or Smartphone</v>
      </c>
      <c r="N36" t="str">
        <f>TEXT(Table4[[#This Row],[Date]], "mmm")</f>
        <v>Feb</v>
      </c>
      <c r="O36" t="str">
        <f>TEXT(Table4[[#This Row],[Date]], "yyyy")</f>
        <v>2024</v>
      </c>
      <c r="P36" t="str">
        <f>_xlfn.XLOOKUP(Table4[[#This Row],[ProductID]],Products!A:A,Products!C:C, "Not Found")</f>
        <v>Electronics</v>
      </c>
      <c r="Q36" t="str">
        <f>_xlfn.XLOOKUP(Table4[[#This Row],[ProductID]],Products!A:A,Products!D:D,"Not Found")</f>
        <v>Smartphone</v>
      </c>
      <c r="R36">
        <f>_xlfn.XLOOKUP(Table4[[#This Row],[ProductID]],Products!A:A,Products!E:E,"Not Found")</f>
        <v>1197.18</v>
      </c>
      <c r="S36">
        <f>_xlfn.XLOOKUP(Table4[[#This Row],[ProductID]],Products!A:A,Products!F:F, "Not Found")</f>
        <v>722.74</v>
      </c>
      <c r="T36" t="str">
        <f>_xlfn.XLOOKUP(Table4[[#This Row],[CustomerID]],Customers!A:A,Customers!D:D, "Not Found")</f>
        <v>M</v>
      </c>
      <c r="U36" s="6">
        <f>_xlfn.XLOOKUP(Table4[[#This Row],[CustomerID]],Customers!A:A,Customers!E:E, "Not Found")</f>
        <v>38555</v>
      </c>
      <c r="V36">
        <f ca="1">DATEDIF(Table4[[#This Row],[CustomerBirthday]], TODAY(), "Y")</f>
        <v>21</v>
      </c>
      <c r="W36" t="str" cm="1">
        <f t="array" aca="1" ref="W36" ca="1">_xlfn.IFS(Table4[[#This Row],[Age]]&lt;25, "Under 25",Table4[[#This Row],[Age]]=34, "25-34", Table4[[#This Row],[Age]]&lt;=49, "35-49", Table4[[#This Row],[Age]]&lt;=64, "50-64", Table4[[#This Row],[Age]]&gt;=65, "65+")</f>
        <v>Under 25</v>
      </c>
      <c r="X36" t="str">
        <f>_xlfn.XLOOKUP(Table4[[#This Row],[StoreID]],Stores!A:A,Stores!B:B, "Not found")</f>
        <v>MegaMart Jimenezborough</v>
      </c>
      <c r="Y36" t="str">
        <f>_xlfn.XLOOKUP(Table4[[#This Row],[StoreID]],Stores!A:A,Stores!C:C, "Not Found")</f>
        <v>Jimenezborough</v>
      </c>
      <c r="Z36" t="str">
        <f>_xlfn.XLOOKUP(Table4[[#This Row],[StoreID]],Stores!A:A,Stores!D:D, "Not Found")</f>
        <v>South</v>
      </c>
    </row>
    <row r="37" spans="1:26">
      <c r="A37" t="s">
        <v>903</v>
      </c>
      <c r="B37" s="1">
        <v>45811</v>
      </c>
      <c r="C37" t="s">
        <v>202</v>
      </c>
      <c r="D37" t="s">
        <v>824</v>
      </c>
      <c r="E37" t="s">
        <v>831</v>
      </c>
      <c r="F37">
        <v>5</v>
      </c>
      <c r="G37">
        <v>0.05</v>
      </c>
      <c r="H37" t="s">
        <v>871</v>
      </c>
      <c r="I37" s="4">
        <f>Table4[[#This Row],[Quantity]]*Table4[[#This Row],[UnitPrice]]</f>
        <v>1941.3</v>
      </c>
      <c r="J37" s="4">
        <f>Table4[[#This Row],[Gross Revenue]]*(1-Table4[[#This Row],[Discount]])</f>
        <v>1844.2349999999999</v>
      </c>
      <c r="K37" s="4">
        <f>Table4[[#This Row],[Quantity]]*Table4[[#This Row],[CostPrice]]</f>
        <v>996.5</v>
      </c>
      <c r="L37" s="4">
        <f>Table4[[#This Row],[Net Revenue]]-Table4[[#This Row],[Total Cost]]</f>
        <v>847.7349999999999</v>
      </c>
      <c r="M37" t="str">
        <f>_xlfn.XLOOKUP(Table4[[#This Row],[ProductID]], Products!A:A,Products!B:B, "Not Found")</f>
        <v>Possible Watches</v>
      </c>
      <c r="N37" t="str">
        <f>TEXT(Table4[[#This Row],[Date]], "mmm")</f>
        <v>Jun</v>
      </c>
      <c r="O37" t="str">
        <f>TEXT(Table4[[#This Row],[Date]], "yyyy")</f>
        <v>2025</v>
      </c>
      <c r="P37" t="str">
        <f>_xlfn.XLOOKUP(Table4[[#This Row],[ProductID]],Products!A:A,Products!C:C, "Not Found")</f>
        <v>Fashion</v>
      </c>
      <c r="Q37" t="str">
        <f>_xlfn.XLOOKUP(Table4[[#This Row],[ProductID]],Products!A:A,Products!D:D,"Not Found")</f>
        <v>Watches</v>
      </c>
      <c r="R37">
        <f>_xlfn.XLOOKUP(Table4[[#This Row],[ProductID]],Products!A:A,Products!E:E,"Not Found")</f>
        <v>388.26</v>
      </c>
      <c r="S37">
        <f>_xlfn.XLOOKUP(Table4[[#This Row],[ProductID]],Products!A:A,Products!F:F, "Not Found")</f>
        <v>199.3</v>
      </c>
      <c r="T37" t="str">
        <f>_xlfn.XLOOKUP(Table4[[#This Row],[CustomerID]],Customers!A:A,Customers!D:D, "Not Found")</f>
        <v>F</v>
      </c>
      <c r="U37" s="6">
        <f>_xlfn.XLOOKUP(Table4[[#This Row],[CustomerID]],Customers!A:A,Customers!E:E, "Not Found")</f>
        <v>33492</v>
      </c>
      <c r="V37">
        <f ca="1">DATEDIF(Table4[[#This Row],[CustomerBirthday]], TODAY(), "Y")</f>
        <v>34</v>
      </c>
      <c r="W37" t="str" cm="1">
        <f t="array" aca="1" ref="W37" ca="1">_xlfn.IFS(Table4[[#This Row],[Age]]&lt;25, "Under 25",Table4[[#This Row],[Age]]=34, "25-34", Table4[[#This Row],[Age]]&lt;=49, "35-49", Table4[[#This Row],[Age]]&lt;=64, "50-64", Table4[[#This Row],[Age]]&gt;=65, "65+")</f>
        <v>25-34</v>
      </c>
      <c r="X37" t="str">
        <f>_xlfn.XLOOKUP(Table4[[#This Row],[StoreID]],Stores!A:A,Stores!B:B, "Not found")</f>
        <v>MegaMart Jimenezborough</v>
      </c>
      <c r="Y37" t="str">
        <f>_xlfn.XLOOKUP(Table4[[#This Row],[StoreID]],Stores!A:A,Stores!C:C, "Not Found")</f>
        <v>Jimenezborough</v>
      </c>
      <c r="Z37" t="str">
        <f>_xlfn.XLOOKUP(Table4[[#This Row],[StoreID]],Stores!A:A,Stores!D:D, "Not Found")</f>
        <v>South</v>
      </c>
    </row>
    <row r="38" spans="1:26">
      <c r="A38" t="s">
        <v>904</v>
      </c>
      <c r="B38" s="1">
        <v>45308</v>
      </c>
      <c r="C38" t="s">
        <v>130</v>
      </c>
      <c r="D38" t="s">
        <v>786</v>
      </c>
      <c r="E38" t="s">
        <v>842</v>
      </c>
      <c r="F38">
        <v>1</v>
      </c>
      <c r="G38">
        <v>0.05</v>
      </c>
      <c r="H38" t="s">
        <v>868</v>
      </c>
      <c r="I38" s="4">
        <f>Table4[[#This Row],[Quantity]]*Table4[[#This Row],[UnitPrice]]</f>
        <v>29.24</v>
      </c>
      <c r="J38" s="4">
        <f>Table4[[#This Row],[Gross Revenue]]*(1-Table4[[#This Row],[Discount]])</f>
        <v>27.777999999999999</v>
      </c>
      <c r="K38" s="4">
        <f>Table4[[#This Row],[Quantity]]*Table4[[#This Row],[CostPrice]]</f>
        <v>15.28</v>
      </c>
      <c r="L38" s="4">
        <f>Table4[[#This Row],[Net Revenue]]-Table4[[#This Row],[Total Cost]]</f>
        <v>12.497999999999999</v>
      </c>
      <c r="M38" t="str">
        <f>_xlfn.XLOOKUP(Table4[[#This Row],[ProductID]], Products!A:A,Products!B:B, "Not Found")</f>
        <v>National Watches</v>
      </c>
      <c r="N38" t="str">
        <f>TEXT(Table4[[#This Row],[Date]], "mmm")</f>
        <v>Jan</v>
      </c>
      <c r="O38" t="str">
        <f>TEXT(Table4[[#This Row],[Date]], "yyyy")</f>
        <v>2024</v>
      </c>
      <c r="P38" t="str">
        <f>_xlfn.XLOOKUP(Table4[[#This Row],[ProductID]],Products!A:A,Products!C:C, "Not Found")</f>
        <v>Fashion</v>
      </c>
      <c r="Q38" t="str">
        <f>_xlfn.XLOOKUP(Table4[[#This Row],[ProductID]],Products!A:A,Products!D:D,"Not Found")</f>
        <v>Watches</v>
      </c>
      <c r="R38">
        <f>_xlfn.XLOOKUP(Table4[[#This Row],[ProductID]],Products!A:A,Products!E:E,"Not Found")</f>
        <v>29.24</v>
      </c>
      <c r="S38">
        <f>_xlfn.XLOOKUP(Table4[[#This Row],[ProductID]],Products!A:A,Products!F:F, "Not Found")</f>
        <v>15.28</v>
      </c>
      <c r="T38" t="str">
        <f>_xlfn.XLOOKUP(Table4[[#This Row],[CustomerID]],Customers!A:A,Customers!D:D, "Not Found")</f>
        <v>F</v>
      </c>
      <c r="U38" s="6">
        <f>_xlfn.XLOOKUP(Table4[[#This Row],[CustomerID]],Customers!A:A,Customers!E:E, "Not Found")</f>
        <v>28698</v>
      </c>
      <c r="V38">
        <f ca="1">DATEDIF(Table4[[#This Row],[CustomerBirthday]], TODAY(), "Y")</f>
        <v>48</v>
      </c>
      <c r="W38" t="str" cm="1">
        <f t="array" aca="1" ref="W38" ca="1">_xlfn.IFS(Table4[[#This Row],[Age]]&lt;25, "Under 25",Table4[[#This Row],[Age]]=34, "25-34", Table4[[#This Row],[Age]]&lt;=49, "35-49", Table4[[#This Row],[Age]]&lt;=64, "50-64", Table4[[#This Row],[Age]]&gt;=65, "65+")</f>
        <v>35-49</v>
      </c>
      <c r="X38" t="str">
        <f>_xlfn.XLOOKUP(Table4[[#This Row],[StoreID]],Stores!A:A,Stores!B:B, "Not found")</f>
        <v>MegaMart Brianahaven</v>
      </c>
      <c r="Y38" t="str">
        <f>_xlfn.XLOOKUP(Table4[[#This Row],[StoreID]],Stores!A:A,Stores!C:C, "Not Found")</f>
        <v>Brianahaven</v>
      </c>
      <c r="Z38" t="str">
        <f>_xlfn.XLOOKUP(Table4[[#This Row],[StoreID]],Stores!A:A,Stores!D:D, "Not Found")</f>
        <v>North</v>
      </c>
    </row>
    <row r="39" spans="1:26">
      <c r="A39" t="s">
        <v>905</v>
      </c>
      <c r="B39" s="1">
        <v>45783</v>
      </c>
      <c r="C39" t="s">
        <v>636</v>
      </c>
      <c r="D39" t="s">
        <v>808</v>
      </c>
      <c r="E39" t="s">
        <v>839</v>
      </c>
      <c r="F39">
        <v>3</v>
      </c>
      <c r="G39">
        <v>0.05</v>
      </c>
      <c r="H39" t="s">
        <v>875</v>
      </c>
      <c r="I39" s="4">
        <f>Table4[[#This Row],[Quantity]]*Table4[[#This Row],[UnitPrice]]</f>
        <v>4905.03</v>
      </c>
      <c r="J39" s="4">
        <f>Table4[[#This Row],[Gross Revenue]]*(1-Table4[[#This Row],[Discount]])</f>
        <v>4659.7784999999994</v>
      </c>
      <c r="K39" s="4">
        <f>Table4[[#This Row],[Quantity]]*Table4[[#This Row],[CostPrice]]</f>
        <v>3129.87</v>
      </c>
      <c r="L39" s="4">
        <f>Table4[[#This Row],[Net Revenue]]-Table4[[#This Row],[Total Cost]]</f>
        <v>1529.9084999999995</v>
      </c>
      <c r="M39" t="str">
        <f>_xlfn.XLOOKUP(Table4[[#This Row],[ProductID]], Products!A:A,Products!B:B, "Not Found")</f>
        <v>Present Television</v>
      </c>
      <c r="N39" t="str">
        <f>TEXT(Table4[[#This Row],[Date]], "mmm")</f>
        <v>May</v>
      </c>
      <c r="O39" t="str">
        <f>TEXT(Table4[[#This Row],[Date]], "yyyy")</f>
        <v>2025</v>
      </c>
      <c r="P39" t="str">
        <f>_xlfn.XLOOKUP(Table4[[#This Row],[ProductID]],Products!A:A,Products!C:C, "Not Found")</f>
        <v>Electronics</v>
      </c>
      <c r="Q39" t="str">
        <f>_xlfn.XLOOKUP(Table4[[#This Row],[ProductID]],Products!A:A,Products!D:D,"Not Found")</f>
        <v>Television</v>
      </c>
      <c r="R39">
        <f>_xlfn.XLOOKUP(Table4[[#This Row],[ProductID]],Products!A:A,Products!E:E,"Not Found")</f>
        <v>1635.01</v>
      </c>
      <c r="S39">
        <f>_xlfn.XLOOKUP(Table4[[#This Row],[ProductID]],Products!A:A,Products!F:F, "Not Found")</f>
        <v>1043.29</v>
      </c>
      <c r="T39" t="str">
        <f>_xlfn.XLOOKUP(Table4[[#This Row],[CustomerID]],Customers!A:A,Customers!D:D, "Not Found")</f>
        <v>F</v>
      </c>
      <c r="U39" s="6">
        <f>_xlfn.XLOOKUP(Table4[[#This Row],[CustomerID]],Customers!A:A,Customers!E:E, "Not Found")</f>
        <v>21899</v>
      </c>
      <c r="V39">
        <f ca="1">DATEDIF(Table4[[#This Row],[CustomerBirthday]], TODAY(), "Y")</f>
        <v>66</v>
      </c>
      <c r="W39" t="str" cm="1">
        <f t="array" aca="1" ref="W39" ca="1">_xlfn.IFS(Table4[[#This Row],[Age]]&lt;25, "Under 25",Table4[[#This Row],[Age]]=34, "25-34", Table4[[#This Row],[Age]]&lt;=49, "35-49", Table4[[#This Row],[Age]]&lt;=64, "50-64", Table4[[#This Row],[Age]]&gt;=65, "65+")</f>
        <v>65+</v>
      </c>
      <c r="X39" t="str">
        <f>_xlfn.XLOOKUP(Table4[[#This Row],[StoreID]],Stores!A:A,Stores!B:B, "Not found")</f>
        <v>MegaMart New Michele</v>
      </c>
      <c r="Y39" t="str">
        <f>_xlfn.XLOOKUP(Table4[[#This Row],[StoreID]],Stores!A:A,Stores!C:C, "Not Found")</f>
        <v>New Michele</v>
      </c>
      <c r="Z39" t="str">
        <f>_xlfn.XLOOKUP(Table4[[#This Row],[StoreID]],Stores!A:A,Stores!D:D, "Not Found")</f>
        <v>West</v>
      </c>
    </row>
    <row r="40" spans="1:26">
      <c r="A40" t="s">
        <v>906</v>
      </c>
      <c r="B40" s="1">
        <v>45578</v>
      </c>
      <c r="C40" t="s">
        <v>702</v>
      </c>
      <c r="D40" t="s">
        <v>711</v>
      </c>
      <c r="E40" t="s">
        <v>835</v>
      </c>
      <c r="F40">
        <v>3</v>
      </c>
      <c r="G40">
        <v>0</v>
      </c>
      <c r="H40" t="s">
        <v>875</v>
      </c>
      <c r="I40" s="4">
        <f>Table4[[#This Row],[Quantity]]*Table4[[#This Row],[UnitPrice]]</f>
        <v>5021.07</v>
      </c>
      <c r="J40" s="4">
        <f>Table4[[#This Row],[Gross Revenue]]*(1-Table4[[#This Row],[Discount]])</f>
        <v>5021.07</v>
      </c>
      <c r="K40" s="4">
        <f>Table4[[#This Row],[Quantity]]*Table4[[#This Row],[CostPrice]]</f>
        <v>3970.1400000000003</v>
      </c>
      <c r="L40" s="4">
        <f>Table4[[#This Row],[Net Revenue]]-Table4[[#This Row],[Total Cost]]</f>
        <v>1050.9299999999994</v>
      </c>
      <c r="M40" t="str">
        <f>_xlfn.XLOOKUP(Table4[[#This Row],[ProductID]], Products!A:A,Products!B:B, "Not Found")</f>
        <v>Like Camera</v>
      </c>
      <c r="N40" t="str">
        <f>TEXT(Table4[[#This Row],[Date]], "mmm")</f>
        <v>Oct</v>
      </c>
      <c r="O40" t="str">
        <f>TEXT(Table4[[#This Row],[Date]], "yyyy")</f>
        <v>2024</v>
      </c>
      <c r="P40" t="str">
        <f>_xlfn.XLOOKUP(Table4[[#This Row],[ProductID]],Products!A:A,Products!C:C, "Not Found")</f>
        <v>Electronics</v>
      </c>
      <c r="Q40" t="str">
        <f>_xlfn.XLOOKUP(Table4[[#This Row],[ProductID]],Products!A:A,Products!D:D,"Not Found")</f>
        <v>Camera</v>
      </c>
      <c r="R40">
        <f>_xlfn.XLOOKUP(Table4[[#This Row],[ProductID]],Products!A:A,Products!E:E,"Not Found")</f>
        <v>1673.69</v>
      </c>
      <c r="S40">
        <f>_xlfn.XLOOKUP(Table4[[#This Row],[ProductID]],Products!A:A,Products!F:F, "Not Found")</f>
        <v>1323.38</v>
      </c>
      <c r="T40" t="str">
        <f>_xlfn.XLOOKUP(Table4[[#This Row],[CustomerID]],Customers!A:A,Customers!D:D, "Not Found")</f>
        <v>M</v>
      </c>
      <c r="U40" s="6">
        <f>_xlfn.XLOOKUP(Table4[[#This Row],[CustomerID]],Customers!A:A,Customers!E:E, "Not Found")</f>
        <v>37249</v>
      </c>
      <c r="V40">
        <f ca="1">DATEDIF(Table4[[#This Row],[CustomerBirthday]], TODAY(), "Y")</f>
        <v>24</v>
      </c>
      <c r="W40" t="str" cm="1">
        <f t="array" aca="1" ref="W40" ca="1">_xlfn.IFS(Table4[[#This Row],[Age]]&lt;25, "Under 25",Table4[[#This Row],[Age]]=34, "25-34", Table4[[#This Row],[Age]]&lt;=49, "35-49", Table4[[#This Row],[Age]]&lt;=64, "50-64", Table4[[#This Row],[Age]]&gt;=65, "65+")</f>
        <v>Under 25</v>
      </c>
      <c r="X40" t="str">
        <f>_xlfn.XLOOKUP(Table4[[#This Row],[StoreID]],Stores!A:A,Stores!B:B, "Not found")</f>
        <v>MegaMart Peckmouth</v>
      </c>
      <c r="Y40" t="str">
        <f>_xlfn.XLOOKUP(Table4[[#This Row],[StoreID]],Stores!A:A,Stores!C:C, "Not Found")</f>
        <v>Peckmouth</v>
      </c>
      <c r="Z40" t="str">
        <f>_xlfn.XLOOKUP(Table4[[#This Row],[StoreID]],Stores!A:A,Stores!D:D, "Not Found")</f>
        <v>East</v>
      </c>
    </row>
    <row r="41" spans="1:26">
      <c r="A41" t="s">
        <v>907</v>
      </c>
      <c r="B41" s="1">
        <v>45506</v>
      </c>
      <c r="C41" t="s">
        <v>302</v>
      </c>
      <c r="D41" t="s">
        <v>742</v>
      </c>
      <c r="E41" t="s">
        <v>846</v>
      </c>
      <c r="F41">
        <v>4</v>
      </c>
      <c r="G41">
        <v>0.15</v>
      </c>
      <c r="H41" t="s">
        <v>871</v>
      </c>
      <c r="I41" s="4">
        <f>Table4[[#This Row],[Quantity]]*Table4[[#This Row],[UnitPrice]]</f>
        <v>994.28</v>
      </c>
      <c r="J41" s="4">
        <f>Table4[[#This Row],[Gross Revenue]]*(1-Table4[[#This Row],[Discount]])</f>
        <v>845.13799999999992</v>
      </c>
      <c r="K41" s="4">
        <f>Table4[[#This Row],[Quantity]]*Table4[[#This Row],[CostPrice]]</f>
        <v>762.68</v>
      </c>
      <c r="L41" s="4">
        <f>Table4[[#This Row],[Net Revenue]]-Table4[[#This Row],[Total Cost]]</f>
        <v>82.45799999999997</v>
      </c>
      <c r="M41" t="str">
        <f>_xlfn.XLOOKUP(Table4[[#This Row],[ProductID]], Products!A:A,Products!B:B, "Not Found")</f>
        <v>Either Headphones</v>
      </c>
      <c r="N41" t="str">
        <f>TEXT(Table4[[#This Row],[Date]], "mmm")</f>
        <v>Aug</v>
      </c>
      <c r="O41" t="str">
        <f>TEXT(Table4[[#This Row],[Date]], "yyyy")</f>
        <v>2024</v>
      </c>
      <c r="P41" t="str">
        <f>_xlfn.XLOOKUP(Table4[[#This Row],[ProductID]],Products!A:A,Products!C:C, "Not Found")</f>
        <v>Electronics</v>
      </c>
      <c r="Q41" t="str">
        <f>_xlfn.XLOOKUP(Table4[[#This Row],[ProductID]],Products!A:A,Products!D:D,"Not Found")</f>
        <v>Headphones</v>
      </c>
      <c r="R41">
        <f>_xlfn.XLOOKUP(Table4[[#This Row],[ProductID]],Products!A:A,Products!E:E,"Not Found")</f>
        <v>248.57</v>
      </c>
      <c r="S41">
        <f>_xlfn.XLOOKUP(Table4[[#This Row],[ProductID]],Products!A:A,Products!F:F, "Not Found")</f>
        <v>190.67</v>
      </c>
      <c r="T41" t="str">
        <f>_xlfn.XLOOKUP(Table4[[#This Row],[CustomerID]],Customers!A:A,Customers!D:D, "Not Found")</f>
        <v>F</v>
      </c>
      <c r="U41" s="6">
        <f>_xlfn.XLOOKUP(Table4[[#This Row],[CustomerID]],Customers!A:A,Customers!E:E, "Not Found")</f>
        <v>37929</v>
      </c>
      <c r="V41">
        <f ca="1">DATEDIF(Table4[[#This Row],[CustomerBirthday]], TODAY(), "Y")</f>
        <v>22</v>
      </c>
      <c r="W41" t="str" cm="1">
        <f t="array" aca="1" ref="W41" ca="1">_xlfn.IFS(Table4[[#This Row],[Age]]&lt;25, "Under 25",Table4[[#This Row],[Age]]=34, "25-34", Table4[[#This Row],[Age]]&lt;=49, "35-49", Table4[[#This Row],[Age]]&lt;=64, "50-64", Table4[[#This Row],[Age]]&gt;=65, "65+")</f>
        <v>Under 25</v>
      </c>
      <c r="X41" t="str">
        <f>_xlfn.XLOOKUP(Table4[[#This Row],[StoreID]],Stores!A:A,Stores!B:B, "Not found")</f>
        <v>MegaMart Johnmouth</v>
      </c>
      <c r="Y41" t="str">
        <f>_xlfn.XLOOKUP(Table4[[#This Row],[StoreID]],Stores!A:A,Stores!C:C, "Not Found")</f>
        <v>Johnmouth</v>
      </c>
      <c r="Z41" t="str">
        <f>_xlfn.XLOOKUP(Table4[[#This Row],[StoreID]],Stores!A:A,Stores!D:D, "Not Found")</f>
        <v>East</v>
      </c>
    </row>
    <row r="42" spans="1:26">
      <c r="A42" t="s">
        <v>908</v>
      </c>
      <c r="B42" s="1">
        <v>45280</v>
      </c>
      <c r="C42" t="s">
        <v>81</v>
      </c>
      <c r="D42" t="s">
        <v>814</v>
      </c>
      <c r="E42" t="s">
        <v>846</v>
      </c>
      <c r="F42">
        <v>2</v>
      </c>
      <c r="G42">
        <v>0</v>
      </c>
      <c r="H42" t="s">
        <v>865</v>
      </c>
      <c r="I42" s="4">
        <f>Table4[[#This Row],[Quantity]]*Table4[[#This Row],[UnitPrice]]</f>
        <v>2573.1</v>
      </c>
      <c r="J42" s="4">
        <f>Table4[[#This Row],[Gross Revenue]]*(1-Table4[[#This Row],[Discount]])</f>
        <v>2573.1</v>
      </c>
      <c r="K42" s="4">
        <f>Table4[[#This Row],[Quantity]]*Table4[[#This Row],[CostPrice]]</f>
        <v>1595.08</v>
      </c>
      <c r="L42" s="4">
        <f>Table4[[#This Row],[Net Revenue]]-Table4[[#This Row],[Total Cost]]</f>
        <v>978.02</v>
      </c>
      <c r="M42" t="str">
        <f>_xlfn.XLOOKUP(Table4[[#This Row],[ProductID]], Products!A:A,Products!B:B, "Not Found")</f>
        <v>Least Accessories</v>
      </c>
      <c r="N42" t="str">
        <f>TEXT(Table4[[#This Row],[Date]], "mmm")</f>
        <v>Dec</v>
      </c>
      <c r="O42" t="str">
        <f>TEXT(Table4[[#This Row],[Date]], "yyyy")</f>
        <v>2023</v>
      </c>
      <c r="P42" t="str">
        <f>_xlfn.XLOOKUP(Table4[[#This Row],[ProductID]],Products!A:A,Products!C:C, "Not Found")</f>
        <v>Fashion</v>
      </c>
      <c r="Q42" t="str">
        <f>_xlfn.XLOOKUP(Table4[[#This Row],[ProductID]],Products!A:A,Products!D:D,"Not Found")</f>
        <v>Accessories</v>
      </c>
      <c r="R42">
        <f>_xlfn.XLOOKUP(Table4[[#This Row],[ProductID]],Products!A:A,Products!E:E,"Not Found")</f>
        <v>1286.55</v>
      </c>
      <c r="S42">
        <f>_xlfn.XLOOKUP(Table4[[#This Row],[ProductID]],Products!A:A,Products!F:F, "Not Found")</f>
        <v>797.54</v>
      </c>
      <c r="T42" t="str">
        <f>_xlfn.XLOOKUP(Table4[[#This Row],[CustomerID]],Customers!A:A,Customers!D:D, "Not Found")</f>
        <v>F</v>
      </c>
      <c r="U42" s="6">
        <f>_xlfn.XLOOKUP(Table4[[#This Row],[CustomerID]],Customers!A:A,Customers!E:E, "Not Found")</f>
        <v>30128</v>
      </c>
      <c r="V42">
        <f ca="1">DATEDIF(Table4[[#This Row],[CustomerBirthday]], TODAY(), "Y")</f>
        <v>44</v>
      </c>
      <c r="W42" t="str" cm="1">
        <f t="array" aca="1" ref="W42" ca="1">_xlfn.IFS(Table4[[#This Row],[Age]]&lt;25, "Under 25",Table4[[#This Row],[Age]]=34, "25-34", Table4[[#This Row],[Age]]&lt;=49, "35-49", Table4[[#This Row],[Age]]&lt;=64, "50-64", Table4[[#This Row],[Age]]&gt;=65, "65+")</f>
        <v>35-49</v>
      </c>
      <c r="X42" t="str">
        <f>_xlfn.XLOOKUP(Table4[[#This Row],[StoreID]],Stores!A:A,Stores!B:B, "Not found")</f>
        <v>MegaMart Johnmouth</v>
      </c>
      <c r="Y42" t="str">
        <f>_xlfn.XLOOKUP(Table4[[#This Row],[StoreID]],Stores!A:A,Stores!C:C, "Not Found")</f>
        <v>Johnmouth</v>
      </c>
      <c r="Z42" t="str">
        <f>_xlfn.XLOOKUP(Table4[[#This Row],[StoreID]],Stores!A:A,Stores!D:D, "Not Found")</f>
        <v>East</v>
      </c>
    </row>
    <row r="43" spans="1:26">
      <c r="A43" t="s">
        <v>909</v>
      </c>
      <c r="B43" s="1">
        <v>45446</v>
      </c>
      <c r="C43" t="s">
        <v>625</v>
      </c>
      <c r="D43" t="s">
        <v>776</v>
      </c>
      <c r="E43" t="s">
        <v>846</v>
      </c>
      <c r="F43">
        <v>1</v>
      </c>
      <c r="G43">
        <v>0</v>
      </c>
      <c r="H43" t="s">
        <v>865</v>
      </c>
      <c r="I43" s="4">
        <f>Table4[[#This Row],[Quantity]]*Table4[[#This Row],[UnitPrice]]</f>
        <v>429.15</v>
      </c>
      <c r="J43" s="4">
        <f>Table4[[#This Row],[Gross Revenue]]*(1-Table4[[#This Row],[Discount]])</f>
        <v>429.15</v>
      </c>
      <c r="K43" s="4">
        <f>Table4[[#This Row],[Quantity]]*Table4[[#This Row],[CostPrice]]</f>
        <v>258.72000000000003</v>
      </c>
      <c r="L43" s="4">
        <f>Table4[[#This Row],[Net Revenue]]-Table4[[#This Row],[Total Cost]]</f>
        <v>170.42999999999995</v>
      </c>
      <c r="M43" t="str">
        <f>_xlfn.XLOOKUP(Table4[[#This Row],[ProductID]], Products!A:A,Products!B:B, "Not Found")</f>
        <v>Little Watches</v>
      </c>
      <c r="N43" t="str">
        <f>TEXT(Table4[[#This Row],[Date]], "mmm")</f>
        <v>Jun</v>
      </c>
      <c r="O43" t="str">
        <f>TEXT(Table4[[#This Row],[Date]], "yyyy")</f>
        <v>2024</v>
      </c>
      <c r="P43" t="str">
        <f>_xlfn.XLOOKUP(Table4[[#This Row],[ProductID]],Products!A:A,Products!C:C, "Not Found")</f>
        <v>Fashion</v>
      </c>
      <c r="Q43" t="str">
        <f>_xlfn.XLOOKUP(Table4[[#This Row],[ProductID]],Products!A:A,Products!D:D,"Not Found")</f>
        <v>Watches</v>
      </c>
      <c r="R43">
        <f>_xlfn.XLOOKUP(Table4[[#This Row],[ProductID]],Products!A:A,Products!E:E,"Not Found")</f>
        <v>429.15</v>
      </c>
      <c r="S43">
        <f>_xlfn.XLOOKUP(Table4[[#This Row],[ProductID]],Products!A:A,Products!F:F, "Not Found")</f>
        <v>258.72000000000003</v>
      </c>
      <c r="T43" t="str">
        <f>_xlfn.XLOOKUP(Table4[[#This Row],[CustomerID]],Customers!A:A,Customers!D:D, "Not Found")</f>
        <v>M</v>
      </c>
      <c r="U43" s="6">
        <f>_xlfn.XLOOKUP(Table4[[#This Row],[CustomerID]],Customers!A:A,Customers!E:E, "Not Found")</f>
        <v>29135</v>
      </c>
      <c r="V43">
        <f ca="1">DATEDIF(Table4[[#This Row],[CustomerBirthday]], TODAY(), "Y")</f>
        <v>46</v>
      </c>
      <c r="W43" t="str" cm="1">
        <f t="array" aca="1" ref="W43" ca="1">_xlfn.IFS(Table4[[#This Row],[Age]]&lt;25, "Under 25",Table4[[#This Row],[Age]]=34, "25-34", Table4[[#This Row],[Age]]&lt;=49, "35-49", Table4[[#This Row],[Age]]&lt;=64, "50-64", Table4[[#This Row],[Age]]&gt;=65, "65+")</f>
        <v>35-49</v>
      </c>
      <c r="X43" t="str">
        <f>_xlfn.XLOOKUP(Table4[[#This Row],[StoreID]],Stores!A:A,Stores!B:B, "Not found")</f>
        <v>MegaMart Johnmouth</v>
      </c>
      <c r="Y43" t="str">
        <f>_xlfn.XLOOKUP(Table4[[#This Row],[StoreID]],Stores!A:A,Stores!C:C, "Not Found")</f>
        <v>Johnmouth</v>
      </c>
      <c r="Z43" t="str">
        <f>_xlfn.XLOOKUP(Table4[[#This Row],[StoreID]],Stores!A:A,Stores!D:D, "Not Found")</f>
        <v>East</v>
      </c>
    </row>
    <row r="44" spans="1:26">
      <c r="A44" t="s">
        <v>910</v>
      </c>
      <c r="B44" s="1">
        <v>45595</v>
      </c>
      <c r="C44" t="s">
        <v>500</v>
      </c>
      <c r="D44" t="s">
        <v>742</v>
      </c>
      <c r="E44" t="s">
        <v>842</v>
      </c>
      <c r="F44">
        <v>3</v>
      </c>
      <c r="G44">
        <v>0</v>
      </c>
      <c r="H44" t="s">
        <v>865</v>
      </c>
      <c r="I44" s="4">
        <f>Table4[[#This Row],[Quantity]]*Table4[[#This Row],[UnitPrice]]</f>
        <v>745.71</v>
      </c>
      <c r="J44" s="4">
        <f>Table4[[#This Row],[Gross Revenue]]*(1-Table4[[#This Row],[Discount]])</f>
        <v>745.71</v>
      </c>
      <c r="K44" s="4">
        <f>Table4[[#This Row],[Quantity]]*Table4[[#This Row],[CostPrice]]</f>
        <v>572.01</v>
      </c>
      <c r="L44" s="4">
        <f>Table4[[#This Row],[Net Revenue]]-Table4[[#This Row],[Total Cost]]</f>
        <v>173.70000000000005</v>
      </c>
      <c r="M44" t="str">
        <f>_xlfn.XLOOKUP(Table4[[#This Row],[ProductID]], Products!A:A,Products!B:B, "Not Found")</f>
        <v>Either Headphones</v>
      </c>
      <c r="N44" t="str">
        <f>TEXT(Table4[[#This Row],[Date]], "mmm")</f>
        <v>Oct</v>
      </c>
      <c r="O44" t="str">
        <f>TEXT(Table4[[#This Row],[Date]], "yyyy")</f>
        <v>2024</v>
      </c>
      <c r="P44" t="str">
        <f>_xlfn.XLOOKUP(Table4[[#This Row],[ProductID]],Products!A:A,Products!C:C, "Not Found")</f>
        <v>Electronics</v>
      </c>
      <c r="Q44" t="str">
        <f>_xlfn.XLOOKUP(Table4[[#This Row],[ProductID]],Products!A:A,Products!D:D,"Not Found")</f>
        <v>Headphones</v>
      </c>
      <c r="R44">
        <f>_xlfn.XLOOKUP(Table4[[#This Row],[ProductID]],Products!A:A,Products!E:E,"Not Found")</f>
        <v>248.57</v>
      </c>
      <c r="S44">
        <f>_xlfn.XLOOKUP(Table4[[#This Row],[ProductID]],Products!A:A,Products!F:F, "Not Found")</f>
        <v>190.67</v>
      </c>
      <c r="T44" t="str">
        <f>_xlfn.XLOOKUP(Table4[[#This Row],[CustomerID]],Customers!A:A,Customers!D:D, "Not Found")</f>
        <v>M</v>
      </c>
      <c r="U44" s="6">
        <f>_xlfn.XLOOKUP(Table4[[#This Row],[CustomerID]],Customers!A:A,Customers!E:E, "Not Found")</f>
        <v>30899</v>
      </c>
      <c r="V44">
        <f ca="1">DATEDIF(Table4[[#This Row],[CustomerBirthday]], TODAY(), "Y")</f>
        <v>41</v>
      </c>
      <c r="W44" t="str" cm="1">
        <f t="array" aca="1" ref="W44" ca="1">_xlfn.IFS(Table4[[#This Row],[Age]]&lt;25, "Under 25",Table4[[#This Row],[Age]]=34, "25-34", Table4[[#This Row],[Age]]&lt;=49, "35-49", Table4[[#This Row],[Age]]&lt;=64, "50-64", Table4[[#This Row],[Age]]&gt;=65, "65+")</f>
        <v>35-49</v>
      </c>
      <c r="X44" t="str">
        <f>_xlfn.XLOOKUP(Table4[[#This Row],[StoreID]],Stores!A:A,Stores!B:B, "Not found")</f>
        <v>MegaMart Brianahaven</v>
      </c>
      <c r="Y44" t="str">
        <f>_xlfn.XLOOKUP(Table4[[#This Row],[StoreID]],Stores!A:A,Stores!C:C, "Not Found")</f>
        <v>Brianahaven</v>
      </c>
      <c r="Z44" t="str">
        <f>_xlfn.XLOOKUP(Table4[[#This Row],[StoreID]],Stores!A:A,Stores!D:D, "Not Found")</f>
        <v>North</v>
      </c>
    </row>
    <row r="45" spans="1:26">
      <c r="A45" t="s">
        <v>911</v>
      </c>
      <c r="B45" s="1">
        <v>45657</v>
      </c>
      <c r="C45" t="s">
        <v>20</v>
      </c>
      <c r="D45" t="s">
        <v>792</v>
      </c>
      <c r="E45" t="s">
        <v>842</v>
      </c>
      <c r="F45">
        <v>4</v>
      </c>
      <c r="G45">
        <v>0</v>
      </c>
      <c r="H45" t="s">
        <v>868</v>
      </c>
      <c r="I45" s="4">
        <f>Table4[[#This Row],[Quantity]]*Table4[[#This Row],[UnitPrice]]</f>
        <v>7195.88</v>
      </c>
      <c r="J45" s="4">
        <f>Table4[[#This Row],[Gross Revenue]]*(1-Table4[[#This Row],[Discount]])</f>
        <v>7195.88</v>
      </c>
      <c r="K45" s="4">
        <f>Table4[[#This Row],[Quantity]]*Table4[[#This Row],[CostPrice]]</f>
        <v>5316.6</v>
      </c>
      <c r="L45" s="4">
        <f>Table4[[#This Row],[Net Revenue]]-Table4[[#This Row],[Total Cost]]</f>
        <v>1879.2799999999997</v>
      </c>
      <c r="M45" t="str">
        <f>_xlfn.XLOOKUP(Table4[[#This Row],[ProductID]], Products!A:A,Products!B:B, "Not Found")</f>
        <v>Beat Accessories</v>
      </c>
      <c r="N45" t="str">
        <f>TEXT(Table4[[#This Row],[Date]], "mmm")</f>
        <v>Dec</v>
      </c>
      <c r="O45" t="str">
        <f>TEXT(Table4[[#This Row],[Date]], "yyyy")</f>
        <v>2024</v>
      </c>
      <c r="P45" t="str">
        <f>_xlfn.XLOOKUP(Table4[[#This Row],[ProductID]],Products!A:A,Products!C:C, "Not Found")</f>
        <v>Fashion</v>
      </c>
      <c r="Q45" t="str">
        <f>_xlfn.XLOOKUP(Table4[[#This Row],[ProductID]],Products!A:A,Products!D:D,"Not Found")</f>
        <v>Accessories</v>
      </c>
      <c r="R45">
        <f>_xlfn.XLOOKUP(Table4[[#This Row],[ProductID]],Products!A:A,Products!E:E,"Not Found")</f>
        <v>1798.97</v>
      </c>
      <c r="S45">
        <f>_xlfn.XLOOKUP(Table4[[#This Row],[ProductID]],Products!A:A,Products!F:F, "Not Found")</f>
        <v>1329.15</v>
      </c>
      <c r="T45" t="str">
        <f>_xlfn.XLOOKUP(Table4[[#This Row],[CustomerID]],Customers!A:A,Customers!D:D, "Not Found")</f>
        <v>M</v>
      </c>
      <c r="U45" s="6">
        <f>_xlfn.XLOOKUP(Table4[[#This Row],[CustomerID]],Customers!A:A,Customers!E:E, "Not Found")</f>
        <v>33771</v>
      </c>
      <c r="V45">
        <f ca="1">DATEDIF(Table4[[#This Row],[CustomerBirthday]], TODAY(), "Y")</f>
        <v>34</v>
      </c>
      <c r="W45" t="str" cm="1">
        <f t="array" aca="1" ref="W45" ca="1">_xlfn.IFS(Table4[[#This Row],[Age]]&lt;25, "Under 25",Table4[[#This Row],[Age]]=34, "25-34", Table4[[#This Row],[Age]]&lt;=49, "35-49", Table4[[#This Row],[Age]]&lt;=64, "50-64", Table4[[#This Row],[Age]]&gt;=65, "65+")</f>
        <v>25-34</v>
      </c>
      <c r="X45" t="str">
        <f>_xlfn.XLOOKUP(Table4[[#This Row],[StoreID]],Stores!A:A,Stores!B:B, "Not found")</f>
        <v>MegaMart Brianahaven</v>
      </c>
      <c r="Y45" t="str">
        <f>_xlfn.XLOOKUP(Table4[[#This Row],[StoreID]],Stores!A:A,Stores!C:C, "Not Found")</f>
        <v>Brianahaven</v>
      </c>
      <c r="Z45" t="str">
        <f>_xlfn.XLOOKUP(Table4[[#This Row],[StoreID]],Stores!A:A,Stores!D:D, "Not Found")</f>
        <v>North</v>
      </c>
    </row>
    <row r="46" spans="1:26">
      <c r="A46" t="s">
        <v>912</v>
      </c>
      <c r="B46" s="1">
        <v>45565</v>
      </c>
      <c r="C46" t="s">
        <v>351</v>
      </c>
      <c r="D46" t="s">
        <v>816</v>
      </c>
      <c r="E46" t="s">
        <v>842</v>
      </c>
      <c r="F46">
        <v>2</v>
      </c>
      <c r="G46">
        <v>0.15</v>
      </c>
      <c r="H46" t="s">
        <v>871</v>
      </c>
      <c r="I46" s="4">
        <f>Table4[[#This Row],[Quantity]]*Table4[[#This Row],[UnitPrice]]</f>
        <v>3758.16</v>
      </c>
      <c r="J46" s="4">
        <f>Table4[[#This Row],[Gross Revenue]]*(1-Table4[[#This Row],[Discount]])</f>
        <v>3194.4359999999997</v>
      </c>
      <c r="K46" s="4">
        <f>Table4[[#This Row],[Quantity]]*Table4[[#This Row],[CostPrice]]</f>
        <v>2009.12</v>
      </c>
      <c r="L46" s="4">
        <f>Table4[[#This Row],[Net Revenue]]-Table4[[#This Row],[Total Cost]]</f>
        <v>1185.3159999999998</v>
      </c>
      <c r="M46" t="str">
        <f>_xlfn.XLOOKUP(Table4[[#This Row],[ProductID]], Products!A:A,Products!B:B, "Not Found")</f>
        <v>Set Dairy</v>
      </c>
      <c r="N46" t="str">
        <f>TEXT(Table4[[#This Row],[Date]], "mmm")</f>
        <v>Sep</v>
      </c>
      <c r="O46" t="str">
        <f>TEXT(Table4[[#This Row],[Date]], "yyyy")</f>
        <v>2024</v>
      </c>
      <c r="P46" t="str">
        <f>_xlfn.XLOOKUP(Table4[[#This Row],[ProductID]],Products!A:A,Products!C:C, "Not Found")</f>
        <v>Groceries</v>
      </c>
      <c r="Q46" t="str">
        <f>_xlfn.XLOOKUP(Table4[[#This Row],[ProductID]],Products!A:A,Products!D:D,"Not Found")</f>
        <v>Dairy</v>
      </c>
      <c r="R46">
        <f>_xlfn.XLOOKUP(Table4[[#This Row],[ProductID]],Products!A:A,Products!E:E,"Not Found")</f>
        <v>1879.08</v>
      </c>
      <c r="S46">
        <f>_xlfn.XLOOKUP(Table4[[#This Row],[ProductID]],Products!A:A,Products!F:F, "Not Found")</f>
        <v>1004.56</v>
      </c>
      <c r="T46" t="str">
        <f>_xlfn.XLOOKUP(Table4[[#This Row],[CustomerID]],Customers!A:A,Customers!D:D, "Not Found")</f>
        <v>M</v>
      </c>
      <c r="U46" s="6">
        <f>_xlfn.XLOOKUP(Table4[[#This Row],[CustomerID]],Customers!A:A,Customers!E:E, "Not Found")</f>
        <v>28594</v>
      </c>
      <c r="V46">
        <f ca="1">DATEDIF(Table4[[#This Row],[CustomerBirthday]], TODAY(), "Y")</f>
        <v>48</v>
      </c>
      <c r="W46" t="str" cm="1">
        <f t="array" aca="1" ref="W46" ca="1">_xlfn.IFS(Table4[[#This Row],[Age]]&lt;25, "Under 25",Table4[[#This Row],[Age]]=34, "25-34", Table4[[#This Row],[Age]]&lt;=49, "35-49", Table4[[#This Row],[Age]]&lt;=64, "50-64", Table4[[#This Row],[Age]]&gt;=65, "65+")</f>
        <v>35-49</v>
      </c>
      <c r="X46" t="str">
        <f>_xlfn.XLOOKUP(Table4[[#This Row],[StoreID]],Stores!A:A,Stores!B:B, "Not found")</f>
        <v>MegaMart Brianahaven</v>
      </c>
      <c r="Y46" t="str">
        <f>_xlfn.XLOOKUP(Table4[[#This Row],[StoreID]],Stores!A:A,Stores!C:C, "Not Found")</f>
        <v>Brianahaven</v>
      </c>
      <c r="Z46" t="str">
        <f>_xlfn.XLOOKUP(Table4[[#This Row],[StoreID]],Stores!A:A,Stores!D:D, "Not Found")</f>
        <v>North</v>
      </c>
    </row>
    <row r="47" spans="1:26">
      <c r="A47" t="s">
        <v>913</v>
      </c>
      <c r="B47" s="1">
        <v>45257</v>
      </c>
      <c r="C47" t="s">
        <v>664</v>
      </c>
      <c r="D47" t="s">
        <v>780</v>
      </c>
      <c r="E47" t="s">
        <v>846</v>
      </c>
      <c r="F47">
        <v>3</v>
      </c>
      <c r="G47">
        <v>0.15</v>
      </c>
      <c r="H47" t="s">
        <v>868</v>
      </c>
      <c r="I47" s="4">
        <f>Table4[[#This Row],[Quantity]]*Table4[[#This Row],[UnitPrice]]</f>
        <v>3816.69</v>
      </c>
      <c r="J47" s="4">
        <f>Table4[[#This Row],[Gross Revenue]]*(1-Table4[[#This Row],[Discount]])</f>
        <v>3244.1864999999998</v>
      </c>
      <c r="K47" s="4">
        <f>Table4[[#This Row],[Quantity]]*Table4[[#This Row],[CostPrice]]</f>
        <v>2857.95</v>
      </c>
      <c r="L47" s="4">
        <f>Table4[[#This Row],[Net Revenue]]-Table4[[#This Row],[Total Cost]]</f>
        <v>386.23649999999998</v>
      </c>
      <c r="M47" t="str">
        <f>_xlfn.XLOOKUP(Table4[[#This Row],[ProductID]], Products!A:A,Products!B:B, "Not Found")</f>
        <v>Hospital Smartphone</v>
      </c>
      <c r="N47" t="str">
        <f>TEXT(Table4[[#This Row],[Date]], "mmm")</f>
        <v>Nov</v>
      </c>
      <c r="O47" t="str">
        <f>TEXT(Table4[[#This Row],[Date]], "yyyy")</f>
        <v>2023</v>
      </c>
      <c r="P47" t="str">
        <f>_xlfn.XLOOKUP(Table4[[#This Row],[ProductID]],Products!A:A,Products!C:C, "Not Found")</f>
        <v>Electronics</v>
      </c>
      <c r="Q47" t="str">
        <f>_xlfn.XLOOKUP(Table4[[#This Row],[ProductID]],Products!A:A,Products!D:D,"Not Found")</f>
        <v>Smartphone</v>
      </c>
      <c r="R47">
        <f>_xlfn.XLOOKUP(Table4[[#This Row],[ProductID]],Products!A:A,Products!E:E,"Not Found")</f>
        <v>1272.23</v>
      </c>
      <c r="S47">
        <f>_xlfn.XLOOKUP(Table4[[#This Row],[ProductID]],Products!A:A,Products!F:F, "Not Found")</f>
        <v>952.65</v>
      </c>
      <c r="T47" t="str">
        <f>_xlfn.XLOOKUP(Table4[[#This Row],[CustomerID]],Customers!A:A,Customers!D:D, "Not Found")</f>
        <v>M</v>
      </c>
      <c r="U47" s="6">
        <f>_xlfn.XLOOKUP(Table4[[#This Row],[CustomerID]],Customers!A:A,Customers!E:E, "Not Found")</f>
        <v>22243</v>
      </c>
      <c r="V47">
        <f ca="1">DATEDIF(Table4[[#This Row],[CustomerBirthday]], TODAY(), "Y")</f>
        <v>65</v>
      </c>
      <c r="W47" t="str" cm="1">
        <f t="array" aca="1" ref="W47" ca="1">_xlfn.IFS(Table4[[#This Row],[Age]]&lt;25, "Under 25",Table4[[#This Row],[Age]]=34, "25-34", Table4[[#This Row],[Age]]&lt;=49, "35-49", Table4[[#This Row],[Age]]&lt;=64, "50-64", Table4[[#This Row],[Age]]&gt;=65, "65+")</f>
        <v>65+</v>
      </c>
      <c r="X47" t="str">
        <f>_xlfn.XLOOKUP(Table4[[#This Row],[StoreID]],Stores!A:A,Stores!B:B, "Not found")</f>
        <v>MegaMart Johnmouth</v>
      </c>
      <c r="Y47" t="str">
        <f>_xlfn.XLOOKUP(Table4[[#This Row],[StoreID]],Stores!A:A,Stores!C:C, "Not Found")</f>
        <v>Johnmouth</v>
      </c>
      <c r="Z47" t="str">
        <f>_xlfn.XLOOKUP(Table4[[#This Row],[StoreID]],Stores!A:A,Stores!D:D, "Not Found")</f>
        <v>East</v>
      </c>
    </row>
    <row r="48" spans="1:26">
      <c r="A48" t="s">
        <v>914</v>
      </c>
      <c r="B48" s="1">
        <v>45783</v>
      </c>
      <c r="C48" t="s">
        <v>419</v>
      </c>
      <c r="D48" t="s">
        <v>816</v>
      </c>
      <c r="E48" t="s">
        <v>846</v>
      </c>
      <c r="F48">
        <v>3</v>
      </c>
      <c r="G48">
        <v>0.1</v>
      </c>
      <c r="H48" t="s">
        <v>871</v>
      </c>
      <c r="I48" s="4">
        <f>Table4[[#This Row],[Quantity]]*Table4[[#This Row],[UnitPrice]]</f>
        <v>5637.24</v>
      </c>
      <c r="J48" s="4">
        <f>Table4[[#This Row],[Gross Revenue]]*(1-Table4[[#This Row],[Discount]])</f>
        <v>5073.5159999999996</v>
      </c>
      <c r="K48" s="4">
        <f>Table4[[#This Row],[Quantity]]*Table4[[#This Row],[CostPrice]]</f>
        <v>3013.68</v>
      </c>
      <c r="L48" s="4">
        <f>Table4[[#This Row],[Net Revenue]]-Table4[[#This Row],[Total Cost]]</f>
        <v>2059.8359999999998</v>
      </c>
      <c r="M48" t="str">
        <f>_xlfn.XLOOKUP(Table4[[#This Row],[ProductID]], Products!A:A,Products!B:B, "Not Found")</f>
        <v>Set Dairy</v>
      </c>
      <c r="N48" t="str">
        <f>TEXT(Table4[[#This Row],[Date]], "mmm")</f>
        <v>May</v>
      </c>
      <c r="O48" t="str">
        <f>TEXT(Table4[[#This Row],[Date]], "yyyy")</f>
        <v>2025</v>
      </c>
      <c r="P48" t="str">
        <f>_xlfn.XLOOKUP(Table4[[#This Row],[ProductID]],Products!A:A,Products!C:C, "Not Found")</f>
        <v>Groceries</v>
      </c>
      <c r="Q48" t="str">
        <f>_xlfn.XLOOKUP(Table4[[#This Row],[ProductID]],Products!A:A,Products!D:D,"Not Found")</f>
        <v>Dairy</v>
      </c>
      <c r="R48">
        <f>_xlfn.XLOOKUP(Table4[[#This Row],[ProductID]],Products!A:A,Products!E:E,"Not Found")</f>
        <v>1879.08</v>
      </c>
      <c r="S48">
        <f>_xlfn.XLOOKUP(Table4[[#This Row],[ProductID]],Products!A:A,Products!F:F, "Not Found")</f>
        <v>1004.56</v>
      </c>
      <c r="T48" t="str">
        <f>_xlfn.XLOOKUP(Table4[[#This Row],[CustomerID]],Customers!A:A,Customers!D:D, "Not Found")</f>
        <v>F</v>
      </c>
      <c r="U48" s="6">
        <f>_xlfn.XLOOKUP(Table4[[#This Row],[CustomerID]],Customers!A:A,Customers!E:E, "Not Found")</f>
        <v>30679</v>
      </c>
      <c r="V48">
        <f ca="1">DATEDIF(Table4[[#This Row],[CustomerBirthday]], TODAY(), "Y")</f>
        <v>42</v>
      </c>
      <c r="W48" t="str" cm="1">
        <f t="array" aca="1" ref="W48" ca="1">_xlfn.IFS(Table4[[#This Row],[Age]]&lt;25, "Under 25",Table4[[#This Row],[Age]]=34, "25-34", Table4[[#This Row],[Age]]&lt;=49, "35-49", Table4[[#This Row],[Age]]&lt;=64, "50-64", Table4[[#This Row],[Age]]&gt;=65, "65+")</f>
        <v>35-49</v>
      </c>
      <c r="X48" t="str">
        <f>_xlfn.XLOOKUP(Table4[[#This Row],[StoreID]],Stores!A:A,Stores!B:B, "Not found")</f>
        <v>MegaMart Johnmouth</v>
      </c>
      <c r="Y48" t="str">
        <f>_xlfn.XLOOKUP(Table4[[#This Row],[StoreID]],Stores!A:A,Stores!C:C, "Not Found")</f>
        <v>Johnmouth</v>
      </c>
      <c r="Z48" t="str">
        <f>_xlfn.XLOOKUP(Table4[[#This Row],[StoreID]],Stores!A:A,Stores!D:D, "Not Found")</f>
        <v>East</v>
      </c>
    </row>
    <row r="49" spans="1:26">
      <c r="A49" t="s">
        <v>915</v>
      </c>
      <c r="B49" s="1">
        <v>45682</v>
      </c>
      <c r="C49" t="s">
        <v>93</v>
      </c>
      <c r="D49" t="s">
        <v>742</v>
      </c>
      <c r="E49" t="s">
        <v>839</v>
      </c>
      <c r="F49">
        <v>4</v>
      </c>
      <c r="G49">
        <v>0.05</v>
      </c>
      <c r="H49" t="s">
        <v>868</v>
      </c>
      <c r="I49" s="4">
        <f>Table4[[#This Row],[Quantity]]*Table4[[#This Row],[UnitPrice]]</f>
        <v>994.28</v>
      </c>
      <c r="J49" s="4">
        <f>Table4[[#This Row],[Gross Revenue]]*(1-Table4[[#This Row],[Discount]])</f>
        <v>944.56599999999992</v>
      </c>
      <c r="K49" s="4">
        <f>Table4[[#This Row],[Quantity]]*Table4[[#This Row],[CostPrice]]</f>
        <v>762.68</v>
      </c>
      <c r="L49" s="4">
        <f>Table4[[#This Row],[Net Revenue]]-Table4[[#This Row],[Total Cost]]</f>
        <v>181.88599999999997</v>
      </c>
      <c r="M49" t="str">
        <f>_xlfn.XLOOKUP(Table4[[#This Row],[ProductID]], Products!A:A,Products!B:B, "Not Found")</f>
        <v>Either Headphones</v>
      </c>
      <c r="N49" t="str">
        <f>TEXT(Table4[[#This Row],[Date]], "mmm")</f>
        <v>Jan</v>
      </c>
      <c r="O49" t="str">
        <f>TEXT(Table4[[#This Row],[Date]], "yyyy")</f>
        <v>2025</v>
      </c>
      <c r="P49" t="str">
        <f>_xlfn.XLOOKUP(Table4[[#This Row],[ProductID]],Products!A:A,Products!C:C, "Not Found")</f>
        <v>Electronics</v>
      </c>
      <c r="Q49" t="str">
        <f>_xlfn.XLOOKUP(Table4[[#This Row],[ProductID]],Products!A:A,Products!D:D,"Not Found")</f>
        <v>Headphones</v>
      </c>
      <c r="R49">
        <f>_xlfn.XLOOKUP(Table4[[#This Row],[ProductID]],Products!A:A,Products!E:E,"Not Found")</f>
        <v>248.57</v>
      </c>
      <c r="S49">
        <f>_xlfn.XLOOKUP(Table4[[#This Row],[ProductID]],Products!A:A,Products!F:F, "Not Found")</f>
        <v>190.67</v>
      </c>
      <c r="T49" t="str">
        <f>_xlfn.XLOOKUP(Table4[[#This Row],[CustomerID]],Customers!A:A,Customers!D:D, "Not Found")</f>
        <v>F</v>
      </c>
      <c r="U49" s="6">
        <f>_xlfn.XLOOKUP(Table4[[#This Row],[CustomerID]],Customers!A:A,Customers!E:E, "Not Found")</f>
        <v>26428</v>
      </c>
      <c r="V49">
        <f ca="1">DATEDIF(Table4[[#This Row],[CustomerBirthday]], TODAY(), "Y")</f>
        <v>54</v>
      </c>
      <c r="W49" t="str" cm="1">
        <f t="array" aca="1" ref="W49" ca="1">_xlfn.IFS(Table4[[#This Row],[Age]]&lt;25, "Under 25",Table4[[#This Row],[Age]]=34, "25-34", Table4[[#This Row],[Age]]&lt;=49, "35-49", Table4[[#This Row],[Age]]&lt;=64, "50-64", Table4[[#This Row],[Age]]&gt;=65, "65+")</f>
        <v>50-64</v>
      </c>
      <c r="X49" t="str">
        <f>_xlfn.XLOOKUP(Table4[[#This Row],[StoreID]],Stores!A:A,Stores!B:B, "Not found")</f>
        <v>MegaMart New Michele</v>
      </c>
      <c r="Y49" t="str">
        <f>_xlfn.XLOOKUP(Table4[[#This Row],[StoreID]],Stores!A:A,Stores!C:C, "Not Found")</f>
        <v>New Michele</v>
      </c>
      <c r="Z49" t="str">
        <f>_xlfn.XLOOKUP(Table4[[#This Row],[StoreID]],Stores!A:A,Stores!D:D, "Not Found")</f>
        <v>West</v>
      </c>
    </row>
    <row r="50" spans="1:26">
      <c r="A50" t="s">
        <v>916</v>
      </c>
      <c r="B50" s="1">
        <v>45878</v>
      </c>
      <c r="C50" t="s">
        <v>531</v>
      </c>
      <c r="D50" t="s">
        <v>747</v>
      </c>
      <c r="E50" t="s">
        <v>846</v>
      </c>
      <c r="F50">
        <v>4</v>
      </c>
      <c r="G50">
        <v>0.1</v>
      </c>
      <c r="H50" t="s">
        <v>875</v>
      </c>
      <c r="I50" s="4">
        <f>Table4[[#This Row],[Quantity]]*Table4[[#This Row],[UnitPrice]]</f>
        <v>4539.2</v>
      </c>
      <c r="J50" s="4">
        <f>Table4[[#This Row],[Gross Revenue]]*(1-Table4[[#This Row],[Discount]])</f>
        <v>4085.2799999999997</v>
      </c>
      <c r="K50" s="4">
        <f>Table4[[#This Row],[Quantity]]*Table4[[#This Row],[CostPrice]]</f>
        <v>2700.4</v>
      </c>
      <c r="L50" s="4">
        <f>Table4[[#This Row],[Net Revenue]]-Table4[[#This Row],[Total Cost]]</f>
        <v>1384.8799999999997</v>
      </c>
      <c r="M50" t="str">
        <f>_xlfn.XLOOKUP(Table4[[#This Row],[ProductID]], Products!A:A,Products!B:B, "Not Found")</f>
        <v>World Watches</v>
      </c>
      <c r="N50" t="str">
        <f>TEXT(Table4[[#This Row],[Date]], "mmm")</f>
        <v>Aug</v>
      </c>
      <c r="O50" t="str">
        <f>TEXT(Table4[[#This Row],[Date]], "yyyy")</f>
        <v>2025</v>
      </c>
      <c r="P50" t="str">
        <f>_xlfn.XLOOKUP(Table4[[#This Row],[ProductID]],Products!A:A,Products!C:C, "Not Found")</f>
        <v>Fashion</v>
      </c>
      <c r="Q50" t="str">
        <f>_xlfn.XLOOKUP(Table4[[#This Row],[ProductID]],Products!A:A,Products!D:D,"Not Found")</f>
        <v>Watches</v>
      </c>
      <c r="R50">
        <f>_xlfn.XLOOKUP(Table4[[#This Row],[ProductID]],Products!A:A,Products!E:E,"Not Found")</f>
        <v>1134.8</v>
      </c>
      <c r="S50">
        <f>_xlfn.XLOOKUP(Table4[[#This Row],[ProductID]],Products!A:A,Products!F:F, "Not Found")</f>
        <v>675.1</v>
      </c>
      <c r="T50" t="str">
        <f>_xlfn.XLOOKUP(Table4[[#This Row],[CustomerID]],Customers!A:A,Customers!D:D, "Not Found")</f>
        <v>F</v>
      </c>
      <c r="U50" s="6">
        <f>_xlfn.XLOOKUP(Table4[[#This Row],[CustomerID]],Customers!A:A,Customers!E:E, "Not Found")</f>
        <v>35515</v>
      </c>
      <c r="V50">
        <f ca="1">DATEDIF(Table4[[#This Row],[CustomerBirthday]], TODAY(), "Y")</f>
        <v>29</v>
      </c>
      <c r="W50" t="str" cm="1">
        <f t="array" aca="1" ref="W50" ca="1">_xlfn.IFS(Table4[[#This Row],[Age]]&lt;25, "Under 25",Table4[[#This Row],[Age]]=34, "25-34", Table4[[#This Row],[Age]]&lt;=49, "35-49", Table4[[#This Row],[Age]]&lt;=64, "50-64", Table4[[#This Row],[Age]]&gt;=65, "65+")</f>
        <v>35-49</v>
      </c>
      <c r="X50" t="str">
        <f>_xlfn.XLOOKUP(Table4[[#This Row],[StoreID]],Stores!A:A,Stores!B:B, "Not found")</f>
        <v>MegaMart Johnmouth</v>
      </c>
      <c r="Y50" t="str">
        <f>_xlfn.XLOOKUP(Table4[[#This Row],[StoreID]],Stores!A:A,Stores!C:C, "Not Found")</f>
        <v>Johnmouth</v>
      </c>
      <c r="Z50" t="str">
        <f>_xlfn.XLOOKUP(Table4[[#This Row],[StoreID]],Stores!A:A,Stores!D:D, "Not Found")</f>
        <v>East</v>
      </c>
    </row>
    <row r="51" spans="1:26">
      <c r="A51" t="s">
        <v>917</v>
      </c>
      <c r="B51" s="1">
        <v>45883</v>
      </c>
      <c r="C51" t="s">
        <v>467</v>
      </c>
      <c r="D51" t="s">
        <v>732</v>
      </c>
      <c r="E51" t="s">
        <v>839</v>
      </c>
      <c r="F51">
        <v>2</v>
      </c>
      <c r="G51">
        <v>0.15</v>
      </c>
      <c r="H51" t="s">
        <v>871</v>
      </c>
      <c r="I51" s="4">
        <f>Table4[[#This Row],[Quantity]]*Table4[[#This Row],[UnitPrice]]</f>
        <v>2948.24</v>
      </c>
      <c r="J51" s="4">
        <f>Table4[[#This Row],[Gross Revenue]]*(1-Table4[[#This Row],[Discount]])</f>
        <v>2506.0039999999999</v>
      </c>
      <c r="K51" s="4">
        <f>Table4[[#This Row],[Quantity]]*Table4[[#This Row],[CostPrice]]</f>
        <v>1528.04</v>
      </c>
      <c r="L51" s="4">
        <f>Table4[[#This Row],[Net Revenue]]-Table4[[#This Row],[Total Cost]]</f>
        <v>977.96399999999994</v>
      </c>
      <c r="M51" t="str">
        <f>_xlfn.XLOOKUP(Table4[[#This Row],[ProductID]], Products!A:A,Products!B:B, "Not Found")</f>
        <v>Understand Camera</v>
      </c>
      <c r="N51" t="str">
        <f>TEXT(Table4[[#This Row],[Date]], "mmm")</f>
        <v>Aug</v>
      </c>
      <c r="O51" t="str">
        <f>TEXT(Table4[[#This Row],[Date]], "yyyy")</f>
        <v>2025</v>
      </c>
      <c r="P51" t="str">
        <f>_xlfn.XLOOKUP(Table4[[#This Row],[ProductID]],Products!A:A,Products!C:C, "Not Found")</f>
        <v>Electronics</v>
      </c>
      <c r="Q51" t="str">
        <f>_xlfn.XLOOKUP(Table4[[#This Row],[ProductID]],Products!A:A,Products!D:D,"Not Found")</f>
        <v>Camera</v>
      </c>
      <c r="R51">
        <f>_xlfn.XLOOKUP(Table4[[#This Row],[ProductID]],Products!A:A,Products!E:E,"Not Found")</f>
        <v>1474.12</v>
      </c>
      <c r="S51">
        <f>_xlfn.XLOOKUP(Table4[[#This Row],[ProductID]],Products!A:A,Products!F:F, "Not Found")</f>
        <v>764.02</v>
      </c>
      <c r="T51" t="str">
        <f>_xlfn.XLOOKUP(Table4[[#This Row],[CustomerID]],Customers!A:A,Customers!D:D, "Not Found")</f>
        <v>F</v>
      </c>
      <c r="U51" s="6">
        <f>_xlfn.XLOOKUP(Table4[[#This Row],[CustomerID]],Customers!A:A,Customers!E:E, "Not Found")</f>
        <v>30272</v>
      </c>
      <c r="V51">
        <f ca="1">DATEDIF(Table4[[#This Row],[CustomerBirthday]], TODAY(), "Y")</f>
        <v>43</v>
      </c>
      <c r="W51" t="str" cm="1">
        <f t="array" aca="1" ref="W51" ca="1">_xlfn.IFS(Table4[[#This Row],[Age]]&lt;25, "Under 25",Table4[[#This Row],[Age]]=34, "25-34", Table4[[#This Row],[Age]]&lt;=49, "35-49", Table4[[#This Row],[Age]]&lt;=64, "50-64", Table4[[#This Row],[Age]]&gt;=65, "65+")</f>
        <v>35-49</v>
      </c>
      <c r="X51" t="str">
        <f>_xlfn.XLOOKUP(Table4[[#This Row],[StoreID]],Stores!A:A,Stores!B:B, "Not found")</f>
        <v>MegaMart New Michele</v>
      </c>
      <c r="Y51" t="str">
        <f>_xlfn.XLOOKUP(Table4[[#This Row],[StoreID]],Stores!A:A,Stores!C:C, "Not Found")</f>
        <v>New Michele</v>
      </c>
      <c r="Z51" t="str">
        <f>_xlfn.XLOOKUP(Table4[[#This Row],[StoreID]],Stores!A:A,Stores!D:D, "Not Found")</f>
        <v>West</v>
      </c>
    </row>
    <row r="52" spans="1:26">
      <c r="A52" t="s">
        <v>918</v>
      </c>
      <c r="B52" s="1">
        <v>45560</v>
      </c>
      <c r="C52" t="s">
        <v>343</v>
      </c>
      <c r="D52" t="s">
        <v>778</v>
      </c>
      <c r="E52" t="s">
        <v>839</v>
      </c>
      <c r="F52">
        <v>3</v>
      </c>
      <c r="G52">
        <v>0.1</v>
      </c>
      <c r="H52" t="s">
        <v>865</v>
      </c>
      <c r="I52" s="4">
        <f>Table4[[#This Row],[Quantity]]*Table4[[#This Row],[UnitPrice]]</f>
        <v>3047.2799999999997</v>
      </c>
      <c r="J52" s="4">
        <f>Table4[[#This Row],[Gross Revenue]]*(1-Table4[[#This Row],[Discount]])</f>
        <v>2742.5519999999997</v>
      </c>
      <c r="K52" s="4">
        <f>Table4[[#This Row],[Quantity]]*Table4[[#This Row],[CostPrice]]</f>
        <v>1753.1999999999998</v>
      </c>
      <c r="L52" s="4">
        <f>Table4[[#This Row],[Net Revenue]]-Table4[[#This Row],[Total Cost]]</f>
        <v>989.35199999999986</v>
      </c>
      <c r="M52" t="str">
        <f>_xlfn.XLOOKUP(Table4[[#This Row],[ProductID]], Products!A:A,Products!B:B, "Not Found")</f>
        <v>Behavior Dairy</v>
      </c>
      <c r="N52" t="str">
        <f>TEXT(Table4[[#This Row],[Date]], "mmm")</f>
        <v>Sep</v>
      </c>
      <c r="O52" t="str">
        <f>TEXT(Table4[[#This Row],[Date]], "yyyy")</f>
        <v>2024</v>
      </c>
      <c r="P52" t="str">
        <f>_xlfn.XLOOKUP(Table4[[#This Row],[ProductID]],Products!A:A,Products!C:C, "Not Found")</f>
        <v>Groceries</v>
      </c>
      <c r="Q52" t="str">
        <f>_xlfn.XLOOKUP(Table4[[#This Row],[ProductID]],Products!A:A,Products!D:D,"Not Found")</f>
        <v>Dairy</v>
      </c>
      <c r="R52">
        <f>_xlfn.XLOOKUP(Table4[[#This Row],[ProductID]],Products!A:A,Products!E:E,"Not Found")</f>
        <v>1015.76</v>
      </c>
      <c r="S52">
        <f>_xlfn.XLOOKUP(Table4[[#This Row],[ProductID]],Products!A:A,Products!F:F, "Not Found")</f>
        <v>584.4</v>
      </c>
      <c r="T52" t="str">
        <f>_xlfn.XLOOKUP(Table4[[#This Row],[CustomerID]],Customers!A:A,Customers!D:D, "Not Found")</f>
        <v>M</v>
      </c>
      <c r="U52" s="6">
        <f>_xlfn.XLOOKUP(Table4[[#This Row],[CustomerID]],Customers!A:A,Customers!E:E, "Not Found")</f>
        <v>23046</v>
      </c>
      <c r="V52">
        <f ca="1">DATEDIF(Table4[[#This Row],[CustomerBirthday]], TODAY(), "Y")</f>
        <v>63</v>
      </c>
      <c r="W52" t="str" cm="1">
        <f t="array" aca="1" ref="W52" ca="1">_xlfn.IFS(Table4[[#This Row],[Age]]&lt;25, "Under 25",Table4[[#This Row],[Age]]=34, "25-34", Table4[[#This Row],[Age]]&lt;=49, "35-49", Table4[[#This Row],[Age]]&lt;=64, "50-64", Table4[[#This Row],[Age]]&gt;=65, "65+")</f>
        <v>50-64</v>
      </c>
      <c r="X52" t="str">
        <f>_xlfn.XLOOKUP(Table4[[#This Row],[StoreID]],Stores!A:A,Stores!B:B, "Not found")</f>
        <v>MegaMart New Michele</v>
      </c>
      <c r="Y52" t="str">
        <f>_xlfn.XLOOKUP(Table4[[#This Row],[StoreID]],Stores!A:A,Stores!C:C, "Not Found")</f>
        <v>New Michele</v>
      </c>
      <c r="Z52" t="str">
        <f>_xlfn.XLOOKUP(Table4[[#This Row],[StoreID]],Stores!A:A,Stores!D:D, "Not Found")</f>
        <v>West</v>
      </c>
    </row>
    <row r="53" spans="1:26">
      <c r="A53" t="s">
        <v>919</v>
      </c>
      <c r="B53" s="1">
        <v>45786</v>
      </c>
      <c r="C53" t="s">
        <v>520</v>
      </c>
      <c r="D53" t="s">
        <v>769</v>
      </c>
      <c r="E53" t="s">
        <v>831</v>
      </c>
      <c r="F53">
        <v>5</v>
      </c>
      <c r="G53">
        <v>0.05</v>
      </c>
      <c r="H53" t="s">
        <v>875</v>
      </c>
      <c r="I53" s="4">
        <f>Table4[[#This Row],[Quantity]]*Table4[[#This Row],[UnitPrice]]</f>
        <v>127.85</v>
      </c>
      <c r="J53" s="4">
        <f>Table4[[#This Row],[Gross Revenue]]*(1-Table4[[#This Row],[Discount]])</f>
        <v>121.4575</v>
      </c>
      <c r="K53" s="4">
        <f>Table4[[#This Row],[Quantity]]*Table4[[#This Row],[CostPrice]]</f>
        <v>95.25</v>
      </c>
      <c r="L53" s="4">
        <f>Table4[[#This Row],[Net Revenue]]-Table4[[#This Row],[Total Cost]]</f>
        <v>26.207499999999996</v>
      </c>
      <c r="M53" t="str">
        <f>_xlfn.XLOOKUP(Table4[[#This Row],[ProductID]], Products!A:A,Products!B:B, "Not Found")</f>
        <v>How Vegetables</v>
      </c>
      <c r="N53" t="str">
        <f>TEXT(Table4[[#This Row],[Date]], "mmm")</f>
        <v>May</v>
      </c>
      <c r="O53" t="str">
        <f>TEXT(Table4[[#This Row],[Date]], "yyyy")</f>
        <v>2025</v>
      </c>
      <c r="P53" t="str">
        <f>_xlfn.XLOOKUP(Table4[[#This Row],[ProductID]],Products!A:A,Products!C:C, "Not Found")</f>
        <v>Groceries</v>
      </c>
      <c r="Q53" t="str">
        <f>_xlfn.XLOOKUP(Table4[[#This Row],[ProductID]],Products!A:A,Products!D:D,"Not Found")</f>
        <v>Vegetables</v>
      </c>
      <c r="R53">
        <f>_xlfn.XLOOKUP(Table4[[#This Row],[ProductID]],Products!A:A,Products!E:E,"Not Found")</f>
        <v>25.57</v>
      </c>
      <c r="S53">
        <f>_xlfn.XLOOKUP(Table4[[#This Row],[ProductID]],Products!A:A,Products!F:F, "Not Found")</f>
        <v>19.05</v>
      </c>
      <c r="T53" t="str">
        <f>_xlfn.XLOOKUP(Table4[[#This Row],[CustomerID]],Customers!A:A,Customers!D:D, "Not Found")</f>
        <v>M</v>
      </c>
      <c r="U53" s="6">
        <f>_xlfn.XLOOKUP(Table4[[#This Row],[CustomerID]],Customers!A:A,Customers!E:E, "Not Found")</f>
        <v>22435</v>
      </c>
      <c r="V53">
        <f ca="1">DATEDIF(Table4[[#This Row],[CustomerBirthday]], TODAY(), "Y")</f>
        <v>65</v>
      </c>
      <c r="W53" t="str" cm="1">
        <f t="array" aca="1" ref="W53" ca="1">_xlfn.IFS(Table4[[#This Row],[Age]]&lt;25, "Under 25",Table4[[#This Row],[Age]]=34, "25-34", Table4[[#This Row],[Age]]&lt;=49, "35-49", Table4[[#This Row],[Age]]&lt;=64, "50-64", Table4[[#This Row],[Age]]&gt;=65, "65+")</f>
        <v>65+</v>
      </c>
      <c r="X53" t="str">
        <f>_xlfn.XLOOKUP(Table4[[#This Row],[StoreID]],Stores!A:A,Stores!B:B, "Not found")</f>
        <v>MegaMart Jimenezborough</v>
      </c>
      <c r="Y53" t="str">
        <f>_xlfn.XLOOKUP(Table4[[#This Row],[StoreID]],Stores!A:A,Stores!C:C, "Not Found")</f>
        <v>Jimenezborough</v>
      </c>
      <c r="Z53" t="str">
        <f>_xlfn.XLOOKUP(Table4[[#This Row],[StoreID]],Stores!A:A,Stores!D:D, "Not Found")</f>
        <v>South</v>
      </c>
    </row>
    <row r="54" spans="1:26">
      <c r="A54" t="s">
        <v>920</v>
      </c>
      <c r="B54" s="1">
        <v>45565</v>
      </c>
      <c r="C54" t="s">
        <v>238</v>
      </c>
      <c r="D54" t="s">
        <v>820</v>
      </c>
      <c r="E54" t="s">
        <v>842</v>
      </c>
      <c r="F54">
        <v>4</v>
      </c>
      <c r="G54">
        <v>0.05</v>
      </c>
      <c r="H54" t="s">
        <v>868</v>
      </c>
      <c r="I54" s="4">
        <f>Table4[[#This Row],[Quantity]]*Table4[[#This Row],[UnitPrice]]</f>
        <v>4788.72</v>
      </c>
      <c r="J54" s="4">
        <f>Table4[[#This Row],[Gross Revenue]]*(1-Table4[[#This Row],[Discount]])</f>
        <v>4549.2839999999997</v>
      </c>
      <c r="K54" s="4">
        <f>Table4[[#This Row],[Quantity]]*Table4[[#This Row],[CostPrice]]</f>
        <v>2890.96</v>
      </c>
      <c r="L54" s="4">
        <f>Table4[[#This Row],[Net Revenue]]-Table4[[#This Row],[Total Cost]]</f>
        <v>1658.3239999999996</v>
      </c>
      <c r="M54" t="str">
        <f>_xlfn.XLOOKUP(Table4[[#This Row],[ProductID]], Products!A:A,Products!B:B, "Not Found")</f>
        <v>Or Smartphone</v>
      </c>
      <c r="N54" t="str">
        <f>TEXT(Table4[[#This Row],[Date]], "mmm")</f>
        <v>Sep</v>
      </c>
      <c r="O54" t="str">
        <f>TEXT(Table4[[#This Row],[Date]], "yyyy")</f>
        <v>2024</v>
      </c>
      <c r="P54" t="str">
        <f>_xlfn.XLOOKUP(Table4[[#This Row],[ProductID]],Products!A:A,Products!C:C, "Not Found")</f>
        <v>Electronics</v>
      </c>
      <c r="Q54" t="str">
        <f>_xlfn.XLOOKUP(Table4[[#This Row],[ProductID]],Products!A:A,Products!D:D,"Not Found")</f>
        <v>Smartphone</v>
      </c>
      <c r="R54">
        <f>_xlfn.XLOOKUP(Table4[[#This Row],[ProductID]],Products!A:A,Products!E:E,"Not Found")</f>
        <v>1197.18</v>
      </c>
      <c r="S54">
        <f>_xlfn.XLOOKUP(Table4[[#This Row],[ProductID]],Products!A:A,Products!F:F, "Not Found")</f>
        <v>722.74</v>
      </c>
      <c r="T54" t="str">
        <f>_xlfn.XLOOKUP(Table4[[#This Row],[CustomerID]],Customers!A:A,Customers!D:D, "Not Found")</f>
        <v>M</v>
      </c>
      <c r="U54" s="6">
        <f>_xlfn.XLOOKUP(Table4[[#This Row],[CustomerID]],Customers!A:A,Customers!E:E, "Not Found")</f>
        <v>36698</v>
      </c>
      <c r="V54">
        <f ca="1">DATEDIF(Table4[[#This Row],[CustomerBirthday]], TODAY(), "Y")</f>
        <v>26</v>
      </c>
      <c r="W54" t="str" cm="1">
        <f t="array" aca="1" ref="W54" ca="1">_xlfn.IFS(Table4[[#This Row],[Age]]&lt;25, "Under 25",Table4[[#This Row],[Age]]=34, "25-34", Table4[[#This Row],[Age]]&lt;=49, "35-49", Table4[[#This Row],[Age]]&lt;=64, "50-64", Table4[[#This Row],[Age]]&gt;=65, "65+")</f>
        <v>35-49</v>
      </c>
      <c r="X54" t="str">
        <f>_xlfn.XLOOKUP(Table4[[#This Row],[StoreID]],Stores!A:A,Stores!B:B, "Not found")</f>
        <v>MegaMart Brianahaven</v>
      </c>
      <c r="Y54" t="str">
        <f>_xlfn.XLOOKUP(Table4[[#This Row],[StoreID]],Stores!A:A,Stores!C:C, "Not Found")</f>
        <v>Brianahaven</v>
      </c>
      <c r="Z54" t="str">
        <f>_xlfn.XLOOKUP(Table4[[#This Row],[StoreID]],Stores!A:A,Stores!D:D, "Not Found")</f>
        <v>North</v>
      </c>
    </row>
    <row r="55" spans="1:26">
      <c r="A55" t="s">
        <v>921</v>
      </c>
      <c r="B55" s="1">
        <v>45320</v>
      </c>
      <c r="C55" t="s">
        <v>593</v>
      </c>
      <c r="D55" t="s">
        <v>711</v>
      </c>
      <c r="E55" t="s">
        <v>842</v>
      </c>
      <c r="F55">
        <v>4</v>
      </c>
      <c r="G55">
        <v>0</v>
      </c>
      <c r="H55" t="s">
        <v>875</v>
      </c>
      <c r="I55" s="4">
        <f>Table4[[#This Row],[Quantity]]*Table4[[#This Row],[UnitPrice]]</f>
        <v>6694.76</v>
      </c>
      <c r="J55" s="4">
        <f>Table4[[#This Row],[Gross Revenue]]*(1-Table4[[#This Row],[Discount]])</f>
        <v>6694.76</v>
      </c>
      <c r="K55" s="4">
        <f>Table4[[#This Row],[Quantity]]*Table4[[#This Row],[CostPrice]]</f>
        <v>5293.52</v>
      </c>
      <c r="L55" s="4">
        <f>Table4[[#This Row],[Net Revenue]]-Table4[[#This Row],[Total Cost]]</f>
        <v>1401.2399999999998</v>
      </c>
      <c r="M55" t="str">
        <f>_xlfn.XLOOKUP(Table4[[#This Row],[ProductID]], Products!A:A,Products!B:B, "Not Found")</f>
        <v>Like Camera</v>
      </c>
      <c r="N55" t="str">
        <f>TEXT(Table4[[#This Row],[Date]], "mmm")</f>
        <v>Jan</v>
      </c>
      <c r="O55" t="str">
        <f>TEXT(Table4[[#This Row],[Date]], "yyyy")</f>
        <v>2024</v>
      </c>
      <c r="P55" t="str">
        <f>_xlfn.XLOOKUP(Table4[[#This Row],[ProductID]],Products!A:A,Products!C:C, "Not Found")</f>
        <v>Electronics</v>
      </c>
      <c r="Q55" t="str">
        <f>_xlfn.XLOOKUP(Table4[[#This Row],[ProductID]],Products!A:A,Products!D:D,"Not Found")</f>
        <v>Camera</v>
      </c>
      <c r="R55">
        <f>_xlfn.XLOOKUP(Table4[[#This Row],[ProductID]],Products!A:A,Products!E:E,"Not Found")</f>
        <v>1673.69</v>
      </c>
      <c r="S55">
        <f>_xlfn.XLOOKUP(Table4[[#This Row],[ProductID]],Products!A:A,Products!F:F, "Not Found")</f>
        <v>1323.38</v>
      </c>
      <c r="T55" t="str">
        <f>_xlfn.XLOOKUP(Table4[[#This Row],[CustomerID]],Customers!A:A,Customers!D:D, "Not Found")</f>
        <v>F</v>
      </c>
      <c r="U55" s="6">
        <f>_xlfn.XLOOKUP(Table4[[#This Row],[CustomerID]],Customers!A:A,Customers!E:E, "Not Found")</f>
        <v>37024</v>
      </c>
      <c r="V55">
        <f ca="1">DATEDIF(Table4[[#This Row],[CustomerBirthday]], TODAY(), "Y")</f>
        <v>25</v>
      </c>
      <c r="W55" t="str" cm="1">
        <f t="array" aca="1" ref="W55" ca="1">_xlfn.IFS(Table4[[#This Row],[Age]]&lt;25, "Under 25",Table4[[#This Row],[Age]]=34, "25-34", Table4[[#This Row],[Age]]&lt;=49, "35-49", Table4[[#This Row],[Age]]&lt;=64, "50-64", Table4[[#This Row],[Age]]&gt;=65, "65+")</f>
        <v>35-49</v>
      </c>
      <c r="X55" t="str">
        <f>_xlfn.XLOOKUP(Table4[[#This Row],[StoreID]],Stores!A:A,Stores!B:B, "Not found")</f>
        <v>MegaMart Brianahaven</v>
      </c>
      <c r="Y55" t="str">
        <f>_xlfn.XLOOKUP(Table4[[#This Row],[StoreID]],Stores!A:A,Stores!C:C, "Not Found")</f>
        <v>Brianahaven</v>
      </c>
      <c r="Z55" t="str">
        <f>_xlfn.XLOOKUP(Table4[[#This Row],[StoreID]],Stores!A:A,Stores!D:D, "Not Found")</f>
        <v>North</v>
      </c>
    </row>
    <row r="56" spans="1:26">
      <c r="A56" t="s">
        <v>922</v>
      </c>
      <c r="B56" s="1">
        <v>45470</v>
      </c>
      <c r="C56" t="s">
        <v>287</v>
      </c>
      <c r="D56" t="s">
        <v>736</v>
      </c>
      <c r="E56" t="s">
        <v>835</v>
      </c>
      <c r="F56">
        <v>4</v>
      </c>
      <c r="G56">
        <v>0.05</v>
      </c>
      <c r="H56" t="s">
        <v>865</v>
      </c>
      <c r="I56" s="4">
        <f>Table4[[#This Row],[Quantity]]*Table4[[#This Row],[UnitPrice]]</f>
        <v>492.76</v>
      </c>
      <c r="J56" s="4">
        <f>Table4[[#This Row],[Gross Revenue]]*(1-Table4[[#This Row],[Discount]])</f>
        <v>468.12199999999996</v>
      </c>
      <c r="K56" s="4">
        <f>Table4[[#This Row],[Quantity]]*Table4[[#This Row],[CostPrice]]</f>
        <v>321.44</v>
      </c>
      <c r="L56" s="4">
        <f>Table4[[#This Row],[Net Revenue]]-Table4[[#This Row],[Total Cost]]</f>
        <v>146.68199999999996</v>
      </c>
      <c r="M56" t="str">
        <f>_xlfn.XLOOKUP(Table4[[#This Row],[ProductID]], Products!A:A,Products!B:B, "Not Found")</f>
        <v>Us Snacks</v>
      </c>
      <c r="N56" t="str">
        <f>TEXT(Table4[[#This Row],[Date]], "mmm")</f>
        <v>Jun</v>
      </c>
      <c r="O56" t="str">
        <f>TEXT(Table4[[#This Row],[Date]], "yyyy")</f>
        <v>2024</v>
      </c>
      <c r="P56" t="str">
        <f>_xlfn.XLOOKUP(Table4[[#This Row],[ProductID]],Products!A:A,Products!C:C, "Not Found")</f>
        <v>Groceries</v>
      </c>
      <c r="Q56" t="str">
        <f>_xlfn.XLOOKUP(Table4[[#This Row],[ProductID]],Products!A:A,Products!D:D,"Not Found")</f>
        <v>Snacks</v>
      </c>
      <c r="R56">
        <f>_xlfn.XLOOKUP(Table4[[#This Row],[ProductID]],Products!A:A,Products!E:E,"Not Found")</f>
        <v>123.19</v>
      </c>
      <c r="S56">
        <f>_xlfn.XLOOKUP(Table4[[#This Row],[ProductID]],Products!A:A,Products!F:F, "Not Found")</f>
        <v>80.36</v>
      </c>
      <c r="T56" t="str">
        <f>_xlfn.XLOOKUP(Table4[[#This Row],[CustomerID]],Customers!A:A,Customers!D:D, "Not Found")</f>
        <v>M</v>
      </c>
      <c r="U56" s="6">
        <f>_xlfn.XLOOKUP(Table4[[#This Row],[CustomerID]],Customers!A:A,Customers!E:E, "Not Found")</f>
        <v>38700</v>
      </c>
      <c r="V56">
        <f ca="1">DATEDIF(Table4[[#This Row],[CustomerBirthday]], TODAY(), "Y")</f>
        <v>20</v>
      </c>
      <c r="W56" t="str" cm="1">
        <f t="array" aca="1" ref="W56" ca="1">_xlfn.IFS(Table4[[#This Row],[Age]]&lt;25, "Under 25",Table4[[#This Row],[Age]]=34, "25-34", Table4[[#This Row],[Age]]&lt;=49, "35-49", Table4[[#This Row],[Age]]&lt;=64, "50-64", Table4[[#This Row],[Age]]&gt;=65, "65+")</f>
        <v>Under 25</v>
      </c>
      <c r="X56" t="str">
        <f>_xlfn.XLOOKUP(Table4[[#This Row],[StoreID]],Stores!A:A,Stores!B:B, "Not found")</f>
        <v>MegaMart Peckmouth</v>
      </c>
      <c r="Y56" t="str">
        <f>_xlfn.XLOOKUP(Table4[[#This Row],[StoreID]],Stores!A:A,Stores!C:C, "Not Found")</f>
        <v>Peckmouth</v>
      </c>
      <c r="Z56" t="str">
        <f>_xlfn.XLOOKUP(Table4[[#This Row],[StoreID]],Stores!A:A,Stores!D:D, "Not Found")</f>
        <v>East</v>
      </c>
    </row>
    <row r="57" spans="1:26">
      <c r="A57" t="s">
        <v>923</v>
      </c>
      <c r="B57" s="1">
        <v>45888</v>
      </c>
      <c r="C57" t="s">
        <v>604</v>
      </c>
      <c r="D57" t="s">
        <v>782</v>
      </c>
      <c r="E57" t="s">
        <v>846</v>
      </c>
      <c r="F57">
        <v>3</v>
      </c>
      <c r="G57">
        <v>0.15</v>
      </c>
      <c r="H57" t="s">
        <v>865</v>
      </c>
      <c r="I57" s="4">
        <f>Table4[[#This Row],[Quantity]]*Table4[[#This Row],[UnitPrice]]</f>
        <v>2021.34</v>
      </c>
      <c r="J57" s="4">
        <f>Table4[[#This Row],[Gross Revenue]]*(1-Table4[[#This Row],[Discount]])</f>
        <v>1718.1389999999999</v>
      </c>
      <c r="K57" s="4">
        <f>Table4[[#This Row],[Quantity]]*Table4[[#This Row],[CostPrice]]</f>
        <v>1089.99</v>
      </c>
      <c r="L57" s="4">
        <f>Table4[[#This Row],[Net Revenue]]-Table4[[#This Row],[Total Cost]]</f>
        <v>628.14899999999989</v>
      </c>
      <c r="M57" t="str">
        <f>_xlfn.XLOOKUP(Table4[[#This Row],[ProductID]], Products!A:A,Products!B:B, "Not Found")</f>
        <v>Deal Smartphone</v>
      </c>
      <c r="N57" t="str">
        <f>TEXT(Table4[[#This Row],[Date]], "mmm")</f>
        <v>Aug</v>
      </c>
      <c r="O57" t="str">
        <f>TEXT(Table4[[#This Row],[Date]], "yyyy")</f>
        <v>2025</v>
      </c>
      <c r="P57" t="str">
        <f>_xlfn.XLOOKUP(Table4[[#This Row],[ProductID]],Products!A:A,Products!C:C, "Not Found")</f>
        <v>Electronics</v>
      </c>
      <c r="Q57" t="str">
        <f>_xlfn.XLOOKUP(Table4[[#This Row],[ProductID]],Products!A:A,Products!D:D,"Not Found")</f>
        <v>Smartphone</v>
      </c>
      <c r="R57">
        <f>_xlfn.XLOOKUP(Table4[[#This Row],[ProductID]],Products!A:A,Products!E:E,"Not Found")</f>
        <v>673.78</v>
      </c>
      <c r="S57">
        <f>_xlfn.XLOOKUP(Table4[[#This Row],[ProductID]],Products!A:A,Products!F:F, "Not Found")</f>
        <v>363.33</v>
      </c>
      <c r="T57" t="str">
        <f>_xlfn.XLOOKUP(Table4[[#This Row],[CustomerID]],Customers!A:A,Customers!D:D, "Not Found")</f>
        <v>F</v>
      </c>
      <c r="U57" s="6">
        <f>_xlfn.XLOOKUP(Table4[[#This Row],[CustomerID]],Customers!A:A,Customers!E:E, "Not Found")</f>
        <v>30807</v>
      </c>
      <c r="V57">
        <f ca="1">DATEDIF(Table4[[#This Row],[CustomerBirthday]], TODAY(), "Y")</f>
        <v>42</v>
      </c>
      <c r="W57" t="str" cm="1">
        <f t="array" aca="1" ref="W57" ca="1">_xlfn.IFS(Table4[[#This Row],[Age]]&lt;25, "Under 25",Table4[[#This Row],[Age]]=34, "25-34", Table4[[#This Row],[Age]]&lt;=49, "35-49", Table4[[#This Row],[Age]]&lt;=64, "50-64", Table4[[#This Row],[Age]]&gt;=65, "65+")</f>
        <v>35-49</v>
      </c>
      <c r="X57" t="str">
        <f>_xlfn.XLOOKUP(Table4[[#This Row],[StoreID]],Stores!A:A,Stores!B:B, "Not found")</f>
        <v>MegaMart Johnmouth</v>
      </c>
      <c r="Y57" t="str">
        <f>_xlfn.XLOOKUP(Table4[[#This Row],[StoreID]],Stores!A:A,Stores!C:C, "Not Found")</f>
        <v>Johnmouth</v>
      </c>
      <c r="Z57" t="str">
        <f>_xlfn.XLOOKUP(Table4[[#This Row],[StoreID]],Stores!A:A,Stores!D:D, "Not Found")</f>
        <v>East</v>
      </c>
    </row>
    <row r="58" spans="1:26">
      <c r="A58" t="s">
        <v>924</v>
      </c>
      <c r="B58" s="1">
        <v>45576</v>
      </c>
      <c r="C58" t="s">
        <v>407</v>
      </c>
      <c r="D58" t="s">
        <v>742</v>
      </c>
      <c r="E58" t="s">
        <v>846</v>
      </c>
      <c r="F58">
        <v>3</v>
      </c>
      <c r="G58">
        <v>0.1</v>
      </c>
      <c r="H58" t="s">
        <v>868</v>
      </c>
      <c r="I58" s="4">
        <f>Table4[[#This Row],[Quantity]]*Table4[[#This Row],[UnitPrice]]</f>
        <v>745.71</v>
      </c>
      <c r="J58" s="4">
        <f>Table4[[#This Row],[Gross Revenue]]*(1-Table4[[#This Row],[Discount]])</f>
        <v>671.13900000000001</v>
      </c>
      <c r="K58" s="4">
        <f>Table4[[#This Row],[Quantity]]*Table4[[#This Row],[CostPrice]]</f>
        <v>572.01</v>
      </c>
      <c r="L58" s="4">
        <f>Table4[[#This Row],[Net Revenue]]-Table4[[#This Row],[Total Cost]]</f>
        <v>99.129000000000019</v>
      </c>
      <c r="M58" t="str">
        <f>_xlfn.XLOOKUP(Table4[[#This Row],[ProductID]], Products!A:A,Products!B:B, "Not Found")</f>
        <v>Either Headphones</v>
      </c>
      <c r="N58" t="str">
        <f>TEXT(Table4[[#This Row],[Date]], "mmm")</f>
        <v>Oct</v>
      </c>
      <c r="O58" t="str">
        <f>TEXT(Table4[[#This Row],[Date]], "yyyy")</f>
        <v>2024</v>
      </c>
      <c r="P58" t="str">
        <f>_xlfn.XLOOKUP(Table4[[#This Row],[ProductID]],Products!A:A,Products!C:C, "Not Found")</f>
        <v>Electronics</v>
      </c>
      <c r="Q58" t="str">
        <f>_xlfn.XLOOKUP(Table4[[#This Row],[ProductID]],Products!A:A,Products!D:D,"Not Found")</f>
        <v>Headphones</v>
      </c>
      <c r="R58">
        <f>_xlfn.XLOOKUP(Table4[[#This Row],[ProductID]],Products!A:A,Products!E:E,"Not Found")</f>
        <v>248.57</v>
      </c>
      <c r="S58">
        <f>_xlfn.XLOOKUP(Table4[[#This Row],[ProductID]],Products!A:A,Products!F:F, "Not Found")</f>
        <v>190.67</v>
      </c>
      <c r="T58" t="str">
        <f>_xlfn.XLOOKUP(Table4[[#This Row],[CustomerID]],Customers!A:A,Customers!D:D, "Not Found")</f>
        <v>F</v>
      </c>
      <c r="U58" s="6">
        <f>_xlfn.XLOOKUP(Table4[[#This Row],[CustomerID]],Customers!A:A,Customers!E:E, "Not Found")</f>
        <v>38779</v>
      </c>
      <c r="V58">
        <f ca="1">DATEDIF(Table4[[#This Row],[CustomerBirthday]], TODAY(), "Y")</f>
        <v>20</v>
      </c>
      <c r="W58" t="str" cm="1">
        <f t="array" aca="1" ref="W58" ca="1">_xlfn.IFS(Table4[[#This Row],[Age]]&lt;25, "Under 25",Table4[[#This Row],[Age]]=34, "25-34", Table4[[#This Row],[Age]]&lt;=49, "35-49", Table4[[#This Row],[Age]]&lt;=64, "50-64", Table4[[#This Row],[Age]]&gt;=65, "65+")</f>
        <v>Under 25</v>
      </c>
      <c r="X58" t="str">
        <f>_xlfn.XLOOKUP(Table4[[#This Row],[StoreID]],Stores!A:A,Stores!B:B, "Not found")</f>
        <v>MegaMart Johnmouth</v>
      </c>
      <c r="Y58" t="str">
        <f>_xlfn.XLOOKUP(Table4[[#This Row],[StoreID]],Stores!A:A,Stores!C:C, "Not Found")</f>
        <v>Johnmouth</v>
      </c>
      <c r="Z58" t="str">
        <f>_xlfn.XLOOKUP(Table4[[#This Row],[StoreID]],Stores!A:A,Stores!D:D, "Not Found")</f>
        <v>East</v>
      </c>
    </row>
    <row r="59" spans="1:26">
      <c r="A59" t="s">
        <v>925</v>
      </c>
      <c r="B59" s="1">
        <v>45311</v>
      </c>
      <c r="C59" t="s">
        <v>266</v>
      </c>
      <c r="D59" t="s">
        <v>794</v>
      </c>
      <c r="E59" t="s">
        <v>839</v>
      </c>
      <c r="F59">
        <v>3</v>
      </c>
      <c r="G59">
        <v>0.05</v>
      </c>
      <c r="H59" t="s">
        <v>875</v>
      </c>
      <c r="I59" s="4">
        <f>Table4[[#This Row],[Quantity]]*Table4[[#This Row],[UnitPrice]]</f>
        <v>1284.1500000000001</v>
      </c>
      <c r="J59" s="4">
        <f>Table4[[#This Row],[Gross Revenue]]*(1-Table4[[#This Row],[Discount]])</f>
        <v>1219.9425000000001</v>
      </c>
      <c r="K59" s="4">
        <f>Table4[[#This Row],[Quantity]]*Table4[[#This Row],[CostPrice]]</f>
        <v>738.21</v>
      </c>
      <c r="L59" s="4">
        <f>Table4[[#This Row],[Net Revenue]]-Table4[[#This Row],[Total Cost]]</f>
        <v>481.73250000000007</v>
      </c>
      <c r="M59" t="str">
        <f>_xlfn.XLOOKUP(Table4[[#This Row],[ProductID]], Products!A:A,Products!B:B, "Not Found")</f>
        <v>Everything Laptop</v>
      </c>
      <c r="N59" t="str">
        <f>TEXT(Table4[[#This Row],[Date]], "mmm")</f>
        <v>Jan</v>
      </c>
      <c r="O59" t="str">
        <f>TEXT(Table4[[#This Row],[Date]], "yyyy")</f>
        <v>2024</v>
      </c>
      <c r="P59" t="str">
        <f>_xlfn.XLOOKUP(Table4[[#This Row],[ProductID]],Products!A:A,Products!C:C, "Not Found")</f>
        <v>Electronics</v>
      </c>
      <c r="Q59" t="str">
        <f>_xlfn.XLOOKUP(Table4[[#This Row],[ProductID]],Products!A:A,Products!D:D,"Not Found")</f>
        <v>Laptop</v>
      </c>
      <c r="R59">
        <f>_xlfn.XLOOKUP(Table4[[#This Row],[ProductID]],Products!A:A,Products!E:E,"Not Found")</f>
        <v>428.05</v>
      </c>
      <c r="S59">
        <f>_xlfn.XLOOKUP(Table4[[#This Row],[ProductID]],Products!A:A,Products!F:F, "Not Found")</f>
        <v>246.07</v>
      </c>
      <c r="T59" t="str">
        <f>_xlfn.XLOOKUP(Table4[[#This Row],[CustomerID]],Customers!A:A,Customers!D:D, "Not Found")</f>
        <v>M</v>
      </c>
      <c r="U59" s="6">
        <f>_xlfn.XLOOKUP(Table4[[#This Row],[CustomerID]],Customers!A:A,Customers!E:E, "Not Found")</f>
        <v>26230</v>
      </c>
      <c r="V59">
        <f ca="1">DATEDIF(Table4[[#This Row],[CustomerBirthday]], TODAY(), "Y")</f>
        <v>54</v>
      </c>
      <c r="W59" t="str" cm="1">
        <f t="array" aca="1" ref="W59" ca="1">_xlfn.IFS(Table4[[#This Row],[Age]]&lt;25, "Under 25",Table4[[#This Row],[Age]]=34, "25-34", Table4[[#This Row],[Age]]&lt;=49, "35-49", Table4[[#This Row],[Age]]&lt;=64, "50-64", Table4[[#This Row],[Age]]&gt;=65, "65+")</f>
        <v>50-64</v>
      </c>
      <c r="X59" t="str">
        <f>_xlfn.XLOOKUP(Table4[[#This Row],[StoreID]],Stores!A:A,Stores!B:B, "Not found")</f>
        <v>MegaMart New Michele</v>
      </c>
      <c r="Y59" t="str">
        <f>_xlfn.XLOOKUP(Table4[[#This Row],[StoreID]],Stores!A:A,Stores!C:C, "Not Found")</f>
        <v>New Michele</v>
      </c>
      <c r="Z59" t="str">
        <f>_xlfn.XLOOKUP(Table4[[#This Row],[StoreID]],Stores!A:A,Stores!D:D, "Not Found")</f>
        <v>West</v>
      </c>
    </row>
    <row r="60" spans="1:26">
      <c r="A60" t="s">
        <v>926</v>
      </c>
      <c r="B60" s="1">
        <v>45702</v>
      </c>
      <c r="C60" t="s">
        <v>653</v>
      </c>
      <c r="D60" t="s">
        <v>780</v>
      </c>
      <c r="E60" t="s">
        <v>835</v>
      </c>
      <c r="F60">
        <v>3</v>
      </c>
      <c r="G60">
        <v>0</v>
      </c>
      <c r="H60" t="s">
        <v>871</v>
      </c>
      <c r="I60" s="4">
        <f>Table4[[#This Row],[Quantity]]*Table4[[#This Row],[UnitPrice]]</f>
        <v>3816.69</v>
      </c>
      <c r="J60" s="4">
        <f>Table4[[#This Row],[Gross Revenue]]*(1-Table4[[#This Row],[Discount]])</f>
        <v>3816.69</v>
      </c>
      <c r="K60" s="4">
        <f>Table4[[#This Row],[Quantity]]*Table4[[#This Row],[CostPrice]]</f>
        <v>2857.95</v>
      </c>
      <c r="L60" s="4">
        <f>Table4[[#This Row],[Net Revenue]]-Table4[[#This Row],[Total Cost]]</f>
        <v>958.74000000000024</v>
      </c>
      <c r="M60" t="str">
        <f>_xlfn.XLOOKUP(Table4[[#This Row],[ProductID]], Products!A:A,Products!B:B, "Not Found")</f>
        <v>Hospital Smartphone</v>
      </c>
      <c r="N60" t="str">
        <f>TEXT(Table4[[#This Row],[Date]], "mmm")</f>
        <v>Feb</v>
      </c>
      <c r="O60" t="str">
        <f>TEXT(Table4[[#This Row],[Date]], "yyyy")</f>
        <v>2025</v>
      </c>
      <c r="P60" t="str">
        <f>_xlfn.XLOOKUP(Table4[[#This Row],[ProductID]],Products!A:A,Products!C:C, "Not Found")</f>
        <v>Electronics</v>
      </c>
      <c r="Q60" t="str">
        <f>_xlfn.XLOOKUP(Table4[[#This Row],[ProductID]],Products!A:A,Products!D:D,"Not Found")</f>
        <v>Smartphone</v>
      </c>
      <c r="R60">
        <f>_xlfn.XLOOKUP(Table4[[#This Row],[ProductID]],Products!A:A,Products!E:E,"Not Found")</f>
        <v>1272.23</v>
      </c>
      <c r="S60">
        <f>_xlfn.XLOOKUP(Table4[[#This Row],[ProductID]],Products!A:A,Products!F:F, "Not Found")</f>
        <v>952.65</v>
      </c>
      <c r="T60" t="str">
        <f>_xlfn.XLOOKUP(Table4[[#This Row],[CustomerID]],Customers!A:A,Customers!D:D, "Not Found")</f>
        <v>F</v>
      </c>
      <c r="U60" s="6">
        <f>_xlfn.XLOOKUP(Table4[[#This Row],[CustomerID]],Customers!A:A,Customers!E:E, "Not Found")</f>
        <v>27579</v>
      </c>
      <c r="V60">
        <f ca="1">DATEDIF(Table4[[#This Row],[CustomerBirthday]], TODAY(), "Y")</f>
        <v>51</v>
      </c>
      <c r="W60" t="str" cm="1">
        <f t="array" aca="1" ref="W60" ca="1">_xlfn.IFS(Table4[[#This Row],[Age]]&lt;25, "Under 25",Table4[[#This Row],[Age]]=34, "25-34", Table4[[#This Row],[Age]]&lt;=49, "35-49", Table4[[#This Row],[Age]]&lt;=64, "50-64", Table4[[#This Row],[Age]]&gt;=65, "65+")</f>
        <v>50-64</v>
      </c>
      <c r="X60" t="str">
        <f>_xlfn.XLOOKUP(Table4[[#This Row],[StoreID]],Stores!A:A,Stores!B:B, "Not found")</f>
        <v>MegaMart Peckmouth</v>
      </c>
      <c r="Y60" t="str">
        <f>_xlfn.XLOOKUP(Table4[[#This Row],[StoreID]],Stores!A:A,Stores!C:C, "Not Found")</f>
        <v>Peckmouth</v>
      </c>
      <c r="Z60" t="str">
        <f>_xlfn.XLOOKUP(Table4[[#This Row],[StoreID]],Stores!A:A,Stores!D:D, "Not Found")</f>
        <v>East</v>
      </c>
    </row>
    <row r="61" spans="1:26">
      <c r="A61" t="s">
        <v>927</v>
      </c>
      <c r="B61" s="1">
        <v>45622</v>
      </c>
      <c r="C61" t="s">
        <v>195</v>
      </c>
      <c r="D61" t="s">
        <v>814</v>
      </c>
      <c r="E61" t="s">
        <v>835</v>
      </c>
      <c r="F61">
        <v>4</v>
      </c>
      <c r="G61">
        <v>0.1</v>
      </c>
      <c r="H61" t="s">
        <v>865</v>
      </c>
      <c r="I61" s="4">
        <f>Table4[[#This Row],[Quantity]]*Table4[[#This Row],[UnitPrice]]</f>
        <v>5146.2</v>
      </c>
      <c r="J61" s="4">
        <f>Table4[[#This Row],[Gross Revenue]]*(1-Table4[[#This Row],[Discount]])</f>
        <v>4631.58</v>
      </c>
      <c r="K61" s="4">
        <f>Table4[[#This Row],[Quantity]]*Table4[[#This Row],[CostPrice]]</f>
        <v>3190.16</v>
      </c>
      <c r="L61" s="4">
        <f>Table4[[#This Row],[Net Revenue]]-Table4[[#This Row],[Total Cost]]</f>
        <v>1441.42</v>
      </c>
      <c r="M61" t="str">
        <f>_xlfn.XLOOKUP(Table4[[#This Row],[ProductID]], Products!A:A,Products!B:B, "Not Found")</f>
        <v>Least Accessories</v>
      </c>
      <c r="N61" t="str">
        <f>TEXT(Table4[[#This Row],[Date]], "mmm")</f>
        <v>Nov</v>
      </c>
      <c r="O61" t="str">
        <f>TEXT(Table4[[#This Row],[Date]], "yyyy")</f>
        <v>2024</v>
      </c>
      <c r="P61" t="str">
        <f>_xlfn.XLOOKUP(Table4[[#This Row],[ProductID]],Products!A:A,Products!C:C, "Not Found")</f>
        <v>Fashion</v>
      </c>
      <c r="Q61" t="str">
        <f>_xlfn.XLOOKUP(Table4[[#This Row],[ProductID]],Products!A:A,Products!D:D,"Not Found")</f>
        <v>Accessories</v>
      </c>
      <c r="R61">
        <f>_xlfn.XLOOKUP(Table4[[#This Row],[ProductID]],Products!A:A,Products!E:E,"Not Found")</f>
        <v>1286.55</v>
      </c>
      <c r="S61">
        <f>_xlfn.XLOOKUP(Table4[[#This Row],[ProductID]],Products!A:A,Products!F:F, "Not Found")</f>
        <v>797.54</v>
      </c>
      <c r="T61" t="str">
        <f>_xlfn.XLOOKUP(Table4[[#This Row],[CustomerID]],Customers!A:A,Customers!D:D, "Not Found")</f>
        <v>M</v>
      </c>
      <c r="U61" s="6">
        <f>_xlfn.XLOOKUP(Table4[[#This Row],[CustomerID]],Customers!A:A,Customers!E:E, "Not Found")</f>
        <v>25009</v>
      </c>
      <c r="V61">
        <f ca="1">DATEDIF(Table4[[#This Row],[CustomerBirthday]], TODAY(), "Y")</f>
        <v>58</v>
      </c>
      <c r="W61" t="str" cm="1">
        <f t="array" aca="1" ref="W61" ca="1">_xlfn.IFS(Table4[[#This Row],[Age]]&lt;25, "Under 25",Table4[[#This Row],[Age]]=34, "25-34", Table4[[#This Row],[Age]]&lt;=49, "35-49", Table4[[#This Row],[Age]]&lt;=64, "50-64", Table4[[#This Row],[Age]]&gt;=65, "65+")</f>
        <v>50-64</v>
      </c>
      <c r="X61" t="str">
        <f>_xlfn.XLOOKUP(Table4[[#This Row],[StoreID]],Stores!A:A,Stores!B:B, "Not found")</f>
        <v>MegaMart Peckmouth</v>
      </c>
      <c r="Y61" t="str">
        <f>_xlfn.XLOOKUP(Table4[[#This Row],[StoreID]],Stores!A:A,Stores!C:C, "Not Found")</f>
        <v>Peckmouth</v>
      </c>
      <c r="Z61" t="str">
        <f>_xlfn.XLOOKUP(Table4[[#This Row],[StoreID]],Stores!A:A,Stores!D:D, "Not Found")</f>
        <v>East</v>
      </c>
    </row>
    <row r="62" spans="1:26">
      <c r="A62" t="s">
        <v>928</v>
      </c>
      <c r="B62" s="1">
        <v>45736</v>
      </c>
      <c r="C62" t="s">
        <v>105</v>
      </c>
      <c r="D62" t="s">
        <v>728</v>
      </c>
      <c r="E62" t="s">
        <v>835</v>
      </c>
      <c r="F62">
        <v>3</v>
      </c>
      <c r="G62">
        <v>0.05</v>
      </c>
      <c r="H62" t="s">
        <v>865</v>
      </c>
      <c r="I62" s="4">
        <f>Table4[[#This Row],[Quantity]]*Table4[[#This Row],[UnitPrice]]</f>
        <v>954.15000000000009</v>
      </c>
      <c r="J62" s="4">
        <f>Table4[[#This Row],[Gross Revenue]]*(1-Table4[[#This Row],[Discount]])</f>
        <v>906.4425</v>
      </c>
      <c r="K62" s="4">
        <f>Table4[[#This Row],[Quantity]]*Table4[[#This Row],[CostPrice]]</f>
        <v>562.02</v>
      </c>
      <c r="L62" s="4">
        <f>Table4[[#This Row],[Net Revenue]]-Table4[[#This Row],[Total Cost]]</f>
        <v>344.42250000000001</v>
      </c>
      <c r="M62" t="str">
        <f>_xlfn.XLOOKUP(Table4[[#This Row],[ProductID]], Products!A:A,Products!B:B, "Not Found")</f>
        <v>Company Fruits</v>
      </c>
      <c r="N62" t="str">
        <f>TEXT(Table4[[#This Row],[Date]], "mmm")</f>
        <v>Mar</v>
      </c>
      <c r="O62" t="str">
        <f>TEXT(Table4[[#This Row],[Date]], "yyyy")</f>
        <v>2025</v>
      </c>
      <c r="P62" t="str">
        <f>_xlfn.XLOOKUP(Table4[[#This Row],[ProductID]],Products!A:A,Products!C:C, "Not Found")</f>
        <v>Groceries</v>
      </c>
      <c r="Q62" t="str">
        <f>_xlfn.XLOOKUP(Table4[[#This Row],[ProductID]],Products!A:A,Products!D:D,"Not Found")</f>
        <v>Fruits</v>
      </c>
      <c r="R62">
        <f>_xlfn.XLOOKUP(Table4[[#This Row],[ProductID]],Products!A:A,Products!E:E,"Not Found")</f>
        <v>318.05</v>
      </c>
      <c r="S62">
        <f>_xlfn.XLOOKUP(Table4[[#This Row],[ProductID]],Products!A:A,Products!F:F, "Not Found")</f>
        <v>187.34</v>
      </c>
      <c r="T62" t="str">
        <f>_xlfn.XLOOKUP(Table4[[#This Row],[CustomerID]],Customers!A:A,Customers!D:D, "Not Found")</f>
        <v>M</v>
      </c>
      <c r="U62" s="6">
        <f>_xlfn.XLOOKUP(Table4[[#This Row],[CustomerID]],Customers!A:A,Customers!E:E, "Not Found")</f>
        <v>37990</v>
      </c>
      <c r="V62">
        <f ca="1">DATEDIF(Table4[[#This Row],[CustomerBirthday]], TODAY(), "Y")</f>
        <v>22</v>
      </c>
      <c r="W62" t="str" cm="1">
        <f t="array" aca="1" ref="W62" ca="1">_xlfn.IFS(Table4[[#This Row],[Age]]&lt;25, "Under 25",Table4[[#This Row],[Age]]=34, "25-34", Table4[[#This Row],[Age]]&lt;=49, "35-49", Table4[[#This Row],[Age]]&lt;=64, "50-64", Table4[[#This Row],[Age]]&gt;=65, "65+")</f>
        <v>Under 25</v>
      </c>
      <c r="X62" t="str">
        <f>_xlfn.XLOOKUP(Table4[[#This Row],[StoreID]],Stores!A:A,Stores!B:B, "Not found")</f>
        <v>MegaMart Peckmouth</v>
      </c>
      <c r="Y62" t="str">
        <f>_xlfn.XLOOKUP(Table4[[#This Row],[StoreID]],Stores!A:A,Stores!C:C, "Not Found")</f>
        <v>Peckmouth</v>
      </c>
      <c r="Z62" t="str">
        <f>_xlfn.XLOOKUP(Table4[[#This Row],[StoreID]],Stores!A:A,Stores!D:D, "Not Found")</f>
        <v>East</v>
      </c>
    </row>
    <row r="63" spans="1:26">
      <c r="A63" t="s">
        <v>929</v>
      </c>
      <c r="B63" s="1">
        <v>45780</v>
      </c>
      <c r="C63" t="s">
        <v>179</v>
      </c>
      <c r="D63" t="s">
        <v>780</v>
      </c>
      <c r="E63" t="s">
        <v>839</v>
      </c>
      <c r="F63">
        <v>1</v>
      </c>
      <c r="G63">
        <v>0.05</v>
      </c>
      <c r="H63" t="s">
        <v>865</v>
      </c>
      <c r="I63" s="4">
        <f>Table4[[#This Row],[Quantity]]*Table4[[#This Row],[UnitPrice]]</f>
        <v>1272.23</v>
      </c>
      <c r="J63" s="4">
        <f>Table4[[#This Row],[Gross Revenue]]*(1-Table4[[#This Row],[Discount]])</f>
        <v>1208.6185</v>
      </c>
      <c r="K63" s="4">
        <f>Table4[[#This Row],[Quantity]]*Table4[[#This Row],[CostPrice]]</f>
        <v>952.65</v>
      </c>
      <c r="L63" s="4">
        <f>Table4[[#This Row],[Net Revenue]]-Table4[[#This Row],[Total Cost]]</f>
        <v>255.96850000000006</v>
      </c>
      <c r="M63" t="str">
        <f>_xlfn.XLOOKUP(Table4[[#This Row],[ProductID]], Products!A:A,Products!B:B, "Not Found")</f>
        <v>Hospital Smartphone</v>
      </c>
      <c r="N63" t="str">
        <f>TEXT(Table4[[#This Row],[Date]], "mmm")</f>
        <v>May</v>
      </c>
      <c r="O63" t="str">
        <f>TEXT(Table4[[#This Row],[Date]], "yyyy")</f>
        <v>2025</v>
      </c>
      <c r="P63" t="str">
        <f>_xlfn.XLOOKUP(Table4[[#This Row],[ProductID]],Products!A:A,Products!C:C, "Not Found")</f>
        <v>Electronics</v>
      </c>
      <c r="Q63" t="str">
        <f>_xlfn.XLOOKUP(Table4[[#This Row],[ProductID]],Products!A:A,Products!D:D,"Not Found")</f>
        <v>Smartphone</v>
      </c>
      <c r="R63">
        <f>_xlfn.XLOOKUP(Table4[[#This Row],[ProductID]],Products!A:A,Products!E:E,"Not Found")</f>
        <v>1272.23</v>
      </c>
      <c r="S63">
        <f>_xlfn.XLOOKUP(Table4[[#This Row],[ProductID]],Products!A:A,Products!F:F, "Not Found")</f>
        <v>952.65</v>
      </c>
      <c r="T63" t="str">
        <f>_xlfn.XLOOKUP(Table4[[#This Row],[CustomerID]],Customers!A:A,Customers!D:D, "Not Found")</f>
        <v>M</v>
      </c>
      <c r="U63" s="6">
        <f>_xlfn.XLOOKUP(Table4[[#This Row],[CustomerID]],Customers!A:A,Customers!E:E, "Not Found")</f>
        <v>23397</v>
      </c>
      <c r="V63">
        <f ca="1">DATEDIF(Table4[[#This Row],[CustomerBirthday]], TODAY(), "Y")</f>
        <v>62</v>
      </c>
      <c r="W63" t="str" cm="1">
        <f t="array" aca="1" ref="W63" ca="1">_xlfn.IFS(Table4[[#This Row],[Age]]&lt;25, "Under 25",Table4[[#This Row],[Age]]=34, "25-34", Table4[[#This Row],[Age]]&lt;=49, "35-49", Table4[[#This Row],[Age]]&lt;=64, "50-64", Table4[[#This Row],[Age]]&gt;=65, "65+")</f>
        <v>50-64</v>
      </c>
      <c r="X63" t="str">
        <f>_xlfn.XLOOKUP(Table4[[#This Row],[StoreID]],Stores!A:A,Stores!B:B, "Not found")</f>
        <v>MegaMart New Michele</v>
      </c>
      <c r="Y63" t="str">
        <f>_xlfn.XLOOKUP(Table4[[#This Row],[StoreID]],Stores!A:A,Stores!C:C, "Not Found")</f>
        <v>New Michele</v>
      </c>
      <c r="Z63" t="str">
        <f>_xlfn.XLOOKUP(Table4[[#This Row],[StoreID]],Stores!A:A,Stores!D:D, "Not Found")</f>
        <v>West</v>
      </c>
    </row>
    <row r="64" spans="1:26">
      <c r="A64" t="s">
        <v>930</v>
      </c>
      <c r="B64" s="1">
        <v>45444</v>
      </c>
      <c r="C64" t="s">
        <v>51</v>
      </c>
      <c r="D64" t="s">
        <v>798</v>
      </c>
      <c r="E64" t="s">
        <v>831</v>
      </c>
      <c r="F64">
        <v>5</v>
      </c>
      <c r="G64">
        <v>0.1</v>
      </c>
      <c r="H64" t="s">
        <v>871</v>
      </c>
      <c r="I64" s="4">
        <f>Table4[[#This Row],[Quantity]]*Table4[[#This Row],[UnitPrice]]</f>
        <v>7507.3</v>
      </c>
      <c r="J64" s="4">
        <f>Table4[[#This Row],[Gross Revenue]]*(1-Table4[[#This Row],[Discount]])</f>
        <v>6756.5700000000006</v>
      </c>
      <c r="K64" s="4">
        <f>Table4[[#This Row],[Quantity]]*Table4[[#This Row],[CostPrice]]</f>
        <v>5838.65</v>
      </c>
      <c r="L64" s="4">
        <f>Table4[[#This Row],[Net Revenue]]-Table4[[#This Row],[Total Cost]]</f>
        <v>917.92000000000098</v>
      </c>
      <c r="M64" t="str">
        <f>_xlfn.XLOOKUP(Table4[[#This Row],[ProductID]], Products!A:A,Products!B:B, "Not Found")</f>
        <v>New Watches</v>
      </c>
      <c r="N64" t="str">
        <f>TEXT(Table4[[#This Row],[Date]], "mmm")</f>
        <v>Jun</v>
      </c>
      <c r="O64" t="str">
        <f>TEXT(Table4[[#This Row],[Date]], "yyyy")</f>
        <v>2024</v>
      </c>
      <c r="P64" t="str">
        <f>_xlfn.XLOOKUP(Table4[[#This Row],[ProductID]],Products!A:A,Products!C:C, "Not Found")</f>
        <v>Fashion</v>
      </c>
      <c r="Q64" t="str">
        <f>_xlfn.XLOOKUP(Table4[[#This Row],[ProductID]],Products!A:A,Products!D:D,"Not Found")</f>
        <v>Watches</v>
      </c>
      <c r="R64">
        <f>_xlfn.XLOOKUP(Table4[[#This Row],[ProductID]],Products!A:A,Products!E:E,"Not Found")</f>
        <v>1501.46</v>
      </c>
      <c r="S64">
        <f>_xlfn.XLOOKUP(Table4[[#This Row],[ProductID]],Products!A:A,Products!F:F, "Not Found")</f>
        <v>1167.73</v>
      </c>
      <c r="T64" t="str">
        <f>_xlfn.XLOOKUP(Table4[[#This Row],[CustomerID]],Customers!A:A,Customers!D:D, "Not Found")</f>
        <v>M</v>
      </c>
      <c r="U64" s="6">
        <f>_xlfn.XLOOKUP(Table4[[#This Row],[CustomerID]],Customers!A:A,Customers!E:E, "Not Found")</f>
        <v>32850</v>
      </c>
      <c r="V64">
        <f ca="1">DATEDIF(Table4[[#This Row],[CustomerBirthday]], TODAY(), "Y")</f>
        <v>36</v>
      </c>
      <c r="W64" t="str" cm="1">
        <f t="array" aca="1" ref="W64" ca="1">_xlfn.IFS(Table4[[#This Row],[Age]]&lt;25, "Under 25",Table4[[#This Row],[Age]]=34, "25-34", Table4[[#This Row],[Age]]&lt;=49, "35-49", Table4[[#This Row],[Age]]&lt;=64, "50-64", Table4[[#This Row],[Age]]&gt;=65, "65+")</f>
        <v>35-49</v>
      </c>
      <c r="X64" t="str">
        <f>_xlfn.XLOOKUP(Table4[[#This Row],[StoreID]],Stores!A:A,Stores!B:B, "Not found")</f>
        <v>MegaMart Jimenezborough</v>
      </c>
      <c r="Y64" t="str">
        <f>_xlfn.XLOOKUP(Table4[[#This Row],[StoreID]],Stores!A:A,Stores!C:C, "Not Found")</f>
        <v>Jimenezborough</v>
      </c>
      <c r="Z64" t="str">
        <f>_xlfn.XLOOKUP(Table4[[#This Row],[StoreID]],Stores!A:A,Stores!D:D, "Not Found")</f>
        <v>South</v>
      </c>
    </row>
    <row r="65" spans="1:26">
      <c r="A65" t="s">
        <v>931</v>
      </c>
      <c r="B65" s="1">
        <v>45611</v>
      </c>
      <c r="C65" t="s">
        <v>585</v>
      </c>
      <c r="D65" t="s">
        <v>822</v>
      </c>
      <c r="E65" t="s">
        <v>842</v>
      </c>
      <c r="F65">
        <v>1</v>
      </c>
      <c r="G65">
        <v>0</v>
      </c>
      <c r="H65" t="s">
        <v>865</v>
      </c>
      <c r="I65" s="4">
        <f>Table4[[#This Row],[Quantity]]*Table4[[#This Row],[UnitPrice]]</f>
        <v>1216.3599999999999</v>
      </c>
      <c r="J65" s="4">
        <f>Table4[[#This Row],[Gross Revenue]]*(1-Table4[[#This Row],[Discount]])</f>
        <v>1216.3599999999999</v>
      </c>
      <c r="K65" s="4">
        <f>Table4[[#This Row],[Quantity]]*Table4[[#This Row],[CostPrice]]</f>
        <v>794.8</v>
      </c>
      <c r="L65" s="4">
        <f>Table4[[#This Row],[Net Revenue]]-Table4[[#This Row],[Total Cost]]</f>
        <v>421.55999999999995</v>
      </c>
      <c r="M65" t="str">
        <f>_xlfn.XLOOKUP(Table4[[#This Row],[ProductID]], Products!A:A,Products!B:B, "Not Found")</f>
        <v>Nor Bags</v>
      </c>
      <c r="N65" t="str">
        <f>TEXT(Table4[[#This Row],[Date]], "mmm")</f>
        <v>Nov</v>
      </c>
      <c r="O65" t="str">
        <f>TEXT(Table4[[#This Row],[Date]], "yyyy")</f>
        <v>2024</v>
      </c>
      <c r="P65" t="str">
        <f>_xlfn.XLOOKUP(Table4[[#This Row],[ProductID]],Products!A:A,Products!C:C, "Not Found")</f>
        <v>Fashion</v>
      </c>
      <c r="Q65" t="str">
        <f>_xlfn.XLOOKUP(Table4[[#This Row],[ProductID]],Products!A:A,Products!D:D,"Not Found")</f>
        <v>Bags</v>
      </c>
      <c r="R65">
        <f>_xlfn.XLOOKUP(Table4[[#This Row],[ProductID]],Products!A:A,Products!E:E,"Not Found")</f>
        <v>1216.3599999999999</v>
      </c>
      <c r="S65">
        <f>_xlfn.XLOOKUP(Table4[[#This Row],[ProductID]],Products!A:A,Products!F:F, "Not Found")</f>
        <v>794.8</v>
      </c>
      <c r="T65" t="str">
        <f>_xlfn.XLOOKUP(Table4[[#This Row],[CustomerID]],Customers!A:A,Customers!D:D, "Not Found")</f>
        <v>M</v>
      </c>
      <c r="U65" s="6">
        <f>_xlfn.XLOOKUP(Table4[[#This Row],[CustomerID]],Customers!A:A,Customers!E:E, "Not Found")</f>
        <v>25047</v>
      </c>
      <c r="V65">
        <f ca="1">DATEDIF(Table4[[#This Row],[CustomerBirthday]], TODAY(), "Y")</f>
        <v>57</v>
      </c>
      <c r="W65" t="str" cm="1">
        <f t="array" aca="1" ref="W65" ca="1">_xlfn.IFS(Table4[[#This Row],[Age]]&lt;25, "Under 25",Table4[[#This Row],[Age]]=34, "25-34", Table4[[#This Row],[Age]]&lt;=49, "35-49", Table4[[#This Row],[Age]]&lt;=64, "50-64", Table4[[#This Row],[Age]]&gt;=65, "65+")</f>
        <v>50-64</v>
      </c>
      <c r="X65" t="str">
        <f>_xlfn.XLOOKUP(Table4[[#This Row],[StoreID]],Stores!A:A,Stores!B:B, "Not found")</f>
        <v>MegaMart Brianahaven</v>
      </c>
      <c r="Y65" t="str">
        <f>_xlfn.XLOOKUP(Table4[[#This Row],[StoreID]],Stores!A:A,Stores!C:C, "Not Found")</f>
        <v>Brianahaven</v>
      </c>
      <c r="Z65" t="str">
        <f>_xlfn.XLOOKUP(Table4[[#This Row],[StoreID]],Stores!A:A,Stores!D:D, "Not Found")</f>
        <v>North</v>
      </c>
    </row>
    <row r="66" spans="1:26">
      <c r="A66" t="s">
        <v>932</v>
      </c>
      <c r="B66" s="1">
        <v>45438</v>
      </c>
      <c r="C66" t="s">
        <v>449</v>
      </c>
      <c r="D66" t="s">
        <v>782</v>
      </c>
      <c r="E66" t="s">
        <v>842</v>
      </c>
      <c r="F66">
        <v>4</v>
      </c>
      <c r="G66">
        <v>0.1</v>
      </c>
      <c r="H66" t="s">
        <v>871</v>
      </c>
      <c r="I66" s="4">
        <f>Table4[[#This Row],[Quantity]]*Table4[[#This Row],[UnitPrice]]</f>
        <v>2695.12</v>
      </c>
      <c r="J66" s="4">
        <f>Table4[[#This Row],[Gross Revenue]]*(1-Table4[[#This Row],[Discount]])</f>
        <v>2425.6080000000002</v>
      </c>
      <c r="K66" s="4">
        <f>Table4[[#This Row],[Quantity]]*Table4[[#This Row],[CostPrice]]</f>
        <v>1453.32</v>
      </c>
      <c r="L66" s="4">
        <f>Table4[[#This Row],[Net Revenue]]-Table4[[#This Row],[Total Cost]]</f>
        <v>972.28800000000024</v>
      </c>
      <c r="M66" t="str">
        <f>_xlfn.XLOOKUP(Table4[[#This Row],[ProductID]], Products!A:A,Products!B:B, "Not Found")</f>
        <v>Deal Smartphone</v>
      </c>
      <c r="N66" t="str">
        <f>TEXT(Table4[[#This Row],[Date]], "mmm")</f>
        <v>May</v>
      </c>
      <c r="O66" t="str">
        <f>TEXT(Table4[[#This Row],[Date]], "yyyy")</f>
        <v>2024</v>
      </c>
      <c r="P66" t="str">
        <f>_xlfn.XLOOKUP(Table4[[#This Row],[ProductID]],Products!A:A,Products!C:C, "Not Found")</f>
        <v>Electronics</v>
      </c>
      <c r="Q66" t="str">
        <f>_xlfn.XLOOKUP(Table4[[#This Row],[ProductID]],Products!A:A,Products!D:D,"Not Found")</f>
        <v>Smartphone</v>
      </c>
      <c r="R66">
        <f>_xlfn.XLOOKUP(Table4[[#This Row],[ProductID]],Products!A:A,Products!E:E,"Not Found")</f>
        <v>673.78</v>
      </c>
      <c r="S66">
        <f>_xlfn.XLOOKUP(Table4[[#This Row],[ProductID]],Products!A:A,Products!F:F, "Not Found")</f>
        <v>363.33</v>
      </c>
      <c r="T66" t="str">
        <f>_xlfn.XLOOKUP(Table4[[#This Row],[CustomerID]],Customers!A:A,Customers!D:D, "Not Found")</f>
        <v>M</v>
      </c>
      <c r="U66" s="6">
        <f>_xlfn.XLOOKUP(Table4[[#This Row],[CustomerID]],Customers!A:A,Customers!E:E, "Not Found")</f>
        <v>24531</v>
      </c>
      <c r="V66">
        <f ca="1">DATEDIF(Table4[[#This Row],[CustomerBirthday]], TODAY(), "Y")</f>
        <v>59</v>
      </c>
      <c r="W66" t="str" cm="1">
        <f t="array" aca="1" ref="W66" ca="1">_xlfn.IFS(Table4[[#This Row],[Age]]&lt;25, "Under 25",Table4[[#This Row],[Age]]=34, "25-34", Table4[[#This Row],[Age]]&lt;=49, "35-49", Table4[[#This Row],[Age]]&lt;=64, "50-64", Table4[[#This Row],[Age]]&gt;=65, "65+")</f>
        <v>50-64</v>
      </c>
      <c r="X66" t="str">
        <f>_xlfn.XLOOKUP(Table4[[#This Row],[StoreID]],Stores!A:A,Stores!B:B, "Not found")</f>
        <v>MegaMart Brianahaven</v>
      </c>
      <c r="Y66" t="str">
        <f>_xlfn.XLOOKUP(Table4[[#This Row],[StoreID]],Stores!A:A,Stores!C:C, "Not Found")</f>
        <v>Brianahaven</v>
      </c>
      <c r="Z66" t="str">
        <f>_xlfn.XLOOKUP(Table4[[#This Row],[StoreID]],Stores!A:A,Stores!D:D, "Not Found")</f>
        <v>North</v>
      </c>
    </row>
    <row r="67" spans="1:26">
      <c r="A67" t="s">
        <v>933</v>
      </c>
      <c r="B67" s="1">
        <v>45402</v>
      </c>
      <c r="C67" t="s">
        <v>59</v>
      </c>
      <c r="D67" t="s">
        <v>739</v>
      </c>
      <c r="E67" t="s">
        <v>839</v>
      </c>
      <c r="F67">
        <v>4</v>
      </c>
      <c r="G67">
        <v>0</v>
      </c>
      <c r="H67" t="s">
        <v>875</v>
      </c>
      <c r="I67" s="4">
        <f>Table4[[#This Row],[Quantity]]*Table4[[#This Row],[UnitPrice]]</f>
        <v>4776.4799999999996</v>
      </c>
      <c r="J67" s="4">
        <f>Table4[[#This Row],[Gross Revenue]]*(1-Table4[[#This Row],[Discount]])</f>
        <v>4776.4799999999996</v>
      </c>
      <c r="K67" s="4">
        <f>Table4[[#This Row],[Quantity]]*Table4[[#This Row],[CostPrice]]</f>
        <v>3355.8</v>
      </c>
      <c r="L67" s="4">
        <f>Table4[[#This Row],[Net Revenue]]-Table4[[#This Row],[Total Cost]]</f>
        <v>1420.6799999999994</v>
      </c>
      <c r="M67" t="str">
        <f>_xlfn.XLOOKUP(Table4[[#This Row],[ProductID]], Products!A:A,Products!B:B, "Not Found")</f>
        <v>Step Smartphone</v>
      </c>
      <c r="N67" t="str">
        <f>TEXT(Table4[[#This Row],[Date]], "mmm")</f>
        <v>Apr</v>
      </c>
      <c r="O67" t="str">
        <f>TEXT(Table4[[#This Row],[Date]], "yyyy")</f>
        <v>2024</v>
      </c>
      <c r="P67" t="str">
        <f>_xlfn.XLOOKUP(Table4[[#This Row],[ProductID]],Products!A:A,Products!C:C, "Not Found")</f>
        <v>Electronics</v>
      </c>
      <c r="Q67" t="str">
        <f>_xlfn.XLOOKUP(Table4[[#This Row],[ProductID]],Products!A:A,Products!D:D,"Not Found")</f>
        <v>Smartphone</v>
      </c>
      <c r="R67">
        <f>_xlfn.XLOOKUP(Table4[[#This Row],[ProductID]],Products!A:A,Products!E:E,"Not Found")</f>
        <v>1194.1199999999999</v>
      </c>
      <c r="S67">
        <f>_xlfn.XLOOKUP(Table4[[#This Row],[ProductID]],Products!A:A,Products!F:F, "Not Found")</f>
        <v>838.95</v>
      </c>
      <c r="T67" t="str">
        <f>_xlfn.XLOOKUP(Table4[[#This Row],[CustomerID]],Customers!A:A,Customers!D:D, "Not Found")</f>
        <v>M</v>
      </c>
      <c r="U67" s="6">
        <f>_xlfn.XLOOKUP(Table4[[#This Row],[CustomerID]],Customers!A:A,Customers!E:E, "Not Found")</f>
        <v>27205</v>
      </c>
      <c r="V67">
        <f ca="1">DATEDIF(Table4[[#This Row],[CustomerBirthday]], TODAY(), "Y")</f>
        <v>52</v>
      </c>
      <c r="W67" t="str" cm="1">
        <f t="array" aca="1" ref="W67" ca="1">_xlfn.IFS(Table4[[#This Row],[Age]]&lt;25, "Under 25",Table4[[#This Row],[Age]]=34, "25-34", Table4[[#This Row],[Age]]&lt;=49, "35-49", Table4[[#This Row],[Age]]&lt;=64, "50-64", Table4[[#This Row],[Age]]&gt;=65, "65+")</f>
        <v>50-64</v>
      </c>
      <c r="X67" t="str">
        <f>_xlfn.XLOOKUP(Table4[[#This Row],[StoreID]],Stores!A:A,Stores!B:B, "Not found")</f>
        <v>MegaMart New Michele</v>
      </c>
      <c r="Y67" t="str">
        <f>_xlfn.XLOOKUP(Table4[[#This Row],[StoreID]],Stores!A:A,Stores!C:C, "Not Found")</f>
        <v>New Michele</v>
      </c>
      <c r="Z67" t="str">
        <f>_xlfn.XLOOKUP(Table4[[#This Row],[StoreID]],Stores!A:A,Stores!D:D, "Not Found")</f>
        <v>West</v>
      </c>
    </row>
    <row r="68" spans="1:26">
      <c r="A68" t="s">
        <v>934</v>
      </c>
      <c r="B68" s="1">
        <v>45704</v>
      </c>
      <c r="C68" t="s">
        <v>386</v>
      </c>
      <c r="D68" t="s">
        <v>810</v>
      </c>
      <c r="E68" t="s">
        <v>842</v>
      </c>
      <c r="F68">
        <v>1</v>
      </c>
      <c r="G68">
        <v>0</v>
      </c>
      <c r="H68" t="s">
        <v>871</v>
      </c>
      <c r="I68" s="4">
        <f>Table4[[#This Row],[Quantity]]*Table4[[#This Row],[UnitPrice]]</f>
        <v>453.62</v>
      </c>
      <c r="J68" s="4">
        <f>Table4[[#This Row],[Gross Revenue]]*(1-Table4[[#This Row],[Discount]])</f>
        <v>453.62</v>
      </c>
      <c r="K68" s="4">
        <f>Table4[[#This Row],[Quantity]]*Table4[[#This Row],[CostPrice]]</f>
        <v>316.63</v>
      </c>
      <c r="L68" s="4">
        <f>Table4[[#This Row],[Net Revenue]]-Table4[[#This Row],[Total Cost]]</f>
        <v>136.99</v>
      </c>
      <c r="M68" t="str">
        <f>_xlfn.XLOOKUP(Table4[[#This Row],[ProductID]], Products!A:A,Products!B:B, "Not Found")</f>
        <v>Maybe Clothing</v>
      </c>
      <c r="N68" t="str">
        <f>TEXT(Table4[[#This Row],[Date]], "mmm")</f>
        <v>Feb</v>
      </c>
      <c r="O68" t="str">
        <f>TEXT(Table4[[#This Row],[Date]], "yyyy")</f>
        <v>2025</v>
      </c>
      <c r="P68" t="str">
        <f>_xlfn.XLOOKUP(Table4[[#This Row],[ProductID]],Products!A:A,Products!C:C, "Not Found")</f>
        <v>Fashion</v>
      </c>
      <c r="Q68" t="str">
        <f>_xlfn.XLOOKUP(Table4[[#This Row],[ProductID]],Products!A:A,Products!D:D,"Not Found")</f>
        <v>Clothing</v>
      </c>
      <c r="R68">
        <f>_xlfn.XLOOKUP(Table4[[#This Row],[ProductID]],Products!A:A,Products!E:E,"Not Found")</f>
        <v>453.62</v>
      </c>
      <c r="S68">
        <f>_xlfn.XLOOKUP(Table4[[#This Row],[ProductID]],Products!A:A,Products!F:F, "Not Found")</f>
        <v>316.63</v>
      </c>
      <c r="T68" t="str">
        <f>_xlfn.XLOOKUP(Table4[[#This Row],[CustomerID]],Customers!A:A,Customers!D:D, "Not Found")</f>
        <v>F</v>
      </c>
      <c r="U68" s="6">
        <f>_xlfn.XLOOKUP(Table4[[#This Row],[CustomerID]],Customers!A:A,Customers!E:E, "Not Found")</f>
        <v>23676</v>
      </c>
      <c r="V68">
        <f ca="1">DATEDIF(Table4[[#This Row],[CustomerBirthday]], TODAY(), "Y")</f>
        <v>61</v>
      </c>
      <c r="W68" t="str" cm="1">
        <f t="array" aca="1" ref="W68" ca="1">_xlfn.IFS(Table4[[#This Row],[Age]]&lt;25, "Under 25",Table4[[#This Row],[Age]]=34, "25-34", Table4[[#This Row],[Age]]&lt;=49, "35-49", Table4[[#This Row],[Age]]&lt;=64, "50-64", Table4[[#This Row],[Age]]&gt;=65, "65+")</f>
        <v>50-64</v>
      </c>
      <c r="X68" t="str">
        <f>_xlfn.XLOOKUP(Table4[[#This Row],[StoreID]],Stores!A:A,Stores!B:B, "Not found")</f>
        <v>MegaMart Brianahaven</v>
      </c>
      <c r="Y68" t="str">
        <f>_xlfn.XLOOKUP(Table4[[#This Row],[StoreID]],Stores!A:A,Stores!C:C, "Not Found")</f>
        <v>Brianahaven</v>
      </c>
      <c r="Z68" t="str">
        <f>_xlfn.XLOOKUP(Table4[[#This Row],[StoreID]],Stores!A:A,Stores!D:D, "Not Found")</f>
        <v>North</v>
      </c>
    </row>
    <row r="69" spans="1:26">
      <c r="A69" t="s">
        <v>935</v>
      </c>
      <c r="B69" s="1">
        <v>45366</v>
      </c>
      <c r="C69" t="s">
        <v>151</v>
      </c>
      <c r="D69" t="s">
        <v>715</v>
      </c>
      <c r="E69" t="s">
        <v>846</v>
      </c>
      <c r="F69">
        <v>3</v>
      </c>
      <c r="G69">
        <v>0</v>
      </c>
      <c r="H69" t="s">
        <v>871</v>
      </c>
      <c r="I69" s="4">
        <f>Table4[[#This Row],[Quantity]]*Table4[[#This Row],[UnitPrice]]</f>
        <v>2456.2799999999997</v>
      </c>
      <c r="J69" s="4">
        <f>Table4[[#This Row],[Gross Revenue]]*(1-Table4[[#This Row],[Discount]])</f>
        <v>2456.2799999999997</v>
      </c>
      <c r="K69" s="4">
        <f>Table4[[#This Row],[Quantity]]*Table4[[#This Row],[CostPrice]]</f>
        <v>1582.8600000000001</v>
      </c>
      <c r="L69" s="4">
        <f>Table4[[#This Row],[Net Revenue]]-Table4[[#This Row],[Total Cost]]</f>
        <v>873.41999999999962</v>
      </c>
      <c r="M69" t="str">
        <f>_xlfn.XLOOKUP(Table4[[#This Row],[ProductID]], Products!A:A,Products!B:B, "Not Found")</f>
        <v>Audience Television</v>
      </c>
      <c r="N69" t="str">
        <f>TEXT(Table4[[#This Row],[Date]], "mmm")</f>
        <v>Mar</v>
      </c>
      <c r="O69" t="str">
        <f>TEXT(Table4[[#This Row],[Date]], "yyyy")</f>
        <v>2024</v>
      </c>
      <c r="P69" t="str">
        <f>_xlfn.XLOOKUP(Table4[[#This Row],[ProductID]],Products!A:A,Products!C:C, "Not Found")</f>
        <v>Electronics</v>
      </c>
      <c r="Q69" t="str">
        <f>_xlfn.XLOOKUP(Table4[[#This Row],[ProductID]],Products!A:A,Products!D:D,"Not Found")</f>
        <v>Television</v>
      </c>
      <c r="R69">
        <f>_xlfn.XLOOKUP(Table4[[#This Row],[ProductID]],Products!A:A,Products!E:E,"Not Found")</f>
        <v>818.76</v>
      </c>
      <c r="S69">
        <f>_xlfn.XLOOKUP(Table4[[#This Row],[ProductID]],Products!A:A,Products!F:F, "Not Found")</f>
        <v>527.62</v>
      </c>
      <c r="T69" t="str">
        <f>_xlfn.XLOOKUP(Table4[[#This Row],[CustomerID]],Customers!A:A,Customers!D:D, "Not Found")</f>
        <v>F</v>
      </c>
      <c r="U69" s="6">
        <f>_xlfn.XLOOKUP(Table4[[#This Row],[CustomerID]],Customers!A:A,Customers!E:E, "Not Found")</f>
        <v>35371</v>
      </c>
      <c r="V69">
        <f ca="1">DATEDIF(Table4[[#This Row],[CustomerBirthday]], TODAY(), "Y")</f>
        <v>29</v>
      </c>
      <c r="W69" t="str" cm="1">
        <f t="array" aca="1" ref="W69" ca="1">_xlfn.IFS(Table4[[#This Row],[Age]]&lt;25, "Under 25",Table4[[#This Row],[Age]]=34, "25-34", Table4[[#This Row],[Age]]&lt;=49, "35-49", Table4[[#This Row],[Age]]&lt;=64, "50-64", Table4[[#This Row],[Age]]&gt;=65, "65+")</f>
        <v>35-49</v>
      </c>
      <c r="X69" t="str">
        <f>_xlfn.XLOOKUP(Table4[[#This Row],[StoreID]],Stores!A:A,Stores!B:B, "Not found")</f>
        <v>MegaMart Johnmouth</v>
      </c>
      <c r="Y69" t="str">
        <f>_xlfn.XLOOKUP(Table4[[#This Row],[StoreID]],Stores!A:A,Stores!C:C, "Not Found")</f>
        <v>Johnmouth</v>
      </c>
      <c r="Z69" t="str">
        <f>_xlfn.XLOOKUP(Table4[[#This Row],[StoreID]],Stores!A:A,Stores!D:D, "Not Found")</f>
        <v>East</v>
      </c>
    </row>
    <row r="70" spans="1:26">
      <c r="A70" t="s">
        <v>936</v>
      </c>
      <c r="B70" s="1">
        <v>45244</v>
      </c>
      <c r="C70" t="s">
        <v>123</v>
      </c>
      <c r="D70" t="s">
        <v>806</v>
      </c>
      <c r="E70" t="s">
        <v>846</v>
      </c>
      <c r="F70">
        <v>4</v>
      </c>
      <c r="G70">
        <v>0.05</v>
      </c>
      <c r="H70" t="s">
        <v>868</v>
      </c>
      <c r="I70" s="4">
        <f>Table4[[#This Row],[Quantity]]*Table4[[#This Row],[UnitPrice]]</f>
        <v>6982.44</v>
      </c>
      <c r="J70" s="4">
        <f>Table4[[#This Row],[Gross Revenue]]*(1-Table4[[#This Row],[Discount]])</f>
        <v>6633.3179999999993</v>
      </c>
      <c r="K70" s="4">
        <f>Table4[[#This Row],[Quantity]]*Table4[[#This Row],[CostPrice]]</f>
        <v>5289.76</v>
      </c>
      <c r="L70" s="4">
        <f>Table4[[#This Row],[Net Revenue]]-Table4[[#This Row],[Total Cost]]</f>
        <v>1343.5579999999991</v>
      </c>
      <c r="M70" t="str">
        <f>_xlfn.XLOOKUP(Table4[[#This Row],[ProductID]], Products!A:A,Products!B:B, "Not Found")</f>
        <v>Piece Headphones</v>
      </c>
      <c r="N70" t="str">
        <f>TEXT(Table4[[#This Row],[Date]], "mmm")</f>
        <v>Nov</v>
      </c>
      <c r="O70" t="str">
        <f>TEXT(Table4[[#This Row],[Date]], "yyyy")</f>
        <v>2023</v>
      </c>
      <c r="P70" t="str">
        <f>_xlfn.XLOOKUP(Table4[[#This Row],[ProductID]],Products!A:A,Products!C:C, "Not Found")</f>
        <v>Electronics</v>
      </c>
      <c r="Q70" t="str">
        <f>_xlfn.XLOOKUP(Table4[[#This Row],[ProductID]],Products!A:A,Products!D:D,"Not Found")</f>
        <v>Headphones</v>
      </c>
      <c r="R70">
        <f>_xlfn.XLOOKUP(Table4[[#This Row],[ProductID]],Products!A:A,Products!E:E,"Not Found")</f>
        <v>1745.61</v>
      </c>
      <c r="S70">
        <f>_xlfn.XLOOKUP(Table4[[#This Row],[ProductID]],Products!A:A,Products!F:F, "Not Found")</f>
        <v>1322.44</v>
      </c>
      <c r="T70" t="str">
        <f>_xlfn.XLOOKUP(Table4[[#This Row],[CustomerID]],Customers!A:A,Customers!D:D, "Not Found")</f>
        <v>F</v>
      </c>
      <c r="U70" s="6">
        <f>_xlfn.XLOOKUP(Table4[[#This Row],[CustomerID]],Customers!A:A,Customers!E:E, "Not Found")</f>
        <v>37694</v>
      </c>
      <c r="V70">
        <f ca="1">DATEDIF(Table4[[#This Row],[CustomerBirthday]], TODAY(), "Y")</f>
        <v>23</v>
      </c>
      <c r="W70" t="str" cm="1">
        <f t="array" aca="1" ref="W70" ca="1">_xlfn.IFS(Table4[[#This Row],[Age]]&lt;25, "Under 25",Table4[[#This Row],[Age]]=34, "25-34", Table4[[#This Row],[Age]]&lt;=49, "35-49", Table4[[#This Row],[Age]]&lt;=64, "50-64", Table4[[#This Row],[Age]]&gt;=65, "65+")</f>
        <v>Under 25</v>
      </c>
      <c r="X70" t="str">
        <f>_xlfn.XLOOKUP(Table4[[#This Row],[StoreID]],Stores!A:A,Stores!B:B, "Not found")</f>
        <v>MegaMart Johnmouth</v>
      </c>
      <c r="Y70" t="str">
        <f>_xlfn.XLOOKUP(Table4[[#This Row],[StoreID]],Stores!A:A,Stores!C:C, "Not Found")</f>
        <v>Johnmouth</v>
      </c>
      <c r="Z70" t="str">
        <f>_xlfn.XLOOKUP(Table4[[#This Row],[StoreID]],Stores!A:A,Stores!D:D, "Not Found")</f>
        <v>East</v>
      </c>
    </row>
    <row r="71" spans="1:26">
      <c r="A71" t="s">
        <v>937</v>
      </c>
      <c r="B71" s="1">
        <v>45628</v>
      </c>
      <c r="C71" t="s">
        <v>432</v>
      </c>
      <c r="D71" t="s">
        <v>747</v>
      </c>
      <c r="E71" t="s">
        <v>842</v>
      </c>
      <c r="F71">
        <v>3</v>
      </c>
      <c r="G71">
        <v>0.15</v>
      </c>
      <c r="H71" t="s">
        <v>865</v>
      </c>
      <c r="I71" s="4">
        <f>Table4[[#This Row],[Quantity]]*Table4[[#This Row],[UnitPrice]]</f>
        <v>3404.3999999999996</v>
      </c>
      <c r="J71" s="4">
        <f>Table4[[#This Row],[Gross Revenue]]*(1-Table4[[#This Row],[Discount]])</f>
        <v>2893.74</v>
      </c>
      <c r="K71" s="4">
        <f>Table4[[#This Row],[Quantity]]*Table4[[#This Row],[CostPrice]]</f>
        <v>2025.3000000000002</v>
      </c>
      <c r="L71" s="4">
        <f>Table4[[#This Row],[Net Revenue]]-Table4[[#This Row],[Total Cost]]</f>
        <v>868.4399999999996</v>
      </c>
      <c r="M71" t="str">
        <f>_xlfn.XLOOKUP(Table4[[#This Row],[ProductID]], Products!A:A,Products!B:B, "Not Found")</f>
        <v>World Watches</v>
      </c>
      <c r="N71" t="str">
        <f>TEXT(Table4[[#This Row],[Date]], "mmm")</f>
        <v>Dec</v>
      </c>
      <c r="O71" t="str">
        <f>TEXT(Table4[[#This Row],[Date]], "yyyy")</f>
        <v>2024</v>
      </c>
      <c r="P71" t="str">
        <f>_xlfn.XLOOKUP(Table4[[#This Row],[ProductID]],Products!A:A,Products!C:C, "Not Found")</f>
        <v>Fashion</v>
      </c>
      <c r="Q71" t="str">
        <f>_xlfn.XLOOKUP(Table4[[#This Row],[ProductID]],Products!A:A,Products!D:D,"Not Found")</f>
        <v>Watches</v>
      </c>
      <c r="R71">
        <f>_xlfn.XLOOKUP(Table4[[#This Row],[ProductID]],Products!A:A,Products!E:E,"Not Found")</f>
        <v>1134.8</v>
      </c>
      <c r="S71">
        <f>_xlfn.XLOOKUP(Table4[[#This Row],[ProductID]],Products!A:A,Products!F:F, "Not Found")</f>
        <v>675.1</v>
      </c>
      <c r="T71" t="str">
        <f>_xlfn.XLOOKUP(Table4[[#This Row],[CustomerID]],Customers!A:A,Customers!D:D, "Not Found")</f>
        <v>M</v>
      </c>
      <c r="U71" s="6">
        <f>_xlfn.XLOOKUP(Table4[[#This Row],[CustomerID]],Customers!A:A,Customers!E:E, "Not Found")</f>
        <v>20358</v>
      </c>
      <c r="V71">
        <f ca="1">DATEDIF(Table4[[#This Row],[CustomerBirthday]], TODAY(), "Y")</f>
        <v>70</v>
      </c>
      <c r="W71" t="str" cm="1">
        <f t="array" aca="1" ref="W71" ca="1">_xlfn.IFS(Table4[[#This Row],[Age]]&lt;25, "Under 25",Table4[[#This Row],[Age]]=34, "25-34", Table4[[#This Row],[Age]]&lt;=49, "35-49", Table4[[#This Row],[Age]]&lt;=64, "50-64", Table4[[#This Row],[Age]]&gt;=65, "65+")</f>
        <v>65+</v>
      </c>
      <c r="X71" t="str">
        <f>_xlfn.XLOOKUP(Table4[[#This Row],[StoreID]],Stores!A:A,Stores!B:B, "Not found")</f>
        <v>MegaMart Brianahaven</v>
      </c>
      <c r="Y71" t="str">
        <f>_xlfn.XLOOKUP(Table4[[#This Row],[StoreID]],Stores!A:A,Stores!C:C, "Not Found")</f>
        <v>Brianahaven</v>
      </c>
      <c r="Z71" t="str">
        <f>_xlfn.XLOOKUP(Table4[[#This Row],[StoreID]],Stores!A:A,Stores!D:D, "Not Found")</f>
        <v>North</v>
      </c>
    </row>
    <row r="72" spans="1:26">
      <c r="A72" t="s">
        <v>938</v>
      </c>
      <c r="B72" s="1">
        <v>45248</v>
      </c>
      <c r="C72" t="s">
        <v>531</v>
      </c>
      <c r="D72" t="s">
        <v>814</v>
      </c>
      <c r="E72" t="s">
        <v>846</v>
      </c>
      <c r="F72">
        <v>1</v>
      </c>
      <c r="G72">
        <v>0</v>
      </c>
      <c r="H72" t="s">
        <v>871</v>
      </c>
      <c r="I72" s="4">
        <f>Table4[[#This Row],[Quantity]]*Table4[[#This Row],[UnitPrice]]</f>
        <v>1286.55</v>
      </c>
      <c r="J72" s="4">
        <f>Table4[[#This Row],[Gross Revenue]]*(1-Table4[[#This Row],[Discount]])</f>
        <v>1286.55</v>
      </c>
      <c r="K72" s="4">
        <f>Table4[[#This Row],[Quantity]]*Table4[[#This Row],[CostPrice]]</f>
        <v>797.54</v>
      </c>
      <c r="L72" s="4">
        <f>Table4[[#This Row],[Net Revenue]]-Table4[[#This Row],[Total Cost]]</f>
        <v>489.01</v>
      </c>
      <c r="M72" t="str">
        <f>_xlfn.XLOOKUP(Table4[[#This Row],[ProductID]], Products!A:A,Products!B:B, "Not Found")</f>
        <v>Least Accessories</v>
      </c>
      <c r="N72" t="str">
        <f>TEXT(Table4[[#This Row],[Date]], "mmm")</f>
        <v>Nov</v>
      </c>
      <c r="O72" t="str">
        <f>TEXT(Table4[[#This Row],[Date]], "yyyy")</f>
        <v>2023</v>
      </c>
      <c r="P72" t="str">
        <f>_xlfn.XLOOKUP(Table4[[#This Row],[ProductID]],Products!A:A,Products!C:C, "Not Found")</f>
        <v>Fashion</v>
      </c>
      <c r="Q72" t="str">
        <f>_xlfn.XLOOKUP(Table4[[#This Row],[ProductID]],Products!A:A,Products!D:D,"Not Found")</f>
        <v>Accessories</v>
      </c>
      <c r="R72">
        <f>_xlfn.XLOOKUP(Table4[[#This Row],[ProductID]],Products!A:A,Products!E:E,"Not Found")</f>
        <v>1286.55</v>
      </c>
      <c r="S72">
        <f>_xlfn.XLOOKUP(Table4[[#This Row],[ProductID]],Products!A:A,Products!F:F, "Not Found")</f>
        <v>797.54</v>
      </c>
      <c r="T72" t="str">
        <f>_xlfn.XLOOKUP(Table4[[#This Row],[CustomerID]],Customers!A:A,Customers!D:D, "Not Found")</f>
        <v>F</v>
      </c>
      <c r="U72" s="6">
        <f>_xlfn.XLOOKUP(Table4[[#This Row],[CustomerID]],Customers!A:A,Customers!E:E, "Not Found")</f>
        <v>35515</v>
      </c>
      <c r="V72">
        <f ca="1">DATEDIF(Table4[[#This Row],[CustomerBirthday]], TODAY(), "Y")</f>
        <v>29</v>
      </c>
      <c r="W72" t="str" cm="1">
        <f t="array" aca="1" ref="W72" ca="1">_xlfn.IFS(Table4[[#This Row],[Age]]&lt;25, "Under 25",Table4[[#This Row],[Age]]=34, "25-34", Table4[[#This Row],[Age]]&lt;=49, "35-49", Table4[[#This Row],[Age]]&lt;=64, "50-64", Table4[[#This Row],[Age]]&gt;=65, "65+")</f>
        <v>35-49</v>
      </c>
      <c r="X72" t="str">
        <f>_xlfn.XLOOKUP(Table4[[#This Row],[StoreID]],Stores!A:A,Stores!B:B, "Not found")</f>
        <v>MegaMart Johnmouth</v>
      </c>
      <c r="Y72" t="str">
        <f>_xlfn.XLOOKUP(Table4[[#This Row],[StoreID]],Stores!A:A,Stores!C:C, "Not Found")</f>
        <v>Johnmouth</v>
      </c>
      <c r="Z72" t="str">
        <f>_xlfn.XLOOKUP(Table4[[#This Row],[StoreID]],Stores!A:A,Stores!D:D, "Not Found")</f>
        <v>East</v>
      </c>
    </row>
    <row r="73" spans="1:26">
      <c r="A73" t="s">
        <v>939</v>
      </c>
      <c r="B73" s="1">
        <v>45662</v>
      </c>
      <c r="C73" t="s">
        <v>577</v>
      </c>
      <c r="D73" t="s">
        <v>745</v>
      </c>
      <c r="E73" t="s">
        <v>835</v>
      </c>
      <c r="F73">
        <v>3</v>
      </c>
      <c r="G73">
        <v>0</v>
      </c>
      <c r="H73" t="s">
        <v>871</v>
      </c>
      <c r="I73" s="4">
        <f>Table4[[#This Row],[Quantity]]*Table4[[#This Row],[UnitPrice]]</f>
        <v>3579.2699999999995</v>
      </c>
      <c r="J73" s="4">
        <f>Table4[[#This Row],[Gross Revenue]]*(1-Table4[[#This Row],[Discount]])</f>
        <v>3579.2699999999995</v>
      </c>
      <c r="K73" s="4">
        <f>Table4[[#This Row],[Quantity]]*Table4[[#This Row],[CostPrice]]</f>
        <v>2454.7200000000003</v>
      </c>
      <c r="L73" s="4">
        <f>Table4[[#This Row],[Net Revenue]]-Table4[[#This Row],[Total Cost]]</f>
        <v>1124.5499999999993</v>
      </c>
      <c r="M73" t="str">
        <f>_xlfn.XLOOKUP(Table4[[#This Row],[ProductID]], Products!A:A,Products!B:B, "Not Found")</f>
        <v>Above Camera</v>
      </c>
      <c r="N73" t="str">
        <f>TEXT(Table4[[#This Row],[Date]], "mmm")</f>
        <v>Jan</v>
      </c>
      <c r="O73" t="str">
        <f>TEXT(Table4[[#This Row],[Date]], "yyyy")</f>
        <v>2025</v>
      </c>
      <c r="P73" t="str">
        <f>_xlfn.XLOOKUP(Table4[[#This Row],[ProductID]],Products!A:A,Products!C:C, "Not Found")</f>
        <v>Electronics</v>
      </c>
      <c r="Q73" t="str">
        <f>_xlfn.XLOOKUP(Table4[[#This Row],[ProductID]],Products!A:A,Products!D:D,"Not Found")</f>
        <v>Camera</v>
      </c>
      <c r="R73">
        <f>_xlfn.XLOOKUP(Table4[[#This Row],[ProductID]],Products!A:A,Products!E:E,"Not Found")</f>
        <v>1193.0899999999999</v>
      </c>
      <c r="S73">
        <f>_xlfn.XLOOKUP(Table4[[#This Row],[ProductID]],Products!A:A,Products!F:F, "Not Found")</f>
        <v>818.24</v>
      </c>
      <c r="T73" t="str">
        <f>_xlfn.XLOOKUP(Table4[[#This Row],[CustomerID]],Customers!A:A,Customers!D:D, "Not Found")</f>
        <v>M</v>
      </c>
      <c r="U73" s="6">
        <f>_xlfn.XLOOKUP(Table4[[#This Row],[CustomerID]],Customers!A:A,Customers!E:E, "Not Found")</f>
        <v>23030</v>
      </c>
      <c r="V73">
        <f ca="1">DATEDIF(Table4[[#This Row],[CustomerBirthday]], TODAY(), "Y")</f>
        <v>63</v>
      </c>
      <c r="W73" t="str" cm="1">
        <f t="array" aca="1" ref="W73" ca="1">_xlfn.IFS(Table4[[#This Row],[Age]]&lt;25, "Under 25",Table4[[#This Row],[Age]]=34, "25-34", Table4[[#This Row],[Age]]&lt;=49, "35-49", Table4[[#This Row],[Age]]&lt;=64, "50-64", Table4[[#This Row],[Age]]&gt;=65, "65+")</f>
        <v>50-64</v>
      </c>
      <c r="X73" t="str">
        <f>_xlfn.XLOOKUP(Table4[[#This Row],[StoreID]],Stores!A:A,Stores!B:B, "Not found")</f>
        <v>MegaMart Peckmouth</v>
      </c>
      <c r="Y73" t="str">
        <f>_xlfn.XLOOKUP(Table4[[#This Row],[StoreID]],Stores!A:A,Stores!C:C, "Not Found")</f>
        <v>Peckmouth</v>
      </c>
      <c r="Z73" t="str">
        <f>_xlfn.XLOOKUP(Table4[[#This Row],[StoreID]],Stores!A:A,Stores!D:D, "Not Found")</f>
        <v>East</v>
      </c>
    </row>
    <row r="74" spans="1:26">
      <c r="A74" t="s">
        <v>940</v>
      </c>
      <c r="B74" s="1">
        <v>45573</v>
      </c>
      <c r="C74" t="s">
        <v>238</v>
      </c>
      <c r="D74" t="s">
        <v>769</v>
      </c>
      <c r="E74" t="s">
        <v>835</v>
      </c>
      <c r="F74">
        <v>5</v>
      </c>
      <c r="G74">
        <v>0</v>
      </c>
      <c r="H74" t="s">
        <v>871</v>
      </c>
      <c r="I74" s="4">
        <f>Table4[[#This Row],[Quantity]]*Table4[[#This Row],[UnitPrice]]</f>
        <v>127.85</v>
      </c>
      <c r="J74" s="4">
        <f>Table4[[#This Row],[Gross Revenue]]*(1-Table4[[#This Row],[Discount]])</f>
        <v>127.85</v>
      </c>
      <c r="K74" s="4">
        <f>Table4[[#This Row],[Quantity]]*Table4[[#This Row],[CostPrice]]</f>
        <v>95.25</v>
      </c>
      <c r="L74" s="4">
        <f>Table4[[#This Row],[Net Revenue]]-Table4[[#This Row],[Total Cost]]</f>
        <v>32.599999999999994</v>
      </c>
      <c r="M74" t="str">
        <f>_xlfn.XLOOKUP(Table4[[#This Row],[ProductID]], Products!A:A,Products!B:B, "Not Found")</f>
        <v>How Vegetables</v>
      </c>
      <c r="N74" t="str">
        <f>TEXT(Table4[[#This Row],[Date]], "mmm")</f>
        <v>Oct</v>
      </c>
      <c r="O74" t="str">
        <f>TEXT(Table4[[#This Row],[Date]], "yyyy")</f>
        <v>2024</v>
      </c>
      <c r="P74" t="str">
        <f>_xlfn.XLOOKUP(Table4[[#This Row],[ProductID]],Products!A:A,Products!C:C, "Not Found")</f>
        <v>Groceries</v>
      </c>
      <c r="Q74" t="str">
        <f>_xlfn.XLOOKUP(Table4[[#This Row],[ProductID]],Products!A:A,Products!D:D,"Not Found")</f>
        <v>Vegetables</v>
      </c>
      <c r="R74">
        <f>_xlfn.XLOOKUP(Table4[[#This Row],[ProductID]],Products!A:A,Products!E:E,"Not Found")</f>
        <v>25.57</v>
      </c>
      <c r="S74">
        <f>_xlfn.XLOOKUP(Table4[[#This Row],[ProductID]],Products!A:A,Products!F:F, "Not Found")</f>
        <v>19.05</v>
      </c>
      <c r="T74" t="str">
        <f>_xlfn.XLOOKUP(Table4[[#This Row],[CustomerID]],Customers!A:A,Customers!D:D, "Not Found")</f>
        <v>M</v>
      </c>
      <c r="U74" s="6">
        <f>_xlfn.XLOOKUP(Table4[[#This Row],[CustomerID]],Customers!A:A,Customers!E:E, "Not Found")</f>
        <v>36698</v>
      </c>
      <c r="V74">
        <f ca="1">DATEDIF(Table4[[#This Row],[CustomerBirthday]], TODAY(), "Y")</f>
        <v>26</v>
      </c>
      <c r="W74" t="str" cm="1">
        <f t="array" aca="1" ref="W74" ca="1">_xlfn.IFS(Table4[[#This Row],[Age]]&lt;25, "Under 25",Table4[[#This Row],[Age]]=34, "25-34", Table4[[#This Row],[Age]]&lt;=49, "35-49", Table4[[#This Row],[Age]]&lt;=64, "50-64", Table4[[#This Row],[Age]]&gt;=65, "65+")</f>
        <v>35-49</v>
      </c>
      <c r="X74" t="str">
        <f>_xlfn.XLOOKUP(Table4[[#This Row],[StoreID]],Stores!A:A,Stores!B:B, "Not found")</f>
        <v>MegaMart Peckmouth</v>
      </c>
      <c r="Y74" t="str">
        <f>_xlfn.XLOOKUP(Table4[[#This Row],[StoreID]],Stores!A:A,Stores!C:C, "Not Found")</f>
        <v>Peckmouth</v>
      </c>
      <c r="Z74" t="str">
        <f>_xlfn.XLOOKUP(Table4[[#This Row],[StoreID]],Stores!A:A,Stores!D:D, "Not Found")</f>
        <v>East</v>
      </c>
    </row>
    <row r="75" spans="1:26">
      <c r="A75" t="s">
        <v>941</v>
      </c>
      <c r="B75" s="1">
        <v>45474</v>
      </c>
      <c r="C75" t="s">
        <v>7</v>
      </c>
      <c r="D75" t="s">
        <v>750</v>
      </c>
      <c r="E75" t="s">
        <v>842</v>
      </c>
      <c r="F75">
        <v>4</v>
      </c>
      <c r="G75">
        <v>0.15</v>
      </c>
      <c r="H75" t="s">
        <v>865</v>
      </c>
      <c r="I75" s="4">
        <f>Table4[[#This Row],[Quantity]]*Table4[[#This Row],[UnitPrice]]</f>
        <v>5371</v>
      </c>
      <c r="J75" s="4">
        <f>Table4[[#This Row],[Gross Revenue]]*(1-Table4[[#This Row],[Discount]])</f>
        <v>4565.3499999999995</v>
      </c>
      <c r="K75" s="4">
        <f>Table4[[#This Row],[Quantity]]*Table4[[#This Row],[CostPrice]]</f>
        <v>3191.76</v>
      </c>
      <c r="L75" s="4">
        <f>Table4[[#This Row],[Net Revenue]]-Table4[[#This Row],[Total Cost]]</f>
        <v>1373.5899999999992</v>
      </c>
      <c r="M75" t="str">
        <f>_xlfn.XLOOKUP(Table4[[#This Row],[ProductID]], Products!A:A,Products!B:B, "Not Found")</f>
        <v>Add Clothing</v>
      </c>
      <c r="N75" t="str">
        <f>TEXT(Table4[[#This Row],[Date]], "mmm")</f>
        <v>Jul</v>
      </c>
      <c r="O75" t="str">
        <f>TEXT(Table4[[#This Row],[Date]], "yyyy")</f>
        <v>2024</v>
      </c>
      <c r="P75" t="str">
        <f>_xlfn.XLOOKUP(Table4[[#This Row],[ProductID]],Products!A:A,Products!C:C, "Not Found")</f>
        <v>Fashion</v>
      </c>
      <c r="Q75" t="str">
        <f>_xlfn.XLOOKUP(Table4[[#This Row],[ProductID]],Products!A:A,Products!D:D,"Not Found")</f>
        <v>Clothing</v>
      </c>
      <c r="R75">
        <f>_xlfn.XLOOKUP(Table4[[#This Row],[ProductID]],Products!A:A,Products!E:E,"Not Found")</f>
        <v>1342.75</v>
      </c>
      <c r="S75">
        <f>_xlfn.XLOOKUP(Table4[[#This Row],[ProductID]],Products!A:A,Products!F:F, "Not Found")</f>
        <v>797.94</v>
      </c>
      <c r="T75" t="str">
        <f>_xlfn.XLOOKUP(Table4[[#This Row],[CustomerID]],Customers!A:A,Customers!D:D, "Not Found")</f>
        <v>M</v>
      </c>
      <c r="U75" s="6">
        <f>_xlfn.XLOOKUP(Table4[[#This Row],[CustomerID]],Customers!A:A,Customers!E:E, "Not Found")</f>
        <v>35319</v>
      </c>
      <c r="V75">
        <f ca="1">DATEDIF(Table4[[#This Row],[CustomerBirthday]], TODAY(), "Y")</f>
        <v>29</v>
      </c>
      <c r="W75" t="str" cm="1">
        <f t="array" aca="1" ref="W75" ca="1">_xlfn.IFS(Table4[[#This Row],[Age]]&lt;25, "Under 25",Table4[[#This Row],[Age]]=34, "25-34", Table4[[#This Row],[Age]]&lt;=49, "35-49", Table4[[#This Row],[Age]]&lt;=64, "50-64", Table4[[#This Row],[Age]]&gt;=65, "65+")</f>
        <v>35-49</v>
      </c>
      <c r="X75" t="str">
        <f>_xlfn.XLOOKUP(Table4[[#This Row],[StoreID]],Stores!A:A,Stores!B:B, "Not found")</f>
        <v>MegaMart Brianahaven</v>
      </c>
      <c r="Y75" t="str">
        <f>_xlfn.XLOOKUP(Table4[[#This Row],[StoreID]],Stores!A:A,Stores!C:C, "Not Found")</f>
        <v>Brianahaven</v>
      </c>
      <c r="Z75" t="str">
        <f>_xlfn.XLOOKUP(Table4[[#This Row],[StoreID]],Stores!A:A,Stores!D:D, "Not Found")</f>
        <v>North</v>
      </c>
    </row>
    <row r="76" spans="1:26">
      <c r="A76" t="s">
        <v>942</v>
      </c>
      <c r="B76" s="1">
        <v>45406</v>
      </c>
      <c r="C76" t="s">
        <v>40</v>
      </c>
      <c r="D76" t="s">
        <v>759</v>
      </c>
      <c r="E76" t="s">
        <v>835</v>
      </c>
      <c r="F76">
        <v>3</v>
      </c>
      <c r="G76">
        <v>0.1</v>
      </c>
      <c r="H76" t="s">
        <v>868</v>
      </c>
      <c r="I76" s="4">
        <f>Table4[[#This Row],[Quantity]]*Table4[[#This Row],[UnitPrice]]</f>
        <v>3239.67</v>
      </c>
      <c r="J76" s="4">
        <f>Table4[[#This Row],[Gross Revenue]]*(1-Table4[[#This Row],[Discount]])</f>
        <v>2915.703</v>
      </c>
      <c r="K76" s="4">
        <f>Table4[[#This Row],[Quantity]]*Table4[[#This Row],[CostPrice]]</f>
        <v>2111.4900000000002</v>
      </c>
      <c r="L76" s="4">
        <f>Table4[[#This Row],[Net Revenue]]-Table4[[#This Row],[Total Cost]]</f>
        <v>804.21299999999974</v>
      </c>
      <c r="M76" t="str">
        <f>_xlfn.XLOOKUP(Table4[[#This Row],[ProductID]], Products!A:A,Products!B:B, "Not Found")</f>
        <v>Democratic Smartphone</v>
      </c>
      <c r="N76" t="str">
        <f>TEXT(Table4[[#This Row],[Date]], "mmm")</f>
        <v>Apr</v>
      </c>
      <c r="O76" t="str">
        <f>TEXT(Table4[[#This Row],[Date]], "yyyy")</f>
        <v>2024</v>
      </c>
      <c r="P76" t="str">
        <f>_xlfn.XLOOKUP(Table4[[#This Row],[ProductID]],Products!A:A,Products!C:C, "Not Found")</f>
        <v>Electronics</v>
      </c>
      <c r="Q76" t="str">
        <f>_xlfn.XLOOKUP(Table4[[#This Row],[ProductID]],Products!A:A,Products!D:D,"Not Found")</f>
        <v>Smartphone</v>
      </c>
      <c r="R76">
        <f>_xlfn.XLOOKUP(Table4[[#This Row],[ProductID]],Products!A:A,Products!E:E,"Not Found")</f>
        <v>1079.8900000000001</v>
      </c>
      <c r="S76">
        <f>_xlfn.XLOOKUP(Table4[[#This Row],[ProductID]],Products!A:A,Products!F:F, "Not Found")</f>
        <v>703.83</v>
      </c>
      <c r="T76" t="str">
        <f>_xlfn.XLOOKUP(Table4[[#This Row],[CustomerID]],Customers!A:A,Customers!D:D, "Not Found")</f>
        <v>F</v>
      </c>
      <c r="U76" s="6">
        <f>_xlfn.XLOOKUP(Table4[[#This Row],[CustomerID]],Customers!A:A,Customers!E:E, "Not Found")</f>
        <v>38214</v>
      </c>
      <c r="V76">
        <f ca="1">DATEDIF(Table4[[#This Row],[CustomerBirthday]], TODAY(), "Y")</f>
        <v>21</v>
      </c>
      <c r="W76" t="str" cm="1">
        <f t="array" aca="1" ref="W76" ca="1">_xlfn.IFS(Table4[[#This Row],[Age]]&lt;25, "Under 25",Table4[[#This Row],[Age]]=34, "25-34", Table4[[#This Row],[Age]]&lt;=49, "35-49", Table4[[#This Row],[Age]]&lt;=64, "50-64", Table4[[#This Row],[Age]]&gt;=65, "65+")</f>
        <v>Under 25</v>
      </c>
      <c r="X76" t="str">
        <f>_xlfn.XLOOKUP(Table4[[#This Row],[StoreID]],Stores!A:A,Stores!B:B, "Not found")</f>
        <v>MegaMart Peckmouth</v>
      </c>
      <c r="Y76" t="str">
        <f>_xlfn.XLOOKUP(Table4[[#This Row],[StoreID]],Stores!A:A,Stores!C:C, "Not Found")</f>
        <v>Peckmouth</v>
      </c>
      <c r="Z76" t="str">
        <f>_xlfn.XLOOKUP(Table4[[#This Row],[StoreID]],Stores!A:A,Stores!D:D, "Not Found")</f>
        <v>East</v>
      </c>
    </row>
    <row r="77" spans="1:26">
      <c r="A77" t="s">
        <v>943</v>
      </c>
      <c r="B77" s="1">
        <v>45797</v>
      </c>
      <c r="C77" t="s">
        <v>77</v>
      </c>
      <c r="D77" t="s">
        <v>725</v>
      </c>
      <c r="E77" t="s">
        <v>835</v>
      </c>
      <c r="F77">
        <v>3</v>
      </c>
      <c r="G77">
        <v>0.05</v>
      </c>
      <c r="H77" t="s">
        <v>868</v>
      </c>
      <c r="I77" s="4">
        <f>Table4[[#This Row],[Quantity]]*Table4[[#This Row],[UnitPrice]]</f>
        <v>4188.66</v>
      </c>
      <c r="J77" s="4">
        <f>Table4[[#This Row],[Gross Revenue]]*(1-Table4[[#This Row],[Discount]])</f>
        <v>3979.2269999999999</v>
      </c>
      <c r="K77" s="4">
        <f>Table4[[#This Row],[Quantity]]*Table4[[#This Row],[CostPrice]]</f>
        <v>3012.27</v>
      </c>
      <c r="L77" s="4">
        <f>Table4[[#This Row],[Net Revenue]]-Table4[[#This Row],[Total Cost]]</f>
        <v>966.95699999999988</v>
      </c>
      <c r="M77" t="str">
        <f>_xlfn.XLOOKUP(Table4[[#This Row],[ProductID]], Products!A:A,Products!B:B, "Not Found")</f>
        <v>Knowledge Bags</v>
      </c>
      <c r="N77" t="str">
        <f>TEXT(Table4[[#This Row],[Date]], "mmm")</f>
        <v>May</v>
      </c>
      <c r="O77" t="str">
        <f>TEXT(Table4[[#This Row],[Date]], "yyyy")</f>
        <v>2025</v>
      </c>
      <c r="P77" t="str">
        <f>_xlfn.XLOOKUP(Table4[[#This Row],[ProductID]],Products!A:A,Products!C:C, "Not Found")</f>
        <v>Fashion</v>
      </c>
      <c r="Q77" t="str">
        <f>_xlfn.XLOOKUP(Table4[[#This Row],[ProductID]],Products!A:A,Products!D:D,"Not Found")</f>
        <v>Bags</v>
      </c>
      <c r="R77">
        <f>_xlfn.XLOOKUP(Table4[[#This Row],[ProductID]],Products!A:A,Products!E:E,"Not Found")</f>
        <v>1396.22</v>
      </c>
      <c r="S77">
        <f>_xlfn.XLOOKUP(Table4[[#This Row],[ProductID]],Products!A:A,Products!F:F, "Not Found")</f>
        <v>1004.09</v>
      </c>
      <c r="T77" t="str">
        <f>_xlfn.XLOOKUP(Table4[[#This Row],[CustomerID]],Customers!A:A,Customers!D:D, "Not Found")</f>
        <v>F</v>
      </c>
      <c r="U77" s="6">
        <f>_xlfn.XLOOKUP(Table4[[#This Row],[CustomerID]],Customers!A:A,Customers!E:E, "Not Found")</f>
        <v>35931</v>
      </c>
      <c r="V77">
        <f ca="1">DATEDIF(Table4[[#This Row],[CustomerBirthday]], TODAY(), "Y")</f>
        <v>28</v>
      </c>
      <c r="W77" t="str" cm="1">
        <f t="array" aca="1" ref="W77" ca="1">_xlfn.IFS(Table4[[#This Row],[Age]]&lt;25, "Under 25",Table4[[#This Row],[Age]]=34, "25-34", Table4[[#This Row],[Age]]&lt;=49, "35-49", Table4[[#This Row],[Age]]&lt;=64, "50-64", Table4[[#This Row],[Age]]&gt;=65, "65+")</f>
        <v>35-49</v>
      </c>
      <c r="X77" t="str">
        <f>_xlfn.XLOOKUP(Table4[[#This Row],[StoreID]],Stores!A:A,Stores!B:B, "Not found")</f>
        <v>MegaMart Peckmouth</v>
      </c>
      <c r="Y77" t="str">
        <f>_xlfn.XLOOKUP(Table4[[#This Row],[StoreID]],Stores!A:A,Stores!C:C, "Not Found")</f>
        <v>Peckmouth</v>
      </c>
      <c r="Z77" t="str">
        <f>_xlfn.XLOOKUP(Table4[[#This Row],[StoreID]],Stores!A:A,Stores!D:D, "Not Found")</f>
        <v>East</v>
      </c>
    </row>
    <row r="78" spans="1:26">
      <c r="A78" t="s">
        <v>944</v>
      </c>
      <c r="B78" s="1">
        <v>45827</v>
      </c>
      <c r="C78" t="s">
        <v>119</v>
      </c>
      <c r="D78" t="s">
        <v>788</v>
      </c>
      <c r="E78" t="s">
        <v>846</v>
      </c>
      <c r="F78">
        <v>2</v>
      </c>
      <c r="G78">
        <v>0.05</v>
      </c>
      <c r="H78" t="s">
        <v>865</v>
      </c>
      <c r="I78" s="4">
        <f>Table4[[#This Row],[Quantity]]*Table4[[#This Row],[UnitPrice]]</f>
        <v>2191.44</v>
      </c>
      <c r="J78" s="4">
        <f>Table4[[#This Row],[Gross Revenue]]*(1-Table4[[#This Row],[Discount]])</f>
        <v>2081.8679999999999</v>
      </c>
      <c r="K78" s="4">
        <f>Table4[[#This Row],[Quantity]]*Table4[[#This Row],[CostPrice]]</f>
        <v>1644.4</v>
      </c>
      <c r="L78" s="4">
        <f>Table4[[#This Row],[Net Revenue]]-Table4[[#This Row],[Total Cost]]</f>
        <v>437.46799999999985</v>
      </c>
      <c r="M78" t="str">
        <f>_xlfn.XLOOKUP(Table4[[#This Row],[ProductID]], Products!A:A,Products!B:B, "Not Found")</f>
        <v>Foot Snacks</v>
      </c>
      <c r="N78" t="str">
        <f>TEXT(Table4[[#This Row],[Date]], "mmm")</f>
        <v>Jun</v>
      </c>
      <c r="O78" t="str">
        <f>TEXT(Table4[[#This Row],[Date]], "yyyy")</f>
        <v>2025</v>
      </c>
      <c r="P78" t="str">
        <f>_xlfn.XLOOKUP(Table4[[#This Row],[ProductID]],Products!A:A,Products!C:C, "Not Found")</f>
        <v>Groceries</v>
      </c>
      <c r="Q78" t="str">
        <f>_xlfn.XLOOKUP(Table4[[#This Row],[ProductID]],Products!A:A,Products!D:D,"Not Found")</f>
        <v>Snacks</v>
      </c>
      <c r="R78">
        <f>_xlfn.XLOOKUP(Table4[[#This Row],[ProductID]],Products!A:A,Products!E:E,"Not Found")</f>
        <v>1095.72</v>
      </c>
      <c r="S78">
        <f>_xlfn.XLOOKUP(Table4[[#This Row],[ProductID]],Products!A:A,Products!F:F, "Not Found")</f>
        <v>822.2</v>
      </c>
      <c r="T78" t="str">
        <f>_xlfn.XLOOKUP(Table4[[#This Row],[CustomerID]],Customers!A:A,Customers!D:D, "Not Found")</f>
        <v>M</v>
      </c>
      <c r="U78" s="6">
        <f>_xlfn.XLOOKUP(Table4[[#This Row],[CustomerID]],Customers!A:A,Customers!E:E, "Not Found")</f>
        <v>37417</v>
      </c>
      <c r="V78">
        <f ca="1">DATEDIF(Table4[[#This Row],[CustomerBirthday]], TODAY(), "Y")</f>
        <v>24</v>
      </c>
      <c r="W78" t="str" cm="1">
        <f t="array" aca="1" ref="W78" ca="1">_xlfn.IFS(Table4[[#This Row],[Age]]&lt;25, "Under 25",Table4[[#This Row],[Age]]=34, "25-34", Table4[[#This Row],[Age]]&lt;=49, "35-49", Table4[[#This Row],[Age]]&lt;=64, "50-64", Table4[[#This Row],[Age]]&gt;=65, "65+")</f>
        <v>Under 25</v>
      </c>
      <c r="X78" t="str">
        <f>_xlfn.XLOOKUP(Table4[[#This Row],[StoreID]],Stores!A:A,Stores!B:B, "Not found")</f>
        <v>MegaMart Johnmouth</v>
      </c>
      <c r="Y78" t="str">
        <f>_xlfn.XLOOKUP(Table4[[#This Row],[StoreID]],Stores!A:A,Stores!C:C, "Not Found")</f>
        <v>Johnmouth</v>
      </c>
      <c r="Z78" t="str">
        <f>_xlfn.XLOOKUP(Table4[[#This Row],[StoreID]],Stores!A:A,Stores!D:D, "Not Found")</f>
        <v>East</v>
      </c>
    </row>
    <row r="79" spans="1:26">
      <c r="A79" t="s">
        <v>945</v>
      </c>
      <c r="B79" s="1">
        <v>45497</v>
      </c>
      <c r="C79" t="s">
        <v>144</v>
      </c>
      <c r="D79" t="s">
        <v>753</v>
      </c>
      <c r="E79" t="s">
        <v>831</v>
      </c>
      <c r="F79">
        <v>1</v>
      </c>
      <c r="G79">
        <v>0.05</v>
      </c>
      <c r="H79" t="s">
        <v>865</v>
      </c>
      <c r="I79" s="4">
        <f>Table4[[#This Row],[Quantity]]*Table4[[#This Row],[UnitPrice]]</f>
        <v>270.45</v>
      </c>
      <c r="J79" s="4">
        <f>Table4[[#This Row],[Gross Revenue]]*(1-Table4[[#This Row],[Discount]])</f>
        <v>256.92749999999995</v>
      </c>
      <c r="K79" s="4">
        <f>Table4[[#This Row],[Quantity]]*Table4[[#This Row],[CostPrice]]</f>
        <v>187.6</v>
      </c>
      <c r="L79" s="4">
        <f>Table4[[#This Row],[Net Revenue]]-Table4[[#This Row],[Total Cost]]</f>
        <v>69.327499999999958</v>
      </c>
      <c r="M79" t="str">
        <f>_xlfn.XLOOKUP(Table4[[#This Row],[ProductID]], Products!A:A,Products!B:B, "Not Found")</f>
        <v>Whether Bags</v>
      </c>
      <c r="N79" t="str">
        <f>TEXT(Table4[[#This Row],[Date]], "mmm")</f>
        <v>Jul</v>
      </c>
      <c r="O79" t="str">
        <f>TEXT(Table4[[#This Row],[Date]], "yyyy")</f>
        <v>2024</v>
      </c>
      <c r="P79" t="str">
        <f>_xlfn.XLOOKUP(Table4[[#This Row],[ProductID]],Products!A:A,Products!C:C, "Not Found")</f>
        <v>Fashion</v>
      </c>
      <c r="Q79" t="str">
        <f>_xlfn.XLOOKUP(Table4[[#This Row],[ProductID]],Products!A:A,Products!D:D,"Not Found")</f>
        <v>Bags</v>
      </c>
      <c r="R79">
        <f>_xlfn.XLOOKUP(Table4[[#This Row],[ProductID]],Products!A:A,Products!E:E,"Not Found")</f>
        <v>270.45</v>
      </c>
      <c r="S79">
        <f>_xlfn.XLOOKUP(Table4[[#This Row],[ProductID]],Products!A:A,Products!F:F, "Not Found")</f>
        <v>187.6</v>
      </c>
      <c r="T79" t="str">
        <f>_xlfn.XLOOKUP(Table4[[#This Row],[CustomerID]],Customers!A:A,Customers!D:D, "Not Found")</f>
        <v>F</v>
      </c>
      <c r="U79" s="6">
        <f>_xlfn.XLOOKUP(Table4[[#This Row],[CustomerID]],Customers!A:A,Customers!E:E, "Not Found")</f>
        <v>30193</v>
      </c>
      <c r="V79">
        <f ca="1">DATEDIF(Table4[[#This Row],[CustomerBirthday]], TODAY(), "Y")</f>
        <v>43</v>
      </c>
      <c r="W79" t="str" cm="1">
        <f t="array" aca="1" ref="W79" ca="1">_xlfn.IFS(Table4[[#This Row],[Age]]&lt;25, "Under 25",Table4[[#This Row],[Age]]=34, "25-34", Table4[[#This Row],[Age]]&lt;=49, "35-49", Table4[[#This Row],[Age]]&lt;=64, "50-64", Table4[[#This Row],[Age]]&gt;=65, "65+")</f>
        <v>35-49</v>
      </c>
      <c r="X79" t="str">
        <f>_xlfn.XLOOKUP(Table4[[#This Row],[StoreID]],Stores!A:A,Stores!B:B, "Not found")</f>
        <v>MegaMart Jimenezborough</v>
      </c>
      <c r="Y79" t="str">
        <f>_xlfn.XLOOKUP(Table4[[#This Row],[StoreID]],Stores!A:A,Stores!C:C, "Not Found")</f>
        <v>Jimenezborough</v>
      </c>
      <c r="Z79" t="str">
        <f>_xlfn.XLOOKUP(Table4[[#This Row],[StoreID]],Stores!A:A,Stores!D:D, "Not Found")</f>
        <v>South</v>
      </c>
    </row>
    <row r="80" spans="1:26">
      <c r="A80" t="s">
        <v>946</v>
      </c>
      <c r="B80" s="1">
        <v>45297</v>
      </c>
      <c r="C80" t="s">
        <v>551</v>
      </c>
      <c r="D80" t="s">
        <v>759</v>
      </c>
      <c r="E80" t="s">
        <v>846</v>
      </c>
      <c r="F80">
        <v>3</v>
      </c>
      <c r="G80">
        <v>0.15</v>
      </c>
      <c r="H80" t="s">
        <v>875</v>
      </c>
      <c r="I80" s="4">
        <f>Table4[[#This Row],[Quantity]]*Table4[[#This Row],[UnitPrice]]</f>
        <v>3239.67</v>
      </c>
      <c r="J80" s="4">
        <f>Table4[[#This Row],[Gross Revenue]]*(1-Table4[[#This Row],[Discount]])</f>
        <v>2753.7195000000002</v>
      </c>
      <c r="K80" s="4">
        <f>Table4[[#This Row],[Quantity]]*Table4[[#This Row],[CostPrice]]</f>
        <v>2111.4900000000002</v>
      </c>
      <c r="L80" s="4">
        <f>Table4[[#This Row],[Net Revenue]]-Table4[[#This Row],[Total Cost]]</f>
        <v>642.22949999999992</v>
      </c>
      <c r="M80" t="str">
        <f>_xlfn.XLOOKUP(Table4[[#This Row],[ProductID]], Products!A:A,Products!B:B, "Not Found")</f>
        <v>Democratic Smartphone</v>
      </c>
      <c r="N80" t="str">
        <f>TEXT(Table4[[#This Row],[Date]], "mmm")</f>
        <v>Jan</v>
      </c>
      <c r="O80" t="str">
        <f>TEXT(Table4[[#This Row],[Date]], "yyyy")</f>
        <v>2024</v>
      </c>
      <c r="P80" t="str">
        <f>_xlfn.XLOOKUP(Table4[[#This Row],[ProductID]],Products!A:A,Products!C:C, "Not Found")</f>
        <v>Electronics</v>
      </c>
      <c r="Q80" t="str">
        <f>_xlfn.XLOOKUP(Table4[[#This Row],[ProductID]],Products!A:A,Products!D:D,"Not Found")</f>
        <v>Smartphone</v>
      </c>
      <c r="R80">
        <f>_xlfn.XLOOKUP(Table4[[#This Row],[ProductID]],Products!A:A,Products!E:E,"Not Found")</f>
        <v>1079.8900000000001</v>
      </c>
      <c r="S80">
        <f>_xlfn.XLOOKUP(Table4[[#This Row],[ProductID]],Products!A:A,Products!F:F, "Not Found")</f>
        <v>703.83</v>
      </c>
      <c r="T80" t="str">
        <f>_xlfn.XLOOKUP(Table4[[#This Row],[CustomerID]],Customers!A:A,Customers!D:D, "Not Found")</f>
        <v>F</v>
      </c>
      <c r="U80" s="6">
        <f>_xlfn.XLOOKUP(Table4[[#This Row],[CustomerID]],Customers!A:A,Customers!E:E, "Not Found")</f>
        <v>32240</v>
      </c>
      <c r="V80">
        <f ca="1">DATEDIF(Table4[[#This Row],[CustomerBirthday]], TODAY(), "Y")</f>
        <v>38</v>
      </c>
      <c r="W80" t="str" cm="1">
        <f t="array" aca="1" ref="W80" ca="1">_xlfn.IFS(Table4[[#This Row],[Age]]&lt;25, "Under 25",Table4[[#This Row],[Age]]=34, "25-34", Table4[[#This Row],[Age]]&lt;=49, "35-49", Table4[[#This Row],[Age]]&lt;=64, "50-64", Table4[[#This Row],[Age]]&gt;=65, "65+")</f>
        <v>35-49</v>
      </c>
      <c r="X80" t="str">
        <f>_xlfn.XLOOKUP(Table4[[#This Row],[StoreID]],Stores!A:A,Stores!B:B, "Not found")</f>
        <v>MegaMart Johnmouth</v>
      </c>
      <c r="Y80" t="str">
        <f>_xlfn.XLOOKUP(Table4[[#This Row],[StoreID]],Stores!A:A,Stores!C:C, "Not Found")</f>
        <v>Johnmouth</v>
      </c>
      <c r="Z80" t="str">
        <f>_xlfn.XLOOKUP(Table4[[#This Row],[StoreID]],Stores!A:A,Stores!D:D, "Not Found")</f>
        <v>East</v>
      </c>
    </row>
    <row r="81" spans="1:26">
      <c r="A81" t="s">
        <v>947</v>
      </c>
      <c r="B81" s="1">
        <v>45251</v>
      </c>
      <c r="C81" t="s">
        <v>445</v>
      </c>
      <c r="D81" t="s">
        <v>766</v>
      </c>
      <c r="E81" t="s">
        <v>839</v>
      </c>
      <c r="F81">
        <v>4</v>
      </c>
      <c r="G81">
        <v>0.1</v>
      </c>
      <c r="H81" t="s">
        <v>868</v>
      </c>
      <c r="I81" s="4">
        <f>Table4[[#This Row],[Quantity]]*Table4[[#This Row],[UnitPrice]]</f>
        <v>4908.96</v>
      </c>
      <c r="J81" s="4">
        <f>Table4[[#This Row],[Gross Revenue]]*(1-Table4[[#This Row],[Discount]])</f>
        <v>4418.0640000000003</v>
      </c>
      <c r="K81" s="4">
        <f>Table4[[#This Row],[Quantity]]*Table4[[#This Row],[CostPrice]]</f>
        <v>3908.36</v>
      </c>
      <c r="L81" s="4">
        <f>Table4[[#This Row],[Net Revenue]]-Table4[[#This Row],[Total Cost]]</f>
        <v>509.70400000000018</v>
      </c>
      <c r="M81" t="str">
        <f>_xlfn.XLOOKUP(Table4[[#This Row],[ProductID]], Products!A:A,Products!B:B, "Not Found")</f>
        <v>Firm Dairy</v>
      </c>
      <c r="N81" t="str">
        <f>TEXT(Table4[[#This Row],[Date]], "mmm")</f>
        <v>Nov</v>
      </c>
      <c r="O81" t="str">
        <f>TEXT(Table4[[#This Row],[Date]], "yyyy")</f>
        <v>2023</v>
      </c>
      <c r="P81" t="str">
        <f>_xlfn.XLOOKUP(Table4[[#This Row],[ProductID]],Products!A:A,Products!C:C, "Not Found")</f>
        <v>Groceries</v>
      </c>
      <c r="Q81" t="str">
        <f>_xlfn.XLOOKUP(Table4[[#This Row],[ProductID]],Products!A:A,Products!D:D,"Not Found")</f>
        <v>Dairy</v>
      </c>
      <c r="R81">
        <f>_xlfn.XLOOKUP(Table4[[#This Row],[ProductID]],Products!A:A,Products!E:E,"Not Found")</f>
        <v>1227.24</v>
      </c>
      <c r="S81">
        <f>_xlfn.XLOOKUP(Table4[[#This Row],[ProductID]],Products!A:A,Products!F:F, "Not Found")</f>
        <v>977.09</v>
      </c>
      <c r="T81" t="str">
        <f>_xlfn.XLOOKUP(Table4[[#This Row],[CustomerID]],Customers!A:A,Customers!D:D, "Not Found")</f>
        <v>F</v>
      </c>
      <c r="U81" s="6">
        <f>_xlfn.XLOOKUP(Table4[[#This Row],[CustomerID]],Customers!A:A,Customers!E:E, "Not Found")</f>
        <v>23386</v>
      </c>
      <c r="V81">
        <f ca="1">DATEDIF(Table4[[#This Row],[CustomerBirthday]], TODAY(), "Y")</f>
        <v>62</v>
      </c>
      <c r="W81" t="str" cm="1">
        <f t="array" aca="1" ref="W81" ca="1">_xlfn.IFS(Table4[[#This Row],[Age]]&lt;25, "Under 25",Table4[[#This Row],[Age]]=34, "25-34", Table4[[#This Row],[Age]]&lt;=49, "35-49", Table4[[#This Row],[Age]]&lt;=64, "50-64", Table4[[#This Row],[Age]]&gt;=65, "65+")</f>
        <v>50-64</v>
      </c>
      <c r="X81" t="str">
        <f>_xlfn.XLOOKUP(Table4[[#This Row],[StoreID]],Stores!A:A,Stores!B:B, "Not found")</f>
        <v>MegaMart New Michele</v>
      </c>
      <c r="Y81" t="str">
        <f>_xlfn.XLOOKUP(Table4[[#This Row],[StoreID]],Stores!A:A,Stores!C:C, "Not Found")</f>
        <v>New Michele</v>
      </c>
      <c r="Z81" t="str">
        <f>_xlfn.XLOOKUP(Table4[[#This Row],[StoreID]],Stores!A:A,Stores!D:D, "Not Found")</f>
        <v>West</v>
      </c>
    </row>
    <row r="82" spans="1:26">
      <c r="A82" t="s">
        <v>948</v>
      </c>
      <c r="B82" s="1">
        <v>45463</v>
      </c>
      <c r="C82" t="s">
        <v>422</v>
      </c>
      <c r="D82" t="s">
        <v>736</v>
      </c>
      <c r="E82" t="s">
        <v>831</v>
      </c>
      <c r="F82">
        <v>5</v>
      </c>
      <c r="G82">
        <v>0</v>
      </c>
      <c r="H82" t="s">
        <v>868</v>
      </c>
      <c r="I82" s="4">
        <f>Table4[[#This Row],[Quantity]]*Table4[[#This Row],[UnitPrice]]</f>
        <v>615.95000000000005</v>
      </c>
      <c r="J82" s="4">
        <f>Table4[[#This Row],[Gross Revenue]]*(1-Table4[[#This Row],[Discount]])</f>
        <v>615.95000000000005</v>
      </c>
      <c r="K82" s="4">
        <f>Table4[[#This Row],[Quantity]]*Table4[[#This Row],[CostPrice]]</f>
        <v>401.8</v>
      </c>
      <c r="L82" s="4">
        <f>Table4[[#This Row],[Net Revenue]]-Table4[[#This Row],[Total Cost]]</f>
        <v>214.15000000000003</v>
      </c>
      <c r="M82" t="str">
        <f>_xlfn.XLOOKUP(Table4[[#This Row],[ProductID]], Products!A:A,Products!B:B, "Not Found")</f>
        <v>Us Snacks</v>
      </c>
      <c r="N82" t="str">
        <f>TEXT(Table4[[#This Row],[Date]], "mmm")</f>
        <v>Jun</v>
      </c>
      <c r="O82" t="str">
        <f>TEXT(Table4[[#This Row],[Date]], "yyyy")</f>
        <v>2024</v>
      </c>
      <c r="P82" t="str">
        <f>_xlfn.XLOOKUP(Table4[[#This Row],[ProductID]],Products!A:A,Products!C:C, "Not Found")</f>
        <v>Groceries</v>
      </c>
      <c r="Q82" t="str">
        <f>_xlfn.XLOOKUP(Table4[[#This Row],[ProductID]],Products!A:A,Products!D:D,"Not Found")</f>
        <v>Snacks</v>
      </c>
      <c r="R82">
        <f>_xlfn.XLOOKUP(Table4[[#This Row],[ProductID]],Products!A:A,Products!E:E,"Not Found")</f>
        <v>123.19</v>
      </c>
      <c r="S82">
        <f>_xlfn.XLOOKUP(Table4[[#This Row],[ProductID]],Products!A:A,Products!F:F, "Not Found")</f>
        <v>80.36</v>
      </c>
      <c r="T82" t="str">
        <f>_xlfn.XLOOKUP(Table4[[#This Row],[CustomerID]],Customers!A:A,Customers!D:D, "Not Found")</f>
        <v>M</v>
      </c>
      <c r="U82" s="6">
        <f>_xlfn.XLOOKUP(Table4[[#This Row],[CustomerID]],Customers!A:A,Customers!E:E, "Not Found")</f>
        <v>28268</v>
      </c>
      <c r="V82">
        <f ca="1">DATEDIF(Table4[[#This Row],[CustomerBirthday]], TODAY(), "Y")</f>
        <v>49</v>
      </c>
      <c r="W82" t="str" cm="1">
        <f t="array" aca="1" ref="W82" ca="1">_xlfn.IFS(Table4[[#This Row],[Age]]&lt;25, "Under 25",Table4[[#This Row],[Age]]=34, "25-34", Table4[[#This Row],[Age]]&lt;=49, "35-49", Table4[[#This Row],[Age]]&lt;=64, "50-64", Table4[[#This Row],[Age]]&gt;=65, "65+")</f>
        <v>35-49</v>
      </c>
      <c r="X82" t="str">
        <f>_xlfn.XLOOKUP(Table4[[#This Row],[StoreID]],Stores!A:A,Stores!B:B, "Not found")</f>
        <v>MegaMart Jimenezborough</v>
      </c>
      <c r="Y82" t="str">
        <f>_xlfn.XLOOKUP(Table4[[#This Row],[StoreID]],Stores!A:A,Stores!C:C, "Not Found")</f>
        <v>Jimenezborough</v>
      </c>
      <c r="Z82" t="str">
        <f>_xlfn.XLOOKUP(Table4[[#This Row],[StoreID]],Stores!A:A,Stores!D:D, "Not Found")</f>
        <v>South</v>
      </c>
    </row>
    <row r="83" spans="1:26">
      <c r="A83" t="s">
        <v>949</v>
      </c>
      <c r="B83" s="1">
        <v>45222</v>
      </c>
      <c r="C83" t="s">
        <v>666</v>
      </c>
      <c r="D83" t="s">
        <v>736</v>
      </c>
      <c r="E83" t="s">
        <v>839</v>
      </c>
      <c r="F83">
        <v>5</v>
      </c>
      <c r="G83">
        <v>0.1</v>
      </c>
      <c r="H83" t="s">
        <v>875</v>
      </c>
      <c r="I83" s="4">
        <f>Table4[[#This Row],[Quantity]]*Table4[[#This Row],[UnitPrice]]</f>
        <v>615.95000000000005</v>
      </c>
      <c r="J83" s="4">
        <f>Table4[[#This Row],[Gross Revenue]]*(1-Table4[[#This Row],[Discount]])</f>
        <v>554.35500000000002</v>
      </c>
      <c r="K83" s="4">
        <f>Table4[[#This Row],[Quantity]]*Table4[[#This Row],[CostPrice]]</f>
        <v>401.8</v>
      </c>
      <c r="L83" s="4">
        <f>Table4[[#This Row],[Net Revenue]]-Table4[[#This Row],[Total Cost]]</f>
        <v>152.55500000000001</v>
      </c>
      <c r="M83" t="str">
        <f>_xlfn.XLOOKUP(Table4[[#This Row],[ProductID]], Products!A:A,Products!B:B, "Not Found")</f>
        <v>Us Snacks</v>
      </c>
      <c r="N83" t="str">
        <f>TEXT(Table4[[#This Row],[Date]], "mmm")</f>
        <v>Oct</v>
      </c>
      <c r="O83" t="str">
        <f>TEXT(Table4[[#This Row],[Date]], "yyyy")</f>
        <v>2023</v>
      </c>
      <c r="P83" t="str">
        <f>_xlfn.XLOOKUP(Table4[[#This Row],[ProductID]],Products!A:A,Products!C:C, "Not Found")</f>
        <v>Groceries</v>
      </c>
      <c r="Q83" t="str">
        <f>_xlfn.XLOOKUP(Table4[[#This Row],[ProductID]],Products!A:A,Products!D:D,"Not Found")</f>
        <v>Snacks</v>
      </c>
      <c r="R83">
        <f>_xlfn.XLOOKUP(Table4[[#This Row],[ProductID]],Products!A:A,Products!E:E,"Not Found")</f>
        <v>123.19</v>
      </c>
      <c r="S83">
        <f>_xlfn.XLOOKUP(Table4[[#This Row],[ProductID]],Products!A:A,Products!F:F, "Not Found")</f>
        <v>80.36</v>
      </c>
      <c r="T83" t="str">
        <f>_xlfn.XLOOKUP(Table4[[#This Row],[CustomerID]],Customers!A:A,Customers!D:D, "Not Found")</f>
        <v>M</v>
      </c>
      <c r="U83" s="6">
        <f>_xlfn.XLOOKUP(Table4[[#This Row],[CustomerID]],Customers!A:A,Customers!E:E, "Not Found")</f>
        <v>24326</v>
      </c>
      <c r="V83">
        <f ca="1">DATEDIF(Table4[[#This Row],[CustomerBirthday]], TODAY(), "Y")</f>
        <v>59</v>
      </c>
      <c r="W83" t="str" cm="1">
        <f t="array" aca="1" ref="W83" ca="1">_xlfn.IFS(Table4[[#This Row],[Age]]&lt;25, "Under 25",Table4[[#This Row],[Age]]=34, "25-34", Table4[[#This Row],[Age]]&lt;=49, "35-49", Table4[[#This Row],[Age]]&lt;=64, "50-64", Table4[[#This Row],[Age]]&gt;=65, "65+")</f>
        <v>50-64</v>
      </c>
      <c r="X83" t="str">
        <f>_xlfn.XLOOKUP(Table4[[#This Row],[StoreID]],Stores!A:A,Stores!B:B, "Not found")</f>
        <v>MegaMart New Michele</v>
      </c>
      <c r="Y83" t="str">
        <f>_xlfn.XLOOKUP(Table4[[#This Row],[StoreID]],Stores!A:A,Stores!C:C, "Not Found")</f>
        <v>New Michele</v>
      </c>
      <c r="Z83" t="str">
        <f>_xlfn.XLOOKUP(Table4[[#This Row],[StoreID]],Stores!A:A,Stores!D:D, "Not Found")</f>
        <v>West</v>
      </c>
    </row>
    <row r="84" spans="1:26">
      <c r="A84" t="s">
        <v>950</v>
      </c>
      <c r="B84" s="1">
        <v>45520</v>
      </c>
      <c r="C84" t="s">
        <v>97</v>
      </c>
      <c r="D84" t="s">
        <v>804</v>
      </c>
      <c r="E84" t="s">
        <v>835</v>
      </c>
      <c r="F84">
        <v>5</v>
      </c>
      <c r="G84">
        <v>0</v>
      </c>
      <c r="H84" t="s">
        <v>865</v>
      </c>
      <c r="I84" s="4">
        <f>Table4[[#This Row],[Quantity]]*Table4[[#This Row],[UnitPrice]]</f>
        <v>2704.7000000000003</v>
      </c>
      <c r="J84" s="4">
        <f>Table4[[#This Row],[Gross Revenue]]*(1-Table4[[#This Row],[Discount]])</f>
        <v>2704.7000000000003</v>
      </c>
      <c r="K84" s="4">
        <f>Table4[[#This Row],[Quantity]]*Table4[[#This Row],[CostPrice]]</f>
        <v>1991.25</v>
      </c>
      <c r="L84" s="4">
        <f>Table4[[#This Row],[Net Revenue]]-Table4[[#This Row],[Total Cost]]</f>
        <v>713.45000000000027</v>
      </c>
      <c r="M84" t="str">
        <f>_xlfn.XLOOKUP(Table4[[#This Row],[ProductID]], Products!A:A,Products!B:B, "Not Found")</f>
        <v>Church Clothing</v>
      </c>
      <c r="N84" t="str">
        <f>TEXT(Table4[[#This Row],[Date]], "mmm")</f>
        <v>Aug</v>
      </c>
      <c r="O84" t="str">
        <f>TEXT(Table4[[#This Row],[Date]], "yyyy")</f>
        <v>2024</v>
      </c>
      <c r="P84" t="str">
        <f>_xlfn.XLOOKUP(Table4[[#This Row],[ProductID]],Products!A:A,Products!C:C, "Not Found")</f>
        <v>Fashion</v>
      </c>
      <c r="Q84" t="str">
        <f>_xlfn.XLOOKUP(Table4[[#This Row],[ProductID]],Products!A:A,Products!D:D,"Not Found")</f>
        <v>Clothing</v>
      </c>
      <c r="R84">
        <f>_xlfn.XLOOKUP(Table4[[#This Row],[ProductID]],Products!A:A,Products!E:E,"Not Found")</f>
        <v>540.94000000000005</v>
      </c>
      <c r="S84">
        <f>_xlfn.XLOOKUP(Table4[[#This Row],[ProductID]],Products!A:A,Products!F:F, "Not Found")</f>
        <v>398.25</v>
      </c>
      <c r="T84" t="str">
        <f>_xlfn.XLOOKUP(Table4[[#This Row],[CustomerID]],Customers!A:A,Customers!D:D, "Not Found")</f>
        <v>F</v>
      </c>
      <c r="U84" s="6">
        <f>_xlfn.XLOOKUP(Table4[[#This Row],[CustomerID]],Customers!A:A,Customers!E:E, "Not Found")</f>
        <v>22610</v>
      </c>
      <c r="V84">
        <f ca="1">DATEDIF(Table4[[#This Row],[CustomerBirthday]], TODAY(), "Y")</f>
        <v>64</v>
      </c>
      <c r="W84" t="str" cm="1">
        <f t="array" aca="1" ref="W84" ca="1">_xlfn.IFS(Table4[[#This Row],[Age]]&lt;25, "Under 25",Table4[[#This Row],[Age]]=34, "25-34", Table4[[#This Row],[Age]]&lt;=49, "35-49", Table4[[#This Row],[Age]]&lt;=64, "50-64", Table4[[#This Row],[Age]]&gt;=65, "65+")</f>
        <v>50-64</v>
      </c>
      <c r="X84" t="str">
        <f>_xlfn.XLOOKUP(Table4[[#This Row],[StoreID]],Stores!A:A,Stores!B:B, "Not found")</f>
        <v>MegaMart Peckmouth</v>
      </c>
      <c r="Y84" t="str">
        <f>_xlfn.XLOOKUP(Table4[[#This Row],[StoreID]],Stores!A:A,Stores!C:C, "Not Found")</f>
        <v>Peckmouth</v>
      </c>
      <c r="Z84" t="str">
        <f>_xlfn.XLOOKUP(Table4[[#This Row],[StoreID]],Stores!A:A,Stores!D:D, "Not Found")</f>
        <v>East</v>
      </c>
    </row>
    <row r="85" spans="1:26">
      <c r="A85" t="s">
        <v>951</v>
      </c>
      <c r="B85" s="1">
        <v>45805</v>
      </c>
      <c r="C85" t="s">
        <v>536</v>
      </c>
      <c r="D85" t="s">
        <v>802</v>
      </c>
      <c r="E85" t="s">
        <v>831</v>
      </c>
      <c r="F85">
        <v>2</v>
      </c>
      <c r="G85">
        <v>0.15</v>
      </c>
      <c r="H85" t="s">
        <v>868</v>
      </c>
      <c r="I85" s="4">
        <f>Table4[[#This Row],[Quantity]]*Table4[[#This Row],[UnitPrice]]</f>
        <v>733.86</v>
      </c>
      <c r="J85" s="4">
        <f>Table4[[#This Row],[Gross Revenue]]*(1-Table4[[#This Row],[Discount]])</f>
        <v>623.78099999999995</v>
      </c>
      <c r="K85" s="4">
        <f>Table4[[#This Row],[Quantity]]*Table4[[#This Row],[CostPrice]]</f>
        <v>570.46</v>
      </c>
      <c r="L85" s="4">
        <f>Table4[[#This Row],[Net Revenue]]-Table4[[#This Row],[Total Cost]]</f>
        <v>53.320999999999913</v>
      </c>
      <c r="M85" t="str">
        <f>_xlfn.XLOOKUP(Table4[[#This Row],[ProductID]], Products!A:A,Products!B:B, "Not Found")</f>
        <v>Stage Footwear</v>
      </c>
      <c r="N85" t="str">
        <f>TEXT(Table4[[#This Row],[Date]], "mmm")</f>
        <v>May</v>
      </c>
      <c r="O85" t="str">
        <f>TEXT(Table4[[#This Row],[Date]], "yyyy")</f>
        <v>2025</v>
      </c>
      <c r="P85" t="str">
        <f>_xlfn.XLOOKUP(Table4[[#This Row],[ProductID]],Products!A:A,Products!C:C, "Not Found")</f>
        <v>Fashion</v>
      </c>
      <c r="Q85" t="str">
        <f>_xlfn.XLOOKUP(Table4[[#This Row],[ProductID]],Products!A:A,Products!D:D,"Not Found")</f>
        <v>Footwear</v>
      </c>
      <c r="R85">
        <f>_xlfn.XLOOKUP(Table4[[#This Row],[ProductID]],Products!A:A,Products!E:E,"Not Found")</f>
        <v>366.93</v>
      </c>
      <c r="S85">
        <f>_xlfn.XLOOKUP(Table4[[#This Row],[ProductID]],Products!A:A,Products!F:F, "Not Found")</f>
        <v>285.23</v>
      </c>
      <c r="T85" t="str">
        <f>_xlfn.XLOOKUP(Table4[[#This Row],[CustomerID]],Customers!A:A,Customers!D:D, "Not Found")</f>
        <v>F</v>
      </c>
      <c r="U85" s="6">
        <f>_xlfn.XLOOKUP(Table4[[#This Row],[CustomerID]],Customers!A:A,Customers!E:E, "Not Found")</f>
        <v>38541</v>
      </c>
      <c r="V85">
        <f ca="1">DATEDIF(Table4[[#This Row],[CustomerBirthday]], TODAY(), "Y")</f>
        <v>21</v>
      </c>
      <c r="W85" t="str" cm="1">
        <f t="array" aca="1" ref="W85" ca="1">_xlfn.IFS(Table4[[#This Row],[Age]]&lt;25, "Under 25",Table4[[#This Row],[Age]]=34, "25-34", Table4[[#This Row],[Age]]&lt;=49, "35-49", Table4[[#This Row],[Age]]&lt;=64, "50-64", Table4[[#This Row],[Age]]&gt;=65, "65+")</f>
        <v>Under 25</v>
      </c>
      <c r="X85" t="str">
        <f>_xlfn.XLOOKUP(Table4[[#This Row],[StoreID]],Stores!A:A,Stores!B:B, "Not found")</f>
        <v>MegaMart Jimenezborough</v>
      </c>
      <c r="Y85" t="str">
        <f>_xlfn.XLOOKUP(Table4[[#This Row],[StoreID]],Stores!A:A,Stores!C:C, "Not Found")</f>
        <v>Jimenezborough</v>
      </c>
      <c r="Z85" t="str">
        <f>_xlfn.XLOOKUP(Table4[[#This Row],[StoreID]],Stores!A:A,Stores!D:D, "Not Found")</f>
        <v>South</v>
      </c>
    </row>
    <row r="86" spans="1:26">
      <c r="A86" t="s">
        <v>952</v>
      </c>
      <c r="B86" s="1">
        <v>45212</v>
      </c>
      <c r="C86" t="s">
        <v>274</v>
      </c>
      <c r="D86" t="s">
        <v>750</v>
      </c>
      <c r="E86" t="s">
        <v>835</v>
      </c>
      <c r="F86">
        <v>5</v>
      </c>
      <c r="G86">
        <v>0.15</v>
      </c>
      <c r="H86" t="s">
        <v>868</v>
      </c>
      <c r="I86" s="4">
        <f>Table4[[#This Row],[Quantity]]*Table4[[#This Row],[UnitPrice]]</f>
        <v>6713.75</v>
      </c>
      <c r="J86" s="4">
        <f>Table4[[#This Row],[Gross Revenue]]*(1-Table4[[#This Row],[Discount]])</f>
        <v>5706.6875</v>
      </c>
      <c r="K86" s="4">
        <f>Table4[[#This Row],[Quantity]]*Table4[[#This Row],[CostPrice]]</f>
        <v>3989.7000000000003</v>
      </c>
      <c r="L86" s="4">
        <f>Table4[[#This Row],[Net Revenue]]-Table4[[#This Row],[Total Cost]]</f>
        <v>1716.9874999999997</v>
      </c>
      <c r="M86" t="str">
        <f>_xlfn.XLOOKUP(Table4[[#This Row],[ProductID]], Products!A:A,Products!B:B, "Not Found")</f>
        <v>Add Clothing</v>
      </c>
      <c r="N86" t="str">
        <f>TEXT(Table4[[#This Row],[Date]], "mmm")</f>
        <v>Oct</v>
      </c>
      <c r="O86" t="str">
        <f>TEXT(Table4[[#This Row],[Date]], "yyyy")</f>
        <v>2023</v>
      </c>
      <c r="P86" t="str">
        <f>_xlfn.XLOOKUP(Table4[[#This Row],[ProductID]],Products!A:A,Products!C:C, "Not Found")</f>
        <v>Fashion</v>
      </c>
      <c r="Q86" t="str">
        <f>_xlfn.XLOOKUP(Table4[[#This Row],[ProductID]],Products!A:A,Products!D:D,"Not Found")</f>
        <v>Clothing</v>
      </c>
      <c r="R86">
        <f>_xlfn.XLOOKUP(Table4[[#This Row],[ProductID]],Products!A:A,Products!E:E,"Not Found")</f>
        <v>1342.75</v>
      </c>
      <c r="S86">
        <f>_xlfn.XLOOKUP(Table4[[#This Row],[ProductID]],Products!A:A,Products!F:F, "Not Found")</f>
        <v>797.94</v>
      </c>
      <c r="T86" t="str">
        <f>_xlfn.XLOOKUP(Table4[[#This Row],[CustomerID]],Customers!A:A,Customers!D:D, "Not Found")</f>
        <v>F</v>
      </c>
      <c r="U86" s="6">
        <f>_xlfn.XLOOKUP(Table4[[#This Row],[CustomerID]],Customers!A:A,Customers!E:E, "Not Found")</f>
        <v>34856</v>
      </c>
      <c r="V86">
        <f ca="1">DATEDIF(Table4[[#This Row],[CustomerBirthday]], TODAY(), "Y")</f>
        <v>31</v>
      </c>
      <c r="W86" t="str" cm="1">
        <f t="array" aca="1" ref="W86" ca="1">_xlfn.IFS(Table4[[#This Row],[Age]]&lt;25, "Under 25",Table4[[#This Row],[Age]]=34, "25-34", Table4[[#This Row],[Age]]&lt;=49, "35-49", Table4[[#This Row],[Age]]&lt;=64, "50-64", Table4[[#This Row],[Age]]&gt;=65, "65+")</f>
        <v>35-49</v>
      </c>
      <c r="X86" t="str">
        <f>_xlfn.XLOOKUP(Table4[[#This Row],[StoreID]],Stores!A:A,Stores!B:B, "Not found")</f>
        <v>MegaMart Peckmouth</v>
      </c>
      <c r="Y86" t="str">
        <f>_xlfn.XLOOKUP(Table4[[#This Row],[StoreID]],Stores!A:A,Stores!C:C, "Not Found")</f>
        <v>Peckmouth</v>
      </c>
      <c r="Z86" t="str">
        <f>_xlfn.XLOOKUP(Table4[[#This Row],[StoreID]],Stores!A:A,Stores!D:D, "Not Found")</f>
        <v>East</v>
      </c>
    </row>
    <row r="87" spans="1:26">
      <c r="A87" t="s">
        <v>953</v>
      </c>
      <c r="B87" s="1">
        <v>45186</v>
      </c>
      <c r="C87" t="s">
        <v>97</v>
      </c>
      <c r="D87" t="s">
        <v>759</v>
      </c>
      <c r="E87" t="s">
        <v>842</v>
      </c>
      <c r="F87">
        <v>3</v>
      </c>
      <c r="G87">
        <v>0.15</v>
      </c>
      <c r="H87" t="s">
        <v>865</v>
      </c>
      <c r="I87" s="4">
        <f>Table4[[#This Row],[Quantity]]*Table4[[#This Row],[UnitPrice]]</f>
        <v>3239.67</v>
      </c>
      <c r="J87" s="4">
        <f>Table4[[#This Row],[Gross Revenue]]*(1-Table4[[#This Row],[Discount]])</f>
        <v>2753.7195000000002</v>
      </c>
      <c r="K87" s="4">
        <f>Table4[[#This Row],[Quantity]]*Table4[[#This Row],[CostPrice]]</f>
        <v>2111.4900000000002</v>
      </c>
      <c r="L87" s="4">
        <f>Table4[[#This Row],[Net Revenue]]-Table4[[#This Row],[Total Cost]]</f>
        <v>642.22949999999992</v>
      </c>
      <c r="M87" t="str">
        <f>_xlfn.XLOOKUP(Table4[[#This Row],[ProductID]], Products!A:A,Products!B:B, "Not Found")</f>
        <v>Democratic Smartphone</v>
      </c>
      <c r="N87" t="str">
        <f>TEXT(Table4[[#This Row],[Date]], "mmm")</f>
        <v>Sep</v>
      </c>
      <c r="O87" t="str">
        <f>TEXT(Table4[[#This Row],[Date]], "yyyy")</f>
        <v>2023</v>
      </c>
      <c r="P87" t="str">
        <f>_xlfn.XLOOKUP(Table4[[#This Row],[ProductID]],Products!A:A,Products!C:C, "Not Found")</f>
        <v>Electronics</v>
      </c>
      <c r="Q87" t="str">
        <f>_xlfn.XLOOKUP(Table4[[#This Row],[ProductID]],Products!A:A,Products!D:D,"Not Found")</f>
        <v>Smartphone</v>
      </c>
      <c r="R87">
        <f>_xlfn.XLOOKUP(Table4[[#This Row],[ProductID]],Products!A:A,Products!E:E,"Not Found")</f>
        <v>1079.8900000000001</v>
      </c>
      <c r="S87">
        <f>_xlfn.XLOOKUP(Table4[[#This Row],[ProductID]],Products!A:A,Products!F:F, "Not Found")</f>
        <v>703.83</v>
      </c>
      <c r="T87" t="str">
        <f>_xlfn.XLOOKUP(Table4[[#This Row],[CustomerID]],Customers!A:A,Customers!D:D, "Not Found")</f>
        <v>F</v>
      </c>
      <c r="U87" s="6">
        <f>_xlfn.XLOOKUP(Table4[[#This Row],[CustomerID]],Customers!A:A,Customers!E:E, "Not Found")</f>
        <v>22610</v>
      </c>
      <c r="V87">
        <f ca="1">DATEDIF(Table4[[#This Row],[CustomerBirthday]], TODAY(), "Y")</f>
        <v>64</v>
      </c>
      <c r="W87" t="str" cm="1">
        <f t="array" aca="1" ref="W87" ca="1">_xlfn.IFS(Table4[[#This Row],[Age]]&lt;25, "Under 25",Table4[[#This Row],[Age]]=34, "25-34", Table4[[#This Row],[Age]]&lt;=49, "35-49", Table4[[#This Row],[Age]]&lt;=64, "50-64", Table4[[#This Row],[Age]]&gt;=65, "65+")</f>
        <v>50-64</v>
      </c>
      <c r="X87" t="str">
        <f>_xlfn.XLOOKUP(Table4[[#This Row],[StoreID]],Stores!A:A,Stores!B:B, "Not found")</f>
        <v>MegaMart Brianahaven</v>
      </c>
      <c r="Y87" t="str">
        <f>_xlfn.XLOOKUP(Table4[[#This Row],[StoreID]],Stores!A:A,Stores!C:C, "Not Found")</f>
        <v>Brianahaven</v>
      </c>
      <c r="Z87" t="str">
        <f>_xlfn.XLOOKUP(Table4[[#This Row],[StoreID]],Stores!A:A,Stores!D:D, "Not Found")</f>
        <v>North</v>
      </c>
    </row>
    <row r="88" spans="1:26">
      <c r="A88" t="s">
        <v>954</v>
      </c>
      <c r="B88" s="1">
        <v>45582</v>
      </c>
      <c r="C88" t="s">
        <v>313</v>
      </c>
      <c r="D88" t="s">
        <v>798</v>
      </c>
      <c r="E88" t="s">
        <v>831</v>
      </c>
      <c r="F88">
        <v>2</v>
      </c>
      <c r="G88">
        <v>0.1</v>
      </c>
      <c r="H88" t="s">
        <v>868</v>
      </c>
      <c r="I88" s="4">
        <f>Table4[[#This Row],[Quantity]]*Table4[[#This Row],[UnitPrice]]</f>
        <v>3002.92</v>
      </c>
      <c r="J88" s="4">
        <f>Table4[[#This Row],[Gross Revenue]]*(1-Table4[[#This Row],[Discount]])</f>
        <v>2702.6280000000002</v>
      </c>
      <c r="K88" s="4">
        <f>Table4[[#This Row],[Quantity]]*Table4[[#This Row],[CostPrice]]</f>
        <v>2335.46</v>
      </c>
      <c r="L88" s="4">
        <f>Table4[[#This Row],[Net Revenue]]-Table4[[#This Row],[Total Cost]]</f>
        <v>367.16800000000012</v>
      </c>
      <c r="M88" t="str">
        <f>_xlfn.XLOOKUP(Table4[[#This Row],[ProductID]], Products!A:A,Products!B:B, "Not Found")</f>
        <v>New Watches</v>
      </c>
      <c r="N88" t="str">
        <f>TEXT(Table4[[#This Row],[Date]], "mmm")</f>
        <v>Oct</v>
      </c>
      <c r="O88" t="str">
        <f>TEXT(Table4[[#This Row],[Date]], "yyyy")</f>
        <v>2024</v>
      </c>
      <c r="P88" t="str">
        <f>_xlfn.XLOOKUP(Table4[[#This Row],[ProductID]],Products!A:A,Products!C:C, "Not Found")</f>
        <v>Fashion</v>
      </c>
      <c r="Q88" t="str">
        <f>_xlfn.XLOOKUP(Table4[[#This Row],[ProductID]],Products!A:A,Products!D:D,"Not Found")</f>
        <v>Watches</v>
      </c>
      <c r="R88">
        <f>_xlfn.XLOOKUP(Table4[[#This Row],[ProductID]],Products!A:A,Products!E:E,"Not Found")</f>
        <v>1501.46</v>
      </c>
      <c r="S88">
        <f>_xlfn.XLOOKUP(Table4[[#This Row],[ProductID]],Products!A:A,Products!F:F, "Not Found")</f>
        <v>1167.73</v>
      </c>
      <c r="T88" t="str">
        <f>_xlfn.XLOOKUP(Table4[[#This Row],[CustomerID]],Customers!A:A,Customers!D:D, "Not Found")</f>
        <v>F</v>
      </c>
      <c r="U88" s="6">
        <f>_xlfn.XLOOKUP(Table4[[#This Row],[CustomerID]],Customers!A:A,Customers!E:E, "Not Found")</f>
        <v>29674</v>
      </c>
      <c r="V88">
        <f ca="1">DATEDIF(Table4[[#This Row],[CustomerBirthday]], TODAY(), "Y")</f>
        <v>45</v>
      </c>
      <c r="W88" t="str" cm="1">
        <f t="array" aca="1" ref="W88" ca="1">_xlfn.IFS(Table4[[#This Row],[Age]]&lt;25, "Under 25",Table4[[#This Row],[Age]]=34, "25-34", Table4[[#This Row],[Age]]&lt;=49, "35-49", Table4[[#This Row],[Age]]&lt;=64, "50-64", Table4[[#This Row],[Age]]&gt;=65, "65+")</f>
        <v>35-49</v>
      </c>
      <c r="X88" t="str">
        <f>_xlfn.XLOOKUP(Table4[[#This Row],[StoreID]],Stores!A:A,Stores!B:B, "Not found")</f>
        <v>MegaMart Jimenezborough</v>
      </c>
      <c r="Y88" t="str">
        <f>_xlfn.XLOOKUP(Table4[[#This Row],[StoreID]],Stores!A:A,Stores!C:C, "Not Found")</f>
        <v>Jimenezborough</v>
      </c>
      <c r="Z88" t="str">
        <f>_xlfn.XLOOKUP(Table4[[#This Row],[StoreID]],Stores!A:A,Stores!D:D, "Not Found")</f>
        <v>South</v>
      </c>
    </row>
    <row r="89" spans="1:26">
      <c r="A89" t="s">
        <v>955</v>
      </c>
      <c r="B89" s="1">
        <v>45800</v>
      </c>
      <c r="C89" t="s">
        <v>630</v>
      </c>
      <c r="D89" t="s">
        <v>774</v>
      </c>
      <c r="E89" t="s">
        <v>842</v>
      </c>
      <c r="F89">
        <v>3</v>
      </c>
      <c r="G89">
        <v>0.15</v>
      </c>
      <c r="H89" t="s">
        <v>875</v>
      </c>
      <c r="I89" s="4">
        <f>Table4[[#This Row],[Quantity]]*Table4[[#This Row],[UnitPrice]]</f>
        <v>4462.2300000000005</v>
      </c>
      <c r="J89" s="4">
        <f>Table4[[#This Row],[Gross Revenue]]*(1-Table4[[#This Row],[Discount]])</f>
        <v>3792.8955000000001</v>
      </c>
      <c r="K89" s="4">
        <f>Table4[[#This Row],[Quantity]]*Table4[[#This Row],[CostPrice]]</f>
        <v>2439.21</v>
      </c>
      <c r="L89" s="4">
        <f>Table4[[#This Row],[Net Revenue]]-Table4[[#This Row],[Total Cost]]</f>
        <v>1353.6855</v>
      </c>
      <c r="M89" t="str">
        <f>_xlfn.XLOOKUP(Table4[[#This Row],[ProductID]], Products!A:A,Products!B:B, "Not Found")</f>
        <v>Him Smartphone</v>
      </c>
      <c r="N89" t="str">
        <f>TEXT(Table4[[#This Row],[Date]], "mmm")</f>
        <v>May</v>
      </c>
      <c r="O89" t="str">
        <f>TEXT(Table4[[#This Row],[Date]], "yyyy")</f>
        <v>2025</v>
      </c>
      <c r="P89" t="str">
        <f>_xlfn.XLOOKUP(Table4[[#This Row],[ProductID]],Products!A:A,Products!C:C, "Not Found")</f>
        <v>Electronics</v>
      </c>
      <c r="Q89" t="str">
        <f>_xlfn.XLOOKUP(Table4[[#This Row],[ProductID]],Products!A:A,Products!D:D,"Not Found")</f>
        <v>Smartphone</v>
      </c>
      <c r="R89">
        <f>_xlfn.XLOOKUP(Table4[[#This Row],[ProductID]],Products!A:A,Products!E:E,"Not Found")</f>
        <v>1487.41</v>
      </c>
      <c r="S89">
        <f>_xlfn.XLOOKUP(Table4[[#This Row],[ProductID]],Products!A:A,Products!F:F, "Not Found")</f>
        <v>813.07</v>
      </c>
      <c r="T89" t="str">
        <f>_xlfn.XLOOKUP(Table4[[#This Row],[CustomerID]],Customers!A:A,Customers!D:D, "Not Found")</f>
        <v>F</v>
      </c>
      <c r="U89" s="6">
        <f>_xlfn.XLOOKUP(Table4[[#This Row],[CustomerID]],Customers!A:A,Customers!E:E, "Not Found")</f>
        <v>22255</v>
      </c>
      <c r="V89">
        <f ca="1">DATEDIF(Table4[[#This Row],[CustomerBirthday]], TODAY(), "Y")</f>
        <v>65</v>
      </c>
      <c r="W89" t="str" cm="1">
        <f t="array" aca="1" ref="W89" ca="1">_xlfn.IFS(Table4[[#This Row],[Age]]&lt;25, "Under 25",Table4[[#This Row],[Age]]=34, "25-34", Table4[[#This Row],[Age]]&lt;=49, "35-49", Table4[[#This Row],[Age]]&lt;=64, "50-64", Table4[[#This Row],[Age]]&gt;=65, "65+")</f>
        <v>65+</v>
      </c>
      <c r="X89" t="str">
        <f>_xlfn.XLOOKUP(Table4[[#This Row],[StoreID]],Stores!A:A,Stores!B:B, "Not found")</f>
        <v>MegaMart Brianahaven</v>
      </c>
      <c r="Y89" t="str">
        <f>_xlfn.XLOOKUP(Table4[[#This Row],[StoreID]],Stores!A:A,Stores!C:C, "Not Found")</f>
        <v>Brianahaven</v>
      </c>
      <c r="Z89" t="str">
        <f>_xlfn.XLOOKUP(Table4[[#This Row],[StoreID]],Stores!A:A,Stores!D:D, "Not Found")</f>
        <v>North</v>
      </c>
    </row>
    <row r="90" spans="1:26">
      <c r="A90" t="s">
        <v>956</v>
      </c>
      <c r="B90" s="1">
        <v>45688</v>
      </c>
      <c r="C90" t="s">
        <v>435</v>
      </c>
      <c r="D90" t="s">
        <v>824</v>
      </c>
      <c r="E90" t="s">
        <v>831</v>
      </c>
      <c r="F90">
        <v>3</v>
      </c>
      <c r="G90">
        <v>0.1</v>
      </c>
      <c r="H90" t="s">
        <v>865</v>
      </c>
      <c r="I90" s="4">
        <f>Table4[[#This Row],[Quantity]]*Table4[[#This Row],[UnitPrice]]</f>
        <v>1164.78</v>
      </c>
      <c r="J90" s="4">
        <f>Table4[[#This Row],[Gross Revenue]]*(1-Table4[[#This Row],[Discount]])</f>
        <v>1048.3019999999999</v>
      </c>
      <c r="K90" s="4">
        <f>Table4[[#This Row],[Quantity]]*Table4[[#This Row],[CostPrice]]</f>
        <v>597.90000000000009</v>
      </c>
      <c r="L90" s="4">
        <f>Table4[[#This Row],[Net Revenue]]-Table4[[#This Row],[Total Cost]]</f>
        <v>450.40199999999982</v>
      </c>
      <c r="M90" t="str">
        <f>_xlfn.XLOOKUP(Table4[[#This Row],[ProductID]], Products!A:A,Products!B:B, "Not Found")</f>
        <v>Possible Watches</v>
      </c>
      <c r="N90" t="str">
        <f>TEXT(Table4[[#This Row],[Date]], "mmm")</f>
        <v>Jan</v>
      </c>
      <c r="O90" t="str">
        <f>TEXT(Table4[[#This Row],[Date]], "yyyy")</f>
        <v>2025</v>
      </c>
      <c r="P90" t="str">
        <f>_xlfn.XLOOKUP(Table4[[#This Row],[ProductID]],Products!A:A,Products!C:C, "Not Found")</f>
        <v>Fashion</v>
      </c>
      <c r="Q90" t="str">
        <f>_xlfn.XLOOKUP(Table4[[#This Row],[ProductID]],Products!A:A,Products!D:D,"Not Found")</f>
        <v>Watches</v>
      </c>
      <c r="R90">
        <f>_xlfn.XLOOKUP(Table4[[#This Row],[ProductID]],Products!A:A,Products!E:E,"Not Found")</f>
        <v>388.26</v>
      </c>
      <c r="S90">
        <f>_xlfn.XLOOKUP(Table4[[#This Row],[ProductID]],Products!A:A,Products!F:F, "Not Found")</f>
        <v>199.3</v>
      </c>
      <c r="T90" t="str">
        <f>_xlfn.XLOOKUP(Table4[[#This Row],[CustomerID]],Customers!A:A,Customers!D:D, "Not Found")</f>
        <v>F</v>
      </c>
      <c r="U90" s="6">
        <f>_xlfn.XLOOKUP(Table4[[#This Row],[CustomerID]],Customers!A:A,Customers!E:E, "Not Found")</f>
        <v>32027</v>
      </c>
      <c r="V90">
        <f ca="1">DATEDIF(Table4[[#This Row],[CustomerBirthday]], TODAY(), "Y")</f>
        <v>38</v>
      </c>
      <c r="W90" t="str" cm="1">
        <f t="array" aca="1" ref="W90" ca="1">_xlfn.IFS(Table4[[#This Row],[Age]]&lt;25, "Under 25",Table4[[#This Row],[Age]]=34, "25-34", Table4[[#This Row],[Age]]&lt;=49, "35-49", Table4[[#This Row],[Age]]&lt;=64, "50-64", Table4[[#This Row],[Age]]&gt;=65, "65+")</f>
        <v>35-49</v>
      </c>
      <c r="X90" t="str">
        <f>_xlfn.XLOOKUP(Table4[[#This Row],[StoreID]],Stores!A:A,Stores!B:B, "Not found")</f>
        <v>MegaMart Jimenezborough</v>
      </c>
      <c r="Y90" t="str">
        <f>_xlfn.XLOOKUP(Table4[[#This Row],[StoreID]],Stores!A:A,Stores!C:C, "Not Found")</f>
        <v>Jimenezborough</v>
      </c>
      <c r="Z90" t="str">
        <f>_xlfn.XLOOKUP(Table4[[#This Row],[StoreID]],Stores!A:A,Stores!D:D, "Not Found")</f>
        <v>South</v>
      </c>
    </row>
    <row r="91" spans="1:26">
      <c r="A91" t="s">
        <v>957</v>
      </c>
      <c r="B91" s="1">
        <v>45245</v>
      </c>
      <c r="C91" t="s">
        <v>119</v>
      </c>
      <c r="D91" t="s">
        <v>818</v>
      </c>
      <c r="E91" t="s">
        <v>842</v>
      </c>
      <c r="F91">
        <v>5</v>
      </c>
      <c r="G91">
        <v>0</v>
      </c>
      <c r="H91" t="s">
        <v>868</v>
      </c>
      <c r="I91" s="4">
        <f>Table4[[#This Row],[Quantity]]*Table4[[#This Row],[UnitPrice]]</f>
        <v>5826.8499999999995</v>
      </c>
      <c r="J91" s="4">
        <f>Table4[[#This Row],[Gross Revenue]]*(1-Table4[[#This Row],[Discount]])</f>
        <v>5826.8499999999995</v>
      </c>
      <c r="K91" s="4">
        <f>Table4[[#This Row],[Quantity]]*Table4[[#This Row],[CostPrice]]</f>
        <v>4632.75</v>
      </c>
      <c r="L91" s="4">
        <f>Table4[[#This Row],[Net Revenue]]-Table4[[#This Row],[Total Cost]]</f>
        <v>1194.0999999999995</v>
      </c>
      <c r="M91" t="str">
        <f>_xlfn.XLOOKUP(Table4[[#This Row],[ProductID]], Products!A:A,Products!B:B, "Not Found")</f>
        <v>Nature Clothing</v>
      </c>
      <c r="N91" t="str">
        <f>TEXT(Table4[[#This Row],[Date]], "mmm")</f>
        <v>Nov</v>
      </c>
      <c r="O91" t="str">
        <f>TEXT(Table4[[#This Row],[Date]], "yyyy")</f>
        <v>2023</v>
      </c>
      <c r="P91" t="str">
        <f>_xlfn.XLOOKUP(Table4[[#This Row],[ProductID]],Products!A:A,Products!C:C, "Not Found")</f>
        <v>Fashion</v>
      </c>
      <c r="Q91" t="str">
        <f>_xlfn.XLOOKUP(Table4[[#This Row],[ProductID]],Products!A:A,Products!D:D,"Not Found")</f>
        <v>Clothing</v>
      </c>
      <c r="R91">
        <f>_xlfn.XLOOKUP(Table4[[#This Row],[ProductID]],Products!A:A,Products!E:E,"Not Found")</f>
        <v>1165.3699999999999</v>
      </c>
      <c r="S91">
        <f>_xlfn.XLOOKUP(Table4[[#This Row],[ProductID]],Products!A:A,Products!F:F, "Not Found")</f>
        <v>926.55</v>
      </c>
      <c r="T91" t="str">
        <f>_xlfn.XLOOKUP(Table4[[#This Row],[CustomerID]],Customers!A:A,Customers!D:D, "Not Found")</f>
        <v>M</v>
      </c>
      <c r="U91" s="6">
        <f>_xlfn.XLOOKUP(Table4[[#This Row],[CustomerID]],Customers!A:A,Customers!E:E, "Not Found")</f>
        <v>37417</v>
      </c>
      <c r="V91">
        <f ca="1">DATEDIF(Table4[[#This Row],[CustomerBirthday]], TODAY(), "Y")</f>
        <v>24</v>
      </c>
      <c r="W91" t="str" cm="1">
        <f t="array" aca="1" ref="W91" ca="1">_xlfn.IFS(Table4[[#This Row],[Age]]&lt;25, "Under 25",Table4[[#This Row],[Age]]=34, "25-34", Table4[[#This Row],[Age]]&lt;=49, "35-49", Table4[[#This Row],[Age]]&lt;=64, "50-64", Table4[[#This Row],[Age]]&gt;=65, "65+")</f>
        <v>Under 25</v>
      </c>
      <c r="X91" t="str">
        <f>_xlfn.XLOOKUP(Table4[[#This Row],[StoreID]],Stores!A:A,Stores!B:B, "Not found")</f>
        <v>MegaMart Brianahaven</v>
      </c>
      <c r="Y91" t="str">
        <f>_xlfn.XLOOKUP(Table4[[#This Row],[StoreID]],Stores!A:A,Stores!C:C, "Not Found")</f>
        <v>Brianahaven</v>
      </c>
      <c r="Z91" t="str">
        <f>_xlfn.XLOOKUP(Table4[[#This Row],[StoreID]],Stores!A:A,Stores!D:D, "Not Found")</f>
        <v>North</v>
      </c>
    </row>
    <row r="92" spans="1:26">
      <c r="A92" t="s">
        <v>958</v>
      </c>
      <c r="B92" s="1">
        <v>45864</v>
      </c>
      <c r="C92" t="s">
        <v>396</v>
      </c>
      <c r="D92" t="s">
        <v>804</v>
      </c>
      <c r="E92" t="s">
        <v>831</v>
      </c>
      <c r="F92">
        <v>2</v>
      </c>
      <c r="G92">
        <v>0.1</v>
      </c>
      <c r="H92" t="s">
        <v>868</v>
      </c>
      <c r="I92" s="4">
        <f>Table4[[#This Row],[Quantity]]*Table4[[#This Row],[UnitPrice]]</f>
        <v>1081.8800000000001</v>
      </c>
      <c r="J92" s="4">
        <f>Table4[[#This Row],[Gross Revenue]]*(1-Table4[[#This Row],[Discount]])</f>
        <v>973.69200000000012</v>
      </c>
      <c r="K92" s="4">
        <f>Table4[[#This Row],[Quantity]]*Table4[[#This Row],[CostPrice]]</f>
        <v>796.5</v>
      </c>
      <c r="L92" s="4">
        <f>Table4[[#This Row],[Net Revenue]]-Table4[[#This Row],[Total Cost]]</f>
        <v>177.19200000000012</v>
      </c>
      <c r="M92" t="str">
        <f>_xlfn.XLOOKUP(Table4[[#This Row],[ProductID]], Products!A:A,Products!B:B, "Not Found")</f>
        <v>Church Clothing</v>
      </c>
      <c r="N92" t="str">
        <f>TEXT(Table4[[#This Row],[Date]], "mmm")</f>
        <v>Jul</v>
      </c>
      <c r="O92" t="str">
        <f>TEXT(Table4[[#This Row],[Date]], "yyyy")</f>
        <v>2025</v>
      </c>
      <c r="P92" t="str">
        <f>_xlfn.XLOOKUP(Table4[[#This Row],[ProductID]],Products!A:A,Products!C:C, "Not Found")</f>
        <v>Fashion</v>
      </c>
      <c r="Q92" t="str">
        <f>_xlfn.XLOOKUP(Table4[[#This Row],[ProductID]],Products!A:A,Products!D:D,"Not Found")</f>
        <v>Clothing</v>
      </c>
      <c r="R92">
        <f>_xlfn.XLOOKUP(Table4[[#This Row],[ProductID]],Products!A:A,Products!E:E,"Not Found")</f>
        <v>540.94000000000005</v>
      </c>
      <c r="S92">
        <f>_xlfn.XLOOKUP(Table4[[#This Row],[ProductID]],Products!A:A,Products!F:F, "Not Found")</f>
        <v>398.25</v>
      </c>
      <c r="T92" t="str">
        <f>_xlfn.XLOOKUP(Table4[[#This Row],[CustomerID]],Customers!A:A,Customers!D:D, "Not Found")</f>
        <v>F</v>
      </c>
      <c r="U92" s="6">
        <f>_xlfn.XLOOKUP(Table4[[#This Row],[CustomerID]],Customers!A:A,Customers!E:E, "Not Found")</f>
        <v>31890</v>
      </c>
      <c r="V92">
        <f ca="1">DATEDIF(Table4[[#This Row],[CustomerBirthday]], TODAY(), "Y")</f>
        <v>39</v>
      </c>
      <c r="W92" t="str" cm="1">
        <f t="array" aca="1" ref="W92" ca="1">_xlfn.IFS(Table4[[#This Row],[Age]]&lt;25, "Under 25",Table4[[#This Row],[Age]]=34, "25-34", Table4[[#This Row],[Age]]&lt;=49, "35-49", Table4[[#This Row],[Age]]&lt;=64, "50-64", Table4[[#This Row],[Age]]&gt;=65, "65+")</f>
        <v>35-49</v>
      </c>
      <c r="X92" t="str">
        <f>_xlfn.XLOOKUP(Table4[[#This Row],[StoreID]],Stores!A:A,Stores!B:B, "Not found")</f>
        <v>MegaMart Jimenezborough</v>
      </c>
      <c r="Y92" t="str">
        <f>_xlfn.XLOOKUP(Table4[[#This Row],[StoreID]],Stores!A:A,Stores!C:C, "Not Found")</f>
        <v>Jimenezborough</v>
      </c>
      <c r="Z92" t="str">
        <f>_xlfn.XLOOKUP(Table4[[#This Row],[StoreID]],Stores!A:A,Stores!D:D, "Not Found")</f>
        <v>South</v>
      </c>
    </row>
    <row r="93" spans="1:26">
      <c r="A93" t="s">
        <v>959</v>
      </c>
      <c r="B93" s="1">
        <v>45783</v>
      </c>
      <c r="C93" t="s">
        <v>577</v>
      </c>
      <c r="D93" t="s">
        <v>824</v>
      </c>
      <c r="E93" t="s">
        <v>842</v>
      </c>
      <c r="F93">
        <v>1</v>
      </c>
      <c r="G93">
        <v>0.05</v>
      </c>
      <c r="H93" t="s">
        <v>865</v>
      </c>
      <c r="I93" s="4">
        <f>Table4[[#This Row],[Quantity]]*Table4[[#This Row],[UnitPrice]]</f>
        <v>388.26</v>
      </c>
      <c r="J93" s="4">
        <f>Table4[[#This Row],[Gross Revenue]]*(1-Table4[[#This Row],[Discount]])</f>
        <v>368.84699999999998</v>
      </c>
      <c r="K93" s="4">
        <f>Table4[[#This Row],[Quantity]]*Table4[[#This Row],[CostPrice]]</f>
        <v>199.3</v>
      </c>
      <c r="L93" s="4">
        <f>Table4[[#This Row],[Net Revenue]]-Table4[[#This Row],[Total Cost]]</f>
        <v>169.54699999999997</v>
      </c>
      <c r="M93" t="str">
        <f>_xlfn.XLOOKUP(Table4[[#This Row],[ProductID]], Products!A:A,Products!B:B, "Not Found")</f>
        <v>Possible Watches</v>
      </c>
      <c r="N93" t="str">
        <f>TEXT(Table4[[#This Row],[Date]], "mmm")</f>
        <v>May</v>
      </c>
      <c r="O93" t="str">
        <f>TEXT(Table4[[#This Row],[Date]], "yyyy")</f>
        <v>2025</v>
      </c>
      <c r="P93" t="str">
        <f>_xlfn.XLOOKUP(Table4[[#This Row],[ProductID]],Products!A:A,Products!C:C, "Not Found")</f>
        <v>Fashion</v>
      </c>
      <c r="Q93" t="str">
        <f>_xlfn.XLOOKUP(Table4[[#This Row],[ProductID]],Products!A:A,Products!D:D,"Not Found")</f>
        <v>Watches</v>
      </c>
      <c r="R93">
        <f>_xlfn.XLOOKUP(Table4[[#This Row],[ProductID]],Products!A:A,Products!E:E,"Not Found")</f>
        <v>388.26</v>
      </c>
      <c r="S93">
        <f>_xlfn.XLOOKUP(Table4[[#This Row],[ProductID]],Products!A:A,Products!F:F, "Not Found")</f>
        <v>199.3</v>
      </c>
      <c r="T93" t="str">
        <f>_xlfn.XLOOKUP(Table4[[#This Row],[CustomerID]],Customers!A:A,Customers!D:D, "Not Found")</f>
        <v>M</v>
      </c>
      <c r="U93" s="6">
        <f>_xlfn.XLOOKUP(Table4[[#This Row],[CustomerID]],Customers!A:A,Customers!E:E, "Not Found")</f>
        <v>23030</v>
      </c>
      <c r="V93">
        <f ca="1">DATEDIF(Table4[[#This Row],[CustomerBirthday]], TODAY(), "Y")</f>
        <v>63</v>
      </c>
      <c r="W93" t="str" cm="1">
        <f t="array" aca="1" ref="W93" ca="1">_xlfn.IFS(Table4[[#This Row],[Age]]&lt;25, "Under 25",Table4[[#This Row],[Age]]=34, "25-34", Table4[[#This Row],[Age]]&lt;=49, "35-49", Table4[[#This Row],[Age]]&lt;=64, "50-64", Table4[[#This Row],[Age]]&gt;=65, "65+")</f>
        <v>50-64</v>
      </c>
      <c r="X93" t="str">
        <f>_xlfn.XLOOKUP(Table4[[#This Row],[StoreID]],Stores!A:A,Stores!B:B, "Not found")</f>
        <v>MegaMart Brianahaven</v>
      </c>
      <c r="Y93" t="str">
        <f>_xlfn.XLOOKUP(Table4[[#This Row],[StoreID]],Stores!A:A,Stores!C:C, "Not Found")</f>
        <v>Brianahaven</v>
      </c>
      <c r="Z93" t="str">
        <f>_xlfn.XLOOKUP(Table4[[#This Row],[StoreID]],Stores!A:A,Stores!D:D, "Not Found")</f>
        <v>North</v>
      </c>
    </row>
    <row r="94" spans="1:26">
      <c r="A94" t="s">
        <v>960</v>
      </c>
      <c r="B94" s="1">
        <v>45192</v>
      </c>
      <c r="C94" t="s">
        <v>512</v>
      </c>
      <c r="D94" t="s">
        <v>822</v>
      </c>
      <c r="E94" t="s">
        <v>835</v>
      </c>
      <c r="F94">
        <v>3</v>
      </c>
      <c r="G94">
        <v>0.15</v>
      </c>
      <c r="H94" t="s">
        <v>868</v>
      </c>
      <c r="I94" s="4">
        <f>Table4[[#This Row],[Quantity]]*Table4[[#This Row],[UnitPrice]]</f>
        <v>3649.08</v>
      </c>
      <c r="J94" s="4">
        <f>Table4[[#This Row],[Gross Revenue]]*(1-Table4[[#This Row],[Discount]])</f>
        <v>3101.7179999999998</v>
      </c>
      <c r="K94" s="4">
        <f>Table4[[#This Row],[Quantity]]*Table4[[#This Row],[CostPrice]]</f>
        <v>2384.3999999999996</v>
      </c>
      <c r="L94" s="4">
        <f>Table4[[#This Row],[Net Revenue]]-Table4[[#This Row],[Total Cost]]</f>
        <v>717.31800000000021</v>
      </c>
      <c r="M94" t="str">
        <f>_xlfn.XLOOKUP(Table4[[#This Row],[ProductID]], Products!A:A,Products!B:B, "Not Found")</f>
        <v>Nor Bags</v>
      </c>
      <c r="N94" t="str">
        <f>TEXT(Table4[[#This Row],[Date]], "mmm")</f>
        <v>Sep</v>
      </c>
      <c r="O94" t="str">
        <f>TEXT(Table4[[#This Row],[Date]], "yyyy")</f>
        <v>2023</v>
      </c>
      <c r="P94" t="str">
        <f>_xlfn.XLOOKUP(Table4[[#This Row],[ProductID]],Products!A:A,Products!C:C, "Not Found")</f>
        <v>Fashion</v>
      </c>
      <c r="Q94" t="str">
        <f>_xlfn.XLOOKUP(Table4[[#This Row],[ProductID]],Products!A:A,Products!D:D,"Not Found")</f>
        <v>Bags</v>
      </c>
      <c r="R94">
        <f>_xlfn.XLOOKUP(Table4[[#This Row],[ProductID]],Products!A:A,Products!E:E,"Not Found")</f>
        <v>1216.3599999999999</v>
      </c>
      <c r="S94">
        <f>_xlfn.XLOOKUP(Table4[[#This Row],[ProductID]],Products!A:A,Products!F:F, "Not Found")</f>
        <v>794.8</v>
      </c>
      <c r="T94" t="str">
        <f>_xlfn.XLOOKUP(Table4[[#This Row],[CustomerID]],Customers!A:A,Customers!D:D, "Not Found")</f>
        <v>F</v>
      </c>
      <c r="U94" s="6">
        <f>_xlfn.XLOOKUP(Table4[[#This Row],[CustomerID]],Customers!A:A,Customers!E:E, "Not Found")</f>
        <v>28708</v>
      </c>
      <c r="V94">
        <f ca="1">DATEDIF(Table4[[#This Row],[CustomerBirthday]], TODAY(), "Y")</f>
        <v>47</v>
      </c>
      <c r="W94" t="str" cm="1">
        <f t="array" aca="1" ref="W94" ca="1">_xlfn.IFS(Table4[[#This Row],[Age]]&lt;25, "Under 25",Table4[[#This Row],[Age]]=34, "25-34", Table4[[#This Row],[Age]]&lt;=49, "35-49", Table4[[#This Row],[Age]]&lt;=64, "50-64", Table4[[#This Row],[Age]]&gt;=65, "65+")</f>
        <v>35-49</v>
      </c>
      <c r="X94" t="str">
        <f>_xlfn.XLOOKUP(Table4[[#This Row],[StoreID]],Stores!A:A,Stores!B:B, "Not found")</f>
        <v>MegaMart Peckmouth</v>
      </c>
      <c r="Y94" t="str">
        <f>_xlfn.XLOOKUP(Table4[[#This Row],[StoreID]],Stores!A:A,Stores!C:C, "Not Found")</f>
        <v>Peckmouth</v>
      </c>
      <c r="Z94" t="str">
        <f>_xlfn.XLOOKUP(Table4[[#This Row],[StoreID]],Stores!A:A,Stores!D:D, "Not Found")</f>
        <v>East</v>
      </c>
    </row>
    <row r="95" spans="1:26">
      <c r="A95" t="s">
        <v>961</v>
      </c>
      <c r="B95" s="1">
        <v>45284</v>
      </c>
      <c r="C95" t="s">
        <v>127</v>
      </c>
      <c r="D95" t="s">
        <v>761</v>
      </c>
      <c r="E95" t="s">
        <v>831</v>
      </c>
      <c r="F95">
        <v>5</v>
      </c>
      <c r="G95">
        <v>0.05</v>
      </c>
      <c r="H95" t="s">
        <v>871</v>
      </c>
      <c r="I95" s="4">
        <f>Table4[[#This Row],[Quantity]]*Table4[[#This Row],[UnitPrice]]</f>
        <v>8814.6</v>
      </c>
      <c r="J95" s="4">
        <f>Table4[[#This Row],[Gross Revenue]]*(1-Table4[[#This Row],[Discount]])</f>
        <v>8373.8700000000008</v>
      </c>
      <c r="K95" s="4">
        <f>Table4[[#This Row],[Quantity]]*Table4[[#This Row],[CostPrice]]</f>
        <v>6732.4</v>
      </c>
      <c r="L95" s="4">
        <f>Table4[[#This Row],[Net Revenue]]-Table4[[#This Row],[Total Cost]]</f>
        <v>1641.4700000000012</v>
      </c>
      <c r="M95" t="str">
        <f>_xlfn.XLOOKUP(Table4[[#This Row],[ProductID]], Products!A:A,Products!B:B, "Not Found")</f>
        <v>Traditional Laptop</v>
      </c>
      <c r="N95" t="str">
        <f>TEXT(Table4[[#This Row],[Date]], "mmm")</f>
        <v>Dec</v>
      </c>
      <c r="O95" t="str">
        <f>TEXT(Table4[[#This Row],[Date]], "yyyy")</f>
        <v>2023</v>
      </c>
      <c r="P95" t="str">
        <f>_xlfn.XLOOKUP(Table4[[#This Row],[ProductID]],Products!A:A,Products!C:C, "Not Found")</f>
        <v>Electronics</v>
      </c>
      <c r="Q95" t="str">
        <f>_xlfn.XLOOKUP(Table4[[#This Row],[ProductID]],Products!A:A,Products!D:D,"Not Found")</f>
        <v>Laptop</v>
      </c>
      <c r="R95">
        <f>_xlfn.XLOOKUP(Table4[[#This Row],[ProductID]],Products!A:A,Products!E:E,"Not Found")</f>
        <v>1762.92</v>
      </c>
      <c r="S95">
        <f>_xlfn.XLOOKUP(Table4[[#This Row],[ProductID]],Products!A:A,Products!F:F, "Not Found")</f>
        <v>1346.48</v>
      </c>
      <c r="T95" t="str">
        <f>_xlfn.XLOOKUP(Table4[[#This Row],[CustomerID]],Customers!A:A,Customers!D:D, "Not Found")</f>
        <v>M</v>
      </c>
      <c r="U95" s="6">
        <f>_xlfn.XLOOKUP(Table4[[#This Row],[CustomerID]],Customers!A:A,Customers!E:E, "Not Found")</f>
        <v>33917</v>
      </c>
      <c r="V95">
        <f ca="1">DATEDIF(Table4[[#This Row],[CustomerBirthday]], TODAY(), "Y")</f>
        <v>33</v>
      </c>
      <c r="W95" t="str" cm="1">
        <f t="array" aca="1" ref="W95" ca="1">_xlfn.IFS(Table4[[#This Row],[Age]]&lt;25, "Under 25",Table4[[#This Row],[Age]]=34, "25-34", Table4[[#This Row],[Age]]&lt;=49, "35-49", Table4[[#This Row],[Age]]&lt;=64, "50-64", Table4[[#This Row],[Age]]&gt;=65, "65+")</f>
        <v>35-49</v>
      </c>
      <c r="X95" t="str">
        <f>_xlfn.XLOOKUP(Table4[[#This Row],[StoreID]],Stores!A:A,Stores!B:B, "Not found")</f>
        <v>MegaMart Jimenezborough</v>
      </c>
      <c r="Y95" t="str">
        <f>_xlfn.XLOOKUP(Table4[[#This Row],[StoreID]],Stores!A:A,Stores!C:C, "Not Found")</f>
        <v>Jimenezborough</v>
      </c>
      <c r="Z95" t="str">
        <f>_xlfn.XLOOKUP(Table4[[#This Row],[StoreID]],Stores!A:A,Stores!D:D, "Not Found")</f>
        <v>South</v>
      </c>
    </row>
    <row r="96" spans="1:26">
      <c r="A96" t="s">
        <v>962</v>
      </c>
      <c r="B96" s="1">
        <v>45578</v>
      </c>
      <c r="C96" t="s">
        <v>302</v>
      </c>
      <c r="D96" t="s">
        <v>786</v>
      </c>
      <c r="E96" t="s">
        <v>846</v>
      </c>
      <c r="F96">
        <v>1</v>
      </c>
      <c r="G96">
        <v>0.15</v>
      </c>
      <c r="H96" t="s">
        <v>875</v>
      </c>
      <c r="I96" s="4">
        <f>Table4[[#This Row],[Quantity]]*Table4[[#This Row],[UnitPrice]]</f>
        <v>29.24</v>
      </c>
      <c r="J96" s="4">
        <f>Table4[[#This Row],[Gross Revenue]]*(1-Table4[[#This Row],[Discount]])</f>
        <v>24.853999999999999</v>
      </c>
      <c r="K96" s="4">
        <f>Table4[[#This Row],[Quantity]]*Table4[[#This Row],[CostPrice]]</f>
        <v>15.28</v>
      </c>
      <c r="L96" s="4">
        <f>Table4[[#This Row],[Net Revenue]]-Table4[[#This Row],[Total Cost]]</f>
        <v>9.5739999999999998</v>
      </c>
      <c r="M96" t="str">
        <f>_xlfn.XLOOKUP(Table4[[#This Row],[ProductID]], Products!A:A,Products!B:B, "Not Found")</f>
        <v>National Watches</v>
      </c>
      <c r="N96" t="str">
        <f>TEXT(Table4[[#This Row],[Date]], "mmm")</f>
        <v>Oct</v>
      </c>
      <c r="O96" t="str">
        <f>TEXT(Table4[[#This Row],[Date]], "yyyy")</f>
        <v>2024</v>
      </c>
      <c r="P96" t="str">
        <f>_xlfn.XLOOKUP(Table4[[#This Row],[ProductID]],Products!A:A,Products!C:C, "Not Found")</f>
        <v>Fashion</v>
      </c>
      <c r="Q96" t="str">
        <f>_xlfn.XLOOKUP(Table4[[#This Row],[ProductID]],Products!A:A,Products!D:D,"Not Found")</f>
        <v>Watches</v>
      </c>
      <c r="R96">
        <f>_xlfn.XLOOKUP(Table4[[#This Row],[ProductID]],Products!A:A,Products!E:E,"Not Found")</f>
        <v>29.24</v>
      </c>
      <c r="S96">
        <f>_xlfn.XLOOKUP(Table4[[#This Row],[ProductID]],Products!A:A,Products!F:F, "Not Found")</f>
        <v>15.28</v>
      </c>
      <c r="T96" t="str">
        <f>_xlfn.XLOOKUP(Table4[[#This Row],[CustomerID]],Customers!A:A,Customers!D:D, "Not Found")</f>
        <v>F</v>
      </c>
      <c r="U96" s="6">
        <f>_xlfn.XLOOKUP(Table4[[#This Row],[CustomerID]],Customers!A:A,Customers!E:E, "Not Found")</f>
        <v>37929</v>
      </c>
      <c r="V96">
        <f ca="1">DATEDIF(Table4[[#This Row],[CustomerBirthday]], TODAY(), "Y")</f>
        <v>22</v>
      </c>
      <c r="W96" t="str" cm="1">
        <f t="array" aca="1" ref="W96" ca="1">_xlfn.IFS(Table4[[#This Row],[Age]]&lt;25, "Under 25",Table4[[#This Row],[Age]]=34, "25-34", Table4[[#This Row],[Age]]&lt;=49, "35-49", Table4[[#This Row],[Age]]&lt;=64, "50-64", Table4[[#This Row],[Age]]&gt;=65, "65+")</f>
        <v>Under 25</v>
      </c>
      <c r="X96" t="str">
        <f>_xlfn.XLOOKUP(Table4[[#This Row],[StoreID]],Stores!A:A,Stores!B:B, "Not found")</f>
        <v>MegaMart Johnmouth</v>
      </c>
      <c r="Y96" t="str">
        <f>_xlfn.XLOOKUP(Table4[[#This Row],[StoreID]],Stores!A:A,Stores!C:C, "Not Found")</f>
        <v>Johnmouth</v>
      </c>
      <c r="Z96" t="str">
        <f>_xlfn.XLOOKUP(Table4[[#This Row],[StoreID]],Stores!A:A,Stores!D:D, "Not Found")</f>
        <v>East</v>
      </c>
    </row>
    <row r="97" spans="1:26">
      <c r="A97" t="s">
        <v>963</v>
      </c>
      <c r="B97" s="1">
        <v>45451</v>
      </c>
      <c r="C97" t="s">
        <v>224</v>
      </c>
      <c r="D97" t="s">
        <v>822</v>
      </c>
      <c r="E97" t="s">
        <v>831</v>
      </c>
      <c r="F97">
        <v>4</v>
      </c>
      <c r="G97">
        <v>0</v>
      </c>
      <c r="H97" t="s">
        <v>871</v>
      </c>
      <c r="I97" s="4">
        <f>Table4[[#This Row],[Quantity]]*Table4[[#This Row],[UnitPrice]]</f>
        <v>4865.4399999999996</v>
      </c>
      <c r="J97" s="4">
        <f>Table4[[#This Row],[Gross Revenue]]*(1-Table4[[#This Row],[Discount]])</f>
        <v>4865.4399999999996</v>
      </c>
      <c r="K97" s="4">
        <f>Table4[[#This Row],[Quantity]]*Table4[[#This Row],[CostPrice]]</f>
        <v>3179.2</v>
      </c>
      <c r="L97" s="4">
        <f>Table4[[#This Row],[Net Revenue]]-Table4[[#This Row],[Total Cost]]</f>
        <v>1686.2399999999998</v>
      </c>
      <c r="M97" t="str">
        <f>_xlfn.XLOOKUP(Table4[[#This Row],[ProductID]], Products!A:A,Products!B:B, "Not Found")</f>
        <v>Nor Bags</v>
      </c>
      <c r="N97" t="str">
        <f>TEXT(Table4[[#This Row],[Date]], "mmm")</f>
        <v>Jun</v>
      </c>
      <c r="O97" t="str">
        <f>TEXT(Table4[[#This Row],[Date]], "yyyy")</f>
        <v>2024</v>
      </c>
      <c r="P97" t="str">
        <f>_xlfn.XLOOKUP(Table4[[#This Row],[ProductID]],Products!A:A,Products!C:C, "Not Found")</f>
        <v>Fashion</v>
      </c>
      <c r="Q97" t="str">
        <f>_xlfn.XLOOKUP(Table4[[#This Row],[ProductID]],Products!A:A,Products!D:D,"Not Found")</f>
        <v>Bags</v>
      </c>
      <c r="R97">
        <f>_xlfn.XLOOKUP(Table4[[#This Row],[ProductID]],Products!A:A,Products!E:E,"Not Found")</f>
        <v>1216.3599999999999</v>
      </c>
      <c r="S97">
        <f>_xlfn.XLOOKUP(Table4[[#This Row],[ProductID]],Products!A:A,Products!F:F, "Not Found")</f>
        <v>794.8</v>
      </c>
      <c r="T97" t="str">
        <f>_xlfn.XLOOKUP(Table4[[#This Row],[CustomerID]],Customers!A:A,Customers!D:D, "Not Found")</f>
        <v>M</v>
      </c>
      <c r="U97" s="6">
        <f>_xlfn.XLOOKUP(Table4[[#This Row],[CustomerID]],Customers!A:A,Customers!E:E, "Not Found")</f>
        <v>38555</v>
      </c>
      <c r="V97">
        <f ca="1">DATEDIF(Table4[[#This Row],[CustomerBirthday]], TODAY(), "Y")</f>
        <v>21</v>
      </c>
      <c r="W97" t="str" cm="1">
        <f t="array" aca="1" ref="W97" ca="1">_xlfn.IFS(Table4[[#This Row],[Age]]&lt;25, "Under 25",Table4[[#This Row],[Age]]=34, "25-34", Table4[[#This Row],[Age]]&lt;=49, "35-49", Table4[[#This Row],[Age]]&lt;=64, "50-64", Table4[[#This Row],[Age]]&gt;=65, "65+")</f>
        <v>Under 25</v>
      </c>
      <c r="X97" t="str">
        <f>_xlfn.XLOOKUP(Table4[[#This Row],[StoreID]],Stores!A:A,Stores!B:B, "Not found")</f>
        <v>MegaMart Jimenezborough</v>
      </c>
      <c r="Y97" t="str">
        <f>_xlfn.XLOOKUP(Table4[[#This Row],[StoreID]],Stores!A:A,Stores!C:C, "Not Found")</f>
        <v>Jimenezborough</v>
      </c>
      <c r="Z97" t="str">
        <f>_xlfn.XLOOKUP(Table4[[#This Row],[StoreID]],Stores!A:A,Stores!D:D, "Not Found")</f>
        <v>South</v>
      </c>
    </row>
    <row r="98" spans="1:26">
      <c r="A98" t="s">
        <v>964</v>
      </c>
      <c r="B98" s="1">
        <v>45367</v>
      </c>
      <c r="C98" t="s">
        <v>469</v>
      </c>
      <c r="D98" t="s">
        <v>802</v>
      </c>
      <c r="E98" t="s">
        <v>839</v>
      </c>
      <c r="F98">
        <v>5</v>
      </c>
      <c r="G98">
        <v>0.1</v>
      </c>
      <c r="H98" t="s">
        <v>868</v>
      </c>
      <c r="I98" s="4">
        <f>Table4[[#This Row],[Quantity]]*Table4[[#This Row],[UnitPrice]]</f>
        <v>1834.65</v>
      </c>
      <c r="J98" s="4">
        <f>Table4[[#This Row],[Gross Revenue]]*(1-Table4[[#This Row],[Discount]])</f>
        <v>1651.1850000000002</v>
      </c>
      <c r="K98" s="4">
        <f>Table4[[#This Row],[Quantity]]*Table4[[#This Row],[CostPrice]]</f>
        <v>1426.15</v>
      </c>
      <c r="L98" s="4">
        <f>Table4[[#This Row],[Net Revenue]]-Table4[[#This Row],[Total Cost]]</f>
        <v>225.03500000000008</v>
      </c>
      <c r="M98" t="str">
        <f>_xlfn.XLOOKUP(Table4[[#This Row],[ProductID]], Products!A:A,Products!B:B, "Not Found")</f>
        <v>Stage Footwear</v>
      </c>
      <c r="N98" t="str">
        <f>TEXT(Table4[[#This Row],[Date]], "mmm")</f>
        <v>Mar</v>
      </c>
      <c r="O98" t="str">
        <f>TEXT(Table4[[#This Row],[Date]], "yyyy")</f>
        <v>2024</v>
      </c>
      <c r="P98" t="str">
        <f>_xlfn.XLOOKUP(Table4[[#This Row],[ProductID]],Products!A:A,Products!C:C, "Not Found")</f>
        <v>Fashion</v>
      </c>
      <c r="Q98" t="str">
        <f>_xlfn.XLOOKUP(Table4[[#This Row],[ProductID]],Products!A:A,Products!D:D,"Not Found")</f>
        <v>Footwear</v>
      </c>
      <c r="R98">
        <f>_xlfn.XLOOKUP(Table4[[#This Row],[ProductID]],Products!A:A,Products!E:E,"Not Found")</f>
        <v>366.93</v>
      </c>
      <c r="S98">
        <f>_xlfn.XLOOKUP(Table4[[#This Row],[ProductID]],Products!A:A,Products!F:F, "Not Found")</f>
        <v>285.23</v>
      </c>
      <c r="T98" t="str">
        <f>_xlfn.XLOOKUP(Table4[[#This Row],[CustomerID]],Customers!A:A,Customers!D:D, "Not Found")</f>
        <v>F</v>
      </c>
      <c r="U98" s="6">
        <f>_xlfn.XLOOKUP(Table4[[#This Row],[CustomerID]],Customers!A:A,Customers!E:E, "Not Found")</f>
        <v>27978</v>
      </c>
      <c r="V98">
        <f ca="1">DATEDIF(Table4[[#This Row],[CustomerBirthday]], TODAY(), "Y")</f>
        <v>49</v>
      </c>
      <c r="W98" t="str" cm="1">
        <f t="array" aca="1" ref="W98" ca="1">_xlfn.IFS(Table4[[#This Row],[Age]]&lt;25, "Under 25",Table4[[#This Row],[Age]]=34, "25-34", Table4[[#This Row],[Age]]&lt;=49, "35-49", Table4[[#This Row],[Age]]&lt;=64, "50-64", Table4[[#This Row],[Age]]&gt;=65, "65+")</f>
        <v>35-49</v>
      </c>
      <c r="X98" t="str">
        <f>_xlfn.XLOOKUP(Table4[[#This Row],[StoreID]],Stores!A:A,Stores!B:B, "Not found")</f>
        <v>MegaMart New Michele</v>
      </c>
      <c r="Y98" t="str">
        <f>_xlfn.XLOOKUP(Table4[[#This Row],[StoreID]],Stores!A:A,Stores!C:C, "Not Found")</f>
        <v>New Michele</v>
      </c>
      <c r="Z98" t="str">
        <f>_xlfn.XLOOKUP(Table4[[#This Row],[StoreID]],Stores!A:A,Stores!D:D, "Not Found")</f>
        <v>West</v>
      </c>
    </row>
    <row r="99" spans="1:26">
      <c r="A99" t="s">
        <v>965</v>
      </c>
      <c r="B99" s="1">
        <v>45519</v>
      </c>
      <c r="C99" t="s">
        <v>458</v>
      </c>
      <c r="D99" t="s">
        <v>736</v>
      </c>
      <c r="E99" t="s">
        <v>842</v>
      </c>
      <c r="F99">
        <v>2</v>
      </c>
      <c r="G99">
        <v>0.15</v>
      </c>
      <c r="H99" t="s">
        <v>871</v>
      </c>
      <c r="I99" s="4">
        <f>Table4[[#This Row],[Quantity]]*Table4[[#This Row],[UnitPrice]]</f>
        <v>246.38</v>
      </c>
      <c r="J99" s="4">
        <f>Table4[[#This Row],[Gross Revenue]]*(1-Table4[[#This Row],[Discount]])</f>
        <v>209.423</v>
      </c>
      <c r="K99" s="4">
        <f>Table4[[#This Row],[Quantity]]*Table4[[#This Row],[CostPrice]]</f>
        <v>160.72</v>
      </c>
      <c r="L99" s="4">
        <f>Table4[[#This Row],[Net Revenue]]-Table4[[#This Row],[Total Cost]]</f>
        <v>48.703000000000003</v>
      </c>
      <c r="M99" t="str">
        <f>_xlfn.XLOOKUP(Table4[[#This Row],[ProductID]], Products!A:A,Products!B:B, "Not Found")</f>
        <v>Us Snacks</v>
      </c>
      <c r="N99" t="str">
        <f>TEXT(Table4[[#This Row],[Date]], "mmm")</f>
        <v>Aug</v>
      </c>
      <c r="O99" t="str">
        <f>TEXT(Table4[[#This Row],[Date]], "yyyy")</f>
        <v>2024</v>
      </c>
      <c r="P99" t="str">
        <f>_xlfn.XLOOKUP(Table4[[#This Row],[ProductID]],Products!A:A,Products!C:C, "Not Found")</f>
        <v>Groceries</v>
      </c>
      <c r="Q99" t="str">
        <f>_xlfn.XLOOKUP(Table4[[#This Row],[ProductID]],Products!A:A,Products!D:D,"Not Found")</f>
        <v>Snacks</v>
      </c>
      <c r="R99">
        <f>_xlfn.XLOOKUP(Table4[[#This Row],[ProductID]],Products!A:A,Products!E:E,"Not Found")</f>
        <v>123.19</v>
      </c>
      <c r="S99">
        <f>_xlfn.XLOOKUP(Table4[[#This Row],[ProductID]],Products!A:A,Products!F:F, "Not Found")</f>
        <v>80.36</v>
      </c>
      <c r="T99" t="str">
        <f>_xlfn.XLOOKUP(Table4[[#This Row],[CustomerID]],Customers!A:A,Customers!D:D, "Not Found")</f>
        <v>F</v>
      </c>
      <c r="U99" s="6">
        <f>_xlfn.XLOOKUP(Table4[[#This Row],[CustomerID]],Customers!A:A,Customers!E:E, "Not Found")</f>
        <v>22804</v>
      </c>
      <c r="V99">
        <f ca="1">DATEDIF(Table4[[#This Row],[CustomerBirthday]], TODAY(), "Y")</f>
        <v>64</v>
      </c>
      <c r="W99" t="str" cm="1">
        <f t="array" aca="1" ref="W99" ca="1">_xlfn.IFS(Table4[[#This Row],[Age]]&lt;25, "Under 25",Table4[[#This Row],[Age]]=34, "25-34", Table4[[#This Row],[Age]]&lt;=49, "35-49", Table4[[#This Row],[Age]]&lt;=64, "50-64", Table4[[#This Row],[Age]]&gt;=65, "65+")</f>
        <v>50-64</v>
      </c>
      <c r="X99" t="str">
        <f>_xlfn.XLOOKUP(Table4[[#This Row],[StoreID]],Stores!A:A,Stores!B:B, "Not found")</f>
        <v>MegaMart Brianahaven</v>
      </c>
      <c r="Y99" t="str">
        <f>_xlfn.XLOOKUP(Table4[[#This Row],[StoreID]],Stores!A:A,Stores!C:C, "Not Found")</f>
        <v>Brianahaven</v>
      </c>
      <c r="Z99" t="str">
        <f>_xlfn.XLOOKUP(Table4[[#This Row],[StoreID]],Stores!A:A,Stores!D:D, "Not Found")</f>
        <v>North</v>
      </c>
    </row>
    <row r="100" spans="1:26">
      <c r="A100" t="s">
        <v>966</v>
      </c>
      <c r="B100" s="1">
        <v>45583</v>
      </c>
      <c r="C100" t="s">
        <v>372</v>
      </c>
      <c r="D100" t="s">
        <v>757</v>
      </c>
      <c r="E100" t="s">
        <v>835</v>
      </c>
      <c r="F100">
        <v>5</v>
      </c>
      <c r="G100">
        <v>0.05</v>
      </c>
      <c r="H100" t="s">
        <v>875</v>
      </c>
      <c r="I100" s="4">
        <f>Table4[[#This Row],[Quantity]]*Table4[[#This Row],[UnitPrice]]</f>
        <v>6230.5499999999993</v>
      </c>
      <c r="J100" s="4">
        <f>Table4[[#This Row],[Gross Revenue]]*(1-Table4[[#This Row],[Discount]])</f>
        <v>5919.0224999999991</v>
      </c>
      <c r="K100" s="4">
        <f>Table4[[#This Row],[Quantity]]*Table4[[#This Row],[CostPrice]]</f>
        <v>4167.6000000000004</v>
      </c>
      <c r="L100" s="4">
        <f>Table4[[#This Row],[Net Revenue]]-Table4[[#This Row],[Total Cost]]</f>
        <v>1751.4224999999988</v>
      </c>
      <c r="M100" t="str">
        <f>_xlfn.XLOOKUP(Table4[[#This Row],[ProductID]], Products!A:A,Products!B:B, "Not Found")</f>
        <v>Find Headphones</v>
      </c>
      <c r="N100" t="str">
        <f>TEXT(Table4[[#This Row],[Date]], "mmm")</f>
        <v>Oct</v>
      </c>
      <c r="O100" t="str">
        <f>TEXT(Table4[[#This Row],[Date]], "yyyy")</f>
        <v>2024</v>
      </c>
      <c r="P100" t="str">
        <f>_xlfn.XLOOKUP(Table4[[#This Row],[ProductID]],Products!A:A,Products!C:C, "Not Found")</f>
        <v>Electronics</v>
      </c>
      <c r="Q100" t="str">
        <f>_xlfn.XLOOKUP(Table4[[#This Row],[ProductID]],Products!A:A,Products!D:D,"Not Found")</f>
        <v>Headphones</v>
      </c>
      <c r="R100">
        <f>_xlfn.XLOOKUP(Table4[[#This Row],[ProductID]],Products!A:A,Products!E:E,"Not Found")</f>
        <v>1246.1099999999999</v>
      </c>
      <c r="S100">
        <f>_xlfn.XLOOKUP(Table4[[#This Row],[ProductID]],Products!A:A,Products!F:F, "Not Found")</f>
        <v>833.52</v>
      </c>
      <c r="T100" t="str">
        <f>_xlfn.XLOOKUP(Table4[[#This Row],[CustomerID]],Customers!A:A,Customers!D:D, "Not Found")</f>
        <v>M</v>
      </c>
      <c r="U100" s="6">
        <f>_xlfn.XLOOKUP(Table4[[#This Row],[CustomerID]],Customers!A:A,Customers!E:E, "Not Found")</f>
        <v>23580</v>
      </c>
      <c r="V100">
        <f ca="1">DATEDIF(Table4[[#This Row],[CustomerBirthday]], TODAY(), "Y")</f>
        <v>62</v>
      </c>
      <c r="W100" t="str" cm="1">
        <f t="array" aca="1" ref="W100" ca="1">_xlfn.IFS(Table4[[#This Row],[Age]]&lt;25, "Under 25",Table4[[#This Row],[Age]]=34, "25-34", Table4[[#This Row],[Age]]&lt;=49, "35-49", Table4[[#This Row],[Age]]&lt;=64, "50-64", Table4[[#This Row],[Age]]&gt;=65, "65+")</f>
        <v>50-64</v>
      </c>
      <c r="X100" t="str">
        <f>_xlfn.XLOOKUP(Table4[[#This Row],[StoreID]],Stores!A:A,Stores!B:B, "Not found")</f>
        <v>MegaMart Peckmouth</v>
      </c>
      <c r="Y100" t="str">
        <f>_xlfn.XLOOKUP(Table4[[#This Row],[StoreID]],Stores!A:A,Stores!C:C, "Not Found")</f>
        <v>Peckmouth</v>
      </c>
      <c r="Z100" t="str">
        <f>_xlfn.XLOOKUP(Table4[[#This Row],[StoreID]],Stores!A:A,Stores!D:D, "Not Found")</f>
        <v>East</v>
      </c>
    </row>
    <row r="101" spans="1:26">
      <c r="A101" t="s">
        <v>967</v>
      </c>
      <c r="B101" s="1">
        <v>45845</v>
      </c>
      <c r="C101" t="s">
        <v>270</v>
      </c>
      <c r="D101" t="s">
        <v>772</v>
      </c>
      <c r="E101" t="s">
        <v>842</v>
      </c>
      <c r="F101">
        <v>3</v>
      </c>
      <c r="G101">
        <v>0.1</v>
      </c>
      <c r="H101" t="s">
        <v>875</v>
      </c>
      <c r="I101" s="4">
        <f>Table4[[#This Row],[Quantity]]*Table4[[#This Row],[UnitPrice]]</f>
        <v>5635.41</v>
      </c>
      <c r="J101" s="4">
        <f>Table4[[#This Row],[Gross Revenue]]*(1-Table4[[#This Row],[Discount]])</f>
        <v>5071.8689999999997</v>
      </c>
      <c r="K101" s="4">
        <f>Table4[[#This Row],[Quantity]]*Table4[[#This Row],[CostPrice]]</f>
        <v>3044.73</v>
      </c>
      <c r="L101" s="4">
        <f>Table4[[#This Row],[Net Revenue]]-Table4[[#This Row],[Total Cost]]</f>
        <v>2027.1389999999997</v>
      </c>
      <c r="M101" t="str">
        <f>_xlfn.XLOOKUP(Table4[[#This Row],[ProductID]], Products!A:A,Products!B:B, "Not Found")</f>
        <v>And Footwear</v>
      </c>
      <c r="N101" t="str">
        <f>TEXT(Table4[[#This Row],[Date]], "mmm")</f>
        <v>Jul</v>
      </c>
      <c r="O101" t="str">
        <f>TEXT(Table4[[#This Row],[Date]], "yyyy")</f>
        <v>2025</v>
      </c>
      <c r="P101" t="str">
        <f>_xlfn.XLOOKUP(Table4[[#This Row],[ProductID]],Products!A:A,Products!C:C, "Not Found")</f>
        <v>Fashion</v>
      </c>
      <c r="Q101" t="str">
        <f>_xlfn.XLOOKUP(Table4[[#This Row],[ProductID]],Products!A:A,Products!D:D,"Not Found")</f>
        <v>Footwear</v>
      </c>
      <c r="R101">
        <f>_xlfn.XLOOKUP(Table4[[#This Row],[ProductID]],Products!A:A,Products!E:E,"Not Found")</f>
        <v>1878.47</v>
      </c>
      <c r="S101">
        <f>_xlfn.XLOOKUP(Table4[[#This Row],[ProductID]],Products!A:A,Products!F:F, "Not Found")</f>
        <v>1014.91</v>
      </c>
      <c r="T101" t="str">
        <f>_xlfn.XLOOKUP(Table4[[#This Row],[CustomerID]],Customers!A:A,Customers!D:D, "Not Found")</f>
        <v>M</v>
      </c>
      <c r="U101" s="6">
        <f>_xlfn.XLOOKUP(Table4[[#This Row],[CustomerID]],Customers!A:A,Customers!E:E, "Not Found")</f>
        <v>22815</v>
      </c>
      <c r="V101">
        <f ca="1">DATEDIF(Table4[[#This Row],[CustomerBirthday]], TODAY(), "Y")</f>
        <v>64</v>
      </c>
      <c r="W101" t="str" cm="1">
        <f t="array" aca="1" ref="W101" ca="1">_xlfn.IFS(Table4[[#This Row],[Age]]&lt;25, "Under 25",Table4[[#This Row],[Age]]=34, "25-34", Table4[[#This Row],[Age]]&lt;=49, "35-49", Table4[[#This Row],[Age]]&lt;=64, "50-64", Table4[[#This Row],[Age]]&gt;=65, "65+")</f>
        <v>50-64</v>
      </c>
      <c r="X101" t="str">
        <f>_xlfn.XLOOKUP(Table4[[#This Row],[StoreID]],Stores!A:A,Stores!B:B, "Not found")</f>
        <v>MegaMart Brianahaven</v>
      </c>
      <c r="Y101" t="str">
        <f>_xlfn.XLOOKUP(Table4[[#This Row],[StoreID]],Stores!A:A,Stores!C:C, "Not Found")</f>
        <v>Brianahaven</v>
      </c>
      <c r="Z101" t="str">
        <f>_xlfn.XLOOKUP(Table4[[#This Row],[StoreID]],Stores!A:A,Stores!D:D, "Not Found")</f>
        <v>North</v>
      </c>
    </row>
    <row r="102" spans="1:26">
      <c r="A102" t="s">
        <v>968</v>
      </c>
      <c r="B102" s="1">
        <v>45814</v>
      </c>
      <c r="C102" t="s">
        <v>277</v>
      </c>
      <c r="D102" t="s">
        <v>747</v>
      </c>
      <c r="E102" t="s">
        <v>839</v>
      </c>
      <c r="F102">
        <v>5</v>
      </c>
      <c r="G102">
        <v>0.15</v>
      </c>
      <c r="H102" t="s">
        <v>871</v>
      </c>
      <c r="I102" s="4">
        <f>Table4[[#This Row],[Quantity]]*Table4[[#This Row],[UnitPrice]]</f>
        <v>5674</v>
      </c>
      <c r="J102" s="4">
        <f>Table4[[#This Row],[Gross Revenue]]*(1-Table4[[#This Row],[Discount]])</f>
        <v>4822.8999999999996</v>
      </c>
      <c r="K102" s="4">
        <f>Table4[[#This Row],[Quantity]]*Table4[[#This Row],[CostPrice]]</f>
        <v>3375.5</v>
      </c>
      <c r="L102" s="4">
        <f>Table4[[#This Row],[Net Revenue]]-Table4[[#This Row],[Total Cost]]</f>
        <v>1447.3999999999996</v>
      </c>
      <c r="M102" t="str">
        <f>_xlfn.XLOOKUP(Table4[[#This Row],[ProductID]], Products!A:A,Products!B:B, "Not Found")</f>
        <v>World Watches</v>
      </c>
      <c r="N102" t="str">
        <f>TEXT(Table4[[#This Row],[Date]], "mmm")</f>
        <v>Jun</v>
      </c>
      <c r="O102" t="str">
        <f>TEXT(Table4[[#This Row],[Date]], "yyyy")</f>
        <v>2025</v>
      </c>
      <c r="P102" t="str">
        <f>_xlfn.XLOOKUP(Table4[[#This Row],[ProductID]],Products!A:A,Products!C:C, "Not Found")</f>
        <v>Fashion</v>
      </c>
      <c r="Q102" t="str">
        <f>_xlfn.XLOOKUP(Table4[[#This Row],[ProductID]],Products!A:A,Products!D:D,"Not Found")</f>
        <v>Watches</v>
      </c>
      <c r="R102">
        <f>_xlfn.XLOOKUP(Table4[[#This Row],[ProductID]],Products!A:A,Products!E:E,"Not Found")</f>
        <v>1134.8</v>
      </c>
      <c r="S102">
        <f>_xlfn.XLOOKUP(Table4[[#This Row],[ProductID]],Products!A:A,Products!F:F, "Not Found")</f>
        <v>675.1</v>
      </c>
      <c r="T102" t="str">
        <f>_xlfn.XLOOKUP(Table4[[#This Row],[CustomerID]],Customers!A:A,Customers!D:D, "Not Found")</f>
        <v>F</v>
      </c>
      <c r="U102" s="6">
        <f>_xlfn.XLOOKUP(Table4[[#This Row],[CustomerID]],Customers!A:A,Customers!E:E, "Not Found")</f>
        <v>23715</v>
      </c>
      <c r="V102">
        <f ca="1">DATEDIF(Table4[[#This Row],[CustomerBirthday]], TODAY(), "Y")</f>
        <v>61</v>
      </c>
      <c r="W102" t="str" cm="1">
        <f t="array" aca="1" ref="W102" ca="1">_xlfn.IFS(Table4[[#This Row],[Age]]&lt;25, "Under 25",Table4[[#This Row],[Age]]=34, "25-34", Table4[[#This Row],[Age]]&lt;=49, "35-49", Table4[[#This Row],[Age]]&lt;=64, "50-64", Table4[[#This Row],[Age]]&gt;=65, "65+")</f>
        <v>50-64</v>
      </c>
      <c r="X102" t="str">
        <f>_xlfn.XLOOKUP(Table4[[#This Row],[StoreID]],Stores!A:A,Stores!B:B, "Not found")</f>
        <v>MegaMart New Michele</v>
      </c>
      <c r="Y102" t="str">
        <f>_xlfn.XLOOKUP(Table4[[#This Row],[StoreID]],Stores!A:A,Stores!C:C, "Not Found")</f>
        <v>New Michele</v>
      </c>
      <c r="Z102" t="str">
        <f>_xlfn.XLOOKUP(Table4[[#This Row],[StoreID]],Stores!A:A,Stores!D:D, "Not Found")</f>
        <v>West</v>
      </c>
    </row>
    <row r="103" spans="1:26">
      <c r="A103" t="s">
        <v>969</v>
      </c>
      <c r="B103" s="1">
        <v>45854</v>
      </c>
      <c r="C103" t="s">
        <v>429</v>
      </c>
      <c r="D103" t="s">
        <v>728</v>
      </c>
      <c r="E103" t="s">
        <v>846</v>
      </c>
      <c r="F103">
        <v>4</v>
      </c>
      <c r="G103">
        <v>0.1</v>
      </c>
      <c r="H103" t="s">
        <v>865</v>
      </c>
      <c r="I103" s="4">
        <f>Table4[[#This Row],[Quantity]]*Table4[[#This Row],[UnitPrice]]</f>
        <v>1272.2</v>
      </c>
      <c r="J103" s="4">
        <f>Table4[[#This Row],[Gross Revenue]]*(1-Table4[[#This Row],[Discount]])</f>
        <v>1144.98</v>
      </c>
      <c r="K103" s="4">
        <f>Table4[[#This Row],[Quantity]]*Table4[[#This Row],[CostPrice]]</f>
        <v>749.36</v>
      </c>
      <c r="L103" s="4">
        <f>Table4[[#This Row],[Net Revenue]]-Table4[[#This Row],[Total Cost]]</f>
        <v>395.62</v>
      </c>
      <c r="M103" t="str">
        <f>_xlfn.XLOOKUP(Table4[[#This Row],[ProductID]], Products!A:A,Products!B:B, "Not Found")</f>
        <v>Company Fruits</v>
      </c>
      <c r="N103" t="str">
        <f>TEXT(Table4[[#This Row],[Date]], "mmm")</f>
        <v>Jul</v>
      </c>
      <c r="O103" t="str">
        <f>TEXT(Table4[[#This Row],[Date]], "yyyy")</f>
        <v>2025</v>
      </c>
      <c r="P103" t="str">
        <f>_xlfn.XLOOKUP(Table4[[#This Row],[ProductID]],Products!A:A,Products!C:C, "Not Found")</f>
        <v>Groceries</v>
      </c>
      <c r="Q103" t="str">
        <f>_xlfn.XLOOKUP(Table4[[#This Row],[ProductID]],Products!A:A,Products!D:D,"Not Found")</f>
        <v>Fruits</v>
      </c>
      <c r="R103">
        <f>_xlfn.XLOOKUP(Table4[[#This Row],[ProductID]],Products!A:A,Products!E:E,"Not Found")</f>
        <v>318.05</v>
      </c>
      <c r="S103">
        <f>_xlfn.XLOOKUP(Table4[[#This Row],[ProductID]],Products!A:A,Products!F:F, "Not Found")</f>
        <v>187.34</v>
      </c>
      <c r="T103" t="str">
        <f>_xlfn.XLOOKUP(Table4[[#This Row],[CustomerID]],Customers!A:A,Customers!D:D, "Not Found")</f>
        <v>M</v>
      </c>
      <c r="U103" s="6">
        <f>_xlfn.XLOOKUP(Table4[[#This Row],[CustomerID]],Customers!A:A,Customers!E:E, "Not Found")</f>
        <v>21971</v>
      </c>
      <c r="V103">
        <f ca="1">DATEDIF(Table4[[#This Row],[CustomerBirthday]], TODAY(), "Y")</f>
        <v>66</v>
      </c>
      <c r="W103" t="str" cm="1">
        <f t="array" aca="1" ref="W103" ca="1">_xlfn.IFS(Table4[[#This Row],[Age]]&lt;25, "Under 25",Table4[[#This Row],[Age]]=34, "25-34", Table4[[#This Row],[Age]]&lt;=49, "35-49", Table4[[#This Row],[Age]]&lt;=64, "50-64", Table4[[#This Row],[Age]]&gt;=65, "65+")</f>
        <v>65+</v>
      </c>
      <c r="X103" t="str">
        <f>_xlfn.XLOOKUP(Table4[[#This Row],[StoreID]],Stores!A:A,Stores!B:B, "Not found")</f>
        <v>MegaMart Johnmouth</v>
      </c>
      <c r="Y103" t="str">
        <f>_xlfn.XLOOKUP(Table4[[#This Row],[StoreID]],Stores!A:A,Stores!C:C, "Not Found")</f>
        <v>Johnmouth</v>
      </c>
      <c r="Z103" t="str">
        <f>_xlfn.XLOOKUP(Table4[[#This Row],[StoreID]],Stores!A:A,Stores!D:D, "Not Found")</f>
        <v>East</v>
      </c>
    </row>
    <row r="104" spans="1:26">
      <c r="A104" t="s">
        <v>970</v>
      </c>
      <c r="B104" s="1">
        <v>45655</v>
      </c>
      <c r="C104" t="s">
        <v>516</v>
      </c>
      <c r="D104" t="s">
        <v>755</v>
      </c>
      <c r="E104" t="s">
        <v>846</v>
      </c>
      <c r="F104">
        <v>4</v>
      </c>
      <c r="G104">
        <v>0.15</v>
      </c>
      <c r="H104" t="s">
        <v>865</v>
      </c>
      <c r="I104" s="4">
        <f>Table4[[#This Row],[Quantity]]*Table4[[#This Row],[UnitPrice]]</f>
        <v>7435</v>
      </c>
      <c r="J104" s="4">
        <f>Table4[[#This Row],[Gross Revenue]]*(1-Table4[[#This Row],[Discount]])</f>
        <v>6319.75</v>
      </c>
      <c r="K104" s="4">
        <f>Table4[[#This Row],[Quantity]]*Table4[[#This Row],[CostPrice]]</f>
        <v>5804.64</v>
      </c>
      <c r="L104" s="4">
        <f>Table4[[#This Row],[Net Revenue]]-Table4[[#This Row],[Total Cost]]</f>
        <v>515.10999999999967</v>
      </c>
      <c r="M104" t="str">
        <f>_xlfn.XLOOKUP(Table4[[#This Row],[ProductID]], Products!A:A,Products!B:B, "Not Found")</f>
        <v>House Accessories</v>
      </c>
      <c r="N104" t="str">
        <f>TEXT(Table4[[#This Row],[Date]], "mmm")</f>
        <v>Dec</v>
      </c>
      <c r="O104" t="str">
        <f>TEXT(Table4[[#This Row],[Date]], "yyyy")</f>
        <v>2024</v>
      </c>
      <c r="P104" t="str">
        <f>_xlfn.XLOOKUP(Table4[[#This Row],[ProductID]],Products!A:A,Products!C:C, "Not Found")</f>
        <v>Fashion</v>
      </c>
      <c r="Q104" t="str">
        <f>_xlfn.XLOOKUP(Table4[[#This Row],[ProductID]],Products!A:A,Products!D:D,"Not Found")</f>
        <v>Accessories</v>
      </c>
      <c r="R104">
        <f>_xlfn.XLOOKUP(Table4[[#This Row],[ProductID]],Products!A:A,Products!E:E,"Not Found")</f>
        <v>1858.75</v>
      </c>
      <c r="S104">
        <f>_xlfn.XLOOKUP(Table4[[#This Row],[ProductID]],Products!A:A,Products!F:F, "Not Found")</f>
        <v>1451.16</v>
      </c>
      <c r="T104" t="str">
        <f>_xlfn.XLOOKUP(Table4[[#This Row],[CustomerID]],Customers!A:A,Customers!D:D, "Not Found")</f>
        <v>M</v>
      </c>
      <c r="U104" s="6">
        <f>_xlfn.XLOOKUP(Table4[[#This Row],[CustomerID]],Customers!A:A,Customers!E:E, "Not Found")</f>
        <v>38558</v>
      </c>
      <c r="V104">
        <f ca="1">DATEDIF(Table4[[#This Row],[CustomerBirthday]], TODAY(), "Y")</f>
        <v>21</v>
      </c>
      <c r="W104" t="str" cm="1">
        <f t="array" aca="1" ref="W104" ca="1">_xlfn.IFS(Table4[[#This Row],[Age]]&lt;25, "Under 25",Table4[[#This Row],[Age]]=34, "25-34", Table4[[#This Row],[Age]]&lt;=49, "35-49", Table4[[#This Row],[Age]]&lt;=64, "50-64", Table4[[#This Row],[Age]]&gt;=65, "65+")</f>
        <v>Under 25</v>
      </c>
      <c r="X104" t="str">
        <f>_xlfn.XLOOKUP(Table4[[#This Row],[StoreID]],Stores!A:A,Stores!B:B, "Not found")</f>
        <v>MegaMart Johnmouth</v>
      </c>
      <c r="Y104" t="str">
        <f>_xlfn.XLOOKUP(Table4[[#This Row],[StoreID]],Stores!A:A,Stores!C:C, "Not Found")</f>
        <v>Johnmouth</v>
      </c>
      <c r="Z104" t="str">
        <f>_xlfn.XLOOKUP(Table4[[#This Row],[StoreID]],Stores!A:A,Stores!D:D, "Not Found")</f>
        <v>East</v>
      </c>
    </row>
    <row r="105" spans="1:26">
      <c r="A105" t="s">
        <v>971</v>
      </c>
      <c r="B105" s="1">
        <v>45675</v>
      </c>
      <c r="C105" t="s">
        <v>191</v>
      </c>
      <c r="D105" t="s">
        <v>790</v>
      </c>
      <c r="E105" t="s">
        <v>835</v>
      </c>
      <c r="F105">
        <v>5</v>
      </c>
      <c r="G105">
        <v>0.15</v>
      </c>
      <c r="H105" t="s">
        <v>871</v>
      </c>
      <c r="I105" s="4">
        <f>Table4[[#This Row],[Quantity]]*Table4[[#This Row],[UnitPrice]]</f>
        <v>1523.55</v>
      </c>
      <c r="J105" s="4">
        <f>Table4[[#This Row],[Gross Revenue]]*(1-Table4[[#This Row],[Discount]])</f>
        <v>1295.0174999999999</v>
      </c>
      <c r="K105" s="4">
        <f>Table4[[#This Row],[Quantity]]*Table4[[#This Row],[CostPrice]]</f>
        <v>820.05</v>
      </c>
      <c r="L105" s="4">
        <f>Table4[[#This Row],[Net Revenue]]-Table4[[#This Row],[Total Cost]]</f>
        <v>474.96749999999997</v>
      </c>
      <c r="M105" t="str">
        <f>_xlfn.XLOOKUP(Table4[[#This Row],[ProductID]], Products!A:A,Products!B:B, "Not Found")</f>
        <v>Difficult Vegetables</v>
      </c>
      <c r="N105" t="str">
        <f>TEXT(Table4[[#This Row],[Date]], "mmm")</f>
        <v>Jan</v>
      </c>
      <c r="O105" t="str">
        <f>TEXT(Table4[[#This Row],[Date]], "yyyy")</f>
        <v>2025</v>
      </c>
      <c r="P105" t="str">
        <f>_xlfn.XLOOKUP(Table4[[#This Row],[ProductID]],Products!A:A,Products!C:C, "Not Found")</f>
        <v>Groceries</v>
      </c>
      <c r="Q105" t="str">
        <f>_xlfn.XLOOKUP(Table4[[#This Row],[ProductID]],Products!A:A,Products!D:D,"Not Found")</f>
        <v>Vegetables</v>
      </c>
      <c r="R105">
        <f>_xlfn.XLOOKUP(Table4[[#This Row],[ProductID]],Products!A:A,Products!E:E,"Not Found")</f>
        <v>304.70999999999998</v>
      </c>
      <c r="S105">
        <f>_xlfn.XLOOKUP(Table4[[#This Row],[ProductID]],Products!A:A,Products!F:F, "Not Found")</f>
        <v>164.01</v>
      </c>
      <c r="T105" t="str">
        <f>_xlfn.XLOOKUP(Table4[[#This Row],[CustomerID]],Customers!A:A,Customers!D:D, "Not Found")</f>
        <v>M</v>
      </c>
      <c r="U105" s="6">
        <f>_xlfn.XLOOKUP(Table4[[#This Row],[CustomerID]],Customers!A:A,Customers!E:E, "Not Found")</f>
        <v>35433</v>
      </c>
      <c r="V105">
        <f ca="1">DATEDIF(Table4[[#This Row],[CustomerBirthday]], TODAY(), "Y")</f>
        <v>29</v>
      </c>
      <c r="W105" t="str" cm="1">
        <f t="array" aca="1" ref="W105" ca="1">_xlfn.IFS(Table4[[#This Row],[Age]]&lt;25, "Under 25",Table4[[#This Row],[Age]]=34, "25-34", Table4[[#This Row],[Age]]&lt;=49, "35-49", Table4[[#This Row],[Age]]&lt;=64, "50-64", Table4[[#This Row],[Age]]&gt;=65, "65+")</f>
        <v>35-49</v>
      </c>
      <c r="X105" t="str">
        <f>_xlfn.XLOOKUP(Table4[[#This Row],[StoreID]],Stores!A:A,Stores!B:B, "Not found")</f>
        <v>MegaMart Peckmouth</v>
      </c>
      <c r="Y105" t="str">
        <f>_xlfn.XLOOKUP(Table4[[#This Row],[StoreID]],Stores!A:A,Stores!C:C, "Not Found")</f>
        <v>Peckmouth</v>
      </c>
      <c r="Z105" t="str">
        <f>_xlfn.XLOOKUP(Table4[[#This Row],[StoreID]],Stores!A:A,Stores!D:D, "Not Found")</f>
        <v>East</v>
      </c>
    </row>
    <row r="106" spans="1:26">
      <c r="A106" t="s">
        <v>972</v>
      </c>
      <c r="B106" s="1">
        <v>45305</v>
      </c>
      <c r="C106" t="s">
        <v>700</v>
      </c>
      <c r="D106" t="s">
        <v>742</v>
      </c>
      <c r="E106" t="s">
        <v>842</v>
      </c>
      <c r="F106">
        <v>1</v>
      </c>
      <c r="G106">
        <v>0.1</v>
      </c>
      <c r="H106" t="s">
        <v>868</v>
      </c>
      <c r="I106" s="4">
        <f>Table4[[#This Row],[Quantity]]*Table4[[#This Row],[UnitPrice]]</f>
        <v>248.57</v>
      </c>
      <c r="J106" s="4">
        <f>Table4[[#This Row],[Gross Revenue]]*(1-Table4[[#This Row],[Discount]])</f>
        <v>223.71299999999999</v>
      </c>
      <c r="K106" s="4">
        <f>Table4[[#This Row],[Quantity]]*Table4[[#This Row],[CostPrice]]</f>
        <v>190.67</v>
      </c>
      <c r="L106" s="4">
        <f>Table4[[#This Row],[Net Revenue]]-Table4[[#This Row],[Total Cost]]</f>
        <v>33.043000000000006</v>
      </c>
      <c r="M106" t="str">
        <f>_xlfn.XLOOKUP(Table4[[#This Row],[ProductID]], Products!A:A,Products!B:B, "Not Found")</f>
        <v>Either Headphones</v>
      </c>
      <c r="N106" t="str">
        <f>TEXT(Table4[[#This Row],[Date]], "mmm")</f>
        <v>Jan</v>
      </c>
      <c r="O106" t="str">
        <f>TEXT(Table4[[#This Row],[Date]], "yyyy")</f>
        <v>2024</v>
      </c>
      <c r="P106" t="str">
        <f>_xlfn.XLOOKUP(Table4[[#This Row],[ProductID]],Products!A:A,Products!C:C, "Not Found")</f>
        <v>Electronics</v>
      </c>
      <c r="Q106" t="str">
        <f>_xlfn.XLOOKUP(Table4[[#This Row],[ProductID]],Products!A:A,Products!D:D,"Not Found")</f>
        <v>Headphones</v>
      </c>
      <c r="R106">
        <f>_xlfn.XLOOKUP(Table4[[#This Row],[ProductID]],Products!A:A,Products!E:E,"Not Found")</f>
        <v>248.57</v>
      </c>
      <c r="S106">
        <f>_xlfn.XLOOKUP(Table4[[#This Row],[ProductID]],Products!A:A,Products!F:F, "Not Found")</f>
        <v>190.67</v>
      </c>
      <c r="T106" t="str">
        <f>_xlfn.XLOOKUP(Table4[[#This Row],[CustomerID]],Customers!A:A,Customers!D:D, "Not Found")</f>
        <v>F</v>
      </c>
      <c r="U106" s="6">
        <f>_xlfn.XLOOKUP(Table4[[#This Row],[CustomerID]],Customers!A:A,Customers!E:E, "Not Found")</f>
        <v>25706</v>
      </c>
      <c r="V106">
        <f ca="1">DATEDIF(Table4[[#This Row],[CustomerBirthday]], TODAY(), "Y")</f>
        <v>56</v>
      </c>
      <c r="W106" t="str" cm="1">
        <f t="array" aca="1" ref="W106" ca="1">_xlfn.IFS(Table4[[#This Row],[Age]]&lt;25, "Under 25",Table4[[#This Row],[Age]]=34, "25-34", Table4[[#This Row],[Age]]&lt;=49, "35-49", Table4[[#This Row],[Age]]&lt;=64, "50-64", Table4[[#This Row],[Age]]&gt;=65, "65+")</f>
        <v>50-64</v>
      </c>
      <c r="X106" t="str">
        <f>_xlfn.XLOOKUP(Table4[[#This Row],[StoreID]],Stores!A:A,Stores!B:B, "Not found")</f>
        <v>MegaMart Brianahaven</v>
      </c>
      <c r="Y106" t="str">
        <f>_xlfn.XLOOKUP(Table4[[#This Row],[StoreID]],Stores!A:A,Stores!C:C, "Not Found")</f>
        <v>Brianahaven</v>
      </c>
      <c r="Z106" t="str">
        <f>_xlfn.XLOOKUP(Table4[[#This Row],[StoreID]],Stores!A:A,Stores!D:D, "Not Found")</f>
        <v>North</v>
      </c>
    </row>
    <row r="107" spans="1:26">
      <c r="A107" t="s">
        <v>973</v>
      </c>
      <c r="B107" s="1">
        <v>45686</v>
      </c>
      <c r="C107" t="s">
        <v>640</v>
      </c>
      <c r="D107" t="s">
        <v>824</v>
      </c>
      <c r="E107" t="s">
        <v>842</v>
      </c>
      <c r="F107">
        <v>4</v>
      </c>
      <c r="G107">
        <v>0.05</v>
      </c>
      <c r="H107" t="s">
        <v>868</v>
      </c>
      <c r="I107" s="4">
        <f>Table4[[#This Row],[Quantity]]*Table4[[#This Row],[UnitPrice]]</f>
        <v>1553.04</v>
      </c>
      <c r="J107" s="4">
        <f>Table4[[#This Row],[Gross Revenue]]*(1-Table4[[#This Row],[Discount]])</f>
        <v>1475.3879999999999</v>
      </c>
      <c r="K107" s="4">
        <f>Table4[[#This Row],[Quantity]]*Table4[[#This Row],[CostPrice]]</f>
        <v>797.2</v>
      </c>
      <c r="L107" s="4">
        <f>Table4[[#This Row],[Net Revenue]]-Table4[[#This Row],[Total Cost]]</f>
        <v>678.18799999999987</v>
      </c>
      <c r="M107" t="str">
        <f>_xlfn.XLOOKUP(Table4[[#This Row],[ProductID]], Products!A:A,Products!B:B, "Not Found")</f>
        <v>Possible Watches</v>
      </c>
      <c r="N107" t="str">
        <f>TEXT(Table4[[#This Row],[Date]], "mmm")</f>
        <v>Jan</v>
      </c>
      <c r="O107" t="str">
        <f>TEXT(Table4[[#This Row],[Date]], "yyyy")</f>
        <v>2025</v>
      </c>
      <c r="P107" t="str">
        <f>_xlfn.XLOOKUP(Table4[[#This Row],[ProductID]],Products!A:A,Products!C:C, "Not Found")</f>
        <v>Fashion</v>
      </c>
      <c r="Q107" t="str">
        <f>_xlfn.XLOOKUP(Table4[[#This Row],[ProductID]],Products!A:A,Products!D:D,"Not Found")</f>
        <v>Watches</v>
      </c>
      <c r="R107">
        <f>_xlfn.XLOOKUP(Table4[[#This Row],[ProductID]],Products!A:A,Products!E:E,"Not Found")</f>
        <v>388.26</v>
      </c>
      <c r="S107">
        <f>_xlfn.XLOOKUP(Table4[[#This Row],[ProductID]],Products!A:A,Products!F:F, "Not Found")</f>
        <v>199.3</v>
      </c>
      <c r="T107" t="str">
        <f>_xlfn.XLOOKUP(Table4[[#This Row],[CustomerID]],Customers!A:A,Customers!D:D, "Not Found")</f>
        <v>F</v>
      </c>
      <c r="U107" s="6">
        <f>_xlfn.XLOOKUP(Table4[[#This Row],[CustomerID]],Customers!A:A,Customers!E:E, "Not Found")</f>
        <v>26631</v>
      </c>
      <c r="V107">
        <f ca="1">DATEDIF(Table4[[#This Row],[CustomerBirthday]], TODAY(), "Y")</f>
        <v>53</v>
      </c>
      <c r="W107" t="str" cm="1">
        <f t="array" aca="1" ref="W107" ca="1">_xlfn.IFS(Table4[[#This Row],[Age]]&lt;25, "Under 25",Table4[[#This Row],[Age]]=34, "25-34", Table4[[#This Row],[Age]]&lt;=49, "35-49", Table4[[#This Row],[Age]]&lt;=64, "50-64", Table4[[#This Row],[Age]]&gt;=65, "65+")</f>
        <v>50-64</v>
      </c>
      <c r="X107" t="str">
        <f>_xlfn.XLOOKUP(Table4[[#This Row],[StoreID]],Stores!A:A,Stores!B:B, "Not found")</f>
        <v>MegaMart Brianahaven</v>
      </c>
      <c r="Y107" t="str">
        <f>_xlfn.XLOOKUP(Table4[[#This Row],[StoreID]],Stores!A:A,Stores!C:C, "Not Found")</f>
        <v>Brianahaven</v>
      </c>
      <c r="Z107" t="str">
        <f>_xlfn.XLOOKUP(Table4[[#This Row],[StoreID]],Stores!A:A,Stores!D:D, "Not Found")</f>
        <v>North</v>
      </c>
    </row>
    <row r="108" spans="1:26">
      <c r="A108" t="s">
        <v>974</v>
      </c>
      <c r="B108" s="1">
        <v>45723</v>
      </c>
      <c r="C108" t="s">
        <v>44</v>
      </c>
      <c r="D108" t="s">
        <v>739</v>
      </c>
      <c r="E108" t="s">
        <v>835</v>
      </c>
      <c r="F108">
        <v>5</v>
      </c>
      <c r="G108">
        <v>0.1</v>
      </c>
      <c r="H108" t="s">
        <v>875</v>
      </c>
      <c r="I108" s="4">
        <f>Table4[[#This Row],[Quantity]]*Table4[[#This Row],[UnitPrice]]</f>
        <v>5970.5999999999995</v>
      </c>
      <c r="J108" s="4">
        <f>Table4[[#This Row],[Gross Revenue]]*(1-Table4[[#This Row],[Discount]])</f>
        <v>5373.54</v>
      </c>
      <c r="K108" s="4">
        <f>Table4[[#This Row],[Quantity]]*Table4[[#This Row],[CostPrice]]</f>
        <v>4194.75</v>
      </c>
      <c r="L108" s="4">
        <f>Table4[[#This Row],[Net Revenue]]-Table4[[#This Row],[Total Cost]]</f>
        <v>1178.79</v>
      </c>
      <c r="M108" t="str">
        <f>_xlfn.XLOOKUP(Table4[[#This Row],[ProductID]], Products!A:A,Products!B:B, "Not Found")</f>
        <v>Step Smartphone</v>
      </c>
      <c r="N108" t="str">
        <f>TEXT(Table4[[#This Row],[Date]], "mmm")</f>
        <v>Mar</v>
      </c>
      <c r="O108" t="str">
        <f>TEXT(Table4[[#This Row],[Date]], "yyyy")</f>
        <v>2025</v>
      </c>
      <c r="P108" t="str">
        <f>_xlfn.XLOOKUP(Table4[[#This Row],[ProductID]],Products!A:A,Products!C:C, "Not Found")</f>
        <v>Electronics</v>
      </c>
      <c r="Q108" t="str">
        <f>_xlfn.XLOOKUP(Table4[[#This Row],[ProductID]],Products!A:A,Products!D:D,"Not Found")</f>
        <v>Smartphone</v>
      </c>
      <c r="R108">
        <f>_xlfn.XLOOKUP(Table4[[#This Row],[ProductID]],Products!A:A,Products!E:E,"Not Found")</f>
        <v>1194.1199999999999</v>
      </c>
      <c r="S108">
        <f>_xlfn.XLOOKUP(Table4[[#This Row],[ProductID]],Products!A:A,Products!F:F, "Not Found")</f>
        <v>838.95</v>
      </c>
      <c r="T108" t="str">
        <f>_xlfn.XLOOKUP(Table4[[#This Row],[CustomerID]],Customers!A:A,Customers!D:D, "Not Found")</f>
        <v>M</v>
      </c>
      <c r="U108" s="6">
        <f>_xlfn.XLOOKUP(Table4[[#This Row],[CustomerID]],Customers!A:A,Customers!E:E, "Not Found")</f>
        <v>28106</v>
      </c>
      <c r="V108">
        <f ca="1">DATEDIF(Table4[[#This Row],[CustomerBirthday]], TODAY(), "Y")</f>
        <v>49</v>
      </c>
      <c r="W108" t="str" cm="1">
        <f t="array" aca="1" ref="W108" ca="1">_xlfn.IFS(Table4[[#This Row],[Age]]&lt;25, "Under 25",Table4[[#This Row],[Age]]=34, "25-34", Table4[[#This Row],[Age]]&lt;=49, "35-49", Table4[[#This Row],[Age]]&lt;=64, "50-64", Table4[[#This Row],[Age]]&gt;=65, "65+")</f>
        <v>35-49</v>
      </c>
      <c r="X108" t="str">
        <f>_xlfn.XLOOKUP(Table4[[#This Row],[StoreID]],Stores!A:A,Stores!B:B, "Not found")</f>
        <v>MegaMart Peckmouth</v>
      </c>
      <c r="Y108" t="str">
        <f>_xlfn.XLOOKUP(Table4[[#This Row],[StoreID]],Stores!A:A,Stores!C:C, "Not Found")</f>
        <v>Peckmouth</v>
      </c>
      <c r="Z108" t="str">
        <f>_xlfn.XLOOKUP(Table4[[#This Row],[StoreID]],Stores!A:A,Stores!D:D, "Not Found")</f>
        <v>East</v>
      </c>
    </row>
    <row r="109" spans="1:26">
      <c r="A109" t="s">
        <v>975</v>
      </c>
      <c r="B109" s="1">
        <v>45871</v>
      </c>
      <c r="C109" t="s">
        <v>422</v>
      </c>
      <c r="D109" t="s">
        <v>804</v>
      </c>
      <c r="E109" t="s">
        <v>831</v>
      </c>
      <c r="F109">
        <v>5</v>
      </c>
      <c r="G109">
        <v>0.15</v>
      </c>
      <c r="H109" t="s">
        <v>875</v>
      </c>
      <c r="I109" s="4">
        <f>Table4[[#This Row],[Quantity]]*Table4[[#This Row],[UnitPrice]]</f>
        <v>2704.7000000000003</v>
      </c>
      <c r="J109" s="4">
        <f>Table4[[#This Row],[Gross Revenue]]*(1-Table4[[#This Row],[Discount]])</f>
        <v>2298.9950000000003</v>
      </c>
      <c r="K109" s="4">
        <f>Table4[[#This Row],[Quantity]]*Table4[[#This Row],[CostPrice]]</f>
        <v>1991.25</v>
      </c>
      <c r="L109" s="4">
        <f>Table4[[#This Row],[Net Revenue]]-Table4[[#This Row],[Total Cost]]</f>
        <v>307.74500000000035</v>
      </c>
      <c r="M109" t="str">
        <f>_xlfn.XLOOKUP(Table4[[#This Row],[ProductID]], Products!A:A,Products!B:B, "Not Found")</f>
        <v>Church Clothing</v>
      </c>
      <c r="N109" t="str">
        <f>TEXT(Table4[[#This Row],[Date]], "mmm")</f>
        <v>Aug</v>
      </c>
      <c r="O109" t="str">
        <f>TEXT(Table4[[#This Row],[Date]], "yyyy")</f>
        <v>2025</v>
      </c>
      <c r="P109" t="str">
        <f>_xlfn.XLOOKUP(Table4[[#This Row],[ProductID]],Products!A:A,Products!C:C, "Not Found")</f>
        <v>Fashion</v>
      </c>
      <c r="Q109" t="str">
        <f>_xlfn.XLOOKUP(Table4[[#This Row],[ProductID]],Products!A:A,Products!D:D,"Not Found")</f>
        <v>Clothing</v>
      </c>
      <c r="R109">
        <f>_xlfn.XLOOKUP(Table4[[#This Row],[ProductID]],Products!A:A,Products!E:E,"Not Found")</f>
        <v>540.94000000000005</v>
      </c>
      <c r="S109">
        <f>_xlfn.XLOOKUP(Table4[[#This Row],[ProductID]],Products!A:A,Products!F:F, "Not Found")</f>
        <v>398.25</v>
      </c>
      <c r="T109" t="str">
        <f>_xlfn.XLOOKUP(Table4[[#This Row],[CustomerID]],Customers!A:A,Customers!D:D, "Not Found")</f>
        <v>M</v>
      </c>
      <c r="U109" s="6">
        <f>_xlfn.XLOOKUP(Table4[[#This Row],[CustomerID]],Customers!A:A,Customers!E:E, "Not Found")</f>
        <v>28268</v>
      </c>
      <c r="V109">
        <f ca="1">DATEDIF(Table4[[#This Row],[CustomerBirthday]], TODAY(), "Y")</f>
        <v>49</v>
      </c>
      <c r="W109" t="str" cm="1">
        <f t="array" aca="1" ref="W109" ca="1">_xlfn.IFS(Table4[[#This Row],[Age]]&lt;25, "Under 25",Table4[[#This Row],[Age]]=34, "25-34", Table4[[#This Row],[Age]]&lt;=49, "35-49", Table4[[#This Row],[Age]]&lt;=64, "50-64", Table4[[#This Row],[Age]]&gt;=65, "65+")</f>
        <v>35-49</v>
      </c>
      <c r="X109" t="str">
        <f>_xlfn.XLOOKUP(Table4[[#This Row],[StoreID]],Stores!A:A,Stores!B:B, "Not found")</f>
        <v>MegaMart Jimenezborough</v>
      </c>
      <c r="Y109" t="str">
        <f>_xlfn.XLOOKUP(Table4[[#This Row],[StoreID]],Stores!A:A,Stores!C:C, "Not Found")</f>
        <v>Jimenezborough</v>
      </c>
      <c r="Z109" t="str">
        <f>_xlfn.XLOOKUP(Table4[[#This Row],[StoreID]],Stores!A:A,Stores!D:D, "Not Found")</f>
        <v>South</v>
      </c>
    </row>
    <row r="110" spans="1:26">
      <c r="A110" t="s">
        <v>976</v>
      </c>
      <c r="B110" s="1">
        <v>45239</v>
      </c>
      <c r="C110" t="s">
        <v>653</v>
      </c>
      <c r="D110" t="s">
        <v>786</v>
      </c>
      <c r="E110" t="s">
        <v>835</v>
      </c>
      <c r="F110">
        <v>4</v>
      </c>
      <c r="G110">
        <v>0.05</v>
      </c>
      <c r="H110" t="s">
        <v>875</v>
      </c>
      <c r="I110" s="4">
        <f>Table4[[#This Row],[Quantity]]*Table4[[#This Row],[UnitPrice]]</f>
        <v>116.96</v>
      </c>
      <c r="J110" s="4">
        <f>Table4[[#This Row],[Gross Revenue]]*(1-Table4[[#This Row],[Discount]])</f>
        <v>111.11199999999999</v>
      </c>
      <c r="K110" s="4">
        <f>Table4[[#This Row],[Quantity]]*Table4[[#This Row],[CostPrice]]</f>
        <v>61.12</v>
      </c>
      <c r="L110" s="4">
        <f>Table4[[#This Row],[Net Revenue]]-Table4[[#This Row],[Total Cost]]</f>
        <v>49.991999999999997</v>
      </c>
      <c r="M110" t="str">
        <f>_xlfn.XLOOKUP(Table4[[#This Row],[ProductID]], Products!A:A,Products!B:B, "Not Found")</f>
        <v>National Watches</v>
      </c>
      <c r="N110" t="str">
        <f>TEXT(Table4[[#This Row],[Date]], "mmm")</f>
        <v>Nov</v>
      </c>
      <c r="O110" t="str">
        <f>TEXT(Table4[[#This Row],[Date]], "yyyy")</f>
        <v>2023</v>
      </c>
      <c r="P110" t="str">
        <f>_xlfn.XLOOKUP(Table4[[#This Row],[ProductID]],Products!A:A,Products!C:C, "Not Found")</f>
        <v>Fashion</v>
      </c>
      <c r="Q110" t="str">
        <f>_xlfn.XLOOKUP(Table4[[#This Row],[ProductID]],Products!A:A,Products!D:D,"Not Found")</f>
        <v>Watches</v>
      </c>
      <c r="R110">
        <f>_xlfn.XLOOKUP(Table4[[#This Row],[ProductID]],Products!A:A,Products!E:E,"Not Found")</f>
        <v>29.24</v>
      </c>
      <c r="S110">
        <f>_xlfn.XLOOKUP(Table4[[#This Row],[ProductID]],Products!A:A,Products!F:F, "Not Found")</f>
        <v>15.28</v>
      </c>
      <c r="T110" t="str">
        <f>_xlfn.XLOOKUP(Table4[[#This Row],[CustomerID]],Customers!A:A,Customers!D:D, "Not Found")</f>
        <v>F</v>
      </c>
      <c r="U110" s="6">
        <f>_xlfn.XLOOKUP(Table4[[#This Row],[CustomerID]],Customers!A:A,Customers!E:E, "Not Found")</f>
        <v>27579</v>
      </c>
      <c r="V110">
        <f ca="1">DATEDIF(Table4[[#This Row],[CustomerBirthday]], TODAY(), "Y")</f>
        <v>51</v>
      </c>
      <c r="W110" t="str" cm="1">
        <f t="array" aca="1" ref="W110" ca="1">_xlfn.IFS(Table4[[#This Row],[Age]]&lt;25, "Under 25",Table4[[#This Row],[Age]]=34, "25-34", Table4[[#This Row],[Age]]&lt;=49, "35-49", Table4[[#This Row],[Age]]&lt;=64, "50-64", Table4[[#This Row],[Age]]&gt;=65, "65+")</f>
        <v>50-64</v>
      </c>
      <c r="X110" t="str">
        <f>_xlfn.XLOOKUP(Table4[[#This Row],[StoreID]],Stores!A:A,Stores!B:B, "Not found")</f>
        <v>MegaMart Peckmouth</v>
      </c>
      <c r="Y110" t="str">
        <f>_xlfn.XLOOKUP(Table4[[#This Row],[StoreID]],Stores!A:A,Stores!C:C, "Not Found")</f>
        <v>Peckmouth</v>
      </c>
      <c r="Z110" t="str">
        <f>_xlfn.XLOOKUP(Table4[[#This Row],[StoreID]],Stores!A:A,Stores!D:D, "Not Found")</f>
        <v>East</v>
      </c>
    </row>
    <row r="111" spans="1:26">
      <c r="A111" t="s">
        <v>977</v>
      </c>
      <c r="B111" s="1">
        <v>45494</v>
      </c>
      <c r="C111" t="s">
        <v>449</v>
      </c>
      <c r="D111" t="s">
        <v>750</v>
      </c>
      <c r="E111" t="s">
        <v>839</v>
      </c>
      <c r="F111">
        <v>3</v>
      </c>
      <c r="G111">
        <v>0.15</v>
      </c>
      <c r="H111" t="s">
        <v>875</v>
      </c>
      <c r="I111" s="4">
        <f>Table4[[#This Row],[Quantity]]*Table4[[#This Row],[UnitPrice]]</f>
        <v>4028.25</v>
      </c>
      <c r="J111" s="4">
        <f>Table4[[#This Row],[Gross Revenue]]*(1-Table4[[#This Row],[Discount]])</f>
        <v>3424.0124999999998</v>
      </c>
      <c r="K111" s="4">
        <f>Table4[[#This Row],[Quantity]]*Table4[[#This Row],[CostPrice]]</f>
        <v>2393.8200000000002</v>
      </c>
      <c r="L111" s="4">
        <f>Table4[[#This Row],[Net Revenue]]-Table4[[#This Row],[Total Cost]]</f>
        <v>1030.1924999999997</v>
      </c>
      <c r="M111" t="str">
        <f>_xlfn.XLOOKUP(Table4[[#This Row],[ProductID]], Products!A:A,Products!B:B, "Not Found")</f>
        <v>Add Clothing</v>
      </c>
      <c r="N111" t="str">
        <f>TEXT(Table4[[#This Row],[Date]], "mmm")</f>
        <v>Jul</v>
      </c>
      <c r="O111" t="str">
        <f>TEXT(Table4[[#This Row],[Date]], "yyyy")</f>
        <v>2024</v>
      </c>
      <c r="P111" t="str">
        <f>_xlfn.XLOOKUP(Table4[[#This Row],[ProductID]],Products!A:A,Products!C:C, "Not Found")</f>
        <v>Fashion</v>
      </c>
      <c r="Q111" t="str">
        <f>_xlfn.XLOOKUP(Table4[[#This Row],[ProductID]],Products!A:A,Products!D:D,"Not Found")</f>
        <v>Clothing</v>
      </c>
      <c r="R111">
        <f>_xlfn.XLOOKUP(Table4[[#This Row],[ProductID]],Products!A:A,Products!E:E,"Not Found")</f>
        <v>1342.75</v>
      </c>
      <c r="S111">
        <f>_xlfn.XLOOKUP(Table4[[#This Row],[ProductID]],Products!A:A,Products!F:F, "Not Found")</f>
        <v>797.94</v>
      </c>
      <c r="T111" t="str">
        <f>_xlfn.XLOOKUP(Table4[[#This Row],[CustomerID]],Customers!A:A,Customers!D:D, "Not Found")</f>
        <v>M</v>
      </c>
      <c r="U111" s="6">
        <f>_xlfn.XLOOKUP(Table4[[#This Row],[CustomerID]],Customers!A:A,Customers!E:E, "Not Found")</f>
        <v>24531</v>
      </c>
      <c r="V111">
        <f ca="1">DATEDIF(Table4[[#This Row],[CustomerBirthday]], TODAY(), "Y")</f>
        <v>59</v>
      </c>
      <c r="W111" t="str" cm="1">
        <f t="array" aca="1" ref="W111" ca="1">_xlfn.IFS(Table4[[#This Row],[Age]]&lt;25, "Under 25",Table4[[#This Row],[Age]]=34, "25-34", Table4[[#This Row],[Age]]&lt;=49, "35-49", Table4[[#This Row],[Age]]&lt;=64, "50-64", Table4[[#This Row],[Age]]&gt;=65, "65+")</f>
        <v>50-64</v>
      </c>
      <c r="X111" t="str">
        <f>_xlfn.XLOOKUP(Table4[[#This Row],[StoreID]],Stores!A:A,Stores!B:B, "Not found")</f>
        <v>MegaMart New Michele</v>
      </c>
      <c r="Y111" t="str">
        <f>_xlfn.XLOOKUP(Table4[[#This Row],[StoreID]],Stores!A:A,Stores!C:C, "Not Found")</f>
        <v>New Michele</v>
      </c>
      <c r="Z111" t="str">
        <f>_xlfn.XLOOKUP(Table4[[#This Row],[StoreID]],Stores!A:A,Stores!D:D, "Not Found")</f>
        <v>West</v>
      </c>
    </row>
    <row r="112" spans="1:26">
      <c r="A112" t="s">
        <v>978</v>
      </c>
      <c r="B112" s="1">
        <v>45375</v>
      </c>
      <c r="C112" t="s">
        <v>320</v>
      </c>
      <c r="D112" t="s">
        <v>812</v>
      </c>
      <c r="E112" t="s">
        <v>846</v>
      </c>
      <c r="F112">
        <v>4</v>
      </c>
      <c r="G112">
        <v>0.1</v>
      </c>
      <c r="H112" t="s">
        <v>868</v>
      </c>
      <c r="I112" s="4">
        <f>Table4[[#This Row],[Quantity]]*Table4[[#This Row],[UnitPrice]]</f>
        <v>2257.6799999999998</v>
      </c>
      <c r="J112" s="4">
        <f>Table4[[#This Row],[Gross Revenue]]*(1-Table4[[#This Row],[Discount]])</f>
        <v>2031.9119999999998</v>
      </c>
      <c r="K112" s="4">
        <f>Table4[[#This Row],[Quantity]]*Table4[[#This Row],[CostPrice]]</f>
        <v>1175.8399999999999</v>
      </c>
      <c r="L112" s="4">
        <f>Table4[[#This Row],[Net Revenue]]-Table4[[#This Row],[Total Cost]]</f>
        <v>856.07199999999989</v>
      </c>
      <c r="M112" t="str">
        <f>_xlfn.XLOOKUP(Table4[[#This Row],[ProductID]], Products!A:A,Products!B:B, "Not Found")</f>
        <v>Soon Accessories</v>
      </c>
      <c r="N112" t="str">
        <f>TEXT(Table4[[#This Row],[Date]], "mmm")</f>
        <v>Mar</v>
      </c>
      <c r="O112" t="str">
        <f>TEXT(Table4[[#This Row],[Date]], "yyyy")</f>
        <v>2024</v>
      </c>
      <c r="P112" t="str">
        <f>_xlfn.XLOOKUP(Table4[[#This Row],[ProductID]],Products!A:A,Products!C:C, "Not Found")</f>
        <v>Fashion</v>
      </c>
      <c r="Q112" t="str">
        <f>_xlfn.XLOOKUP(Table4[[#This Row],[ProductID]],Products!A:A,Products!D:D,"Not Found")</f>
        <v>Accessories</v>
      </c>
      <c r="R112">
        <f>_xlfn.XLOOKUP(Table4[[#This Row],[ProductID]],Products!A:A,Products!E:E,"Not Found")</f>
        <v>564.41999999999996</v>
      </c>
      <c r="S112">
        <f>_xlfn.XLOOKUP(Table4[[#This Row],[ProductID]],Products!A:A,Products!F:F, "Not Found")</f>
        <v>293.95999999999998</v>
      </c>
      <c r="T112" t="str">
        <f>_xlfn.XLOOKUP(Table4[[#This Row],[CustomerID]],Customers!A:A,Customers!D:D, "Not Found")</f>
        <v>M</v>
      </c>
      <c r="U112" s="6">
        <f>_xlfn.XLOOKUP(Table4[[#This Row],[CustomerID]],Customers!A:A,Customers!E:E, "Not Found")</f>
        <v>28937</v>
      </c>
      <c r="V112">
        <f ca="1">DATEDIF(Table4[[#This Row],[CustomerBirthday]], TODAY(), "Y")</f>
        <v>47</v>
      </c>
      <c r="W112" t="str" cm="1">
        <f t="array" aca="1" ref="W112" ca="1">_xlfn.IFS(Table4[[#This Row],[Age]]&lt;25, "Under 25",Table4[[#This Row],[Age]]=34, "25-34", Table4[[#This Row],[Age]]&lt;=49, "35-49", Table4[[#This Row],[Age]]&lt;=64, "50-64", Table4[[#This Row],[Age]]&gt;=65, "65+")</f>
        <v>35-49</v>
      </c>
      <c r="X112" t="str">
        <f>_xlfn.XLOOKUP(Table4[[#This Row],[StoreID]],Stores!A:A,Stores!B:B, "Not found")</f>
        <v>MegaMart Johnmouth</v>
      </c>
      <c r="Y112" t="str">
        <f>_xlfn.XLOOKUP(Table4[[#This Row],[StoreID]],Stores!A:A,Stores!C:C, "Not Found")</f>
        <v>Johnmouth</v>
      </c>
      <c r="Z112" t="str">
        <f>_xlfn.XLOOKUP(Table4[[#This Row],[StoreID]],Stores!A:A,Stores!D:D, "Not Found")</f>
        <v>East</v>
      </c>
    </row>
    <row r="113" spans="1:26">
      <c r="A113" t="s">
        <v>979</v>
      </c>
      <c r="B113" s="1">
        <v>45300</v>
      </c>
      <c r="C113" t="s">
        <v>505</v>
      </c>
      <c r="D113" t="s">
        <v>769</v>
      </c>
      <c r="E113" t="s">
        <v>831</v>
      </c>
      <c r="F113">
        <v>5</v>
      </c>
      <c r="G113">
        <v>0</v>
      </c>
      <c r="H113" t="s">
        <v>871</v>
      </c>
      <c r="I113" s="4">
        <f>Table4[[#This Row],[Quantity]]*Table4[[#This Row],[UnitPrice]]</f>
        <v>127.85</v>
      </c>
      <c r="J113" s="4">
        <f>Table4[[#This Row],[Gross Revenue]]*(1-Table4[[#This Row],[Discount]])</f>
        <v>127.85</v>
      </c>
      <c r="K113" s="4">
        <f>Table4[[#This Row],[Quantity]]*Table4[[#This Row],[CostPrice]]</f>
        <v>95.25</v>
      </c>
      <c r="L113" s="4">
        <f>Table4[[#This Row],[Net Revenue]]-Table4[[#This Row],[Total Cost]]</f>
        <v>32.599999999999994</v>
      </c>
      <c r="M113" t="str">
        <f>_xlfn.XLOOKUP(Table4[[#This Row],[ProductID]], Products!A:A,Products!B:B, "Not Found")</f>
        <v>How Vegetables</v>
      </c>
      <c r="N113" t="str">
        <f>TEXT(Table4[[#This Row],[Date]], "mmm")</f>
        <v>Jan</v>
      </c>
      <c r="O113" t="str">
        <f>TEXT(Table4[[#This Row],[Date]], "yyyy")</f>
        <v>2024</v>
      </c>
      <c r="P113" t="str">
        <f>_xlfn.XLOOKUP(Table4[[#This Row],[ProductID]],Products!A:A,Products!C:C, "Not Found")</f>
        <v>Groceries</v>
      </c>
      <c r="Q113" t="str">
        <f>_xlfn.XLOOKUP(Table4[[#This Row],[ProductID]],Products!A:A,Products!D:D,"Not Found")</f>
        <v>Vegetables</v>
      </c>
      <c r="R113">
        <f>_xlfn.XLOOKUP(Table4[[#This Row],[ProductID]],Products!A:A,Products!E:E,"Not Found")</f>
        <v>25.57</v>
      </c>
      <c r="S113">
        <f>_xlfn.XLOOKUP(Table4[[#This Row],[ProductID]],Products!A:A,Products!F:F, "Not Found")</f>
        <v>19.05</v>
      </c>
      <c r="T113" t="str">
        <f>_xlfn.XLOOKUP(Table4[[#This Row],[CustomerID]],Customers!A:A,Customers!D:D, "Not Found")</f>
        <v>M</v>
      </c>
      <c r="U113" s="6">
        <f>_xlfn.XLOOKUP(Table4[[#This Row],[CustomerID]],Customers!A:A,Customers!E:E, "Not Found")</f>
        <v>21996</v>
      </c>
      <c r="V113">
        <f ca="1">DATEDIF(Table4[[#This Row],[CustomerBirthday]], TODAY(), "Y")</f>
        <v>66</v>
      </c>
      <c r="W113" t="str" cm="1">
        <f t="array" aca="1" ref="W113" ca="1">_xlfn.IFS(Table4[[#This Row],[Age]]&lt;25, "Under 25",Table4[[#This Row],[Age]]=34, "25-34", Table4[[#This Row],[Age]]&lt;=49, "35-49", Table4[[#This Row],[Age]]&lt;=64, "50-64", Table4[[#This Row],[Age]]&gt;=65, "65+")</f>
        <v>65+</v>
      </c>
      <c r="X113" t="str">
        <f>_xlfn.XLOOKUP(Table4[[#This Row],[StoreID]],Stores!A:A,Stores!B:B, "Not found")</f>
        <v>MegaMart Jimenezborough</v>
      </c>
      <c r="Y113" t="str">
        <f>_xlfn.XLOOKUP(Table4[[#This Row],[StoreID]],Stores!A:A,Stores!C:C, "Not Found")</f>
        <v>Jimenezborough</v>
      </c>
      <c r="Z113" t="str">
        <f>_xlfn.XLOOKUP(Table4[[#This Row],[StoreID]],Stores!A:A,Stores!D:D, "Not Found")</f>
        <v>South</v>
      </c>
    </row>
    <row r="114" spans="1:26">
      <c r="A114" t="s">
        <v>980</v>
      </c>
      <c r="B114" s="1">
        <v>45572</v>
      </c>
      <c r="C114" t="s">
        <v>579</v>
      </c>
      <c r="D114" t="s">
        <v>774</v>
      </c>
      <c r="E114" t="s">
        <v>839</v>
      </c>
      <c r="F114">
        <v>2</v>
      </c>
      <c r="G114">
        <v>0</v>
      </c>
      <c r="H114" t="s">
        <v>868</v>
      </c>
      <c r="I114" s="4">
        <f>Table4[[#This Row],[Quantity]]*Table4[[#This Row],[UnitPrice]]</f>
        <v>2974.82</v>
      </c>
      <c r="J114" s="4">
        <f>Table4[[#This Row],[Gross Revenue]]*(1-Table4[[#This Row],[Discount]])</f>
        <v>2974.82</v>
      </c>
      <c r="K114" s="4">
        <f>Table4[[#This Row],[Quantity]]*Table4[[#This Row],[CostPrice]]</f>
        <v>1626.14</v>
      </c>
      <c r="L114" s="4">
        <f>Table4[[#This Row],[Net Revenue]]-Table4[[#This Row],[Total Cost]]</f>
        <v>1348.68</v>
      </c>
      <c r="M114" t="str">
        <f>_xlfn.XLOOKUP(Table4[[#This Row],[ProductID]], Products!A:A,Products!B:B, "Not Found")</f>
        <v>Him Smartphone</v>
      </c>
      <c r="N114" t="str">
        <f>TEXT(Table4[[#This Row],[Date]], "mmm")</f>
        <v>Oct</v>
      </c>
      <c r="O114" t="str">
        <f>TEXT(Table4[[#This Row],[Date]], "yyyy")</f>
        <v>2024</v>
      </c>
      <c r="P114" t="str">
        <f>_xlfn.XLOOKUP(Table4[[#This Row],[ProductID]],Products!A:A,Products!C:C, "Not Found")</f>
        <v>Electronics</v>
      </c>
      <c r="Q114" t="str">
        <f>_xlfn.XLOOKUP(Table4[[#This Row],[ProductID]],Products!A:A,Products!D:D,"Not Found")</f>
        <v>Smartphone</v>
      </c>
      <c r="R114">
        <f>_xlfn.XLOOKUP(Table4[[#This Row],[ProductID]],Products!A:A,Products!E:E,"Not Found")</f>
        <v>1487.41</v>
      </c>
      <c r="S114">
        <f>_xlfn.XLOOKUP(Table4[[#This Row],[ProductID]],Products!A:A,Products!F:F, "Not Found")</f>
        <v>813.07</v>
      </c>
      <c r="T114" t="str">
        <f>_xlfn.XLOOKUP(Table4[[#This Row],[CustomerID]],Customers!A:A,Customers!D:D, "Not Found")</f>
        <v>M</v>
      </c>
      <c r="U114" s="6">
        <f>_xlfn.XLOOKUP(Table4[[#This Row],[CustomerID]],Customers!A:A,Customers!E:E, "Not Found")</f>
        <v>36768</v>
      </c>
      <c r="V114">
        <f ca="1">DATEDIF(Table4[[#This Row],[CustomerBirthday]], TODAY(), "Y")</f>
        <v>25</v>
      </c>
      <c r="W114" t="str" cm="1">
        <f t="array" aca="1" ref="W114" ca="1">_xlfn.IFS(Table4[[#This Row],[Age]]&lt;25, "Under 25",Table4[[#This Row],[Age]]=34, "25-34", Table4[[#This Row],[Age]]&lt;=49, "35-49", Table4[[#This Row],[Age]]&lt;=64, "50-64", Table4[[#This Row],[Age]]&gt;=65, "65+")</f>
        <v>35-49</v>
      </c>
      <c r="X114" t="str">
        <f>_xlfn.XLOOKUP(Table4[[#This Row],[StoreID]],Stores!A:A,Stores!B:B, "Not found")</f>
        <v>MegaMart New Michele</v>
      </c>
      <c r="Y114" t="str">
        <f>_xlfn.XLOOKUP(Table4[[#This Row],[StoreID]],Stores!A:A,Stores!C:C, "Not Found")</f>
        <v>New Michele</v>
      </c>
      <c r="Z114" t="str">
        <f>_xlfn.XLOOKUP(Table4[[#This Row],[StoreID]],Stores!A:A,Stores!D:D, "Not Found")</f>
        <v>West</v>
      </c>
    </row>
    <row r="115" spans="1:26">
      <c r="A115" t="s">
        <v>981</v>
      </c>
      <c r="B115" s="1">
        <v>45675</v>
      </c>
      <c r="C115" t="s">
        <v>105</v>
      </c>
      <c r="D115" t="s">
        <v>780</v>
      </c>
      <c r="E115" t="s">
        <v>831</v>
      </c>
      <c r="F115">
        <v>4</v>
      </c>
      <c r="G115">
        <v>0.05</v>
      </c>
      <c r="H115" t="s">
        <v>865</v>
      </c>
      <c r="I115" s="4">
        <f>Table4[[#This Row],[Quantity]]*Table4[[#This Row],[UnitPrice]]</f>
        <v>5088.92</v>
      </c>
      <c r="J115" s="4">
        <f>Table4[[#This Row],[Gross Revenue]]*(1-Table4[[#This Row],[Discount]])</f>
        <v>4834.4740000000002</v>
      </c>
      <c r="K115" s="4">
        <f>Table4[[#This Row],[Quantity]]*Table4[[#This Row],[CostPrice]]</f>
        <v>3810.6</v>
      </c>
      <c r="L115" s="4">
        <f>Table4[[#This Row],[Net Revenue]]-Table4[[#This Row],[Total Cost]]</f>
        <v>1023.8740000000003</v>
      </c>
      <c r="M115" t="str">
        <f>_xlfn.XLOOKUP(Table4[[#This Row],[ProductID]], Products!A:A,Products!B:B, "Not Found")</f>
        <v>Hospital Smartphone</v>
      </c>
      <c r="N115" t="str">
        <f>TEXT(Table4[[#This Row],[Date]], "mmm")</f>
        <v>Jan</v>
      </c>
      <c r="O115" t="str">
        <f>TEXT(Table4[[#This Row],[Date]], "yyyy")</f>
        <v>2025</v>
      </c>
      <c r="P115" t="str">
        <f>_xlfn.XLOOKUP(Table4[[#This Row],[ProductID]],Products!A:A,Products!C:C, "Not Found")</f>
        <v>Electronics</v>
      </c>
      <c r="Q115" t="str">
        <f>_xlfn.XLOOKUP(Table4[[#This Row],[ProductID]],Products!A:A,Products!D:D,"Not Found")</f>
        <v>Smartphone</v>
      </c>
      <c r="R115">
        <f>_xlfn.XLOOKUP(Table4[[#This Row],[ProductID]],Products!A:A,Products!E:E,"Not Found")</f>
        <v>1272.23</v>
      </c>
      <c r="S115">
        <f>_xlfn.XLOOKUP(Table4[[#This Row],[ProductID]],Products!A:A,Products!F:F, "Not Found")</f>
        <v>952.65</v>
      </c>
      <c r="T115" t="str">
        <f>_xlfn.XLOOKUP(Table4[[#This Row],[CustomerID]],Customers!A:A,Customers!D:D, "Not Found")</f>
        <v>M</v>
      </c>
      <c r="U115" s="6">
        <f>_xlfn.XLOOKUP(Table4[[#This Row],[CustomerID]],Customers!A:A,Customers!E:E, "Not Found")</f>
        <v>37990</v>
      </c>
      <c r="V115">
        <f ca="1">DATEDIF(Table4[[#This Row],[CustomerBirthday]], TODAY(), "Y")</f>
        <v>22</v>
      </c>
      <c r="W115" t="str" cm="1">
        <f t="array" aca="1" ref="W115" ca="1">_xlfn.IFS(Table4[[#This Row],[Age]]&lt;25, "Under 25",Table4[[#This Row],[Age]]=34, "25-34", Table4[[#This Row],[Age]]&lt;=49, "35-49", Table4[[#This Row],[Age]]&lt;=64, "50-64", Table4[[#This Row],[Age]]&gt;=65, "65+")</f>
        <v>Under 25</v>
      </c>
      <c r="X115" t="str">
        <f>_xlfn.XLOOKUP(Table4[[#This Row],[StoreID]],Stores!A:A,Stores!B:B, "Not found")</f>
        <v>MegaMart Jimenezborough</v>
      </c>
      <c r="Y115" t="str">
        <f>_xlfn.XLOOKUP(Table4[[#This Row],[StoreID]],Stores!A:A,Stores!C:C, "Not Found")</f>
        <v>Jimenezborough</v>
      </c>
      <c r="Z115" t="str">
        <f>_xlfn.XLOOKUP(Table4[[#This Row],[StoreID]],Stores!A:A,Stores!D:D, "Not Found")</f>
        <v>South</v>
      </c>
    </row>
    <row r="116" spans="1:26">
      <c r="A116" t="s">
        <v>982</v>
      </c>
      <c r="B116" s="1">
        <v>45821</v>
      </c>
      <c r="C116" t="s">
        <v>36</v>
      </c>
      <c r="D116" t="s">
        <v>802</v>
      </c>
      <c r="E116" t="s">
        <v>831</v>
      </c>
      <c r="F116">
        <v>3</v>
      </c>
      <c r="G116">
        <v>0</v>
      </c>
      <c r="H116" t="s">
        <v>865</v>
      </c>
      <c r="I116" s="4">
        <f>Table4[[#This Row],[Quantity]]*Table4[[#This Row],[UnitPrice]]</f>
        <v>1100.79</v>
      </c>
      <c r="J116" s="4">
        <f>Table4[[#This Row],[Gross Revenue]]*(1-Table4[[#This Row],[Discount]])</f>
        <v>1100.79</v>
      </c>
      <c r="K116" s="4">
        <f>Table4[[#This Row],[Quantity]]*Table4[[#This Row],[CostPrice]]</f>
        <v>855.69</v>
      </c>
      <c r="L116" s="4">
        <f>Table4[[#This Row],[Net Revenue]]-Table4[[#This Row],[Total Cost]]</f>
        <v>245.09999999999991</v>
      </c>
      <c r="M116" t="str">
        <f>_xlfn.XLOOKUP(Table4[[#This Row],[ProductID]], Products!A:A,Products!B:B, "Not Found")</f>
        <v>Stage Footwear</v>
      </c>
      <c r="N116" t="str">
        <f>TEXT(Table4[[#This Row],[Date]], "mmm")</f>
        <v>Jun</v>
      </c>
      <c r="O116" t="str">
        <f>TEXT(Table4[[#This Row],[Date]], "yyyy")</f>
        <v>2025</v>
      </c>
      <c r="P116" t="str">
        <f>_xlfn.XLOOKUP(Table4[[#This Row],[ProductID]],Products!A:A,Products!C:C, "Not Found")</f>
        <v>Fashion</v>
      </c>
      <c r="Q116" t="str">
        <f>_xlfn.XLOOKUP(Table4[[#This Row],[ProductID]],Products!A:A,Products!D:D,"Not Found")</f>
        <v>Footwear</v>
      </c>
      <c r="R116">
        <f>_xlfn.XLOOKUP(Table4[[#This Row],[ProductID]],Products!A:A,Products!E:E,"Not Found")</f>
        <v>366.93</v>
      </c>
      <c r="S116">
        <f>_xlfn.XLOOKUP(Table4[[#This Row],[ProductID]],Products!A:A,Products!F:F, "Not Found")</f>
        <v>285.23</v>
      </c>
      <c r="T116" t="str">
        <f>_xlfn.XLOOKUP(Table4[[#This Row],[CustomerID]],Customers!A:A,Customers!D:D, "Not Found")</f>
        <v>M</v>
      </c>
      <c r="U116" s="6">
        <f>_xlfn.XLOOKUP(Table4[[#This Row],[CustomerID]],Customers!A:A,Customers!E:E, "Not Found")</f>
        <v>22233</v>
      </c>
      <c r="V116">
        <f ca="1">DATEDIF(Table4[[#This Row],[CustomerBirthday]], TODAY(), "Y")</f>
        <v>65</v>
      </c>
      <c r="W116" t="str" cm="1">
        <f t="array" aca="1" ref="W116" ca="1">_xlfn.IFS(Table4[[#This Row],[Age]]&lt;25, "Under 25",Table4[[#This Row],[Age]]=34, "25-34", Table4[[#This Row],[Age]]&lt;=49, "35-49", Table4[[#This Row],[Age]]&lt;=64, "50-64", Table4[[#This Row],[Age]]&gt;=65, "65+")</f>
        <v>65+</v>
      </c>
      <c r="X116" t="str">
        <f>_xlfn.XLOOKUP(Table4[[#This Row],[StoreID]],Stores!A:A,Stores!B:B, "Not found")</f>
        <v>MegaMart Jimenezborough</v>
      </c>
      <c r="Y116" t="str">
        <f>_xlfn.XLOOKUP(Table4[[#This Row],[StoreID]],Stores!A:A,Stores!C:C, "Not Found")</f>
        <v>Jimenezborough</v>
      </c>
      <c r="Z116" t="str">
        <f>_xlfn.XLOOKUP(Table4[[#This Row],[StoreID]],Stores!A:A,Stores!D:D, "Not Found")</f>
        <v>South</v>
      </c>
    </row>
    <row r="117" spans="1:26">
      <c r="A117" t="s">
        <v>983</v>
      </c>
      <c r="B117" s="1">
        <v>45336</v>
      </c>
      <c r="C117" t="s">
        <v>347</v>
      </c>
      <c r="D117" t="s">
        <v>792</v>
      </c>
      <c r="E117" t="s">
        <v>839</v>
      </c>
      <c r="F117">
        <v>4</v>
      </c>
      <c r="G117">
        <v>0.05</v>
      </c>
      <c r="H117" t="s">
        <v>871</v>
      </c>
      <c r="I117" s="4">
        <f>Table4[[#This Row],[Quantity]]*Table4[[#This Row],[UnitPrice]]</f>
        <v>7195.88</v>
      </c>
      <c r="J117" s="4">
        <f>Table4[[#This Row],[Gross Revenue]]*(1-Table4[[#This Row],[Discount]])</f>
        <v>6836.0859999999993</v>
      </c>
      <c r="K117" s="4">
        <f>Table4[[#This Row],[Quantity]]*Table4[[#This Row],[CostPrice]]</f>
        <v>5316.6</v>
      </c>
      <c r="L117" s="4">
        <f>Table4[[#This Row],[Net Revenue]]-Table4[[#This Row],[Total Cost]]</f>
        <v>1519.485999999999</v>
      </c>
      <c r="M117" t="str">
        <f>_xlfn.XLOOKUP(Table4[[#This Row],[ProductID]], Products!A:A,Products!B:B, "Not Found")</f>
        <v>Beat Accessories</v>
      </c>
      <c r="N117" t="str">
        <f>TEXT(Table4[[#This Row],[Date]], "mmm")</f>
        <v>Feb</v>
      </c>
      <c r="O117" t="str">
        <f>TEXT(Table4[[#This Row],[Date]], "yyyy")</f>
        <v>2024</v>
      </c>
      <c r="P117" t="str">
        <f>_xlfn.XLOOKUP(Table4[[#This Row],[ProductID]],Products!A:A,Products!C:C, "Not Found")</f>
        <v>Fashion</v>
      </c>
      <c r="Q117" t="str">
        <f>_xlfn.XLOOKUP(Table4[[#This Row],[ProductID]],Products!A:A,Products!D:D,"Not Found")</f>
        <v>Accessories</v>
      </c>
      <c r="R117">
        <f>_xlfn.XLOOKUP(Table4[[#This Row],[ProductID]],Products!A:A,Products!E:E,"Not Found")</f>
        <v>1798.97</v>
      </c>
      <c r="S117">
        <f>_xlfn.XLOOKUP(Table4[[#This Row],[ProductID]],Products!A:A,Products!F:F, "Not Found")</f>
        <v>1329.15</v>
      </c>
      <c r="T117" t="str">
        <f>_xlfn.XLOOKUP(Table4[[#This Row],[CustomerID]],Customers!A:A,Customers!D:D, "Not Found")</f>
        <v>F</v>
      </c>
      <c r="U117" s="6">
        <f>_xlfn.XLOOKUP(Table4[[#This Row],[CustomerID]],Customers!A:A,Customers!E:E, "Not Found")</f>
        <v>37223</v>
      </c>
      <c r="V117">
        <f ca="1">DATEDIF(Table4[[#This Row],[CustomerBirthday]], TODAY(), "Y")</f>
        <v>24</v>
      </c>
      <c r="W117" t="str" cm="1">
        <f t="array" aca="1" ref="W117" ca="1">_xlfn.IFS(Table4[[#This Row],[Age]]&lt;25, "Under 25",Table4[[#This Row],[Age]]=34, "25-34", Table4[[#This Row],[Age]]&lt;=49, "35-49", Table4[[#This Row],[Age]]&lt;=64, "50-64", Table4[[#This Row],[Age]]&gt;=65, "65+")</f>
        <v>Under 25</v>
      </c>
      <c r="X117" t="str">
        <f>_xlfn.XLOOKUP(Table4[[#This Row],[StoreID]],Stores!A:A,Stores!B:B, "Not found")</f>
        <v>MegaMart New Michele</v>
      </c>
      <c r="Y117" t="str">
        <f>_xlfn.XLOOKUP(Table4[[#This Row],[StoreID]],Stores!A:A,Stores!C:C, "Not Found")</f>
        <v>New Michele</v>
      </c>
      <c r="Z117" t="str">
        <f>_xlfn.XLOOKUP(Table4[[#This Row],[StoreID]],Stores!A:A,Stores!D:D, "Not Found")</f>
        <v>West</v>
      </c>
    </row>
    <row r="118" spans="1:26">
      <c r="A118" t="s">
        <v>984</v>
      </c>
      <c r="B118" s="1">
        <v>45451</v>
      </c>
      <c r="C118" t="s">
        <v>498</v>
      </c>
      <c r="D118" t="s">
        <v>728</v>
      </c>
      <c r="E118" t="s">
        <v>842</v>
      </c>
      <c r="F118">
        <v>5</v>
      </c>
      <c r="G118">
        <v>0.05</v>
      </c>
      <c r="H118" t="s">
        <v>871</v>
      </c>
      <c r="I118" s="4">
        <f>Table4[[#This Row],[Quantity]]*Table4[[#This Row],[UnitPrice]]</f>
        <v>1590.25</v>
      </c>
      <c r="J118" s="4">
        <f>Table4[[#This Row],[Gross Revenue]]*(1-Table4[[#This Row],[Discount]])</f>
        <v>1510.7375</v>
      </c>
      <c r="K118" s="4">
        <f>Table4[[#This Row],[Quantity]]*Table4[[#This Row],[CostPrice]]</f>
        <v>936.7</v>
      </c>
      <c r="L118" s="4">
        <f>Table4[[#This Row],[Net Revenue]]-Table4[[#This Row],[Total Cost]]</f>
        <v>574.03749999999991</v>
      </c>
      <c r="M118" t="str">
        <f>_xlfn.XLOOKUP(Table4[[#This Row],[ProductID]], Products!A:A,Products!B:B, "Not Found")</f>
        <v>Company Fruits</v>
      </c>
      <c r="N118" t="str">
        <f>TEXT(Table4[[#This Row],[Date]], "mmm")</f>
        <v>Jun</v>
      </c>
      <c r="O118" t="str">
        <f>TEXT(Table4[[#This Row],[Date]], "yyyy")</f>
        <v>2024</v>
      </c>
      <c r="P118" t="str">
        <f>_xlfn.XLOOKUP(Table4[[#This Row],[ProductID]],Products!A:A,Products!C:C, "Not Found")</f>
        <v>Groceries</v>
      </c>
      <c r="Q118" t="str">
        <f>_xlfn.XLOOKUP(Table4[[#This Row],[ProductID]],Products!A:A,Products!D:D,"Not Found")</f>
        <v>Fruits</v>
      </c>
      <c r="R118">
        <f>_xlfn.XLOOKUP(Table4[[#This Row],[ProductID]],Products!A:A,Products!E:E,"Not Found")</f>
        <v>318.05</v>
      </c>
      <c r="S118">
        <f>_xlfn.XLOOKUP(Table4[[#This Row],[ProductID]],Products!A:A,Products!F:F, "Not Found")</f>
        <v>187.34</v>
      </c>
      <c r="T118" t="str">
        <f>_xlfn.XLOOKUP(Table4[[#This Row],[CustomerID]],Customers!A:A,Customers!D:D, "Not Found")</f>
        <v>M</v>
      </c>
      <c r="U118" s="6">
        <f>_xlfn.XLOOKUP(Table4[[#This Row],[CustomerID]],Customers!A:A,Customers!E:E, "Not Found")</f>
        <v>39260</v>
      </c>
      <c r="V118">
        <f ca="1">DATEDIF(Table4[[#This Row],[CustomerBirthday]], TODAY(), "Y")</f>
        <v>19</v>
      </c>
      <c r="W118" t="str" cm="1">
        <f t="array" aca="1" ref="W118" ca="1">_xlfn.IFS(Table4[[#This Row],[Age]]&lt;25, "Under 25",Table4[[#This Row],[Age]]=34, "25-34", Table4[[#This Row],[Age]]&lt;=49, "35-49", Table4[[#This Row],[Age]]&lt;=64, "50-64", Table4[[#This Row],[Age]]&gt;=65, "65+")</f>
        <v>Under 25</v>
      </c>
      <c r="X118" t="str">
        <f>_xlfn.XLOOKUP(Table4[[#This Row],[StoreID]],Stores!A:A,Stores!B:B, "Not found")</f>
        <v>MegaMart Brianahaven</v>
      </c>
      <c r="Y118" t="str">
        <f>_xlfn.XLOOKUP(Table4[[#This Row],[StoreID]],Stores!A:A,Stores!C:C, "Not Found")</f>
        <v>Brianahaven</v>
      </c>
      <c r="Z118" t="str">
        <f>_xlfn.XLOOKUP(Table4[[#This Row],[StoreID]],Stores!A:A,Stores!D:D, "Not Found")</f>
        <v>North</v>
      </c>
    </row>
    <row r="119" spans="1:26">
      <c r="A119" t="s">
        <v>985</v>
      </c>
      <c r="B119" s="1">
        <v>45474</v>
      </c>
      <c r="C119" t="s">
        <v>175</v>
      </c>
      <c r="D119" t="s">
        <v>800</v>
      </c>
      <c r="E119" t="s">
        <v>831</v>
      </c>
      <c r="F119">
        <v>5</v>
      </c>
      <c r="G119">
        <v>0.15</v>
      </c>
      <c r="H119" t="s">
        <v>871</v>
      </c>
      <c r="I119" s="4">
        <f>Table4[[#This Row],[Quantity]]*Table4[[#This Row],[UnitPrice]]</f>
        <v>9763.25</v>
      </c>
      <c r="J119" s="4">
        <f>Table4[[#This Row],[Gross Revenue]]*(1-Table4[[#This Row],[Discount]])</f>
        <v>8298.7624999999989</v>
      </c>
      <c r="K119" s="4">
        <f>Table4[[#This Row],[Quantity]]*Table4[[#This Row],[CostPrice]]</f>
        <v>7256.35</v>
      </c>
      <c r="L119" s="4">
        <f>Table4[[#This Row],[Net Revenue]]-Table4[[#This Row],[Total Cost]]</f>
        <v>1042.4124999999985</v>
      </c>
      <c r="M119" t="str">
        <f>_xlfn.XLOOKUP(Table4[[#This Row],[ProductID]], Products!A:A,Products!B:B, "Not Found")</f>
        <v>Book Television</v>
      </c>
      <c r="N119" t="str">
        <f>TEXT(Table4[[#This Row],[Date]], "mmm")</f>
        <v>Jul</v>
      </c>
      <c r="O119" t="str">
        <f>TEXT(Table4[[#This Row],[Date]], "yyyy")</f>
        <v>2024</v>
      </c>
      <c r="P119" t="str">
        <f>_xlfn.XLOOKUP(Table4[[#This Row],[ProductID]],Products!A:A,Products!C:C, "Not Found")</f>
        <v>Electronics</v>
      </c>
      <c r="Q119" t="str">
        <f>_xlfn.XLOOKUP(Table4[[#This Row],[ProductID]],Products!A:A,Products!D:D,"Not Found")</f>
        <v>Television</v>
      </c>
      <c r="R119">
        <f>_xlfn.XLOOKUP(Table4[[#This Row],[ProductID]],Products!A:A,Products!E:E,"Not Found")</f>
        <v>1952.65</v>
      </c>
      <c r="S119">
        <f>_xlfn.XLOOKUP(Table4[[#This Row],[ProductID]],Products!A:A,Products!F:F, "Not Found")</f>
        <v>1451.27</v>
      </c>
      <c r="T119" t="str">
        <f>_xlfn.XLOOKUP(Table4[[#This Row],[CustomerID]],Customers!A:A,Customers!D:D, "Not Found")</f>
        <v>M</v>
      </c>
      <c r="U119" s="6">
        <f>_xlfn.XLOOKUP(Table4[[#This Row],[CustomerID]],Customers!A:A,Customers!E:E, "Not Found")</f>
        <v>27756</v>
      </c>
      <c r="V119">
        <f ca="1">DATEDIF(Table4[[#This Row],[CustomerBirthday]], TODAY(), "Y")</f>
        <v>50</v>
      </c>
      <c r="W119" t="str" cm="1">
        <f t="array" aca="1" ref="W119" ca="1">_xlfn.IFS(Table4[[#This Row],[Age]]&lt;25, "Under 25",Table4[[#This Row],[Age]]=34, "25-34", Table4[[#This Row],[Age]]&lt;=49, "35-49", Table4[[#This Row],[Age]]&lt;=64, "50-64", Table4[[#This Row],[Age]]&gt;=65, "65+")</f>
        <v>50-64</v>
      </c>
      <c r="X119" t="str">
        <f>_xlfn.XLOOKUP(Table4[[#This Row],[StoreID]],Stores!A:A,Stores!B:B, "Not found")</f>
        <v>MegaMart Jimenezborough</v>
      </c>
      <c r="Y119" t="str">
        <f>_xlfn.XLOOKUP(Table4[[#This Row],[StoreID]],Stores!A:A,Stores!C:C, "Not Found")</f>
        <v>Jimenezborough</v>
      </c>
      <c r="Z119" t="str">
        <f>_xlfn.XLOOKUP(Table4[[#This Row],[StoreID]],Stores!A:A,Stores!D:D, "Not Found")</f>
        <v>South</v>
      </c>
    </row>
    <row r="120" spans="1:26">
      <c r="A120" t="s">
        <v>986</v>
      </c>
      <c r="B120" s="1">
        <v>45551</v>
      </c>
      <c r="C120" t="s">
        <v>469</v>
      </c>
      <c r="D120" t="s">
        <v>792</v>
      </c>
      <c r="E120" t="s">
        <v>846</v>
      </c>
      <c r="F120">
        <v>2</v>
      </c>
      <c r="G120">
        <v>0.05</v>
      </c>
      <c r="H120" t="s">
        <v>868</v>
      </c>
      <c r="I120" s="4">
        <f>Table4[[#This Row],[Quantity]]*Table4[[#This Row],[UnitPrice]]</f>
        <v>3597.94</v>
      </c>
      <c r="J120" s="4">
        <f>Table4[[#This Row],[Gross Revenue]]*(1-Table4[[#This Row],[Discount]])</f>
        <v>3418.0429999999997</v>
      </c>
      <c r="K120" s="4">
        <f>Table4[[#This Row],[Quantity]]*Table4[[#This Row],[CostPrice]]</f>
        <v>2658.3</v>
      </c>
      <c r="L120" s="4">
        <f>Table4[[#This Row],[Net Revenue]]-Table4[[#This Row],[Total Cost]]</f>
        <v>759.74299999999948</v>
      </c>
      <c r="M120" t="str">
        <f>_xlfn.XLOOKUP(Table4[[#This Row],[ProductID]], Products!A:A,Products!B:B, "Not Found")</f>
        <v>Beat Accessories</v>
      </c>
      <c r="N120" t="str">
        <f>TEXT(Table4[[#This Row],[Date]], "mmm")</f>
        <v>Sep</v>
      </c>
      <c r="O120" t="str">
        <f>TEXT(Table4[[#This Row],[Date]], "yyyy")</f>
        <v>2024</v>
      </c>
      <c r="P120" t="str">
        <f>_xlfn.XLOOKUP(Table4[[#This Row],[ProductID]],Products!A:A,Products!C:C, "Not Found")</f>
        <v>Fashion</v>
      </c>
      <c r="Q120" t="str">
        <f>_xlfn.XLOOKUP(Table4[[#This Row],[ProductID]],Products!A:A,Products!D:D,"Not Found")</f>
        <v>Accessories</v>
      </c>
      <c r="R120">
        <f>_xlfn.XLOOKUP(Table4[[#This Row],[ProductID]],Products!A:A,Products!E:E,"Not Found")</f>
        <v>1798.97</v>
      </c>
      <c r="S120">
        <f>_xlfn.XLOOKUP(Table4[[#This Row],[ProductID]],Products!A:A,Products!F:F, "Not Found")</f>
        <v>1329.15</v>
      </c>
      <c r="T120" t="str">
        <f>_xlfn.XLOOKUP(Table4[[#This Row],[CustomerID]],Customers!A:A,Customers!D:D, "Not Found")</f>
        <v>F</v>
      </c>
      <c r="U120" s="6">
        <f>_xlfn.XLOOKUP(Table4[[#This Row],[CustomerID]],Customers!A:A,Customers!E:E, "Not Found")</f>
        <v>27978</v>
      </c>
      <c r="V120">
        <f ca="1">DATEDIF(Table4[[#This Row],[CustomerBirthday]], TODAY(), "Y")</f>
        <v>49</v>
      </c>
      <c r="W120" t="str" cm="1">
        <f t="array" aca="1" ref="W120" ca="1">_xlfn.IFS(Table4[[#This Row],[Age]]&lt;25, "Under 25",Table4[[#This Row],[Age]]=34, "25-34", Table4[[#This Row],[Age]]&lt;=49, "35-49", Table4[[#This Row],[Age]]&lt;=64, "50-64", Table4[[#This Row],[Age]]&gt;=65, "65+")</f>
        <v>35-49</v>
      </c>
      <c r="X120" t="str">
        <f>_xlfn.XLOOKUP(Table4[[#This Row],[StoreID]],Stores!A:A,Stores!B:B, "Not found")</f>
        <v>MegaMart Johnmouth</v>
      </c>
      <c r="Y120" t="str">
        <f>_xlfn.XLOOKUP(Table4[[#This Row],[StoreID]],Stores!A:A,Stores!C:C, "Not Found")</f>
        <v>Johnmouth</v>
      </c>
      <c r="Z120" t="str">
        <f>_xlfn.XLOOKUP(Table4[[#This Row],[StoreID]],Stores!A:A,Stores!D:D, "Not Found")</f>
        <v>East</v>
      </c>
    </row>
    <row r="121" spans="1:26">
      <c r="A121" t="s">
        <v>987</v>
      </c>
      <c r="B121" s="1">
        <v>45591</v>
      </c>
      <c r="C121" t="s">
        <v>585</v>
      </c>
      <c r="D121" t="s">
        <v>774</v>
      </c>
      <c r="E121" t="s">
        <v>839</v>
      </c>
      <c r="F121">
        <v>4</v>
      </c>
      <c r="G121">
        <v>0.1</v>
      </c>
      <c r="H121" t="s">
        <v>875</v>
      </c>
      <c r="I121" s="4">
        <f>Table4[[#This Row],[Quantity]]*Table4[[#This Row],[UnitPrice]]</f>
        <v>5949.64</v>
      </c>
      <c r="J121" s="4">
        <f>Table4[[#This Row],[Gross Revenue]]*(1-Table4[[#This Row],[Discount]])</f>
        <v>5354.6760000000004</v>
      </c>
      <c r="K121" s="4">
        <f>Table4[[#This Row],[Quantity]]*Table4[[#This Row],[CostPrice]]</f>
        <v>3252.28</v>
      </c>
      <c r="L121" s="4">
        <f>Table4[[#This Row],[Net Revenue]]-Table4[[#This Row],[Total Cost]]</f>
        <v>2102.3960000000002</v>
      </c>
      <c r="M121" t="str">
        <f>_xlfn.XLOOKUP(Table4[[#This Row],[ProductID]], Products!A:A,Products!B:B, "Not Found")</f>
        <v>Him Smartphone</v>
      </c>
      <c r="N121" t="str">
        <f>TEXT(Table4[[#This Row],[Date]], "mmm")</f>
        <v>Oct</v>
      </c>
      <c r="O121" t="str">
        <f>TEXT(Table4[[#This Row],[Date]], "yyyy")</f>
        <v>2024</v>
      </c>
      <c r="P121" t="str">
        <f>_xlfn.XLOOKUP(Table4[[#This Row],[ProductID]],Products!A:A,Products!C:C, "Not Found")</f>
        <v>Electronics</v>
      </c>
      <c r="Q121" t="str">
        <f>_xlfn.XLOOKUP(Table4[[#This Row],[ProductID]],Products!A:A,Products!D:D,"Not Found")</f>
        <v>Smartphone</v>
      </c>
      <c r="R121">
        <f>_xlfn.XLOOKUP(Table4[[#This Row],[ProductID]],Products!A:A,Products!E:E,"Not Found")</f>
        <v>1487.41</v>
      </c>
      <c r="S121">
        <f>_xlfn.XLOOKUP(Table4[[#This Row],[ProductID]],Products!A:A,Products!F:F, "Not Found")</f>
        <v>813.07</v>
      </c>
      <c r="T121" t="str">
        <f>_xlfn.XLOOKUP(Table4[[#This Row],[CustomerID]],Customers!A:A,Customers!D:D, "Not Found")</f>
        <v>M</v>
      </c>
      <c r="U121" s="6">
        <f>_xlfn.XLOOKUP(Table4[[#This Row],[CustomerID]],Customers!A:A,Customers!E:E, "Not Found")</f>
        <v>25047</v>
      </c>
      <c r="V121">
        <f ca="1">DATEDIF(Table4[[#This Row],[CustomerBirthday]], TODAY(), "Y")</f>
        <v>57</v>
      </c>
      <c r="W121" t="str" cm="1">
        <f t="array" aca="1" ref="W121" ca="1">_xlfn.IFS(Table4[[#This Row],[Age]]&lt;25, "Under 25",Table4[[#This Row],[Age]]=34, "25-34", Table4[[#This Row],[Age]]&lt;=49, "35-49", Table4[[#This Row],[Age]]&lt;=64, "50-64", Table4[[#This Row],[Age]]&gt;=65, "65+")</f>
        <v>50-64</v>
      </c>
      <c r="X121" t="str">
        <f>_xlfn.XLOOKUP(Table4[[#This Row],[StoreID]],Stores!A:A,Stores!B:B, "Not found")</f>
        <v>MegaMart New Michele</v>
      </c>
      <c r="Y121" t="str">
        <f>_xlfn.XLOOKUP(Table4[[#This Row],[StoreID]],Stores!A:A,Stores!C:C, "Not Found")</f>
        <v>New Michele</v>
      </c>
      <c r="Z121" t="str">
        <f>_xlfn.XLOOKUP(Table4[[#This Row],[StoreID]],Stores!A:A,Stores!D:D, "Not Found")</f>
        <v>West</v>
      </c>
    </row>
    <row r="122" spans="1:26">
      <c r="A122" t="s">
        <v>988</v>
      </c>
      <c r="B122" s="1">
        <v>45735</v>
      </c>
      <c r="C122" t="s">
        <v>445</v>
      </c>
      <c r="D122" t="s">
        <v>759</v>
      </c>
      <c r="E122" t="s">
        <v>839</v>
      </c>
      <c r="F122">
        <v>5</v>
      </c>
      <c r="G122">
        <v>0.05</v>
      </c>
      <c r="H122" t="s">
        <v>875</v>
      </c>
      <c r="I122" s="4">
        <f>Table4[[#This Row],[Quantity]]*Table4[[#This Row],[UnitPrice]]</f>
        <v>5399.4500000000007</v>
      </c>
      <c r="J122" s="4">
        <f>Table4[[#This Row],[Gross Revenue]]*(1-Table4[[#This Row],[Discount]])</f>
        <v>5129.4775000000009</v>
      </c>
      <c r="K122" s="4">
        <f>Table4[[#This Row],[Quantity]]*Table4[[#This Row],[CostPrice]]</f>
        <v>3519.15</v>
      </c>
      <c r="L122" s="4">
        <f>Table4[[#This Row],[Net Revenue]]-Table4[[#This Row],[Total Cost]]</f>
        <v>1610.3275000000008</v>
      </c>
      <c r="M122" t="str">
        <f>_xlfn.XLOOKUP(Table4[[#This Row],[ProductID]], Products!A:A,Products!B:B, "Not Found")</f>
        <v>Democratic Smartphone</v>
      </c>
      <c r="N122" t="str">
        <f>TEXT(Table4[[#This Row],[Date]], "mmm")</f>
        <v>Mar</v>
      </c>
      <c r="O122" t="str">
        <f>TEXT(Table4[[#This Row],[Date]], "yyyy")</f>
        <v>2025</v>
      </c>
      <c r="P122" t="str">
        <f>_xlfn.XLOOKUP(Table4[[#This Row],[ProductID]],Products!A:A,Products!C:C, "Not Found")</f>
        <v>Electronics</v>
      </c>
      <c r="Q122" t="str">
        <f>_xlfn.XLOOKUP(Table4[[#This Row],[ProductID]],Products!A:A,Products!D:D,"Not Found")</f>
        <v>Smartphone</v>
      </c>
      <c r="R122">
        <f>_xlfn.XLOOKUP(Table4[[#This Row],[ProductID]],Products!A:A,Products!E:E,"Not Found")</f>
        <v>1079.8900000000001</v>
      </c>
      <c r="S122">
        <f>_xlfn.XLOOKUP(Table4[[#This Row],[ProductID]],Products!A:A,Products!F:F, "Not Found")</f>
        <v>703.83</v>
      </c>
      <c r="T122" t="str">
        <f>_xlfn.XLOOKUP(Table4[[#This Row],[CustomerID]],Customers!A:A,Customers!D:D, "Not Found")</f>
        <v>F</v>
      </c>
      <c r="U122" s="6">
        <f>_xlfn.XLOOKUP(Table4[[#This Row],[CustomerID]],Customers!A:A,Customers!E:E, "Not Found")</f>
        <v>23386</v>
      </c>
      <c r="V122">
        <f ca="1">DATEDIF(Table4[[#This Row],[CustomerBirthday]], TODAY(), "Y")</f>
        <v>62</v>
      </c>
      <c r="W122" t="str" cm="1">
        <f t="array" aca="1" ref="W122" ca="1">_xlfn.IFS(Table4[[#This Row],[Age]]&lt;25, "Under 25",Table4[[#This Row],[Age]]=34, "25-34", Table4[[#This Row],[Age]]&lt;=49, "35-49", Table4[[#This Row],[Age]]&lt;=64, "50-64", Table4[[#This Row],[Age]]&gt;=65, "65+")</f>
        <v>50-64</v>
      </c>
      <c r="X122" t="str">
        <f>_xlfn.XLOOKUP(Table4[[#This Row],[StoreID]],Stores!A:A,Stores!B:B, "Not found")</f>
        <v>MegaMart New Michele</v>
      </c>
      <c r="Y122" t="str">
        <f>_xlfn.XLOOKUP(Table4[[#This Row],[StoreID]],Stores!A:A,Stores!C:C, "Not Found")</f>
        <v>New Michele</v>
      </c>
      <c r="Z122" t="str">
        <f>_xlfn.XLOOKUP(Table4[[#This Row],[StoreID]],Stores!A:A,Stores!D:D, "Not Found")</f>
        <v>West</v>
      </c>
    </row>
    <row r="123" spans="1:26">
      <c r="A123" t="s">
        <v>989</v>
      </c>
      <c r="B123" s="1">
        <v>45679</v>
      </c>
      <c r="C123" t="s">
        <v>426</v>
      </c>
      <c r="D123" t="s">
        <v>786</v>
      </c>
      <c r="E123" t="s">
        <v>839</v>
      </c>
      <c r="F123">
        <v>5</v>
      </c>
      <c r="G123">
        <v>0.1</v>
      </c>
      <c r="H123" t="s">
        <v>868</v>
      </c>
      <c r="I123" s="4">
        <f>Table4[[#This Row],[Quantity]]*Table4[[#This Row],[UnitPrice]]</f>
        <v>146.19999999999999</v>
      </c>
      <c r="J123" s="4">
        <f>Table4[[#This Row],[Gross Revenue]]*(1-Table4[[#This Row],[Discount]])</f>
        <v>131.57999999999998</v>
      </c>
      <c r="K123" s="4">
        <f>Table4[[#This Row],[Quantity]]*Table4[[#This Row],[CostPrice]]</f>
        <v>76.399999999999991</v>
      </c>
      <c r="L123" s="4">
        <f>Table4[[#This Row],[Net Revenue]]-Table4[[#This Row],[Total Cost]]</f>
        <v>55.179999999999993</v>
      </c>
      <c r="M123" t="str">
        <f>_xlfn.XLOOKUP(Table4[[#This Row],[ProductID]], Products!A:A,Products!B:B, "Not Found")</f>
        <v>National Watches</v>
      </c>
      <c r="N123" t="str">
        <f>TEXT(Table4[[#This Row],[Date]], "mmm")</f>
        <v>Jan</v>
      </c>
      <c r="O123" t="str">
        <f>TEXT(Table4[[#This Row],[Date]], "yyyy")</f>
        <v>2025</v>
      </c>
      <c r="P123" t="str">
        <f>_xlfn.XLOOKUP(Table4[[#This Row],[ProductID]],Products!A:A,Products!C:C, "Not Found")</f>
        <v>Fashion</v>
      </c>
      <c r="Q123" t="str">
        <f>_xlfn.XLOOKUP(Table4[[#This Row],[ProductID]],Products!A:A,Products!D:D,"Not Found")</f>
        <v>Watches</v>
      </c>
      <c r="R123">
        <f>_xlfn.XLOOKUP(Table4[[#This Row],[ProductID]],Products!A:A,Products!E:E,"Not Found")</f>
        <v>29.24</v>
      </c>
      <c r="S123">
        <f>_xlfn.XLOOKUP(Table4[[#This Row],[ProductID]],Products!A:A,Products!F:F, "Not Found")</f>
        <v>15.28</v>
      </c>
      <c r="T123" t="str">
        <f>_xlfn.XLOOKUP(Table4[[#This Row],[CustomerID]],Customers!A:A,Customers!D:D, "Not Found")</f>
        <v>F</v>
      </c>
      <c r="U123" s="6">
        <f>_xlfn.XLOOKUP(Table4[[#This Row],[CustomerID]],Customers!A:A,Customers!E:E, "Not Found")</f>
        <v>29406</v>
      </c>
      <c r="V123">
        <f ca="1">DATEDIF(Table4[[#This Row],[CustomerBirthday]], TODAY(), "Y")</f>
        <v>46</v>
      </c>
      <c r="W123" t="str" cm="1">
        <f t="array" aca="1" ref="W123" ca="1">_xlfn.IFS(Table4[[#This Row],[Age]]&lt;25, "Under 25",Table4[[#This Row],[Age]]=34, "25-34", Table4[[#This Row],[Age]]&lt;=49, "35-49", Table4[[#This Row],[Age]]&lt;=64, "50-64", Table4[[#This Row],[Age]]&gt;=65, "65+")</f>
        <v>35-49</v>
      </c>
      <c r="X123" t="str">
        <f>_xlfn.XLOOKUP(Table4[[#This Row],[StoreID]],Stores!A:A,Stores!B:B, "Not found")</f>
        <v>MegaMart New Michele</v>
      </c>
      <c r="Y123" t="str">
        <f>_xlfn.XLOOKUP(Table4[[#This Row],[StoreID]],Stores!A:A,Stores!C:C, "Not Found")</f>
        <v>New Michele</v>
      </c>
      <c r="Z123" t="str">
        <f>_xlfn.XLOOKUP(Table4[[#This Row],[StoreID]],Stores!A:A,Stores!D:D, "Not Found")</f>
        <v>West</v>
      </c>
    </row>
    <row r="124" spans="1:26">
      <c r="A124" t="s">
        <v>990</v>
      </c>
      <c r="B124" s="1">
        <v>45746</v>
      </c>
      <c r="C124" t="s">
        <v>627</v>
      </c>
      <c r="D124" t="s">
        <v>810</v>
      </c>
      <c r="E124" t="s">
        <v>839</v>
      </c>
      <c r="F124">
        <v>4</v>
      </c>
      <c r="G124">
        <v>0.1</v>
      </c>
      <c r="H124" t="s">
        <v>871</v>
      </c>
      <c r="I124" s="4">
        <f>Table4[[#This Row],[Quantity]]*Table4[[#This Row],[UnitPrice]]</f>
        <v>1814.48</v>
      </c>
      <c r="J124" s="4">
        <f>Table4[[#This Row],[Gross Revenue]]*(1-Table4[[#This Row],[Discount]])</f>
        <v>1633.0320000000002</v>
      </c>
      <c r="K124" s="4">
        <f>Table4[[#This Row],[Quantity]]*Table4[[#This Row],[CostPrice]]</f>
        <v>1266.52</v>
      </c>
      <c r="L124" s="4">
        <f>Table4[[#This Row],[Net Revenue]]-Table4[[#This Row],[Total Cost]]</f>
        <v>366.51200000000017</v>
      </c>
      <c r="M124" t="str">
        <f>_xlfn.XLOOKUP(Table4[[#This Row],[ProductID]], Products!A:A,Products!B:B, "Not Found")</f>
        <v>Maybe Clothing</v>
      </c>
      <c r="N124" t="str">
        <f>TEXT(Table4[[#This Row],[Date]], "mmm")</f>
        <v>Mar</v>
      </c>
      <c r="O124" t="str">
        <f>TEXT(Table4[[#This Row],[Date]], "yyyy")</f>
        <v>2025</v>
      </c>
      <c r="P124" t="str">
        <f>_xlfn.XLOOKUP(Table4[[#This Row],[ProductID]],Products!A:A,Products!C:C, "Not Found")</f>
        <v>Fashion</v>
      </c>
      <c r="Q124" t="str">
        <f>_xlfn.XLOOKUP(Table4[[#This Row],[ProductID]],Products!A:A,Products!D:D,"Not Found")</f>
        <v>Clothing</v>
      </c>
      <c r="R124">
        <f>_xlfn.XLOOKUP(Table4[[#This Row],[ProductID]],Products!A:A,Products!E:E,"Not Found")</f>
        <v>453.62</v>
      </c>
      <c r="S124">
        <f>_xlfn.XLOOKUP(Table4[[#This Row],[ProductID]],Products!A:A,Products!F:F, "Not Found")</f>
        <v>316.63</v>
      </c>
      <c r="T124" t="str">
        <f>_xlfn.XLOOKUP(Table4[[#This Row],[CustomerID]],Customers!A:A,Customers!D:D, "Not Found")</f>
        <v>F</v>
      </c>
      <c r="U124" s="6">
        <f>_xlfn.XLOOKUP(Table4[[#This Row],[CustomerID]],Customers!A:A,Customers!E:E, "Not Found")</f>
        <v>31052</v>
      </c>
      <c r="V124">
        <f ca="1">DATEDIF(Table4[[#This Row],[CustomerBirthday]], TODAY(), "Y")</f>
        <v>41</v>
      </c>
      <c r="W124" t="str" cm="1">
        <f t="array" aca="1" ref="W124" ca="1">_xlfn.IFS(Table4[[#This Row],[Age]]&lt;25, "Under 25",Table4[[#This Row],[Age]]=34, "25-34", Table4[[#This Row],[Age]]&lt;=49, "35-49", Table4[[#This Row],[Age]]&lt;=64, "50-64", Table4[[#This Row],[Age]]&gt;=65, "65+")</f>
        <v>35-49</v>
      </c>
      <c r="X124" t="str">
        <f>_xlfn.XLOOKUP(Table4[[#This Row],[StoreID]],Stores!A:A,Stores!B:B, "Not found")</f>
        <v>MegaMart New Michele</v>
      </c>
      <c r="Y124" t="str">
        <f>_xlfn.XLOOKUP(Table4[[#This Row],[StoreID]],Stores!A:A,Stores!C:C, "Not Found")</f>
        <v>New Michele</v>
      </c>
      <c r="Z124" t="str">
        <f>_xlfn.XLOOKUP(Table4[[#This Row],[StoreID]],Stores!A:A,Stores!D:D, "Not Found")</f>
        <v>West</v>
      </c>
    </row>
    <row r="125" spans="1:26">
      <c r="A125" t="s">
        <v>991</v>
      </c>
      <c r="B125" s="1">
        <v>45295</v>
      </c>
      <c r="C125" t="s">
        <v>372</v>
      </c>
      <c r="D125" t="s">
        <v>755</v>
      </c>
      <c r="E125" t="s">
        <v>842</v>
      </c>
      <c r="F125">
        <v>1</v>
      </c>
      <c r="G125">
        <v>0.05</v>
      </c>
      <c r="H125" t="s">
        <v>868</v>
      </c>
      <c r="I125" s="4">
        <f>Table4[[#This Row],[Quantity]]*Table4[[#This Row],[UnitPrice]]</f>
        <v>1858.75</v>
      </c>
      <c r="J125" s="4">
        <f>Table4[[#This Row],[Gross Revenue]]*(1-Table4[[#This Row],[Discount]])</f>
        <v>1765.8125</v>
      </c>
      <c r="K125" s="4">
        <f>Table4[[#This Row],[Quantity]]*Table4[[#This Row],[CostPrice]]</f>
        <v>1451.16</v>
      </c>
      <c r="L125" s="4">
        <f>Table4[[#This Row],[Net Revenue]]-Table4[[#This Row],[Total Cost]]</f>
        <v>314.65249999999992</v>
      </c>
      <c r="M125" t="str">
        <f>_xlfn.XLOOKUP(Table4[[#This Row],[ProductID]], Products!A:A,Products!B:B, "Not Found")</f>
        <v>House Accessories</v>
      </c>
      <c r="N125" t="str">
        <f>TEXT(Table4[[#This Row],[Date]], "mmm")</f>
        <v>Jan</v>
      </c>
      <c r="O125" t="str">
        <f>TEXT(Table4[[#This Row],[Date]], "yyyy")</f>
        <v>2024</v>
      </c>
      <c r="P125" t="str">
        <f>_xlfn.XLOOKUP(Table4[[#This Row],[ProductID]],Products!A:A,Products!C:C, "Not Found")</f>
        <v>Fashion</v>
      </c>
      <c r="Q125" t="str">
        <f>_xlfn.XLOOKUP(Table4[[#This Row],[ProductID]],Products!A:A,Products!D:D,"Not Found")</f>
        <v>Accessories</v>
      </c>
      <c r="R125">
        <f>_xlfn.XLOOKUP(Table4[[#This Row],[ProductID]],Products!A:A,Products!E:E,"Not Found")</f>
        <v>1858.75</v>
      </c>
      <c r="S125">
        <f>_xlfn.XLOOKUP(Table4[[#This Row],[ProductID]],Products!A:A,Products!F:F, "Not Found")</f>
        <v>1451.16</v>
      </c>
      <c r="T125" t="str">
        <f>_xlfn.XLOOKUP(Table4[[#This Row],[CustomerID]],Customers!A:A,Customers!D:D, "Not Found")</f>
        <v>M</v>
      </c>
      <c r="U125" s="6">
        <f>_xlfn.XLOOKUP(Table4[[#This Row],[CustomerID]],Customers!A:A,Customers!E:E, "Not Found")</f>
        <v>23580</v>
      </c>
      <c r="V125">
        <f ca="1">DATEDIF(Table4[[#This Row],[CustomerBirthday]], TODAY(), "Y")</f>
        <v>62</v>
      </c>
      <c r="W125" t="str" cm="1">
        <f t="array" aca="1" ref="W125" ca="1">_xlfn.IFS(Table4[[#This Row],[Age]]&lt;25, "Under 25",Table4[[#This Row],[Age]]=34, "25-34", Table4[[#This Row],[Age]]&lt;=49, "35-49", Table4[[#This Row],[Age]]&lt;=64, "50-64", Table4[[#This Row],[Age]]&gt;=65, "65+")</f>
        <v>50-64</v>
      </c>
      <c r="X125" t="str">
        <f>_xlfn.XLOOKUP(Table4[[#This Row],[StoreID]],Stores!A:A,Stores!B:B, "Not found")</f>
        <v>MegaMart Brianahaven</v>
      </c>
      <c r="Y125" t="str">
        <f>_xlfn.XLOOKUP(Table4[[#This Row],[StoreID]],Stores!A:A,Stores!C:C, "Not Found")</f>
        <v>Brianahaven</v>
      </c>
      <c r="Z125" t="str">
        <f>_xlfn.XLOOKUP(Table4[[#This Row],[StoreID]],Stores!A:A,Stores!D:D, "Not Found")</f>
        <v>North</v>
      </c>
    </row>
    <row r="126" spans="1:26">
      <c r="A126" t="s">
        <v>992</v>
      </c>
      <c r="B126" s="1">
        <v>45457</v>
      </c>
      <c r="C126" t="s">
        <v>533</v>
      </c>
      <c r="D126" t="s">
        <v>718</v>
      </c>
      <c r="E126" t="s">
        <v>839</v>
      </c>
      <c r="F126">
        <v>5</v>
      </c>
      <c r="G126">
        <v>0.1</v>
      </c>
      <c r="H126" t="s">
        <v>865</v>
      </c>
      <c r="I126" s="4">
        <f>Table4[[#This Row],[Quantity]]*Table4[[#This Row],[UnitPrice]]</f>
        <v>1688.15</v>
      </c>
      <c r="J126" s="4">
        <f>Table4[[#This Row],[Gross Revenue]]*(1-Table4[[#This Row],[Discount]])</f>
        <v>1519.335</v>
      </c>
      <c r="K126" s="4">
        <f>Table4[[#This Row],[Quantity]]*Table4[[#This Row],[CostPrice]]</f>
        <v>845.15</v>
      </c>
      <c r="L126" s="4">
        <f>Table4[[#This Row],[Net Revenue]]-Table4[[#This Row],[Total Cost]]</f>
        <v>674.18500000000006</v>
      </c>
      <c r="M126" t="str">
        <f>_xlfn.XLOOKUP(Table4[[#This Row],[ProductID]], Products!A:A,Products!B:B, "Not Found")</f>
        <v>Here Footwear</v>
      </c>
      <c r="N126" t="str">
        <f>TEXT(Table4[[#This Row],[Date]], "mmm")</f>
        <v>Jun</v>
      </c>
      <c r="O126" t="str">
        <f>TEXT(Table4[[#This Row],[Date]], "yyyy")</f>
        <v>2024</v>
      </c>
      <c r="P126" t="str">
        <f>_xlfn.XLOOKUP(Table4[[#This Row],[ProductID]],Products!A:A,Products!C:C, "Not Found")</f>
        <v>Fashion</v>
      </c>
      <c r="Q126" t="str">
        <f>_xlfn.XLOOKUP(Table4[[#This Row],[ProductID]],Products!A:A,Products!D:D,"Not Found")</f>
        <v>Footwear</v>
      </c>
      <c r="R126">
        <f>_xlfn.XLOOKUP(Table4[[#This Row],[ProductID]],Products!A:A,Products!E:E,"Not Found")</f>
        <v>337.63</v>
      </c>
      <c r="S126">
        <f>_xlfn.XLOOKUP(Table4[[#This Row],[ProductID]],Products!A:A,Products!F:F, "Not Found")</f>
        <v>169.03</v>
      </c>
      <c r="T126" t="str">
        <f>_xlfn.XLOOKUP(Table4[[#This Row],[CustomerID]],Customers!A:A,Customers!D:D, "Not Found")</f>
        <v>F</v>
      </c>
      <c r="U126" s="6">
        <f>_xlfn.XLOOKUP(Table4[[#This Row],[CustomerID]],Customers!A:A,Customers!E:E, "Not Found")</f>
        <v>24506</v>
      </c>
      <c r="V126">
        <f ca="1">DATEDIF(Table4[[#This Row],[CustomerBirthday]], TODAY(), "Y")</f>
        <v>59</v>
      </c>
      <c r="W126" t="str" cm="1">
        <f t="array" aca="1" ref="W126" ca="1">_xlfn.IFS(Table4[[#This Row],[Age]]&lt;25, "Under 25",Table4[[#This Row],[Age]]=34, "25-34", Table4[[#This Row],[Age]]&lt;=49, "35-49", Table4[[#This Row],[Age]]&lt;=64, "50-64", Table4[[#This Row],[Age]]&gt;=65, "65+")</f>
        <v>50-64</v>
      </c>
      <c r="X126" t="str">
        <f>_xlfn.XLOOKUP(Table4[[#This Row],[StoreID]],Stores!A:A,Stores!B:B, "Not found")</f>
        <v>MegaMart New Michele</v>
      </c>
      <c r="Y126" t="str">
        <f>_xlfn.XLOOKUP(Table4[[#This Row],[StoreID]],Stores!A:A,Stores!C:C, "Not Found")</f>
        <v>New Michele</v>
      </c>
      <c r="Z126" t="str">
        <f>_xlfn.XLOOKUP(Table4[[#This Row],[StoreID]],Stores!A:A,Stores!D:D, "Not Found")</f>
        <v>West</v>
      </c>
    </row>
    <row r="127" spans="1:26">
      <c r="A127" t="s">
        <v>993</v>
      </c>
      <c r="B127" s="1">
        <v>45220</v>
      </c>
      <c r="C127" t="s">
        <v>28</v>
      </c>
      <c r="D127" t="s">
        <v>711</v>
      </c>
      <c r="E127" t="s">
        <v>842</v>
      </c>
      <c r="F127">
        <v>3</v>
      </c>
      <c r="G127">
        <v>0</v>
      </c>
      <c r="H127" t="s">
        <v>875</v>
      </c>
      <c r="I127" s="4">
        <f>Table4[[#This Row],[Quantity]]*Table4[[#This Row],[UnitPrice]]</f>
        <v>5021.07</v>
      </c>
      <c r="J127" s="4">
        <f>Table4[[#This Row],[Gross Revenue]]*(1-Table4[[#This Row],[Discount]])</f>
        <v>5021.07</v>
      </c>
      <c r="K127" s="4">
        <f>Table4[[#This Row],[Quantity]]*Table4[[#This Row],[CostPrice]]</f>
        <v>3970.1400000000003</v>
      </c>
      <c r="L127" s="4">
        <f>Table4[[#This Row],[Net Revenue]]-Table4[[#This Row],[Total Cost]]</f>
        <v>1050.9299999999994</v>
      </c>
      <c r="M127" t="str">
        <f>_xlfn.XLOOKUP(Table4[[#This Row],[ProductID]], Products!A:A,Products!B:B, "Not Found")</f>
        <v>Like Camera</v>
      </c>
      <c r="N127" t="str">
        <f>TEXT(Table4[[#This Row],[Date]], "mmm")</f>
        <v>Oct</v>
      </c>
      <c r="O127" t="str">
        <f>TEXT(Table4[[#This Row],[Date]], "yyyy")</f>
        <v>2023</v>
      </c>
      <c r="P127" t="str">
        <f>_xlfn.XLOOKUP(Table4[[#This Row],[ProductID]],Products!A:A,Products!C:C, "Not Found")</f>
        <v>Electronics</v>
      </c>
      <c r="Q127" t="str">
        <f>_xlfn.XLOOKUP(Table4[[#This Row],[ProductID]],Products!A:A,Products!D:D,"Not Found")</f>
        <v>Camera</v>
      </c>
      <c r="R127">
        <f>_xlfn.XLOOKUP(Table4[[#This Row],[ProductID]],Products!A:A,Products!E:E,"Not Found")</f>
        <v>1673.69</v>
      </c>
      <c r="S127">
        <f>_xlfn.XLOOKUP(Table4[[#This Row],[ProductID]],Products!A:A,Products!F:F, "Not Found")</f>
        <v>1323.38</v>
      </c>
      <c r="T127" t="str">
        <f>_xlfn.XLOOKUP(Table4[[#This Row],[CustomerID]],Customers!A:A,Customers!D:D, "Not Found")</f>
        <v>M</v>
      </c>
      <c r="U127" s="6">
        <f>_xlfn.XLOOKUP(Table4[[#This Row],[CustomerID]],Customers!A:A,Customers!E:E, "Not Found")</f>
        <v>31688</v>
      </c>
      <c r="V127">
        <f ca="1">DATEDIF(Table4[[#This Row],[CustomerBirthday]], TODAY(), "Y")</f>
        <v>39</v>
      </c>
      <c r="W127" t="str" cm="1">
        <f t="array" aca="1" ref="W127" ca="1">_xlfn.IFS(Table4[[#This Row],[Age]]&lt;25, "Under 25",Table4[[#This Row],[Age]]=34, "25-34", Table4[[#This Row],[Age]]&lt;=49, "35-49", Table4[[#This Row],[Age]]&lt;=64, "50-64", Table4[[#This Row],[Age]]&gt;=65, "65+")</f>
        <v>35-49</v>
      </c>
      <c r="X127" t="str">
        <f>_xlfn.XLOOKUP(Table4[[#This Row],[StoreID]],Stores!A:A,Stores!B:B, "Not found")</f>
        <v>MegaMart Brianahaven</v>
      </c>
      <c r="Y127" t="str">
        <f>_xlfn.XLOOKUP(Table4[[#This Row],[StoreID]],Stores!A:A,Stores!C:C, "Not Found")</f>
        <v>Brianahaven</v>
      </c>
      <c r="Z127" t="str">
        <f>_xlfn.XLOOKUP(Table4[[#This Row],[StoreID]],Stores!A:A,Stores!D:D, "Not Found")</f>
        <v>North</v>
      </c>
    </row>
    <row r="128" spans="1:26">
      <c r="A128" t="s">
        <v>994</v>
      </c>
      <c r="B128" s="1">
        <v>45686</v>
      </c>
      <c r="C128" t="s">
        <v>560</v>
      </c>
      <c r="D128" t="s">
        <v>769</v>
      </c>
      <c r="E128" t="s">
        <v>842</v>
      </c>
      <c r="F128">
        <v>3</v>
      </c>
      <c r="G128">
        <v>0.05</v>
      </c>
      <c r="H128" t="s">
        <v>865</v>
      </c>
      <c r="I128" s="4">
        <f>Table4[[#This Row],[Quantity]]*Table4[[#This Row],[UnitPrice]]</f>
        <v>76.710000000000008</v>
      </c>
      <c r="J128" s="4">
        <f>Table4[[#This Row],[Gross Revenue]]*(1-Table4[[#This Row],[Discount]])</f>
        <v>72.874499999999998</v>
      </c>
      <c r="K128" s="4">
        <f>Table4[[#This Row],[Quantity]]*Table4[[#This Row],[CostPrice]]</f>
        <v>57.150000000000006</v>
      </c>
      <c r="L128" s="4">
        <f>Table4[[#This Row],[Net Revenue]]-Table4[[#This Row],[Total Cost]]</f>
        <v>15.724499999999992</v>
      </c>
      <c r="M128" t="str">
        <f>_xlfn.XLOOKUP(Table4[[#This Row],[ProductID]], Products!A:A,Products!B:B, "Not Found")</f>
        <v>How Vegetables</v>
      </c>
      <c r="N128" t="str">
        <f>TEXT(Table4[[#This Row],[Date]], "mmm")</f>
        <v>Jan</v>
      </c>
      <c r="O128" t="str">
        <f>TEXT(Table4[[#This Row],[Date]], "yyyy")</f>
        <v>2025</v>
      </c>
      <c r="P128" t="str">
        <f>_xlfn.XLOOKUP(Table4[[#This Row],[ProductID]],Products!A:A,Products!C:C, "Not Found")</f>
        <v>Groceries</v>
      </c>
      <c r="Q128" t="str">
        <f>_xlfn.XLOOKUP(Table4[[#This Row],[ProductID]],Products!A:A,Products!D:D,"Not Found")</f>
        <v>Vegetables</v>
      </c>
      <c r="R128">
        <f>_xlfn.XLOOKUP(Table4[[#This Row],[ProductID]],Products!A:A,Products!E:E,"Not Found")</f>
        <v>25.57</v>
      </c>
      <c r="S128">
        <f>_xlfn.XLOOKUP(Table4[[#This Row],[ProductID]],Products!A:A,Products!F:F, "Not Found")</f>
        <v>19.05</v>
      </c>
      <c r="T128" t="str">
        <f>_xlfn.XLOOKUP(Table4[[#This Row],[CustomerID]],Customers!A:A,Customers!D:D, "Not Found")</f>
        <v>M</v>
      </c>
      <c r="U128" s="6">
        <f>_xlfn.XLOOKUP(Table4[[#This Row],[CustomerID]],Customers!A:A,Customers!E:E, "Not Found")</f>
        <v>20787</v>
      </c>
      <c r="V128">
        <f ca="1">DATEDIF(Table4[[#This Row],[CustomerBirthday]], TODAY(), "Y")</f>
        <v>69</v>
      </c>
      <c r="W128" t="str" cm="1">
        <f t="array" aca="1" ref="W128" ca="1">_xlfn.IFS(Table4[[#This Row],[Age]]&lt;25, "Under 25",Table4[[#This Row],[Age]]=34, "25-34", Table4[[#This Row],[Age]]&lt;=49, "35-49", Table4[[#This Row],[Age]]&lt;=64, "50-64", Table4[[#This Row],[Age]]&gt;=65, "65+")</f>
        <v>65+</v>
      </c>
      <c r="X128" t="str">
        <f>_xlfn.XLOOKUP(Table4[[#This Row],[StoreID]],Stores!A:A,Stores!B:B, "Not found")</f>
        <v>MegaMart Brianahaven</v>
      </c>
      <c r="Y128" t="str">
        <f>_xlfn.XLOOKUP(Table4[[#This Row],[StoreID]],Stores!A:A,Stores!C:C, "Not Found")</f>
        <v>Brianahaven</v>
      </c>
      <c r="Z128" t="str">
        <f>_xlfn.XLOOKUP(Table4[[#This Row],[StoreID]],Stores!A:A,Stores!D:D, "Not Found")</f>
        <v>North</v>
      </c>
    </row>
    <row r="129" spans="1:26">
      <c r="A129" t="s">
        <v>995</v>
      </c>
      <c r="B129" s="1">
        <v>45552</v>
      </c>
      <c r="C129" t="s">
        <v>221</v>
      </c>
      <c r="D129" t="s">
        <v>784</v>
      </c>
      <c r="E129" t="s">
        <v>835</v>
      </c>
      <c r="F129">
        <v>5</v>
      </c>
      <c r="G129">
        <v>0.1</v>
      </c>
      <c r="H129" t="s">
        <v>871</v>
      </c>
      <c r="I129" s="4">
        <f>Table4[[#This Row],[Quantity]]*Table4[[#This Row],[UnitPrice]]</f>
        <v>7425.25</v>
      </c>
      <c r="J129" s="4">
        <f>Table4[[#This Row],[Gross Revenue]]*(1-Table4[[#This Row],[Discount]])</f>
        <v>6682.7250000000004</v>
      </c>
      <c r="K129" s="4">
        <f>Table4[[#This Row],[Quantity]]*Table4[[#This Row],[CostPrice]]</f>
        <v>4941.5499999999993</v>
      </c>
      <c r="L129" s="4">
        <f>Table4[[#This Row],[Net Revenue]]-Table4[[#This Row],[Total Cost]]</f>
        <v>1741.1750000000011</v>
      </c>
      <c r="M129" t="str">
        <f>_xlfn.XLOOKUP(Table4[[#This Row],[ProductID]], Products!A:A,Products!B:B, "Not Found")</f>
        <v>Road Clothing</v>
      </c>
      <c r="N129" t="str">
        <f>TEXT(Table4[[#This Row],[Date]], "mmm")</f>
        <v>Sep</v>
      </c>
      <c r="O129" t="str">
        <f>TEXT(Table4[[#This Row],[Date]], "yyyy")</f>
        <v>2024</v>
      </c>
      <c r="P129" t="str">
        <f>_xlfn.XLOOKUP(Table4[[#This Row],[ProductID]],Products!A:A,Products!C:C, "Not Found")</f>
        <v>Fashion</v>
      </c>
      <c r="Q129" t="str">
        <f>_xlfn.XLOOKUP(Table4[[#This Row],[ProductID]],Products!A:A,Products!D:D,"Not Found")</f>
        <v>Clothing</v>
      </c>
      <c r="R129">
        <f>_xlfn.XLOOKUP(Table4[[#This Row],[ProductID]],Products!A:A,Products!E:E,"Not Found")</f>
        <v>1485.05</v>
      </c>
      <c r="S129">
        <f>_xlfn.XLOOKUP(Table4[[#This Row],[ProductID]],Products!A:A,Products!F:F, "Not Found")</f>
        <v>988.31</v>
      </c>
      <c r="T129" t="str">
        <f>_xlfn.XLOOKUP(Table4[[#This Row],[CustomerID]],Customers!A:A,Customers!D:D, "Not Found")</f>
        <v>F</v>
      </c>
      <c r="U129" s="6">
        <f>_xlfn.XLOOKUP(Table4[[#This Row],[CustomerID]],Customers!A:A,Customers!E:E, "Not Found")</f>
        <v>36064</v>
      </c>
      <c r="V129">
        <f ca="1">DATEDIF(Table4[[#This Row],[CustomerBirthday]], TODAY(), "Y")</f>
        <v>27</v>
      </c>
      <c r="W129" t="str" cm="1">
        <f t="array" aca="1" ref="W129" ca="1">_xlfn.IFS(Table4[[#This Row],[Age]]&lt;25, "Under 25",Table4[[#This Row],[Age]]=34, "25-34", Table4[[#This Row],[Age]]&lt;=49, "35-49", Table4[[#This Row],[Age]]&lt;=64, "50-64", Table4[[#This Row],[Age]]&gt;=65, "65+")</f>
        <v>35-49</v>
      </c>
      <c r="X129" t="str">
        <f>_xlfn.XLOOKUP(Table4[[#This Row],[StoreID]],Stores!A:A,Stores!B:B, "Not found")</f>
        <v>MegaMart Peckmouth</v>
      </c>
      <c r="Y129" t="str">
        <f>_xlfn.XLOOKUP(Table4[[#This Row],[StoreID]],Stores!A:A,Stores!C:C, "Not Found")</f>
        <v>Peckmouth</v>
      </c>
      <c r="Z129" t="str">
        <f>_xlfn.XLOOKUP(Table4[[#This Row],[StoreID]],Stores!A:A,Stores!D:D, "Not Found")</f>
        <v>East</v>
      </c>
    </row>
    <row r="130" spans="1:26">
      <c r="A130" t="s">
        <v>996</v>
      </c>
      <c r="B130" s="1">
        <v>45608</v>
      </c>
      <c r="C130" t="s">
        <v>577</v>
      </c>
      <c r="D130" t="s">
        <v>739</v>
      </c>
      <c r="E130" t="s">
        <v>831</v>
      </c>
      <c r="F130">
        <v>1</v>
      </c>
      <c r="G130">
        <v>0.1</v>
      </c>
      <c r="H130" t="s">
        <v>868</v>
      </c>
      <c r="I130" s="4">
        <f>Table4[[#This Row],[Quantity]]*Table4[[#This Row],[UnitPrice]]</f>
        <v>1194.1199999999999</v>
      </c>
      <c r="J130" s="4">
        <f>Table4[[#This Row],[Gross Revenue]]*(1-Table4[[#This Row],[Discount]])</f>
        <v>1074.7079999999999</v>
      </c>
      <c r="K130" s="4">
        <f>Table4[[#This Row],[Quantity]]*Table4[[#This Row],[CostPrice]]</f>
        <v>838.95</v>
      </c>
      <c r="L130" s="4">
        <f>Table4[[#This Row],[Net Revenue]]-Table4[[#This Row],[Total Cost]]</f>
        <v>235.75799999999981</v>
      </c>
      <c r="M130" t="str">
        <f>_xlfn.XLOOKUP(Table4[[#This Row],[ProductID]], Products!A:A,Products!B:B, "Not Found")</f>
        <v>Step Smartphone</v>
      </c>
      <c r="N130" t="str">
        <f>TEXT(Table4[[#This Row],[Date]], "mmm")</f>
        <v>Nov</v>
      </c>
      <c r="O130" t="str">
        <f>TEXT(Table4[[#This Row],[Date]], "yyyy")</f>
        <v>2024</v>
      </c>
      <c r="P130" t="str">
        <f>_xlfn.XLOOKUP(Table4[[#This Row],[ProductID]],Products!A:A,Products!C:C, "Not Found")</f>
        <v>Electronics</v>
      </c>
      <c r="Q130" t="str">
        <f>_xlfn.XLOOKUP(Table4[[#This Row],[ProductID]],Products!A:A,Products!D:D,"Not Found")</f>
        <v>Smartphone</v>
      </c>
      <c r="R130">
        <f>_xlfn.XLOOKUP(Table4[[#This Row],[ProductID]],Products!A:A,Products!E:E,"Not Found")</f>
        <v>1194.1199999999999</v>
      </c>
      <c r="S130">
        <f>_xlfn.XLOOKUP(Table4[[#This Row],[ProductID]],Products!A:A,Products!F:F, "Not Found")</f>
        <v>838.95</v>
      </c>
      <c r="T130" t="str">
        <f>_xlfn.XLOOKUP(Table4[[#This Row],[CustomerID]],Customers!A:A,Customers!D:D, "Not Found")</f>
        <v>M</v>
      </c>
      <c r="U130" s="6">
        <f>_xlfn.XLOOKUP(Table4[[#This Row],[CustomerID]],Customers!A:A,Customers!E:E, "Not Found")</f>
        <v>23030</v>
      </c>
      <c r="V130">
        <f ca="1">DATEDIF(Table4[[#This Row],[CustomerBirthday]], TODAY(), "Y")</f>
        <v>63</v>
      </c>
      <c r="W130" t="str" cm="1">
        <f t="array" aca="1" ref="W130" ca="1">_xlfn.IFS(Table4[[#This Row],[Age]]&lt;25, "Under 25",Table4[[#This Row],[Age]]=34, "25-34", Table4[[#This Row],[Age]]&lt;=49, "35-49", Table4[[#This Row],[Age]]&lt;=64, "50-64", Table4[[#This Row],[Age]]&gt;=65, "65+")</f>
        <v>50-64</v>
      </c>
      <c r="X130" t="str">
        <f>_xlfn.XLOOKUP(Table4[[#This Row],[StoreID]],Stores!A:A,Stores!B:B, "Not found")</f>
        <v>MegaMart Jimenezborough</v>
      </c>
      <c r="Y130" t="str">
        <f>_xlfn.XLOOKUP(Table4[[#This Row],[StoreID]],Stores!A:A,Stores!C:C, "Not Found")</f>
        <v>Jimenezborough</v>
      </c>
      <c r="Z130" t="str">
        <f>_xlfn.XLOOKUP(Table4[[#This Row],[StoreID]],Stores!A:A,Stores!D:D, "Not Found")</f>
        <v>South</v>
      </c>
    </row>
    <row r="131" spans="1:26">
      <c r="A131" t="s">
        <v>997</v>
      </c>
      <c r="B131" s="1">
        <v>45837</v>
      </c>
      <c r="C131" t="s">
        <v>40</v>
      </c>
      <c r="D131" t="s">
        <v>718</v>
      </c>
      <c r="E131" t="s">
        <v>846</v>
      </c>
      <c r="F131">
        <v>3</v>
      </c>
      <c r="G131">
        <v>0.05</v>
      </c>
      <c r="H131" t="s">
        <v>875</v>
      </c>
      <c r="I131" s="4">
        <f>Table4[[#This Row],[Quantity]]*Table4[[#This Row],[UnitPrice]]</f>
        <v>1012.89</v>
      </c>
      <c r="J131" s="4">
        <f>Table4[[#This Row],[Gross Revenue]]*(1-Table4[[#This Row],[Discount]])</f>
        <v>962.24549999999999</v>
      </c>
      <c r="K131" s="4">
        <f>Table4[[#This Row],[Quantity]]*Table4[[#This Row],[CostPrice]]</f>
        <v>507.09000000000003</v>
      </c>
      <c r="L131" s="4">
        <f>Table4[[#This Row],[Net Revenue]]-Table4[[#This Row],[Total Cost]]</f>
        <v>455.15549999999996</v>
      </c>
      <c r="M131" t="str">
        <f>_xlfn.XLOOKUP(Table4[[#This Row],[ProductID]], Products!A:A,Products!B:B, "Not Found")</f>
        <v>Here Footwear</v>
      </c>
      <c r="N131" t="str">
        <f>TEXT(Table4[[#This Row],[Date]], "mmm")</f>
        <v>Jun</v>
      </c>
      <c r="O131" t="str">
        <f>TEXT(Table4[[#This Row],[Date]], "yyyy")</f>
        <v>2025</v>
      </c>
      <c r="P131" t="str">
        <f>_xlfn.XLOOKUP(Table4[[#This Row],[ProductID]],Products!A:A,Products!C:C, "Not Found")</f>
        <v>Fashion</v>
      </c>
      <c r="Q131" t="str">
        <f>_xlfn.XLOOKUP(Table4[[#This Row],[ProductID]],Products!A:A,Products!D:D,"Not Found")</f>
        <v>Footwear</v>
      </c>
      <c r="R131">
        <f>_xlfn.XLOOKUP(Table4[[#This Row],[ProductID]],Products!A:A,Products!E:E,"Not Found")</f>
        <v>337.63</v>
      </c>
      <c r="S131">
        <f>_xlfn.XLOOKUP(Table4[[#This Row],[ProductID]],Products!A:A,Products!F:F, "Not Found")</f>
        <v>169.03</v>
      </c>
      <c r="T131" t="str">
        <f>_xlfn.XLOOKUP(Table4[[#This Row],[CustomerID]],Customers!A:A,Customers!D:D, "Not Found")</f>
        <v>F</v>
      </c>
      <c r="U131" s="6">
        <f>_xlfn.XLOOKUP(Table4[[#This Row],[CustomerID]],Customers!A:A,Customers!E:E, "Not Found")</f>
        <v>38214</v>
      </c>
      <c r="V131">
        <f ca="1">DATEDIF(Table4[[#This Row],[CustomerBirthday]], TODAY(), "Y")</f>
        <v>21</v>
      </c>
      <c r="W131" t="str" cm="1">
        <f t="array" aca="1" ref="W131" ca="1">_xlfn.IFS(Table4[[#This Row],[Age]]&lt;25, "Under 25",Table4[[#This Row],[Age]]=34, "25-34", Table4[[#This Row],[Age]]&lt;=49, "35-49", Table4[[#This Row],[Age]]&lt;=64, "50-64", Table4[[#This Row],[Age]]&gt;=65, "65+")</f>
        <v>Under 25</v>
      </c>
      <c r="X131" t="str">
        <f>_xlfn.XLOOKUP(Table4[[#This Row],[StoreID]],Stores!A:A,Stores!B:B, "Not found")</f>
        <v>MegaMart Johnmouth</v>
      </c>
      <c r="Y131" t="str">
        <f>_xlfn.XLOOKUP(Table4[[#This Row],[StoreID]],Stores!A:A,Stores!C:C, "Not Found")</f>
        <v>Johnmouth</v>
      </c>
      <c r="Z131" t="str">
        <f>_xlfn.XLOOKUP(Table4[[#This Row],[StoreID]],Stores!A:A,Stores!D:D, "Not Found")</f>
        <v>East</v>
      </c>
    </row>
    <row r="132" spans="1:26">
      <c r="A132" t="s">
        <v>998</v>
      </c>
      <c r="B132" s="1">
        <v>45301</v>
      </c>
      <c r="C132" t="s">
        <v>287</v>
      </c>
      <c r="D132" t="s">
        <v>753</v>
      </c>
      <c r="E132" t="s">
        <v>839</v>
      </c>
      <c r="F132">
        <v>4</v>
      </c>
      <c r="G132">
        <v>0.05</v>
      </c>
      <c r="H132" t="s">
        <v>871</v>
      </c>
      <c r="I132" s="4">
        <f>Table4[[#This Row],[Quantity]]*Table4[[#This Row],[UnitPrice]]</f>
        <v>1081.8</v>
      </c>
      <c r="J132" s="4">
        <f>Table4[[#This Row],[Gross Revenue]]*(1-Table4[[#This Row],[Discount]])</f>
        <v>1027.7099999999998</v>
      </c>
      <c r="K132" s="4">
        <f>Table4[[#This Row],[Quantity]]*Table4[[#This Row],[CostPrice]]</f>
        <v>750.4</v>
      </c>
      <c r="L132" s="4">
        <f>Table4[[#This Row],[Net Revenue]]-Table4[[#This Row],[Total Cost]]</f>
        <v>277.30999999999983</v>
      </c>
      <c r="M132" t="str">
        <f>_xlfn.XLOOKUP(Table4[[#This Row],[ProductID]], Products!A:A,Products!B:B, "Not Found")</f>
        <v>Whether Bags</v>
      </c>
      <c r="N132" t="str">
        <f>TEXT(Table4[[#This Row],[Date]], "mmm")</f>
        <v>Jan</v>
      </c>
      <c r="O132" t="str">
        <f>TEXT(Table4[[#This Row],[Date]], "yyyy")</f>
        <v>2024</v>
      </c>
      <c r="P132" t="str">
        <f>_xlfn.XLOOKUP(Table4[[#This Row],[ProductID]],Products!A:A,Products!C:C, "Not Found")</f>
        <v>Fashion</v>
      </c>
      <c r="Q132" t="str">
        <f>_xlfn.XLOOKUP(Table4[[#This Row],[ProductID]],Products!A:A,Products!D:D,"Not Found")</f>
        <v>Bags</v>
      </c>
      <c r="R132">
        <f>_xlfn.XLOOKUP(Table4[[#This Row],[ProductID]],Products!A:A,Products!E:E,"Not Found")</f>
        <v>270.45</v>
      </c>
      <c r="S132">
        <f>_xlfn.XLOOKUP(Table4[[#This Row],[ProductID]],Products!A:A,Products!F:F, "Not Found")</f>
        <v>187.6</v>
      </c>
      <c r="T132" t="str">
        <f>_xlfn.XLOOKUP(Table4[[#This Row],[CustomerID]],Customers!A:A,Customers!D:D, "Not Found")</f>
        <v>M</v>
      </c>
      <c r="U132" s="6">
        <f>_xlfn.XLOOKUP(Table4[[#This Row],[CustomerID]],Customers!A:A,Customers!E:E, "Not Found")</f>
        <v>38700</v>
      </c>
      <c r="V132">
        <f ca="1">DATEDIF(Table4[[#This Row],[CustomerBirthday]], TODAY(), "Y")</f>
        <v>20</v>
      </c>
      <c r="W132" t="str" cm="1">
        <f t="array" aca="1" ref="W132" ca="1">_xlfn.IFS(Table4[[#This Row],[Age]]&lt;25, "Under 25",Table4[[#This Row],[Age]]=34, "25-34", Table4[[#This Row],[Age]]&lt;=49, "35-49", Table4[[#This Row],[Age]]&lt;=64, "50-64", Table4[[#This Row],[Age]]&gt;=65, "65+")</f>
        <v>Under 25</v>
      </c>
      <c r="X132" t="str">
        <f>_xlfn.XLOOKUP(Table4[[#This Row],[StoreID]],Stores!A:A,Stores!B:B, "Not found")</f>
        <v>MegaMart New Michele</v>
      </c>
      <c r="Y132" t="str">
        <f>_xlfn.XLOOKUP(Table4[[#This Row],[StoreID]],Stores!A:A,Stores!C:C, "Not Found")</f>
        <v>New Michele</v>
      </c>
      <c r="Z132" t="str">
        <f>_xlfn.XLOOKUP(Table4[[#This Row],[StoreID]],Stores!A:A,Stores!D:D, "Not Found")</f>
        <v>West</v>
      </c>
    </row>
    <row r="133" spans="1:26">
      <c r="A133" t="s">
        <v>999</v>
      </c>
      <c r="B133" s="1">
        <v>45797</v>
      </c>
      <c r="C133" t="s">
        <v>134</v>
      </c>
      <c r="D133" t="s">
        <v>732</v>
      </c>
      <c r="E133" t="s">
        <v>846</v>
      </c>
      <c r="F133">
        <v>3</v>
      </c>
      <c r="G133">
        <v>0.1</v>
      </c>
      <c r="H133" t="s">
        <v>871</v>
      </c>
      <c r="I133" s="4">
        <f>Table4[[#This Row],[Quantity]]*Table4[[#This Row],[UnitPrice]]</f>
        <v>4422.3599999999997</v>
      </c>
      <c r="J133" s="4">
        <f>Table4[[#This Row],[Gross Revenue]]*(1-Table4[[#This Row],[Discount]])</f>
        <v>3980.1239999999998</v>
      </c>
      <c r="K133" s="4">
        <f>Table4[[#This Row],[Quantity]]*Table4[[#This Row],[CostPrice]]</f>
        <v>2292.06</v>
      </c>
      <c r="L133" s="4">
        <f>Table4[[#This Row],[Net Revenue]]-Table4[[#This Row],[Total Cost]]</f>
        <v>1688.0639999999999</v>
      </c>
      <c r="M133" t="str">
        <f>_xlfn.XLOOKUP(Table4[[#This Row],[ProductID]], Products!A:A,Products!B:B, "Not Found")</f>
        <v>Understand Camera</v>
      </c>
      <c r="N133" t="str">
        <f>TEXT(Table4[[#This Row],[Date]], "mmm")</f>
        <v>May</v>
      </c>
      <c r="O133" t="str">
        <f>TEXT(Table4[[#This Row],[Date]], "yyyy")</f>
        <v>2025</v>
      </c>
      <c r="P133" t="str">
        <f>_xlfn.XLOOKUP(Table4[[#This Row],[ProductID]],Products!A:A,Products!C:C, "Not Found")</f>
        <v>Electronics</v>
      </c>
      <c r="Q133" t="str">
        <f>_xlfn.XLOOKUP(Table4[[#This Row],[ProductID]],Products!A:A,Products!D:D,"Not Found")</f>
        <v>Camera</v>
      </c>
      <c r="R133">
        <f>_xlfn.XLOOKUP(Table4[[#This Row],[ProductID]],Products!A:A,Products!E:E,"Not Found")</f>
        <v>1474.12</v>
      </c>
      <c r="S133">
        <f>_xlfn.XLOOKUP(Table4[[#This Row],[ProductID]],Products!A:A,Products!F:F, "Not Found")</f>
        <v>764.02</v>
      </c>
      <c r="T133" t="str">
        <f>_xlfn.XLOOKUP(Table4[[#This Row],[CustomerID]],Customers!A:A,Customers!D:D, "Not Found")</f>
        <v>F</v>
      </c>
      <c r="U133" s="6">
        <f>_xlfn.XLOOKUP(Table4[[#This Row],[CustomerID]],Customers!A:A,Customers!E:E, "Not Found")</f>
        <v>23730</v>
      </c>
      <c r="V133">
        <f ca="1">DATEDIF(Table4[[#This Row],[CustomerBirthday]], TODAY(), "Y")</f>
        <v>61</v>
      </c>
      <c r="W133" t="str" cm="1">
        <f t="array" aca="1" ref="W133" ca="1">_xlfn.IFS(Table4[[#This Row],[Age]]&lt;25, "Under 25",Table4[[#This Row],[Age]]=34, "25-34", Table4[[#This Row],[Age]]&lt;=49, "35-49", Table4[[#This Row],[Age]]&lt;=64, "50-64", Table4[[#This Row],[Age]]&gt;=65, "65+")</f>
        <v>50-64</v>
      </c>
      <c r="X133" t="str">
        <f>_xlfn.XLOOKUP(Table4[[#This Row],[StoreID]],Stores!A:A,Stores!B:B, "Not found")</f>
        <v>MegaMart Johnmouth</v>
      </c>
      <c r="Y133" t="str">
        <f>_xlfn.XLOOKUP(Table4[[#This Row],[StoreID]],Stores!A:A,Stores!C:C, "Not Found")</f>
        <v>Johnmouth</v>
      </c>
      <c r="Z133" t="str">
        <f>_xlfn.XLOOKUP(Table4[[#This Row],[StoreID]],Stores!A:A,Stores!D:D, "Not Found")</f>
        <v>East</v>
      </c>
    </row>
    <row r="134" spans="1:26">
      <c r="A134" t="s">
        <v>1000</v>
      </c>
      <c r="B134" s="1">
        <v>45396</v>
      </c>
      <c r="C134" t="s">
        <v>250</v>
      </c>
      <c r="D134" t="s">
        <v>755</v>
      </c>
      <c r="E134" t="s">
        <v>842</v>
      </c>
      <c r="F134">
        <v>3</v>
      </c>
      <c r="G134">
        <v>0.1</v>
      </c>
      <c r="H134" t="s">
        <v>875</v>
      </c>
      <c r="I134" s="4">
        <f>Table4[[#This Row],[Quantity]]*Table4[[#This Row],[UnitPrice]]</f>
        <v>5576.25</v>
      </c>
      <c r="J134" s="4">
        <f>Table4[[#This Row],[Gross Revenue]]*(1-Table4[[#This Row],[Discount]])</f>
        <v>5018.625</v>
      </c>
      <c r="K134" s="4">
        <f>Table4[[#This Row],[Quantity]]*Table4[[#This Row],[CostPrice]]</f>
        <v>4353.4800000000005</v>
      </c>
      <c r="L134" s="4">
        <f>Table4[[#This Row],[Net Revenue]]-Table4[[#This Row],[Total Cost]]</f>
        <v>665.14499999999953</v>
      </c>
      <c r="M134" t="str">
        <f>_xlfn.XLOOKUP(Table4[[#This Row],[ProductID]], Products!A:A,Products!B:B, "Not Found")</f>
        <v>House Accessories</v>
      </c>
      <c r="N134" t="str">
        <f>TEXT(Table4[[#This Row],[Date]], "mmm")</f>
        <v>Apr</v>
      </c>
      <c r="O134" t="str">
        <f>TEXT(Table4[[#This Row],[Date]], "yyyy")</f>
        <v>2024</v>
      </c>
      <c r="P134" t="str">
        <f>_xlfn.XLOOKUP(Table4[[#This Row],[ProductID]],Products!A:A,Products!C:C, "Not Found")</f>
        <v>Fashion</v>
      </c>
      <c r="Q134" t="str">
        <f>_xlfn.XLOOKUP(Table4[[#This Row],[ProductID]],Products!A:A,Products!D:D,"Not Found")</f>
        <v>Accessories</v>
      </c>
      <c r="R134">
        <f>_xlfn.XLOOKUP(Table4[[#This Row],[ProductID]],Products!A:A,Products!E:E,"Not Found")</f>
        <v>1858.75</v>
      </c>
      <c r="S134">
        <f>_xlfn.XLOOKUP(Table4[[#This Row],[ProductID]],Products!A:A,Products!F:F, "Not Found")</f>
        <v>1451.16</v>
      </c>
      <c r="T134" t="str">
        <f>_xlfn.XLOOKUP(Table4[[#This Row],[CustomerID]],Customers!A:A,Customers!D:D, "Not Found")</f>
        <v>F</v>
      </c>
      <c r="U134" s="6">
        <f>_xlfn.XLOOKUP(Table4[[#This Row],[CustomerID]],Customers!A:A,Customers!E:E, "Not Found")</f>
        <v>31304</v>
      </c>
      <c r="V134">
        <f ca="1">DATEDIF(Table4[[#This Row],[CustomerBirthday]], TODAY(), "Y")</f>
        <v>40</v>
      </c>
      <c r="W134" t="str" cm="1">
        <f t="array" aca="1" ref="W134" ca="1">_xlfn.IFS(Table4[[#This Row],[Age]]&lt;25, "Under 25",Table4[[#This Row],[Age]]=34, "25-34", Table4[[#This Row],[Age]]&lt;=49, "35-49", Table4[[#This Row],[Age]]&lt;=64, "50-64", Table4[[#This Row],[Age]]&gt;=65, "65+")</f>
        <v>35-49</v>
      </c>
      <c r="X134" t="str">
        <f>_xlfn.XLOOKUP(Table4[[#This Row],[StoreID]],Stores!A:A,Stores!B:B, "Not found")</f>
        <v>MegaMart Brianahaven</v>
      </c>
      <c r="Y134" t="str">
        <f>_xlfn.XLOOKUP(Table4[[#This Row],[StoreID]],Stores!A:A,Stores!C:C, "Not Found")</f>
        <v>Brianahaven</v>
      </c>
      <c r="Z134" t="str">
        <f>_xlfn.XLOOKUP(Table4[[#This Row],[StoreID]],Stores!A:A,Stores!D:D, "Not Found")</f>
        <v>North</v>
      </c>
    </row>
    <row r="135" spans="1:26">
      <c r="A135" t="s">
        <v>1001</v>
      </c>
      <c r="B135" s="1">
        <v>45438</v>
      </c>
      <c r="C135" t="s">
        <v>445</v>
      </c>
      <c r="D135" t="s">
        <v>816</v>
      </c>
      <c r="E135" t="s">
        <v>831</v>
      </c>
      <c r="F135">
        <v>2</v>
      </c>
      <c r="G135">
        <v>0.05</v>
      </c>
      <c r="H135" t="s">
        <v>868</v>
      </c>
      <c r="I135" s="4">
        <f>Table4[[#This Row],[Quantity]]*Table4[[#This Row],[UnitPrice]]</f>
        <v>3758.16</v>
      </c>
      <c r="J135" s="4">
        <f>Table4[[#This Row],[Gross Revenue]]*(1-Table4[[#This Row],[Discount]])</f>
        <v>3570.2519999999995</v>
      </c>
      <c r="K135" s="4">
        <f>Table4[[#This Row],[Quantity]]*Table4[[#This Row],[CostPrice]]</f>
        <v>2009.12</v>
      </c>
      <c r="L135" s="4">
        <f>Table4[[#This Row],[Net Revenue]]-Table4[[#This Row],[Total Cost]]</f>
        <v>1561.1319999999996</v>
      </c>
      <c r="M135" t="str">
        <f>_xlfn.XLOOKUP(Table4[[#This Row],[ProductID]], Products!A:A,Products!B:B, "Not Found")</f>
        <v>Set Dairy</v>
      </c>
      <c r="N135" t="str">
        <f>TEXT(Table4[[#This Row],[Date]], "mmm")</f>
        <v>May</v>
      </c>
      <c r="O135" t="str">
        <f>TEXT(Table4[[#This Row],[Date]], "yyyy")</f>
        <v>2024</v>
      </c>
      <c r="P135" t="str">
        <f>_xlfn.XLOOKUP(Table4[[#This Row],[ProductID]],Products!A:A,Products!C:C, "Not Found")</f>
        <v>Groceries</v>
      </c>
      <c r="Q135" t="str">
        <f>_xlfn.XLOOKUP(Table4[[#This Row],[ProductID]],Products!A:A,Products!D:D,"Not Found")</f>
        <v>Dairy</v>
      </c>
      <c r="R135">
        <f>_xlfn.XLOOKUP(Table4[[#This Row],[ProductID]],Products!A:A,Products!E:E,"Not Found")</f>
        <v>1879.08</v>
      </c>
      <c r="S135">
        <f>_xlfn.XLOOKUP(Table4[[#This Row],[ProductID]],Products!A:A,Products!F:F, "Not Found")</f>
        <v>1004.56</v>
      </c>
      <c r="T135" t="str">
        <f>_xlfn.XLOOKUP(Table4[[#This Row],[CustomerID]],Customers!A:A,Customers!D:D, "Not Found")</f>
        <v>F</v>
      </c>
      <c r="U135" s="6">
        <f>_xlfn.XLOOKUP(Table4[[#This Row],[CustomerID]],Customers!A:A,Customers!E:E, "Not Found")</f>
        <v>23386</v>
      </c>
      <c r="V135">
        <f ca="1">DATEDIF(Table4[[#This Row],[CustomerBirthday]], TODAY(), "Y")</f>
        <v>62</v>
      </c>
      <c r="W135" t="str" cm="1">
        <f t="array" aca="1" ref="W135" ca="1">_xlfn.IFS(Table4[[#This Row],[Age]]&lt;25, "Under 25",Table4[[#This Row],[Age]]=34, "25-34", Table4[[#This Row],[Age]]&lt;=49, "35-49", Table4[[#This Row],[Age]]&lt;=64, "50-64", Table4[[#This Row],[Age]]&gt;=65, "65+")</f>
        <v>50-64</v>
      </c>
      <c r="X135" t="str">
        <f>_xlfn.XLOOKUP(Table4[[#This Row],[StoreID]],Stores!A:A,Stores!B:B, "Not found")</f>
        <v>MegaMart Jimenezborough</v>
      </c>
      <c r="Y135" t="str">
        <f>_xlfn.XLOOKUP(Table4[[#This Row],[StoreID]],Stores!A:A,Stores!C:C, "Not Found")</f>
        <v>Jimenezborough</v>
      </c>
      <c r="Z135" t="str">
        <f>_xlfn.XLOOKUP(Table4[[#This Row],[StoreID]],Stores!A:A,Stores!D:D, "Not Found")</f>
        <v>South</v>
      </c>
    </row>
    <row r="136" spans="1:26">
      <c r="A136" t="s">
        <v>1002</v>
      </c>
      <c r="B136" s="1">
        <v>45534</v>
      </c>
      <c r="C136" t="s">
        <v>520</v>
      </c>
      <c r="D136" t="s">
        <v>776</v>
      </c>
      <c r="E136" t="s">
        <v>839</v>
      </c>
      <c r="F136">
        <v>1</v>
      </c>
      <c r="G136">
        <v>0.15</v>
      </c>
      <c r="H136" t="s">
        <v>875</v>
      </c>
      <c r="I136" s="4">
        <f>Table4[[#This Row],[Quantity]]*Table4[[#This Row],[UnitPrice]]</f>
        <v>429.15</v>
      </c>
      <c r="J136" s="4">
        <f>Table4[[#This Row],[Gross Revenue]]*(1-Table4[[#This Row],[Discount]])</f>
        <v>364.77749999999997</v>
      </c>
      <c r="K136" s="4">
        <f>Table4[[#This Row],[Quantity]]*Table4[[#This Row],[CostPrice]]</f>
        <v>258.72000000000003</v>
      </c>
      <c r="L136" s="4">
        <f>Table4[[#This Row],[Net Revenue]]-Table4[[#This Row],[Total Cost]]</f>
        <v>106.05749999999995</v>
      </c>
      <c r="M136" t="str">
        <f>_xlfn.XLOOKUP(Table4[[#This Row],[ProductID]], Products!A:A,Products!B:B, "Not Found")</f>
        <v>Little Watches</v>
      </c>
      <c r="N136" t="str">
        <f>TEXT(Table4[[#This Row],[Date]], "mmm")</f>
        <v>Aug</v>
      </c>
      <c r="O136" t="str">
        <f>TEXT(Table4[[#This Row],[Date]], "yyyy")</f>
        <v>2024</v>
      </c>
      <c r="P136" t="str">
        <f>_xlfn.XLOOKUP(Table4[[#This Row],[ProductID]],Products!A:A,Products!C:C, "Not Found")</f>
        <v>Fashion</v>
      </c>
      <c r="Q136" t="str">
        <f>_xlfn.XLOOKUP(Table4[[#This Row],[ProductID]],Products!A:A,Products!D:D,"Not Found")</f>
        <v>Watches</v>
      </c>
      <c r="R136">
        <f>_xlfn.XLOOKUP(Table4[[#This Row],[ProductID]],Products!A:A,Products!E:E,"Not Found")</f>
        <v>429.15</v>
      </c>
      <c r="S136">
        <f>_xlfn.XLOOKUP(Table4[[#This Row],[ProductID]],Products!A:A,Products!F:F, "Not Found")</f>
        <v>258.72000000000003</v>
      </c>
      <c r="T136" t="str">
        <f>_xlfn.XLOOKUP(Table4[[#This Row],[CustomerID]],Customers!A:A,Customers!D:D, "Not Found")</f>
        <v>M</v>
      </c>
      <c r="U136" s="6">
        <f>_xlfn.XLOOKUP(Table4[[#This Row],[CustomerID]],Customers!A:A,Customers!E:E, "Not Found")</f>
        <v>22435</v>
      </c>
      <c r="V136">
        <f ca="1">DATEDIF(Table4[[#This Row],[CustomerBirthday]], TODAY(), "Y")</f>
        <v>65</v>
      </c>
      <c r="W136" t="str" cm="1">
        <f t="array" aca="1" ref="W136" ca="1">_xlfn.IFS(Table4[[#This Row],[Age]]&lt;25, "Under 25",Table4[[#This Row],[Age]]=34, "25-34", Table4[[#This Row],[Age]]&lt;=49, "35-49", Table4[[#This Row],[Age]]&lt;=64, "50-64", Table4[[#This Row],[Age]]&gt;=65, "65+")</f>
        <v>65+</v>
      </c>
      <c r="X136" t="str">
        <f>_xlfn.XLOOKUP(Table4[[#This Row],[StoreID]],Stores!A:A,Stores!B:B, "Not found")</f>
        <v>MegaMart New Michele</v>
      </c>
      <c r="Y136" t="str">
        <f>_xlfn.XLOOKUP(Table4[[#This Row],[StoreID]],Stores!A:A,Stores!C:C, "Not Found")</f>
        <v>New Michele</v>
      </c>
      <c r="Z136" t="str">
        <f>_xlfn.XLOOKUP(Table4[[#This Row],[StoreID]],Stores!A:A,Stores!D:D, "Not Found")</f>
        <v>West</v>
      </c>
    </row>
    <row r="137" spans="1:26">
      <c r="A137" t="s">
        <v>1003</v>
      </c>
      <c r="B137" s="1">
        <v>45485</v>
      </c>
      <c r="C137" t="s">
        <v>258</v>
      </c>
      <c r="D137" t="s">
        <v>800</v>
      </c>
      <c r="E137" t="s">
        <v>846</v>
      </c>
      <c r="F137">
        <v>1</v>
      </c>
      <c r="G137">
        <v>0.15</v>
      </c>
      <c r="H137" t="s">
        <v>865</v>
      </c>
      <c r="I137" s="4">
        <f>Table4[[#This Row],[Quantity]]*Table4[[#This Row],[UnitPrice]]</f>
        <v>1952.65</v>
      </c>
      <c r="J137" s="4">
        <f>Table4[[#This Row],[Gross Revenue]]*(1-Table4[[#This Row],[Discount]])</f>
        <v>1659.7525000000001</v>
      </c>
      <c r="K137" s="4">
        <f>Table4[[#This Row],[Quantity]]*Table4[[#This Row],[CostPrice]]</f>
        <v>1451.27</v>
      </c>
      <c r="L137" s="4">
        <f>Table4[[#This Row],[Net Revenue]]-Table4[[#This Row],[Total Cost]]</f>
        <v>208.48250000000007</v>
      </c>
      <c r="M137" t="str">
        <f>_xlfn.XLOOKUP(Table4[[#This Row],[ProductID]], Products!A:A,Products!B:B, "Not Found")</f>
        <v>Book Television</v>
      </c>
      <c r="N137" t="str">
        <f>TEXT(Table4[[#This Row],[Date]], "mmm")</f>
        <v>Jul</v>
      </c>
      <c r="O137" t="str">
        <f>TEXT(Table4[[#This Row],[Date]], "yyyy")</f>
        <v>2024</v>
      </c>
      <c r="P137" t="str">
        <f>_xlfn.XLOOKUP(Table4[[#This Row],[ProductID]],Products!A:A,Products!C:C, "Not Found")</f>
        <v>Electronics</v>
      </c>
      <c r="Q137" t="str">
        <f>_xlfn.XLOOKUP(Table4[[#This Row],[ProductID]],Products!A:A,Products!D:D,"Not Found")</f>
        <v>Television</v>
      </c>
      <c r="R137">
        <f>_xlfn.XLOOKUP(Table4[[#This Row],[ProductID]],Products!A:A,Products!E:E,"Not Found")</f>
        <v>1952.65</v>
      </c>
      <c r="S137">
        <f>_xlfn.XLOOKUP(Table4[[#This Row],[ProductID]],Products!A:A,Products!F:F, "Not Found")</f>
        <v>1451.27</v>
      </c>
      <c r="T137" t="str">
        <f>_xlfn.XLOOKUP(Table4[[#This Row],[CustomerID]],Customers!A:A,Customers!D:D, "Not Found")</f>
        <v>F</v>
      </c>
      <c r="U137" s="6">
        <f>_xlfn.XLOOKUP(Table4[[#This Row],[CustomerID]],Customers!A:A,Customers!E:E, "Not Found")</f>
        <v>29746</v>
      </c>
      <c r="V137">
        <f ca="1">DATEDIF(Table4[[#This Row],[CustomerBirthday]], TODAY(), "Y")</f>
        <v>45</v>
      </c>
      <c r="W137" t="str" cm="1">
        <f t="array" aca="1" ref="W137" ca="1">_xlfn.IFS(Table4[[#This Row],[Age]]&lt;25, "Under 25",Table4[[#This Row],[Age]]=34, "25-34", Table4[[#This Row],[Age]]&lt;=49, "35-49", Table4[[#This Row],[Age]]&lt;=64, "50-64", Table4[[#This Row],[Age]]&gt;=65, "65+")</f>
        <v>35-49</v>
      </c>
      <c r="X137" t="str">
        <f>_xlfn.XLOOKUP(Table4[[#This Row],[StoreID]],Stores!A:A,Stores!B:B, "Not found")</f>
        <v>MegaMart Johnmouth</v>
      </c>
      <c r="Y137" t="str">
        <f>_xlfn.XLOOKUP(Table4[[#This Row],[StoreID]],Stores!A:A,Stores!C:C, "Not Found")</f>
        <v>Johnmouth</v>
      </c>
      <c r="Z137" t="str">
        <f>_xlfn.XLOOKUP(Table4[[#This Row],[StoreID]],Stores!A:A,Stores!D:D, "Not Found")</f>
        <v>East</v>
      </c>
    </row>
    <row r="138" spans="1:26">
      <c r="A138" t="s">
        <v>1004</v>
      </c>
      <c r="B138" s="1">
        <v>45438</v>
      </c>
      <c r="C138" t="s">
        <v>615</v>
      </c>
      <c r="D138" t="s">
        <v>774</v>
      </c>
      <c r="E138" t="s">
        <v>839</v>
      </c>
      <c r="F138">
        <v>5</v>
      </c>
      <c r="G138">
        <v>0.15</v>
      </c>
      <c r="H138" t="s">
        <v>865</v>
      </c>
      <c r="I138" s="4">
        <f>Table4[[#This Row],[Quantity]]*Table4[[#This Row],[UnitPrice]]</f>
        <v>7437.05</v>
      </c>
      <c r="J138" s="4">
        <f>Table4[[#This Row],[Gross Revenue]]*(1-Table4[[#This Row],[Discount]])</f>
        <v>6321.4925000000003</v>
      </c>
      <c r="K138" s="4">
        <f>Table4[[#This Row],[Quantity]]*Table4[[#This Row],[CostPrice]]</f>
        <v>4065.3500000000004</v>
      </c>
      <c r="L138" s="4">
        <f>Table4[[#This Row],[Net Revenue]]-Table4[[#This Row],[Total Cost]]</f>
        <v>2256.1424999999999</v>
      </c>
      <c r="M138" t="str">
        <f>_xlfn.XLOOKUP(Table4[[#This Row],[ProductID]], Products!A:A,Products!B:B, "Not Found")</f>
        <v>Him Smartphone</v>
      </c>
      <c r="N138" t="str">
        <f>TEXT(Table4[[#This Row],[Date]], "mmm")</f>
        <v>May</v>
      </c>
      <c r="O138" t="str">
        <f>TEXT(Table4[[#This Row],[Date]], "yyyy")</f>
        <v>2024</v>
      </c>
      <c r="P138" t="str">
        <f>_xlfn.XLOOKUP(Table4[[#This Row],[ProductID]],Products!A:A,Products!C:C, "Not Found")</f>
        <v>Electronics</v>
      </c>
      <c r="Q138" t="str">
        <f>_xlfn.XLOOKUP(Table4[[#This Row],[ProductID]],Products!A:A,Products!D:D,"Not Found")</f>
        <v>Smartphone</v>
      </c>
      <c r="R138">
        <f>_xlfn.XLOOKUP(Table4[[#This Row],[ProductID]],Products!A:A,Products!E:E,"Not Found")</f>
        <v>1487.41</v>
      </c>
      <c r="S138">
        <f>_xlfn.XLOOKUP(Table4[[#This Row],[ProductID]],Products!A:A,Products!F:F, "Not Found")</f>
        <v>813.07</v>
      </c>
      <c r="T138" t="str">
        <f>_xlfn.XLOOKUP(Table4[[#This Row],[CustomerID]],Customers!A:A,Customers!D:D, "Not Found")</f>
        <v>F</v>
      </c>
      <c r="U138" s="6">
        <f>_xlfn.XLOOKUP(Table4[[#This Row],[CustomerID]],Customers!A:A,Customers!E:E, "Not Found")</f>
        <v>21425</v>
      </c>
      <c r="V138">
        <f ca="1">DATEDIF(Table4[[#This Row],[CustomerBirthday]], TODAY(), "Y")</f>
        <v>67</v>
      </c>
      <c r="W138" t="str" cm="1">
        <f t="array" aca="1" ref="W138" ca="1">_xlfn.IFS(Table4[[#This Row],[Age]]&lt;25, "Under 25",Table4[[#This Row],[Age]]=34, "25-34", Table4[[#This Row],[Age]]&lt;=49, "35-49", Table4[[#This Row],[Age]]&lt;=64, "50-64", Table4[[#This Row],[Age]]&gt;=65, "65+")</f>
        <v>65+</v>
      </c>
      <c r="X138" t="str">
        <f>_xlfn.XLOOKUP(Table4[[#This Row],[StoreID]],Stores!A:A,Stores!B:B, "Not found")</f>
        <v>MegaMart New Michele</v>
      </c>
      <c r="Y138" t="str">
        <f>_xlfn.XLOOKUP(Table4[[#This Row],[StoreID]],Stores!A:A,Stores!C:C, "Not Found")</f>
        <v>New Michele</v>
      </c>
      <c r="Z138" t="str">
        <f>_xlfn.XLOOKUP(Table4[[#This Row],[StoreID]],Stores!A:A,Stores!D:D, "Not Found")</f>
        <v>West</v>
      </c>
    </row>
    <row r="139" spans="1:26">
      <c r="A139" t="s">
        <v>1005</v>
      </c>
      <c r="B139" s="1">
        <v>45312</v>
      </c>
      <c r="C139" t="s">
        <v>112</v>
      </c>
      <c r="D139" t="s">
        <v>782</v>
      </c>
      <c r="E139" t="s">
        <v>835</v>
      </c>
      <c r="F139">
        <v>4</v>
      </c>
      <c r="G139">
        <v>0</v>
      </c>
      <c r="H139" t="s">
        <v>865</v>
      </c>
      <c r="I139" s="4">
        <f>Table4[[#This Row],[Quantity]]*Table4[[#This Row],[UnitPrice]]</f>
        <v>2695.12</v>
      </c>
      <c r="J139" s="4">
        <f>Table4[[#This Row],[Gross Revenue]]*(1-Table4[[#This Row],[Discount]])</f>
        <v>2695.12</v>
      </c>
      <c r="K139" s="4">
        <f>Table4[[#This Row],[Quantity]]*Table4[[#This Row],[CostPrice]]</f>
        <v>1453.32</v>
      </c>
      <c r="L139" s="4">
        <f>Table4[[#This Row],[Net Revenue]]-Table4[[#This Row],[Total Cost]]</f>
        <v>1241.8</v>
      </c>
      <c r="M139" t="str">
        <f>_xlfn.XLOOKUP(Table4[[#This Row],[ProductID]], Products!A:A,Products!B:B, "Not Found")</f>
        <v>Deal Smartphone</v>
      </c>
      <c r="N139" t="str">
        <f>TEXT(Table4[[#This Row],[Date]], "mmm")</f>
        <v>Jan</v>
      </c>
      <c r="O139" t="str">
        <f>TEXT(Table4[[#This Row],[Date]], "yyyy")</f>
        <v>2024</v>
      </c>
      <c r="P139" t="str">
        <f>_xlfn.XLOOKUP(Table4[[#This Row],[ProductID]],Products!A:A,Products!C:C, "Not Found")</f>
        <v>Electronics</v>
      </c>
      <c r="Q139" t="str">
        <f>_xlfn.XLOOKUP(Table4[[#This Row],[ProductID]],Products!A:A,Products!D:D,"Not Found")</f>
        <v>Smartphone</v>
      </c>
      <c r="R139">
        <f>_xlfn.XLOOKUP(Table4[[#This Row],[ProductID]],Products!A:A,Products!E:E,"Not Found")</f>
        <v>673.78</v>
      </c>
      <c r="S139">
        <f>_xlfn.XLOOKUP(Table4[[#This Row],[ProductID]],Products!A:A,Products!F:F, "Not Found")</f>
        <v>363.33</v>
      </c>
      <c r="T139" t="str">
        <f>_xlfn.XLOOKUP(Table4[[#This Row],[CustomerID]],Customers!A:A,Customers!D:D, "Not Found")</f>
        <v>F</v>
      </c>
      <c r="U139" s="6">
        <f>_xlfn.XLOOKUP(Table4[[#This Row],[CustomerID]],Customers!A:A,Customers!E:E, "Not Found")</f>
        <v>21956</v>
      </c>
      <c r="V139">
        <f ca="1">DATEDIF(Table4[[#This Row],[CustomerBirthday]], TODAY(), "Y")</f>
        <v>66</v>
      </c>
      <c r="W139" t="str" cm="1">
        <f t="array" aca="1" ref="W139" ca="1">_xlfn.IFS(Table4[[#This Row],[Age]]&lt;25, "Under 25",Table4[[#This Row],[Age]]=34, "25-34", Table4[[#This Row],[Age]]&lt;=49, "35-49", Table4[[#This Row],[Age]]&lt;=64, "50-64", Table4[[#This Row],[Age]]&gt;=65, "65+")</f>
        <v>65+</v>
      </c>
      <c r="X139" t="str">
        <f>_xlfn.XLOOKUP(Table4[[#This Row],[StoreID]],Stores!A:A,Stores!B:B, "Not found")</f>
        <v>MegaMart Peckmouth</v>
      </c>
      <c r="Y139" t="str">
        <f>_xlfn.XLOOKUP(Table4[[#This Row],[StoreID]],Stores!A:A,Stores!C:C, "Not Found")</f>
        <v>Peckmouth</v>
      </c>
      <c r="Z139" t="str">
        <f>_xlfn.XLOOKUP(Table4[[#This Row],[StoreID]],Stores!A:A,Stores!D:D, "Not Found")</f>
        <v>East</v>
      </c>
    </row>
    <row r="140" spans="1:26">
      <c r="A140" t="s">
        <v>1006</v>
      </c>
      <c r="B140" s="1">
        <v>45291</v>
      </c>
      <c r="C140" t="s">
        <v>563</v>
      </c>
      <c r="D140" t="s">
        <v>780</v>
      </c>
      <c r="E140" t="s">
        <v>835</v>
      </c>
      <c r="F140">
        <v>1</v>
      </c>
      <c r="G140">
        <v>0.15</v>
      </c>
      <c r="H140" t="s">
        <v>865</v>
      </c>
      <c r="I140" s="4">
        <f>Table4[[#This Row],[Quantity]]*Table4[[#This Row],[UnitPrice]]</f>
        <v>1272.23</v>
      </c>
      <c r="J140" s="4">
        <f>Table4[[#This Row],[Gross Revenue]]*(1-Table4[[#This Row],[Discount]])</f>
        <v>1081.3955000000001</v>
      </c>
      <c r="K140" s="4">
        <f>Table4[[#This Row],[Quantity]]*Table4[[#This Row],[CostPrice]]</f>
        <v>952.65</v>
      </c>
      <c r="L140" s="4">
        <f>Table4[[#This Row],[Net Revenue]]-Table4[[#This Row],[Total Cost]]</f>
        <v>128.74550000000011</v>
      </c>
      <c r="M140" t="str">
        <f>_xlfn.XLOOKUP(Table4[[#This Row],[ProductID]], Products!A:A,Products!B:B, "Not Found")</f>
        <v>Hospital Smartphone</v>
      </c>
      <c r="N140" t="str">
        <f>TEXT(Table4[[#This Row],[Date]], "mmm")</f>
        <v>Dec</v>
      </c>
      <c r="O140" t="str">
        <f>TEXT(Table4[[#This Row],[Date]], "yyyy")</f>
        <v>2023</v>
      </c>
      <c r="P140" t="str">
        <f>_xlfn.XLOOKUP(Table4[[#This Row],[ProductID]],Products!A:A,Products!C:C, "Not Found")</f>
        <v>Electronics</v>
      </c>
      <c r="Q140" t="str">
        <f>_xlfn.XLOOKUP(Table4[[#This Row],[ProductID]],Products!A:A,Products!D:D,"Not Found")</f>
        <v>Smartphone</v>
      </c>
      <c r="R140">
        <f>_xlfn.XLOOKUP(Table4[[#This Row],[ProductID]],Products!A:A,Products!E:E,"Not Found")</f>
        <v>1272.23</v>
      </c>
      <c r="S140">
        <f>_xlfn.XLOOKUP(Table4[[#This Row],[ProductID]],Products!A:A,Products!F:F, "Not Found")</f>
        <v>952.65</v>
      </c>
      <c r="T140" t="str">
        <f>_xlfn.XLOOKUP(Table4[[#This Row],[CustomerID]],Customers!A:A,Customers!D:D, "Not Found")</f>
        <v>M</v>
      </c>
      <c r="U140" s="6">
        <f>_xlfn.XLOOKUP(Table4[[#This Row],[CustomerID]],Customers!A:A,Customers!E:E, "Not Found")</f>
        <v>24092</v>
      </c>
      <c r="V140">
        <f ca="1">DATEDIF(Table4[[#This Row],[CustomerBirthday]], TODAY(), "Y")</f>
        <v>60</v>
      </c>
      <c r="W140" t="str" cm="1">
        <f t="array" aca="1" ref="W140" ca="1">_xlfn.IFS(Table4[[#This Row],[Age]]&lt;25, "Under 25",Table4[[#This Row],[Age]]=34, "25-34", Table4[[#This Row],[Age]]&lt;=49, "35-49", Table4[[#This Row],[Age]]&lt;=64, "50-64", Table4[[#This Row],[Age]]&gt;=65, "65+")</f>
        <v>50-64</v>
      </c>
      <c r="X140" t="str">
        <f>_xlfn.XLOOKUP(Table4[[#This Row],[StoreID]],Stores!A:A,Stores!B:B, "Not found")</f>
        <v>MegaMart Peckmouth</v>
      </c>
      <c r="Y140" t="str">
        <f>_xlfn.XLOOKUP(Table4[[#This Row],[StoreID]],Stores!A:A,Stores!C:C, "Not Found")</f>
        <v>Peckmouth</v>
      </c>
      <c r="Z140" t="str">
        <f>_xlfn.XLOOKUP(Table4[[#This Row],[StoreID]],Stores!A:A,Stores!D:D, "Not Found")</f>
        <v>East</v>
      </c>
    </row>
    <row r="141" spans="1:26">
      <c r="A141" t="s">
        <v>1007</v>
      </c>
      <c r="B141" s="1">
        <v>45691</v>
      </c>
      <c r="C141" t="s">
        <v>596</v>
      </c>
      <c r="D141" t="s">
        <v>786</v>
      </c>
      <c r="E141" t="s">
        <v>842</v>
      </c>
      <c r="F141">
        <v>1</v>
      </c>
      <c r="G141">
        <v>0.05</v>
      </c>
      <c r="H141" t="s">
        <v>875</v>
      </c>
      <c r="I141" s="4">
        <f>Table4[[#This Row],[Quantity]]*Table4[[#This Row],[UnitPrice]]</f>
        <v>29.24</v>
      </c>
      <c r="J141" s="4">
        <f>Table4[[#This Row],[Gross Revenue]]*(1-Table4[[#This Row],[Discount]])</f>
        <v>27.777999999999999</v>
      </c>
      <c r="K141" s="4">
        <f>Table4[[#This Row],[Quantity]]*Table4[[#This Row],[CostPrice]]</f>
        <v>15.28</v>
      </c>
      <c r="L141" s="4">
        <f>Table4[[#This Row],[Net Revenue]]-Table4[[#This Row],[Total Cost]]</f>
        <v>12.497999999999999</v>
      </c>
      <c r="M141" t="str">
        <f>_xlfn.XLOOKUP(Table4[[#This Row],[ProductID]], Products!A:A,Products!B:B, "Not Found")</f>
        <v>National Watches</v>
      </c>
      <c r="N141" t="str">
        <f>TEXT(Table4[[#This Row],[Date]], "mmm")</f>
        <v>Feb</v>
      </c>
      <c r="O141" t="str">
        <f>TEXT(Table4[[#This Row],[Date]], "yyyy")</f>
        <v>2025</v>
      </c>
      <c r="P141" t="str">
        <f>_xlfn.XLOOKUP(Table4[[#This Row],[ProductID]],Products!A:A,Products!C:C, "Not Found")</f>
        <v>Fashion</v>
      </c>
      <c r="Q141" t="str">
        <f>_xlfn.XLOOKUP(Table4[[#This Row],[ProductID]],Products!A:A,Products!D:D,"Not Found")</f>
        <v>Watches</v>
      </c>
      <c r="R141">
        <f>_xlfn.XLOOKUP(Table4[[#This Row],[ProductID]],Products!A:A,Products!E:E,"Not Found")</f>
        <v>29.24</v>
      </c>
      <c r="S141">
        <f>_xlfn.XLOOKUP(Table4[[#This Row],[ProductID]],Products!A:A,Products!F:F, "Not Found")</f>
        <v>15.28</v>
      </c>
      <c r="T141" t="str">
        <f>_xlfn.XLOOKUP(Table4[[#This Row],[CustomerID]],Customers!A:A,Customers!D:D, "Not Found")</f>
        <v>F</v>
      </c>
      <c r="U141" s="6">
        <f>_xlfn.XLOOKUP(Table4[[#This Row],[CustomerID]],Customers!A:A,Customers!E:E, "Not Found")</f>
        <v>32848</v>
      </c>
      <c r="V141">
        <f ca="1">DATEDIF(Table4[[#This Row],[CustomerBirthday]], TODAY(), "Y")</f>
        <v>36</v>
      </c>
      <c r="W141" t="str" cm="1">
        <f t="array" aca="1" ref="W141" ca="1">_xlfn.IFS(Table4[[#This Row],[Age]]&lt;25, "Under 25",Table4[[#This Row],[Age]]=34, "25-34", Table4[[#This Row],[Age]]&lt;=49, "35-49", Table4[[#This Row],[Age]]&lt;=64, "50-64", Table4[[#This Row],[Age]]&gt;=65, "65+")</f>
        <v>35-49</v>
      </c>
      <c r="X141" t="str">
        <f>_xlfn.XLOOKUP(Table4[[#This Row],[StoreID]],Stores!A:A,Stores!B:B, "Not found")</f>
        <v>MegaMart Brianahaven</v>
      </c>
      <c r="Y141" t="str">
        <f>_xlfn.XLOOKUP(Table4[[#This Row],[StoreID]],Stores!A:A,Stores!C:C, "Not Found")</f>
        <v>Brianahaven</v>
      </c>
      <c r="Z141" t="str">
        <f>_xlfn.XLOOKUP(Table4[[#This Row],[StoreID]],Stores!A:A,Stores!D:D, "Not Found")</f>
        <v>North</v>
      </c>
    </row>
    <row r="142" spans="1:26">
      <c r="A142" t="s">
        <v>1008</v>
      </c>
      <c r="B142" s="1">
        <v>45253</v>
      </c>
      <c r="C142" t="s">
        <v>44</v>
      </c>
      <c r="D142" t="s">
        <v>774</v>
      </c>
      <c r="E142" t="s">
        <v>839</v>
      </c>
      <c r="F142">
        <v>4</v>
      </c>
      <c r="G142">
        <v>0</v>
      </c>
      <c r="H142" t="s">
        <v>875</v>
      </c>
      <c r="I142" s="4">
        <f>Table4[[#This Row],[Quantity]]*Table4[[#This Row],[UnitPrice]]</f>
        <v>5949.64</v>
      </c>
      <c r="J142" s="4">
        <f>Table4[[#This Row],[Gross Revenue]]*(1-Table4[[#This Row],[Discount]])</f>
        <v>5949.64</v>
      </c>
      <c r="K142" s="4">
        <f>Table4[[#This Row],[Quantity]]*Table4[[#This Row],[CostPrice]]</f>
        <v>3252.28</v>
      </c>
      <c r="L142" s="4">
        <f>Table4[[#This Row],[Net Revenue]]-Table4[[#This Row],[Total Cost]]</f>
        <v>2697.36</v>
      </c>
      <c r="M142" t="str">
        <f>_xlfn.XLOOKUP(Table4[[#This Row],[ProductID]], Products!A:A,Products!B:B, "Not Found")</f>
        <v>Him Smartphone</v>
      </c>
      <c r="N142" t="str">
        <f>TEXT(Table4[[#This Row],[Date]], "mmm")</f>
        <v>Nov</v>
      </c>
      <c r="O142" t="str">
        <f>TEXT(Table4[[#This Row],[Date]], "yyyy")</f>
        <v>2023</v>
      </c>
      <c r="P142" t="str">
        <f>_xlfn.XLOOKUP(Table4[[#This Row],[ProductID]],Products!A:A,Products!C:C, "Not Found")</f>
        <v>Electronics</v>
      </c>
      <c r="Q142" t="str">
        <f>_xlfn.XLOOKUP(Table4[[#This Row],[ProductID]],Products!A:A,Products!D:D,"Not Found")</f>
        <v>Smartphone</v>
      </c>
      <c r="R142">
        <f>_xlfn.XLOOKUP(Table4[[#This Row],[ProductID]],Products!A:A,Products!E:E,"Not Found")</f>
        <v>1487.41</v>
      </c>
      <c r="S142">
        <f>_xlfn.XLOOKUP(Table4[[#This Row],[ProductID]],Products!A:A,Products!F:F, "Not Found")</f>
        <v>813.07</v>
      </c>
      <c r="T142" t="str">
        <f>_xlfn.XLOOKUP(Table4[[#This Row],[CustomerID]],Customers!A:A,Customers!D:D, "Not Found")</f>
        <v>M</v>
      </c>
      <c r="U142" s="6">
        <f>_xlfn.XLOOKUP(Table4[[#This Row],[CustomerID]],Customers!A:A,Customers!E:E, "Not Found")</f>
        <v>28106</v>
      </c>
      <c r="V142">
        <f ca="1">DATEDIF(Table4[[#This Row],[CustomerBirthday]], TODAY(), "Y")</f>
        <v>49</v>
      </c>
      <c r="W142" t="str" cm="1">
        <f t="array" aca="1" ref="W142" ca="1">_xlfn.IFS(Table4[[#This Row],[Age]]&lt;25, "Under 25",Table4[[#This Row],[Age]]=34, "25-34", Table4[[#This Row],[Age]]&lt;=49, "35-49", Table4[[#This Row],[Age]]&lt;=64, "50-64", Table4[[#This Row],[Age]]&gt;=65, "65+")</f>
        <v>35-49</v>
      </c>
      <c r="X142" t="str">
        <f>_xlfn.XLOOKUP(Table4[[#This Row],[StoreID]],Stores!A:A,Stores!B:B, "Not found")</f>
        <v>MegaMart New Michele</v>
      </c>
      <c r="Y142" t="str">
        <f>_xlfn.XLOOKUP(Table4[[#This Row],[StoreID]],Stores!A:A,Stores!C:C, "Not Found")</f>
        <v>New Michele</v>
      </c>
      <c r="Z142" t="str">
        <f>_xlfn.XLOOKUP(Table4[[#This Row],[StoreID]],Stores!A:A,Stores!D:D, "Not Found")</f>
        <v>West</v>
      </c>
    </row>
    <row r="143" spans="1:26">
      <c r="A143" t="s">
        <v>1009</v>
      </c>
      <c r="B143" s="1">
        <v>45562</v>
      </c>
      <c r="C143" t="s">
        <v>234</v>
      </c>
      <c r="D143" t="s">
        <v>824</v>
      </c>
      <c r="E143" t="s">
        <v>846</v>
      </c>
      <c r="F143">
        <v>2</v>
      </c>
      <c r="G143">
        <v>0.15</v>
      </c>
      <c r="H143" t="s">
        <v>868</v>
      </c>
      <c r="I143" s="4">
        <f>Table4[[#This Row],[Quantity]]*Table4[[#This Row],[UnitPrice]]</f>
        <v>776.52</v>
      </c>
      <c r="J143" s="4">
        <f>Table4[[#This Row],[Gross Revenue]]*(1-Table4[[#This Row],[Discount]])</f>
        <v>660.04199999999992</v>
      </c>
      <c r="K143" s="4">
        <f>Table4[[#This Row],[Quantity]]*Table4[[#This Row],[CostPrice]]</f>
        <v>398.6</v>
      </c>
      <c r="L143" s="4">
        <f>Table4[[#This Row],[Net Revenue]]-Table4[[#This Row],[Total Cost]]</f>
        <v>261.44199999999989</v>
      </c>
      <c r="M143" t="str">
        <f>_xlfn.XLOOKUP(Table4[[#This Row],[ProductID]], Products!A:A,Products!B:B, "Not Found")</f>
        <v>Possible Watches</v>
      </c>
      <c r="N143" t="str">
        <f>TEXT(Table4[[#This Row],[Date]], "mmm")</f>
        <v>Sep</v>
      </c>
      <c r="O143" t="str">
        <f>TEXT(Table4[[#This Row],[Date]], "yyyy")</f>
        <v>2024</v>
      </c>
      <c r="P143" t="str">
        <f>_xlfn.XLOOKUP(Table4[[#This Row],[ProductID]],Products!A:A,Products!C:C, "Not Found")</f>
        <v>Fashion</v>
      </c>
      <c r="Q143" t="str">
        <f>_xlfn.XLOOKUP(Table4[[#This Row],[ProductID]],Products!A:A,Products!D:D,"Not Found")</f>
        <v>Watches</v>
      </c>
      <c r="R143">
        <f>_xlfn.XLOOKUP(Table4[[#This Row],[ProductID]],Products!A:A,Products!E:E,"Not Found")</f>
        <v>388.26</v>
      </c>
      <c r="S143">
        <f>_xlfn.XLOOKUP(Table4[[#This Row],[ProductID]],Products!A:A,Products!F:F, "Not Found")</f>
        <v>199.3</v>
      </c>
      <c r="T143" t="str">
        <f>_xlfn.XLOOKUP(Table4[[#This Row],[CustomerID]],Customers!A:A,Customers!D:D, "Not Found")</f>
        <v>M</v>
      </c>
      <c r="U143" s="6">
        <f>_xlfn.XLOOKUP(Table4[[#This Row],[CustomerID]],Customers!A:A,Customers!E:E, "Not Found")</f>
        <v>25132</v>
      </c>
      <c r="V143">
        <f ca="1">DATEDIF(Table4[[#This Row],[CustomerBirthday]], TODAY(), "Y")</f>
        <v>57</v>
      </c>
      <c r="W143" t="str" cm="1">
        <f t="array" aca="1" ref="W143" ca="1">_xlfn.IFS(Table4[[#This Row],[Age]]&lt;25, "Under 25",Table4[[#This Row],[Age]]=34, "25-34", Table4[[#This Row],[Age]]&lt;=49, "35-49", Table4[[#This Row],[Age]]&lt;=64, "50-64", Table4[[#This Row],[Age]]&gt;=65, "65+")</f>
        <v>50-64</v>
      </c>
      <c r="X143" t="str">
        <f>_xlfn.XLOOKUP(Table4[[#This Row],[StoreID]],Stores!A:A,Stores!B:B, "Not found")</f>
        <v>MegaMart Johnmouth</v>
      </c>
      <c r="Y143" t="str">
        <f>_xlfn.XLOOKUP(Table4[[#This Row],[StoreID]],Stores!A:A,Stores!C:C, "Not Found")</f>
        <v>Johnmouth</v>
      </c>
      <c r="Z143" t="str">
        <f>_xlfn.XLOOKUP(Table4[[#This Row],[StoreID]],Stores!A:A,Stores!D:D, "Not Found")</f>
        <v>East</v>
      </c>
    </row>
    <row r="144" spans="1:26">
      <c r="A144" t="s">
        <v>1010</v>
      </c>
      <c r="B144" s="1">
        <v>45878</v>
      </c>
      <c r="C144" t="s">
        <v>358</v>
      </c>
      <c r="D144" t="s">
        <v>792</v>
      </c>
      <c r="E144" t="s">
        <v>846</v>
      </c>
      <c r="F144">
        <v>4</v>
      </c>
      <c r="G144">
        <v>0.05</v>
      </c>
      <c r="H144" t="s">
        <v>868</v>
      </c>
      <c r="I144" s="4">
        <f>Table4[[#This Row],[Quantity]]*Table4[[#This Row],[UnitPrice]]</f>
        <v>7195.88</v>
      </c>
      <c r="J144" s="4">
        <f>Table4[[#This Row],[Gross Revenue]]*(1-Table4[[#This Row],[Discount]])</f>
        <v>6836.0859999999993</v>
      </c>
      <c r="K144" s="4">
        <f>Table4[[#This Row],[Quantity]]*Table4[[#This Row],[CostPrice]]</f>
        <v>5316.6</v>
      </c>
      <c r="L144" s="4">
        <f>Table4[[#This Row],[Net Revenue]]-Table4[[#This Row],[Total Cost]]</f>
        <v>1519.485999999999</v>
      </c>
      <c r="M144" t="str">
        <f>_xlfn.XLOOKUP(Table4[[#This Row],[ProductID]], Products!A:A,Products!B:B, "Not Found")</f>
        <v>Beat Accessories</v>
      </c>
      <c r="N144" t="str">
        <f>TEXT(Table4[[#This Row],[Date]], "mmm")</f>
        <v>Aug</v>
      </c>
      <c r="O144" t="str">
        <f>TEXT(Table4[[#This Row],[Date]], "yyyy")</f>
        <v>2025</v>
      </c>
      <c r="P144" t="str">
        <f>_xlfn.XLOOKUP(Table4[[#This Row],[ProductID]],Products!A:A,Products!C:C, "Not Found")</f>
        <v>Fashion</v>
      </c>
      <c r="Q144" t="str">
        <f>_xlfn.XLOOKUP(Table4[[#This Row],[ProductID]],Products!A:A,Products!D:D,"Not Found")</f>
        <v>Accessories</v>
      </c>
      <c r="R144">
        <f>_xlfn.XLOOKUP(Table4[[#This Row],[ProductID]],Products!A:A,Products!E:E,"Not Found")</f>
        <v>1798.97</v>
      </c>
      <c r="S144">
        <f>_xlfn.XLOOKUP(Table4[[#This Row],[ProductID]],Products!A:A,Products!F:F, "Not Found")</f>
        <v>1329.15</v>
      </c>
      <c r="T144" t="str">
        <f>_xlfn.XLOOKUP(Table4[[#This Row],[CustomerID]],Customers!A:A,Customers!D:D, "Not Found")</f>
        <v>M</v>
      </c>
      <c r="U144" s="6">
        <f>_xlfn.XLOOKUP(Table4[[#This Row],[CustomerID]],Customers!A:A,Customers!E:E, "Not Found")</f>
        <v>30183</v>
      </c>
      <c r="V144">
        <f ca="1">DATEDIF(Table4[[#This Row],[CustomerBirthday]], TODAY(), "Y")</f>
        <v>43</v>
      </c>
      <c r="W144" t="str" cm="1">
        <f t="array" aca="1" ref="W144" ca="1">_xlfn.IFS(Table4[[#This Row],[Age]]&lt;25, "Under 25",Table4[[#This Row],[Age]]=34, "25-34", Table4[[#This Row],[Age]]&lt;=49, "35-49", Table4[[#This Row],[Age]]&lt;=64, "50-64", Table4[[#This Row],[Age]]&gt;=65, "65+")</f>
        <v>35-49</v>
      </c>
      <c r="X144" t="str">
        <f>_xlfn.XLOOKUP(Table4[[#This Row],[StoreID]],Stores!A:A,Stores!B:B, "Not found")</f>
        <v>MegaMart Johnmouth</v>
      </c>
      <c r="Y144" t="str">
        <f>_xlfn.XLOOKUP(Table4[[#This Row],[StoreID]],Stores!A:A,Stores!C:C, "Not Found")</f>
        <v>Johnmouth</v>
      </c>
      <c r="Z144" t="str">
        <f>_xlfn.XLOOKUP(Table4[[#This Row],[StoreID]],Stores!A:A,Stores!D:D, "Not Found")</f>
        <v>East</v>
      </c>
    </row>
    <row r="145" spans="1:26">
      <c r="A145" t="s">
        <v>1011</v>
      </c>
      <c r="B145" s="1">
        <v>45278</v>
      </c>
      <c r="C145" t="s">
        <v>599</v>
      </c>
      <c r="D145" t="s">
        <v>814</v>
      </c>
      <c r="E145" t="s">
        <v>831</v>
      </c>
      <c r="F145">
        <v>4</v>
      </c>
      <c r="G145">
        <v>0.15</v>
      </c>
      <c r="H145" t="s">
        <v>865</v>
      </c>
      <c r="I145" s="4">
        <f>Table4[[#This Row],[Quantity]]*Table4[[#This Row],[UnitPrice]]</f>
        <v>5146.2</v>
      </c>
      <c r="J145" s="4">
        <f>Table4[[#This Row],[Gross Revenue]]*(1-Table4[[#This Row],[Discount]])</f>
        <v>4374.2699999999995</v>
      </c>
      <c r="K145" s="4">
        <f>Table4[[#This Row],[Quantity]]*Table4[[#This Row],[CostPrice]]</f>
        <v>3190.16</v>
      </c>
      <c r="L145" s="4">
        <f>Table4[[#This Row],[Net Revenue]]-Table4[[#This Row],[Total Cost]]</f>
        <v>1184.1099999999997</v>
      </c>
      <c r="M145" t="str">
        <f>_xlfn.XLOOKUP(Table4[[#This Row],[ProductID]], Products!A:A,Products!B:B, "Not Found")</f>
        <v>Least Accessories</v>
      </c>
      <c r="N145" t="str">
        <f>TEXT(Table4[[#This Row],[Date]], "mmm")</f>
        <v>Dec</v>
      </c>
      <c r="O145" t="str">
        <f>TEXT(Table4[[#This Row],[Date]], "yyyy")</f>
        <v>2023</v>
      </c>
      <c r="P145" t="str">
        <f>_xlfn.XLOOKUP(Table4[[#This Row],[ProductID]],Products!A:A,Products!C:C, "Not Found")</f>
        <v>Fashion</v>
      </c>
      <c r="Q145" t="str">
        <f>_xlfn.XLOOKUP(Table4[[#This Row],[ProductID]],Products!A:A,Products!D:D,"Not Found")</f>
        <v>Accessories</v>
      </c>
      <c r="R145">
        <f>_xlfn.XLOOKUP(Table4[[#This Row],[ProductID]],Products!A:A,Products!E:E,"Not Found")</f>
        <v>1286.55</v>
      </c>
      <c r="S145">
        <f>_xlfn.XLOOKUP(Table4[[#This Row],[ProductID]],Products!A:A,Products!F:F, "Not Found")</f>
        <v>797.54</v>
      </c>
      <c r="T145" t="str">
        <f>_xlfn.XLOOKUP(Table4[[#This Row],[CustomerID]],Customers!A:A,Customers!D:D, "Not Found")</f>
        <v>M</v>
      </c>
      <c r="U145" s="6">
        <f>_xlfn.XLOOKUP(Table4[[#This Row],[CustomerID]],Customers!A:A,Customers!E:E, "Not Found")</f>
        <v>25414</v>
      </c>
      <c r="V145">
        <f ca="1">DATEDIF(Table4[[#This Row],[CustomerBirthday]], TODAY(), "Y")</f>
        <v>56</v>
      </c>
      <c r="W145" t="str" cm="1">
        <f t="array" aca="1" ref="W145" ca="1">_xlfn.IFS(Table4[[#This Row],[Age]]&lt;25, "Under 25",Table4[[#This Row],[Age]]=34, "25-34", Table4[[#This Row],[Age]]&lt;=49, "35-49", Table4[[#This Row],[Age]]&lt;=64, "50-64", Table4[[#This Row],[Age]]&gt;=65, "65+")</f>
        <v>50-64</v>
      </c>
      <c r="X145" t="str">
        <f>_xlfn.XLOOKUP(Table4[[#This Row],[StoreID]],Stores!A:A,Stores!B:B, "Not found")</f>
        <v>MegaMart Jimenezborough</v>
      </c>
      <c r="Y145" t="str">
        <f>_xlfn.XLOOKUP(Table4[[#This Row],[StoreID]],Stores!A:A,Stores!C:C, "Not Found")</f>
        <v>Jimenezborough</v>
      </c>
      <c r="Z145" t="str">
        <f>_xlfn.XLOOKUP(Table4[[#This Row],[StoreID]],Stores!A:A,Stores!D:D, "Not Found")</f>
        <v>South</v>
      </c>
    </row>
    <row r="146" spans="1:26">
      <c r="A146" t="s">
        <v>1012</v>
      </c>
      <c r="B146" s="1">
        <v>45726</v>
      </c>
      <c r="C146" t="s">
        <v>40</v>
      </c>
      <c r="D146" t="s">
        <v>736</v>
      </c>
      <c r="E146" t="s">
        <v>839</v>
      </c>
      <c r="F146">
        <v>2</v>
      </c>
      <c r="G146">
        <v>0.15</v>
      </c>
      <c r="H146" t="s">
        <v>868</v>
      </c>
      <c r="I146" s="4">
        <f>Table4[[#This Row],[Quantity]]*Table4[[#This Row],[UnitPrice]]</f>
        <v>246.38</v>
      </c>
      <c r="J146" s="4">
        <f>Table4[[#This Row],[Gross Revenue]]*(1-Table4[[#This Row],[Discount]])</f>
        <v>209.423</v>
      </c>
      <c r="K146" s="4">
        <f>Table4[[#This Row],[Quantity]]*Table4[[#This Row],[CostPrice]]</f>
        <v>160.72</v>
      </c>
      <c r="L146" s="4">
        <f>Table4[[#This Row],[Net Revenue]]-Table4[[#This Row],[Total Cost]]</f>
        <v>48.703000000000003</v>
      </c>
      <c r="M146" t="str">
        <f>_xlfn.XLOOKUP(Table4[[#This Row],[ProductID]], Products!A:A,Products!B:B, "Not Found")</f>
        <v>Us Snacks</v>
      </c>
      <c r="N146" t="str">
        <f>TEXT(Table4[[#This Row],[Date]], "mmm")</f>
        <v>Mar</v>
      </c>
      <c r="O146" t="str">
        <f>TEXT(Table4[[#This Row],[Date]], "yyyy")</f>
        <v>2025</v>
      </c>
      <c r="P146" t="str">
        <f>_xlfn.XLOOKUP(Table4[[#This Row],[ProductID]],Products!A:A,Products!C:C, "Not Found")</f>
        <v>Groceries</v>
      </c>
      <c r="Q146" t="str">
        <f>_xlfn.XLOOKUP(Table4[[#This Row],[ProductID]],Products!A:A,Products!D:D,"Not Found")</f>
        <v>Snacks</v>
      </c>
      <c r="R146">
        <f>_xlfn.XLOOKUP(Table4[[#This Row],[ProductID]],Products!A:A,Products!E:E,"Not Found")</f>
        <v>123.19</v>
      </c>
      <c r="S146">
        <f>_xlfn.XLOOKUP(Table4[[#This Row],[ProductID]],Products!A:A,Products!F:F, "Not Found")</f>
        <v>80.36</v>
      </c>
      <c r="T146" t="str">
        <f>_xlfn.XLOOKUP(Table4[[#This Row],[CustomerID]],Customers!A:A,Customers!D:D, "Not Found")</f>
        <v>F</v>
      </c>
      <c r="U146" s="6">
        <f>_xlfn.XLOOKUP(Table4[[#This Row],[CustomerID]],Customers!A:A,Customers!E:E, "Not Found")</f>
        <v>38214</v>
      </c>
      <c r="V146">
        <f ca="1">DATEDIF(Table4[[#This Row],[CustomerBirthday]], TODAY(), "Y")</f>
        <v>21</v>
      </c>
      <c r="W146" t="str" cm="1">
        <f t="array" aca="1" ref="W146" ca="1">_xlfn.IFS(Table4[[#This Row],[Age]]&lt;25, "Under 25",Table4[[#This Row],[Age]]=34, "25-34", Table4[[#This Row],[Age]]&lt;=49, "35-49", Table4[[#This Row],[Age]]&lt;=64, "50-64", Table4[[#This Row],[Age]]&gt;=65, "65+")</f>
        <v>Under 25</v>
      </c>
      <c r="X146" t="str">
        <f>_xlfn.XLOOKUP(Table4[[#This Row],[StoreID]],Stores!A:A,Stores!B:B, "Not found")</f>
        <v>MegaMart New Michele</v>
      </c>
      <c r="Y146" t="str">
        <f>_xlfn.XLOOKUP(Table4[[#This Row],[StoreID]],Stores!A:A,Stores!C:C, "Not Found")</f>
        <v>New Michele</v>
      </c>
      <c r="Z146" t="str">
        <f>_xlfn.XLOOKUP(Table4[[#This Row],[StoreID]],Stores!A:A,Stores!D:D, "Not Found")</f>
        <v>West</v>
      </c>
    </row>
    <row r="147" spans="1:26">
      <c r="A147" t="s">
        <v>1013</v>
      </c>
      <c r="B147" s="1">
        <v>45424</v>
      </c>
      <c r="C147" t="s">
        <v>234</v>
      </c>
      <c r="D147" t="s">
        <v>804</v>
      </c>
      <c r="E147" t="s">
        <v>839</v>
      </c>
      <c r="F147">
        <v>1</v>
      </c>
      <c r="G147">
        <v>0.1</v>
      </c>
      <c r="H147" t="s">
        <v>865</v>
      </c>
      <c r="I147" s="4">
        <f>Table4[[#This Row],[Quantity]]*Table4[[#This Row],[UnitPrice]]</f>
        <v>540.94000000000005</v>
      </c>
      <c r="J147" s="4">
        <f>Table4[[#This Row],[Gross Revenue]]*(1-Table4[[#This Row],[Discount]])</f>
        <v>486.84600000000006</v>
      </c>
      <c r="K147" s="4">
        <f>Table4[[#This Row],[Quantity]]*Table4[[#This Row],[CostPrice]]</f>
        <v>398.25</v>
      </c>
      <c r="L147" s="4">
        <f>Table4[[#This Row],[Net Revenue]]-Table4[[#This Row],[Total Cost]]</f>
        <v>88.59600000000006</v>
      </c>
      <c r="M147" t="str">
        <f>_xlfn.XLOOKUP(Table4[[#This Row],[ProductID]], Products!A:A,Products!B:B, "Not Found")</f>
        <v>Church Clothing</v>
      </c>
      <c r="N147" t="str">
        <f>TEXT(Table4[[#This Row],[Date]], "mmm")</f>
        <v>May</v>
      </c>
      <c r="O147" t="str">
        <f>TEXT(Table4[[#This Row],[Date]], "yyyy")</f>
        <v>2024</v>
      </c>
      <c r="P147" t="str">
        <f>_xlfn.XLOOKUP(Table4[[#This Row],[ProductID]],Products!A:A,Products!C:C, "Not Found")</f>
        <v>Fashion</v>
      </c>
      <c r="Q147" t="str">
        <f>_xlfn.XLOOKUP(Table4[[#This Row],[ProductID]],Products!A:A,Products!D:D,"Not Found")</f>
        <v>Clothing</v>
      </c>
      <c r="R147">
        <f>_xlfn.XLOOKUP(Table4[[#This Row],[ProductID]],Products!A:A,Products!E:E,"Not Found")</f>
        <v>540.94000000000005</v>
      </c>
      <c r="S147">
        <f>_xlfn.XLOOKUP(Table4[[#This Row],[ProductID]],Products!A:A,Products!F:F, "Not Found")</f>
        <v>398.25</v>
      </c>
      <c r="T147" t="str">
        <f>_xlfn.XLOOKUP(Table4[[#This Row],[CustomerID]],Customers!A:A,Customers!D:D, "Not Found")</f>
        <v>M</v>
      </c>
      <c r="U147" s="6">
        <f>_xlfn.XLOOKUP(Table4[[#This Row],[CustomerID]],Customers!A:A,Customers!E:E, "Not Found")</f>
        <v>25132</v>
      </c>
      <c r="V147">
        <f ca="1">DATEDIF(Table4[[#This Row],[CustomerBirthday]], TODAY(), "Y")</f>
        <v>57</v>
      </c>
      <c r="W147" t="str" cm="1">
        <f t="array" aca="1" ref="W147" ca="1">_xlfn.IFS(Table4[[#This Row],[Age]]&lt;25, "Under 25",Table4[[#This Row],[Age]]=34, "25-34", Table4[[#This Row],[Age]]&lt;=49, "35-49", Table4[[#This Row],[Age]]&lt;=64, "50-64", Table4[[#This Row],[Age]]&gt;=65, "65+")</f>
        <v>50-64</v>
      </c>
      <c r="X147" t="str">
        <f>_xlfn.XLOOKUP(Table4[[#This Row],[StoreID]],Stores!A:A,Stores!B:B, "Not found")</f>
        <v>MegaMart New Michele</v>
      </c>
      <c r="Y147" t="str">
        <f>_xlfn.XLOOKUP(Table4[[#This Row],[StoreID]],Stores!A:A,Stores!C:C, "Not Found")</f>
        <v>New Michele</v>
      </c>
      <c r="Z147" t="str">
        <f>_xlfn.XLOOKUP(Table4[[#This Row],[StoreID]],Stores!A:A,Stores!D:D, "Not Found")</f>
        <v>West</v>
      </c>
    </row>
    <row r="148" spans="1:26">
      <c r="A148" t="s">
        <v>1014</v>
      </c>
      <c r="B148" s="1">
        <v>45552</v>
      </c>
      <c r="C148" t="s">
        <v>67</v>
      </c>
      <c r="D148" t="s">
        <v>796</v>
      </c>
      <c r="E148" t="s">
        <v>842</v>
      </c>
      <c r="F148">
        <v>3</v>
      </c>
      <c r="G148">
        <v>0.05</v>
      </c>
      <c r="H148" t="s">
        <v>875</v>
      </c>
      <c r="I148" s="4">
        <f>Table4[[#This Row],[Quantity]]*Table4[[#This Row],[UnitPrice]]</f>
        <v>4687.29</v>
      </c>
      <c r="J148" s="4">
        <f>Table4[[#This Row],[Gross Revenue]]*(1-Table4[[#This Row],[Discount]])</f>
        <v>4452.9254999999994</v>
      </c>
      <c r="K148" s="4">
        <f>Table4[[#This Row],[Quantity]]*Table4[[#This Row],[CostPrice]]</f>
        <v>3586.8900000000003</v>
      </c>
      <c r="L148" s="4">
        <f>Table4[[#This Row],[Net Revenue]]-Table4[[#This Row],[Total Cost]]</f>
        <v>866.03549999999905</v>
      </c>
      <c r="M148" t="str">
        <f>_xlfn.XLOOKUP(Table4[[#This Row],[ProductID]], Products!A:A,Products!B:B, "Not Found")</f>
        <v>Chair Laptop</v>
      </c>
      <c r="N148" t="str">
        <f>TEXT(Table4[[#This Row],[Date]], "mmm")</f>
        <v>Sep</v>
      </c>
      <c r="O148" t="str">
        <f>TEXT(Table4[[#This Row],[Date]], "yyyy")</f>
        <v>2024</v>
      </c>
      <c r="P148" t="str">
        <f>_xlfn.XLOOKUP(Table4[[#This Row],[ProductID]],Products!A:A,Products!C:C, "Not Found")</f>
        <v>Electronics</v>
      </c>
      <c r="Q148" t="str">
        <f>_xlfn.XLOOKUP(Table4[[#This Row],[ProductID]],Products!A:A,Products!D:D,"Not Found")</f>
        <v>Laptop</v>
      </c>
      <c r="R148">
        <f>_xlfn.XLOOKUP(Table4[[#This Row],[ProductID]],Products!A:A,Products!E:E,"Not Found")</f>
        <v>1562.43</v>
      </c>
      <c r="S148">
        <f>_xlfn.XLOOKUP(Table4[[#This Row],[ProductID]],Products!A:A,Products!F:F, "Not Found")</f>
        <v>1195.6300000000001</v>
      </c>
      <c r="T148" t="str">
        <f>_xlfn.XLOOKUP(Table4[[#This Row],[CustomerID]],Customers!A:A,Customers!D:D, "Not Found")</f>
        <v>M</v>
      </c>
      <c r="U148" s="6">
        <f>_xlfn.XLOOKUP(Table4[[#This Row],[CustomerID]],Customers!A:A,Customers!E:E, "Not Found")</f>
        <v>27877</v>
      </c>
      <c r="V148">
        <f ca="1">DATEDIF(Table4[[#This Row],[CustomerBirthday]], TODAY(), "Y")</f>
        <v>50</v>
      </c>
      <c r="W148" t="str" cm="1">
        <f t="array" aca="1" ref="W148" ca="1">_xlfn.IFS(Table4[[#This Row],[Age]]&lt;25, "Under 25",Table4[[#This Row],[Age]]=34, "25-34", Table4[[#This Row],[Age]]&lt;=49, "35-49", Table4[[#This Row],[Age]]&lt;=64, "50-64", Table4[[#This Row],[Age]]&gt;=65, "65+")</f>
        <v>50-64</v>
      </c>
      <c r="X148" t="str">
        <f>_xlfn.XLOOKUP(Table4[[#This Row],[StoreID]],Stores!A:A,Stores!B:B, "Not found")</f>
        <v>MegaMart Brianahaven</v>
      </c>
      <c r="Y148" t="str">
        <f>_xlfn.XLOOKUP(Table4[[#This Row],[StoreID]],Stores!A:A,Stores!C:C, "Not Found")</f>
        <v>Brianahaven</v>
      </c>
      <c r="Z148" t="str">
        <f>_xlfn.XLOOKUP(Table4[[#This Row],[StoreID]],Stores!A:A,Stores!D:D, "Not Found")</f>
        <v>North</v>
      </c>
    </row>
    <row r="149" spans="1:26">
      <c r="A149" t="s">
        <v>1015</v>
      </c>
      <c r="B149" s="1">
        <v>45391</v>
      </c>
      <c r="C149" t="s">
        <v>435</v>
      </c>
      <c r="D149" t="s">
        <v>755</v>
      </c>
      <c r="E149" t="s">
        <v>831</v>
      </c>
      <c r="F149">
        <v>2</v>
      </c>
      <c r="G149">
        <v>0</v>
      </c>
      <c r="H149" t="s">
        <v>875</v>
      </c>
      <c r="I149" s="4">
        <f>Table4[[#This Row],[Quantity]]*Table4[[#This Row],[UnitPrice]]</f>
        <v>3717.5</v>
      </c>
      <c r="J149" s="4">
        <f>Table4[[#This Row],[Gross Revenue]]*(1-Table4[[#This Row],[Discount]])</f>
        <v>3717.5</v>
      </c>
      <c r="K149" s="4">
        <f>Table4[[#This Row],[Quantity]]*Table4[[#This Row],[CostPrice]]</f>
        <v>2902.32</v>
      </c>
      <c r="L149" s="4">
        <f>Table4[[#This Row],[Net Revenue]]-Table4[[#This Row],[Total Cost]]</f>
        <v>815.17999999999984</v>
      </c>
      <c r="M149" t="str">
        <f>_xlfn.XLOOKUP(Table4[[#This Row],[ProductID]], Products!A:A,Products!B:B, "Not Found")</f>
        <v>House Accessories</v>
      </c>
      <c r="N149" t="str">
        <f>TEXT(Table4[[#This Row],[Date]], "mmm")</f>
        <v>Apr</v>
      </c>
      <c r="O149" t="str">
        <f>TEXT(Table4[[#This Row],[Date]], "yyyy")</f>
        <v>2024</v>
      </c>
      <c r="P149" t="str">
        <f>_xlfn.XLOOKUP(Table4[[#This Row],[ProductID]],Products!A:A,Products!C:C, "Not Found")</f>
        <v>Fashion</v>
      </c>
      <c r="Q149" t="str">
        <f>_xlfn.XLOOKUP(Table4[[#This Row],[ProductID]],Products!A:A,Products!D:D,"Not Found")</f>
        <v>Accessories</v>
      </c>
      <c r="R149">
        <f>_xlfn.XLOOKUP(Table4[[#This Row],[ProductID]],Products!A:A,Products!E:E,"Not Found")</f>
        <v>1858.75</v>
      </c>
      <c r="S149">
        <f>_xlfn.XLOOKUP(Table4[[#This Row],[ProductID]],Products!A:A,Products!F:F, "Not Found")</f>
        <v>1451.16</v>
      </c>
      <c r="T149" t="str">
        <f>_xlfn.XLOOKUP(Table4[[#This Row],[CustomerID]],Customers!A:A,Customers!D:D, "Not Found")</f>
        <v>F</v>
      </c>
      <c r="U149" s="6">
        <f>_xlfn.XLOOKUP(Table4[[#This Row],[CustomerID]],Customers!A:A,Customers!E:E, "Not Found")</f>
        <v>32027</v>
      </c>
      <c r="V149">
        <f ca="1">DATEDIF(Table4[[#This Row],[CustomerBirthday]], TODAY(), "Y")</f>
        <v>38</v>
      </c>
      <c r="W149" t="str" cm="1">
        <f t="array" aca="1" ref="W149" ca="1">_xlfn.IFS(Table4[[#This Row],[Age]]&lt;25, "Under 25",Table4[[#This Row],[Age]]=34, "25-34", Table4[[#This Row],[Age]]&lt;=49, "35-49", Table4[[#This Row],[Age]]&lt;=64, "50-64", Table4[[#This Row],[Age]]&gt;=65, "65+")</f>
        <v>35-49</v>
      </c>
      <c r="X149" t="str">
        <f>_xlfn.XLOOKUP(Table4[[#This Row],[StoreID]],Stores!A:A,Stores!B:B, "Not found")</f>
        <v>MegaMart Jimenezborough</v>
      </c>
      <c r="Y149" t="str">
        <f>_xlfn.XLOOKUP(Table4[[#This Row],[StoreID]],Stores!A:A,Stores!C:C, "Not Found")</f>
        <v>Jimenezborough</v>
      </c>
      <c r="Z149" t="str">
        <f>_xlfn.XLOOKUP(Table4[[#This Row],[StoreID]],Stores!A:A,Stores!D:D, "Not Found")</f>
        <v>South</v>
      </c>
    </row>
    <row r="150" spans="1:26">
      <c r="A150" t="s">
        <v>1016</v>
      </c>
      <c r="B150" s="1">
        <v>45215</v>
      </c>
      <c r="C150" t="s">
        <v>324</v>
      </c>
      <c r="D150" t="s">
        <v>750</v>
      </c>
      <c r="E150" t="s">
        <v>835</v>
      </c>
      <c r="F150">
        <v>2</v>
      </c>
      <c r="G150">
        <v>0.05</v>
      </c>
      <c r="H150" t="s">
        <v>875</v>
      </c>
      <c r="I150" s="4">
        <f>Table4[[#This Row],[Quantity]]*Table4[[#This Row],[UnitPrice]]</f>
        <v>2685.5</v>
      </c>
      <c r="J150" s="4">
        <f>Table4[[#This Row],[Gross Revenue]]*(1-Table4[[#This Row],[Discount]])</f>
        <v>2551.2249999999999</v>
      </c>
      <c r="K150" s="4">
        <f>Table4[[#This Row],[Quantity]]*Table4[[#This Row],[CostPrice]]</f>
        <v>1595.88</v>
      </c>
      <c r="L150" s="4">
        <f>Table4[[#This Row],[Net Revenue]]-Table4[[#This Row],[Total Cost]]</f>
        <v>955.3449999999998</v>
      </c>
      <c r="M150" t="str">
        <f>_xlfn.XLOOKUP(Table4[[#This Row],[ProductID]], Products!A:A,Products!B:B, "Not Found")</f>
        <v>Add Clothing</v>
      </c>
      <c r="N150" t="str">
        <f>TEXT(Table4[[#This Row],[Date]], "mmm")</f>
        <v>Oct</v>
      </c>
      <c r="O150" t="str">
        <f>TEXT(Table4[[#This Row],[Date]], "yyyy")</f>
        <v>2023</v>
      </c>
      <c r="P150" t="str">
        <f>_xlfn.XLOOKUP(Table4[[#This Row],[ProductID]],Products!A:A,Products!C:C, "Not Found")</f>
        <v>Fashion</v>
      </c>
      <c r="Q150" t="str">
        <f>_xlfn.XLOOKUP(Table4[[#This Row],[ProductID]],Products!A:A,Products!D:D,"Not Found")</f>
        <v>Clothing</v>
      </c>
      <c r="R150">
        <f>_xlfn.XLOOKUP(Table4[[#This Row],[ProductID]],Products!A:A,Products!E:E,"Not Found")</f>
        <v>1342.75</v>
      </c>
      <c r="S150">
        <f>_xlfn.XLOOKUP(Table4[[#This Row],[ProductID]],Products!A:A,Products!F:F, "Not Found")</f>
        <v>797.94</v>
      </c>
      <c r="T150" t="str">
        <f>_xlfn.XLOOKUP(Table4[[#This Row],[CustomerID]],Customers!A:A,Customers!D:D, "Not Found")</f>
        <v>F</v>
      </c>
      <c r="U150" s="6">
        <f>_xlfn.XLOOKUP(Table4[[#This Row],[CustomerID]],Customers!A:A,Customers!E:E, "Not Found")</f>
        <v>27663</v>
      </c>
      <c r="V150">
        <f ca="1">DATEDIF(Table4[[#This Row],[CustomerBirthday]], TODAY(), "Y")</f>
        <v>50</v>
      </c>
      <c r="W150" t="str" cm="1">
        <f t="array" aca="1" ref="W150" ca="1">_xlfn.IFS(Table4[[#This Row],[Age]]&lt;25, "Under 25",Table4[[#This Row],[Age]]=34, "25-34", Table4[[#This Row],[Age]]&lt;=49, "35-49", Table4[[#This Row],[Age]]&lt;=64, "50-64", Table4[[#This Row],[Age]]&gt;=65, "65+")</f>
        <v>50-64</v>
      </c>
      <c r="X150" t="str">
        <f>_xlfn.XLOOKUP(Table4[[#This Row],[StoreID]],Stores!A:A,Stores!B:B, "Not found")</f>
        <v>MegaMart Peckmouth</v>
      </c>
      <c r="Y150" t="str">
        <f>_xlfn.XLOOKUP(Table4[[#This Row],[StoreID]],Stores!A:A,Stores!C:C, "Not Found")</f>
        <v>Peckmouth</v>
      </c>
      <c r="Z150" t="str">
        <f>_xlfn.XLOOKUP(Table4[[#This Row],[StoreID]],Stores!A:A,Stores!D:D, "Not Found")</f>
        <v>East</v>
      </c>
    </row>
    <row r="151" spans="1:26">
      <c r="A151" t="s">
        <v>1017</v>
      </c>
      <c r="B151" s="1">
        <v>45534</v>
      </c>
      <c r="C151" t="s">
        <v>690</v>
      </c>
      <c r="D151" t="s">
        <v>784</v>
      </c>
      <c r="E151" t="s">
        <v>846</v>
      </c>
      <c r="F151">
        <v>2</v>
      </c>
      <c r="G151">
        <v>0.05</v>
      </c>
      <c r="H151" t="s">
        <v>871</v>
      </c>
      <c r="I151" s="4">
        <f>Table4[[#This Row],[Quantity]]*Table4[[#This Row],[UnitPrice]]</f>
        <v>2970.1</v>
      </c>
      <c r="J151" s="4">
        <f>Table4[[#This Row],[Gross Revenue]]*(1-Table4[[#This Row],[Discount]])</f>
        <v>2821.5949999999998</v>
      </c>
      <c r="K151" s="4">
        <f>Table4[[#This Row],[Quantity]]*Table4[[#This Row],[CostPrice]]</f>
        <v>1976.62</v>
      </c>
      <c r="L151" s="4">
        <f>Table4[[#This Row],[Net Revenue]]-Table4[[#This Row],[Total Cost]]</f>
        <v>844.97499999999991</v>
      </c>
      <c r="M151" t="str">
        <f>_xlfn.XLOOKUP(Table4[[#This Row],[ProductID]], Products!A:A,Products!B:B, "Not Found")</f>
        <v>Road Clothing</v>
      </c>
      <c r="N151" t="str">
        <f>TEXT(Table4[[#This Row],[Date]], "mmm")</f>
        <v>Aug</v>
      </c>
      <c r="O151" t="str">
        <f>TEXT(Table4[[#This Row],[Date]], "yyyy")</f>
        <v>2024</v>
      </c>
      <c r="P151" t="str">
        <f>_xlfn.XLOOKUP(Table4[[#This Row],[ProductID]],Products!A:A,Products!C:C, "Not Found")</f>
        <v>Fashion</v>
      </c>
      <c r="Q151" t="str">
        <f>_xlfn.XLOOKUP(Table4[[#This Row],[ProductID]],Products!A:A,Products!D:D,"Not Found")</f>
        <v>Clothing</v>
      </c>
      <c r="R151">
        <f>_xlfn.XLOOKUP(Table4[[#This Row],[ProductID]],Products!A:A,Products!E:E,"Not Found")</f>
        <v>1485.05</v>
      </c>
      <c r="S151">
        <f>_xlfn.XLOOKUP(Table4[[#This Row],[ProductID]],Products!A:A,Products!F:F, "Not Found")</f>
        <v>988.31</v>
      </c>
      <c r="T151" t="str">
        <f>_xlfn.XLOOKUP(Table4[[#This Row],[CustomerID]],Customers!A:A,Customers!D:D, "Not Found")</f>
        <v>F</v>
      </c>
      <c r="U151" s="6">
        <f>_xlfn.XLOOKUP(Table4[[#This Row],[CustomerID]],Customers!A:A,Customers!E:E, "Not Found")</f>
        <v>23491</v>
      </c>
      <c r="V151">
        <f ca="1">DATEDIF(Table4[[#This Row],[CustomerBirthday]], TODAY(), "Y")</f>
        <v>62</v>
      </c>
      <c r="W151" t="str" cm="1">
        <f t="array" aca="1" ref="W151" ca="1">_xlfn.IFS(Table4[[#This Row],[Age]]&lt;25, "Under 25",Table4[[#This Row],[Age]]=34, "25-34", Table4[[#This Row],[Age]]&lt;=49, "35-49", Table4[[#This Row],[Age]]&lt;=64, "50-64", Table4[[#This Row],[Age]]&gt;=65, "65+")</f>
        <v>50-64</v>
      </c>
      <c r="X151" t="str">
        <f>_xlfn.XLOOKUP(Table4[[#This Row],[StoreID]],Stores!A:A,Stores!B:B, "Not found")</f>
        <v>MegaMart Johnmouth</v>
      </c>
      <c r="Y151" t="str">
        <f>_xlfn.XLOOKUP(Table4[[#This Row],[StoreID]],Stores!A:A,Stores!C:C, "Not Found")</f>
        <v>Johnmouth</v>
      </c>
      <c r="Z151" t="str">
        <f>_xlfn.XLOOKUP(Table4[[#This Row],[StoreID]],Stores!A:A,Stores!D:D, "Not Found")</f>
        <v>East</v>
      </c>
    </row>
    <row r="152" spans="1:26">
      <c r="A152" t="s">
        <v>1018</v>
      </c>
      <c r="B152" s="1">
        <v>45539</v>
      </c>
      <c r="C152" t="s">
        <v>320</v>
      </c>
      <c r="D152" t="s">
        <v>766</v>
      </c>
      <c r="E152" t="s">
        <v>835</v>
      </c>
      <c r="F152">
        <v>5</v>
      </c>
      <c r="G152">
        <v>0</v>
      </c>
      <c r="H152" t="s">
        <v>865</v>
      </c>
      <c r="I152" s="4">
        <f>Table4[[#This Row],[Quantity]]*Table4[[#This Row],[UnitPrice]]</f>
        <v>6136.2</v>
      </c>
      <c r="J152" s="4">
        <f>Table4[[#This Row],[Gross Revenue]]*(1-Table4[[#This Row],[Discount]])</f>
        <v>6136.2</v>
      </c>
      <c r="K152" s="4">
        <f>Table4[[#This Row],[Quantity]]*Table4[[#This Row],[CostPrice]]</f>
        <v>4885.45</v>
      </c>
      <c r="L152" s="4">
        <f>Table4[[#This Row],[Net Revenue]]-Table4[[#This Row],[Total Cost]]</f>
        <v>1250.75</v>
      </c>
      <c r="M152" t="str">
        <f>_xlfn.XLOOKUP(Table4[[#This Row],[ProductID]], Products!A:A,Products!B:B, "Not Found")</f>
        <v>Firm Dairy</v>
      </c>
      <c r="N152" t="str">
        <f>TEXT(Table4[[#This Row],[Date]], "mmm")</f>
        <v>Sep</v>
      </c>
      <c r="O152" t="str">
        <f>TEXT(Table4[[#This Row],[Date]], "yyyy")</f>
        <v>2024</v>
      </c>
      <c r="P152" t="str">
        <f>_xlfn.XLOOKUP(Table4[[#This Row],[ProductID]],Products!A:A,Products!C:C, "Not Found")</f>
        <v>Groceries</v>
      </c>
      <c r="Q152" t="str">
        <f>_xlfn.XLOOKUP(Table4[[#This Row],[ProductID]],Products!A:A,Products!D:D,"Not Found")</f>
        <v>Dairy</v>
      </c>
      <c r="R152">
        <f>_xlfn.XLOOKUP(Table4[[#This Row],[ProductID]],Products!A:A,Products!E:E,"Not Found")</f>
        <v>1227.24</v>
      </c>
      <c r="S152">
        <f>_xlfn.XLOOKUP(Table4[[#This Row],[ProductID]],Products!A:A,Products!F:F, "Not Found")</f>
        <v>977.09</v>
      </c>
      <c r="T152" t="str">
        <f>_xlfn.XLOOKUP(Table4[[#This Row],[CustomerID]],Customers!A:A,Customers!D:D, "Not Found")</f>
        <v>M</v>
      </c>
      <c r="U152" s="6">
        <f>_xlfn.XLOOKUP(Table4[[#This Row],[CustomerID]],Customers!A:A,Customers!E:E, "Not Found")</f>
        <v>28937</v>
      </c>
      <c r="V152">
        <f ca="1">DATEDIF(Table4[[#This Row],[CustomerBirthday]], TODAY(), "Y")</f>
        <v>47</v>
      </c>
      <c r="W152" t="str" cm="1">
        <f t="array" aca="1" ref="W152" ca="1">_xlfn.IFS(Table4[[#This Row],[Age]]&lt;25, "Under 25",Table4[[#This Row],[Age]]=34, "25-34", Table4[[#This Row],[Age]]&lt;=49, "35-49", Table4[[#This Row],[Age]]&lt;=64, "50-64", Table4[[#This Row],[Age]]&gt;=65, "65+")</f>
        <v>35-49</v>
      </c>
      <c r="X152" t="str">
        <f>_xlfn.XLOOKUP(Table4[[#This Row],[StoreID]],Stores!A:A,Stores!B:B, "Not found")</f>
        <v>MegaMart Peckmouth</v>
      </c>
      <c r="Y152" t="str">
        <f>_xlfn.XLOOKUP(Table4[[#This Row],[StoreID]],Stores!A:A,Stores!C:C, "Not Found")</f>
        <v>Peckmouth</v>
      </c>
      <c r="Z152" t="str">
        <f>_xlfn.XLOOKUP(Table4[[#This Row],[StoreID]],Stores!A:A,Stores!D:D, "Not Found")</f>
        <v>East</v>
      </c>
    </row>
    <row r="153" spans="1:26">
      <c r="A153" t="s">
        <v>1019</v>
      </c>
      <c r="B153" s="1">
        <v>45586</v>
      </c>
      <c r="C153" t="s">
        <v>148</v>
      </c>
      <c r="D153" t="s">
        <v>814</v>
      </c>
      <c r="E153" t="s">
        <v>835</v>
      </c>
      <c r="F153">
        <v>5</v>
      </c>
      <c r="G153">
        <v>0.1</v>
      </c>
      <c r="H153" t="s">
        <v>871</v>
      </c>
      <c r="I153" s="4">
        <f>Table4[[#This Row],[Quantity]]*Table4[[#This Row],[UnitPrice]]</f>
        <v>6432.75</v>
      </c>
      <c r="J153" s="4">
        <f>Table4[[#This Row],[Gross Revenue]]*(1-Table4[[#This Row],[Discount]])</f>
        <v>5789.4750000000004</v>
      </c>
      <c r="K153" s="4">
        <f>Table4[[#This Row],[Quantity]]*Table4[[#This Row],[CostPrice]]</f>
        <v>3987.7</v>
      </c>
      <c r="L153" s="4">
        <f>Table4[[#This Row],[Net Revenue]]-Table4[[#This Row],[Total Cost]]</f>
        <v>1801.7750000000005</v>
      </c>
      <c r="M153" t="str">
        <f>_xlfn.XLOOKUP(Table4[[#This Row],[ProductID]], Products!A:A,Products!B:B, "Not Found")</f>
        <v>Least Accessories</v>
      </c>
      <c r="N153" t="str">
        <f>TEXT(Table4[[#This Row],[Date]], "mmm")</f>
        <v>Oct</v>
      </c>
      <c r="O153" t="str">
        <f>TEXT(Table4[[#This Row],[Date]], "yyyy")</f>
        <v>2024</v>
      </c>
      <c r="P153" t="str">
        <f>_xlfn.XLOOKUP(Table4[[#This Row],[ProductID]],Products!A:A,Products!C:C, "Not Found")</f>
        <v>Fashion</v>
      </c>
      <c r="Q153" t="str">
        <f>_xlfn.XLOOKUP(Table4[[#This Row],[ProductID]],Products!A:A,Products!D:D,"Not Found")</f>
        <v>Accessories</v>
      </c>
      <c r="R153">
        <f>_xlfn.XLOOKUP(Table4[[#This Row],[ProductID]],Products!A:A,Products!E:E,"Not Found")</f>
        <v>1286.55</v>
      </c>
      <c r="S153">
        <f>_xlfn.XLOOKUP(Table4[[#This Row],[ProductID]],Products!A:A,Products!F:F, "Not Found")</f>
        <v>797.54</v>
      </c>
      <c r="T153" t="str">
        <f>_xlfn.XLOOKUP(Table4[[#This Row],[CustomerID]],Customers!A:A,Customers!D:D, "Not Found")</f>
        <v>M</v>
      </c>
      <c r="U153" s="6">
        <f>_xlfn.XLOOKUP(Table4[[#This Row],[CustomerID]],Customers!A:A,Customers!E:E, "Not Found")</f>
        <v>27138</v>
      </c>
      <c r="V153">
        <f ca="1">DATEDIF(Table4[[#This Row],[CustomerBirthday]], TODAY(), "Y")</f>
        <v>52</v>
      </c>
      <c r="W153" t="str" cm="1">
        <f t="array" aca="1" ref="W153" ca="1">_xlfn.IFS(Table4[[#This Row],[Age]]&lt;25, "Under 25",Table4[[#This Row],[Age]]=34, "25-34", Table4[[#This Row],[Age]]&lt;=49, "35-49", Table4[[#This Row],[Age]]&lt;=64, "50-64", Table4[[#This Row],[Age]]&gt;=65, "65+")</f>
        <v>50-64</v>
      </c>
      <c r="X153" t="str">
        <f>_xlfn.XLOOKUP(Table4[[#This Row],[StoreID]],Stores!A:A,Stores!B:B, "Not found")</f>
        <v>MegaMart Peckmouth</v>
      </c>
      <c r="Y153" t="str">
        <f>_xlfn.XLOOKUP(Table4[[#This Row],[StoreID]],Stores!A:A,Stores!C:C, "Not Found")</f>
        <v>Peckmouth</v>
      </c>
      <c r="Z153" t="str">
        <f>_xlfn.XLOOKUP(Table4[[#This Row],[StoreID]],Stores!A:A,Stores!D:D, "Not Found")</f>
        <v>East</v>
      </c>
    </row>
    <row r="154" spans="1:26">
      <c r="A154" t="s">
        <v>1020</v>
      </c>
      <c r="B154" s="1">
        <v>45402</v>
      </c>
      <c r="C154" t="s">
        <v>115</v>
      </c>
      <c r="D154" t="s">
        <v>728</v>
      </c>
      <c r="E154" t="s">
        <v>831</v>
      </c>
      <c r="F154">
        <v>2</v>
      </c>
      <c r="G154">
        <v>0</v>
      </c>
      <c r="H154" t="s">
        <v>865</v>
      </c>
      <c r="I154" s="4">
        <f>Table4[[#This Row],[Quantity]]*Table4[[#This Row],[UnitPrice]]</f>
        <v>636.1</v>
      </c>
      <c r="J154" s="4">
        <f>Table4[[#This Row],[Gross Revenue]]*(1-Table4[[#This Row],[Discount]])</f>
        <v>636.1</v>
      </c>
      <c r="K154" s="4">
        <f>Table4[[#This Row],[Quantity]]*Table4[[#This Row],[CostPrice]]</f>
        <v>374.68</v>
      </c>
      <c r="L154" s="4">
        <f>Table4[[#This Row],[Net Revenue]]-Table4[[#This Row],[Total Cost]]</f>
        <v>261.42</v>
      </c>
      <c r="M154" t="str">
        <f>_xlfn.XLOOKUP(Table4[[#This Row],[ProductID]], Products!A:A,Products!B:B, "Not Found")</f>
        <v>Company Fruits</v>
      </c>
      <c r="N154" t="str">
        <f>TEXT(Table4[[#This Row],[Date]], "mmm")</f>
        <v>Apr</v>
      </c>
      <c r="O154" t="str">
        <f>TEXT(Table4[[#This Row],[Date]], "yyyy")</f>
        <v>2024</v>
      </c>
      <c r="P154" t="str">
        <f>_xlfn.XLOOKUP(Table4[[#This Row],[ProductID]],Products!A:A,Products!C:C, "Not Found")</f>
        <v>Groceries</v>
      </c>
      <c r="Q154" t="str">
        <f>_xlfn.XLOOKUP(Table4[[#This Row],[ProductID]],Products!A:A,Products!D:D,"Not Found")</f>
        <v>Fruits</v>
      </c>
      <c r="R154">
        <f>_xlfn.XLOOKUP(Table4[[#This Row],[ProductID]],Products!A:A,Products!E:E,"Not Found")</f>
        <v>318.05</v>
      </c>
      <c r="S154">
        <f>_xlfn.XLOOKUP(Table4[[#This Row],[ProductID]],Products!A:A,Products!F:F, "Not Found")</f>
        <v>187.34</v>
      </c>
      <c r="T154" t="str">
        <f>_xlfn.XLOOKUP(Table4[[#This Row],[CustomerID]],Customers!A:A,Customers!D:D, "Not Found")</f>
        <v>M</v>
      </c>
      <c r="U154" s="6">
        <f>_xlfn.XLOOKUP(Table4[[#This Row],[CustomerID]],Customers!A:A,Customers!E:E, "Not Found")</f>
        <v>28630</v>
      </c>
      <c r="V154">
        <f ca="1">DATEDIF(Table4[[#This Row],[CustomerBirthday]], TODAY(), "Y")</f>
        <v>48</v>
      </c>
      <c r="W154" t="str" cm="1">
        <f t="array" aca="1" ref="W154" ca="1">_xlfn.IFS(Table4[[#This Row],[Age]]&lt;25, "Under 25",Table4[[#This Row],[Age]]=34, "25-34", Table4[[#This Row],[Age]]&lt;=49, "35-49", Table4[[#This Row],[Age]]&lt;=64, "50-64", Table4[[#This Row],[Age]]&gt;=65, "65+")</f>
        <v>35-49</v>
      </c>
      <c r="X154" t="str">
        <f>_xlfn.XLOOKUP(Table4[[#This Row],[StoreID]],Stores!A:A,Stores!B:B, "Not found")</f>
        <v>MegaMart Jimenezborough</v>
      </c>
      <c r="Y154" t="str">
        <f>_xlfn.XLOOKUP(Table4[[#This Row],[StoreID]],Stores!A:A,Stores!C:C, "Not Found")</f>
        <v>Jimenezborough</v>
      </c>
      <c r="Z154" t="str">
        <f>_xlfn.XLOOKUP(Table4[[#This Row],[StoreID]],Stores!A:A,Stores!D:D, "Not Found")</f>
        <v>South</v>
      </c>
    </row>
    <row r="155" spans="1:26">
      <c r="A155" t="s">
        <v>1021</v>
      </c>
      <c r="B155" s="1">
        <v>45840</v>
      </c>
      <c r="C155" t="s">
        <v>234</v>
      </c>
      <c r="D155" t="s">
        <v>778</v>
      </c>
      <c r="E155" t="s">
        <v>846</v>
      </c>
      <c r="F155">
        <v>3</v>
      </c>
      <c r="G155">
        <v>0</v>
      </c>
      <c r="H155" t="s">
        <v>871</v>
      </c>
      <c r="I155" s="4">
        <f>Table4[[#This Row],[Quantity]]*Table4[[#This Row],[UnitPrice]]</f>
        <v>3047.2799999999997</v>
      </c>
      <c r="J155" s="4">
        <f>Table4[[#This Row],[Gross Revenue]]*(1-Table4[[#This Row],[Discount]])</f>
        <v>3047.2799999999997</v>
      </c>
      <c r="K155" s="4">
        <f>Table4[[#This Row],[Quantity]]*Table4[[#This Row],[CostPrice]]</f>
        <v>1753.1999999999998</v>
      </c>
      <c r="L155" s="4">
        <f>Table4[[#This Row],[Net Revenue]]-Table4[[#This Row],[Total Cost]]</f>
        <v>1294.08</v>
      </c>
      <c r="M155" t="str">
        <f>_xlfn.XLOOKUP(Table4[[#This Row],[ProductID]], Products!A:A,Products!B:B, "Not Found")</f>
        <v>Behavior Dairy</v>
      </c>
      <c r="N155" t="str">
        <f>TEXT(Table4[[#This Row],[Date]], "mmm")</f>
        <v>Jul</v>
      </c>
      <c r="O155" t="str">
        <f>TEXT(Table4[[#This Row],[Date]], "yyyy")</f>
        <v>2025</v>
      </c>
      <c r="P155" t="str">
        <f>_xlfn.XLOOKUP(Table4[[#This Row],[ProductID]],Products!A:A,Products!C:C, "Not Found")</f>
        <v>Groceries</v>
      </c>
      <c r="Q155" t="str">
        <f>_xlfn.XLOOKUP(Table4[[#This Row],[ProductID]],Products!A:A,Products!D:D,"Not Found")</f>
        <v>Dairy</v>
      </c>
      <c r="R155">
        <f>_xlfn.XLOOKUP(Table4[[#This Row],[ProductID]],Products!A:A,Products!E:E,"Not Found")</f>
        <v>1015.76</v>
      </c>
      <c r="S155">
        <f>_xlfn.XLOOKUP(Table4[[#This Row],[ProductID]],Products!A:A,Products!F:F, "Not Found")</f>
        <v>584.4</v>
      </c>
      <c r="T155" t="str">
        <f>_xlfn.XLOOKUP(Table4[[#This Row],[CustomerID]],Customers!A:A,Customers!D:D, "Not Found")</f>
        <v>M</v>
      </c>
      <c r="U155" s="6">
        <f>_xlfn.XLOOKUP(Table4[[#This Row],[CustomerID]],Customers!A:A,Customers!E:E, "Not Found")</f>
        <v>25132</v>
      </c>
      <c r="V155">
        <f ca="1">DATEDIF(Table4[[#This Row],[CustomerBirthday]], TODAY(), "Y")</f>
        <v>57</v>
      </c>
      <c r="W155" t="str" cm="1">
        <f t="array" aca="1" ref="W155" ca="1">_xlfn.IFS(Table4[[#This Row],[Age]]&lt;25, "Under 25",Table4[[#This Row],[Age]]=34, "25-34", Table4[[#This Row],[Age]]&lt;=49, "35-49", Table4[[#This Row],[Age]]&lt;=64, "50-64", Table4[[#This Row],[Age]]&gt;=65, "65+")</f>
        <v>50-64</v>
      </c>
      <c r="X155" t="str">
        <f>_xlfn.XLOOKUP(Table4[[#This Row],[StoreID]],Stores!A:A,Stores!B:B, "Not found")</f>
        <v>MegaMart Johnmouth</v>
      </c>
      <c r="Y155" t="str">
        <f>_xlfn.XLOOKUP(Table4[[#This Row],[StoreID]],Stores!A:A,Stores!C:C, "Not Found")</f>
        <v>Johnmouth</v>
      </c>
      <c r="Z155" t="str">
        <f>_xlfn.XLOOKUP(Table4[[#This Row],[StoreID]],Stores!A:A,Stores!D:D, "Not Found")</f>
        <v>East</v>
      </c>
    </row>
    <row r="156" spans="1:26">
      <c r="A156" t="s">
        <v>1022</v>
      </c>
      <c r="B156" s="1">
        <v>45498</v>
      </c>
      <c r="C156" t="s">
        <v>258</v>
      </c>
      <c r="D156" t="s">
        <v>750</v>
      </c>
      <c r="E156" t="s">
        <v>831</v>
      </c>
      <c r="F156">
        <v>2</v>
      </c>
      <c r="G156">
        <v>0.15</v>
      </c>
      <c r="H156" t="s">
        <v>875</v>
      </c>
      <c r="I156" s="4">
        <f>Table4[[#This Row],[Quantity]]*Table4[[#This Row],[UnitPrice]]</f>
        <v>2685.5</v>
      </c>
      <c r="J156" s="4">
        <f>Table4[[#This Row],[Gross Revenue]]*(1-Table4[[#This Row],[Discount]])</f>
        <v>2282.6749999999997</v>
      </c>
      <c r="K156" s="4">
        <f>Table4[[#This Row],[Quantity]]*Table4[[#This Row],[CostPrice]]</f>
        <v>1595.88</v>
      </c>
      <c r="L156" s="4">
        <f>Table4[[#This Row],[Net Revenue]]-Table4[[#This Row],[Total Cost]]</f>
        <v>686.79499999999962</v>
      </c>
      <c r="M156" t="str">
        <f>_xlfn.XLOOKUP(Table4[[#This Row],[ProductID]], Products!A:A,Products!B:B, "Not Found")</f>
        <v>Add Clothing</v>
      </c>
      <c r="N156" t="str">
        <f>TEXT(Table4[[#This Row],[Date]], "mmm")</f>
        <v>Jul</v>
      </c>
      <c r="O156" t="str">
        <f>TEXT(Table4[[#This Row],[Date]], "yyyy")</f>
        <v>2024</v>
      </c>
      <c r="P156" t="str">
        <f>_xlfn.XLOOKUP(Table4[[#This Row],[ProductID]],Products!A:A,Products!C:C, "Not Found")</f>
        <v>Fashion</v>
      </c>
      <c r="Q156" t="str">
        <f>_xlfn.XLOOKUP(Table4[[#This Row],[ProductID]],Products!A:A,Products!D:D,"Not Found")</f>
        <v>Clothing</v>
      </c>
      <c r="R156">
        <f>_xlfn.XLOOKUP(Table4[[#This Row],[ProductID]],Products!A:A,Products!E:E,"Not Found")</f>
        <v>1342.75</v>
      </c>
      <c r="S156">
        <f>_xlfn.XLOOKUP(Table4[[#This Row],[ProductID]],Products!A:A,Products!F:F, "Not Found")</f>
        <v>797.94</v>
      </c>
      <c r="T156" t="str">
        <f>_xlfn.XLOOKUP(Table4[[#This Row],[CustomerID]],Customers!A:A,Customers!D:D, "Not Found")</f>
        <v>F</v>
      </c>
      <c r="U156" s="6">
        <f>_xlfn.XLOOKUP(Table4[[#This Row],[CustomerID]],Customers!A:A,Customers!E:E, "Not Found")</f>
        <v>29746</v>
      </c>
      <c r="V156">
        <f ca="1">DATEDIF(Table4[[#This Row],[CustomerBirthday]], TODAY(), "Y")</f>
        <v>45</v>
      </c>
      <c r="W156" t="str" cm="1">
        <f t="array" aca="1" ref="W156" ca="1">_xlfn.IFS(Table4[[#This Row],[Age]]&lt;25, "Under 25",Table4[[#This Row],[Age]]=34, "25-34", Table4[[#This Row],[Age]]&lt;=49, "35-49", Table4[[#This Row],[Age]]&lt;=64, "50-64", Table4[[#This Row],[Age]]&gt;=65, "65+")</f>
        <v>35-49</v>
      </c>
      <c r="X156" t="str">
        <f>_xlfn.XLOOKUP(Table4[[#This Row],[StoreID]],Stores!A:A,Stores!B:B, "Not found")</f>
        <v>MegaMart Jimenezborough</v>
      </c>
      <c r="Y156" t="str">
        <f>_xlfn.XLOOKUP(Table4[[#This Row],[StoreID]],Stores!A:A,Stores!C:C, "Not Found")</f>
        <v>Jimenezborough</v>
      </c>
      <c r="Z156" t="str">
        <f>_xlfn.XLOOKUP(Table4[[#This Row],[StoreID]],Stores!A:A,Stores!D:D, "Not Found")</f>
        <v>South</v>
      </c>
    </row>
    <row r="157" spans="1:26">
      <c r="A157" t="s">
        <v>1023</v>
      </c>
      <c r="B157" s="1">
        <v>45615</v>
      </c>
      <c r="C157" t="s">
        <v>673</v>
      </c>
      <c r="D157" t="s">
        <v>734</v>
      </c>
      <c r="E157" t="s">
        <v>831</v>
      </c>
      <c r="F157">
        <v>4</v>
      </c>
      <c r="G157">
        <v>0.15</v>
      </c>
      <c r="H157" t="s">
        <v>865</v>
      </c>
      <c r="I157" s="4">
        <f>Table4[[#This Row],[Quantity]]*Table4[[#This Row],[UnitPrice]]</f>
        <v>439.12</v>
      </c>
      <c r="J157" s="4">
        <f>Table4[[#This Row],[Gross Revenue]]*(1-Table4[[#This Row],[Discount]])</f>
        <v>373.25200000000001</v>
      </c>
      <c r="K157" s="4">
        <f>Table4[[#This Row],[Quantity]]*Table4[[#This Row],[CostPrice]]</f>
        <v>282.36</v>
      </c>
      <c r="L157" s="4">
        <f>Table4[[#This Row],[Net Revenue]]-Table4[[#This Row],[Total Cost]]</f>
        <v>90.891999999999996</v>
      </c>
      <c r="M157" t="str">
        <f>_xlfn.XLOOKUP(Table4[[#This Row],[ProductID]], Products!A:A,Products!B:B, "Not Found")</f>
        <v>Recognize Footwear</v>
      </c>
      <c r="N157" t="str">
        <f>TEXT(Table4[[#This Row],[Date]], "mmm")</f>
        <v>Nov</v>
      </c>
      <c r="O157" t="str">
        <f>TEXT(Table4[[#This Row],[Date]], "yyyy")</f>
        <v>2024</v>
      </c>
      <c r="P157" t="str">
        <f>_xlfn.XLOOKUP(Table4[[#This Row],[ProductID]],Products!A:A,Products!C:C, "Not Found")</f>
        <v>Fashion</v>
      </c>
      <c r="Q157" t="str">
        <f>_xlfn.XLOOKUP(Table4[[#This Row],[ProductID]],Products!A:A,Products!D:D,"Not Found")</f>
        <v>Footwear</v>
      </c>
      <c r="R157">
        <f>_xlfn.XLOOKUP(Table4[[#This Row],[ProductID]],Products!A:A,Products!E:E,"Not Found")</f>
        <v>109.78</v>
      </c>
      <c r="S157">
        <f>_xlfn.XLOOKUP(Table4[[#This Row],[ProductID]],Products!A:A,Products!F:F, "Not Found")</f>
        <v>70.59</v>
      </c>
      <c r="T157" t="str">
        <f>_xlfn.XLOOKUP(Table4[[#This Row],[CustomerID]],Customers!A:A,Customers!D:D, "Not Found")</f>
        <v>F</v>
      </c>
      <c r="U157" s="6">
        <f>_xlfn.XLOOKUP(Table4[[#This Row],[CustomerID]],Customers!A:A,Customers!E:E, "Not Found")</f>
        <v>21380</v>
      </c>
      <c r="V157">
        <f ca="1">DATEDIF(Table4[[#This Row],[CustomerBirthday]], TODAY(), "Y")</f>
        <v>68</v>
      </c>
      <c r="W157" t="str" cm="1">
        <f t="array" aca="1" ref="W157" ca="1">_xlfn.IFS(Table4[[#This Row],[Age]]&lt;25, "Under 25",Table4[[#This Row],[Age]]=34, "25-34", Table4[[#This Row],[Age]]&lt;=49, "35-49", Table4[[#This Row],[Age]]&lt;=64, "50-64", Table4[[#This Row],[Age]]&gt;=65, "65+")</f>
        <v>65+</v>
      </c>
      <c r="X157" t="str">
        <f>_xlfn.XLOOKUP(Table4[[#This Row],[StoreID]],Stores!A:A,Stores!B:B, "Not found")</f>
        <v>MegaMart Jimenezborough</v>
      </c>
      <c r="Y157" t="str">
        <f>_xlfn.XLOOKUP(Table4[[#This Row],[StoreID]],Stores!A:A,Stores!C:C, "Not Found")</f>
        <v>Jimenezborough</v>
      </c>
      <c r="Z157" t="str">
        <f>_xlfn.XLOOKUP(Table4[[#This Row],[StoreID]],Stores!A:A,Stores!D:D, "Not Found")</f>
        <v>South</v>
      </c>
    </row>
    <row r="158" spans="1:26">
      <c r="A158" t="s">
        <v>1024</v>
      </c>
      <c r="B158" s="1">
        <v>45564</v>
      </c>
      <c r="C158" t="s">
        <v>483</v>
      </c>
      <c r="D158" t="s">
        <v>718</v>
      </c>
      <c r="E158" t="s">
        <v>846</v>
      </c>
      <c r="F158">
        <v>1</v>
      </c>
      <c r="G158">
        <v>0.15</v>
      </c>
      <c r="H158" t="s">
        <v>871</v>
      </c>
      <c r="I158" s="4">
        <f>Table4[[#This Row],[Quantity]]*Table4[[#This Row],[UnitPrice]]</f>
        <v>337.63</v>
      </c>
      <c r="J158" s="4">
        <f>Table4[[#This Row],[Gross Revenue]]*(1-Table4[[#This Row],[Discount]])</f>
        <v>286.9855</v>
      </c>
      <c r="K158" s="4">
        <f>Table4[[#This Row],[Quantity]]*Table4[[#This Row],[CostPrice]]</f>
        <v>169.03</v>
      </c>
      <c r="L158" s="4">
        <f>Table4[[#This Row],[Net Revenue]]-Table4[[#This Row],[Total Cost]]</f>
        <v>117.9555</v>
      </c>
      <c r="M158" t="str">
        <f>_xlfn.XLOOKUP(Table4[[#This Row],[ProductID]], Products!A:A,Products!B:B, "Not Found")</f>
        <v>Here Footwear</v>
      </c>
      <c r="N158" t="str">
        <f>TEXT(Table4[[#This Row],[Date]], "mmm")</f>
        <v>Sep</v>
      </c>
      <c r="O158" t="str">
        <f>TEXT(Table4[[#This Row],[Date]], "yyyy")</f>
        <v>2024</v>
      </c>
      <c r="P158" t="str">
        <f>_xlfn.XLOOKUP(Table4[[#This Row],[ProductID]],Products!A:A,Products!C:C, "Not Found")</f>
        <v>Fashion</v>
      </c>
      <c r="Q158" t="str">
        <f>_xlfn.XLOOKUP(Table4[[#This Row],[ProductID]],Products!A:A,Products!D:D,"Not Found")</f>
        <v>Footwear</v>
      </c>
      <c r="R158">
        <f>_xlfn.XLOOKUP(Table4[[#This Row],[ProductID]],Products!A:A,Products!E:E,"Not Found")</f>
        <v>337.63</v>
      </c>
      <c r="S158">
        <f>_xlfn.XLOOKUP(Table4[[#This Row],[ProductID]],Products!A:A,Products!F:F, "Not Found")</f>
        <v>169.03</v>
      </c>
      <c r="T158" t="str">
        <f>_xlfn.XLOOKUP(Table4[[#This Row],[CustomerID]],Customers!A:A,Customers!D:D, "Not Found")</f>
        <v>M</v>
      </c>
      <c r="U158" s="6">
        <f>_xlfn.XLOOKUP(Table4[[#This Row],[CustomerID]],Customers!A:A,Customers!E:E, "Not Found")</f>
        <v>21543</v>
      </c>
      <c r="V158">
        <f ca="1">DATEDIF(Table4[[#This Row],[CustomerBirthday]], TODAY(), "Y")</f>
        <v>67</v>
      </c>
      <c r="W158" t="str" cm="1">
        <f t="array" aca="1" ref="W158" ca="1">_xlfn.IFS(Table4[[#This Row],[Age]]&lt;25, "Under 25",Table4[[#This Row],[Age]]=34, "25-34", Table4[[#This Row],[Age]]&lt;=49, "35-49", Table4[[#This Row],[Age]]&lt;=64, "50-64", Table4[[#This Row],[Age]]&gt;=65, "65+")</f>
        <v>65+</v>
      </c>
      <c r="X158" t="str">
        <f>_xlfn.XLOOKUP(Table4[[#This Row],[StoreID]],Stores!A:A,Stores!B:B, "Not found")</f>
        <v>MegaMart Johnmouth</v>
      </c>
      <c r="Y158" t="str">
        <f>_xlfn.XLOOKUP(Table4[[#This Row],[StoreID]],Stores!A:A,Stores!C:C, "Not Found")</f>
        <v>Johnmouth</v>
      </c>
      <c r="Z158" t="str">
        <f>_xlfn.XLOOKUP(Table4[[#This Row],[StoreID]],Stores!A:A,Stores!D:D, "Not Found")</f>
        <v>East</v>
      </c>
    </row>
    <row r="159" spans="1:26">
      <c r="A159" t="s">
        <v>1025</v>
      </c>
      <c r="B159" s="1">
        <v>45526</v>
      </c>
      <c r="C159" t="s">
        <v>567</v>
      </c>
      <c r="D159" t="s">
        <v>772</v>
      </c>
      <c r="E159" t="s">
        <v>831</v>
      </c>
      <c r="F159">
        <v>5</v>
      </c>
      <c r="G159">
        <v>0.1</v>
      </c>
      <c r="H159" t="s">
        <v>868</v>
      </c>
      <c r="I159" s="4">
        <f>Table4[[#This Row],[Quantity]]*Table4[[#This Row],[UnitPrice]]</f>
        <v>9392.35</v>
      </c>
      <c r="J159" s="4">
        <f>Table4[[#This Row],[Gross Revenue]]*(1-Table4[[#This Row],[Discount]])</f>
        <v>8453.1149999999998</v>
      </c>
      <c r="K159" s="4">
        <f>Table4[[#This Row],[Quantity]]*Table4[[#This Row],[CostPrice]]</f>
        <v>5074.55</v>
      </c>
      <c r="L159" s="4">
        <f>Table4[[#This Row],[Net Revenue]]-Table4[[#This Row],[Total Cost]]</f>
        <v>3378.5649999999996</v>
      </c>
      <c r="M159" t="str">
        <f>_xlfn.XLOOKUP(Table4[[#This Row],[ProductID]], Products!A:A,Products!B:B, "Not Found")</f>
        <v>And Footwear</v>
      </c>
      <c r="N159" t="str">
        <f>TEXT(Table4[[#This Row],[Date]], "mmm")</f>
        <v>Aug</v>
      </c>
      <c r="O159" t="str">
        <f>TEXT(Table4[[#This Row],[Date]], "yyyy")</f>
        <v>2024</v>
      </c>
      <c r="P159" t="str">
        <f>_xlfn.XLOOKUP(Table4[[#This Row],[ProductID]],Products!A:A,Products!C:C, "Not Found")</f>
        <v>Fashion</v>
      </c>
      <c r="Q159" t="str">
        <f>_xlfn.XLOOKUP(Table4[[#This Row],[ProductID]],Products!A:A,Products!D:D,"Not Found")</f>
        <v>Footwear</v>
      </c>
      <c r="R159">
        <f>_xlfn.XLOOKUP(Table4[[#This Row],[ProductID]],Products!A:A,Products!E:E,"Not Found")</f>
        <v>1878.47</v>
      </c>
      <c r="S159">
        <f>_xlfn.XLOOKUP(Table4[[#This Row],[ProductID]],Products!A:A,Products!F:F, "Not Found")</f>
        <v>1014.91</v>
      </c>
      <c r="T159" t="str">
        <f>_xlfn.XLOOKUP(Table4[[#This Row],[CustomerID]],Customers!A:A,Customers!D:D, "Not Found")</f>
        <v>M</v>
      </c>
      <c r="U159" s="6">
        <f>_xlfn.XLOOKUP(Table4[[#This Row],[CustomerID]],Customers!A:A,Customers!E:E, "Not Found")</f>
        <v>29791</v>
      </c>
      <c r="V159">
        <f ca="1">DATEDIF(Table4[[#This Row],[CustomerBirthday]], TODAY(), "Y")</f>
        <v>45</v>
      </c>
      <c r="W159" t="str" cm="1">
        <f t="array" aca="1" ref="W159" ca="1">_xlfn.IFS(Table4[[#This Row],[Age]]&lt;25, "Under 25",Table4[[#This Row],[Age]]=34, "25-34", Table4[[#This Row],[Age]]&lt;=49, "35-49", Table4[[#This Row],[Age]]&lt;=64, "50-64", Table4[[#This Row],[Age]]&gt;=65, "65+")</f>
        <v>35-49</v>
      </c>
      <c r="X159" t="str">
        <f>_xlfn.XLOOKUP(Table4[[#This Row],[StoreID]],Stores!A:A,Stores!B:B, "Not found")</f>
        <v>MegaMart Jimenezborough</v>
      </c>
      <c r="Y159" t="str">
        <f>_xlfn.XLOOKUP(Table4[[#This Row],[StoreID]],Stores!A:A,Stores!C:C, "Not Found")</f>
        <v>Jimenezborough</v>
      </c>
      <c r="Z159" t="str">
        <f>_xlfn.XLOOKUP(Table4[[#This Row],[StoreID]],Stores!A:A,Stores!D:D, "Not Found")</f>
        <v>South</v>
      </c>
    </row>
    <row r="160" spans="1:26">
      <c r="A160" t="s">
        <v>1026</v>
      </c>
      <c r="B160" s="1">
        <v>45872</v>
      </c>
      <c r="C160" t="s">
        <v>589</v>
      </c>
      <c r="D160" t="s">
        <v>810</v>
      </c>
      <c r="E160" t="s">
        <v>831</v>
      </c>
      <c r="F160">
        <v>1</v>
      </c>
      <c r="G160">
        <v>0.15</v>
      </c>
      <c r="H160" t="s">
        <v>868</v>
      </c>
      <c r="I160" s="4">
        <f>Table4[[#This Row],[Quantity]]*Table4[[#This Row],[UnitPrice]]</f>
        <v>453.62</v>
      </c>
      <c r="J160" s="4">
        <f>Table4[[#This Row],[Gross Revenue]]*(1-Table4[[#This Row],[Discount]])</f>
        <v>385.577</v>
      </c>
      <c r="K160" s="4">
        <f>Table4[[#This Row],[Quantity]]*Table4[[#This Row],[CostPrice]]</f>
        <v>316.63</v>
      </c>
      <c r="L160" s="4">
        <f>Table4[[#This Row],[Net Revenue]]-Table4[[#This Row],[Total Cost]]</f>
        <v>68.947000000000003</v>
      </c>
      <c r="M160" t="str">
        <f>_xlfn.XLOOKUP(Table4[[#This Row],[ProductID]], Products!A:A,Products!B:B, "Not Found")</f>
        <v>Maybe Clothing</v>
      </c>
      <c r="N160" t="str">
        <f>TEXT(Table4[[#This Row],[Date]], "mmm")</f>
        <v>Aug</v>
      </c>
      <c r="O160" t="str">
        <f>TEXT(Table4[[#This Row],[Date]], "yyyy")</f>
        <v>2025</v>
      </c>
      <c r="P160" t="str">
        <f>_xlfn.XLOOKUP(Table4[[#This Row],[ProductID]],Products!A:A,Products!C:C, "Not Found")</f>
        <v>Fashion</v>
      </c>
      <c r="Q160" t="str">
        <f>_xlfn.XLOOKUP(Table4[[#This Row],[ProductID]],Products!A:A,Products!D:D,"Not Found")</f>
        <v>Clothing</v>
      </c>
      <c r="R160">
        <f>_xlfn.XLOOKUP(Table4[[#This Row],[ProductID]],Products!A:A,Products!E:E,"Not Found")</f>
        <v>453.62</v>
      </c>
      <c r="S160">
        <f>_xlfn.XLOOKUP(Table4[[#This Row],[ProductID]],Products!A:A,Products!F:F, "Not Found")</f>
        <v>316.63</v>
      </c>
      <c r="T160" t="str">
        <f>_xlfn.XLOOKUP(Table4[[#This Row],[CustomerID]],Customers!A:A,Customers!D:D, "Not Found")</f>
        <v>M</v>
      </c>
      <c r="U160" s="6">
        <f>_xlfn.XLOOKUP(Table4[[#This Row],[CustomerID]],Customers!A:A,Customers!E:E, "Not Found")</f>
        <v>26659</v>
      </c>
      <c r="V160">
        <f ca="1">DATEDIF(Table4[[#This Row],[CustomerBirthday]], TODAY(), "Y")</f>
        <v>53</v>
      </c>
      <c r="W160" t="str" cm="1">
        <f t="array" aca="1" ref="W160" ca="1">_xlfn.IFS(Table4[[#This Row],[Age]]&lt;25, "Under 25",Table4[[#This Row],[Age]]=34, "25-34", Table4[[#This Row],[Age]]&lt;=49, "35-49", Table4[[#This Row],[Age]]&lt;=64, "50-64", Table4[[#This Row],[Age]]&gt;=65, "65+")</f>
        <v>50-64</v>
      </c>
      <c r="X160" t="str">
        <f>_xlfn.XLOOKUP(Table4[[#This Row],[StoreID]],Stores!A:A,Stores!B:B, "Not found")</f>
        <v>MegaMart Jimenezborough</v>
      </c>
      <c r="Y160" t="str">
        <f>_xlfn.XLOOKUP(Table4[[#This Row],[StoreID]],Stores!A:A,Stores!C:C, "Not Found")</f>
        <v>Jimenezborough</v>
      </c>
      <c r="Z160" t="str">
        <f>_xlfn.XLOOKUP(Table4[[#This Row],[StoreID]],Stores!A:A,Stores!D:D, "Not Found")</f>
        <v>South</v>
      </c>
    </row>
    <row r="161" spans="1:26">
      <c r="A161" t="s">
        <v>1027</v>
      </c>
      <c r="B161" s="1">
        <v>45205</v>
      </c>
      <c r="C161" t="s">
        <v>411</v>
      </c>
      <c r="D161" t="s">
        <v>766</v>
      </c>
      <c r="E161" t="s">
        <v>831</v>
      </c>
      <c r="F161">
        <v>4</v>
      </c>
      <c r="G161">
        <v>0.15</v>
      </c>
      <c r="H161" t="s">
        <v>875</v>
      </c>
      <c r="I161" s="4">
        <f>Table4[[#This Row],[Quantity]]*Table4[[#This Row],[UnitPrice]]</f>
        <v>4908.96</v>
      </c>
      <c r="J161" s="4">
        <f>Table4[[#This Row],[Gross Revenue]]*(1-Table4[[#This Row],[Discount]])</f>
        <v>4172.616</v>
      </c>
      <c r="K161" s="4">
        <f>Table4[[#This Row],[Quantity]]*Table4[[#This Row],[CostPrice]]</f>
        <v>3908.36</v>
      </c>
      <c r="L161" s="4">
        <f>Table4[[#This Row],[Net Revenue]]-Table4[[#This Row],[Total Cost]]</f>
        <v>264.25599999999986</v>
      </c>
      <c r="M161" t="str">
        <f>_xlfn.XLOOKUP(Table4[[#This Row],[ProductID]], Products!A:A,Products!B:B, "Not Found")</f>
        <v>Firm Dairy</v>
      </c>
      <c r="N161" t="str">
        <f>TEXT(Table4[[#This Row],[Date]], "mmm")</f>
        <v>Oct</v>
      </c>
      <c r="O161" t="str">
        <f>TEXT(Table4[[#This Row],[Date]], "yyyy")</f>
        <v>2023</v>
      </c>
      <c r="P161" t="str">
        <f>_xlfn.XLOOKUP(Table4[[#This Row],[ProductID]],Products!A:A,Products!C:C, "Not Found")</f>
        <v>Groceries</v>
      </c>
      <c r="Q161" t="str">
        <f>_xlfn.XLOOKUP(Table4[[#This Row],[ProductID]],Products!A:A,Products!D:D,"Not Found")</f>
        <v>Dairy</v>
      </c>
      <c r="R161">
        <f>_xlfn.XLOOKUP(Table4[[#This Row],[ProductID]],Products!A:A,Products!E:E,"Not Found")</f>
        <v>1227.24</v>
      </c>
      <c r="S161">
        <f>_xlfn.XLOOKUP(Table4[[#This Row],[ProductID]],Products!A:A,Products!F:F, "Not Found")</f>
        <v>977.09</v>
      </c>
      <c r="T161" t="str">
        <f>_xlfn.XLOOKUP(Table4[[#This Row],[CustomerID]],Customers!A:A,Customers!D:D, "Not Found")</f>
        <v>F</v>
      </c>
      <c r="U161" s="6">
        <f>_xlfn.XLOOKUP(Table4[[#This Row],[CustomerID]],Customers!A:A,Customers!E:E, "Not Found")</f>
        <v>24112</v>
      </c>
      <c r="V161">
        <f ca="1">DATEDIF(Table4[[#This Row],[CustomerBirthday]], TODAY(), "Y")</f>
        <v>60</v>
      </c>
      <c r="W161" t="str" cm="1">
        <f t="array" aca="1" ref="W161" ca="1">_xlfn.IFS(Table4[[#This Row],[Age]]&lt;25, "Under 25",Table4[[#This Row],[Age]]=34, "25-34", Table4[[#This Row],[Age]]&lt;=49, "35-49", Table4[[#This Row],[Age]]&lt;=64, "50-64", Table4[[#This Row],[Age]]&gt;=65, "65+")</f>
        <v>50-64</v>
      </c>
      <c r="X161" t="str">
        <f>_xlfn.XLOOKUP(Table4[[#This Row],[StoreID]],Stores!A:A,Stores!B:B, "Not found")</f>
        <v>MegaMart Jimenezborough</v>
      </c>
      <c r="Y161" t="str">
        <f>_xlfn.XLOOKUP(Table4[[#This Row],[StoreID]],Stores!A:A,Stores!C:C, "Not Found")</f>
        <v>Jimenezborough</v>
      </c>
      <c r="Z161" t="str">
        <f>_xlfn.XLOOKUP(Table4[[#This Row],[StoreID]],Stores!A:A,Stores!D:D, "Not Found")</f>
        <v>South</v>
      </c>
    </row>
    <row r="162" spans="1:26">
      <c r="A162" t="s">
        <v>1028</v>
      </c>
      <c r="B162" s="1">
        <v>45794</v>
      </c>
      <c r="C162" t="s">
        <v>85</v>
      </c>
      <c r="D162" t="s">
        <v>818</v>
      </c>
      <c r="E162" t="s">
        <v>839</v>
      </c>
      <c r="F162">
        <v>5</v>
      </c>
      <c r="G162">
        <v>0.05</v>
      </c>
      <c r="H162" t="s">
        <v>875</v>
      </c>
      <c r="I162" s="4">
        <f>Table4[[#This Row],[Quantity]]*Table4[[#This Row],[UnitPrice]]</f>
        <v>5826.8499999999995</v>
      </c>
      <c r="J162" s="4">
        <f>Table4[[#This Row],[Gross Revenue]]*(1-Table4[[#This Row],[Discount]])</f>
        <v>5535.5074999999988</v>
      </c>
      <c r="K162" s="4">
        <f>Table4[[#This Row],[Quantity]]*Table4[[#This Row],[CostPrice]]</f>
        <v>4632.75</v>
      </c>
      <c r="L162" s="4">
        <f>Table4[[#This Row],[Net Revenue]]-Table4[[#This Row],[Total Cost]]</f>
        <v>902.7574999999988</v>
      </c>
      <c r="M162" t="str">
        <f>_xlfn.XLOOKUP(Table4[[#This Row],[ProductID]], Products!A:A,Products!B:B, "Not Found")</f>
        <v>Nature Clothing</v>
      </c>
      <c r="N162" t="str">
        <f>TEXT(Table4[[#This Row],[Date]], "mmm")</f>
        <v>May</v>
      </c>
      <c r="O162" t="str">
        <f>TEXT(Table4[[#This Row],[Date]], "yyyy")</f>
        <v>2025</v>
      </c>
      <c r="P162" t="str">
        <f>_xlfn.XLOOKUP(Table4[[#This Row],[ProductID]],Products!A:A,Products!C:C, "Not Found")</f>
        <v>Fashion</v>
      </c>
      <c r="Q162" t="str">
        <f>_xlfn.XLOOKUP(Table4[[#This Row],[ProductID]],Products!A:A,Products!D:D,"Not Found")</f>
        <v>Clothing</v>
      </c>
      <c r="R162">
        <f>_xlfn.XLOOKUP(Table4[[#This Row],[ProductID]],Products!A:A,Products!E:E,"Not Found")</f>
        <v>1165.3699999999999</v>
      </c>
      <c r="S162">
        <f>_xlfn.XLOOKUP(Table4[[#This Row],[ProductID]],Products!A:A,Products!F:F, "Not Found")</f>
        <v>926.55</v>
      </c>
      <c r="T162" t="str">
        <f>_xlfn.XLOOKUP(Table4[[#This Row],[CustomerID]],Customers!A:A,Customers!D:D, "Not Found")</f>
        <v>M</v>
      </c>
      <c r="U162" s="6">
        <f>_xlfn.XLOOKUP(Table4[[#This Row],[CustomerID]],Customers!A:A,Customers!E:E, "Not Found")</f>
        <v>34290</v>
      </c>
      <c r="V162">
        <f ca="1">DATEDIF(Table4[[#This Row],[CustomerBirthday]], TODAY(), "Y")</f>
        <v>32</v>
      </c>
      <c r="W162" t="str" cm="1">
        <f t="array" aca="1" ref="W162" ca="1">_xlfn.IFS(Table4[[#This Row],[Age]]&lt;25, "Under 25",Table4[[#This Row],[Age]]=34, "25-34", Table4[[#This Row],[Age]]&lt;=49, "35-49", Table4[[#This Row],[Age]]&lt;=64, "50-64", Table4[[#This Row],[Age]]&gt;=65, "65+")</f>
        <v>35-49</v>
      </c>
      <c r="X162" t="str">
        <f>_xlfn.XLOOKUP(Table4[[#This Row],[StoreID]],Stores!A:A,Stores!B:B, "Not found")</f>
        <v>MegaMart New Michele</v>
      </c>
      <c r="Y162" t="str">
        <f>_xlfn.XLOOKUP(Table4[[#This Row],[StoreID]],Stores!A:A,Stores!C:C, "Not Found")</f>
        <v>New Michele</v>
      </c>
      <c r="Z162" t="str">
        <f>_xlfn.XLOOKUP(Table4[[#This Row],[StoreID]],Stores!A:A,Stores!D:D, "Not Found")</f>
        <v>West</v>
      </c>
    </row>
    <row r="163" spans="1:26">
      <c r="A163" t="s">
        <v>1029</v>
      </c>
      <c r="B163" s="1">
        <v>45415</v>
      </c>
      <c r="C163" t="s">
        <v>130</v>
      </c>
      <c r="D163" t="s">
        <v>784</v>
      </c>
      <c r="E163" t="s">
        <v>839</v>
      </c>
      <c r="F163">
        <v>5</v>
      </c>
      <c r="G163">
        <v>0.1</v>
      </c>
      <c r="H163" t="s">
        <v>868</v>
      </c>
      <c r="I163" s="4">
        <f>Table4[[#This Row],[Quantity]]*Table4[[#This Row],[UnitPrice]]</f>
        <v>7425.25</v>
      </c>
      <c r="J163" s="4">
        <f>Table4[[#This Row],[Gross Revenue]]*(1-Table4[[#This Row],[Discount]])</f>
        <v>6682.7250000000004</v>
      </c>
      <c r="K163" s="4">
        <f>Table4[[#This Row],[Quantity]]*Table4[[#This Row],[CostPrice]]</f>
        <v>4941.5499999999993</v>
      </c>
      <c r="L163" s="4">
        <f>Table4[[#This Row],[Net Revenue]]-Table4[[#This Row],[Total Cost]]</f>
        <v>1741.1750000000011</v>
      </c>
      <c r="M163" t="str">
        <f>_xlfn.XLOOKUP(Table4[[#This Row],[ProductID]], Products!A:A,Products!B:B, "Not Found")</f>
        <v>Road Clothing</v>
      </c>
      <c r="N163" t="str">
        <f>TEXT(Table4[[#This Row],[Date]], "mmm")</f>
        <v>May</v>
      </c>
      <c r="O163" t="str">
        <f>TEXT(Table4[[#This Row],[Date]], "yyyy")</f>
        <v>2024</v>
      </c>
      <c r="P163" t="str">
        <f>_xlfn.XLOOKUP(Table4[[#This Row],[ProductID]],Products!A:A,Products!C:C, "Not Found")</f>
        <v>Fashion</v>
      </c>
      <c r="Q163" t="str">
        <f>_xlfn.XLOOKUP(Table4[[#This Row],[ProductID]],Products!A:A,Products!D:D,"Not Found")</f>
        <v>Clothing</v>
      </c>
      <c r="R163">
        <f>_xlfn.XLOOKUP(Table4[[#This Row],[ProductID]],Products!A:A,Products!E:E,"Not Found")</f>
        <v>1485.05</v>
      </c>
      <c r="S163">
        <f>_xlfn.XLOOKUP(Table4[[#This Row],[ProductID]],Products!A:A,Products!F:F, "Not Found")</f>
        <v>988.31</v>
      </c>
      <c r="T163" t="str">
        <f>_xlfn.XLOOKUP(Table4[[#This Row],[CustomerID]],Customers!A:A,Customers!D:D, "Not Found")</f>
        <v>F</v>
      </c>
      <c r="U163" s="6">
        <f>_xlfn.XLOOKUP(Table4[[#This Row],[CustomerID]],Customers!A:A,Customers!E:E, "Not Found")</f>
        <v>28698</v>
      </c>
      <c r="V163">
        <f ca="1">DATEDIF(Table4[[#This Row],[CustomerBirthday]], TODAY(), "Y")</f>
        <v>48</v>
      </c>
      <c r="W163" t="str" cm="1">
        <f t="array" aca="1" ref="W163" ca="1">_xlfn.IFS(Table4[[#This Row],[Age]]&lt;25, "Under 25",Table4[[#This Row],[Age]]=34, "25-34", Table4[[#This Row],[Age]]&lt;=49, "35-49", Table4[[#This Row],[Age]]&lt;=64, "50-64", Table4[[#This Row],[Age]]&gt;=65, "65+")</f>
        <v>35-49</v>
      </c>
      <c r="X163" t="str">
        <f>_xlfn.XLOOKUP(Table4[[#This Row],[StoreID]],Stores!A:A,Stores!B:B, "Not found")</f>
        <v>MegaMart New Michele</v>
      </c>
      <c r="Y163" t="str">
        <f>_xlfn.XLOOKUP(Table4[[#This Row],[StoreID]],Stores!A:A,Stores!C:C, "Not Found")</f>
        <v>New Michele</v>
      </c>
      <c r="Z163" t="str">
        <f>_xlfn.XLOOKUP(Table4[[#This Row],[StoreID]],Stores!A:A,Stores!D:D, "Not Found")</f>
        <v>West</v>
      </c>
    </row>
    <row r="164" spans="1:26">
      <c r="A164" t="s">
        <v>1030</v>
      </c>
      <c r="B164" s="1">
        <v>45732</v>
      </c>
      <c r="C164" t="s">
        <v>551</v>
      </c>
      <c r="D164" t="s">
        <v>792</v>
      </c>
      <c r="E164" t="s">
        <v>846</v>
      </c>
      <c r="F164">
        <v>3</v>
      </c>
      <c r="G164">
        <v>0.15</v>
      </c>
      <c r="H164" t="s">
        <v>868</v>
      </c>
      <c r="I164" s="4">
        <f>Table4[[#This Row],[Quantity]]*Table4[[#This Row],[UnitPrice]]</f>
        <v>5396.91</v>
      </c>
      <c r="J164" s="4">
        <f>Table4[[#This Row],[Gross Revenue]]*(1-Table4[[#This Row],[Discount]])</f>
        <v>4587.3734999999997</v>
      </c>
      <c r="K164" s="4">
        <f>Table4[[#This Row],[Quantity]]*Table4[[#This Row],[CostPrice]]</f>
        <v>3987.4500000000003</v>
      </c>
      <c r="L164" s="4">
        <f>Table4[[#This Row],[Net Revenue]]-Table4[[#This Row],[Total Cost]]</f>
        <v>599.92349999999942</v>
      </c>
      <c r="M164" t="str">
        <f>_xlfn.XLOOKUP(Table4[[#This Row],[ProductID]], Products!A:A,Products!B:B, "Not Found")</f>
        <v>Beat Accessories</v>
      </c>
      <c r="N164" t="str">
        <f>TEXT(Table4[[#This Row],[Date]], "mmm")</f>
        <v>Mar</v>
      </c>
      <c r="O164" t="str">
        <f>TEXT(Table4[[#This Row],[Date]], "yyyy")</f>
        <v>2025</v>
      </c>
      <c r="P164" t="str">
        <f>_xlfn.XLOOKUP(Table4[[#This Row],[ProductID]],Products!A:A,Products!C:C, "Not Found")</f>
        <v>Fashion</v>
      </c>
      <c r="Q164" t="str">
        <f>_xlfn.XLOOKUP(Table4[[#This Row],[ProductID]],Products!A:A,Products!D:D,"Not Found")</f>
        <v>Accessories</v>
      </c>
      <c r="R164">
        <f>_xlfn.XLOOKUP(Table4[[#This Row],[ProductID]],Products!A:A,Products!E:E,"Not Found")</f>
        <v>1798.97</v>
      </c>
      <c r="S164">
        <f>_xlfn.XLOOKUP(Table4[[#This Row],[ProductID]],Products!A:A,Products!F:F, "Not Found")</f>
        <v>1329.15</v>
      </c>
      <c r="T164" t="str">
        <f>_xlfn.XLOOKUP(Table4[[#This Row],[CustomerID]],Customers!A:A,Customers!D:D, "Not Found")</f>
        <v>F</v>
      </c>
      <c r="U164" s="6">
        <f>_xlfn.XLOOKUP(Table4[[#This Row],[CustomerID]],Customers!A:A,Customers!E:E, "Not Found")</f>
        <v>32240</v>
      </c>
      <c r="V164">
        <f ca="1">DATEDIF(Table4[[#This Row],[CustomerBirthday]], TODAY(), "Y")</f>
        <v>38</v>
      </c>
      <c r="W164" t="str" cm="1">
        <f t="array" aca="1" ref="W164" ca="1">_xlfn.IFS(Table4[[#This Row],[Age]]&lt;25, "Under 25",Table4[[#This Row],[Age]]=34, "25-34", Table4[[#This Row],[Age]]&lt;=49, "35-49", Table4[[#This Row],[Age]]&lt;=64, "50-64", Table4[[#This Row],[Age]]&gt;=65, "65+")</f>
        <v>35-49</v>
      </c>
      <c r="X164" t="str">
        <f>_xlfn.XLOOKUP(Table4[[#This Row],[StoreID]],Stores!A:A,Stores!B:B, "Not found")</f>
        <v>MegaMart Johnmouth</v>
      </c>
      <c r="Y164" t="str">
        <f>_xlfn.XLOOKUP(Table4[[#This Row],[StoreID]],Stores!A:A,Stores!C:C, "Not Found")</f>
        <v>Johnmouth</v>
      </c>
      <c r="Z164" t="str">
        <f>_xlfn.XLOOKUP(Table4[[#This Row],[StoreID]],Stores!A:A,Stores!D:D, "Not Found")</f>
        <v>East</v>
      </c>
    </row>
    <row r="165" spans="1:26">
      <c r="A165" t="s">
        <v>1031</v>
      </c>
      <c r="B165" s="1">
        <v>45501</v>
      </c>
      <c r="C165" t="s">
        <v>105</v>
      </c>
      <c r="D165" t="s">
        <v>718</v>
      </c>
      <c r="E165" t="s">
        <v>831</v>
      </c>
      <c r="F165">
        <v>5</v>
      </c>
      <c r="G165">
        <v>0.05</v>
      </c>
      <c r="H165" t="s">
        <v>868</v>
      </c>
      <c r="I165" s="4">
        <f>Table4[[#This Row],[Quantity]]*Table4[[#This Row],[UnitPrice]]</f>
        <v>1688.15</v>
      </c>
      <c r="J165" s="4">
        <f>Table4[[#This Row],[Gross Revenue]]*(1-Table4[[#This Row],[Discount]])</f>
        <v>1603.7425000000001</v>
      </c>
      <c r="K165" s="4">
        <f>Table4[[#This Row],[Quantity]]*Table4[[#This Row],[CostPrice]]</f>
        <v>845.15</v>
      </c>
      <c r="L165" s="4">
        <f>Table4[[#This Row],[Net Revenue]]-Table4[[#This Row],[Total Cost]]</f>
        <v>758.59250000000009</v>
      </c>
      <c r="M165" t="str">
        <f>_xlfn.XLOOKUP(Table4[[#This Row],[ProductID]], Products!A:A,Products!B:B, "Not Found")</f>
        <v>Here Footwear</v>
      </c>
      <c r="N165" t="str">
        <f>TEXT(Table4[[#This Row],[Date]], "mmm")</f>
        <v>Jul</v>
      </c>
      <c r="O165" t="str">
        <f>TEXT(Table4[[#This Row],[Date]], "yyyy")</f>
        <v>2024</v>
      </c>
      <c r="P165" t="str">
        <f>_xlfn.XLOOKUP(Table4[[#This Row],[ProductID]],Products!A:A,Products!C:C, "Not Found")</f>
        <v>Fashion</v>
      </c>
      <c r="Q165" t="str">
        <f>_xlfn.XLOOKUP(Table4[[#This Row],[ProductID]],Products!A:A,Products!D:D,"Not Found")</f>
        <v>Footwear</v>
      </c>
      <c r="R165">
        <f>_xlfn.XLOOKUP(Table4[[#This Row],[ProductID]],Products!A:A,Products!E:E,"Not Found")</f>
        <v>337.63</v>
      </c>
      <c r="S165">
        <f>_xlfn.XLOOKUP(Table4[[#This Row],[ProductID]],Products!A:A,Products!F:F, "Not Found")</f>
        <v>169.03</v>
      </c>
      <c r="T165" t="str">
        <f>_xlfn.XLOOKUP(Table4[[#This Row],[CustomerID]],Customers!A:A,Customers!D:D, "Not Found")</f>
        <v>M</v>
      </c>
      <c r="U165" s="6">
        <f>_xlfn.XLOOKUP(Table4[[#This Row],[CustomerID]],Customers!A:A,Customers!E:E, "Not Found")</f>
        <v>37990</v>
      </c>
      <c r="V165">
        <f ca="1">DATEDIF(Table4[[#This Row],[CustomerBirthday]], TODAY(), "Y")</f>
        <v>22</v>
      </c>
      <c r="W165" t="str" cm="1">
        <f t="array" aca="1" ref="W165" ca="1">_xlfn.IFS(Table4[[#This Row],[Age]]&lt;25, "Under 25",Table4[[#This Row],[Age]]=34, "25-34", Table4[[#This Row],[Age]]&lt;=49, "35-49", Table4[[#This Row],[Age]]&lt;=64, "50-64", Table4[[#This Row],[Age]]&gt;=65, "65+")</f>
        <v>Under 25</v>
      </c>
      <c r="X165" t="str">
        <f>_xlfn.XLOOKUP(Table4[[#This Row],[StoreID]],Stores!A:A,Stores!B:B, "Not found")</f>
        <v>MegaMart Jimenezborough</v>
      </c>
      <c r="Y165" t="str">
        <f>_xlfn.XLOOKUP(Table4[[#This Row],[StoreID]],Stores!A:A,Stores!C:C, "Not Found")</f>
        <v>Jimenezborough</v>
      </c>
      <c r="Z165" t="str">
        <f>_xlfn.XLOOKUP(Table4[[#This Row],[StoreID]],Stores!A:A,Stores!D:D, "Not Found")</f>
        <v>South</v>
      </c>
    </row>
    <row r="166" spans="1:26">
      <c r="A166" t="s">
        <v>1032</v>
      </c>
      <c r="B166" s="1">
        <v>45888</v>
      </c>
      <c r="C166" t="s">
        <v>432</v>
      </c>
      <c r="D166" t="s">
        <v>725</v>
      </c>
      <c r="E166" t="s">
        <v>835</v>
      </c>
      <c r="F166">
        <v>4</v>
      </c>
      <c r="G166">
        <v>0.1</v>
      </c>
      <c r="H166" t="s">
        <v>868</v>
      </c>
      <c r="I166" s="4">
        <f>Table4[[#This Row],[Quantity]]*Table4[[#This Row],[UnitPrice]]</f>
        <v>5584.88</v>
      </c>
      <c r="J166" s="4">
        <f>Table4[[#This Row],[Gross Revenue]]*(1-Table4[[#This Row],[Discount]])</f>
        <v>5026.3919999999998</v>
      </c>
      <c r="K166" s="4">
        <f>Table4[[#This Row],[Quantity]]*Table4[[#This Row],[CostPrice]]</f>
        <v>4016.36</v>
      </c>
      <c r="L166" s="4">
        <f>Table4[[#This Row],[Net Revenue]]-Table4[[#This Row],[Total Cost]]</f>
        <v>1010.0319999999997</v>
      </c>
      <c r="M166" t="str">
        <f>_xlfn.XLOOKUP(Table4[[#This Row],[ProductID]], Products!A:A,Products!B:B, "Not Found")</f>
        <v>Knowledge Bags</v>
      </c>
      <c r="N166" t="str">
        <f>TEXT(Table4[[#This Row],[Date]], "mmm")</f>
        <v>Aug</v>
      </c>
      <c r="O166" t="str">
        <f>TEXT(Table4[[#This Row],[Date]], "yyyy")</f>
        <v>2025</v>
      </c>
      <c r="P166" t="str">
        <f>_xlfn.XLOOKUP(Table4[[#This Row],[ProductID]],Products!A:A,Products!C:C, "Not Found")</f>
        <v>Fashion</v>
      </c>
      <c r="Q166" t="str">
        <f>_xlfn.XLOOKUP(Table4[[#This Row],[ProductID]],Products!A:A,Products!D:D,"Not Found")</f>
        <v>Bags</v>
      </c>
      <c r="R166">
        <f>_xlfn.XLOOKUP(Table4[[#This Row],[ProductID]],Products!A:A,Products!E:E,"Not Found")</f>
        <v>1396.22</v>
      </c>
      <c r="S166">
        <f>_xlfn.XLOOKUP(Table4[[#This Row],[ProductID]],Products!A:A,Products!F:F, "Not Found")</f>
        <v>1004.09</v>
      </c>
      <c r="T166" t="str">
        <f>_xlfn.XLOOKUP(Table4[[#This Row],[CustomerID]],Customers!A:A,Customers!D:D, "Not Found")</f>
        <v>M</v>
      </c>
      <c r="U166" s="6">
        <f>_xlfn.XLOOKUP(Table4[[#This Row],[CustomerID]],Customers!A:A,Customers!E:E, "Not Found")</f>
        <v>20358</v>
      </c>
      <c r="V166">
        <f ca="1">DATEDIF(Table4[[#This Row],[CustomerBirthday]], TODAY(), "Y")</f>
        <v>70</v>
      </c>
      <c r="W166" t="str" cm="1">
        <f t="array" aca="1" ref="W166" ca="1">_xlfn.IFS(Table4[[#This Row],[Age]]&lt;25, "Under 25",Table4[[#This Row],[Age]]=34, "25-34", Table4[[#This Row],[Age]]&lt;=49, "35-49", Table4[[#This Row],[Age]]&lt;=64, "50-64", Table4[[#This Row],[Age]]&gt;=65, "65+")</f>
        <v>65+</v>
      </c>
      <c r="X166" t="str">
        <f>_xlfn.XLOOKUP(Table4[[#This Row],[StoreID]],Stores!A:A,Stores!B:B, "Not found")</f>
        <v>MegaMart Peckmouth</v>
      </c>
      <c r="Y166" t="str">
        <f>_xlfn.XLOOKUP(Table4[[#This Row],[StoreID]],Stores!A:A,Stores!C:C, "Not Found")</f>
        <v>Peckmouth</v>
      </c>
      <c r="Z166" t="str">
        <f>_xlfn.XLOOKUP(Table4[[#This Row],[StoreID]],Stores!A:A,Stores!D:D, "Not Found")</f>
        <v>East</v>
      </c>
    </row>
    <row r="167" spans="1:26">
      <c r="A167" t="s">
        <v>1033</v>
      </c>
      <c r="B167" s="1">
        <v>45685</v>
      </c>
      <c r="C167" t="s">
        <v>386</v>
      </c>
      <c r="D167" t="s">
        <v>786</v>
      </c>
      <c r="E167" t="s">
        <v>842</v>
      </c>
      <c r="F167">
        <v>1</v>
      </c>
      <c r="G167">
        <v>0.1</v>
      </c>
      <c r="H167" t="s">
        <v>868</v>
      </c>
      <c r="I167" s="4">
        <f>Table4[[#This Row],[Quantity]]*Table4[[#This Row],[UnitPrice]]</f>
        <v>29.24</v>
      </c>
      <c r="J167" s="4">
        <f>Table4[[#This Row],[Gross Revenue]]*(1-Table4[[#This Row],[Discount]])</f>
        <v>26.315999999999999</v>
      </c>
      <c r="K167" s="4">
        <f>Table4[[#This Row],[Quantity]]*Table4[[#This Row],[CostPrice]]</f>
        <v>15.28</v>
      </c>
      <c r="L167" s="4">
        <f>Table4[[#This Row],[Net Revenue]]-Table4[[#This Row],[Total Cost]]</f>
        <v>11.036</v>
      </c>
      <c r="M167" t="str">
        <f>_xlfn.XLOOKUP(Table4[[#This Row],[ProductID]], Products!A:A,Products!B:B, "Not Found")</f>
        <v>National Watches</v>
      </c>
      <c r="N167" t="str">
        <f>TEXT(Table4[[#This Row],[Date]], "mmm")</f>
        <v>Jan</v>
      </c>
      <c r="O167" t="str">
        <f>TEXT(Table4[[#This Row],[Date]], "yyyy")</f>
        <v>2025</v>
      </c>
      <c r="P167" t="str">
        <f>_xlfn.XLOOKUP(Table4[[#This Row],[ProductID]],Products!A:A,Products!C:C, "Not Found")</f>
        <v>Fashion</v>
      </c>
      <c r="Q167" t="str">
        <f>_xlfn.XLOOKUP(Table4[[#This Row],[ProductID]],Products!A:A,Products!D:D,"Not Found")</f>
        <v>Watches</v>
      </c>
      <c r="R167">
        <f>_xlfn.XLOOKUP(Table4[[#This Row],[ProductID]],Products!A:A,Products!E:E,"Not Found")</f>
        <v>29.24</v>
      </c>
      <c r="S167">
        <f>_xlfn.XLOOKUP(Table4[[#This Row],[ProductID]],Products!A:A,Products!F:F, "Not Found")</f>
        <v>15.28</v>
      </c>
      <c r="T167" t="str">
        <f>_xlfn.XLOOKUP(Table4[[#This Row],[CustomerID]],Customers!A:A,Customers!D:D, "Not Found")</f>
        <v>F</v>
      </c>
      <c r="U167" s="6">
        <f>_xlfn.XLOOKUP(Table4[[#This Row],[CustomerID]],Customers!A:A,Customers!E:E, "Not Found")</f>
        <v>23676</v>
      </c>
      <c r="V167">
        <f ca="1">DATEDIF(Table4[[#This Row],[CustomerBirthday]], TODAY(), "Y")</f>
        <v>61</v>
      </c>
      <c r="W167" t="str" cm="1">
        <f t="array" aca="1" ref="W167" ca="1">_xlfn.IFS(Table4[[#This Row],[Age]]&lt;25, "Under 25",Table4[[#This Row],[Age]]=34, "25-34", Table4[[#This Row],[Age]]&lt;=49, "35-49", Table4[[#This Row],[Age]]&lt;=64, "50-64", Table4[[#This Row],[Age]]&gt;=65, "65+")</f>
        <v>50-64</v>
      </c>
      <c r="X167" t="str">
        <f>_xlfn.XLOOKUP(Table4[[#This Row],[StoreID]],Stores!A:A,Stores!B:B, "Not found")</f>
        <v>MegaMart Brianahaven</v>
      </c>
      <c r="Y167" t="str">
        <f>_xlfn.XLOOKUP(Table4[[#This Row],[StoreID]],Stores!A:A,Stores!C:C, "Not Found")</f>
        <v>Brianahaven</v>
      </c>
      <c r="Z167" t="str">
        <f>_xlfn.XLOOKUP(Table4[[#This Row],[StoreID]],Stores!A:A,Stores!D:D, "Not Found")</f>
        <v>North</v>
      </c>
    </row>
    <row r="168" spans="1:26">
      <c r="A168" t="s">
        <v>1034</v>
      </c>
      <c r="B168" s="1">
        <v>45221</v>
      </c>
      <c r="C168" t="s">
        <v>306</v>
      </c>
      <c r="D168" t="s">
        <v>802</v>
      </c>
      <c r="E168" t="s">
        <v>839</v>
      </c>
      <c r="F168">
        <v>3</v>
      </c>
      <c r="G168">
        <v>0.05</v>
      </c>
      <c r="H168" t="s">
        <v>868</v>
      </c>
      <c r="I168" s="4">
        <f>Table4[[#This Row],[Quantity]]*Table4[[#This Row],[UnitPrice]]</f>
        <v>1100.79</v>
      </c>
      <c r="J168" s="4">
        <f>Table4[[#This Row],[Gross Revenue]]*(1-Table4[[#This Row],[Discount]])</f>
        <v>1045.7504999999999</v>
      </c>
      <c r="K168" s="4">
        <f>Table4[[#This Row],[Quantity]]*Table4[[#This Row],[CostPrice]]</f>
        <v>855.69</v>
      </c>
      <c r="L168" s="4">
        <f>Table4[[#This Row],[Net Revenue]]-Table4[[#This Row],[Total Cost]]</f>
        <v>190.06049999999982</v>
      </c>
      <c r="M168" t="str">
        <f>_xlfn.XLOOKUP(Table4[[#This Row],[ProductID]], Products!A:A,Products!B:B, "Not Found")</f>
        <v>Stage Footwear</v>
      </c>
      <c r="N168" t="str">
        <f>TEXT(Table4[[#This Row],[Date]], "mmm")</f>
        <v>Oct</v>
      </c>
      <c r="O168" t="str">
        <f>TEXT(Table4[[#This Row],[Date]], "yyyy")</f>
        <v>2023</v>
      </c>
      <c r="P168" t="str">
        <f>_xlfn.XLOOKUP(Table4[[#This Row],[ProductID]],Products!A:A,Products!C:C, "Not Found")</f>
        <v>Fashion</v>
      </c>
      <c r="Q168" t="str">
        <f>_xlfn.XLOOKUP(Table4[[#This Row],[ProductID]],Products!A:A,Products!D:D,"Not Found")</f>
        <v>Footwear</v>
      </c>
      <c r="R168">
        <f>_xlfn.XLOOKUP(Table4[[#This Row],[ProductID]],Products!A:A,Products!E:E,"Not Found")</f>
        <v>366.93</v>
      </c>
      <c r="S168">
        <f>_xlfn.XLOOKUP(Table4[[#This Row],[ProductID]],Products!A:A,Products!F:F, "Not Found")</f>
        <v>285.23</v>
      </c>
      <c r="T168" t="str">
        <f>_xlfn.XLOOKUP(Table4[[#This Row],[CustomerID]],Customers!A:A,Customers!D:D, "Not Found")</f>
        <v>F</v>
      </c>
      <c r="U168" s="6">
        <f>_xlfn.XLOOKUP(Table4[[#This Row],[CustomerID]],Customers!A:A,Customers!E:E, "Not Found")</f>
        <v>32344</v>
      </c>
      <c r="V168">
        <f ca="1">DATEDIF(Table4[[#This Row],[CustomerBirthday]], TODAY(), "Y")</f>
        <v>38</v>
      </c>
      <c r="W168" t="str" cm="1">
        <f t="array" aca="1" ref="W168" ca="1">_xlfn.IFS(Table4[[#This Row],[Age]]&lt;25, "Under 25",Table4[[#This Row],[Age]]=34, "25-34", Table4[[#This Row],[Age]]&lt;=49, "35-49", Table4[[#This Row],[Age]]&lt;=64, "50-64", Table4[[#This Row],[Age]]&gt;=65, "65+")</f>
        <v>35-49</v>
      </c>
      <c r="X168" t="str">
        <f>_xlfn.XLOOKUP(Table4[[#This Row],[StoreID]],Stores!A:A,Stores!B:B, "Not found")</f>
        <v>MegaMart New Michele</v>
      </c>
      <c r="Y168" t="str">
        <f>_xlfn.XLOOKUP(Table4[[#This Row],[StoreID]],Stores!A:A,Stores!C:C, "Not Found")</f>
        <v>New Michele</v>
      </c>
      <c r="Z168" t="str">
        <f>_xlfn.XLOOKUP(Table4[[#This Row],[StoreID]],Stores!A:A,Stores!D:D, "Not Found")</f>
        <v>West</v>
      </c>
    </row>
    <row r="169" spans="1:26">
      <c r="A169" t="s">
        <v>1035</v>
      </c>
      <c r="B169" s="1">
        <v>45362</v>
      </c>
      <c r="C169" t="s">
        <v>74</v>
      </c>
      <c r="D169" t="s">
        <v>769</v>
      </c>
      <c r="E169" t="s">
        <v>831</v>
      </c>
      <c r="F169">
        <v>1</v>
      </c>
      <c r="G169">
        <v>0</v>
      </c>
      <c r="H169" t="s">
        <v>868</v>
      </c>
      <c r="I169" s="4">
        <f>Table4[[#This Row],[Quantity]]*Table4[[#This Row],[UnitPrice]]</f>
        <v>25.57</v>
      </c>
      <c r="J169" s="4">
        <f>Table4[[#This Row],[Gross Revenue]]*(1-Table4[[#This Row],[Discount]])</f>
        <v>25.57</v>
      </c>
      <c r="K169" s="4">
        <f>Table4[[#This Row],[Quantity]]*Table4[[#This Row],[CostPrice]]</f>
        <v>19.05</v>
      </c>
      <c r="L169" s="4">
        <f>Table4[[#This Row],[Net Revenue]]-Table4[[#This Row],[Total Cost]]</f>
        <v>6.52</v>
      </c>
      <c r="M169" t="str">
        <f>_xlfn.XLOOKUP(Table4[[#This Row],[ProductID]], Products!A:A,Products!B:B, "Not Found")</f>
        <v>How Vegetables</v>
      </c>
      <c r="N169" t="str">
        <f>TEXT(Table4[[#This Row],[Date]], "mmm")</f>
        <v>Mar</v>
      </c>
      <c r="O169" t="str">
        <f>TEXT(Table4[[#This Row],[Date]], "yyyy")</f>
        <v>2024</v>
      </c>
      <c r="P169" t="str">
        <f>_xlfn.XLOOKUP(Table4[[#This Row],[ProductID]],Products!A:A,Products!C:C, "Not Found")</f>
        <v>Groceries</v>
      </c>
      <c r="Q169" t="str">
        <f>_xlfn.XLOOKUP(Table4[[#This Row],[ProductID]],Products!A:A,Products!D:D,"Not Found")</f>
        <v>Vegetables</v>
      </c>
      <c r="R169">
        <f>_xlfn.XLOOKUP(Table4[[#This Row],[ProductID]],Products!A:A,Products!E:E,"Not Found")</f>
        <v>25.57</v>
      </c>
      <c r="S169">
        <f>_xlfn.XLOOKUP(Table4[[#This Row],[ProductID]],Products!A:A,Products!F:F, "Not Found")</f>
        <v>19.05</v>
      </c>
      <c r="T169" t="str">
        <f>_xlfn.XLOOKUP(Table4[[#This Row],[CustomerID]],Customers!A:A,Customers!D:D, "Not Found")</f>
        <v>M</v>
      </c>
      <c r="U169" s="6">
        <f>_xlfn.XLOOKUP(Table4[[#This Row],[CustomerID]],Customers!A:A,Customers!E:E, "Not Found")</f>
        <v>34565</v>
      </c>
      <c r="V169">
        <f ca="1">DATEDIF(Table4[[#This Row],[CustomerBirthday]], TODAY(), "Y")</f>
        <v>31</v>
      </c>
      <c r="W169" t="str" cm="1">
        <f t="array" aca="1" ref="W169" ca="1">_xlfn.IFS(Table4[[#This Row],[Age]]&lt;25, "Under 25",Table4[[#This Row],[Age]]=34, "25-34", Table4[[#This Row],[Age]]&lt;=49, "35-49", Table4[[#This Row],[Age]]&lt;=64, "50-64", Table4[[#This Row],[Age]]&gt;=65, "65+")</f>
        <v>35-49</v>
      </c>
      <c r="X169" t="str">
        <f>_xlfn.XLOOKUP(Table4[[#This Row],[StoreID]],Stores!A:A,Stores!B:B, "Not found")</f>
        <v>MegaMart Jimenezborough</v>
      </c>
      <c r="Y169" t="str">
        <f>_xlfn.XLOOKUP(Table4[[#This Row],[StoreID]],Stores!A:A,Stores!C:C, "Not Found")</f>
        <v>Jimenezborough</v>
      </c>
      <c r="Z169" t="str">
        <f>_xlfn.XLOOKUP(Table4[[#This Row],[StoreID]],Stores!A:A,Stores!D:D, "Not Found")</f>
        <v>South</v>
      </c>
    </row>
    <row r="170" spans="1:26">
      <c r="A170" t="s">
        <v>1036</v>
      </c>
      <c r="B170" s="1">
        <v>45505</v>
      </c>
      <c r="C170" t="s">
        <v>101</v>
      </c>
      <c r="D170" t="s">
        <v>759</v>
      </c>
      <c r="E170" t="s">
        <v>839</v>
      </c>
      <c r="F170">
        <v>2</v>
      </c>
      <c r="G170">
        <v>0</v>
      </c>
      <c r="H170" t="s">
        <v>865</v>
      </c>
      <c r="I170" s="4">
        <f>Table4[[#This Row],[Quantity]]*Table4[[#This Row],[UnitPrice]]</f>
        <v>2159.7800000000002</v>
      </c>
      <c r="J170" s="4">
        <f>Table4[[#This Row],[Gross Revenue]]*(1-Table4[[#This Row],[Discount]])</f>
        <v>2159.7800000000002</v>
      </c>
      <c r="K170" s="4">
        <f>Table4[[#This Row],[Quantity]]*Table4[[#This Row],[CostPrice]]</f>
        <v>1407.66</v>
      </c>
      <c r="L170" s="4">
        <f>Table4[[#This Row],[Net Revenue]]-Table4[[#This Row],[Total Cost]]</f>
        <v>752.12000000000012</v>
      </c>
      <c r="M170" t="str">
        <f>_xlfn.XLOOKUP(Table4[[#This Row],[ProductID]], Products!A:A,Products!B:B, "Not Found")</f>
        <v>Democratic Smartphone</v>
      </c>
      <c r="N170" t="str">
        <f>TEXT(Table4[[#This Row],[Date]], "mmm")</f>
        <v>Aug</v>
      </c>
      <c r="O170" t="str">
        <f>TEXT(Table4[[#This Row],[Date]], "yyyy")</f>
        <v>2024</v>
      </c>
      <c r="P170" t="str">
        <f>_xlfn.XLOOKUP(Table4[[#This Row],[ProductID]],Products!A:A,Products!C:C, "Not Found")</f>
        <v>Electronics</v>
      </c>
      <c r="Q170" t="str">
        <f>_xlfn.XLOOKUP(Table4[[#This Row],[ProductID]],Products!A:A,Products!D:D,"Not Found")</f>
        <v>Smartphone</v>
      </c>
      <c r="R170">
        <f>_xlfn.XLOOKUP(Table4[[#This Row],[ProductID]],Products!A:A,Products!E:E,"Not Found")</f>
        <v>1079.8900000000001</v>
      </c>
      <c r="S170">
        <f>_xlfn.XLOOKUP(Table4[[#This Row],[ProductID]],Products!A:A,Products!F:F, "Not Found")</f>
        <v>703.83</v>
      </c>
      <c r="T170" t="str">
        <f>_xlfn.XLOOKUP(Table4[[#This Row],[CustomerID]],Customers!A:A,Customers!D:D, "Not Found")</f>
        <v>F</v>
      </c>
      <c r="U170" s="6">
        <f>_xlfn.XLOOKUP(Table4[[#This Row],[CustomerID]],Customers!A:A,Customers!E:E, "Not Found")</f>
        <v>26004</v>
      </c>
      <c r="V170">
        <f ca="1">DATEDIF(Table4[[#This Row],[CustomerBirthday]], TODAY(), "Y")</f>
        <v>55</v>
      </c>
      <c r="W170" t="str" cm="1">
        <f t="array" aca="1" ref="W170" ca="1">_xlfn.IFS(Table4[[#This Row],[Age]]&lt;25, "Under 25",Table4[[#This Row],[Age]]=34, "25-34", Table4[[#This Row],[Age]]&lt;=49, "35-49", Table4[[#This Row],[Age]]&lt;=64, "50-64", Table4[[#This Row],[Age]]&gt;=65, "65+")</f>
        <v>50-64</v>
      </c>
      <c r="X170" t="str">
        <f>_xlfn.XLOOKUP(Table4[[#This Row],[StoreID]],Stores!A:A,Stores!B:B, "Not found")</f>
        <v>MegaMart New Michele</v>
      </c>
      <c r="Y170" t="str">
        <f>_xlfn.XLOOKUP(Table4[[#This Row],[StoreID]],Stores!A:A,Stores!C:C, "Not Found")</f>
        <v>New Michele</v>
      </c>
      <c r="Z170" t="str">
        <f>_xlfn.XLOOKUP(Table4[[#This Row],[StoreID]],Stores!A:A,Stores!D:D, "Not Found")</f>
        <v>West</v>
      </c>
    </row>
    <row r="171" spans="1:26">
      <c r="A171" t="s">
        <v>1037</v>
      </c>
      <c r="B171" s="1">
        <v>45347</v>
      </c>
      <c r="C171" t="s">
        <v>612</v>
      </c>
      <c r="D171" t="s">
        <v>814</v>
      </c>
      <c r="E171" t="s">
        <v>831</v>
      </c>
      <c r="F171">
        <v>4</v>
      </c>
      <c r="G171">
        <v>0.1</v>
      </c>
      <c r="H171" t="s">
        <v>868</v>
      </c>
      <c r="I171" s="4">
        <f>Table4[[#This Row],[Quantity]]*Table4[[#This Row],[UnitPrice]]</f>
        <v>5146.2</v>
      </c>
      <c r="J171" s="4">
        <f>Table4[[#This Row],[Gross Revenue]]*(1-Table4[[#This Row],[Discount]])</f>
        <v>4631.58</v>
      </c>
      <c r="K171" s="4">
        <f>Table4[[#This Row],[Quantity]]*Table4[[#This Row],[CostPrice]]</f>
        <v>3190.16</v>
      </c>
      <c r="L171" s="4">
        <f>Table4[[#This Row],[Net Revenue]]-Table4[[#This Row],[Total Cost]]</f>
        <v>1441.42</v>
      </c>
      <c r="M171" t="str">
        <f>_xlfn.XLOOKUP(Table4[[#This Row],[ProductID]], Products!A:A,Products!B:B, "Not Found")</f>
        <v>Least Accessories</v>
      </c>
      <c r="N171" t="str">
        <f>TEXT(Table4[[#This Row],[Date]], "mmm")</f>
        <v>Feb</v>
      </c>
      <c r="O171" t="str">
        <f>TEXT(Table4[[#This Row],[Date]], "yyyy")</f>
        <v>2024</v>
      </c>
      <c r="P171" t="str">
        <f>_xlfn.XLOOKUP(Table4[[#This Row],[ProductID]],Products!A:A,Products!C:C, "Not Found")</f>
        <v>Fashion</v>
      </c>
      <c r="Q171" t="str">
        <f>_xlfn.XLOOKUP(Table4[[#This Row],[ProductID]],Products!A:A,Products!D:D,"Not Found")</f>
        <v>Accessories</v>
      </c>
      <c r="R171">
        <f>_xlfn.XLOOKUP(Table4[[#This Row],[ProductID]],Products!A:A,Products!E:E,"Not Found")</f>
        <v>1286.55</v>
      </c>
      <c r="S171">
        <f>_xlfn.XLOOKUP(Table4[[#This Row],[ProductID]],Products!A:A,Products!F:F, "Not Found")</f>
        <v>797.54</v>
      </c>
      <c r="T171" t="str">
        <f>_xlfn.XLOOKUP(Table4[[#This Row],[CustomerID]],Customers!A:A,Customers!D:D, "Not Found")</f>
        <v>F</v>
      </c>
      <c r="U171" s="6">
        <f>_xlfn.XLOOKUP(Table4[[#This Row],[CustomerID]],Customers!A:A,Customers!E:E, "Not Found")</f>
        <v>28198</v>
      </c>
      <c r="V171">
        <f ca="1">DATEDIF(Table4[[#This Row],[CustomerBirthday]], TODAY(), "Y")</f>
        <v>49</v>
      </c>
      <c r="W171" t="str" cm="1">
        <f t="array" aca="1" ref="W171" ca="1">_xlfn.IFS(Table4[[#This Row],[Age]]&lt;25, "Under 25",Table4[[#This Row],[Age]]=34, "25-34", Table4[[#This Row],[Age]]&lt;=49, "35-49", Table4[[#This Row],[Age]]&lt;=64, "50-64", Table4[[#This Row],[Age]]&gt;=65, "65+")</f>
        <v>35-49</v>
      </c>
      <c r="X171" t="str">
        <f>_xlfn.XLOOKUP(Table4[[#This Row],[StoreID]],Stores!A:A,Stores!B:B, "Not found")</f>
        <v>MegaMart Jimenezborough</v>
      </c>
      <c r="Y171" t="str">
        <f>_xlfn.XLOOKUP(Table4[[#This Row],[StoreID]],Stores!A:A,Stores!C:C, "Not Found")</f>
        <v>Jimenezborough</v>
      </c>
      <c r="Z171" t="str">
        <f>_xlfn.XLOOKUP(Table4[[#This Row],[StoreID]],Stores!A:A,Stores!D:D, "Not Found")</f>
        <v>South</v>
      </c>
    </row>
    <row r="172" spans="1:26">
      <c r="A172" t="s">
        <v>1038</v>
      </c>
      <c r="B172" s="1">
        <v>45283</v>
      </c>
      <c r="C172" t="s">
        <v>653</v>
      </c>
      <c r="D172" t="s">
        <v>796</v>
      </c>
      <c r="E172" t="s">
        <v>831</v>
      </c>
      <c r="F172">
        <v>3</v>
      </c>
      <c r="G172">
        <v>0.1</v>
      </c>
      <c r="H172" t="s">
        <v>865</v>
      </c>
      <c r="I172" s="4">
        <f>Table4[[#This Row],[Quantity]]*Table4[[#This Row],[UnitPrice]]</f>
        <v>4687.29</v>
      </c>
      <c r="J172" s="4">
        <f>Table4[[#This Row],[Gross Revenue]]*(1-Table4[[#This Row],[Discount]])</f>
        <v>4218.5609999999997</v>
      </c>
      <c r="K172" s="4">
        <f>Table4[[#This Row],[Quantity]]*Table4[[#This Row],[CostPrice]]</f>
        <v>3586.8900000000003</v>
      </c>
      <c r="L172" s="4">
        <f>Table4[[#This Row],[Net Revenue]]-Table4[[#This Row],[Total Cost]]</f>
        <v>631.67099999999937</v>
      </c>
      <c r="M172" t="str">
        <f>_xlfn.XLOOKUP(Table4[[#This Row],[ProductID]], Products!A:A,Products!B:B, "Not Found")</f>
        <v>Chair Laptop</v>
      </c>
      <c r="N172" t="str">
        <f>TEXT(Table4[[#This Row],[Date]], "mmm")</f>
        <v>Dec</v>
      </c>
      <c r="O172" t="str">
        <f>TEXT(Table4[[#This Row],[Date]], "yyyy")</f>
        <v>2023</v>
      </c>
      <c r="P172" t="str">
        <f>_xlfn.XLOOKUP(Table4[[#This Row],[ProductID]],Products!A:A,Products!C:C, "Not Found")</f>
        <v>Electronics</v>
      </c>
      <c r="Q172" t="str">
        <f>_xlfn.XLOOKUP(Table4[[#This Row],[ProductID]],Products!A:A,Products!D:D,"Not Found")</f>
        <v>Laptop</v>
      </c>
      <c r="R172">
        <f>_xlfn.XLOOKUP(Table4[[#This Row],[ProductID]],Products!A:A,Products!E:E,"Not Found")</f>
        <v>1562.43</v>
      </c>
      <c r="S172">
        <f>_xlfn.XLOOKUP(Table4[[#This Row],[ProductID]],Products!A:A,Products!F:F, "Not Found")</f>
        <v>1195.6300000000001</v>
      </c>
      <c r="T172" t="str">
        <f>_xlfn.XLOOKUP(Table4[[#This Row],[CustomerID]],Customers!A:A,Customers!D:D, "Not Found")</f>
        <v>F</v>
      </c>
      <c r="U172" s="6">
        <f>_xlfn.XLOOKUP(Table4[[#This Row],[CustomerID]],Customers!A:A,Customers!E:E, "Not Found")</f>
        <v>27579</v>
      </c>
      <c r="V172">
        <f ca="1">DATEDIF(Table4[[#This Row],[CustomerBirthday]], TODAY(), "Y")</f>
        <v>51</v>
      </c>
      <c r="W172" t="str" cm="1">
        <f t="array" aca="1" ref="W172" ca="1">_xlfn.IFS(Table4[[#This Row],[Age]]&lt;25, "Under 25",Table4[[#This Row],[Age]]=34, "25-34", Table4[[#This Row],[Age]]&lt;=49, "35-49", Table4[[#This Row],[Age]]&lt;=64, "50-64", Table4[[#This Row],[Age]]&gt;=65, "65+")</f>
        <v>50-64</v>
      </c>
      <c r="X172" t="str">
        <f>_xlfn.XLOOKUP(Table4[[#This Row],[StoreID]],Stores!A:A,Stores!B:B, "Not found")</f>
        <v>MegaMart Jimenezborough</v>
      </c>
      <c r="Y172" t="str">
        <f>_xlfn.XLOOKUP(Table4[[#This Row],[StoreID]],Stores!A:A,Stores!C:C, "Not Found")</f>
        <v>Jimenezborough</v>
      </c>
      <c r="Z172" t="str">
        <f>_xlfn.XLOOKUP(Table4[[#This Row],[StoreID]],Stores!A:A,Stores!D:D, "Not Found")</f>
        <v>South</v>
      </c>
    </row>
    <row r="173" spans="1:26">
      <c r="A173" t="s">
        <v>1039</v>
      </c>
      <c r="B173" s="1">
        <v>45675</v>
      </c>
      <c r="C173" t="s">
        <v>109</v>
      </c>
      <c r="D173" t="s">
        <v>816</v>
      </c>
      <c r="E173" t="s">
        <v>846</v>
      </c>
      <c r="F173">
        <v>5</v>
      </c>
      <c r="G173">
        <v>0.05</v>
      </c>
      <c r="H173" t="s">
        <v>871</v>
      </c>
      <c r="I173" s="4">
        <f>Table4[[#This Row],[Quantity]]*Table4[[#This Row],[UnitPrice]]</f>
        <v>9395.4</v>
      </c>
      <c r="J173" s="4">
        <f>Table4[[#This Row],[Gross Revenue]]*(1-Table4[[#This Row],[Discount]])</f>
        <v>8925.6299999999992</v>
      </c>
      <c r="K173" s="4">
        <f>Table4[[#This Row],[Quantity]]*Table4[[#This Row],[CostPrice]]</f>
        <v>5022.7999999999993</v>
      </c>
      <c r="L173" s="4">
        <f>Table4[[#This Row],[Net Revenue]]-Table4[[#This Row],[Total Cost]]</f>
        <v>3902.83</v>
      </c>
      <c r="M173" t="str">
        <f>_xlfn.XLOOKUP(Table4[[#This Row],[ProductID]], Products!A:A,Products!B:B, "Not Found")</f>
        <v>Set Dairy</v>
      </c>
      <c r="N173" t="str">
        <f>TEXT(Table4[[#This Row],[Date]], "mmm")</f>
        <v>Jan</v>
      </c>
      <c r="O173" t="str">
        <f>TEXT(Table4[[#This Row],[Date]], "yyyy")</f>
        <v>2025</v>
      </c>
      <c r="P173" t="str">
        <f>_xlfn.XLOOKUP(Table4[[#This Row],[ProductID]],Products!A:A,Products!C:C, "Not Found")</f>
        <v>Groceries</v>
      </c>
      <c r="Q173" t="str">
        <f>_xlfn.XLOOKUP(Table4[[#This Row],[ProductID]],Products!A:A,Products!D:D,"Not Found")</f>
        <v>Dairy</v>
      </c>
      <c r="R173">
        <f>_xlfn.XLOOKUP(Table4[[#This Row],[ProductID]],Products!A:A,Products!E:E,"Not Found")</f>
        <v>1879.08</v>
      </c>
      <c r="S173">
        <f>_xlfn.XLOOKUP(Table4[[#This Row],[ProductID]],Products!A:A,Products!F:F, "Not Found")</f>
        <v>1004.56</v>
      </c>
      <c r="T173" t="str">
        <f>_xlfn.XLOOKUP(Table4[[#This Row],[CustomerID]],Customers!A:A,Customers!D:D, "Not Found")</f>
        <v>M</v>
      </c>
      <c r="U173" s="6">
        <f>_xlfn.XLOOKUP(Table4[[#This Row],[CustomerID]],Customers!A:A,Customers!E:E, "Not Found")</f>
        <v>21586</v>
      </c>
      <c r="V173">
        <f ca="1">DATEDIF(Table4[[#This Row],[CustomerBirthday]], TODAY(), "Y")</f>
        <v>67</v>
      </c>
      <c r="W173" t="str" cm="1">
        <f t="array" aca="1" ref="W173" ca="1">_xlfn.IFS(Table4[[#This Row],[Age]]&lt;25, "Under 25",Table4[[#This Row],[Age]]=34, "25-34", Table4[[#This Row],[Age]]&lt;=49, "35-49", Table4[[#This Row],[Age]]&lt;=64, "50-64", Table4[[#This Row],[Age]]&gt;=65, "65+")</f>
        <v>65+</v>
      </c>
      <c r="X173" t="str">
        <f>_xlfn.XLOOKUP(Table4[[#This Row],[StoreID]],Stores!A:A,Stores!B:B, "Not found")</f>
        <v>MegaMart Johnmouth</v>
      </c>
      <c r="Y173" t="str">
        <f>_xlfn.XLOOKUP(Table4[[#This Row],[StoreID]],Stores!A:A,Stores!C:C, "Not Found")</f>
        <v>Johnmouth</v>
      </c>
      <c r="Z173" t="str">
        <f>_xlfn.XLOOKUP(Table4[[#This Row],[StoreID]],Stores!A:A,Stores!D:D, "Not Found")</f>
        <v>East</v>
      </c>
    </row>
    <row r="174" spans="1:26">
      <c r="A174" t="s">
        <v>1040</v>
      </c>
      <c r="B174" s="1">
        <v>45537</v>
      </c>
      <c r="C174" t="s">
        <v>601</v>
      </c>
      <c r="D174" t="s">
        <v>780</v>
      </c>
      <c r="E174" t="s">
        <v>842</v>
      </c>
      <c r="F174">
        <v>2</v>
      </c>
      <c r="G174">
        <v>0</v>
      </c>
      <c r="H174" t="s">
        <v>865</v>
      </c>
      <c r="I174" s="4">
        <f>Table4[[#This Row],[Quantity]]*Table4[[#This Row],[UnitPrice]]</f>
        <v>2544.46</v>
      </c>
      <c r="J174" s="4">
        <f>Table4[[#This Row],[Gross Revenue]]*(1-Table4[[#This Row],[Discount]])</f>
        <v>2544.46</v>
      </c>
      <c r="K174" s="4">
        <f>Table4[[#This Row],[Quantity]]*Table4[[#This Row],[CostPrice]]</f>
        <v>1905.3</v>
      </c>
      <c r="L174" s="4">
        <f>Table4[[#This Row],[Net Revenue]]-Table4[[#This Row],[Total Cost]]</f>
        <v>639.16000000000008</v>
      </c>
      <c r="M174" t="str">
        <f>_xlfn.XLOOKUP(Table4[[#This Row],[ProductID]], Products!A:A,Products!B:B, "Not Found")</f>
        <v>Hospital Smartphone</v>
      </c>
      <c r="N174" t="str">
        <f>TEXT(Table4[[#This Row],[Date]], "mmm")</f>
        <v>Sep</v>
      </c>
      <c r="O174" t="str">
        <f>TEXT(Table4[[#This Row],[Date]], "yyyy")</f>
        <v>2024</v>
      </c>
      <c r="P174" t="str">
        <f>_xlfn.XLOOKUP(Table4[[#This Row],[ProductID]],Products!A:A,Products!C:C, "Not Found")</f>
        <v>Electronics</v>
      </c>
      <c r="Q174" t="str">
        <f>_xlfn.XLOOKUP(Table4[[#This Row],[ProductID]],Products!A:A,Products!D:D,"Not Found")</f>
        <v>Smartphone</v>
      </c>
      <c r="R174">
        <f>_xlfn.XLOOKUP(Table4[[#This Row],[ProductID]],Products!A:A,Products!E:E,"Not Found")</f>
        <v>1272.23</v>
      </c>
      <c r="S174">
        <f>_xlfn.XLOOKUP(Table4[[#This Row],[ProductID]],Products!A:A,Products!F:F, "Not Found")</f>
        <v>952.65</v>
      </c>
      <c r="T174" t="str">
        <f>_xlfn.XLOOKUP(Table4[[#This Row],[CustomerID]],Customers!A:A,Customers!D:D, "Not Found")</f>
        <v>M</v>
      </c>
      <c r="U174" s="6">
        <f>_xlfn.XLOOKUP(Table4[[#This Row],[CustomerID]],Customers!A:A,Customers!E:E, "Not Found")</f>
        <v>24638</v>
      </c>
      <c r="V174">
        <f ca="1">DATEDIF(Table4[[#This Row],[CustomerBirthday]], TODAY(), "Y")</f>
        <v>59</v>
      </c>
      <c r="W174" t="str" cm="1">
        <f t="array" aca="1" ref="W174" ca="1">_xlfn.IFS(Table4[[#This Row],[Age]]&lt;25, "Under 25",Table4[[#This Row],[Age]]=34, "25-34", Table4[[#This Row],[Age]]&lt;=49, "35-49", Table4[[#This Row],[Age]]&lt;=64, "50-64", Table4[[#This Row],[Age]]&gt;=65, "65+")</f>
        <v>50-64</v>
      </c>
      <c r="X174" t="str">
        <f>_xlfn.XLOOKUP(Table4[[#This Row],[StoreID]],Stores!A:A,Stores!B:B, "Not found")</f>
        <v>MegaMart Brianahaven</v>
      </c>
      <c r="Y174" t="str">
        <f>_xlfn.XLOOKUP(Table4[[#This Row],[StoreID]],Stores!A:A,Stores!C:C, "Not Found")</f>
        <v>Brianahaven</v>
      </c>
      <c r="Z174" t="str">
        <f>_xlfn.XLOOKUP(Table4[[#This Row],[StoreID]],Stores!A:A,Stores!D:D, "Not Found")</f>
        <v>North</v>
      </c>
    </row>
    <row r="175" spans="1:26">
      <c r="A175" t="s">
        <v>1041</v>
      </c>
      <c r="B175" s="1">
        <v>45799</v>
      </c>
      <c r="C175" t="s">
        <v>520</v>
      </c>
      <c r="D175" t="s">
        <v>739</v>
      </c>
      <c r="E175" t="s">
        <v>839</v>
      </c>
      <c r="F175">
        <v>1</v>
      </c>
      <c r="G175">
        <v>0.1</v>
      </c>
      <c r="H175" t="s">
        <v>871</v>
      </c>
      <c r="I175" s="4">
        <f>Table4[[#This Row],[Quantity]]*Table4[[#This Row],[UnitPrice]]</f>
        <v>1194.1199999999999</v>
      </c>
      <c r="J175" s="4">
        <f>Table4[[#This Row],[Gross Revenue]]*(1-Table4[[#This Row],[Discount]])</f>
        <v>1074.7079999999999</v>
      </c>
      <c r="K175" s="4">
        <f>Table4[[#This Row],[Quantity]]*Table4[[#This Row],[CostPrice]]</f>
        <v>838.95</v>
      </c>
      <c r="L175" s="4">
        <f>Table4[[#This Row],[Net Revenue]]-Table4[[#This Row],[Total Cost]]</f>
        <v>235.75799999999981</v>
      </c>
      <c r="M175" t="str">
        <f>_xlfn.XLOOKUP(Table4[[#This Row],[ProductID]], Products!A:A,Products!B:B, "Not Found")</f>
        <v>Step Smartphone</v>
      </c>
      <c r="N175" t="str">
        <f>TEXT(Table4[[#This Row],[Date]], "mmm")</f>
        <v>May</v>
      </c>
      <c r="O175" t="str">
        <f>TEXT(Table4[[#This Row],[Date]], "yyyy")</f>
        <v>2025</v>
      </c>
      <c r="P175" t="str">
        <f>_xlfn.XLOOKUP(Table4[[#This Row],[ProductID]],Products!A:A,Products!C:C, "Not Found")</f>
        <v>Electronics</v>
      </c>
      <c r="Q175" t="str">
        <f>_xlfn.XLOOKUP(Table4[[#This Row],[ProductID]],Products!A:A,Products!D:D,"Not Found")</f>
        <v>Smartphone</v>
      </c>
      <c r="R175">
        <f>_xlfn.XLOOKUP(Table4[[#This Row],[ProductID]],Products!A:A,Products!E:E,"Not Found")</f>
        <v>1194.1199999999999</v>
      </c>
      <c r="S175">
        <f>_xlfn.XLOOKUP(Table4[[#This Row],[ProductID]],Products!A:A,Products!F:F, "Not Found")</f>
        <v>838.95</v>
      </c>
      <c r="T175" t="str">
        <f>_xlfn.XLOOKUP(Table4[[#This Row],[CustomerID]],Customers!A:A,Customers!D:D, "Not Found")</f>
        <v>M</v>
      </c>
      <c r="U175" s="6">
        <f>_xlfn.XLOOKUP(Table4[[#This Row],[CustomerID]],Customers!A:A,Customers!E:E, "Not Found")</f>
        <v>22435</v>
      </c>
      <c r="V175">
        <f ca="1">DATEDIF(Table4[[#This Row],[CustomerBirthday]], TODAY(), "Y")</f>
        <v>65</v>
      </c>
      <c r="W175" t="str" cm="1">
        <f t="array" aca="1" ref="W175" ca="1">_xlfn.IFS(Table4[[#This Row],[Age]]&lt;25, "Under 25",Table4[[#This Row],[Age]]=34, "25-34", Table4[[#This Row],[Age]]&lt;=49, "35-49", Table4[[#This Row],[Age]]&lt;=64, "50-64", Table4[[#This Row],[Age]]&gt;=65, "65+")</f>
        <v>65+</v>
      </c>
      <c r="X175" t="str">
        <f>_xlfn.XLOOKUP(Table4[[#This Row],[StoreID]],Stores!A:A,Stores!B:B, "Not found")</f>
        <v>MegaMart New Michele</v>
      </c>
      <c r="Y175" t="str">
        <f>_xlfn.XLOOKUP(Table4[[#This Row],[StoreID]],Stores!A:A,Stores!C:C, "Not Found")</f>
        <v>New Michele</v>
      </c>
      <c r="Z175" t="str">
        <f>_xlfn.XLOOKUP(Table4[[#This Row],[StoreID]],Stores!A:A,Stores!D:D, "Not Found")</f>
        <v>West</v>
      </c>
    </row>
    <row r="176" spans="1:26">
      <c r="A176" t="s">
        <v>1042</v>
      </c>
      <c r="B176" s="1">
        <v>45623</v>
      </c>
      <c r="C176" t="s">
        <v>411</v>
      </c>
      <c r="D176" t="s">
        <v>728</v>
      </c>
      <c r="E176" t="s">
        <v>846</v>
      </c>
      <c r="F176">
        <v>5</v>
      </c>
      <c r="G176">
        <v>0</v>
      </c>
      <c r="H176" t="s">
        <v>865</v>
      </c>
      <c r="I176" s="4">
        <f>Table4[[#This Row],[Quantity]]*Table4[[#This Row],[UnitPrice]]</f>
        <v>1590.25</v>
      </c>
      <c r="J176" s="4">
        <f>Table4[[#This Row],[Gross Revenue]]*(1-Table4[[#This Row],[Discount]])</f>
        <v>1590.25</v>
      </c>
      <c r="K176" s="4">
        <f>Table4[[#This Row],[Quantity]]*Table4[[#This Row],[CostPrice]]</f>
        <v>936.7</v>
      </c>
      <c r="L176" s="4">
        <f>Table4[[#This Row],[Net Revenue]]-Table4[[#This Row],[Total Cost]]</f>
        <v>653.54999999999995</v>
      </c>
      <c r="M176" t="str">
        <f>_xlfn.XLOOKUP(Table4[[#This Row],[ProductID]], Products!A:A,Products!B:B, "Not Found")</f>
        <v>Company Fruits</v>
      </c>
      <c r="N176" t="str">
        <f>TEXT(Table4[[#This Row],[Date]], "mmm")</f>
        <v>Nov</v>
      </c>
      <c r="O176" t="str">
        <f>TEXT(Table4[[#This Row],[Date]], "yyyy")</f>
        <v>2024</v>
      </c>
      <c r="P176" t="str">
        <f>_xlfn.XLOOKUP(Table4[[#This Row],[ProductID]],Products!A:A,Products!C:C, "Not Found")</f>
        <v>Groceries</v>
      </c>
      <c r="Q176" t="str">
        <f>_xlfn.XLOOKUP(Table4[[#This Row],[ProductID]],Products!A:A,Products!D:D,"Not Found")</f>
        <v>Fruits</v>
      </c>
      <c r="R176">
        <f>_xlfn.XLOOKUP(Table4[[#This Row],[ProductID]],Products!A:A,Products!E:E,"Not Found")</f>
        <v>318.05</v>
      </c>
      <c r="S176">
        <f>_xlfn.XLOOKUP(Table4[[#This Row],[ProductID]],Products!A:A,Products!F:F, "Not Found")</f>
        <v>187.34</v>
      </c>
      <c r="T176" t="str">
        <f>_xlfn.XLOOKUP(Table4[[#This Row],[CustomerID]],Customers!A:A,Customers!D:D, "Not Found")</f>
        <v>F</v>
      </c>
      <c r="U176" s="6">
        <f>_xlfn.XLOOKUP(Table4[[#This Row],[CustomerID]],Customers!A:A,Customers!E:E, "Not Found")</f>
        <v>24112</v>
      </c>
      <c r="V176">
        <f ca="1">DATEDIF(Table4[[#This Row],[CustomerBirthday]], TODAY(), "Y")</f>
        <v>60</v>
      </c>
      <c r="W176" t="str" cm="1">
        <f t="array" aca="1" ref="W176" ca="1">_xlfn.IFS(Table4[[#This Row],[Age]]&lt;25, "Under 25",Table4[[#This Row],[Age]]=34, "25-34", Table4[[#This Row],[Age]]&lt;=49, "35-49", Table4[[#This Row],[Age]]&lt;=64, "50-64", Table4[[#This Row],[Age]]&gt;=65, "65+")</f>
        <v>50-64</v>
      </c>
      <c r="X176" t="str">
        <f>_xlfn.XLOOKUP(Table4[[#This Row],[StoreID]],Stores!A:A,Stores!B:B, "Not found")</f>
        <v>MegaMart Johnmouth</v>
      </c>
      <c r="Y176" t="str">
        <f>_xlfn.XLOOKUP(Table4[[#This Row],[StoreID]],Stores!A:A,Stores!C:C, "Not Found")</f>
        <v>Johnmouth</v>
      </c>
      <c r="Z176" t="str">
        <f>_xlfn.XLOOKUP(Table4[[#This Row],[StoreID]],Stores!A:A,Stores!D:D, "Not Found")</f>
        <v>East</v>
      </c>
    </row>
    <row r="177" spans="1:26">
      <c r="A177" t="s">
        <v>1043</v>
      </c>
      <c r="B177" s="1">
        <v>45882</v>
      </c>
      <c r="C177" t="s">
        <v>36</v>
      </c>
      <c r="D177" t="s">
        <v>745</v>
      </c>
      <c r="E177" t="s">
        <v>835</v>
      </c>
      <c r="F177">
        <v>3</v>
      </c>
      <c r="G177">
        <v>0.1</v>
      </c>
      <c r="H177" t="s">
        <v>865</v>
      </c>
      <c r="I177" s="4">
        <f>Table4[[#This Row],[Quantity]]*Table4[[#This Row],[UnitPrice]]</f>
        <v>3579.2699999999995</v>
      </c>
      <c r="J177" s="4">
        <f>Table4[[#This Row],[Gross Revenue]]*(1-Table4[[#This Row],[Discount]])</f>
        <v>3221.3429999999998</v>
      </c>
      <c r="K177" s="4">
        <f>Table4[[#This Row],[Quantity]]*Table4[[#This Row],[CostPrice]]</f>
        <v>2454.7200000000003</v>
      </c>
      <c r="L177" s="4">
        <f>Table4[[#This Row],[Net Revenue]]-Table4[[#This Row],[Total Cost]]</f>
        <v>766.62299999999959</v>
      </c>
      <c r="M177" t="str">
        <f>_xlfn.XLOOKUP(Table4[[#This Row],[ProductID]], Products!A:A,Products!B:B, "Not Found")</f>
        <v>Above Camera</v>
      </c>
      <c r="N177" t="str">
        <f>TEXT(Table4[[#This Row],[Date]], "mmm")</f>
        <v>Aug</v>
      </c>
      <c r="O177" t="str">
        <f>TEXT(Table4[[#This Row],[Date]], "yyyy")</f>
        <v>2025</v>
      </c>
      <c r="P177" t="str">
        <f>_xlfn.XLOOKUP(Table4[[#This Row],[ProductID]],Products!A:A,Products!C:C, "Not Found")</f>
        <v>Electronics</v>
      </c>
      <c r="Q177" t="str">
        <f>_xlfn.XLOOKUP(Table4[[#This Row],[ProductID]],Products!A:A,Products!D:D,"Not Found")</f>
        <v>Camera</v>
      </c>
      <c r="R177">
        <f>_xlfn.XLOOKUP(Table4[[#This Row],[ProductID]],Products!A:A,Products!E:E,"Not Found")</f>
        <v>1193.0899999999999</v>
      </c>
      <c r="S177">
        <f>_xlfn.XLOOKUP(Table4[[#This Row],[ProductID]],Products!A:A,Products!F:F, "Not Found")</f>
        <v>818.24</v>
      </c>
      <c r="T177" t="str">
        <f>_xlfn.XLOOKUP(Table4[[#This Row],[CustomerID]],Customers!A:A,Customers!D:D, "Not Found")</f>
        <v>M</v>
      </c>
      <c r="U177" s="6">
        <f>_xlfn.XLOOKUP(Table4[[#This Row],[CustomerID]],Customers!A:A,Customers!E:E, "Not Found")</f>
        <v>22233</v>
      </c>
      <c r="V177">
        <f ca="1">DATEDIF(Table4[[#This Row],[CustomerBirthday]], TODAY(), "Y")</f>
        <v>65</v>
      </c>
      <c r="W177" t="str" cm="1">
        <f t="array" aca="1" ref="W177" ca="1">_xlfn.IFS(Table4[[#This Row],[Age]]&lt;25, "Under 25",Table4[[#This Row],[Age]]=34, "25-34", Table4[[#This Row],[Age]]&lt;=49, "35-49", Table4[[#This Row],[Age]]&lt;=64, "50-64", Table4[[#This Row],[Age]]&gt;=65, "65+")</f>
        <v>65+</v>
      </c>
      <c r="X177" t="str">
        <f>_xlfn.XLOOKUP(Table4[[#This Row],[StoreID]],Stores!A:A,Stores!B:B, "Not found")</f>
        <v>MegaMart Peckmouth</v>
      </c>
      <c r="Y177" t="str">
        <f>_xlfn.XLOOKUP(Table4[[#This Row],[StoreID]],Stores!A:A,Stores!C:C, "Not Found")</f>
        <v>Peckmouth</v>
      </c>
      <c r="Z177" t="str">
        <f>_xlfn.XLOOKUP(Table4[[#This Row],[StoreID]],Stores!A:A,Stores!D:D, "Not Found")</f>
        <v>East</v>
      </c>
    </row>
    <row r="178" spans="1:26">
      <c r="A178" t="s">
        <v>1044</v>
      </c>
      <c r="B178" s="1">
        <v>45886</v>
      </c>
      <c r="C178" t="s">
        <v>339</v>
      </c>
      <c r="D178" t="s">
        <v>772</v>
      </c>
      <c r="E178" t="s">
        <v>831</v>
      </c>
      <c r="F178">
        <v>2</v>
      </c>
      <c r="G178">
        <v>0.05</v>
      </c>
      <c r="H178" t="s">
        <v>868</v>
      </c>
      <c r="I178" s="4">
        <f>Table4[[#This Row],[Quantity]]*Table4[[#This Row],[UnitPrice]]</f>
        <v>3756.94</v>
      </c>
      <c r="J178" s="4">
        <f>Table4[[#This Row],[Gross Revenue]]*(1-Table4[[#This Row],[Discount]])</f>
        <v>3569.0929999999998</v>
      </c>
      <c r="K178" s="4">
        <f>Table4[[#This Row],[Quantity]]*Table4[[#This Row],[CostPrice]]</f>
        <v>2029.82</v>
      </c>
      <c r="L178" s="4">
        <f>Table4[[#This Row],[Net Revenue]]-Table4[[#This Row],[Total Cost]]</f>
        <v>1539.2729999999999</v>
      </c>
      <c r="M178" t="str">
        <f>_xlfn.XLOOKUP(Table4[[#This Row],[ProductID]], Products!A:A,Products!B:B, "Not Found")</f>
        <v>And Footwear</v>
      </c>
      <c r="N178" t="str">
        <f>TEXT(Table4[[#This Row],[Date]], "mmm")</f>
        <v>Aug</v>
      </c>
      <c r="O178" t="str">
        <f>TEXT(Table4[[#This Row],[Date]], "yyyy")</f>
        <v>2025</v>
      </c>
      <c r="P178" t="str">
        <f>_xlfn.XLOOKUP(Table4[[#This Row],[ProductID]],Products!A:A,Products!C:C, "Not Found")</f>
        <v>Fashion</v>
      </c>
      <c r="Q178" t="str">
        <f>_xlfn.XLOOKUP(Table4[[#This Row],[ProductID]],Products!A:A,Products!D:D,"Not Found")</f>
        <v>Footwear</v>
      </c>
      <c r="R178">
        <f>_xlfn.XLOOKUP(Table4[[#This Row],[ProductID]],Products!A:A,Products!E:E,"Not Found")</f>
        <v>1878.47</v>
      </c>
      <c r="S178">
        <f>_xlfn.XLOOKUP(Table4[[#This Row],[ProductID]],Products!A:A,Products!F:F, "Not Found")</f>
        <v>1014.91</v>
      </c>
      <c r="T178" t="str">
        <f>_xlfn.XLOOKUP(Table4[[#This Row],[CustomerID]],Customers!A:A,Customers!D:D, "Not Found")</f>
        <v>M</v>
      </c>
      <c r="U178" s="6">
        <f>_xlfn.XLOOKUP(Table4[[#This Row],[CustomerID]],Customers!A:A,Customers!E:E, "Not Found")</f>
        <v>27624</v>
      </c>
      <c r="V178">
        <f ca="1">DATEDIF(Table4[[#This Row],[CustomerBirthday]], TODAY(), "Y")</f>
        <v>50</v>
      </c>
      <c r="W178" t="str" cm="1">
        <f t="array" aca="1" ref="W178" ca="1">_xlfn.IFS(Table4[[#This Row],[Age]]&lt;25, "Under 25",Table4[[#This Row],[Age]]=34, "25-34", Table4[[#This Row],[Age]]&lt;=49, "35-49", Table4[[#This Row],[Age]]&lt;=64, "50-64", Table4[[#This Row],[Age]]&gt;=65, "65+")</f>
        <v>50-64</v>
      </c>
      <c r="X178" t="str">
        <f>_xlfn.XLOOKUP(Table4[[#This Row],[StoreID]],Stores!A:A,Stores!B:B, "Not found")</f>
        <v>MegaMart Jimenezborough</v>
      </c>
      <c r="Y178" t="str">
        <f>_xlfn.XLOOKUP(Table4[[#This Row],[StoreID]],Stores!A:A,Stores!C:C, "Not Found")</f>
        <v>Jimenezborough</v>
      </c>
      <c r="Z178" t="str">
        <f>_xlfn.XLOOKUP(Table4[[#This Row],[StoreID]],Stores!A:A,Stores!D:D, "Not Found")</f>
        <v>South</v>
      </c>
    </row>
    <row r="179" spans="1:26">
      <c r="A179" t="s">
        <v>1045</v>
      </c>
      <c r="B179" s="1">
        <v>45390</v>
      </c>
      <c r="C179" t="s">
        <v>74</v>
      </c>
      <c r="D179" t="s">
        <v>755</v>
      </c>
      <c r="E179" t="s">
        <v>835</v>
      </c>
      <c r="F179">
        <v>1</v>
      </c>
      <c r="G179">
        <v>0</v>
      </c>
      <c r="H179" t="s">
        <v>871</v>
      </c>
      <c r="I179" s="4">
        <f>Table4[[#This Row],[Quantity]]*Table4[[#This Row],[UnitPrice]]</f>
        <v>1858.75</v>
      </c>
      <c r="J179" s="4">
        <f>Table4[[#This Row],[Gross Revenue]]*(1-Table4[[#This Row],[Discount]])</f>
        <v>1858.75</v>
      </c>
      <c r="K179" s="4">
        <f>Table4[[#This Row],[Quantity]]*Table4[[#This Row],[CostPrice]]</f>
        <v>1451.16</v>
      </c>
      <c r="L179" s="4">
        <f>Table4[[#This Row],[Net Revenue]]-Table4[[#This Row],[Total Cost]]</f>
        <v>407.58999999999992</v>
      </c>
      <c r="M179" t="str">
        <f>_xlfn.XLOOKUP(Table4[[#This Row],[ProductID]], Products!A:A,Products!B:B, "Not Found")</f>
        <v>House Accessories</v>
      </c>
      <c r="N179" t="str">
        <f>TEXT(Table4[[#This Row],[Date]], "mmm")</f>
        <v>Apr</v>
      </c>
      <c r="O179" t="str">
        <f>TEXT(Table4[[#This Row],[Date]], "yyyy")</f>
        <v>2024</v>
      </c>
      <c r="P179" t="str">
        <f>_xlfn.XLOOKUP(Table4[[#This Row],[ProductID]],Products!A:A,Products!C:C, "Not Found")</f>
        <v>Fashion</v>
      </c>
      <c r="Q179" t="str">
        <f>_xlfn.XLOOKUP(Table4[[#This Row],[ProductID]],Products!A:A,Products!D:D,"Not Found")</f>
        <v>Accessories</v>
      </c>
      <c r="R179">
        <f>_xlfn.XLOOKUP(Table4[[#This Row],[ProductID]],Products!A:A,Products!E:E,"Not Found")</f>
        <v>1858.75</v>
      </c>
      <c r="S179">
        <f>_xlfn.XLOOKUP(Table4[[#This Row],[ProductID]],Products!A:A,Products!F:F, "Not Found")</f>
        <v>1451.16</v>
      </c>
      <c r="T179" t="str">
        <f>_xlfn.XLOOKUP(Table4[[#This Row],[CustomerID]],Customers!A:A,Customers!D:D, "Not Found")</f>
        <v>M</v>
      </c>
      <c r="U179" s="6">
        <f>_xlfn.XLOOKUP(Table4[[#This Row],[CustomerID]],Customers!A:A,Customers!E:E, "Not Found")</f>
        <v>34565</v>
      </c>
      <c r="V179">
        <f ca="1">DATEDIF(Table4[[#This Row],[CustomerBirthday]], TODAY(), "Y")</f>
        <v>31</v>
      </c>
      <c r="W179" t="str" cm="1">
        <f t="array" aca="1" ref="W179" ca="1">_xlfn.IFS(Table4[[#This Row],[Age]]&lt;25, "Under 25",Table4[[#This Row],[Age]]=34, "25-34", Table4[[#This Row],[Age]]&lt;=49, "35-49", Table4[[#This Row],[Age]]&lt;=64, "50-64", Table4[[#This Row],[Age]]&gt;=65, "65+")</f>
        <v>35-49</v>
      </c>
      <c r="X179" t="str">
        <f>_xlfn.XLOOKUP(Table4[[#This Row],[StoreID]],Stores!A:A,Stores!B:B, "Not found")</f>
        <v>MegaMart Peckmouth</v>
      </c>
      <c r="Y179" t="str">
        <f>_xlfn.XLOOKUP(Table4[[#This Row],[StoreID]],Stores!A:A,Stores!C:C, "Not Found")</f>
        <v>Peckmouth</v>
      </c>
      <c r="Z179" t="str">
        <f>_xlfn.XLOOKUP(Table4[[#This Row],[StoreID]],Stores!A:A,Stores!D:D, "Not Found")</f>
        <v>East</v>
      </c>
    </row>
    <row r="180" spans="1:26">
      <c r="A180" t="s">
        <v>1046</v>
      </c>
      <c r="B180" s="1">
        <v>45387</v>
      </c>
      <c r="C180" t="s">
        <v>364</v>
      </c>
      <c r="D180" t="s">
        <v>764</v>
      </c>
      <c r="E180" t="s">
        <v>842</v>
      </c>
      <c r="F180">
        <v>4</v>
      </c>
      <c r="G180">
        <v>0.1</v>
      </c>
      <c r="H180" t="s">
        <v>871</v>
      </c>
      <c r="I180" s="4">
        <f>Table4[[#This Row],[Quantity]]*Table4[[#This Row],[UnitPrice]]</f>
        <v>1295.68</v>
      </c>
      <c r="J180" s="4">
        <f>Table4[[#This Row],[Gross Revenue]]*(1-Table4[[#This Row],[Discount]])</f>
        <v>1166.1120000000001</v>
      </c>
      <c r="K180" s="4">
        <f>Table4[[#This Row],[Quantity]]*Table4[[#This Row],[CostPrice]]</f>
        <v>971.92</v>
      </c>
      <c r="L180" s="4">
        <f>Table4[[#This Row],[Net Revenue]]-Table4[[#This Row],[Total Cost]]</f>
        <v>194.19200000000012</v>
      </c>
      <c r="M180" t="str">
        <f>_xlfn.XLOOKUP(Table4[[#This Row],[ProductID]], Products!A:A,Products!B:B, "Not Found")</f>
        <v>Simple Accessories</v>
      </c>
      <c r="N180" t="str">
        <f>TEXT(Table4[[#This Row],[Date]], "mmm")</f>
        <v>Apr</v>
      </c>
      <c r="O180" t="str">
        <f>TEXT(Table4[[#This Row],[Date]], "yyyy")</f>
        <v>2024</v>
      </c>
      <c r="P180" t="str">
        <f>_xlfn.XLOOKUP(Table4[[#This Row],[ProductID]],Products!A:A,Products!C:C, "Not Found")</f>
        <v>Fashion</v>
      </c>
      <c r="Q180" t="str">
        <f>_xlfn.XLOOKUP(Table4[[#This Row],[ProductID]],Products!A:A,Products!D:D,"Not Found")</f>
        <v>Accessories</v>
      </c>
      <c r="R180">
        <f>_xlfn.XLOOKUP(Table4[[#This Row],[ProductID]],Products!A:A,Products!E:E,"Not Found")</f>
        <v>323.92</v>
      </c>
      <c r="S180">
        <f>_xlfn.XLOOKUP(Table4[[#This Row],[ProductID]],Products!A:A,Products!F:F, "Not Found")</f>
        <v>242.98</v>
      </c>
      <c r="T180" t="str">
        <f>_xlfn.XLOOKUP(Table4[[#This Row],[CustomerID]],Customers!A:A,Customers!D:D, "Not Found")</f>
        <v>M</v>
      </c>
      <c r="U180" s="6">
        <f>_xlfn.XLOOKUP(Table4[[#This Row],[CustomerID]],Customers!A:A,Customers!E:E, "Not Found")</f>
        <v>34560</v>
      </c>
      <c r="V180">
        <f ca="1">DATEDIF(Table4[[#This Row],[CustomerBirthday]], TODAY(), "Y")</f>
        <v>31</v>
      </c>
      <c r="W180" t="str" cm="1">
        <f t="array" aca="1" ref="W180" ca="1">_xlfn.IFS(Table4[[#This Row],[Age]]&lt;25, "Under 25",Table4[[#This Row],[Age]]=34, "25-34", Table4[[#This Row],[Age]]&lt;=49, "35-49", Table4[[#This Row],[Age]]&lt;=64, "50-64", Table4[[#This Row],[Age]]&gt;=65, "65+")</f>
        <v>35-49</v>
      </c>
      <c r="X180" t="str">
        <f>_xlfn.XLOOKUP(Table4[[#This Row],[StoreID]],Stores!A:A,Stores!B:B, "Not found")</f>
        <v>MegaMart Brianahaven</v>
      </c>
      <c r="Y180" t="str">
        <f>_xlfn.XLOOKUP(Table4[[#This Row],[StoreID]],Stores!A:A,Stores!C:C, "Not Found")</f>
        <v>Brianahaven</v>
      </c>
      <c r="Z180" t="str">
        <f>_xlfn.XLOOKUP(Table4[[#This Row],[StoreID]],Stores!A:A,Stores!D:D, "Not Found")</f>
        <v>North</v>
      </c>
    </row>
    <row r="181" spans="1:26">
      <c r="A181" t="s">
        <v>1047</v>
      </c>
      <c r="B181" s="1">
        <v>45447</v>
      </c>
      <c r="C181" t="s">
        <v>358</v>
      </c>
      <c r="D181" t="s">
        <v>736</v>
      </c>
      <c r="E181" t="s">
        <v>839</v>
      </c>
      <c r="F181">
        <v>3</v>
      </c>
      <c r="G181">
        <v>0</v>
      </c>
      <c r="H181" t="s">
        <v>875</v>
      </c>
      <c r="I181" s="4">
        <f>Table4[[#This Row],[Quantity]]*Table4[[#This Row],[UnitPrice]]</f>
        <v>369.57</v>
      </c>
      <c r="J181" s="4">
        <f>Table4[[#This Row],[Gross Revenue]]*(1-Table4[[#This Row],[Discount]])</f>
        <v>369.57</v>
      </c>
      <c r="K181" s="4">
        <f>Table4[[#This Row],[Quantity]]*Table4[[#This Row],[CostPrice]]</f>
        <v>241.07999999999998</v>
      </c>
      <c r="L181" s="4">
        <f>Table4[[#This Row],[Net Revenue]]-Table4[[#This Row],[Total Cost]]</f>
        <v>128.49</v>
      </c>
      <c r="M181" t="str">
        <f>_xlfn.XLOOKUP(Table4[[#This Row],[ProductID]], Products!A:A,Products!B:B, "Not Found")</f>
        <v>Us Snacks</v>
      </c>
      <c r="N181" t="str">
        <f>TEXT(Table4[[#This Row],[Date]], "mmm")</f>
        <v>Jun</v>
      </c>
      <c r="O181" t="str">
        <f>TEXT(Table4[[#This Row],[Date]], "yyyy")</f>
        <v>2024</v>
      </c>
      <c r="P181" t="str">
        <f>_xlfn.XLOOKUP(Table4[[#This Row],[ProductID]],Products!A:A,Products!C:C, "Not Found")</f>
        <v>Groceries</v>
      </c>
      <c r="Q181" t="str">
        <f>_xlfn.XLOOKUP(Table4[[#This Row],[ProductID]],Products!A:A,Products!D:D,"Not Found")</f>
        <v>Snacks</v>
      </c>
      <c r="R181">
        <f>_xlfn.XLOOKUP(Table4[[#This Row],[ProductID]],Products!A:A,Products!E:E,"Not Found")</f>
        <v>123.19</v>
      </c>
      <c r="S181">
        <f>_xlfn.XLOOKUP(Table4[[#This Row],[ProductID]],Products!A:A,Products!F:F, "Not Found")</f>
        <v>80.36</v>
      </c>
      <c r="T181" t="str">
        <f>_xlfn.XLOOKUP(Table4[[#This Row],[CustomerID]],Customers!A:A,Customers!D:D, "Not Found")</f>
        <v>M</v>
      </c>
      <c r="U181" s="6">
        <f>_xlfn.XLOOKUP(Table4[[#This Row],[CustomerID]],Customers!A:A,Customers!E:E, "Not Found")</f>
        <v>30183</v>
      </c>
      <c r="V181">
        <f ca="1">DATEDIF(Table4[[#This Row],[CustomerBirthday]], TODAY(), "Y")</f>
        <v>43</v>
      </c>
      <c r="W181" t="str" cm="1">
        <f t="array" aca="1" ref="W181" ca="1">_xlfn.IFS(Table4[[#This Row],[Age]]&lt;25, "Under 25",Table4[[#This Row],[Age]]=34, "25-34", Table4[[#This Row],[Age]]&lt;=49, "35-49", Table4[[#This Row],[Age]]&lt;=64, "50-64", Table4[[#This Row],[Age]]&gt;=65, "65+")</f>
        <v>35-49</v>
      </c>
      <c r="X181" t="str">
        <f>_xlfn.XLOOKUP(Table4[[#This Row],[StoreID]],Stores!A:A,Stores!B:B, "Not found")</f>
        <v>MegaMart New Michele</v>
      </c>
      <c r="Y181" t="str">
        <f>_xlfn.XLOOKUP(Table4[[#This Row],[StoreID]],Stores!A:A,Stores!C:C, "Not Found")</f>
        <v>New Michele</v>
      </c>
      <c r="Z181" t="str">
        <f>_xlfn.XLOOKUP(Table4[[#This Row],[StoreID]],Stores!A:A,Stores!D:D, "Not Found")</f>
        <v>West</v>
      </c>
    </row>
    <row r="182" spans="1:26">
      <c r="A182" t="s">
        <v>1048</v>
      </c>
      <c r="B182" s="1">
        <v>45471</v>
      </c>
      <c r="C182" t="s">
        <v>155</v>
      </c>
      <c r="D182" t="s">
        <v>786</v>
      </c>
      <c r="E182" t="s">
        <v>835</v>
      </c>
      <c r="F182">
        <v>5</v>
      </c>
      <c r="G182">
        <v>0</v>
      </c>
      <c r="H182" t="s">
        <v>875</v>
      </c>
      <c r="I182" s="4">
        <f>Table4[[#This Row],[Quantity]]*Table4[[#This Row],[UnitPrice]]</f>
        <v>146.19999999999999</v>
      </c>
      <c r="J182" s="4">
        <f>Table4[[#This Row],[Gross Revenue]]*(1-Table4[[#This Row],[Discount]])</f>
        <v>146.19999999999999</v>
      </c>
      <c r="K182" s="4">
        <f>Table4[[#This Row],[Quantity]]*Table4[[#This Row],[CostPrice]]</f>
        <v>76.399999999999991</v>
      </c>
      <c r="L182" s="4">
        <f>Table4[[#This Row],[Net Revenue]]-Table4[[#This Row],[Total Cost]]</f>
        <v>69.8</v>
      </c>
      <c r="M182" t="str">
        <f>_xlfn.XLOOKUP(Table4[[#This Row],[ProductID]], Products!A:A,Products!B:B, "Not Found")</f>
        <v>National Watches</v>
      </c>
      <c r="N182" t="str">
        <f>TEXT(Table4[[#This Row],[Date]], "mmm")</f>
        <v>Jun</v>
      </c>
      <c r="O182" t="str">
        <f>TEXT(Table4[[#This Row],[Date]], "yyyy")</f>
        <v>2024</v>
      </c>
      <c r="P182" t="str">
        <f>_xlfn.XLOOKUP(Table4[[#This Row],[ProductID]],Products!A:A,Products!C:C, "Not Found")</f>
        <v>Fashion</v>
      </c>
      <c r="Q182" t="str">
        <f>_xlfn.XLOOKUP(Table4[[#This Row],[ProductID]],Products!A:A,Products!D:D,"Not Found")</f>
        <v>Watches</v>
      </c>
      <c r="R182">
        <f>_xlfn.XLOOKUP(Table4[[#This Row],[ProductID]],Products!A:A,Products!E:E,"Not Found")</f>
        <v>29.24</v>
      </c>
      <c r="S182">
        <f>_xlfn.XLOOKUP(Table4[[#This Row],[ProductID]],Products!A:A,Products!F:F, "Not Found")</f>
        <v>15.28</v>
      </c>
      <c r="T182" t="str">
        <f>_xlfn.XLOOKUP(Table4[[#This Row],[CustomerID]],Customers!A:A,Customers!D:D, "Not Found")</f>
        <v>M</v>
      </c>
      <c r="U182" s="6">
        <f>_xlfn.XLOOKUP(Table4[[#This Row],[CustomerID]],Customers!A:A,Customers!E:E, "Not Found")</f>
        <v>27339</v>
      </c>
      <c r="V182">
        <f ca="1">DATEDIF(Table4[[#This Row],[CustomerBirthday]], TODAY(), "Y")</f>
        <v>51</v>
      </c>
      <c r="W182" t="str" cm="1">
        <f t="array" aca="1" ref="W182" ca="1">_xlfn.IFS(Table4[[#This Row],[Age]]&lt;25, "Under 25",Table4[[#This Row],[Age]]=34, "25-34", Table4[[#This Row],[Age]]&lt;=49, "35-49", Table4[[#This Row],[Age]]&lt;=64, "50-64", Table4[[#This Row],[Age]]&gt;=65, "65+")</f>
        <v>50-64</v>
      </c>
      <c r="X182" t="str">
        <f>_xlfn.XLOOKUP(Table4[[#This Row],[StoreID]],Stores!A:A,Stores!B:B, "Not found")</f>
        <v>MegaMart Peckmouth</v>
      </c>
      <c r="Y182" t="str">
        <f>_xlfn.XLOOKUP(Table4[[#This Row],[StoreID]],Stores!A:A,Stores!C:C, "Not Found")</f>
        <v>Peckmouth</v>
      </c>
      <c r="Z182" t="str">
        <f>_xlfn.XLOOKUP(Table4[[#This Row],[StoreID]],Stores!A:A,Stores!D:D, "Not Found")</f>
        <v>East</v>
      </c>
    </row>
    <row r="183" spans="1:26">
      <c r="A183" t="s">
        <v>1049</v>
      </c>
      <c r="B183" s="1">
        <v>45291</v>
      </c>
      <c r="C183" t="s">
        <v>266</v>
      </c>
      <c r="D183" t="s">
        <v>784</v>
      </c>
      <c r="E183" t="s">
        <v>842</v>
      </c>
      <c r="F183">
        <v>4</v>
      </c>
      <c r="G183">
        <v>0.15</v>
      </c>
      <c r="H183" t="s">
        <v>868</v>
      </c>
      <c r="I183" s="4">
        <f>Table4[[#This Row],[Quantity]]*Table4[[#This Row],[UnitPrice]]</f>
        <v>5940.2</v>
      </c>
      <c r="J183" s="4">
        <f>Table4[[#This Row],[Gross Revenue]]*(1-Table4[[#This Row],[Discount]])</f>
        <v>5049.17</v>
      </c>
      <c r="K183" s="4">
        <f>Table4[[#This Row],[Quantity]]*Table4[[#This Row],[CostPrice]]</f>
        <v>3953.24</v>
      </c>
      <c r="L183" s="4">
        <f>Table4[[#This Row],[Net Revenue]]-Table4[[#This Row],[Total Cost]]</f>
        <v>1095.9300000000003</v>
      </c>
      <c r="M183" t="str">
        <f>_xlfn.XLOOKUP(Table4[[#This Row],[ProductID]], Products!A:A,Products!B:B, "Not Found")</f>
        <v>Road Clothing</v>
      </c>
      <c r="N183" t="str">
        <f>TEXT(Table4[[#This Row],[Date]], "mmm")</f>
        <v>Dec</v>
      </c>
      <c r="O183" t="str">
        <f>TEXT(Table4[[#This Row],[Date]], "yyyy")</f>
        <v>2023</v>
      </c>
      <c r="P183" t="str">
        <f>_xlfn.XLOOKUP(Table4[[#This Row],[ProductID]],Products!A:A,Products!C:C, "Not Found")</f>
        <v>Fashion</v>
      </c>
      <c r="Q183" t="str">
        <f>_xlfn.XLOOKUP(Table4[[#This Row],[ProductID]],Products!A:A,Products!D:D,"Not Found")</f>
        <v>Clothing</v>
      </c>
      <c r="R183">
        <f>_xlfn.XLOOKUP(Table4[[#This Row],[ProductID]],Products!A:A,Products!E:E,"Not Found")</f>
        <v>1485.05</v>
      </c>
      <c r="S183">
        <f>_xlfn.XLOOKUP(Table4[[#This Row],[ProductID]],Products!A:A,Products!F:F, "Not Found")</f>
        <v>988.31</v>
      </c>
      <c r="T183" t="str">
        <f>_xlfn.XLOOKUP(Table4[[#This Row],[CustomerID]],Customers!A:A,Customers!D:D, "Not Found")</f>
        <v>M</v>
      </c>
      <c r="U183" s="6">
        <f>_xlfn.XLOOKUP(Table4[[#This Row],[CustomerID]],Customers!A:A,Customers!E:E, "Not Found")</f>
        <v>26230</v>
      </c>
      <c r="V183">
        <f ca="1">DATEDIF(Table4[[#This Row],[CustomerBirthday]], TODAY(), "Y")</f>
        <v>54</v>
      </c>
      <c r="W183" t="str" cm="1">
        <f t="array" aca="1" ref="W183" ca="1">_xlfn.IFS(Table4[[#This Row],[Age]]&lt;25, "Under 25",Table4[[#This Row],[Age]]=34, "25-34", Table4[[#This Row],[Age]]&lt;=49, "35-49", Table4[[#This Row],[Age]]&lt;=64, "50-64", Table4[[#This Row],[Age]]&gt;=65, "65+")</f>
        <v>50-64</v>
      </c>
      <c r="X183" t="str">
        <f>_xlfn.XLOOKUP(Table4[[#This Row],[StoreID]],Stores!A:A,Stores!B:B, "Not found")</f>
        <v>MegaMart Brianahaven</v>
      </c>
      <c r="Y183" t="str">
        <f>_xlfn.XLOOKUP(Table4[[#This Row],[StoreID]],Stores!A:A,Stores!C:C, "Not Found")</f>
        <v>Brianahaven</v>
      </c>
      <c r="Z183" t="str">
        <f>_xlfn.XLOOKUP(Table4[[#This Row],[StoreID]],Stores!A:A,Stores!D:D, "Not Found")</f>
        <v>North</v>
      </c>
    </row>
    <row r="184" spans="1:26">
      <c r="A184" t="s">
        <v>1050</v>
      </c>
      <c r="B184" s="1">
        <v>45798</v>
      </c>
      <c r="C184" t="s">
        <v>399</v>
      </c>
      <c r="D184" t="s">
        <v>745</v>
      </c>
      <c r="E184" t="s">
        <v>839</v>
      </c>
      <c r="F184">
        <v>2</v>
      </c>
      <c r="G184">
        <v>0</v>
      </c>
      <c r="H184" t="s">
        <v>865</v>
      </c>
      <c r="I184" s="4">
        <f>Table4[[#This Row],[Quantity]]*Table4[[#This Row],[UnitPrice]]</f>
        <v>2386.1799999999998</v>
      </c>
      <c r="J184" s="4">
        <f>Table4[[#This Row],[Gross Revenue]]*(1-Table4[[#This Row],[Discount]])</f>
        <v>2386.1799999999998</v>
      </c>
      <c r="K184" s="4">
        <f>Table4[[#This Row],[Quantity]]*Table4[[#This Row],[CostPrice]]</f>
        <v>1636.48</v>
      </c>
      <c r="L184" s="4">
        <f>Table4[[#This Row],[Net Revenue]]-Table4[[#This Row],[Total Cost]]</f>
        <v>749.69999999999982</v>
      </c>
      <c r="M184" t="str">
        <f>_xlfn.XLOOKUP(Table4[[#This Row],[ProductID]], Products!A:A,Products!B:B, "Not Found")</f>
        <v>Above Camera</v>
      </c>
      <c r="N184" t="str">
        <f>TEXT(Table4[[#This Row],[Date]], "mmm")</f>
        <v>May</v>
      </c>
      <c r="O184" t="str">
        <f>TEXT(Table4[[#This Row],[Date]], "yyyy")</f>
        <v>2025</v>
      </c>
      <c r="P184" t="str">
        <f>_xlfn.XLOOKUP(Table4[[#This Row],[ProductID]],Products!A:A,Products!C:C, "Not Found")</f>
        <v>Electronics</v>
      </c>
      <c r="Q184" t="str">
        <f>_xlfn.XLOOKUP(Table4[[#This Row],[ProductID]],Products!A:A,Products!D:D,"Not Found")</f>
        <v>Camera</v>
      </c>
      <c r="R184">
        <f>_xlfn.XLOOKUP(Table4[[#This Row],[ProductID]],Products!A:A,Products!E:E,"Not Found")</f>
        <v>1193.0899999999999</v>
      </c>
      <c r="S184">
        <f>_xlfn.XLOOKUP(Table4[[#This Row],[ProductID]],Products!A:A,Products!F:F, "Not Found")</f>
        <v>818.24</v>
      </c>
      <c r="T184" t="str">
        <f>_xlfn.XLOOKUP(Table4[[#This Row],[CustomerID]],Customers!A:A,Customers!D:D, "Not Found")</f>
        <v>F</v>
      </c>
      <c r="U184" s="6">
        <f>_xlfn.XLOOKUP(Table4[[#This Row],[CustomerID]],Customers!A:A,Customers!E:E, "Not Found")</f>
        <v>34980</v>
      </c>
      <c r="V184">
        <f ca="1">DATEDIF(Table4[[#This Row],[CustomerBirthday]], TODAY(), "Y")</f>
        <v>30</v>
      </c>
      <c r="W184" t="str" cm="1">
        <f t="array" aca="1" ref="W184" ca="1">_xlfn.IFS(Table4[[#This Row],[Age]]&lt;25, "Under 25",Table4[[#This Row],[Age]]=34, "25-34", Table4[[#This Row],[Age]]&lt;=49, "35-49", Table4[[#This Row],[Age]]&lt;=64, "50-64", Table4[[#This Row],[Age]]&gt;=65, "65+")</f>
        <v>35-49</v>
      </c>
      <c r="X184" t="str">
        <f>_xlfn.XLOOKUP(Table4[[#This Row],[StoreID]],Stores!A:A,Stores!B:B, "Not found")</f>
        <v>MegaMart New Michele</v>
      </c>
      <c r="Y184" t="str">
        <f>_xlfn.XLOOKUP(Table4[[#This Row],[StoreID]],Stores!A:A,Stores!C:C, "Not Found")</f>
        <v>New Michele</v>
      </c>
      <c r="Z184" t="str">
        <f>_xlfn.XLOOKUP(Table4[[#This Row],[StoreID]],Stores!A:A,Stores!D:D, "Not Found")</f>
        <v>West</v>
      </c>
    </row>
    <row r="185" spans="1:26">
      <c r="A185" t="s">
        <v>1051</v>
      </c>
      <c r="B185" s="1">
        <v>45527</v>
      </c>
      <c r="C185" t="s">
        <v>415</v>
      </c>
      <c r="D185" t="s">
        <v>715</v>
      </c>
      <c r="E185" t="s">
        <v>831</v>
      </c>
      <c r="F185">
        <v>3</v>
      </c>
      <c r="G185">
        <v>0.15</v>
      </c>
      <c r="H185" t="s">
        <v>865</v>
      </c>
      <c r="I185" s="4">
        <f>Table4[[#This Row],[Quantity]]*Table4[[#This Row],[UnitPrice]]</f>
        <v>2456.2799999999997</v>
      </c>
      <c r="J185" s="4">
        <f>Table4[[#This Row],[Gross Revenue]]*(1-Table4[[#This Row],[Discount]])</f>
        <v>2087.8379999999997</v>
      </c>
      <c r="K185" s="4">
        <f>Table4[[#This Row],[Quantity]]*Table4[[#This Row],[CostPrice]]</f>
        <v>1582.8600000000001</v>
      </c>
      <c r="L185" s="4">
        <f>Table4[[#This Row],[Net Revenue]]-Table4[[#This Row],[Total Cost]]</f>
        <v>504.97799999999961</v>
      </c>
      <c r="M185" t="str">
        <f>_xlfn.XLOOKUP(Table4[[#This Row],[ProductID]], Products!A:A,Products!B:B, "Not Found")</f>
        <v>Audience Television</v>
      </c>
      <c r="N185" t="str">
        <f>TEXT(Table4[[#This Row],[Date]], "mmm")</f>
        <v>Aug</v>
      </c>
      <c r="O185" t="str">
        <f>TEXT(Table4[[#This Row],[Date]], "yyyy")</f>
        <v>2024</v>
      </c>
      <c r="P185" t="str">
        <f>_xlfn.XLOOKUP(Table4[[#This Row],[ProductID]],Products!A:A,Products!C:C, "Not Found")</f>
        <v>Electronics</v>
      </c>
      <c r="Q185" t="str">
        <f>_xlfn.XLOOKUP(Table4[[#This Row],[ProductID]],Products!A:A,Products!D:D,"Not Found")</f>
        <v>Television</v>
      </c>
      <c r="R185">
        <f>_xlfn.XLOOKUP(Table4[[#This Row],[ProductID]],Products!A:A,Products!E:E,"Not Found")</f>
        <v>818.76</v>
      </c>
      <c r="S185">
        <f>_xlfn.XLOOKUP(Table4[[#This Row],[ProductID]],Products!A:A,Products!F:F, "Not Found")</f>
        <v>527.62</v>
      </c>
      <c r="T185" t="str">
        <f>_xlfn.XLOOKUP(Table4[[#This Row],[CustomerID]],Customers!A:A,Customers!D:D, "Not Found")</f>
        <v>M</v>
      </c>
      <c r="U185" s="6">
        <f>_xlfn.XLOOKUP(Table4[[#This Row],[CustomerID]],Customers!A:A,Customers!E:E, "Not Found")</f>
        <v>34163</v>
      </c>
      <c r="V185">
        <f ca="1">DATEDIF(Table4[[#This Row],[CustomerBirthday]], TODAY(), "Y")</f>
        <v>33</v>
      </c>
      <c r="W185" t="str" cm="1">
        <f t="array" aca="1" ref="W185" ca="1">_xlfn.IFS(Table4[[#This Row],[Age]]&lt;25, "Under 25",Table4[[#This Row],[Age]]=34, "25-34", Table4[[#This Row],[Age]]&lt;=49, "35-49", Table4[[#This Row],[Age]]&lt;=64, "50-64", Table4[[#This Row],[Age]]&gt;=65, "65+")</f>
        <v>35-49</v>
      </c>
      <c r="X185" t="str">
        <f>_xlfn.XLOOKUP(Table4[[#This Row],[StoreID]],Stores!A:A,Stores!B:B, "Not found")</f>
        <v>MegaMart Jimenezborough</v>
      </c>
      <c r="Y185" t="str">
        <f>_xlfn.XLOOKUP(Table4[[#This Row],[StoreID]],Stores!A:A,Stores!C:C, "Not Found")</f>
        <v>Jimenezborough</v>
      </c>
      <c r="Z185" t="str">
        <f>_xlfn.XLOOKUP(Table4[[#This Row],[StoreID]],Stores!A:A,Stores!D:D, "Not Found")</f>
        <v>South</v>
      </c>
    </row>
    <row r="186" spans="1:26">
      <c r="A186" t="s">
        <v>1052</v>
      </c>
      <c r="B186" s="1">
        <v>45840</v>
      </c>
      <c r="C186" t="s">
        <v>51</v>
      </c>
      <c r="D186" t="s">
        <v>786</v>
      </c>
      <c r="E186" t="s">
        <v>835</v>
      </c>
      <c r="F186">
        <v>4</v>
      </c>
      <c r="G186">
        <v>0</v>
      </c>
      <c r="H186" t="s">
        <v>875</v>
      </c>
      <c r="I186" s="4">
        <f>Table4[[#This Row],[Quantity]]*Table4[[#This Row],[UnitPrice]]</f>
        <v>116.96</v>
      </c>
      <c r="J186" s="4">
        <f>Table4[[#This Row],[Gross Revenue]]*(1-Table4[[#This Row],[Discount]])</f>
        <v>116.96</v>
      </c>
      <c r="K186" s="4">
        <f>Table4[[#This Row],[Quantity]]*Table4[[#This Row],[CostPrice]]</f>
        <v>61.12</v>
      </c>
      <c r="L186" s="4">
        <f>Table4[[#This Row],[Net Revenue]]-Table4[[#This Row],[Total Cost]]</f>
        <v>55.839999999999996</v>
      </c>
      <c r="M186" t="str">
        <f>_xlfn.XLOOKUP(Table4[[#This Row],[ProductID]], Products!A:A,Products!B:B, "Not Found")</f>
        <v>National Watches</v>
      </c>
      <c r="N186" t="str">
        <f>TEXT(Table4[[#This Row],[Date]], "mmm")</f>
        <v>Jul</v>
      </c>
      <c r="O186" t="str">
        <f>TEXT(Table4[[#This Row],[Date]], "yyyy")</f>
        <v>2025</v>
      </c>
      <c r="P186" t="str">
        <f>_xlfn.XLOOKUP(Table4[[#This Row],[ProductID]],Products!A:A,Products!C:C, "Not Found")</f>
        <v>Fashion</v>
      </c>
      <c r="Q186" t="str">
        <f>_xlfn.XLOOKUP(Table4[[#This Row],[ProductID]],Products!A:A,Products!D:D,"Not Found")</f>
        <v>Watches</v>
      </c>
      <c r="R186">
        <f>_xlfn.XLOOKUP(Table4[[#This Row],[ProductID]],Products!A:A,Products!E:E,"Not Found")</f>
        <v>29.24</v>
      </c>
      <c r="S186">
        <f>_xlfn.XLOOKUP(Table4[[#This Row],[ProductID]],Products!A:A,Products!F:F, "Not Found")</f>
        <v>15.28</v>
      </c>
      <c r="T186" t="str">
        <f>_xlfn.XLOOKUP(Table4[[#This Row],[CustomerID]],Customers!A:A,Customers!D:D, "Not Found")</f>
        <v>M</v>
      </c>
      <c r="U186" s="6">
        <f>_xlfn.XLOOKUP(Table4[[#This Row],[CustomerID]],Customers!A:A,Customers!E:E, "Not Found")</f>
        <v>32850</v>
      </c>
      <c r="V186">
        <f ca="1">DATEDIF(Table4[[#This Row],[CustomerBirthday]], TODAY(), "Y")</f>
        <v>36</v>
      </c>
      <c r="W186" t="str" cm="1">
        <f t="array" aca="1" ref="W186" ca="1">_xlfn.IFS(Table4[[#This Row],[Age]]&lt;25, "Under 25",Table4[[#This Row],[Age]]=34, "25-34", Table4[[#This Row],[Age]]&lt;=49, "35-49", Table4[[#This Row],[Age]]&lt;=64, "50-64", Table4[[#This Row],[Age]]&gt;=65, "65+")</f>
        <v>35-49</v>
      </c>
      <c r="X186" t="str">
        <f>_xlfn.XLOOKUP(Table4[[#This Row],[StoreID]],Stores!A:A,Stores!B:B, "Not found")</f>
        <v>MegaMart Peckmouth</v>
      </c>
      <c r="Y186" t="str">
        <f>_xlfn.XLOOKUP(Table4[[#This Row],[StoreID]],Stores!A:A,Stores!C:C, "Not Found")</f>
        <v>Peckmouth</v>
      </c>
      <c r="Z186" t="str">
        <f>_xlfn.XLOOKUP(Table4[[#This Row],[StoreID]],Stores!A:A,Stores!D:D, "Not Found")</f>
        <v>East</v>
      </c>
    </row>
    <row r="187" spans="1:26">
      <c r="A187" t="s">
        <v>1053</v>
      </c>
      <c r="B187" s="1">
        <v>45464</v>
      </c>
      <c r="C187" t="s">
        <v>206</v>
      </c>
      <c r="D187" t="s">
        <v>784</v>
      </c>
      <c r="E187" t="s">
        <v>839</v>
      </c>
      <c r="F187">
        <v>2</v>
      </c>
      <c r="G187">
        <v>0.05</v>
      </c>
      <c r="H187" t="s">
        <v>865</v>
      </c>
      <c r="I187" s="4">
        <f>Table4[[#This Row],[Quantity]]*Table4[[#This Row],[UnitPrice]]</f>
        <v>2970.1</v>
      </c>
      <c r="J187" s="4">
        <f>Table4[[#This Row],[Gross Revenue]]*(1-Table4[[#This Row],[Discount]])</f>
        <v>2821.5949999999998</v>
      </c>
      <c r="K187" s="4">
        <f>Table4[[#This Row],[Quantity]]*Table4[[#This Row],[CostPrice]]</f>
        <v>1976.62</v>
      </c>
      <c r="L187" s="4">
        <f>Table4[[#This Row],[Net Revenue]]-Table4[[#This Row],[Total Cost]]</f>
        <v>844.97499999999991</v>
      </c>
      <c r="M187" t="str">
        <f>_xlfn.XLOOKUP(Table4[[#This Row],[ProductID]], Products!A:A,Products!B:B, "Not Found")</f>
        <v>Road Clothing</v>
      </c>
      <c r="N187" t="str">
        <f>TEXT(Table4[[#This Row],[Date]], "mmm")</f>
        <v>Jun</v>
      </c>
      <c r="O187" t="str">
        <f>TEXT(Table4[[#This Row],[Date]], "yyyy")</f>
        <v>2024</v>
      </c>
      <c r="P187" t="str">
        <f>_xlfn.XLOOKUP(Table4[[#This Row],[ProductID]],Products!A:A,Products!C:C, "Not Found")</f>
        <v>Fashion</v>
      </c>
      <c r="Q187" t="str">
        <f>_xlfn.XLOOKUP(Table4[[#This Row],[ProductID]],Products!A:A,Products!D:D,"Not Found")</f>
        <v>Clothing</v>
      </c>
      <c r="R187">
        <f>_xlfn.XLOOKUP(Table4[[#This Row],[ProductID]],Products!A:A,Products!E:E,"Not Found")</f>
        <v>1485.05</v>
      </c>
      <c r="S187">
        <f>_xlfn.XLOOKUP(Table4[[#This Row],[ProductID]],Products!A:A,Products!F:F, "Not Found")</f>
        <v>988.31</v>
      </c>
      <c r="T187" t="str">
        <f>_xlfn.XLOOKUP(Table4[[#This Row],[CustomerID]],Customers!A:A,Customers!D:D, "Not Found")</f>
        <v>F</v>
      </c>
      <c r="U187" s="6">
        <f>_xlfn.XLOOKUP(Table4[[#This Row],[CustomerID]],Customers!A:A,Customers!E:E, "Not Found")</f>
        <v>35905</v>
      </c>
      <c r="V187">
        <f ca="1">DATEDIF(Table4[[#This Row],[CustomerBirthday]], TODAY(), "Y")</f>
        <v>28</v>
      </c>
      <c r="W187" t="str" cm="1">
        <f t="array" aca="1" ref="W187" ca="1">_xlfn.IFS(Table4[[#This Row],[Age]]&lt;25, "Under 25",Table4[[#This Row],[Age]]=34, "25-34", Table4[[#This Row],[Age]]&lt;=49, "35-49", Table4[[#This Row],[Age]]&lt;=64, "50-64", Table4[[#This Row],[Age]]&gt;=65, "65+")</f>
        <v>35-49</v>
      </c>
      <c r="X187" t="str">
        <f>_xlfn.XLOOKUP(Table4[[#This Row],[StoreID]],Stores!A:A,Stores!B:B, "Not found")</f>
        <v>MegaMart New Michele</v>
      </c>
      <c r="Y187" t="str">
        <f>_xlfn.XLOOKUP(Table4[[#This Row],[StoreID]],Stores!A:A,Stores!C:C, "Not Found")</f>
        <v>New Michele</v>
      </c>
      <c r="Z187" t="str">
        <f>_xlfn.XLOOKUP(Table4[[#This Row],[StoreID]],Stores!A:A,Stores!D:D, "Not Found")</f>
        <v>West</v>
      </c>
    </row>
    <row r="188" spans="1:26">
      <c r="A188" t="s">
        <v>1054</v>
      </c>
      <c r="B188" s="1">
        <v>45561</v>
      </c>
      <c r="C188" t="s">
        <v>284</v>
      </c>
      <c r="D188" t="s">
        <v>747</v>
      </c>
      <c r="E188" t="s">
        <v>839</v>
      </c>
      <c r="F188">
        <v>1</v>
      </c>
      <c r="G188">
        <v>0</v>
      </c>
      <c r="H188" t="s">
        <v>868</v>
      </c>
      <c r="I188" s="4">
        <f>Table4[[#This Row],[Quantity]]*Table4[[#This Row],[UnitPrice]]</f>
        <v>1134.8</v>
      </c>
      <c r="J188" s="4">
        <f>Table4[[#This Row],[Gross Revenue]]*(1-Table4[[#This Row],[Discount]])</f>
        <v>1134.8</v>
      </c>
      <c r="K188" s="4">
        <f>Table4[[#This Row],[Quantity]]*Table4[[#This Row],[CostPrice]]</f>
        <v>675.1</v>
      </c>
      <c r="L188" s="4">
        <f>Table4[[#This Row],[Net Revenue]]-Table4[[#This Row],[Total Cost]]</f>
        <v>459.69999999999993</v>
      </c>
      <c r="M188" t="str">
        <f>_xlfn.XLOOKUP(Table4[[#This Row],[ProductID]], Products!A:A,Products!B:B, "Not Found")</f>
        <v>World Watches</v>
      </c>
      <c r="N188" t="str">
        <f>TEXT(Table4[[#This Row],[Date]], "mmm")</f>
        <v>Sep</v>
      </c>
      <c r="O188" t="str">
        <f>TEXT(Table4[[#This Row],[Date]], "yyyy")</f>
        <v>2024</v>
      </c>
      <c r="P188" t="str">
        <f>_xlfn.XLOOKUP(Table4[[#This Row],[ProductID]],Products!A:A,Products!C:C, "Not Found")</f>
        <v>Fashion</v>
      </c>
      <c r="Q188" t="str">
        <f>_xlfn.XLOOKUP(Table4[[#This Row],[ProductID]],Products!A:A,Products!D:D,"Not Found")</f>
        <v>Watches</v>
      </c>
      <c r="R188">
        <f>_xlfn.XLOOKUP(Table4[[#This Row],[ProductID]],Products!A:A,Products!E:E,"Not Found")</f>
        <v>1134.8</v>
      </c>
      <c r="S188">
        <f>_xlfn.XLOOKUP(Table4[[#This Row],[ProductID]],Products!A:A,Products!F:F, "Not Found")</f>
        <v>675.1</v>
      </c>
      <c r="T188" t="str">
        <f>_xlfn.XLOOKUP(Table4[[#This Row],[CustomerID]],Customers!A:A,Customers!D:D, "Not Found")</f>
        <v>M</v>
      </c>
      <c r="U188" s="6">
        <f>_xlfn.XLOOKUP(Table4[[#This Row],[CustomerID]],Customers!A:A,Customers!E:E, "Not Found")</f>
        <v>19984</v>
      </c>
      <c r="V188">
        <f ca="1">DATEDIF(Table4[[#This Row],[CustomerBirthday]], TODAY(), "Y")</f>
        <v>71</v>
      </c>
      <c r="W188" t="str" cm="1">
        <f t="array" aca="1" ref="W188" ca="1">_xlfn.IFS(Table4[[#This Row],[Age]]&lt;25, "Under 25",Table4[[#This Row],[Age]]=34, "25-34", Table4[[#This Row],[Age]]&lt;=49, "35-49", Table4[[#This Row],[Age]]&lt;=64, "50-64", Table4[[#This Row],[Age]]&gt;=65, "65+")</f>
        <v>65+</v>
      </c>
      <c r="X188" t="str">
        <f>_xlfn.XLOOKUP(Table4[[#This Row],[StoreID]],Stores!A:A,Stores!B:B, "Not found")</f>
        <v>MegaMart New Michele</v>
      </c>
      <c r="Y188" t="str">
        <f>_xlfn.XLOOKUP(Table4[[#This Row],[StoreID]],Stores!A:A,Stores!C:C, "Not Found")</f>
        <v>New Michele</v>
      </c>
      <c r="Z188" t="str">
        <f>_xlfn.XLOOKUP(Table4[[#This Row],[StoreID]],Stores!A:A,Stores!D:D, "Not Found")</f>
        <v>West</v>
      </c>
    </row>
    <row r="189" spans="1:26">
      <c r="A189" t="s">
        <v>1055</v>
      </c>
      <c r="B189" s="1">
        <v>45404</v>
      </c>
      <c r="C189" t="s">
        <v>677</v>
      </c>
      <c r="D189" t="s">
        <v>755</v>
      </c>
      <c r="E189" t="s">
        <v>842</v>
      </c>
      <c r="F189">
        <v>2</v>
      </c>
      <c r="G189">
        <v>0.05</v>
      </c>
      <c r="H189" t="s">
        <v>868</v>
      </c>
      <c r="I189" s="4">
        <f>Table4[[#This Row],[Quantity]]*Table4[[#This Row],[UnitPrice]]</f>
        <v>3717.5</v>
      </c>
      <c r="J189" s="4">
        <f>Table4[[#This Row],[Gross Revenue]]*(1-Table4[[#This Row],[Discount]])</f>
        <v>3531.625</v>
      </c>
      <c r="K189" s="4">
        <f>Table4[[#This Row],[Quantity]]*Table4[[#This Row],[CostPrice]]</f>
        <v>2902.32</v>
      </c>
      <c r="L189" s="4">
        <f>Table4[[#This Row],[Net Revenue]]-Table4[[#This Row],[Total Cost]]</f>
        <v>629.30499999999984</v>
      </c>
      <c r="M189" t="str">
        <f>_xlfn.XLOOKUP(Table4[[#This Row],[ProductID]], Products!A:A,Products!B:B, "Not Found")</f>
        <v>House Accessories</v>
      </c>
      <c r="N189" t="str">
        <f>TEXT(Table4[[#This Row],[Date]], "mmm")</f>
        <v>Apr</v>
      </c>
      <c r="O189" t="str">
        <f>TEXT(Table4[[#This Row],[Date]], "yyyy")</f>
        <v>2024</v>
      </c>
      <c r="P189" t="str">
        <f>_xlfn.XLOOKUP(Table4[[#This Row],[ProductID]],Products!A:A,Products!C:C, "Not Found")</f>
        <v>Fashion</v>
      </c>
      <c r="Q189" t="str">
        <f>_xlfn.XLOOKUP(Table4[[#This Row],[ProductID]],Products!A:A,Products!D:D,"Not Found")</f>
        <v>Accessories</v>
      </c>
      <c r="R189">
        <f>_xlfn.XLOOKUP(Table4[[#This Row],[ProductID]],Products!A:A,Products!E:E,"Not Found")</f>
        <v>1858.75</v>
      </c>
      <c r="S189">
        <f>_xlfn.XLOOKUP(Table4[[#This Row],[ProductID]],Products!A:A,Products!F:F, "Not Found")</f>
        <v>1451.16</v>
      </c>
      <c r="T189" t="str">
        <f>_xlfn.XLOOKUP(Table4[[#This Row],[CustomerID]],Customers!A:A,Customers!D:D, "Not Found")</f>
        <v>M</v>
      </c>
      <c r="U189" s="6">
        <f>_xlfn.XLOOKUP(Table4[[#This Row],[CustomerID]],Customers!A:A,Customers!E:E, "Not Found")</f>
        <v>38926</v>
      </c>
      <c r="V189">
        <f ca="1">DATEDIF(Table4[[#This Row],[CustomerBirthday]], TODAY(), "Y")</f>
        <v>19</v>
      </c>
      <c r="W189" t="str" cm="1">
        <f t="array" aca="1" ref="W189" ca="1">_xlfn.IFS(Table4[[#This Row],[Age]]&lt;25, "Under 25",Table4[[#This Row],[Age]]=34, "25-34", Table4[[#This Row],[Age]]&lt;=49, "35-49", Table4[[#This Row],[Age]]&lt;=64, "50-64", Table4[[#This Row],[Age]]&gt;=65, "65+")</f>
        <v>Under 25</v>
      </c>
      <c r="X189" t="str">
        <f>_xlfn.XLOOKUP(Table4[[#This Row],[StoreID]],Stores!A:A,Stores!B:B, "Not found")</f>
        <v>MegaMart Brianahaven</v>
      </c>
      <c r="Y189" t="str">
        <f>_xlfn.XLOOKUP(Table4[[#This Row],[StoreID]],Stores!A:A,Stores!C:C, "Not Found")</f>
        <v>Brianahaven</v>
      </c>
      <c r="Z189" t="str">
        <f>_xlfn.XLOOKUP(Table4[[#This Row],[StoreID]],Stores!A:A,Stores!D:D, "Not Found")</f>
        <v>North</v>
      </c>
    </row>
    <row r="190" spans="1:26">
      <c r="A190" t="s">
        <v>1056</v>
      </c>
      <c r="B190" s="1">
        <v>45742</v>
      </c>
      <c r="C190" t="s">
        <v>500</v>
      </c>
      <c r="D190" t="s">
        <v>814</v>
      </c>
      <c r="E190" t="s">
        <v>835</v>
      </c>
      <c r="F190">
        <v>5</v>
      </c>
      <c r="G190">
        <v>0.1</v>
      </c>
      <c r="H190" t="s">
        <v>875</v>
      </c>
      <c r="I190" s="4">
        <f>Table4[[#This Row],[Quantity]]*Table4[[#This Row],[UnitPrice]]</f>
        <v>6432.75</v>
      </c>
      <c r="J190" s="4">
        <f>Table4[[#This Row],[Gross Revenue]]*(1-Table4[[#This Row],[Discount]])</f>
        <v>5789.4750000000004</v>
      </c>
      <c r="K190" s="4">
        <f>Table4[[#This Row],[Quantity]]*Table4[[#This Row],[CostPrice]]</f>
        <v>3987.7</v>
      </c>
      <c r="L190" s="4">
        <f>Table4[[#This Row],[Net Revenue]]-Table4[[#This Row],[Total Cost]]</f>
        <v>1801.7750000000005</v>
      </c>
      <c r="M190" t="str">
        <f>_xlfn.XLOOKUP(Table4[[#This Row],[ProductID]], Products!A:A,Products!B:B, "Not Found")</f>
        <v>Least Accessories</v>
      </c>
      <c r="N190" t="str">
        <f>TEXT(Table4[[#This Row],[Date]], "mmm")</f>
        <v>Mar</v>
      </c>
      <c r="O190" t="str">
        <f>TEXT(Table4[[#This Row],[Date]], "yyyy")</f>
        <v>2025</v>
      </c>
      <c r="P190" t="str">
        <f>_xlfn.XLOOKUP(Table4[[#This Row],[ProductID]],Products!A:A,Products!C:C, "Not Found")</f>
        <v>Fashion</v>
      </c>
      <c r="Q190" t="str">
        <f>_xlfn.XLOOKUP(Table4[[#This Row],[ProductID]],Products!A:A,Products!D:D,"Not Found")</f>
        <v>Accessories</v>
      </c>
      <c r="R190">
        <f>_xlfn.XLOOKUP(Table4[[#This Row],[ProductID]],Products!A:A,Products!E:E,"Not Found")</f>
        <v>1286.55</v>
      </c>
      <c r="S190">
        <f>_xlfn.XLOOKUP(Table4[[#This Row],[ProductID]],Products!A:A,Products!F:F, "Not Found")</f>
        <v>797.54</v>
      </c>
      <c r="T190" t="str">
        <f>_xlfn.XLOOKUP(Table4[[#This Row],[CustomerID]],Customers!A:A,Customers!D:D, "Not Found")</f>
        <v>M</v>
      </c>
      <c r="U190" s="6">
        <f>_xlfn.XLOOKUP(Table4[[#This Row],[CustomerID]],Customers!A:A,Customers!E:E, "Not Found")</f>
        <v>30899</v>
      </c>
      <c r="V190">
        <f ca="1">DATEDIF(Table4[[#This Row],[CustomerBirthday]], TODAY(), "Y")</f>
        <v>41</v>
      </c>
      <c r="W190" t="str" cm="1">
        <f t="array" aca="1" ref="W190" ca="1">_xlfn.IFS(Table4[[#This Row],[Age]]&lt;25, "Under 25",Table4[[#This Row],[Age]]=34, "25-34", Table4[[#This Row],[Age]]&lt;=49, "35-49", Table4[[#This Row],[Age]]&lt;=64, "50-64", Table4[[#This Row],[Age]]&gt;=65, "65+")</f>
        <v>35-49</v>
      </c>
      <c r="X190" t="str">
        <f>_xlfn.XLOOKUP(Table4[[#This Row],[StoreID]],Stores!A:A,Stores!B:B, "Not found")</f>
        <v>MegaMart Peckmouth</v>
      </c>
      <c r="Y190" t="str">
        <f>_xlfn.XLOOKUP(Table4[[#This Row],[StoreID]],Stores!A:A,Stores!C:C, "Not Found")</f>
        <v>Peckmouth</v>
      </c>
      <c r="Z190" t="str">
        <f>_xlfn.XLOOKUP(Table4[[#This Row],[StoreID]],Stores!A:A,Stores!D:D, "Not Found")</f>
        <v>East</v>
      </c>
    </row>
    <row r="191" spans="1:26">
      <c r="A191" t="s">
        <v>1057</v>
      </c>
      <c r="B191" s="1">
        <v>45807</v>
      </c>
      <c r="C191" t="s">
        <v>382</v>
      </c>
      <c r="D191" t="s">
        <v>764</v>
      </c>
      <c r="E191" t="s">
        <v>831</v>
      </c>
      <c r="F191">
        <v>4</v>
      </c>
      <c r="G191">
        <v>0</v>
      </c>
      <c r="H191" t="s">
        <v>868</v>
      </c>
      <c r="I191" s="4">
        <f>Table4[[#This Row],[Quantity]]*Table4[[#This Row],[UnitPrice]]</f>
        <v>1295.68</v>
      </c>
      <c r="J191" s="4">
        <f>Table4[[#This Row],[Gross Revenue]]*(1-Table4[[#This Row],[Discount]])</f>
        <v>1295.68</v>
      </c>
      <c r="K191" s="4">
        <f>Table4[[#This Row],[Quantity]]*Table4[[#This Row],[CostPrice]]</f>
        <v>971.92</v>
      </c>
      <c r="L191" s="4">
        <f>Table4[[#This Row],[Net Revenue]]-Table4[[#This Row],[Total Cost]]</f>
        <v>323.7600000000001</v>
      </c>
      <c r="M191" t="str">
        <f>_xlfn.XLOOKUP(Table4[[#This Row],[ProductID]], Products!A:A,Products!B:B, "Not Found")</f>
        <v>Simple Accessories</v>
      </c>
      <c r="N191" t="str">
        <f>TEXT(Table4[[#This Row],[Date]], "mmm")</f>
        <v>May</v>
      </c>
      <c r="O191" t="str">
        <f>TEXT(Table4[[#This Row],[Date]], "yyyy")</f>
        <v>2025</v>
      </c>
      <c r="P191" t="str">
        <f>_xlfn.XLOOKUP(Table4[[#This Row],[ProductID]],Products!A:A,Products!C:C, "Not Found")</f>
        <v>Fashion</v>
      </c>
      <c r="Q191" t="str">
        <f>_xlfn.XLOOKUP(Table4[[#This Row],[ProductID]],Products!A:A,Products!D:D,"Not Found")</f>
        <v>Accessories</v>
      </c>
      <c r="R191">
        <f>_xlfn.XLOOKUP(Table4[[#This Row],[ProductID]],Products!A:A,Products!E:E,"Not Found")</f>
        <v>323.92</v>
      </c>
      <c r="S191">
        <f>_xlfn.XLOOKUP(Table4[[#This Row],[ProductID]],Products!A:A,Products!F:F, "Not Found")</f>
        <v>242.98</v>
      </c>
      <c r="T191" t="str">
        <f>_xlfn.XLOOKUP(Table4[[#This Row],[CustomerID]],Customers!A:A,Customers!D:D, "Not Found")</f>
        <v>F</v>
      </c>
      <c r="U191" s="6">
        <f>_xlfn.XLOOKUP(Table4[[#This Row],[CustomerID]],Customers!A:A,Customers!E:E, "Not Found")</f>
        <v>35236</v>
      </c>
      <c r="V191">
        <f ca="1">DATEDIF(Table4[[#This Row],[CustomerBirthday]], TODAY(), "Y")</f>
        <v>30</v>
      </c>
      <c r="W191" t="str" cm="1">
        <f t="array" aca="1" ref="W191" ca="1">_xlfn.IFS(Table4[[#This Row],[Age]]&lt;25, "Under 25",Table4[[#This Row],[Age]]=34, "25-34", Table4[[#This Row],[Age]]&lt;=49, "35-49", Table4[[#This Row],[Age]]&lt;=64, "50-64", Table4[[#This Row],[Age]]&gt;=65, "65+")</f>
        <v>35-49</v>
      </c>
      <c r="X191" t="str">
        <f>_xlfn.XLOOKUP(Table4[[#This Row],[StoreID]],Stores!A:A,Stores!B:B, "Not found")</f>
        <v>MegaMart Jimenezborough</v>
      </c>
      <c r="Y191" t="str">
        <f>_xlfn.XLOOKUP(Table4[[#This Row],[StoreID]],Stores!A:A,Stores!C:C, "Not Found")</f>
        <v>Jimenezborough</v>
      </c>
      <c r="Z191" t="str">
        <f>_xlfn.XLOOKUP(Table4[[#This Row],[StoreID]],Stores!A:A,Stores!D:D, "Not Found")</f>
        <v>South</v>
      </c>
    </row>
    <row r="192" spans="1:26">
      <c r="A192" t="s">
        <v>1058</v>
      </c>
      <c r="B192" s="1">
        <v>45193</v>
      </c>
      <c r="C192" t="s">
        <v>81</v>
      </c>
      <c r="D192" t="s">
        <v>732</v>
      </c>
      <c r="E192" t="s">
        <v>839</v>
      </c>
      <c r="F192">
        <v>5</v>
      </c>
      <c r="G192">
        <v>0.15</v>
      </c>
      <c r="H192" t="s">
        <v>868</v>
      </c>
      <c r="I192" s="4">
        <f>Table4[[#This Row],[Quantity]]*Table4[[#This Row],[UnitPrice]]</f>
        <v>7370.5999999999995</v>
      </c>
      <c r="J192" s="4">
        <f>Table4[[#This Row],[Gross Revenue]]*(1-Table4[[#This Row],[Discount]])</f>
        <v>6265.0099999999993</v>
      </c>
      <c r="K192" s="4">
        <f>Table4[[#This Row],[Quantity]]*Table4[[#This Row],[CostPrice]]</f>
        <v>3820.1</v>
      </c>
      <c r="L192" s="4">
        <f>Table4[[#This Row],[Net Revenue]]-Table4[[#This Row],[Total Cost]]</f>
        <v>2444.9099999999994</v>
      </c>
      <c r="M192" t="str">
        <f>_xlfn.XLOOKUP(Table4[[#This Row],[ProductID]], Products!A:A,Products!B:B, "Not Found")</f>
        <v>Understand Camera</v>
      </c>
      <c r="N192" t="str">
        <f>TEXT(Table4[[#This Row],[Date]], "mmm")</f>
        <v>Sep</v>
      </c>
      <c r="O192" t="str">
        <f>TEXT(Table4[[#This Row],[Date]], "yyyy")</f>
        <v>2023</v>
      </c>
      <c r="P192" t="str">
        <f>_xlfn.XLOOKUP(Table4[[#This Row],[ProductID]],Products!A:A,Products!C:C, "Not Found")</f>
        <v>Electronics</v>
      </c>
      <c r="Q192" t="str">
        <f>_xlfn.XLOOKUP(Table4[[#This Row],[ProductID]],Products!A:A,Products!D:D,"Not Found")</f>
        <v>Camera</v>
      </c>
      <c r="R192">
        <f>_xlfn.XLOOKUP(Table4[[#This Row],[ProductID]],Products!A:A,Products!E:E,"Not Found")</f>
        <v>1474.12</v>
      </c>
      <c r="S192">
        <f>_xlfn.XLOOKUP(Table4[[#This Row],[ProductID]],Products!A:A,Products!F:F, "Not Found")</f>
        <v>764.02</v>
      </c>
      <c r="T192" t="str">
        <f>_xlfn.XLOOKUP(Table4[[#This Row],[CustomerID]],Customers!A:A,Customers!D:D, "Not Found")</f>
        <v>F</v>
      </c>
      <c r="U192" s="6">
        <f>_xlfn.XLOOKUP(Table4[[#This Row],[CustomerID]],Customers!A:A,Customers!E:E, "Not Found")</f>
        <v>30128</v>
      </c>
      <c r="V192">
        <f ca="1">DATEDIF(Table4[[#This Row],[CustomerBirthday]], TODAY(), "Y")</f>
        <v>44</v>
      </c>
      <c r="W192" t="str" cm="1">
        <f t="array" aca="1" ref="W192" ca="1">_xlfn.IFS(Table4[[#This Row],[Age]]&lt;25, "Under 25",Table4[[#This Row],[Age]]=34, "25-34", Table4[[#This Row],[Age]]&lt;=49, "35-49", Table4[[#This Row],[Age]]&lt;=64, "50-64", Table4[[#This Row],[Age]]&gt;=65, "65+")</f>
        <v>35-49</v>
      </c>
      <c r="X192" t="str">
        <f>_xlfn.XLOOKUP(Table4[[#This Row],[StoreID]],Stores!A:A,Stores!B:B, "Not found")</f>
        <v>MegaMart New Michele</v>
      </c>
      <c r="Y192" t="str">
        <f>_xlfn.XLOOKUP(Table4[[#This Row],[StoreID]],Stores!A:A,Stores!C:C, "Not Found")</f>
        <v>New Michele</v>
      </c>
      <c r="Z192" t="str">
        <f>_xlfn.XLOOKUP(Table4[[#This Row],[StoreID]],Stores!A:A,Stores!D:D, "Not Found")</f>
        <v>West</v>
      </c>
    </row>
    <row r="193" spans="1:26">
      <c r="A193" t="s">
        <v>1059</v>
      </c>
      <c r="B193" s="1">
        <v>45226</v>
      </c>
      <c r="C193" t="s">
        <v>643</v>
      </c>
      <c r="D193" t="s">
        <v>761</v>
      </c>
      <c r="E193" t="s">
        <v>842</v>
      </c>
      <c r="F193">
        <v>3</v>
      </c>
      <c r="G193">
        <v>0</v>
      </c>
      <c r="H193" t="s">
        <v>868</v>
      </c>
      <c r="I193" s="4">
        <f>Table4[[#This Row],[Quantity]]*Table4[[#This Row],[UnitPrice]]</f>
        <v>5288.76</v>
      </c>
      <c r="J193" s="4">
        <f>Table4[[#This Row],[Gross Revenue]]*(1-Table4[[#This Row],[Discount]])</f>
        <v>5288.76</v>
      </c>
      <c r="K193" s="4">
        <f>Table4[[#This Row],[Quantity]]*Table4[[#This Row],[CostPrice]]</f>
        <v>4039.44</v>
      </c>
      <c r="L193" s="4">
        <f>Table4[[#This Row],[Net Revenue]]-Table4[[#This Row],[Total Cost]]</f>
        <v>1249.3200000000002</v>
      </c>
      <c r="M193" t="str">
        <f>_xlfn.XLOOKUP(Table4[[#This Row],[ProductID]], Products!A:A,Products!B:B, "Not Found")</f>
        <v>Traditional Laptop</v>
      </c>
      <c r="N193" t="str">
        <f>TEXT(Table4[[#This Row],[Date]], "mmm")</f>
        <v>Oct</v>
      </c>
      <c r="O193" t="str">
        <f>TEXT(Table4[[#This Row],[Date]], "yyyy")</f>
        <v>2023</v>
      </c>
      <c r="P193" t="str">
        <f>_xlfn.XLOOKUP(Table4[[#This Row],[ProductID]],Products!A:A,Products!C:C, "Not Found")</f>
        <v>Electronics</v>
      </c>
      <c r="Q193" t="str">
        <f>_xlfn.XLOOKUP(Table4[[#This Row],[ProductID]],Products!A:A,Products!D:D,"Not Found")</f>
        <v>Laptop</v>
      </c>
      <c r="R193">
        <f>_xlfn.XLOOKUP(Table4[[#This Row],[ProductID]],Products!A:A,Products!E:E,"Not Found")</f>
        <v>1762.92</v>
      </c>
      <c r="S193">
        <f>_xlfn.XLOOKUP(Table4[[#This Row],[ProductID]],Products!A:A,Products!F:F, "Not Found")</f>
        <v>1346.48</v>
      </c>
      <c r="T193" t="str">
        <f>_xlfn.XLOOKUP(Table4[[#This Row],[CustomerID]],Customers!A:A,Customers!D:D, "Not Found")</f>
        <v>M</v>
      </c>
      <c r="U193" s="6">
        <f>_xlfn.XLOOKUP(Table4[[#This Row],[CustomerID]],Customers!A:A,Customers!E:E, "Not Found")</f>
        <v>38193</v>
      </c>
      <c r="V193">
        <f ca="1">DATEDIF(Table4[[#This Row],[CustomerBirthday]], TODAY(), "Y")</f>
        <v>22</v>
      </c>
      <c r="W193" t="str" cm="1">
        <f t="array" aca="1" ref="W193" ca="1">_xlfn.IFS(Table4[[#This Row],[Age]]&lt;25, "Under 25",Table4[[#This Row],[Age]]=34, "25-34", Table4[[#This Row],[Age]]&lt;=49, "35-49", Table4[[#This Row],[Age]]&lt;=64, "50-64", Table4[[#This Row],[Age]]&gt;=65, "65+")</f>
        <v>Under 25</v>
      </c>
      <c r="X193" t="str">
        <f>_xlfn.XLOOKUP(Table4[[#This Row],[StoreID]],Stores!A:A,Stores!B:B, "Not found")</f>
        <v>MegaMart Brianahaven</v>
      </c>
      <c r="Y193" t="str">
        <f>_xlfn.XLOOKUP(Table4[[#This Row],[StoreID]],Stores!A:A,Stores!C:C, "Not Found")</f>
        <v>Brianahaven</v>
      </c>
      <c r="Z193" t="str">
        <f>_xlfn.XLOOKUP(Table4[[#This Row],[StoreID]],Stores!A:A,Stores!D:D, "Not Found")</f>
        <v>North</v>
      </c>
    </row>
    <row r="194" spans="1:26">
      <c r="A194" t="s">
        <v>1060</v>
      </c>
      <c r="B194" s="1">
        <v>45670</v>
      </c>
      <c r="C194" t="s">
        <v>28</v>
      </c>
      <c r="D194" t="s">
        <v>780</v>
      </c>
      <c r="E194" t="s">
        <v>839</v>
      </c>
      <c r="F194">
        <v>2</v>
      </c>
      <c r="G194">
        <v>0.15</v>
      </c>
      <c r="H194" t="s">
        <v>865</v>
      </c>
      <c r="I194" s="4">
        <f>Table4[[#This Row],[Quantity]]*Table4[[#This Row],[UnitPrice]]</f>
        <v>2544.46</v>
      </c>
      <c r="J194" s="4">
        <f>Table4[[#This Row],[Gross Revenue]]*(1-Table4[[#This Row],[Discount]])</f>
        <v>2162.7910000000002</v>
      </c>
      <c r="K194" s="4">
        <f>Table4[[#This Row],[Quantity]]*Table4[[#This Row],[CostPrice]]</f>
        <v>1905.3</v>
      </c>
      <c r="L194" s="4">
        <f>Table4[[#This Row],[Net Revenue]]-Table4[[#This Row],[Total Cost]]</f>
        <v>257.49100000000021</v>
      </c>
      <c r="M194" t="str">
        <f>_xlfn.XLOOKUP(Table4[[#This Row],[ProductID]], Products!A:A,Products!B:B, "Not Found")</f>
        <v>Hospital Smartphone</v>
      </c>
      <c r="N194" t="str">
        <f>TEXT(Table4[[#This Row],[Date]], "mmm")</f>
        <v>Jan</v>
      </c>
      <c r="O194" t="str">
        <f>TEXT(Table4[[#This Row],[Date]], "yyyy")</f>
        <v>2025</v>
      </c>
      <c r="P194" t="str">
        <f>_xlfn.XLOOKUP(Table4[[#This Row],[ProductID]],Products!A:A,Products!C:C, "Not Found")</f>
        <v>Electronics</v>
      </c>
      <c r="Q194" t="str">
        <f>_xlfn.XLOOKUP(Table4[[#This Row],[ProductID]],Products!A:A,Products!D:D,"Not Found")</f>
        <v>Smartphone</v>
      </c>
      <c r="R194">
        <f>_xlfn.XLOOKUP(Table4[[#This Row],[ProductID]],Products!A:A,Products!E:E,"Not Found")</f>
        <v>1272.23</v>
      </c>
      <c r="S194">
        <f>_xlfn.XLOOKUP(Table4[[#This Row],[ProductID]],Products!A:A,Products!F:F, "Not Found")</f>
        <v>952.65</v>
      </c>
      <c r="T194" t="str">
        <f>_xlfn.XLOOKUP(Table4[[#This Row],[CustomerID]],Customers!A:A,Customers!D:D, "Not Found")</f>
        <v>M</v>
      </c>
      <c r="U194" s="6">
        <f>_xlfn.XLOOKUP(Table4[[#This Row],[CustomerID]],Customers!A:A,Customers!E:E, "Not Found")</f>
        <v>31688</v>
      </c>
      <c r="V194">
        <f ca="1">DATEDIF(Table4[[#This Row],[CustomerBirthday]], TODAY(), "Y")</f>
        <v>39</v>
      </c>
      <c r="W194" t="str" cm="1">
        <f t="array" aca="1" ref="W194" ca="1">_xlfn.IFS(Table4[[#This Row],[Age]]&lt;25, "Under 25",Table4[[#This Row],[Age]]=34, "25-34", Table4[[#This Row],[Age]]&lt;=49, "35-49", Table4[[#This Row],[Age]]&lt;=64, "50-64", Table4[[#This Row],[Age]]&gt;=65, "65+")</f>
        <v>35-49</v>
      </c>
      <c r="X194" t="str">
        <f>_xlfn.XLOOKUP(Table4[[#This Row],[StoreID]],Stores!A:A,Stores!B:B, "Not found")</f>
        <v>MegaMart New Michele</v>
      </c>
      <c r="Y194" t="str">
        <f>_xlfn.XLOOKUP(Table4[[#This Row],[StoreID]],Stores!A:A,Stores!C:C, "Not Found")</f>
        <v>New Michele</v>
      </c>
      <c r="Z194" t="str">
        <f>_xlfn.XLOOKUP(Table4[[#This Row],[StoreID]],Stores!A:A,Stores!D:D, "Not Found")</f>
        <v>West</v>
      </c>
    </row>
    <row r="195" spans="1:26">
      <c r="A195" t="s">
        <v>1061</v>
      </c>
      <c r="B195" s="1">
        <v>45268</v>
      </c>
      <c r="C195" t="s">
        <v>93</v>
      </c>
      <c r="D195" t="s">
        <v>739</v>
      </c>
      <c r="E195" t="s">
        <v>842</v>
      </c>
      <c r="F195">
        <v>1</v>
      </c>
      <c r="G195">
        <v>0.05</v>
      </c>
      <c r="H195" t="s">
        <v>868</v>
      </c>
      <c r="I195" s="4">
        <f>Table4[[#This Row],[Quantity]]*Table4[[#This Row],[UnitPrice]]</f>
        <v>1194.1199999999999</v>
      </c>
      <c r="J195" s="4">
        <f>Table4[[#This Row],[Gross Revenue]]*(1-Table4[[#This Row],[Discount]])</f>
        <v>1134.4139999999998</v>
      </c>
      <c r="K195" s="4">
        <f>Table4[[#This Row],[Quantity]]*Table4[[#This Row],[CostPrice]]</f>
        <v>838.95</v>
      </c>
      <c r="L195" s="4">
        <f>Table4[[#This Row],[Net Revenue]]-Table4[[#This Row],[Total Cost]]</f>
        <v>295.46399999999971</v>
      </c>
      <c r="M195" t="str">
        <f>_xlfn.XLOOKUP(Table4[[#This Row],[ProductID]], Products!A:A,Products!B:B, "Not Found")</f>
        <v>Step Smartphone</v>
      </c>
      <c r="N195" t="str">
        <f>TEXT(Table4[[#This Row],[Date]], "mmm")</f>
        <v>Dec</v>
      </c>
      <c r="O195" t="str">
        <f>TEXT(Table4[[#This Row],[Date]], "yyyy")</f>
        <v>2023</v>
      </c>
      <c r="P195" t="str">
        <f>_xlfn.XLOOKUP(Table4[[#This Row],[ProductID]],Products!A:A,Products!C:C, "Not Found")</f>
        <v>Electronics</v>
      </c>
      <c r="Q195" t="str">
        <f>_xlfn.XLOOKUP(Table4[[#This Row],[ProductID]],Products!A:A,Products!D:D,"Not Found")</f>
        <v>Smartphone</v>
      </c>
      <c r="R195">
        <f>_xlfn.XLOOKUP(Table4[[#This Row],[ProductID]],Products!A:A,Products!E:E,"Not Found")</f>
        <v>1194.1199999999999</v>
      </c>
      <c r="S195">
        <f>_xlfn.XLOOKUP(Table4[[#This Row],[ProductID]],Products!A:A,Products!F:F, "Not Found")</f>
        <v>838.95</v>
      </c>
      <c r="T195" t="str">
        <f>_xlfn.XLOOKUP(Table4[[#This Row],[CustomerID]],Customers!A:A,Customers!D:D, "Not Found")</f>
        <v>F</v>
      </c>
      <c r="U195" s="6">
        <f>_xlfn.XLOOKUP(Table4[[#This Row],[CustomerID]],Customers!A:A,Customers!E:E, "Not Found")</f>
        <v>26428</v>
      </c>
      <c r="V195">
        <f ca="1">DATEDIF(Table4[[#This Row],[CustomerBirthday]], TODAY(), "Y")</f>
        <v>54</v>
      </c>
      <c r="W195" t="str" cm="1">
        <f t="array" aca="1" ref="W195" ca="1">_xlfn.IFS(Table4[[#This Row],[Age]]&lt;25, "Under 25",Table4[[#This Row],[Age]]=34, "25-34", Table4[[#This Row],[Age]]&lt;=49, "35-49", Table4[[#This Row],[Age]]&lt;=64, "50-64", Table4[[#This Row],[Age]]&gt;=65, "65+")</f>
        <v>50-64</v>
      </c>
      <c r="X195" t="str">
        <f>_xlfn.XLOOKUP(Table4[[#This Row],[StoreID]],Stores!A:A,Stores!B:B, "Not found")</f>
        <v>MegaMart Brianahaven</v>
      </c>
      <c r="Y195" t="str">
        <f>_xlfn.XLOOKUP(Table4[[#This Row],[StoreID]],Stores!A:A,Stores!C:C, "Not Found")</f>
        <v>Brianahaven</v>
      </c>
      <c r="Z195" t="str">
        <f>_xlfn.XLOOKUP(Table4[[#This Row],[StoreID]],Stores!A:A,Stores!D:D, "Not Found")</f>
        <v>North</v>
      </c>
    </row>
    <row r="196" spans="1:26">
      <c r="A196" t="s">
        <v>1062</v>
      </c>
      <c r="B196" s="1">
        <v>45815</v>
      </c>
      <c r="C196" t="s">
        <v>545</v>
      </c>
      <c r="D196" t="s">
        <v>755</v>
      </c>
      <c r="E196" t="s">
        <v>842</v>
      </c>
      <c r="F196">
        <v>5</v>
      </c>
      <c r="G196">
        <v>0</v>
      </c>
      <c r="H196" t="s">
        <v>868</v>
      </c>
      <c r="I196" s="4">
        <f>Table4[[#This Row],[Quantity]]*Table4[[#This Row],[UnitPrice]]</f>
        <v>9293.75</v>
      </c>
      <c r="J196" s="4">
        <f>Table4[[#This Row],[Gross Revenue]]*(1-Table4[[#This Row],[Discount]])</f>
        <v>9293.75</v>
      </c>
      <c r="K196" s="4">
        <f>Table4[[#This Row],[Quantity]]*Table4[[#This Row],[CostPrice]]</f>
        <v>7255.8</v>
      </c>
      <c r="L196" s="4">
        <f>Table4[[#This Row],[Net Revenue]]-Table4[[#This Row],[Total Cost]]</f>
        <v>2037.9499999999998</v>
      </c>
      <c r="M196" t="str">
        <f>_xlfn.XLOOKUP(Table4[[#This Row],[ProductID]], Products!A:A,Products!B:B, "Not Found")</f>
        <v>House Accessories</v>
      </c>
      <c r="N196" t="str">
        <f>TEXT(Table4[[#This Row],[Date]], "mmm")</f>
        <v>Jun</v>
      </c>
      <c r="O196" t="str">
        <f>TEXT(Table4[[#This Row],[Date]], "yyyy")</f>
        <v>2025</v>
      </c>
      <c r="P196" t="str">
        <f>_xlfn.XLOOKUP(Table4[[#This Row],[ProductID]],Products!A:A,Products!C:C, "Not Found")</f>
        <v>Fashion</v>
      </c>
      <c r="Q196" t="str">
        <f>_xlfn.XLOOKUP(Table4[[#This Row],[ProductID]],Products!A:A,Products!D:D,"Not Found")</f>
        <v>Accessories</v>
      </c>
      <c r="R196">
        <f>_xlfn.XLOOKUP(Table4[[#This Row],[ProductID]],Products!A:A,Products!E:E,"Not Found")</f>
        <v>1858.75</v>
      </c>
      <c r="S196">
        <f>_xlfn.XLOOKUP(Table4[[#This Row],[ProductID]],Products!A:A,Products!F:F, "Not Found")</f>
        <v>1451.16</v>
      </c>
      <c r="T196" t="str">
        <f>_xlfn.XLOOKUP(Table4[[#This Row],[CustomerID]],Customers!A:A,Customers!D:D, "Not Found")</f>
        <v>M</v>
      </c>
      <c r="U196" s="6">
        <f>_xlfn.XLOOKUP(Table4[[#This Row],[CustomerID]],Customers!A:A,Customers!E:E, "Not Found")</f>
        <v>38959</v>
      </c>
      <c r="V196">
        <f ca="1">DATEDIF(Table4[[#This Row],[CustomerBirthday]], TODAY(), "Y")</f>
        <v>19</v>
      </c>
      <c r="W196" t="str" cm="1">
        <f t="array" aca="1" ref="W196" ca="1">_xlfn.IFS(Table4[[#This Row],[Age]]&lt;25, "Under 25",Table4[[#This Row],[Age]]=34, "25-34", Table4[[#This Row],[Age]]&lt;=49, "35-49", Table4[[#This Row],[Age]]&lt;=64, "50-64", Table4[[#This Row],[Age]]&gt;=65, "65+")</f>
        <v>Under 25</v>
      </c>
      <c r="X196" t="str">
        <f>_xlfn.XLOOKUP(Table4[[#This Row],[StoreID]],Stores!A:A,Stores!B:B, "Not found")</f>
        <v>MegaMart Brianahaven</v>
      </c>
      <c r="Y196" t="str">
        <f>_xlfn.XLOOKUP(Table4[[#This Row],[StoreID]],Stores!A:A,Stores!C:C, "Not Found")</f>
        <v>Brianahaven</v>
      </c>
      <c r="Z196" t="str">
        <f>_xlfn.XLOOKUP(Table4[[#This Row],[StoreID]],Stores!A:A,Stores!D:D, "Not Found")</f>
        <v>North</v>
      </c>
    </row>
    <row r="197" spans="1:26">
      <c r="A197" t="s">
        <v>1063</v>
      </c>
      <c r="B197" s="1">
        <v>45542</v>
      </c>
      <c r="C197" t="s">
        <v>302</v>
      </c>
      <c r="D197" t="s">
        <v>742</v>
      </c>
      <c r="E197" t="s">
        <v>839</v>
      </c>
      <c r="F197">
        <v>2</v>
      </c>
      <c r="G197">
        <v>0.1</v>
      </c>
      <c r="H197" t="s">
        <v>871</v>
      </c>
      <c r="I197" s="4">
        <f>Table4[[#This Row],[Quantity]]*Table4[[#This Row],[UnitPrice]]</f>
        <v>497.14</v>
      </c>
      <c r="J197" s="4">
        <f>Table4[[#This Row],[Gross Revenue]]*(1-Table4[[#This Row],[Discount]])</f>
        <v>447.42599999999999</v>
      </c>
      <c r="K197" s="4">
        <f>Table4[[#This Row],[Quantity]]*Table4[[#This Row],[CostPrice]]</f>
        <v>381.34</v>
      </c>
      <c r="L197" s="4">
        <f>Table4[[#This Row],[Net Revenue]]-Table4[[#This Row],[Total Cost]]</f>
        <v>66.086000000000013</v>
      </c>
      <c r="M197" t="str">
        <f>_xlfn.XLOOKUP(Table4[[#This Row],[ProductID]], Products!A:A,Products!B:B, "Not Found")</f>
        <v>Either Headphones</v>
      </c>
      <c r="N197" t="str">
        <f>TEXT(Table4[[#This Row],[Date]], "mmm")</f>
        <v>Sep</v>
      </c>
      <c r="O197" t="str">
        <f>TEXT(Table4[[#This Row],[Date]], "yyyy")</f>
        <v>2024</v>
      </c>
      <c r="P197" t="str">
        <f>_xlfn.XLOOKUP(Table4[[#This Row],[ProductID]],Products!A:A,Products!C:C, "Not Found")</f>
        <v>Electronics</v>
      </c>
      <c r="Q197" t="str">
        <f>_xlfn.XLOOKUP(Table4[[#This Row],[ProductID]],Products!A:A,Products!D:D,"Not Found")</f>
        <v>Headphones</v>
      </c>
      <c r="R197">
        <f>_xlfn.XLOOKUP(Table4[[#This Row],[ProductID]],Products!A:A,Products!E:E,"Not Found")</f>
        <v>248.57</v>
      </c>
      <c r="S197">
        <f>_xlfn.XLOOKUP(Table4[[#This Row],[ProductID]],Products!A:A,Products!F:F, "Not Found")</f>
        <v>190.67</v>
      </c>
      <c r="T197" t="str">
        <f>_xlfn.XLOOKUP(Table4[[#This Row],[CustomerID]],Customers!A:A,Customers!D:D, "Not Found")</f>
        <v>F</v>
      </c>
      <c r="U197" s="6">
        <f>_xlfn.XLOOKUP(Table4[[#This Row],[CustomerID]],Customers!A:A,Customers!E:E, "Not Found")</f>
        <v>37929</v>
      </c>
      <c r="V197">
        <f ca="1">DATEDIF(Table4[[#This Row],[CustomerBirthday]], TODAY(), "Y")</f>
        <v>22</v>
      </c>
      <c r="W197" t="str" cm="1">
        <f t="array" aca="1" ref="W197" ca="1">_xlfn.IFS(Table4[[#This Row],[Age]]&lt;25, "Under 25",Table4[[#This Row],[Age]]=34, "25-34", Table4[[#This Row],[Age]]&lt;=49, "35-49", Table4[[#This Row],[Age]]&lt;=64, "50-64", Table4[[#This Row],[Age]]&gt;=65, "65+")</f>
        <v>Under 25</v>
      </c>
      <c r="X197" t="str">
        <f>_xlfn.XLOOKUP(Table4[[#This Row],[StoreID]],Stores!A:A,Stores!B:B, "Not found")</f>
        <v>MegaMart New Michele</v>
      </c>
      <c r="Y197" t="str">
        <f>_xlfn.XLOOKUP(Table4[[#This Row],[StoreID]],Stores!A:A,Stores!C:C, "Not Found")</f>
        <v>New Michele</v>
      </c>
      <c r="Z197" t="str">
        <f>_xlfn.XLOOKUP(Table4[[#This Row],[StoreID]],Stores!A:A,Stores!D:D, "Not Found")</f>
        <v>West</v>
      </c>
    </row>
    <row r="198" spans="1:26">
      <c r="A198" t="s">
        <v>1064</v>
      </c>
      <c r="B198" s="1">
        <v>45435</v>
      </c>
      <c r="C198" t="s">
        <v>81</v>
      </c>
      <c r="D198" t="s">
        <v>776</v>
      </c>
      <c r="E198" t="s">
        <v>846</v>
      </c>
      <c r="F198">
        <v>1</v>
      </c>
      <c r="G198">
        <v>0.05</v>
      </c>
      <c r="H198" t="s">
        <v>865</v>
      </c>
      <c r="I198" s="4">
        <f>Table4[[#This Row],[Quantity]]*Table4[[#This Row],[UnitPrice]]</f>
        <v>429.15</v>
      </c>
      <c r="J198" s="4">
        <f>Table4[[#This Row],[Gross Revenue]]*(1-Table4[[#This Row],[Discount]])</f>
        <v>407.69249999999994</v>
      </c>
      <c r="K198" s="4">
        <f>Table4[[#This Row],[Quantity]]*Table4[[#This Row],[CostPrice]]</f>
        <v>258.72000000000003</v>
      </c>
      <c r="L198" s="4">
        <f>Table4[[#This Row],[Net Revenue]]-Table4[[#This Row],[Total Cost]]</f>
        <v>148.97249999999991</v>
      </c>
      <c r="M198" t="str">
        <f>_xlfn.XLOOKUP(Table4[[#This Row],[ProductID]], Products!A:A,Products!B:B, "Not Found")</f>
        <v>Little Watches</v>
      </c>
      <c r="N198" t="str">
        <f>TEXT(Table4[[#This Row],[Date]], "mmm")</f>
        <v>May</v>
      </c>
      <c r="O198" t="str">
        <f>TEXT(Table4[[#This Row],[Date]], "yyyy")</f>
        <v>2024</v>
      </c>
      <c r="P198" t="str">
        <f>_xlfn.XLOOKUP(Table4[[#This Row],[ProductID]],Products!A:A,Products!C:C, "Not Found")</f>
        <v>Fashion</v>
      </c>
      <c r="Q198" t="str">
        <f>_xlfn.XLOOKUP(Table4[[#This Row],[ProductID]],Products!A:A,Products!D:D,"Not Found")</f>
        <v>Watches</v>
      </c>
      <c r="R198">
        <f>_xlfn.XLOOKUP(Table4[[#This Row],[ProductID]],Products!A:A,Products!E:E,"Not Found")</f>
        <v>429.15</v>
      </c>
      <c r="S198">
        <f>_xlfn.XLOOKUP(Table4[[#This Row],[ProductID]],Products!A:A,Products!F:F, "Not Found")</f>
        <v>258.72000000000003</v>
      </c>
      <c r="T198" t="str">
        <f>_xlfn.XLOOKUP(Table4[[#This Row],[CustomerID]],Customers!A:A,Customers!D:D, "Not Found")</f>
        <v>F</v>
      </c>
      <c r="U198" s="6">
        <f>_xlfn.XLOOKUP(Table4[[#This Row],[CustomerID]],Customers!A:A,Customers!E:E, "Not Found")</f>
        <v>30128</v>
      </c>
      <c r="V198">
        <f ca="1">DATEDIF(Table4[[#This Row],[CustomerBirthday]], TODAY(), "Y")</f>
        <v>44</v>
      </c>
      <c r="W198" t="str" cm="1">
        <f t="array" aca="1" ref="W198" ca="1">_xlfn.IFS(Table4[[#This Row],[Age]]&lt;25, "Under 25",Table4[[#This Row],[Age]]=34, "25-34", Table4[[#This Row],[Age]]&lt;=49, "35-49", Table4[[#This Row],[Age]]&lt;=64, "50-64", Table4[[#This Row],[Age]]&gt;=65, "65+")</f>
        <v>35-49</v>
      </c>
      <c r="X198" t="str">
        <f>_xlfn.XLOOKUP(Table4[[#This Row],[StoreID]],Stores!A:A,Stores!B:B, "Not found")</f>
        <v>MegaMart Johnmouth</v>
      </c>
      <c r="Y198" t="str">
        <f>_xlfn.XLOOKUP(Table4[[#This Row],[StoreID]],Stores!A:A,Stores!C:C, "Not Found")</f>
        <v>Johnmouth</v>
      </c>
      <c r="Z198" t="str">
        <f>_xlfn.XLOOKUP(Table4[[#This Row],[StoreID]],Stores!A:A,Stores!D:D, "Not Found")</f>
        <v>East</v>
      </c>
    </row>
    <row r="199" spans="1:26">
      <c r="A199" t="s">
        <v>1065</v>
      </c>
      <c r="B199" s="1">
        <v>45730</v>
      </c>
      <c r="C199" t="s">
        <v>339</v>
      </c>
      <c r="D199" t="s">
        <v>776</v>
      </c>
      <c r="E199" t="s">
        <v>835</v>
      </c>
      <c r="F199">
        <v>2</v>
      </c>
      <c r="G199">
        <v>0</v>
      </c>
      <c r="H199" t="s">
        <v>871</v>
      </c>
      <c r="I199" s="4">
        <f>Table4[[#This Row],[Quantity]]*Table4[[#This Row],[UnitPrice]]</f>
        <v>858.3</v>
      </c>
      <c r="J199" s="4">
        <f>Table4[[#This Row],[Gross Revenue]]*(1-Table4[[#This Row],[Discount]])</f>
        <v>858.3</v>
      </c>
      <c r="K199" s="4">
        <f>Table4[[#This Row],[Quantity]]*Table4[[#This Row],[CostPrice]]</f>
        <v>517.44000000000005</v>
      </c>
      <c r="L199" s="4">
        <f>Table4[[#This Row],[Net Revenue]]-Table4[[#This Row],[Total Cost]]</f>
        <v>340.8599999999999</v>
      </c>
      <c r="M199" t="str">
        <f>_xlfn.XLOOKUP(Table4[[#This Row],[ProductID]], Products!A:A,Products!B:B, "Not Found")</f>
        <v>Little Watches</v>
      </c>
      <c r="N199" t="str">
        <f>TEXT(Table4[[#This Row],[Date]], "mmm")</f>
        <v>Mar</v>
      </c>
      <c r="O199" t="str">
        <f>TEXT(Table4[[#This Row],[Date]], "yyyy")</f>
        <v>2025</v>
      </c>
      <c r="P199" t="str">
        <f>_xlfn.XLOOKUP(Table4[[#This Row],[ProductID]],Products!A:A,Products!C:C, "Not Found")</f>
        <v>Fashion</v>
      </c>
      <c r="Q199" t="str">
        <f>_xlfn.XLOOKUP(Table4[[#This Row],[ProductID]],Products!A:A,Products!D:D,"Not Found")</f>
        <v>Watches</v>
      </c>
      <c r="R199">
        <f>_xlfn.XLOOKUP(Table4[[#This Row],[ProductID]],Products!A:A,Products!E:E,"Not Found")</f>
        <v>429.15</v>
      </c>
      <c r="S199">
        <f>_xlfn.XLOOKUP(Table4[[#This Row],[ProductID]],Products!A:A,Products!F:F, "Not Found")</f>
        <v>258.72000000000003</v>
      </c>
      <c r="T199" t="str">
        <f>_xlfn.XLOOKUP(Table4[[#This Row],[CustomerID]],Customers!A:A,Customers!D:D, "Not Found")</f>
        <v>M</v>
      </c>
      <c r="U199" s="6">
        <f>_xlfn.XLOOKUP(Table4[[#This Row],[CustomerID]],Customers!A:A,Customers!E:E, "Not Found")</f>
        <v>27624</v>
      </c>
      <c r="V199">
        <f ca="1">DATEDIF(Table4[[#This Row],[CustomerBirthday]], TODAY(), "Y")</f>
        <v>50</v>
      </c>
      <c r="W199" t="str" cm="1">
        <f t="array" aca="1" ref="W199" ca="1">_xlfn.IFS(Table4[[#This Row],[Age]]&lt;25, "Under 25",Table4[[#This Row],[Age]]=34, "25-34", Table4[[#This Row],[Age]]&lt;=49, "35-49", Table4[[#This Row],[Age]]&lt;=64, "50-64", Table4[[#This Row],[Age]]&gt;=65, "65+")</f>
        <v>50-64</v>
      </c>
      <c r="X199" t="str">
        <f>_xlfn.XLOOKUP(Table4[[#This Row],[StoreID]],Stores!A:A,Stores!B:B, "Not found")</f>
        <v>MegaMart Peckmouth</v>
      </c>
      <c r="Y199" t="str">
        <f>_xlfn.XLOOKUP(Table4[[#This Row],[StoreID]],Stores!A:A,Stores!C:C, "Not Found")</f>
        <v>Peckmouth</v>
      </c>
      <c r="Z199" t="str">
        <f>_xlfn.XLOOKUP(Table4[[#This Row],[StoreID]],Stores!A:A,Stores!D:D, "Not Found")</f>
        <v>East</v>
      </c>
    </row>
    <row r="200" spans="1:26">
      <c r="A200" t="s">
        <v>1066</v>
      </c>
      <c r="B200" s="1">
        <v>45874</v>
      </c>
      <c r="C200" t="s">
        <v>250</v>
      </c>
      <c r="D200" t="s">
        <v>776</v>
      </c>
      <c r="E200" t="s">
        <v>835</v>
      </c>
      <c r="F200">
        <v>2</v>
      </c>
      <c r="G200">
        <v>0.05</v>
      </c>
      <c r="H200" t="s">
        <v>875</v>
      </c>
      <c r="I200" s="4">
        <f>Table4[[#This Row],[Quantity]]*Table4[[#This Row],[UnitPrice]]</f>
        <v>858.3</v>
      </c>
      <c r="J200" s="4">
        <f>Table4[[#This Row],[Gross Revenue]]*(1-Table4[[#This Row],[Discount]])</f>
        <v>815.38499999999988</v>
      </c>
      <c r="K200" s="4">
        <f>Table4[[#This Row],[Quantity]]*Table4[[#This Row],[CostPrice]]</f>
        <v>517.44000000000005</v>
      </c>
      <c r="L200" s="4">
        <f>Table4[[#This Row],[Net Revenue]]-Table4[[#This Row],[Total Cost]]</f>
        <v>297.94499999999982</v>
      </c>
      <c r="M200" t="str">
        <f>_xlfn.XLOOKUP(Table4[[#This Row],[ProductID]], Products!A:A,Products!B:B, "Not Found")</f>
        <v>Little Watches</v>
      </c>
      <c r="N200" t="str">
        <f>TEXT(Table4[[#This Row],[Date]], "mmm")</f>
        <v>Aug</v>
      </c>
      <c r="O200" t="str">
        <f>TEXT(Table4[[#This Row],[Date]], "yyyy")</f>
        <v>2025</v>
      </c>
      <c r="P200" t="str">
        <f>_xlfn.XLOOKUP(Table4[[#This Row],[ProductID]],Products!A:A,Products!C:C, "Not Found")</f>
        <v>Fashion</v>
      </c>
      <c r="Q200" t="str">
        <f>_xlfn.XLOOKUP(Table4[[#This Row],[ProductID]],Products!A:A,Products!D:D,"Not Found")</f>
        <v>Watches</v>
      </c>
      <c r="R200">
        <f>_xlfn.XLOOKUP(Table4[[#This Row],[ProductID]],Products!A:A,Products!E:E,"Not Found")</f>
        <v>429.15</v>
      </c>
      <c r="S200">
        <f>_xlfn.XLOOKUP(Table4[[#This Row],[ProductID]],Products!A:A,Products!F:F, "Not Found")</f>
        <v>258.72000000000003</v>
      </c>
      <c r="T200" t="str">
        <f>_xlfn.XLOOKUP(Table4[[#This Row],[CustomerID]],Customers!A:A,Customers!D:D, "Not Found")</f>
        <v>F</v>
      </c>
      <c r="U200" s="6">
        <f>_xlfn.XLOOKUP(Table4[[#This Row],[CustomerID]],Customers!A:A,Customers!E:E, "Not Found")</f>
        <v>31304</v>
      </c>
      <c r="V200">
        <f ca="1">DATEDIF(Table4[[#This Row],[CustomerBirthday]], TODAY(), "Y")</f>
        <v>40</v>
      </c>
      <c r="W200" t="str" cm="1">
        <f t="array" aca="1" ref="W200" ca="1">_xlfn.IFS(Table4[[#This Row],[Age]]&lt;25, "Under 25",Table4[[#This Row],[Age]]=34, "25-34", Table4[[#This Row],[Age]]&lt;=49, "35-49", Table4[[#This Row],[Age]]&lt;=64, "50-64", Table4[[#This Row],[Age]]&gt;=65, "65+")</f>
        <v>35-49</v>
      </c>
      <c r="X200" t="str">
        <f>_xlfn.XLOOKUP(Table4[[#This Row],[StoreID]],Stores!A:A,Stores!B:B, "Not found")</f>
        <v>MegaMart Peckmouth</v>
      </c>
      <c r="Y200" t="str">
        <f>_xlfn.XLOOKUP(Table4[[#This Row],[StoreID]],Stores!A:A,Stores!C:C, "Not Found")</f>
        <v>Peckmouth</v>
      </c>
      <c r="Z200" t="str">
        <f>_xlfn.XLOOKUP(Table4[[#This Row],[StoreID]],Stores!A:A,Stores!D:D, "Not Found")</f>
        <v>East</v>
      </c>
    </row>
    <row r="201" spans="1:26">
      <c r="A201" t="s">
        <v>1067</v>
      </c>
      <c r="B201" s="1">
        <v>45260</v>
      </c>
      <c r="C201" t="s">
        <v>179</v>
      </c>
      <c r="D201" t="s">
        <v>814</v>
      </c>
      <c r="E201" t="s">
        <v>842</v>
      </c>
      <c r="F201">
        <v>4</v>
      </c>
      <c r="G201">
        <v>0.15</v>
      </c>
      <c r="H201" t="s">
        <v>865</v>
      </c>
      <c r="I201" s="4">
        <f>Table4[[#This Row],[Quantity]]*Table4[[#This Row],[UnitPrice]]</f>
        <v>5146.2</v>
      </c>
      <c r="J201" s="4">
        <f>Table4[[#This Row],[Gross Revenue]]*(1-Table4[[#This Row],[Discount]])</f>
        <v>4374.2699999999995</v>
      </c>
      <c r="K201" s="4">
        <f>Table4[[#This Row],[Quantity]]*Table4[[#This Row],[CostPrice]]</f>
        <v>3190.16</v>
      </c>
      <c r="L201" s="4">
        <f>Table4[[#This Row],[Net Revenue]]-Table4[[#This Row],[Total Cost]]</f>
        <v>1184.1099999999997</v>
      </c>
      <c r="M201" t="str">
        <f>_xlfn.XLOOKUP(Table4[[#This Row],[ProductID]], Products!A:A,Products!B:B, "Not Found")</f>
        <v>Least Accessories</v>
      </c>
      <c r="N201" t="str">
        <f>TEXT(Table4[[#This Row],[Date]], "mmm")</f>
        <v>Nov</v>
      </c>
      <c r="O201" t="str">
        <f>TEXT(Table4[[#This Row],[Date]], "yyyy")</f>
        <v>2023</v>
      </c>
      <c r="P201" t="str">
        <f>_xlfn.XLOOKUP(Table4[[#This Row],[ProductID]],Products!A:A,Products!C:C, "Not Found")</f>
        <v>Fashion</v>
      </c>
      <c r="Q201" t="str">
        <f>_xlfn.XLOOKUP(Table4[[#This Row],[ProductID]],Products!A:A,Products!D:D,"Not Found")</f>
        <v>Accessories</v>
      </c>
      <c r="R201">
        <f>_xlfn.XLOOKUP(Table4[[#This Row],[ProductID]],Products!A:A,Products!E:E,"Not Found")</f>
        <v>1286.55</v>
      </c>
      <c r="S201">
        <f>_xlfn.XLOOKUP(Table4[[#This Row],[ProductID]],Products!A:A,Products!F:F, "Not Found")</f>
        <v>797.54</v>
      </c>
      <c r="T201" t="str">
        <f>_xlfn.XLOOKUP(Table4[[#This Row],[CustomerID]],Customers!A:A,Customers!D:D, "Not Found")</f>
        <v>M</v>
      </c>
      <c r="U201" s="6">
        <f>_xlfn.XLOOKUP(Table4[[#This Row],[CustomerID]],Customers!A:A,Customers!E:E, "Not Found")</f>
        <v>23397</v>
      </c>
      <c r="V201">
        <f ca="1">DATEDIF(Table4[[#This Row],[CustomerBirthday]], TODAY(), "Y")</f>
        <v>62</v>
      </c>
      <c r="W201" t="str" cm="1">
        <f t="array" aca="1" ref="W201" ca="1">_xlfn.IFS(Table4[[#This Row],[Age]]&lt;25, "Under 25",Table4[[#This Row],[Age]]=34, "25-34", Table4[[#This Row],[Age]]&lt;=49, "35-49", Table4[[#This Row],[Age]]&lt;=64, "50-64", Table4[[#This Row],[Age]]&gt;=65, "65+")</f>
        <v>50-64</v>
      </c>
      <c r="X201" t="str">
        <f>_xlfn.XLOOKUP(Table4[[#This Row],[StoreID]],Stores!A:A,Stores!B:B, "Not found")</f>
        <v>MegaMart Brianahaven</v>
      </c>
      <c r="Y201" t="str">
        <f>_xlfn.XLOOKUP(Table4[[#This Row],[StoreID]],Stores!A:A,Stores!C:C, "Not Found")</f>
        <v>Brianahaven</v>
      </c>
      <c r="Z201" t="str">
        <f>_xlfn.XLOOKUP(Table4[[#This Row],[StoreID]],Stores!A:A,Stores!D:D, "Not Found")</f>
        <v>North</v>
      </c>
    </row>
    <row r="202" spans="1:26">
      <c r="A202" t="s">
        <v>1068</v>
      </c>
      <c r="B202" s="1">
        <v>45196</v>
      </c>
      <c r="C202" t="s">
        <v>577</v>
      </c>
      <c r="D202" t="s">
        <v>810</v>
      </c>
      <c r="E202" t="s">
        <v>839</v>
      </c>
      <c r="F202">
        <v>2</v>
      </c>
      <c r="G202">
        <v>0.15</v>
      </c>
      <c r="H202" t="s">
        <v>875</v>
      </c>
      <c r="I202" s="4">
        <f>Table4[[#This Row],[Quantity]]*Table4[[#This Row],[UnitPrice]]</f>
        <v>907.24</v>
      </c>
      <c r="J202" s="4">
        <f>Table4[[#This Row],[Gross Revenue]]*(1-Table4[[#This Row],[Discount]])</f>
        <v>771.154</v>
      </c>
      <c r="K202" s="4">
        <f>Table4[[#This Row],[Quantity]]*Table4[[#This Row],[CostPrice]]</f>
        <v>633.26</v>
      </c>
      <c r="L202" s="4">
        <f>Table4[[#This Row],[Net Revenue]]-Table4[[#This Row],[Total Cost]]</f>
        <v>137.89400000000001</v>
      </c>
      <c r="M202" t="str">
        <f>_xlfn.XLOOKUP(Table4[[#This Row],[ProductID]], Products!A:A,Products!B:B, "Not Found")</f>
        <v>Maybe Clothing</v>
      </c>
      <c r="N202" t="str">
        <f>TEXT(Table4[[#This Row],[Date]], "mmm")</f>
        <v>Sep</v>
      </c>
      <c r="O202" t="str">
        <f>TEXT(Table4[[#This Row],[Date]], "yyyy")</f>
        <v>2023</v>
      </c>
      <c r="P202" t="str">
        <f>_xlfn.XLOOKUP(Table4[[#This Row],[ProductID]],Products!A:A,Products!C:C, "Not Found")</f>
        <v>Fashion</v>
      </c>
      <c r="Q202" t="str">
        <f>_xlfn.XLOOKUP(Table4[[#This Row],[ProductID]],Products!A:A,Products!D:D,"Not Found")</f>
        <v>Clothing</v>
      </c>
      <c r="R202">
        <f>_xlfn.XLOOKUP(Table4[[#This Row],[ProductID]],Products!A:A,Products!E:E,"Not Found")</f>
        <v>453.62</v>
      </c>
      <c r="S202">
        <f>_xlfn.XLOOKUP(Table4[[#This Row],[ProductID]],Products!A:A,Products!F:F, "Not Found")</f>
        <v>316.63</v>
      </c>
      <c r="T202" t="str">
        <f>_xlfn.XLOOKUP(Table4[[#This Row],[CustomerID]],Customers!A:A,Customers!D:D, "Not Found")</f>
        <v>M</v>
      </c>
      <c r="U202" s="6">
        <f>_xlfn.XLOOKUP(Table4[[#This Row],[CustomerID]],Customers!A:A,Customers!E:E, "Not Found")</f>
        <v>23030</v>
      </c>
      <c r="V202">
        <f ca="1">DATEDIF(Table4[[#This Row],[CustomerBirthday]], TODAY(), "Y")</f>
        <v>63</v>
      </c>
      <c r="W202" t="str" cm="1">
        <f t="array" aca="1" ref="W202" ca="1">_xlfn.IFS(Table4[[#This Row],[Age]]&lt;25, "Under 25",Table4[[#This Row],[Age]]=34, "25-34", Table4[[#This Row],[Age]]&lt;=49, "35-49", Table4[[#This Row],[Age]]&lt;=64, "50-64", Table4[[#This Row],[Age]]&gt;=65, "65+")</f>
        <v>50-64</v>
      </c>
      <c r="X202" t="str">
        <f>_xlfn.XLOOKUP(Table4[[#This Row],[StoreID]],Stores!A:A,Stores!B:B, "Not found")</f>
        <v>MegaMart New Michele</v>
      </c>
      <c r="Y202" t="str">
        <f>_xlfn.XLOOKUP(Table4[[#This Row],[StoreID]],Stores!A:A,Stores!C:C, "Not Found")</f>
        <v>New Michele</v>
      </c>
      <c r="Z202" t="str">
        <f>_xlfn.XLOOKUP(Table4[[#This Row],[StoreID]],Stores!A:A,Stores!D:D, "Not Found")</f>
        <v>West</v>
      </c>
    </row>
    <row r="203" spans="1:26">
      <c r="A203" t="s">
        <v>1069</v>
      </c>
      <c r="B203" s="1">
        <v>45295</v>
      </c>
      <c r="C203" t="s">
        <v>449</v>
      </c>
      <c r="D203" t="s">
        <v>780</v>
      </c>
      <c r="E203" t="s">
        <v>842</v>
      </c>
      <c r="F203">
        <v>3</v>
      </c>
      <c r="G203">
        <v>0.1</v>
      </c>
      <c r="H203" t="s">
        <v>875</v>
      </c>
      <c r="I203" s="4">
        <f>Table4[[#This Row],[Quantity]]*Table4[[#This Row],[UnitPrice]]</f>
        <v>3816.69</v>
      </c>
      <c r="J203" s="4">
        <f>Table4[[#This Row],[Gross Revenue]]*(1-Table4[[#This Row],[Discount]])</f>
        <v>3435.0210000000002</v>
      </c>
      <c r="K203" s="4">
        <f>Table4[[#This Row],[Quantity]]*Table4[[#This Row],[CostPrice]]</f>
        <v>2857.95</v>
      </c>
      <c r="L203" s="4">
        <f>Table4[[#This Row],[Net Revenue]]-Table4[[#This Row],[Total Cost]]</f>
        <v>577.07100000000037</v>
      </c>
      <c r="M203" t="str">
        <f>_xlfn.XLOOKUP(Table4[[#This Row],[ProductID]], Products!A:A,Products!B:B, "Not Found")</f>
        <v>Hospital Smartphone</v>
      </c>
      <c r="N203" t="str">
        <f>TEXT(Table4[[#This Row],[Date]], "mmm")</f>
        <v>Jan</v>
      </c>
      <c r="O203" t="str">
        <f>TEXT(Table4[[#This Row],[Date]], "yyyy")</f>
        <v>2024</v>
      </c>
      <c r="P203" t="str">
        <f>_xlfn.XLOOKUP(Table4[[#This Row],[ProductID]],Products!A:A,Products!C:C, "Not Found")</f>
        <v>Electronics</v>
      </c>
      <c r="Q203" t="str">
        <f>_xlfn.XLOOKUP(Table4[[#This Row],[ProductID]],Products!A:A,Products!D:D,"Not Found")</f>
        <v>Smartphone</v>
      </c>
      <c r="R203">
        <f>_xlfn.XLOOKUP(Table4[[#This Row],[ProductID]],Products!A:A,Products!E:E,"Not Found")</f>
        <v>1272.23</v>
      </c>
      <c r="S203">
        <f>_xlfn.XLOOKUP(Table4[[#This Row],[ProductID]],Products!A:A,Products!F:F, "Not Found")</f>
        <v>952.65</v>
      </c>
      <c r="T203" t="str">
        <f>_xlfn.XLOOKUP(Table4[[#This Row],[CustomerID]],Customers!A:A,Customers!D:D, "Not Found")</f>
        <v>M</v>
      </c>
      <c r="U203" s="6">
        <f>_xlfn.XLOOKUP(Table4[[#This Row],[CustomerID]],Customers!A:A,Customers!E:E, "Not Found")</f>
        <v>24531</v>
      </c>
      <c r="V203">
        <f ca="1">DATEDIF(Table4[[#This Row],[CustomerBirthday]], TODAY(), "Y")</f>
        <v>59</v>
      </c>
      <c r="W203" t="str" cm="1">
        <f t="array" aca="1" ref="W203" ca="1">_xlfn.IFS(Table4[[#This Row],[Age]]&lt;25, "Under 25",Table4[[#This Row],[Age]]=34, "25-34", Table4[[#This Row],[Age]]&lt;=49, "35-49", Table4[[#This Row],[Age]]&lt;=64, "50-64", Table4[[#This Row],[Age]]&gt;=65, "65+")</f>
        <v>50-64</v>
      </c>
      <c r="X203" t="str">
        <f>_xlfn.XLOOKUP(Table4[[#This Row],[StoreID]],Stores!A:A,Stores!B:B, "Not found")</f>
        <v>MegaMart Brianahaven</v>
      </c>
      <c r="Y203" t="str">
        <f>_xlfn.XLOOKUP(Table4[[#This Row],[StoreID]],Stores!A:A,Stores!C:C, "Not Found")</f>
        <v>Brianahaven</v>
      </c>
      <c r="Z203" t="str">
        <f>_xlfn.XLOOKUP(Table4[[#This Row],[StoreID]],Stores!A:A,Stores!D:D, "Not Found")</f>
        <v>North</v>
      </c>
    </row>
    <row r="204" spans="1:26">
      <c r="A204" t="s">
        <v>1070</v>
      </c>
      <c r="B204" s="1">
        <v>45299</v>
      </c>
      <c r="C204" t="s">
        <v>343</v>
      </c>
      <c r="D204" t="s">
        <v>757</v>
      </c>
      <c r="E204" t="s">
        <v>846</v>
      </c>
      <c r="F204">
        <v>1</v>
      </c>
      <c r="G204">
        <v>0.1</v>
      </c>
      <c r="H204" t="s">
        <v>868</v>
      </c>
      <c r="I204" s="4">
        <f>Table4[[#This Row],[Quantity]]*Table4[[#This Row],[UnitPrice]]</f>
        <v>1246.1099999999999</v>
      </c>
      <c r="J204" s="4">
        <f>Table4[[#This Row],[Gross Revenue]]*(1-Table4[[#This Row],[Discount]])</f>
        <v>1121.499</v>
      </c>
      <c r="K204" s="4">
        <f>Table4[[#This Row],[Quantity]]*Table4[[#This Row],[CostPrice]]</f>
        <v>833.52</v>
      </c>
      <c r="L204" s="4">
        <f>Table4[[#This Row],[Net Revenue]]-Table4[[#This Row],[Total Cost]]</f>
        <v>287.97900000000004</v>
      </c>
      <c r="M204" t="str">
        <f>_xlfn.XLOOKUP(Table4[[#This Row],[ProductID]], Products!A:A,Products!B:B, "Not Found")</f>
        <v>Find Headphones</v>
      </c>
      <c r="N204" t="str">
        <f>TEXT(Table4[[#This Row],[Date]], "mmm")</f>
        <v>Jan</v>
      </c>
      <c r="O204" t="str">
        <f>TEXT(Table4[[#This Row],[Date]], "yyyy")</f>
        <v>2024</v>
      </c>
      <c r="P204" t="str">
        <f>_xlfn.XLOOKUP(Table4[[#This Row],[ProductID]],Products!A:A,Products!C:C, "Not Found")</f>
        <v>Electronics</v>
      </c>
      <c r="Q204" t="str">
        <f>_xlfn.XLOOKUP(Table4[[#This Row],[ProductID]],Products!A:A,Products!D:D,"Not Found")</f>
        <v>Headphones</v>
      </c>
      <c r="R204">
        <f>_xlfn.XLOOKUP(Table4[[#This Row],[ProductID]],Products!A:A,Products!E:E,"Not Found")</f>
        <v>1246.1099999999999</v>
      </c>
      <c r="S204">
        <f>_xlfn.XLOOKUP(Table4[[#This Row],[ProductID]],Products!A:A,Products!F:F, "Not Found")</f>
        <v>833.52</v>
      </c>
      <c r="T204" t="str">
        <f>_xlfn.XLOOKUP(Table4[[#This Row],[CustomerID]],Customers!A:A,Customers!D:D, "Not Found")</f>
        <v>M</v>
      </c>
      <c r="U204" s="6">
        <f>_xlfn.XLOOKUP(Table4[[#This Row],[CustomerID]],Customers!A:A,Customers!E:E, "Not Found")</f>
        <v>23046</v>
      </c>
      <c r="V204">
        <f ca="1">DATEDIF(Table4[[#This Row],[CustomerBirthday]], TODAY(), "Y")</f>
        <v>63</v>
      </c>
      <c r="W204" t="str" cm="1">
        <f t="array" aca="1" ref="W204" ca="1">_xlfn.IFS(Table4[[#This Row],[Age]]&lt;25, "Under 25",Table4[[#This Row],[Age]]=34, "25-34", Table4[[#This Row],[Age]]&lt;=49, "35-49", Table4[[#This Row],[Age]]&lt;=64, "50-64", Table4[[#This Row],[Age]]&gt;=65, "65+")</f>
        <v>50-64</v>
      </c>
      <c r="X204" t="str">
        <f>_xlfn.XLOOKUP(Table4[[#This Row],[StoreID]],Stores!A:A,Stores!B:B, "Not found")</f>
        <v>MegaMart Johnmouth</v>
      </c>
      <c r="Y204" t="str">
        <f>_xlfn.XLOOKUP(Table4[[#This Row],[StoreID]],Stores!A:A,Stores!C:C, "Not Found")</f>
        <v>Johnmouth</v>
      </c>
      <c r="Z204" t="str">
        <f>_xlfn.XLOOKUP(Table4[[#This Row],[StoreID]],Stores!A:A,Stores!D:D, "Not Found")</f>
        <v>East</v>
      </c>
    </row>
    <row r="205" spans="1:26">
      <c r="A205" t="s">
        <v>1071</v>
      </c>
      <c r="B205" s="1">
        <v>45862</v>
      </c>
      <c r="C205" t="s">
        <v>432</v>
      </c>
      <c r="D205" t="s">
        <v>826</v>
      </c>
      <c r="E205" t="s">
        <v>831</v>
      </c>
      <c r="F205">
        <v>1</v>
      </c>
      <c r="G205">
        <v>0.1</v>
      </c>
      <c r="H205" t="s">
        <v>865</v>
      </c>
      <c r="I205" s="4">
        <f>Table4[[#This Row],[Quantity]]*Table4[[#This Row],[UnitPrice]]</f>
        <v>1044.6400000000001</v>
      </c>
      <c r="J205" s="4">
        <f>Table4[[#This Row],[Gross Revenue]]*(1-Table4[[#This Row],[Discount]])</f>
        <v>940.17600000000016</v>
      </c>
      <c r="K205" s="4">
        <f>Table4[[#This Row],[Quantity]]*Table4[[#This Row],[CostPrice]]</f>
        <v>775.07</v>
      </c>
      <c r="L205" s="4">
        <f>Table4[[#This Row],[Net Revenue]]-Table4[[#This Row],[Total Cost]]</f>
        <v>165.10600000000011</v>
      </c>
      <c r="M205" t="str">
        <f>_xlfn.XLOOKUP(Table4[[#This Row],[ProductID]], Products!A:A,Products!B:B, "Not Found")</f>
        <v>Maybe Footwear</v>
      </c>
      <c r="N205" t="str">
        <f>TEXT(Table4[[#This Row],[Date]], "mmm")</f>
        <v>Jul</v>
      </c>
      <c r="O205" t="str">
        <f>TEXT(Table4[[#This Row],[Date]], "yyyy")</f>
        <v>2025</v>
      </c>
      <c r="P205" t="str">
        <f>_xlfn.XLOOKUP(Table4[[#This Row],[ProductID]],Products!A:A,Products!C:C, "Not Found")</f>
        <v>Fashion</v>
      </c>
      <c r="Q205" t="str">
        <f>_xlfn.XLOOKUP(Table4[[#This Row],[ProductID]],Products!A:A,Products!D:D,"Not Found")</f>
        <v>Footwear</v>
      </c>
      <c r="R205">
        <f>_xlfn.XLOOKUP(Table4[[#This Row],[ProductID]],Products!A:A,Products!E:E,"Not Found")</f>
        <v>1044.6400000000001</v>
      </c>
      <c r="S205">
        <f>_xlfn.XLOOKUP(Table4[[#This Row],[ProductID]],Products!A:A,Products!F:F, "Not Found")</f>
        <v>775.07</v>
      </c>
      <c r="T205" t="str">
        <f>_xlfn.XLOOKUP(Table4[[#This Row],[CustomerID]],Customers!A:A,Customers!D:D, "Not Found")</f>
        <v>M</v>
      </c>
      <c r="U205" s="6">
        <f>_xlfn.XLOOKUP(Table4[[#This Row],[CustomerID]],Customers!A:A,Customers!E:E, "Not Found")</f>
        <v>20358</v>
      </c>
      <c r="V205">
        <f ca="1">DATEDIF(Table4[[#This Row],[CustomerBirthday]], TODAY(), "Y")</f>
        <v>70</v>
      </c>
      <c r="W205" t="str" cm="1">
        <f t="array" aca="1" ref="W205" ca="1">_xlfn.IFS(Table4[[#This Row],[Age]]&lt;25, "Under 25",Table4[[#This Row],[Age]]=34, "25-34", Table4[[#This Row],[Age]]&lt;=49, "35-49", Table4[[#This Row],[Age]]&lt;=64, "50-64", Table4[[#This Row],[Age]]&gt;=65, "65+")</f>
        <v>65+</v>
      </c>
      <c r="X205" t="str">
        <f>_xlfn.XLOOKUP(Table4[[#This Row],[StoreID]],Stores!A:A,Stores!B:B, "Not found")</f>
        <v>MegaMart Jimenezborough</v>
      </c>
      <c r="Y205" t="str">
        <f>_xlfn.XLOOKUP(Table4[[#This Row],[StoreID]],Stores!A:A,Stores!C:C, "Not Found")</f>
        <v>Jimenezborough</v>
      </c>
      <c r="Z205" t="str">
        <f>_xlfn.XLOOKUP(Table4[[#This Row],[StoreID]],Stores!A:A,Stores!D:D, "Not Found")</f>
        <v>South</v>
      </c>
    </row>
    <row r="206" spans="1:26">
      <c r="A206" t="s">
        <v>1072</v>
      </c>
      <c r="B206" s="1">
        <v>45766</v>
      </c>
      <c r="C206" t="s">
        <v>81</v>
      </c>
      <c r="D206" t="s">
        <v>722</v>
      </c>
      <c r="E206" t="s">
        <v>831</v>
      </c>
      <c r="F206">
        <v>5</v>
      </c>
      <c r="G206">
        <v>0.15</v>
      </c>
      <c r="H206" t="s">
        <v>868</v>
      </c>
      <c r="I206" s="4">
        <f>Table4[[#This Row],[Quantity]]*Table4[[#This Row],[UnitPrice]]</f>
        <v>9268.85</v>
      </c>
      <c r="J206" s="4">
        <f>Table4[[#This Row],[Gross Revenue]]*(1-Table4[[#This Row],[Discount]])</f>
        <v>7878.5225</v>
      </c>
      <c r="K206" s="4">
        <f>Table4[[#This Row],[Quantity]]*Table4[[#This Row],[CostPrice]]</f>
        <v>6817.6</v>
      </c>
      <c r="L206" s="4">
        <f>Table4[[#This Row],[Net Revenue]]-Table4[[#This Row],[Total Cost]]</f>
        <v>1060.9224999999997</v>
      </c>
      <c r="M206" t="str">
        <f>_xlfn.XLOOKUP(Table4[[#This Row],[ProductID]], Products!A:A,Products!B:B, "Not Found")</f>
        <v>Four Accessories</v>
      </c>
      <c r="N206" t="str">
        <f>TEXT(Table4[[#This Row],[Date]], "mmm")</f>
        <v>Apr</v>
      </c>
      <c r="O206" t="str">
        <f>TEXT(Table4[[#This Row],[Date]], "yyyy")</f>
        <v>2025</v>
      </c>
      <c r="P206" t="str">
        <f>_xlfn.XLOOKUP(Table4[[#This Row],[ProductID]],Products!A:A,Products!C:C, "Not Found")</f>
        <v>Fashion</v>
      </c>
      <c r="Q206" t="str">
        <f>_xlfn.XLOOKUP(Table4[[#This Row],[ProductID]],Products!A:A,Products!D:D,"Not Found")</f>
        <v>Accessories</v>
      </c>
      <c r="R206">
        <f>_xlfn.XLOOKUP(Table4[[#This Row],[ProductID]],Products!A:A,Products!E:E,"Not Found")</f>
        <v>1853.77</v>
      </c>
      <c r="S206">
        <f>_xlfn.XLOOKUP(Table4[[#This Row],[ProductID]],Products!A:A,Products!F:F, "Not Found")</f>
        <v>1363.52</v>
      </c>
      <c r="T206" t="str">
        <f>_xlfn.XLOOKUP(Table4[[#This Row],[CustomerID]],Customers!A:A,Customers!D:D, "Not Found")</f>
        <v>F</v>
      </c>
      <c r="U206" s="6">
        <f>_xlfn.XLOOKUP(Table4[[#This Row],[CustomerID]],Customers!A:A,Customers!E:E, "Not Found")</f>
        <v>30128</v>
      </c>
      <c r="V206">
        <f ca="1">DATEDIF(Table4[[#This Row],[CustomerBirthday]], TODAY(), "Y")</f>
        <v>44</v>
      </c>
      <c r="W206" t="str" cm="1">
        <f t="array" aca="1" ref="W206" ca="1">_xlfn.IFS(Table4[[#This Row],[Age]]&lt;25, "Under 25",Table4[[#This Row],[Age]]=34, "25-34", Table4[[#This Row],[Age]]&lt;=49, "35-49", Table4[[#This Row],[Age]]&lt;=64, "50-64", Table4[[#This Row],[Age]]&gt;=65, "65+")</f>
        <v>35-49</v>
      </c>
      <c r="X206" t="str">
        <f>_xlfn.XLOOKUP(Table4[[#This Row],[StoreID]],Stores!A:A,Stores!B:B, "Not found")</f>
        <v>MegaMart Jimenezborough</v>
      </c>
      <c r="Y206" t="str">
        <f>_xlfn.XLOOKUP(Table4[[#This Row],[StoreID]],Stores!A:A,Stores!C:C, "Not Found")</f>
        <v>Jimenezborough</v>
      </c>
      <c r="Z206" t="str">
        <f>_xlfn.XLOOKUP(Table4[[#This Row],[StoreID]],Stores!A:A,Stores!D:D, "Not Found")</f>
        <v>South</v>
      </c>
    </row>
    <row r="207" spans="1:26">
      <c r="A207" t="s">
        <v>1073</v>
      </c>
      <c r="B207" s="1">
        <v>45213</v>
      </c>
      <c r="C207" t="s">
        <v>539</v>
      </c>
      <c r="D207" t="s">
        <v>812</v>
      </c>
      <c r="E207" t="s">
        <v>846</v>
      </c>
      <c r="F207">
        <v>1</v>
      </c>
      <c r="G207">
        <v>0.15</v>
      </c>
      <c r="H207" t="s">
        <v>871</v>
      </c>
      <c r="I207" s="4">
        <f>Table4[[#This Row],[Quantity]]*Table4[[#This Row],[UnitPrice]]</f>
        <v>564.41999999999996</v>
      </c>
      <c r="J207" s="4">
        <f>Table4[[#This Row],[Gross Revenue]]*(1-Table4[[#This Row],[Discount]])</f>
        <v>479.75699999999995</v>
      </c>
      <c r="K207" s="4">
        <f>Table4[[#This Row],[Quantity]]*Table4[[#This Row],[CostPrice]]</f>
        <v>293.95999999999998</v>
      </c>
      <c r="L207" s="4">
        <f>Table4[[#This Row],[Net Revenue]]-Table4[[#This Row],[Total Cost]]</f>
        <v>185.79699999999997</v>
      </c>
      <c r="M207" t="str">
        <f>_xlfn.XLOOKUP(Table4[[#This Row],[ProductID]], Products!A:A,Products!B:B, "Not Found")</f>
        <v>Soon Accessories</v>
      </c>
      <c r="N207" t="str">
        <f>TEXT(Table4[[#This Row],[Date]], "mmm")</f>
        <v>Oct</v>
      </c>
      <c r="O207" t="str">
        <f>TEXT(Table4[[#This Row],[Date]], "yyyy")</f>
        <v>2023</v>
      </c>
      <c r="P207" t="str">
        <f>_xlfn.XLOOKUP(Table4[[#This Row],[ProductID]],Products!A:A,Products!C:C, "Not Found")</f>
        <v>Fashion</v>
      </c>
      <c r="Q207" t="str">
        <f>_xlfn.XLOOKUP(Table4[[#This Row],[ProductID]],Products!A:A,Products!D:D,"Not Found")</f>
        <v>Accessories</v>
      </c>
      <c r="R207">
        <f>_xlfn.XLOOKUP(Table4[[#This Row],[ProductID]],Products!A:A,Products!E:E,"Not Found")</f>
        <v>564.41999999999996</v>
      </c>
      <c r="S207">
        <f>_xlfn.XLOOKUP(Table4[[#This Row],[ProductID]],Products!A:A,Products!F:F, "Not Found")</f>
        <v>293.95999999999998</v>
      </c>
      <c r="T207" t="str">
        <f>_xlfn.XLOOKUP(Table4[[#This Row],[CustomerID]],Customers!A:A,Customers!D:D, "Not Found")</f>
        <v>M</v>
      </c>
      <c r="U207" s="6">
        <f>_xlfn.XLOOKUP(Table4[[#This Row],[CustomerID]],Customers!A:A,Customers!E:E, "Not Found")</f>
        <v>28514</v>
      </c>
      <c r="V207">
        <f ca="1">DATEDIF(Table4[[#This Row],[CustomerBirthday]], TODAY(), "Y")</f>
        <v>48</v>
      </c>
      <c r="W207" t="str" cm="1">
        <f t="array" aca="1" ref="W207" ca="1">_xlfn.IFS(Table4[[#This Row],[Age]]&lt;25, "Under 25",Table4[[#This Row],[Age]]=34, "25-34", Table4[[#This Row],[Age]]&lt;=49, "35-49", Table4[[#This Row],[Age]]&lt;=64, "50-64", Table4[[#This Row],[Age]]&gt;=65, "65+")</f>
        <v>35-49</v>
      </c>
      <c r="X207" t="str">
        <f>_xlfn.XLOOKUP(Table4[[#This Row],[StoreID]],Stores!A:A,Stores!B:B, "Not found")</f>
        <v>MegaMart Johnmouth</v>
      </c>
      <c r="Y207" t="str">
        <f>_xlfn.XLOOKUP(Table4[[#This Row],[StoreID]],Stores!A:A,Stores!C:C, "Not Found")</f>
        <v>Johnmouth</v>
      </c>
      <c r="Z207" t="str">
        <f>_xlfn.XLOOKUP(Table4[[#This Row],[StoreID]],Stores!A:A,Stores!D:D, "Not Found")</f>
        <v>East</v>
      </c>
    </row>
    <row r="208" spans="1:26">
      <c r="A208" t="s">
        <v>1074</v>
      </c>
      <c r="B208" s="1">
        <v>45229</v>
      </c>
      <c r="C208" t="s">
        <v>313</v>
      </c>
      <c r="D208" t="s">
        <v>796</v>
      </c>
      <c r="E208" t="s">
        <v>846</v>
      </c>
      <c r="F208">
        <v>4</v>
      </c>
      <c r="G208">
        <v>0.05</v>
      </c>
      <c r="H208" t="s">
        <v>875</v>
      </c>
      <c r="I208" s="4">
        <f>Table4[[#This Row],[Quantity]]*Table4[[#This Row],[UnitPrice]]</f>
        <v>6249.72</v>
      </c>
      <c r="J208" s="4">
        <f>Table4[[#This Row],[Gross Revenue]]*(1-Table4[[#This Row],[Discount]])</f>
        <v>5937.2340000000004</v>
      </c>
      <c r="K208" s="4">
        <f>Table4[[#This Row],[Quantity]]*Table4[[#This Row],[CostPrice]]</f>
        <v>4782.5200000000004</v>
      </c>
      <c r="L208" s="4">
        <f>Table4[[#This Row],[Net Revenue]]-Table4[[#This Row],[Total Cost]]</f>
        <v>1154.7139999999999</v>
      </c>
      <c r="M208" t="str">
        <f>_xlfn.XLOOKUP(Table4[[#This Row],[ProductID]], Products!A:A,Products!B:B, "Not Found")</f>
        <v>Chair Laptop</v>
      </c>
      <c r="N208" t="str">
        <f>TEXT(Table4[[#This Row],[Date]], "mmm")</f>
        <v>Oct</v>
      </c>
      <c r="O208" t="str">
        <f>TEXT(Table4[[#This Row],[Date]], "yyyy")</f>
        <v>2023</v>
      </c>
      <c r="P208" t="str">
        <f>_xlfn.XLOOKUP(Table4[[#This Row],[ProductID]],Products!A:A,Products!C:C, "Not Found")</f>
        <v>Electronics</v>
      </c>
      <c r="Q208" t="str">
        <f>_xlfn.XLOOKUP(Table4[[#This Row],[ProductID]],Products!A:A,Products!D:D,"Not Found")</f>
        <v>Laptop</v>
      </c>
      <c r="R208">
        <f>_xlfn.XLOOKUP(Table4[[#This Row],[ProductID]],Products!A:A,Products!E:E,"Not Found")</f>
        <v>1562.43</v>
      </c>
      <c r="S208">
        <f>_xlfn.XLOOKUP(Table4[[#This Row],[ProductID]],Products!A:A,Products!F:F, "Not Found")</f>
        <v>1195.6300000000001</v>
      </c>
      <c r="T208" t="str">
        <f>_xlfn.XLOOKUP(Table4[[#This Row],[CustomerID]],Customers!A:A,Customers!D:D, "Not Found")</f>
        <v>F</v>
      </c>
      <c r="U208" s="6">
        <f>_xlfn.XLOOKUP(Table4[[#This Row],[CustomerID]],Customers!A:A,Customers!E:E, "Not Found")</f>
        <v>29674</v>
      </c>
      <c r="V208">
        <f ca="1">DATEDIF(Table4[[#This Row],[CustomerBirthday]], TODAY(), "Y")</f>
        <v>45</v>
      </c>
      <c r="W208" t="str" cm="1">
        <f t="array" aca="1" ref="W208" ca="1">_xlfn.IFS(Table4[[#This Row],[Age]]&lt;25, "Under 25",Table4[[#This Row],[Age]]=34, "25-34", Table4[[#This Row],[Age]]&lt;=49, "35-49", Table4[[#This Row],[Age]]&lt;=64, "50-64", Table4[[#This Row],[Age]]&gt;=65, "65+")</f>
        <v>35-49</v>
      </c>
      <c r="X208" t="str">
        <f>_xlfn.XLOOKUP(Table4[[#This Row],[StoreID]],Stores!A:A,Stores!B:B, "Not found")</f>
        <v>MegaMart Johnmouth</v>
      </c>
      <c r="Y208" t="str">
        <f>_xlfn.XLOOKUP(Table4[[#This Row],[StoreID]],Stores!A:A,Stores!C:C, "Not Found")</f>
        <v>Johnmouth</v>
      </c>
      <c r="Z208" t="str">
        <f>_xlfn.XLOOKUP(Table4[[#This Row],[StoreID]],Stores!A:A,Stores!D:D, "Not Found")</f>
        <v>East</v>
      </c>
    </row>
    <row r="209" spans="1:26">
      <c r="A209" t="s">
        <v>1075</v>
      </c>
      <c r="B209" s="1">
        <v>45737</v>
      </c>
      <c r="C209" t="s">
        <v>432</v>
      </c>
      <c r="D209" t="s">
        <v>722</v>
      </c>
      <c r="E209" t="s">
        <v>831</v>
      </c>
      <c r="F209">
        <v>3</v>
      </c>
      <c r="G209">
        <v>0</v>
      </c>
      <c r="H209" t="s">
        <v>871</v>
      </c>
      <c r="I209" s="4">
        <f>Table4[[#This Row],[Quantity]]*Table4[[#This Row],[UnitPrice]]</f>
        <v>5561.3099999999995</v>
      </c>
      <c r="J209" s="4">
        <f>Table4[[#This Row],[Gross Revenue]]*(1-Table4[[#This Row],[Discount]])</f>
        <v>5561.3099999999995</v>
      </c>
      <c r="K209" s="4">
        <f>Table4[[#This Row],[Quantity]]*Table4[[#This Row],[CostPrice]]</f>
        <v>4090.56</v>
      </c>
      <c r="L209" s="4">
        <f>Table4[[#This Row],[Net Revenue]]-Table4[[#This Row],[Total Cost]]</f>
        <v>1470.7499999999995</v>
      </c>
      <c r="M209" t="str">
        <f>_xlfn.XLOOKUP(Table4[[#This Row],[ProductID]], Products!A:A,Products!B:B, "Not Found")</f>
        <v>Four Accessories</v>
      </c>
      <c r="N209" t="str">
        <f>TEXT(Table4[[#This Row],[Date]], "mmm")</f>
        <v>Mar</v>
      </c>
      <c r="O209" t="str">
        <f>TEXT(Table4[[#This Row],[Date]], "yyyy")</f>
        <v>2025</v>
      </c>
      <c r="P209" t="str">
        <f>_xlfn.XLOOKUP(Table4[[#This Row],[ProductID]],Products!A:A,Products!C:C, "Not Found")</f>
        <v>Fashion</v>
      </c>
      <c r="Q209" t="str">
        <f>_xlfn.XLOOKUP(Table4[[#This Row],[ProductID]],Products!A:A,Products!D:D,"Not Found")</f>
        <v>Accessories</v>
      </c>
      <c r="R209">
        <f>_xlfn.XLOOKUP(Table4[[#This Row],[ProductID]],Products!A:A,Products!E:E,"Not Found")</f>
        <v>1853.77</v>
      </c>
      <c r="S209">
        <f>_xlfn.XLOOKUP(Table4[[#This Row],[ProductID]],Products!A:A,Products!F:F, "Not Found")</f>
        <v>1363.52</v>
      </c>
      <c r="T209" t="str">
        <f>_xlfn.XLOOKUP(Table4[[#This Row],[CustomerID]],Customers!A:A,Customers!D:D, "Not Found")</f>
        <v>M</v>
      </c>
      <c r="U209" s="6">
        <f>_xlfn.XLOOKUP(Table4[[#This Row],[CustomerID]],Customers!A:A,Customers!E:E, "Not Found")</f>
        <v>20358</v>
      </c>
      <c r="V209">
        <f ca="1">DATEDIF(Table4[[#This Row],[CustomerBirthday]], TODAY(), "Y")</f>
        <v>70</v>
      </c>
      <c r="W209" t="str" cm="1">
        <f t="array" aca="1" ref="W209" ca="1">_xlfn.IFS(Table4[[#This Row],[Age]]&lt;25, "Under 25",Table4[[#This Row],[Age]]=34, "25-34", Table4[[#This Row],[Age]]&lt;=49, "35-49", Table4[[#This Row],[Age]]&lt;=64, "50-64", Table4[[#This Row],[Age]]&gt;=65, "65+")</f>
        <v>65+</v>
      </c>
      <c r="X209" t="str">
        <f>_xlfn.XLOOKUP(Table4[[#This Row],[StoreID]],Stores!A:A,Stores!B:B, "Not found")</f>
        <v>MegaMart Jimenezborough</v>
      </c>
      <c r="Y209" t="str">
        <f>_xlfn.XLOOKUP(Table4[[#This Row],[StoreID]],Stores!A:A,Stores!C:C, "Not Found")</f>
        <v>Jimenezborough</v>
      </c>
      <c r="Z209" t="str">
        <f>_xlfn.XLOOKUP(Table4[[#This Row],[StoreID]],Stores!A:A,Stores!D:D, "Not Found")</f>
        <v>South</v>
      </c>
    </row>
    <row r="210" spans="1:26">
      <c r="A210" t="s">
        <v>1076</v>
      </c>
      <c r="B210" s="1">
        <v>45717</v>
      </c>
      <c r="C210" t="s">
        <v>48</v>
      </c>
      <c r="D210" t="s">
        <v>782</v>
      </c>
      <c r="E210" t="s">
        <v>835</v>
      </c>
      <c r="F210">
        <v>4</v>
      </c>
      <c r="G210">
        <v>0.15</v>
      </c>
      <c r="H210" t="s">
        <v>871</v>
      </c>
      <c r="I210" s="4">
        <f>Table4[[#This Row],[Quantity]]*Table4[[#This Row],[UnitPrice]]</f>
        <v>2695.12</v>
      </c>
      <c r="J210" s="4">
        <f>Table4[[#This Row],[Gross Revenue]]*(1-Table4[[#This Row],[Discount]])</f>
        <v>2290.8519999999999</v>
      </c>
      <c r="K210" s="4">
        <f>Table4[[#This Row],[Quantity]]*Table4[[#This Row],[CostPrice]]</f>
        <v>1453.32</v>
      </c>
      <c r="L210" s="4">
        <f>Table4[[#This Row],[Net Revenue]]-Table4[[#This Row],[Total Cost]]</f>
        <v>837.53199999999993</v>
      </c>
      <c r="M210" t="str">
        <f>_xlfn.XLOOKUP(Table4[[#This Row],[ProductID]], Products!A:A,Products!B:B, "Not Found")</f>
        <v>Deal Smartphone</v>
      </c>
      <c r="N210" t="str">
        <f>TEXT(Table4[[#This Row],[Date]], "mmm")</f>
        <v>Mar</v>
      </c>
      <c r="O210" t="str">
        <f>TEXT(Table4[[#This Row],[Date]], "yyyy")</f>
        <v>2025</v>
      </c>
      <c r="P210" t="str">
        <f>_xlfn.XLOOKUP(Table4[[#This Row],[ProductID]],Products!A:A,Products!C:C, "Not Found")</f>
        <v>Electronics</v>
      </c>
      <c r="Q210" t="str">
        <f>_xlfn.XLOOKUP(Table4[[#This Row],[ProductID]],Products!A:A,Products!D:D,"Not Found")</f>
        <v>Smartphone</v>
      </c>
      <c r="R210">
        <f>_xlfn.XLOOKUP(Table4[[#This Row],[ProductID]],Products!A:A,Products!E:E,"Not Found")</f>
        <v>673.78</v>
      </c>
      <c r="S210">
        <f>_xlfn.XLOOKUP(Table4[[#This Row],[ProductID]],Products!A:A,Products!F:F, "Not Found")</f>
        <v>363.33</v>
      </c>
      <c r="T210" t="str">
        <f>_xlfn.XLOOKUP(Table4[[#This Row],[CustomerID]],Customers!A:A,Customers!D:D, "Not Found")</f>
        <v>M</v>
      </c>
      <c r="U210" s="6">
        <f>_xlfn.XLOOKUP(Table4[[#This Row],[CustomerID]],Customers!A:A,Customers!E:E, "Not Found")</f>
        <v>35492</v>
      </c>
      <c r="V210">
        <f ca="1">DATEDIF(Table4[[#This Row],[CustomerBirthday]], TODAY(), "Y")</f>
        <v>29</v>
      </c>
      <c r="W210" t="str" cm="1">
        <f t="array" aca="1" ref="W210" ca="1">_xlfn.IFS(Table4[[#This Row],[Age]]&lt;25, "Under 25",Table4[[#This Row],[Age]]=34, "25-34", Table4[[#This Row],[Age]]&lt;=49, "35-49", Table4[[#This Row],[Age]]&lt;=64, "50-64", Table4[[#This Row],[Age]]&gt;=65, "65+")</f>
        <v>35-49</v>
      </c>
      <c r="X210" t="str">
        <f>_xlfn.XLOOKUP(Table4[[#This Row],[StoreID]],Stores!A:A,Stores!B:B, "Not found")</f>
        <v>MegaMart Peckmouth</v>
      </c>
      <c r="Y210" t="str">
        <f>_xlfn.XLOOKUP(Table4[[#This Row],[StoreID]],Stores!A:A,Stores!C:C, "Not Found")</f>
        <v>Peckmouth</v>
      </c>
      <c r="Z210" t="str">
        <f>_xlfn.XLOOKUP(Table4[[#This Row],[StoreID]],Stores!A:A,Stores!D:D, "Not Found")</f>
        <v>East</v>
      </c>
    </row>
    <row r="211" spans="1:26">
      <c r="A211" t="s">
        <v>1077</v>
      </c>
      <c r="B211" s="1">
        <v>45506</v>
      </c>
      <c r="C211" t="s">
        <v>355</v>
      </c>
      <c r="D211" t="s">
        <v>766</v>
      </c>
      <c r="E211" t="s">
        <v>839</v>
      </c>
      <c r="F211">
        <v>3</v>
      </c>
      <c r="G211">
        <v>0.15</v>
      </c>
      <c r="H211" t="s">
        <v>868</v>
      </c>
      <c r="I211" s="4">
        <f>Table4[[#This Row],[Quantity]]*Table4[[#This Row],[UnitPrice]]</f>
        <v>3681.7200000000003</v>
      </c>
      <c r="J211" s="4">
        <f>Table4[[#This Row],[Gross Revenue]]*(1-Table4[[#This Row],[Discount]])</f>
        <v>3129.462</v>
      </c>
      <c r="K211" s="4">
        <f>Table4[[#This Row],[Quantity]]*Table4[[#This Row],[CostPrice]]</f>
        <v>2931.27</v>
      </c>
      <c r="L211" s="4">
        <f>Table4[[#This Row],[Net Revenue]]-Table4[[#This Row],[Total Cost]]</f>
        <v>198.19200000000001</v>
      </c>
      <c r="M211" t="str">
        <f>_xlfn.XLOOKUP(Table4[[#This Row],[ProductID]], Products!A:A,Products!B:B, "Not Found")</f>
        <v>Firm Dairy</v>
      </c>
      <c r="N211" t="str">
        <f>TEXT(Table4[[#This Row],[Date]], "mmm")</f>
        <v>Aug</v>
      </c>
      <c r="O211" t="str">
        <f>TEXT(Table4[[#This Row],[Date]], "yyyy")</f>
        <v>2024</v>
      </c>
      <c r="P211" t="str">
        <f>_xlfn.XLOOKUP(Table4[[#This Row],[ProductID]],Products!A:A,Products!C:C, "Not Found")</f>
        <v>Groceries</v>
      </c>
      <c r="Q211" t="str">
        <f>_xlfn.XLOOKUP(Table4[[#This Row],[ProductID]],Products!A:A,Products!D:D,"Not Found")</f>
        <v>Dairy</v>
      </c>
      <c r="R211">
        <f>_xlfn.XLOOKUP(Table4[[#This Row],[ProductID]],Products!A:A,Products!E:E,"Not Found")</f>
        <v>1227.24</v>
      </c>
      <c r="S211">
        <f>_xlfn.XLOOKUP(Table4[[#This Row],[ProductID]],Products!A:A,Products!F:F, "Not Found")</f>
        <v>977.09</v>
      </c>
      <c r="T211" t="str">
        <f>_xlfn.XLOOKUP(Table4[[#This Row],[CustomerID]],Customers!A:A,Customers!D:D, "Not Found")</f>
        <v>M</v>
      </c>
      <c r="U211" s="6">
        <f>_xlfn.XLOOKUP(Table4[[#This Row],[CustomerID]],Customers!A:A,Customers!E:E, "Not Found")</f>
        <v>22937</v>
      </c>
      <c r="V211">
        <f ca="1">DATEDIF(Table4[[#This Row],[CustomerBirthday]], TODAY(), "Y")</f>
        <v>63</v>
      </c>
      <c r="W211" t="str" cm="1">
        <f t="array" aca="1" ref="W211" ca="1">_xlfn.IFS(Table4[[#This Row],[Age]]&lt;25, "Under 25",Table4[[#This Row],[Age]]=34, "25-34", Table4[[#This Row],[Age]]&lt;=49, "35-49", Table4[[#This Row],[Age]]&lt;=64, "50-64", Table4[[#This Row],[Age]]&gt;=65, "65+")</f>
        <v>50-64</v>
      </c>
      <c r="X211" t="str">
        <f>_xlfn.XLOOKUP(Table4[[#This Row],[StoreID]],Stores!A:A,Stores!B:B, "Not found")</f>
        <v>MegaMart New Michele</v>
      </c>
      <c r="Y211" t="str">
        <f>_xlfn.XLOOKUP(Table4[[#This Row],[StoreID]],Stores!A:A,Stores!C:C, "Not Found")</f>
        <v>New Michele</v>
      </c>
      <c r="Z211" t="str">
        <f>_xlfn.XLOOKUP(Table4[[#This Row],[StoreID]],Stores!A:A,Stores!D:D, "Not Found")</f>
        <v>West</v>
      </c>
    </row>
    <row r="212" spans="1:26">
      <c r="A212" t="s">
        <v>1078</v>
      </c>
      <c r="B212" s="1">
        <v>45755</v>
      </c>
      <c r="C212" t="s">
        <v>700</v>
      </c>
      <c r="D212" t="s">
        <v>772</v>
      </c>
      <c r="E212" t="s">
        <v>839</v>
      </c>
      <c r="F212">
        <v>5</v>
      </c>
      <c r="G212">
        <v>0</v>
      </c>
      <c r="H212" t="s">
        <v>865</v>
      </c>
      <c r="I212" s="4">
        <f>Table4[[#This Row],[Quantity]]*Table4[[#This Row],[UnitPrice]]</f>
        <v>9392.35</v>
      </c>
      <c r="J212" s="4">
        <f>Table4[[#This Row],[Gross Revenue]]*(1-Table4[[#This Row],[Discount]])</f>
        <v>9392.35</v>
      </c>
      <c r="K212" s="4">
        <f>Table4[[#This Row],[Quantity]]*Table4[[#This Row],[CostPrice]]</f>
        <v>5074.55</v>
      </c>
      <c r="L212" s="4">
        <f>Table4[[#This Row],[Net Revenue]]-Table4[[#This Row],[Total Cost]]</f>
        <v>4317.8</v>
      </c>
      <c r="M212" t="str">
        <f>_xlfn.XLOOKUP(Table4[[#This Row],[ProductID]], Products!A:A,Products!B:B, "Not Found")</f>
        <v>And Footwear</v>
      </c>
      <c r="N212" t="str">
        <f>TEXT(Table4[[#This Row],[Date]], "mmm")</f>
        <v>Apr</v>
      </c>
      <c r="O212" t="str">
        <f>TEXT(Table4[[#This Row],[Date]], "yyyy")</f>
        <v>2025</v>
      </c>
      <c r="P212" t="str">
        <f>_xlfn.XLOOKUP(Table4[[#This Row],[ProductID]],Products!A:A,Products!C:C, "Not Found")</f>
        <v>Fashion</v>
      </c>
      <c r="Q212" t="str">
        <f>_xlfn.XLOOKUP(Table4[[#This Row],[ProductID]],Products!A:A,Products!D:D,"Not Found")</f>
        <v>Footwear</v>
      </c>
      <c r="R212">
        <f>_xlfn.XLOOKUP(Table4[[#This Row],[ProductID]],Products!A:A,Products!E:E,"Not Found")</f>
        <v>1878.47</v>
      </c>
      <c r="S212">
        <f>_xlfn.XLOOKUP(Table4[[#This Row],[ProductID]],Products!A:A,Products!F:F, "Not Found")</f>
        <v>1014.91</v>
      </c>
      <c r="T212" t="str">
        <f>_xlfn.XLOOKUP(Table4[[#This Row],[CustomerID]],Customers!A:A,Customers!D:D, "Not Found")</f>
        <v>F</v>
      </c>
      <c r="U212" s="6">
        <f>_xlfn.XLOOKUP(Table4[[#This Row],[CustomerID]],Customers!A:A,Customers!E:E, "Not Found")</f>
        <v>25706</v>
      </c>
      <c r="V212">
        <f ca="1">DATEDIF(Table4[[#This Row],[CustomerBirthday]], TODAY(), "Y")</f>
        <v>56</v>
      </c>
      <c r="W212" t="str" cm="1">
        <f t="array" aca="1" ref="W212" ca="1">_xlfn.IFS(Table4[[#This Row],[Age]]&lt;25, "Under 25",Table4[[#This Row],[Age]]=34, "25-34", Table4[[#This Row],[Age]]&lt;=49, "35-49", Table4[[#This Row],[Age]]&lt;=64, "50-64", Table4[[#This Row],[Age]]&gt;=65, "65+")</f>
        <v>50-64</v>
      </c>
      <c r="X212" t="str">
        <f>_xlfn.XLOOKUP(Table4[[#This Row],[StoreID]],Stores!A:A,Stores!B:B, "Not found")</f>
        <v>MegaMart New Michele</v>
      </c>
      <c r="Y212" t="str">
        <f>_xlfn.XLOOKUP(Table4[[#This Row],[StoreID]],Stores!A:A,Stores!C:C, "Not Found")</f>
        <v>New Michele</v>
      </c>
      <c r="Z212" t="str">
        <f>_xlfn.XLOOKUP(Table4[[#This Row],[StoreID]],Stores!A:A,Stores!D:D, "Not Found")</f>
        <v>West</v>
      </c>
    </row>
    <row r="213" spans="1:26">
      <c r="A213" t="s">
        <v>1079</v>
      </c>
      <c r="B213" s="1">
        <v>45824</v>
      </c>
      <c r="C213" t="s">
        <v>71</v>
      </c>
      <c r="D213" t="s">
        <v>816</v>
      </c>
      <c r="E213" t="s">
        <v>839</v>
      </c>
      <c r="F213">
        <v>1</v>
      </c>
      <c r="G213">
        <v>0.15</v>
      </c>
      <c r="H213" t="s">
        <v>865</v>
      </c>
      <c r="I213" s="4">
        <f>Table4[[#This Row],[Quantity]]*Table4[[#This Row],[UnitPrice]]</f>
        <v>1879.08</v>
      </c>
      <c r="J213" s="4">
        <f>Table4[[#This Row],[Gross Revenue]]*(1-Table4[[#This Row],[Discount]])</f>
        <v>1597.2179999999998</v>
      </c>
      <c r="K213" s="4">
        <f>Table4[[#This Row],[Quantity]]*Table4[[#This Row],[CostPrice]]</f>
        <v>1004.56</v>
      </c>
      <c r="L213" s="4">
        <f>Table4[[#This Row],[Net Revenue]]-Table4[[#This Row],[Total Cost]]</f>
        <v>592.6579999999999</v>
      </c>
      <c r="M213" t="str">
        <f>_xlfn.XLOOKUP(Table4[[#This Row],[ProductID]], Products!A:A,Products!B:B, "Not Found")</f>
        <v>Set Dairy</v>
      </c>
      <c r="N213" t="str">
        <f>TEXT(Table4[[#This Row],[Date]], "mmm")</f>
        <v>Jun</v>
      </c>
      <c r="O213" t="str">
        <f>TEXT(Table4[[#This Row],[Date]], "yyyy")</f>
        <v>2025</v>
      </c>
      <c r="P213" t="str">
        <f>_xlfn.XLOOKUP(Table4[[#This Row],[ProductID]],Products!A:A,Products!C:C, "Not Found")</f>
        <v>Groceries</v>
      </c>
      <c r="Q213" t="str">
        <f>_xlfn.XLOOKUP(Table4[[#This Row],[ProductID]],Products!A:A,Products!D:D,"Not Found")</f>
        <v>Dairy</v>
      </c>
      <c r="R213">
        <f>_xlfn.XLOOKUP(Table4[[#This Row],[ProductID]],Products!A:A,Products!E:E,"Not Found")</f>
        <v>1879.08</v>
      </c>
      <c r="S213">
        <f>_xlfn.XLOOKUP(Table4[[#This Row],[ProductID]],Products!A:A,Products!F:F, "Not Found")</f>
        <v>1004.56</v>
      </c>
      <c r="T213" t="str">
        <f>_xlfn.XLOOKUP(Table4[[#This Row],[CustomerID]],Customers!A:A,Customers!D:D, "Not Found")</f>
        <v>F</v>
      </c>
      <c r="U213" s="6">
        <f>_xlfn.XLOOKUP(Table4[[#This Row],[CustomerID]],Customers!A:A,Customers!E:E, "Not Found")</f>
        <v>30021</v>
      </c>
      <c r="V213">
        <f ca="1">DATEDIF(Table4[[#This Row],[CustomerBirthday]], TODAY(), "Y")</f>
        <v>44</v>
      </c>
      <c r="W213" t="str" cm="1">
        <f t="array" aca="1" ref="W213" ca="1">_xlfn.IFS(Table4[[#This Row],[Age]]&lt;25, "Under 25",Table4[[#This Row],[Age]]=34, "25-34", Table4[[#This Row],[Age]]&lt;=49, "35-49", Table4[[#This Row],[Age]]&lt;=64, "50-64", Table4[[#This Row],[Age]]&gt;=65, "65+")</f>
        <v>35-49</v>
      </c>
      <c r="X213" t="str">
        <f>_xlfn.XLOOKUP(Table4[[#This Row],[StoreID]],Stores!A:A,Stores!B:B, "Not found")</f>
        <v>MegaMart New Michele</v>
      </c>
      <c r="Y213" t="str">
        <f>_xlfn.XLOOKUP(Table4[[#This Row],[StoreID]],Stores!A:A,Stores!C:C, "Not Found")</f>
        <v>New Michele</v>
      </c>
      <c r="Z213" t="str">
        <f>_xlfn.XLOOKUP(Table4[[#This Row],[StoreID]],Stores!A:A,Stores!D:D, "Not Found")</f>
        <v>West</v>
      </c>
    </row>
    <row r="214" spans="1:26">
      <c r="A214" t="s">
        <v>1080</v>
      </c>
      <c r="B214" s="1">
        <v>45624</v>
      </c>
      <c r="C214" t="s">
        <v>247</v>
      </c>
      <c r="D214" t="s">
        <v>734</v>
      </c>
      <c r="E214" t="s">
        <v>846</v>
      </c>
      <c r="F214">
        <v>2</v>
      </c>
      <c r="G214">
        <v>0.1</v>
      </c>
      <c r="H214" t="s">
        <v>875</v>
      </c>
      <c r="I214" s="4">
        <f>Table4[[#This Row],[Quantity]]*Table4[[#This Row],[UnitPrice]]</f>
        <v>219.56</v>
      </c>
      <c r="J214" s="4">
        <f>Table4[[#This Row],[Gross Revenue]]*(1-Table4[[#This Row],[Discount]])</f>
        <v>197.60400000000001</v>
      </c>
      <c r="K214" s="4">
        <f>Table4[[#This Row],[Quantity]]*Table4[[#This Row],[CostPrice]]</f>
        <v>141.18</v>
      </c>
      <c r="L214" s="4">
        <f>Table4[[#This Row],[Net Revenue]]-Table4[[#This Row],[Total Cost]]</f>
        <v>56.424000000000007</v>
      </c>
      <c r="M214" t="str">
        <f>_xlfn.XLOOKUP(Table4[[#This Row],[ProductID]], Products!A:A,Products!B:B, "Not Found")</f>
        <v>Recognize Footwear</v>
      </c>
      <c r="N214" t="str">
        <f>TEXT(Table4[[#This Row],[Date]], "mmm")</f>
        <v>Nov</v>
      </c>
      <c r="O214" t="str">
        <f>TEXT(Table4[[#This Row],[Date]], "yyyy")</f>
        <v>2024</v>
      </c>
      <c r="P214" t="str">
        <f>_xlfn.XLOOKUP(Table4[[#This Row],[ProductID]],Products!A:A,Products!C:C, "Not Found")</f>
        <v>Fashion</v>
      </c>
      <c r="Q214" t="str">
        <f>_xlfn.XLOOKUP(Table4[[#This Row],[ProductID]],Products!A:A,Products!D:D,"Not Found")</f>
        <v>Footwear</v>
      </c>
      <c r="R214">
        <f>_xlfn.XLOOKUP(Table4[[#This Row],[ProductID]],Products!A:A,Products!E:E,"Not Found")</f>
        <v>109.78</v>
      </c>
      <c r="S214">
        <f>_xlfn.XLOOKUP(Table4[[#This Row],[ProductID]],Products!A:A,Products!F:F, "Not Found")</f>
        <v>70.59</v>
      </c>
      <c r="T214" t="str">
        <f>_xlfn.XLOOKUP(Table4[[#This Row],[CustomerID]],Customers!A:A,Customers!D:D, "Not Found")</f>
        <v>F</v>
      </c>
      <c r="U214" s="6">
        <f>_xlfn.XLOOKUP(Table4[[#This Row],[CustomerID]],Customers!A:A,Customers!E:E, "Not Found")</f>
        <v>25547</v>
      </c>
      <c r="V214">
        <f ca="1">DATEDIF(Table4[[#This Row],[CustomerBirthday]], TODAY(), "Y")</f>
        <v>56</v>
      </c>
      <c r="W214" t="str" cm="1">
        <f t="array" aca="1" ref="W214" ca="1">_xlfn.IFS(Table4[[#This Row],[Age]]&lt;25, "Under 25",Table4[[#This Row],[Age]]=34, "25-34", Table4[[#This Row],[Age]]&lt;=49, "35-49", Table4[[#This Row],[Age]]&lt;=64, "50-64", Table4[[#This Row],[Age]]&gt;=65, "65+")</f>
        <v>50-64</v>
      </c>
      <c r="X214" t="str">
        <f>_xlfn.XLOOKUP(Table4[[#This Row],[StoreID]],Stores!A:A,Stores!B:B, "Not found")</f>
        <v>MegaMart Johnmouth</v>
      </c>
      <c r="Y214" t="str">
        <f>_xlfn.XLOOKUP(Table4[[#This Row],[StoreID]],Stores!A:A,Stores!C:C, "Not Found")</f>
        <v>Johnmouth</v>
      </c>
      <c r="Z214" t="str">
        <f>_xlfn.XLOOKUP(Table4[[#This Row],[StoreID]],Stores!A:A,Stores!D:D, "Not Found")</f>
        <v>East</v>
      </c>
    </row>
    <row r="215" spans="1:26">
      <c r="A215" t="s">
        <v>1081</v>
      </c>
      <c r="B215" s="1">
        <v>45575</v>
      </c>
      <c r="C215" t="s">
        <v>542</v>
      </c>
      <c r="D215" t="s">
        <v>776</v>
      </c>
      <c r="E215" t="s">
        <v>835</v>
      </c>
      <c r="F215">
        <v>3</v>
      </c>
      <c r="G215">
        <v>0.1</v>
      </c>
      <c r="H215" t="s">
        <v>868</v>
      </c>
      <c r="I215" s="4">
        <f>Table4[[#This Row],[Quantity]]*Table4[[#This Row],[UnitPrice]]</f>
        <v>1287.4499999999998</v>
      </c>
      <c r="J215" s="4">
        <f>Table4[[#This Row],[Gross Revenue]]*(1-Table4[[#This Row],[Discount]])</f>
        <v>1158.7049999999999</v>
      </c>
      <c r="K215" s="4">
        <f>Table4[[#This Row],[Quantity]]*Table4[[#This Row],[CostPrice]]</f>
        <v>776.16000000000008</v>
      </c>
      <c r="L215" s="4">
        <f>Table4[[#This Row],[Net Revenue]]-Table4[[#This Row],[Total Cost]]</f>
        <v>382.54499999999985</v>
      </c>
      <c r="M215" t="str">
        <f>_xlfn.XLOOKUP(Table4[[#This Row],[ProductID]], Products!A:A,Products!B:B, "Not Found")</f>
        <v>Little Watches</v>
      </c>
      <c r="N215" t="str">
        <f>TEXT(Table4[[#This Row],[Date]], "mmm")</f>
        <v>Oct</v>
      </c>
      <c r="O215" t="str">
        <f>TEXT(Table4[[#This Row],[Date]], "yyyy")</f>
        <v>2024</v>
      </c>
      <c r="P215" t="str">
        <f>_xlfn.XLOOKUP(Table4[[#This Row],[ProductID]],Products!A:A,Products!C:C, "Not Found")</f>
        <v>Fashion</v>
      </c>
      <c r="Q215" t="str">
        <f>_xlfn.XLOOKUP(Table4[[#This Row],[ProductID]],Products!A:A,Products!D:D,"Not Found")</f>
        <v>Watches</v>
      </c>
      <c r="R215">
        <f>_xlfn.XLOOKUP(Table4[[#This Row],[ProductID]],Products!A:A,Products!E:E,"Not Found")</f>
        <v>429.15</v>
      </c>
      <c r="S215">
        <f>_xlfn.XLOOKUP(Table4[[#This Row],[ProductID]],Products!A:A,Products!F:F, "Not Found")</f>
        <v>258.72000000000003</v>
      </c>
      <c r="T215" t="str">
        <f>_xlfn.XLOOKUP(Table4[[#This Row],[CustomerID]],Customers!A:A,Customers!D:D, "Not Found")</f>
        <v>M</v>
      </c>
      <c r="U215" s="6">
        <f>_xlfn.XLOOKUP(Table4[[#This Row],[CustomerID]],Customers!A:A,Customers!E:E, "Not Found")</f>
        <v>26101</v>
      </c>
      <c r="V215">
        <f ca="1">DATEDIF(Table4[[#This Row],[CustomerBirthday]], TODAY(), "Y")</f>
        <v>55</v>
      </c>
      <c r="W215" t="str" cm="1">
        <f t="array" aca="1" ref="W215" ca="1">_xlfn.IFS(Table4[[#This Row],[Age]]&lt;25, "Under 25",Table4[[#This Row],[Age]]=34, "25-34", Table4[[#This Row],[Age]]&lt;=49, "35-49", Table4[[#This Row],[Age]]&lt;=64, "50-64", Table4[[#This Row],[Age]]&gt;=65, "65+")</f>
        <v>50-64</v>
      </c>
      <c r="X215" t="str">
        <f>_xlfn.XLOOKUP(Table4[[#This Row],[StoreID]],Stores!A:A,Stores!B:B, "Not found")</f>
        <v>MegaMart Peckmouth</v>
      </c>
      <c r="Y215" t="str">
        <f>_xlfn.XLOOKUP(Table4[[#This Row],[StoreID]],Stores!A:A,Stores!C:C, "Not Found")</f>
        <v>Peckmouth</v>
      </c>
      <c r="Z215" t="str">
        <f>_xlfn.XLOOKUP(Table4[[#This Row],[StoreID]],Stores!A:A,Stores!D:D, "Not Found")</f>
        <v>East</v>
      </c>
    </row>
    <row r="216" spans="1:26">
      <c r="A216" t="s">
        <v>1082</v>
      </c>
      <c r="B216" s="1">
        <v>45818</v>
      </c>
      <c r="C216" t="s">
        <v>134</v>
      </c>
      <c r="D216" t="s">
        <v>794</v>
      </c>
      <c r="E216" t="s">
        <v>846</v>
      </c>
      <c r="F216">
        <v>1</v>
      </c>
      <c r="G216">
        <v>0.1</v>
      </c>
      <c r="H216" t="s">
        <v>868</v>
      </c>
      <c r="I216" s="4">
        <f>Table4[[#This Row],[Quantity]]*Table4[[#This Row],[UnitPrice]]</f>
        <v>428.05</v>
      </c>
      <c r="J216" s="4">
        <f>Table4[[#This Row],[Gross Revenue]]*(1-Table4[[#This Row],[Discount]])</f>
        <v>385.245</v>
      </c>
      <c r="K216" s="4">
        <f>Table4[[#This Row],[Quantity]]*Table4[[#This Row],[CostPrice]]</f>
        <v>246.07</v>
      </c>
      <c r="L216" s="4">
        <f>Table4[[#This Row],[Net Revenue]]-Table4[[#This Row],[Total Cost]]</f>
        <v>139.17500000000001</v>
      </c>
      <c r="M216" t="str">
        <f>_xlfn.XLOOKUP(Table4[[#This Row],[ProductID]], Products!A:A,Products!B:B, "Not Found")</f>
        <v>Everything Laptop</v>
      </c>
      <c r="N216" t="str">
        <f>TEXT(Table4[[#This Row],[Date]], "mmm")</f>
        <v>Jun</v>
      </c>
      <c r="O216" t="str">
        <f>TEXT(Table4[[#This Row],[Date]], "yyyy")</f>
        <v>2025</v>
      </c>
      <c r="P216" t="str">
        <f>_xlfn.XLOOKUP(Table4[[#This Row],[ProductID]],Products!A:A,Products!C:C, "Not Found")</f>
        <v>Electronics</v>
      </c>
      <c r="Q216" t="str">
        <f>_xlfn.XLOOKUP(Table4[[#This Row],[ProductID]],Products!A:A,Products!D:D,"Not Found")</f>
        <v>Laptop</v>
      </c>
      <c r="R216">
        <f>_xlfn.XLOOKUP(Table4[[#This Row],[ProductID]],Products!A:A,Products!E:E,"Not Found")</f>
        <v>428.05</v>
      </c>
      <c r="S216">
        <f>_xlfn.XLOOKUP(Table4[[#This Row],[ProductID]],Products!A:A,Products!F:F, "Not Found")</f>
        <v>246.07</v>
      </c>
      <c r="T216" t="str">
        <f>_xlfn.XLOOKUP(Table4[[#This Row],[CustomerID]],Customers!A:A,Customers!D:D, "Not Found")</f>
        <v>F</v>
      </c>
      <c r="U216" s="6">
        <f>_xlfn.XLOOKUP(Table4[[#This Row],[CustomerID]],Customers!A:A,Customers!E:E, "Not Found")</f>
        <v>23730</v>
      </c>
      <c r="V216">
        <f ca="1">DATEDIF(Table4[[#This Row],[CustomerBirthday]], TODAY(), "Y")</f>
        <v>61</v>
      </c>
      <c r="W216" t="str" cm="1">
        <f t="array" aca="1" ref="W216" ca="1">_xlfn.IFS(Table4[[#This Row],[Age]]&lt;25, "Under 25",Table4[[#This Row],[Age]]=34, "25-34", Table4[[#This Row],[Age]]&lt;=49, "35-49", Table4[[#This Row],[Age]]&lt;=64, "50-64", Table4[[#This Row],[Age]]&gt;=65, "65+")</f>
        <v>50-64</v>
      </c>
      <c r="X216" t="str">
        <f>_xlfn.XLOOKUP(Table4[[#This Row],[StoreID]],Stores!A:A,Stores!B:B, "Not found")</f>
        <v>MegaMart Johnmouth</v>
      </c>
      <c r="Y216" t="str">
        <f>_xlfn.XLOOKUP(Table4[[#This Row],[StoreID]],Stores!A:A,Stores!C:C, "Not Found")</f>
        <v>Johnmouth</v>
      </c>
      <c r="Z216" t="str">
        <f>_xlfn.XLOOKUP(Table4[[#This Row],[StoreID]],Stores!A:A,Stores!D:D, "Not Found")</f>
        <v>East</v>
      </c>
    </row>
    <row r="217" spans="1:26">
      <c r="A217" t="s">
        <v>1083</v>
      </c>
      <c r="B217" s="1">
        <v>45526</v>
      </c>
      <c r="C217" t="s">
        <v>589</v>
      </c>
      <c r="D217" t="s">
        <v>788</v>
      </c>
      <c r="E217" t="s">
        <v>839</v>
      </c>
      <c r="F217">
        <v>2</v>
      </c>
      <c r="G217">
        <v>0</v>
      </c>
      <c r="H217" t="s">
        <v>868</v>
      </c>
      <c r="I217" s="4">
        <f>Table4[[#This Row],[Quantity]]*Table4[[#This Row],[UnitPrice]]</f>
        <v>2191.44</v>
      </c>
      <c r="J217" s="4">
        <f>Table4[[#This Row],[Gross Revenue]]*(1-Table4[[#This Row],[Discount]])</f>
        <v>2191.44</v>
      </c>
      <c r="K217" s="4">
        <f>Table4[[#This Row],[Quantity]]*Table4[[#This Row],[CostPrice]]</f>
        <v>1644.4</v>
      </c>
      <c r="L217" s="4">
        <f>Table4[[#This Row],[Net Revenue]]-Table4[[#This Row],[Total Cost]]</f>
        <v>547.04</v>
      </c>
      <c r="M217" t="str">
        <f>_xlfn.XLOOKUP(Table4[[#This Row],[ProductID]], Products!A:A,Products!B:B, "Not Found")</f>
        <v>Foot Snacks</v>
      </c>
      <c r="N217" t="str">
        <f>TEXT(Table4[[#This Row],[Date]], "mmm")</f>
        <v>Aug</v>
      </c>
      <c r="O217" t="str">
        <f>TEXT(Table4[[#This Row],[Date]], "yyyy")</f>
        <v>2024</v>
      </c>
      <c r="P217" t="str">
        <f>_xlfn.XLOOKUP(Table4[[#This Row],[ProductID]],Products!A:A,Products!C:C, "Not Found")</f>
        <v>Groceries</v>
      </c>
      <c r="Q217" t="str">
        <f>_xlfn.XLOOKUP(Table4[[#This Row],[ProductID]],Products!A:A,Products!D:D,"Not Found")</f>
        <v>Snacks</v>
      </c>
      <c r="R217">
        <f>_xlfn.XLOOKUP(Table4[[#This Row],[ProductID]],Products!A:A,Products!E:E,"Not Found")</f>
        <v>1095.72</v>
      </c>
      <c r="S217">
        <f>_xlfn.XLOOKUP(Table4[[#This Row],[ProductID]],Products!A:A,Products!F:F, "Not Found")</f>
        <v>822.2</v>
      </c>
      <c r="T217" t="str">
        <f>_xlfn.XLOOKUP(Table4[[#This Row],[CustomerID]],Customers!A:A,Customers!D:D, "Not Found")</f>
        <v>M</v>
      </c>
      <c r="U217" s="6">
        <f>_xlfn.XLOOKUP(Table4[[#This Row],[CustomerID]],Customers!A:A,Customers!E:E, "Not Found")</f>
        <v>26659</v>
      </c>
      <c r="V217">
        <f ca="1">DATEDIF(Table4[[#This Row],[CustomerBirthday]], TODAY(), "Y")</f>
        <v>53</v>
      </c>
      <c r="W217" t="str" cm="1">
        <f t="array" aca="1" ref="W217" ca="1">_xlfn.IFS(Table4[[#This Row],[Age]]&lt;25, "Under 25",Table4[[#This Row],[Age]]=34, "25-34", Table4[[#This Row],[Age]]&lt;=49, "35-49", Table4[[#This Row],[Age]]&lt;=64, "50-64", Table4[[#This Row],[Age]]&gt;=65, "65+")</f>
        <v>50-64</v>
      </c>
      <c r="X217" t="str">
        <f>_xlfn.XLOOKUP(Table4[[#This Row],[StoreID]],Stores!A:A,Stores!B:B, "Not found")</f>
        <v>MegaMart New Michele</v>
      </c>
      <c r="Y217" t="str">
        <f>_xlfn.XLOOKUP(Table4[[#This Row],[StoreID]],Stores!A:A,Stores!C:C, "Not Found")</f>
        <v>New Michele</v>
      </c>
      <c r="Z217" t="str">
        <f>_xlfn.XLOOKUP(Table4[[#This Row],[StoreID]],Stores!A:A,Stores!D:D, "Not Found")</f>
        <v>West</v>
      </c>
    </row>
    <row r="218" spans="1:26">
      <c r="A218" t="s">
        <v>1084</v>
      </c>
      <c r="B218" s="1">
        <v>45653</v>
      </c>
      <c r="C218" t="s">
        <v>480</v>
      </c>
      <c r="D218" t="s">
        <v>822</v>
      </c>
      <c r="E218" t="s">
        <v>839</v>
      </c>
      <c r="F218">
        <v>1</v>
      </c>
      <c r="G218">
        <v>0.1</v>
      </c>
      <c r="H218" t="s">
        <v>865</v>
      </c>
      <c r="I218" s="4">
        <f>Table4[[#This Row],[Quantity]]*Table4[[#This Row],[UnitPrice]]</f>
        <v>1216.3599999999999</v>
      </c>
      <c r="J218" s="4">
        <f>Table4[[#This Row],[Gross Revenue]]*(1-Table4[[#This Row],[Discount]])</f>
        <v>1094.7239999999999</v>
      </c>
      <c r="K218" s="4">
        <f>Table4[[#This Row],[Quantity]]*Table4[[#This Row],[CostPrice]]</f>
        <v>794.8</v>
      </c>
      <c r="L218" s="4">
        <f>Table4[[#This Row],[Net Revenue]]-Table4[[#This Row],[Total Cost]]</f>
        <v>299.92399999999998</v>
      </c>
      <c r="M218" t="str">
        <f>_xlfn.XLOOKUP(Table4[[#This Row],[ProductID]], Products!A:A,Products!B:B, "Not Found")</f>
        <v>Nor Bags</v>
      </c>
      <c r="N218" t="str">
        <f>TEXT(Table4[[#This Row],[Date]], "mmm")</f>
        <v>Dec</v>
      </c>
      <c r="O218" t="str">
        <f>TEXT(Table4[[#This Row],[Date]], "yyyy")</f>
        <v>2024</v>
      </c>
      <c r="P218" t="str">
        <f>_xlfn.XLOOKUP(Table4[[#This Row],[ProductID]],Products!A:A,Products!C:C, "Not Found")</f>
        <v>Fashion</v>
      </c>
      <c r="Q218" t="str">
        <f>_xlfn.XLOOKUP(Table4[[#This Row],[ProductID]],Products!A:A,Products!D:D,"Not Found")</f>
        <v>Bags</v>
      </c>
      <c r="R218">
        <f>_xlfn.XLOOKUP(Table4[[#This Row],[ProductID]],Products!A:A,Products!E:E,"Not Found")</f>
        <v>1216.3599999999999</v>
      </c>
      <c r="S218">
        <f>_xlfn.XLOOKUP(Table4[[#This Row],[ProductID]],Products!A:A,Products!F:F, "Not Found")</f>
        <v>794.8</v>
      </c>
      <c r="T218" t="str">
        <f>_xlfn.XLOOKUP(Table4[[#This Row],[CustomerID]],Customers!A:A,Customers!D:D, "Not Found")</f>
        <v>M</v>
      </c>
      <c r="U218" s="6">
        <f>_xlfn.XLOOKUP(Table4[[#This Row],[CustomerID]],Customers!A:A,Customers!E:E, "Not Found")</f>
        <v>35356</v>
      </c>
      <c r="V218">
        <f ca="1">DATEDIF(Table4[[#This Row],[CustomerBirthday]], TODAY(), "Y")</f>
        <v>29</v>
      </c>
      <c r="W218" t="str" cm="1">
        <f t="array" aca="1" ref="W218" ca="1">_xlfn.IFS(Table4[[#This Row],[Age]]&lt;25, "Under 25",Table4[[#This Row],[Age]]=34, "25-34", Table4[[#This Row],[Age]]&lt;=49, "35-49", Table4[[#This Row],[Age]]&lt;=64, "50-64", Table4[[#This Row],[Age]]&gt;=65, "65+")</f>
        <v>35-49</v>
      </c>
      <c r="X218" t="str">
        <f>_xlfn.XLOOKUP(Table4[[#This Row],[StoreID]],Stores!A:A,Stores!B:B, "Not found")</f>
        <v>MegaMart New Michele</v>
      </c>
      <c r="Y218" t="str">
        <f>_xlfn.XLOOKUP(Table4[[#This Row],[StoreID]],Stores!A:A,Stores!C:C, "Not Found")</f>
        <v>New Michele</v>
      </c>
      <c r="Z218" t="str">
        <f>_xlfn.XLOOKUP(Table4[[#This Row],[StoreID]],Stores!A:A,Stores!D:D, "Not Found")</f>
        <v>West</v>
      </c>
    </row>
    <row r="219" spans="1:26">
      <c r="A219" t="s">
        <v>1085</v>
      </c>
      <c r="B219" s="1">
        <v>45361</v>
      </c>
      <c r="C219" t="s">
        <v>183</v>
      </c>
      <c r="D219" t="s">
        <v>822</v>
      </c>
      <c r="E219" t="s">
        <v>835</v>
      </c>
      <c r="F219">
        <v>3</v>
      </c>
      <c r="G219">
        <v>0.15</v>
      </c>
      <c r="H219" t="s">
        <v>871</v>
      </c>
      <c r="I219" s="4">
        <f>Table4[[#This Row],[Quantity]]*Table4[[#This Row],[UnitPrice]]</f>
        <v>3649.08</v>
      </c>
      <c r="J219" s="4">
        <f>Table4[[#This Row],[Gross Revenue]]*(1-Table4[[#This Row],[Discount]])</f>
        <v>3101.7179999999998</v>
      </c>
      <c r="K219" s="4">
        <f>Table4[[#This Row],[Quantity]]*Table4[[#This Row],[CostPrice]]</f>
        <v>2384.3999999999996</v>
      </c>
      <c r="L219" s="4">
        <f>Table4[[#This Row],[Net Revenue]]-Table4[[#This Row],[Total Cost]]</f>
        <v>717.31800000000021</v>
      </c>
      <c r="M219" t="str">
        <f>_xlfn.XLOOKUP(Table4[[#This Row],[ProductID]], Products!A:A,Products!B:B, "Not Found")</f>
        <v>Nor Bags</v>
      </c>
      <c r="N219" t="str">
        <f>TEXT(Table4[[#This Row],[Date]], "mmm")</f>
        <v>Mar</v>
      </c>
      <c r="O219" t="str">
        <f>TEXT(Table4[[#This Row],[Date]], "yyyy")</f>
        <v>2024</v>
      </c>
      <c r="P219" t="str">
        <f>_xlfn.XLOOKUP(Table4[[#This Row],[ProductID]],Products!A:A,Products!C:C, "Not Found")</f>
        <v>Fashion</v>
      </c>
      <c r="Q219" t="str">
        <f>_xlfn.XLOOKUP(Table4[[#This Row],[ProductID]],Products!A:A,Products!D:D,"Not Found")</f>
        <v>Bags</v>
      </c>
      <c r="R219">
        <f>_xlfn.XLOOKUP(Table4[[#This Row],[ProductID]],Products!A:A,Products!E:E,"Not Found")</f>
        <v>1216.3599999999999</v>
      </c>
      <c r="S219">
        <f>_xlfn.XLOOKUP(Table4[[#This Row],[ProductID]],Products!A:A,Products!F:F, "Not Found")</f>
        <v>794.8</v>
      </c>
      <c r="T219" t="str">
        <f>_xlfn.XLOOKUP(Table4[[#This Row],[CustomerID]],Customers!A:A,Customers!D:D, "Not Found")</f>
        <v>F</v>
      </c>
      <c r="U219" s="6">
        <f>_xlfn.XLOOKUP(Table4[[#This Row],[CustomerID]],Customers!A:A,Customers!E:E, "Not Found")</f>
        <v>38901</v>
      </c>
      <c r="V219">
        <f ca="1">DATEDIF(Table4[[#This Row],[CustomerBirthday]], TODAY(), "Y")</f>
        <v>20</v>
      </c>
      <c r="W219" t="str" cm="1">
        <f t="array" aca="1" ref="W219" ca="1">_xlfn.IFS(Table4[[#This Row],[Age]]&lt;25, "Under 25",Table4[[#This Row],[Age]]=34, "25-34", Table4[[#This Row],[Age]]&lt;=49, "35-49", Table4[[#This Row],[Age]]&lt;=64, "50-64", Table4[[#This Row],[Age]]&gt;=65, "65+")</f>
        <v>Under 25</v>
      </c>
      <c r="X219" t="str">
        <f>_xlfn.XLOOKUP(Table4[[#This Row],[StoreID]],Stores!A:A,Stores!B:B, "Not found")</f>
        <v>MegaMart Peckmouth</v>
      </c>
      <c r="Y219" t="str">
        <f>_xlfn.XLOOKUP(Table4[[#This Row],[StoreID]],Stores!A:A,Stores!C:C, "Not Found")</f>
        <v>Peckmouth</v>
      </c>
      <c r="Z219" t="str">
        <f>_xlfn.XLOOKUP(Table4[[#This Row],[StoreID]],Stores!A:A,Stores!D:D, "Not Found")</f>
        <v>East</v>
      </c>
    </row>
    <row r="220" spans="1:26">
      <c r="A220" t="s">
        <v>1086</v>
      </c>
      <c r="B220" s="1">
        <v>45751</v>
      </c>
      <c r="C220" t="s">
        <v>224</v>
      </c>
      <c r="D220" t="s">
        <v>796</v>
      </c>
      <c r="E220" t="s">
        <v>835</v>
      </c>
      <c r="F220">
        <v>2</v>
      </c>
      <c r="G220">
        <v>0</v>
      </c>
      <c r="H220" t="s">
        <v>865</v>
      </c>
      <c r="I220" s="4">
        <f>Table4[[#This Row],[Quantity]]*Table4[[#This Row],[UnitPrice]]</f>
        <v>3124.86</v>
      </c>
      <c r="J220" s="4">
        <f>Table4[[#This Row],[Gross Revenue]]*(1-Table4[[#This Row],[Discount]])</f>
        <v>3124.86</v>
      </c>
      <c r="K220" s="4">
        <f>Table4[[#This Row],[Quantity]]*Table4[[#This Row],[CostPrice]]</f>
        <v>2391.2600000000002</v>
      </c>
      <c r="L220" s="4">
        <f>Table4[[#This Row],[Net Revenue]]-Table4[[#This Row],[Total Cost]]</f>
        <v>733.59999999999991</v>
      </c>
      <c r="M220" t="str">
        <f>_xlfn.XLOOKUP(Table4[[#This Row],[ProductID]], Products!A:A,Products!B:B, "Not Found")</f>
        <v>Chair Laptop</v>
      </c>
      <c r="N220" t="str">
        <f>TEXT(Table4[[#This Row],[Date]], "mmm")</f>
        <v>Apr</v>
      </c>
      <c r="O220" t="str">
        <f>TEXT(Table4[[#This Row],[Date]], "yyyy")</f>
        <v>2025</v>
      </c>
      <c r="P220" t="str">
        <f>_xlfn.XLOOKUP(Table4[[#This Row],[ProductID]],Products!A:A,Products!C:C, "Not Found")</f>
        <v>Electronics</v>
      </c>
      <c r="Q220" t="str">
        <f>_xlfn.XLOOKUP(Table4[[#This Row],[ProductID]],Products!A:A,Products!D:D,"Not Found")</f>
        <v>Laptop</v>
      </c>
      <c r="R220">
        <f>_xlfn.XLOOKUP(Table4[[#This Row],[ProductID]],Products!A:A,Products!E:E,"Not Found")</f>
        <v>1562.43</v>
      </c>
      <c r="S220">
        <f>_xlfn.XLOOKUP(Table4[[#This Row],[ProductID]],Products!A:A,Products!F:F, "Not Found")</f>
        <v>1195.6300000000001</v>
      </c>
      <c r="T220" t="str">
        <f>_xlfn.XLOOKUP(Table4[[#This Row],[CustomerID]],Customers!A:A,Customers!D:D, "Not Found")</f>
        <v>M</v>
      </c>
      <c r="U220" s="6">
        <f>_xlfn.XLOOKUP(Table4[[#This Row],[CustomerID]],Customers!A:A,Customers!E:E, "Not Found")</f>
        <v>38555</v>
      </c>
      <c r="V220">
        <f ca="1">DATEDIF(Table4[[#This Row],[CustomerBirthday]], TODAY(), "Y")</f>
        <v>21</v>
      </c>
      <c r="W220" t="str" cm="1">
        <f t="array" aca="1" ref="W220" ca="1">_xlfn.IFS(Table4[[#This Row],[Age]]&lt;25, "Under 25",Table4[[#This Row],[Age]]=34, "25-34", Table4[[#This Row],[Age]]&lt;=49, "35-49", Table4[[#This Row],[Age]]&lt;=64, "50-64", Table4[[#This Row],[Age]]&gt;=65, "65+")</f>
        <v>Under 25</v>
      </c>
      <c r="X220" t="str">
        <f>_xlfn.XLOOKUP(Table4[[#This Row],[StoreID]],Stores!A:A,Stores!B:B, "Not found")</f>
        <v>MegaMart Peckmouth</v>
      </c>
      <c r="Y220" t="str">
        <f>_xlfn.XLOOKUP(Table4[[#This Row],[StoreID]],Stores!A:A,Stores!C:C, "Not Found")</f>
        <v>Peckmouth</v>
      </c>
      <c r="Z220" t="str">
        <f>_xlfn.XLOOKUP(Table4[[#This Row],[StoreID]],Stores!A:A,Stores!D:D, "Not Found")</f>
        <v>East</v>
      </c>
    </row>
    <row r="221" spans="1:26">
      <c r="A221" t="s">
        <v>1087</v>
      </c>
      <c r="B221" s="1">
        <v>45400</v>
      </c>
      <c r="C221" t="s">
        <v>105</v>
      </c>
      <c r="D221" t="s">
        <v>766</v>
      </c>
      <c r="E221" t="s">
        <v>846</v>
      </c>
      <c r="F221">
        <v>5</v>
      </c>
      <c r="G221">
        <v>0</v>
      </c>
      <c r="H221" t="s">
        <v>865</v>
      </c>
      <c r="I221" s="4">
        <f>Table4[[#This Row],[Quantity]]*Table4[[#This Row],[UnitPrice]]</f>
        <v>6136.2</v>
      </c>
      <c r="J221" s="4">
        <f>Table4[[#This Row],[Gross Revenue]]*(1-Table4[[#This Row],[Discount]])</f>
        <v>6136.2</v>
      </c>
      <c r="K221" s="4">
        <f>Table4[[#This Row],[Quantity]]*Table4[[#This Row],[CostPrice]]</f>
        <v>4885.45</v>
      </c>
      <c r="L221" s="4">
        <f>Table4[[#This Row],[Net Revenue]]-Table4[[#This Row],[Total Cost]]</f>
        <v>1250.75</v>
      </c>
      <c r="M221" t="str">
        <f>_xlfn.XLOOKUP(Table4[[#This Row],[ProductID]], Products!A:A,Products!B:B, "Not Found")</f>
        <v>Firm Dairy</v>
      </c>
      <c r="N221" t="str">
        <f>TEXT(Table4[[#This Row],[Date]], "mmm")</f>
        <v>Apr</v>
      </c>
      <c r="O221" t="str">
        <f>TEXT(Table4[[#This Row],[Date]], "yyyy")</f>
        <v>2024</v>
      </c>
      <c r="P221" t="str">
        <f>_xlfn.XLOOKUP(Table4[[#This Row],[ProductID]],Products!A:A,Products!C:C, "Not Found")</f>
        <v>Groceries</v>
      </c>
      <c r="Q221" t="str">
        <f>_xlfn.XLOOKUP(Table4[[#This Row],[ProductID]],Products!A:A,Products!D:D,"Not Found")</f>
        <v>Dairy</v>
      </c>
      <c r="R221">
        <f>_xlfn.XLOOKUP(Table4[[#This Row],[ProductID]],Products!A:A,Products!E:E,"Not Found")</f>
        <v>1227.24</v>
      </c>
      <c r="S221">
        <f>_xlfn.XLOOKUP(Table4[[#This Row],[ProductID]],Products!A:A,Products!F:F, "Not Found")</f>
        <v>977.09</v>
      </c>
      <c r="T221" t="str">
        <f>_xlfn.XLOOKUP(Table4[[#This Row],[CustomerID]],Customers!A:A,Customers!D:D, "Not Found")</f>
        <v>M</v>
      </c>
      <c r="U221" s="6">
        <f>_xlfn.XLOOKUP(Table4[[#This Row],[CustomerID]],Customers!A:A,Customers!E:E, "Not Found")</f>
        <v>37990</v>
      </c>
      <c r="V221">
        <f ca="1">DATEDIF(Table4[[#This Row],[CustomerBirthday]], TODAY(), "Y")</f>
        <v>22</v>
      </c>
      <c r="W221" t="str" cm="1">
        <f t="array" aca="1" ref="W221" ca="1">_xlfn.IFS(Table4[[#This Row],[Age]]&lt;25, "Under 25",Table4[[#This Row],[Age]]=34, "25-34", Table4[[#This Row],[Age]]&lt;=49, "35-49", Table4[[#This Row],[Age]]&lt;=64, "50-64", Table4[[#This Row],[Age]]&gt;=65, "65+")</f>
        <v>Under 25</v>
      </c>
      <c r="X221" t="str">
        <f>_xlfn.XLOOKUP(Table4[[#This Row],[StoreID]],Stores!A:A,Stores!B:B, "Not found")</f>
        <v>MegaMart Johnmouth</v>
      </c>
      <c r="Y221" t="str">
        <f>_xlfn.XLOOKUP(Table4[[#This Row],[StoreID]],Stores!A:A,Stores!C:C, "Not Found")</f>
        <v>Johnmouth</v>
      </c>
      <c r="Z221" t="str">
        <f>_xlfn.XLOOKUP(Table4[[#This Row],[StoreID]],Stores!A:A,Stores!D:D, "Not Found")</f>
        <v>East</v>
      </c>
    </row>
    <row r="222" spans="1:26">
      <c r="A222" t="s">
        <v>1088</v>
      </c>
      <c r="B222" s="1">
        <v>45867</v>
      </c>
      <c r="C222" t="s">
        <v>693</v>
      </c>
      <c r="D222" t="s">
        <v>715</v>
      </c>
      <c r="E222" t="s">
        <v>846</v>
      </c>
      <c r="F222">
        <v>2</v>
      </c>
      <c r="G222">
        <v>0.15</v>
      </c>
      <c r="H222" t="s">
        <v>871</v>
      </c>
      <c r="I222" s="4">
        <f>Table4[[#This Row],[Quantity]]*Table4[[#This Row],[UnitPrice]]</f>
        <v>1637.52</v>
      </c>
      <c r="J222" s="4">
        <f>Table4[[#This Row],[Gross Revenue]]*(1-Table4[[#This Row],[Discount]])</f>
        <v>1391.8920000000001</v>
      </c>
      <c r="K222" s="4">
        <f>Table4[[#This Row],[Quantity]]*Table4[[#This Row],[CostPrice]]</f>
        <v>1055.24</v>
      </c>
      <c r="L222" s="4">
        <f>Table4[[#This Row],[Net Revenue]]-Table4[[#This Row],[Total Cost]]</f>
        <v>336.65200000000004</v>
      </c>
      <c r="M222" t="str">
        <f>_xlfn.XLOOKUP(Table4[[#This Row],[ProductID]], Products!A:A,Products!B:B, "Not Found")</f>
        <v>Audience Television</v>
      </c>
      <c r="N222" t="str">
        <f>TEXT(Table4[[#This Row],[Date]], "mmm")</f>
        <v>Jul</v>
      </c>
      <c r="O222" t="str">
        <f>TEXT(Table4[[#This Row],[Date]], "yyyy")</f>
        <v>2025</v>
      </c>
      <c r="P222" t="str">
        <f>_xlfn.XLOOKUP(Table4[[#This Row],[ProductID]],Products!A:A,Products!C:C, "Not Found")</f>
        <v>Electronics</v>
      </c>
      <c r="Q222" t="str">
        <f>_xlfn.XLOOKUP(Table4[[#This Row],[ProductID]],Products!A:A,Products!D:D,"Not Found")</f>
        <v>Television</v>
      </c>
      <c r="R222">
        <f>_xlfn.XLOOKUP(Table4[[#This Row],[ProductID]],Products!A:A,Products!E:E,"Not Found")</f>
        <v>818.76</v>
      </c>
      <c r="S222">
        <f>_xlfn.XLOOKUP(Table4[[#This Row],[ProductID]],Products!A:A,Products!F:F, "Not Found")</f>
        <v>527.62</v>
      </c>
      <c r="T222" t="str">
        <f>_xlfn.XLOOKUP(Table4[[#This Row],[CustomerID]],Customers!A:A,Customers!D:D, "Not Found")</f>
        <v>M</v>
      </c>
      <c r="U222" s="6">
        <f>_xlfn.XLOOKUP(Table4[[#This Row],[CustomerID]],Customers!A:A,Customers!E:E, "Not Found")</f>
        <v>21086</v>
      </c>
      <c r="V222">
        <f ca="1">DATEDIF(Table4[[#This Row],[CustomerBirthday]], TODAY(), "Y")</f>
        <v>68</v>
      </c>
      <c r="W222" t="str" cm="1">
        <f t="array" aca="1" ref="W222" ca="1">_xlfn.IFS(Table4[[#This Row],[Age]]&lt;25, "Under 25",Table4[[#This Row],[Age]]=34, "25-34", Table4[[#This Row],[Age]]&lt;=49, "35-49", Table4[[#This Row],[Age]]&lt;=64, "50-64", Table4[[#This Row],[Age]]&gt;=65, "65+")</f>
        <v>65+</v>
      </c>
      <c r="X222" t="str">
        <f>_xlfn.XLOOKUP(Table4[[#This Row],[StoreID]],Stores!A:A,Stores!B:B, "Not found")</f>
        <v>MegaMart Johnmouth</v>
      </c>
      <c r="Y222" t="str">
        <f>_xlfn.XLOOKUP(Table4[[#This Row],[StoreID]],Stores!A:A,Stores!C:C, "Not Found")</f>
        <v>Johnmouth</v>
      </c>
      <c r="Z222" t="str">
        <f>_xlfn.XLOOKUP(Table4[[#This Row],[StoreID]],Stores!A:A,Stores!D:D, "Not Found")</f>
        <v>East</v>
      </c>
    </row>
    <row r="223" spans="1:26">
      <c r="A223" t="s">
        <v>1089</v>
      </c>
      <c r="B223" s="1">
        <v>45754</v>
      </c>
      <c r="C223" t="s">
        <v>163</v>
      </c>
      <c r="D223" t="s">
        <v>816</v>
      </c>
      <c r="E223" t="s">
        <v>835</v>
      </c>
      <c r="F223">
        <v>5</v>
      </c>
      <c r="G223">
        <v>0.05</v>
      </c>
      <c r="H223" t="s">
        <v>868</v>
      </c>
      <c r="I223" s="4">
        <f>Table4[[#This Row],[Quantity]]*Table4[[#This Row],[UnitPrice]]</f>
        <v>9395.4</v>
      </c>
      <c r="J223" s="4">
        <f>Table4[[#This Row],[Gross Revenue]]*(1-Table4[[#This Row],[Discount]])</f>
        <v>8925.6299999999992</v>
      </c>
      <c r="K223" s="4">
        <f>Table4[[#This Row],[Quantity]]*Table4[[#This Row],[CostPrice]]</f>
        <v>5022.7999999999993</v>
      </c>
      <c r="L223" s="4">
        <f>Table4[[#This Row],[Net Revenue]]-Table4[[#This Row],[Total Cost]]</f>
        <v>3902.83</v>
      </c>
      <c r="M223" t="str">
        <f>_xlfn.XLOOKUP(Table4[[#This Row],[ProductID]], Products!A:A,Products!B:B, "Not Found")</f>
        <v>Set Dairy</v>
      </c>
      <c r="N223" t="str">
        <f>TEXT(Table4[[#This Row],[Date]], "mmm")</f>
        <v>Apr</v>
      </c>
      <c r="O223" t="str">
        <f>TEXT(Table4[[#This Row],[Date]], "yyyy")</f>
        <v>2025</v>
      </c>
      <c r="P223" t="str">
        <f>_xlfn.XLOOKUP(Table4[[#This Row],[ProductID]],Products!A:A,Products!C:C, "Not Found")</f>
        <v>Groceries</v>
      </c>
      <c r="Q223" t="str">
        <f>_xlfn.XLOOKUP(Table4[[#This Row],[ProductID]],Products!A:A,Products!D:D,"Not Found")</f>
        <v>Dairy</v>
      </c>
      <c r="R223">
        <f>_xlfn.XLOOKUP(Table4[[#This Row],[ProductID]],Products!A:A,Products!E:E,"Not Found")</f>
        <v>1879.08</v>
      </c>
      <c r="S223">
        <f>_xlfn.XLOOKUP(Table4[[#This Row],[ProductID]],Products!A:A,Products!F:F, "Not Found")</f>
        <v>1004.56</v>
      </c>
      <c r="T223" t="str">
        <f>_xlfn.XLOOKUP(Table4[[#This Row],[CustomerID]],Customers!A:A,Customers!D:D, "Not Found")</f>
        <v>F</v>
      </c>
      <c r="U223" s="6">
        <f>_xlfn.XLOOKUP(Table4[[#This Row],[CustomerID]],Customers!A:A,Customers!E:E, "Not Found")</f>
        <v>36564</v>
      </c>
      <c r="V223">
        <f ca="1">DATEDIF(Table4[[#This Row],[CustomerBirthday]], TODAY(), "Y")</f>
        <v>26</v>
      </c>
      <c r="W223" t="str" cm="1">
        <f t="array" aca="1" ref="W223" ca="1">_xlfn.IFS(Table4[[#This Row],[Age]]&lt;25, "Under 25",Table4[[#This Row],[Age]]=34, "25-34", Table4[[#This Row],[Age]]&lt;=49, "35-49", Table4[[#This Row],[Age]]&lt;=64, "50-64", Table4[[#This Row],[Age]]&gt;=65, "65+")</f>
        <v>35-49</v>
      </c>
      <c r="X223" t="str">
        <f>_xlfn.XLOOKUP(Table4[[#This Row],[StoreID]],Stores!A:A,Stores!B:B, "Not found")</f>
        <v>MegaMart Peckmouth</v>
      </c>
      <c r="Y223" t="str">
        <f>_xlfn.XLOOKUP(Table4[[#This Row],[StoreID]],Stores!A:A,Stores!C:C, "Not Found")</f>
        <v>Peckmouth</v>
      </c>
      <c r="Z223" t="str">
        <f>_xlfn.XLOOKUP(Table4[[#This Row],[StoreID]],Stores!A:A,Stores!D:D, "Not Found")</f>
        <v>East</v>
      </c>
    </row>
    <row r="224" spans="1:26">
      <c r="A224" t="s">
        <v>1090</v>
      </c>
      <c r="B224" s="1">
        <v>45882</v>
      </c>
      <c r="C224" t="s">
        <v>51</v>
      </c>
      <c r="D224" t="s">
        <v>818</v>
      </c>
      <c r="E224" t="s">
        <v>842</v>
      </c>
      <c r="F224">
        <v>3</v>
      </c>
      <c r="G224">
        <v>0.05</v>
      </c>
      <c r="H224" t="s">
        <v>868</v>
      </c>
      <c r="I224" s="4">
        <f>Table4[[#This Row],[Quantity]]*Table4[[#This Row],[UnitPrice]]</f>
        <v>3496.1099999999997</v>
      </c>
      <c r="J224" s="4">
        <f>Table4[[#This Row],[Gross Revenue]]*(1-Table4[[#This Row],[Discount]])</f>
        <v>3321.3044999999997</v>
      </c>
      <c r="K224" s="4">
        <f>Table4[[#This Row],[Quantity]]*Table4[[#This Row],[CostPrice]]</f>
        <v>2779.6499999999996</v>
      </c>
      <c r="L224" s="4">
        <f>Table4[[#This Row],[Net Revenue]]-Table4[[#This Row],[Total Cost]]</f>
        <v>541.6545000000001</v>
      </c>
      <c r="M224" t="str">
        <f>_xlfn.XLOOKUP(Table4[[#This Row],[ProductID]], Products!A:A,Products!B:B, "Not Found")</f>
        <v>Nature Clothing</v>
      </c>
      <c r="N224" t="str">
        <f>TEXT(Table4[[#This Row],[Date]], "mmm")</f>
        <v>Aug</v>
      </c>
      <c r="O224" t="str">
        <f>TEXT(Table4[[#This Row],[Date]], "yyyy")</f>
        <v>2025</v>
      </c>
      <c r="P224" t="str">
        <f>_xlfn.XLOOKUP(Table4[[#This Row],[ProductID]],Products!A:A,Products!C:C, "Not Found")</f>
        <v>Fashion</v>
      </c>
      <c r="Q224" t="str">
        <f>_xlfn.XLOOKUP(Table4[[#This Row],[ProductID]],Products!A:A,Products!D:D,"Not Found")</f>
        <v>Clothing</v>
      </c>
      <c r="R224">
        <f>_xlfn.XLOOKUP(Table4[[#This Row],[ProductID]],Products!A:A,Products!E:E,"Not Found")</f>
        <v>1165.3699999999999</v>
      </c>
      <c r="S224">
        <f>_xlfn.XLOOKUP(Table4[[#This Row],[ProductID]],Products!A:A,Products!F:F, "Not Found")</f>
        <v>926.55</v>
      </c>
      <c r="T224" t="str">
        <f>_xlfn.XLOOKUP(Table4[[#This Row],[CustomerID]],Customers!A:A,Customers!D:D, "Not Found")</f>
        <v>M</v>
      </c>
      <c r="U224" s="6">
        <f>_xlfn.XLOOKUP(Table4[[#This Row],[CustomerID]],Customers!A:A,Customers!E:E, "Not Found")</f>
        <v>32850</v>
      </c>
      <c r="V224">
        <f ca="1">DATEDIF(Table4[[#This Row],[CustomerBirthday]], TODAY(), "Y")</f>
        <v>36</v>
      </c>
      <c r="W224" t="str" cm="1">
        <f t="array" aca="1" ref="W224" ca="1">_xlfn.IFS(Table4[[#This Row],[Age]]&lt;25, "Under 25",Table4[[#This Row],[Age]]=34, "25-34", Table4[[#This Row],[Age]]&lt;=49, "35-49", Table4[[#This Row],[Age]]&lt;=64, "50-64", Table4[[#This Row],[Age]]&gt;=65, "65+")</f>
        <v>35-49</v>
      </c>
      <c r="X224" t="str">
        <f>_xlfn.XLOOKUP(Table4[[#This Row],[StoreID]],Stores!A:A,Stores!B:B, "Not found")</f>
        <v>MegaMart Brianahaven</v>
      </c>
      <c r="Y224" t="str">
        <f>_xlfn.XLOOKUP(Table4[[#This Row],[StoreID]],Stores!A:A,Stores!C:C, "Not Found")</f>
        <v>Brianahaven</v>
      </c>
      <c r="Z224" t="str">
        <f>_xlfn.XLOOKUP(Table4[[#This Row],[StoreID]],Stores!A:A,Stores!D:D, "Not Found")</f>
        <v>North</v>
      </c>
    </row>
    <row r="225" spans="1:26">
      <c r="A225" t="s">
        <v>1091</v>
      </c>
      <c r="B225" s="1">
        <v>45832</v>
      </c>
      <c r="C225" t="s">
        <v>563</v>
      </c>
      <c r="D225" t="s">
        <v>757</v>
      </c>
      <c r="E225" t="s">
        <v>839</v>
      </c>
      <c r="F225">
        <v>4</v>
      </c>
      <c r="G225">
        <v>0.05</v>
      </c>
      <c r="H225" t="s">
        <v>871</v>
      </c>
      <c r="I225" s="4">
        <f>Table4[[#This Row],[Quantity]]*Table4[[#This Row],[UnitPrice]]</f>
        <v>4984.4399999999996</v>
      </c>
      <c r="J225" s="4">
        <f>Table4[[#This Row],[Gross Revenue]]*(1-Table4[[#This Row],[Discount]])</f>
        <v>4735.2179999999998</v>
      </c>
      <c r="K225" s="4">
        <f>Table4[[#This Row],[Quantity]]*Table4[[#This Row],[CostPrice]]</f>
        <v>3334.08</v>
      </c>
      <c r="L225" s="4">
        <f>Table4[[#This Row],[Net Revenue]]-Table4[[#This Row],[Total Cost]]</f>
        <v>1401.1379999999999</v>
      </c>
      <c r="M225" t="str">
        <f>_xlfn.XLOOKUP(Table4[[#This Row],[ProductID]], Products!A:A,Products!B:B, "Not Found")</f>
        <v>Find Headphones</v>
      </c>
      <c r="N225" t="str">
        <f>TEXT(Table4[[#This Row],[Date]], "mmm")</f>
        <v>Jun</v>
      </c>
      <c r="O225" t="str">
        <f>TEXT(Table4[[#This Row],[Date]], "yyyy")</f>
        <v>2025</v>
      </c>
      <c r="P225" t="str">
        <f>_xlfn.XLOOKUP(Table4[[#This Row],[ProductID]],Products!A:A,Products!C:C, "Not Found")</f>
        <v>Electronics</v>
      </c>
      <c r="Q225" t="str">
        <f>_xlfn.XLOOKUP(Table4[[#This Row],[ProductID]],Products!A:A,Products!D:D,"Not Found")</f>
        <v>Headphones</v>
      </c>
      <c r="R225">
        <f>_xlfn.XLOOKUP(Table4[[#This Row],[ProductID]],Products!A:A,Products!E:E,"Not Found")</f>
        <v>1246.1099999999999</v>
      </c>
      <c r="S225">
        <f>_xlfn.XLOOKUP(Table4[[#This Row],[ProductID]],Products!A:A,Products!F:F, "Not Found")</f>
        <v>833.52</v>
      </c>
      <c r="T225" t="str">
        <f>_xlfn.XLOOKUP(Table4[[#This Row],[CustomerID]],Customers!A:A,Customers!D:D, "Not Found")</f>
        <v>M</v>
      </c>
      <c r="U225" s="6">
        <f>_xlfn.XLOOKUP(Table4[[#This Row],[CustomerID]],Customers!A:A,Customers!E:E, "Not Found")</f>
        <v>24092</v>
      </c>
      <c r="V225">
        <f ca="1">DATEDIF(Table4[[#This Row],[CustomerBirthday]], TODAY(), "Y")</f>
        <v>60</v>
      </c>
      <c r="W225" t="str" cm="1">
        <f t="array" aca="1" ref="W225" ca="1">_xlfn.IFS(Table4[[#This Row],[Age]]&lt;25, "Under 25",Table4[[#This Row],[Age]]=34, "25-34", Table4[[#This Row],[Age]]&lt;=49, "35-49", Table4[[#This Row],[Age]]&lt;=64, "50-64", Table4[[#This Row],[Age]]&gt;=65, "65+")</f>
        <v>50-64</v>
      </c>
      <c r="X225" t="str">
        <f>_xlfn.XLOOKUP(Table4[[#This Row],[StoreID]],Stores!A:A,Stores!B:B, "Not found")</f>
        <v>MegaMart New Michele</v>
      </c>
      <c r="Y225" t="str">
        <f>_xlfn.XLOOKUP(Table4[[#This Row],[StoreID]],Stores!A:A,Stores!C:C, "Not Found")</f>
        <v>New Michele</v>
      </c>
      <c r="Z225" t="str">
        <f>_xlfn.XLOOKUP(Table4[[#This Row],[StoreID]],Stores!A:A,Stores!D:D, "Not Found")</f>
        <v>West</v>
      </c>
    </row>
    <row r="226" spans="1:26">
      <c r="A226" t="s">
        <v>1092</v>
      </c>
      <c r="B226" s="1">
        <v>45260</v>
      </c>
      <c r="C226" t="s">
        <v>302</v>
      </c>
      <c r="D226" t="s">
        <v>764</v>
      </c>
      <c r="E226" t="s">
        <v>842</v>
      </c>
      <c r="F226">
        <v>2</v>
      </c>
      <c r="G226">
        <v>0.1</v>
      </c>
      <c r="H226" t="s">
        <v>868</v>
      </c>
      <c r="I226" s="4">
        <f>Table4[[#This Row],[Quantity]]*Table4[[#This Row],[UnitPrice]]</f>
        <v>647.84</v>
      </c>
      <c r="J226" s="4">
        <f>Table4[[#This Row],[Gross Revenue]]*(1-Table4[[#This Row],[Discount]])</f>
        <v>583.05600000000004</v>
      </c>
      <c r="K226" s="4">
        <f>Table4[[#This Row],[Quantity]]*Table4[[#This Row],[CostPrice]]</f>
        <v>485.96</v>
      </c>
      <c r="L226" s="4">
        <f>Table4[[#This Row],[Net Revenue]]-Table4[[#This Row],[Total Cost]]</f>
        <v>97.09600000000006</v>
      </c>
      <c r="M226" t="str">
        <f>_xlfn.XLOOKUP(Table4[[#This Row],[ProductID]], Products!A:A,Products!B:B, "Not Found")</f>
        <v>Simple Accessories</v>
      </c>
      <c r="N226" t="str">
        <f>TEXT(Table4[[#This Row],[Date]], "mmm")</f>
        <v>Nov</v>
      </c>
      <c r="O226" t="str">
        <f>TEXT(Table4[[#This Row],[Date]], "yyyy")</f>
        <v>2023</v>
      </c>
      <c r="P226" t="str">
        <f>_xlfn.XLOOKUP(Table4[[#This Row],[ProductID]],Products!A:A,Products!C:C, "Not Found")</f>
        <v>Fashion</v>
      </c>
      <c r="Q226" t="str">
        <f>_xlfn.XLOOKUP(Table4[[#This Row],[ProductID]],Products!A:A,Products!D:D,"Not Found")</f>
        <v>Accessories</v>
      </c>
      <c r="R226">
        <f>_xlfn.XLOOKUP(Table4[[#This Row],[ProductID]],Products!A:A,Products!E:E,"Not Found")</f>
        <v>323.92</v>
      </c>
      <c r="S226">
        <f>_xlfn.XLOOKUP(Table4[[#This Row],[ProductID]],Products!A:A,Products!F:F, "Not Found")</f>
        <v>242.98</v>
      </c>
      <c r="T226" t="str">
        <f>_xlfn.XLOOKUP(Table4[[#This Row],[CustomerID]],Customers!A:A,Customers!D:D, "Not Found")</f>
        <v>F</v>
      </c>
      <c r="U226" s="6">
        <f>_xlfn.XLOOKUP(Table4[[#This Row],[CustomerID]],Customers!A:A,Customers!E:E, "Not Found")</f>
        <v>37929</v>
      </c>
      <c r="V226">
        <f ca="1">DATEDIF(Table4[[#This Row],[CustomerBirthday]], TODAY(), "Y")</f>
        <v>22</v>
      </c>
      <c r="W226" t="str" cm="1">
        <f t="array" aca="1" ref="W226" ca="1">_xlfn.IFS(Table4[[#This Row],[Age]]&lt;25, "Under 25",Table4[[#This Row],[Age]]=34, "25-34", Table4[[#This Row],[Age]]&lt;=49, "35-49", Table4[[#This Row],[Age]]&lt;=64, "50-64", Table4[[#This Row],[Age]]&gt;=65, "65+")</f>
        <v>Under 25</v>
      </c>
      <c r="X226" t="str">
        <f>_xlfn.XLOOKUP(Table4[[#This Row],[StoreID]],Stores!A:A,Stores!B:B, "Not found")</f>
        <v>MegaMart Brianahaven</v>
      </c>
      <c r="Y226" t="str">
        <f>_xlfn.XLOOKUP(Table4[[#This Row],[StoreID]],Stores!A:A,Stores!C:C, "Not Found")</f>
        <v>Brianahaven</v>
      </c>
      <c r="Z226" t="str">
        <f>_xlfn.XLOOKUP(Table4[[#This Row],[StoreID]],Stores!A:A,Stores!D:D, "Not Found")</f>
        <v>North</v>
      </c>
    </row>
    <row r="227" spans="1:26">
      <c r="A227" t="s">
        <v>1093</v>
      </c>
      <c r="B227" s="1">
        <v>45430</v>
      </c>
      <c r="C227" t="s">
        <v>442</v>
      </c>
      <c r="D227" t="s">
        <v>764</v>
      </c>
      <c r="E227" t="s">
        <v>839</v>
      </c>
      <c r="F227">
        <v>4</v>
      </c>
      <c r="G227">
        <v>0.15</v>
      </c>
      <c r="H227" t="s">
        <v>871</v>
      </c>
      <c r="I227" s="4">
        <f>Table4[[#This Row],[Quantity]]*Table4[[#This Row],[UnitPrice]]</f>
        <v>1295.68</v>
      </c>
      <c r="J227" s="4">
        <f>Table4[[#This Row],[Gross Revenue]]*(1-Table4[[#This Row],[Discount]])</f>
        <v>1101.328</v>
      </c>
      <c r="K227" s="4">
        <f>Table4[[#This Row],[Quantity]]*Table4[[#This Row],[CostPrice]]</f>
        <v>971.92</v>
      </c>
      <c r="L227" s="4">
        <f>Table4[[#This Row],[Net Revenue]]-Table4[[#This Row],[Total Cost]]</f>
        <v>129.40800000000002</v>
      </c>
      <c r="M227" t="str">
        <f>_xlfn.XLOOKUP(Table4[[#This Row],[ProductID]], Products!A:A,Products!B:B, "Not Found")</f>
        <v>Simple Accessories</v>
      </c>
      <c r="N227" t="str">
        <f>TEXT(Table4[[#This Row],[Date]], "mmm")</f>
        <v>May</v>
      </c>
      <c r="O227" t="str">
        <f>TEXT(Table4[[#This Row],[Date]], "yyyy")</f>
        <v>2024</v>
      </c>
      <c r="P227" t="str">
        <f>_xlfn.XLOOKUP(Table4[[#This Row],[ProductID]],Products!A:A,Products!C:C, "Not Found")</f>
        <v>Fashion</v>
      </c>
      <c r="Q227" t="str">
        <f>_xlfn.XLOOKUP(Table4[[#This Row],[ProductID]],Products!A:A,Products!D:D,"Not Found")</f>
        <v>Accessories</v>
      </c>
      <c r="R227">
        <f>_xlfn.XLOOKUP(Table4[[#This Row],[ProductID]],Products!A:A,Products!E:E,"Not Found")</f>
        <v>323.92</v>
      </c>
      <c r="S227">
        <f>_xlfn.XLOOKUP(Table4[[#This Row],[ProductID]],Products!A:A,Products!F:F, "Not Found")</f>
        <v>242.98</v>
      </c>
      <c r="T227" t="str">
        <f>_xlfn.XLOOKUP(Table4[[#This Row],[CustomerID]],Customers!A:A,Customers!D:D, "Not Found")</f>
        <v>M</v>
      </c>
      <c r="U227" s="6">
        <f>_xlfn.XLOOKUP(Table4[[#This Row],[CustomerID]],Customers!A:A,Customers!E:E, "Not Found")</f>
        <v>33450</v>
      </c>
      <c r="V227">
        <f ca="1">DATEDIF(Table4[[#This Row],[CustomerBirthday]], TODAY(), "Y")</f>
        <v>34</v>
      </c>
      <c r="W227" t="str" cm="1">
        <f t="array" aca="1" ref="W227" ca="1">_xlfn.IFS(Table4[[#This Row],[Age]]&lt;25, "Under 25",Table4[[#This Row],[Age]]=34, "25-34", Table4[[#This Row],[Age]]&lt;=49, "35-49", Table4[[#This Row],[Age]]&lt;=64, "50-64", Table4[[#This Row],[Age]]&gt;=65, "65+")</f>
        <v>25-34</v>
      </c>
      <c r="X227" t="str">
        <f>_xlfn.XLOOKUP(Table4[[#This Row],[StoreID]],Stores!A:A,Stores!B:B, "Not found")</f>
        <v>MegaMart New Michele</v>
      </c>
      <c r="Y227" t="str">
        <f>_xlfn.XLOOKUP(Table4[[#This Row],[StoreID]],Stores!A:A,Stores!C:C, "Not Found")</f>
        <v>New Michele</v>
      </c>
      <c r="Z227" t="str">
        <f>_xlfn.XLOOKUP(Table4[[#This Row],[StoreID]],Stores!A:A,Stores!D:D, "Not Found")</f>
        <v>West</v>
      </c>
    </row>
    <row r="228" spans="1:26">
      <c r="A228" t="s">
        <v>1094</v>
      </c>
      <c r="B228" s="1">
        <v>45529</v>
      </c>
      <c r="C228" t="s">
        <v>202</v>
      </c>
      <c r="D228" t="s">
        <v>790</v>
      </c>
      <c r="E228" t="s">
        <v>846</v>
      </c>
      <c r="F228">
        <v>2</v>
      </c>
      <c r="G228">
        <v>0.1</v>
      </c>
      <c r="H228" t="s">
        <v>875</v>
      </c>
      <c r="I228" s="4">
        <f>Table4[[#This Row],[Quantity]]*Table4[[#This Row],[UnitPrice]]</f>
        <v>609.41999999999996</v>
      </c>
      <c r="J228" s="4">
        <f>Table4[[#This Row],[Gross Revenue]]*(1-Table4[[#This Row],[Discount]])</f>
        <v>548.47799999999995</v>
      </c>
      <c r="K228" s="4">
        <f>Table4[[#This Row],[Quantity]]*Table4[[#This Row],[CostPrice]]</f>
        <v>328.02</v>
      </c>
      <c r="L228" s="4">
        <f>Table4[[#This Row],[Net Revenue]]-Table4[[#This Row],[Total Cost]]</f>
        <v>220.45799999999997</v>
      </c>
      <c r="M228" t="str">
        <f>_xlfn.XLOOKUP(Table4[[#This Row],[ProductID]], Products!A:A,Products!B:B, "Not Found")</f>
        <v>Difficult Vegetables</v>
      </c>
      <c r="N228" t="str">
        <f>TEXT(Table4[[#This Row],[Date]], "mmm")</f>
        <v>Aug</v>
      </c>
      <c r="O228" t="str">
        <f>TEXT(Table4[[#This Row],[Date]], "yyyy")</f>
        <v>2024</v>
      </c>
      <c r="P228" t="str">
        <f>_xlfn.XLOOKUP(Table4[[#This Row],[ProductID]],Products!A:A,Products!C:C, "Not Found")</f>
        <v>Groceries</v>
      </c>
      <c r="Q228" t="str">
        <f>_xlfn.XLOOKUP(Table4[[#This Row],[ProductID]],Products!A:A,Products!D:D,"Not Found")</f>
        <v>Vegetables</v>
      </c>
      <c r="R228">
        <f>_xlfn.XLOOKUP(Table4[[#This Row],[ProductID]],Products!A:A,Products!E:E,"Not Found")</f>
        <v>304.70999999999998</v>
      </c>
      <c r="S228">
        <f>_xlfn.XLOOKUP(Table4[[#This Row],[ProductID]],Products!A:A,Products!F:F, "Not Found")</f>
        <v>164.01</v>
      </c>
      <c r="T228" t="str">
        <f>_xlfn.XLOOKUP(Table4[[#This Row],[CustomerID]],Customers!A:A,Customers!D:D, "Not Found")</f>
        <v>F</v>
      </c>
      <c r="U228" s="6">
        <f>_xlfn.XLOOKUP(Table4[[#This Row],[CustomerID]],Customers!A:A,Customers!E:E, "Not Found")</f>
        <v>33492</v>
      </c>
      <c r="V228">
        <f ca="1">DATEDIF(Table4[[#This Row],[CustomerBirthday]], TODAY(), "Y")</f>
        <v>34</v>
      </c>
      <c r="W228" t="str" cm="1">
        <f t="array" aca="1" ref="W228" ca="1">_xlfn.IFS(Table4[[#This Row],[Age]]&lt;25, "Under 25",Table4[[#This Row],[Age]]=34, "25-34", Table4[[#This Row],[Age]]&lt;=49, "35-49", Table4[[#This Row],[Age]]&lt;=64, "50-64", Table4[[#This Row],[Age]]&gt;=65, "65+")</f>
        <v>25-34</v>
      </c>
      <c r="X228" t="str">
        <f>_xlfn.XLOOKUP(Table4[[#This Row],[StoreID]],Stores!A:A,Stores!B:B, "Not found")</f>
        <v>MegaMart Johnmouth</v>
      </c>
      <c r="Y228" t="str">
        <f>_xlfn.XLOOKUP(Table4[[#This Row],[StoreID]],Stores!A:A,Stores!C:C, "Not Found")</f>
        <v>Johnmouth</v>
      </c>
      <c r="Z228" t="str">
        <f>_xlfn.XLOOKUP(Table4[[#This Row],[StoreID]],Stores!A:A,Stores!D:D, "Not Found")</f>
        <v>East</v>
      </c>
    </row>
    <row r="229" spans="1:26">
      <c r="A229" t="s">
        <v>1095</v>
      </c>
      <c r="B229" s="1">
        <v>45456</v>
      </c>
      <c r="C229" t="s">
        <v>589</v>
      </c>
      <c r="D229" t="s">
        <v>778</v>
      </c>
      <c r="E229" t="s">
        <v>842</v>
      </c>
      <c r="F229">
        <v>3</v>
      </c>
      <c r="G229">
        <v>0</v>
      </c>
      <c r="H229" t="s">
        <v>875</v>
      </c>
      <c r="I229" s="4">
        <f>Table4[[#This Row],[Quantity]]*Table4[[#This Row],[UnitPrice]]</f>
        <v>3047.2799999999997</v>
      </c>
      <c r="J229" s="4">
        <f>Table4[[#This Row],[Gross Revenue]]*(1-Table4[[#This Row],[Discount]])</f>
        <v>3047.2799999999997</v>
      </c>
      <c r="K229" s="4">
        <f>Table4[[#This Row],[Quantity]]*Table4[[#This Row],[CostPrice]]</f>
        <v>1753.1999999999998</v>
      </c>
      <c r="L229" s="4">
        <f>Table4[[#This Row],[Net Revenue]]-Table4[[#This Row],[Total Cost]]</f>
        <v>1294.08</v>
      </c>
      <c r="M229" t="str">
        <f>_xlfn.XLOOKUP(Table4[[#This Row],[ProductID]], Products!A:A,Products!B:B, "Not Found")</f>
        <v>Behavior Dairy</v>
      </c>
      <c r="N229" t="str">
        <f>TEXT(Table4[[#This Row],[Date]], "mmm")</f>
        <v>Jun</v>
      </c>
      <c r="O229" t="str">
        <f>TEXT(Table4[[#This Row],[Date]], "yyyy")</f>
        <v>2024</v>
      </c>
      <c r="P229" t="str">
        <f>_xlfn.XLOOKUP(Table4[[#This Row],[ProductID]],Products!A:A,Products!C:C, "Not Found")</f>
        <v>Groceries</v>
      </c>
      <c r="Q229" t="str">
        <f>_xlfn.XLOOKUP(Table4[[#This Row],[ProductID]],Products!A:A,Products!D:D,"Not Found")</f>
        <v>Dairy</v>
      </c>
      <c r="R229">
        <f>_xlfn.XLOOKUP(Table4[[#This Row],[ProductID]],Products!A:A,Products!E:E,"Not Found")</f>
        <v>1015.76</v>
      </c>
      <c r="S229">
        <f>_xlfn.XLOOKUP(Table4[[#This Row],[ProductID]],Products!A:A,Products!F:F, "Not Found")</f>
        <v>584.4</v>
      </c>
      <c r="T229" t="str">
        <f>_xlfn.XLOOKUP(Table4[[#This Row],[CustomerID]],Customers!A:A,Customers!D:D, "Not Found")</f>
        <v>M</v>
      </c>
      <c r="U229" s="6">
        <f>_xlfn.XLOOKUP(Table4[[#This Row],[CustomerID]],Customers!A:A,Customers!E:E, "Not Found")</f>
        <v>26659</v>
      </c>
      <c r="V229">
        <f ca="1">DATEDIF(Table4[[#This Row],[CustomerBirthday]], TODAY(), "Y")</f>
        <v>53</v>
      </c>
      <c r="W229" t="str" cm="1">
        <f t="array" aca="1" ref="W229" ca="1">_xlfn.IFS(Table4[[#This Row],[Age]]&lt;25, "Under 25",Table4[[#This Row],[Age]]=34, "25-34", Table4[[#This Row],[Age]]&lt;=49, "35-49", Table4[[#This Row],[Age]]&lt;=64, "50-64", Table4[[#This Row],[Age]]&gt;=65, "65+")</f>
        <v>50-64</v>
      </c>
      <c r="X229" t="str">
        <f>_xlfn.XLOOKUP(Table4[[#This Row],[StoreID]],Stores!A:A,Stores!B:B, "Not found")</f>
        <v>MegaMart Brianahaven</v>
      </c>
      <c r="Y229" t="str">
        <f>_xlfn.XLOOKUP(Table4[[#This Row],[StoreID]],Stores!A:A,Stores!C:C, "Not Found")</f>
        <v>Brianahaven</v>
      </c>
      <c r="Z229" t="str">
        <f>_xlfn.XLOOKUP(Table4[[#This Row],[StoreID]],Stores!A:A,Stores!D:D, "Not Found")</f>
        <v>North</v>
      </c>
    </row>
    <row r="230" spans="1:26">
      <c r="A230" t="s">
        <v>1096</v>
      </c>
      <c r="B230" s="1">
        <v>45850</v>
      </c>
      <c r="C230" t="s">
        <v>277</v>
      </c>
      <c r="D230" t="s">
        <v>810</v>
      </c>
      <c r="E230" t="s">
        <v>831</v>
      </c>
      <c r="F230">
        <v>2</v>
      </c>
      <c r="G230">
        <v>0.1</v>
      </c>
      <c r="H230" t="s">
        <v>868</v>
      </c>
      <c r="I230" s="4">
        <f>Table4[[#This Row],[Quantity]]*Table4[[#This Row],[UnitPrice]]</f>
        <v>907.24</v>
      </c>
      <c r="J230" s="4">
        <f>Table4[[#This Row],[Gross Revenue]]*(1-Table4[[#This Row],[Discount]])</f>
        <v>816.51600000000008</v>
      </c>
      <c r="K230" s="4">
        <f>Table4[[#This Row],[Quantity]]*Table4[[#This Row],[CostPrice]]</f>
        <v>633.26</v>
      </c>
      <c r="L230" s="4">
        <f>Table4[[#This Row],[Net Revenue]]-Table4[[#This Row],[Total Cost]]</f>
        <v>183.25600000000009</v>
      </c>
      <c r="M230" t="str">
        <f>_xlfn.XLOOKUP(Table4[[#This Row],[ProductID]], Products!A:A,Products!B:B, "Not Found")</f>
        <v>Maybe Clothing</v>
      </c>
      <c r="N230" t="str">
        <f>TEXT(Table4[[#This Row],[Date]], "mmm")</f>
        <v>Jul</v>
      </c>
      <c r="O230" t="str">
        <f>TEXT(Table4[[#This Row],[Date]], "yyyy")</f>
        <v>2025</v>
      </c>
      <c r="P230" t="str">
        <f>_xlfn.XLOOKUP(Table4[[#This Row],[ProductID]],Products!A:A,Products!C:C, "Not Found")</f>
        <v>Fashion</v>
      </c>
      <c r="Q230" t="str">
        <f>_xlfn.XLOOKUP(Table4[[#This Row],[ProductID]],Products!A:A,Products!D:D,"Not Found")</f>
        <v>Clothing</v>
      </c>
      <c r="R230">
        <f>_xlfn.XLOOKUP(Table4[[#This Row],[ProductID]],Products!A:A,Products!E:E,"Not Found")</f>
        <v>453.62</v>
      </c>
      <c r="S230">
        <f>_xlfn.XLOOKUP(Table4[[#This Row],[ProductID]],Products!A:A,Products!F:F, "Not Found")</f>
        <v>316.63</v>
      </c>
      <c r="T230" t="str">
        <f>_xlfn.XLOOKUP(Table4[[#This Row],[CustomerID]],Customers!A:A,Customers!D:D, "Not Found")</f>
        <v>F</v>
      </c>
      <c r="U230" s="6">
        <f>_xlfn.XLOOKUP(Table4[[#This Row],[CustomerID]],Customers!A:A,Customers!E:E, "Not Found")</f>
        <v>23715</v>
      </c>
      <c r="V230">
        <f ca="1">DATEDIF(Table4[[#This Row],[CustomerBirthday]], TODAY(), "Y")</f>
        <v>61</v>
      </c>
      <c r="W230" t="str" cm="1">
        <f t="array" aca="1" ref="W230" ca="1">_xlfn.IFS(Table4[[#This Row],[Age]]&lt;25, "Under 25",Table4[[#This Row],[Age]]=34, "25-34", Table4[[#This Row],[Age]]&lt;=49, "35-49", Table4[[#This Row],[Age]]&lt;=64, "50-64", Table4[[#This Row],[Age]]&gt;=65, "65+")</f>
        <v>50-64</v>
      </c>
      <c r="X230" t="str">
        <f>_xlfn.XLOOKUP(Table4[[#This Row],[StoreID]],Stores!A:A,Stores!B:B, "Not found")</f>
        <v>MegaMart Jimenezborough</v>
      </c>
      <c r="Y230" t="str">
        <f>_xlfn.XLOOKUP(Table4[[#This Row],[StoreID]],Stores!A:A,Stores!C:C, "Not Found")</f>
        <v>Jimenezborough</v>
      </c>
      <c r="Z230" t="str">
        <f>_xlfn.XLOOKUP(Table4[[#This Row],[StoreID]],Stores!A:A,Stores!D:D, "Not Found")</f>
        <v>South</v>
      </c>
    </row>
    <row r="231" spans="1:26">
      <c r="A231" t="s">
        <v>1097</v>
      </c>
      <c r="B231" s="1">
        <v>45631</v>
      </c>
      <c r="C231" t="s">
        <v>483</v>
      </c>
      <c r="D231" t="s">
        <v>769</v>
      </c>
      <c r="E231" t="s">
        <v>835</v>
      </c>
      <c r="F231">
        <v>4</v>
      </c>
      <c r="G231">
        <v>0</v>
      </c>
      <c r="H231" t="s">
        <v>871</v>
      </c>
      <c r="I231" s="4">
        <f>Table4[[#This Row],[Quantity]]*Table4[[#This Row],[UnitPrice]]</f>
        <v>102.28</v>
      </c>
      <c r="J231" s="4">
        <f>Table4[[#This Row],[Gross Revenue]]*(1-Table4[[#This Row],[Discount]])</f>
        <v>102.28</v>
      </c>
      <c r="K231" s="4">
        <f>Table4[[#This Row],[Quantity]]*Table4[[#This Row],[CostPrice]]</f>
        <v>76.2</v>
      </c>
      <c r="L231" s="4">
        <f>Table4[[#This Row],[Net Revenue]]-Table4[[#This Row],[Total Cost]]</f>
        <v>26.08</v>
      </c>
      <c r="M231" t="str">
        <f>_xlfn.XLOOKUP(Table4[[#This Row],[ProductID]], Products!A:A,Products!B:B, "Not Found")</f>
        <v>How Vegetables</v>
      </c>
      <c r="N231" t="str">
        <f>TEXT(Table4[[#This Row],[Date]], "mmm")</f>
        <v>Dec</v>
      </c>
      <c r="O231" t="str">
        <f>TEXT(Table4[[#This Row],[Date]], "yyyy")</f>
        <v>2024</v>
      </c>
      <c r="P231" t="str">
        <f>_xlfn.XLOOKUP(Table4[[#This Row],[ProductID]],Products!A:A,Products!C:C, "Not Found")</f>
        <v>Groceries</v>
      </c>
      <c r="Q231" t="str">
        <f>_xlfn.XLOOKUP(Table4[[#This Row],[ProductID]],Products!A:A,Products!D:D,"Not Found")</f>
        <v>Vegetables</v>
      </c>
      <c r="R231">
        <f>_xlfn.XLOOKUP(Table4[[#This Row],[ProductID]],Products!A:A,Products!E:E,"Not Found")</f>
        <v>25.57</v>
      </c>
      <c r="S231">
        <f>_xlfn.XLOOKUP(Table4[[#This Row],[ProductID]],Products!A:A,Products!F:F, "Not Found")</f>
        <v>19.05</v>
      </c>
      <c r="T231" t="str">
        <f>_xlfn.XLOOKUP(Table4[[#This Row],[CustomerID]],Customers!A:A,Customers!D:D, "Not Found")</f>
        <v>M</v>
      </c>
      <c r="U231" s="6">
        <f>_xlfn.XLOOKUP(Table4[[#This Row],[CustomerID]],Customers!A:A,Customers!E:E, "Not Found")</f>
        <v>21543</v>
      </c>
      <c r="V231">
        <f ca="1">DATEDIF(Table4[[#This Row],[CustomerBirthday]], TODAY(), "Y")</f>
        <v>67</v>
      </c>
      <c r="W231" t="str" cm="1">
        <f t="array" aca="1" ref="W231" ca="1">_xlfn.IFS(Table4[[#This Row],[Age]]&lt;25, "Under 25",Table4[[#This Row],[Age]]=34, "25-34", Table4[[#This Row],[Age]]&lt;=49, "35-49", Table4[[#This Row],[Age]]&lt;=64, "50-64", Table4[[#This Row],[Age]]&gt;=65, "65+")</f>
        <v>65+</v>
      </c>
      <c r="X231" t="str">
        <f>_xlfn.XLOOKUP(Table4[[#This Row],[StoreID]],Stores!A:A,Stores!B:B, "Not found")</f>
        <v>MegaMart Peckmouth</v>
      </c>
      <c r="Y231" t="str">
        <f>_xlfn.XLOOKUP(Table4[[#This Row],[StoreID]],Stores!A:A,Stores!C:C, "Not Found")</f>
        <v>Peckmouth</v>
      </c>
      <c r="Z231" t="str">
        <f>_xlfn.XLOOKUP(Table4[[#This Row],[StoreID]],Stores!A:A,Stores!D:D, "Not Found")</f>
        <v>East</v>
      </c>
    </row>
    <row r="232" spans="1:26">
      <c r="A232" t="s">
        <v>1098</v>
      </c>
      <c r="B232" s="1">
        <v>45828</v>
      </c>
      <c r="C232" t="s">
        <v>432</v>
      </c>
      <c r="D232" t="s">
        <v>818</v>
      </c>
      <c r="E232" t="s">
        <v>839</v>
      </c>
      <c r="F232">
        <v>1</v>
      </c>
      <c r="G232">
        <v>0.15</v>
      </c>
      <c r="H232" t="s">
        <v>875</v>
      </c>
      <c r="I232" s="4">
        <f>Table4[[#This Row],[Quantity]]*Table4[[#This Row],[UnitPrice]]</f>
        <v>1165.3699999999999</v>
      </c>
      <c r="J232" s="4">
        <f>Table4[[#This Row],[Gross Revenue]]*(1-Table4[[#This Row],[Discount]])</f>
        <v>990.56449999999984</v>
      </c>
      <c r="K232" s="4">
        <f>Table4[[#This Row],[Quantity]]*Table4[[#This Row],[CostPrice]]</f>
        <v>926.55</v>
      </c>
      <c r="L232" s="4">
        <f>Table4[[#This Row],[Net Revenue]]-Table4[[#This Row],[Total Cost]]</f>
        <v>64.014499999999884</v>
      </c>
      <c r="M232" t="str">
        <f>_xlfn.XLOOKUP(Table4[[#This Row],[ProductID]], Products!A:A,Products!B:B, "Not Found")</f>
        <v>Nature Clothing</v>
      </c>
      <c r="N232" t="str">
        <f>TEXT(Table4[[#This Row],[Date]], "mmm")</f>
        <v>Jun</v>
      </c>
      <c r="O232" t="str">
        <f>TEXT(Table4[[#This Row],[Date]], "yyyy")</f>
        <v>2025</v>
      </c>
      <c r="P232" t="str">
        <f>_xlfn.XLOOKUP(Table4[[#This Row],[ProductID]],Products!A:A,Products!C:C, "Not Found")</f>
        <v>Fashion</v>
      </c>
      <c r="Q232" t="str">
        <f>_xlfn.XLOOKUP(Table4[[#This Row],[ProductID]],Products!A:A,Products!D:D,"Not Found")</f>
        <v>Clothing</v>
      </c>
      <c r="R232">
        <f>_xlfn.XLOOKUP(Table4[[#This Row],[ProductID]],Products!A:A,Products!E:E,"Not Found")</f>
        <v>1165.3699999999999</v>
      </c>
      <c r="S232">
        <f>_xlfn.XLOOKUP(Table4[[#This Row],[ProductID]],Products!A:A,Products!F:F, "Not Found")</f>
        <v>926.55</v>
      </c>
      <c r="T232" t="str">
        <f>_xlfn.XLOOKUP(Table4[[#This Row],[CustomerID]],Customers!A:A,Customers!D:D, "Not Found")</f>
        <v>M</v>
      </c>
      <c r="U232" s="6">
        <f>_xlfn.XLOOKUP(Table4[[#This Row],[CustomerID]],Customers!A:A,Customers!E:E, "Not Found")</f>
        <v>20358</v>
      </c>
      <c r="V232">
        <f ca="1">DATEDIF(Table4[[#This Row],[CustomerBirthday]], TODAY(), "Y")</f>
        <v>70</v>
      </c>
      <c r="W232" t="str" cm="1">
        <f t="array" aca="1" ref="W232" ca="1">_xlfn.IFS(Table4[[#This Row],[Age]]&lt;25, "Under 25",Table4[[#This Row],[Age]]=34, "25-34", Table4[[#This Row],[Age]]&lt;=49, "35-49", Table4[[#This Row],[Age]]&lt;=64, "50-64", Table4[[#This Row],[Age]]&gt;=65, "65+")</f>
        <v>65+</v>
      </c>
      <c r="X232" t="str">
        <f>_xlfn.XLOOKUP(Table4[[#This Row],[StoreID]],Stores!A:A,Stores!B:B, "Not found")</f>
        <v>MegaMart New Michele</v>
      </c>
      <c r="Y232" t="str">
        <f>_xlfn.XLOOKUP(Table4[[#This Row],[StoreID]],Stores!A:A,Stores!C:C, "Not Found")</f>
        <v>New Michele</v>
      </c>
      <c r="Z232" t="str">
        <f>_xlfn.XLOOKUP(Table4[[#This Row],[StoreID]],Stores!A:A,Stores!D:D, "Not Found")</f>
        <v>West</v>
      </c>
    </row>
    <row r="233" spans="1:26">
      <c r="A233" t="s">
        <v>1099</v>
      </c>
      <c r="B233" s="1">
        <v>45683</v>
      </c>
      <c r="C233" t="s">
        <v>382</v>
      </c>
      <c r="D233" t="s">
        <v>802</v>
      </c>
      <c r="E233" t="s">
        <v>846</v>
      </c>
      <c r="F233">
        <v>3</v>
      </c>
      <c r="G233">
        <v>0.05</v>
      </c>
      <c r="H233" t="s">
        <v>868</v>
      </c>
      <c r="I233" s="4">
        <f>Table4[[#This Row],[Quantity]]*Table4[[#This Row],[UnitPrice]]</f>
        <v>1100.79</v>
      </c>
      <c r="J233" s="4">
        <f>Table4[[#This Row],[Gross Revenue]]*(1-Table4[[#This Row],[Discount]])</f>
        <v>1045.7504999999999</v>
      </c>
      <c r="K233" s="4">
        <f>Table4[[#This Row],[Quantity]]*Table4[[#This Row],[CostPrice]]</f>
        <v>855.69</v>
      </c>
      <c r="L233" s="4">
        <f>Table4[[#This Row],[Net Revenue]]-Table4[[#This Row],[Total Cost]]</f>
        <v>190.06049999999982</v>
      </c>
      <c r="M233" t="str">
        <f>_xlfn.XLOOKUP(Table4[[#This Row],[ProductID]], Products!A:A,Products!B:B, "Not Found")</f>
        <v>Stage Footwear</v>
      </c>
      <c r="N233" t="str">
        <f>TEXT(Table4[[#This Row],[Date]], "mmm")</f>
        <v>Jan</v>
      </c>
      <c r="O233" t="str">
        <f>TEXT(Table4[[#This Row],[Date]], "yyyy")</f>
        <v>2025</v>
      </c>
      <c r="P233" t="str">
        <f>_xlfn.XLOOKUP(Table4[[#This Row],[ProductID]],Products!A:A,Products!C:C, "Not Found")</f>
        <v>Fashion</v>
      </c>
      <c r="Q233" t="str">
        <f>_xlfn.XLOOKUP(Table4[[#This Row],[ProductID]],Products!A:A,Products!D:D,"Not Found")</f>
        <v>Footwear</v>
      </c>
      <c r="R233">
        <f>_xlfn.XLOOKUP(Table4[[#This Row],[ProductID]],Products!A:A,Products!E:E,"Not Found")</f>
        <v>366.93</v>
      </c>
      <c r="S233">
        <f>_xlfn.XLOOKUP(Table4[[#This Row],[ProductID]],Products!A:A,Products!F:F, "Not Found")</f>
        <v>285.23</v>
      </c>
      <c r="T233" t="str">
        <f>_xlfn.XLOOKUP(Table4[[#This Row],[CustomerID]],Customers!A:A,Customers!D:D, "Not Found")</f>
        <v>F</v>
      </c>
      <c r="U233" s="6">
        <f>_xlfn.XLOOKUP(Table4[[#This Row],[CustomerID]],Customers!A:A,Customers!E:E, "Not Found")</f>
        <v>35236</v>
      </c>
      <c r="V233">
        <f ca="1">DATEDIF(Table4[[#This Row],[CustomerBirthday]], TODAY(), "Y")</f>
        <v>30</v>
      </c>
      <c r="W233" t="str" cm="1">
        <f t="array" aca="1" ref="W233" ca="1">_xlfn.IFS(Table4[[#This Row],[Age]]&lt;25, "Under 25",Table4[[#This Row],[Age]]=34, "25-34", Table4[[#This Row],[Age]]&lt;=49, "35-49", Table4[[#This Row],[Age]]&lt;=64, "50-64", Table4[[#This Row],[Age]]&gt;=65, "65+")</f>
        <v>35-49</v>
      </c>
      <c r="X233" t="str">
        <f>_xlfn.XLOOKUP(Table4[[#This Row],[StoreID]],Stores!A:A,Stores!B:B, "Not found")</f>
        <v>MegaMart Johnmouth</v>
      </c>
      <c r="Y233" t="str">
        <f>_xlfn.XLOOKUP(Table4[[#This Row],[StoreID]],Stores!A:A,Stores!C:C, "Not Found")</f>
        <v>Johnmouth</v>
      </c>
      <c r="Z233" t="str">
        <f>_xlfn.XLOOKUP(Table4[[#This Row],[StoreID]],Stores!A:A,Stores!D:D, "Not Found")</f>
        <v>East</v>
      </c>
    </row>
    <row r="234" spans="1:26">
      <c r="A234" t="s">
        <v>1100</v>
      </c>
      <c r="B234" s="1">
        <v>45515</v>
      </c>
      <c r="C234" t="s">
        <v>85</v>
      </c>
      <c r="D234" t="s">
        <v>826</v>
      </c>
      <c r="E234" t="s">
        <v>839</v>
      </c>
      <c r="F234">
        <v>2</v>
      </c>
      <c r="G234">
        <v>0</v>
      </c>
      <c r="H234" t="s">
        <v>865</v>
      </c>
      <c r="I234" s="4">
        <f>Table4[[#This Row],[Quantity]]*Table4[[#This Row],[UnitPrice]]</f>
        <v>2089.2800000000002</v>
      </c>
      <c r="J234" s="4">
        <f>Table4[[#This Row],[Gross Revenue]]*(1-Table4[[#This Row],[Discount]])</f>
        <v>2089.2800000000002</v>
      </c>
      <c r="K234" s="4">
        <f>Table4[[#This Row],[Quantity]]*Table4[[#This Row],[CostPrice]]</f>
        <v>1550.14</v>
      </c>
      <c r="L234" s="4">
        <f>Table4[[#This Row],[Net Revenue]]-Table4[[#This Row],[Total Cost]]</f>
        <v>539.1400000000001</v>
      </c>
      <c r="M234" t="str">
        <f>_xlfn.XLOOKUP(Table4[[#This Row],[ProductID]], Products!A:A,Products!B:B, "Not Found")</f>
        <v>Maybe Footwear</v>
      </c>
      <c r="N234" t="str">
        <f>TEXT(Table4[[#This Row],[Date]], "mmm")</f>
        <v>Aug</v>
      </c>
      <c r="O234" t="str">
        <f>TEXT(Table4[[#This Row],[Date]], "yyyy")</f>
        <v>2024</v>
      </c>
      <c r="P234" t="str">
        <f>_xlfn.XLOOKUP(Table4[[#This Row],[ProductID]],Products!A:A,Products!C:C, "Not Found")</f>
        <v>Fashion</v>
      </c>
      <c r="Q234" t="str">
        <f>_xlfn.XLOOKUP(Table4[[#This Row],[ProductID]],Products!A:A,Products!D:D,"Not Found")</f>
        <v>Footwear</v>
      </c>
      <c r="R234">
        <f>_xlfn.XLOOKUP(Table4[[#This Row],[ProductID]],Products!A:A,Products!E:E,"Not Found")</f>
        <v>1044.6400000000001</v>
      </c>
      <c r="S234">
        <f>_xlfn.XLOOKUP(Table4[[#This Row],[ProductID]],Products!A:A,Products!F:F, "Not Found")</f>
        <v>775.07</v>
      </c>
      <c r="T234" t="str">
        <f>_xlfn.XLOOKUP(Table4[[#This Row],[CustomerID]],Customers!A:A,Customers!D:D, "Not Found")</f>
        <v>M</v>
      </c>
      <c r="U234" s="6">
        <f>_xlfn.XLOOKUP(Table4[[#This Row],[CustomerID]],Customers!A:A,Customers!E:E, "Not Found")</f>
        <v>34290</v>
      </c>
      <c r="V234">
        <f ca="1">DATEDIF(Table4[[#This Row],[CustomerBirthday]], TODAY(), "Y")</f>
        <v>32</v>
      </c>
      <c r="W234" t="str" cm="1">
        <f t="array" aca="1" ref="W234" ca="1">_xlfn.IFS(Table4[[#This Row],[Age]]&lt;25, "Under 25",Table4[[#This Row],[Age]]=34, "25-34", Table4[[#This Row],[Age]]&lt;=49, "35-49", Table4[[#This Row],[Age]]&lt;=64, "50-64", Table4[[#This Row],[Age]]&gt;=65, "65+")</f>
        <v>35-49</v>
      </c>
      <c r="X234" t="str">
        <f>_xlfn.XLOOKUP(Table4[[#This Row],[StoreID]],Stores!A:A,Stores!B:B, "Not found")</f>
        <v>MegaMart New Michele</v>
      </c>
      <c r="Y234" t="str">
        <f>_xlfn.XLOOKUP(Table4[[#This Row],[StoreID]],Stores!A:A,Stores!C:C, "Not Found")</f>
        <v>New Michele</v>
      </c>
      <c r="Z234" t="str">
        <f>_xlfn.XLOOKUP(Table4[[#This Row],[StoreID]],Stores!A:A,Stores!D:D, "Not Found")</f>
        <v>West</v>
      </c>
    </row>
    <row r="235" spans="1:26">
      <c r="A235" t="s">
        <v>1101</v>
      </c>
      <c r="B235" s="1">
        <v>45765</v>
      </c>
      <c r="C235" t="s">
        <v>105</v>
      </c>
      <c r="D235" t="s">
        <v>766</v>
      </c>
      <c r="E235" t="s">
        <v>839</v>
      </c>
      <c r="F235">
        <v>2</v>
      </c>
      <c r="G235">
        <v>0.05</v>
      </c>
      <c r="H235" t="s">
        <v>875</v>
      </c>
      <c r="I235" s="4">
        <f>Table4[[#This Row],[Quantity]]*Table4[[#This Row],[UnitPrice]]</f>
        <v>2454.48</v>
      </c>
      <c r="J235" s="4">
        <f>Table4[[#This Row],[Gross Revenue]]*(1-Table4[[#This Row],[Discount]])</f>
        <v>2331.7559999999999</v>
      </c>
      <c r="K235" s="4">
        <f>Table4[[#This Row],[Quantity]]*Table4[[#This Row],[CostPrice]]</f>
        <v>1954.18</v>
      </c>
      <c r="L235" s="4">
        <f>Table4[[#This Row],[Net Revenue]]-Table4[[#This Row],[Total Cost]]</f>
        <v>377.57599999999979</v>
      </c>
      <c r="M235" t="str">
        <f>_xlfn.XLOOKUP(Table4[[#This Row],[ProductID]], Products!A:A,Products!B:B, "Not Found")</f>
        <v>Firm Dairy</v>
      </c>
      <c r="N235" t="str">
        <f>TEXT(Table4[[#This Row],[Date]], "mmm")</f>
        <v>Apr</v>
      </c>
      <c r="O235" t="str">
        <f>TEXT(Table4[[#This Row],[Date]], "yyyy")</f>
        <v>2025</v>
      </c>
      <c r="P235" t="str">
        <f>_xlfn.XLOOKUP(Table4[[#This Row],[ProductID]],Products!A:A,Products!C:C, "Not Found")</f>
        <v>Groceries</v>
      </c>
      <c r="Q235" t="str">
        <f>_xlfn.XLOOKUP(Table4[[#This Row],[ProductID]],Products!A:A,Products!D:D,"Not Found")</f>
        <v>Dairy</v>
      </c>
      <c r="R235">
        <f>_xlfn.XLOOKUP(Table4[[#This Row],[ProductID]],Products!A:A,Products!E:E,"Not Found")</f>
        <v>1227.24</v>
      </c>
      <c r="S235">
        <f>_xlfn.XLOOKUP(Table4[[#This Row],[ProductID]],Products!A:A,Products!F:F, "Not Found")</f>
        <v>977.09</v>
      </c>
      <c r="T235" t="str">
        <f>_xlfn.XLOOKUP(Table4[[#This Row],[CustomerID]],Customers!A:A,Customers!D:D, "Not Found")</f>
        <v>M</v>
      </c>
      <c r="U235" s="6">
        <f>_xlfn.XLOOKUP(Table4[[#This Row],[CustomerID]],Customers!A:A,Customers!E:E, "Not Found")</f>
        <v>37990</v>
      </c>
      <c r="V235">
        <f ca="1">DATEDIF(Table4[[#This Row],[CustomerBirthday]], TODAY(), "Y")</f>
        <v>22</v>
      </c>
      <c r="W235" t="str" cm="1">
        <f t="array" aca="1" ref="W235" ca="1">_xlfn.IFS(Table4[[#This Row],[Age]]&lt;25, "Under 25",Table4[[#This Row],[Age]]=34, "25-34", Table4[[#This Row],[Age]]&lt;=49, "35-49", Table4[[#This Row],[Age]]&lt;=64, "50-64", Table4[[#This Row],[Age]]&gt;=65, "65+")</f>
        <v>Under 25</v>
      </c>
      <c r="X235" t="str">
        <f>_xlfn.XLOOKUP(Table4[[#This Row],[StoreID]],Stores!A:A,Stores!B:B, "Not found")</f>
        <v>MegaMart New Michele</v>
      </c>
      <c r="Y235" t="str">
        <f>_xlfn.XLOOKUP(Table4[[#This Row],[StoreID]],Stores!A:A,Stores!C:C, "Not Found")</f>
        <v>New Michele</v>
      </c>
      <c r="Z235" t="str">
        <f>_xlfn.XLOOKUP(Table4[[#This Row],[StoreID]],Stores!A:A,Stores!D:D, "Not Found")</f>
        <v>West</v>
      </c>
    </row>
    <row r="236" spans="1:26">
      <c r="A236" t="s">
        <v>1102</v>
      </c>
      <c r="B236" s="1">
        <v>45879</v>
      </c>
      <c r="C236" t="s">
        <v>280</v>
      </c>
      <c r="D236" t="s">
        <v>732</v>
      </c>
      <c r="E236" t="s">
        <v>842</v>
      </c>
      <c r="F236">
        <v>2</v>
      </c>
      <c r="G236">
        <v>0.15</v>
      </c>
      <c r="H236" t="s">
        <v>868</v>
      </c>
      <c r="I236" s="4">
        <f>Table4[[#This Row],[Quantity]]*Table4[[#This Row],[UnitPrice]]</f>
        <v>2948.24</v>
      </c>
      <c r="J236" s="4">
        <f>Table4[[#This Row],[Gross Revenue]]*(1-Table4[[#This Row],[Discount]])</f>
        <v>2506.0039999999999</v>
      </c>
      <c r="K236" s="4">
        <f>Table4[[#This Row],[Quantity]]*Table4[[#This Row],[CostPrice]]</f>
        <v>1528.04</v>
      </c>
      <c r="L236" s="4">
        <f>Table4[[#This Row],[Net Revenue]]-Table4[[#This Row],[Total Cost]]</f>
        <v>977.96399999999994</v>
      </c>
      <c r="M236" t="str">
        <f>_xlfn.XLOOKUP(Table4[[#This Row],[ProductID]], Products!A:A,Products!B:B, "Not Found")</f>
        <v>Understand Camera</v>
      </c>
      <c r="N236" t="str">
        <f>TEXT(Table4[[#This Row],[Date]], "mmm")</f>
        <v>Aug</v>
      </c>
      <c r="O236" t="str">
        <f>TEXT(Table4[[#This Row],[Date]], "yyyy")</f>
        <v>2025</v>
      </c>
      <c r="P236" t="str">
        <f>_xlfn.XLOOKUP(Table4[[#This Row],[ProductID]],Products!A:A,Products!C:C, "Not Found")</f>
        <v>Electronics</v>
      </c>
      <c r="Q236" t="str">
        <f>_xlfn.XLOOKUP(Table4[[#This Row],[ProductID]],Products!A:A,Products!D:D,"Not Found")</f>
        <v>Camera</v>
      </c>
      <c r="R236">
        <f>_xlfn.XLOOKUP(Table4[[#This Row],[ProductID]],Products!A:A,Products!E:E,"Not Found")</f>
        <v>1474.12</v>
      </c>
      <c r="S236">
        <f>_xlfn.XLOOKUP(Table4[[#This Row],[ProductID]],Products!A:A,Products!F:F, "Not Found")</f>
        <v>764.02</v>
      </c>
      <c r="T236" t="str">
        <f>_xlfn.XLOOKUP(Table4[[#This Row],[CustomerID]],Customers!A:A,Customers!D:D, "Not Found")</f>
        <v>F</v>
      </c>
      <c r="U236" s="6">
        <f>_xlfn.XLOOKUP(Table4[[#This Row],[CustomerID]],Customers!A:A,Customers!E:E, "Not Found")</f>
        <v>21701</v>
      </c>
      <c r="V236">
        <f ca="1">DATEDIF(Table4[[#This Row],[CustomerBirthday]], TODAY(), "Y")</f>
        <v>67</v>
      </c>
      <c r="W236" t="str" cm="1">
        <f t="array" aca="1" ref="W236" ca="1">_xlfn.IFS(Table4[[#This Row],[Age]]&lt;25, "Under 25",Table4[[#This Row],[Age]]=34, "25-34", Table4[[#This Row],[Age]]&lt;=49, "35-49", Table4[[#This Row],[Age]]&lt;=64, "50-64", Table4[[#This Row],[Age]]&gt;=65, "65+")</f>
        <v>65+</v>
      </c>
      <c r="X236" t="str">
        <f>_xlfn.XLOOKUP(Table4[[#This Row],[StoreID]],Stores!A:A,Stores!B:B, "Not found")</f>
        <v>MegaMart Brianahaven</v>
      </c>
      <c r="Y236" t="str">
        <f>_xlfn.XLOOKUP(Table4[[#This Row],[StoreID]],Stores!A:A,Stores!C:C, "Not Found")</f>
        <v>Brianahaven</v>
      </c>
      <c r="Z236" t="str">
        <f>_xlfn.XLOOKUP(Table4[[#This Row],[StoreID]],Stores!A:A,Stores!D:D, "Not Found")</f>
        <v>North</v>
      </c>
    </row>
    <row r="237" spans="1:26">
      <c r="A237" t="s">
        <v>1103</v>
      </c>
      <c r="B237" s="1">
        <v>45318</v>
      </c>
      <c r="C237" t="s">
        <v>567</v>
      </c>
      <c r="D237" t="s">
        <v>826</v>
      </c>
      <c r="E237" t="s">
        <v>831</v>
      </c>
      <c r="F237">
        <v>1</v>
      </c>
      <c r="G237">
        <v>0</v>
      </c>
      <c r="H237" t="s">
        <v>865</v>
      </c>
      <c r="I237" s="4">
        <f>Table4[[#This Row],[Quantity]]*Table4[[#This Row],[UnitPrice]]</f>
        <v>1044.6400000000001</v>
      </c>
      <c r="J237" s="4">
        <f>Table4[[#This Row],[Gross Revenue]]*(1-Table4[[#This Row],[Discount]])</f>
        <v>1044.6400000000001</v>
      </c>
      <c r="K237" s="4">
        <f>Table4[[#This Row],[Quantity]]*Table4[[#This Row],[CostPrice]]</f>
        <v>775.07</v>
      </c>
      <c r="L237" s="4">
        <f>Table4[[#This Row],[Net Revenue]]-Table4[[#This Row],[Total Cost]]</f>
        <v>269.57000000000005</v>
      </c>
      <c r="M237" t="str">
        <f>_xlfn.XLOOKUP(Table4[[#This Row],[ProductID]], Products!A:A,Products!B:B, "Not Found")</f>
        <v>Maybe Footwear</v>
      </c>
      <c r="N237" t="str">
        <f>TEXT(Table4[[#This Row],[Date]], "mmm")</f>
        <v>Jan</v>
      </c>
      <c r="O237" t="str">
        <f>TEXT(Table4[[#This Row],[Date]], "yyyy")</f>
        <v>2024</v>
      </c>
      <c r="P237" t="str">
        <f>_xlfn.XLOOKUP(Table4[[#This Row],[ProductID]],Products!A:A,Products!C:C, "Not Found")</f>
        <v>Fashion</v>
      </c>
      <c r="Q237" t="str">
        <f>_xlfn.XLOOKUP(Table4[[#This Row],[ProductID]],Products!A:A,Products!D:D,"Not Found")</f>
        <v>Footwear</v>
      </c>
      <c r="R237">
        <f>_xlfn.XLOOKUP(Table4[[#This Row],[ProductID]],Products!A:A,Products!E:E,"Not Found")</f>
        <v>1044.6400000000001</v>
      </c>
      <c r="S237">
        <f>_xlfn.XLOOKUP(Table4[[#This Row],[ProductID]],Products!A:A,Products!F:F, "Not Found")</f>
        <v>775.07</v>
      </c>
      <c r="T237" t="str">
        <f>_xlfn.XLOOKUP(Table4[[#This Row],[CustomerID]],Customers!A:A,Customers!D:D, "Not Found")</f>
        <v>M</v>
      </c>
      <c r="U237" s="6">
        <f>_xlfn.XLOOKUP(Table4[[#This Row],[CustomerID]],Customers!A:A,Customers!E:E, "Not Found")</f>
        <v>29791</v>
      </c>
      <c r="V237">
        <f ca="1">DATEDIF(Table4[[#This Row],[CustomerBirthday]], TODAY(), "Y")</f>
        <v>45</v>
      </c>
      <c r="W237" t="str" cm="1">
        <f t="array" aca="1" ref="W237" ca="1">_xlfn.IFS(Table4[[#This Row],[Age]]&lt;25, "Under 25",Table4[[#This Row],[Age]]=34, "25-34", Table4[[#This Row],[Age]]&lt;=49, "35-49", Table4[[#This Row],[Age]]&lt;=64, "50-64", Table4[[#This Row],[Age]]&gt;=65, "65+")</f>
        <v>35-49</v>
      </c>
      <c r="X237" t="str">
        <f>_xlfn.XLOOKUP(Table4[[#This Row],[StoreID]],Stores!A:A,Stores!B:B, "Not found")</f>
        <v>MegaMart Jimenezborough</v>
      </c>
      <c r="Y237" t="str">
        <f>_xlfn.XLOOKUP(Table4[[#This Row],[StoreID]],Stores!A:A,Stores!C:C, "Not Found")</f>
        <v>Jimenezborough</v>
      </c>
      <c r="Z237" t="str">
        <f>_xlfn.XLOOKUP(Table4[[#This Row],[StoreID]],Stores!A:A,Stores!D:D, "Not Found")</f>
        <v>South</v>
      </c>
    </row>
    <row r="238" spans="1:26">
      <c r="A238" t="s">
        <v>1104</v>
      </c>
      <c r="B238" s="1">
        <v>45420</v>
      </c>
      <c r="C238" t="s">
        <v>217</v>
      </c>
      <c r="D238" t="s">
        <v>804</v>
      </c>
      <c r="E238" t="s">
        <v>835</v>
      </c>
      <c r="F238">
        <v>5</v>
      </c>
      <c r="G238">
        <v>0.15</v>
      </c>
      <c r="H238" t="s">
        <v>875</v>
      </c>
      <c r="I238" s="4">
        <f>Table4[[#This Row],[Quantity]]*Table4[[#This Row],[UnitPrice]]</f>
        <v>2704.7000000000003</v>
      </c>
      <c r="J238" s="4">
        <f>Table4[[#This Row],[Gross Revenue]]*(1-Table4[[#This Row],[Discount]])</f>
        <v>2298.9950000000003</v>
      </c>
      <c r="K238" s="4">
        <f>Table4[[#This Row],[Quantity]]*Table4[[#This Row],[CostPrice]]</f>
        <v>1991.25</v>
      </c>
      <c r="L238" s="4">
        <f>Table4[[#This Row],[Net Revenue]]-Table4[[#This Row],[Total Cost]]</f>
        <v>307.74500000000035</v>
      </c>
      <c r="M238" t="str">
        <f>_xlfn.XLOOKUP(Table4[[#This Row],[ProductID]], Products!A:A,Products!B:B, "Not Found")</f>
        <v>Church Clothing</v>
      </c>
      <c r="N238" t="str">
        <f>TEXT(Table4[[#This Row],[Date]], "mmm")</f>
        <v>May</v>
      </c>
      <c r="O238" t="str">
        <f>TEXT(Table4[[#This Row],[Date]], "yyyy")</f>
        <v>2024</v>
      </c>
      <c r="P238" t="str">
        <f>_xlfn.XLOOKUP(Table4[[#This Row],[ProductID]],Products!A:A,Products!C:C, "Not Found")</f>
        <v>Fashion</v>
      </c>
      <c r="Q238" t="str">
        <f>_xlfn.XLOOKUP(Table4[[#This Row],[ProductID]],Products!A:A,Products!D:D,"Not Found")</f>
        <v>Clothing</v>
      </c>
      <c r="R238">
        <f>_xlfn.XLOOKUP(Table4[[#This Row],[ProductID]],Products!A:A,Products!E:E,"Not Found")</f>
        <v>540.94000000000005</v>
      </c>
      <c r="S238">
        <f>_xlfn.XLOOKUP(Table4[[#This Row],[ProductID]],Products!A:A,Products!F:F, "Not Found")</f>
        <v>398.25</v>
      </c>
      <c r="T238" t="str">
        <f>_xlfn.XLOOKUP(Table4[[#This Row],[CustomerID]],Customers!A:A,Customers!D:D, "Not Found")</f>
        <v>F</v>
      </c>
      <c r="U238" s="6">
        <f>_xlfn.XLOOKUP(Table4[[#This Row],[CustomerID]],Customers!A:A,Customers!E:E, "Not Found")</f>
        <v>38253</v>
      </c>
      <c r="V238">
        <f ca="1">DATEDIF(Table4[[#This Row],[CustomerBirthday]], TODAY(), "Y")</f>
        <v>21</v>
      </c>
      <c r="W238" t="str" cm="1">
        <f t="array" aca="1" ref="W238" ca="1">_xlfn.IFS(Table4[[#This Row],[Age]]&lt;25, "Under 25",Table4[[#This Row],[Age]]=34, "25-34", Table4[[#This Row],[Age]]&lt;=49, "35-49", Table4[[#This Row],[Age]]&lt;=64, "50-64", Table4[[#This Row],[Age]]&gt;=65, "65+")</f>
        <v>Under 25</v>
      </c>
      <c r="X238" t="str">
        <f>_xlfn.XLOOKUP(Table4[[#This Row],[StoreID]],Stores!A:A,Stores!B:B, "Not found")</f>
        <v>MegaMart Peckmouth</v>
      </c>
      <c r="Y238" t="str">
        <f>_xlfn.XLOOKUP(Table4[[#This Row],[StoreID]],Stores!A:A,Stores!C:C, "Not Found")</f>
        <v>Peckmouth</v>
      </c>
      <c r="Z238" t="str">
        <f>_xlfn.XLOOKUP(Table4[[#This Row],[StoreID]],Stores!A:A,Stores!D:D, "Not Found")</f>
        <v>East</v>
      </c>
    </row>
    <row r="239" spans="1:26">
      <c r="A239" t="s">
        <v>1105</v>
      </c>
      <c r="B239" s="1">
        <v>45196</v>
      </c>
      <c r="C239" t="s">
        <v>700</v>
      </c>
      <c r="D239" t="s">
        <v>772</v>
      </c>
      <c r="E239" t="s">
        <v>839</v>
      </c>
      <c r="F239">
        <v>2</v>
      </c>
      <c r="G239">
        <v>0.1</v>
      </c>
      <c r="H239" t="s">
        <v>875</v>
      </c>
      <c r="I239" s="4">
        <f>Table4[[#This Row],[Quantity]]*Table4[[#This Row],[UnitPrice]]</f>
        <v>3756.94</v>
      </c>
      <c r="J239" s="4">
        <f>Table4[[#This Row],[Gross Revenue]]*(1-Table4[[#This Row],[Discount]])</f>
        <v>3381.2460000000001</v>
      </c>
      <c r="K239" s="4">
        <f>Table4[[#This Row],[Quantity]]*Table4[[#This Row],[CostPrice]]</f>
        <v>2029.82</v>
      </c>
      <c r="L239" s="4">
        <f>Table4[[#This Row],[Net Revenue]]-Table4[[#This Row],[Total Cost]]</f>
        <v>1351.4260000000002</v>
      </c>
      <c r="M239" t="str">
        <f>_xlfn.XLOOKUP(Table4[[#This Row],[ProductID]], Products!A:A,Products!B:B, "Not Found")</f>
        <v>And Footwear</v>
      </c>
      <c r="N239" t="str">
        <f>TEXT(Table4[[#This Row],[Date]], "mmm")</f>
        <v>Sep</v>
      </c>
      <c r="O239" t="str">
        <f>TEXT(Table4[[#This Row],[Date]], "yyyy")</f>
        <v>2023</v>
      </c>
      <c r="P239" t="str">
        <f>_xlfn.XLOOKUP(Table4[[#This Row],[ProductID]],Products!A:A,Products!C:C, "Not Found")</f>
        <v>Fashion</v>
      </c>
      <c r="Q239" t="str">
        <f>_xlfn.XLOOKUP(Table4[[#This Row],[ProductID]],Products!A:A,Products!D:D,"Not Found")</f>
        <v>Footwear</v>
      </c>
      <c r="R239">
        <f>_xlfn.XLOOKUP(Table4[[#This Row],[ProductID]],Products!A:A,Products!E:E,"Not Found")</f>
        <v>1878.47</v>
      </c>
      <c r="S239">
        <f>_xlfn.XLOOKUP(Table4[[#This Row],[ProductID]],Products!A:A,Products!F:F, "Not Found")</f>
        <v>1014.91</v>
      </c>
      <c r="T239" t="str">
        <f>_xlfn.XLOOKUP(Table4[[#This Row],[CustomerID]],Customers!A:A,Customers!D:D, "Not Found")</f>
        <v>F</v>
      </c>
      <c r="U239" s="6">
        <f>_xlfn.XLOOKUP(Table4[[#This Row],[CustomerID]],Customers!A:A,Customers!E:E, "Not Found")</f>
        <v>25706</v>
      </c>
      <c r="V239">
        <f ca="1">DATEDIF(Table4[[#This Row],[CustomerBirthday]], TODAY(), "Y")</f>
        <v>56</v>
      </c>
      <c r="W239" t="str" cm="1">
        <f t="array" aca="1" ref="W239" ca="1">_xlfn.IFS(Table4[[#This Row],[Age]]&lt;25, "Under 25",Table4[[#This Row],[Age]]=34, "25-34", Table4[[#This Row],[Age]]&lt;=49, "35-49", Table4[[#This Row],[Age]]&lt;=64, "50-64", Table4[[#This Row],[Age]]&gt;=65, "65+")</f>
        <v>50-64</v>
      </c>
      <c r="X239" t="str">
        <f>_xlfn.XLOOKUP(Table4[[#This Row],[StoreID]],Stores!A:A,Stores!B:B, "Not found")</f>
        <v>MegaMart New Michele</v>
      </c>
      <c r="Y239" t="str">
        <f>_xlfn.XLOOKUP(Table4[[#This Row],[StoreID]],Stores!A:A,Stores!C:C, "Not Found")</f>
        <v>New Michele</v>
      </c>
      <c r="Z239" t="str">
        <f>_xlfn.XLOOKUP(Table4[[#This Row],[StoreID]],Stores!A:A,Stores!D:D, "Not Found")</f>
        <v>West</v>
      </c>
    </row>
    <row r="240" spans="1:26">
      <c r="A240" t="s">
        <v>1106</v>
      </c>
      <c r="B240" s="1">
        <v>45409</v>
      </c>
      <c r="C240" t="s">
        <v>55</v>
      </c>
      <c r="D240" t="s">
        <v>750</v>
      </c>
      <c r="E240" t="s">
        <v>835</v>
      </c>
      <c r="F240">
        <v>4</v>
      </c>
      <c r="G240">
        <v>0.15</v>
      </c>
      <c r="H240" t="s">
        <v>875</v>
      </c>
      <c r="I240" s="4">
        <f>Table4[[#This Row],[Quantity]]*Table4[[#This Row],[UnitPrice]]</f>
        <v>5371</v>
      </c>
      <c r="J240" s="4">
        <f>Table4[[#This Row],[Gross Revenue]]*(1-Table4[[#This Row],[Discount]])</f>
        <v>4565.3499999999995</v>
      </c>
      <c r="K240" s="4">
        <f>Table4[[#This Row],[Quantity]]*Table4[[#This Row],[CostPrice]]</f>
        <v>3191.76</v>
      </c>
      <c r="L240" s="4">
        <f>Table4[[#This Row],[Net Revenue]]-Table4[[#This Row],[Total Cost]]</f>
        <v>1373.5899999999992</v>
      </c>
      <c r="M240" t="str">
        <f>_xlfn.XLOOKUP(Table4[[#This Row],[ProductID]], Products!A:A,Products!B:B, "Not Found")</f>
        <v>Add Clothing</v>
      </c>
      <c r="N240" t="str">
        <f>TEXT(Table4[[#This Row],[Date]], "mmm")</f>
        <v>Apr</v>
      </c>
      <c r="O240" t="str">
        <f>TEXT(Table4[[#This Row],[Date]], "yyyy")</f>
        <v>2024</v>
      </c>
      <c r="P240" t="str">
        <f>_xlfn.XLOOKUP(Table4[[#This Row],[ProductID]],Products!A:A,Products!C:C, "Not Found")</f>
        <v>Fashion</v>
      </c>
      <c r="Q240" t="str">
        <f>_xlfn.XLOOKUP(Table4[[#This Row],[ProductID]],Products!A:A,Products!D:D,"Not Found")</f>
        <v>Clothing</v>
      </c>
      <c r="R240">
        <f>_xlfn.XLOOKUP(Table4[[#This Row],[ProductID]],Products!A:A,Products!E:E,"Not Found")</f>
        <v>1342.75</v>
      </c>
      <c r="S240">
        <f>_xlfn.XLOOKUP(Table4[[#This Row],[ProductID]],Products!A:A,Products!F:F, "Not Found")</f>
        <v>797.94</v>
      </c>
      <c r="T240" t="str">
        <f>_xlfn.XLOOKUP(Table4[[#This Row],[CustomerID]],Customers!A:A,Customers!D:D, "Not Found")</f>
        <v>M</v>
      </c>
      <c r="U240" s="6">
        <f>_xlfn.XLOOKUP(Table4[[#This Row],[CustomerID]],Customers!A:A,Customers!E:E, "Not Found")</f>
        <v>20117</v>
      </c>
      <c r="V240">
        <f ca="1">DATEDIF(Table4[[#This Row],[CustomerBirthday]], TODAY(), "Y")</f>
        <v>71</v>
      </c>
      <c r="W240" t="str" cm="1">
        <f t="array" aca="1" ref="W240" ca="1">_xlfn.IFS(Table4[[#This Row],[Age]]&lt;25, "Under 25",Table4[[#This Row],[Age]]=34, "25-34", Table4[[#This Row],[Age]]&lt;=49, "35-49", Table4[[#This Row],[Age]]&lt;=64, "50-64", Table4[[#This Row],[Age]]&gt;=65, "65+")</f>
        <v>65+</v>
      </c>
      <c r="X240" t="str">
        <f>_xlfn.XLOOKUP(Table4[[#This Row],[StoreID]],Stores!A:A,Stores!B:B, "Not found")</f>
        <v>MegaMart Peckmouth</v>
      </c>
      <c r="Y240" t="str">
        <f>_xlfn.XLOOKUP(Table4[[#This Row],[StoreID]],Stores!A:A,Stores!C:C, "Not Found")</f>
        <v>Peckmouth</v>
      </c>
      <c r="Z240" t="str">
        <f>_xlfn.XLOOKUP(Table4[[#This Row],[StoreID]],Stores!A:A,Stores!D:D, "Not Found")</f>
        <v>East</v>
      </c>
    </row>
    <row r="241" spans="1:26">
      <c r="A241" t="s">
        <v>1107</v>
      </c>
      <c r="B241" s="1">
        <v>45538</v>
      </c>
      <c r="C241" t="s">
        <v>115</v>
      </c>
      <c r="D241" t="s">
        <v>759</v>
      </c>
      <c r="E241" t="s">
        <v>842</v>
      </c>
      <c r="F241">
        <v>5</v>
      </c>
      <c r="G241">
        <v>0</v>
      </c>
      <c r="H241" t="s">
        <v>871</v>
      </c>
      <c r="I241" s="4">
        <f>Table4[[#This Row],[Quantity]]*Table4[[#This Row],[UnitPrice]]</f>
        <v>5399.4500000000007</v>
      </c>
      <c r="J241" s="4">
        <f>Table4[[#This Row],[Gross Revenue]]*(1-Table4[[#This Row],[Discount]])</f>
        <v>5399.4500000000007</v>
      </c>
      <c r="K241" s="4">
        <f>Table4[[#This Row],[Quantity]]*Table4[[#This Row],[CostPrice]]</f>
        <v>3519.15</v>
      </c>
      <c r="L241" s="4">
        <f>Table4[[#This Row],[Net Revenue]]-Table4[[#This Row],[Total Cost]]</f>
        <v>1880.3000000000006</v>
      </c>
      <c r="M241" t="str">
        <f>_xlfn.XLOOKUP(Table4[[#This Row],[ProductID]], Products!A:A,Products!B:B, "Not Found")</f>
        <v>Democratic Smartphone</v>
      </c>
      <c r="N241" t="str">
        <f>TEXT(Table4[[#This Row],[Date]], "mmm")</f>
        <v>Sep</v>
      </c>
      <c r="O241" t="str">
        <f>TEXT(Table4[[#This Row],[Date]], "yyyy")</f>
        <v>2024</v>
      </c>
      <c r="P241" t="str">
        <f>_xlfn.XLOOKUP(Table4[[#This Row],[ProductID]],Products!A:A,Products!C:C, "Not Found")</f>
        <v>Electronics</v>
      </c>
      <c r="Q241" t="str">
        <f>_xlfn.XLOOKUP(Table4[[#This Row],[ProductID]],Products!A:A,Products!D:D,"Not Found")</f>
        <v>Smartphone</v>
      </c>
      <c r="R241">
        <f>_xlfn.XLOOKUP(Table4[[#This Row],[ProductID]],Products!A:A,Products!E:E,"Not Found")</f>
        <v>1079.8900000000001</v>
      </c>
      <c r="S241">
        <f>_xlfn.XLOOKUP(Table4[[#This Row],[ProductID]],Products!A:A,Products!F:F, "Not Found")</f>
        <v>703.83</v>
      </c>
      <c r="T241" t="str">
        <f>_xlfn.XLOOKUP(Table4[[#This Row],[CustomerID]],Customers!A:A,Customers!D:D, "Not Found")</f>
        <v>M</v>
      </c>
      <c r="U241" s="6">
        <f>_xlfn.XLOOKUP(Table4[[#This Row],[CustomerID]],Customers!A:A,Customers!E:E, "Not Found")</f>
        <v>28630</v>
      </c>
      <c r="V241">
        <f ca="1">DATEDIF(Table4[[#This Row],[CustomerBirthday]], TODAY(), "Y")</f>
        <v>48</v>
      </c>
      <c r="W241" t="str" cm="1">
        <f t="array" aca="1" ref="W241" ca="1">_xlfn.IFS(Table4[[#This Row],[Age]]&lt;25, "Under 25",Table4[[#This Row],[Age]]=34, "25-34", Table4[[#This Row],[Age]]&lt;=49, "35-49", Table4[[#This Row],[Age]]&lt;=64, "50-64", Table4[[#This Row],[Age]]&gt;=65, "65+")</f>
        <v>35-49</v>
      </c>
      <c r="X241" t="str">
        <f>_xlfn.XLOOKUP(Table4[[#This Row],[StoreID]],Stores!A:A,Stores!B:B, "Not found")</f>
        <v>MegaMart Brianahaven</v>
      </c>
      <c r="Y241" t="str">
        <f>_xlfn.XLOOKUP(Table4[[#This Row],[StoreID]],Stores!A:A,Stores!C:C, "Not Found")</f>
        <v>Brianahaven</v>
      </c>
      <c r="Z241" t="str">
        <f>_xlfn.XLOOKUP(Table4[[#This Row],[StoreID]],Stores!A:A,Stores!D:D, "Not Found")</f>
        <v>North</v>
      </c>
    </row>
    <row r="242" spans="1:26">
      <c r="A242" t="s">
        <v>1108</v>
      </c>
      <c r="B242" s="1">
        <v>45593</v>
      </c>
      <c r="C242" t="s">
        <v>650</v>
      </c>
      <c r="D242" t="s">
        <v>794</v>
      </c>
      <c r="E242" t="s">
        <v>835</v>
      </c>
      <c r="F242">
        <v>3</v>
      </c>
      <c r="G242">
        <v>0.15</v>
      </c>
      <c r="H242" t="s">
        <v>875</v>
      </c>
      <c r="I242" s="4">
        <f>Table4[[#This Row],[Quantity]]*Table4[[#This Row],[UnitPrice]]</f>
        <v>1284.1500000000001</v>
      </c>
      <c r="J242" s="4">
        <f>Table4[[#This Row],[Gross Revenue]]*(1-Table4[[#This Row],[Discount]])</f>
        <v>1091.5275000000001</v>
      </c>
      <c r="K242" s="4">
        <f>Table4[[#This Row],[Quantity]]*Table4[[#This Row],[CostPrice]]</f>
        <v>738.21</v>
      </c>
      <c r="L242" s="4">
        <f>Table4[[#This Row],[Net Revenue]]-Table4[[#This Row],[Total Cost]]</f>
        <v>353.31750000000011</v>
      </c>
      <c r="M242" t="str">
        <f>_xlfn.XLOOKUP(Table4[[#This Row],[ProductID]], Products!A:A,Products!B:B, "Not Found")</f>
        <v>Everything Laptop</v>
      </c>
      <c r="N242" t="str">
        <f>TEXT(Table4[[#This Row],[Date]], "mmm")</f>
        <v>Oct</v>
      </c>
      <c r="O242" t="str">
        <f>TEXT(Table4[[#This Row],[Date]], "yyyy")</f>
        <v>2024</v>
      </c>
      <c r="P242" t="str">
        <f>_xlfn.XLOOKUP(Table4[[#This Row],[ProductID]],Products!A:A,Products!C:C, "Not Found")</f>
        <v>Electronics</v>
      </c>
      <c r="Q242" t="str">
        <f>_xlfn.XLOOKUP(Table4[[#This Row],[ProductID]],Products!A:A,Products!D:D,"Not Found")</f>
        <v>Laptop</v>
      </c>
      <c r="R242">
        <f>_xlfn.XLOOKUP(Table4[[#This Row],[ProductID]],Products!A:A,Products!E:E,"Not Found")</f>
        <v>428.05</v>
      </c>
      <c r="S242">
        <f>_xlfn.XLOOKUP(Table4[[#This Row],[ProductID]],Products!A:A,Products!F:F, "Not Found")</f>
        <v>246.07</v>
      </c>
      <c r="T242" t="str">
        <f>_xlfn.XLOOKUP(Table4[[#This Row],[CustomerID]],Customers!A:A,Customers!D:D, "Not Found")</f>
        <v>M</v>
      </c>
      <c r="U242" s="6">
        <f>_xlfn.XLOOKUP(Table4[[#This Row],[CustomerID]],Customers!A:A,Customers!E:E, "Not Found")</f>
        <v>37724</v>
      </c>
      <c r="V242">
        <f ca="1">DATEDIF(Table4[[#This Row],[CustomerBirthday]], TODAY(), "Y")</f>
        <v>23</v>
      </c>
      <c r="W242" t="str" cm="1">
        <f t="array" aca="1" ref="W242" ca="1">_xlfn.IFS(Table4[[#This Row],[Age]]&lt;25, "Under 25",Table4[[#This Row],[Age]]=34, "25-34", Table4[[#This Row],[Age]]&lt;=49, "35-49", Table4[[#This Row],[Age]]&lt;=64, "50-64", Table4[[#This Row],[Age]]&gt;=65, "65+")</f>
        <v>Under 25</v>
      </c>
      <c r="X242" t="str">
        <f>_xlfn.XLOOKUP(Table4[[#This Row],[StoreID]],Stores!A:A,Stores!B:B, "Not found")</f>
        <v>MegaMart Peckmouth</v>
      </c>
      <c r="Y242" t="str">
        <f>_xlfn.XLOOKUP(Table4[[#This Row],[StoreID]],Stores!A:A,Stores!C:C, "Not Found")</f>
        <v>Peckmouth</v>
      </c>
      <c r="Z242" t="str">
        <f>_xlfn.XLOOKUP(Table4[[#This Row],[StoreID]],Stores!A:A,Stores!D:D, "Not Found")</f>
        <v>East</v>
      </c>
    </row>
    <row r="243" spans="1:26">
      <c r="A243" t="s">
        <v>1109</v>
      </c>
      <c r="B243" s="1">
        <v>45746</v>
      </c>
      <c r="C243" t="s">
        <v>567</v>
      </c>
      <c r="D243" t="s">
        <v>753</v>
      </c>
      <c r="E243" t="s">
        <v>839</v>
      </c>
      <c r="F243">
        <v>2</v>
      </c>
      <c r="G243">
        <v>0.15</v>
      </c>
      <c r="H243" t="s">
        <v>871</v>
      </c>
      <c r="I243" s="4">
        <f>Table4[[#This Row],[Quantity]]*Table4[[#This Row],[UnitPrice]]</f>
        <v>540.9</v>
      </c>
      <c r="J243" s="4">
        <f>Table4[[#This Row],[Gross Revenue]]*(1-Table4[[#This Row],[Discount]])</f>
        <v>459.76499999999999</v>
      </c>
      <c r="K243" s="4">
        <f>Table4[[#This Row],[Quantity]]*Table4[[#This Row],[CostPrice]]</f>
        <v>375.2</v>
      </c>
      <c r="L243" s="4">
        <f>Table4[[#This Row],[Net Revenue]]-Table4[[#This Row],[Total Cost]]</f>
        <v>84.564999999999998</v>
      </c>
      <c r="M243" t="str">
        <f>_xlfn.XLOOKUP(Table4[[#This Row],[ProductID]], Products!A:A,Products!B:B, "Not Found")</f>
        <v>Whether Bags</v>
      </c>
      <c r="N243" t="str">
        <f>TEXT(Table4[[#This Row],[Date]], "mmm")</f>
        <v>Mar</v>
      </c>
      <c r="O243" t="str">
        <f>TEXT(Table4[[#This Row],[Date]], "yyyy")</f>
        <v>2025</v>
      </c>
      <c r="P243" t="str">
        <f>_xlfn.XLOOKUP(Table4[[#This Row],[ProductID]],Products!A:A,Products!C:C, "Not Found")</f>
        <v>Fashion</v>
      </c>
      <c r="Q243" t="str">
        <f>_xlfn.XLOOKUP(Table4[[#This Row],[ProductID]],Products!A:A,Products!D:D,"Not Found")</f>
        <v>Bags</v>
      </c>
      <c r="R243">
        <f>_xlfn.XLOOKUP(Table4[[#This Row],[ProductID]],Products!A:A,Products!E:E,"Not Found")</f>
        <v>270.45</v>
      </c>
      <c r="S243">
        <f>_xlfn.XLOOKUP(Table4[[#This Row],[ProductID]],Products!A:A,Products!F:F, "Not Found")</f>
        <v>187.6</v>
      </c>
      <c r="T243" t="str">
        <f>_xlfn.XLOOKUP(Table4[[#This Row],[CustomerID]],Customers!A:A,Customers!D:D, "Not Found")</f>
        <v>M</v>
      </c>
      <c r="U243" s="6">
        <f>_xlfn.XLOOKUP(Table4[[#This Row],[CustomerID]],Customers!A:A,Customers!E:E, "Not Found")</f>
        <v>29791</v>
      </c>
      <c r="V243">
        <f ca="1">DATEDIF(Table4[[#This Row],[CustomerBirthday]], TODAY(), "Y")</f>
        <v>45</v>
      </c>
      <c r="W243" t="str" cm="1">
        <f t="array" aca="1" ref="W243" ca="1">_xlfn.IFS(Table4[[#This Row],[Age]]&lt;25, "Under 25",Table4[[#This Row],[Age]]=34, "25-34", Table4[[#This Row],[Age]]&lt;=49, "35-49", Table4[[#This Row],[Age]]&lt;=64, "50-64", Table4[[#This Row],[Age]]&gt;=65, "65+")</f>
        <v>35-49</v>
      </c>
      <c r="X243" t="str">
        <f>_xlfn.XLOOKUP(Table4[[#This Row],[StoreID]],Stores!A:A,Stores!B:B, "Not found")</f>
        <v>MegaMart New Michele</v>
      </c>
      <c r="Y243" t="str">
        <f>_xlfn.XLOOKUP(Table4[[#This Row],[StoreID]],Stores!A:A,Stores!C:C, "Not Found")</f>
        <v>New Michele</v>
      </c>
      <c r="Z243" t="str">
        <f>_xlfn.XLOOKUP(Table4[[#This Row],[StoreID]],Stores!A:A,Stores!D:D, "Not Found")</f>
        <v>West</v>
      </c>
    </row>
    <row r="244" spans="1:26">
      <c r="A244" t="s">
        <v>1110</v>
      </c>
      <c r="B244" s="1">
        <v>45903</v>
      </c>
      <c r="C244" t="s">
        <v>608</v>
      </c>
      <c r="D244" t="s">
        <v>814</v>
      </c>
      <c r="E244" t="s">
        <v>831</v>
      </c>
      <c r="F244">
        <v>5</v>
      </c>
      <c r="G244">
        <v>0.1</v>
      </c>
      <c r="H244" t="s">
        <v>875</v>
      </c>
      <c r="I244" s="4">
        <f>Table4[[#This Row],[Quantity]]*Table4[[#This Row],[UnitPrice]]</f>
        <v>6432.75</v>
      </c>
      <c r="J244" s="4">
        <f>Table4[[#This Row],[Gross Revenue]]*(1-Table4[[#This Row],[Discount]])</f>
        <v>5789.4750000000004</v>
      </c>
      <c r="K244" s="4">
        <f>Table4[[#This Row],[Quantity]]*Table4[[#This Row],[CostPrice]]</f>
        <v>3987.7</v>
      </c>
      <c r="L244" s="4">
        <f>Table4[[#This Row],[Net Revenue]]-Table4[[#This Row],[Total Cost]]</f>
        <v>1801.7750000000005</v>
      </c>
      <c r="M244" t="str">
        <f>_xlfn.XLOOKUP(Table4[[#This Row],[ProductID]], Products!A:A,Products!B:B, "Not Found")</f>
        <v>Least Accessories</v>
      </c>
      <c r="N244" t="str">
        <f>TEXT(Table4[[#This Row],[Date]], "mmm")</f>
        <v>Sep</v>
      </c>
      <c r="O244" t="str">
        <f>TEXT(Table4[[#This Row],[Date]], "yyyy")</f>
        <v>2025</v>
      </c>
      <c r="P244" t="str">
        <f>_xlfn.XLOOKUP(Table4[[#This Row],[ProductID]],Products!A:A,Products!C:C, "Not Found")</f>
        <v>Fashion</v>
      </c>
      <c r="Q244" t="str">
        <f>_xlfn.XLOOKUP(Table4[[#This Row],[ProductID]],Products!A:A,Products!D:D,"Not Found")</f>
        <v>Accessories</v>
      </c>
      <c r="R244">
        <f>_xlfn.XLOOKUP(Table4[[#This Row],[ProductID]],Products!A:A,Products!E:E,"Not Found")</f>
        <v>1286.55</v>
      </c>
      <c r="S244">
        <f>_xlfn.XLOOKUP(Table4[[#This Row],[ProductID]],Products!A:A,Products!F:F, "Not Found")</f>
        <v>797.54</v>
      </c>
      <c r="T244" t="str">
        <f>_xlfn.XLOOKUP(Table4[[#This Row],[CustomerID]],Customers!A:A,Customers!D:D, "Not Found")</f>
        <v>M</v>
      </c>
      <c r="U244" s="6">
        <f>_xlfn.XLOOKUP(Table4[[#This Row],[CustomerID]],Customers!A:A,Customers!E:E, "Not Found")</f>
        <v>34043</v>
      </c>
      <c r="V244">
        <f ca="1">DATEDIF(Table4[[#This Row],[CustomerBirthday]], TODAY(), "Y")</f>
        <v>33</v>
      </c>
      <c r="W244" t="str" cm="1">
        <f t="array" aca="1" ref="W244" ca="1">_xlfn.IFS(Table4[[#This Row],[Age]]&lt;25, "Under 25",Table4[[#This Row],[Age]]=34, "25-34", Table4[[#This Row],[Age]]&lt;=49, "35-49", Table4[[#This Row],[Age]]&lt;=64, "50-64", Table4[[#This Row],[Age]]&gt;=65, "65+")</f>
        <v>35-49</v>
      </c>
      <c r="X244" t="str">
        <f>_xlfn.XLOOKUP(Table4[[#This Row],[StoreID]],Stores!A:A,Stores!B:B, "Not found")</f>
        <v>MegaMart Jimenezborough</v>
      </c>
      <c r="Y244" t="str">
        <f>_xlfn.XLOOKUP(Table4[[#This Row],[StoreID]],Stores!A:A,Stores!C:C, "Not Found")</f>
        <v>Jimenezborough</v>
      </c>
      <c r="Z244" t="str">
        <f>_xlfn.XLOOKUP(Table4[[#This Row],[StoreID]],Stores!A:A,Stores!D:D, "Not Found")</f>
        <v>South</v>
      </c>
    </row>
    <row r="245" spans="1:26">
      <c r="A245" t="s">
        <v>1111</v>
      </c>
      <c r="B245" s="1">
        <v>45391</v>
      </c>
      <c r="C245" t="s">
        <v>494</v>
      </c>
      <c r="D245" t="s">
        <v>715</v>
      </c>
      <c r="E245" t="s">
        <v>846</v>
      </c>
      <c r="F245">
        <v>5</v>
      </c>
      <c r="G245">
        <v>0</v>
      </c>
      <c r="H245" t="s">
        <v>868</v>
      </c>
      <c r="I245" s="4">
        <f>Table4[[#This Row],[Quantity]]*Table4[[#This Row],[UnitPrice]]</f>
        <v>4093.8</v>
      </c>
      <c r="J245" s="4">
        <f>Table4[[#This Row],[Gross Revenue]]*(1-Table4[[#This Row],[Discount]])</f>
        <v>4093.8</v>
      </c>
      <c r="K245" s="4">
        <f>Table4[[#This Row],[Quantity]]*Table4[[#This Row],[CostPrice]]</f>
        <v>2638.1</v>
      </c>
      <c r="L245" s="4">
        <f>Table4[[#This Row],[Net Revenue]]-Table4[[#This Row],[Total Cost]]</f>
        <v>1455.7000000000003</v>
      </c>
      <c r="M245" t="str">
        <f>_xlfn.XLOOKUP(Table4[[#This Row],[ProductID]], Products!A:A,Products!B:B, "Not Found")</f>
        <v>Audience Television</v>
      </c>
      <c r="N245" t="str">
        <f>TEXT(Table4[[#This Row],[Date]], "mmm")</f>
        <v>Apr</v>
      </c>
      <c r="O245" t="str">
        <f>TEXT(Table4[[#This Row],[Date]], "yyyy")</f>
        <v>2024</v>
      </c>
      <c r="P245" t="str">
        <f>_xlfn.XLOOKUP(Table4[[#This Row],[ProductID]],Products!A:A,Products!C:C, "Not Found")</f>
        <v>Electronics</v>
      </c>
      <c r="Q245" t="str">
        <f>_xlfn.XLOOKUP(Table4[[#This Row],[ProductID]],Products!A:A,Products!D:D,"Not Found")</f>
        <v>Television</v>
      </c>
      <c r="R245">
        <f>_xlfn.XLOOKUP(Table4[[#This Row],[ProductID]],Products!A:A,Products!E:E,"Not Found")</f>
        <v>818.76</v>
      </c>
      <c r="S245">
        <f>_xlfn.XLOOKUP(Table4[[#This Row],[ProductID]],Products!A:A,Products!F:F, "Not Found")</f>
        <v>527.62</v>
      </c>
      <c r="T245" t="str">
        <f>_xlfn.XLOOKUP(Table4[[#This Row],[CustomerID]],Customers!A:A,Customers!D:D, "Not Found")</f>
        <v>M</v>
      </c>
      <c r="U245" s="6">
        <f>_xlfn.XLOOKUP(Table4[[#This Row],[CustomerID]],Customers!A:A,Customers!E:E, "Not Found")</f>
        <v>31478</v>
      </c>
      <c r="V245">
        <f ca="1">DATEDIF(Table4[[#This Row],[CustomerBirthday]], TODAY(), "Y")</f>
        <v>40</v>
      </c>
      <c r="W245" t="str" cm="1">
        <f t="array" aca="1" ref="W245" ca="1">_xlfn.IFS(Table4[[#This Row],[Age]]&lt;25, "Under 25",Table4[[#This Row],[Age]]=34, "25-34", Table4[[#This Row],[Age]]&lt;=49, "35-49", Table4[[#This Row],[Age]]&lt;=64, "50-64", Table4[[#This Row],[Age]]&gt;=65, "65+")</f>
        <v>35-49</v>
      </c>
      <c r="X245" t="str">
        <f>_xlfn.XLOOKUP(Table4[[#This Row],[StoreID]],Stores!A:A,Stores!B:B, "Not found")</f>
        <v>MegaMart Johnmouth</v>
      </c>
      <c r="Y245" t="str">
        <f>_xlfn.XLOOKUP(Table4[[#This Row],[StoreID]],Stores!A:A,Stores!C:C, "Not Found")</f>
        <v>Johnmouth</v>
      </c>
      <c r="Z245" t="str">
        <f>_xlfn.XLOOKUP(Table4[[#This Row],[StoreID]],Stores!A:A,Stores!D:D, "Not Found")</f>
        <v>East</v>
      </c>
    </row>
    <row r="246" spans="1:26">
      <c r="A246" t="s">
        <v>1112</v>
      </c>
      <c r="B246" s="1">
        <v>45549</v>
      </c>
      <c r="C246" t="s">
        <v>449</v>
      </c>
      <c r="D246" t="s">
        <v>742</v>
      </c>
      <c r="E246" t="s">
        <v>831</v>
      </c>
      <c r="F246">
        <v>4</v>
      </c>
      <c r="G246">
        <v>0.1</v>
      </c>
      <c r="H246" t="s">
        <v>865</v>
      </c>
      <c r="I246" s="4">
        <f>Table4[[#This Row],[Quantity]]*Table4[[#This Row],[UnitPrice]]</f>
        <v>994.28</v>
      </c>
      <c r="J246" s="4">
        <f>Table4[[#This Row],[Gross Revenue]]*(1-Table4[[#This Row],[Discount]])</f>
        <v>894.85199999999998</v>
      </c>
      <c r="K246" s="4">
        <f>Table4[[#This Row],[Quantity]]*Table4[[#This Row],[CostPrice]]</f>
        <v>762.68</v>
      </c>
      <c r="L246" s="4">
        <f>Table4[[#This Row],[Net Revenue]]-Table4[[#This Row],[Total Cost]]</f>
        <v>132.17200000000003</v>
      </c>
      <c r="M246" t="str">
        <f>_xlfn.XLOOKUP(Table4[[#This Row],[ProductID]], Products!A:A,Products!B:B, "Not Found")</f>
        <v>Either Headphones</v>
      </c>
      <c r="N246" t="str">
        <f>TEXT(Table4[[#This Row],[Date]], "mmm")</f>
        <v>Sep</v>
      </c>
      <c r="O246" t="str">
        <f>TEXT(Table4[[#This Row],[Date]], "yyyy")</f>
        <v>2024</v>
      </c>
      <c r="P246" t="str">
        <f>_xlfn.XLOOKUP(Table4[[#This Row],[ProductID]],Products!A:A,Products!C:C, "Not Found")</f>
        <v>Electronics</v>
      </c>
      <c r="Q246" t="str">
        <f>_xlfn.XLOOKUP(Table4[[#This Row],[ProductID]],Products!A:A,Products!D:D,"Not Found")</f>
        <v>Headphones</v>
      </c>
      <c r="R246">
        <f>_xlfn.XLOOKUP(Table4[[#This Row],[ProductID]],Products!A:A,Products!E:E,"Not Found")</f>
        <v>248.57</v>
      </c>
      <c r="S246">
        <f>_xlfn.XLOOKUP(Table4[[#This Row],[ProductID]],Products!A:A,Products!F:F, "Not Found")</f>
        <v>190.67</v>
      </c>
      <c r="T246" t="str">
        <f>_xlfn.XLOOKUP(Table4[[#This Row],[CustomerID]],Customers!A:A,Customers!D:D, "Not Found")</f>
        <v>M</v>
      </c>
      <c r="U246" s="6">
        <f>_xlfn.XLOOKUP(Table4[[#This Row],[CustomerID]],Customers!A:A,Customers!E:E, "Not Found")</f>
        <v>24531</v>
      </c>
      <c r="V246">
        <f ca="1">DATEDIF(Table4[[#This Row],[CustomerBirthday]], TODAY(), "Y")</f>
        <v>59</v>
      </c>
      <c r="W246" t="str" cm="1">
        <f t="array" aca="1" ref="W246" ca="1">_xlfn.IFS(Table4[[#This Row],[Age]]&lt;25, "Under 25",Table4[[#This Row],[Age]]=34, "25-34", Table4[[#This Row],[Age]]&lt;=49, "35-49", Table4[[#This Row],[Age]]&lt;=64, "50-64", Table4[[#This Row],[Age]]&gt;=65, "65+")</f>
        <v>50-64</v>
      </c>
      <c r="X246" t="str">
        <f>_xlfn.XLOOKUP(Table4[[#This Row],[StoreID]],Stores!A:A,Stores!B:B, "Not found")</f>
        <v>MegaMart Jimenezborough</v>
      </c>
      <c r="Y246" t="str">
        <f>_xlfn.XLOOKUP(Table4[[#This Row],[StoreID]],Stores!A:A,Stores!C:C, "Not Found")</f>
        <v>Jimenezborough</v>
      </c>
      <c r="Z246" t="str">
        <f>_xlfn.XLOOKUP(Table4[[#This Row],[StoreID]],Stores!A:A,Stores!D:D, "Not Found")</f>
        <v>South</v>
      </c>
    </row>
    <row r="247" spans="1:26">
      <c r="A247" t="s">
        <v>1113</v>
      </c>
      <c r="B247" s="1">
        <v>45446</v>
      </c>
      <c r="C247" t="s">
        <v>677</v>
      </c>
      <c r="D247" t="s">
        <v>786</v>
      </c>
      <c r="E247" t="s">
        <v>831</v>
      </c>
      <c r="F247">
        <v>3</v>
      </c>
      <c r="G247">
        <v>0</v>
      </c>
      <c r="H247" t="s">
        <v>865</v>
      </c>
      <c r="I247" s="4">
        <f>Table4[[#This Row],[Quantity]]*Table4[[#This Row],[UnitPrice]]</f>
        <v>87.72</v>
      </c>
      <c r="J247" s="4">
        <f>Table4[[#This Row],[Gross Revenue]]*(1-Table4[[#This Row],[Discount]])</f>
        <v>87.72</v>
      </c>
      <c r="K247" s="4">
        <f>Table4[[#This Row],[Quantity]]*Table4[[#This Row],[CostPrice]]</f>
        <v>45.839999999999996</v>
      </c>
      <c r="L247" s="4">
        <f>Table4[[#This Row],[Net Revenue]]-Table4[[#This Row],[Total Cost]]</f>
        <v>41.88</v>
      </c>
      <c r="M247" t="str">
        <f>_xlfn.XLOOKUP(Table4[[#This Row],[ProductID]], Products!A:A,Products!B:B, "Not Found")</f>
        <v>National Watches</v>
      </c>
      <c r="N247" t="str">
        <f>TEXT(Table4[[#This Row],[Date]], "mmm")</f>
        <v>Jun</v>
      </c>
      <c r="O247" t="str">
        <f>TEXT(Table4[[#This Row],[Date]], "yyyy")</f>
        <v>2024</v>
      </c>
      <c r="P247" t="str">
        <f>_xlfn.XLOOKUP(Table4[[#This Row],[ProductID]],Products!A:A,Products!C:C, "Not Found")</f>
        <v>Fashion</v>
      </c>
      <c r="Q247" t="str">
        <f>_xlfn.XLOOKUP(Table4[[#This Row],[ProductID]],Products!A:A,Products!D:D,"Not Found")</f>
        <v>Watches</v>
      </c>
      <c r="R247">
        <f>_xlfn.XLOOKUP(Table4[[#This Row],[ProductID]],Products!A:A,Products!E:E,"Not Found")</f>
        <v>29.24</v>
      </c>
      <c r="S247">
        <f>_xlfn.XLOOKUP(Table4[[#This Row],[ProductID]],Products!A:A,Products!F:F, "Not Found")</f>
        <v>15.28</v>
      </c>
      <c r="T247" t="str">
        <f>_xlfn.XLOOKUP(Table4[[#This Row],[CustomerID]],Customers!A:A,Customers!D:D, "Not Found")</f>
        <v>M</v>
      </c>
      <c r="U247" s="6">
        <f>_xlfn.XLOOKUP(Table4[[#This Row],[CustomerID]],Customers!A:A,Customers!E:E, "Not Found")</f>
        <v>38926</v>
      </c>
      <c r="V247">
        <f ca="1">DATEDIF(Table4[[#This Row],[CustomerBirthday]], TODAY(), "Y")</f>
        <v>19</v>
      </c>
      <c r="W247" t="str" cm="1">
        <f t="array" aca="1" ref="W247" ca="1">_xlfn.IFS(Table4[[#This Row],[Age]]&lt;25, "Under 25",Table4[[#This Row],[Age]]=34, "25-34", Table4[[#This Row],[Age]]&lt;=49, "35-49", Table4[[#This Row],[Age]]&lt;=64, "50-64", Table4[[#This Row],[Age]]&gt;=65, "65+")</f>
        <v>Under 25</v>
      </c>
      <c r="X247" t="str">
        <f>_xlfn.XLOOKUP(Table4[[#This Row],[StoreID]],Stores!A:A,Stores!B:B, "Not found")</f>
        <v>MegaMart Jimenezborough</v>
      </c>
      <c r="Y247" t="str">
        <f>_xlfn.XLOOKUP(Table4[[#This Row],[StoreID]],Stores!A:A,Stores!C:C, "Not Found")</f>
        <v>Jimenezborough</v>
      </c>
      <c r="Z247" t="str">
        <f>_xlfn.XLOOKUP(Table4[[#This Row],[StoreID]],Stores!A:A,Stores!D:D, "Not Found")</f>
        <v>South</v>
      </c>
    </row>
    <row r="248" spans="1:26">
      <c r="A248" t="s">
        <v>1114</v>
      </c>
      <c r="B248" s="1">
        <v>45633</v>
      </c>
      <c r="C248" t="s">
        <v>238</v>
      </c>
      <c r="D248" t="s">
        <v>769</v>
      </c>
      <c r="E248" t="s">
        <v>831</v>
      </c>
      <c r="F248">
        <v>5</v>
      </c>
      <c r="G248">
        <v>0.1</v>
      </c>
      <c r="H248" t="s">
        <v>871</v>
      </c>
      <c r="I248" s="4">
        <f>Table4[[#This Row],[Quantity]]*Table4[[#This Row],[UnitPrice]]</f>
        <v>127.85</v>
      </c>
      <c r="J248" s="4">
        <f>Table4[[#This Row],[Gross Revenue]]*(1-Table4[[#This Row],[Discount]])</f>
        <v>115.065</v>
      </c>
      <c r="K248" s="4">
        <f>Table4[[#This Row],[Quantity]]*Table4[[#This Row],[CostPrice]]</f>
        <v>95.25</v>
      </c>
      <c r="L248" s="4">
        <f>Table4[[#This Row],[Net Revenue]]-Table4[[#This Row],[Total Cost]]</f>
        <v>19.814999999999998</v>
      </c>
      <c r="M248" t="str">
        <f>_xlfn.XLOOKUP(Table4[[#This Row],[ProductID]], Products!A:A,Products!B:B, "Not Found")</f>
        <v>How Vegetables</v>
      </c>
      <c r="N248" t="str">
        <f>TEXT(Table4[[#This Row],[Date]], "mmm")</f>
        <v>Dec</v>
      </c>
      <c r="O248" t="str">
        <f>TEXT(Table4[[#This Row],[Date]], "yyyy")</f>
        <v>2024</v>
      </c>
      <c r="P248" t="str">
        <f>_xlfn.XLOOKUP(Table4[[#This Row],[ProductID]],Products!A:A,Products!C:C, "Not Found")</f>
        <v>Groceries</v>
      </c>
      <c r="Q248" t="str">
        <f>_xlfn.XLOOKUP(Table4[[#This Row],[ProductID]],Products!A:A,Products!D:D,"Not Found")</f>
        <v>Vegetables</v>
      </c>
      <c r="R248">
        <f>_xlfn.XLOOKUP(Table4[[#This Row],[ProductID]],Products!A:A,Products!E:E,"Not Found")</f>
        <v>25.57</v>
      </c>
      <c r="S248">
        <f>_xlfn.XLOOKUP(Table4[[#This Row],[ProductID]],Products!A:A,Products!F:F, "Not Found")</f>
        <v>19.05</v>
      </c>
      <c r="T248" t="str">
        <f>_xlfn.XLOOKUP(Table4[[#This Row],[CustomerID]],Customers!A:A,Customers!D:D, "Not Found")</f>
        <v>M</v>
      </c>
      <c r="U248" s="6">
        <f>_xlfn.XLOOKUP(Table4[[#This Row],[CustomerID]],Customers!A:A,Customers!E:E, "Not Found")</f>
        <v>36698</v>
      </c>
      <c r="V248">
        <f ca="1">DATEDIF(Table4[[#This Row],[CustomerBirthday]], TODAY(), "Y")</f>
        <v>26</v>
      </c>
      <c r="W248" t="str" cm="1">
        <f t="array" aca="1" ref="W248" ca="1">_xlfn.IFS(Table4[[#This Row],[Age]]&lt;25, "Under 25",Table4[[#This Row],[Age]]=34, "25-34", Table4[[#This Row],[Age]]&lt;=49, "35-49", Table4[[#This Row],[Age]]&lt;=64, "50-64", Table4[[#This Row],[Age]]&gt;=65, "65+")</f>
        <v>35-49</v>
      </c>
      <c r="X248" t="str">
        <f>_xlfn.XLOOKUP(Table4[[#This Row],[StoreID]],Stores!A:A,Stores!B:B, "Not found")</f>
        <v>MegaMart Jimenezborough</v>
      </c>
      <c r="Y248" t="str">
        <f>_xlfn.XLOOKUP(Table4[[#This Row],[StoreID]],Stores!A:A,Stores!C:C, "Not Found")</f>
        <v>Jimenezborough</v>
      </c>
      <c r="Z248" t="str">
        <f>_xlfn.XLOOKUP(Table4[[#This Row],[StoreID]],Stores!A:A,Stores!D:D, "Not Found")</f>
        <v>South</v>
      </c>
    </row>
    <row r="249" spans="1:26">
      <c r="A249" t="s">
        <v>1115</v>
      </c>
      <c r="B249" s="1">
        <v>45247</v>
      </c>
      <c r="C249" t="s">
        <v>51</v>
      </c>
      <c r="D249" t="s">
        <v>796</v>
      </c>
      <c r="E249" t="s">
        <v>839</v>
      </c>
      <c r="F249">
        <v>5</v>
      </c>
      <c r="G249">
        <v>0.1</v>
      </c>
      <c r="H249" t="s">
        <v>871</v>
      </c>
      <c r="I249" s="4">
        <f>Table4[[#This Row],[Quantity]]*Table4[[#This Row],[UnitPrice]]</f>
        <v>7812.1500000000005</v>
      </c>
      <c r="J249" s="4">
        <f>Table4[[#This Row],[Gross Revenue]]*(1-Table4[[#This Row],[Discount]])</f>
        <v>7030.9350000000004</v>
      </c>
      <c r="K249" s="4">
        <f>Table4[[#This Row],[Quantity]]*Table4[[#This Row],[CostPrice]]</f>
        <v>5978.1500000000005</v>
      </c>
      <c r="L249" s="4">
        <f>Table4[[#This Row],[Net Revenue]]-Table4[[#This Row],[Total Cost]]</f>
        <v>1052.7849999999999</v>
      </c>
      <c r="M249" t="str">
        <f>_xlfn.XLOOKUP(Table4[[#This Row],[ProductID]], Products!A:A,Products!B:B, "Not Found")</f>
        <v>Chair Laptop</v>
      </c>
      <c r="N249" t="str">
        <f>TEXT(Table4[[#This Row],[Date]], "mmm")</f>
        <v>Nov</v>
      </c>
      <c r="O249" t="str">
        <f>TEXT(Table4[[#This Row],[Date]], "yyyy")</f>
        <v>2023</v>
      </c>
      <c r="P249" t="str">
        <f>_xlfn.XLOOKUP(Table4[[#This Row],[ProductID]],Products!A:A,Products!C:C, "Not Found")</f>
        <v>Electronics</v>
      </c>
      <c r="Q249" t="str">
        <f>_xlfn.XLOOKUP(Table4[[#This Row],[ProductID]],Products!A:A,Products!D:D,"Not Found")</f>
        <v>Laptop</v>
      </c>
      <c r="R249">
        <f>_xlfn.XLOOKUP(Table4[[#This Row],[ProductID]],Products!A:A,Products!E:E,"Not Found")</f>
        <v>1562.43</v>
      </c>
      <c r="S249">
        <f>_xlfn.XLOOKUP(Table4[[#This Row],[ProductID]],Products!A:A,Products!F:F, "Not Found")</f>
        <v>1195.6300000000001</v>
      </c>
      <c r="T249" t="str">
        <f>_xlfn.XLOOKUP(Table4[[#This Row],[CustomerID]],Customers!A:A,Customers!D:D, "Not Found")</f>
        <v>M</v>
      </c>
      <c r="U249" s="6">
        <f>_xlfn.XLOOKUP(Table4[[#This Row],[CustomerID]],Customers!A:A,Customers!E:E, "Not Found")</f>
        <v>32850</v>
      </c>
      <c r="V249">
        <f ca="1">DATEDIF(Table4[[#This Row],[CustomerBirthday]], TODAY(), "Y")</f>
        <v>36</v>
      </c>
      <c r="W249" t="str" cm="1">
        <f t="array" aca="1" ref="W249" ca="1">_xlfn.IFS(Table4[[#This Row],[Age]]&lt;25, "Under 25",Table4[[#This Row],[Age]]=34, "25-34", Table4[[#This Row],[Age]]&lt;=49, "35-49", Table4[[#This Row],[Age]]&lt;=64, "50-64", Table4[[#This Row],[Age]]&gt;=65, "65+")</f>
        <v>35-49</v>
      </c>
      <c r="X249" t="str">
        <f>_xlfn.XLOOKUP(Table4[[#This Row],[StoreID]],Stores!A:A,Stores!B:B, "Not found")</f>
        <v>MegaMart New Michele</v>
      </c>
      <c r="Y249" t="str">
        <f>_xlfn.XLOOKUP(Table4[[#This Row],[StoreID]],Stores!A:A,Stores!C:C, "Not Found")</f>
        <v>New Michele</v>
      </c>
      <c r="Z249" t="str">
        <f>_xlfn.XLOOKUP(Table4[[#This Row],[StoreID]],Stores!A:A,Stores!D:D, "Not Found")</f>
        <v>West</v>
      </c>
    </row>
    <row r="250" spans="1:26">
      <c r="A250" t="s">
        <v>1116</v>
      </c>
      <c r="B250" s="1">
        <v>45690</v>
      </c>
      <c r="C250" t="s">
        <v>702</v>
      </c>
      <c r="D250" t="s">
        <v>804</v>
      </c>
      <c r="E250" t="s">
        <v>842</v>
      </c>
      <c r="F250">
        <v>4</v>
      </c>
      <c r="G250">
        <v>0.05</v>
      </c>
      <c r="H250" t="s">
        <v>871</v>
      </c>
      <c r="I250" s="4">
        <f>Table4[[#This Row],[Quantity]]*Table4[[#This Row],[UnitPrice]]</f>
        <v>2163.7600000000002</v>
      </c>
      <c r="J250" s="4">
        <f>Table4[[#This Row],[Gross Revenue]]*(1-Table4[[#This Row],[Discount]])</f>
        <v>2055.5720000000001</v>
      </c>
      <c r="K250" s="4">
        <f>Table4[[#This Row],[Quantity]]*Table4[[#This Row],[CostPrice]]</f>
        <v>1593</v>
      </c>
      <c r="L250" s="4">
        <f>Table4[[#This Row],[Net Revenue]]-Table4[[#This Row],[Total Cost]]</f>
        <v>462.57200000000012</v>
      </c>
      <c r="M250" t="str">
        <f>_xlfn.XLOOKUP(Table4[[#This Row],[ProductID]], Products!A:A,Products!B:B, "Not Found")</f>
        <v>Church Clothing</v>
      </c>
      <c r="N250" t="str">
        <f>TEXT(Table4[[#This Row],[Date]], "mmm")</f>
        <v>Feb</v>
      </c>
      <c r="O250" t="str">
        <f>TEXT(Table4[[#This Row],[Date]], "yyyy")</f>
        <v>2025</v>
      </c>
      <c r="P250" t="str">
        <f>_xlfn.XLOOKUP(Table4[[#This Row],[ProductID]],Products!A:A,Products!C:C, "Not Found")</f>
        <v>Fashion</v>
      </c>
      <c r="Q250" t="str">
        <f>_xlfn.XLOOKUP(Table4[[#This Row],[ProductID]],Products!A:A,Products!D:D,"Not Found")</f>
        <v>Clothing</v>
      </c>
      <c r="R250">
        <f>_xlfn.XLOOKUP(Table4[[#This Row],[ProductID]],Products!A:A,Products!E:E,"Not Found")</f>
        <v>540.94000000000005</v>
      </c>
      <c r="S250">
        <f>_xlfn.XLOOKUP(Table4[[#This Row],[ProductID]],Products!A:A,Products!F:F, "Not Found")</f>
        <v>398.25</v>
      </c>
      <c r="T250" t="str">
        <f>_xlfn.XLOOKUP(Table4[[#This Row],[CustomerID]],Customers!A:A,Customers!D:D, "Not Found")</f>
        <v>M</v>
      </c>
      <c r="U250" s="6">
        <f>_xlfn.XLOOKUP(Table4[[#This Row],[CustomerID]],Customers!A:A,Customers!E:E, "Not Found")</f>
        <v>37249</v>
      </c>
      <c r="V250">
        <f ca="1">DATEDIF(Table4[[#This Row],[CustomerBirthday]], TODAY(), "Y")</f>
        <v>24</v>
      </c>
      <c r="W250" t="str" cm="1">
        <f t="array" aca="1" ref="W250" ca="1">_xlfn.IFS(Table4[[#This Row],[Age]]&lt;25, "Under 25",Table4[[#This Row],[Age]]=34, "25-34", Table4[[#This Row],[Age]]&lt;=49, "35-49", Table4[[#This Row],[Age]]&lt;=64, "50-64", Table4[[#This Row],[Age]]&gt;=65, "65+")</f>
        <v>Under 25</v>
      </c>
      <c r="X250" t="str">
        <f>_xlfn.XLOOKUP(Table4[[#This Row],[StoreID]],Stores!A:A,Stores!B:B, "Not found")</f>
        <v>MegaMart Brianahaven</v>
      </c>
      <c r="Y250" t="str">
        <f>_xlfn.XLOOKUP(Table4[[#This Row],[StoreID]],Stores!A:A,Stores!C:C, "Not Found")</f>
        <v>Brianahaven</v>
      </c>
      <c r="Z250" t="str">
        <f>_xlfn.XLOOKUP(Table4[[#This Row],[StoreID]],Stores!A:A,Stores!D:D, "Not Found")</f>
        <v>North</v>
      </c>
    </row>
    <row r="251" spans="1:26">
      <c r="A251" t="s">
        <v>1117</v>
      </c>
      <c r="B251" s="1">
        <v>45846</v>
      </c>
      <c r="C251" t="s">
        <v>71</v>
      </c>
      <c r="D251" t="s">
        <v>800</v>
      </c>
      <c r="E251" t="s">
        <v>842</v>
      </c>
      <c r="F251">
        <v>1</v>
      </c>
      <c r="G251">
        <v>0.1</v>
      </c>
      <c r="H251" t="s">
        <v>871</v>
      </c>
      <c r="I251" s="4">
        <f>Table4[[#This Row],[Quantity]]*Table4[[#This Row],[UnitPrice]]</f>
        <v>1952.65</v>
      </c>
      <c r="J251" s="4">
        <f>Table4[[#This Row],[Gross Revenue]]*(1-Table4[[#This Row],[Discount]])</f>
        <v>1757.3850000000002</v>
      </c>
      <c r="K251" s="4">
        <f>Table4[[#This Row],[Quantity]]*Table4[[#This Row],[CostPrice]]</f>
        <v>1451.27</v>
      </c>
      <c r="L251" s="4">
        <f>Table4[[#This Row],[Net Revenue]]-Table4[[#This Row],[Total Cost]]</f>
        <v>306.11500000000024</v>
      </c>
      <c r="M251" t="str">
        <f>_xlfn.XLOOKUP(Table4[[#This Row],[ProductID]], Products!A:A,Products!B:B, "Not Found")</f>
        <v>Book Television</v>
      </c>
      <c r="N251" t="str">
        <f>TEXT(Table4[[#This Row],[Date]], "mmm")</f>
        <v>Jul</v>
      </c>
      <c r="O251" t="str">
        <f>TEXT(Table4[[#This Row],[Date]], "yyyy")</f>
        <v>2025</v>
      </c>
      <c r="P251" t="str">
        <f>_xlfn.XLOOKUP(Table4[[#This Row],[ProductID]],Products!A:A,Products!C:C, "Not Found")</f>
        <v>Electronics</v>
      </c>
      <c r="Q251" t="str">
        <f>_xlfn.XLOOKUP(Table4[[#This Row],[ProductID]],Products!A:A,Products!D:D,"Not Found")</f>
        <v>Television</v>
      </c>
      <c r="R251">
        <f>_xlfn.XLOOKUP(Table4[[#This Row],[ProductID]],Products!A:A,Products!E:E,"Not Found")</f>
        <v>1952.65</v>
      </c>
      <c r="S251">
        <f>_xlfn.XLOOKUP(Table4[[#This Row],[ProductID]],Products!A:A,Products!F:F, "Not Found")</f>
        <v>1451.27</v>
      </c>
      <c r="T251" t="str">
        <f>_xlfn.XLOOKUP(Table4[[#This Row],[CustomerID]],Customers!A:A,Customers!D:D, "Not Found")</f>
        <v>F</v>
      </c>
      <c r="U251" s="6">
        <f>_xlfn.XLOOKUP(Table4[[#This Row],[CustomerID]],Customers!A:A,Customers!E:E, "Not Found")</f>
        <v>30021</v>
      </c>
      <c r="V251">
        <f ca="1">DATEDIF(Table4[[#This Row],[CustomerBirthday]], TODAY(), "Y")</f>
        <v>44</v>
      </c>
      <c r="W251" t="str" cm="1">
        <f t="array" aca="1" ref="W251" ca="1">_xlfn.IFS(Table4[[#This Row],[Age]]&lt;25, "Under 25",Table4[[#This Row],[Age]]=34, "25-34", Table4[[#This Row],[Age]]&lt;=49, "35-49", Table4[[#This Row],[Age]]&lt;=64, "50-64", Table4[[#This Row],[Age]]&gt;=65, "65+")</f>
        <v>35-49</v>
      </c>
      <c r="X251" t="str">
        <f>_xlfn.XLOOKUP(Table4[[#This Row],[StoreID]],Stores!A:A,Stores!B:B, "Not found")</f>
        <v>MegaMart Brianahaven</v>
      </c>
      <c r="Y251" t="str">
        <f>_xlfn.XLOOKUP(Table4[[#This Row],[StoreID]],Stores!A:A,Stores!C:C, "Not Found")</f>
        <v>Brianahaven</v>
      </c>
      <c r="Z251" t="str">
        <f>_xlfn.XLOOKUP(Table4[[#This Row],[StoreID]],Stores!A:A,Stores!D:D, "Not Found")</f>
        <v>North</v>
      </c>
    </row>
    <row r="252" spans="1:26">
      <c r="A252" t="s">
        <v>1118</v>
      </c>
      <c r="B252" s="1">
        <v>45507</v>
      </c>
      <c r="C252" t="s">
        <v>51</v>
      </c>
      <c r="D252" t="s">
        <v>769</v>
      </c>
      <c r="E252" t="s">
        <v>835</v>
      </c>
      <c r="F252">
        <v>1</v>
      </c>
      <c r="G252">
        <v>0.1</v>
      </c>
      <c r="H252" t="s">
        <v>865</v>
      </c>
      <c r="I252" s="4">
        <f>Table4[[#This Row],[Quantity]]*Table4[[#This Row],[UnitPrice]]</f>
        <v>25.57</v>
      </c>
      <c r="J252" s="4">
        <f>Table4[[#This Row],[Gross Revenue]]*(1-Table4[[#This Row],[Discount]])</f>
        <v>23.013000000000002</v>
      </c>
      <c r="K252" s="4">
        <f>Table4[[#This Row],[Quantity]]*Table4[[#This Row],[CostPrice]]</f>
        <v>19.05</v>
      </c>
      <c r="L252" s="4">
        <f>Table4[[#This Row],[Net Revenue]]-Table4[[#This Row],[Total Cost]]</f>
        <v>3.963000000000001</v>
      </c>
      <c r="M252" t="str">
        <f>_xlfn.XLOOKUP(Table4[[#This Row],[ProductID]], Products!A:A,Products!B:B, "Not Found")</f>
        <v>How Vegetables</v>
      </c>
      <c r="N252" t="str">
        <f>TEXT(Table4[[#This Row],[Date]], "mmm")</f>
        <v>Aug</v>
      </c>
      <c r="O252" t="str">
        <f>TEXT(Table4[[#This Row],[Date]], "yyyy")</f>
        <v>2024</v>
      </c>
      <c r="P252" t="str">
        <f>_xlfn.XLOOKUP(Table4[[#This Row],[ProductID]],Products!A:A,Products!C:C, "Not Found")</f>
        <v>Groceries</v>
      </c>
      <c r="Q252" t="str">
        <f>_xlfn.XLOOKUP(Table4[[#This Row],[ProductID]],Products!A:A,Products!D:D,"Not Found")</f>
        <v>Vegetables</v>
      </c>
      <c r="R252">
        <f>_xlfn.XLOOKUP(Table4[[#This Row],[ProductID]],Products!A:A,Products!E:E,"Not Found")</f>
        <v>25.57</v>
      </c>
      <c r="S252">
        <f>_xlfn.XLOOKUP(Table4[[#This Row],[ProductID]],Products!A:A,Products!F:F, "Not Found")</f>
        <v>19.05</v>
      </c>
      <c r="T252" t="str">
        <f>_xlfn.XLOOKUP(Table4[[#This Row],[CustomerID]],Customers!A:A,Customers!D:D, "Not Found")</f>
        <v>M</v>
      </c>
      <c r="U252" s="6">
        <f>_xlfn.XLOOKUP(Table4[[#This Row],[CustomerID]],Customers!A:A,Customers!E:E, "Not Found")</f>
        <v>32850</v>
      </c>
      <c r="V252">
        <f ca="1">DATEDIF(Table4[[#This Row],[CustomerBirthday]], TODAY(), "Y")</f>
        <v>36</v>
      </c>
      <c r="W252" t="str" cm="1">
        <f t="array" aca="1" ref="W252" ca="1">_xlfn.IFS(Table4[[#This Row],[Age]]&lt;25, "Under 25",Table4[[#This Row],[Age]]=34, "25-34", Table4[[#This Row],[Age]]&lt;=49, "35-49", Table4[[#This Row],[Age]]&lt;=64, "50-64", Table4[[#This Row],[Age]]&gt;=65, "65+")</f>
        <v>35-49</v>
      </c>
      <c r="X252" t="str">
        <f>_xlfn.XLOOKUP(Table4[[#This Row],[StoreID]],Stores!A:A,Stores!B:B, "Not found")</f>
        <v>MegaMart Peckmouth</v>
      </c>
      <c r="Y252" t="str">
        <f>_xlfn.XLOOKUP(Table4[[#This Row],[StoreID]],Stores!A:A,Stores!C:C, "Not Found")</f>
        <v>Peckmouth</v>
      </c>
      <c r="Z252" t="str">
        <f>_xlfn.XLOOKUP(Table4[[#This Row],[StoreID]],Stores!A:A,Stores!D:D, "Not Found")</f>
        <v>East</v>
      </c>
    </row>
    <row r="253" spans="1:26">
      <c r="A253" t="s">
        <v>1119</v>
      </c>
      <c r="B253" s="1">
        <v>45371</v>
      </c>
      <c r="C253" t="s">
        <v>483</v>
      </c>
      <c r="D253" t="s">
        <v>818</v>
      </c>
      <c r="E253" t="s">
        <v>842</v>
      </c>
      <c r="F253">
        <v>5</v>
      </c>
      <c r="G253">
        <v>0.15</v>
      </c>
      <c r="H253" t="s">
        <v>865</v>
      </c>
      <c r="I253" s="4">
        <f>Table4[[#This Row],[Quantity]]*Table4[[#This Row],[UnitPrice]]</f>
        <v>5826.8499999999995</v>
      </c>
      <c r="J253" s="4">
        <f>Table4[[#This Row],[Gross Revenue]]*(1-Table4[[#This Row],[Discount]])</f>
        <v>4952.8224999999993</v>
      </c>
      <c r="K253" s="4">
        <f>Table4[[#This Row],[Quantity]]*Table4[[#This Row],[CostPrice]]</f>
        <v>4632.75</v>
      </c>
      <c r="L253" s="4">
        <f>Table4[[#This Row],[Net Revenue]]-Table4[[#This Row],[Total Cost]]</f>
        <v>320.07249999999931</v>
      </c>
      <c r="M253" t="str">
        <f>_xlfn.XLOOKUP(Table4[[#This Row],[ProductID]], Products!A:A,Products!B:B, "Not Found")</f>
        <v>Nature Clothing</v>
      </c>
      <c r="N253" t="str">
        <f>TEXT(Table4[[#This Row],[Date]], "mmm")</f>
        <v>Mar</v>
      </c>
      <c r="O253" t="str">
        <f>TEXT(Table4[[#This Row],[Date]], "yyyy")</f>
        <v>2024</v>
      </c>
      <c r="P253" t="str">
        <f>_xlfn.XLOOKUP(Table4[[#This Row],[ProductID]],Products!A:A,Products!C:C, "Not Found")</f>
        <v>Fashion</v>
      </c>
      <c r="Q253" t="str">
        <f>_xlfn.XLOOKUP(Table4[[#This Row],[ProductID]],Products!A:A,Products!D:D,"Not Found")</f>
        <v>Clothing</v>
      </c>
      <c r="R253">
        <f>_xlfn.XLOOKUP(Table4[[#This Row],[ProductID]],Products!A:A,Products!E:E,"Not Found")</f>
        <v>1165.3699999999999</v>
      </c>
      <c r="S253">
        <f>_xlfn.XLOOKUP(Table4[[#This Row],[ProductID]],Products!A:A,Products!F:F, "Not Found")</f>
        <v>926.55</v>
      </c>
      <c r="T253" t="str">
        <f>_xlfn.XLOOKUP(Table4[[#This Row],[CustomerID]],Customers!A:A,Customers!D:D, "Not Found")</f>
        <v>M</v>
      </c>
      <c r="U253" s="6">
        <f>_xlfn.XLOOKUP(Table4[[#This Row],[CustomerID]],Customers!A:A,Customers!E:E, "Not Found")</f>
        <v>21543</v>
      </c>
      <c r="V253">
        <f ca="1">DATEDIF(Table4[[#This Row],[CustomerBirthday]], TODAY(), "Y")</f>
        <v>67</v>
      </c>
      <c r="W253" t="str" cm="1">
        <f t="array" aca="1" ref="W253" ca="1">_xlfn.IFS(Table4[[#This Row],[Age]]&lt;25, "Under 25",Table4[[#This Row],[Age]]=34, "25-34", Table4[[#This Row],[Age]]&lt;=49, "35-49", Table4[[#This Row],[Age]]&lt;=64, "50-64", Table4[[#This Row],[Age]]&gt;=65, "65+")</f>
        <v>65+</v>
      </c>
      <c r="X253" t="str">
        <f>_xlfn.XLOOKUP(Table4[[#This Row],[StoreID]],Stores!A:A,Stores!B:B, "Not found")</f>
        <v>MegaMart Brianahaven</v>
      </c>
      <c r="Y253" t="str">
        <f>_xlfn.XLOOKUP(Table4[[#This Row],[StoreID]],Stores!A:A,Stores!C:C, "Not Found")</f>
        <v>Brianahaven</v>
      </c>
      <c r="Z253" t="str">
        <f>_xlfn.XLOOKUP(Table4[[#This Row],[StoreID]],Stores!A:A,Stores!D:D, "Not Found")</f>
        <v>North</v>
      </c>
    </row>
    <row r="254" spans="1:26">
      <c r="A254" t="s">
        <v>1120</v>
      </c>
      <c r="B254" s="1">
        <v>45342</v>
      </c>
      <c r="C254" t="s">
        <v>44</v>
      </c>
      <c r="D254" t="s">
        <v>722</v>
      </c>
      <c r="E254" t="s">
        <v>835</v>
      </c>
      <c r="F254">
        <v>3</v>
      </c>
      <c r="G254">
        <v>0.1</v>
      </c>
      <c r="H254" t="s">
        <v>875</v>
      </c>
      <c r="I254" s="4">
        <f>Table4[[#This Row],[Quantity]]*Table4[[#This Row],[UnitPrice]]</f>
        <v>5561.3099999999995</v>
      </c>
      <c r="J254" s="4">
        <f>Table4[[#This Row],[Gross Revenue]]*(1-Table4[[#This Row],[Discount]])</f>
        <v>5005.1790000000001</v>
      </c>
      <c r="K254" s="4">
        <f>Table4[[#This Row],[Quantity]]*Table4[[#This Row],[CostPrice]]</f>
        <v>4090.56</v>
      </c>
      <c r="L254" s="4">
        <f>Table4[[#This Row],[Net Revenue]]-Table4[[#This Row],[Total Cost]]</f>
        <v>914.61900000000014</v>
      </c>
      <c r="M254" t="str">
        <f>_xlfn.XLOOKUP(Table4[[#This Row],[ProductID]], Products!A:A,Products!B:B, "Not Found")</f>
        <v>Four Accessories</v>
      </c>
      <c r="N254" t="str">
        <f>TEXT(Table4[[#This Row],[Date]], "mmm")</f>
        <v>Feb</v>
      </c>
      <c r="O254" t="str">
        <f>TEXT(Table4[[#This Row],[Date]], "yyyy")</f>
        <v>2024</v>
      </c>
      <c r="P254" t="str">
        <f>_xlfn.XLOOKUP(Table4[[#This Row],[ProductID]],Products!A:A,Products!C:C, "Not Found")</f>
        <v>Fashion</v>
      </c>
      <c r="Q254" t="str">
        <f>_xlfn.XLOOKUP(Table4[[#This Row],[ProductID]],Products!A:A,Products!D:D,"Not Found")</f>
        <v>Accessories</v>
      </c>
      <c r="R254">
        <f>_xlfn.XLOOKUP(Table4[[#This Row],[ProductID]],Products!A:A,Products!E:E,"Not Found")</f>
        <v>1853.77</v>
      </c>
      <c r="S254">
        <f>_xlfn.XLOOKUP(Table4[[#This Row],[ProductID]],Products!A:A,Products!F:F, "Not Found")</f>
        <v>1363.52</v>
      </c>
      <c r="T254" t="str">
        <f>_xlfn.XLOOKUP(Table4[[#This Row],[CustomerID]],Customers!A:A,Customers!D:D, "Not Found")</f>
        <v>M</v>
      </c>
      <c r="U254" s="6">
        <f>_xlfn.XLOOKUP(Table4[[#This Row],[CustomerID]],Customers!A:A,Customers!E:E, "Not Found")</f>
        <v>28106</v>
      </c>
      <c r="V254">
        <f ca="1">DATEDIF(Table4[[#This Row],[CustomerBirthday]], TODAY(), "Y")</f>
        <v>49</v>
      </c>
      <c r="W254" t="str" cm="1">
        <f t="array" aca="1" ref="W254" ca="1">_xlfn.IFS(Table4[[#This Row],[Age]]&lt;25, "Under 25",Table4[[#This Row],[Age]]=34, "25-34", Table4[[#This Row],[Age]]&lt;=49, "35-49", Table4[[#This Row],[Age]]&lt;=64, "50-64", Table4[[#This Row],[Age]]&gt;=65, "65+")</f>
        <v>35-49</v>
      </c>
      <c r="X254" t="str">
        <f>_xlfn.XLOOKUP(Table4[[#This Row],[StoreID]],Stores!A:A,Stores!B:B, "Not found")</f>
        <v>MegaMart Peckmouth</v>
      </c>
      <c r="Y254" t="str">
        <f>_xlfn.XLOOKUP(Table4[[#This Row],[StoreID]],Stores!A:A,Stores!C:C, "Not Found")</f>
        <v>Peckmouth</v>
      </c>
      <c r="Z254" t="str">
        <f>_xlfn.XLOOKUP(Table4[[#This Row],[StoreID]],Stores!A:A,Stores!D:D, "Not Found")</f>
        <v>East</v>
      </c>
    </row>
    <row r="255" spans="1:26">
      <c r="A255" t="s">
        <v>1121</v>
      </c>
      <c r="B255" s="1">
        <v>45732</v>
      </c>
      <c r="C255" t="s">
        <v>599</v>
      </c>
      <c r="D255" t="s">
        <v>818</v>
      </c>
      <c r="E255" t="s">
        <v>839</v>
      </c>
      <c r="F255">
        <v>3</v>
      </c>
      <c r="G255">
        <v>0</v>
      </c>
      <c r="H255" t="s">
        <v>865</v>
      </c>
      <c r="I255" s="4">
        <f>Table4[[#This Row],[Quantity]]*Table4[[#This Row],[UnitPrice]]</f>
        <v>3496.1099999999997</v>
      </c>
      <c r="J255" s="4">
        <f>Table4[[#This Row],[Gross Revenue]]*(1-Table4[[#This Row],[Discount]])</f>
        <v>3496.1099999999997</v>
      </c>
      <c r="K255" s="4">
        <f>Table4[[#This Row],[Quantity]]*Table4[[#This Row],[CostPrice]]</f>
        <v>2779.6499999999996</v>
      </c>
      <c r="L255" s="4">
        <f>Table4[[#This Row],[Net Revenue]]-Table4[[#This Row],[Total Cost]]</f>
        <v>716.46</v>
      </c>
      <c r="M255" t="str">
        <f>_xlfn.XLOOKUP(Table4[[#This Row],[ProductID]], Products!A:A,Products!B:B, "Not Found")</f>
        <v>Nature Clothing</v>
      </c>
      <c r="N255" t="str">
        <f>TEXT(Table4[[#This Row],[Date]], "mmm")</f>
        <v>Mar</v>
      </c>
      <c r="O255" t="str">
        <f>TEXT(Table4[[#This Row],[Date]], "yyyy")</f>
        <v>2025</v>
      </c>
      <c r="P255" t="str">
        <f>_xlfn.XLOOKUP(Table4[[#This Row],[ProductID]],Products!A:A,Products!C:C, "Not Found")</f>
        <v>Fashion</v>
      </c>
      <c r="Q255" t="str">
        <f>_xlfn.XLOOKUP(Table4[[#This Row],[ProductID]],Products!A:A,Products!D:D,"Not Found")</f>
        <v>Clothing</v>
      </c>
      <c r="R255">
        <f>_xlfn.XLOOKUP(Table4[[#This Row],[ProductID]],Products!A:A,Products!E:E,"Not Found")</f>
        <v>1165.3699999999999</v>
      </c>
      <c r="S255">
        <f>_xlfn.XLOOKUP(Table4[[#This Row],[ProductID]],Products!A:A,Products!F:F, "Not Found")</f>
        <v>926.55</v>
      </c>
      <c r="T255" t="str">
        <f>_xlfn.XLOOKUP(Table4[[#This Row],[CustomerID]],Customers!A:A,Customers!D:D, "Not Found")</f>
        <v>M</v>
      </c>
      <c r="U255" s="6">
        <f>_xlfn.XLOOKUP(Table4[[#This Row],[CustomerID]],Customers!A:A,Customers!E:E, "Not Found")</f>
        <v>25414</v>
      </c>
      <c r="V255">
        <f ca="1">DATEDIF(Table4[[#This Row],[CustomerBirthday]], TODAY(), "Y")</f>
        <v>56</v>
      </c>
      <c r="W255" t="str" cm="1">
        <f t="array" aca="1" ref="W255" ca="1">_xlfn.IFS(Table4[[#This Row],[Age]]&lt;25, "Under 25",Table4[[#This Row],[Age]]=34, "25-34", Table4[[#This Row],[Age]]&lt;=49, "35-49", Table4[[#This Row],[Age]]&lt;=64, "50-64", Table4[[#This Row],[Age]]&gt;=65, "65+")</f>
        <v>50-64</v>
      </c>
      <c r="X255" t="str">
        <f>_xlfn.XLOOKUP(Table4[[#This Row],[StoreID]],Stores!A:A,Stores!B:B, "Not found")</f>
        <v>MegaMart New Michele</v>
      </c>
      <c r="Y255" t="str">
        <f>_xlfn.XLOOKUP(Table4[[#This Row],[StoreID]],Stores!A:A,Stores!C:C, "Not Found")</f>
        <v>New Michele</v>
      </c>
      <c r="Z255" t="str">
        <f>_xlfn.XLOOKUP(Table4[[#This Row],[StoreID]],Stores!A:A,Stores!D:D, "Not Found")</f>
        <v>West</v>
      </c>
    </row>
    <row r="256" spans="1:26">
      <c r="A256" t="s">
        <v>1122</v>
      </c>
      <c r="B256" s="1">
        <v>45607</v>
      </c>
      <c r="C256" t="s">
        <v>419</v>
      </c>
      <c r="D256" t="s">
        <v>804</v>
      </c>
      <c r="E256" t="s">
        <v>842</v>
      </c>
      <c r="F256">
        <v>4</v>
      </c>
      <c r="G256">
        <v>0.15</v>
      </c>
      <c r="H256" t="s">
        <v>865</v>
      </c>
      <c r="I256" s="4">
        <f>Table4[[#This Row],[Quantity]]*Table4[[#This Row],[UnitPrice]]</f>
        <v>2163.7600000000002</v>
      </c>
      <c r="J256" s="4">
        <f>Table4[[#This Row],[Gross Revenue]]*(1-Table4[[#This Row],[Discount]])</f>
        <v>1839.1960000000001</v>
      </c>
      <c r="K256" s="4">
        <f>Table4[[#This Row],[Quantity]]*Table4[[#This Row],[CostPrice]]</f>
        <v>1593</v>
      </c>
      <c r="L256" s="4">
        <f>Table4[[#This Row],[Net Revenue]]-Table4[[#This Row],[Total Cost]]</f>
        <v>246.19600000000014</v>
      </c>
      <c r="M256" t="str">
        <f>_xlfn.XLOOKUP(Table4[[#This Row],[ProductID]], Products!A:A,Products!B:B, "Not Found")</f>
        <v>Church Clothing</v>
      </c>
      <c r="N256" t="str">
        <f>TEXT(Table4[[#This Row],[Date]], "mmm")</f>
        <v>Nov</v>
      </c>
      <c r="O256" t="str">
        <f>TEXT(Table4[[#This Row],[Date]], "yyyy")</f>
        <v>2024</v>
      </c>
      <c r="P256" t="str">
        <f>_xlfn.XLOOKUP(Table4[[#This Row],[ProductID]],Products!A:A,Products!C:C, "Not Found")</f>
        <v>Fashion</v>
      </c>
      <c r="Q256" t="str">
        <f>_xlfn.XLOOKUP(Table4[[#This Row],[ProductID]],Products!A:A,Products!D:D,"Not Found")</f>
        <v>Clothing</v>
      </c>
      <c r="R256">
        <f>_xlfn.XLOOKUP(Table4[[#This Row],[ProductID]],Products!A:A,Products!E:E,"Not Found")</f>
        <v>540.94000000000005</v>
      </c>
      <c r="S256">
        <f>_xlfn.XLOOKUP(Table4[[#This Row],[ProductID]],Products!A:A,Products!F:F, "Not Found")</f>
        <v>398.25</v>
      </c>
      <c r="T256" t="str">
        <f>_xlfn.XLOOKUP(Table4[[#This Row],[CustomerID]],Customers!A:A,Customers!D:D, "Not Found")</f>
        <v>F</v>
      </c>
      <c r="U256" s="6">
        <f>_xlfn.XLOOKUP(Table4[[#This Row],[CustomerID]],Customers!A:A,Customers!E:E, "Not Found")</f>
        <v>30679</v>
      </c>
      <c r="V256">
        <f ca="1">DATEDIF(Table4[[#This Row],[CustomerBirthday]], TODAY(), "Y")</f>
        <v>42</v>
      </c>
      <c r="W256" t="str" cm="1">
        <f t="array" aca="1" ref="W256" ca="1">_xlfn.IFS(Table4[[#This Row],[Age]]&lt;25, "Under 25",Table4[[#This Row],[Age]]=34, "25-34", Table4[[#This Row],[Age]]&lt;=49, "35-49", Table4[[#This Row],[Age]]&lt;=64, "50-64", Table4[[#This Row],[Age]]&gt;=65, "65+")</f>
        <v>35-49</v>
      </c>
      <c r="X256" t="str">
        <f>_xlfn.XLOOKUP(Table4[[#This Row],[StoreID]],Stores!A:A,Stores!B:B, "Not found")</f>
        <v>MegaMart Brianahaven</v>
      </c>
      <c r="Y256" t="str">
        <f>_xlfn.XLOOKUP(Table4[[#This Row],[StoreID]],Stores!A:A,Stores!C:C, "Not Found")</f>
        <v>Brianahaven</v>
      </c>
      <c r="Z256" t="str">
        <f>_xlfn.XLOOKUP(Table4[[#This Row],[StoreID]],Stores!A:A,Stores!D:D, "Not Found")</f>
        <v>North</v>
      </c>
    </row>
    <row r="257" spans="1:26">
      <c r="A257" t="s">
        <v>1123</v>
      </c>
      <c r="B257" s="1">
        <v>45564</v>
      </c>
      <c r="C257" t="s">
        <v>187</v>
      </c>
      <c r="D257" t="s">
        <v>753</v>
      </c>
      <c r="E257" t="s">
        <v>842</v>
      </c>
      <c r="F257">
        <v>4</v>
      </c>
      <c r="G257">
        <v>0.1</v>
      </c>
      <c r="H257" t="s">
        <v>865</v>
      </c>
      <c r="I257" s="4">
        <f>Table4[[#This Row],[Quantity]]*Table4[[#This Row],[UnitPrice]]</f>
        <v>1081.8</v>
      </c>
      <c r="J257" s="4">
        <f>Table4[[#This Row],[Gross Revenue]]*(1-Table4[[#This Row],[Discount]])</f>
        <v>973.62</v>
      </c>
      <c r="K257" s="4">
        <f>Table4[[#This Row],[Quantity]]*Table4[[#This Row],[CostPrice]]</f>
        <v>750.4</v>
      </c>
      <c r="L257" s="4">
        <f>Table4[[#This Row],[Net Revenue]]-Table4[[#This Row],[Total Cost]]</f>
        <v>223.22000000000003</v>
      </c>
      <c r="M257" t="str">
        <f>_xlfn.XLOOKUP(Table4[[#This Row],[ProductID]], Products!A:A,Products!B:B, "Not Found")</f>
        <v>Whether Bags</v>
      </c>
      <c r="N257" t="str">
        <f>TEXT(Table4[[#This Row],[Date]], "mmm")</f>
        <v>Sep</v>
      </c>
      <c r="O257" t="str">
        <f>TEXT(Table4[[#This Row],[Date]], "yyyy")</f>
        <v>2024</v>
      </c>
      <c r="P257" t="str">
        <f>_xlfn.XLOOKUP(Table4[[#This Row],[ProductID]],Products!A:A,Products!C:C, "Not Found")</f>
        <v>Fashion</v>
      </c>
      <c r="Q257" t="str">
        <f>_xlfn.XLOOKUP(Table4[[#This Row],[ProductID]],Products!A:A,Products!D:D,"Not Found")</f>
        <v>Bags</v>
      </c>
      <c r="R257">
        <f>_xlfn.XLOOKUP(Table4[[#This Row],[ProductID]],Products!A:A,Products!E:E,"Not Found")</f>
        <v>270.45</v>
      </c>
      <c r="S257">
        <f>_xlfn.XLOOKUP(Table4[[#This Row],[ProductID]],Products!A:A,Products!F:F, "Not Found")</f>
        <v>187.6</v>
      </c>
      <c r="T257" t="str">
        <f>_xlfn.XLOOKUP(Table4[[#This Row],[CustomerID]],Customers!A:A,Customers!D:D, "Not Found")</f>
        <v>M</v>
      </c>
      <c r="U257" s="6">
        <f>_xlfn.XLOOKUP(Table4[[#This Row],[CustomerID]],Customers!A:A,Customers!E:E, "Not Found")</f>
        <v>38351</v>
      </c>
      <c r="V257">
        <f ca="1">DATEDIF(Table4[[#This Row],[CustomerBirthday]], TODAY(), "Y")</f>
        <v>21</v>
      </c>
      <c r="W257" t="str" cm="1">
        <f t="array" aca="1" ref="W257" ca="1">_xlfn.IFS(Table4[[#This Row],[Age]]&lt;25, "Under 25",Table4[[#This Row],[Age]]=34, "25-34", Table4[[#This Row],[Age]]&lt;=49, "35-49", Table4[[#This Row],[Age]]&lt;=64, "50-64", Table4[[#This Row],[Age]]&gt;=65, "65+")</f>
        <v>Under 25</v>
      </c>
      <c r="X257" t="str">
        <f>_xlfn.XLOOKUP(Table4[[#This Row],[StoreID]],Stores!A:A,Stores!B:B, "Not found")</f>
        <v>MegaMart Brianahaven</v>
      </c>
      <c r="Y257" t="str">
        <f>_xlfn.XLOOKUP(Table4[[#This Row],[StoreID]],Stores!A:A,Stores!C:C, "Not Found")</f>
        <v>Brianahaven</v>
      </c>
      <c r="Z257" t="str">
        <f>_xlfn.XLOOKUP(Table4[[#This Row],[StoreID]],Stores!A:A,Stores!D:D, "Not Found")</f>
        <v>North</v>
      </c>
    </row>
    <row r="258" spans="1:26">
      <c r="A258" t="s">
        <v>1124</v>
      </c>
      <c r="B258" s="1">
        <v>45583</v>
      </c>
      <c r="C258" t="s">
        <v>89</v>
      </c>
      <c r="D258" t="s">
        <v>806</v>
      </c>
      <c r="E258" t="s">
        <v>842</v>
      </c>
      <c r="F258">
        <v>1</v>
      </c>
      <c r="G258">
        <v>0.15</v>
      </c>
      <c r="H258" t="s">
        <v>871</v>
      </c>
      <c r="I258" s="4">
        <f>Table4[[#This Row],[Quantity]]*Table4[[#This Row],[UnitPrice]]</f>
        <v>1745.61</v>
      </c>
      <c r="J258" s="4">
        <f>Table4[[#This Row],[Gross Revenue]]*(1-Table4[[#This Row],[Discount]])</f>
        <v>1483.7684999999999</v>
      </c>
      <c r="K258" s="4">
        <f>Table4[[#This Row],[Quantity]]*Table4[[#This Row],[CostPrice]]</f>
        <v>1322.44</v>
      </c>
      <c r="L258" s="4">
        <f>Table4[[#This Row],[Net Revenue]]-Table4[[#This Row],[Total Cost]]</f>
        <v>161.32849999999985</v>
      </c>
      <c r="M258" t="str">
        <f>_xlfn.XLOOKUP(Table4[[#This Row],[ProductID]], Products!A:A,Products!B:B, "Not Found")</f>
        <v>Piece Headphones</v>
      </c>
      <c r="N258" t="str">
        <f>TEXT(Table4[[#This Row],[Date]], "mmm")</f>
        <v>Oct</v>
      </c>
      <c r="O258" t="str">
        <f>TEXT(Table4[[#This Row],[Date]], "yyyy")</f>
        <v>2024</v>
      </c>
      <c r="P258" t="str">
        <f>_xlfn.XLOOKUP(Table4[[#This Row],[ProductID]],Products!A:A,Products!C:C, "Not Found")</f>
        <v>Electronics</v>
      </c>
      <c r="Q258" t="str">
        <f>_xlfn.XLOOKUP(Table4[[#This Row],[ProductID]],Products!A:A,Products!D:D,"Not Found")</f>
        <v>Headphones</v>
      </c>
      <c r="R258">
        <f>_xlfn.XLOOKUP(Table4[[#This Row],[ProductID]],Products!A:A,Products!E:E,"Not Found")</f>
        <v>1745.61</v>
      </c>
      <c r="S258">
        <f>_xlfn.XLOOKUP(Table4[[#This Row],[ProductID]],Products!A:A,Products!F:F, "Not Found")</f>
        <v>1322.44</v>
      </c>
      <c r="T258" t="str">
        <f>_xlfn.XLOOKUP(Table4[[#This Row],[CustomerID]],Customers!A:A,Customers!D:D, "Not Found")</f>
        <v>M</v>
      </c>
      <c r="U258" s="6">
        <f>_xlfn.XLOOKUP(Table4[[#This Row],[CustomerID]],Customers!A:A,Customers!E:E, "Not Found")</f>
        <v>20409</v>
      </c>
      <c r="V258">
        <f ca="1">DATEDIF(Table4[[#This Row],[CustomerBirthday]], TODAY(), "Y")</f>
        <v>70</v>
      </c>
      <c r="W258" t="str" cm="1">
        <f t="array" aca="1" ref="W258" ca="1">_xlfn.IFS(Table4[[#This Row],[Age]]&lt;25, "Under 25",Table4[[#This Row],[Age]]=34, "25-34", Table4[[#This Row],[Age]]&lt;=49, "35-49", Table4[[#This Row],[Age]]&lt;=64, "50-64", Table4[[#This Row],[Age]]&gt;=65, "65+")</f>
        <v>65+</v>
      </c>
      <c r="X258" t="str">
        <f>_xlfn.XLOOKUP(Table4[[#This Row],[StoreID]],Stores!A:A,Stores!B:B, "Not found")</f>
        <v>MegaMart Brianahaven</v>
      </c>
      <c r="Y258" t="str">
        <f>_xlfn.XLOOKUP(Table4[[#This Row],[StoreID]],Stores!A:A,Stores!C:C, "Not Found")</f>
        <v>Brianahaven</v>
      </c>
      <c r="Z258" t="str">
        <f>_xlfn.XLOOKUP(Table4[[#This Row],[StoreID]],Stores!A:A,Stores!D:D, "Not Found")</f>
        <v>North</v>
      </c>
    </row>
    <row r="259" spans="1:26">
      <c r="A259" t="s">
        <v>1125</v>
      </c>
      <c r="B259" s="1">
        <v>45743</v>
      </c>
      <c r="C259" t="s">
        <v>509</v>
      </c>
      <c r="D259" t="s">
        <v>818</v>
      </c>
      <c r="E259" t="s">
        <v>839</v>
      </c>
      <c r="F259">
        <v>3</v>
      </c>
      <c r="G259">
        <v>0</v>
      </c>
      <c r="H259" t="s">
        <v>875</v>
      </c>
      <c r="I259" s="4">
        <f>Table4[[#This Row],[Quantity]]*Table4[[#This Row],[UnitPrice]]</f>
        <v>3496.1099999999997</v>
      </c>
      <c r="J259" s="4">
        <f>Table4[[#This Row],[Gross Revenue]]*(1-Table4[[#This Row],[Discount]])</f>
        <v>3496.1099999999997</v>
      </c>
      <c r="K259" s="4">
        <f>Table4[[#This Row],[Quantity]]*Table4[[#This Row],[CostPrice]]</f>
        <v>2779.6499999999996</v>
      </c>
      <c r="L259" s="4">
        <f>Table4[[#This Row],[Net Revenue]]-Table4[[#This Row],[Total Cost]]</f>
        <v>716.46</v>
      </c>
      <c r="M259" t="str">
        <f>_xlfn.XLOOKUP(Table4[[#This Row],[ProductID]], Products!A:A,Products!B:B, "Not Found")</f>
        <v>Nature Clothing</v>
      </c>
      <c r="N259" t="str">
        <f>TEXT(Table4[[#This Row],[Date]], "mmm")</f>
        <v>Mar</v>
      </c>
      <c r="O259" t="str">
        <f>TEXT(Table4[[#This Row],[Date]], "yyyy")</f>
        <v>2025</v>
      </c>
      <c r="P259" t="str">
        <f>_xlfn.XLOOKUP(Table4[[#This Row],[ProductID]],Products!A:A,Products!C:C, "Not Found")</f>
        <v>Fashion</v>
      </c>
      <c r="Q259" t="str">
        <f>_xlfn.XLOOKUP(Table4[[#This Row],[ProductID]],Products!A:A,Products!D:D,"Not Found")</f>
        <v>Clothing</v>
      </c>
      <c r="R259">
        <f>_xlfn.XLOOKUP(Table4[[#This Row],[ProductID]],Products!A:A,Products!E:E,"Not Found")</f>
        <v>1165.3699999999999</v>
      </c>
      <c r="S259">
        <f>_xlfn.XLOOKUP(Table4[[#This Row],[ProductID]],Products!A:A,Products!F:F, "Not Found")</f>
        <v>926.55</v>
      </c>
      <c r="T259" t="str">
        <f>_xlfn.XLOOKUP(Table4[[#This Row],[CustomerID]],Customers!A:A,Customers!D:D, "Not Found")</f>
        <v>F</v>
      </c>
      <c r="U259" s="6">
        <f>_xlfn.XLOOKUP(Table4[[#This Row],[CustomerID]],Customers!A:A,Customers!E:E, "Not Found")</f>
        <v>26827</v>
      </c>
      <c r="V259">
        <f ca="1">DATEDIF(Table4[[#This Row],[CustomerBirthday]], TODAY(), "Y")</f>
        <v>53</v>
      </c>
      <c r="W259" t="str" cm="1">
        <f t="array" aca="1" ref="W259" ca="1">_xlfn.IFS(Table4[[#This Row],[Age]]&lt;25, "Under 25",Table4[[#This Row],[Age]]=34, "25-34", Table4[[#This Row],[Age]]&lt;=49, "35-49", Table4[[#This Row],[Age]]&lt;=64, "50-64", Table4[[#This Row],[Age]]&gt;=65, "65+")</f>
        <v>50-64</v>
      </c>
      <c r="X259" t="str">
        <f>_xlfn.XLOOKUP(Table4[[#This Row],[StoreID]],Stores!A:A,Stores!B:B, "Not found")</f>
        <v>MegaMart New Michele</v>
      </c>
      <c r="Y259" t="str">
        <f>_xlfn.XLOOKUP(Table4[[#This Row],[StoreID]],Stores!A:A,Stores!C:C, "Not Found")</f>
        <v>New Michele</v>
      </c>
      <c r="Z259" t="str">
        <f>_xlfn.XLOOKUP(Table4[[#This Row],[StoreID]],Stores!A:A,Stores!D:D, "Not Found")</f>
        <v>West</v>
      </c>
    </row>
    <row r="260" spans="1:26">
      <c r="A260" t="s">
        <v>1126</v>
      </c>
      <c r="B260" s="1">
        <v>45787</v>
      </c>
      <c r="C260" t="s">
        <v>317</v>
      </c>
      <c r="D260" t="s">
        <v>742</v>
      </c>
      <c r="E260" t="s">
        <v>839</v>
      </c>
      <c r="F260">
        <v>3</v>
      </c>
      <c r="G260">
        <v>0.15</v>
      </c>
      <c r="H260" t="s">
        <v>868</v>
      </c>
      <c r="I260" s="4">
        <f>Table4[[#This Row],[Quantity]]*Table4[[#This Row],[UnitPrice]]</f>
        <v>745.71</v>
      </c>
      <c r="J260" s="4">
        <f>Table4[[#This Row],[Gross Revenue]]*(1-Table4[[#This Row],[Discount]])</f>
        <v>633.85350000000005</v>
      </c>
      <c r="K260" s="4">
        <f>Table4[[#This Row],[Quantity]]*Table4[[#This Row],[CostPrice]]</f>
        <v>572.01</v>
      </c>
      <c r="L260" s="4">
        <f>Table4[[#This Row],[Net Revenue]]-Table4[[#This Row],[Total Cost]]</f>
        <v>61.843500000000063</v>
      </c>
      <c r="M260" t="str">
        <f>_xlfn.XLOOKUP(Table4[[#This Row],[ProductID]], Products!A:A,Products!B:B, "Not Found")</f>
        <v>Either Headphones</v>
      </c>
      <c r="N260" t="str">
        <f>TEXT(Table4[[#This Row],[Date]], "mmm")</f>
        <v>May</v>
      </c>
      <c r="O260" t="str">
        <f>TEXT(Table4[[#This Row],[Date]], "yyyy")</f>
        <v>2025</v>
      </c>
      <c r="P260" t="str">
        <f>_xlfn.XLOOKUP(Table4[[#This Row],[ProductID]],Products!A:A,Products!C:C, "Not Found")</f>
        <v>Electronics</v>
      </c>
      <c r="Q260" t="str">
        <f>_xlfn.XLOOKUP(Table4[[#This Row],[ProductID]],Products!A:A,Products!D:D,"Not Found")</f>
        <v>Headphones</v>
      </c>
      <c r="R260">
        <f>_xlfn.XLOOKUP(Table4[[#This Row],[ProductID]],Products!A:A,Products!E:E,"Not Found")</f>
        <v>248.57</v>
      </c>
      <c r="S260">
        <f>_xlfn.XLOOKUP(Table4[[#This Row],[ProductID]],Products!A:A,Products!F:F, "Not Found")</f>
        <v>190.67</v>
      </c>
      <c r="T260" t="str">
        <f>_xlfn.XLOOKUP(Table4[[#This Row],[CustomerID]],Customers!A:A,Customers!D:D, "Not Found")</f>
        <v>M</v>
      </c>
      <c r="U260" s="6">
        <f>_xlfn.XLOOKUP(Table4[[#This Row],[CustomerID]],Customers!A:A,Customers!E:E, "Not Found")</f>
        <v>26377</v>
      </c>
      <c r="V260">
        <f ca="1">DATEDIF(Table4[[#This Row],[CustomerBirthday]], TODAY(), "Y")</f>
        <v>54</v>
      </c>
      <c r="W260" t="str" cm="1">
        <f t="array" aca="1" ref="W260" ca="1">_xlfn.IFS(Table4[[#This Row],[Age]]&lt;25, "Under 25",Table4[[#This Row],[Age]]=34, "25-34", Table4[[#This Row],[Age]]&lt;=49, "35-49", Table4[[#This Row],[Age]]&lt;=64, "50-64", Table4[[#This Row],[Age]]&gt;=65, "65+")</f>
        <v>50-64</v>
      </c>
      <c r="X260" t="str">
        <f>_xlfn.XLOOKUP(Table4[[#This Row],[StoreID]],Stores!A:A,Stores!B:B, "Not found")</f>
        <v>MegaMart New Michele</v>
      </c>
      <c r="Y260" t="str">
        <f>_xlfn.XLOOKUP(Table4[[#This Row],[StoreID]],Stores!A:A,Stores!C:C, "Not Found")</f>
        <v>New Michele</v>
      </c>
      <c r="Z260" t="str">
        <f>_xlfn.XLOOKUP(Table4[[#This Row],[StoreID]],Stores!A:A,Stores!D:D, "Not Found")</f>
        <v>West</v>
      </c>
    </row>
    <row r="261" spans="1:26">
      <c r="A261" t="s">
        <v>1127</v>
      </c>
      <c r="B261" s="1">
        <v>45714</v>
      </c>
      <c r="C261" t="s">
        <v>167</v>
      </c>
      <c r="D261" t="s">
        <v>774</v>
      </c>
      <c r="E261" t="s">
        <v>842</v>
      </c>
      <c r="F261">
        <v>3</v>
      </c>
      <c r="G261">
        <v>0.15</v>
      </c>
      <c r="H261" t="s">
        <v>875</v>
      </c>
      <c r="I261" s="4">
        <f>Table4[[#This Row],[Quantity]]*Table4[[#This Row],[UnitPrice]]</f>
        <v>4462.2300000000005</v>
      </c>
      <c r="J261" s="4">
        <f>Table4[[#This Row],[Gross Revenue]]*(1-Table4[[#This Row],[Discount]])</f>
        <v>3792.8955000000001</v>
      </c>
      <c r="K261" s="4">
        <f>Table4[[#This Row],[Quantity]]*Table4[[#This Row],[CostPrice]]</f>
        <v>2439.21</v>
      </c>
      <c r="L261" s="4">
        <f>Table4[[#This Row],[Net Revenue]]-Table4[[#This Row],[Total Cost]]</f>
        <v>1353.6855</v>
      </c>
      <c r="M261" t="str">
        <f>_xlfn.XLOOKUP(Table4[[#This Row],[ProductID]], Products!A:A,Products!B:B, "Not Found")</f>
        <v>Him Smartphone</v>
      </c>
      <c r="N261" t="str">
        <f>TEXT(Table4[[#This Row],[Date]], "mmm")</f>
        <v>Feb</v>
      </c>
      <c r="O261" t="str">
        <f>TEXT(Table4[[#This Row],[Date]], "yyyy")</f>
        <v>2025</v>
      </c>
      <c r="P261" t="str">
        <f>_xlfn.XLOOKUP(Table4[[#This Row],[ProductID]],Products!A:A,Products!C:C, "Not Found")</f>
        <v>Electronics</v>
      </c>
      <c r="Q261" t="str">
        <f>_xlfn.XLOOKUP(Table4[[#This Row],[ProductID]],Products!A:A,Products!D:D,"Not Found")</f>
        <v>Smartphone</v>
      </c>
      <c r="R261">
        <f>_xlfn.XLOOKUP(Table4[[#This Row],[ProductID]],Products!A:A,Products!E:E,"Not Found")</f>
        <v>1487.41</v>
      </c>
      <c r="S261">
        <f>_xlfn.XLOOKUP(Table4[[#This Row],[ProductID]],Products!A:A,Products!F:F, "Not Found")</f>
        <v>813.07</v>
      </c>
      <c r="T261" t="str">
        <f>_xlfn.XLOOKUP(Table4[[#This Row],[CustomerID]],Customers!A:A,Customers!D:D, "Not Found")</f>
        <v>M</v>
      </c>
      <c r="U261" s="6">
        <f>_xlfn.XLOOKUP(Table4[[#This Row],[CustomerID]],Customers!A:A,Customers!E:E, "Not Found")</f>
        <v>32400</v>
      </c>
      <c r="V261">
        <f ca="1">DATEDIF(Table4[[#This Row],[CustomerBirthday]], TODAY(), "Y")</f>
        <v>37</v>
      </c>
      <c r="W261" t="str" cm="1">
        <f t="array" aca="1" ref="W261" ca="1">_xlfn.IFS(Table4[[#This Row],[Age]]&lt;25, "Under 25",Table4[[#This Row],[Age]]=34, "25-34", Table4[[#This Row],[Age]]&lt;=49, "35-49", Table4[[#This Row],[Age]]&lt;=64, "50-64", Table4[[#This Row],[Age]]&gt;=65, "65+")</f>
        <v>35-49</v>
      </c>
      <c r="X261" t="str">
        <f>_xlfn.XLOOKUP(Table4[[#This Row],[StoreID]],Stores!A:A,Stores!B:B, "Not found")</f>
        <v>MegaMart Brianahaven</v>
      </c>
      <c r="Y261" t="str">
        <f>_xlfn.XLOOKUP(Table4[[#This Row],[StoreID]],Stores!A:A,Stores!C:C, "Not Found")</f>
        <v>Brianahaven</v>
      </c>
      <c r="Z261" t="str">
        <f>_xlfn.XLOOKUP(Table4[[#This Row],[StoreID]],Stores!A:A,Stores!D:D, "Not Found")</f>
        <v>North</v>
      </c>
    </row>
    <row r="262" spans="1:26">
      <c r="A262" t="s">
        <v>1128</v>
      </c>
      <c r="B262" s="1">
        <v>45246</v>
      </c>
      <c r="C262" t="s">
        <v>661</v>
      </c>
      <c r="D262" t="s">
        <v>786</v>
      </c>
      <c r="E262" t="s">
        <v>839</v>
      </c>
      <c r="F262">
        <v>5</v>
      </c>
      <c r="G262">
        <v>0.15</v>
      </c>
      <c r="H262" t="s">
        <v>865</v>
      </c>
      <c r="I262" s="4">
        <f>Table4[[#This Row],[Quantity]]*Table4[[#This Row],[UnitPrice]]</f>
        <v>146.19999999999999</v>
      </c>
      <c r="J262" s="4">
        <f>Table4[[#This Row],[Gross Revenue]]*(1-Table4[[#This Row],[Discount]])</f>
        <v>124.26999999999998</v>
      </c>
      <c r="K262" s="4">
        <f>Table4[[#This Row],[Quantity]]*Table4[[#This Row],[CostPrice]]</f>
        <v>76.399999999999991</v>
      </c>
      <c r="L262" s="4">
        <f>Table4[[#This Row],[Net Revenue]]-Table4[[#This Row],[Total Cost]]</f>
        <v>47.86999999999999</v>
      </c>
      <c r="M262" t="str">
        <f>_xlfn.XLOOKUP(Table4[[#This Row],[ProductID]], Products!A:A,Products!B:B, "Not Found")</f>
        <v>National Watches</v>
      </c>
      <c r="N262" t="str">
        <f>TEXT(Table4[[#This Row],[Date]], "mmm")</f>
        <v>Nov</v>
      </c>
      <c r="O262" t="str">
        <f>TEXT(Table4[[#This Row],[Date]], "yyyy")</f>
        <v>2023</v>
      </c>
      <c r="P262" t="str">
        <f>_xlfn.XLOOKUP(Table4[[#This Row],[ProductID]],Products!A:A,Products!C:C, "Not Found")</f>
        <v>Fashion</v>
      </c>
      <c r="Q262" t="str">
        <f>_xlfn.XLOOKUP(Table4[[#This Row],[ProductID]],Products!A:A,Products!D:D,"Not Found")</f>
        <v>Watches</v>
      </c>
      <c r="R262">
        <f>_xlfn.XLOOKUP(Table4[[#This Row],[ProductID]],Products!A:A,Products!E:E,"Not Found")</f>
        <v>29.24</v>
      </c>
      <c r="S262">
        <f>_xlfn.XLOOKUP(Table4[[#This Row],[ProductID]],Products!A:A,Products!F:F, "Not Found")</f>
        <v>15.28</v>
      </c>
      <c r="T262" t="str">
        <f>_xlfn.XLOOKUP(Table4[[#This Row],[CustomerID]],Customers!A:A,Customers!D:D, "Not Found")</f>
        <v>M</v>
      </c>
      <c r="U262" s="6">
        <f>_xlfn.XLOOKUP(Table4[[#This Row],[CustomerID]],Customers!A:A,Customers!E:E, "Not Found")</f>
        <v>32522</v>
      </c>
      <c r="V262">
        <f ca="1">DATEDIF(Table4[[#This Row],[CustomerBirthday]], TODAY(), "Y")</f>
        <v>37</v>
      </c>
      <c r="W262" t="str" cm="1">
        <f t="array" aca="1" ref="W262" ca="1">_xlfn.IFS(Table4[[#This Row],[Age]]&lt;25, "Under 25",Table4[[#This Row],[Age]]=34, "25-34", Table4[[#This Row],[Age]]&lt;=49, "35-49", Table4[[#This Row],[Age]]&lt;=64, "50-64", Table4[[#This Row],[Age]]&gt;=65, "65+")</f>
        <v>35-49</v>
      </c>
      <c r="X262" t="str">
        <f>_xlfn.XLOOKUP(Table4[[#This Row],[StoreID]],Stores!A:A,Stores!B:B, "Not found")</f>
        <v>MegaMart New Michele</v>
      </c>
      <c r="Y262" t="str">
        <f>_xlfn.XLOOKUP(Table4[[#This Row],[StoreID]],Stores!A:A,Stores!C:C, "Not Found")</f>
        <v>New Michele</v>
      </c>
      <c r="Z262" t="str">
        <f>_xlfn.XLOOKUP(Table4[[#This Row],[StoreID]],Stores!A:A,Stores!D:D, "Not Found")</f>
        <v>West</v>
      </c>
    </row>
    <row r="263" spans="1:26">
      <c r="A263" t="s">
        <v>1129</v>
      </c>
      <c r="B263" s="1">
        <v>45508</v>
      </c>
      <c r="C263" t="s">
        <v>585</v>
      </c>
      <c r="D263" t="s">
        <v>804</v>
      </c>
      <c r="E263" t="s">
        <v>831</v>
      </c>
      <c r="F263">
        <v>1</v>
      </c>
      <c r="G263">
        <v>0.15</v>
      </c>
      <c r="H263" t="s">
        <v>865</v>
      </c>
      <c r="I263" s="4">
        <f>Table4[[#This Row],[Quantity]]*Table4[[#This Row],[UnitPrice]]</f>
        <v>540.94000000000005</v>
      </c>
      <c r="J263" s="4">
        <f>Table4[[#This Row],[Gross Revenue]]*(1-Table4[[#This Row],[Discount]])</f>
        <v>459.79900000000004</v>
      </c>
      <c r="K263" s="4">
        <f>Table4[[#This Row],[Quantity]]*Table4[[#This Row],[CostPrice]]</f>
        <v>398.25</v>
      </c>
      <c r="L263" s="4">
        <f>Table4[[#This Row],[Net Revenue]]-Table4[[#This Row],[Total Cost]]</f>
        <v>61.549000000000035</v>
      </c>
      <c r="M263" t="str">
        <f>_xlfn.XLOOKUP(Table4[[#This Row],[ProductID]], Products!A:A,Products!B:B, "Not Found")</f>
        <v>Church Clothing</v>
      </c>
      <c r="N263" t="str">
        <f>TEXT(Table4[[#This Row],[Date]], "mmm")</f>
        <v>Aug</v>
      </c>
      <c r="O263" t="str">
        <f>TEXT(Table4[[#This Row],[Date]], "yyyy")</f>
        <v>2024</v>
      </c>
      <c r="P263" t="str">
        <f>_xlfn.XLOOKUP(Table4[[#This Row],[ProductID]],Products!A:A,Products!C:C, "Not Found")</f>
        <v>Fashion</v>
      </c>
      <c r="Q263" t="str">
        <f>_xlfn.XLOOKUP(Table4[[#This Row],[ProductID]],Products!A:A,Products!D:D,"Not Found")</f>
        <v>Clothing</v>
      </c>
      <c r="R263">
        <f>_xlfn.XLOOKUP(Table4[[#This Row],[ProductID]],Products!A:A,Products!E:E,"Not Found")</f>
        <v>540.94000000000005</v>
      </c>
      <c r="S263">
        <f>_xlfn.XLOOKUP(Table4[[#This Row],[ProductID]],Products!A:A,Products!F:F, "Not Found")</f>
        <v>398.25</v>
      </c>
      <c r="T263" t="str">
        <f>_xlfn.XLOOKUP(Table4[[#This Row],[CustomerID]],Customers!A:A,Customers!D:D, "Not Found")</f>
        <v>M</v>
      </c>
      <c r="U263" s="6">
        <f>_xlfn.XLOOKUP(Table4[[#This Row],[CustomerID]],Customers!A:A,Customers!E:E, "Not Found")</f>
        <v>25047</v>
      </c>
      <c r="V263">
        <f ca="1">DATEDIF(Table4[[#This Row],[CustomerBirthday]], TODAY(), "Y")</f>
        <v>57</v>
      </c>
      <c r="W263" t="str" cm="1">
        <f t="array" aca="1" ref="W263" ca="1">_xlfn.IFS(Table4[[#This Row],[Age]]&lt;25, "Under 25",Table4[[#This Row],[Age]]=34, "25-34", Table4[[#This Row],[Age]]&lt;=49, "35-49", Table4[[#This Row],[Age]]&lt;=64, "50-64", Table4[[#This Row],[Age]]&gt;=65, "65+")</f>
        <v>50-64</v>
      </c>
      <c r="X263" t="str">
        <f>_xlfn.XLOOKUP(Table4[[#This Row],[StoreID]],Stores!A:A,Stores!B:B, "Not found")</f>
        <v>MegaMart Jimenezborough</v>
      </c>
      <c r="Y263" t="str">
        <f>_xlfn.XLOOKUP(Table4[[#This Row],[StoreID]],Stores!A:A,Stores!C:C, "Not Found")</f>
        <v>Jimenezborough</v>
      </c>
      <c r="Z263" t="str">
        <f>_xlfn.XLOOKUP(Table4[[#This Row],[StoreID]],Stores!A:A,Stores!D:D, "Not Found")</f>
        <v>South</v>
      </c>
    </row>
    <row r="264" spans="1:26">
      <c r="A264" t="s">
        <v>1130</v>
      </c>
      <c r="B264" s="1">
        <v>45568</v>
      </c>
      <c r="C264" t="s">
        <v>483</v>
      </c>
      <c r="D264" t="s">
        <v>796</v>
      </c>
      <c r="E264" t="s">
        <v>835</v>
      </c>
      <c r="F264">
        <v>1</v>
      </c>
      <c r="G264">
        <v>0.05</v>
      </c>
      <c r="H264" t="s">
        <v>868</v>
      </c>
      <c r="I264" s="4">
        <f>Table4[[#This Row],[Quantity]]*Table4[[#This Row],[UnitPrice]]</f>
        <v>1562.43</v>
      </c>
      <c r="J264" s="4">
        <f>Table4[[#This Row],[Gross Revenue]]*(1-Table4[[#This Row],[Discount]])</f>
        <v>1484.3085000000001</v>
      </c>
      <c r="K264" s="4">
        <f>Table4[[#This Row],[Quantity]]*Table4[[#This Row],[CostPrice]]</f>
        <v>1195.6300000000001</v>
      </c>
      <c r="L264" s="4">
        <f>Table4[[#This Row],[Net Revenue]]-Table4[[#This Row],[Total Cost]]</f>
        <v>288.67849999999999</v>
      </c>
      <c r="M264" t="str">
        <f>_xlfn.XLOOKUP(Table4[[#This Row],[ProductID]], Products!A:A,Products!B:B, "Not Found")</f>
        <v>Chair Laptop</v>
      </c>
      <c r="N264" t="str">
        <f>TEXT(Table4[[#This Row],[Date]], "mmm")</f>
        <v>Oct</v>
      </c>
      <c r="O264" t="str">
        <f>TEXT(Table4[[#This Row],[Date]], "yyyy")</f>
        <v>2024</v>
      </c>
      <c r="P264" t="str">
        <f>_xlfn.XLOOKUP(Table4[[#This Row],[ProductID]],Products!A:A,Products!C:C, "Not Found")</f>
        <v>Electronics</v>
      </c>
      <c r="Q264" t="str">
        <f>_xlfn.XLOOKUP(Table4[[#This Row],[ProductID]],Products!A:A,Products!D:D,"Not Found")</f>
        <v>Laptop</v>
      </c>
      <c r="R264">
        <f>_xlfn.XLOOKUP(Table4[[#This Row],[ProductID]],Products!A:A,Products!E:E,"Not Found")</f>
        <v>1562.43</v>
      </c>
      <c r="S264">
        <f>_xlfn.XLOOKUP(Table4[[#This Row],[ProductID]],Products!A:A,Products!F:F, "Not Found")</f>
        <v>1195.6300000000001</v>
      </c>
      <c r="T264" t="str">
        <f>_xlfn.XLOOKUP(Table4[[#This Row],[CustomerID]],Customers!A:A,Customers!D:D, "Not Found")</f>
        <v>M</v>
      </c>
      <c r="U264" s="6">
        <f>_xlfn.XLOOKUP(Table4[[#This Row],[CustomerID]],Customers!A:A,Customers!E:E, "Not Found")</f>
        <v>21543</v>
      </c>
      <c r="V264">
        <f ca="1">DATEDIF(Table4[[#This Row],[CustomerBirthday]], TODAY(), "Y")</f>
        <v>67</v>
      </c>
      <c r="W264" t="str" cm="1">
        <f t="array" aca="1" ref="W264" ca="1">_xlfn.IFS(Table4[[#This Row],[Age]]&lt;25, "Under 25",Table4[[#This Row],[Age]]=34, "25-34", Table4[[#This Row],[Age]]&lt;=49, "35-49", Table4[[#This Row],[Age]]&lt;=64, "50-64", Table4[[#This Row],[Age]]&gt;=65, "65+")</f>
        <v>65+</v>
      </c>
      <c r="X264" t="str">
        <f>_xlfn.XLOOKUP(Table4[[#This Row],[StoreID]],Stores!A:A,Stores!B:B, "Not found")</f>
        <v>MegaMart Peckmouth</v>
      </c>
      <c r="Y264" t="str">
        <f>_xlfn.XLOOKUP(Table4[[#This Row],[StoreID]],Stores!A:A,Stores!C:C, "Not Found")</f>
        <v>Peckmouth</v>
      </c>
      <c r="Z264" t="str">
        <f>_xlfn.XLOOKUP(Table4[[#This Row],[StoreID]],Stores!A:A,Stores!D:D, "Not Found")</f>
        <v>East</v>
      </c>
    </row>
    <row r="265" spans="1:26">
      <c r="A265" t="s">
        <v>1131</v>
      </c>
      <c r="B265" s="1">
        <v>45707</v>
      </c>
      <c r="C265" t="s">
        <v>40</v>
      </c>
      <c r="D265" t="s">
        <v>800</v>
      </c>
      <c r="E265" t="s">
        <v>835</v>
      </c>
      <c r="F265">
        <v>1</v>
      </c>
      <c r="G265">
        <v>0.05</v>
      </c>
      <c r="H265" t="s">
        <v>865</v>
      </c>
      <c r="I265" s="4">
        <f>Table4[[#This Row],[Quantity]]*Table4[[#This Row],[UnitPrice]]</f>
        <v>1952.65</v>
      </c>
      <c r="J265" s="4">
        <f>Table4[[#This Row],[Gross Revenue]]*(1-Table4[[#This Row],[Discount]])</f>
        <v>1855.0174999999999</v>
      </c>
      <c r="K265" s="4">
        <f>Table4[[#This Row],[Quantity]]*Table4[[#This Row],[CostPrice]]</f>
        <v>1451.27</v>
      </c>
      <c r="L265" s="4">
        <f>Table4[[#This Row],[Net Revenue]]-Table4[[#This Row],[Total Cost]]</f>
        <v>403.74749999999995</v>
      </c>
      <c r="M265" t="str">
        <f>_xlfn.XLOOKUP(Table4[[#This Row],[ProductID]], Products!A:A,Products!B:B, "Not Found")</f>
        <v>Book Television</v>
      </c>
      <c r="N265" t="str">
        <f>TEXT(Table4[[#This Row],[Date]], "mmm")</f>
        <v>Feb</v>
      </c>
      <c r="O265" t="str">
        <f>TEXT(Table4[[#This Row],[Date]], "yyyy")</f>
        <v>2025</v>
      </c>
      <c r="P265" t="str">
        <f>_xlfn.XLOOKUP(Table4[[#This Row],[ProductID]],Products!A:A,Products!C:C, "Not Found")</f>
        <v>Electronics</v>
      </c>
      <c r="Q265" t="str">
        <f>_xlfn.XLOOKUP(Table4[[#This Row],[ProductID]],Products!A:A,Products!D:D,"Not Found")</f>
        <v>Television</v>
      </c>
      <c r="R265">
        <f>_xlfn.XLOOKUP(Table4[[#This Row],[ProductID]],Products!A:A,Products!E:E,"Not Found")</f>
        <v>1952.65</v>
      </c>
      <c r="S265">
        <f>_xlfn.XLOOKUP(Table4[[#This Row],[ProductID]],Products!A:A,Products!F:F, "Not Found")</f>
        <v>1451.27</v>
      </c>
      <c r="T265" t="str">
        <f>_xlfn.XLOOKUP(Table4[[#This Row],[CustomerID]],Customers!A:A,Customers!D:D, "Not Found")</f>
        <v>F</v>
      </c>
      <c r="U265" s="6">
        <f>_xlfn.XLOOKUP(Table4[[#This Row],[CustomerID]],Customers!A:A,Customers!E:E, "Not Found")</f>
        <v>38214</v>
      </c>
      <c r="V265">
        <f ca="1">DATEDIF(Table4[[#This Row],[CustomerBirthday]], TODAY(), "Y")</f>
        <v>21</v>
      </c>
      <c r="W265" t="str" cm="1">
        <f t="array" aca="1" ref="W265" ca="1">_xlfn.IFS(Table4[[#This Row],[Age]]&lt;25, "Under 25",Table4[[#This Row],[Age]]=34, "25-34", Table4[[#This Row],[Age]]&lt;=49, "35-49", Table4[[#This Row],[Age]]&lt;=64, "50-64", Table4[[#This Row],[Age]]&gt;=65, "65+")</f>
        <v>Under 25</v>
      </c>
      <c r="X265" t="str">
        <f>_xlfn.XLOOKUP(Table4[[#This Row],[StoreID]],Stores!A:A,Stores!B:B, "Not found")</f>
        <v>MegaMart Peckmouth</v>
      </c>
      <c r="Y265" t="str">
        <f>_xlfn.XLOOKUP(Table4[[#This Row],[StoreID]],Stores!A:A,Stores!C:C, "Not Found")</f>
        <v>Peckmouth</v>
      </c>
      <c r="Z265" t="str">
        <f>_xlfn.XLOOKUP(Table4[[#This Row],[StoreID]],Stores!A:A,Stores!D:D, "Not Found")</f>
        <v>East</v>
      </c>
    </row>
    <row r="266" spans="1:26">
      <c r="A266" t="s">
        <v>1132</v>
      </c>
      <c r="B266" s="1">
        <v>45778</v>
      </c>
      <c r="C266" t="s">
        <v>351</v>
      </c>
      <c r="D266" t="s">
        <v>814</v>
      </c>
      <c r="E266" t="s">
        <v>842</v>
      </c>
      <c r="F266">
        <v>5</v>
      </c>
      <c r="G266">
        <v>0</v>
      </c>
      <c r="H266" t="s">
        <v>871</v>
      </c>
      <c r="I266" s="4">
        <f>Table4[[#This Row],[Quantity]]*Table4[[#This Row],[UnitPrice]]</f>
        <v>6432.75</v>
      </c>
      <c r="J266" s="4">
        <f>Table4[[#This Row],[Gross Revenue]]*(1-Table4[[#This Row],[Discount]])</f>
        <v>6432.75</v>
      </c>
      <c r="K266" s="4">
        <f>Table4[[#This Row],[Quantity]]*Table4[[#This Row],[CostPrice]]</f>
        <v>3987.7</v>
      </c>
      <c r="L266" s="4">
        <f>Table4[[#This Row],[Net Revenue]]-Table4[[#This Row],[Total Cost]]</f>
        <v>2445.0500000000002</v>
      </c>
      <c r="M266" t="str">
        <f>_xlfn.XLOOKUP(Table4[[#This Row],[ProductID]], Products!A:A,Products!B:B, "Not Found")</f>
        <v>Least Accessories</v>
      </c>
      <c r="N266" t="str">
        <f>TEXT(Table4[[#This Row],[Date]], "mmm")</f>
        <v>May</v>
      </c>
      <c r="O266" t="str">
        <f>TEXT(Table4[[#This Row],[Date]], "yyyy")</f>
        <v>2025</v>
      </c>
      <c r="P266" t="str">
        <f>_xlfn.XLOOKUP(Table4[[#This Row],[ProductID]],Products!A:A,Products!C:C, "Not Found")</f>
        <v>Fashion</v>
      </c>
      <c r="Q266" t="str">
        <f>_xlfn.XLOOKUP(Table4[[#This Row],[ProductID]],Products!A:A,Products!D:D,"Not Found")</f>
        <v>Accessories</v>
      </c>
      <c r="R266">
        <f>_xlfn.XLOOKUP(Table4[[#This Row],[ProductID]],Products!A:A,Products!E:E,"Not Found")</f>
        <v>1286.55</v>
      </c>
      <c r="S266">
        <f>_xlfn.XLOOKUP(Table4[[#This Row],[ProductID]],Products!A:A,Products!F:F, "Not Found")</f>
        <v>797.54</v>
      </c>
      <c r="T266" t="str">
        <f>_xlfn.XLOOKUP(Table4[[#This Row],[CustomerID]],Customers!A:A,Customers!D:D, "Not Found")</f>
        <v>M</v>
      </c>
      <c r="U266" s="6">
        <f>_xlfn.XLOOKUP(Table4[[#This Row],[CustomerID]],Customers!A:A,Customers!E:E, "Not Found")</f>
        <v>28594</v>
      </c>
      <c r="V266">
        <f ca="1">DATEDIF(Table4[[#This Row],[CustomerBirthday]], TODAY(), "Y")</f>
        <v>48</v>
      </c>
      <c r="W266" t="str" cm="1">
        <f t="array" aca="1" ref="W266" ca="1">_xlfn.IFS(Table4[[#This Row],[Age]]&lt;25, "Under 25",Table4[[#This Row],[Age]]=34, "25-34", Table4[[#This Row],[Age]]&lt;=49, "35-49", Table4[[#This Row],[Age]]&lt;=64, "50-64", Table4[[#This Row],[Age]]&gt;=65, "65+")</f>
        <v>35-49</v>
      </c>
      <c r="X266" t="str">
        <f>_xlfn.XLOOKUP(Table4[[#This Row],[StoreID]],Stores!A:A,Stores!B:B, "Not found")</f>
        <v>MegaMart Brianahaven</v>
      </c>
      <c r="Y266" t="str">
        <f>_xlfn.XLOOKUP(Table4[[#This Row],[StoreID]],Stores!A:A,Stores!C:C, "Not Found")</f>
        <v>Brianahaven</v>
      </c>
      <c r="Z266" t="str">
        <f>_xlfn.XLOOKUP(Table4[[#This Row],[StoreID]],Stores!A:A,Stores!D:D, "Not Found")</f>
        <v>North</v>
      </c>
    </row>
    <row r="267" spans="1:26">
      <c r="A267" t="s">
        <v>1133</v>
      </c>
      <c r="B267" s="1">
        <v>45435</v>
      </c>
      <c r="C267" t="s">
        <v>618</v>
      </c>
      <c r="D267" t="s">
        <v>750</v>
      </c>
      <c r="E267" t="s">
        <v>842</v>
      </c>
      <c r="F267">
        <v>3</v>
      </c>
      <c r="G267">
        <v>0.1</v>
      </c>
      <c r="H267" t="s">
        <v>868</v>
      </c>
      <c r="I267" s="4">
        <f>Table4[[#This Row],[Quantity]]*Table4[[#This Row],[UnitPrice]]</f>
        <v>4028.25</v>
      </c>
      <c r="J267" s="4">
        <f>Table4[[#This Row],[Gross Revenue]]*(1-Table4[[#This Row],[Discount]])</f>
        <v>3625.4250000000002</v>
      </c>
      <c r="K267" s="4">
        <f>Table4[[#This Row],[Quantity]]*Table4[[#This Row],[CostPrice]]</f>
        <v>2393.8200000000002</v>
      </c>
      <c r="L267" s="4">
        <f>Table4[[#This Row],[Net Revenue]]-Table4[[#This Row],[Total Cost]]</f>
        <v>1231.605</v>
      </c>
      <c r="M267" t="str">
        <f>_xlfn.XLOOKUP(Table4[[#This Row],[ProductID]], Products!A:A,Products!B:B, "Not Found")</f>
        <v>Add Clothing</v>
      </c>
      <c r="N267" t="str">
        <f>TEXT(Table4[[#This Row],[Date]], "mmm")</f>
        <v>May</v>
      </c>
      <c r="O267" t="str">
        <f>TEXT(Table4[[#This Row],[Date]], "yyyy")</f>
        <v>2024</v>
      </c>
      <c r="P267" t="str">
        <f>_xlfn.XLOOKUP(Table4[[#This Row],[ProductID]],Products!A:A,Products!C:C, "Not Found")</f>
        <v>Fashion</v>
      </c>
      <c r="Q267" t="str">
        <f>_xlfn.XLOOKUP(Table4[[#This Row],[ProductID]],Products!A:A,Products!D:D,"Not Found")</f>
        <v>Clothing</v>
      </c>
      <c r="R267">
        <f>_xlfn.XLOOKUP(Table4[[#This Row],[ProductID]],Products!A:A,Products!E:E,"Not Found")</f>
        <v>1342.75</v>
      </c>
      <c r="S267">
        <f>_xlfn.XLOOKUP(Table4[[#This Row],[ProductID]],Products!A:A,Products!F:F, "Not Found")</f>
        <v>797.94</v>
      </c>
      <c r="T267" t="str">
        <f>_xlfn.XLOOKUP(Table4[[#This Row],[CustomerID]],Customers!A:A,Customers!D:D, "Not Found")</f>
        <v>M</v>
      </c>
      <c r="U267" s="6">
        <f>_xlfn.XLOOKUP(Table4[[#This Row],[CustomerID]],Customers!A:A,Customers!E:E, "Not Found")</f>
        <v>38540</v>
      </c>
      <c r="V267">
        <f ca="1">DATEDIF(Table4[[#This Row],[CustomerBirthday]], TODAY(), "Y")</f>
        <v>21</v>
      </c>
      <c r="W267" t="str" cm="1">
        <f t="array" aca="1" ref="W267" ca="1">_xlfn.IFS(Table4[[#This Row],[Age]]&lt;25, "Under 25",Table4[[#This Row],[Age]]=34, "25-34", Table4[[#This Row],[Age]]&lt;=49, "35-49", Table4[[#This Row],[Age]]&lt;=64, "50-64", Table4[[#This Row],[Age]]&gt;=65, "65+")</f>
        <v>Under 25</v>
      </c>
      <c r="X267" t="str">
        <f>_xlfn.XLOOKUP(Table4[[#This Row],[StoreID]],Stores!A:A,Stores!B:B, "Not found")</f>
        <v>MegaMart Brianahaven</v>
      </c>
      <c r="Y267" t="str">
        <f>_xlfn.XLOOKUP(Table4[[#This Row],[StoreID]],Stores!A:A,Stores!C:C, "Not Found")</f>
        <v>Brianahaven</v>
      </c>
      <c r="Z267" t="str">
        <f>_xlfn.XLOOKUP(Table4[[#This Row],[StoreID]],Stores!A:A,Stores!D:D, "Not Found")</f>
        <v>North</v>
      </c>
    </row>
    <row r="268" spans="1:26">
      <c r="A268" t="s">
        <v>1134</v>
      </c>
      <c r="B268" s="1">
        <v>45210</v>
      </c>
      <c r="C268" t="s">
        <v>690</v>
      </c>
      <c r="D268" t="s">
        <v>736</v>
      </c>
      <c r="E268" t="s">
        <v>831</v>
      </c>
      <c r="F268">
        <v>5</v>
      </c>
      <c r="G268">
        <v>0.05</v>
      </c>
      <c r="H268" t="s">
        <v>865</v>
      </c>
      <c r="I268" s="4">
        <f>Table4[[#This Row],[Quantity]]*Table4[[#This Row],[UnitPrice]]</f>
        <v>615.95000000000005</v>
      </c>
      <c r="J268" s="4">
        <f>Table4[[#This Row],[Gross Revenue]]*(1-Table4[[#This Row],[Discount]])</f>
        <v>585.15250000000003</v>
      </c>
      <c r="K268" s="4">
        <f>Table4[[#This Row],[Quantity]]*Table4[[#This Row],[CostPrice]]</f>
        <v>401.8</v>
      </c>
      <c r="L268" s="4">
        <f>Table4[[#This Row],[Net Revenue]]-Table4[[#This Row],[Total Cost]]</f>
        <v>183.35250000000002</v>
      </c>
      <c r="M268" t="str">
        <f>_xlfn.XLOOKUP(Table4[[#This Row],[ProductID]], Products!A:A,Products!B:B, "Not Found")</f>
        <v>Us Snacks</v>
      </c>
      <c r="N268" t="str">
        <f>TEXT(Table4[[#This Row],[Date]], "mmm")</f>
        <v>Oct</v>
      </c>
      <c r="O268" t="str">
        <f>TEXT(Table4[[#This Row],[Date]], "yyyy")</f>
        <v>2023</v>
      </c>
      <c r="P268" t="str">
        <f>_xlfn.XLOOKUP(Table4[[#This Row],[ProductID]],Products!A:A,Products!C:C, "Not Found")</f>
        <v>Groceries</v>
      </c>
      <c r="Q268" t="str">
        <f>_xlfn.XLOOKUP(Table4[[#This Row],[ProductID]],Products!A:A,Products!D:D,"Not Found")</f>
        <v>Snacks</v>
      </c>
      <c r="R268">
        <f>_xlfn.XLOOKUP(Table4[[#This Row],[ProductID]],Products!A:A,Products!E:E,"Not Found")</f>
        <v>123.19</v>
      </c>
      <c r="S268">
        <f>_xlfn.XLOOKUP(Table4[[#This Row],[ProductID]],Products!A:A,Products!F:F, "Not Found")</f>
        <v>80.36</v>
      </c>
      <c r="T268" t="str">
        <f>_xlfn.XLOOKUP(Table4[[#This Row],[CustomerID]],Customers!A:A,Customers!D:D, "Not Found")</f>
        <v>F</v>
      </c>
      <c r="U268" s="6">
        <f>_xlfn.XLOOKUP(Table4[[#This Row],[CustomerID]],Customers!A:A,Customers!E:E, "Not Found")</f>
        <v>23491</v>
      </c>
      <c r="V268">
        <f ca="1">DATEDIF(Table4[[#This Row],[CustomerBirthday]], TODAY(), "Y")</f>
        <v>62</v>
      </c>
      <c r="W268" t="str" cm="1">
        <f t="array" aca="1" ref="W268" ca="1">_xlfn.IFS(Table4[[#This Row],[Age]]&lt;25, "Under 25",Table4[[#This Row],[Age]]=34, "25-34", Table4[[#This Row],[Age]]&lt;=49, "35-49", Table4[[#This Row],[Age]]&lt;=64, "50-64", Table4[[#This Row],[Age]]&gt;=65, "65+")</f>
        <v>50-64</v>
      </c>
      <c r="X268" t="str">
        <f>_xlfn.XLOOKUP(Table4[[#This Row],[StoreID]],Stores!A:A,Stores!B:B, "Not found")</f>
        <v>MegaMart Jimenezborough</v>
      </c>
      <c r="Y268" t="str">
        <f>_xlfn.XLOOKUP(Table4[[#This Row],[StoreID]],Stores!A:A,Stores!C:C, "Not Found")</f>
        <v>Jimenezborough</v>
      </c>
      <c r="Z268" t="str">
        <f>_xlfn.XLOOKUP(Table4[[#This Row],[StoreID]],Stores!A:A,Stores!D:D, "Not Found")</f>
        <v>South</v>
      </c>
    </row>
    <row r="269" spans="1:26">
      <c r="A269" t="s">
        <v>1135</v>
      </c>
      <c r="B269" s="1">
        <v>45680</v>
      </c>
      <c r="C269" t="s">
        <v>382</v>
      </c>
      <c r="D269" t="s">
        <v>755</v>
      </c>
      <c r="E269" t="s">
        <v>839</v>
      </c>
      <c r="F269">
        <v>3</v>
      </c>
      <c r="G269">
        <v>0.05</v>
      </c>
      <c r="H269" t="s">
        <v>875</v>
      </c>
      <c r="I269" s="4">
        <f>Table4[[#This Row],[Quantity]]*Table4[[#This Row],[UnitPrice]]</f>
        <v>5576.25</v>
      </c>
      <c r="J269" s="4">
        <f>Table4[[#This Row],[Gross Revenue]]*(1-Table4[[#This Row],[Discount]])</f>
        <v>5297.4375</v>
      </c>
      <c r="K269" s="4">
        <f>Table4[[#This Row],[Quantity]]*Table4[[#This Row],[CostPrice]]</f>
        <v>4353.4800000000005</v>
      </c>
      <c r="L269" s="4">
        <f>Table4[[#This Row],[Net Revenue]]-Table4[[#This Row],[Total Cost]]</f>
        <v>943.95749999999953</v>
      </c>
      <c r="M269" t="str">
        <f>_xlfn.XLOOKUP(Table4[[#This Row],[ProductID]], Products!A:A,Products!B:B, "Not Found")</f>
        <v>House Accessories</v>
      </c>
      <c r="N269" t="str">
        <f>TEXT(Table4[[#This Row],[Date]], "mmm")</f>
        <v>Jan</v>
      </c>
      <c r="O269" t="str">
        <f>TEXT(Table4[[#This Row],[Date]], "yyyy")</f>
        <v>2025</v>
      </c>
      <c r="P269" t="str">
        <f>_xlfn.XLOOKUP(Table4[[#This Row],[ProductID]],Products!A:A,Products!C:C, "Not Found")</f>
        <v>Fashion</v>
      </c>
      <c r="Q269" t="str">
        <f>_xlfn.XLOOKUP(Table4[[#This Row],[ProductID]],Products!A:A,Products!D:D,"Not Found")</f>
        <v>Accessories</v>
      </c>
      <c r="R269">
        <f>_xlfn.XLOOKUP(Table4[[#This Row],[ProductID]],Products!A:A,Products!E:E,"Not Found")</f>
        <v>1858.75</v>
      </c>
      <c r="S269">
        <f>_xlfn.XLOOKUP(Table4[[#This Row],[ProductID]],Products!A:A,Products!F:F, "Not Found")</f>
        <v>1451.16</v>
      </c>
      <c r="T269" t="str">
        <f>_xlfn.XLOOKUP(Table4[[#This Row],[CustomerID]],Customers!A:A,Customers!D:D, "Not Found")</f>
        <v>F</v>
      </c>
      <c r="U269" s="6">
        <f>_xlfn.XLOOKUP(Table4[[#This Row],[CustomerID]],Customers!A:A,Customers!E:E, "Not Found")</f>
        <v>35236</v>
      </c>
      <c r="V269">
        <f ca="1">DATEDIF(Table4[[#This Row],[CustomerBirthday]], TODAY(), "Y")</f>
        <v>30</v>
      </c>
      <c r="W269" t="str" cm="1">
        <f t="array" aca="1" ref="W269" ca="1">_xlfn.IFS(Table4[[#This Row],[Age]]&lt;25, "Under 25",Table4[[#This Row],[Age]]=34, "25-34", Table4[[#This Row],[Age]]&lt;=49, "35-49", Table4[[#This Row],[Age]]&lt;=64, "50-64", Table4[[#This Row],[Age]]&gt;=65, "65+")</f>
        <v>35-49</v>
      </c>
      <c r="X269" t="str">
        <f>_xlfn.XLOOKUP(Table4[[#This Row],[StoreID]],Stores!A:A,Stores!B:B, "Not found")</f>
        <v>MegaMart New Michele</v>
      </c>
      <c r="Y269" t="str">
        <f>_xlfn.XLOOKUP(Table4[[#This Row],[StoreID]],Stores!A:A,Stores!C:C, "Not Found")</f>
        <v>New Michele</v>
      </c>
      <c r="Z269" t="str">
        <f>_xlfn.XLOOKUP(Table4[[#This Row],[StoreID]],Stores!A:A,Stores!D:D, "Not Found")</f>
        <v>West</v>
      </c>
    </row>
    <row r="270" spans="1:26">
      <c r="A270" t="s">
        <v>1136</v>
      </c>
      <c r="B270" s="1">
        <v>45435</v>
      </c>
      <c r="C270" t="s">
        <v>32</v>
      </c>
      <c r="D270" t="s">
        <v>818</v>
      </c>
      <c r="E270" t="s">
        <v>835</v>
      </c>
      <c r="F270">
        <v>4</v>
      </c>
      <c r="G270">
        <v>0.15</v>
      </c>
      <c r="H270" t="s">
        <v>875</v>
      </c>
      <c r="I270" s="4">
        <f>Table4[[#This Row],[Quantity]]*Table4[[#This Row],[UnitPrice]]</f>
        <v>4661.4799999999996</v>
      </c>
      <c r="J270" s="4">
        <f>Table4[[#This Row],[Gross Revenue]]*(1-Table4[[#This Row],[Discount]])</f>
        <v>3962.2579999999994</v>
      </c>
      <c r="K270" s="4">
        <f>Table4[[#This Row],[Quantity]]*Table4[[#This Row],[CostPrice]]</f>
        <v>3706.2</v>
      </c>
      <c r="L270" s="4">
        <f>Table4[[#This Row],[Net Revenue]]-Table4[[#This Row],[Total Cost]]</f>
        <v>256.05799999999954</v>
      </c>
      <c r="M270" t="str">
        <f>_xlfn.XLOOKUP(Table4[[#This Row],[ProductID]], Products!A:A,Products!B:B, "Not Found")</f>
        <v>Nature Clothing</v>
      </c>
      <c r="N270" t="str">
        <f>TEXT(Table4[[#This Row],[Date]], "mmm")</f>
        <v>May</v>
      </c>
      <c r="O270" t="str">
        <f>TEXT(Table4[[#This Row],[Date]], "yyyy")</f>
        <v>2024</v>
      </c>
      <c r="P270" t="str">
        <f>_xlfn.XLOOKUP(Table4[[#This Row],[ProductID]],Products!A:A,Products!C:C, "Not Found")</f>
        <v>Fashion</v>
      </c>
      <c r="Q270" t="str">
        <f>_xlfn.XLOOKUP(Table4[[#This Row],[ProductID]],Products!A:A,Products!D:D,"Not Found")</f>
        <v>Clothing</v>
      </c>
      <c r="R270">
        <f>_xlfn.XLOOKUP(Table4[[#This Row],[ProductID]],Products!A:A,Products!E:E,"Not Found")</f>
        <v>1165.3699999999999</v>
      </c>
      <c r="S270">
        <f>_xlfn.XLOOKUP(Table4[[#This Row],[ProductID]],Products!A:A,Products!F:F, "Not Found")</f>
        <v>926.55</v>
      </c>
      <c r="T270" t="str">
        <f>_xlfn.XLOOKUP(Table4[[#This Row],[CustomerID]],Customers!A:A,Customers!D:D, "Not Found")</f>
        <v>M</v>
      </c>
      <c r="U270" s="6">
        <f>_xlfn.XLOOKUP(Table4[[#This Row],[CustomerID]],Customers!A:A,Customers!E:E, "Not Found")</f>
        <v>31058</v>
      </c>
      <c r="V270">
        <f ca="1">DATEDIF(Table4[[#This Row],[CustomerBirthday]], TODAY(), "Y")</f>
        <v>41</v>
      </c>
      <c r="W270" t="str" cm="1">
        <f t="array" aca="1" ref="W270" ca="1">_xlfn.IFS(Table4[[#This Row],[Age]]&lt;25, "Under 25",Table4[[#This Row],[Age]]=34, "25-34", Table4[[#This Row],[Age]]&lt;=49, "35-49", Table4[[#This Row],[Age]]&lt;=64, "50-64", Table4[[#This Row],[Age]]&gt;=65, "65+")</f>
        <v>35-49</v>
      </c>
      <c r="X270" t="str">
        <f>_xlfn.XLOOKUP(Table4[[#This Row],[StoreID]],Stores!A:A,Stores!B:B, "Not found")</f>
        <v>MegaMart Peckmouth</v>
      </c>
      <c r="Y270" t="str">
        <f>_xlfn.XLOOKUP(Table4[[#This Row],[StoreID]],Stores!A:A,Stores!C:C, "Not Found")</f>
        <v>Peckmouth</v>
      </c>
      <c r="Z270" t="str">
        <f>_xlfn.XLOOKUP(Table4[[#This Row],[StoreID]],Stores!A:A,Stores!D:D, "Not Found")</f>
        <v>East</v>
      </c>
    </row>
    <row r="271" spans="1:26">
      <c r="A271" t="s">
        <v>1137</v>
      </c>
      <c r="B271" s="1">
        <v>45346</v>
      </c>
      <c r="C271" t="s">
        <v>258</v>
      </c>
      <c r="D271" t="s">
        <v>772</v>
      </c>
      <c r="E271" t="s">
        <v>839</v>
      </c>
      <c r="F271">
        <v>4</v>
      </c>
      <c r="G271">
        <v>0.05</v>
      </c>
      <c r="H271" t="s">
        <v>865</v>
      </c>
      <c r="I271" s="4">
        <f>Table4[[#This Row],[Quantity]]*Table4[[#This Row],[UnitPrice]]</f>
        <v>7513.88</v>
      </c>
      <c r="J271" s="4">
        <f>Table4[[#This Row],[Gross Revenue]]*(1-Table4[[#This Row],[Discount]])</f>
        <v>7138.1859999999997</v>
      </c>
      <c r="K271" s="4">
        <f>Table4[[#This Row],[Quantity]]*Table4[[#This Row],[CostPrice]]</f>
        <v>4059.64</v>
      </c>
      <c r="L271" s="4">
        <f>Table4[[#This Row],[Net Revenue]]-Table4[[#This Row],[Total Cost]]</f>
        <v>3078.5459999999998</v>
      </c>
      <c r="M271" t="str">
        <f>_xlfn.XLOOKUP(Table4[[#This Row],[ProductID]], Products!A:A,Products!B:B, "Not Found")</f>
        <v>And Footwear</v>
      </c>
      <c r="N271" t="str">
        <f>TEXT(Table4[[#This Row],[Date]], "mmm")</f>
        <v>Feb</v>
      </c>
      <c r="O271" t="str">
        <f>TEXT(Table4[[#This Row],[Date]], "yyyy")</f>
        <v>2024</v>
      </c>
      <c r="P271" t="str">
        <f>_xlfn.XLOOKUP(Table4[[#This Row],[ProductID]],Products!A:A,Products!C:C, "Not Found")</f>
        <v>Fashion</v>
      </c>
      <c r="Q271" t="str">
        <f>_xlfn.XLOOKUP(Table4[[#This Row],[ProductID]],Products!A:A,Products!D:D,"Not Found")</f>
        <v>Footwear</v>
      </c>
      <c r="R271">
        <f>_xlfn.XLOOKUP(Table4[[#This Row],[ProductID]],Products!A:A,Products!E:E,"Not Found")</f>
        <v>1878.47</v>
      </c>
      <c r="S271">
        <f>_xlfn.XLOOKUP(Table4[[#This Row],[ProductID]],Products!A:A,Products!F:F, "Not Found")</f>
        <v>1014.91</v>
      </c>
      <c r="T271" t="str">
        <f>_xlfn.XLOOKUP(Table4[[#This Row],[CustomerID]],Customers!A:A,Customers!D:D, "Not Found")</f>
        <v>F</v>
      </c>
      <c r="U271" s="6">
        <f>_xlfn.XLOOKUP(Table4[[#This Row],[CustomerID]],Customers!A:A,Customers!E:E, "Not Found")</f>
        <v>29746</v>
      </c>
      <c r="V271">
        <f ca="1">DATEDIF(Table4[[#This Row],[CustomerBirthday]], TODAY(), "Y")</f>
        <v>45</v>
      </c>
      <c r="W271" t="str" cm="1">
        <f t="array" aca="1" ref="W271" ca="1">_xlfn.IFS(Table4[[#This Row],[Age]]&lt;25, "Under 25",Table4[[#This Row],[Age]]=34, "25-34", Table4[[#This Row],[Age]]&lt;=49, "35-49", Table4[[#This Row],[Age]]&lt;=64, "50-64", Table4[[#This Row],[Age]]&gt;=65, "65+")</f>
        <v>35-49</v>
      </c>
      <c r="X271" t="str">
        <f>_xlfn.XLOOKUP(Table4[[#This Row],[StoreID]],Stores!A:A,Stores!B:B, "Not found")</f>
        <v>MegaMart New Michele</v>
      </c>
      <c r="Y271" t="str">
        <f>_xlfn.XLOOKUP(Table4[[#This Row],[StoreID]],Stores!A:A,Stores!C:C, "Not Found")</f>
        <v>New Michele</v>
      </c>
      <c r="Z271" t="str">
        <f>_xlfn.XLOOKUP(Table4[[#This Row],[StoreID]],Stores!A:A,Stores!D:D, "Not Found")</f>
        <v>West</v>
      </c>
    </row>
    <row r="272" spans="1:26">
      <c r="A272" t="s">
        <v>1138</v>
      </c>
      <c r="B272" s="1">
        <v>45828</v>
      </c>
      <c r="C272" t="s">
        <v>630</v>
      </c>
      <c r="D272" t="s">
        <v>806</v>
      </c>
      <c r="E272" t="s">
        <v>842</v>
      </c>
      <c r="F272">
        <v>2</v>
      </c>
      <c r="G272">
        <v>0</v>
      </c>
      <c r="H272" t="s">
        <v>871</v>
      </c>
      <c r="I272" s="4">
        <f>Table4[[#This Row],[Quantity]]*Table4[[#This Row],[UnitPrice]]</f>
        <v>3491.22</v>
      </c>
      <c r="J272" s="4">
        <f>Table4[[#This Row],[Gross Revenue]]*(1-Table4[[#This Row],[Discount]])</f>
        <v>3491.22</v>
      </c>
      <c r="K272" s="4">
        <f>Table4[[#This Row],[Quantity]]*Table4[[#This Row],[CostPrice]]</f>
        <v>2644.88</v>
      </c>
      <c r="L272" s="4">
        <f>Table4[[#This Row],[Net Revenue]]-Table4[[#This Row],[Total Cost]]</f>
        <v>846.33999999999969</v>
      </c>
      <c r="M272" t="str">
        <f>_xlfn.XLOOKUP(Table4[[#This Row],[ProductID]], Products!A:A,Products!B:B, "Not Found")</f>
        <v>Piece Headphones</v>
      </c>
      <c r="N272" t="str">
        <f>TEXT(Table4[[#This Row],[Date]], "mmm")</f>
        <v>Jun</v>
      </c>
      <c r="O272" t="str">
        <f>TEXT(Table4[[#This Row],[Date]], "yyyy")</f>
        <v>2025</v>
      </c>
      <c r="P272" t="str">
        <f>_xlfn.XLOOKUP(Table4[[#This Row],[ProductID]],Products!A:A,Products!C:C, "Not Found")</f>
        <v>Electronics</v>
      </c>
      <c r="Q272" t="str">
        <f>_xlfn.XLOOKUP(Table4[[#This Row],[ProductID]],Products!A:A,Products!D:D,"Not Found")</f>
        <v>Headphones</v>
      </c>
      <c r="R272">
        <f>_xlfn.XLOOKUP(Table4[[#This Row],[ProductID]],Products!A:A,Products!E:E,"Not Found")</f>
        <v>1745.61</v>
      </c>
      <c r="S272">
        <f>_xlfn.XLOOKUP(Table4[[#This Row],[ProductID]],Products!A:A,Products!F:F, "Not Found")</f>
        <v>1322.44</v>
      </c>
      <c r="T272" t="str">
        <f>_xlfn.XLOOKUP(Table4[[#This Row],[CustomerID]],Customers!A:A,Customers!D:D, "Not Found")</f>
        <v>F</v>
      </c>
      <c r="U272" s="6">
        <f>_xlfn.XLOOKUP(Table4[[#This Row],[CustomerID]],Customers!A:A,Customers!E:E, "Not Found")</f>
        <v>22255</v>
      </c>
      <c r="V272">
        <f ca="1">DATEDIF(Table4[[#This Row],[CustomerBirthday]], TODAY(), "Y")</f>
        <v>65</v>
      </c>
      <c r="W272" t="str" cm="1">
        <f t="array" aca="1" ref="W272" ca="1">_xlfn.IFS(Table4[[#This Row],[Age]]&lt;25, "Under 25",Table4[[#This Row],[Age]]=34, "25-34", Table4[[#This Row],[Age]]&lt;=49, "35-49", Table4[[#This Row],[Age]]&lt;=64, "50-64", Table4[[#This Row],[Age]]&gt;=65, "65+")</f>
        <v>65+</v>
      </c>
      <c r="X272" t="str">
        <f>_xlfn.XLOOKUP(Table4[[#This Row],[StoreID]],Stores!A:A,Stores!B:B, "Not found")</f>
        <v>MegaMart Brianahaven</v>
      </c>
      <c r="Y272" t="str">
        <f>_xlfn.XLOOKUP(Table4[[#This Row],[StoreID]],Stores!A:A,Stores!C:C, "Not Found")</f>
        <v>Brianahaven</v>
      </c>
      <c r="Z272" t="str">
        <f>_xlfn.XLOOKUP(Table4[[#This Row],[StoreID]],Stores!A:A,Stores!D:D, "Not Found")</f>
        <v>North</v>
      </c>
    </row>
    <row r="273" spans="1:26">
      <c r="A273" t="s">
        <v>1139</v>
      </c>
      <c r="B273" s="1">
        <v>45629</v>
      </c>
      <c r="C273" t="s">
        <v>77</v>
      </c>
      <c r="D273" t="s">
        <v>715</v>
      </c>
      <c r="E273" t="s">
        <v>842</v>
      </c>
      <c r="F273">
        <v>2</v>
      </c>
      <c r="G273">
        <v>0.15</v>
      </c>
      <c r="H273" t="s">
        <v>875</v>
      </c>
      <c r="I273" s="4">
        <f>Table4[[#This Row],[Quantity]]*Table4[[#This Row],[UnitPrice]]</f>
        <v>1637.52</v>
      </c>
      <c r="J273" s="4">
        <f>Table4[[#This Row],[Gross Revenue]]*(1-Table4[[#This Row],[Discount]])</f>
        <v>1391.8920000000001</v>
      </c>
      <c r="K273" s="4">
        <f>Table4[[#This Row],[Quantity]]*Table4[[#This Row],[CostPrice]]</f>
        <v>1055.24</v>
      </c>
      <c r="L273" s="4">
        <f>Table4[[#This Row],[Net Revenue]]-Table4[[#This Row],[Total Cost]]</f>
        <v>336.65200000000004</v>
      </c>
      <c r="M273" t="str">
        <f>_xlfn.XLOOKUP(Table4[[#This Row],[ProductID]], Products!A:A,Products!B:B, "Not Found")</f>
        <v>Audience Television</v>
      </c>
      <c r="N273" t="str">
        <f>TEXT(Table4[[#This Row],[Date]], "mmm")</f>
        <v>Dec</v>
      </c>
      <c r="O273" t="str">
        <f>TEXT(Table4[[#This Row],[Date]], "yyyy")</f>
        <v>2024</v>
      </c>
      <c r="P273" t="str">
        <f>_xlfn.XLOOKUP(Table4[[#This Row],[ProductID]],Products!A:A,Products!C:C, "Not Found")</f>
        <v>Electronics</v>
      </c>
      <c r="Q273" t="str">
        <f>_xlfn.XLOOKUP(Table4[[#This Row],[ProductID]],Products!A:A,Products!D:D,"Not Found")</f>
        <v>Television</v>
      </c>
      <c r="R273">
        <f>_xlfn.XLOOKUP(Table4[[#This Row],[ProductID]],Products!A:A,Products!E:E,"Not Found")</f>
        <v>818.76</v>
      </c>
      <c r="S273">
        <f>_xlfn.XLOOKUP(Table4[[#This Row],[ProductID]],Products!A:A,Products!F:F, "Not Found")</f>
        <v>527.62</v>
      </c>
      <c r="T273" t="str">
        <f>_xlfn.XLOOKUP(Table4[[#This Row],[CustomerID]],Customers!A:A,Customers!D:D, "Not Found")</f>
        <v>F</v>
      </c>
      <c r="U273" s="6">
        <f>_xlfn.XLOOKUP(Table4[[#This Row],[CustomerID]],Customers!A:A,Customers!E:E, "Not Found")</f>
        <v>35931</v>
      </c>
      <c r="V273">
        <f ca="1">DATEDIF(Table4[[#This Row],[CustomerBirthday]], TODAY(), "Y")</f>
        <v>28</v>
      </c>
      <c r="W273" t="str" cm="1">
        <f t="array" aca="1" ref="W273" ca="1">_xlfn.IFS(Table4[[#This Row],[Age]]&lt;25, "Under 25",Table4[[#This Row],[Age]]=34, "25-34", Table4[[#This Row],[Age]]&lt;=49, "35-49", Table4[[#This Row],[Age]]&lt;=64, "50-64", Table4[[#This Row],[Age]]&gt;=65, "65+")</f>
        <v>35-49</v>
      </c>
      <c r="X273" t="str">
        <f>_xlfn.XLOOKUP(Table4[[#This Row],[StoreID]],Stores!A:A,Stores!B:B, "Not found")</f>
        <v>MegaMart Brianahaven</v>
      </c>
      <c r="Y273" t="str">
        <f>_xlfn.XLOOKUP(Table4[[#This Row],[StoreID]],Stores!A:A,Stores!C:C, "Not Found")</f>
        <v>Brianahaven</v>
      </c>
      <c r="Z273" t="str">
        <f>_xlfn.XLOOKUP(Table4[[#This Row],[StoreID]],Stores!A:A,Stores!D:D, "Not Found")</f>
        <v>North</v>
      </c>
    </row>
    <row r="274" spans="1:26">
      <c r="A274" t="s">
        <v>1140</v>
      </c>
      <c r="B274" s="1">
        <v>45219</v>
      </c>
      <c r="C274" t="s">
        <v>621</v>
      </c>
      <c r="D274" t="s">
        <v>750</v>
      </c>
      <c r="E274" t="s">
        <v>839</v>
      </c>
      <c r="F274">
        <v>3</v>
      </c>
      <c r="G274">
        <v>0</v>
      </c>
      <c r="H274" t="s">
        <v>865</v>
      </c>
      <c r="I274" s="4">
        <f>Table4[[#This Row],[Quantity]]*Table4[[#This Row],[UnitPrice]]</f>
        <v>4028.25</v>
      </c>
      <c r="J274" s="4">
        <f>Table4[[#This Row],[Gross Revenue]]*(1-Table4[[#This Row],[Discount]])</f>
        <v>4028.25</v>
      </c>
      <c r="K274" s="4">
        <f>Table4[[#This Row],[Quantity]]*Table4[[#This Row],[CostPrice]]</f>
        <v>2393.8200000000002</v>
      </c>
      <c r="L274" s="4">
        <f>Table4[[#This Row],[Net Revenue]]-Table4[[#This Row],[Total Cost]]</f>
        <v>1634.4299999999998</v>
      </c>
      <c r="M274" t="str">
        <f>_xlfn.XLOOKUP(Table4[[#This Row],[ProductID]], Products!A:A,Products!B:B, "Not Found")</f>
        <v>Add Clothing</v>
      </c>
      <c r="N274" t="str">
        <f>TEXT(Table4[[#This Row],[Date]], "mmm")</f>
        <v>Oct</v>
      </c>
      <c r="O274" t="str">
        <f>TEXT(Table4[[#This Row],[Date]], "yyyy")</f>
        <v>2023</v>
      </c>
      <c r="P274" t="str">
        <f>_xlfn.XLOOKUP(Table4[[#This Row],[ProductID]],Products!A:A,Products!C:C, "Not Found")</f>
        <v>Fashion</v>
      </c>
      <c r="Q274" t="str">
        <f>_xlfn.XLOOKUP(Table4[[#This Row],[ProductID]],Products!A:A,Products!D:D,"Not Found")</f>
        <v>Clothing</v>
      </c>
      <c r="R274">
        <f>_xlfn.XLOOKUP(Table4[[#This Row],[ProductID]],Products!A:A,Products!E:E,"Not Found")</f>
        <v>1342.75</v>
      </c>
      <c r="S274">
        <f>_xlfn.XLOOKUP(Table4[[#This Row],[ProductID]],Products!A:A,Products!F:F, "Not Found")</f>
        <v>797.94</v>
      </c>
      <c r="T274" t="str">
        <f>_xlfn.XLOOKUP(Table4[[#This Row],[CustomerID]],Customers!A:A,Customers!D:D, "Not Found")</f>
        <v>M</v>
      </c>
      <c r="U274" s="6">
        <f>_xlfn.XLOOKUP(Table4[[#This Row],[CustomerID]],Customers!A:A,Customers!E:E, "Not Found")</f>
        <v>35802</v>
      </c>
      <c r="V274">
        <f ca="1">DATEDIF(Table4[[#This Row],[CustomerBirthday]], TODAY(), "Y")</f>
        <v>28</v>
      </c>
      <c r="W274" t="str" cm="1">
        <f t="array" aca="1" ref="W274" ca="1">_xlfn.IFS(Table4[[#This Row],[Age]]&lt;25, "Under 25",Table4[[#This Row],[Age]]=34, "25-34", Table4[[#This Row],[Age]]&lt;=49, "35-49", Table4[[#This Row],[Age]]&lt;=64, "50-64", Table4[[#This Row],[Age]]&gt;=65, "65+")</f>
        <v>35-49</v>
      </c>
      <c r="X274" t="str">
        <f>_xlfn.XLOOKUP(Table4[[#This Row],[StoreID]],Stores!A:A,Stores!B:B, "Not found")</f>
        <v>MegaMart New Michele</v>
      </c>
      <c r="Y274" t="str">
        <f>_xlfn.XLOOKUP(Table4[[#This Row],[StoreID]],Stores!A:A,Stores!C:C, "Not Found")</f>
        <v>New Michele</v>
      </c>
      <c r="Z274" t="str">
        <f>_xlfn.XLOOKUP(Table4[[#This Row],[StoreID]],Stores!A:A,Stores!D:D, "Not Found")</f>
        <v>West</v>
      </c>
    </row>
    <row r="275" spans="1:26">
      <c r="A275" t="s">
        <v>1141</v>
      </c>
      <c r="B275" s="1">
        <v>45241</v>
      </c>
      <c r="C275" t="s">
        <v>291</v>
      </c>
      <c r="D275" t="s">
        <v>715</v>
      </c>
      <c r="E275" t="s">
        <v>835</v>
      </c>
      <c r="F275">
        <v>2</v>
      </c>
      <c r="G275">
        <v>0.1</v>
      </c>
      <c r="H275" t="s">
        <v>871</v>
      </c>
      <c r="I275" s="4">
        <f>Table4[[#This Row],[Quantity]]*Table4[[#This Row],[UnitPrice]]</f>
        <v>1637.52</v>
      </c>
      <c r="J275" s="4">
        <f>Table4[[#This Row],[Gross Revenue]]*(1-Table4[[#This Row],[Discount]])</f>
        <v>1473.768</v>
      </c>
      <c r="K275" s="4">
        <f>Table4[[#This Row],[Quantity]]*Table4[[#This Row],[CostPrice]]</f>
        <v>1055.24</v>
      </c>
      <c r="L275" s="4">
        <f>Table4[[#This Row],[Net Revenue]]-Table4[[#This Row],[Total Cost]]</f>
        <v>418.52800000000002</v>
      </c>
      <c r="M275" t="str">
        <f>_xlfn.XLOOKUP(Table4[[#This Row],[ProductID]], Products!A:A,Products!B:B, "Not Found")</f>
        <v>Audience Television</v>
      </c>
      <c r="N275" t="str">
        <f>TEXT(Table4[[#This Row],[Date]], "mmm")</f>
        <v>Nov</v>
      </c>
      <c r="O275" t="str">
        <f>TEXT(Table4[[#This Row],[Date]], "yyyy")</f>
        <v>2023</v>
      </c>
      <c r="P275" t="str">
        <f>_xlfn.XLOOKUP(Table4[[#This Row],[ProductID]],Products!A:A,Products!C:C, "Not Found")</f>
        <v>Electronics</v>
      </c>
      <c r="Q275" t="str">
        <f>_xlfn.XLOOKUP(Table4[[#This Row],[ProductID]],Products!A:A,Products!D:D,"Not Found")</f>
        <v>Television</v>
      </c>
      <c r="R275">
        <f>_xlfn.XLOOKUP(Table4[[#This Row],[ProductID]],Products!A:A,Products!E:E,"Not Found")</f>
        <v>818.76</v>
      </c>
      <c r="S275">
        <f>_xlfn.XLOOKUP(Table4[[#This Row],[ProductID]],Products!A:A,Products!F:F, "Not Found")</f>
        <v>527.62</v>
      </c>
      <c r="T275" t="str">
        <f>_xlfn.XLOOKUP(Table4[[#This Row],[CustomerID]],Customers!A:A,Customers!D:D, "Not Found")</f>
        <v>F</v>
      </c>
      <c r="U275" s="6">
        <f>_xlfn.XLOOKUP(Table4[[#This Row],[CustomerID]],Customers!A:A,Customers!E:E, "Not Found")</f>
        <v>37614</v>
      </c>
      <c r="V275">
        <f ca="1">DATEDIF(Table4[[#This Row],[CustomerBirthday]], TODAY(), "Y")</f>
        <v>23</v>
      </c>
      <c r="W275" t="str" cm="1">
        <f t="array" aca="1" ref="W275" ca="1">_xlfn.IFS(Table4[[#This Row],[Age]]&lt;25, "Under 25",Table4[[#This Row],[Age]]=34, "25-34", Table4[[#This Row],[Age]]&lt;=49, "35-49", Table4[[#This Row],[Age]]&lt;=64, "50-64", Table4[[#This Row],[Age]]&gt;=65, "65+")</f>
        <v>Under 25</v>
      </c>
      <c r="X275" t="str">
        <f>_xlfn.XLOOKUP(Table4[[#This Row],[StoreID]],Stores!A:A,Stores!B:B, "Not found")</f>
        <v>MegaMart Peckmouth</v>
      </c>
      <c r="Y275" t="str">
        <f>_xlfn.XLOOKUP(Table4[[#This Row],[StoreID]],Stores!A:A,Stores!C:C, "Not Found")</f>
        <v>Peckmouth</v>
      </c>
      <c r="Z275" t="str">
        <f>_xlfn.XLOOKUP(Table4[[#This Row],[StoreID]],Stores!A:A,Stores!D:D, "Not Found")</f>
        <v>East</v>
      </c>
    </row>
    <row r="276" spans="1:26">
      <c r="A276" t="s">
        <v>1142</v>
      </c>
      <c r="B276" s="1">
        <v>45841</v>
      </c>
      <c r="C276" t="s">
        <v>127</v>
      </c>
      <c r="D276" t="s">
        <v>812</v>
      </c>
      <c r="E276" t="s">
        <v>835</v>
      </c>
      <c r="F276">
        <v>2</v>
      </c>
      <c r="G276">
        <v>0.05</v>
      </c>
      <c r="H276" t="s">
        <v>868</v>
      </c>
      <c r="I276" s="4">
        <f>Table4[[#This Row],[Quantity]]*Table4[[#This Row],[UnitPrice]]</f>
        <v>1128.8399999999999</v>
      </c>
      <c r="J276" s="4">
        <f>Table4[[#This Row],[Gross Revenue]]*(1-Table4[[#This Row],[Discount]])</f>
        <v>1072.3979999999999</v>
      </c>
      <c r="K276" s="4">
        <f>Table4[[#This Row],[Quantity]]*Table4[[#This Row],[CostPrice]]</f>
        <v>587.91999999999996</v>
      </c>
      <c r="L276" s="4">
        <f>Table4[[#This Row],[Net Revenue]]-Table4[[#This Row],[Total Cost]]</f>
        <v>484.47799999999995</v>
      </c>
      <c r="M276" t="str">
        <f>_xlfn.XLOOKUP(Table4[[#This Row],[ProductID]], Products!A:A,Products!B:B, "Not Found")</f>
        <v>Soon Accessories</v>
      </c>
      <c r="N276" t="str">
        <f>TEXT(Table4[[#This Row],[Date]], "mmm")</f>
        <v>Jul</v>
      </c>
      <c r="O276" t="str">
        <f>TEXT(Table4[[#This Row],[Date]], "yyyy")</f>
        <v>2025</v>
      </c>
      <c r="P276" t="str">
        <f>_xlfn.XLOOKUP(Table4[[#This Row],[ProductID]],Products!A:A,Products!C:C, "Not Found")</f>
        <v>Fashion</v>
      </c>
      <c r="Q276" t="str">
        <f>_xlfn.XLOOKUP(Table4[[#This Row],[ProductID]],Products!A:A,Products!D:D,"Not Found")</f>
        <v>Accessories</v>
      </c>
      <c r="R276">
        <f>_xlfn.XLOOKUP(Table4[[#This Row],[ProductID]],Products!A:A,Products!E:E,"Not Found")</f>
        <v>564.41999999999996</v>
      </c>
      <c r="S276">
        <f>_xlfn.XLOOKUP(Table4[[#This Row],[ProductID]],Products!A:A,Products!F:F, "Not Found")</f>
        <v>293.95999999999998</v>
      </c>
      <c r="T276" t="str">
        <f>_xlfn.XLOOKUP(Table4[[#This Row],[CustomerID]],Customers!A:A,Customers!D:D, "Not Found")</f>
        <v>M</v>
      </c>
      <c r="U276" s="6">
        <f>_xlfn.XLOOKUP(Table4[[#This Row],[CustomerID]],Customers!A:A,Customers!E:E, "Not Found")</f>
        <v>33917</v>
      </c>
      <c r="V276">
        <f ca="1">DATEDIF(Table4[[#This Row],[CustomerBirthday]], TODAY(), "Y")</f>
        <v>33</v>
      </c>
      <c r="W276" t="str" cm="1">
        <f t="array" aca="1" ref="W276" ca="1">_xlfn.IFS(Table4[[#This Row],[Age]]&lt;25, "Under 25",Table4[[#This Row],[Age]]=34, "25-34", Table4[[#This Row],[Age]]&lt;=49, "35-49", Table4[[#This Row],[Age]]&lt;=64, "50-64", Table4[[#This Row],[Age]]&gt;=65, "65+")</f>
        <v>35-49</v>
      </c>
      <c r="X276" t="str">
        <f>_xlfn.XLOOKUP(Table4[[#This Row],[StoreID]],Stores!A:A,Stores!B:B, "Not found")</f>
        <v>MegaMart Peckmouth</v>
      </c>
      <c r="Y276" t="str">
        <f>_xlfn.XLOOKUP(Table4[[#This Row],[StoreID]],Stores!A:A,Stores!C:C, "Not Found")</f>
        <v>Peckmouth</v>
      </c>
      <c r="Z276" t="str">
        <f>_xlfn.XLOOKUP(Table4[[#This Row],[StoreID]],Stores!A:A,Stores!D:D, "Not Found")</f>
        <v>East</v>
      </c>
    </row>
    <row r="277" spans="1:26">
      <c r="A277" t="s">
        <v>1143</v>
      </c>
      <c r="B277" s="1">
        <v>45212</v>
      </c>
      <c r="C277" t="s">
        <v>32</v>
      </c>
      <c r="D277" t="s">
        <v>788</v>
      </c>
      <c r="E277" t="s">
        <v>839</v>
      </c>
      <c r="F277">
        <v>5</v>
      </c>
      <c r="G277">
        <v>0.1</v>
      </c>
      <c r="H277" t="s">
        <v>868</v>
      </c>
      <c r="I277" s="4">
        <f>Table4[[#This Row],[Quantity]]*Table4[[#This Row],[UnitPrice]]</f>
        <v>5478.6</v>
      </c>
      <c r="J277" s="4">
        <f>Table4[[#This Row],[Gross Revenue]]*(1-Table4[[#This Row],[Discount]])</f>
        <v>4930.7400000000007</v>
      </c>
      <c r="K277" s="4">
        <f>Table4[[#This Row],[Quantity]]*Table4[[#This Row],[CostPrice]]</f>
        <v>4111</v>
      </c>
      <c r="L277" s="4">
        <f>Table4[[#This Row],[Net Revenue]]-Table4[[#This Row],[Total Cost]]</f>
        <v>819.74000000000069</v>
      </c>
      <c r="M277" t="str">
        <f>_xlfn.XLOOKUP(Table4[[#This Row],[ProductID]], Products!A:A,Products!B:B, "Not Found")</f>
        <v>Foot Snacks</v>
      </c>
      <c r="N277" t="str">
        <f>TEXT(Table4[[#This Row],[Date]], "mmm")</f>
        <v>Oct</v>
      </c>
      <c r="O277" t="str">
        <f>TEXT(Table4[[#This Row],[Date]], "yyyy")</f>
        <v>2023</v>
      </c>
      <c r="P277" t="str">
        <f>_xlfn.XLOOKUP(Table4[[#This Row],[ProductID]],Products!A:A,Products!C:C, "Not Found")</f>
        <v>Groceries</v>
      </c>
      <c r="Q277" t="str">
        <f>_xlfn.XLOOKUP(Table4[[#This Row],[ProductID]],Products!A:A,Products!D:D,"Not Found")</f>
        <v>Snacks</v>
      </c>
      <c r="R277">
        <f>_xlfn.XLOOKUP(Table4[[#This Row],[ProductID]],Products!A:A,Products!E:E,"Not Found")</f>
        <v>1095.72</v>
      </c>
      <c r="S277">
        <f>_xlfn.XLOOKUP(Table4[[#This Row],[ProductID]],Products!A:A,Products!F:F, "Not Found")</f>
        <v>822.2</v>
      </c>
      <c r="T277" t="str">
        <f>_xlfn.XLOOKUP(Table4[[#This Row],[CustomerID]],Customers!A:A,Customers!D:D, "Not Found")</f>
        <v>M</v>
      </c>
      <c r="U277" s="6">
        <f>_xlfn.XLOOKUP(Table4[[#This Row],[CustomerID]],Customers!A:A,Customers!E:E, "Not Found")</f>
        <v>31058</v>
      </c>
      <c r="V277">
        <f ca="1">DATEDIF(Table4[[#This Row],[CustomerBirthday]], TODAY(), "Y")</f>
        <v>41</v>
      </c>
      <c r="W277" t="str" cm="1">
        <f t="array" aca="1" ref="W277" ca="1">_xlfn.IFS(Table4[[#This Row],[Age]]&lt;25, "Under 25",Table4[[#This Row],[Age]]=34, "25-34", Table4[[#This Row],[Age]]&lt;=49, "35-49", Table4[[#This Row],[Age]]&lt;=64, "50-64", Table4[[#This Row],[Age]]&gt;=65, "65+")</f>
        <v>35-49</v>
      </c>
      <c r="X277" t="str">
        <f>_xlfn.XLOOKUP(Table4[[#This Row],[StoreID]],Stores!A:A,Stores!B:B, "Not found")</f>
        <v>MegaMart New Michele</v>
      </c>
      <c r="Y277" t="str">
        <f>_xlfn.XLOOKUP(Table4[[#This Row],[StoreID]],Stores!A:A,Stores!C:C, "Not Found")</f>
        <v>New Michele</v>
      </c>
      <c r="Z277" t="str">
        <f>_xlfn.XLOOKUP(Table4[[#This Row],[StoreID]],Stores!A:A,Stores!D:D, "Not Found")</f>
        <v>West</v>
      </c>
    </row>
    <row r="278" spans="1:26">
      <c r="A278" t="s">
        <v>1144</v>
      </c>
      <c r="B278" s="1">
        <v>45489</v>
      </c>
      <c r="C278" t="s">
        <v>516</v>
      </c>
      <c r="D278" t="s">
        <v>796</v>
      </c>
      <c r="E278" t="s">
        <v>835</v>
      </c>
      <c r="F278">
        <v>5</v>
      </c>
      <c r="G278">
        <v>0</v>
      </c>
      <c r="H278" t="s">
        <v>875</v>
      </c>
      <c r="I278" s="4">
        <f>Table4[[#This Row],[Quantity]]*Table4[[#This Row],[UnitPrice]]</f>
        <v>7812.1500000000005</v>
      </c>
      <c r="J278" s="4">
        <f>Table4[[#This Row],[Gross Revenue]]*(1-Table4[[#This Row],[Discount]])</f>
        <v>7812.1500000000005</v>
      </c>
      <c r="K278" s="4">
        <f>Table4[[#This Row],[Quantity]]*Table4[[#This Row],[CostPrice]]</f>
        <v>5978.1500000000005</v>
      </c>
      <c r="L278" s="4">
        <f>Table4[[#This Row],[Net Revenue]]-Table4[[#This Row],[Total Cost]]</f>
        <v>1834</v>
      </c>
      <c r="M278" t="str">
        <f>_xlfn.XLOOKUP(Table4[[#This Row],[ProductID]], Products!A:A,Products!B:B, "Not Found")</f>
        <v>Chair Laptop</v>
      </c>
      <c r="N278" t="str">
        <f>TEXT(Table4[[#This Row],[Date]], "mmm")</f>
        <v>Jul</v>
      </c>
      <c r="O278" t="str">
        <f>TEXT(Table4[[#This Row],[Date]], "yyyy")</f>
        <v>2024</v>
      </c>
      <c r="P278" t="str">
        <f>_xlfn.XLOOKUP(Table4[[#This Row],[ProductID]],Products!A:A,Products!C:C, "Not Found")</f>
        <v>Electronics</v>
      </c>
      <c r="Q278" t="str">
        <f>_xlfn.XLOOKUP(Table4[[#This Row],[ProductID]],Products!A:A,Products!D:D,"Not Found")</f>
        <v>Laptop</v>
      </c>
      <c r="R278">
        <f>_xlfn.XLOOKUP(Table4[[#This Row],[ProductID]],Products!A:A,Products!E:E,"Not Found")</f>
        <v>1562.43</v>
      </c>
      <c r="S278">
        <f>_xlfn.XLOOKUP(Table4[[#This Row],[ProductID]],Products!A:A,Products!F:F, "Not Found")</f>
        <v>1195.6300000000001</v>
      </c>
      <c r="T278" t="str">
        <f>_xlfn.XLOOKUP(Table4[[#This Row],[CustomerID]],Customers!A:A,Customers!D:D, "Not Found")</f>
        <v>M</v>
      </c>
      <c r="U278" s="6">
        <f>_xlfn.XLOOKUP(Table4[[#This Row],[CustomerID]],Customers!A:A,Customers!E:E, "Not Found")</f>
        <v>38558</v>
      </c>
      <c r="V278">
        <f ca="1">DATEDIF(Table4[[#This Row],[CustomerBirthday]], TODAY(), "Y")</f>
        <v>21</v>
      </c>
      <c r="W278" t="str" cm="1">
        <f t="array" aca="1" ref="W278" ca="1">_xlfn.IFS(Table4[[#This Row],[Age]]&lt;25, "Under 25",Table4[[#This Row],[Age]]=34, "25-34", Table4[[#This Row],[Age]]&lt;=49, "35-49", Table4[[#This Row],[Age]]&lt;=64, "50-64", Table4[[#This Row],[Age]]&gt;=65, "65+")</f>
        <v>Under 25</v>
      </c>
      <c r="X278" t="str">
        <f>_xlfn.XLOOKUP(Table4[[#This Row],[StoreID]],Stores!A:A,Stores!B:B, "Not found")</f>
        <v>MegaMart Peckmouth</v>
      </c>
      <c r="Y278" t="str">
        <f>_xlfn.XLOOKUP(Table4[[#This Row],[StoreID]],Stores!A:A,Stores!C:C, "Not Found")</f>
        <v>Peckmouth</v>
      </c>
      <c r="Z278" t="str">
        <f>_xlfn.XLOOKUP(Table4[[#This Row],[StoreID]],Stores!A:A,Stores!D:D, "Not Found")</f>
        <v>East</v>
      </c>
    </row>
    <row r="279" spans="1:26">
      <c r="A279" t="s">
        <v>1145</v>
      </c>
      <c r="B279" s="1">
        <v>45575</v>
      </c>
      <c r="C279" t="s">
        <v>302</v>
      </c>
      <c r="D279" t="s">
        <v>798</v>
      </c>
      <c r="E279" t="s">
        <v>842</v>
      </c>
      <c r="F279">
        <v>4</v>
      </c>
      <c r="G279">
        <v>0.15</v>
      </c>
      <c r="H279" t="s">
        <v>868</v>
      </c>
      <c r="I279" s="4">
        <f>Table4[[#This Row],[Quantity]]*Table4[[#This Row],[UnitPrice]]</f>
        <v>6005.84</v>
      </c>
      <c r="J279" s="4">
        <f>Table4[[#This Row],[Gross Revenue]]*(1-Table4[[#This Row],[Discount]])</f>
        <v>5104.9639999999999</v>
      </c>
      <c r="K279" s="4">
        <f>Table4[[#This Row],[Quantity]]*Table4[[#This Row],[CostPrice]]</f>
        <v>4670.92</v>
      </c>
      <c r="L279" s="4">
        <f>Table4[[#This Row],[Net Revenue]]-Table4[[#This Row],[Total Cost]]</f>
        <v>434.04399999999987</v>
      </c>
      <c r="M279" t="str">
        <f>_xlfn.XLOOKUP(Table4[[#This Row],[ProductID]], Products!A:A,Products!B:B, "Not Found")</f>
        <v>New Watches</v>
      </c>
      <c r="N279" t="str">
        <f>TEXT(Table4[[#This Row],[Date]], "mmm")</f>
        <v>Oct</v>
      </c>
      <c r="O279" t="str">
        <f>TEXT(Table4[[#This Row],[Date]], "yyyy")</f>
        <v>2024</v>
      </c>
      <c r="P279" t="str">
        <f>_xlfn.XLOOKUP(Table4[[#This Row],[ProductID]],Products!A:A,Products!C:C, "Not Found")</f>
        <v>Fashion</v>
      </c>
      <c r="Q279" t="str">
        <f>_xlfn.XLOOKUP(Table4[[#This Row],[ProductID]],Products!A:A,Products!D:D,"Not Found")</f>
        <v>Watches</v>
      </c>
      <c r="R279">
        <f>_xlfn.XLOOKUP(Table4[[#This Row],[ProductID]],Products!A:A,Products!E:E,"Not Found")</f>
        <v>1501.46</v>
      </c>
      <c r="S279">
        <f>_xlfn.XLOOKUP(Table4[[#This Row],[ProductID]],Products!A:A,Products!F:F, "Not Found")</f>
        <v>1167.73</v>
      </c>
      <c r="T279" t="str">
        <f>_xlfn.XLOOKUP(Table4[[#This Row],[CustomerID]],Customers!A:A,Customers!D:D, "Not Found")</f>
        <v>F</v>
      </c>
      <c r="U279" s="6">
        <f>_xlfn.XLOOKUP(Table4[[#This Row],[CustomerID]],Customers!A:A,Customers!E:E, "Not Found")</f>
        <v>37929</v>
      </c>
      <c r="V279">
        <f ca="1">DATEDIF(Table4[[#This Row],[CustomerBirthday]], TODAY(), "Y")</f>
        <v>22</v>
      </c>
      <c r="W279" t="str" cm="1">
        <f t="array" aca="1" ref="W279" ca="1">_xlfn.IFS(Table4[[#This Row],[Age]]&lt;25, "Under 25",Table4[[#This Row],[Age]]=34, "25-34", Table4[[#This Row],[Age]]&lt;=49, "35-49", Table4[[#This Row],[Age]]&lt;=64, "50-64", Table4[[#This Row],[Age]]&gt;=65, "65+")</f>
        <v>Under 25</v>
      </c>
      <c r="X279" t="str">
        <f>_xlfn.XLOOKUP(Table4[[#This Row],[StoreID]],Stores!A:A,Stores!B:B, "Not found")</f>
        <v>MegaMart Brianahaven</v>
      </c>
      <c r="Y279" t="str">
        <f>_xlfn.XLOOKUP(Table4[[#This Row],[StoreID]],Stores!A:A,Stores!C:C, "Not Found")</f>
        <v>Brianahaven</v>
      </c>
      <c r="Z279" t="str">
        <f>_xlfn.XLOOKUP(Table4[[#This Row],[StoreID]],Stores!A:A,Stores!D:D, "Not Found")</f>
        <v>North</v>
      </c>
    </row>
    <row r="280" spans="1:26">
      <c r="A280" t="s">
        <v>1146</v>
      </c>
      <c r="B280" s="1">
        <v>45851</v>
      </c>
      <c r="C280" t="s">
        <v>536</v>
      </c>
      <c r="D280" t="s">
        <v>745</v>
      </c>
      <c r="E280" t="s">
        <v>831</v>
      </c>
      <c r="F280">
        <v>2</v>
      </c>
      <c r="G280">
        <v>0.1</v>
      </c>
      <c r="H280" t="s">
        <v>875</v>
      </c>
      <c r="I280" s="4">
        <f>Table4[[#This Row],[Quantity]]*Table4[[#This Row],[UnitPrice]]</f>
        <v>2386.1799999999998</v>
      </c>
      <c r="J280" s="4">
        <f>Table4[[#This Row],[Gross Revenue]]*(1-Table4[[#This Row],[Discount]])</f>
        <v>2147.5619999999999</v>
      </c>
      <c r="K280" s="4">
        <f>Table4[[#This Row],[Quantity]]*Table4[[#This Row],[CostPrice]]</f>
        <v>1636.48</v>
      </c>
      <c r="L280" s="4">
        <f>Table4[[#This Row],[Net Revenue]]-Table4[[#This Row],[Total Cost]]</f>
        <v>511.08199999999988</v>
      </c>
      <c r="M280" t="str">
        <f>_xlfn.XLOOKUP(Table4[[#This Row],[ProductID]], Products!A:A,Products!B:B, "Not Found")</f>
        <v>Above Camera</v>
      </c>
      <c r="N280" t="str">
        <f>TEXT(Table4[[#This Row],[Date]], "mmm")</f>
        <v>Jul</v>
      </c>
      <c r="O280" t="str">
        <f>TEXT(Table4[[#This Row],[Date]], "yyyy")</f>
        <v>2025</v>
      </c>
      <c r="P280" t="str">
        <f>_xlfn.XLOOKUP(Table4[[#This Row],[ProductID]],Products!A:A,Products!C:C, "Not Found")</f>
        <v>Electronics</v>
      </c>
      <c r="Q280" t="str">
        <f>_xlfn.XLOOKUP(Table4[[#This Row],[ProductID]],Products!A:A,Products!D:D,"Not Found")</f>
        <v>Camera</v>
      </c>
      <c r="R280">
        <f>_xlfn.XLOOKUP(Table4[[#This Row],[ProductID]],Products!A:A,Products!E:E,"Not Found")</f>
        <v>1193.0899999999999</v>
      </c>
      <c r="S280">
        <f>_xlfn.XLOOKUP(Table4[[#This Row],[ProductID]],Products!A:A,Products!F:F, "Not Found")</f>
        <v>818.24</v>
      </c>
      <c r="T280" t="str">
        <f>_xlfn.XLOOKUP(Table4[[#This Row],[CustomerID]],Customers!A:A,Customers!D:D, "Not Found")</f>
        <v>F</v>
      </c>
      <c r="U280" s="6">
        <f>_xlfn.XLOOKUP(Table4[[#This Row],[CustomerID]],Customers!A:A,Customers!E:E, "Not Found")</f>
        <v>38541</v>
      </c>
      <c r="V280">
        <f ca="1">DATEDIF(Table4[[#This Row],[CustomerBirthday]], TODAY(), "Y")</f>
        <v>21</v>
      </c>
      <c r="W280" t="str" cm="1">
        <f t="array" aca="1" ref="W280" ca="1">_xlfn.IFS(Table4[[#This Row],[Age]]&lt;25, "Under 25",Table4[[#This Row],[Age]]=34, "25-34", Table4[[#This Row],[Age]]&lt;=49, "35-49", Table4[[#This Row],[Age]]&lt;=64, "50-64", Table4[[#This Row],[Age]]&gt;=65, "65+")</f>
        <v>Under 25</v>
      </c>
      <c r="X280" t="str">
        <f>_xlfn.XLOOKUP(Table4[[#This Row],[StoreID]],Stores!A:A,Stores!B:B, "Not found")</f>
        <v>MegaMart Jimenezborough</v>
      </c>
      <c r="Y280" t="str">
        <f>_xlfn.XLOOKUP(Table4[[#This Row],[StoreID]],Stores!A:A,Stores!C:C, "Not Found")</f>
        <v>Jimenezborough</v>
      </c>
      <c r="Z280" t="str">
        <f>_xlfn.XLOOKUP(Table4[[#This Row],[StoreID]],Stores!A:A,Stores!D:D, "Not Found")</f>
        <v>South</v>
      </c>
    </row>
    <row r="281" spans="1:26">
      <c r="A281" t="s">
        <v>1147</v>
      </c>
      <c r="B281" s="1">
        <v>45693</v>
      </c>
      <c r="C281" t="s">
        <v>432</v>
      </c>
      <c r="D281" t="s">
        <v>764</v>
      </c>
      <c r="E281" t="s">
        <v>842</v>
      </c>
      <c r="F281">
        <v>5</v>
      </c>
      <c r="G281">
        <v>0.1</v>
      </c>
      <c r="H281" t="s">
        <v>871</v>
      </c>
      <c r="I281" s="4">
        <f>Table4[[#This Row],[Quantity]]*Table4[[#This Row],[UnitPrice]]</f>
        <v>1619.6000000000001</v>
      </c>
      <c r="J281" s="4">
        <f>Table4[[#This Row],[Gross Revenue]]*(1-Table4[[#This Row],[Discount]])</f>
        <v>1457.64</v>
      </c>
      <c r="K281" s="4">
        <f>Table4[[#This Row],[Quantity]]*Table4[[#This Row],[CostPrice]]</f>
        <v>1214.8999999999999</v>
      </c>
      <c r="L281" s="4">
        <f>Table4[[#This Row],[Net Revenue]]-Table4[[#This Row],[Total Cost]]</f>
        <v>242.74000000000024</v>
      </c>
      <c r="M281" t="str">
        <f>_xlfn.XLOOKUP(Table4[[#This Row],[ProductID]], Products!A:A,Products!B:B, "Not Found")</f>
        <v>Simple Accessories</v>
      </c>
      <c r="N281" t="str">
        <f>TEXT(Table4[[#This Row],[Date]], "mmm")</f>
        <v>Feb</v>
      </c>
      <c r="O281" t="str">
        <f>TEXT(Table4[[#This Row],[Date]], "yyyy")</f>
        <v>2025</v>
      </c>
      <c r="P281" t="str">
        <f>_xlfn.XLOOKUP(Table4[[#This Row],[ProductID]],Products!A:A,Products!C:C, "Not Found")</f>
        <v>Fashion</v>
      </c>
      <c r="Q281" t="str">
        <f>_xlfn.XLOOKUP(Table4[[#This Row],[ProductID]],Products!A:A,Products!D:D,"Not Found")</f>
        <v>Accessories</v>
      </c>
      <c r="R281">
        <f>_xlfn.XLOOKUP(Table4[[#This Row],[ProductID]],Products!A:A,Products!E:E,"Not Found")</f>
        <v>323.92</v>
      </c>
      <c r="S281">
        <f>_xlfn.XLOOKUP(Table4[[#This Row],[ProductID]],Products!A:A,Products!F:F, "Not Found")</f>
        <v>242.98</v>
      </c>
      <c r="T281" t="str">
        <f>_xlfn.XLOOKUP(Table4[[#This Row],[CustomerID]],Customers!A:A,Customers!D:D, "Not Found")</f>
        <v>M</v>
      </c>
      <c r="U281" s="6">
        <f>_xlfn.XLOOKUP(Table4[[#This Row],[CustomerID]],Customers!A:A,Customers!E:E, "Not Found")</f>
        <v>20358</v>
      </c>
      <c r="V281">
        <f ca="1">DATEDIF(Table4[[#This Row],[CustomerBirthday]], TODAY(), "Y")</f>
        <v>70</v>
      </c>
      <c r="W281" t="str" cm="1">
        <f t="array" aca="1" ref="W281" ca="1">_xlfn.IFS(Table4[[#This Row],[Age]]&lt;25, "Under 25",Table4[[#This Row],[Age]]=34, "25-34", Table4[[#This Row],[Age]]&lt;=49, "35-49", Table4[[#This Row],[Age]]&lt;=64, "50-64", Table4[[#This Row],[Age]]&gt;=65, "65+")</f>
        <v>65+</v>
      </c>
      <c r="X281" t="str">
        <f>_xlfn.XLOOKUP(Table4[[#This Row],[StoreID]],Stores!A:A,Stores!B:B, "Not found")</f>
        <v>MegaMart Brianahaven</v>
      </c>
      <c r="Y281" t="str">
        <f>_xlfn.XLOOKUP(Table4[[#This Row],[StoreID]],Stores!A:A,Stores!C:C, "Not Found")</f>
        <v>Brianahaven</v>
      </c>
      <c r="Z281" t="str">
        <f>_xlfn.XLOOKUP(Table4[[#This Row],[StoreID]],Stores!A:A,Stores!D:D, "Not Found")</f>
        <v>North</v>
      </c>
    </row>
    <row r="282" spans="1:26">
      <c r="A282" t="s">
        <v>1148</v>
      </c>
      <c r="B282" s="1">
        <v>45579</v>
      </c>
      <c r="C282" t="s">
        <v>702</v>
      </c>
      <c r="D282" t="s">
        <v>820</v>
      </c>
      <c r="E282" t="s">
        <v>846</v>
      </c>
      <c r="F282">
        <v>5</v>
      </c>
      <c r="G282">
        <v>0.05</v>
      </c>
      <c r="H282" t="s">
        <v>871</v>
      </c>
      <c r="I282" s="4">
        <f>Table4[[#This Row],[Quantity]]*Table4[[#This Row],[UnitPrice]]</f>
        <v>5985.9000000000005</v>
      </c>
      <c r="J282" s="4">
        <f>Table4[[#This Row],[Gross Revenue]]*(1-Table4[[#This Row],[Discount]])</f>
        <v>5686.6050000000005</v>
      </c>
      <c r="K282" s="4">
        <f>Table4[[#This Row],[Quantity]]*Table4[[#This Row],[CostPrice]]</f>
        <v>3613.7</v>
      </c>
      <c r="L282" s="4">
        <f>Table4[[#This Row],[Net Revenue]]-Table4[[#This Row],[Total Cost]]</f>
        <v>2072.9050000000007</v>
      </c>
      <c r="M282" t="str">
        <f>_xlfn.XLOOKUP(Table4[[#This Row],[ProductID]], Products!A:A,Products!B:B, "Not Found")</f>
        <v>Or Smartphone</v>
      </c>
      <c r="N282" t="str">
        <f>TEXT(Table4[[#This Row],[Date]], "mmm")</f>
        <v>Oct</v>
      </c>
      <c r="O282" t="str">
        <f>TEXT(Table4[[#This Row],[Date]], "yyyy")</f>
        <v>2024</v>
      </c>
      <c r="P282" t="str">
        <f>_xlfn.XLOOKUP(Table4[[#This Row],[ProductID]],Products!A:A,Products!C:C, "Not Found")</f>
        <v>Electronics</v>
      </c>
      <c r="Q282" t="str">
        <f>_xlfn.XLOOKUP(Table4[[#This Row],[ProductID]],Products!A:A,Products!D:D,"Not Found")</f>
        <v>Smartphone</v>
      </c>
      <c r="R282">
        <f>_xlfn.XLOOKUP(Table4[[#This Row],[ProductID]],Products!A:A,Products!E:E,"Not Found")</f>
        <v>1197.18</v>
      </c>
      <c r="S282">
        <f>_xlfn.XLOOKUP(Table4[[#This Row],[ProductID]],Products!A:A,Products!F:F, "Not Found")</f>
        <v>722.74</v>
      </c>
      <c r="T282" t="str">
        <f>_xlfn.XLOOKUP(Table4[[#This Row],[CustomerID]],Customers!A:A,Customers!D:D, "Not Found")</f>
        <v>M</v>
      </c>
      <c r="U282" s="6">
        <f>_xlfn.XLOOKUP(Table4[[#This Row],[CustomerID]],Customers!A:A,Customers!E:E, "Not Found")</f>
        <v>37249</v>
      </c>
      <c r="V282">
        <f ca="1">DATEDIF(Table4[[#This Row],[CustomerBirthday]], TODAY(), "Y")</f>
        <v>24</v>
      </c>
      <c r="W282" t="str" cm="1">
        <f t="array" aca="1" ref="W282" ca="1">_xlfn.IFS(Table4[[#This Row],[Age]]&lt;25, "Under 25",Table4[[#This Row],[Age]]=34, "25-34", Table4[[#This Row],[Age]]&lt;=49, "35-49", Table4[[#This Row],[Age]]&lt;=64, "50-64", Table4[[#This Row],[Age]]&gt;=65, "65+")</f>
        <v>Under 25</v>
      </c>
      <c r="X282" t="str">
        <f>_xlfn.XLOOKUP(Table4[[#This Row],[StoreID]],Stores!A:A,Stores!B:B, "Not found")</f>
        <v>MegaMart Johnmouth</v>
      </c>
      <c r="Y282" t="str">
        <f>_xlfn.XLOOKUP(Table4[[#This Row],[StoreID]],Stores!A:A,Stores!C:C, "Not Found")</f>
        <v>Johnmouth</v>
      </c>
      <c r="Z282" t="str">
        <f>_xlfn.XLOOKUP(Table4[[#This Row],[StoreID]],Stores!A:A,Stores!D:D, "Not Found")</f>
        <v>East</v>
      </c>
    </row>
    <row r="283" spans="1:26">
      <c r="A283" t="s">
        <v>1149</v>
      </c>
      <c r="B283" s="1">
        <v>45725</v>
      </c>
      <c r="C283" t="s">
        <v>415</v>
      </c>
      <c r="D283" t="s">
        <v>772</v>
      </c>
      <c r="E283" t="s">
        <v>846</v>
      </c>
      <c r="F283">
        <v>1</v>
      </c>
      <c r="G283">
        <v>0</v>
      </c>
      <c r="H283" t="s">
        <v>871</v>
      </c>
      <c r="I283" s="4">
        <f>Table4[[#This Row],[Quantity]]*Table4[[#This Row],[UnitPrice]]</f>
        <v>1878.47</v>
      </c>
      <c r="J283" s="4">
        <f>Table4[[#This Row],[Gross Revenue]]*(1-Table4[[#This Row],[Discount]])</f>
        <v>1878.47</v>
      </c>
      <c r="K283" s="4">
        <f>Table4[[#This Row],[Quantity]]*Table4[[#This Row],[CostPrice]]</f>
        <v>1014.91</v>
      </c>
      <c r="L283" s="4">
        <f>Table4[[#This Row],[Net Revenue]]-Table4[[#This Row],[Total Cost]]</f>
        <v>863.56000000000006</v>
      </c>
      <c r="M283" t="str">
        <f>_xlfn.XLOOKUP(Table4[[#This Row],[ProductID]], Products!A:A,Products!B:B, "Not Found")</f>
        <v>And Footwear</v>
      </c>
      <c r="N283" t="str">
        <f>TEXT(Table4[[#This Row],[Date]], "mmm")</f>
        <v>Mar</v>
      </c>
      <c r="O283" t="str">
        <f>TEXT(Table4[[#This Row],[Date]], "yyyy")</f>
        <v>2025</v>
      </c>
      <c r="P283" t="str">
        <f>_xlfn.XLOOKUP(Table4[[#This Row],[ProductID]],Products!A:A,Products!C:C, "Not Found")</f>
        <v>Fashion</v>
      </c>
      <c r="Q283" t="str">
        <f>_xlfn.XLOOKUP(Table4[[#This Row],[ProductID]],Products!A:A,Products!D:D,"Not Found")</f>
        <v>Footwear</v>
      </c>
      <c r="R283">
        <f>_xlfn.XLOOKUP(Table4[[#This Row],[ProductID]],Products!A:A,Products!E:E,"Not Found")</f>
        <v>1878.47</v>
      </c>
      <c r="S283">
        <f>_xlfn.XLOOKUP(Table4[[#This Row],[ProductID]],Products!A:A,Products!F:F, "Not Found")</f>
        <v>1014.91</v>
      </c>
      <c r="T283" t="str">
        <f>_xlfn.XLOOKUP(Table4[[#This Row],[CustomerID]],Customers!A:A,Customers!D:D, "Not Found")</f>
        <v>M</v>
      </c>
      <c r="U283" s="6">
        <f>_xlfn.XLOOKUP(Table4[[#This Row],[CustomerID]],Customers!A:A,Customers!E:E, "Not Found")</f>
        <v>34163</v>
      </c>
      <c r="V283">
        <f ca="1">DATEDIF(Table4[[#This Row],[CustomerBirthday]], TODAY(), "Y")</f>
        <v>33</v>
      </c>
      <c r="W283" t="str" cm="1">
        <f t="array" aca="1" ref="W283" ca="1">_xlfn.IFS(Table4[[#This Row],[Age]]&lt;25, "Under 25",Table4[[#This Row],[Age]]=34, "25-34", Table4[[#This Row],[Age]]&lt;=49, "35-49", Table4[[#This Row],[Age]]&lt;=64, "50-64", Table4[[#This Row],[Age]]&gt;=65, "65+")</f>
        <v>35-49</v>
      </c>
      <c r="X283" t="str">
        <f>_xlfn.XLOOKUP(Table4[[#This Row],[StoreID]],Stores!A:A,Stores!B:B, "Not found")</f>
        <v>MegaMart Johnmouth</v>
      </c>
      <c r="Y283" t="str">
        <f>_xlfn.XLOOKUP(Table4[[#This Row],[StoreID]],Stores!A:A,Stores!C:C, "Not Found")</f>
        <v>Johnmouth</v>
      </c>
      <c r="Z283" t="str">
        <f>_xlfn.XLOOKUP(Table4[[#This Row],[StoreID]],Stores!A:A,Stores!D:D, "Not Found")</f>
        <v>East</v>
      </c>
    </row>
    <row r="284" spans="1:26">
      <c r="A284" t="s">
        <v>1150</v>
      </c>
      <c r="B284" s="1">
        <v>45485</v>
      </c>
      <c r="C284" t="s">
        <v>294</v>
      </c>
      <c r="D284" t="s">
        <v>778</v>
      </c>
      <c r="E284" t="s">
        <v>835</v>
      </c>
      <c r="F284">
        <v>2</v>
      </c>
      <c r="G284">
        <v>0.1</v>
      </c>
      <c r="H284" t="s">
        <v>871</v>
      </c>
      <c r="I284" s="4">
        <f>Table4[[#This Row],[Quantity]]*Table4[[#This Row],[UnitPrice]]</f>
        <v>2031.52</v>
      </c>
      <c r="J284" s="4">
        <f>Table4[[#This Row],[Gross Revenue]]*(1-Table4[[#This Row],[Discount]])</f>
        <v>1828.3679999999999</v>
      </c>
      <c r="K284" s="4">
        <f>Table4[[#This Row],[Quantity]]*Table4[[#This Row],[CostPrice]]</f>
        <v>1168.8</v>
      </c>
      <c r="L284" s="4">
        <f>Table4[[#This Row],[Net Revenue]]-Table4[[#This Row],[Total Cost]]</f>
        <v>659.56799999999998</v>
      </c>
      <c r="M284" t="str">
        <f>_xlfn.XLOOKUP(Table4[[#This Row],[ProductID]], Products!A:A,Products!B:B, "Not Found")</f>
        <v>Behavior Dairy</v>
      </c>
      <c r="N284" t="str">
        <f>TEXT(Table4[[#This Row],[Date]], "mmm")</f>
        <v>Jul</v>
      </c>
      <c r="O284" t="str">
        <f>TEXT(Table4[[#This Row],[Date]], "yyyy")</f>
        <v>2024</v>
      </c>
      <c r="P284" t="str">
        <f>_xlfn.XLOOKUP(Table4[[#This Row],[ProductID]],Products!A:A,Products!C:C, "Not Found")</f>
        <v>Groceries</v>
      </c>
      <c r="Q284" t="str">
        <f>_xlfn.XLOOKUP(Table4[[#This Row],[ProductID]],Products!A:A,Products!D:D,"Not Found")</f>
        <v>Dairy</v>
      </c>
      <c r="R284">
        <f>_xlfn.XLOOKUP(Table4[[#This Row],[ProductID]],Products!A:A,Products!E:E,"Not Found")</f>
        <v>1015.76</v>
      </c>
      <c r="S284">
        <f>_xlfn.XLOOKUP(Table4[[#This Row],[ProductID]],Products!A:A,Products!F:F, "Not Found")</f>
        <v>584.4</v>
      </c>
      <c r="T284" t="str">
        <f>_xlfn.XLOOKUP(Table4[[#This Row],[CustomerID]],Customers!A:A,Customers!D:D, "Not Found")</f>
        <v>M</v>
      </c>
      <c r="U284" s="6">
        <f>_xlfn.XLOOKUP(Table4[[#This Row],[CustomerID]],Customers!A:A,Customers!E:E, "Not Found")</f>
        <v>32411</v>
      </c>
      <c r="V284">
        <f ca="1">DATEDIF(Table4[[#This Row],[CustomerBirthday]], TODAY(), "Y")</f>
        <v>37</v>
      </c>
      <c r="W284" t="str" cm="1">
        <f t="array" aca="1" ref="W284" ca="1">_xlfn.IFS(Table4[[#This Row],[Age]]&lt;25, "Under 25",Table4[[#This Row],[Age]]=34, "25-34", Table4[[#This Row],[Age]]&lt;=49, "35-49", Table4[[#This Row],[Age]]&lt;=64, "50-64", Table4[[#This Row],[Age]]&gt;=65, "65+")</f>
        <v>35-49</v>
      </c>
      <c r="X284" t="str">
        <f>_xlfn.XLOOKUP(Table4[[#This Row],[StoreID]],Stores!A:A,Stores!B:B, "Not found")</f>
        <v>MegaMart Peckmouth</v>
      </c>
      <c r="Y284" t="str">
        <f>_xlfn.XLOOKUP(Table4[[#This Row],[StoreID]],Stores!A:A,Stores!C:C, "Not Found")</f>
        <v>Peckmouth</v>
      </c>
      <c r="Z284" t="str">
        <f>_xlfn.XLOOKUP(Table4[[#This Row],[StoreID]],Stores!A:A,Stores!D:D, "Not Found")</f>
        <v>East</v>
      </c>
    </row>
    <row r="285" spans="1:26">
      <c r="A285" t="s">
        <v>1151</v>
      </c>
      <c r="B285" s="1">
        <v>45450</v>
      </c>
      <c r="C285" t="s">
        <v>335</v>
      </c>
      <c r="D285" t="s">
        <v>769</v>
      </c>
      <c r="E285" t="s">
        <v>846</v>
      </c>
      <c r="F285">
        <v>3</v>
      </c>
      <c r="G285">
        <v>0</v>
      </c>
      <c r="H285" t="s">
        <v>865</v>
      </c>
      <c r="I285" s="4">
        <f>Table4[[#This Row],[Quantity]]*Table4[[#This Row],[UnitPrice]]</f>
        <v>76.710000000000008</v>
      </c>
      <c r="J285" s="4">
        <f>Table4[[#This Row],[Gross Revenue]]*(1-Table4[[#This Row],[Discount]])</f>
        <v>76.710000000000008</v>
      </c>
      <c r="K285" s="4">
        <f>Table4[[#This Row],[Quantity]]*Table4[[#This Row],[CostPrice]]</f>
        <v>57.150000000000006</v>
      </c>
      <c r="L285" s="4">
        <f>Table4[[#This Row],[Net Revenue]]-Table4[[#This Row],[Total Cost]]</f>
        <v>19.560000000000002</v>
      </c>
      <c r="M285" t="str">
        <f>_xlfn.XLOOKUP(Table4[[#This Row],[ProductID]], Products!A:A,Products!B:B, "Not Found")</f>
        <v>How Vegetables</v>
      </c>
      <c r="N285" t="str">
        <f>TEXT(Table4[[#This Row],[Date]], "mmm")</f>
        <v>Jun</v>
      </c>
      <c r="O285" t="str">
        <f>TEXT(Table4[[#This Row],[Date]], "yyyy")</f>
        <v>2024</v>
      </c>
      <c r="P285" t="str">
        <f>_xlfn.XLOOKUP(Table4[[#This Row],[ProductID]],Products!A:A,Products!C:C, "Not Found")</f>
        <v>Groceries</v>
      </c>
      <c r="Q285" t="str">
        <f>_xlfn.XLOOKUP(Table4[[#This Row],[ProductID]],Products!A:A,Products!D:D,"Not Found")</f>
        <v>Vegetables</v>
      </c>
      <c r="R285">
        <f>_xlfn.XLOOKUP(Table4[[#This Row],[ProductID]],Products!A:A,Products!E:E,"Not Found")</f>
        <v>25.57</v>
      </c>
      <c r="S285">
        <f>_xlfn.XLOOKUP(Table4[[#This Row],[ProductID]],Products!A:A,Products!F:F, "Not Found")</f>
        <v>19.05</v>
      </c>
      <c r="T285" t="str">
        <f>_xlfn.XLOOKUP(Table4[[#This Row],[CustomerID]],Customers!A:A,Customers!D:D, "Not Found")</f>
        <v>F</v>
      </c>
      <c r="U285" s="6">
        <f>_xlfn.XLOOKUP(Table4[[#This Row],[CustomerID]],Customers!A:A,Customers!E:E, "Not Found")</f>
        <v>25396</v>
      </c>
      <c r="V285">
        <f ca="1">DATEDIF(Table4[[#This Row],[CustomerBirthday]], TODAY(), "Y")</f>
        <v>57</v>
      </c>
      <c r="W285" t="str" cm="1">
        <f t="array" aca="1" ref="W285" ca="1">_xlfn.IFS(Table4[[#This Row],[Age]]&lt;25, "Under 25",Table4[[#This Row],[Age]]=34, "25-34", Table4[[#This Row],[Age]]&lt;=49, "35-49", Table4[[#This Row],[Age]]&lt;=64, "50-64", Table4[[#This Row],[Age]]&gt;=65, "65+")</f>
        <v>50-64</v>
      </c>
      <c r="X285" t="str">
        <f>_xlfn.XLOOKUP(Table4[[#This Row],[StoreID]],Stores!A:A,Stores!B:B, "Not found")</f>
        <v>MegaMart Johnmouth</v>
      </c>
      <c r="Y285" t="str">
        <f>_xlfn.XLOOKUP(Table4[[#This Row],[StoreID]],Stores!A:A,Stores!C:C, "Not Found")</f>
        <v>Johnmouth</v>
      </c>
      <c r="Z285" t="str">
        <f>_xlfn.XLOOKUP(Table4[[#This Row],[StoreID]],Stores!A:A,Stores!D:D, "Not Found")</f>
        <v>East</v>
      </c>
    </row>
    <row r="286" spans="1:26">
      <c r="A286" t="s">
        <v>1152</v>
      </c>
      <c r="B286" s="1">
        <v>45474</v>
      </c>
      <c r="C286" t="s">
        <v>198</v>
      </c>
      <c r="D286" t="s">
        <v>736</v>
      </c>
      <c r="E286" t="s">
        <v>846</v>
      </c>
      <c r="F286">
        <v>3</v>
      </c>
      <c r="G286">
        <v>0.05</v>
      </c>
      <c r="H286" t="s">
        <v>865</v>
      </c>
      <c r="I286" s="4">
        <f>Table4[[#This Row],[Quantity]]*Table4[[#This Row],[UnitPrice]]</f>
        <v>369.57</v>
      </c>
      <c r="J286" s="4">
        <f>Table4[[#This Row],[Gross Revenue]]*(1-Table4[[#This Row],[Discount]])</f>
        <v>351.0915</v>
      </c>
      <c r="K286" s="4">
        <f>Table4[[#This Row],[Quantity]]*Table4[[#This Row],[CostPrice]]</f>
        <v>241.07999999999998</v>
      </c>
      <c r="L286" s="4">
        <f>Table4[[#This Row],[Net Revenue]]-Table4[[#This Row],[Total Cost]]</f>
        <v>110.01150000000001</v>
      </c>
      <c r="M286" t="str">
        <f>_xlfn.XLOOKUP(Table4[[#This Row],[ProductID]], Products!A:A,Products!B:B, "Not Found")</f>
        <v>Us Snacks</v>
      </c>
      <c r="N286" t="str">
        <f>TEXT(Table4[[#This Row],[Date]], "mmm")</f>
        <v>Jul</v>
      </c>
      <c r="O286" t="str">
        <f>TEXT(Table4[[#This Row],[Date]], "yyyy")</f>
        <v>2024</v>
      </c>
      <c r="P286" t="str">
        <f>_xlfn.XLOOKUP(Table4[[#This Row],[ProductID]],Products!A:A,Products!C:C, "Not Found")</f>
        <v>Groceries</v>
      </c>
      <c r="Q286" t="str">
        <f>_xlfn.XLOOKUP(Table4[[#This Row],[ProductID]],Products!A:A,Products!D:D,"Not Found")</f>
        <v>Snacks</v>
      </c>
      <c r="R286">
        <f>_xlfn.XLOOKUP(Table4[[#This Row],[ProductID]],Products!A:A,Products!E:E,"Not Found")</f>
        <v>123.19</v>
      </c>
      <c r="S286">
        <f>_xlfn.XLOOKUP(Table4[[#This Row],[ProductID]],Products!A:A,Products!F:F, "Not Found")</f>
        <v>80.36</v>
      </c>
      <c r="T286" t="str">
        <f>_xlfn.XLOOKUP(Table4[[#This Row],[CustomerID]],Customers!A:A,Customers!D:D, "Not Found")</f>
        <v>F</v>
      </c>
      <c r="U286" s="6">
        <f>_xlfn.XLOOKUP(Table4[[#This Row],[CustomerID]],Customers!A:A,Customers!E:E, "Not Found")</f>
        <v>38340</v>
      </c>
      <c r="V286">
        <f ca="1">DATEDIF(Table4[[#This Row],[CustomerBirthday]], TODAY(), "Y")</f>
        <v>21</v>
      </c>
      <c r="W286" t="str" cm="1">
        <f t="array" aca="1" ref="W286" ca="1">_xlfn.IFS(Table4[[#This Row],[Age]]&lt;25, "Under 25",Table4[[#This Row],[Age]]=34, "25-34", Table4[[#This Row],[Age]]&lt;=49, "35-49", Table4[[#This Row],[Age]]&lt;=64, "50-64", Table4[[#This Row],[Age]]&gt;=65, "65+")</f>
        <v>Under 25</v>
      </c>
      <c r="X286" t="str">
        <f>_xlfn.XLOOKUP(Table4[[#This Row],[StoreID]],Stores!A:A,Stores!B:B, "Not found")</f>
        <v>MegaMart Johnmouth</v>
      </c>
      <c r="Y286" t="str">
        <f>_xlfn.XLOOKUP(Table4[[#This Row],[StoreID]],Stores!A:A,Stores!C:C, "Not Found")</f>
        <v>Johnmouth</v>
      </c>
      <c r="Z286" t="str">
        <f>_xlfn.XLOOKUP(Table4[[#This Row],[StoreID]],Stores!A:A,Stores!D:D, "Not Found")</f>
        <v>East</v>
      </c>
    </row>
    <row r="287" spans="1:26">
      <c r="A287" t="s">
        <v>1153</v>
      </c>
      <c r="B287" s="1">
        <v>45210</v>
      </c>
      <c r="C287" t="s">
        <v>567</v>
      </c>
      <c r="D287" t="s">
        <v>826</v>
      </c>
      <c r="E287" t="s">
        <v>846</v>
      </c>
      <c r="F287">
        <v>1</v>
      </c>
      <c r="G287">
        <v>0.05</v>
      </c>
      <c r="H287" t="s">
        <v>871</v>
      </c>
      <c r="I287" s="4">
        <f>Table4[[#This Row],[Quantity]]*Table4[[#This Row],[UnitPrice]]</f>
        <v>1044.6400000000001</v>
      </c>
      <c r="J287" s="4">
        <f>Table4[[#This Row],[Gross Revenue]]*(1-Table4[[#This Row],[Discount]])</f>
        <v>992.40800000000002</v>
      </c>
      <c r="K287" s="4">
        <f>Table4[[#This Row],[Quantity]]*Table4[[#This Row],[CostPrice]]</f>
        <v>775.07</v>
      </c>
      <c r="L287" s="4">
        <f>Table4[[#This Row],[Net Revenue]]-Table4[[#This Row],[Total Cost]]</f>
        <v>217.33799999999997</v>
      </c>
      <c r="M287" t="str">
        <f>_xlfn.XLOOKUP(Table4[[#This Row],[ProductID]], Products!A:A,Products!B:B, "Not Found")</f>
        <v>Maybe Footwear</v>
      </c>
      <c r="N287" t="str">
        <f>TEXT(Table4[[#This Row],[Date]], "mmm")</f>
        <v>Oct</v>
      </c>
      <c r="O287" t="str">
        <f>TEXT(Table4[[#This Row],[Date]], "yyyy")</f>
        <v>2023</v>
      </c>
      <c r="P287" t="str">
        <f>_xlfn.XLOOKUP(Table4[[#This Row],[ProductID]],Products!A:A,Products!C:C, "Not Found")</f>
        <v>Fashion</v>
      </c>
      <c r="Q287" t="str">
        <f>_xlfn.XLOOKUP(Table4[[#This Row],[ProductID]],Products!A:A,Products!D:D,"Not Found")</f>
        <v>Footwear</v>
      </c>
      <c r="R287">
        <f>_xlfn.XLOOKUP(Table4[[#This Row],[ProductID]],Products!A:A,Products!E:E,"Not Found")</f>
        <v>1044.6400000000001</v>
      </c>
      <c r="S287">
        <f>_xlfn.XLOOKUP(Table4[[#This Row],[ProductID]],Products!A:A,Products!F:F, "Not Found")</f>
        <v>775.07</v>
      </c>
      <c r="T287" t="str">
        <f>_xlfn.XLOOKUP(Table4[[#This Row],[CustomerID]],Customers!A:A,Customers!D:D, "Not Found")</f>
        <v>M</v>
      </c>
      <c r="U287" s="6">
        <f>_xlfn.XLOOKUP(Table4[[#This Row],[CustomerID]],Customers!A:A,Customers!E:E, "Not Found")</f>
        <v>29791</v>
      </c>
      <c r="V287">
        <f ca="1">DATEDIF(Table4[[#This Row],[CustomerBirthday]], TODAY(), "Y")</f>
        <v>45</v>
      </c>
      <c r="W287" t="str" cm="1">
        <f t="array" aca="1" ref="W287" ca="1">_xlfn.IFS(Table4[[#This Row],[Age]]&lt;25, "Under 25",Table4[[#This Row],[Age]]=34, "25-34", Table4[[#This Row],[Age]]&lt;=49, "35-49", Table4[[#This Row],[Age]]&lt;=64, "50-64", Table4[[#This Row],[Age]]&gt;=65, "65+")</f>
        <v>35-49</v>
      </c>
      <c r="X287" t="str">
        <f>_xlfn.XLOOKUP(Table4[[#This Row],[StoreID]],Stores!A:A,Stores!B:B, "Not found")</f>
        <v>MegaMart Johnmouth</v>
      </c>
      <c r="Y287" t="str">
        <f>_xlfn.XLOOKUP(Table4[[#This Row],[StoreID]],Stores!A:A,Stores!C:C, "Not Found")</f>
        <v>Johnmouth</v>
      </c>
      <c r="Z287" t="str">
        <f>_xlfn.XLOOKUP(Table4[[#This Row],[StoreID]],Stores!A:A,Stores!D:D, "Not Found")</f>
        <v>East</v>
      </c>
    </row>
    <row r="288" spans="1:26">
      <c r="A288" t="s">
        <v>1154</v>
      </c>
      <c r="B288" s="1">
        <v>45484</v>
      </c>
      <c r="C288" t="s">
        <v>171</v>
      </c>
      <c r="D288" t="s">
        <v>822</v>
      </c>
      <c r="E288" t="s">
        <v>846</v>
      </c>
      <c r="F288">
        <v>5</v>
      </c>
      <c r="G288">
        <v>0.1</v>
      </c>
      <c r="H288" t="s">
        <v>875</v>
      </c>
      <c r="I288" s="4">
        <f>Table4[[#This Row],[Quantity]]*Table4[[#This Row],[UnitPrice]]</f>
        <v>6081.7999999999993</v>
      </c>
      <c r="J288" s="4">
        <f>Table4[[#This Row],[Gross Revenue]]*(1-Table4[[#This Row],[Discount]])</f>
        <v>5473.62</v>
      </c>
      <c r="K288" s="4">
        <f>Table4[[#This Row],[Quantity]]*Table4[[#This Row],[CostPrice]]</f>
        <v>3974</v>
      </c>
      <c r="L288" s="4">
        <f>Table4[[#This Row],[Net Revenue]]-Table4[[#This Row],[Total Cost]]</f>
        <v>1499.62</v>
      </c>
      <c r="M288" t="str">
        <f>_xlfn.XLOOKUP(Table4[[#This Row],[ProductID]], Products!A:A,Products!B:B, "Not Found")</f>
        <v>Nor Bags</v>
      </c>
      <c r="N288" t="str">
        <f>TEXT(Table4[[#This Row],[Date]], "mmm")</f>
        <v>Jul</v>
      </c>
      <c r="O288" t="str">
        <f>TEXT(Table4[[#This Row],[Date]], "yyyy")</f>
        <v>2024</v>
      </c>
      <c r="P288" t="str">
        <f>_xlfn.XLOOKUP(Table4[[#This Row],[ProductID]],Products!A:A,Products!C:C, "Not Found")</f>
        <v>Fashion</v>
      </c>
      <c r="Q288" t="str">
        <f>_xlfn.XLOOKUP(Table4[[#This Row],[ProductID]],Products!A:A,Products!D:D,"Not Found")</f>
        <v>Bags</v>
      </c>
      <c r="R288">
        <f>_xlfn.XLOOKUP(Table4[[#This Row],[ProductID]],Products!A:A,Products!E:E,"Not Found")</f>
        <v>1216.3599999999999</v>
      </c>
      <c r="S288">
        <f>_xlfn.XLOOKUP(Table4[[#This Row],[ProductID]],Products!A:A,Products!F:F, "Not Found")</f>
        <v>794.8</v>
      </c>
      <c r="T288" t="str">
        <f>_xlfn.XLOOKUP(Table4[[#This Row],[CustomerID]],Customers!A:A,Customers!D:D, "Not Found")</f>
        <v>M</v>
      </c>
      <c r="U288" s="6">
        <f>_xlfn.XLOOKUP(Table4[[#This Row],[CustomerID]],Customers!A:A,Customers!E:E, "Not Found")</f>
        <v>22326</v>
      </c>
      <c r="V288">
        <f ca="1">DATEDIF(Table4[[#This Row],[CustomerBirthday]], TODAY(), "Y")</f>
        <v>65</v>
      </c>
      <c r="W288" t="str" cm="1">
        <f t="array" aca="1" ref="W288" ca="1">_xlfn.IFS(Table4[[#This Row],[Age]]&lt;25, "Under 25",Table4[[#This Row],[Age]]=34, "25-34", Table4[[#This Row],[Age]]&lt;=49, "35-49", Table4[[#This Row],[Age]]&lt;=64, "50-64", Table4[[#This Row],[Age]]&gt;=65, "65+")</f>
        <v>65+</v>
      </c>
      <c r="X288" t="str">
        <f>_xlfn.XLOOKUP(Table4[[#This Row],[StoreID]],Stores!A:A,Stores!B:B, "Not found")</f>
        <v>MegaMart Johnmouth</v>
      </c>
      <c r="Y288" t="str">
        <f>_xlfn.XLOOKUP(Table4[[#This Row],[StoreID]],Stores!A:A,Stores!C:C, "Not Found")</f>
        <v>Johnmouth</v>
      </c>
      <c r="Z288" t="str">
        <f>_xlfn.XLOOKUP(Table4[[#This Row],[StoreID]],Stores!A:A,Stores!D:D, "Not Found")</f>
        <v>East</v>
      </c>
    </row>
    <row r="289" spans="1:26">
      <c r="A289" t="s">
        <v>1155</v>
      </c>
      <c r="B289" s="1">
        <v>45398</v>
      </c>
      <c r="C289" t="s">
        <v>36</v>
      </c>
      <c r="D289" t="s">
        <v>808</v>
      </c>
      <c r="E289" t="s">
        <v>831</v>
      </c>
      <c r="F289">
        <v>1</v>
      </c>
      <c r="G289">
        <v>0.1</v>
      </c>
      <c r="H289" t="s">
        <v>871</v>
      </c>
      <c r="I289" s="4">
        <f>Table4[[#This Row],[Quantity]]*Table4[[#This Row],[UnitPrice]]</f>
        <v>1635.01</v>
      </c>
      <c r="J289" s="4">
        <f>Table4[[#This Row],[Gross Revenue]]*(1-Table4[[#This Row],[Discount]])</f>
        <v>1471.509</v>
      </c>
      <c r="K289" s="4">
        <f>Table4[[#This Row],[Quantity]]*Table4[[#This Row],[CostPrice]]</f>
        <v>1043.29</v>
      </c>
      <c r="L289" s="4">
        <f>Table4[[#This Row],[Net Revenue]]-Table4[[#This Row],[Total Cost]]</f>
        <v>428.21900000000005</v>
      </c>
      <c r="M289" t="str">
        <f>_xlfn.XLOOKUP(Table4[[#This Row],[ProductID]], Products!A:A,Products!B:B, "Not Found")</f>
        <v>Present Television</v>
      </c>
      <c r="N289" t="str">
        <f>TEXT(Table4[[#This Row],[Date]], "mmm")</f>
        <v>Apr</v>
      </c>
      <c r="O289" t="str">
        <f>TEXT(Table4[[#This Row],[Date]], "yyyy")</f>
        <v>2024</v>
      </c>
      <c r="P289" t="str">
        <f>_xlfn.XLOOKUP(Table4[[#This Row],[ProductID]],Products!A:A,Products!C:C, "Not Found")</f>
        <v>Electronics</v>
      </c>
      <c r="Q289" t="str">
        <f>_xlfn.XLOOKUP(Table4[[#This Row],[ProductID]],Products!A:A,Products!D:D,"Not Found")</f>
        <v>Television</v>
      </c>
      <c r="R289">
        <f>_xlfn.XLOOKUP(Table4[[#This Row],[ProductID]],Products!A:A,Products!E:E,"Not Found")</f>
        <v>1635.01</v>
      </c>
      <c r="S289">
        <f>_xlfn.XLOOKUP(Table4[[#This Row],[ProductID]],Products!A:A,Products!F:F, "Not Found")</f>
        <v>1043.29</v>
      </c>
      <c r="T289" t="str">
        <f>_xlfn.XLOOKUP(Table4[[#This Row],[CustomerID]],Customers!A:A,Customers!D:D, "Not Found")</f>
        <v>M</v>
      </c>
      <c r="U289" s="6">
        <f>_xlfn.XLOOKUP(Table4[[#This Row],[CustomerID]],Customers!A:A,Customers!E:E, "Not Found")</f>
        <v>22233</v>
      </c>
      <c r="V289">
        <f ca="1">DATEDIF(Table4[[#This Row],[CustomerBirthday]], TODAY(), "Y")</f>
        <v>65</v>
      </c>
      <c r="W289" t="str" cm="1">
        <f t="array" aca="1" ref="W289" ca="1">_xlfn.IFS(Table4[[#This Row],[Age]]&lt;25, "Under 25",Table4[[#This Row],[Age]]=34, "25-34", Table4[[#This Row],[Age]]&lt;=49, "35-49", Table4[[#This Row],[Age]]&lt;=64, "50-64", Table4[[#This Row],[Age]]&gt;=65, "65+")</f>
        <v>65+</v>
      </c>
      <c r="X289" t="str">
        <f>_xlfn.XLOOKUP(Table4[[#This Row],[StoreID]],Stores!A:A,Stores!B:B, "Not found")</f>
        <v>MegaMart Jimenezborough</v>
      </c>
      <c r="Y289" t="str">
        <f>_xlfn.XLOOKUP(Table4[[#This Row],[StoreID]],Stores!A:A,Stores!C:C, "Not Found")</f>
        <v>Jimenezborough</v>
      </c>
      <c r="Z289" t="str">
        <f>_xlfn.XLOOKUP(Table4[[#This Row],[StoreID]],Stores!A:A,Stores!D:D, "Not Found")</f>
        <v>South</v>
      </c>
    </row>
    <row r="290" spans="1:26">
      <c r="A290" t="s">
        <v>1156</v>
      </c>
      <c r="B290" s="1">
        <v>45437</v>
      </c>
      <c r="C290" t="s">
        <v>693</v>
      </c>
      <c r="D290" t="s">
        <v>711</v>
      </c>
      <c r="E290" t="s">
        <v>846</v>
      </c>
      <c r="F290">
        <v>4</v>
      </c>
      <c r="G290">
        <v>0</v>
      </c>
      <c r="H290" t="s">
        <v>868</v>
      </c>
      <c r="I290" s="4">
        <f>Table4[[#This Row],[Quantity]]*Table4[[#This Row],[UnitPrice]]</f>
        <v>6694.76</v>
      </c>
      <c r="J290" s="4">
        <f>Table4[[#This Row],[Gross Revenue]]*(1-Table4[[#This Row],[Discount]])</f>
        <v>6694.76</v>
      </c>
      <c r="K290" s="4">
        <f>Table4[[#This Row],[Quantity]]*Table4[[#This Row],[CostPrice]]</f>
        <v>5293.52</v>
      </c>
      <c r="L290" s="4">
        <f>Table4[[#This Row],[Net Revenue]]-Table4[[#This Row],[Total Cost]]</f>
        <v>1401.2399999999998</v>
      </c>
      <c r="M290" t="str">
        <f>_xlfn.XLOOKUP(Table4[[#This Row],[ProductID]], Products!A:A,Products!B:B, "Not Found")</f>
        <v>Like Camera</v>
      </c>
      <c r="N290" t="str">
        <f>TEXT(Table4[[#This Row],[Date]], "mmm")</f>
        <v>May</v>
      </c>
      <c r="O290" t="str">
        <f>TEXT(Table4[[#This Row],[Date]], "yyyy")</f>
        <v>2024</v>
      </c>
      <c r="P290" t="str">
        <f>_xlfn.XLOOKUP(Table4[[#This Row],[ProductID]],Products!A:A,Products!C:C, "Not Found")</f>
        <v>Electronics</v>
      </c>
      <c r="Q290" t="str">
        <f>_xlfn.XLOOKUP(Table4[[#This Row],[ProductID]],Products!A:A,Products!D:D,"Not Found")</f>
        <v>Camera</v>
      </c>
      <c r="R290">
        <f>_xlfn.XLOOKUP(Table4[[#This Row],[ProductID]],Products!A:A,Products!E:E,"Not Found")</f>
        <v>1673.69</v>
      </c>
      <c r="S290">
        <f>_xlfn.XLOOKUP(Table4[[#This Row],[ProductID]],Products!A:A,Products!F:F, "Not Found")</f>
        <v>1323.38</v>
      </c>
      <c r="T290" t="str">
        <f>_xlfn.XLOOKUP(Table4[[#This Row],[CustomerID]],Customers!A:A,Customers!D:D, "Not Found")</f>
        <v>M</v>
      </c>
      <c r="U290" s="6">
        <f>_xlfn.XLOOKUP(Table4[[#This Row],[CustomerID]],Customers!A:A,Customers!E:E, "Not Found")</f>
        <v>21086</v>
      </c>
      <c r="V290">
        <f ca="1">DATEDIF(Table4[[#This Row],[CustomerBirthday]], TODAY(), "Y")</f>
        <v>68</v>
      </c>
      <c r="W290" t="str" cm="1">
        <f t="array" aca="1" ref="W290" ca="1">_xlfn.IFS(Table4[[#This Row],[Age]]&lt;25, "Under 25",Table4[[#This Row],[Age]]=34, "25-34", Table4[[#This Row],[Age]]&lt;=49, "35-49", Table4[[#This Row],[Age]]&lt;=64, "50-64", Table4[[#This Row],[Age]]&gt;=65, "65+")</f>
        <v>65+</v>
      </c>
      <c r="X290" t="str">
        <f>_xlfn.XLOOKUP(Table4[[#This Row],[StoreID]],Stores!A:A,Stores!B:B, "Not found")</f>
        <v>MegaMart Johnmouth</v>
      </c>
      <c r="Y290" t="str">
        <f>_xlfn.XLOOKUP(Table4[[#This Row],[StoreID]],Stores!A:A,Stores!C:C, "Not Found")</f>
        <v>Johnmouth</v>
      </c>
      <c r="Z290" t="str">
        <f>_xlfn.XLOOKUP(Table4[[#This Row],[StoreID]],Stores!A:A,Stores!D:D, "Not Found")</f>
        <v>East</v>
      </c>
    </row>
    <row r="291" spans="1:26">
      <c r="A291" t="s">
        <v>1157</v>
      </c>
      <c r="B291" s="1">
        <v>45572</v>
      </c>
      <c r="C291" t="s">
        <v>577</v>
      </c>
      <c r="D291" t="s">
        <v>711</v>
      </c>
      <c r="E291" t="s">
        <v>846</v>
      </c>
      <c r="F291">
        <v>3</v>
      </c>
      <c r="G291">
        <v>0.1</v>
      </c>
      <c r="H291" t="s">
        <v>868</v>
      </c>
      <c r="I291" s="4">
        <f>Table4[[#This Row],[Quantity]]*Table4[[#This Row],[UnitPrice]]</f>
        <v>5021.07</v>
      </c>
      <c r="J291" s="4">
        <f>Table4[[#This Row],[Gross Revenue]]*(1-Table4[[#This Row],[Discount]])</f>
        <v>4518.9629999999997</v>
      </c>
      <c r="K291" s="4">
        <f>Table4[[#This Row],[Quantity]]*Table4[[#This Row],[CostPrice]]</f>
        <v>3970.1400000000003</v>
      </c>
      <c r="L291" s="4">
        <f>Table4[[#This Row],[Net Revenue]]-Table4[[#This Row],[Total Cost]]</f>
        <v>548.82299999999941</v>
      </c>
      <c r="M291" t="str">
        <f>_xlfn.XLOOKUP(Table4[[#This Row],[ProductID]], Products!A:A,Products!B:B, "Not Found")</f>
        <v>Like Camera</v>
      </c>
      <c r="N291" t="str">
        <f>TEXT(Table4[[#This Row],[Date]], "mmm")</f>
        <v>Oct</v>
      </c>
      <c r="O291" t="str">
        <f>TEXT(Table4[[#This Row],[Date]], "yyyy")</f>
        <v>2024</v>
      </c>
      <c r="P291" t="str">
        <f>_xlfn.XLOOKUP(Table4[[#This Row],[ProductID]],Products!A:A,Products!C:C, "Not Found")</f>
        <v>Electronics</v>
      </c>
      <c r="Q291" t="str">
        <f>_xlfn.XLOOKUP(Table4[[#This Row],[ProductID]],Products!A:A,Products!D:D,"Not Found")</f>
        <v>Camera</v>
      </c>
      <c r="R291">
        <f>_xlfn.XLOOKUP(Table4[[#This Row],[ProductID]],Products!A:A,Products!E:E,"Not Found")</f>
        <v>1673.69</v>
      </c>
      <c r="S291">
        <f>_xlfn.XLOOKUP(Table4[[#This Row],[ProductID]],Products!A:A,Products!F:F, "Not Found")</f>
        <v>1323.38</v>
      </c>
      <c r="T291" t="str">
        <f>_xlfn.XLOOKUP(Table4[[#This Row],[CustomerID]],Customers!A:A,Customers!D:D, "Not Found")</f>
        <v>M</v>
      </c>
      <c r="U291" s="6">
        <f>_xlfn.XLOOKUP(Table4[[#This Row],[CustomerID]],Customers!A:A,Customers!E:E, "Not Found")</f>
        <v>23030</v>
      </c>
      <c r="V291">
        <f ca="1">DATEDIF(Table4[[#This Row],[CustomerBirthday]], TODAY(), "Y")</f>
        <v>63</v>
      </c>
      <c r="W291" t="str" cm="1">
        <f t="array" aca="1" ref="W291" ca="1">_xlfn.IFS(Table4[[#This Row],[Age]]&lt;25, "Under 25",Table4[[#This Row],[Age]]=34, "25-34", Table4[[#This Row],[Age]]&lt;=49, "35-49", Table4[[#This Row],[Age]]&lt;=64, "50-64", Table4[[#This Row],[Age]]&gt;=65, "65+")</f>
        <v>50-64</v>
      </c>
      <c r="X291" t="str">
        <f>_xlfn.XLOOKUP(Table4[[#This Row],[StoreID]],Stores!A:A,Stores!B:B, "Not found")</f>
        <v>MegaMart Johnmouth</v>
      </c>
      <c r="Y291" t="str">
        <f>_xlfn.XLOOKUP(Table4[[#This Row],[StoreID]],Stores!A:A,Stores!C:C, "Not Found")</f>
        <v>Johnmouth</v>
      </c>
      <c r="Z291" t="str">
        <f>_xlfn.XLOOKUP(Table4[[#This Row],[StoreID]],Stores!A:A,Stores!D:D, "Not Found")</f>
        <v>East</v>
      </c>
    </row>
    <row r="292" spans="1:26">
      <c r="A292" t="s">
        <v>1158</v>
      </c>
      <c r="B292" s="1">
        <v>45820</v>
      </c>
      <c r="C292" t="s">
        <v>241</v>
      </c>
      <c r="D292" t="s">
        <v>812</v>
      </c>
      <c r="E292" t="s">
        <v>842</v>
      </c>
      <c r="F292">
        <v>3</v>
      </c>
      <c r="G292">
        <v>0.15</v>
      </c>
      <c r="H292" t="s">
        <v>875</v>
      </c>
      <c r="I292" s="4">
        <f>Table4[[#This Row],[Quantity]]*Table4[[#This Row],[UnitPrice]]</f>
        <v>1693.2599999999998</v>
      </c>
      <c r="J292" s="4">
        <f>Table4[[#This Row],[Gross Revenue]]*(1-Table4[[#This Row],[Discount]])</f>
        <v>1439.2709999999997</v>
      </c>
      <c r="K292" s="4">
        <f>Table4[[#This Row],[Quantity]]*Table4[[#This Row],[CostPrice]]</f>
        <v>881.87999999999988</v>
      </c>
      <c r="L292" s="4">
        <f>Table4[[#This Row],[Net Revenue]]-Table4[[#This Row],[Total Cost]]</f>
        <v>557.39099999999985</v>
      </c>
      <c r="M292" t="str">
        <f>_xlfn.XLOOKUP(Table4[[#This Row],[ProductID]], Products!A:A,Products!B:B, "Not Found")</f>
        <v>Soon Accessories</v>
      </c>
      <c r="N292" t="str">
        <f>TEXT(Table4[[#This Row],[Date]], "mmm")</f>
        <v>Jun</v>
      </c>
      <c r="O292" t="str">
        <f>TEXT(Table4[[#This Row],[Date]], "yyyy")</f>
        <v>2025</v>
      </c>
      <c r="P292" t="str">
        <f>_xlfn.XLOOKUP(Table4[[#This Row],[ProductID]],Products!A:A,Products!C:C, "Not Found")</f>
        <v>Fashion</v>
      </c>
      <c r="Q292" t="str">
        <f>_xlfn.XLOOKUP(Table4[[#This Row],[ProductID]],Products!A:A,Products!D:D,"Not Found")</f>
        <v>Accessories</v>
      </c>
      <c r="R292">
        <f>_xlfn.XLOOKUP(Table4[[#This Row],[ProductID]],Products!A:A,Products!E:E,"Not Found")</f>
        <v>564.41999999999996</v>
      </c>
      <c r="S292">
        <f>_xlfn.XLOOKUP(Table4[[#This Row],[ProductID]],Products!A:A,Products!F:F, "Not Found")</f>
        <v>293.95999999999998</v>
      </c>
      <c r="T292" t="str">
        <f>_xlfn.XLOOKUP(Table4[[#This Row],[CustomerID]],Customers!A:A,Customers!D:D, "Not Found")</f>
        <v>M</v>
      </c>
      <c r="U292" s="6">
        <f>_xlfn.XLOOKUP(Table4[[#This Row],[CustomerID]],Customers!A:A,Customers!E:E, "Not Found")</f>
        <v>26671</v>
      </c>
      <c r="V292">
        <f ca="1">DATEDIF(Table4[[#This Row],[CustomerBirthday]], TODAY(), "Y")</f>
        <v>53</v>
      </c>
      <c r="W292" t="str" cm="1">
        <f t="array" aca="1" ref="W292" ca="1">_xlfn.IFS(Table4[[#This Row],[Age]]&lt;25, "Under 25",Table4[[#This Row],[Age]]=34, "25-34", Table4[[#This Row],[Age]]&lt;=49, "35-49", Table4[[#This Row],[Age]]&lt;=64, "50-64", Table4[[#This Row],[Age]]&gt;=65, "65+")</f>
        <v>50-64</v>
      </c>
      <c r="X292" t="str">
        <f>_xlfn.XLOOKUP(Table4[[#This Row],[StoreID]],Stores!A:A,Stores!B:B, "Not found")</f>
        <v>MegaMart Brianahaven</v>
      </c>
      <c r="Y292" t="str">
        <f>_xlfn.XLOOKUP(Table4[[#This Row],[StoreID]],Stores!A:A,Stores!C:C, "Not Found")</f>
        <v>Brianahaven</v>
      </c>
      <c r="Z292" t="str">
        <f>_xlfn.XLOOKUP(Table4[[#This Row],[StoreID]],Stores!A:A,Stores!D:D, "Not Found")</f>
        <v>North</v>
      </c>
    </row>
    <row r="293" spans="1:26">
      <c r="A293" t="s">
        <v>1159</v>
      </c>
      <c r="B293" s="1">
        <v>45475</v>
      </c>
      <c r="C293" t="s">
        <v>627</v>
      </c>
      <c r="D293" t="s">
        <v>808</v>
      </c>
      <c r="E293" t="s">
        <v>831</v>
      </c>
      <c r="F293">
        <v>2</v>
      </c>
      <c r="G293">
        <v>0.15</v>
      </c>
      <c r="H293" t="s">
        <v>868</v>
      </c>
      <c r="I293" s="4">
        <f>Table4[[#This Row],[Quantity]]*Table4[[#This Row],[UnitPrice]]</f>
        <v>3270.02</v>
      </c>
      <c r="J293" s="4">
        <f>Table4[[#This Row],[Gross Revenue]]*(1-Table4[[#This Row],[Discount]])</f>
        <v>2779.5169999999998</v>
      </c>
      <c r="K293" s="4">
        <f>Table4[[#This Row],[Quantity]]*Table4[[#This Row],[CostPrice]]</f>
        <v>2086.58</v>
      </c>
      <c r="L293" s="4">
        <f>Table4[[#This Row],[Net Revenue]]-Table4[[#This Row],[Total Cost]]</f>
        <v>692.9369999999999</v>
      </c>
      <c r="M293" t="str">
        <f>_xlfn.XLOOKUP(Table4[[#This Row],[ProductID]], Products!A:A,Products!B:B, "Not Found")</f>
        <v>Present Television</v>
      </c>
      <c r="N293" t="str">
        <f>TEXT(Table4[[#This Row],[Date]], "mmm")</f>
        <v>Jul</v>
      </c>
      <c r="O293" t="str">
        <f>TEXT(Table4[[#This Row],[Date]], "yyyy")</f>
        <v>2024</v>
      </c>
      <c r="P293" t="str">
        <f>_xlfn.XLOOKUP(Table4[[#This Row],[ProductID]],Products!A:A,Products!C:C, "Not Found")</f>
        <v>Electronics</v>
      </c>
      <c r="Q293" t="str">
        <f>_xlfn.XLOOKUP(Table4[[#This Row],[ProductID]],Products!A:A,Products!D:D,"Not Found")</f>
        <v>Television</v>
      </c>
      <c r="R293">
        <f>_xlfn.XLOOKUP(Table4[[#This Row],[ProductID]],Products!A:A,Products!E:E,"Not Found")</f>
        <v>1635.01</v>
      </c>
      <c r="S293">
        <f>_xlfn.XLOOKUP(Table4[[#This Row],[ProductID]],Products!A:A,Products!F:F, "Not Found")</f>
        <v>1043.29</v>
      </c>
      <c r="T293" t="str">
        <f>_xlfn.XLOOKUP(Table4[[#This Row],[CustomerID]],Customers!A:A,Customers!D:D, "Not Found")</f>
        <v>F</v>
      </c>
      <c r="U293" s="6">
        <f>_xlfn.XLOOKUP(Table4[[#This Row],[CustomerID]],Customers!A:A,Customers!E:E, "Not Found")</f>
        <v>31052</v>
      </c>
      <c r="V293">
        <f ca="1">DATEDIF(Table4[[#This Row],[CustomerBirthday]], TODAY(), "Y")</f>
        <v>41</v>
      </c>
      <c r="W293" t="str" cm="1">
        <f t="array" aca="1" ref="W293" ca="1">_xlfn.IFS(Table4[[#This Row],[Age]]&lt;25, "Under 25",Table4[[#This Row],[Age]]=34, "25-34", Table4[[#This Row],[Age]]&lt;=49, "35-49", Table4[[#This Row],[Age]]&lt;=64, "50-64", Table4[[#This Row],[Age]]&gt;=65, "65+")</f>
        <v>35-49</v>
      </c>
      <c r="X293" t="str">
        <f>_xlfn.XLOOKUP(Table4[[#This Row],[StoreID]],Stores!A:A,Stores!B:B, "Not found")</f>
        <v>MegaMart Jimenezborough</v>
      </c>
      <c r="Y293" t="str">
        <f>_xlfn.XLOOKUP(Table4[[#This Row],[StoreID]],Stores!A:A,Stores!C:C, "Not Found")</f>
        <v>Jimenezborough</v>
      </c>
      <c r="Z293" t="str">
        <f>_xlfn.XLOOKUP(Table4[[#This Row],[StoreID]],Stores!A:A,Stores!D:D, "Not Found")</f>
        <v>South</v>
      </c>
    </row>
    <row r="294" spans="1:26">
      <c r="A294" t="s">
        <v>1160</v>
      </c>
      <c r="B294" s="1">
        <v>45802</v>
      </c>
      <c r="C294" t="s">
        <v>458</v>
      </c>
      <c r="D294" t="s">
        <v>725</v>
      </c>
      <c r="E294" t="s">
        <v>842</v>
      </c>
      <c r="F294">
        <v>2</v>
      </c>
      <c r="G294">
        <v>0.1</v>
      </c>
      <c r="H294" t="s">
        <v>871</v>
      </c>
      <c r="I294" s="4">
        <f>Table4[[#This Row],[Quantity]]*Table4[[#This Row],[UnitPrice]]</f>
        <v>2792.44</v>
      </c>
      <c r="J294" s="4">
        <f>Table4[[#This Row],[Gross Revenue]]*(1-Table4[[#This Row],[Discount]])</f>
        <v>2513.1959999999999</v>
      </c>
      <c r="K294" s="4">
        <f>Table4[[#This Row],[Quantity]]*Table4[[#This Row],[CostPrice]]</f>
        <v>2008.18</v>
      </c>
      <c r="L294" s="4">
        <f>Table4[[#This Row],[Net Revenue]]-Table4[[#This Row],[Total Cost]]</f>
        <v>505.01599999999985</v>
      </c>
      <c r="M294" t="str">
        <f>_xlfn.XLOOKUP(Table4[[#This Row],[ProductID]], Products!A:A,Products!B:B, "Not Found")</f>
        <v>Knowledge Bags</v>
      </c>
      <c r="N294" t="str">
        <f>TEXT(Table4[[#This Row],[Date]], "mmm")</f>
        <v>May</v>
      </c>
      <c r="O294" t="str">
        <f>TEXT(Table4[[#This Row],[Date]], "yyyy")</f>
        <v>2025</v>
      </c>
      <c r="P294" t="str">
        <f>_xlfn.XLOOKUP(Table4[[#This Row],[ProductID]],Products!A:A,Products!C:C, "Not Found")</f>
        <v>Fashion</v>
      </c>
      <c r="Q294" t="str">
        <f>_xlfn.XLOOKUP(Table4[[#This Row],[ProductID]],Products!A:A,Products!D:D,"Not Found")</f>
        <v>Bags</v>
      </c>
      <c r="R294">
        <f>_xlfn.XLOOKUP(Table4[[#This Row],[ProductID]],Products!A:A,Products!E:E,"Not Found")</f>
        <v>1396.22</v>
      </c>
      <c r="S294">
        <f>_xlfn.XLOOKUP(Table4[[#This Row],[ProductID]],Products!A:A,Products!F:F, "Not Found")</f>
        <v>1004.09</v>
      </c>
      <c r="T294" t="str">
        <f>_xlfn.XLOOKUP(Table4[[#This Row],[CustomerID]],Customers!A:A,Customers!D:D, "Not Found")</f>
        <v>F</v>
      </c>
      <c r="U294" s="6">
        <f>_xlfn.XLOOKUP(Table4[[#This Row],[CustomerID]],Customers!A:A,Customers!E:E, "Not Found")</f>
        <v>22804</v>
      </c>
      <c r="V294">
        <f ca="1">DATEDIF(Table4[[#This Row],[CustomerBirthday]], TODAY(), "Y")</f>
        <v>64</v>
      </c>
      <c r="W294" t="str" cm="1">
        <f t="array" aca="1" ref="W294" ca="1">_xlfn.IFS(Table4[[#This Row],[Age]]&lt;25, "Under 25",Table4[[#This Row],[Age]]=34, "25-34", Table4[[#This Row],[Age]]&lt;=49, "35-49", Table4[[#This Row],[Age]]&lt;=64, "50-64", Table4[[#This Row],[Age]]&gt;=65, "65+")</f>
        <v>50-64</v>
      </c>
      <c r="X294" t="str">
        <f>_xlfn.XLOOKUP(Table4[[#This Row],[StoreID]],Stores!A:A,Stores!B:B, "Not found")</f>
        <v>MegaMart Brianahaven</v>
      </c>
      <c r="Y294" t="str">
        <f>_xlfn.XLOOKUP(Table4[[#This Row],[StoreID]],Stores!A:A,Stores!C:C, "Not Found")</f>
        <v>Brianahaven</v>
      </c>
      <c r="Z294" t="str">
        <f>_xlfn.XLOOKUP(Table4[[#This Row],[StoreID]],Stores!A:A,Stores!D:D, "Not Found")</f>
        <v>North</v>
      </c>
    </row>
    <row r="295" spans="1:26">
      <c r="A295" t="s">
        <v>1161</v>
      </c>
      <c r="B295" s="1">
        <v>45736</v>
      </c>
      <c r="C295" t="s">
        <v>306</v>
      </c>
      <c r="D295" t="s">
        <v>753</v>
      </c>
      <c r="E295" t="s">
        <v>839</v>
      </c>
      <c r="F295">
        <v>3</v>
      </c>
      <c r="G295">
        <v>0.15</v>
      </c>
      <c r="H295" t="s">
        <v>871</v>
      </c>
      <c r="I295" s="4">
        <f>Table4[[#This Row],[Quantity]]*Table4[[#This Row],[UnitPrice]]</f>
        <v>811.34999999999991</v>
      </c>
      <c r="J295" s="4">
        <f>Table4[[#This Row],[Gross Revenue]]*(1-Table4[[#This Row],[Discount]])</f>
        <v>689.64749999999992</v>
      </c>
      <c r="K295" s="4">
        <f>Table4[[#This Row],[Quantity]]*Table4[[#This Row],[CostPrice]]</f>
        <v>562.79999999999995</v>
      </c>
      <c r="L295" s="4">
        <f>Table4[[#This Row],[Net Revenue]]-Table4[[#This Row],[Total Cost]]</f>
        <v>126.84749999999997</v>
      </c>
      <c r="M295" t="str">
        <f>_xlfn.XLOOKUP(Table4[[#This Row],[ProductID]], Products!A:A,Products!B:B, "Not Found")</f>
        <v>Whether Bags</v>
      </c>
      <c r="N295" t="str">
        <f>TEXT(Table4[[#This Row],[Date]], "mmm")</f>
        <v>Mar</v>
      </c>
      <c r="O295" t="str">
        <f>TEXT(Table4[[#This Row],[Date]], "yyyy")</f>
        <v>2025</v>
      </c>
      <c r="P295" t="str">
        <f>_xlfn.XLOOKUP(Table4[[#This Row],[ProductID]],Products!A:A,Products!C:C, "Not Found")</f>
        <v>Fashion</v>
      </c>
      <c r="Q295" t="str">
        <f>_xlfn.XLOOKUP(Table4[[#This Row],[ProductID]],Products!A:A,Products!D:D,"Not Found")</f>
        <v>Bags</v>
      </c>
      <c r="R295">
        <f>_xlfn.XLOOKUP(Table4[[#This Row],[ProductID]],Products!A:A,Products!E:E,"Not Found")</f>
        <v>270.45</v>
      </c>
      <c r="S295">
        <f>_xlfn.XLOOKUP(Table4[[#This Row],[ProductID]],Products!A:A,Products!F:F, "Not Found")</f>
        <v>187.6</v>
      </c>
      <c r="T295" t="str">
        <f>_xlfn.XLOOKUP(Table4[[#This Row],[CustomerID]],Customers!A:A,Customers!D:D, "Not Found")</f>
        <v>F</v>
      </c>
      <c r="U295" s="6">
        <f>_xlfn.XLOOKUP(Table4[[#This Row],[CustomerID]],Customers!A:A,Customers!E:E, "Not Found")</f>
        <v>32344</v>
      </c>
      <c r="V295">
        <f ca="1">DATEDIF(Table4[[#This Row],[CustomerBirthday]], TODAY(), "Y")</f>
        <v>38</v>
      </c>
      <c r="W295" t="str" cm="1">
        <f t="array" aca="1" ref="W295" ca="1">_xlfn.IFS(Table4[[#This Row],[Age]]&lt;25, "Under 25",Table4[[#This Row],[Age]]=34, "25-34", Table4[[#This Row],[Age]]&lt;=49, "35-49", Table4[[#This Row],[Age]]&lt;=64, "50-64", Table4[[#This Row],[Age]]&gt;=65, "65+")</f>
        <v>35-49</v>
      </c>
      <c r="X295" t="str">
        <f>_xlfn.XLOOKUP(Table4[[#This Row],[StoreID]],Stores!A:A,Stores!B:B, "Not found")</f>
        <v>MegaMart New Michele</v>
      </c>
      <c r="Y295" t="str">
        <f>_xlfn.XLOOKUP(Table4[[#This Row],[StoreID]],Stores!A:A,Stores!C:C, "Not Found")</f>
        <v>New Michele</v>
      </c>
      <c r="Z295" t="str">
        <f>_xlfn.XLOOKUP(Table4[[#This Row],[StoreID]],Stores!A:A,Stores!D:D, "Not Found")</f>
        <v>West</v>
      </c>
    </row>
    <row r="296" spans="1:26">
      <c r="A296" t="s">
        <v>1162</v>
      </c>
      <c r="B296" s="1">
        <v>45776</v>
      </c>
      <c r="C296" t="s">
        <v>687</v>
      </c>
      <c r="D296" t="s">
        <v>764</v>
      </c>
      <c r="E296" t="s">
        <v>839</v>
      </c>
      <c r="F296">
        <v>5</v>
      </c>
      <c r="G296">
        <v>0</v>
      </c>
      <c r="H296" t="s">
        <v>865</v>
      </c>
      <c r="I296" s="4">
        <f>Table4[[#This Row],[Quantity]]*Table4[[#This Row],[UnitPrice]]</f>
        <v>1619.6000000000001</v>
      </c>
      <c r="J296" s="4">
        <f>Table4[[#This Row],[Gross Revenue]]*(1-Table4[[#This Row],[Discount]])</f>
        <v>1619.6000000000001</v>
      </c>
      <c r="K296" s="4">
        <f>Table4[[#This Row],[Quantity]]*Table4[[#This Row],[CostPrice]]</f>
        <v>1214.8999999999999</v>
      </c>
      <c r="L296" s="4">
        <f>Table4[[#This Row],[Net Revenue]]-Table4[[#This Row],[Total Cost]]</f>
        <v>404.70000000000027</v>
      </c>
      <c r="M296" t="str">
        <f>_xlfn.XLOOKUP(Table4[[#This Row],[ProductID]], Products!A:A,Products!B:B, "Not Found")</f>
        <v>Simple Accessories</v>
      </c>
      <c r="N296" t="str">
        <f>TEXT(Table4[[#This Row],[Date]], "mmm")</f>
        <v>Apr</v>
      </c>
      <c r="O296" t="str">
        <f>TEXT(Table4[[#This Row],[Date]], "yyyy")</f>
        <v>2025</v>
      </c>
      <c r="P296" t="str">
        <f>_xlfn.XLOOKUP(Table4[[#This Row],[ProductID]],Products!A:A,Products!C:C, "Not Found")</f>
        <v>Fashion</v>
      </c>
      <c r="Q296" t="str">
        <f>_xlfn.XLOOKUP(Table4[[#This Row],[ProductID]],Products!A:A,Products!D:D,"Not Found")</f>
        <v>Accessories</v>
      </c>
      <c r="R296">
        <f>_xlfn.XLOOKUP(Table4[[#This Row],[ProductID]],Products!A:A,Products!E:E,"Not Found")</f>
        <v>323.92</v>
      </c>
      <c r="S296">
        <f>_xlfn.XLOOKUP(Table4[[#This Row],[ProductID]],Products!A:A,Products!F:F, "Not Found")</f>
        <v>242.98</v>
      </c>
      <c r="T296" t="str">
        <f>_xlfn.XLOOKUP(Table4[[#This Row],[CustomerID]],Customers!A:A,Customers!D:D, "Not Found")</f>
        <v>F</v>
      </c>
      <c r="U296" s="6">
        <f>_xlfn.XLOOKUP(Table4[[#This Row],[CustomerID]],Customers!A:A,Customers!E:E, "Not Found")</f>
        <v>27995</v>
      </c>
      <c r="V296">
        <f ca="1">DATEDIF(Table4[[#This Row],[CustomerBirthday]], TODAY(), "Y")</f>
        <v>49</v>
      </c>
      <c r="W296" t="str" cm="1">
        <f t="array" aca="1" ref="W296" ca="1">_xlfn.IFS(Table4[[#This Row],[Age]]&lt;25, "Under 25",Table4[[#This Row],[Age]]=34, "25-34", Table4[[#This Row],[Age]]&lt;=49, "35-49", Table4[[#This Row],[Age]]&lt;=64, "50-64", Table4[[#This Row],[Age]]&gt;=65, "65+")</f>
        <v>35-49</v>
      </c>
      <c r="X296" t="str">
        <f>_xlfn.XLOOKUP(Table4[[#This Row],[StoreID]],Stores!A:A,Stores!B:B, "Not found")</f>
        <v>MegaMart New Michele</v>
      </c>
      <c r="Y296" t="str">
        <f>_xlfn.XLOOKUP(Table4[[#This Row],[StoreID]],Stores!A:A,Stores!C:C, "Not Found")</f>
        <v>New Michele</v>
      </c>
      <c r="Z296" t="str">
        <f>_xlfn.XLOOKUP(Table4[[#This Row],[StoreID]],Stores!A:A,Stores!D:D, "Not Found")</f>
        <v>West</v>
      </c>
    </row>
    <row r="297" spans="1:26">
      <c r="A297" t="s">
        <v>1163</v>
      </c>
      <c r="B297" s="1">
        <v>45798</v>
      </c>
      <c r="C297" t="s">
        <v>238</v>
      </c>
      <c r="D297" t="s">
        <v>722</v>
      </c>
      <c r="E297" t="s">
        <v>842</v>
      </c>
      <c r="F297">
        <v>1</v>
      </c>
      <c r="G297">
        <v>0.1</v>
      </c>
      <c r="H297" t="s">
        <v>868</v>
      </c>
      <c r="I297" s="4">
        <f>Table4[[#This Row],[Quantity]]*Table4[[#This Row],[UnitPrice]]</f>
        <v>1853.77</v>
      </c>
      <c r="J297" s="4">
        <f>Table4[[#This Row],[Gross Revenue]]*(1-Table4[[#This Row],[Discount]])</f>
        <v>1668.393</v>
      </c>
      <c r="K297" s="4">
        <f>Table4[[#This Row],[Quantity]]*Table4[[#This Row],[CostPrice]]</f>
        <v>1363.52</v>
      </c>
      <c r="L297" s="4">
        <f>Table4[[#This Row],[Net Revenue]]-Table4[[#This Row],[Total Cost]]</f>
        <v>304.87300000000005</v>
      </c>
      <c r="M297" t="str">
        <f>_xlfn.XLOOKUP(Table4[[#This Row],[ProductID]], Products!A:A,Products!B:B, "Not Found")</f>
        <v>Four Accessories</v>
      </c>
      <c r="N297" t="str">
        <f>TEXT(Table4[[#This Row],[Date]], "mmm")</f>
        <v>May</v>
      </c>
      <c r="O297" t="str">
        <f>TEXT(Table4[[#This Row],[Date]], "yyyy")</f>
        <v>2025</v>
      </c>
      <c r="P297" t="str">
        <f>_xlfn.XLOOKUP(Table4[[#This Row],[ProductID]],Products!A:A,Products!C:C, "Not Found")</f>
        <v>Fashion</v>
      </c>
      <c r="Q297" t="str">
        <f>_xlfn.XLOOKUP(Table4[[#This Row],[ProductID]],Products!A:A,Products!D:D,"Not Found")</f>
        <v>Accessories</v>
      </c>
      <c r="R297">
        <f>_xlfn.XLOOKUP(Table4[[#This Row],[ProductID]],Products!A:A,Products!E:E,"Not Found")</f>
        <v>1853.77</v>
      </c>
      <c r="S297">
        <f>_xlfn.XLOOKUP(Table4[[#This Row],[ProductID]],Products!A:A,Products!F:F, "Not Found")</f>
        <v>1363.52</v>
      </c>
      <c r="T297" t="str">
        <f>_xlfn.XLOOKUP(Table4[[#This Row],[CustomerID]],Customers!A:A,Customers!D:D, "Not Found")</f>
        <v>M</v>
      </c>
      <c r="U297" s="6">
        <f>_xlfn.XLOOKUP(Table4[[#This Row],[CustomerID]],Customers!A:A,Customers!E:E, "Not Found")</f>
        <v>36698</v>
      </c>
      <c r="V297">
        <f ca="1">DATEDIF(Table4[[#This Row],[CustomerBirthday]], TODAY(), "Y")</f>
        <v>26</v>
      </c>
      <c r="W297" t="str" cm="1">
        <f t="array" aca="1" ref="W297" ca="1">_xlfn.IFS(Table4[[#This Row],[Age]]&lt;25, "Under 25",Table4[[#This Row],[Age]]=34, "25-34", Table4[[#This Row],[Age]]&lt;=49, "35-49", Table4[[#This Row],[Age]]&lt;=64, "50-64", Table4[[#This Row],[Age]]&gt;=65, "65+")</f>
        <v>35-49</v>
      </c>
      <c r="X297" t="str">
        <f>_xlfn.XLOOKUP(Table4[[#This Row],[StoreID]],Stores!A:A,Stores!B:B, "Not found")</f>
        <v>MegaMart Brianahaven</v>
      </c>
      <c r="Y297" t="str">
        <f>_xlfn.XLOOKUP(Table4[[#This Row],[StoreID]],Stores!A:A,Stores!C:C, "Not Found")</f>
        <v>Brianahaven</v>
      </c>
      <c r="Z297" t="str">
        <f>_xlfn.XLOOKUP(Table4[[#This Row],[StoreID]],Stores!A:A,Stores!D:D, "Not Found")</f>
        <v>North</v>
      </c>
    </row>
    <row r="298" spans="1:26">
      <c r="A298" t="s">
        <v>1164</v>
      </c>
      <c r="B298" s="1">
        <v>45569</v>
      </c>
      <c r="C298" t="s">
        <v>243</v>
      </c>
      <c r="D298" t="s">
        <v>757</v>
      </c>
      <c r="E298" t="s">
        <v>835</v>
      </c>
      <c r="F298">
        <v>1</v>
      </c>
      <c r="G298">
        <v>0</v>
      </c>
      <c r="H298" t="s">
        <v>865</v>
      </c>
      <c r="I298" s="4">
        <f>Table4[[#This Row],[Quantity]]*Table4[[#This Row],[UnitPrice]]</f>
        <v>1246.1099999999999</v>
      </c>
      <c r="J298" s="4">
        <f>Table4[[#This Row],[Gross Revenue]]*(1-Table4[[#This Row],[Discount]])</f>
        <v>1246.1099999999999</v>
      </c>
      <c r="K298" s="4">
        <f>Table4[[#This Row],[Quantity]]*Table4[[#This Row],[CostPrice]]</f>
        <v>833.52</v>
      </c>
      <c r="L298" s="4">
        <f>Table4[[#This Row],[Net Revenue]]-Table4[[#This Row],[Total Cost]]</f>
        <v>412.58999999999992</v>
      </c>
      <c r="M298" t="str">
        <f>_xlfn.XLOOKUP(Table4[[#This Row],[ProductID]], Products!A:A,Products!B:B, "Not Found")</f>
        <v>Find Headphones</v>
      </c>
      <c r="N298" t="str">
        <f>TEXT(Table4[[#This Row],[Date]], "mmm")</f>
        <v>Oct</v>
      </c>
      <c r="O298" t="str">
        <f>TEXT(Table4[[#This Row],[Date]], "yyyy")</f>
        <v>2024</v>
      </c>
      <c r="P298" t="str">
        <f>_xlfn.XLOOKUP(Table4[[#This Row],[ProductID]],Products!A:A,Products!C:C, "Not Found")</f>
        <v>Electronics</v>
      </c>
      <c r="Q298" t="str">
        <f>_xlfn.XLOOKUP(Table4[[#This Row],[ProductID]],Products!A:A,Products!D:D,"Not Found")</f>
        <v>Headphones</v>
      </c>
      <c r="R298">
        <f>_xlfn.XLOOKUP(Table4[[#This Row],[ProductID]],Products!A:A,Products!E:E,"Not Found")</f>
        <v>1246.1099999999999</v>
      </c>
      <c r="S298">
        <f>_xlfn.XLOOKUP(Table4[[#This Row],[ProductID]],Products!A:A,Products!F:F, "Not Found")</f>
        <v>833.52</v>
      </c>
      <c r="T298" t="str">
        <f>_xlfn.XLOOKUP(Table4[[#This Row],[CustomerID]],Customers!A:A,Customers!D:D, "Not Found")</f>
        <v>F</v>
      </c>
      <c r="U298" s="6">
        <f>_xlfn.XLOOKUP(Table4[[#This Row],[CustomerID]],Customers!A:A,Customers!E:E, "Not Found")</f>
        <v>26908</v>
      </c>
      <c r="V298">
        <f ca="1">DATEDIF(Table4[[#This Row],[CustomerBirthday]], TODAY(), "Y")</f>
        <v>52</v>
      </c>
      <c r="W298" t="str" cm="1">
        <f t="array" aca="1" ref="W298" ca="1">_xlfn.IFS(Table4[[#This Row],[Age]]&lt;25, "Under 25",Table4[[#This Row],[Age]]=34, "25-34", Table4[[#This Row],[Age]]&lt;=49, "35-49", Table4[[#This Row],[Age]]&lt;=64, "50-64", Table4[[#This Row],[Age]]&gt;=65, "65+")</f>
        <v>50-64</v>
      </c>
      <c r="X298" t="str">
        <f>_xlfn.XLOOKUP(Table4[[#This Row],[StoreID]],Stores!A:A,Stores!B:B, "Not found")</f>
        <v>MegaMart Peckmouth</v>
      </c>
      <c r="Y298" t="str">
        <f>_xlfn.XLOOKUP(Table4[[#This Row],[StoreID]],Stores!A:A,Stores!C:C, "Not Found")</f>
        <v>Peckmouth</v>
      </c>
      <c r="Z298" t="str">
        <f>_xlfn.XLOOKUP(Table4[[#This Row],[StoreID]],Stores!A:A,Stores!D:D, "Not Found")</f>
        <v>East</v>
      </c>
    </row>
    <row r="299" spans="1:26">
      <c r="A299" t="s">
        <v>1165</v>
      </c>
      <c r="B299" s="1">
        <v>45525</v>
      </c>
      <c r="C299" t="s">
        <v>372</v>
      </c>
      <c r="D299" t="s">
        <v>736</v>
      </c>
      <c r="E299" t="s">
        <v>846</v>
      </c>
      <c r="F299">
        <v>4</v>
      </c>
      <c r="G299">
        <v>0.05</v>
      </c>
      <c r="H299" t="s">
        <v>871</v>
      </c>
      <c r="I299" s="4">
        <f>Table4[[#This Row],[Quantity]]*Table4[[#This Row],[UnitPrice]]</f>
        <v>492.76</v>
      </c>
      <c r="J299" s="4">
        <f>Table4[[#This Row],[Gross Revenue]]*(1-Table4[[#This Row],[Discount]])</f>
        <v>468.12199999999996</v>
      </c>
      <c r="K299" s="4">
        <f>Table4[[#This Row],[Quantity]]*Table4[[#This Row],[CostPrice]]</f>
        <v>321.44</v>
      </c>
      <c r="L299" s="4">
        <f>Table4[[#This Row],[Net Revenue]]-Table4[[#This Row],[Total Cost]]</f>
        <v>146.68199999999996</v>
      </c>
      <c r="M299" t="str">
        <f>_xlfn.XLOOKUP(Table4[[#This Row],[ProductID]], Products!A:A,Products!B:B, "Not Found")</f>
        <v>Us Snacks</v>
      </c>
      <c r="N299" t="str">
        <f>TEXT(Table4[[#This Row],[Date]], "mmm")</f>
        <v>Aug</v>
      </c>
      <c r="O299" t="str">
        <f>TEXT(Table4[[#This Row],[Date]], "yyyy")</f>
        <v>2024</v>
      </c>
      <c r="P299" t="str">
        <f>_xlfn.XLOOKUP(Table4[[#This Row],[ProductID]],Products!A:A,Products!C:C, "Not Found")</f>
        <v>Groceries</v>
      </c>
      <c r="Q299" t="str">
        <f>_xlfn.XLOOKUP(Table4[[#This Row],[ProductID]],Products!A:A,Products!D:D,"Not Found")</f>
        <v>Snacks</v>
      </c>
      <c r="R299">
        <f>_xlfn.XLOOKUP(Table4[[#This Row],[ProductID]],Products!A:A,Products!E:E,"Not Found")</f>
        <v>123.19</v>
      </c>
      <c r="S299">
        <f>_xlfn.XLOOKUP(Table4[[#This Row],[ProductID]],Products!A:A,Products!F:F, "Not Found")</f>
        <v>80.36</v>
      </c>
      <c r="T299" t="str">
        <f>_xlfn.XLOOKUP(Table4[[#This Row],[CustomerID]],Customers!A:A,Customers!D:D, "Not Found")</f>
        <v>M</v>
      </c>
      <c r="U299" s="6">
        <f>_xlfn.XLOOKUP(Table4[[#This Row],[CustomerID]],Customers!A:A,Customers!E:E, "Not Found")</f>
        <v>23580</v>
      </c>
      <c r="V299">
        <f ca="1">DATEDIF(Table4[[#This Row],[CustomerBirthday]], TODAY(), "Y")</f>
        <v>62</v>
      </c>
      <c r="W299" t="str" cm="1">
        <f t="array" aca="1" ref="W299" ca="1">_xlfn.IFS(Table4[[#This Row],[Age]]&lt;25, "Under 25",Table4[[#This Row],[Age]]=34, "25-34", Table4[[#This Row],[Age]]&lt;=49, "35-49", Table4[[#This Row],[Age]]&lt;=64, "50-64", Table4[[#This Row],[Age]]&gt;=65, "65+")</f>
        <v>50-64</v>
      </c>
      <c r="X299" t="str">
        <f>_xlfn.XLOOKUP(Table4[[#This Row],[StoreID]],Stores!A:A,Stores!B:B, "Not found")</f>
        <v>MegaMart Johnmouth</v>
      </c>
      <c r="Y299" t="str">
        <f>_xlfn.XLOOKUP(Table4[[#This Row],[StoreID]],Stores!A:A,Stores!C:C, "Not Found")</f>
        <v>Johnmouth</v>
      </c>
      <c r="Z299" t="str">
        <f>_xlfn.XLOOKUP(Table4[[#This Row],[StoreID]],Stores!A:A,Stores!D:D, "Not Found")</f>
        <v>East</v>
      </c>
    </row>
    <row r="300" spans="1:26">
      <c r="A300" t="s">
        <v>1166</v>
      </c>
      <c r="B300" s="1">
        <v>45251</v>
      </c>
      <c r="C300" t="s">
        <v>317</v>
      </c>
      <c r="D300" t="s">
        <v>780</v>
      </c>
      <c r="E300" t="s">
        <v>846</v>
      </c>
      <c r="F300">
        <v>3</v>
      </c>
      <c r="G300">
        <v>0.05</v>
      </c>
      <c r="H300" t="s">
        <v>871</v>
      </c>
      <c r="I300" s="4">
        <f>Table4[[#This Row],[Quantity]]*Table4[[#This Row],[UnitPrice]]</f>
        <v>3816.69</v>
      </c>
      <c r="J300" s="4">
        <f>Table4[[#This Row],[Gross Revenue]]*(1-Table4[[#This Row],[Discount]])</f>
        <v>3625.8554999999997</v>
      </c>
      <c r="K300" s="4">
        <f>Table4[[#This Row],[Quantity]]*Table4[[#This Row],[CostPrice]]</f>
        <v>2857.95</v>
      </c>
      <c r="L300" s="4">
        <f>Table4[[#This Row],[Net Revenue]]-Table4[[#This Row],[Total Cost]]</f>
        <v>767.90549999999985</v>
      </c>
      <c r="M300" t="str">
        <f>_xlfn.XLOOKUP(Table4[[#This Row],[ProductID]], Products!A:A,Products!B:B, "Not Found")</f>
        <v>Hospital Smartphone</v>
      </c>
      <c r="N300" t="str">
        <f>TEXT(Table4[[#This Row],[Date]], "mmm")</f>
        <v>Nov</v>
      </c>
      <c r="O300" t="str">
        <f>TEXT(Table4[[#This Row],[Date]], "yyyy")</f>
        <v>2023</v>
      </c>
      <c r="P300" t="str">
        <f>_xlfn.XLOOKUP(Table4[[#This Row],[ProductID]],Products!A:A,Products!C:C, "Not Found")</f>
        <v>Electronics</v>
      </c>
      <c r="Q300" t="str">
        <f>_xlfn.XLOOKUP(Table4[[#This Row],[ProductID]],Products!A:A,Products!D:D,"Not Found")</f>
        <v>Smartphone</v>
      </c>
      <c r="R300">
        <f>_xlfn.XLOOKUP(Table4[[#This Row],[ProductID]],Products!A:A,Products!E:E,"Not Found")</f>
        <v>1272.23</v>
      </c>
      <c r="S300">
        <f>_xlfn.XLOOKUP(Table4[[#This Row],[ProductID]],Products!A:A,Products!F:F, "Not Found")</f>
        <v>952.65</v>
      </c>
      <c r="T300" t="str">
        <f>_xlfn.XLOOKUP(Table4[[#This Row],[CustomerID]],Customers!A:A,Customers!D:D, "Not Found")</f>
        <v>M</v>
      </c>
      <c r="U300" s="6">
        <f>_xlfn.XLOOKUP(Table4[[#This Row],[CustomerID]],Customers!A:A,Customers!E:E, "Not Found")</f>
        <v>26377</v>
      </c>
      <c r="V300">
        <f ca="1">DATEDIF(Table4[[#This Row],[CustomerBirthday]], TODAY(), "Y")</f>
        <v>54</v>
      </c>
      <c r="W300" t="str" cm="1">
        <f t="array" aca="1" ref="W300" ca="1">_xlfn.IFS(Table4[[#This Row],[Age]]&lt;25, "Under 25",Table4[[#This Row],[Age]]=34, "25-34", Table4[[#This Row],[Age]]&lt;=49, "35-49", Table4[[#This Row],[Age]]&lt;=64, "50-64", Table4[[#This Row],[Age]]&gt;=65, "65+")</f>
        <v>50-64</v>
      </c>
      <c r="X300" t="str">
        <f>_xlfn.XLOOKUP(Table4[[#This Row],[StoreID]],Stores!A:A,Stores!B:B, "Not found")</f>
        <v>MegaMart Johnmouth</v>
      </c>
      <c r="Y300" t="str">
        <f>_xlfn.XLOOKUP(Table4[[#This Row],[StoreID]],Stores!A:A,Stores!C:C, "Not Found")</f>
        <v>Johnmouth</v>
      </c>
      <c r="Z300" t="str">
        <f>_xlfn.XLOOKUP(Table4[[#This Row],[StoreID]],Stores!A:A,Stores!D:D, "Not Found")</f>
        <v>East</v>
      </c>
    </row>
    <row r="301" spans="1:26">
      <c r="A301" t="s">
        <v>1167</v>
      </c>
      <c r="B301" s="1">
        <v>45245</v>
      </c>
      <c r="C301" t="s">
        <v>469</v>
      </c>
      <c r="D301" t="s">
        <v>742</v>
      </c>
      <c r="E301" t="s">
        <v>846</v>
      </c>
      <c r="F301">
        <v>4</v>
      </c>
      <c r="G301">
        <v>0.15</v>
      </c>
      <c r="H301" t="s">
        <v>865</v>
      </c>
      <c r="I301" s="4">
        <f>Table4[[#This Row],[Quantity]]*Table4[[#This Row],[UnitPrice]]</f>
        <v>994.28</v>
      </c>
      <c r="J301" s="4">
        <f>Table4[[#This Row],[Gross Revenue]]*(1-Table4[[#This Row],[Discount]])</f>
        <v>845.13799999999992</v>
      </c>
      <c r="K301" s="4">
        <f>Table4[[#This Row],[Quantity]]*Table4[[#This Row],[CostPrice]]</f>
        <v>762.68</v>
      </c>
      <c r="L301" s="4">
        <f>Table4[[#This Row],[Net Revenue]]-Table4[[#This Row],[Total Cost]]</f>
        <v>82.45799999999997</v>
      </c>
      <c r="M301" t="str">
        <f>_xlfn.XLOOKUP(Table4[[#This Row],[ProductID]], Products!A:A,Products!B:B, "Not Found")</f>
        <v>Either Headphones</v>
      </c>
      <c r="N301" t="str">
        <f>TEXT(Table4[[#This Row],[Date]], "mmm")</f>
        <v>Nov</v>
      </c>
      <c r="O301" t="str">
        <f>TEXT(Table4[[#This Row],[Date]], "yyyy")</f>
        <v>2023</v>
      </c>
      <c r="P301" t="str">
        <f>_xlfn.XLOOKUP(Table4[[#This Row],[ProductID]],Products!A:A,Products!C:C, "Not Found")</f>
        <v>Electronics</v>
      </c>
      <c r="Q301" t="str">
        <f>_xlfn.XLOOKUP(Table4[[#This Row],[ProductID]],Products!A:A,Products!D:D,"Not Found")</f>
        <v>Headphones</v>
      </c>
      <c r="R301">
        <f>_xlfn.XLOOKUP(Table4[[#This Row],[ProductID]],Products!A:A,Products!E:E,"Not Found")</f>
        <v>248.57</v>
      </c>
      <c r="S301">
        <f>_xlfn.XLOOKUP(Table4[[#This Row],[ProductID]],Products!A:A,Products!F:F, "Not Found")</f>
        <v>190.67</v>
      </c>
      <c r="T301" t="str">
        <f>_xlfn.XLOOKUP(Table4[[#This Row],[CustomerID]],Customers!A:A,Customers!D:D, "Not Found")</f>
        <v>F</v>
      </c>
      <c r="U301" s="6">
        <f>_xlfn.XLOOKUP(Table4[[#This Row],[CustomerID]],Customers!A:A,Customers!E:E, "Not Found")</f>
        <v>27978</v>
      </c>
      <c r="V301">
        <f ca="1">DATEDIF(Table4[[#This Row],[CustomerBirthday]], TODAY(), "Y")</f>
        <v>49</v>
      </c>
      <c r="W301" t="str" cm="1">
        <f t="array" aca="1" ref="W301" ca="1">_xlfn.IFS(Table4[[#This Row],[Age]]&lt;25, "Under 25",Table4[[#This Row],[Age]]=34, "25-34", Table4[[#This Row],[Age]]&lt;=49, "35-49", Table4[[#This Row],[Age]]&lt;=64, "50-64", Table4[[#This Row],[Age]]&gt;=65, "65+")</f>
        <v>35-49</v>
      </c>
      <c r="X301" t="str">
        <f>_xlfn.XLOOKUP(Table4[[#This Row],[StoreID]],Stores!A:A,Stores!B:B, "Not found")</f>
        <v>MegaMart Johnmouth</v>
      </c>
      <c r="Y301" t="str">
        <f>_xlfn.XLOOKUP(Table4[[#This Row],[StoreID]],Stores!A:A,Stores!C:C, "Not Found")</f>
        <v>Johnmouth</v>
      </c>
      <c r="Z301" t="str">
        <f>_xlfn.XLOOKUP(Table4[[#This Row],[StoreID]],Stores!A:A,Stores!D:D, "Not Found")</f>
        <v>East</v>
      </c>
    </row>
    <row r="302" spans="1:26">
      <c r="A302" t="s">
        <v>1168</v>
      </c>
      <c r="B302" s="1">
        <v>45633</v>
      </c>
      <c r="C302" t="s">
        <v>469</v>
      </c>
      <c r="D302" t="s">
        <v>790</v>
      </c>
      <c r="E302" t="s">
        <v>831</v>
      </c>
      <c r="F302">
        <v>1</v>
      </c>
      <c r="G302">
        <v>0.15</v>
      </c>
      <c r="H302" t="s">
        <v>868</v>
      </c>
      <c r="I302" s="4">
        <f>Table4[[#This Row],[Quantity]]*Table4[[#This Row],[UnitPrice]]</f>
        <v>304.70999999999998</v>
      </c>
      <c r="J302" s="4">
        <f>Table4[[#This Row],[Gross Revenue]]*(1-Table4[[#This Row],[Discount]])</f>
        <v>259.00349999999997</v>
      </c>
      <c r="K302" s="4">
        <f>Table4[[#This Row],[Quantity]]*Table4[[#This Row],[CostPrice]]</f>
        <v>164.01</v>
      </c>
      <c r="L302" s="4">
        <f>Table4[[#This Row],[Net Revenue]]-Table4[[#This Row],[Total Cost]]</f>
        <v>94.993499999999983</v>
      </c>
      <c r="M302" t="str">
        <f>_xlfn.XLOOKUP(Table4[[#This Row],[ProductID]], Products!A:A,Products!B:B, "Not Found")</f>
        <v>Difficult Vegetables</v>
      </c>
      <c r="N302" t="str">
        <f>TEXT(Table4[[#This Row],[Date]], "mmm")</f>
        <v>Dec</v>
      </c>
      <c r="O302" t="str">
        <f>TEXT(Table4[[#This Row],[Date]], "yyyy")</f>
        <v>2024</v>
      </c>
      <c r="P302" t="str">
        <f>_xlfn.XLOOKUP(Table4[[#This Row],[ProductID]],Products!A:A,Products!C:C, "Not Found")</f>
        <v>Groceries</v>
      </c>
      <c r="Q302" t="str">
        <f>_xlfn.XLOOKUP(Table4[[#This Row],[ProductID]],Products!A:A,Products!D:D,"Not Found")</f>
        <v>Vegetables</v>
      </c>
      <c r="R302">
        <f>_xlfn.XLOOKUP(Table4[[#This Row],[ProductID]],Products!A:A,Products!E:E,"Not Found")</f>
        <v>304.70999999999998</v>
      </c>
      <c r="S302">
        <f>_xlfn.XLOOKUP(Table4[[#This Row],[ProductID]],Products!A:A,Products!F:F, "Not Found")</f>
        <v>164.01</v>
      </c>
      <c r="T302" t="str">
        <f>_xlfn.XLOOKUP(Table4[[#This Row],[CustomerID]],Customers!A:A,Customers!D:D, "Not Found")</f>
        <v>F</v>
      </c>
      <c r="U302" s="6">
        <f>_xlfn.XLOOKUP(Table4[[#This Row],[CustomerID]],Customers!A:A,Customers!E:E, "Not Found")</f>
        <v>27978</v>
      </c>
      <c r="V302">
        <f ca="1">DATEDIF(Table4[[#This Row],[CustomerBirthday]], TODAY(), "Y")</f>
        <v>49</v>
      </c>
      <c r="W302" t="str" cm="1">
        <f t="array" aca="1" ref="W302" ca="1">_xlfn.IFS(Table4[[#This Row],[Age]]&lt;25, "Under 25",Table4[[#This Row],[Age]]=34, "25-34", Table4[[#This Row],[Age]]&lt;=49, "35-49", Table4[[#This Row],[Age]]&lt;=64, "50-64", Table4[[#This Row],[Age]]&gt;=65, "65+")</f>
        <v>35-49</v>
      </c>
      <c r="X302" t="str">
        <f>_xlfn.XLOOKUP(Table4[[#This Row],[StoreID]],Stores!A:A,Stores!B:B, "Not found")</f>
        <v>MegaMart Jimenezborough</v>
      </c>
      <c r="Y302" t="str">
        <f>_xlfn.XLOOKUP(Table4[[#This Row],[StoreID]],Stores!A:A,Stores!C:C, "Not Found")</f>
        <v>Jimenezborough</v>
      </c>
      <c r="Z302" t="str">
        <f>_xlfn.XLOOKUP(Table4[[#This Row],[StoreID]],Stores!A:A,Stores!D:D, "Not Found")</f>
        <v>South</v>
      </c>
    </row>
    <row r="303" spans="1:26">
      <c r="A303" t="s">
        <v>1169</v>
      </c>
      <c r="B303" s="1">
        <v>45637</v>
      </c>
      <c r="C303" t="s">
        <v>238</v>
      </c>
      <c r="D303" t="s">
        <v>750</v>
      </c>
      <c r="E303" t="s">
        <v>835</v>
      </c>
      <c r="F303">
        <v>5</v>
      </c>
      <c r="G303">
        <v>0.1</v>
      </c>
      <c r="H303" t="s">
        <v>875</v>
      </c>
      <c r="I303" s="4">
        <f>Table4[[#This Row],[Quantity]]*Table4[[#This Row],[UnitPrice]]</f>
        <v>6713.75</v>
      </c>
      <c r="J303" s="4">
        <f>Table4[[#This Row],[Gross Revenue]]*(1-Table4[[#This Row],[Discount]])</f>
        <v>6042.375</v>
      </c>
      <c r="K303" s="4">
        <f>Table4[[#This Row],[Quantity]]*Table4[[#This Row],[CostPrice]]</f>
        <v>3989.7000000000003</v>
      </c>
      <c r="L303" s="4">
        <f>Table4[[#This Row],[Net Revenue]]-Table4[[#This Row],[Total Cost]]</f>
        <v>2052.6749999999997</v>
      </c>
      <c r="M303" t="str">
        <f>_xlfn.XLOOKUP(Table4[[#This Row],[ProductID]], Products!A:A,Products!B:B, "Not Found")</f>
        <v>Add Clothing</v>
      </c>
      <c r="N303" t="str">
        <f>TEXT(Table4[[#This Row],[Date]], "mmm")</f>
        <v>Dec</v>
      </c>
      <c r="O303" t="str">
        <f>TEXT(Table4[[#This Row],[Date]], "yyyy")</f>
        <v>2024</v>
      </c>
      <c r="P303" t="str">
        <f>_xlfn.XLOOKUP(Table4[[#This Row],[ProductID]],Products!A:A,Products!C:C, "Not Found")</f>
        <v>Fashion</v>
      </c>
      <c r="Q303" t="str">
        <f>_xlfn.XLOOKUP(Table4[[#This Row],[ProductID]],Products!A:A,Products!D:D,"Not Found")</f>
        <v>Clothing</v>
      </c>
      <c r="R303">
        <f>_xlfn.XLOOKUP(Table4[[#This Row],[ProductID]],Products!A:A,Products!E:E,"Not Found")</f>
        <v>1342.75</v>
      </c>
      <c r="S303">
        <f>_xlfn.XLOOKUP(Table4[[#This Row],[ProductID]],Products!A:A,Products!F:F, "Not Found")</f>
        <v>797.94</v>
      </c>
      <c r="T303" t="str">
        <f>_xlfn.XLOOKUP(Table4[[#This Row],[CustomerID]],Customers!A:A,Customers!D:D, "Not Found")</f>
        <v>M</v>
      </c>
      <c r="U303" s="6">
        <f>_xlfn.XLOOKUP(Table4[[#This Row],[CustomerID]],Customers!A:A,Customers!E:E, "Not Found")</f>
        <v>36698</v>
      </c>
      <c r="V303">
        <f ca="1">DATEDIF(Table4[[#This Row],[CustomerBirthday]], TODAY(), "Y")</f>
        <v>26</v>
      </c>
      <c r="W303" t="str" cm="1">
        <f t="array" aca="1" ref="W303" ca="1">_xlfn.IFS(Table4[[#This Row],[Age]]&lt;25, "Under 25",Table4[[#This Row],[Age]]=34, "25-34", Table4[[#This Row],[Age]]&lt;=49, "35-49", Table4[[#This Row],[Age]]&lt;=64, "50-64", Table4[[#This Row],[Age]]&gt;=65, "65+")</f>
        <v>35-49</v>
      </c>
      <c r="X303" t="str">
        <f>_xlfn.XLOOKUP(Table4[[#This Row],[StoreID]],Stores!A:A,Stores!B:B, "Not found")</f>
        <v>MegaMart Peckmouth</v>
      </c>
      <c r="Y303" t="str">
        <f>_xlfn.XLOOKUP(Table4[[#This Row],[StoreID]],Stores!A:A,Stores!C:C, "Not Found")</f>
        <v>Peckmouth</v>
      </c>
      <c r="Z303" t="str">
        <f>_xlfn.XLOOKUP(Table4[[#This Row],[StoreID]],Stores!A:A,Stores!D:D, "Not Found")</f>
        <v>East</v>
      </c>
    </row>
    <row r="304" spans="1:26">
      <c r="A304" t="s">
        <v>1170</v>
      </c>
      <c r="B304" s="1">
        <v>45909</v>
      </c>
      <c r="C304" t="s">
        <v>55</v>
      </c>
      <c r="D304" t="s">
        <v>757</v>
      </c>
      <c r="E304" t="s">
        <v>839</v>
      </c>
      <c r="F304">
        <v>4</v>
      </c>
      <c r="G304">
        <v>0.15</v>
      </c>
      <c r="H304" t="s">
        <v>865</v>
      </c>
      <c r="I304" s="4">
        <f>Table4[[#This Row],[Quantity]]*Table4[[#This Row],[UnitPrice]]</f>
        <v>4984.4399999999996</v>
      </c>
      <c r="J304" s="4">
        <f>Table4[[#This Row],[Gross Revenue]]*(1-Table4[[#This Row],[Discount]])</f>
        <v>4236.7739999999994</v>
      </c>
      <c r="K304" s="4">
        <f>Table4[[#This Row],[Quantity]]*Table4[[#This Row],[CostPrice]]</f>
        <v>3334.08</v>
      </c>
      <c r="L304" s="4">
        <f>Table4[[#This Row],[Net Revenue]]-Table4[[#This Row],[Total Cost]]</f>
        <v>902.69399999999951</v>
      </c>
      <c r="M304" t="str">
        <f>_xlfn.XLOOKUP(Table4[[#This Row],[ProductID]], Products!A:A,Products!B:B, "Not Found")</f>
        <v>Find Headphones</v>
      </c>
      <c r="N304" t="str">
        <f>TEXT(Table4[[#This Row],[Date]], "mmm")</f>
        <v>Sep</v>
      </c>
      <c r="O304" t="str">
        <f>TEXT(Table4[[#This Row],[Date]], "yyyy")</f>
        <v>2025</v>
      </c>
      <c r="P304" t="str">
        <f>_xlfn.XLOOKUP(Table4[[#This Row],[ProductID]],Products!A:A,Products!C:C, "Not Found")</f>
        <v>Electronics</v>
      </c>
      <c r="Q304" t="str">
        <f>_xlfn.XLOOKUP(Table4[[#This Row],[ProductID]],Products!A:A,Products!D:D,"Not Found")</f>
        <v>Headphones</v>
      </c>
      <c r="R304">
        <f>_xlfn.XLOOKUP(Table4[[#This Row],[ProductID]],Products!A:A,Products!E:E,"Not Found")</f>
        <v>1246.1099999999999</v>
      </c>
      <c r="S304">
        <f>_xlfn.XLOOKUP(Table4[[#This Row],[ProductID]],Products!A:A,Products!F:F, "Not Found")</f>
        <v>833.52</v>
      </c>
      <c r="T304" t="str">
        <f>_xlfn.XLOOKUP(Table4[[#This Row],[CustomerID]],Customers!A:A,Customers!D:D, "Not Found")</f>
        <v>M</v>
      </c>
      <c r="U304" s="6">
        <f>_xlfn.XLOOKUP(Table4[[#This Row],[CustomerID]],Customers!A:A,Customers!E:E, "Not Found")</f>
        <v>20117</v>
      </c>
      <c r="V304">
        <f ca="1">DATEDIF(Table4[[#This Row],[CustomerBirthday]], TODAY(), "Y")</f>
        <v>71</v>
      </c>
      <c r="W304" t="str" cm="1">
        <f t="array" aca="1" ref="W304" ca="1">_xlfn.IFS(Table4[[#This Row],[Age]]&lt;25, "Under 25",Table4[[#This Row],[Age]]=34, "25-34", Table4[[#This Row],[Age]]&lt;=49, "35-49", Table4[[#This Row],[Age]]&lt;=64, "50-64", Table4[[#This Row],[Age]]&gt;=65, "65+")</f>
        <v>65+</v>
      </c>
      <c r="X304" t="str">
        <f>_xlfn.XLOOKUP(Table4[[#This Row],[StoreID]],Stores!A:A,Stores!B:B, "Not found")</f>
        <v>MegaMart New Michele</v>
      </c>
      <c r="Y304" t="str">
        <f>_xlfn.XLOOKUP(Table4[[#This Row],[StoreID]],Stores!A:A,Stores!C:C, "Not Found")</f>
        <v>New Michele</v>
      </c>
      <c r="Z304" t="str">
        <f>_xlfn.XLOOKUP(Table4[[#This Row],[StoreID]],Stores!A:A,Stores!D:D, "Not Found")</f>
        <v>West</v>
      </c>
    </row>
    <row r="305" spans="1:26">
      <c r="A305" t="s">
        <v>1171</v>
      </c>
      <c r="B305" s="1">
        <v>45451</v>
      </c>
      <c r="C305" t="s">
        <v>503</v>
      </c>
      <c r="D305" t="s">
        <v>750</v>
      </c>
      <c r="E305" t="s">
        <v>831</v>
      </c>
      <c r="F305">
        <v>1</v>
      </c>
      <c r="G305">
        <v>0.15</v>
      </c>
      <c r="H305" t="s">
        <v>871</v>
      </c>
      <c r="I305" s="4">
        <f>Table4[[#This Row],[Quantity]]*Table4[[#This Row],[UnitPrice]]</f>
        <v>1342.75</v>
      </c>
      <c r="J305" s="4">
        <f>Table4[[#This Row],[Gross Revenue]]*(1-Table4[[#This Row],[Discount]])</f>
        <v>1141.3374999999999</v>
      </c>
      <c r="K305" s="4">
        <f>Table4[[#This Row],[Quantity]]*Table4[[#This Row],[CostPrice]]</f>
        <v>797.94</v>
      </c>
      <c r="L305" s="4">
        <f>Table4[[#This Row],[Net Revenue]]-Table4[[#This Row],[Total Cost]]</f>
        <v>343.39749999999981</v>
      </c>
      <c r="M305" t="str">
        <f>_xlfn.XLOOKUP(Table4[[#This Row],[ProductID]], Products!A:A,Products!B:B, "Not Found")</f>
        <v>Add Clothing</v>
      </c>
      <c r="N305" t="str">
        <f>TEXT(Table4[[#This Row],[Date]], "mmm")</f>
        <v>Jun</v>
      </c>
      <c r="O305" t="str">
        <f>TEXT(Table4[[#This Row],[Date]], "yyyy")</f>
        <v>2024</v>
      </c>
      <c r="P305" t="str">
        <f>_xlfn.XLOOKUP(Table4[[#This Row],[ProductID]],Products!A:A,Products!C:C, "Not Found")</f>
        <v>Fashion</v>
      </c>
      <c r="Q305" t="str">
        <f>_xlfn.XLOOKUP(Table4[[#This Row],[ProductID]],Products!A:A,Products!D:D,"Not Found")</f>
        <v>Clothing</v>
      </c>
      <c r="R305">
        <f>_xlfn.XLOOKUP(Table4[[#This Row],[ProductID]],Products!A:A,Products!E:E,"Not Found")</f>
        <v>1342.75</v>
      </c>
      <c r="S305">
        <f>_xlfn.XLOOKUP(Table4[[#This Row],[ProductID]],Products!A:A,Products!F:F, "Not Found")</f>
        <v>797.94</v>
      </c>
      <c r="T305" t="str">
        <f>_xlfn.XLOOKUP(Table4[[#This Row],[CustomerID]],Customers!A:A,Customers!D:D, "Not Found")</f>
        <v>F</v>
      </c>
      <c r="U305" s="6">
        <f>_xlfn.XLOOKUP(Table4[[#This Row],[CustomerID]],Customers!A:A,Customers!E:E, "Not Found")</f>
        <v>22552</v>
      </c>
      <c r="V305">
        <f ca="1">DATEDIF(Table4[[#This Row],[CustomerBirthday]], TODAY(), "Y")</f>
        <v>64</v>
      </c>
      <c r="W305" t="str" cm="1">
        <f t="array" aca="1" ref="W305" ca="1">_xlfn.IFS(Table4[[#This Row],[Age]]&lt;25, "Under 25",Table4[[#This Row],[Age]]=34, "25-34", Table4[[#This Row],[Age]]&lt;=49, "35-49", Table4[[#This Row],[Age]]&lt;=64, "50-64", Table4[[#This Row],[Age]]&gt;=65, "65+")</f>
        <v>50-64</v>
      </c>
      <c r="X305" t="str">
        <f>_xlfn.XLOOKUP(Table4[[#This Row],[StoreID]],Stores!A:A,Stores!B:B, "Not found")</f>
        <v>MegaMart Jimenezborough</v>
      </c>
      <c r="Y305" t="str">
        <f>_xlfn.XLOOKUP(Table4[[#This Row],[StoreID]],Stores!A:A,Stores!C:C, "Not Found")</f>
        <v>Jimenezborough</v>
      </c>
      <c r="Z305" t="str">
        <f>_xlfn.XLOOKUP(Table4[[#This Row],[StoreID]],Stores!A:A,Stores!D:D, "Not Found")</f>
        <v>South</v>
      </c>
    </row>
    <row r="306" spans="1:26">
      <c r="A306" t="s">
        <v>1172</v>
      </c>
      <c r="B306" s="1">
        <v>45573</v>
      </c>
      <c r="C306" t="s">
        <v>258</v>
      </c>
      <c r="D306" t="s">
        <v>784</v>
      </c>
      <c r="E306" t="s">
        <v>839</v>
      </c>
      <c r="F306">
        <v>4</v>
      </c>
      <c r="G306">
        <v>0.1</v>
      </c>
      <c r="H306" t="s">
        <v>875</v>
      </c>
      <c r="I306" s="4">
        <f>Table4[[#This Row],[Quantity]]*Table4[[#This Row],[UnitPrice]]</f>
        <v>5940.2</v>
      </c>
      <c r="J306" s="4">
        <f>Table4[[#This Row],[Gross Revenue]]*(1-Table4[[#This Row],[Discount]])</f>
        <v>5346.18</v>
      </c>
      <c r="K306" s="4">
        <f>Table4[[#This Row],[Quantity]]*Table4[[#This Row],[CostPrice]]</f>
        <v>3953.24</v>
      </c>
      <c r="L306" s="4">
        <f>Table4[[#This Row],[Net Revenue]]-Table4[[#This Row],[Total Cost]]</f>
        <v>1392.9400000000005</v>
      </c>
      <c r="M306" t="str">
        <f>_xlfn.XLOOKUP(Table4[[#This Row],[ProductID]], Products!A:A,Products!B:B, "Not Found")</f>
        <v>Road Clothing</v>
      </c>
      <c r="N306" t="str">
        <f>TEXT(Table4[[#This Row],[Date]], "mmm")</f>
        <v>Oct</v>
      </c>
      <c r="O306" t="str">
        <f>TEXT(Table4[[#This Row],[Date]], "yyyy")</f>
        <v>2024</v>
      </c>
      <c r="P306" t="str">
        <f>_xlfn.XLOOKUP(Table4[[#This Row],[ProductID]],Products!A:A,Products!C:C, "Not Found")</f>
        <v>Fashion</v>
      </c>
      <c r="Q306" t="str">
        <f>_xlfn.XLOOKUP(Table4[[#This Row],[ProductID]],Products!A:A,Products!D:D,"Not Found")</f>
        <v>Clothing</v>
      </c>
      <c r="R306">
        <f>_xlfn.XLOOKUP(Table4[[#This Row],[ProductID]],Products!A:A,Products!E:E,"Not Found")</f>
        <v>1485.05</v>
      </c>
      <c r="S306">
        <f>_xlfn.XLOOKUP(Table4[[#This Row],[ProductID]],Products!A:A,Products!F:F, "Not Found")</f>
        <v>988.31</v>
      </c>
      <c r="T306" t="str">
        <f>_xlfn.XLOOKUP(Table4[[#This Row],[CustomerID]],Customers!A:A,Customers!D:D, "Not Found")</f>
        <v>F</v>
      </c>
      <c r="U306" s="6">
        <f>_xlfn.XLOOKUP(Table4[[#This Row],[CustomerID]],Customers!A:A,Customers!E:E, "Not Found")</f>
        <v>29746</v>
      </c>
      <c r="V306">
        <f ca="1">DATEDIF(Table4[[#This Row],[CustomerBirthday]], TODAY(), "Y")</f>
        <v>45</v>
      </c>
      <c r="W306" t="str" cm="1">
        <f t="array" aca="1" ref="W306" ca="1">_xlfn.IFS(Table4[[#This Row],[Age]]&lt;25, "Under 25",Table4[[#This Row],[Age]]=34, "25-34", Table4[[#This Row],[Age]]&lt;=49, "35-49", Table4[[#This Row],[Age]]&lt;=64, "50-64", Table4[[#This Row],[Age]]&gt;=65, "65+")</f>
        <v>35-49</v>
      </c>
      <c r="X306" t="str">
        <f>_xlfn.XLOOKUP(Table4[[#This Row],[StoreID]],Stores!A:A,Stores!B:B, "Not found")</f>
        <v>MegaMart New Michele</v>
      </c>
      <c r="Y306" t="str">
        <f>_xlfn.XLOOKUP(Table4[[#This Row],[StoreID]],Stores!A:A,Stores!C:C, "Not Found")</f>
        <v>New Michele</v>
      </c>
      <c r="Z306" t="str">
        <f>_xlfn.XLOOKUP(Table4[[#This Row],[StoreID]],Stores!A:A,Stores!D:D, "Not Found")</f>
        <v>West</v>
      </c>
    </row>
    <row r="307" spans="1:26">
      <c r="A307" t="s">
        <v>1173</v>
      </c>
      <c r="B307" s="1">
        <v>45582</v>
      </c>
      <c r="C307" t="s">
        <v>386</v>
      </c>
      <c r="D307" t="s">
        <v>711</v>
      </c>
      <c r="E307" t="s">
        <v>831</v>
      </c>
      <c r="F307">
        <v>5</v>
      </c>
      <c r="G307">
        <v>0.05</v>
      </c>
      <c r="H307" t="s">
        <v>865</v>
      </c>
      <c r="I307" s="4">
        <f>Table4[[#This Row],[Quantity]]*Table4[[#This Row],[UnitPrice]]</f>
        <v>8368.4500000000007</v>
      </c>
      <c r="J307" s="4">
        <f>Table4[[#This Row],[Gross Revenue]]*(1-Table4[[#This Row],[Discount]])</f>
        <v>7950.0275000000001</v>
      </c>
      <c r="K307" s="4">
        <f>Table4[[#This Row],[Quantity]]*Table4[[#This Row],[CostPrice]]</f>
        <v>6616.9000000000005</v>
      </c>
      <c r="L307" s="4">
        <f>Table4[[#This Row],[Net Revenue]]-Table4[[#This Row],[Total Cost]]</f>
        <v>1333.1274999999996</v>
      </c>
      <c r="M307" t="str">
        <f>_xlfn.XLOOKUP(Table4[[#This Row],[ProductID]], Products!A:A,Products!B:B, "Not Found")</f>
        <v>Like Camera</v>
      </c>
      <c r="N307" t="str">
        <f>TEXT(Table4[[#This Row],[Date]], "mmm")</f>
        <v>Oct</v>
      </c>
      <c r="O307" t="str">
        <f>TEXT(Table4[[#This Row],[Date]], "yyyy")</f>
        <v>2024</v>
      </c>
      <c r="P307" t="str">
        <f>_xlfn.XLOOKUP(Table4[[#This Row],[ProductID]],Products!A:A,Products!C:C, "Not Found")</f>
        <v>Electronics</v>
      </c>
      <c r="Q307" t="str">
        <f>_xlfn.XLOOKUP(Table4[[#This Row],[ProductID]],Products!A:A,Products!D:D,"Not Found")</f>
        <v>Camera</v>
      </c>
      <c r="R307">
        <f>_xlfn.XLOOKUP(Table4[[#This Row],[ProductID]],Products!A:A,Products!E:E,"Not Found")</f>
        <v>1673.69</v>
      </c>
      <c r="S307">
        <f>_xlfn.XLOOKUP(Table4[[#This Row],[ProductID]],Products!A:A,Products!F:F, "Not Found")</f>
        <v>1323.38</v>
      </c>
      <c r="T307" t="str">
        <f>_xlfn.XLOOKUP(Table4[[#This Row],[CustomerID]],Customers!A:A,Customers!D:D, "Not Found")</f>
        <v>F</v>
      </c>
      <c r="U307" s="6">
        <f>_xlfn.XLOOKUP(Table4[[#This Row],[CustomerID]],Customers!A:A,Customers!E:E, "Not Found")</f>
        <v>23676</v>
      </c>
      <c r="V307">
        <f ca="1">DATEDIF(Table4[[#This Row],[CustomerBirthday]], TODAY(), "Y")</f>
        <v>61</v>
      </c>
      <c r="W307" t="str" cm="1">
        <f t="array" aca="1" ref="W307" ca="1">_xlfn.IFS(Table4[[#This Row],[Age]]&lt;25, "Under 25",Table4[[#This Row],[Age]]=34, "25-34", Table4[[#This Row],[Age]]&lt;=49, "35-49", Table4[[#This Row],[Age]]&lt;=64, "50-64", Table4[[#This Row],[Age]]&gt;=65, "65+")</f>
        <v>50-64</v>
      </c>
      <c r="X307" t="str">
        <f>_xlfn.XLOOKUP(Table4[[#This Row],[StoreID]],Stores!A:A,Stores!B:B, "Not found")</f>
        <v>MegaMart Jimenezborough</v>
      </c>
      <c r="Y307" t="str">
        <f>_xlfn.XLOOKUP(Table4[[#This Row],[StoreID]],Stores!A:A,Stores!C:C, "Not Found")</f>
        <v>Jimenezborough</v>
      </c>
      <c r="Z307" t="str">
        <f>_xlfn.XLOOKUP(Table4[[#This Row],[StoreID]],Stores!A:A,Stores!D:D, "Not Found")</f>
        <v>South</v>
      </c>
    </row>
    <row r="308" spans="1:26">
      <c r="A308" t="s">
        <v>1174</v>
      </c>
      <c r="B308" s="1">
        <v>45852</v>
      </c>
      <c r="C308" t="s">
        <v>516</v>
      </c>
      <c r="D308" t="s">
        <v>745</v>
      </c>
      <c r="E308" t="s">
        <v>839</v>
      </c>
      <c r="F308">
        <v>1</v>
      </c>
      <c r="G308">
        <v>0.15</v>
      </c>
      <c r="H308" t="s">
        <v>868</v>
      </c>
      <c r="I308" s="4">
        <f>Table4[[#This Row],[Quantity]]*Table4[[#This Row],[UnitPrice]]</f>
        <v>1193.0899999999999</v>
      </c>
      <c r="J308" s="4">
        <f>Table4[[#This Row],[Gross Revenue]]*(1-Table4[[#This Row],[Discount]])</f>
        <v>1014.1264999999999</v>
      </c>
      <c r="K308" s="4">
        <f>Table4[[#This Row],[Quantity]]*Table4[[#This Row],[CostPrice]]</f>
        <v>818.24</v>
      </c>
      <c r="L308" s="4">
        <f>Table4[[#This Row],[Net Revenue]]-Table4[[#This Row],[Total Cost]]</f>
        <v>195.88649999999984</v>
      </c>
      <c r="M308" t="str">
        <f>_xlfn.XLOOKUP(Table4[[#This Row],[ProductID]], Products!A:A,Products!B:B, "Not Found")</f>
        <v>Above Camera</v>
      </c>
      <c r="N308" t="str">
        <f>TEXT(Table4[[#This Row],[Date]], "mmm")</f>
        <v>Jul</v>
      </c>
      <c r="O308" t="str">
        <f>TEXT(Table4[[#This Row],[Date]], "yyyy")</f>
        <v>2025</v>
      </c>
      <c r="P308" t="str">
        <f>_xlfn.XLOOKUP(Table4[[#This Row],[ProductID]],Products!A:A,Products!C:C, "Not Found")</f>
        <v>Electronics</v>
      </c>
      <c r="Q308" t="str">
        <f>_xlfn.XLOOKUP(Table4[[#This Row],[ProductID]],Products!A:A,Products!D:D,"Not Found")</f>
        <v>Camera</v>
      </c>
      <c r="R308">
        <f>_xlfn.XLOOKUP(Table4[[#This Row],[ProductID]],Products!A:A,Products!E:E,"Not Found")</f>
        <v>1193.0899999999999</v>
      </c>
      <c r="S308">
        <f>_xlfn.XLOOKUP(Table4[[#This Row],[ProductID]],Products!A:A,Products!F:F, "Not Found")</f>
        <v>818.24</v>
      </c>
      <c r="T308" t="str">
        <f>_xlfn.XLOOKUP(Table4[[#This Row],[CustomerID]],Customers!A:A,Customers!D:D, "Not Found")</f>
        <v>M</v>
      </c>
      <c r="U308" s="6">
        <f>_xlfn.XLOOKUP(Table4[[#This Row],[CustomerID]],Customers!A:A,Customers!E:E, "Not Found")</f>
        <v>38558</v>
      </c>
      <c r="V308">
        <f ca="1">DATEDIF(Table4[[#This Row],[CustomerBirthday]], TODAY(), "Y")</f>
        <v>21</v>
      </c>
      <c r="W308" t="str" cm="1">
        <f t="array" aca="1" ref="W308" ca="1">_xlfn.IFS(Table4[[#This Row],[Age]]&lt;25, "Under 25",Table4[[#This Row],[Age]]=34, "25-34", Table4[[#This Row],[Age]]&lt;=49, "35-49", Table4[[#This Row],[Age]]&lt;=64, "50-64", Table4[[#This Row],[Age]]&gt;=65, "65+")</f>
        <v>Under 25</v>
      </c>
      <c r="X308" t="str">
        <f>_xlfn.XLOOKUP(Table4[[#This Row],[StoreID]],Stores!A:A,Stores!B:B, "Not found")</f>
        <v>MegaMart New Michele</v>
      </c>
      <c r="Y308" t="str">
        <f>_xlfn.XLOOKUP(Table4[[#This Row],[StoreID]],Stores!A:A,Stores!C:C, "Not Found")</f>
        <v>New Michele</v>
      </c>
      <c r="Z308" t="str">
        <f>_xlfn.XLOOKUP(Table4[[#This Row],[StoreID]],Stores!A:A,Stores!D:D, "Not Found")</f>
        <v>West</v>
      </c>
    </row>
    <row r="309" spans="1:26">
      <c r="A309" t="s">
        <v>1175</v>
      </c>
      <c r="B309" s="1">
        <v>45619</v>
      </c>
      <c r="C309" t="s">
        <v>690</v>
      </c>
      <c r="D309" t="s">
        <v>772</v>
      </c>
      <c r="E309" t="s">
        <v>846</v>
      </c>
      <c r="F309">
        <v>3</v>
      </c>
      <c r="G309">
        <v>0</v>
      </c>
      <c r="H309" t="s">
        <v>871</v>
      </c>
      <c r="I309" s="4">
        <f>Table4[[#This Row],[Quantity]]*Table4[[#This Row],[UnitPrice]]</f>
        <v>5635.41</v>
      </c>
      <c r="J309" s="4">
        <f>Table4[[#This Row],[Gross Revenue]]*(1-Table4[[#This Row],[Discount]])</f>
        <v>5635.41</v>
      </c>
      <c r="K309" s="4">
        <f>Table4[[#This Row],[Quantity]]*Table4[[#This Row],[CostPrice]]</f>
        <v>3044.73</v>
      </c>
      <c r="L309" s="4">
        <f>Table4[[#This Row],[Net Revenue]]-Table4[[#This Row],[Total Cost]]</f>
        <v>2590.6799999999998</v>
      </c>
      <c r="M309" t="str">
        <f>_xlfn.XLOOKUP(Table4[[#This Row],[ProductID]], Products!A:A,Products!B:B, "Not Found")</f>
        <v>And Footwear</v>
      </c>
      <c r="N309" t="str">
        <f>TEXT(Table4[[#This Row],[Date]], "mmm")</f>
        <v>Nov</v>
      </c>
      <c r="O309" t="str">
        <f>TEXT(Table4[[#This Row],[Date]], "yyyy")</f>
        <v>2024</v>
      </c>
      <c r="P309" t="str">
        <f>_xlfn.XLOOKUP(Table4[[#This Row],[ProductID]],Products!A:A,Products!C:C, "Not Found")</f>
        <v>Fashion</v>
      </c>
      <c r="Q309" t="str">
        <f>_xlfn.XLOOKUP(Table4[[#This Row],[ProductID]],Products!A:A,Products!D:D,"Not Found")</f>
        <v>Footwear</v>
      </c>
      <c r="R309">
        <f>_xlfn.XLOOKUP(Table4[[#This Row],[ProductID]],Products!A:A,Products!E:E,"Not Found")</f>
        <v>1878.47</v>
      </c>
      <c r="S309">
        <f>_xlfn.XLOOKUP(Table4[[#This Row],[ProductID]],Products!A:A,Products!F:F, "Not Found")</f>
        <v>1014.91</v>
      </c>
      <c r="T309" t="str">
        <f>_xlfn.XLOOKUP(Table4[[#This Row],[CustomerID]],Customers!A:A,Customers!D:D, "Not Found")</f>
        <v>F</v>
      </c>
      <c r="U309" s="6">
        <f>_xlfn.XLOOKUP(Table4[[#This Row],[CustomerID]],Customers!A:A,Customers!E:E, "Not Found")</f>
        <v>23491</v>
      </c>
      <c r="V309">
        <f ca="1">DATEDIF(Table4[[#This Row],[CustomerBirthday]], TODAY(), "Y")</f>
        <v>62</v>
      </c>
      <c r="W309" t="str" cm="1">
        <f t="array" aca="1" ref="W309" ca="1">_xlfn.IFS(Table4[[#This Row],[Age]]&lt;25, "Under 25",Table4[[#This Row],[Age]]=34, "25-34", Table4[[#This Row],[Age]]&lt;=49, "35-49", Table4[[#This Row],[Age]]&lt;=64, "50-64", Table4[[#This Row],[Age]]&gt;=65, "65+")</f>
        <v>50-64</v>
      </c>
      <c r="X309" t="str">
        <f>_xlfn.XLOOKUP(Table4[[#This Row],[StoreID]],Stores!A:A,Stores!B:B, "Not found")</f>
        <v>MegaMart Johnmouth</v>
      </c>
      <c r="Y309" t="str">
        <f>_xlfn.XLOOKUP(Table4[[#This Row],[StoreID]],Stores!A:A,Stores!C:C, "Not Found")</f>
        <v>Johnmouth</v>
      </c>
      <c r="Z309" t="str">
        <f>_xlfn.XLOOKUP(Table4[[#This Row],[StoreID]],Stores!A:A,Stores!D:D, "Not Found")</f>
        <v>East</v>
      </c>
    </row>
    <row r="310" spans="1:26">
      <c r="A310" t="s">
        <v>1176</v>
      </c>
      <c r="B310" s="1">
        <v>45389</v>
      </c>
      <c r="C310" t="s">
        <v>101</v>
      </c>
      <c r="D310" t="s">
        <v>824</v>
      </c>
      <c r="E310" t="s">
        <v>842</v>
      </c>
      <c r="F310">
        <v>3</v>
      </c>
      <c r="G310">
        <v>0.1</v>
      </c>
      <c r="H310" t="s">
        <v>865</v>
      </c>
      <c r="I310" s="4">
        <f>Table4[[#This Row],[Quantity]]*Table4[[#This Row],[UnitPrice]]</f>
        <v>1164.78</v>
      </c>
      <c r="J310" s="4">
        <f>Table4[[#This Row],[Gross Revenue]]*(1-Table4[[#This Row],[Discount]])</f>
        <v>1048.3019999999999</v>
      </c>
      <c r="K310" s="4">
        <f>Table4[[#This Row],[Quantity]]*Table4[[#This Row],[CostPrice]]</f>
        <v>597.90000000000009</v>
      </c>
      <c r="L310" s="4">
        <f>Table4[[#This Row],[Net Revenue]]-Table4[[#This Row],[Total Cost]]</f>
        <v>450.40199999999982</v>
      </c>
      <c r="M310" t="str">
        <f>_xlfn.XLOOKUP(Table4[[#This Row],[ProductID]], Products!A:A,Products!B:B, "Not Found")</f>
        <v>Possible Watches</v>
      </c>
      <c r="N310" t="str">
        <f>TEXT(Table4[[#This Row],[Date]], "mmm")</f>
        <v>Apr</v>
      </c>
      <c r="O310" t="str">
        <f>TEXT(Table4[[#This Row],[Date]], "yyyy")</f>
        <v>2024</v>
      </c>
      <c r="P310" t="str">
        <f>_xlfn.XLOOKUP(Table4[[#This Row],[ProductID]],Products!A:A,Products!C:C, "Not Found")</f>
        <v>Fashion</v>
      </c>
      <c r="Q310" t="str">
        <f>_xlfn.XLOOKUP(Table4[[#This Row],[ProductID]],Products!A:A,Products!D:D,"Not Found")</f>
        <v>Watches</v>
      </c>
      <c r="R310">
        <f>_xlfn.XLOOKUP(Table4[[#This Row],[ProductID]],Products!A:A,Products!E:E,"Not Found")</f>
        <v>388.26</v>
      </c>
      <c r="S310">
        <f>_xlfn.XLOOKUP(Table4[[#This Row],[ProductID]],Products!A:A,Products!F:F, "Not Found")</f>
        <v>199.3</v>
      </c>
      <c r="T310" t="str">
        <f>_xlfn.XLOOKUP(Table4[[#This Row],[CustomerID]],Customers!A:A,Customers!D:D, "Not Found")</f>
        <v>F</v>
      </c>
      <c r="U310" s="6">
        <f>_xlfn.XLOOKUP(Table4[[#This Row],[CustomerID]],Customers!A:A,Customers!E:E, "Not Found")</f>
        <v>26004</v>
      </c>
      <c r="V310">
        <f ca="1">DATEDIF(Table4[[#This Row],[CustomerBirthday]], TODAY(), "Y")</f>
        <v>55</v>
      </c>
      <c r="W310" t="str" cm="1">
        <f t="array" aca="1" ref="W310" ca="1">_xlfn.IFS(Table4[[#This Row],[Age]]&lt;25, "Under 25",Table4[[#This Row],[Age]]=34, "25-34", Table4[[#This Row],[Age]]&lt;=49, "35-49", Table4[[#This Row],[Age]]&lt;=64, "50-64", Table4[[#This Row],[Age]]&gt;=65, "65+")</f>
        <v>50-64</v>
      </c>
      <c r="X310" t="str">
        <f>_xlfn.XLOOKUP(Table4[[#This Row],[StoreID]],Stores!A:A,Stores!B:B, "Not found")</f>
        <v>MegaMart Brianahaven</v>
      </c>
      <c r="Y310" t="str">
        <f>_xlfn.XLOOKUP(Table4[[#This Row],[StoreID]],Stores!A:A,Stores!C:C, "Not Found")</f>
        <v>Brianahaven</v>
      </c>
      <c r="Z310" t="str">
        <f>_xlfn.XLOOKUP(Table4[[#This Row],[StoreID]],Stores!A:A,Stores!D:D, "Not Found")</f>
        <v>North</v>
      </c>
    </row>
    <row r="311" spans="1:26">
      <c r="A311" t="s">
        <v>1177</v>
      </c>
      <c r="B311" s="1">
        <v>45258</v>
      </c>
      <c r="C311" t="s">
        <v>683</v>
      </c>
      <c r="D311" t="s">
        <v>739</v>
      </c>
      <c r="E311" t="s">
        <v>835</v>
      </c>
      <c r="F311">
        <v>2</v>
      </c>
      <c r="G311">
        <v>0.15</v>
      </c>
      <c r="H311" t="s">
        <v>875</v>
      </c>
      <c r="I311" s="4">
        <f>Table4[[#This Row],[Quantity]]*Table4[[#This Row],[UnitPrice]]</f>
        <v>2388.2399999999998</v>
      </c>
      <c r="J311" s="4">
        <f>Table4[[#This Row],[Gross Revenue]]*(1-Table4[[#This Row],[Discount]])</f>
        <v>2030.0039999999997</v>
      </c>
      <c r="K311" s="4">
        <f>Table4[[#This Row],[Quantity]]*Table4[[#This Row],[CostPrice]]</f>
        <v>1677.9</v>
      </c>
      <c r="L311" s="4">
        <f>Table4[[#This Row],[Net Revenue]]-Table4[[#This Row],[Total Cost]]</f>
        <v>352.10399999999959</v>
      </c>
      <c r="M311" t="str">
        <f>_xlfn.XLOOKUP(Table4[[#This Row],[ProductID]], Products!A:A,Products!B:B, "Not Found")</f>
        <v>Step Smartphone</v>
      </c>
      <c r="N311" t="str">
        <f>TEXT(Table4[[#This Row],[Date]], "mmm")</f>
        <v>Nov</v>
      </c>
      <c r="O311" t="str">
        <f>TEXT(Table4[[#This Row],[Date]], "yyyy")</f>
        <v>2023</v>
      </c>
      <c r="P311" t="str">
        <f>_xlfn.XLOOKUP(Table4[[#This Row],[ProductID]],Products!A:A,Products!C:C, "Not Found")</f>
        <v>Electronics</v>
      </c>
      <c r="Q311" t="str">
        <f>_xlfn.XLOOKUP(Table4[[#This Row],[ProductID]],Products!A:A,Products!D:D,"Not Found")</f>
        <v>Smartphone</v>
      </c>
      <c r="R311">
        <f>_xlfn.XLOOKUP(Table4[[#This Row],[ProductID]],Products!A:A,Products!E:E,"Not Found")</f>
        <v>1194.1199999999999</v>
      </c>
      <c r="S311">
        <f>_xlfn.XLOOKUP(Table4[[#This Row],[ProductID]],Products!A:A,Products!F:F, "Not Found")</f>
        <v>838.95</v>
      </c>
      <c r="T311" t="str">
        <f>_xlfn.XLOOKUP(Table4[[#This Row],[CustomerID]],Customers!A:A,Customers!D:D, "Not Found")</f>
        <v>M</v>
      </c>
      <c r="U311" s="6">
        <f>_xlfn.XLOOKUP(Table4[[#This Row],[CustomerID]],Customers!A:A,Customers!E:E, "Not Found")</f>
        <v>36771</v>
      </c>
      <c r="V311">
        <f ca="1">DATEDIF(Table4[[#This Row],[CustomerBirthday]], TODAY(), "Y")</f>
        <v>25</v>
      </c>
      <c r="W311" t="str" cm="1">
        <f t="array" aca="1" ref="W311" ca="1">_xlfn.IFS(Table4[[#This Row],[Age]]&lt;25, "Under 25",Table4[[#This Row],[Age]]=34, "25-34", Table4[[#This Row],[Age]]&lt;=49, "35-49", Table4[[#This Row],[Age]]&lt;=64, "50-64", Table4[[#This Row],[Age]]&gt;=65, "65+")</f>
        <v>35-49</v>
      </c>
      <c r="X311" t="str">
        <f>_xlfn.XLOOKUP(Table4[[#This Row],[StoreID]],Stores!A:A,Stores!B:B, "Not found")</f>
        <v>MegaMart Peckmouth</v>
      </c>
      <c r="Y311" t="str">
        <f>_xlfn.XLOOKUP(Table4[[#This Row],[StoreID]],Stores!A:A,Stores!C:C, "Not Found")</f>
        <v>Peckmouth</v>
      </c>
      <c r="Z311" t="str">
        <f>_xlfn.XLOOKUP(Table4[[#This Row],[StoreID]],Stores!A:A,Stores!D:D, "Not Found")</f>
        <v>East</v>
      </c>
    </row>
    <row r="312" spans="1:26">
      <c r="A312" t="s">
        <v>1178</v>
      </c>
      <c r="B312" s="1">
        <v>45474</v>
      </c>
      <c r="C312" t="s">
        <v>51</v>
      </c>
      <c r="D312" t="s">
        <v>788</v>
      </c>
      <c r="E312" t="s">
        <v>831</v>
      </c>
      <c r="F312">
        <v>2</v>
      </c>
      <c r="G312">
        <v>0.1</v>
      </c>
      <c r="H312" t="s">
        <v>868</v>
      </c>
      <c r="I312" s="4">
        <f>Table4[[#This Row],[Quantity]]*Table4[[#This Row],[UnitPrice]]</f>
        <v>2191.44</v>
      </c>
      <c r="J312" s="4">
        <f>Table4[[#This Row],[Gross Revenue]]*(1-Table4[[#This Row],[Discount]])</f>
        <v>1972.296</v>
      </c>
      <c r="K312" s="4">
        <f>Table4[[#This Row],[Quantity]]*Table4[[#This Row],[CostPrice]]</f>
        <v>1644.4</v>
      </c>
      <c r="L312" s="4">
        <f>Table4[[#This Row],[Net Revenue]]-Table4[[#This Row],[Total Cost]]</f>
        <v>327.89599999999996</v>
      </c>
      <c r="M312" t="str">
        <f>_xlfn.XLOOKUP(Table4[[#This Row],[ProductID]], Products!A:A,Products!B:B, "Not Found")</f>
        <v>Foot Snacks</v>
      </c>
      <c r="N312" t="str">
        <f>TEXT(Table4[[#This Row],[Date]], "mmm")</f>
        <v>Jul</v>
      </c>
      <c r="O312" t="str">
        <f>TEXT(Table4[[#This Row],[Date]], "yyyy")</f>
        <v>2024</v>
      </c>
      <c r="P312" t="str">
        <f>_xlfn.XLOOKUP(Table4[[#This Row],[ProductID]],Products!A:A,Products!C:C, "Not Found")</f>
        <v>Groceries</v>
      </c>
      <c r="Q312" t="str">
        <f>_xlfn.XLOOKUP(Table4[[#This Row],[ProductID]],Products!A:A,Products!D:D,"Not Found")</f>
        <v>Snacks</v>
      </c>
      <c r="R312">
        <f>_xlfn.XLOOKUP(Table4[[#This Row],[ProductID]],Products!A:A,Products!E:E,"Not Found")</f>
        <v>1095.72</v>
      </c>
      <c r="S312">
        <f>_xlfn.XLOOKUP(Table4[[#This Row],[ProductID]],Products!A:A,Products!F:F, "Not Found")</f>
        <v>822.2</v>
      </c>
      <c r="T312" t="str">
        <f>_xlfn.XLOOKUP(Table4[[#This Row],[CustomerID]],Customers!A:A,Customers!D:D, "Not Found")</f>
        <v>M</v>
      </c>
      <c r="U312" s="6">
        <f>_xlfn.XLOOKUP(Table4[[#This Row],[CustomerID]],Customers!A:A,Customers!E:E, "Not Found")</f>
        <v>32850</v>
      </c>
      <c r="V312">
        <f ca="1">DATEDIF(Table4[[#This Row],[CustomerBirthday]], TODAY(), "Y")</f>
        <v>36</v>
      </c>
      <c r="W312" t="str" cm="1">
        <f t="array" aca="1" ref="W312" ca="1">_xlfn.IFS(Table4[[#This Row],[Age]]&lt;25, "Under 25",Table4[[#This Row],[Age]]=34, "25-34", Table4[[#This Row],[Age]]&lt;=49, "35-49", Table4[[#This Row],[Age]]&lt;=64, "50-64", Table4[[#This Row],[Age]]&gt;=65, "65+")</f>
        <v>35-49</v>
      </c>
      <c r="X312" t="str">
        <f>_xlfn.XLOOKUP(Table4[[#This Row],[StoreID]],Stores!A:A,Stores!B:B, "Not found")</f>
        <v>MegaMart Jimenezborough</v>
      </c>
      <c r="Y312" t="str">
        <f>_xlfn.XLOOKUP(Table4[[#This Row],[StoreID]],Stores!A:A,Stores!C:C, "Not Found")</f>
        <v>Jimenezborough</v>
      </c>
      <c r="Z312" t="str">
        <f>_xlfn.XLOOKUP(Table4[[#This Row],[StoreID]],Stores!A:A,Stores!D:D, "Not Found")</f>
        <v>South</v>
      </c>
    </row>
    <row r="313" spans="1:26">
      <c r="A313" t="s">
        <v>1179</v>
      </c>
      <c r="B313" s="1">
        <v>45665</v>
      </c>
      <c r="C313" t="s">
        <v>487</v>
      </c>
      <c r="D313" t="s">
        <v>774</v>
      </c>
      <c r="E313" t="s">
        <v>842</v>
      </c>
      <c r="F313">
        <v>2</v>
      </c>
      <c r="G313">
        <v>0.05</v>
      </c>
      <c r="H313" t="s">
        <v>865</v>
      </c>
      <c r="I313" s="4">
        <f>Table4[[#This Row],[Quantity]]*Table4[[#This Row],[UnitPrice]]</f>
        <v>2974.82</v>
      </c>
      <c r="J313" s="4">
        <f>Table4[[#This Row],[Gross Revenue]]*(1-Table4[[#This Row],[Discount]])</f>
        <v>2826.0790000000002</v>
      </c>
      <c r="K313" s="4">
        <f>Table4[[#This Row],[Quantity]]*Table4[[#This Row],[CostPrice]]</f>
        <v>1626.14</v>
      </c>
      <c r="L313" s="4">
        <f>Table4[[#This Row],[Net Revenue]]-Table4[[#This Row],[Total Cost]]</f>
        <v>1199.9390000000001</v>
      </c>
      <c r="M313" t="str">
        <f>_xlfn.XLOOKUP(Table4[[#This Row],[ProductID]], Products!A:A,Products!B:B, "Not Found")</f>
        <v>Him Smartphone</v>
      </c>
      <c r="N313" t="str">
        <f>TEXT(Table4[[#This Row],[Date]], "mmm")</f>
        <v>Jan</v>
      </c>
      <c r="O313" t="str">
        <f>TEXT(Table4[[#This Row],[Date]], "yyyy")</f>
        <v>2025</v>
      </c>
      <c r="P313" t="str">
        <f>_xlfn.XLOOKUP(Table4[[#This Row],[ProductID]],Products!A:A,Products!C:C, "Not Found")</f>
        <v>Electronics</v>
      </c>
      <c r="Q313" t="str">
        <f>_xlfn.XLOOKUP(Table4[[#This Row],[ProductID]],Products!A:A,Products!D:D,"Not Found")</f>
        <v>Smartphone</v>
      </c>
      <c r="R313">
        <f>_xlfn.XLOOKUP(Table4[[#This Row],[ProductID]],Products!A:A,Products!E:E,"Not Found")</f>
        <v>1487.41</v>
      </c>
      <c r="S313">
        <f>_xlfn.XLOOKUP(Table4[[#This Row],[ProductID]],Products!A:A,Products!F:F, "Not Found")</f>
        <v>813.07</v>
      </c>
      <c r="T313" t="str">
        <f>_xlfn.XLOOKUP(Table4[[#This Row],[CustomerID]],Customers!A:A,Customers!D:D, "Not Found")</f>
        <v>M</v>
      </c>
      <c r="U313" s="6">
        <f>_xlfn.XLOOKUP(Table4[[#This Row],[CustomerID]],Customers!A:A,Customers!E:E, "Not Found")</f>
        <v>22750</v>
      </c>
      <c r="V313">
        <f ca="1">DATEDIF(Table4[[#This Row],[CustomerBirthday]], TODAY(), "Y")</f>
        <v>64</v>
      </c>
      <c r="W313" t="str" cm="1">
        <f t="array" aca="1" ref="W313" ca="1">_xlfn.IFS(Table4[[#This Row],[Age]]&lt;25, "Under 25",Table4[[#This Row],[Age]]=34, "25-34", Table4[[#This Row],[Age]]&lt;=49, "35-49", Table4[[#This Row],[Age]]&lt;=64, "50-64", Table4[[#This Row],[Age]]&gt;=65, "65+")</f>
        <v>50-64</v>
      </c>
      <c r="X313" t="str">
        <f>_xlfn.XLOOKUP(Table4[[#This Row],[StoreID]],Stores!A:A,Stores!B:B, "Not found")</f>
        <v>MegaMart Brianahaven</v>
      </c>
      <c r="Y313" t="str">
        <f>_xlfn.XLOOKUP(Table4[[#This Row],[StoreID]],Stores!A:A,Stores!C:C, "Not Found")</f>
        <v>Brianahaven</v>
      </c>
      <c r="Z313" t="str">
        <f>_xlfn.XLOOKUP(Table4[[#This Row],[StoreID]],Stores!A:A,Stores!D:D, "Not Found")</f>
        <v>North</v>
      </c>
    </row>
    <row r="314" spans="1:26">
      <c r="A314" t="s">
        <v>1180</v>
      </c>
      <c r="B314" s="1">
        <v>45645</v>
      </c>
      <c r="C314" t="s">
        <v>563</v>
      </c>
      <c r="D314" t="s">
        <v>802</v>
      </c>
      <c r="E314" t="s">
        <v>839</v>
      </c>
      <c r="F314">
        <v>2</v>
      </c>
      <c r="G314">
        <v>0.15</v>
      </c>
      <c r="H314" t="s">
        <v>865</v>
      </c>
      <c r="I314" s="4">
        <f>Table4[[#This Row],[Quantity]]*Table4[[#This Row],[UnitPrice]]</f>
        <v>733.86</v>
      </c>
      <c r="J314" s="4">
        <f>Table4[[#This Row],[Gross Revenue]]*(1-Table4[[#This Row],[Discount]])</f>
        <v>623.78099999999995</v>
      </c>
      <c r="K314" s="4">
        <f>Table4[[#This Row],[Quantity]]*Table4[[#This Row],[CostPrice]]</f>
        <v>570.46</v>
      </c>
      <c r="L314" s="4">
        <f>Table4[[#This Row],[Net Revenue]]-Table4[[#This Row],[Total Cost]]</f>
        <v>53.320999999999913</v>
      </c>
      <c r="M314" t="str">
        <f>_xlfn.XLOOKUP(Table4[[#This Row],[ProductID]], Products!A:A,Products!B:B, "Not Found")</f>
        <v>Stage Footwear</v>
      </c>
      <c r="N314" t="str">
        <f>TEXT(Table4[[#This Row],[Date]], "mmm")</f>
        <v>Dec</v>
      </c>
      <c r="O314" t="str">
        <f>TEXT(Table4[[#This Row],[Date]], "yyyy")</f>
        <v>2024</v>
      </c>
      <c r="P314" t="str">
        <f>_xlfn.XLOOKUP(Table4[[#This Row],[ProductID]],Products!A:A,Products!C:C, "Not Found")</f>
        <v>Fashion</v>
      </c>
      <c r="Q314" t="str">
        <f>_xlfn.XLOOKUP(Table4[[#This Row],[ProductID]],Products!A:A,Products!D:D,"Not Found")</f>
        <v>Footwear</v>
      </c>
      <c r="R314">
        <f>_xlfn.XLOOKUP(Table4[[#This Row],[ProductID]],Products!A:A,Products!E:E,"Not Found")</f>
        <v>366.93</v>
      </c>
      <c r="S314">
        <f>_xlfn.XLOOKUP(Table4[[#This Row],[ProductID]],Products!A:A,Products!F:F, "Not Found")</f>
        <v>285.23</v>
      </c>
      <c r="T314" t="str">
        <f>_xlfn.XLOOKUP(Table4[[#This Row],[CustomerID]],Customers!A:A,Customers!D:D, "Not Found")</f>
        <v>M</v>
      </c>
      <c r="U314" s="6">
        <f>_xlfn.XLOOKUP(Table4[[#This Row],[CustomerID]],Customers!A:A,Customers!E:E, "Not Found")</f>
        <v>24092</v>
      </c>
      <c r="V314">
        <f ca="1">DATEDIF(Table4[[#This Row],[CustomerBirthday]], TODAY(), "Y")</f>
        <v>60</v>
      </c>
      <c r="W314" t="str" cm="1">
        <f t="array" aca="1" ref="W314" ca="1">_xlfn.IFS(Table4[[#This Row],[Age]]&lt;25, "Under 25",Table4[[#This Row],[Age]]=34, "25-34", Table4[[#This Row],[Age]]&lt;=49, "35-49", Table4[[#This Row],[Age]]&lt;=64, "50-64", Table4[[#This Row],[Age]]&gt;=65, "65+")</f>
        <v>50-64</v>
      </c>
      <c r="X314" t="str">
        <f>_xlfn.XLOOKUP(Table4[[#This Row],[StoreID]],Stores!A:A,Stores!B:B, "Not found")</f>
        <v>MegaMart New Michele</v>
      </c>
      <c r="Y314" t="str">
        <f>_xlfn.XLOOKUP(Table4[[#This Row],[StoreID]],Stores!A:A,Stores!C:C, "Not Found")</f>
        <v>New Michele</v>
      </c>
      <c r="Z314" t="str">
        <f>_xlfn.XLOOKUP(Table4[[#This Row],[StoreID]],Stores!A:A,Stores!D:D, "Not Found")</f>
        <v>West</v>
      </c>
    </row>
    <row r="315" spans="1:26">
      <c r="A315" t="s">
        <v>1181</v>
      </c>
      <c r="B315" s="1">
        <v>45760</v>
      </c>
      <c r="C315" t="s">
        <v>549</v>
      </c>
      <c r="D315" t="s">
        <v>782</v>
      </c>
      <c r="E315" t="s">
        <v>839</v>
      </c>
      <c r="F315">
        <v>5</v>
      </c>
      <c r="G315">
        <v>0.15</v>
      </c>
      <c r="H315" t="s">
        <v>865</v>
      </c>
      <c r="I315" s="4">
        <f>Table4[[#This Row],[Quantity]]*Table4[[#This Row],[UnitPrice]]</f>
        <v>3368.8999999999996</v>
      </c>
      <c r="J315" s="4">
        <f>Table4[[#This Row],[Gross Revenue]]*(1-Table4[[#This Row],[Discount]])</f>
        <v>2863.5649999999996</v>
      </c>
      <c r="K315" s="4">
        <f>Table4[[#This Row],[Quantity]]*Table4[[#This Row],[CostPrice]]</f>
        <v>1816.6499999999999</v>
      </c>
      <c r="L315" s="4">
        <f>Table4[[#This Row],[Net Revenue]]-Table4[[#This Row],[Total Cost]]</f>
        <v>1046.9149999999997</v>
      </c>
      <c r="M315" t="str">
        <f>_xlfn.XLOOKUP(Table4[[#This Row],[ProductID]], Products!A:A,Products!B:B, "Not Found")</f>
        <v>Deal Smartphone</v>
      </c>
      <c r="N315" t="str">
        <f>TEXT(Table4[[#This Row],[Date]], "mmm")</f>
        <v>Apr</v>
      </c>
      <c r="O315" t="str">
        <f>TEXT(Table4[[#This Row],[Date]], "yyyy")</f>
        <v>2025</v>
      </c>
      <c r="P315" t="str">
        <f>_xlfn.XLOOKUP(Table4[[#This Row],[ProductID]],Products!A:A,Products!C:C, "Not Found")</f>
        <v>Electronics</v>
      </c>
      <c r="Q315" t="str">
        <f>_xlfn.XLOOKUP(Table4[[#This Row],[ProductID]],Products!A:A,Products!D:D,"Not Found")</f>
        <v>Smartphone</v>
      </c>
      <c r="R315">
        <f>_xlfn.XLOOKUP(Table4[[#This Row],[ProductID]],Products!A:A,Products!E:E,"Not Found")</f>
        <v>673.78</v>
      </c>
      <c r="S315">
        <f>_xlfn.XLOOKUP(Table4[[#This Row],[ProductID]],Products!A:A,Products!F:F, "Not Found")</f>
        <v>363.33</v>
      </c>
      <c r="T315" t="str">
        <f>_xlfn.XLOOKUP(Table4[[#This Row],[CustomerID]],Customers!A:A,Customers!D:D, "Not Found")</f>
        <v>M</v>
      </c>
      <c r="U315" s="6">
        <f>_xlfn.XLOOKUP(Table4[[#This Row],[CustomerID]],Customers!A:A,Customers!E:E, "Not Found")</f>
        <v>31945</v>
      </c>
      <c r="V315">
        <f ca="1">DATEDIF(Table4[[#This Row],[CustomerBirthday]], TODAY(), "Y")</f>
        <v>39</v>
      </c>
      <c r="W315" t="str" cm="1">
        <f t="array" aca="1" ref="W315" ca="1">_xlfn.IFS(Table4[[#This Row],[Age]]&lt;25, "Under 25",Table4[[#This Row],[Age]]=34, "25-34", Table4[[#This Row],[Age]]&lt;=49, "35-49", Table4[[#This Row],[Age]]&lt;=64, "50-64", Table4[[#This Row],[Age]]&gt;=65, "65+")</f>
        <v>35-49</v>
      </c>
      <c r="X315" t="str">
        <f>_xlfn.XLOOKUP(Table4[[#This Row],[StoreID]],Stores!A:A,Stores!B:B, "Not found")</f>
        <v>MegaMart New Michele</v>
      </c>
      <c r="Y315" t="str">
        <f>_xlfn.XLOOKUP(Table4[[#This Row],[StoreID]],Stores!A:A,Stores!C:C, "Not Found")</f>
        <v>New Michele</v>
      </c>
      <c r="Z315" t="str">
        <f>_xlfn.XLOOKUP(Table4[[#This Row],[StoreID]],Stores!A:A,Stores!D:D, "Not Found")</f>
        <v>West</v>
      </c>
    </row>
    <row r="316" spans="1:26">
      <c r="A316" t="s">
        <v>1182</v>
      </c>
      <c r="B316" s="1">
        <v>45188</v>
      </c>
      <c r="C316" t="s">
        <v>452</v>
      </c>
      <c r="D316" t="s">
        <v>778</v>
      </c>
      <c r="E316" t="s">
        <v>831</v>
      </c>
      <c r="F316">
        <v>3</v>
      </c>
      <c r="G316">
        <v>0.1</v>
      </c>
      <c r="H316" t="s">
        <v>875</v>
      </c>
      <c r="I316" s="4">
        <f>Table4[[#This Row],[Quantity]]*Table4[[#This Row],[UnitPrice]]</f>
        <v>3047.2799999999997</v>
      </c>
      <c r="J316" s="4">
        <f>Table4[[#This Row],[Gross Revenue]]*(1-Table4[[#This Row],[Discount]])</f>
        <v>2742.5519999999997</v>
      </c>
      <c r="K316" s="4">
        <f>Table4[[#This Row],[Quantity]]*Table4[[#This Row],[CostPrice]]</f>
        <v>1753.1999999999998</v>
      </c>
      <c r="L316" s="4">
        <f>Table4[[#This Row],[Net Revenue]]-Table4[[#This Row],[Total Cost]]</f>
        <v>989.35199999999986</v>
      </c>
      <c r="M316" t="str">
        <f>_xlfn.XLOOKUP(Table4[[#This Row],[ProductID]], Products!A:A,Products!B:B, "Not Found")</f>
        <v>Behavior Dairy</v>
      </c>
      <c r="N316" t="str">
        <f>TEXT(Table4[[#This Row],[Date]], "mmm")</f>
        <v>Sep</v>
      </c>
      <c r="O316" t="str">
        <f>TEXT(Table4[[#This Row],[Date]], "yyyy")</f>
        <v>2023</v>
      </c>
      <c r="P316" t="str">
        <f>_xlfn.XLOOKUP(Table4[[#This Row],[ProductID]],Products!A:A,Products!C:C, "Not Found")</f>
        <v>Groceries</v>
      </c>
      <c r="Q316" t="str">
        <f>_xlfn.XLOOKUP(Table4[[#This Row],[ProductID]],Products!A:A,Products!D:D,"Not Found")</f>
        <v>Dairy</v>
      </c>
      <c r="R316">
        <f>_xlfn.XLOOKUP(Table4[[#This Row],[ProductID]],Products!A:A,Products!E:E,"Not Found")</f>
        <v>1015.76</v>
      </c>
      <c r="S316">
        <f>_xlfn.XLOOKUP(Table4[[#This Row],[ProductID]],Products!A:A,Products!F:F, "Not Found")</f>
        <v>584.4</v>
      </c>
      <c r="T316" t="str">
        <f>_xlfn.XLOOKUP(Table4[[#This Row],[CustomerID]],Customers!A:A,Customers!D:D, "Not Found")</f>
        <v>M</v>
      </c>
      <c r="U316" s="6">
        <f>_xlfn.XLOOKUP(Table4[[#This Row],[CustomerID]],Customers!A:A,Customers!E:E, "Not Found")</f>
        <v>22556</v>
      </c>
      <c r="V316">
        <f ca="1">DATEDIF(Table4[[#This Row],[CustomerBirthday]], TODAY(), "Y")</f>
        <v>64</v>
      </c>
      <c r="W316" t="str" cm="1">
        <f t="array" aca="1" ref="W316" ca="1">_xlfn.IFS(Table4[[#This Row],[Age]]&lt;25, "Under 25",Table4[[#This Row],[Age]]=34, "25-34", Table4[[#This Row],[Age]]&lt;=49, "35-49", Table4[[#This Row],[Age]]&lt;=64, "50-64", Table4[[#This Row],[Age]]&gt;=65, "65+")</f>
        <v>50-64</v>
      </c>
      <c r="X316" t="str">
        <f>_xlfn.XLOOKUP(Table4[[#This Row],[StoreID]],Stores!A:A,Stores!B:B, "Not found")</f>
        <v>MegaMart Jimenezborough</v>
      </c>
      <c r="Y316" t="str">
        <f>_xlfn.XLOOKUP(Table4[[#This Row],[StoreID]],Stores!A:A,Stores!C:C, "Not Found")</f>
        <v>Jimenezborough</v>
      </c>
      <c r="Z316" t="str">
        <f>_xlfn.XLOOKUP(Table4[[#This Row],[StoreID]],Stores!A:A,Stores!D:D, "Not Found")</f>
        <v>South</v>
      </c>
    </row>
    <row r="317" spans="1:26">
      <c r="A317" t="s">
        <v>1183</v>
      </c>
      <c r="B317" s="1">
        <v>45748</v>
      </c>
      <c r="C317" t="s">
        <v>399</v>
      </c>
      <c r="D317" t="s">
        <v>718</v>
      </c>
      <c r="E317" t="s">
        <v>846</v>
      </c>
      <c r="F317">
        <v>3</v>
      </c>
      <c r="G317">
        <v>0</v>
      </c>
      <c r="H317" t="s">
        <v>868</v>
      </c>
      <c r="I317" s="4">
        <f>Table4[[#This Row],[Quantity]]*Table4[[#This Row],[UnitPrice]]</f>
        <v>1012.89</v>
      </c>
      <c r="J317" s="4">
        <f>Table4[[#This Row],[Gross Revenue]]*(1-Table4[[#This Row],[Discount]])</f>
        <v>1012.89</v>
      </c>
      <c r="K317" s="4">
        <f>Table4[[#This Row],[Quantity]]*Table4[[#This Row],[CostPrice]]</f>
        <v>507.09000000000003</v>
      </c>
      <c r="L317" s="4">
        <f>Table4[[#This Row],[Net Revenue]]-Table4[[#This Row],[Total Cost]]</f>
        <v>505.79999999999995</v>
      </c>
      <c r="M317" t="str">
        <f>_xlfn.XLOOKUP(Table4[[#This Row],[ProductID]], Products!A:A,Products!B:B, "Not Found")</f>
        <v>Here Footwear</v>
      </c>
      <c r="N317" t="str">
        <f>TEXT(Table4[[#This Row],[Date]], "mmm")</f>
        <v>Apr</v>
      </c>
      <c r="O317" t="str">
        <f>TEXT(Table4[[#This Row],[Date]], "yyyy")</f>
        <v>2025</v>
      </c>
      <c r="P317" t="str">
        <f>_xlfn.XLOOKUP(Table4[[#This Row],[ProductID]],Products!A:A,Products!C:C, "Not Found")</f>
        <v>Fashion</v>
      </c>
      <c r="Q317" t="str">
        <f>_xlfn.XLOOKUP(Table4[[#This Row],[ProductID]],Products!A:A,Products!D:D,"Not Found")</f>
        <v>Footwear</v>
      </c>
      <c r="R317">
        <f>_xlfn.XLOOKUP(Table4[[#This Row],[ProductID]],Products!A:A,Products!E:E,"Not Found")</f>
        <v>337.63</v>
      </c>
      <c r="S317">
        <f>_xlfn.XLOOKUP(Table4[[#This Row],[ProductID]],Products!A:A,Products!F:F, "Not Found")</f>
        <v>169.03</v>
      </c>
      <c r="T317" t="str">
        <f>_xlfn.XLOOKUP(Table4[[#This Row],[CustomerID]],Customers!A:A,Customers!D:D, "Not Found")</f>
        <v>F</v>
      </c>
      <c r="U317" s="6">
        <f>_xlfn.XLOOKUP(Table4[[#This Row],[CustomerID]],Customers!A:A,Customers!E:E, "Not Found")</f>
        <v>34980</v>
      </c>
      <c r="V317">
        <f ca="1">DATEDIF(Table4[[#This Row],[CustomerBirthday]], TODAY(), "Y")</f>
        <v>30</v>
      </c>
      <c r="W317" t="str" cm="1">
        <f t="array" aca="1" ref="W317" ca="1">_xlfn.IFS(Table4[[#This Row],[Age]]&lt;25, "Under 25",Table4[[#This Row],[Age]]=34, "25-34", Table4[[#This Row],[Age]]&lt;=49, "35-49", Table4[[#This Row],[Age]]&lt;=64, "50-64", Table4[[#This Row],[Age]]&gt;=65, "65+")</f>
        <v>35-49</v>
      </c>
      <c r="X317" t="str">
        <f>_xlfn.XLOOKUP(Table4[[#This Row],[StoreID]],Stores!A:A,Stores!B:B, "Not found")</f>
        <v>MegaMart Johnmouth</v>
      </c>
      <c r="Y317" t="str">
        <f>_xlfn.XLOOKUP(Table4[[#This Row],[StoreID]],Stores!A:A,Stores!C:C, "Not Found")</f>
        <v>Johnmouth</v>
      </c>
      <c r="Z317" t="str">
        <f>_xlfn.XLOOKUP(Table4[[#This Row],[StoreID]],Stores!A:A,Stores!D:D, "Not Found")</f>
        <v>East</v>
      </c>
    </row>
    <row r="318" spans="1:26">
      <c r="A318" t="s">
        <v>1184</v>
      </c>
      <c r="B318" s="1">
        <v>45715</v>
      </c>
      <c r="C318" t="s">
        <v>258</v>
      </c>
      <c r="D318" t="s">
        <v>820</v>
      </c>
      <c r="E318" t="s">
        <v>846</v>
      </c>
      <c r="F318">
        <v>5</v>
      </c>
      <c r="G318">
        <v>0.05</v>
      </c>
      <c r="H318" t="s">
        <v>875</v>
      </c>
      <c r="I318" s="4">
        <f>Table4[[#This Row],[Quantity]]*Table4[[#This Row],[UnitPrice]]</f>
        <v>5985.9000000000005</v>
      </c>
      <c r="J318" s="4">
        <f>Table4[[#This Row],[Gross Revenue]]*(1-Table4[[#This Row],[Discount]])</f>
        <v>5686.6050000000005</v>
      </c>
      <c r="K318" s="4">
        <f>Table4[[#This Row],[Quantity]]*Table4[[#This Row],[CostPrice]]</f>
        <v>3613.7</v>
      </c>
      <c r="L318" s="4">
        <f>Table4[[#This Row],[Net Revenue]]-Table4[[#This Row],[Total Cost]]</f>
        <v>2072.9050000000007</v>
      </c>
      <c r="M318" t="str">
        <f>_xlfn.XLOOKUP(Table4[[#This Row],[ProductID]], Products!A:A,Products!B:B, "Not Found")</f>
        <v>Or Smartphone</v>
      </c>
      <c r="N318" t="str">
        <f>TEXT(Table4[[#This Row],[Date]], "mmm")</f>
        <v>Feb</v>
      </c>
      <c r="O318" t="str">
        <f>TEXT(Table4[[#This Row],[Date]], "yyyy")</f>
        <v>2025</v>
      </c>
      <c r="P318" t="str">
        <f>_xlfn.XLOOKUP(Table4[[#This Row],[ProductID]],Products!A:A,Products!C:C, "Not Found")</f>
        <v>Electronics</v>
      </c>
      <c r="Q318" t="str">
        <f>_xlfn.XLOOKUP(Table4[[#This Row],[ProductID]],Products!A:A,Products!D:D,"Not Found")</f>
        <v>Smartphone</v>
      </c>
      <c r="R318">
        <f>_xlfn.XLOOKUP(Table4[[#This Row],[ProductID]],Products!A:A,Products!E:E,"Not Found")</f>
        <v>1197.18</v>
      </c>
      <c r="S318">
        <f>_xlfn.XLOOKUP(Table4[[#This Row],[ProductID]],Products!A:A,Products!F:F, "Not Found")</f>
        <v>722.74</v>
      </c>
      <c r="T318" t="str">
        <f>_xlfn.XLOOKUP(Table4[[#This Row],[CustomerID]],Customers!A:A,Customers!D:D, "Not Found")</f>
        <v>F</v>
      </c>
      <c r="U318" s="6">
        <f>_xlfn.XLOOKUP(Table4[[#This Row],[CustomerID]],Customers!A:A,Customers!E:E, "Not Found")</f>
        <v>29746</v>
      </c>
      <c r="V318">
        <f ca="1">DATEDIF(Table4[[#This Row],[CustomerBirthday]], TODAY(), "Y")</f>
        <v>45</v>
      </c>
      <c r="W318" t="str" cm="1">
        <f t="array" aca="1" ref="W318" ca="1">_xlfn.IFS(Table4[[#This Row],[Age]]&lt;25, "Under 25",Table4[[#This Row],[Age]]=34, "25-34", Table4[[#This Row],[Age]]&lt;=49, "35-49", Table4[[#This Row],[Age]]&lt;=64, "50-64", Table4[[#This Row],[Age]]&gt;=65, "65+")</f>
        <v>35-49</v>
      </c>
      <c r="X318" t="str">
        <f>_xlfn.XLOOKUP(Table4[[#This Row],[StoreID]],Stores!A:A,Stores!B:B, "Not found")</f>
        <v>MegaMart Johnmouth</v>
      </c>
      <c r="Y318" t="str">
        <f>_xlfn.XLOOKUP(Table4[[#This Row],[StoreID]],Stores!A:A,Stores!C:C, "Not Found")</f>
        <v>Johnmouth</v>
      </c>
      <c r="Z318" t="str">
        <f>_xlfn.XLOOKUP(Table4[[#This Row],[StoreID]],Stores!A:A,Stores!D:D, "Not Found")</f>
        <v>East</v>
      </c>
    </row>
    <row r="319" spans="1:26">
      <c r="A319" t="s">
        <v>1185</v>
      </c>
      <c r="B319" s="1">
        <v>45801</v>
      </c>
      <c r="C319" t="s">
        <v>542</v>
      </c>
      <c r="D319" t="s">
        <v>812</v>
      </c>
      <c r="E319" t="s">
        <v>842</v>
      </c>
      <c r="F319">
        <v>2</v>
      </c>
      <c r="G319">
        <v>0.15</v>
      </c>
      <c r="H319" t="s">
        <v>871</v>
      </c>
      <c r="I319" s="4">
        <f>Table4[[#This Row],[Quantity]]*Table4[[#This Row],[UnitPrice]]</f>
        <v>1128.8399999999999</v>
      </c>
      <c r="J319" s="4">
        <f>Table4[[#This Row],[Gross Revenue]]*(1-Table4[[#This Row],[Discount]])</f>
        <v>959.5139999999999</v>
      </c>
      <c r="K319" s="4">
        <f>Table4[[#This Row],[Quantity]]*Table4[[#This Row],[CostPrice]]</f>
        <v>587.91999999999996</v>
      </c>
      <c r="L319" s="4">
        <f>Table4[[#This Row],[Net Revenue]]-Table4[[#This Row],[Total Cost]]</f>
        <v>371.59399999999994</v>
      </c>
      <c r="M319" t="str">
        <f>_xlfn.XLOOKUP(Table4[[#This Row],[ProductID]], Products!A:A,Products!B:B, "Not Found")</f>
        <v>Soon Accessories</v>
      </c>
      <c r="N319" t="str">
        <f>TEXT(Table4[[#This Row],[Date]], "mmm")</f>
        <v>May</v>
      </c>
      <c r="O319" t="str">
        <f>TEXT(Table4[[#This Row],[Date]], "yyyy")</f>
        <v>2025</v>
      </c>
      <c r="P319" t="str">
        <f>_xlfn.XLOOKUP(Table4[[#This Row],[ProductID]],Products!A:A,Products!C:C, "Not Found")</f>
        <v>Fashion</v>
      </c>
      <c r="Q319" t="str">
        <f>_xlfn.XLOOKUP(Table4[[#This Row],[ProductID]],Products!A:A,Products!D:D,"Not Found")</f>
        <v>Accessories</v>
      </c>
      <c r="R319">
        <f>_xlfn.XLOOKUP(Table4[[#This Row],[ProductID]],Products!A:A,Products!E:E,"Not Found")</f>
        <v>564.41999999999996</v>
      </c>
      <c r="S319">
        <f>_xlfn.XLOOKUP(Table4[[#This Row],[ProductID]],Products!A:A,Products!F:F, "Not Found")</f>
        <v>293.95999999999998</v>
      </c>
      <c r="T319" t="str">
        <f>_xlfn.XLOOKUP(Table4[[#This Row],[CustomerID]],Customers!A:A,Customers!D:D, "Not Found")</f>
        <v>M</v>
      </c>
      <c r="U319" s="6">
        <f>_xlfn.XLOOKUP(Table4[[#This Row],[CustomerID]],Customers!A:A,Customers!E:E, "Not Found")</f>
        <v>26101</v>
      </c>
      <c r="V319">
        <f ca="1">DATEDIF(Table4[[#This Row],[CustomerBirthday]], TODAY(), "Y")</f>
        <v>55</v>
      </c>
      <c r="W319" t="str" cm="1">
        <f t="array" aca="1" ref="W319" ca="1">_xlfn.IFS(Table4[[#This Row],[Age]]&lt;25, "Under 25",Table4[[#This Row],[Age]]=34, "25-34", Table4[[#This Row],[Age]]&lt;=49, "35-49", Table4[[#This Row],[Age]]&lt;=64, "50-64", Table4[[#This Row],[Age]]&gt;=65, "65+")</f>
        <v>50-64</v>
      </c>
      <c r="X319" t="str">
        <f>_xlfn.XLOOKUP(Table4[[#This Row],[StoreID]],Stores!A:A,Stores!B:B, "Not found")</f>
        <v>MegaMart Brianahaven</v>
      </c>
      <c r="Y319" t="str">
        <f>_xlfn.XLOOKUP(Table4[[#This Row],[StoreID]],Stores!A:A,Stores!C:C, "Not Found")</f>
        <v>Brianahaven</v>
      </c>
      <c r="Z319" t="str">
        <f>_xlfn.XLOOKUP(Table4[[#This Row],[StoreID]],Stores!A:A,Stores!D:D, "Not Found")</f>
        <v>North</v>
      </c>
    </row>
    <row r="320" spans="1:26">
      <c r="A320" t="s">
        <v>1186</v>
      </c>
      <c r="B320" s="1">
        <v>45693</v>
      </c>
      <c r="C320" t="s">
        <v>621</v>
      </c>
      <c r="D320" t="s">
        <v>750</v>
      </c>
      <c r="E320" t="s">
        <v>835</v>
      </c>
      <c r="F320">
        <v>1</v>
      </c>
      <c r="G320">
        <v>0</v>
      </c>
      <c r="H320" t="s">
        <v>871</v>
      </c>
      <c r="I320" s="4">
        <f>Table4[[#This Row],[Quantity]]*Table4[[#This Row],[UnitPrice]]</f>
        <v>1342.75</v>
      </c>
      <c r="J320" s="4">
        <f>Table4[[#This Row],[Gross Revenue]]*(1-Table4[[#This Row],[Discount]])</f>
        <v>1342.75</v>
      </c>
      <c r="K320" s="4">
        <f>Table4[[#This Row],[Quantity]]*Table4[[#This Row],[CostPrice]]</f>
        <v>797.94</v>
      </c>
      <c r="L320" s="4">
        <f>Table4[[#This Row],[Net Revenue]]-Table4[[#This Row],[Total Cost]]</f>
        <v>544.80999999999995</v>
      </c>
      <c r="M320" t="str">
        <f>_xlfn.XLOOKUP(Table4[[#This Row],[ProductID]], Products!A:A,Products!B:B, "Not Found")</f>
        <v>Add Clothing</v>
      </c>
      <c r="N320" t="str">
        <f>TEXT(Table4[[#This Row],[Date]], "mmm")</f>
        <v>Feb</v>
      </c>
      <c r="O320" t="str">
        <f>TEXT(Table4[[#This Row],[Date]], "yyyy")</f>
        <v>2025</v>
      </c>
      <c r="P320" t="str">
        <f>_xlfn.XLOOKUP(Table4[[#This Row],[ProductID]],Products!A:A,Products!C:C, "Not Found")</f>
        <v>Fashion</v>
      </c>
      <c r="Q320" t="str">
        <f>_xlfn.XLOOKUP(Table4[[#This Row],[ProductID]],Products!A:A,Products!D:D,"Not Found")</f>
        <v>Clothing</v>
      </c>
      <c r="R320">
        <f>_xlfn.XLOOKUP(Table4[[#This Row],[ProductID]],Products!A:A,Products!E:E,"Not Found")</f>
        <v>1342.75</v>
      </c>
      <c r="S320">
        <f>_xlfn.XLOOKUP(Table4[[#This Row],[ProductID]],Products!A:A,Products!F:F, "Not Found")</f>
        <v>797.94</v>
      </c>
      <c r="T320" t="str">
        <f>_xlfn.XLOOKUP(Table4[[#This Row],[CustomerID]],Customers!A:A,Customers!D:D, "Not Found")</f>
        <v>M</v>
      </c>
      <c r="U320" s="6">
        <f>_xlfn.XLOOKUP(Table4[[#This Row],[CustomerID]],Customers!A:A,Customers!E:E, "Not Found")</f>
        <v>35802</v>
      </c>
      <c r="V320">
        <f ca="1">DATEDIF(Table4[[#This Row],[CustomerBirthday]], TODAY(), "Y")</f>
        <v>28</v>
      </c>
      <c r="W320" t="str" cm="1">
        <f t="array" aca="1" ref="W320" ca="1">_xlfn.IFS(Table4[[#This Row],[Age]]&lt;25, "Under 25",Table4[[#This Row],[Age]]=34, "25-34", Table4[[#This Row],[Age]]&lt;=49, "35-49", Table4[[#This Row],[Age]]&lt;=64, "50-64", Table4[[#This Row],[Age]]&gt;=65, "65+")</f>
        <v>35-49</v>
      </c>
      <c r="X320" t="str">
        <f>_xlfn.XLOOKUP(Table4[[#This Row],[StoreID]],Stores!A:A,Stores!B:B, "Not found")</f>
        <v>MegaMart Peckmouth</v>
      </c>
      <c r="Y320" t="str">
        <f>_xlfn.XLOOKUP(Table4[[#This Row],[StoreID]],Stores!A:A,Stores!C:C, "Not Found")</f>
        <v>Peckmouth</v>
      </c>
      <c r="Z320" t="str">
        <f>_xlfn.XLOOKUP(Table4[[#This Row],[StoreID]],Stores!A:A,Stores!D:D, "Not Found")</f>
        <v>East</v>
      </c>
    </row>
    <row r="321" spans="1:26">
      <c r="A321" t="s">
        <v>1187</v>
      </c>
      <c r="B321" s="1">
        <v>45571</v>
      </c>
      <c r="C321" t="s">
        <v>24</v>
      </c>
      <c r="D321" t="s">
        <v>790</v>
      </c>
      <c r="E321" t="s">
        <v>842</v>
      </c>
      <c r="F321">
        <v>3</v>
      </c>
      <c r="G321">
        <v>0.15</v>
      </c>
      <c r="H321" t="s">
        <v>871</v>
      </c>
      <c r="I321" s="4">
        <f>Table4[[#This Row],[Quantity]]*Table4[[#This Row],[UnitPrice]]</f>
        <v>914.12999999999988</v>
      </c>
      <c r="J321" s="4">
        <f>Table4[[#This Row],[Gross Revenue]]*(1-Table4[[#This Row],[Discount]])</f>
        <v>777.01049999999987</v>
      </c>
      <c r="K321" s="4">
        <f>Table4[[#This Row],[Quantity]]*Table4[[#This Row],[CostPrice]]</f>
        <v>492.03</v>
      </c>
      <c r="L321" s="4">
        <f>Table4[[#This Row],[Net Revenue]]-Table4[[#This Row],[Total Cost]]</f>
        <v>284.98049999999989</v>
      </c>
      <c r="M321" t="str">
        <f>_xlfn.XLOOKUP(Table4[[#This Row],[ProductID]], Products!A:A,Products!B:B, "Not Found")</f>
        <v>Difficult Vegetables</v>
      </c>
      <c r="N321" t="str">
        <f>TEXT(Table4[[#This Row],[Date]], "mmm")</f>
        <v>Oct</v>
      </c>
      <c r="O321" t="str">
        <f>TEXT(Table4[[#This Row],[Date]], "yyyy")</f>
        <v>2024</v>
      </c>
      <c r="P321" t="str">
        <f>_xlfn.XLOOKUP(Table4[[#This Row],[ProductID]],Products!A:A,Products!C:C, "Not Found")</f>
        <v>Groceries</v>
      </c>
      <c r="Q321" t="str">
        <f>_xlfn.XLOOKUP(Table4[[#This Row],[ProductID]],Products!A:A,Products!D:D,"Not Found")</f>
        <v>Vegetables</v>
      </c>
      <c r="R321">
        <f>_xlfn.XLOOKUP(Table4[[#This Row],[ProductID]],Products!A:A,Products!E:E,"Not Found")</f>
        <v>304.70999999999998</v>
      </c>
      <c r="S321">
        <f>_xlfn.XLOOKUP(Table4[[#This Row],[ProductID]],Products!A:A,Products!F:F, "Not Found")</f>
        <v>164.01</v>
      </c>
      <c r="T321" t="str">
        <f>_xlfn.XLOOKUP(Table4[[#This Row],[CustomerID]],Customers!A:A,Customers!D:D, "Not Found")</f>
        <v>M</v>
      </c>
      <c r="U321" s="6">
        <f>_xlfn.XLOOKUP(Table4[[#This Row],[CustomerID]],Customers!A:A,Customers!E:E, "Not Found")</f>
        <v>33773</v>
      </c>
      <c r="V321">
        <f ca="1">DATEDIF(Table4[[#This Row],[CustomerBirthday]], TODAY(), "Y")</f>
        <v>34</v>
      </c>
      <c r="W321" t="str" cm="1">
        <f t="array" aca="1" ref="W321" ca="1">_xlfn.IFS(Table4[[#This Row],[Age]]&lt;25, "Under 25",Table4[[#This Row],[Age]]=34, "25-34", Table4[[#This Row],[Age]]&lt;=49, "35-49", Table4[[#This Row],[Age]]&lt;=64, "50-64", Table4[[#This Row],[Age]]&gt;=65, "65+")</f>
        <v>25-34</v>
      </c>
      <c r="X321" t="str">
        <f>_xlfn.XLOOKUP(Table4[[#This Row],[StoreID]],Stores!A:A,Stores!B:B, "Not found")</f>
        <v>MegaMart Brianahaven</v>
      </c>
      <c r="Y321" t="str">
        <f>_xlfn.XLOOKUP(Table4[[#This Row],[StoreID]],Stores!A:A,Stores!C:C, "Not Found")</f>
        <v>Brianahaven</v>
      </c>
      <c r="Z321" t="str">
        <f>_xlfn.XLOOKUP(Table4[[#This Row],[StoreID]],Stores!A:A,Stores!D:D, "Not Found")</f>
        <v>North</v>
      </c>
    </row>
    <row r="322" spans="1:26">
      <c r="A322" t="s">
        <v>1188</v>
      </c>
      <c r="B322" s="1">
        <v>45604</v>
      </c>
      <c r="C322" t="s">
        <v>396</v>
      </c>
      <c r="D322" t="s">
        <v>755</v>
      </c>
      <c r="E322" t="s">
        <v>835</v>
      </c>
      <c r="F322">
        <v>4</v>
      </c>
      <c r="G322">
        <v>0.15</v>
      </c>
      <c r="H322" t="s">
        <v>875</v>
      </c>
      <c r="I322" s="4">
        <f>Table4[[#This Row],[Quantity]]*Table4[[#This Row],[UnitPrice]]</f>
        <v>7435</v>
      </c>
      <c r="J322" s="4">
        <f>Table4[[#This Row],[Gross Revenue]]*(1-Table4[[#This Row],[Discount]])</f>
        <v>6319.75</v>
      </c>
      <c r="K322" s="4">
        <f>Table4[[#This Row],[Quantity]]*Table4[[#This Row],[CostPrice]]</f>
        <v>5804.64</v>
      </c>
      <c r="L322" s="4">
        <f>Table4[[#This Row],[Net Revenue]]-Table4[[#This Row],[Total Cost]]</f>
        <v>515.10999999999967</v>
      </c>
      <c r="M322" t="str">
        <f>_xlfn.XLOOKUP(Table4[[#This Row],[ProductID]], Products!A:A,Products!B:B, "Not Found")</f>
        <v>House Accessories</v>
      </c>
      <c r="N322" t="str">
        <f>TEXT(Table4[[#This Row],[Date]], "mmm")</f>
        <v>Nov</v>
      </c>
      <c r="O322" t="str">
        <f>TEXT(Table4[[#This Row],[Date]], "yyyy")</f>
        <v>2024</v>
      </c>
      <c r="P322" t="str">
        <f>_xlfn.XLOOKUP(Table4[[#This Row],[ProductID]],Products!A:A,Products!C:C, "Not Found")</f>
        <v>Fashion</v>
      </c>
      <c r="Q322" t="str">
        <f>_xlfn.XLOOKUP(Table4[[#This Row],[ProductID]],Products!A:A,Products!D:D,"Not Found")</f>
        <v>Accessories</v>
      </c>
      <c r="R322">
        <f>_xlfn.XLOOKUP(Table4[[#This Row],[ProductID]],Products!A:A,Products!E:E,"Not Found")</f>
        <v>1858.75</v>
      </c>
      <c r="S322">
        <f>_xlfn.XLOOKUP(Table4[[#This Row],[ProductID]],Products!A:A,Products!F:F, "Not Found")</f>
        <v>1451.16</v>
      </c>
      <c r="T322" t="str">
        <f>_xlfn.XLOOKUP(Table4[[#This Row],[CustomerID]],Customers!A:A,Customers!D:D, "Not Found")</f>
        <v>F</v>
      </c>
      <c r="U322" s="6">
        <f>_xlfn.XLOOKUP(Table4[[#This Row],[CustomerID]],Customers!A:A,Customers!E:E, "Not Found")</f>
        <v>31890</v>
      </c>
      <c r="V322">
        <f ca="1">DATEDIF(Table4[[#This Row],[CustomerBirthday]], TODAY(), "Y")</f>
        <v>39</v>
      </c>
      <c r="W322" t="str" cm="1">
        <f t="array" aca="1" ref="W322" ca="1">_xlfn.IFS(Table4[[#This Row],[Age]]&lt;25, "Under 25",Table4[[#This Row],[Age]]=34, "25-34", Table4[[#This Row],[Age]]&lt;=49, "35-49", Table4[[#This Row],[Age]]&lt;=64, "50-64", Table4[[#This Row],[Age]]&gt;=65, "65+")</f>
        <v>35-49</v>
      </c>
      <c r="X322" t="str">
        <f>_xlfn.XLOOKUP(Table4[[#This Row],[StoreID]],Stores!A:A,Stores!B:B, "Not found")</f>
        <v>MegaMart Peckmouth</v>
      </c>
      <c r="Y322" t="str">
        <f>_xlfn.XLOOKUP(Table4[[#This Row],[StoreID]],Stores!A:A,Stores!C:C, "Not Found")</f>
        <v>Peckmouth</v>
      </c>
      <c r="Z322" t="str">
        <f>_xlfn.XLOOKUP(Table4[[#This Row],[StoreID]],Stores!A:A,Stores!D:D, "Not Found")</f>
        <v>East</v>
      </c>
    </row>
    <row r="323" spans="1:26">
      <c r="A323" t="s">
        <v>1189</v>
      </c>
      <c r="B323" s="1">
        <v>45629</v>
      </c>
      <c r="C323" t="s">
        <v>640</v>
      </c>
      <c r="D323" t="s">
        <v>759</v>
      </c>
      <c r="E323" t="s">
        <v>835</v>
      </c>
      <c r="F323">
        <v>5</v>
      </c>
      <c r="G323">
        <v>0.05</v>
      </c>
      <c r="H323" t="s">
        <v>865</v>
      </c>
      <c r="I323" s="4">
        <f>Table4[[#This Row],[Quantity]]*Table4[[#This Row],[UnitPrice]]</f>
        <v>5399.4500000000007</v>
      </c>
      <c r="J323" s="4">
        <f>Table4[[#This Row],[Gross Revenue]]*(1-Table4[[#This Row],[Discount]])</f>
        <v>5129.4775000000009</v>
      </c>
      <c r="K323" s="4">
        <f>Table4[[#This Row],[Quantity]]*Table4[[#This Row],[CostPrice]]</f>
        <v>3519.15</v>
      </c>
      <c r="L323" s="4">
        <f>Table4[[#This Row],[Net Revenue]]-Table4[[#This Row],[Total Cost]]</f>
        <v>1610.3275000000008</v>
      </c>
      <c r="M323" t="str">
        <f>_xlfn.XLOOKUP(Table4[[#This Row],[ProductID]], Products!A:A,Products!B:B, "Not Found")</f>
        <v>Democratic Smartphone</v>
      </c>
      <c r="N323" t="str">
        <f>TEXT(Table4[[#This Row],[Date]], "mmm")</f>
        <v>Dec</v>
      </c>
      <c r="O323" t="str">
        <f>TEXT(Table4[[#This Row],[Date]], "yyyy")</f>
        <v>2024</v>
      </c>
      <c r="P323" t="str">
        <f>_xlfn.XLOOKUP(Table4[[#This Row],[ProductID]],Products!A:A,Products!C:C, "Not Found")</f>
        <v>Electronics</v>
      </c>
      <c r="Q323" t="str">
        <f>_xlfn.XLOOKUP(Table4[[#This Row],[ProductID]],Products!A:A,Products!D:D,"Not Found")</f>
        <v>Smartphone</v>
      </c>
      <c r="R323">
        <f>_xlfn.XLOOKUP(Table4[[#This Row],[ProductID]],Products!A:A,Products!E:E,"Not Found")</f>
        <v>1079.8900000000001</v>
      </c>
      <c r="S323">
        <f>_xlfn.XLOOKUP(Table4[[#This Row],[ProductID]],Products!A:A,Products!F:F, "Not Found")</f>
        <v>703.83</v>
      </c>
      <c r="T323" t="str">
        <f>_xlfn.XLOOKUP(Table4[[#This Row],[CustomerID]],Customers!A:A,Customers!D:D, "Not Found")</f>
        <v>F</v>
      </c>
      <c r="U323" s="6">
        <f>_xlfn.XLOOKUP(Table4[[#This Row],[CustomerID]],Customers!A:A,Customers!E:E, "Not Found")</f>
        <v>26631</v>
      </c>
      <c r="V323">
        <f ca="1">DATEDIF(Table4[[#This Row],[CustomerBirthday]], TODAY(), "Y")</f>
        <v>53</v>
      </c>
      <c r="W323" t="str" cm="1">
        <f t="array" aca="1" ref="W323" ca="1">_xlfn.IFS(Table4[[#This Row],[Age]]&lt;25, "Under 25",Table4[[#This Row],[Age]]=34, "25-34", Table4[[#This Row],[Age]]&lt;=49, "35-49", Table4[[#This Row],[Age]]&lt;=64, "50-64", Table4[[#This Row],[Age]]&gt;=65, "65+")</f>
        <v>50-64</v>
      </c>
      <c r="X323" t="str">
        <f>_xlfn.XLOOKUP(Table4[[#This Row],[StoreID]],Stores!A:A,Stores!B:B, "Not found")</f>
        <v>MegaMart Peckmouth</v>
      </c>
      <c r="Y323" t="str">
        <f>_xlfn.XLOOKUP(Table4[[#This Row],[StoreID]],Stores!A:A,Stores!C:C, "Not Found")</f>
        <v>Peckmouth</v>
      </c>
      <c r="Z323" t="str">
        <f>_xlfn.XLOOKUP(Table4[[#This Row],[StoreID]],Stores!A:A,Stores!D:D, "Not Found")</f>
        <v>East</v>
      </c>
    </row>
    <row r="324" spans="1:26">
      <c r="A324" t="s">
        <v>1190</v>
      </c>
      <c r="B324" s="1">
        <v>45772</v>
      </c>
      <c r="C324" t="s">
        <v>604</v>
      </c>
      <c r="D324" t="s">
        <v>800</v>
      </c>
      <c r="E324" t="s">
        <v>842</v>
      </c>
      <c r="F324">
        <v>5</v>
      </c>
      <c r="G324">
        <v>0.15</v>
      </c>
      <c r="H324" t="s">
        <v>865</v>
      </c>
      <c r="I324" s="4">
        <f>Table4[[#This Row],[Quantity]]*Table4[[#This Row],[UnitPrice]]</f>
        <v>9763.25</v>
      </c>
      <c r="J324" s="4">
        <f>Table4[[#This Row],[Gross Revenue]]*(1-Table4[[#This Row],[Discount]])</f>
        <v>8298.7624999999989</v>
      </c>
      <c r="K324" s="4">
        <f>Table4[[#This Row],[Quantity]]*Table4[[#This Row],[CostPrice]]</f>
        <v>7256.35</v>
      </c>
      <c r="L324" s="4">
        <f>Table4[[#This Row],[Net Revenue]]-Table4[[#This Row],[Total Cost]]</f>
        <v>1042.4124999999985</v>
      </c>
      <c r="M324" t="str">
        <f>_xlfn.XLOOKUP(Table4[[#This Row],[ProductID]], Products!A:A,Products!B:B, "Not Found")</f>
        <v>Book Television</v>
      </c>
      <c r="N324" t="str">
        <f>TEXT(Table4[[#This Row],[Date]], "mmm")</f>
        <v>Apr</v>
      </c>
      <c r="O324" t="str">
        <f>TEXT(Table4[[#This Row],[Date]], "yyyy")</f>
        <v>2025</v>
      </c>
      <c r="P324" t="str">
        <f>_xlfn.XLOOKUP(Table4[[#This Row],[ProductID]],Products!A:A,Products!C:C, "Not Found")</f>
        <v>Electronics</v>
      </c>
      <c r="Q324" t="str">
        <f>_xlfn.XLOOKUP(Table4[[#This Row],[ProductID]],Products!A:A,Products!D:D,"Not Found")</f>
        <v>Television</v>
      </c>
      <c r="R324">
        <f>_xlfn.XLOOKUP(Table4[[#This Row],[ProductID]],Products!A:A,Products!E:E,"Not Found")</f>
        <v>1952.65</v>
      </c>
      <c r="S324">
        <f>_xlfn.XLOOKUP(Table4[[#This Row],[ProductID]],Products!A:A,Products!F:F, "Not Found")</f>
        <v>1451.27</v>
      </c>
      <c r="T324" t="str">
        <f>_xlfn.XLOOKUP(Table4[[#This Row],[CustomerID]],Customers!A:A,Customers!D:D, "Not Found")</f>
        <v>F</v>
      </c>
      <c r="U324" s="6">
        <f>_xlfn.XLOOKUP(Table4[[#This Row],[CustomerID]],Customers!A:A,Customers!E:E, "Not Found")</f>
        <v>30807</v>
      </c>
      <c r="V324">
        <f ca="1">DATEDIF(Table4[[#This Row],[CustomerBirthday]], TODAY(), "Y")</f>
        <v>42</v>
      </c>
      <c r="W324" t="str" cm="1">
        <f t="array" aca="1" ref="W324" ca="1">_xlfn.IFS(Table4[[#This Row],[Age]]&lt;25, "Under 25",Table4[[#This Row],[Age]]=34, "25-34", Table4[[#This Row],[Age]]&lt;=49, "35-49", Table4[[#This Row],[Age]]&lt;=64, "50-64", Table4[[#This Row],[Age]]&gt;=65, "65+")</f>
        <v>35-49</v>
      </c>
      <c r="X324" t="str">
        <f>_xlfn.XLOOKUP(Table4[[#This Row],[StoreID]],Stores!A:A,Stores!B:B, "Not found")</f>
        <v>MegaMart Brianahaven</v>
      </c>
      <c r="Y324" t="str">
        <f>_xlfn.XLOOKUP(Table4[[#This Row],[StoreID]],Stores!A:A,Stores!C:C, "Not Found")</f>
        <v>Brianahaven</v>
      </c>
      <c r="Z324" t="str">
        <f>_xlfn.XLOOKUP(Table4[[#This Row],[StoreID]],Stores!A:A,Stores!D:D, "Not Found")</f>
        <v>North</v>
      </c>
    </row>
    <row r="325" spans="1:26">
      <c r="A325" t="s">
        <v>1191</v>
      </c>
      <c r="B325" s="1">
        <v>45402</v>
      </c>
      <c r="C325" t="s">
        <v>175</v>
      </c>
      <c r="D325" t="s">
        <v>718</v>
      </c>
      <c r="E325" t="s">
        <v>842</v>
      </c>
      <c r="F325">
        <v>5</v>
      </c>
      <c r="G325">
        <v>0.1</v>
      </c>
      <c r="H325" t="s">
        <v>865</v>
      </c>
      <c r="I325" s="4">
        <f>Table4[[#This Row],[Quantity]]*Table4[[#This Row],[UnitPrice]]</f>
        <v>1688.15</v>
      </c>
      <c r="J325" s="4">
        <f>Table4[[#This Row],[Gross Revenue]]*(1-Table4[[#This Row],[Discount]])</f>
        <v>1519.335</v>
      </c>
      <c r="K325" s="4">
        <f>Table4[[#This Row],[Quantity]]*Table4[[#This Row],[CostPrice]]</f>
        <v>845.15</v>
      </c>
      <c r="L325" s="4">
        <f>Table4[[#This Row],[Net Revenue]]-Table4[[#This Row],[Total Cost]]</f>
        <v>674.18500000000006</v>
      </c>
      <c r="M325" t="str">
        <f>_xlfn.XLOOKUP(Table4[[#This Row],[ProductID]], Products!A:A,Products!B:B, "Not Found")</f>
        <v>Here Footwear</v>
      </c>
      <c r="N325" t="str">
        <f>TEXT(Table4[[#This Row],[Date]], "mmm")</f>
        <v>Apr</v>
      </c>
      <c r="O325" t="str">
        <f>TEXT(Table4[[#This Row],[Date]], "yyyy")</f>
        <v>2024</v>
      </c>
      <c r="P325" t="str">
        <f>_xlfn.XLOOKUP(Table4[[#This Row],[ProductID]],Products!A:A,Products!C:C, "Not Found")</f>
        <v>Fashion</v>
      </c>
      <c r="Q325" t="str">
        <f>_xlfn.XLOOKUP(Table4[[#This Row],[ProductID]],Products!A:A,Products!D:D,"Not Found")</f>
        <v>Footwear</v>
      </c>
      <c r="R325">
        <f>_xlfn.XLOOKUP(Table4[[#This Row],[ProductID]],Products!A:A,Products!E:E,"Not Found")</f>
        <v>337.63</v>
      </c>
      <c r="S325">
        <f>_xlfn.XLOOKUP(Table4[[#This Row],[ProductID]],Products!A:A,Products!F:F, "Not Found")</f>
        <v>169.03</v>
      </c>
      <c r="T325" t="str">
        <f>_xlfn.XLOOKUP(Table4[[#This Row],[CustomerID]],Customers!A:A,Customers!D:D, "Not Found")</f>
        <v>M</v>
      </c>
      <c r="U325" s="6">
        <f>_xlfn.XLOOKUP(Table4[[#This Row],[CustomerID]],Customers!A:A,Customers!E:E, "Not Found")</f>
        <v>27756</v>
      </c>
      <c r="V325">
        <f ca="1">DATEDIF(Table4[[#This Row],[CustomerBirthday]], TODAY(), "Y")</f>
        <v>50</v>
      </c>
      <c r="W325" t="str" cm="1">
        <f t="array" aca="1" ref="W325" ca="1">_xlfn.IFS(Table4[[#This Row],[Age]]&lt;25, "Under 25",Table4[[#This Row],[Age]]=34, "25-34", Table4[[#This Row],[Age]]&lt;=49, "35-49", Table4[[#This Row],[Age]]&lt;=64, "50-64", Table4[[#This Row],[Age]]&gt;=65, "65+")</f>
        <v>50-64</v>
      </c>
      <c r="X325" t="str">
        <f>_xlfn.XLOOKUP(Table4[[#This Row],[StoreID]],Stores!A:A,Stores!B:B, "Not found")</f>
        <v>MegaMart Brianahaven</v>
      </c>
      <c r="Y325" t="str">
        <f>_xlfn.XLOOKUP(Table4[[#This Row],[StoreID]],Stores!A:A,Stores!C:C, "Not Found")</f>
        <v>Brianahaven</v>
      </c>
      <c r="Z325" t="str">
        <f>_xlfn.XLOOKUP(Table4[[#This Row],[StoreID]],Stores!A:A,Stores!D:D, "Not Found")</f>
        <v>North</v>
      </c>
    </row>
    <row r="326" spans="1:26">
      <c r="A326" t="s">
        <v>1192</v>
      </c>
      <c r="B326" s="1">
        <v>45289</v>
      </c>
      <c r="C326" t="s">
        <v>618</v>
      </c>
      <c r="D326" t="s">
        <v>750</v>
      </c>
      <c r="E326" t="s">
        <v>839</v>
      </c>
      <c r="F326">
        <v>5</v>
      </c>
      <c r="G326">
        <v>0.15</v>
      </c>
      <c r="H326" t="s">
        <v>871</v>
      </c>
      <c r="I326" s="4">
        <f>Table4[[#This Row],[Quantity]]*Table4[[#This Row],[UnitPrice]]</f>
        <v>6713.75</v>
      </c>
      <c r="J326" s="4">
        <f>Table4[[#This Row],[Gross Revenue]]*(1-Table4[[#This Row],[Discount]])</f>
        <v>5706.6875</v>
      </c>
      <c r="K326" s="4">
        <f>Table4[[#This Row],[Quantity]]*Table4[[#This Row],[CostPrice]]</f>
        <v>3989.7000000000003</v>
      </c>
      <c r="L326" s="4">
        <f>Table4[[#This Row],[Net Revenue]]-Table4[[#This Row],[Total Cost]]</f>
        <v>1716.9874999999997</v>
      </c>
      <c r="M326" t="str">
        <f>_xlfn.XLOOKUP(Table4[[#This Row],[ProductID]], Products!A:A,Products!B:B, "Not Found")</f>
        <v>Add Clothing</v>
      </c>
      <c r="N326" t="str">
        <f>TEXT(Table4[[#This Row],[Date]], "mmm")</f>
        <v>Dec</v>
      </c>
      <c r="O326" t="str">
        <f>TEXT(Table4[[#This Row],[Date]], "yyyy")</f>
        <v>2023</v>
      </c>
      <c r="P326" t="str">
        <f>_xlfn.XLOOKUP(Table4[[#This Row],[ProductID]],Products!A:A,Products!C:C, "Not Found")</f>
        <v>Fashion</v>
      </c>
      <c r="Q326" t="str">
        <f>_xlfn.XLOOKUP(Table4[[#This Row],[ProductID]],Products!A:A,Products!D:D,"Not Found")</f>
        <v>Clothing</v>
      </c>
      <c r="R326">
        <f>_xlfn.XLOOKUP(Table4[[#This Row],[ProductID]],Products!A:A,Products!E:E,"Not Found")</f>
        <v>1342.75</v>
      </c>
      <c r="S326">
        <f>_xlfn.XLOOKUP(Table4[[#This Row],[ProductID]],Products!A:A,Products!F:F, "Not Found")</f>
        <v>797.94</v>
      </c>
      <c r="T326" t="str">
        <f>_xlfn.XLOOKUP(Table4[[#This Row],[CustomerID]],Customers!A:A,Customers!D:D, "Not Found")</f>
        <v>M</v>
      </c>
      <c r="U326" s="6">
        <f>_xlfn.XLOOKUP(Table4[[#This Row],[CustomerID]],Customers!A:A,Customers!E:E, "Not Found")</f>
        <v>38540</v>
      </c>
      <c r="V326">
        <f ca="1">DATEDIF(Table4[[#This Row],[CustomerBirthday]], TODAY(), "Y")</f>
        <v>21</v>
      </c>
      <c r="W326" t="str" cm="1">
        <f t="array" aca="1" ref="W326" ca="1">_xlfn.IFS(Table4[[#This Row],[Age]]&lt;25, "Under 25",Table4[[#This Row],[Age]]=34, "25-34", Table4[[#This Row],[Age]]&lt;=49, "35-49", Table4[[#This Row],[Age]]&lt;=64, "50-64", Table4[[#This Row],[Age]]&gt;=65, "65+")</f>
        <v>Under 25</v>
      </c>
      <c r="X326" t="str">
        <f>_xlfn.XLOOKUP(Table4[[#This Row],[StoreID]],Stores!A:A,Stores!B:B, "Not found")</f>
        <v>MegaMart New Michele</v>
      </c>
      <c r="Y326" t="str">
        <f>_xlfn.XLOOKUP(Table4[[#This Row],[StoreID]],Stores!A:A,Stores!C:C, "Not Found")</f>
        <v>New Michele</v>
      </c>
      <c r="Z326" t="str">
        <f>_xlfn.XLOOKUP(Table4[[#This Row],[StoreID]],Stores!A:A,Stores!D:D, "Not Found")</f>
        <v>West</v>
      </c>
    </row>
    <row r="327" spans="1:26">
      <c r="A327" t="s">
        <v>1193</v>
      </c>
      <c r="B327" s="1">
        <v>45567</v>
      </c>
      <c r="C327" t="s">
        <v>243</v>
      </c>
      <c r="D327" t="s">
        <v>715</v>
      </c>
      <c r="E327" t="s">
        <v>839</v>
      </c>
      <c r="F327">
        <v>5</v>
      </c>
      <c r="G327">
        <v>0.1</v>
      </c>
      <c r="H327" t="s">
        <v>871</v>
      </c>
      <c r="I327" s="4">
        <f>Table4[[#This Row],[Quantity]]*Table4[[#This Row],[UnitPrice]]</f>
        <v>4093.8</v>
      </c>
      <c r="J327" s="4">
        <f>Table4[[#This Row],[Gross Revenue]]*(1-Table4[[#This Row],[Discount]])</f>
        <v>3684.42</v>
      </c>
      <c r="K327" s="4">
        <f>Table4[[#This Row],[Quantity]]*Table4[[#This Row],[CostPrice]]</f>
        <v>2638.1</v>
      </c>
      <c r="L327" s="4">
        <f>Table4[[#This Row],[Net Revenue]]-Table4[[#This Row],[Total Cost]]</f>
        <v>1046.3200000000002</v>
      </c>
      <c r="M327" t="str">
        <f>_xlfn.XLOOKUP(Table4[[#This Row],[ProductID]], Products!A:A,Products!B:B, "Not Found")</f>
        <v>Audience Television</v>
      </c>
      <c r="N327" t="str">
        <f>TEXT(Table4[[#This Row],[Date]], "mmm")</f>
        <v>Oct</v>
      </c>
      <c r="O327" t="str">
        <f>TEXT(Table4[[#This Row],[Date]], "yyyy")</f>
        <v>2024</v>
      </c>
      <c r="P327" t="str">
        <f>_xlfn.XLOOKUP(Table4[[#This Row],[ProductID]],Products!A:A,Products!C:C, "Not Found")</f>
        <v>Electronics</v>
      </c>
      <c r="Q327" t="str">
        <f>_xlfn.XLOOKUP(Table4[[#This Row],[ProductID]],Products!A:A,Products!D:D,"Not Found")</f>
        <v>Television</v>
      </c>
      <c r="R327">
        <f>_xlfn.XLOOKUP(Table4[[#This Row],[ProductID]],Products!A:A,Products!E:E,"Not Found")</f>
        <v>818.76</v>
      </c>
      <c r="S327">
        <f>_xlfn.XLOOKUP(Table4[[#This Row],[ProductID]],Products!A:A,Products!F:F, "Not Found")</f>
        <v>527.62</v>
      </c>
      <c r="T327" t="str">
        <f>_xlfn.XLOOKUP(Table4[[#This Row],[CustomerID]],Customers!A:A,Customers!D:D, "Not Found")</f>
        <v>F</v>
      </c>
      <c r="U327" s="6">
        <f>_xlfn.XLOOKUP(Table4[[#This Row],[CustomerID]],Customers!A:A,Customers!E:E, "Not Found")</f>
        <v>26908</v>
      </c>
      <c r="V327">
        <f ca="1">DATEDIF(Table4[[#This Row],[CustomerBirthday]], TODAY(), "Y")</f>
        <v>52</v>
      </c>
      <c r="W327" t="str" cm="1">
        <f t="array" aca="1" ref="W327" ca="1">_xlfn.IFS(Table4[[#This Row],[Age]]&lt;25, "Under 25",Table4[[#This Row],[Age]]=34, "25-34", Table4[[#This Row],[Age]]&lt;=49, "35-49", Table4[[#This Row],[Age]]&lt;=64, "50-64", Table4[[#This Row],[Age]]&gt;=65, "65+")</f>
        <v>50-64</v>
      </c>
      <c r="X327" t="str">
        <f>_xlfn.XLOOKUP(Table4[[#This Row],[StoreID]],Stores!A:A,Stores!B:B, "Not found")</f>
        <v>MegaMart New Michele</v>
      </c>
      <c r="Y327" t="str">
        <f>_xlfn.XLOOKUP(Table4[[#This Row],[StoreID]],Stores!A:A,Stores!C:C, "Not Found")</f>
        <v>New Michele</v>
      </c>
      <c r="Z327" t="str">
        <f>_xlfn.XLOOKUP(Table4[[#This Row],[StoreID]],Stores!A:A,Stores!D:D, "Not Found")</f>
        <v>West</v>
      </c>
    </row>
    <row r="328" spans="1:26">
      <c r="A328" t="s">
        <v>1194</v>
      </c>
      <c r="B328" s="1">
        <v>45835</v>
      </c>
      <c r="C328" t="s">
        <v>291</v>
      </c>
      <c r="D328" t="s">
        <v>816</v>
      </c>
      <c r="E328" t="s">
        <v>839</v>
      </c>
      <c r="F328">
        <v>2</v>
      </c>
      <c r="G328">
        <v>0.15</v>
      </c>
      <c r="H328" t="s">
        <v>865</v>
      </c>
      <c r="I328" s="4">
        <f>Table4[[#This Row],[Quantity]]*Table4[[#This Row],[UnitPrice]]</f>
        <v>3758.16</v>
      </c>
      <c r="J328" s="4">
        <f>Table4[[#This Row],[Gross Revenue]]*(1-Table4[[#This Row],[Discount]])</f>
        <v>3194.4359999999997</v>
      </c>
      <c r="K328" s="4">
        <f>Table4[[#This Row],[Quantity]]*Table4[[#This Row],[CostPrice]]</f>
        <v>2009.12</v>
      </c>
      <c r="L328" s="4">
        <f>Table4[[#This Row],[Net Revenue]]-Table4[[#This Row],[Total Cost]]</f>
        <v>1185.3159999999998</v>
      </c>
      <c r="M328" t="str">
        <f>_xlfn.XLOOKUP(Table4[[#This Row],[ProductID]], Products!A:A,Products!B:B, "Not Found")</f>
        <v>Set Dairy</v>
      </c>
      <c r="N328" t="str">
        <f>TEXT(Table4[[#This Row],[Date]], "mmm")</f>
        <v>Jun</v>
      </c>
      <c r="O328" t="str">
        <f>TEXT(Table4[[#This Row],[Date]], "yyyy")</f>
        <v>2025</v>
      </c>
      <c r="P328" t="str">
        <f>_xlfn.XLOOKUP(Table4[[#This Row],[ProductID]],Products!A:A,Products!C:C, "Not Found")</f>
        <v>Groceries</v>
      </c>
      <c r="Q328" t="str">
        <f>_xlfn.XLOOKUP(Table4[[#This Row],[ProductID]],Products!A:A,Products!D:D,"Not Found")</f>
        <v>Dairy</v>
      </c>
      <c r="R328">
        <f>_xlfn.XLOOKUP(Table4[[#This Row],[ProductID]],Products!A:A,Products!E:E,"Not Found")</f>
        <v>1879.08</v>
      </c>
      <c r="S328">
        <f>_xlfn.XLOOKUP(Table4[[#This Row],[ProductID]],Products!A:A,Products!F:F, "Not Found")</f>
        <v>1004.56</v>
      </c>
      <c r="T328" t="str">
        <f>_xlfn.XLOOKUP(Table4[[#This Row],[CustomerID]],Customers!A:A,Customers!D:D, "Not Found")</f>
        <v>F</v>
      </c>
      <c r="U328" s="6">
        <f>_xlfn.XLOOKUP(Table4[[#This Row],[CustomerID]],Customers!A:A,Customers!E:E, "Not Found")</f>
        <v>37614</v>
      </c>
      <c r="V328">
        <f ca="1">DATEDIF(Table4[[#This Row],[CustomerBirthday]], TODAY(), "Y")</f>
        <v>23</v>
      </c>
      <c r="W328" t="str" cm="1">
        <f t="array" aca="1" ref="W328" ca="1">_xlfn.IFS(Table4[[#This Row],[Age]]&lt;25, "Under 25",Table4[[#This Row],[Age]]=34, "25-34", Table4[[#This Row],[Age]]&lt;=49, "35-49", Table4[[#This Row],[Age]]&lt;=64, "50-64", Table4[[#This Row],[Age]]&gt;=65, "65+")</f>
        <v>Under 25</v>
      </c>
      <c r="X328" t="str">
        <f>_xlfn.XLOOKUP(Table4[[#This Row],[StoreID]],Stores!A:A,Stores!B:B, "Not found")</f>
        <v>MegaMart New Michele</v>
      </c>
      <c r="Y328" t="str">
        <f>_xlfn.XLOOKUP(Table4[[#This Row],[StoreID]],Stores!A:A,Stores!C:C, "Not Found")</f>
        <v>New Michele</v>
      </c>
      <c r="Z328" t="str">
        <f>_xlfn.XLOOKUP(Table4[[#This Row],[StoreID]],Stores!A:A,Stores!D:D, "Not Found")</f>
        <v>West</v>
      </c>
    </row>
    <row r="329" spans="1:26">
      <c r="A329" t="s">
        <v>1195</v>
      </c>
      <c r="B329" s="1">
        <v>45799</v>
      </c>
      <c r="C329" t="s">
        <v>454</v>
      </c>
      <c r="D329" t="s">
        <v>812</v>
      </c>
      <c r="E329" t="s">
        <v>839</v>
      </c>
      <c r="F329">
        <v>5</v>
      </c>
      <c r="G329">
        <v>0.1</v>
      </c>
      <c r="H329" t="s">
        <v>865</v>
      </c>
      <c r="I329" s="4">
        <f>Table4[[#This Row],[Quantity]]*Table4[[#This Row],[UnitPrice]]</f>
        <v>2822.1</v>
      </c>
      <c r="J329" s="4">
        <f>Table4[[#This Row],[Gross Revenue]]*(1-Table4[[#This Row],[Discount]])</f>
        <v>2539.89</v>
      </c>
      <c r="K329" s="4">
        <f>Table4[[#This Row],[Quantity]]*Table4[[#This Row],[CostPrice]]</f>
        <v>1469.8</v>
      </c>
      <c r="L329" s="4">
        <f>Table4[[#This Row],[Net Revenue]]-Table4[[#This Row],[Total Cost]]</f>
        <v>1070.0899999999999</v>
      </c>
      <c r="M329" t="str">
        <f>_xlfn.XLOOKUP(Table4[[#This Row],[ProductID]], Products!A:A,Products!B:B, "Not Found")</f>
        <v>Soon Accessories</v>
      </c>
      <c r="N329" t="str">
        <f>TEXT(Table4[[#This Row],[Date]], "mmm")</f>
        <v>May</v>
      </c>
      <c r="O329" t="str">
        <f>TEXT(Table4[[#This Row],[Date]], "yyyy")</f>
        <v>2025</v>
      </c>
      <c r="P329" t="str">
        <f>_xlfn.XLOOKUP(Table4[[#This Row],[ProductID]],Products!A:A,Products!C:C, "Not Found")</f>
        <v>Fashion</v>
      </c>
      <c r="Q329" t="str">
        <f>_xlfn.XLOOKUP(Table4[[#This Row],[ProductID]],Products!A:A,Products!D:D,"Not Found")</f>
        <v>Accessories</v>
      </c>
      <c r="R329">
        <f>_xlfn.XLOOKUP(Table4[[#This Row],[ProductID]],Products!A:A,Products!E:E,"Not Found")</f>
        <v>564.41999999999996</v>
      </c>
      <c r="S329">
        <f>_xlfn.XLOOKUP(Table4[[#This Row],[ProductID]],Products!A:A,Products!F:F, "Not Found")</f>
        <v>293.95999999999998</v>
      </c>
      <c r="T329" t="str">
        <f>_xlfn.XLOOKUP(Table4[[#This Row],[CustomerID]],Customers!A:A,Customers!D:D, "Not Found")</f>
        <v>F</v>
      </c>
      <c r="U329" s="6">
        <f>_xlfn.XLOOKUP(Table4[[#This Row],[CustomerID]],Customers!A:A,Customers!E:E, "Not Found")</f>
        <v>32818</v>
      </c>
      <c r="V329">
        <f ca="1">DATEDIF(Table4[[#This Row],[CustomerBirthday]], TODAY(), "Y")</f>
        <v>36</v>
      </c>
      <c r="W329" t="str" cm="1">
        <f t="array" aca="1" ref="W329" ca="1">_xlfn.IFS(Table4[[#This Row],[Age]]&lt;25, "Under 25",Table4[[#This Row],[Age]]=34, "25-34", Table4[[#This Row],[Age]]&lt;=49, "35-49", Table4[[#This Row],[Age]]&lt;=64, "50-64", Table4[[#This Row],[Age]]&gt;=65, "65+")</f>
        <v>35-49</v>
      </c>
      <c r="X329" t="str">
        <f>_xlfn.XLOOKUP(Table4[[#This Row],[StoreID]],Stores!A:A,Stores!B:B, "Not found")</f>
        <v>MegaMart New Michele</v>
      </c>
      <c r="Y329" t="str">
        <f>_xlfn.XLOOKUP(Table4[[#This Row],[StoreID]],Stores!A:A,Stores!C:C, "Not Found")</f>
        <v>New Michele</v>
      </c>
      <c r="Z329" t="str">
        <f>_xlfn.XLOOKUP(Table4[[#This Row],[StoreID]],Stores!A:A,Stores!D:D, "Not Found")</f>
        <v>West</v>
      </c>
    </row>
    <row r="330" spans="1:26">
      <c r="A330" t="s">
        <v>1196</v>
      </c>
      <c r="B330" s="1">
        <v>45639</v>
      </c>
      <c r="C330" t="s">
        <v>127</v>
      </c>
      <c r="D330" t="s">
        <v>798</v>
      </c>
      <c r="E330" t="s">
        <v>846</v>
      </c>
      <c r="F330">
        <v>5</v>
      </c>
      <c r="G330">
        <v>0.15</v>
      </c>
      <c r="H330" t="s">
        <v>868</v>
      </c>
      <c r="I330" s="4">
        <f>Table4[[#This Row],[Quantity]]*Table4[[#This Row],[UnitPrice]]</f>
        <v>7507.3</v>
      </c>
      <c r="J330" s="4">
        <f>Table4[[#This Row],[Gross Revenue]]*(1-Table4[[#This Row],[Discount]])</f>
        <v>6381.2049999999999</v>
      </c>
      <c r="K330" s="4">
        <f>Table4[[#This Row],[Quantity]]*Table4[[#This Row],[CostPrice]]</f>
        <v>5838.65</v>
      </c>
      <c r="L330" s="4">
        <f>Table4[[#This Row],[Net Revenue]]-Table4[[#This Row],[Total Cost]]</f>
        <v>542.55500000000029</v>
      </c>
      <c r="M330" t="str">
        <f>_xlfn.XLOOKUP(Table4[[#This Row],[ProductID]], Products!A:A,Products!B:B, "Not Found")</f>
        <v>New Watches</v>
      </c>
      <c r="N330" t="str">
        <f>TEXT(Table4[[#This Row],[Date]], "mmm")</f>
        <v>Dec</v>
      </c>
      <c r="O330" t="str">
        <f>TEXT(Table4[[#This Row],[Date]], "yyyy")</f>
        <v>2024</v>
      </c>
      <c r="P330" t="str">
        <f>_xlfn.XLOOKUP(Table4[[#This Row],[ProductID]],Products!A:A,Products!C:C, "Not Found")</f>
        <v>Fashion</v>
      </c>
      <c r="Q330" t="str">
        <f>_xlfn.XLOOKUP(Table4[[#This Row],[ProductID]],Products!A:A,Products!D:D,"Not Found")</f>
        <v>Watches</v>
      </c>
      <c r="R330">
        <f>_xlfn.XLOOKUP(Table4[[#This Row],[ProductID]],Products!A:A,Products!E:E,"Not Found")</f>
        <v>1501.46</v>
      </c>
      <c r="S330">
        <f>_xlfn.XLOOKUP(Table4[[#This Row],[ProductID]],Products!A:A,Products!F:F, "Not Found")</f>
        <v>1167.73</v>
      </c>
      <c r="T330" t="str">
        <f>_xlfn.XLOOKUP(Table4[[#This Row],[CustomerID]],Customers!A:A,Customers!D:D, "Not Found")</f>
        <v>M</v>
      </c>
      <c r="U330" s="6">
        <f>_xlfn.XLOOKUP(Table4[[#This Row],[CustomerID]],Customers!A:A,Customers!E:E, "Not Found")</f>
        <v>33917</v>
      </c>
      <c r="V330">
        <f ca="1">DATEDIF(Table4[[#This Row],[CustomerBirthday]], TODAY(), "Y")</f>
        <v>33</v>
      </c>
      <c r="W330" t="str" cm="1">
        <f t="array" aca="1" ref="W330" ca="1">_xlfn.IFS(Table4[[#This Row],[Age]]&lt;25, "Under 25",Table4[[#This Row],[Age]]=34, "25-34", Table4[[#This Row],[Age]]&lt;=49, "35-49", Table4[[#This Row],[Age]]&lt;=64, "50-64", Table4[[#This Row],[Age]]&gt;=65, "65+")</f>
        <v>35-49</v>
      </c>
      <c r="X330" t="str">
        <f>_xlfn.XLOOKUP(Table4[[#This Row],[StoreID]],Stores!A:A,Stores!B:B, "Not found")</f>
        <v>MegaMart Johnmouth</v>
      </c>
      <c r="Y330" t="str">
        <f>_xlfn.XLOOKUP(Table4[[#This Row],[StoreID]],Stores!A:A,Stores!C:C, "Not Found")</f>
        <v>Johnmouth</v>
      </c>
      <c r="Z330" t="str">
        <f>_xlfn.XLOOKUP(Table4[[#This Row],[StoreID]],Stores!A:A,Stores!D:D, "Not Found")</f>
        <v>East</v>
      </c>
    </row>
    <row r="331" spans="1:26">
      <c r="A331" t="s">
        <v>1197</v>
      </c>
      <c r="B331" s="1">
        <v>45247</v>
      </c>
      <c r="C331" t="s">
        <v>335</v>
      </c>
      <c r="D331" t="s">
        <v>794</v>
      </c>
      <c r="E331" t="s">
        <v>835</v>
      </c>
      <c r="F331">
        <v>3</v>
      </c>
      <c r="G331">
        <v>0</v>
      </c>
      <c r="H331" t="s">
        <v>865</v>
      </c>
      <c r="I331" s="4">
        <f>Table4[[#This Row],[Quantity]]*Table4[[#This Row],[UnitPrice]]</f>
        <v>1284.1500000000001</v>
      </c>
      <c r="J331" s="4">
        <f>Table4[[#This Row],[Gross Revenue]]*(1-Table4[[#This Row],[Discount]])</f>
        <v>1284.1500000000001</v>
      </c>
      <c r="K331" s="4">
        <f>Table4[[#This Row],[Quantity]]*Table4[[#This Row],[CostPrice]]</f>
        <v>738.21</v>
      </c>
      <c r="L331" s="4">
        <f>Table4[[#This Row],[Net Revenue]]-Table4[[#This Row],[Total Cost]]</f>
        <v>545.94000000000005</v>
      </c>
      <c r="M331" t="str">
        <f>_xlfn.XLOOKUP(Table4[[#This Row],[ProductID]], Products!A:A,Products!B:B, "Not Found")</f>
        <v>Everything Laptop</v>
      </c>
      <c r="N331" t="str">
        <f>TEXT(Table4[[#This Row],[Date]], "mmm")</f>
        <v>Nov</v>
      </c>
      <c r="O331" t="str">
        <f>TEXT(Table4[[#This Row],[Date]], "yyyy")</f>
        <v>2023</v>
      </c>
      <c r="P331" t="str">
        <f>_xlfn.XLOOKUP(Table4[[#This Row],[ProductID]],Products!A:A,Products!C:C, "Not Found")</f>
        <v>Electronics</v>
      </c>
      <c r="Q331" t="str">
        <f>_xlfn.XLOOKUP(Table4[[#This Row],[ProductID]],Products!A:A,Products!D:D,"Not Found")</f>
        <v>Laptop</v>
      </c>
      <c r="R331">
        <f>_xlfn.XLOOKUP(Table4[[#This Row],[ProductID]],Products!A:A,Products!E:E,"Not Found")</f>
        <v>428.05</v>
      </c>
      <c r="S331">
        <f>_xlfn.XLOOKUP(Table4[[#This Row],[ProductID]],Products!A:A,Products!F:F, "Not Found")</f>
        <v>246.07</v>
      </c>
      <c r="T331" t="str">
        <f>_xlfn.XLOOKUP(Table4[[#This Row],[CustomerID]],Customers!A:A,Customers!D:D, "Not Found")</f>
        <v>F</v>
      </c>
      <c r="U331" s="6">
        <f>_xlfn.XLOOKUP(Table4[[#This Row],[CustomerID]],Customers!A:A,Customers!E:E, "Not Found")</f>
        <v>25396</v>
      </c>
      <c r="V331">
        <f ca="1">DATEDIF(Table4[[#This Row],[CustomerBirthday]], TODAY(), "Y")</f>
        <v>57</v>
      </c>
      <c r="W331" t="str" cm="1">
        <f t="array" aca="1" ref="W331" ca="1">_xlfn.IFS(Table4[[#This Row],[Age]]&lt;25, "Under 25",Table4[[#This Row],[Age]]=34, "25-34", Table4[[#This Row],[Age]]&lt;=49, "35-49", Table4[[#This Row],[Age]]&lt;=64, "50-64", Table4[[#This Row],[Age]]&gt;=65, "65+")</f>
        <v>50-64</v>
      </c>
      <c r="X331" t="str">
        <f>_xlfn.XLOOKUP(Table4[[#This Row],[StoreID]],Stores!A:A,Stores!B:B, "Not found")</f>
        <v>MegaMart Peckmouth</v>
      </c>
      <c r="Y331" t="str">
        <f>_xlfn.XLOOKUP(Table4[[#This Row],[StoreID]],Stores!A:A,Stores!C:C, "Not Found")</f>
        <v>Peckmouth</v>
      </c>
      <c r="Z331" t="str">
        <f>_xlfn.XLOOKUP(Table4[[#This Row],[StoreID]],Stores!A:A,Stores!D:D, "Not Found")</f>
        <v>East</v>
      </c>
    </row>
    <row r="332" spans="1:26">
      <c r="A332" t="s">
        <v>1198</v>
      </c>
      <c r="B332" s="1">
        <v>45622</v>
      </c>
      <c r="C332" t="s">
        <v>647</v>
      </c>
      <c r="D332" t="s">
        <v>818</v>
      </c>
      <c r="E332" t="s">
        <v>831</v>
      </c>
      <c r="F332">
        <v>3</v>
      </c>
      <c r="G332">
        <v>0.15</v>
      </c>
      <c r="H332" t="s">
        <v>865</v>
      </c>
      <c r="I332" s="4">
        <f>Table4[[#This Row],[Quantity]]*Table4[[#This Row],[UnitPrice]]</f>
        <v>3496.1099999999997</v>
      </c>
      <c r="J332" s="4">
        <f>Table4[[#This Row],[Gross Revenue]]*(1-Table4[[#This Row],[Discount]])</f>
        <v>2971.6934999999999</v>
      </c>
      <c r="K332" s="4">
        <f>Table4[[#This Row],[Quantity]]*Table4[[#This Row],[CostPrice]]</f>
        <v>2779.6499999999996</v>
      </c>
      <c r="L332" s="4">
        <f>Table4[[#This Row],[Net Revenue]]-Table4[[#This Row],[Total Cost]]</f>
        <v>192.04350000000022</v>
      </c>
      <c r="M332" t="str">
        <f>_xlfn.XLOOKUP(Table4[[#This Row],[ProductID]], Products!A:A,Products!B:B, "Not Found")</f>
        <v>Nature Clothing</v>
      </c>
      <c r="N332" t="str">
        <f>TEXT(Table4[[#This Row],[Date]], "mmm")</f>
        <v>Nov</v>
      </c>
      <c r="O332" t="str">
        <f>TEXT(Table4[[#This Row],[Date]], "yyyy")</f>
        <v>2024</v>
      </c>
      <c r="P332" t="str">
        <f>_xlfn.XLOOKUP(Table4[[#This Row],[ProductID]],Products!A:A,Products!C:C, "Not Found")</f>
        <v>Fashion</v>
      </c>
      <c r="Q332" t="str">
        <f>_xlfn.XLOOKUP(Table4[[#This Row],[ProductID]],Products!A:A,Products!D:D,"Not Found")</f>
        <v>Clothing</v>
      </c>
      <c r="R332">
        <f>_xlfn.XLOOKUP(Table4[[#This Row],[ProductID]],Products!A:A,Products!E:E,"Not Found")</f>
        <v>1165.3699999999999</v>
      </c>
      <c r="S332">
        <f>_xlfn.XLOOKUP(Table4[[#This Row],[ProductID]],Products!A:A,Products!F:F, "Not Found")</f>
        <v>926.55</v>
      </c>
      <c r="T332" t="str">
        <f>_xlfn.XLOOKUP(Table4[[#This Row],[CustomerID]],Customers!A:A,Customers!D:D, "Not Found")</f>
        <v>M</v>
      </c>
      <c r="U332" s="6">
        <f>_xlfn.XLOOKUP(Table4[[#This Row],[CustomerID]],Customers!A:A,Customers!E:E, "Not Found")</f>
        <v>33196</v>
      </c>
      <c r="V332">
        <f ca="1">DATEDIF(Table4[[#This Row],[CustomerBirthday]], TODAY(), "Y")</f>
        <v>35</v>
      </c>
      <c r="W332" t="str" cm="1">
        <f t="array" aca="1" ref="W332" ca="1">_xlfn.IFS(Table4[[#This Row],[Age]]&lt;25, "Under 25",Table4[[#This Row],[Age]]=34, "25-34", Table4[[#This Row],[Age]]&lt;=49, "35-49", Table4[[#This Row],[Age]]&lt;=64, "50-64", Table4[[#This Row],[Age]]&gt;=65, "65+")</f>
        <v>35-49</v>
      </c>
      <c r="X332" t="str">
        <f>_xlfn.XLOOKUP(Table4[[#This Row],[StoreID]],Stores!A:A,Stores!B:B, "Not found")</f>
        <v>MegaMart Jimenezborough</v>
      </c>
      <c r="Y332" t="str">
        <f>_xlfn.XLOOKUP(Table4[[#This Row],[StoreID]],Stores!A:A,Stores!C:C, "Not Found")</f>
        <v>Jimenezborough</v>
      </c>
      <c r="Z332" t="str">
        <f>_xlfn.XLOOKUP(Table4[[#This Row],[StoreID]],Stores!A:A,Stores!D:D, "Not Found")</f>
        <v>South</v>
      </c>
    </row>
    <row r="333" spans="1:26">
      <c r="A333" t="s">
        <v>1199</v>
      </c>
      <c r="B333" s="1">
        <v>45362</v>
      </c>
      <c r="C333" t="s">
        <v>677</v>
      </c>
      <c r="D333" t="s">
        <v>715</v>
      </c>
      <c r="E333" t="s">
        <v>842</v>
      </c>
      <c r="F333">
        <v>2</v>
      </c>
      <c r="G333">
        <v>0.05</v>
      </c>
      <c r="H333" t="s">
        <v>865</v>
      </c>
      <c r="I333" s="4">
        <f>Table4[[#This Row],[Quantity]]*Table4[[#This Row],[UnitPrice]]</f>
        <v>1637.52</v>
      </c>
      <c r="J333" s="4">
        <f>Table4[[#This Row],[Gross Revenue]]*(1-Table4[[#This Row],[Discount]])</f>
        <v>1555.644</v>
      </c>
      <c r="K333" s="4">
        <f>Table4[[#This Row],[Quantity]]*Table4[[#This Row],[CostPrice]]</f>
        <v>1055.24</v>
      </c>
      <c r="L333" s="4">
        <f>Table4[[#This Row],[Net Revenue]]-Table4[[#This Row],[Total Cost]]</f>
        <v>500.404</v>
      </c>
      <c r="M333" t="str">
        <f>_xlfn.XLOOKUP(Table4[[#This Row],[ProductID]], Products!A:A,Products!B:B, "Not Found")</f>
        <v>Audience Television</v>
      </c>
      <c r="N333" t="str">
        <f>TEXT(Table4[[#This Row],[Date]], "mmm")</f>
        <v>Mar</v>
      </c>
      <c r="O333" t="str">
        <f>TEXT(Table4[[#This Row],[Date]], "yyyy")</f>
        <v>2024</v>
      </c>
      <c r="P333" t="str">
        <f>_xlfn.XLOOKUP(Table4[[#This Row],[ProductID]],Products!A:A,Products!C:C, "Not Found")</f>
        <v>Electronics</v>
      </c>
      <c r="Q333" t="str">
        <f>_xlfn.XLOOKUP(Table4[[#This Row],[ProductID]],Products!A:A,Products!D:D,"Not Found")</f>
        <v>Television</v>
      </c>
      <c r="R333">
        <f>_xlfn.XLOOKUP(Table4[[#This Row],[ProductID]],Products!A:A,Products!E:E,"Not Found")</f>
        <v>818.76</v>
      </c>
      <c r="S333">
        <f>_xlfn.XLOOKUP(Table4[[#This Row],[ProductID]],Products!A:A,Products!F:F, "Not Found")</f>
        <v>527.62</v>
      </c>
      <c r="T333" t="str">
        <f>_xlfn.XLOOKUP(Table4[[#This Row],[CustomerID]],Customers!A:A,Customers!D:D, "Not Found")</f>
        <v>M</v>
      </c>
      <c r="U333" s="6">
        <f>_xlfn.XLOOKUP(Table4[[#This Row],[CustomerID]],Customers!A:A,Customers!E:E, "Not Found")</f>
        <v>38926</v>
      </c>
      <c r="V333">
        <f ca="1">DATEDIF(Table4[[#This Row],[CustomerBirthday]], TODAY(), "Y")</f>
        <v>19</v>
      </c>
      <c r="W333" t="str" cm="1">
        <f t="array" aca="1" ref="W333" ca="1">_xlfn.IFS(Table4[[#This Row],[Age]]&lt;25, "Under 25",Table4[[#This Row],[Age]]=34, "25-34", Table4[[#This Row],[Age]]&lt;=49, "35-49", Table4[[#This Row],[Age]]&lt;=64, "50-64", Table4[[#This Row],[Age]]&gt;=65, "65+")</f>
        <v>Under 25</v>
      </c>
      <c r="X333" t="str">
        <f>_xlfn.XLOOKUP(Table4[[#This Row],[StoreID]],Stores!A:A,Stores!B:B, "Not found")</f>
        <v>MegaMart Brianahaven</v>
      </c>
      <c r="Y333" t="str">
        <f>_xlfn.XLOOKUP(Table4[[#This Row],[StoreID]],Stores!A:A,Stores!C:C, "Not Found")</f>
        <v>Brianahaven</v>
      </c>
      <c r="Z333" t="str">
        <f>_xlfn.XLOOKUP(Table4[[#This Row],[StoreID]],Stores!A:A,Stores!D:D, "Not Found")</f>
        <v>North</v>
      </c>
    </row>
    <row r="334" spans="1:26">
      <c r="A334" t="s">
        <v>1200</v>
      </c>
      <c r="B334" s="1">
        <v>45553</v>
      </c>
      <c r="C334" t="s">
        <v>524</v>
      </c>
      <c r="D334" t="s">
        <v>778</v>
      </c>
      <c r="E334" t="s">
        <v>839</v>
      </c>
      <c r="F334">
        <v>2</v>
      </c>
      <c r="G334">
        <v>0</v>
      </c>
      <c r="H334" t="s">
        <v>871</v>
      </c>
      <c r="I334" s="4">
        <f>Table4[[#This Row],[Quantity]]*Table4[[#This Row],[UnitPrice]]</f>
        <v>2031.52</v>
      </c>
      <c r="J334" s="4">
        <f>Table4[[#This Row],[Gross Revenue]]*(1-Table4[[#This Row],[Discount]])</f>
        <v>2031.52</v>
      </c>
      <c r="K334" s="4">
        <f>Table4[[#This Row],[Quantity]]*Table4[[#This Row],[CostPrice]]</f>
        <v>1168.8</v>
      </c>
      <c r="L334" s="4">
        <f>Table4[[#This Row],[Net Revenue]]-Table4[[#This Row],[Total Cost]]</f>
        <v>862.72</v>
      </c>
      <c r="M334" t="str">
        <f>_xlfn.XLOOKUP(Table4[[#This Row],[ProductID]], Products!A:A,Products!B:B, "Not Found")</f>
        <v>Behavior Dairy</v>
      </c>
      <c r="N334" t="str">
        <f>TEXT(Table4[[#This Row],[Date]], "mmm")</f>
        <v>Sep</v>
      </c>
      <c r="O334" t="str">
        <f>TEXT(Table4[[#This Row],[Date]], "yyyy")</f>
        <v>2024</v>
      </c>
      <c r="P334" t="str">
        <f>_xlfn.XLOOKUP(Table4[[#This Row],[ProductID]],Products!A:A,Products!C:C, "Not Found")</f>
        <v>Groceries</v>
      </c>
      <c r="Q334" t="str">
        <f>_xlfn.XLOOKUP(Table4[[#This Row],[ProductID]],Products!A:A,Products!D:D,"Not Found")</f>
        <v>Dairy</v>
      </c>
      <c r="R334">
        <f>_xlfn.XLOOKUP(Table4[[#This Row],[ProductID]],Products!A:A,Products!E:E,"Not Found")</f>
        <v>1015.76</v>
      </c>
      <c r="S334">
        <f>_xlfn.XLOOKUP(Table4[[#This Row],[ProductID]],Products!A:A,Products!F:F, "Not Found")</f>
        <v>584.4</v>
      </c>
      <c r="T334" t="str">
        <f>_xlfn.XLOOKUP(Table4[[#This Row],[CustomerID]],Customers!A:A,Customers!D:D, "Not Found")</f>
        <v>F</v>
      </c>
      <c r="U334" s="6">
        <f>_xlfn.XLOOKUP(Table4[[#This Row],[CustomerID]],Customers!A:A,Customers!E:E, "Not Found")</f>
        <v>23256</v>
      </c>
      <c r="V334">
        <f ca="1">DATEDIF(Table4[[#This Row],[CustomerBirthday]], TODAY(), "Y")</f>
        <v>62</v>
      </c>
      <c r="W334" t="str" cm="1">
        <f t="array" aca="1" ref="W334" ca="1">_xlfn.IFS(Table4[[#This Row],[Age]]&lt;25, "Under 25",Table4[[#This Row],[Age]]=34, "25-34", Table4[[#This Row],[Age]]&lt;=49, "35-49", Table4[[#This Row],[Age]]&lt;=64, "50-64", Table4[[#This Row],[Age]]&gt;=65, "65+")</f>
        <v>50-64</v>
      </c>
      <c r="X334" t="str">
        <f>_xlfn.XLOOKUP(Table4[[#This Row],[StoreID]],Stores!A:A,Stores!B:B, "Not found")</f>
        <v>MegaMart New Michele</v>
      </c>
      <c r="Y334" t="str">
        <f>_xlfn.XLOOKUP(Table4[[#This Row],[StoreID]],Stores!A:A,Stores!C:C, "Not Found")</f>
        <v>New Michele</v>
      </c>
      <c r="Z334" t="str">
        <f>_xlfn.XLOOKUP(Table4[[#This Row],[StoreID]],Stores!A:A,Stores!D:D, "Not Found")</f>
        <v>West</v>
      </c>
    </row>
    <row r="335" spans="1:26">
      <c r="A335" t="s">
        <v>1201</v>
      </c>
      <c r="B335" s="1">
        <v>45901</v>
      </c>
      <c r="C335" t="s">
        <v>241</v>
      </c>
      <c r="D335" t="s">
        <v>778</v>
      </c>
      <c r="E335" t="s">
        <v>831</v>
      </c>
      <c r="F335">
        <v>5</v>
      </c>
      <c r="G335">
        <v>0.05</v>
      </c>
      <c r="H335" t="s">
        <v>871</v>
      </c>
      <c r="I335" s="4">
        <f>Table4[[#This Row],[Quantity]]*Table4[[#This Row],[UnitPrice]]</f>
        <v>5078.8</v>
      </c>
      <c r="J335" s="4">
        <f>Table4[[#This Row],[Gross Revenue]]*(1-Table4[[#This Row],[Discount]])</f>
        <v>4824.8599999999997</v>
      </c>
      <c r="K335" s="4">
        <f>Table4[[#This Row],[Quantity]]*Table4[[#This Row],[CostPrice]]</f>
        <v>2922</v>
      </c>
      <c r="L335" s="4">
        <f>Table4[[#This Row],[Net Revenue]]-Table4[[#This Row],[Total Cost]]</f>
        <v>1902.8599999999997</v>
      </c>
      <c r="M335" t="str">
        <f>_xlfn.XLOOKUP(Table4[[#This Row],[ProductID]], Products!A:A,Products!B:B, "Not Found")</f>
        <v>Behavior Dairy</v>
      </c>
      <c r="N335" t="str">
        <f>TEXT(Table4[[#This Row],[Date]], "mmm")</f>
        <v>Sep</v>
      </c>
      <c r="O335" t="str">
        <f>TEXT(Table4[[#This Row],[Date]], "yyyy")</f>
        <v>2025</v>
      </c>
      <c r="P335" t="str">
        <f>_xlfn.XLOOKUP(Table4[[#This Row],[ProductID]],Products!A:A,Products!C:C, "Not Found")</f>
        <v>Groceries</v>
      </c>
      <c r="Q335" t="str">
        <f>_xlfn.XLOOKUP(Table4[[#This Row],[ProductID]],Products!A:A,Products!D:D,"Not Found")</f>
        <v>Dairy</v>
      </c>
      <c r="R335">
        <f>_xlfn.XLOOKUP(Table4[[#This Row],[ProductID]],Products!A:A,Products!E:E,"Not Found")</f>
        <v>1015.76</v>
      </c>
      <c r="S335">
        <f>_xlfn.XLOOKUP(Table4[[#This Row],[ProductID]],Products!A:A,Products!F:F, "Not Found")</f>
        <v>584.4</v>
      </c>
      <c r="T335" t="str">
        <f>_xlfn.XLOOKUP(Table4[[#This Row],[CustomerID]],Customers!A:A,Customers!D:D, "Not Found")</f>
        <v>M</v>
      </c>
      <c r="U335" s="6">
        <f>_xlfn.XLOOKUP(Table4[[#This Row],[CustomerID]],Customers!A:A,Customers!E:E, "Not Found")</f>
        <v>26671</v>
      </c>
      <c r="V335">
        <f ca="1">DATEDIF(Table4[[#This Row],[CustomerBirthday]], TODAY(), "Y")</f>
        <v>53</v>
      </c>
      <c r="W335" t="str" cm="1">
        <f t="array" aca="1" ref="W335" ca="1">_xlfn.IFS(Table4[[#This Row],[Age]]&lt;25, "Under 25",Table4[[#This Row],[Age]]=34, "25-34", Table4[[#This Row],[Age]]&lt;=49, "35-49", Table4[[#This Row],[Age]]&lt;=64, "50-64", Table4[[#This Row],[Age]]&gt;=65, "65+")</f>
        <v>50-64</v>
      </c>
      <c r="X335" t="str">
        <f>_xlfn.XLOOKUP(Table4[[#This Row],[StoreID]],Stores!A:A,Stores!B:B, "Not found")</f>
        <v>MegaMart Jimenezborough</v>
      </c>
      <c r="Y335" t="str">
        <f>_xlfn.XLOOKUP(Table4[[#This Row],[StoreID]],Stores!A:A,Stores!C:C, "Not Found")</f>
        <v>Jimenezborough</v>
      </c>
      <c r="Z335" t="str">
        <f>_xlfn.XLOOKUP(Table4[[#This Row],[StoreID]],Stores!A:A,Stores!D:D, "Not Found")</f>
        <v>South</v>
      </c>
    </row>
    <row r="336" spans="1:26">
      <c r="A336" t="s">
        <v>1202</v>
      </c>
      <c r="B336" s="1">
        <v>45591</v>
      </c>
      <c r="C336" t="s">
        <v>59</v>
      </c>
      <c r="D336" t="s">
        <v>808</v>
      </c>
      <c r="E336" t="s">
        <v>831</v>
      </c>
      <c r="F336">
        <v>4</v>
      </c>
      <c r="G336">
        <v>0.1</v>
      </c>
      <c r="H336" t="s">
        <v>868</v>
      </c>
      <c r="I336" s="4">
        <f>Table4[[#This Row],[Quantity]]*Table4[[#This Row],[UnitPrice]]</f>
        <v>6540.04</v>
      </c>
      <c r="J336" s="4">
        <f>Table4[[#This Row],[Gross Revenue]]*(1-Table4[[#This Row],[Discount]])</f>
        <v>5886.0360000000001</v>
      </c>
      <c r="K336" s="4">
        <f>Table4[[#This Row],[Quantity]]*Table4[[#This Row],[CostPrice]]</f>
        <v>4173.16</v>
      </c>
      <c r="L336" s="4">
        <f>Table4[[#This Row],[Net Revenue]]-Table4[[#This Row],[Total Cost]]</f>
        <v>1712.8760000000002</v>
      </c>
      <c r="M336" t="str">
        <f>_xlfn.XLOOKUP(Table4[[#This Row],[ProductID]], Products!A:A,Products!B:B, "Not Found")</f>
        <v>Present Television</v>
      </c>
      <c r="N336" t="str">
        <f>TEXT(Table4[[#This Row],[Date]], "mmm")</f>
        <v>Oct</v>
      </c>
      <c r="O336" t="str">
        <f>TEXT(Table4[[#This Row],[Date]], "yyyy")</f>
        <v>2024</v>
      </c>
      <c r="P336" t="str">
        <f>_xlfn.XLOOKUP(Table4[[#This Row],[ProductID]],Products!A:A,Products!C:C, "Not Found")</f>
        <v>Electronics</v>
      </c>
      <c r="Q336" t="str">
        <f>_xlfn.XLOOKUP(Table4[[#This Row],[ProductID]],Products!A:A,Products!D:D,"Not Found")</f>
        <v>Television</v>
      </c>
      <c r="R336">
        <f>_xlfn.XLOOKUP(Table4[[#This Row],[ProductID]],Products!A:A,Products!E:E,"Not Found")</f>
        <v>1635.01</v>
      </c>
      <c r="S336">
        <f>_xlfn.XLOOKUP(Table4[[#This Row],[ProductID]],Products!A:A,Products!F:F, "Not Found")</f>
        <v>1043.29</v>
      </c>
      <c r="T336" t="str">
        <f>_xlfn.XLOOKUP(Table4[[#This Row],[CustomerID]],Customers!A:A,Customers!D:D, "Not Found")</f>
        <v>M</v>
      </c>
      <c r="U336" s="6">
        <f>_xlfn.XLOOKUP(Table4[[#This Row],[CustomerID]],Customers!A:A,Customers!E:E, "Not Found")</f>
        <v>27205</v>
      </c>
      <c r="V336">
        <f ca="1">DATEDIF(Table4[[#This Row],[CustomerBirthday]], TODAY(), "Y")</f>
        <v>52</v>
      </c>
      <c r="W336" t="str" cm="1">
        <f t="array" aca="1" ref="W336" ca="1">_xlfn.IFS(Table4[[#This Row],[Age]]&lt;25, "Under 25",Table4[[#This Row],[Age]]=34, "25-34", Table4[[#This Row],[Age]]&lt;=49, "35-49", Table4[[#This Row],[Age]]&lt;=64, "50-64", Table4[[#This Row],[Age]]&gt;=65, "65+")</f>
        <v>50-64</v>
      </c>
      <c r="X336" t="str">
        <f>_xlfn.XLOOKUP(Table4[[#This Row],[StoreID]],Stores!A:A,Stores!B:B, "Not found")</f>
        <v>MegaMart Jimenezborough</v>
      </c>
      <c r="Y336" t="str">
        <f>_xlfn.XLOOKUP(Table4[[#This Row],[StoreID]],Stores!A:A,Stores!C:C, "Not Found")</f>
        <v>Jimenezborough</v>
      </c>
      <c r="Z336" t="str">
        <f>_xlfn.XLOOKUP(Table4[[#This Row],[StoreID]],Stores!A:A,Stores!D:D, "Not Found")</f>
        <v>South</v>
      </c>
    </row>
    <row r="337" spans="1:26">
      <c r="A337" t="s">
        <v>1203</v>
      </c>
      <c r="B337" s="1">
        <v>45638</v>
      </c>
      <c r="C337" t="s">
        <v>105</v>
      </c>
      <c r="D337" t="s">
        <v>750</v>
      </c>
      <c r="E337" t="s">
        <v>835</v>
      </c>
      <c r="F337">
        <v>1</v>
      </c>
      <c r="G337">
        <v>0.05</v>
      </c>
      <c r="H337" t="s">
        <v>868</v>
      </c>
      <c r="I337" s="4">
        <f>Table4[[#This Row],[Quantity]]*Table4[[#This Row],[UnitPrice]]</f>
        <v>1342.75</v>
      </c>
      <c r="J337" s="4">
        <f>Table4[[#This Row],[Gross Revenue]]*(1-Table4[[#This Row],[Discount]])</f>
        <v>1275.6125</v>
      </c>
      <c r="K337" s="4">
        <f>Table4[[#This Row],[Quantity]]*Table4[[#This Row],[CostPrice]]</f>
        <v>797.94</v>
      </c>
      <c r="L337" s="4">
        <f>Table4[[#This Row],[Net Revenue]]-Table4[[#This Row],[Total Cost]]</f>
        <v>477.6724999999999</v>
      </c>
      <c r="M337" t="str">
        <f>_xlfn.XLOOKUP(Table4[[#This Row],[ProductID]], Products!A:A,Products!B:B, "Not Found")</f>
        <v>Add Clothing</v>
      </c>
      <c r="N337" t="str">
        <f>TEXT(Table4[[#This Row],[Date]], "mmm")</f>
        <v>Dec</v>
      </c>
      <c r="O337" t="str">
        <f>TEXT(Table4[[#This Row],[Date]], "yyyy")</f>
        <v>2024</v>
      </c>
      <c r="P337" t="str">
        <f>_xlfn.XLOOKUP(Table4[[#This Row],[ProductID]],Products!A:A,Products!C:C, "Not Found")</f>
        <v>Fashion</v>
      </c>
      <c r="Q337" t="str">
        <f>_xlfn.XLOOKUP(Table4[[#This Row],[ProductID]],Products!A:A,Products!D:D,"Not Found")</f>
        <v>Clothing</v>
      </c>
      <c r="R337">
        <f>_xlfn.XLOOKUP(Table4[[#This Row],[ProductID]],Products!A:A,Products!E:E,"Not Found")</f>
        <v>1342.75</v>
      </c>
      <c r="S337">
        <f>_xlfn.XLOOKUP(Table4[[#This Row],[ProductID]],Products!A:A,Products!F:F, "Not Found")</f>
        <v>797.94</v>
      </c>
      <c r="T337" t="str">
        <f>_xlfn.XLOOKUP(Table4[[#This Row],[CustomerID]],Customers!A:A,Customers!D:D, "Not Found")</f>
        <v>M</v>
      </c>
      <c r="U337" s="6">
        <f>_xlfn.XLOOKUP(Table4[[#This Row],[CustomerID]],Customers!A:A,Customers!E:E, "Not Found")</f>
        <v>37990</v>
      </c>
      <c r="V337">
        <f ca="1">DATEDIF(Table4[[#This Row],[CustomerBirthday]], TODAY(), "Y")</f>
        <v>22</v>
      </c>
      <c r="W337" t="str" cm="1">
        <f t="array" aca="1" ref="W337" ca="1">_xlfn.IFS(Table4[[#This Row],[Age]]&lt;25, "Under 25",Table4[[#This Row],[Age]]=34, "25-34", Table4[[#This Row],[Age]]&lt;=49, "35-49", Table4[[#This Row],[Age]]&lt;=64, "50-64", Table4[[#This Row],[Age]]&gt;=65, "65+")</f>
        <v>Under 25</v>
      </c>
      <c r="X337" t="str">
        <f>_xlfn.XLOOKUP(Table4[[#This Row],[StoreID]],Stores!A:A,Stores!B:B, "Not found")</f>
        <v>MegaMart Peckmouth</v>
      </c>
      <c r="Y337" t="str">
        <f>_xlfn.XLOOKUP(Table4[[#This Row],[StoreID]],Stores!A:A,Stores!C:C, "Not Found")</f>
        <v>Peckmouth</v>
      </c>
      <c r="Z337" t="str">
        <f>_xlfn.XLOOKUP(Table4[[#This Row],[StoreID]],Stores!A:A,Stores!D:D, "Not Found")</f>
        <v>East</v>
      </c>
    </row>
    <row r="338" spans="1:26">
      <c r="A338" t="s">
        <v>1204</v>
      </c>
      <c r="B338" s="1">
        <v>45646</v>
      </c>
      <c r="C338" t="s">
        <v>599</v>
      </c>
      <c r="D338" t="s">
        <v>812</v>
      </c>
      <c r="E338" t="s">
        <v>842</v>
      </c>
      <c r="F338">
        <v>4</v>
      </c>
      <c r="G338">
        <v>0.05</v>
      </c>
      <c r="H338" t="s">
        <v>865</v>
      </c>
      <c r="I338" s="4">
        <f>Table4[[#This Row],[Quantity]]*Table4[[#This Row],[UnitPrice]]</f>
        <v>2257.6799999999998</v>
      </c>
      <c r="J338" s="4">
        <f>Table4[[#This Row],[Gross Revenue]]*(1-Table4[[#This Row],[Discount]])</f>
        <v>2144.7959999999998</v>
      </c>
      <c r="K338" s="4">
        <f>Table4[[#This Row],[Quantity]]*Table4[[#This Row],[CostPrice]]</f>
        <v>1175.8399999999999</v>
      </c>
      <c r="L338" s="4">
        <f>Table4[[#This Row],[Net Revenue]]-Table4[[#This Row],[Total Cost]]</f>
        <v>968.9559999999999</v>
      </c>
      <c r="M338" t="str">
        <f>_xlfn.XLOOKUP(Table4[[#This Row],[ProductID]], Products!A:A,Products!B:B, "Not Found")</f>
        <v>Soon Accessories</v>
      </c>
      <c r="N338" t="str">
        <f>TEXT(Table4[[#This Row],[Date]], "mmm")</f>
        <v>Dec</v>
      </c>
      <c r="O338" t="str">
        <f>TEXT(Table4[[#This Row],[Date]], "yyyy")</f>
        <v>2024</v>
      </c>
      <c r="P338" t="str">
        <f>_xlfn.XLOOKUP(Table4[[#This Row],[ProductID]],Products!A:A,Products!C:C, "Not Found")</f>
        <v>Fashion</v>
      </c>
      <c r="Q338" t="str">
        <f>_xlfn.XLOOKUP(Table4[[#This Row],[ProductID]],Products!A:A,Products!D:D,"Not Found")</f>
        <v>Accessories</v>
      </c>
      <c r="R338">
        <f>_xlfn.XLOOKUP(Table4[[#This Row],[ProductID]],Products!A:A,Products!E:E,"Not Found")</f>
        <v>564.41999999999996</v>
      </c>
      <c r="S338">
        <f>_xlfn.XLOOKUP(Table4[[#This Row],[ProductID]],Products!A:A,Products!F:F, "Not Found")</f>
        <v>293.95999999999998</v>
      </c>
      <c r="T338" t="str">
        <f>_xlfn.XLOOKUP(Table4[[#This Row],[CustomerID]],Customers!A:A,Customers!D:D, "Not Found")</f>
        <v>M</v>
      </c>
      <c r="U338" s="6">
        <f>_xlfn.XLOOKUP(Table4[[#This Row],[CustomerID]],Customers!A:A,Customers!E:E, "Not Found")</f>
        <v>25414</v>
      </c>
      <c r="V338">
        <f ca="1">DATEDIF(Table4[[#This Row],[CustomerBirthday]], TODAY(), "Y")</f>
        <v>56</v>
      </c>
      <c r="W338" t="str" cm="1">
        <f t="array" aca="1" ref="W338" ca="1">_xlfn.IFS(Table4[[#This Row],[Age]]&lt;25, "Under 25",Table4[[#This Row],[Age]]=34, "25-34", Table4[[#This Row],[Age]]&lt;=49, "35-49", Table4[[#This Row],[Age]]&lt;=64, "50-64", Table4[[#This Row],[Age]]&gt;=65, "65+")</f>
        <v>50-64</v>
      </c>
      <c r="X338" t="str">
        <f>_xlfn.XLOOKUP(Table4[[#This Row],[StoreID]],Stores!A:A,Stores!B:B, "Not found")</f>
        <v>MegaMart Brianahaven</v>
      </c>
      <c r="Y338" t="str">
        <f>_xlfn.XLOOKUP(Table4[[#This Row],[StoreID]],Stores!A:A,Stores!C:C, "Not Found")</f>
        <v>Brianahaven</v>
      </c>
      <c r="Z338" t="str">
        <f>_xlfn.XLOOKUP(Table4[[#This Row],[StoreID]],Stores!A:A,Stores!D:D, "Not Found")</f>
        <v>North</v>
      </c>
    </row>
    <row r="339" spans="1:26">
      <c r="A339" t="s">
        <v>1205</v>
      </c>
      <c r="B339" s="1">
        <v>45596</v>
      </c>
      <c r="C339" t="s">
        <v>313</v>
      </c>
      <c r="D339" t="s">
        <v>739</v>
      </c>
      <c r="E339" t="s">
        <v>839</v>
      </c>
      <c r="F339">
        <v>1</v>
      </c>
      <c r="G339">
        <v>0</v>
      </c>
      <c r="H339" t="s">
        <v>871</v>
      </c>
      <c r="I339" s="4">
        <f>Table4[[#This Row],[Quantity]]*Table4[[#This Row],[UnitPrice]]</f>
        <v>1194.1199999999999</v>
      </c>
      <c r="J339" s="4">
        <f>Table4[[#This Row],[Gross Revenue]]*(1-Table4[[#This Row],[Discount]])</f>
        <v>1194.1199999999999</v>
      </c>
      <c r="K339" s="4">
        <f>Table4[[#This Row],[Quantity]]*Table4[[#This Row],[CostPrice]]</f>
        <v>838.95</v>
      </c>
      <c r="L339" s="4">
        <f>Table4[[#This Row],[Net Revenue]]-Table4[[#This Row],[Total Cost]]</f>
        <v>355.16999999999985</v>
      </c>
      <c r="M339" t="str">
        <f>_xlfn.XLOOKUP(Table4[[#This Row],[ProductID]], Products!A:A,Products!B:B, "Not Found")</f>
        <v>Step Smartphone</v>
      </c>
      <c r="N339" t="str">
        <f>TEXT(Table4[[#This Row],[Date]], "mmm")</f>
        <v>Oct</v>
      </c>
      <c r="O339" t="str">
        <f>TEXT(Table4[[#This Row],[Date]], "yyyy")</f>
        <v>2024</v>
      </c>
      <c r="P339" t="str">
        <f>_xlfn.XLOOKUP(Table4[[#This Row],[ProductID]],Products!A:A,Products!C:C, "Not Found")</f>
        <v>Electronics</v>
      </c>
      <c r="Q339" t="str">
        <f>_xlfn.XLOOKUP(Table4[[#This Row],[ProductID]],Products!A:A,Products!D:D,"Not Found")</f>
        <v>Smartphone</v>
      </c>
      <c r="R339">
        <f>_xlfn.XLOOKUP(Table4[[#This Row],[ProductID]],Products!A:A,Products!E:E,"Not Found")</f>
        <v>1194.1199999999999</v>
      </c>
      <c r="S339">
        <f>_xlfn.XLOOKUP(Table4[[#This Row],[ProductID]],Products!A:A,Products!F:F, "Not Found")</f>
        <v>838.95</v>
      </c>
      <c r="T339" t="str">
        <f>_xlfn.XLOOKUP(Table4[[#This Row],[CustomerID]],Customers!A:A,Customers!D:D, "Not Found")</f>
        <v>F</v>
      </c>
      <c r="U339" s="6">
        <f>_xlfn.XLOOKUP(Table4[[#This Row],[CustomerID]],Customers!A:A,Customers!E:E, "Not Found")</f>
        <v>29674</v>
      </c>
      <c r="V339">
        <f ca="1">DATEDIF(Table4[[#This Row],[CustomerBirthday]], TODAY(), "Y")</f>
        <v>45</v>
      </c>
      <c r="W339" t="str" cm="1">
        <f t="array" aca="1" ref="W339" ca="1">_xlfn.IFS(Table4[[#This Row],[Age]]&lt;25, "Under 25",Table4[[#This Row],[Age]]=34, "25-34", Table4[[#This Row],[Age]]&lt;=49, "35-49", Table4[[#This Row],[Age]]&lt;=64, "50-64", Table4[[#This Row],[Age]]&gt;=65, "65+")</f>
        <v>35-49</v>
      </c>
      <c r="X339" t="str">
        <f>_xlfn.XLOOKUP(Table4[[#This Row],[StoreID]],Stores!A:A,Stores!B:B, "Not found")</f>
        <v>MegaMart New Michele</v>
      </c>
      <c r="Y339" t="str">
        <f>_xlfn.XLOOKUP(Table4[[#This Row],[StoreID]],Stores!A:A,Stores!C:C, "Not Found")</f>
        <v>New Michele</v>
      </c>
      <c r="Z339" t="str">
        <f>_xlfn.XLOOKUP(Table4[[#This Row],[StoreID]],Stores!A:A,Stores!D:D, "Not Found")</f>
        <v>West</v>
      </c>
    </row>
    <row r="340" spans="1:26">
      <c r="A340" t="s">
        <v>1206</v>
      </c>
      <c r="B340" s="1">
        <v>45395</v>
      </c>
      <c r="C340" t="s">
        <v>500</v>
      </c>
      <c r="D340" t="s">
        <v>804</v>
      </c>
      <c r="E340" t="s">
        <v>831</v>
      </c>
      <c r="F340">
        <v>2</v>
      </c>
      <c r="G340">
        <v>0.15</v>
      </c>
      <c r="H340" t="s">
        <v>871</v>
      </c>
      <c r="I340" s="4">
        <f>Table4[[#This Row],[Quantity]]*Table4[[#This Row],[UnitPrice]]</f>
        <v>1081.8800000000001</v>
      </c>
      <c r="J340" s="4">
        <f>Table4[[#This Row],[Gross Revenue]]*(1-Table4[[#This Row],[Discount]])</f>
        <v>919.59800000000007</v>
      </c>
      <c r="K340" s="4">
        <f>Table4[[#This Row],[Quantity]]*Table4[[#This Row],[CostPrice]]</f>
        <v>796.5</v>
      </c>
      <c r="L340" s="4">
        <f>Table4[[#This Row],[Net Revenue]]-Table4[[#This Row],[Total Cost]]</f>
        <v>123.09800000000007</v>
      </c>
      <c r="M340" t="str">
        <f>_xlfn.XLOOKUP(Table4[[#This Row],[ProductID]], Products!A:A,Products!B:B, "Not Found")</f>
        <v>Church Clothing</v>
      </c>
      <c r="N340" t="str">
        <f>TEXT(Table4[[#This Row],[Date]], "mmm")</f>
        <v>Apr</v>
      </c>
      <c r="O340" t="str">
        <f>TEXT(Table4[[#This Row],[Date]], "yyyy")</f>
        <v>2024</v>
      </c>
      <c r="P340" t="str">
        <f>_xlfn.XLOOKUP(Table4[[#This Row],[ProductID]],Products!A:A,Products!C:C, "Not Found")</f>
        <v>Fashion</v>
      </c>
      <c r="Q340" t="str">
        <f>_xlfn.XLOOKUP(Table4[[#This Row],[ProductID]],Products!A:A,Products!D:D,"Not Found")</f>
        <v>Clothing</v>
      </c>
      <c r="R340">
        <f>_xlfn.XLOOKUP(Table4[[#This Row],[ProductID]],Products!A:A,Products!E:E,"Not Found")</f>
        <v>540.94000000000005</v>
      </c>
      <c r="S340">
        <f>_xlfn.XLOOKUP(Table4[[#This Row],[ProductID]],Products!A:A,Products!F:F, "Not Found")</f>
        <v>398.25</v>
      </c>
      <c r="T340" t="str">
        <f>_xlfn.XLOOKUP(Table4[[#This Row],[CustomerID]],Customers!A:A,Customers!D:D, "Not Found")</f>
        <v>M</v>
      </c>
      <c r="U340" s="6">
        <f>_xlfn.XLOOKUP(Table4[[#This Row],[CustomerID]],Customers!A:A,Customers!E:E, "Not Found")</f>
        <v>30899</v>
      </c>
      <c r="V340">
        <f ca="1">DATEDIF(Table4[[#This Row],[CustomerBirthday]], TODAY(), "Y")</f>
        <v>41</v>
      </c>
      <c r="W340" t="str" cm="1">
        <f t="array" aca="1" ref="W340" ca="1">_xlfn.IFS(Table4[[#This Row],[Age]]&lt;25, "Under 25",Table4[[#This Row],[Age]]=34, "25-34", Table4[[#This Row],[Age]]&lt;=49, "35-49", Table4[[#This Row],[Age]]&lt;=64, "50-64", Table4[[#This Row],[Age]]&gt;=65, "65+")</f>
        <v>35-49</v>
      </c>
      <c r="X340" t="str">
        <f>_xlfn.XLOOKUP(Table4[[#This Row],[StoreID]],Stores!A:A,Stores!B:B, "Not found")</f>
        <v>MegaMart Jimenezborough</v>
      </c>
      <c r="Y340" t="str">
        <f>_xlfn.XLOOKUP(Table4[[#This Row],[StoreID]],Stores!A:A,Stores!C:C, "Not Found")</f>
        <v>Jimenezborough</v>
      </c>
      <c r="Z340" t="str">
        <f>_xlfn.XLOOKUP(Table4[[#This Row],[StoreID]],Stores!A:A,Stores!D:D, "Not Found")</f>
        <v>South</v>
      </c>
    </row>
    <row r="341" spans="1:26">
      <c r="A341" t="s">
        <v>1207</v>
      </c>
      <c r="B341" s="1">
        <v>45420</v>
      </c>
      <c r="C341" t="s">
        <v>44</v>
      </c>
      <c r="D341" t="s">
        <v>739</v>
      </c>
      <c r="E341" t="s">
        <v>842</v>
      </c>
      <c r="F341">
        <v>4</v>
      </c>
      <c r="G341">
        <v>0.05</v>
      </c>
      <c r="H341" t="s">
        <v>865</v>
      </c>
      <c r="I341" s="4">
        <f>Table4[[#This Row],[Quantity]]*Table4[[#This Row],[UnitPrice]]</f>
        <v>4776.4799999999996</v>
      </c>
      <c r="J341" s="4">
        <f>Table4[[#This Row],[Gross Revenue]]*(1-Table4[[#This Row],[Discount]])</f>
        <v>4537.655999999999</v>
      </c>
      <c r="K341" s="4">
        <f>Table4[[#This Row],[Quantity]]*Table4[[#This Row],[CostPrice]]</f>
        <v>3355.8</v>
      </c>
      <c r="L341" s="4">
        <f>Table4[[#This Row],[Net Revenue]]-Table4[[#This Row],[Total Cost]]</f>
        <v>1181.8559999999989</v>
      </c>
      <c r="M341" t="str">
        <f>_xlfn.XLOOKUP(Table4[[#This Row],[ProductID]], Products!A:A,Products!B:B, "Not Found")</f>
        <v>Step Smartphone</v>
      </c>
      <c r="N341" t="str">
        <f>TEXT(Table4[[#This Row],[Date]], "mmm")</f>
        <v>May</v>
      </c>
      <c r="O341" t="str">
        <f>TEXT(Table4[[#This Row],[Date]], "yyyy")</f>
        <v>2024</v>
      </c>
      <c r="P341" t="str">
        <f>_xlfn.XLOOKUP(Table4[[#This Row],[ProductID]],Products!A:A,Products!C:C, "Not Found")</f>
        <v>Electronics</v>
      </c>
      <c r="Q341" t="str">
        <f>_xlfn.XLOOKUP(Table4[[#This Row],[ProductID]],Products!A:A,Products!D:D,"Not Found")</f>
        <v>Smartphone</v>
      </c>
      <c r="R341">
        <f>_xlfn.XLOOKUP(Table4[[#This Row],[ProductID]],Products!A:A,Products!E:E,"Not Found")</f>
        <v>1194.1199999999999</v>
      </c>
      <c r="S341">
        <f>_xlfn.XLOOKUP(Table4[[#This Row],[ProductID]],Products!A:A,Products!F:F, "Not Found")</f>
        <v>838.95</v>
      </c>
      <c r="T341" t="str">
        <f>_xlfn.XLOOKUP(Table4[[#This Row],[CustomerID]],Customers!A:A,Customers!D:D, "Not Found")</f>
        <v>M</v>
      </c>
      <c r="U341" s="6">
        <f>_xlfn.XLOOKUP(Table4[[#This Row],[CustomerID]],Customers!A:A,Customers!E:E, "Not Found")</f>
        <v>28106</v>
      </c>
      <c r="V341">
        <f ca="1">DATEDIF(Table4[[#This Row],[CustomerBirthday]], TODAY(), "Y")</f>
        <v>49</v>
      </c>
      <c r="W341" t="str" cm="1">
        <f t="array" aca="1" ref="W341" ca="1">_xlfn.IFS(Table4[[#This Row],[Age]]&lt;25, "Under 25",Table4[[#This Row],[Age]]=34, "25-34", Table4[[#This Row],[Age]]&lt;=49, "35-49", Table4[[#This Row],[Age]]&lt;=64, "50-64", Table4[[#This Row],[Age]]&gt;=65, "65+")</f>
        <v>35-49</v>
      </c>
      <c r="X341" t="str">
        <f>_xlfn.XLOOKUP(Table4[[#This Row],[StoreID]],Stores!A:A,Stores!B:B, "Not found")</f>
        <v>MegaMart Brianahaven</v>
      </c>
      <c r="Y341" t="str">
        <f>_xlfn.XLOOKUP(Table4[[#This Row],[StoreID]],Stores!A:A,Stores!C:C, "Not Found")</f>
        <v>Brianahaven</v>
      </c>
      <c r="Z341" t="str">
        <f>_xlfn.XLOOKUP(Table4[[#This Row],[StoreID]],Stores!A:A,Stores!D:D, "Not Found")</f>
        <v>North</v>
      </c>
    </row>
    <row r="342" spans="1:26">
      <c r="A342" t="s">
        <v>1208</v>
      </c>
      <c r="B342" s="1">
        <v>45254</v>
      </c>
      <c r="C342" t="s">
        <v>44</v>
      </c>
      <c r="D342" t="s">
        <v>826</v>
      </c>
      <c r="E342" t="s">
        <v>831</v>
      </c>
      <c r="F342">
        <v>3</v>
      </c>
      <c r="G342">
        <v>0</v>
      </c>
      <c r="H342" t="s">
        <v>865</v>
      </c>
      <c r="I342" s="4">
        <f>Table4[[#This Row],[Quantity]]*Table4[[#This Row],[UnitPrice]]</f>
        <v>3133.92</v>
      </c>
      <c r="J342" s="4">
        <f>Table4[[#This Row],[Gross Revenue]]*(1-Table4[[#This Row],[Discount]])</f>
        <v>3133.92</v>
      </c>
      <c r="K342" s="4">
        <f>Table4[[#This Row],[Quantity]]*Table4[[#This Row],[CostPrice]]</f>
        <v>2325.21</v>
      </c>
      <c r="L342" s="4">
        <f>Table4[[#This Row],[Net Revenue]]-Table4[[#This Row],[Total Cost]]</f>
        <v>808.71</v>
      </c>
      <c r="M342" t="str">
        <f>_xlfn.XLOOKUP(Table4[[#This Row],[ProductID]], Products!A:A,Products!B:B, "Not Found")</f>
        <v>Maybe Footwear</v>
      </c>
      <c r="N342" t="str">
        <f>TEXT(Table4[[#This Row],[Date]], "mmm")</f>
        <v>Nov</v>
      </c>
      <c r="O342" t="str">
        <f>TEXT(Table4[[#This Row],[Date]], "yyyy")</f>
        <v>2023</v>
      </c>
      <c r="P342" t="str">
        <f>_xlfn.XLOOKUP(Table4[[#This Row],[ProductID]],Products!A:A,Products!C:C, "Not Found")</f>
        <v>Fashion</v>
      </c>
      <c r="Q342" t="str">
        <f>_xlfn.XLOOKUP(Table4[[#This Row],[ProductID]],Products!A:A,Products!D:D,"Not Found")</f>
        <v>Footwear</v>
      </c>
      <c r="R342">
        <f>_xlfn.XLOOKUP(Table4[[#This Row],[ProductID]],Products!A:A,Products!E:E,"Not Found")</f>
        <v>1044.6400000000001</v>
      </c>
      <c r="S342">
        <f>_xlfn.XLOOKUP(Table4[[#This Row],[ProductID]],Products!A:A,Products!F:F, "Not Found")</f>
        <v>775.07</v>
      </c>
      <c r="T342" t="str">
        <f>_xlfn.XLOOKUP(Table4[[#This Row],[CustomerID]],Customers!A:A,Customers!D:D, "Not Found")</f>
        <v>M</v>
      </c>
      <c r="U342" s="6">
        <f>_xlfn.XLOOKUP(Table4[[#This Row],[CustomerID]],Customers!A:A,Customers!E:E, "Not Found")</f>
        <v>28106</v>
      </c>
      <c r="V342">
        <f ca="1">DATEDIF(Table4[[#This Row],[CustomerBirthday]], TODAY(), "Y")</f>
        <v>49</v>
      </c>
      <c r="W342" t="str" cm="1">
        <f t="array" aca="1" ref="W342" ca="1">_xlfn.IFS(Table4[[#This Row],[Age]]&lt;25, "Under 25",Table4[[#This Row],[Age]]=34, "25-34", Table4[[#This Row],[Age]]&lt;=49, "35-49", Table4[[#This Row],[Age]]&lt;=64, "50-64", Table4[[#This Row],[Age]]&gt;=65, "65+")</f>
        <v>35-49</v>
      </c>
      <c r="X342" t="str">
        <f>_xlfn.XLOOKUP(Table4[[#This Row],[StoreID]],Stores!A:A,Stores!B:B, "Not found")</f>
        <v>MegaMart Jimenezborough</v>
      </c>
      <c r="Y342" t="str">
        <f>_xlfn.XLOOKUP(Table4[[#This Row],[StoreID]],Stores!A:A,Stores!C:C, "Not Found")</f>
        <v>Jimenezborough</v>
      </c>
      <c r="Z342" t="str">
        <f>_xlfn.XLOOKUP(Table4[[#This Row],[StoreID]],Stores!A:A,Stores!D:D, "Not Found")</f>
        <v>South</v>
      </c>
    </row>
    <row r="343" spans="1:26">
      <c r="A343" t="s">
        <v>1209</v>
      </c>
      <c r="B343" s="1">
        <v>45846</v>
      </c>
      <c r="C343" t="s">
        <v>277</v>
      </c>
      <c r="D343" t="s">
        <v>800</v>
      </c>
      <c r="E343" t="s">
        <v>842</v>
      </c>
      <c r="F343">
        <v>5</v>
      </c>
      <c r="G343">
        <v>0.15</v>
      </c>
      <c r="H343" t="s">
        <v>871</v>
      </c>
      <c r="I343" s="4">
        <f>Table4[[#This Row],[Quantity]]*Table4[[#This Row],[UnitPrice]]</f>
        <v>9763.25</v>
      </c>
      <c r="J343" s="4">
        <f>Table4[[#This Row],[Gross Revenue]]*(1-Table4[[#This Row],[Discount]])</f>
        <v>8298.7624999999989</v>
      </c>
      <c r="K343" s="4">
        <f>Table4[[#This Row],[Quantity]]*Table4[[#This Row],[CostPrice]]</f>
        <v>7256.35</v>
      </c>
      <c r="L343" s="4">
        <f>Table4[[#This Row],[Net Revenue]]-Table4[[#This Row],[Total Cost]]</f>
        <v>1042.4124999999985</v>
      </c>
      <c r="M343" t="str">
        <f>_xlfn.XLOOKUP(Table4[[#This Row],[ProductID]], Products!A:A,Products!B:B, "Not Found")</f>
        <v>Book Television</v>
      </c>
      <c r="N343" t="str">
        <f>TEXT(Table4[[#This Row],[Date]], "mmm")</f>
        <v>Jul</v>
      </c>
      <c r="O343" t="str">
        <f>TEXT(Table4[[#This Row],[Date]], "yyyy")</f>
        <v>2025</v>
      </c>
      <c r="P343" t="str">
        <f>_xlfn.XLOOKUP(Table4[[#This Row],[ProductID]],Products!A:A,Products!C:C, "Not Found")</f>
        <v>Electronics</v>
      </c>
      <c r="Q343" t="str">
        <f>_xlfn.XLOOKUP(Table4[[#This Row],[ProductID]],Products!A:A,Products!D:D,"Not Found")</f>
        <v>Television</v>
      </c>
      <c r="R343">
        <f>_xlfn.XLOOKUP(Table4[[#This Row],[ProductID]],Products!A:A,Products!E:E,"Not Found")</f>
        <v>1952.65</v>
      </c>
      <c r="S343">
        <f>_xlfn.XLOOKUP(Table4[[#This Row],[ProductID]],Products!A:A,Products!F:F, "Not Found")</f>
        <v>1451.27</v>
      </c>
      <c r="T343" t="str">
        <f>_xlfn.XLOOKUP(Table4[[#This Row],[CustomerID]],Customers!A:A,Customers!D:D, "Not Found")</f>
        <v>F</v>
      </c>
      <c r="U343" s="6">
        <f>_xlfn.XLOOKUP(Table4[[#This Row],[CustomerID]],Customers!A:A,Customers!E:E, "Not Found")</f>
        <v>23715</v>
      </c>
      <c r="V343">
        <f ca="1">DATEDIF(Table4[[#This Row],[CustomerBirthday]], TODAY(), "Y")</f>
        <v>61</v>
      </c>
      <c r="W343" t="str" cm="1">
        <f t="array" aca="1" ref="W343" ca="1">_xlfn.IFS(Table4[[#This Row],[Age]]&lt;25, "Under 25",Table4[[#This Row],[Age]]=34, "25-34", Table4[[#This Row],[Age]]&lt;=49, "35-49", Table4[[#This Row],[Age]]&lt;=64, "50-64", Table4[[#This Row],[Age]]&gt;=65, "65+")</f>
        <v>50-64</v>
      </c>
      <c r="X343" t="str">
        <f>_xlfn.XLOOKUP(Table4[[#This Row],[StoreID]],Stores!A:A,Stores!B:B, "Not found")</f>
        <v>MegaMart Brianahaven</v>
      </c>
      <c r="Y343" t="str">
        <f>_xlfn.XLOOKUP(Table4[[#This Row],[StoreID]],Stores!A:A,Stores!C:C, "Not Found")</f>
        <v>Brianahaven</v>
      </c>
      <c r="Z343" t="str">
        <f>_xlfn.XLOOKUP(Table4[[#This Row],[StoreID]],Stores!A:A,Stores!D:D, "Not Found")</f>
        <v>North</v>
      </c>
    </row>
    <row r="344" spans="1:26">
      <c r="A344" t="s">
        <v>1210</v>
      </c>
      <c r="B344" s="1">
        <v>45619</v>
      </c>
      <c r="C344" t="s">
        <v>476</v>
      </c>
      <c r="D344" t="s">
        <v>769</v>
      </c>
      <c r="E344" t="s">
        <v>842</v>
      </c>
      <c r="F344">
        <v>3</v>
      </c>
      <c r="G344">
        <v>0.05</v>
      </c>
      <c r="H344" t="s">
        <v>875</v>
      </c>
      <c r="I344" s="4">
        <f>Table4[[#This Row],[Quantity]]*Table4[[#This Row],[UnitPrice]]</f>
        <v>76.710000000000008</v>
      </c>
      <c r="J344" s="4">
        <f>Table4[[#This Row],[Gross Revenue]]*(1-Table4[[#This Row],[Discount]])</f>
        <v>72.874499999999998</v>
      </c>
      <c r="K344" s="4">
        <f>Table4[[#This Row],[Quantity]]*Table4[[#This Row],[CostPrice]]</f>
        <v>57.150000000000006</v>
      </c>
      <c r="L344" s="4">
        <f>Table4[[#This Row],[Net Revenue]]-Table4[[#This Row],[Total Cost]]</f>
        <v>15.724499999999992</v>
      </c>
      <c r="M344" t="str">
        <f>_xlfn.XLOOKUP(Table4[[#This Row],[ProductID]], Products!A:A,Products!B:B, "Not Found")</f>
        <v>How Vegetables</v>
      </c>
      <c r="N344" t="str">
        <f>TEXT(Table4[[#This Row],[Date]], "mmm")</f>
        <v>Nov</v>
      </c>
      <c r="O344" t="str">
        <f>TEXT(Table4[[#This Row],[Date]], "yyyy")</f>
        <v>2024</v>
      </c>
      <c r="P344" t="str">
        <f>_xlfn.XLOOKUP(Table4[[#This Row],[ProductID]],Products!A:A,Products!C:C, "Not Found")</f>
        <v>Groceries</v>
      </c>
      <c r="Q344" t="str">
        <f>_xlfn.XLOOKUP(Table4[[#This Row],[ProductID]],Products!A:A,Products!D:D,"Not Found")</f>
        <v>Vegetables</v>
      </c>
      <c r="R344">
        <f>_xlfn.XLOOKUP(Table4[[#This Row],[ProductID]],Products!A:A,Products!E:E,"Not Found")</f>
        <v>25.57</v>
      </c>
      <c r="S344">
        <f>_xlfn.XLOOKUP(Table4[[#This Row],[ProductID]],Products!A:A,Products!F:F, "Not Found")</f>
        <v>19.05</v>
      </c>
      <c r="T344" t="str">
        <f>_xlfn.XLOOKUP(Table4[[#This Row],[CustomerID]],Customers!A:A,Customers!D:D, "Not Found")</f>
        <v>M</v>
      </c>
      <c r="U344" s="6">
        <f>_xlfn.XLOOKUP(Table4[[#This Row],[CustomerID]],Customers!A:A,Customers!E:E, "Not Found")</f>
        <v>29985</v>
      </c>
      <c r="V344">
        <f ca="1">DATEDIF(Table4[[#This Row],[CustomerBirthday]], TODAY(), "Y")</f>
        <v>44</v>
      </c>
      <c r="W344" t="str" cm="1">
        <f t="array" aca="1" ref="W344" ca="1">_xlfn.IFS(Table4[[#This Row],[Age]]&lt;25, "Under 25",Table4[[#This Row],[Age]]=34, "25-34", Table4[[#This Row],[Age]]&lt;=49, "35-49", Table4[[#This Row],[Age]]&lt;=64, "50-64", Table4[[#This Row],[Age]]&gt;=65, "65+")</f>
        <v>35-49</v>
      </c>
      <c r="X344" t="str">
        <f>_xlfn.XLOOKUP(Table4[[#This Row],[StoreID]],Stores!A:A,Stores!B:B, "Not found")</f>
        <v>MegaMart Brianahaven</v>
      </c>
      <c r="Y344" t="str">
        <f>_xlfn.XLOOKUP(Table4[[#This Row],[StoreID]],Stores!A:A,Stores!C:C, "Not Found")</f>
        <v>Brianahaven</v>
      </c>
      <c r="Z344" t="str">
        <f>_xlfn.XLOOKUP(Table4[[#This Row],[StoreID]],Stores!A:A,Stores!D:D, "Not Found")</f>
        <v>North</v>
      </c>
    </row>
    <row r="345" spans="1:26">
      <c r="A345" t="s">
        <v>1211</v>
      </c>
      <c r="B345" s="1">
        <v>45708</v>
      </c>
      <c r="C345" t="s">
        <v>320</v>
      </c>
      <c r="D345" t="s">
        <v>816</v>
      </c>
      <c r="E345" t="s">
        <v>835</v>
      </c>
      <c r="F345">
        <v>4</v>
      </c>
      <c r="G345">
        <v>0.1</v>
      </c>
      <c r="H345" t="s">
        <v>871</v>
      </c>
      <c r="I345" s="4">
        <f>Table4[[#This Row],[Quantity]]*Table4[[#This Row],[UnitPrice]]</f>
        <v>7516.32</v>
      </c>
      <c r="J345" s="4">
        <f>Table4[[#This Row],[Gross Revenue]]*(1-Table4[[#This Row],[Discount]])</f>
        <v>6764.6880000000001</v>
      </c>
      <c r="K345" s="4">
        <f>Table4[[#This Row],[Quantity]]*Table4[[#This Row],[CostPrice]]</f>
        <v>4018.24</v>
      </c>
      <c r="L345" s="4">
        <f>Table4[[#This Row],[Net Revenue]]-Table4[[#This Row],[Total Cost]]</f>
        <v>2746.4480000000003</v>
      </c>
      <c r="M345" t="str">
        <f>_xlfn.XLOOKUP(Table4[[#This Row],[ProductID]], Products!A:A,Products!B:B, "Not Found")</f>
        <v>Set Dairy</v>
      </c>
      <c r="N345" t="str">
        <f>TEXT(Table4[[#This Row],[Date]], "mmm")</f>
        <v>Feb</v>
      </c>
      <c r="O345" t="str">
        <f>TEXT(Table4[[#This Row],[Date]], "yyyy")</f>
        <v>2025</v>
      </c>
      <c r="P345" t="str">
        <f>_xlfn.XLOOKUP(Table4[[#This Row],[ProductID]],Products!A:A,Products!C:C, "Not Found")</f>
        <v>Groceries</v>
      </c>
      <c r="Q345" t="str">
        <f>_xlfn.XLOOKUP(Table4[[#This Row],[ProductID]],Products!A:A,Products!D:D,"Not Found")</f>
        <v>Dairy</v>
      </c>
      <c r="R345">
        <f>_xlfn.XLOOKUP(Table4[[#This Row],[ProductID]],Products!A:A,Products!E:E,"Not Found")</f>
        <v>1879.08</v>
      </c>
      <c r="S345">
        <f>_xlfn.XLOOKUP(Table4[[#This Row],[ProductID]],Products!A:A,Products!F:F, "Not Found")</f>
        <v>1004.56</v>
      </c>
      <c r="T345" t="str">
        <f>_xlfn.XLOOKUP(Table4[[#This Row],[CustomerID]],Customers!A:A,Customers!D:D, "Not Found")</f>
        <v>M</v>
      </c>
      <c r="U345" s="6">
        <f>_xlfn.XLOOKUP(Table4[[#This Row],[CustomerID]],Customers!A:A,Customers!E:E, "Not Found")</f>
        <v>28937</v>
      </c>
      <c r="V345">
        <f ca="1">DATEDIF(Table4[[#This Row],[CustomerBirthday]], TODAY(), "Y")</f>
        <v>47</v>
      </c>
      <c r="W345" t="str" cm="1">
        <f t="array" aca="1" ref="W345" ca="1">_xlfn.IFS(Table4[[#This Row],[Age]]&lt;25, "Under 25",Table4[[#This Row],[Age]]=34, "25-34", Table4[[#This Row],[Age]]&lt;=49, "35-49", Table4[[#This Row],[Age]]&lt;=64, "50-64", Table4[[#This Row],[Age]]&gt;=65, "65+")</f>
        <v>35-49</v>
      </c>
      <c r="X345" t="str">
        <f>_xlfn.XLOOKUP(Table4[[#This Row],[StoreID]],Stores!A:A,Stores!B:B, "Not found")</f>
        <v>MegaMart Peckmouth</v>
      </c>
      <c r="Y345" t="str">
        <f>_xlfn.XLOOKUP(Table4[[#This Row],[StoreID]],Stores!A:A,Stores!C:C, "Not Found")</f>
        <v>Peckmouth</v>
      </c>
      <c r="Z345" t="str">
        <f>_xlfn.XLOOKUP(Table4[[#This Row],[StoreID]],Stores!A:A,Stores!D:D, "Not Found")</f>
        <v>East</v>
      </c>
    </row>
    <row r="346" spans="1:26">
      <c r="A346" t="s">
        <v>1212</v>
      </c>
      <c r="B346" s="1">
        <v>45899</v>
      </c>
      <c r="C346" t="s">
        <v>20</v>
      </c>
      <c r="D346" t="s">
        <v>792</v>
      </c>
      <c r="E346" t="s">
        <v>839</v>
      </c>
      <c r="F346">
        <v>3</v>
      </c>
      <c r="G346">
        <v>0.05</v>
      </c>
      <c r="H346" t="s">
        <v>871</v>
      </c>
      <c r="I346" s="4">
        <f>Table4[[#This Row],[Quantity]]*Table4[[#This Row],[UnitPrice]]</f>
        <v>5396.91</v>
      </c>
      <c r="J346" s="4">
        <f>Table4[[#This Row],[Gross Revenue]]*(1-Table4[[#This Row],[Discount]])</f>
        <v>5127.0644999999995</v>
      </c>
      <c r="K346" s="4">
        <f>Table4[[#This Row],[Quantity]]*Table4[[#This Row],[CostPrice]]</f>
        <v>3987.4500000000003</v>
      </c>
      <c r="L346" s="4">
        <f>Table4[[#This Row],[Net Revenue]]-Table4[[#This Row],[Total Cost]]</f>
        <v>1139.6144999999992</v>
      </c>
      <c r="M346" t="str">
        <f>_xlfn.XLOOKUP(Table4[[#This Row],[ProductID]], Products!A:A,Products!B:B, "Not Found")</f>
        <v>Beat Accessories</v>
      </c>
      <c r="N346" t="str">
        <f>TEXT(Table4[[#This Row],[Date]], "mmm")</f>
        <v>Aug</v>
      </c>
      <c r="O346" t="str">
        <f>TEXT(Table4[[#This Row],[Date]], "yyyy")</f>
        <v>2025</v>
      </c>
      <c r="P346" t="str">
        <f>_xlfn.XLOOKUP(Table4[[#This Row],[ProductID]],Products!A:A,Products!C:C, "Not Found")</f>
        <v>Fashion</v>
      </c>
      <c r="Q346" t="str">
        <f>_xlfn.XLOOKUP(Table4[[#This Row],[ProductID]],Products!A:A,Products!D:D,"Not Found")</f>
        <v>Accessories</v>
      </c>
      <c r="R346">
        <f>_xlfn.XLOOKUP(Table4[[#This Row],[ProductID]],Products!A:A,Products!E:E,"Not Found")</f>
        <v>1798.97</v>
      </c>
      <c r="S346">
        <f>_xlfn.XLOOKUP(Table4[[#This Row],[ProductID]],Products!A:A,Products!F:F, "Not Found")</f>
        <v>1329.15</v>
      </c>
      <c r="T346" t="str">
        <f>_xlfn.XLOOKUP(Table4[[#This Row],[CustomerID]],Customers!A:A,Customers!D:D, "Not Found")</f>
        <v>M</v>
      </c>
      <c r="U346" s="6">
        <f>_xlfn.XLOOKUP(Table4[[#This Row],[CustomerID]],Customers!A:A,Customers!E:E, "Not Found")</f>
        <v>33771</v>
      </c>
      <c r="V346">
        <f ca="1">DATEDIF(Table4[[#This Row],[CustomerBirthday]], TODAY(), "Y")</f>
        <v>34</v>
      </c>
      <c r="W346" t="str" cm="1">
        <f t="array" aca="1" ref="W346" ca="1">_xlfn.IFS(Table4[[#This Row],[Age]]&lt;25, "Under 25",Table4[[#This Row],[Age]]=34, "25-34", Table4[[#This Row],[Age]]&lt;=49, "35-49", Table4[[#This Row],[Age]]&lt;=64, "50-64", Table4[[#This Row],[Age]]&gt;=65, "65+")</f>
        <v>25-34</v>
      </c>
      <c r="X346" t="str">
        <f>_xlfn.XLOOKUP(Table4[[#This Row],[StoreID]],Stores!A:A,Stores!B:B, "Not found")</f>
        <v>MegaMart New Michele</v>
      </c>
      <c r="Y346" t="str">
        <f>_xlfn.XLOOKUP(Table4[[#This Row],[StoreID]],Stores!A:A,Stores!C:C, "Not Found")</f>
        <v>New Michele</v>
      </c>
      <c r="Z346" t="str">
        <f>_xlfn.XLOOKUP(Table4[[#This Row],[StoreID]],Stores!A:A,Stores!D:D, "Not Found")</f>
        <v>West</v>
      </c>
    </row>
    <row r="347" spans="1:26">
      <c r="A347" t="s">
        <v>1213</v>
      </c>
      <c r="B347" s="1">
        <v>45744</v>
      </c>
      <c r="C347" t="s">
        <v>563</v>
      </c>
      <c r="D347" t="s">
        <v>750</v>
      </c>
      <c r="E347" t="s">
        <v>842</v>
      </c>
      <c r="F347">
        <v>4</v>
      </c>
      <c r="G347">
        <v>0.1</v>
      </c>
      <c r="H347" t="s">
        <v>875</v>
      </c>
      <c r="I347" s="4">
        <f>Table4[[#This Row],[Quantity]]*Table4[[#This Row],[UnitPrice]]</f>
        <v>5371</v>
      </c>
      <c r="J347" s="4">
        <f>Table4[[#This Row],[Gross Revenue]]*(1-Table4[[#This Row],[Discount]])</f>
        <v>4833.9000000000005</v>
      </c>
      <c r="K347" s="4">
        <f>Table4[[#This Row],[Quantity]]*Table4[[#This Row],[CostPrice]]</f>
        <v>3191.76</v>
      </c>
      <c r="L347" s="4">
        <f>Table4[[#This Row],[Net Revenue]]-Table4[[#This Row],[Total Cost]]</f>
        <v>1642.1400000000003</v>
      </c>
      <c r="M347" t="str">
        <f>_xlfn.XLOOKUP(Table4[[#This Row],[ProductID]], Products!A:A,Products!B:B, "Not Found")</f>
        <v>Add Clothing</v>
      </c>
      <c r="N347" t="str">
        <f>TEXT(Table4[[#This Row],[Date]], "mmm")</f>
        <v>Mar</v>
      </c>
      <c r="O347" t="str">
        <f>TEXT(Table4[[#This Row],[Date]], "yyyy")</f>
        <v>2025</v>
      </c>
      <c r="P347" t="str">
        <f>_xlfn.XLOOKUP(Table4[[#This Row],[ProductID]],Products!A:A,Products!C:C, "Not Found")</f>
        <v>Fashion</v>
      </c>
      <c r="Q347" t="str">
        <f>_xlfn.XLOOKUP(Table4[[#This Row],[ProductID]],Products!A:A,Products!D:D,"Not Found")</f>
        <v>Clothing</v>
      </c>
      <c r="R347">
        <f>_xlfn.XLOOKUP(Table4[[#This Row],[ProductID]],Products!A:A,Products!E:E,"Not Found")</f>
        <v>1342.75</v>
      </c>
      <c r="S347">
        <f>_xlfn.XLOOKUP(Table4[[#This Row],[ProductID]],Products!A:A,Products!F:F, "Not Found")</f>
        <v>797.94</v>
      </c>
      <c r="T347" t="str">
        <f>_xlfn.XLOOKUP(Table4[[#This Row],[CustomerID]],Customers!A:A,Customers!D:D, "Not Found")</f>
        <v>M</v>
      </c>
      <c r="U347" s="6">
        <f>_xlfn.XLOOKUP(Table4[[#This Row],[CustomerID]],Customers!A:A,Customers!E:E, "Not Found")</f>
        <v>24092</v>
      </c>
      <c r="V347">
        <f ca="1">DATEDIF(Table4[[#This Row],[CustomerBirthday]], TODAY(), "Y")</f>
        <v>60</v>
      </c>
      <c r="W347" t="str" cm="1">
        <f t="array" aca="1" ref="W347" ca="1">_xlfn.IFS(Table4[[#This Row],[Age]]&lt;25, "Under 25",Table4[[#This Row],[Age]]=34, "25-34", Table4[[#This Row],[Age]]&lt;=49, "35-49", Table4[[#This Row],[Age]]&lt;=64, "50-64", Table4[[#This Row],[Age]]&gt;=65, "65+")</f>
        <v>50-64</v>
      </c>
      <c r="X347" t="str">
        <f>_xlfn.XLOOKUP(Table4[[#This Row],[StoreID]],Stores!A:A,Stores!B:B, "Not found")</f>
        <v>MegaMart Brianahaven</v>
      </c>
      <c r="Y347" t="str">
        <f>_xlfn.XLOOKUP(Table4[[#This Row],[StoreID]],Stores!A:A,Stores!C:C, "Not Found")</f>
        <v>Brianahaven</v>
      </c>
      <c r="Z347" t="str">
        <f>_xlfn.XLOOKUP(Table4[[#This Row],[StoreID]],Stores!A:A,Stores!D:D, "Not Found")</f>
        <v>North</v>
      </c>
    </row>
    <row r="348" spans="1:26">
      <c r="A348" t="s">
        <v>1214</v>
      </c>
      <c r="B348" s="1">
        <v>45719</v>
      </c>
      <c r="C348" t="s">
        <v>386</v>
      </c>
      <c r="D348" t="s">
        <v>786</v>
      </c>
      <c r="E348" t="s">
        <v>831</v>
      </c>
      <c r="F348">
        <v>2</v>
      </c>
      <c r="G348">
        <v>0.05</v>
      </c>
      <c r="H348" t="s">
        <v>868</v>
      </c>
      <c r="I348" s="4">
        <f>Table4[[#This Row],[Quantity]]*Table4[[#This Row],[UnitPrice]]</f>
        <v>58.48</v>
      </c>
      <c r="J348" s="4">
        <f>Table4[[#This Row],[Gross Revenue]]*(1-Table4[[#This Row],[Discount]])</f>
        <v>55.555999999999997</v>
      </c>
      <c r="K348" s="4">
        <f>Table4[[#This Row],[Quantity]]*Table4[[#This Row],[CostPrice]]</f>
        <v>30.56</v>
      </c>
      <c r="L348" s="4">
        <f>Table4[[#This Row],[Net Revenue]]-Table4[[#This Row],[Total Cost]]</f>
        <v>24.995999999999999</v>
      </c>
      <c r="M348" t="str">
        <f>_xlfn.XLOOKUP(Table4[[#This Row],[ProductID]], Products!A:A,Products!B:B, "Not Found")</f>
        <v>National Watches</v>
      </c>
      <c r="N348" t="str">
        <f>TEXT(Table4[[#This Row],[Date]], "mmm")</f>
        <v>Mar</v>
      </c>
      <c r="O348" t="str">
        <f>TEXT(Table4[[#This Row],[Date]], "yyyy")</f>
        <v>2025</v>
      </c>
      <c r="P348" t="str">
        <f>_xlfn.XLOOKUP(Table4[[#This Row],[ProductID]],Products!A:A,Products!C:C, "Not Found")</f>
        <v>Fashion</v>
      </c>
      <c r="Q348" t="str">
        <f>_xlfn.XLOOKUP(Table4[[#This Row],[ProductID]],Products!A:A,Products!D:D,"Not Found")</f>
        <v>Watches</v>
      </c>
      <c r="R348">
        <f>_xlfn.XLOOKUP(Table4[[#This Row],[ProductID]],Products!A:A,Products!E:E,"Not Found")</f>
        <v>29.24</v>
      </c>
      <c r="S348">
        <f>_xlfn.XLOOKUP(Table4[[#This Row],[ProductID]],Products!A:A,Products!F:F, "Not Found")</f>
        <v>15.28</v>
      </c>
      <c r="T348" t="str">
        <f>_xlfn.XLOOKUP(Table4[[#This Row],[CustomerID]],Customers!A:A,Customers!D:D, "Not Found")</f>
        <v>F</v>
      </c>
      <c r="U348" s="6">
        <f>_xlfn.XLOOKUP(Table4[[#This Row],[CustomerID]],Customers!A:A,Customers!E:E, "Not Found")</f>
        <v>23676</v>
      </c>
      <c r="V348">
        <f ca="1">DATEDIF(Table4[[#This Row],[CustomerBirthday]], TODAY(), "Y")</f>
        <v>61</v>
      </c>
      <c r="W348" t="str" cm="1">
        <f t="array" aca="1" ref="W348" ca="1">_xlfn.IFS(Table4[[#This Row],[Age]]&lt;25, "Under 25",Table4[[#This Row],[Age]]=34, "25-34", Table4[[#This Row],[Age]]&lt;=49, "35-49", Table4[[#This Row],[Age]]&lt;=64, "50-64", Table4[[#This Row],[Age]]&gt;=65, "65+")</f>
        <v>50-64</v>
      </c>
      <c r="X348" t="str">
        <f>_xlfn.XLOOKUP(Table4[[#This Row],[StoreID]],Stores!A:A,Stores!B:B, "Not found")</f>
        <v>MegaMart Jimenezborough</v>
      </c>
      <c r="Y348" t="str">
        <f>_xlfn.XLOOKUP(Table4[[#This Row],[StoreID]],Stores!A:A,Stores!C:C, "Not Found")</f>
        <v>Jimenezborough</v>
      </c>
      <c r="Z348" t="str">
        <f>_xlfn.XLOOKUP(Table4[[#This Row],[StoreID]],Stores!A:A,Stores!D:D, "Not Found")</f>
        <v>South</v>
      </c>
    </row>
    <row r="349" spans="1:26">
      <c r="A349" t="s">
        <v>1215</v>
      </c>
      <c r="B349" s="1">
        <v>45726</v>
      </c>
      <c r="C349" t="s">
        <v>313</v>
      </c>
      <c r="D349" t="s">
        <v>776</v>
      </c>
      <c r="E349" t="s">
        <v>835</v>
      </c>
      <c r="F349">
        <v>1</v>
      </c>
      <c r="G349">
        <v>0.1</v>
      </c>
      <c r="H349" t="s">
        <v>868</v>
      </c>
      <c r="I349" s="4">
        <f>Table4[[#This Row],[Quantity]]*Table4[[#This Row],[UnitPrice]]</f>
        <v>429.15</v>
      </c>
      <c r="J349" s="4">
        <f>Table4[[#This Row],[Gross Revenue]]*(1-Table4[[#This Row],[Discount]])</f>
        <v>386.23500000000001</v>
      </c>
      <c r="K349" s="4">
        <f>Table4[[#This Row],[Quantity]]*Table4[[#This Row],[CostPrice]]</f>
        <v>258.72000000000003</v>
      </c>
      <c r="L349" s="4">
        <f>Table4[[#This Row],[Net Revenue]]-Table4[[#This Row],[Total Cost]]</f>
        <v>127.51499999999999</v>
      </c>
      <c r="M349" t="str">
        <f>_xlfn.XLOOKUP(Table4[[#This Row],[ProductID]], Products!A:A,Products!B:B, "Not Found")</f>
        <v>Little Watches</v>
      </c>
      <c r="N349" t="str">
        <f>TEXT(Table4[[#This Row],[Date]], "mmm")</f>
        <v>Mar</v>
      </c>
      <c r="O349" t="str">
        <f>TEXT(Table4[[#This Row],[Date]], "yyyy")</f>
        <v>2025</v>
      </c>
      <c r="P349" t="str">
        <f>_xlfn.XLOOKUP(Table4[[#This Row],[ProductID]],Products!A:A,Products!C:C, "Not Found")</f>
        <v>Fashion</v>
      </c>
      <c r="Q349" t="str">
        <f>_xlfn.XLOOKUP(Table4[[#This Row],[ProductID]],Products!A:A,Products!D:D,"Not Found")</f>
        <v>Watches</v>
      </c>
      <c r="R349">
        <f>_xlfn.XLOOKUP(Table4[[#This Row],[ProductID]],Products!A:A,Products!E:E,"Not Found")</f>
        <v>429.15</v>
      </c>
      <c r="S349">
        <f>_xlfn.XLOOKUP(Table4[[#This Row],[ProductID]],Products!A:A,Products!F:F, "Not Found")</f>
        <v>258.72000000000003</v>
      </c>
      <c r="T349" t="str">
        <f>_xlfn.XLOOKUP(Table4[[#This Row],[CustomerID]],Customers!A:A,Customers!D:D, "Not Found")</f>
        <v>F</v>
      </c>
      <c r="U349" s="6">
        <f>_xlfn.XLOOKUP(Table4[[#This Row],[CustomerID]],Customers!A:A,Customers!E:E, "Not Found")</f>
        <v>29674</v>
      </c>
      <c r="V349">
        <f ca="1">DATEDIF(Table4[[#This Row],[CustomerBirthday]], TODAY(), "Y")</f>
        <v>45</v>
      </c>
      <c r="W349" t="str" cm="1">
        <f t="array" aca="1" ref="W349" ca="1">_xlfn.IFS(Table4[[#This Row],[Age]]&lt;25, "Under 25",Table4[[#This Row],[Age]]=34, "25-34", Table4[[#This Row],[Age]]&lt;=49, "35-49", Table4[[#This Row],[Age]]&lt;=64, "50-64", Table4[[#This Row],[Age]]&gt;=65, "65+")</f>
        <v>35-49</v>
      </c>
      <c r="X349" t="str">
        <f>_xlfn.XLOOKUP(Table4[[#This Row],[StoreID]],Stores!A:A,Stores!B:B, "Not found")</f>
        <v>MegaMart Peckmouth</v>
      </c>
      <c r="Y349" t="str">
        <f>_xlfn.XLOOKUP(Table4[[#This Row],[StoreID]],Stores!A:A,Stores!C:C, "Not Found")</f>
        <v>Peckmouth</v>
      </c>
      <c r="Z349" t="str">
        <f>_xlfn.XLOOKUP(Table4[[#This Row],[StoreID]],Stores!A:A,Stores!D:D, "Not Found")</f>
        <v>East</v>
      </c>
    </row>
    <row r="350" spans="1:26">
      <c r="A350" t="s">
        <v>1216</v>
      </c>
      <c r="B350" s="1">
        <v>45850</v>
      </c>
      <c r="C350" t="s">
        <v>234</v>
      </c>
      <c r="D350" t="s">
        <v>776</v>
      </c>
      <c r="E350" t="s">
        <v>842</v>
      </c>
      <c r="F350">
        <v>3</v>
      </c>
      <c r="G350">
        <v>0.1</v>
      </c>
      <c r="H350" t="s">
        <v>865</v>
      </c>
      <c r="I350" s="4">
        <f>Table4[[#This Row],[Quantity]]*Table4[[#This Row],[UnitPrice]]</f>
        <v>1287.4499999999998</v>
      </c>
      <c r="J350" s="4">
        <f>Table4[[#This Row],[Gross Revenue]]*(1-Table4[[#This Row],[Discount]])</f>
        <v>1158.7049999999999</v>
      </c>
      <c r="K350" s="4">
        <f>Table4[[#This Row],[Quantity]]*Table4[[#This Row],[CostPrice]]</f>
        <v>776.16000000000008</v>
      </c>
      <c r="L350" s="4">
        <f>Table4[[#This Row],[Net Revenue]]-Table4[[#This Row],[Total Cost]]</f>
        <v>382.54499999999985</v>
      </c>
      <c r="M350" t="str">
        <f>_xlfn.XLOOKUP(Table4[[#This Row],[ProductID]], Products!A:A,Products!B:B, "Not Found")</f>
        <v>Little Watches</v>
      </c>
      <c r="N350" t="str">
        <f>TEXT(Table4[[#This Row],[Date]], "mmm")</f>
        <v>Jul</v>
      </c>
      <c r="O350" t="str">
        <f>TEXT(Table4[[#This Row],[Date]], "yyyy")</f>
        <v>2025</v>
      </c>
      <c r="P350" t="str">
        <f>_xlfn.XLOOKUP(Table4[[#This Row],[ProductID]],Products!A:A,Products!C:C, "Not Found")</f>
        <v>Fashion</v>
      </c>
      <c r="Q350" t="str">
        <f>_xlfn.XLOOKUP(Table4[[#This Row],[ProductID]],Products!A:A,Products!D:D,"Not Found")</f>
        <v>Watches</v>
      </c>
      <c r="R350">
        <f>_xlfn.XLOOKUP(Table4[[#This Row],[ProductID]],Products!A:A,Products!E:E,"Not Found")</f>
        <v>429.15</v>
      </c>
      <c r="S350">
        <f>_xlfn.XLOOKUP(Table4[[#This Row],[ProductID]],Products!A:A,Products!F:F, "Not Found")</f>
        <v>258.72000000000003</v>
      </c>
      <c r="T350" t="str">
        <f>_xlfn.XLOOKUP(Table4[[#This Row],[CustomerID]],Customers!A:A,Customers!D:D, "Not Found")</f>
        <v>M</v>
      </c>
      <c r="U350" s="6">
        <f>_xlfn.XLOOKUP(Table4[[#This Row],[CustomerID]],Customers!A:A,Customers!E:E, "Not Found")</f>
        <v>25132</v>
      </c>
      <c r="V350">
        <f ca="1">DATEDIF(Table4[[#This Row],[CustomerBirthday]], TODAY(), "Y")</f>
        <v>57</v>
      </c>
      <c r="W350" t="str" cm="1">
        <f t="array" aca="1" ref="W350" ca="1">_xlfn.IFS(Table4[[#This Row],[Age]]&lt;25, "Under 25",Table4[[#This Row],[Age]]=34, "25-34", Table4[[#This Row],[Age]]&lt;=49, "35-49", Table4[[#This Row],[Age]]&lt;=64, "50-64", Table4[[#This Row],[Age]]&gt;=65, "65+")</f>
        <v>50-64</v>
      </c>
      <c r="X350" t="str">
        <f>_xlfn.XLOOKUP(Table4[[#This Row],[StoreID]],Stores!A:A,Stores!B:B, "Not found")</f>
        <v>MegaMart Brianahaven</v>
      </c>
      <c r="Y350" t="str">
        <f>_xlfn.XLOOKUP(Table4[[#This Row],[StoreID]],Stores!A:A,Stores!C:C, "Not Found")</f>
        <v>Brianahaven</v>
      </c>
      <c r="Z350" t="str">
        <f>_xlfn.XLOOKUP(Table4[[#This Row],[StoreID]],Stores!A:A,Stores!D:D, "Not Found")</f>
        <v>North</v>
      </c>
    </row>
    <row r="351" spans="1:26">
      <c r="A351" t="s">
        <v>1217</v>
      </c>
      <c r="B351" s="1">
        <v>45651</v>
      </c>
      <c r="C351" t="s">
        <v>542</v>
      </c>
      <c r="D351" t="s">
        <v>753</v>
      </c>
      <c r="E351" t="s">
        <v>846</v>
      </c>
      <c r="F351">
        <v>1</v>
      </c>
      <c r="G351">
        <v>0.1</v>
      </c>
      <c r="H351" t="s">
        <v>865</v>
      </c>
      <c r="I351" s="4">
        <f>Table4[[#This Row],[Quantity]]*Table4[[#This Row],[UnitPrice]]</f>
        <v>270.45</v>
      </c>
      <c r="J351" s="4">
        <f>Table4[[#This Row],[Gross Revenue]]*(1-Table4[[#This Row],[Discount]])</f>
        <v>243.405</v>
      </c>
      <c r="K351" s="4">
        <f>Table4[[#This Row],[Quantity]]*Table4[[#This Row],[CostPrice]]</f>
        <v>187.6</v>
      </c>
      <c r="L351" s="4">
        <f>Table4[[#This Row],[Net Revenue]]-Table4[[#This Row],[Total Cost]]</f>
        <v>55.805000000000007</v>
      </c>
      <c r="M351" t="str">
        <f>_xlfn.XLOOKUP(Table4[[#This Row],[ProductID]], Products!A:A,Products!B:B, "Not Found")</f>
        <v>Whether Bags</v>
      </c>
      <c r="N351" t="str">
        <f>TEXT(Table4[[#This Row],[Date]], "mmm")</f>
        <v>Dec</v>
      </c>
      <c r="O351" t="str">
        <f>TEXT(Table4[[#This Row],[Date]], "yyyy")</f>
        <v>2024</v>
      </c>
      <c r="P351" t="str">
        <f>_xlfn.XLOOKUP(Table4[[#This Row],[ProductID]],Products!A:A,Products!C:C, "Not Found")</f>
        <v>Fashion</v>
      </c>
      <c r="Q351" t="str">
        <f>_xlfn.XLOOKUP(Table4[[#This Row],[ProductID]],Products!A:A,Products!D:D,"Not Found")</f>
        <v>Bags</v>
      </c>
      <c r="R351">
        <f>_xlfn.XLOOKUP(Table4[[#This Row],[ProductID]],Products!A:A,Products!E:E,"Not Found")</f>
        <v>270.45</v>
      </c>
      <c r="S351">
        <f>_xlfn.XLOOKUP(Table4[[#This Row],[ProductID]],Products!A:A,Products!F:F, "Not Found")</f>
        <v>187.6</v>
      </c>
      <c r="T351" t="str">
        <f>_xlfn.XLOOKUP(Table4[[#This Row],[CustomerID]],Customers!A:A,Customers!D:D, "Not Found")</f>
        <v>M</v>
      </c>
      <c r="U351" s="6">
        <f>_xlfn.XLOOKUP(Table4[[#This Row],[CustomerID]],Customers!A:A,Customers!E:E, "Not Found")</f>
        <v>26101</v>
      </c>
      <c r="V351">
        <f ca="1">DATEDIF(Table4[[#This Row],[CustomerBirthday]], TODAY(), "Y")</f>
        <v>55</v>
      </c>
      <c r="W351" t="str" cm="1">
        <f t="array" aca="1" ref="W351" ca="1">_xlfn.IFS(Table4[[#This Row],[Age]]&lt;25, "Under 25",Table4[[#This Row],[Age]]=34, "25-34", Table4[[#This Row],[Age]]&lt;=49, "35-49", Table4[[#This Row],[Age]]&lt;=64, "50-64", Table4[[#This Row],[Age]]&gt;=65, "65+")</f>
        <v>50-64</v>
      </c>
      <c r="X351" t="str">
        <f>_xlfn.XLOOKUP(Table4[[#This Row],[StoreID]],Stores!A:A,Stores!B:B, "Not found")</f>
        <v>MegaMart Johnmouth</v>
      </c>
      <c r="Y351" t="str">
        <f>_xlfn.XLOOKUP(Table4[[#This Row],[StoreID]],Stores!A:A,Stores!C:C, "Not Found")</f>
        <v>Johnmouth</v>
      </c>
      <c r="Z351" t="str">
        <f>_xlfn.XLOOKUP(Table4[[#This Row],[StoreID]],Stores!A:A,Stores!D:D, "Not Found")</f>
        <v>East</v>
      </c>
    </row>
    <row r="352" spans="1:26">
      <c r="A352" t="s">
        <v>1218</v>
      </c>
      <c r="B352" s="1">
        <v>45650</v>
      </c>
      <c r="C352" t="s">
        <v>630</v>
      </c>
      <c r="D352" t="s">
        <v>820</v>
      </c>
      <c r="E352" t="s">
        <v>835</v>
      </c>
      <c r="F352">
        <v>1</v>
      </c>
      <c r="G352">
        <v>0</v>
      </c>
      <c r="H352" t="s">
        <v>868</v>
      </c>
      <c r="I352" s="4">
        <f>Table4[[#This Row],[Quantity]]*Table4[[#This Row],[UnitPrice]]</f>
        <v>1197.18</v>
      </c>
      <c r="J352" s="4">
        <f>Table4[[#This Row],[Gross Revenue]]*(1-Table4[[#This Row],[Discount]])</f>
        <v>1197.18</v>
      </c>
      <c r="K352" s="4">
        <f>Table4[[#This Row],[Quantity]]*Table4[[#This Row],[CostPrice]]</f>
        <v>722.74</v>
      </c>
      <c r="L352" s="4">
        <f>Table4[[#This Row],[Net Revenue]]-Table4[[#This Row],[Total Cost]]</f>
        <v>474.44000000000005</v>
      </c>
      <c r="M352" t="str">
        <f>_xlfn.XLOOKUP(Table4[[#This Row],[ProductID]], Products!A:A,Products!B:B, "Not Found")</f>
        <v>Or Smartphone</v>
      </c>
      <c r="N352" t="str">
        <f>TEXT(Table4[[#This Row],[Date]], "mmm")</f>
        <v>Dec</v>
      </c>
      <c r="O352" t="str">
        <f>TEXT(Table4[[#This Row],[Date]], "yyyy")</f>
        <v>2024</v>
      </c>
      <c r="P352" t="str">
        <f>_xlfn.XLOOKUP(Table4[[#This Row],[ProductID]],Products!A:A,Products!C:C, "Not Found")</f>
        <v>Electronics</v>
      </c>
      <c r="Q352" t="str">
        <f>_xlfn.XLOOKUP(Table4[[#This Row],[ProductID]],Products!A:A,Products!D:D,"Not Found")</f>
        <v>Smartphone</v>
      </c>
      <c r="R352">
        <f>_xlfn.XLOOKUP(Table4[[#This Row],[ProductID]],Products!A:A,Products!E:E,"Not Found")</f>
        <v>1197.18</v>
      </c>
      <c r="S352">
        <f>_xlfn.XLOOKUP(Table4[[#This Row],[ProductID]],Products!A:A,Products!F:F, "Not Found")</f>
        <v>722.74</v>
      </c>
      <c r="T352" t="str">
        <f>_xlfn.XLOOKUP(Table4[[#This Row],[CustomerID]],Customers!A:A,Customers!D:D, "Not Found")</f>
        <v>F</v>
      </c>
      <c r="U352" s="6">
        <f>_xlfn.XLOOKUP(Table4[[#This Row],[CustomerID]],Customers!A:A,Customers!E:E, "Not Found")</f>
        <v>22255</v>
      </c>
      <c r="V352">
        <f ca="1">DATEDIF(Table4[[#This Row],[CustomerBirthday]], TODAY(), "Y")</f>
        <v>65</v>
      </c>
      <c r="W352" t="str" cm="1">
        <f t="array" aca="1" ref="W352" ca="1">_xlfn.IFS(Table4[[#This Row],[Age]]&lt;25, "Under 25",Table4[[#This Row],[Age]]=34, "25-34", Table4[[#This Row],[Age]]&lt;=49, "35-49", Table4[[#This Row],[Age]]&lt;=64, "50-64", Table4[[#This Row],[Age]]&gt;=65, "65+")</f>
        <v>65+</v>
      </c>
      <c r="X352" t="str">
        <f>_xlfn.XLOOKUP(Table4[[#This Row],[StoreID]],Stores!A:A,Stores!B:B, "Not found")</f>
        <v>MegaMart Peckmouth</v>
      </c>
      <c r="Y352" t="str">
        <f>_xlfn.XLOOKUP(Table4[[#This Row],[StoreID]],Stores!A:A,Stores!C:C, "Not Found")</f>
        <v>Peckmouth</v>
      </c>
      <c r="Z352" t="str">
        <f>_xlfn.XLOOKUP(Table4[[#This Row],[StoreID]],Stores!A:A,Stores!D:D, "Not Found")</f>
        <v>East</v>
      </c>
    </row>
    <row r="353" spans="1:26">
      <c r="A353" t="s">
        <v>1219</v>
      </c>
      <c r="B353" s="1">
        <v>45295</v>
      </c>
      <c r="C353" t="s">
        <v>298</v>
      </c>
      <c r="D353" t="s">
        <v>742</v>
      </c>
      <c r="E353" t="s">
        <v>835</v>
      </c>
      <c r="F353">
        <v>4</v>
      </c>
      <c r="G353">
        <v>0.1</v>
      </c>
      <c r="H353" t="s">
        <v>875</v>
      </c>
      <c r="I353" s="4">
        <f>Table4[[#This Row],[Quantity]]*Table4[[#This Row],[UnitPrice]]</f>
        <v>994.28</v>
      </c>
      <c r="J353" s="4">
        <f>Table4[[#This Row],[Gross Revenue]]*(1-Table4[[#This Row],[Discount]])</f>
        <v>894.85199999999998</v>
      </c>
      <c r="K353" s="4">
        <f>Table4[[#This Row],[Quantity]]*Table4[[#This Row],[CostPrice]]</f>
        <v>762.68</v>
      </c>
      <c r="L353" s="4">
        <f>Table4[[#This Row],[Net Revenue]]-Table4[[#This Row],[Total Cost]]</f>
        <v>132.17200000000003</v>
      </c>
      <c r="M353" t="str">
        <f>_xlfn.XLOOKUP(Table4[[#This Row],[ProductID]], Products!A:A,Products!B:B, "Not Found")</f>
        <v>Either Headphones</v>
      </c>
      <c r="N353" t="str">
        <f>TEXT(Table4[[#This Row],[Date]], "mmm")</f>
        <v>Jan</v>
      </c>
      <c r="O353" t="str">
        <f>TEXT(Table4[[#This Row],[Date]], "yyyy")</f>
        <v>2024</v>
      </c>
      <c r="P353" t="str">
        <f>_xlfn.XLOOKUP(Table4[[#This Row],[ProductID]],Products!A:A,Products!C:C, "Not Found")</f>
        <v>Electronics</v>
      </c>
      <c r="Q353" t="str">
        <f>_xlfn.XLOOKUP(Table4[[#This Row],[ProductID]],Products!A:A,Products!D:D,"Not Found")</f>
        <v>Headphones</v>
      </c>
      <c r="R353">
        <f>_xlfn.XLOOKUP(Table4[[#This Row],[ProductID]],Products!A:A,Products!E:E,"Not Found")</f>
        <v>248.57</v>
      </c>
      <c r="S353">
        <f>_xlfn.XLOOKUP(Table4[[#This Row],[ProductID]],Products!A:A,Products!F:F, "Not Found")</f>
        <v>190.67</v>
      </c>
      <c r="T353" t="str">
        <f>_xlfn.XLOOKUP(Table4[[#This Row],[CustomerID]],Customers!A:A,Customers!D:D, "Not Found")</f>
        <v>F</v>
      </c>
      <c r="U353" s="6">
        <f>_xlfn.XLOOKUP(Table4[[#This Row],[CustomerID]],Customers!A:A,Customers!E:E, "Not Found")</f>
        <v>29021</v>
      </c>
      <c r="V353">
        <f ca="1">DATEDIF(Table4[[#This Row],[CustomerBirthday]], TODAY(), "Y")</f>
        <v>47</v>
      </c>
      <c r="W353" t="str" cm="1">
        <f t="array" aca="1" ref="W353" ca="1">_xlfn.IFS(Table4[[#This Row],[Age]]&lt;25, "Under 25",Table4[[#This Row],[Age]]=34, "25-34", Table4[[#This Row],[Age]]&lt;=49, "35-49", Table4[[#This Row],[Age]]&lt;=64, "50-64", Table4[[#This Row],[Age]]&gt;=65, "65+")</f>
        <v>35-49</v>
      </c>
      <c r="X353" t="str">
        <f>_xlfn.XLOOKUP(Table4[[#This Row],[StoreID]],Stores!A:A,Stores!B:B, "Not found")</f>
        <v>MegaMart Peckmouth</v>
      </c>
      <c r="Y353" t="str">
        <f>_xlfn.XLOOKUP(Table4[[#This Row],[StoreID]],Stores!A:A,Stores!C:C, "Not Found")</f>
        <v>Peckmouth</v>
      </c>
      <c r="Z353" t="str">
        <f>_xlfn.XLOOKUP(Table4[[#This Row],[StoreID]],Stores!A:A,Stores!D:D, "Not Found")</f>
        <v>East</v>
      </c>
    </row>
    <row r="354" spans="1:26">
      <c r="A354" t="s">
        <v>1220</v>
      </c>
      <c r="B354" s="1">
        <v>45730</v>
      </c>
      <c r="C354" t="s">
        <v>585</v>
      </c>
      <c r="D354" t="s">
        <v>753</v>
      </c>
      <c r="E354" t="s">
        <v>839</v>
      </c>
      <c r="F354">
        <v>3</v>
      </c>
      <c r="G354">
        <v>0.05</v>
      </c>
      <c r="H354" t="s">
        <v>871</v>
      </c>
      <c r="I354" s="4">
        <f>Table4[[#This Row],[Quantity]]*Table4[[#This Row],[UnitPrice]]</f>
        <v>811.34999999999991</v>
      </c>
      <c r="J354" s="4">
        <f>Table4[[#This Row],[Gross Revenue]]*(1-Table4[[#This Row],[Discount]])</f>
        <v>770.78249999999991</v>
      </c>
      <c r="K354" s="4">
        <f>Table4[[#This Row],[Quantity]]*Table4[[#This Row],[CostPrice]]</f>
        <v>562.79999999999995</v>
      </c>
      <c r="L354" s="4">
        <f>Table4[[#This Row],[Net Revenue]]-Table4[[#This Row],[Total Cost]]</f>
        <v>207.98249999999996</v>
      </c>
      <c r="M354" t="str">
        <f>_xlfn.XLOOKUP(Table4[[#This Row],[ProductID]], Products!A:A,Products!B:B, "Not Found")</f>
        <v>Whether Bags</v>
      </c>
      <c r="N354" t="str">
        <f>TEXT(Table4[[#This Row],[Date]], "mmm")</f>
        <v>Mar</v>
      </c>
      <c r="O354" t="str">
        <f>TEXT(Table4[[#This Row],[Date]], "yyyy")</f>
        <v>2025</v>
      </c>
      <c r="P354" t="str">
        <f>_xlfn.XLOOKUP(Table4[[#This Row],[ProductID]],Products!A:A,Products!C:C, "Not Found")</f>
        <v>Fashion</v>
      </c>
      <c r="Q354" t="str">
        <f>_xlfn.XLOOKUP(Table4[[#This Row],[ProductID]],Products!A:A,Products!D:D,"Not Found")</f>
        <v>Bags</v>
      </c>
      <c r="R354">
        <f>_xlfn.XLOOKUP(Table4[[#This Row],[ProductID]],Products!A:A,Products!E:E,"Not Found")</f>
        <v>270.45</v>
      </c>
      <c r="S354">
        <f>_xlfn.XLOOKUP(Table4[[#This Row],[ProductID]],Products!A:A,Products!F:F, "Not Found")</f>
        <v>187.6</v>
      </c>
      <c r="T354" t="str">
        <f>_xlfn.XLOOKUP(Table4[[#This Row],[CustomerID]],Customers!A:A,Customers!D:D, "Not Found")</f>
        <v>M</v>
      </c>
      <c r="U354" s="6">
        <f>_xlfn.XLOOKUP(Table4[[#This Row],[CustomerID]],Customers!A:A,Customers!E:E, "Not Found")</f>
        <v>25047</v>
      </c>
      <c r="V354">
        <f ca="1">DATEDIF(Table4[[#This Row],[CustomerBirthday]], TODAY(), "Y")</f>
        <v>57</v>
      </c>
      <c r="W354" t="str" cm="1">
        <f t="array" aca="1" ref="W354" ca="1">_xlfn.IFS(Table4[[#This Row],[Age]]&lt;25, "Under 25",Table4[[#This Row],[Age]]=34, "25-34", Table4[[#This Row],[Age]]&lt;=49, "35-49", Table4[[#This Row],[Age]]&lt;=64, "50-64", Table4[[#This Row],[Age]]&gt;=65, "65+")</f>
        <v>50-64</v>
      </c>
      <c r="X354" t="str">
        <f>_xlfn.XLOOKUP(Table4[[#This Row],[StoreID]],Stores!A:A,Stores!B:B, "Not found")</f>
        <v>MegaMart New Michele</v>
      </c>
      <c r="Y354" t="str">
        <f>_xlfn.XLOOKUP(Table4[[#This Row],[StoreID]],Stores!A:A,Stores!C:C, "Not Found")</f>
        <v>New Michele</v>
      </c>
      <c r="Z354" t="str">
        <f>_xlfn.XLOOKUP(Table4[[#This Row],[StoreID]],Stores!A:A,Stores!D:D, "Not Found")</f>
        <v>West</v>
      </c>
    </row>
    <row r="355" spans="1:26">
      <c r="A355" t="s">
        <v>1221</v>
      </c>
      <c r="B355" s="1">
        <v>45284</v>
      </c>
      <c r="C355" t="s">
        <v>137</v>
      </c>
      <c r="D355" t="s">
        <v>804</v>
      </c>
      <c r="E355" t="s">
        <v>842</v>
      </c>
      <c r="F355">
        <v>2</v>
      </c>
      <c r="G355">
        <v>0.15</v>
      </c>
      <c r="H355" t="s">
        <v>865</v>
      </c>
      <c r="I355" s="4">
        <f>Table4[[#This Row],[Quantity]]*Table4[[#This Row],[UnitPrice]]</f>
        <v>1081.8800000000001</v>
      </c>
      <c r="J355" s="4">
        <f>Table4[[#This Row],[Gross Revenue]]*(1-Table4[[#This Row],[Discount]])</f>
        <v>919.59800000000007</v>
      </c>
      <c r="K355" s="4">
        <f>Table4[[#This Row],[Quantity]]*Table4[[#This Row],[CostPrice]]</f>
        <v>796.5</v>
      </c>
      <c r="L355" s="4">
        <f>Table4[[#This Row],[Net Revenue]]-Table4[[#This Row],[Total Cost]]</f>
        <v>123.09800000000007</v>
      </c>
      <c r="M355" t="str">
        <f>_xlfn.XLOOKUP(Table4[[#This Row],[ProductID]], Products!A:A,Products!B:B, "Not Found")</f>
        <v>Church Clothing</v>
      </c>
      <c r="N355" t="str">
        <f>TEXT(Table4[[#This Row],[Date]], "mmm")</f>
        <v>Dec</v>
      </c>
      <c r="O355" t="str">
        <f>TEXT(Table4[[#This Row],[Date]], "yyyy")</f>
        <v>2023</v>
      </c>
      <c r="P355" t="str">
        <f>_xlfn.XLOOKUP(Table4[[#This Row],[ProductID]],Products!A:A,Products!C:C, "Not Found")</f>
        <v>Fashion</v>
      </c>
      <c r="Q355" t="str">
        <f>_xlfn.XLOOKUP(Table4[[#This Row],[ProductID]],Products!A:A,Products!D:D,"Not Found")</f>
        <v>Clothing</v>
      </c>
      <c r="R355">
        <f>_xlfn.XLOOKUP(Table4[[#This Row],[ProductID]],Products!A:A,Products!E:E,"Not Found")</f>
        <v>540.94000000000005</v>
      </c>
      <c r="S355">
        <f>_xlfn.XLOOKUP(Table4[[#This Row],[ProductID]],Products!A:A,Products!F:F, "Not Found")</f>
        <v>398.25</v>
      </c>
      <c r="T355" t="str">
        <f>_xlfn.XLOOKUP(Table4[[#This Row],[CustomerID]],Customers!A:A,Customers!D:D, "Not Found")</f>
        <v>F</v>
      </c>
      <c r="U355" s="6">
        <f>_xlfn.XLOOKUP(Table4[[#This Row],[CustomerID]],Customers!A:A,Customers!E:E, "Not Found")</f>
        <v>33347</v>
      </c>
      <c r="V355">
        <f ca="1">DATEDIF(Table4[[#This Row],[CustomerBirthday]], TODAY(), "Y")</f>
        <v>35</v>
      </c>
      <c r="W355" t="str" cm="1">
        <f t="array" aca="1" ref="W355" ca="1">_xlfn.IFS(Table4[[#This Row],[Age]]&lt;25, "Under 25",Table4[[#This Row],[Age]]=34, "25-34", Table4[[#This Row],[Age]]&lt;=49, "35-49", Table4[[#This Row],[Age]]&lt;=64, "50-64", Table4[[#This Row],[Age]]&gt;=65, "65+")</f>
        <v>35-49</v>
      </c>
      <c r="X355" t="str">
        <f>_xlfn.XLOOKUP(Table4[[#This Row],[StoreID]],Stores!A:A,Stores!B:B, "Not found")</f>
        <v>MegaMart Brianahaven</v>
      </c>
      <c r="Y355" t="str">
        <f>_xlfn.XLOOKUP(Table4[[#This Row],[StoreID]],Stores!A:A,Stores!C:C, "Not Found")</f>
        <v>Brianahaven</v>
      </c>
      <c r="Z355" t="str">
        <f>_xlfn.XLOOKUP(Table4[[#This Row],[StoreID]],Stores!A:A,Stores!D:D, "Not Found")</f>
        <v>North</v>
      </c>
    </row>
    <row r="356" spans="1:26">
      <c r="A356" t="s">
        <v>1222</v>
      </c>
      <c r="B356" s="1">
        <v>45185</v>
      </c>
      <c r="C356" t="s">
        <v>399</v>
      </c>
      <c r="D356" t="s">
        <v>788</v>
      </c>
      <c r="E356" t="s">
        <v>846</v>
      </c>
      <c r="F356">
        <v>4</v>
      </c>
      <c r="G356">
        <v>0.05</v>
      </c>
      <c r="H356" t="s">
        <v>871</v>
      </c>
      <c r="I356" s="4">
        <f>Table4[[#This Row],[Quantity]]*Table4[[#This Row],[UnitPrice]]</f>
        <v>4382.88</v>
      </c>
      <c r="J356" s="4">
        <f>Table4[[#This Row],[Gross Revenue]]*(1-Table4[[#This Row],[Discount]])</f>
        <v>4163.7359999999999</v>
      </c>
      <c r="K356" s="4">
        <f>Table4[[#This Row],[Quantity]]*Table4[[#This Row],[CostPrice]]</f>
        <v>3288.8</v>
      </c>
      <c r="L356" s="4">
        <f>Table4[[#This Row],[Net Revenue]]-Table4[[#This Row],[Total Cost]]</f>
        <v>874.93599999999969</v>
      </c>
      <c r="M356" t="str">
        <f>_xlfn.XLOOKUP(Table4[[#This Row],[ProductID]], Products!A:A,Products!B:B, "Not Found")</f>
        <v>Foot Snacks</v>
      </c>
      <c r="N356" t="str">
        <f>TEXT(Table4[[#This Row],[Date]], "mmm")</f>
        <v>Sep</v>
      </c>
      <c r="O356" t="str">
        <f>TEXT(Table4[[#This Row],[Date]], "yyyy")</f>
        <v>2023</v>
      </c>
      <c r="P356" t="str">
        <f>_xlfn.XLOOKUP(Table4[[#This Row],[ProductID]],Products!A:A,Products!C:C, "Not Found")</f>
        <v>Groceries</v>
      </c>
      <c r="Q356" t="str">
        <f>_xlfn.XLOOKUP(Table4[[#This Row],[ProductID]],Products!A:A,Products!D:D,"Not Found")</f>
        <v>Snacks</v>
      </c>
      <c r="R356">
        <f>_xlfn.XLOOKUP(Table4[[#This Row],[ProductID]],Products!A:A,Products!E:E,"Not Found")</f>
        <v>1095.72</v>
      </c>
      <c r="S356">
        <f>_xlfn.XLOOKUP(Table4[[#This Row],[ProductID]],Products!A:A,Products!F:F, "Not Found")</f>
        <v>822.2</v>
      </c>
      <c r="T356" t="str">
        <f>_xlfn.XLOOKUP(Table4[[#This Row],[CustomerID]],Customers!A:A,Customers!D:D, "Not Found")</f>
        <v>F</v>
      </c>
      <c r="U356" s="6">
        <f>_xlfn.XLOOKUP(Table4[[#This Row],[CustomerID]],Customers!A:A,Customers!E:E, "Not Found")</f>
        <v>34980</v>
      </c>
      <c r="V356">
        <f ca="1">DATEDIF(Table4[[#This Row],[CustomerBirthday]], TODAY(), "Y")</f>
        <v>30</v>
      </c>
      <c r="W356" t="str" cm="1">
        <f t="array" aca="1" ref="W356" ca="1">_xlfn.IFS(Table4[[#This Row],[Age]]&lt;25, "Under 25",Table4[[#This Row],[Age]]=34, "25-34", Table4[[#This Row],[Age]]&lt;=49, "35-49", Table4[[#This Row],[Age]]&lt;=64, "50-64", Table4[[#This Row],[Age]]&gt;=65, "65+")</f>
        <v>35-49</v>
      </c>
      <c r="X356" t="str">
        <f>_xlfn.XLOOKUP(Table4[[#This Row],[StoreID]],Stores!A:A,Stores!B:B, "Not found")</f>
        <v>MegaMart Johnmouth</v>
      </c>
      <c r="Y356" t="str">
        <f>_xlfn.XLOOKUP(Table4[[#This Row],[StoreID]],Stores!A:A,Stores!C:C, "Not Found")</f>
        <v>Johnmouth</v>
      </c>
      <c r="Z356" t="str">
        <f>_xlfn.XLOOKUP(Table4[[#This Row],[StoreID]],Stores!A:A,Stores!D:D, "Not Found")</f>
        <v>East</v>
      </c>
    </row>
    <row r="357" spans="1:26">
      <c r="A357" t="s">
        <v>1223</v>
      </c>
      <c r="B357" s="1">
        <v>45898</v>
      </c>
      <c r="C357" t="s">
        <v>621</v>
      </c>
      <c r="D357" t="s">
        <v>826</v>
      </c>
      <c r="E357" t="s">
        <v>846</v>
      </c>
      <c r="F357">
        <v>1</v>
      </c>
      <c r="G357">
        <v>0.15</v>
      </c>
      <c r="H357" t="s">
        <v>865</v>
      </c>
      <c r="I357" s="4">
        <f>Table4[[#This Row],[Quantity]]*Table4[[#This Row],[UnitPrice]]</f>
        <v>1044.6400000000001</v>
      </c>
      <c r="J357" s="4">
        <f>Table4[[#This Row],[Gross Revenue]]*(1-Table4[[#This Row],[Discount]])</f>
        <v>887.94400000000007</v>
      </c>
      <c r="K357" s="4">
        <f>Table4[[#This Row],[Quantity]]*Table4[[#This Row],[CostPrice]]</f>
        <v>775.07</v>
      </c>
      <c r="L357" s="4">
        <f>Table4[[#This Row],[Net Revenue]]-Table4[[#This Row],[Total Cost]]</f>
        <v>112.87400000000002</v>
      </c>
      <c r="M357" t="str">
        <f>_xlfn.XLOOKUP(Table4[[#This Row],[ProductID]], Products!A:A,Products!B:B, "Not Found")</f>
        <v>Maybe Footwear</v>
      </c>
      <c r="N357" t="str">
        <f>TEXT(Table4[[#This Row],[Date]], "mmm")</f>
        <v>Aug</v>
      </c>
      <c r="O357" t="str">
        <f>TEXT(Table4[[#This Row],[Date]], "yyyy")</f>
        <v>2025</v>
      </c>
      <c r="P357" t="str">
        <f>_xlfn.XLOOKUP(Table4[[#This Row],[ProductID]],Products!A:A,Products!C:C, "Not Found")</f>
        <v>Fashion</v>
      </c>
      <c r="Q357" t="str">
        <f>_xlfn.XLOOKUP(Table4[[#This Row],[ProductID]],Products!A:A,Products!D:D,"Not Found")</f>
        <v>Footwear</v>
      </c>
      <c r="R357">
        <f>_xlfn.XLOOKUP(Table4[[#This Row],[ProductID]],Products!A:A,Products!E:E,"Not Found")</f>
        <v>1044.6400000000001</v>
      </c>
      <c r="S357">
        <f>_xlfn.XLOOKUP(Table4[[#This Row],[ProductID]],Products!A:A,Products!F:F, "Not Found")</f>
        <v>775.07</v>
      </c>
      <c r="T357" t="str">
        <f>_xlfn.XLOOKUP(Table4[[#This Row],[CustomerID]],Customers!A:A,Customers!D:D, "Not Found")</f>
        <v>M</v>
      </c>
      <c r="U357" s="6">
        <f>_xlfn.XLOOKUP(Table4[[#This Row],[CustomerID]],Customers!A:A,Customers!E:E, "Not Found")</f>
        <v>35802</v>
      </c>
      <c r="V357">
        <f ca="1">DATEDIF(Table4[[#This Row],[CustomerBirthday]], TODAY(), "Y")</f>
        <v>28</v>
      </c>
      <c r="W357" t="str" cm="1">
        <f t="array" aca="1" ref="W357" ca="1">_xlfn.IFS(Table4[[#This Row],[Age]]&lt;25, "Under 25",Table4[[#This Row],[Age]]=34, "25-34", Table4[[#This Row],[Age]]&lt;=49, "35-49", Table4[[#This Row],[Age]]&lt;=64, "50-64", Table4[[#This Row],[Age]]&gt;=65, "65+")</f>
        <v>35-49</v>
      </c>
      <c r="X357" t="str">
        <f>_xlfn.XLOOKUP(Table4[[#This Row],[StoreID]],Stores!A:A,Stores!B:B, "Not found")</f>
        <v>MegaMart Johnmouth</v>
      </c>
      <c r="Y357" t="str">
        <f>_xlfn.XLOOKUP(Table4[[#This Row],[StoreID]],Stores!A:A,Stores!C:C, "Not Found")</f>
        <v>Johnmouth</v>
      </c>
      <c r="Z357" t="str">
        <f>_xlfn.XLOOKUP(Table4[[#This Row],[StoreID]],Stores!A:A,Stores!D:D, "Not Found")</f>
        <v>East</v>
      </c>
    </row>
    <row r="358" spans="1:26">
      <c r="A358" t="s">
        <v>1224</v>
      </c>
      <c r="B358" s="1">
        <v>45524</v>
      </c>
      <c r="C358" t="s">
        <v>81</v>
      </c>
      <c r="D358" t="s">
        <v>753</v>
      </c>
      <c r="E358" t="s">
        <v>846</v>
      </c>
      <c r="F358">
        <v>1</v>
      </c>
      <c r="G358">
        <v>0</v>
      </c>
      <c r="H358" t="s">
        <v>871</v>
      </c>
      <c r="I358" s="4">
        <f>Table4[[#This Row],[Quantity]]*Table4[[#This Row],[UnitPrice]]</f>
        <v>270.45</v>
      </c>
      <c r="J358" s="4">
        <f>Table4[[#This Row],[Gross Revenue]]*(1-Table4[[#This Row],[Discount]])</f>
        <v>270.45</v>
      </c>
      <c r="K358" s="4">
        <f>Table4[[#This Row],[Quantity]]*Table4[[#This Row],[CostPrice]]</f>
        <v>187.6</v>
      </c>
      <c r="L358" s="4">
        <f>Table4[[#This Row],[Net Revenue]]-Table4[[#This Row],[Total Cost]]</f>
        <v>82.85</v>
      </c>
      <c r="M358" t="str">
        <f>_xlfn.XLOOKUP(Table4[[#This Row],[ProductID]], Products!A:A,Products!B:B, "Not Found")</f>
        <v>Whether Bags</v>
      </c>
      <c r="N358" t="str">
        <f>TEXT(Table4[[#This Row],[Date]], "mmm")</f>
        <v>Aug</v>
      </c>
      <c r="O358" t="str">
        <f>TEXT(Table4[[#This Row],[Date]], "yyyy")</f>
        <v>2024</v>
      </c>
      <c r="P358" t="str">
        <f>_xlfn.XLOOKUP(Table4[[#This Row],[ProductID]],Products!A:A,Products!C:C, "Not Found")</f>
        <v>Fashion</v>
      </c>
      <c r="Q358" t="str">
        <f>_xlfn.XLOOKUP(Table4[[#This Row],[ProductID]],Products!A:A,Products!D:D,"Not Found")</f>
        <v>Bags</v>
      </c>
      <c r="R358">
        <f>_xlfn.XLOOKUP(Table4[[#This Row],[ProductID]],Products!A:A,Products!E:E,"Not Found")</f>
        <v>270.45</v>
      </c>
      <c r="S358">
        <f>_xlfn.XLOOKUP(Table4[[#This Row],[ProductID]],Products!A:A,Products!F:F, "Not Found")</f>
        <v>187.6</v>
      </c>
      <c r="T358" t="str">
        <f>_xlfn.XLOOKUP(Table4[[#This Row],[CustomerID]],Customers!A:A,Customers!D:D, "Not Found")</f>
        <v>F</v>
      </c>
      <c r="U358" s="6">
        <f>_xlfn.XLOOKUP(Table4[[#This Row],[CustomerID]],Customers!A:A,Customers!E:E, "Not Found")</f>
        <v>30128</v>
      </c>
      <c r="V358">
        <f ca="1">DATEDIF(Table4[[#This Row],[CustomerBirthday]], TODAY(), "Y")</f>
        <v>44</v>
      </c>
      <c r="W358" t="str" cm="1">
        <f t="array" aca="1" ref="W358" ca="1">_xlfn.IFS(Table4[[#This Row],[Age]]&lt;25, "Under 25",Table4[[#This Row],[Age]]=34, "25-34", Table4[[#This Row],[Age]]&lt;=49, "35-49", Table4[[#This Row],[Age]]&lt;=64, "50-64", Table4[[#This Row],[Age]]&gt;=65, "65+")</f>
        <v>35-49</v>
      </c>
      <c r="X358" t="str">
        <f>_xlfn.XLOOKUP(Table4[[#This Row],[StoreID]],Stores!A:A,Stores!B:B, "Not found")</f>
        <v>MegaMart Johnmouth</v>
      </c>
      <c r="Y358" t="str">
        <f>_xlfn.XLOOKUP(Table4[[#This Row],[StoreID]],Stores!A:A,Stores!C:C, "Not Found")</f>
        <v>Johnmouth</v>
      </c>
      <c r="Z358" t="str">
        <f>_xlfn.XLOOKUP(Table4[[#This Row],[StoreID]],Stores!A:A,Stores!D:D, "Not Found")</f>
        <v>East</v>
      </c>
    </row>
    <row r="359" spans="1:26">
      <c r="A359" t="s">
        <v>1225</v>
      </c>
      <c r="B359" s="1">
        <v>45227</v>
      </c>
      <c r="C359" t="s">
        <v>533</v>
      </c>
      <c r="D359" t="s">
        <v>824</v>
      </c>
      <c r="E359" t="s">
        <v>846</v>
      </c>
      <c r="F359">
        <v>2</v>
      </c>
      <c r="G359">
        <v>0.05</v>
      </c>
      <c r="H359" t="s">
        <v>865</v>
      </c>
      <c r="I359" s="4">
        <f>Table4[[#This Row],[Quantity]]*Table4[[#This Row],[UnitPrice]]</f>
        <v>776.52</v>
      </c>
      <c r="J359" s="4">
        <f>Table4[[#This Row],[Gross Revenue]]*(1-Table4[[#This Row],[Discount]])</f>
        <v>737.69399999999996</v>
      </c>
      <c r="K359" s="4">
        <f>Table4[[#This Row],[Quantity]]*Table4[[#This Row],[CostPrice]]</f>
        <v>398.6</v>
      </c>
      <c r="L359" s="4">
        <f>Table4[[#This Row],[Net Revenue]]-Table4[[#This Row],[Total Cost]]</f>
        <v>339.09399999999994</v>
      </c>
      <c r="M359" t="str">
        <f>_xlfn.XLOOKUP(Table4[[#This Row],[ProductID]], Products!A:A,Products!B:B, "Not Found")</f>
        <v>Possible Watches</v>
      </c>
      <c r="N359" t="str">
        <f>TEXT(Table4[[#This Row],[Date]], "mmm")</f>
        <v>Oct</v>
      </c>
      <c r="O359" t="str">
        <f>TEXT(Table4[[#This Row],[Date]], "yyyy")</f>
        <v>2023</v>
      </c>
      <c r="P359" t="str">
        <f>_xlfn.XLOOKUP(Table4[[#This Row],[ProductID]],Products!A:A,Products!C:C, "Not Found")</f>
        <v>Fashion</v>
      </c>
      <c r="Q359" t="str">
        <f>_xlfn.XLOOKUP(Table4[[#This Row],[ProductID]],Products!A:A,Products!D:D,"Not Found")</f>
        <v>Watches</v>
      </c>
      <c r="R359">
        <f>_xlfn.XLOOKUP(Table4[[#This Row],[ProductID]],Products!A:A,Products!E:E,"Not Found")</f>
        <v>388.26</v>
      </c>
      <c r="S359">
        <f>_xlfn.XLOOKUP(Table4[[#This Row],[ProductID]],Products!A:A,Products!F:F, "Not Found")</f>
        <v>199.3</v>
      </c>
      <c r="T359" t="str">
        <f>_xlfn.XLOOKUP(Table4[[#This Row],[CustomerID]],Customers!A:A,Customers!D:D, "Not Found")</f>
        <v>F</v>
      </c>
      <c r="U359" s="6">
        <f>_xlfn.XLOOKUP(Table4[[#This Row],[CustomerID]],Customers!A:A,Customers!E:E, "Not Found")</f>
        <v>24506</v>
      </c>
      <c r="V359">
        <f ca="1">DATEDIF(Table4[[#This Row],[CustomerBirthday]], TODAY(), "Y")</f>
        <v>59</v>
      </c>
      <c r="W359" t="str" cm="1">
        <f t="array" aca="1" ref="W359" ca="1">_xlfn.IFS(Table4[[#This Row],[Age]]&lt;25, "Under 25",Table4[[#This Row],[Age]]=34, "25-34", Table4[[#This Row],[Age]]&lt;=49, "35-49", Table4[[#This Row],[Age]]&lt;=64, "50-64", Table4[[#This Row],[Age]]&gt;=65, "65+")</f>
        <v>50-64</v>
      </c>
      <c r="X359" t="str">
        <f>_xlfn.XLOOKUP(Table4[[#This Row],[StoreID]],Stores!A:A,Stores!B:B, "Not found")</f>
        <v>MegaMart Johnmouth</v>
      </c>
      <c r="Y359" t="str">
        <f>_xlfn.XLOOKUP(Table4[[#This Row],[StoreID]],Stores!A:A,Stores!C:C, "Not Found")</f>
        <v>Johnmouth</v>
      </c>
      <c r="Z359" t="str">
        <f>_xlfn.XLOOKUP(Table4[[#This Row],[StoreID]],Stores!A:A,Stores!D:D, "Not Found")</f>
        <v>East</v>
      </c>
    </row>
    <row r="360" spans="1:26">
      <c r="A360" t="s">
        <v>1226</v>
      </c>
      <c r="B360" s="1">
        <v>45738</v>
      </c>
      <c r="C360" t="s">
        <v>491</v>
      </c>
      <c r="D360" t="s">
        <v>728</v>
      </c>
      <c r="E360" t="s">
        <v>842</v>
      </c>
      <c r="F360">
        <v>1</v>
      </c>
      <c r="G360">
        <v>0.05</v>
      </c>
      <c r="H360" t="s">
        <v>868</v>
      </c>
      <c r="I360" s="4">
        <f>Table4[[#This Row],[Quantity]]*Table4[[#This Row],[UnitPrice]]</f>
        <v>318.05</v>
      </c>
      <c r="J360" s="4">
        <f>Table4[[#This Row],[Gross Revenue]]*(1-Table4[[#This Row],[Discount]])</f>
        <v>302.14749999999998</v>
      </c>
      <c r="K360" s="4">
        <f>Table4[[#This Row],[Quantity]]*Table4[[#This Row],[CostPrice]]</f>
        <v>187.34</v>
      </c>
      <c r="L360" s="4">
        <f>Table4[[#This Row],[Net Revenue]]-Table4[[#This Row],[Total Cost]]</f>
        <v>114.80749999999998</v>
      </c>
      <c r="M360" t="str">
        <f>_xlfn.XLOOKUP(Table4[[#This Row],[ProductID]], Products!A:A,Products!B:B, "Not Found")</f>
        <v>Company Fruits</v>
      </c>
      <c r="N360" t="str">
        <f>TEXT(Table4[[#This Row],[Date]], "mmm")</f>
        <v>Mar</v>
      </c>
      <c r="O360" t="str">
        <f>TEXT(Table4[[#This Row],[Date]], "yyyy")</f>
        <v>2025</v>
      </c>
      <c r="P360" t="str">
        <f>_xlfn.XLOOKUP(Table4[[#This Row],[ProductID]],Products!A:A,Products!C:C, "Not Found")</f>
        <v>Groceries</v>
      </c>
      <c r="Q360" t="str">
        <f>_xlfn.XLOOKUP(Table4[[#This Row],[ProductID]],Products!A:A,Products!D:D,"Not Found")</f>
        <v>Fruits</v>
      </c>
      <c r="R360">
        <f>_xlfn.XLOOKUP(Table4[[#This Row],[ProductID]],Products!A:A,Products!E:E,"Not Found")</f>
        <v>318.05</v>
      </c>
      <c r="S360">
        <f>_xlfn.XLOOKUP(Table4[[#This Row],[ProductID]],Products!A:A,Products!F:F, "Not Found")</f>
        <v>187.34</v>
      </c>
      <c r="T360" t="str">
        <f>_xlfn.XLOOKUP(Table4[[#This Row],[CustomerID]],Customers!A:A,Customers!D:D, "Not Found")</f>
        <v>F</v>
      </c>
      <c r="U360" s="6">
        <f>_xlfn.XLOOKUP(Table4[[#This Row],[CustomerID]],Customers!A:A,Customers!E:E, "Not Found")</f>
        <v>31076</v>
      </c>
      <c r="V360">
        <f ca="1">DATEDIF(Table4[[#This Row],[CustomerBirthday]], TODAY(), "Y")</f>
        <v>41</v>
      </c>
      <c r="W360" t="str" cm="1">
        <f t="array" aca="1" ref="W360" ca="1">_xlfn.IFS(Table4[[#This Row],[Age]]&lt;25, "Under 25",Table4[[#This Row],[Age]]=34, "25-34", Table4[[#This Row],[Age]]&lt;=49, "35-49", Table4[[#This Row],[Age]]&lt;=64, "50-64", Table4[[#This Row],[Age]]&gt;=65, "65+")</f>
        <v>35-49</v>
      </c>
      <c r="X360" t="str">
        <f>_xlfn.XLOOKUP(Table4[[#This Row],[StoreID]],Stores!A:A,Stores!B:B, "Not found")</f>
        <v>MegaMart Brianahaven</v>
      </c>
      <c r="Y360" t="str">
        <f>_xlfn.XLOOKUP(Table4[[#This Row],[StoreID]],Stores!A:A,Stores!C:C, "Not Found")</f>
        <v>Brianahaven</v>
      </c>
      <c r="Z360" t="str">
        <f>_xlfn.XLOOKUP(Table4[[#This Row],[StoreID]],Stores!A:A,Stores!D:D, "Not Found")</f>
        <v>North</v>
      </c>
    </row>
    <row r="361" spans="1:26">
      <c r="A361" t="s">
        <v>1227</v>
      </c>
      <c r="B361" s="1">
        <v>45321</v>
      </c>
      <c r="C361" t="s">
        <v>97</v>
      </c>
      <c r="D361" t="s">
        <v>734</v>
      </c>
      <c r="E361" t="s">
        <v>846</v>
      </c>
      <c r="F361">
        <v>4</v>
      </c>
      <c r="G361">
        <v>0</v>
      </c>
      <c r="H361" t="s">
        <v>868</v>
      </c>
      <c r="I361" s="4">
        <f>Table4[[#This Row],[Quantity]]*Table4[[#This Row],[UnitPrice]]</f>
        <v>439.12</v>
      </c>
      <c r="J361" s="4">
        <f>Table4[[#This Row],[Gross Revenue]]*(1-Table4[[#This Row],[Discount]])</f>
        <v>439.12</v>
      </c>
      <c r="K361" s="4">
        <f>Table4[[#This Row],[Quantity]]*Table4[[#This Row],[CostPrice]]</f>
        <v>282.36</v>
      </c>
      <c r="L361" s="4">
        <f>Table4[[#This Row],[Net Revenue]]-Table4[[#This Row],[Total Cost]]</f>
        <v>156.76</v>
      </c>
      <c r="M361" t="str">
        <f>_xlfn.XLOOKUP(Table4[[#This Row],[ProductID]], Products!A:A,Products!B:B, "Not Found")</f>
        <v>Recognize Footwear</v>
      </c>
      <c r="N361" t="str">
        <f>TEXT(Table4[[#This Row],[Date]], "mmm")</f>
        <v>Jan</v>
      </c>
      <c r="O361" t="str">
        <f>TEXT(Table4[[#This Row],[Date]], "yyyy")</f>
        <v>2024</v>
      </c>
      <c r="P361" t="str">
        <f>_xlfn.XLOOKUP(Table4[[#This Row],[ProductID]],Products!A:A,Products!C:C, "Not Found")</f>
        <v>Fashion</v>
      </c>
      <c r="Q361" t="str">
        <f>_xlfn.XLOOKUP(Table4[[#This Row],[ProductID]],Products!A:A,Products!D:D,"Not Found")</f>
        <v>Footwear</v>
      </c>
      <c r="R361">
        <f>_xlfn.XLOOKUP(Table4[[#This Row],[ProductID]],Products!A:A,Products!E:E,"Not Found")</f>
        <v>109.78</v>
      </c>
      <c r="S361">
        <f>_xlfn.XLOOKUP(Table4[[#This Row],[ProductID]],Products!A:A,Products!F:F, "Not Found")</f>
        <v>70.59</v>
      </c>
      <c r="T361" t="str">
        <f>_xlfn.XLOOKUP(Table4[[#This Row],[CustomerID]],Customers!A:A,Customers!D:D, "Not Found")</f>
        <v>F</v>
      </c>
      <c r="U361" s="6">
        <f>_xlfn.XLOOKUP(Table4[[#This Row],[CustomerID]],Customers!A:A,Customers!E:E, "Not Found")</f>
        <v>22610</v>
      </c>
      <c r="V361">
        <f ca="1">DATEDIF(Table4[[#This Row],[CustomerBirthday]], TODAY(), "Y")</f>
        <v>64</v>
      </c>
      <c r="W361" t="str" cm="1">
        <f t="array" aca="1" ref="W361" ca="1">_xlfn.IFS(Table4[[#This Row],[Age]]&lt;25, "Under 25",Table4[[#This Row],[Age]]=34, "25-34", Table4[[#This Row],[Age]]&lt;=49, "35-49", Table4[[#This Row],[Age]]&lt;=64, "50-64", Table4[[#This Row],[Age]]&gt;=65, "65+")</f>
        <v>50-64</v>
      </c>
      <c r="X361" t="str">
        <f>_xlfn.XLOOKUP(Table4[[#This Row],[StoreID]],Stores!A:A,Stores!B:B, "Not found")</f>
        <v>MegaMart Johnmouth</v>
      </c>
      <c r="Y361" t="str">
        <f>_xlfn.XLOOKUP(Table4[[#This Row],[StoreID]],Stores!A:A,Stores!C:C, "Not Found")</f>
        <v>Johnmouth</v>
      </c>
      <c r="Z361" t="str">
        <f>_xlfn.XLOOKUP(Table4[[#This Row],[StoreID]],Stores!A:A,Stores!D:D, "Not Found")</f>
        <v>East</v>
      </c>
    </row>
    <row r="362" spans="1:26">
      <c r="A362" t="s">
        <v>1228</v>
      </c>
      <c r="B362" s="1">
        <v>45887</v>
      </c>
      <c r="C362" t="s">
        <v>134</v>
      </c>
      <c r="D362" t="s">
        <v>742</v>
      </c>
      <c r="E362" t="s">
        <v>846</v>
      </c>
      <c r="F362">
        <v>4</v>
      </c>
      <c r="G362">
        <v>0.15</v>
      </c>
      <c r="H362" t="s">
        <v>875</v>
      </c>
      <c r="I362" s="4">
        <f>Table4[[#This Row],[Quantity]]*Table4[[#This Row],[UnitPrice]]</f>
        <v>994.28</v>
      </c>
      <c r="J362" s="4">
        <f>Table4[[#This Row],[Gross Revenue]]*(1-Table4[[#This Row],[Discount]])</f>
        <v>845.13799999999992</v>
      </c>
      <c r="K362" s="4">
        <f>Table4[[#This Row],[Quantity]]*Table4[[#This Row],[CostPrice]]</f>
        <v>762.68</v>
      </c>
      <c r="L362" s="4">
        <f>Table4[[#This Row],[Net Revenue]]-Table4[[#This Row],[Total Cost]]</f>
        <v>82.45799999999997</v>
      </c>
      <c r="M362" t="str">
        <f>_xlfn.XLOOKUP(Table4[[#This Row],[ProductID]], Products!A:A,Products!B:B, "Not Found")</f>
        <v>Either Headphones</v>
      </c>
      <c r="N362" t="str">
        <f>TEXT(Table4[[#This Row],[Date]], "mmm")</f>
        <v>Aug</v>
      </c>
      <c r="O362" t="str">
        <f>TEXT(Table4[[#This Row],[Date]], "yyyy")</f>
        <v>2025</v>
      </c>
      <c r="P362" t="str">
        <f>_xlfn.XLOOKUP(Table4[[#This Row],[ProductID]],Products!A:A,Products!C:C, "Not Found")</f>
        <v>Electronics</v>
      </c>
      <c r="Q362" t="str">
        <f>_xlfn.XLOOKUP(Table4[[#This Row],[ProductID]],Products!A:A,Products!D:D,"Not Found")</f>
        <v>Headphones</v>
      </c>
      <c r="R362">
        <f>_xlfn.XLOOKUP(Table4[[#This Row],[ProductID]],Products!A:A,Products!E:E,"Not Found")</f>
        <v>248.57</v>
      </c>
      <c r="S362">
        <f>_xlfn.XLOOKUP(Table4[[#This Row],[ProductID]],Products!A:A,Products!F:F, "Not Found")</f>
        <v>190.67</v>
      </c>
      <c r="T362" t="str">
        <f>_xlfn.XLOOKUP(Table4[[#This Row],[CustomerID]],Customers!A:A,Customers!D:D, "Not Found")</f>
        <v>F</v>
      </c>
      <c r="U362" s="6">
        <f>_xlfn.XLOOKUP(Table4[[#This Row],[CustomerID]],Customers!A:A,Customers!E:E, "Not Found")</f>
        <v>23730</v>
      </c>
      <c r="V362">
        <f ca="1">DATEDIF(Table4[[#This Row],[CustomerBirthday]], TODAY(), "Y")</f>
        <v>61</v>
      </c>
      <c r="W362" t="str" cm="1">
        <f t="array" aca="1" ref="W362" ca="1">_xlfn.IFS(Table4[[#This Row],[Age]]&lt;25, "Under 25",Table4[[#This Row],[Age]]=34, "25-34", Table4[[#This Row],[Age]]&lt;=49, "35-49", Table4[[#This Row],[Age]]&lt;=64, "50-64", Table4[[#This Row],[Age]]&gt;=65, "65+")</f>
        <v>50-64</v>
      </c>
      <c r="X362" t="str">
        <f>_xlfn.XLOOKUP(Table4[[#This Row],[StoreID]],Stores!A:A,Stores!B:B, "Not found")</f>
        <v>MegaMart Johnmouth</v>
      </c>
      <c r="Y362" t="str">
        <f>_xlfn.XLOOKUP(Table4[[#This Row],[StoreID]],Stores!A:A,Stores!C:C, "Not Found")</f>
        <v>Johnmouth</v>
      </c>
      <c r="Z362" t="str">
        <f>_xlfn.XLOOKUP(Table4[[#This Row],[StoreID]],Stores!A:A,Stores!D:D, "Not Found")</f>
        <v>East</v>
      </c>
    </row>
    <row r="363" spans="1:26">
      <c r="A363" t="s">
        <v>1229</v>
      </c>
      <c r="B363" s="1">
        <v>45460</v>
      </c>
      <c r="C363" t="s">
        <v>524</v>
      </c>
      <c r="D363" t="s">
        <v>778</v>
      </c>
      <c r="E363" t="s">
        <v>842</v>
      </c>
      <c r="F363">
        <v>3</v>
      </c>
      <c r="G363">
        <v>0</v>
      </c>
      <c r="H363" t="s">
        <v>868</v>
      </c>
      <c r="I363" s="4">
        <f>Table4[[#This Row],[Quantity]]*Table4[[#This Row],[UnitPrice]]</f>
        <v>3047.2799999999997</v>
      </c>
      <c r="J363" s="4">
        <f>Table4[[#This Row],[Gross Revenue]]*(1-Table4[[#This Row],[Discount]])</f>
        <v>3047.2799999999997</v>
      </c>
      <c r="K363" s="4">
        <f>Table4[[#This Row],[Quantity]]*Table4[[#This Row],[CostPrice]]</f>
        <v>1753.1999999999998</v>
      </c>
      <c r="L363" s="4">
        <f>Table4[[#This Row],[Net Revenue]]-Table4[[#This Row],[Total Cost]]</f>
        <v>1294.08</v>
      </c>
      <c r="M363" t="str">
        <f>_xlfn.XLOOKUP(Table4[[#This Row],[ProductID]], Products!A:A,Products!B:B, "Not Found")</f>
        <v>Behavior Dairy</v>
      </c>
      <c r="N363" t="str">
        <f>TEXT(Table4[[#This Row],[Date]], "mmm")</f>
        <v>Jun</v>
      </c>
      <c r="O363" t="str">
        <f>TEXT(Table4[[#This Row],[Date]], "yyyy")</f>
        <v>2024</v>
      </c>
      <c r="P363" t="str">
        <f>_xlfn.XLOOKUP(Table4[[#This Row],[ProductID]],Products!A:A,Products!C:C, "Not Found")</f>
        <v>Groceries</v>
      </c>
      <c r="Q363" t="str">
        <f>_xlfn.XLOOKUP(Table4[[#This Row],[ProductID]],Products!A:A,Products!D:D,"Not Found")</f>
        <v>Dairy</v>
      </c>
      <c r="R363">
        <f>_xlfn.XLOOKUP(Table4[[#This Row],[ProductID]],Products!A:A,Products!E:E,"Not Found")</f>
        <v>1015.76</v>
      </c>
      <c r="S363">
        <f>_xlfn.XLOOKUP(Table4[[#This Row],[ProductID]],Products!A:A,Products!F:F, "Not Found")</f>
        <v>584.4</v>
      </c>
      <c r="T363" t="str">
        <f>_xlfn.XLOOKUP(Table4[[#This Row],[CustomerID]],Customers!A:A,Customers!D:D, "Not Found")</f>
        <v>F</v>
      </c>
      <c r="U363" s="6">
        <f>_xlfn.XLOOKUP(Table4[[#This Row],[CustomerID]],Customers!A:A,Customers!E:E, "Not Found")</f>
        <v>23256</v>
      </c>
      <c r="V363">
        <f ca="1">DATEDIF(Table4[[#This Row],[CustomerBirthday]], TODAY(), "Y")</f>
        <v>62</v>
      </c>
      <c r="W363" t="str" cm="1">
        <f t="array" aca="1" ref="W363" ca="1">_xlfn.IFS(Table4[[#This Row],[Age]]&lt;25, "Under 25",Table4[[#This Row],[Age]]=34, "25-34", Table4[[#This Row],[Age]]&lt;=49, "35-49", Table4[[#This Row],[Age]]&lt;=64, "50-64", Table4[[#This Row],[Age]]&gt;=65, "65+")</f>
        <v>50-64</v>
      </c>
      <c r="X363" t="str">
        <f>_xlfn.XLOOKUP(Table4[[#This Row],[StoreID]],Stores!A:A,Stores!B:B, "Not found")</f>
        <v>MegaMart Brianahaven</v>
      </c>
      <c r="Y363" t="str">
        <f>_xlfn.XLOOKUP(Table4[[#This Row],[StoreID]],Stores!A:A,Stores!C:C, "Not Found")</f>
        <v>Brianahaven</v>
      </c>
      <c r="Z363" t="str">
        <f>_xlfn.XLOOKUP(Table4[[#This Row],[StoreID]],Stores!A:A,Stores!D:D, "Not Found")</f>
        <v>North</v>
      </c>
    </row>
    <row r="364" spans="1:26">
      <c r="A364" t="s">
        <v>1230</v>
      </c>
      <c r="B364" s="1">
        <v>45544</v>
      </c>
      <c r="C364" t="s">
        <v>250</v>
      </c>
      <c r="D364" t="s">
        <v>759</v>
      </c>
      <c r="E364" t="s">
        <v>831</v>
      </c>
      <c r="F364">
        <v>2</v>
      </c>
      <c r="G364">
        <v>0</v>
      </c>
      <c r="H364" t="s">
        <v>875</v>
      </c>
      <c r="I364" s="4">
        <f>Table4[[#This Row],[Quantity]]*Table4[[#This Row],[UnitPrice]]</f>
        <v>2159.7800000000002</v>
      </c>
      <c r="J364" s="4">
        <f>Table4[[#This Row],[Gross Revenue]]*(1-Table4[[#This Row],[Discount]])</f>
        <v>2159.7800000000002</v>
      </c>
      <c r="K364" s="4">
        <f>Table4[[#This Row],[Quantity]]*Table4[[#This Row],[CostPrice]]</f>
        <v>1407.66</v>
      </c>
      <c r="L364" s="4">
        <f>Table4[[#This Row],[Net Revenue]]-Table4[[#This Row],[Total Cost]]</f>
        <v>752.12000000000012</v>
      </c>
      <c r="M364" t="str">
        <f>_xlfn.XLOOKUP(Table4[[#This Row],[ProductID]], Products!A:A,Products!B:B, "Not Found")</f>
        <v>Democratic Smartphone</v>
      </c>
      <c r="N364" t="str">
        <f>TEXT(Table4[[#This Row],[Date]], "mmm")</f>
        <v>Sep</v>
      </c>
      <c r="O364" t="str">
        <f>TEXT(Table4[[#This Row],[Date]], "yyyy")</f>
        <v>2024</v>
      </c>
      <c r="P364" t="str">
        <f>_xlfn.XLOOKUP(Table4[[#This Row],[ProductID]],Products!A:A,Products!C:C, "Not Found")</f>
        <v>Electronics</v>
      </c>
      <c r="Q364" t="str">
        <f>_xlfn.XLOOKUP(Table4[[#This Row],[ProductID]],Products!A:A,Products!D:D,"Not Found")</f>
        <v>Smartphone</v>
      </c>
      <c r="R364">
        <f>_xlfn.XLOOKUP(Table4[[#This Row],[ProductID]],Products!A:A,Products!E:E,"Not Found")</f>
        <v>1079.8900000000001</v>
      </c>
      <c r="S364">
        <f>_xlfn.XLOOKUP(Table4[[#This Row],[ProductID]],Products!A:A,Products!F:F, "Not Found")</f>
        <v>703.83</v>
      </c>
      <c r="T364" t="str">
        <f>_xlfn.XLOOKUP(Table4[[#This Row],[CustomerID]],Customers!A:A,Customers!D:D, "Not Found")</f>
        <v>F</v>
      </c>
      <c r="U364" s="6">
        <f>_xlfn.XLOOKUP(Table4[[#This Row],[CustomerID]],Customers!A:A,Customers!E:E, "Not Found")</f>
        <v>31304</v>
      </c>
      <c r="V364">
        <f ca="1">DATEDIF(Table4[[#This Row],[CustomerBirthday]], TODAY(), "Y")</f>
        <v>40</v>
      </c>
      <c r="W364" t="str" cm="1">
        <f t="array" aca="1" ref="W364" ca="1">_xlfn.IFS(Table4[[#This Row],[Age]]&lt;25, "Under 25",Table4[[#This Row],[Age]]=34, "25-34", Table4[[#This Row],[Age]]&lt;=49, "35-49", Table4[[#This Row],[Age]]&lt;=64, "50-64", Table4[[#This Row],[Age]]&gt;=65, "65+")</f>
        <v>35-49</v>
      </c>
      <c r="X364" t="str">
        <f>_xlfn.XLOOKUP(Table4[[#This Row],[StoreID]],Stores!A:A,Stores!B:B, "Not found")</f>
        <v>MegaMart Jimenezborough</v>
      </c>
      <c r="Y364" t="str">
        <f>_xlfn.XLOOKUP(Table4[[#This Row],[StoreID]],Stores!A:A,Stores!C:C, "Not Found")</f>
        <v>Jimenezborough</v>
      </c>
      <c r="Z364" t="str">
        <f>_xlfn.XLOOKUP(Table4[[#This Row],[StoreID]],Stores!A:A,Stores!D:D, "Not Found")</f>
        <v>South</v>
      </c>
    </row>
    <row r="365" spans="1:26">
      <c r="A365" t="s">
        <v>1231</v>
      </c>
      <c r="B365" s="1">
        <v>45471</v>
      </c>
      <c r="C365" t="s">
        <v>407</v>
      </c>
      <c r="D365" t="s">
        <v>774</v>
      </c>
      <c r="E365" t="s">
        <v>839</v>
      </c>
      <c r="F365">
        <v>1</v>
      </c>
      <c r="G365">
        <v>0</v>
      </c>
      <c r="H365" t="s">
        <v>875</v>
      </c>
      <c r="I365" s="4">
        <f>Table4[[#This Row],[Quantity]]*Table4[[#This Row],[UnitPrice]]</f>
        <v>1487.41</v>
      </c>
      <c r="J365" s="4">
        <f>Table4[[#This Row],[Gross Revenue]]*(1-Table4[[#This Row],[Discount]])</f>
        <v>1487.41</v>
      </c>
      <c r="K365" s="4">
        <f>Table4[[#This Row],[Quantity]]*Table4[[#This Row],[CostPrice]]</f>
        <v>813.07</v>
      </c>
      <c r="L365" s="4">
        <f>Table4[[#This Row],[Net Revenue]]-Table4[[#This Row],[Total Cost]]</f>
        <v>674.34</v>
      </c>
      <c r="M365" t="str">
        <f>_xlfn.XLOOKUP(Table4[[#This Row],[ProductID]], Products!A:A,Products!B:B, "Not Found")</f>
        <v>Him Smartphone</v>
      </c>
      <c r="N365" t="str">
        <f>TEXT(Table4[[#This Row],[Date]], "mmm")</f>
        <v>Jun</v>
      </c>
      <c r="O365" t="str">
        <f>TEXT(Table4[[#This Row],[Date]], "yyyy")</f>
        <v>2024</v>
      </c>
      <c r="P365" t="str">
        <f>_xlfn.XLOOKUP(Table4[[#This Row],[ProductID]],Products!A:A,Products!C:C, "Not Found")</f>
        <v>Electronics</v>
      </c>
      <c r="Q365" t="str">
        <f>_xlfn.XLOOKUP(Table4[[#This Row],[ProductID]],Products!A:A,Products!D:D,"Not Found")</f>
        <v>Smartphone</v>
      </c>
      <c r="R365">
        <f>_xlfn.XLOOKUP(Table4[[#This Row],[ProductID]],Products!A:A,Products!E:E,"Not Found")</f>
        <v>1487.41</v>
      </c>
      <c r="S365">
        <f>_xlfn.XLOOKUP(Table4[[#This Row],[ProductID]],Products!A:A,Products!F:F, "Not Found")</f>
        <v>813.07</v>
      </c>
      <c r="T365" t="str">
        <f>_xlfn.XLOOKUP(Table4[[#This Row],[CustomerID]],Customers!A:A,Customers!D:D, "Not Found")</f>
        <v>F</v>
      </c>
      <c r="U365" s="6">
        <f>_xlfn.XLOOKUP(Table4[[#This Row],[CustomerID]],Customers!A:A,Customers!E:E, "Not Found")</f>
        <v>38779</v>
      </c>
      <c r="V365">
        <f ca="1">DATEDIF(Table4[[#This Row],[CustomerBirthday]], TODAY(), "Y")</f>
        <v>20</v>
      </c>
      <c r="W365" t="str" cm="1">
        <f t="array" aca="1" ref="W365" ca="1">_xlfn.IFS(Table4[[#This Row],[Age]]&lt;25, "Under 25",Table4[[#This Row],[Age]]=34, "25-34", Table4[[#This Row],[Age]]&lt;=49, "35-49", Table4[[#This Row],[Age]]&lt;=64, "50-64", Table4[[#This Row],[Age]]&gt;=65, "65+")</f>
        <v>Under 25</v>
      </c>
      <c r="X365" t="str">
        <f>_xlfn.XLOOKUP(Table4[[#This Row],[StoreID]],Stores!A:A,Stores!B:B, "Not found")</f>
        <v>MegaMart New Michele</v>
      </c>
      <c r="Y365" t="str">
        <f>_xlfn.XLOOKUP(Table4[[#This Row],[StoreID]],Stores!A:A,Stores!C:C, "Not Found")</f>
        <v>New Michele</v>
      </c>
      <c r="Z365" t="str">
        <f>_xlfn.XLOOKUP(Table4[[#This Row],[StoreID]],Stores!A:A,Stores!D:D, "Not Found")</f>
        <v>West</v>
      </c>
    </row>
    <row r="366" spans="1:26">
      <c r="A366" t="s">
        <v>1232</v>
      </c>
      <c r="B366" s="1">
        <v>45458</v>
      </c>
      <c r="C366" t="s">
        <v>449</v>
      </c>
      <c r="D366" t="s">
        <v>816</v>
      </c>
      <c r="E366" t="s">
        <v>831</v>
      </c>
      <c r="F366">
        <v>3</v>
      </c>
      <c r="G366">
        <v>0.15</v>
      </c>
      <c r="H366" t="s">
        <v>871</v>
      </c>
      <c r="I366" s="4">
        <f>Table4[[#This Row],[Quantity]]*Table4[[#This Row],[UnitPrice]]</f>
        <v>5637.24</v>
      </c>
      <c r="J366" s="4">
        <f>Table4[[#This Row],[Gross Revenue]]*(1-Table4[[#This Row],[Discount]])</f>
        <v>4791.6539999999995</v>
      </c>
      <c r="K366" s="4">
        <f>Table4[[#This Row],[Quantity]]*Table4[[#This Row],[CostPrice]]</f>
        <v>3013.68</v>
      </c>
      <c r="L366" s="4">
        <f>Table4[[#This Row],[Net Revenue]]-Table4[[#This Row],[Total Cost]]</f>
        <v>1777.9739999999997</v>
      </c>
      <c r="M366" t="str">
        <f>_xlfn.XLOOKUP(Table4[[#This Row],[ProductID]], Products!A:A,Products!B:B, "Not Found")</f>
        <v>Set Dairy</v>
      </c>
      <c r="N366" t="str">
        <f>TEXT(Table4[[#This Row],[Date]], "mmm")</f>
        <v>Jun</v>
      </c>
      <c r="O366" t="str">
        <f>TEXT(Table4[[#This Row],[Date]], "yyyy")</f>
        <v>2024</v>
      </c>
      <c r="P366" t="str">
        <f>_xlfn.XLOOKUP(Table4[[#This Row],[ProductID]],Products!A:A,Products!C:C, "Not Found")</f>
        <v>Groceries</v>
      </c>
      <c r="Q366" t="str">
        <f>_xlfn.XLOOKUP(Table4[[#This Row],[ProductID]],Products!A:A,Products!D:D,"Not Found")</f>
        <v>Dairy</v>
      </c>
      <c r="R366">
        <f>_xlfn.XLOOKUP(Table4[[#This Row],[ProductID]],Products!A:A,Products!E:E,"Not Found")</f>
        <v>1879.08</v>
      </c>
      <c r="S366">
        <f>_xlfn.XLOOKUP(Table4[[#This Row],[ProductID]],Products!A:A,Products!F:F, "Not Found")</f>
        <v>1004.56</v>
      </c>
      <c r="T366" t="str">
        <f>_xlfn.XLOOKUP(Table4[[#This Row],[CustomerID]],Customers!A:A,Customers!D:D, "Not Found")</f>
        <v>M</v>
      </c>
      <c r="U366" s="6">
        <f>_xlfn.XLOOKUP(Table4[[#This Row],[CustomerID]],Customers!A:A,Customers!E:E, "Not Found")</f>
        <v>24531</v>
      </c>
      <c r="V366">
        <f ca="1">DATEDIF(Table4[[#This Row],[CustomerBirthday]], TODAY(), "Y")</f>
        <v>59</v>
      </c>
      <c r="W366" t="str" cm="1">
        <f t="array" aca="1" ref="W366" ca="1">_xlfn.IFS(Table4[[#This Row],[Age]]&lt;25, "Under 25",Table4[[#This Row],[Age]]=34, "25-34", Table4[[#This Row],[Age]]&lt;=49, "35-49", Table4[[#This Row],[Age]]&lt;=64, "50-64", Table4[[#This Row],[Age]]&gt;=65, "65+")</f>
        <v>50-64</v>
      </c>
      <c r="X366" t="str">
        <f>_xlfn.XLOOKUP(Table4[[#This Row],[StoreID]],Stores!A:A,Stores!B:B, "Not found")</f>
        <v>MegaMart Jimenezborough</v>
      </c>
      <c r="Y366" t="str">
        <f>_xlfn.XLOOKUP(Table4[[#This Row],[StoreID]],Stores!A:A,Stores!C:C, "Not Found")</f>
        <v>Jimenezborough</v>
      </c>
      <c r="Z366" t="str">
        <f>_xlfn.XLOOKUP(Table4[[#This Row],[StoreID]],Stores!A:A,Stores!D:D, "Not Found")</f>
        <v>South</v>
      </c>
    </row>
    <row r="367" spans="1:26">
      <c r="A367" t="s">
        <v>1233</v>
      </c>
      <c r="B367" s="1">
        <v>45675</v>
      </c>
      <c r="C367" t="s">
        <v>693</v>
      </c>
      <c r="D367" t="s">
        <v>794</v>
      </c>
      <c r="E367" t="s">
        <v>835</v>
      </c>
      <c r="F367">
        <v>4</v>
      </c>
      <c r="G367">
        <v>0.1</v>
      </c>
      <c r="H367" t="s">
        <v>868</v>
      </c>
      <c r="I367" s="4">
        <f>Table4[[#This Row],[Quantity]]*Table4[[#This Row],[UnitPrice]]</f>
        <v>1712.2</v>
      </c>
      <c r="J367" s="4">
        <f>Table4[[#This Row],[Gross Revenue]]*(1-Table4[[#This Row],[Discount]])</f>
        <v>1540.98</v>
      </c>
      <c r="K367" s="4">
        <f>Table4[[#This Row],[Quantity]]*Table4[[#This Row],[CostPrice]]</f>
        <v>984.28</v>
      </c>
      <c r="L367" s="4">
        <f>Table4[[#This Row],[Net Revenue]]-Table4[[#This Row],[Total Cost]]</f>
        <v>556.70000000000005</v>
      </c>
      <c r="M367" t="str">
        <f>_xlfn.XLOOKUP(Table4[[#This Row],[ProductID]], Products!A:A,Products!B:B, "Not Found")</f>
        <v>Everything Laptop</v>
      </c>
      <c r="N367" t="str">
        <f>TEXT(Table4[[#This Row],[Date]], "mmm")</f>
        <v>Jan</v>
      </c>
      <c r="O367" t="str">
        <f>TEXT(Table4[[#This Row],[Date]], "yyyy")</f>
        <v>2025</v>
      </c>
      <c r="P367" t="str">
        <f>_xlfn.XLOOKUP(Table4[[#This Row],[ProductID]],Products!A:A,Products!C:C, "Not Found")</f>
        <v>Electronics</v>
      </c>
      <c r="Q367" t="str">
        <f>_xlfn.XLOOKUP(Table4[[#This Row],[ProductID]],Products!A:A,Products!D:D,"Not Found")</f>
        <v>Laptop</v>
      </c>
      <c r="R367">
        <f>_xlfn.XLOOKUP(Table4[[#This Row],[ProductID]],Products!A:A,Products!E:E,"Not Found")</f>
        <v>428.05</v>
      </c>
      <c r="S367">
        <f>_xlfn.XLOOKUP(Table4[[#This Row],[ProductID]],Products!A:A,Products!F:F, "Not Found")</f>
        <v>246.07</v>
      </c>
      <c r="T367" t="str">
        <f>_xlfn.XLOOKUP(Table4[[#This Row],[CustomerID]],Customers!A:A,Customers!D:D, "Not Found")</f>
        <v>M</v>
      </c>
      <c r="U367" s="6">
        <f>_xlfn.XLOOKUP(Table4[[#This Row],[CustomerID]],Customers!A:A,Customers!E:E, "Not Found")</f>
        <v>21086</v>
      </c>
      <c r="V367">
        <f ca="1">DATEDIF(Table4[[#This Row],[CustomerBirthday]], TODAY(), "Y")</f>
        <v>68</v>
      </c>
      <c r="W367" t="str" cm="1">
        <f t="array" aca="1" ref="W367" ca="1">_xlfn.IFS(Table4[[#This Row],[Age]]&lt;25, "Under 25",Table4[[#This Row],[Age]]=34, "25-34", Table4[[#This Row],[Age]]&lt;=49, "35-49", Table4[[#This Row],[Age]]&lt;=64, "50-64", Table4[[#This Row],[Age]]&gt;=65, "65+")</f>
        <v>65+</v>
      </c>
      <c r="X367" t="str">
        <f>_xlfn.XLOOKUP(Table4[[#This Row],[StoreID]],Stores!A:A,Stores!B:B, "Not found")</f>
        <v>MegaMart Peckmouth</v>
      </c>
      <c r="Y367" t="str">
        <f>_xlfn.XLOOKUP(Table4[[#This Row],[StoreID]],Stores!A:A,Stores!C:C, "Not Found")</f>
        <v>Peckmouth</v>
      </c>
      <c r="Z367" t="str">
        <f>_xlfn.XLOOKUP(Table4[[#This Row],[StoreID]],Stores!A:A,Stores!D:D, "Not Found")</f>
        <v>East</v>
      </c>
    </row>
    <row r="368" spans="1:26">
      <c r="A368" t="s">
        <v>1234</v>
      </c>
      <c r="B368" s="1">
        <v>45330</v>
      </c>
      <c r="C368" t="s">
        <v>429</v>
      </c>
      <c r="D368" t="s">
        <v>725</v>
      </c>
      <c r="E368" t="s">
        <v>842</v>
      </c>
      <c r="F368">
        <v>4</v>
      </c>
      <c r="G368">
        <v>0</v>
      </c>
      <c r="H368" t="s">
        <v>871</v>
      </c>
      <c r="I368" s="4">
        <f>Table4[[#This Row],[Quantity]]*Table4[[#This Row],[UnitPrice]]</f>
        <v>5584.88</v>
      </c>
      <c r="J368" s="4">
        <f>Table4[[#This Row],[Gross Revenue]]*(1-Table4[[#This Row],[Discount]])</f>
        <v>5584.88</v>
      </c>
      <c r="K368" s="4">
        <f>Table4[[#This Row],[Quantity]]*Table4[[#This Row],[CostPrice]]</f>
        <v>4016.36</v>
      </c>
      <c r="L368" s="4">
        <f>Table4[[#This Row],[Net Revenue]]-Table4[[#This Row],[Total Cost]]</f>
        <v>1568.52</v>
      </c>
      <c r="M368" t="str">
        <f>_xlfn.XLOOKUP(Table4[[#This Row],[ProductID]], Products!A:A,Products!B:B, "Not Found")</f>
        <v>Knowledge Bags</v>
      </c>
      <c r="N368" t="str">
        <f>TEXT(Table4[[#This Row],[Date]], "mmm")</f>
        <v>Feb</v>
      </c>
      <c r="O368" t="str">
        <f>TEXT(Table4[[#This Row],[Date]], "yyyy")</f>
        <v>2024</v>
      </c>
      <c r="P368" t="str">
        <f>_xlfn.XLOOKUP(Table4[[#This Row],[ProductID]],Products!A:A,Products!C:C, "Not Found")</f>
        <v>Fashion</v>
      </c>
      <c r="Q368" t="str">
        <f>_xlfn.XLOOKUP(Table4[[#This Row],[ProductID]],Products!A:A,Products!D:D,"Not Found")</f>
        <v>Bags</v>
      </c>
      <c r="R368">
        <f>_xlfn.XLOOKUP(Table4[[#This Row],[ProductID]],Products!A:A,Products!E:E,"Not Found")</f>
        <v>1396.22</v>
      </c>
      <c r="S368">
        <f>_xlfn.XLOOKUP(Table4[[#This Row],[ProductID]],Products!A:A,Products!F:F, "Not Found")</f>
        <v>1004.09</v>
      </c>
      <c r="T368" t="str">
        <f>_xlfn.XLOOKUP(Table4[[#This Row],[CustomerID]],Customers!A:A,Customers!D:D, "Not Found")</f>
        <v>M</v>
      </c>
      <c r="U368" s="6">
        <f>_xlfn.XLOOKUP(Table4[[#This Row],[CustomerID]],Customers!A:A,Customers!E:E, "Not Found")</f>
        <v>21971</v>
      </c>
      <c r="V368">
        <f ca="1">DATEDIF(Table4[[#This Row],[CustomerBirthday]], TODAY(), "Y")</f>
        <v>66</v>
      </c>
      <c r="W368" t="str" cm="1">
        <f t="array" aca="1" ref="W368" ca="1">_xlfn.IFS(Table4[[#This Row],[Age]]&lt;25, "Under 25",Table4[[#This Row],[Age]]=34, "25-34", Table4[[#This Row],[Age]]&lt;=49, "35-49", Table4[[#This Row],[Age]]&lt;=64, "50-64", Table4[[#This Row],[Age]]&gt;=65, "65+")</f>
        <v>65+</v>
      </c>
      <c r="X368" t="str">
        <f>_xlfn.XLOOKUP(Table4[[#This Row],[StoreID]],Stores!A:A,Stores!B:B, "Not found")</f>
        <v>MegaMart Brianahaven</v>
      </c>
      <c r="Y368" t="str">
        <f>_xlfn.XLOOKUP(Table4[[#This Row],[StoreID]],Stores!A:A,Stores!C:C, "Not Found")</f>
        <v>Brianahaven</v>
      </c>
      <c r="Z368" t="str">
        <f>_xlfn.XLOOKUP(Table4[[#This Row],[StoreID]],Stores!A:A,Stores!D:D, "Not Found")</f>
        <v>North</v>
      </c>
    </row>
    <row r="369" spans="1:26">
      <c r="A369" t="s">
        <v>1235</v>
      </c>
      <c r="B369" s="1">
        <v>45225</v>
      </c>
      <c r="C369" t="s">
        <v>599</v>
      </c>
      <c r="D369" t="s">
        <v>814</v>
      </c>
      <c r="E369" t="s">
        <v>839</v>
      </c>
      <c r="F369">
        <v>1</v>
      </c>
      <c r="G369">
        <v>0.05</v>
      </c>
      <c r="H369" t="s">
        <v>868</v>
      </c>
      <c r="I369" s="4">
        <f>Table4[[#This Row],[Quantity]]*Table4[[#This Row],[UnitPrice]]</f>
        <v>1286.55</v>
      </c>
      <c r="J369" s="4">
        <f>Table4[[#This Row],[Gross Revenue]]*(1-Table4[[#This Row],[Discount]])</f>
        <v>1222.2224999999999</v>
      </c>
      <c r="K369" s="4">
        <f>Table4[[#This Row],[Quantity]]*Table4[[#This Row],[CostPrice]]</f>
        <v>797.54</v>
      </c>
      <c r="L369" s="4">
        <f>Table4[[#This Row],[Net Revenue]]-Table4[[#This Row],[Total Cost]]</f>
        <v>424.68249999999989</v>
      </c>
      <c r="M369" t="str">
        <f>_xlfn.XLOOKUP(Table4[[#This Row],[ProductID]], Products!A:A,Products!B:B, "Not Found")</f>
        <v>Least Accessories</v>
      </c>
      <c r="N369" t="str">
        <f>TEXT(Table4[[#This Row],[Date]], "mmm")</f>
        <v>Oct</v>
      </c>
      <c r="O369" t="str">
        <f>TEXT(Table4[[#This Row],[Date]], "yyyy")</f>
        <v>2023</v>
      </c>
      <c r="P369" t="str">
        <f>_xlfn.XLOOKUP(Table4[[#This Row],[ProductID]],Products!A:A,Products!C:C, "Not Found")</f>
        <v>Fashion</v>
      </c>
      <c r="Q369" t="str">
        <f>_xlfn.XLOOKUP(Table4[[#This Row],[ProductID]],Products!A:A,Products!D:D,"Not Found")</f>
        <v>Accessories</v>
      </c>
      <c r="R369">
        <f>_xlfn.XLOOKUP(Table4[[#This Row],[ProductID]],Products!A:A,Products!E:E,"Not Found")</f>
        <v>1286.55</v>
      </c>
      <c r="S369">
        <f>_xlfn.XLOOKUP(Table4[[#This Row],[ProductID]],Products!A:A,Products!F:F, "Not Found")</f>
        <v>797.54</v>
      </c>
      <c r="T369" t="str">
        <f>_xlfn.XLOOKUP(Table4[[#This Row],[CustomerID]],Customers!A:A,Customers!D:D, "Not Found")</f>
        <v>M</v>
      </c>
      <c r="U369" s="6">
        <f>_xlfn.XLOOKUP(Table4[[#This Row],[CustomerID]],Customers!A:A,Customers!E:E, "Not Found")</f>
        <v>25414</v>
      </c>
      <c r="V369">
        <f ca="1">DATEDIF(Table4[[#This Row],[CustomerBirthday]], TODAY(), "Y")</f>
        <v>56</v>
      </c>
      <c r="W369" t="str" cm="1">
        <f t="array" aca="1" ref="W369" ca="1">_xlfn.IFS(Table4[[#This Row],[Age]]&lt;25, "Under 25",Table4[[#This Row],[Age]]=34, "25-34", Table4[[#This Row],[Age]]&lt;=49, "35-49", Table4[[#This Row],[Age]]&lt;=64, "50-64", Table4[[#This Row],[Age]]&gt;=65, "65+")</f>
        <v>50-64</v>
      </c>
      <c r="X369" t="str">
        <f>_xlfn.XLOOKUP(Table4[[#This Row],[StoreID]],Stores!A:A,Stores!B:B, "Not found")</f>
        <v>MegaMart New Michele</v>
      </c>
      <c r="Y369" t="str">
        <f>_xlfn.XLOOKUP(Table4[[#This Row],[StoreID]],Stores!A:A,Stores!C:C, "Not Found")</f>
        <v>New Michele</v>
      </c>
      <c r="Z369" t="str">
        <f>_xlfn.XLOOKUP(Table4[[#This Row],[StoreID]],Stores!A:A,Stores!D:D, "Not Found")</f>
        <v>West</v>
      </c>
    </row>
    <row r="370" spans="1:26">
      <c r="A370" t="s">
        <v>1236</v>
      </c>
      <c r="B370" s="1">
        <v>45879</v>
      </c>
      <c r="C370" t="s">
        <v>498</v>
      </c>
      <c r="D370" t="s">
        <v>761</v>
      </c>
      <c r="E370" t="s">
        <v>835</v>
      </c>
      <c r="F370">
        <v>2</v>
      </c>
      <c r="G370">
        <v>0</v>
      </c>
      <c r="H370" t="s">
        <v>875</v>
      </c>
      <c r="I370" s="4">
        <f>Table4[[#This Row],[Quantity]]*Table4[[#This Row],[UnitPrice]]</f>
        <v>3525.84</v>
      </c>
      <c r="J370" s="4">
        <f>Table4[[#This Row],[Gross Revenue]]*(1-Table4[[#This Row],[Discount]])</f>
        <v>3525.84</v>
      </c>
      <c r="K370" s="4">
        <f>Table4[[#This Row],[Quantity]]*Table4[[#This Row],[CostPrice]]</f>
        <v>2692.96</v>
      </c>
      <c r="L370" s="4">
        <f>Table4[[#This Row],[Net Revenue]]-Table4[[#This Row],[Total Cost]]</f>
        <v>832.88000000000011</v>
      </c>
      <c r="M370" t="str">
        <f>_xlfn.XLOOKUP(Table4[[#This Row],[ProductID]], Products!A:A,Products!B:B, "Not Found")</f>
        <v>Traditional Laptop</v>
      </c>
      <c r="N370" t="str">
        <f>TEXT(Table4[[#This Row],[Date]], "mmm")</f>
        <v>Aug</v>
      </c>
      <c r="O370" t="str">
        <f>TEXT(Table4[[#This Row],[Date]], "yyyy")</f>
        <v>2025</v>
      </c>
      <c r="P370" t="str">
        <f>_xlfn.XLOOKUP(Table4[[#This Row],[ProductID]],Products!A:A,Products!C:C, "Not Found")</f>
        <v>Electronics</v>
      </c>
      <c r="Q370" t="str">
        <f>_xlfn.XLOOKUP(Table4[[#This Row],[ProductID]],Products!A:A,Products!D:D,"Not Found")</f>
        <v>Laptop</v>
      </c>
      <c r="R370">
        <f>_xlfn.XLOOKUP(Table4[[#This Row],[ProductID]],Products!A:A,Products!E:E,"Not Found")</f>
        <v>1762.92</v>
      </c>
      <c r="S370">
        <f>_xlfn.XLOOKUP(Table4[[#This Row],[ProductID]],Products!A:A,Products!F:F, "Not Found")</f>
        <v>1346.48</v>
      </c>
      <c r="T370" t="str">
        <f>_xlfn.XLOOKUP(Table4[[#This Row],[CustomerID]],Customers!A:A,Customers!D:D, "Not Found")</f>
        <v>M</v>
      </c>
      <c r="U370" s="6">
        <f>_xlfn.XLOOKUP(Table4[[#This Row],[CustomerID]],Customers!A:A,Customers!E:E, "Not Found")</f>
        <v>39260</v>
      </c>
      <c r="V370">
        <f ca="1">DATEDIF(Table4[[#This Row],[CustomerBirthday]], TODAY(), "Y")</f>
        <v>19</v>
      </c>
      <c r="W370" t="str" cm="1">
        <f t="array" aca="1" ref="W370" ca="1">_xlfn.IFS(Table4[[#This Row],[Age]]&lt;25, "Under 25",Table4[[#This Row],[Age]]=34, "25-34", Table4[[#This Row],[Age]]&lt;=49, "35-49", Table4[[#This Row],[Age]]&lt;=64, "50-64", Table4[[#This Row],[Age]]&gt;=65, "65+")</f>
        <v>Under 25</v>
      </c>
      <c r="X370" t="str">
        <f>_xlfn.XLOOKUP(Table4[[#This Row],[StoreID]],Stores!A:A,Stores!B:B, "Not found")</f>
        <v>MegaMart Peckmouth</v>
      </c>
      <c r="Y370" t="str">
        <f>_xlfn.XLOOKUP(Table4[[#This Row],[StoreID]],Stores!A:A,Stores!C:C, "Not Found")</f>
        <v>Peckmouth</v>
      </c>
      <c r="Z370" t="str">
        <f>_xlfn.XLOOKUP(Table4[[#This Row],[StoreID]],Stores!A:A,Stores!D:D, "Not Found")</f>
        <v>East</v>
      </c>
    </row>
    <row r="371" spans="1:26">
      <c r="A371" t="s">
        <v>1237</v>
      </c>
      <c r="B371" s="1">
        <v>45640</v>
      </c>
      <c r="C371" t="s">
        <v>291</v>
      </c>
      <c r="D371" t="s">
        <v>739</v>
      </c>
      <c r="E371" t="s">
        <v>842</v>
      </c>
      <c r="F371">
        <v>5</v>
      </c>
      <c r="G371">
        <v>0.15</v>
      </c>
      <c r="H371" t="s">
        <v>868</v>
      </c>
      <c r="I371" s="4">
        <f>Table4[[#This Row],[Quantity]]*Table4[[#This Row],[UnitPrice]]</f>
        <v>5970.5999999999995</v>
      </c>
      <c r="J371" s="4">
        <f>Table4[[#This Row],[Gross Revenue]]*(1-Table4[[#This Row],[Discount]])</f>
        <v>5075.0099999999993</v>
      </c>
      <c r="K371" s="4">
        <f>Table4[[#This Row],[Quantity]]*Table4[[#This Row],[CostPrice]]</f>
        <v>4194.75</v>
      </c>
      <c r="L371" s="4">
        <f>Table4[[#This Row],[Net Revenue]]-Table4[[#This Row],[Total Cost]]</f>
        <v>880.25999999999931</v>
      </c>
      <c r="M371" t="str">
        <f>_xlfn.XLOOKUP(Table4[[#This Row],[ProductID]], Products!A:A,Products!B:B, "Not Found")</f>
        <v>Step Smartphone</v>
      </c>
      <c r="N371" t="str">
        <f>TEXT(Table4[[#This Row],[Date]], "mmm")</f>
        <v>Dec</v>
      </c>
      <c r="O371" t="str">
        <f>TEXT(Table4[[#This Row],[Date]], "yyyy")</f>
        <v>2024</v>
      </c>
      <c r="P371" t="str">
        <f>_xlfn.XLOOKUP(Table4[[#This Row],[ProductID]],Products!A:A,Products!C:C, "Not Found")</f>
        <v>Electronics</v>
      </c>
      <c r="Q371" t="str">
        <f>_xlfn.XLOOKUP(Table4[[#This Row],[ProductID]],Products!A:A,Products!D:D,"Not Found")</f>
        <v>Smartphone</v>
      </c>
      <c r="R371">
        <f>_xlfn.XLOOKUP(Table4[[#This Row],[ProductID]],Products!A:A,Products!E:E,"Not Found")</f>
        <v>1194.1199999999999</v>
      </c>
      <c r="S371">
        <f>_xlfn.XLOOKUP(Table4[[#This Row],[ProductID]],Products!A:A,Products!F:F, "Not Found")</f>
        <v>838.95</v>
      </c>
      <c r="T371" t="str">
        <f>_xlfn.XLOOKUP(Table4[[#This Row],[CustomerID]],Customers!A:A,Customers!D:D, "Not Found")</f>
        <v>F</v>
      </c>
      <c r="U371" s="6">
        <f>_xlfn.XLOOKUP(Table4[[#This Row],[CustomerID]],Customers!A:A,Customers!E:E, "Not Found")</f>
        <v>37614</v>
      </c>
      <c r="V371">
        <f ca="1">DATEDIF(Table4[[#This Row],[CustomerBirthday]], TODAY(), "Y")</f>
        <v>23</v>
      </c>
      <c r="W371" t="str" cm="1">
        <f t="array" aca="1" ref="W371" ca="1">_xlfn.IFS(Table4[[#This Row],[Age]]&lt;25, "Under 25",Table4[[#This Row],[Age]]=34, "25-34", Table4[[#This Row],[Age]]&lt;=49, "35-49", Table4[[#This Row],[Age]]&lt;=64, "50-64", Table4[[#This Row],[Age]]&gt;=65, "65+")</f>
        <v>Under 25</v>
      </c>
      <c r="X371" t="str">
        <f>_xlfn.XLOOKUP(Table4[[#This Row],[StoreID]],Stores!A:A,Stores!B:B, "Not found")</f>
        <v>MegaMart Brianahaven</v>
      </c>
      <c r="Y371" t="str">
        <f>_xlfn.XLOOKUP(Table4[[#This Row],[StoreID]],Stores!A:A,Stores!C:C, "Not Found")</f>
        <v>Brianahaven</v>
      </c>
      <c r="Z371" t="str">
        <f>_xlfn.XLOOKUP(Table4[[#This Row],[StoreID]],Stores!A:A,Stores!D:D, "Not Found")</f>
        <v>North</v>
      </c>
    </row>
    <row r="372" spans="1:26">
      <c r="A372" t="s">
        <v>1238</v>
      </c>
      <c r="B372" s="1">
        <v>45386</v>
      </c>
      <c r="C372" t="s">
        <v>228</v>
      </c>
      <c r="D372" t="s">
        <v>796</v>
      </c>
      <c r="E372" t="s">
        <v>835</v>
      </c>
      <c r="F372">
        <v>4</v>
      </c>
      <c r="G372">
        <v>0.1</v>
      </c>
      <c r="H372" t="s">
        <v>871</v>
      </c>
      <c r="I372" s="4">
        <f>Table4[[#This Row],[Quantity]]*Table4[[#This Row],[UnitPrice]]</f>
        <v>6249.72</v>
      </c>
      <c r="J372" s="4">
        <f>Table4[[#This Row],[Gross Revenue]]*(1-Table4[[#This Row],[Discount]])</f>
        <v>5624.7480000000005</v>
      </c>
      <c r="K372" s="4">
        <f>Table4[[#This Row],[Quantity]]*Table4[[#This Row],[CostPrice]]</f>
        <v>4782.5200000000004</v>
      </c>
      <c r="L372" s="4">
        <f>Table4[[#This Row],[Net Revenue]]-Table4[[#This Row],[Total Cost]]</f>
        <v>842.22800000000007</v>
      </c>
      <c r="M372" t="str">
        <f>_xlfn.XLOOKUP(Table4[[#This Row],[ProductID]], Products!A:A,Products!B:B, "Not Found")</f>
        <v>Chair Laptop</v>
      </c>
      <c r="N372" t="str">
        <f>TEXT(Table4[[#This Row],[Date]], "mmm")</f>
        <v>Apr</v>
      </c>
      <c r="O372" t="str">
        <f>TEXT(Table4[[#This Row],[Date]], "yyyy")</f>
        <v>2024</v>
      </c>
      <c r="P372" t="str">
        <f>_xlfn.XLOOKUP(Table4[[#This Row],[ProductID]],Products!A:A,Products!C:C, "Not Found")</f>
        <v>Electronics</v>
      </c>
      <c r="Q372" t="str">
        <f>_xlfn.XLOOKUP(Table4[[#This Row],[ProductID]],Products!A:A,Products!D:D,"Not Found")</f>
        <v>Laptop</v>
      </c>
      <c r="R372">
        <f>_xlfn.XLOOKUP(Table4[[#This Row],[ProductID]],Products!A:A,Products!E:E,"Not Found")</f>
        <v>1562.43</v>
      </c>
      <c r="S372">
        <f>_xlfn.XLOOKUP(Table4[[#This Row],[ProductID]],Products!A:A,Products!F:F, "Not Found")</f>
        <v>1195.6300000000001</v>
      </c>
      <c r="T372" t="str">
        <f>_xlfn.XLOOKUP(Table4[[#This Row],[CustomerID]],Customers!A:A,Customers!D:D, "Not Found")</f>
        <v>F</v>
      </c>
      <c r="U372" s="6">
        <f>_xlfn.XLOOKUP(Table4[[#This Row],[CustomerID]],Customers!A:A,Customers!E:E, "Not Found")</f>
        <v>23142</v>
      </c>
      <c r="V372">
        <f ca="1">DATEDIF(Table4[[#This Row],[CustomerBirthday]], TODAY(), "Y")</f>
        <v>63</v>
      </c>
      <c r="W372" t="str" cm="1">
        <f t="array" aca="1" ref="W372" ca="1">_xlfn.IFS(Table4[[#This Row],[Age]]&lt;25, "Under 25",Table4[[#This Row],[Age]]=34, "25-34", Table4[[#This Row],[Age]]&lt;=49, "35-49", Table4[[#This Row],[Age]]&lt;=64, "50-64", Table4[[#This Row],[Age]]&gt;=65, "65+")</f>
        <v>50-64</v>
      </c>
      <c r="X372" t="str">
        <f>_xlfn.XLOOKUP(Table4[[#This Row],[StoreID]],Stores!A:A,Stores!B:B, "Not found")</f>
        <v>MegaMart Peckmouth</v>
      </c>
      <c r="Y372" t="str">
        <f>_xlfn.XLOOKUP(Table4[[#This Row],[StoreID]],Stores!A:A,Stores!C:C, "Not Found")</f>
        <v>Peckmouth</v>
      </c>
      <c r="Z372" t="str">
        <f>_xlfn.XLOOKUP(Table4[[#This Row],[StoreID]],Stores!A:A,Stores!D:D, "Not Found")</f>
        <v>East</v>
      </c>
    </row>
    <row r="373" spans="1:26">
      <c r="A373" t="s">
        <v>1239</v>
      </c>
      <c r="B373" s="1">
        <v>45533</v>
      </c>
      <c r="C373" t="s">
        <v>270</v>
      </c>
      <c r="D373" t="s">
        <v>750</v>
      </c>
      <c r="E373" t="s">
        <v>835</v>
      </c>
      <c r="F373">
        <v>1</v>
      </c>
      <c r="G373">
        <v>0</v>
      </c>
      <c r="H373" t="s">
        <v>868</v>
      </c>
      <c r="I373" s="4">
        <f>Table4[[#This Row],[Quantity]]*Table4[[#This Row],[UnitPrice]]</f>
        <v>1342.75</v>
      </c>
      <c r="J373" s="4">
        <f>Table4[[#This Row],[Gross Revenue]]*(1-Table4[[#This Row],[Discount]])</f>
        <v>1342.75</v>
      </c>
      <c r="K373" s="4">
        <f>Table4[[#This Row],[Quantity]]*Table4[[#This Row],[CostPrice]]</f>
        <v>797.94</v>
      </c>
      <c r="L373" s="4">
        <f>Table4[[#This Row],[Net Revenue]]-Table4[[#This Row],[Total Cost]]</f>
        <v>544.80999999999995</v>
      </c>
      <c r="M373" t="str">
        <f>_xlfn.XLOOKUP(Table4[[#This Row],[ProductID]], Products!A:A,Products!B:B, "Not Found")</f>
        <v>Add Clothing</v>
      </c>
      <c r="N373" t="str">
        <f>TEXT(Table4[[#This Row],[Date]], "mmm")</f>
        <v>Aug</v>
      </c>
      <c r="O373" t="str">
        <f>TEXT(Table4[[#This Row],[Date]], "yyyy")</f>
        <v>2024</v>
      </c>
      <c r="P373" t="str">
        <f>_xlfn.XLOOKUP(Table4[[#This Row],[ProductID]],Products!A:A,Products!C:C, "Not Found")</f>
        <v>Fashion</v>
      </c>
      <c r="Q373" t="str">
        <f>_xlfn.XLOOKUP(Table4[[#This Row],[ProductID]],Products!A:A,Products!D:D,"Not Found")</f>
        <v>Clothing</v>
      </c>
      <c r="R373">
        <f>_xlfn.XLOOKUP(Table4[[#This Row],[ProductID]],Products!A:A,Products!E:E,"Not Found")</f>
        <v>1342.75</v>
      </c>
      <c r="S373">
        <f>_xlfn.XLOOKUP(Table4[[#This Row],[ProductID]],Products!A:A,Products!F:F, "Not Found")</f>
        <v>797.94</v>
      </c>
      <c r="T373" t="str">
        <f>_xlfn.XLOOKUP(Table4[[#This Row],[CustomerID]],Customers!A:A,Customers!D:D, "Not Found")</f>
        <v>M</v>
      </c>
      <c r="U373" s="6">
        <f>_xlfn.XLOOKUP(Table4[[#This Row],[CustomerID]],Customers!A:A,Customers!E:E, "Not Found")</f>
        <v>22815</v>
      </c>
      <c r="V373">
        <f ca="1">DATEDIF(Table4[[#This Row],[CustomerBirthday]], TODAY(), "Y")</f>
        <v>64</v>
      </c>
      <c r="W373" t="str" cm="1">
        <f t="array" aca="1" ref="W373" ca="1">_xlfn.IFS(Table4[[#This Row],[Age]]&lt;25, "Under 25",Table4[[#This Row],[Age]]=34, "25-34", Table4[[#This Row],[Age]]&lt;=49, "35-49", Table4[[#This Row],[Age]]&lt;=64, "50-64", Table4[[#This Row],[Age]]&gt;=65, "65+")</f>
        <v>50-64</v>
      </c>
      <c r="X373" t="str">
        <f>_xlfn.XLOOKUP(Table4[[#This Row],[StoreID]],Stores!A:A,Stores!B:B, "Not found")</f>
        <v>MegaMart Peckmouth</v>
      </c>
      <c r="Y373" t="str">
        <f>_xlfn.XLOOKUP(Table4[[#This Row],[StoreID]],Stores!A:A,Stores!C:C, "Not Found")</f>
        <v>Peckmouth</v>
      </c>
      <c r="Z373" t="str">
        <f>_xlfn.XLOOKUP(Table4[[#This Row],[StoreID]],Stores!A:A,Stores!D:D, "Not Found")</f>
        <v>East</v>
      </c>
    </row>
    <row r="374" spans="1:26">
      <c r="A374" t="s">
        <v>1240</v>
      </c>
      <c r="B374" s="1">
        <v>45791</v>
      </c>
      <c r="C374" t="s">
        <v>567</v>
      </c>
      <c r="D374" t="s">
        <v>778</v>
      </c>
      <c r="E374" t="s">
        <v>831</v>
      </c>
      <c r="F374">
        <v>2</v>
      </c>
      <c r="G374">
        <v>0.05</v>
      </c>
      <c r="H374" t="s">
        <v>875</v>
      </c>
      <c r="I374" s="4">
        <f>Table4[[#This Row],[Quantity]]*Table4[[#This Row],[UnitPrice]]</f>
        <v>2031.52</v>
      </c>
      <c r="J374" s="4">
        <f>Table4[[#This Row],[Gross Revenue]]*(1-Table4[[#This Row],[Discount]])</f>
        <v>1929.944</v>
      </c>
      <c r="K374" s="4">
        <f>Table4[[#This Row],[Quantity]]*Table4[[#This Row],[CostPrice]]</f>
        <v>1168.8</v>
      </c>
      <c r="L374" s="4">
        <f>Table4[[#This Row],[Net Revenue]]-Table4[[#This Row],[Total Cost]]</f>
        <v>761.14400000000001</v>
      </c>
      <c r="M374" t="str">
        <f>_xlfn.XLOOKUP(Table4[[#This Row],[ProductID]], Products!A:A,Products!B:B, "Not Found")</f>
        <v>Behavior Dairy</v>
      </c>
      <c r="N374" t="str">
        <f>TEXT(Table4[[#This Row],[Date]], "mmm")</f>
        <v>May</v>
      </c>
      <c r="O374" t="str">
        <f>TEXT(Table4[[#This Row],[Date]], "yyyy")</f>
        <v>2025</v>
      </c>
      <c r="P374" t="str">
        <f>_xlfn.XLOOKUP(Table4[[#This Row],[ProductID]],Products!A:A,Products!C:C, "Not Found")</f>
        <v>Groceries</v>
      </c>
      <c r="Q374" t="str">
        <f>_xlfn.XLOOKUP(Table4[[#This Row],[ProductID]],Products!A:A,Products!D:D,"Not Found")</f>
        <v>Dairy</v>
      </c>
      <c r="R374">
        <f>_xlfn.XLOOKUP(Table4[[#This Row],[ProductID]],Products!A:A,Products!E:E,"Not Found")</f>
        <v>1015.76</v>
      </c>
      <c r="S374">
        <f>_xlfn.XLOOKUP(Table4[[#This Row],[ProductID]],Products!A:A,Products!F:F, "Not Found")</f>
        <v>584.4</v>
      </c>
      <c r="T374" t="str">
        <f>_xlfn.XLOOKUP(Table4[[#This Row],[CustomerID]],Customers!A:A,Customers!D:D, "Not Found")</f>
        <v>M</v>
      </c>
      <c r="U374" s="6">
        <f>_xlfn.XLOOKUP(Table4[[#This Row],[CustomerID]],Customers!A:A,Customers!E:E, "Not Found")</f>
        <v>29791</v>
      </c>
      <c r="V374">
        <f ca="1">DATEDIF(Table4[[#This Row],[CustomerBirthday]], TODAY(), "Y")</f>
        <v>45</v>
      </c>
      <c r="W374" t="str" cm="1">
        <f t="array" aca="1" ref="W374" ca="1">_xlfn.IFS(Table4[[#This Row],[Age]]&lt;25, "Under 25",Table4[[#This Row],[Age]]=34, "25-34", Table4[[#This Row],[Age]]&lt;=49, "35-49", Table4[[#This Row],[Age]]&lt;=64, "50-64", Table4[[#This Row],[Age]]&gt;=65, "65+")</f>
        <v>35-49</v>
      </c>
      <c r="X374" t="str">
        <f>_xlfn.XLOOKUP(Table4[[#This Row],[StoreID]],Stores!A:A,Stores!B:B, "Not found")</f>
        <v>MegaMart Jimenezborough</v>
      </c>
      <c r="Y374" t="str">
        <f>_xlfn.XLOOKUP(Table4[[#This Row],[StoreID]],Stores!A:A,Stores!C:C, "Not Found")</f>
        <v>Jimenezborough</v>
      </c>
      <c r="Z374" t="str">
        <f>_xlfn.XLOOKUP(Table4[[#This Row],[StoreID]],Stores!A:A,Stores!D:D, "Not Found")</f>
        <v>South</v>
      </c>
    </row>
    <row r="375" spans="1:26">
      <c r="A375" t="s">
        <v>1241</v>
      </c>
      <c r="B375" s="1">
        <v>45857</v>
      </c>
      <c r="C375" t="s">
        <v>105</v>
      </c>
      <c r="D375" t="s">
        <v>747</v>
      </c>
      <c r="E375" t="s">
        <v>846</v>
      </c>
      <c r="F375">
        <v>1</v>
      </c>
      <c r="G375">
        <v>0.15</v>
      </c>
      <c r="H375" t="s">
        <v>875</v>
      </c>
      <c r="I375" s="4">
        <f>Table4[[#This Row],[Quantity]]*Table4[[#This Row],[UnitPrice]]</f>
        <v>1134.8</v>
      </c>
      <c r="J375" s="4">
        <f>Table4[[#This Row],[Gross Revenue]]*(1-Table4[[#This Row],[Discount]])</f>
        <v>964.57999999999993</v>
      </c>
      <c r="K375" s="4">
        <f>Table4[[#This Row],[Quantity]]*Table4[[#This Row],[CostPrice]]</f>
        <v>675.1</v>
      </c>
      <c r="L375" s="4">
        <f>Table4[[#This Row],[Net Revenue]]-Table4[[#This Row],[Total Cost]]</f>
        <v>289.4799999999999</v>
      </c>
      <c r="M375" t="str">
        <f>_xlfn.XLOOKUP(Table4[[#This Row],[ProductID]], Products!A:A,Products!B:B, "Not Found")</f>
        <v>World Watches</v>
      </c>
      <c r="N375" t="str">
        <f>TEXT(Table4[[#This Row],[Date]], "mmm")</f>
        <v>Jul</v>
      </c>
      <c r="O375" t="str">
        <f>TEXT(Table4[[#This Row],[Date]], "yyyy")</f>
        <v>2025</v>
      </c>
      <c r="P375" t="str">
        <f>_xlfn.XLOOKUP(Table4[[#This Row],[ProductID]],Products!A:A,Products!C:C, "Not Found")</f>
        <v>Fashion</v>
      </c>
      <c r="Q375" t="str">
        <f>_xlfn.XLOOKUP(Table4[[#This Row],[ProductID]],Products!A:A,Products!D:D,"Not Found")</f>
        <v>Watches</v>
      </c>
      <c r="R375">
        <f>_xlfn.XLOOKUP(Table4[[#This Row],[ProductID]],Products!A:A,Products!E:E,"Not Found")</f>
        <v>1134.8</v>
      </c>
      <c r="S375">
        <f>_xlfn.XLOOKUP(Table4[[#This Row],[ProductID]],Products!A:A,Products!F:F, "Not Found")</f>
        <v>675.1</v>
      </c>
      <c r="T375" t="str">
        <f>_xlfn.XLOOKUP(Table4[[#This Row],[CustomerID]],Customers!A:A,Customers!D:D, "Not Found")</f>
        <v>M</v>
      </c>
      <c r="U375" s="6">
        <f>_xlfn.XLOOKUP(Table4[[#This Row],[CustomerID]],Customers!A:A,Customers!E:E, "Not Found")</f>
        <v>37990</v>
      </c>
      <c r="V375">
        <f ca="1">DATEDIF(Table4[[#This Row],[CustomerBirthday]], TODAY(), "Y")</f>
        <v>22</v>
      </c>
      <c r="W375" t="str" cm="1">
        <f t="array" aca="1" ref="W375" ca="1">_xlfn.IFS(Table4[[#This Row],[Age]]&lt;25, "Under 25",Table4[[#This Row],[Age]]=34, "25-34", Table4[[#This Row],[Age]]&lt;=49, "35-49", Table4[[#This Row],[Age]]&lt;=64, "50-64", Table4[[#This Row],[Age]]&gt;=65, "65+")</f>
        <v>Under 25</v>
      </c>
      <c r="X375" t="str">
        <f>_xlfn.XLOOKUP(Table4[[#This Row],[StoreID]],Stores!A:A,Stores!B:B, "Not found")</f>
        <v>MegaMart Johnmouth</v>
      </c>
      <c r="Y375" t="str">
        <f>_xlfn.XLOOKUP(Table4[[#This Row],[StoreID]],Stores!A:A,Stores!C:C, "Not Found")</f>
        <v>Johnmouth</v>
      </c>
      <c r="Z375" t="str">
        <f>_xlfn.XLOOKUP(Table4[[#This Row],[StoreID]],Stores!A:A,Stores!D:D, "Not Found")</f>
        <v>East</v>
      </c>
    </row>
    <row r="376" spans="1:26">
      <c r="A376" t="s">
        <v>1242</v>
      </c>
      <c r="B376" s="1">
        <v>45241</v>
      </c>
      <c r="C376" t="s">
        <v>241</v>
      </c>
      <c r="D376" t="s">
        <v>776</v>
      </c>
      <c r="E376" t="s">
        <v>831</v>
      </c>
      <c r="F376">
        <v>4</v>
      </c>
      <c r="G376">
        <v>0.15</v>
      </c>
      <c r="H376" t="s">
        <v>871</v>
      </c>
      <c r="I376" s="4">
        <f>Table4[[#This Row],[Quantity]]*Table4[[#This Row],[UnitPrice]]</f>
        <v>1716.6</v>
      </c>
      <c r="J376" s="4">
        <f>Table4[[#This Row],[Gross Revenue]]*(1-Table4[[#This Row],[Discount]])</f>
        <v>1459.11</v>
      </c>
      <c r="K376" s="4">
        <f>Table4[[#This Row],[Quantity]]*Table4[[#This Row],[CostPrice]]</f>
        <v>1034.8800000000001</v>
      </c>
      <c r="L376" s="4">
        <f>Table4[[#This Row],[Net Revenue]]-Table4[[#This Row],[Total Cost]]</f>
        <v>424.22999999999979</v>
      </c>
      <c r="M376" t="str">
        <f>_xlfn.XLOOKUP(Table4[[#This Row],[ProductID]], Products!A:A,Products!B:B, "Not Found")</f>
        <v>Little Watches</v>
      </c>
      <c r="N376" t="str">
        <f>TEXT(Table4[[#This Row],[Date]], "mmm")</f>
        <v>Nov</v>
      </c>
      <c r="O376" t="str">
        <f>TEXT(Table4[[#This Row],[Date]], "yyyy")</f>
        <v>2023</v>
      </c>
      <c r="P376" t="str">
        <f>_xlfn.XLOOKUP(Table4[[#This Row],[ProductID]],Products!A:A,Products!C:C, "Not Found")</f>
        <v>Fashion</v>
      </c>
      <c r="Q376" t="str">
        <f>_xlfn.XLOOKUP(Table4[[#This Row],[ProductID]],Products!A:A,Products!D:D,"Not Found")</f>
        <v>Watches</v>
      </c>
      <c r="R376">
        <f>_xlfn.XLOOKUP(Table4[[#This Row],[ProductID]],Products!A:A,Products!E:E,"Not Found")</f>
        <v>429.15</v>
      </c>
      <c r="S376">
        <f>_xlfn.XLOOKUP(Table4[[#This Row],[ProductID]],Products!A:A,Products!F:F, "Not Found")</f>
        <v>258.72000000000003</v>
      </c>
      <c r="T376" t="str">
        <f>_xlfn.XLOOKUP(Table4[[#This Row],[CustomerID]],Customers!A:A,Customers!D:D, "Not Found")</f>
        <v>M</v>
      </c>
      <c r="U376" s="6">
        <f>_xlfn.XLOOKUP(Table4[[#This Row],[CustomerID]],Customers!A:A,Customers!E:E, "Not Found")</f>
        <v>26671</v>
      </c>
      <c r="V376">
        <f ca="1">DATEDIF(Table4[[#This Row],[CustomerBirthday]], TODAY(), "Y")</f>
        <v>53</v>
      </c>
      <c r="W376" t="str" cm="1">
        <f t="array" aca="1" ref="W376" ca="1">_xlfn.IFS(Table4[[#This Row],[Age]]&lt;25, "Under 25",Table4[[#This Row],[Age]]=34, "25-34", Table4[[#This Row],[Age]]&lt;=49, "35-49", Table4[[#This Row],[Age]]&lt;=64, "50-64", Table4[[#This Row],[Age]]&gt;=65, "65+")</f>
        <v>50-64</v>
      </c>
      <c r="X376" t="str">
        <f>_xlfn.XLOOKUP(Table4[[#This Row],[StoreID]],Stores!A:A,Stores!B:B, "Not found")</f>
        <v>MegaMart Jimenezborough</v>
      </c>
      <c r="Y376" t="str">
        <f>_xlfn.XLOOKUP(Table4[[#This Row],[StoreID]],Stores!A:A,Stores!C:C, "Not Found")</f>
        <v>Jimenezborough</v>
      </c>
      <c r="Z376" t="str">
        <f>_xlfn.XLOOKUP(Table4[[#This Row],[StoreID]],Stores!A:A,Stores!D:D, "Not Found")</f>
        <v>South</v>
      </c>
    </row>
    <row r="377" spans="1:26">
      <c r="A377" t="s">
        <v>1243</v>
      </c>
      <c r="B377" s="1">
        <v>45805</v>
      </c>
      <c r="C377" t="s">
        <v>505</v>
      </c>
      <c r="D377" t="s">
        <v>804</v>
      </c>
      <c r="E377" t="s">
        <v>835</v>
      </c>
      <c r="F377">
        <v>1</v>
      </c>
      <c r="G377">
        <v>0.05</v>
      </c>
      <c r="H377" t="s">
        <v>865</v>
      </c>
      <c r="I377" s="4">
        <f>Table4[[#This Row],[Quantity]]*Table4[[#This Row],[UnitPrice]]</f>
        <v>540.94000000000005</v>
      </c>
      <c r="J377" s="4">
        <f>Table4[[#This Row],[Gross Revenue]]*(1-Table4[[#This Row],[Discount]])</f>
        <v>513.89300000000003</v>
      </c>
      <c r="K377" s="4">
        <f>Table4[[#This Row],[Quantity]]*Table4[[#This Row],[CostPrice]]</f>
        <v>398.25</v>
      </c>
      <c r="L377" s="4">
        <f>Table4[[#This Row],[Net Revenue]]-Table4[[#This Row],[Total Cost]]</f>
        <v>115.64300000000003</v>
      </c>
      <c r="M377" t="str">
        <f>_xlfn.XLOOKUP(Table4[[#This Row],[ProductID]], Products!A:A,Products!B:B, "Not Found")</f>
        <v>Church Clothing</v>
      </c>
      <c r="N377" t="str">
        <f>TEXT(Table4[[#This Row],[Date]], "mmm")</f>
        <v>May</v>
      </c>
      <c r="O377" t="str">
        <f>TEXT(Table4[[#This Row],[Date]], "yyyy")</f>
        <v>2025</v>
      </c>
      <c r="P377" t="str">
        <f>_xlfn.XLOOKUP(Table4[[#This Row],[ProductID]],Products!A:A,Products!C:C, "Not Found")</f>
        <v>Fashion</v>
      </c>
      <c r="Q377" t="str">
        <f>_xlfn.XLOOKUP(Table4[[#This Row],[ProductID]],Products!A:A,Products!D:D,"Not Found")</f>
        <v>Clothing</v>
      </c>
      <c r="R377">
        <f>_xlfn.XLOOKUP(Table4[[#This Row],[ProductID]],Products!A:A,Products!E:E,"Not Found")</f>
        <v>540.94000000000005</v>
      </c>
      <c r="S377">
        <f>_xlfn.XLOOKUP(Table4[[#This Row],[ProductID]],Products!A:A,Products!F:F, "Not Found")</f>
        <v>398.25</v>
      </c>
      <c r="T377" t="str">
        <f>_xlfn.XLOOKUP(Table4[[#This Row],[CustomerID]],Customers!A:A,Customers!D:D, "Not Found")</f>
        <v>M</v>
      </c>
      <c r="U377" s="6">
        <f>_xlfn.XLOOKUP(Table4[[#This Row],[CustomerID]],Customers!A:A,Customers!E:E, "Not Found")</f>
        <v>21996</v>
      </c>
      <c r="V377">
        <f ca="1">DATEDIF(Table4[[#This Row],[CustomerBirthday]], TODAY(), "Y")</f>
        <v>66</v>
      </c>
      <c r="W377" t="str" cm="1">
        <f t="array" aca="1" ref="W377" ca="1">_xlfn.IFS(Table4[[#This Row],[Age]]&lt;25, "Under 25",Table4[[#This Row],[Age]]=34, "25-34", Table4[[#This Row],[Age]]&lt;=49, "35-49", Table4[[#This Row],[Age]]&lt;=64, "50-64", Table4[[#This Row],[Age]]&gt;=65, "65+")</f>
        <v>65+</v>
      </c>
      <c r="X377" t="str">
        <f>_xlfn.XLOOKUP(Table4[[#This Row],[StoreID]],Stores!A:A,Stores!B:B, "Not found")</f>
        <v>MegaMart Peckmouth</v>
      </c>
      <c r="Y377" t="str">
        <f>_xlfn.XLOOKUP(Table4[[#This Row],[StoreID]],Stores!A:A,Stores!C:C, "Not Found")</f>
        <v>Peckmouth</v>
      </c>
      <c r="Z377" t="str">
        <f>_xlfn.XLOOKUP(Table4[[#This Row],[StoreID]],Stores!A:A,Stores!D:D, "Not Found")</f>
        <v>East</v>
      </c>
    </row>
    <row r="378" spans="1:26">
      <c r="A378" t="s">
        <v>1244</v>
      </c>
      <c r="B378" s="1">
        <v>45435</v>
      </c>
      <c r="C378" t="s">
        <v>230</v>
      </c>
      <c r="D378" t="s">
        <v>786</v>
      </c>
      <c r="E378" t="s">
        <v>846</v>
      </c>
      <c r="F378">
        <v>3</v>
      </c>
      <c r="G378">
        <v>0.1</v>
      </c>
      <c r="H378" t="s">
        <v>871</v>
      </c>
      <c r="I378" s="4">
        <f>Table4[[#This Row],[Quantity]]*Table4[[#This Row],[UnitPrice]]</f>
        <v>87.72</v>
      </c>
      <c r="J378" s="4">
        <f>Table4[[#This Row],[Gross Revenue]]*(1-Table4[[#This Row],[Discount]])</f>
        <v>78.948000000000008</v>
      </c>
      <c r="K378" s="4">
        <f>Table4[[#This Row],[Quantity]]*Table4[[#This Row],[CostPrice]]</f>
        <v>45.839999999999996</v>
      </c>
      <c r="L378" s="4">
        <f>Table4[[#This Row],[Net Revenue]]-Table4[[#This Row],[Total Cost]]</f>
        <v>33.108000000000011</v>
      </c>
      <c r="M378" t="str">
        <f>_xlfn.XLOOKUP(Table4[[#This Row],[ProductID]], Products!A:A,Products!B:B, "Not Found")</f>
        <v>National Watches</v>
      </c>
      <c r="N378" t="str">
        <f>TEXT(Table4[[#This Row],[Date]], "mmm")</f>
        <v>May</v>
      </c>
      <c r="O378" t="str">
        <f>TEXT(Table4[[#This Row],[Date]], "yyyy")</f>
        <v>2024</v>
      </c>
      <c r="P378" t="str">
        <f>_xlfn.XLOOKUP(Table4[[#This Row],[ProductID]],Products!A:A,Products!C:C, "Not Found")</f>
        <v>Fashion</v>
      </c>
      <c r="Q378" t="str">
        <f>_xlfn.XLOOKUP(Table4[[#This Row],[ProductID]],Products!A:A,Products!D:D,"Not Found")</f>
        <v>Watches</v>
      </c>
      <c r="R378">
        <f>_xlfn.XLOOKUP(Table4[[#This Row],[ProductID]],Products!A:A,Products!E:E,"Not Found")</f>
        <v>29.24</v>
      </c>
      <c r="S378">
        <f>_xlfn.XLOOKUP(Table4[[#This Row],[ProductID]],Products!A:A,Products!F:F, "Not Found")</f>
        <v>15.28</v>
      </c>
      <c r="T378" t="str">
        <f>_xlfn.XLOOKUP(Table4[[#This Row],[CustomerID]],Customers!A:A,Customers!D:D, "Not Found")</f>
        <v>M</v>
      </c>
      <c r="U378" s="6">
        <f>_xlfn.XLOOKUP(Table4[[#This Row],[CustomerID]],Customers!A:A,Customers!E:E, "Not Found")</f>
        <v>35712</v>
      </c>
      <c r="V378">
        <f ca="1">DATEDIF(Table4[[#This Row],[CustomerBirthday]], TODAY(), "Y")</f>
        <v>28</v>
      </c>
      <c r="W378" t="str" cm="1">
        <f t="array" aca="1" ref="W378" ca="1">_xlfn.IFS(Table4[[#This Row],[Age]]&lt;25, "Under 25",Table4[[#This Row],[Age]]=34, "25-34", Table4[[#This Row],[Age]]&lt;=49, "35-49", Table4[[#This Row],[Age]]&lt;=64, "50-64", Table4[[#This Row],[Age]]&gt;=65, "65+")</f>
        <v>35-49</v>
      </c>
      <c r="X378" t="str">
        <f>_xlfn.XLOOKUP(Table4[[#This Row],[StoreID]],Stores!A:A,Stores!B:B, "Not found")</f>
        <v>MegaMart Johnmouth</v>
      </c>
      <c r="Y378" t="str">
        <f>_xlfn.XLOOKUP(Table4[[#This Row],[StoreID]],Stores!A:A,Stores!C:C, "Not Found")</f>
        <v>Johnmouth</v>
      </c>
      <c r="Z378" t="str">
        <f>_xlfn.XLOOKUP(Table4[[#This Row],[StoreID]],Stores!A:A,Stores!D:D, "Not Found")</f>
        <v>East</v>
      </c>
    </row>
    <row r="379" spans="1:26">
      <c r="A379" t="s">
        <v>1245</v>
      </c>
      <c r="B379" s="1">
        <v>45709</v>
      </c>
      <c r="C379" t="s">
        <v>294</v>
      </c>
      <c r="D379" t="s">
        <v>794</v>
      </c>
      <c r="E379" t="s">
        <v>835</v>
      </c>
      <c r="F379">
        <v>5</v>
      </c>
      <c r="G379">
        <v>0.05</v>
      </c>
      <c r="H379" t="s">
        <v>868</v>
      </c>
      <c r="I379" s="4">
        <f>Table4[[#This Row],[Quantity]]*Table4[[#This Row],[UnitPrice]]</f>
        <v>2140.25</v>
      </c>
      <c r="J379" s="4">
        <f>Table4[[#This Row],[Gross Revenue]]*(1-Table4[[#This Row],[Discount]])</f>
        <v>2033.2375</v>
      </c>
      <c r="K379" s="4">
        <f>Table4[[#This Row],[Quantity]]*Table4[[#This Row],[CostPrice]]</f>
        <v>1230.3499999999999</v>
      </c>
      <c r="L379" s="4">
        <f>Table4[[#This Row],[Net Revenue]]-Table4[[#This Row],[Total Cost]]</f>
        <v>802.88750000000005</v>
      </c>
      <c r="M379" t="str">
        <f>_xlfn.XLOOKUP(Table4[[#This Row],[ProductID]], Products!A:A,Products!B:B, "Not Found")</f>
        <v>Everything Laptop</v>
      </c>
      <c r="N379" t="str">
        <f>TEXT(Table4[[#This Row],[Date]], "mmm")</f>
        <v>Feb</v>
      </c>
      <c r="O379" t="str">
        <f>TEXT(Table4[[#This Row],[Date]], "yyyy")</f>
        <v>2025</v>
      </c>
      <c r="P379" t="str">
        <f>_xlfn.XLOOKUP(Table4[[#This Row],[ProductID]],Products!A:A,Products!C:C, "Not Found")</f>
        <v>Electronics</v>
      </c>
      <c r="Q379" t="str">
        <f>_xlfn.XLOOKUP(Table4[[#This Row],[ProductID]],Products!A:A,Products!D:D,"Not Found")</f>
        <v>Laptop</v>
      </c>
      <c r="R379">
        <f>_xlfn.XLOOKUP(Table4[[#This Row],[ProductID]],Products!A:A,Products!E:E,"Not Found")</f>
        <v>428.05</v>
      </c>
      <c r="S379">
        <f>_xlfn.XLOOKUP(Table4[[#This Row],[ProductID]],Products!A:A,Products!F:F, "Not Found")</f>
        <v>246.07</v>
      </c>
      <c r="T379" t="str">
        <f>_xlfn.XLOOKUP(Table4[[#This Row],[CustomerID]],Customers!A:A,Customers!D:D, "Not Found")</f>
        <v>M</v>
      </c>
      <c r="U379" s="6">
        <f>_xlfn.XLOOKUP(Table4[[#This Row],[CustomerID]],Customers!A:A,Customers!E:E, "Not Found")</f>
        <v>32411</v>
      </c>
      <c r="V379">
        <f ca="1">DATEDIF(Table4[[#This Row],[CustomerBirthday]], TODAY(), "Y")</f>
        <v>37</v>
      </c>
      <c r="W379" t="str" cm="1">
        <f t="array" aca="1" ref="W379" ca="1">_xlfn.IFS(Table4[[#This Row],[Age]]&lt;25, "Under 25",Table4[[#This Row],[Age]]=34, "25-34", Table4[[#This Row],[Age]]&lt;=49, "35-49", Table4[[#This Row],[Age]]&lt;=64, "50-64", Table4[[#This Row],[Age]]&gt;=65, "65+")</f>
        <v>35-49</v>
      </c>
      <c r="X379" t="str">
        <f>_xlfn.XLOOKUP(Table4[[#This Row],[StoreID]],Stores!A:A,Stores!B:B, "Not found")</f>
        <v>MegaMart Peckmouth</v>
      </c>
      <c r="Y379" t="str">
        <f>_xlfn.XLOOKUP(Table4[[#This Row],[StoreID]],Stores!A:A,Stores!C:C, "Not Found")</f>
        <v>Peckmouth</v>
      </c>
      <c r="Z379" t="str">
        <f>_xlfn.XLOOKUP(Table4[[#This Row],[StoreID]],Stores!A:A,Stores!D:D, "Not Found")</f>
        <v>East</v>
      </c>
    </row>
    <row r="380" spans="1:26">
      <c r="A380" t="s">
        <v>1246</v>
      </c>
      <c r="B380" s="1">
        <v>45335</v>
      </c>
      <c r="C380" t="s">
        <v>291</v>
      </c>
      <c r="D380" t="s">
        <v>725</v>
      </c>
      <c r="E380" t="s">
        <v>839</v>
      </c>
      <c r="F380">
        <v>1</v>
      </c>
      <c r="G380">
        <v>0.05</v>
      </c>
      <c r="H380" t="s">
        <v>868</v>
      </c>
      <c r="I380" s="4">
        <f>Table4[[#This Row],[Quantity]]*Table4[[#This Row],[UnitPrice]]</f>
        <v>1396.22</v>
      </c>
      <c r="J380" s="4">
        <f>Table4[[#This Row],[Gross Revenue]]*(1-Table4[[#This Row],[Discount]])</f>
        <v>1326.4089999999999</v>
      </c>
      <c r="K380" s="4">
        <f>Table4[[#This Row],[Quantity]]*Table4[[#This Row],[CostPrice]]</f>
        <v>1004.09</v>
      </c>
      <c r="L380" s="4">
        <f>Table4[[#This Row],[Net Revenue]]-Table4[[#This Row],[Total Cost]]</f>
        <v>322.31899999999985</v>
      </c>
      <c r="M380" t="str">
        <f>_xlfn.XLOOKUP(Table4[[#This Row],[ProductID]], Products!A:A,Products!B:B, "Not Found")</f>
        <v>Knowledge Bags</v>
      </c>
      <c r="N380" t="str">
        <f>TEXT(Table4[[#This Row],[Date]], "mmm")</f>
        <v>Feb</v>
      </c>
      <c r="O380" t="str">
        <f>TEXT(Table4[[#This Row],[Date]], "yyyy")</f>
        <v>2024</v>
      </c>
      <c r="P380" t="str">
        <f>_xlfn.XLOOKUP(Table4[[#This Row],[ProductID]],Products!A:A,Products!C:C, "Not Found")</f>
        <v>Fashion</v>
      </c>
      <c r="Q380" t="str">
        <f>_xlfn.XLOOKUP(Table4[[#This Row],[ProductID]],Products!A:A,Products!D:D,"Not Found")</f>
        <v>Bags</v>
      </c>
      <c r="R380">
        <f>_xlfn.XLOOKUP(Table4[[#This Row],[ProductID]],Products!A:A,Products!E:E,"Not Found")</f>
        <v>1396.22</v>
      </c>
      <c r="S380">
        <f>_xlfn.XLOOKUP(Table4[[#This Row],[ProductID]],Products!A:A,Products!F:F, "Not Found")</f>
        <v>1004.09</v>
      </c>
      <c r="T380" t="str">
        <f>_xlfn.XLOOKUP(Table4[[#This Row],[CustomerID]],Customers!A:A,Customers!D:D, "Not Found")</f>
        <v>F</v>
      </c>
      <c r="U380" s="6">
        <f>_xlfn.XLOOKUP(Table4[[#This Row],[CustomerID]],Customers!A:A,Customers!E:E, "Not Found")</f>
        <v>37614</v>
      </c>
      <c r="V380">
        <f ca="1">DATEDIF(Table4[[#This Row],[CustomerBirthday]], TODAY(), "Y")</f>
        <v>23</v>
      </c>
      <c r="W380" t="str" cm="1">
        <f t="array" aca="1" ref="W380" ca="1">_xlfn.IFS(Table4[[#This Row],[Age]]&lt;25, "Under 25",Table4[[#This Row],[Age]]=34, "25-34", Table4[[#This Row],[Age]]&lt;=49, "35-49", Table4[[#This Row],[Age]]&lt;=64, "50-64", Table4[[#This Row],[Age]]&gt;=65, "65+")</f>
        <v>Under 25</v>
      </c>
      <c r="X380" t="str">
        <f>_xlfn.XLOOKUP(Table4[[#This Row],[StoreID]],Stores!A:A,Stores!B:B, "Not found")</f>
        <v>MegaMart New Michele</v>
      </c>
      <c r="Y380" t="str">
        <f>_xlfn.XLOOKUP(Table4[[#This Row],[StoreID]],Stores!A:A,Stores!C:C, "Not Found")</f>
        <v>New Michele</v>
      </c>
      <c r="Z380" t="str">
        <f>_xlfn.XLOOKUP(Table4[[#This Row],[StoreID]],Stores!A:A,Stores!D:D, "Not Found")</f>
        <v>West</v>
      </c>
    </row>
    <row r="381" spans="1:26">
      <c r="A381" t="s">
        <v>1247</v>
      </c>
      <c r="B381" s="1">
        <v>45704</v>
      </c>
      <c r="C381" t="s">
        <v>520</v>
      </c>
      <c r="D381" t="s">
        <v>739</v>
      </c>
      <c r="E381" t="s">
        <v>842</v>
      </c>
      <c r="F381">
        <v>1</v>
      </c>
      <c r="G381">
        <v>0.1</v>
      </c>
      <c r="H381" t="s">
        <v>868</v>
      </c>
      <c r="I381" s="4">
        <f>Table4[[#This Row],[Quantity]]*Table4[[#This Row],[UnitPrice]]</f>
        <v>1194.1199999999999</v>
      </c>
      <c r="J381" s="4">
        <f>Table4[[#This Row],[Gross Revenue]]*(1-Table4[[#This Row],[Discount]])</f>
        <v>1074.7079999999999</v>
      </c>
      <c r="K381" s="4">
        <f>Table4[[#This Row],[Quantity]]*Table4[[#This Row],[CostPrice]]</f>
        <v>838.95</v>
      </c>
      <c r="L381" s="4">
        <f>Table4[[#This Row],[Net Revenue]]-Table4[[#This Row],[Total Cost]]</f>
        <v>235.75799999999981</v>
      </c>
      <c r="M381" t="str">
        <f>_xlfn.XLOOKUP(Table4[[#This Row],[ProductID]], Products!A:A,Products!B:B, "Not Found")</f>
        <v>Step Smartphone</v>
      </c>
      <c r="N381" t="str">
        <f>TEXT(Table4[[#This Row],[Date]], "mmm")</f>
        <v>Feb</v>
      </c>
      <c r="O381" t="str">
        <f>TEXT(Table4[[#This Row],[Date]], "yyyy")</f>
        <v>2025</v>
      </c>
      <c r="P381" t="str">
        <f>_xlfn.XLOOKUP(Table4[[#This Row],[ProductID]],Products!A:A,Products!C:C, "Not Found")</f>
        <v>Electronics</v>
      </c>
      <c r="Q381" t="str">
        <f>_xlfn.XLOOKUP(Table4[[#This Row],[ProductID]],Products!A:A,Products!D:D,"Not Found")</f>
        <v>Smartphone</v>
      </c>
      <c r="R381">
        <f>_xlfn.XLOOKUP(Table4[[#This Row],[ProductID]],Products!A:A,Products!E:E,"Not Found")</f>
        <v>1194.1199999999999</v>
      </c>
      <c r="S381">
        <f>_xlfn.XLOOKUP(Table4[[#This Row],[ProductID]],Products!A:A,Products!F:F, "Not Found")</f>
        <v>838.95</v>
      </c>
      <c r="T381" t="str">
        <f>_xlfn.XLOOKUP(Table4[[#This Row],[CustomerID]],Customers!A:A,Customers!D:D, "Not Found")</f>
        <v>M</v>
      </c>
      <c r="U381" s="6">
        <f>_xlfn.XLOOKUP(Table4[[#This Row],[CustomerID]],Customers!A:A,Customers!E:E, "Not Found")</f>
        <v>22435</v>
      </c>
      <c r="V381">
        <f ca="1">DATEDIF(Table4[[#This Row],[CustomerBirthday]], TODAY(), "Y")</f>
        <v>65</v>
      </c>
      <c r="W381" t="str" cm="1">
        <f t="array" aca="1" ref="W381" ca="1">_xlfn.IFS(Table4[[#This Row],[Age]]&lt;25, "Under 25",Table4[[#This Row],[Age]]=34, "25-34", Table4[[#This Row],[Age]]&lt;=49, "35-49", Table4[[#This Row],[Age]]&lt;=64, "50-64", Table4[[#This Row],[Age]]&gt;=65, "65+")</f>
        <v>65+</v>
      </c>
      <c r="X381" t="str">
        <f>_xlfn.XLOOKUP(Table4[[#This Row],[StoreID]],Stores!A:A,Stores!B:B, "Not found")</f>
        <v>MegaMart Brianahaven</v>
      </c>
      <c r="Y381" t="str">
        <f>_xlfn.XLOOKUP(Table4[[#This Row],[StoreID]],Stores!A:A,Stores!C:C, "Not Found")</f>
        <v>Brianahaven</v>
      </c>
      <c r="Z381" t="str">
        <f>_xlfn.XLOOKUP(Table4[[#This Row],[StoreID]],Stores!A:A,Stores!D:D, "Not Found")</f>
        <v>North</v>
      </c>
    </row>
    <row r="382" spans="1:26">
      <c r="A382" t="s">
        <v>1248</v>
      </c>
      <c r="B382" s="1">
        <v>45583</v>
      </c>
      <c r="C382" t="s">
        <v>494</v>
      </c>
      <c r="D382" t="s">
        <v>812</v>
      </c>
      <c r="E382" t="s">
        <v>839</v>
      </c>
      <c r="F382">
        <v>4</v>
      </c>
      <c r="G382">
        <v>0.15</v>
      </c>
      <c r="H382" t="s">
        <v>871</v>
      </c>
      <c r="I382" s="4">
        <f>Table4[[#This Row],[Quantity]]*Table4[[#This Row],[UnitPrice]]</f>
        <v>2257.6799999999998</v>
      </c>
      <c r="J382" s="4">
        <f>Table4[[#This Row],[Gross Revenue]]*(1-Table4[[#This Row],[Discount]])</f>
        <v>1919.0279999999998</v>
      </c>
      <c r="K382" s="4">
        <f>Table4[[#This Row],[Quantity]]*Table4[[#This Row],[CostPrice]]</f>
        <v>1175.8399999999999</v>
      </c>
      <c r="L382" s="4">
        <f>Table4[[#This Row],[Net Revenue]]-Table4[[#This Row],[Total Cost]]</f>
        <v>743.18799999999987</v>
      </c>
      <c r="M382" t="str">
        <f>_xlfn.XLOOKUP(Table4[[#This Row],[ProductID]], Products!A:A,Products!B:B, "Not Found")</f>
        <v>Soon Accessories</v>
      </c>
      <c r="N382" t="str">
        <f>TEXT(Table4[[#This Row],[Date]], "mmm")</f>
        <v>Oct</v>
      </c>
      <c r="O382" t="str">
        <f>TEXT(Table4[[#This Row],[Date]], "yyyy")</f>
        <v>2024</v>
      </c>
      <c r="P382" t="str">
        <f>_xlfn.XLOOKUP(Table4[[#This Row],[ProductID]],Products!A:A,Products!C:C, "Not Found")</f>
        <v>Fashion</v>
      </c>
      <c r="Q382" t="str">
        <f>_xlfn.XLOOKUP(Table4[[#This Row],[ProductID]],Products!A:A,Products!D:D,"Not Found")</f>
        <v>Accessories</v>
      </c>
      <c r="R382">
        <f>_xlfn.XLOOKUP(Table4[[#This Row],[ProductID]],Products!A:A,Products!E:E,"Not Found")</f>
        <v>564.41999999999996</v>
      </c>
      <c r="S382">
        <f>_xlfn.XLOOKUP(Table4[[#This Row],[ProductID]],Products!A:A,Products!F:F, "Not Found")</f>
        <v>293.95999999999998</v>
      </c>
      <c r="T382" t="str">
        <f>_xlfn.XLOOKUP(Table4[[#This Row],[CustomerID]],Customers!A:A,Customers!D:D, "Not Found")</f>
        <v>M</v>
      </c>
      <c r="U382" s="6">
        <f>_xlfn.XLOOKUP(Table4[[#This Row],[CustomerID]],Customers!A:A,Customers!E:E, "Not Found")</f>
        <v>31478</v>
      </c>
      <c r="V382">
        <f ca="1">DATEDIF(Table4[[#This Row],[CustomerBirthday]], TODAY(), "Y")</f>
        <v>40</v>
      </c>
      <c r="W382" t="str" cm="1">
        <f t="array" aca="1" ref="W382" ca="1">_xlfn.IFS(Table4[[#This Row],[Age]]&lt;25, "Under 25",Table4[[#This Row],[Age]]=34, "25-34", Table4[[#This Row],[Age]]&lt;=49, "35-49", Table4[[#This Row],[Age]]&lt;=64, "50-64", Table4[[#This Row],[Age]]&gt;=65, "65+")</f>
        <v>35-49</v>
      </c>
      <c r="X382" t="str">
        <f>_xlfn.XLOOKUP(Table4[[#This Row],[StoreID]],Stores!A:A,Stores!B:B, "Not found")</f>
        <v>MegaMart New Michele</v>
      </c>
      <c r="Y382" t="str">
        <f>_xlfn.XLOOKUP(Table4[[#This Row],[StoreID]],Stores!A:A,Stores!C:C, "Not Found")</f>
        <v>New Michele</v>
      </c>
      <c r="Z382" t="str">
        <f>_xlfn.XLOOKUP(Table4[[#This Row],[StoreID]],Stores!A:A,Stores!D:D, "Not Found")</f>
        <v>West</v>
      </c>
    </row>
    <row r="383" spans="1:26">
      <c r="A383" t="s">
        <v>1249</v>
      </c>
      <c r="B383" s="1">
        <v>45500</v>
      </c>
      <c r="C383" t="s">
        <v>291</v>
      </c>
      <c r="D383" t="s">
        <v>766</v>
      </c>
      <c r="E383" t="s">
        <v>842</v>
      </c>
      <c r="F383">
        <v>2</v>
      </c>
      <c r="G383">
        <v>0.15</v>
      </c>
      <c r="H383" t="s">
        <v>871</v>
      </c>
      <c r="I383" s="4">
        <f>Table4[[#This Row],[Quantity]]*Table4[[#This Row],[UnitPrice]]</f>
        <v>2454.48</v>
      </c>
      <c r="J383" s="4">
        <f>Table4[[#This Row],[Gross Revenue]]*(1-Table4[[#This Row],[Discount]])</f>
        <v>2086.308</v>
      </c>
      <c r="K383" s="4">
        <f>Table4[[#This Row],[Quantity]]*Table4[[#This Row],[CostPrice]]</f>
        <v>1954.18</v>
      </c>
      <c r="L383" s="4">
        <f>Table4[[#This Row],[Net Revenue]]-Table4[[#This Row],[Total Cost]]</f>
        <v>132.12799999999993</v>
      </c>
      <c r="M383" t="str">
        <f>_xlfn.XLOOKUP(Table4[[#This Row],[ProductID]], Products!A:A,Products!B:B, "Not Found")</f>
        <v>Firm Dairy</v>
      </c>
      <c r="N383" t="str">
        <f>TEXT(Table4[[#This Row],[Date]], "mmm")</f>
        <v>Jul</v>
      </c>
      <c r="O383" t="str">
        <f>TEXT(Table4[[#This Row],[Date]], "yyyy")</f>
        <v>2024</v>
      </c>
      <c r="P383" t="str">
        <f>_xlfn.XLOOKUP(Table4[[#This Row],[ProductID]],Products!A:A,Products!C:C, "Not Found")</f>
        <v>Groceries</v>
      </c>
      <c r="Q383" t="str">
        <f>_xlfn.XLOOKUP(Table4[[#This Row],[ProductID]],Products!A:A,Products!D:D,"Not Found")</f>
        <v>Dairy</v>
      </c>
      <c r="R383">
        <f>_xlfn.XLOOKUP(Table4[[#This Row],[ProductID]],Products!A:A,Products!E:E,"Not Found")</f>
        <v>1227.24</v>
      </c>
      <c r="S383">
        <f>_xlfn.XLOOKUP(Table4[[#This Row],[ProductID]],Products!A:A,Products!F:F, "Not Found")</f>
        <v>977.09</v>
      </c>
      <c r="T383" t="str">
        <f>_xlfn.XLOOKUP(Table4[[#This Row],[CustomerID]],Customers!A:A,Customers!D:D, "Not Found")</f>
        <v>F</v>
      </c>
      <c r="U383" s="6">
        <f>_xlfn.XLOOKUP(Table4[[#This Row],[CustomerID]],Customers!A:A,Customers!E:E, "Not Found")</f>
        <v>37614</v>
      </c>
      <c r="V383">
        <f ca="1">DATEDIF(Table4[[#This Row],[CustomerBirthday]], TODAY(), "Y")</f>
        <v>23</v>
      </c>
      <c r="W383" t="str" cm="1">
        <f t="array" aca="1" ref="W383" ca="1">_xlfn.IFS(Table4[[#This Row],[Age]]&lt;25, "Under 25",Table4[[#This Row],[Age]]=34, "25-34", Table4[[#This Row],[Age]]&lt;=49, "35-49", Table4[[#This Row],[Age]]&lt;=64, "50-64", Table4[[#This Row],[Age]]&gt;=65, "65+")</f>
        <v>Under 25</v>
      </c>
      <c r="X383" t="str">
        <f>_xlfn.XLOOKUP(Table4[[#This Row],[StoreID]],Stores!A:A,Stores!B:B, "Not found")</f>
        <v>MegaMart Brianahaven</v>
      </c>
      <c r="Y383" t="str">
        <f>_xlfn.XLOOKUP(Table4[[#This Row],[StoreID]],Stores!A:A,Stores!C:C, "Not Found")</f>
        <v>Brianahaven</v>
      </c>
      <c r="Z383" t="str">
        <f>_xlfn.XLOOKUP(Table4[[#This Row],[StoreID]],Stores!A:A,Stores!D:D, "Not Found")</f>
        <v>North</v>
      </c>
    </row>
    <row r="384" spans="1:26">
      <c r="A384" t="s">
        <v>1250</v>
      </c>
      <c r="B384" s="1">
        <v>45714</v>
      </c>
      <c r="C384" t="s">
        <v>224</v>
      </c>
      <c r="D384" t="s">
        <v>800</v>
      </c>
      <c r="E384" t="s">
        <v>839</v>
      </c>
      <c r="F384">
        <v>2</v>
      </c>
      <c r="G384">
        <v>0.15</v>
      </c>
      <c r="H384" t="s">
        <v>875</v>
      </c>
      <c r="I384" s="4">
        <f>Table4[[#This Row],[Quantity]]*Table4[[#This Row],[UnitPrice]]</f>
        <v>3905.3</v>
      </c>
      <c r="J384" s="4">
        <f>Table4[[#This Row],[Gross Revenue]]*(1-Table4[[#This Row],[Discount]])</f>
        <v>3319.5050000000001</v>
      </c>
      <c r="K384" s="4">
        <f>Table4[[#This Row],[Quantity]]*Table4[[#This Row],[CostPrice]]</f>
        <v>2902.54</v>
      </c>
      <c r="L384" s="4">
        <f>Table4[[#This Row],[Net Revenue]]-Table4[[#This Row],[Total Cost]]</f>
        <v>416.96500000000015</v>
      </c>
      <c r="M384" t="str">
        <f>_xlfn.XLOOKUP(Table4[[#This Row],[ProductID]], Products!A:A,Products!B:B, "Not Found")</f>
        <v>Book Television</v>
      </c>
      <c r="N384" t="str">
        <f>TEXT(Table4[[#This Row],[Date]], "mmm")</f>
        <v>Feb</v>
      </c>
      <c r="O384" t="str">
        <f>TEXT(Table4[[#This Row],[Date]], "yyyy")</f>
        <v>2025</v>
      </c>
      <c r="P384" t="str">
        <f>_xlfn.XLOOKUP(Table4[[#This Row],[ProductID]],Products!A:A,Products!C:C, "Not Found")</f>
        <v>Electronics</v>
      </c>
      <c r="Q384" t="str">
        <f>_xlfn.XLOOKUP(Table4[[#This Row],[ProductID]],Products!A:A,Products!D:D,"Not Found")</f>
        <v>Television</v>
      </c>
      <c r="R384">
        <f>_xlfn.XLOOKUP(Table4[[#This Row],[ProductID]],Products!A:A,Products!E:E,"Not Found")</f>
        <v>1952.65</v>
      </c>
      <c r="S384">
        <f>_xlfn.XLOOKUP(Table4[[#This Row],[ProductID]],Products!A:A,Products!F:F, "Not Found")</f>
        <v>1451.27</v>
      </c>
      <c r="T384" t="str">
        <f>_xlfn.XLOOKUP(Table4[[#This Row],[CustomerID]],Customers!A:A,Customers!D:D, "Not Found")</f>
        <v>M</v>
      </c>
      <c r="U384" s="6">
        <f>_xlfn.XLOOKUP(Table4[[#This Row],[CustomerID]],Customers!A:A,Customers!E:E, "Not Found")</f>
        <v>38555</v>
      </c>
      <c r="V384">
        <f ca="1">DATEDIF(Table4[[#This Row],[CustomerBirthday]], TODAY(), "Y")</f>
        <v>21</v>
      </c>
      <c r="W384" t="str" cm="1">
        <f t="array" aca="1" ref="W384" ca="1">_xlfn.IFS(Table4[[#This Row],[Age]]&lt;25, "Under 25",Table4[[#This Row],[Age]]=34, "25-34", Table4[[#This Row],[Age]]&lt;=49, "35-49", Table4[[#This Row],[Age]]&lt;=64, "50-64", Table4[[#This Row],[Age]]&gt;=65, "65+")</f>
        <v>Under 25</v>
      </c>
      <c r="X384" t="str">
        <f>_xlfn.XLOOKUP(Table4[[#This Row],[StoreID]],Stores!A:A,Stores!B:B, "Not found")</f>
        <v>MegaMart New Michele</v>
      </c>
      <c r="Y384" t="str">
        <f>_xlfn.XLOOKUP(Table4[[#This Row],[StoreID]],Stores!A:A,Stores!C:C, "Not Found")</f>
        <v>New Michele</v>
      </c>
      <c r="Z384" t="str">
        <f>_xlfn.XLOOKUP(Table4[[#This Row],[StoreID]],Stores!A:A,Stores!D:D, "Not Found")</f>
        <v>West</v>
      </c>
    </row>
    <row r="385" spans="1:26">
      <c r="A385" t="s">
        <v>1251</v>
      </c>
      <c r="B385" s="1">
        <v>45776</v>
      </c>
      <c r="C385" t="s">
        <v>524</v>
      </c>
      <c r="D385" t="s">
        <v>732</v>
      </c>
      <c r="E385" t="s">
        <v>842</v>
      </c>
      <c r="F385">
        <v>4</v>
      </c>
      <c r="G385">
        <v>0.05</v>
      </c>
      <c r="H385" t="s">
        <v>868</v>
      </c>
      <c r="I385" s="4">
        <f>Table4[[#This Row],[Quantity]]*Table4[[#This Row],[UnitPrice]]</f>
        <v>5896.48</v>
      </c>
      <c r="J385" s="4">
        <f>Table4[[#This Row],[Gross Revenue]]*(1-Table4[[#This Row],[Discount]])</f>
        <v>5601.655999999999</v>
      </c>
      <c r="K385" s="4">
        <f>Table4[[#This Row],[Quantity]]*Table4[[#This Row],[CostPrice]]</f>
        <v>3056.08</v>
      </c>
      <c r="L385" s="4">
        <f>Table4[[#This Row],[Net Revenue]]-Table4[[#This Row],[Total Cost]]</f>
        <v>2545.5759999999991</v>
      </c>
      <c r="M385" t="str">
        <f>_xlfn.XLOOKUP(Table4[[#This Row],[ProductID]], Products!A:A,Products!B:B, "Not Found")</f>
        <v>Understand Camera</v>
      </c>
      <c r="N385" t="str">
        <f>TEXT(Table4[[#This Row],[Date]], "mmm")</f>
        <v>Apr</v>
      </c>
      <c r="O385" t="str">
        <f>TEXT(Table4[[#This Row],[Date]], "yyyy")</f>
        <v>2025</v>
      </c>
      <c r="P385" t="str">
        <f>_xlfn.XLOOKUP(Table4[[#This Row],[ProductID]],Products!A:A,Products!C:C, "Not Found")</f>
        <v>Electronics</v>
      </c>
      <c r="Q385" t="str">
        <f>_xlfn.XLOOKUP(Table4[[#This Row],[ProductID]],Products!A:A,Products!D:D,"Not Found")</f>
        <v>Camera</v>
      </c>
      <c r="R385">
        <f>_xlfn.XLOOKUP(Table4[[#This Row],[ProductID]],Products!A:A,Products!E:E,"Not Found")</f>
        <v>1474.12</v>
      </c>
      <c r="S385">
        <f>_xlfn.XLOOKUP(Table4[[#This Row],[ProductID]],Products!A:A,Products!F:F, "Not Found")</f>
        <v>764.02</v>
      </c>
      <c r="T385" t="str">
        <f>_xlfn.XLOOKUP(Table4[[#This Row],[CustomerID]],Customers!A:A,Customers!D:D, "Not Found")</f>
        <v>F</v>
      </c>
      <c r="U385" s="6">
        <f>_xlfn.XLOOKUP(Table4[[#This Row],[CustomerID]],Customers!A:A,Customers!E:E, "Not Found")</f>
        <v>23256</v>
      </c>
      <c r="V385">
        <f ca="1">DATEDIF(Table4[[#This Row],[CustomerBirthday]], TODAY(), "Y")</f>
        <v>62</v>
      </c>
      <c r="W385" t="str" cm="1">
        <f t="array" aca="1" ref="W385" ca="1">_xlfn.IFS(Table4[[#This Row],[Age]]&lt;25, "Under 25",Table4[[#This Row],[Age]]=34, "25-34", Table4[[#This Row],[Age]]&lt;=49, "35-49", Table4[[#This Row],[Age]]&lt;=64, "50-64", Table4[[#This Row],[Age]]&gt;=65, "65+")</f>
        <v>50-64</v>
      </c>
      <c r="X385" t="str">
        <f>_xlfn.XLOOKUP(Table4[[#This Row],[StoreID]],Stores!A:A,Stores!B:B, "Not found")</f>
        <v>MegaMart Brianahaven</v>
      </c>
      <c r="Y385" t="str">
        <f>_xlfn.XLOOKUP(Table4[[#This Row],[StoreID]],Stores!A:A,Stores!C:C, "Not Found")</f>
        <v>Brianahaven</v>
      </c>
      <c r="Z385" t="str">
        <f>_xlfn.XLOOKUP(Table4[[#This Row],[StoreID]],Stores!A:A,Stores!D:D, "Not Found")</f>
        <v>North</v>
      </c>
    </row>
    <row r="386" spans="1:26">
      <c r="A386" t="s">
        <v>1252</v>
      </c>
      <c r="B386" s="1">
        <v>45616</v>
      </c>
      <c r="C386" t="s">
        <v>241</v>
      </c>
      <c r="D386" t="s">
        <v>732</v>
      </c>
      <c r="E386" t="s">
        <v>839</v>
      </c>
      <c r="F386">
        <v>2</v>
      </c>
      <c r="G386">
        <v>0.1</v>
      </c>
      <c r="H386" t="s">
        <v>875</v>
      </c>
      <c r="I386" s="4">
        <f>Table4[[#This Row],[Quantity]]*Table4[[#This Row],[UnitPrice]]</f>
        <v>2948.24</v>
      </c>
      <c r="J386" s="4">
        <f>Table4[[#This Row],[Gross Revenue]]*(1-Table4[[#This Row],[Discount]])</f>
        <v>2653.4159999999997</v>
      </c>
      <c r="K386" s="4">
        <f>Table4[[#This Row],[Quantity]]*Table4[[#This Row],[CostPrice]]</f>
        <v>1528.04</v>
      </c>
      <c r="L386" s="4">
        <f>Table4[[#This Row],[Net Revenue]]-Table4[[#This Row],[Total Cost]]</f>
        <v>1125.3759999999997</v>
      </c>
      <c r="M386" t="str">
        <f>_xlfn.XLOOKUP(Table4[[#This Row],[ProductID]], Products!A:A,Products!B:B, "Not Found")</f>
        <v>Understand Camera</v>
      </c>
      <c r="N386" t="str">
        <f>TEXT(Table4[[#This Row],[Date]], "mmm")</f>
        <v>Nov</v>
      </c>
      <c r="O386" t="str">
        <f>TEXT(Table4[[#This Row],[Date]], "yyyy")</f>
        <v>2024</v>
      </c>
      <c r="P386" t="str">
        <f>_xlfn.XLOOKUP(Table4[[#This Row],[ProductID]],Products!A:A,Products!C:C, "Not Found")</f>
        <v>Electronics</v>
      </c>
      <c r="Q386" t="str">
        <f>_xlfn.XLOOKUP(Table4[[#This Row],[ProductID]],Products!A:A,Products!D:D,"Not Found")</f>
        <v>Camera</v>
      </c>
      <c r="R386">
        <f>_xlfn.XLOOKUP(Table4[[#This Row],[ProductID]],Products!A:A,Products!E:E,"Not Found")</f>
        <v>1474.12</v>
      </c>
      <c r="S386">
        <f>_xlfn.XLOOKUP(Table4[[#This Row],[ProductID]],Products!A:A,Products!F:F, "Not Found")</f>
        <v>764.02</v>
      </c>
      <c r="T386" t="str">
        <f>_xlfn.XLOOKUP(Table4[[#This Row],[CustomerID]],Customers!A:A,Customers!D:D, "Not Found")</f>
        <v>M</v>
      </c>
      <c r="U386" s="6">
        <f>_xlfn.XLOOKUP(Table4[[#This Row],[CustomerID]],Customers!A:A,Customers!E:E, "Not Found")</f>
        <v>26671</v>
      </c>
      <c r="V386">
        <f ca="1">DATEDIF(Table4[[#This Row],[CustomerBirthday]], TODAY(), "Y")</f>
        <v>53</v>
      </c>
      <c r="W386" t="str" cm="1">
        <f t="array" aca="1" ref="W386" ca="1">_xlfn.IFS(Table4[[#This Row],[Age]]&lt;25, "Under 25",Table4[[#This Row],[Age]]=34, "25-34", Table4[[#This Row],[Age]]&lt;=49, "35-49", Table4[[#This Row],[Age]]&lt;=64, "50-64", Table4[[#This Row],[Age]]&gt;=65, "65+")</f>
        <v>50-64</v>
      </c>
      <c r="X386" t="str">
        <f>_xlfn.XLOOKUP(Table4[[#This Row],[StoreID]],Stores!A:A,Stores!B:B, "Not found")</f>
        <v>MegaMart New Michele</v>
      </c>
      <c r="Y386" t="str">
        <f>_xlfn.XLOOKUP(Table4[[#This Row],[StoreID]],Stores!A:A,Stores!C:C, "Not Found")</f>
        <v>New Michele</v>
      </c>
      <c r="Z386" t="str">
        <f>_xlfn.XLOOKUP(Table4[[#This Row],[StoreID]],Stores!A:A,Stores!D:D, "Not Found")</f>
        <v>West</v>
      </c>
    </row>
    <row r="387" spans="1:26">
      <c r="A387" t="s">
        <v>1253</v>
      </c>
      <c r="B387" s="1">
        <v>45490</v>
      </c>
      <c r="C387" t="s">
        <v>432</v>
      </c>
      <c r="D387" t="s">
        <v>812</v>
      </c>
      <c r="E387" t="s">
        <v>839</v>
      </c>
      <c r="F387">
        <v>1</v>
      </c>
      <c r="G387">
        <v>0.05</v>
      </c>
      <c r="H387" t="s">
        <v>875</v>
      </c>
      <c r="I387" s="4">
        <f>Table4[[#This Row],[Quantity]]*Table4[[#This Row],[UnitPrice]]</f>
        <v>564.41999999999996</v>
      </c>
      <c r="J387" s="4">
        <f>Table4[[#This Row],[Gross Revenue]]*(1-Table4[[#This Row],[Discount]])</f>
        <v>536.19899999999996</v>
      </c>
      <c r="K387" s="4">
        <f>Table4[[#This Row],[Quantity]]*Table4[[#This Row],[CostPrice]]</f>
        <v>293.95999999999998</v>
      </c>
      <c r="L387" s="4">
        <f>Table4[[#This Row],[Net Revenue]]-Table4[[#This Row],[Total Cost]]</f>
        <v>242.23899999999998</v>
      </c>
      <c r="M387" t="str">
        <f>_xlfn.XLOOKUP(Table4[[#This Row],[ProductID]], Products!A:A,Products!B:B, "Not Found")</f>
        <v>Soon Accessories</v>
      </c>
      <c r="N387" t="str">
        <f>TEXT(Table4[[#This Row],[Date]], "mmm")</f>
        <v>Jul</v>
      </c>
      <c r="O387" t="str">
        <f>TEXT(Table4[[#This Row],[Date]], "yyyy")</f>
        <v>2024</v>
      </c>
      <c r="P387" t="str">
        <f>_xlfn.XLOOKUP(Table4[[#This Row],[ProductID]],Products!A:A,Products!C:C, "Not Found")</f>
        <v>Fashion</v>
      </c>
      <c r="Q387" t="str">
        <f>_xlfn.XLOOKUP(Table4[[#This Row],[ProductID]],Products!A:A,Products!D:D,"Not Found")</f>
        <v>Accessories</v>
      </c>
      <c r="R387">
        <f>_xlfn.XLOOKUP(Table4[[#This Row],[ProductID]],Products!A:A,Products!E:E,"Not Found")</f>
        <v>564.41999999999996</v>
      </c>
      <c r="S387">
        <f>_xlfn.XLOOKUP(Table4[[#This Row],[ProductID]],Products!A:A,Products!F:F, "Not Found")</f>
        <v>293.95999999999998</v>
      </c>
      <c r="T387" t="str">
        <f>_xlfn.XLOOKUP(Table4[[#This Row],[CustomerID]],Customers!A:A,Customers!D:D, "Not Found")</f>
        <v>M</v>
      </c>
      <c r="U387" s="6">
        <f>_xlfn.XLOOKUP(Table4[[#This Row],[CustomerID]],Customers!A:A,Customers!E:E, "Not Found")</f>
        <v>20358</v>
      </c>
      <c r="V387">
        <f ca="1">DATEDIF(Table4[[#This Row],[CustomerBirthday]], TODAY(), "Y")</f>
        <v>70</v>
      </c>
      <c r="W387" t="str" cm="1">
        <f t="array" aca="1" ref="W387" ca="1">_xlfn.IFS(Table4[[#This Row],[Age]]&lt;25, "Under 25",Table4[[#This Row],[Age]]=34, "25-34", Table4[[#This Row],[Age]]&lt;=49, "35-49", Table4[[#This Row],[Age]]&lt;=64, "50-64", Table4[[#This Row],[Age]]&gt;=65, "65+")</f>
        <v>65+</v>
      </c>
      <c r="X387" t="str">
        <f>_xlfn.XLOOKUP(Table4[[#This Row],[StoreID]],Stores!A:A,Stores!B:B, "Not found")</f>
        <v>MegaMart New Michele</v>
      </c>
      <c r="Y387" t="str">
        <f>_xlfn.XLOOKUP(Table4[[#This Row],[StoreID]],Stores!A:A,Stores!C:C, "Not Found")</f>
        <v>New Michele</v>
      </c>
      <c r="Z387" t="str">
        <f>_xlfn.XLOOKUP(Table4[[#This Row],[StoreID]],Stores!A:A,Stores!D:D, "Not Found")</f>
        <v>West</v>
      </c>
    </row>
    <row r="388" spans="1:26">
      <c r="A388" t="s">
        <v>1254</v>
      </c>
      <c r="B388" s="1">
        <v>45397</v>
      </c>
      <c r="C388" t="s">
        <v>262</v>
      </c>
      <c r="D388" t="s">
        <v>742</v>
      </c>
      <c r="E388" t="s">
        <v>842</v>
      </c>
      <c r="F388">
        <v>5</v>
      </c>
      <c r="G388">
        <v>0</v>
      </c>
      <c r="H388" t="s">
        <v>875</v>
      </c>
      <c r="I388" s="4">
        <f>Table4[[#This Row],[Quantity]]*Table4[[#This Row],[UnitPrice]]</f>
        <v>1242.8499999999999</v>
      </c>
      <c r="J388" s="4">
        <f>Table4[[#This Row],[Gross Revenue]]*(1-Table4[[#This Row],[Discount]])</f>
        <v>1242.8499999999999</v>
      </c>
      <c r="K388" s="4">
        <f>Table4[[#This Row],[Quantity]]*Table4[[#This Row],[CostPrice]]</f>
        <v>953.34999999999991</v>
      </c>
      <c r="L388" s="4">
        <f>Table4[[#This Row],[Net Revenue]]-Table4[[#This Row],[Total Cost]]</f>
        <v>289.5</v>
      </c>
      <c r="M388" t="str">
        <f>_xlfn.XLOOKUP(Table4[[#This Row],[ProductID]], Products!A:A,Products!B:B, "Not Found")</f>
        <v>Either Headphones</v>
      </c>
      <c r="N388" t="str">
        <f>TEXT(Table4[[#This Row],[Date]], "mmm")</f>
        <v>Apr</v>
      </c>
      <c r="O388" t="str">
        <f>TEXT(Table4[[#This Row],[Date]], "yyyy")</f>
        <v>2024</v>
      </c>
      <c r="P388" t="str">
        <f>_xlfn.XLOOKUP(Table4[[#This Row],[ProductID]],Products!A:A,Products!C:C, "Not Found")</f>
        <v>Electronics</v>
      </c>
      <c r="Q388" t="str">
        <f>_xlfn.XLOOKUP(Table4[[#This Row],[ProductID]],Products!A:A,Products!D:D,"Not Found")</f>
        <v>Headphones</v>
      </c>
      <c r="R388">
        <f>_xlfn.XLOOKUP(Table4[[#This Row],[ProductID]],Products!A:A,Products!E:E,"Not Found")</f>
        <v>248.57</v>
      </c>
      <c r="S388">
        <f>_xlfn.XLOOKUP(Table4[[#This Row],[ProductID]],Products!A:A,Products!F:F, "Not Found")</f>
        <v>190.67</v>
      </c>
      <c r="T388" t="str">
        <f>_xlfn.XLOOKUP(Table4[[#This Row],[CustomerID]],Customers!A:A,Customers!D:D, "Not Found")</f>
        <v>M</v>
      </c>
      <c r="U388" s="6">
        <f>_xlfn.XLOOKUP(Table4[[#This Row],[CustomerID]],Customers!A:A,Customers!E:E, "Not Found")</f>
        <v>24029</v>
      </c>
      <c r="V388">
        <f ca="1">DATEDIF(Table4[[#This Row],[CustomerBirthday]], TODAY(), "Y")</f>
        <v>60</v>
      </c>
      <c r="W388" t="str" cm="1">
        <f t="array" aca="1" ref="W388" ca="1">_xlfn.IFS(Table4[[#This Row],[Age]]&lt;25, "Under 25",Table4[[#This Row],[Age]]=34, "25-34", Table4[[#This Row],[Age]]&lt;=49, "35-49", Table4[[#This Row],[Age]]&lt;=64, "50-64", Table4[[#This Row],[Age]]&gt;=65, "65+")</f>
        <v>50-64</v>
      </c>
      <c r="X388" t="str">
        <f>_xlfn.XLOOKUP(Table4[[#This Row],[StoreID]],Stores!A:A,Stores!B:B, "Not found")</f>
        <v>MegaMart Brianahaven</v>
      </c>
      <c r="Y388" t="str">
        <f>_xlfn.XLOOKUP(Table4[[#This Row],[StoreID]],Stores!A:A,Stores!C:C, "Not Found")</f>
        <v>Brianahaven</v>
      </c>
      <c r="Z388" t="str">
        <f>_xlfn.XLOOKUP(Table4[[#This Row],[StoreID]],Stores!A:A,Stores!D:D, "Not Found")</f>
        <v>North</v>
      </c>
    </row>
    <row r="389" spans="1:26">
      <c r="A389" t="s">
        <v>1255</v>
      </c>
      <c r="B389" s="1">
        <v>45254</v>
      </c>
      <c r="C389" t="s">
        <v>191</v>
      </c>
      <c r="D389" t="s">
        <v>774</v>
      </c>
      <c r="E389" t="s">
        <v>846</v>
      </c>
      <c r="F389">
        <v>5</v>
      </c>
      <c r="G389">
        <v>0.05</v>
      </c>
      <c r="H389" t="s">
        <v>868</v>
      </c>
      <c r="I389" s="4">
        <f>Table4[[#This Row],[Quantity]]*Table4[[#This Row],[UnitPrice]]</f>
        <v>7437.05</v>
      </c>
      <c r="J389" s="4">
        <f>Table4[[#This Row],[Gross Revenue]]*(1-Table4[[#This Row],[Discount]])</f>
        <v>7065.1975000000002</v>
      </c>
      <c r="K389" s="4">
        <f>Table4[[#This Row],[Quantity]]*Table4[[#This Row],[CostPrice]]</f>
        <v>4065.3500000000004</v>
      </c>
      <c r="L389" s="4">
        <f>Table4[[#This Row],[Net Revenue]]-Table4[[#This Row],[Total Cost]]</f>
        <v>2999.8474999999999</v>
      </c>
      <c r="M389" t="str">
        <f>_xlfn.XLOOKUP(Table4[[#This Row],[ProductID]], Products!A:A,Products!B:B, "Not Found")</f>
        <v>Him Smartphone</v>
      </c>
      <c r="N389" t="str">
        <f>TEXT(Table4[[#This Row],[Date]], "mmm")</f>
        <v>Nov</v>
      </c>
      <c r="O389" t="str">
        <f>TEXT(Table4[[#This Row],[Date]], "yyyy")</f>
        <v>2023</v>
      </c>
      <c r="P389" t="str">
        <f>_xlfn.XLOOKUP(Table4[[#This Row],[ProductID]],Products!A:A,Products!C:C, "Not Found")</f>
        <v>Electronics</v>
      </c>
      <c r="Q389" t="str">
        <f>_xlfn.XLOOKUP(Table4[[#This Row],[ProductID]],Products!A:A,Products!D:D,"Not Found")</f>
        <v>Smartphone</v>
      </c>
      <c r="R389">
        <f>_xlfn.XLOOKUP(Table4[[#This Row],[ProductID]],Products!A:A,Products!E:E,"Not Found")</f>
        <v>1487.41</v>
      </c>
      <c r="S389">
        <f>_xlfn.XLOOKUP(Table4[[#This Row],[ProductID]],Products!A:A,Products!F:F, "Not Found")</f>
        <v>813.07</v>
      </c>
      <c r="T389" t="str">
        <f>_xlfn.XLOOKUP(Table4[[#This Row],[CustomerID]],Customers!A:A,Customers!D:D, "Not Found")</f>
        <v>M</v>
      </c>
      <c r="U389" s="6">
        <f>_xlfn.XLOOKUP(Table4[[#This Row],[CustomerID]],Customers!A:A,Customers!E:E, "Not Found")</f>
        <v>35433</v>
      </c>
      <c r="V389">
        <f ca="1">DATEDIF(Table4[[#This Row],[CustomerBirthday]], TODAY(), "Y")</f>
        <v>29</v>
      </c>
      <c r="W389" t="str" cm="1">
        <f t="array" aca="1" ref="W389" ca="1">_xlfn.IFS(Table4[[#This Row],[Age]]&lt;25, "Under 25",Table4[[#This Row],[Age]]=34, "25-34", Table4[[#This Row],[Age]]&lt;=49, "35-49", Table4[[#This Row],[Age]]&lt;=64, "50-64", Table4[[#This Row],[Age]]&gt;=65, "65+")</f>
        <v>35-49</v>
      </c>
      <c r="X389" t="str">
        <f>_xlfn.XLOOKUP(Table4[[#This Row],[StoreID]],Stores!A:A,Stores!B:B, "Not found")</f>
        <v>MegaMart Johnmouth</v>
      </c>
      <c r="Y389" t="str">
        <f>_xlfn.XLOOKUP(Table4[[#This Row],[StoreID]],Stores!A:A,Stores!C:C, "Not Found")</f>
        <v>Johnmouth</v>
      </c>
      <c r="Z389" t="str">
        <f>_xlfn.XLOOKUP(Table4[[#This Row],[StoreID]],Stores!A:A,Stores!D:D, "Not Found")</f>
        <v>East</v>
      </c>
    </row>
    <row r="390" spans="1:26">
      <c r="A390" t="s">
        <v>1256</v>
      </c>
      <c r="B390" s="1">
        <v>45584</v>
      </c>
      <c r="C390" t="s">
        <v>210</v>
      </c>
      <c r="D390" t="s">
        <v>764</v>
      </c>
      <c r="E390" t="s">
        <v>839</v>
      </c>
      <c r="F390">
        <v>3</v>
      </c>
      <c r="G390">
        <v>0</v>
      </c>
      <c r="H390" t="s">
        <v>871</v>
      </c>
      <c r="I390" s="4">
        <f>Table4[[#This Row],[Quantity]]*Table4[[#This Row],[UnitPrice]]</f>
        <v>971.76</v>
      </c>
      <c r="J390" s="4">
        <f>Table4[[#This Row],[Gross Revenue]]*(1-Table4[[#This Row],[Discount]])</f>
        <v>971.76</v>
      </c>
      <c r="K390" s="4">
        <f>Table4[[#This Row],[Quantity]]*Table4[[#This Row],[CostPrice]]</f>
        <v>728.93999999999994</v>
      </c>
      <c r="L390" s="4">
        <f>Table4[[#This Row],[Net Revenue]]-Table4[[#This Row],[Total Cost]]</f>
        <v>242.82000000000005</v>
      </c>
      <c r="M390" t="str">
        <f>_xlfn.XLOOKUP(Table4[[#This Row],[ProductID]], Products!A:A,Products!B:B, "Not Found")</f>
        <v>Simple Accessories</v>
      </c>
      <c r="N390" t="str">
        <f>TEXT(Table4[[#This Row],[Date]], "mmm")</f>
        <v>Oct</v>
      </c>
      <c r="O390" t="str">
        <f>TEXT(Table4[[#This Row],[Date]], "yyyy")</f>
        <v>2024</v>
      </c>
      <c r="P390" t="str">
        <f>_xlfn.XLOOKUP(Table4[[#This Row],[ProductID]],Products!A:A,Products!C:C, "Not Found")</f>
        <v>Fashion</v>
      </c>
      <c r="Q390" t="str">
        <f>_xlfn.XLOOKUP(Table4[[#This Row],[ProductID]],Products!A:A,Products!D:D,"Not Found")</f>
        <v>Accessories</v>
      </c>
      <c r="R390">
        <f>_xlfn.XLOOKUP(Table4[[#This Row],[ProductID]],Products!A:A,Products!E:E,"Not Found")</f>
        <v>323.92</v>
      </c>
      <c r="S390">
        <f>_xlfn.XLOOKUP(Table4[[#This Row],[ProductID]],Products!A:A,Products!F:F, "Not Found")</f>
        <v>242.98</v>
      </c>
      <c r="T390" t="str">
        <f>_xlfn.XLOOKUP(Table4[[#This Row],[CustomerID]],Customers!A:A,Customers!D:D, "Not Found")</f>
        <v>F</v>
      </c>
      <c r="U390" s="6">
        <f>_xlfn.XLOOKUP(Table4[[#This Row],[CustomerID]],Customers!A:A,Customers!E:E, "Not Found")</f>
        <v>37570</v>
      </c>
      <c r="V390">
        <f ca="1">DATEDIF(Table4[[#This Row],[CustomerBirthday]], TODAY(), "Y")</f>
        <v>23</v>
      </c>
      <c r="W390" t="str" cm="1">
        <f t="array" aca="1" ref="W390" ca="1">_xlfn.IFS(Table4[[#This Row],[Age]]&lt;25, "Under 25",Table4[[#This Row],[Age]]=34, "25-34", Table4[[#This Row],[Age]]&lt;=49, "35-49", Table4[[#This Row],[Age]]&lt;=64, "50-64", Table4[[#This Row],[Age]]&gt;=65, "65+")</f>
        <v>Under 25</v>
      </c>
      <c r="X390" t="str">
        <f>_xlfn.XLOOKUP(Table4[[#This Row],[StoreID]],Stores!A:A,Stores!B:B, "Not found")</f>
        <v>MegaMart New Michele</v>
      </c>
      <c r="Y390" t="str">
        <f>_xlfn.XLOOKUP(Table4[[#This Row],[StoreID]],Stores!A:A,Stores!C:C, "Not Found")</f>
        <v>New Michele</v>
      </c>
      <c r="Z390" t="str">
        <f>_xlfn.XLOOKUP(Table4[[#This Row],[StoreID]],Stores!A:A,Stores!D:D, "Not Found")</f>
        <v>West</v>
      </c>
    </row>
    <row r="391" spans="1:26">
      <c r="A391" t="s">
        <v>1257</v>
      </c>
      <c r="B391" s="1">
        <v>45818</v>
      </c>
      <c r="C391" t="s">
        <v>191</v>
      </c>
      <c r="D391" t="s">
        <v>822</v>
      </c>
      <c r="E391" t="s">
        <v>831</v>
      </c>
      <c r="F391">
        <v>4</v>
      </c>
      <c r="G391">
        <v>0.05</v>
      </c>
      <c r="H391" t="s">
        <v>871</v>
      </c>
      <c r="I391" s="4">
        <f>Table4[[#This Row],[Quantity]]*Table4[[#This Row],[UnitPrice]]</f>
        <v>4865.4399999999996</v>
      </c>
      <c r="J391" s="4">
        <f>Table4[[#This Row],[Gross Revenue]]*(1-Table4[[#This Row],[Discount]])</f>
        <v>4622.1679999999997</v>
      </c>
      <c r="K391" s="4">
        <f>Table4[[#This Row],[Quantity]]*Table4[[#This Row],[CostPrice]]</f>
        <v>3179.2</v>
      </c>
      <c r="L391" s="4">
        <f>Table4[[#This Row],[Net Revenue]]-Table4[[#This Row],[Total Cost]]</f>
        <v>1442.9679999999998</v>
      </c>
      <c r="M391" t="str">
        <f>_xlfn.XLOOKUP(Table4[[#This Row],[ProductID]], Products!A:A,Products!B:B, "Not Found")</f>
        <v>Nor Bags</v>
      </c>
      <c r="N391" t="str">
        <f>TEXT(Table4[[#This Row],[Date]], "mmm")</f>
        <v>Jun</v>
      </c>
      <c r="O391" t="str">
        <f>TEXT(Table4[[#This Row],[Date]], "yyyy")</f>
        <v>2025</v>
      </c>
      <c r="P391" t="str">
        <f>_xlfn.XLOOKUP(Table4[[#This Row],[ProductID]],Products!A:A,Products!C:C, "Not Found")</f>
        <v>Fashion</v>
      </c>
      <c r="Q391" t="str">
        <f>_xlfn.XLOOKUP(Table4[[#This Row],[ProductID]],Products!A:A,Products!D:D,"Not Found")</f>
        <v>Bags</v>
      </c>
      <c r="R391">
        <f>_xlfn.XLOOKUP(Table4[[#This Row],[ProductID]],Products!A:A,Products!E:E,"Not Found")</f>
        <v>1216.3599999999999</v>
      </c>
      <c r="S391">
        <f>_xlfn.XLOOKUP(Table4[[#This Row],[ProductID]],Products!A:A,Products!F:F, "Not Found")</f>
        <v>794.8</v>
      </c>
      <c r="T391" t="str">
        <f>_xlfn.XLOOKUP(Table4[[#This Row],[CustomerID]],Customers!A:A,Customers!D:D, "Not Found")</f>
        <v>M</v>
      </c>
      <c r="U391" s="6">
        <f>_xlfn.XLOOKUP(Table4[[#This Row],[CustomerID]],Customers!A:A,Customers!E:E, "Not Found")</f>
        <v>35433</v>
      </c>
      <c r="V391">
        <f ca="1">DATEDIF(Table4[[#This Row],[CustomerBirthday]], TODAY(), "Y")</f>
        <v>29</v>
      </c>
      <c r="W391" t="str" cm="1">
        <f t="array" aca="1" ref="W391" ca="1">_xlfn.IFS(Table4[[#This Row],[Age]]&lt;25, "Under 25",Table4[[#This Row],[Age]]=34, "25-34", Table4[[#This Row],[Age]]&lt;=49, "35-49", Table4[[#This Row],[Age]]&lt;=64, "50-64", Table4[[#This Row],[Age]]&gt;=65, "65+")</f>
        <v>35-49</v>
      </c>
      <c r="X391" t="str">
        <f>_xlfn.XLOOKUP(Table4[[#This Row],[StoreID]],Stores!A:A,Stores!B:B, "Not found")</f>
        <v>MegaMart Jimenezborough</v>
      </c>
      <c r="Y391" t="str">
        <f>_xlfn.XLOOKUP(Table4[[#This Row],[StoreID]],Stores!A:A,Stores!C:C, "Not Found")</f>
        <v>Jimenezborough</v>
      </c>
      <c r="Z391" t="str">
        <f>_xlfn.XLOOKUP(Table4[[#This Row],[StoreID]],Stores!A:A,Stores!D:D, "Not Found")</f>
        <v>South</v>
      </c>
    </row>
    <row r="392" spans="1:26">
      <c r="A392" t="s">
        <v>1258</v>
      </c>
      <c r="B392" s="1">
        <v>45575</v>
      </c>
      <c r="C392" t="s">
        <v>382</v>
      </c>
      <c r="D392" t="s">
        <v>725</v>
      </c>
      <c r="E392" t="s">
        <v>835</v>
      </c>
      <c r="F392">
        <v>5</v>
      </c>
      <c r="G392">
        <v>0.1</v>
      </c>
      <c r="H392" t="s">
        <v>865</v>
      </c>
      <c r="I392" s="4">
        <f>Table4[[#This Row],[Quantity]]*Table4[[#This Row],[UnitPrice]]</f>
        <v>6981.1</v>
      </c>
      <c r="J392" s="4">
        <f>Table4[[#This Row],[Gross Revenue]]*(1-Table4[[#This Row],[Discount]])</f>
        <v>6282.9900000000007</v>
      </c>
      <c r="K392" s="4">
        <f>Table4[[#This Row],[Quantity]]*Table4[[#This Row],[CostPrice]]</f>
        <v>5020.45</v>
      </c>
      <c r="L392" s="4">
        <f>Table4[[#This Row],[Net Revenue]]-Table4[[#This Row],[Total Cost]]</f>
        <v>1262.5400000000009</v>
      </c>
      <c r="M392" t="str">
        <f>_xlfn.XLOOKUP(Table4[[#This Row],[ProductID]], Products!A:A,Products!B:B, "Not Found")</f>
        <v>Knowledge Bags</v>
      </c>
      <c r="N392" t="str">
        <f>TEXT(Table4[[#This Row],[Date]], "mmm")</f>
        <v>Oct</v>
      </c>
      <c r="O392" t="str">
        <f>TEXT(Table4[[#This Row],[Date]], "yyyy")</f>
        <v>2024</v>
      </c>
      <c r="P392" t="str">
        <f>_xlfn.XLOOKUP(Table4[[#This Row],[ProductID]],Products!A:A,Products!C:C, "Not Found")</f>
        <v>Fashion</v>
      </c>
      <c r="Q392" t="str">
        <f>_xlfn.XLOOKUP(Table4[[#This Row],[ProductID]],Products!A:A,Products!D:D,"Not Found")</f>
        <v>Bags</v>
      </c>
      <c r="R392">
        <f>_xlfn.XLOOKUP(Table4[[#This Row],[ProductID]],Products!A:A,Products!E:E,"Not Found")</f>
        <v>1396.22</v>
      </c>
      <c r="S392">
        <f>_xlfn.XLOOKUP(Table4[[#This Row],[ProductID]],Products!A:A,Products!F:F, "Not Found")</f>
        <v>1004.09</v>
      </c>
      <c r="T392" t="str">
        <f>_xlfn.XLOOKUP(Table4[[#This Row],[CustomerID]],Customers!A:A,Customers!D:D, "Not Found")</f>
        <v>F</v>
      </c>
      <c r="U392" s="6">
        <f>_xlfn.XLOOKUP(Table4[[#This Row],[CustomerID]],Customers!A:A,Customers!E:E, "Not Found")</f>
        <v>35236</v>
      </c>
      <c r="V392">
        <f ca="1">DATEDIF(Table4[[#This Row],[CustomerBirthday]], TODAY(), "Y")</f>
        <v>30</v>
      </c>
      <c r="W392" t="str" cm="1">
        <f t="array" aca="1" ref="W392" ca="1">_xlfn.IFS(Table4[[#This Row],[Age]]&lt;25, "Under 25",Table4[[#This Row],[Age]]=34, "25-34", Table4[[#This Row],[Age]]&lt;=49, "35-49", Table4[[#This Row],[Age]]&lt;=64, "50-64", Table4[[#This Row],[Age]]&gt;=65, "65+")</f>
        <v>35-49</v>
      </c>
      <c r="X392" t="str">
        <f>_xlfn.XLOOKUP(Table4[[#This Row],[StoreID]],Stores!A:A,Stores!B:B, "Not found")</f>
        <v>MegaMart Peckmouth</v>
      </c>
      <c r="Y392" t="str">
        <f>_xlfn.XLOOKUP(Table4[[#This Row],[StoreID]],Stores!A:A,Stores!C:C, "Not Found")</f>
        <v>Peckmouth</v>
      </c>
      <c r="Z392" t="str">
        <f>_xlfn.XLOOKUP(Table4[[#This Row],[StoreID]],Stores!A:A,Stores!D:D, "Not Found")</f>
        <v>East</v>
      </c>
    </row>
    <row r="393" spans="1:26">
      <c r="A393" t="s">
        <v>1259</v>
      </c>
      <c r="B393" s="1">
        <v>45574</v>
      </c>
      <c r="C393" t="s">
        <v>368</v>
      </c>
      <c r="D393" t="s">
        <v>808</v>
      </c>
      <c r="E393" t="s">
        <v>842</v>
      </c>
      <c r="F393">
        <v>5</v>
      </c>
      <c r="G393">
        <v>0.1</v>
      </c>
      <c r="H393" t="s">
        <v>865</v>
      </c>
      <c r="I393" s="4">
        <f>Table4[[#This Row],[Quantity]]*Table4[[#This Row],[UnitPrice]]</f>
        <v>8175.05</v>
      </c>
      <c r="J393" s="4">
        <f>Table4[[#This Row],[Gross Revenue]]*(1-Table4[[#This Row],[Discount]])</f>
        <v>7357.5450000000001</v>
      </c>
      <c r="K393" s="4">
        <f>Table4[[#This Row],[Quantity]]*Table4[[#This Row],[CostPrice]]</f>
        <v>5216.45</v>
      </c>
      <c r="L393" s="4">
        <f>Table4[[#This Row],[Net Revenue]]-Table4[[#This Row],[Total Cost]]</f>
        <v>2141.0950000000003</v>
      </c>
      <c r="M393" t="str">
        <f>_xlfn.XLOOKUP(Table4[[#This Row],[ProductID]], Products!A:A,Products!B:B, "Not Found")</f>
        <v>Present Television</v>
      </c>
      <c r="N393" t="str">
        <f>TEXT(Table4[[#This Row],[Date]], "mmm")</f>
        <v>Oct</v>
      </c>
      <c r="O393" t="str">
        <f>TEXT(Table4[[#This Row],[Date]], "yyyy")</f>
        <v>2024</v>
      </c>
      <c r="P393" t="str">
        <f>_xlfn.XLOOKUP(Table4[[#This Row],[ProductID]],Products!A:A,Products!C:C, "Not Found")</f>
        <v>Electronics</v>
      </c>
      <c r="Q393" t="str">
        <f>_xlfn.XLOOKUP(Table4[[#This Row],[ProductID]],Products!A:A,Products!D:D,"Not Found")</f>
        <v>Television</v>
      </c>
      <c r="R393">
        <f>_xlfn.XLOOKUP(Table4[[#This Row],[ProductID]],Products!A:A,Products!E:E,"Not Found")</f>
        <v>1635.01</v>
      </c>
      <c r="S393">
        <f>_xlfn.XLOOKUP(Table4[[#This Row],[ProductID]],Products!A:A,Products!F:F, "Not Found")</f>
        <v>1043.29</v>
      </c>
      <c r="T393" t="str">
        <f>_xlfn.XLOOKUP(Table4[[#This Row],[CustomerID]],Customers!A:A,Customers!D:D, "Not Found")</f>
        <v>F</v>
      </c>
      <c r="U393" s="6">
        <f>_xlfn.XLOOKUP(Table4[[#This Row],[CustomerID]],Customers!A:A,Customers!E:E, "Not Found")</f>
        <v>38361</v>
      </c>
      <c r="V393">
        <f ca="1">DATEDIF(Table4[[#This Row],[CustomerBirthday]], TODAY(), "Y")</f>
        <v>21</v>
      </c>
      <c r="W393" t="str" cm="1">
        <f t="array" aca="1" ref="W393" ca="1">_xlfn.IFS(Table4[[#This Row],[Age]]&lt;25, "Under 25",Table4[[#This Row],[Age]]=34, "25-34", Table4[[#This Row],[Age]]&lt;=49, "35-49", Table4[[#This Row],[Age]]&lt;=64, "50-64", Table4[[#This Row],[Age]]&gt;=65, "65+")</f>
        <v>Under 25</v>
      </c>
      <c r="X393" t="str">
        <f>_xlfn.XLOOKUP(Table4[[#This Row],[StoreID]],Stores!A:A,Stores!B:B, "Not found")</f>
        <v>MegaMart Brianahaven</v>
      </c>
      <c r="Y393" t="str">
        <f>_xlfn.XLOOKUP(Table4[[#This Row],[StoreID]],Stores!A:A,Stores!C:C, "Not Found")</f>
        <v>Brianahaven</v>
      </c>
      <c r="Z393" t="str">
        <f>_xlfn.XLOOKUP(Table4[[#This Row],[StoreID]],Stores!A:A,Stores!D:D, "Not Found")</f>
        <v>North</v>
      </c>
    </row>
    <row r="394" spans="1:26">
      <c r="A394" t="s">
        <v>1260</v>
      </c>
      <c r="B394" s="1">
        <v>45649</v>
      </c>
      <c r="C394" t="s">
        <v>254</v>
      </c>
      <c r="D394" t="s">
        <v>788</v>
      </c>
      <c r="E394" t="s">
        <v>839</v>
      </c>
      <c r="F394">
        <v>5</v>
      </c>
      <c r="G394">
        <v>0.15</v>
      </c>
      <c r="H394" t="s">
        <v>868</v>
      </c>
      <c r="I394" s="4">
        <f>Table4[[#This Row],[Quantity]]*Table4[[#This Row],[UnitPrice]]</f>
        <v>5478.6</v>
      </c>
      <c r="J394" s="4">
        <f>Table4[[#This Row],[Gross Revenue]]*(1-Table4[[#This Row],[Discount]])</f>
        <v>4656.8100000000004</v>
      </c>
      <c r="K394" s="4">
        <f>Table4[[#This Row],[Quantity]]*Table4[[#This Row],[CostPrice]]</f>
        <v>4111</v>
      </c>
      <c r="L394" s="4">
        <f>Table4[[#This Row],[Net Revenue]]-Table4[[#This Row],[Total Cost]]</f>
        <v>545.8100000000004</v>
      </c>
      <c r="M394" t="str">
        <f>_xlfn.XLOOKUP(Table4[[#This Row],[ProductID]], Products!A:A,Products!B:B, "Not Found")</f>
        <v>Foot Snacks</v>
      </c>
      <c r="N394" t="str">
        <f>TEXT(Table4[[#This Row],[Date]], "mmm")</f>
        <v>Dec</v>
      </c>
      <c r="O394" t="str">
        <f>TEXT(Table4[[#This Row],[Date]], "yyyy")</f>
        <v>2024</v>
      </c>
      <c r="P394" t="str">
        <f>_xlfn.XLOOKUP(Table4[[#This Row],[ProductID]],Products!A:A,Products!C:C, "Not Found")</f>
        <v>Groceries</v>
      </c>
      <c r="Q394" t="str">
        <f>_xlfn.XLOOKUP(Table4[[#This Row],[ProductID]],Products!A:A,Products!D:D,"Not Found")</f>
        <v>Snacks</v>
      </c>
      <c r="R394">
        <f>_xlfn.XLOOKUP(Table4[[#This Row],[ProductID]],Products!A:A,Products!E:E,"Not Found")</f>
        <v>1095.72</v>
      </c>
      <c r="S394">
        <f>_xlfn.XLOOKUP(Table4[[#This Row],[ProductID]],Products!A:A,Products!F:F, "Not Found")</f>
        <v>822.2</v>
      </c>
      <c r="T394" t="str">
        <f>_xlfn.XLOOKUP(Table4[[#This Row],[CustomerID]],Customers!A:A,Customers!D:D, "Not Found")</f>
        <v>M</v>
      </c>
      <c r="U394" s="6">
        <f>_xlfn.XLOOKUP(Table4[[#This Row],[CustomerID]],Customers!A:A,Customers!E:E, "Not Found")</f>
        <v>26914</v>
      </c>
      <c r="V394">
        <f ca="1">DATEDIF(Table4[[#This Row],[CustomerBirthday]], TODAY(), "Y")</f>
        <v>52</v>
      </c>
      <c r="W394" t="str" cm="1">
        <f t="array" aca="1" ref="W394" ca="1">_xlfn.IFS(Table4[[#This Row],[Age]]&lt;25, "Under 25",Table4[[#This Row],[Age]]=34, "25-34", Table4[[#This Row],[Age]]&lt;=49, "35-49", Table4[[#This Row],[Age]]&lt;=64, "50-64", Table4[[#This Row],[Age]]&gt;=65, "65+")</f>
        <v>50-64</v>
      </c>
      <c r="X394" t="str">
        <f>_xlfn.XLOOKUP(Table4[[#This Row],[StoreID]],Stores!A:A,Stores!B:B, "Not found")</f>
        <v>MegaMart New Michele</v>
      </c>
      <c r="Y394" t="str">
        <f>_xlfn.XLOOKUP(Table4[[#This Row],[StoreID]],Stores!A:A,Stores!C:C, "Not Found")</f>
        <v>New Michele</v>
      </c>
      <c r="Z394" t="str">
        <f>_xlfn.XLOOKUP(Table4[[#This Row],[StoreID]],Stores!A:A,Stores!D:D, "Not Found")</f>
        <v>West</v>
      </c>
    </row>
    <row r="395" spans="1:26">
      <c r="A395" t="s">
        <v>1261</v>
      </c>
      <c r="B395" s="1">
        <v>45419</v>
      </c>
      <c r="C395" t="s">
        <v>105</v>
      </c>
      <c r="D395" t="s">
        <v>711</v>
      </c>
      <c r="E395" t="s">
        <v>842</v>
      </c>
      <c r="F395">
        <v>3</v>
      </c>
      <c r="G395">
        <v>0.05</v>
      </c>
      <c r="H395" t="s">
        <v>865</v>
      </c>
      <c r="I395" s="4">
        <f>Table4[[#This Row],[Quantity]]*Table4[[#This Row],[UnitPrice]]</f>
        <v>5021.07</v>
      </c>
      <c r="J395" s="4">
        <f>Table4[[#This Row],[Gross Revenue]]*(1-Table4[[#This Row],[Discount]])</f>
        <v>4770.0164999999997</v>
      </c>
      <c r="K395" s="4">
        <f>Table4[[#This Row],[Quantity]]*Table4[[#This Row],[CostPrice]]</f>
        <v>3970.1400000000003</v>
      </c>
      <c r="L395" s="4">
        <f>Table4[[#This Row],[Net Revenue]]-Table4[[#This Row],[Total Cost]]</f>
        <v>799.8764999999994</v>
      </c>
      <c r="M395" t="str">
        <f>_xlfn.XLOOKUP(Table4[[#This Row],[ProductID]], Products!A:A,Products!B:B, "Not Found")</f>
        <v>Like Camera</v>
      </c>
      <c r="N395" t="str">
        <f>TEXT(Table4[[#This Row],[Date]], "mmm")</f>
        <v>May</v>
      </c>
      <c r="O395" t="str">
        <f>TEXT(Table4[[#This Row],[Date]], "yyyy")</f>
        <v>2024</v>
      </c>
      <c r="P395" t="str">
        <f>_xlfn.XLOOKUP(Table4[[#This Row],[ProductID]],Products!A:A,Products!C:C, "Not Found")</f>
        <v>Electronics</v>
      </c>
      <c r="Q395" t="str">
        <f>_xlfn.XLOOKUP(Table4[[#This Row],[ProductID]],Products!A:A,Products!D:D,"Not Found")</f>
        <v>Camera</v>
      </c>
      <c r="R395">
        <f>_xlfn.XLOOKUP(Table4[[#This Row],[ProductID]],Products!A:A,Products!E:E,"Not Found")</f>
        <v>1673.69</v>
      </c>
      <c r="S395">
        <f>_xlfn.XLOOKUP(Table4[[#This Row],[ProductID]],Products!A:A,Products!F:F, "Not Found")</f>
        <v>1323.38</v>
      </c>
      <c r="T395" t="str">
        <f>_xlfn.XLOOKUP(Table4[[#This Row],[CustomerID]],Customers!A:A,Customers!D:D, "Not Found")</f>
        <v>M</v>
      </c>
      <c r="U395" s="6">
        <f>_xlfn.XLOOKUP(Table4[[#This Row],[CustomerID]],Customers!A:A,Customers!E:E, "Not Found")</f>
        <v>37990</v>
      </c>
      <c r="V395">
        <f ca="1">DATEDIF(Table4[[#This Row],[CustomerBirthday]], TODAY(), "Y")</f>
        <v>22</v>
      </c>
      <c r="W395" t="str" cm="1">
        <f t="array" aca="1" ref="W395" ca="1">_xlfn.IFS(Table4[[#This Row],[Age]]&lt;25, "Under 25",Table4[[#This Row],[Age]]=34, "25-34", Table4[[#This Row],[Age]]&lt;=49, "35-49", Table4[[#This Row],[Age]]&lt;=64, "50-64", Table4[[#This Row],[Age]]&gt;=65, "65+")</f>
        <v>Under 25</v>
      </c>
      <c r="X395" t="str">
        <f>_xlfn.XLOOKUP(Table4[[#This Row],[StoreID]],Stores!A:A,Stores!B:B, "Not found")</f>
        <v>MegaMart Brianahaven</v>
      </c>
      <c r="Y395" t="str">
        <f>_xlfn.XLOOKUP(Table4[[#This Row],[StoreID]],Stores!A:A,Stores!C:C, "Not Found")</f>
        <v>Brianahaven</v>
      </c>
      <c r="Z395" t="str">
        <f>_xlfn.XLOOKUP(Table4[[#This Row],[StoreID]],Stores!A:A,Stores!D:D, "Not Found")</f>
        <v>North</v>
      </c>
    </row>
    <row r="396" spans="1:26">
      <c r="A396" t="s">
        <v>1262</v>
      </c>
      <c r="B396" s="1">
        <v>45642</v>
      </c>
      <c r="C396" t="s">
        <v>306</v>
      </c>
      <c r="D396" t="s">
        <v>776</v>
      </c>
      <c r="E396" t="s">
        <v>842</v>
      </c>
      <c r="F396">
        <v>1</v>
      </c>
      <c r="G396">
        <v>0.05</v>
      </c>
      <c r="H396" t="s">
        <v>871</v>
      </c>
      <c r="I396" s="4">
        <f>Table4[[#This Row],[Quantity]]*Table4[[#This Row],[UnitPrice]]</f>
        <v>429.15</v>
      </c>
      <c r="J396" s="4">
        <f>Table4[[#This Row],[Gross Revenue]]*(1-Table4[[#This Row],[Discount]])</f>
        <v>407.69249999999994</v>
      </c>
      <c r="K396" s="4">
        <f>Table4[[#This Row],[Quantity]]*Table4[[#This Row],[CostPrice]]</f>
        <v>258.72000000000003</v>
      </c>
      <c r="L396" s="4">
        <f>Table4[[#This Row],[Net Revenue]]-Table4[[#This Row],[Total Cost]]</f>
        <v>148.97249999999991</v>
      </c>
      <c r="M396" t="str">
        <f>_xlfn.XLOOKUP(Table4[[#This Row],[ProductID]], Products!A:A,Products!B:B, "Not Found")</f>
        <v>Little Watches</v>
      </c>
      <c r="N396" t="str">
        <f>TEXT(Table4[[#This Row],[Date]], "mmm")</f>
        <v>Dec</v>
      </c>
      <c r="O396" t="str">
        <f>TEXT(Table4[[#This Row],[Date]], "yyyy")</f>
        <v>2024</v>
      </c>
      <c r="P396" t="str">
        <f>_xlfn.XLOOKUP(Table4[[#This Row],[ProductID]],Products!A:A,Products!C:C, "Not Found")</f>
        <v>Fashion</v>
      </c>
      <c r="Q396" t="str">
        <f>_xlfn.XLOOKUP(Table4[[#This Row],[ProductID]],Products!A:A,Products!D:D,"Not Found")</f>
        <v>Watches</v>
      </c>
      <c r="R396">
        <f>_xlfn.XLOOKUP(Table4[[#This Row],[ProductID]],Products!A:A,Products!E:E,"Not Found")</f>
        <v>429.15</v>
      </c>
      <c r="S396">
        <f>_xlfn.XLOOKUP(Table4[[#This Row],[ProductID]],Products!A:A,Products!F:F, "Not Found")</f>
        <v>258.72000000000003</v>
      </c>
      <c r="T396" t="str">
        <f>_xlfn.XLOOKUP(Table4[[#This Row],[CustomerID]],Customers!A:A,Customers!D:D, "Not Found")</f>
        <v>F</v>
      </c>
      <c r="U396" s="6">
        <f>_xlfn.XLOOKUP(Table4[[#This Row],[CustomerID]],Customers!A:A,Customers!E:E, "Not Found")</f>
        <v>32344</v>
      </c>
      <c r="V396">
        <f ca="1">DATEDIF(Table4[[#This Row],[CustomerBirthday]], TODAY(), "Y")</f>
        <v>38</v>
      </c>
      <c r="W396" t="str" cm="1">
        <f t="array" aca="1" ref="W396" ca="1">_xlfn.IFS(Table4[[#This Row],[Age]]&lt;25, "Under 25",Table4[[#This Row],[Age]]=34, "25-34", Table4[[#This Row],[Age]]&lt;=49, "35-49", Table4[[#This Row],[Age]]&lt;=64, "50-64", Table4[[#This Row],[Age]]&gt;=65, "65+")</f>
        <v>35-49</v>
      </c>
      <c r="X396" t="str">
        <f>_xlfn.XLOOKUP(Table4[[#This Row],[StoreID]],Stores!A:A,Stores!B:B, "Not found")</f>
        <v>MegaMart Brianahaven</v>
      </c>
      <c r="Y396" t="str">
        <f>_xlfn.XLOOKUP(Table4[[#This Row],[StoreID]],Stores!A:A,Stores!C:C, "Not Found")</f>
        <v>Brianahaven</v>
      </c>
      <c r="Z396" t="str">
        <f>_xlfn.XLOOKUP(Table4[[#This Row],[StoreID]],Stores!A:A,Stores!D:D, "Not Found")</f>
        <v>North</v>
      </c>
    </row>
    <row r="397" spans="1:26">
      <c r="A397" t="s">
        <v>1263</v>
      </c>
      <c r="B397" s="1">
        <v>45498</v>
      </c>
      <c r="C397" t="s">
        <v>24</v>
      </c>
      <c r="D397" t="s">
        <v>824</v>
      </c>
      <c r="E397" t="s">
        <v>839</v>
      </c>
      <c r="F397">
        <v>5</v>
      </c>
      <c r="G397">
        <v>0.15</v>
      </c>
      <c r="H397" t="s">
        <v>865</v>
      </c>
      <c r="I397" s="4">
        <f>Table4[[#This Row],[Quantity]]*Table4[[#This Row],[UnitPrice]]</f>
        <v>1941.3</v>
      </c>
      <c r="J397" s="4">
        <f>Table4[[#This Row],[Gross Revenue]]*(1-Table4[[#This Row],[Discount]])</f>
        <v>1650.105</v>
      </c>
      <c r="K397" s="4">
        <f>Table4[[#This Row],[Quantity]]*Table4[[#This Row],[CostPrice]]</f>
        <v>996.5</v>
      </c>
      <c r="L397" s="4">
        <f>Table4[[#This Row],[Net Revenue]]-Table4[[#This Row],[Total Cost]]</f>
        <v>653.60500000000002</v>
      </c>
      <c r="M397" t="str">
        <f>_xlfn.XLOOKUP(Table4[[#This Row],[ProductID]], Products!A:A,Products!B:B, "Not Found")</f>
        <v>Possible Watches</v>
      </c>
      <c r="N397" t="str">
        <f>TEXT(Table4[[#This Row],[Date]], "mmm")</f>
        <v>Jul</v>
      </c>
      <c r="O397" t="str">
        <f>TEXT(Table4[[#This Row],[Date]], "yyyy")</f>
        <v>2024</v>
      </c>
      <c r="P397" t="str">
        <f>_xlfn.XLOOKUP(Table4[[#This Row],[ProductID]],Products!A:A,Products!C:C, "Not Found")</f>
        <v>Fashion</v>
      </c>
      <c r="Q397" t="str">
        <f>_xlfn.XLOOKUP(Table4[[#This Row],[ProductID]],Products!A:A,Products!D:D,"Not Found")</f>
        <v>Watches</v>
      </c>
      <c r="R397">
        <f>_xlfn.XLOOKUP(Table4[[#This Row],[ProductID]],Products!A:A,Products!E:E,"Not Found")</f>
        <v>388.26</v>
      </c>
      <c r="S397">
        <f>_xlfn.XLOOKUP(Table4[[#This Row],[ProductID]],Products!A:A,Products!F:F, "Not Found")</f>
        <v>199.3</v>
      </c>
      <c r="T397" t="str">
        <f>_xlfn.XLOOKUP(Table4[[#This Row],[CustomerID]],Customers!A:A,Customers!D:D, "Not Found")</f>
        <v>M</v>
      </c>
      <c r="U397" s="6">
        <f>_xlfn.XLOOKUP(Table4[[#This Row],[CustomerID]],Customers!A:A,Customers!E:E, "Not Found")</f>
        <v>33773</v>
      </c>
      <c r="V397">
        <f ca="1">DATEDIF(Table4[[#This Row],[CustomerBirthday]], TODAY(), "Y")</f>
        <v>34</v>
      </c>
      <c r="W397" t="str" cm="1">
        <f t="array" aca="1" ref="W397" ca="1">_xlfn.IFS(Table4[[#This Row],[Age]]&lt;25, "Under 25",Table4[[#This Row],[Age]]=34, "25-34", Table4[[#This Row],[Age]]&lt;=49, "35-49", Table4[[#This Row],[Age]]&lt;=64, "50-64", Table4[[#This Row],[Age]]&gt;=65, "65+")</f>
        <v>25-34</v>
      </c>
      <c r="X397" t="str">
        <f>_xlfn.XLOOKUP(Table4[[#This Row],[StoreID]],Stores!A:A,Stores!B:B, "Not found")</f>
        <v>MegaMart New Michele</v>
      </c>
      <c r="Y397" t="str">
        <f>_xlfn.XLOOKUP(Table4[[#This Row],[StoreID]],Stores!A:A,Stores!C:C, "Not Found")</f>
        <v>New Michele</v>
      </c>
      <c r="Z397" t="str">
        <f>_xlfn.XLOOKUP(Table4[[#This Row],[StoreID]],Stores!A:A,Stores!D:D, "Not Found")</f>
        <v>West</v>
      </c>
    </row>
    <row r="398" spans="1:26">
      <c r="A398" t="s">
        <v>1264</v>
      </c>
      <c r="B398" s="1">
        <v>45247</v>
      </c>
      <c r="C398" t="s">
        <v>155</v>
      </c>
      <c r="D398" t="s">
        <v>784</v>
      </c>
      <c r="E398" t="s">
        <v>835</v>
      </c>
      <c r="F398">
        <v>3</v>
      </c>
      <c r="G398">
        <v>0.05</v>
      </c>
      <c r="H398" t="s">
        <v>868</v>
      </c>
      <c r="I398" s="4">
        <f>Table4[[#This Row],[Quantity]]*Table4[[#This Row],[UnitPrice]]</f>
        <v>4455.1499999999996</v>
      </c>
      <c r="J398" s="4">
        <f>Table4[[#This Row],[Gross Revenue]]*(1-Table4[[#This Row],[Discount]])</f>
        <v>4232.392499999999</v>
      </c>
      <c r="K398" s="4">
        <f>Table4[[#This Row],[Quantity]]*Table4[[#This Row],[CostPrice]]</f>
        <v>2964.93</v>
      </c>
      <c r="L398" s="4">
        <f>Table4[[#This Row],[Net Revenue]]-Table4[[#This Row],[Total Cost]]</f>
        <v>1267.4624999999992</v>
      </c>
      <c r="M398" t="str">
        <f>_xlfn.XLOOKUP(Table4[[#This Row],[ProductID]], Products!A:A,Products!B:B, "Not Found")</f>
        <v>Road Clothing</v>
      </c>
      <c r="N398" t="str">
        <f>TEXT(Table4[[#This Row],[Date]], "mmm")</f>
        <v>Nov</v>
      </c>
      <c r="O398" t="str">
        <f>TEXT(Table4[[#This Row],[Date]], "yyyy")</f>
        <v>2023</v>
      </c>
      <c r="P398" t="str">
        <f>_xlfn.XLOOKUP(Table4[[#This Row],[ProductID]],Products!A:A,Products!C:C, "Not Found")</f>
        <v>Fashion</v>
      </c>
      <c r="Q398" t="str">
        <f>_xlfn.XLOOKUP(Table4[[#This Row],[ProductID]],Products!A:A,Products!D:D,"Not Found")</f>
        <v>Clothing</v>
      </c>
      <c r="R398">
        <f>_xlfn.XLOOKUP(Table4[[#This Row],[ProductID]],Products!A:A,Products!E:E,"Not Found")</f>
        <v>1485.05</v>
      </c>
      <c r="S398">
        <f>_xlfn.XLOOKUP(Table4[[#This Row],[ProductID]],Products!A:A,Products!F:F, "Not Found")</f>
        <v>988.31</v>
      </c>
      <c r="T398" t="str">
        <f>_xlfn.XLOOKUP(Table4[[#This Row],[CustomerID]],Customers!A:A,Customers!D:D, "Not Found")</f>
        <v>M</v>
      </c>
      <c r="U398" s="6">
        <f>_xlfn.XLOOKUP(Table4[[#This Row],[CustomerID]],Customers!A:A,Customers!E:E, "Not Found")</f>
        <v>27339</v>
      </c>
      <c r="V398">
        <f ca="1">DATEDIF(Table4[[#This Row],[CustomerBirthday]], TODAY(), "Y")</f>
        <v>51</v>
      </c>
      <c r="W398" t="str" cm="1">
        <f t="array" aca="1" ref="W398" ca="1">_xlfn.IFS(Table4[[#This Row],[Age]]&lt;25, "Under 25",Table4[[#This Row],[Age]]=34, "25-34", Table4[[#This Row],[Age]]&lt;=49, "35-49", Table4[[#This Row],[Age]]&lt;=64, "50-64", Table4[[#This Row],[Age]]&gt;=65, "65+")</f>
        <v>50-64</v>
      </c>
      <c r="X398" t="str">
        <f>_xlfn.XLOOKUP(Table4[[#This Row],[StoreID]],Stores!A:A,Stores!B:B, "Not found")</f>
        <v>MegaMart Peckmouth</v>
      </c>
      <c r="Y398" t="str">
        <f>_xlfn.XLOOKUP(Table4[[#This Row],[StoreID]],Stores!A:A,Stores!C:C, "Not Found")</f>
        <v>Peckmouth</v>
      </c>
      <c r="Z398" t="str">
        <f>_xlfn.XLOOKUP(Table4[[#This Row],[StoreID]],Stores!A:A,Stores!D:D, "Not Found")</f>
        <v>East</v>
      </c>
    </row>
    <row r="399" spans="1:26">
      <c r="A399" t="s">
        <v>1265</v>
      </c>
      <c r="B399" s="1">
        <v>45579</v>
      </c>
      <c r="C399" t="s">
        <v>531</v>
      </c>
      <c r="D399" t="s">
        <v>736</v>
      </c>
      <c r="E399" t="s">
        <v>835</v>
      </c>
      <c r="F399">
        <v>4</v>
      </c>
      <c r="G399">
        <v>0.1</v>
      </c>
      <c r="H399" t="s">
        <v>865</v>
      </c>
      <c r="I399" s="4">
        <f>Table4[[#This Row],[Quantity]]*Table4[[#This Row],[UnitPrice]]</f>
        <v>492.76</v>
      </c>
      <c r="J399" s="4">
        <f>Table4[[#This Row],[Gross Revenue]]*(1-Table4[[#This Row],[Discount]])</f>
        <v>443.48399999999998</v>
      </c>
      <c r="K399" s="4">
        <f>Table4[[#This Row],[Quantity]]*Table4[[#This Row],[CostPrice]]</f>
        <v>321.44</v>
      </c>
      <c r="L399" s="4">
        <f>Table4[[#This Row],[Net Revenue]]-Table4[[#This Row],[Total Cost]]</f>
        <v>122.04399999999998</v>
      </c>
      <c r="M399" t="str">
        <f>_xlfn.XLOOKUP(Table4[[#This Row],[ProductID]], Products!A:A,Products!B:B, "Not Found")</f>
        <v>Us Snacks</v>
      </c>
      <c r="N399" t="str">
        <f>TEXT(Table4[[#This Row],[Date]], "mmm")</f>
        <v>Oct</v>
      </c>
      <c r="O399" t="str">
        <f>TEXT(Table4[[#This Row],[Date]], "yyyy")</f>
        <v>2024</v>
      </c>
      <c r="P399" t="str">
        <f>_xlfn.XLOOKUP(Table4[[#This Row],[ProductID]],Products!A:A,Products!C:C, "Not Found")</f>
        <v>Groceries</v>
      </c>
      <c r="Q399" t="str">
        <f>_xlfn.XLOOKUP(Table4[[#This Row],[ProductID]],Products!A:A,Products!D:D,"Not Found")</f>
        <v>Snacks</v>
      </c>
      <c r="R399">
        <f>_xlfn.XLOOKUP(Table4[[#This Row],[ProductID]],Products!A:A,Products!E:E,"Not Found")</f>
        <v>123.19</v>
      </c>
      <c r="S399">
        <f>_xlfn.XLOOKUP(Table4[[#This Row],[ProductID]],Products!A:A,Products!F:F, "Not Found")</f>
        <v>80.36</v>
      </c>
      <c r="T399" t="str">
        <f>_xlfn.XLOOKUP(Table4[[#This Row],[CustomerID]],Customers!A:A,Customers!D:D, "Not Found")</f>
        <v>F</v>
      </c>
      <c r="U399" s="6">
        <f>_xlfn.XLOOKUP(Table4[[#This Row],[CustomerID]],Customers!A:A,Customers!E:E, "Not Found")</f>
        <v>35515</v>
      </c>
      <c r="V399">
        <f ca="1">DATEDIF(Table4[[#This Row],[CustomerBirthday]], TODAY(), "Y")</f>
        <v>29</v>
      </c>
      <c r="W399" t="str" cm="1">
        <f t="array" aca="1" ref="W399" ca="1">_xlfn.IFS(Table4[[#This Row],[Age]]&lt;25, "Under 25",Table4[[#This Row],[Age]]=34, "25-34", Table4[[#This Row],[Age]]&lt;=49, "35-49", Table4[[#This Row],[Age]]&lt;=64, "50-64", Table4[[#This Row],[Age]]&gt;=65, "65+")</f>
        <v>35-49</v>
      </c>
      <c r="X399" t="str">
        <f>_xlfn.XLOOKUP(Table4[[#This Row],[StoreID]],Stores!A:A,Stores!B:B, "Not found")</f>
        <v>MegaMart Peckmouth</v>
      </c>
      <c r="Y399" t="str">
        <f>_xlfn.XLOOKUP(Table4[[#This Row],[StoreID]],Stores!A:A,Stores!C:C, "Not Found")</f>
        <v>Peckmouth</v>
      </c>
      <c r="Z399" t="str">
        <f>_xlfn.XLOOKUP(Table4[[#This Row],[StoreID]],Stores!A:A,Stores!D:D, "Not Found")</f>
        <v>East</v>
      </c>
    </row>
    <row r="400" spans="1:26">
      <c r="A400" t="s">
        <v>1266</v>
      </c>
      <c r="B400" s="1">
        <v>45203</v>
      </c>
      <c r="C400" t="s">
        <v>690</v>
      </c>
      <c r="D400" t="s">
        <v>757</v>
      </c>
      <c r="E400" t="s">
        <v>842</v>
      </c>
      <c r="F400">
        <v>4</v>
      </c>
      <c r="G400">
        <v>0.15</v>
      </c>
      <c r="H400" t="s">
        <v>871</v>
      </c>
      <c r="I400" s="4">
        <f>Table4[[#This Row],[Quantity]]*Table4[[#This Row],[UnitPrice]]</f>
        <v>4984.4399999999996</v>
      </c>
      <c r="J400" s="4">
        <f>Table4[[#This Row],[Gross Revenue]]*(1-Table4[[#This Row],[Discount]])</f>
        <v>4236.7739999999994</v>
      </c>
      <c r="K400" s="4">
        <f>Table4[[#This Row],[Quantity]]*Table4[[#This Row],[CostPrice]]</f>
        <v>3334.08</v>
      </c>
      <c r="L400" s="4">
        <f>Table4[[#This Row],[Net Revenue]]-Table4[[#This Row],[Total Cost]]</f>
        <v>902.69399999999951</v>
      </c>
      <c r="M400" t="str">
        <f>_xlfn.XLOOKUP(Table4[[#This Row],[ProductID]], Products!A:A,Products!B:B, "Not Found")</f>
        <v>Find Headphones</v>
      </c>
      <c r="N400" t="str">
        <f>TEXT(Table4[[#This Row],[Date]], "mmm")</f>
        <v>Oct</v>
      </c>
      <c r="O400" t="str">
        <f>TEXT(Table4[[#This Row],[Date]], "yyyy")</f>
        <v>2023</v>
      </c>
      <c r="P400" t="str">
        <f>_xlfn.XLOOKUP(Table4[[#This Row],[ProductID]],Products!A:A,Products!C:C, "Not Found")</f>
        <v>Electronics</v>
      </c>
      <c r="Q400" t="str">
        <f>_xlfn.XLOOKUP(Table4[[#This Row],[ProductID]],Products!A:A,Products!D:D,"Not Found")</f>
        <v>Headphones</v>
      </c>
      <c r="R400">
        <f>_xlfn.XLOOKUP(Table4[[#This Row],[ProductID]],Products!A:A,Products!E:E,"Not Found")</f>
        <v>1246.1099999999999</v>
      </c>
      <c r="S400">
        <f>_xlfn.XLOOKUP(Table4[[#This Row],[ProductID]],Products!A:A,Products!F:F, "Not Found")</f>
        <v>833.52</v>
      </c>
      <c r="T400" t="str">
        <f>_xlfn.XLOOKUP(Table4[[#This Row],[CustomerID]],Customers!A:A,Customers!D:D, "Not Found")</f>
        <v>F</v>
      </c>
      <c r="U400" s="6">
        <f>_xlfn.XLOOKUP(Table4[[#This Row],[CustomerID]],Customers!A:A,Customers!E:E, "Not Found")</f>
        <v>23491</v>
      </c>
      <c r="V400">
        <f ca="1">DATEDIF(Table4[[#This Row],[CustomerBirthday]], TODAY(), "Y")</f>
        <v>62</v>
      </c>
      <c r="W400" t="str" cm="1">
        <f t="array" aca="1" ref="W400" ca="1">_xlfn.IFS(Table4[[#This Row],[Age]]&lt;25, "Under 25",Table4[[#This Row],[Age]]=34, "25-34", Table4[[#This Row],[Age]]&lt;=49, "35-49", Table4[[#This Row],[Age]]&lt;=64, "50-64", Table4[[#This Row],[Age]]&gt;=65, "65+")</f>
        <v>50-64</v>
      </c>
      <c r="X400" t="str">
        <f>_xlfn.XLOOKUP(Table4[[#This Row],[StoreID]],Stores!A:A,Stores!B:B, "Not found")</f>
        <v>MegaMart Brianahaven</v>
      </c>
      <c r="Y400" t="str">
        <f>_xlfn.XLOOKUP(Table4[[#This Row],[StoreID]],Stores!A:A,Stores!C:C, "Not Found")</f>
        <v>Brianahaven</v>
      </c>
      <c r="Z400" t="str">
        <f>_xlfn.XLOOKUP(Table4[[#This Row],[StoreID]],Stores!A:A,Stores!D:D, "Not Found")</f>
        <v>North</v>
      </c>
    </row>
    <row r="401" spans="1:26">
      <c r="A401" t="s">
        <v>1267</v>
      </c>
      <c r="B401" s="1">
        <v>45315</v>
      </c>
      <c r="C401" t="s">
        <v>664</v>
      </c>
      <c r="D401" t="s">
        <v>728</v>
      </c>
      <c r="E401" t="s">
        <v>839</v>
      </c>
      <c r="F401">
        <v>2</v>
      </c>
      <c r="G401">
        <v>0.05</v>
      </c>
      <c r="H401" t="s">
        <v>868</v>
      </c>
      <c r="I401" s="4">
        <f>Table4[[#This Row],[Quantity]]*Table4[[#This Row],[UnitPrice]]</f>
        <v>636.1</v>
      </c>
      <c r="J401" s="4">
        <f>Table4[[#This Row],[Gross Revenue]]*(1-Table4[[#This Row],[Discount]])</f>
        <v>604.29499999999996</v>
      </c>
      <c r="K401" s="4">
        <f>Table4[[#This Row],[Quantity]]*Table4[[#This Row],[CostPrice]]</f>
        <v>374.68</v>
      </c>
      <c r="L401" s="4">
        <f>Table4[[#This Row],[Net Revenue]]-Table4[[#This Row],[Total Cost]]</f>
        <v>229.61499999999995</v>
      </c>
      <c r="M401" t="str">
        <f>_xlfn.XLOOKUP(Table4[[#This Row],[ProductID]], Products!A:A,Products!B:B, "Not Found")</f>
        <v>Company Fruits</v>
      </c>
      <c r="N401" t="str">
        <f>TEXT(Table4[[#This Row],[Date]], "mmm")</f>
        <v>Jan</v>
      </c>
      <c r="O401" t="str">
        <f>TEXT(Table4[[#This Row],[Date]], "yyyy")</f>
        <v>2024</v>
      </c>
      <c r="P401" t="str">
        <f>_xlfn.XLOOKUP(Table4[[#This Row],[ProductID]],Products!A:A,Products!C:C, "Not Found")</f>
        <v>Groceries</v>
      </c>
      <c r="Q401" t="str">
        <f>_xlfn.XLOOKUP(Table4[[#This Row],[ProductID]],Products!A:A,Products!D:D,"Not Found")</f>
        <v>Fruits</v>
      </c>
      <c r="R401">
        <f>_xlfn.XLOOKUP(Table4[[#This Row],[ProductID]],Products!A:A,Products!E:E,"Not Found")</f>
        <v>318.05</v>
      </c>
      <c r="S401">
        <f>_xlfn.XLOOKUP(Table4[[#This Row],[ProductID]],Products!A:A,Products!F:F, "Not Found")</f>
        <v>187.34</v>
      </c>
      <c r="T401" t="str">
        <f>_xlfn.XLOOKUP(Table4[[#This Row],[CustomerID]],Customers!A:A,Customers!D:D, "Not Found")</f>
        <v>M</v>
      </c>
      <c r="U401" s="6">
        <f>_xlfn.XLOOKUP(Table4[[#This Row],[CustomerID]],Customers!A:A,Customers!E:E, "Not Found")</f>
        <v>22243</v>
      </c>
      <c r="V401">
        <f ca="1">DATEDIF(Table4[[#This Row],[CustomerBirthday]], TODAY(), "Y")</f>
        <v>65</v>
      </c>
      <c r="W401" t="str" cm="1">
        <f t="array" aca="1" ref="W401" ca="1">_xlfn.IFS(Table4[[#This Row],[Age]]&lt;25, "Under 25",Table4[[#This Row],[Age]]=34, "25-34", Table4[[#This Row],[Age]]&lt;=49, "35-49", Table4[[#This Row],[Age]]&lt;=64, "50-64", Table4[[#This Row],[Age]]&gt;=65, "65+")</f>
        <v>65+</v>
      </c>
      <c r="X401" t="str">
        <f>_xlfn.XLOOKUP(Table4[[#This Row],[StoreID]],Stores!A:A,Stores!B:B, "Not found")</f>
        <v>MegaMart New Michele</v>
      </c>
      <c r="Y401" t="str">
        <f>_xlfn.XLOOKUP(Table4[[#This Row],[StoreID]],Stores!A:A,Stores!C:C, "Not Found")</f>
        <v>New Michele</v>
      </c>
      <c r="Z401" t="str">
        <f>_xlfn.XLOOKUP(Table4[[#This Row],[StoreID]],Stores!A:A,Stores!D:D, "Not Found")</f>
        <v>West</v>
      </c>
    </row>
    <row r="402" spans="1:26">
      <c r="A402" t="s">
        <v>1268</v>
      </c>
      <c r="B402" s="1">
        <v>45500</v>
      </c>
      <c r="C402" t="s">
        <v>187</v>
      </c>
      <c r="D402" t="s">
        <v>820</v>
      </c>
      <c r="E402" t="s">
        <v>846</v>
      </c>
      <c r="F402">
        <v>1</v>
      </c>
      <c r="G402">
        <v>0</v>
      </c>
      <c r="H402" t="s">
        <v>875</v>
      </c>
      <c r="I402" s="4">
        <f>Table4[[#This Row],[Quantity]]*Table4[[#This Row],[UnitPrice]]</f>
        <v>1197.18</v>
      </c>
      <c r="J402" s="4">
        <f>Table4[[#This Row],[Gross Revenue]]*(1-Table4[[#This Row],[Discount]])</f>
        <v>1197.18</v>
      </c>
      <c r="K402" s="4">
        <f>Table4[[#This Row],[Quantity]]*Table4[[#This Row],[CostPrice]]</f>
        <v>722.74</v>
      </c>
      <c r="L402" s="4">
        <f>Table4[[#This Row],[Net Revenue]]-Table4[[#This Row],[Total Cost]]</f>
        <v>474.44000000000005</v>
      </c>
      <c r="M402" t="str">
        <f>_xlfn.XLOOKUP(Table4[[#This Row],[ProductID]], Products!A:A,Products!B:B, "Not Found")</f>
        <v>Or Smartphone</v>
      </c>
      <c r="N402" t="str">
        <f>TEXT(Table4[[#This Row],[Date]], "mmm")</f>
        <v>Jul</v>
      </c>
      <c r="O402" t="str">
        <f>TEXT(Table4[[#This Row],[Date]], "yyyy")</f>
        <v>2024</v>
      </c>
      <c r="P402" t="str">
        <f>_xlfn.XLOOKUP(Table4[[#This Row],[ProductID]],Products!A:A,Products!C:C, "Not Found")</f>
        <v>Electronics</v>
      </c>
      <c r="Q402" t="str">
        <f>_xlfn.XLOOKUP(Table4[[#This Row],[ProductID]],Products!A:A,Products!D:D,"Not Found")</f>
        <v>Smartphone</v>
      </c>
      <c r="R402">
        <f>_xlfn.XLOOKUP(Table4[[#This Row],[ProductID]],Products!A:A,Products!E:E,"Not Found")</f>
        <v>1197.18</v>
      </c>
      <c r="S402">
        <f>_xlfn.XLOOKUP(Table4[[#This Row],[ProductID]],Products!A:A,Products!F:F, "Not Found")</f>
        <v>722.74</v>
      </c>
      <c r="T402" t="str">
        <f>_xlfn.XLOOKUP(Table4[[#This Row],[CustomerID]],Customers!A:A,Customers!D:D, "Not Found")</f>
        <v>M</v>
      </c>
      <c r="U402" s="6">
        <f>_xlfn.XLOOKUP(Table4[[#This Row],[CustomerID]],Customers!A:A,Customers!E:E, "Not Found")</f>
        <v>38351</v>
      </c>
      <c r="V402">
        <f ca="1">DATEDIF(Table4[[#This Row],[CustomerBirthday]], TODAY(), "Y")</f>
        <v>21</v>
      </c>
      <c r="W402" t="str" cm="1">
        <f t="array" aca="1" ref="W402" ca="1">_xlfn.IFS(Table4[[#This Row],[Age]]&lt;25, "Under 25",Table4[[#This Row],[Age]]=34, "25-34", Table4[[#This Row],[Age]]&lt;=49, "35-49", Table4[[#This Row],[Age]]&lt;=64, "50-64", Table4[[#This Row],[Age]]&gt;=65, "65+")</f>
        <v>Under 25</v>
      </c>
      <c r="X402" t="str">
        <f>_xlfn.XLOOKUP(Table4[[#This Row],[StoreID]],Stores!A:A,Stores!B:B, "Not found")</f>
        <v>MegaMart Johnmouth</v>
      </c>
      <c r="Y402" t="str">
        <f>_xlfn.XLOOKUP(Table4[[#This Row],[StoreID]],Stores!A:A,Stores!C:C, "Not Found")</f>
        <v>Johnmouth</v>
      </c>
      <c r="Z402" t="str">
        <f>_xlfn.XLOOKUP(Table4[[#This Row],[StoreID]],Stores!A:A,Stores!D:D, "Not Found")</f>
        <v>East</v>
      </c>
    </row>
    <row r="403" spans="1:26">
      <c r="A403" t="s">
        <v>1269</v>
      </c>
      <c r="B403" s="1">
        <v>45790</v>
      </c>
      <c r="C403" t="s">
        <v>612</v>
      </c>
      <c r="D403" t="s">
        <v>766</v>
      </c>
      <c r="E403" t="s">
        <v>831</v>
      </c>
      <c r="F403">
        <v>1</v>
      </c>
      <c r="G403">
        <v>0.15</v>
      </c>
      <c r="H403" t="s">
        <v>871</v>
      </c>
      <c r="I403" s="4">
        <f>Table4[[#This Row],[Quantity]]*Table4[[#This Row],[UnitPrice]]</f>
        <v>1227.24</v>
      </c>
      <c r="J403" s="4">
        <f>Table4[[#This Row],[Gross Revenue]]*(1-Table4[[#This Row],[Discount]])</f>
        <v>1043.154</v>
      </c>
      <c r="K403" s="4">
        <f>Table4[[#This Row],[Quantity]]*Table4[[#This Row],[CostPrice]]</f>
        <v>977.09</v>
      </c>
      <c r="L403" s="4">
        <f>Table4[[#This Row],[Net Revenue]]-Table4[[#This Row],[Total Cost]]</f>
        <v>66.063999999999965</v>
      </c>
      <c r="M403" t="str">
        <f>_xlfn.XLOOKUP(Table4[[#This Row],[ProductID]], Products!A:A,Products!B:B, "Not Found")</f>
        <v>Firm Dairy</v>
      </c>
      <c r="N403" t="str">
        <f>TEXT(Table4[[#This Row],[Date]], "mmm")</f>
        <v>May</v>
      </c>
      <c r="O403" t="str">
        <f>TEXT(Table4[[#This Row],[Date]], "yyyy")</f>
        <v>2025</v>
      </c>
      <c r="P403" t="str">
        <f>_xlfn.XLOOKUP(Table4[[#This Row],[ProductID]],Products!A:A,Products!C:C, "Not Found")</f>
        <v>Groceries</v>
      </c>
      <c r="Q403" t="str">
        <f>_xlfn.XLOOKUP(Table4[[#This Row],[ProductID]],Products!A:A,Products!D:D,"Not Found")</f>
        <v>Dairy</v>
      </c>
      <c r="R403">
        <f>_xlfn.XLOOKUP(Table4[[#This Row],[ProductID]],Products!A:A,Products!E:E,"Not Found")</f>
        <v>1227.24</v>
      </c>
      <c r="S403">
        <f>_xlfn.XLOOKUP(Table4[[#This Row],[ProductID]],Products!A:A,Products!F:F, "Not Found")</f>
        <v>977.09</v>
      </c>
      <c r="T403" t="str">
        <f>_xlfn.XLOOKUP(Table4[[#This Row],[CustomerID]],Customers!A:A,Customers!D:D, "Not Found")</f>
        <v>F</v>
      </c>
      <c r="U403" s="6">
        <f>_xlfn.XLOOKUP(Table4[[#This Row],[CustomerID]],Customers!A:A,Customers!E:E, "Not Found")</f>
        <v>28198</v>
      </c>
      <c r="V403">
        <f ca="1">DATEDIF(Table4[[#This Row],[CustomerBirthday]], TODAY(), "Y")</f>
        <v>49</v>
      </c>
      <c r="W403" t="str" cm="1">
        <f t="array" aca="1" ref="W403" ca="1">_xlfn.IFS(Table4[[#This Row],[Age]]&lt;25, "Under 25",Table4[[#This Row],[Age]]=34, "25-34", Table4[[#This Row],[Age]]&lt;=49, "35-49", Table4[[#This Row],[Age]]&lt;=64, "50-64", Table4[[#This Row],[Age]]&gt;=65, "65+")</f>
        <v>35-49</v>
      </c>
      <c r="X403" t="str">
        <f>_xlfn.XLOOKUP(Table4[[#This Row],[StoreID]],Stores!A:A,Stores!B:B, "Not found")</f>
        <v>MegaMart Jimenezborough</v>
      </c>
      <c r="Y403" t="str">
        <f>_xlfn.XLOOKUP(Table4[[#This Row],[StoreID]],Stores!A:A,Stores!C:C, "Not Found")</f>
        <v>Jimenezborough</v>
      </c>
      <c r="Z403" t="str">
        <f>_xlfn.XLOOKUP(Table4[[#This Row],[StoreID]],Stores!A:A,Stores!D:D, "Not Found")</f>
        <v>South</v>
      </c>
    </row>
    <row r="404" spans="1:26">
      <c r="A404" t="s">
        <v>1270</v>
      </c>
      <c r="B404" s="1">
        <v>45416</v>
      </c>
      <c r="C404" t="s">
        <v>579</v>
      </c>
      <c r="D404" t="s">
        <v>784</v>
      </c>
      <c r="E404" t="s">
        <v>835</v>
      </c>
      <c r="F404">
        <v>1</v>
      </c>
      <c r="G404">
        <v>0.05</v>
      </c>
      <c r="H404" t="s">
        <v>875</v>
      </c>
      <c r="I404" s="4">
        <f>Table4[[#This Row],[Quantity]]*Table4[[#This Row],[UnitPrice]]</f>
        <v>1485.05</v>
      </c>
      <c r="J404" s="4">
        <f>Table4[[#This Row],[Gross Revenue]]*(1-Table4[[#This Row],[Discount]])</f>
        <v>1410.7974999999999</v>
      </c>
      <c r="K404" s="4">
        <f>Table4[[#This Row],[Quantity]]*Table4[[#This Row],[CostPrice]]</f>
        <v>988.31</v>
      </c>
      <c r="L404" s="4">
        <f>Table4[[#This Row],[Net Revenue]]-Table4[[#This Row],[Total Cost]]</f>
        <v>422.48749999999995</v>
      </c>
      <c r="M404" t="str">
        <f>_xlfn.XLOOKUP(Table4[[#This Row],[ProductID]], Products!A:A,Products!B:B, "Not Found")</f>
        <v>Road Clothing</v>
      </c>
      <c r="N404" t="str">
        <f>TEXT(Table4[[#This Row],[Date]], "mmm")</f>
        <v>May</v>
      </c>
      <c r="O404" t="str">
        <f>TEXT(Table4[[#This Row],[Date]], "yyyy")</f>
        <v>2024</v>
      </c>
      <c r="P404" t="str">
        <f>_xlfn.XLOOKUP(Table4[[#This Row],[ProductID]],Products!A:A,Products!C:C, "Not Found")</f>
        <v>Fashion</v>
      </c>
      <c r="Q404" t="str">
        <f>_xlfn.XLOOKUP(Table4[[#This Row],[ProductID]],Products!A:A,Products!D:D,"Not Found")</f>
        <v>Clothing</v>
      </c>
      <c r="R404">
        <f>_xlfn.XLOOKUP(Table4[[#This Row],[ProductID]],Products!A:A,Products!E:E,"Not Found")</f>
        <v>1485.05</v>
      </c>
      <c r="S404">
        <f>_xlfn.XLOOKUP(Table4[[#This Row],[ProductID]],Products!A:A,Products!F:F, "Not Found")</f>
        <v>988.31</v>
      </c>
      <c r="T404" t="str">
        <f>_xlfn.XLOOKUP(Table4[[#This Row],[CustomerID]],Customers!A:A,Customers!D:D, "Not Found")</f>
        <v>M</v>
      </c>
      <c r="U404" s="6">
        <f>_xlfn.XLOOKUP(Table4[[#This Row],[CustomerID]],Customers!A:A,Customers!E:E, "Not Found")</f>
        <v>36768</v>
      </c>
      <c r="V404">
        <f ca="1">DATEDIF(Table4[[#This Row],[CustomerBirthday]], TODAY(), "Y")</f>
        <v>25</v>
      </c>
      <c r="W404" t="str" cm="1">
        <f t="array" aca="1" ref="W404" ca="1">_xlfn.IFS(Table4[[#This Row],[Age]]&lt;25, "Under 25",Table4[[#This Row],[Age]]=34, "25-34", Table4[[#This Row],[Age]]&lt;=49, "35-49", Table4[[#This Row],[Age]]&lt;=64, "50-64", Table4[[#This Row],[Age]]&gt;=65, "65+")</f>
        <v>35-49</v>
      </c>
      <c r="X404" t="str">
        <f>_xlfn.XLOOKUP(Table4[[#This Row],[StoreID]],Stores!A:A,Stores!B:B, "Not found")</f>
        <v>MegaMart Peckmouth</v>
      </c>
      <c r="Y404" t="str">
        <f>_xlfn.XLOOKUP(Table4[[#This Row],[StoreID]],Stores!A:A,Stores!C:C, "Not Found")</f>
        <v>Peckmouth</v>
      </c>
      <c r="Z404" t="str">
        <f>_xlfn.XLOOKUP(Table4[[#This Row],[StoreID]],Stores!A:A,Stores!D:D, "Not Found")</f>
        <v>East</v>
      </c>
    </row>
    <row r="405" spans="1:26">
      <c r="A405" t="s">
        <v>1271</v>
      </c>
      <c r="B405" s="1">
        <v>45677</v>
      </c>
      <c r="C405" t="s">
        <v>217</v>
      </c>
      <c r="D405" t="s">
        <v>822</v>
      </c>
      <c r="E405" t="s">
        <v>846</v>
      </c>
      <c r="F405">
        <v>4</v>
      </c>
      <c r="G405">
        <v>0.1</v>
      </c>
      <c r="H405" t="s">
        <v>875</v>
      </c>
      <c r="I405" s="4">
        <f>Table4[[#This Row],[Quantity]]*Table4[[#This Row],[UnitPrice]]</f>
        <v>4865.4399999999996</v>
      </c>
      <c r="J405" s="4">
        <f>Table4[[#This Row],[Gross Revenue]]*(1-Table4[[#This Row],[Discount]])</f>
        <v>4378.8959999999997</v>
      </c>
      <c r="K405" s="4">
        <f>Table4[[#This Row],[Quantity]]*Table4[[#This Row],[CostPrice]]</f>
        <v>3179.2</v>
      </c>
      <c r="L405" s="4">
        <f>Table4[[#This Row],[Net Revenue]]-Table4[[#This Row],[Total Cost]]</f>
        <v>1199.6959999999999</v>
      </c>
      <c r="M405" t="str">
        <f>_xlfn.XLOOKUP(Table4[[#This Row],[ProductID]], Products!A:A,Products!B:B, "Not Found")</f>
        <v>Nor Bags</v>
      </c>
      <c r="N405" t="str">
        <f>TEXT(Table4[[#This Row],[Date]], "mmm")</f>
        <v>Jan</v>
      </c>
      <c r="O405" t="str">
        <f>TEXT(Table4[[#This Row],[Date]], "yyyy")</f>
        <v>2025</v>
      </c>
      <c r="P405" t="str">
        <f>_xlfn.XLOOKUP(Table4[[#This Row],[ProductID]],Products!A:A,Products!C:C, "Not Found")</f>
        <v>Fashion</v>
      </c>
      <c r="Q405" t="str">
        <f>_xlfn.XLOOKUP(Table4[[#This Row],[ProductID]],Products!A:A,Products!D:D,"Not Found")</f>
        <v>Bags</v>
      </c>
      <c r="R405">
        <f>_xlfn.XLOOKUP(Table4[[#This Row],[ProductID]],Products!A:A,Products!E:E,"Not Found")</f>
        <v>1216.3599999999999</v>
      </c>
      <c r="S405">
        <f>_xlfn.XLOOKUP(Table4[[#This Row],[ProductID]],Products!A:A,Products!F:F, "Not Found")</f>
        <v>794.8</v>
      </c>
      <c r="T405" t="str">
        <f>_xlfn.XLOOKUP(Table4[[#This Row],[CustomerID]],Customers!A:A,Customers!D:D, "Not Found")</f>
        <v>F</v>
      </c>
      <c r="U405" s="6">
        <f>_xlfn.XLOOKUP(Table4[[#This Row],[CustomerID]],Customers!A:A,Customers!E:E, "Not Found")</f>
        <v>38253</v>
      </c>
      <c r="V405">
        <f ca="1">DATEDIF(Table4[[#This Row],[CustomerBirthday]], TODAY(), "Y")</f>
        <v>21</v>
      </c>
      <c r="W405" t="str" cm="1">
        <f t="array" aca="1" ref="W405" ca="1">_xlfn.IFS(Table4[[#This Row],[Age]]&lt;25, "Under 25",Table4[[#This Row],[Age]]=34, "25-34", Table4[[#This Row],[Age]]&lt;=49, "35-49", Table4[[#This Row],[Age]]&lt;=64, "50-64", Table4[[#This Row],[Age]]&gt;=65, "65+")</f>
        <v>Under 25</v>
      </c>
      <c r="X405" t="str">
        <f>_xlfn.XLOOKUP(Table4[[#This Row],[StoreID]],Stores!A:A,Stores!B:B, "Not found")</f>
        <v>MegaMart Johnmouth</v>
      </c>
      <c r="Y405" t="str">
        <f>_xlfn.XLOOKUP(Table4[[#This Row],[StoreID]],Stores!A:A,Stores!C:C, "Not Found")</f>
        <v>Johnmouth</v>
      </c>
      <c r="Z405" t="str">
        <f>_xlfn.XLOOKUP(Table4[[#This Row],[StoreID]],Stores!A:A,Stores!D:D, "Not Found")</f>
        <v>East</v>
      </c>
    </row>
    <row r="406" spans="1:26">
      <c r="A406" t="s">
        <v>1272</v>
      </c>
      <c r="B406" s="1">
        <v>45510</v>
      </c>
      <c r="C406" t="s">
        <v>570</v>
      </c>
      <c r="D406" t="s">
        <v>769</v>
      </c>
      <c r="E406" t="s">
        <v>846</v>
      </c>
      <c r="F406">
        <v>4</v>
      </c>
      <c r="G406">
        <v>0.15</v>
      </c>
      <c r="H406" t="s">
        <v>875</v>
      </c>
      <c r="I406" s="4">
        <f>Table4[[#This Row],[Quantity]]*Table4[[#This Row],[UnitPrice]]</f>
        <v>102.28</v>
      </c>
      <c r="J406" s="4">
        <f>Table4[[#This Row],[Gross Revenue]]*(1-Table4[[#This Row],[Discount]])</f>
        <v>86.938000000000002</v>
      </c>
      <c r="K406" s="4">
        <f>Table4[[#This Row],[Quantity]]*Table4[[#This Row],[CostPrice]]</f>
        <v>76.2</v>
      </c>
      <c r="L406" s="4">
        <f>Table4[[#This Row],[Net Revenue]]-Table4[[#This Row],[Total Cost]]</f>
        <v>10.738</v>
      </c>
      <c r="M406" t="str">
        <f>_xlfn.XLOOKUP(Table4[[#This Row],[ProductID]], Products!A:A,Products!B:B, "Not Found")</f>
        <v>How Vegetables</v>
      </c>
      <c r="N406" t="str">
        <f>TEXT(Table4[[#This Row],[Date]], "mmm")</f>
        <v>Aug</v>
      </c>
      <c r="O406" t="str">
        <f>TEXT(Table4[[#This Row],[Date]], "yyyy")</f>
        <v>2024</v>
      </c>
      <c r="P406" t="str">
        <f>_xlfn.XLOOKUP(Table4[[#This Row],[ProductID]],Products!A:A,Products!C:C, "Not Found")</f>
        <v>Groceries</v>
      </c>
      <c r="Q406" t="str">
        <f>_xlfn.XLOOKUP(Table4[[#This Row],[ProductID]],Products!A:A,Products!D:D,"Not Found")</f>
        <v>Vegetables</v>
      </c>
      <c r="R406">
        <f>_xlfn.XLOOKUP(Table4[[#This Row],[ProductID]],Products!A:A,Products!E:E,"Not Found")</f>
        <v>25.57</v>
      </c>
      <c r="S406">
        <f>_xlfn.XLOOKUP(Table4[[#This Row],[ProductID]],Products!A:A,Products!F:F, "Not Found")</f>
        <v>19.05</v>
      </c>
      <c r="T406" t="str">
        <f>_xlfn.XLOOKUP(Table4[[#This Row],[CustomerID]],Customers!A:A,Customers!D:D, "Not Found")</f>
        <v>M</v>
      </c>
      <c r="U406" s="6">
        <f>_xlfn.XLOOKUP(Table4[[#This Row],[CustomerID]],Customers!A:A,Customers!E:E, "Not Found")</f>
        <v>33160</v>
      </c>
      <c r="V406">
        <f ca="1">DATEDIF(Table4[[#This Row],[CustomerBirthday]], TODAY(), "Y")</f>
        <v>35</v>
      </c>
      <c r="W406" t="str" cm="1">
        <f t="array" aca="1" ref="W406" ca="1">_xlfn.IFS(Table4[[#This Row],[Age]]&lt;25, "Under 25",Table4[[#This Row],[Age]]=34, "25-34", Table4[[#This Row],[Age]]&lt;=49, "35-49", Table4[[#This Row],[Age]]&lt;=64, "50-64", Table4[[#This Row],[Age]]&gt;=65, "65+")</f>
        <v>35-49</v>
      </c>
      <c r="X406" t="str">
        <f>_xlfn.XLOOKUP(Table4[[#This Row],[StoreID]],Stores!A:A,Stores!B:B, "Not found")</f>
        <v>MegaMart Johnmouth</v>
      </c>
      <c r="Y406" t="str">
        <f>_xlfn.XLOOKUP(Table4[[#This Row],[StoreID]],Stores!A:A,Stores!C:C, "Not Found")</f>
        <v>Johnmouth</v>
      </c>
      <c r="Z406" t="str">
        <f>_xlfn.XLOOKUP(Table4[[#This Row],[StoreID]],Stores!A:A,Stores!D:D, "Not Found")</f>
        <v>East</v>
      </c>
    </row>
    <row r="407" spans="1:26">
      <c r="A407" t="s">
        <v>1273</v>
      </c>
      <c r="B407" s="1">
        <v>45798</v>
      </c>
      <c r="C407" t="s">
        <v>12</v>
      </c>
      <c r="D407" t="s">
        <v>788</v>
      </c>
      <c r="E407" t="s">
        <v>846</v>
      </c>
      <c r="F407">
        <v>5</v>
      </c>
      <c r="G407">
        <v>0.15</v>
      </c>
      <c r="H407" t="s">
        <v>875</v>
      </c>
      <c r="I407" s="4">
        <f>Table4[[#This Row],[Quantity]]*Table4[[#This Row],[UnitPrice]]</f>
        <v>5478.6</v>
      </c>
      <c r="J407" s="4">
        <f>Table4[[#This Row],[Gross Revenue]]*(1-Table4[[#This Row],[Discount]])</f>
        <v>4656.8100000000004</v>
      </c>
      <c r="K407" s="4">
        <f>Table4[[#This Row],[Quantity]]*Table4[[#This Row],[CostPrice]]</f>
        <v>4111</v>
      </c>
      <c r="L407" s="4">
        <f>Table4[[#This Row],[Net Revenue]]-Table4[[#This Row],[Total Cost]]</f>
        <v>545.8100000000004</v>
      </c>
      <c r="M407" t="str">
        <f>_xlfn.XLOOKUP(Table4[[#This Row],[ProductID]], Products!A:A,Products!B:B, "Not Found")</f>
        <v>Foot Snacks</v>
      </c>
      <c r="N407" t="str">
        <f>TEXT(Table4[[#This Row],[Date]], "mmm")</f>
        <v>May</v>
      </c>
      <c r="O407" t="str">
        <f>TEXT(Table4[[#This Row],[Date]], "yyyy")</f>
        <v>2025</v>
      </c>
      <c r="P407" t="str">
        <f>_xlfn.XLOOKUP(Table4[[#This Row],[ProductID]],Products!A:A,Products!C:C, "Not Found")</f>
        <v>Groceries</v>
      </c>
      <c r="Q407" t="str">
        <f>_xlfn.XLOOKUP(Table4[[#This Row],[ProductID]],Products!A:A,Products!D:D,"Not Found")</f>
        <v>Snacks</v>
      </c>
      <c r="R407">
        <f>_xlfn.XLOOKUP(Table4[[#This Row],[ProductID]],Products!A:A,Products!E:E,"Not Found")</f>
        <v>1095.72</v>
      </c>
      <c r="S407">
        <f>_xlfn.XLOOKUP(Table4[[#This Row],[ProductID]],Products!A:A,Products!F:F, "Not Found")</f>
        <v>822.2</v>
      </c>
      <c r="T407" t="str">
        <f>_xlfn.XLOOKUP(Table4[[#This Row],[CustomerID]],Customers!A:A,Customers!D:D, "Not Found")</f>
        <v>M</v>
      </c>
      <c r="U407" s="6">
        <f>_xlfn.XLOOKUP(Table4[[#This Row],[CustomerID]],Customers!A:A,Customers!E:E, "Not Found")</f>
        <v>21780</v>
      </c>
      <c r="V407">
        <f ca="1">DATEDIF(Table4[[#This Row],[CustomerBirthday]], TODAY(), "Y")</f>
        <v>66</v>
      </c>
      <c r="W407" t="str" cm="1">
        <f t="array" aca="1" ref="W407" ca="1">_xlfn.IFS(Table4[[#This Row],[Age]]&lt;25, "Under 25",Table4[[#This Row],[Age]]=34, "25-34", Table4[[#This Row],[Age]]&lt;=49, "35-49", Table4[[#This Row],[Age]]&lt;=64, "50-64", Table4[[#This Row],[Age]]&gt;=65, "65+")</f>
        <v>65+</v>
      </c>
      <c r="X407" t="str">
        <f>_xlfn.XLOOKUP(Table4[[#This Row],[StoreID]],Stores!A:A,Stores!B:B, "Not found")</f>
        <v>MegaMart Johnmouth</v>
      </c>
      <c r="Y407" t="str">
        <f>_xlfn.XLOOKUP(Table4[[#This Row],[StoreID]],Stores!A:A,Stores!C:C, "Not Found")</f>
        <v>Johnmouth</v>
      </c>
      <c r="Z407" t="str">
        <f>_xlfn.XLOOKUP(Table4[[#This Row],[StoreID]],Stores!A:A,Stores!D:D, "Not Found")</f>
        <v>East</v>
      </c>
    </row>
    <row r="408" spans="1:26">
      <c r="A408" t="s">
        <v>1274</v>
      </c>
      <c r="B408" s="1">
        <v>45821</v>
      </c>
      <c r="C408" t="s">
        <v>24</v>
      </c>
      <c r="D408" t="s">
        <v>794</v>
      </c>
      <c r="E408" t="s">
        <v>846</v>
      </c>
      <c r="F408">
        <v>3</v>
      </c>
      <c r="G408">
        <v>0.1</v>
      </c>
      <c r="H408" t="s">
        <v>875</v>
      </c>
      <c r="I408" s="4">
        <f>Table4[[#This Row],[Quantity]]*Table4[[#This Row],[UnitPrice]]</f>
        <v>1284.1500000000001</v>
      </c>
      <c r="J408" s="4">
        <f>Table4[[#This Row],[Gross Revenue]]*(1-Table4[[#This Row],[Discount]])</f>
        <v>1155.7350000000001</v>
      </c>
      <c r="K408" s="4">
        <f>Table4[[#This Row],[Quantity]]*Table4[[#This Row],[CostPrice]]</f>
        <v>738.21</v>
      </c>
      <c r="L408" s="4">
        <f>Table4[[#This Row],[Net Revenue]]-Table4[[#This Row],[Total Cost]]</f>
        <v>417.52500000000009</v>
      </c>
      <c r="M408" t="str">
        <f>_xlfn.XLOOKUP(Table4[[#This Row],[ProductID]], Products!A:A,Products!B:B, "Not Found")</f>
        <v>Everything Laptop</v>
      </c>
      <c r="N408" t="str">
        <f>TEXT(Table4[[#This Row],[Date]], "mmm")</f>
        <v>Jun</v>
      </c>
      <c r="O408" t="str">
        <f>TEXT(Table4[[#This Row],[Date]], "yyyy")</f>
        <v>2025</v>
      </c>
      <c r="P408" t="str">
        <f>_xlfn.XLOOKUP(Table4[[#This Row],[ProductID]],Products!A:A,Products!C:C, "Not Found")</f>
        <v>Electronics</v>
      </c>
      <c r="Q408" t="str">
        <f>_xlfn.XLOOKUP(Table4[[#This Row],[ProductID]],Products!A:A,Products!D:D,"Not Found")</f>
        <v>Laptop</v>
      </c>
      <c r="R408">
        <f>_xlfn.XLOOKUP(Table4[[#This Row],[ProductID]],Products!A:A,Products!E:E,"Not Found")</f>
        <v>428.05</v>
      </c>
      <c r="S408">
        <f>_xlfn.XLOOKUP(Table4[[#This Row],[ProductID]],Products!A:A,Products!F:F, "Not Found")</f>
        <v>246.07</v>
      </c>
      <c r="T408" t="str">
        <f>_xlfn.XLOOKUP(Table4[[#This Row],[CustomerID]],Customers!A:A,Customers!D:D, "Not Found")</f>
        <v>M</v>
      </c>
      <c r="U408" s="6">
        <f>_xlfn.XLOOKUP(Table4[[#This Row],[CustomerID]],Customers!A:A,Customers!E:E, "Not Found")</f>
        <v>33773</v>
      </c>
      <c r="V408">
        <f ca="1">DATEDIF(Table4[[#This Row],[CustomerBirthday]], TODAY(), "Y")</f>
        <v>34</v>
      </c>
      <c r="W408" t="str" cm="1">
        <f t="array" aca="1" ref="W408" ca="1">_xlfn.IFS(Table4[[#This Row],[Age]]&lt;25, "Under 25",Table4[[#This Row],[Age]]=34, "25-34", Table4[[#This Row],[Age]]&lt;=49, "35-49", Table4[[#This Row],[Age]]&lt;=64, "50-64", Table4[[#This Row],[Age]]&gt;=65, "65+")</f>
        <v>25-34</v>
      </c>
      <c r="X408" t="str">
        <f>_xlfn.XLOOKUP(Table4[[#This Row],[StoreID]],Stores!A:A,Stores!B:B, "Not found")</f>
        <v>MegaMart Johnmouth</v>
      </c>
      <c r="Y408" t="str">
        <f>_xlfn.XLOOKUP(Table4[[#This Row],[StoreID]],Stores!A:A,Stores!C:C, "Not Found")</f>
        <v>Johnmouth</v>
      </c>
      <c r="Z408" t="str">
        <f>_xlfn.XLOOKUP(Table4[[#This Row],[StoreID]],Stores!A:A,Stores!D:D, "Not Found")</f>
        <v>East</v>
      </c>
    </row>
    <row r="409" spans="1:26">
      <c r="A409" t="s">
        <v>1275</v>
      </c>
      <c r="B409" s="1">
        <v>45648</v>
      </c>
      <c r="C409" t="s">
        <v>472</v>
      </c>
      <c r="D409" t="s">
        <v>753</v>
      </c>
      <c r="E409" t="s">
        <v>842</v>
      </c>
      <c r="F409">
        <v>2</v>
      </c>
      <c r="G409">
        <v>0</v>
      </c>
      <c r="H409" t="s">
        <v>875</v>
      </c>
      <c r="I409" s="4">
        <f>Table4[[#This Row],[Quantity]]*Table4[[#This Row],[UnitPrice]]</f>
        <v>540.9</v>
      </c>
      <c r="J409" s="4">
        <f>Table4[[#This Row],[Gross Revenue]]*(1-Table4[[#This Row],[Discount]])</f>
        <v>540.9</v>
      </c>
      <c r="K409" s="4">
        <f>Table4[[#This Row],[Quantity]]*Table4[[#This Row],[CostPrice]]</f>
        <v>375.2</v>
      </c>
      <c r="L409" s="4">
        <f>Table4[[#This Row],[Net Revenue]]-Table4[[#This Row],[Total Cost]]</f>
        <v>165.7</v>
      </c>
      <c r="M409" t="str">
        <f>_xlfn.XLOOKUP(Table4[[#This Row],[ProductID]], Products!A:A,Products!B:B, "Not Found")</f>
        <v>Whether Bags</v>
      </c>
      <c r="N409" t="str">
        <f>TEXT(Table4[[#This Row],[Date]], "mmm")</f>
        <v>Dec</v>
      </c>
      <c r="O409" t="str">
        <f>TEXT(Table4[[#This Row],[Date]], "yyyy")</f>
        <v>2024</v>
      </c>
      <c r="P409" t="str">
        <f>_xlfn.XLOOKUP(Table4[[#This Row],[ProductID]],Products!A:A,Products!C:C, "Not Found")</f>
        <v>Fashion</v>
      </c>
      <c r="Q409" t="str">
        <f>_xlfn.XLOOKUP(Table4[[#This Row],[ProductID]],Products!A:A,Products!D:D,"Not Found")</f>
        <v>Bags</v>
      </c>
      <c r="R409">
        <f>_xlfn.XLOOKUP(Table4[[#This Row],[ProductID]],Products!A:A,Products!E:E,"Not Found")</f>
        <v>270.45</v>
      </c>
      <c r="S409">
        <f>_xlfn.XLOOKUP(Table4[[#This Row],[ProductID]],Products!A:A,Products!F:F, "Not Found")</f>
        <v>187.6</v>
      </c>
      <c r="T409" t="str">
        <f>_xlfn.XLOOKUP(Table4[[#This Row],[CustomerID]],Customers!A:A,Customers!D:D, "Not Found")</f>
        <v>M</v>
      </c>
      <c r="U409" s="6">
        <f>_xlfn.XLOOKUP(Table4[[#This Row],[CustomerID]],Customers!A:A,Customers!E:E, "Not Found")</f>
        <v>21466</v>
      </c>
      <c r="V409">
        <f ca="1">DATEDIF(Table4[[#This Row],[CustomerBirthday]], TODAY(), "Y")</f>
        <v>67</v>
      </c>
      <c r="W409" t="str" cm="1">
        <f t="array" aca="1" ref="W409" ca="1">_xlfn.IFS(Table4[[#This Row],[Age]]&lt;25, "Under 25",Table4[[#This Row],[Age]]=34, "25-34", Table4[[#This Row],[Age]]&lt;=49, "35-49", Table4[[#This Row],[Age]]&lt;=64, "50-64", Table4[[#This Row],[Age]]&gt;=65, "65+")</f>
        <v>65+</v>
      </c>
      <c r="X409" t="str">
        <f>_xlfn.XLOOKUP(Table4[[#This Row],[StoreID]],Stores!A:A,Stores!B:B, "Not found")</f>
        <v>MegaMart Brianahaven</v>
      </c>
      <c r="Y409" t="str">
        <f>_xlfn.XLOOKUP(Table4[[#This Row],[StoreID]],Stores!A:A,Stores!C:C, "Not Found")</f>
        <v>Brianahaven</v>
      </c>
      <c r="Z409" t="str">
        <f>_xlfn.XLOOKUP(Table4[[#This Row],[StoreID]],Stores!A:A,Stores!D:D, "Not Found")</f>
        <v>North</v>
      </c>
    </row>
    <row r="410" spans="1:26">
      <c r="A410" t="s">
        <v>1276</v>
      </c>
      <c r="B410" s="1">
        <v>45678</v>
      </c>
      <c r="C410" t="s">
        <v>494</v>
      </c>
      <c r="D410" t="s">
        <v>800</v>
      </c>
      <c r="E410" t="s">
        <v>835</v>
      </c>
      <c r="F410">
        <v>2</v>
      </c>
      <c r="G410">
        <v>0.05</v>
      </c>
      <c r="H410" t="s">
        <v>865</v>
      </c>
      <c r="I410" s="4">
        <f>Table4[[#This Row],[Quantity]]*Table4[[#This Row],[UnitPrice]]</f>
        <v>3905.3</v>
      </c>
      <c r="J410" s="4">
        <f>Table4[[#This Row],[Gross Revenue]]*(1-Table4[[#This Row],[Discount]])</f>
        <v>3710.0349999999999</v>
      </c>
      <c r="K410" s="4">
        <f>Table4[[#This Row],[Quantity]]*Table4[[#This Row],[CostPrice]]</f>
        <v>2902.54</v>
      </c>
      <c r="L410" s="4">
        <f>Table4[[#This Row],[Net Revenue]]-Table4[[#This Row],[Total Cost]]</f>
        <v>807.49499999999989</v>
      </c>
      <c r="M410" t="str">
        <f>_xlfn.XLOOKUP(Table4[[#This Row],[ProductID]], Products!A:A,Products!B:B, "Not Found")</f>
        <v>Book Television</v>
      </c>
      <c r="N410" t="str">
        <f>TEXT(Table4[[#This Row],[Date]], "mmm")</f>
        <v>Jan</v>
      </c>
      <c r="O410" t="str">
        <f>TEXT(Table4[[#This Row],[Date]], "yyyy")</f>
        <v>2025</v>
      </c>
      <c r="P410" t="str">
        <f>_xlfn.XLOOKUP(Table4[[#This Row],[ProductID]],Products!A:A,Products!C:C, "Not Found")</f>
        <v>Electronics</v>
      </c>
      <c r="Q410" t="str">
        <f>_xlfn.XLOOKUP(Table4[[#This Row],[ProductID]],Products!A:A,Products!D:D,"Not Found")</f>
        <v>Television</v>
      </c>
      <c r="R410">
        <f>_xlfn.XLOOKUP(Table4[[#This Row],[ProductID]],Products!A:A,Products!E:E,"Not Found")</f>
        <v>1952.65</v>
      </c>
      <c r="S410">
        <f>_xlfn.XLOOKUP(Table4[[#This Row],[ProductID]],Products!A:A,Products!F:F, "Not Found")</f>
        <v>1451.27</v>
      </c>
      <c r="T410" t="str">
        <f>_xlfn.XLOOKUP(Table4[[#This Row],[CustomerID]],Customers!A:A,Customers!D:D, "Not Found")</f>
        <v>M</v>
      </c>
      <c r="U410" s="6">
        <f>_xlfn.XLOOKUP(Table4[[#This Row],[CustomerID]],Customers!A:A,Customers!E:E, "Not Found")</f>
        <v>31478</v>
      </c>
      <c r="V410">
        <f ca="1">DATEDIF(Table4[[#This Row],[CustomerBirthday]], TODAY(), "Y")</f>
        <v>40</v>
      </c>
      <c r="W410" t="str" cm="1">
        <f t="array" aca="1" ref="W410" ca="1">_xlfn.IFS(Table4[[#This Row],[Age]]&lt;25, "Under 25",Table4[[#This Row],[Age]]=34, "25-34", Table4[[#This Row],[Age]]&lt;=49, "35-49", Table4[[#This Row],[Age]]&lt;=64, "50-64", Table4[[#This Row],[Age]]&gt;=65, "65+")</f>
        <v>35-49</v>
      </c>
      <c r="X410" t="str">
        <f>_xlfn.XLOOKUP(Table4[[#This Row],[StoreID]],Stores!A:A,Stores!B:B, "Not found")</f>
        <v>MegaMart Peckmouth</v>
      </c>
      <c r="Y410" t="str">
        <f>_xlfn.XLOOKUP(Table4[[#This Row],[StoreID]],Stores!A:A,Stores!C:C, "Not Found")</f>
        <v>Peckmouth</v>
      </c>
      <c r="Z410" t="str">
        <f>_xlfn.XLOOKUP(Table4[[#This Row],[StoreID]],Stores!A:A,Stores!D:D, "Not Found")</f>
        <v>East</v>
      </c>
    </row>
    <row r="411" spans="1:26">
      <c r="A411" t="s">
        <v>1277</v>
      </c>
      <c r="B411" s="1">
        <v>45430</v>
      </c>
      <c r="C411" t="s">
        <v>343</v>
      </c>
      <c r="D411" t="s">
        <v>822</v>
      </c>
      <c r="E411" t="s">
        <v>839</v>
      </c>
      <c r="F411">
        <v>4</v>
      </c>
      <c r="G411">
        <v>0</v>
      </c>
      <c r="H411" t="s">
        <v>865</v>
      </c>
      <c r="I411" s="4">
        <f>Table4[[#This Row],[Quantity]]*Table4[[#This Row],[UnitPrice]]</f>
        <v>4865.4399999999996</v>
      </c>
      <c r="J411" s="4">
        <f>Table4[[#This Row],[Gross Revenue]]*(1-Table4[[#This Row],[Discount]])</f>
        <v>4865.4399999999996</v>
      </c>
      <c r="K411" s="4">
        <f>Table4[[#This Row],[Quantity]]*Table4[[#This Row],[CostPrice]]</f>
        <v>3179.2</v>
      </c>
      <c r="L411" s="4">
        <f>Table4[[#This Row],[Net Revenue]]-Table4[[#This Row],[Total Cost]]</f>
        <v>1686.2399999999998</v>
      </c>
      <c r="M411" t="str">
        <f>_xlfn.XLOOKUP(Table4[[#This Row],[ProductID]], Products!A:A,Products!B:B, "Not Found")</f>
        <v>Nor Bags</v>
      </c>
      <c r="N411" t="str">
        <f>TEXT(Table4[[#This Row],[Date]], "mmm")</f>
        <v>May</v>
      </c>
      <c r="O411" t="str">
        <f>TEXT(Table4[[#This Row],[Date]], "yyyy")</f>
        <v>2024</v>
      </c>
      <c r="P411" t="str">
        <f>_xlfn.XLOOKUP(Table4[[#This Row],[ProductID]],Products!A:A,Products!C:C, "Not Found")</f>
        <v>Fashion</v>
      </c>
      <c r="Q411" t="str">
        <f>_xlfn.XLOOKUP(Table4[[#This Row],[ProductID]],Products!A:A,Products!D:D,"Not Found")</f>
        <v>Bags</v>
      </c>
      <c r="R411">
        <f>_xlfn.XLOOKUP(Table4[[#This Row],[ProductID]],Products!A:A,Products!E:E,"Not Found")</f>
        <v>1216.3599999999999</v>
      </c>
      <c r="S411">
        <f>_xlfn.XLOOKUP(Table4[[#This Row],[ProductID]],Products!A:A,Products!F:F, "Not Found")</f>
        <v>794.8</v>
      </c>
      <c r="T411" t="str">
        <f>_xlfn.XLOOKUP(Table4[[#This Row],[CustomerID]],Customers!A:A,Customers!D:D, "Not Found")</f>
        <v>M</v>
      </c>
      <c r="U411" s="6">
        <f>_xlfn.XLOOKUP(Table4[[#This Row],[CustomerID]],Customers!A:A,Customers!E:E, "Not Found")</f>
        <v>23046</v>
      </c>
      <c r="V411">
        <f ca="1">DATEDIF(Table4[[#This Row],[CustomerBirthday]], TODAY(), "Y")</f>
        <v>63</v>
      </c>
      <c r="W411" t="str" cm="1">
        <f t="array" aca="1" ref="W411" ca="1">_xlfn.IFS(Table4[[#This Row],[Age]]&lt;25, "Under 25",Table4[[#This Row],[Age]]=34, "25-34", Table4[[#This Row],[Age]]&lt;=49, "35-49", Table4[[#This Row],[Age]]&lt;=64, "50-64", Table4[[#This Row],[Age]]&gt;=65, "65+")</f>
        <v>50-64</v>
      </c>
      <c r="X411" t="str">
        <f>_xlfn.XLOOKUP(Table4[[#This Row],[StoreID]],Stores!A:A,Stores!B:B, "Not found")</f>
        <v>MegaMart New Michele</v>
      </c>
      <c r="Y411" t="str">
        <f>_xlfn.XLOOKUP(Table4[[#This Row],[StoreID]],Stores!A:A,Stores!C:C, "Not Found")</f>
        <v>New Michele</v>
      </c>
      <c r="Z411" t="str">
        <f>_xlfn.XLOOKUP(Table4[[#This Row],[StoreID]],Stores!A:A,Stores!D:D, "Not Found")</f>
        <v>West</v>
      </c>
    </row>
    <row r="412" spans="1:26">
      <c r="A412" t="s">
        <v>1278</v>
      </c>
      <c r="B412" s="1">
        <v>45559</v>
      </c>
      <c r="C412" t="s">
        <v>390</v>
      </c>
      <c r="D412" t="s">
        <v>715</v>
      </c>
      <c r="E412" t="s">
        <v>842</v>
      </c>
      <c r="F412">
        <v>5</v>
      </c>
      <c r="G412">
        <v>0.05</v>
      </c>
      <c r="H412" t="s">
        <v>871</v>
      </c>
      <c r="I412" s="4">
        <f>Table4[[#This Row],[Quantity]]*Table4[[#This Row],[UnitPrice]]</f>
        <v>4093.8</v>
      </c>
      <c r="J412" s="4">
        <f>Table4[[#This Row],[Gross Revenue]]*(1-Table4[[#This Row],[Discount]])</f>
        <v>3889.11</v>
      </c>
      <c r="K412" s="4">
        <f>Table4[[#This Row],[Quantity]]*Table4[[#This Row],[CostPrice]]</f>
        <v>2638.1</v>
      </c>
      <c r="L412" s="4">
        <f>Table4[[#This Row],[Net Revenue]]-Table4[[#This Row],[Total Cost]]</f>
        <v>1251.0100000000002</v>
      </c>
      <c r="M412" t="str">
        <f>_xlfn.XLOOKUP(Table4[[#This Row],[ProductID]], Products!A:A,Products!B:B, "Not Found")</f>
        <v>Audience Television</v>
      </c>
      <c r="N412" t="str">
        <f>TEXT(Table4[[#This Row],[Date]], "mmm")</f>
        <v>Sep</v>
      </c>
      <c r="O412" t="str">
        <f>TEXT(Table4[[#This Row],[Date]], "yyyy")</f>
        <v>2024</v>
      </c>
      <c r="P412" t="str">
        <f>_xlfn.XLOOKUP(Table4[[#This Row],[ProductID]],Products!A:A,Products!C:C, "Not Found")</f>
        <v>Electronics</v>
      </c>
      <c r="Q412" t="str">
        <f>_xlfn.XLOOKUP(Table4[[#This Row],[ProductID]],Products!A:A,Products!D:D,"Not Found")</f>
        <v>Television</v>
      </c>
      <c r="R412">
        <f>_xlfn.XLOOKUP(Table4[[#This Row],[ProductID]],Products!A:A,Products!E:E,"Not Found")</f>
        <v>818.76</v>
      </c>
      <c r="S412">
        <f>_xlfn.XLOOKUP(Table4[[#This Row],[ProductID]],Products!A:A,Products!F:F, "Not Found")</f>
        <v>527.62</v>
      </c>
      <c r="T412" t="str">
        <f>_xlfn.XLOOKUP(Table4[[#This Row],[CustomerID]],Customers!A:A,Customers!D:D, "Not Found")</f>
        <v>M</v>
      </c>
      <c r="U412" s="6">
        <f>_xlfn.XLOOKUP(Table4[[#This Row],[CustomerID]],Customers!A:A,Customers!E:E, "Not Found")</f>
        <v>23821</v>
      </c>
      <c r="V412">
        <f ca="1">DATEDIF(Table4[[#This Row],[CustomerBirthday]], TODAY(), "Y")</f>
        <v>61</v>
      </c>
      <c r="W412" t="str" cm="1">
        <f t="array" aca="1" ref="W412" ca="1">_xlfn.IFS(Table4[[#This Row],[Age]]&lt;25, "Under 25",Table4[[#This Row],[Age]]=34, "25-34", Table4[[#This Row],[Age]]&lt;=49, "35-49", Table4[[#This Row],[Age]]&lt;=64, "50-64", Table4[[#This Row],[Age]]&gt;=65, "65+")</f>
        <v>50-64</v>
      </c>
      <c r="X412" t="str">
        <f>_xlfn.XLOOKUP(Table4[[#This Row],[StoreID]],Stores!A:A,Stores!B:B, "Not found")</f>
        <v>MegaMart Brianahaven</v>
      </c>
      <c r="Y412" t="str">
        <f>_xlfn.XLOOKUP(Table4[[#This Row],[StoreID]],Stores!A:A,Stores!C:C, "Not Found")</f>
        <v>Brianahaven</v>
      </c>
      <c r="Z412" t="str">
        <f>_xlfn.XLOOKUP(Table4[[#This Row],[StoreID]],Stores!A:A,Stores!D:D, "Not Found")</f>
        <v>North</v>
      </c>
    </row>
    <row r="413" spans="1:26">
      <c r="A413" t="s">
        <v>1279</v>
      </c>
      <c r="B413" s="1">
        <v>45202</v>
      </c>
      <c r="C413" t="s">
        <v>291</v>
      </c>
      <c r="D413" t="s">
        <v>725</v>
      </c>
      <c r="E413" t="s">
        <v>831</v>
      </c>
      <c r="F413">
        <v>1</v>
      </c>
      <c r="G413">
        <v>0</v>
      </c>
      <c r="H413" t="s">
        <v>868</v>
      </c>
      <c r="I413" s="4">
        <f>Table4[[#This Row],[Quantity]]*Table4[[#This Row],[UnitPrice]]</f>
        <v>1396.22</v>
      </c>
      <c r="J413" s="4">
        <f>Table4[[#This Row],[Gross Revenue]]*(1-Table4[[#This Row],[Discount]])</f>
        <v>1396.22</v>
      </c>
      <c r="K413" s="4">
        <f>Table4[[#This Row],[Quantity]]*Table4[[#This Row],[CostPrice]]</f>
        <v>1004.09</v>
      </c>
      <c r="L413" s="4">
        <f>Table4[[#This Row],[Net Revenue]]-Table4[[#This Row],[Total Cost]]</f>
        <v>392.13</v>
      </c>
      <c r="M413" t="str">
        <f>_xlfn.XLOOKUP(Table4[[#This Row],[ProductID]], Products!A:A,Products!B:B, "Not Found")</f>
        <v>Knowledge Bags</v>
      </c>
      <c r="N413" t="str">
        <f>TEXT(Table4[[#This Row],[Date]], "mmm")</f>
        <v>Oct</v>
      </c>
      <c r="O413" t="str">
        <f>TEXT(Table4[[#This Row],[Date]], "yyyy")</f>
        <v>2023</v>
      </c>
      <c r="P413" t="str">
        <f>_xlfn.XLOOKUP(Table4[[#This Row],[ProductID]],Products!A:A,Products!C:C, "Not Found")</f>
        <v>Fashion</v>
      </c>
      <c r="Q413" t="str">
        <f>_xlfn.XLOOKUP(Table4[[#This Row],[ProductID]],Products!A:A,Products!D:D,"Not Found")</f>
        <v>Bags</v>
      </c>
      <c r="R413">
        <f>_xlfn.XLOOKUP(Table4[[#This Row],[ProductID]],Products!A:A,Products!E:E,"Not Found")</f>
        <v>1396.22</v>
      </c>
      <c r="S413">
        <f>_xlfn.XLOOKUP(Table4[[#This Row],[ProductID]],Products!A:A,Products!F:F, "Not Found")</f>
        <v>1004.09</v>
      </c>
      <c r="T413" t="str">
        <f>_xlfn.XLOOKUP(Table4[[#This Row],[CustomerID]],Customers!A:A,Customers!D:D, "Not Found")</f>
        <v>F</v>
      </c>
      <c r="U413" s="6">
        <f>_xlfn.XLOOKUP(Table4[[#This Row],[CustomerID]],Customers!A:A,Customers!E:E, "Not Found")</f>
        <v>37614</v>
      </c>
      <c r="V413">
        <f ca="1">DATEDIF(Table4[[#This Row],[CustomerBirthday]], TODAY(), "Y")</f>
        <v>23</v>
      </c>
      <c r="W413" t="str" cm="1">
        <f t="array" aca="1" ref="W413" ca="1">_xlfn.IFS(Table4[[#This Row],[Age]]&lt;25, "Under 25",Table4[[#This Row],[Age]]=34, "25-34", Table4[[#This Row],[Age]]&lt;=49, "35-49", Table4[[#This Row],[Age]]&lt;=64, "50-64", Table4[[#This Row],[Age]]&gt;=65, "65+")</f>
        <v>Under 25</v>
      </c>
      <c r="X413" t="str">
        <f>_xlfn.XLOOKUP(Table4[[#This Row],[StoreID]],Stores!A:A,Stores!B:B, "Not found")</f>
        <v>MegaMart Jimenezborough</v>
      </c>
      <c r="Y413" t="str">
        <f>_xlfn.XLOOKUP(Table4[[#This Row],[StoreID]],Stores!A:A,Stores!C:C, "Not Found")</f>
        <v>Jimenezborough</v>
      </c>
      <c r="Z413" t="str">
        <f>_xlfn.XLOOKUP(Table4[[#This Row],[StoreID]],Stores!A:A,Stores!D:D, "Not Found")</f>
        <v>South</v>
      </c>
    </row>
    <row r="414" spans="1:26">
      <c r="A414" t="s">
        <v>1280</v>
      </c>
      <c r="B414" s="1">
        <v>45311</v>
      </c>
      <c r="C414" t="s">
        <v>368</v>
      </c>
      <c r="D414" t="s">
        <v>786</v>
      </c>
      <c r="E414" t="s">
        <v>842</v>
      </c>
      <c r="F414">
        <v>5</v>
      </c>
      <c r="G414">
        <v>0.15</v>
      </c>
      <c r="H414" t="s">
        <v>875</v>
      </c>
      <c r="I414" s="4">
        <f>Table4[[#This Row],[Quantity]]*Table4[[#This Row],[UnitPrice]]</f>
        <v>146.19999999999999</v>
      </c>
      <c r="J414" s="4">
        <f>Table4[[#This Row],[Gross Revenue]]*(1-Table4[[#This Row],[Discount]])</f>
        <v>124.26999999999998</v>
      </c>
      <c r="K414" s="4">
        <f>Table4[[#This Row],[Quantity]]*Table4[[#This Row],[CostPrice]]</f>
        <v>76.399999999999991</v>
      </c>
      <c r="L414" s="4">
        <f>Table4[[#This Row],[Net Revenue]]-Table4[[#This Row],[Total Cost]]</f>
        <v>47.86999999999999</v>
      </c>
      <c r="M414" t="str">
        <f>_xlfn.XLOOKUP(Table4[[#This Row],[ProductID]], Products!A:A,Products!B:B, "Not Found")</f>
        <v>National Watches</v>
      </c>
      <c r="N414" t="str">
        <f>TEXT(Table4[[#This Row],[Date]], "mmm")</f>
        <v>Jan</v>
      </c>
      <c r="O414" t="str">
        <f>TEXT(Table4[[#This Row],[Date]], "yyyy")</f>
        <v>2024</v>
      </c>
      <c r="P414" t="str">
        <f>_xlfn.XLOOKUP(Table4[[#This Row],[ProductID]],Products!A:A,Products!C:C, "Not Found")</f>
        <v>Fashion</v>
      </c>
      <c r="Q414" t="str">
        <f>_xlfn.XLOOKUP(Table4[[#This Row],[ProductID]],Products!A:A,Products!D:D,"Not Found")</f>
        <v>Watches</v>
      </c>
      <c r="R414">
        <f>_xlfn.XLOOKUP(Table4[[#This Row],[ProductID]],Products!A:A,Products!E:E,"Not Found")</f>
        <v>29.24</v>
      </c>
      <c r="S414">
        <f>_xlfn.XLOOKUP(Table4[[#This Row],[ProductID]],Products!A:A,Products!F:F, "Not Found")</f>
        <v>15.28</v>
      </c>
      <c r="T414" t="str">
        <f>_xlfn.XLOOKUP(Table4[[#This Row],[CustomerID]],Customers!A:A,Customers!D:D, "Not Found")</f>
        <v>F</v>
      </c>
      <c r="U414" s="6">
        <f>_xlfn.XLOOKUP(Table4[[#This Row],[CustomerID]],Customers!A:A,Customers!E:E, "Not Found")</f>
        <v>38361</v>
      </c>
      <c r="V414">
        <f ca="1">DATEDIF(Table4[[#This Row],[CustomerBirthday]], TODAY(), "Y")</f>
        <v>21</v>
      </c>
      <c r="W414" t="str" cm="1">
        <f t="array" aca="1" ref="W414" ca="1">_xlfn.IFS(Table4[[#This Row],[Age]]&lt;25, "Under 25",Table4[[#This Row],[Age]]=34, "25-34", Table4[[#This Row],[Age]]&lt;=49, "35-49", Table4[[#This Row],[Age]]&lt;=64, "50-64", Table4[[#This Row],[Age]]&gt;=65, "65+")</f>
        <v>Under 25</v>
      </c>
      <c r="X414" t="str">
        <f>_xlfn.XLOOKUP(Table4[[#This Row],[StoreID]],Stores!A:A,Stores!B:B, "Not found")</f>
        <v>MegaMart Brianahaven</v>
      </c>
      <c r="Y414" t="str">
        <f>_xlfn.XLOOKUP(Table4[[#This Row],[StoreID]],Stores!A:A,Stores!C:C, "Not Found")</f>
        <v>Brianahaven</v>
      </c>
      <c r="Z414" t="str">
        <f>_xlfn.XLOOKUP(Table4[[#This Row],[StoreID]],Stores!A:A,Stores!D:D, "Not Found")</f>
        <v>North</v>
      </c>
    </row>
    <row r="415" spans="1:26">
      <c r="A415" t="s">
        <v>1281</v>
      </c>
      <c r="B415" s="1">
        <v>45188</v>
      </c>
      <c r="C415" t="s">
        <v>585</v>
      </c>
      <c r="D415" t="s">
        <v>794</v>
      </c>
      <c r="E415" t="s">
        <v>831</v>
      </c>
      <c r="F415">
        <v>2</v>
      </c>
      <c r="G415">
        <v>0</v>
      </c>
      <c r="H415" t="s">
        <v>868</v>
      </c>
      <c r="I415" s="4">
        <f>Table4[[#This Row],[Quantity]]*Table4[[#This Row],[UnitPrice]]</f>
        <v>856.1</v>
      </c>
      <c r="J415" s="4">
        <f>Table4[[#This Row],[Gross Revenue]]*(1-Table4[[#This Row],[Discount]])</f>
        <v>856.1</v>
      </c>
      <c r="K415" s="4">
        <f>Table4[[#This Row],[Quantity]]*Table4[[#This Row],[CostPrice]]</f>
        <v>492.14</v>
      </c>
      <c r="L415" s="4">
        <f>Table4[[#This Row],[Net Revenue]]-Table4[[#This Row],[Total Cost]]</f>
        <v>363.96000000000004</v>
      </c>
      <c r="M415" t="str">
        <f>_xlfn.XLOOKUP(Table4[[#This Row],[ProductID]], Products!A:A,Products!B:B, "Not Found")</f>
        <v>Everything Laptop</v>
      </c>
      <c r="N415" t="str">
        <f>TEXT(Table4[[#This Row],[Date]], "mmm")</f>
        <v>Sep</v>
      </c>
      <c r="O415" t="str">
        <f>TEXT(Table4[[#This Row],[Date]], "yyyy")</f>
        <v>2023</v>
      </c>
      <c r="P415" t="str">
        <f>_xlfn.XLOOKUP(Table4[[#This Row],[ProductID]],Products!A:A,Products!C:C, "Not Found")</f>
        <v>Electronics</v>
      </c>
      <c r="Q415" t="str">
        <f>_xlfn.XLOOKUP(Table4[[#This Row],[ProductID]],Products!A:A,Products!D:D,"Not Found")</f>
        <v>Laptop</v>
      </c>
      <c r="R415">
        <f>_xlfn.XLOOKUP(Table4[[#This Row],[ProductID]],Products!A:A,Products!E:E,"Not Found")</f>
        <v>428.05</v>
      </c>
      <c r="S415">
        <f>_xlfn.XLOOKUP(Table4[[#This Row],[ProductID]],Products!A:A,Products!F:F, "Not Found")</f>
        <v>246.07</v>
      </c>
      <c r="T415" t="str">
        <f>_xlfn.XLOOKUP(Table4[[#This Row],[CustomerID]],Customers!A:A,Customers!D:D, "Not Found")</f>
        <v>M</v>
      </c>
      <c r="U415" s="6">
        <f>_xlfn.XLOOKUP(Table4[[#This Row],[CustomerID]],Customers!A:A,Customers!E:E, "Not Found")</f>
        <v>25047</v>
      </c>
      <c r="V415">
        <f ca="1">DATEDIF(Table4[[#This Row],[CustomerBirthday]], TODAY(), "Y")</f>
        <v>57</v>
      </c>
      <c r="W415" t="str" cm="1">
        <f t="array" aca="1" ref="W415" ca="1">_xlfn.IFS(Table4[[#This Row],[Age]]&lt;25, "Under 25",Table4[[#This Row],[Age]]=34, "25-34", Table4[[#This Row],[Age]]&lt;=49, "35-49", Table4[[#This Row],[Age]]&lt;=64, "50-64", Table4[[#This Row],[Age]]&gt;=65, "65+")</f>
        <v>50-64</v>
      </c>
      <c r="X415" t="str">
        <f>_xlfn.XLOOKUP(Table4[[#This Row],[StoreID]],Stores!A:A,Stores!B:B, "Not found")</f>
        <v>MegaMart Jimenezborough</v>
      </c>
      <c r="Y415" t="str">
        <f>_xlfn.XLOOKUP(Table4[[#This Row],[StoreID]],Stores!A:A,Stores!C:C, "Not Found")</f>
        <v>Jimenezborough</v>
      </c>
      <c r="Z415" t="str">
        <f>_xlfn.XLOOKUP(Table4[[#This Row],[StoreID]],Stores!A:A,Stores!D:D, "Not Found")</f>
        <v>South</v>
      </c>
    </row>
    <row r="416" spans="1:26">
      <c r="A416" t="s">
        <v>1282</v>
      </c>
      <c r="B416" s="1">
        <v>45821</v>
      </c>
      <c r="C416" t="s">
        <v>419</v>
      </c>
      <c r="D416" t="s">
        <v>784</v>
      </c>
      <c r="E416" t="s">
        <v>839</v>
      </c>
      <c r="F416">
        <v>5</v>
      </c>
      <c r="G416">
        <v>0</v>
      </c>
      <c r="H416" t="s">
        <v>875</v>
      </c>
      <c r="I416" s="4">
        <f>Table4[[#This Row],[Quantity]]*Table4[[#This Row],[UnitPrice]]</f>
        <v>7425.25</v>
      </c>
      <c r="J416" s="4">
        <f>Table4[[#This Row],[Gross Revenue]]*(1-Table4[[#This Row],[Discount]])</f>
        <v>7425.25</v>
      </c>
      <c r="K416" s="4">
        <f>Table4[[#This Row],[Quantity]]*Table4[[#This Row],[CostPrice]]</f>
        <v>4941.5499999999993</v>
      </c>
      <c r="L416" s="4">
        <f>Table4[[#This Row],[Net Revenue]]-Table4[[#This Row],[Total Cost]]</f>
        <v>2483.7000000000007</v>
      </c>
      <c r="M416" t="str">
        <f>_xlfn.XLOOKUP(Table4[[#This Row],[ProductID]], Products!A:A,Products!B:B, "Not Found")</f>
        <v>Road Clothing</v>
      </c>
      <c r="N416" t="str">
        <f>TEXT(Table4[[#This Row],[Date]], "mmm")</f>
        <v>Jun</v>
      </c>
      <c r="O416" t="str">
        <f>TEXT(Table4[[#This Row],[Date]], "yyyy")</f>
        <v>2025</v>
      </c>
      <c r="P416" t="str">
        <f>_xlfn.XLOOKUP(Table4[[#This Row],[ProductID]],Products!A:A,Products!C:C, "Not Found")</f>
        <v>Fashion</v>
      </c>
      <c r="Q416" t="str">
        <f>_xlfn.XLOOKUP(Table4[[#This Row],[ProductID]],Products!A:A,Products!D:D,"Not Found")</f>
        <v>Clothing</v>
      </c>
      <c r="R416">
        <f>_xlfn.XLOOKUP(Table4[[#This Row],[ProductID]],Products!A:A,Products!E:E,"Not Found")</f>
        <v>1485.05</v>
      </c>
      <c r="S416">
        <f>_xlfn.XLOOKUP(Table4[[#This Row],[ProductID]],Products!A:A,Products!F:F, "Not Found")</f>
        <v>988.31</v>
      </c>
      <c r="T416" t="str">
        <f>_xlfn.XLOOKUP(Table4[[#This Row],[CustomerID]],Customers!A:A,Customers!D:D, "Not Found")</f>
        <v>F</v>
      </c>
      <c r="U416" s="6">
        <f>_xlfn.XLOOKUP(Table4[[#This Row],[CustomerID]],Customers!A:A,Customers!E:E, "Not Found")</f>
        <v>30679</v>
      </c>
      <c r="V416">
        <f ca="1">DATEDIF(Table4[[#This Row],[CustomerBirthday]], TODAY(), "Y")</f>
        <v>42</v>
      </c>
      <c r="W416" t="str" cm="1">
        <f t="array" aca="1" ref="W416" ca="1">_xlfn.IFS(Table4[[#This Row],[Age]]&lt;25, "Under 25",Table4[[#This Row],[Age]]=34, "25-34", Table4[[#This Row],[Age]]&lt;=49, "35-49", Table4[[#This Row],[Age]]&lt;=64, "50-64", Table4[[#This Row],[Age]]&gt;=65, "65+")</f>
        <v>35-49</v>
      </c>
      <c r="X416" t="str">
        <f>_xlfn.XLOOKUP(Table4[[#This Row],[StoreID]],Stores!A:A,Stores!B:B, "Not found")</f>
        <v>MegaMart New Michele</v>
      </c>
      <c r="Y416" t="str">
        <f>_xlfn.XLOOKUP(Table4[[#This Row],[StoreID]],Stores!A:A,Stores!C:C, "Not Found")</f>
        <v>New Michele</v>
      </c>
      <c r="Z416" t="str">
        <f>_xlfn.XLOOKUP(Table4[[#This Row],[StoreID]],Stores!A:A,Stores!D:D, "Not Found")</f>
        <v>West</v>
      </c>
    </row>
    <row r="417" spans="1:26">
      <c r="A417" t="s">
        <v>1283</v>
      </c>
      <c r="B417" s="1">
        <v>45765</v>
      </c>
      <c r="C417" t="s">
        <v>228</v>
      </c>
      <c r="D417" t="s">
        <v>798</v>
      </c>
      <c r="E417" t="s">
        <v>835</v>
      </c>
      <c r="F417">
        <v>5</v>
      </c>
      <c r="G417">
        <v>0.15</v>
      </c>
      <c r="H417" t="s">
        <v>865</v>
      </c>
      <c r="I417" s="4">
        <f>Table4[[#This Row],[Quantity]]*Table4[[#This Row],[UnitPrice]]</f>
        <v>7507.3</v>
      </c>
      <c r="J417" s="4">
        <f>Table4[[#This Row],[Gross Revenue]]*(1-Table4[[#This Row],[Discount]])</f>
        <v>6381.2049999999999</v>
      </c>
      <c r="K417" s="4">
        <f>Table4[[#This Row],[Quantity]]*Table4[[#This Row],[CostPrice]]</f>
        <v>5838.65</v>
      </c>
      <c r="L417" s="4">
        <f>Table4[[#This Row],[Net Revenue]]-Table4[[#This Row],[Total Cost]]</f>
        <v>542.55500000000029</v>
      </c>
      <c r="M417" t="str">
        <f>_xlfn.XLOOKUP(Table4[[#This Row],[ProductID]], Products!A:A,Products!B:B, "Not Found")</f>
        <v>New Watches</v>
      </c>
      <c r="N417" t="str">
        <f>TEXT(Table4[[#This Row],[Date]], "mmm")</f>
        <v>Apr</v>
      </c>
      <c r="O417" t="str">
        <f>TEXT(Table4[[#This Row],[Date]], "yyyy")</f>
        <v>2025</v>
      </c>
      <c r="P417" t="str">
        <f>_xlfn.XLOOKUP(Table4[[#This Row],[ProductID]],Products!A:A,Products!C:C, "Not Found")</f>
        <v>Fashion</v>
      </c>
      <c r="Q417" t="str">
        <f>_xlfn.XLOOKUP(Table4[[#This Row],[ProductID]],Products!A:A,Products!D:D,"Not Found")</f>
        <v>Watches</v>
      </c>
      <c r="R417">
        <f>_xlfn.XLOOKUP(Table4[[#This Row],[ProductID]],Products!A:A,Products!E:E,"Not Found")</f>
        <v>1501.46</v>
      </c>
      <c r="S417">
        <f>_xlfn.XLOOKUP(Table4[[#This Row],[ProductID]],Products!A:A,Products!F:F, "Not Found")</f>
        <v>1167.73</v>
      </c>
      <c r="T417" t="str">
        <f>_xlfn.XLOOKUP(Table4[[#This Row],[CustomerID]],Customers!A:A,Customers!D:D, "Not Found")</f>
        <v>F</v>
      </c>
      <c r="U417" s="6">
        <f>_xlfn.XLOOKUP(Table4[[#This Row],[CustomerID]],Customers!A:A,Customers!E:E, "Not Found")</f>
        <v>23142</v>
      </c>
      <c r="V417">
        <f ca="1">DATEDIF(Table4[[#This Row],[CustomerBirthday]], TODAY(), "Y")</f>
        <v>63</v>
      </c>
      <c r="W417" t="str" cm="1">
        <f t="array" aca="1" ref="W417" ca="1">_xlfn.IFS(Table4[[#This Row],[Age]]&lt;25, "Under 25",Table4[[#This Row],[Age]]=34, "25-34", Table4[[#This Row],[Age]]&lt;=49, "35-49", Table4[[#This Row],[Age]]&lt;=64, "50-64", Table4[[#This Row],[Age]]&gt;=65, "65+")</f>
        <v>50-64</v>
      </c>
      <c r="X417" t="str">
        <f>_xlfn.XLOOKUP(Table4[[#This Row],[StoreID]],Stores!A:A,Stores!B:B, "Not found")</f>
        <v>MegaMart Peckmouth</v>
      </c>
      <c r="Y417" t="str">
        <f>_xlfn.XLOOKUP(Table4[[#This Row],[StoreID]],Stores!A:A,Stores!C:C, "Not Found")</f>
        <v>Peckmouth</v>
      </c>
      <c r="Z417" t="str">
        <f>_xlfn.XLOOKUP(Table4[[#This Row],[StoreID]],Stores!A:A,Stores!D:D, "Not Found")</f>
        <v>East</v>
      </c>
    </row>
    <row r="418" spans="1:26">
      <c r="A418" t="s">
        <v>1284</v>
      </c>
      <c r="B418" s="1">
        <v>45218</v>
      </c>
      <c r="C418" t="s">
        <v>51</v>
      </c>
      <c r="D418" t="s">
        <v>722</v>
      </c>
      <c r="E418" t="s">
        <v>831</v>
      </c>
      <c r="F418">
        <v>3</v>
      </c>
      <c r="G418">
        <v>0</v>
      </c>
      <c r="H418" t="s">
        <v>871</v>
      </c>
      <c r="I418" s="4">
        <f>Table4[[#This Row],[Quantity]]*Table4[[#This Row],[UnitPrice]]</f>
        <v>5561.3099999999995</v>
      </c>
      <c r="J418" s="4">
        <f>Table4[[#This Row],[Gross Revenue]]*(1-Table4[[#This Row],[Discount]])</f>
        <v>5561.3099999999995</v>
      </c>
      <c r="K418" s="4">
        <f>Table4[[#This Row],[Quantity]]*Table4[[#This Row],[CostPrice]]</f>
        <v>4090.56</v>
      </c>
      <c r="L418" s="4">
        <f>Table4[[#This Row],[Net Revenue]]-Table4[[#This Row],[Total Cost]]</f>
        <v>1470.7499999999995</v>
      </c>
      <c r="M418" t="str">
        <f>_xlfn.XLOOKUP(Table4[[#This Row],[ProductID]], Products!A:A,Products!B:B, "Not Found")</f>
        <v>Four Accessories</v>
      </c>
      <c r="N418" t="str">
        <f>TEXT(Table4[[#This Row],[Date]], "mmm")</f>
        <v>Oct</v>
      </c>
      <c r="O418" t="str">
        <f>TEXT(Table4[[#This Row],[Date]], "yyyy")</f>
        <v>2023</v>
      </c>
      <c r="P418" t="str">
        <f>_xlfn.XLOOKUP(Table4[[#This Row],[ProductID]],Products!A:A,Products!C:C, "Not Found")</f>
        <v>Fashion</v>
      </c>
      <c r="Q418" t="str">
        <f>_xlfn.XLOOKUP(Table4[[#This Row],[ProductID]],Products!A:A,Products!D:D,"Not Found")</f>
        <v>Accessories</v>
      </c>
      <c r="R418">
        <f>_xlfn.XLOOKUP(Table4[[#This Row],[ProductID]],Products!A:A,Products!E:E,"Not Found")</f>
        <v>1853.77</v>
      </c>
      <c r="S418">
        <f>_xlfn.XLOOKUP(Table4[[#This Row],[ProductID]],Products!A:A,Products!F:F, "Not Found")</f>
        <v>1363.52</v>
      </c>
      <c r="T418" t="str">
        <f>_xlfn.XLOOKUP(Table4[[#This Row],[CustomerID]],Customers!A:A,Customers!D:D, "Not Found")</f>
        <v>M</v>
      </c>
      <c r="U418" s="6">
        <f>_xlfn.XLOOKUP(Table4[[#This Row],[CustomerID]],Customers!A:A,Customers!E:E, "Not Found")</f>
        <v>32850</v>
      </c>
      <c r="V418">
        <f ca="1">DATEDIF(Table4[[#This Row],[CustomerBirthday]], TODAY(), "Y")</f>
        <v>36</v>
      </c>
      <c r="W418" t="str" cm="1">
        <f t="array" aca="1" ref="W418" ca="1">_xlfn.IFS(Table4[[#This Row],[Age]]&lt;25, "Under 25",Table4[[#This Row],[Age]]=34, "25-34", Table4[[#This Row],[Age]]&lt;=49, "35-49", Table4[[#This Row],[Age]]&lt;=64, "50-64", Table4[[#This Row],[Age]]&gt;=65, "65+")</f>
        <v>35-49</v>
      </c>
      <c r="X418" t="str">
        <f>_xlfn.XLOOKUP(Table4[[#This Row],[StoreID]],Stores!A:A,Stores!B:B, "Not found")</f>
        <v>MegaMart Jimenezborough</v>
      </c>
      <c r="Y418" t="str">
        <f>_xlfn.XLOOKUP(Table4[[#This Row],[StoreID]],Stores!A:A,Stores!C:C, "Not Found")</f>
        <v>Jimenezborough</v>
      </c>
      <c r="Z418" t="str">
        <f>_xlfn.XLOOKUP(Table4[[#This Row],[StoreID]],Stores!A:A,Stores!D:D, "Not Found")</f>
        <v>South</v>
      </c>
    </row>
    <row r="419" spans="1:26">
      <c r="A419" t="s">
        <v>1285</v>
      </c>
      <c r="B419" s="1">
        <v>45608</v>
      </c>
      <c r="C419" t="s">
        <v>306</v>
      </c>
      <c r="D419" t="s">
        <v>792</v>
      </c>
      <c r="E419" t="s">
        <v>831</v>
      </c>
      <c r="F419">
        <v>2</v>
      </c>
      <c r="G419">
        <v>0.05</v>
      </c>
      <c r="H419" t="s">
        <v>868</v>
      </c>
      <c r="I419" s="4">
        <f>Table4[[#This Row],[Quantity]]*Table4[[#This Row],[UnitPrice]]</f>
        <v>3597.94</v>
      </c>
      <c r="J419" s="4">
        <f>Table4[[#This Row],[Gross Revenue]]*(1-Table4[[#This Row],[Discount]])</f>
        <v>3418.0429999999997</v>
      </c>
      <c r="K419" s="4">
        <f>Table4[[#This Row],[Quantity]]*Table4[[#This Row],[CostPrice]]</f>
        <v>2658.3</v>
      </c>
      <c r="L419" s="4">
        <f>Table4[[#This Row],[Net Revenue]]-Table4[[#This Row],[Total Cost]]</f>
        <v>759.74299999999948</v>
      </c>
      <c r="M419" t="str">
        <f>_xlfn.XLOOKUP(Table4[[#This Row],[ProductID]], Products!A:A,Products!B:B, "Not Found")</f>
        <v>Beat Accessories</v>
      </c>
      <c r="N419" t="str">
        <f>TEXT(Table4[[#This Row],[Date]], "mmm")</f>
        <v>Nov</v>
      </c>
      <c r="O419" t="str">
        <f>TEXT(Table4[[#This Row],[Date]], "yyyy")</f>
        <v>2024</v>
      </c>
      <c r="P419" t="str">
        <f>_xlfn.XLOOKUP(Table4[[#This Row],[ProductID]],Products!A:A,Products!C:C, "Not Found")</f>
        <v>Fashion</v>
      </c>
      <c r="Q419" t="str">
        <f>_xlfn.XLOOKUP(Table4[[#This Row],[ProductID]],Products!A:A,Products!D:D,"Not Found")</f>
        <v>Accessories</v>
      </c>
      <c r="R419">
        <f>_xlfn.XLOOKUP(Table4[[#This Row],[ProductID]],Products!A:A,Products!E:E,"Not Found")</f>
        <v>1798.97</v>
      </c>
      <c r="S419">
        <f>_xlfn.XLOOKUP(Table4[[#This Row],[ProductID]],Products!A:A,Products!F:F, "Not Found")</f>
        <v>1329.15</v>
      </c>
      <c r="T419" t="str">
        <f>_xlfn.XLOOKUP(Table4[[#This Row],[CustomerID]],Customers!A:A,Customers!D:D, "Not Found")</f>
        <v>F</v>
      </c>
      <c r="U419" s="6">
        <f>_xlfn.XLOOKUP(Table4[[#This Row],[CustomerID]],Customers!A:A,Customers!E:E, "Not Found")</f>
        <v>32344</v>
      </c>
      <c r="V419">
        <f ca="1">DATEDIF(Table4[[#This Row],[CustomerBirthday]], TODAY(), "Y")</f>
        <v>38</v>
      </c>
      <c r="W419" t="str" cm="1">
        <f t="array" aca="1" ref="W419" ca="1">_xlfn.IFS(Table4[[#This Row],[Age]]&lt;25, "Under 25",Table4[[#This Row],[Age]]=34, "25-34", Table4[[#This Row],[Age]]&lt;=49, "35-49", Table4[[#This Row],[Age]]&lt;=64, "50-64", Table4[[#This Row],[Age]]&gt;=65, "65+")</f>
        <v>35-49</v>
      </c>
      <c r="X419" t="str">
        <f>_xlfn.XLOOKUP(Table4[[#This Row],[StoreID]],Stores!A:A,Stores!B:B, "Not found")</f>
        <v>MegaMart Jimenezborough</v>
      </c>
      <c r="Y419" t="str">
        <f>_xlfn.XLOOKUP(Table4[[#This Row],[StoreID]],Stores!A:A,Stores!C:C, "Not Found")</f>
        <v>Jimenezborough</v>
      </c>
      <c r="Z419" t="str">
        <f>_xlfn.XLOOKUP(Table4[[#This Row],[StoreID]],Stores!A:A,Stores!D:D, "Not Found")</f>
        <v>South</v>
      </c>
    </row>
    <row r="420" spans="1:26">
      <c r="A420" t="s">
        <v>1286</v>
      </c>
      <c r="B420" s="1">
        <v>45321</v>
      </c>
      <c r="C420" t="s">
        <v>81</v>
      </c>
      <c r="D420" t="s">
        <v>784</v>
      </c>
      <c r="E420" t="s">
        <v>839</v>
      </c>
      <c r="F420">
        <v>2</v>
      </c>
      <c r="G420">
        <v>0.05</v>
      </c>
      <c r="H420" t="s">
        <v>868</v>
      </c>
      <c r="I420" s="4">
        <f>Table4[[#This Row],[Quantity]]*Table4[[#This Row],[UnitPrice]]</f>
        <v>2970.1</v>
      </c>
      <c r="J420" s="4">
        <f>Table4[[#This Row],[Gross Revenue]]*(1-Table4[[#This Row],[Discount]])</f>
        <v>2821.5949999999998</v>
      </c>
      <c r="K420" s="4">
        <f>Table4[[#This Row],[Quantity]]*Table4[[#This Row],[CostPrice]]</f>
        <v>1976.62</v>
      </c>
      <c r="L420" s="4">
        <f>Table4[[#This Row],[Net Revenue]]-Table4[[#This Row],[Total Cost]]</f>
        <v>844.97499999999991</v>
      </c>
      <c r="M420" t="str">
        <f>_xlfn.XLOOKUP(Table4[[#This Row],[ProductID]], Products!A:A,Products!B:B, "Not Found")</f>
        <v>Road Clothing</v>
      </c>
      <c r="N420" t="str">
        <f>TEXT(Table4[[#This Row],[Date]], "mmm")</f>
        <v>Jan</v>
      </c>
      <c r="O420" t="str">
        <f>TEXT(Table4[[#This Row],[Date]], "yyyy")</f>
        <v>2024</v>
      </c>
      <c r="P420" t="str">
        <f>_xlfn.XLOOKUP(Table4[[#This Row],[ProductID]],Products!A:A,Products!C:C, "Not Found")</f>
        <v>Fashion</v>
      </c>
      <c r="Q420" t="str">
        <f>_xlfn.XLOOKUP(Table4[[#This Row],[ProductID]],Products!A:A,Products!D:D,"Not Found")</f>
        <v>Clothing</v>
      </c>
      <c r="R420">
        <f>_xlfn.XLOOKUP(Table4[[#This Row],[ProductID]],Products!A:A,Products!E:E,"Not Found")</f>
        <v>1485.05</v>
      </c>
      <c r="S420">
        <f>_xlfn.XLOOKUP(Table4[[#This Row],[ProductID]],Products!A:A,Products!F:F, "Not Found")</f>
        <v>988.31</v>
      </c>
      <c r="T420" t="str">
        <f>_xlfn.XLOOKUP(Table4[[#This Row],[CustomerID]],Customers!A:A,Customers!D:D, "Not Found")</f>
        <v>F</v>
      </c>
      <c r="U420" s="6">
        <f>_xlfn.XLOOKUP(Table4[[#This Row],[CustomerID]],Customers!A:A,Customers!E:E, "Not Found")</f>
        <v>30128</v>
      </c>
      <c r="V420">
        <f ca="1">DATEDIF(Table4[[#This Row],[CustomerBirthday]], TODAY(), "Y")</f>
        <v>44</v>
      </c>
      <c r="W420" t="str" cm="1">
        <f t="array" aca="1" ref="W420" ca="1">_xlfn.IFS(Table4[[#This Row],[Age]]&lt;25, "Under 25",Table4[[#This Row],[Age]]=34, "25-34", Table4[[#This Row],[Age]]&lt;=49, "35-49", Table4[[#This Row],[Age]]&lt;=64, "50-64", Table4[[#This Row],[Age]]&gt;=65, "65+")</f>
        <v>35-49</v>
      </c>
      <c r="X420" t="str">
        <f>_xlfn.XLOOKUP(Table4[[#This Row],[StoreID]],Stores!A:A,Stores!B:B, "Not found")</f>
        <v>MegaMart New Michele</v>
      </c>
      <c r="Y420" t="str">
        <f>_xlfn.XLOOKUP(Table4[[#This Row],[StoreID]],Stores!A:A,Stores!C:C, "Not Found")</f>
        <v>New Michele</v>
      </c>
      <c r="Z420" t="str">
        <f>_xlfn.XLOOKUP(Table4[[#This Row],[StoreID]],Stores!A:A,Stores!D:D, "Not Found")</f>
        <v>West</v>
      </c>
    </row>
    <row r="421" spans="1:26">
      <c r="A421" t="s">
        <v>1287</v>
      </c>
      <c r="B421" s="1">
        <v>45381</v>
      </c>
      <c r="C421" t="s">
        <v>618</v>
      </c>
      <c r="D421" t="s">
        <v>784</v>
      </c>
      <c r="E421" t="s">
        <v>846</v>
      </c>
      <c r="F421">
        <v>3</v>
      </c>
      <c r="G421">
        <v>0.15</v>
      </c>
      <c r="H421" t="s">
        <v>871</v>
      </c>
      <c r="I421" s="4">
        <f>Table4[[#This Row],[Quantity]]*Table4[[#This Row],[UnitPrice]]</f>
        <v>4455.1499999999996</v>
      </c>
      <c r="J421" s="4">
        <f>Table4[[#This Row],[Gross Revenue]]*(1-Table4[[#This Row],[Discount]])</f>
        <v>3786.8774999999996</v>
      </c>
      <c r="K421" s="4">
        <f>Table4[[#This Row],[Quantity]]*Table4[[#This Row],[CostPrice]]</f>
        <v>2964.93</v>
      </c>
      <c r="L421" s="4">
        <f>Table4[[#This Row],[Net Revenue]]-Table4[[#This Row],[Total Cost]]</f>
        <v>821.94749999999976</v>
      </c>
      <c r="M421" t="str">
        <f>_xlfn.XLOOKUP(Table4[[#This Row],[ProductID]], Products!A:A,Products!B:B, "Not Found")</f>
        <v>Road Clothing</v>
      </c>
      <c r="N421" t="str">
        <f>TEXT(Table4[[#This Row],[Date]], "mmm")</f>
        <v>Mar</v>
      </c>
      <c r="O421" t="str">
        <f>TEXT(Table4[[#This Row],[Date]], "yyyy")</f>
        <v>2024</v>
      </c>
      <c r="P421" t="str">
        <f>_xlfn.XLOOKUP(Table4[[#This Row],[ProductID]],Products!A:A,Products!C:C, "Not Found")</f>
        <v>Fashion</v>
      </c>
      <c r="Q421" t="str">
        <f>_xlfn.XLOOKUP(Table4[[#This Row],[ProductID]],Products!A:A,Products!D:D,"Not Found")</f>
        <v>Clothing</v>
      </c>
      <c r="R421">
        <f>_xlfn.XLOOKUP(Table4[[#This Row],[ProductID]],Products!A:A,Products!E:E,"Not Found")</f>
        <v>1485.05</v>
      </c>
      <c r="S421">
        <f>_xlfn.XLOOKUP(Table4[[#This Row],[ProductID]],Products!A:A,Products!F:F, "Not Found")</f>
        <v>988.31</v>
      </c>
      <c r="T421" t="str">
        <f>_xlfn.XLOOKUP(Table4[[#This Row],[CustomerID]],Customers!A:A,Customers!D:D, "Not Found")</f>
        <v>M</v>
      </c>
      <c r="U421" s="6">
        <f>_xlfn.XLOOKUP(Table4[[#This Row],[CustomerID]],Customers!A:A,Customers!E:E, "Not Found")</f>
        <v>38540</v>
      </c>
      <c r="V421">
        <f ca="1">DATEDIF(Table4[[#This Row],[CustomerBirthday]], TODAY(), "Y")</f>
        <v>21</v>
      </c>
      <c r="W421" t="str" cm="1">
        <f t="array" aca="1" ref="W421" ca="1">_xlfn.IFS(Table4[[#This Row],[Age]]&lt;25, "Under 25",Table4[[#This Row],[Age]]=34, "25-34", Table4[[#This Row],[Age]]&lt;=49, "35-49", Table4[[#This Row],[Age]]&lt;=64, "50-64", Table4[[#This Row],[Age]]&gt;=65, "65+")</f>
        <v>Under 25</v>
      </c>
      <c r="X421" t="str">
        <f>_xlfn.XLOOKUP(Table4[[#This Row],[StoreID]],Stores!A:A,Stores!B:B, "Not found")</f>
        <v>MegaMart Johnmouth</v>
      </c>
      <c r="Y421" t="str">
        <f>_xlfn.XLOOKUP(Table4[[#This Row],[StoreID]],Stores!A:A,Stores!C:C, "Not Found")</f>
        <v>Johnmouth</v>
      </c>
      <c r="Z421" t="str">
        <f>_xlfn.XLOOKUP(Table4[[#This Row],[StoreID]],Stores!A:A,Stores!D:D, "Not Found")</f>
        <v>East</v>
      </c>
    </row>
    <row r="422" spans="1:26">
      <c r="A422" t="s">
        <v>1288</v>
      </c>
      <c r="B422" s="1">
        <v>45258</v>
      </c>
      <c r="C422" t="s">
        <v>627</v>
      </c>
      <c r="D422" t="s">
        <v>761</v>
      </c>
      <c r="E422" t="s">
        <v>831</v>
      </c>
      <c r="F422">
        <v>5</v>
      </c>
      <c r="G422">
        <v>0.1</v>
      </c>
      <c r="H422" t="s">
        <v>875</v>
      </c>
      <c r="I422" s="4">
        <f>Table4[[#This Row],[Quantity]]*Table4[[#This Row],[UnitPrice]]</f>
        <v>8814.6</v>
      </c>
      <c r="J422" s="4">
        <f>Table4[[#This Row],[Gross Revenue]]*(1-Table4[[#This Row],[Discount]])</f>
        <v>7933.14</v>
      </c>
      <c r="K422" s="4">
        <f>Table4[[#This Row],[Quantity]]*Table4[[#This Row],[CostPrice]]</f>
        <v>6732.4</v>
      </c>
      <c r="L422" s="4">
        <f>Table4[[#This Row],[Net Revenue]]-Table4[[#This Row],[Total Cost]]</f>
        <v>1200.7400000000007</v>
      </c>
      <c r="M422" t="str">
        <f>_xlfn.XLOOKUP(Table4[[#This Row],[ProductID]], Products!A:A,Products!B:B, "Not Found")</f>
        <v>Traditional Laptop</v>
      </c>
      <c r="N422" t="str">
        <f>TEXT(Table4[[#This Row],[Date]], "mmm")</f>
        <v>Nov</v>
      </c>
      <c r="O422" t="str">
        <f>TEXT(Table4[[#This Row],[Date]], "yyyy")</f>
        <v>2023</v>
      </c>
      <c r="P422" t="str">
        <f>_xlfn.XLOOKUP(Table4[[#This Row],[ProductID]],Products!A:A,Products!C:C, "Not Found")</f>
        <v>Electronics</v>
      </c>
      <c r="Q422" t="str">
        <f>_xlfn.XLOOKUP(Table4[[#This Row],[ProductID]],Products!A:A,Products!D:D,"Not Found")</f>
        <v>Laptop</v>
      </c>
      <c r="R422">
        <f>_xlfn.XLOOKUP(Table4[[#This Row],[ProductID]],Products!A:A,Products!E:E,"Not Found")</f>
        <v>1762.92</v>
      </c>
      <c r="S422">
        <f>_xlfn.XLOOKUP(Table4[[#This Row],[ProductID]],Products!A:A,Products!F:F, "Not Found")</f>
        <v>1346.48</v>
      </c>
      <c r="T422" t="str">
        <f>_xlfn.XLOOKUP(Table4[[#This Row],[CustomerID]],Customers!A:A,Customers!D:D, "Not Found")</f>
        <v>F</v>
      </c>
      <c r="U422" s="6">
        <f>_xlfn.XLOOKUP(Table4[[#This Row],[CustomerID]],Customers!A:A,Customers!E:E, "Not Found")</f>
        <v>31052</v>
      </c>
      <c r="V422">
        <f ca="1">DATEDIF(Table4[[#This Row],[CustomerBirthday]], TODAY(), "Y")</f>
        <v>41</v>
      </c>
      <c r="W422" t="str" cm="1">
        <f t="array" aca="1" ref="W422" ca="1">_xlfn.IFS(Table4[[#This Row],[Age]]&lt;25, "Under 25",Table4[[#This Row],[Age]]=34, "25-34", Table4[[#This Row],[Age]]&lt;=49, "35-49", Table4[[#This Row],[Age]]&lt;=64, "50-64", Table4[[#This Row],[Age]]&gt;=65, "65+")</f>
        <v>35-49</v>
      </c>
      <c r="X422" t="str">
        <f>_xlfn.XLOOKUP(Table4[[#This Row],[StoreID]],Stores!A:A,Stores!B:B, "Not found")</f>
        <v>MegaMart Jimenezborough</v>
      </c>
      <c r="Y422" t="str">
        <f>_xlfn.XLOOKUP(Table4[[#This Row],[StoreID]],Stores!A:A,Stores!C:C, "Not Found")</f>
        <v>Jimenezborough</v>
      </c>
      <c r="Z422" t="str">
        <f>_xlfn.XLOOKUP(Table4[[#This Row],[StoreID]],Stores!A:A,Stores!D:D, "Not Found")</f>
        <v>South</v>
      </c>
    </row>
    <row r="423" spans="1:26">
      <c r="A423" t="s">
        <v>1289</v>
      </c>
      <c r="B423" s="1">
        <v>45851</v>
      </c>
      <c r="C423" t="s">
        <v>105</v>
      </c>
      <c r="D423" t="s">
        <v>818</v>
      </c>
      <c r="E423" t="s">
        <v>842</v>
      </c>
      <c r="F423">
        <v>2</v>
      </c>
      <c r="G423">
        <v>0</v>
      </c>
      <c r="H423" t="s">
        <v>865</v>
      </c>
      <c r="I423" s="4">
        <f>Table4[[#This Row],[Quantity]]*Table4[[#This Row],[UnitPrice]]</f>
        <v>2330.7399999999998</v>
      </c>
      <c r="J423" s="4">
        <f>Table4[[#This Row],[Gross Revenue]]*(1-Table4[[#This Row],[Discount]])</f>
        <v>2330.7399999999998</v>
      </c>
      <c r="K423" s="4">
        <f>Table4[[#This Row],[Quantity]]*Table4[[#This Row],[CostPrice]]</f>
        <v>1853.1</v>
      </c>
      <c r="L423" s="4">
        <f>Table4[[#This Row],[Net Revenue]]-Table4[[#This Row],[Total Cost]]</f>
        <v>477.63999999999987</v>
      </c>
      <c r="M423" t="str">
        <f>_xlfn.XLOOKUP(Table4[[#This Row],[ProductID]], Products!A:A,Products!B:B, "Not Found")</f>
        <v>Nature Clothing</v>
      </c>
      <c r="N423" t="str">
        <f>TEXT(Table4[[#This Row],[Date]], "mmm")</f>
        <v>Jul</v>
      </c>
      <c r="O423" t="str">
        <f>TEXT(Table4[[#This Row],[Date]], "yyyy")</f>
        <v>2025</v>
      </c>
      <c r="P423" t="str">
        <f>_xlfn.XLOOKUP(Table4[[#This Row],[ProductID]],Products!A:A,Products!C:C, "Not Found")</f>
        <v>Fashion</v>
      </c>
      <c r="Q423" t="str">
        <f>_xlfn.XLOOKUP(Table4[[#This Row],[ProductID]],Products!A:A,Products!D:D,"Not Found")</f>
        <v>Clothing</v>
      </c>
      <c r="R423">
        <f>_xlfn.XLOOKUP(Table4[[#This Row],[ProductID]],Products!A:A,Products!E:E,"Not Found")</f>
        <v>1165.3699999999999</v>
      </c>
      <c r="S423">
        <f>_xlfn.XLOOKUP(Table4[[#This Row],[ProductID]],Products!A:A,Products!F:F, "Not Found")</f>
        <v>926.55</v>
      </c>
      <c r="T423" t="str">
        <f>_xlfn.XLOOKUP(Table4[[#This Row],[CustomerID]],Customers!A:A,Customers!D:D, "Not Found")</f>
        <v>M</v>
      </c>
      <c r="U423" s="6">
        <f>_xlfn.XLOOKUP(Table4[[#This Row],[CustomerID]],Customers!A:A,Customers!E:E, "Not Found")</f>
        <v>37990</v>
      </c>
      <c r="V423">
        <f ca="1">DATEDIF(Table4[[#This Row],[CustomerBirthday]], TODAY(), "Y")</f>
        <v>22</v>
      </c>
      <c r="W423" t="str" cm="1">
        <f t="array" aca="1" ref="W423" ca="1">_xlfn.IFS(Table4[[#This Row],[Age]]&lt;25, "Under 25",Table4[[#This Row],[Age]]=34, "25-34", Table4[[#This Row],[Age]]&lt;=49, "35-49", Table4[[#This Row],[Age]]&lt;=64, "50-64", Table4[[#This Row],[Age]]&gt;=65, "65+")</f>
        <v>Under 25</v>
      </c>
      <c r="X423" t="str">
        <f>_xlfn.XLOOKUP(Table4[[#This Row],[StoreID]],Stores!A:A,Stores!B:B, "Not found")</f>
        <v>MegaMart Brianahaven</v>
      </c>
      <c r="Y423" t="str">
        <f>_xlfn.XLOOKUP(Table4[[#This Row],[StoreID]],Stores!A:A,Stores!C:C, "Not Found")</f>
        <v>Brianahaven</v>
      </c>
      <c r="Z423" t="str">
        <f>_xlfn.XLOOKUP(Table4[[#This Row],[StoreID]],Stores!A:A,Stores!D:D, "Not Found")</f>
        <v>North</v>
      </c>
    </row>
    <row r="424" spans="1:26">
      <c r="A424" t="s">
        <v>1290</v>
      </c>
      <c r="B424" s="1">
        <v>45266</v>
      </c>
      <c r="C424" t="s">
        <v>556</v>
      </c>
      <c r="D424" t="s">
        <v>711</v>
      </c>
      <c r="E424" t="s">
        <v>846</v>
      </c>
      <c r="F424">
        <v>5</v>
      </c>
      <c r="G424">
        <v>0.15</v>
      </c>
      <c r="H424" t="s">
        <v>865</v>
      </c>
      <c r="I424" s="4">
        <f>Table4[[#This Row],[Quantity]]*Table4[[#This Row],[UnitPrice]]</f>
        <v>8368.4500000000007</v>
      </c>
      <c r="J424" s="4">
        <f>Table4[[#This Row],[Gross Revenue]]*(1-Table4[[#This Row],[Discount]])</f>
        <v>7113.1825000000008</v>
      </c>
      <c r="K424" s="4">
        <f>Table4[[#This Row],[Quantity]]*Table4[[#This Row],[CostPrice]]</f>
        <v>6616.9000000000005</v>
      </c>
      <c r="L424" s="4">
        <f>Table4[[#This Row],[Net Revenue]]-Table4[[#This Row],[Total Cost]]</f>
        <v>496.28250000000025</v>
      </c>
      <c r="M424" t="str">
        <f>_xlfn.XLOOKUP(Table4[[#This Row],[ProductID]], Products!A:A,Products!B:B, "Not Found")</f>
        <v>Like Camera</v>
      </c>
      <c r="N424" t="str">
        <f>TEXT(Table4[[#This Row],[Date]], "mmm")</f>
        <v>Dec</v>
      </c>
      <c r="O424" t="str">
        <f>TEXT(Table4[[#This Row],[Date]], "yyyy")</f>
        <v>2023</v>
      </c>
      <c r="P424" t="str">
        <f>_xlfn.XLOOKUP(Table4[[#This Row],[ProductID]],Products!A:A,Products!C:C, "Not Found")</f>
        <v>Electronics</v>
      </c>
      <c r="Q424" t="str">
        <f>_xlfn.XLOOKUP(Table4[[#This Row],[ProductID]],Products!A:A,Products!D:D,"Not Found")</f>
        <v>Camera</v>
      </c>
      <c r="R424">
        <f>_xlfn.XLOOKUP(Table4[[#This Row],[ProductID]],Products!A:A,Products!E:E,"Not Found")</f>
        <v>1673.69</v>
      </c>
      <c r="S424">
        <f>_xlfn.XLOOKUP(Table4[[#This Row],[ProductID]],Products!A:A,Products!F:F, "Not Found")</f>
        <v>1323.38</v>
      </c>
      <c r="T424" t="str">
        <f>_xlfn.XLOOKUP(Table4[[#This Row],[CustomerID]],Customers!A:A,Customers!D:D, "Not Found")</f>
        <v>M</v>
      </c>
      <c r="U424" s="6">
        <f>_xlfn.XLOOKUP(Table4[[#This Row],[CustomerID]],Customers!A:A,Customers!E:E, "Not Found")</f>
        <v>24005</v>
      </c>
      <c r="V424">
        <f ca="1">DATEDIF(Table4[[#This Row],[CustomerBirthday]], TODAY(), "Y")</f>
        <v>60</v>
      </c>
      <c r="W424" t="str" cm="1">
        <f t="array" aca="1" ref="W424" ca="1">_xlfn.IFS(Table4[[#This Row],[Age]]&lt;25, "Under 25",Table4[[#This Row],[Age]]=34, "25-34", Table4[[#This Row],[Age]]&lt;=49, "35-49", Table4[[#This Row],[Age]]&lt;=64, "50-64", Table4[[#This Row],[Age]]&gt;=65, "65+")</f>
        <v>50-64</v>
      </c>
      <c r="X424" t="str">
        <f>_xlfn.XLOOKUP(Table4[[#This Row],[StoreID]],Stores!A:A,Stores!B:B, "Not found")</f>
        <v>MegaMart Johnmouth</v>
      </c>
      <c r="Y424" t="str">
        <f>_xlfn.XLOOKUP(Table4[[#This Row],[StoreID]],Stores!A:A,Stores!C:C, "Not Found")</f>
        <v>Johnmouth</v>
      </c>
      <c r="Z424" t="str">
        <f>_xlfn.XLOOKUP(Table4[[#This Row],[StoreID]],Stores!A:A,Stores!D:D, "Not Found")</f>
        <v>East</v>
      </c>
    </row>
    <row r="425" spans="1:26">
      <c r="A425" t="s">
        <v>1291</v>
      </c>
      <c r="B425" s="1">
        <v>45395</v>
      </c>
      <c r="C425" t="s">
        <v>36</v>
      </c>
      <c r="D425" t="s">
        <v>750</v>
      </c>
      <c r="E425" t="s">
        <v>839</v>
      </c>
      <c r="F425">
        <v>4</v>
      </c>
      <c r="G425">
        <v>0.15</v>
      </c>
      <c r="H425" t="s">
        <v>871</v>
      </c>
      <c r="I425" s="4">
        <f>Table4[[#This Row],[Quantity]]*Table4[[#This Row],[UnitPrice]]</f>
        <v>5371</v>
      </c>
      <c r="J425" s="4">
        <f>Table4[[#This Row],[Gross Revenue]]*(1-Table4[[#This Row],[Discount]])</f>
        <v>4565.3499999999995</v>
      </c>
      <c r="K425" s="4">
        <f>Table4[[#This Row],[Quantity]]*Table4[[#This Row],[CostPrice]]</f>
        <v>3191.76</v>
      </c>
      <c r="L425" s="4">
        <f>Table4[[#This Row],[Net Revenue]]-Table4[[#This Row],[Total Cost]]</f>
        <v>1373.5899999999992</v>
      </c>
      <c r="M425" t="str">
        <f>_xlfn.XLOOKUP(Table4[[#This Row],[ProductID]], Products!A:A,Products!B:B, "Not Found")</f>
        <v>Add Clothing</v>
      </c>
      <c r="N425" t="str">
        <f>TEXT(Table4[[#This Row],[Date]], "mmm")</f>
        <v>Apr</v>
      </c>
      <c r="O425" t="str">
        <f>TEXT(Table4[[#This Row],[Date]], "yyyy")</f>
        <v>2024</v>
      </c>
      <c r="P425" t="str">
        <f>_xlfn.XLOOKUP(Table4[[#This Row],[ProductID]],Products!A:A,Products!C:C, "Not Found")</f>
        <v>Fashion</v>
      </c>
      <c r="Q425" t="str">
        <f>_xlfn.XLOOKUP(Table4[[#This Row],[ProductID]],Products!A:A,Products!D:D,"Not Found")</f>
        <v>Clothing</v>
      </c>
      <c r="R425">
        <f>_xlfn.XLOOKUP(Table4[[#This Row],[ProductID]],Products!A:A,Products!E:E,"Not Found")</f>
        <v>1342.75</v>
      </c>
      <c r="S425">
        <f>_xlfn.XLOOKUP(Table4[[#This Row],[ProductID]],Products!A:A,Products!F:F, "Not Found")</f>
        <v>797.94</v>
      </c>
      <c r="T425" t="str">
        <f>_xlfn.XLOOKUP(Table4[[#This Row],[CustomerID]],Customers!A:A,Customers!D:D, "Not Found")</f>
        <v>M</v>
      </c>
      <c r="U425" s="6">
        <f>_xlfn.XLOOKUP(Table4[[#This Row],[CustomerID]],Customers!A:A,Customers!E:E, "Not Found")</f>
        <v>22233</v>
      </c>
      <c r="V425">
        <f ca="1">DATEDIF(Table4[[#This Row],[CustomerBirthday]], TODAY(), "Y")</f>
        <v>65</v>
      </c>
      <c r="W425" t="str" cm="1">
        <f t="array" aca="1" ref="W425" ca="1">_xlfn.IFS(Table4[[#This Row],[Age]]&lt;25, "Under 25",Table4[[#This Row],[Age]]=34, "25-34", Table4[[#This Row],[Age]]&lt;=49, "35-49", Table4[[#This Row],[Age]]&lt;=64, "50-64", Table4[[#This Row],[Age]]&gt;=65, "65+")</f>
        <v>65+</v>
      </c>
      <c r="X425" t="str">
        <f>_xlfn.XLOOKUP(Table4[[#This Row],[StoreID]],Stores!A:A,Stores!B:B, "Not found")</f>
        <v>MegaMart New Michele</v>
      </c>
      <c r="Y425" t="str">
        <f>_xlfn.XLOOKUP(Table4[[#This Row],[StoreID]],Stores!A:A,Stores!C:C, "Not Found")</f>
        <v>New Michele</v>
      </c>
      <c r="Z425" t="str">
        <f>_xlfn.XLOOKUP(Table4[[#This Row],[StoreID]],Stores!A:A,Stores!D:D, "Not Found")</f>
        <v>West</v>
      </c>
    </row>
    <row r="426" spans="1:26">
      <c r="A426" t="s">
        <v>1292</v>
      </c>
      <c r="B426" s="1">
        <v>45574</v>
      </c>
      <c r="C426" t="s">
        <v>347</v>
      </c>
      <c r="D426" t="s">
        <v>722</v>
      </c>
      <c r="E426" t="s">
        <v>846</v>
      </c>
      <c r="F426">
        <v>4</v>
      </c>
      <c r="G426">
        <v>0.15</v>
      </c>
      <c r="H426" t="s">
        <v>871</v>
      </c>
      <c r="I426" s="4">
        <f>Table4[[#This Row],[Quantity]]*Table4[[#This Row],[UnitPrice]]</f>
        <v>7415.08</v>
      </c>
      <c r="J426" s="4">
        <f>Table4[[#This Row],[Gross Revenue]]*(1-Table4[[#This Row],[Discount]])</f>
        <v>6302.8180000000002</v>
      </c>
      <c r="K426" s="4">
        <f>Table4[[#This Row],[Quantity]]*Table4[[#This Row],[CostPrice]]</f>
        <v>5454.08</v>
      </c>
      <c r="L426" s="4">
        <f>Table4[[#This Row],[Net Revenue]]-Table4[[#This Row],[Total Cost]]</f>
        <v>848.73800000000028</v>
      </c>
      <c r="M426" t="str">
        <f>_xlfn.XLOOKUP(Table4[[#This Row],[ProductID]], Products!A:A,Products!B:B, "Not Found")</f>
        <v>Four Accessories</v>
      </c>
      <c r="N426" t="str">
        <f>TEXT(Table4[[#This Row],[Date]], "mmm")</f>
        <v>Oct</v>
      </c>
      <c r="O426" t="str">
        <f>TEXT(Table4[[#This Row],[Date]], "yyyy")</f>
        <v>2024</v>
      </c>
      <c r="P426" t="str">
        <f>_xlfn.XLOOKUP(Table4[[#This Row],[ProductID]],Products!A:A,Products!C:C, "Not Found")</f>
        <v>Fashion</v>
      </c>
      <c r="Q426" t="str">
        <f>_xlfn.XLOOKUP(Table4[[#This Row],[ProductID]],Products!A:A,Products!D:D,"Not Found")</f>
        <v>Accessories</v>
      </c>
      <c r="R426">
        <f>_xlfn.XLOOKUP(Table4[[#This Row],[ProductID]],Products!A:A,Products!E:E,"Not Found")</f>
        <v>1853.77</v>
      </c>
      <c r="S426">
        <f>_xlfn.XLOOKUP(Table4[[#This Row],[ProductID]],Products!A:A,Products!F:F, "Not Found")</f>
        <v>1363.52</v>
      </c>
      <c r="T426" t="str">
        <f>_xlfn.XLOOKUP(Table4[[#This Row],[CustomerID]],Customers!A:A,Customers!D:D, "Not Found")</f>
        <v>F</v>
      </c>
      <c r="U426" s="6">
        <f>_xlfn.XLOOKUP(Table4[[#This Row],[CustomerID]],Customers!A:A,Customers!E:E, "Not Found")</f>
        <v>37223</v>
      </c>
      <c r="V426">
        <f ca="1">DATEDIF(Table4[[#This Row],[CustomerBirthday]], TODAY(), "Y")</f>
        <v>24</v>
      </c>
      <c r="W426" t="str" cm="1">
        <f t="array" aca="1" ref="W426" ca="1">_xlfn.IFS(Table4[[#This Row],[Age]]&lt;25, "Under 25",Table4[[#This Row],[Age]]=34, "25-34", Table4[[#This Row],[Age]]&lt;=49, "35-49", Table4[[#This Row],[Age]]&lt;=64, "50-64", Table4[[#This Row],[Age]]&gt;=65, "65+")</f>
        <v>Under 25</v>
      </c>
      <c r="X426" t="str">
        <f>_xlfn.XLOOKUP(Table4[[#This Row],[StoreID]],Stores!A:A,Stores!B:B, "Not found")</f>
        <v>MegaMart Johnmouth</v>
      </c>
      <c r="Y426" t="str">
        <f>_xlfn.XLOOKUP(Table4[[#This Row],[StoreID]],Stores!A:A,Stores!C:C, "Not Found")</f>
        <v>Johnmouth</v>
      </c>
      <c r="Z426" t="str">
        <f>_xlfn.XLOOKUP(Table4[[#This Row],[StoreID]],Stores!A:A,Stores!D:D, "Not Found")</f>
        <v>East</v>
      </c>
    </row>
    <row r="427" spans="1:26">
      <c r="A427" t="s">
        <v>1293</v>
      </c>
      <c r="B427" s="1">
        <v>45180</v>
      </c>
      <c r="C427" t="s">
        <v>621</v>
      </c>
      <c r="D427" t="s">
        <v>774</v>
      </c>
      <c r="E427" t="s">
        <v>846</v>
      </c>
      <c r="F427">
        <v>4</v>
      </c>
      <c r="G427">
        <v>0</v>
      </c>
      <c r="H427" t="s">
        <v>865</v>
      </c>
      <c r="I427" s="4">
        <f>Table4[[#This Row],[Quantity]]*Table4[[#This Row],[UnitPrice]]</f>
        <v>5949.64</v>
      </c>
      <c r="J427" s="4">
        <f>Table4[[#This Row],[Gross Revenue]]*(1-Table4[[#This Row],[Discount]])</f>
        <v>5949.64</v>
      </c>
      <c r="K427" s="4">
        <f>Table4[[#This Row],[Quantity]]*Table4[[#This Row],[CostPrice]]</f>
        <v>3252.28</v>
      </c>
      <c r="L427" s="4">
        <f>Table4[[#This Row],[Net Revenue]]-Table4[[#This Row],[Total Cost]]</f>
        <v>2697.36</v>
      </c>
      <c r="M427" t="str">
        <f>_xlfn.XLOOKUP(Table4[[#This Row],[ProductID]], Products!A:A,Products!B:B, "Not Found")</f>
        <v>Him Smartphone</v>
      </c>
      <c r="N427" t="str">
        <f>TEXT(Table4[[#This Row],[Date]], "mmm")</f>
        <v>Sep</v>
      </c>
      <c r="O427" t="str">
        <f>TEXT(Table4[[#This Row],[Date]], "yyyy")</f>
        <v>2023</v>
      </c>
      <c r="P427" t="str">
        <f>_xlfn.XLOOKUP(Table4[[#This Row],[ProductID]],Products!A:A,Products!C:C, "Not Found")</f>
        <v>Electronics</v>
      </c>
      <c r="Q427" t="str">
        <f>_xlfn.XLOOKUP(Table4[[#This Row],[ProductID]],Products!A:A,Products!D:D,"Not Found")</f>
        <v>Smartphone</v>
      </c>
      <c r="R427">
        <f>_xlfn.XLOOKUP(Table4[[#This Row],[ProductID]],Products!A:A,Products!E:E,"Not Found")</f>
        <v>1487.41</v>
      </c>
      <c r="S427">
        <f>_xlfn.XLOOKUP(Table4[[#This Row],[ProductID]],Products!A:A,Products!F:F, "Not Found")</f>
        <v>813.07</v>
      </c>
      <c r="T427" t="str">
        <f>_xlfn.XLOOKUP(Table4[[#This Row],[CustomerID]],Customers!A:A,Customers!D:D, "Not Found")</f>
        <v>M</v>
      </c>
      <c r="U427" s="6">
        <f>_xlfn.XLOOKUP(Table4[[#This Row],[CustomerID]],Customers!A:A,Customers!E:E, "Not Found")</f>
        <v>35802</v>
      </c>
      <c r="V427">
        <f ca="1">DATEDIF(Table4[[#This Row],[CustomerBirthday]], TODAY(), "Y")</f>
        <v>28</v>
      </c>
      <c r="W427" t="str" cm="1">
        <f t="array" aca="1" ref="W427" ca="1">_xlfn.IFS(Table4[[#This Row],[Age]]&lt;25, "Under 25",Table4[[#This Row],[Age]]=34, "25-34", Table4[[#This Row],[Age]]&lt;=49, "35-49", Table4[[#This Row],[Age]]&lt;=64, "50-64", Table4[[#This Row],[Age]]&gt;=65, "65+")</f>
        <v>35-49</v>
      </c>
      <c r="X427" t="str">
        <f>_xlfn.XLOOKUP(Table4[[#This Row],[StoreID]],Stores!A:A,Stores!B:B, "Not found")</f>
        <v>MegaMart Johnmouth</v>
      </c>
      <c r="Y427" t="str">
        <f>_xlfn.XLOOKUP(Table4[[#This Row],[StoreID]],Stores!A:A,Stores!C:C, "Not Found")</f>
        <v>Johnmouth</v>
      </c>
      <c r="Z427" t="str">
        <f>_xlfn.XLOOKUP(Table4[[#This Row],[StoreID]],Stores!A:A,Stores!D:D, "Not Found")</f>
        <v>East</v>
      </c>
    </row>
    <row r="428" spans="1:26">
      <c r="A428" t="s">
        <v>1294</v>
      </c>
      <c r="B428" s="1">
        <v>45636</v>
      </c>
      <c r="C428" t="s">
        <v>243</v>
      </c>
      <c r="D428" t="s">
        <v>786</v>
      </c>
      <c r="E428" t="s">
        <v>831</v>
      </c>
      <c r="F428">
        <v>1</v>
      </c>
      <c r="G428">
        <v>0.1</v>
      </c>
      <c r="H428" t="s">
        <v>871</v>
      </c>
      <c r="I428" s="4">
        <f>Table4[[#This Row],[Quantity]]*Table4[[#This Row],[UnitPrice]]</f>
        <v>29.24</v>
      </c>
      <c r="J428" s="4">
        <f>Table4[[#This Row],[Gross Revenue]]*(1-Table4[[#This Row],[Discount]])</f>
        <v>26.315999999999999</v>
      </c>
      <c r="K428" s="4">
        <f>Table4[[#This Row],[Quantity]]*Table4[[#This Row],[CostPrice]]</f>
        <v>15.28</v>
      </c>
      <c r="L428" s="4">
        <f>Table4[[#This Row],[Net Revenue]]-Table4[[#This Row],[Total Cost]]</f>
        <v>11.036</v>
      </c>
      <c r="M428" t="str">
        <f>_xlfn.XLOOKUP(Table4[[#This Row],[ProductID]], Products!A:A,Products!B:B, "Not Found")</f>
        <v>National Watches</v>
      </c>
      <c r="N428" t="str">
        <f>TEXT(Table4[[#This Row],[Date]], "mmm")</f>
        <v>Dec</v>
      </c>
      <c r="O428" t="str">
        <f>TEXT(Table4[[#This Row],[Date]], "yyyy")</f>
        <v>2024</v>
      </c>
      <c r="P428" t="str">
        <f>_xlfn.XLOOKUP(Table4[[#This Row],[ProductID]],Products!A:A,Products!C:C, "Not Found")</f>
        <v>Fashion</v>
      </c>
      <c r="Q428" t="str">
        <f>_xlfn.XLOOKUP(Table4[[#This Row],[ProductID]],Products!A:A,Products!D:D,"Not Found")</f>
        <v>Watches</v>
      </c>
      <c r="R428">
        <f>_xlfn.XLOOKUP(Table4[[#This Row],[ProductID]],Products!A:A,Products!E:E,"Not Found")</f>
        <v>29.24</v>
      </c>
      <c r="S428">
        <f>_xlfn.XLOOKUP(Table4[[#This Row],[ProductID]],Products!A:A,Products!F:F, "Not Found")</f>
        <v>15.28</v>
      </c>
      <c r="T428" t="str">
        <f>_xlfn.XLOOKUP(Table4[[#This Row],[CustomerID]],Customers!A:A,Customers!D:D, "Not Found")</f>
        <v>F</v>
      </c>
      <c r="U428" s="6">
        <f>_xlfn.XLOOKUP(Table4[[#This Row],[CustomerID]],Customers!A:A,Customers!E:E, "Not Found")</f>
        <v>26908</v>
      </c>
      <c r="V428">
        <f ca="1">DATEDIF(Table4[[#This Row],[CustomerBirthday]], TODAY(), "Y")</f>
        <v>52</v>
      </c>
      <c r="W428" t="str" cm="1">
        <f t="array" aca="1" ref="W428" ca="1">_xlfn.IFS(Table4[[#This Row],[Age]]&lt;25, "Under 25",Table4[[#This Row],[Age]]=34, "25-34", Table4[[#This Row],[Age]]&lt;=49, "35-49", Table4[[#This Row],[Age]]&lt;=64, "50-64", Table4[[#This Row],[Age]]&gt;=65, "65+")</f>
        <v>50-64</v>
      </c>
      <c r="X428" t="str">
        <f>_xlfn.XLOOKUP(Table4[[#This Row],[StoreID]],Stores!A:A,Stores!B:B, "Not found")</f>
        <v>MegaMart Jimenezborough</v>
      </c>
      <c r="Y428" t="str">
        <f>_xlfn.XLOOKUP(Table4[[#This Row],[StoreID]],Stores!A:A,Stores!C:C, "Not Found")</f>
        <v>Jimenezborough</v>
      </c>
      <c r="Z428" t="str">
        <f>_xlfn.XLOOKUP(Table4[[#This Row],[StoreID]],Stores!A:A,Stores!D:D, "Not Found")</f>
        <v>South</v>
      </c>
    </row>
    <row r="429" spans="1:26">
      <c r="A429" t="s">
        <v>1295</v>
      </c>
      <c r="B429" s="1">
        <v>45899</v>
      </c>
      <c r="C429" t="s">
        <v>368</v>
      </c>
      <c r="D429" t="s">
        <v>792</v>
      </c>
      <c r="E429" t="s">
        <v>835</v>
      </c>
      <c r="F429">
        <v>4</v>
      </c>
      <c r="G429">
        <v>0.1</v>
      </c>
      <c r="H429" t="s">
        <v>865</v>
      </c>
      <c r="I429" s="4">
        <f>Table4[[#This Row],[Quantity]]*Table4[[#This Row],[UnitPrice]]</f>
        <v>7195.88</v>
      </c>
      <c r="J429" s="4">
        <f>Table4[[#This Row],[Gross Revenue]]*(1-Table4[[#This Row],[Discount]])</f>
        <v>6476.2920000000004</v>
      </c>
      <c r="K429" s="4">
        <f>Table4[[#This Row],[Quantity]]*Table4[[#This Row],[CostPrice]]</f>
        <v>5316.6</v>
      </c>
      <c r="L429" s="4">
        <f>Table4[[#This Row],[Net Revenue]]-Table4[[#This Row],[Total Cost]]</f>
        <v>1159.692</v>
      </c>
      <c r="M429" t="str">
        <f>_xlfn.XLOOKUP(Table4[[#This Row],[ProductID]], Products!A:A,Products!B:B, "Not Found")</f>
        <v>Beat Accessories</v>
      </c>
      <c r="N429" t="str">
        <f>TEXT(Table4[[#This Row],[Date]], "mmm")</f>
        <v>Aug</v>
      </c>
      <c r="O429" t="str">
        <f>TEXT(Table4[[#This Row],[Date]], "yyyy")</f>
        <v>2025</v>
      </c>
      <c r="P429" t="str">
        <f>_xlfn.XLOOKUP(Table4[[#This Row],[ProductID]],Products!A:A,Products!C:C, "Not Found")</f>
        <v>Fashion</v>
      </c>
      <c r="Q429" t="str">
        <f>_xlfn.XLOOKUP(Table4[[#This Row],[ProductID]],Products!A:A,Products!D:D,"Not Found")</f>
        <v>Accessories</v>
      </c>
      <c r="R429">
        <f>_xlfn.XLOOKUP(Table4[[#This Row],[ProductID]],Products!A:A,Products!E:E,"Not Found")</f>
        <v>1798.97</v>
      </c>
      <c r="S429">
        <f>_xlfn.XLOOKUP(Table4[[#This Row],[ProductID]],Products!A:A,Products!F:F, "Not Found")</f>
        <v>1329.15</v>
      </c>
      <c r="T429" t="str">
        <f>_xlfn.XLOOKUP(Table4[[#This Row],[CustomerID]],Customers!A:A,Customers!D:D, "Not Found")</f>
        <v>F</v>
      </c>
      <c r="U429" s="6">
        <f>_xlfn.XLOOKUP(Table4[[#This Row],[CustomerID]],Customers!A:A,Customers!E:E, "Not Found")</f>
        <v>38361</v>
      </c>
      <c r="V429">
        <f ca="1">DATEDIF(Table4[[#This Row],[CustomerBirthday]], TODAY(), "Y")</f>
        <v>21</v>
      </c>
      <c r="W429" t="str" cm="1">
        <f t="array" aca="1" ref="W429" ca="1">_xlfn.IFS(Table4[[#This Row],[Age]]&lt;25, "Under 25",Table4[[#This Row],[Age]]=34, "25-34", Table4[[#This Row],[Age]]&lt;=49, "35-49", Table4[[#This Row],[Age]]&lt;=64, "50-64", Table4[[#This Row],[Age]]&gt;=65, "65+")</f>
        <v>Under 25</v>
      </c>
      <c r="X429" t="str">
        <f>_xlfn.XLOOKUP(Table4[[#This Row],[StoreID]],Stores!A:A,Stores!B:B, "Not found")</f>
        <v>MegaMart Peckmouth</v>
      </c>
      <c r="Y429" t="str">
        <f>_xlfn.XLOOKUP(Table4[[#This Row],[StoreID]],Stores!A:A,Stores!C:C, "Not Found")</f>
        <v>Peckmouth</v>
      </c>
      <c r="Z429" t="str">
        <f>_xlfn.XLOOKUP(Table4[[#This Row],[StoreID]],Stores!A:A,Stores!D:D, "Not Found")</f>
        <v>East</v>
      </c>
    </row>
    <row r="430" spans="1:26">
      <c r="A430" t="s">
        <v>1296</v>
      </c>
      <c r="B430" s="1">
        <v>45340</v>
      </c>
      <c r="C430" t="s">
        <v>112</v>
      </c>
      <c r="D430" t="s">
        <v>739</v>
      </c>
      <c r="E430" t="s">
        <v>831</v>
      </c>
      <c r="F430">
        <v>1</v>
      </c>
      <c r="G430">
        <v>0.1</v>
      </c>
      <c r="H430" t="s">
        <v>868</v>
      </c>
      <c r="I430" s="4">
        <f>Table4[[#This Row],[Quantity]]*Table4[[#This Row],[UnitPrice]]</f>
        <v>1194.1199999999999</v>
      </c>
      <c r="J430" s="4">
        <f>Table4[[#This Row],[Gross Revenue]]*(1-Table4[[#This Row],[Discount]])</f>
        <v>1074.7079999999999</v>
      </c>
      <c r="K430" s="4">
        <f>Table4[[#This Row],[Quantity]]*Table4[[#This Row],[CostPrice]]</f>
        <v>838.95</v>
      </c>
      <c r="L430" s="4">
        <f>Table4[[#This Row],[Net Revenue]]-Table4[[#This Row],[Total Cost]]</f>
        <v>235.75799999999981</v>
      </c>
      <c r="M430" t="str">
        <f>_xlfn.XLOOKUP(Table4[[#This Row],[ProductID]], Products!A:A,Products!B:B, "Not Found")</f>
        <v>Step Smartphone</v>
      </c>
      <c r="N430" t="str">
        <f>TEXT(Table4[[#This Row],[Date]], "mmm")</f>
        <v>Feb</v>
      </c>
      <c r="O430" t="str">
        <f>TEXT(Table4[[#This Row],[Date]], "yyyy")</f>
        <v>2024</v>
      </c>
      <c r="P430" t="str">
        <f>_xlfn.XLOOKUP(Table4[[#This Row],[ProductID]],Products!A:A,Products!C:C, "Not Found")</f>
        <v>Electronics</v>
      </c>
      <c r="Q430" t="str">
        <f>_xlfn.XLOOKUP(Table4[[#This Row],[ProductID]],Products!A:A,Products!D:D,"Not Found")</f>
        <v>Smartphone</v>
      </c>
      <c r="R430">
        <f>_xlfn.XLOOKUP(Table4[[#This Row],[ProductID]],Products!A:A,Products!E:E,"Not Found")</f>
        <v>1194.1199999999999</v>
      </c>
      <c r="S430">
        <f>_xlfn.XLOOKUP(Table4[[#This Row],[ProductID]],Products!A:A,Products!F:F, "Not Found")</f>
        <v>838.95</v>
      </c>
      <c r="T430" t="str">
        <f>_xlfn.XLOOKUP(Table4[[#This Row],[CustomerID]],Customers!A:A,Customers!D:D, "Not Found")</f>
        <v>F</v>
      </c>
      <c r="U430" s="6">
        <f>_xlfn.XLOOKUP(Table4[[#This Row],[CustomerID]],Customers!A:A,Customers!E:E, "Not Found")</f>
        <v>21956</v>
      </c>
      <c r="V430">
        <f ca="1">DATEDIF(Table4[[#This Row],[CustomerBirthday]], TODAY(), "Y")</f>
        <v>66</v>
      </c>
      <c r="W430" t="str" cm="1">
        <f t="array" aca="1" ref="W430" ca="1">_xlfn.IFS(Table4[[#This Row],[Age]]&lt;25, "Under 25",Table4[[#This Row],[Age]]=34, "25-34", Table4[[#This Row],[Age]]&lt;=49, "35-49", Table4[[#This Row],[Age]]&lt;=64, "50-64", Table4[[#This Row],[Age]]&gt;=65, "65+")</f>
        <v>65+</v>
      </c>
      <c r="X430" t="str">
        <f>_xlfn.XLOOKUP(Table4[[#This Row],[StoreID]],Stores!A:A,Stores!B:B, "Not found")</f>
        <v>MegaMart Jimenezborough</v>
      </c>
      <c r="Y430" t="str">
        <f>_xlfn.XLOOKUP(Table4[[#This Row],[StoreID]],Stores!A:A,Stores!C:C, "Not Found")</f>
        <v>Jimenezborough</v>
      </c>
      <c r="Z430" t="str">
        <f>_xlfn.XLOOKUP(Table4[[#This Row],[StoreID]],Stores!A:A,Stores!D:D, "Not Found")</f>
        <v>South</v>
      </c>
    </row>
    <row r="431" spans="1:26">
      <c r="A431" t="s">
        <v>1297</v>
      </c>
      <c r="B431" s="1">
        <v>45354</v>
      </c>
      <c r="C431" t="s">
        <v>351</v>
      </c>
      <c r="D431" t="s">
        <v>778</v>
      </c>
      <c r="E431" t="s">
        <v>839</v>
      </c>
      <c r="F431">
        <v>1</v>
      </c>
      <c r="G431">
        <v>0.05</v>
      </c>
      <c r="H431" t="s">
        <v>875</v>
      </c>
      <c r="I431" s="4">
        <f>Table4[[#This Row],[Quantity]]*Table4[[#This Row],[UnitPrice]]</f>
        <v>1015.76</v>
      </c>
      <c r="J431" s="4">
        <f>Table4[[#This Row],[Gross Revenue]]*(1-Table4[[#This Row],[Discount]])</f>
        <v>964.97199999999998</v>
      </c>
      <c r="K431" s="4">
        <f>Table4[[#This Row],[Quantity]]*Table4[[#This Row],[CostPrice]]</f>
        <v>584.4</v>
      </c>
      <c r="L431" s="4">
        <f>Table4[[#This Row],[Net Revenue]]-Table4[[#This Row],[Total Cost]]</f>
        <v>380.572</v>
      </c>
      <c r="M431" t="str">
        <f>_xlfn.XLOOKUP(Table4[[#This Row],[ProductID]], Products!A:A,Products!B:B, "Not Found")</f>
        <v>Behavior Dairy</v>
      </c>
      <c r="N431" t="str">
        <f>TEXT(Table4[[#This Row],[Date]], "mmm")</f>
        <v>Mar</v>
      </c>
      <c r="O431" t="str">
        <f>TEXT(Table4[[#This Row],[Date]], "yyyy")</f>
        <v>2024</v>
      </c>
      <c r="P431" t="str">
        <f>_xlfn.XLOOKUP(Table4[[#This Row],[ProductID]],Products!A:A,Products!C:C, "Not Found")</f>
        <v>Groceries</v>
      </c>
      <c r="Q431" t="str">
        <f>_xlfn.XLOOKUP(Table4[[#This Row],[ProductID]],Products!A:A,Products!D:D,"Not Found")</f>
        <v>Dairy</v>
      </c>
      <c r="R431">
        <f>_xlfn.XLOOKUP(Table4[[#This Row],[ProductID]],Products!A:A,Products!E:E,"Not Found")</f>
        <v>1015.76</v>
      </c>
      <c r="S431">
        <f>_xlfn.XLOOKUP(Table4[[#This Row],[ProductID]],Products!A:A,Products!F:F, "Not Found")</f>
        <v>584.4</v>
      </c>
      <c r="T431" t="str">
        <f>_xlfn.XLOOKUP(Table4[[#This Row],[CustomerID]],Customers!A:A,Customers!D:D, "Not Found")</f>
        <v>M</v>
      </c>
      <c r="U431" s="6">
        <f>_xlfn.XLOOKUP(Table4[[#This Row],[CustomerID]],Customers!A:A,Customers!E:E, "Not Found")</f>
        <v>28594</v>
      </c>
      <c r="V431">
        <f ca="1">DATEDIF(Table4[[#This Row],[CustomerBirthday]], TODAY(), "Y")</f>
        <v>48</v>
      </c>
      <c r="W431" t="str" cm="1">
        <f t="array" aca="1" ref="W431" ca="1">_xlfn.IFS(Table4[[#This Row],[Age]]&lt;25, "Under 25",Table4[[#This Row],[Age]]=34, "25-34", Table4[[#This Row],[Age]]&lt;=49, "35-49", Table4[[#This Row],[Age]]&lt;=64, "50-64", Table4[[#This Row],[Age]]&gt;=65, "65+")</f>
        <v>35-49</v>
      </c>
      <c r="X431" t="str">
        <f>_xlfn.XLOOKUP(Table4[[#This Row],[StoreID]],Stores!A:A,Stores!B:B, "Not found")</f>
        <v>MegaMart New Michele</v>
      </c>
      <c r="Y431" t="str">
        <f>_xlfn.XLOOKUP(Table4[[#This Row],[StoreID]],Stores!A:A,Stores!C:C, "Not Found")</f>
        <v>New Michele</v>
      </c>
      <c r="Z431" t="str">
        <f>_xlfn.XLOOKUP(Table4[[#This Row],[StoreID]],Stores!A:A,Stores!D:D, "Not Found")</f>
        <v>West</v>
      </c>
    </row>
    <row r="432" spans="1:26">
      <c r="A432" t="s">
        <v>1298</v>
      </c>
      <c r="B432" s="1">
        <v>45301</v>
      </c>
      <c r="C432" t="s">
        <v>187</v>
      </c>
      <c r="D432" t="s">
        <v>753</v>
      </c>
      <c r="E432" t="s">
        <v>842</v>
      </c>
      <c r="F432">
        <v>4</v>
      </c>
      <c r="G432">
        <v>0.15</v>
      </c>
      <c r="H432" t="s">
        <v>875</v>
      </c>
      <c r="I432" s="4">
        <f>Table4[[#This Row],[Quantity]]*Table4[[#This Row],[UnitPrice]]</f>
        <v>1081.8</v>
      </c>
      <c r="J432" s="4">
        <f>Table4[[#This Row],[Gross Revenue]]*(1-Table4[[#This Row],[Discount]])</f>
        <v>919.53</v>
      </c>
      <c r="K432" s="4">
        <f>Table4[[#This Row],[Quantity]]*Table4[[#This Row],[CostPrice]]</f>
        <v>750.4</v>
      </c>
      <c r="L432" s="4">
        <f>Table4[[#This Row],[Net Revenue]]-Table4[[#This Row],[Total Cost]]</f>
        <v>169.13</v>
      </c>
      <c r="M432" t="str">
        <f>_xlfn.XLOOKUP(Table4[[#This Row],[ProductID]], Products!A:A,Products!B:B, "Not Found")</f>
        <v>Whether Bags</v>
      </c>
      <c r="N432" t="str">
        <f>TEXT(Table4[[#This Row],[Date]], "mmm")</f>
        <v>Jan</v>
      </c>
      <c r="O432" t="str">
        <f>TEXT(Table4[[#This Row],[Date]], "yyyy")</f>
        <v>2024</v>
      </c>
      <c r="P432" t="str">
        <f>_xlfn.XLOOKUP(Table4[[#This Row],[ProductID]],Products!A:A,Products!C:C, "Not Found")</f>
        <v>Fashion</v>
      </c>
      <c r="Q432" t="str">
        <f>_xlfn.XLOOKUP(Table4[[#This Row],[ProductID]],Products!A:A,Products!D:D,"Not Found")</f>
        <v>Bags</v>
      </c>
      <c r="R432">
        <f>_xlfn.XLOOKUP(Table4[[#This Row],[ProductID]],Products!A:A,Products!E:E,"Not Found")</f>
        <v>270.45</v>
      </c>
      <c r="S432">
        <f>_xlfn.XLOOKUP(Table4[[#This Row],[ProductID]],Products!A:A,Products!F:F, "Not Found")</f>
        <v>187.6</v>
      </c>
      <c r="T432" t="str">
        <f>_xlfn.XLOOKUP(Table4[[#This Row],[CustomerID]],Customers!A:A,Customers!D:D, "Not Found")</f>
        <v>M</v>
      </c>
      <c r="U432" s="6">
        <f>_xlfn.XLOOKUP(Table4[[#This Row],[CustomerID]],Customers!A:A,Customers!E:E, "Not Found")</f>
        <v>38351</v>
      </c>
      <c r="V432">
        <f ca="1">DATEDIF(Table4[[#This Row],[CustomerBirthday]], TODAY(), "Y")</f>
        <v>21</v>
      </c>
      <c r="W432" t="str" cm="1">
        <f t="array" aca="1" ref="W432" ca="1">_xlfn.IFS(Table4[[#This Row],[Age]]&lt;25, "Under 25",Table4[[#This Row],[Age]]=34, "25-34", Table4[[#This Row],[Age]]&lt;=49, "35-49", Table4[[#This Row],[Age]]&lt;=64, "50-64", Table4[[#This Row],[Age]]&gt;=65, "65+")</f>
        <v>Under 25</v>
      </c>
      <c r="X432" t="str">
        <f>_xlfn.XLOOKUP(Table4[[#This Row],[StoreID]],Stores!A:A,Stores!B:B, "Not found")</f>
        <v>MegaMart Brianahaven</v>
      </c>
      <c r="Y432" t="str">
        <f>_xlfn.XLOOKUP(Table4[[#This Row],[StoreID]],Stores!A:A,Stores!C:C, "Not Found")</f>
        <v>Brianahaven</v>
      </c>
      <c r="Z432" t="str">
        <f>_xlfn.XLOOKUP(Table4[[#This Row],[StoreID]],Stores!A:A,Stores!D:D, "Not Found")</f>
        <v>North</v>
      </c>
    </row>
    <row r="433" spans="1:26">
      <c r="A433" t="s">
        <v>1299</v>
      </c>
      <c r="B433" s="1">
        <v>45278</v>
      </c>
      <c r="C433" t="s">
        <v>32</v>
      </c>
      <c r="D433" t="s">
        <v>822</v>
      </c>
      <c r="E433" t="s">
        <v>831</v>
      </c>
      <c r="F433">
        <v>3</v>
      </c>
      <c r="G433">
        <v>0</v>
      </c>
      <c r="H433" t="s">
        <v>865</v>
      </c>
      <c r="I433" s="4">
        <f>Table4[[#This Row],[Quantity]]*Table4[[#This Row],[UnitPrice]]</f>
        <v>3649.08</v>
      </c>
      <c r="J433" s="4">
        <f>Table4[[#This Row],[Gross Revenue]]*(1-Table4[[#This Row],[Discount]])</f>
        <v>3649.08</v>
      </c>
      <c r="K433" s="4">
        <f>Table4[[#This Row],[Quantity]]*Table4[[#This Row],[CostPrice]]</f>
        <v>2384.3999999999996</v>
      </c>
      <c r="L433" s="4">
        <f>Table4[[#This Row],[Net Revenue]]-Table4[[#This Row],[Total Cost]]</f>
        <v>1264.6800000000003</v>
      </c>
      <c r="M433" t="str">
        <f>_xlfn.XLOOKUP(Table4[[#This Row],[ProductID]], Products!A:A,Products!B:B, "Not Found")</f>
        <v>Nor Bags</v>
      </c>
      <c r="N433" t="str">
        <f>TEXT(Table4[[#This Row],[Date]], "mmm")</f>
        <v>Dec</v>
      </c>
      <c r="O433" t="str">
        <f>TEXT(Table4[[#This Row],[Date]], "yyyy")</f>
        <v>2023</v>
      </c>
      <c r="P433" t="str">
        <f>_xlfn.XLOOKUP(Table4[[#This Row],[ProductID]],Products!A:A,Products!C:C, "Not Found")</f>
        <v>Fashion</v>
      </c>
      <c r="Q433" t="str">
        <f>_xlfn.XLOOKUP(Table4[[#This Row],[ProductID]],Products!A:A,Products!D:D,"Not Found")</f>
        <v>Bags</v>
      </c>
      <c r="R433">
        <f>_xlfn.XLOOKUP(Table4[[#This Row],[ProductID]],Products!A:A,Products!E:E,"Not Found")</f>
        <v>1216.3599999999999</v>
      </c>
      <c r="S433">
        <f>_xlfn.XLOOKUP(Table4[[#This Row],[ProductID]],Products!A:A,Products!F:F, "Not Found")</f>
        <v>794.8</v>
      </c>
      <c r="T433" t="str">
        <f>_xlfn.XLOOKUP(Table4[[#This Row],[CustomerID]],Customers!A:A,Customers!D:D, "Not Found")</f>
        <v>M</v>
      </c>
      <c r="U433" s="6">
        <f>_xlfn.XLOOKUP(Table4[[#This Row],[CustomerID]],Customers!A:A,Customers!E:E, "Not Found")</f>
        <v>31058</v>
      </c>
      <c r="V433">
        <f ca="1">DATEDIF(Table4[[#This Row],[CustomerBirthday]], TODAY(), "Y")</f>
        <v>41</v>
      </c>
      <c r="W433" t="str" cm="1">
        <f t="array" aca="1" ref="W433" ca="1">_xlfn.IFS(Table4[[#This Row],[Age]]&lt;25, "Under 25",Table4[[#This Row],[Age]]=34, "25-34", Table4[[#This Row],[Age]]&lt;=49, "35-49", Table4[[#This Row],[Age]]&lt;=64, "50-64", Table4[[#This Row],[Age]]&gt;=65, "65+")</f>
        <v>35-49</v>
      </c>
      <c r="X433" t="str">
        <f>_xlfn.XLOOKUP(Table4[[#This Row],[StoreID]],Stores!A:A,Stores!B:B, "Not found")</f>
        <v>MegaMart Jimenezborough</v>
      </c>
      <c r="Y433" t="str">
        <f>_xlfn.XLOOKUP(Table4[[#This Row],[StoreID]],Stores!A:A,Stores!C:C, "Not Found")</f>
        <v>Jimenezborough</v>
      </c>
      <c r="Z433" t="str">
        <f>_xlfn.XLOOKUP(Table4[[#This Row],[StoreID]],Stores!A:A,Stores!D:D, "Not Found")</f>
        <v>South</v>
      </c>
    </row>
    <row r="434" spans="1:26">
      <c r="A434" t="s">
        <v>1300</v>
      </c>
      <c r="B434" s="1">
        <v>45334</v>
      </c>
      <c r="C434" t="s">
        <v>372</v>
      </c>
      <c r="D434" t="s">
        <v>739</v>
      </c>
      <c r="E434" t="s">
        <v>831</v>
      </c>
      <c r="F434">
        <v>3</v>
      </c>
      <c r="G434">
        <v>0.15</v>
      </c>
      <c r="H434" t="s">
        <v>868</v>
      </c>
      <c r="I434" s="4">
        <f>Table4[[#This Row],[Quantity]]*Table4[[#This Row],[UnitPrice]]</f>
        <v>3582.3599999999997</v>
      </c>
      <c r="J434" s="4">
        <f>Table4[[#This Row],[Gross Revenue]]*(1-Table4[[#This Row],[Discount]])</f>
        <v>3045.0059999999999</v>
      </c>
      <c r="K434" s="4">
        <f>Table4[[#This Row],[Quantity]]*Table4[[#This Row],[CostPrice]]</f>
        <v>2516.8500000000004</v>
      </c>
      <c r="L434" s="4">
        <f>Table4[[#This Row],[Net Revenue]]-Table4[[#This Row],[Total Cost]]</f>
        <v>528.15599999999949</v>
      </c>
      <c r="M434" t="str">
        <f>_xlfn.XLOOKUP(Table4[[#This Row],[ProductID]], Products!A:A,Products!B:B, "Not Found")</f>
        <v>Step Smartphone</v>
      </c>
      <c r="N434" t="str">
        <f>TEXT(Table4[[#This Row],[Date]], "mmm")</f>
        <v>Feb</v>
      </c>
      <c r="O434" t="str">
        <f>TEXT(Table4[[#This Row],[Date]], "yyyy")</f>
        <v>2024</v>
      </c>
      <c r="P434" t="str">
        <f>_xlfn.XLOOKUP(Table4[[#This Row],[ProductID]],Products!A:A,Products!C:C, "Not Found")</f>
        <v>Electronics</v>
      </c>
      <c r="Q434" t="str">
        <f>_xlfn.XLOOKUP(Table4[[#This Row],[ProductID]],Products!A:A,Products!D:D,"Not Found")</f>
        <v>Smartphone</v>
      </c>
      <c r="R434">
        <f>_xlfn.XLOOKUP(Table4[[#This Row],[ProductID]],Products!A:A,Products!E:E,"Not Found")</f>
        <v>1194.1199999999999</v>
      </c>
      <c r="S434">
        <f>_xlfn.XLOOKUP(Table4[[#This Row],[ProductID]],Products!A:A,Products!F:F, "Not Found")</f>
        <v>838.95</v>
      </c>
      <c r="T434" t="str">
        <f>_xlfn.XLOOKUP(Table4[[#This Row],[CustomerID]],Customers!A:A,Customers!D:D, "Not Found")</f>
        <v>M</v>
      </c>
      <c r="U434" s="6">
        <f>_xlfn.XLOOKUP(Table4[[#This Row],[CustomerID]],Customers!A:A,Customers!E:E, "Not Found")</f>
        <v>23580</v>
      </c>
      <c r="V434">
        <f ca="1">DATEDIF(Table4[[#This Row],[CustomerBirthday]], TODAY(), "Y")</f>
        <v>62</v>
      </c>
      <c r="W434" t="str" cm="1">
        <f t="array" aca="1" ref="W434" ca="1">_xlfn.IFS(Table4[[#This Row],[Age]]&lt;25, "Under 25",Table4[[#This Row],[Age]]=34, "25-34", Table4[[#This Row],[Age]]&lt;=49, "35-49", Table4[[#This Row],[Age]]&lt;=64, "50-64", Table4[[#This Row],[Age]]&gt;=65, "65+")</f>
        <v>50-64</v>
      </c>
      <c r="X434" t="str">
        <f>_xlfn.XLOOKUP(Table4[[#This Row],[StoreID]],Stores!A:A,Stores!B:B, "Not found")</f>
        <v>MegaMart Jimenezborough</v>
      </c>
      <c r="Y434" t="str">
        <f>_xlfn.XLOOKUP(Table4[[#This Row],[StoreID]],Stores!A:A,Stores!C:C, "Not Found")</f>
        <v>Jimenezborough</v>
      </c>
      <c r="Z434" t="str">
        <f>_xlfn.XLOOKUP(Table4[[#This Row],[StoreID]],Stores!A:A,Stores!D:D, "Not Found")</f>
        <v>South</v>
      </c>
    </row>
    <row r="435" spans="1:26">
      <c r="A435" t="s">
        <v>1301</v>
      </c>
      <c r="B435" s="1">
        <v>45709</v>
      </c>
      <c r="C435" t="s">
        <v>702</v>
      </c>
      <c r="D435" t="s">
        <v>786</v>
      </c>
      <c r="E435" t="s">
        <v>831</v>
      </c>
      <c r="F435">
        <v>5</v>
      </c>
      <c r="G435">
        <v>0.05</v>
      </c>
      <c r="H435" t="s">
        <v>871</v>
      </c>
      <c r="I435" s="4">
        <f>Table4[[#This Row],[Quantity]]*Table4[[#This Row],[UnitPrice]]</f>
        <v>146.19999999999999</v>
      </c>
      <c r="J435" s="4">
        <f>Table4[[#This Row],[Gross Revenue]]*(1-Table4[[#This Row],[Discount]])</f>
        <v>138.88999999999999</v>
      </c>
      <c r="K435" s="4">
        <f>Table4[[#This Row],[Quantity]]*Table4[[#This Row],[CostPrice]]</f>
        <v>76.399999999999991</v>
      </c>
      <c r="L435" s="4">
        <f>Table4[[#This Row],[Net Revenue]]-Table4[[#This Row],[Total Cost]]</f>
        <v>62.489999999999995</v>
      </c>
      <c r="M435" t="str">
        <f>_xlfn.XLOOKUP(Table4[[#This Row],[ProductID]], Products!A:A,Products!B:B, "Not Found")</f>
        <v>National Watches</v>
      </c>
      <c r="N435" t="str">
        <f>TEXT(Table4[[#This Row],[Date]], "mmm")</f>
        <v>Feb</v>
      </c>
      <c r="O435" t="str">
        <f>TEXT(Table4[[#This Row],[Date]], "yyyy")</f>
        <v>2025</v>
      </c>
      <c r="P435" t="str">
        <f>_xlfn.XLOOKUP(Table4[[#This Row],[ProductID]],Products!A:A,Products!C:C, "Not Found")</f>
        <v>Fashion</v>
      </c>
      <c r="Q435" t="str">
        <f>_xlfn.XLOOKUP(Table4[[#This Row],[ProductID]],Products!A:A,Products!D:D,"Not Found")</f>
        <v>Watches</v>
      </c>
      <c r="R435">
        <f>_xlfn.XLOOKUP(Table4[[#This Row],[ProductID]],Products!A:A,Products!E:E,"Not Found")</f>
        <v>29.24</v>
      </c>
      <c r="S435">
        <f>_xlfn.XLOOKUP(Table4[[#This Row],[ProductID]],Products!A:A,Products!F:F, "Not Found")</f>
        <v>15.28</v>
      </c>
      <c r="T435" t="str">
        <f>_xlfn.XLOOKUP(Table4[[#This Row],[CustomerID]],Customers!A:A,Customers!D:D, "Not Found")</f>
        <v>M</v>
      </c>
      <c r="U435" s="6">
        <f>_xlfn.XLOOKUP(Table4[[#This Row],[CustomerID]],Customers!A:A,Customers!E:E, "Not Found")</f>
        <v>37249</v>
      </c>
      <c r="V435">
        <f ca="1">DATEDIF(Table4[[#This Row],[CustomerBirthday]], TODAY(), "Y")</f>
        <v>24</v>
      </c>
      <c r="W435" t="str" cm="1">
        <f t="array" aca="1" ref="W435" ca="1">_xlfn.IFS(Table4[[#This Row],[Age]]&lt;25, "Under 25",Table4[[#This Row],[Age]]=34, "25-34", Table4[[#This Row],[Age]]&lt;=49, "35-49", Table4[[#This Row],[Age]]&lt;=64, "50-64", Table4[[#This Row],[Age]]&gt;=65, "65+")</f>
        <v>Under 25</v>
      </c>
      <c r="X435" t="str">
        <f>_xlfn.XLOOKUP(Table4[[#This Row],[StoreID]],Stores!A:A,Stores!B:B, "Not found")</f>
        <v>MegaMart Jimenezborough</v>
      </c>
      <c r="Y435" t="str">
        <f>_xlfn.XLOOKUP(Table4[[#This Row],[StoreID]],Stores!A:A,Stores!C:C, "Not Found")</f>
        <v>Jimenezborough</v>
      </c>
      <c r="Z435" t="str">
        <f>_xlfn.XLOOKUP(Table4[[#This Row],[StoreID]],Stores!A:A,Stores!D:D, "Not Found")</f>
        <v>South</v>
      </c>
    </row>
    <row r="436" spans="1:26">
      <c r="A436" t="s">
        <v>1302</v>
      </c>
      <c r="B436" s="1">
        <v>45708</v>
      </c>
      <c r="C436" t="s">
        <v>625</v>
      </c>
      <c r="D436" t="s">
        <v>782</v>
      </c>
      <c r="E436" t="s">
        <v>842</v>
      </c>
      <c r="F436">
        <v>2</v>
      </c>
      <c r="G436">
        <v>0.05</v>
      </c>
      <c r="H436" t="s">
        <v>865</v>
      </c>
      <c r="I436" s="4">
        <f>Table4[[#This Row],[Quantity]]*Table4[[#This Row],[UnitPrice]]</f>
        <v>1347.56</v>
      </c>
      <c r="J436" s="4">
        <f>Table4[[#This Row],[Gross Revenue]]*(1-Table4[[#This Row],[Discount]])</f>
        <v>1280.1819999999998</v>
      </c>
      <c r="K436" s="4">
        <f>Table4[[#This Row],[Quantity]]*Table4[[#This Row],[CostPrice]]</f>
        <v>726.66</v>
      </c>
      <c r="L436" s="4">
        <f>Table4[[#This Row],[Net Revenue]]-Table4[[#This Row],[Total Cost]]</f>
        <v>553.52199999999982</v>
      </c>
      <c r="M436" t="str">
        <f>_xlfn.XLOOKUP(Table4[[#This Row],[ProductID]], Products!A:A,Products!B:B, "Not Found")</f>
        <v>Deal Smartphone</v>
      </c>
      <c r="N436" t="str">
        <f>TEXT(Table4[[#This Row],[Date]], "mmm")</f>
        <v>Feb</v>
      </c>
      <c r="O436" t="str">
        <f>TEXT(Table4[[#This Row],[Date]], "yyyy")</f>
        <v>2025</v>
      </c>
      <c r="P436" t="str">
        <f>_xlfn.XLOOKUP(Table4[[#This Row],[ProductID]],Products!A:A,Products!C:C, "Not Found")</f>
        <v>Electronics</v>
      </c>
      <c r="Q436" t="str">
        <f>_xlfn.XLOOKUP(Table4[[#This Row],[ProductID]],Products!A:A,Products!D:D,"Not Found")</f>
        <v>Smartphone</v>
      </c>
      <c r="R436">
        <f>_xlfn.XLOOKUP(Table4[[#This Row],[ProductID]],Products!A:A,Products!E:E,"Not Found")</f>
        <v>673.78</v>
      </c>
      <c r="S436">
        <f>_xlfn.XLOOKUP(Table4[[#This Row],[ProductID]],Products!A:A,Products!F:F, "Not Found")</f>
        <v>363.33</v>
      </c>
      <c r="T436" t="str">
        <f>_xlfn.XLOOKUP(Table4[[#This Row],[CustomerID]],Customers!A:A,Customers!D:D, "Not Found")</f>
        <v>M</v>
      </c>
      <c r="U436" s="6">
        <f>_xlfn.XLOOKUP(Table4[[#This Row],[CustomerID]],Customers!A:A,Customers!E:E, "Not Found")</f>
        <v>29135</v>
      </c>
      <c r="V436">
        <f ca="1">DATEDIF(Table4[[#This Row],[CustomerBirthday]], TODAY(), "Y")</f>
        <v>46</v>
      </c>
      <c r="W436" t="str" cm="1">
        <f t="array" aca="1" ref="W436" ca="1">_xlfn.IFS(Table4[[#This Row],[Age]]&lt;25, "Under 25",Table4[[#This Row],[Age]]=34, "25-34", Table4[[#This Row],[Age]]&lt;=49, "35-49", Table4[[#This Row],[Age]]&lt;=64, "50-64", Table4[[#This Row],[Age]]&gt;=65, "65+")</f>
        <v>35-49</v>
      </c>
      <c r="X436" t="str">
        <f>_xlfn.XLOOKUP(Table4[[#This Row],[StoreID]],Stores!A:A,Stores!B:B, "Not found")</f>
        <v>MegaMart Brianahaven</v>
      </c>
      <c r="Y436" t="str">
        <f>_xlfn.XLOOKUP(Table4[[#This Row],[StoreID]],Stores!A:A,Stores!C:C, "Not Found")</f>
        <v>Brianahaven</v>
      </c>
      <c r="Z436" t="str">
        <f>_xlfn.XLOOKUP(Table4[[#This Row],[StoreID]],Stores!A:A,Stores!D:D, "Not Found")</f>
        <v>North</v>
      </c>
    </row>
    <row r="437" spans="1:26">
      <c r="A437" t="s">
        <v>1303</v>
      </c>
      <c r="B437" s="1">
        <v>45367</v>
      </c>
      <c r="C437" t="s">
        <v>294</v>
      </c>
      <c r="D437" t="s">
        <v>742</v>
      </c>
      <c r="E437" t="s">
        <v>839</v>
      </c>
      <c r="F437">
        <v>4</v>
      </c>
      <c r="G437">
        <v>0.05</v>
      </c>
      <c r="H437" t="s">
        <v>875</v>
      </c>
      <c r="I437" s="4">
        <f>Table4[[#This Row],[Quantity]]*Table4[[#This Row],[UnitPrice]]</f>
        <v>994.28</v>
      </c>
      <c r="J437" s="4">
        <f>Table4[[#This Row],[Gross Revenue]]*(1-Table4[[#This Row],[Discount]])</f>
        <v>944.56599999999992</v>
      </c>
      <c r="K437" s="4">
        <f>Table4[[#This Row],[Quantity]]*Table4[[#This Row],[CostPrice]]</f>
        <v>762.68</v>
      </c>
      <c r="L437" s="4">
        <f>Table4[[#This Row],[Net Revenue]]-Table4[[#This Row],[Total Cost]]</f>
        <v>181.88599999999997</v>
      </c>
      <c r="M437" t="str">
        <f>_xlfn.XLOOKUP(Table4[[#This Row],[ProductID]], Products!A:A,Products!B:B, "Not Found")</f>
        <v>Either Headphones</v>
      </c>
      <c r="N437" t="str">
        <f>TEXT(Table4[[#This Row],[Date]], "mmm")</f>
        <v>Mar</v>
      </c>
      <c r="O437" t="str">
        <f>TEXT(Table4[[#This Row],[Date]], "yyyy")</f>
        <v>2024</v>
      </c>
      <c r="P437" t="str">
        <f>_xlfn.XLOOKUP(Table4[[#This Row],[ProductID]],Products!A:A,Products!C:C, "Not Found")</f>
        <v>Electronics</v>
      </c>
      <c r="Q437" t="str">
        <f>_xlfn.XLOOKUP(Table4[[#This Row],[ProductID]],Products!A:A,Products!D:D,"Not Found")</f>
        <v>Headphones</v>
      </c>
      <c r="R437">
        <f>_xlfn.XLOOKUP(Table4[[#This Row],[ProductID]],Products!A:A,Products!E:E,"Not Found")</f>
        <v>248.57</v>
      </c>
      <c r="S437">
        <f>_xlfn.XLOOKUP(Table4[[#This Row],[ProductID]],Products!A:A,Products!F:F, "Not Found")</f>
        <v>190.67</v>
      </c>
      <c r="T437" t="str">
        <f>_xlfn.XLOOKUP(Table4[[#This Row],[CustomerID]],Customers!A:A,Customers!D:D, "Not Found")</f>
        <v>M</v>
      </c>
      <c r="U437" s="6">
        <f>_xlfn.XLOOKUP(Table4[[#This Row],[CustomerID]],Customers!A:A,Customers!E:E, "Not Found")</f>
        <v>32411</v>
      </c>
      <c r="V437">
        <f ca="1">DATEDIF(Table4[[#This Row],[CustomerBirthday]], TODAY(), "Y")</f>
        <v>37</v>
      </c>
      <c r="W437" t="str" cm="1">
        <f t="array" aca="1" ref="W437" ca="1">_xlfn.IFS(Table4[[#This Row],[Age]]&lt;25, "Under 25",Table4[[#This Row],[Age]]=34, "25-34", Table4[[#This Row],[Age]]&lt;=49, "35-49", Table4[[#This Row],[Age]]&lt;=64, "50-64", Table4[[#This Row],[Age]]&gt;=65, "65+")</f>
        <v>35-49</v>
      </c>
      <c r="X437" t="str">
        <f>_xlfn.XLOOKUP(Table4[[#This Row],[StoreID]],Stores!A:A,Stores!B:B, "Not found")</f>
        <v>MegaMart New Michele</v>
      </c>
      <c r="Y437" t="str">
        <f>_xlfn.XLOOKUP(Table4[[#This Row],[StoreID]],Stores!A:A,Stores!C:C, "Not Found")</f>
        <v>New Michele</v>
      </c>
      <c r="Z437" t="str">
        <f>_xlfn.XLOOKUP(Table4[[#This Row],[StoreID]],Stores!A:A,Stores!D:D, "Not Found")</f>
        <v>West</v>
      </c>
    </row>
    <row r="438" spans="1:26">
      <c r="A438" t="s">
        <v>1304</v>
      </c>
      <c r="B438" s="1">
        <v>45371</v>
      </c>
      <c r="C438" t="s">
        <v>167</v>
      </c>
      <c r="D438" t="s">
        <v>776</v>
      </c>
      <c r="E438" t="s">
        <v>842</v>
      </c>
      <c r="F438">
        <v>3</v>
      </c>
      <c r="G438">
        <v>0.15</v>
      </c>
      <c r="H438" t="s">
        <v>865</v>
      </c>
      <c r="I438" s="4">
        <f>Table4[[#This Row],[Quantity]]*Table4[[#This Row],[UnitPrice]]</f>
        <v>1287.4499999999998</v>
      </c>
      <c r="J438" s="4">
        <f>Table4[[#This Row],[Gross Revenue]]*(1-Table4[[#This Row],[Discount]])</f>
        <v>1094.3324999999998</v>
      </c>
      <c r="K438" s="4">
        <f>Table4[[#This Row],[Quantity]]*Table4[[#This Row],[CostPrice]]</f>
        <v>776.16000000000008</v>
      </c>
      <c r="L438" s="4">
        <f>Table4[[#This Row],[Net Revenue]]-Table4[[#This Row],[Total Cost]]</f>
        <v>318.17249999999967</v>
      </c>
      <c r="M438" t="str">
        <f>_xlfn.XLOOKUP(Table4[[#This Row],[ProductID]], Products!A:A,Products!B:B, "Not Found")</f>
        <v>Little Watches</v>
      </c>
      <c r="N438" t="str">
        <f>TEXT(Table4[[#This Row],[Date]], "mmm")</f>
        <v>Mar</v>
      </c>
      <c r="O438" t="str">
        <f>TEXT(Table4[[#This Row],[Date]], "yyyy")</f>
        <v>2024</v>
      </c>
      <c r="P438" t="str">
        <f>_xlfn.XLOOKUP(Table4[[#This Row],[ProductID]],Products!A:A,Products!C:C, "Not Found")</f>
        <v>Fashion</v>
      </c>
      <c r="Q438" t="str">
        <f>_xlfn.XLOOKUP(Table4[[#This Row],[ProductID]],Products!A:A,Products!D:D,"Not Found")</f>
        <v>Watches</v>
      </c>
      <c r="R438">
        <f>_xlfn.XLOOKUP(Table4[[#This Row],[ProductID]],Products!A:A,Products!E:E,"Not Found")</f>
        <v>429.15</v>
      </c>
      <c r="S438">
        <f>_xlfn.XLOOKUP(Table4[[#This Row],[ProductID]],Products!A:A,Products!F:F, "Not Found")</f>
        <v>258.72000000000003</v>
      </c>
      <c r="T438" t="str">
        <f>_xlfn.XLOOKUP(Table4[[#This Row],[CustomerID]],Customers!A:A,Customers!D:D, "Not Found")</f>
        <v>M</v>
      </c>
      <c r="U438" s="6">
        <f>_xlfn.XLOOKUP(Table4[[#This Row],[CustomerID]],Customers!A:A,Customers!E:E, "Not Found")</f>
        <v>32400</v>
      </c>
      <c r="V438">
        <f ca="1">DATEDIF(Table4[[#This Row],[CustomerBirthday]], TODAY(), "Y")</f>
        <v>37</v>
      </c>
      <c r="W438" t="str" cm="1">
        <f t="array" aca="1" ref="W438" ca="1">_xlfn.IFS(Table4[[#This Row],[Age]]&lt;25, "Under 25",Table4[[#This Row],[Age]]=34, "25-34", Table4[[#This Row],[Age]]&lt;=49, "35-49", Table4[[#This Row],[Age]]&lt;=64, "50-64", Table4[[#This Row],[Age]]&gt;=65, "65+")</f>
        <v>35-49</v>
      </c>
      <c r="X438" t="str">
        <f>_xlfn.XLOOKUP(Table4[[#This Row],[StoreID]],Stores!A:A,Stores!B:B, "Not found")</f>
        <v>MegaMart Brianahaven</v>
      </c>
      <c r="Y438" t="str">
        <f>_xlfn.XLOOKUP(Table4[[#This Row],[StoreID]],Stores!A:A,Stores!C:C, "Not Found")</f>
        <v>Brianahaven</v>
      </c>
      <c r="Z438" t="str">
        <f>_xlfn.XLOOKUP(Table4[[#This Row],[StoreID]],Stores!A:A,Stores!D:D, "Not Found")</f>
        <v>North</v>
      </c>
    </row>
    <row r="439" spans="1:26">
      <c r="A439" t="s">
        <v>1305</v>
      </c>
      <c r="B439" s="1">
        <v>45806</v>
      </c>
      <c r="C439" t="s">
        <v>458</v>
      </c>
      <c r="D439" t="s">
        <v>780</v>
      </c>
      <c r="E439" t="s">
        <v>831</v>
      </c>
      <c r="F439">
        <v>3</v>
      </c>
      <c r="G439">
        <v>0.1</v>
      </c>
      <c r="H439" t="s">
        <v>871</v>
      </c>
      <c r="I439" s="4">
        <f>Table4[[#This Row],[Quantity]]*Table4[[#This Row],[UnitPrice]]</f>
        <v>3816.69</v>
      </c>
      <c r="J439" s="4">
        <f>Table4[[#This Row],[Gross Revenue]]*(1-Table4[[#This Row],[Discount]])</f>
        <v>3435.0210000000002</v>
      </c>
      <c r="K439" s="4">
        <f>Table4[[#This Row],[Quantity]]*Table4[[#This Row],[CostPrice]]</f>
        <v>2857.95</v>
      </c>
      <c r="L439" s="4">
        <f>Table4[[#This Row],[Net Revenue]]-Table4[[#This Row],[Total Cost]]</f>
        <v>577.07100000000037</v>
      </c>
      <c r="M439" t="str">
        <f>_xlfn.XLOOKUP(Table4[[#This Row],[ProductID]], Products!A:A,Products!B:B, "Not Found")</f>
        <v>Hospital Smartphone</v>
      </c>
      <c r="N439" t="str">
        <f>TEXT(Table4[[#This Row],[Date]], "mmm")</f>
        <v>May</v>
      </c>
      <c r="O439" t="str">
        <f>TEXT(Table4[[#This Row],[Date]], "yyyy")</f>
        <v>2025</v>
      </c>
      <c r="P439" t="str">
        <f>_xlfn.XLOOKUP(Table4[[#This Row],[ProductID]],Products!A:A,Products!C:C, "Not Found")</f>
        <v>Electronics</v>
      </c>
      <c r="Q439" t="str">
        <f>_xlfn.XLOOKUP(Table4[[#This Row],[ProductID]],Products!A:A,Products!D:D,"Not Found")</f>
        <v>Smartphone</v>
      </c>
      <c r="R439">
        <f>_xlfn.XLOOKUP(Table4[[#This Row],[ProductID]],Products!A:A,Products!E:E,"Not Found")</f>
        <v>1272.23</v>
      </c>
      <c r="S439">
        <f>_xlfn.XLOOKUP(Table4[[#This Row],[ProductID]],Products!A:A,Products!F:F, "Not Found")</f>
        <v>952.65</v>
      </c>
      <c r="T439" t="str">
        <f>_xlfn.XLOOKUP(Table4[[#This Row],[CustomerID]],Customers!A:A,Customers!D:D, "Not Found")</f>
        <v>F</v>
      </c>
      <c r="U439" s="6">
        <f>_xlfn.XLOOKUP(Table4[[#This Row],[CustomerID]],Customers!A:A,Customers!E:E, "Not Found")</f>
        <v>22804</v>
      </c>
      <c r="V439">
        <f ca="1">DATEDIF(Table4[[#This Row],[CustomerBirthday]], TODAY(), "Y")</f>
        <v>64</v>
      </c>
      <c r="W439" t="str" cm="1">
        <f t="array" aca="1" ref="W439" ca="1">_xlfn.IFS(Table4[[#This Row],[Age]]&lt;25, "Under 25",Table4[[#This Row],[Age]]=34, "25-34", Table4[[#This Row],[Age]]&lt;=49, "35-49", Table4[[#This Row],[Age]]&lt;=64, "50-64", Table4[[#This Row],[Age]]&gt;=65, "65+")</f>
        <v>50-64</v>
      </c>
      <c r="X439" t="str">
        <f>_xlfn.XLOOKUP(Table4[[#This Row],[StoreID]],Stores!A:A,Stores!B:B, "Not found")</f>
        <v>MegaMart Jimenezborough</v>
      </c>
      <c r="Y439" t="str">
        <f>_xlfn.XLOOKUP(Table4[[#This Row],[StoreID]],Stores!A:A,Stores!C:C, "Not Found")</f>
        <v>Jimenezborough</v>
      </c>
      <c r="Z439" t="str">
        <f>_xlfn.XLOOKUP(Table4[[#This Row],[StoreID]],Stores!A:A,Stores!D:D, "Not Found")</f>
        <v>South</v>
      </c>
    </row>
    <row r="440" spans="1:26">
      <c r="A440" t="s">
        <v>1306</v>
      </c>
      <c r="B440" s="1">
        <v>45427</v>
      </c>
      <c r="C440" t="s">
        <v>653</v>
      </c>
      <c r="D440" t="s">
        <v>818</v>
      </c>
      <c r="E440" t="s">
        <v>842</v>
      </c>
      <c r="F440">
        <v>5</v>
      </c>
      <c r="G440">
        <v>0.05</v>
      </c>
      <c r="H440" t="s">
        <v>868</v>
      </c>
      <c r="I440" s="4">
        <f>Table4[[#This Row],[Quantity]]*Table4[[#This Row],[UnitPrice]]</f>
        <v>5826.8499999999995</v>
      </c>
      <c r="J440" s="4">
        <f>Table4[[#This Row],[Gross Revenue]]*(1-Table4[[#This Row],[Discount]])</f>
        <v>5535.5074999999988</v>
      </c>
      <c r="K440" s="4">
        <f>Table4[[#This Row],[Quantity]]*Table4[[#This Row],[CostPrice]]</f>
        <v>4632.75</v>
      </c>
      <c r="L440" s="4">
        <f>Table4[[#This Row],[Net Revenue]]-Table4[[#This Row],[Total Cost]]</f>
        <v>902.7574999999988</v>
      </c>
      <c r="M440" t="str">
        <f>_xlfn.XLOOKUP(Table4[[#This Row],[ProductID]], Products!A:A,Products!B:B, "Not Found")</f>
        <v>Nature Clothing</v>
      </c>
      <c r="N440" t="str">
        <f>TEXT(Table4[[#This Row],[Date]], "mmm")</f>
        <v>May</v>
      </c>
      <c r="O440" t="str">
        <f>TEXT(Table4[[#This Row],[Date]], "yyyy")</f>
        <v>2024</v>
      </c>
      <c r="P440" t="str">
        <f>_xlfn.XLOOKUP(Table4[[#This Row],[ProductID]],Products!A:A,Products!C:C, "Not Found")</f>
        <v>Fashion</v>
      </c>
      <c r="Q440" t="str">
        <f>_xlfn.XLOOKUP(Table4[[#This Row],[ProductID]],Products!A:A,Products!D:D,"Not Found")</f>
        <v>Clothing</v>
      </c>
      <c r="R440">
        <f>_xlfn.XLOOKUP(Table4[[#This Row],[ProductID]],Products!A:A,Products!E:E,"Not Found")</f>
        <v>1165.3699999999999</v>
      </c>
      <c r="S440">
        <f>_xlfn.XLOOKUP(Table4[[#This Row],[ProductID]],Products!A:A,Products!F:F, "Not Found")</f>
        <v>926.55</v>
      </c>
      <c r="T440" t="str">
        <f>_xlfn.XLOOKUP(Table4[[#This Row],[CustomerID]],Customers!A:A,Customers!D:D, "Not Found")</f>
        <v>F</v>
      </c>
      <c r="U440" s="6">
        <f>_xlfn.XLOOKUP(Table4[[#This Row],[CustomerID]],Customers!A:A,Customers!E:E, "Not Found")</f>
        <v>27579</v>
      </c>
      <c r="V440">
        <f ca="1">DATEDIF(Table4[[#This Row],[CustomerBirthday]], TODAY(), "Y")</f>
        <v>51</v>
      </c>
      <c r="W440" t="str" cm="1">
        <f t="array" aca="1" ref="W440" ca="1">_xlfn.IFS(Table4[[#This Row],[Age]]&lt;25, "Under 25",Table4[[#This Row],[Age]]=34, "25-34", Table4[[#This Row],[Age]]&lt;=49, "35-49", Table4[[#This Row],[Age]]&lt;=64, "50-64", Table4[[#This Row],[Age]]&gt;=65, "65+")</f>
        <v>50-64</v>
      </c>
      <c r="X440" t="str">
        <f>_xlfn.XLOOKUP(Table4[[#This Row],[StoreID]],Stores!A:A,Stores!B:B, "Not found")</f>
        <v>MegaMart Brianahaven</v>
      </c>
      <c r="Y440" t="str">
        <f>_xlfn.XLOOKUP(Table4[[#This Row],[StoreID]],Stores!A:A,Stores!C:C, "Not Found")</f>
        <v>Brianahaven</v>
      </c>
      <c r="Z440" t="str">
        <f>_xlfn.XLOOKUP(Table4[[#This Row],[StoreID]],Stores!A:A,Stores!D:D, "Not Found")</f>
        <v>North</v>
      </c>
    </row>
    <row r="441" spans="1:26">
      <c r="A441" t="s">
        <v>1307</v>
      </c>
      <c r="B441" s="1">
        <v>45195</v>
      </c>
      <c r="C441" t="s">
        <v>112</v>
      </c>
      <c r="D441" t="s">
        <v>822</v>
      </c>
      <c r="E441" t="s">
        <v>835</v>
      </c>
      <c r="F441">
        <v>3</v>
      </c>
      <c r="G441">
        <v>0</v>
      </c>
      <c r="H441" t="s">
        <v>868</v>
      </c>
      <c r="I441" s="4">
        <f>Table4[[#This Row],[Quantity]]*Table4[[#This Row],[UnitPrice]]</f>
        <v>3649.08</v>
      </c>
      <c r="J441" s="4">
        <f>Table4[[#This Row],[Gross Revenue]]*(1-Table4[[#This Row],[Discount]])</f>
        <v>3649.08</v>
      </c>
      <c r="K441" s="4">
        <f>Table4[[#This Row],[Quantity]]*Table4[[#This Row],[CostPrice]]</f>
        <v>2384.3999999999996</v>
      </c>
      <c r="L441" s="4">
        <f>Table4[[#This Row],[Net Revenue]]-Table4[[#This Row],[Total Cost]]</f>
        <v>1264.6800000000003</v>
      </c>
      <c r="M441" t="str">
        <f>_xlfn.XLOOKUP(Table4[[#This Row],[ProductID]], Products!A:A,Products!B:B, "Not Found")</f>
        <v>Nor Bags</v>
      </c>
      <c r="N441" t="str">
        <f>TEXT(Table4[[#This Row],[Date]], "mmm")</f>
        <v>Sep</v>
      </c>
      <c r="O441" t="str">
        <f>TEXT(Table4[[#This Row],[Date]], "yyyy")</f>
        <v>2023</v>
      </c>
      <c r="P441" t="str">
        <f>_xlfn.XLOOKUP(Table4[[#This Row],[ProductID]],Products!A:A,Products!C:C, "Not Found")</f>
        <v>Fashion</v>
      </c>
      <c r="Q441" t="str">
        <f>_xlfn.XLOOKUP(Table4[[#This Row],[ProductID]],Products!A:A,Products!D:D,"Not Found")</f>
        <v>Bags</v>
      </c>
      <c r="R441">
        <f>_xlfn.XLOOKUP(Table4[[#This Row],[ProductID]],Products!A:A,Products!E:E,"Not Found")</f>
        <v>1216.3599999999999</v>
      </c>
      <c r="S441">
        <f>_xlfn.XLOOKUP(Table4[[#This Row],[ProductID]],Products!A:A,Products!F:F, "Not Found")</f>
        <v>794.8</v>
      </c>
      <c r="T441" t="str">
        <f>_xlfn.XLOOKUP(Table4[[#This Row],[CustomerID]],Customers!A:A,Customers!D:D, "Not Found")</f>
        <v>F</v>
      </c>
      <c r="U441" s="6">
        <f>_xlfn.XLOOKUP(Table4[[#This Row],[CustomerID]],Customers!A:A,Customers!E:E, "Not Found")</f>
        <v>21956</v>
      </c>
      <c r="V441">
        <f ca="1">DATEDIF(Table4[[#This Row],[CustomerBirthday]], TODAY(), "Y")</f>
        <v>66</v>
      </c>
      <c r="W441" t="str" cm="1">
        <f t="array" aca="1" ref="W441" ca="1">_xlfn.IFS(Table4[[#This Row],[Age]]&lt;25, "Under 25",Table4[[#This Row],[Age]]=34, "25-34", Table4[[#This Row],[Age]]&lt;=49, "35-49", Table4[[#This Row],[Age]]&lt;=64, "50-64", Table4[[#This Row],[Age]]&gt;=65, "65+")</f>
        <v>65+</v>
      </c>
      <c r="X441" t="str">
        <f>_xlfn.XLOOKUP(Table4[[#This Row],[StoreID]],Stores!A:A,Stores!B:B, "Not found")</f>
        <v>MegaMart Peckmouth</v>
      </c>
      <c r="Y441" t="str">
        <f>_xlfn.XLOOKUP(Table4[[#This Row],[StoreID]],Stores!A:A,Stores!C:C, "Not Found")</f>
        <v>Peckmouth</v>
      </c>
      <c r="Z441" t="str">
        <f>_xlfn.XLOOKUP(Table4[[#This Row],[StoreID]],Stores!A:A,Stores!D:D, "Not Found")</f>
        <v>East</v>
      </c>
    </row>
    <row r="442" spans="1:26">
      <c r="A442" t="s">
        <v>1308</v>
      </c>
      <c r="B442" s="1">
        <v>45897</v>
      </c>
      <c r="C442" t="s">
        <v>324</v>
      </c>
      <c r="D442" t="s">
        <v>745</v>
      </c>
      <c r="E442" t="s">
        <v>846</v>
      </c>
      <c r="F442">
        <v>4</v>
      </c>
      <c r="G442">
        <v>0.1</v>
      </c>
      <c r="H442" t="s">
        <v>868</v>
      </c>
      <c r="I442" s="4">
        <f>Table4[[#This Row],[Quantity]]*Table4[[#This Row],[UnitPrice]]</f>
        <v>4772.3599999999997</v>
      </c>
      <c r="J442" s="4">
        <f>Table4[[#This Row],[Gross Revenue]]*(1-Table4[[#This Row],[Discount]])</f>
        <v>4295.1239999999998</v>
      </c>
      <c r="K442" s="4">
        <f>Table4[[#This Row],[Quantity]]*Table4[[#This Row],[CostPrice]]</f>
        <v>3272.96</v>
      </c>
      <c r="L442" s="4">
        <f>Table4[[#This Row],[Net Revenue]]-Table4[[#This Row],[Total Cost]]</f>
        <v>1022.1639999999998</v>
      </c>
      <c r="M442" t="str">
        <f>_xlfn.XLOOKUP(Table4[[#This Row],[ProductID]], Products!A:A,Products!B:B, "Not Found")</f>
        <v>Above Camera</v>
      </c>
      <c r="N442" t="str">
        <f>TEXT(Table4[[#This Row],[Date]], "mmm")</f>
        <v>Aug</v>
      </c>
      <c r="O442" t="str">
        <f>TEXT(Table4[[#This Row],[Date]], "yyyy")</f>
        <v>2025</v>
      </c>
      <c r="P442" t="str">
        <f>_xlfn.XLOOKUP(Table4[[#This Row],[ProductID]],Products!A:A,Products!C:C, "Not Found")</f>
        <v>Electronics</v>
      </c>
      <c r="Q442" t="str">
        <f>_xlfn.XLOOKUP(Table4[[#This Row],[ProductID]],Products!A:A,Products!D:D,"Not Found")</f>
        <v>Camera</v>
      </c>
      <c r="R442">
        <f>_xlfn.XLOOKUP(Table4[[#This Row],[ProductID]],Products!A:A,Products!E:E,"Not Found")</f>
        <v>1193.0899999999999</v>
      </c>
      <c r="S442">
        <f>_xlfn.XLOOKUP(Table4[[#This Row],[ProductID]],Products!A:A,Products!F:F, "Not Found")</f>
        <v>818.24</v>
      </c>
      <c r="T442" t="str">
        <f>_xlfn.XLOOKUP(Table4[[#This Row],[CustomerID]],Customers!A:A,Customers!D:D, "Not Found")</f>
        <v>F</v>
      </c>
      <c r="U442" s="6">
        <f>_xlfn.XLOOKUP(Table4[[#This Row],[CustomerID]],Customers!A:A,Customers!E:E, "Not Found")</f>
        <v>27663</v>
      </c>
      <c r="V442">
        <f ca="1">DATEDIF(Table4[[#This Row],[CustomerBirthday]], TODAY(), "Y")</f>
        <v>50</v>
      </c>
      <c r="W442" t="str" cm="1">
        <f t="array" aca="1" ref="W442" ca="1">_xlfn.IFS(Table4[[#This Row],[Age]]&lt;25, "Under 25",Table4[[#This Row],[Age]]=34, "25-34", Table4[[#This Row],[Age]]&lt;=49, "35-49", Table4[[#This Row],[Age]]&lt;=64, "50-64", Table4[[#This Row],[Age]]&gt;=65, "65+")</f>
        <v>50-64</v>
      </c>
      <c r="X442" t="str">
        <f>_xlfn.XLOOKUP(Table4[[#This Row],[StoreID]],Stores!A:A,Stores!B:B, "Not found")</f>
        <v>MegaMart Johnmouth</v>
      </c>
      <c r="Y442" t="str">
        <f>_xlfn.XLOOKUP(Table4[[#This Row],[StoreID]],Stores!A:A,Stores!C:C, "Not Found")</f>
        <v>Johnmouth</v>
      </c>
      <c r="Z442" t="str">
        <f>_xlfn.XLOOKUP(Table4[[#This Row],[StoreID]],Stores!A:A,Stores!D:D, "Not Found")</f>
        <v>East</v>
      </c>
    </row>
    <row r="443" spans="1:26">
      <c r="A443" t="s">
        <v>1309</v>
      </c>
      <c r="B443" s="1">
        <v>45521</v>
      </c>
      <c r="C443" t="s">
        <v>324</v>
      </c>
      <c r="D443" t="s">
        <v>780</v>
      </c>
      <c r="E443" t="s">
        <v>842</v>
      </c>
      <c r="F443">
        <v>5</v>
      </c>
      <c r="G443">
        <v>0.05</v>
      </c>
      <c r="H443" t="s">
        <v>865</v>
      </c>
      <c r="I443" s="4">
        <f>Table4[[#This Row],[Quantity]]*Table4[[#This Row],[UnitPrice]]</f>
        <v>6361.15</v>
      </c>
      <c r="J443" s="4">
        <f>Table4[[#This Row],[Gross Revenue]]*(1-Table4[[#This Row],[Discount]])</f>
        <v>6043.0924999999997</v>
      </c>
      <c r="K443" s="4">
        <f>Table4[[#This Row],[Quantity]]*Table4[[#This Row],[CostPrice]]</f>
        <v>4763.25</v>
      </c>
      <c r="L443" s="4">
        <f>Table4[[#This Row],[Net Revenue]]-Table4[[#This Row],[Total Cost]]</f>
        <v>1279.8424999999997</v>
      </c>
      <c r="M443" t="str">
        <f>_xlfn.XLOOKUP(Table4[[#This Row],[ProductID]], Products!A:A,Products!B:B, "Not Found")</f>
        <v>Hospital Smartphone</v>
      </c>
      <c r="N443" t="str">
        <f>TEXT(Table4[[#This Row],[Date]], "mmm")</f>
        <v>Aug</v>
      </c>
      <c r="O443" t="str">
        <f>TEXT(Table4[[#This Row],[Date]], "yyyy")</f>
        <v>2024</v>
      </c>
      <c r="P443" t="str">
        <f>_xlfn.XLOOKUP(Table4[[#This Row],[ProductID]],Products!A:A,Products!C:C, "Not Found")</f>
        <v>Electronics</v>
      </c>
      <c r="Q443" t="str">
        <f>_xlfn.XLOOKUP(Table4[[#This Row],[ProductID]],Products!A:A,Products!D:D,"Not Found")</f>
        <v>Smartphone</v>
      </c>
      <c r="R443">
        <f>_xlfn.XLOOKUP(Table4[[#This Row],[ProductID]],Products!A:A,Products!E:E,"Not Found")</f>
        <v>1272.23</v>
      </c>
      <c r="S443">
        <f>_xlfn.XLOOKUP(Table4[[#This Row],[ProductID]],Products!A:A,Products!F:F, "Not Found")</f>
        <v>952.65</v>
      </c>
      <c r="T443" t="str">
        <f>_xlfn.XLOOKUP(Table4[[#This Row],[CustomerID]],Customers!A:A,Customers!D:D, "Not Found")</f>
        <v>F</v>
      </c>
      <c r="U443" s="6">
        <f>_xlfn.XLOOKUP(Table4[[#This Row],[CustomerID]],Customers!A:A,Customers!E:E, "Not Found")</f>
        <v>27663</v>
      </c>
      <c r="V443">
        <f ca="1">DATEDIF(Table4[[#This Row],[CustomerBirthday]], TODAY(), "Y")</f>
        <v>50</v>
      </c>
      <c r="W443" t="str" cm="1">
        <f t="array" aca="1" ref="W443" ca="1">_xlfn.IFS(Table4[[#This Row],[Age]]&lt;25, "Under 25",Table4[[#This Row],[Age]]=34, "25-34", Table4[[#This Row],[Age]]&lt;=49, "35-49", Table4[[#This Row],[Age]]&lt;=64, "50-64", Table4[[#This Row],[Age]]&gt;=65, "65+")</f>
        <v>50-64</v>
      </c>
      <c r="X443" t="str">
        <f>_xlfn.XLOOKUP(Table4[[#This Row],[StoreID]],Stores!A:A,Stores!B:B, "Not found")</f>
        <v>MegaMart Brianahaven</v>
      </c>
      <c r="Y443" t="str">
        <f>_xlfn.XLOOKUP(Table4[[#This Row],[StoreID]],Stores!A:A,Stores!C:C, "Not Found")</f>
        <v>Brianahaven</v>
      </c>
      <c r="Z443" t="str">
        <f>_xlfn.XLOOKUP(Table4[[#This Row],[StoreID]],Stores!A:A,Stores!D:D, "Not Found")</f>
        <v>North</v>
      </c>
    </row>
    <row r="444" spans="1:26">
      <c r="A444" t="s">
        <v>1310</v>
      </c>
      <c r="B444" s="1">
        <v>45753</v>
      </c>
      <c r="C444" t="s">
        <v>313</v>
      </c>
      <c r="D444" t="s">
        <v>782</v>
      </c>
      <c r="E444" t="s">
        <v>846</v>
      </c>
      <c r="F444">
        <v>2</v>
      </c>
      <c r="G444">
        <v>0.15</v>
      </c>
      <c r="H444" t="s">
        <v>865</v>
      </c>
      <c r="I444" s="4">
        <f>Table4[[#This Row],[Quantity]]*Table4[[#This Row],[UnitPrice]]</f>
        <v>1347.56</v>
      </c>
      <c r="J444" s="4">
        <f>Table4[[#This Row],[Gross Revenue]]*(1-Table4[[#This Row],[Discount]])</f>
        <v>1145.4259999999999</v>
      </c>
      <c r="K444" s="4">
        <f>Table4[[#This Row],[Quantity]]*Table4[[#This Row],[CostPrice]]</f>
        <v>726.66</v>
      </c>
      <c r="L444" s="4">
        <f>Table4[[#This Row],[Net Revenue]]-Table4[[#This Row],[Total Cost]]</f>
        <v>418.76599999999996</v>
      </c>
      <c r="M444" t="str">
        <f>_xlfn.XLOOKUP(Table4[[#This Row],[ProductID]], Products!A:A,Products!B:B, "Not Found")</f>
        <v>Deal Smartphone</v>
      </c>
      <c r="N444" t="str">
        <f>TEXT(Table4[[#This Row],[Date]], "mmm")</f>
        <v>Apr</v>
      </c>
      <c r="O444" t="str">
        <f>TEXT(Table4[[#This Row],[Date]], "yyyy")</f>
        <v>2025</v>
      </c>
      <c r="P444" t="str">
        <f>_xlfn.XLOOKUP(Table4[[#This Row],[ProductID]],Products!A:A,Products!C:C, "Not Found")</f>
        <v>Electronics</v>
      </c>
      <c r="Q444" t="str">
        <f>_xlfn.XLOOKUP(Table4[[#This Row],[ProductID]],Products!A:A,Products!D:D,"Not Found")</f>
        <v>Smartphone</v>
      </c>
      <c r="R444">
        <f>_xlfn.XLOOKUP(Table4[[#This Row],[ProductID]],Products!A:A,Products!E:E,"Not Found")</f>
        <v>673.78</v>
      </c>
      <c r="S444">
        <f>_xlfn.XLOOKUP(Table4[[#This Row],[ProductID]],Products!A:A,Products!F:F, "Not Found")</f>
        <v>363.33</v>
      </c>
      <c r="T444" t="str">
        <f>_xlfn.XLOOKUP(Table4[[#This Row],[CustomerID]],Customers!A:A,Customers!D:D, "Not Found")</f>
        <v>F</v>
      </c>
      <c r="U444" s="6">
        <f>_xlfn.XLOOKUP(Table4[[#This Row],[CustomerID]],Customers!A:A,Customers!E:E, "Not Found")</f>
        <v>29674</v>
      </c>
      <c r="V444">
        <f ca="1">DATEDIF(Table4[[#This Row],[CustomerBirthday]], TODAY(), "Y")</f>
        <v>45</v>
      </c>
      <c r="W444" t="str" cm="1">
        <f t="array" aca="1" ref="W444" ca="1">_xlfn.IFS(Table4[[#This Row],[Age]]&lt;25, "Under 25",Table4[[#This Row],[Age]]=34, "25-34", Table4[[#This Row],[Age]]&lt;=49, "35-49", Table4[[#This Row],[Age]]&lt;=64, "50-64", Table4[[#This Row],[Age]]&gt;=65, "65+")</f>
        <v>35-49</v>
      </c>
      <c r="X444" t="str">
        <f>_xlfn.XLOOKUP(Table4[[#This Row],[StoreID]],Stores!A:A,Stores!B:B, "Not found")</f>
        <v>MegaMart Johnmouth</v>
      </c>
      <c r="Y444" t="str">
        <f>_xlfn.XLOOKUP(Table4[[#This Row],[StoreID]],Stores!A:A,Stores!C:C, "Not Found")</f>
        <v>Johnmouth</v>
      </c>
      <c r="Z444" t="str">
        <f>_xlfn.XLOOKUP(Table4[[#This Row],[StoreID]],Stores!A:A,Stores!D:D, "Not Found")</f>
        <v>East</v>
      </c>
    </row>
    <row r="445" spans="1:26">
      <c r="A445" t="s">
        <v>1311</v>
      </c>
      <c r="B445" s="1">
        <v>45383</v>
      </c>
      <c r="C445" t="s">
        <v>179</v>
      </c>
      <c r="D445" t="s">
        <v>759</v>
      </c>
      <c r="E445" t="s">
        <v>842</v>
      </c>
      <c r="F445">
        <v>3</v>
      </c>
      <c r="G445">
        <v>0.1</v>
      </c>
      <c r="H445" t="s">
        <v>868</v>
      </c>
      <c r="I445" s="4">
        <f>Table4[[#This Row],[Quantity]]*Table4[[#This Row],[UnitPrice]]</f>
        <v>3239.67</v>
      </c>
      <c r="J445" s="4">
        <f>Table4[[#This Row],[Gross Revenue]]*(1-Table4[[#This Row],[Discount]])</f>
        <v>2915.703</v>
      </c>
      <c r="K445" s="4">
        <f>Table4[[#This Row],[Quantity]]*Table4[[#This Row],[CostPrice]]</f>
        <v>2111.4900000000002</v>
      </c>
      <c r="L445" s="4">
        <f>Table4[[#This Row],[Net Revenue]]-Table4[[#This Row],[Total Cost]]</f>
        <v>804.21299999999974</v>
      </c>
      <c r="M445" t="str">
        <f>_xlfn.XLOOKUP(Table4[[#This Row],[ProductID]], Products!A:A,Products!B:B, "Not Found")</f>
        <v>Democratic Smartphone</v>
      </c>
      <c r="N445" t="str">
        <f>TEXT(Table4[[#This Row],[Date]], "mmm")</f>
        <v>Apr</v>
      </c>
      <c r="O445" t="str">
        <f>TEXT(Table4[[#This Row],[Date]], "yyyy")</f>
        <v>2024</v>
      </c>
      <c r="P445" t="str">
        <f>_xlfn.XLOOKUP(Table4[[#This Row],[ProductID]],Products!A:A,Products!C:C, "Not Found")</f>
        <v>Electronics</v>
      </c>
      <c r="Q445" t="str">
        <f>_xlfn.XLOOKUP(Table4[[#This Row],[ProductID]],Products!A:A,Products!D:D,"Not Found")</f>
        <v>Smartphone</v>
      </c>
      <c r="R445">
        <f>_xlfn.XLOOKUP(Table4[[#This Row],[ProductID]],Products!A:A,Products!E:E,"Not Found")</f>
        <v>1079.8900000000001</v>
      </c>
      <c r="S445">
        <f>_xlfn.XLOOKUP(Table4[[#This Row],[ProductID]],Products!A:A,Products!F:F, "Not Found")</f>
        <v>703.83</v>
      </c>
      <c r="T445" t="str">
        <f>_xlfn.XLOOKUP(Table4[[#This Row],[CustomerID]],Customers!A:A,Customers!D:D, "Not Found")</f>
        <v>M</v>
      </c>
      <c r="U445" s="6">
        <f>_xlfn.XLOOKUP(Table4[[#This Row],[CustomerID]],Customers!A:A,Customers!E:E, "Not Found")</f>
        <v>23397</v>
      </c>
      <c r="V445">
        <f ca="1">DATEDIF(Table4[[#This Row],[CustomerBirthday]], TODAY(), "Y")</f>
        <v>62</v>
      </c>
      <c r="W445" t="str" cm="1">
        <f t="array" aca="1" ref="W445" ca="1">_xlfn.IFS(Table4[[#This Row],[Age]]&lt;25, "Under 25",Table4[[#This Row],[Age]]=34, "25-34", Table4[[#This Row],[Age]]&lt;=49, "35-49", Table4[[#This Row],[Age]]&lt;=64, "50-64", Table4[[#This Row],[Age]]&gt;=65, "65+")</f>
        <v>50-64</v>
      </c>
      <c r="X445" t="str">
        <f>_xlfn.XLOOKUP(Table4[[#This Row],[StoreID]],Stores!A:A,Stores!B:B, "Not found")</f>
        <v>MegaMart Brianahaven</v>
      </c>
      <c r="Y445" t="str">
        <f>_xlfn.XLOOKUP(Table4[[#This Row],[StoreID]],Stores!A:A,Stores!C:C, "Not Found")</f>
        <v>Brianahaven</v>
      </c>
      <c r="Z445" t="str">
        <f>_xlfn.XLOOKUP(Table4[[#This Row],[StoreID]],Stores!A:A,Stores!D:D, "Not Found")</f>
        <v>North</v>
      </c>
    </row>
    <row r="446" spans="1:26">
      <c r="A446" t="s">
        <v>1312</v>
      </c>
      <c r="B446" s="1">
        <v>45674</v>
      </c>
      <c r="C446" t="s">
        <v>536</v>
      </c>
      <c r="D446" t="s">
        <v>715</v>
      </c>
      <c r="E446" t="s">
        <v>835</v>
      </c>
      <c r="F446">
        <v>3</v>
      </c>
      <c r="G446">
        <v>0.15</v>
      </c>
      <c r="H446" t="s">
        <v>865</v>
      </c>
      <c r="I446" s="4">
        <f>Table4[[#This Row],[Quantity]]*Table4[[#This Row],[UnitPrice]]</f>
        <v>2456.2799999999997</v>
      </c>
      <c r="J446" s="4">
        <f>Table4[[#This Row],[Gross Revenue]]*(1-Table4[[#This Row],[Discount]])</f>
        <v>2087.8379999999997</v>
      </c>
      <c r="K446" s="4">
        <f>Table4[[#This Row],[Quantity]]*Table4[[#This Row],[CostPrice]]</f>
        <v>1582.8600000000001</v>
      </c>
      <c r="L446" s="4">
        <f>Table4[[#This Row],[Net Revenue]]-Table4[[#This Row],[Total Cost]]</f>
        <v>504.97799999999961</v>
      </c>
      <c r="M446" t="str">
        <f>_xlfn.XLOOKUP(Table4[[#This Row],[ProductID]], Products!A:A,Products!B:B, "Not Found")</f>
        <v>Audience Television</v>
      </c>
      <c r="N446" t="str">
        <f>TEXT(Table4[[#This Row],[Date]], "mmm")</f>
        <v>Jan</v>
      </c>
      <c r="O446" t="str">
        <f>TEXT(Table4[[#This Row],[Date]], "yyyy")</f>
        <v>2025</v>
      </c>
      <c r="P446" t="str">
        <f>_xlfn.XLOOKUP(Table4[[#This Row],[ProductID]],Products!A:A,Products!C:C, "Not Found")</f>
        <v>Electronics</v>
      </c>
      <c r="Q446" t="str">
        <f>_xlfn.XLOOKUP(Table4[[#This Row],[ProductID]],Products!A:A,Products!D:D,"Not Found")</f>
        <v>Television</v>
      </c>
      <c r="R446">
        <f>_xlfn.XLOOKUP(Table4[[#This Row],[ProductID]],Products!A:A,Products!E:E,"Not Found")</f>
        <v>818.76</v>
      </c>
      <c r="S446">
        <f>_xlfn.XLOOKUP(Table4[[#This Row],[ProductID]],Products!A:A,Products!F:F, "Not Found")</f>
        <v>527.62</v>
      </c>
      <c r="T446" t="str">
        <f>_xlfn.XLOOKUP(Table4[[#This Row],[CustomerID]],Customers!A:A,Customers!D:D, "Not Found")</f>
        <v>F</v>
      </c>
      <c r="U446" s="6">
        <f>_xlfn.XLOOKUP(Table4[[#This Row],[CustomerID]],Customers!A:A,Customers!E:E, "Not Found")</f>
        <v>38541</v>
      </c>
      <c r="V446">
        <f ca="1">DATEDIF(Table4[[#This Row],[CustomerBirthday]], TODAY(), "Y")</f>
        <v>21</v>
      </c>
      <c r="W446" t="str" cm="1">
        <f t="array" aca="1" ref="W446" ca="1">_xlfn.IFS(Table4[[#This Row],[Age]]&lt;25, "Under 25",Table4[[#This Row],[Age]]=34, "25-34", Table4[[#This Row],[Age]]&lt;=49, "35-49", Table4[[#This Row],[Age]]&lt;=64, "50-64", Table4[[#This Row],[Age]]&gt;=65, "65+")</f>
        <v>Under 25</v>
      </c>
      <c r="X446" t="str">
        <f>_xlfn.XLOOKUP(Table4[[#This Row],[StoreID]],Stores!A:A,Stores!B:B, "Not found")</f>
        <v>MegaMart Peckmouth</v>
      </c>
      <c r="Y446" t="str">
        <f>_xlfn.XLOOKUP(Table4[[#This Row],[StoreID]],Stores!A:A,Stores!C:C, "Not Found")</f>
        <v>Peckmouth</v>
      </c>
      <c r="Z446" t="str">
        <f>_xlfn.XLOOKUP(Table4[[#This Row],[StoreID]],Stores!A:A,Stores!D:D, "Not Found")</f>
        <v>East</v>
      </c>
    </row>
    <row r="447" spans="1:26">
      <c r="A447" t="s">
        <v>1313</v>
      </c>
      <c r="B447" s="1">
        <v>45577</v>
      </c>
      <c r="C447" t="s">
        <v>379</v>
      </c>
      <c r="D447" t="s">
        <v>755</v>
      </c>
      <c r="E447" t="s">
        <v>839</v>
      </c>
      <c r="F447">
        <v>1</v>
      </c>
      <c r="G447">
        <v>0.05</v>
      </c>
      <c r="H447" t="s">
        <v>871</v>
      </c>
      <c r="I447" s="4">
        <f>Table4[[#This Row],[Quantity]]*Table4[[#This Row],[UnitPrice]]</f>
        <v>1858.75</v>
      </c>
      <c r="J447" s="4">
        <f>Table4[[#This Row],[Gross Revenue]]*(1-Table4[[#This Row],[Discount]])</f>
        <v>1765.8125</v>
      </c>
      <c r="K447" s="4">
        <f>Table4[[#This Row],[Quantity]]*Table4[[#This Row],[CostPrice]]</f>
        <v>1451.16</v>
      </c>
      <c r="L447" s="4">
        <f>Table4[[#This Row],[Net Revenue]]-Table4[[#This Row],[Total Cost]]</f>
        <v>314.65249999999992</v>
      </c>
      <c r="M447" t="str">
        <f>_xlfn.XLOOKUP(Table4[[#This Row],[ProductID]], Products!A:A,Products!B:B, "Not Found")</f>
        <v>House Accessories</v>
      </c>
      <c r="N447" t="str">
        <f>TEXT(Table4[[#This Row],[Date]], "mmm")</f>
        <v>Oct</v>
      </c>
      <c r="O447" t="str">
        <f>TEXT(Table4[[#This Row],[Date]], "yyyy")</f>
        <v>2024</v>
      </c>
      <c r="P447" t="str">
        <f>_xlfn.XLOOKUP(Table4[[#This Row],[ProductID]],Products!A:A,Products!C:C, "Not Found")</f>
        <v>Fashion</v>
      </c>
      <c r="Q447" t="str">
        <f>_xlfn.XLOOKUP(Table4[[#This Row],[ProductID]],Products!A:A,Products!D:D,"Not Found")</f>
        <v>Accessories</v>
      </c>
      <c r="R447">
        <f>_xlfn.XLOOKUP(Table4[[#This Row],[ProductID]],Products!A:A,Products!E:E,"Not Found")</f>
        <v>1858.75</v>
      </c>
      <c r="S447">
        <f>_xlfn.XLOOKUP(Table4[[#This Row],[ProductID]],Products!A:A,Products!F:F, "Not Found")</f>
        <v>1451.16</v>
      </c>
      <c r="T447" t="str">
        <f>_xlfn.XLOOKUP(Table4[[#This Row],[CustomerID]],Customers!A:A,Customers!D:D, "Not Found")</f>
        <v>F</v>
      </c>
      <c r="U447" s="6">
        <f>_xlfn.XLOOKUP(Table4[[#This Row],[CustomerID]],Customers!A:A,Customers!E:E, "Not Found")</f>
        <v>20604</v>
      </c>
      <c r="V447">
        <f ca="1">DATEDIF(Table4[[#This Row],[CustomerBirthday]], TODAY(), "Y")</f>
        <v>70</v>
      </c>
      <c r="W447" t="str" cm="1">
        <f t="array" aca="1" ref="W447" ca="1">_xlfn.IFS(Table4[[#This Row],[Age]]&lt;25, "Under 25",Table4[[#This Row],[Age]]=34, "25-34", Table4[[#This Row],[Age]]&lt;=49, "35-49", Table4[[#This Row],[Age]]&lt;=64, "50-64", Table4[[#This Row],[Age]]&gt;=65, "65+")</f>
        <v>65+</v>
      </c>
      <c r="X447" t="str">
        <f>_xlfn.XLOOKUP(Table4[[#This Row],[StoreID]],Stores!A:A,Stores!B:B, "Not found")</f>
        <v>MegaMart New Michele</v>
      </c>
      <c r="Y447" t="str">
        <f>_xlfn.XLOOKUP(Table4[[#This Row],[StoreID]],Stores!A:A,Stores!C:C, "Not Found")</f>
        <v>New Michele</v>
      </c>
      <c r="Z447" t="str">
        <f>_xlfn.XLOOKUP(Table4[[#This Row],[StoreID]],Stores!A:A,Stores!D:D, "Not Found")</f>
        <v>West</v>
      </c>
    </row>
    <row r="448" spans="1:26">
      <c r="A448" t="s">
        <v>1314</v>
      </c>
      <c r="B448" s="1">
        <v>45779</v>
      </c>
      <c r="C448" t="s">
        <v>621</v>
      </c>
      <c r="D448" t="s">
        <v>753</v>
      </c>
      <c r="E448" t="s">
        <v>846</v>
      </c>
      <c r="F448">
        <v>1</v>
      </c>
      <c r="G448">
        <v>0.15</v>
      </c>
      <c r="H448" t="s">
        <v>871</v>
      </c>
      <c r="I448" s="4">
        <f>Table4[[#This Row],[Quantity]]*Table4[[#This Row],[UnitPrice]]</f>
        <v>270.45</v>
      </c>
      <c r="J448" s="4">
        <f>Table4[[#This Row],[Gross Revenue]]*(1-Table4[[#This Row],[Discount]])</f>
        <v>229.88249999999999</v>
      </c>
      <c r="K448" s="4">
        <f>Table4[[#This Row],[Quantity]]*Table4[[#This Row],[CostPrice]]</f>
        <v>187.6</v>
      </c>
      <c r="L448" s="4">
        <f>Table4[[#This Row],[Net Revenue]]-Table4[[#This Row],[Total Cost]]</f>
        <v>42.282499999999999</v>
      </c>
      <c r="M448" t="str">
        <f>_xlfn.XLOOKUP(Table4[[#This Row],[ProductID]], Products!A:A,Products!B:B, "Not Found")</f>
        <v>Whether Bags</v>
      </c>
      <c r="N448" t="str">
        <f>TEXT(Table4[[#This Row],[Date]], "mmm")</f>
        <v>May</v>
      </c>
      <c r="O448" t="str">
        <f>TEXT(Table4[[#This Row],[Date]], "yyyy")</f>
        <v>2025</v>
      </c>
      <c r="P448" t="str">
        <f>_xlfn.XLOOKUP(Table4[[#This Row],[ProductID]],Products!A:A,Products!C:C, "Not Found")</f>
        <v>Fashion</v>
      </c>
      <c r="Q448" t="str">
        <f>_xlfn.XLOOKUP(Table4[[#This Row],[ProductID]],Products!A:A,Products!D:D,"Not Found")</f>
        <v>Bags</v>
      </c>
      <c r="R448">
        <f>_xlfn.XLOOKUP(Table4[[#This Row],[ProductID]],Products!A:A,Products!E:E,"Not Found")</f>
        <v>270.45</v>
      </c>
      <c r="S448">
        <f>_xlfn.XLOOKUP(Table4[[#This Row],[ProductID]],Products!A:A,Products!F:F, "Not Found")</f>
        <v>187.6</v>
      </c>
      <c r="T448" t="str">
        <f>_xlfn.XLOOKUP(Table4[[#This Row],[CustomerID]],Customers!A:A,Customers!D:D, "Not Found")</f>
        <v>M</v>
      </c>
      <c r="U448" s="6">
        <f>_xlfn.XLOOKUP(Table4[[#This Row],[CustomerID]],Customers!A:A,Customers!E:E, "Not Found")</f>
        <v>35802</v>
      </c>
      <c r="V448">
        <f ca="1">DATEDIF(Table4[[#This Row],[CustomerBirthday]], TODAY(), "Y")</f>
        <v>28</v>
      </c>
      <c r="W448" t="str" cm="1">
        <f t="array" aca="1" ref="W448" ca="1">_xlfn.IFS(Table4[[#This Row],[Age]]&lt;25, "Under 25",Table4[[#This Row],[Age]]=34, "25-34", Table4[[#This Row],[Age]]&lt;=49, "35-49", Table4[[#This Row],[Age]]&lt;=64, "50-64", Table4[[#This Row],[Age]]&gt;=65, "65+")</f>
        <v>35-49</v>
      </c>
      <c r="X448" t="str">
        <f>_xlfn.XLOOKUP(Table4[[#This Row],[StoreID]],Stores!A:A,Stores!B:B, "Not found")</f>
        <v>MegaMart Johnmouth</v>
      </c>
      <c r="Y448" t="str">
        <f>_xlfn.XLOOKUP(Table4[[#This Row],[StoreID]],Stores!A:A,Stores!C:C, "Not Found")</f>
        <v>Johnmouth</v>
      </c>
      <c r="Z448" t="str">
        <f>_xlfn.XLOOKUP(Table4[[#This Row],[StoreID]],Stores!A:A,Stores!D:D, "Not Found")</f>
        <v>East</v>
      </c>
    </row>
    <row r="449" spans="1:26">
      <c r="A449" t="s">
        <v>1315</v>
      </c>
      <c r="B449" s="1">
        <v>45382</v>
      </c>
      <c r="C449" t="s">
        <v>422</v>
      </c>
      <c r="D449" t="s">
        <v>814</v>
      </c>
      <c r="E449" t="s">
        <v>839</v>
      </c>
      <c r="F449">
        <v>1</v>
      </c>
      <c r="G449">
        <v>0.15</v>
      </c>
      <c r="H449" t="s">
        <v>868</v>
      </c>
      <c r="I449" s="4">
        <f>Table4[[#This Row],[Quantity]]*Table4[[#This Row],[UnitPrice]]</f>
        <v>1286.55</v>
      </c>
      <c r="J449" s="4">
        <f>Table4[[#This Row],[Gross Revenue]]*(1-Table4[[#This Row],[Discount]])</f>
        <v>1093.5674999999999</v>
      </c>
      <c r="K449" s="4">
        <f>Table4[[#This Row],[Quantity]]*Table4[[#This Row],[CostPrice]]</f>
        <v>797.54</v>
      </c>
      <c r="L449" s="4">
        <f>Table4[[#This Row],[Net Revenue]]-Table4[[#This Row],[Total Cost]]</f>
        <v>296.02749999999992</v>
      </c>
      <c r="M449" t="str">
        <f>_xlfn.XLOOKUP(Table4[[#This Row],[ProductID]], Products!A:A,Products!B:B, "Not Found")</f>
        <v>Least Accessories</v>
      </c>
      <c r="N449" t="str">
        <f>TEXT(Table4[[#This Row],[Date]], "mmm")</f>
        <v>Mar</v>
      </c>
      <c r="O449" t="str">
        <f>TEXT(Table4[[#This Row],[Date]], "yyyy")</f>
        <v>2024</v>
      </c>
      <c r="P449" t="str">
        <f>_xlfn.XLOOKUP(Table4[[#This Row],[ProductID]],Products!A:A,Products!C:C, "Not Found")</f>
        <v>Fashion</v>
      </c>
      <c r="Q449" t="str">
        <f>_xlfn.XLOOKUP(Table4[[#This Row],[ProductID]],Products!A:A,Products!D:D,"Not Found")</f>
        <v>Accessories</v>
      </c>
      <c r="R449">
        <f>_xlfn.XLOOKUP(Table4[[#This Row],[ProductID]],Products!A:A,Products!E:E,"Not Found")</f>
        <v>1286.55</v>
      </c>
      <c r="S449">
        <f>_xlfn.XLOOKUP(Table4[[#This Row],[ProductID]],Products!A:A,Products!F:F, "Not Found")</f>
        <v>797.54</v>
      </c>
      <c r="T449" t="str">
        <f>_xlfn.XLOOKUP(Table4[[#This Row],[CustomerID]],Customers!A:A,Customers!D:D, "Not Found")</f>
        <v>M</v>
      </c>
      <c r="U449" s="6">
        <f>_xlfn.XLOOKUP(Table4[[#This Row],[CustomerID]],Customers!A:A,Customers!E:E, "Not Found")</f>
        <v>28268</v>
      </c>
      <c r="V449">
        <f ca="1">DATEDIF(Table4[[#This Row],[CustomerBirthday]], TODAY(), "Y")</f>
        <v>49</v>
      </c>
      <c r="W449" t="str" cm="1">
        <f t="array" aca="1" ref="W449" ca="1">_xlfn.IFS(Table4[[#This Row],[Age]]&lt;25, "Under 25",Table4[[#This Row],[Age]]=34, "25-34", Table4[[#This Row],[Age]]&lt;=49, "35-49", Table4[[#This Row],[Age]]&lt;=64, "50-64", Table4[[#This Row],[Age]]&gt;=65, "65+")</f>
        <v>35-49</v>
      </c>
      <c r="X449" t="str">
        <f>_xlfn.XLOOKUP(Table4[[#This Row],[StoreID]],Stores!A:A,Stores!B:B, "Not found")</f>
        <v>MegaMart New Michele</v>
      </c>
      <c r="Y449" t="str">
        <f>_xlfn.XLOOKUP(Table4[[#This Row],[StoreID]],Stores!A:A,Stores!C:C, "Not Found")</f>
        <v>New Michele</v>
      </c>
      <c r="Z449" t="str">
        <f>_xlfn.XLOOKUP(Table4[[#This Row],[StoreID]],Stores!A:A,Stores!D:D, "Not Found")</f>
        <v>West</v>
      </c>
    </row>
    <row r="450" spans="1:26">
      <c r="A450" t="s">
        <v>1316</v>
      </c>
      <c r="B450" s="1">
        <v>45659</v>
      </c>
      <c r="C450" t="s">
        <v>141</v>
      </c>
      <c r="D450" t="s">
        <v>802</v>
      </c>
      <c r="E450" t="s">
        <v>839</v>
      </c>
      <c r="F450">
        <v>2</v>
      </c>
      <c r="G450">
        <v>0.1</v>
      </c>
      <c r="H450" t="s">
        <v>871</v>
      </c>
      <c r="I450" s="4">
        <f>Table4[[#This Row],[Quantity]]*Table4[[#This Row],[UnitPrice]]</f>
        <v>733.86</v>
      </c>
      <c r="J450" s="4">
        <f>Table4[[#This Row],[Gross Revenue]]*(1-Table4[[#This Row],[Discount]])</f>
        <v>660.47400000000005</v>
      </c>
      <c r="K450" s="4">
        <f>Table4[[#This Row],[Quantity]]*Table4[[#This Row],[CostPrice]]</f>
        <v>570.46</v>
      </c>
      <c r="L450" s="4">
        <f>Table4[[#This Row],[Net Revenue]]-Table4[[#This Row],[Total Cost]]</f>
        <v>90.01400000000001</v>
      </c>
      <c r="M450" t="str">
        <f>_xlfn.XLOOKUP(Table4[[#This Row],[ProductID]], Products!A:A,Products!B:B, "Not Found")</f>
        <v>Stage Footwear</v>
      </c>
      <c r="N450" t="str">
        <f>TEXT(Table4[[#This Row],[Date]], "mmm")</f>
        <v>Jan</v>
      </c>
      <c r="O450" t="str">
        <f>TEXT(Table4[[#This Row],[Date]], "yyyy")</f>
        <v>2025</v>
      </c>
      <c r="P450" t="str">
        <f>_xlfn.XLOOKUP(Table4[[#This Row],[ProductID]],Products!A:A,Products!C:C, "Not Found")</f>
        <v>Fashion</v>
      </c>
      <c r="Q450" t="str">
        <f>_xlfn.XLOOKUP(Table4[[#This Row],[ProductID]],Products!A:A,Products!D:D,"Not Found")</f>
        <v>Footwear</v>
      </c>
      <c r="R450">
        <f>_xlfn.XLOOKUP(Table4[[#This Row],[ProductID]],Products!A:A,Products!E:E,"Not Found")</f>
        <v>366.93</v>
      </c>
      <c r="S450">
        <f>_xlfn.XLOOKUP(Table4[[#This Row],[ProductID]],Products!A:A,Products!F:F, "Not Found")</f>
        <v>285.23</v>
      </c>
      <c r="T450" t="str">
        <f>_xlfn.XLOOKUP(Table4[[#This Row],[CustomerID]],Customers!A:A,Customers!D:D, "Not Found")</f>
        <v>M</v>
      </c>
      <c r="U450" s="6">
        <f>_xlfn.XLOOKUP(Table4[[#This Row],[CustomerID]],Customers!A:A,Customers!E:E, "Not Found")</f>
        <v>33546</v>
      </c>
      <c r="V450">
        <f ca="1">DATEDIF(Table4[[#This Row],[CustomerBirthday]], TODAY(), "Y")</f>
        <v>34</v>
      </c>
      <c r="W450" t="str" cm="1">
        <f t="array" aca="1" ref="W450" ca="1">_xlfn.IFS(Table4[[#This Row],[Age]]&lt;25, "Under 25",Table4[[#This Row],[Age]]=34, "25-34", Table4[[#This Row],[Age]]&lt;=49, "35-49", Table4[[#This Row],[Age]]&lt;=64, "50-64", Table4[[#This Row],[Age]]&gt;=65, "65+")</f>
        <v>25-34</v>
      </c>
      <c r="X450" t="str">
        <f>_xlfn.XLOOKUP(Table4[[#This Row],[StoreID]],Stores!A:A,Stores!B:B, "Not found")</f>
        <v>MegaMart New Michele</v>
      </c>
      <c r="Y450" t="str">
        <f>_xlfn.XLOOKUP(Table4[[#This Row],[StoreID]],Stores!A:A,Stores!C:C, "Not Found")</f>
        <v>New Michele</v>
      </c>
      <c r="Z450" t="str">
        <f>_xlfn.XLOOKUP(Table4[[#This Row],[StoreID]],Stores!A:A,Stores!D:D, "Not Found")</f>
        <v>West</v>
      </c>
    </row>
    <row r="451" spans="1:26">
      <c r="A451" t="s">
        <v>1317</v>
      </c>
      <c r="B451" s="1">
        <v>45806</v>
      </c>
      <c r="C451" t="s">
        <v>650</v>
      </c>
      <c r="D451" t="s">
        <v>757</v>
      </c>
      <c r="E451" t="s">
        <v>842</v>
      </c>
      <c r="F451">
        <v>4</v>
      </c>
      <c r="G451">
        <v>0</v>
      </c>
      <c r="H451" t="s">
        <v>868</v>
      </c>
      <c r="I451" s="4">
        <f>Table4[[#This Row],[Quantity]]*Table4[[#This Row],[UnitPrice]]</f>
        <v>4984.4399999999996</v>
      </c>
      <c r="J451" s="4">
        <f>Table4[[#This Row],[Gross Revenue]]*(1-Table4[[#This Row],[Discount]])</f>
        <v>4984.4399999999996</v>
      </c>
      <c r="K451" s="4">
        <f>Table4[[#This Row],[Quantity]]*Table4[[#This Row],[CostPrice]]</f>
        <v>3334.08</v>
      </c>
      <c r="L451" s="4">
        <f>Table4[[#This Row],[Net Revenue]]-Table4[[#This Row],[Total Cost]]</f>
        <v>1650.3599999999997</v>
      </c>
      <c r="M451" t="str">
        <f>_xlfn.XLOOKUP(Table4[[#This Row],[ProductID]], Products!A:A,Products!B:B, "Not Found")</f>
        <v>Find Headphones</v>
      </c>
      <c r="N451" t="str">
        <f>TEXT(Table4[[#This Row],[Date]], "mmm")</f>
        <v>May</v>
      </c>
      <c r="O451" t="str">
        <f>TEXT(Table4[[#This Row],[Date]], "yyyy")</f>
        <v>2025</v>
      </c>
      <c r="P451" t="str">
        <f>_xlfn.XLOOKUP(Table4[[#This Row],[ProductID]],Products!A:A,Products!C:C, "Not Found")</f>
        <v>Electronics</v>
      </c>
      <c r="Q451" t="str">
        <f>_xlfn.XLOOKUP(Table4[[#This Row],[ProductID]],Products!A:A,Products!D:D,"Not Found")</f>
        <v>Headphones</v>
      </c>
      <c r="R451">
        <f>_xlfn.XLOOKUP(Table4[[#This Row],[ProductID]],Products!A:A,Products!E:E,"Not Found")</f>
        <v>1246.1099999999999</v>
      </c>
      <c r="S451">
        <f>_xlfn.XLOOKUP(Table4[[#This Row],[ProductID]],Products!A:A,Products!F:F, "Not Found")</f>
        <v>833.52</v>
      </c>
      <c r="T451" t="str">
        <f>_xlfn.XLOOKUP(Table4[[#This Row],[CustomerID]],Customers!A:A,Customers!D:D, "Not Found")</f>
        <v>M</v>
      </c>
      <c r="U451" s="6">
        <f>_xlfn.XLOOKUP(Table4[[#This Row],[CustomerID]],Customers!A:A,Customers!E:E, "Not Found")</f>
        <v>37724</v>
      </c>
      <c r="V451">
        <f ca="1">DATEDIF(Table4[[#This Row],[CustomerBirthday]], TODAY(), "Y")</f>
        <v>23</v>
      </c>
      <c r="W451" t="str" cm="1">
        <f t="array" aca="1" ref="W451" ca="1">_xlfn.IFS(Table4[[#This Row],[Age]]&lt;25, "Under 25",Table4[[#This Row],[Age]]=34, "25-34", Table4[[#This Row],[Age]]&lt;=49, "35-49", Table4[[#This Row],[Age]]&lt;=64, "50-64", Table4[[#This Row],[Age]]&gt;=65, "65+")</f>
        <v>Under 25</v>
      </c>
      <c r="X451" t="str">
        <f>_xlfn.XLOOKUP(Table4[[#This Row],[StoreID]],Stores!A:A,Stores!B:B, "Not found")</f>
        <v>MegaMart Brianahaven</v>
      </c>
      <c r="Y451" t="str">
        <f>_xlfn.XLOOKUP(Table4[[#This Row],[StoreID]],Stores!A:A,Stores!C:C, "Not Found")</f>
        <v>Brianahaven</v>
      </c>
      <c r="Z451" t="str">
        <f>_xlfn.XLOOKUP(Table4[[#This Row],[StoreID]],Stores!A:A,Stores!D:D, "Not Found")</f>
        <v>North</v>
      </c>
    </row>
    <row r="452" spans="1:26">
      <c r="A452" t="s">
        <v>1318</v>
      </c>
      <c r="B452" s="1">
        <v>45589</v>
      </c>
      <c r="C452" t="s">
        <v>554</v>
      </c>
      <c r="D452" t="s">
        <v>808</v>
      </c>
      <c r="E452" t="s">
        <v>842</v>
      </c>
      <c r="F452">
        <v>5</v>
      </c>
      <c r="G452">
        <v>0.15</v>
      </c>
      <c r="H452" t="s">
        <v>868</v>
      </c>
      <c r="I452" s="4">
        <f>Table4[[#This Row],[Quantity]]*Table4[[#This Row],[UnitPrice]]</f>
        <v>8175.05</v>
      </c>
      <c r="J452" s="4">
        <f>Table4[[#This Row],[Gross Revenue]]*(1-Table4[[#This Row],[Discount]])</f>
        <v>6948.7924999999996</v>
      </c>
      <c r="K452" s="4">
        <f>Table4[[#This Row],[Quantity]]*Table4[[#This Row],[CostPrice]]</f>
        <v>5216.45</v>
      </c>
      <c r="L452" s="4">
        <f>Table4[[#This Row],[Net Revenue]]-Table4[[#This Row],[Total Cost]]</f>
        <v>1732.3424999999997</v>
      </c>
      <c r="M452" t="str">
        <f>_xlfn.XLOOKUP(Table4[[#This Row],[ProductID]], Products!A:A,Products!B:B, "Not Found")</f>
        <v>Present Television</v>
      </c>
      <c r="N452" t="str">
        <f>TEXT(Table4[[#This Row],[Date]], "mmm")</f>
        <v>Oct</v>
      </c>
      <c r="O452" t="str">
        <f>TEXT(Table4[[#This Row],[Date]], "yyyy")</f>
        <v>2024</v>
      </c>
      <c r="P452" t="str">
        <f>_xlfn.XLOOKUP(Table4[[#This Row],[ProductID]],Products!A:A,Products!C:C, "Not Found")</f>
        <v>Electronics</v>
      </c>
      <c r="Q452" t="str">
        <f>_xlfn.XLOOKUP(Table4[[#This Row],[ProductID]],Products!A:A,Products!D:D,"Not Found")</f>
        <v>Television</v>
      </c>
      <c r="R452">
        <f>_xlfn.XLOOKUP(Table4[[#This Row],[ProductID]],Products!A:A,Products!E:E,"Not Found")</f>
        <v>1635.01</v>
      </c>
      <c r="S452">
        <f>_xlfn.XLOOKUP(Table4[[#This Row],[ProductID]],Products!A:A,Products!F:F, "Not Found")</f>
        <v>1043.29</v>
      </c>
      <c r="T452" t="str">
        <f>_xlfn.XLOOKUP(Table4[[#This Row],[CustomerID]],Customers!A:A,Customers!D:D, "Not Found")</f>
        <v>M</v>
      </c>
      <c r="U452" s="6">
        <f>_xlfn.XLOOKUP(Table4[[#This Row],[CustomerID]],Customers!A:A,Customers!E:E, "Not Found")</f>
        <v>26178</v>
      </c>
      <c r="V452">
        <f ca="1">DATEDIF(Table4[[#This Row],[CustomerBirthday]], TODAY(), "Y")</f>
        <v>54</v>
      </c>
      <c r="W452" t="str" cm="1">
        <f t="array" aca="1" ref="W452" ca="1">_xlfn.IFS(Table4[[#This Row],[Age]]&lt;25, "Under 25",Table4[[#This Row],[Age]]=34, "25-34", Table4[[#This Row],[Age]]&lt;=49, "35-49", Table4[[#This Row],[Age]]&lt;=64, "50-64", Table4[[#This Row],[Age]]&gt;=65, "65+")</f>
        <v>50-64</v>
      </c>
      <c r="X452" t="str">
        <f>_xlfn.XLOOKUP(Table4[[#This Row],[StoreID]],Stores!A:A,Stores!B:B, "Not found")</f>
        <v>MegaMart Brianahaven</v>
      </c>
      <c r="Y452" t="str">
        <f>_xlfn.XLOOKUP(Table4[[#This Row],[StoreID]],Stores!A:A,Stores!C:C, "Not Found")</f>
        <v>Brianahaven</v>
      </c>
      <c r="Z452" t="str">
        <f>_xlfn.XLOOKUP(Table4[[#This Row],[StoreID]],Stores!A:A,Stores!D:D, "Not Found")</f>
        <v>North</v>
      </c>
    </row>
    <row r="453" spans="1:26">
      <c r="A453" t="s">
        <v>1319</v>
      </c>
      <c r="B453" s="1">
        <v>45747</v>
      </c>
      <c r="C453" t="s">
        <v>509</v>
      </c>
      <c r="D453" t="s">
        <v>792</v>
      </c>
      <c r="E453" t="s">
        <v>831</v>
      </c>
      <c r="F453">
        <v>3</v>
      </c>
      <c r="G453">
        <v>0</v>
      </c>
      <c r="H453" t="s">
        <v>875</v>
      </c>
      <c r="I453" s="4">
        <f>Table4[[#This Row],[Quantity]]*Table4[[#This Row],[UnitPrice]]</f>
        <v>5396.91</v>
      </c>
      <c r="J453" s="4">
        <f>Table4[[#This Row],[Gross Revenue]]*(1-Table4[[#This Row],[Discount]])</f>
        <v>5396.91</v>
      </c>
      <c r="K453" s="4">
        <f>Table4[[#This Row],[Quantity]]*Table4[[#This Row],[CostPrice]]</f>
        <v>3987.4500000000003</v>
      </c>
      <c r="L453" s="4">
        <f>Table4[[#This Row],[Net Revenue]]-Table4[[#This Row],[Total Cost]]</f>
        <v>1409.4599999999996</v>
      </c>
      <c r="M453" t="str">
        <f>_xlfn.XLOOKUP(Table4[[#This Row],[ProductID]], Products!A:A,Products!B:B, "Not Found")</f>
        <v>Beat Accessories</v>
      </c>
      <c r="N453" t="str">
        <f>TEXT(Table4[[#This Row],[Date]], "mmm")</f>
        <v>Mar</v>
      </c>
      <c r="O453" t="str">
        <f>TEXT(Table4[[#This Row],[Date]], "yyyy")</f>
        <v>2025</v>
      </c>
      <c r="P453" t="str">
        <f>_xlfn.XLOOKUP(Table4[[#This Row],[ProductID]],Products!A:A,Products!C:C, "Not Found")</f>
        <v>Fashion</v>
      </c>
      <c r="Q453" t="str">
        <f>_xlfn.XLOOKUP(Table4[[#This Row],[ProductID]],Products!A:A,Products!D:D,"Not Found")</f>
        <v>Accessories</v>
      </c>
      <c r="R453">
        <f>_xlfn.XLOOKUP(Table4[[#This Row],[ProductID]],Products!A:A,Products!E:E,"Not Found")</f>
        <v>1798.97</v>
      </c>
      <c r="S453">
        <f>_xlfn.XLOOKUP(Table4[[#This Row],[ProductID]],Products!A:A,Products!F:F, "Not Found")</f>
        <v>1329.15</v>
      </c>
      <c r="T453" t="str">
        <f>_xlfn.XLOOKUP(Table4[[#This Row],[CustomerID]],Customers!A:A,Customers!D:D, "Not Found")</f>
        <v>F</v>
      </c>
      <c r="U453" s="6">
        <f>_xlfn.XLOOKUP(Table4[[#This Row],[CustomerID]],Customers!A:A,Customers!E:E, "Not Found")</f>
        <v>26827</v>
      </c>
      <c r="V453">
        <f ca="1">DATEDIF(Table4[[#This Row],[CustomerBirthday]], TODAY(), "Y")</f>
        <v>53</v>
      </c>
      <c r="W453" t="str" cm="1">
        <f t="array" aca="1" ref="W453" ca="1">_xlfn.IFS(Table4[[#This Row],[Age]]&lt;25, "Under 25",Table4[[#This Row],[Age]]=34, "25-34", Table4[[#This Row],[Age]]&lt;=49, "35-49", Table4[[#This Row],[Age]]&lt;=64, "50-64", Table4[[#This Row],[Age]]&gt;=65, "65+")</f>
        <v>50-64</v>
      </c>
      <c r="X453" t="str">
        <f>_xlfn.XLOOKUP(Table4[[#This Row],[StoreID]],Stores!A:A,Stores!B:B, "Not found")</f>
        <v>MegaMart Jimenezborough</v>
      </c>
      <c r="Y453" t="str">
        <f>_xlfn.XLOOKUP(Table4[[#This Row],[StoreID]],Stores!A:A,Stores!C:C, "Not Found")</f>
        <v>Jimenezborough</v>
      </c>
      <c r="Z453" t="str">
        <f>_xlfn.XLOOKUP(Table4[[#This Row],[StoreID]],Stores!A:A,Stores!D:D, "Not Found")</f>
        <v>South</v>
      </c>
    </row>
    <row r="454" spans="1:26">
      <c r="A454" t="s">
        <v>1320</v>
      </c>
      <c r="B454" s="1">
        <v>45292</v>
      </c>
      <c r="C454" t="s">
        <v>693</v>
      </c>
      <c r="D454" t="s">
        <v>739</v>
      </c>
      <c r="E454" t="s">
        <v>835</v>
      </c>
      <c r="F454">
        <v>3</v>
      </c>
      <c r="G454">
        <v>0.05</v>
      </c>
      <c r="H454" t="s">
        <v>875</v>
      </c>
      <c r="I454" s="4">
        <f>Table4[[#This Row],[Quantity]]*Table4[[#This Row],[UnitPrice]]</f>
        <v>3582.3599999999997</v>
      </c>
      <c r="J454" s="4">
        <f>Table4[[#This Row],[Gross Revenue]]*(1-Table4[[#This Row],[Discount]])</f>
        <v>3403.2419999999997</v>
      </c>
      <c r="K454" s="4">
        <f>Table4[[#This Row],[Quantity]]*Table4[[#This Row],[CostPrice]]</f>
        <v>2516.8500000000004</v>
      </c>
      <c r="L454" s="4">
        <f>Table4[[#This Row],[Net Revenue]]-Table4[[#This Row],[Total Cost]]</f>
        <v>886.39199999999937</v>
      </c>
      <c r="M454" t="str">
        <f>_xlfn.XLOOKUP(Table4[[#This Row],[ProductID]], Products!A:A,Products!B:B, "Not Found")</f>
        <v>Step Smartphone</v>
      </c>
      <c r="N454" t="str">
        <f>TEXT(Table4[[#This Row],[Date]], "mmm")</f>
        <v>Jan</v>
      </c>
      <c r="O454" t="str">
        <f>TEXT(Table4[[#This Row],[Date]], "yyyy")</f>
        <v>2024</v>
      </c>
      <c r="P454" t="str">
        <f>_xlfn.XLOOKUP(Table4[[#This Row],[ProductID]],Products!A:A,Products!C:C, "Not Found")</f>
        <v>Electronics</v>
      </c>
      <c r="Q454" t="str">
        <f>_xlfn.XLOOKUP(Table4[[#This Row],[ProductID]],Products!A:A,Products!D:D,"Not Found")</f>
        <v>Smartphone</v>
      </c>
      <c r="R454">
        <f>_xlfn.XLOOKUP(Table4[[#This Row],[ProductID]],Products!A:A,Products!E:E,"Not Found")</f>
        <v>1194.1199999999999</v>
      </c>
      <c r="S454">
        <f>_xlfn.XLOOKUP(Table4[[#This Row],[ProductID]],Products!A:A,Products!F:F, "Not Found")</f>
        <v>838.95</v>
      </c>
      <c r="T454" t="str">
        <f>_xlfn.XLOOKUP(Table4[[#This Row],[CustomerID]],Customers!A:A,Customers!D:D, "Not Found")</f>
        <v>M</v>
      </c>
      <c r="U454" s="6">
        <f>_xlfn.XLOOKUP(Table4[[#This Row],[CustomerID]],Customers!A:A,Customers!E:E, "Not Found")</f>
        <v>21086</v>
      </c>
      <c r="V454">
        <f ca="1">DATEDIF(Table4[[#This Row],[CustomerBirthday]], TODAY(), "Y")</f>
        <v>68</v>
      </c>
      <c r="W454" t="str" cm="1">
        <f t="array" aca="1" ref="W454" ca="1">_xlfn.IFS(Table4[[#This Row],[Age]]&lt;25, "Under 25",Table4[[#This Row],[Age]]=34, "25-34", Table4[[#This Row],[Age]]&lt;=49, "35-49", Table4[[#This Row],[Age]]&lt;=64, "50-64", Table4[[#This Row],[Age]]&gt;=65, "65+")</f>
        <v>65+</v>
      </c>
      <c r="X454" t="str">
        <f>_xlfn.XLOOKUP(Table4[[#This Row],[StoreID]],Stores!A:A,Stores!B:B, "Not found")</f>
        <v>MegaMart Peckmouth</v>
      </c>
      <c r="Y454" t="str">
        <f>_xlfn.XLOOKUP(Table4[[#This Row],[StoreID]],Stores!A:A,Stores!C:C, "Not Found")</f>
        <v>Peckmouth</v>
      </c>
      <c r="Z454" t="str">
        <f>_xlfn.XLOOKUP(Table4[[#This Row],[StoreID]],Stores!A:A,Stores!D:D, "Not Found")</f>
        <v>East</v>
      </c>
    </row>
    <row r="455" spans="1:26">
      <c r="A455" t="s">
        <v>1321</v>
      </c>
      <c r="B455" s="1">
        <v>45839</v>
      </c>
      <c r="C455" t="s">
        <v>527</v>
      </c>
      <c r="D455" t="s">
        <v>798</v>
      </c>
      <c r="E455" t="s">
        <v>842</v>
      </c>
      <c r="F455">
        <v>3</v>
      </c>
      <c r="G455">
        <v>0.15</v>
      </c>
      <c r="H455" t="s">
        <v>875</v>
      </c>
      <c r="I455" s="4">
        <f>Table4[[#This Row],[Quantity]]*Table4[[#This Row],[UnitPrice]]</f>
        <v>4504.38</v>
      </c>
      <c r="J455" s="4">
        <f>Table4[[#This Row],[Gross Revenue]]*(1-Table4[[#This Row],[Discount]])</f>
        <v>3828.723</v>
      </c>
      <c r="K455" s="4">
        <f>Table4[[#This Row],[Quantity]]*Table4[[#This Row],[CostPrice]]</f>
        <v>3503.19</v>
      </c>
      <c r="L455" s="4">
        <f>Table4[[#This Row],[Net Revenue]]-Table4[[#This Row],[Total Cost]]</f>
        <v>325.5329999999999</v>
      </c>
      <c r="M455" t="str">
        <f>_xlfn.XLOOKUP(Table4[[#This Row],[ProductID]], Products!A:A,Products!B:B, "Not Found")</f>
        <v>New Watches</v>
      </c>
      <c r="N455" t="str">
        <f>TEXT(Table4[[#This Row],[Date]], "mmm")</f>
        <v>Jul</v>
      </c>
      <c r="O455" t="str">
        <f>TEXT(Table4[[#This Row],[Date]], "yyyy")</f>
        <v>2025</v>
      </c>
      <c r="P455" t="str">
        <f>_xlfn.XLOOKUP(Table4[[#This Row],[ProductID]],Products!A:A,Products!C:C, "Not Found")</f>
        <v>Fashion</v>
      </c>
      <c r="Q455" t="str">
        <f>_xlfn.XLOOKUP(Table4[[#This Row],[ProductID]],Products!A:A,Products!D:D,"Not Found")</f>
        <v>Watches</v>
      </c>
      <c r="R455">
        <f>_xlfn.XLOOKUP(Table4[[#This Row],[ProductID]],Products!A:A,Products!E:E,"Not Found")</f>
        <v>1501.46</v>
      </c>
      <c r="S455">
        <f>_xlfn.XLOOKUP(Table4[[#This Row],[ProductID]],Products!A:A,Products!F:F, "Not Found")</f>
        <v>1167.73</v>
      </c>
      <c r="T455" t="str">
        <f>_xlfn.XLOOKUP(Table4[[#This Row],[CustomerID]],Customers!A:A,Customers!D:D, "Not Found")</f>
        <v>F</v>
      </c>
      <c r="U455" s="6">
        <f>_xlfn.XLOOKUP(Table4[[#This Row],[CustomerID]],Customers!A:A,Customers!E:E, "Not Found")</f>
        <v>21861</v>
      </c>
      <c r="V455">
        <f ca="1">DATEDIF(Table4[[#This Row],[CustomerBirthday]], TODAY(), "Y")</f>
        <v>66</v>
      </c>
      <c r="W455" t="str" cm="1">
        <f t="array" aca="1" ref="W455" ca="1">_xlfn.IFS(Table4[[#This Row],[Age]]&lt;25, "Under 25",Table4[[#This Row],[Age]]=34, "25-34", Table4[[#This Row],[Age]]&lt;=49, "35-49", Table4[[#This Row],[Age]]&lt;=64, "50-64", Table4[[#This Row],[Age]]&gt;=65, "65+")</f>
        <v>65+</v>
      </c>
      <c r="X455" t="str">
        <f>_xlfn.XLOOKUP(Table4[[#This Row],[StoreID]],Stores!A:A,Stores!B:B, "Not found")</f>
        <v>MegaMart Brianahaven</v>
      </c>
      <c r="Y455" t="str">
        <f>_xlfn.XLOOKUP(Table4[[#This Row],[StoreID]],Stores!A:A,Stores!C:C, "Not Found")</f>
        <v>Brianahaven</v>
      </c>
      <c r="Z455" t="str">
        <f>_xlfn.XLOOKUP(Table4[[#This Row],[StoreID]],Stores!A:A,Stores!D:D, "Not Found")</f>
        <v>North</v>
      </c>
    </row>
    <row r="456" spans="1:26">
      <c r="A456" t="s">
        <v>1322</v>
      </c>
      <c r="B456" s="1">
        <v>45853</v>
      </c>
      <c r="C456" t="s">
        <v>15</v>
      </c>
      <c r="D456" t="s">
        <v>786</v>
      </c>
      <c r="E456" t="s">
        <v>831</v>
      </c>
      <c r="F456">
        <v>3</v>
      </c>
      <c r="G456">
        <v>0.05</v>
      </c>
      <c r="H456" t="s">
        <v>871</v>
      </c>
      <c r="I456" s="4">
        <f>Table4[[#This Row],[Quantity]]*Table4[[#This Row],[UnitPrice]]</f>
        <v>87.72</v>
      </c>
      <c r="J456" s="4">
        <f>Table4[[#This Row],[Gross Revenue]]*(1-Table4[[#This Row],[Discount]])</f>
        <v>83.333999999999989</v>
      </c>
      <c r="K456" s="4">
        <f>Table4[[#This Row],[Quantity]]*Table4[[#This Row],[CostPrice]]</f>
        <v>45.839999999999996</v>
      </c>
      <c r="L456" s="4">
        <f>Table4[[#This Row],[Net Revenue]]-Table4[[#This Row],[Total Cost]]</f>
        <v>37.493999999999993</v>
      </c>
      <c r="M456" t="str">
        <f>_xlfn.XLOOKUP(Table4[[#This Row],[ProductID]], Products!A:A,Products!B:B, "Not Found")</f>
        <v>National Watches</v>
      </c>
      <c r="N456" t="str">
        <f>TEXT(Table4[[#This Row],[Date]], "mmm")</f>
        <v>Jul</v>
      </c>
      <c r="O456" t="str">
        <f>TEXT(Table4[[#This Row],[Date]], "yyyy")</f>
        <v>2025</v>
      </c>
      <c r="P456" t="str">
        <f>_xlfn.XLOOKUP(Table4[[#This Row],[ProductID]],Products!A:A,Products!C:C, "Not Found")</f>
        <v>Fashion</v>
      </c>
      <c r="Q456" t="str">
        <f>_xlfn.XLOOKUP(Table4[[#This Row],[ProductID]],Products!A:A,Products!D:D,"Not Found")</f>
        <v>Watches</v>
      </c>
      <c r="R456">
        <f>_xlfn.XLOOKUP(Table4[[#This Row],[ProductID]],Products!A:A,Products!E:E,"Not Found")</f>
        <v>29.24</v>
      </c>
      <c r="S456">
        <f>_xlfn.XLOOKUP(Table4[[#This Row],[ProductID]],Products!A:A,Products!F:F, "Not Found")</f>
        <v>15.28</v>
      </c>
      <c r="T456" t="str">
        <f>_xlfn.XLOOKUP(Table4[[#This Row],[CustomerID]],Customers!A:A,Customers!D:D, "Not Found")</f>
        <v>F</v>
      </c>
      <c r="U456" s="6">
        <f>_xlfn.XLOOKUP(Table4[[#This Row],[CustomerID]],Customers!A:A,Customers!E:E, "Not Found")</f>
        <v>38461</v>
      </c>
      <c r="V456">
        <f ca="1">DATEDIF(Table4[[#This Row],[CustomerBirthday]], TODAY(), "Y")</f>
        <v>21</v>
      </c>
      <c r="W456" t="str" cm="1">
        <f t="array" aca="1" ref="W456" ca="1">_xlfn.IFS(Table4[[#This Row],[Age]]&lt;25, "Under 25",Table4[[#This Row],[Age]]=34, "25-34", Table4[[#This Row],[Age]]&lt;=49, "35-49", Table4[[#This Row],[Age]]&lt;=64, "50-64", Table4[[#This Row],[Age]]&gt;=65, "65+")</f>
        <v>Under 25</v>
      </c>
      <c r="X456" t="str">
        <f>_xlfn.XLOOKUP(Table4[[#This Row],[StoreID]],Stores!A:A,Stores!B:B, "Not found")</f>
        <v>MegaMart Jimenezborough</v>
      </c>
      <c r="Y456" t="str">
        <f>_xlfn.XLOOKUP(Table4[[#This Row],[StoreID]],Stores!A:A,Stores!C:C, "Not Found")</f>
        <v>Jimenezborough</v>
      </c>
      <c r="Z456" t="str">
        <f>_xlfn.XLOOKUP(Table4[[#This Row],[StoreID]],Stores!A:A,Stores!D:D, "Not Found")</f>
        <v>South</v>
      </c>
    </row>
    <row r="457" spans="1:26">
      <c r="A457" t="s">
        <v>1323</v>
      </c>
      <c r="B457" s="1">
        <v>45674</v>
      </c>
      <c r="C457" t="s">
        <v>429</v>
      </c>
      <c r="D457" t="s">
        <v>812</v>
      </c>
      <c r="E457" t="s">
        <v>839</v>
      </c>
      <c r="F457">
        <v>4</v>
      </c>
      <c r="G457">
        <v>0.15</v>
      </c>
      <c r="H457" t="s">
        <v>871</v>
      </c>
      <c r="I457" s="4">
        <f>Table4[[#This Row],[Quantity]]*Table4[[#This Row],[UnitPrice]]</f>
        <v>2257.6799999999998</v>
      </c>
      <c r="J457" s="4">
        <f>Table4[[#This Row],[Gross Revenue]]*(1-Table4[[#This Row],[Discount]])</f>
        <v>1919.0279999999998</v>
      </c>
      <c r="K457" s="4">
        <f>Table4[[#This Row],[Quantity]]*Table4[[#This Row],[CostPrice]]</f>
        <v>1175.8399999999999</v>
      </c>
      <c r="L457" s="4">
        <f>Table4[[#This Row],[Net Revenue]]-Table4[[#This Row],[Total Cost]]</f>
        <v>743.18799999999987</v>
      </c>
      <c r="M457" t="str">
        <f>_xlfn.XLOOKUP(Table4[[#This Row],[ProductID]], Products!A:A,Products!B:B, "Not Found")</f>
        <v>Soon Accessories</v>
      </c>
      <c r="N457" t="str">
        <f>TEXT(Table4[[#This Row],[Date]], "mmm")</f>
        <v>Jan</v>
      </c>
      <c r="O457" t="str">
        <f>TEXT(Table4[[#This Row],[Date]], "yyyy")</f>
        <v>2025</v>
      </c>
      <c r="P457" t="str">
        <f>_xlfn.XLOOKUP(Table4[[#This Row],[ProductID]],Products!A:A,Products!C:C, "Not Found")</f>
        <v>Fashion</v>
      </c>
      <c r="Q457" t="str">
        <f>_xlfn.XLOOKUP(Table4[[#This Row],[ProductID]],Products!A:A,Products!D:D,"Not Found")</f>
        <v>Accessories</v>
      </c>
      <c r="R457">
        <f>_xlfn.XLOOKUP(Table4[[#This Row],[ProductID]],Products!A:A,Products!E:E,"Not Found")</f>
        <v>564.41999999999996</v>
      </c>
      <c r="S457">
        <f>_xlfn.XLOOKUP(Table4[[#This Row],[ProductID]],Products!A:A,Products!F:F, "Not Found")</f>
        <v>293.95999999999998</v>
      </c>
      <c r="T457" t="str">
        <f>_xlfn.XLOOKUP(Table4[[#This Row],[CustomerID]],Customers!A:A,Customers!D:D, "Not Found")</f>
        <v>M</v>
      </c>
      <c r="U457" s="6">
        <f>_xlfn.XLOOKUP(Table4[[#This Row],[CustomerID]],Customers!A:A,Customers!E:E, "Not Found")</f>
        <v>21971</v>
      </c>
      <c r="V457">
        <f ca="1">DATEDIF(Table4[[#This Row],[CustomerBirthday]], TODAY(), "Y")</f>
        <v>66</v>
      </c>
      <c r="W457" t="str" cm="1">
        <f t="array" aca="1" ref="W457" ca="1">_xlfn.IFS(Table4[[#This Row],[Age]]&lt;25, "Under 25",Table4[[#This Row],[Age]]=34, "25-34", Table4[[#This Row],[Age]]&lt;=49, "35-49", Table4[[#This Row],[Age]]&lt;=64, "50-64", Table4[[#This Row],[Age]]&gt;=65, "65+")</f>
        <v>65+</v>
      </c>
      <c r="X457" t="str">
        <f>_xlfn.XLOOKUP(Table4[[#This Row],[StoreID]],Stores!A:A,Stores!B:B, "Not found")</f>
        <v>MegaMart New Michele</v>
      </c>
      <c r="Y457" t="str">
        <f>_xlfn.XLOOKUP(Table4[[#This Row],[StoreID]],Stores!A:A,Stores!C:C, "Not Found")</f>
        <v>New Michele</v>
      </c>
      <c r="Z457" t="str">
        <f>_xlfn.XLOOKUP(Table4[[#This Row],[StoreID]],Stores!A:A,Stores!D:D, "Not Found")</f>
        <v>West</v>
      </c>
    </row>
    <row r="458" spans="1:26">
      <c r="A458" t="s">
        <v>1324</v>
      </c>
      <c r="B458" s="1">
        <v>45774</v>
      </c>
      <c r="C458" t="s">
        <v>335</v>
      </c>
      <c r="D458" t="s">
        <v>816</v>
      </c>
      <c r="E458" t="s">
        <v>831</v>
      </c>
      <c r="F458">
        <v>4</v>
      </c>
      <c r="G458">
        <v>0</v>
      </c>
      <c r="H458" t="s">
        <v>865</v>
      </c>
      <c r="I458" s="4">
        <f>Table4[[#This Row],[Quantity]]*Table4[[#This Row],[UnitPrice]]</f>
        <v>7516.32</v>
      </c>
      <c r="J458" s="4">
        <f>Table4[[#This Row],[Gross Revenue]]*(1-Table4[[#This Row],[Discount]])</f>
        <v>7516.32</v>
      </c>
      <c r="K458" s="4">
        <f>Table4[[#This Row],[Quantity]]*Table4[[#This Row],[CostPrice]]</f>
        <v>4018.24</v>
      </c>
      <c r="L458" s="4">
        <f>Table4[[#This Row],[Net Revenue]]-Table4[[#This Row],[Total Cost]]</f>
        <v>3498.08</v>
      </c>
      <c r="M458" t="str">
        <f>_xlfn.XLOOKUP(Table4[[#This Row],[ProductID]], Products!A:A,Products!B:B, "Not Found")</f>
        <v>Set Dairy</v>
      </c>
      <c r="N458" t="str">
        <f>TEXT(Table4[[#This Row],[Date]], "mmm")</f>
        <v>Apr</v>
      </c>
      <c r="O458" t="str">
        <f>TEXT(Table4[[#This Row],[Date]], "yyyy")</f>
        <v>2025</v>
      </c>
      <c r="P458" t="str">
        <f>_xlfn.XLOOKUP(Table4[[#This Row],[ProductID]],Products!A:A,Products!C:C, "Not Found")</f>
        <v>Groceries</v>
      </c>
      <c r="Q458" t="str">
        <f>_xlfn.XLOOKUP(Table4[[#This Row],[ProductID]],Products!A:A,Products!D:D,"Not Found")</f>
        <v>Dairy</v>
      </c>
      <c r="R458">
        <f>_xlfn.XLOOKUP(Table4[[#This Row],[ProductID]],Products!A:A,Products!E:E,"Not Found")</f>
        <v>1879.08</v>
      </c>
      <c r="S458">
        <f>_xlfn.XLOOKUP(Table4[[#This Row],[ProductID]],Products!A:A,Products!F:F, "Not Found")</f>
        <v>1004.56</v>
      </c>
      <c r="T458" t="str">
        <f>_xlfn.XLOOKUP(Table4[[#This Row],[CustomerID]],Customers!A:A,Customers!D:D, "Not Found")</f>
        <v>F</v>
      </c>
      <c r="U458" s="6">
        <f>_xlfn.XLOOKUP(Table4[[#This Row],[CustomerID]],Customers!A:A,Customers!E:E, "Not Found")</f>
        <v>25396</v>
      </c>
      <c r="V458">
        <f ca="1">DATEDIF(Table4[[#This Row],[CustomerBirthday]], TODAY(), "Y")</f>
        <v>57</v>
      </c>
      <c r="W458" t="str" cm="1">
        <f t="array" aca="1" ref="W458" ca="1">_xlfn.IFS(Table4[[#This Row],[Age]]&lt;25, "Under 25",Table4[[#This Row],[Age]]=34, "25-34", Table4[[#This Row],[Age]]&lt;=49, "35-49", Table4[[#This Row],[Age]]&lt;=64, "50-64", Table4[[#This Row],[Age]]&gt;=65, "65+")</f>
        <v>50-64</v>
      </c>
      <c r="X458" t="str">
        <f>_xlfn.XLOOKUP(Table4[[#This Row],[StoreID]],Stores!A:A,Stores!B:B, "Not found")</f>
        <v>MegaMart Jimenezborough</v>
      </c>
      <c r="Y458" t="str">
        <f>_xlfn.XLOOKUP(Table4[[#This Row],[StoreID]],Stores!A:A,Stores!C:C, "Not Found")</f>
        <v>Jimenezborough</v>
      </c>
      <c r="Z458" t="str">
        <f>_xlfn.XLOOKUP(Table4[[#This Row],[StoreID]],Stores!A:A,Stores!D:D, "Not Found")</f>
        <v>South</v>
      </c>
    </row>
    <row r="459" spans="1:26">
      <c r="A459" t="s">
        <v>1325</v>
      </c>
      <c r="B459" s="1">
        <v>45842</v>
      </c>
      <c r="C459" t="s">
        <v>399</v>
      </c>
      <c r="D459" t="s">
        <v>796</v>
      </c>
      <c r="E459" t="s">
        <v>831</v>
      </c>
      <c r="F459">
        <v>1</v>
      </c>
      <c r="G459">
        <v>0.05</v>
      </c>
      <c r="H459" t="s">
        <v>865</v>
      </c>
      <c r="I459" s="4">
        <f>Table4[[#This Row],[Quantity]]*Table4[[#This Row],[UnitPrice]]</f>
        <v>1562.43</v>
      </c>
      <c r="J459" s="4">
        <f>Table4[[#This Row],[Gross Revenue]]*(1-Table4[[#This Row],[Discount]])</f>
        <v>1484.3085000000001</v>
      </c>
      <c r="K459" s="4">
        <f>Table4[[#This Row],[Quantity]]*Table4[[#This Row],[CostPrice]]</f>
        <v>1195.6300000000001</v>
      </c>
      <c r="L459" s="4">
        <f>Table4[[#This Row],[Net Revenue]]-Table4[[#This Row],[Total Cost]]</f>
        <v>288.67849999999999</v>
      </c>
      <c r="M459" t="str">
        <f>_xlfn.XLOOKUP(Table4[[#This Row],[ProductID]], Products!A:A,Products!B:B, "Not Found")</f>
        <v>Chair Laptop</v>
      </c>
      <c r="N459" t="str">
        <f>TEXT(Table4[[#This Row],[Date]], "mmm")</f>
        <v>Jul</v>
      </c>
      <c r="O459" t="str">
        <f>TEXT(Table4[[#This Row],[Date]], "yyyy")</f>
        <v>2025</v>
      </c>
      <c r="P459" t="str">
        <f>_xlfn.XLOOKUP(Table4[[#This Row],[ProductID]],Products!A:A,Products!C:C, "Not Found")</f>
        <v>Electronics</v>
      </c>
      <c r="Q459" t="str">
        <f>_xlfn.XLOOKUP(Table4[[#This Row],[ProductID]],Products!A:A,Products!D:D,"Not Found")</f>
        <v>Laptop</v>
      </c>
      <c r="R459">
        <f>_xlfn.XLOOKUP(Table4[[#This Row],[ProductID]],Products!A:A,Products!E:E,"Not Found")</f>
        <v>1562.43</v>
      </c>
      <c r="S459">
        <f>_xlfn.XLOOKUP(Table4[[#This Row],[ProductID]],Products!A:A,Products!F:F, "Not Found")</f>
        <v>1195.6300000000001</v>
      </c>
      <c r="T459" t="str">
        <f>_xlfn.XLOOKUP(Table4[[#This Row],[CustomerID]],Customers!A:A,Customers!D:D, "Not Found")</f>
        <v>F</v>
      </c>
      <c r="U459" s="6">
        <f>_xlfn.XLOOKUP(Table4[[#This Row],[CustomerID]],Customers!A:A,Customers!E:E, "Not Found")</f>
        <v>34980</v>
      </c>
      <c r="V459">
        <f ca="1">DATEDIF(Table4[[#This Row],[CustomerBirthday]], TODAY(), "Y")</f>
        <v>30</v>
      </c>
      <c r="W459" t="str" cm="1">
        <f t="array" aca="1" ref="W459" ca="1">_xlfn.IFS(Table4[[#This Row],[Age]]&lt;25, "Under 25",Table4[[#This Row],[Age]]=34, "25-34", Table4[[#This Row],[Age]]&lt;=49, "35-49", Table4[[#This Row],[Age]]&lt;=64, "50-64", Table4[[#This Row],[Age]]&gt;=65, "65+")</f>
        <v>35-49</v>
      </c>
      <c r="X459" t="str">
        <f>_xlfn.XLOOKUP(Table4[[#This Row],[StoreID]],Stores!A:A,Stores!B:B, "Not found")</f>
        <v>MegaMart Jimenezborough</v>
      </c>
      <c r="Y459" t="str">
        <f>_xlfn.XLOOKUP(Table4[[#This Row],[StoreID]],Stores!A:A,Stores!C:C, "Not Found")</f>
        <v>Jimenezborough</v>
      </c>
      <c r="Z459" t="str">
        <f>_xlfn.XLOOKUP(Table4[[#This Row],[StoreID]],Stores!A:A,Stores!D:D, "Not Found")</f>
        <v>South</v>
      </c>
    </row>
    <row r="460" spans="1:26">
      <c r="A460" t="s">
        <v>1326</v>
      </c>
      <c r="B460" s="1">
        <v>45237</v>
      </c>
      <c r="C460" t="s">
        <v>302</v>
      </c>
      <c r="D460" t="s">
        <v>753</v>
      </c>
      <c r="E460" t="s">
        <v>839</v>
      </c>
      <c r="F460">
        <v>4</v>
      </c>
      <c r="G460">
        <v>0.05</v>
      </c>
      <c r="H460" t="s">
        <v>868</v>
      </c>
      <c r="I460" s="4">
        <f>Table4[[#This Row],[Quantity]]*Table4[[#This Row],[UnitPrice]]</f>
        <v>1081.8</v>
      </c>
      <c r="J460" s="4">
        <f>Table4[[#This Row],[Gross Revenue]]*(1-Table4[[#This Row],[Discount]])</f>
        <v>1027.7099999999998</v>
      </c>
      <c r="K460" s="4">
        <f>Table4[[#This Row],[Quantity]]*Table4[[#This Row],[CostPrice]]</f>
        <v>750.4</v>
      </c>
      <c r="L460" s="4">
        <f>Table4[[#This Row],[Net Revenue]]-Table4[[#This Row],[Total Cost]]</f>
        <v>277.30999999999983</v>
      </c>
      <c r="M460" t="str">
        <f>_xlfn.XLOOKUP(Table4[[#This Row],[ProductID]], Products!A:A,Products!B:B, "Not Found")</f>
        <v>Whether Bags</v>
      </c>
      <c r="N460" t="str">
        <f>TEXT(Table4[[#This Row],[Date]], "mmm")</f>
        <v>Nov</v>
      </c>
      <c r="O460" t="str">
        <f>TEXT(Table4[[#This Row],[Date]], "yyyy")</f>
        <v>2023</v>
      </c>
      <c r="P460" t="str">
        <f>_xlfn.XLOOKUP(Table4[[#This Row],[ProductID]],Products!A:A,Products!C:C, "Not Found")</f>
        <v>Fashion</v>
      </c>
      <c r="Q460" t="str">
        <f>_xlfn.XLOOKUP(Table4[[#This Row],[ProductID]],Products!A:A,Products!D:D,"Not Found")</f>
        <v>Bags</v>
      </c>
      <c r="R460">
        <f>_xlfn.XLOOKUP(Table4[[#This Row],[ProductID]],Products!A:A,Products!E:E,"Not Found")</f>
        <v>270.45</v>
      </c>
      <c r="S460">
        <f>_xlfn.XLOOKUP(Table4[[#This Row],[ProductID]],Products!A:A,Products!F:F, "Not Found")</f>
        <v>187.6</v>
      </c>
      <c r="T460" t="str">
        <f>_xlfn.XLOOKUP(Table4[[#This Row],[CustomerID]],Customers!A:A,Customers!D:D, "Not Found")</f>
        <v>F</v>
      </c>
      <c r="U460" s="6">
        <f>_xlfn.XLOOKUP(Table4[[#This Row],[CustomerID]],Customers!A:A,Customers!E:E, "Not Found")</f>
        <v>37929</v>
      </c>
      <c r="V460">
        <f ca="1">DATEDIF(Table4[[#This Row],[CustomerBirthday]], TODAY(), "Y")</f>
        <v>22</v>
      </c>
      <c r="W460" t="str" cm="1">
        <f t="array" aca="1" ref="W460" ca="1">_xlfn.IFS(Table4[[#This Row],[Age]]&lt;25, "Under 25",Table4[[#This Row],[Age]]=34, "25-34", Table4[[#This Row],[Age]]&lt;=49, "35-49", Table4[[#This Row],[Age]]&lt;=64, "50-64", Table4[[#This Row],[Age]]&gt;=65, "65+")</f>
        <v>Under 25</v>
      </c>
      <c r="X460" t="str">
        <f>_xlfn.XLOOKUP(Table4[[#This Row],[StoreID]],Stores!A:A,Stores!B:B, "Not found")</f>
        <v>MegaMart New Michele</v>
      </c>
      <c r="Y460" t="str">
        <f>_xlfn.XLOOKUP(Table4[[#This Row],[StoreID]],Stores!A:A,Stores!C:C, "Not Found")</f>
        <v>New Michele</v>
      </c>
      <c r="Z460" t="str">
        <f>_xlfn.XLOOKUP(Table4[[#This Row],[StoreID]],Stores!A:A,Stores!D:D, "Not Found")</f>
        <v>West</v>
      </c>
    </row>
    <row r="461" spans="1:26">
      <c r="A461" t="s">
        <v>1327</v>
      </c>
      <c r="B461" s="1">
        <v>45726</v>
      </c>
      <c r="C461" t="s">
        <v>339</v>
      </c>
      <c r="D461" t="s">
        <v>782</v>
      </c>
      <c r="E461" t="s">
        <v>842</v>
      </c>
      <c r="F461">
        <v>1</v>
      </c>
      <c r="G461">
        <v>0.15</v>
      </c>
      <c r="H461" t="s">
        <v>868</v>
      </c>
      <c r="I461" s="4">
        <f>Table4[[#This Row],[Quantity]]*Table4[[#This Row],[UnitPrice]]</f>
        <v>673.78</v>
      </c>
      <c r="J461" s="4">
        <f>Table4[[#This Row],[Gross Revenue]]*(1-Table4[[#This Row],[Discount]])</f>
        <v>572.71299999999997</v>
      </c>
      <c r="K461" s="4">
        <f>Table4[[#This Row],[Quantity]]*Table4[[#This Row],[CostPrice]]</f>
        <v>363.33</v>
      </c>
      <c r="L461" s="4">
        <f>Table4[[#This Row],[Net Revenue]]-Table4[[#This Row],[Total Cost]]</f>
        <v>209.38299999999998</v>
      </c>
      <c r="M461" t="str">
        <f>_xlfn.XLOOKUP(Table4[[#This Row],[ProductID]], Products!A:A,Products!B:B, "Not Found")</f>
        <v>Deal Smartphone</v>
      </c>
      <c r="N461" t="str">
        <f>TEXT(Table4[[#This Row],[Date]], "mmm")</f>
        <v>Mar</v>
      </c>
      <c r="O461" t="str">
        <f>TEXT(Table4[[#This Row],[Date]], "yyyy")</f>
        <v>2025</v>
      </c>
      <c r="P461" t="str">
        <f>_xlfn.XLOOKUP(Table4[[#This Row],[ProductID]],Products!A:A,Products!C:C, "Not Found")</f>
        <v>Electronics</v>
      </c>
      <c r="Q461" t="str">
        <f>_xlfn.XLOOKUP(Table4[[#This Row],[ProductID]],Products!A:A,Products!D:D,"Not Found")</f>
        <v>Smartphone</v>
      </c>
      <c r="R461">
        <f>_xlfn.XLOOKUP(Table4[[#This Row],[ProductID]],Products!A:A,Products!E:E,"Not Found")</f>
        <v>673.78</v>
      </c>
      <c r="S461">
        <f>_xlfn.XLOOKUP(Table4[[#This Row],[ProductID]],Products!A:A,Products!F:F, "Not Found")</f>
        <v>363.33</v>
      </c>
      <c r="T461" t="str">
        <f>_xlfn.XLOOKUP(Table4[[#This Row],[CustomerID]],Customers!A:A,Customers!D:D, "Not Found")</f>
        <v>M</v>
      </c>
      <c r="U461" s="6">
        <f>_xlfn.XLOOKUP(Table4[[#This Row],[CustomerID]],Customers!A:A,Customers!E:E, "Not Found")</f>
        <v>27624</v>
      </c>
      <c r="V461">
        <f ca="1">DATEDIF(Table4[[#This Row],[CustomerBirthday]], TODAY(), "Y")</f>
        <v>50</v>
      </c>
      <c r="W461" t="str" cm="1">
        <f t="array" aca="1" ref="W461" ca="1">_xlfn.IFS(Table4[[#This Row],[Age]]&lt;25, "Under 25",Table4[[#This Row],[Age]]=34, "25-34", Table4[[#This Row],[Age]]&lt;=49, "35-49", Table4[[#This Row],[Age]]&lt;=64, "50-64", Table4[[#This Row],[Age]]&gt;=65, "65+")</f>
        <v>50-64</v>
      </c>
      <c r="X461" t="str">
        <f>_xlfn.XLOOKUP(Table4[[#This Row],[StoreID]],Stores!A:A,Stores!B:B, "Not found")</f>
        <v>MegaMart Brianahaven</v>
      </c>
      <c r="Y461" t="str">
        <f>_xlfn.XLOOKUP(Table4[[#This Row],[StoreID]],Stores!A:A,Stores!C:C, "Not Found")</f>
        <v>Brianahaven</v>
      </c>
      <c r="Z461" t="str">
        <f>_xlfn.XLOOKUP(Table4[[#This Row],[StoreID]],Stores!A:A,Stores!D:D, "Not Found")</f>
        <v>North</v>
      </c>
    </row>
    <row r="462" spans="1:26">
      <c r="A462" t="s">
        <v>1328</v>
      </c>
      <c r="B462" s="1">
        <v>45672</v>
      </c>
      <c r="C462" t="s">
        <v>310</v>
      </c>
      <c r="D462" t="s">
        <v>745</v>
      </c>
      <c r="E462" t="s">
        <v>831</v>
      </c>
      <c r="F462">
        <v>3</v>
      </c>
      <c r="G462">
        <v>0</v>
      </c>
      <c r="H462" t="s">
        <v>875</v>
      </c>
      <c r="I462" s="4">
        <f>Table4[[#This Row],[Quantity]]*Table4[[#This Row],[UnitPrice]]</f>
        <v>3579.2699999999995</v>
      </c>
      <c r="J462" s="4">
        <f>Table4[[#This Row],[Gross Revenue]]*(1-Table4[[#This Row],[Discount]])</f>
        <v>3579.2699999999995</v>
      </c>
      <c r="K462" s="4">
        <f>Table4[[#This Row],[Quantity]]*Table4[[#This Row],[CostPrice]]</f>
        <v>2454.7200000000003</v>
      </c>
      <c r="L462" s="4">
        <f>Table4[[#This Row],[Net Revenue]]-Table4[[#This Row],[Total Cost]]</f>
        <v>1124.5499999999993</v>
      </c>
      <c r="M462" t="str">
        <f>_xlfn.XLOOKUP(Table4[[#This Row],[ProductID]], Products!A:A,Products!B:B, "Not Found")</f>
        <v>Above Camera</v>
      </c>
      <c r="N462" t="str">
        <f>TEXT(Table4[[#This Row],[Date]], "mmm")</f>
        <v>Jan</v>
      </c>
      <c r="O462" t="str">
        <f>TEXT(Table4[[#This Row],[Date]], "yyyy")</f>
        <v>2025</v>
      </c>
      <c r="P462" t="str">
        <f>_xlfn.XLOOKUP(Table4[[#This Row],[ProductID]],Products!A:A,Products!C:C, "Not Found")</f>
        <v>Electronics</v>
      </c>
      <c r="Q462" t="str">
        <f>_xlfn.XLOOKUP(Table4[[#This Row],[ProductID]],Products!A:A,Products!D:D,"Not Found")</f>
        <v>Camera</v>
      </c>
      <c r="R462">
        <f>_xlfn.XLOOKUP(Table4[[#This Row],[ProductID]],Products!A:A,Products!E:E,"Not Found")</f>
        <v>1193.0899999999999</v>
      </c>
      <c r="S462">
        <f>_xlfn.XLOOKUP(Table4[[#This Row],[ProductID]],Products!A:A,Products!F:F, "Not Found")</f>
        <v>818.24</v>
      </c>
      <c r="T462" t="str">
        <f>_xlfn.XLOOKUP(Table4[[#This Row],[CustomerID]],Customers!A:A,Customers!D:D, "Not Found")</f>
        <v>M</v>
      </c>
      <c r="U462" s="6">
        <f>_xlfn.XLOOKUP(Table4[[#This Row],[CustomerID]],Customers!A:A,Customers!E:E, "Not Found")</f>
        <v>37752</v>
      </c>
      <c r="V462">
        <f ca="1">DATEDIF(Table4[[#This Row],[CustomerBirthday]], TODAY(), "Y")</f>
        <v>23</v>
      </c>
      <c r="W462" t="str" cm="1">
        <f t="array" aca="1" ref="W462" ca="1">_xlfn.IFS(Table4[[#This Row],[Age]]&lt;25, "Under 25",Table4[[#This Row],[Age]]=34, "25-34", Table4[[#This Row],[Age]]&lt;=49, "35-49", Table4[[#This Row],[Age]]&lt;=64, "50-64", Table4[[#This Row],[Age]]&gt;=65, "65+")</f>
        <v>Under 25</v>
      </c>
      <c r="X462" t="str">
        <f>_xlfn.XLOOKUP(Table4[[#This Row],[StoreID]],Stores!A:A,Stores!B:B, "Not found")</f>
        <v>MegaMart Jimenezborough</v>
      </c>
      <c r="Y462" t="str">
        <f>_xlfn.XLOOKUP(Table4[[#This Row],[StoreID]],Stores!A:A,Stores!C:C, "Not Found")</f>
        <v>Jimenezborough</v>
      </c>
      <c r="Z462" t="str">
        <f>_xlfn.XLOOKUP(Table4[[#This Row],[StoreID]],Stores!A:A,Stores!D:D, "Not Found")</f>
        <v>South</v>
      </c>
    </row>
    <row r="463" spans="1:26">
      <c r="A463" t="s">
        <v>1329</v>
      </c>
      <c r="B463" s="1">
        <v>45266</v>
      </c>
      <c r="C463" t="s">
        <v>28</v>
      </c>
      <c r="D463" t="s">
        <v>812</v>
      </c>
      <c r="E463" t="s">
        <v>839</v>
      </c>
      <c r="F463">
        <v>1</v>
      </c>
      <c r="G463">
        <v>0.05</v>
      </c>
      <c r="H463" t="s">
        <v>871</v>
      </c>
      <c r="I463" s="4">
        <f>Table4[[#This Row],[Quantity]]*Table4[[#This Row],[UnitPrice]]</f>
        <v>564.41999999999996</v>
      </c>
      <c r="J463" s="4">
        <f>Table4[[#This Row],[Gross Revenue]]*(1-Table4[[#This Row],[Discount]])</f>
        <v>536.19899999999996</v>
      </c>
      <c r="K463" s="4">
        <f>Table4[[#This Row],[Quantity]]*Table4[[#This Row],[CostPrice]]</f>
        <v>293.95999999999998</v>
      </c>
      <c r="L463" s="4">
        <f>Table4[[#This Row],[Net Revenue]]-Table4[[#This Row],[Total Cost]]</f>
        <v>242.23899999999998</v>
      </c>
      <c r="M463" t="str">
        <f>_xlfn.XLOOKUP(Table4[[#This Row],[ProductID]], Products!A:A,Products!B:B, "Not Found")</f>
        <v>Soon Accessories</v>
      </c>
      <c r="N463" t="str">
        <f>TEXT(Table4[[#This Row],[Date]], "mmm")</f>
        <v>Dec</v>
      </c>
      <c r="O463" t="str">
        <f>TEXT(Table4[[#This Row],[Date]], "yyyy")</f>
        <v>2023</v>
      </c>
      <c r="P463" t="str">
        <f>_xlfn.XLOOKUP(Table4[[#This Row],[ProductID]],Products!A:A,Products!C:C, "Not Found")</f>
        <v>Fashion</v>
      </c>
      <c r="Q463" t="str">
        <f>_xlfn.XLOOKUP(Table4[[#This Row],[ProductID]],Products!A:A,Products!D:D,"Not Found")</f>
        <v>Accessories</v>
      </c>
      <c r="R463">
        <f>_xlfn.XLOOKUP(Table4[[#This Row],[ProductID]],Products!A:A,Products!E:E,"Not Found")</f>
        <v>564.41999999999996</v>
      </c>
      <c r="S463">
        <f>_xlfn.XLOOKUP(Table4[[#This Row],[ProductID]],Products!A:A,Products!F:F, "Not Found")</f>
        <v>293.95999999999998</v>
      </c>
      <c r="T463" t="str">
        <f>_xlfn.XLOOKUP(Table4[[#This Row],[CustomerID]],Customers!A:A,Customers!D:D, "Not Found")</f>
        <v>M</v>
      </c>
      <c r="U463" s="6">
        <f>_xlfn.XLOOKUP(Table4[[#This Row],[CustomerID]],Customers!A:A,Customers!E:E, "Not Found")</f>
        <v>31688</v>
      </c>
      <c r="V463">
        <f ca="1">DATEDIF(Table4[[#This Row],[CustomerBirthday]], TODAY(), "Y")</f>
        <v>39</v>
      </c>
      <c r="W463" t="str" cm="1">
        <f t="array" aca="1" ref="W463" ca="1">_xlfn.IFS(Table4[[#This Row],[Age]]&lt;25, "Under 25",Table4[[#This Row],[Age]]=34, "25-34", Table4[[#This Row],[Age]]&lt;=49, "35-49", Table4[[#This Row],[Age]]&lt;=64, "50-64", Table4[[#This Row],[Age]]&gt;=65, "65+")</f>
        <v>35-49</v>
      </c>
      <c r="X463" t="str">
        <f>_xlfn.XLOOKUP(Table4[[#This Row],[StoreID]],Stores!A:A,Stores!B:B, "Not found")</f>
        <v>MegaMart New Michele</v>
      </c>
      <c r="Y463" t="str">
        <f>_xlfn.XLOOKUP(Table4[[#This Row],[StoreID]],Stores!A:A,Stores!C:C, "Not Found")</f>
        <v>New Michele</v>
      </c>
      <c r="Z463" t="str">
        <f>_xlfn.XLOOKUP(Table4[[#This Row],[StoreID]],Stores!A:A,Stores!D:D, "Not Found")</f>
        <v>West</v>
      </c>
    </row>
    <row r="464" spans="1:26">
      <c r="A464" t="s">
        <v>1330</v>
      </c>
      <c r="B464" s="1">
        <v>45605</v>
      </c>
      <c r="C464" t="s">
        <v>487</v>
      </c>
      <c r="D464" t="s">
        <v>802</v>
      </c>
      <c r="E464" t="s">
        <v>835</v>
      </c>
      <c r="F464">
        <v>5</v>
      </c>
      <c r="G464">
        <v>0.05</v>
      </c>
      <c r="H464" t="s">
        <v>865</v>
      </c>
      <c r="I464" s="4">
        <f>Table4[[#This Row],[Quantity]]*Table4[[#This Row],[UnitPrice]]</f>
        <v>1834.65</v>
      </c>
      <c r="J464" s="4">
        <f>Table4[[#This Row],[Gross Revenue]]*(1-Table4[[#This Row],[Discount]])</f>
        <v>1742.9175</v>
      </c>
      <c r="K464" s="4">
        <f>Table4[[#This Row],[Quantity]]*Table4[[#This Row],[CostPrice]]</f>
        <v>1426.15</v>
      </c>
      <c r="L464" s="4">
        <f>Table4[[#This Row],[Net Revenue]]-Table4[[#This Row],[Total Cost]]</f>
        <v>316.76749999999993</v>
      </c>
      <c r="M464" t="str">
        <f>_xlfn.XLOOKUP(Table4[[#This Row],[ProductID]], Products!A:A,Products!B:B, "Not Found")</f>
        <v>Stage Footwear</v>
      </c>
      <c r="N464" t="str">
        <f>TEXT(Table4[[#This Row],[Date]], "mmm")</f>
        <v>Nov</v>
      </c>
      <c r="O464" t="str">
        <f>TEXT(Table4[[#This Row],[Date]], "yyyy")</f>
        <v>2024</v>
      </c>
      <c r="P464" t="str">
        <f>_xlfn.XLOOKUP(Table4[[#This Row],[ProductID]],Products!A:A,Products!C:C, "Not Found")</f>
        <v>Fashion</v>
      </c>
      <c r="Q464" t="str">
        <f>_xlfn.XLOOKUP(Table4[[#This Row],[ProductID]],Products!A:A,Products!D:D,"Not Found")</f>
        <v>Footwear</v>
      </c>
      <c r="R464">
        <f>_xlfn.XLOOKUP(Table4[[#This Row],[ProductID]],Products!A:A,Products!E:E,"Not Found")</f>
        <v>366.93</v>
      </c>
      <c r="S464">
        <f>_xlfn.XLOOKUP(Table4[[#This Row],[ProductID]],Products!A:A,Products!F:F, "Not Found")</f>
        <v>285.23</v>
      </c>
      <c r="T464" t="str">
        <f>_xlfn.XLOOKUP(Table4[[#This Row],[CustomerID]],Customers!A:A,Customers!D:D, "Not Found")</f>
        <v>M</v>
      </c>
      <c r="U464" s="6">
        <f>_xlfn.XLOOKUP(Table4[[#This Row],[CustomerID]],Customers!A:A,Customers!E:E, "Not Found")</f>
        <v>22750</v>
      </c>
      <c r="V464">
        <f ca="1">DATEDIF(Table4[[#This Row],[CustomerBirthday]], TODAY(), "Y")</f>
        <v>64</v>
      </c>
      <c r="W464" t="str" cm="1">
        <f t="array" aca="1" ref="W464" ca="1">_xlfn.IFS(Table4[[#This Row],[Age]]&lt;25, "Under 25",Table4[[#This Row],[Age]]=34, "25-34", Table4[[#This Row],[Age]]&lt;=49, "35-49", Table4[[#This Row],[Age]]&lt;=64, "50-64", Table4[[#This Row],[Age]]&gt;=65, "65+")</f>
        <v>50-64</v>
      </c>
      <c r="X464" t="str">
        <f>_xlfn.XLOOKUP(Table4[[#This Row],[StoreID]],Stores!A:A,Stores!B:B, "Not found")</f>
        <v>MegaMart Peckmouth</v>
      </c>
      <c r="Y464" t="str">
        <f>_xlfn.XLOOKUP(Table4[[#This Row],[StoreID]],Stores!A:A,Stores!C:C, "Not Found")</f>
        <v>Peckmouth</v>
      </c>
      <c r="Z464" t="str">
        <f>_xlfn.XLOOKUP(Table4[[#This Row],[StoreID]],Stores!A:A,Stores!D:D, "Not Found")</f>
        <v>East</v>
      </c>
    </row>
    <row r="465" spans="1:26">
      <c r="A465" t="s">
        <v>1331</v>
      </c>
      <c r="B465" s="1">
        <v>45447</v>
      </c>
      <c r="C465" t="s">
        <v>524</v>
      </c>
      <c r="D465" t="s">
        <v>745</v>
      </c>
      <c r="E465" t="s">
        <v>842</v>
      </c>
      <c r="F465">
        <v>4</v>
      </c>
      <c r="G465">
        <v>0.05</v>
      </c>
      <c r="H465" t="s">
        <v>868</v>
      </c>
      <c r="I465" s="4">
        <f>Table4[[#This Row],[Quantity]]*Table4[[#This Row],[UnitPrice]]</f>
        <v>4772.3599999999997</v>
      </c>
      <c r="J465" s="4">
        <f>Table4[[#This Row],[Gross Revenue]]*(1-Table4[[#This Row],[Discount]])</f>
        <v>4533.7419999999993</v>
      </c>
      <c r="K465" s="4">
        <f>Table4[[#This Row],[Quantity]]*Table4[[#This Row],[CostPrice]]</f>
        <v>3272.96</v>
      </c>
      <c r="L465" s="4">
        <f>Table4[[#This Row],[Net Revenue]]-Table4[[#This Row],[Total Cost]]</f>
        <v>1260.7819999999992</v>
      </c>
      <c r="M465" t="str">
        <f>_xlfn.XLOOKUP(Table4[[#This Row],[ProductID]], Products!A:A,Products!B:B, "Not Found")</f>
        <v>Above Camera</v>
      </c>
      <c r="N465" t="str">
        <f>TEXT(Table4[[#This Row],[Date]], "mmm")</f>
        <v>Jun</v>
      </c>
      <c r="O465" t="str">
        <f>TEXT(Table4[[#This Row],[Date]], "yyyy")</f>
        <v>2024</v>
      </c>
      <c r="P465" t="str">
        <f>_xlfn.XLOOKUP(Table4[[#This Row],[ProductID]],Products!A:A,Products!C:C, "Not Found")</f>
        <v>Electronics</v>
      </c>
      <c r="Q465" t="str">
        <f>_xlfn.XLOOKUP(Table4[[#This Row],[ProductID]],Products!A:A,Products!D:D,"Not Found")</f>
        <v>Camera</v>
      </c>
      <c r="R465">
        <f>_xlfn.XLOOKUP(Table4[[#This Row],[ProductID]],Products!A:A,Products!E:E,"Not Found")</f>
        <v>1193.0899999999999</v>
      </c>
      <c r="S465">
        <f>_xlfn.XLOOKUP(Table4[[#This Row],[ProductID]],Products!A:A,Products!F:F, "Not Found")</f>
        <v>818.24</v>
      </c>
      <c r="T465" t="str">
        <f>_xlfn.XLOOKUP(Table4[[#This Row],[CustomerID]],Customers!A:A,Customers!D:D, "Not Found")</f>
        <v>F</v>
      </c>
      <c r="U465" s="6">
        <f>_xlfn.XLOOKUP(Table4[[#This Row],[CustomerID]],Customers!A:A,Customers!E:E, "Not Found")</f>
        <v>23256</v>
      </c>
      <c r="V465">
        <f ca="1">DATEDIF(Table4[[#This Row],[CustomerBirthday]], TODAY(), "Y")</f>
        <v>62</v>
      </c>
      <c r="W465" t="str" cm="1">
        <f t="array" aca="1" ref="W465" ca="1">_xlfn.IFS(Table4[[#This Row],[Age]]&lt;25, "Under 25",Table4[[#This Row],[Age]]=34, "25-34", Table4[[#This Row],[Age]]&lt;=49, "35-49", Table4[[#This Row],[Age]]&lt;=64, "50-64", Table4[[#This Row],[Age]]&gt;=65, "65+")</f>
        <v>50-64</v>
      </c>
      <c r="X465" t="str">
        <f>_xlfn.XLOOKUP(Table4[[#This Row],[StoreID]],Stores!A:A,Stores!B:B, "Not found")</f>
        <v>MegaMart Brianahaven</v>
      </c>
      <c r="Y465" t="str">
        <f>_xlfn.XLOOKUP(Table4[[#This Row],[StoreID]],Stores!A:A,Stores!C:C, "Not Found")</f>
        <v>Brianahaven</v>
      </c>
      <c r="Z465" t="str">
        <f>_xlfn.XLOOKUP(Table4[[#This Row],[StoreID]],Stores!A:A,Stores!D:D, "Not Found")</f>
        <v>North</v>
      </c>
    </row>
    <row r="466" spans="1:26">
      <c r="A466" t="s">
        <v>1332</v>
      </c>
      <c r="B466" s="1">
        <v>45516</v>
      </c>
      <c r="C466" t="s">
        <v>579</v>
      </c>
      <c r="D466" t="s">
        <v>824</v>
      </c>
      <c r="E466" t="s">
        <v>835</v>
      </c>
      <c r="F466">
        <v>2</v>
      </c>
      <c r="G466">
        <v>0.15</v>
      </c>
      <c r="H466" t="s">
        <v>868</v>
      </c>
      <c r="I466" s="4">
        <f>Table4[[#This Row],[Quantity]]*Table4[[#This Row],[UnitPrice]]</f>
        <v>776.52</v>
      </c>
      <c r="J466" s="4">
        <f>Table4[[#This Row],[Gross Revenue]]*(1-Table4[[#This Row],[Discount]])</f>
        <v>660.04199999999992</v>
      </c>
      <c r="K466" s="4">
        <f>Table4[[#This Row],[Quantity]]*Table4[[#This Row],[CostPrice]]</f>
        <v>398.6</v>
      </c>
      <c r="L466" s="4">
        <f>Table4[[#This Row],[Net Revenue]]-Table4[[#This Row],[Total Cost]]</f>
        <v>261.44199999999989</v>
      </c>
      <c r="M466" t="str">
        <f>_xlfn.XLOOKUP(Table4[[#This Row],[ProductID]], Products!A:A,Products!B:B, "Not Found")</f>
        <v>Possible Watches</v>
      </c>
      <c r="N466" t="str">
        <f>TEXT(Table4[[#This Row],[Date]], "mmm")</f>
        <v>Aug</v>
      </c>
      <c r="O466" t="str">
        <f>TEXT(Table4[[#This Row],[Date]], "yyyy")</f>
        <v>2024</v>
      </c>
      <c r="P466" t="str">
        <f>_xlfn.XLOOKUP(Table4[[#This Row],[ProductID]],Products!A:A,Products!C:C, "Not Found")</f>
        <v>Fashion</v>
      </c>
      <c r="Q466" t="str">
        <f>_xlfn.XLOOKUP(Table4[[#This Row],[ProductID]],Products!A:A,Products!D:D,"Not Found")</f>
        <v>Watches</v>
      </c>
      <c r="R466">
        <f>_xlfn.XLOOKUP(Table4[[#This Row],[ProductID]],Products!A:A,Products!E:E,"Not Found")</f>
        <v>388.26</v>
      </c>
      <c r="S466">
        <f>_xlfn.XLOOKUP(Table4[[#This Row],[ProductID]],Products!A:A,Products!F:F, "Not Found")</f>
        <v>199.3</v>
      </c>
      <c r="T466" t="str">
        <f>_xlfn.XLOOKUP(Table4[[#This Row],[CustomerID]],Customers!A:A,Customers!D:D, "Not Found")</f>
        <v>M</v>
      </c>
      <c r="U466" s="6">
        <f>_xlfn.XLOOKUP(Table4[[#This Row],[CustomerID]],Customers!A:A,Customers!E:E, "Not Found")</f>
        <v>36768</v>
      </c>
      <c r="V466">
        <f ca="1">DATEDIF(Table4[[#This Row],[CustomerBirthday]], TODAY(), "Y")</f>
        <v>25</v>
      </c>
      <c r="W466" t="str" cm="1">
        <f t="array" aca="1" ref="W466" ca="1">_xlfn.IFS(Table4[[#This Row],[Age]]&lt;25, "Under 25",Table4[[#This Row],[Age]]=34, "25-34", Table4[[#This Row],[Age]]&lt;=49, "35-49", Table4[[#This Row],[Age]]&lt;=64, "50-64", Table4[[#This Row],[Age]]&gt;=65, "65+")</f>
        <v>35-49</v>
      </c>
      <c r="X466" t="str">
        <f>_xlfn.XLOOKUP(Table4[[#This Row],[StoreID]],Stores!A:A,Stores!B:B, "Not found")</f>
        <v>MegaMart Peckmouth</v>
      </c>
      <c r="Y466" t="str">
        <f>_xlfn.XLOOKUP(Table4[[#This Row],[StoreID]],Stores!A:A,Stores!C:C, "Not Found")</f>
        <v>Peckmouth</v>
      </c>
      <c r="Z466" t="str">
        <f>_xlfn.XLOOKUP(Table4[[#This Row],[StoreID]],Stores!A:A,Stores!D:D, "Not Found")</f>
        <v>East</v>
      </c>
    </row>
    <row r="467" spans="1:26">
      <c r="A467" t="s">
        <v>1333</v>
      </c>
      <c r="B467" s="1">
        <v>45568</v>
      </c>
      <c r="C467" t="s">
        <v>36</v>
      </c>
      <c r="D467" t="s">
        <v>732</v>
      </c>
      <c r="E467" t="s">
        <v>846</v>
      </c>
      <c r="F467">
        <v>2</v>
      </c>
      <c r="G467">
        <v>0.15</v>
      </c>
      <c r="H467" t="s">
        <v>868</v>
      </c>
      <c r="I467" s="4">
        <f>Table4[[#This Row],[Quantity]]*Table4[[#This Row],[UnitPrice]]</f>
        <v>2948.24</v>
      </c>
      <c r="J467" s="4">
        <f>Table4[[#This Row],[Gross Revenue]]*(1-Table4[[#This Row],[Discount]])</f>
        <v>2506.0039999999999</v>
      </c>
      <c r="K467" s="4">
        <f>Table4[[#This Row],[Quantity]]*Table4[[#This Row],[CostPrice]]</f>
        <v>1528.04</v>
      </c>
      <c r="L467" s="4">
        <f>Table4[[#This Row],[Net Revenue]]-Table4[[#This Row],[Total Cost]]</f>
        <v>977.96399999999994</v>
      </c>
      <c r="M467" t="str">
        <f>_xlfn.XLOOKUP(Table4[[#This Row],[ProductID]], Products!A:A,Products!B:B, "Not Found")</f>
        <v>Understand Camera</v>
      </c>
      <c r="N467" t="str">
        <f>TEXT(Table4[[#This Row],[Date]], "mmm")</f>
        <v>Oct</v>
      </c>
      <c r="O467" t="str">
        <f>TEXT(Table4[[#This Row],[Date]], "yyyy")</f>
        <v>2024</v>
      </c>
      <c r="P467" t="str">
        <f>_xlfn.XLOOKUP(Table4[[#This Row],[ProductID]],Products!A:A,Products!C:C, "Not Found")</f>
        <v>Electronics</v>
      </c>
      <c r="Q467" t="str">
        <f>_xlfn.XLOOKUP(Table4[[#This Row],[ProductID]],Products!A:A,Products!D:D,"Not Found")</f>
        <v>Camera</v>
      </c>
      <c r="R467">
        <f>_xlfn.XLOOKUP(Table4[[#This Row],[ProductID]],Products!A:A,Products!E:E,"Not Found")</f>
        <v>1474.12</v>
      </c>
      <c r="S467">
        <f>_xlfn.XLOOKUP(Table4[[#This Row],[ProductID]],Products!A:A,Products!F:F, "Not Found")</f>
        <v>764.02</v>
      </c>
      <c r="T467" t="str">
        <f>_xlfn.XLOOKUP(Table4[[#This Row],[CustomerID]],Customers!A:A,Customers!D:D, "Not Found")</f>
        <v>M</v>
      </c>
      <c r="U467" s="6">
        <f>_xlfn.XLOOKUP(Table4[[#This Row],[CustomerID]],Customers!A:A,Customers!E:E, "Not Found")</f>
        <v>22233</v>
      </c>
      <c r="V467">
        <f ca="1">DATEDIF(Table4[[#This Row],[CustomerBirthday]], TODAY(), "Y")</f>
        <v>65</v>
      </c>
      <c r="W467" t="str" cm="1">
        <f t="array" aca="1" ref="W467" ca="1">_xlfn.IFS(Table4[[#This Row],[Age]]&lt;25, "Under 25",Table4[[#This Row],[Age]]=34, "25-34", Table4[[#This Row],[Age]]&lt;=49, "35-49", Table4[[#This Row],[Age]]&lt;=64, "50-64", Table4[[#This Row],[Age]]&gt;=65, "65+")</f>
        <v>65+</v>
      </c>
      <c r="X467" t="str">
        <f>_xlfn.XLOOKUP(Table4[[#This Row],[StoreID]],Stores!A:A,Stores!B:B, "Not found")</f>
        <v>MegaMart Johnmouth</v>
      </c>
      <c r="Y467" t="str">
        <f>_xlfn.XLOOKUP(Table4[[#This Row],[StoreID]],Stores!A:A,Stores!C:C, "Not Found")</f>
        <v>Johnmouth</v>
      </c>
      <c r="Z467" t="str">
        <f>_xlfn.XLOOKUP(Table4[[#This Row],[StoreID]],Stores!A:A,Stores!D:D, "Not Found")</f>
        <v>East</v>
      </c>
    </row>
    <row r="468" spans="1:26">
      <c r="A468" t="s">
        <v>1334</v>
      </c>
      <c r="B468" s="1">
        <v>45481</v>
      </c>
      <c r="C468" t="s">
        <v>375</v>
      </c>
      <c r="D468" t="s">
        <v>742</v>
      </c>
      <c r="E468" t="s">
        <v>831</v>
      </c>
      <c r="F468">
        <v>2</v>
      </c>
      <c r="G468">
        <v>0.05</v>
      </c>
      <c r="H468" t="s">
        <v>865</v>
      </c>
      <c r="I468" s="4">
        <f>Table4[[#This Row],[Quantity]]*Table4[[#This Row],[UnitPrice]]</f>
        <v>497.14</v>
      </c>
      <c r="J468" s="4">
        <f>Table4[[#This Row],[Gross Revenue]]*(1-Table4[[#This Row],[Discount]])</f>
        <v>472.28299999999996</v>
      </c>
      <c r="K468" s="4">
        <f>Table4[[#This Row],[Quantity]]*Table4[[#This Row],[CostPrice]]</f>
        <v>381.34</v>
      </c>
      <c r="L468" s="4">
        <f>Table4[[#This Row],[Net Revenue]]-Table4[[#This Row],[Total Cost]]</f>
        <v>90.942999999999984</v>
      </c>
      <c r="M468" t="str">
        <f>_xlfn.XLOOKUP(Table4[[#This Row],[ProductID]], Products!A:A,Products!B:B, "Not Found")</f>
        <v>Either Headphones</v>
      </c>
      <c r="N468" t="str">
        <f>TEXT(Table4[[#This Row],[Date]], "mmm")</f>
        <v>Jul</v>
      </c>
      <c r="O468" t="str">
        <f>TEXT(Table4[[#This Row],[Date]], "yyyy")</f>
        <v>2024</v>
      </c>
      <c r="P468" t="str">
        <f>_xlfn.XLOOKUP(Table4[[#This Row],[ProductID]],Products!A:A,Products!C:C, "Not Found")</f>
        <v>Electronics</v>
      </c>
      <c r="Q468" t="str">
        <f>_xlfn.XLOOKUP(Table4[[#This Row],[ProductID]],Products!A:A,Products!D:D,"Not Found")</f>
        <v>Headphones</v>
      </c>
      <c r="R468">
        <f>_xlfn.XLOOKUP(Table4[[#This Row],[ProductID]],Products!A:A,Products!E:E,"Not Found")</f>
        <v>248.57</v>
      </c>
      <c r="S468">
        <f>_xlfn.XLOOKUP(Table4[[#This Row],[ProductID]],Products!A:A,Products!F:F, "Not Found")</f>
        <v>190.67</v>
      </c>
      <c r="T468" t="str">
        <f>_xlfn.XLOOKUP(Table4[[#This Row],[CustomerID]],Customers!A:A,Customers!D:D, "Not Found")</f>
        <v>F</v>
      </c>
      <c r="U468" s="6">
        <f>_xlfn.XLOOKUP(Table4[[#This Row],[CustomerID]],Customers!A:A,Customers!E:E, "Not Found")</f>
        <v>19995</v>
      </c>
      <c r="V468">
        <f ca="1">DATEDIF(Table4[[#This Row],[CustomerBirthday]], TODAY(), "Y")</f>
        <v>71</v>
      </c>
      <c r="W468" t="str" cm="1">
        <f t="array" aca="1" ref="W468" ca="1">_xlfn.IFS(Table4[[#This Row],[Age]]&lt;25, "Under 25",Table4[[#This Row],[Age]]=34, "25-34", Table4[[#This Row],[Age]]&lt;=49, "35-49", Table4[[#This Row],[Age]]&lt;=64, "50-64", Table4[[#This Row],[Age]]&gt;=65, "65+")</f>
        <v>65+</v>
      </c>
      <c r="X468" t="str">
        <f>_xlfn.XLOOKUP(Table4[[#This Row],[StoreID]],Stores!A:A,Stores!B:B, "Not found")</f>
        <v>MegaMart Jimenezborough</v>
      </c>
      <c r="Y468" t="str">
        <f>_xlfn.XLOOKUP(Table4[[#This Row],[StoreID]],Stores!A:A,Stores!C:C, "Not Found")</f>
        <v>Jimenezborough</v>
      </c>
      <c r="Z468" t="str">
        <f>_xlfn.XLOOKUP(Table4[[#This Row],[StoreID]],Stores!A:A,Stores!D:D, "Not Found")</f>
        <v>South</v>
      </c>
    </row>
    <row r="469" spans="1:26">
      <c r="A469" t="s">
        <v>1335</v>
      </c>
      <c r="B469" s="1">
        <v>45454</v>
      </c>
      <c r="C469" t="s">
        <v>680</v>
      </c>
      <c r="D469" t="s">
        <v>782</v>
      </c>
      <c r="E469" t="s">
        <v>831</v>
      </c>
      <c r="F469">
        <v>5</v>
      </c>
      <c r="G469">
        <v>0</v>
      </c>
      <c r="H469" t="s">
        <v>871</v>
      </c>
      <c r="I469" s="4">
        <f>Table4[[#This Row],[Quantity]]*Table4[[#This Row],[UnitPrice]]</f>
        <v>3368.8999999999996</v>
      </c>
      <c r="J469" s="4">
        <f>Table4[[#This Row],[Gross Revenue]]*(1-Table4[[#This Row],[Discount]])</f>
        <v>3368.8999999999996</v>
      </c>
      <c r="K469" s="4">
        <f>Table4[[#This Row],[Quantity]]*Table4[[#This Row],[CostPrice]]</f>
        <v>1816.6499999999999</v>
      </c>
      <c r="L469" s="4">
        <f>Table4[[#This Row],[Net Revenue]]-Table4[[#This Row],[Total Cost]]</f>
        <v>1552.2499999999998</v>
      </c>
      <c r="M469" t="str">
        <f>_xlfn.XLOOKUP(Table4[[#This Row],[ProductID]], Products!A:A,Products!B:B, "Not Found")</f>
        <v>Deal Smartphone</v>
      </c>
      <c r="N469" t="str">
        <f>TEXT(Table4[[#This Row],[Date]], "mmm")</f>
        <v>Jun</v>
      </c>
      <c r="O469" t="str">
        <f>TEXT(Table4[[#This Row],[Date]], "yyyy")</f>
        <v>2024</v>
      </c>
      <c r="P469" t="str">
        <f>_xlfn.XLOOKUP(Table4[[#This Row],[ProductID]],Products!A:A,Products!C:C, "Not Found")</f>
        <v>Electronics</v>
      </c>
      <c r="Q469" t="str">
        <f>_xlfn.XLOOKUP(Table4[[#This Row],[ProductID]],Products!A:A,Products!D:D,"Not Found")</f>
        <v>Smartphone</v>
      </c>
      <c r="R469">
        <f>_xlfn.XLOOKUP(Table4[[#This Row],[ProductID]],Products!A:A,Products!E:E,"Not Found")</f>
        <v>673.78</v>
      </c>
      <c r="S469">
        <f>_xlfn.XLOOKUP(Table4[[#This Row],[ProductID]],Products!A:A,Products!F:F, "Not Found")</f>
        <v>363.33</v>
      </c>
      <c r="T469" t="str">
        <f>_xlfn.XLOOKUP(Table4[[#This Row],[CustomerID]],Customers!A:A,Customers!D:D, "Not Found")</f>
        <v>F</v>
      </c>
      <c r="U469" s="6">
        <f>_xlfn.XLOOKUP(Table4[[#This Row],[CustomerID]],Customers!A:A,Customers!E:E, "Not Found")</f>
        <v>25513</v>
      </c>
      <c r="V469">
        <f ca="1">DATEDIF(Table4[[#This Row],[CustomerBirthday]], TODAY(), "Y")</f>
        <v>56</v>
      </c>
      <c r="W469" t="str" cm="1">
        <f t="array" aca="1" ref="W469" ca="1">_xlfn.IFS(Table4[[#This Row],[Age]]&lt;25, "Under 25",Table4[[#This Row],[Age]]=34, "25-34", Table4[[#This Row],[Age]]&lt;=49, "35-49", Table4[[#This Row],[Age]]&lt;=64, "50-64", Table4[[#This Row],[Age]]&gt;=65, "65+")</f>
        <v>50-64</v>
      </c>
      <c r="X469" t="str">
        <f>_xlfn.XLOOKUP(Table4[[#This Row],[StoreID]],Stores!A:A,Stores!B:B, "Not found")</f>
        <v>MegaMart Jimenezborough</v>
      </c>
      <c r="Y469" t="str">
        <f>_xlfn.XLOOKUP(Table4[[#This Row],[StoreID]],Stores!A:A,Stores!C:C, "Not Found")</f>
        <v>Jimenezborough</v>
      </c>
      <c r="Z469" t="str">
        <f>_xlfn.XLOOKUP(Table4[[#This Row],[StoreID]],Stores!A:A,Stores!D:D, "Not Found")</f>
        <v>South</v>
      </c>
    </row>
    <row r="470" spans="1:26">
      <c r="A470" t="s">
        <v>1336</v>
      </c>
      <c r="B470" s="1">
        <v>45595</v>
      </c>
      <c r="C470" t="s">
        <v>355</v>
      </c>
      <c r="D470" t="s">
        <v>786</v>
      </c>
      <c r="E470" t="s">
        <v>839</v>
      </c>
      <c r="F470">
        <v>2</v>
      </c>
      <c r="G470">
        <v>0.15</v>
      </c>
      <c r="H470" t="s">
        <v>875</v>
      </c>
      <c r="I470" s="4">
        <f>Table4[[#This Row],[Quantity]]*Table4[[#This Row],[UnitPrice]]</f>
        <v>58.48</v>
      </c>
      <c r="J470" s="4">
        <f>Table4[[#This Row],[Gross Revenue]]*(1-Table4[[#This Row],[Discount]])</f>
        <v>49.707999999999998</v>
      </c>
      <c r="K470" s="4">
        <f>Table4[[#This Row],[Quantity]]*Table4[[#This Row],[CostPrice]]</f>
        <v>30.56</v>
      </c>
      <c r="L470" s="4">
        <f>Table4[[#This Row],[Net Revenue]]-Table4[[#This Row],[Total Cost]]</f>
        <v>19.148</v>
      </c>
      <c r="M470" t="str">
        <f>_xlfn.XLOOKUP(Table4[[#This Row],[ProductID]], Products!A:A,Products!B:B, "Not Found")</f>
        <v>National Watches</v>
      </c>
      <c r="N470" t="str">
        <f>TEXT(Table4[[#This Row],[Date]], "mmm")</f>
        <v>Oct</v>
      </c>
      <c r="O470" t="str">
        <f>TEXT(Table4[[#This Row],[Date]], "yyyy")</f>
        <v>2024</v>
      </c>
      <c r="P470" t="str">
        <f>_xlfn.XLOOKUP(Table4[[#This Row],[ProductID]],Products!A:A,Products!C:C, "Not Found")</f>
        <v>Fashion</v>
      </c>
      <c r="Q470" t="str">
        <f>_xlfn.XLOOKUP(Table4[[#This Row],[ProductID]],Products!A:A,Products!D:D,"Not Found")</f>
        <v>Watches</v>
      </c>
      <c r="R470">
        <f>_xlfn.XLOOKUP(Table4[[#This Row],[ProductID]],Products!A:A,Products!E:E,"Not Found")</f>
        <v>29.24</v>
      </c>
      <c r="S470">
        <f>_xlfn.XLOOKUP(Table4[[#This Row],[ProductID]],Products!A:A,Products!F:F, "Not Found")</f>
        <v>15.28</v>
      </c>
      <c r="T470" t="str">
        <f>_xlfn.XLOOKUP(Table4[[#This Row],[CustomerID]],Customers!A:A,Customers!D:D, "Not Found")</f>
        <v>M</v>
      </c>
      <c r="U470" s="6">
        <f>_xlfn.XLOOKUP(Table4[[#This Row],[CustomerID]],Customers!A:A,Customers!E:E, "Not Found")</f>
        <v>22937</v>
      </c>
      <c r="V470">
        <f ca="1">DATEDIF(Table4[[#This Row],[CustomerBirthday]], TODAY(), "Y")</f>
        <v>63</v>
      </c>
      <c r="W470" t="str" cm="1">
        <f t="array" aca="1" ref="W470" ca="1">_xlfn.IFS(Table4[[#This Row],[Age]]&lt;25, "Under 25",Table4[[#This Row],[Age]]=34, "25-34", Table4[[#This Row],[Age]]&lt;=49, "35-49", Table4[[#This Row],[Age]]&lt;=64, "50-64", Table4[[#This Row],[Age]]&gt;=65, "65+")</f>
        <v>50-64</v>
      </c>
      <c r="X470" t="str">
        <f>_xlfn.XLOOKUP(Table4[[#This Row],[StoreID]],Stores!A:A,Stores!B:B, "Not found")</f>
        <v>MegaMart New Michele</v>
      </c>
      <c r="Y470" t="str">
        <f>_xlfn.XLOOKUP(Table4[[#This Row],[StoreID]],Stores!A:A,Stores!C:C, "Not Found")</f>
        <v>New Michele</v>
      </c>
      <c r="Z470" t="str">
        <f>_xlfn.XLOOKUP(Table4[[#This Row],[StoreID]],Stores!A:A,Stores!D:D, "Not Found")</f>
        <v>West</v>
      </c>
    </row>
    <row r="471" spans="1:26">
      <c r="A471" t="s">
        <v>1337</v>
      </c>
      <c r="B471" s="1">
        <v>45812</v>
      </c>
      <c r="C471" t="s">
        <v>258</v>
      </c>
      <c r="D471" t="s">
        <v>822</v>
      </c>
      <c r="E471" t="s">
        <v>842</v>
      </c>
      <c r="F471">
        <v>5</v>
      </c>
      <c r="G471">
        <v>0.1</v>
      </c>
      <c r="H471" t="s">
        <v>868</v>
      </c>
      <c r="I471" s="4">
        <f>Table4[[#This Row],[Quantity]]*Table4[[#This Row],[UnitPrice]]</f>
        <v>6081.7999999999993</v>
      </c>
      <c r="J471" s="4">
        <f>Table4[[#This Row],[Gross Revenue]]*(1-Table4[[#This Row],[Discount]])</f>
        <v>5473.62</v>
      </c>
      <c r="K471" s="4">
        <f>Table4[[#This Row],[Quantity]]*Table4[[#This Row],[CostPrice]]</f>
        <v>3974</v>
      </c>
      <c r="L471" s="4">
        <f>Table4[[#This Row],[Net Revenue]]-Table4[[#This Row],[Total Cost]]</f>
        <v>1499.62</v>
      </c>
      <c r="M471" t="str">
        <f>_xlfn.XLOOKUP(Table4[[#This Row],[ProductID]], Products!A:A,Products!B:B, "Not Found")</f>
        <v>Nor Bags</v>
      </c>
      <c r="N471" t="str">
        <f>TEXT(Table4[[#This Row],[Date]], "mmm")</f>
        <v>Jun</v>
      </c>
      <c r="O471" t="str">
        <f>TEXT(Table4[[#This Row],[Date]], "yyyy")</f>
        <v>2025</v>
      </c>
      <c r="P471" t="str">
        <f>_xlfn.XLOOKUP(Table4[[#This Row],[ProductID]],Products!A:A,Products!C:C, "Not Found")</f>
        <v>Fashion</v>
      </c>
      <c r="Q471" t="str">
        <f>_xlfn.XLOOKUP(Table4[[#This Row],[ProductID]],Products!A:A,Products!D:D,"Not Found")</f>
        <v>Bags</v>
      </c>
      <c r="R471">
        <f>_xlfn.XLOOKUP(Table4[[#This Row],[ProductID]],Products!A:A,Products!E:E,"Not Found")</f>
        <v>1216.3599999999999</v>
      </c>
      <c r="S471">
        <f>_xlfn.XLOOKUP(Table4[[#This Row],[ProductID]],Products!A:A,Products!F:F, "Not Found")</f>
        <v>794.8</v>
      </c>
      <c r="T471" t="str">
        <f>_xlfn.XLOOKUP(Table4[[#This Row],[CustomerID]],Customers!A:A,Customers!D:D, "Not Found")</f>
        <v>F</v>
      </c>
      <c r="U471" s="6">
        <f>_xlfn.XLOOKUP(Table4[[#This Row],[CustomerID]],Customers!A:A,Customers!E:E, "Not Found")</f>
        <v>29746</v>
      </c>
      <c r="V471">
        <f ca="1">DATEDIF(Table4[[#This Row],[CustomerBirthday]], TODAY(), "Y")</f>
        <v>45</v>
      </c>
      <c r="W471" t="str" cm="1">
        <f t="array" aca="1" ref="W471" ca="1">_xlfn.IFS(Table4[[#This Row],[Age]]&lt;25, "Under 25",Table4[[#This Row],[Age]]=34, "25-34", Table4[[#This Row],[Age]]&lt;=49, "35-49", Table4[[#This Row],[Age]]&lt;=64, "50-64", Table4[[#This Row],[Age]]&gt;=65, "65+")</f>
        <v>35-49</v>
      </c>
      <c r="X471" t="str">
        <f>_xlfn.XLOOKUP(Table4[[#This Row],[StoreID]],Stores!A:A,Stores!B:B, "Not found")</f>
        <v>MegaMart Brianahaven</v>
      </c>
      <c r="Y471" t="str">
        <f>_xlfn.XLOOKUP(Table4[[#This Row],[StoreID]],Stores!A:A,Stores!C:C, "Not Found")</f>
        <v>Brianahaven</v>
      </c>
      <c r="Z471" t="str">
        <f>_xlfn.XLOOKUP(Table4[[#This Row],[StoreID]],Stores!A:A,Stores!D:D, "Not Found")</f>
        <v>North</v>
      </c>
    </row>
    <row r="472" spans="1:26">
      <c r="A472" t="s">
        <v>1338</v>
      </c>
      <c r="B472" s="1">
        <v>45234</v>
      </c>
      <c r="C472" t="s">
        <v>563</v>
      </c>
      <c r="D472" t="s">
        <v>824</v>
      </c>
      <c r="E472" t="s">
        <v>842</v>
      </c>
      <c r="F472">
        <v>5</v>
      </c>
      <c r="G472">
        <v>0</v>
      </c>
      <c r="H472" t="s">
        <v>865</v>
      </c>
      <c r="I472" s="4">
        <f>Table4[[#This Row],[Quantity]]*Table4[[#This Row],[UnitPrice]]</f>
        <v>1941.3</v>
      </c>
      <c r="J472" s="4">
        <f>Table4[[#This Row],[Gross Revenue]]*(1-Table4[[#This Row],[Discount]])</f>
        <v>1941.3</v>
      </c>
      <c r="K472" s="4">
        <f>Table4[[#This Row],[Quantity]]*Table4[[#This Row],[CostPrice]]</f>
        <v>996.5</v>
      </c>
      <c r="L472" s="4">
        <f>Table4[[#This Row],[Net Revenue]]-Table4[[#This Row],[Total Cost]]</f>
        <v>944.8</v>
      </c>
      <c r="M472" t="str">
        <f>_xlfn.XLOOKUP(Table4[[#This Row],[ProductID]], Products!A:A,Products!B:B, "Not Found")</f>
        <v>Possible Watches</v>
      </c>
      <c r="N472" t="str">
        <f>TEXT(Table4[[#This Row],[Date]], "mmm")</f>
        <v>Nov</v>
      </c>
      <c r="O472" t="str">
        <f>TEXT(Table4[[#This Row],[Date]], "yyyy")</f>
        <v>2023</v>
      </c>
      <c r="P472" t="str">
        <f>_xlfn.XLOOKUP(Table4[[#This Row],[ProductID]],Products!A:A,Products!C:C, "Not Found")</f>
        <v>Fashion</v>
      </c>
      <c r="Q472" t="str">
        <f>_xlfn.XLOOKUP(Table4[[#This Row],[ProductID]],Products!A:A,Products!D:D,"Not Found")</f>
        <v>Watches</v>
      </c>
      <c r="R472">
        <f>_xlfn.XLOOKUP(Table4[[#This Row],[ProductID]],Products!A:A,Products!E:E,"Not Found")</f>
        <v>388.26</v>
      </c>
      <c r="S472">
        <f>_xlfn.XLOOKUP(Table4[[#This Row],[ProductID]],Products!A:A,Products!F:F, "Not Found")</f>
        <v>199.3</v>
      </c>
      <c r="T472" t="str">
        <f>_xlfn.XLOOKUP(Table4[[#This Row],[CustomerID]],Customers!A:A,Customers!D:D, "Not Found")</f>
        <v>M</v>
      </c>
      <c r="U472" s="6">
        <f>_xlfn.XLOOKUP(Table4[[#This Row],[CustomerID]],Customers!A:A,Customers!E:E, "Not Found")</f>
        <v>24092</v>
      </c>
      <c r="V472">
        <f ca="1">DATEDIF(Table4[[#This Row],[CustomerBirthday]], TODAY(), "Y")</f>
        <v>60</v>
      </c>
      <c r="W472" t="str" cm="1">
        <f t="array" aca="1" ref="W472" ca="1">_xlfn.IFS(Table4[[#This Row],[Age]]&lt;25, "Under 25",Table4[[#This Row],[Age]]=34, "25-34", Table4[[#This Row],[Age]]&lt;=49, "35-49", Table4[[#This Row],[Age]]&lt;=64, "50-64", Table4[[#This Row],[Age]]&gt;=65, "65+")</f>
        <v>50-64</v>
      </c>
      <c r="X472" t="str">
        <f>_xlfn.XLOOKUP(Table4[[#This Row],[StoreID]],Stores!A:A,Stores!B:B, "Not found")</f>
        <v>MegaMart Brianahaven</v>
      </c>
      <c r="Y472" t="str">
        <f>_xlfn.XLOOKUP(Table4[[#This Row],[StoreID]],Stores!A:A,Stores!C:C, "Not Found")</f>
        <v>Brianahaven</v>
      </c>
      <c r="Z472" t="str">
        <f>_xlfn.XLOOKUP(Table4[[#This Row],[StoreID]],Stores!A:A,Stores!D:D, "Not Found")</f>
        <v>North</v>
      </c>
    </row>
    <row r="473" spans="1:26">
      <c r="A473" t="s">
        <v>1339</v>
      </c>
      <c r="B473" s="1">
        <v>45635</v>
      </c>
      <c r="C473" t="s">
        <v>343</v>
      </c>
      <c r="D473" t="s">
        <v>761</v>
      </c>
      <c r="E473" t="s">
        <v>842</v>
      </c>
      <c r="F473">
        <v>5</v>
      </c>
      <c r="G473">
        <v>0.05</v>
      </c>
      <c r="H473" t="s">
        <v>865</v>
      </c>
      <c r="I473" s="4">
        <f>Table4[[#This Row],[Quantity]]*Table4[[#This Row],[UnitPrice]]</f>
        <v>8814.6</v>
      </c>
      <c r="J473" s="4">
        <f>Table4[[#This Row],[Gross Revenue]]*(1-Table4[[#This Row],[Discount]])</f>
        <v>8373.8700000000008</v>
      </c>
      <c r="K473" s="4">
        <f>Table4[[#This Row],[Quantity]]*Table4[[#This Row],[CostPrice]]</f>
        <v>6732.4</v>
      </c>
      <c r="L473" s="4">
        <f>Table4[[#This Row],[Net Revenue]]-Table4[[#This Row],[Total Cost]]</f>
        <v>1641.4700000000012</v>
      </c>
      <c r="M473" t="str">
        <f>_xlfn.XLOOKUP(Table4[[#This Row],[ProductID]], Products!A:A,Products!B:B, "Not Found")</f>
        <v>Traditional Laptop</v>
      </c>
      <c r="N473" t="str">
        <f>TEXT(Table4[[#This Row],[Date]], "mmm")</f>
        <v>Dec</v>
      </c>
      <c r="O473" t="str">
        <f>TEXT(Table4[[#This Row],[Date]], "yyyy")</f>
        <v>2024</v>
      </c>
      <c r="P473" t="str">
        <f>_xlfn.XLOOKUP(Table4[[#This Row],[ProductID]],Products!A:A,Products!C:C, "Not Found")</f>
        <v>Electronics</v>
      </c>
      <c r="Q473" t="str">
        <f>_xlfn.XLOOKUP(Table4[[#This Row],[ProductID]],Products!A:A,Products!D:D,"Not Found")</f>
        <v>Laptop</v>
      </c>
      <c r="R473">
        <f>_xlfn.XLOOKUP(Table4[[#This Row],[ProductID]],Products!A:A,Products!E:E,"Not Found")</f>
        <v>1762.92</v>
      </c>
      <c r="S473">
        <f>_xlfn.XLOOKUP(Table4[[#This Row],[ProductID]],Products!A:A,Products!F:F, "Not Found")</f>
        <v>1346.48</v>
      </c>
      <c r="T473" t="str">
        <f>_xlfn.XLOOKUP(Table4[[#This Row],[CustomerID]],Customers!A:A,Customers!D:D, "Not Found")</f>
        <v>M</v>
      </c>
      <c r="U473" s="6">
        <f>_xlfn.XLOOKUP(Table4[[#This Row],[CustomerID]],Customers!A:A,Customers!E:E, "Not Found")</f>
        <v>23046</v>
      </c>
      <c r="V473">
        <f ca="1">DATEDIF(Table4[[#This Row],[CustomerBirthday]], TODAY(), "Y")</f>
        <v>63</v>
      </c>
      <c r="W473" t="str" cm="1">
        <f t="array" aca="1" ref="W473" ca="1">_xlfn.IFS(Table4[[#This Row],[Age]]&lt;25, "Under 25",Table4[[#This Row],[Age]]=34, "25-34", Table4[[#This Row],[Age]]&lt;=49, "35-49", Table4[[#This Row],[Age]]&lt;=64, "50-64", Table4[[#This Row],[Age]]&gt;=65, "65+")</f>
        <v>50-64</v>
      </c>
      <c r="X473" t="str">
        <f>_xlfn.XLOOKUP(Table4[[#This Row],[StoreID]],Stores!A:A,Stores!B:B, "Not found")</f>
        <v>MegaMart Brianahaven</v>
      </c>
      <c r="Y473" t="str">
        <f>_xlfn.XLOOKUP(Table4[[#This Row],[StoreID]],Stores!A:A,Stores!C:C, "Not Found")</f>
        <v>Brianahaven</v>
      </c>
      <c r="Z473" t="str">
        <f>_xlfn.XLOOKUP(Table4[[#This Row],[StoreID]],Stores!A:A,Stores!D:D, "Not Found")</f>
        <v>North</v>
      </c>
    </row>
    <row r="474" spans="1:26">
      <c r="A474" t="s">
        <v>1340</v>
      </c>
      <c r="B474" s="1">
        <v>45561</v>
      </c>
      <c r="C474" t="s">
        <v>567</v>
      </c>
      <c r="D474" t="s">
        <v>747</v>
      </c>
      <c r="E474" t="s">
        <v>846</v>
      </c>
      <c r="F474">
        <v>1</v>
      </c>
      <c r="G474">
        <v>0.05</v>
      </c>
      <c r="H474" t="s">
        <v>865</v>
      </c>
      <c r="I474" s="4">
        <f>Table4[[#This Row],[Quantity]]*Table4[[#This Row],[UnitPrice]]</f>
        <v>1134.8</v>
      </c>
      <c r="J474" s="4">
        <f>Table4[[#This Row],[Gross Revenue]]*(1-Table4[[#This Row],[Discount]])</f>
        <v>1078.06</v>
      </c>
      <c r="K474" s="4">
        <f>Table4[[#This Row],[Quantity]]*Table4[[#This Row],[CostPrice]]</f>
        <v>675.1</v>
      </c>
      <c r="L474" s="4">
        <f>Table4[[#This Row],[Net Revenue]]-Table4[[#This Row],[Total Cost]]</f>
        <v>402.95999999999992</v>
      </c>
      <c r="M474" t="str">
        <f>_xlfn.XLOOKUP(Table4[[#This Row],[ProductID]], Products!A:A,Products!B:B, "Not Found")</f>
        <v>World Watches</v>
      </c>
      <c r="N474" t="str">
        <f>TEXT(Table4[[#This Row],[Date]], "mmm")</f>
        <v>Sep</v>
      </c>
      <c r="O474" t="str">
        <f>TEXT(Table4[[#This Row],[Date]], "yyyy")</f>
        <v>2024</v>
      </c>
      <c r="P474" t="str">
        <f>_xlfn.XLOOKUP(Table4[[#This Row],[ProductID]],Products!A:A,Products!C:C, "Not Found")</f>
        <v>Fashion</v>
      </c>
      <c r="Q474" t="str">
        <f>_xlfn.XLOOKUP(Table4[[#This Row],[ProductID]],Products!A:A,Products!D:D,"Not Found")</f>
        <v>Watches</v>
      </c>
      <c r="R474">
        <f>_xlfn.XLOOKUP(Table4[[#This Row],[ProductID]],Products!A:A,Products!E:E,"Not Found")</f>
        <v>1134.8</v>
      </c>
      <c r="S474">
        <f>_xlfn.XLOOKUP(Table4[[#This Row],[ProductID]],Products!A:A,Products!F:F, "Not Found")</f>
        <v>675.1</v>
      </c>
      <c r="T474" t="str">
        <f>_xlfn.XLOOKUP(Table4[[#This Row],[CustomerID]],Customers!A:A,Customers!D:D, "Not Found")</f>
        <v>M</v>
      </c>
      <c r="U474" s="6">
        <f>_xlfn.XLOOKUP(Table4[[#This Row],[CustomerID]],Customers!A:A,Customers!E:E, "Not Found")</f>
        <v>29791</v>
      </c>
      <c r="V474">
        <f ca="1">DATEDIF(Table4[[#This Row],[CustomerBirthday]], TODAY(), "Y")</f>
        <v>45</v>
      </c>
      <c r="W474" t="str" cm="1">
        <f t="array" aca="1" ref="W474" ca="1">_xlfn.IFS(Table4[[#This Row],[Age]]&lt;25, "Under 25",Table4[[#This Row],[Age]]=34, "25-34", Table4[[#This Row],[Age]]&lt;=49, "35-49", Table4[[#This Row],[Age]]&lt;=64, "50-64", Table4[[#This Row],[Age]]&gt;=65, "65+")</f>
        <v>35-49</v>
      </c>
      <c r="X474" t="str">
        <f>_xlfn.XLOOKUP(Table4[[#This Row],[StoreID]],Stores!A:A,Stores!B:B, "Not found")</f>
        <v>MegaMart Johnmouth</v>
      </c>
      <c r="Y474" t="str">
        <f>_xlfn.XLOOKUP(Table4[[#This Row],[StoreID]],Stores!A:A,Stores!C:C, "Not Found")</f>
        <v>Johnmouth</v>
      </c>
      <c r="Z474" t="str">
        <f>_xlfn.XLOOKUP(Table4[[#This Row],[StoreID]],Stores!A:A,Stores!D:D, "Not Found")</f>
        <v>East</v>
      </c>
    </row>
    <row r="475" spans="1:26">
      <c r="A475" t="s">
        <v>1341</v>
      </c>
      <c r="B475" s="1">
        <v>45297</v>
      </c>
      <c r="C475" t="s">
        <v>123</v>
      </c>
      <c r="D475" t="s">
        <v>778</v>
      </c>
      <c r="E475" t="s">
        <v>835</v>
      </c>
      <c r="F475">
        <v>3</v>
      </c>
      <c r="G475">
        <v>0</v>
      </c>
      <c r="H475" t="s">
        <v>871</v>
      </c>
      <c r="I475" s="4">
        <f>Table4[[#This Row],[Quantity]]*Table4[[#This Row],[UnitPrice]]</f>
        <v>3047.2799999999997</v>
      </c>
      <c r="J475" s="4">
        <f>Table4[[#This Row],[Gross Revenue]]*(1-Table4[[#This Row],[Discount]])</f>
        <v>3047.2799999999997</v>
      </c>
      <c r="K475" s="4">
        <f>Table4[[#This Row],[Quantity]]*Table4[[#This Row],[CostPrice]]</f>
        <v>1753.1999999999998</v>
      </c>
      <c r="L475" s="4">
        <f>Table4[[#This Row],[Net Revenue]]-Table4[[#This Row],[Total Cost]]</f>
        <v>1294.08</v>
      </c>
      <c r="M475" t="str">
        <f>_xlfn.XLOOKUP(Table4[[#This Row],[ProductID]], Products!A:A,Products!B:B, "Not Found")</f>
        <v>Behavior Dairy</v>
      </c>
      <c r="N475" t="str">
        <f>TEXT(Table4[[#This Row],[Date]], "mmm")</f>
        <v>Jan</v>
      </c>
      <c r="O475" t="str">
        <f>TEXT(Table4[[#This Row],[Date]], "yyyy")</f>
        <v>2024</v>
      </c>
      <c r="P475" t="str">
        <f>_xlfn.XLOOKUP(Table4[[#This Row],[ProductID]],Products!A:A,Products!C:C, "Not Found")</f>
        <v>Groceries</v>
      </c>
      <c r="Q475" t="str">
        <f>_xlfn.XLOOKUP(Table4[[#This Row],[ProductID]],Products!A:A,Products!D:D,"Not Found")</f>
        <v>Dairy</v>
      </c>
      <c r="R475">
        <f>_xlfn.XLOOKUP(Table4[[#This Row],[ProductID]],Products!A:A,Products!E:E,"Not Found")</f>
        <v>1015.76</v>
      </c>
      <c r="S475">
        <f>_xlfn.XLOOKUP(Table4[[#This Row],[ProductID]],Products!A:A,Products!F:F, "Not Found")</f>
        <v>584.4</v>
      </c>
      <c r="T475" t="str">
        <f>_xlfn.XLOOKUP(Table4[[#This Row],[CustomerID]],Customers!A:A,Customers!D:D, "Not Found")</f>
        <v>F</v>
      </c>
      <c r="U475" s="6">
        <f>_xlfn.XLOOKUP(Table4[[#This Row],[CustomerID]],Customers!A:A,Customers!E:E, "Not Found")</f>
        <v>37694</v>
      </c>
      <c r="V475">
        <f ca="1">DATEDIF(Table4[[#This Row],[CustomerBirthday]], TODAY(), "Y")</f>
        <v>23</v>
      </c>
      <c r="W475" t="str" cm="1">
        <f t="array" aca="1" ref="W475" ca="1">_xlfn.IFS(Table4[[#This Row],[Age]]&lt;25, "Under 25",Table4[[#This Row],[Age]]=34, "25-34", Table4[[#This Row],[Age]]&lt;=49, "35-49", Table4[[#This Row],[Age]]&lt;=64, "50-64", Table4[[#This Row],[Age]]&gt;=65, "65+")</f>
        <v>Under 25</v>
      </c>
      <c r="X475" t="str">
        <f>_xlfn.XLOOKUP(Table4[[#This Row],[StoreID]],Stores!A:A,Stores!B:B, "Not found")</f>
        <v>MegaMart Peckmouth</v>
      </c>
      <c r="Y475" t="str">
        <f>_xlfn.XLOOKUP(Table4[[#This Row],[StoreID]],Stores!A:A,Stores!C:C, "Not Found")</f>
        <v>Peckmouth</v>
      </c>
      <c r="Z475" t="str">
        <f>_xlfn.XLOOKUP(Table4[[#This Row],[StoreID]],Stores!A:A,Stores!D:D, "Not Found")</f>
        <v>East</v>
      </c>
    </row>
    <row r="476" spans="1:26">
      <c r="A476" t="s">
        <v>1342</v>
      </c>
      <c r="B476" s="1">
        <v>45729</v>
      </c>
      <c r="C476" t="s">
        <v>362</v>
      </c>
      <c r="D476" t="s">
        <v>718</v>
      </c>
      <c r="E476" t="s">
        <v>835</v>
      </c>
      <c r="F476">
        <v>5</v>
      </c>
      <c r="G476">
        <v>0.15</v>
      </c>
      <c r="H476" t="s">
        <v>868</v>
      </c>
      <c r="I476" s="4">
        <f>Table4[[#This Row],[Quantity]]*Table4[[#This Row],[UnitPrice]]</f>
        <v>1688.15</v>
      </c>
      <c r="J476" s="4">
        <f>Table4[[#This Row],[Gross Revenue]]*(1-Table4[[#This Row],[Discount]])</f>
        <v>1434.9275</v>
      </c>
      <c r="K476" s="4">
        <f>Table4[[#This Row],[Quantity]]*Table4[[#This Row],[CostPrice]]</f>
        <v>845.15</v>
      </c>
      <c r="L476" s="4">
        <f>Table4[[#This Row],[Net Revenue]]-Table4[[#This Row],[Total Cost]]</f>
        <v>589.77750000000003</v>
      </c>
      <c r="M476" t="str">
        <f>_xlfn.XLOOKUP(Table4[[#This Row],[ProductID]], Products!A:A,Products!B:B, "Not Found")</f>
        <v>Here Footwear</v>
      </c>
      <c r="N476" t="str">
        <f>TEXT(Table4[[#This Row],[Date]], "mmm")</f>
        <v>Mar</v>
      </c>
      <c r="O476" t="str">
        <f>TEXT(Table4[[#This Row],[Date]], "yyyy")</f>
        <v>2025</v>
      </c>
      <c r="P476" t="str">
        <f>_xlfn.XLOOKUP(Table4[[#This Row],[ProductID]],Products!A:A,Products!C:C, "Not Found")</f>
        <v>Fashion</v>
      </c>
      <c r="Q476" t="str">
        <f>_xlfn.XLOOKUP(Table4[[#This Row],[ProductID]],Products!A:A,Products!D:D,"Not Found")</f>
        <v>Footwear</v>
      </c>
      <c r="R476">
        <f>_xlfn.XLOOKUP(Table4[[#This Row],[ProductID]],Products!A:A,Products!E:E,"Not Found")</f>
        <v>337.63</v>
      </c>
      <c r="S476">
        <f>_xlfn.XLOOKUP(Table4[[#This Row],[ProductID]],Products!A:A,Products!F:F, "Not Found")</f>
        <v>169.03</v>
      </c>
      <c r="T476" t="str">
        <f>_xlfn.XLOOKUP(Table4[[#This Row],[CustomerID]],Customers!A:A,Customers!D:D, "Not Found")</f>
        <v>M</v>
      </c>
      <c r="U476" s="6">
        <f>_xlfn.XLOOKUP(Table4[[#This Row],[CustomerID]],Customers!A:A,Customers!E:E, "Not Found")</f>
        <v>32514</v>
      </c>
      <c r="V476">
        <f ca="1">DATEDIF(Table4[[#This Row],[CustomerBirthday]], TODAY(), "Y")</f>
        <v>37</v>
      </c>
      <c r="W476" t="str" cm="1">
        <f t="array" aca="1" ref="W476" ca="1">_xlfn.IFS(Table4[[#This Row],[Age]]&lt;25, "Under 25",Table4[[#This Row],[Age]]=34, "25-34", Table4[[#This Row],[Age]]&lt;=49, "35-49", Table4[[#This Row],[Age]]&lt;=64, "50-64", Table4[[#This Row],[Age]]&gt;=65, "65+")</f>
        <v>35-49</v>
      </c>
      <c r="X476" t="str">
        <f>_xlfn.XLOOKUP(Table4[[#This Row],[StoreID]],Stores!A:A,Stores!B:B, "Not found")</f>
        <v>MegaMart Peckmouth</v>
      </c>
      <c r="Y476" t="str">
        <f>_xlfn.XLOOKUP(Table4[[#This Row],[StoreID]],Stores!A:A,Stores!C:C, "Not Found")</f>
        <v>Peckmouth</v>
      </c>
      <c r="Z476" t="str">
        <f>_xlfn.XLOOKUP(Table4[[#This Row],[StoreID]],Stores!A:A,Stores!D:D, "Not Found")</f>
        <v>East</v>
      </c>
    </row>
    <row r="477" spans="1:26">
      <c r="A477" t="s">
        <v>1343</v>
      </c>
      <c r="B477" s="1">
        <v>45441</v>
      </c>
      <c r="C477" t="s">
        <v>551</v>
      </c>
      <c r="D477" t="s">
        <v>755</v>
      </c>
      <c r="E477" t="s">
        <v>835</v>
      </c>
      <c r="F477">
        <v>5</v>
      </c>
      <c r="G477">
        <v>0.15</v>
      </c>
      <c r="H477" t="s">
        <v>868</v>
      </c>
      <c r="I477" s="4">
        <f>Table4[[#This Row],[Quantity]]*Table4[[#This Row],[UnitPrice]]</f>
        <v>9293.75</v>
      </c>
      <c r="J477" s="4">
        <f>Table4[[#This Row],[Gross Revenue]]*(1-Table4[[#This Row],[Discount]])</f>
        <v>7899.6875</v>
      </c>
      <c r="K477" s="4">
        <f>Table4[[#This Row],[Quantity]]*Table4[[#This Row],[CostPrice]]</f>
        <v>7255.8</v>
      </c>
      <c r="L477" s="4">
        <f>Table4[[#This Row],[Net Revenue]]-Table4[[#This Row],[Total Cost]]</f>
        <v>643.88749999999982</v>
      </c>
      <c r="M477" t="str">
        <f>_xlfn.XLOOKUP(Table4[[#This Row],[ProductID]], Products!A:A,Products!B:B, "Not Found")</f>
        <v>House Accessories</v>
      </c>
      <c r="N477" t="str">
        <f>TEXT(Table4[[#This Row],[Date]], "mmm")</f>
        <v>May</v>
      </c>
      <c r="O477" t="str">
        <f>TEXT(Table4[[#This Row],[Date]], "yyyy")</f>
        <v>2024</v>
      </c>
      <c r="P477" t="str">
        <f>_xlfn.XLOOKUP(Table4[[#This Row],[ProductID]],Products!A:A,Products!C:C, "Not Found")</f>
        <v>Fashion</v>
      </c>
      <c r="Q477" t="str">
        <f>_xlfn.XLOOKUP(Table4[[#This Row],[ProductID]],Products!A:A,Products!D:D,"Not Found")</f>
        <v>Accessories</v>
      </c>
      <c r="R477">
        <f>_xlfn.XLOOKUP(Table4[[#This Row],[ProductID]],Products!A:A,Products!E:E,"Not Found")</f>
        <v>1858.75</v>
      </c>
      <c r="S477">
        <f>_xlfn.XLOOKUP(Table4[[#This Row],[ProductID]],Products!A:A,Products!F:F, "Not Found")</f>
        <v>1451.16</v>
      </c>
      <c r="T477" t="str">
        <f>_xlfn.XLOOKUP(Table4[[#This Row],[CustomerID]],Customers!A:A,Customers!D:D, "Not Found")</f>
        <v>F</v>
      </c>
      <c r="U477" s="6">
        <f>_xlfn.XLOOKUP(Table4[[#This Row],[CustomerID]],Customers!A:A,Customers!E:E, "Not Found")</f>
        <v>32240</v>
      </c>
      <c r="V477">
        <f ca="1">DATEDIF(Table4[[#This Row],[CustomerBirthday]], TODAY(), "Y")</f>
        <v>38</v>
      </c>
      <c r="W477" t="str" cm="1">
        <f t="array" aca="1" ref="W477" ca="1">_xlfn.IFS(Table4[[#This Row],[Age]]&lt;25, "Under 25",Table4[[#This Row],[Age]]=34, "25-34", Table4[[#This Row],[Age]]&lt;=49, "35-49", Table4[[#This Row],[Age]]&lt;=64, "50-64", Table4[[#This Row],[Age]]&gt;=65, "65+")</f>
        <v>35-49</v>
      </c>
      <c r="X477" t="str">
        <f>_xlfn.XLOOKUP(Table4[[#This Row],[StoreID]],Stores!A:A,Stores!B:B, "Not found")</f>
        <v>MegaMart Peckmouth</v>
      </c>
      <c r="Y477" t="str">
        <f>_xlfn.XLOOKUP(Table4[[#This Row],[StoreID]],Stores!A:A,Stores!C:C, "Not Found")</f>
        <v>Peckmouth</v>
      </c>
      <c r="Z477" t="str">
        <f>_xlfn.XLOOKUP(Table4[[#This Row],[StoreID]],Stores!A:A,Stores!D:D, "Not Found")</f>
        <v>East</v>
      </c>
    </row>
    <row r="478" spans="1:26">
      <c r="A478" t="s">
        <v>1344</v>
      </c>
      <c r="B478" s="1">
        <v>45743</v>
      </c>
      <c r="C478" t="s">
        <v>187</v>
      </c>
      <c r="D478" t="s">
        <v>784</v>
      </c>
      <c r="E478" t="s">
        <v>842</v>
      </c>
      <c r="F478">
        <v>5</v>
      </c>
      <c r="G478">
        <v>0.05</v>
      </c>
      <c r="H478" t="s">
        <v>871</v>
      </c>
      <c r="I478" s="4">
        <f>Table4[[#This Row],[Quantity]]*Table4[[#This Row],[UnitPrice]]</f>
        <v>7425.25</v>
      </c>
      <c r="J478" s="4">
        <f>Table4[[#This Row],[Gross Revenue]]*(1-Table4[[#This Row],[Discount]])</f>
        <v>7053.9874999999993</v>
      </c>
      <c r="K478" s="4">
        <f>Table4[[#This Row],[Quantity]]*Table4[[#This Row],[CostPrice]]</f>
        <v>4941.5499999999993</v>
      </c>
      <c r="L478" s="4">
        <f>Table4[[#This Row],[Net Revenue]]-Table4[[#This Row],[Total Cost]]</f>
        <v>2112.4375</v>
      </c>
      <c r="M478" t="str">
        <f>_xlfn.XLOOKUP(Table4[[#This Row],[ProductID]], Products!A:A,Products!B:B, "Not Found")</f>
        <v>Road Clothing</v>
      </c>
      <c r="N478" t="str">
        <f>TEXT(Table4[[#This Row],[Date]], "mmm")</f>
        <v>Mar</v>
      </c>
      <c r="O478" t="str">
        <f>TEXT(Table4[[#This Row],[Date]], "yyyy")</f>
        <v>2025</v>
      </c>
      <c r="P478" t="str">
        <f>_xlfn.XLOOKUP(Table4[[#This Row],[ProductID]],Products!A:A,Products!C:C, "Not Found")</f>
        <v>Fashion</v>
      </c>
      <c r="Q478" t="str">
        <f>_xlfn.XLOOKUP(Table4[[#This Row],[ProductID]],Products!A:A,Products!D:D,"Not Found")</f>
        <v>Clothing</v>
      </c>
      <c r="R478">
        <f>_xlfn.XLOOKUP(Table4[[#This Row],[ProductID]],Products!A:A,Products!E:E,"Not Found")</f>
        <v>1485.05</v>
      </c>
      <c r="S478">
        <f>_xlfn.XLOOKUP(Table4[[#This Row],[ProductID]],Products!A:A,Products!F:F, "Not Found")</f>
        <v>988.31</v>
      </c>
      <c r="T478" t="str">
        <f>_xlfn.XLOOKUP(Table4[[#This Row],[CustomerID]],Customers!A:A,Customers!D:D, "Not Found")</f>
        <v>M</v>
      </c>
      <c r="U478" s="6">
        <f>_xlfn.XLOOKUP(Table4[[#This Row],[CustomerID]],Customers!A:A,Customers!E:E, "Not Found")</f>
        <v>38351</v>
      </c>
      <c r="V478">
        <f ca="1">DATEDIF(Table4[[#This Row],[CustomerBirthday]], TODAY(), "Y")</f>
        <v>21</v>
      </c>
      <c r="W478" t="str" cm="1">
        <f t="array" aca="1" ref="W478" ca="1">_xlfn.IFS(Table4[[#This Row],[Age]]&lt;25, "Under 25",Table4[[#This Row],[Age]]=34, "25-34", Table4[[#This Row],[Age]]&lt;=49, "35-49", Table4[[#This Row],[Age]]&lt;=64, "50-64", Table4[[#This Row],[Age]]&gt;=65, "65+")</f>
        <v>Under 25</v>
      </c>
      <c r="X478" t="str">
        <f>_xlfn.XLOOKUP(Table4[[#This Row],[StoreID]],Stores!A:A,Stores!B:B, "Not found")</f>
        <v>MegaMart Brianahaven</v>
      </c>
      <c r="Y478" t="str">
        <f>_xlfn.XLOOKUP(Table4[[#This Row],[StoreID]],Stores!A:A,Stores!C:C, "Not Found")</f>
        <v>Brianahaven</v>
      </c>
      <c r="Z478" t="str">
        <f>_xlfn.XLOOKUP(Table4[[#This Row],[StoreID]],Stores!A:A,Stores!D:D, "Not Found")</f>
        <v>North</v>
      </c>
    </row>
    <row r="479" spans="1:26">
      <c r="A479" t="s">
        <v>1345</v>
      </c>
      <c r="B479" s="1">
        <v>45466</v>
      </c>
      <c r="C479" t="s">
        <v>464</v>
      </c>
      <c r="D479" t="s">
        <v>747</v>
      </c>
      <c r="E479" t="s">
        <v>839</v>
      </c>
      <c r="F479">
        <v>2</v>
      </c>
      <c r="G479">
        <v>0.05</v>
      </c>
      <c r="H479" t="s">
        <v>865</v>
      </c>
      <c r="I479" s="4">
        <f>Table4[[#This Row],[Quantity]]*Table4[[#This Row],[UnitPrice]]</f>
        <v>2269.6</v>
      </c>
      <c r="J479" s="4">
        <f>Table4[[#This Row],[Gross Revenue]]*(1-Table4[[#This Row],[Discount]])</f>
        <v>2156.12</v>
      </c>
      <c r="K479" s="4">
        <f>Table4[[#This Row],[Quantity]]*Table4[[#This Row],[CostPrice]]</f>
        <v>1350.2</v>
      </c>
      <c r="L479" s="4">
        <f>Table4[[#This Row],[Net Revenue]]-Table4[[#This Row],[Total Cost]]</f>
        <v>805.91999999999985</v>
      </c>
      <c r="M479" t="str">
        <f>_xlfn.XLOOKUP(Table4[[#This Row],[ProductID]], Products!A:A,Products!B:B, "Not Found")</f>
        <v>World Watches</v>
      </c>
      <c r="N479" t="str">
        <f>TEXT(Table4[[#This Row],[Date]], "mmm")</f>
        <v>Jun</v>
      </c>
      <c r="O479" t="str">
        <f>TEXT(Table4[[#This Row],[Date]], "yyyy")</f>
        <v>2024</v>
      </c>
      <c r="P479" t="str">
        <f>_xlfn.XLOOKUP(Table4[[#This Row],[ProductID]],Products!A:A,Products!C:C, "Not Found")</f>
        <v>Fashion</v>
      </c>
      <c r="Q479" t="str">
        <f>_xlfn.XLOOKUP(Table4[[#This Row],[ProductID]],Products!A:A,Products!D:D,"Not Found")</f>
        <v>Watches</v>
      </c>
      <c r="R479">
        <f>_xlfn.XLOOKUP(Table4[[#This Row],[ProductID]],Products!A:A,Products!E:E,"Not Found")</f>
        <v>1134.8</v>
      </c>
      <c r="S479">
        <f>_xlfn.XLOOKUP(Table4[[#This Row],[ProductID]],Products!A:A,Products!F:F, "Not Found")</f>
        <v>675.1</v>
      </c>
      <c r="T479" t="str">
        <f>_xlfn.XLOOKUP(Table4[[#This Row],[CustomerID]],Customers!A:A,Customers!D:D, "Not Found")</f>
        <v>M</v>
      </c>
      <c r="U479" s="6">
        <f>_xlfn.XLOOKUP(Table4[[#This Row],[CustomerID]],Customers!A:A,Customers!E:E, "Not Found")</f>
        <v>29315</v>
      </c>
      <c r="V479">
        <f ca="1">DATEDIF(Table4[[#This Row],[CustomerBirthday]], TODAY(), "Y")</f>
        <v>46</v>
      </c>
      <c r="W479" t="str" cm="1">
        <f t="array" aca="1" ref="W479" ca="1">_xlfn.IFS(Table4[[#This Row],[Age]]&lt;25, "Under 25",Table4[[#This Row],[Age]]=34, "25-34", Table4[[#This Row],[Age]]&lt;=49, "35-49", Table4[[#This Row],[Age]]&lt;=64, "50-64", Table4[[#This Row],[Age]]&gt;=65, "65+")</f>
        <v>35-49</v>
      </c>
      <c r="X479" t="str">
        <f>_xlfn.XLOOKUP(Table4[[#This Row],[StoreID]],Stores!A:A,Stores!B:B, "Not found")</f>
        <v>MegaMart New Michele</v>
      </c>
      <c r="Y479" t="str">
        <f>_xlfn.XLOOKUP(Table4[[#This Row],[StoreID]],Stores!A:A,Stores!C:C, "Not Found")</f>
        <v>New Michele</v>
      </c>
      <c r="Z479" t="str">
        <f>_xlfn.XLOOKUP(Table4[[#This Row],[StoreID]],Stores!A:A,Stores!D:D, "Not Found")</f>
        <v>West</v>
      </c>
    </row>
    <row r="480" spans="1:26">
      <c r="A480" t="s">
        <v>1346</v>
      </c>
      <c r="B480" s="1">
        <v>45605</v>
      </c>
      <c r="C480" t="s">
        <v>432</v>
      </c>
      <c r="D480" t="s">
        <v>776</v>
      </c>
      <c r="E480" t="s">
        <v>846</v>
      </c>
      <c r="F480">
        <v>1</v>
      </c>
      <c r="G480">
        <v>0.1</v>
      </c>
      <c r="H480" t="s">
        <v>875</v>
      </c>
      <c r="I480" s="4">
        <f>Table4[[#This Row],[Quantity]]*Table4[[#This Row],[UnitPrice]]</f>
        <v>429.15</v>
      </c>
      <c r="J480" s="4">
        <f>Table4[[#This Row],[Gross Revenue]]*(1-Table4[[#This Row],[Discount]])</f>
        <v>386.23500000000001</v>
      </c>
      <c r="K480" s="4">
        <f>Table4[[#This Row],[Quantity]]*Table4[[#This Row],[CostPrice]]</f>
        <v>258.72000000000003</v>
      </c>
      <c r="L480" s="4">
        <f>Table4[[#This Row],[Net Revenue]]-Table4[[#This Row],[Total Cost]]</f>
        <v>127.51499999999999</v>
      </c>
      <c r="M480" t="str">
        <f>_xlfn.XLOOKUP(Table4[[#This Row],[ProductID]], Products!A:A,Products!B:B, "Not Found")</f>
        <v>Little Watches</v>
      </c>
      <c r="N480" t="str">
        <f>TEXT(Table4[[#This Row],[Date]], "mmm")</f>
        <v>Nov</v>
      </c>
      <c r="O480" t="str">
        <f>TEXT(Table4[[#This Row],[Date]], "yyyy")</f>
        <v>2024</v>
      </c>
      <c r="P480" t="str">
        <f>_xlfn.XLOOKUP(Table4[[#This Row],[ProductID]],Products!A:A,Products!C:C, "Not Found")</f>
        <v>Fashion</v>
      </c>
      <c r="Q480" t="str">
        <f>_xlfn.XLOOKUP(Table4[[#This Row],[ProductID]],Products!A:A,Products!D:D,"Not Found")</f>
        <v>Watches</v>
      </c>
      <c r="R480">
        <f>_xlfn.XLOOKUP(Table4[[#This Row],[ProductID]],Products!A:A,Products!E:E,"Not Found")</f>
        <v>429.15</v>
      </c>
      <c r="S480">
        <f>_xlfn.XLOOKUP(Table4[[#This Row],[ProductID]],Products!A:A,Products!F:F, "Not Found")</f>
        <v>258.72000000000003</v>
      </c>
      <c r="T480" t="str">
        <f>_xlfn.XLOOKUP(Table4[[#This Row],[CustomerID]],Customers!A:A,Customers!D:D, "Not Found")</f>
        <v>M</v>
      </c>
      <c r="U480" s="6">
        <f>_xlfn.XLOOKUP(Table4[[#This Row],[CustomerID]],Customers!A:A,Customers!E:E, "Not Found")</f>
        <v>20358</v>
      </c>
      <c r="V480">
        <f ca="1">DATEDIF(Table4[[#This Row],[CustomerBirthday]], TODAY(), "Y")</f>
        <v>70</v>
      </c>
      <c r="W480" t="str" cm="1">
        <f t="array" aca="1" ref="W480" ca="1">_xlfn.IFS(Table4[[#This Row],[Age]]&lt;25, "Under 25",Table4[[#This Row],[Age]]=34, "25-34", Table4[[#This Row],[Age]]&lt;=49, "35-49", Table4[[#This Row],[Age]]&lt;=64, "50-64", Table4[[#This Row],[Age]]&gt;=65, "65+")</f>
        <v>65+</v>
      </c>
      <c r="X480" t="str">
        <f>_xlfn.XLOOKUP(Table4[[#This Row],[StoreID]],Stores!A:A,Stores!B:B, "Not found")</f>
        <v>MegaMart Johnmouth</v>
      </c>
      <c r="Y480" t="str">
        <f>_xlfn.XLOOKUP(Table4[[#This Row],[StoreID]],Stores!A:A,Stores!C:C, "Not Found")</f>
        <v>Johnmouth</v>
      </c>
      <c r="Z480" t="str">
        <f>_xlfn.XLOOKUP(Table4[[#This Row],[StoreID]],Stores!A:A,Stores!D:D, "Not Found")</f>
        <v>East</v>
      </c>
    </row>
    <row r="481" spans="1:26">
      <c r="A481" t="s">
        <v>1347</v>
      </c>
      <c r="B481" s="1">
        <v>45634</v>
      </c>
      <c r="C481" t="s">
        <v>462</v>
      </c>
      <c r="D481" t="s">
        <v>722</v>
      </c>
      <c r="E481" t="s">
        <v>835</v>
      </c>
      <c r="F481">
        <v>2</v>
      </c>
      <c r="G481">
        <v>0.15</v>
      </c>
      <c r="H481" t="s">
        <v>868</v>
      </c>
      <c r="I481" s="4">
        <f>Table4[[#This Row],[Quantity]]*Table4[[#This Row],[UnitPrice]]</f>
        <v>3707.54</v>
      </c>
      <c r="J481" s="4">
        <f>Table4[[#This Row],[Gross Revenue]]*(1-Table4[[#This Row],[Discount]])</f>
        <v>3151.4090000000001</v>
      </c>
      <c r="K481" s="4">
        <f>Table4[[#This Row],[Quantity]]*Table4[[#This Row],[CostPrice]]</f>
        <v>2727.04</v>
      </c>
      <c r="L481" s="4">
        <f>Table4[[#This Row],[Net Revenue]]-Table4[[#This Row],[Total Cost]]</f>
        <v>424.36900000000014</v>
      </c>
      <c r="M481" t="str">
        <f>_xlfn.XLOOKUP(Table4[[#This Row],[ProductID]], Products!A:A,Products!B:B, "Not Found")</f>
        <v>Four Accessories</v>
      </c>
      <c r="N481" t="str">
        <f>TEXT(Table4[[#This Row],[Date]], "mmm")</f>
        <v>Dec</v>
      </c>
      <c r="O481" t="str">
        <f>TEXT(Table4[[#This Row],[Date]], "yyyy")</f>
        <v>2024</v>
      </c>
      <c r="P481" t="str">
        <f>_xlfn.XLOOKUP(Table4[[#This Row],[ProductID]],Products!A:A,Products!C:C, "Not Found")</f>
        <v>Fashion</v>
      </c>
      <c r="Q481" t="str">
        <f>_xlfn.XLOOKUP(Table4[[#This Row],[ProductID]],Products!A:A,Products!D:D,"Not Found")</f>
        <v>Accessories</v>
      </c>
      <c r="R481">
        <f>_xlfn.XLOOKUP(Table4[[#This Row],[ProductID]],Products!A:A,Products!E:E,"Not Found")</f>
        <v>1853.77</v>
      </c>
      <c r="S481">
        <f>_xlfn.XLOOKUP(Table4[[#This Row],[ProductID]],Products!A:A,Products!F:F, "Not Found")</f>
        <v>1363.52</v>
      </c>
      <c r="T481" t="str">
        <f>_xlfn.XLOOKUP(Table4[[#This Row],[CustomerID]],Customers!A:A,Customers!D:D, "Not Found")</f>
        <v>M</v>
      </c>
      <c r="U481" s="6">
        <f>_xlfn.XLOOKUP(Table4[[#This Row],[CustomerID]],Customers!A:A,Customers!E:E, "Not Found")</f>
        <v>32966</v>
      </c>
      <c r="V481">
        <f ca="1">DATEDIF(Table4[[#This Row],[CustomerBirthday]], TODAY(), "Y")</f>
        <v>36</v>
      </c>
      <c r="W481" t="str" cm="1">
        <f t="array" aca="1" ref="W481" ca="1">_xlfn.IFS(Table4[[#This Row],[Age]]&lt;25, "Under 25",Table4[[#This Row],[Age]]=34, "25-34", Table4[[#This Row],[Age]]&lt;=49, "35-49", Table4[[#This Row],[Age]]&lt;=64, "50-64", Table4[[#This Row],[Age]]&gt;=65, "65+")</f>
        <v>35-49</v>
      </c>
      <c r="X481" t="str">
        <f>_xlfn.XLOOKUP(Table4[[#This Row],[StoreID]],Stores!A:A,Stores!B:B, "Not found")</f>
        <v>MegaMart Peckmouth</v>
      </c>
      <c r="Y481" t="str">
        <f>_xlfn.XLOOKUP(Table4[[#This Row],[StoreID]],Stores!A:A,Stores!C:C, "Not Found")</f>
        <v>Peckmouth</v>
      </c>
      <c r="Z481" t="str">
        <f>_xlfn.XLOOKUP(Table4[[#This Row],[StoreID]],Stores!A:A,Stores!D:D, "Not Found")</f>
        <v>East</v>
      </c>
    </row>
    <row r="482" spans="1:26">
      <c r="A482" t="s">
        <v>1348</v>
      </c>
      <c r="B482" s="1">
        <v>45652</v>
      </c>
      <c r="C482" t="s">
        <v>393</v>
      </c>
      <c r="D482" t="s">
        <v>790</v>
      </c>
      <c r="E482" t="s">
        <v>842</v>
      </c>
      <c r="F482">
        <v>4</v>
      </c>
      <c r="G482">
        <v>0.15</v>
      </c>
      <c r="H482" t="s">
        <v>868</v>
      </c>
      <c r="I482" s="4">
        <f>Table4[[#This Row],[Quantity]]*Table4[[#This Row],[UnitPrice]]</f>
        <v>1218.8399999999999</v>
      </c>
      <c r="J482" s="4">
        <f>Table4[[#This Row],[Gross Revenue]]*(1-Table4[[#This Row],[Discount]])</f>
        <v>1036.0139999999999</v>
      </c>
      <c r="K482" s="4">
        <f>Table4[[#This Row],[Quantity]]*Table4[[#This Row],[CostPrice]]</f>
        <v>656.04</v>
      </c>
      <c r="L482" s="4">
        <f>Table4[[#This Row],[Net Revenue]]-Table4[[#This Row],[Total Cost]]</f>
        <v>379.97399999999993</v>
      </c>
      <c r="M482" t="str">
        <f>_xlfn.XLOOKUP(Table4[[#This Row],[ProductID]], Products!A:A,Products!B:B, "Not Found")</f>
        <v>Difficult Vegetables</v>
      </c>
      <c r="N482" t="str">
        <f>TEXT(Table4[[#This Row],[Date]], "mmm")</f>
        <v>Dec</v>
      </c>
      <c r="O482" t="str">
        <f>TEXT(Table4[[#This Row],[Date]], "yyyy")</f>
        <v>2024</v>
      </c>
      <c r="P482" t="str">
        <f>_xlfn.XLOOKUP(Table4[[#This Row],[ProductID]],Products!A:A,Products!C:C, "Not Found")</f>
        <v>Groceries</v>
      </c>
      <c r="Q482" t="str">
        <f>_xlfn.XLOOKUP(Table4[[#This Row],[ProductID]],Products!A:A,Products!D:D,"Not Found")</f>
        <v>Vegetables</v>
      </c>
      <c r="R482">
        <f>_xlfn.XLOOKUP(Table4[[#This Row],[ProductID]],Products!A:A,Products!E:E,"Not Found")</f>
        <v>304.70999999999998</v>
      </c>
      <c r="S482">
        <f>_xlfn.XLOOKUP(Table4[[#This Row],[ProductID]],Products!A:A,Products!F:F, "Not Found")</f>
        <v>164.01</v>
      </c>
      <c r="T482" t="str">
        <f>_xlfn.XLOOKUP(Table4[[#This Row],[CustomerID]],Customers!A:A,Customers!D:D, "Not Found")</f>
        <v>M</v>
      </c>
      <c r="U482" s="6">
        <f>_xlfn.XLOOKUP(Table4[[#This Row],[CustomerID]],Customers!A:A,Customers!E:E, "Not Found")</f>
        <v>25566</v>
      </c>
      <c r="V482">
        <f ca="1">DATEDIF(Table4[[#This Row],[CustomerBirthday]], TODAY(), "Y")</f>
        <v>56</v>
      </c>
      <c r="W482" t="str" cm="1">
        <f t="array" aca="1" ref="W482" ca="1">_xlfn.IFS(Table4[[#This Row],[Age]]&lt;25, "Under 25",Table4[[#This Row],[Age]]=34, "25-34", Table4[[#This Row],[Age]]&lt;=49, "35-49", Table4[[#This Row],[Age]]&lt;=64, "50-64", Table4[[#This Row],[Age]]&gt;=65, "65+")</f>
        <v>50-64</v>
      </c>
      <c r="X482" t="str">
        <f>_xlfn.XLOOKUP(Table4[[#This Row],[StoreID]],Stores!A:A,Stores!B:B, "Not found")</f>
        <v>MegaMart Brianahaven</v>
      </c>
      <c r="Y482" t="str">
        <f>_xlfn.XLOOKUP(Table4[[#This Row],[StoreID]],Stores!A:A,Stores!C:C, "Not Found")</f>
        <v>Brianahaven</v>
      </c>
      <c r="Z482" t="str">
        <f>_xlfn.XLOOKUP(Table4[[#This Row],[StoreID]],Stores!A:A,Stores!D:D, "Not Found")</f>
        <v>North</v>
      </c>
    </row>
    <row r="483" spans="1:26">
      <c r="A483" t="s">
        <v>1349</v>
      </c>
      <c r="B483" s="1">
        <v>45478</v>
      </c>
      <c r="C483" t="s">
        <v>167</v>
      </c>
      <c r="D483" t="s">
        <v>728</v>
      </c>
      <c r="E483" t="s">
        <v>831</v>
      </c>
      <c r="F483">
        <v>5</v>
      </c>
      <c r="G483">
        <v>0</v>
      </c>
      <c r="H483" t="s">
        <v>871</v>
      </c>
      <c r="I483" s="4">
        <f>Table4[[#This Row],[Quantity]]*Table4[[#This Row],[UnitPrice]]</f>
        <v>1590.25</v>
      </c>
      <c r="J483" s="4">
        <f>Table4[[#This Row],[Gross Revenue]]*(1-Table4[[#This Row],[Discount]])</f>
        <v>1590.25</v>
      </c>
      <c r="K483" s="4">
        <f>Table4[[#This Row],[Quantity]]*Table4[[#This Row],[CostPrice]]</f>
        <v>936.7</v>
      </c>
      <c r="L483" s="4">
        <f>Table4[[#This Row],[Net Revenue]]-Table4[[#This Row],[Total Cost]]</f>
        <v>653.54999999999995</v>
      </c>
      <c r="M483" t="str">
        <f>_xlfn.XLOOKUP(Table4[[#This Row],[ProductID]], Products!A:A,Products!B:B, "Not Found")</f>
        <v>Company Fruits</v>
      </c>
      <c r="N483" t="str">
        <f>TEXT(Table4[[#This Row],[Date]], "mmm")</f>
        <v>Jul</v>
      </c>
      <c r="O483" t="str">
        <f>TEXT(Table4[[#This Row],[Date]], "yyyy")</f>
        <v>2024</v>
      </c>
      <c r="P483" t="str">
        <f>_xlfn.XLOOKUP(Table4[[#This Row],[ProductID]],Products!A:A,Products!C:C, "Not Found")</f>
        <v>Groceries</v>
      </c>
      <c r="Q483" t="str">
        <f>_xlfn.XLOOKUP(Table4[[#This Row],[ProductID]],Products!A:A,Products!D:D,"Not Found")</f>
        <v>Fruits</v>
      </c>
      <c r="R483">
        <f>_xlfn.XLOOKUP(Table4[[#This Row],[ProductID]],Products!A:A,Products!E:E,"Not Found")</f>
        <v>318.05</v>
      </c>
      <c r="S483">
        <f>_xlfn.XLOOKUP(Table4[[#This Row],[ProductID]],Products!A:A,Products!F:F, "Not Found")</f>
        <v>187.34</v>
      </c>
      <c r="T483" t="str">
        <f>_xlfn.XLOOKUP(Table4[[#This Row],[CustomerID]],Customers!A:A,Customers!D:D, "Not Found")</f>
        <v>M</v>
      </c>
      <c r="U483" s="6">
        <f>_xlfn.XLOOKUP(Table4[[#This Row],[CustomerID]],Customers!A:A,Customers!E:E, "Not Found")</f>
        <v>32400</v>
      </c>
      <c r="V483">
        <f ca="1">DATEDIF(Table4[[#This Row],[CustomerBirthday]], TODAY(), "Y")</f>
        <v>37</v>
      </c>
      <c r="W483" t="str" cm="1">
        <f t="array" aca="1" ref="W483" ca="1">_xlfn.IFS(Table4[[#This Row],[Age]]&lt;25, "Under 25",Table4[[#This Row],[Age]]=34, "25-34", Table4[[#This Row],[Age]]&lt;=49, "35-49", Table4[[#This Row],[Age]]&lt;=64, "50-64", Table4[[#This Row],[Age]]&gt;=65, "65+")</f>
        <v>35-49</v>
      </c>
      <c r="X483" t="str">
        <f>_xlfn.XLOOKUP(Table4[[#This Row],[StoreID]],Stores!A:A,Stores!B:B, "Not found")</f>
        <v>MegaMart Jimenezborough</v>
      </c>
      <c r="Y483" t="str">
        <f>_xlfn.XLOOKUP(Table4[[#This Row],[StoreID]],Stores!A:A,Stores!C:C, "Not Found")</f>
        <v>Jimenezborough</v>
      </c>
      <c r="Z483" t="str">
        <f>_xlfn.XLOOKUP(Table4[[#This Row],[StoreID]],Stores!A:A,Stores!D:D, "Not Found")</f>
        <v>South</v>
      </c>
    </row>
    <row r="484" spans="1:26">
      <c r="A484" t="s">
        <v>1350</v>
      </c>
      <c r="B484" s="1">
        <v>45185</v>
      </c>
      <c r="C484" t="s">
        <v>284</v>
      </c>
      <c r="D484" t="s">
        <v>736</v>
      </c>
      <c r="E484" t="s">
        <v>831</v>
      </c>
      <c r="F484">
        <v>3</v>
      </c>
      <c r="G484">
        <v>0.05</v>
      </c>
      <c r="H484" t="s">
        <v>865</v>
      </c>
      <c r="I484" s="4">
        <f>Table4[[#This Row],[Quantity]]*Table4[[#This Row],[UnitPrice]]</f>
        <v>369.57</v>
      </c>
      <c r="J484" s="4">
        <f>Table4[[#This Row],[Gross Revenue]]*(1-Table4[[#This Row],[Discount]])</f>
        <v>351.0915</v>
      </c>
      <c r="K484" s="4">
        <f>Table4[[#This Row],[Quantity]]*Table4[[#This Row],[CostPrice]]</f>
        <v>241.07999999999998</v>
      </c>
      <c r="L484" s="4">
        <f>Table4[[#This Row],[Net Revenue]]-Table4[[#This Row],[Total Cost]]</f>
        <v>110.01150000000001</v>
      </c>
      <c r="M484" t="str">
        <f>_xlfn.XLOOKUP(Table4[[#This Row],[ProductID]], Products!A:A,Products!B:B, "Not Found")</f>
        <v>Us Snacks</v>
      </c>
      <c r="N484" t="str">
        <f>TEXT(Table4[[#This Row],[Date]], "mmm")</f>
        <v>Sep</v>
      </c>
      <c r="O484" t="str">
        <f>TEXT(Table4[[#This Row],[Date]], "yyyy")</f>
        <v>2023</v>
      </c>
      <c r="P484" t="str">
        <f>_xlfn.XLOOKUP(Table4[[#This Row],[ProductID]],Products!A:A,Products!C:C, "Not Found")</f>
        <v>Groceries</v>
      </c>
      <c r="Q484" t="str">
        <f>_xlfn.XLOOKUP(Table4[[#This Row],[ProductID]],Products!A:A,Products!D:D,"Not Found")</f>
        <v>Snacks</v>
      </c>
      <c r="R484">
        <f>_xlfn.XLOOKUP(Table4[[#This Row],[ProductID]],Products!A:A,Products!E:E,"Not Found")</f>
        <v>123.19</v>
      </c>
      <c r="S484">
        <f>_xlfn.XLOOKUP(Table4[[#This Row],[ProductID]],Products!A:A,Products!F:F, "Not Found")</f>
        <v>80.36</v>
      </c>
      <c r="T484" t="str">
        <f>_xlfn.XLOOKUP(Table4[[#This Row],[CustomerID]],Customers!A:A,Customers!D:D, "Not Found")</f>
        <v>M</v>
      </c>
      <c r="U484" s="6">
        <f>_xlfn.XLOOKUP(Table4[[#This Row],[CustomerID]],Customers!A:A,Customers!E:E, "Not Found")</f>
        <v>19984</v>
      </c>
      <c r="V484">
        <f ca="1">DATEDIF(Table4[[#This Row],[CustomerBirthday]], TODAY(), "Y")</f>
        <v>71</v>
      </c>
      <c r="W484" t="str" cm="1">
        <f t="array" aca="1" ref="W484" ca="1">_xlfn.IFS(Table4[[#This Row],[Age]]&lt;25, "Under 25",Table4[[#This Row],[Age]]=34, "25-34", Table4[[#This Row],[Age]]&lt;=49, "35-49", Table4[[#This Row],[Age]]&lt;=64, "50-64", Table4[[#This Row],[Age]]&gt;=65, "65+")</f>
        <v>65+</v>
      </c>
      <c r="X484" t="str">
        <f>_xlfn.XLOOKUP(Table4[[#This Row],[StoreID]],Stores!A:A,Stores!B:B, "Not found")</f>
        <v>MegaMart Jimenezborough</v>
      </c>
      <c r="Y484" t="str">
        <f>_xlfn.XLOOKUP(Table4[[#This Row],[StoreID]],Stores!A:A,Stores!C:C, "Not Found")</f>
        <v>Jimenezborough</v>
      </c>
      <c r="Z484" t="str">
        <f>_xlfn.XLOOKUP(Table4[[#This Row],[StoreID]],Stores!A:A,Stores!D:D, "Not Found")</f>
        <v>South</v>
      </c>
    </row>
    <row r="485" spans="1:26">
      <c r="A485" t="s">
        <v>1351</v>
      </c>
      <c r="B485" s="1">
        <v>45899</v>
      </c>
      <c r="C485" t="s">
        <v>171</v>
      </c>
      <c r="D485" t="s">
        <v>784</v>
      </c>
      <c r="E485" t="s">
        <v>842</v>
      </c>
      <c r="F485">
        <v>5</v>
      </c>
      <c r="G485">
        <v>0.15</v>
      </c>
      <c r="H485" t="s">
        <v>875</v>
      </c>
      <c r="I485" s="4">
        <f>Table4[[#This Row],[Quantity]]*Table4[[#This Row],[UnitPrice]]</f>
        <v>7425.25</v>
      </c>
      <c r="J485" s="4">
        <f>Table4[[#This Row],[Gross Revenue]]*(1-Table4[[#This Row],[Discount]])</f>
        <v>6311.4624999999996</v>
      </c>
      <c r="K485" s="4">
        <f>Table4[[#This Row],[Quantity]]*Table4[[#This Row],[CostPrice]]</f>
        <v>4941.5499999999993</v>
      </c>
      <c r="L485" s="4">
        <f>Table4[[#This Row],[Net Revenue]]-Table4[[#This Row],[Total Cost]]</f>
        <v>1369.9125000000004</v>
      </c>
      <c r="M485" t="str">
        <f>_xlfn.XLOOKUP(Table4[[#This Row],[ProductID]], Products!A:A,Products!B:B, "Not Found")</f>
        <v>Road Clothing</v>
      </c>
      <c r="N485" t="str">
        <f>TEXT(Table4[[#This Row],[Date]], "mmm")</f>
        <v>Aug</v>
      </c>
      <c r="O485" t="str">
        <f>TEXT(Table4[[#This Row],[Date]], "yyyy")</f>
        <v>2025</v>
      </c>
      <c r="P485" t="str">
        <f>_xlfn.XLOOKUP(Table4[[#This Row],[ProductID]],Products!A:A,Products!C:C, "Not Found")</f>
        <v>Fashion</v>
      </c>
      <c r="Q485" t="str">
        <f>_xlfn.XLOOKUP(Table4[[#This Row],[ProductID]],Products!A:A,Products!D:D,"Not Found")</f>
        <v>Clothing</v>
      </c>
      <c r="R485">
        <f>_xlfn.XLOOKUP(Table4[[#This Row],[ProductID]],Products!A:A,Products!E:E,"Not Found")</f>
        <v>1485.05</v>
      </c>
      <c r="S485">
        <f>_xlfn.XLOOKUP(Table4[[#This Row],[ProductID]],Products!A:A,Products!F:F, "Not Found")</f>
        <v>988.31</v>
      </c>
      <c r="T485" t="str">
        <f>_xlfn.XLOOKUP(Table4[[#This Row],[CustomerID]],Customers!A:A,Customers!D:D, "Not Found")</f>
        <v>M</v>
      </c>
      <c r="U485" s="6">
        <f>_xlfn.XLOOKUP(Table4[[#This Row],[CustomerID]],Customers!A:A,Customers!E:E, "Not Found")</f>
        <v>22326</v>
      </c>
      <c r="V485">
        <f ca="1">DATEDIF(Table4[[#This Row],[CustomerBirthday]], TODAY(), "Y")</f>
        <v>65</v>
      </c>
      <c r="W485" t="str" cm="1">
        <f t="array" aca="1" ref="W485" ca="1">_xlfn.IFS(Table4[[#This Row],[Age]]&lt;25, "Under 25",Table4[[#This Row],[Age]]=34, "25-34", Table4[[#This Row],[Age]]&lt;=49, "35-49", Table4[[#This Row],[Age]]&lt;=64, "50-64", Table4[[#This Row],[Age]]&gt;=65, "65+")</f>
        <v>65+</v>
      </c>
      <c r="X485" t="str">
        <f>_xlfn.XLOOKUP(Table4[[#This Row],[StoreID]],Stores!A:A,Stores!B:B, "Not found")</f>
        <v>MegaMart Brianahaven</v>
      </c>
      <c r="Y485" t="str">
        <f>_xlfn.XLOOKUP(Table4[[#This Row],[StoreID]],Stores!A:A,Stores!C:C, "Not Found")</f>
        <v>Brianahaven</v>
      </c>
      <c r="Z485" t="str">
        <f>_xlfn.XLOOKUP(Table4[[#This Row],[StoreID]],Stores!A:A,Stores!D:D, "Not Found")</f>
        <v>North</v>
      </c>
    </row>
    <row r="486" spans="1:26">
      <c r="A486" t="s">
        <v>1352</v>
      </c>
      <c r="B486" s="1">
        <v>45882</v>
      </c>
      <c r="C486" t="s">
        <v>533</v>
      </c>
      <c r="D486" t="s">
        <v>782</v>
      </c>
      <c r="E486" t="s">
        <v>831</v>
      </c>
      <c r="F486">
        <v>3</v>
      </c>
      <c r="G486">
        <v>0.1</v>
      </c>
      <c r="H486" t="s">
        <v>875</v>
      </c>
      <c r="I486" s="4">
        <f>Table4[[#This Row],[Quantity]]*Table4[[#This Row],[UnitPrice]]</f>
        <v>2021.34</v>
      </c>
      <c r="J486" s="4">
        <f>Table4[[#This Row],[Gross Revenue]]*(1-Table4[[#This Row],[Discount]])</f>
        <v>1819.2059999999999</v>
      </c>
      <c r="K486" s="4">
        <f>Table4[[#This Row],[Quantity]]*Table4[[#This Row],[CostPrice]]</f>
        <v>1089.99</v>
      </c>
      <c r="L486" s="4">
        <f>Table4[[#This Row],[Net Revenue]]-Table4[[#This Row],[Total Cost]]</f>
        <v>729.21599999999989</v>
      </c>
      <c r="M486" t="str">
        <f>_xlfn.XLOOKUP(Table4[[#This Row],[ProductID]], Products!A:A,Products!B:B, "Not Found")</f>
        <v>Deal Smartphone</v>
      </c>
      <c r="N486" t="str">
        <f>TEXT(Table4[[#This Row],[Date]], "mmm")</f>
        <v>Aug</v>
      </c>
      <c r="O486" t="str">
        <f>TEXT(Table4[[#This Row],[Date]], "yyyy")</f>
        <v>2025</v>
      </c>
      <c r="P486" t="str">
        <f>_xlfn.XLOOKUP(Table4[[#This Row],[ProductID]],Products!A:A,Products!C:C, "Not Found")</f>
        <v>Electronics</v>
      </c>
      <c r="Q486" t="str">
        <f>_xlfn.XLOOKUP(Table4[[#This Row],[ProductID]],Products!A:A,Products!D:D,"Not Found")</f>
        <v>Smartphone</v>
      </c>
      <c r="R486">
        <f>_xlfn.XLOOKUP(Table4[[#This Row],[ProductID]],Products!A:A,Products!E:E,"Not Found")</f>
        <v>673.78</v>
      </c>
      <c r="S486">
        <f>_xlfn.XLOOKUP(Table4[[#This Row],[ProductID]],Products!A:A,Products!F:F, "Not Found")</f>
        <v>363.33</v>
      </c>
      <c r="T486" t="str">
        <f>_xlfn.XLOOKUP(Table4[[#This Row],[CustomerID]],Customers!A:A,Customers!D:D, "Not Found")</f>
        <v>F</v>
      </c>
      <c r="U486" s="6">
        <f>_xlfn.XLOOKUP(Table4[[#This Row],[CustomerID]],Customers!A:A,Customers!E:E, "Not Found")</f>
        <v>24506</v>
      </c>
      <c r="V486">
        <f ca="1">DATEDIF(Table4[[#This Row],[CustomerBirthday]], TODAY(), "Y")</f>
        <v>59</v>
      </c>
      <c r="W486" t="str" cm="1">
        <f t="array" aca="1" ref="W486" ca="1">_xlfn.IFS(Table4[[#This Row],[Age]]&lt;25, "Under 25",Table4[[#This Row],[Age]]=34, "25-34", Table4[[#This Row],[Age]]&lt;=49, "35-49", Table4[[#This Row],[Age]]&lt;=64, "50-64", Table4[[#This Row],[Age]]&gt;=65, "65+")</f>
        <v>50-64</v>
      </c>
      <c r="X486" t="str">
        <f>_xlfn.XLOOKUP(Table4[[#This Row],[StoreID]],Stores!A:A,Stores!B:B, "Not found")</f>
        <v>MegaMart Jimenezborough</v>
      </c>
      <c r="Y486" t="str">
        <f>_xlfn.XLOOKUP(Table4[[#This Row],[StoreID]],Stores!A:A,Stores!C:C, "Not Found")</f>
        <v>Jimenezborough</v>
      </c>
      <c r="Z486" t="str">
        <f>_xlfn.XLOOKUP(Table4[[#This Row],[StoreID]],Stores!A:A,Stores!D:D, "Not Found")</f>
        <v>South</v>
      </c>
    </row>
    <row r="487" spans="1:26">
      <c r="A487" t="s">
        <v>1353</v>
      </c>
      <c r="B487" s="1">
        <v>45593</v>
      </c>
      <c r="C487" t="s">
        <v>687</v>
      </c>
      <c r="D487" t="s">
        <v>780</v>
      </c>
      <c r="E487" t="s">
        <v>842</v>
      </c>
      <c r="F487">
        <v>5</v>
      </c>
      <c r="G487">
        <v>0.05</v>
      </c>
      <c r="H487" t="s">
        <v>868</v>
      </c>
      <c r="I487" s="4">
        <f>Table4[[#This Row],[Quantity]]*Table4[[#This Row],[UnitPrice]]</f>
        <v>6361.15</v>
      </c>
      <c r="J487" s="4">
        <f>Table4[[#This Row],[Gross Revenue]]*(1-Table4[[#This Row],[Discount]])</f>
        <v>6043.0924999999997</v>
      </c>
      <c r="K487" s="4">
        <f>Table4[[#This Row],[Quantity]]*Table4[[#This Row],[CostPrice]]</f>
        <v>4763.25</v>
      </c>
      <c r="L487" s="4">
        <f>Table4[[#This Row],[Net Revenue]]-Table4[[#This Row],[Total Cost]]</f>
        <v>1279.8424999999997</v>
      </c>
      <c r="M487" t="str">
        <f>_xlfn.XLOOKUP(Table4[[#This Row],[ProductID]], Products!A:A,Products!B:B, "Not Found")</f>
        <v>Hospital Smartphone</v>
      </c>
      <c r="N487" t="str">
        <f>TEXT(Table4[[#This Row],[Date]], "mmm")</f>
        <v>Oct</v>
      </c>
      <c r="O487" t="str">
        <f>TEXT(Table4[[#This Row],[Date]], "yyyy")</f>
        <v>2024</v>
      </c>
      <c r="P487" t="str">
        <f>_xlfn.XLOOKUP(Table4[[#This Row],[ProductID]],Products!A:A,Products!C:C, "Not Found")</f>
        <v>Electronics</v>
      </c>
      <c r="Q487" t="str">
        <f>_xlfn.XLOOKUP(Table4[[#This Row],[ProductID]],Products!A:A,Products!D:D,"Not Found")</f>
        <v>Smartphone</v>
      </c>
      <c r="R487">
        <f>_xlfn.XLOOKUP(Table4[[#This Row],[ProductID]],Products!A:A,Products!E:E,"Not Found")</f>
        <v>1272.23</v>
      </c>
      <c r="S487">
        <f>_xlfn.XLOOKUP(Table4[[#This Row],[ProductID]],Products!A:A,Products!F:F, "Not Found")</f>
        <v>952.65</v>
      </c>
      <c r="T487" t="str">
        <f>_xlfn.XLOOKUP(Table4[[#This Row],[CustomerID]],Customers!A:A,Customers!D:D, "Not Found")</f>
        <v>F</v>
      </c>
      <c r="U487" s="6">
        <f>_xlfn.XLOOKUP(Table4[[#This Row],[CustomerID]],Customers!A:A,Customers!E:E, "Not Found")</f>
        <v>27995</v>
      </c>
      <c r="V487">
        <f ca="1">DATEDIF(Table4[[#This Row],[CustomerBirthday]], TODAY(), "Y")</f>
        <v>49</v>
      </c>
      <c r="W487" t="str" cm="1">
        <f t="array" aca="1" ref="W487" ca="1">_xlfn.IFS(Table4[[#This Row],[Age]]&lt;25, "Under 25",Table4[[#This Row],[Age]]=34, "25-34", Table4[[#This Row],[Age]]&lt;=49, "35-49", Table4[[#This Row],[Age]]&lt;=64, "50-64", Table4[[#This Row],[Age]]&gt;=65, "65+")</f>
        <v>35-49</v>
      </c>
      <c r="X487" t="str">
        <f>_xlfn.XLOOKUP(Table4[[#This Row],[StoreID]],Stores!A:A,Stores!B:B, "Not found")</f>
        <v>MegaMart Brianahaven</v>
      </c>
      <c r="Y487" t="str">
        <f>_xlfn.XLOOKUP(Table4[[#This Row],[StoreID]],Stores!A:A,Stores!C:C, "Not Found")</f>
        <v>Brianahaven</v>
      </c>
      <c r="Z487" t="str">
        <f>_xlfn.XLOOKUP(Table4[[#This Row],[StoreID]],Stores!A:A,Stores!D:D, "Not Found")</f>
        <v>North</v>
      </c>
    </row>
    <row r="488" spans="1:26">
      <c r="A488" t="s">
        <v>1354</v>
      </c>
      <c r="B488" s="1">
        <v>45395</v>
      </c>
      <c r="C488" t="s">
        <v>109</v>
      </c>
      <c r="D488" t="s">
        <v>747</v>
      </c>
      <c r="E488" t="s">
        <v>835</v>
      </c>
      <c r="F488">
        <v>3</v>
      </c>
      <c r="G488">
        <v>0</v>
      </c>
      <c r="H488" t="s">
        <v>868</v>
      </c>
      <c r="I488" s="4">
        <f>Table4[[#This Row],[Quantity]]*Table4[[#This Row],[UnitPrice]]</f>
        <v>3404.3999999999996</v>
      </c>
      <c r="J488" s="4">
        <f>Table4[[#This Row],[Gross Revenue]]*(1-Table4[[#This Row],[Discount]])</f>
        <v>3404.3999999999996</v>
      </c>
      <c r="K488" s="4">
        <f>Table4[[#This Row],[Quantity]]*Table4[[#This Row],[CostPrice]]</f>
        <v>2025.3000000000002</v>
      </c>
      <c r="L488" s="4">
        <f>Table4[[#This Row],[Net Revenue]]-Table4[[#This Row],[Total Cost]]</f>
        <v>1379.0999999999995</v>
      </c>
      <c r="M488" t="str">
        <f>_xlfn.XLOOKUP(Table4[[#This Row],[ProductID]], Products!A:A,Products!B:B, "Not Found")</f>
        <v>World Watches</v>
      </c>
      <c r="N488" t="str">
        <f>TEXT(Table4[[#This Row],[Date]], "mmm")</f>
        <v>Apr</v>
      </c>
      <c r="O488" t="str">
        <f>TEXT(Table4[[#This Row],[Date]], "yyyy")</f>
        <v>2024</v>
      </c>
      <c r="P488" t="str">
        <f>_xlfn.XLOOKUP(Table4[[#This Row],[ProductID]],Products!A:A,Products!C:C, "Not Found")</f>
        <v>Fashion</v>
      </c>
      <c r="Q488" t="str">
        <f>_xlfn.XLOOKUP(Table4[[#This Row],[ProductID]],Products!A:A,Products!D:D,"Not Found")</f>
        <v>Watches</v>
      </c>
      <c r="R488">
        <f>_xlfn.XLOOKUP(Table4[[#This Row],[ProductID]],Products!A:A,Products!E:E,"Not Found")</f>
        <v>1134.8</v>
      </c>
      <c r="S488">
        <f>_xlfn.XLOOKUP(Table4[[#This Row],[ProductID]],Products!A:A,Products!F:F, "Not Found")</f>
        <v>675.1</v>
      </c>
      <c r="T488" t="str">
        <f>_xlfn.XLOOKUP(Table4[[#This Row],[CustomerID]],Customers!A:A,Customers!D:D, "Not Found")</f>
        <v>M</v>
      </c>
      <c r="U488" s="6">
        <f>_xlfn.XLOOKUP(Table4[[#This Row],[CustomerID]],Customers!A:A,Customers!E:E, "Not Found")</f>
        <v>21586</v>
      </c>
      <c r="V488">
        <f ca="1">DATEDIF(Table4[[#This Row],[CustomerBirthday]], TODAY(), "Y")</f>
        <v>67</v>
      </c>
      <c r="W488" t="str" cm="1">
        <f t="array" aca="1" ref="W488" ca="1">_xlfn.IFS(Table4[[#This Row],[Age]]&lt;25, "Under 25",Table4[[#This Row],[Age]]=34, "25-34", Table4[[#This Row],[Age]]&lt;=49, "35-49", Table4[[#This Row],[Age]]&lt;=64, "50-64", Table4[[#This Row],[Age]]&gt;=65, "65+")</f>
        <v>65+</v>
      </c>
      <c r="X488" t="str">
        <f>_xlfn.XLOOKUP(Table4[[#This Row],[StoreID]],Stores!A:A,Stores!B:B, "Not found")</f>
        <v>MegaMart Peckmouth</v>
      </c>
      <c r="Y488" t="str">
        <f>_xlfn.XLOOKUP(Table4[[#This Row],[StoreID]],Stores!A:A,Stores!C:C, "Not Found")</f>
        <v>Peckmouth</v>
      </c>
      <c r="Z488" t="str">
        <f>_xlfn.XLOOKUP(Table4[[#This Row],[StoreID]],Stores!A:A,Stores!D:D, "Not Found")</f>
        <v>East</v>
      </c>
    </row>
    <row r="489" spans="1:26">
      <c r="A489" t="s">
        <v>1355</v>
      </c>
      <c r="B489" s="1">
        <v>45405</v>
      </c>
      <c r="C489" t="s">
        <v>258</v>
      </c>
      <c r="D489" t="s">
        <v>745</v>
      </c>
      <c r="E489" t="s">
        <v>839</v>
      </c>
      <c r="F489">
        <v>1</v>
      </c>
      <c r="G489">
        <v>0.15</v>
      </c>
      <c r="H489" t="s">
        <v>875</v>
      </c>
      <c r="I489" s="4">
        <f>Table4[[#This Row],[Quantity]]*Table4[[#This Row],[UnitPrice]]</f>
        <v>1193.0899999999999</v>
      </c>
      <c r="J489" s="4">
        <f>Table4[[#This Row],[Gross Revenue]]*(1-Table4[[#This Row],[Discount]])</f>
        <v>1014.1264999999999</v>
      </c>
      <c r="K489" s="4">
        <f>Table4[[#This Row],[Quantity]]*Table4[[#This Row],[CostPrice]]</f>
        <v>818.24</v>
      </c>
      <c r="L489" s="4">
        <f>Table4[[#This Row],[Net Revenue]]-Table4[[#This Row],[Total Cost]]</f>
        <v>195.88649999999984</v>
      </c>
      <c r="M489" t="str">
        <f>_xlfn.XLOOKUP(Table4[[#This Row],[ProductID]], Products!A:A,Products!B:B, "Not Found")</f>
        <v>Above Camera</v>
      </c>
      <c r="N489" t="str">
        <f>TEXT(Table4[[#This Row],[Date]], "mmm")</f>
        <v>Apr</v>
      </c>
      <c r="O489" t="str">
        <f>TEXT(Table4[[#This Row],[Date]], "yyyy")</f>
        <v>2024</v>
      </c>
      <c r="P489" t="str">
        <f>_xlfn.XLOOKUP(Table4[[#This Row],[ProductID]],Products!A:A,Products!C:C, "Not Found")</f>
        <v>Electronics</v>
      </c>
      <c r="Q489" t="str">
        <f>_xlfn.XLOOKUP(Table4[[#This Row],[ProductID]],Products!A:A,Products!D:D,"Not Found")</f>
        <v>Camera</v>
      </c>
      <c r="R489">
        <f>_xlfn.XLOOKUP(Table4[[#This Row],[ProductID]],Products!A:A,Products!E:E,"Not Found")</f>
        <v>1193.0899999999999</v>
      </c>
      <c r="S489">
        <f>_xlfn.XLOOKUP(Table4[[#This Row],[ProductID]],Products!A:A,Products!F:F, "Not Found")</f>
        <v>818.24</v>
      </c>
      <c r="T489" t="str">
        <f>_xlfn.XLOOKUP(Table4[[#This Row],[CustomerID]],Customers!A:A,Customers!D:D, "Not Found")</f>
        <v>F</v>
      </c>
      <c r="U489" s="6">
        <f>_xlfn.XLOOKUP(Table4[[#This Row],[CustomerID]],Customers!A:A,Customers!E:E, "Not Found")</f>
        <v>29746</v>
      </c>
      <c r="V489">
        <f ca="1">DATEDIF(Table4[[#This Row],[CustomerBirthday]], TODAY(), "Y")</f>
        <v>45</v>
      </c>
      <c r="W489" t="str" cm="1">
        <f t="array" aca="1" ref="W489" ca="1">_xlfn.IFS(Table4[[#This Row],[Age]]&lt;25, "Under 25",Table4[[#This Row],[Age]]=34, "25-34", Table4[[#This Row],[Age]]&lt;=49, "35-49", Table4[[#This Row],[Age]]&lt;=64, "50-64", Table4[[#This Row],[Age]]&gt;=65, "65+")</f>
        <v>35-49</v>
      </c>
      <c r="X489" t="str">
        <f>_xlfn.XLOOKUP(Table4[[#This Row],[StoreID]],Stores!A:A,Stores!B:B, "Not found")</f>
        <v>MegaMart New Michele</v>
      </c>
      <c r="Y489" t="str">
        <f>_xlfn.XLOOKUP(Table4[[#This Row],[StoreID]],Stores!A:A,Stores!C:C, "Not Found")</f>
        <v>New Michele</v>
      </c>
      <c r="Z489" t="str">
        <f>_xlfn.XLOOKUP(Table4[[#This Row],[StoreID]],Stores!A:A,Stores!D:D, "Not Found")</f>
        <v>West</v>
      </c>
    </row>
    <row r="490" spans="1:26">
      <c r="A490" t="s">
        <v>1356</v>
      </c>
      <c r="B490" s="1">
        <v>45735</v>
      </c>
      <c r="C490" t="s">
        <v>700</v>
      </c>
      <c r="D490" t="s">
        <v>736</v>
      </c>
      <c r="E490" t="s">
        <v>835</v>
      </c>
      <c r="F490">
        <v>2</v>
      </c>
      <c r="G490">
        <v>0.1</v>
      </c>
      <c r="H490" t="s">
        <v>868</v>
      </c>
      <c r="I490" s="4">
        <f>Table4[[#This Row],[Quantity]]*Table4[[#This Row],[UnitPrice]]</f>
        <v>246.38</v>
      </c>
      <c r="J490" s="4">
        <f>Table4[[#This Row],[Gross Revenue]]*(1-Table4[[#This Row],[Discount]])</f>
        <v>221.74199999999999</v>
      </c>
      <c r="K490" s="4">
        <f>Table4[[#This Row],[Quantity]]*Table4[[#This Row],[CostPrice]]</f>
        <v>160.72</v>
      </c>
      <c r="L490" s="4">
        <f>Table4[[#This Row],[Net Revenue]]-Table4[[#This Row],[Total Cost]]</f>
        <v>61.021999999999991</v>
      </c>
      <c r="M490" t="str">
        <f>_xlfn.XLOOKUP(Table4[[#This Row],[ProductID]], Products!A:A,Products!B:B, "Not Found")</f>
        <v>Us Snacks</v>
      </c>
      <c r="N490" t="str">
        <f>TEXT(Table4[[#This Row],[Date]], "mmm")</f>
        <v>Mar</v>
      </c>
      <c r="O490" t="str">
        <f>TEXT(Table4[[#This Row],[Date]], "yyyy")</f>
        <v>2025</v>
      </c>
      <c r="P490" t="str">
        <f>_xlfn.XLOOKUP(Table4[[#This Row],[ProductID]],Products!A:A,Products!C:C, "Not Found")</f>
        <v>Groceries</v>
      </c>
      <c r="Q490" t="str">
        <f>_xlfn.XLOOKUP(Table4[[#This Row],[ProductID]],Products!A:A,Products!D:D,"Not Found")</f>
        <v>Snacks</v>
      </c>
      <c r="R490">
        <f>_xlfn.XLOOKUP(Table4[[#This Row],[ProductID]],Products!A:A,Products!E:E,"Not Found")</f>
        <v>123.19</v>
      </c>
      <c r="S490">
        <f>_xlfn.XLOOKUP(Table4[[#This Row],[ProductID]],Products!A:A,Products!F:F, "Not Found")</f>
        <v>80.36</v>
      </c>
      <c r="T490" t="str">
        <f>_xlfn.XLOOKUP(Table4[[#This Row],[CustomerID]],Customers!A:A,Customers!D:D, "Not Found")</f>
        <v>F</v>
      </c>
      <c r="U490" s="6">
        <f>_xlfn.XLOOKUP(Table4[[#This Row],[CustomerID]],Customers!A:A,Customers!E:E, "Not Found")</f>
        <v>25706</v>
      </c>
      <c r="V490">
        <f ca="1">DATEDIF(Table4[[#This Row],[CustomerBirthday]], TODAY(), "Y")</f>
        <v>56</v>
      </c>
      <c r="W490" t="str" cm="1">
        <f t="array" aca="1" ref="W490" ca="1">_xlfn.IFS(Table4[[#This Row],[Age]]&lt;25, "Under 25",Table4[[#This Row],[Age]]=34, "25-34", Table4[[#This Row],[Age]]&lt;=49, "35-49", Table4[[#This Row],[Age]]&lt;=64, "50-64", Table4[[#This Row],[Age]]&gt;=65, "65+")</f>
        <v>50-64</v>
      </c>
      <c r="X490" t="str">
        <f>_xlfn.XLOOKUP(Table4[[#This Row],[StoreID]],Stores!A:A,Stores!B:B, "Not found")</f>
        <v>MegaMart Peckmouth</v>
      </c>
      <c r="Y490" t="str">
        <f>_xlfn.XLOOKUP(Table4[[#This Row],[StoreID]],Stores!A:A,Stores!C:C, "Not Found")</f>
        <v>Peckmouth</v>
      </c>
      <c r="Z490" t="str">
        <f>_xlfn.XLOOKUP(Table4[[#This Row],[StoreID]],Stores!A:A,Stores!D:D, "Not Found")</f>
        <v>East</v>
      </c>
    </row>
    <row r="491" spans="1:26">
      <c r="A491" t="s">
        <v>1357</v>
      </c>
      <c r="B491" s="1">
        <v>45806</v>
      </c>
      <c r="C491" t="s">
        <v>167</v>
      </c>
      <c r="D491" t="s">
        <v>812</v>
      </c>
      <c r="E491" t="s">
        <v>846</v>
      </c>
      <c r="F491">
        <v>2</v>
      </c>
      <c r="G491">
        <v>0.05</v>
      </c>
      <c r="H491" t="s">
        <v>871</v>
      </c>
      <c r="I491" s="4">
        <f>Table4[[#This Row],[Quantity]]*Table4[[#This Row],[UnitPrice]]</f>
        <v>1128.8399999999999</v>
      </c>
      <c r="J491" s="4">
        <f>Table4[[#This Row],[Gross Revenue]]*(1-Table4[[#This Row],[Discount]])</f>
        <v>1072.3979999999999</v>
      </c>
      <c r="K491" s="4">
        <f>Table4[[#This Row],[Quantity]]*Table4[[#This Row],[CostPrice]]</f>
        <v>587.91999999999996</v>
      </c>
      <c r="L491" s="4">
        <f>Table4[[#This Row],[Net Revenue]]-Table4[[#This Row],[Total Cost]]</f>
        <v>484.47799999999995</v>
      </c>
      <c r="M491" t="str">
        <f>_xlfn.XLOOKUP(Table4[[#This Row],[ProductID]], Products!A:A,Products!B:B, "Not Found")</f>
        <v>Soon Accessories</v>
      </c>
      <c r="N491" t="str">
        <f>TEXT(Table4[[#This Row],[Date]], "mmm")</f>
        <v>May</v>
      </c>
      <c r="O491" t="str">
        <f>TEXT(Table4[[#This Row],[Date]], "yyyy")</f>
        <v>2025</v>
      </c>
      <c r="P491" t="str">
        <f>_xlfn.XLOOKUP(Table4[[#This Row],[ProductID]],Products!A:A,Products!C:C, "Not Found")</f>
        <v>Fashion</v>
      </c>
      <c r="Q491" t="str">
        <f>_xlfn.XLOOKUP(Table4[[#This Row],[ProductID]],Products!A:A,Products!D:D,"Not Found")</f>
        <v>Accessories</v>
      </c>
      <c r="R491">
        <f>_xlfn.XLOOKUP(Table4[[#This Row],[ProductID]],Products!A:A,Products!E:E,"Not Found")</f>
        <v>564.41999999999996</v>
      </c>
      <c r="S491">
        <f>_xlfn.XLOOKUP(Table4[[#This Row],[ProductID]],Products!A:A,Products!F:F, "Not Found")</f>
        <v>293.95999999999998</v>
      </c>
      <c r="T491" t="str">
        <f>_xlfn.XLOOKUP(Table4[[#This Row],[CustomerID]],Customers!A:A,Customers!D:D, "Not Found")</f>
        <v>M</v>
      </c>
      <c r="U491" s="6">
        <f>_xlfn.XLOOKUP(Table4[[#This Row],[CustomerID]],Customers!A:A,Customers!E:E, "Not Found")</f>
        <v>32400</v>
      </c>
      <c r="V491">
        <f ca="1">DATEDIF(Table4[[#This Row],[CustomerBirthday]], TODAY(), "Y")</f>
        <v>37</v>
      </c>
      <c r="W491" t="str" cm="1">
        <f t="array" aca="1" ref="W491" ca="1">_xlfn.IFS(Table4[[#This Row],[Age]]&lt;25, "Under 25",Table4[[#This Row],[Age]]=34, "25-34", Table4[[#This Row],[Age]]&lt;=49, "35-49", Table4[[#This Row],[Age]]&lt;=64, "50-64", Table4[[#This Row],[Age]]&gt;=65, "65+")</f>
        <v>35-49</v>
      </c>
      <c r="X491" t="str">
        <f>_xlfn.XLOOKUP(Table4[[#This Row],[StoreID]],Stores!A:A,Stores!B:B, "Not found")</f>
        <v>MegaMart Johnmouth</v>
      </c>
      <c r="Y491" t="str">
        <f>_xlfn.XLOOKUP(Table4[[#This Row],[StoreID]],Stores!A:A,Stores!C:C, "Not Found")</f>
        <v>Johnmouth</v>
      </c>
      <c r="Z491" t="str">
        <f>_xlfn.XLOOKUP(Table4[[#This Row],[StoreID]],Stores!A:A,Stores!D:D, "Not Found")</f>
        <v>East</v>
      </c>
    </row>
    <row r="492" spans="1:26">
      <c r="A492" t="s">
        <v>1358</v>
      </c>
      <c r="B492" s="1">
        <v>45578</v>
      </c>
      <c r="C492" t="s">
        <v>67</v>
      </c>
      <c r="D492" t="s">
        <v>782</v>
      </c>
      <c r="E492" t="s">
        <v>846</v>
      </c>
      <c r="F492">
        <v>3</v>
      </c>
      <c r="G492">
        <v>0.1</v>
      </c>
      <c r="H492" t="s">
        <v>871</v>
      </c>
      <c r="I492" s="4">
        <f>Table4[[#This Row],[Quantity]]*Table4[[#This Row],[UnitPrice]]</f>
        <v>2021.34</v>
      </c>
      <c r="J492" s="4">
        <f>Table4[[#This Row],[Gross Revenue]]*(1-Table4[[#This Row],[Discount]])</f>
        <v>1819.2059999999999</v>
      </c>
      <c r="K492" s="4">
        <f>Table4[[#This Row],[Quantity]]*Table4[[#This Row],[CostPrice]]</f>
        <v>1089.99</v>
      </c>
      <c r="L492" s="4">
        <f>Table4[[#This Row],[Net Revenue]]-Table4[[#This Row],[Total Cost]]</f>
        <v>729.21599999999989</v>
      </c>
      <c r="M492" t="str">
        <f>_xlfn.XLOOKUP(Table4[[#This Row],[ProductID]], Products!A:A,Products!B:B, "Not Found")</f>
        <v>Deal Smartphone</v>
      </c>
      <c r="N492" t="str">
        <f>TEXT(Table4[[#This Row],[Date]], "mmm")</f>
        <v>Oct</v>
      </c>
      <c r="O492" t="str">
        <f>TEXT(Table4[[#This Row],[Date]], "yyyy")</f>
        <v>2024</v>
      </c>
      <c r="P492" t="str">
        <f>_xlfn.XLOOKUP(Table4[[#This Row],[ProductID]],Products!A:A,Products!C:C, "Not Found")</f>
        <v>Electronics</v>
      </c>
      <c r="Q492" t="str">
        <f>_xlfn.XLOOKUP(Table4[[#This Row],[ProductID]],Products!A:A,Products!D:D,"Not Found")</f>
        <v>Smartphone</v>
      </c>
      <c r="R492">
        <f>_xlfn.XLOOKUP(Table4[[#This Row],[ProductID]],Products!A:A,Products!E:E,"Not Found")</f>
        <v>673.78</v>
      </c>
      <c r="S492">
        <f>_xlfn.XLOOKUP(Table4[[#This Row],[ProductID]],Products!A:A,Products!F:F, "Not Found")</f>
        <v>363.33</v>
      </c>
      <c r="T492" t="str">
        <f>_xlfn.XLOOKUP(Table4[[#This Row],[CustomerID]],Customers!A:A,Customers!D:D, "Not Found")</f>
        <v>M</v>
      </c>
      <c r="U492" s="6">
        <f>_xlfn.XLOOKUP(Table4[[#This Row],[CustomerID]],Customers!A:A,Customers!E:E, "Not Found")</f>
        <v>27877</v>
      </c>
      <c r="V492">
        <f ca="1">DATEDIF(Table4[[#This Row],[CustomerBirthday]], TODAY(), "Y")</f>
        <v>50</v>
      </c>
      <c r="W492" t="str" cm="1">
        <f t="array" aca="1" ref="W492" ca="1">_xlfn.IFS(Table4[[#This Row],[Age]]&lt;25, "Under 25",Table4[[#This Row],[Age]]=34, "25-34", Table4[[#This Row],[Age]]&lt;=49, "35-49", Table4[[#This Row],[Age]]&lt;=64, "50-64", Table4[[#This Row],[Age]]&gt;=65, "65+")</f>
        <v>50-64</v>
      </c>
      <c r="X492" t="str">
        <f>_xlfn.XLOOKUP(Table4[[#This Row],[StoreID]],Stores!A:A,Stores!B:B, "Not found")</f>
        <v>MegaMart Johnmouth</v>
      </c>
      <c r="Y492" t="str">
        <f>_xlfn.XLOOKUP(Table4[[#This Row],[StoreID]],Stores!A:A,Stores!C:C, "Not Found")</f>
        <v>Johnmouth</v>
      </c>
      <c r="Z492" t="str">
        <f>_xlfn.XLOOKUP(Table4[[#This Row],[StoreID]],Stores!A:A,Stores!D:D, "Not Found")</f>
        <v>East</v>
      </c>
    </row>
    <row r="493" spans="1:26">
      <c r="A493" t="s">
        <v>1359</v>
      </c>
      <c r="B493" s="1">
        <v>45776</v>
      </c>
      <c r="C493" t="s">
        <v>313</v>
      </c>
      <c r="D493" t="s">
        <v>722</v>
      </c>
      <c r="E493" t="s">
        <v>839</v>
      </c>
      <c r="F493">
        <v>3</v>
      </c>
      <c r="G493">
        <v>0.1</v>
      </c>
      <c r="H493" t="s">
        <v>875</v>
      </c>
      <c r="I493" s="4">
        <f>Table4[[#This Row],[Quantity]]*Table4[[#This Row],[UnitPrice]]</f>
        <v>5561.3099999999995</v>
      </c>
      <c r="J493" s="4">
        <f>Table4[[#This Row],[Gross Revenue]]*(1-Table4[[#This Row],[Discount]])</f>
        <v>5005.1790000000001</v>
      </c>
      <c r="K493" s="4">
        <f>Table4[[#This Row],[Quantity]]*Table4[[#This Row],[CostPrice]]</f>
        <v>4090.56</v>
      </c>
      <c r="L493" s="4">
        <f>Table4[[#This Row],[Net Revenue]]-Table4[[#This Row],[Total Cost]]</f>
        <v>914.61900000000014</v>
      </c>
      <c r="M493" t="str">
        <f>_xlfn.XLOOKUP(Table4[[#This Row],[ProductID]], Products!A:A,Products!B:B, "Not Found")</f>
        <v>Four Accessories</v>
      </c>
      <c r="N493" t="str">
        <f>TEXT(Table4[[#This Row],[Date]], "mmm")</f>
        <v>Apr</v>
      </c>
      <c r="O493" t="str">
        <f>TEXT(Table4[[#This Row],[Date]], "yyyy")</f>
        <v>2025</v>
      </c>
      <c r="P493" t="str">
        <f>_xlfn.XLOOKUP(Table4[[#This Row],[ProductID]],Products!A:A,Products!C:C, "Not Found")</f>
        <v>Fashion</v>
      </c>
      <c r="Q493" t="str">
        <f>_xlfn.XLOOKUP(Table4[[#This Row],[ProductID]],Products!A:A,Products!D:D,"Not Found")</f>
        <v>Accessories</v>
      </c>
      <c r="R493">
        <f>_xlfn.XLOOKUP(Table4[[#This Row],[ProductID]],Products!A:A,Products!E:E,"Not Found")</f>
        <v>1853.77</v>
      </c>
      <c r="S493">
        <f>_xlfn.XLOOKUP(Table4[[#This Row],[ProductID]],Products!A:A,Products!F:F, "Not Found")</f>
        <v>1363.52</v>
      </c>
      <c r="T493" t="str">
        <f>_xlfn.XLOOKUP(Table4[[#This Row],[CustomerID]],Customers!A:A,Customers!D:D, "Not Found")</f>
        <v>F</v>
      </c>
      <c r="U493" s="6">
        <f>_xlfn.XLOOKUP(Table4[[#This Row],[CustomerID]],Customers!A:A,Customers!E:E, "Not Found")</f>
        <v>29674</v>
      </c>
      <c r="V493">
        <f ca="1">DATEDIF(Table4[[#This Row],[CustomerBirthday]], TODAY(), "Y")</f>
        <v>45</v>
      </c>
      <c r="W493" t="str" cm="1">
        <f t="array" aca="1" ref="W493" ca="1">_xlfn.IFS(Table4[[#This Row],[Age]]&lt;25, "Under 25",Table4[[#This Row],[Age]]=34, "25-34", Table4[[#This Row],[Age]]&lt;=49, "35-49", Table4[[#This Row],[Age]]&lt;=64, "50-64", Table4[[#This Row],[Age]]&gt;=65, "65+")</f>
        <v>35-49</v>
      </c>
      <c r="X493" t="str">
        <f>_xlfn.XLOOKUP(Table4[[#This Row],[StoreID]],Stores!A:A,Stores!B:B, "Not found")</f>
        <v>MegaMart New Michele</v>
      </c>
      <c r="Y493" t="str">
        <f>_xlfn.XLOOKUP(Table4[[#This Row],[StoreID]],Stores!A:A,Stores!C:C, "Not Found")</f>
        <v>New Michele</v>
      </c>
      <c r="Z493" t="str">
        <f>_xlfn.XLOOKUP(Table4[[#This Row],[StoreID]],Stores!A:A,Stores!D:D, "Not Found")</f>
        <v>West</v>
      </c>
    </row>
    <row r="494" spans="1:26">
      <c r="A494" t="s">
        <v>1360</v>
      </c>
      <c r="B494" s="1">
        <v>45725</v>
      </c>
      <c r="C494" t="s">
        <v>137</v>
      </c>
      <c r="D494" t="s">
        <v>822</v>
      </c>
      <c r="E494" t="s">
        <v>842</v>
      </c>
      <c r="F494">
        <v>1</v>
      </c>
      <c r="G494">
        <v>0.1</v>
      </c>
      <c r="H494" t="s">
        <v>871</v>
      </c>
      <c r="I494" s="4">
        <f>Table4[[#This Row],[Quantity]]*Table4[[#This Row],[UnitPrice]]</f>
        <v>1216.3599999999999</v>
      </c>
      <c r="J494" s="4">
        <f>Table4[[#This Row],[Gross Revenue]]*(1-Table4[[#This Row],[Discount]])</f>
        <v>1094.7239999999999</v>
      </c>
      <c r="K494" s="4">
        <f>Table4[[#This Row],[Quantity]]*Table4[[#This Row],[CostPrice]]</f>
        <v>794.8</v>
      </c>
      <c r="L494" s="4">
        <f>Table4[[#This Row],[Net Revenue]]-Table4[[#This Row],[Total Cost]]</f>
        <v>299.92399999999998</v>
      </c>
      <c r="M494" t="str">
        <f>_xlfn.XLOOKUP(Table4[[#This Row],[ProductID]], Products!A:A,Products!B:B, "Not Found")</f>
        <v>Nor Bags</v>
      </c>
      <c r="N494" t="str">
        <f>TEXT(Table4[[#This Row],[Date]], "mmm")</f>
        <v>Mar</v>
      </c>
      <c r="O494" t="str">
        <f>TEXT(Table4[[#This Row],[Date]], "yyyy")</f>
        <v>2025</v>
      </c>
      <c r="P494" t="str">
        <f>_xlfn.XLOOKUP(Table4[[#This Row],[ProductID]],Products!A:A,Products!C:C, "Not Found")</f>
        <v>Fashion</v>
      </c>
      <c r="Q494" t="str">
        <f>_xlfn.XLOOKUP(Table4[[#This Row],[ProductID]],Products!A:A,Products!D:D,"Not Found")</f>
        <v>Bags</v>
      </c>
      <c r="R494">
        <f>_xlfn.XLOOKUP(Table4[[#This Row],[ProductID]],Products!A:A,Products!E:E,"Not Found")</f>
        <v>1216.3599999999999</v>
      </c>
      <c r="S494">
        <f>_xlfn.XLOOKUP(Table4[[#This Row],[ProductID]],Products!A:A,Products!F:F, "Not Found")</f>
        <v>794.8</v>
      </c>
      <c r="T494" t="str">
        <f>_xlfn.XLOOKUP(Table4[[#This Row],[CustomerID]],Customers!A:A,Customers!D:D, "Not Found")</f>
        <v>F</v>
      </c>
      <c r="U494" s="6">
        <f>_xlfn.XLOOKUP(Table4[[#This Row],[CustomerID]],Customers!A:A,Customers!E:E, "Not Found")</f>
        <v>33347</v>
      </c>
      <c r="V494">
        <f ca="1">DATEDIF(Table4[[#This Row],[CustomerBirthday]], TODAY(), "Y")</f>
        <v>35</v>
      </c>
      <c r="W494" t="str" cm="1">
        <f t="array" aca="1" ref="W494" ca="1">_xlfn.IFS(Table4[[#This Row],[Age]]&lt;25, "Under 25",Table4[[#This Row],[Age]]=34, "25-34", Table4[[#This Row],[Age]]&lt;=49, "35-49", Table4[[#This Row],[Age]]&lt;=64, "50-64", Table4[[#This Row],[Age]]&gt;=65, "65+")</f>
        <v>35-49</v>
      </c>
      <c r="X494" t="str">
        <f>_xlfn.XLOOKUP(Table4[[#This Row],[StoreID]],Stores!A:A,Stores!B:B, "Not found")</f>
        <v>MegaMart Brianahaven</v>
      </c>
      <c r="Y494" t="str">
        <f>_xlfn.XLOOKUP(Table4[[#This Row],[StoreID]],Stores!A:A,Stores!C:C, "Not Found")</f>
        <v>Brianahaven</v>
      </c>
      <c r="Z494" t="str">
        <f>_xlfn.XLOOKUP(Table4[[#This Row],[StoreID]],Stores!A:A,Stores!D:D, "Not Found")</f>
        <v>North</v>
      </c>
    </row>
    <row r="495" spans="1:26">
      <c r="A495" t="s">
        <v>1361</v>
      </c>
      <c r="B495" s="1">
        <v>45297</v>
      </c>
      <c r="C495" t="s">
        <v>636</v>
      </c>
      <c r="D495" t="s">
        <v>794</v>
      </c>
      <c r="E495" t="s">
        <v>835</v>
      </c>
      <c r="F495">
        <v>2</v>
      </c>
      <c r="G495">
        <v>0.05</v>
      </c>
      <c r="H495" t="s">
        <v>865</v>
      </c>
      <c r="I495" s="4">
        <f>Table4[[#This Row],[Quantity]]*Table4[[#This Row],[UnitPrice]]</f>
        <v>856.1</v>
      </c>
      <c r="J495" s="4">
        <f>Table4[[#This Row],[Gross Revenue]]*(1-Table4[[#This Row],[Discount]])</f>
        <v>813.29499999999996</v>
      </c>
      <c r="K495" s="4">
        <f>Table4[[#This Row],[Quantity]]*Table4[[#This Row],[CostPrice]]</f>
        <v>492.14</v>
      </c>
      <c r="L495" s="4">
        <f>Table4[[#This Row],[Net Revenue]]-Table4[[#This Row],[Total Cost]]</f>
        <v>321.15499999999997</v>
      </c>
      <c r="M495" t="str">
        <f>_xlfn.XLOOKUP(Table4[[#This Row],[ProductID]], Products!A:A,Products!B:B, "Not Found")</f>
        <v>Everything Laptop</v>
      </c>
      <c r="N495" t="str">
        <f>TEXT(Table4[[#This Row],[Date]], "mmm")</f>
        <v>Jan</v>
      </c>
      <c r="O495" t="str">
        <f>TEXT(Table4[[#This Row],[Date]], "yyyy")</f>
        <v>2024</v>
      </c>
      <c r="P495" t="str">
        <f>_xlfn.XLOOKUP(Table4[[#This Row],[ProductID]],Products!A:A,Products!C:C, "Not Found")</f>
        <v>Electronics</v>
      </c>
      <c r="Q495" t="str">
        <f>_xlfn.XLOOKUP(Table4[[#This Row],[ProductID]],Products!A:A,Products!D:D,"Not Found")</f>
        <v>Laptop</v>
      </c>
      <c r="R495">
        <f>_xlfn.XLOOKUP(Table4[[#This Row],[ProductID]],Products!A:A,Products!E:E,"Not Found")</f>
        <v>428.05</v>
      </c>
      <c r="S495">
        <f>_xlfn.XLOOKUP(Table4[[#This Row],[ProductID]],Products!A:A,Products!F:F, "Not Found")</f>
        <v>246.07</v>
      </c>
      <c r="T495" t="str">
        <f>_xlfn.XLOOKUP(Table4[[#This Row],[CustomerID]],Customers!A:A,Customers!D:D, "Not Found")</f>
        <v>F</v>
      </c>
      <c r="U495" s="6">
        <f>_xlfn.XLOOKUP(Table4[[#This Row],[CustomerID]],Customers!A:A,Customers!E:E, "Not Found")</f>
        <v>21899</v>
      </c>
      <c r="V495">
        <f ca="1">DATEDIF(Table4[[#This Row],[CustomerBirthday]], TODAY(), "Y")</f>
        <v>66</v>
      </c>
      <c r="W495" t="str" cm="1">
        <f t="array" aca="1" ref="W495" ca="1">_xlfn.IFS(Table4[[#This Row],[Age]]&lt;25, "Under 25",Table4[[#This Row],[Age]]=34, "25-34", Table4[[#This Row],[Age]]&lt;=49, "35-49", Table4[[#This Row],[Age]]&lt;=64, "50-64", Table4[[#This Row],[Age]]&gt;=65, "65+")</f>
        <v>65+</v>
      </c>
      <c r="X495" t="str">
        <f>_xlfn.XLOOKUP(Table4[[#This Row],[StoreID]],Stores!A:A,Stores!B:B, "Not found")</f>
        <v>MegaMart Peckmouth</v>
      </c>
      <c r="Y495" t="str">
        <f>_xlfn.XLOOKUP(Table4[[#This Row],[StoreID]],Stores!A:A,Stores!C:C, "Not Found")</f>
        <v>Peckmouth</v>
      </c>
      <c r="Z495" t="str">
        <f>_xlfn.XLOOKUP(Table4[[#This Row],[StoreID]],Stores!A:A,Stores!D:D, "Not Found")</f>
        <v>East</v>
      </c>
    </row>
    <row r="496" spans="1:26">
      <c r="A496" t="s">
        <v>1362</v>
      </c>
      <c r="B496" s="1">
        <v>45491</v>
      </c>
      <c r="C496" t="s">
        <v>243</v>
      </c>
      <c r="D496" t="s">
        <v>761</v>
      </c>
      <c r="E496" t="s">
        <v>842</v>
      </c>
      <c r="F496">
        <v>4</v>
      </c>
      <c r="G496">
        <v>0.05</v>
      </c>
      <c r="H496" t="s">
        <v>865</v>
      </c>
      <c r="I496" s="4">
        <f>Table4[[#This Row],[Quantity]]*Table4[[#This Row],[UnitPrice]]</f>
        <v>7051.68</v>
      </c>
      <c r="J496" s="4">
        <f>Table4[[#This Row],[Gross Revenue]]*(1-Table4[[#This Row],[Discount]])</f>
        <v>6699.0959999999995</v>
      </c>
      <c r="K496" s="4">
        <f>Table4[[#This Row],[Quantity]]*Table4[[#This Row],[CostPrice]]</f>
        <v>5385.92</v>
      </c>
      <c r="L496" s="4">
        <f>Table4[[#This Row],[Net Revenue]]-Table4[[#This Row],[Total Cost]]</f>
        <v>1313.1759999999995</v>
      </c>
      <c r="M496" t="str">
        <f>_xlfn.XLOOKUP(Table4[[#This Row],[ProductID]], Products!A:A,Products!B:B, "Not Found")</f>
        <v>Traditional Laptop</v>
      </c>
      <c r="N496" t="str">
        <f>TEXT(Table4[[#This Row],[Date]], "mmm")</f>
        <v>Jul</v>
      </c>
      <c r="O496" t="str">
        <f>TEXT(Table4[[#This Row],[Date]], "yyyy")</f>
        <v>2024</v>
      </c>
      <c r="P496" t="str">
        <f>_xlfn.XLOOKUP(Table4[[#This Row],[ProductID]],Products!A:A,Products!C:C, "Not Found")</f>
        <v>Electronics</v>
      </c>
      <c r="Q496" t="str">
        <f>_xlfn.XLOOKUP(Table4[[#This Row],[ProductID]],Products!A:A,Products!D:D,"Not Found")</f>
        <v>Laptop</v>
      </c>
      <c r="R496">
        <f>_xlfn.XLOOKUP(Table4[[#This Row],[ProductID]],Products!A:A,Products!E:E,"Not Found")</f>
        <v>1762.92</v>
      </c>
      <c r="S496">
        <f>_xlfn.XLOOKUP(Table4[[#This Row],[ProductID]],Products!A:A,Products!F:F, "Not Found")</f>
        <v>1346.48</v>
      </c>
      <c r="T496" t="str">
        <f>_xlfn.XLOOKUP(Table4[[#This Row],[CustomerID]],Customers!A:A,Customers!D:D, "Not Found")</f>
        <v>F</v>
      </c>
      <c r="U496" s="6">
        <f>_xlfn.XLOOKUP(Table4[[#This Row],[CustomerID]],Customers!A:A,Customers!E:E, "Not Found")</f>
        <v>26908</v>
      </c>
      <c r="V496">
        <f ca="1">DATEDIF(Table4[[#This Row],[CustomerBirthday]], TODAY(), "Y")</f>
        <v>52</v>
      </c>
      <c r="W496" t="str" cm="1">
        <f t="array" aca="1" ref="W496" ca="1">_xlfn.IFS(Table4[[#This Row],[Age]]&lt;25, "Under 25",Table4[[#This Row],[Age]]=34, "25-34", Table4[[#This Row],[Age]]&lt;=49, "35-49", Table4[[#This Row],[Age]]&lt;=64, "50-64", Table4[[#This Row],[Age]]&gt;=65, "65+")</f>
        <v>50-64</v>
      </c>
      <c r="X496" t="str">
        <f>_xlfn.XLOOKUP(Table4[[#This Row],[StoreID]],Stores!A:A,Stores!B:B, "Not found")</f>
        <v>MegaMart Brianahaven</v>
      </c>
      <c r="Y496" t="str">
        <f>_xlfn.XLOOKUP(Table4[[#This Row],[StoreID]],Stores!A:A,Stores!C:C, "Not Found")</f>
        <v>Brianahaven</v>
      </c>
      <c r="Z496" t="str">
        <f>_xlfn.XLOOKUP(Table4[[#This Row],[StoreID]],Stores!A:A,Stores!D:D, "Not Found")</f>
        <v>North</v>
      </c>
    </row>
    <row r="497" spans="1:26">
      <c r="A497" t="s">
        <v>1363</v>
      </c>
      <c r="B497" s="1">
        <v>45570</v>
      </c>
      <c r="C497" t="s">
        <v>577</v>
      </c>
      <c r="D497" t="s">
        <v>812</v>
      </c>
      <c r="E497" t="s">
        <v>842</v>
      </c>
      <c r="F497">
        <v>4</v>
      </c>
      <c r="G497">
        <v>0.15</v>
      </c>
      <c r="H497" t="s">
        <v>875</v>
      </c>
      <c r="I497" s="4">
        <f>Table4[[#This Row],[Quantity]]*Table4[[#This Row],[UnitPrice]]</f>
        <v>2257.6799999999998</v>
      </c>
      <c r="J497" s="4">
        <f>Table4[[#This Row],[Gross Revenue]]*(1-Table4[[#This Row],[Discount]])</f>
        <v>1919.0279999999998</v>
      </c>
      <c r="K497" s="4">
        <f>Table4[[#This Row],[Quantity]]*Table4[[#This Row],[CostPrice]]</f>
        <v>1175.8399999999999</v>
      </c>
      <c r="L497" s="4">
        <f>Table4[[#This Row],[Net Revenue]]-Table4[[#This Row],[Total Cost]]</f>
        <v>743.18799999999987</v>
      </c>
      <c r="M497" t="str">
        <f>_xlfn.XLOOKUP(Table4[[#This Row],[ProductID]], Products!A:A,Products!B:B, "Not Found")</f>
        <v>Soon Accessories</v>
      </c>
      <c r="N497" t="str">
        <f>TEXT(Table4[[#This Row],[Date]], "mmm")</f>
        <v>Oct</v>
      </c>
      <c r="O497" t="str">
        <f>TEXT(Table4[[#This Row],[Date]], "yyyy")</f>
        <v>2024</v>
      </c>
      <c r="P497" t="str">
        <f>_xlfn.XLOOKUP(Table4[[#This Row],[ProductID]],Products!A:A,Products!C:C, "Not Found")</f>
        <v>Fashion</v>
      </c>
      <c r="Q497" t="str">
        <f>_xlfn.XLOOKUP(Table4[[#This Row],[ProductID]],Products!A:A,Products!D:D,"Not Found")</f>
        <v>Accessories</v>
      </c>
      <c r="R497">
        <f>_xlfn.XLOOKUP(Table4[[#This Row],[ProductID]],Products!A:A,Products!E:E,"Not Found")</f>
        <v>564.41999999999996</v>
      </c>
      <c r="S497">
        <f>_xlfn.XLOOKUP(Table4[[#This Row],[ProductID]],Products!A:A,Products!F:F, "Not Found")</f>
        <v>293.95999999999998</v>
      </c>
      <c r="T497" t="str">
        <f>_xlfn.XLOOKUP(Table4[[#This Row],[CustomerID]],Customers!A:A,Customers!D:D, "Not Found")</f>
        <v>M</v>
      </c>
      <c r="U497" s="6">
        <f>_xlfn.XLOOKUP(Table4[[#This Row],[CustomerID]],Customers!A:A,Customers!E:E, "Not Found")</f>
        <v>23030</v>
      </c>
      <c r="V497">
        <f ca="1">DATEDIF(Table4[[#This Row],[CustomerBirthday]], TODAY(), "Y")</f>
        <v>63</v>
      </c>
      <c r="W497" t="str" cm="1">
        <f t="array" aca="1" ref="W497" ca="1">_xlfn.IFS(Table4[[#This Row],[Age]]&lt;25, "Under 25",Table4[[#This Row],[Age]]=34, "25-34", Table4[[#This Row],[Age]]&lt;=49, "35-49", Table4[[#This Row],[Age]]&lt;=64, "50-64", Table4[[#This Row],[Age]]&gt;=65, "65+")</f>
        <v>50-64</v>
      </c>
      <c r="X497" t="str">
        <f>_xlfn.XLOOKUP(Table4[[#This Row],[StoreID]],Stores!A:A,Stores!B:B, "Not found")</f>
        <v>MegaMart Brianahaven</v>
      </c>
      <c r="Y497" t="str">
        <f>_xlfn.XLOOKUP(Table4[[#This Row],[StoreID]],Stores!A:A,Stores!C:C, "Not Found")</f>
        <v>Brianahaven</v>
      </c>
      <c r="Z497" t="str">
        <f>_xlfn.XLOOKUP(Table4[[#This Row],[StoreID]],Stores!A:A,Stores!D:D, "Not Found")</f>
        <v>North</v>
      </c>
    </row>
    <row r="498" spans="1:26">
      <c r="A498" t="s">
        <v>1364</v>
      </c>
      <c r="B498" s="1">
        <v>45662</v>
      </c>
      <c r="C498" t="s">
        <v>582</v>
      </c>
      <c r="D498" t="s">
        <v>810</v>
      </c>
      <c r="E498" t="s">
        <v>831</v>
      </c>
      <c r="F498">
        <v>4</v>
      </c>
      <c r="G498">
        <v>0.1</v>
      </c>
      <c r="H498" t="s">
        <v>865</v>
      </c>
      <c r="I498" s="4">
        <f>Table4[[#This Row],[Quantity]]*Table4[[#This Row],[UnitPrice]]</f>
        <v>1814.48</v>
      </c>
      <c r="J498" s="4">
        <f>Table4[[#This Row],[Gross Revenue]]*(1-Table4[[#This Row],[Discount]])</f>
        <v>1633.0320000000002</v>
      </c>
      <c r="K498" s="4">
        <f>Table4[[#This Row],[Quantity]]*Table4[[#This Row],[CostPrice]]</f>
        <v>1266.52</v>
      </c>
      <c r="L498" s="4">
        <f>Table4[[#This Row],[Net Revenue]]-Table4[[#This Row],[Total Cost]]</f>
        <v>366.51200000000017</v>
      </c>
      <c r="M498" t="str">
        <f>_xlfn.XLOOKUP(Table4[[#This Row],[ProductID]], Products!A:A,Products!B:B, "Not Found")</f>
        <v>Maybe Clothing</v>
      </c>
      <c r="N498" t="str">
        <f>TEXT(Table4[[#This Row],[Date]], "mmm")</f>
        <v>Jan</v>
      </c>
      <c r="O498" t="str">
        <f>TEXT(Table4[[#This Row],[Date]], "yyyy")</f>
        <v>2025</v>
      </c>
      <c r="P498" t="str">
        <f>_xlfn.XLOOKUP(Table4[[#This Row],[ProductID]],Products!A:A,Products!C:C, "Not Found")</f>
        <v>Fashion</v>
      </c>
      <c r="Q498" t="str">
        <f>_xlfn.XLOOKUP(Table4[[#This Row],[ProductID]],Products!A:A,Products!D:D,"Not Found")</f>
        <v>Clothing</v>
      </c>
      <c r="R498">
        <f>_xlfn.XLOOKUP(Table4[[#This Row],[ProductID]],Products!A:A,Products!E:E,"Not Found")</f>
        <v>453.62</v>
      </c>
      <c r="S498">
        <f>_xlfn.XLOOKUP(Table4[[#This Row],[ProductID]],Products!A:A,Products!F:F, "Not Found")</f>
        <v>316.63</v>
      </c>
      <c r="T498" t="str">
        <f>_xlfn.XLOOKUP(Table4[[#This Row],[CustomerID]],Customers!A:A,Customers!D:D, "Not Found")</f>
        <v>F</v>
      </c>
      <c r="U498" s="6">
        <f>_xlfn.XLOOKUP(Table4[[#This Row],[CustomerID]],Customers!A:A,Customers!E:E, "Not Found")</f>
        <v>31328</v>
      </c>
      <c r="V498">
        <f ca="1">DATEDIF(Table4[[#This Row],[CustomerBirthday]], TODAY(), "Y")</f>
        <v>40</v>
      </c>
      <c r="W498" t="str" cm="1">
        <f t="array" aca="1" ref="W498" ca="1">_xlfn.IFS(Table4[[#This Row],[Age]]&lt;25, "Under 25",Table4[[#This Row],[Age]]=34, "25-34", Table4[[#This Row],[Age]]&lt;=49, "35-49", Table4[[#This Row],[Age]]&lt;=64, "50-64", Table4[[#This Row],[Age]]&gt;=65, "65+")</f>
        <v>35-49</v>
      </c>
      <c r="X498" t="str">
        <f>_xlfn.XLOOKUP(Table4[[#This Row],[StoreID]],Stores!A:A,Stores!B:B, "Not found")</f>
        <v>MegaMart Jimenezborough</v>
      </c>
      <c r="Y498" t="str">
        <f>_xlfn.XLOOKUP(Table4[[#This Row],[StoreID]],Stores!A:A,Stores!C:C, "Not Found")</f>
        <v>Jimenezborough</v>
      </c>
      <c r="Z498" t="str">
        <f>_xlfn.XLOOKUP(Table4[[#This Row],[StoreID]],Stores!A:A,Stores!D:D, "Not Found")</f>
        <v>South</v>
      </c>
    </row>
    <row r="499" spans="1:26">
      <c r="A499" t="s">
        <v>1365</v>
      </c>
      <c r="B499" s="1">
        <v>45462</v>
      </c>
      <c r="C499" t="s">
        <v>435</v>
      </c>
      <c r="D499" t="s">
        <v>784</v>
      </c>
      <c r="E499" t="s">
        <v>842</v>
      </c>
      <c r="F499">
        <v>3</v>
      </c>
      <c r="G499">
        <v>0</v>
      </c>
      <c r="H499" t="s">
        <v>875</v>
      </c>
      <c r="I499" s="4">
        <f>Table4[[#This Row],[Quantity]]*Table4[[#This Row],[UnitPrice]]</f>
        <v>4455.1499999999996</v>
      </c>
      <c r="J499" s="4">
        <f>Table4[[#This Row],[Gross Revenue]]*(1-Table4[[#This Row],[Discount]])</f>
        <v>4455.1499999999996</v>
      </c>
      <c r="K499" s="4">
        <f>Table4[[#This Row],[Quantity]]*Table4[[#This Row],[CostPrice]]</f>
        <v>2964.93</v>
      </c>
      <c r="L499" s="4">
        <f>Table4[[#This Row],[Net Revenue]]-Table4[[#This Row],[Total Cost]]</f>
        <v>1490.2199999999998</v>
      </c>
      <c r="M499" t="str">
        <f>_xlfn.XLOOKUP(Table4[[#This Row],[ProductID]], Products!A:A,Products!B:B, "Not Found")</f>
        <v>Road Clothing</v>
      </c>
      <c r="N499" t="str">
        <f>TEXT(Table4[[#This Row],[Date]], "mmm")</f>
        <v>Jun</v>
      </c>
      <c r="O499" t="str">
        <f>TEXT(Table4[[#This Row],[Date]], "yyyy")</f>
        <v>2024</v>
      </c>
      <c r="P499" t="str">
        <f>_xlfn.XLOOKUP(Table4[[#This Row],[ProductID]],Products!A:A,Products!C:C, "Not Found")</f>
        <v>Fashion</v>
      </c>
      <c r="Q499" t="str">
        <f>_xlfn.XLOOKUP(Table4[[#This Row],[ProductID]],Products!A:A,Products!D:D,"Not Found")</f>
        <v>Clothing</v>
      </c>
      <c r="R499">
        <f>_xlfn.XLOOKUP(Table4[[#This Row],[ProductID]],Products!A:A,Products!E:E,"Not Found")</f>
        <v>1485.05</v>
      </c>
      <c r="S499">
        <f>_xlfn.XLOOKUP(Table4[[#This Row],[ProductID]],Products!A:A,Products!F:F, "Not Found")</f>
        <v>988.31</v>
      </c>
      <c r="T499" t="str">
        <f>_xlfn.XLOOKUP(Table4[[#This Row],[CustomerID]],Customers!A:A,Customers!D:D, "Not Found")</f>
        <v>F</v>
      </c>
      <c r="U499" s="6">
        <f>_xlfn.XLOOKUP(Table4[[#This Row],[CustomerID]],Customers!A:A,Customers!E:E, "Not Found")</f>
        <v>32027</v>
      </c>
      <c r="V499">
        <f ca="1">DATEDIF(Table4[[#This Row],[CustomerBirthday]], TODAY(), "Y")</f>
        <v>38</v>
      </c>
      <c r="W499" t="str" cm="1">
        <f t="array" aca="1" ref="W499" ca="1">_xlfn.IFS(Table4[[#This Row],[Age]]&lt;25, "Under 25",Table4[[#This Row],[Age]]=34, "25-34", Table4[[#This Row],[Age]]&lt;=49, "35-49", Table4[[#This Row],[Age]]&lt;=64, "50-64", Table4[[#This Row],[Age]]&gt;=65, "65+")</f>
        <v>35-49</v>
      </c>
      <c r="X499" t="str">
        <f>_xlfn.XLOOKUP(Table4[[#This Row],[StoreID]],Stores!A:A,Stores!B:B, "Not found")</f>
        <v>MegaMart Brianahaven</v>
      </c>
      <c r="Y499" t="str">
        <f>_xlfn.XLOOKUP(Table4[[#This Row],[StoreID]],Stores!A:A,Stores!C:C, "Not Found")</f>
        <v>Brianahaven</v>
      </c>
      <c r="Z499" t="str">
        <f>_xlfn.XLOOKUP(Table4[[#This Row],[StoreID]],Stores!A:A,Stores!D:D, "Not Found")</f>
        <v>North</v>
      </c>
    </row>
    <row r="500" spans="1:26">
      <c r="A500" t="s">
        <v>1366</v>
      </c>
      <c r="B500" s="1">
        <v>45882</v>
      </c>
      <c r="C500" t="s">
        <v>664</v>
      </c>
      <c r="D500" t="s">
        <v>786</v>
      </c>
      <c r="E500" t="s">
        <v>842</v>
      </c>
      <c r="F500">
        <v>3</v>
      </c>
      <c r="G500">
        <v>0</v>
      </c>
      <c r="H500" t="s">
        <v>868</v>
      </c>
      <c r="I500" s="4">
        <f>Table4[[#This Row],[Quantity]]*Table4[[#This Row],[UnitPrice]]</f>
        <v>87.72</v>
      </c>
      <c r="J500" s="4">
        <f>Table4[[#This Row],[Gross Revenue]]*(1-Table4[[#This Row],[Discount]])</f>
        <v>87.72</v>
      </c>
      <c r="K500" s="4">
        <f>Table4[[#This Row],[Quantity]]*Table4[[#This Row],[CostPrice]]</f>
        <v>45.839999999999996</v>
      </c>
      <c r="L500" s="4">
        <f>Table4[[#This Row],[Net Revenue]]-Table4[[#This Row],[Total Cost]]</f>
        <v>41.88</v>
      </c>
      <c r="M500" t="str">
        <f>_xlfn.XLOOKUP(Table4[[#This Row],[ProductID]], Products!A:A,Products!B:B, "Not Found")</f>
        <v>National Watches</v>
      </c>
      <c r="N500" t="str">
        <f>TEXT(Table4[[#This Row],[Date]], "mmm")</f>
        <v>Aug</v>
      </c>
      <c r="O500" t="str">
        <f>TEXT(Table4[[#This Row],[Date]], "yyyy")</f>
        <v>2025</v>
      </c>
      <c r="P500" t="str">
        <f>_xlfn.XLOOKUP(Table4[[#This Row],[ProductID]],Products!A:A,Products!C:C, "Not Found")</f>
        <v>Fashion</v>
      </c>
      <c r="Q500" t="str">
        <f>_xlfn.XLOOKUP(Table4[[#This Row],[ProductID]],Products!A:A,Products!D:D,"Not Found")</f>
        <v>Watches</v>
      </c>
      <c r="R500">
        <f>_xlfn.XLOOKUP(Table4[[#This Row],[ProductID]],Products!A:A,Products!E:E,"Not Found")</f>
        <v>29.24</v>
      </c>
      <c r="S500">
        <f>_xlfn.XLOOKUP(Table4[[#This Row],[ProductID]],Products!A:A,Products!F:F, "Not Found")</f>
        <v>15.28</v>
      </c>
      <c r="T500" t="str">
        <f>_xlfn.XLOOKUP(Table4[[#This Row],[CustomerID]],Customers!A:A,Customers!D:D, "Not Found")</f>
        <v>M</v>
      </c>
      <c r="U500" s="6">
        <f>_xlfn.XLOOKUP(Table4[[#This Row],[CustomerID]],Customers!A:A,Customers!E:E, "Not Found")</f>
        <v>22243</v>
      </c>
      <c r="V500">
        <f ca="1">DATEDIF(Table4[[#This Row],[CustomerBirthday]], TODAY(), "Y")</f>
        <v>65</v>
      </c>
      <c r="W500" t="str" cm="1">
        <f t="array" aca="1" ref="W500" ca="1">_xlfn.IFS(Table4[[#This Row],[Age]]&lt;25, "Under 25",Table4[[#This Row],[Age]]=34, "25-34", Table4[[#This Row],[Age]]&lt;=49, "35-49", Table4[[#This Row],[Age]]&lt;=64, "50-64", Table4[[#This Row],[Age]]&gt;=65, "65+")</f>
        <v>65+</v>
      </c>
      <c r="X500" t="str">
        <f>_xlfn.XLOOKUP(Table4[[#This Row],[StoreID]],Stores!A:A,Stores!B:B, "Not found")</f>
        <v>MegaMart Brianahaven</v>
      </c>
      <c r="Y500" t="str">
        <f>_xlfn.XLOOKUP(Table4[[#This Row],[StoreID]],Stores!A:A,Stores!C:C, "Not Found")</f>
        <v>Brianahaven</v>
      </c>
      <c r="Z500" t="str">
        <f>_xlfn.XLOOKUP(Table4[[#This Row],[StoreID]],Stores!A:A,Stores!D:D, "Not Found")</f>
        <v>North</v>
      </c>
    </row>
    <row r="501" spans="1:26">
      <c r="A501" t="s">
        <v>1367</v>
      </c>
      <c r="B501" s="1">
        <v>45407</v>
      </c>
      <c r="C501" t="s">
        <v>217</v>
      </c>
      <c r="D501" t="s">
        <v>826</v>
      </c>
      <c r="E501" t="s">
        <v>842</v>
      </c>
      <c r="F501">
        <v>2</v>
      </c>
      <c r="G501">
        <v>0.15</v>
      </c>
      <c r="H501" t="s">
        <v>865</v>
      </c>
      <c r="I501" s="4">
        <f>Table4[[#This Row],[Quantity]]*Table4[[#This Row],[UnitPrice]]</f>
        <v>2089.2800000000002</v>
      </c>
      <c r="J501" s="4">
        <f>Table4[[#This Row],[Gross Revenue]]*(1-Table4[[#This Row],[Discount]])</f>
        <v>1775.8880000000001</v>
      </c>
      <c r="K501" s="4">
        <f>Table4[[#This Row],[Quantity]]*Table4[[#This Row],[CostPrice]]</f>
        <v>1550.14</v>
      </c>
      <c r="L501" s="4">
        <f>Table4[[#This Row],[Net Revenue]]-Table4[[#This Row],[Total Cost]]</f>
        <v>225.74800000000005</v>
      </c>
      <c r="M501" t="str">
        <f>_xlfn.XLOOKUP(Table4[[#This Row],[ProductID]], Products!A:A,Products!B:B, "Not Found")</f>
        <v>Maybe Footwear</v>
      </c>
      <c r="N501" t="str">
        <f>TEXT(Table4[[#This Row],[Date]], "mmm")</f>
        <v>Apr</v>
      </c>
      <c r="O501" t="str">
        <f>TEXT(Table4[[#This Row],[Date]], "yyyy")</f>
        <v>2024</v>
      </c>
      <c r="P501" t="str">
        <f>_xlfn.XLOOKUP(Table4[[#This Row],[ProductID]],Products!A:A,Products!C:C, "Not Found")</f>
        <v>Fashion</v>
      </c>
      <c r="Q501" t="str">
        <f>_xlfn.XLOOKUP(Table4[[#This Row],[ProductID]],Products!A:A,Products!D:D,"Not Found")</f>
        <v>Footwear</v>
      </c>
      <c r="R501">
        <f>_xlfn.XLOOKUP(Table4[[#This Row],[ProductID]],Products!A:A,Products!E:E,"Not Found")</f>
        <v>1044.6400000000001</v>
      </c>
      <c r="S501">
        <f>_xlfn.XLOOKUP(Table4[[#This Row],[ProductID]],Products!A:A,Products!F:F, "Not Found")</f>
        <v>775.07</v>
      </c>
      <c r="T501" t="str">
        <f>_xlfn.XLOOKUP(Table4[[#This Row],[CustomerID]],Customers!A:A,Customers!D:D, "Not Found")</f>
        <v>F</v>
      </c>
      <c r="U501" s="6">
        <f>_xlfn.XLOOKUP(Table4[[#This Row],[CustomerID]],Customers!A:A,Customers!E:E, "Not Found")</f>
        <v>38253</v>
      </c>
      <c r="V501">
        <f ca="1">DATEDIF(Table4[[#This Row],[CustomerBirthday]], TODAY(), "Y")</f>
        <v>21</v>
      </c>
      <c r="W501" t="str" cm="1">
        <f t="array" aca="1" ref="W501" ca="1">_xlfn.IFS(Table4[[#This Row],[Age]]&lt;25, "Under 25",Table4[[#This Row],[Age]]=34, "25-34", Table4[[#This Row],[Age]]&lt;=49, "35-49", Table4[[#This Row],[Age]]&lt;=64, "50-64", Table4[[#This Row],[Age]]&gt;=65, "65+")</f>
        <v>Under 25</v>
      </c>
      <c r="X501" t="str">
        <f>_xlfn.XLOOKUP(Table4[[#This Row],[StoreID]],Stores!A:A,Stores!B:B, "Not found")</f>
        <v>MegaMart Brianahaven</v>
      </c>
      <c r="Y501" t="str">
        <f>_xlfn.XLOOKUP(Table4[[#This Row],[StoreID]],Stores!A:A,Stores!C:C, "Not Found")</f>
        <v>Brianahaven</v>
      </c>
      <c r="Z501" t="str">
        <f>_xlfn.XLOOKUP(Table4[[#This Row],[StoreID]],Stores!A:A,Stores!D:D, "Not Found")</f>
        <v>North</v>
      </c>
    </row>
    <row r="502" spans="1:26">
      <c r="A502" t="s">
        <v>1368</v>
      </c>
      <c r="B502" s="1">
        <v>45264</v>
      </c>
      <c r="C502" t="s">
        <v>313</v>
      </c>
      <c r="D502" t="s">
        <v>722</v>
      </c>
      <c r="E502" t="s">
        <v>839</v>
      </c>
      <c r="F502">
        <v>3</v>
      </c>
      <c r="G502">
        <v>0.05</v>
      </c>
      <c r="H502" t="s">
        <v>868</v>
      </c>
      <c r="I502" s="4">
        <f>Table4[[#This Row],[Quantity]]*Table4[[#This Row],[UnitPrice]]</f>
        <v>5561.3099999999995</v>
      </c>
      <c r="J502" s="4">
        <f>Table4[[#This Row],[Gross Revenue]]*(1-Table4[[#This Row],[Discount]])</f>
        <v>5283.2444999999989</v>
      </c>
      <c r="K502" s="4">
        <f>Table4[[#This Row],[Quantity]]*Table4[[#This Row],[CostPrice]]</f>
        <v>4090.56</v>
      </c>
      <c r="L502" s="4">
        <f>Table4[[#This Row],[Net Revenue]]-Table4[[#This Row],[Total Cost]]</f>
        <v>1192.6844999999989</v>
      </c>
      <c r="M502" t="str">
        <f>_xlfn.XLOOKUP(Table4[[#This Row],[ProductID]], Products!A:A,Products!B:B, "Not Found")</f>
        <v>Four Accessories</v>
      </c>
      <c r="N502" t="str">
        <f>TEXT(Table4[[#This Row],[Date]], "mmm")</f>
        <v>Dec</v>
      </c>
      <c r="O502" t="str">
        <f>TEXT(Table4[[#This Row],[Date]], "yyyy")</f>
        <v>2023</v>
      </c>
      <c r="P502" t="str">
        <f>_xlfn.XLOOKUP(Table4[[#This Row],[ProductID]],Products!A:A,Products!C:C, "Not Found")</f>
        <v>Fashion</v>
      </c>
      <c r="Q502" t="str">
        <f>_xlfn.XLOOKUP(Table4[[#This Row],[ProductID]],Products!A:A,Products!D:D,"Not Found")</f>
        <v>Accessories</v>
      </c>
      <c r="R502">
        <f>_xlfn.XLOOKUP(Table4[[#This Row],[ProductID]],Products!A:A,Products!E:E,"Not Found")</f>
        <v>1853.77</v>
      </c>
      <c r="S502">
        <f>_xlfn.XLOOKUP(Table4[[#This Row],[ProductID]],Products!A:A,Products!F:F, "Not Found")</f>
        <v>1363.52</v>
      </c>
      <c r="T502" t="str">
        <f>_xlfn.XLOOKUP(Table4[[#This Row],[CustomerID]],Customers!A:A,Customers!D:D, "Not Found")</f>
        <v>F</v>
      </c>
      <c r="U502" s="6">
        <f>_xlfn.XLOOKUP(Table4[[#This Row],[CustomerID]],Customers!A:A,Customers!E:E, "Not Found")</f>
        <v>29674</v>
      </c>
      <c r="V502">
        <f ca="1">DATEDIF(Table4[[#This Row],[CustomerBirthday]], TODAY(), "Y")</f>
        <v>45</v>
      </c>
      <c r="W502" t="str" cm="1">
        <f t="array" aca="1" ref="W502" ca="1">_xlfn.IFS(Table4[[#This Row],[Age]]&lt;25, "Under 25",Table4[[#This Row],[Age]]=34, "25-34", Table4[[#This Row],[Age]]&lt;=49, "35-49", Table4[[#This Row],[Age]]&lt;=64, "50-64", Table4[[#This Row],[Age]]&gt;=65, "65+")</f>
        <v>35-49</v>
      </c>
      <c r="X502" t="str">
        <f>_xlfn.XLOOKUP(Table4[[#This Row],[StoreID]],Stores!A:A,Stores!B:B, "Not found")</f>
        <v>MegaMart New Michele</v>
      </c>
      <c r="Y502" t="str">
        <f>_xlfn.XLOOKUP(Table4[[#This Row],[StoreID]],Stores!A:A,Stores!C:C, "Not Found")</f>
        <v>New Michele</v>
      </c>
      <c r="Z502" t="str">
        <f>_xlfn.XLOOKUP(Table4[[#This Row],[StoreID]],Stores!A:A,Stores!D:D, "Not Found")</f>
        <v>West</v>
      </c>
    </row>
    <row r="503" spans="1:26">
      <c r="A503" t="s">
        <v>1369</v>
      </c>
      <c r="B503" s="1">
        <v>45856</v>
      </c>
      <c r="C503" t="s">
        <v>331</v>
      </c>
      <c r="D503" t="s">
        <v>796</v>
      </c>
      <c r="E503" t="s">
        <v>831</v>
      </c>
      <c r="F503">
        <v>1</v>
      </c>
      <c r="G503">
        <v>0</v>
      </c>
      <c r="H503" t="s">
        <v>868</v>
      </c>
      <c r="I503" s="4">
        <f>Table4[[#This Row],[Quantity]]*Table4[[#This Row],[UnitPrice]]</f>
        <v>1562.43</v>
      </c>
      <c r="J503" s="4">
        <f>Table4[[#This Row],[Gross Revenue]]*(1-Table4[[#This Row],[Discount]])</f>
        <v>1562.43</v>
      </c>
      <c r="K503" s="4">
        <f>Table4[[#This Row],[Quantity]]*Table4[[#This Row],[CostPrice]]</f>
        <v>1195.6300000000001</v>
      </c>
      <c r="L503" s="4">
        <f>Table4[[#This Row],[Net Revenue]]-Table4[[#This Row],[Total Cost]]</f>
        <v>366.79999999999995</v>
      </c>
      <c r="M503" t="str">
        <f>_xlfn.XLOOKUP(Table4[[#This Row],[ProductID]], Products!A:A,Products!B:B, "Not Found")</f>
        <v>Chair Laptop</v>
      </c>
      <c r="N503" t="str">
        <f>TEXT(Table4[[#This Row],[Date]], "mmm")</f>
        <v>Jul</v>
      </c>
      <c r="O503" t="str">
        <f>TEXT(Table4[[#This Row],[Date]], "yyyy")</f>
        <v>2025</v>
      </c>
      <c r="P503" t="str">
        <f>_xlfn.XLOOKUP(Table4[[#This Row],[ProductID]],Products!A:A,Products!C:C, "Not Found")</f>
        <v>Electronics</v>
      </c>
      <c r="Q503" t="str">
        <f>_xlfn.XLOOKUP(Table4[[#This Row],[ProductID]],Products!A:A,Products!D:D,"Not Found")</f>
        <v>Laptop</v>
      </c>
      <c r="R503">
        <f>_xlfn.XLOOKUP(Table4[[#This Row],[ProductID]],Products!A:A,Products!E:E,"Not Found")</f>
        <v>1562.43</v>
      </c>
      <c r="S503">
        <f>_xlfn.XLOOKUP(Table4[[#This Row],[ProductID]],Products!A:A,Products!F:F, "Not Found")</f>
        <v>1195.6300000000001</v>
      </c>
      <c r="T503" t="str">
        <f>_xlfn.XLOOKUP(Table4[[#This Row],[CustomerID]],Customers!A:A,Customers!D:D, "Not Found")</f>
        <v>F</v>
      </c>
      <c r="U503" s="6">
        <f>_xlfn.XLOOKUP(Table4[[#This Row],[CustomerID]],Customers!A:A,Customers!E:E, "Not Found")</f>
        <v>35714</v>
      </c>
      <c r="V503">
        <f ca="1">DATEDIF(Table4[[#This Row],[CustomerBirthday]], TODAY(), "Y")</f>
        <v>28</v>
      </c>
      <c r="W503" t="str" cm="1">
        <f t="array" aca="1" ref="W503" ca="1">_xlfn.IFS(Table4[[#This Row],[Age]]&lt;25, "Under 25",Table4[[#This Row],[Age]]=34, "25-34", Table4[[#This Row],[Age]]&lt;=49, "35-49", Table4[[#This Row],[Age]]&lt;=64, "50-64", Table4[[#This Row],[Age]]&gt;=65, "65+")</f>
        <v>35-49</v>
      </c>
      <c r="X503" t="str">
        <f>_xlfn.XLOOKUP(Table4[[#This Row],[StoreID]],Stores!A:A,Stores!B:B, "Not found")</f>
        <v>MegaMart Jimenezborough</v>
      </c>
      <c r="Y503" t="str">
        <f>_xlfn.XLOOKUP(Table4[[#This Row],[StoreID]],Stores!A:A,Stores!C:C, "Not Found")</f>
        <v>Jimenezborough</v>
      </c>
      <c r="Z503" t="str">
        <f>_xlfn.XLOOKUP(Table4[[#This Row],[StoreID]],Stores!A:A,Stores!D:D, "Not Found")</f>
        <v>South</v>
      </c>
    </row>
    <row r="504" spans="1:26">
      <c r="A504" t="s">
        <v>1370</v>
      </c>
      <c r="B504" s="1">
        <v>45622</v>
      </c>
      <c r="C504" t="s">
        <v>24</v>
      </c>
      <c r="D504" t="s">
        <v>753</v>
      </c>
      <c r="E504" t="s">
        <v>831</v>
      </c>
      <c r="F504">
        <v>2</v>
      </c>
      <c r="G504">
        <v>0.15</v>
      </c>
      <c r="H504" t="s">
        <v>868</v>
      </c>
      <c r="I504" s="4">
        <f>Table4[[#This Row],[Quantity]]*Table4[[#This Row],[UnitPrice]]</f>
        <v>540.9</v>
      </c>
      <c r="J504" s="4">
        <f>Table4[[#This Row],[Gross Revenue]]*(1-Table4[[#This Row],[Discount]])</f>
        <v>459.76499999999999</v>
      </c>
      <c r="K504" s="4">
        <f>Table4[[#This Row],[Quantity]]*Table4[[#This Row],[CostPrice]]</f>
        <v>375.2</v>
      </c>
      <c r="L504" s="4">
        <f>Table4[[#This Row],[Net Revenue]]-Table4[[#This Row],[Total Cost]]</f>
        <v>84.564999999999998</v>
      </c>
      <c r="M504" t="str">
        <f>_xlfn.XLOOKUP(Table4[[#This Row],[ProductID]], Products!A:A,Products!B:B, "Not Found")</f>
        <v>Whether Bags</v>
      </c>
      <c r="N504" t="str">
        <f>TEXT(Table4[[#This Row],[Date]], "mmm")</f>
        <v>Nov</v>
      </c>
      <c r="O504" t="str">
        <f>TEXT(Table4[[#This Row],[Date]], "yyyy")</f>
        <v>2024</v>
      </c>
      <c r="P504" t="str">
        <f>_xlfn.XLOOKUP(Table4[[#This Row],[ProductID]],Products!A:A,Products!C:C, "Not Found")</f>
        <v>Fashion</v>
      </c>
      <c r="Q504" t="str">
        <f>_xlfn.XLOOKUP(Table4[[#This Row],[ProductID]],Products!A:A,Products!D:D,"Not Found")</f>
        <v>Bags</v>
      </c>
      <c r="R504">
        <f>_xlfn.XLOOKUP(Table4[[#This Row],[ProductID]],Products!A:A,Products!E:E,"Not Found")</f>
        <v>270.45</v>
      </c>
      <c r="S504">
        <f>_xlfn.XLOOKUP(Table4[[#This Row],[ProductID]],Products!A:A,Products!F:F, "Not Found")</f>
        <v>187.6</v>
      </c>
      <c r="T504" t="str">
        <f>_xlfn.XLOOKUP(Table4[[#This Row],[CustomerID]],Customers!A:A,Customers!D:D, "Not Found")</f>
        <v>M</v>
      </c>
      <c r="U504" s="6">
        <f>_xlfn.XLOOKUP(Table4[[#This Row],[CustomerID]],Customers!A:A,Customers!E:E, "Not Found")</f>
        <v>33773</v>
      </c>
      <c r="V504">
        <f ca="1">DATEDIF(Table4[[#This Row],[CustomerBirthday]], TODAY(), "Y")</f>
        <v>34</v>
      </c>
      <c r="W504" t="str" cm="1">
        <f t="array" aca="1" ref="W504" ca="1">_xlfn.IFS(Table4[[#This Row],[Age]]&lt;25, "Under 25",Table4[[#This Row],[Age]]=34, "25-34", Table4[[#This Row],[Age]]&lt;=49, "35-49", Table4[[#This Row],[Age]]&lt;=64, "50-64", Table4[[#This Row],[Age]]&gt;=65, "65+")</f>
        <v>25-34</v>
      </c>
      <c r="X504" t="str">
        <f>_xlfn.XLOOKUP(Table4[[#This Row],[StoreID]],Stores!A:A,Stores!B:B, "Not found")</f>
        <v>MegaMart Jimenezborough</v>
      </c>
      <c r="Y504" t="str">
        <f>_xlfn.XLOOKUP(Table4[[#This Row],[StoreID]],Stores!A:A,Stores!C:C, "Not Found")</f>
        <v>Jimenezborough</v>
      </c>
      <c r="Z504" t="str">
        <f>_xlfn.XLOOKUP(Table4[[#This Row],[StoreID]],Stores!A:A,Stores!D:D, "Not Found")</f>
        <v>South</v>
      </c>
    </row>
    <row r="505" spans="1:26">
      <c r="A505" t="s">
        <v>1371</v>
      </c>
      <c r="B505" s="1">
        <v>45897</v>
      </c>
      <c r="C505" t="s">
        <v>7</v>
      </c>
      <c r="D505" t="s">
        <v>784</v>
      </c>
      <c r="E505" t="s">
        <v>842</v>
      </c>
      <c r="F505">
        <v>2</v>
      </c>
      <c r="G505">
        <v>0.05</v>
      </c>
      <c r="H505" t="s">
        <v>865</v>
      </c>
      <c r="I505" s="4">
        <f>Table4[[#This Row],[Quantity]]*Table4[[#This Row],[UnitPrice]]</f>
        <v>2970.1</v>
      </c>
      <c r="J505" s="4">
        <f>Table4[[#This Row],[Gross Revenue]]*(1-Table4[[#This Row],[Discount]])</f>
        <v>2821.5949999999998</v>
      </c>
      <c r="K505" s="4">
        <f>Table4[[#This Row],[Quantity]]*Table4[[#This Row],[CostPrice]]</f>
        <v>1976.62</v>
      </c>
      <c r="L505" s="4">
        <f>Table4[[#This Row],[Net Revenue]]-Table4[[#This Row],[Total Cost]]</f>
        <v>844.97499999999991</v>
      </c>
      <c r="M505" t="str">
        <f>_xlfn.XLOOKUP(Table4[[#This Row],[ProductID]], Products!A:A,Products!B:B, "Not Found")</f>
        <v>Road Clothing</v>
      </c>
      <c r="N505" t="str">
        <f>TEXT(Table4[[#This Row],[Date]], "mmm")</f>
        <v>Aug</v>
      </c>
      <c r="O505" t="str">
        <f>TEXT(Table4[[#This Row],[Date]], "yyyy")</f>
        <v>2025</v>
      </c>
      <c r="P505" t="str">
        <f>_xlfn.XLOOKUP(Table4[[#This Row],[ProductID]],Products!A:A,Products!C:C, "Not Found")</f>
        <v>Fashion</v>
      </c>
      <c r="Q505" t="str">
        <f>_xlfn.XLOOKUP(Table4[[#This Row],[ProductID]],Products!A:A,Products!D:D,"Not Found")</f>
        <v>Clothing</v>
      </c>
      <c r="R505">
        <f>_xlfn.XLOOKUP(Table4[[#This Row],[ProductID]],Products!A:A,Products!E:E,"Not Found")</f>
        <v>1485.05</v>
      </c>
      <c r="S505">
        <f>_xlfn.XLOOKUP(Table4[[#This Row],[ProductID]],Products!A:A,Products!F:F, "Not Found")</f>
        <v>988.31</v>
      </c>
      <c r="T505" t="str">
        <f>_xlfn.XLOOKUP(Table4[[#This Row],[CustomerID]],Customers!A:A,Customers!D:D, "Not Found")</f>
        <v>M</v>
      </c>
      <c r="U505" s="6">
        <f>_xlfn.XLOOKUP(Table4[[#This Row],[CustomerID]],Customers!A:A,Customers!E:E, "Not Found")</f>
        <v>35319</v>
      </c>
      <c r="V505">
        <f ca="1">DATEDIF(Table4[[#This Row],[CustomerBirthday]], TODAY(), "Y")</f>
        <v>29</v>
      </c>
      <c r="W505" t="str" cm="1">
        <f t="array" aca="1" ref="W505" ca="1">_xlfn.IFS(Table4[[#This Row],[Age]]&lt;25, "Under 25",Table4[[#This Row],[Age]]=34, "25-34", Table4[[#This Row],[Age]]&lt;=49, "35-49", Table4[[#This Row],[Age]]&lt;=64, "50-64", Table4[[#This Row],[Age]]&gt;=65, "65+")</f>
        <v>35-49</v>
      </c>
      <c r="X505" t="str">
        <f>_xlfn.XLOOKUP(Table4[[#This Row],[StoreID]],Stores!A:A,Stores!B:B, "Not found")</f>
        <v>MegaMart Brianahaven</v>
      </c>
      <c r="Y505" t="str">
        <f>_xlfn.XLOOKUP(Table4[[#This Row],[StoreID]],Stores!A:A,Stores!C:C, "Not Found")</f>
        <v>Brianahaven</v>
      </c>
      <c r="Z505" t="str">
        <f>_xlfn.XLOOKUP(Table4[[#This Row],[StoreID]],Stores!A:A,Stores!D:D, "Not Found")</f>
        <v>North</v>
      </c>
    </row>
    <row r="506" spans="1:26">
      <c r="A506" t="s">
        <v>1372</v>
      </c>
      <c r="B506" s="1">
        <v>45772</v>
      </c>
      <c r="C506" t="s">
        <v>159</v>
      </c>
      <c r="D506" t="s">
        <v>816</v>
      </c>
      <c r="E506" t="s">
        <v>839</v>
      </c>
      <c r="F506">
        <v>1</v>
      </c>
      <c r="G506">
        <v>0.1</v>
      </c>
      <c r="H506" t="s">
        <v>865</v>
      </c>
      <c r="I506" s="4">
        <f>Table4[[#This Row],[Quantity]]*Table4[[#This Row],[UnitPrice]]</f>
        <v>1879.08</v>
      </c>
      <c r="J506" s="4">
        <f>Table4[[#This Row],[Gross Revenue]]*(1-Table4[[#This Row],[Discount]])</f>
        <v>1691.172</v>
      </c>
      <c r="K506" s="4">
        <f>Table4[[#This Row],[Quantity]]*Table4[[#This Row],[CostPrice]]</f>
        <v>1004.56</v>
      </c>
      <c r="L506" s="4">
        <f>Table4[[#This Row],[Net Revenue]]-Table4[[#This Row],[Total Cost]]</f>
        <v>686.61200000000008</v>
      </c>
      <c r="M506" t="str">
        <f>_xlfn.XLOOKUP(Table4[[#This Row],[ProductID]], Products!A:A,Products!B:B, "Not Found")</f>
        <v>Set Dairy</v>
      </c>
      <c r="N506" t="str">
        <f>TEXT(Table4[[#This Row],[Date]], "mmm")</f>
        <v>Apr</v>
      </c>
      <c r="O506" t="str">
        <f>TEXT(Table4[[#This Row],[Date]], "yyyy")</f>
        <v>2025</v>
      </c>
      <c r="P506" t="str">
        <f>_xlfn.XLOOKUP(Table4[[#This Row],[ProductID]],Products!A:A,Products!C:C, "Not Found")</f>
        <v>Groceries</v>
      </c>
      <c r="Q506" t="str">
        <f>_xlfn.XLOOKUP(Table4[[#This Row],[ProductID]],Products!A:A,Products!D:D,"Not Found")</f>
        <v>Dairy</v>
      </c>
      <c r="R506">
        <f>_xlfn.XLOOKUP(Table4[[#This Row],[ProductID]],Products!A:A,Products!E:E,"Not Found")</f>
        <v>1879.08</v>
      </c>
      <c r="S506">
        <f>_xlfn.XLOOKUP(Table4[[#This Row],[ProductID]],Products!A:A,Products!F:F, "Not Found")</f>
        <v>1004.56</v>
      </c>
      <c r="T506" t="str">
        <f>_xlfn.XLOOKUP(Table4[[#This Row],[CustomerID]],Customers!A:A,Customers!D:D, "Not Found")</f>
        <v>F</v>
      </c>
      <c r="U506" s="6">
        <f>_xlfn.XLOOKUP(Table4[[#This Row],[CustomerID]],Customers!A:A,Customers!E:E, "Not Found")</f>
        <v>29405</v>
      </c>
      <c r="V506">
        <f ca="1">DATEDIF(Table4[[#This Row],[CustomerBirthday]], TODAY(), "Y")</f>
        <v>46</v>
      </c>
      <c r="W506" t="str" cm="1">
        <f t="array" aca="1" ref="W506" ca="1">_xlfn.IFS(Table4[[#This Row],[Age]]&lt;25, "Under 25",Table4[[#This Row],[Age]]=34, "25-34", Table4[[#This Row],[Age]]&lt;=49, "35-49", Table4[[#This Row],[Age]]&lt;=64, "50-64", Table4[[#This Row],[Age]]&gt;=65, "65+")</f>
        <v>35-49</v>
      </c>
      <c r="X506" t="str">
        <f>_xlfn.XLOOKUP(Table4[[#This Row],[StoreID]],Stores!A:A,Stores!B:B, "Not found")</f>
        <v>MegaMart New Michele</v>
      </c>
      <c r="Y506" t="str">
        <f>_xlfn.XLOOKUP(Table4[[#This Row],[StoreID]],Stores!A:A,Stores!C:C, "Not Found")</f>
        <v>New Michele</v>
      </c>
      <c r="Z506" t="str">
        <f>_xlfn.XLOOKUP(Table4[[#This Row],[StoreID]],Stores!A:A,Stores!D:D, "Not Found")</f>
        <v>West</v>
      </c>
    </row>
    <row r="507" spans="1:26">
      <c r="A507" t="s">
        <v>1373</v>
      </c>
      <c r="B507" s="1">
        <v>45272</v>
      </c>
      <c r="C507" t="s">
        <v>89</v>
      </c>
      <c r="D507" t="s">
        <v>792</v>
      </c>
      <c r="E507" t="s">
        <v>839</v>
      </c>
      <c r="F507">
        <v>2</v>
      </c>
      <c r="G507">
        <v>0</v>
      </c>
      <c r="H507" t="s">
        <v>868</v>
      </c>
      <c r="I507" s="4">
        <f>Table4[[#This Row],[Quantity]]*Table4[[#This Row],[UnitPrice]]</f>
        <v>3597.94</v>
      </c>
      <c r="J507" s="4">
        <f>Table4[[#This Row],[Gross Revenue]]*(1-Table4[[#This Row],[Discount]])</f>
        <v>3597.94</v>
      </c>
      <c r="K507" s="4">
        <f>Table4[[#This Row],[Quantity]]*Table4[[#This Row],[CostPrice]]</f>
        <v>2658.3</v>
      </c>
      <c r="L507" s="4">
        <f>Table4[[#This Row],[Net Revenue]]-Table4[[#This Row],[Total Cost]]</f>
        <v>939.63999999999987</v>
      </c>
      <c r="M507" t="str">
        <f>_xlfn.XLOOKUP(Table4[[#This Row],[ProductID]], Products!A:A,Products!B:B, "Not Found")</f>
        <v>Beat Accessories</v>
      </c>
      <c r="N507" t="str">
        <f>TEXT(Table4[[#This Row],[Date]], "mmm")</f>
        <v>Dec</v>
      </c>
      <c r="O507" t="str">
        <f>TEXT(Table4[[#This Row],[Date]], "yyyy")</f>
        <v>2023</v>
      </c>
      <c r="P507" t="str">
        <f>_xlfn.XLOOKUP(Table4[[#This Row],[ProductID]],Products!A:A,Products!C:C, "Not Found")</f>
        <v>Fashion</v>
      </c>
      <c r="Q507" t="str">
        <f>_xlfn.XLOOKUP(Table4[[#This Row],[ProductID]],Products!A:A,Products!D:D,"Not Found")</f>
        <v>Accessories</v>
      </c>
      <c r="R507">
        <f>_xlfn.XLOOKUP(Table4[[#This Row],[ProductID]],Products!A:A,Products!E:E,"Not Found")</f>
        <v>1798.97</v>
      </c>
      <c r="S507">
        <f>_xlfn.XLOOKUP(Table4[[#This Row],[ProductID]],Products!A:A,Products!F:F, "Not Found")</f>
        <v>1329.15</v>
      </c>
      <c r="T507" t="str">
        <f>_xlfn.XLOOKUP(Table4[[#This Row],[CustomerID]],Customers!A:A,Customers!D:D, "Not Found")</f>
        <v>M</v>
      </c>
      <c r="U507" s="6">
        <f>_xlfn.XLOOKUP(Table4[[#This Row],[CustomerID]],Customers!A:A,Customers!E:E, "Not Found")</f>
        <v>20409</v>
      </c>
      <c r="V507">
        <f ca="1">DATEDIF(Table4[[#This Row],[CustomerBirthday]], TODAY(), "Y")</f>
        <v>70</v>
      </c>
      <c r="W507" t="str" cm="1">
        <f t="array" aca="1" ref="W507" ca="1">_xlfn.IFS(Table4[[#This Row],[Age]]&lt;25, "Under 25",Table4[[#This Row],[Age]]=34, "25-34", Table4[[#This Row],[Age]]&lt;=49, "35-49", Table4[[#This Row],[Age]]&lt;=64, "50-64", Table4[[#This Row],[Age]]&gt;=65, "65+")</f>
        <v>65+</v>
      </c>
      <c r="X507" t="str">
        <f>_xlfn.XLOOKUP(Table4[[#This Row],[StoreID]],Stores!A:A,Stores!B:B, "Not found")</f>
        <v>MegaMart New Michele</v>
      </c>
      <c r="Y507" t="str">
        <f>_xlfn.XLOOKUP(Table4[[#This Row],[StoreID]],Stores!A:A,Stores!C:C, "Not Found")</f>
        <v>New Michele</v>
      </c>
      <c r="Z507" t="str">
        <f>_xlfn.XLOOKUP(Table4[[#This Row],[StoreID]],Stores!A:A,Stores!D:D, "Not Found")</f>
        <v>West</v>
      </c>
    </row>
    <row r="508" spans="1:26">
      <c r="A508" t="s">
        <v>1374</v>
      </c>
      <c r="B508" s="1">
        <v>45688</v>
      </c>
      <c r="C508" t="s">
        <v>577</v>
      </c>
      <c r="D508" t="s">
        <v>816</v>
      </c>
      <c r="E508" t="s">
        <v>839</v>
      </c>
      <c r="F508">
        <v>2</v>
      </c>
      <c r="G508">
        <v>0.15</v>
      </c>
      <c r="H508" t="s">
        <v>875</v>
      </c>
      <c r="I508" s="4">
        <f>Table4[[#This Row],[Quantity]]*Table4[[#This Row],[UnitPrice]]</f>
        <v>3758.16</v>
      </c>
      <c r="J508" s="4">
        <f>Table4[[#This Row],[Gross Revenue]]*(1-Table4[[#This Row],[Discount]])</f>
        <v>3194.4359999999997</v>
      </c>
      <c r="K508" s="4">
        <f>Table4[[#This Row],[Quantity]]*Table4[[#This Row],[CostPrice]]</f>
        <v>2009.12</v>
      </c>
      <c r="L508" s="4">
        <f>Table4[[#This Row],[Net Revenue]]-Table4[[#This Row],[Total Cost]]</f>
        <v>1185.3159999999998</v>
      </c>
      <c r="M508" t="str">
        <f>_xlfn.XLOOKUP(Table4[[#This Row],[ProductID]], Products!A:A,Products!B:B, "Not Found")</f>
        <v>Set Dairy</v>
      </c>
      <c r="N508" t="str">
        <f>TEXT(Table4[[#This Row],[Date]], "mmm")</f>
        <v>Jan</v>
      </c>
      <c r="O508" t="str">
        <f>TEXT(Table4[[#This Row],[Date]], "yyyy")</f>
        <v>2025</v>
      </c>
      <c r="P508" t="str">
        <f>_xlfn.XLOOKUP(Table4[[#This Row],[ProductID]],Products!A:A,Products!C:C, "Not Found")</f>
        <v>Groceries</v>
      </c>
      <c r="Q508" t="str">
        <f>_xlfn.XLOOKUP(Table4[[#This Row],[ProductID]],Products!A:A,Products!D:D,"Not Found")</f>
        <v>Dairy</v>
      </c>
      <c r="R508">
        <f>_xlfn.XLOOKUP(Table4[[#This Row],[ProductID]],Products!A:A,Products!E:E,"Not Found")</f>
        <v>1879.08</v>
      </c>
      <c r="S508">
        <f>_xlfn.XLOOKUP(Table4[[#This Row],[ProductID]],Products!A:A,Products!F:F, "Not Found")</f>
        <v>1004.56</v>
      </c>
      <c r="T508" t="str">
        <f>_xlfn.XLOOKUP(Table4[[#This Row],[CustomerID]],Customers!A:A,Customers!D:D, "Not Found")</f>
        <v>M</v>
      </c>
      <c r="U508" s="6">
        <f>_xlfn.XLOOKUP(Table4[[#This Row],[CustomerID]],Customers!A:A,Customers!E:E, "Not Found")</f>
        <v>23030</v>
      </c>
      <c r="V508">
        <f ca="1">DATEDIF(Table4[[#This Row],[CustomerBirthday]], TODAY(), "Y")</f>
        <v>63</v>
      </c>
      <c r="W508" t="str" cm="1">
        <f t="array" aca="1" ref="W508" ca="1">_xlfn.IFS(Table4[[#This Row],[Age]]&lt;25, "Under 25",Table4[[#This Row],[Age]]=34, "25-34", Table4[[#This Row],[Age]]&lt;=49, "35-49", Table4[[#This Row],[Age]]&lt;=64, "50-64", Table4[[#This Row],[Age]]&gt;=65, "65+")</f>
        <v>50-64</v>
      </c>
      <c r="X508" t="str">
        <f>_xlfn.XLOOKUP(Table4[[#This Row],[StoreID]],Stores!A:A,Stores!B:B, "Not found")</f>
        <v>MegaMart New Michele</v>
      </c>
      <c r="Y508" t="str">
        <f>_xlfn.XLOOKUP(Table4[[#This Row],[StoreID]],Stores!A:A,Stores!C:C, "Not Found")</f>
        <v>New Michele</v>
      </c>
      <c r="Z508" t="str">
        <f>_xlfn.XLOOKUP(Table4[[#This Row],[StoreID]],Stores!A:A,Stores!D:D, "Not Found")</f>
        <v>West</v>
      </c>
    </row>
    <row r="509" spans="1:26">
      <c r="A509" t="s">
        <v>1375</v>
      </c>
      <c r="B509" s="1">
        <v>45532</v>
      </c>
      <c r="C509" t="s">
        <v>640</v>
      </c>
      <c r="D509" t="s">
        <v>759</v>
      </c>
      <c r="E509" t="s">
        <v>831</v>
      </c>
      <c r="F509">
        <v>1</v>
      </c>
      <c r="G509">
        <v>0.05</v>
      </c>
      <c r="H509" t="s">
        <v>868</v>
      </c>
      <c r="I509" s="4">
        <f>Table4[[#This Row],[Quantity]]*Table4[[#This Row],[UnitPrice]]</f>
        <v>1079.8900000000001</v>
      </c>
      <c r="J509" s="4">
        <f>Table4[[#This Row],[Gross Revenue]]*(1-Table4[[#This Row],[Discount]])</f>
        <v>1025.8955000000001</v>
      </c>
      <c r="K509" s="4">
        <f>Table4[[#This Row],[Quantity]]*Table4[[#This Row],[CostPrice]]</f>
        <v>703.83</v>
      </c>
      <c r="L509" s="4">
        <f>Table4[[#This Row],[Net Revenue]]-Table4[[#This Row],[Total Cost]]</f>
        <v>322.06550000000004</v>
      </c>
      <c r="M509" t="str">
        <f>_xlfn.XLOOKUP(Table4[[#This Row],[ProductID]], Products!A:A,Products!B:B, "Not Found")</f>
        <v>Democratic Smartphone</v>
      </c>
      <c r="N509" t="str">
        <f>TEXT(Table4[[#This Row],[Date]], "mmm")</f>
        <v>Aug</v>
      </c>
      <c r="O509" t="str">
        <f>TEXT(Table4[[#This Row],[Date]], "yyyy")</f>
        <v>2024</v>
      </c>
      <c r="P509" t="str">
        <f>_xlfn.XLOOKUP(Table4[[#This Row],[ProductID]],Products!A:A,Products!C:C, "Not Found")</f>
        <v>Electronics</v>
      </c>
      <c r="Q509" t="str">
        <f>_xlfn.XLOOKUP(Table4[[#This Row],[ProductID]],Products!A:A,Products!D:D,"Not Found")</f>
        <v>Smartphone</v>
      </c>
      <c r="R509">
        <f>_xlfn.XLOOKUP(Table4[[#This Row],[ProductID]],Products!A:A,Products!E:E,"Not Found")</f>
        <v>1079.8900000000001</v>
      </c>
      <c r="S509">
        <f>_xlfn.XLOOKUP(Table4[[#This Row],[ProductID]],Products!A:A,Products!F:F, "Not Found")</f>
        <v>703.83</v>
      </c>
      <c r="T509" t="str">
        <f>_xlfn.XLOOKUP(Table4[[#This Row],[CustomerID]],Customers!A:A,Customers!D:D, "Not Found")</f>
        <v>F</v>
      </c>
      <c r="U509" s="6">
        <f>_xlfn.XLOOKUP(Table4[[#This Row],[CustomerID]],Customers!A:A,Customers!E:E, "Not Found")</f>
        <v>26631</v>
      </c>
      <c r="V509">
        <f ca="1">DATEDIF(Table4[[#This Row],[CustomerBirthday]], TODAY(), "Y")</f>
        <v>53</v>
      </c>
      <c r="W509" t="str" cm="1">
        <f t="array" aca="1" ref="W509" ca="1">_xlfn.IFS(Table4[[#This Row],[Age]]&lt;25, "Under 25",Table4[[#This Row],[Age]]=34, "25-34", Table4[[#This Row],[Age]]&lt;=49, "35-49", Table4[[#This Row],[Age]]&lt;=64, "50-64", Table4[[#This Row],[Age]]&gt;=65, "65+")</f>
        <v>50-64</v>
      </c>
      <c r="X509" t="str">
        <f>_xlfn.XLOOKUP(Table4[[#This Row],[StoreID]],Stores!A:A,Stores!B:B, "Not found")</f>
        <v>MegaMart Jimenezborough</v>
      </c>
      <c r="Y509" t="str">
        <f>_xlfn.XLOOKUP(Table4[[#This Row],[StoreID]],Stores!A:A,Stores!C:C, "Not Found")</f>
        <v>Jimenezborough</v>
      </c>
      <c r="Z509" t="str">
        <f>_xlfn.XLOOKUP(Table4[[#This Row],[StoreID]],Stores!A:A,Stores!D:D, "Not Found")</f>
        <v>South</v>
      </c>
    </row>
    <row r="510" spans="1:26">
      <c r="A510" t="s">
        <v>1376</v>
      </c>
      <c r="B510" s="1">
        <v>45841</v>
      </c>
      <c r="C510" t="s">
        <v>81</v>
      </c>
      <c r="D510" t="s">
        <v>784</v>
      </c>
      <c r="E510" t="s">
        <v>835</v>
      </c>
      <c r="F510">
        <v>5</v>
      </c>
      <c r="G510">
        <v>0.05</v>
      </c>
      <c r="H510" t="s">
        <v>868</v>
      </c>
      <c r="I510" s="4">
        <f>Table4[[#This Row],[Quantity]]*Table4[[#This Row],[UnitPrice]]</f>
        <v>7425.25</v>
      </c>
      <c r="J510" s="4">
        <f>Table4[[#This Row],[Gross Revenue]]*(1-Table4[[#This Row],[Discount]])</f>
        <v>7053.9874999999993</v>
      </c>
      <c r="K510" s="4">
        <f>Table4[[#This Row],[Quantity]]*Table4[[#This Row],[CostPrice]]</f>
        <v>4941.5499999999993</v>
      </c>
      <c r="L510" s="4">
        <f>Table4[[#This Row],[Net Revenue]]-Table4[[#This Row],[Total Cost]]</f>
        <v>2112.4375</v>
      </c>
      <c r="M510" t="str">
        <f>_xlfn.XLOOKUP(Table4[[#This Row],[ProductID]], Products!A:A,Products!B:B, "Not Found")</f>
        <v>Road Clothing</v>
      </c>
      <c r="N510" t="str">
        <f>TEXT(Table4[[#This Row],[Date]], "mmm")</f>
        <v>Jul</v>
      </c>
      <c r="O510" t="str">
        <f>TEXT(Table4[[#This Row],[Date]], "yyyy")</f>
        <v>2025</v>
      </c>
      <c r="P510" t="str">
        <f>_xlfn.XLOOKUP(Table4[[#This Row],[ProductID]],Products!A:A,Products!C:C, "Not Found")</f>
        <v>Fashion</v>
      </c>
      <c r="Q510" t="str">
        <f>_xlfn.XLOOKUP(Table4[[#This Row],[ProductID]],Products!A:A,Products!D:D,"Not Found")</f>
        <v>Clothing</v>
      </c>
      <c r="R510">
        <f>_xlfn.XLOOKUP(Table4[[#This Row],[ProductID]],Products!A:A,Products!E:E,"Not Found")</f>
        <v>1485.05</v>
      </c>
      <c r="S510">
        <f>_xlfn.XLOOKUP(Table4[[#This Row],[ProductID]],Products!A:A,Products!F:F, "Not Found")</f>
        <v>988.31</v>
      </c>
      <c r="T510" t="str">
        <f>_xlfn.XLOOKUP(Table4[[#This Row],[CustomerID]],Customers!A:A,Customers!D:D, "Not Found")</f>
        <v>F</v>
      </c>
      <c r="U510" s="6">
        <f>_xlfn.XLOOKUP(Table4[[#This Row],[CustomerID]],Customers!A:A,Customers!E:E, "Not Found")</f>
        <v>30128</v>
      </c>
      <c r="V510">
        <f ca="1">DATEDIF(Table4[[#This Row],[CustomerBirthday]], TODAY(), "Y")</f>
        <v>44</v>
      </c>
      <c r="W510" t="str" cm="1">
        <f t="array" aca="1" ref="W510" ca="1">_xlfn.IFS(Table4[[#This Row],[Age]]&lt;25, "Under 25",Table4[[#This Row],[Age]]=34, "25-34", Table4[[#This Row],[Age]]&lt;=49, "35-49", Table4[[#This Row],[Age]]&lt;=64, "50-64", Table4[[#This Row],[Age]]&gt;=65, "65+")</f>
        <v>35-49</v>
      </c>
      <c r="X510" t="str">
        <f>_xlfn.XLOOKUP(Table4[[#This Row],[StoreID]],Stores!A:A,Stores!B:B, "Not found")</f>
        <v>MegaMart Peckmouth</v>
      </c>
      <c r="Y510" t="str">
        <f>_xlfn.XLOOKUP(Table4[[#This Row],[StoreID]],Stores!A:A,Stores!C:C, "Not Found")</f>
        <v>Peckmouth</v>
      </c>
      <c r="Z510" t="str">
        <f>_xlfn.XLOOKUP(Table4[[#This Row],[StoreID]],Stores!A:A,Stores!D:D, "Not Found")</f>
        <v>East</v>
      </c>
    </row>
    <row r="511" spans="1:26">
      <c r="A511" t="s">
        <v>1377</v>
      </c>
      <c r="B511" s="1">
        <v>45288</v>
      </c>
      <c r="C511" t="s">
        <v>15</v>
      </c>
      <c r="D511" t="s">
        <v>732</v>
      </c>
      <c r="E511" t="s">
        <v>831</v>
      </c>
      <c r="F511">
        <v>3</v>
      </c>
      <c r="G511">
        <v>0</v>
      </c>
      <c r="H511" t="s">
        <v>868</v>
      </c>
      <c r="I511" s="4">
        <f>Table4[[#This Row],[Quantity]]*Table4[[#This Row],[UnitPrice]]</f>
        <v>4422.3599999999997</v>
      </c>
      <c r="J511" s="4">
        <f>Table4[[#This Row],[Gross Revenue]]*(1-Table4[[#This Row],[Discount]])</f>
        <v>4422.3599999999997</v>
      </c>
      <c r="K511" s="4">
        <f>Table4[[#This Row],[Quantity]]*Table4[[#This Row],[CostPrice]]</f>
        <v>2292.06</v>
      </c>
      <c r="L511" s="4">
        <f>Table4[[#This Row],[Net Revenue]]-Table4[[#This Row],[Total Cost]]</f>
        <v>2130.2999999999997</v>
      </c>
      <c r="M511" t="str">
        <f>_xlfn.XLOOKUP(Table4[[#This Row],[ProductID]], Products!A:A,Products!B:B, "Not Found")</f>
        <v>Understand Camera</v>
      </c>
      <c r="N511" t="str">
        <f>TEXT(Table4[[#This Row],[Date]], "mmm")</f>
        <v>Dec</v>
      </c>
      <c r="O511" t="str">
        <f>TEXT(Table4[[#This Row],[Date]], "yyyy")</f>
        <v>2023</v>
      </c>
      <c r="P511" t="str">
        <f>_xlfn.XLOOKUP(Table4[[#This Row],[ProductID]],Products!A:A,Products!C:C, "Not Found")</f>
        <v>Electronics</v>
      </c>
      <c r="Q511" t="str">
        <f>_xlfn.XLOOKUP(Table4[[#This Row],[ProductID]],Products!A:A,Products!D:D,"Not Found")</f>
        <v>Camera</v>
      </c>
      <c r="R511">
        <f>_xlfn.XLOOKUP(Table4[[#This Row],[ProductID]],Products!A:A,Products!E:E,"Not Found")</f>
        <v>1474.12</v>
      </c>
      <c r="S511">
        <f>_xlfn.XLOOKUP(Table4[[#This Row],[ProductID]],Products!A:A,Products!F:F, "Not Found")</f>
        <v>764.02</v>
      </c>
      <c r="T511" t="str">
        <f>_xlfn.XLOOKUP(Table4[[#This Row],[CustomerID]],Customers!A:A,Customers!D:D, "Not Found")</f>
        <v>F</v>
      </c>
      <c r="U511" s="6">
        <f>_xlfn.XLOOKUP(Table4[[#This Row],[CustomerID]],Customers!A:A,Customers!E:E, "Not Found")</f>
        <v>38461</v>
      </c>
      <c r="V511">
        <f ca="1">DATEDIF(Table4[[#This Row],[CustomerBirthday]], TODAY(), "Y")</f>
        <v>21</v>
      </c>
      <c r="W511" t="str" cm="1">
        <f t="array" aca="1" ref="W511" ca="1">_xlfn.IFS(Table4[[#This Row],[Age]]&lt;25, "Under 25",Table4[[#This Row],[Age]]=34, "25-34", Table4[[#This Row],[Age]]&lt;=49, "35-49", Table4[[#This Row],[Age]]&lt;=64, "50-64", Table4[[#This Row],[Age]]&gt;=65, "65+")</f>
        <v>Under 25</v>
      </c>
      <c r="X511" t="str">
        <f>_xlfn.XLOOKUP(Table4[[#This Row],[StoreID]],Stores!A:A,Stores!B:B, "Not found")</f>
        <v>MegaMart Jimenezborough</v>
      </c>
      <c r="Y511" t="str">
        <f>_xlfn.XLOOKUP(Table4[[#This Row],[StoreID]],Stores!A:A,Stores!C:C, "Not Found")</f>
        <v>Jimenezborough</v>
      </c>
      <c r="Z511" t="str">
        <f>_xlfn.XLOOKUP(Table4[[#This Row],[StoreID]],Stores!A:A,Stores!D:D, "Not Found")</f>
        <v>South</v>
      </c>
    </row>
    <row r="512" spans="1:26">
      <c r="A512" t="s">
        <v>1378</v>
      </c>
      <c r="B512" s="1">
        <v>45338</v>
      </c>
      <c r="C512" t="s">
        <v>630</v>
      </c>
      <c r="D512" t="s">
        <v>742</v>
      </c>
      <c r="E512" t="s">
        <v>835</v>
      </c>
      <c r="F512">
        <v>4</v>
      </c>
      <c r="G512">
        <v>0</v>
      </c>
      <c r="H512" t="s">
        <v>871</v>
      </c>
      <c r="I512" s="4">
        <f>Table4[[#This Row],[Quantity]]*Table4[[#This Row],[UnitPrice]]</f>
        <v>994.28</v>
      </c>
      <c r="J512" s="4">
        <f>Table4[[#This Row],[Gross Revenue]]*(1-Table4[[#This Row],[Discount]])</f>
        <v>994.28</v>
      </c>
      <c r="K512" s="4">
        <f>Table4[[#This Row],[Quantity]]*Table4[[#This Row],[CostPrice]]</f>
        <v>762.68</v>
      </c>
      <c r="L512" s="4">
        <f>Table4[[#This Row],[Net Revenue]]-Table4[[#This Row],[Total Cost]]</f>
        <v>231.60000000000002</v>
      </c>
      <c r="M512" t="str">
        <f>_xlfn.XLOOKUP(Table4[[#This Row],[ProductID]], Products!A:A,Products!B:B, "Not Found")</f>
        <v>Either Headphones</v>
      </c>
      <c r="N512" t="str">
        <f>TEXT(Table4[[#This Row],[Date]], "mmm")</f>
        <v>Feb</v>
      </c>
      <c r="O512" t="str">
        <f>TEXT(Table4[[#This Row],[Date]], "yyyy")</f>
        <v>2024</v>
      </c>
      <c r="P512" t="str">
        <f>_xlfn.XLOOKUP(Table4[[#This Row],[ProductID]],Products!A:A,Products!C:C, "Not Found")</f>
        <v>Electronics</v>
      </c>
      <c r="Q512" t="str">
        <f>_xlfn.XLOOKUP(Table4[[#This Row],[ProductID]],Products!A:A,Products!D:D,"Not Found")</f>
        <v>Headphones</v>
      </c>
      <c r="R512">
        <f>_xlfn.XLOOKUP(Table4[[#This Row],[ProductID]],Products!A:A,Products!E:E,"Not Found")</f>
        <v>248.57</v>
      </c>
      <c r="S512">
        <f>_xlfn.XLOOKUP(Table4[[#This Row],[ProductID]],Products!A:A,Products!F:F, "Not Found")</f>
        <v>190.67</v>
      </c>
      <c r="T512" t="str">
        <f>_xlfn.XLOOKUP(Table4[[#This Row],[CustomerID]],Customers!A:A,Customers!D:D, "Not Found")</f>
        <v>F</v>
      </c>
      <c r="U512" s="6">
        <f>_xlfn.XLOOKUP(Table4[[#This Row],[CustomerID]],Customers!A:A,Customers!E:E, "Not Found")</f>
        <v>22255</v>
      </c>
      <c r="V512">
        <f ca="1">DATEDIF(Table4[[#This Row],[CustomerBirthday]], TODAY(), "Y")</f>
        <v>65</v>
      </c>
      <c r="W512" t="str" cm="1">
        <f t="array" aca="1" ref="W512" ca="1">_xlfn.IFS(Table4[[#This Row],[Age]]&lt;25, "Under 25",Table4[[#This Row],[Age]]=34, "25-34", Table4[[#This Row],[Age]]&lt;=49, "35-49", Table4[[#This Row],[Age]]&lt;=64, "50-64", Table4[[#This Row],[Age]]&gt;=65, "65+")</f>
        <v>65+</v>
      </c>
      <c r="X512" t="str">
        <f>_xlfn.XLOOKUP(Table4[[#This Row],[StoreID]],Stores!A:A,Stores!B:B, "Not found")</f>
        <v>MegaMart Peckmouth</v>
      </c>
      <c r="Y512" t="str">
        <f>_xlfn.XLOOKUP(Table4[[#This Row],[StoreID]],Stores!A:A,Stores!C:C, "Not Found")</f>
        <v>Peckmouth</v>
      </c>
      <c r="Z512" t="str">
        <f>_xlfn.XLOOKUP(Table4[[#This Row],[StoreID]],Stores!A:A,Stores!D:D, "Not Found")</f>
        <v>East</v>
      </c>
    </row>
    <row r="513" spans="1:26">
      <c r="A513" t="s">
        <v>1379</v>
      </c>
      <c r="B513" s="1">
        <v>45294</v>
      </c>
      <c r="C513" t="s">
        <v>372</v>
      </c>
      <c r="D513" t="s">
        <v>761</v>
      </c>
      <c r="E513" t="s">
        <v>831</v>
      </c>
      <c r="F513">
        <v>1</v>
      </c>
      <c r="G513">
        <v>0</v>
      </c>
      <c r="H513" t="s">
        <v>865</v>
      </c>
      <c r="I513" s="4">
        <f>Table4[[#This Row],[Quantity]]*Table4[[#This Row],[UnitPrice]]</f>
        <v>1762.92</v>
      </c>
      <c r="J513" s="4">
        <f>Table4[[#This Row],[Gross Revenue]]*(1-Table4[[#This Row],[Discount]])</f>
        <v>1762.92</v>
      </c>
      <c r="K513" s="4">
        <f>Table4[[#This Row],[Quantity]]*Table4[[#This Row],[CostPrice]]</f>
        <v>1346.48</v>
      </c>
      <c r="L513" s="4">
        <f>Table4[[#This Row],[Net Revenue]]-Table4[[#This Row],[Total Cost]]</f>
        <v>416.44000000000005</v>
      </c>
      <c r="M513" t="str">
        <f>_xlfn.XLOOKUP(Table4[[#This Row],[ProductID]], Products!A:A,Products!B:B, "Not Found")</f>
        <v>Traditional Laptop</v>
      </c>
      <c r="N513" t="str">
        <f>TEXT(Table4[[#This Row],[Date]], "mmm")</f>
        <v>Jan</v>
      </c>
      <c r="O513" t="str">
        <f>TEXT(Table4[[#This Row],[Date]], "yyyy")</f>
        <v>2024</v>
      </c>
      <c r="P513" t="str">
        <f>_xlfn.XLOOKUP(Table4[[#This Row],[ProductID]],Products!A:A,Products!C:C, "Not Found")</f>
        <v>Electronics</v>
      </c>
      <c r="Q513" t="str">
        <f>_xlfn.XLOOKUP(Table4[[#This Row],[ProductID]],Products!A:A,Products!D:D,"Not Found")</f>
        <v>Laptop</v>
      </c>
      <c r="R513">
        <f>_xlfn.XLOOKUP(Table4[[#This Row],[ProductID]],Products!A:A,Products!E:E,"Not Found")</f>
        <v>1762.92</v>
      </c>
      <c r="S513">
        <f>_xlfn.XLOOKUP(Table4[[#This Row],[ProductID]],Products!A:A,Products!F:F, "Not Found")</f>
        <v>1346.48</v>
      </c>
      <c r="T513" t="str">
        <f>_xlfn.XLOOKUP(Table4[[#This Row],[CustomerID]],Customers!A:A,Customers!D:D, "Not Found")</f>
        <v>M</v>
      </c>
      <c r="U513" s="6">
        <f>_xlfn.XLOOKUP(Table4[[#This Row],[CustomerID]],Customers!A:A,Customers!E:E, "Not Found")</f>
        <v>23580</v>
      </c>
      <c r="V513">
        <f ca="1">DATEDIF(Table4[[#This Row],[CustomerBirthday]], TODAY(), "Y")</f>
        <v>62</v>
      </c>
      <c r="W513" t="str" cm="1">
        <f t="array" aca="1" ref="W513" ca="1">_xlfn.IFS(Table4[[#This Row],[Age]]&lt;25, "Under 25",Table4[[#This Row],[Age]]=34, "25-34", Table4[[#This Row],[Age]]&lt;=49, "35-49", Table4[[#This Row],[Age]]&lt;=64, "50-64", Table4[[#This Row],[Age]]&gt;=65, "65+")</f>
        <v>50-64</v>
      </c>
      <c r="X513" t="str">
        <f>_xlfn.XLOOKUP(Table4[[#This Row],[StoreID]],Stores!A:A,Stores!B:B, "Not found")</f>
        <v>MegaMart Jimenezborough</v>
      </c>
      <c r="Y513" t="str">
        <f>_xlfn.XLOOKUP(Table4[[#This Row],[StoreID]],Stores!A:A,Stores!C:C, "Not Found")</f>
        <v>Jimenezborough</v>
      </c>
      <c r="Z513" t="str">
        <f>_xlfn.XLOOKUP(Table4[[#This Row],[StoreID]],Stores!A:A,Stores!D:D, "Not Found")</f>
        <v>South</v>
      </c>
    </row>
    <row r="514" spans="1:26">
      <c r="A514" t="s">
        <v>1380</v>
      </c>
      <c r="B514" s="1">
        <v>45639</v>
      </c>
      <c r="C514" t="s">
        <v>358</v>
      </c>
      <c r="D514" t="s">
        <v>812</v>
      </c>
      <c r="E514" t="s">
        <v>839</v>
      </c>
      <c r="F514">
        <v>2</v>
      </c>
      <c r="G514">
        <v>0.15</v>
      </c>
      <c r="H514" t="s">
        <v>871</v>
      </c>
      <c r="I514" s="4">
        <f>Table4[[#This Row],[Quantity]]*Table4[[#This Row],[UnitPrice]]</f>
        <v>1128.8399999999999</v>
      </c>
      <c r="J514" s="4">
        <f>Table4[[#This Row],[Gross Revenue]]*(1-Table4[[#This Row],[Discount]])</f>
        <v>959.5139999999999</v>
      </c>
      <c r="K514" s="4">
        <f>Table4[[#This Row],[Quantity]]*Table4[[#This Row],[CostPrice]]</f>
        <v>587.91999999999996</v>
      </c>
      <c r="L514" s="4">
        <f>Table4[[#This Row],[Net Revenue]]-Table4[[#This Row],[Total Cost]]</f>
        <v>371.59399999999994</v>
      </c>
      <c r="M514" t="str">
        <f>_xlfn.XLOOKUP(Table4[[#This Row],[ProductID]], Products!A:A,Products!B:B, "Not Found")</f>
        <v>Soon Accessories</v>
      </c>
      <c r="N514" t="str">
        <f>TEXT(Table4[[#This Row],[Date]], "mmm")</f>
        <v>Dec</v>
      </c>
      <c r="O514" t="str">
        <f>TEXT(Table4[[#This Row],[Date]], "yyyy")</f>
        <v>2024</v>
      </c>
      <c r="P514" t="str">
        <f>_xlfn.XLOOKUP(Table4[[#This Row],[ProductID]],Products!A:A,Products!C:C, "Not Found")</f>
        <v>Fashion</v>
      </c>
      <c r="Q514" t="str">
        <f>_xlfn.XLOOKUP(Table4[[#This Row],[ProductID]],Products!A:A,Products!D:D,"Not Found")</f>
        <v>Accessories</v>
      </c>
      <c r="R514">
        <f>_xlfn.XLOOKUP(Table4[[#This Row],[ProductID]],Products!A:A,Products!E:E,"Not Found")</f>
        <v>564.41999999999996</v>
      </c>
      <c r="S514">
        <f>_xlfn.XLOOKUP(Table4[[#This Row],[ProductID]],Products!A:A,Products!F:F, "Not Found")</f>
        <v>293.95999999999998</v>
      </c>
      <c r="T514" t="str">
        <f>_xlfn.XLOOKUP(Table4[[#This Row],[CustomerID]],Customers!A:A,Customers!D:D, "Not Found")</f>
        <v>M</v>
      </c>
      <c r="U514" s="6">
        <f>_xlfn.XLOOKUP(Table4[[#This Row],[CustomerID]],Customers!A:A,Customers!E:E, "Not Found")</f>
        <v>30183</v>
      </c>
      <c r="V514">
        <f ca="1">DATEDIF(Table4[[#This Row],[CustomerBirthday]], TODAY(), "Y")</f>
        <v>43</v>
      </c>
      <c r="W514" t="str" cm="1">
        <f t="array" aca="1" ref="W514" ca="1">_xlfn.IFS(Table4[[#This Row],[Age]]&lt;25, "Under 25",Table4[[#This Row],[Age]]=34, "25-34", Table4[[#This Row],[Age]]&lt;=49, "35-49", Table4[[#This Row],[Age]]&lt;=64, "50-64", Table4[[#This Row],[Age]]&gt;=65, "65+")</f>
        <v>35-49</v>
      </c>
      <c r="X514" t="str">
        <f>_xlfn.XLOOKUP(Table4[[#This Row],[StoreID]],Stores!A:A,Stores!B:B, "Not found")</f>
        <v>MegaMart New Michele</v>
      </c>
      <c r="Y514" t="str">
        <f>_xlfn.XLOOKUP(Table4[[#This Row],[StoreID]],Stores!A:A,Stores!C:C, "Not Found")</f>
        <v>New Michele</v>
      </c>
      <c r="Z514" t="str">
        <f>_xlfn.XLOOKUP(Table4[[#This Row],[StoreID]],Stores!A:A,Stores!D:D, "Not Found")</f>
        <v>West</v>
      </c>
    </row>
    <row r="515" spans="1:26">
      <c r="A515" t="s">
        <v>1381</v>
      </c>
      <c r="B515" s="1">
        <v>45884</v>
      </c>
      <c r="C515" t="s">
        <v>589</v>
      </c>
      <c r="D515" t="s">
        <v>722</v>
      </c>
      <c r="E515" t="s">
        <v>835</v>
      </c>
      <c r="F515">
        <v>1</v>
      </c>
      <c r="G515">
        <v>0</v>
      </c>
      <c r="H515" t="s">
        <v>871</v>
      </c>
      <c r="I515" s="4">
        <f>Table4[[#This Row],[Quantity]]*Table4[[#This Row],[UnitPrice]]</f>
        <v>1853.77</v>
      </c>
      <c r="J515" s="4">
        <f>Table4[[#This Row],[Gross Revenue]]*(1-Table4[[#This Row],[Discount]])</f>
        <v>1853.77</v>
      </c>
      <c r="K515" s="4">
        <f>Table4[[#This Row],[Quantity]]*Table4[[#This Row],[CostPrice]]</f>
        <v>1363.52</v>
      </c>
      <c r="L515" s="4">
        <f>Table4[[#This Row],[Net Revenue]]-Table4[[#This Row],[Total Cost]]</f>
        <v>490.25</v>
      </c>
      <c r="M515" t="str">
        <f>_xlfn.XLOOKUP(Table4[[#This Row],[ProductID]], Products!A:A,Products!B:B, "Not Found")</f>
        <v>Four Accessories</v>
      </c>
      <c r="N515" t="str">
        <f>TEXT(Table4[[#This Row],[Date]], "mmm")</f>
        <v>Aug</v>
      </c>
      <c r="O515" t="str">
        <f>TEXT(Table4[[#This Row],[Date]], "yyyy")</f>
        <v>2025</v>
      </c>
      <c r="P515" t="str">
        <f>_xlfn.XLOOKUP(Table4[[#This Row],[ProductID]],Products!A:A,Products!C:C, "Not Found")</f>
        <v>Fashion</v>
      </c>
      <c r="Q515" t="str">
        <f>_xlfn.XLOOKUP(Table4[[#This Row],[ProductID]],Products!A:A,Products!D:D,"Not Found")</f>
        <v>Accessories</v>
      </c>
      <c r="R515">
        <f>_xlfn.XLOOKUP(Table4[[#This Row],[ProductID]],Products!A:A,Products!E:E,"Not Found")</f>
        <v>1853.77</v>
      </c>
      <c r="S515">
        <f>_xlfn.XLOOKUP(Table4[[#This Row],[ProductID]],Products!A:A,Products!F:F, "Not Found")</f>
        <v>1363.52</v>
      </c>
      <c r="T515" t="str">
        <f>_xlfn.XLOOKUP(Table4[[#This Row],[CustomerID]],Customers!A:A,Customers!D:D, "Not Found")</f>
        <v>M</v>
      </c>
      <c r="U515" s="6">
        <f>_xlfn.XLOOKUP(Table4[[#This Row],[CustomerID]],Customers!A:A,Customers!E:E, "Not Found")</f>
        <v>26659</v>
      </c>
      <c r="V515">
        <f ca="1">DATEDIF(Table4[[#This Row],[CustomerBirthday]], TODAY(), "Y")</f>
        <v>53</v>
      </c>
      <c r="W515" t="str" cm="1">
        <f t="array" aca="1" ref="W515" ca="1">_xlfn.IFS(Table4[[#This Row],[Age]]&lt;25, "Under 25",Table4[[#This Row],[Age]]=34, "25-34", Table4[[#This Row],[Age]]&lt;=49, "35-49", Table4[[#This Row],[Age]]&lt;=64, "50-64", Table4[[#This Row],[Age]]&gt;=65, "65+")</f>
        <v>50-64</v>
      </c>
      <c r="X515" t="str">
        <f>_xlfn.XLOOKUP(Table4[[#This Row],[StoreID]],Stores!A:A,Stores!B:B, "Not found")</f>
        <v>MegaMart Peckmouth</v>
      </c>
      <c r="Y515" t="str">
        <f>_xlfn.XLOOKUP(Table4[[#This Row],[StoreID]],Stores!A:A,Stores!C:C, "Not Found")</f>
        <v>Peckmouth</v>
      </c>
      <c r="Z515" t="str">
        <f>_xlfn.XLOOKUP(Table4[[#This Row],[StoreID]],Stores!A:A,Stores!D:D, "Not Found")</f>
        <v>East</v>
      </c>
    </row>
    <row r="516" spans="1:26">
      <c r="A516" t="s">
        <v>1382</v>
      </c>
      <c r="B516" s="1">
        <v>45658</v>
      </c>
      <c r="C516" t="s">
        <v>422</v>
      </c>
      <c r="D516" t="s">
        <v>715</v>
      </c>
      <c r="E516" t="s">
        <v>839</v>
      </c>
      <c r="F516">
        <v>2</v>
      </c>
      <c r="G516">
        <v>0.05</v>
      </c>
      <c r="H516" t="s">
        <v>868</v>
      </c>
      <c r="I516" s="4">
        <f>Table4[[#This Row],[Quantity]]*Table4[[#This Row],[UnitPrice]]</f>
        <v>1637.52</v>
      </c>
      <c r="J516" s="4">
        <f>Table4[[#This Row],[Gross Revenue]]*(1-Table4[[#This Row],[Discount]])</f>
        <v>1555.644</v>
      </c>
      <c r="K516" s="4">
        <f>Table4[[#This Row],[Quantity]]*Table4[[#This Row],[CostPrice]]</f>
        <v>1055.24</v>
      </c>
      <c r="L516" s="4">
        <f>Table4[[#This Row],[Net Revenue]]-Table4[[#This Row],[Total Cost]]</f>
        <v>500.404</v>
      </c>
      <c r="M516" t="str">
        <f>_xlfn.XLOOKUP(Table4[[#This Row],[ProductID]], Products!A:A,Products!B:B, "Not Found")</f>
        <v>Audience Television</v>
      </c>
      <c r="N516" t="str">
        <f>TEXT(Table4[[#This Row],[Date]], "mmm")</f>
        <v>Jan</v>
      </c>
      <c r="O516" t="str">
        <f>TEXT(Table4[[#This Row],[Date]], "yyyy")</f>
        <v>2025</v>
      </c>
      <c r="P516" t="str">
        <f>_xlfn.XLOOKUP(Table4[[#This Row],[ProductID]],Products!A:A,Products!C:C, "Not Found")</f>
        <v>Electronics</v>
      </c>
      <c r="Q516" t="str">
        <f>_xlfn.XLOOKUP(Table4[[#This Row],[ProductID]],Products!A:A,Products!D:D,"Not Found")</f>
        <v>Television</v>
      </c>
      <c r="R516">
        <f>_xlfn.XLOOKUP(Table4[[#This Row],[ProductID]],Products!A:A,Products!E:E,"Not Found")</f>
        <v>818.76</v>
      </c>
      <c r="S516">
        <f>_xlfn.XLOOKUP(Table4[[#This Row],[ProductID]],Products!A:A,Products!F:F, "Not Found")</f>
        <v>527.62</v>
      </c>
      <c r="T516" t="str">
        <f>_xlfn.XLOOKUP(Table4[[#This Row],[CustomerID]],Customers!A:A,Customers!D:D, "Not Found")</f>
        <v>M</v>
      </c>
      <c r="U516" s="6">
        <f>_xlfn.XLOOKUP(Table4[[#This Row],[CustomerID]],Customers!A:A,Customers!E:E, "Not Found")</f>
        <v>28268</v>
      </c>
      <c r="V516">
        <f ca="1">DATEDIF(Table4[[#This Row],[CustomerBirthday]], TODAY(), "Y")</f>
        <v>49</v>
      </c>
      <c r="W516" t="str" cm="1">
        <f t="array" aca="1" ref="W516" ca="1">_xlfn.IFS(Table4[[#This Row],[Age]]&lt;25, "Under 25",Table4[[#This Row],[Age]]=34, "25-34", Table4[[#This Row],[Age]]&lt;=49, "35-49", Table4[[#This Row],[Age]]&lt;=64, "50-64", Table4[[#This Row],[Age]]&gt;=65, "65+")</f>
        <v>35-49</v>
      </c>
      <c r="X516" t="str">
        <f>_xlfn.XLOOKUP(Table4[[#This Row],[StoreID]],Stores!A:A,Stores!B:B, "Not found")</f>
        <v>MegaMart New Michele</v>
      </c>
      <c r="Y516" t="str">
        <f>_xlfn.XLOOKUP(Table4[[#This Row],[StoreID]],Stores!A:A,Stores!C:C, "Not Found")</f>
        <v>New Michele</v>
      </c>
      <c r="Z516" t="str">
        <f>_xlfn.XLOOKUP(Table4[[#This Row],[StoreID]],Stores!A:A,Stores!D:D, "Not Found")</f>
        <v>West</v>
      </c>
    </row>
    <row r="517" spans="1:26">
      <c r="A517" t="s">
        <v>1383</v>
      </c>
      <c r="B517" s="1">
        <v>45262</v>
      </c>
      <c r="C517" t="s">
        <v>567</v>
      </c>
      <c r="D517" t="s">
        <v>802</v>
      </c>
      <c r="E517" t="s">
        <v>842</v>
      </c>
      <c r="F517">
        <v>2</v>
      </c>
      <c r="G517">
        <v>0</v>
      </c>
      <c r="H517" t="s">
        <v>875</v>
      </c>
      <c r="I517" s="4">
        <f>Table4[[#This Row],[Quantity]]*Table4[[#This Row],[UnitPrice]]</f>
        <v>733.86</v>
      </c>
      <c r="J517" s="4">
        <f>Table4[[#This Row],[Gross Revenue]]*(1-Table4[[#This Row],[Discount]])</f>
        <v>733.86</v>
      </c>
      <c r="K517" s="4">
        <f>Table4[[#This Row],[Quantity]]*Table4[[#This Row],[CostPrice]]</f>
        <v>570.46</v>
      </c>
      <c r="L517" s="4">
        <f>Table4[[#This Row],[Net Revenue]]-Table4[[#This Row],[Total Cost]]</f>
        <v>163.39999999999998</v>
      </c>
      <c r="M517" t="str">
        <f>_xlfn.XLOOKUP(Table4[[#This Row],[ProductID]], Products!A:A,Products!B:B, "Not Found")</f>
        <v>Stage Footwear</v>
      </c>
      <c r="N517" t="str">
        <f>TEXT(Table4[[#This Row],[Date]], "mmm")</f>
        <v>Dec</v>
      </c>
      <c r="O517" t="str">
        <f>TEXT(Table4[[#This Row],[Date]], "yyyy")</f>
        <v>2023</v>
      </c>
      <c r="P517" t="str">
        <f>_xlfn.XLOOKUP(Table4[[#This Row],[ProductID]],Products!A:A,Products!C:C, "Not Found")</f>
        <v>Fashion</v>
      </c>
      <c r="Q517" t="str">
        <f>_xlfn.XLOOKUP(Table4[[#This Row],[ProductID]],Products!A:A,Products!D:D,"Not Found")</f>
        <v>Footwear</v>
      </c>
      <c r="R517">
        <f>_xlfn.XLOOKUP(Table4[[#This Row],[ProductID]],Products!A:A,Products!E:E,"Not Found")</f>
        <v>366.93</v>
      </c>
      <c r="S517">
        <f>_xlfn.XLOOKUP(Table4[[#This Row],[ProductID]],Products!A:A,Products!F:F, "Not Found")</f>
        <v>285.23</v>
      </c>
      <c r="T517" t="str">
        <f>_xlfn.XLOOKUP(Table4[[#This Row],[CustomerID]],Customers!A:A,Customers!D:D, "Not Found")</f>
        <v>M</v>
      </c>
      <c r="U517" s="6">
        <f>_xlfn.XLOOKUP(Table4[[#This Row],[CustomerID]],Customers!A:A,Customers!E:E, "Not Found")</f>
        <v>29791</v>
      </c>
      <c r="V517">
        <f ca="1">DATEDIF(Table4[[#This Row],[CustomerBirthday]], TODAY(), "Y")</f>
        <v>45</v>
      </c>
      <c r="W517" t="str" cm="1">
        <f t="array" aca="1" ref="W517" ca="1">_xlfn.IFS(Table4[[#This Row],[Age]]&lt;25, "Under 25",Table4[[#This Row],[Age]]=34, "25-34", Table4[[#This Row],[Age]]&lt;=49, "35-49", Table4[[#This Row],[Age]]&lt;=64, "50-64", Table4[[#This Row],[Age]]&gt;=65, "65+")</f>
        <v>35-49</v>
      </c>
      <c r="X517" t="str">
        <f>_xlfn.XLOOKUP(Table4[[#This Row],[StoreID]],Stores!A:A,Stores!B:B, "Not found")</f>
        <v>MegaMart Brianahaven</v>
      </c>
      <c r="Y517" t="str">
        <f>_xlfn.XLOOKUP(Table4[[#This Row],[StoreID]],Stores!A:A,Stores!C:C, "Not Found")</f>
        <v>Brianahaven</v>
      </c>
      <c r="Z517" t="str">
        <f>_xlfn.XLOOKUP(Table4[[#This Row],[StoreID]],Stores!A:A,Stores!D:D, "Not Found")</f>
        <v>North</v>
      </c>
    </row>
    <row r="518" spans="1:26">
      <c r="A518" t="s">
        <v>1384</v>
      </c>
      <c r="B518" s="1">
        <v>45445</v>
      </c>
      <c r="C518" t="s">
        <v>141</v>
      </c>
      <c r="D518" t="s">
        <v>826</v>
      </c>
      <c r="E518" t="s">
        <v>831</v>
      </c>
      <c r="F518">
        <v>5</v>
      </c>
      <c r="G518">
        <v>0.15</v>
      </c>
      <c r="H518" t="s">
        <v>865</v>
      </c>
      <c r="I518" s="4">
        <f>Table4[[#This Row],[Quantity]]*Table4[[#This Row],[UnitPrice]]</f>
        <v>5223.2000000000007</v>
      </c>
      <c r="J518" s="4">
        <f>Table4[[#This Row],[Gross Revenue]]*(1-Table4[[#This Row],[Discount]])</f>
        <v>4439.72</v>
      </c>
      <c r="K518" s="4">
        <f>Table4[[#This Row],[Quantity]]*Table4[[#This Row],[CostPrice]]</f>
        <v>3875.3500000000004</v>
      </c>
      <c r="L518" s="4">
        <f>Table4[[#This Row],[Net Revenue]]-Table4[[#This Row],[Total Cost]]</f>
        <v>564.36999999999989</v>
      </c>
      <c r="M518" t="str">
        <f>_xlfn.XLOOKUP(Table4[[#This Row],[ProductID]], Products!A:A,Products!B:B, "Not Found")</f>
        <v>Maybe Footwear</v>
      </c>
      <c r="N518" t="str">
        <f>TEXT(Table4[[#This Row],[Date]], "mmm")</f>
        <v>Jun</v>
      </c>
      <c r="O518" t="str">
        <f>TEXT(Table4[[#This Row],[Date]], "yyyy")</f>
        <v>2024</v>
      </c>
      <c r="P518" t="str">
        <f>_xlfn.XLOOKUP(Table4[[#This Row],[ProductID]],Products!A:A,Products!C:C, "Not Found")</f>
        <v>Fashion</v>
      </c>
      <c r="Q518" t="str">
        <f>_xlfn.XLOOKUP(Table4[[#This Row],[ProductID]],Products!A:A,Products!D:D,"Not Found")</f>
        <v>Footwear</v>
      </c>
      <c r="R518">
        <f>_xlfn.XLOOKUP(Table4[[#This Row],[ProductID]],Products!A:A,Products!E:E,"Not Found")</f>
        <v>1044.6400000000001</v>
      </c>
      <c r="S518">
        <f>_xlfn.XLOOKUP(Table4[[#This Row],[ProductID]],Products!A:A,Products!F:F, "Not Found")</f>
        <v>775.07</v>
      </c>
      <c r="T518" t="str">
        <f>_xlfn.XLOOKUP(Table4[[#This Row],[CustomerID]],Customers!A:A,Customers!D:D, "Not Found")</f>
        <v>M</v>
      </c>
      <c r="U518" s="6">
        <f>_xlfn.XLOOKUP(Table4[[#This Row],[CustomerID]],Customers!A:A,Customers!E:E, "Not Found")</f>
        <v>33546</v>
      </c>
      <c r="V518">
        <f ca="1">DATEDIF(Table4[[#This Row],[CustomerBirthday]], TODAY(), "Y")</f>
        <v>34</v>
      </c>
      <c r="W518" t="str" cm="1">
        <f t="array" aca="1" ref="W518" ca="1">_xlfn.IFS(Table4[[#This Row],[Age]]&lt;25, "Under 25",Table4[[#This Row],[Age]]=34, "25-34", Table4[[#This Row],[Age]]&lt;=49, "35-49", Table4[[#This Row],[Age]]&lt;=64, "50-64", Table4[[#This Row],[Age]]&gt;=65, "65+")</f>
        <v>25-34</v>
      </c>
      <c r="X518" t="str">
        <f>_xlfn.XLOOKUP(Table4[[#This Row],[StoreID]],Stores!A:A,Stores!B:B, "Not found")</f>
        <v>MegaMart Jimenezborough</v>
      </c>
      <c r="Y518" t="str">
        <f>_xlfn.XLOOKUP(Table4[[#This Row],[StoreID]],Stores!A:A,Stores!C:C, "Not Found")</f>
        <v>Jimenezborough</v>
      </c>
      <c r="Z518" t="str">
        <f>_xlfn.XLOOKUP(Table4[[#This Row],[StoreID]],Stores!A:A,Stores!D:D, "Not Found")</f>
        <v>South</v>
      </c>
    </row>
    <row r="519" spans="1:26">
      <c r="A519" t="s">
        <v>1385</v>
      </c>
      <c r="B519" s="1">
        <v>45486</v>
      </c>
      <c r="C519" t="s">
        <v>411</v>
      </c>
      <c r="D519" t="s">
        <v>772</v>
      </c>
      <c r="E519" t="s">
        <v>839</v>
      </c>
      <c r="F519">
        <v>2</v>
      </c>
      <c r="G519">
        <v>0.05</v>
      </c>
      <c r="H519" t="s">
        <v>865</v>
      </c>
      <c r="I519" s="4">
        <f>Table4[[#This Row],[Quantity]]*Table4[[#This Row],[UnitPrice]]</f>
        <v>3756.94</v>
      </c>
      <c r="J519" s="4">
        <f>Table4[[#This Row],[Gross Revenue]]*(1-Table4[[#This Row],[Discount]])</f>
        <v>3569.0929999999998</v>
      </c>
      <c r="K519" s="4">
        <f>Table4[[#This Row],[Quantity]]*Table4[[#This Row],[CostPrice]]</f>
        <v>2029.82</v>
      </c>
      <c r="L519" s="4">
        <f>Table4[[#This Row],[Net Revenue]]-Table4[[#This Row],[Total Cost]]</f>
        <v>1539.2729999999999</v>
      </c>
      <c r="M519" t="str">
        <f>_xlfn.XLOOKUP(Table4[[#This Row],[ProductID]], Products!A:A,Products!B:B, "Not Found")</f>
        <v>And Footwear</v>
      </c>
      <c r="N519" t="str">
        <f>TEXT(Table4[[#This Row],[Date]], "mmm")</f>
        <v>Jul</v>
      </c>
      <c r="O519" t="str">
        <f>TEXT(Table4[[#This Row],[Date]], "yyyy")</f>
        <v>2024</v>
      </c>
      <c r="P519" t="str">
        <f>_xlfn.XLOOKUP(Table4[[#This Row],[ProductID]],Products!A:A,Products!C:C, "Not Found")</f>
        <v>Fashion</v>
      </c>
      <c r="Q519" t="str">
        <f>_xlfn.XLOOKUP(Table4[[#This Row],[ProductID]],Products!A:A,Products!D:D,"Not Found")</f>
        <v>Footwear</v>
      </c>
      <c r="R519">
        <f>_xlfn.XLOOKUP(Table4[[#This Row],[ProductID]],Products!A:A,Products!E:E,"Not Found")</f>
        <v>1878.47</v>
      </c>
      <c r="S519">
        <f>_xlfn.XLOOKUP(Table4[[#This Row],[ProductID]],Products!A:A,Products!F:F, "Not Found")</f>
        <v>1014.91</v>
      </c>
      <c r="T519" t="str">
        <f>_xlfn.XLOOKUP(Table4[[#This Row],[CustomerID]],Customers!A:A,Customers!D:D, "Not Found")</f>
        <v>F</v>
      </c>
      <c r="U519" s="6">
        <f>_xlfn.XLOOKUP(Table4[[#This Row],[CustomerID]],Customers!A:A,Customers!E:E, "Not Found")</f>
        <v>24112</v>
      </c>
      <c r="V519">
        <f ca="1">DATEDIF(Table4[[#This Row],[CustomerBirthday]], TODAY(), "Y")</f>
        <v>60</v>
      </c>
      <c r="W519" t="str" cm="1">
        <f t="array" aca="1" ref="W519" ca="1">_xlfn.IFS(Table4[[#This Row],[Age]]&lt;25, "Under 25",Table4[[#This Row],[Age]]=34, "25-34", Table4[[#This Row],[Age]]&lt;=49, "35-49", Table4[[#This Row],[Age]]&lt;=64, "50-64", Table4[[#This Row],[Age]]&gt;=65, "65+")</f>
        <v>50-64</v>
      </c>
      <c r="X519" t="str">
        <f>_xlfn.XLOOKUP(Table4[[#This Row],[StoreID]],Stores!A:A,Stores!B:B, "Not found")</f>
        <v>MegaMart New Michele</v>
      </c>
      <c r="Y519" t="str">
        <f>_xlfn.XLOOKUP(Table4[[#This Row],[StoreID]],Stores!A:A,Stores!C:C, "Not Found")</f>
        <v>New Michele</v>
      </c>
      <c r="Z519" t="str">
        <f>_xlfn.XLOOKUP(Table4[[#This Row],[StoreID]],Stores!A:A,Stores!D:D, "Not Found")</f>
        <v>West</v>
      </c>
    </row>
    <row r="520" spans="1:26">
      <c r="A520" t="s">
        <v>1386</v>
      </c>
      <c r="B520" s="1">
        <v>45894</v>
      </c>
      <c r="C520" t="s">
        <v>593</v>
      </c>
      <c r="D520" t="s">
        <v>810</v>
      </c>
      <c r="E520" t="s">
        <v>831</v>
      </c>
      <c r="F520">
        <v>2</v>
      </c>
      <c r="G520">
        <v>0.1</v>
      </c>
      <c r="H520" t="s">
        <v>875</v>
      </c>
      <c r="I520" s="4">
        <f>Table4[[#This Row],[Quantity]]*Table4[[#This Row],[UnitPrice]]</f>
        <v>907.24</v>
      </c>
      <c r="J520" s="4">
        <f>Table4[[#This Row],[Gross Revenue]]*(1-Table4[[#This Row],[Discount]])</f>
        <v>816.51600000000008</v>
      </c>
      <c r="K520" s="4">
        <f>Table4[[#This Row],[Quantity]]*Table4[[#This Row],[CostPrice]]</f>
        <v>633.26</v>
      </c>
      <c r="L520" s="4">
        <f>Table4[[#This Row],[Net Revenue]]-Table4[[#This Row],[Total Cost]]</f>
        <v>183.25600000000009</v>
      </c>
      <c r="M520" t="str">
        <f>_xlfn.XLOOKUP(Table4[[#This Row],[ProductID]], Products!A:A,Products!B:B, "Not Found")</f>
        <v>Maybe Clothing</v>
      </c>
      <c r="N520" t="str">
        <f>TEXT(Table4[[#This Row],[Date]], "mmm")</f>
        <v>Aug</v>
      </c>
      <c r="O520" t="str">
        <f>TEXT(Table4[[#This Row],[Date]], "yyyy")</f>
        <v>2025</v>
      </c>
      <c r="P520" t="str">
        <f>_xlfn.XLOOKUP(Table4[[#This Row],[ProductID]],Products!A:A,Products!C:C, "Not Found")</f>
        <v>Fashion</v>
      </c>
      <c r="Q520" t="str">
        <f>_xlfn.XLOOKUP(Table4[[#This Row],[ProductID]],Products!A:A,Products!D:D,"Not Found")</f>
        <v>Clothing</v>
      </c>
      <c r="R520">
        <f>_xlfn.XLOOKUP(Table4[[#This Row],[ProductID]],Products!A:A,Products!E:E,"Not Found")</f>
        <v>453.62</v>
      </c>
      <c r="S520">
        <f>_xlfn.XLOOKUP(Table4[[#This Row],[ProductID]],Products!A:A,Products!F:F, "Not Found")</f>
        <v>316.63</v>
      </c>
      <c r="T520" t="str">
        <f>_xlfn.XLOOKUP(Table4[[#This Row],[CustomerID]],Customers!A:A,Customers!D:D, "Not Found")</f>
        <v>F</v>
      </c>
      <c r="U520" s="6">
        <f>_xlfn.XLOOKUP(Table4[[#This Row],[CustomerID]],Customers!A:A,Customers!E:E, "Not Found")</f>
        <v>37024</v>
      </c>
      <c r="V520">
        <f ca="1">DATEDIF(Table4[[#This Row],[CustomerBirthday]], TODAY(), "Y")</f>
        <v>25</v>
      </c>
      <c r="W520" t="str" cm="1">
        <f t="array" aca="1" ref="W520" ca="1">_xlfn.IFS(Table4[[#This Row],[Age]]&lt;25, "Under 25",Table4[[#This Row],[Age]]=34, "25-34", Table4[[#This Row],[Age]]&lt;=49, "35-49", Table4[[#This Row],[Age]]&lt;=64, "50-64", Table4[[#This Row],[Age]]&gt;=65, "65+")</f>
        <v>35-49</v>
      </c>
      <c r="X520" t="str">
        <f>_xlfn.XLOOKUP(Table4[[#This Row],[StoreID]],Stores!A:A,Stores!B:B, "Not found")</f>
        <v>MegaMart Jimenezborough</v>
      </c>
      <c r="Y520" t="str">
        <f>_xlfn.XLOOKUP(Table4[[#This Row],[StoreID]],Stores!A:A,Stores!C:C, "Not Found")</f>
        <v>Jimenezborough</v>
      </c>
      <c r="Z520" t="str">
        <f>_xlfn.XLOOKUP(Table4[[#This Row],[StoreID]],Stores!A:A,Stores!D:D, "Not Found")</f>
        <v>South</v>
      </c>
    </row>
    <row r="521" spans="1:26">
      <c r="A521" t="s">
        <v>1387</v>
      </c>
      <c r="B521" s="1">
        <v>45893</v>
      </c>
      <c r="C521" t="s">
        <v>601</v>
      </c>
      <c r="D521" t="s">
        <v>806</v>
      </c>
      <c r="E521" t="s">
        <v>839</v>
      </c>
      <c r="F521">
        <v>2</v>
      </c>
      <c r="G521">
        <v>0.05</v>
      </c>
      <c r="H521" t="s">
        <v>868</v>
      </c>
      <c r="I521" s="4">
        <f>Table4[[#This Row],[Quantity]]*Table4[[#This Row],[UnitPrice]]</f>
        <v>3491.22</v>
      </c>
      <c r="J521" s="4">
        <f>Table4[[#This Row],[Gross Revenue]]*(1-Table4[[#This Row],[Discount]])</f>
        <v>3316.6589999999997</v>
      </c>
      <c r="K521" s="4">
        <f>Table4[[#This Row],[Quantity]]*Table4[[#This Row],[CostPrice]]</f>
        <v>2644.88</v>
      </c>
      <c r="L521" s="4">
        <f>Table4[[#This Row],[Net Revenue]]-Table4[[#This Row],[Total Cost]]</f>
        <v>671.77899999999954</v>
      </c>
      <c r="M521" t="str">
        <f>_xlfn.XLOOKUP(Table4[[#This Row],[ProductID]], Products!A:A,Products!B:B, "Not Found")</f>
        <v>Piece Headphones</v>
      </c>
      <c r="N521" t="str">
        <f>TEXT(Table4[[#This Row],[Date]], "mmm")</f>
        <v>Aug</v>
      </c>
      <c r="O521" t="str">
        <f>TEXT(Table4[[#This Row],[Date]], "yyyy")</f>
        <v>2025</v>
      </c>
      <c r="P521" t="str">
        <f>_xlfn.XLOOKUP(Table4[[#This Row],[ProductID]],Products!A:A,Products!C:C, "Not Found")</f>
        <v>Electronics</v>
      </c>
      <c r="Q521" t="str">
        <f>_xlfn.XLOOKUP(Table4[[#This Row],[ProductID]],Products!A:A,Products!D:D,"Not Found")</f>
        <v>Headphones</v>
      </c>
      <c r="R521">
        <f>_xlfn.XLOOKUP(Table4[[#This Row],[ProductID]],Products!A:A,Products!E:E,"Not Found")</f>
        <v>1745.61</v>
      </c>
      <c r="S521">
        <f>_xlfn.XLOOKUP(Table4[[#This Row],[ProductID]],Products!A:A,Products!F:F, "Not Found")</f>
        <v>1322.44</v>
      </c>
      <c r="T521" t="str">
        <f>_xlfn.XLOOKUP(Table4[[#This Row],[CustomerID]],Customers!A:A,Customers!D:D, "Not Found")</f>
        <v>M</v>
      </c>
      <c r="U521" s="6">
        <f>_xlfn.XLOOKUP(Table4[[#This Row],[CustomerID]],Customers!A:A,Customers!E:E, "Not Found")</f>
        <v>24638</v>
      </c>
      <c r="V521">
        <f ca="1">DATEDIF(Table4[[#This Row],[CustomerBirthday]], TODAY(), "Y")</f>
        <v>59</v>
      </c>
      <c r="W521" t="str" cm="1">
        <f t="array" aca="1" ref="W521" ca="1">_xlfn.IFS(Table4[[#This Row],[Age]]&lt;25, "Under 25",Table4[[#This Row],[Age]]=34, "25-34", Table4[[#This Row],[Age]]&lt;=49, "35-49", Table4[[#This Row],[Age]]&lt;=64, "50-64", Table4[[#This Row],[Age]]&gt;=65, "65+")</f>
        <v>50-64</v>
      </c>
      <c r="X521" t="str">
        <f>_xlfn.XLOOKUP(Table4[[#This Row],[StoreID]],Stores!A:A,Stores!B:B, "Not found")</f>
        <v>MegaMart New Michele</v>
      </c>
      <c r="Y521" t="str">
        <f>_xlfn.XLOOKUP(Table4[[#This Row],[StoreID]],Stores!A:A,Stores!C:C, "Not Found")</f>
        <v>New Michele</v>
      </c>
      <c r="Z521" t="str">
        <f>_xlfn.XLOOKUP(Table4[[#This Row],[StoreID]],Stores!A:A,Stores!D:D, "Not Found")</f>
        <v>West</v>
      </c>
    </row>
    <row r="522" spans="1:26">
      <c r="A522" t="s">
        <v>1388</v>
      </c>
      <c r="B522" s="1">
        <v>45536</v>
      </c>
      <c r="C522" t="s">
        <v>287</v>
      </c>
      <c r="D522" t="s">
        <v>782</v>
      </c>
      <c r="E522" t="s">
        <v>831</v>
      </c>
      <c r="F522">
        <v>2</v>
      </c>
      <c r="G522">
        <v>0.15</v>
      </c>
      <c r="H522" t="s">
        <v>868</v>
      </c>
      <c r="I522" s="4">
        <f>Table4[[#This Row],[Quantity]]*Table4[[#This Row],[UnitPrice]]</f>
        <v>1347.56</v>
      </c>
      <c r="J522" s="4">
        <f>Table4[[#This Row],[Gross Revenue]]*(1-Table4[[#This Row],[Discount]])</f>
        <v>1145.4259999999999</v>
      </c>
      <c r="K522" s="4">
        <f>Table4[[#This Row],[Quantity]]*Table4[[#This Row],[CostPrice]]</f>
        <v>726.66</v>
      </c>
      <c r="L522" s="4">
        <f>Table4[[#This Row],[Net Revenue]]-Table4[[#This Row],[Total Cost]]</f>
        <v>418.76599999999996</v>
      </c>
      <c r="M522" t="str">
        <f>_xlfn.XLOOKUP(Table4[[#This Row],[ProductID]], Products!A:A,Products!B:B, "Not Found")</f>
        <v>Deal Smartphone</v>
      </c>
      <c r="N522" t="str">
        <f>TEXT(Table4[[#This Row],[Date]], "mmm")</f>
        <v>Sep</v>
      </c>
      <c r="O522" t="str">
        <f>TEXT(Table4[[#This Row],[Date]], "yyyy")</f>
        <v>2024</v>
      </c>
      <c r="P522" t="str">
        <f>_xlfn.XLOOKUP(Table4[[#This Row],[ProductID]],Products!A:A,Products!C:C, "Not Found")</f>
        <v>Electronics</v>
      </c>
      <c r="Q522" t="str">
        <f>_xlfn.XLOOKUP(Table4[[#This Row],[ProductID]],Products!A:A,Products!D:D,"Not Found")</f>
        <v>Smartphone</v>
      </c>
      <c r="R522">
        <f>_xlfn.XLOOKUP(Table4[[#This Row],[ProductID]],Products!A:A,Products!E:E,"Not Found")</f>
        <v>673.78</v>
      </c>
      <c r="S522">
        <f>_xlfn.XLOOKUP(Table4[[#This Row],[ProductID]],Products!A:A,Products!F:F, "Not Found")</f>
        <v>363.33</v>
      </c>
      <c r="T522" t="str">
        <f>_xlfn.XLOOKUP(Table4[[#This Row],[CustomerID]],Customers!A:A,Customers!D:D, "Not Found")</f>
        <v>M</v>
      </c>
      <c r="U522" s="6">
        <f>_xlfn.XLOOKUP(Table4[[#This Row],[CustomerID]],Customers!A:A,Customers!E:E, "Not Found")</f>
        <v>38700</v>
      </c>
      <c r="V522">
        <f ca="1">DATEDIF(Table4[[#This Row],[CustomerBirthday]], TODAY(), "Y")</f>
        <v>20</v>
      </c>
      <c r="W522" t="str" cm="1">
        <f t="array" aca="1" ref="W522" ca="1">_xlfn.IFS(Table4[[#This Row],[Age]]&lt;25, "Under 25",Table4[[#This Row],[Age]]=34, "25-34", Table4[[#This Row],[Age]]&lt;=49, "35-49", Table4[[#This Row],[Age]]&lt;=64, "50-64", Table4[[#This Row],[Age]]&gt;=65, "65+")</f>
        <v>Under 25</v>
      </c>
      <c r="X522" t="str">
        <f>_xlfn.XLOOKUP(Table4[[#This Row],[StoreID]],Stores!A:A,Stores!B:B, "Not found")</f>
        <v>MegaMart Jimenezborough</v>
      </c>
      <c r="Y522" t="str">
        <f>_xlfn.XLOOKUP(Table4[[#This Row],[StoreID]],Stores!A:A,Stores!C:C, "Not Found")</f>
        <v>Jimenezborough</v>
      </c>
      <c r="Z522" t="str">
        <f>_xlfn.XLOOKUP(Table4[[#This Row],[StoreID]],Stores!A:A,Stores!D:D, "Not Found")</f>
        <v>South</v>
      </c>
    </row>
    <row r="523" spans="1:26">
      <c r="A523" t="s">
        <v>1389</v>
      </c>
      <c r="B523" s="1">
        <v>45283</v>
      </c>
      <c r="C523" t="s">
        <v>115</v>
      </c>
      <c r="D523" t="s">
        <v>711</v>
      </c>
      <c r="E523" t="s">
        <v>835</v>
      </c>
      <c r="F523">
        <v>4</v>
      </c>
      <c r="G523">
        <v>0</v>
      </c>
      <c r="H523" t="s">
        <v>875</v>
      </c>
      <c r="I523" s="4">
        <f>Table4[[#This Row],[Quantity]]*Table4[[#This Row],[UnitPrice]]</f>
        <v>6694.76</v>
      </c>
      <c r="J523" s="4">
        <f>Table4[[#This Row],[Gross Revenue]]*(1-Table4[[#This Row],[Discount]])</f>
        <v>6694.76</v>
      </c>
      <c r="K523" s="4">
        <f>Table4[[#This Row],[Quantity]]*Table4[[#This Row],[CostPrice]]</f>
        <v>5293.52</v>
      </c>
      <c r="L523" s="4">
        <f>Table4[[#This Row],[Net Revenue]]-Table4[[#This Row],[Total Cost]]</f>
        <v>1401.2399999999998</v>
      </c>
      <c r="M523" t="str">
        <f>_xlfn.XLOOKUP(Table4[[#This Row],[ProductID]], Products!A:A,Products!B:B, "Not Found")</f>
        <v>Like Camera</v>
      </c>
      <c r="N523" t="str">
        <f>TEXT(Table4[[#This Row],[Date]], "mmm")</f>
        <v>Dec</v>
      </c>
      <c r="O523" t="str">
        <f>TEXT(Table4[[#This Row],[Date]], "yyyy")</f>
        <v>2023</v>
      </c>
      <c r="P523" t="str">
        <f>_xlfn.XLOOKUP(Table4[[#This Row],[ProductID]],Products!A:A,Products!C:C, "Not Found")</f>
        <v>Electronics</v>
      </c>
      <c r="Q523" t="str">
        <f>_xlfn.XLOOKUP(Table4[[#This Row],[ProductID]],Products!A:A,Products!D:D,"Not Found")</f>
        <v>Camera</v>
      </c>
      <c r="R523">
        <f>_xlfn.XLOOKUP(Table4[[#This Row],[ProductID]],Products!A:A,Products!E:E,"Not Found")</f>
        <v>1673.69</v>
      </c>
      <c r="S523">
        <f>_xlfn.XLOOKUP(Table4[[#This Row],[ProductID]],Products!A:A,Products!F:F, "Not Found")</f>
        <v>1323.38</v>
      </c>
      <c r="T523" t="str">
        <f>_xlfn.XLOOKUP(Table4[[#This Row],[CustomerID]],Customers!A:A,Customers!D:D, "Not Found")</f>
        <v>M</v>
      </c>
      <c r="U523" s="6">
        <f>_xlfn.XLOOKUP(Table4[[#This Row],[CustomerID]],Customers!A:A,Customers!E:E, "Not Found")</f>
        <v>28630</v>
      </c>
      <c r="V523">
        <f ca="1">DATEDIF(Table4[[#This Row],[CustomerBirthday]], TODAY(), "Y")</f>
        <v>48</v>
      </c>
      <c r="W523" t="str" cm="1">
        <f t="array" aca="1" ref="W523" ca="1">_xlfn.IFS(Table4[[#This Row],[Age]]&lt;25, "Under 25",Table4[[#This Row],[Age]]=34, "25-34", Table4[[#This Row],[Age]]&lt;=49, "35-49", Table4[[#This Row],[Age]]&lt;=64, "50-64", Table4[[#This Row],[Age]]&gt;=65, "65+")</f>
        <v>35-49</v>
      </c>
      <c r="X523" t="str">
        <f>_xlfn.XLOOKUP(Table4[[#This Row],[StoreID]],Stores!A:A,Stores!B:B, "Not found")</f>
        <v>MegaMart Peckmouth</v>
      </c>
      <c r="Y523" t="str">
        <f>_xlfn.XLOOKUP(Table4[[#This Row],[StoreID]],Stores!A:A,Stores!C:C, "Not Found")</f>
        <v>Peckmouth</v>
      </c>
      <c r="Z523" t="str">
        <f>_xlfn.XLOOKUP(Table4[[#This Row],[StoreID]],Stores!A:A,Stores!D:D, "Not Found")</f>
        <v>East</v>
      </c>
    </row>
    <row r="524" spans="1:26">
      <c r="A524" t="s">
        <v>1390</v>
      </c>
      <c r="B524" s="1">
        <v>45881</v>
      </c>
      <c r="C524" t="s">
        <v>351</v>
      </c>
      <c r="D524" t="s">
        <v>818</v>
      </c>
      <c r="E524" t="s">
        <v>839</v>
      </c>
      <c r="F524">
        <v>2</v>
      </c>
      <c r="G524">
        <v>0.15</v>
      </c>
      <c r="H524" t="s">
        <v>868</v>
      </c>
      <c r="I524" s="4">
        <f>Table4[[#This Row],[Quantity]]*Table4[[#This Row],[UnitPrice]]</f>
        <v>2330.7399999999998</v>
      </c>
      <c r="J524" s="4">
        <f>Table4[[#This Row],[Gross Revenue]]*(1-Table4[[#This Row],[Discount]])</f>
        <v>1981.1289999999997</v>
      </c>
      <c r="K524" s="4">
        <f>Table4[[#This Row],[Quantity]]*Table4[[#This Row],[CostPrice]]</f>
        <v>1853.1</v>
      </c>
      <c r="L524" s="4">
        <f>Table4[[#This Row],[Net Revenue]]-Table4[[#This Row],[Total Cost]]</f>
        <v>128.02899999999977</v>
      </c>
      <c r="M524" t="str">
        <f>_xlfn.XLOOKUP(Table4[[#This Row],[ProductID]], Products!A:A,Products!B:B, "Not Found")</f>
        <v>Nature Clothing</v>
      </c>
      <c r="N524" t="str">
        <f>TEXT(Table4[[#This Row],[Date]], "mmm")</f>
        <v>Aug</v>
      </c>
      <c r="O524" t="str">
        <f>TEXT(Table4[[#This Row],[Date]], "yyyy")</f>
        <v>2025</v>
      </c>
      <c r="P524" t="str">
        <f>_xlfn.XLOOKUP(Table4[[#This Row],[ProductID]],Products!A:A,Products!C:C, "Not Found")</f>
        <v>Fashion</v>
      </c>
      <c r="Q524" t="str">
        <f>_xlfn.XLOOKUP(Table4[[#This Row],[ProductID]],Products!A:A,Products!D:D,"Not Found")</f>
        <v>Clothing</v>
      </c>
      <c r="R524">
        <f>_xlfn.XLOOKUP(Table4[[#This Row],[ProductID]],Products!A:A,Products!E:E,"Not Found")</f>
        <v>1165.3699999999999</v>
      </c>
      <c r="S524">
        <f>_xlfn.XLOOKUP(Table4[[#This Row],[ProductID]],Products!A:A,Products!F:F, "Not Found")</f>
        <v>926.55</v>
      </c>
      <c r="T524" t="str">
        <f>_xlfn.XLOOKUP(Table4[[#This Row],[CustomerID]],Customers!A:A,Customers!D:D, "Not Found")</f>
        <v>M</v>
      </c>
      <c r="U524" s="6">
        <f>_xlfn.XLOOKUP(Table4[[#This Row],[CustomerID]],Customers!A:A,Customers!E:E, "Not Found")</f>
        <v>28594</v>
      </c>
      <c r="V524">
        <f ca="1">DATEDIF(Table4[[#This Row],[CustomerBirthday]], TODAY(), "Y")</f>
        <v>48</v>
      </c>
      <c r="W524" t="str" cm="1">
        <f t="array" aca="1" ref="W524" ca="1">_xlfn.IFS(Table4[[#This Row],[Age]]&lt;25, "Under 25",Table4[[#This Row],[Age]]=34, "25-34", Table4[[#This Row],[Age]]&lt;=49, "35-49", Table4[[#This Row],[Age]]&lt;=64, "50-64", Table4[[#This Row],[Age]]&gt;=65, "65+")</f>
        <v>35-49</v>
      </c>
      <c r="X524" t="str">
        <f>_xlfn.XLOOKUP(Table4[[#This Row],[StoreID]],Stores!A:A,Stores!B:B, "Not found")</f>
        <v>MegaMart New Michele</v>
      </c>
      <c r="Y524" t="str">
        <f>_xlfn.XLOOKUP(Table4[[#This Row],[StoreID]],Stores!A:A,Stores!C:C, "Not Found")</f>
        <v>New Michele</v>
      </c>
      <c r="Z524" t="str">
        <f>_xlfn.XLOOKUP(Table4[[#This Row],[StoreID]],Stores!A:A,Stores!D:D, "Not Found")</f>
        <v>West</v>
      </c>
    </row>
    <row r="525" spans="1:26">
      <c r="A525" t="s">
        <v>1391</v>
      </c>
      <c r="B525" s="1">
        <v>45316</v>
      </c>
      <c r="C525" t="s">
        <v>355</v>
      </c>
      <c r="D525" t="s">
        <v>824</v>
      </c>
      <c r="E525" t="s">
        <v>846</v>
      </c>
      <c r="F525">
        <v>2</v>
      </c>
      <c r="G525">
        <v>0.15</v>
      </c>
      <c r="H525" t="s">
        <v>875</v>
      </c>
      <c r="I525" s="4">
        <f>Table4[[#This Row],[Quantity]]*Table4[[#This Row],[UnitPrice]]</f>
        <v>776.52</v>
      </c>
      <c r="J525" s="4">
        <f>Table4[[#This Row],[Gross Revenue]]*(1-Table4[[#This Row],[Discount]])</f>
        <v>660.04199999999992</v>
      </c>
      <c r="K525" s="4">
        <f>Table4[[#This Row],[Quantity]]*Table4[[#This Row],[CostPrice]]</f>
        <v>398.6</v>
      </c>
      <c r="L525" s="4">
        <f>Table4[[#This Row],[Net Revenue]]-Table4[[#This Row],[Total Cost]]</f>
        <v>261.44199999999989</v>
      </c>
      <c r="M525" t="str">
        <f>_xlfn.XLOOKUP(Table4[[#This Row],[ProductID]], Products!A:A,Products!B:B, "Not Found")</f>
        <v>Possible Watches</v>
      </c>
      <c r="N525" t="str">
        <f>TEXT(Table4[[#This Row],[Date]], "mmm")</f>
        <v>Jan</v>
      </c>
      <c r="O525" t="str">
        <f>TEXT(Table4[[#This Row],[Date]], "yyyy")</f>
        <v>2024</v>
      </c>
      <c r="P525" t="str">
        <f>_xlfn.XLOOKUP(Table4[[#This Row],[ProductID]],Products!A:A,Products!C:C, "Not Found")</f>
        <v>Fashion</v>
      </c>
      <c r="Q525" t="str">
        <f>_xlfn.XLOOKUP(Table4[[#This Row],[ProductID]],Products!A:A,Products!D:D,"Not Found")</f>
        <v>Watches</v>
      </c>
      <c r="R525">
        <f>_xlfn.XLOOKUP(Table4[[#This Row],[ProductID]],Products!A:A,Products!E:E,"Not Found")</f>
        <v>388.26</v>
      </c>
      <c r="S525">
        <f>_xlfn.XLOOKUP(Table4[[#This Row],[ProductID]],Products!A:A,Products!F:F, "Not Found")</f>
        <v>199.3</v>
      </c>
      <c r="T525" t="str">
        <f>_xlfn.XLOOKUP(Table4[[#This Row],[CustomerID]],Customers!A:A,Customers!D:D, "Not Found")</f>
        <v>M</v>
      </c>
      <c r="U525" s="6">
        <f>_xlfn.XLOOKUP(Table4[[#This Row],[CustomerID]],Customers!A:A,Customers!E:E, "Not Found")</f>
        <v>22937</v>
      </c>
      <c r="V525">
        <f ca="1">DATEDIF(Table4[[#This Row],[CustomerBirthday]], TODAY(), "Y")</f>
        <v>63</v>
      </c>
      <c r="W525" t="str" cm="1">
        <f t="array" aca="1" ref="W525" ca="1">_xlfn.IFS(Table4[[#This Row],[Age]]&lt;25, "Under 25",Table4[[#This Row],[Age]]=34, "25-34", Table4[[#This Row],[Age]]&lt;=49, "35-49", Table4[[#This Row],[Age]]&lt;=64, "50-64", Table4[[#This Row],[Age]]&gt;=65, "65+")</f>
        <v>50-64</v>
      </c>
      <c r="X525" t="str">
        <f>_xlfn.XLOOKUP(Table4[[#This Row],[StoreID]],Stores!A:A,Stores!B:B, "Not found")</f>
        <v>MegaMart Johnmouth</v>
      </c>
      <c r="Y525" t="str">
        <f>_xlfn.XLOOKUP(Table4[[#This Row],[StoreID]],Stores!A:A,Stores!C:C, "Not Found")</f>
        <v>Johnmouth</v>
      </c>
      <c r="Z525" t="str">
        <f>_xlfn.XLOOKUP(Table4[[#This Row],[StoreID]],Stores!A:A,Stores!D:D, "Not Found")</f>
        <v>East</v>
      </c>
    </row>
    <row r="526" spans="1:26">
      <c r="A526" t="s">
        <v>1392</v>
      </c>
      <c r="B526" s="1">
        <v>45522</v>
      </c>
      <c r="C526" t="s">
        <v>24</v>
      </c>
      <c r="D526" t="s">
        <v>755</v>
      </c>
      <c r="E526" t="s">
        <v>846</v>
      </c>
      <c r="F526">
        <v>1</v>
      </c>
      <c r="G526">
        <v>0</v>
      </c>
      <c r="H526" t="s">
        <v>865</v>
      </c>
      <c r="I526" s="4">
        <f>Table4[[#This Row],[Quantity]]*Table4[[#This Row],[UnitPrice]]</f>
        <v>1858.75</v>
      </c>
      <c r="J526" s="4">
        <f>Table4[[#This Row],[Gross Revenue]]*(1-Table4[[#This Row],[Discount]])</f>
        <v>1858.75</v>
      </c>
      <c r="K526" s="4">
        <f>Table4[[#This Row],[Quantity]]*Table4[[#This Row],[CostPrice]]</f>
        <v>1451.16</v>
      </c>
      <c r="L526" s="4">
        <f>Table4[[#This Row],[Net Revenue]]-Table4[[#This Row],[Total Cost]]</f>
        <v>407.58999999999992</v>
      </c>
      <c r="M526" t="str">
        <f>_xlfn.XLOOKUP(Table4[[#This Row],[ProductID]], Products!A:A,Products!B:B, "Not Found")</f>
        <v>House Accessories</v>
      </c>
      <c r="N526" t="str">
        <f>TEXT(Table4[[#This Row],[Date]], "mmm")</f>
        <v>Aug</v>
      </c>
      <c r="O526" t="str">
        <f>TEXT(Table4[[#This Row],[Date]], "yyyy")</f>
        <v>2024</v>
      </c>
      <c r="P526" t="str">
        <f>_xlfn.XLOOKUP(Table4[[#This Row],[ProductID]],Products!A:A,Products!C:C, "Not Found")</f>
        <v>Fashion</v>
      </c>
      <c r="Q526" t="str">
        <f>_xlfn.XLOOKUP(Table4[[#This Row],[ProductID]],Products!A:A,Products!D:D,"Not Found")</f>
        <v>Accessories</v>
      </c>
      <c r="R526">
        <f>_xlfn.XLOOKUP(Table4[[#This Row],[ProductID]],Products!A:A,Products!E:E,"Not Found")</f>
        <v>1858.75</v>
      </c>
      <c r="S526">
        <f>_xlfn.XLOOKUP(Table4[[#This Row],[ProductID]],Products!A:A,Products!F:F, "Not Found")</f>
        <v>1451.16</v>
      </c>
      <c r="T526" t="str">
        <f>_xlfn.XLOOKUP(Table4[[#This Row],[CustomerID]],Customers!A:A,Customers!D:D, "Not Found")</f>
        <v>M</v>
      </c>
      <c r="U526" s="6">
        <f>_xlfn.XLOOKUP(Table4[[#This Row],[CustomerID]],Customers!A:A,Customers!E:E, "Not Found")</f>
        <v>33773</v>
      </c>
      <c r="V526">
        <f ca="1">DATEDIF(Table4[[#This Row],[CustomerBirthday]], TODAY(), "Y")</f>
        <v>34</v>
      </c>
      <c r="W526" t="str" cm="1">
        <f t="array" aca="1" ref="W526" ca="1">_xlfn.IFS(Table4[[#This Row],[Age]]&lt;25, "Under 25",Table4[[#This Row],[Age]]=34, "25-34", Table4[[#This Row],[Age]]&lt;=49, "35-49", Table4[[#This Row],[Age]]&lt;=64, "50-64", Table4[[#This Row],[Age]]&gt;=65, "65+")</f>
        <v>25-34</v>
      </c>
      <c r="X526" t="str">
        <f>_xlfn.XLOOKUP(Table4[[#This Row],[StoreID]],Stores!A:A,Stores!B:B, "Not found")</f>
        <v>MegaMart Johnmouth</v>
      </c>
      <c r="Y526" t="str">
        <f>_xlfn.XLOOKUP(Table4[[#This Row],[StoreID]],Stores!A:A,Stores!C:C, "Not Found")</f>
        <v>Johnmouth</v>
      </c>
      <c r="Z526" t="str">
        <f>_xlfn.XLOOKUP(Table4[[#This Row],[StoreID]],Stores!A:A,Stores!D:D, "Not Found")</f>
        <v>East</v>
      </c>
    </row>
    <row r="527" spans="1:26">
      <c r="A527" t="s">
        <v>1393</v>
      </c>
      <c r="B527" s="1">
        <v>45586</v>
      </c>
      <c r="C527" t="s">
        <v>217</v>
      </c>
      <c r="D527" t="s">
        <v>739</v>
      </c>
      <c r="E527" t="s">
        <v>831</v>
      </c>
      <c r="F527">
        <v>1</v>
      </c>
      <c r="G527">
        <v>0.15</v>
      </c>
      <c r="H527" t="s">
        <v>865</v>
      </c>
      <c r="I527" s="4">
        <f>Table4[[#This Row],[Quantity]]*Table4[[#This Row],[UnitPrice]]</f>
        <v>1194.1199999999999</v>
      </c>
      <c r="J527" s="4">
        <f>Table4[[#This Row],[Gross Revenue]]*(1-Table4[[#This Row],[Discount]])</f>
        <v>1015.0019999999998</v>
      </c>
      <c r="K527" s="4">
        <f>Table4[[#This Row],[Quantity]]*Table4[[#This Row],[CostPrice]]</f>
        <v>838.95</v>
      </c>
      <c r="L527" s="4">
        <f>Table4[[#This Row],[Net Revenue]]-Table4[[#This Row],[Total Cost]]</f>
        <v>176.05199999999979</v>
      </c>
      <c r="M527" t="str">
        <f>_xlfn.XLOOKUP(Table4[[#This Row],[ProductID]], Products!A:A,Products!B:B, "Not Found")</f>
        <v>Step Smartphone</v>
      </c>
      <c r="N527" t="str">
        <f>TEXT(Table4[[#This Row],[Date]], "mmm")</f>
        <v>Oct</v>
      </c>
      <c r="O527" t="str">
        <f>TEXT(Table4[[#This Row],[Date]], "yyyy")</f>
        <v>2024</v>
      </c>
      <c r="P527" t="str">
        <f>_xlfn.XLOOKUP(Table4[[#This Row],[ProductID]],Products!A:A,Products!C:C, "Not Found")</f>
        <v>Electronics</v>
      </c>
      <c r="Q527" t="str">
        <f>_xlfn.XLOOKUP(Table4[[#This Row],[ProductID]],Products!A:A,Products!D:D,"Not Found")</f>
        <v>Smartphone</v>
      </c>
      <c r="R527">
        <f>_xlfn.XLOOKUP(Table4[[#This Row],[ProductID]],Products!A:A,Products!E:E,"Not Found")</f>
        <v>1194.1199999999999</v>
      </c>
      <c r="S527">
        <f>_xlfn.XLOOKUP(Table4[[#This Row],[ProductID]],Products!A:A,Products!F:F, "Not Found")</f>
        <v>838.95</v>
      </c>
      <c r="T527" t="str">
        <f>_xlfn.XLOOKUP(Table4[[#This Row],[CustomerID]],Customers!A:A,Customers!D:D, "Not Found")</f>
        <v>F</v>
      </c>
      <c r="U527" s="6">
        <f>_xlfn.XLOOKUP(Table4[[#This Row],[CustomerID]],Customers!A:A,Customers!E:E, "Not Found")</f>
        <v>38253</v>
      </c>
      <c r="V527">
        <f ca="1">DATEDIF(Table4[[#This Row],[CustomerBirthday]], TODAY(), "Y")</f>
        <v>21</v>
      </c>
      <c r="W527" t="str" cm="1">
        <f t="array" aca="1" ref="W527" ca="1">_xlfn.IFS(Table4[[#This Row],[Age]]&lt;25, "Under 25",Table4[[#This Row],[Age]]=34, "25-34", Table4[[#This Row],[Age]]&lt;=49, "35-49", Table4[[#This Row],[Age]]&lt;=64, "50-64", Table4[[#This Row],[Age]]&gt;=65, "65+")</f>
        <v>Under 25</v>
      </c>
      <c r="X527" t="str">
        <f>_xlfn.XLOOKUP(Table4[[#This Row],[StoreID]],Stores!A:A,Stores!B:B, "Not found")</f>
        <v>MegaMart Jimenezborough</v>
      </c>
      <c r="Y527" t="str">
        <f>_xlfn.XLOOKUP(Table4[[#This Row],[StoreID]],Stores!A:A,Stores!C:C, "Not Found")</f>
        <v>Jimenezborough</v>
      </c>
      <c r="Z527" t="str">
        <f>_xlfn.XLOOKUP(Table4[[#This Row],[StoreID]],Stores!A:A,Stores!D:D, "Not Found")</f>
        <v>South</v>
      </c>
    </row>
    <row r="528" spans="1:26">
      <c r="A528" t="s">
        <v>1394</v>
      </c>
      <c r="B528" s="1">
        <v>45622</v>
      </c>
      <c r="C528" t="s">
        <v>577</v>
      </c>
      <c r="D528" t="s">
        <v>820</v>
      </c>
      <c r="E528" t="s">
        <v>846</v>
      </c>
      <c r="F528">
        <v>4</v>
      </c>
      <c r="G528">
        <v>0.15</v>
      </c>
      <c r="H528" t="s">
        <v>868</v>
      </c>
      <c r="I528" s="4">
        <f>Table4[[#This Row],[Quantity]]*Table4[[#This Row],[UnitPrice]]</f>
        <v>4788.72</v>
      </c>
      <c r="J528" s="4">
        <f>Table4[[#This Row],[Gross Revenue]]*(1-Table4[[#This Row],[Discount]])</f>
        <v>4070.4120000000003</v>
      </c>
      <c r="K528" s="4">
        <f>Table4[[#This Row],[Quantity]]*Table4[[#This Row],[CostPrice]]</f>
        <v>2890.96</v>
      </c>
      <c r="L528" s="4">
        <f>Table4[[#This Row],[Net Revenue]]-Table4[[#This Row],[Total Cost]]</f>
        <v>1179.4520000000002</v>
      </c>
      <c r="M528" t="str">
        <f>_xlfn.XLOOKUP(Table4[[#This Row],[ProductID]], Products!A:A,Products!B:B, "Not Found")</f>
        <v>Or Smartphone</v>
      </c>
      <c r="N528" t="str">
        <f>TEXT(Table4[[#This Row],[Date]], "mmm")</f>
        <v>Nov</v>
      </c>
      <c r="O528" t="str">
        <f>TEXT(Table4[[#This Row],[Date]], "yyyy")</f>
        <v>2024</v>
      </c>
      <c r="P528" t="str">
        <f>_xlfn.XLOOKUP(Table4[[#This Row],[ProductID]],Products!A:A,Products!C:C, "Not Found")</f>
        <v>Electronics</v>
      </c>
      <c r="Q528" t="str">
        <f>_xlfn.XLOOKUP(Table4[[#This Row],[ProductID]],Products!A:A,Products!D:D,"Not Found")</f>
        <v>Smartphone</v>
      </c>
      <c r="R528">
        <f>_xlfn.XLOOKUP(Table4[[#This Row],[ProductID]],Products!A:A,Products!E:E,"Not Found")</f>
        <v>1197.18</v>
      </c>
      <c r="S528">
        <f>_xlfn.XLOOKUP(Table4[[#This Row],[ProductID]],Products!A:A,Products!F:F, "Not Found")</f>
        <v>722.74</v>
      </c>
      <c r="T528" t="str">
        <f>_xlfn.XLOOKUP(Table4[[#This Row],[CustomerID]],Customers!A:A,Customers!D:D, "Not Found")</f>
        <v>M</v>
      </c>
      <c r="U528" s="6">
        <f>_xlfn.XLOOKUP(Table4[[#This Row],[CustomerID]],Customers!A:A,Customers!E:E, "Not Found")</f>
        <v>23030</v>
      </c>
      <c r="V528">
        <f ca="1">DATEDIF(Table4[[#This Row],[CustomerBirthday]], TODAY(), "Y")</f>
        <v>63</v>
      </c>
      <c r="W528" t="str" cm="1">
        <f t="array" aca="1" ref="W528" ca="1">_xlfn.IFS(Table4[[#This Row],[Age]]&lt;25, "Under 25",Table4[[#This Row],[Age]]=34, "25-34", Table4[[#This Row],[Age]]&lt;=49, "35-49", Table4[[#This Row],[Age]]&lt;=64, "50-64", Table4[[#This Row],[Age]]&gt;=65, "65+")</f>
        <v>50-64</v>
      </c>
      <c r="X528" t="str">
        <f>_xlfn.XLOOKUP(Table4[[#This Row],[StoreID]],Stores!A:A,Stores!B:B, "Not found")</f>
        <v>MegaMart Johnmouth</v>
      </c>
      <c r="Y528" t="str">
        <f>_xlfn.XLOOKUP(Table4[[#This Row],[StoreID]],Stores!A:A,Stores!C:C, "Not Found")</f>
        <v>Johnmouth</v>
      </c>
      <c r="Z528" t="str">
        <f>_xlfn.XLOOKUP(Table4[[#This Row],[StoreID]],Stores!A:A,Stores!D:D, "Not Found")</f>
        <v>East</v>
      </c>
    </row>
    <row r="529" spans="1:26">
      <c r="A529" t="s">
        <v>1395</v>
      </c>
      <c r="B529" s="1">
        <v>45440</v>
      </c>
      <c r="C529" t="s">
        <v>89</v>
      </c>
      <c r="D529" t="s">
        <v>820</v>
      </c>
      <c r="E529" t="s">
        <v>846</v>
      </c>
      <c r="F529">
        <v>5</v>
      </c>
      <c r="G529">
        <v>0.05</v>
      </c>
      <c r="H529" t="s">
        <v>865</v>
      </c>
      <c r="I529" s="4">
        <f>Table4[[#This Row],[Quantity]]*Table4[[#This Row],[UnitPrice]]</f>
        <v>5985.9000000000005</v>
      </c>
      <c r="J529" s="4">
        <f>Table4[[#This Row],[Gross Revenue]]*(1-Table4[[#This Row],[Discount]])</f>
        <v>5686.6050000000005</v>
      </c>
      <c r="K529" s="4">
        <f>Table4[[#This Row],[Quantity]]*Table4[[#This Row],[CostPrice]]</f>
        <v>3613.7</v>
      </c>
      <c r="L529" s="4">
        <f>Table4[[#This Row],[Net Revenue]]-Table4[[#This Row],[Total Cost]]</f>
        <v>2072.9050000000007</v>
      </c>
      <c r="M529" t="str">
        <f>_xlfn.XLOOKUP(Table4[[#This Row],[ProductID]], Products!A:A,Products!B:B, "Not Found")</f>
        <v>Or Smartphone</v>
      </c>
      <c r="N529" t="str">
        <f>TEXT(Table4[[#This Row],[Date]], "mmm")</f>
        <v>May</v>
      </c>
      <c r="O529" t="str">
        <f>TEXT(Table4[[#This Row],[Date]], "yyyy")</f>
        <v>2024</v>
      </c>
      <c r="P529" t="str">
        <f>_xlfn.XLOOKUP(Table4[[#This Row],[ProductID]],Products!A:A,Products!C:C, "Not Found")</f>
        <v>Electronics</v>
      </c>
      <c r="Q529" t="str">
        <f>_xlfn.XLOOKUP(Table4[[#This Row],[ProductID]],Products!A:A,Products!D:D,"Not Found")</f>
        <v>Smartphone</v>
      </c>
      <c r="R529">
        <f>_xlfn.XLOOKUP(Table4[[#This Row],[ProductID]],Products!A:A,Products!E:E,"Not Found")</f>
        <v>1197.18</v>
      </c>
      <c r="S529">
        <f>_xlfn.XLOOKUP(Table4[[#This Row],[ProductID]],Products!A:A,Products!F:F, "Not Found")</f>
        <v>722.74</v>
      </c>
      <c r="T529" t="str">
        <f>_xlfn.XLOOKUP(Table4[[#This Row],[CustomerID]],Customers!A:A,Customers!D:D, "Not Found")</f>
        <v>M</v>
      </c>
      <c r="U529" s="6">
        <f>_xlfn.XLOOKUP(Table4[[#This Row],[CustomerID]],Customers!A:A,Customers!E:E, "Not Found")</f>
        <v>20409</v>
      </c>
      <c r="V529">
        <f ca="1">DATEDIF(Table4[[#This Row],[CustomerBirthday]], TODAY(), "Y")</f>
        <v>70</v>
      </c>
      <c r="W529" t="str" cm="1">
        <f t="array" aca="1" ref="W529" ca="1">_xlfn.IFS(Table4[[#This Row],[Age]]&lt;25, "Under 25",Table4[[#This Row],[Age]]=34, "25-34", Table4[[#This Row],[Age]]&lt;=49, "35-49", Table4[[#This Row],[Age]]&lt;=64, "50-64", Table4[[#This Row],[Age]]&gt;=65, "65+")</f>
        <v>65+</v>
      </c>
      <c r="X529" t="str">
        <f>_xlfn.XLOOKUP(Table4[[#This Row],[StoreID]],Stores!A:A,Stores!B:B, "Not found")</f>
        <v>MegaMart Johnmouth</v>
      </c>
      <c r="Y529" t="str">
        <f>_xlfn.XLOOKUP(Table4[[#This Row],[StoreID]],Stores!A:A,Stores!C:C, "Not Found")</f>
        <v>Johnmouth</v>
      </c>
      <c r="Z529" t="str">
        <f>_xlfn.XLOOKUP(Table4[[#This Row],[StoreID]],Stores!A:A,Stores!D:D, "Not Found")</f>
        <v>East</v>
      </c>
    </row>
    <row r="530" spans="1:26">
      <c r="A530" t="s">
        <v>1396</v>
      </c>
      <c r="B530" s="1">
        <v>45777</v>
      </c>
      <c r="C530" t="s">
        <v>89</v>
      </c>
      <c r="D530" t="s">
        <v>788</v>
      </c>
      <c r="E530" t="s">
        <v>839</v>
      </c>
      <c r="F530">
        <v>1</v>
      </c>
      <c r="G530">
        <v>0.05</v>
      </c>
      <c r="H530" t="s">
        <v>871</v>
      </c>
      <c r="I530" s="4">
        <f>Table4[[#This Row],[Quantity]]*Table4[[#This Row],[UnitPrice]]</f>
        <v>1095.72</v>
      </c>
      <c r="J530" s="4">
        <f>Table4[[#This Row],[Gross Revenue]]*(1-Table4[[#This Row],[Discount]])</f>
        <v>1040.934</v>
      </c>
      <c r="K530" s="4">
        <f>Table4[[#This Row],[Quantity]]*Table4[[#This Row],[CostPrice]]</f>
        <v>822.2</v>
      </c>
      <c r="L530" s="4">
        <f>Table4[[#This Row],[Net Revenue]]-Table4[[#This Row],[Total Cost]]</f>
        <v>218.73399999999992</v>
      </c>
      <c r="M530" t="str">
        <f>_xlfn.XLOOKUP(Table4[[#This Row],[ProductID]], Products!A:A,Products!B:B, "Not Found")</f>
        <v>Foot Snacks</v>
      </c>
      <c r="N530" t="str">
        <f>TEXT(Table4[[#This Row],[Date]], "mmm")</f>
        <v>Apr</v>
      </c>
      <c r="O530" t="str">
        <f>TEXT(Table4[[#This Row],[Date]], "yyyy")</f>
        <v>2025</v>
      </c>
      <c r="P530" t="str">
        <f>_xlfn.XLOOKUP(Table4[[#This Row],[ProductID]],Products!A:A,Products!C:C, "Not Found")</f>
        <v>Groceries</v>
      </c>
      <c r="Q530" t="str">
        <f>_xlfn.XLOOKUP(Table4[[#This Row],[ProductID]],Products!A:A,Products!D:D,"Not Found")</f>
        <v>Snacks</v>
      </c>
      <c r="R530">
        <f>_xlfn.XLOOKUP(Table4[[#This Row],[ProductID]],Products!A:A,Products!E:E,"Not Found")</f>
        <v>1095.72</v>
      </c>
      <c r="S530">
        <f>_xlfn.XLOOKUP(Table4[[#This Row],[ProductID]],Products!A:A,Products!F:F, "Not Found")</f>
        <v>822.2</v>
      </c>
      <c r="T530" t="str">
        <f>_xlfn.XLOOKUP(Table4[[#This Row],[CustomerID]],Customers!A:A,Customers!D:D, "Not Found")</f>
        <v>M</v>
      </c>
      <c r="U530" s="6">
        <f>_xlfn.XLOOKUP(Table4[[#This Row],[CustomerID]],Customers!A:A,Customers!E:E, "Not Found")</f>
        <v>20409</v>
      </c>
      <c r="V530">
        <f ca="1">DATEDIF(Table4[[#This Row],[CustomerBirthday]], TODAY(), "Y")</f>
        <v>70</v>
      </c>
      <c r="W530" t="str" cm="1">
        <f t="array" aca="1" ref="W530" ca="1">_xlfn.IFS(Table4[[#This Row],[Age]]&lt;25, "Under 25",Table4[[#This Row],[Age]]=34, "25-34", Table4[[#This Row],[Age]]&lt;=49, "35-49", Table4[[#This Row],[Age]]&lt;=64, "50-64", Table4[[#This Row],[Age]]&gt;=65, "65+")</f>
        <v>65+</v>
      </c>
      <c r="X530" t="str">
        <f>_xlfn.XLOOKUP(Table4[[#This Row],[StoreID]],Stores!A:A,Stores!B:B, "Not found")</f>
        <v>MegaMart New Michele</v>
      </c>
      <c r="Y530" t="str">
        <f>_xlfn.XLOOKUP(Table4[[#This Row],[StoreID]],Stores!A:A,Stores!C:C, "Not Found")</f>
        <v>New Michele</v>
      </c>
      <c r="Z530" t="str">
        <f>_xlfn.XLOOKUP(Table4[[#This Row],[StoreID]],Stores!A:A,Stores!D:D, "Not Found")</f>
        <v>West</v>
      </c>
    </row>
    <row r="531" spans="1:26">
      <c r="A531" t="s">
        <v>1397</v>
      </c>
      <c r="B531" s="1">
        <v>45791</v>
      </c>
      <c r="C531" t="s">
        <v>503</v>
      </c>
      <c r="D531" t="s">
        <v>750</v>
      </c>
      <c r="E531" t="s">
        <v>839</v>
      </c>
      <c r="F531">
        <v>4</v>
      </c>
      <c r="G531">
        <v>0</v>
      </c>
      <c r="H531" t="s">
        <v>865</v>
      </c>
      <c r="I531" s="4">
        <f>Table4[[#This Row],[Quantity]]*Table4[[#This Row],[UnitPrice]]</f>
        <v>5371</v>
      </c>
      <c r="J531" s="4">
        <f>Table4[[#This Row],[Gross Revenue]]*(1-Table4[[#This Row],[Discount]])</f>
        <v>5371</v>
      </c>
      <c r="K531" s="4">
        <f>Table4[[#This Row],[Quantity]]*Table4[[#This Row],[CostPrice]]</f>
        <v>3191.76</v>
      </c>
      <c r="L531" s="4">
        <f>Table4[[#This Row],[Net Revenue]]-Table4[[#This Row],[Total Cost]]</f>
        <v>2179.2399999999998</v>
      </c>
      <c r="M531" t="str">
        <f>_xlfn.XLOOKUP(Table4[[#This Row],[ProductID]], Products!A:A,Products!B:B, "Not Found")</f>
        <v>Add Clothing</v>
      </c>
      <c r="N531" t="str">
        <f>TEXT(Table4[[#This Row],[Date]], "mmm")</f>
        <v>May</v>
      </c>
      <c r="O531" t="str">
        <f>TEXT(Table4[[#This Row],[Date]], "yyyy")</f>
        <v>2025</v>
      </c>
      <c r="P531" t="str">
        <f>_xlfn.XLOOKUP(Table4[[#This Row],[ProductID]],Products!A:A,Products!C:C, "Not Found")</f>
        <v>Fashion</v>
      </c>
      <c r="Q531" t="str">
        <f>_xlfn.XLOOKUP(Table4[[#This Row],[ProductID]],Products!A:A,Products!D:D,"Not Found")</f>
        <v>Clothing</v>
      </c>
      <c r="R531">
        <f>_xlfn.XLOOKUP(Table4[[#This Row],[ProductID]],Products!A:A,Products!E:E,"Not Found")</f>
        <v>1342.75</v>
      </c>
      <c r="S531">
        <f>_xlfn.XLOOKUP(Table4[[#This Row],[ProductID]],Products!A:A,Products!F:F, "Not Found")</f>
        <v>797.94</v>
      </c>
      <c r="T531" t="str">
        <f>_xlfn.XLOOKUP(Table4[[#This Row],[CustomerID]],Customers!A:A,Customers!D:D, "Not Found")</f>
        <v>F</v>
      </c>
      <c r="U531" s="6">
        <f>_xlfn.XLOOKUP(Table4[[#This Row],[CustomerID]],Customers!A:A,Customers!E:E, "Not Found")</f>
        <v>22552</v>
      </c>
      <c r="V531">
        <f ca="1">DATEDIF(Table4[[#This Row],[CustomerBirthday]], TODAY(), "Y")</f>
        <v>64</v>
      </c>
      <c r="W531" t="str" cm="1">
        <f t="array" aca="1" ref="W531" ca="1">_xlfn.IFS(Table4[[#This Row],[Age]]&lt;25, "Under 25",Table4[[#This Row],[Age]]=34, "25-34", Table4[[#This Row],[Age]]&lt;=49, "35-49", Table4[[#This Row],[Age]]&lt;=64, "50-64", Table4[[#This Row],[Age]]&gt;=65, "65+")</f>
        <v>50-64</v>
      </c>
      <c r="X531" t="str">
        <f>_xlfn.XLOOKUP(Table4[[#This Row],[StoreID]],Stores!A:A,Stores!B:B, "Not found")</f>
        <v>MegaMart New Michele</v>
      </c>
      <c r="Y531" t="str">
        <f>_xlfn.XLOOKUP(Table4[[#This Row],[StoreID]],Stores!A:A,Stores!C:C, "Not Found")</f>
        <v>New Michele</v>
      </c>
      <c r="Z531" t="str">
        <f>_xlfn.XLOOKUP(Table4[[#This Row],[StoreID]],Stores!A:A,Stores!D:D, "Not Found")</f>
        <v>West</v>
      </c>
    </row>
    <row r="532" spans="1:26">
      <c r="A532" t="s">
        <v>1398</v>
      </c>
      <c r="B532" s="1">
        <v>45213</v>
      </c>
      <c r="C532" t="s">
        <v>633</v>
      </c>
      <c r="D532" t="s">
        <v>786</v>
      </c>
      <c r="E532" t="s">
        <v>842</v>
      </c>
      <c r="F532">
        <v>2</v>
      </c>
      <c r="G532">
        <v>0</v>
      </c>
      <c r="H532" t="s">
        <v>871</v>
      </c>
      <c r="I532" s="4">
        <f>Table4[[#This Row],[Quantity]]*Table4[[#This Row],[UnitPrice]]</f>
        <v>58.48</v>
      </c>
      <c r="J532" s="4">
        <f>Table4[[#This Row],[Gross Revenue]]*(1-Table4[[#This Row],[Discount]])</f>
        <v>58.48</v>
      </c>
      <c r="K532" s="4">
        <f>Table4[[#This Row],[Quantity]]*Table4[[#This Row],[CostPrice]]</f>
        <v>30.56</v>
      </c>
      <c r="L532" s="4">
        <f>Table4[[#This Row],[Net Revenue]]-Table4[[#This Row],[Total Cost]]</f>
        <v>27.919999999999998</v>
      </c>
      <c r="M532" t="str">
        <f>_xlfn.XLOOKUP(Table4[[#This Row],[ProductID]], Products!A:A,Products!B:B, "Not Found")</f>
        <v>National Watches</v>
      </c>
      <c r="N532" t="str">
        <f>TEXT(Table4[[#This Row],[Date]], "mmm")</f>
        <v>Oct</v>
      </c>
      <c r="O532" t="str">
        <f>TEXT(Table4[[#This Row],[Date]], "yyyy")</f>
        <v>2023</v>
      </c>
      <c r="P532" t="str">
        <f>_xlfn.XLOOKUP(Table4[[#This Row],[ProductID]],Products!A:A,Products!C:C, "Not Found")</f>
        <v>Fashion</v>
      </c>
      <c r="Q532" t="str">
        <f>_xlfn.XLOOKUP(Table4[[#This Row],[ProductID]],Products!A:A,Products!D:D,"Not Found")</f>
        <v>Watches</v>
      </c>
      <c r="R532">
        <f>_xlfn.XLOOKUP(Table4[[#This Row],[ProductID]],Products!A:A,Products!E:E,"Not Found")</f>
        <v>29.24</v>
      </c>
      <c r="S532">
        <f>_xlfn.XLOOKUP(Table4[[#This Row],[ProductID]],Products!A:A,Products!F:F, "Not Found")</f>
        <v>15.28</v>
      </c>
      <c r="T532" t="str">
        <f>_xlfn.XLOOKUP(Table4[[#This Row],[CustomerID]],Customers!A:A,Customers!D:D, "Not Found")</f>
        <v>F</v>
      </c>
      <c r="U532" s="6">
        <f>_xlfn.XLOOKUP(Table4[[#This Row],[CustomerID]],Customers!A:A,Customers!E:E, "Not Found")</f>
        <v>31092</v>
      </c>
      <c r="V532">
        <f ca="1">DATEDIF(Table4[[#This Row],[CustomerBirthday]], TODAY(), "Y")</f>
        <v>41</v>
      </c>
      <c r="W532" t="str" cm="1">
        <f t="array" aca="1" ref="W532" ca="1">_xlfn.IFS(Table4[[#This Row],[Age]]&lt;25, "Under 25",Table4[[#This Row],[Age]]=34, "25-34", Table4[[#This Row],[Age]]&lt;=49, "35-49", Table4[[#This Row],[Age]]&lt;=64, "50-64", Table4[[#This Row],[Age]]&gt;=65, "65+")</f>
        <v>35-49</v>
      </c>
      <c r="X532" t="str">
        <f>_xlfn.XLOOKUP(Table4[[#This Row],[StoreID]],Stores!A:A,Stores!B:B, "Not found")</f>
        <v>MegaMart Brianahaven</v>
      </c>
      <c r="Y532" t="str">
        <f>_xlfn.XLOOKUP(Table4[[#This Row],[StoreID]],Stores!A:A,Stores!C:C, "Not Found")</f>
        <v>Brianahaven</v>
      </c>
      <c r="Z532" t="str">
        <f>_xlfn.XLOOKUP(Table4[[#This Row],[StoreID]],Stores!A:A,Stores!D:D, "Not Found")</f>
        <v>North</v>
      </c>
    </row>
    <row r="533" spans="1:26">
      <c r="A533" t="s">
        <v>1399</v>
      </c>
      <c r="B533" s="1">
        <v>45770</v>
      </c>
      <c r="C533" t="s">
        <v>93</v>
      </c>
      <c r="D533" t="s">
        <v>788</v>
      </c>
      <c r="E533" t="s">
        <v>842</v>
      </c>
      <c r="F533">
        <v>1</v>
      </c>
      <c r="G533">
        <v>0.15</v>
      </c>
      <c r="H533" t="s">
        <v>875</v>
      </c>
      <c r="I533" s="4">
        <f>Table4[[#This Row],[Quantity]]*Table4[[#This Row],[UnitPrice]]</f>
        <v>1095.72</v>
      </c>
      <c r="J533" s="4">
        <f>Table4[[#This Row],[Gross Revenue]]*(1-Table4[[#This Row],[Discount]])</f>
        <v>931.36199999999997</v>
      </c>
      <c r="K533" s="4">
        <f>Table4[[#This Row],[Quantity]]*Table4[[#This Row],[CostPrice]]</f>
        <v>822.2</v>
      </c>
      <c r="L533" s="4">
        <f>Table4[[#This Row],[Net Revenue]]-Table4[[#This Row],[Total Cost]]</f>
        <v>109.16199999999992</v>
      </c>
      <c r="M533" t="str">
        <f>_xlfn.XLOOKUP(Table4[[#This Row],[ProductID]], Products!A:A,Products!B:B, "Not Found")</f>
        <v>Foot Snacks</v>
      </c>
      <c r="N533" t="str">
        <f>TEXT(Table4[[#This Row],[Date]], "mmm")</f>
        <v>Apr</v>
      </c>
      <c r="O533" t="str">
        <f>TEXT(Table4[[#This Row],[Date]], "yyyy")</f>
        <v>2025</v>
      </c>
      <c r="P533" t="str">
        <f>_xlfn.XLOOKUP(Table4[[#This Row],[ProductID]],Products!A:A,Products!C:C, "Not Found")</f>
        <v>Groceries</v>
      </c>
      <c r="Q533" t="str">
        <f>_xlfn.XLOOKUP(Table4[[#This Row],[ProductID]],Products!A:A,Products!D:D,"Not Found")</f>
        <v>Snacks</v>
      </c>
      <c r="R533">
        <f>_xlfn.XLOOKUP(Table4[[#This Row],[ProductID]],Products!A:A,Products!E:E,"Not Found")</f>
        <v>1095.72</v>
      </c>
      <c r="S533">
        <f>_xlfn.XLOOKUP(Table4[[#This Row],[ProductID]],Products!A:A,Products!F:F, "Not Found")</f>
        <v>822.2</v>
      </c>
      <c r="T533" t="str">
        <f>_xlfn.XLOOKUP(Table4[[#This Row],[CustomerID]],Customers!A:A,Customers!D:D, "Not Found")</f>
        <v>F</v>
      </c>
      <c r="U533" s="6">
        <f>_xlfn.XLOOKUP(Table4[[#This Row],[CustomerID]],Customers!A:A,Customers!E:E, "Not Found")</f>
        <v>26428</v>
      </c>
      <c r="V533">
        <f ca="1">DATEDIF(Table4[[#This Row],[CustomerBirthday]], TODAY(), "Y")</f>
        <v>54</v>
      </c>
      <c r="W533" t="str" cm="1">
        <f t="array" aca="1" ref="W533" ca="1">_xlfn.IFS(Table4[[#This Row],[Age]]&lt;25, "Under 25",Table4[[#This Row],[Age]]=34, "25-34", Table4[[#This Row],[Age]]&lt;=49, "35-49", Table4[[#This Row],[Age]]&lt;=64, "50-64", Table4[[#This Row],[Age]]&gt;=65, "65+")</f>
        <v>50-64</v>
      </c>
      <c r="X533" t="str">
        <f>_xlfn.XLOOKUP(Table4[[#This Row],[StoreID]],Stores!A:A,Stores!B:B, "Not found")</f>
        <v>MegaMart Brianahaven</v>
      </c>
      <c r="Y533" t="str">
        <f>_xlfn.XLOOKUP(Table4[[#This Row],[StoreID]],Stores!A:A,Stores!C:C, "Not Found")</f>
        <v>Brianahaven</v>
      </c>
      <c r="Z533" t="str">
        <f>_xlfn.XLOOKUP(Table4[[#This Row],[StoreID]],Stores!A:A,Stores!D:D, "Not Found")</f>
        <v>North</v>
      </c>
    </row>
    <row r="534" spans="1:26">
      <c r="A534" t="s">
        <v>1400</v>
      </c>
      <c r="B534" s="1">
        <v>45252</v>
      </c>
      <c r="C534" t="s">
        <v>302</v>
      </c>
      <c r="D534" t="s">
        <v>772</v>
      </c>
      <c r="E534" t="s">
        <v>835</v>
      </c>
      <c r="F534">
        <v>1</v>
      </c>
      <c r="G534">
        <v>0</v>
      </c>
      <c r="H534" t="s">
        <v>871</v>
      </c>
      <c r="I534" s="4">
        <f>Table4[[#This Row],[Quantity]]*Table4[[#This Row],[UnitPrice]]</f>
        <v>1878.47</v>
      </c>
      <c r="J534" s="4">
        <f>Table4[[#This Row],[Gross Revenue]]*(1-Table4[[#This Row],[Discount]])</f>
        <v>1878.47</v>
      </c>
      <c r="K534" s="4">
        <f>Table4[[#This Row],[Quantity]]*Table4[[#This Row],[CostPrice]]</f>
        <v>1014.91</v>
      </c>
      <c r="L534" s="4">
        <f>Table4[[#This Row],[Net Revenue]]-Table4[[#This Row],[Total Cost]]</f>
        <v>863.56000000000006</v>
      </c>
      <c r="M534" t="str">
        <f>_xlfn.XLOOKUP(Table4[[#This Row],[ProductID]], Products!A:A,Products!B:B, "Not Found")</f>
        <v>And Footwear</v>
      </c>
      <c r="N534" t="str">
        <f>TEXT(Table4[[#This Row],[Date]], "mmm")</f>
        <v>Nov</v>
      </c>
      <c r="O534" t="str">
        <f>TEXT(Table4[[#This Row],[Date]], "yyyy")</f>
        <v>2023</v>
      </c>
      <c r="P534" t="str">
        <f>_xlfn.XLOOKUP(Table4[[#This Row],[ProductID]],Products!A:A,Products!C:C, "Not Found")</f>
        <v>Fashion</v>
      </c>
      <c r="Q534" t="str">
        <f>_xlfn.XLOOKUP(Table4[[#This Row],[ProductID]],Products!A:A,Products!D:D,"Not Found")</f>
        <v>Footwear</v>
      </c>
      <c r="R534">
        <f>_xlfn.XLOOKUP(Table4[[#This Row],[ProductID]],Products!A:A,Products!E:E,"Not Found")</f>
        <v>1878.47</v>
      </c>
      <c r="S534">
        <f>_xlfn.XLOOKUP(Table4[[#This Row],[ProductID]],Products!A:A,Products!F:F, "Not Found")</f>
        <v>1014.91</v>
      </c>
      <c r="T534" t="str">
        <f>_xlfn.XLOOKUP(Table4[[#This Row],[CustomerID]],Customers!A:A,Customers!D:D, "Not Found")</f>
        <v>F</v>
      </c>
      <c r="U534" s="6">
        <f>_xlfn.XLOOKUP(Table4[[#This Row],[CustomerID]],Customers!A:A,Customers!E:E, "Not Found")</f>
        <v>37929</v>
      </c>
      <c r="V534">
        <f ca="1">DATEDIF(Table4[[#This Row],[CustomerBirthday]], TODAY(), "Y")</f>
        <v>22</v>
      </c>
      <c r="W534" t="str" cm="1">
        <f t="array" aca="1" ref="W534" ca="1">_xlfn.IFS(Table4[[#This Row],[Age]]&lt;25, "Under 25",Table4[[#This Row],[Age]]=34, "25-34", Table4[[#This Row],[Age]]&lt;=49, "35-49", Table4[[#This Row],[Age]]&lt;=64, "50-64", Table4[[#This Row],[Age]]&gt;=65, "65+")</f>
        <v>Under 25</v>
      </c>
      <c r="X534" t="str">
        <f>_xlfn.XLOOKUP(Table4[[#This Row],[StoreID]],Stores!A:A,Stores!B:B, "Not found")</f>
        <v>MegaMart Peckmouth</v>
      </c>
      <c r="Y534" t="str">
        <f>_xlfn.XLOOKUP(Table4[[#This Row],[StoreID]],Stores!A:A,Stores!C:C, "Not Found")</f>
        <v>Peckmouth</v>
      </c>
      <c r="Z534" t="str">
        <f>_xlfn.XLOOKUP(Table4[[#This Row],[StoreID]],Stores!A:A,Stores!D:D, "Not Found")</f>
        <v>East</v>
      </c>
    </row>
    <row r="535" spans="1:26">
      <c r="A535" t="s">
        <v>1401</v>
      </c>
      <c r="B535" s="1">
        <v>45838</v>
      </c>
      <c r="C535" t="s">
        <v>636</v>
      </c>
      <c r="D535" t="s">
        <v>822</v>
      </c>
      <c r="E535" t="s">
        <v>831</v>
      </c>
      <c r="F535">
        <v>2</v>
      </c>
      <c r="G535">
        <v>0.15</v>
      </c>
      <c r="H535" t="s">
        <v>865</v>
      </c>
      <c r="I535" s="4">
        <f>Table4[[#This Row],[Quantity]]*Table4[[#This Row],[UnitPrice]]</f>
        <v>2432.7199999999998</v>
      </c>
      <c r="J535" s="4">
        <f>Table4[[#This Row],[Gross Revenue]]*(1-Table4[[#This Row],[Discount]])</f>
        <v>2067.8119999999999</v>
      </c>
      <c r="K535" s="4">
        <f>Table4[[#This Row],[Quantity]]*Table4[[#This Row],[CostPrice]]</f>
        <v>1589.6</v>
      </c>
      <c r="L535" s="4">
        <f>Table4[[#This Row],[Net Revenue]]-Table4[[#This Row],[Total Cost]]</f>
        <v>478.21199999999999</v>
      </c>
      <c r="M535" t="str">
        <f>_xlfn.XLOOKUP(Table4[[#This Row],[ProductID]], Products!A:A,Products!B:B, "Not Found")</f>
        <v>Nor Bags</v>
      </c>
      <c r="N535" t="str">
        <f>TEXT(Table4[[#This Row],[Date]], "mmm")</f>
        <v>Jun</v>
      </c>
      <c r="O535" t="str">
        <f>TEXT(Table4[[#This Row],[Date]], "yyyy")</f>
        <v>2025</v>
      </c>
      <c r="P535" t="str">
        <f>_xlfn.XLOOKUP(Table4[[#This Row],[ProductID]],Products!A:A,Products!C:C, "Not Found")</f>
        <v>Fashion</v>
      </c>
      <c r="Q535" t="str">
        <f>_xlfn.XLOOKUP(Table4[[#This Row],[ProductID]],Products!A:A,Products!D:D,"Not Found")</f>
        <v>Bags</v>
      </c>
      <c r="R535">
        <f>_xlfn.XLOOKUP(Table4[[#This Row],[ProductID]],Products!A:A,Products!E:E,"Not Found")</f>
        <v>1216.3599999999999</v>
      </c>
      <c r="S535">
        <f>_xlfn.XLOOKUP(Table4[[#This Row],[ProductID]],Products!A:A,Products!F:F, "Not Found")</f>
        <v>794.8</v>
      </c>
      <c r="T535" t="str">
        <f>_xlfn.XLOOKUP(Table4[[#This Row],[CustomerID]],Customers!A:A,Customers!D:D, "Not Found")</f>
        <v>F</v>
      </c>
      <c r="U535" s="6">
        <f>_xlfn.XLOOKUP(Table4[[#This Row],[CustomerID]],Customers!A:A,Customers!E:E, "Not Found")</f>
        <v>21899</v>
      </c>
      <c r="V535">
        <f ca="1">DATEDIF(Table4[[#This Row],[CustomerBirthday]], TODAY(), "Y")</f>
        <v>66</v>
      </c>
      <c r="W535" t="str" cm="1">
        <f t="array" aca="1" ref="W535" ca="1">_xlfn.IFS(Table4[[#This Row],[Age]]&lt;25, "Under 25",Table4[[#This Row],[Age]]=34, "25-34", Table4[[#This Row],[Age]]&lt;=49, "35-49", Table4[[#This Row],[Age]]&lt;=64, "50-64", Table4[[#This Row],[Age]]&gt;=65, "65+")</f>
        <v>65+</v>
      </c>
      <c r="X535" t="str">
        <f>_xlfn.XLOOKUP(Table4[[#This Row],[StoreID]],Stores!A:A,Stores!B:B, "Not found")</f>
        <v>MegaMart Jimenezborough</v>
      </c>
      <c r="Y535" t="str">
        <f>_xlfn.XLOOKUP(Table4[[#This Row],[StoreID]],Stores!A:A,Stores!C:C, "Not Found")</f>
        <v>Jimenezborough</v>
      </c>
      <c r="Z535" t="str">
        <f>_xlfn.XLOOKUP(Table4[[#This Row],[StoreID]],Stores!A:A,Stores!D:D, "Not Found")</f>
        <v>South</v>
      </c>
    </row>
    <row r="536" spans="1:26">
      <c r="A536" t="s">
        <v>1402</v>
      </c>
      <c r="B536" s="1">
        <v>45364</v>
      </c>
      <c r="C536" t="s">
        <v>491</v>
      </c>
      <c r="D536" t="s">
        <v>757</v>
      </c>
      <c r="E536" t="s">
        <v>846</v>
      </c>
      <c r="F536">
        <v>3</v>
      </c>
      <c r="G536">
        <v>0.05</v>
      </c>
      <c r="H536" t="s">
        <v>865</v>
      </c>
      <c r="I536" s="4">
        <f>Table4[[#This Row],[Quantity]]*Table4[[#This Row],[UnitPrice]]</f>
        <v>3738.33</v>
      </c>
      <c r="J536" s="4">
        <f>Table4[[#This Row],[Gross Revenue]]*(1-Table4[[#This Row],[Discount]])</f>
        <v>3551.4134999999997</v>
      </c>
      <c r="K536" s="4">
        <f>Table4[[#This Row],[Quantity]]*Table4[[#This Row],[CostPrice]]</f>
        <v>2500.56</v>
      </c>
      <c r="L536" s="4">
        <f>Table4[[#This Row],[Net Revenue]]-Table4[[#This Row],[Total Cost]]</f>
        <v>1050.8534999999997</v>
      </c>
      <c r="M536" t="str">
        <f>_xlfn.XLOOKUP(Table4[[#This Row],[ProductID]], Products!A:A,Products!B:B, "Not Found")</f>
        <v>Find Headphones</v>
      </c>
      <c r="N536" t="str">
        <f>TEXT(Table4[[#This Row],[Date]], "mmm")</f>
        <v>Mar</v>
      </c>
      <c r="O536" t="str">
        <f>TEXT(Table4[[#This Row],[Date]], "yyyy")</f>
        <v>2024</v>
      </c>
      <c r="P536" t="str">
        <f>_xlfn.XLOOKUP(Table4[[#This Row],[ProductID]],Products!A:A,Products!C:C, "Not Found")</f>
        <v>Electronics</v>
      </c>
      <c r="Q536" t="str">
        <f>_xlfn.XLOOKUP(Table4[[#This Row],[ProductID]],Products!A:A,Products!D:D,"Not Found")</f>
        <v>Headphones</v>
      </c>
      <c r="R536">
        <f>_xlfn.XLOOKUP(Table4[[#This Row],[ProductID]],Products!A:A,Products!E:E,"Not Found")</f>
        <v>1246.1099999999999</v>
      </c>
      <c r="S536">
        <f>_xlfn.XLOOKUP(Table4[[#This Row],[ProductID]],Products!A:A,Products!F:F, "Not Found")</f>
        <v>833.52</v>
      </c>
      <c r="T536" t="str">
        <f>_xlfn.XLOOKUP(Table4[[#This Row],[CustomerID]],Customers!A:A,Customers!D:D, "Not Found")</f>
        <v>F</v>
      </c>
      <c r="U536" s="6">
        <f>_xlfn.XLOOKUP(Table4[[#This Row],[CustomerID]],Customers!A:A,Customers!E:E, "Not Found")</f>
        <v>31076</v>
      </c>
      <c r="V536">
        <f ca="1">DATEDIF(Table4[[#This Row],[CustomerBirthday]], TODAY(), "Y")</f>
        <v>41</v>
      </c>
      <c r="W536" t="str" cm="1">
        <f t="array" aca="1" ref="W536" ca="1">_xlfn.IFS(Table4[[#This Row],[Age]]&lt;25, "Under 25",Table4[[#This Row],[Age]]=34, "25-34", Table4[[#This Row],[Age]]&lt;=49, "35-49", Table4[[#This Row],[Age]]&lt;=64, "50-64", Table4[[#This Row],[Age]]&gt;=65, "65+")</f>
        <v>35-49</v>
      </c>
      <c r="X536" t="str">
        <f>_xlfn.XLOOKUP(Table4[[#This Row],[StoreID]],Stores!A:A,Stores!B:B, "Not found")</f>
        <v>MegaMart Johnmouth</v>
      </c>
      <c r="Y536" t="str">
        <f>_xlfn.XLOOKUP(Table4[[#This Row],[StoreID]],Stores!A:A,Stores!C:C, "Not Found")</f>
        <v>Johnmouth</v>
      </c>
      <c r="Z536" t="str">
        <f>_xlfn.XLOOKUP(Table4[[#This Row],[StoreID]],Stores!A:A,Stores!D:D, "Not Found")</f>
        <v>East</v>
      </c>
    </row>
    <row r="537" spans="1:26">
      <c r="A537" t="s">
        <v>1403</v>
      </c>
      <c r="B537" s="1">
        <v>45185</v>
      </c>
      <c r="C537" t="s">
        <v>130</v>
      </c>
      <c r="D537" t="s">
        <v>820</v>
      </c>
      <c r="E537" t="s">
        <v>839</v>
      </c>
      <c r="F537">
        <v>1</v>
      </c>
      <c r="G537">
        <v>0</v>
      </c>
      <c r="H537" t="s">
        <v>865</v>
      </c>
      <c r="I537" s="4">
        <f>Table4[[#This Row],[Quantity]]*Table4[[#This Row],[UnitPrice]]</f>
        <v>1197.18</v>
      </c>
      <c r="J537" s="4">
        <f>Table4[[#This Row],[Gross Revenue]]*(1-Table4[[#This Row],[Discount]])</f>
        <v>1197.18</v>
      </c>
      <c r="K537" s="4">
        <f>Table4[[#This Row],[Quantity]]*Table4[[#This Row],[CostPrice]]</f>
        <v>722.74</v>
      </c>
      <c r="L537" s="4">
        <f>Table4[[#This Row],[Net Revenue]]-Table4[[#This Row],[Total Cost]]</f>
        <v>474.44000000000005</v>
      </c>
      <c r="M537" t="str">
        <f>_xlfn.XLOOKUP(Table4[[#This Row],[ProductID]], Products!A:A,Products!B:B, "Not Found")</f>
        <v>Or Smartphone</v>
      </c>
      <c r="N537" t="str">
        <f>TEXT(Table4[[#This Row],[Date]], "mmm")</f>
        <v>Sep</v>
      </c>
      <c r="O537" t="str">
        <f>TEXT(Table4[[#This Row],[Date]], "yyyy")</f>
        <v>2023</v>
      </c>
      <c r="P537" t="str">
        <f>_xlfn.XLOOKUP(Table4[[#This Row],[ProductID]],Products!A:A,Products!C:C, "Not Found")</f>
        <v>Electronics</v>
      </c>
      <c r="Q537" t="str">
        <f>_xlfn.XLOOKUP(Table4[[#This Row],[ProductID]],Products!A:A,Products!D:D,"Not Found")</f>
        <v>Smartphone</v>
      </c>
      <c r="R537">
        <f>_xlfn.XLOOKUP(Table4[[#This Row],[ProductID]],Products!A:A,Products!E:E,"Not Found")</f>
        <v>1197.18</v>
      </c>
      <c r="S537">
        <f>_xlfn.XLOOKUP(Table4[[#This Row],[ProductID]],Products!A:A,Products!F:F, "Not Found")</f>
        <v>722.74</v>
      </c>
      <c r="T537" t="str">
        <f>_xlfn.XLOOKUP(Table4[[#This Row],[CustomerID]],Customers!A:A,Customers!D:D, "Not Found")</f>
        <v>F</v>
      </c>
      <c r="U537" s="6">
        <f>_xlfn.XLOOKUP(Table4[[#This Row],[CustomerID]],Customers!A:A,Customers!E:E, "Not Found")</f>
        <v>28698</v>
      </c>
      <c r="V537">
        <f ca="1">DATEDIF(Table4[[#This Row],[CustomerBirthday]], TODAY(), "Y")</f>
        <v>48</v>
      </c>
      <c r="W537" t="str" cm="1">
        <f t="array" aca="1" ref="W537" ca="1">_xlfn.IFS(Table4[[#This Row],[Age]]&lt;25, "Under 25",Table4[[#This Row],[Age]]=34, "25-34", Table4[[#This Row],[Age]]&lt;=49, "35-49", Table4[[#This Row],[Age]]&lt;=64, "50-64", Table4[[#This Row],[Age]]&gt;=65, "65+")</f>
        <v>35-49</v>
      </c>
      <c r="X537" t="str">
        <f>_xlfn.XLOOKUP(Table4[[#This Row],[StoreID]],Stores!A:A,Stores!B:B, "Not found")</f>
        <v>MegaMart New Michele</v>
      </c>
      <c r="Y537" t="str">
        <f>_xlfn.XLOOKUP(Table4[[#This Row],[StoreID]],Stores!A:A,Stores!C:C, "Not Found")</f>
        <v>New Michele</v>
      </c>
      <c r="Z537" t="str">
        <f>_xlfn.XLOOKUP(Table4[[#This Row],[StoreID]],Stores!A:A,Stores!D:D, "Not Found")</f>
        <v>West</v>
      </c>
    </row>
    <row r="538" spans="1:26">
      <c r="A538" t="s">
        <v>1404</v>
      </c>
      <c r="B538" s="1">
        <v>45614</v>
      </c>
      <c r="C538" t="s">
        <v>411</v>
      </c>
      <c r="D538" t="s">
        <v>790</v>
      </c>
      <c r="E538" t="s">
        <v>839</v>
      </c>
      <c r="F538">
        <v>5</v>
      </c>
      <c r="G538">
        <v>0</v>
      </c>
      <c r="H538" t="s">
        <v>865</v>
      </c>
      <c r="I538" s="4">
        <f>Table4[[#This Row],[Quantity]]*Table4[[#This Row],[UnitPrice]]</f>
        <v>1523.55</v>
      </c>
      <c r="J538" s="4">
        <f>Table4[[#This Row],[Gross Revenue]]*(1-Table4[[#This Row],[Discount]])</f>
        <v>1523.55</v>
      </c>
      <c r="K538" s="4">
        <f>Table4[[#This Row],[Quantity]]*Table4[[#This Row],[CostPrice]]</f>
        <v>820.05</v>
      </c>
      <c r="L538" s="4">
        <f>Table4[[#This Row],[Net Revenue]]-Table4[[#This Row],[Total Cost]]</f>
        <v>703.5</v>
      </c>
      <c r="M538" t="str">
        <f>_xlfn.XLOOKUP(Table4[[#This Row],[ProductID]], Products!A:A,Products!B:B, "Not Found")</f>
        <v>Difficult Vegetables</v>
      </c>
      <c r="N538" t="str">
        <f>TEXT(Table4[[#This Row],[Date]], "mmm")</f>
        <v>Nov</v>
      </c>
      <c r="O538" t="str">
        <f>TEXT(Table4[[#This Row],[Date]], "yyyy")</f>
        <v>2024</v>
      </c>
      <c r="P538" t="str">
        <f>_xlfn.XLOOKUP(Table4[[#This Row],[ProductID]],Products!A:A,Products!C:C, "Not Found")</f>
        <v>Groceries</v>
      </c>
      <c r="Q538" t="str">
        <f>_xlfn.XLOOKUP(Table4[[#This Row],[ProductID]],Products!A:A,Products!D:D,"Not Found")</f>
        <v>Vegetables</v>
      </c>
      <c r="R538">
        <f>_xlfn.XLOOKUP(Table4[[#This Row],[ProductID]],Products!A:A,Products!E:E,"Not Found")</f>
        <v>304.70999999999998</v>
      </c>
      <c r="S538">
        <f>_xlfn.XLOOKUP(Table4[[#This Row],[ProductID]],Products!A:A,Products!F:F, "Not Found")</f>
        <v>164.01</v>
      </c>
      <c r="T538" t="str">
        <f>_xlfn.XLOOKUP(Table4[[#This Row],[CustomerID]],Customers!A:A,Customers!D:D, "Not Found")</f>
        <v>F</v>
      </c>
      <c r="U538" s="6">
        <f>_xlfn.XLOOKUP(Table4[[#This Row],[CustomerID]],Customers!A:A,Customers!E:E, "Not Found")</f>
        <v>24112</v>
      </c>
      <c r="V538">
        <f ca="1">DATEDIF(Table4[[#This Row],[CustomerBirthday]], TODAY(), "Y")</f>
        <v>60</v>
      </c>
      <c r="W538" t="str" cm="1">
        <f t="array" aca="1" ref="W538" ca="1">_xlfn.IFS(Table4[[#This Row],[Age]]&lt;25, "Under 25",Table4[[#This Row],[Age]]=34, "25-34", Table4[[#This Row],[Age]]&lt;=49, "35-49", Table4[[#This Row],[Age]]&lt;=64, "50-64", Table4[[#This Row],[Age]]&gt;=65, "65+")</f>
        <v>50-64</v>
      </c>
      <c r="X538" t="str">
        <f>_xlfn.XLOOKUP(Table4[[#This Row],[StoreID]],Stores!A:A,Stores!B:B, "Not found")</f>
        <v>MegaMart New Michele</v>
      </c>
      <c r="Y538" t="str">
        <f>_xlfn.XLOOKUP(Table4[[#This Row],[StoreID]],Stores!A:A,Stores!C:C, "Not Found")</f>
        <v>New Michele</v>
      </c>
      <c r="Z538" t="str">
        <f>_xlfn.XLOOKUP(Table4[[#This Row],[StoreID]],Stores!A:A,Stores!D:D, "Not Found")</f>
        <v>West</v>
      </c>
    </row>
    <row r="539" spans="1:26">
      <c r="A539" t="s">
        <v>1405</v>
      </c>
      <c r="B539" s="1">
        <v>45801</v>
      </c>
      <c r="C539" t="s">
        <v>647</v>
      </c>
      <c r="D539" t="s">
        <v>778</v>
      </c>
      <c r="E539" t="s">
        <v>846</v>
      </c>
      <c r="F539">
        <v>1</v>
      </c>
      <c r="G539">
        <v>0.15</v>
      </c>
      <c r="H539" t="s">
        <v>868</v>
      </c>
      <c r="I539" s="4">
        <f>Table4[[#This Row],[Quantity]]*Table4[[#This Row],[UnitPrice]]</f>
        <v>1015.76</v>
      </c>
      <c r="J539" s="4">
        <f>Table4[[#This Row],[Gross Revenue]]*(1-Table4[[#This Row],[Discount]])</f>
        <v>863.39599999999996</v>
      </c>
      <c r="K539" s="4">
        <f>Table4[[#This Row],[Quantity]]*Table4[[#This Row],[CostPrice]]</f>
        <v>584.4</v>
      </c>
      <c r="L539" s="4">
        <f>Table4[[#This Row],[Net Revenue]]-Table4[[#This Row],[Total Cost]]</f>
        <v>278.99599999999998</v>
      </c>
      <c r="M539" t="str">
        <f>_xlfn.XLOOKUP(Table4[[#This Row],[ProductID]], Products!A:A,Products!B:B, "Not Found")</f>
        <v>Behavior Dairy</v>
      </c>
      <c r="N539" t="str">
        <f>TEXT(Table4[[#This Row],[Date]], "mmm")</f>
        <v>May</v>
      </c>
      <c r="O539" t="str">
        <f>TEXT(Table4[[#This Row],[Date]], "yyyy")</f>
        <v>2025</v>
      </c>
      <c r="P539" t="str">
        <f>_xlfn.XLOOKUP(Table4[[#This Row],[ProductID]],Products!A:A,Products!C:C, "Not Found")</f>
        <v>Groceries</v>
      </c>
      <c r="Q539" t="str">
        <f>_xlfn.XLOOKUP(Table4[[#This Row],[ProductID]],Products!A:A,Products!D:D,"Not Found")</f>
        <v>Dairy</v>
      </c>
      <c r="R539">
        <f>_xlfn.XLOOKUP(Table4[[#This Row],[ProductID]],Products!A:A,Products!E:E,"Not Found")</f>
        <v>1015.76</v>
      </c>
      <c r="S539">
        <f>_xlfn.XLOOKUP(Table4[[#This Row],[ProductID]],Products!A:A,Products!F:F, "Not Found")</f>
        <v>584.4</v>
      </c>
      <c r="T539" t="str">
        <f>_xlfn.XLOOKUP(Table4[[#This Row],[CustomerID]],Customers!A:A,Customers!D:D, "Not Found")</f>
        <v>M</v>
      </c>
      <c r="U539" s="6">
        <f>_xlfn.XLOOKUP(Table4[[#This Row],[CustomerID]],Customers!A:A,Customers!E:E, "Not Found")</f>
        <v>33196</v>
      </c>
      <c r="V539">
        <f ca="1">DATEDIF(Table4[[#This Row],[CustomerBirthday]], TODAY(), "Y")</f>
        <v>35</v>
      </c>
      <c r="W539" t="str" cm="1">
        <f t="array" aca="1" ref="W539" ca="1">_xlfn.IFS(Table4[[#This Row],[Age]]&lt;25, "Under 25",Table4[[#This Row],[Age]]=34, "25-34", Table4[[#This Row],[Age]]&lt;=49, "35-49", Table4[[#This Row],[Age]]&lt;=64, "50-64", Table4[[#This Row],[Age]]&gt;=65, "65+")</f>
        <v>35-49</v>
      </c>
      <c r="X539" t="str">
        <f>_xlfn.XLOOKUP(Table4[[#This Row],[StoreID]],Stores!A:A,Stores!B:B, "Not found")</f>
        <v>MegaMart Johnmouth</v>
      </c>
      <c r="Y539" t="str">
        <f>_xlfn.XLOOKUP(Table4[[#This Row],[StoreID]],Stores!A:A,Stores!C:C, "Not Found")</f>
        <v>Johnmouth</v>
      </c>
      <c r="Z539" t="str">
        <f>_xlfn.XLOOKUP(Table4[[#This Row],[StoreID]],Stores!A:A,Stores!D:D, "Not Found")</f>
        <v>East</v>
      </c>
    </row>
    <row r="540" spans="1:26">
      <c r="A540" t="s">
        <v>1406</v>
      </c>
      <c r="B540" s="1">
        <v>45869</v>
      </c>
      <c r="C540" t="s">
        <v>480</v>
      </c>
      <c r="D540" t="s">
        <v>736</v>
      </c>
      <c r="E540" t="s">
        <v>839</v>
      </c>
      <c r="F540">
        <v>1</v>
      </c>
      <c r="G540">
        <v>0.15</v>
      </c>
      <c r="H540" t="s">
        <v>871</v>
      </c>
      <c r="I540" s="4">
        <f>Table4[[#This Row],[Quantity]]*Table4[[#This Row],[UnitPrice]]</f>
        <v>123.19</v>
      </c>
      <c r="J540" s="4">
        <f>Table4[[#This Row],[Gross Revenue]]*(1-Table4[[#This Row],[Discount]])</f>
        <v>104.7115</v>
      </c>
      <c r="K540" s="4">
        <f>Table4[[#This Row],[Quantity]]*Table4[[#This Row],[CostPrice]]</f>
        <v>80.36</v>
      </c>
      <c r="L540" s="4">
        <f>Table4[[#This Row],[Net Revenue]]-Table4[[#This Row],[Total Cost]]</f>
        <v>24.351500000000001</v>
      </c>
      <c r="M540" t="str">
        <f>_xlfn.XLOOKUP(Table4[[#This Row],[ProductID]], Products!A:A,Products!B:B, "Not Found")</f>
        <v>Us Snacks</v>
      </c>
      <c r="N540" t="str">
        <f>TEXT(Table4[[#This Row],[Date]], "mmm")</f>
        <v>Jul</v>
      </c>
      <c r="O540" t="str">
        <f>TEXT(Table4[[#This Row],[Date]], "yyyy")</f>
        <v>2025</v>
      </c>
      <c r="P540" t="str">
        <f>_xlfn.XLOOKUP(Table4[[#This Row],[ProductID]],Products!A:A,Products!C:C, "Not Found")</f>
        <v>Groceries</v>
      </c>
      <c r="Q540" t="str">
        <f>_xlfn.XLOOKUP(Table4[[#This Row],[ProductID]],Products!A:A,Products!D:D,"Not Found")</f>
        <v>Snacks</v>
      </c>
      <c r="R540">
        <f>_xlfn.XLOOKUP(Table4[[#This Row],[ProductID]],Products!A:A,Products!E:E,"Not Found")</f>
        <v>123.19</v>
      </c>
      <c r="S540">
        <f>_xlfn.XLOOKUP(Table4[[#This Row],[ProductID]],Products!A:A,Products!F:F, "Not Found")</f>
        <v>80.36</v>
      </c>
      <c r="T540" t="str">
        <f>_xlfn.XLOOKUP(Table4[[#This Row],[CustomerID]],Customers!A:A,Customers!D:D, "Not Found")</f>
        <v>M</v>
      </c>
      <c r="U540" s="6">
        <f>_xlfn.XLOOKUP(Table4[[#This Row],[CustomerID]],Customers!A:A,Customers!E:E, "Not Found")</f>
        <v>35356</v>
      </c>
      <c r="V540">
        <f ca="1">DATEDIF(Table4[[#This Row],[CustomerBirthday]], TODAY(), "Y")</f>
        <v>29</v>
      </c>
      <c r="W540" t="str" cm="1">
        <f t="array" aca="1" ref="W540" ca="1">_xlfn.IFS(Table4[[#This Row],[Age]]&lt;25, "Under 25",Table4[[#This Row],[Age]]=34, "25-34", Table4[[#This Row],[Age]]&lt;=49, "35-49", Table4[[#This Row],[Age]]&lt;=64, "50-64", Table4[[#This Row],[Age]]&gt;=65, "65+")</f>
        <v>35-49</v>
      </c>
      <c r="X540" t="str">
        <f>_xlfn.XLOOKUP(Table4[[#This Row],[StoreID]],Stores!A:A,Stores!B:B, "Not found")</f>
        <v>MegaMart New Michele</v>
      </c>
      <c r="Y540" t="str">
        <f>_xlfn.XLOOKUP(Table4[[#This Row],[StoreID]],Stores!A:A,Stores!C:C, "Not Found")</f>
        <v>New Michele</v>
      </c>
      <c r="Z540" t="str">
        <f>_xlfn.XLOOKUP(Table4[[#This Row],[StoreID]],Stores!A:A,Stores!D:D, "Not Found")</f>
        <v>West</v>
      </c>
    </row>
    <row r="541" spans="1:26">
      <c r="A541" t="s">
        <v>1407</v>
      </c>
      <c r="B541" s="1">
        <v>45553</v>
      </c>
      <c r="C541" t="s">
        <v>358</v>
      </c>
      <c r="D541" t="s">
        <v>766</v>
      </c>
      <c r="E541" t="s">
        <v>835</v>
      </c>
      <c r="F541">
        <v>3</v>
      </c>
      <c r="G541">
        <v>0</v>
      </c>
      <c r="H541" t="s">
        <v>875</v>
      </c>
      <c r="I541" s="4">
        <f>Table4[[#This Row],[Quantity]]*Table4[[#This Row],[UnitPrice]]</f>
        <v>3681.7200000000003</v>
      </c>
      <c r="J541" s="4">
        <f>Table4[[#This Row],[Gross Revenue]]*(1-Table4[[#This Row],[Discount]])</f>
        <v>3681.7200000000003</v>
      </c>
      <c r="K541" s="4">
        <f>Table4[[#This Row],[Quantity]]*Table4[[#This Row],[CostPrice]]</f>
        <v>2931.27</v>
      </c>
      <c r="L541" s="4">
        <f>Table4[[#This Row],[Net Revenue]]-Table4[[#This Row],[Total Cost]]</f>
        <v>750.45000000000027</v>
      </c>
      <c r="M541" t="str">
        <f>_xlfn.XLOOKUP(Table4[[#This Row],[ProductID]], Products!A:A,Products!B:B, "Not Found")</f>
        <v>Firm Dairy</v>
      </c>
      <c r="N541" t="str">
        <f>TEXT(Table4[[#This Row],[Date]], "mmm")</f>
        <v>Sep</v>
      </c>
      <c r="O541" t="str">
        <f>TEXT(Table4[[#This Row],[Date]], "yyyy")</f>
        <v>2024</v>
      </c>
      <c r="P541" t="str">
        <f>_xlfn.XLOOKUP(Table4[[#This Row],[ProductID]],Products!A:A,Products!C:C, "Not Found")</f>
        <v>Groceries</v>
      </c>
      <c r="Q541" t="str">
        <f>_xlfn.XLOOKUP(Table4[[#This Row],[ProductID]],Products!A:A,Products!D:D,"Not Found")</f>
        <v>Dairy</v>
      </c>
      <c r="R541">
        <f>_xlfn.XLOOKUP(Table4[[#This Row],[ProductID]],Products!A:A,Products!E:E,"Not Found")</f>
        <v>1227.24</v>
      </c>
      <c r="S541">
        <f>_xlfn.XLOOKUP(Table4[[#This Row],[ProductID]],Products!A:A,Products!F:F, "Not Found")</f>
        <v>977.09</v>
      </c>
      <c r="T541" t="str">
        <f>_xlfn.XLOOKUP(Table4[[#This Row],[CustomerID]],Customers!A:A,Customers!D:D, "Not Found")</f>
        <v>M</v>
      </c>
      <c r="U541" s="6">
        <f>_xlfn.XLOOKUP(Table4[[#This Row],[CustomerID]],Customers!A:A,Customers!E:E, "Not Found")</f>
        <v>30183</v>
      </c>
      <c r="V541">
        <f ca="1">DATEDIF(Table4[[#This Row],[CustomerBirthday]], TODAY(), "Y")</f>
        <v>43</v>
      </c>
      <c r="W541" t="str" cm="1">
        <f t="array" aca="1" ref="W541" ca="1">_xlfn.IFS(Table4[[#This Row],[Age]]&lt;25, "Under 25",Table4[[#This Row],[Age]]=34, "25-34", Table4[[#This Row],[Age]]&lt;=49, "35-49", Table4[[#This Row],[Age]]&lt;=64, "50-64", Table4[[#This Row],[Age]]&gt;=65, "65+")</f>
        <v>35-49</v>
      </c>
      <c r="X541" t="str">
        <f>_xlfn.XLOOKUP(Table4[[#This Row],[StoreID]],Stores!A:A,Stores!B:B, "Not found")</f>
        <v>MegaMart Peckmouth</v>
      </c>
      <c r="Y541" t="str">
        <f>_xlfn.XLOOKUP(Table4[[#This Row],[StoreID]],Stores!A:A,Stores!C:C, "Not Found")</f>
        <v>Peckmouth</v>
      </c>
      <c r="Z541" t="str">
        <f>_xlfn.XLOOKUP(Table4[[#This Row],[StoreID]],Stores!A:A,Stores!D:D, "Not Found")</f>
        <v>East</v>
      </c>
    </row>
    <row r="542" spans="1:26">
      <c r="A542" t="s">
        <v>1408</v>
      </c>
      <c r="B542" s="1">
        <v>45527</v>
      </c>
      <c r="C542" t="s">
        <v>228</v>
      </c>
      <c r="D542" t="s">
        <v>774</v>
      </c>
      <c r="E542" t="s">
        <v>846</v>
      </c>
      <c r="F542">
        <v>1</v>
      </c>
      <c r="G542">
        <v>0</v>
      </c>
      <c r="H542" t="s">
        <v>875</v>
      </c>
      <c r="I542" s="4">
        <f>Table4[[#This Row],[Quantity]]*Table4[[#This Row],[UnitPrice]]</f>
        <v>1487.41</v>
      </c>
      <c r="J542" s="4">
        <f>Table4[[#This Row],[Gross Revenue]]*(1-Table4[[#This Row],[Discount]])</f>
        <v>1487.41</v>
      </c>
      <c r="K542" s="4">
        <f>Table4[[#This Row],[Quantity]]*Table4[[#This Row],[CostPrice]]</f>
        <v>813.07</v>
      </c>
      <c r="L542" s="4">
        <f>Table4[[#This Row],[Net Revenue]]-Table4[[#This Row],[Total Cost]]</f>
        <v>674.34</v>
      </c>
      <c r="M542" t="str">
        <f>_xlfn.XLOOKUP(Table4[[#This Row],[ProductID]], Products!A:A,Products!B:B, "Not Found")</f>
        <v>Him Smartphone</v>
      </c>
      <c r="N542" t="str">
        <f>TEXT(Table4[[#This Row],[Date]], "mmm")</f>
        <v>Aug</v>
      </c>
      <c r="O542" t="str">
        <f>TEXT(Table4[[#This Row],[Date]], "yyyy")</f>
        <v>2024</v>
      </c>
      <c r="P542" t="str">
        <f>_xlfn.XLOOKUP(Table4[[#This Row],[ProductID]],Products!A:A,Products!C:C, "Not Found")</f>
        <v>Electronics</v>
      </c>
      <c r="Q542" t="str">
        <f>_xlfn.XLOOKUP(Table4[[#This Row],[ProductID]],Products!A:A,Products!D:D,"Not Found")</f>
        <v>Smartphone</v>
      </c>
      <c r="R542">
        <f>_xlfn.XLOOKUP(Table4[[#This Row],[ProductID]],Products!A:A,Products!E:E,"Not Found")</f>
        <v>1487.41</v>
      </c>
      <c r="S542">
        <f>_xlfn.XLOOKUP(Table4[[#This Row],[ProductID]],Products!A:A,Products!F:F, "Not Found")</f>
        <v>813.07</v>
      </c>
      <c r="T542" t="str">
        <f>_xlfn.XLOOKUP(Table4[[#This Row],[CustomerID]],Customers!A:A,Customers!D:D, "Not Found")</f>
        <v>F</v>
      </c>
      <c r="U542" s="6">
        <f>_xlfn.XLOOKUP(Table4[[#This Row],[CustomerID]],Customers!A:A,Customers!E:E, "Not Found")</f>
        <v>23142</v>
      </c>
      <c r="V542">
        <f ca="1">DATEDIF(Table4[[#This Row],[CustomerBirthday]], TODAY(), "Y")</f>
        <v>63</v>
      </c>
      <c r="W542" t="str" cm="1">
        <f t="array" aca="1" ref="W542" ca="1">_xlfn.IFS(Table4[[#This Row],[Age]]&lt;25, "Under 25",Table4[[#This Row],[Age]]=34, "25-34", Table4[[#This Row],[Age]]&lt;=49, "35-49", Table4[[#This Row],[Age]]&lt;=64, "50-64", Table4[[#This Row],[Age]]&gt;=65, "65+")</f>
        <v>50-64</v>
      </c>
      <c r="X542" t="str">
        <f>_xlfn.XLOOKUP(Table4[[#This Row],[StoreID]],Stores!A:A,Stores!B:B, "Not found")</f>
        <v>MegaMart Johnmouth</v>
      </c>
      <c r="Y542" t="str">
        <f>_xlfn.XLOOKUP(Table4[[#This Row],[StoreID]],Stores!A:A,Stores!C:C, "Not Found")</f>
        <v>Johnmouth</v>
      </c>
      <c r="Z542" t="str">
        <f>_xlfn.XLOOKUP(Table4[[#This Row],[StoreID]],Stores!A:A,Stores!D:D, "Not Found")</f>
        <v>East</v>
      </c>
    </row>
    <row r="543" spans="1:26">
      <c r="A543" t="s">
        <v>1409</v>
      </c>
      <c r="B543" s="1">
        <v>45897</v>
      </c>
      <c r="C543" t="s">
        <v>241</v>
      </c>
      <c r="D543" t="s">
        <v>722</v>
      </c>
      <c r="E543" t="s">
        <v>831</v>
      </c>
      <c r="F543">
        <v>4</v>
      </c>
      <c r="G543">
        <v>0.1</v>
      </c>
      <c r="H543" t="s">
        <v>868</v>
      </c>
      <c r="I543" s="4">
        <f>Table4[[#This Row],[Quantity]]*Table4[[#This Row],[UnitPrice]]</f>
        <v>7415.08</v>
      </c>
      <c r="J543" s="4">
        <f>Table4[[#This Row],[Gross Revenue]]*(1-Table4[[#This Row],[Discount]])</f>
        <v>6673.5720000000001</v>
      </c>
      <c r="K543" s="4">
        <f>Table4[[#This Row],[Quantity]]*Table4[[#This Row],[CostPrice]]</f>
        <v>5454.08</v>
      </c>
      <c r="L543" s="4">
        <f>Table4[[#This Row],[Net Revenue]]-Table4[[#This Row],[Total Cost]]</f>
        <v>1219.4920000000002</v>
      </c>
      <c r="M543" t="str">
        <f>_xlfn.XLOOKUP(Table4[[#This Row],[ProductID]], Products!A:A,Products!B:B, "Not Found")</f>
        <v>Four Accessories</v>
      </c>
      <c r="N543" t="str">
        <f>TEXT(Table4[[#This Row],[Date]], "mmm")</f>
        <v>Aug</v>
      </c>
      <c r="O543" t="str">
        <f>TEXT(Table4[[#This Row],[Date]], "yyyy")</f>
        <v>2025</v>
      </c>
      <c r="P543" t="str">
        <f>_xlfn.XLOOKUP(Table4[[#This Row],[ProductID]],Products!A:A,Products!C:C, "Not Found")</f>
        <v>Fashion</v>
      </c>
      <c r="Q543" t="str">
        <f>_xlfn.XLOOKUP(Table4[[#This Row],[ProductID]],Products!A:A,Products!D:D,"Not Found")</f>
        <v>Accessories</v>
      </c>
      <c r="R543">
        <f>_xlfn.XLOOKUP(Table4[[#This Row],[ProductID]],Products!A:A,Products!E:E,"Not Found")</f>
        <v>1853.77</v>
      </c>
      <c r="S543">
        <f>_xlfn.XLOOKUP(Table4[[#This Row],[ProductID]],Products!A:A,Products!F:F, "Not Found")</f>
        <v>1363.52</v>
      </c>
      <c r="T543" t="str">
        <f>_xlfn.XLOOKUP(Table4[[#This Row],[CustomerID]],Customers!A:A,Customers!D:D, "Not Found")</f>
        <v>M</v>
      </c>
      <c r="U543" s="6">
        <f>_xlfn.XLOOKUP(Table4[[#This Row],[CustomerID]],Customers!A:A,Customers!E:E, "Not Found")</f>
        <v>26671</v>
      </c>
      <c r="V543">
        <f ca="1">DATEDIF(Table4[[#This Row],[CustomerBirthday]], TODAY(), "Y")</f>
        <v>53</v>
      </c>
      <c r="W543" t="str" cm="1">
        <f t="array" aca="1" ref="W543" ca="1">_xlfn.IFS(Table4[[#This Row],[Age]]&lt;25, "Under 25",Table4[[#This Row],[Age]]=34, "25-34", Table4[[#This Row],[Age]]&lt;=49, "35-49", Table4[[#This Row],[Age]]&lt;=64, "50-64", Table4[[#This Row],[Age]]&gt;=65, "65+")</f>
        <v>50-64</v>
      </c>
      <c r="X543" t="str">
        <f>_xlfn.XLOOKUP(Table4[[#This Row],[StoreID]],Stores!A:A,Stores!B:B, "Not found")</f>
        <v>MegaMart Jimenezborough</v>
      </c>
      <c r="Y543" t="str">
        <f>_xlfn.XLOOKUP(Table4[[#This Row],[StoreID]],Stores!A:A,Stores!C:C, "Not Found")</f>
        <v>Jimenezborough</v>
      </c>
      <c r="Z543" t="str">
        <f>_xlfn.XLOOKUP(Table4[[#This Row],[StoreID]],Stores!A:A,Stores!D:D, "Not Found")</f>
        <v>South</v>
      </c>
    </row>
    <row r="544" spans="1:26">
      <c r="A544" t="s">
        <v>1410</v>
      </c>
      <c r="B544" s="1">
        <v>45359</v>
      </c>
      <c r="C544" t="s">
        <v>151</v>
      </c>
      <c r="D544" t="s">
        <v>734</v>
      </c>
      <c r="E544" t="s">
        <v>835</v>
      </c>
      <c r="F544">
        <v>1</v>
      </c>
      <c r="G544">
        <v>0.15</v>
      </c>
      <c r="H544" t="s">
        <v>871</v>
      </c>
      <c r="I544" s="4">
        <f>Table4[[#This Row],[Quantity]]*Table4[[#This Row],[UnitPrice]]</f>
        <v>109.78</v>
      </c>
      <c r="J544" s="4">
        <f>Table4[[#This Row],[Gross Revenue]]*(1-Table4[[#This Row],[Discount]])</f>
        <v>93.313000000000002</v>
      </c>
      <c r="K544" s="4">
        <f>Table4[[#This Row],[Quantity]]*Table4[[#This Row],[CostPrice]]</f>
        <v>70.59</v>
      </c>
      <c r="L544" s="4">
        <f>Table4[[#This Row],[Net Revenue]]-Table4[[#This Row],[Total Cost]]</f>
        <v>22.722999999999999</v>
      </c>
      <c r="M544" t="str">
        <f>_xlfn.XLOOKUP(Table4[[#This Row],[ProductID]], Products!A:A,Products!B:B, "Not Found")</f>
        <v>Recognize Footwear</v>
      </c>
      <c r="N544" t="str">
        <f>TEXT(Table4[[#This Row],[Date]], "mmm")</f>
        <v>Mar</v>
      </c>
      <c r="O544" t="str">
        <f>TEXT(Table4[[#This Row],[Date]], "yyyy")</f>
        <v>2024</v>
      </c>
      <c r="P544" t="str">
        <f>_xlfn.XLOOKUP(Table4[[#This Row],[ProductID]],Products!A:A,Products!C:C, "Not Found")</f>
        <v>Fashion</v>
      </c>
      <c r="Q544" t="str">
        <f>_xlfn.XLOOKUP(Table4[[#This Row],[ProductID]],Products!A:A,Products!D:D,"Not Found")</f>
        <v>Footwear</v>
      </c>
      <c r="R544">
        <f>_xlfn.XLOOKUP(Table4[[#This Row],[ProductID]],Products!A:A,Products!E:E,"Not Found")</f>
        <v>109.78</v>
      </c>
      <c r="S544">
        <f>_xlfn.XLOOKUP(Table4[[#This Row],[ProductID]],Products!A:A,Products!F:F, "Not Found")</f>
        <v>70.59</v>
      </c>
      <c r="T544" t="str">
        <f>_xlfn.XLOOKUP(Table4[[#This Row],[CustomerID]],Customers!A:A,Customers!D:D, "Not Found")</f>
        <v>F</v>
      </c>
      <c r="U544" s="6">
        <f>_xlfn.XLOOKUP(Table4[[#This Row],[CustomerID]],Customers!A:A,Customers!E:E, "Not Found")</f>
        <v>35371</v>
      </c>
      <c r="V544">
        <f ca="1">DATEDIF(Table4[[#This Row],[CustomerBirthday]], TODAY(), "Y")</f>
        <v>29</v>
      </c>
      <c r="W544" t="str" cm="1">
        <f t="array" aca="1" ref="W544" ca="1">_xlfn.IFS(Table4[[#This Row],[Age]]&lt;25, "Under 25",Table4[[#This Row],[Age]]=34, "25-34", Table4[[#This Row],[Age]]&lt;=49, "35-49", Table4[[#This Row],[Age]]&lt;=64, "50-64", Table4[[#This Row],[Age]]&gt;=65, "65+")</f>
        <v>35-49</v>
      </c>
      <c r="X544" t="str">
        <f>_xlfn.XLOOKUP(Table4[[#This Row],[StoreID]],Stores!A:A,Stores!B:B, "Not found")</f>
        <v>MegaMart Peckmouth</v>
      </c>
      <c r="Y544" t="str">
        <f>_xlfn.XLOOKUP(Table4[[#This Row],[StoreID]],Stores!A:A,Stores!C:C, "Not Found")</f>
        <v>Peckmouth</v>
      </c>
      <c r="Z544" t="str">
        <f>_xlfn.XLOOKUP(Table4[[#This Row],[StoreID]],Stores!A:A,Stores!D:D, "Not Found")</f>
        <v>East</v>
      </c>
    </row>
    <row r="545" spans="1:26">
      <c r="A545" t="s">
        <v>1411</v>
      </c>
      <c r="B545" s="1">
        <v>45228</v>
      </c>
      <c r="C545" t="s">
        <v>313</v>
      </c>
      <c r="D545" t="s">
        <v>804</v>
      </c>
      <c r="E545" t="s">
        <v>835</v>
      </c>
      <c r="F545">
        <v>4</v>
      </c>
      <c r="G545">
        <v>0.1</v>
      </c>
      <c r="H545" t="s">
        <v>865</v>
      </c>
      <c r="I545" s="4">
        <f>Table4[[#This Row],[Quantity]]*Table4[[#This Row],[UnitPrice]]</f>
        <v>2163.7600000000002</v>
      </c>
      <c r="J545" s="4">
        <f>Table4[[#This Row],[Gross Revenue]]*(1-Table4[[#This Row],[Discount]])</f>
        <v>1947.3840000000002</v>
      </c>
      <c r="K545" s="4">
        <f>Table4[[#This Row],[Quantity]]*Table4[[#This Row],[CostPrice]]</f>
        <v>1593</v>
      </c>
      <c r="L545" s="4">
        <f>Table4[[#This Row],[Net Revenue]]-Table4[[#This Row],[Total Cost]]</f>
        <v>354.38400000000024</v>
      </c>
      <c r="M545" t="str">
        <f>_xlfn.XLOOKUP(Table4[[#This Row],[ProductID]], Products!A:A,Products!B:B, "Not Found")</f>
        <v>Church Clothing</v>
      </c>
      <c r="N545" t="str">
        <f>TEXT(Table4[[#This Row],[Date]], "mmm")</f>
        <v>Oct</v>
      </c>
      <c r="O545" t="str">
        <f>TEXT(Table4[[#This Row],[Date]], "yyyy")</f>
        <v>2023</v>
      </c>
      <c r="P545" t="str">
        <f>_xlfn.XLOOKUP(Table4[[#This Row],[ProductID]],Products!A:A,Products!C:C, "Not Found")</f>
        <v>Fashion</v>
      </c>
      <c r="Q545" t="str">
        <f>_xlfn.XLOOKUP(Table4[[#This Row],[ProductID]],Products!A:A,Products!D:D,"Not Found")</f>
        <v>Clothing</v>
      </c>
      <c r="R545">
        <f>_xlfn.XLOOKUP(Table4[[#This Row],[ProductID]],Products!A:A,Products!E:E,"Not Found")</f>
        <v>540.94000000000005</v>
      </c>
      <c r="S545">
        <f>_xlfn.XLOOKUP(Table4[[#This Row],[ProductID]],Products!A:A,Products!F:F, "Not Found")</f>
        <v>398.25</v>
      </c>
      <c r="T545" t="str">
        <f>_xlfn.XLOOKUP(Table4[[#This Row],[CustomerID]],Customers!A:A,Customers!D:D, "Not Found")</f>
        <v>F</v>
      </c>
      <c r="U545" s="6">
        <f>_xlfn.XLOOKUP(Table4[[#This Row],[CustomerID]],Customers!A:A,Customers!E:E, "Not Found")</f>
        <v>29674</v>
      </c>
      <c r="V545">
        <f ca="1">DATEDIF(Table4[[#This Row],[CustomerBirthday]], TODAY(), "Y")</f>
        <v>45</v>
      </c>
      <c r="W545" t="str" cm="1">
        <f t="array" aca="1" ref="W545" ca="1">_xlfn.IFS(Table4[[#This Row],[Age]]&lt;25, "Under 25",Table4[[#This Row],[Age]]=34, "25-34", Table4[[#This Row],[Age]]&lt;=49, "35-49", Table4[[#This Row],[Age]]&lt;=64, "50-64", Table4[[#This Row],[Age]]&gt;=65, "65+")</f>
        <v>35-49</v>
      </c>
      <c r="X545" t="str">
        <f>_xlfn.XLOOKUP(Table4[[#This Row],[StoreID]],Stores!A:A,Stores!B:B, "Not found")</f>
        <v>MegaMart Peckmouth</v>
      </c>
      <c r="Y545" t="str">
        <f>_xlfn.XLOOKUP(Table4[[#This Row],[StoreID]],Stores!A:A,Stores!C:C, "Not Found")</f>
        <v>Peckmouth</v>
      </c>
      <c r="Z545" t="str">
        <f>_xlfn.XLOOKUP(Table4[[#This Row],[StoreID]],Stores!A:A,Stores!D:D, "Not Found")</f>
        <v>East</v>
      </c>
    </row>
    <row r="546" spans="1:26">
      <c r="A546" t="s">
        <v>1412</v>
      </c>
      <c r="B546" s="1">
        <v>45666</v>
      </c>
      <c r="C546" t="s">
        <v>81</v>
      </c>
      <c r="D546" t="s">
        <v>806</v>
      </c>
      <c r="E546" t="s">
        <v>846</v>
      </c>
      <c r="F546">
        <v>3</v>
      </c>
      <c r="G546">
        <v>0</v>
      </c>
      <c r="H546" t="s">
        <v>875</v>
      </c>
      <c r="I546" s="4">
        <f>Table4[[#This Row],[Quantity]]*Table4[[#This Row],[UnitPrice]]</f>
        <v>5236.83</v>
      </c>
      <c r="J546" s="4">
        <f>Table4[[#This Row],[Gross Revenue]]*(1-Table4[[#This Row],[Discount]])</f>
        <v>5236.83</v>
      </c>
      <c r="K546" s="4">
        <f>Table4[[#This Row],[Quantity]]*Table4[[#This Row],[CostPrice]]</f>
        <v>3967.32</v>
      </c>
      <c r="L546" s="4">
        <f>Table4[[#This Row],[Net Revenue]]-Table4[[#This Row],[Total Cost]]</f>
        <v>1269.5099999999998</v>
      </c>
      <c r="M546" t="str">
        <f>_xlfn.XLOOKUP(Table4[[#This Row],[ProductID]], Products!A:A,Products!B:B, "Not Found")</f>
        <v>Piece Headphones</v>
      </c>
      <c r="N546" t="str">
        <f>TEXT(Table4[[#This Row],[Date]], "mmm")</f>
        <v>Jan</v>
      </c>
      <c r="O546" t="str">
        <f>TEXT(Table4[[#This Row],[Date]], "yyyy")</f>
        <v>2025</v>
      </c>
      <c r="P546" t="str">
        <f>_xlfn.XLOOKUP(Table4[[#This Row],[ProductID]],Products!A:A,Products!C:C, "Not Found")</f>
        <v>Electronics</v>
      </c>
      <c r="Q546" t="str">
        <f>_xlfn.XLOOKUP(Table4[[#This Row],[ProductID]],Products!A:A,Products!D:D,"Not Found")</f>
        <v>Headphones</v>
      </c>
      <c r="R546">
        <f>_xlfn.XLOOKUP(Table4[[#This Row],[ProductID]],Products!A:A,Products!E:E,"Not Found")</f>
        <v>1745.61</v>
      </c>
      <c r="S546">
        <f>_xlfn.XLOOKUP(Table4[[#This Row],[ProductID]],Products!A:A,Products!F:F, "Not Found")</f>
        <v>1322.44</v>
      </c>
      <c r="T546" t="str">
        <f>_xlfn.XLOOKUP(Table4[[#This Row],[CustomerID]],Customers!A:A,Customers!D:D, "Not Found")</f>
        <v>F</v>
      </c>
      <c r="U546" s="6">
        <f>_xlfn.XLOOKUP(Table4[[#This Row],[CustomerID]],Customers!A:A,Customers!E:E, "Not Found")</f>
        <v>30128</v>
      </c>
      <c r="V546">
        <f ca="1">DATEDIF(Table4[[#This Row],[CustomerBirthday]], TODAY(), "Y")</f>
        <v>44</v>
      </c>
      <c r="W546" t="str" cm="1">
        <f t="array" aca="1" ref="W546" ca="1">_xlfn.IFS(Table4[[#This Row],[Age]]&lt;25, "Under 25",Table4[[#This Row],[Age]]=34, "25-34", Table4[[#This Row],[Age]]&lt;=49, "35-49", Table4[[#This Row],[Age]]&lt;=64, "50-64", Table4[[#This Row],[Age]]&gt;=65, "65+")</f>
        <v>35-49</v>
      </c>
      <c r="X546" t="str">
        <f>_xlfn.XLOOKUP(Table4[[#This Row],[StoreID]],Stores!A:A,Stores!B:B, "Not found")</f>
        <v>MegaMart Johnmouth</v>
      </c>
      <c r="Y546" t="str">
        <f>_xlfn.XLOOKUP(Table4[[#This Row],[StoreID]],Stores!A:A,Stores!C:C, "Not Found")</f>
        <v>Johnmouth</v>
      </c>
      <c r="Z546" t="str">
        <f>_xlfn.XLOOKUP(Table4[[#This Row],[StoreID]],Stores!A:A,Stores!D:D, "Not Found")</f>
        <v>East</v>
      </c>
    </row>
    <row r="547" spans="1:26">
      <c r="A547" t="s">
        <v>1413</v>
      </c>
      <c r="B547" s="1">
        <v>45823</v>
      </c>
      <c r="C547" t="s">
        <v>179</v>
      </c>
      <c r="D547" t="s">
        <v>728</v>
      </c>
      <c r="E547" t="s">
        <v>835</v>
      </c>
      <c r="F547">
        <v>5</v>
      </c>
      <c r="G547">
        <v>0</v>
      </c>
      <c r="H547" t="s">
        <v>868</v>
      </c>
      <c r="I547" s="4">
        <f>Table4[[#This Row],[Quantity]]*Table4[[#This Row],[UnitPrice]]</f>
        <v>1590.25</v>
      </c>
      <c r="J547" s="4">
        <f>Table4[[#This Row],[Gross Revenue]]*(1-Table4[[#This Row],[Discount]])</f>
        <v>1590.25</v>
      </c>
      <c r="K547" s="4">
        <f>Table4[[#This Row],[Quantity]]*Table4[[#This Row],[CostPrice]]</f>
        <v>936.7</v>
      </c>
      <c r="L547" s="4">
        <f>Table4[[#This Row],[Net Revenue]]-Table4[[#This Row],[Total Cost]]</f>
        <v>653.54999999999995</v>
      </c>
      <c r="M547" t="str">
        <f>_xlfn.XLOOKUP(Table4[[#This Row],[ProductID]], Products!A:A,Products!B:B, "Not Found")</f>
        <v>Company Fruits</v>
      </c>
      <c r="N547" t="str">
        <f>TEXT(Table4[[#This Row],[Date]], "mmm")</f>
        <v>Jun</v>
      </c>
      <c r="O547" t="str">
        <f>TEXT(Table4[[#This Row],[Date]], "yyyy")</f>
        <v>2025</v>
      </c>
      <c r="P547" t="str">
        <f>_xlfn.XLOOKUP(Table4[[#This Row],[ProductID]],Products!A:A,Products!C:C, "Not Found")</f>
        <v>Groceries</v>
      </c>
      <c r="Q547" t="str">
        <f>_xlfn.XLOOKUP(Table4[[#This Row],[ProductID]],Products!A:A,Products!D:D,"Not Found")</f>
        <v>Fruits</v>
      </c>
      <c r="R547">
        <f>_xlfn.XLOOKUP(Table4[[#This Row],[ProductID]],Products!A:A,Products!E:E,"Not Found")</f>
        <v>318.05</v>
      </c>
      <c r="S547">
        <f>_xlfn.XLOOKUP(Table4[[#This Row],[ProductID]],Products!A:A,Products!F:F, "Not Found")</f>
        <v>187.34</v>
      </c>
      <c r="T547" t="str">
        <f>_xlfn.XLOOKUP(Table4[[#This Row],[CustomerID]],Customers!A:A,Customers!D:D, "Not Found")</f>
        <v>M</v>
      </c>
      <c r="U547" s="6">
        <f>_xlfn.XLOOKUP(Table4[[#This Row],[CustomerID]],Customers!A:A,Customers!E:E, "Not Found")</f>
        <v>23397</v>
      </c>
      <c r="V547">
        <f ca="1">DATEDIF(Table4[[#This Row],[CustomerBirthday]], TODAY(), "Y")</f>
        <v>62</v>
      </c>
      <c r="W547" t="str" cm="1">
        <f t="array" aca="1" ref="W547" ca="1">_xlfn.IFS(Table4[[#This Row],[Age]]&lt;25, "Under 25",Table4[[#This Row],[Age]]=34, "25-34", Table4[[#This Row],[Age]]&lt;=49, "35-49", Table4[[#This Row],[Age]]&lt;=64, "50-64", Table4[[#This Row],[Age]]&gt;=65, "65+")</f>
        <v>50-64</v>
      </c>
      <c r="X547" t="str">
        <f>_xlfn.XLOOKUP(Table4[[#This Row],[StoreID]],Stores!A:A,Stores!B:B, "Not found")</f>
        <v>MegaMart Peckmouth</v>
      </c>
      <c r="Y547" t="str">
        <f>_xlfn.XLOOKUP(Table4[[#This Row],[StoreID]],Stores!A:A,Stores!C:C, "Not Found")</f>
        <v>Peckmouth</v>
      </c>
      <c r="Z547" t="str">
        <f>_xlfn.XLOOKUP(Table4[[#This Row],[StoreID]],Stores!A:A,Stores!D:D, "Not Found")</f>
        <v>East</v>
      </c>
    </row>
    <row r="548" spans="1:26">
      <c r="A548" t="s">
        <v>1414</v>
      </c>
      <c r="B548" s="1">
        <v>45254</v>
      </c>
      <c r="C548" t="s">
        <v>74</v>
      </c>
      <c r="D548" t="s">
        <v>810</v>
      </c>
      <c r="E548" t="s">
        <v>842</v>
      </c>
      <c r="F548">
        <v>3</v>
      </c>
      <c r="G548">
        <v>0.1</v>
      </c>
      <c r="H548" t="s">
        <v>865</v>
      </c>
      <c r="I548" s="4">
        <f>Table4[[#This Row],[Quantity]]*Table4[[#This Row],[UnitPrice]]</f>
        <v>1360.8600000000001</v>
      </c>
      <c r="J548" s="4">
        <f>Table4[[#This Row],[Gross Revenue]]*(1-Table4[[#This Row],[Discount]])</f>
        <v>1224.7740000000001</v>
      </c>
      <c r="K548" s="4">
        <f>Table4[[#This Row],[Quantity]]*Table4[[#This Row],[CostPrice]]</f>
        <v>949.89</v>
      </c>
      <c r="L548" s="4">
        <f>Table4[[#This Row],[Net Revenue]]-Table4[[#This Row],[Total Cost]]</f>
        <v>274.88400000000013</v>
      </c>
      <c r="M548" t="str">
        <f>_xlfn.XLOOKUP(Table4[[#This Row],[ProductID]], Products!A:A,Products!B:B, "Not Found")</f>
        <v>Maybe Clothing</v>
      </c>
      <c r="N548" t="str">
        <f>TEXT(Table4[[#This Row],[Date]], "mmm")</f>
        <v>Nov</v>
      </c>
      <c r="O548" t="str">
        <f>TEXT(Table4[[#This Row],[Date]], "yyyy")</f>
        <v>2023</v>
      </c>
      <c r="P548" t="str">
        <f>_xlfn.XLOOKUP(Table4[[#This Row],[ProductID]],Products!A:A,Products!C:C, "Not Found")</f>
        <v>Fashion</v>
      </c>
      <c r="Q548" t="str">
        <f>_xlfn.XLOOKUP(Table4[[#This Row],[ProductID]],Products!A:A,Products!D:D,"Not Found")</f>
        <v>Clothing</v>
      </c>
      <c r="R548">
        <f>_xlfn.XLOOKUP(Table4[[#This Row],[ProductID]],Products!A:A,Products!E:E,"Not Found")</f>
        <v>453.62</v>
      </c>
      <c r="S548">
        <f>_xlfn.XLOOKUP(Table4[[#This Row],[ProductID]],Products!A:A,Products!F:F, "Not Found")</f>
        <v>316.63</v>
      </c>
      <c r="T548" t="str">
        <f>_xlfn.XLOOKUP(Table4[[#This Row],[CustomerID]],Customers!A:A,Customers!D:D, "Not Found")</f>
        <v>M</v>
      </c>
      <c r="U548" s="6">
        <f>_xlfn.XLOOKUP(Table4[[#This Row],[CustomerID]],Customers!A:A,Customers!E:E, "Not Found")</f>
        <v>34565</v>
      </c>
      <c r="V548">
        <f ca="1">DATEDIF(Table4[[#This Row],[CustomerBirthday]], TODAY(), "Y")</f>
        <v>31</v>
      </c>
      <c r="W548" t="str" cm="1">
        <f t="array" aca="1" ref="W548" ca="1">_xlfn.IFS(Table4[[#This Row],[Age]]&lt;25, "Under 25",Table4[[#This Row],[Age]]=34, "25-34", Table4[[#This Row],[Age]]&lt;=49, "35-49", Table4[[#This Row],[Age]]&lt;=64, "50-64", Table4[[#This Row],[Age]]&gt;=65, "65+")</f>
        <v>35-49</v>
      </c>
      <c r="X548" t="str">
        <f>_xlfn.XLOOKUP(Table4[[#This Row],[StoreID]],Stores!A:A,Stores!B:B, "Not found")</f>
        <v>MegaMart Brianahaven</v>
      </c>
      <c r="Y548" t="str">
        <f>_xlfn.XLOOKUP(Table4[[#This Row],[StoreID]],Stores!A:A,Stores!C:C, "Not Found")</f>
        <v>Brianahaven</v>
      </c>
      <c r="Z548" t="str">
        <f>_xlfn.XLOOKUP(Table4[[#This Row],[StoreID]],Stores!A:A,Stores!D:D, "Not Found")</f>
        <v>North</v>
      </c>
    </row>
    <row r="549" spans="1:26">
      <c r="A549" t="s">
        <v>1415</v>
      </c>
      <c r="B549" s="1">
        <v>45187</v>
      </c>
      <c r="C549" t="s">
        <v>93</v>
      </c>
      <c r="D549" t="s">
        <v>820</v>
      </c>
      <c r="E549" t="s">
        <v>846</v>
      </c>
      <c r="F549">
        <v>4</v>
      </c>
      <c r="G549">
        <v>0</v>
      </c>
      <c r="H549" t="s">
        <v>865</v>
      </c>
      <c r="I549" s="4">
        <f>Table4[[#This Row],[Quantity]]*Table4[[#This Row],[UnitPrice]]</f>
        <v>4788.72</v>
      </c>
      <c r="J549" s="4">
        <f>Table4[[#This Row],[Gross Revenue]]*(1-Table4[[#This Row],[Discount]])</f>
        <v>4788.72</v>
      </c>
      <c r="K549" s="4">
        <f>Table4[[#This Row],[Quantity]]*Table4[[#This Row],[CostPrice]]</f>
        <v>2890.96</v>
      </c>
      <c r="L549" s="4">
        <f>Table4[[#This Row],[Net Revenue]]-Table4[[#This Row],[Total Cost]]</f>
        <v>1897.7600000000002</v>
      </c>
      <c r="M549" t="str">
        <f>_xlfn.XLOOKUP(Table4[[#This Row],[ProductID]], Products!A:A,Products!B:B, "Not Found")</f>
        <v>Or Smartphone</v>
      </c>
      <c r="N549" t="str">
        <f>TEXT(Table4[[#This Row],[Date]], "mmm")</f>
        <v>Sep</v>
      </c>
      <c r="O549" t="str">
        <f>TEXT(Table4[[#This Row],[Date]], "yyyy")</f>
        <v>2023</v>
      </c>
      <c r="P549" t="str">
        <f>_xlfn.XLOOKUP(Table4[[#This Row],[ProductID]],Products!A:A,Products!C:C, "Not Found")</f>
        <v>Electronics</v>
      </c>
      <c r="Q549" t="str">
        <f>_xlfn.XLOOKUP(Table4[[#This Row],[ProductID]],Products!A:A,Products!D:D,"Not Found")</f>
        <v>Smartphone</v>
      </c>
      <c r="R549">
        <f>_xlfn.XLOOKUP(Table4[[#This Row],[ProductID]],Products!A:A,Products!E:E,"Not Found")</f>
        <v>1197.18</v>
      </c>
      <c r="S549">
        <f>_xlfn.XLOOKUP(Table4[[#This Row],[ProductID]],Products!A:A,Products!F:F, "Not Found")</f>
        <v>722.74</v>
      </c>
      <c r="T549" t="str">
        <f>_xlfn.XLOOKUP(Table4[[#This Row],[CustomerID]],Customers!A:A,Customers!D:D, "Not Found")</f>
        <v>F</v>
      </c>
      <c r="U549" s="6">
        <f>_xlfn.XLOOKUP(Table4[[#This Row],[CustomerID]],Customers!A:A,Customers!E:E, "Not Found")</f>
        <v>26428</v>
      </c>
      <c r="V549">
        <f ca="1">DATEDIF(Table4[[#This Row],[CustomerBirthday]], TODAY(), "Y")</f>
        <v>54</v>
      </c>
      <c r="W549" t="str" cm="1">
        <f t="array" aca="1" ref="W549" ca="1">_xlfn.IFS(Table4[[#This Row],[Age]]&lt;25, "Under 25",Table4[[#This Row],[Age]]=34, "25-34", Table4[[#This Row],[Age]]&lt;=49, "35-49", Table4[[#This Row],[Age]]&lt;=64, "50-64", Table4[[#This Row],[Age]]&gt;=65, "65+")</f>
        <v>50-64</v>
      </c>
      <c r="X549" t="str">
        <f>_xlfn.XLOOKUP(Table4[[#This Row],[StoreID]],Stores!A:A,Stores!B:B, "Not found")</f>
        <v>MegaMart Johnmouth</v>
      </c>
      <c r="Y549" t="str">
        <f>_xlfn.XLOOKUP(Table4[[#This Row],[StoreID]],Stores!A:A,Stores!C:C, "Not Found")</f>
        <v>Johnmouth</v>
      </c>
      <c r="Z549" t="str">
        <f>_xlfn.XLOOKUP(Table4[[#This Row],[StoreID]],Stores!A:A,Stores!D:D, "Not Found")</f>
        <v>East</v>
      </c>
    </row>
    <row r="550" spans="1:26">
      <c r="A550" t="s">
        <v>1416</v>
      </c>
      <c r="B550" s="1">
        <v>45286</v>
      </c>
      <c r="C550" t="s">
        <v>202</v>
      </c>
      <c r="D550" t="s">
        <v>788</v>
      </c>
      <c r="E550" t="s">
        <v>839</v>
      </c>
      <c r="F550">
        <v>5</v>
      </c>
      <c r="G550">
        <v>0.1</v>
      </c>
      <c r="H550" t="s">
        <v>871</v>
      </c>
      <c r="I550" s="4">
        <f>Table4[[#This Row],[Quantity]]*Table4[[#This Row],[UnitPrice]]</f>
        <v>5478.6</v>
      </c>
      <c r="J550" s="4">
        <f>Table4[[#This Row],[Gross Revenue]]*(1-Table4[[#This Row],[Discount]])</f>
        <v>4930.7400000000007</v>
      </c>
      <c r="K550" s="4">
        <f>Table4[[#This Row],[Quantity]]*Table4[[#This Row],[CostPrice]]</f>
        <v>4111</v>
      </c>
      <c r="L550" s="4">
        <f>Table4[[#This Row],[Net Revenue]]-Table4[[#This Row],[Total Cost]]</f>
        <v>819.74000000000069</v>
      </c>
      <c r="M550" t="str">
        <f>_xlfn.XLOOKUP(Table4[[#This Row],[ProductID]], Products!A:A,Products!B:B, "Not Found")</f>
        <v>Foot Snacks</v>
      </c>
      <c r="N550" t="str">
        <f>TEXT(Table4[[#This Row],[Date]], "mmm")</f>
        <v>Dec</v>
      </c>
      <c r="O550" t="str">
        <f>TEXT(Table4[[#This Row],[Date]], "yyyy")</f>
        <v>2023</v>
      </c>
      <c r="P550" t="str">
        <f>_xlfn.XLOOKUP(Table4[[#This Row],[ProductID]],Products!A:A,Products!C:C, "Not Found")</f>
        <v>Groceries</v>
      </c>
      <c r="Q550" t="str">
        <f>_xlfn.XLOOKUP(Table4[[#This Row],[ProductID]],Products!A:A,Products!D:D,"Not Found")</f>
        <v>Snacks</v>
      </c>
      <c r="R550">
        <f>_xlfn.XLOOKUP(Table4[[#This Row],[ProductID]],Products!A:A,Products!E:E,"Not Found")</f>
        <v>1095.72</v>
      </c>
      <c r="S550">
        <f>_xlfn.XLOOKUP(Table4[[#This Row],[ProductID]],Products!A:A,Products!F:F, "Not Found")</f>
        <v>822.2</v>
      </c>
      <c r="T550" t="str">
        <f>_xlfn.XLOOKUP(Table4[[#This Row],[CustomerID]],Customers!A:A,Customers!D:D, "Not Found")</f>
        <v>F</v>
      </c>
      <c r="U550" s="6">
        <f>_xlfn.XLOOKUP(Table4[[#This Row],[CustomerID]],Customers!A:A,Customers!E:E, "Not Found")</f>
        <v>33492</v>
      </c>
      <c r="V550">
        <f ca="1">DATEDIF(Table4[[#This Row],[CustomerBirthday]], TODAY(), "Y")</f>
        <v>34</v>
      </c>
      <c r="W550" t="str" cm="1">
        <f t="array" aca="1" ref="W550" ca="1">_xlfn.IFS(Table4[[#This Row],[Age]]&lt;25, "Under 25",Table4[[#This Row],[Age]]=34, "25-34", Table4[[#This Row],[Age]]&lt;=49, "35-49", Table4[[#This Row],[Age]]&lt;=64, "50-64", Table4[[#This Row],[Age]]&gt;=65, "65+")</f>
        <v>25-34</v>
      </c>
      <c r="X550" t="str">
        <f>_xlfn.XLOOKUP(Table4[[#This Row],[StoreID]],Stores!A:A,Stores!B:B, "Not found")</f>
        <v>MegaMart New Michele</v>
      </c>
      <c r="Y550" t="str">
        <f>_xlfn.XLOOKUP(Table4[[#This Row],[StoreID]],Stores!A:A,Stores!C:C, "Not Found")</f>
        <v>New Michele</v>
      </c>
      <c r="Z550" t="str">
        <f>_xlfn.XLOOKUP(Table4[[#This Row],[StoreID]],Stores!A:A,Stores!D:D, "Not Found")</f>
        <v>West</v>
      </c>
    </row>
    <row r="551" spans="1:26">
      <c r="A551" t="s">
        <v>1417</v>
      </c>
      <c r="B551" s="1">
        <v>45642</v>
      </c>
      <c r="C551" t="s">
        <v>442</v>
      </c>
      <c r="D551" t="s">
        <v>820</v>
      </c>
      <c r="E551" t="s">
        <v>839</v>
      </c>
      <c r="F551">
        <v>5</v>
      </c>
      <c r="G551">
        <v>0.15</v>
      </c>
      <c r="H551" t="s">
        <v>871</v>
      </c>
      <c r="I551" s="4">
        <f>Table4[[#This Row],[Quantity]]*Table4[[#This Row],[UnitPrice]]</f>
        <v>5985.9000000000005</v>
      </c>
      <c r="J551" s="4">
        <f>Table4[[#This Row],[Gross Revenue]]*(1-Table4[[#This Row],[Discount]])</f>
        <v>5088.0150000000003</v>
      </c>
      <c r="K551" s="4">
        <f>Table4[[#This Row],[Quantity]]*Table4[[#This Row],[CostPrice]]</f>
        <v>3613.7</v>
      </c>
      <c r="L551" s="4">
        <f>Table4[[#This Row],[Net Revenue]]-Table4[[#This Row],[Total Cost]]</f>
        <v>1474.3150000000005</v>
      </c>
      <c r="M551" t="str">
        <f>_xlfn.XLOOKUP(Table4[[#This Row],[ProductID]], Products!A:A,Products!B:B, "Not Found")</f>
        <v>Or Smartphone</v>
      </c>
      <c r="N551" t="str">
        <f>TEXT(Table4[[#This Row],[Date]], "mmm")</f>
        <v>Dec</v>
      </c>
      <c r="O551" t="str">
        <f>TEXT(Table4[[#This Row],[Date]], "yyyy")</f>
        <v>2024</v>
      </c>
      <c r="P551" t="str">
        <f>_xlfn.XLOOKUP(Table4[[#This Row],[ProductID]],Products!A:A,Products!C:C, "Not Found")</f>
        <v>Electronics</v>
      </c>
      <c r="Q551" t="str">
        <f>_xlfn.XLOOKUP(Table4[[#This Row],[ProductID]],Products!A:A,Products!D:D,"Not Found")</f>
        <v>Smartphone</v>
      </c>
      <c r="R551">
        <f>_xlfn.XLOOKUP(Table4[[#This Row],[ProductID]],Products!A:A,Products!E:E,"Not Found")</f>
        <v>1197.18</v>
      </c>
      <c r="S551">
        <f>_xlfn.XLOOKUP(Table4[[#This Row],[ProductID]],Products!A:A,Products!F:F, "Not Found")</f>
        <v>722.74</v>
      </c>
      <c r="T551" t="str">
        <f>_xlfn.XLOOKUP(Table4[[#This Row],[CustomerID]],Customers!A:A,Customers!D:D, "Not Found")</f>
        <v>M</v>
      </c>
      <c r="U551" s="6">
        <f>_xlfn.XLOOKUP(Table4[[#This Row],[CustomerID]],Customers!A:A,Customers!E:E, "Not Found")</f>
        <v>33450</v>
      </c>
      <c r="V551">
        <f ca="1">DATEDIF(Table4[[#This Row],[CustomerBirthday]], TODAY(), "Y")</f>
        <v>34</v>
      </c>
      <c r="W551" t="str" cm="1">
        <f t="array" aca="1" ref="W551" ca="1">_xlfn.IFS(Table4[[#This Row],[Age]]&lt;25, "Under 25",Table4[[#This Row],[Age]]=34, "25-34", Table4[[#This Row],[Age]]&lt;=49, "35-49", Table4[[#This Row],[Age]]&lt;=64, "50-64", Table4[[#This Row],[Age]]&gt;=65, "65+")</f>
        <v>25-34</v>
      </c>
      <c r="X551" t="str">
        <f>_xlfn.XLOOKUP(Table4[[#This Row],[StoreID]],Stores!A:A,Stores!B:B, "Not found")</f>
        <v>MegaMart New Michele</v>
      </c>
      <c r="Y551" t="str">
        <f>_xlfn.XLOOKUP(Table4[[#This Row],[StoreID]],Stores!A:A,Stores!C:C, "Not Found")</f>
        <v>New Michele</v>
      </c>
      <c r="Z551" t="str">
        <f>_xlfn.XLOOKUP(Table4[[#This Row],[StoreID]],Stores!A:A,Stores!D:D, "Not Found")</f>
        <v>West</v>
      </c>
    </row>
    <row r="552" spans="1:26">
      <c r="A552" t="s">
        <v>1418</v>
      </c>
      <c r="B552" s="1">
        <v>45285</v>
      </c>
      <c r="C552" t="s">
        <v>664</v>
      </c>
      <c r="D552" t="s">
        <v>826</v>
      </c>
      <c r="E552" t="s">
        <v>846</v>
      </c>
      <c r="F552">
        <v>2</v>
      </c>
      <c r="G552">
        <v>0.05</v>
      </c>
      <c r="H552" t="s">
        <v>875</v>
      </c>
      <c r="I552" s="4">
        <f>Table4[[#This Row],[Quantity]]*Table4[[#This Row],[UnitPrice]]</f>
        <v>2089.2800000000002</v>
      </c>
      <c r="J552" s="4">
        <f>Table4[[#This Row],[Gross Revenue]]*(1-Table4[[#This Row],[Discount]])</f>
        <v>1984.816</v>
      </c>
      <c r="K552" s="4">
        <f>Table4[[#This Row],[Quantity]]*Table4[[#This Row],[CostPrice]]</f>
        <v>1550.14</v>
      </c>
      <c r="L552" s="4">
        <f>Table4[[#This Row],[Net Revenue]]-Table4[[#This Row],[Total Cost]]</f>
        <v>434.67599999999993</v>
      </c>
      <c r="M552" t="str">
        <f>_xlfn.XLOOKUP(Table4[[#This Row],[ProductID]], Products!A:A,Products!B:B, "Not Found")</f>
        <v>Maybe Footwear</v>
      </c>
      <c r="N552" t="str">
        <f>TEXT(Table4[[#This Row],[Date]], "mmm")</f>
        <v>Dec</v>
      </c>
      <c r="O552" t="str">
        <f>TEXT(Table4[[#This Row],[Date]], "yyyy")</f>
        <v>2023</v>
      </c>
      <c r="P552" t="str">
        <f>_xlfn.XLOOKUP(Table4[[#This Row],[ProductID]],Products!A:A,Products!C:C, "Not Found")</f>
        <v>Fashion</v>
      </c>
      <c r="Q552" t="str">
        <f>_xlfn.XLOOKUP(Table4[[#This Row],[ProductID]],Products!A:A,Products!D:D,"Not Found")</f>
        <v>Footwear</v>
      </c>
      <c r="R552">
        <f>_xlfn.XLOOKUP(Table4[[#This Row],[ProductID]],Products!A:A,Products!E:E,"Not Found")</f>
        <v>1044.6400000000001</v>
      </c>
      <c r="S552">
        <f>_xlfn.XLOOKUP(Table4[[#This Row],[ProductID]],Products!A:A,Products!F:F, "Not Found")</f>
        <v>775.07</v>
      </c>
      <c r="T552" t="str">
        <f>_xlfn.XLOOKUP(Table4[[#This Row],[CustomerID]],Customers!A:A,Customers!D:D, "Not Found")</f>
        <v>M</v>
      </c>
      <c r="U552" s="6">
        <f>_xlfn.XLOOKUP(Table4[[#This Row],[CustomerID]],Customers!A:A,Customers!E:E, "Not Found")</f>
        <v>22243</v>
      </c>
      <c r="V552">
        <f ca="1">DATEDIF(Table4[[#This Row],[CustomerBirthday]], TODAY(), "Y")</f>
        <v>65</v>
      </c>
      <c r="W552" t="str" cm="1">
        <f t="array" aca="1" ref="W552" ca="1">_xlfn.IFS(Table4[[#This Row],[Age]]&lt;25, "Under 25",Table4[[#This Row],[Age]]=34, "25-34", Table4[[#This Row],[Age]]&lt;=49, "35-49", Table4[[#This Row],[Age]]&lt;=64, "50-64", Table4[[#This Row],[Age]]&gt;=65, "65+")</f>
        <v>65+</v>
      </c>
      <c r="X552" t="str">
        <f>_xlfn.XLOOKUP(Table4[[#This Row],[StoreID]],Stores!A:A,Stores!B:B, "Not found")</f>
        <v>MegaMart Johnmouth</v>
      </c>
      <c r="Y552" t="str">
        <f>_xlfn.XLOOKUP(Table4[[#This Row],[StoreID]],Stores!A:A,Stores!C:C, "Not Found")</f>
        <v>Johnmouth</v>
      </c>
      <c r="Z552" t="str">
        <f>_xlfn.XLOOKUP(Table4[[#This Row],[StoreID]],Stores!A:A,Stores!D:D, "Not Found")</f>
        <v>East</v>
      </c>
    </row>
    <row r="553" spans="1:26">
      <c r="A553" t="s">
        <v>1419</v>
      </c>
      <c r="B553" s="1">
        <v>45702</v>
      </c>
      <c r="C553" t="s">
        <v>393</v>
      </c>
      <c r="D553" t="s">
        <v>736</v>
      </c>
      <c r="E553" t="s">
        <v>831</v>
      </c>
      <c r="F553">
        <v>2</v>
      </c>
      <c r="G553">
        <v>0.1</v>
      </c>
      <c r="H553" t="s">
        <v>875</v>
      </c>
      <c r="I553" s="4">
        <f>Table4[[#This Row],[Quantity]]*Table4[[#This Row],[UnitPrice]]</f>
        <v>246.38</v>
      </c>
      <c r="J553" s="4">
        <f>Table4[[#This Row],[Gross Revenue]]*(1-Table4[[#This Row],[Discount]])</f>
        <v>221.74199999999999</v>
      </c>
      <c r="K553" s="4">
        <f>Table4[[#This Row],[Quantity]]*Table4[[#This Row],[CostPrice]]</f>
        <v>160.72</v>
      </c>
      <c r="L553" s="4">
        <f>Table4[[#This Row],[Net Revenue]]-Table4[[#This Row],[Total Cost]]</f>
        <v>61.021999999999991</v>
      </c>
      <c r="M553" t="str">
        <f>_xlfn.XLOOKUP(Table4[[#This Row],[ProductID]], Products!A:A,Products!B:B, "Not Found")</f>
        <v>Us Snacks</v>
      </c>
      <c r="N553" t="str">
        <f>TEXT(Table4[[#This Row],[Date]], "mmm")</f>
        <v>Feb</v>
      </c>
      <c r="O553" t="str">
        <f>TEXT(Table4[[#This Row],[Date]], "yyyy")</f>
        <v>2025</v>
      </c>
      <c r="P553" t="str">
        <f>_xlfn.XLOOKUP(Table4[[#This Row],[ProductID]],Products!A:A,Products!C:C, "Not Found")</f>
        <v>Groceries</v>
      </c>
      <c r="Q553" t="str">
        <f>_xlfn.XLOOKUP(Table4[[#This Row],[ProductID]],Products!A:A,Products!D:D,"Not Found")</f>
        <v>Snacks</v>
      </c>
      <c r="R553">
        <f>_xlfn.XLOOKUP(Table4[[#This Row],[ProductID]],Products!A:A,Products!E:E,"Not Found")</f>
        <v>123.19</v>
      </c>
      <c r="S553">
        <f>_xlfn.XLOOKUP(Table4[[#This Row],[ProductID]],Products!A:A,Products!F:F, "Not Found")</f>
        <v>80.36</v>
      </c>
      <c r="T553" t="str">
        <f>_xlfn.XLOOKUP(Table4[[#This Row],[CustomerID]],Customers!A:A,Customers!D:D, "Not Found")</f>
        <v>M</v>
      </c>
      <c r="U553" s="6">
        <f>_xlfn.XLOOKUP(Table4[[#This Row],[CustomerID]],Customers!A:A,Customers!E:E, "Not Found")</f>
        <v>25566</v>
      </c>
      <c r="V553">
        <f ca="1">DATEDIF(Table4[[#This Row],[CustomerBirthday]], TODAY(), "Y")</f>
        <v>56</v>
      </c>
      <c r="W553" t="str" cm="1">
        <f t="array" aca="1" ref="W553" ca="1">_xlfn.IFS(Table4[[#This Row],[Age]]&lt;25, "Under 25",Table4[[#This Row],[Age]]=34, "25-34", Table4[[#This Row],[Age]]&lt;=49, "35-49", Table4[[#This Row],[Age]]&lt;=64, "50-64", Table4[[#This Row],[Age]]&gt;=65, "65+")</f>
        <v>50-64</v>
      </c>
      <c r="X553" t="str">
        <f>_xlfn.XLOOKUP(Table4[[#This Row],[StoreID]],Stores!A:A,Stores!B:B, "Not found")</f>
        <v>MegaMart Jimenezborough</v>
      </c>
      <c r="Y553" t="str">
        <f>_xlfn.XLOOKUP(Table4[[#This Row],[StoreID]],Stores!A:A,Stores!C:C, "Not Found")</f>
        <v>Jimenezborough</v>
      </c>
      <c r="Z553" t="str">
        <f>_xlfn.XLOOKUP(Table4[[#This Row],[StoreID]],Stores!A:A,Stores!D:D, "Not Found")</f>
        <v>South</v>
      </c>
    </row>
    <row r="554" spans="1:26">
      <c r="A554" t="s">
        <v>1420</v>
      </c>
      <c r="B554" s="1">
        <v>45575</v>
      </c>
      <c r="C554" t="s">
        <v>324</v>
      </c>
      <c r="D554" t="s">
        <v>788</v>
      </c>
      <c r="E554" t="s">
        <v>831</v>
      </c>
      <c r="F554">
        <v>4</v>
      </c>
      <c r="G554">
        <v>0.1</v>
      </c>
      <c r="H554" t="s">
        <v>875</v>
      </c>
      <c r="I554" s="4">
        <f>Table4[[#This Row],[Quantity]]*Table4[[#This Row],[UnitPrice]]</f>
        <v>4382.88</v>
      </c>
      <c r="J554" s="4">
        <f>Table4[[#This Row],[Gross Revenue]]*(1-Table4[[#This Row],[Discount]])</f>
        <v>3944.5920000000001</v>
      </c>
      <c r="K554" s="4">
        <f>Table4[[#This Row],[Quantity]]*Table4[[#This Row],[CostPrice]]</f>
        <v>3288.8</v>
      </c>
      <c r="L554" s="4">
        <f>Table4[[#This Row],[Net Revenue]]-Table4[[#This Row],[Total Cost]]</f>
        <v>655.79199999999992</v>
      </c>
      <c r="M554" t="str">
        <f>_xlfn.XLOOKUP(Table4[[#This Row],[ProductID]], Products!A:A,Products!B:B, "Not Found")</f>
        <v>Foot Snacks</v>
      </c>
      <c r="N554" t="str">
        <f>TEXT(Table4[[#This Row],[Date]], "mmm")</f>
        <v>Oct</v>
      </c>
      <c r="O554" t="str">
        <f>TEXT(Table4[[#This Row],[Date]], "yyyy")</f>
        <v>2024</v>
      </c>
      <c r="P554" t="str">
        <f>_xlfn.XLOOKUP(Table4[[#This Row],[ProductID]],Products!A:A,Products!C:C, "Not Found")</f>
        <v>Groceries</v>
      </c>
      <c r="Q554" t="str">
        <f>_xlfn.XLOOKUP(Table4[[#This Row],[ProductID]],Products!A:A,Products!D:D,"Not Found")</f>
        <v>Snacks</v>
      </c>
      <c r="R554">
        <f>_xlfn.XLOOKUP(Table4[[#This Row],[ProductID]],Products!A:A,Products!E:E,"Not Found")</f>
        <v>1095.72</v>
      </c>
      <c r="S554">
        <f>_xlfn.XLOOKUP(Table4[[#This Row],[ProductID]],Products!A:A,Products!F:F, "Not Found")</f>
        <v>822.2</v>
      </c>
      <c r="T554" t="str">
        <f>_xlfn.XLOOKUP(Table4[[#This Row],[CustomerID]],Customers!A:A,Customers!D:D, "Not Found")</f>
        <v>F</v>
      </c>
      <c r="U554" s="6">
        <f>_xlfn.XLOOKUP(Table4[[#This Row],[CustomerID]],Customers!A:A,Customers!E:E, "Not Found")</f>
        <v>27663</v>
      </c>
      <c r="V554">
        <f ca="1">DATEDIF(Table4[[#This Row],[CustomerBirthday]], TODAY(), "Y")</f>
        <v>50</v>
      </c>
      <c r="W554" t="str" cm="1">
        <f t="array" aca="1" ref="W554" ca="1">_xlfn.IFS(Table4[[#This Row],[Age]]&lt;25, "Under 25",Table4[[#This Row],[Age]]=34, "25-34", Table4[[#This Row],[Age]]&lt;=49, "35-49", Table4[[#This Row],[Age]]&lt;=64, "50-64", Table4[[#This Row],[Age]]&gt;=65, "65+")</f>
        <v>50-64</v>
      </c>
      <c r="X554" t="str">
        <f>_xlfn.XLOOKUP(Table4[[#This Row],[StoreID]],Stores!A:A,Stores!B:B, "Not found")</f>
        <v>MegaMart Jimenezborough</v>
      </c>
      <c r="Y554" t="str">
        <f>_xlfn.XLOOKUP(Table4[[#This Row],[StoreID]],Stores!A:A,Stores!C:C, "Not Found")</f>
        <v>Jimenezborough</v>
      </c>
      <c r="Z554" t="str">
        <f>_xlfn.XLOOKUP(Table4[[#This Row],[StoreID]],Stores!A:A,Stores!D:D, "Not Found")</f>
        <v>South</v>
      </c>
    </row>
    <row r="555" spans="1:26">
      <c r="A555" t="s">
        <v>1421</v>
      </c>
      <c r="B555" s="1">
        <v>45462</v>
      </c>
      <c r="C555" t="s">
        <v>206</v>
      </c>
      <c r="D555" t="s">
        <v>784</v>
      </c>
      <c r="E555" t="s">
        <v>846</v>
      </c>
      <c r="F555">
        <v>2</v>
      </c>
      <c r="G555">
        <v>0.15</v>
      </c>
      <c r="H555" t="s">
        <v>868</v>
      </c>
      <c r="I555" s="4">
        <f>Table4[[#This Row],[Quantity]]*Table4[[#This Row],[UnitPrice]]</f>
        <v>2970.1</v>
      </c>
      <c r="J555" s="4">
        <f>Table4[[#This Row],[Gross Revenue]]*(1-Table4[[#This Row],[Discount]])</f>
        <v>2524.585</v>
      </c>
      <c r="K555" s="4">
        <f>Table4[[#This Row],[Quantity]]*Table4[[#This Row],[CostPrice]]</f>
        <v>1976.62</v>
      </c>
      <c r="L555" s="4">
        <f>Table4[[#This Row],[Net Revenue]]-Table4[[#This Row],[Total Cost]]</f>
        <v>547.96500000000015</v>
      </c>
      <c r="M555" t="str">
        <f>_xlfn.XLOOKUP(Table4[[#This Row],[ProductID]], Products!A:A,Products!B:B, "Not Found")</f>
        <v>Road Clothing</v>
      </c>
      <c r="N555" t="str">
        <f>TEXT(Table4[[#This Row],[Date]], "mmm")</f>
        <v>Jun</v>
      </c>
      <c r="O555" t="str">
        <f>TEXT(Table4[[#This Row],[Date]], "yyyy")</f>
        <v>2024</v>
      </c>
      <c r="P555" t="str">
        <f>_xlfn.XLOOKUP(Table4[[#This Row],[ProductID]],Products!A:A,Products!C:C, "Not Found")</f>
        <v>Fashion</v>
      </c>
      <c r="Q555" t="str">
        <f>_xlfn.XLOOKUP(Table4[[#This Row],[ProductID]],Products!A:A,Products!D:D,"Not Found")</f>
        <v>Clothing</v>
      </c>
      <c r="R555">
        <f>_xlfn.XLOOKUP(Table4[[#This Row],[ProductID]],Products!A:A,Products!E:E,"Not Found")</f>
        <v>1485.05</v>
      </c>
      <c r="S555">
        <f>_xlfn.XLOOKUP(Table4[[#This Row],[ProductID]],Products!A:A,Products!F:F, "Not Found")</f>
        <v>988.31</v>
      </c>
      <c r="T555" t="str">
        <f>_xlfn.XLOOKUP(Table4[[#This Row],[CustomerID]],Customers!A:A,Customers!D:D, "Not Found")</f>
        <v>F</v>
      </c>
      <c r="U555" s="6">
        <f>_xlfn.XLOOKUP(Table4[[#This Row],[CustomerID]],Customers!A:A,Customers!E:E, "Not Found")</f>
        <v>35905</v>
      </c>
      <c r="V555">
        <f ca="1">DATEDIF(Table4[[#This Row],[CustomerBirthday]], TODAY(), "Y")</f>
        <v>28</v>
      </c>
      <c r="W555" t="str" cm="1">
        <f t="array" aca="1" ref="W555" ca="1">_xlfn.IFS(Table4[[#This Row],[Age]]&lt;25, "Under 25",Table4[[#This Row],[Age]]=34, "25-34", Table4[[#This Row],[Age]]&lt;=49, "35-49", Table4[[#This Row],[Age]]&lt;=64, "50-64", Table4[[#This Row],[Age]]&gt;=65, "65+")</f>
        <v>35-49</v>
      </c>
      <c r="X555" t="str">
        <f>_xlfn.XLOOKUP(Table4[[#This Row],[StoreID]],Stores!A:A,Stores!B:B, "Not found")</f>
        <v>MegaMart Johnmouth</v>
      </c>
      <c r="Y555" t="str">
        <f>_xlfn.XLOOKUP(Table4[[#This Row],[StoreID]],Stores!A:A,Stores!C:C, "Not Found")</f>
        <v>Johnmouth</v>
      </c>
      <c r="Z555" t="str">
        <f>_xlfn.XLOOKUP(Table4[[#This Row],[StoreID]],Stores!A:A,Stores!D:D, "Not Found")</f>
        <v>East</v>
      </c>
    </row>
    <row r="556" spans="1:26">
      <c r="A556" t="s">
        <v>1422</v>
      </c>
      <c r="B556" s="1">
        <v>45706</v>
      </c>
      <c r="C556" t="s">
        <v>67</v>
      </c>
      <c r="D556" t="s">
        <v>818</v>
      </c>
      <c r="E556" t="s">
        <v>835</v>
      </c>
      <c r="F556">
        <v>3</v>
      </c>
      <c r="G556">
        <v>0</v>
      </c>
      <c r="H556" t="s">
        <v>875</v>
      </c>
      <c r="I556" s="4">
        <f>Table4[[#This Row],[Quantity]]*Table4[[#This Row],[UnitPrice]]</f>
        <v>3496.1099999999997</v>
      </c>
      <c r="J556" s="4">
        <f>Table4[[#This Row],[Gross Revenue]]*(1-Table4[[#This Row],[Discount]])</f>
        <v>3496.1099999999997</v>
      </c>
      <c r="K556" s="4">
        <f>Table4[[#This Row],[Quantity]]*Table4[[#This Row],[CostPrice]]</f>
        <v>2779.6499999999996</v>
      </c>
      <c r="L556" s="4">
        <f>Table4[[#This Row],[Net Revenue]]-Table4[[#This Row],[Total Cost]]</f>
        <v>716.46</v>
      </c>
      <c r="M556" t="str">
        <f>_xlfn.XLOOKUP(Table4[[#This Row],[ProductID]], Products!A:A,Products!B:B, "Not Found")</f>
        <v>Nature Clothing</v>
      </c>
      <c r="N556" t="str">
        <f>TEXT(Table4[[#This Row],[Date]], "mmm")</f>
        <v>Feb</v>
      </c>
      <c r="O556" t="str">
        <f>TEXT(Table4[[#This Row],[Date]], "yyyy")</f>
        <v>2025</v>
      </c>
      <c r="P556" t="str">
        <f>_xlfn.XLOOKUP(Table4[[#This Row],[ProductID]],Products!A:A,Products!C:C, "Not Found")</f>
        <v>Fashion</v>
      </c>
      <c r="Q556" t="str">
        <f>_xlfn.XLOOKUP(Table4[[#This Row],[ProductID]],Products!A:A,Products!D:D,"Not Found")</f>
        <v>Clothing</v>
      </c>
      <c r="R556">
        <f>_xlfn.XLOOKUP(Table4[[#This Row],[ProductID]],Products!A:A,Products!E:E,"Not Found")</f>
        <v>1165.3699999999999</v>
      </c>
      <c r="S556">
        <f>_xlfn.XLOOKUP(Table4[[#This Row],[ProductID]],Products!A:A,Products!F:F, "Not Found")</f>
        <v>926.55</v>
      </c>
      <c r="T556" t="str">
        <f>_xlfn.XLOOKUP(Table4[[#This Row],[CustomerID]],Customers!A:A,Customers!D:D, "Not Found")</f>
        <v>M</v>
      </c>
      <c r="U556" s="6">
        <f>_xlfn.XLOOKUP(Table4[[#This Row],[CustomerID]],Customers!A:A,Customers!E:E, "Not Found")</f>
        <v>27877</v>
      </c>
      <c r="V556">
        <f ca="1">DATEDIF(Table4[[#This Row],[CustomerBirthday]], TODAY(), "Y")</f>
        <v>50</v>
      </c>
      <c r="W556" t="str" cm="1">
        <f t="array" aca="1" ref="W556" ca="1">_xlfn.IFS(Table4[[#This Row],[Age]]&lt;25, "Under 25",Table4[[#This Row],[Age]]=34, "25-34", Table4[[#This Row],[Age]]&lt;=49, "35-49", Table4[[#This Row],[Age]]&lt;=64, "50-64", Table4[[#This Row],[Age]]&gt;=65, "65+")</f>
        <v>50-64</v>
      </c>
      <c r="X556" t="str">
        <f>_xlfn.XLOOKUP(Table4[[#This Row],[StoreID]],Stores!A:A,Stores!B:B, "Not found")</f>
        <v>MegaMart Peckmouth</v>
      </c>
      <c r="Y556" t="str">
        <f>_xlfn.XLOOKUP(Table4[[#This Row],[StoreID]],Stores!A:A,Stores!C:C, "Not Found")</f>
        <v>Peckmouth</v>
      </c>
      <c r="Z556" t="str">
        <f>_xlfn.XLOOKUP(Table4[[#This Row],[StoreID]],Stores!A:A,Stores!D:D, "Not Found")</f>
        <v>East</v>
      </c>
    </row>
    <row r="557" spans="1:26">
      <c r="A557" t="s">
        <v>1423</v>
      </c>
      <c r="B557" s="1">
        <v>45691</v>
      </c>
      <c r="C557" t="s">
        <v>230</v>
      </c>
      <c r="D557" t="s">
        <v>774</v>
      </c>
      <c r="E557" t="s">
        <v>846</v>
      </c>
      <c r="F557">
        <v>4</v>
      </c>
      <c r="G557">
        <v>0.1</v>
      </c>
      <c r="H557" t="s">
        <v>868</v>
      </c>
      <c r="I557" s="4">
        <f>Table4[[#This Row],[Quantity]]*Table4[[#This Row],[UnitPrice]]</f>
        <v>5949.64</v>
      </c>
      <c r="J557" s="4">
        <f>Table4[[#This Row],[Gross Revenue]]*(1-Table4[[#This Row],[Discount]])</f>
        <v>5354.6760000000004</v>
      </c>
      <c r="K557" s="4">
        <f>Table4[[#This Row],[Quantity]]*Table4[[#This Row],[CostPrice]]</f>
        <v>3252.28</v>
      </c>
      <c r="L557" s="4">
        <f>Table4[[#This Row],[Net Revenue]]-Table4[[#This Row],[Total Cost]]</f>
        <v>2102.3960000000002</v>
      </c>
      <c r="M557" t="str">
        <f>_xlfn.XLOOKUP(Table4[[#This Row],[ProductID]], Products!A:A,Products!B:B, "Not Found")</f>
        <v>Him Smartphone</v>
      </c>
      <c r="N557" t="str">
        <f>TEXT(Table4[[#This Row],[Date]], "mmm")</f>
        <v>Feb</v>
      </c>
      <c r="O557" t="str">
        <f>TEXT(Table4[[#This Row],[Date]], "yyyy")</f>
        <v>2025</v>
      </c>
      <c r="P557" t="str">
        <f>_xlfn.XLOOKUP(Table4[[#This Row],[ProductID]],Products!A:A,Products!C:C, "Not Found")</f>
        <v>Electronics</v>
      </c>
      <c r="Q557" t="str">
        <f>_xlfn.XLOOKUP(Table4[[#This Row],[ProductID]],Products!A:A,Products!D:D,"Not Found")</f>
        <v>Smartphone</v>
      </c>
      <c r="R557">
        <f>_xlfn.XLOOKUP(Table4[[#This Row],[ProductID]],Products!A:A,Products!E:E,"Not Found")</f>
        <v>1487.41</v>
      </c>
      <c r="S557">
        <f>_xlfn.XLOOKUP(Table4[[#This Row],[ProductID]],Products!A:A,Products!F:F, "Not Found")</f>
        <v>813.07</v>
      </c>
      <c r="T557" t="str">
        <f>_xlfn.XLOOKUP(Table4[[#This Row],[CustomerID]],Customers!A:A,Customers!D:D, "Not Found")</f>
        <v>M</v>
      </c>
      <c r="U557" s="6">
        <f>_xlfn.XLOOKUP(Table4[[#This Row],[CustomerID]],Customers!A:A,Customers!E:E, "Not Found")</f>
        <v>35712</v>
      </c>
      <c r="V557">
        <f ca="1">DATEDIF(Table4[[#This Row],[CustomerBirthday]], TODAY(), "Y")</f>
        <v>28</v>
      </c>
      <c r="W557" t="str" cm="1">
        <f t="array" aca="1" ref="W557" ca="1">_xlfn.IFS(Table4[[#This Row],[Age]]&lt;25, "Under 25",Table4[[#This Row],[Age]]=34, "25-34", Table4[[#This Row],[Age]]&lt;=49, "35-49", Table4[[#This Row],[Age]]&lt;=64, "50-64", Table4[[#This Row],[Age]]&gt;=65, "65+")</f>
        <v>35-49</v>
      </c>
      <c r="X557" t="str">
        <f>_xlfn.XLOOKUP(Table4[[#This Row],[StoreID]],Stores!A:A,Stores!B:B, "Not found")</f>
        <v>MegaMart Johnmouth</v>
      </c>
      <c r="Y557" t="str">
        <f>_xlfn.XLOOKUP(Table4[[#This Row],[StoreID]],Stores!A:A,Stores!C:C, "Not Found")</f>
        <v>Johnmouth</v>
      </c>
      <c r="Z557" t="str">
        <f>_xlfn.XLOOKUP(Table4[[#This Row],[StoreID]],Stores!A:A,Stores!D:D, "Not Found")</f>
        <v>East</v>
      </c>
    </row>
    <row r="558" spans="1:26">
      <c r="A558" t="s">
        <v>1424</v>
      </c>
      <c r="B558" s="1">
        <v>45578</v>
      </c>
      <c r="C558" t="s">
        <v>677</v>
      </c>
      <c r="D558" t="s">
        <v>816</v>
      </c>
      <c r="E558" t="s">
        <v>831</v>
      </c>
      <c r="F558">
        <v>5</v>
      </c>
      <c r="G558">
        <v>0</v>
      </c>
      <c r="H558" t="s">
        <v>871</v>
      </c>
      <c r="I558" s="4">
        <f>Table4[[#This Row],[Quantity]]*Table4[[#This Row],[UnitPrice]]</f>
        <v>9395.4</v>
      </c>
      <c r="J558" s="4">
        <f>Table4[[#This Row],[Gross Revenue]]*(1-Table4[[#This Row],[Discount]])</f>
        <v>9395.4</v>
      </c>
      <c r="K558" s="4">
        <f>Table4[[#This Row],[Quantity]]*Table4[[#This Row],[CostPrice]]</f>
        <v>5022.7999999999993</v>
      </c>
      <c r="L558" s="4">
        <f>Table4[[#This Row],[Net Revenue]]-Table4[[#This Row],[Total Cost]]</f>
        <v>4372.6000000000004</v>
      </c>
      <c r="M558" t="str">
        <f>_xlfn.XLOOKUP(Table4[[#This Row],[ProductID]], Products!A:A,Products!B:B, "Not Found")</f>
        <v>Set Dairy</v>
      </c>
      <c r="N558" t="str">
        <f>TEXT(Table4[[#This Row],[Date]], "mmm")</f>
        <v>Oct</v>
      </c>
      <c r="O558" t="str">
        <f>TEXT(Table4[[#This Row],[Date]], "yyyy")</f>
        <v>2024</v>
      </c>
      <c r="P558" t="str">
        <f>_xlfn.XLOOKUP(Table4[[#This Row],[ProductID]],Products!A:A,Products!C:C, "Not Found")</f>
        <v>Groceries</v>
      </c>
      <c r="Q558" t="str">
        <f>_xlfn.XLOOKUP(Table4[[#This Row],[ProductID]],Products!A:A,Products!D:D,"Not Found")</f>
        <v>Dairy</v>
      </c>
      <c r="R558">
        <f>_xlfn.XLOOKUP(Table4[[#This Row],[ProductID]],Products!A:A,Products!E:E,"Not Found")</f>
        <v>1879.08</v>
      </c>
      <c r="S558">
        <f>_xlfn.XLOOKUP(Table4[[#This Row],[ProductID]],Products!A:A,Products!F:F, "Not Found")</f>
        <v>1004.56</v>
      </c>
      <c r="T558" t="str">
        <f>_xlfn.XLOOKUP(Table4[[#This Row],[CustomerID]],Customers!A:A,Customers!D:D, "Not Found")</f>
        <v>M</v>
      </c>
      <c r="U558" s="6">
        <f>_xlfn.XLOOKUP(Table4[[#This Row],[CustomerID]],Customers!A:A,Customers!E:E, "Not Found")</f>
        <v>38926</v>
      </c>
      <c r="V558">
        <f ca="1">DATEDIF(Table4[[#This Row],[CustomerBirthday]], TODAY(), "Y")</f>
        <v>19</v>
      </c>
      <c r="W558" t="str" cm="1">
        <f t="array" aca="1" ref="W558" ca="1">_xlfn.IFS(Table4[[#This Row],[Age]]&lt;25, "Under 25",Table4[[#This Row],[Age]]=34, "25-34", Table4[[#This Row],[Age]]&lt;=49, "35-49", Table4[[#This Row],[Age]]&lt;=64, "50-64", Table4[[#This Row],[Age]]&gt;=65, "65+")</f>
        <v>Under 25</v>
      </c>
      <c r="X558" t="str">
        <f>_xlfn.XLOOKUP(Table4[[#This Row],[StoreID]],Stores!A:A,Stores!B:B, "Not found")</f>
        <v>MegaMart Jimenezborough</v>
      </c>
      <c r="Y558" t="str">
        <f>_xlfn.XLOOKUP(Table4[[#This Row],[StoreID]],Stores!A:A,Stores!C:C, "Not Found")</f>
        <v>Jimenezborough</v>
      </c>
      <c r="Z558" t="str">
        <f>_xlfn.XLOOKUP(Table4[[#This Row],[StoreID]],Stores!A:A,Stores!D:D, "Not Found")</f>
        <v>South</v>
      </c>
    </row>
    <row r="559" spans="1:26">
      <c r="A559" t="s">
        <v>1425</v>
      </c>
      <c r="B559" s="1">
        <v>45599</v>
      </c>
      <c r="C559" t="s">
        <v>585</v>
      </c>
      <c r="D559" t="s">
        <v>816</v>
      </c>
      <c r="E559" t="s">
        <v>842</v>
      </c>
      <c r="F559">
        <v>1</v>
      </c>
      <c r="G559">
        <v>0</v>
      </c>
      <c r="H559" t="s">
        <v>868</v>
      </c>
      <c r="I559" s="4">
        <f>Table4[[#This Row],[Quantity]]*Table4[[#This Row],[UnitPrice]]</f>
        <v>1879.08</v>
      </c>
      <c r="J559" s="4">
        <f>Table4[[#This Row],[Gross Revenue]]*(1-Table4[[#This Row],[Discount]])</f>
        <v>1879.08</v>
      </c>
      <c r="K559" s="4">
        <f>Table4[[#This Row],[Quantity]]*Table4[[#This Row],[CostPrice]]</f>
        <v>1004.56</v>
      </c>
      <c r="L559" s="4">
        <f>Table4[[#This Row],[Net Revenue]]-Table4[[#This Row],[Total Cost]]</f>
        <v>874.52</v>
      </c>
      <c r="M559" t="str">
        <f>_xlfn.XLOOKUP(Table4[[#This Row],[ProductID]], Products!A:A,Products!B:B, "Not Found")</f>
        <v>Set Dairy</v>
      </c>
      <c r="N559" t="str">
        <f>TEXT(Table4[[#This Row],[Date]], "mmm")</f>
        <v>Nov</v>
      </c>
      <c r="O559" t="str">
        <f>TEXT(Table4[[#This Row],[Date]], "yyyy")</f>
        <v>2024</v>
      </c>
      <c r="P559" t="str">
        <f>_xlfn.XLOOKUP(Table4[[#This Row],[ProductID]],Products!A:A,Products!C:C, "Not Found")</f>
        <v>Groceries</v>
      </c>
      <c r="Q559" t="str">
        <f>_xlfn.XLOOKUP(Table4[[#This Row],[ProductID]],Products!A:A,Products!D:D,"Not Found")</f>
        <v>Dairy</v>
      </c>
      <c r="R559">
        <f>_xlfn.XLOOKUP(Table4[[#This Row],[ProductID]],Products!A:A,Products!E:E,"Not Found")</f>
        <v>1879.08</v>
      </c>
      <c r="S559">
        <f>_xlfn.XLOOKUP(Table4[[#This Row],[ProductID]],Products!A:A,Products!F:F, "Not Found")</f>
        <v>1004.56</v>
      </c>
      <c r="T559" t="str">
        <f>_xlfn.XLOOKUP(Table4[[#This Row],[CustomerID]],Customers!A:A,Customers!D:D, "Not Found")</f>
        <v>M</v>
      </c>
      <c r="U559" s="6">
        <f>_xlfn.XLOOKUP(Table4[[#This Row],[CustomerID]],Customers!A:A,Customers!E:E, "Not Found")</f>
        <v>25047</v>
      </c>
      <c r="V559">
        <f ca="1">DATEDIF(Table4[[#This Row],[CustomerBirthday]], TODAY(), "Y")</f>
        <v>57</v>
      </c>
      <c r="W559" t="str" cm="1">
        <f t="array" aca="1" ref="W559" ca="1">_xlfn.IFS(Table4[[#This Row],[Age]]&lt;25, "Under 25",Table4[[#This Row],[Age]]=34, "25-34", Table4[[#This Row],[Age]]&lt;=49, "35-49", Table4[[#This Row],[Age]]&lt;=64, "50-64", Table4[[#This Row],[Age]]&gt;=65, "65+")</f>
        <v>50-64</v>
      </c>
      <c r="X559" t="str">
        <f>_xlfn.XLOOKUP(Table4[[#This Row],[StoreID]],Stores!A:A,Stores!B:B, "Not found")</f>
        <v>MegaMart Brianahaven</v>
      </c>
      <c r="Y559" t="str">
        <f>_xlfn.XLOOKUP(Table4[[#This Row],[StoreID]],Stores!A:A,Stores!C:C, "Not Found")</f>
        <v>Brianahaven</v>
      </c>
      <c r="Z559" t="str">
        <f>_xlfn.XLOOKUP(Table4[[#This Row],[StoreID]],Stores!A:A,Stores!D:D, "Not Found")</f>
        <v>North</v>
      </c>
    </row>
    <row r="560" spans="1:26">
      <c r="A560" t="s">
        <v>1426</v>
      </c>
      <c r="B560" s="1">
        <v>45316</v>
      </c>
      <c r="C560" t="s">
        <v>604</v>
      </c>
      <c r="D560" t="s">
        <v>722</v>
      </c>
      <c r="E560" t="s">
        <v>835</v>
      </c>
      <c r="F560">
        <v>2</v>
      </c>
      <c r="G560">
        <v>0.1</v>
      </c>
      <c r="H560" t="s">
        <v>865</v>
      </c>
      <c r="I560" s="4">
        <f>Table4[[#This Row],[Quantity]]*Table4[[#This Row],[UnitPrice]]</f>
        <v>3707.54</v>
      </c>
      <c r="J560" s="4">
        <f>Table4[[#This Row],[Gross Revenue]]*(1-Table4[[#This Row],[Discount]])</f>
        <v>3336.7860000000001</v>
      </c>
      <c r="K560" s="4">
        <f>Table4[[#This Row],[Quantity]]*Table4[[#This Row],[CostPrice]]</f>
        <v>2727.04</v>
      </c>
      <c r="L560" s="4">
        <f>Table4[[#This Row],[Net Revenue]]-Table4[[#This Row],[Total Cost]]</f>
        <v>609.74600000000009</v>
      </c>
      <c r="M560" t="str">
        <f>_xlfn.XLOOKUP(Table4[[#This Row],[ProductID]], Products!A:A,Products!B:B, "Not Found")</f>
        <v>Four Accessories</v>
      </c>
      <c r="N560" t="str">
        <f>TEXT(Table4[[#This Row],[Date]], "mmm")</f>
        <v>Jan</v>
      </c>
      <c r="O560" t="str">
        <f>TEXT(Table4[[#This Row],[Date]], "yyyy")</f>
        <v>2024</v>
      </c>
      <c r="P560" t="str">
        <f>_xlfn.XLOOKUP(Table4[[#This Row],[ProductID]],Products!A:A,Products!C:C, "Not Found")</f>
        <v>Fashion</v>
      </c>
      <c r="Q560" t="str">
        <f>_xlfn.XLOOKUP(Table4[[#This Row],[ProductID]],Products!A:A,Products!D:D,"Not Found")</f>
        <v>Accessories</v>
      </c>
      <c r="R560">
        <f>_xlfn.XLOOKUP(Table4[[#This Row],[ProductID]],Products!A:A,Products!E:E,"Not Found")</f>
        <v>1853.77</v>
      </c>
      <c r="S560">
        <f>_xlfn.XLOOKUP(Table4[[#This Row],[ProductID]],Products!A:A,Products!F:F, "Not Found")</f>
        <v>1363.52</v>
      </c>
      <c r="T560" t="str">
        <f>_xlfn.XLOOKUP(Table4[[#This Row],[CustomerID]],Customers!A:A,Customers!D:D, "Not Found")</f>
        <v>F</v>
      </c>
      <c r="U560" s="6">
        <f>_xlfn.XLOOKUP(Table4[[#This Row],[CustomerID]],Customers!A:A,Customers!E:E, "Not Found")</f>
        <v>30807</v>
      </c>
      <c r="V560">
        <f ca="1">DATEDIF(Table4[[#This Row],[CustomerBirthday]], TODAY(), "Y")</f>
        <v>42</v>
      </c>
      <c r="W560" t="str" cm="1">
        <f t="array" aca="1" ref="W560" ca="1">_xlfn.IFS(Table4[[#This Row],[Age]]&lt;25, "Under 25",Table4[[#This Row],[Age]]=34, "25-34", Table4[[#This Row],[Age]]&lt;=49, "35-49", Table4[[#This Row],[Age]]&lt;=64, "50-64", Table4[[#This Row],[Age]]&gt;=65, "65+")</f>
        <v>35-49</v>
      </c>
      <c r="X560" t="str">
        <f>_xlfn.XLOOKUP(Table4[[#This Row],[StoreID]],Stores!A:A,Stores!B:B, "Not found")</f>
        <v>MegaMart Peckmouth</v>
      </c>
      <c r="Y560" t="str">
        <f>_xlfn.XLOOKUP(Table4[[#This Row],[StoreID]],Stores!A:A,Stores!C:C, "Not Found")</f>
        <v>Peckmouth</v>
      </c>
      <c r="Z560" t="str">
        <f>_xlfn.XLOOKUP(Table4[[#This Row],[StoreID]],Stores!A:A,Stores!D:D, "Not Found")</f>
        <v>East</v>
      </c>
    </row>
    <row r="561" spans="1:26">
      <c r="A561" t="s">
        <v>1427</v>
      </c>
      <c r="B561" s="1">
        <v>45496</v>
      </c>
      <c r="C561" t="s">
        <v>306</v>
      </c>
      <c r="D561" t="s">
        <v>784</v>
      </c>
      <c r="E561" t="s">
        <v>842</v>
      </c>
      <c r="F561">
        <v>3</v>
      </c>
      <c r="G561">
        <v>0.1</v>
      </c>
      <c r="H561" t="s">
        <v>868</v>
      </c>
      <c r="I561" s="4">
        <f>Table4[[#This Row],[Quantity]]*Table4[[#This Row],[UnitPrice]]</f>
        <v>4455.1499999999996</v>
      </c>
      <c r="J561" s="4">
        <f>Table4[[#This Row],[Gross Revenue]]*(1-Table4[[#This Row],[Discount]])</f>
        <v>4009.6349999999998</v>
      </c>
      <c r="K561" s="4">
        <f>Table4[[#This Row],[Quantity]]*Table4[[#This Row],[CostPrice]]</f>
        <v>2964.93</v>
      </c>
      <c r="L561" s="4">
        <f>Table4[[#This Row],[Net Revenue]]-Table4[[#This Row],[Total Cost]]</f>
        <v>1044.7049999999999</v>
      </c>
      <c r="M561" t="str">
        <f>_xlfn.XLOOKUP(Table4[[#This Row],[ProductID]], Products!A:A,Products!B:B, "Not Found")</f>
        <v>Road Clothing</v>
      </c>
      <c r="N561" t="str">
        <f>TEXT(Table4[[#This Row],[Date]], "mmm")</f>
        <v>Jul</v>
      </c>
      <c r="O561" t="str">
        <f>TEXT(Table4[[#This Row],[Date]], "yyyy")</f>
        <v>2024</v>
      </c>
      <c r="P561" t="str">
        <f>_xlfn.XLOOKUP(Table4[[#This Row],[ProductID]],Products!A:A,Products!C:C, "Not Found")</f>
        <v>Fashion</v>
      </c>
      <c r="Q561" t="str">
        <f>_xlfn.XLOOKUP(Table4[[#This Row],[ProductID]],Products!A:A,Products!D:D,"Not Found")</f>
        <v>Clothing</v>
      </c>
      <c r="R561">
        <f>_xlfn.XLOOKUP(Table4[[#This Row],[ProductID]],Products!A:A,Products!E:E,"Not Found")</f>
        <v>1485.05</v>
      </c>
      <c r="S561">
        <f>_xlfn.XLOOKUP(Table4[[#This Row],[ProductID]],Products!A:A,Products!F:F, "Not Found")</f>
        <v>988.31</v>
      </c>
      <c r="T561" t="str">
        <f>_xlfn.XLOOKUP(Table4[[#This Row],[CustomerID]],Customers!A:A,Customers!D:D, "Not Found")</f>
        <v>F</v>
      </c>
      <c r="U561" s="6">
        <f>_xlfn.XLOOKUP(Table4[[#This Row],[CustomerID]],Customers!A:A,Customers!E:E, "Not Found")</f>
        <v>32344</v>
      </c>
      <c r="V561">
        <f ca="1">DATEDIF(Table4[[#This Row],[CustomerBirthday]], TODAY(), "Y")</f>
        <v>38</v>
      </c>
      <c r="W561" t="str" cm="1">
        <f t="array" aca="1" ref="W561" ca="1">_xlfn.IFS(Table4[[#This Row],[Age]]&lt;25, "Under 25",Table4[[#This Row],[Age]]=34, "25-34", Table4[[#This Row],[Age]]&lt;=49, "35-49", Table4[[#This Row],[Age]]&lt;=64, "50-64", Table4[[#This Row],[Age]]&gt;=65, "65+")</f>
        <v>35-49</v>
      </c>
      <c r="X561" t="str">
        <f>_xlfn.XLOOKUP(Table4[[#This Row],[StoreID]],Stores!A:A,Stores!B:B, "Not found")</f>
        <v>MegaMart Brianahaven</v>
      </c>
      <c r="Y561" t="str">
        <f>_xlfn.XLOOKUP(Table4[[#This Row],[StoreID]],Stores!A:A,Stores!C:C, "Not Found")</f>
        <v>Brianahaven</v>
      </c>
      <c r="Z561" t="str">
        <f>_xlfn.XLOOKUP(Table4[[#This Row],[StoreID]],Stores!A:A,Stores!D:D, "Not Found")</f>
        <v>North</v>
      </c>
    </row>
    <row r="562" spans="1:26">
      <c r="A562" t="s">
        <v>1428</v>
      </c>
      <c r="B562" s="1">
        <v>45616</v>
      </c>
      <c r="C562" t="s">
        <v>266</v>
      </c>
      <c r="D562" t="s">
        <v>826</v>
      </c>
      <c r="E562" t="s">
        <v>835</v>
      </c>
      <c r="F562">
        <v>1</v>
      </c>
      <c r="G562">
        <v>0.05</v>
      </c>
      <c r="H562" t="s">
        <v>871</v>
      </c>
      <c r="I562" s="4">
        <f>Table4[[#This Row],[Quantity]]*Table4[[#This Row],[UnitPrice]]</f>
        <v>1044.6400000000001</v>
      </c>
      <c r="J562" s="4">
        <f>Table4[[#This Row],[Gross Revenue]]*(1-Table4[[#This Row],[Discount]])</f>
        <v>992.40800000000002</v>
      </c>
      <c r="K562" s="4">
        <f>Table4[[#This Row],[Quantity]]*Table4[[#This Row],[CostPrice]]</f>
        <v>775.07</v>
      </c>
      <c r="L562" s="4">
        <f>Table4[[#This Row],[Net Revenue]]-Table4[[#This Row],[Total Cost]]</f>
        <v>217.33799999999997</v>
      </c>
      <c r="M562" t="str">
        <f>_xlfn.XLOOKUP(Table4[[#This Row],[ProductID]], Products!A:A,Products!B:B, "Not Found")</f>
        <v>Maybe Footwear</v>
      </c>
      <c r="N562" t="str">
        <f>TEXT(Table4[[#This Row],[Date]], "mmm")</f>
        <v>Nov</v>
      </c>
      <c r="O562" t="str">
        <f>TEXT(Table4[[#This Row],[Date]], "yyyy")</f>
        <v>2024</v>
      </c>
      <c r="P562" t="str">
        <f>_xlfn.XLOOKUP(Table4[[#This Row],[ProductID]],Products!A:A,Products!C:C, "Not Found")</f>
        <v>Fashion</v>
      </c>
      <c r="Q562" t="str">
        <f>_xlfn.XLOOKUP(Table4[[#This Row],[ProductID]],Products!A:A,Products!D:D,"Not Found")</f>
        <v>Footwear</v>
      </c>
      <c r="R562">
        <f>_xlfn.XLOOKUP(Table4[[#This Row],[ProductID]],Products!A:A,Products!E:E,"Not Found")</f>
        <v>1044.6400000000001</v>
      </c>
      <c r="S562">
        <f>_xlfn.XLOOKUP(Table4[[#This Row],[ProductID]],Products!A:A,Products!F:F, "Not Found")</f>
        <v>775.07</v>
      </c>
      <c r="T562" t="str">
        <f>_xlfn.XLOOKUP(Table4[[#This Row],[CustomerID]],Customers!A:A,Customers!D:D, "Not Found")</f>
        <v>M</v>
      </c>
      <c r="U562" s="6">
        <f>_xlfn.XLOOKUP(Table4[[#This Row],[CustomerID]],Customers!A:A,Customers!E:E, "Not Found")</f>
        <v>26230</v>
      </c>
      <c r="V562">
        <f ca="1">DATEDIF(Table4[[#This Row],[CustomerBirthday]], TODAY(), "Y")</f>
        <v>54</v>
      </c>
      <c r="W562" t="str" cm="1">
        <f t="array" aca="1" ref="W562" ca="1">_xlfn.IFS(Table4[[#This Row],[Age]]&lt;25, "Under 25",Table4[[#This Row],[Age]]=34, "25-34", Table4[[#This Row],[Age]]&lt;=49, "35-49", Table4[[#This Row],[Age]]&lt;=64, "50-64", Table4[[#This Row],[Age]]&gt;=65, "65+")</f>
        <v>50-64</v>
      </c>
      <c r="X562" t="str">
        <f>_xlfn.XLOOKUP(Table4[[#This Row],[StoreID]],Stores!A:A,Stores!B:B, "Not found")</f>
        <v>MegaMart Peckmouth</v>
      </c>
      <c r="Y562" t="str">
        <f>_xlfn.XLOOKUP(Table4[[#This Row],[StoreID]],Stores!A:A,Stores!C:C, "Not Found")</f>
        <v>Peckmouth</v>
      </c>
      <c r="Z562" t="str">
        <f>_xlfn.XLOOKUP(Table4[[#This Row],[StoreID]],Stores!A:A,Stores!D:D, "Not Found")</f>
        <v>East</v>
      </c>
    </row>
    <row r="563" spans="1:26">
      <c r="A563" t="s">
        <v>1429</v>
      </c>
      <c r="B563" s="1">
        <v>45183</v>
      </c>
      <c r="C563" t="s">
        <v>702</v>
      </c>
      <c r="D563" t="s">
        <v>798</v>
      </c>
      <c r="E563" t="s">
        <v>846</v>
      </c>
      <c r="F563">
        <v>1</v>
      </c>
      <c r="G563">
        <v>0.05</v>
      </c>
      <c r="H563" t="s">
        <v>875</v>
      </c>
      <c r="I563" s="4">
        <f>Table4[[#This Row],[Quantity]]*Table4[[#This Row],[UnitPrice]]</f>
        <v>1501.46</v>
      </c>
      <c r="J563" s="4">
        <f>Table4[[#This Row],[Gross Revenue]]*(1-Table4[[#This Row],[Discount]])</f>
        <v>1426.3869999999999</v>
      </c>
      <c r="K563" s="4">
        <f>Table4[[#This Row],[Quantity]]*Table4[[#This Row],[CostPrice]]</f>
        <v>1167.73</v>
      </c>
      <c r="L563" s="4">
        <f>Table4[[#This Row],[Net Revenue]]-Table4[[#This Row],[Total Cost]]</f>
        <v>258.65699999999993</v>
      </c>
      <c r="M563" t="str">
        <f>_xlfn.XLOOKUP(Table4[[#This Row],[ProductID]], Products!A:A,Products!B:B, "Not Found")</f>
        <v>New Watches</v>
      </c>
      <c r="N563" t="str">
        <f>TEXT(Table4[[#This Row],[Date]], "mmm")</f>
        <v>Sep</v>
      </c>
      <c r="O563" t="str">
        <f>TEXT(Table4[[#This Row],[Date]], "yyyy")</f>
        <v>2023</v>
      </c>
      <c r="P563" t="str">
        <f>_xlfn.XLOOKUP(Table4[[#This Row],[ProductID]],Products!A:A,Products!C:C, "Not Found")</f>
        <v>Fashion</v>
      </c>
      <c r="Q563" t="str">
        <f>_xlfn.XLOOKUP(Table4[[#This Row],[ProductID]],Products!A:A,Products!D:D,"Not Found")</f>
        <v>Watches</v>
      </c>
      <c r="R563">
        <f>_xlfn.XLOOKUP(Table4[[#This Row],[ProductID]],Products!A:A,Products!E:E,"Not Found")</f>
        <v>1501.46</v>
      </c>
      <c r="S563">
        <f>_xlfn.XLOOKUP(Table4[[#This Row],[ProductID]],Products!A:A,Products!F:F, "Not Found")</f>
        <v>1167.73</v>
      </c>
      <c r="T563" t="str">
        <f>_xlfn.XLOOKUP(Table4[[#This Row],[CustomerID]],Customers!A:A,Customers!D:D, "Not Found")</f>
        <v>M</v>
      </c>
      <c r="U563" s="6">
        <f>_xlfn.XLOOKUP(Table4[[#This Row],[CustomerID]],Customers!A:A,Customers!E:E, "Not Found")</f>
        <v>37249</v>
      </c>
      <c r="V563">
        <f ca="1">DATEDIF(Table4[[#This Row],[CustomerBirthday]], TODAY(), "Y")</f>
        <v>24</v>
      </c>
      <c r="W563" t="str" cm="1">
        <f t="array" aca="1" ref="W563" ca="1">_xlfn.IFS(Table4[[#This Row],[Age]]&lt;25, "Under 25",Table4[[#This Row],[Age]]=34, "25-34", Table4[[#This Row],[Age]]&lt;=49, "35-49", Table4[[#This Row],[Age]]&lt;=64, "50-64", Table4[[#This Row],[Age]]&gt;=65, "65+")</f>
        <v>Under 25</v>
      </c>
      <c r="X563" t="str">
        <f>_xlfn.XLOOKUP(Table4[[#This Row],[StoreID]],Stores!A:A,Stores!B:B, "Not found")</f>
        <v>MegaMart Johnmouth</v>
      </c>
      <c r="Y563" t="str">
        <f>_xlfn.XLOOKUP(Table4[[#This Row],[StoreID]],Stores!A:A,Stores!C:C, "Not Found")</f>
        <v>Johnmouth</v>
      </c>
      <c r="Z563" t="str">
        <f>_xlfn.XLOOKUP(Table4[[#This Row],[StoreID]],Stores!A:A,Stores!D:D, "Not Found")</f>
        <v>East</v>
      </c>
    </row>
    <row r="564" spans="1:26">
      <c r="A564" t="s">
        <v>1430</v>
      </c>
      <c r="B564" s="1">
        <v>45419</v>
      </c>
      <c r="C564" t="s">
        <v>167</v>
      </c>
      <c r="D564" t="s">
        <v>804</v>
      </c>
      <c r="E564" t="s">
        <v>842</v>
      </c>
      <c r="F564">
        <v>4</v>
      </c>
      <c r="G564">
        <v>0.1</v>
      </c>
      <c r="H564" t="s">
        <v>868</v>
      </c>
      <c r="I564" s="4">
        <f>Table4[[#This Row],[Quantity]]*Table4[[#This Row],[UnitPrice]]</f>
        <v>2163.7600000000002</v>
      </c>
      <c r="J564" s="4">
        <f>Table4[[#This Row],[Gross Revenue]]*(1-Table4[[#This Row],[Discount]])</f>
        <v>1947.3840000000002</v>
      </c>
      <c r="K564" s="4">
        <f>Table4[[#This Row],[Quantity]]*Table4[[#This Row],[CostPrice]]</f>
        <v>1593</v>
      </c>
      <c r="L564" s="4">
        <f>Table4[[#This Row],[Net Revenue]]-Table4[[#This Row],[Total Cost]]</f>
        <v>354.38400000000024</v>
      </c>
      <c r="M564" t="str">
        <f>_xlfn.XLOOKUP(Table4[[#This Row],[ProductID]], Products!A:A,Products!B:B, "Not Found")</f>
        <v>Church Clothing</v>
      </c>
      <c r="N564" t="str">
        <f>TEXT(Table4[[#This Row],[Date]], "mmm")</f>
        <v>May</v>
      </c>
      <c r="O564" t="str">
        <f>TEXT(Table4[[#This Row],[Date]], "yyyy")</f>
        <v>2024</v>
      </c>
      <c r="P564" t="str">
        <f>_xlfn.XLOOKUP(Table4[[#This Row],[ProductID]],Products!A:A,Products!C:C, "Not Found")</f>
        <v>Fashion</v>
      </c>
      <c r="Q564" t="str">
        <f>_xlfn.XLOOKUP(Table4[[#This Row],[ProductID]],Products!A:A,Products!D:D,"Not Found")</f>
        <v>Clothing</v>
      </c>
      <c r="R564">
        <f>_xlfn.XLOOKUP(Table4[[#This Row],[ProductID]],Products!A:A,Products!E:E,"Not Found")</f>
        <v>540.94000000000005</v>
      </c>
      <c r="S564">
        <f>_xlfn.XLOOKUP(Table4[[#This Row],[ProductID]],Products!A:A,Products!F:F, "Not Found")</f>
        <v>398.25</v>
      </c>
      <c r="T564" t="str">
        <f>_xlfn.XLOOKUP(Table4[[#This Row],[CustomerID]],Customers!A:A,Customers!D:D, "Not Found")</f>
        <v>M</v>
      </c>
      <c r="U564" s="6">
        <f>_xlfn.XLOOKUP(Table4[[#This Row],[CustomerID]],Customers!A:A,Customers!E:E, "Not Found")</f>
        <v>32400</v>
      </c>
      <c r="V564">
        <f ca="1">DATEDIF(Table4[[#This Row],[CustomerBirthday]], TODAY(), "Y")</f>
        <v>37</v>
      </c>
      <c r="W564" t="str" cm="1">
        <f t="array" aca="1" ref="W564" ca="1">_xlfn.IFS(Table4[[#This Row],[Age]]&lt;25, "Under 25",Table4[[#This Row],[Age]]=34, "25-34", Table4[[#This Row],[Age]]&lt;=49, "35-49", Table4[[#This Row],[Age]]&lt;=64, "50-64", Table4[[#This Row],[Age]]&gt;=65, "65+")</f>
        <v>35-49</v>
      </c>
      <c r="X564" t="str">
        <f>_xlfn.XLOOKUP(Table4[[#This Row],[StoreID]],Stores!A:A,Stores!B:B, "Not found")</f>
        <v>MegaMart Brianahaven</v>
      </c>
      <c r="Y564" t="str">
        <f>_xlfn.XLOOKUP(Table4[[#This Row],[StoreID]],Stores!A:A,Stores!C:C, "Not Found")</f>
        <v>Brianahaven</v>
      </c>
      <c r="Z564" t="str">
        <f>_xlfn.XLOOKUP(Table4[[#This Row],[StoreID]],Stores!A:A,Stores!D:D, "Not Found")</f>
        <v>North</v>
      </c>
    </row>
    <row r="565" spans="1:26">
      <c r="A565" t="s">
        <v>1431</v>
      </c>
      <c r="B565" s="1">
        <v>45389</v>
      </c>
      <c r="C565" t="s">
        <v>123</v>
      </c>
      <c r="D565" t="s">
        <v>824</v>
      </c>
      <c r="E565" t="s">
        <v>846</v>
      </c>
      <c r="F565">
        <v>3</v>
      </c>
      <c r="G565">
        <v>0.05</v>
      </c>
      <c r="H565" t="s">
        <v>868</v>
      </c>
      <c r="I565" s="4">
        <f>Table4[[#This Row],[Quantity]]*Table4[[#This Row],[UnitPrice]]</f>
        <v>1164.78</v>
      </c>
      <c r="J565" s="4">
        <f>Table4[[#This Row],[Gross Revenue]]*(1-Table4[[#This Row],[Discount]])</f>
        <v>1106.5409999999999</v>
      </c>
      <c r="K565" s="4">
        <f>Table4[[#This Row],[Quantity]]*Table4[[#This Row],[CostPrice]]</f>
        <v>597.90000000000009</v>
      </c>
      <c r="L565" s="4">
        <f>Table4[[#This Row],[Net Revenue]]-Table4[[#This Row],[Total Cost]]</f>
        <v>508.64099999999985</v>
      </c>
      <c r="M565" t="str">
        <f>_xlfn.XLOOKUP(Table4[[#This Row],[ProductID]], Products!A:A,Products!B:B, "Not Found")</f>
        <v>Possible Watches</v>
      </c>
      <c r="N565" t="str">
        <f>TEXT(Table4[[#This Row],[Date]], "mmm")</f>
        <v>Apr</v>
      </c>
      <c r="O565" t="str">
        <f>TEXT(Table4[[#This Row],[Date]], "yyyy")</f>
        <v>2024</v>
      </c>
      <c r="P565" t="str">
        <f>_xlfn.XLOOKUP(Table4[[#This Row],[ProductID]],Products!A:A,Products!C:C, "Not Found")</f>
        <v>Fashion</v>
      </c>
      <c r="Q565" t="str">
        <f>_xlfn.XLOOKUP(Table4[[#This Row],[ProductID]],Products!A:A,Products!D:D,"Not Found")</f>
        <v>Watches</v>
      </c>
      <c r="R565">
        <f>_xlfn.XLOOKUP(Table4[[#This Row],[ProductID]],Products!A:A,Products!E:E,"Not Found")</f>
        <v>388.26</v>
      </c>
      <c r="S565">
        <f>_xlfn.XLOOKUP(Table4[[#This Row],[ProductID]],Products!A:A,Products!F:F, "Not Found")</f>
        <v>199.3</v>
      </c>
      <c r="T565" t="str">
        <f>_xlfn.XLOOKUP(Table4[[#This Row],[CustomerID]],Customers!A:A,Customers!D:D, "Not Found")</f>
        <v>F</v>
      </c>
      <c r="U565" s="6">
        <f>_xlfn.XLOOKUP(Table4[[#This Row],[CustomerID]],Customers!A:A,Customers!E:E, "Not Found")</f>
        <v>37694</v>
      </c>
      <c r="V565">
        <f ca="1">DATEDIF(Table4[[#This Row],[CustomerBirthday]], TODAY(), "Y")</f>
        <v>23</v>
      </c>
      <c r="W565" t="str" cm="1">
        <f t="array" aca="1" ref="W565" ca="1">_xlfn.IFS(Table4[[#This Row],[Age]]&lt;25, "Under 25",Table4[[#This Row],[Age]]=34, "25-34", Table4[[#This Row],[Age]]&lt;=49, "35-49", Table4[[#This Row],[Age]]&lt;=64, "50-64", Table4[[#This Row],[Age]]&gt;=65, "65+")</f>
        <v>Under 25</v>
      </c>
      <c r="X565" t="str">
        <f>_xlfn.XLOOKUP(Table4[[#This Row],[StoreID]],Stores!A:A,Stores!B:B, "Not found")</f>
        <v>MegaMart Johnmouth</v>
      </c>
      <c r="Y565" t="str">
        <f>_xlfn.XLOOKUP(Table4[[#This Row],[StoreID]],Stores!A:A,Stores!C:C, "Not Found")</f>
        <v>Johnmouth</v>
      </c>
      <c r="Z565" t="str">
        <f>_xlfn.XLOOKUP(Table4[[#This Row],[StoreID]],Stores!A:A,Stores!D:D, "Not Found")</f>
        <v>East</v>
      </c>
    </row>
    <row r="566" spans="1:26">
      <c r="A566" t="s">
        <v>1432</v>
      </c>
      <c r="B566" s="1">
        <v>45855</v>
      </c>
      <c r="C566" t="s">
        <v>298</v>
      </c>
      <c r="D566" t="s">
        <v>798</v>
      </c>
      <c r="E566" t="s">
        <v>842</v>
      </c>
      <c r="F566">
        <v>3</v>
      </c>
      <c r="G566">
        <v>0</v>
      </c>
      <c r="H566" t="s">
        <v>875</v>
      </c>
      <c r="I566" s="4">
        <f>Table4[[#This Row],[Quantity]]*Table4[[#This Row],[UnitPrice]]</f>
        <v>4504.38</v>
      </c>
      <c r="J566" s="4">
        <f>Table4[[#This Row],[Gross Revenue]]*(1-Table4[[#This Row],[Discount]])</f>
        <v>4504.38</v>
      </c>
      <c r="K566" s="4">
        <f>Table4[[#This Row],[Quantity]]*Table4[[#This Row],[CostPrice]]</f>
        <v>3503.19</v>
      </c>
      <c r="L566" s="4">
        <f>Table4[[#This Row],[Net Revenue]]-Table4[[#This Row],[Total Cost]]</f>
        <v>1001.19</v>
      </c>
      <c r="M566" t="str">
        <f>_xlfn.XLOOKUP(Table4[[#This Row],[ProductID]], Products!A:A,Products!B:B, "Not Found")</f>
        <v>New Watches</v>
      </c>
      <c r="N566" t="str">
        <f>TEXT(Table4[[#This Row],[Date]], "mmm")</f>
        <v>Jul</v>
      </c>
      <c r="O566" t="str">
        <f>TEXT(Table4[[#This Row],[Date]], "yyyy")</f>
        <v>2025</v>
      </c>
      <c r="P566" t="str">
        <f>_xlfn.XLOOKUP(Table4[[#This Row],[ProductID]],Products!A:A,Products!C:C, "Not Found")</f>
        <v>Fashion</v>
      </c>
      <c r="Q566" t="str">
        <f>_xlfn.XLOOKUP(Table4[[#This Row],[ProductID]],Products!A:A,Products!D:D,"Not Found")</f>
        <v>Watches</v>
      </c>
      <c r="R566">
        <f>_xlfn.XLOOKUP(Table4[[#This Row],[ProductID]],Products!A:A,Products!E:E,"Not Found")</f>
        <v>1501.46</v>
      </c>
      <c r="S566">
        <f>_xlfn.XLOOKUP(Table4[[#This Row],[ProductID]],Products!A:A,Products!F:F, "Not Found")</f>
        <v>1167.73</v>
      </c>
      <c r="T566" t="str">
        <f>_xlfn.XLOOKUP(Table4[[#This Row],[CustomerID]],Customers!A:A,Customers!D:D, "Not Found")</f>
        <v>F</v>
      </c>
      <c r="U566" s="6">
        <f>_xlfn.XLOOKUP(Table4[[#This Row],[CustomerID]],Customers!A:A,Customers!E:E, "Not Found")</f>
        <v>29021</v>
      </c>
      <c r="V566">
        <f ca="1">DATEDIF(Table4[[#This Row],[CustomerBirthday]], TODAY(), "Y")</f>
        <v>47</v>
      </c>
      <c r="W566" t="str" cm="1">
        <f t="array" aca="1" ref="W566" ca="1">_xlfn.IFS(Table4[[#This Row],[Age]]&lt;25, "Under 25",Table4[[#This Row],[Age]]=34, "25-34", Table4[[#This Row],[Age]]&lt;=49, "35-49", Table4[[#This Row],[Age]]&lt;=64, "50-64", Table4[[#This Row],[Age]]&gt;=65, "65+")</f>
        <v>35-49</v>
      </c>
      <c r="X566" t="str">
        <f>_xlfn.XLOOKUP(Table4[[#This Row],[StoreID]],Stores!A:A,Stores!B:B, "Not found")</f>
        <v>MegaMart Brianahaven</v>
      </c>
      <c r="Y566" t="str">
        <f>_xlfn.XLOOKUP(Table4[[#This Row],[StoreID]],Stores!A:A,Stores!C:C, "Not Found")</f>
        <v>Brianahaven</v>
      </c>
      <c r="Z566" t="str">
        <f>_xlfn.XLOOKUP(Table4[[#This Row],[StoreID]],Stores!A:A,Stores!D:D, "Not Found")</f>
        <v>North</v>
      </c>
    </row>
    <row r="567" spans="1:26">
      <c r="A567" t="s">
        <v>1433</v>
      </c>
      <c r="B567" s="1">
        <v>45367</v>
      </c>
      <c r="C567" t="s">
        <v>159</v>
      </c>
      <c r="D567" t="s">
        <v>728</v>
      </c>
      <c r="E567" t="s">
        <v>839</v>
      </c>
      <c r="F567">
        <v>5</v>
      </c>
      <c r="G567">
        <v>0</v>
      </c>
      <c r="H567" t="s">
        <v>871</v>
      </c>
      <c r="I567" s="4">
        <f>Table4[[#This Row],[Quantity]]*Table4[[#This Row],[UnitPrice]]</f>
        <v>1590.25</v>
      </c>
      <c r="J567" s="4">
        <f>Table4[[#This Row],[Gross Revenue]]*(1-Table4[[#This Row],[Discount]])</f>
        <v>1590.25</v>
      </c>
      <c r="K567" s="4">
        <f>Table4[[#This Row],[Quantity]]*Table4[[#This Row],[CostPrice]]</f>
        <v>936.7</v>
      </c>
      <c r="L567" s="4">
        <f>Table4[[#This Row],[Net Revenue]]-Table4[[#This Row],[Total Cost]]</f>
        <v>653.54999999999995</v>
      </c>
      <c r="M567" t="str">
        <f>_xlfn.XLOOKUP(Table4[[#This Row],[ProductID]], Products!A:A,Products!B:B, "Not Found")</f>
        <v>Company Fruits</v>
      </c>
      <c r="N567" t="str">
        <f>TEXT(Table4[[#This Row],[Date]], "mmm")</f>
        <v>Mar</v>
      </c>
      <c r="O567" t="str">
        <f>TEXT(Table4[[#This Row],[Date]], "yyyy")</f>
        <v>2024</v>
      </c>
      <c r="P567" t="str">
        <f>_xlfn.XLOOKUP(Table4[[#This Row],[ProductID]],Products!A:A,Products!C:C, "Not Found")</f>
        <v>Groceries</v>
      </c>
      <c r="Q567" t="str">
        <f>_xlfn.XLOOKUP(Table4[[#This Row],[ProductID]],Products!A:A,Products!D:D,"Not Found")</f>
        <v>Fruits</v>
      </c>
      <c r="R567">
        <f>_xlfn.XLOOKUP(Table4[[#This Row],[ProductID]],Products!A:A,Products!E:E,"Not Found")</f>
        <v>318.05</v>
      </c>
      <c r="S567">
        <f>_xlfn.XLOOKUP(Table4[[#This Row],[ProductID]],Products!A:A,Products!F:F, "Not Found")</f>
        <v>187.34</v>
      </c>
      <c r="T567" t="str">
        <f>_xlfn.XLOOKUP(Table4[[#This Row],[CustomerID]],Customers!A:A,Customers!D:D, "Not Found")</f>
        <v>F</v>
      </c>
      <c r="U567" s="6">
        <f>_xlfn.XLOOKUP(Table4[[#This Row],[CustomerID]],Customers!A:A,Customers!E:E, "Not Found")</f>
        <v>29405</v>
      </c>
      <c r="V567">
        <f ca="1">DATEDIF(Table4[[#This Row],[CustomerBirthday]], TODAY(), "Y")</f>
        <v>46</v>
      </c>
      <c r="W567" t="str" cm="1">
        <f t="array" aca="1" ref="W567" ca="1">_xlfn.IFS(Table4[[#This Row],[Age]]&lt;25, "Under 25",Table4[[#This Row],[Age]]=34, "25-34", Table4[[#This Row],[Age]]&lt;=49, "35-49", Table4[[#This Row],[Age]]&lt;=64, "50-64", Table4[[#This Row],[Age]]&gt;=65, "65+")</f>
        <v>35-49</v>
      </c>
      <c r="X567" t="str">
        <f>_xlfn.XLOOKUP(Table4[[#This Row],[StoreID]],Stores!A:A,Stores!B:B, "Not found")</f>
        <v>MegaMart New Michele</v>
      </c>
      <c r="Y567" t="str">
        <f>_xlfn.XLOOKUP(Table4[[#This Row],[StoreID]],Stores!A:A,Stores!C:C, "Not Found")</f>
        <v>New Michele</v>
      </c>
      <c r="Z567" t="str">
        <f>_xlfn.XLOOKUP(Table4[[#This Row],[StoreID]],Stores!A:A,Stores!D:D, "Not Found")</f>
        <v>West</v>
      </c>
    </row>
    <row r="568" spans="1:26">
      <c r="A568" t="s">
        <v>1434</v>
      </c>
      <c r="B568" s="1">
        <v>45374</v>
      </c>
      <c r="C568" t="s">
        <v>317</v>
      </c>
      <c r="D568" t="s">
        <v>788</v>
      </c>
      <c r="E568" t="s">
        <v>835</v>
      </c>
      <c r="F568">
        <v>1</v>
      </c>
      <c r="G568">
        <v>0.05</v>
      </c>
      <c r="H568" t="s">
        <v>865</v>
      </c>
      <c r="I568" s="4">
        <f>Table4[[#This Row],[Quantity]]*Table4[[#This Row],[UnitPrice]]</f>
        <v>1095.72</v>
      </c>
      <c r="J568" s="4">
        <f>Table4[[#This Row],[Gross Revenue]]*(1-Table4[[#This Row],[Discount]])</f>
        <v>1040.934</v>
      </c>
      <c r="K568" s="4">
        <f>Table4[[#This Row],[Quantity]]*Table4[[#This Row],[CostPrice]]</f>
        <v>822.2</v>
      </c>
      <c r="L568" s="4">
        <f>Table4[[#This Row],[Net Revenue]]-Table4[[#This Row],[Total Cost]]</f>
        <v>218.73399999999992</v>
      </c>
      <c r="M568" t="str">
        <f>_xlfn.XLOOKUP(Table4[[#This Row],[ProductID]], Products!A:A,Products!B:B, "Not Found")</f>
        <v>Foot Snacks</v>
      </c>
      <c r="N568" t="str">
        <f>TEXT(Table4[[#This Row],[Date]], "mmm")</f>
        <v>Mar</v>
      </c>
      <c r="O568" t="str">
        <f>TEXT(Table4[[#This Row],[Date]], "yyyy")</f>
        <v>2024</v>
      </c>
      <c r="P568" t="str">
        <f>_xlfn.XLOOKUP(Table4[[#This Row],[ProductID]],Products!A:A,Products!C:C, "Not Found")</f>
        <v>Groceries</v>
      </c>
      <c r="Q568" t="str">
        <f>_xlfn.XLOOKUP(Table4[[#This Row],[ProductID]],Products!A:A,Products!D:D,"Not Found")</f>
        <v>Snacks</v>
      </c>
      <c r="R568">
        <f>_xlfn.XLOOKUP(Table4[[#This Row],[ProductID]],Products!A:A,Products!E:E,"Not Found")</f>
        <v>1095.72</v>
      </c>
      <c r="S568">
        <f>_xlfn.XLOOKUP(Table4[[#This Row],[ProductID]],Products!A:A,Products!F:F, "Not Found")</f>
        <v>822.2</v>
      </c>
      <c r="T568" t="str">
        <f>_xlfn.XLOOKUP(Table4[[#This Row],[CustomerID]],Customers!A:A,Customers!D:D, "Not Found")</f>
        <v>M</v>
      </c>
      <c r="U568" s="6">
        <f>_xlfn.XLOOKUP(Table4[[#This Row],[CustomerID]],Customers!A:A,Customers!E:E, "Not Found")</f>
        <v>26377</v>
      </c>
      <c r="V568">
        <f ca="1">DATEDIF(Table4[[#This Row],[CustomerBirthday]], TODAY(), "Y")</f>
        <v>54</v>
      </c>
      <c r="W568" t="str" cm="1">
        <f t="array" aca="1" ref="W568" ca="1">_xlfn.IFS(Table4[[#This Row],[Age]]&lt;25, "Under 25",Table4[[#This Row],[Age]]=34, "25-34", Table4[[#This Row],[Age]]&lt;=49, "35-49", Table4[[#This Row],[Age]]&lt;=64, "50-64", Table4[[#This Row],[Age]]&gt;=65, "65+")</f>
        <v>50-64</v>
      </c>
      <c r="X568" t="str">
        <f>_xlfn.XLOOKUP(Table4[[#This Row],[StoreID]],Stores!A:A,Stores!B:B, "Not found")</f>
        <v>MegaMart Peckmouth</v>
      </c>
      <c r="Y568" t="str">
        <f>_xlfn.XLOOKUP(Table4[[#This Row],[StoreID]],Stores!A:A,Stores!C:C, "Not Found")</f>
        <v>Peckmouth</v>
      </c>
      <c r="Z568" t="str">
        <f>_xlfn.XLOOKUP(Table4[[#This Row],[StoreID]],Stores!A:A,Stores!D:D, "Not Found")</f>
        <v>East</v>
      </c>
    </row>
    <row r="569" spans="1:26">
      <c r="A569" t="s">
        <v>1435</v>
      </c>
      <c r="B569" s="1">
        <v>45748</v>
      </c>
      <c r="C569" t="s">
        <v>382</v>
      </c>
      <c r="D569" t="s">
        <v>816</v>
      </c>
      <c r="E569" t="s">
        <v>846</v>
      </c>
      <c r="F569">
        <v>1</v>
      </c>
      <c r="G569">
        <v>0.1</v>
      </c>
      <c r="H569" t="s">
        <v>865</v>
      </c>
      <c r="I569" s="4">
        <f>Table4[[#This Row],[Quantity]]*Table4[[#This Row],[UnitPrice]]</f>
        <v>1879.08</v>
      </c>
      <c r="J569" s="4">
        <f>Table4[[#This Row],[Gross Revenue]]*(1-Table4[[#This Row],[Discount]])</f>
        <v>1691.172</v>
      </c>
      <c r="K569" s="4">
        <f>Table4[[#This Row],[Quantity]]*Table4[[#This Row],[CostPrice]]</f>
        <v>1004.56</v>
      </c>
      <c r="L569" s="4">
        <f>Table4[[#This Row],[Net Revenue]]-Table4[[#This Row],[Total Cost]]</f>
        <v>686.61200000000008</v>
      </c>
      <c r="M569" t="str">
        <f>_xlfn.XLOOKUP(Table4[[#This Row],[ProductID]], Products!A:A,Products!B:B, "Not Found")</f>
        <v>Set Dairy</v>
      </c>
      <c r="N569" t="str">
        <f>TEXT(Table4[[#This Row],[Date]], "mmm")</f>
        <v>Apr</v>
      </c>
      <c r="O569" t="str">
        <f>TEXT(Table4[[#This Row],[Date]], "yyyy")</f>
        <v>2025</v>
      </c>
      <c r="P569" t="str">
        <f>_xlfn.XLOOKUP(Table4[[#This Row],[ProductID]],Products!A:A,Products!C:C, "Not Found")</f>
        <v>Groceries</v>
      </c>
      <c r="Q569" t="str">
        <f>_xlfn.XLOOKUP(Table4[[#This Row],[ProductID]],Products!A:A,Products!D:D,"Not Found")</f>
        <v>Dairy</v>
      </c>
      <c r="R569">
        <f>_xlfn.XLOOKUP(Table4[[#This Row],[ProductID]],Products!A:A,Products!E:E,"Not Found")</f>
        <v>1879.08</v>
      </c>
      <c r="S569">
        <f>_xlfn.XLOOKUP(Table4[[#This Row],[ProductID]],Products!A:A,Products!F:F, "Not Found")</f>
        <v>1004.56</v>
      </c>
      <c r="T569" t="str">
        <f>_xlfn.XLOOKUP(Table4[[#This Row],[CustomerID]],Customers!A:A,Customers!D:D, "Not Found")</f>
        <v>F</v>
      </c>
      <c r="U569" s="6">
        <f>_xlfn.XLOOKUP(Table4[[#This Row],[CustomerID]],Customers!A:A,Customers!E:E, "Not Found")</f>
        <v>35236</v>
      </c>
      <c r="V569">
        <f ca="1">DATEDIF(Table4[[#This Row],[CustomerBirthday]], TODAY(), "Y")</f>
        <v>30</v>
      </c>
      <c r="W569" t="str" cm="1">
        <f t="array" aca="1" ref="W569" ca="1">_xlfn.IFS(Table4[[#This Row],[Age]]&lt;25, "Under 25",Table4[[#This Row],[Age]]=34, "25-34", Table4[[#This Row],[Age]]&lt;=49, "35-49", Table4[[#This Row],[Age]]&lt;=64, "50-64", Table4[[#This Row],[Age]]&gt;=65, "65+")</f>
        <v>35-49</v>
      </c>
      <c r="X569" t="str">
        <f>_xlfn.XLOOKUP(Table4[[#This Row],[StoreID]],Stores!A:A,Stores!B:B, "Not found")</f>
        <v>MegaMart Johnmouth</v>
      </c>
      <c r="Y569" t="str">
        <f>_xlfn.XLOOKUP(Table4[[#This Row],[StoreID]],Stores!A:A,Stores!C:C, "Not Found")</f>
        <v>Johnmouth</v>
      </c>
      <c r="Z569" t="str">
        <f>_xlfn.XLOOKUP(Table4[[#This Row],[StoreID]],Stores!A:A,Stores!D:D, "Not Found")</f>
        <v>East</v>
      </c>
    </row>
    <row r="570" spans="1:26">
      <c r="A570" t="s">
        <v>1436</v>
      </c>
      <c r="B570" s="1">
        <v>45500</v>
      </c>
      <c r="C570" t="s">
        <v>175</v>
      </c>
      <c r="D570" t="s">
        <v>800</v>
      </c>
      <c r="E570" t="s">
        <v>831</v>
      </c>
      <c r="F570">
        <v>4</v>
      </c>
      <c r="G570">
        <v>0.15</v>
      </c>
      <c r="H570" t="s">
        <v>871</v>
      </c>
      <c r="I570" s="4">
        <f>Table4[[#This Row],[Quantity]]*Table4[[#This Row],[UnitPrice]]</f>
        <v>7810.6</v>
      </c>
      <c r="J570" s="4">
        <f>Table4[[#This Row],[Gross Revenue]]*(1-Table4[[#This Row],[Discount]])</f>
        <v>6639.01</v>
      </c>
      <c r="K570" s="4">
        <f>Table4[[#This Row],[Quantity]]*Table4[[#This Row],[CostPrice]]</f>
        <v>5805.08</v>
      </c>
      <c r="L570" s="4">
        <f>Table4[[#This Row],[Net Revenue]]-Table4[[#This Row],[Total Cost]]</f>
        <v>833.93000000000029</v>
      </c>
      <c r="M570" t="str">
        <f>_xlfn.XLOOKUP(Table4[[#This Row],[ProductID]], Products!A:A,Products!B:B, "Not Found")</f>
        <v>Book Television</v>
      </c>
      <c r="N570" t="str">
        <f>TEXT(Table4[[#This Row],[Date]], "mmm")</f>
        <v>Jul</v>
      </c>
      <c r="O570" t="str">
        <f>TEXT(Table4[[#This Row],[Date]], "yyyy")</f>
        <v>2024</v>
      </c>
      <c r="P570" t="str">
        <f>_xlfn.XLOOKUP(Table4[[#This Row],[ProductID]],Products!A:A,Products!C:C, "Not Found")</f>
        <v>Electronics</v>
      </c>
      <c r="Q570" t="str">
        <f>_xlfn.XLOOKUP(Table4[[#This Row],[ProductID]],Products!A:A,Products!D:D,"Not Found")</f>
        <v>Television</v>
      </c>
      <c r="R570">
        <f>_xlfn.XLOOKUP(Table4[[#This Row],[ProductID]],Products!A:A,Products!E:E,"Not Found")</f>
        <v>1952.65</v>
      </c>
      <c r="S570">
        <f>_xlfn.XLOOKUP(Table4[[#This Row],[ProductID]],Products!A:A,Products!F:F, "Not Found")</f>
        <v>1451.27</v>
      </c>
      <c r="T570" t="str">
        <f>_xlfn.XLOOKUP(Table4[[#This Row],[CustomerID]],Customers!A:A,Customers!D:D, "Not Found")</f>
        <v>M</v>
      </c>
      <c r="U570" s="6">
        <f>_xlfn.XLOOKUP(Table4[[#This Row],[CustomerID]],Customers!A:A,Customers!E:E, "Not Found")</f>
        <v>27756</v>
      </c>
      <c r="V570">
        <f ca="1">DATEDIF(Table4[[#This Row],[CustomerBirthday]], TODAY(), "Y")</f>
        <v>50</v>
      </c>
      <c r="W570" t="str" cm="1">
        <f t="array" aca="1" ref="W570" ca="1">_xlfn.IFS(Table4[[#This Row],[Age]]&lt;25, "Under 25",Table4[[#This Row],[Age]]=34, "25-34", Table4[[#This Row],[Age]]&lt;=49, "35-49", Table4[[#This Row],[Age]]&lt;=64, "50-64", Table4[[#This Row],[Age]]&gt;=65, "65+")</f>
        <v>50-64</v>
      </c>
      <c r="X570" t="str">
        <f>_xlfn.XLOOKUP(Table4[[#This Row],[StoreID]],Stores!A:A,Stores!B:B, "Not found")</f>
        <v>MegaMart Jimenezborough</v>
      </c>
      <c r="Y570" t="str">
        <f>_xlfn.XLOOKUP(Table4[[#This Row],[StoreID]],Stores!A:A,Stores!C:C, "Not Found")</f>
        <v>Jimenezborough</v>
      </c>
      <c r="Z570" t="str">
        <f>_xlfn.XLOOKUP(Table4[[#This Row],[StoreID]],Stores!A:A,Stores!D:D, "Not Found")</f>
        <v>South</v>
      </c>
    </row>
    <row r="571" spans="1:26">
      <c r="A571" t="s">
        <v>1437</v>
      </c>
      <c r="B571" s="1">
        <v>45362</v>
      </c>
      <c r="C571" t="s">
        <v>101</v>
      </c>
      <c r="D571" t="s">
        <v>742</v>
      </c>
      <c r="E571" t="s">
        <v>842</v>
      </c>
      <c r="F571">
        <v>1</v>
      </c>
      <c r="G571">
        <v>0.05</v>
      </c>
      <c r="H571" t="s">
        <v>875</v>
      </c>
      <c r="I571" s="4">
        <f>Table4[[#This Row],[Quantity]]*Table4[[#This Row],[UnitPrice]]</f>
        <v>248.57</v>
      </c>
      <c r="J571" s="4">
        <f>Table4[[#This Row],[Gross Revenue]]*(1-Table4[[#This Row],[Discount]])</f>
        <v>236.14149999999998</v>
      </c>
      <c r="K571" s="4">
        <f>Table4[[#This Row],[Quantity]]*Table4[[#This Row],[CostPrice]]</f>
        <v>190.67</v>
      </c>
      <c r="L571" s="4">
        <f>Table4[[#This Row],[Net Revenue]]-Table4[[#This Row],[Total Cost]]</f>
        <v>45.471499999999992</v>
      </c>
      <c r="M571" t="str">
        <f>_xlfn.XLOOKUP(Table4[[#This Row],[ProductID]], Products!A:A,Products!B:B, "Not Found")</f>
        <v>Either Headphones</v>
      </c>
      <c r="N571" t="str">
        <f>TEXT(Table4[[#This Row],[Date]], "mmm")</f>
        <v>Mar</v>
      </c>
      <c r="O571" t="str">
        <f>TEXT(Table4[[#This Row],[Date]], "yyyy")</f>
        <v>2024</v>
      </c>
      <c r="P571" t="str">
        <f>_xlfn.XLOOKUP(Table4[[#This Row],[ProductID]],Products!A:A,Products!C:C, "Not Found")</f>
        <v>Electronics</v>
      </c>
      <c r="Q571" t="str">
        <f>_xlfn.XLOOKUP(Table4[[#This Row],[ProductID]],Products!A:A,Products!D:D,"Not Found")</f>
        <v>Headphones</v>
      </c>
      <c r="R571">
        <f>_xlfn.XLOOKUP(Table4[[#This Row],[ProductID]],Products!A:A,Products!E:E,"Not Found")</f>
        <v>248.57</v>
      </c>
      <c r="S571">
        <f>_xlfn.XLOOKUP(Table4[[#This Row],[ProductID]],Products!A:A,Products!F:F, "Not Found")</f>
        <v>190.67</v>
      </c>
      <c r="T571" t="str">
        <f>_xlfn.XLOOKUP(Table4[[#This Row],[CustomerID]],Customers!A:A,Customers!D:D, "Not Found")</f>
        <v>F</v>
      </c>
      <c r="U571" s="6">
        <f>_xlfn.XLOOKUP(Table4[[#This Row],[CustomerID]],Customers!A:A,Customers!E:E, "Not Found")</f>
        <v>26004</v>
      </c>
      <c r="V571">
        <f ca="1">DATEDIF(Table4[[#This Row],[CustomerBirthday]], TODAY(), "Y")</f>
        <v>55</v>
      </c>
      <c r="W571" t="str" cm="1">
        <f t="array" aca="1" ref="W571" ca="1">_xlfn.IFS(Table4[[#This Row],[Age]]&lt;25, "Under 25",Table4[[#This Row],[Age]]=34, "25-34", Table4[[#This Row],[Age]]&lt;=49, "35-49", Table4[[#This Row],[Age]]&lt;=64, "50-64", Table4[[#This Row],[Age]]&gt;=65, "65+")</f>
        <v>50-64</v>
      </c>
      <c r="X571" t="str">
        <f>_xlfn.XLOOKUP(Table4[[#This Row],[StoreID]],Stores!A:A,Stores!B:B, "Not found")</f>
        <v>MegaMart Brianahaven</v>
      </c>
      <c r="Y571" t="str">
        <f>_xlfn.XLOOKUP(Table4[[#This Row],[StoreID]],Stores!A:A,Stores!C:C, "Not Found")</f>
        <v>Brianahaven</v>
      </c>
      <c r="Z571" t="str">
        <f>_xlfn.XLOOKUP(Table4[[#This Row],[StoreID]],Stores!A:A,Stores!D:D, "Not Found")</f>
        <v>North</v>
      </c>
    </row>
    <row r="572" spans="1:26">
      <c r="A572" t="s">
        <v>1438</v>
      </c>
      <c r="B572" s="1">
        <v>45276</v>
      </c>
      <c r="C572" t="s">
        <v>20</v>
      </c>
      <c r="D572" t="s">
        <v>718</v>
      </c>
      <c r="E572" t="s">
        <v>831</v>
      </c>
      <c r="F572">
        <v>2</v>
      </c>
      <c r="G572">
        <v>0.05</v>
      </c>
      <c r="H572" t="s">
        <v>871</v>
      </c>
      <c r="I572" s="4">
        <f>Table4[[#This Row],[Quantity]]*Table4[[#This Row],[UnitPrice]]</f>
        <v>675.26</v>
      </c>
      <c r="J572" s="4">
        <f>Table4[[#This Row],[Gross Revenue]]*(1-Table4[[#This Row],[Discount]])</f>
        <v>641.49699999999996</v>
      </c>
      <c r="K572" s="4">
        <f>Table4[[#This Row],[Quantity]]*Table4[[#This Row],[CostPrice]]</f>
        <v>338.06</v>
      </c>
      <c r="L572" s="4">
        <f>Table4[[#This Row],[Net Revenue]]-Table4[[#This Row],[Total Cost]]</f>
        <v>303.43699999999995</v>
      </c>
      <c r="M572" t="str">
        <f>_xlfn.XLOOKUP(Table4[[#This Row],[ProductID]], Products!A:A,Products!B:B, "Not Found")</f>
        <v>Here Footwear</v>
      </c>
      <c r="N572" t="str">
        <f>TEXT(Table4[[#This Row],[Date]], "mmm")</f>
        <v>Dec</v>
      </c>
      <c r="O572" t="str">
        <f>TEXT(Table4[[#This Row],[Date]], "yyyy")</f>
        <v>2023</v>
      </c>
      <c r="P572" t="str">
        <f>_xlfn.XLOOKUP(Table4[[#This Row],[ProductID]],Products!A:A,Products!C:C, "Not Found")</f>
        <v>Fashion</v>
      </c>
      <c r="Q572" t="str">
        <f>_xlfn.XLOOKUP(Table4[[#This Row],[ProductID]],Products!A:A,Products!D:D,"Not Found")</f>
        <v>Footwear</v>
      </c>
      <c r="R572">
        <f>_xlfn.XLOOKUP(Table4[[#This Row],[ProductID]],Products!A:A,Products!E:E,"Not Found")</f>
        <v>337.63</v>
      </c>
      <c r="S572">
        <f>_xlfn.XLOOKUP(Table4[[#This Row],[ProductID]],Products!A:A,Products!F:F, "Not Found")</f>
        <v>169.03</v>
      </c>
      <c r="T572" t="str">
        <f>_xlfn.XLOOKUP(Table4[[#This Row],[CustomerID]],Customers!A:A,Customers!D:D, "Not Found")</f>
        <v>M</v>
      </c>
      <c r="U572" s="6">
        <f>_xlfn.XLOOKUP(Table4[[#This Row],[CustomerID]],Customers!A:A,Customers!E:E, "Not Found")</f>
        <v>33771</v>
      </c>
      <c r="V572">
        <f ca="1">DATEDIF(Table4[[#This Row],[CustomerBirthday]], TODAY(), "Y")</f>
        <v>34</v>
      </c>
      <c r="W572" t="str" cm="1">
        <f t="array" aca="1" ref="W572" ca="1">_xlfn.IFS(Table4[[#This Row],[Age]]&lt;25, "Under 25",Table4[[#This Row],[Age]]=34, "25-34", Table4[[#This Row],[Age]]&lt;=49, "35-49", Table4[[#This Row],[Age]]&lt;=64, "50-64", Table4[[#This Row],[Age]]&gt;=65, "65+")</f>
        <v>25-34</v>
      </c>
      <c r="X572" t="str">
        <f>_xlfn.XLOOKUP(Table4[[#This Row],[StoreID]],Stores!A:A,Stores!B:B, "Not found")</f>
        <v>MegaMart Jimenezborough</v>
      </c>
      <c r="Y572" t="str">
        <f>_xlfn.XLOOKUP(Table4[[#This Row],[StoreID]],Stores!A:A,Stores!C:C, "Not Found")</f>
        <v>Jimenezborough</v>
      </c>
      <c r="Z572" t="str">
        <f>_xlfn.XLOOKUP(Table4[[#This Row],[StoreID]],Stores!A:A,Stores!D:D, "Not Found")</f>
        <v>South</v>
      </c>
    </row>
    <row r="573" spans="1:26">
      <c r="A573" t="s">
        <v>1439</v>
      </c>
      <c r="B573" s="1">
        <v>45868</v>
      </c>
      <c r="C573" t="s">
        <v>386</v>
      </c>
      <c r="D573" t="s">
        <v>826</v>
      </c>
      <c r="E573" t="s">
        <v>839</v>
      </c>
      <c r="F573">
        <v>1</v>
      </c>
      <c r="G573">
        <v>0.1</v>
      </c>
      <c r="H573" t="s">
        <v>875</v>
      </c>
      <c r="I573" s="4">
        <f>Table4[[#This Row],[Quantity]]*Table4[[#This Row],[UnitPrice]]</f>
        <v>1044.6400000000001</v>
      </c>
      <c r="J573" s="4">
        <f>Table4[[#This Row],[Gross Revenue]]*(1-Table4[[#This Row],[Discount]])</f>
        <v>940.17600000000016</v>
      </c>
      <c r="K573" s="4">
        <f>Table4[[#This Row],[Quantity]]*Table4[[#This Row],[CostPrice]]</f>
        <v>775.07</v>
      </c>
      <c r="L573" s="4">
        <f>Table4[[#This Row],[Net Revenue]]-Table4[[#This Row],[Total Cost]]</f>
        <v>165.10600000000011</v>
      </c>
      <c r="M573" t="str">
        <f>_xlfn.XLOOKUP(Table4[[#This Row],[ProductID]], Products!A:A,Products!B:B, "Not Found")</f>
        <v>Maybe Footwear</v>
      </c>
      <c r="N573" t="str">
        <f>TEXT(Table4[[#This Row],[Date]], "mmm")</f>
        <v>Jul</v>
      </c>
      <c r="O573" t="str">
        <f>TEXT(Table4[[#This Row],[Date]], "yyyy")</f>
        <v>2025</v>
      </c>
      <c r="P573" t="str">
        <f>_xlfn.XLOOKUP(Table4[[#This Row],[ProductID]],Products!A:A,Products!C:C, "Not Found")</f>
        <v>Fashion</v>
      </c>
      <c r="Q573" t="str">
        <f>_xlfn.XLOOKUP(Table4[[#This Row],[ProductID]],Products!A:A,Products!D:D,"Not Found")</f>
        <v>Footwear</v>
      </c>
      <c r="R573">
        <f>_xlfn.XLOOKUP(Table4[[#This Row],[ProductID]],Products!A:A,Products!E:E,"Not Found")</f>
        <v>1044.6400000000001</v>
      </c>
      <c r="S573">
        <f>_xlfn.XLOOKUP(Table4[[#This Row],[ProductID]],Products!A:A,Products!F:F, "Not Found")</f>
        <v>775.07</v>
      </c>
      <c r="T573" t="str">
        <f>_xlfn.XLOOKUP(Table4[[#This Row],[CustomerID]],Customers!A:A,Customers!D:D, "Not Found")</f>
        <v>F</v>
      </c>
      <c r="U573" s="6">
        <f>_xlfn.XLOOKUP(Table4[[#This Row],[CustomerID]],Customers!A:A,Customers!E:E, "Not Found")</f>
        <v>23676</v>
      </c>
      <c r="V573">
        <f ca="1">DATEDIF(Table4[[#This Row],[CustomerBirthday]], TODAY(), "Y")</f>
        <v>61</v>
      </c>
      <c r="W573" t="str" cm="1">
        <f t="array" aca="1" ref="W573" ca="1">_xlfn.IFS(Table4[[#This Row],[Age]]&lt;25, "Under 25",Table4[[#This Row],[Age]]=34, "25-34", Table4[[#This Row],[Age]]&lt;=49, "35-49", Table4[[#This Row],[Age]]&lt;=64, "50-64", Table4[[#This Row],[Age]]&gt;=65, "65+")</f>
        <v>50-64</v>
      </c>
      <c r="X573" t="str">
        <f>_xlfn.XLOOKUP(Table4[[#This Row],[StoreID]],Stores!A:A,Stores!B:B, "Not found")</f>
        <v>MegaMart New Michele</v>
      </c>
      <c r="Y573" t="str">
        <f>_xlfn.XLOOKUP(Table4[[#This Row],[StoreID]],Stores!A:A,Stores!C:C, "Not Found")</f>
        <v>New Michele</v>
      </c>
      <c r="Z573" t="str">
        <f>_xlfn.XLOOKUP(Table4[[#This Row],[StoreID]],Stores!A:A,Stores!D:D, "Not Found")</f>
        <v>West</v>
      </c>
    </row>
    <row r="574" spans="1:26">
      <c r="A574" t="s">
        <v>1440</v>
      </c>
      <c r="B574" s="1">
        <v>45850</v>
      </c>
      <c r="C574" t="s">
        <v>28</v>
      </c>
      <c r="D574" t="s">
        <v>745</v>
      </c>
      <c r="E574" t="s">
        <v>831</v>
      </c>
      <c r="F574">
        <v>2</v>
      </c>
      <c r="G574">
        <v>0.15</v>
      </c>
      <c r="H574" t="s">
        <v>871</v>
      </c>
      <c r="I574" s="4">
        <f>Table4[[#This Row],[Quantity]]*Table4[[#This Row],[UnitPrice]]</f>
        <v>2386.1799999999998</v>
      </c>
      <c r="J574" s="4">
        <f>Table4[[#This Row],[Gross Revenue]]*(1-Table4[[#This Row],[Discount]])</f>
        <v>2028.2529999999997</v>
      </c>
      <c r="K574" s="4">
        <f>Table4[[#This Row],[Quantity]]*Table4[[#This Row],[CostPrice]]</f>
        <v>1636.48</v>
      </c>
      <c r="L574" s="4">
        <f>Table4[[#This Row],[Net Revenue]]-Table4[[#This Row],[Total Cost]]</f>
        <v>391.77299999999968</v>
      </c>
      <c r="M574" t="str">
        <f>_xlfn.XLOOKUP(Table4[[#This Row],[ProductID]], Products!A:A,Products!B:B, "Not Found")</f>
        <v>Above Camera</v>
      </c>
      <c r="N574" t="str">
        <f>TEXT(Table4[[#This Row],[Date]], "mmm")</f>
        <v>Jul</v>
      </c>
      <c r="O574" t="str">
        <f>TEXT(Table4[[#This Row],[Date]], "yyyy")</f>
        <v>2025</v>
      </c>
      <c r="P574" t="str">
        <f>_xlfn.XLOOKUP(Table4[[#This Row],[ProductID]],Products!A:A,Products!C:C, "Not Found")</f>
        <v>Electronics</v>
      </c>
      <c r="Q574" t="str">
        <f>_xlfn.XLOOKUP(Table4[[#This Row],[ProductID]],Products!A:A,Products!D:D,"Not Found")</f>
        <v>Camera</v>
      </c>
      <c r="R574">
        <f>_xlfn.XLOOKUP(Table4[[#This Row],[ProductID]],Products!A:A,Products!E:E,"Not Found")</f>
        <v>1193.0899999999999</v>
      </c>
      <c r="S574">
        <f>_xlfn.XLOOKUP(Table4[[#This Row],[ProductID]],Products!A:A,Products!F:F, "Not Found")</f>
        <v>818.24</v>
      </c>
      <c r="T574" t="str">
        <f>_xlfn.XLOOKUP(Table4[[#This Row],[CustomerID]],Customers!A:A,Customers!D:D, "Not Found")</f>
        <v>M</v>
      </c>
      <c r="U574" s="6">
        <f>_xlfn.XLOOKUP(Table4[[#This Row],[CustomerID]],Customers!A:A,Customers!E:E, "Not Found")</f>
        <v>31688</v>
      </c>
      <c r="V574">
        <f ca="1">DATEDIF(Table4[[#This Row],[CustomerBirthday]], TODAY(), "Y")</f>
        <v>39</v>
      </c>
      <c r="W574" t="str" cm="1">
        <f t="array" aca="1" ref="W574" ca="1">_xlfn.IFS(Table4[[#This Row],[Age]]&lt;25, "Under 25",Table4[[#This Row],[Age]]=34, "25-34", Table4[[#This Row],[Age]]&lt;=49, "35-49", Table4[[#This Row],[Age]]&lt;=64, "50-64", Table4[[#This Row],[Age]]&gt;=65, "65+")</f>
        <v>35-49</v>
      </c>
      <c r="X574" t="str">
        <f>_xlfn.XLOOKUP(Table4[[#This Row],[StoreID]],Stores!A:A,Stores!B:B, "Not found")</f>
        <v>MegaMart Jimenezborough</v>
      </c>
      <c r="Y574" t="str">
        <f>_xlfn.XLOOKUP(Table4[[#This Row],[StoreID]],Stores!A:A,Stores!C:C, "Not Found")</f>
        <v>Jimenezborough</v>
      </c>
      <c r="Z574" t="str">
        <f>_xlfn.XLOOKUP(Table4[[#This Row],[StoreID]],Stores!A:A,Stores!D:D, "Not Found")</f>
        <v>South</v>
      </c>
    </row>
    <row r="575" spans="1:26">
      <c r="A575" t="s">
        <v>1441</v>
      </c>
      <c r="B575" s="1">
        <v>45267</v>
      </c>
      <c r="C575" t="s">
        <v>97</v>
      </c>
      <c r="D575" t="s">
        <v>750</v>
      </c>
      <c r="E575" t="s">
        <v>839</v>
      </c>
      <c r="F575">
        <v>1</v>
      </c>
      <c r="G575">
        <v>0</v>
      </c>
      <c r="H575" t="s">
        <v>868</v>
      </c>
      <c r="I575" s="4">
        <f>Table4[[#This Row],[Quantity]]*Table4[[#This Row],[UnitPrice]]</f>
        <v>1342.75</v>
      </c>
      <c r="J575" s="4">
        <f>Table4[[#This Row],[Gross Revenue]]*(1-Table4[[#This Row],[Discount]])</f>
        <v>1342.75</v>
      </c>
      <c r="K575" s="4">
        <f>Table4[[#This Row],[Quantity]]*Table4[[#This Row],[CostPrice]]</f>
        <v>797.94</v>
      </c>
      <c r="L575" s="4">
        <f>Table4[[#This Row],[Net Revenue]]-Table4[[#This Row],[Total Cost]]</f>
        <v>544.80999999999995</v>
      </c>
      <c r="M575" t="str">
        <f>_xlfn.XLOOKUP(Table4[[#This Row],[ProductID]], Products!A:A,Products!B:B, "Not Found")</f>
        <v>Add Clothing</v>
      </c>
      <c r="N575" t="str">
        <f>TEXT(Table4[[#This Row],[Date]], "mmm")</f>
        <v>Dec</v>
      </c>
      <c r="O575" t="str">
        <f>TEXT(Table4[[#This Row],[Date]], "yyyy")</f>
        <v>2023</v>
      </c>
      <c r="P575" t="str">
        <f>_xlfn.XLOOKUP(Table4[[#This Row],[ProductID]],Products!A:A,Products!C:C, "Not Found")</f>
        <v>Fashion</v>
      </c>
      <c r="Q575" t="str">
        <f>_xlfn.XLOOKUP(Table4[[#This Row],[ProductID]],Products!A:A,Products!D:D,"Not Found")</f>
        <v>Clothing</v>
      </c>
      <c r="R575">
        <f>_xlfn.XLOOKUP(Table4[[#This Row],[ProductID]],Products!A:A,Products!E:E,"Not Found")</f>
        <v>1342.75</v>
      </c>
      <c r="S575">
        <f>_xlfn.XLOOKUP(Table4[[#This Row],[ProductID]],Products!A:A,Products!F:F, "Not Found")</f>
        <v>797.94</v>
      </c>
      <c r="T575" t="str">
        <f>_xlfn.XLOOKUP(Table4[[#This Row],[CustomerID]],Customers!A:A,Customers!D:D, "Not Found")</f>
        <v>F</v>
      </c>
      <c r="U575" s="6">
        <f>_xlfn.XLOOKUP(Table4[[#This Row],[CustomerID]],Customers!A:A,Customers!E:E, "Not Found")</f>
        <v>22610</v>
      </c>
      <c r="V575">
        <f ca="1">DATEDIF(Table4[[#This Row],[CustomerBirthday]], TODAY(), "Y")</f>
        <v>64</v>
      </c>
      <c r="W575" t="str" cm="1">
        <f t="array" aca="1" ref="W575" ca="1">_xlfn.IFS(Table4[[#This Row],[Age]]&lt;25, "Under 25",Table4[[#This Row],[Age]]=34, "25-34", Table4[[#This Row],[Age]]&lt;=49, "35-49", Table4[[#This Row],[Age]]&lt;=64, "50-64", Table4[[#This Row],[Age]]&gt;=65, "65+")</f>
        <v>50-64</v>
      </c>
      <c r="X575" t="str">
        <f>_xlfn.XLOOKUP(Table4[[#This Row],[StoreID]],Stores!A:A,Stores!B:B, "Not found")</f>
        <v>MegaMart New Michele</v>
      </c>
      <c r="Y575" t="str">
        <f>_xlfn.XLOOKUP(Table4[[#This Row],[StoreID]],Stores!A:A,Stores!C:C, "Not Found")</f>
        <v>New Michele</v>
      </c>
      <c r="Z575" t="str">
        <f>_xlfn.XLOOKUP(Table4[[#This Row],[StoreID]],Stores!A:A,Stores!D:D, "Not Found")</f>
        <v>West</v>
      </c>
    </row>
    <row r="576" spans="1:26">
      <c r="A576" t="s">
        <v>1442</v>
      </c>
      <c r="B576" s="1">
        <v>45745</v>
      </c>
      <c r="C576" t="s">
        <v>55</v>
      </c>
      <c r="D576" t="s">
        <v>764</v>
      </c>
      <c r="E576" t="s">
        <v>835</v>
      </c>
      <c r="F576">
        <v>5</v>
      </c>
      <c r="G576">
        <v>0.15</v>
      </c>
      <c r="H576" t="s">
        <v>868</v>
      </c>
      <c r="I576" s="4">
        <f>Table4[[#This Row],[Quantity]]*Table4[[#This Row],[UnitPrice]]</f>
        <v>1619.6000000000001</v>
      </c>
      <c r="J576" s="4">
        <f>Table4[[#This Row],[Gross Revenue]]*(1-Table4[[#This Row],[Discount]])</f>
        <v>1376.66</v>
      </c>
      <c r="K576" s="4">
        <f>Table4[[#This Row],[Quantity]]*Table4[[#This Row],[CostPrice]]</f>
        <v>1214.8999999999999</v>
      </c>
      <c r="L576" s="4">
        <f>Table4[[#This Row],[Net Revenue]]-Table4[[#This Row],[Total Cost]]</f>
        <v>161.76000000000022</v>
      </c>
      <c r="M576" t="str">
        <f>_xlfn.XLOOKUP(Table4[[#This Row],[ProductID]], Products!A:A,Products!B:B, "Not Found")</f>
        <v>Simple Accessories</v>
      </c>
      <c r="N576" t="str">
        <f>TEXT(Table4[[#This Row],[Date]], "mmm")</f>
        <v>Mar</v>
      </c>
      <c r="O576" t="str">
        <f>TEXT(Table4[[#This Row],[Date]], "yyyy")</f>
        <v>2025</v>
      </c>
      <c r="P576" t="str">
        <f>_xlfn.XLOOKUP(Table4[[#This Row],[ProductID]],Products!A:A,Products!C:C, "Not Found")</f>
        <v>Fashion</v>
      </c>
      <c r="Q576" t="str">
        <f>_xlfn.XLOOKUP(Table4[[#This Row],[ProductID]],Products!A:A,Products!D:D,"Not Found")</f>
        <v>Accessories</v>
      </c>
      <c r="R576">
        <f>_xlfn.XLOOKUP(Table4[[#This Row],[ProductID]],Products!A:A,Products!E:E,"Not Found")</f>
        <v>323.92</v>
      </c>
      <c r="S576">
        <f>_xlfn.XLOOKUP(Table4[[#This Row],[ProductID]],Products!A:A,Products!F:F, "Not Found")</f>
        <v>242.98</v>
      </c>
      <c r="T576" t="str">
        <f>_xlfn.XLOOKUP(Table4[[#This Row],[CustomerID]],Customers!A:A,Customers!D:D, "Not Found")</f>
        <v>M</v>
      </c>
      <c r="U576" s="6">
        <f>_xlfn.XLOOKUP(Table4[[#This Row],[CustomerID]],Customers!A:A,Customers!E:E, "Not Found")</f>
        <v>20117</v>
      </c>
      <c r="V576">
        <f ca="1">DATEDIF(Table4[[#This Row],[CustomerBirthday]], TODAY(), "Y")</f>
        <v>71</v>
      </c>
      <c r="W576" t="str" cm="1">
        <f t="array" aca="1" ref="W576" ca="1">_xlfn.IFS(Table4[[#This Row],[Age]]&lt;25, "Under 25",Table4[[#This Row],[Age]]=34, "25-34", Table4[[#This Row],[Age]]&lt;=49, "35-49", Table4[[#This Row],[Age]]&lt;=64, "50-64", Table4[[#This Row],[Age]]&gt;=65, "65+")</f>
        <v>65+</v>
      </c>
      <c r="X576" t="str">
        <f>_xlfn.XLOOKUP(Table4[[#This Row],[StoreID]],Stores!A:A,Stores!B:B, "Not found")</f>
        <v>MegaMart Peckmouth</v>
      </c>
      <c r="Y576" t="str">
        <f>_xlfn.XLOOKUP(Table4[[#This Row],[StoreID]],Stores!A:A,Stores!C:C, "Not Found")</f>
        <v>Peckmouth</v>
      </c>
      <c r="Z576" t="str">
        <f>_xlfn.XLOOKUP(Table4[[#This Row],[StoreID]],Stores!A:A,Stores!D:D, "Not Found")</f>
        <v>East</v>
      </c>
    </row>
    <row r="577" spans="1:26">
      <c r="A577" t="s">
        <v>1443</v>
      </c>
      <c r="B577" s="1">
        <v>45485</v>
      </c>
      <c r="C577" t="s">
        <v>469</v>
      </c>
      <c r="D577" t="s">
        <v>824</v>
      </c>
      <c r="E577" t="s">
        <v>831</v>
      </c>
      <c r="F577">
        <v>4</v>
      </c>
      <c r="G577">
        <v>0.15</v>
      </c>
      <c r="H577" t="s">
        <v>871</v>
      </c>
      <c r="I577" s="4">
        <f>Table4[[#This Row],[Quantity]]*Table4[[#This Row],[UnitPrice]]</f>
        <v>1553.04</v>
      </c>
      <c r="J577" s="4">
        <f>Table4[[#This Row],[Gross Revenue]]*(1-Table4[[#This Row],[Discount]])</f>
        <v>1320.0839999999998</v>
      </c>
      <c r="K577" s="4">
        <f>Table4[[#This Row],[Quantity]]*Table4[[#This Row],[CostPrice]]</f>
        <v>797.2</v>
      </c>
      <c r="L577" s="4">
        <f>Table4[[#This Row],[Net Revenue]]-Table4[[#This Row],[Total Cost]]</f>
        <v>522.88399999999979</v>
      </c>
      <c r="M577" t="str">
        <f>_xlfn.XLOOKUP(Table4[[#This Row],[ProductID]], Products!A:A,Products!B:B, "Not Found")</f>
        <v>Possible Watches</v>
      </c>
      <c r="N577" t="str">
        <f>TEXT(Table4[[#This Row],[Date]], "mmm")</f>
        <v>Jul</v>
      </c>
      <c r="O577" t="str">
        <f>TEXT(Table4[[#This Row],[Date]], "yyyy")</f>
        <v>2024</v>
      </c>
      <c r="P577" t="str">
        <f>_xlfn.XLOOKUP(Table4[[#This Row],[ProductID]],Products!A:A,Products!C:C, "Not Found")</f>
        <v>Fashion</v>
      </c>
      <c r="Q577" t="str">
        <f>_xlfn.XLOOKUP(Table4[[#This Row],[ProductID]],Products!A:A,Products!D:D,"Not Found")</f>
        <v>Watches</v>
      </c>
      <c r="R577">
        <f>_xlfn.XLOOKUP(Table4[[#This Row],[ProductID]],Products!A:A,Products!E:E,"Not Found")</f>
        <v>388.26</v>
      </c>
      <c r="S577">
        <f>_xlfn.XLOOKUP(Table4[[#This Row],[ProductID]],Products!A:A,Products!F:F, "Not Found")</f>
        <v>199.3</v>
      </c>
      <c r="T577" t="str">
        <f>_xlfn.XLOOKUP(Table4[[#This Row],[CustomerID]],Customers!A:A,Customers!D:D, "Not Found")</f>
        <v>F</v>
      </c>
      <c r="U577" s="6">
        <f>_xlfn.XLOOKUP(Table4[[#This Row],[CustomerID]],Customers!A:A,Customers!E:E, "Not Found")</f>
        <v>27978</v>
      </c>
      <c r="V577">
        <f ca="1">DATEDIF(Table4[[#This Row],[CustomerBirthday]], TODAY(), "Y")</f>
        <v>49</v>
      </c>
      <c r="W577" t="str" cm="1">
        <f t="array" aca="1" ref="W577" ca="1">_xlfn.IFS(Table4[[#This Row],[Age]]&lt;25, "Under 25",Table4[[#This Row],[Age]]=34, "25-34", Table4[[#This Row],[Age]]&lt;=49, "35-49", Table4[[#This Row],[Age]]&lt;=64, "50-64", Table4[[#This Row],[Age]]&gt;=65, "65+")</f>
        <v>35-49</v>
      </c>
      <c r="X577" t="str">
        <f>_xlfn.XLOOKUP(Table4[[#This Row],[StoreID]],Stores!A:A,Stores!B:B, "Not found")</f>
        <v>MegaMart Jimenezborough</v>
      </c>
      <c r="Y577" t="str">
        <f>_xlfn.XLOOKUP(Table4[[#This Row],[StoreID]],Stores!A:A,Stores!C:C, "Not Found")</f>
        <v>Jimenezborough</v>
      </c>
      <c r="Z577" t="str">
        <f>_xlfn.XLOOKUP(Table4[[#This Row],[StoreID]],Stores!A:A,Stores!D:D, "Not Found")</f>
        <v>South</v>
      </c>
    </row>
    <row r="578" spans="1:26">
      <c r="A578" t="s">
        <v>1444</v>
      </c>
      <c r="B578" s="1">
        <v>45662</v>
      </c>
      <c r="C578" t="s">
        <v>343</v>
      </c>
      <c r="D578" t="s">
        <v>800</v>
      </c>
      <c r="E578" t="s">
        <v>835</v>
      </c>
      <c r="F578">
        <v>2</v>
      </c>
      <c r="G578">
        <v>0.1</v>
      </c>
      <c r="H578" t="s">
        <v>865</v>
      </c>
      <c r="I578" s="4">
        <f>Table4[[#This Row],[Quantity]]*Table4[[#This Row],[UnitPrice]]</f>
        <v>3905.3</v>
      </c>
      <c r="J578" s="4">
        <f>Table4[[#This Row],[Gross Revenue]]*(1-Table4[[#This Row],[Discount]])</f>
        <v>3514.7700000000004</v>
      </c>
      <c r="K578" s="4">
        <f>Table4[[#This Row],[Quantity]]*Table4[[#This Row],[CostPrice]]</f>
        <v>2902.54</v>
      </c>
      <c r="L578" s="4">
        <f>Table4[[#This Row],[Net Revenue]]-Table4[[#This Row],[Total Cost]]</f>
        <v>612.23000000000047</v>
      </c>
      <c r="M578" t="str">
        <f>_xlfn.XLOOKUP(Table4[[#This Row],[ProductID]], Products!A:A,Products!B:B, "Not Found")</f>
        <v>Book Television</v>
      </c>
      <c r="N578" t="str">
        <f>TEXT(Table4[[#This Row],[Date]], "mmm")</f>
        <v>Jan</v>
      </c>
      <c r="O578" t="str">
        <f>TEXT(Table4[[#This Row],[Date]], "yyyy")</f>
        <v>2025</v>
      </c>
      <c r="P578" t="str">
        <f>_xlfn.XLOOKUP(Table4[[#This Row],[ProductID]],Products!A:A,Products!C:C, "Not Found")</f>
        <v>Electronics</v>
      </c>
      <c r="Q578" t="str">
        <f>_xlfn.XLOOKUP(Table4[[#This Row],[ProductID]],Products!A:A,Products!D:D,"Not Found")</f>
        <v>Television</v>
      </c>
      <c r="R578">
        <f>_xlfn.XLOOKUP(Table4[[#This Row],[ProductID]],Products!A:A,Products!E:E,"Not Found")</f>
        <v>1952.65</v>
      </c>
      <c r="S578">
        <f>_xlfn.XLOOKUP(Table4[[#This Row],[ProductID]],Products!A:A,Products!F:F, "Not Found")</f>
        <v>1451.27</v>
      </c>
      <c r="T578" t="str">
        <f>_xlfn.XLOOKUP(Table4[[#This Row],[CustomerID]],Customers!A:A,Customers!D:D, "Not Found")</f>
        <v>M</v>
      </c>
      <c r="U578" s="6">
        <f>_xlfn.XLOOKUP(Table4[[#This Row],[CustomerID]],Customers!A:A,Customers!E:E, "Not Found")</f>
        <v>23046</v>
      </c>
      <c r="V578">
        <f ca="1">DATEDIF(Table4[[#This Row],[CustomerBirthday]], TODAY(), "Y")</f>
        <v>63</v>
      </c>
      <c r="W578" t="str" cm="1">
        <f t="array" aca="1" ref="W578" ca="1">_xlfn.IFS(Table4[[#This Row],[Age]]&lt;25, "Under 25",Table4[[#This Row],[Age]]=34, "25-34", Table4[[#This Row],[Age]]&lt;=49, "35-49", Table4[[#This Row],[Age]]&lt;=64, "50-64", Table4[[#This Row],[Age]]&gt;=65, "65+")</f>
        <v>50-64</v>
      </c>
      <c r="X578" t="str">
        <f>_xlfn.XLOOKUP(Table4[[#This Row],[StoreID]],Stores!A:A,Stores!B:B, "Not found")</f>
        <v>MegaMart Peckmouth</v>
      </c>
      <c r="Y578" t="str">
        <f>_xlfn.XLOOKUP(Table4[[#This Row],[StoreID]],Stores!A:A,Stores!C:C, "Not Found")</f>
        <v>Peckmouth</v>
      </c>
      <c r="Z578" t="str">
        <f>_xlfn.XLOOKUP(Table4[[#This Row],[StoreID]],Stores!A:A,Stores!D:D, "Not Found")</f>
        <v>East</v>
      </c>
    </row>
    <row r="579" spans="1:26">
      <c r="A579" t="s">
        <v>1445</v>
      </c>
      <c r="B579" s="1">
        <v>45645</v>
      </c>
      <c r="C579" t="s">
        <v>429</v>
      </c>
      <c r="D579" t="s">
        <v>782</v>
      </c>
      <c r="E579" t="s">
        <v>835</v>
      </c>
      <c r="F579">
        <v>1</v>
      </c>
      <c r="G579">
        <v>0.05</v>
      </c>
      <c r="H579" t="s">
        <v>865</v>
      </c>
      <c r="I579" s="4">
        <f>Table4[[#This Row],[Quantity]]*Table4[[#This Row],[UnitPrice]]</f>
        <v>673.78</v>
      </c>
      <c r="J579" s="4">
        <f>Table4[[#This Row],[Gross Revenue]]*(1-Table4[[#This Row],[Discount]])</f>
        <v>640.09099999999989</v>
      </c>
      <c r="K579" s="4">
        <f>Table4[[#This Row],[Quantity]]*Table4[[#This Row],[CostPrice]]</f>
        <v>363.33</v>
      </c>
      <c r="L579" s="4">
        <f>Table4[[#This Row],[Net Revenue]]-Table4[[#This Row],[Total Cost]]</f>
        <v>276.76099999999991</v>
      </c>
      <c r="M579" t="str">
        <f>_xlfn.XLOOKUP(Table4[[#This Row],[ProductID]], Products!A:A,Products!B:B, "Not Found")</f>
        <v>Deal Smartphone</v>
      </c>
      <c r="N579" t="str">
        <f>TEXT(Table4[[#This Row],[Date]], "mmm")</f>
        <v>Dec</v>
      </c>
      <c r="O579" t="str">
        <f>TEXT(Table4[[#This Row],[Date]], "yyyy")</f>
        <v>2024</v>
      </c>
      <c r="P579" t="str">
        <f>_xlfn.XLOOKUP(Table4[[#This Row],[ProductID]],Products!A:A,Products!C:C, "Not Found")</f>
        <v>Electronics</v>
      </c>
      <c r="Q579" t="str">
        <f>_xlfn.XLOOKUP(Table4[[#This Row],[ProductID]],Products!A:A,Products!D:D,"Not Found")</f>
        <v>Smartphone</v>
      </c>
      <c r="R579">
        <f>_xlfn.XLOOKUP(Table4[[#This Row],[ProductID]],Products!A:A,Products!E:E,"Not Found")</f>
        <v>673.78</v>
      </c>
      <c r="S579">
        <f>_xlfn.XLOOKUP(Table4[[#This Row],[ProductID]],Products!A:A,Products!F:F, "Not Found")</f>
        <v>363.33</v>
      </c>
      <c r="T579" t="str">
        <f>_xlfn.XLOOKUP(Table4[[#This Row],[CustomerID]],Customers!A:A,Customers!D:D, "Not Found")</f>
        <v>M</v>
      </c>
      <c r="U579" s="6">
        <f>_xlfn.XLOOKUP(Table4[[#This Row],[CustomerID]],Customers!A:A,Customers!E:E, "Not Found")</f>
        <v>21971</v>
      </c>
      <c r="V579">
        <f ca="1">DATEDIF(Table4[[#This Row],[CustomerBirthday]], TODAY(), "Y")</f>
        <v>66</v>
      </c>
      <c r="W579" t="str" cm="1">
        <f t="array" aca="1" ref="W579" ca="1">_xlfn.IFS(Table4[[#This Row],[Age]]&lt;25, "Under 25",Table4[[#This Row],[Age]]=34, "25-34", Table4[[#This Row],[Age]]&lt;=49, "35-49", Table4[[#This Row],[Age]]&lt;=64, "50-64", Table4[[#This Row],[Age]]&gt;=65, "65+")</f>
        <v>65+</v>
      </c>
      <c r="X579" t="str">
        <f>_xlfn.XLOOKUP(Table4[[#This Row],[StoreID]],Stores!A:A,Stores!B:B, "Not found")</f>
        <v>MegaMart Peckmouth</v>
      </c>
      <c r="Y579" t="str">
        <f>_xlfn.XLOOKUP(Table4[[#This Row],[StoreID]],Stores!A:A,Stores!C:C, "Not Found")</f>
        <v>Peckmouth</v>
      </c>
      <c r="Z579" t="str">
        <f>_xlfn.XLOOKUP(Table4[[#This Row],[StoreID]],Stores!A:A,Stores!D:D, "Not Found")</f>
        <v>East</v>
      </c>
    </row>
    <row r="580" spans="1:26">
      <c r="A580" t="s">
        <v>1446</v>
      </c>
      <c r="B580" s="1">
        <v>45300</v>
      </c>
      <c r="C580" t="s">
        <v>469</v>
      </c>
      <c r="D580" t="s">
        <v>759</v>
      </c>
      <c r="E580" t="s">
        <v>842</v>
      </c>
      <c r="F580">
        <v>5</v>
      </c>
      <c r="G580">
        <v>0.15</v>
      </c>
      <c r="H580" t="s">
        <v>875</v>
      </c>
      <c r="I580" s="4">
        <f>Table4[[#This Row],[Quantity]]*Table4[[#This Row],[UnitPrice]]</f>
        <v>5399.4500000000007</v>
      </c>
      <c r="J580" s="4">
        <f>Table4[[#This Row],[Gross Revenue]]*(1-Table4[[#This Row],[Discount]])</f>
        <v>4589.5325000000003</v>
      </c>
      <c r="K580" s="4">
        <f>Table4[[#This Row],[Quantity]]*Table4[[#This Row],[CostPrice]]</f>
        <v>3519.15</v>
      </c>
      <c r="L580" s="4">
        <f>Table4[[#This Row],[Net Revenue]]-Table4[[#This Row],[Total Cost]]</f>
        <v>1070.3825000000002</v>
      </c>
      <c r="M580" t="str">
        <f>_xlfn.XLOOKUP(Table4[[#This Row],[ProductID]], Products!A:A,Products!B:B, "Not Found")</f>
        <v>Democratic Smartphone</v>
      </c>
      <c r="N580" t="str">
        <f>TEXT(Table4[[#This Row],[Date]], "mmm")</f>
        <v>Jan</v>
      </c>
      <c r="O580" t="str">
        <f>TEXT(Table4[[#This Row],[Date]], "yyyy")</f>
        <v>2024</v>
      </c>
      <c r="P580" t="str">
        <f>_xlfn.XLOOKUP(Table4[[#This Row],[ProductID]],Products!A:A,Products!C:C, "Not Found")</f>
        <v>Electronics</v>
      </c>
      <c r="Q580" t="str">
        <f>_xlfn.XLOOKUP(Table4[[#This Row],[ProductID]],Products!A:A,Products!D:D,"Not Found")</f>
        <v>Smartphone</v>
      </c>
      <c r="R580">
        <f>_xlfn.XLOOKUP(Table4[[#This Row],[ProductID]],Products!A:A,Products!E:E,"Not Found")</f>
        <v>1079.8900000000001</v>
      </c>
      <c r="S580">
        <f>_xlfn.XLOOKUP(Table4[[#This Row],[ProductID]],Products!A:A,Products!F:F, "Not Found")</f>
        <v>703.83</v>
      </c>
      <c r="T580" t="str">
        <f>_xlfn.XLOOKUP(Table4[[#This Row],[CustomerID]],Customers!A:A,Customers!D:D, "Not Found")</f>
        <v>F</v>
      </c>
      <c r="U580" s="6">
        <f>_xlfn.XLOOKUP(Table4[[#This Row],[CustomerID]],Customers!A:A,Customers!E:E, "Not Found")</f>
        <v>27978</v>
      </c>
      <c r="V580">
        <f ca="1">DATEDIF(Table4[[#This Row],[CustomerBirthday]], TODAY(), "Y")</f>
        <v>49</v>
      </c>
      <c r="W580" t="str" cm="1">
        <f t="array" aca="1" ref="W580" ca="1">_xlfn.IFS(Table4[[#This Row],[Age]]&lt;25, "Under 25",Table4[[#This Row],[Age]]=34, "25-34", Table4[[#This Row],[Age]]&lt;=49, "35-49", Table4[[#This Row],[Age]]&lt;=64, "50-64", Table4[[#This Row],[Age]]&gt;=65, "65+")</f>
        <v>35-49</v>
      </c>
      <c r="X580" t="str">
        <f>_xlfn.XLOOKUP(Table4[[#This Row],[StoreID]],Stores!A:A,Stores!B:B, "Not found")</f>
        <v>MegaMart Brianahaven</v>
      </c>
      <c r="Y580" t="str">
        <f>_xlfn.XLOOKUP(Table4[[#This Row],[StoreID]],Stores!A:A,Stores!C:C, "Not Found")</f>
        <v>Brianahaven</v>
      </c>
      <c r="Z580" t="str">
        <f>_xlfn.XLOOKUP(Table4[[#This Row],[StoreID]],Stores!A:A,Stores!D:D, "Not Found")</f>
        <v>North</v>
      </c>
    </row>
    <row r="581" spans="1:26">
      <c r="A581" t="s">
        <v>1447</v>
      </c>
      <c r="B581" s="1">
        <v>45199</v>
      </c>
      <c r="C581" t="s">
        <v>93</v>
      </c>
      <c r="D581" t="s">
        <v>818</v>
      </c>
      <c r="E581" t="s">
        <v>839</v>
      </c>
      <c r="F581">
        <v>4</v>
      </c>
      <c r="G581">
        <v>0.05</v>
      </c>
      <c r="H581" t="s">
        <v>868</v>
      </c>
      <c r="I581" s="4">
        <f>Table4[[#This Row],[Quantity]]*Table4[[#This Row],[UnitPrice]]</f>
        <v>4661.4799999999996</v>
      </c>
      <c r="J581" s="4">
        <f>Table4[[#This Row],[Gross Revenue]]*(1-Table4[[#This Row],[Discount]])</f>
        <v>4428.405999999999</v>
      </c>
      <c r="K581" s="4">
        <f>Table4[[#This Row],[Quantity]]*Table4[[#This Row],[CostPrice]]</f>
        <v>3706.2</v>
      </c>
      <c r="L581" s="4">
        <f>Table4[[#This Row],[Net Revenue]]-Table4[[#This Row],[Total Cost]]</f>
        <v>722.20599999999922</v>
      </c>
      <c r="M581" t="str">
        <f>_xlfn.XLOOKUP(Table4[[#This Row],[ProductID]], Products!A:A,Products!B:B, "Not Found")</f>
        <v>Nature Clothing</v>
      </c>
      <c r="N581" t="str">
        <f>TEXT(Table4[[#This Row],[Date]], "mmm")</f>
        <v>Sep</v>
      </c>
      <c r="O581" t="str">
        <f>TEXT(Table4[[#This Row],[Date]], "yyyy")</f>
        <v>2023</v>
      </c>
      <c r="P581" t="str">
        <f>_xlfn.XLOOKUP(Table4[[#This Row],[ProductID]],Products!A:A,Products!C:C, "Not Found")</f>
        <v>Fashion</v>
      </c>
      <c r="Q581" t="str">
        <f>_xlfn.XLOOKUP(Table4[[#This Row],[ProductID]],Products!A:A,Products!D:D,"Not Found")</f>
        <v>Clothing</v>
      </c>
      <c r="R581">
        <f>_xlfn.XLOOKUP(Table4[[#This Row],[ProductID]],Products!A:A,Products!E:E,"Not Found")</f>
        <v>1165.3699999999999</v>
      </c>
      <c r="S581">
        <f>_xlfn.XLOOKUP(Table4[[#This Row],[ProductID]],Products!A:A,Products!F:F, "Not Found")</f>
        <v>926.55</v>
      </c>
      <c r="T581" t="str">
        <f>_xlfn.XLOOKUP(Table4[[#This Row],[CustomerID]],Customers!A:A,Customers!D:D, "Not Found")</f>
        <v>F</v>
      </c>
      <c r="U581" s="6">
        <f>_xlfn.XLOOKUP(Table4[[#This Row],[CustomerID]],Customers!A:A,Customers!E:E, "Not Found")</f>
        <v>26428</v>
      </c>
      <c r="V581">
        <f ca="1">DATEDIF(Table4[[#This Row],[CustomerBirthday]], TODAY(), "Y")</f>
        <v>54</v>
      </c>
      <c r="W581" t="str" cm="1">
        <f t="array" aca="1" ref="W581" ca="1">_xlfn.IFS(Table4[[#This Row],[Age]]&lt;25, "Under 25",Table4[[#This Row],[Age]]=34, "25-34", Table4[[#This Row],[Age]]&lt;=49, "35-49", Table4[[#This Row],[Age]]&lt;=64, "50-64", Table4[[#This Row],[Age]]&gt;=65, "65+")</f>
        <v>50-64</v>
      </c>
      <c r="X581" t="str">
        <f>_xlfn.XLOOKUP(Table4[[#This Row],[StoreID]],Stores!A:A,Stores!B:B, "Not found")</f>
        <v>MegaMart New Michele</v>
      </c>
      <c r="Y581" t="str">
        <f>_xlfn.XLOOKUP(Table4[[#This Row],[StoreID]],Stores!A:A,Stores!C:C, "Not Found")</f>
        <v>New Michele</v>
      </c>
      <c r="Z581" t="str">
        <f>_xlfn.XLOOKUP(Table4[[#This Row],[StoreID]],Stores!A:A,Stores!D:D, "Not Found")</f>
        <v>West</v>
      </c>
    </row>
    <row r="582" spans="1:26">
      <c r="A582" t="s">
        <v>1448</v>
      </c>
      <c r="B582" s="1">
        <v>45658</v>
      </c>
      <c r="C582" t="s">
        <v>202</v>
      </c>
      <c r="D582" t="s">
        <v>776</v>
      </c>
      <c r="E582" t="s">
        <v>846</v>
      </c>
      <c r="F582">
        <v>2</v>
      </c>
      <c r="G582">
        <v>0</v>
      </c>
      <c r="H582" t="s">
        <v>868</v>
      </c>
      <c r="I582" s="4">
        <f>Table4[[#This Row],[Quantity]]*Table4[[#This Row],[UnitPrice]]</f>
        <v>858.3</v>
      </c>
      <c r="J582" s="4">
        <f>Table4[[#This Row],[Gross Revenue]]*(1-Table4[[#This Row],[Discount]])</f>
        <v>858.3</v>
      </c>
      <c r="K582" s="4">
        <f>Table4[[#This Row],[Quantity]]*Table4[[#This Row],[CostPrice]]</f>
        <v>517.44000000000005</v>
      </c>
      <c r="L582" s="4">
        <f>Table4[[#This Row],[Net Revenue]]-Table4[[#This Row],[Total Cost]]</f>
        <v>340.8599999999999</v>
      </c>
      <c r="M582" t="str">
        <f>_xlfn.XLOOKUP(Table4[[#This Row],[ProductID]], Products!A:A,Products!B:B, "Not Found")</f>
        <v>Little Watches</v>
      </c>
      <c r="N582" t="str">
        <f>TEXT(Table4[[#This Row],[Date]], "mmm")</f>
        <v>Jan</v>
      </c>
      <c r="O582" t="str">
        <f>TEXT(Table4[[#This Row],[Date]], "yyyy")</f>
        <v>2025</v>
      </c>
      <c r="P582" t="str">
        <f>_xlfn.XLOOKUP(Table4[[#This Row],[ProductID]],Products!A:A,Products!C:C, "Not Found")</f>
        <v>Fashion</v>
      </c>
      <c r="Q582" t="str">
        <f>_xlfn.XLOOKUP(Table4[[#This Row],[ProductID]],Products!A:A,Products!D:D,"Not Found")</f>
        <v>Watches</v>
      </c>
      <c r="R582">
        <f>_xlfn.XLOOKUP(Table4[[#This Row],[ProductID]],Products!A:A,Products!E:E,"Not Found")</f>
        <v>429.15</v>
      </c>
      <c r="S582">
        <f>_xlfn.XLOOKUP(Table4[[#This Row],[ProductID]],Products!A:A,Products!F:F, "Not Found")</f>
        <v>258.72000000000003</v>
      </c>
      <c r="T582" t="str">
        <f>_xlfn.XLOOKUP(Table4[[#This Row],[CustomerID]],Customers!A:A,Customers!D:D, "Not Found")</f>
        <v>F</v>
      </c>
      <c r="U582" s="6">
        <f>_xlfn.XLOOKUP(Table4[[#This Row],[CustomerID]],Customers!A:A,Customers!E:E, "Not Found")</f>
        <v>33492</v>
      </c>
      <c r="V582">
        <f ca="1">DATEDIF(Table4[[#This Row],[CustomerBirthday]], TODAY(), "Y")</f>
        <v>34</v>
      </c>
      <c r="W582" t="str" cm="1">
        <f t="array" aca="1" ref="W582" ca="1">_xlfn.IFS(Table4[[#This Row],[Age]]&lt;25, "Under 25",Table4[[#This Row],[Age]]=34, "25-34", Table4[[#This Row],[Age]]&lt;=49, "35-49", Table4[[#This Row],[Age]]&lt;=64, "50-64", Table4[[#This Row],[Age]]&gt;=65, "65+")</f>
        <v>25-34</v>
      </c>
      <c r="X582" t="str">
        <f>_xlfn.XLOOKUP(Table4[[#This Row],[StoreID]],Stores!A:A,Stores!B:B, "Not found")</f>
        <v>MegaMart Johnmouth</v>
      </c>
      <c r="Y582" t="str">
        <f>_xlfn.XLOOKUP(Table4[[#This Row],[StoreID]],Stores!A:A,Stores!C:C, "Not Found")</f>
        <v>Johnmouth</v>
      </c>
      <c r="Z582" t="str">
        <f>_xlfn.XLOOKUP(Table4[[#This Row],[StoreID]],Stores!A:A,Stores!D:D, "Not Found")</f>
        <v>East</v>
      </c>
    </row>
    <row r="583" spans="1:26">
      <c r="A583" t="s">
        <v>1449</v>
      </c>
      <c r="B583" s="1">
        <v>45839</v>
      </c>
      <c r="C583" t="s">
        <v>647</v>
      </c>
      <c r="D583" t="s">
        <v>820</v>
      </c>
      <c r="E583" t="s">
        <v>839</v>
      </c>
      <c r="F583">
        <v>4</v>
      </c>
      <c r="G583">
        <v>0.15</v>
      </c>
      <c r="H583" t="s">
        <v>865</v>
      </c>
      <c r="I583" s="4">
        <f>Table4[[#This Row],[Quantity]]*Table4[[#This Row],[UnitPrice]]</f>
        <v>4788.72</v>
      </c>
      <c r="J583" s="4">
        <f>Table4[[#This Row],[Gross Revenue]]*(1-Table4[[#This Row],[Discount]])</f>
        <v>4070.4120000000003</v>
      </c>
      <c r="K583" s="4">
        <f>Table4[[#This Row],[Quantity]]*Table4[[#This Row],[CostPrice]]</f>
        <v>2890.96</v>
      </c>
      <c r="L583" s="4">
        <f>Table4[[#This Row],[Net Revenue]]-Table4[[#This Row],[Total Cost]]</f>
        <v>1179.4520000000002</v>
      </c>
      <c r="M583" t="str">
        <f>_xlfn.XLOOKUP(Table4[[#This Row],[ProductID]], Products!A:A,Products!B:B, "Not Found")</f>
        <v>Or Smartphone</v>
      </c>
      <c r="N583" t="str">
        <f>TEXT(Table4[[#This Row],[Date]], "mmm")</f>
        <v>Jul</v>
      </c>
      <c r="O583" t="str">
        <f>TEXT(Table4[[#This Row],[Date]], "yyyy")</f>
        <v>2025</v>
      </c>
      <c r="P583" t="str">
        <f>_xlfn.XLOOKUP(Table4[[#This Row],[ProductID]],Products!A:A,Products!C:C, "Not Found")</f>
        <v>Electronics</v>
      </c>
      <c r="Q583" t="str">
        <f>_xlfn.XLOOKUP(Table4[[#This Row],[ProductID]],Products!A:A,Products!D:D,"Not Found")</f>
        <v>Smartphone</v>
      </c>
      <c r="R583">
        <f>_xlfn.XLOOKUP(Table4[[#This Row],[ProductID]],Products!A:A,Products!E:E,"Not Found")</f>
        <v>1197.18</v>
      </c>
      <c r="S583">
        <f>_xlfn.XLOOKUP(Table4[[#This Row],[ProductID]],Products!A:A,Products!F:F, "Not Found")</f>
        <v>722.74</v>
      </c>
      <c r="T583" t="str">
        <f>_xlfn.XLOOKUP(Table4[[#This Row],[CustomerID]],Customers!A:A,Customers!D:D, "Not Found")</f>
        <v>M</v>
      </c>
      <c r="U583" s="6">
        <f>_xlfn.XLOOKUP(Table4[[#This Row],[CustomerID]],Customers!A:A,Customers!E:E, "Not Found")</f>
        <v>33196</v>
      </c>
      <c r="V583">
        <f ca="1">DATEDIF(Table4[[#This Row],[CustomerBirthday]], TODAY(), "Y")</f>
        <v>35</v>
      </c>
      <c r="W583" t="str" cm="1">
        <f t="array" aca="1" ref="W583" ca="1">_xlfn.IFS(Table4[[#This Row],[Age]]&lt;25, "Under 25",Table4[[#This Row],[Age]]=34, "25-34", Table4[[#This Row],[Age]]&lt;=49, "35-49", Table4[[#This Row],[Age]]&lt;=64, "50-64", Table4[[#This Row],[Age]]&gt;=65, "65+")</f>
        <v>35-49</v>
      </c>
      <c r="X583" t="str">
        <f>_xlfn.XLOOKUP(Table4[[#This Row],[StoreID]],Stores!A:A,Stores!B:B, "Not found")</f>
        <v>MegaMart New Michele</v>
      </c>
      <c r="Y583" t="str">
        <f>_xlfn.XLOOKUP(Table4[[#This Row],[StoreID]],Stores!A:A,Stores!C:C, "Not Found")</f>
        <v>New Michele</v>
      </c>
      <c r="Z583" t="str">
        <f>_xlfn.XLOOKUP(Table4[[#This Row],[StoreID]],Stores!A:A,Stores!D:D, "Not Found")</f>
        <v>West</v>
      </c>
    </row>
    <row r="584" spans="1:26">
      <c r="A584" t="s">
        <v>1450</v>
      </c>
      <c r="B584" s="1">
        <v>45772</v>
      </c>
      <c r="C584" t="s">
        <v>527</v>
      </c>
      <c r="D584" t="s">
        <v>820</v>
      </c>
      <c r="E584" t="s">
        <v>846</v>
      </c>
      <c r="F584">
        <v>3</v>
      </c>
      <c r="G584">
        <v>0.15</v>
      </c>
      <c r="H584" t="s">
        <v>865</v>
      </c>
      <c r="I584" s="4">
        <f>Table4[[#This Row],[Quantity]]*Table4[[#This Row],[UnitPrice]]</f>
        <v>3591.54</v>
      </c>
      <c r="J584" s="4">
        <f>Table4[[#This Row],[Gross Revenue]]*(1-Table4[[#This Row],[Discount]])</f>
        <v>3052.8089999999997</v>
      </c>
      <c r="K584" s="4">
        <f>Table4[[#This Row],[Quantity]]*Table4[[#This Row],[CostPrice]]</f>
        <v>2168.2200000000003</v>
      </c>
      <c r="L584" s="4">
        <f>Table4[[#This Row],[Net Revenue]]-Table4[[#This Row],[Total Cost]]</f>
        <v>884.58899999999949</v>
      </c>
      <c r="M584" t="str">
        <f>_xlfn.XLOOKUP(Table4[[#This Row],[ProductID]], Products!A:A,Products!B:B, "Not Found")</f>
        <v>Or Smartphone</v>
      </c>
      <c r="N584" t="str">
        <f>TEXT(Table4[[#This Row],[Date]], "mmm")</f>
        <v>Apr</v>
      </c>
      <c r="O584" t="str">
        <f>TEXT(Table4[[#This Row],[Date]], "yyyy")</f>
        <v>2025</v>
      </c>
      <c r="P584" t="str">
        <f>_xlfn.XLOOKUP(Table4[[#This Row],[ProductID]],Products!A:A,Products!C:C, "Not Found")</f>
        <v>Electronics</v>
      </c>
      <c r="Q584" t="str">
        <f>_xlfn.XLOOKUP(Table4[[#This Row],[ProductID]],Products!A:A,Products!D:D,"Not Found")</f>
        <v>Smartphone</v>
      </c>
      <c r="R584">
        <f>_xlfn.XLOOKUP(Table4[[#This Row],[ProductID]],Products!A:A,Products!E:E,"Not Found")</f>
        <v>1197.18</v>
      </c>
      <c r="S584">
        <f>_xlfn.XLOOKUP(Table4[[#This Row],[ProductID]],Products!A:A,Products!F:F, "Not Found")</f>
        <v>722.74</v>
      </c>
      <c r="T584" t="str">
        <f>_xlfn.XLOOKUP(Table4[[#This Row],[CustomerID]],Customers!A:A,Customers!D:D, "Not Found")</f>
        <v>F</v>
      </c>
      <c r="U584" s="6">
        <f>_xlfn.XLOOKUP(Table4[[#This Row],[CustomerID]],Customers!A:A,Customers!E:E, "Not Found")</f>
        <v>21861</v>
      </c>
      <c r="V584">
        <f ca="1">DATEDIF(Table4[[#This Row],[CustomerBirthday]], TODAY(), "Y")</f>
        <v>66</v>
      </c>
      <c r="W584" t="str" cm="1">
        <f t="array" aca="1" ref="W584" ca="1">_xlfn.IFS(Table4[[#This Row],[Age]]&lt;25, "Under 25",Table4[[#This Row],[Age]]=34, "25-34", Table4[[#This Row],[Age]]&lt;=49, "35-49", Table4[[#This Row],[Age]]&lt;=64, "50-64", Table4[[#This Row],[Age]]&gt;=65, "65+")</f>
        <v>65+</v>
      </c>
      <c r="X584" t="str">
        <f>_xlfn.XLOOKUP(Table4[[#This Row],[StoreID]],Stores!A:A,Stores!B:B, "Not found")</f>
        <v>MegaMart Johnmouth</v>
      </c>
      <c r="Y584" t="str">
        <f>_xlfn.XLOOKUP(Table4[[#This Row],[StoreID]],Stores!A:A,Stores!C:C, "Not Found")</f>
        <v>Johnmouth</v>
      </c>
      <c r="Z584" t="str">
        <f>_xlfn.XLOOKUP(Table4[[#This Row],[StoreID]],Stores!A:A,Stores!D:D, "Not Found")</f>
        <v>East</v>
      </c>
    </row>
    <row r="585" spans="1:26">
      <c r="A585" t="s">
        <v>1451</v>
      </c>
      <c r="B585" s="1">
        <v>45566</v>
      </c>
      <c r="C585" t="s">
        <v>183</v>
      </c>
      <c r="D585" t="s">
        <v>826</v>
      </c>
      <c r="E585" t="s">
        <v>831</v>
      </c>
      <c r="F585">
        <v>3</v>
      </c>
      <c r="G585">
        <v>0.05</v>
      </c>
      <c r="H585" t="s">
        <v>875</v>
      </c>
      <c r="I585" s="4">
        <f>Table4[[#This Row],[Quantity]]*Table4[[#This Row],[UnitPrice]]</f>
        <v>3133.92</v>
      </c>
      <c r="J585" s="4">
        <f>Table4[[#This Row],[Gross Revenue]]*(1-Table4[[#This Row],[Discount]])</f>
        <v>2977.2239999999997</v>
      </c>
      <c r="K585" s="4">
        <f>Table4[[#This Row],[Quantity]]*Table4[[#This Row],[CostPrice]]</f>
        <v>2325.21</v>
      </c>
      <c r="L585" s="4">
        <f>Table4[[#This Row],[Net Revenue]]-Table4[[#This Row],[Total Cost]]</f>
        <v>652.01399999999967</v>
      </c>
      <c r="M585" t="str">
        <f>_xlfn.XLOOKUP(Table4[[#This Row],[ProductID]], Products!A:A,Products!B:B, "Not Found")</f>
        <v>Maybe Footwear</v>
      </c>
      <c r="N585" t="str">
        <f>TEXT(Table4[[#This Row],[Date]], "mmm")</f>
        <v>Oct</v>
      </c>
      <c r="O585" t="str">
        <f>TEXT(Table4[[#This Row],[Date]], "yyyy")</f>
        <v>2024</v>
      </c>
      <c r="P585" t="str">
        <f>_xlfn.XLOOKUP(Table4[[#This Row],[ProductID]],Products!A:A,Products!C:C, "Not Found")</f>
        <v>Fashion</v>
      </c>
      <c r="Q585" t="str">
        <f>_xlfn.XLOOKUP(Table4[[#This Row],[ProductID]],Products!A:A,Products!D:D,"Not Found")</f>
        <v>Footwear</v>
      </c>
      <c r="R585">
        <f>_xlfn.XLOOKUP(Table4[[#This Row],[ProductID]],Products!A:A,Products!E:E,"Not Found")</f>
        <v>1044.6400000000001</v>
      </c>
      <c r="S585">
        <f>_xlfn.XLOOKUP(Table4[[#This Row],[ProductID]],Products!A:A,Products!F:F, "Not Found")</f>
        <v>775.07</v>
      </c>
      <c r="T585" t="str">
        <f>_xlfn.XLOOKUP(Table4[[#This Row],[CustomerID]],Customers!A:A,Customers!D:D, "Not Found")</f>
        <v>F</v>
      </c>
      <c r="U585" s="6">
        <f>_xlfn.XLOOKUP(Table4[[#This Row],[CustomerID]],Customers!A:A,Customers!E:E, "Not Found")</f>
        <v>38901</v>
      </c>
      <c r="V585">
        <f ca="1">DATEDIF(Table4[[#This Row],[CustomerBirthday]], TODAY(), "Y")</f>
        <v>20</v>
      </c>
      <c r="W585" t="str" cm="1">
        <f t="array" aca="1" ref="W585" ca="1">_xlfn.IFS(Table4[[#This Row],[Age]]&lt;25, "Under 25",Table4[[#This Row],[Age]]=34, "25-34", Table4[[#This Row],[Age]]&lt;=49, "35-49", Table4[[#This Row],[Age]]&lt;=64, "50-64", Table4[[#This Row],[Age]]&gt;=65, "65+")</f>
        <v>Under 25</v>
      </c>
      <c r="X585" t="str">
        <f>_xlfn.XLOOKUP(Table4[[#This Row],[StoreID]],Stores!A:A,Stores!B:B, "Not found")</f>
        <v>MegaMart Jimenezborough</v>
      </c>
      <c r="Y585" t="str">
        <f>_xlfn.XLOOKUP(Table4[[#This Row],[StoreID]],Stores!A:A,Stores!C:C, "Not Found")</f>
        <v>Jimenezborough</v>
      </c>
      <c r="Z585" t="str">
        <f>_xlfn.XLOOKUP(Table4[[#This Row],[StoreID]],Stores!A:A,Stores!D:D, "Not Found")</f>
        <v>South</v>
      </c>
    </row>
    <row r="586" spans="1:26">
      <c r="A586" t="s">
        <v>1452</v>
      </c>
      <c r="B586" s="1">
        <v>45372</v>
      </c>
      <c r="C586" t="s">
        <v>702</v>
      </c>
      <c r="D586" t="s">
        <v>780</v>
      </c>
      <c r="E586" t="s">
        <v>839</v>
      </c>
      <c r="F586">
        <v>1</v>
      </c>
      <c r="G586">
        <v>0.15</v>
      </c>
      <c r="H586" t="s">
        <v>865</v>
      </c>
      <c r="I586" s="4">
        <f>Table4[[#This Row],[Quantity]]*Table4[[#This Row],[UnitPrice]]</f>
        <v>1272.23</v>
      </c>
      <c r="J586" s="4">
        <f>Table4[[#This Row],[Gross Revenue]]*(1-Table4[[#This Row],[Discount]])</f>
        <v>1081.3955000000001</v>
      </c>
      <c r="K586" s="4">
        <f>Table4[[#This Row],[Quantity]]*Table4[[#This Row],[CostPrice]]</f>
        <v>952.65</v>
      </c>
      <c r="L586" s="4">
        <f>Table4[[#This Row],[Net Revenue]]-Table4[[#This Row],[Total Cost]]</f>
        <v>128.74550000000011</v>
      </c>
      <c r="M586" t="str">
        <f>_xlfn.XLOOKUP(Table4[[#This Row],[ProductID]], Products!A:A,Products!B:B, "Not Found")</f>
        <v>Hospital Smartphone</v>
      </c>
      <c r="N586" t="str">
        <f>TEXT(Table4[[#This Row],[Date]], "mmm")</f>
        <v>Mar</v>
      </c>
      <c r="O586" t="str">
        <f>TEXT(Table4[[#This Row],[Date]], "yyyy")</f>
        <v>2024</v>
      </c>
      <c r="P586" t="str">
        <f>_xlfn.XLOOKUP(Table4[[#This Row],[ProductID]],Products!A:A,Products!C:C, "Not Found")</f>
        <v>Electronics</v>
      </c>
      <c r="Q586" t="str">
        <f>_xlfn.XLOOKUP(Table4[[#This Row],[ProductID]],Products!A:A,Products!D:D,"Not Found")</f>
        <v>Smartphone</v>
      </c>
      <c r="R586">
        <f>_xlfn.XLOOKUP(Table4[[#This Row],[ProductID]],Products!A:A,Products!E:E,"Not Found")</f>
        <v>1272.23</v>
      </c>
      <c r="S586">
        <f>_xlfn.XLOOKUP(Table4[[#This Row],[ProductID]],Products!A:A,Products!F:F, "Not Found")</f>
        <v>952.65</v>
      </c>
      <c r="T586" t="str">
        <f>_xlfn.XLOOKUP(Table4[[#This Row],[CustomerID]],Customers!A:A,Customers!D:D, "Not Found")</f>
        <v>M</v>
      </c>
      <c r="U586" s="6">
        <f>_xlfn.XLOOKUP(Table4[[#This Row],[CustomerID]],Customers!A:A,Customers!E:E, "Not Found")</f>
        <v>37249</v>
      </c>
      <c r="V586">
        <f ca="1">DATEDIF(Table4[[#This Row],[CustomerBirthday]], TODAY(), "Y")</f>
        <v>24</v>
      </c>
      <c r="W586" t="str" cm="1">
        <f t="array" aca="1" ref="W586" ca="1">_xlfn.IFS(Table4[[#This Row],[Age]]&lt;25, "Under 25",Table4[[#This Row],[Age]]=34, "25-34", Table4[[#This Row],[Age]]&lt;=49, "35-49", Table4[[#This Row],[Age]]&lt;=64, "50-64", Table4[[#This Row],[Age]]&gt;=65, "65+")</f>
        <v>Under 25</v>
      </c>
      <c r="X586" t="str">
        <f>_xlfn.XLOOKUP(Table4[[#This Row],[StoreID]],Stores!A:A,Stores!B:B, "Not found")</f>
        <v>MegaMart New Michele</v>
      </c>
      <c r="Y586" t="str">
        <f>_xlfn.XLOOKUP(Table4[[#This Row],[StoreID]],Stores!A:A,Stores!C:C, "Not Found")</f>
        <v>New Michele</v>
      </c>
      <c r="Z586" t="str">
        <f>_xlfn.XLOOKUP(Table4[[#This Row],[StoreID]],Stores!A:A,Stores!D:D, "Not Found")</f>
        <v>West</v>
      </c>
    </row>
    <row r="587" spans="1:26">
      <c r="A587" t="s">
        <v>1453</v>
      </c>
      <c r="B587" s="1">
        <v>45324</v>
      </c>
      <c r="C587" t="s">
        <v>693</v>
      </c>
      <c r="D587" t="s">
        <v>804</v>
      </c>
      <c r="E587" t="s">
        <v>846</v>
      </c>
      <c r="F587">
        <v>2</v>
      </c>
      <c r="G587">
        <v>0.05</v>
      </c>
      <c r="H587" t="s">
        <v>875</v>
      </c>
      <c r="I587" s="4">
        <f>Table4[[#This Row],[Quantity]]*Table4[[#This Row],[UnitPrice]]</f>
        <v>1081.8800000000001</v>
      </c>
      <c r="J587" s="4">
        <f>Table4[[#This Row],[Gross Revenue]]*(1-Table4[[#This Row],[Discount]])</f>
        <v>1027.7860000000001</v>
      </c>
      <c r="K587" s="4">
        <f>Table4[[#This Row],[Quantity]]*Table4[[#This Row],[CostPrice]]</f>
        <v>796.5</v>
      </c>
      <c r="L587" s="4">
        <f>Table4[[#This Row],[Net Revenue]]-Table4[[#This Row],[Total Cost]]</f>
        <v>231.28600000000006</v>
      </c>
      <c r="M587" t="str">
        <f>_xlfn.XLOOKUP(Table4[[#This Row],[ProductID]], Products!A:A,Products!B:B, "Not Found")</f>
        <v>Church Clothing</v>
      </c>
      <c r="N587" t="str">
        <f>TEXT(Table4[[#This Row],[Date]], "mmm")</f>
        <v>Feb</v>
      </c>
      <c r="O587" t="str">
        <f>TEXT(Table4[[#This Row],[Date]], "yyyy")</f>
        <v>2024</v>
      </c>
      <c r="P587" t="str">
        <f>_xlfn.XLOOKUP(Table4[[#This Row],[ProductID]],Products!A:A,Products!C:C, "Not Found")</f>
        <v>Fashion</v>
      </c>
      <c r="Q587" t="str">
        <f>_xlfn.XLOOKUP(Table4[[#This Row],[ProductID]],Products!A:A,Products!D:D,"Not Found")</f>
        <v>Clothing</v>
      </c>
      <c r="R587">
        <f>_xlfn.XLOOKUP(Table4[[#This Row],[ProductID]],Products!A:A,Products!E:E,"Not Found")</f>
        <v>540.94000000000005</v>
      </c>
      <c r="S587">
        <f>_xlfn.XLOOKUP(Table4[[#This Row],[ProductID]],Products!A:A,Products!F:F, "Not Found")</f>
        <v>398.25</v>
      </c>
      <c r="T587" t="str">
        <f>_xlfn.XLOOKUP(Table4[[#This Row],[CustomerID]],Customers!A:A,Customers!D:D, "Not Found")</f>
        <v>M</v>
      </c>
      <c r="U587" s="6">
        <f>_xlfn.XLOOKUP(Table4[[#This Row],[CustomerID]],Customers!A:A,Customers!E:E, "Not Found")</f>
        <v>21086</v>
      </c>
      <c r="V587">
        <f ca="1">DATEDIF(Table4[[#This Row],[CustomerBirthday]], TODAY(), "Y")</f>
        <v>68</v>
      </c>
      <c r="W587" t="str" cm="1">
        <f t="array" aca="1" ref="W587" ca="1">_xlfn.IFS(Table4[[#This Row],[Age]]&lt;25, "Under 25",Table4[[#This Row],[Age]]=34, "25-34", Table4[[#This Row],[Age]]&lt;=49, "35-49", Table4[[#This Row],[Age]]&lt;=64, "50-64", Table4[[#This Row],[Age]]&gt;=65, "65+")</f>
        <v>65+</v>
      </c>
      <c r="X587" t="str">
        <f>_xlfn.XLOOKUP(Table4[[#This Row],[StoreID]],Stores!A:A,Stores!B:B, "Not found")</f>
        <v>MegaMart Johnmouth</v>
      </c>
      <c r="Y587" t="str">
        <f>_xlfn.XLOOKUP(Table4[[#This Row],[StoreID]],Stores!A:A,Stores!C:C, "Not Found")</f>
        <v>Johnmouth</v>
      </c>
      <c r="Z587" t="str">
        <f>_xlfn.XLOOKUP(Table4[[#This Row],[StoreID]],Stores!A:A,Stores!D:D, "Not Found")</f>
        <v>East</v>
      </c>
    </row>
    <row r="588" spans="1:26">
      <c r="A588" t="s">
        <v>1454</v>
      </c>
      <c r="B588" s="1">
        <v>45426</v>
      </c>
      <c r="C588" t="s">
        <v>243</v>
      </c>
      <c r="D588" t="s">
        <v>757</v>
      </c>
      <c r="E588" t="s">
        <v>835</v>
      </c>
      <c r="F588">
        <v>3</v>
      </c>
      <c r="G588">
        <v>0</v>
      </c>
      <c r="H588" t="s">
        <v>871</v>
      </c>
      <c r="I588" s="4">
        <f>Table4[[#This Row],[Quantity]]*Table4[[#This Row],[UnitPrice]]</f>
        <v>3738.33</v>
      </c>
      <c r="J588" s="4">
        <f>Table4[[#This Row],[Gross Revenue]]*(1-Table4[[#This Row],[Discount]])</f>
        <v>3738.33</v>
      </c>
      <c r="K588" s="4">
        <f>Table4[[#This Row],[Quantity]]*Table4[[#This Row],[CostPrice]]</f>
        <v>2500.56</v>
      </c>
      <c r="L588" s="4">
        <f>Table4[[#This Row],[Net Revenue]]-Table4[[#This Row],[Total Cost]]</f>
        <v>1237.77</v>
      </c>
      <c r="M588" t="str">
        <f>_xlfn.XLOOKUP(Table4[[#This Row],[ProductID]], Products!A:A,Products!B:B, "Not Found")</f>
        <v>Find Headphones</v>
      </c>
      <c r="N588" t="str">
        <f>TEXT(Table4[[#This Row],[Date]], "mmm")</f>
        <v>May</v>
      </c>
      <c r="O588" t="str">
        <f>TEXT(Table4[[#This Row],[Date]], "yyyy")</f>
        <v>2024</v>
      </c>
      <c r="P588" t="str">
        <f>_xlfn.XLOOKUP(Table4[[#This Row],[ProductID]],Products!A:A,Products!C:C, "Not Found")</f>
        <v>Electronics</v>
      </c>
      <c r="Q588" t="str">
        <f>_xlfn.XLOOKUP(Table4[[#This Row],[ProductID]],Products!A:A,Products!D:D,"Not Found")</f>
        <v>Headphones</v>
      </c>
      <c r="R588">
        <f>_xlfn.XLOOKUP(Table4[[#This Row],[ProductID]],Products!A:A,Products!E:E,"Not Found")</f>
        <v>1246.1099999999999</v>
      </c>
      <c r="S588">
        <f>_xlfn.XLOOKUP(Table4[[#This Row],[ProductID]],Products!A:A,Products!F:F, "Not Found")</f>
        <v>833.52</v>
      </c>
      <c r="T588" t="str">
        <f>_xlfn.XLOOKUP(Table4[[#This Row],[CustomerID]],Customers!A:A,Customers!D:D, "Not Found")</f>
        <v>F</v>
      </c>
      <c r="U588" s="6">
        <f>_xlfn.XLOOKUP(Table4[[#This Row],[CustomerID]],Customers!A:A,Customers!E:E, "Not Found")</f>
        <v>26908</v>
      </c>
      <c r="V588">
        <f ca="1">DATEDIF(Table4[[#This Row],[CustomerBirthday]], TODAY(), "Y")</f>
        <v>52</v>
      </c>
      <c r="W588" t="str" cm="1">
        <f t="array" aca="1" ref="W588" ca="1">_xlfn.IFS(Table4[[#This Row],[Age]]&lt;25, "Under 25",Table4[[#This Row],[Age]]=34, "25-34", Table4[[#This Row],[Age]]&lt;=49, "35-49", Table4[[#This Row],[Age]]&lt;=64, "50-64", Table4[[#This Row],[Age]]&gt;=65, "65+")</f>
        <v>50-64</v>
      </c>
      <c r="X588" t="str">
        <f>_xlfn.XLOOKUP(Table4[[#This Row],[StoreID]],Stores!A:A,Stores!B:B, "Not found")</f>
        <v>MegaMart Peckmouth</v>
      </c>
      <c r="Y588" t="str">
        <f>_xlfn.XLOOKUP(Table4[[#This Row],[StoreID]],Stores!A:A,Stores!C:C, "Not Found")</f>
        <v>Peckmouth</v>
      </c>
      <c r="Z588" t="str">
        <f>_xlfn.XLOOKUP(Table4[[#This Row],[StoreID]],Stores!A:A,Stores!D:D, "Not Found")</f>
        <v>East</v>
      </c>
    </row>
    <row r="589" spans="1:26">
      <c r="A589" t="s">
        <v>1455</v>
      </c>
      <c r="B589" s="1">
        <v>45304</v>
      </c>
      <c r="C589" t="s">
        <v>536</v>
      </c>
      <c r="D589" t="s">
        <v>761</v>
      </c>
      <c r="E589" t="s">
        <v>842</v>
      </c>
      <c r="F589">
        <v>3</v>
      </c>
      <c r="G589">
        <v>0.05</v>
      </c>
      <c r="H589" t="s">
        <v>871</v>
      </c>
      <c r="I589" s="4">
        <f>Table4[[#This Row],[Quantity]]*Table4[[#This Row],[UnitPrice]]</f>
        <v>5288.76</v>
      </c>
      <c r="J589" s="4">
        <f>Table4[[#This Row],[Gross Revenue]]*(1-Table4[[#This Row],[Discount]])</f>
        <v>5024.3220000000001</v>
      </c>
      <c r="K589" s="4">
        <f>Table4[[#This Row],[Quantity]]*Table4[[#This Row],[CostPrice]]</f>
        <v>4039.44</v>
      </c>
      <c r="L589" s="4">
        <f>Table4[[#This Row],[Net Revenue]]-Table4[[#This Row],[Total Cost]]</f>
        <v>984.88200000000006</v>
      </c>
      <c r="M589" t="str">
        <f>_xlfn.XLOOKUP(Table4[[#This Row],[ProductID]], Products!A:A,Products!B:B, "Not Found")</f>
        <v>Traditional Laptop</v>
      </c>
      <c r="N589" t="str">
        <f>TEXT(Table4[[#This Row],[Date]], "mmm")</f>
        <v>Jan</v>
      </c>
      <c r="O589" t="str">
        <f>TEXT(Table4[[#This Row],[Date]], "yyyy")</f>
        <v>2024</v>
      </c>
      <c r="P589" t="str">
        <f>_xlfn.XLOOKUP(Table4[[#This Row],[ProductID]],Products!A:A,Products!C:C, "Not Found")</f>
        <v>Electronics</v>
      </c>
      <c r="Q589" t="str">
        <f>_xlfn.XLOOKUP(Table4[[#This Row],[ProductID]],Products!A:A,Products!D:D,"Not Found")</f>
        <v>Laptop</v>
      </c>
      <c r="R589">
        <f>_xlfn.XLOOKUP(Table4[[#This Row],[ProductID]],Products!A:A,Products!E:E,"Not Found")</f>
        <v>1762.92</v>
      </c>
      <c r="S589">
        <f>_xlfn.XLOOKUP(Table4[[#This Row],[ProductID]],Products!A:A,Products!F:F, "Not Found")</f>
        <v>1346.48</v>
      </c>
      <c r="T589" t="str">
        <f>_xlfn.XLOOKUP(Table4[[#This Row],[CustomerID]],Customers!A:A,Customers!D:D, "Not Found")</f>
        <v>F</v>
      </c>
      <c r="U589" s="6">
        <f>_xlfn.XLOOKUP(Table4[[#This Row],[CustomerID]],Customers!A:A,Customers!E:E, "Not Found")</f>
        <v>38541</v>
      </c>
      <c r="V589">
        <f ca="1">DATEDIF(Table4[[#This Row],[CustomerBirthday]], TODAY(), "Y")</f>
        <v>21</v>
      </c>
      <c r="W589" t="str" cm="1">
        <f t="array" aca="1" ref="W589" ca="1">_xlfn.IFS(Table4[[#This Row],[Age]]&lt;25, "Under 25",Table4[[#This Row],[Age]]=34, "25-34", Table4[[#This Row],[Age]]&lt;=49, "35-49", Table4[[#This Row],[Age]]&lt;=64, "50-64", Table4[[#This Row],[Age]]&gt;=65, "65+")</f>
        <v>Under 25</v>
      </c>
      <c r="X589" t="str">
        <f>_xlfn.XLOOKUP(Table4[[#This Row],[StoreID]],Stores!A:A,Stores!B:B, "Not found")</f>
        <v>MegaMart Brianahaven</v>
      </c>
      <c r="Y589" t="str">
        <f>_xlfn.XLOOKUP(Table4[[#This Row],[StoreID]],Stores!A:A,Stores!C:C, "Not Found")</f>
        <v>Brianahaven</v>
      </c>
      <c r="Z589" t="str">
        <f>_xlfn.XLOOKUP(Table4[[#This Row],[StoreID]],Stores!A:A,Stores!D:D, "Not Found")</f>
        <v>North</v>
      </c>
    </row>
    <row r="590" spans="1:26">
      <c r="A590" t="s">
        <v>1456</v>
      </c>
      <c r="B590" s="1">
        <v>45749</v>
      </c>
      <c r="C590" t="s">
        <v>234</v>
      </c>
      <c r="D590" t="s">
        <v>776</v>
      </c>
      <c r="E590" t="s">
        <v>846</v>
      </c>
      <c r="F590">
        <v>3</v>
      </c>
      <c r="G590">
        <v>0.1</v>
      </c>
      <c r="H590" t="s">
        <v>875</v>
      </c>
      <c r="I590" s="4">
        <f>Table4[[#This Row],[Quantity]]*Table4[[#This Row],[UnitPrice]]</f>
        <v>1287.4499999999998</v>
      </c>
      <c r="J590" s="4">
        <f>Table4[[#This Row],[Gross Revenue]]*(1-Table4[[#This Row],[Discount]])</f>
        <v>1158.7049999999999</v>
      </c>
      <c r="K590" s="4">
        <f>Table4[[#This Row],[Quantity]]*Table4[[#This Row],[CostPrice]]</f>
        <v>776.16000000000008</v>
      </c>
      <c r="L590" s="4">
        <f>Table4[[#This Row],[Net Revenue]]-Table4[[#This Row],[Total Cost]]</f>
        <v>382.54499999999985</v>
      </c>
      <c r="M590" t="str">
        <f>_xlfn.XLOOKUP(Table4[[#This Row],[ProductID]], Products!A:A,Products!B:B, "Not Found")</f>
        <v>Little Watches</v>
      </c>
      <c r="N590" t="str">
        <f>TEXT(Table4[[#This Row],[Date]], "mmm")</f>
        <v>Apr</v>
      </c>
      <c r="O590" t="str">
        <f>TEXT(Table4[[#This Row],[Date]], "yyyy")</f>
        <v>2025</v>
      </c>
      <c r="P590" t="str">
        <f>_xlfn.XLOOKUP(Table4[[#This Row],[ProductID]],Products!A:A,Products!C:C, "Not Found")</f>
        <v>Fashion</v>
      </c>
      <c r="Q590" t="str">
        <f>_xlfn.XLOOKUP(Table4[[#This Row],[ProductID]],Products!A:A,Products!D:D,"Not Found")</f>
        <v>Watches</v>
      </c>
      <c r="R590">
        <f>_xlfn.XLOOKUP(Table4[[#This Row],[ProductID]],Products!A:A,Products!E:E,"Not Found")</f>
        <v>429.15</v>
      </c>
      <c r="S590">
        <f>_xlfn.XLOOKUP(Table4[[#This Row],[ProductID]],Products!A:A,Products!F:F, "Not Found")</f>
        <v>258.72000000000003</v>
      </c>
      <c r="T590" t="str">
        <f>_xlfn.XLOOKUP(Table4[[#This Row],[CustomerID]],Customers!A:A,Customers!D:D, "Not Found")</f>
        <v>M</v>
      </c>
      <c r="U590" s="6">
        <f>_xlfn.XLOOKUP(Table4[[#This Row],[CustomerID]],Customers!A:A,Customers!E:E, "Not Found")</f>
        <v>25132</v>
      </c>
      <c r="V590">
        <f ca="1">DATEDIF(Table4[[#This Row],[CustomerBirthday]], TODAY(), "Y")</f>
        <v>57</v>
      </c>
      <c r="W590" t="str" cm="1">
        <f t="array" aca="1" ref="W590" ca="1">_xlfn.IFS(Table4[[#This Row],[Age]]&lt;25, "Under 25",Table4[[#This Row],[Age]]=34, "25-34", Table4[[#This Row],[Age]]&lt;=49, "35-49", Table4[[#This Row],[Age]]&lt;=64, "50-64", Table4[[#This Row],[Age]]&gt;=65, "65+")</f>
        <v>50-64</v>
      </c>
      <c r="X590" t="str">
        <f>_xlfn.XLOOKUP(Table4[[#This Row],[StoreID]],Stores!A:A,Stores!B:B, "Not found")</f>
        <v>MegaMart Johnmouth</v>
      </c>
      <c r="Y590" t="str">
        <f>_xlfn.XLOOKUP(Table4[[#This Row],[StoreID]],Stores!A:A,Stores!C:C, "Not Found")</f>
        <v>Johnmouth</v>
      </c>
      <c r="Z590" t="str">
        <f>_xlfn.XLOOKUP(Table4[[#This Row],[StoreID]],Stores!A:A,Stores!D:D, "Not Found")</f>
        <v>East</v>
      </c>
    </row>
    <row r="591" spans="1:26">
      <c r="A591" t="s">
        <v>1457</v>
      </c>
      <c r="B591" s="1">
        <v>45635</v>
      </c>
      <c r="C591" t="s">
        <v>640</v>
      </c>
      <c r="D591" t="s">
        <v>820</v>
      </c>
      <c r="E591" t="s">
        <v>839</v>
      </c>
      <c r="F591">
        <v>5</v>
      </c>
      <c r="G591">
        <v>0.05</v>
      </c>
      <c r="H591" t="s">
        <v>871</v>
      </c>
      <c r="I591" s="4">
        <f>Table4[[#This Row],[Quantity]]*Table4[[#This Row],[UnitPrice]]</f>
        <v>5985.9000000000005</v>
      </c>
      <c r="J591" s="4">
        <f>Table4[[#This Row],[Gross Revenue]]*(1-Table4[[#This Row],[Discount]])</f>
        <v>5686.6050000000005</v>
      </c>
      <c r="K591" s="4">
        <f>Table4[[#This Row],[Quantity]]*Table4[[#This Row],[CostPrice]]</f>
        <v>3613.7</v>
      </c>
      <c r="L591" s="4">
        <f>Table4[[#This Row],[Net Revenue]]-Table4[[#This Row],[Total Cost]]</f>
        <v>2072.9050000000007</v>
      </c>
      <c r="M591" t="str">
        <f>_xlfn.XLOOKUP(Table4[[#This Row],[ProductID]], Products!A:A,Products!B:B, "Not Found")</f>
        <v>Or Smartphone</v>
      </c>
      <c r="N591" t="str">
        <f>TEXT(Table4[[#This Row],[Date]], "mmm")</f>
        <v>Dec</v>
      </c>
      <c r="O591" t="str">
        <f>TEXT(Table4[[#This Row],[Date]], "yyyy")</f>
        <v>2024</v>
      </c>
      <c r="P591" t="str">
        <f>_xlfn.XLOOKUP(Table4[[#This Row],[ProductID]],Products!A:A,Products!C:C, "Not Found")</f>
        <v>Electronics</v>
      </c>
      <c r="Q591" t="str">
        <f>_xlfn.XLOOKUP(Table4[[#This Row],[ProductID]],Products!A:A,Products!D:D,"Not Found")</f>
        <v>Smartphone</v>
      </c>
      <c r="R591">
        <f>_xlfn.XLOOKUP(Table4[[#This Row],[ProductID]],Products!A:A,Products!E:E,"Not Found")</f>
        <v>1197.18</v>
      </c>
      <c r="S591">
        <f>_xlfn.XLOOKUP(Table4[[#This Row],[ProductID]],Products!A:A,Products!F:F, "Not Found")</f>
        <v>722.74</v>
      </c>
      <c r="T591" t="str">
        <f>_xlfn.XLOOKUP(Table4[[#This Row],[CustomerID]],Customers!A:A,Customers!D:D, "Not Found")</f>
        <v>F</v>
      </c>
      <c r="U591" s="6">
        <f>_xlfn.XLOOKUP(Table4[[#This Row],[CustomerID]],Customers!A:A,Customers!E:E, "Not Found")</f>
        <v>26631</v>
      </c>
      <c r="V591">
        <f ca="1">DATEDIF(Table4[[#This Row],[CustomerBirthday]], TODAY(), "Y")</f>
        <v>53</v>
      </c>
      <c r="W591" t="str" cm="1">
        <f t="array" aca="1" ref="W591" ca="1">_xlfn.IFS(Table4[[#This Row],[Age]]&lt;25, "Under 25",Table4[[#This Row],[Age]]=34, "25-34", Table4[[#This Row],[Age]]&lt;=49, "35-49", Table4[[#This Row],[Age]]&lt;=64, "50-64", Table4[[#This Row],[Age]]&gt;=65, "65+")</f>
        <v>50-64</v>
      </c>
      <c r="X591" t="str">
        <f>_xlfn.XLOOKUP(Table4[[#This Row],[StoreID]],Stores!A:A,Stores!B:B, "Not found")</f>
        <v>MegaMart New Michele</v>
      </c>
      <c r="Y591" t="str">
        <f>_xlfn.XLOOKUP(Table4[[#This Row],[StoreID]],Stores!A:A,Stores!C:C, "Not Found")</f>
        <v>New Michele</v>
      </c>
      <c r="Z591" t="str">
        <f>_xlfn.XLOOKUP(Table4[[#This Row],[StoreID]],Stores!A:A,Stores!D:D, "Not Found")</f>
        <v>West</v>
      </c>
    </row>
    <row r="592" spans="1:26">
      <c r="A592" t="s">
        <v>1458</v>
      </c>
      <c r="B592" s="1">
        <v>45416</v>
      </c>
      <c r="C592" t="s">
        <v>467</v>
      </c>
      <c r="D592" t="s">
        <v>742</v>
      </c>
      <c r="E592" t="s">
        <v>846</v>
      </c>
      <c r="F592">
        <v>3</v>
      </c>
      <c r="G592">
        <v>0.05</v>
      </c>
      <c r="H592" t="s">
        <v>868</v>
      </c>
      <c r="I592" s="4">
        <f>Table4[[#This Row],[Quantity]]*Table4[[#This Row],[UnitPrice]]</f>
        <v>745.71</v>
      </c>
      <c r="J592" s="4">
        <f>Table4[[#This Row],[Gross Revenue]]*(1-Table4[[#This Row],[Discount]])</f>
        <v>708.42449999999997</v>
      </c>
      <c r="K592" s="4">
        <f>Table4[[#This Row],[Quantity]]*Table4[[#This Row],[CostPrice]]</f>
        <v>572.01</v>
      </c>
      <c r="L592" s="4">
        <f>Table4[[#This Row],[Net Revenue]]-Table4[[#This Row],[Total Cost]]</f>
        <v>136.41449999999998</v>
      </c>
      <c r="M592" t="str">
        <f>_xlfn.XLOOKUP(Table4[[#This Row],[ProductID]], Products!A:A,Products!B:B, "Not Found")</f>
        <v>Either Headphones</v>
      </c>
      <c r="N592" t="str">
        <f>TEXT(Table4[[#This Row],[Date]], "mmm")</f>
        <v>May</v>
      </c>
      <c r="O592" t="str">
        <f>TEXT(Table4[[#This Row],[Date]], "yyyy")</f>
        <v>2024</v>
      </c>
      <c r="P592" t="str">
        <f>_xlfn.XLOOKUP(Table4[[#This Row],[ProductID]],Products!A:A,Products!C:C, "Not Found")</f>
        <v>Electronics</v>
      </c>
      <c r="Q592" t="str">
        <f>_xlfn.XLOOKUP(Table4[[#This Row],[ProductID]],Products!A:A,Products!D:D,"Not Found")</f>
        <v>Headphones</v>
      </c>
      <c r="R592">
        <f>_xlfn.XLOOKUP(Table4[[#This Row],[ProductID]],Products!A:A,Products!E:E,"Not Found")</f>
        <v>248.57</v>
      </c>
      <c r="S592">
        <f>_xlfn.XLOOKUP(Table4[[#This Row],[ProductID]],Products!A:A,Products!F:F, "Not Found")</f>
        <v>190.67</v>
      </c>
      <c r="T592" t="str">
        <f>_xlfn.XLOOKUP(Table4[[#This Row],[CustomerID]],Customers!A:A,Customers!D:D, "Not Found")</f>
        <v>F</v>
      </c>
      <c r="U592" s="6">
        <f>_xlfn.XLOOKUP(Table4[[#This Row],[CustomerID]],Customers!A:A,Customers!E:E, "Not Found")</f>
        <v>30272</v>
      </c>
      <c r="V592">
        <f ca="1">DATEDIF(Table4[[#This Row],[CustomerBirthday]], TODAY(), "Y")</f>
        <v>43</v>
      </c>
      <c r="W592" t="str" cm="1">
        <f t="array" aca="1" ref="W592" ca="1">_xlfn.IFS(Table4[[#This Row],[Age]]&lt;25, "Under 25",Table4[[#This Row],[Age]]=34, "25-34", Table4[[#This Row],[Age]]&lt;=49, "35-49", Table4[[#This Row],[Age]]&lt;=64, "50-64", Table4[[#This Row],[Age]]&gt;=65, "65+")</f>
        <v>35-49</v>
      </c>
      <c r="X592" t="str">
        <f>_xlfn.XLOOKUP(Table4[[#This Row],[StoreID]],Stores!A:A,Stores!B:B, "Not found")</f>
        <v>MegaMart Johnmouth</v>
      </c>
      <c r="Y592" t="str">
        <f>_xlfn.XLOOKUP(Table4[[#This Row],[StoreID]],Stores!A:A,Stores!C:C, "Not Found")</f>
        <v>Johnmouth</v>
      </c>
      <c r="Z592" t="str">
        <f>_xlfn.XLOOKUP(Table4[[#This Row],[StoreID]],Stores!A:A,Stores!D:D, "Not Found")</f>
        <v>East</v>
      </c>
    </row>
    <row r="593" spans="1:26">
      <c r="A593" t="s">
        <v>1459</v>
      </c>
      <c r="B593" s="1">
        <v>45325</v>
      </c>
      <c r="C593" t="s">
        <v>44</v>
      </c>
      <c r="D593" t="s">
        <v>725</v>
      </c>
      <c r="E593" t="s">
        <v>831</v>
      </c>
      <c r="F593">
        <v>1</v>
      </c>
      <c r="G593">
        <v>0.05</v>
      </c>
      <c r="H593" t="s">
        <v>871</v>
      </c>
      <c r="I593" s="4">
        <f>Table4[[#This Row],[Quantity]]*Table4[[#This Row],[UnitPrice]]</f>
        <v>1396.22</v>
      </c>
      <c r="J593" s="4">
        <f>Table4[[#This Row],[Gross Revenue]]*(1-Table4[[#This Row],[Discount]])</f>
        <v>1326.4089999999999</v>
      </c>
      <c r="K593" s="4">
        <f>Table4[[#This Row],[Quantity]]*Table4[[#This Row],[CostPrice]]</f>
        <v>1004.09</v>
      </c>
      <c r="L593" s="4">
        <f>Table4[[#This Row],[Net Revenue]]-Table4[[#This Row],[Total Cost]]</f>
        <v>322.31899999999985</v>
      </c>
      <c r="M593" t="str">
        <f>_xlfn.XLOOKUP(Table4[[#This Row],[ProductID]], Products!A:A,Products!B:B, "Not Found")</f>
        <v>Knowledge Bags</v>
      </c>
      <c r="N593" t="str">
        <f>TEXT(Table4[[#This Row],[Date]], "mmm")</f>
        <v>Feb</v>
      </c>
      <c r="O593" t="str">
        <f>TEXT(Table4[[#This Row],[Date]], "yyyy")</f>
        <v>2024</v>
      </c>
      <c r="P593" t="str">
        <f>_xlfn.XLOOKUP(Table4[[#This Row],[ProductID]],Products!A:A,Products!C:C, "Not Found")</f>
        <v>Fashion</v>
      </c>
      <c r="Q593" t="str">
        <f>_xlfn.XLOOKUP(Table4[[#This Row],[ProductID]],Products!A:A,Products!D:D,"Not Found")</f>
        <v>Bags</v>
      </c>
      <c r="R593">
        <f>_xlfn.XLOOKUP(Table4[[#This Row],[ProductID]],Products!A:A,Products!E:E,"Not Found")</f>
        <v>1396.22</v>
      </c>
      <c r="S593">
        <f>_xlfn.XLOOKUP(Table4[[#This Row],[ProductID]],Products!A:A,Products!F:F, "Not Found")</f>
        <v>1004.09</v>
      </c>
      <c r="T593" t="str">
        <f>_xlfn.XLOOKUP(Table4[[#This Row],[CustomerID]],Customers!A:A,Customers!D:D, "Not Found")</f>
        <v>M</v>
      </c>
      <c r="U593" s="6">
        <f>_xlfn.XLOOKUP(Table4[[#This Row],[CustomerID]],Customers!A:A,Customers!E:E, "Not Found")</f>
        <v>28106</v>
      </c>
      <c r="V593">
        <f ca="1">DATEDIF(Table4[[#This Row],[CustomerBirthday]], TODAY(), "Y")</f>
        <v>49</v>
      </c>
      <c r="W593" t="str" cm="1">
        <f t="array" aca="1" ref="W593" ca="1">_xlfn.IFS(Table4[[#This Row],[Age]]&lt;25, "Under 25",Table4[[#This Row],[Age]]=34, "25-34", Table4[[#This Row],[Age]]&lt;=49, "35-49", Table4[[#This Row],[Age]]&lt;=64, "50-64", Table4[[#This Row],[Age]]&gt;=65, "65+")</f>
        <v>35-49</v>
      </c>
      <c r="X593" t="str">
        <f>_xlfn.XLOOKUP(Table4[[#This Row],[StoreID]],Stores!A:A,Stores!B:B, "Not found")</f>
        <v>MegaMart Jimenezborough</v>
      </c>
      <c r="Y593" t="str">
        <f>_xlfn.XLOOKUP(Table4[[#This Row],[StoreID]],Stores!A:A,Stores!C:C, "Not Found")</f>
        <v>Jimenezborough</v>
      </c>
      <c r="Z593" t="str">
        <f>_xlfn.XLOOKUP(Table4[[#This Row],[StoreID]],Stores!A:A,Stores!D:D, "Not Found")</f>
        <v>South</v>
      </c>
    </row>
    <row r="594" spans="1:26">
      <c r="A594" t="s">
        <v>1460</v>
      </c>
      <c r="B594" s="1">
        <v>45747</v>
      </c>
      <c r="C594" t="s">
        <v>28</v>
      </c>
      <c r="D594" t="s">
        <v>753</v>
      </c>
      <c r="E594" t="s">
        <v>846</v>
      </c>
      <c r="F594">
        <v>4</v>
      </c>
      <c r="G594">
        <v>0</v>
      </c>
      <c r="H594" t="s">
        <v>865</v>
      </c>
      <c r="I594" s="4">
        <f>Table4[[#This Row],[Quantity]]*Table4[[#This Row],[UnitPrice]]</f>
        <v>1081.8</v>
      </c>
      <c r="J594" s="4">
        <f>Table4[[#This Row],[Gross Revenue]]*(1-Table4[[#This Row],[Discount]])</f>
        <v>1081.8</v>
      </c>
      <c r="K594" s="4">
        <f>Table4[[#This Row],[Quantity]]*Table4[[#This Row],[CostPrice]]</f>
        <v>750.4</v>
      </c>
      <c r="L594" s="4">
        <f>Table4[[#This Row],[Net Revenue]]-Table4[[#This Row],[Total Cost]]</f>
        <v>331.4</v>
      </c>
      <c r="M594" t="str">
        <f>_xlfn.XLOOKUP(Table4[[#This Row],[ProductID]], Products!A:A,Products!B:B, "Not Found")</f>
        <v>Whether Bags</v>
      </c>
      <c r="N594" t="str">
        <f>TEXT(Table4[[#This Row],[Date]], "mmm")</f>
        <v>Mar</v>
      </c>
      <c r="O594" t="str">
        <f>TEXT(Table4[[#This Row],[Date]], "yyyy")</f>
        <v>2025</v>
      </c>
      <c r="P594" t="str">
        <f>_xlfn.XLOOKUP(Table4[[#This Row],[ProductID]],Products!A:A,Products!C:C, "Not Found")</f>
        <v>Fashion</v>
      </c>
      <c r="Q594" t="str">
        <f>_xlfn.XLOOKUP(Table4[[#This Row],[ProductID]],Products!A:A,Products!D:D,"Not Found")</f>
        <v>Bags</v>
      </c>
      <c r="R594">
        <f>_xlfn.XLOOKUP(Table4[[#This Row],[ProductID]],Products!A:A,Products!E:E,"Not Found")</f>
        <v>270.45</v>
      </c>
      <c r="S594">
        <f>_xlfn.XLOOKUP(Table4[[#This Row],[ProductID]],Products!A:A,Products!F:F, "Not Found")</f>
        <v>187.6</v>
      </c>
      <c r="T594" t="str">
        <f>_xlfn.XLOOKUP(Table4[[#This Row],[CustomerID]],Customers!A:A,Customers!D:D, "Not Found")</f>
        <v>M</v>
      </c>
      <c r="U594" s="6">
        <f>_xlfn.XLOOKUP(Table4[[#This Row],[CustomerID]],Customers!A:A,Customers!E:E, "Not Found")</f>
        <v>31688</v>
      </c>
      <c r="V594">
        <f ca="1">DATEDIF(Table4[[#This Row],[CustomerBirthday]], TODAY(), "Y")</f>
        <v>39</v>
      </c>
      <c r="W594" t="str" cm="1">
        <f t="array" aca="1" ref="W594" ca="1">_xlfn.IFS(Table4[[#This Row],[Age]]&lt;25, "Under 25",Table4[[#This Row],[Age]]=34, "25-34", Table4[[#This Row],[Age]]&lt;=49, "35-49", Table4[[#This Row],[Age]]&lt;=64, "50-64", Table4[[#This Row],[Age]]&gt;=65, "65+")</f>
        <v>35-49</v>
      </c>
      <c r="X594" t="str">
        <f>_xlfn.XLOOKUP(Table4[[#This Row],[StoreID]],Stores!A:A,Stores!B:B, "Not found")</f>
        <v>MegaMart Johnmouth</v>
      </c>
      <c r="Y594" t="str">
        <f>_xlfn.XLOOKUP(Table4[[#This Row],[StoreID]],Stores!A:A,Stores!C:C, "Not Found")</f>
        <v>Johnmouth</v>
      </c>
      <c r="Z594" t="str">
        <f>_xlfn.XLOOKUP(Table4[[#This Row],[StoreID]],Stores!A:A,Stores!D:D, "Not Found")</f>
        <v>East</v>
      </c>
    </row>
    <row r="595" spans="1:26">
      <c r="A595" t="s">
        <v>1461</v>
      </c>
      <c r="B595" s="1">
        <v>45854</v>
      </c>
      <c r="C595" t="s">
        <v>567</v>
      </c>
      <c r="D595" t="s">
        <v>774</v>
      </c>
      <c r="E595" t="s">
        <v>835</v>
      </c>
      <c r="F595">
        <v>2</v>
      </c>
      <c r="G595">
        <v>0.1</v>
      </c>
      <c r="H595" t="s">
        <v>871</v>
      </c>
      <c r="I595" s="4">
        <f>Table4[[#This Row],[Quantity]]*Table4[[#This Row],[UnitPrice]]</f>
        <v>2974.82</v>
      </c>
      <c r="J595" s="4">
        <f>Table4[[#This Row],[Gross Revenue]]*(1-Table4[[#This Row],[Discount]])</f>
        <v>2677.3380000000002</v>
      </c>
      <c r="K595" s="4">
        <f>Table4[[#This Row],[Quantity]]*Table4[[#This Row],[CostPrice]]</f>
        <v>1626.14</v>
      </c>
      <c r="L595" s="4">
        <f>Table4[[#This Row],[Net Revenue]]-Table4[[#This Row],[Total Cost]]</f>
        <v>1051.1980000000001</v>
      </c>
      <c r="M595" t="str">
        <f>_xlfn.XLOOKUP(Table4[[#This Row],[ProductID]], Products!A:A,Products!B:B, "Not Found")</f>
        <v>Him Smartphone</v>
      </c>
      <c r="N595" t="str">
        <f>TEXT(Table4[[#This Row],[Date]], "mmm")</f>
        <v>Jul</v>
      </c>
      <c r="O595" t="str">
        <f>TEXT(Table4[[#This Row],[Date]], "yyyy")</f>
        <v>2025</v>
      </c>
      <c r="P595" t="str">
        <f>_xlfn.XLOOKUP(Table4[[#This Row],[ProductID]],Products!A:A,Products!C:C, "Not Found")</f>
        <v>Electronics</v>
      </c>
      <c r="Q595" t="str">
        <f>_xlfn.XLOOKUP(Table4[[#This Row],[ProductID]],Products!A:A,Products!D:D,"Not Found")</f>
        <v>Smartphone</v>
      </c>
      <c r="R595">
        <f>_xlfn.XLOOKUP(Table4[[#This Row],[ProductID]],Products!A:A,Products!E:E,"Not Found")</f>
        <v>1487.41</v>
      </c>
      <c r="S595">
        <f>_xlfn.XLOOKUP(Table4[[#This Row],[ProductID]],Products!A:A,Products!F:F, "Not Found")</f>
        <v>813.07</v>
      </c>
      <c r="T595" t="str">
        <f>_xlfn.XLOOKUP(Table4[[#This Row],[CustomerID]],Customers!A:A,Customers!D:D, "Not Found")</f>
        <v>M</v>
      </c>
      <c r="U595" s="6">
        <f>_xlfn.XLOOKUP(Table4[[#This Row],[CustomerID]],Customers!A:A,Customers!E:E, "Not Found")</f>
        <v>29791</v>
      </c>
      <c r="V595">
        <f ca="1">DATEDIF(Table4[[#This Row],[CustomerBirthday]], TODAY(), "Y")</f>
        <v>45</v>
      </c>
      <c r="W595" t="str" cm="1">
        <f t="array" aca="1" ref="W595" ca="1">_xlfn.IFS(Table4[[#This Row],[Age]]&lt;25, "Under 25",Table4[[#This Row],[Age]]=34, "25-34", Table4[[#This Row],[Age]]&lt;=49, "35-49", Table4[[#This Row],[Age]]&lt;=64, "50-64", Table4[[#This Row],[Age]]&gt;=65, "65+")</f>
        <v>35-49</v>
      </c>
      <c r="X595" t="str">
        <f>_xlfn.XLOOKUP(Table4[[#This Row],[StoreID]],Stores!A:A,Stores!B:B, "Not found")</f>
        <v>MegaMart Peckmouth</v>
      </c>
      <c r="Y595" t="str">
        <f>_xlfn.XLOOKUP(Table4[[#This Row],[StoreID]],Stores!A:A,Stores!C:C, "Not Found")</f>
        <v>Peckmouth</v>
      </c>
      <c r="Z595" t="str">
        <f>_xlfn.XLOOKUP(Table4[[#This Row],[StoreID]],Stores!A:A,Stores!D:D, "Not Found")</f>
        <v>East</v>
      </c>
    </row>
    <row r="596" spans="1:26">
      <c r="A596" t="s">
        <v>1462</v>
      </c>
      <c r="B596" s="1">
        <v>45181</v>
      </c>
      <c r="C596" t="s">
        <v>313</v>
      </c>
      <c r="D596" t="s">
        <v>782</v>
      </c>
      <c r="E596" t="s">
        <v>831</v>
      </c>
      <c r="F596">
        <v>1</v>
      </c>
      <c r="G596">
        <v>0.05</v>
      </c>
      <c r="H596" t="s">
        <v>871</v>
      </c>
      <c r="I596" s="4">
        <f>Table4[[#This Row],[Quantity]]*Table4[[#This Row],[UnitPrice]]</f>
        <v>673.78</v>
      </c>
      <c r="J596" s="4">
        <f>Table4[[#This Row],[Gross Revenue]]*(1-Table4[[#This Row],[Discount]])</f>
        <v>640.09099999999989</v>
      </c>
      <c r="K596" s="4">
        <f>Table4[[#This Row],[Quantity]]*Table4[[#This Row],[CostPrice]]</f>
        <v>363.33</v>
      </c>
      <c r="L596" s="4">
        <f>Table4[[#This Row],[Net Revenue]]-Table4[[#This Row],[Total Cost]]</f>
        <v>276.76099999999991</v>
      </c>
      <c r="M596" t="str">
        <f>_xlfn.XLOOKUP(Table4[[#This Row],[ProductID]], Products!A:A,Products!B:B, "Not Found")</f>
        <v>Deal Smartphone</v>
      </c>
      <c r="N596" t="str">
        <f>TEXT(Table4[[#This Row],[Date]], "mmm")</f>
        <v>Sep</v>
      </c>
      <c r="O596" t="str">
        <f>TEXT(Table4[[#This Row],[Date]], "yyyy")</f>
        <v>2023</v>
      </c>
      <c r="P596" t="str">
        <f>_xlfn.XLOOKUP(Table4[[#This Row],[ProductID]],Products!A:A,Products!C:C, "Not Found")</f>
        <v>Electronics</v>
      </c>
      <c r="Q596" t="str">
        <f>_xlfn.XLOOKUP(Table4[[#This Row],[ProductID]],Products!A:A,Products!D:D,"Not Found")</f>
        <v>Smartphone</v>
      </c>
      <c r="R596">
        <f>_xlfn.XLOOKUP(Table4[[#This Row],[ProductID]],Products!A:A,Products!E:E,"Not Found")</f>
        <v>673.78</v>
      </c>
      <c r="S596">
        <f>_xlfn.XLOOKUP(Table4[[#This Row],[ProductID]],Products!A:A,Products!F:F, "Not Found")</f>
        <v>363.33</v>
      </c>
      <c r="T596" t="str">
        <f>_xlfn.XLOOKUP(Table4[[#This Row],[CustomerID]],Customers!A:A,Customers!D:D, "Not Found")</f>
        <v>F</v>
      </c>
      <c r="U596" s="6">
        <f>_xlfn.XLOOKUP(Table4[[#This Row],[CustomerID]],Customers!A:A,Customers!E:E, "Not Found")</f>
        <v>29674</v>
      </c>
      <c r="V596">
        <f ca="1">DATEDIF(Table4[[#This Row],[CustomerBirthday]], TODAY(), "Y")</f>
        <v>45</v>
      </c>
      <c r="W596" t="str" cm="1">
        <f t="array" aca="1" ref="W596" ca="1">_xlfn.IFS(Table4[[#This Row],[Age]]&lt;25, "Under 25",Table4[[#This Row],[Age]]=34, "25-34", Table4[[#This Row],[Age]]&lt;=49, "35-49", Table4[[#This Row],[Age]]&lt;=64, "50-64", Table4[[#This Row],[Age]]&gt;=65, "65+")</f>
        <v>35-49</v>
      </c>
      <c r="X596" t="str">
        <f>_xlfn.XLOOKUP(Table4[[#This Row],[StoreID]],Stores!A:A,Stores!B:B, "Not found")</f>
        <v>MegaMart Jimenezborough</v>
      </c>
      <c r="Y596" t="str">
        <f>_xlfn.XLOOKUP(Table4[[#This Row],[StoreID]],Stores!A:A,Stores!C:C, "Not Found")</f>
        <v>Jimenezborough</v>
      </c>
      <c r="Z596" t="str">
        <f>_xlfn.XLOOKUP(Table4[[#This Row],[StoreID]],Stores!A:A,Stores!D:D, "Not Found")</f>
        <v>South</v>
      </c>
    </row>
    <row r="597" spans="1:26">
      <c r="A597" t="s">
        <v>1463</v>
      </c>
      <c r="B597" s="1">
        <v>45632</v>
      </c>
      <c r="C597" t="s">
        <v>700</v>
      </c>
      <c r="D597" t="s">
        <v>734</v>
      </c>
      <c r="E597" t="s">
        <v>831</v>
      </c>
      <c r="F597">
        <v>5</v>
      </c>
      <c r="G597">
        <v>0.1</v>
      </c>
      <c r="H597" t="s">
        <v>875</v>
      </c>
      <c r="I597" s="4">
        <f>Table4[[#This Row],[Quantity]]*Table4[[#This Row],[UnitPrice]]</f>
        <v>548.9</v>
      </c>
      <c r="J597" s="4">
        <f>Table4[[#This Row],[Gross Revenue]]*(1-Table4[[#This Row],[Discount]])</f>
        <v>494.01</v>
      </c>
      <c r="K597" s="4">
        <f>Table4[[#This Row],[Quantity]]*Table4[[#This Row],[CostPrice]]</f>
        <v>352.95000000000005</v>
      </c>
      <c r="L597" s="4">
        <f>Table4[[#This Row],[Net Revenue]]-Table4[[#This Row],[Total Cost]]</f>
        <v>141.05999999999995</v>
      </c>
      <c r="M597" t="str">
        <f>_xlfn.XLOOKUP(Table4[[#This Row],[ProductID]], Products!A:A,Products!B:B, "Not Found")</f>
        <v>Recognize Footwear</v>
      </c>
      <c r="N597" t="str">
        <f>TEXT(Table4[[#This Row],[Date]], "mmm")</f>
        <v>Dec</v>
      </c>
      <c r="O597" t="str">
        <f>TEXT(Table4[[#This Row],[Date]], "yyyy")</f>
        <v>2024</v>
      </c>
      <c r="P597" t="str">
        <f>_xlfn.XLOOKUP(Table4[[#This Row],[ProductID]],Products!A:A,Products!C:C, "Not Found")</f>
        <v>Fashion</v>
      </c>
      <c r="Q597" t="str">
        <f>_xlfn.XLOOKUP(Table4[[#This Row],[ProductID]],Products!A:A,Products!D:D,"Not Found")</f>
        <v>Footwear</v>
      </c>
      <c r="R597">
        <f>_xlfn.XLOOKUP(Table4[[#This Row],[ProductID]],Products!A:A,Products!E:E,"Not Found")</f>
        <v>109.78</v>
      </c>
      <c r="S597">
        <f>_xlfn.XLOOKUP(Table4[[#This Row],[ProductID]],Products!A:A,Products!F:F, "Not Found")</f>
        <v>70.59</v>
      </c>
      <c r="T597" t="str">
        <f>_xlfn.XLOOKUP(Table4[[#This Row],[CustomerID]],Customers!A:A,Customers!D:D, "Not Found")</f>
        <v>F</v>
      </c>
      <c r="U597" s="6">
        <f>_xlfn.XLOOKUP(Table4[[#This Row],[CustomerID]],Customers!A:A,Customers!E:E, "Not Found")</f>
        <v>25706</v>
      </c>
      <c r="V597">
        <f ca="1">DATEDIF(Table4[[#This Row],[CustomerBirthday]], TODAY(), "Y")</f>
        <v>56</v>
      </c>
      <c r="W597" t="str" cm="1">
        <f t="array" aca="1" ref="W597" ca="1">_xlfn.IFS(Table4[[#This Row],[Age]]&lt;25, "Under 25",Table4[[#This Row],[Age]]=34, "25-34", Table4[[#This Row],[Age]]&lt;=49, "35-49", Table4[[#This Row],[Age]]&lt;=64, "50-64", Table4[[#This Row],[Age]]&gt;=65, "65+")</f>
        <v>50-64</v>
      </c>
      <c r="X597" t="str">
        <f>_xlfn.XLOOKUP(Table4[[#This Row],[StoreID]],Stores!A:A,Stores!B:B, "Not found")</f>
        <v>MegaMart Jimenezborough</v>
      </c>
      <c r="Y597" t="str">
        <f>_xlfn.XLOOKUP(Table4[[#This Row],[StoreID]],Stores!A:A,Stores!C:C, "Not Found")</f>
        <v>Jimenezborough</v>
      </c>
      <c r="Z597" t="str">
        <f>_xlfn.XLOOKUP(Table4[[#This Row],[StoreID]],Stores!A:A,Stores!D:D, "Not Found")</f>
        <v>South</v>
      </c>
    </row>
    <row r="598" spans="1:26">
      <c r="A598" t="s">
        <v>1464</v>
      </c>
      <c r="B598" s="1">
        <v>45524</v>
      </c>
      <c r="C598" t="s">
        <v>362</v>
      </c>
      <c r="D598" t="s">
        <v>804</v>
      </c>
      <c r="E598" t="s">
        <v>842</v>
      </c>
      <c r="F598">
        <v>5</v>
      </c>
      <c r="G598">
        <v>0</v>
      </c>
      <c r="H598" t="s">
        <v>865</v>
      </c>
      <c r="I598" s="4">
        <f>Table4[[#This Row],[Quantity]]*Table4[[#This Row],[UnitPrice]]</f>
        <v>2704.7000000000003</v>
      </c>
      <c r="J598" s="4">
        <f>Table4[[#This Row],[Gross Revenue]]*(1-Table4[[#This Row],[Discount]])</f>
        <v>2704.7000000000003</v>
      </c>
      <c r="K598" s="4">
        <f>Table4[[#This Row],[Quantity]]*Table4[[#This Row],[CostPrice]]</f>
        <v>1991.25</v>
      </c>
      <c r="L598" s="4">
        <f>Table4[[#This Row],[Net Revenue]]-Table4[[#This Row],[Total Cost]]</f>
        <v>713.45000000000027</v>
      </c>
      <c r="M598" t="str">
        <f>_xlfn.XLOOKUP(Table4[[#This Row],[ProductID]], Products!A:A,Products!B:B, "Not Found")</f>
        <v>Church Clothing</v>
      </c>
      <c r="N598" t="str">
        <f>TEXT(Table4[[#This Row],[Date]], "mmm")</f>
        <v>Aug</v>
      </c>
      <c r="O598" t="str">
        <f>TEXT(Table4[[#This Row],[Date]], "yyyy")</f>
        <v>2024</v>
      </c>
      <c r="P598" t="str">
        <f>_xlfn.XLOOKUP(Table4[[#This Row],[ProductID]],Products!A:A,Products!C:C, "Not Found")</f>
        <v>Fashion</v>
      </c>
      <c r="Q598" t="str">
        <f>_xlfn.XLOOKUP(Table4[[#This Row],[ProductID]],Products!A:A,Products!D:D,"Not Found")</f>
        <v>Clothing</v>
      </c>
      <c r="R598">
        <f>_xlfn.XLOOKUP(Table4[[#This Row],[ProductID]],Products!A:A,Products!E:E,"Not Found")</f>
        <v>540.94000000000005</v>
      </c>
      <c r="S598">
        <f>_xlfn.XLOOKUP(Table4[[#This Row],[ProductID]],Products!A:A,Products!F:F, "Not Found")</f>
        <v>398.25</v>
      </c>
      <c r="T598" t="str">
        <f>_xlfn.XLOOKUP(Table4[[#This Row],[CustomerID]],Customers!A:A,Customers!D:D, "Not Found")</f>
        <v>M</v>
      </c>
      <c r="U598" s="6">
        <f>_xlfn.XLOOKUP(Table4[[#This Row],[CustomerID]],Customers!A:A,Customers!E:E, "Not Found")</f>
        <v>32514</v>
      </c>
      <c r="V598">
        <f ca="1">DATEDIF(Table4[[#This Row],[CustomerBirthday]], TODAY(), "Y")</f>
        <v>37</v>
      </c>
      <c r="W598" t="str" cm="1">
        <f t="array" aca="1" ref="W598" ca="1">_xlfn.IFS(Table4[[#This Row],[Age]]&lt;25, "Under 25",Table4[[#This Row],[Age]]=34, "25-34", Table4[[#This Row],[Age]]&lt;=49, "35-49", Table4[[#This Row],[Age]]&lt;=64, "50-64", Table4[[#This Row],[Age]]&gt;=65, "65+")</f>
        <v>35-49</v>
      </c>
      <c r="X598" t="str">
        <f>_xlfn.XLOOKUP(Table4[[#This Row],[StoreID]],Stores!A:A,Stores!B:B, "Not found")</f>
        <v>MegaMart Brianahaven</v>
      </c>
      <c r="Y598" t="str">
        <f>_xlfn.XLOOKUP(Table4[[#This Row],[StoreID]],Stores!A:A,Stores!C:C, "Not Found")</f>
        <v>Brianahaven</v>
      </c>
      <c r="Z598" t="str">
        <f>_xlfn.XLOOKUP(Table4[[#This Row],[StoreID]],Stores!A:A,Stores!D:D, "Not Found")</f>
        <v>North</v>
      </c>
    </row>
    <row r="599" spans="1:26">
      <c r="A599" t="s">
        <v>1465</v>
      </c>
      <c r="B599" s="1">
        <v>45653</v>
      </c>
      <c r="C599" t="s">
        <v>294</v>
      </c>
      <c r="D599" t="s">
        <v>812</v>
      </c>
      <c r="E599" t="s">
        <v>839</v>
      </c>
      <c r="F599">
        <v>2</v>
      </c>
      <c r="G599">
        <v>0.05</v>
      </c>
      <c r="H599" t="s">
        <v>868</v>
      </c>
      <c r="I599" s="4">
        <f>Table4[[#This Row],[Quantity]]*Table4[[#This Row],[UnitPrice]]</f>
        <v>1128.8399999999999</v>
      </c>
      <c r="J599" s="4">
        <f>Table4[[#This Row],[Gross Revenue]]*(1-Table4[[#This Row],[Discount]])</f>
        <v>1072.3979999999999</v>
      </c>
      <c r="K599" s="4">
        <f>Table4[[#This Row],[Quantity]]*Table4[[#This Row],[CostPrice]]</f>
        <v>587.91999999999996</v>
      </c>
      <c r="L599" s="4">
        <f>Table4[[#This Row],[Net Revenue]]-Table4[[#This Row],[Total Cost]]</f>
        <v>484.47799999999995</v>
      </c>
      <c r="M599" t="str">
        <f>_xlfn.XLOOKUP(Table4[[#This Row],[ProductID]], Products!A:A,Products!B:B, "Not Found")</f>
        <v>Soon Accessories</v>
      </c>
      <c r="N599" t="str">
        <f>TEXT(Table4[[#This Row],[Date]], "mmm")</f>
        <v>Dec</v>
      </c>
      <c r="O599" t="str">
        <f>TEXT(Table4[[#This Row],[Date]], "yyyy")</f>
        <v>2024</v>
      </c>
      <c r="P599" t="str">
        <f>_xlfn.XLOOKUP(Table4[[#This Row],[ProductID]],Products!A:A,Products!C:C, "Not Found")</f>
        <v>Fashion</v>
      </c>
      <c r="Q599" t="str">
        <f>_xlfn.XLOOKUP(Table4[[#This Row],[ProductID]],Products!A:A,Products!D:D,"Not Found")</f>
        <v>Accessories</v>
      </c>
      <c r="R599">
        <f>_xlfn.XLOOKUP(Table4[[#This Row],[ProductID]],Products!A:A,Products!E:E,"Not Found")</f>
        <v>564.41999999999996</v>
      </c>
      <c r="S599">
        <f>_xlfn.XLOOKUP(Table4[[#This Row],[ProductID]],Products!A:A,Products!F:F, "Not Found")</f>
        <v>293.95999999999998</v>
      </c>
      <c r="T599" t="str">
        <f>_xlfn.XLOOKUP(Table4[[#This Row],[CustomerID]],Customers!A:A,Customers!D:D, "Not Found")</f>
        <v>M</v>
      </c>
      <c r="U599" s="6">
        <f>_xlfn.XLOOKUP(Table4[[#This Row],[CustomerID]],Customers!A:A,Customers!E:E, "Not Found")</f>
        <v>32411</v>
      </c>
      <c r="V599">
        <f ca="1">DATEDIF(Table4[[#This Row],[CustomerBirthday]], TODAY(), "Y")</f>
        <v>37</v>
      </c>
      <c r="W599" t="str" cm="1">
        <f t="array" aca="1" ref="W599" ca="1">_xlfn.IFS(Table4[[#This Row],[Age]]&lt;25, "Under 25",Table4[[#This Row],[Age]]=34, "25-34", Table4[[#This Row],[Age]]&lt;=49, "35-49", Table4[[#This Row],[Age]]&lt;=64, "50-64", Table4[[#This Row],[Age]]&gt;=65, "65+")</f>
        <v>35-49</v>
      </c>
      <c r="X599" t="str">
        <f>_xlfn.XLOOKUP(Table4[[#This Row],[StoreID]],Stores!A:A,Stores!B:B, "Not found")</f>
        <v>MegaMart New Michele</v>
      </c>
      <c r="Y599" t="str">
        <f>_xlfn.XLOOKUP(Table4[[#This Row],[StoreID]],Stores!A:A,Stores!C:C, "Not Found")</f>
        <v>New Michele</v>
      </c>
      <c r="Z599" t="str">
        <f>_xlfn.XLOOKUP(Table4[[#This Row],[StoreID]],Stores!A:A,Stores!D:D, "Not Found")</f>
        <v>West</v>
      </c>
    </row>
    <row r="600" spans="1:26">
      <c r="A600" t="s">
        <v>1466</v>
      </c>
      <c r="B600" s="1">
        <v>45380</v>
      </c>
      <c r="C600" t="s">
        <v>585</v>
      </c>
      <c r="D600" t="s">
        <v>806</v>
      </c>
      <c r="E600" t="s">
        <v>842</v>
      </c>
      <c r="F600">
        <v>3</v>
      </c>
      <c r="G600">
        <v>0.05</v>
      </c>
      <c r="H600" t="s">
        <v>865</v>
      </c>
      <c r="I600" s="4">
        <f>Table4[[#This Row],[Quantity]]*Table4[[#This Row],[UnitPrice]]</f>
        <v>5236.83</v>
      </c>
      <c r="J600" s="4">
        <f>Table4[[#This Row],[Gross Revenue]]*(1-Table4[[#This Row],[Discount]])</f>
        <v>4974.9884999999995</v>
      </c>
      <c r="K600" s="4">
        <f>Table4[[#This Row],[Quantity]]*Table4[[#This Row],[CostPrice]]</f>
        <v>3967.32</v>
      </c>
      <c r="L600" s="4">
        <f>Table4[[#This Row],[Net Revenue]]-Table4[[#This Row],[Total Cost]]</f>
        <v>1007.6684999999993</v>
      </c>
      <c r="M600" t="str">
        <f>_xlfn.XLOOKUP(Table4[[#This Row],[ProductID]], Products!A:A,Products!B:B, "Not Found")</f>
        <v>Piece Headphones</v>
      </c>
      <c r="N600" t="str">
        <f>TEXT(Table4[[#This Row],[Date]], "mmm")</f>
        <v>Mar</v>
      </c>
      <c r="O600" t="str">
        <f>TEXT(Table4[[#This Row],[Date]], "yyyy")</f>
        <v>2024</v>
      </c>
      <c r="P600" t="str">
        <f>_xlfn.XLOOKUP(Table4[[#This Row],[ProductID]],Products!A:A,Products!C:C, "Not Found")</f>
        <v>Electronics</v>
      </c>
      <c r="Q600" t="str">
        <f>_xlfn.XLOOKUP(Table4[[#This Row],[ProductID]],Products!A:A,Products!D:D,"Not Found")</f>
        <v>Headphones</v>
      </c>
      <c r="R600">
        <f>_xlfn.XLOOKUP(Table4[[#This Row],[ProductID]],Products!A:A,Products!E:E,"Not Found")</f>
        <v>1745.61</v>
      </c>
      <c r="S600">
        <f>_xlfn.XLOOKUP(Table4[[#This Row],[ProductID]],Products!A:A,Products!F:F, "Not Found")</f>
        <v>1322.44</v>
      </c>
      <c r="T600" t="str">
        <f>_xlfn.XLOOKUP(Table4[[#This Row],[CustomerID]],Customers!A:A,Customers!D:D, "Not Found")</f>
        <v>M</v>
      </c>
      <c r="U600" s="6">
        <f>_xlfn.XLOOKUP(Table4[[#This Row],[CustomerID]],Customers!A:A,Customers!E:E, "Not Found")</f>
        <v>25047</v>
      </c>
      <c r="V600">
        <f ca="1">DATEDIF(Table4[[#This Row],[CustomerBirthday]], TODAY(), "Y")</f>
        <v>57</v>
      </c>
      <c r="W600" t="str" cm="1">
        <f t="array" aca="1" ref="W600" ca="1">_xlfn.IFS(Table4[[#This Row],[Age]]&lt;25, "Under 25",Table4[[#This Row],[Age]]=34, "25-34", Table4[[#This Row],[Age]]&lt;=49, "35-49", Table4[[#This Row],[Age]]&lt;=64, "50-64", Table4[[#This Row],[Age]]&gt;=65, "65+")</f>
        <v>50-64</v>
      </c>
      <c r="X600" t="str">
        <f>_xlfn.XLOOKUP(Table4[[#This Row],[StoreID]],Stores!A:A,Stores!B:B, "Not found")</f>
        <v>MegaMart Brianahaven</v>
      </c>
      <c r="Y600" t="str">
        <f>_xlfn.XLOOKUP(Table4[[#This Row],[StoreID]],Stores!A:A,Stores!C:C, "Not Found")</f>
        <v>Brianahaven</v>
      </c>
      <c r="Z600" t="str">
        <f>_xlfn.XLOOKUP(Table4[[#This Row],[StoreID]],Stores!A:A,Stores!D:D, "Not Found")</f>
        <v>North</v>
      </c>
    </row>
    <row r="601" spans="1:26">
      <c r="A601" t="s">
        <v>1467</v>
      </c>
      <c r="B601" s="1">
        <v>45885</v>
      </c>
      <c r="C601" t="s">
        <v>224</v>
      </c>
      <c r="D601" t="s">
        <v>826</v>
      </c>
      <c r="E601" t="s">
        <v>846</v>
      </c>
      <c r="F601">
        <v>2</v>
      </c>
      <c r="G601">
        <v>0.15</v>
      </c>
      <c r="H601" t="s">
        <v>865</v>
      </c>
      <c r="I601" s="4">
        <f>Table4[[#This Row],[Quantity]]*Table4[[#This Row],[UnitPrice]]</f>
        <v>2089.2800000000002</v>
      </c>
      <c r="J601" s="4">
        <f>Table4[[#This Row],[Gross Revenue]]*(1-Table4[[#This Row],[Discount]])</f>
        <v>1775.8880000000001</v>
      </c>
      <c r="K601" s="4">
        <f>Table4[[#This Row],[Quantity]]*Table4[[#This Row],[CostPrice]]</f>
        <v>1550.14</v>
      </c>
      <c r="L601" s="4">
        <f>Table4[[#This Row],[Net Revenue]]-Table4[[#This Row],[Total Cost]]</f>
        <v>225.74800000000005</v>
      </c>
      <c r="M601" t="str">
        <f>_xlfn.XLOOKUP(Table4[[#This Row],[ProductID]], Products!A:A,Products!B:B, "Not Found")</f>
        <v>Maybe Footwear</v>
      </c>
      <c r="N601" t="str">
        <f>TEXT(Table4[[#This Row],[Date]], "mmm")</f>
        <v>Aug</v>
      </c>
      <c r="O601" t="str">
        <f>TEXT(Table4[[#This Row],[Date]], "yyyy")</f>
        <v>2025</v>
      </c>
      <c r="P601" t="str">
        <f>_xlfn.XLOOKUP(Table4[[#This Row],[ProductID]],Products!A:A,Products!C:C, "Not Found")</f>
        <v>Fashion</v>
      </c>
      <c r="Q601" t="str">
        <f>_xlfn.XLOOKUP(Table4[[#This Row],[ProductID]],Products!A:A,Products!D:D,"Not Found")</f>
        <v>Footwear</v>
      </c>
      <c r="R601">
        <f>_xlfn.XLOOKUP(Table4[[#This Row],[ProductID]],Products!A:A,Products!E:E,"Not Found")</f>
        <v>1044.6400000000001</v>
      </c>
      <c r="S601">
        <f>_xlfn.XLOOKUP(Table4[[#This Row],[ProductID]],Products!A:A,Products!F:F, "Not Found")</f>
        <v>775.07</v>
      </c>
      <c r="T601" t="str">
        <f>_xlfn.XLOOKUP(Table4[[#This Row],[CustomerID]],Customers!A:A,Customers!D:D, "Not Found")</f>
        <v>M</v>
      </c>
      <c r="U601" s="6">
        <f>_xlfn.XLOOKUP(Table4[[#This Row],[CustomerID]],Customers!A:A,Customers!E:E, "Not Found")</f>
        <v>38555</v>
      </c>
      <c r="V601">
        <f ca="1">DATEDIF(Table4[[#This Row],[CustomerBirthday]], TODAY(), "Y")</f>
        <v>21</v>
      </c>
      <c r="W601" t="str" cm="1">
        <f t="array" aca="1" ref="W601" ca="1">_xlfn.IFS(Table4[[#This Row],[Age]]&lt;25, "Under 25",Table4[[#This Row],[Age]]=34, "25-34", Table4[[#This Row],[Age]]&lt;=49, "35-49", Table4[[#This Row],[Age]]&lt;=64, "50-64", Table4[[#This Row],[Age]]&gt;=65, "65+")</f>
        <v>Under 25</v>
      </c>
      <c r="X601" t="str">
        <f>_xlfn.XLOOKUP(Table4[[#This Row],[StoreID]],Stores!A:A,Stores!B:B, "Not found")</f>
        <v>MegaMart Johnmouth</v>
      </c>
      <c r="Y601" t="str">
        <f>_xlfn.XLOOKUP(Table4[[#This Row],[StoreID]],Stores!A:A,Stores!C:C, "Not Found")</f>
        <v>Johnmouth</v>
      </c>
      <c r="Z601" t="str">
        <f>_xlfn.XLOOKUP(Table4[[#This Row],[StoreID]],Stores!A:A,Stores!D:D, "Not Found")</f>
        <v>East</v>
      </c>
    </row>
    <row r="602" spans="1:26">
      <c r="A602" t="s">
        <v>1468</v>
      </c>
      <c r="B602" s="1">
        <v>45818</v>
      </c>
      <c r="C602" t="s">
        <v>664</v>
      </c>
      <c r="D602" t="s">
        <v>755</v>
      </c>
      <c r="E602" t="s">
        <v>839</v>
      </c>
      <c r="F602">
        <v>2</v>
      </c>
      <c r="G602">
        <v>0.05</v>
      </c>
      <c r="H602" t="s">
        <v>875</v>
      </c>
      <c r="I602" s="4">
        <f>Table4[[#This Row],[Quantity]]*Table4[[#This Row],[UnitPrice]]</f>
        <v>3717.5</v>
      </c>
      <c r="J602" s="4">
        <f>Table4[[#This Row],[Gross Revenue]]*(1-Table4[[#This Row],[Discount]])</f>
        <v>3531.625</v>
      </c>
      <c r="K602" s="4">
        <f>Table4[[#This Row],[Quantity]]*Table4[[#This Row],[CostPrice]]</f>
        <v>2902.32</v>
      </c>
      <c r="L602" s="4">
        <f>Table4[[#This Row],[Net Revenue]]-Table4[[#This Row],[Total Cost]]</f>
        <v>629.30499999999984</v>
      </c>
      <c r="M602" t="str">
        <f>_xlfn.XLOOKUP(Table4[[#This Row],[ProductID]], Products!A:A,Products!B:B, "Not Found")</f>
        <v>House Accessories</v>
      </c>
      <c r="N602" t="str">
        <f>TEXT(Table4[[#This Row],[Date]], "mmm")</f>
        <v>Jun</v>
      </c>
      <c r="O602" t="str">
        <f>TEXT(Table4[[#This Row],[Date]], "yyyy")</f>
        <v>2025</v>
      </c>
      <c r="P602" t="str">
        <f>_xlfn.XLOOKUP(Table4[[#This Row],[ProductID]],Products!A:A,Products!C:C, "Not Found")</f>
        <v>Fashion</v>
      </c>
      <c r="Q602" t="str">
        <f>_xlfn.XLOOKUP(Table4[[#This Row],[ProductID]],Products!A:A,Products!D:D,"Not Found")</f>
        <v>Accessories</v>
      </c>
      <c r="R602">
        <f>_xlfn.XLOOKUP(Table4[[#This Row],[ProductID]],Products!A:A,Products!E:E,"Not Found")</f>
        <v>1858.75</v>
      </c>
      <c r="S602">
        <f>_xlfn.XLOOKUP(Table4[[#This Row],[ProductID]],Products!A:A,Products!F:F, "Not Found")</f>
        <v>1451.16</v>
      </c>
      <c r="T602" t="str">
        <f>_xlfn.XLOOKUP(Table4[[#This Row],[CustomerID]],Customers!A:A,Customers!D:D, "Not Found")</f>
        <v>M</v>
      </c>
      <c r="U602" s="6">
        <f>_xlfn.XLOOKUP(Table4[[#This Row],[CustomerID]],Customers!A:A,Customers!E:E, "Not Found")</f>
        <v>22243</v>
      </c>
      <c r="V602">
        <f ca="1">DATEDIF(Table4[[#This Row],[CustomerBirthday]], TODAY(), "Y")</f>
        <v>65</v>
      </c>
      <c r="W602" t="str" cm="1">
        <f t="array" aca="1" ref="W602" ca="1">_xlfn.IFS(Table4[[#This Row],[Age]]&lt;25, "Under 25",Table4[[#This Row],[Age]]=34, "25-34", Table4[[#This Row],[Age]]&lt;=49, "35-49", Table4[[#This Row],[Age]]&lt;=64, "50-64", Table4[[#This Row],[Age]]&gt;=65, "65+")</f>
        <v>65+</v>
      </c>
      <c r="X602" t="str">
        <f>_xlfn.XLOOKUP(Table4[[#This Row],[StoreID]],Stores!A:A,Stores!B:B, "Not found")</f>
        <v>MegaMart New Michele</v>
      </c>
      <c r="Y602" t="str">
        <f>_xlfn.XLOOKUP(Table4[[#This Row],[StoreID]],Stores!A:A,Stores!C:C, "Not Found")</f>
        <v>New Michele</v>
      </c>
      <c r="Z602" t="str">
        <f>_xlfn.XLOOKUP(Table4[[#This Row],[StoreID]],Stores!A:A,Stores!D:D, "Not Found")</f>
        <v>West</v>
      </c>
    </row>
    <row r="603" spans="1:26">
      <c r="A603" t="s">
        <v>1469</v>
      </c>
      <c r="B603" s="1">
        <v>45448</v>
      </c>
      <c r="C603" t="s">
        <v>636</v>
      </c>
      <c r="D603" t="s">
        <v>764</v>
      </c>
      <c r="E603" t="s">
        <v>846</v>
      </c>
      <c r="F603">
        <v>4</v>
      </c>
      <c r="G603">
        <v>0</v>
      </c>
      <c r="H603" t="s">
        <v>871</v>
      </c>
      <c r="I603" s="4">
        <f>Table4[[#This Row],[Quantity]]*Table4[[#This Row],[UnitPrice]]</f>
        <v>1295.68</v>
      </c>
      <c r="J603" s="4">
        <f>Table4[[#This Row],[Gross Revenue]]*(1-Table4[[#This Row],[Discount]])</f>
        <v>1295.68</v>
      </c>
      <c r="K603" s="4">
        <f>Table4[[#This Row],[Quantity]]*Table4[[#This Row],[CostPrice]]</f>
        <v>971.92</v>
      </c>
      <c r="L603" s="4">
        <f>Table4[[#This Row],[Net Revenue]]-Table4[[#This Row],[Total Cost]]</f>
        <v>323.7600000000001</v>
      </c>
      <c r="M603" t="str">
        <f>_xlfn.XLOOKUP(Table4[[#This Row],[ProductID]], Products!A:A,Products!B:B, "Not Found")</f>
        <v>Simple Accessories</v>
      </c>
      <c r="N603" t="str">
        <f>TEXT(Table4[[#This Row],[Date]], "mmm")</f>
        <v>Jun</v>
      </c>
      <c r="O603" t="str">
        <f>TEXT(Table4[[#This Row],[Date]], "yyyy")</f>
        <v>2024</v>
      </c>
      <c r="P603" t="str">
        <f>_xlfn.XLOOKUP(Table4[[#This Row],[ProductID]],Products!A:A,Products!C:C, "Not Found")</f>
        <v>Fashion</v>
      </c>
      <c r="Q603" t="str">
        <f>_xlfn.XLOOKUP(Table4[[#This Row],[ProductID]],Products!A:A,Products!D:D,"Not Found")</f>
        <v>Accessories</v>
      </c>
      <c r="R603">
        <f>_xlfn.XLOOKUP(Table4[[#This Row],[ProductID]],Products!A:A,Products!E:E,"Not Found")</f>
        <v>323.92</v>
      </c>
      <c r="S603">
        <f>_xlfn.XLOOKUP(Table4[[#This Row],[ProductID]],Products!A:A,Products!F:F, "Not Found")</f>
        <v>242.98</v>
      </c>
      <c r="T603" t="str">
        <f>_xlfn.XLOOKUP(Table4[[#This Row],[CustomerID]],Customers!A:A,Customers!D:D, "Not Found")</f>
        <v>F</v>
      </c>
      <c r="U603" s="6">
        <f>_xlfn.XLOOKUP(Table4[[#This Row],[CustomerID]],Customers!A:A,Customers!E:E, "Not Found")</f>
        <v>21899</v>
      </c>
      <c r="V603">
        <f ca="1">DATEDIF(Table4[[#This Row],[CustomerBirthday]], TODAY(), "Y")</f>
        <v>66</v>
      </c>
      <c r="W603" t="str" cm="1">
        <f t="array" aca="1" ref="W603" ca="1">_xlfn.IFS(Table4[[#This Row],[Age]]&lt;25, "Under 25",Table4[[#This Row],[Age]]=34, "25-34", Table4[[#This Row],[Age]]&lt;=49, "35-49", Table4[[#This Row],[Age]]&lt;=64, "50-64", Table4[[#This Row],[Age]]&gt;=65, "65+")</f>
        <v>65+</v>
      </c>
      <c r="X603" t="str">
        <f>_xlfn.XLOOKUP(Table4[[#This Row],[StoreID]],Stores!A:A,Stores!B:B, "Not found")</f>
        <v>MegaMart Johnmouth</v>
      </c>
      <c r="Y603" t="str">
        <f>_xlfn.XLOOKUP(Table4[[#This Row],[StoreID]],Stores!A:A,Stores!C:C, "Not Found")</f>
        <v>Johnmouth</v>
      </c>
      <c r="Z603" t="str">
        <f>_xlfn.XLOOKUP(Table4[[#This Row],[StoreID]],Stores!A:A,Stores!D:D, "Not Found")</f>
        <v>East</v>
      </c>
    </row>
    <row r="604" spans="1:26">
      <c r="A604" t="s">
        <v>1470</v>
      </c>
      <c r="B604" s="1">
        <v>45468</v>
      </c>
      <c r="C604" t="s">
        <v>556</v>
      </c>
      <c r="D604" t="s">
        <v>736</v>
      </c>
      <c r="E604" t="s">
        <v>839</v>
      </c>
      <c r="F604">
        <v>5</v>
      </c>
      <c r="G604">
        <v>0.05</v>
      </c>
      <c r="H604" t="s">
        <v>875</v>
      </c>
      <c r="I604" s="4">
        <f>Table4[[#This Row],[Quantity]]*Table4[[#This Row],[UnitPrice]]</f>
        <v>615.95000000000005</v>
      </c>
      <c r="J604" s="4">
        <f>Table4[[#This Row],[Gross Revenue]]*(1-Table4[[#This Row],[Discount]])</f>
        <v>585.15250000000003</v>
      </c>
      <c r="K604" s="4">
        <f>Table4[[#This Row],[Quantity]]*Table4[[#This Row],[CostPrice]]</f>
        <v>401.8</v>
      </c>
      <c r="L604" s="4">
        <f>Table4[[#This Row],[Net Revenue]]-Table4[[#This Row],[Total Cost]]</f>
        <v>183.35250000000002</v>
      </c>
      <c r="M604" t="str">
        <f>_xlfn.XLOOKUP(Table4[[#This Row],[ProductID]], Products!A:A,Products!B:B, "Not Found")</f>
        <v>Us Snacks</v>
      </c>
      <c r="N604" t="str">
        <f>TEXT(Table4[[#This Row],[Date]], "mmm")</f>
        <v>Jun</v>
      </c>
      <c r="O604" t="str">
        <f>TEXT(Table4[[#This Row],[Date]], "yyyy")</f>
        <v>2024</v>
      </c>
      <c r="P604" t="str">
        <f>_xlfn.XLOOKUP(Table4[[#This Row],[ProductID]],Products!A:A,Products!C:C, "Not Found")</f>
        <v>Groceries</v>
      </c>
      <c r="Q604" t="str">
        <f>_xlfn.XLOOKUP(Table4[[#This Row],[ProductID]],Products!A:A,Products!D:D,"Not Found")</f>
        <v>Snacks</v>
      </c>
      <c r="R604">
        <f>_xlfn.XLOOKUP(Table4[[#This Row],[ProductID]],Products!A:A,Products!E:E,"Not Found")</f>
        <v>123.19</v>
      </c>
      <c r="S604">
        <f>_xlfn.XLOOKUP(Table4[[#This Row],[ProductID]],Products!A:A,Products!F:F, "Not Found")</f>
        <v>80.36</v>
      </c>
      <c r="T604" t="str">
        <f>_xlfn.XLOOKUP(Table4[[#This Row],[CustomerID]],Customers!A:A,Customers!D:D, "Not Found")</f>
        <v>M</v>
      </c>
      <c r="U604" s="6">
        <f>_xlfn.XLOOKUP(Table4[[#This Row],[CustomerID]],Customers!A:A,Customers!E:E, "Not Found")</f>
        <v>24005</v>
      </c>
      <c r="V604">
        <f ca="1">DATEDIF(Table4[[#This Row],[CustomerBirthday]], TODAY(), "Y")</f>
        <v>60</v>
      </c>
      <c r="W604" t="str" cm="1">
        <f t="array" aca="1" ref="W604" ca="1">_xlfn.IFS(Table4[[#This Row],[Age]]&lt;25, "Under 25",Table4[[#This Row],[Age]]=34, "25-34", Table4[[#This Row],[Age]]&lt;=49, "35-49", Table4[[#This Row],[Age]]&lt;=64, "50-64", Table4[[#This Row],[Age]]&gt;=65, "65+")</f>
        <v>50-64</v>
      </c>
      <c r="X604" t="str">
        <f>_xlfn.XLOOKUP(Table4[[#This Row],[StoreID]],Stores!A:A,Stores!B:B, "Not found")</f>
        <v>MegaMart New Michele</v>
      </c>
      <c r="Y604" t="str">
        <f>_xlfn.XLOOKUP(Table4[[#This Row],[StoreID]],Stores!A:A,Stores!C:C, "Not Found")</f>
        <v>New Michele</v>
      </c>
      <c r="Z604" t="str">
        <f>_xlfn.XLOOKUP(Table4[[#This Row],[StoreID]],Stores!A:A,Stores!D:D, "Not Found")</f>
        <v>West</v>
      </c>
    </row>
    <row r="605" spans="1:26">
      <c r="A605" t="s">
        <v>1471</v>
      </c>
      <c r="B605" s="1">
        <v>45256</v>
      </c>
      <c r="C605" t="s">
        <v>469</v>
      </c>
      <c r="D605" t="s">
        <v>790</v>
      </c>
      <c r="E605" t="s">
        <v>835</v>
      </c>
      <c r="F605">
        <v>3</v>
      </c>
      <c r="G605">
        <v>0</v>
      </c>
      <c r="H605" t="s">
        <v>871</v>
      </c>
      <c r="I605" s="4">
        <f>Table4[[#This Row],[Quantity]]*Table4[[#This Row],[UnitPrice]]</f>
        <v>914.12999999999988</v>
      </c>
      <c r="J605" s="4">
        <f>Table4[[#This Row],[Gross Revenue]]*(1-Table4[[#This Row],[Discount]])</f>
        <v>914.12999999999988</v>
      </c>
      <c r="K605" s="4">
        <f>Table4[[#This Row],[Quantity]]*Table4[[#This Row],[CostPrice]]</f>
        <v>492.03</v>
      </c>
      <c r="L605" s="4">
        <f>Table4[[#This Row],[Net Revenue]]-Table4[[#This Row],[Total Cost]]</f>
        <v>422.09999999999991</v>
      </c>
      <c r="M605" t="str">
        <f>_xlfn.XLOOKUP(Table4[[#This Row],[ProductID]], Products!A:A,Products!B:B, "Not Found")</f>
        <v>Difficult Vegetables</v>
      </c>
      <c r="N605" t="str">
        <f>TEXT(Table4[[#This Row],[Date]], "mmm")</f>
        <v>Nov</v>
      </c>
      <c r="O605" t="str">
        <f>TEXT(Table4[[#This Row],[Date]], "yyyy")</f>
        <v>2023</v>
      </c>
      <c r="P605" t="str">
        <f>_xlfn.XLOOKUP(Table4[[#This Row],[ProductID]],Products!A:A,Products!C:C, "Not Found")</f>
        <v>Groceries</v>
      </c>
      <c r="Q605" t="str">
        <f>_xlfn.XLOOKUP(Table4[[#This Row],[ProductID]],Products!A:A,Products!D:D,"Not Found")</f>
        <v>Vegetables</v>
      </c>
      <c r="R605">
        <f>_xlfn.XLOOKUP(Table4[[#This Row],[ProductID]],Products!A:A,Products!E:E,"Not Found")</f>
        <v>304.70999999999998</v>
      </c>
      <c r="S605">
        <f>_xlfn.XLOOKUP(Table4[[#This Row],[ProductID]],Products!A:A,Products!F:F, "Not Found")</f>
        <v>164.01</v>
      </c>
      <c r="T605" t="str">
        <f>_xlfn.XLOOKUP(Table4[[#This Row],[CustomerID]],Customers!A:A,Customers!D:D, "Not Found")</f>
        <v>F</v>
      </c>
      <c r="U605" s="6">
        <f>_xlfn.XLOOKUP(Table4[[#This Row],[CustomerID]],Customers!A:A,Customers!E:E, "Not Found")</f>
        <v>27978</v>
      </c>
      <c r="V605">
        <f ca="1">DATEDIF(Table4[[#This Row],[CustomerBirthday]], TODAY(), "Y")</f>
        <v>49</v>
      </c>
      <c r="W605" t="str" cm="1">
        <f t="array" aca="1" ref="W605" ca="1">_xlfn.IFS(Table4[[#This Row],[Age]]&lt;25, "Under 25",Table4[[#This Row],[Age]]=34, "25-34", Table4[[#This Row],[Age]]&lt;=49, "35-49", Table4[[#This Row],[Age]]&lt;=64, "50-64", Table4[[#This Row],[Age]]&gt;=65, "65+")</f>
        <v>35-49</v>
      </c>
      <c r="X605" t="str">
        <f>_xlfn.XLOOKUP(Table4[[#This Row],[StoreID]],Stores!A:A,Stores!B:B, "Not found")</f>
        <v>MegaMart Peckmouth</v>
      </c>
      <c r="Y605" t="str">
        <f>_xlfn.XLOOKUP(Table4[[#This Row],[StoreID]],Stores!A:A,Stores!C:C, "Not Found")</f>
        <v>Peckmouth</v>
      </c>
      <c r="Z605" t="str">
        <f>_xlfn.XLOOKUP(Table4[[#This Row],[StoreID]],Stores!A:A,Stores!D:D, "Not Found")</f>
        <v>East</v>
      </c>
    </row>
    <row r="606" spans="1:26">
      <c r="A606" t="s">
        <v>1472</v>
      </c>
      <c r="B606" s="1">
        <v>45474</v>
      </c>
      <c r="C606" t="s">
        <v>335</v>
      </c>
      <c r="D606" t="s">
        <v>718</v>
      </c>
      <c r="E606" t="s">
        <v>839</v>
      </c>
      <c r="F606">
        <v>2</v>
      </c>
      <c r="G606">
        <v>0</v>
      </c>
      <c r="H606" t="s">
        <v>865</v>
      </c>
      <c r="I606" s="4">
        <f>Table4[[#This Row],[Quantity]]*Table4[[#This Row],[UnitPrice]]</f>
        <v>675.26</v>
      </c>
      <c r="J606" s="4">
        <f>Table4[[#This Row],[Gross Revenue]]*(1-Table4[[#This Row],[Discount]])</f>
        <v>675.26</v>
      </c>
      <c r="K606" s="4">
        <f>Table4[[#This Row],[Quantity]]*Table4[[#This Row],[CostPrice]]</f>
        <v>338.06</v>
      </c>
      <c r="L606" s="4">
        <f>Table4[[#This Row],[Net Revenue]]-Table4[[#This Row],[Total Cost]]</f>
        <v>337.2</v>
      </c>
      <c r="M606" t="str">
        <f>_xlfn.XLOOKUP(Table4[[#This Row],[ProductID]], Products!A:A,Products!B:B, "Not Found")</f>
        <v>Here Footwear</v>
      </c>
      <c r="N606" t="str">
        <f>TEXT(Table4[[#This Row],[Date]], "mmm")</f>
        <v>Jul</v>
      </c>
      <c r="O606" t="str">
        <f>TEXT(Table4[[#This Row],[Date]], "yyyy")</f>
        <v>2024</v>
      </c>
      <c r="P606" t="str">
        <f>_xlfn.XLOOKUP(Table4[[#This Row],[ProductID]],Products!A:A,Products!C:C, "Not Found")</f>
        <v>Fashion</v>
      </c>
      <c r="Q606" t="str">
        <f>_xlfn.XLOOKUP(Table4[[#This Row],[ProductID]],Products!A:A,Products!D:D,"Not Found")</f>
        <v>Footwear</v>
      </c>
      <c r="R606">
        <f>_xlfn.XLOOKUP(Table4[[#This Row],[ProductID]],Products!A:A,Products!E:E,"Not Found")</f>
        <v>337.63</v>
      </c>
      <c r="S606">
        <f>_xlfn.XLOOKUP(Table4[[#This Row],[ProductID]],Products!A:A,Products!F:F, "Not Found")</f>
        <v>169.03</v>
      </c>
      <c r="T606" t="str">
        <f>_xlfn.XLOOKUP(Table4[[#This Row],[CustomerID]],Customers!A:A,Customers!D:D, "Not Found")</f>
        <v>F</v>
      </c>
      <c r="U606" s="6">
        <f>_xlfn.XLOOKUP(Table4[[#This Row],[CustomerID]],Customers!A:A,Customers!E:E, "Not Found")</f>
        <v>25396</v>
      </c>
      <c r="V606">
        <f ca="1">DATEDIF(Table4[[#This Row],[CustomerBirthday]], TODAY(), "Y")</f>
        <v>57</v>
      </c>
      <c r="W606" t="str" cm="1">
        <f t="array" aca="1" ref="W606" ca="1">_xlfn.IFS(Table4[[#This Row],[Age]]&lt;25, "Under 25",Table4[[#This Row],[Age]]=34, "25-34", Table4[[#This Row],[Age]]&lt;=49, "35-49", Table4[[#This Row],[Age]]&lt;=64, "50-64", Table4[[#This Row],[Age]]&gt;=65, "65+")</f>
        <v>50-64</v>
      </c>
      <c r="X606" t="str">
        <f>_xlfn.XLOOKUP(Table4[[#This Row],[StoreID]],Stores!A:A,Stores!B:B, "Not found")</f>
        <v>MegaMart New Michele</v>
      </c>
      <c r="Y606" t="str">
        <f>_xlfn.XLOOKUP(Table4[[#This Row],[StoreID]],Stores!A:A,Stores!C:C, "Not Found")</f>
        <v>New Michele</v>
      </c>
      <c r="Z606" t="str">
        <f>_xlfn.XLOOKUP(Table4[[#This Row],[StoreID]],Stores!A:A,Stores!D:D, "Not Found")</f>
        <v>West</v>
      </c>
    </row>
    <row r="607" spans="1:26">
      <c r="A607" t="s">
        <v>1473</v>
      </c>
      <c r="B607" s="1">
        <v>45355</v>
      </c>
      <c r="C607" t="s">
        <v>429</v>
      </c>
      <c r="D607" t="s">
        <v>798</v>
      </c>
      <c r="E607" t="s">
        <v>831</v>
      </c>
      <c r="F607">
        <v>3</v>
      </c>
      <c r="G607">
        <v>0.05</v>
      </c>
      <c r="H607" t="s">
        <v>871</v>
      </c>
      <c r="I607" s="4">
        <f>Table4[[#This Row],[Quantity]]*Table4[[#This Row],[UnitPrice]]</f>
        <v>4504.38</v>
      </c>
      <c r="J607" s="4">
        <f>Table4[[#This Row],[Gross Revenue]]*(1-Table4[[#This Row],[Discount]])</f>
        <v>4279.1610000000001</v>
      </c>
      <c r="K607" s="4">
        <f>Table4[[#This Row],[Quantity]]*Table4[[#This Row],[CostPrice]]</f>
        <v>3503.19</v>
      </c>
      <c r="L607" s="4">
        <f>Table4[[#This Row],[Net Revenue]]-Table4[[#This Row],[Total Cost]]</f>
        <v>775.971</v>
      </c>
      <c r="M607" t="str">
        <f>_xlfn.XLOOKUP(Table4[[#This Row],[ProductID]], Products!A:A,Products!B:B, "Not Found")</f>
        <v>New Watches</v>
      </c>
      <c r="N607" t="str">
        <f>TEXT(Table4[[#This Row],[Date]], "mmm")</f>
        <v>Mar</v>
      </c>
      <c r="O607" t="str">
        <f>TEXT(Table4[[#This Row],[Date]], "yyyy")</f>
        <v>2024</v>
      </c>
      <c r="P607" t="str">
        <f>_xlfn.XLOOKUP(Table4[[#This Row],[ProductID]],Products!A:A,Products!C:C, "Not Found")</f>
        <v>Fashion</v>
      </c>
      <c r="Q607" t="str">
        <f>_xlfn.XLOOKUP(Table4[[#This Row],[ProductID]],Products!A:A,Products!D:D,"Not Found")</f>
        <v>Watches</v>
      </c>
      <c r="R607">
        <f>_xlfn.XLOOKUP(Table4[[#This Row],[ProductID]],Products!A:A,Products!E:E,"Not Found")</f>
        <v>1501.46</v>
      </c>
      <c r="S607">
        <f>_xlfn.XLOOKUP(Table4[[#This Row],[ProductID]],Products!A:A,Products!F:F, "Not Found")</f>
        <v>1167.73</v>
      </c>
      <c r="T607" t="str">
        <f>_xlfn.XLOOKUP(Table4[[#This Row],[CustomerID]],Customers!A:A,Customers!D:D, "Not Found")</f>
        <v>M</v>
      </c>
      <c r="U607" s="6">
        <f>_xlfn.XLOOKUP(Table4[[#This Row],[CustomerID]],Customers!A:A,Customers!E:E, "Not Found")</f>
        <v>21971</v>
      </c>
      <c r="V607">
        <f ca="1">DATEDIF(Table4[[#This Row],[CustomerBirthday]], TODAY(), "Y")</f>
        <v>66</v>
      </c>
      <c r="W607" t="str" cm="1">
        <f t="array" aca="1" ref="W607" ca="1">_xlfn.IFS(Table4[[#This Row],[Age]]&lt;25, "Under 25",Table4[[#This Row],[Age]]=34, "25-34", Table4[[#This Row],[Age]]&lt;=49, "35-49", Table4[[#This Row],[Age]]&lt;=64, "50-64", Table4[[#This Row],[Age]]&gt;=65, "65+")</f>
        <v>65+</v>
      </c>
      <c r="X607" t="str">
        <f>_xlfn.XLOOKUP(Table4[[#This Row],[StoreID]],Stores!A:A,Stores!B:B, "Not found")</f>
        <v>MegaMart Jimenezborough</v>
      </c>
      <c r="Y607" t="str">
        <f>_xlfn.XLOOKUP(Table4[[#This Row],[StoreID]],Stores!A:A,Stores!C:C, "Not Found")</f>
        <v>Jimenezborough</v>
      </c>
      <c r="Z607" t="str">
        <f>_xlfn.XLOOKUP(Table4[[#This Row],[StoreID]],Stores!A:A,Stores!D:D, "Not Found")</f>
        <v>South</v>
      </c>
    </row>
    <row r="608" spans="1:26">
      <c r="A608" t="s">
        <v>1474</v>
      </c>
      <c r="B608" s="1">
        <v>45805</v>
      </c>
      <c r="C608" t="s">
        <v>630</v>
      </c>
      <c r="D608" t="s">
        <v>753</v>
      </c>
      <c r="E608" t="s">
        <v>831</v>
      </c>
      <c r="F608">
        <v>3</v>
      </c>
      <c r="G608">
        <v>0.1</v>
      </c>
      <c r="H608" t="s">
        <v>875</v>
      </c>
      <c r="I608" s="4">
        <f>Table4[[#This Row],[Quantity]]*Table4[[#This Row],[UnitPrice]]</f>
        <v>811.34999999999991</v>
      </c>
      <c r="J608" s="4">
        <f>Table4[[#This Row],[Gross Revenue]]*(1-Table4[[#This Row],[Discount]])</f>
        <v>730.21499999999992</v>
      </c>
      <c r="K608" s="4">
        <f>Table4[[#This Row],[Quantity]]*Table4[[#This Row],[CostPrice]]</f>
        <v>562.79999999999995</v>
      </c>
      <c r="L608" s="4">
        <f>Table4[[#This Row],[Net Revenue]]-Table4[[#This Row],[Total Cost]]</f>
        <v>167.41499999999996</v>
      </c>
      <c r="M608" t="str">
        <f>_xlfn.XLOOKUP(Table4[[#This Row],[ProductID]], Products!A:A,Products!B:B, "Not Found")</f>
        <v>Whether Bags</v>
      </c>
      <c r="N608" t="str">
        <f>TEXT(Table4[[#This Row],[Date]], "mmm")</f>
        <v>May</v>
      </c>
      <c r="O608" t="str">
        <f>TEXT(Table4[[#This Row],[Date]], "yyyy")</f>
        <v>2025</v>
      </c>
      <c r="P608" t="str">
        <f>_xlfn.XLOOKUP(Table4[[#This Row],[ProductID]],Products!A:A,Products!C:C, "Not Found")</f>
        <v>Fashion</v>
      </c>
      <c r="Q608" t="str">
        <f>_xlfn.XLOOKUP(Table4[[#This Row],[ProductID]],Products!A:A,Products!D:D,"Not Found")</f>
        <v>Bags</v>
      </c>
      <c r="R608">
        <f>_xlfn.XLOOKUP(Table4[[#This Row],[ProductID]],Products!A:A,Products!E:E,"Not Found")</f>
        <v>270.45</v>
      </c>
      <c r="S608">
        <f>_xlfn.XLOOKUP(Table4[[#This Row],[ProductID]],Products!A:A,Products!F:F, "Not Found")</f>
        <v>187.6</v>
      </c>
      <c r="T608" t="str">
        <f>_xlfn.XLOOKUP(Table4[[#This Row],[CustomerID]],Customers!A:A,Customers!D:D, "Not Found")</f>
        <v>F</v>
      </c>
      <c r="U608" s="6">
        <f>_xlfn.XLOOKUP(Table4[[#This Row],[CustomerID]],Customers!A:A,Customers!E:E, "Not Found")</f>
        <v>22255</v>
      </c>
      <c r="V608">
        <f ca="1">DATEDIF(Table4[[#This Row],[CustomerBirthday]], TODAY(), "Y")</f>
        <v>65</v>
      </c>
      <c r="W608" t="str" cm="1">
        <f t="array" aca="1" ref="W608" ca="1">_xlfn.IFS(Table4[[#This Row],[Age]]&lt;25, "Under 25",Table4[[#This Row],[Age]]=34, "25-34", Table4[[#This Row],[Age]]&lt;=49, "35-49", Table4[[#This Row],[Age]]&lt;=64, "50-64", Table4[[#This Row],[Age]]&gt;=65, "65+")</f>
        <v>65+</v>
      </c>
      <c r="X608" t="str">
        <f>_xlfn.XLOOKUP(Table4[[#This Row],[StoreID]],Stores!A:A,Stores!B:B, "Not found")</f>
        <v>MegaMart Jimenezborough</v>
      </c>
      <c r="Y608" t="str">
        <f>_xlfn.XLOOKUP(Table4[[#This Row],[StoreID]],Stores!A:A,Stores!C:C, "Not Found")</f>
        <v>Jimenezborough</v>
      </c>
      <c r="Z608" t="str">
        <f>_xlfn.XLOOKUP(Table4[[#This Row],[StoreID]],Stores!A:A,Stores!D:D, "Not Found")</f>
        <v>South</v>
      </c>
    </row>
    <row r="609" spans="1:26">
      <c r="A609" t="s">
        <v>1475</v>
      </c>
      <c r="B609" s="1">
        <v>45448</v>
      </c>
      <c r="C609" t="s">
        <v>653</v>
      </c>
      <c r="D609" t="s">
        <v>718</v>
      </c>
      <c r="E609" t="s">
        <v>831</v>
      </c>
      <c r="F609">
        <v>1</v>
      </c>
      <c r="G609">
        <v>0.15</v>
      </c>
      <c r="H609" t="s">
        <v>868</v>
      </c>
      <c r="I609" s="4">
        <f>Table4[[#This Row],[Quantity]]*Table4[[#This Row],[UnitPrice]]</f>
        <v>337.63</v>
      </c>
      <c r="J609" s="4">
        <f>Table4[[#This Row],[Gross Revenue]]*(1-Table4[[#This Row],[Discount]])</f>
        <v>286.9855</v>
      </c>
      <c r="K609" s="4">
        <f>Table4[[#This Row],[Quantity]]*Table4[[#This Row],[CostPrice]]</f>
        <v>169.03</v>
      </c>
      <c r="L609" s="4">
        <f>Table4[[#This Row],[Net Revenue]]-Table4[[#This Row],[Total Cost]]</f>
        <v>117.9555</v>
      </c>
      <c r="M609" t="str">
        <f>_xlfn.XLOOKUP(Table4[[#This Row],[ProductID]], Products!A:A,Products!B:B, "Not Found")</f>
        <v>Here Footwear</v>
      </c>
      <c r="N609" t="str">
        <f>TEXT(Table4[[#This Row],[Date]], "mmm")</f>
        <v>Jun</v>
      </c>
      <c r="O609" t="str">
        <f>TEXT(Table4[[#This Row],[Date]], "yyyy")</f>
        <v>2024</v>
      </c>
      <c r="P609" t="str">
        <f>_xlfn.XLOOKUP(Table4[[#This Row],[ProductID]],Products!A:A,Products!C:C, "Not Found")</f>
        <v>Fashion</v>
      </c>
      <c r="Q609" t="str">
        <f>_xlfn.XLOOKUP(Table4[[#This Row],[ProductID]],Products!A:A,Products!D:D,"Not Found")</f>
        <v>Footwear</v>
      </c>
      <c r="R609">
        <f>_xlfn.XLOOKUP(Table4[[#This Row],[ProductID]],Products!A:A,Products!E:E,"Not Found")</f>
        <v>337.63</v>
      </c>
      <c r="S609">
        <f>_xlfn.XLOOKUP(Table4[[#This Row],[ProductID]],Products!A:A,Products!F:F, "Not Found")</f>
        <v>169.03</v>
      </c>
      <c r="T609" t="str">
        <f>_xlfn.XLOOKUP(Table4[[#This Row],[CustomerID]],Customers!A:A,Customers!D:D, "Not Found")</f>
        <v>F</v>
      </c>
      <c r="U609" s="6">
        <f>_xlfn.XLOOKUP(Table4[[#This Row],[CustomerID]],Customers!A:A,Customers!E:E, "Not Found")</f>
        <v>27579</v>
      </c>
      <c r="V609">
        <f ca="1">DATEDIF(Table4[[#This Row],[CustomerBirthday]], TODAY(), "Y")</f>
        <v>51</v>
      </c>
      <c r="W609" t="str" cm="1">
        <f t="array" aca="1" ref="W609" ca="1">_xlfn.IFS(Table4[[#This Row],[Age]]&lt;25, "Under 25",Table4[[#This Row],[Age]]=34, "25-34", Table4[[#This Row],[Age]]&lt;=49, "35-49", Table4[[#This Row],[Age]]&lt;=64, "50-64", Table4[[#This Row],[Age]]&gt;=65, "65+")</f>
        <v>50-64</v>
      </c>
      <c r="X609" t="str">
        <f>_xlfn.XLOOKUP(Table4[[#This Row],[StoreID]],Stores!A:A,Stores!B:B, "Not found")</f>
        <v>MegaMart Jimenezborough</v>
      </c>
      <c r="Y609" t="str">
        <f>_xlfn.XLOOKUP(Table4[[#This Row],[StoreID]],Stores!A:A,Stores!C:C, "Not Found")</f>
        <v>Jimenezborough</v>
      </c>
      <c r="Z609" t="str">
        <f>_xlfn.XLOOKUP(Table4[[#This Row],[StoreID]],Stores!A:A,Stores!D:D, "Not Found")</f>
        <v>South</v>
      </c>
    </row>
    <row r="610" spans="1:26">
      <c r="A610" t="s">
        <v>1476</v>
      </c>
      <c r="B610" s="1">
        <v>45194</v>
      </c>
      <c r="C610" t="s">
        <v>664</v>
      </c>
      <c r="D610" t="s">
        <v>814</v>
      </c>
      <c r="E610" t="s">
        <v>842</v>
      </c>
      <c r="F610">
        <v>2</v>
      </c>
      <c r="G610">
        <v>0.15</v>
      </c>
      <c r="H610" t="s">
        <v>868</v>
      </c>
      <c r="I610" s="4">
        <f>Table4[[#This Row],[Quantity]]*Table4[[#This Row],[UnitPrice]]</f>
        <v>2573.1</v>
      </c>
      <c r="J610" s="4">
        <f>Table4[[#This Row],[Gross Revenue]]*(1-Table4[[#This Row],[Discount]])</f>
        <v>2187.1349999999998</v>
      </c>
      <c r="K610" s="4">
        <f>Table4[[#This Row],[Quantity]]*Table4[[#This Row],[CostPrice]]</f>
        <v>1595.08</v>
      </c>
      <c r="L610" s="4">
        <f>Table4[[#This Row],[Net Revenue]]-Table4[[#This Row],[Total Cost]]</f>
        <v>592.05499999999984</v>
      </c>
      <c r="M610" t="str">
        <f>_xlfn.XLOOKUP(Table4[[#This Row],[ProductID]], Products!A:A,Products!B:B, "Not Found")</f>
        <v>Least Accessories</v>
      </c>
      <c r="N610" t="str">
        <f>TEXT(Table4[[#This Row],[Date]], "mmm")</f>
        <v>Sep</v>
      </c>
      <c r="O610" t="str">
        <f>TEXT(Table4[[#This Row],[Date]], "yyyy")</f>
        <v>2023</v>
      </c>
      <c r="P610" t="str">
        <f>_xlfn.XLOOKUP(Table4[[#This Row],[ProductID]],Products!A:A,Products!C:C, "Not Found")</f>
        <v>Fashion</v>
      </c>
      <c r="Q610" t="str">
        <f>_xlfn.XLOOKUP(Table4[[#This Row],[ProductID]],Products!A:A,Products!D:D,"Not Found")</f>
        <v>Accessories</v>
      </c>
      <c r="R610">
        <f>_xlfn.XLOOKUP(Table4[[#This Row],[ProductID]],Products!A:A,Products!E:E,"Not Found")</f>
        <v>1286.55</v>
      </c>
      <c r="S610">
        <f>_xlfn.XLOOKUP(Table4[[#This Row],[ProductID]],Products!A:A,Products!F:F, "Not Found")</f>
        <v>797.54</v>
      </c>
      <c r="T610" t="str">
        <f>_xlfn.XLOOKUP(Table4[[#This Row],[CustomerID]],Customers!A:A,Customers!D:D, "Not Found")</f>
        <v>M</v>
      </c>
      <c r="U610" s="6">
        <f>_xlfn.XLOOKUP(Table4[[#This Row],[CustomerID]],Customers!A:A,Customers!E:E, "Not Found")</f>
        <v>22243</v>
      </c>
      <c r="V610">
        <f ca="1">DATEDIF(Table4[[#This Row],[CustomerBirthday]], TODAY(), "Y")</f>
        <v>65</v>
      </c>
      <c r="W610" t="str" cm="1">
        <f t="array" aca="1" ref="W610" ca="1">_xlfn.IFS(Table4[[#This Row],[Age]]&lt;25, "Under 25",Table4[[#This Row],[Age]]=34, "25-34", Table4[[#This Row],[Age]]&lt;=49, "35-49", Table4[[#This Row],[Age]]&lt;=64, "50-64", Table4[[#This Row],[Age]]&gt;=65, "65+")</f>
        <v>65+</v>
      </c>
      <c r="X610" t="str">
        <f>_xlfn.XLOOKUP(Table4[[#This Row],[StoreID]],Stores!A:A,Stores!B:B, "Not found")</f>
        <v>MegaMart Brianahaven</v>
      </c>
      <c r="Y610" t="str">
        <f>_xlfn.XLOOKUP(Table4[[#This Row],[StoreID]],Stores!A:A,Stores!C:C, "Not Found")</f>
        <v>Brianahaven</v>
      </c>
      <c r="Z610" t="str">
        <f>_xlfn.XLOOKUP(Table4[[#This Row],[StoreID]],Stores!A:A,Stores!D:D, "Not Found")</f>
        <v>North</v>
      </c>
    </row>
    <row r="611" spans="1:26">
      <c r="A611" t="s">
        <v>1477</v>
      </c>
      <c r="B611" s="1">
        <v>45387</v>
      </c>
      <c r="C611" t="s">
        <v>364</v>
      </c>
      <c r="D611" t="s">
        <v>778</v>
      </c>
      <c r="E611" t="s">
        <v>839</v>
      </c>
      <c r="F611">
        <v>5</v>
      </c>
      <c r="G611">
        <v>0.15</v>
      </c>
      <c r="H611" t="s">
        <v>875</v>
      </c>
      <c r="I611" s="4">
        <f>Table4[[#This Row],[Quantity]]*Table4[[#This Row],[UnitPrice]]</f>
        <v>5078.8</v>
      </c>
      <c r="J611" s="4">
        <f>Table4[[#This Row],[Gross Revenue]]*(1-Table4[[#This Row],[Discount]])</f>
        <v>4316.9800000000005</v>
      </c>
      <c r="K611" s="4">
        <f>Table4[[#This Row],[Quantity]]*Table4[[#This Row],[CostPrice]]</f>
        <v>2922</v>
      </c>
      <c r="L611" s="4">
        <f>Table4[[#This Row],[Net Revenue]]-Table4[[#This Row],[Total Cost]]</f>
        <v>1394.9800000000005</v>
      </c>
      <c r="M611" t="str">
        <f>_xlfn.XLOOKUP(Table4[[#This Row],[ProductID]], Products!A:A,Products!B:B, "Not Found")</f>
        <v>Behavior Dairy</v>
      </c>
      <c r="N611" t="str">
        <f>TEXT(Table4[[#This Row],[Date]], "mmm")</f>
        <v>Apr</v>
      </c>
      <c r="O611" t="str">
        <f>TEXT(Table4[[#This Row],[Date]], "yyyy")</f>
        <v>2024</v>
      </c>
      <c r="P611" t="str">
        <f>_xlfn.XLOOKUP(Table4[[#This Row],[ProductID]],Products!A:A,Products!C:C, "Not Found")</f>
        <v>Groceries</v>
      </c>
      <c r="Q611" t="str">
        <f>_xlfn.XLOOKUP(Table4[[#This Row],[ProductID]],Products!A:A,Products!D:D,"Not Found")</f>
        <v>Dairy</v>
      </c>
      <c r="R611">
        <f>_xlfn.XLOOKUP(Table4[[#This Row],[ProductID]],Products!A:A,Products!E:E,"Not Found")</f>
        <v>1015.76</v>
      </c>
      <c r="S611">
        <f>_xlfn.XLOOKUP(Table4[[#This Row],[ProductID]],Products!A:A,Products!F:F, "Not Found")</f>
        <v>584.4</v>
      </c>
      <c r="T611" t="str">
        <f>_xlfn.XLOOKUP(Table4[[#This Row],[CustomerID]],Customers!A:A,Customers!D:D, "Not Found")</f>
        <v>M</v>
      </c>
      <c r="U611" s="6">
        <f>_xlfn.XLOOKUP(Table4[[#This Row],[CustomerID]],Customers!A:A,Customers!E:E, "Not Found")</f>
        <v>34560</v>
      </c>
      <c r="V611">
        <f ca="1">DATEDIF(Table4[[#This Row],[CustomerBirthday]], TODAY(), "Y")</f>
        <v>31</v>
      </c>
      <c r="W611" t="str" cm="1">
        <f t="array" aca="1" ref="W611" ca="1">_xlfn.IFS(Table4[[#This Row],[Age]]&lt;25, "Under 25",Table4[[#This Row],[Age]]=34, "25-34", Table4[[#This Row],[Age]]&lt;=49, "35-49", Table4[[#This Row],[Age]]&lt;=64, "50-64", Table4[[#This Row],[Age]]&gt;=65, "65+")</f>
        <v>35-49</v>
      </c>
      <c r="X611" t="str">
        <f>_xlfn.XLOOKUP(Table4[[#This Row],[StoreID]],Stores!A:A,Stores!B:B, "Not found")</f>
        <v>MegaMart New Michele</v>
      </c>
      <c r="Y611" t="str">
        <f>_xlfn.XLOOKUP(Table4[[#This Row],[StoreID]],Stores!A:A,Stores!C:C, "Not Found")</f>
        <v>New Michele</v>
      </c>
      <c r="Z611" t="str">
        <f>_xlfn.XLOOKUP(Table4[[#This Row],[StoreID]],Stores!A:A,Stores!D:D, "Not Found")</f>
        <v>West</v>
      </c>
    </row>
    <row r="612" spans="1:26">
      <c r="A612" t="s">
        <v>1478</v>
      </c>
      <c r="B612" s="1">
        <v>45789</v>
      </c>
      <c r="C612" t="s">
        <v>454</v>
      </c>
      <c r="D612" t="s">
        <v>739</v>
      </c>
      <c r="E612" t="s">
        <v>846</v>
      </c>
      <c r="F612">
        <v>2</v>
      </c>
      <c r="G612">
        <v>0.05</v>
      </c>
      <c r="H612" t="s">
        <v>868</v>
      </c>
      <c r="I612" s="4">
        <f>Table4[[#This Row],[Quantity]]*Table4[[#This Row],[UnitPrice]]</f>
        <v>2388.2399999999998</v>
      </c>
      <c r="J612" s="4">
        <f>Table4[[#This Row],[Gross Revenue]]*(1-Table4[[#This Row],[Discount]])</f>
        <v>2268.8279999999995</v>
      </c>
      <c r="K612" s="4">
        <f>Table4[[#This Row],[Quantity]]*Table4[[#This Row],[CostPrice]]</f>
        <v>1677.9</v>
      </c>
      <c r="L612" s="4">
        <f>Table4[[#This Row],[Net Revenue]]-Table4[[#This Row],[Total Cost]]</f>
        <v>590.92799999999943</v>
      </c>
      <c r="M612" t="str">
        <f>_xlfn.XLOOKUP(Table4[[#This Row],[ProductID]], Products!A:A,Products!B:B, "Not Found")</f>
        <v>Step Smartphone</v>
      </c>
      <c r="N612" t="str">
        <f>TEXT(Table4[[#This Row],[Date]], "mmm")</f>
        <v>May</v>
      </c>
      <c r="O612" t="str">
        <f>TEXT(Table4[[#This Row],[Date]], "yyyy")</f>
        <v>2025</v>
      </c>
      <c r="P612" t="str">
        <f>_xlfn.XLOOKUP(Table4[[#This Row],[ProductID]],Products!A:A,Products!C:C, "Not Found")</f>
        <v>Electronics</v>
      </c>
      <c r="Q612" t="str">
        <f>_xlfn.XLOOKUP(Table4[[#This Row],[ProductID]],Products!A:A,Products!D:D,"Not Found")</f>
        <v>Smartphone</v>
      </c>
      <c r="R612">
        <f>_xlfn.XLOOKUP(Table4[[#This Row],[ProductID]],Products!A:A,Products!E:E,"Not Found")</f>
        <v>1194.1199999999999</v>
      </c>
      <c r="S612">
        <f>_xlfn.XLOOKUP(Table4[[#This Row],[ProductID]],Products!A:A,Products!F:F, "Not Found")</f>
        <v>838.95</v>
      </c>
      <c r="T612" t="str">
        <f>_xlfn.XLOOKUP(Table4[[#This Row],[CustomerID]],Customers!A:A,Customers!D:D, "Not Found")</f>
        <v>F</v>
      </c>
      <c r="U612" s="6">
        <f>_xlfn.XLOOKUP(Table4[[#This Row],[CustomerID]],Customers!A:A,Customers!E:E, "Not Found")</f>
        <v>32818</v>
      </c>
      <c r="V612">
        <f ca="1">DATEDIF(Table4[[#This Row],[CustomerBirthday]], TODAY(), "Y")</f>
        <v>36</v>
      </c>
      <c r="W612" t="str" cm="1">
        <f t="array" aca="1" ref="W612" ca="1">_xlfn.IFS(Table4[[#This Row],[Age]]&lt;25, "Under 25",Table4[[#This Row],[Age]]=34, "25-34", Table4[[#This Row],[Age]]&lt;=49, "35-49", Table4[[#This Row],[Age]]&lt;=64, "50-64", Table4[[#This Row],[Age]]&gt;=65, "65+")</f>
        <v>35-49</v>
      </c>
      <c r="X612" t="str">
        <f>_xlfn.XLOOKUP(Table4[[#This Row],[StoreID]],Stores!A:A,Stores!B:B, "Not found")</f>
        <v>MegaMart Johnmouth</v>
      </c>
      <c r="Y612" t="str">
        <f>_xlfn.XLOOKUP(Table4[[#This Row],[StoreID]],Stores!A:A,Stores!C:C, "Not Found")</f>
        <v>Johnmouth</v>
      </c>
      <c r="Z612" t="str">
        <f>_xlfn.XLOOKUP(Table4[[#This Row],[StoreID]],Stores!A:A,Stores!D:D, "Not Found")</f>
        <v>East</v>
      </c>
    </row>
    <row r="613" spans="1:26">
      <c r="A613" t="s">
        <v>1479</v>
      </c>
      <c r="B613" s="1">
        <v>45408</v>
      </c>
      <c r="C613" t="s">
        <v>77</v>
      </c>
      <c r="D613" t="s">
        <v>786</v>
      </c>
      <c r="E613" t="s">
        <v>831</v>
      </c>
      <c r="F613">
        <v>3</v>
      </c>
      <c r="G613">
        <v>0</v>
      </c>
      <c r="H613" t="s">
        <v>865</v>
      </c>
      <c r="I613" s="4">
        <f>Table4[[#This Row],[Quantity]]*Table4[[#This Row],[UnitPrice]]</f>
        <v>87.72</v>
      </c>
      <c r="J613" s="4">
        <f>Table4[[#This Row],[Gross Revenue]]*(1-Table4[[#This Row],[Discount]])</f>
        <v>87.72</v>
      </c>
      <c r="K613" s="4">
        <f>Table4[[#This Row],[Quantity]]*Table4[[#This Row],[CostPrice]]</f>
        <v>45.839999999999996</v>
      </c>
      <c r="L613" s="4">
        <f>Table4[[#This Row],[Net Revenue]]-Table4[[#This Row],[Total Cost]]</f>
        <v>41.88</v>
      </c>
      <c r="M613" t="str">
        <f>_xlfn.XLOOKUP(Table4[[#This Row],[ProductID]], Products!A:A,Products!B:B, "Not Found")</f>
        <v>National Watches</v>
      </c>
      <c r="N613" t="str">
        <f>TEXT(Table4[[#This Row],[Date]], "mmm")</f>
        <v>Apr</v>
      </c>
      <c r="O613" t="str">
        <f>TEXT(Table4[[#This Row],[Date]], "yyyy")</f>
        <v>2024</v>
      </c>
      <c r="P613" t="str">
        <f>_xlfn.XLOOKUP(Table4[[#This Row],[ProductID]],Products!A:A,Products!C:C, "Not Found")</f>
        <v>Fashion</v>
      </c>
      <c r="Q613" t="str">
        <f>_xlfn.XLOOKUP(Table4[[#This Row],[ProductID]],Products!A:A,Products!D:D,"Not Found")</f>
        <v>Watches</v>
      </c>
      <c r="R613">
        <f>_xlfn.XLOOKUP(Table4[[#This Row],[ProductID]],Products!A:A,Products!E:E,"Not Found")</f>
        <v>29.24</v>
      </c>
      <c r="S613">
        <f>_xlfn.XLOOKUP(Table4[[#This Row],[ProductID]],Products!A:A,Products!F:F, "Not Found")</f>
        <v>15.28</v>
      </c>
      <c r="T613" t="str">
        <f>_xlfn.XLOOKUP(Table4[[#This Row],[CustomerID]],Customers!A:A,Customers!D:D, "Not Found")</f>
        <v>F</v>
      </c>
      <c r="U613" s="6">
        <f>_xlfn.XLOOKUP(Table4[[#This Row],[CustomerID]],Customers!A:A,Customers!E:E, "Not Found")</f>
        <v>35931</v>
      </c>
      <c r="V613">
        <f ca="1">DATEDIF(Table4[[#This Row],[CustomerBirthday]], TODAY(), "Y")</f>
        <v>28</v>
      </c>
      <c r="W613" t="str" cm="1">
        <f t="array" aca="1" ref="W613" ca="1">_xlfn.IFS(Table4[[#This Row],[Age]]&lt;25, "Under 25",Table4[[#This Row],[Age]]=34, "25-34", Table4[[#This Row],[Age]]&lt;=49, "35-49", Table4[[#This Row],[Age]]&lt;=64, "50-64", Table4[[#This Row],[Age]]&gt;=65, "65+")</f>
        <v>35-49</v>
      </c>
      <c r="X613" t="str">
        <f>_xlfn.XLOOKUP(Table4[[#This Row],[StoreID]],Stores!A:A,Stores!B:B, "Not found")</f>
        <v>MegaMart Jimenezborough</v>
      </c>
      <c r="Y613" t="str">
        <f>_xlfn.XLOOKUP(Table4[[#This Row],[StoreID]],Stores!A:A,Stores!C:C, "Not Found")</f>
        <v>Jimenezborough</v>
      </c>
      <c r="Z613" t="str">
        <f>_xlfn.XLOOKUP(Table4[[#This Row],[StoreID]],Stores!A:A,Stores!D:D, "Not Found")</f>
        <v>South</v>
      </c>
    </row>
    <row r="614" spans="1:26">
      <c r="A614" t="s">
        <v>1480</v>
      </c>
      <c r="B614" s="1">
        <v>45900</v>
      </c>
      <c r="C614" t="s">
        <v>254</v>
      </c>
      <c r="D614" t="s">
        <v>747</v>
      </c>
      <c r="E614" t="s">
        <v>831</v>
      </c>
      <c r="F614">
        <v>1</v>
      </c>
      <c r="G614">
        <v>0.1</v>
      </c>
      <c r="H614" t="s">
        <v>871</v>
      </c>
      <c r="I614" s="4">
        <f>Table4[[#This Row],[Quantity]]*Table4[[#This Row],[UnitPrice]]</f>
        <v>1134.8</v>
      </c>
      <c r="J614" s="4">
        <f>Table4[[#This Row],[Gross Revenue]]*(1-Table4[[#This Row],[Discount]])</f>
        <v>1021.3199999999999</v>
      </c>
      <c r="K614" s="4">
        <f>Table4[[#This Row],[Quantity]]*Table4[[#This Row],[CostPrice]]</f>
        <v>675.1</v>
      </c>
      <c r="L614" s="4">
        <f>Table4[[#This Row],[Net Revenue]]-Table4[[#This Row],[Total Cost]]</f>
        <v>346.21999999999991</v>
      </c>
      <c r="M614" t="str">
        <f>_xlfn.XLOOKUP(Table4[[#This Row],[ProductID]], Products!A:A,Products!B:B, "Not Found")</f>
        <v>World Watches</v>
      </c>
      <c r="N614" t="str">
        <f>TEXT(Table4[[#This Row],[Date]], "mmm")</f>
        <v>Aug</v>
      </c>
      <c r="O614" t="str">
        <f>TEXT(Table4[[#This Row],[Date]], "yyyy")</f>
        <v>2025</v>
      </c>
      <c r="P614" t="str">
        <f>_xlfn.XLOOKUP(Table4[[#This Row],[ProductID]],Products!A:A,Products!C:C, "Not Found")</f>
        <v>Fashion</v>
      </c>
      <c r="Q614" t="str">
        <f>_xlfn.XLOOKUP(Table4[[#This Row],[ProductID]],Products!A:A,Products!D:D,"Not Found")</f>
        <v>Watches</v>
      </c>
      <c r="R614">
        <f>_xlfn.XLOOKUP(Table4[[#This Row],[ProductID]],Products!A:A,Products!E:E,"Not Found")</f>
        <v>1134.8</v>
      </c>
      <c r="S614">
        <f>_xlfn.XLOOKUP(Table4[[#This Row],[ProductID]],Products!A:A,Products!F:F, "Not Found")</f>
        <v>675.1</v>
      </c>
      <c r="T614" t="str">
        <f>_xlfn.XLOOKUP(Table4[[#This Row],[CustomerID]],Customers!A:A,Customers!D:D, "Not Found")</f>
        <v>M</v>
      </c>
      <c r="U614" s="6">
        <f>_xlfn.XLOOKUP(Table4[[#This Row],[CustomerID]],Customers!A:A,Customers!E:E, "Not Found")</f>
        <v>26914</v>
      </c>
      <c r="V614">
        <f ca="1">DATEDIF(Table4[[#This Row],[CustomerBirthday]], TODAY(), "Y")</f>
        <v>52</v>
      </c>
      <c r="W614" t="str" cm="1">
        <f t="array" aca="1" ref="W614" ca="1">_xlfn.IFS(Table4[[#This Row],[Age]]&lt;25, "Under 25",Table4[[#This Row],[Age]]=34, "25-34", Table4[[#This Row],[Age]]&lt;=49, "35-49", Table4[[#This Row],[Age]]&lt;=64, "50-64", Table4[[#This Row],[Age]]&gt;=65, "65+")</f>
        <v>50-64</v>
      </c>
      <c r="X614" t="str">
        <f>_xlfn.XLOOKUP(Table4[[#This Row],[StoreID]],Stores!A:A,Stores!B:B, "Not found")</f>
        <v>MegaMart Jimenezborough</v>
      </c>
      <c r="Y614" t="str">
        <f>_xlfn.XLOOKUP(Table4[[#This Row],[StoreID]],Stores!A:A,Stores!C:C, "Not Found")</f>
        <v>Jimenezborough</v>
      </c>
      <c r="Z614" t="str">
        <f>_xlfn.XLOOKUP(Table4[[#This Row],[StoreID]],Stores!A:A,Stores!D:D, "Not Found")</f>
        <v>South</v>
      </c>
    </row>
    <row r="615" spans="1:26">
      <c r="A615" t="s">
        <v>1481</v>
      </c>
      <c r="B615" s="1">
        <v>45867</v>
      </c>
      <c r="C615" t="s">
        <v>364</v>
      </c>
      <c r="D615" t="s">
        <v>776</v>
      </c>
      <c r="E615" t="s">
        <v>835</v>
      </c>
      <c r="F615">
        <v>1</v>
      </c>
      <c r="G615">
        <v>0</v>
      </c>
      <c r="H615" t="s">
        <v>865</v>
      </c>
      <c r="I615" s="4">
        <f>Table4[[#This Row],[Quantity]]*Table4[[#This Row],[UnitPrice]]</f>
        <v>429.15</v>
      </c>
      <c r="J615" s="4">
        <f>Table4[[#This Row],[Gross Revenue]]*(1-Table4[[#This Row],[Discount]])</f>
        <v>429.15</v>
      </c>
      <c r="K615" s="4">
        <f>Table4[[#This Row],[Quantity]]*Table4[[#This Row],[CostPrice]]</f>
        <v>258.72000000000003</v>
      </c>
      <c r="L615" s="4">
        <f>Table4[[#This Row],[Net Revenue]]-Table4[[#This Row],[Total Cost]]</f>
        <v>170.42999999999995</v>
      </c>
      <c r="M615" t="str">
        <f>_xlfn.XLOOKUP(Table4[[#This Row],[ProductID]], Products!A:A,Products!B:B, "Not Found")</f>
        <v>Little Watches</v>
      </c>
      <c r="N615" t="str">
        <f>TEXT(Table4[[#This Row],[Date]], "mmm")</f>
        <v>Jul</v>
      </c>
      <c r="O615" t="str">
        <f>TEXT(Table4[[#This Row],[Date]], "yyyy")</f>
        <v>2025</v>
      </c>
      <c r="P615" t="str">
        <f>_xlfn.XLOOKUP(Table4[[#This Row],[ProductID]],Products!A:A,Products!C:C, "Not Found")</f>
        <v>Fashion</v>
      </c>
      <c r="Q615" t="str">
        <f>_xlfn.XLOOKUP(Table4[[#This Row],[ProductID]],Products!A:A,Products!D:D,"Not Found")</f>
        <v>Watches</v>
      </c>
      <c r="R615">
        <f>_xlfn.XLOOKUP(Table4[[#This Row],[ProductID]],Products!A:A,Products!E:E,"Not Found")</f>
        <v>429.15</v>
      </c>
      <c r="S615">
        <f>_xlfn.XLOOKUP(Table4[[#This Row],[ProductID]],Products!A:A,Products!F:F, "Not Found")</f>
        <v>258.72000000000003</v>
      </c>
      <c r="T615" t="str">
        <f>_xlfn.XLOOKUP(Table4[[#This Row],[CustomerID]],Customers!A:A,Customers!D:D, "Not Found")</f>
        <v>M</v>
      </c>
      <c r="U615" s="6">
        <f>_xlfn.XLOOKUP(Table4[[#This Row],[CustomerID]],Customers!A:A,Customers!E:E, "Not Found")</f>
        <v>34560</v>
      </c>
      <c r="V615">
        <f ca="1">DATEDIF(Table4[[#This Row],[CustomerBirthday]], TODAY(), "Y")</f>
        <v>31</v>
      </c>
      <c r="W615" t="str" cm="1">
        <f t="array" aca="1" ref="W615" ca="1">_xlfn.IFS(Table4[[#This Row],[Age]]&lt;25, "Under 25",Table4[[#This Row],[Age]]=34, "25-34", Table4[[#This Row],[Age]]&lt;=49, "35-49", Table4[[#This Row],[Age]]&lt;=64, "50-64", Table4[[#This Row],[Age]]&gt;=65, "65+")</f>
        <v>35-49</v>
      </c>
      <c r="X615" t="str">
        <f>_xlfn.XLOOKUP(Table4[[#This Row],[StoreID]],Stores!A:A,Stores!B:B, "Not found")</f>
        <v>MegaMart Peckmouth</v>
      </c>
      <c r="Y615" t="str">
        <f>_xlfn.XLOOKUP(Table4[[#This Row],[StoreID]],Stores!A:A,Stores!C:C, "Not Found")</f>
        <v>Peckmouth</v>
      </c>
      <c r="Z615" t="str">
        <f>_xlfn.XLOOKUP(Table4[[#This Row],[StoreID]],Stores!A:A,Stores!D:D, "Not Found")</f>
        <v>East</v>
      </c>
    </row>
    <row r="616" spans="1:26">
      <c r="A616" t="s">
        <v>1482</v>
      </c>
      <c r="B616" s="1">
        <v>45350</v>
      </c>
      <c r="C616" t="s">
        <v>551</v>
      </c>
      <c r="D616" t="s">
        <v>792</v>
      </c>
      <c r="E616" t="s">
        <v>846</v>
      </c>
      <c r="F616">
        <v>4</v>
      </c>
      <c r="G616">
        <v>0</v>
      </c>
      <c r="H616" t="s">
        <v>868</v>
      </c>
      <c r="I616" s="4">
        <f>Table4[[#This Row],[Quantity]]*Table4[[#This Row],[UnitPrice]]</f>
        <v>7195.88</v>
      </c>
      <c r="J616" s="4">
        <f>Table4[[#This Row],[Gross Revenue]]*(1-Table4[[#This Row],[Discount]])</f>
        <v>7195.88</v>
      </c>
      <c r="K616" s="4">
        <f>Table4[[#This Row],[Quantity]]*Table4[[#This Row],[CostPrice]]</f>
        <v>5316.6</v>
      </c>
      <c r="L616" s="4">
        <f>Table4[[#This Row],[Net Revenue]]-Table4[[#This Row],[Total Cost]]</f>
        <v>1879.2799999999997</v>
      </c>
      <c r="M616" t="str">
        <f>_xlfn.XLOOKUP(Table4[[#This Row],[ProductID]], Products!A:A,Products!B:B, "Not Found")</f>
        <v>Beat Accessories</v>
      </c>
      <c r="N616" t="str">
        <f>TEXT(Table4[[#This Row],[Date]], "mmm")</f>
        <v>Feb</v>
      </c>
      <c r="O616" t="str">
        <f>TEXT(Table4[[#This Row],[Date]], "yyyy")</f>
        <v>2024</v>
      </c>
      <c r="P616" t="str">
        <f>_xlfn.XLOOKUP(Table4[[#This Row],[ProductID]],Products!A:A,Products!C:C, "Not Found")</f>
        <v>Fashion</v>
      </c>
      <c r="Q616" t="str">
        <f>_xlfn.XLOOKUP(Table4[[#This Row],[ProductID]],Products!A:A,Products!D:D,"Not Found")</f>
        <v>Accessories</v>
      </c>
      <c r="R616">
        <f>_xlfn.XLOOKUP(Table4[[#This Row],[ProductID]],Products!A:A,Products!E:E,"Not Found")</f>
        <v>1798.97</v>
      </c>
      <c r="S616">
        <f>_xlfn.XLOOKUP(Table4[[#This Row],[ProductID]],Products!A:A,Products!F:F, "Not Found")</f>
        <v>1329.15</v>
      </c>
      <c r="T616" t="str">
        <f>_xlfn.XLOOKUP(Table4[[#This Row],[CustomerID]],Customers!A:A,Customers!D:D, "Not Found")</f>
        <v>F</v>
      </c>
      <c r="U616" s="6">
        <f>_xlfn.XLOOKUP(Table4[[#This Row],[CustomerID]],Customers!A:A,Customers!E:E, "Not Found")</f>
        <v>32240</v>
      </c>
      <c r="V616">
        <f ca="1">DATEDIF(Table4[[#This Row],[CustomerBirthday]], TODAY(), "Y")</f>
        <v>38</v>
      </c>
      <c r="W616" t="str" cm="1">
        <f t="array" aca="1" ref="W616" ca="1">_xlfn.IFS(Table4[[#This Row],[Age]]&lt;25, "Under 25",Table4[[#This Row],[Age]]=34, "25-34", Table4[[#This Row],[Age]]&lt;=49, "35-49", Table4[[#This Row],[Age]]&lt;=64, "50-64", Table4[[#This Row],[Age]]&gt;=65, "65+")</f>
        <v>35-49</v>
      </c>
      <c r="X616" t="str">
        <f>_xlfn.XLOOKUP(Table4[[#This Row],[StoreID]],Stores!A:A,Stores!B:B, "Not found")</f>
        <v>MegaMart Johnmouth</v>
      </c>
      <c r="Y616" t="str">
        <f>_xlfn.XLOOKUP(Table4[[#This Row],[StoreID]],Stores!A:A,Stores!C:C, "Not Found")</f>
        <v>Johnmouth</v>
      </c>
      <c r="Z616" t="str">
        <f>_xlfn.XLOOKUP(Table4[[#This Row],[StoreID]],Stores!A:A,Stores!D:D, "Not Found")</f>
        <v>East</v>
      </c>
    </row>
    <row r="617" spans="1:26">
      <c r="A617" t="s">
        <v>1483</v>
      </c>
      <c r="B617" s="1">
        <v>45667</v>
      </c>
      <c r="C617" t="s">
        <v>599</v>
      </c>
      <c r="D617" t="s">
        <v>772</v>
      </c>
      <c r="E617" t="s">
        <v>835</v>
      </c>
      <c r="F617">
        <v>5</v>
      </c>
      <c r="G617">
        <v>0.15</v>
      </c>
      <c r="H617" t="s">
        <v>871</v>
      </c>
      <c r="I617" s="4">
        <f>Table4[[#This Row],[Quantity]]*Table4[[#This Row],[UnitPrice]]</f>
        <v>9392.35</v>
      </c>
      <c r="J617" s="4">
        <f>Table4[[#This Row],[Gross Revenue]]*(1-Table4[[#This Row],[Discount]])</f>
        <v>7983.4975000000004</v>
      </c>
      <c r="K617" s="4">
        <f>Table4[[#This Row],[Quantity]]*Table4[[#This Row],[CostPrice]]</f>
        <v>5074.55</v>
      </c>
      <c r="L617" s="4">
        <f>Table4[[#This Row],[Net Revenue]]-Table4[[#This Row],[Total Cost]]</f>
        <v>2908.9475000000002</v>
      </c>
      <c r="M617" t="str">
        <f>_xlfn.XLOOKUP(Table4[[#This Row],[ProductID]], Products!A:A,Products!B:B, "Not Found")</f>
        <v>And Footwear</v>
      </c>
      <c r="N617" t="str">
        <f>TEXT(Table4[[#This Row],[Date]], "mmm")</f>
        <v>Jan</v>
      </c>
      <c r="O617" t="str">
        <f>TEXT(Table4[[#This Row],[Date]], "yyyy")</f>
        <v>2025</v>
      </c>
      <c r="P617" t="str">
        <f>_xlfn.XLOOKUP(Table4[[#This Row],[ProductID]],Products!A:A,Products!C:C, "Not Found")</f>
        <v>Fashion</v>
      </c>
      <c r="Q617" t="str">
        <f>_xlfn.XLOOKUP(Table4[[#This Row],[ProductID]],Products!A:A,Products!D:D,"Not Found")</f>
        <v>Footwear</v>
      </c>
      <c r="R617">
        <f>_xlfn.XLOOKUP(Table4[[#This Row],[ProductID]],Products!A:A,Products!E:E,"Not Found")</f>
        <v>1878.47</v>
      </c>
      <c r="S617">
        <f>_xlfn.XLOOKUP(Table4[[#This Row],[ProductID]],Products!A:A,Products!F:F, "Not Found")</f>
        <v>1014.91</v>
      </c>
      <c r="T617" t="str">
        <f>_xlfn.XLOOKUP(Table4[[#This Row],[CustomerID]],Customers!A:A,Customers!D:D, "Not Found")</f>
        <v>M</v>
      </c>
      <c r="U617" s="6">
        <f>_xlfn.XLOOKUP(Table4[[#This Row],[CustomerID]],Customers!A:A,Customers!E:E, "Not Found")</f>
        <v>25414</v>
      </c>
      <c r="V617">
        <f ca="1">DATEDIF(Table4[[#This Row],[CustomerBirthday]], TODAY(), "Y")</f>
        <v>56</v>
      </c>
      <c r="W617" t="str" cm="1">
        <f t="array" aca="1" ref="W617" ca="1">_xlfn.IFS(Table4[[#This Row],[Age]]&lt;25, "Under 25",Table4[[#This Row],[Age]]=34, "25-34", Table4[[#This Row],[Age]]&lt;=49, "35-49", Table4[[#This Row],[Age]]&lt;=64, "50-64", Table4[[#This Row],[Age]]&gt;=65, "65+")</f>
        <v>50-64</v>
      </c>
      <c r="X617" t="str">
        <f>_xlfn.XLOOKUP(Table4[[#This Row],[StoreID]],Stores!A:A,Stores!B:B, "Not found")</f>
        <v>MegaMart Peckmouth</v>
      </c>
      <c r="Y617" t="str">
        <f>_xlfn.XLOOKUP(Table4[[#This Row],[StoreID]],Stores!A:A,Stores!C:C, "Not Found")</f>
        <v>Peckmouth</v>
      </c>
      <c r="Z617" t="str">
        <f>_xlfn.XLOOKUP(Table4[[#This Row],[StoreID]],Stores!A:A,Stores!D:D, "Not Found")</f>
        <v>East</v>
      </c>
    </row>
    <row r="618" spans="1:26">
      <c r="A618" t="s">
        <v>1484</v>
      </c>
      <c r="B618" s="1">
        <v>45314</v>
      </c>
      <c r="C618" t="s">
        <v>59</v>
      </c>
      <c r="D618" t="s">
        <v>732</v>
      </c>
      <c r="E618" t="s">
        <v>831</v>
      </c>
      <c r="F618">
        <v>3</v>
      </c>
      <c r="G618">
        <v>0.05</v>
      </c>
      <c r="H618" t="s">
        <v>871</v>
      </c>
      <c r="I618" s="4">
        <f>Table4[[#This Row],[Quantity]]*Table4[[#This Row],[UnitPrice]]</f>
        <v>4422.3599999999997</v>
      </c>
      <c r="J618" s="4">
        <f>Table4[[#This Row],[Gross Revenue]]*(1-Table4[[#This Row],[Discount]])</f>
        <v>4201.2419999999993</v>
      </c>
      <c r="K618" s="4">
        <f>Table4[[#This Row],[Quantity]]*Table4[[#This Row],[CostPrice]]</f>
        <v>2292.06</v>
      </c>
      <c r="L618" s="4">
        <f>Table4[[#This Row],[Net Revenue]]-Table4[[#This Row],[Total Cost]]</f>
        <v>1909.1819999999993</v>
      </c>
      <c r="M618" t="str">
        <f>_xlfn.XLOOKUP(Table4[[#This Row],[ProductID]], Products!A:A,Products!B:B, "Not Found")</f>
        <v>Understand Camera</v>
      </c>
      <c r="N618" t="str">
        <f>TEXT(Table4[[#This Row],[Date]], "mmm")</f>
        <v>Jan</v>
      </c>
      <c r="O618" t="str">
        <f>TEXT(Table4[[#This Row],[Date]], "yyyy")</f>
        <v>2024</v>
      </c>
      <c r="P618" t="str">
        <f>_xlfn.XLOOKUP(Table4[[#This Row],[ProductID]],Products!A:A,Products!C:C, "Not Found")</f>
        <v>Electronics</v>
      </c>
      <c r="Q618" t="str">
        <f>_xlfn.XLOOKUP(Table4[[#This Row],[ProductID]],Products!A:A,Products!D:D,"Not Found")</f>
        <v>Camera</v>
      </c>
      <c r="R618">
        <f>_xlfn.XLOOKUP(Table4[[#This Row],[ProductID]],Products!A:A,Products!E:E,"Not Found")</f>
        <v>1474.12</v>
      </c>
      <c r="S618">
        <f>_xlfn.XLOOKUP(Table4[[#This Row],[ProductID]],Products!A:A,Products!F:F, "Not Found")</f>
        <v>764.02</v>
      </c>
      <c r="T618" t="str">
        <f>_xlfn.XLOOKUP(Table4[[#This Row],[CustomerID]],Customers!A:A,Customers!D:D, "Not Found")</f>
        <v>M</v>
      </c>
      <c r="U618" s="6">
        <f>_xlfn.XLOOKUP(Table4[[#This Row],[CustomerID]],Customers!A:A,Customers!E:E, "Not Found")</f>
        <v>27205</v>
      </c>
      <c r="V618">
        <f ca="1">DATEDIF(Table4[[#This Row],[CustomerBirthday]], TODAY(), "Y")</f>
        <v>52</v>
      </c>
      <c r="W618" t="str" cm="1">
        <f t="array" aca="1" ref="W618" ca="1">_xlfn.IFS(Table4[[#This Row],[Age]]&lt;25, "Under 25",Table4[[#This Row],[Age]]=34, "25-34", Table4[[#This Row],[Age]]&lt;=49, "35-49", Table4[[#This Row],[Age]]&lt;=64, "50-64", Table4[[#This Row],[Age]]&gt;=65, "65+")</f>
        <v>50-64</v>
      </c>
      <c r="X618" t="str">
        <f>_xlfn.XLOOKUP(Table4[[#This Row],[StoreID]],Stores!A:A,Stores!B:B, "Not found")</f>
        <v>MegaMart Jimenezborough</v>
      </c>
      <c r="Y618" t="str">
        <f>_xlfn.XLOOKUP(Table4[[#This Row],[StoreID]],Stores!A:A,Stores!C:C, "Not Found")</f>
        <v>Jimenezborough</v>
      </c>
      <c r="Z618" t="str">
        <f>_xlfn.XLOOKUP(Table4[[#This Row],[StoreID]],Stores!A:A,Stores!D:D, "Not Found")</f>
        <v>South</v>
      </c>
    </row>
    <row r="619" spans="1:26">
      <c r="A619" t="s">
        <v>1485</v>
      </c>
      <c r="B619" s="1">
        <v>45877</v>
      </c>
      <c r="C619" t="s">
        <v>393</v>
      </c>
      <c r="D619" t="s">
        <v>798</v>
      </c>
      <c r="E619" t="s">
        <v>846</v>
      </c>
      <c r="F619">
        <v>5</v>
      </c>
      <c r="G619">
        <v>0.1</v>
      </c>
      <c r="H619" t="s">
        <v>865</v>
      </c>
      <c r="I619" s="4">
        <f>Table4[[#This Row],[Quantity]]*Table4[[#This Row],[UnitPrice]]</f>
        <v>7507.3</v>
      </c>
      <c r="J619" s="4">
        <f>Table4[[#This Row],[Gross Revenue]]*(1-Table4[[#This Row],[Discount]])</f>
        <v>6756.5700000000006</v>
      </c>
      <c r="K619" s="4">
        <f>Table4[[#This Row],[Quantity]]*Table4[[#This Row],[CostPrice]]</f>
        <v>5838.65</v>
      </c>
      <c r="L619" s="4">
        <f>Table4[[#This Row],[Net Revenue]]-Table4[[#This Row],[Total Cost]]</f>
        <v>917.92000000000098</v>
      </c>
      <c r="M619" t="str">
        <f>_xlfn.XLOOKUP(Table4[[#This Row],[ProductID]], Products!A:A,Products!B:B, "Not Found")</f>
        <v>New Watches</v>
      </c>
      <c r="N619" t="str">
        <f>TEXT(Table4[[#This Row],[Date]], "mmm")</f>
        <v>Aug</v>
      </c>
      <c r="O619" t="str">
        <f>TEXT(Table4[[#This Row],[Date]], "yyyy")</f>
        <v>2025</v>
      </c>
      <c r="P619" t="str">
        <f>_xlfn.XLOOKUP(Table4[[#This Row],[ProductID]],Products!A:A,Products!C:C, "Not Found")</f>
        <v>Fashion</v>
      </c>
      <c r="Q619" t="str">
        <f>_xlfn.XLOOKUP(Table4[[#This Row],[ProductID]],Products!A:A,Products!D:D,"Not Found")</f>
        <v>Watches</v>
      </c>
      <c r="R619">
        <f>_xlfn.XLOOKUP(Table4[[#This Row],[ProductID]],Products!A:A,Products!E:E,"Not Found")</f>
        <v>1501.46</v>
      </c>
      <c r="S619">
        <f>_xlfn.XLOOKUP(Table4[[#This Row],[ProductID]],Products!A:A,Products!F:F, "Not Found")</f>
        <v>1167.73</v>
      </c>
      <c r="T619" t="str">
        <f>_xlfn.XLOOKUP(Table4[[#This Row],[CustomerID]],Customers!A:A,Customers!D:D, "Not Found")</f>
        <v>M</v>
      </c>
      <c r="U619" s="6">
        <f>_xlfn.XLOOKUP(Table4[[#This Row],[CustomerID]],Customers!A:A,Customers!E:E, "Not Found")</f>
        <v>25566</v>
      </c>
      <c r="V619">
        <f ca="1">DATEDIF(Table4[[#This Row],[CustomerBirthday]], TODAY(), "Y")</f>
        <v>56</v>
      </c>
      <c r="W619" t="str" cm="1">
        <f t="array" aca="1" ref="W619" ca="1">_xlfn.IFS(Table4[[#This Row],[Age]]&lt;25, "Under 25",Table4[[#This Row],[Age]]=34, "25-34", Table4[[#This Row],[Age]]&lt;=49, "35-49", Table4[[#This Row],[Age]]&lt;=64, "50-64", Table4[[#This Row],[Age]]&gt;=65, "65+")</f>
        <v>50-64</v>
      </c>
      <c r="X619" t="str">
        <f>_xlfn.XLOOKUP(Table4[[#This Row],[StoreID]],Stores!A:A,Stores!B:B, "Not found")</f>
        <v>MegaMart Johnmouth</v>
      </c>
      <c r="Y619" t="str">
        <f>_xlfn.XLOOKUP(Table4[[#This Row],[StoreID]],Stores!A:A,Stores!C:C, "Not Found")</f>
        <v>Johnmouth</v>
      </c>
      <c r="Z619" t="str">
        <f>_xlfn.XLOOKUP(Table4[[#This Row],[StoreID]],Stores!A:A,Stores!D:D, "Not Found")</f>
        <v>East</v>
      </c>
    </row>
    <row r="620" spans="1:26">
      <c r="A620" t="s">
        <v>1486</v>
      </c>
      <c r="B620" s="1">
        <v>45475</v>
      </c>
      <c r="C620" t="s">
        <v>291</v>
      </c>
      <c r="D620" t="s">
        <v>757</v>
      </c>
      <c r="E620" t="s">
        <v>835</v>
      </c>
      <c r="F620">
        <v>1</v>
      </c>
      <c r="G620">
        <v>0</v>
      </c>
      <c r="H620" t="s">
        <v>868</v>
      </c>
      <c r="I620" s="4">
        <f>Table4[[#This Row],[Quantity]]*Table4[[#This Row],[UnitPrice]]</f>
        <v>1246.1099999999999</v>
      </c>
      <c r="J620" s="4">
        <f>Table4[[#This Row],[Gross Revenue]]*(1-Table4[[#This Row],[Discount]])</f>
        <v>1246.1099999999999</v>
      </c>
      <c r="K620" s="4">
        <f>Table4[[#This Row],[Quantity]]*Table4[[#This Row],[CostPrice]]</f>
        <v>833.52</v>
      </c>
      <c r="L620" s="4">
        <f>Table4[[#This Row],[Net Revenue]]-Table4[[#This Row],[Total Cost]]</f>
        <v>412.58999999999992</v>
      </c>
      <c r="M620" t="str">
        <f>_xlfn.XLOOKUP(Table4[[#This Row],[ProductID]], Products!A:A,Products!B:B, "Not Found")</f>
        <v>Find Headphones</v>
      </c>
      <c r="N620" t="str">
        <f>TEXT(Table4[[#This Row],[Date]], "mmm")</f>
        <v>Jul</v>
      </c>
      <c r="O620" t="str">
        <f>TEXT(Table4[[#This Row],[Date]], "yyyy")</f>
        <v>2024</v>
      </c>
      <c r="P620" t="str">
        <f>_xlfn.XLOOKUP(Table4[[#This Row],[ProductID]],Products!A:A,Products!C:C, "Not Found")</f>
        <v>Electronics</v>
      </c>
      <c r="Q620" t="str">
        <f>_xlfn.XLOOKUP(Table4[[#This Row],[ProductID]],Products!A:A,Products!D:D,"Not Found")</f>
        <v>Headphones</v>
      </c>
      <c r="R620">
        <f>_xlfn.XLOOKUP(Table4[[#This Row],[ProductID]],Products!A:A,Products!E:E,"Not Found")</f>
        <v>1246.1099999999999</v>
      </c>
      <c r="S620">
        <f>_xlfn.XLOOKUP(Table4[[#This Row],[ProductID]],Products!A:A,Products!F:F, "Not Found")</f>
        <v>833.52</v>
      </c>
      <c r="T620" t="str">
        <f>_xlfn.XLOOKUP(Table4[[#This Row],[CustomerID]],Customers!A:A,Customers!D:D, "Not Found")</f>
        <v>F</v>
      </c>
      <c r="U620" s="6">
        <f>_xlfn.XLOOKUP(Table4[[#This Row],[CustomerID]],Customers!A:A,Customers!E:E, "Not Found")</f>
        <v>37614</v>
      </c>
      <c r="V620">
        <f ca="1">DATEDIF(Table4[[#This Row],[CustomerBirthday]], TODAY(), "Y")</f>
        <v>23</v>
      </c>
      <c r="W620" t="str" cm="1">
        <f t="array" aca="1" ref="W620" ca="1">_xlfn.IFS(Table4[[#This Row],[Age]]&lt;25, "Under 25",Table4[[#This Row],[Age]]=34, "25-34", Table4[[#This Row],[Age]]&lt;=49, "35-49", Table4[[#This Row],[Age]]&lt;=64, "50-64", Table4[[#This Row],[Age]]&gt;=65, "65+")</f>
        <v>Under 25</v>
      </c>
      <c r="X620" t="str">
        <f>_xlfn.XLOOKUP(Table4[[#This Row],[StoreID]],Stores!A:A,Stores!B:B, "Not found")</f>
        <v>MegaMart Peckmouth</v>
      </c>
      <c r="Y620" t="str">
        <f>_xlfn.XLOOKUP(Table4[[#This Row],[StoreID]],Stores!A:A,Stores!C:C, "Not Found")</f>
        <v>Peckmouth</v>
      </c>
      <c r="Z620" t="str">
        <f>_xlfn.XLOOKUP(Table4[[#This Row],[StoreID]],Stores!A:A,Stores!D:D, "Not Found")</f>
        <v>East</v>
      </c>
    </row>
    <row r="621" spans="1:26">
      <c r="A621" t="s">
        <v>1487</v>
      </c>
      <c r="B621" s="1">
        <v>45525</v>
      </c>
      <c r="C621" t="s">
        <v>533</v>
      </c>
      <c r="D621" t="s">
        <v>794</v>
      </c>
      <c r="E621" t="s">
        <v>846</v>
      </c>
      <c r="F621">
        <v>4</v>
      </c>
      <c r="G621">
        <v>0.05</v>
      </c>
      <c r="H621" t="s">
        <v>875</v>
      </c>
      <c r="I621" s="4">
        <f>Table4[[#This Row],[Quantity]]*Table4[[#This Row],[UnitPrice]]</f>
        <v>1712.2</v>
      </c>
      <c r="J621" s="4">
        <f>Table4[[#This Row],[Gross Revenue]]*(1-Table4[[#This Row],[Discount]])</f>
        <v>1626.59</v>
      </c>
      <c r="K621" s="4">
        <f>Table4[[#This Row],[Quantity]]*Table4[[#This Row],[CostPrice]]</f>
        <v>984.28</v>
      </c>
      <c r="L621" s="4">
        <f>Table4[[#This Row],[Net Revenue]]-Table4[[#This Row],[Total Cost]]</f>
        <v>642.30999999999995</v>
      </c>
      <c r="M621" t="str">
        <f>_xlfn.XLOOKUP(Table4[[#This Row],[ProductID]], Products!A:A,Products!B:B, "Not Found")</f>
        <v>Everything Laptop</v>
      </c>
      <c r="N621" t="str">
        <f>TEXT(Table4[[#This Row],[Date]], "mmm")</f>
        <v>Aug</v>
      </c>
      <c r="O621" t="str">
        <f>TEXT(Table4[[#This Row],[Date]], "yyyy")</f>
        <v>2024</v>
      </c>
      <c r="P621" t="str">
        <f>_xlfn.XLOOKUP(Table4[[#This Row],[ProductID]],Products!A:A,Products!C:C, "Not Found")</f>
        <v>Electronics</v>
      </c>
      <c r="Q621" t="str">
        <f>_xlfn.XLOOKUP(Table4[[#This Row],[ProductID]],Products!A:A,Products!D:D,"Not Found")</f>
        <v>Laptop</v>
      </c>
      <c r="R621">
        <f>_xlfn.XLOOKUP(Table4[[#This Row],[ProductID]],Products!A:A,Products!E:E,"Not Found")</f>
        <v>428.05</v>
      </c>
      <c r="S621">
        <f>_xlfn.XLOOKUP(Table4[[#This Row],[ProductID]],Products!A:A,Products!F:F, "Not Found")</f>
        <v>246.07</v>
      </c>
      <c r="T621" t="str">
        <f>_xlfn.XLOOKUP(Table4[[#This Row],[CustomerID]],Customers!A:A,Customers!D:D, "Not Found")</f>
        <v>F</v>
      </c>
      <c r="U621" s="6">
        <f>_xlfn.XLOOKUP(Table4[[#This Row],[CustomerID]],Customers!A:A,Customers!E:E, "Not Found")</f>
        <v>24506</v>
      </c>
      <c r="V621">
        <f ca="1">DATEDIF(Table4[[#This Row],[CustomerBirthday]], TODAY(), "Y")</f>
        <v>59</v>
      </c>
      <c r="W621" t="str" cm="1">
        <f t="array" aca="1" ref="W621" ca="1">_xlfn.IFS(Table4[[#This Row],[Age]]&lt;25, "Under 25",Table4[[#This Row],[Age]]=34, "25-34", Table4[[#This Row],[Age]]&lt;=49, "35-49", Table4[[#This Row],[Age]]&lt;=64, "50-64", Table4[[#This Row],[Age]]&gt;=65, "65+")</f>
        <v>50-64</v>
      </c>
      <c r="X621" t="str">
        <f>_xlfn.XLOOKUP(Table4[[#This Row],[StoreID]],Stores!A:A,Stores!B:B, "Not found")</f>
        <v>MegaMart Johnmouth</v>
      </c>
      <c r="Y621" t="str">
        <f>_xlfn.XLOOKUP(Table4[[#This Row],[StoreID]],Stores!A:A,Stores!C:C, "Not Found")</f>
        <v>Johnmouth</v>
      </c>
      <c r="Z621" t="str">
        <f>_xlfn.XLOOKUP(Table4[[#This Row],[StoreID]],Stores!A:A,Stores!D:D, "Not Found")</f>
        <v>East</v>
      </c>
    </row>
    <row r="622" spans="1:26">
      <c r="A622" t="s">
        <v>1488</v>
      </c>
      <c r="B622" s="1">
        <v>45531</v>
      </c>
      <c r="C622" t="s">
        <v>351</v>
      </c>
      <c r="D622" t="s">
        <v>806</v>
      </c>
      <c r="E622" t="s">
        <v>831</v>
      </c>
      <c r="F622">
        <v>4</v>
      </c>
      <c r="G622">
        <v>0</v>
      </c>
      <c r="H622" t="s">
        <v>865</v>
      </c>
      <c r="I622" s="4">
        <f>Table4[[#This Row],[Quantity]]*Table4[[#This Row],[UnitPrice]]</f>
        <v>6982.44</v>
      </c>
      <c r="J622" s="4">
        <f>Table4[[#This Row],[Gross Revenue]]*(1-Table4[[#This Row],[Discount]])</f>
        <v>6982.44</v>
      </c>
      <c r="K622" s="4">
        <f>Table4[[#This Row],[Quantity]]*Table4[[#This Row],[CostPrice]]</f>
        <v>5289.76</v>
      </c>
      <c r="L622" s="4">
        <f>Table4[[#This Row],[Net Revenue]]-Table4[[#This Row],[Total Cost]]</f>
        <v>1692.6799999999994</v>
      </c>
      <c r="M622" t="str">
        <f>_xlfn.XLOOKUP(Table4[[#This Row],[ProductID]], Products!A:A,Products!B:B, "Not Found")</f>
        <v>Piece Headphones</v>
      </c>
      <c r="N622" t="str">
        <f>TEXT(Table4[[#This Row],[Date]], "mmm")</f>
        <v>Aug</v>
      </c>
      <c r="O622" t="str">
        <f>TEXT(Table4[[#This Row],[Date]], "yyyy")</f>
        <v>2024</v>
      </c>
      <c r="P622" t="str">
        <f>_xlfn.XLOOKUP(Table4[[#This Row],[ProductID]],Products!A:A,Products!C:C, "Not Found")</f>
        <v>Electronics</v>
      </c>
      <c r="Q622" t="str">
        <f>_xlfn.XLOOKUP(Table4[[#This Row],[ProductID]],Products!A:A,Products!D:D,"Not Found")</f>
        <v>Headphones</v>
      </c>
      <c r="R622">
        <f>_xlfn.XLOOKUP(Table4[[#This Row],[ProductID]],Products!A:A,Products!E:E,"Not Found")</f>
        <v>1745.61</v>
      </c>
      <c r="S622">
        <f>_xlfn.XLOOKUP(Table4[[#This Row],[ProductID]],Products!A:A,Products!F:F, "Not Found")</f>
        <v>1322.44</v>
      </c>
      <c r="T622" t="str">
        <f>_xlfn.XLOOKUP(Table4[[#This Row],[CustomerID]],Customers!A:A,Customers!D:D, "Not Found")</f>
        <v>M</v>
      </c>
      <c r="U622" s="6">
        <f>_xlfn.XLOOKUP(Table4[[#This Row],[CustomerID]],Customers!A:A,Customers!E:E, "Not Found")</f>
        <v>28594</v>
      </c>
      <c r="V622">
        <f ca="1">DATEDIF(Table4[[#This Row],[CustomerBirthday]], TODAY(), "Y")</f>
        <v>48</v>
      </c>
      <c r="W622" t="str" cm="1">
        <f t="array" aca="1" ref="W622" ca="1">_xlfn.IFS(Table4[[#This Row],[Age]]&lt;25, "Under 25",Table4[[#This Row],[Age]]=34, "25-34", Table4[[#This Row],[Age]]&lt;=49, "35-49", Table4[[#This Row],[Age]]&lt;=64, "50-64", Table4[[#This Row],[Age]]&gt;=65, "65+")</f>
        <v>35-49</v>
      </c>
      <c r="X622" t="str">
        <f>_xlfn.XLOOKUP(Table4[[#This Row],[StoreID]],Stores!A:A,Stores!B:B, "Not found")</f>
        <v>MegaMart Jimenezborough</v>
      </c>
      <c r="Y622" t="str">
        <f>_xlfn.XLOOKUP(Table4[[#This Row],[StoreID]],Stores!A:A,Stores!C:C, "Not Found")</f>
        <v>Jimenezborough</v>
      </c>
      <c r="Z622" t="str">
        <f>_xlfn.XLOOKUP(Table4[[#This Row],[StoreID]],Stores!A:A,Stores!D:D, "Not Found")</f>
        <v>South</v>
      </c>
    </row>
    <row r="623" spans="1:26">
      <c r="A623" t="s">
        <v>1489</v>
      </c>
      <c r="B623" s="1">
        <v>45357</v>
      </c>
      <c r="C623" t="s">
        <v>604</v>
      </c>
      <c r="D623" t="s">
        <v>755</v>
      </c>
      <c r="E623" t="s">
        <v>846</v>
      </c>
      <c r="F623">
        <v>4</v>
      </c>
      <c r="G623">
        <v>0.05</v>
      </c>
      <c r="H623" t="s">
        <v>875</v>
      </c>
      <c r="I623" s="4">
        <f>Table4[[#This Row],[Quantity]]*Table4[[#This Row],[UnitPrice]]</f>
        <v>7435</v>
      </c>
      <c r="J623" s="4">
        <f>Table4[[#This Row],[Gross Revenue]]*(1-Table4[[#This Row],[Discount]])</f>
        <v>7063.25</v>
      </c>
      <c r="K623" s="4">
        <f>Table4[[#This Row],[Quantity]]*Table4[[#This Row],[CostPrice]]</f>
        <v>5804.64</v>
      </c>
      <c r="L623" s="4">
        <f>Table4[[#This Row],[Net Revenue]]-Table4[[#This Row],[Total Cost]]</f>
        <v>1258.6099999999997</v>
      </c>
      <c r="M623" t="str">
        <f>_xlfn.XLOOKUP(Table4[[#This Row],[ProductID]], Products!A:A,Products!B:B, "Not Found")</f>
        <v>House Accessories</v>
      </c>
      <c r="N623" t="str">
        <f>TEXT(Table4[[#This Row],[Date]], "mmm")</f>
        <v>Mar</v>
      </c>
      <c r="O623" t="str">
        <f>TEXT(Table4[[#This Row],[Date]], "yyyy")</f>
        <v>2024</v>
      </c>
      <c r="P623" t="str">
        <f>_xlfn.XLOOKUP(Table4[[#This Row],[ProductID]],Products!A:A,Products!C:C, "Not Found")</f>
        <v>Fashion</v>
      </c>
      <c r="Q623" t="str">
        <f>_xlfn.XLOOKUP(Table4[[#This Row],[ProductID]],Products!A:A,Products!D:D,"Not Found")</f>
        <v>Accessories</v>
      </c>
      <c r="R623">
        <f>_xlfn.XLOOKUP(Table4[[#This Row],[ProductID]],Products!A:A,Products!E:E,"Not Found")</f>
        <v>1858.75</v>
      </c>
      <c r="S623">
        <f>_xlfn.XLOOKUP(Table4[[#This Row],[ProductID]],Products!A:A,Products!F:F, "Not Found")</f>
        <v>1451.16</v>
      </c>
      <c r="T623" t="str">
        <f>_xlfn.XLOOKUP(Table4[[#This Row],[CustomerID]],Customers!A:A,Customers!D:D, "Not Found")</f>
        <v>F</v>
      </c>
      <c r="U623" s="6">
        <f>_xlfn.XLOOKUP(Table4[[#This Row],[CustomerID]],Customers!A:A,Customers!E:E, "Not Found")</f>
        <v>30807</v>
      </c>
      <c r="V623">
        <f ca="1">DATEDIF(Table4[[#This Row],[CustomerBirthday]], TODAY(), "Y")</f>
        <v>42</v>
      </c>
      <c r="W623" t="str" cm="1">
        <f t="array" aca="1" ref="W623" ca="1">_xlfn.IFS(Table4[[#This Row],[Age]]&lt;25, "Under 25",Table4[[#This Row],[Age]]=34, "25-34", Table4[[#This Row],[Age]]&lt;=49, "35-49", Table4[[#This Row],[Age]]&lt;=64, "50-64", Table4[[#This Row],[Age]]&gt;=65, "65+")</f>
        <v>35-49</v>
      </c>
      <c r="X623" t="str">
        <f>_xlfn.XLOOKUP(Table4[[#This Row],[StoreID]],Stores!A:A,Stores!B:B, "Not found")</f>
        <v>MegaMart Johnmouth</v>
      </c>
      <c r="Y623" t="str">
        <f>_xlfn.XLOOKUP(Table4[[#This Row],[StoreID]],Stores!A:A,Stores!C:C, "Not Found")</f>
        <v>Johnmouth</v>
      </c>
      <c r="Z623" t="str">
        <f>_xlfn.XLOOKUP(Table4[[#This Row],[StoreID]],Stores!A:A,Stores!D:D, "Not Found")</f>
        <v>East</v>
      </c>
    </row>
    <row r="624" spans="1:26">
      <c r="A624" t="s">
        <v>1490</v>
      </c>
      <c r="B624" s="1">
        <v>45728</v>
      </c>
      <c r="C624" t="s">
        <v>32</v>
      </c>
      <c r="D624" t="s">
        <v>764</v>
      </c>
      <c r="E624" t="s">
        <v>835</v>
      </c>
      <c r="F624">
        <v>2</v>
      </c>
      <c r="G624">
        <v>0.1</v>
      </c>
      <c r="H624" t="s">
        <v>875</v>
      </c>
      <c r="I624" s="4">
        <f>Table4[[#This Row],[Quantity]]*Table4[[#This Row],[UnitPrice]]</f>
        <v>647.84</v>
      </c>
      <c r="J624" s="4">
        <f>Table4[[#This Row],[Gross Revenue]]*(1-Table4[[#This Row],[Discount]])</f>
        <v>583.05600000000004</v>
      </c>
      <c r="K624" s="4">
        <f>Table4[[#This Row],[Quantity]]*Table4[[#This Row],[CostPrice]]</f>
        <v>485.96</v>
      </c>
      <c r="L624" s="4">
        <f>Table4[[#This Row],[Net Revenue]]-Table4[[#This Row],[Total Cost]]</f>
        <v>97.09600000000006</v>
      </c>
      <c r="M624" t="str">
        <f>_xlfn.XLOOKUP(Table4[[#This Row],[ProductID]], Products!A:A,Products!B:B, "Not Found")</f>
        <v>Simple Accessories</v>
      </c>
      <c r="N624" t="str">
        <f>TEXT(Table4[[#This Row],[Date]], "mmm")</f>
        <v>Mar</v>
      </c>
      <c r="O624" t="str">
        <f>TEXT(Table4[[#This Row],[Date]], "yyyy")</f>
        <v>2025</v>
      </c>
      <c r="P624" t="str">
        <f>_xlfn.XLOOKUP(Table4[[#This Row],[ProductID]],Products!A:A,Products!C:C, "Not Found")</f>
        <v>Fashion</v>
      </c>
      <c r="Q624" t="str">
        <f>_xlfn.XLOOKUP(Table4[[#This Row],[ProductID]],Products!A:A,Products!D:D,"Not Found")</f>
        <v>Accessories</v>
      </c>
      <c r="R624">
        <f>_xlfn.XLOOKUP(Table4[[#This Row],[ProductID]],Products!A:A,Products!E:E,"Not Found")</f>
        <v>323.92</v>
      </c>
      <c r="S624">
        <f>_xlfn.XLOOKUP(Table4[[#This Row],[ProductID]],Products!A:A,Products!F:F, "Not Found")</f>
        <v>242.98</v>
      </c>
      <c r="T624" t="str">
        <f>_xlfn.XLOOKUP(Table4[[#This Row],[CustomerID]],Customers!A:A,Customers!D:D, "Not Found")</f>
        <v>M</v>
      </c>
      <c r="U624" s="6">
        <f>_xlfn.XLOOKUP(Table4[[#This Row],[CustomerID]],Customers!A:A,Customers!E:E, "Not Found")</f>
        <v>31058</v>
      </c>
      <c r="V624">
        <f ca="1">DATEDIF(Table4[[#This Row],[CustomerBirthday]], TODAY(), "Y")</f>
        <v>41</v>
      </c>
      <c r="W624" t="str" cm="1">
        <f t="array" aca="1" ref="W624" ca="1">_xlfn.IFS(Table4[[#This Row],[Age]]&lt;25, "Under 25",Table4[[#This Row],[Age]]=34, "25-34", Table4[[#This Row],[Age]]&lt;=49, "35-49", Table4[[#This Row],[Age]]&lt;=64, "50-64", Table4[[#This Row],[Age]]&gt;=65, "65+")</f>
        <v>35-49</v>
      </c>
      <c r="X624" t="str">
        <f>_xlfn.XLOOKUP(Table4[[#This Row],[StoreID]],Stores!A:A,Stores!B:B, "Not found")</f>
        <v>MegaMart Peckmouth</v>
      </c>
      <c r="Y624" t="str">
        <f>_xlfn.XLOOKUP(Table4[[#This Row],[StoreID]],Stores!A:A,Stores!C:C, "Not Found")</f>
        <v>Peckmouth</v>
      </c>
      <c r="Z624" t="str">
        <f>_xlfn.XLOOKUP(Table4[[#This Row],[StoreID]],Stores!A:A,Stores!D:D, "Not Found")</f>
        <v>East</v>
      </c>
    </row>
    <row r="625" spans="1:26">
      <c r="A625" t="s">
        <v>1491</v>
      </c>
      <c r="B625" s="1">
        <v>45556</v>
      </c>
      <c r="C625" t="s">
        <v>452</v>
      </c>
      <c r="D625" t="s">
        <v>764</v>
      </c>
      <c r="E625" t="s">
        <v>831</v>
      </c>
      <c r="F625">
        <v>3</v>
      </c>
      <c r="G625">
        <v>0.15</v>
      </c>
      <c r="H625" t="s">
        <v>868</v>
      </c>
      <c r="I625" s="4">
        <f>Table4[[#This Row],[Quantity]]*Table4[[#This Row],[UnitPrice]]</f>
        <v>971.76</v>
      </c>
      <c r="J625" s="4">
        <f>Table4[[#This Row],[Gross Revenue]]*(1-Table4[[#This Row],[Discount]])</f>
        <v>825.99599999999998</v>
      </c>
      <c r="K625" s="4">
        <f>Table4[[#This Row],[Quantity]]*Table4[[#This Row],[CostPrice]]</f>
        <v>728.93999999999994</v>
      </c>
      <c r="L625" s="4">
        <f>Table4[[#This Row],[Net Revenue]]-Table4[[#This Row],[Total Cost]]</f>
        <v>97.05600000000004</v>
      </c>
      <c r="M625" t="str">
        <f>_xlfn.XLOOKUP(Table4[[#This Row],[ProductID]], Products!A:A,Products!B:B, "Not Found")</f>
        <v>Simple Accessories</v>
      </c>
      <c r="N625" t="str">
        <f>TEXT(Table4[[#This Row],[Date]], "mmm")</f>
        <v>Sep</v>
      </c>
      <c r="O625" t="str">
        <f>TEXT(Table4[[#This Row],[Date]], "yyyy")</f>
        <v>2024</v>
      </c>
      <c r="P625" t="str">
        <f>_xlfn.XLOOKUP(Table4[[#This Row],[ProductID]],Products!A:A,Products!C:C, "Not Found")</f>
        <v>Fashion</v>
      </c>
      <c r="Q625" t="str">
        <f>_xlfn.XLOOKUP(Table4[[#This Row],[ProductID]],Products!A:A,Products!D:D,"Not Found")</f>
        <v>Accessories</v>
      </c>
      <c r="R625">
        <f>_xlfn.XLOOKUP(Table4[[#This Row],[ProductID]],Products!A:A,Products!E:E,"Not Found")</f>
        <v>323.92</v>
      </c>
      <c r="S625">
        <f>_xlfn.XLOOKUP(Table4[[#This Row],[ProductID]],Products!A:A,Products!F:F, "Not Found")</f>
        <v>242.98</v>
      </c>
      <c r="T625" t="str">
        <f>_xlfn.XLOOKUP(Table4[[#This Row],[CustomerID]],Customers!A:A,Customers!D:D, "Not Found")</f>
        <v>M</v>
      </c>
      <c r="U625" s="6">
        <f>_xlfn.XLOOKUP(Table4[[#This Row],[CustomerID]],Customers!A:A,Customers!E:E, "Not Found")</f>
        <v>22556</v>
      </c>
      <c r="V625">
        <f ca="1">DATEDIF(Table4[[#This Row],[CustomerBirthday]], TODAY(), "Y")</f>
        <v>64</v>
      </c>
      <c r="W625" t="str" cm="1">
        <f t="array" aca="1" ref="W625" ca="1">_xlfn.IFS(Table4[[#This Row],[Age]]&lt;25, "Under 25",Table4[[#This Row],[Age]]=34, "25-34", Table4[[#This Row],[Age]]&lt;=49, "35-49", Table4[[#This Row],[Age]]&lt;=64, "50-64", Table4[[#This Row],[Age]]&gt;=65, "65+")</f>
        <v>50-64</v>
      </c>
      <c r="X625" t="str">
        <f>_xlfn.XLOOKUP(Table4[[#This Row],[StoreID]],Stores!A:A,Stores!B:B, "Not found")</f>
        <v>MegaMart Jimenezborough</v>
      </c>
      <c r="Y625" t="str">
        <f>_xlfn.XLOOKUP(Table4[[#This Row],[StoreID]],Stores!A:A,Stores!C:C, "Not Found")</f>
        <v>Jimenezborough</v>
      </c>
      <c r="Z625" t="str">
        <f>_xlfn.XLOOKUP(Table4[[#This Row],[StoreID]],Stores!A:A,Stores!D:D, "Not Found")</f>
        <v>South</v>
      </c>
    </row>
    <row r="626" spans="1:26">
      <c r="A626" t="s">
        <v>1492</v>
      </c>
      <c r="B626" s="1">
        <v>45267</v>
      </c>
      <c r="C626" t="s">
        <v>464</v>
      </c>
      <c r="D626" t="s">
        <v>802</v>
      </c>
      <c r="E626" t="s">
        <v>839</v>
      </c>
      <c r="F626">
        <v>1</v>
      </c>
      <c r="G626">
        <v>0.15</v>
      </c>
      <c r="H626" t="s">
        <v>871</v>
      </c>
      <c r="I626" s="4">
        <f>Table4[[#This Row],[Quantity]]*Table4[[#This Row],[UnitPrice]]</f>
        <v>366.93</v>
      </c>
      <c r="J626" s="4">
        <f>Table4[[#This Row],[Gross Revenue]]*(1-Table4[[#This Row],[Discount]])</f>
        <v>311.89049999999997</v>
      </c>
      <c r="K626" s="4">
        <f>Table4[[#This Row],[Quantity]]*Table4[[#This Row],[CostPrice]]</f>
        <v>285.23</v>
      </c>
      <c r="L626" s="4">
        <f>Table4[[#This Row],[Net Revenue]]-Table4[[#This Row],[Total Cost]]</f>
        <v>26.660499999999956</v>
      </c>
      <c r="M626" t="str">
        <f>_xlfn.XLOOKUP(Table4[[#This Row],[ProductID]], Products!A:A,Products!B:B, "Not Found")</f>
        <v>Stage Footwear</v>
      </c>
      <c r="N626" t="str">
        <f>TEXT(Table4[[#This Row],[Date]], "mmm")</f>
        <v>Dec</v>
      </c>
      <c r="O626" t="str">
        <f>TEXT(Table4[[#This Row],[Date]], "yyyy")</f>
        <v>2023</v>
      </c>
      <c r="P626" t="str">
        <f>_xlfn.XLOOKUP(Table4[[#This Row],[ProductID]],Products!A:A,Products!C:C, "Not Found")</f>
        <v>Fashion</v>
      </c>
      <c r="Q626" t="str">
        <f>_xlfn.XLOOKUP(Table4[[#This Row],[ProductID]],Products!A:A,Products!D:D,"Not Found")</f>
        <v>Footwear</v>
      </c>
      <c r="R626">
        <f>_xlfn.XLOOKUP(Table4[[#This Row],[ProductID]],Products!A:A,Products!E:E,"Not Found")</f>
        <v>366.93</v>
      </c>
      <c r="S626">
        <f>_xlfn.XLOOKUP(Table4[[#This Row],[ProductID]],Products!A:A,Products!F:F, "Not Found")</f>
        <v>285.23</v>
      </c>
      <c r="T626" t="str">
        <f>_xlfn.XLOOKUP(Table4[[#This Row],[CustomerID]],Customers!A:A,Customers!D:D, "Not Found")</f>
        <v>M</v>
      </c>
      <c r="U626" s="6">
        <f>_xlfn.XLOOKUP(Table4[[#This Row],[CustomerID]],Customers!A:A,Customers!E:E, "Not Found")</f>
        <v>29315</v>
      </c>
      <c r="V626">
        <f ca="1">DATEDIF(Table4[[#This Row],[CustomerBirthday]], TODAY(), "Y")</f>
        <v>46</v>
      </c>
      <c r="W626" t="str" cm="1">
        <f t="array" aca="1" ref="W626" ca="1">_xlfn.IFS(Table4[[#This Row],[Age]]&lt;25, "Under 25",Table4[[#This Row],[Age]]=34, "25-34", Table4[[#This Row],[Age]]&lt;=49, "35-49", Table4[[#This Row],[Age]]&lt;=64, "50-64", Table4[[#This Row],[Age]]&gt;=65, "65+")</f>
        <v>35-49</v>
      </c>
      <c r="X626" t="str">
        <f>_xlfn.XLOOKUP(Table4[[#This Row],[StoreID]],Stores!A:A,Stores!B:B, "Not found")</f>
        <v>MegaMart New Michele</v>
      </c>
      <c r="Y626" t="str">
        <f>_xlfn.XLOOKUP(Table4[[#This Row],[StoreID]],Stores!A:A,Stores!C:C, "Not Found")</f>
        <v>New Michele</v>
      </c>
      <c r="Z626" t="str">
        <f>_xlfn.XLOOKUP(Table4[[#This Row],[StoreID]],Stores!A:A,Stores!D:D, "Not Found")</f>
        <v>West</v>
      </c>
    </row>
    <row r="627" spans="1:26">
      <c r="A627" t="s">
        <v>1493</v>
      </c>
      <c r="B627" s="1">
        <v>45247</v>
      </c>
      <c r="C627" t="s">
        <v>358</v>
      </c>
      <c r="D627" t="s">
        <v>764</v>
      </c>
      <c r="E627" t="s">
        <v>842</v>
      </c>
      <c r="F627">
        <v>3</v>
      </c>
      <c r="G627">
        <v>0.05</v>
      </c>
      <c r="H627" t="s">
        <v>868</v>
      </c>
      <c r="I627" s="4">
        <f>Table4[[#This Row],[Quantity]]*Table4[[#This Row],[UnitPrice]]</f>
        <v>971.76</v>
      </c>
      <c r="J627" s="4">
        <f>Table4[[#This Row],[Gross Revenue]]*(1-Table4[[#This Row],[Discount]])</f>
        <v>923.17199999999991</v>
      </c>
      <c r="K627" s="4">
        <f>Table4[[#This Row],[Quantity]]*Table4[[#This Row],[CostPrice]]</f>
        <v>728.93999999999994</v>
      </c>
      <c r="L627" s="4">
        <f>Table4[[#This Row],[Net Revenue]]-Table4[[#This Row],[Total Cost]]</f>
        <v>194.23199999999997</v>
      </c>
      <c r="M627" t="str">
        <f>_xlfn.XLOOKUP(Table4[[#This Row],[ProductID]], Products!A:A,Products!B:B, "Not Found")</f>
        <v>Simple Accessories</v>
      </c>
      <c r="N627" t="str">
        <f>TEXT(Table4[[#This Row],[Date]], "mmm")</f>
        <v>Nov</v>
      </c>
      <c r="O627" t="str">
        <f>TEXT(Table4[[#This Row],[Date]], "yyyy")</f>
        <v>2023</v>
      </c>
      <c r="P627" t="str">
        <f>_xlfn.XLOOKUP(Table4[[#This Row],[ProductID]],Products!A:A,Products!C:C, "Not Found")</f>
        <v>Fashion</v>
      </c>
      <c r="Q627" t="str">
        <f>_xlfn.XLOOKUP(Table4[[#This Row],[ProductID]],Products!A:A,Products!D:D,"Not Found")</f>
        <v>Accessories</v>
      </c>
      <c r="R627">
        <f>_xlfn.XLOOKUP(Table4[[#This Row],[ProductID]],Products!A:A,Products!E:E,"Not Found")</f>
        <v>323.92</v>
      </c>
      <c r="S627">
        <f>_xlfn.XLOOKUP(Table4[[#This Row],[ProductID]],Products!A:A,Products!F:F, "Not Found")</f>
        <v>242.98</v>
      </c>
      <c r="T627" t="str">
        <f>_xlfn.XLOOKUP(Table4[[#This Row],[CustomerID]],Customers!A:A,Customers!D:D, "Not Found")</f>
        <v>M</v>
      </c>
      <c r="U627" s="6">
        <f>_xlfn.XLOOKUP(Table4[[#This Row],[CustomerID]],Customers!A:A,Customers!E:E, "Not Found")</f>
        <v>30183</v>
      </c>
      <c r="V627">
        <f ca="1">DATEDIF(Table4[[#This Row],[CustomerBirthday]], TODAY(), "Y")</f>
        <v>43</v>
      </c>
      <c r="W627" t="str" cm="1">
        <f t="array" aca="1" ref="W627" ca="1">_xlfn.IFS(Table4[[#This Row],[Age]]&lt;25, "Under 25",Table4[[#This Row],[Age]]=34, "25-34", Table4[[#This Row],[Age]]&lt;=49, "35-49", Table4[[#This Row],[Age]]&lt;=64, "50-64", Table4[[#This Row],[Age]]&gt;=65, "65+")</f>
        <v>35-49</v>
      </c>
      <c r="X627" t="str">
        <f>_xlfn.XLOOKUP(Table4[[#This Row],[StoreID]],Stores!A:A,Stores!B:B, "Not found")</f>
        <v>MegaMart Brianahaven</v>
      </c>
      <c r="Y627" t="str">
        <f>_xlfn.XLOOKUP(Table4[[#This Row],[StoreID]],Stores!A:A,Stores!C:C, "Not Found")</f>
        <v>Brianahaven</v>
      </c>
      <c r="Z627" t="str">
        <f>_xlfn.XLOOKUP(Table4[[#This Row],[StoreID]],Stores!A:A,Stores!D:D, "Not Found")</f>
        <v>North</v>
      </c>
    </row>
    <row r="628" spans="1:26">
      <c r="A628" t="s">
        <v>1494</v>
      </c>
      <c r="B628" s="1">
        <v>45832</v>
      </c>
      <c r="C628" t="s">
        <v>51</v>
      </c>
      <c r="D628" t="s">
        <v>755</v>
      </c>
      <c r="E628" t="s">
        <v>839</v>
      </c>
      <c r="F628">
        <v>4</v>
      </c>
      <c r="G628">
        <v>0.15</v>
      </c>
      <c r="H628" t="s">
        <v>865</v>
      </c>
      <c r="I628" s="4">
        <f>Table4[[#This Row],[Quantity]]*Table4[[#This Row],[UnitPrice]]</f>
        <v>7435</v>
      </c>
      <c r="J628" s="4">
        <f>Table4[[#This Row],[Gross Revenue]]*(1-Table4[[#This Row],[Discount]])</f>
        <v>6319.75</v>
      </c>
      <c r="K628" s="4">
        <f>Table4[[#This Row],[Quantity]]*Table4[[#This Row],[CostPrice]]</f>
        <v>5804.64</v>
      </c>
      <c r="L628" s="4">
        <f>Table4[[#This Row],[Net Revenue]]-Table4[[#This Row],[Total Cost]]</f>
        <v>515.10999999999967</v>
      </c>
      <c r="M628" t="str">
        <f>_xlfn.XLOOKUP(Table4[[#This Row],[ProductID]], Products!A:A,Products!B:B, "Not Found")</f>
        <v>House Accessories</v>
      </c>
      <c r="N628" t="str">
        <f>TEXT(Table4[[#This Row],[Date]], "mmm")</f>
        <v>Jun</v>
      </c>
      <c r="O628" t="str">
        <f>TEXT(Table4[[#This Row],[Date]], "yyyy")</f>
        <v>2025</v>
      </c>
      <c r="P628" t="str">
        <f>_xlfn.XLOOKUP(Table4[[#This Row],[ProductID]],Products!A:A,Products!C:C, "Not Found")</f>
        <v>Fashion</v>
      </c>
      <c r="Q628" t="str">
        <f>_xlfn.XLOOKUP(Table4[[#This Row],[ProductID]],Products!A:A,Products!D:D,"Not Found")</f>
        <v>Accessories</v>
      </c>
      <c r="R628">
        <f>_xlfn.XLOOKUP(Table4[[#This Row],[ProductID]],Products!A:A,Products!E:E,"Not Found")</f>
        <v>1858.75</v>
      </c>
      <c r="S628">
        <f>_xlfn.XLOOKUP(Table4[[#This Row],[ProductID]],Products!A:A,Products!F:F, "Not Found")</f>
        <v>1451.16</v>
      </c>
      <c r="T628" t="str">
        <f>_xlfn.XLOOKUP(Table4[[#This Row],[CustomerID]],Customers!A:A,Customers!D:D, "Not Found")</f>
        <v>M</v>
      </c>
      <c r="U628" s="6">
        <f>_xlfn.XLOOKUP(Table4[[#This Row],[CustomerID]],Customers!A:A,Customers!E:E, "Not Found")</f>
        <v>32850</v>
      </c>
      <c r="V628">
        <f ca="1">DATEDIF(Table4[[#This Row],[CustomerBirthday]], TODAY(), "Y")</f>
        <v>36</v>
      </c>
      <c r="W628" t="str" cm="1">
        <f t="array" aca="1" ref="W628" ca="1">_xlfn.IFS(Table4[[#This Row],[Age]]&lt;25, "Under 25",Table4[[#This Row],[Age]]=34, "25-34", Table4[[#This Row],[Age]]&lt;=49, "35-49", Table4[[#This Row],[Age]]&lt;=64, "50-64", Table4[[#This Row],[Age]]&gt;=65, "65+")</f>
        <v>35-49</v>
      </c>
      <c r="X628" t="str">
        <f>_xlfn.XLOOKUP(Table4[[#This Row],[StoreID]],Stores!A:A,Stores!B:B, "Not found")</f>
        <v>MegaMart New Michele</v>
      </c>
      <c r="Y628" t="str">
        <f>_xlfn.XLOOKUP(Table4[[#This Row],[StoreID]],Stores!A:A,Stores!C:C, "Not Found")</f>
        <v>New Michele</v>
      </c>
      <c r="Z628" t="str">
        <f>_xlfn.XLOOKUP(Table4[[#This Row],[StoreID]],Stores!A:A,Stores!D:D, "Not Found")</f>
        <v>West</v>
      </c>
    </row>
    <row r="629" spans="1:26">
      <c r="A629" t="s">
        <v>1495</v>
      </c>
      <c r="B629" s="1">
        <v>45572</v>
      </c>
      <c r="C629" t="s">
        <v>224</v>
      </c>
      <c r="D629" t="s">
        <v>808</v>
      </c>
      <c r="E629" t="s">
        <v>839</v>
      </c>
      <c r="F629">
        <v>5</v>
      </c>
      <c r="G629">
        <v>0</v>
      </c>
      <c r="H629" t="s">
        <v>871</v>
      </c>
      <c r="I629" s="4">
        <f>Table4[[#This Row],[Quantity]]*Table4[[#This Row],[UnitPrice]]</f>
        <v>8175.05</v>
      </c>
      <c r="J629" s="4">
        <f>Table4[[#This Row],[Gross Revenue]]*(1-Table4[[#This Row],[Discount]])</f>
        <v>8175.05</v>
      </c>
      <c r="K629" s="4">
        <f>Table4[[#This Row],[Quantity]]*Table4[[#This Row],[CostPrice]]</f>
        <v>5216.45</v>
      </c>
      <c r="L629" s="4">
        <f>Table4[[#This Row],[Net Revenue]]-Table4[[#This Row],[Total Cost]]</f>
        <v>2958.6000000000004</v>
      </c>
      <c r="M629" t="str">
        <f>_xlfn.XLOOKUP(Table4[[#This Row],[ProductID]], Products!A:A,Products!B:B, "Not Found")</f>
        <v>Present Television</v>
      </c>
      <c r="N629" t="str">
        <f>TEXT(Table4[[#This Row],[Date]], "mmm")</f>
        <v>Oct</v>
      </c>
      <c r="O629" t="str">
        <f>TEXT(Table4[[#This Row],[Date]], "yyyy")</f>
        <v>2024</v>
      </c>
      <c r="P629" t="str">
        <f>_xlfn.XLOOKUP(Table4[[#This Row],[ProductID]],Products!A:A,Products!C:C, "Not Found")</f>
        <v>Electronics</v>
      </c>
      <c r="Q629" t="str">
        <f>_xlfn.XLOOKUP(Table4[[#This Row],[ProductID]],Products!A:A,Products!D:D,"Not Found")</f>
        <v>Television</v>
      </c>
      <c r="R629">
        <f>_xlfn.XLOOKUP(Table4[[#This Row],[ProductID]],Products!A:A,Products!E:E,"Not Found")</f>
        <v>1635.01</v>
      </c>
      <c r="S629">
        <f>_xlfn.XLOOKUP(Table4[[#This Row],[ProductID]],Products!A:A,Products!F:F, "Not Found")</f>
        <v>1043.29</v>
      </c>
      <c r="T629" t="str">
        <f>_xlfn.XLOOKUP(Table4[[#This Row],[CustomerID]],Customers!A:A,Customers!D:D, "Not Found")</f>
        <v>M</v>
      </c>
      <c r="U629" s="6">
        <f>_xlfn.XLOOKUP(Table4[[#This Row],[CustomerID]],Customers!A:A,Customers!E:E, "Not Found")</f>
        <v>38555</v>
      </c>
      <c r="V629">
        <f ca="1">DATEDIF(Table4[[#This Row],[CustomerBirthday]], TODAY(), "Y")</f>
        <v>21</v>
      </c>
      <c r="W629" t="str" cm="1">
        <f t="array" aca="1" ref="W629" ca="1">_xlfn.IFS(Table4[[#This Row],[Age]]&lt;25, "Under 25",Table4[[#This Row],[Age]]=34, "25-34", Table4[[#This Row],[Age]]&lt;=49, "35-49", Table4[[#This Row],[Age]]&lt;=64, "50-64", Table4[[#This Row],[Age]]&gt;=65, "65+")</f>
        <v>Under 25</v>
      </c>
      <c r="X629" t="str">
        <f>_xlfn.XLOOKUP(Table4[[#This Row],[StoreID]],Stores!A:A,Stores!B:B, "Not found")</f>
        <v>MegaMart New Michele</v>
      </c>
      <c r="Y629" t="str">
        <f>_xlfn.XLOOKUP(Table4[[#This Row],[StoreID]],Stores!A:A,Stores!C:C, "Not Found")</f>
        <v>New Michele</v>
      </c>
      <c r="Z629" t="str">
        <f>_xlfn.XLOOKUP(Table4[[#This Row],[StoreID]],Stores!A:A,Stores!D:D, "Not Found")</f>
        <v>West</v>
      </c>
    </row>
    <row r="630" spans="1:26">
      <c r="A630" t="s">
        <v>1496</v>
      </c>
      <c r="B630" s="1">
        <v>45679</v>
      </c>
      <c r="C630" t="s">
        <v>680</v>
      </c>
      <c r="D630" t="s">
        <v>788</v>
      </c>
      <c r="E630" t="s">
        <v>831</v>
      </c>
      <c r="F630">
        <v>1</v>
      </c>
      <c r="G630">
        <v>0.1</v>
      </c>
      <c r="H630" t="s">
        <v>868</v>
      </c>
      <c r="I630" s="4">
        <f>Table4[[#This Row],[Quantity]]*Table4[[#This Row],[UnitPrice]]</f>
        <v>1095.72</v>
      </c>
      <c r="J630" s="4">
        <f>Table4[[#This Row],[Gross Revenue]]*(1-Table4[[#This Row],[Discount]])</f>
        <v>986.14800000000002</v>
      </c>
      <c r="K630" s="4">
        <f>Table4[[#This Row],[Quantity]]*Table4[[#This Row],[CostPrice]]</f>
        <v>822.2</v>
      </c>
      <c r="L630" s="4">
        <f>Table4[[#This Row],[Net Revenue]]-Table4[[#This Row],[Total Cost]]</f>
        <v>163.94799999999998</v>
      </c>
      <c r="M630" t="str">
        <f>_xlfn.XLOOKUP(Table4[[#This Row],[ProductID]], Products!A:A,Products!B:B, "Not Found")</f>
        <v>Foot Snacks</v>
      </c>
      <c r="N630" t="str">
        <f>TEXT(Table4[[#This Row],[Date]], "mmm")</f>
        <v>Jan</v>
      </c>
      <c r="O630" t="str">
        <f>TEXT(Table4[[#This Row],[Date]], "yyyy")</f>
        <v>2025</v>
      </c>
      <c r="P630" t="str">
        <f>_xlfn.XLOOKUP(Table4[[#This Row],[ProductID]],Products!A:A,Products!C:C, "Not Found")</f>
        <v>Groceries</v>
      </c>
      <c r="Q630" t="str">
        <f>_xlfn.XLOOKUP(Table4[[#This Row],[ProductID]],Products!A:A,Products!D:D,"Not Found")</f>
        <v>Snacks</v>
      </c>
      <c r="R630">
        <f>_xlfn.XLOOKUP(Table4[[#This Row],[ProductID]],Products!A:A,Products!E:E,"Not Found")</f>
        <v>1095.72</v>
      </c>
      <c r="S630">
        <f>_xlfn.XLOOKUP(Table4[[#This Row],[ProductID]],Products!A:A,Products!F:F, "Not Found")</f>
        <v>822.2</v>
      </c>
      <c r="T630" t="str">
        <f>_xlfn.XLOOKUP(Table4[[#This Row],[CustomerID]],Customers!A:A,Customers!D:D, "Not Found")</f>
        <v>F</v>
      </c>
      <c r="U630" s="6">
        <f>_xlfn.XLOOKUP(Table4[[#This Row],[CustomerID]],Customers!A:A,Customers!E:E, "Not Found")</f>
        <v>25513</v>
      </c>
      <c r="V630">
        <f ca="1">DATEDIF(Table4[[#This Row],[CustomerBirthday]], TODAY(), "Y")</f>
        <v>56</v>
      </c>
      <c r="W630" t="str" cm="1">
        <f t="array" aca="1" ref="W630" ca="1">_xlfn.IFS(Table4[[#This Row],[Age]]&lt;25, "Under 25",Table4[[#This Row],[Age]]=34, "25-34", Table4[[#This Row],[Age]]&lt;=49, "35-49", Table4[[#This Row],[Age]]&lt;=64, "50-64", Table4[[#This Row],[Age]]&gt;=65, "65+")</f>
        <v>50-64</v>
      </c>
      <c r="X630" t="str">
        <f>_xlfn.XLOOKUP(Table4[[#This Row],[StoreID]],Stores!A:A,Stores!B:B, "Not found")</f>
        <v>MegaMart Jimenezborough</v>
      </c>
      <c r="Y630" t="str">
        <f>_xlfn.XLOOKUP(Table4[[#This Row],[StoreID]],Stores!A:A,Stores!C:C, "Not Found")</f>
        <v>Jimenezborough</v>
      </c>
      <c r="Z630" t="str">
        <f>_xlfn.XLOOKUP(Table4[[#This Row],[StoreID]],Stores!A:A,Stores!D:D, "Not Found")</f>
        <v>South</v>
      </c>
    </row>
    <row r="631" spans="1:26">
      <c r="A631" t="s">
        <v>1497</v>
      </c>
      <c r="B631" s="1">
        <v>45355</v>
      </c>
      <c r="C631" t="s">
        <v>683</v>
      </c>
      <c r="D631" t="s">
        <v>759</v>
      </c>
      <c r="E631" t="s">
        <v>846</v>
      </c>
      <c r="F631">
        <v>2</v>
      </c>
      <c r="G631">
        <v>0</v>
      </c>
      <c r="H631" t="s">
        <v>868</v>
      </c>
      <c r="I631" s="4">
        <f>Table4[[#This Row],[Quantity]]*Table4[[#This Row],[UnitPrice]]</f>
        <v>2159.7800000000002</v>
      </c>
      <c r="J631" s="4">
        <f>Table4[[#This Row],[Gross Revenue]]*(1-Table4[[#This Row],[Discount]])</f>
        <v>2159.7800000000002</v>
      </c>
      <c r="K631" s="4">
        <f>Table4[[#This Row],[Quantity]]*Table4[[#This Row],[CostPrice]]</f>
        <v>1407.66</v>
      </c>
      <c r="L631" s="4">
        <f>Table4[[#This Row],[Net Revenue]]-Table4[[#This Row],[Total Cost]]</f>
        <v>752.12000000000012</v>
      </c>
      <c r="M631" t="str">
        <f>_xlfn.XLOOKUP(Table4[[#This Row],[ProductID]], Products!A:A,Products!B:B, "Not Found")</f>
        <v>Democratic Smartphone</v>
      </c>
      <c r="N631" t="str">
        <f>TEXT(Table4[[#This Row],[Date]], "mmm")</f>
        <v>Mar</v>
      </c>
      <c r="O631" t="str">
        <f>TEXT(Table4[[#This Row],[Date]], "yyyy")</f>
        <v>2024</v>
      </c>
      <c r="P631" t="str">
        <f>_xlfn.XLOOKUP(Table4[[#This Row],[ProductID]],Products!A:A,Products!C:C, "Not Found")</f>
        <v>Electronics</v>
      </c>
      <c r="Q631" t="str">
        <f>_xlfn.XLOOKUP(Table4[[#This Row],[ProductID]],Products!A:A,Products!D:D,"Not Found")</f>
        <v>Smartphone</v>
      </c>
      <c r="R631">
        <f>_xlfn.XLOOKUP(Table4[[#This Row],[ProductID]],Products!A:A,Products!E:E,"Not Found")</f>
        <v>1079.8900000000001</v>
      </c>
      <c r="S631">
        <f>_xlfn.XLOOKUP(Table4[[#This Row],[ProductID]],Products!A:A,Products!F:F, "Not Found")</f>
        <v>703.83</v>
      </c>
      <c r="T631" t="str">
        <f>_xlfn.XLOOKUP(Table4[[#This Row],[CustomerID]],Customers!A:A,Customers!D:D, "Not Found")</f>
        <v>M</v>
      </c>
      <c r="U631" s="6">
        <f>_xlfn.XLOOKUP(Table4[[#This Row],[CustomerID]],Customers!A:A,Customers!E:E, "Not Found")</f>
        <v>36771</v>
      </c>
      <c r="V631">
        <f ca="1">DATEDIF(Table4[[#This Row],[CustomerBirthday]], TODAY(), "Y")</f>
        <v>25</v>
      </c>
      <c r="W631" t="str" cm="1">
        <f t="array" aca="1" ref="W631" ca="1">_xlfn.IFS(Table4[[#This Row],[Age]]&lt;25, "Under 25",Table4[[#This Row],[Age]]=34, "25-34", Table4[[#This Row],[Age]]&lt;=49, "35-49", Table4[[#This Row],[Age]]&lt;=64, "50-64", Table4[[#This Row],[Age]]&gt;=65, "65+")</f>
        <v>35-49</v>
      </c>
      <c r="X631" t="str">
        <f>_xlfn.XLOOKUP(Table4[[#This Row],[StoreID]],Stores!A:A,Stores!B:B, "Not found")</f>
        <v>MegaMart Johnmouth</v>
      </c>
      <c r="Y631" t="str">
        <f>_xlfn.XLOOKUP(Table4[[#This Row],[StoreID]],Stores!A:A,Stores!C:C, "Not Found")</f>
        <v>Johnmouth</v>
      </c>
      <c r="Z631" t="str">
        <f>_xlfn.XLOOKUP(Table4[[#This Row],[StoreID]],Stores!A:A,Stores!D:D, "Not Found")</f>
        <v>East</v>
      </c>
    </row>
    <row r="632" spans="1:26">
      <c r="A632" t="s">
        <v>1498</v>
      </c>
      <c r="B632" s="1">
        <v>45242</v>
      </c>
      <c r="C632" t="s">
        <v>491</v>
      </c>
      <c r="D632" t="s">
        <v>734</v>
      </c>
      <c r="E632" t="s">
        <v>842</v>
      </c>
      <c r="F632">
        <v>5</v>
      </c>
      <c r="G632">
        <v>0.15</v>
      </c>
      <c r="H632" t="s">
        <v>871</v>
      </c>
      <c r="I632" s="4">
        <f>Table4[[#This Row],[Quantity]]*Table4[[#This Row],[UnitPrice]]</f>
        <v>548.9</v>
      </c>
      <c r="J632" s="4">
        <f>Table4[[#This Row],[Gross Revenue]]*(1-Table4[[#This Row],[Discount]])</f>
        <v>466.56499999999994</v>
      </c>
      <c r="K632" s="4">
        <f>Table4[[#This Row],[Quantity]]*Table4[[#This Row],[CostPrice]]</f>
        <v>352.95000000000005</v>
      </c>
      <c r="L632" s="4">
        <f>Table4[[#This Row],[Net Revenue]]-Table4[[#This Row],[Total Cost]]</f>
        <v>113.6149999999999</v>
      </c>
      <c r="M632" t="str">
        <f>_xlfn.XLOOKUP(Table4[[#This Row],[ProductID]], Products!A:A,Products!B:B, "Not Found")</f>
        <v>Recognize Footwear</v>
      </c>
      <c r="N632" t="str">
        <f>TEXT(Table4[[#This Row],[Date]], "mmm")</f>
        <v>Nov</v>
      </c>
      <c r="O632" t="str">
        <f>TEXT(Table4[[#This Row],[Date]], "yyyy")</f>
        <v>2023</v>
      </c>
      <c r="P632" t="str">
        <f>_xlfn.XLOOKUP(Table4[[#This Row],[ProductID]],Products!A:A,Products!C:C, "Not Found")</f>
        <v>Fashion</v>
      </c>
      <c r="Q632" t="str">
        <f>_xlfn.XLOOKUP(Table4[[#This Row],[ProductID]],Products!A:A,Products!D:D,"Not Found")</f>
        <v>Footwear</v>
      </c>
      <c r="R632">
        <f>_xlfn.XLOOKUP(Table4[[#This Row],[ProductID]],Products!A:A,Products!E:E,"Not Found")</f>
        <v>109.78</v>
      </c>
      <c r="S632">
        <f>_xlfn.XLOOKUP(Table4[[#This Row],[ProductID]],Products!A:A,Products!F:F, "Not Found")</f>
        <v>70.59</v>
      </c>
      <c r="T632" t="str">
        <f>_xlfn.XLOOKUP(Table4[[#This Row],[CustomerID]],Customers!A:A,Customers!D:D, "Not Found")</f>
        <v>F</v>
      </c>
      <c r="U632" s="6">
        <f>_xlfn.XLOOKUP(Table4[[#This Row],[CustomerID]],Customers!A:A,Customers!E:E, "Not Found")</f>
        <v>31076</v>
      </c>
      <c r="V632">
        <f ca="1">DATEDIF(Table4[[#This Row],[CustomerBirthday]], TODAY(), "Y")</f>
        <v>41</v>
      </c>
      <c r="W632" t="str" cm="1">
        <f t="array" aca="1" ref="W632" ca="1">_xlfn.IFS(Table4[[#This Row],[Age]]&lt;25, "Under 25",Table4[[#This Row],[Age]]=34, "25-34", Table4[[#This Row],[Age]]&lt;=49, "35-49", Table4[[#This Row],[Age]]&lt;=64, "50-64", Table4[[#This Row],[Age]]&gt;=65, "65+")</f>
        <v>35-49</v>
      </c>
      <c r="X632" t="str">
        <f>_xlfn.XLOOKUP(Table4[[#This Row],[StoreID]],Stores!A:A,Stores!B:B, "Not found")</f>
        <v>MegaMart Brianahaven</v>
      </c>
      <c r="Y632" t="str">
        <f>_xlfn.XLOOKUP(Table4[[#This Row],[StoreID]],Stores!A:A,Stores!C:C, "Not Found")</f>
        <v>Brianahaven</v>
      </c>
      <c r="Z632" t="str">
        <f>_xlfn.XLOOKUP(Table4[[#This Row],[StoreID]],Stores!A:A,Stores!D:D, "Not Found")</f>
        <v>North</v>
      </c>
    </row>
    <row r="633" spans="1:26">
      <c r="A633" t="s">
        <v>1499</v>
      </c>
      <c r="B633" s="1">
        <v>45534</v>
      </c>
      <c r="C633" t="s">
        <v>452</v>
      </c>
      <c r="D633" t="s">
        <v>788</v>
      </c>
      <c r="E633" t="s">
        <v>839</v>
      </c>
      <c r="F633">
        <v>1</v>
      </c>
      <c r="G633">
        <v>0.15</v>
      </c>
      <c r="H633" t="s">
        <v>875</v>
      </c>
      <c r="I633" s="4">
        <f>Table4[[#This Row],[Quantity]]*Table4[[#This Row],[UnitPrice]]</f>
        <v>1095.72</v>
      </c>
      <c r="J633" s="4">
        <f>Table4[[#This Row],[Gross Revenue]]*(1-Table4[[#This Row],[Discount]])</f>
        <v>931.36199999999997</v>
      </c>
      <c r="K633" s="4">
        <f>Table4[[#This Row],[Quantity]]*Table4[[#This Row],[CostPrice]]</f>
        <v>822.2</v>
      </c>
      <c r="L633" s="4">
        <f>Table4[[#This Row],[Net Revenue]]-Table4[[#This Row],[Total Cost]]</f>
        <v>109.16199999999992</v>
      </c>
      <c r="M633" t="str">
        <f>_xlfn.XLOOKUP(Table4[[#This Row],[ProductID]], Products!A:A,Products!B:B, "Not Found")</f>
        <v>Foot Snacks</v>
      </c>
      <c r="N633" t="str">
        <f>TEXT(Table4[[#This Row],[Date]], "mmm")</f>
        <v>Aug</v>
      </c>
      <c r="O633" t="str">
        <f>TEXT(Table4[[#This Row],[Date]], "yyyy")</f>
        <v>2024</v>
      </c>
      <c r="P633" t="str">
        <f>_xlfn.XLOOKUP(Table4[[#This Row],[ProductID]],Products!A:A,Products!C:C, "Not Found")</f>
        <v>Groceries</v>
      </c>
      <c r="Q633" t="str">
        <f>_xlfn.XLOOKUP(Table4[[#This Row],[ProductID]],Products!A:A,Products!D:D,"Not Found")</f>
        <v>Snacks</v>
      </c>
      <c r="R633">
        <f>_xlfn.XLOOKUP(Table4[[#This Row],[ProductID]],Products!A:A,Products!E:E,"Not Found")</f>
        <v>1095.72</v>
      </c>
      <c r="S633">
        <f>_xlfn.XLOOKUP(Table4[[#This Row],[ProductID]],Products!A:A,Products!F:F, "Not Found")</f>
        <v>822.2</v>
      </c>
      <c r="T633" t="str">
        <f>_xlfn.XLOOKUP(Table4[[#This Row],[CustomerID]],Customers!A:A,Customers!D:D, "Not Found")</f>
        <v>M</v>
      </c>
      <c r="U633" s="6">
        <f>_xlfn.XLOOKUP(Table4[[#This Row],[CustomerID]],Customers!A:A,Customers!E:E, "Not Found")</f>
        <v>22556</v>
      </c>
      <c r="V633">
        <f ca="1">DATEDIF(Table4[[#This Row],[CustomerBirthday]], TODAY(), "Y")</f>
        <v>64</v>
      </c>
      <c r="W633" t="str" cm="1">
        <f t="array" aca="1" ref="W633" ca="1">_xlfn.IFS(Table4[[#This Row],[Age]]&lt;25, "Under 25",Table4[[#This Row],[Age]]=34, "25-34", Table4[[#This Row],[Age]]&lt;=49, "35-49", Table4[[#This Row],[Age]]&lt;=64, "50-64", Table4[[#This Row],[Age]]&gt;=65, "65+")</f>
        <v>50-64</v>
      </c>
      <c r="X633" t="str">
        <f>_xlfn.XLOOKUP(Table4[[#This Row],[StoreID]],Stores!A:A,Stores!B:B, "Not found")</f>
        <v>MegaMart New Michele</v>
      </c>
      <c r="Y633" t="str">
        <f>_xlfn.XLOOKUP(Table4[[#This Row],[StoreID]],Stores!A:A,Stores!C:C, "Not Found")</f>
        <v>New Michele</v>
      </c>
      <c r="Z633" t="str">
        <f>_xlfn.XLOOKUP(Table4[[#This Row],[StoreID]],Stores!A:A,Stores!D:D, "Not Found")</f>
        <v>West</v>
      </c>
    </row>
    <row r="634" spans="1:26">
      <c r="A634" t="s">
        <v>1500</v>
      </c>
      <c r="B634" s="1">
        <v>45854</v>
      </c>
      <c r="C634" t="s">
        <v>472</v>
      </c>
      <c r="D634" t="s">
        <v>739</v>
      </c>
      <c r="E634" t="s">
        <v>846</v>
      </c>
      <c r="F634">
        <v>5</v>
      </c>
      <c r="G634">
        <v>0.05</v>
      </c>
      <c r="H634" t="s">
        <v>875</v>
      </c>
      <c r="I634" s="4">
        <f>Table4[[#This Row],[Quantity]]*Table4[[#This Row],[UnitPrice]]</f>
        <v>5970.5999999999995</v>
      </c>
      <c r="J634" s="4">
        <f>Table4[[#This Row],[Gross Revenue]]*(1-Table4[[#This Row],[Discount]])</f>
        <v>5672.0699999999988</v>
      </c>
      <c r="K634" s="4">
        <f>Table4[[#This Row],[Quantity]]*Table4[[#This Row],[CostPrice]]</f>
        <v>4194.75</v>
      </c>
      <c r="L634" s="4">
        <f>Table4[[#This Row],[Net Revenue]]-Table4[[#This Row],[Total Cost]]</f>
        <v>1477.3199999999988</v>
      </c>
      <c r="M634" t="str">
        <f>_xlfn.XLOOKUP(Table4[[#This Row],[ProductID]], Products!A:A,Products!B:B, "Not Found")</f>
        <v>Step Smartphone</v>
      </c>
      <c r="N634" t="str">
        <f>TEXT(Table4[[#This Row],[Date]], "mmm")</f>
        <v>Jul</v>
      </c>
      <c r="O634" t="str">
        <f>TEXT(Table4[[#This Row],[Date]], "yyyy")</f>
        <v>2025</v>
      </c>
      <c r="P634" t="str">
        <f>_xlfn.XLOOKUP(Table4[[#This Row],[ProductID]],Products!A:A,Products!C:C, "Not Found")</f>
        <v>Electronics</v>
      </c>
      <c r="Q634" t="str">
        <f>_xlfn.XLOOKUP(Table4[[#This Row],[ProductID]],Products!A:A,Products!D:D,"Not Found")</f>
        <v>Smartphone</v>
      </c>
      <c r="R634">
        <f>_xlfn.XLOOKUP(Table4[[#This Row],[ProductID]],Products!A:A,Products!E:E,"Not Found")</f>
        <v>1194.1199999999999</v>
      </c>
      <c r="S634">
        <f>_xlfn.XLOOKUP(Table4[[#This Row],[ProductID]],Products!A:A,Products!F:F, "Not Found")</f>
        <v>838.95</v>
      </c>
      <c r="T634" t="str">
        <f>_xlfn.XLOOKUP(Table4[[#This Row],[CustomerID]],Customers!A:A,Customers!D:D, "Not Found")</f>
        <v>M</v>
      </c>
      <c r="U634" s="6">
        <f>_xlfn.XLOOKUP(Table4[[#This Row],[CustomerID]],Customers!A:A,Customers!E:E, "Not Found")</f>
        <v>21466</v>
      </c>
      <c r="V634">
        <f ca="1">DATEDIF(Table4[[#This Row],[CustomerBirthday]], TODAY(), "Y")</f>
        <v>67</v>
      </c>
      <c r="W634" t="str" cm="1">
        <f t="array" aca="1" ref="W634" ca="1">_xlfn.IFS(Table4[[#This Row],[Age]]&lt;25, "Under 25",Table4[[#This Row],[Age]]=34, "25-34", Table4[[#This Row],[Age]]&lt;=49, "35-49", Table4[[#This Row],[Age]]&lt;=64, "50-64", Table4[[#This Row],[Age]]&gt;=65, "65+")</f>
        <v>65+</v>
      </c>
      <c r="X634" t="str">
        <f>_xlfn.XLOOKUP(Table4[[#This Row],[StoreID]],Stores!A:A,Stores!B:B, "Not found")</f>
        <v>MegaMart Johnmouth</v>
      </c>
      <c r="Y634" t="str">
        <f>_xlfn.XLOOKUP(Table4[[#This Row],[StoreID]],Stores!A:A,Stores!C:C, "Not Found")</f>
        <v>Johnmouth</v>
      </c>
      <c r="Z634" t="str">
        <f>_xlfn.XLOOKUP(Table4[[#This Row],[StoreID]],Stores!A:A,Stores!D:D, "Not Found")</f>
        <v>East</v>
      </c>
    </row>
    <row r="635" spans="1:26">
      <c r="A635" t="s">
        <v>1501</v>
      </c>
      <c r="B635" s="1">
        <v>45650</v>
      </c>
      <c r="C635" t="s">
        <v>683</v>
      </c>
      <c r="D635" t="s">
        <v>822</v>
      </c>
      <c r="E635" t="s">
        <v>842</v>
      </c>
      <c r="F635">
        <v>2</v>
      </c>
      <c r="G635">
        <v>0.05</v>
      </c>
      <c r="H635" t="s">
        <v>871</v>
      </c>
      <c r="I635" s="4">
        <f>Table4[[#This Row],[Quantity]]*Table4[[#This Row],[UnitPrice]]</f>
        <v>2432.7199999999998</v>
      </c>
      <c r="J635" s="4">
        <f>Table4[[#This Row],[Gross Revenue]]*(1-Table4[[#This Row],[Discount]])</f>
        <v>2311.0839999999998</v>
      </c>
      <c r="K635" s="4">
        <f>Table4[[#This Row],[Quantity]]*Table4[[#This Row],[CostPrice]]</f>
        <v>1589.6</v>
      </c>
      <c r="L635" s="4">
        <f>Table4[[#This Row],[Net Revenue]]-Table4[[#This Row],[Total Cost]]</f>
        <v>721.48399999999992</v>
      </c>
      <c r="M635" t="str">
        <f>_xlfn.XLOOKUP(Table4[[#This Row],[ProductID]], Products!A:A,Products!B:B, "Not Found")</f>
        <v>Nor Bags</v>
      </c>
      <c r="N635" t="str">
        <f>TEXT(Table4[[#This Row],[Date]], "mmm")</f>
        <v>Dec</v>
      </c>
      <c r="O635" t="str">
        <f>TEXT(Table4[[#This Row],[Date]], "yyyy")</f>
        <v>2024</v>
      </c>
      <c r="P635" t="str">
        <f>_xlfn.XLOOKUP(Table4[[#This Row],[ProductID]],Products!A:A,Products!C:C, "Not Found")</f>
        <v>Fashion</v>
      </c>
      <c r="Q635" t="str">
        <f>_xlfn.XLOOKUP(Table4[[#This Row],[ProductID]],Products!A:A,Products!D:D,"Not Found")</f>
        <v>Bags</v>
      </c>
      <c r="R635">
        <f>_xlfn.XLOOKUP(Table4[[#This Row],[ProductID]],Products!A:A,Products!E:E,"Not Found")</f>
        <v>1216.3599999999999</v>
      </c>
      <c r="S635">
        <f>_xlfn.XLOOKUP(Table4[[#This Row],[ProductID]],Products!A:A,Products!F:F, "Not Found")</f>
        <v>794.8</v>
      </c>
      <c r="T635" t="str">
        <f>_xlfn.XLOOKUP(Table4[[#This Row],[CustomerID]],Customers!A:A,Customers!D:D, "Not Found")</f>
        <v>M</v>
      </c>
      <c r="U635" s="6">
        <f>_xlfn.XLOOKUP(Table4[[#This Row],[CustomerID]],Customers!A:A,Customers!E:E, "Not Found")</f>
        <v>36771</v>
      </c>
      <c r="V635">
        <f ca="1">DATEDIF(Table4[[#This Row],[CustomerBirthday]], TODAY(), "Y")</f>
        <v>25</v>
      </c>
      <c r="W635" t="str" cm="1">
        <f t="array" aca="1" ref="W635" ca="1">_xlfn.IFS(Table4[[#This Row],[Age]]&lt;25, "Under 25",Table4[[#This Row],[Age]]=34, "25-34", Table4[[#This Row],[Age]]&lt;=49, "35-49", Table4[[#This Row],[Age]]&lt;=64, "50-64", Table4[[#This Row],[Age]]&gt;=65, "65+")</f>
        <v>35-49</v>
      </c>
      <c r="X635" t="str">
        <f>_xlfn.XLOOKUP(Table4[[#This Row],[StoreID]],Stores!A:A,Stores!B:B, "Not found")</f>
        <v>MegaMart Brianahaven</v>
      </c>
      <c r="Y635" t="str">
        <f>_xlfn.XLOOKUP(Table4[[#This Row],[StoreID]],Stores!A:A,Stores!C:C, "Not Found")</f>
        <v>Brianahaven</v>
      </c>
      <c r="Z635" t="str">
        <f>_xlfn.XLOOKUP(Table4[[#This Row],[StoreID]],Stores!A:A,Stores!D:D, "Not Found")</f>
        <v>North</v>
      </c>
    </row>
    <row r="636" spans="1:26">
      <c r="A636" t="s">
        <v>1502</v>
      </c>
      <c r="B636" s="1">
        <v>45309</v>
      </c>
      <c r="C636" t="s">
        <v>195</v>
      </c>
      <c r="D636" t="s">
        <v>814</v>
      </c>
      <c r="E636" t="s">
        <v>835</v>
      </c>
      <c r="F636">
        <v>1</v>
      </c>
      <c r="G636">
        <v>0.15</v>
      </c>
      <c r="H636" t="s">
        <v>875</v>
      </c>
      <c r="I636" s="4">
        <f>Table4[[#This Row],[Quantity]]*Table4[[#This Row],[UnitPrice]]</f>
        <v>1286.55</v>
      </c>
      <c r="J636" s="4">
        <f>Table4[[#This Row],[Gross Revenue]]*(1-Table4[[#This Row],[Discount]])</f>
        <v>1093.5674999999999</v>
      </c>
      <c r="K636" s="4">
        <f>Table4[[#This Row],[Quantity]]*Table4[[#This Row],[CostPrice]]</f>
        <v>797.54</v>
      </c>
      <c r="L636" s="4">
        <f>Table4[[#This Row],[Net Revenue]]-Table4[[#This Row],[Total Cost]]</f>
        <v>296.02749999999992</v>
      </c>
      <c r="M636" t="str">
        <f>_xlfn.XLOOKUP(Table4[[#This Row],[ProductID]], Products!A:A,Products!B:B, "Not Found")</f>
        <v>Least Accessories</v>
      </c>
      <c r="N636" t="str">
        <f>TEXT(Table4[[#This Row],[Date]], "mmm")</f>
        <v>Jan</v>
      </c>
      <c r="O636" t="str">
        <f>TEXT(Table4[[#This Row],[Date]], "yyyy")</f>
        <v>2024</v>
      </c>
      <c r="P636" t="str">
        <f>_xlfn.XLOOKUP(Table4[[#This Row],[ProductID]],Products!A:A,Products!C:C, "Not Found")</f>
        <v>Fashion</v>
      </c>
      <c r="Q636" t="str">
        <f>_xlfn.XLOOKUP(Table4[[#This Row],[ProductID]],Products!A:A,Products!D:D,"Not Found")</f>
        <v>Accessories</v>
      </c>
      <c r="R636">
        <f>_xlfn.XLOOKUP(Table4[[#This Row],[ProductID]],Products!A:A,Products!E:E,"Not Found")</f>
        <v>1286.55</v>
      </c>
      <c r="S636">
        <f>_xlfn.XLOOKUP(Table4[[#This Row],[ProductID]],Products!A:A,Products!F:F, "Not Found")</f>
        <v>797.54</v>
      </c>
      <c r="T636" t="str">
        <f>_xlfn.XLOOKUP(Table4[[#This Row],[CustomerID]],Customers!A:A,Customers!D:D, "Not Found")</f>
        <v>M</v>
      </c>
      <c r="U636" s="6">
        <f>_xlfn.XLOOKUP(Table4[[#This Row],[CustomerID]],Customers!A:A,Customers!E:E, "Not Found")</f>
        <v>25009</v>
      </c>
      <c r="V636">
        <f ca="1">DATEDIF(Table4[[#This Row],[CustomerBirthday]], TODAY(), "Y")</f>
        <v>58</v>
      </c>
      <c r="W636" t="str" cm="1">
        <f t="array" aca="1" ref="W636" ca="1">_xlfn.IFS(Table4[[#This Row],[Age]]&lt;25, "Under 25",Table4[[#This Row],[Age]]=34, "25-34", Table4[[#This Row],[Age]]&lt;=49, "35-49", Table4[[#This Row],[Age]]&lt;=64, "50-64", Table4[[#This Row],[Age]]&gt;=65, "65+")</f>
        <v>50-64</v>
      </c>
      <c r="X636" t="str">
        <f>_xlfn.XLOOKUP(Table4[[#This Row],[StoreID]],Stores!A:A,Stores!B:B, "Not found")</f>
        <v>MegaMart Peckmouth</v>
      </c>
      <c r="Y636" t="str">
        <f>_xlfn.XLOOKUP(Table4[[#This Row],[StoreID]],Stores!A:A,Stores!C:C, "Not Found")</f>
        <v>Peckmouth</v>
      </c>
      <c r="Z636" t="str">
        <f>_xlfn.XLOOKUP(Table4[[#This Row],[StoreID]],Stores!A:A,Stores!D:D, "Not Found")</f>
        <v>East</v>
      </c>
    </row>
    <row r="637" spans="1:26">
      <c r="A637" t="s">
        <v>1503</v>
      </c>
      <c r="B637" s="1">
        <v>45643</v>
      </c>
      <c r="C637" t="s">
        <v>621</v>
      </c>
      <c r="D637" t="s">
        <v>742</v>
      </c>
      <c r="E637" t="s">
        <v>842</v>
      </c>
      <c r="F637">
        <v>2</v>
      </c>
      <c r="G637">
        <v>0.05</v>
      </c>
      <c r="H637" t="s">
        <v>865</v>
      </c>
      <c r="I637" s="4">
        <f>Table4[[#This Row],[Quantity]]*Table4[[#This Row],[UnitPrice]]</f>
        <v>497.14</v>
      </c>
      <c r="J637" s="4">
        <f>Table4[[#This Row],[Gross Revenue]]*(1-Table4[[#This Row],[Discount]])</f>
        <v>472.28299999999996</v>
      </c>
      <c r="K637" s="4">
        <f>Table4[[#This Row],[Quantity]]*Table4[[#This Row],[CostPrice]]</f>
        <v>381.34</v>
      </c>
      <c r="L637" s="4">
        <f>Table4[[#This Row],[Net Revenue]]-Table4[[#This Row],[Total Cost]]</f>
        <v>90.942999999999984</v>
      </c>
      <c r="M637" t="str">
        <f>_xlfn.XLOOKUP(Table4[[#This Row],[ProductID]], Products!A:A,Products!B:B, "Not Found")</f>
        <v>Either Headphones</v>
      </c>
      <c r="N637" t="str">
        <f>TEXT(Table4[[#This Row],[Date]], "mmm")</f>
        <v>Dec</v>
      </c>
      <c r="O637" t="str">
        <f>TEXT(Table4[[#This Row],[Date]], "yyyy")</f>
        <v>2024</v>
      </c>
      <c r="P637" t="str">
        <f>_xlfn.XLOOKUP(Table4[[#This Row],[ProductID]],Products!A:A,Products!C:C, "Not Found")</f>
        <v>Electronics</v>
      </c>
      <c r="Q637" t="str">
        <f>_xlfn.XLOOKUP(Table4[[#This Row],[ProductID]],Products!A:A,Products!D:D,"Not Found")</f>
        <v>Headphones</v>
      </c>
      <c r="R637">
        <f>_xlfn.XLOOKUP(Table4[[#This Row],[ProductID]],Products!A:A,Products!E:E,"Not Found")</f>
        <v>248.57</v>
      </c>
      <c r="S637">
        <f>_xlfn.XLOOKUP(Table4[[#This Row],[ProductID]],Products!A:A,Products!F:F, "Not Found")</f>
        <v>190.67</v>
      </c>
      <c r="T637" t="str">
        <f>_xlfn.XLOOKUP(Table4[[#This Row],[CustomerID]],Customers!A:A,Customers!D:D, "Not Found")</f>
        <v>M</v>
      </c>
      <c r="U637" s="6">
        <f>_xlfn.XLOOKUP(Table4[[#This Row],[CustomerID]],Customers!A:A,Customers!E:E, "Not Found")</f>
        <v>35802</v>
      </c>
      <c r="V637">
        <f ca="1">DATEDIF(Table4[[#This Row],[CustomerBirthday]], TODAY(), "Y")</f>
        <v>28</v>
      </c>
      <c r="W637" t="str" cm="1">
        <f t="array" aca="1" ref="W637" ca="1">_xlfn.IFS(Table4[[#This Row],[Age]]&lt;25, "Under 25",Table4[[#This Row],[Age]]=34, "25-34", Table4[[#This Row],[Age]]&lt;=49, "35-49", Table4[[#This Row],[Age]]&lt;=64, "50-64", Table4[[#This Row],[Age]]&gt;=65, "65+")</f>
        <v>35-49</v>
      </c>
      <c r="X637" t="str">
        <f>_xlfn.XLOOKUP(Table4[[#This Row],[StoreID]],Stores!A:A,Stores!B:B, "Not found")</f>
        <v>MegaMart Brianahaven</v>
      </c>
      <c r="Y637" t="str">
        <f>_xlfn.XLOOKUP(Table4[[#This Row],[StoreID]],Stores!A:A,Stores!C:C, "Not Found")</f>
        <v>Brianahaven</v>
      </c>
      <c r="Z637" t="str">
        <f>_xlfn.XLOOKUP(Table4[[#This Row],[StoreID]],Stores!A:A,Stores!D:D, "Not Found")</f>
        <v>North</v>
      </c>
    </row>
    <row r="638" spans="1:26">
      <c r="A638" t="s">
        <v>1504</v>
      </c>
      <c r="B638" s="1">
        <v>45179</v>
      </c>
      <c r="C638" t="s">
        <v>310</v>
      </c>
      <c r="D638" t="s">
        <v>734</v>
      </c>
      <c r="E638" t="s">
        <v>831</v>
      </c>
      <c r="F638">
        <v>1</v>
      </c>
      <c r="G638">
        <v>0.15</v>
      </c>
      <c r="H638" t="s">
        <v>868</v>
      </c>
      <c r="I638" s="4">
        <f>Table4[[#This Row],[Quantity]]*Table4[[#This Row],[UnitPrice]]</f>
        <v>109.78</v>
      </c>
      <c r="J638" s="4">
        <f>Table4[[#This Row],[Gross Revenue]]*(1-Table4[[#This Row],[Discount]])</f>
        <v>93.313000000000002</v>
      </c>
      <c r="K638" s="4">
        <f>Table4[[#This Row],[Quantity]]*Table4[[#This Row],[CostPrice]]</f>
        <v>70.59</v>
      </c>
      <c r="L638" s="4">
        <f>Table4[[#This Row],[Net Revenue]]-Table4[[#This Row],[Total Cost]]</f>
        <v>22.722999999999999</v>
      </c>
      <c r="M638" t="str">
        <f>_xlfn.XLOOKUP(Table4[[#This Row],[ProductID]], Products!A:A,Products!B:B, "Not Found")</f>
        <v>Recognize Footwear</v>
      </c>
      <c r="N638" t="str">
        <f>TEXT(Table4[[#This Row],[Date]], "mmm")</f>
        <v>Sep</v>
      </c>
      <c r="O638" t="str">
        <f>TEXT(Table4[[#This Row],[Date]], "yyyy")</f>
        <v>2023</v>
      </c>
      <c r="P638" t="str">
        <f>_xlfn.XLOOKUP(Table4[[#This Row],[ProductID]],Products!A:A,Products!C:C, "Not Found")</f>
        <v>Fashion</v>
      </c>
      <c r="Q638" t="str">
        <f>_xlfn.XLOOKUP(Table4[[#This Row],[ProductID]],Products!A:A,Products!D:D,"Not Found")</f>
        <v>Footwear</v>
      </c>
      <c r="R638">
        <f>_xlfn.XLOOKUP(Table4[[#This Row],[ProductID]],Products!A:A,Products!E:E,"Not Found")</f>
        <v>109.78</v>
      </c>
      <c r="S638">
        <f>_xlfn.XLOOKUP(Table4[[#This Row],[ProductID]],Products!A:A,Products!F:F, "Not Found")</f>
        <v>70.59</v>
      </c>
      <c r="T638" t="str">
        <f>_xlfn.XLOOKUP(Table4[[#This Row],[CustomerID]],Customers!A:A,Customers!D:D, "Not Found")</f>
        <v>M</v>
      </c>
      <c r="U638" s="6">
        <f>_xlfn.XLOOKUP(Table4[[#This Row],[CustomerID]],Customers!A:A,Customers!E:E, "Not Found")</f>
        <v>37752</v>
      </c>
      <c r="V638">
        <f ca="1">DATEDIF(Table4[[#This Row],[CustomerBirthday]], TODAY(), "Y")</f>
        <v>23</v>
      </c>
      <c r="W638" t="str" cm="1">
        <f t="array" aca="1" ref="W638" ca="1">_xlfn.IFS(Table4[[#This Row],[Age]]&lt;25, "Under 25",Table4[[#This Row],[Age]]=34, "25-34", Table4[[#This Row],[Age]]&lt;=49, "35-49", Table4[[#This Row],[Age]]&lt;=64, "50-64", Table4[[#This Row],[Age]]&gt;=65, "65+")</f>
        <v>Under 25</v>
      </c>
      <c r="X638" t="str">
        <f>_xlfn.XLOOKUP(Table4[[#This Row],[StoreID]],Stores!A:A,Stores!B:B, "Not found")</f>
        <v>MegaMart Jimenezborough</v>
      </c>
      <c r="Y638" t="str">
        <f>_xlfn.XLOOKUP(Table4[[#This Row],[StoreID]],Stores!A:A,Stores!C:C, "Not Found")</f>
        <v>Jimenezborough</v>
      </c>
      <c r="Z638" t="str">
        <f>_xlfn.XLOOKUP(Table4[[#This Row],[StoreID]],Stores!A:A,Stores!D:D, "Not Found")</f>
        <v>South</v>
      </c>
    </row>
    <row r="639" spans="1:26">
      <c r="A639" t="s">
        <v>1505</v>
      </c>
      <c r="B639" s="1">
        <v>45555</v>
      </c>
      <c r="C639" t="s">
        <v>516</v>
      </c>
      <c r="D639" t="s">
        <v>734</v>
      </c>
      <c r="E639" t="s">
        <v>839</v>
      </c>
      <c r="F639">
        <v>3</v>
      </c>
      <c r="G639">
        <v>0.15</v>
      </c>
      <c r="H639" t="s">
        <v>875</v>
      </c>
      <c r="I639" s="4">
        <f>Table4[[#This Row],[Quantity]]*Table4[[#This Row],[UnitPrice]]</f>
        <v>329.34000000000003</v>
      </c>
      <c r="J639" s="4">
        <f>Table4[[#This Row],[Gross Revenue]]*(1-Table4[[#This Row],[Discount]])</f>
        <v>279.93900000000002</v>
      </c>
      <c r="K639" s="4">
        <f>Table4[[#This Row],[Quantity]]*Table4[[#This Row],[CostPrice]]</f>
        <v>211.77</v>
      </c>
      <c r="L639" s="4">
        <f>Table4[[#This Row],[Net Revenue]]-Table4[[#This Row],[Total Cost]]</f>
        <v>68.169000000000011</v>
      </c>
      <c r="M639" t="str">
        <f>_xlfn.XLOOKUP(Table4[[#This Row],[ProductID]], Products!A:A,Products!B:B, "Not Found")</f>
        <v>Recognize Footwear</v>
      </c>
      <c r="N639" t="str">
        <f>TEXT(Table4[[#This Row],[Date]], "mmm")</f>
        <v>Sep</v>
      </c>
      <c r="O639" t="str">
        <f>TEXT(Table4[[#This Row],[Date]], "yyyy")</f>
        <v>2024</v>
      </c>
      <c r="P639" t="str">
        <f>_xlfn.XLOOKUP(Table4[[#This Row],[ProductID]],Products!A:A,Products!C:C, "Not Found")</f>
        <v>Fashion</v>
      </c>
      <c r="Q639" t="str">
        <f>_xlfn.XLOOKUP(Table4[[#This Row],[ProductID]],Products!A:A,Products!D:D,"Not Found")</f>
        <v>Footwear</v>
      </c>
      <c r="R639">
        <f>_xlfn.XLOOKUP(Table4[[#This Row],[ProductID]],Products!A:A,Products!E:E,"Not Found")</f>
        <v>109.78</v>
      </c>
      <c r="S639">
        <f>_xlfn.XLOOKUP(Table4[[#This Row],[ProductID]],Products!A:A,Products!F:F, "Not Found")</f>
        <v>70.59</v>
      </c>
      <c r="T639" t="str">
        <f>_xlfn.XLOOKUP(Table4[[#This Row],[CustomerID]],Customers!A:A,Customers!D:D, "Not Found")</f>
        <v>M</v>
      </c>
      <c r="U639" s="6">
        <f>_xlfn.XLOOKUP(Table4[[#This Row],[CustomerID]],Customers!A:A,Customers!E:E, "Not Found")</f>
        <v>38558</v>
      </c>
      <c r="V639">
        <f ca="1">DATEDIF(Table4[[#This Row],[CustomerBirthday]], TODAY(), "Y")</f>
        <v>21</v>
      </c>
      <c r="W639" t="str" cm="1">
        <f t="array" aca="1" ref="W639" ca="1">_xlfn.IFS(Table4[[#This Row],[Age]]&lt;25, "Under 25",Table4[[#This Row],[Age]]=34, "25-34", Table4[[#This Row],[Age]]&lt;=49, "35-49", Table4[[#This Row],[Age]]&lt;=64, "50-64", Table4[[#This Row],[Age]]&gt;=65, "65+")</f>
        <v>Under 25</v>
      </c>
      <c r="X639" t="str">
        <f>_xlfn.XLOOKUP(Table4[[#This Row],[StoreID]],Stores!A:A,Stores!B:B, "Not found")</f>
        <v>MegaMart New Michele</v>
      </c>
      <c r="Y639" t="str">
        <f>_xlfn.XLOOKUP(Table4[[#This Row],[StoreID]],Stores!A:A,Stores!C:C, "Not Found")</f>
        <v>New Michele</v>
      </c>
      <c r="Z639" t="str">
        <f>_xlfn.XLOOKUP(Table4[[#This Row],[StoreID]],Stores!A:A,Stores!D:D, "Not Found")</f>
        <v>West</v>
      </c>
    </row>
    <row r="640" spans="1:26">
      <c r="A640" t="s">
        <v>1506</v>
      </c>
      <c r="B640" s="1">
        <v>45385</v>
      </c>
      <c r="C640" t="s">
        <v>636</v>
      </c>
      <c r="D640" t="s">
        <v>759</v>
      </c>
      <c r="E640" t="s">
        <v>846</v>
      </c>
      <c r="F640">
        <v>5</v>
      </c>
      <c r="G640">
        <v>0.15</v>
      </c>
      <c r="H640" t="s">
        <v>875</v>
      </c>
      <c r="I640" s="4">
        <f>Table4[[#This Row],[Quantity]]*Table4[[#This Row],[UnitPrice]]</f>
        <v>5399.4500000000007</v>
      </c>
      <c r="J640" s="4">
        <f>Table4[[#This Row],[Gross Revenue]]*(1-Table4[[#This Row],[Discount]])</f>
        <v>4589.5325000000003</v>
      </c>
      <c r="K640" s="4">
        <f>Table4[[#This Row],[Quantity]]*Table4[[#This Row],[CostPrice]]</f>
        <v>3519.15</v>
      </c>
      <c r="L640" s="4">
        <f>Table4[[#This Row],[Net Revenue]]-Table4[[#This Row],[Total Cost]]</f>
        <v>1070.3825000000002</v>
      </c>
      <c r="M640" t="str">
        <f>_xlfn.XLOOKUP(Table4[[#This Row],[ProductID]], Products!A:A,Products!B:B, "Not Found")</f>
        <v>Democratic Smartphone</v>
      </c>
      <c r="N640" t="str">
        <f>TEXT(Table4[[#This Row],[Date]], "mmm")</f>
        <v>Apr</v>
      </c>
      <c r="O640" t="str">
        <f>TEXT(Table4[[#This Row],[Date]], "yyyy")</f>
        <v>2024</v>
      </c>
      <c r="P640" t="str">
        <f>_xlfn.XLOOKUP(Table4[[#This Row],[ProductID]],Products!A:A,Products!C:C, "Not Found")</f>
        <v>Electronics</v>
      </c>
      <c r="Q640" t="str">
        <f>_xlfn.XLOOKUP(Table4[[#This Row],[ProductID]],Products!A:A,Products!D:D,"Not Found")</f>
        <v>Smartphone</v>
      </c>
      <c r="R640">
        <f>_xlfn.XLOOKUP(Table4[[#This Row],[ProductID]],Products!A:A,Products!E:E,"Not Found")</f>
        <v>1079.8900000000001</v>
      </c>
      <c r="S640">
        <f>_xlfn.XLOOKUP(Table4[[#This Row],[ProductID]],Products!A:A,Products!F:F, "Not Found")</f>
        <v>703.83</v>
      </c>
      <c r="T640" t="str">
        <f>_xlfn.XLOOKUP(Table4[[#This Row],[CustomerID]],Customers!A:A,Customers!D:D, "Not Found")</f>
        <v>F</v>
      </c>
      <c r="U640" s="6">
        <f>_xlfn.XLOOKUP(Table4[[#This Row],[CustomerID]],Customers!A:A,Customers!E:E, "Not Found")</f>
        <v>21899</v>
      </c>
      <c r="V640">
        <f ca="1">DATEDIF(Table4[[#This Row],[CustomerBirthday]], TODAY(), "Y")</f>
        <v>66</v>
      </c>
      <c r="W640" t="str" cm="1">
        <f t="array" aca="1" ref="W640" ca="1">_xlfn.IFS(Table4[[#This Row],[Age]]&lt;25, "Under 25",Table4[[#This Row],[Age]]=34, "25-34", Table4[[#This Row],[Age]]&lt;=49, "35-49", Table4[[#This Row],[Age]]&lt;=64, "50-64", Table4[[#This Row],[Age]]&gt;=65, "65+")</f>
        <v>65+</v>
      </c>
      <c r="X640" t="str">
        <f>_xlfn.XLOOKUP(Table4[[#This Row],[StoreID]],Stores!A:A,Stores!B:B, "Not found")</f>
        <v>MegaMart Johnmouth</v>
      </c>
      <c r="Y640" t="str">
        <f>_xlfn.XLOOKUP(Table4[[#This Row],[StoreID]],Stores!A:A,Stores!C:C, "Not Found")</f>
        <v>Johnmouth</v>
      </c>
      <c r="Z640" t="str">
        <f>_xlfn.XLOOKUP(Table4[[#This Row],[StoreID]],Stores!A:A,Stores!D:D, "Not Found")</f>
        <v>East</v>
      </c>
    </row>
    <row r="641" spans="1:26">
      <c r="A641" t="s">
        <v>1507</v>
      </c>
      <c r="B641" s="1">
        <v>45283</v>
      </c>
      <c r="C641" t="s">
        <v>399</v>
      </c>
      <c r="D641" t="s">
        <v>804</v>
      </c>
      <c r="E641" t="s">
        <v>835</v>
      </c>
      <c r="F641">
        <v>2</v>
      </c>
      <c r="G641">
        <v>0</v>
      </c>
      <c r="H641" t="s">
        <v>875</v>
      </c>
      <c r="I641" s="4">
        <f>Table4[[#This Row],[Quantity]]*Table4[[#This Row],[UnitPrice]]</f>
        <v>1081.8800000000001</v>
      </c>
      <c r="J641" s="4">
        <f>Table4[[#This Row],[Gross Revenue]]*(1-Table4[[#This Row],[Discount]])</f>
        <v>1081.8800000000001</v>
      </c>
      <c r="K641" s="4">
        <f>Table4[[#This Row],[Quantity]]*Table4[[#This Row],[CostPrice]]</f>
        <v>796.5</v>
      </c>
      <c r="L641" s="4">
        <f>Table4[[#This Row],[Net Revenue]]-Table4[[#This Row],[Total Cost]]</f>
        <v>285.38000000000011</v>
      </c>
      <c r="M641" t="str">
        <f>_xlfn.XLOOKUP(Table4[[#This Row],[ProductID]], Products!A:A,Products!B:B, "Not Found")</f>
        <v>Church Clothing</v>
      </c>
      <c r="N641" t="str">
        <f>TEXT(Table4[[#This Row],[Date]], "mmm")</f>
        <v>Dec</v>
      </c>
      <c r="O641" t="str">
        <f>TEXT(Table4[[#This Row],[Date]], "yyyy")</f>
        <v>2023</v>
      </c>
      <c r="P641" t="str">
        <f>_xlfn.XLOOKUP(Table4[[#This Row],[ProductID]],Products!A:A,Products!C:C, "Not Found")</f>
        <v>Fashion</v>
      </c>
      <c r="Q641" t="str">
        <f>_xlfn.XLOOKUP(Table4[[#This Row],[ProductID]],Products!A:A,Products!D:D,"Not Found")</f>
        <v>Clothing</v>
      </c>
      <c r="R641">
        <f>_xlfn.XLOOKUP(Table4[[#This Row],[ProductID]],Products!A:A,Products!E:E,"Not Found")</f>
        <v>540.94000000000005</v>
      </c>
      <c r="S641">
        <f>_xlfn.XLOOKUP(Table4[[#This Row],[ProductID]],Products!A:A,Products!F:F, "Not Found")</f>
        <v>398.25</v>
      </c>
      <c r="T641" t="str">
        <f>_xlfn.XLOOKUP(Table4[[#This Row],[CustomerID]],Customers!A:A,Customers!D:D, "Not Found")</f>
        <v>F</v>
      </c>
      <c r="U641" s="6">
        <f>_xlfn.XLOOKUP(Table4[[#This Row],[CustomerID]],Customers!A:A,Customers!E:E, "Not Found")</f>
        <v>34980</v>
      </c>
      <c r="V641">
        <f ca="1">DATEDIF(Table4[[#This Row],[CustomerBirthday]], TODAY(), "Y")</f>
        <v>30</v>
      </c>
      <c r="W641" t="str" cm="1">
        <f t="array" aca="1" ref="W641" ca="1">_xlfn.IFS(Table4[[#This Row],[Age]]&lt;25, "Under 25",Table4[[#This Row],[Age]]=34, "25-34", Table4[[#This Row],[Age]]&lt;=49, "35-49", Table4[[#This Row],[Age]]&lt;=64, "50-64", Table4[[#This Row],[Age]]&gt;=65, "65+")</f>
        <v>35-49</v>
      </c>
      <c r="X641" t="str">
        <f>_xlfn.XLOOKUP(Table4[[#This Row],[StoreID]],Stores!A:A,Stores!B:B, "Not found")</f>
        <v>MegaMart Peckmouth</v>
      </c>
      <c r="Y641" t="str">
        <f>_xlfn.XLOOKUP(Table4[[#This Row],[StoreID]],Stores!A:A,Stores!C:C, "Not Found")</f>
        <v>Peckmouth</v>
      </c>
      <c r="Z641" t="str">
        <f>_xlfn.XLOOKUP(Table4[[#This Row],[StoreID]],Stores!A:A,Stores!D:D, "Not Found")</f>
        <v>East</v>
      </c>
    </row>
    <row r="642" spans="1:26">
      <c r="A642" t="s">
        <v>1508</v>
      </c>
      <c r="B642" s="1">
        <v>45336</v>
      </c>
      <c r="C642" t="s">
        <v>527</v>
      </c>
      <c r="D642" t="s">
        <v>802</v>
      </c>
      <c r="E642" t="s">
        <v>831</v>
      </c>
      <c r="F642">
        <v>3</v>
      </c>
      <c r="G642">
        <v>0.1</v>
      </c>
      <c r="H642" t="s">
        <v>868</v>
      </c>
      <c r="I642" s="4">
        <f>Table4[[#This Row],[Quantity]]*Table4[[#This Row],[UnitPrice]]</f>
        <v>1100.79</v>
      </c>
      <c r="J642" s="4">
        <f>Table4[[#This Row],[Gross Revenue]]*(1-Table4[[#This Row],[Discount]])</f>
        <v>990.71100000000001</v>
      </c>
      <c r="K642" s="4">
        <f>Table4[[#This Row],[Quantity]]*Table4[[#This Row],[CostPrice]]</f>
        <v>855.69</v>
      </c>
      <c r="L642" s="4">
        <f>Table4[[#This Row],[Net Revenue]]-Table4[[#This Row],[Total Cost]]</f>
        <v>135.02099999999996</v>
      </c>
      <c r="M642" t="str">
        <f>_xlfn.XLOOKUP(Table4[[#This Row],[ProductID]], Products!A:A,Products!B:B, "Not Found")</f>
        <v>Stage Footwear</v>
      </c>
      <c r="N642" t="str">
        <f>TEXT(Table4[[#This Row],[Date]], "mmm")</f>
        <v>Feb</v>
      </c>
      <c r="O642" t="str">
        <f>TEXT(Table4[[#This Row],[Date]], "yyyy")</f>
        <v>2024</v>
      </c>
      <c r="P642" t="str">
        <f>_xlfn.XLOOKUP(Table4[[#This Row],[ProductID]],Products!A:A,Products!C:C, "Not Found")</f>
        <v>Fashion</v>
      </c>
      <c r="Q642" t="str">
        <f>_xlfn.XLOOKUP(Table4[[#This Row],[ProductID]],Products!A:A,Products!D:D,"Not Found")</f>
        <v>Footwear</v>
      </c>
      <c r="R642">
        <f>_xlfn.XLOOKUP(Table4[[#This Row],[ProductID]],Products!A:A,Products!E:E,"Not Found")</f>
        <v>366.93</v>
      </c>
      <c r="S642">
        <f>_xlfn.XLOOKUP(Table4[[#This Row],[ProductID]],Products!A:A,Products!F:F, "Not Found")</f>
        <v>285.23</v>
      </c>
      <c r="T642" t="str">
        <f>_xlfn.XLOOKUP(Table4[[#This Row],[CustomerID]],Customers!A:A,Customers!D:D, "Not Found")</f>
        <v>F</v>
      </c>
      <c r="U642" s="6">
        <f>_xlfn.XLOOKUP(Table4[[#This Row],[CustomerID]],Customers!A:A,Customers!E:E, "Not Found")</f>
        <v>21861</v>
      </c>
      <c r="V642">
        <f ca="1">DATEDIF(Table4[[#This Row],[CustomerBirthday]], TODAY(), "Y")</f>
        <v>66</v>
      </c>
      <c r="W642" t="str" cm="1">
        <f t="array" aca="1" ref="W642" ca="1">_xlfn.IFS(Table4[[#This Row],[Age]]&lt;25, "Under 25",Table4[[#This Row],[Age]]=34, "25-34", Table4[[#This Row],[Age]]&lt;=49, "35-49", Table4[[#This Row],[Age]]&lt;=64, "50-64", Table4[[#This Row],[Age]]&gt;=65, "65+")</f>
        <v>65+</v>
      </c>
      <c r="X642" t="str">
        <f>_xlfn.XLOOKUP(Table4[[#This Row],[StoreID]],Stores!A:A,Stores!B:B, "Not found")</f>
        <v>MegaMart Jimenezborough</v>
      </c>
      <c r="Y642" t="str">
        <f>_xlfn.XLOOKUP(Table4[[#This Row],[StoreID]],Stores!A:A,Stores!C:C, "Not Found")</f>
        <v>Jimenezborough</v>
      </c>
      <c r="Z642" t="str">
        <f>_xlfn.XLOOKUP(Table4[[#This Row],[StoreID]],Stores!A:A,Stores!D:D, "Not Found")</f>
        <v>South</v>
      </c>
    </row>
    <row r="643" spans="1:26">
      <c r="A643" t="s">
        <v>1509</v>
      </c>
      <c r="B643" s="1">
        <v>45383</v>
      </c>
      <c r="C643" t="s">
        <v>258</v>
      </c>
      <c r="D643" t="s">
        <v>800</v>
      </c>
      <c r="E643" t="s">
        <v>842</v>
      </c>
      <c r="F643">
        <v>4</v>
      </c>
      <c r="G643">
        <v>0.15</v>
      </c>
      <c r="H643" t="s">
        <v>875</v>
      </c>
      <c r="I643" s="4">
        <f>Table4[[#This Row],[Quantity]]*Table4[[#This Row],[UnitPrice]]</f>
        <v>7810.6</v>
      </c>
      <c r="J643" s="4">
        <f>Table4[[#This Row],[Gross Revenue]]*(1-Table4[[#This Row],[Discount]])</f>
        <v>6639.01</v>
      </c>
      <c r="K643" s="4">
        <f>Table4[[#This Row],[Quantity]]*Table4[[#This Row],[CostPrice]]</f>
        <v>5805.08</v>
      </c>
      <c r="L643" s="4">
        <f>Table4[[#This Row],[Net Revenue]]-Table4[[#This Row],[Total Cost]]</f>
        <v>833.93000000000029</v>
      </c>
      <c r="M643" t="str">
        <f>_xlfn.XLOOKUP(Table4[[#This Row],[ProductID]], Products!A:A,Products!B:B, "Not Found")</f>
        <v>Book Television</v>
      </c>
      <c r="N643" t="str">
        <f>TEXT(Table4[[#This Row],[Date]], "mmm")</f>
        <v>Apr</v>
      </c>
      <c r="O643" t="str">
        <f>TEXT(Table4[[#This Row],[Date]], "yyyy")</f>
        <v>2024</v>
      </c>
      <c r="P643" t="str">
        <f>_xlfn.XLOOKUP(Table4[[#This Row],[ProductID]],Products!A:A,Products!C:C, "Not Found")</f>
        <v>Electronics</v>
      </c>
      <c r="Q643" t="str">
        <f>_xlfn.XLOOKUP(Table4[[#This Row],[ProductID]],Products!A:A,Products!D:D,"Not Found")</f>
        <v>Television</v>
      </c>
      <c r="R643">
        <f>_xlfn.XLOOKUP(Table4[[#This Row],[ProductID]],Products!A:A,Products!E:E,"Not Found")</f>
        <v>1952.65</v>
      </c>
      <c r="S643">
        <f>_xlfn.XLOOKUP(Table4[[#This Row],[ProductID]],Products!A:A,Products!F:F, "Not Found")</f>
        <v>1451.27</v>
      </c>
      <c r="T643" t="str">
        <f>_xlfn.XLOOKUP(Table4[[#This Row],[CustomerID]],Customers!A:A,Customers!D:D, "Not Found")</f>
        <v>F</v>
      </c>
      <c r="U643" s="6">
        <f>_xlfn.XLOOKUP(Table4[[#This Row],[CustomerID]],Customers!A:A,Customers!E:E, "Not Found")</f>
        <v>29746</v>
      </c>
      <c r="V643">
        <f ca="1">DATEDIF(Table4[[#This Row],[CustomerBirthday]], TODAY(), "Y")</f>
        <v>45</v>
      </c>
      <c r="W643" t="str" cm="1">
        <f t="array" aca="1" ref="W643" ca="1">_xlfn.IFS(Table4[[#This Row],[Age]]&lt;25, "Under 25",Table4[[#This Row],[Age]]=34, "25-34", Table4[[#This Row],[Age]]&lt;=49, "35-49", Table4[[#This Row],[Age]]&lt;=64, "50-64", Table4[[#This Row],[Age]]&gt;=65, "65+")</f>
        <v>35-49</v>
      </c>
      <c r="X643" t="str">
        <f>_xlfn.XLOOKUP(Table4[[#This Row],[StoreID]],Stores!A:A,Stores!B:B, "Not found")</f>
        <v>MegaMart Brianahaven</v>
      </c>
      <c r="Y643" t="str">
        <f>_xlfn.XLOOKUP(Table4[[#This Row],[StoreID]],Stores!A:A,Stores!C:C, "Not Found")</f>
        <v>Brianahaven</v>
      </c>
      <c r="Z643" t="str">
        <f>_xlfn.XLOOKUP(Table4[[#This Row],[StoreID]],Stores!A:A,Stores!D:D, "Not Found")</f>
        <v>North</v>
      </c>
    </row>
    <row r="644" spans="1:26">
      <c r="A644" t="s">
        <v>1510</v>
      </c>
      <c r="B644" s="1">
        <v>45334</v>
      </c>
      <c r="C644" t="s">
        <v>175</v>
      </c>
      <c r="D644" t="s">
        <v>812</v>
      </c>
      <c r="E644" t="s">
        <v>839</v>
      </c>
      <c r="F644">
        <v>4</v>
      </c>
      <c r="G644">
        <v>0.05</v>
      </c>
      <c r="H644" t="s">
        <v>868</v>
      </c>
      <c r="I644" s="4">
        <f>Table4[[#This Row],[Quantity]]*Table4[[#This Row],[UnitPrice]]</f>
        <v>2257.6799999999998</v>
      </c>
      <c r="J644" s="4">
        <f>Table4[[#This Row],[Gross Revenue]]*(1-Table4[[#This Row],[Discount]])</f>
        <v>2144.7959999999998</v>
      </c>
      <c r="K644" s="4">
        <f>Table4[[#This Row],[Quantity]]*Table4[[#This Row],[CostPrice]]</f>
        <v>1175.8399999999999</v>
      </c>
      <c r="L644" s="4">
        <f>Table4[[#This Row],[Net Revenue]]-Table4[[#This Row],[Total Cost]]</f>
        <v>968.9559999999999</v>
      </c>
      <c r="M644" t="str">
        <f>_xlfn.XLOOKUP(Table4[[#This Row],[ProductID]], Products!A:A,Products!B:B, "Not Found")</f>
        <v>Soon Accessories</v>
      </c>
      <c r="N644" t="str">
        <f>TEXT(Table4[[#This Row],[Date]], "mmm")</f>
        <v>Feb</v>
      </c>
      <c r="O644" t="str">
        <f>TEXT(Table4[[#This Row],[Date]], "yyyy")</f>
        <v>2024</v>
      </c>
      <c r="P644" t="str">
        <f>_xlfn.XLOOKUP(Table4[[#This Row],[ProductID]],Products!A:A,Products!C:C, "Not Found")</f>
        <v>Fashion</v>
      </c>
      <c r="Q644" t="str">
        <f>_xlfn.XLOOKUP(Table4[[#This Row],[ProductID]],Products!A:A,Products!D:D,"Not Found")</f>
        <v>Accessories</v>
      </c>
      <c r="R644">
        <f>_xlfn.XLOOKUP(Table4[[#This Row],[ProductID]],Products!A:A,Products!E:E,"Not Found")</f>
        <v>564.41999999999996</v>
      </c>
      <c r="S644">
        <f>_xlfn.XLOOKUP(Table4[[#This Row],[ProductID]],Products!A:A,Products!F:F, "Not Found")</f>
        <v>293.95999999999998</v>
      </c>
      <c r="T644" t="str">
        <f>_xlfn.XLOOKUP(Table4[[#This Row],[CustomerID]],Customers!A:A,Customers!D:D, "Not Found")</f>
        <v>M</v>
      </c>
      <c r="U644" s="6">
        <f>_xlfn.XLOOKUP(Table4[[#This Row],[CustomerID]],Customers!A:A,Customers!E:E, "Not Found")</f>
        <v>27756</v>
      </c>
      <c r="V644">
        <f ca="1">DATEDIF(Table4[[#This Row],[CustomerBirthday]], TODAY(), "Y")</f>
        <v>50</v>
      </c>
      <c r="W644" t="str" cm="1">
        <f t="array" aca="1" ref="W644" ca="1">_xlfn.IFS(Table4[[#This Row],[Age]]&lt;25, "Under 25",Table4[[#This Row],[Age]]=34, "25-34", Table4[[#This Row],[Age]]&lt;=49, "35-49", Table4[[#This Row],[Age]]&lt;=64, "50-64", Table4[[#This Row],[Age]]&gt;=65, "65+")</f>
        <v>50-64</v>
      </c>
      <c r="X644" t="str">
        <f>_xlfn.XLOOKUP(Table4[[#This Row],[StoreID]],Stores!A:A,Stores!B:B, "Not found")</f>
        <v>MegaMart New Michele</v>
      </c>
      <c r="Y644" t="str">
        <f>_xlfn.XLOOKUP(Table4[[#This Row],[StoreID]],Stores!A:A,Stores!C:C, "Not Found")</f>
        <v>New Michele</v>
      </c>
      <c r="Z644" t="str">
        <f>_xlfn.XLOOKUP(Table4[[#This Row],[StoreID]],Stores!A:A,Stores!D:D, "Not Found")</f>
        <v>West</v>
      </c>
    </row>
    <row r="645" spans="1:26">
      <c r="A645" t="s">
        <v>1511</v>
      </c>
      <c r="B645" s="1">
        <v>45408</v>
      </c>
      <c r="C645" t="s">
        <v>44</v>
      </c>
      <c r="D645" t="s">
        <v>750</v>
      </c>
      <c r="E645" t="s">
        <v>842</v>
      </c>
      <c r="F645">
        <v>3</v>
      </c>
      <c r="G645">
        <v>0.05</v>
      </c>
      <c r="H645" t="s">
        <v>875</v>
      </c>
      <c r="I645" s="4">
        <f>Table4[[#This Row],[Quantity]]*Table4[[#This Row],[UnitPrice]]</f>
        <v>4028.25</v>
      </c>
      <c r="J645" s="4">
        <f>Table4[[#This Row],[Gross Revenue]]*(1-Table4[[#This Row],[Discount]])</f>
        <v>3826.8374999999996</v>
      </c>
      <c r="K645" s="4">
        <f>Table4[[#This Row],[Quantity]]*Table4[[#This Row],[CostPrice]]</f>
        <v>2393.8200000000002</v>
      </c>
      <c r="L645" s="4">
        <f>Table4[[#This Row],[Net Revenue]]-Table4[[#This Row],[Total Cost]]</f>
        <v>1433.0174999999995</v>
      </c>
      <c r="M645" t="str">
        <f>_xlfn.XLOOKUP(Table4[[#This Row],[ProductID]], Products!A:A,Products!B:B, "Not Found")</f>
        <v>Add Clothing</v>
      </c>
      <c r="N645" t="str">
        <f>TEXT(Table4[[#This Row],[Date]], "mmm")</f>
        <v>Apr</v>
      </c>
      <c r="O645" t="str">
        <f>TEXT(Table4[[#This Row],[Date]], "yyyy")</f>
        <v>2024</v>
      </c>
      <c r="P645" t="str">
        <f>_xlfn.XLOOKUP(Table4[[#This Row],[ProductID]],Products!A:A,Products!C:C, "Not Found")</f>
        <v>Fashion</v>
      </c>
      <c r="Q645" t="str">
        <f>_xlfn.XLOOKUP(Table4[[#This Row],[ProductID]],Products!A:A,Products!D:D,"Not Found")</f>
        <v>Clothing</v>
      </c>
      <c r="R645">
        <f>_xlfn.XLOOKUP(Table4[[#This Row],[ProductID]],Products!A:A,Products!E:E,"Not Found")</f>
        <v>1342.75</v>
      </c>
      <c r="S645">
        <f>_xlfn.XLOOKUP(Table4[[#This Row],[ProductID]],Products!A:A,Products!F:F, "Not Found")</f>
        <v>797.94</v>
      </c>
      <c r="T645" t="str">
        <f>_xlfn.XLOOKUP(Table4[[#This Row],[CustomerID]],Customers!A:A,Customers!D:D, "Not Found")</f>
        <v>M</v>
      </c>
      <c r="U645" s="6">
        <f>_xlfn.XLOOKUP(Table4[[#This Row],[CustomerID]],Customers!A:A,Customers!E:E, "Not Found")</f>
        <v>28106</v>
      </c>
      <c r="V645">
        <f ca="1">DATEDIF(Table4[[#This Row],[CustomerBirthday]], TODAY(), "Y")</f>
        <v>49</v>
      </c>
      <c r="W645" t="str" cm="1">
        <f t="array" aca="1" ref="W645" ca="1">_xlfn.IFS(Table4[[#This Row],[Age]]&lt;25, "Under 25",Table4[[#This Row],[Age]]=34, "25-34", Table4[[#This Row],[Age]]&lt;=49, "35-49", Table4[[#This Row],[Age]]&lt;=64, "50-64", Table4[[#This Row],[Age]]&gt;=65, "65+")</f>
        <v>35-49</v>
      </c>
      <c r="X645" t="str">
        <f>_xlfn.XLOOKUP(Table4[[#This Row],[StoreID]],Stores!A:A,Stores!B:B, "Not found")</f>
        <v>MegaMart Brianahaven</v>
      </c>
      <c r="Y645" t="str">
        <f>_xlfn.XLOOKUP(Table4[[#This Row],[StoreID]],Stores!A:A,Stores!C:C, "Not Found")</f>
        <v>Brianahaven</v>
      </c>
      <c r="Z645" t="str">
        <f>_xlfn.XLOOKUP(Table4[[#This Row],[StoreID]],Stores!A:A,Stores!D:D, "Not Found")</f>
        <v>North</v>
      </c>
    </row>
    <row r="646" spans="1:26">
      <c r="A646" t="s">
        <v>1512</v>
      </c>
      <c r="B646" s="1">
        <v>45342</v>
      </c>
      <c r="C646" t="s">
        <v>673</v>
      </c>
      <c r="D646" t="s">
        <v>808</v>
      </c>
      <c r="E646" t="s">
        <v>842</v>
      </c>
      <c r="F646">
        <v>3</v>
      </c>
      <c r="G646">
        <v>0.1</v>
      </c>
      <c r="H646" t="s">
        <v>875</v>
      </c>
      <c r="I646" s="4">
        <f>Table4[[#This Row],[Quantity]]*Table4[[#This Row],[UnitPrice]]</f>
        <v>4905.03</v>
      </c>
      <c r="J646" s="4">
        <f>Table4[[#This Row],[Gross Revenue]]*(1-Table4[[#This Row],[Discount]])</f>
        <v>4414.527</v>
      </c>
      <c r="K646" s="4">
        <f>Table4[[#This Row],[Quantity]]*Table4[[#This Row],[CostPrice]]</f>
        <v>3129.87</v>
      </c>
      <c r="L646" s="4">
        <f>Table4[[#This Row],[Net Revenue]]-Table4[[#This Row],[Total Cost]]</f>
        <v>1284.6570000000002</v>
      </c>
      <c r="M646" t="str">
        <f>_xlfn.XLOOKUP(Table4[[#This Row],[ProductID]], Products!A:A,Products!B:B, "Not Found")</f>
        <v>Present Television</v>
      </c>
      <c r="N646" t="str">
        <f>TEXT(Table4[[#This Row],[Date]], "mmm")</f>
        <v>Feb</v>
      </c>
      <c r="O646" t="str">
        <f>TEXT(Table4[[#This Row],[Date]], "yyyy")</f>
        <v>2024</v>
      </c>
      <c r="P646" t="str">
        <f>_xlfn.XLOOKUP(Table4[[#This Row],[ProductID]],Products!A:A,Products!C:C, "Not Found")</f>
        <v>Electronics</v>
      </c>
      <c r="Q646" t="str">
        <f>_xlfn.XLOOKUP(Table4[[#This Row],[ProductID]],Products!A:A,Products!D:D,"Not Found")</f>
        <v>Television</v>
      </c>
      <c r="R646">
        <f>_xlfn.XLOOKUP(Table4[[#This Row],[ProductID]],Products!A:A,Products!E:E,"Not Found")</f>
        <v>1635.01</v>
      </c>
      <c r="S646">
        <f>_xlfn.XLOOKUP(Table4[[#This Row],[ProductID]],Products!A:A,Products!F:F, "Not Found")</f>
        <v>1043.29</v>
      </c>
      <c r="T646" t="str">
        <f>_xlfn.XLOOKUP(Table4[[#This Row],[CustomerID]],Customers!A:A,Customers!D:D, "Not Found")</f>
        <v>F</v>
      </c>
      <c r="U646" s="6">
        <f>_xlfn.XLOOKUP(Table4[[#This Row],[CustomerID]],Customers!A:A,Customers!E:E, "Not Found")</f>
        <v>21380</v>
      </c>
      <c r="V646">
        <f ca="1">DATEDIF(Table4[[#This Row],[CustomerBirthday]], TODAY(), "Y")</f>
        <v>68</v>
      </c>
      <c r="W646" t="str" cm="1">
        <f t="array" aca="1" ref="W646" ca="1">_xlfn.IFS(Table4[[#This Row],[Age]]&lt;25, "Under 25",Table4[[#This Row],[Age]]=34, "25-34", Table4[[#This Row],[Age]]&lt;=49, "35-49", Table4[[#This Row],[Age]]&lt;=64, "50-64", Table4[[#This Row],[Age]]&gt;=65, "65+")</f>
        <v>65+</v>
      </c>
      <c r="X646" t="str">
        <f>_xlfn.XLOOKUP(Table4[[#This Row],[StoreID]],Stores!A:A,Stores!B:B, "Not found")</f>
        <v>MegaMart Brianahaven</v>
      </c>
      <c r="Y646" t="str">
        <f>_xlfn.XLOOKUP(Table4[[#This Row],[StoreID]],Stores!A:A,Stores!C:C, "Not Found")</f>
        <v>Brianahaven</v>
      </c>
      <c r="Z646" t="str">
        <f>_xlfn.XLOOKUP(Table4[[#This Row],[StoreID]],Stores!A:A,Stores!D:D, "Not Found")</f>
        <v>North</v>
      </c>
    </row>
    <row r="647" spans="1:26">
      <c r="A647" t="s">
        <v>1513</v>
      </c>
      <c r="B647" s="1">
        <v>45734</v>
      </c>
      <c r="C647" t="s">
        <v>327</v>
      </c>
      <c r="D647" t="s">
        <v>800</v>
      </c>
      <c r="E647" t="s">
        <v>839</v>
      </c>
      <c r="F647">
        <v>3</v>
      </c>
      <c r="G647">
        <v>0.1</v>
      </c>
      <c r="H647" t="s">
        <v>868</v>
      </c>
      <c r="I647" s="4">
        <f>Table4[[#This Row],[Quantity]]*Table4[[#This Row],[UnitPrice]]</f>
        <v>5857.9500000000007</v>
      </c>
      <c r="J647" s="4">
        <f>Table4[[#This Row],[Gross Revenue]]*(1-Table4[[#This Row],[Discount]])</f>
        <v>5272.1550000000007</v>
      </c>
      <c r="K647" s="4">
        <f>Table4[[#This Row],[Quantity]]*Table4[[#This Row],[CostPrice]]</f>
        <v>4353.8099999999995</v>
      </c>
      <c r="L647" s="4">
        <f>Table4[[#This Row],[Net Revenue]]-Table4[[#This Row],[Total Cost]]</f>
        <v>918.34500000000116</v>
      </c>
      <c r="M647" t="str">
        <f>_xlfn.XLOOKUP(Table4[[#This Row],[ProductID]], Products!A:A,Products!B:B, "Not Found")</f>
        <v>Book Television</v>
      </c>
      <c r="N647" t="str">
        <f>TEXT(Table4[[#This Row],[Date]], "mmm")</f>
        <v>Mar</v>
      </c>
      <c r="O647" t="str">
        <f>TEXT(Table4[[#This Row],[Date]], "yyyy")</f>
        <v>2025</v>
      </c>
      <c r="P647" t="str">
        <f>_xlfn.XLOOKUP(Table4[[#This Row],[ProductID]],Products!A:A,Products!C:C, "Not Found")</f>
        <v>Electronics</v>
      </c>
      <c r="Q647" t="str">
        <f>_xlfn.XLOOKUP(Table4[[#This Row],[ProductID]],Products!A:A,Products!D:D,"Not Found")</f>
        <v>Television</v>
      </c>
      <c r="R647">
        <f>_xlfn.XLOOKUP(Table4[[#This Row],[ProductID]],Products!A:A,Products!E:E,"Not Found")</f>
        <v>1952.65</v>
      </c>
      <c r="S647">
        <f>_xlfn.XLOOKUP(Table4[[#This Row],[ProductID]],Products!A:A,Products!F:F, "Not Found")</f>
        <v>1451.27</v>
      </c>
      <c r="T647" t="str">
        <f>_xlfn.XLOOKUP(Table4[[#This Row],[CustomerID]],Customers!A:A,Customers!D:D, "Not Found")</f>
        <v>F</v>
      </c>
      <c r="U647" s="6">
        <f>_xlfn.XLOOKUP(Table4[[#This Row],[CustomerID]],Customers!A:A,Customers!E:E, "Not Found")</f>
        <v>27567</v>
      </c>
      <c r="V647">
        <f ca="1">DATEDIF(Table4[[#This Row],[CustomerBirthday]], TODAY(), "Y")</f>
        <v>51</v>
      </c>
      <c r="W647" t="str" cm="1">
        <f t="array" aca="1" ref="W647" ca="1">_xlfn.IFS(Table4[[#This Row],[Age]]&lt;25, "Under 25",Table4[[#This Row],[Age]]=34, "25-34", Table4[[#This Row],[Age]]&lt;=49, "35-49", Table4[[#This Row],[Age]]&lt;=64, "50-64", Table4[[#This Row],[Age]]&gt;=65, "65+")</f>
        <v>50-64</v>
      </c>
      <c r="X647" t="str">
        <f>_xlfn.XLOOKUP(Table4[[#This Row],[StoreID]],Stores!A:A,Stores!B:B, "Not found")</f>
        <v>MegaMart New Michele</v>
      </c>
      <c r="Y647" t="str">
        <f>_xlfn.XLOOKUP(Table4[[#This Row],[StoreID]],Stores!A:A,Stores!C:C, "Not Found")</f>
        <v>New Michele</v>
      </c>
      <c r="Z647" t="str">
        <f>_xlfn.XLOOKUP(Table4[[#This Row],[StoreID]],Stores!A:A,Stores!D:D, "Not Found")</f>
        <v>West</v>
      </c>
    </row>
    <row r="648" spans="1:26">
      <c r="A648" t="s">
        <v>1514</v>
      </c>
      <c r="B648" s="1">
        <v>45264</v>
      </c>
      <c r="C648" t="s">
        <v>633</v>
      </c>
      <c r="D648" t="s">
        <v>808</v>
      </c>
      <c r="E648" t="s">
        <v>831</v>
      </c>
      <c r="F648">
        <v>2</v>
      </c>
      <c r="G648">
        <v>0.05</v>
      </c>
      <c r="H648" t="s">
        <v>865</v>
      </c>
      <c r="I648" s="4">
        <f>Table4[[#This Row],[Quantity]]*Table4[[#This Row],[UnitPrice]]</f>
        <v>3270.02</v>
      </c>
      <c r="J648" s="4">
        <f>Table4[[#This Row],[Gross Revenue]]*(1-Table4[[#This Row],[Discount]])</f>
        <v>3106.5189999999998</v>
      </c>
      <c r="K648" s="4">
        <f>Table4[[#This Row],[Quantity]]*Table4[[#This Row],[CostPrice]]</f>
        <v>2086.58</v>
      </c>
      <c r="L648" s="4">
        <f>Table4[[#This Row],[Net Revenue]]-Table4[[#This Row],[Total Cost]]</f>
        <v>1019.9389999999999</v>
      </c>
      <c r="M648" t="str">
        <f>_xlfn.XLOOKUP(Table4[[#This Row],[ProductID]], Products!A:A,Products!B:B, "Not Found")</f>
        <v>Present Television</v>
      </c>
      <c r="N648" t="str">
        <f>TEXT(Table4[[#This Row],[Date]], "mmm")</f>
        <v>Dec</v>
      </c>
      <c r="O648" t="str">
        <f>TEXT(Table4[[#This Row],[Date]], "yyyy")</f>
        <v>2023</v>
      </c>
      <c r="P648" t="str">
        <f>_xlfn.XLOOKUP(Table4[[#This Row],[ProductID]],Products!A:A,Products!C:C, "Not Found")</f>
        <v>Electronics</v>
      </c>
      <c r="Q648" t="str">
        <f>_xlfn.XLOOKUP(Table4[[#This Row],[ProductID]],Products!A:A,Products!D:D,"Not Found")</f>
        <v>Television</v>
      </c>
      <c r="R648">
        <f>_xlfn.XLOOKUP(Table4[[#This Row],[ProductID]],Products!A:A,Products!E:E,"Not Found")</f>
        <v>1635.01</v>
      </c>
      <c r="S648">
        <f>_xlfn.XLOOKUP(Table4[[#This Row],[ProductID]],Products!A:A,Products!F:F, "Not Found")</f>
        <v>1043.29</v>
      </c>
      <c r="T648" t="str">
        <f>_xlfn.XLOOKUP(Table4[[#This Row],[CustomerID]],Customers!A:A,Customers!D:D, "Not Found")</f>
        <v>F</v>
      </c>
      <c r="U648" s="6">
        <f>_xlfn.XLOOKUP(Table4[[#This Row],[CustomerID]],Customers!A:A,Customers!E:E, "Not Found")</f>
        <v>31092</v>
      </c>
      <c r="V648">
        <f ca="1">DATEDIF(Table4[[#This Row],[CustomerBirthday]], TODAY(), "Y")</f>
        <v>41</v>
      </c>
      <c r="W648" t="str" cm="1">
        <f t="array" aca="1" ref="W648" ca="1">_xlfn.IFS(Table4[[#This Row],[Age]]&lt;25, "Under 25",Table4[[#This Row],[Age]]=34, "25-34", Table4[[#This Row],[Age]]&lt;=49, "35-49", Table4[[#This Row],[Age]]&lt;=64, "50-64", Table4[[#This Row],[Age]]&gt;=65, "65+")</f>
        <v>35-49</v>
      </c>
      <c r="X648" t="str">
        <f>_xlfn.XLOOKUP(Table4[[#This Row],[StoreID]],Stores!A:A,Stores!B:B, "Not found")</f>
        <v>MegaMart Jimenezborough</v>
      </c>
      <c r="Y648" t="str">
        <f>_xlfn.XLOOKUP(Table4[[#This Row],[StoreID]],Stores!A:A,Stores!C:C, "Not Found")</f>
        <v>Jimenezborough</v>
      </c>
      <c r="Z648" t="str">
        <f>_xlfn.XLOOKUP(Table4[[#This Row],[StoreID]],Stores!A:A,Stores!D:D, "Not Found")</f>
        <v>South</v>
      </c>
    </row>
    <row r="649" spans="1:26">
      <c r="A649" t="s">
        <v>1515</v>
      </c>
      <c r="B649" s="1">
        <v>45675</v>
      </c>
      <c r="C649" t="s">
        <v>673</v>
      </c>
      <c r="D649" t="s">
        <v>792</v>
      </c>
      <c r="E649" t="s">
        <v>842</v>
      </c>
      <c r="F649">
        <v>3</v>
      </c>
      <c r="G649">
        <v>0.1</v>
      </c>
      <c r="H649" t="s">
        <v>868</v>
      </c>
      <c r="I649" s="4">
        <f>Table4[[#This Row],[Quantity]]*Table4[[#This Row],[UnitPrice]]</f>
        <v>5396.91</v>
      </c>
      <c r="J649" s="4">
        <f>Table4[[#This Row],[Gross Revenue]]*(1-Table4[[#This Row],[Discount]])</f>
        <v>4857.2190000000001</v>
      </c>
      <c r="K649" s="4">
        <f>Table4[[#This Row],[Quantity]]*Table4[[#This Row],[CostPrice]]</f>
        <v>3987.4500000000003</v>
      </c>
      <c r="L649" s="4">
        <f>Table4[[#This Row],[Net Revenue]]-Table4[[#This Row],[Total Cost]]</f>
        <v>869.76899999999978</v>
      </c>
      <c r="M649" t="str">
        <f>_xlfn.XLOOKUP(Table4[[#This Row],[ProductID]], Products!A:A,Products!B:B, "Not Found")</f>
        <v>Beat Accessories</v>
      </c>
      <c r="N649" t="str">
        <f>TEXT(Table4[[#This Row],[Date]], "mmm")</f>
        <v>Jan</v>
      </c>
      <c r="O649" t="str">
        <f>TEXT(Table4[[#This Row],[Date]], "yyyy")</f>
        <v>2025</v>
      </c>
      <c r="P649" t="str">
        <f>_xlfn.XLOOKUP(Table4[[#This Row],[ProductID]],Products!A:A,Products!C:C, "Not Found")</f>
        <v>Fashion</v>
      </c>
      <c r="Q649" t="str">
        <f>_xlfn.XLOOKUP(Table4[[#This Row],[ProductID]],Products!A:A,Products!D:D,"Not Found")</f>
        <v>Accessories</v>
      </c>
      <c r="R649">
        <f>_xlfn.XLOOKUP(Table4[[#This Row],[ProductID]],Products!A:A,Products!E:E,"Not Found")</f>
        <v>1798.97</v>
      </c>
      <c r="S649">
        <f>_xlfn.XLOOKUP(Table4[[#This Row],[ProductID]],Products!A:A,Products!F:F, "Not Found")</f>
        <v>1329.15</v>
      </c>
      <c r="T649" t="str">
        <f>_xlfn.XLOOKUP(Table4[[#This Row],[CustomerID]],Customers!A:A,Customers!D:D, "Not Found")</f>
        <v>F</v>
      </c>
      <c r="U649" s="6">
        <f>_xlfn.XLOOKUP(Table4[[#This Row],[CustomerID]],Customers!A:A,Customers!E:E, "Not Found")</f>
        <v>21380</v>
      </c>
      <c r="V649">
        <f ca="1">DATEDIF(Table4[[#This Row],[CustomerBirthday]], TODAY(), "Y")</f>
        <v>68</v>
      </c>
      <c r="W649" t="str" cm="1">
        <f t="array" aca="1" ref="W649" ca="1">_xlfn.IFS(Table4[[#This Row],[Age]]&lt;25, "Under 25",Table4[[#This Row],[Age]]=34, "25-34", Table4[[#This Row],[Age]]&lt;=49, "35-49", Table4[[#This Row],[Age]]&lt;=64, "50-64", Table4[[#This Row],[Age]]&gt;=65, "65+")</f>
        <v>65+</v>
      </c>
      <c r="X649" t="str">
        <f>_xlfn.XLOOKUP(Table4[[#This Row],[StoreID]],Stores!A:A,Stores!B:B, "Not found")</f>
        <v>MegaMart Brianahaven</v>
      </c>
      <c r="Y649" t="str">
        <f>_xlfn.XLOOKUP(Table4[[#This Row],[StoreID]],Stores!A:A,Stores!C:C, "Not Found")</f>
        <v>Brianahaven</v>
      </c>
      <c r="Z649" t="str">
        <f>_xlfn.XLOOKUP(Table4[[#This Row],[StoreID]],Stores!A:A,Stores!D:D, "Not Found")</f>
        <v>North</v>
      </c>
    </row>
    <row r="650" spans="1:26">
      <c r="A650" t="s">
        <v>1516</v>
      </c>
      <c r="B650" s="1">
        <v>45902</v>
      </c>
      <c r="C650" t="s">
        <v>556</v>
      </c>
      <c r="D650" t="s">
        <v>812</v>
      </c>
      <c r="E650" t="s">
        <v>831</v>
      </c>
      <c r="F650">
        <v>2</v>
      </c>
      <c r="G650">
        <v>0.15</v>
      </c>
      <c r="H650" t="s">
        <v>871</v>
      </c>
      <c r="I650" s="4">
        <f>Table4[[#This Row],[Quantity]]*Table4[[#This Row],[UnitPrice]]</f>
        <v>1128.8399999999999</v>
      </c>
      <c r="J650" s="4">
        <f>Table4[[#This Row],[Gross Revenue]]*(1-Table4[[#This Row],[Discount]])</f>
        <v>959.5139999999999</v>
      </c>
      <c r="K650" s="4">
        <f>Table4[[#This Row],[Quantity]]*Table4[[#This Row],[CostPrice]]</f>
        <v>587.91999999999996</v>
      </c>
      <c r="L650" s="4">
        <f>Table4[[#This Row],[Net Revenue]]-Table4[[#This Row],[Total Cost]]</f>
        <v>371.59399999999994</v>
      </c>
      <c r="M650" t="str">
        <f>_xlfn.XLOOKUP(Table4[[#This Row],[ProductID]], Products!A:A,Products!B:B, "Not Found")</f>
        <v>Soon Accessories</v>
      </c>
      <c r="N650" t="str">
        <f>TEXT(Table4[[#This Row],[Date]], "mmm")</f>
        <v>Sep</v>
      </c>
      <c r="O650" t="str">
        <f>TEXT(Table4[[#This Row],[Date]], "yyyy")</f>
        <v>2025</v>
      </c>
      <c r="P650" t="str">
        <f>_xlfn.XLOOKUP(Table4[[#This Row],[ProductID]],Products!A:A,Products!C:C, "Not Found")</f>
        <v>Fashion</v>
      </c>
      <c r="Q650" t="str">
        <f>_xlfn.XLOOKUP(Table4[[#This Row],[ProductID]],Products!A:A,Products!D:D,"Not Found")</f>
        <v>Accessories</v>
      </c>
      <c r="R650">
        <f>_xlfn.XLOOKUP(Table4[[#This Row],[ProductID]],Products!A:A,Products!E:E,"Not Found")</f>
        <v>564.41999999999996</v>
      </c>
      <c r="S650">
        <f>_xlfn.XLOOKUP(Table4[[#This Row],[ProductID]],Products!A:A,Products!F:F, "Not Found")</f>
        <v>293.95999999999998</v>
      </c>
      <c r="T650" t="str">
        <f>_xlfn.XLOOKUP(Table4[[#This Row],[CustomerID]],Customers!A:A,Customers!D:D, "Not Found")</f>
        <v>M</v>
      </c>
      <c r="U650" s="6">
        <f>_xlfn.XLOOKUP(Table4[[#This Row],[CustomerID]],Customers!A:A,Customers!E:E, "Not Found")</f>
        <v>24005</v>
      </c>
      <c r="V650">
        <f ca="1">DATEDIF(Table4[[#This Row],[CustomerBirthday]], TODAY(), "Y")</f>
        <v>60</v>
      </c>
      <c r="W650" t="str" cm="1">
        <f t="array" aca="1" ref="W650" ca="1">_xlfn.IFS(Table4[[#This Row],[Age]]&lt;25, "Under 25",Table4[[#This Row],[Age]]=34, "25-34", Table4[[#This Row],[Age]]&lt;=49, "35-49", Table4[[#This Row],[Age]]&lt;=64, "50-64", Table4[[#This Row],[Age]]&gt;=65, "65+")</f>
        <v>50-64</v>
      </c>
      <c r="X650" t="str">
        <f>_xlfn.XLOOKUP(Table4[[#This Row],[StoreID]],Stores!A:A,Stores!B:B, "Not found")</f>
        <v>MegaMart Jimenezborough</v>
      </c>
      <c r="Y650" t="str">
        <f>_xlfn.XLOOKUP(Table4[[#This Row],[StoreID]],Stores!A:A,Stores!C:C, "Not Found")</f>
        <v>Jimenezborough</v>
      </c>
      <c r="Z650" t="str">
        <f>_xlfn.XLOOKUP(Table4[[#This Row],[StoreID]],Stores!A:A,Stores!D:D, "Not Found")</f>
        <v>South</v>
      </c>
    </row>
    <row r="651" spans="1:26">
      <c r="A651" t="s">
        <v>1517</v>
      </c>
      <c r="B651" s="1">
        <v>45843</v>
      </c>
      <c r="C651" t="s">
        <v>393</v>
      </c>
      <c r="D651" t="s">
        <v>755</v>
      </c>
      <c r="E651" t="s">
        <v>842</v>
      </c>
      <c r="F651">
        <v>5</v>
      </c>
      <c r="G651">
        <v>0.1</v>
      </c>
      <c r="H651" t="s">
        <v>875</v>
      </c>
      <c r="I651" s="4">
        <f>Table4[[#This Row],[Quantity]]*Table4[[#This Row],[UnitPrice]]</f>
        <v>9293.75</v>
      </c>
      <c r="J651" s="4">
        <f>Table4[[#This Row],[Gross Revenue]]*(1-Table4[[#This Row],[Discount]])</f>
        <v>8364.375</v>
      </c>
      <c r="K651" s="4">
        <f>Table4[[#This Row],[Quantity]]*Table4[[#This Row],[CostPrice]]</f>
        <v>7255.8</v>
      </c>
      <c r="L651" s="4">
        <f>Table4[[#This Row],[Net Revenue]]-Table4[[#This Row],[Total Cost]]</f>
        <v>1108.5749999999998</v>
      </c>
      <c r="M651" t="str">
        <f>_xlfn.XLOOKUP(Table4[[#This Row],[ProductID]], Products!A:A,Products!B:B, "Not Found")</f>
        <v>House Accessories</v>
      </c>
      <c r="N651" t="str">
        <f>TEXT(Table4[[#This Row],[Date]], "mmm")</f>
        <v>Jul</v>
      </c>
      <c r="O651" t="str">
        <f>TEXT(Table4[[#This Row],[Date]], "yyyy")</f>
        <v>2025</v>
      </c>
      <c r="P651" t="str">
        <f>_xlfn.XLOOKUP(Table4[[#This Row],[ProductID]],Products!A:A,Products!C:C, "Not Found")</f>
        <v>Fashion</v>
      </c>
      <c r="Q651" t="str">
        <f>_xlfn.XLOOKUP(Table4[[#This Row],[ProductID]],Products!A:A,Products!D:D,"Not Found")</f>
        <v>Accessories</v>
      </c>
      <c r="R651">
        <f>_xlfn.XLOOKUP(Table4[[#This Row],[ProductID]],Products!A:A,Products!E:E,"Not Found")</f>
        <v>1858.75</v>
      </c>
      <c r="S651">
        <f>_xlfn.XLOOKUP(Table4[[#This Row],[ProductID]],Products!A:A,Products!F:F, "Not Found")</f>
        <v>1451.16</v>
      </c>
      <c r="T651" t="str">
        <f>_xlfn.XLOOKUP(Table4[[#This Row],[CustomerID]],Customers!A:A,Customers!D:D, "Not Found")</f>
        <v>M</v>
      </c>
      <c r="U651" s="6">
        <f>_xlfn.XLOOKUP(Table4[[#This Row],[CustomerID]],Customers!A:A,Customers!E:E, "Not Found")</f>
        <v>25566</v>
      </c>
      <c r="V651">
        <f ca="1">DATEDIF(Table4[[#This Row],[CustomerBirthday]], TODAY(), "Y")</f>
        <v>56</v>
      </c>
      <c r="W651" t="str" cm="1">
        <f t="array" aca="1" ref="W651" ca="1">_xlfn.IFS(Table4[[#This Row],[Age]]&lt;25, "Under 25",Table4[[#This Row],[Age]]=34, "25-34", Table4[[#This Row],[Age]]&lt;=49, "35-49", Table4[[#This Row],[Age]]&lt;=64, "50-64", Table4[[#This Row],[Age]]&gt;=65, "65+")</f>
        <v>50-64</v>
      </c>
      <c r="X651" t="str">
        <f>_xlfn.XLOOKUP(Table4[[#This Row],[StoreID]],Stores!A:A,Stores!B:B, "Not found")</f>
        <v>MegaMart Brianahaven</v>
      </c>
      <c r="Y651" t="str">
        <f>_xlfn.XLOOKUP(Table4[[#This Row],[StoreID]],Stores!A:A,Stores!C:C, "Not Found")</f>
        <v>Brianahaven</v>
      </c>
      <c r="Z651" t="str">
        <f>_xlfn.XLOOKUP(Table4[[#This Row],[StoreID]],Stores!A:A,Stores!D:D, "Not Found")</f>
        <v>North</v>
      </c>
    </row>
    <row r="652" spans="1:26">
      <c r="A652" t="s">
        <v>1518</v>
      </c>
      <c r="B652" s="1">
        <v>45238</v>
      </c>
      <c r="C652" t="s">
        <v>483</v>
      </c>
      <c r="D652" t="s">
        <v>816</v>
      </c>
      <c r="E652" t="s">
        <v>835</v>
      </c>
      <c r="F652">
        <v>1</v>
      </c>
      <c r="G652">
        <v>0.1</v>
      </c>
      <c r="H652" t="s">
        <v>868</v>
      </c>
      <c r="I652" s="4">
        <f>Table4[[#This Row],[Quantity]]*Table4[[#This Row],[UnitPrice]]</f>
        <v>1879.08</v>
      </c>
      <c r="J652" s="4">
        <f>Table4[[#This Row],[Gross Revenue]]*(1-Table4[[#This Row],[Discount]])</f>
        <v>1691.172</v>
      </c>
      <c r="K652" s="4">
        <f>Table4[[#This Row],[Quantity]]*Table4[[#This Row],[CostPrice]]</f>
        <v>1004.56</v>
      </c>
      <c r="L652" s="4">
        <f>Table4[[#This Row],[Net Revenue]]-Table4[[#This Row],[Total Cost]]</f>
        <v>686.61200000000008</v>
      </c>
      <c r="M652" t="str">
        <f>_xlfn.XLOOKUP(Table4[[#This Row],[ProductID]], Products!A:A,Products!B:B, "Not Found")</f>
        <v>Set Dairy</v>
      </c>
      <c r="N652" t="str">
        <f>TEXT(Table4[[#This Row],[Date]], "mmm")</f>
        <v>Nov</v>
      </c>
      <c r="O652" t="str">
        <f>TEXT(Table4[[#This Row],[Date]], "yyyy")</f>
        <v>2023</v>
      </c>
      <c r="P652" t="str">
        <f>_xlfn.XLOOKUP(Table4[[#This Row],[ProductID]],Products!A:A,Products!C:C, "Not Found")</f>
        <v>Groceries</v>
      </c>
      <c r="Q652" t="str">
        <f>_xlfn.XLOOKUP(Table4[[#This Row],[ProductID]],Products!A:A,Products!D:D,"Not Found")</f>
        <v>Dairy</v>
      </c>
      <c r="R652">
        <f>_xlfn.XLOOKUP(Table4[[#This Row],[ProductID]],Products!A:A,Products!E:E,"Not Found")</f>
        <v>1879.08</v>
      </c>
      <c r="S652">
        <f>_xlfn.XLOOKUP(Table4[[#This Row],[ProductID]],Products!A:A,Products!F:F, "Not Found")</f>
        <v>1004.56</v>
      </c>
      <c r="T652" t="str">
        <f>_xlfn.XLOOKUP(Table4[[#This Row],[CustomerID]],Customers!A:A,Customers!D:D, "Not Found")</f>
        <v>M</v>
      </c>
      <c r="U652" s="6">
        <f>_xlfn.XLOOKUP(Table4[[#This Row],[CustomerID]],Customers!A:A,Customers!E:E, "Not Found")</f>
        <v>21543</v>
      </c>
      <c r="V652">
        <f ca="1">DATEDIF(Table4[[#This Row],[CustomerBirthday]], TODAY(), "Y")</f>
        <v>67</v>
      </c>
      <c r="W652" t="str" cm="1">
        <f t="array" aca="1" ref="W652" ca="1">_xlfn.IFS(Table4[[#This Row],[Age]]&lt;25, "Under 25",Table4[[#This Row],[Age]]=34, "25-34", Table4[[#This Row],[Age]]&lt;=49, "35-49", Table4[[#This Row],[Age]]&lt;=64, "50-64", Table4[[#This Row],[Age]]&gt;=65, "65+")</f>
        <v>65+</v>
      </c>
      <c r="X652" t="str">
        <f>_xlfn.XLOOKUP(Table4[[#This Row],[StoreID]],Stores!A:A,Stores!B:B, "Not found")</f>
        <v>MegaMart Peckmouth</v>
      </c>
      <c r="Y652" t="str">
        <f>_xlfn.XLOOKUP(Table4[[#This Row],[StoreID]],Stores!A:A,Stores!C:C, "Not Found")</f>
        <v>Peckmouth</v>
      </c>
      <c r="Z652" t="str">
        <f>_xlfn.XLOOKUP(Table4[[#This Row],[StoreID]],Stores!A:A,Stores!D:D, "Not Found")</f>
        <v>East</v>
      </c>
    </row>
    <row r="653" spans="1:26">
      <c r="A653" t="s">
        <v>1519</v>
      </c>
      <c r="B653" s="1">
        <v>45407</v>
      </c>
      <c r="C653" t="s">
        <v>137</v>
      </c>
      <c r="D653" t="s">
        <v>776</v>
      </c>
      <c r="E653" t="s">
        <v>846</v>
      </c>
      <c r="F653">
        <v>5</v>
      </c>
      <c r="G653">
        <v>0</v>
      </c>
      <c r="H653" t="s">
        <v>871</v>
      </c>
      <c r="I653" s="4">
        <f>Table4[[#This Row],[Quantity]]*Table4[[#This Row],[UnitPrice]]</f>
        <v>2145.75</v>
      </c>
      <c r="J653" s="4">
        <f>Table4[[#This Row],[Gross Revenue]]*(1-Table4[[#This Row],[Discount]])</f>
        <v>2145.75</v>
      </c>
      <c r="K653" s="4">
        <f>Table4[[#This Row],[Quantity]]*Table4[[#This Row],[CostPrice]]</f>
        <v>1293.6000000000001</v>
      </c>
      <c r="L653" s="4">
        <f>Table4[[#This Row],[Net Revenue]]-Table4[[#This Row],[Total Cost]]</f>
        <v>852.14999999999986</v>
      </c>
      <c r="M653" t="str">
        <f>_xlfn.XLOOKUP(Table4[[#This Row],[ProductID]], Products!A:A,Products!B:B, "Not Found")</f>
        <v>Little Watches</v>
      </c>
      <c r="N653" t="str">
        <f>TEXT(Table4[[#This Row],[Date]], "mmm")</f>
        <v>Apr</v>
      </c>
      <c r="O653" t="str">
        <f>TEXT(Table4[[#This Row],[Date]], "yyyy")</f>
        <v>2024</v>
      </c>
      <c r="P653" t="str">
        <f>_xlfn.XLOOKUP(Table4[[#This Row],[ProductID]],Products!A:A,Products!C:C, "Not Found")</f>
        <v>Fashion</v>
      </c>
      <c r="Q653" t="str">
        <f>_xlfn.XLOOKUP(Table4[[#This Row],[ProductID]],Products!A:A,Products!D:D,"Not Found")</f>
        <v>Watches</v>
      </c>
      <c r="R653">
        <f>_xlfn.XLOOKUP(Table4[[#This Row],[ProductID]],Products!A:A,Products!E:E,"Not Found")</f>
        <v>429.15</v>
      </c>
      <c r="S653">
        <f>_xlfn.XLOOKUP(Table4[[#This Row],[ProductID]],Products!A:A,Products!F:F, "Not Found")</f>
        <v>258.72000000000003</v>
      </c>
      <c r="T653" t="str">
        <f>_xlfn.XLOOKUP(Table4[[#This Row],[CustomerID]],Customers!A:A,Customers!D:D, "Not Found")</f>
        <v>F</v>
      </c>
      <c r="U653" s="6">
        <f>_xlfn.XLOOKUP(Table4[[#This Row],[CustomerID]],Customers!A:A,Customers!E:E, "Not Found")</f>
        <v>33347</v>
      </c>
      <c r="V653">
        <f ca="1">DATEDIF(Table4[[#This Row],[CustomerBirthday]], TODAY(), "Y")</f>
        <v>35</v>
      </c>
      <c r="W653" t="str" cm="1">
        <f t="array" aca="1" ref="W653" ca="1">_xlfn.IFS(Table4[[#This Row],[Age]]&lt;25, "Under 25",Table4[[#This Row],[Age]]=34, "25-34", Table4[[#This Row],[Age]]&lt;=49, "35-49", Table4[[#This Row],[Age]]&lt;=64, "50-64", Table4[[#This Row],[Age]]&gt;=65, "65+")</f>
        <v>35-49</v>
      </c>
      <c r="X653" t="str">
        <f>_xlfn.XLOOKUP(Table4[[#This Row],[StoreID]],Stores!A:A,Stores!B:B, "Not found")</f>
        <v>MegaMart Johnmouth</v>
      </c>
      <c r="Y653" t="str">
        <f>_xlfn.XLOOKUP(Table4[[#This Row],[StoreID]],Stores!A:A,Stores!C:C, "Not Found")</f>
        <v>Johnmouth</v>
      </c>
      <c r="Z653" t="str">
        <f>_xlfn.XLOOKUP(Table4[[#This Row],[StoreID]],Stores!A:A,Stores!D:D, "Not Found")</f>
        <v>East</v>
      </c>
    </row>
    <row r="654" spans="1:26">
      <c r="A654" t="s">
        <v>1520</v>
      </c>
      <c r="B654" s="1">
        <v>45459</v>
      </c>
      <c r="C654" t="s">
        <v>195</v>
      </c>
      <c r="D654" t="s">
        <v>814</v>
      </c>
      <c r="E654" t="s">
        <v>835</v>
      </c>
      <c r="F654">
        <v>1</v>
      </c>
      <c r="G654">
        <v>0.05</v>
      </c>
      <c r="H654" t="s">
        <v>875</v>
      </c>
      <c r="I654" s="4">
        <f>Table4[[#This Row],[Quantity]]*Table4[[#This Row],[UnitPrice]]</f>
        <v>1286.55</v>
      </c>
      <c r="J654" s="4">
        <f>Table4[[#This Row],[Gross Revenue]]*(1-Table4[[#This Row],[Discount]])</f>
        <v>1222.2224999999999</v>
      </c>
      <c r="K654" s="4">
        <f>Table4[[#This Row],[Quantity]]*Table4[[#This Row],[CostPrice]]</f>
        <v>797.54</v>
      </c>
      <c r="L654" s="4">
        <f>Table4[[#This Row],[Net Revenue]]-Table4[[#This Row],[Total Cost]]</f>
        <v>424.68249999999989</v>
      </c>
      <c r="M654" t="str">
        <f>_xlfn.XLOOKUP(Table4[[#This Row],[ProductID]], Products!A:A,Products!B:B, "Not Found")</f>
        <v>Least Accessories</v>
      </c>
      <c r="N654" t="str">
        <f>TEXT(Table4[[#This Row],[Date]], "mmm")</f>
        <v>Jun</v>
      </c>
      <c r="O654" t="str">
        <f>TEXT(Table4[[#This Row],[Date]], "yyyy")</f>
        <v>2024</v>
      </c>
      <c r="P654" t="str">
        <f>_xlfn.XLOOKUP(Table4[[#This Row],[ProductID]],Products!A:A,Products!C:C, "Not Found")</f>
        <v>Fashion</v>
      </c>
      <c r="Q654" t="str">
        <f>_xlfn.XLOOKUP(Table4[[#This Row],[ProductID]],Products!A:A,Products!D:D,"Not Found")</f>
        <v>Accessories</v>
      </c>
      <c r="R654">
        <f>_xlfn.XLOOKUP(Table4[[#This Row],[ProductID]],Products!A:A,Products!E:E,"Not Found")</f>
        <v>1286.55</v>
      </c>
      <c r="S654">
        <f>_xlfn.XLOOKUP(Table4[[#This Row],[ProductID]],Products!A:A,Products!F:F, "Not Found")</f>
        <v>797.54</v>
      </c>
      <c r="T654" t="str">
        <f>_xlfn.XLOOKUP(Table4[[#This Row],[CustomerID]],Customers!A:A,Customers!D:D, "Not Found")</f>
        <v>M</v>
      </c>
      <c r="U654" s="6">
        <f>_xlfn.XLOOKUP(Table4[[#This Row],[CustomerID]],Customers!A:A,Customers!E:E, "Not Found")</f>
        <v>25009</v>
      </c>
      <c r="V654">
        <f ca="1">DATEDIF(Table4[[#This Row],[CustomerBirthday]], TODAY(), "Y")</f>
        <v>58</v>
      </c>
      <c r="W654" t="str" cm="1">
        <f t="array" aca="1" ref="W654" ca="1">_xlfn.IFS(Table4[[#This Row],[Age]]&lt;25, "Under 25",Table4[[#This Row],[Age]]=34, "25-34", Table4[[#This Row],[Age]]&lt;=49, "35-49", Table4[[#This Row],[Age]]&lt;=64, "50-64", Table4[[#This Row],[Age]]&gt;=65, "65+")</f>
        <v>50-64</v>
      </c>
      <c r="X654" t="str">
        <f>_xlfn.XLOOKUP(Table4[[#This Row],[StoreID]],Stores!A:A,Stores!B:B, "Not found")</f>
        <v>MegaMart Peckmouth</v>
      </c>
      <c r="Y654" t="str">
        <f>_xlfn.XLOOKUP(Table4[[#This Row],[StoreID]],Stores!A:A,Stores!C:C, "Not Found")</f>
        <v>Peckmouth</v>
      </c>
      <c r="Z654" t="str">
        <f>_xlfn.XLOOKUP(Table4[[#This Row],[StoreID]],Stores!A:A,Stores!D:D, "Not Found")</f>
        <v>East</v>
      </c>
    </row>
    <row r="655" spans="1:26">
      <c r="A655" t="s">
        <v>1521</v>
      </c>
      <c r="B655" s="1">
        <v>45374</v>
      </c>
      <c r="C655" t="s">
        <v>435</v>
      </c>
      <c r="D655" t="s">
        <v>816</v>
      </c>
      <c r="E655" t="s">
        <v>831</v>
      </c>
      <c r="F655">
        <v>3</v>
      </c>
      <c r="G655">
        <v>0.05</v>
      </c>
      <c r="H655" t="s">
        <v>865</v>
      </c>
      <c r="I655" s="4">
        <f>Table4[[#This Row],[Quantity]]*Table4[[#This Row],[UnitPrice]]</f>
        <v>5637.24</v>
      </c>
      <c r="J655" s="4">
        <f>Table4[[#This Row],[Gross Revenue]]*(1-Table4[[#This Row],[Discount]])</f>
        <v>5355.3779999999997</v>
      </c>
      <c r="K655" s="4">
        <f>Table4[[#This Row],[Quantity]]*Table4[[#This Row],[CostPrice]]</f>
        <v>3013.68</v>
      </c>
      <c r="L655" s="4">
        <f>Table4[[#This Row],[Net Revenue]]-Table4[[#This Row],[Total Cost]]</f>
        <v>2341.6979999999999</v>
      </c>
      <c r="M655" t="str">
        <f>_xlfn.XLOOKUP(Table4[[#This Row],[ProductID]], Products!A:A,Products!B:B, "Not Found")</f>
        <v>Set Dairy</v>
      </c>
      <c r="N655" t="str">
        <f>TEXT(Table4[[#This Row],[Date]], "mmm")</f>
        <v>Mar</v>
      </c>
      <c r="O655" t="str">
        <f>TEXT(Table4[[#This Row],[Date]], "yyyy")</f>
        <v>2024</v>
      </c>
      <c r="P655" t="str">
        <f>_xlfn.XLOOKUP(Table4[[#This Row],[ProductID]],Products!A:A,Products!C:C, "Not Found")</f>
        <v>Groceries</v>
      </c>
      <c r="Q655" t="str">
        <f>_xlfn.XLOOKUP(Table4[[#This Row],[ProductID]],Products!A:A,Products!D:D,"Not Found")</f>
        <v>Dairy</v>
      </c>
      <c r="R655">
        <f>_xlfn.XLOOKUP(Table4[[#This Row],[ProductID]],Products!A:A,Products!E:E,"Not Found")</f>
        <v>1879.08</v>
      </c>
      <c r="S655">
        <f>_xlfn.XLOOKUP(Table4[[#This Row],[ProductID]],Products!A:A,Products!F:F, "Not Found")</f>
        <v>1004.56</v>
      </c>
      <c r="T655" t="str">
        <f>_xlfn.XLOOKUP(Table4[[#This Row],[CustomerID]],Customers!A:A,Customers!D:D, "Not Found")</f>
        <v>F</v>
      </c>
      <c r="U655" s="6">
        <f>_xlfn.XLOOKUP(Table4[[#This Row],[CustomerID]],Customers!A:A,Customers!E:E, "Not Found")</f>
        <v>32027</v>
      </c>
      <c r="V655">
        <f ca="1">DATEDIF(Table4[[#This Row],[CustomerBirthday]], TODAY(), "Y")</f>
        <v>38</v>
      </c>
      <c r="W655" t="str" cm="1">
        <f t="array" aca="1" ref="W655" ca="1">_xlfn.IFS(Table4[[#This Row],[Age]]&lt;25, "Under 25",Table4[[#This Row],[Age]]=34, "25-34", Table4[[#This Row],[Age]]&lt;=49, "35-49", Table4[[#This Row],[Age]]&lt;=64, "50-64", Table4[[#This Row],[Age]]&gt;=65, "65+")</f>
        <v>35-49</v>
      </c>
      <c r="X655" t="str">
        <f>_xlfn.XLOOKUP(Table4[[#This Row],[StoreID]],Stores!A:A,Stores!B:B, "Not found")</f>
        <v>MegaMart Jimenezborough</v>
      </c>
      <c r="Y655" t="str">
        <f>_xlfn.XLOOKUP(Table4[[#This Row],[StoreID]],Stores!A:A,Stores!C:C, "Not Found")</f>
        <v>Jimenezborough</v>
      </c>
      <c r="Z655" t="str">
        <f>_xlfn.XLOOKUP(Table4[[#This Row],[StoreID]],Stores!A:A,Stores!D:D, "Not Found")</f>
        <v>South</v>
      </c>
    </row>
    <row r="656" spans="1:26">
      <c r="A656" t="s">
        <v>1522</v>
      </c>
      <c r="B656" s="1">
        <v>45666</v>
      </c>
      <c r="C656" t="s">
        <v>358</v>
      </c>
      <c r="D656" t="s">
        <v>766</v>
      </c>
      <c r="E656" t="s">
        <v>842</v>
      </c>
      <c r="F656">
        <v>5</v>
      </c>
      <c r="G656">
        <v>0.15</v>
      </c>
      <c r="H656" t="s">
        <v>875</v>
      </c>
      <c r="I656" s="4">
        <f>Table4[[#This Row],[Quantity]]*Table4[[#This Row],[UnitPrice]]</f>
        <v>6136.2</v>
      </c>
      <c r="J656" s="4">
        <f>Table4[[#This Row],[Gross Revenue]]*(1-Table4[[#This Row],[Discount]])</f>
        <v>5215.7699999999995</v>
      </c>
      <c r="K656" s="4">
        <f>Table4[[#This Row],[Quantity]]*Table4[[#This Row],[CostPrice]]</f>
        <v>4885.45</v>
      </c>
      <c r="L656" s="4">
        <f>Table4[[#This Row],[Net Revenue]]-Table4[[#This Row],[Total Cost]]</f>
        <v>330.31999999999971</v>
      </c>
      <c r="M656" t="str">
        <f>_xlfn.XLOOKUP(Table4[[#This Row],[ProductID]], Products!A:A,Products!B:B, "Not Found")</f>
        <v>Firm Dairy</v>
      </c>
      <c r="N656" t="str">
        <f>TEXT(Table4[[#This Row],[Date]], "mmm")</f>
        <v>Jan</v>
      </c>
      <c r="O656" t="str">
        <f>TEXT(Table4[[#This Row],[Date]], "yyyy")</f>
        <v>2025</v>
      </c>
      <c r="P656" t="str">
        <f>_xlfn.XLOOKUP(Table4[[#This Row],[ProductID]],Products!A:A,Products!C:C, "Not Found")</f>
        <v>Groceries</v>
      </c>
      <c r="Q656" t="str">
        <f>_xlfn.XLOOKUP(Table4[[#This Row],[ProductID]],Products!A:A,Products!D:D,"Not Found")</f>
        <v>Dairy</v>
      </c>
      <c r="R656">
        <f>_xlfn.XLOOKUP(Table4[[#This Row],[ProductID]],Products!A:A,Products!E:E,"Not Found")</f>
        <v>1227.24</v>
      </c>
      <c r="S656">
        <f>_xlfn.XLOOKUP(Table4[[#This Row],[ProductID]],Products!A:A,Products!F:F, "Not Found")</f>
        <v>977.09</v>
      </c>
      <c r="T656" t="str">
        <f>_xlfn.XLOOKUP(Table4[[#This Row],[CustomerID]],Customers!A:A,Customers!D:D, "Not Found")</f>
        <v>M</v>
      </c>
      <c r="U656" s="6">
        <f>_xlfn.XLOOKUP(Table4[[#This Row],[CustomerID]],Customers!A:A,Customers!E:E, "Not Found")</f>
        <v>30183</v>
      </c>
      <c r="V656">
        <f ca="1">DATEDIF(Table4[[#This Row],[CustomerBirthday]], TODAY(), "Y")</f>
        <v>43</v>
      </c>
      <c r="W656" t="str" cm="1">
        <f t="array" aca="1" ref="W656" ca="1">_xlfn.IFS(Table4[[#This Row],[Age]]&lt;25, "Under 25",Table4[[#This Row],[Age]]=34, "25-34", Table4[[#This Row],[Age]]&lt;=49, "35-49", Table4[[#This Row],[Age]]&lt;=64, "50-64", Table4[[#This Row],[Age]]&gt;=65, "65+")</f>
        <v>35-49</v>
      </c>
      <c r="X656" t="str">
        <f>_xlfn.XLOOKUP(Table4[[#This Row],[StoreID]],Stores!A:A,Stores!B:B, "Not found")</f>
        <v>MegaMart Brianahaven</v>
      </c>
      <c r="Y656" t="str">
        <f>_xlfn.XLOOKUP(Table4[[#This Row],[StoreID]],Stores!A:A,Stores!C:C, "Not Found")</f>
        <v>Brianahaven</v>
      </c>
      <c r="Z656" t="str">
        <f>_xlfn.XLOOKUP(Table4[[#This Row],[StoreID]],Stores!A:A,Stores!D:D, "Not Found")</f>
        <v>North</v>
      </c>
    </row>
    <row r="657" spans="1:26">
      <c r="A657" t="s">
        <v>1523</v>
      </c>
      <c r="B657" s="1">
        <v>45623</v>
      </c>
      <c r="C657" t="s">
        <v>621</v>
      </c>
      <c r="D657" t="s">
        <v>736</v>
      </c>
      <c r="E657" t="s">
        <v>831</v>
      </c>
      <c r="F657">
        <v>2</v>
      </c>
      <c r="G657">
        <v>0.1</v>
      </c>
      <c r="H657" t="s">
        <v>868</v>
      </c>
      <c r="I657" s="4">
        <f>Table4[[#This Row],[Quantity]]*Table4[[#This Row],[UnitPrice]]</f>
        <v>246.38</v>
      </c>
      <c r="J657" s="4">
        <f>Table4[[#This Row],[Gross Revenue]]*(1-Table4[[#This Row],[Discount]])</f>
        <v>221.74199999999999</v>
      </c>
      <c r="K657" s="4">
        <f>Table4[[#This Row],[Quantity]]*Table4[[#This Row],[CostPrice]]</f>
        <v>160.72</v>
      </c>
      <c r="L657" s="4">
        <f>Table4[[#This Row],[Net Revenue]]-Table4[[#This Row],[Total Cost]]</f>
        <v>61.021999999999991</v>
      </c>
      <c r="M657" t="str">
        <f>_xlfn.XLOOKUP(Table4[[#This Row],[ProductID]], Products!A:A,Products!B:B, "Not Found")</f>
        <v>Us Snacks</v>
      </c>
      <c r="N657" t="str">
        <f>TEXT(Table4[[#This Row],[Date]], "mmm")</f>
        <v>Nov</v>
      </c>
      <c r="O657" t="str">
        <f>TEXT(Table4[[#This Row],[Date]], "yyyy")</f>
        <v>2024</v>
      </c>
      <c r="P657" t="str">
        <f>_xlfn.XLOOKUP(Table4[[#This Row],[ProductID]],Products!A:A,Products!C:C, "Not Found")</f>
        <v>Groceries</v>
      </c>
      <c r="Q657" t="str">
        <f>_xlfn.XLOOKUP(Table4[[#This Row],[ProductID]],Products!A:A,Products!D:D,"Not Found")</f>
        <v>Snacks</v>
      </c>
      <c r="R657">
        <f>_xlfn.XLOOKUP(Table4[[#This Row],[ProductID]],Products!A:A,Products!E:E,"Not Found")</f>
        <v>123.19</v>
      </c>
      <c r="S657">
        <f>_xlfn.XLOOKUP(Table4[[#This Row],[ProductID]],Products!A:A,Products!F:F, "Not Found")</f>
        <v>80.36</v>
      </c>
      <c r="T657" t="str">
        <f>_xlfn.XLOOKUP(Table4[[#This Row],[CustomerID]],Customers!A:A,Customers!D:D, "Not Found")</f>
        <v>M</v>
      </c>
      <c r="U657" s="6">
        <f>_xlfn.XLOOKUP(Table4[[#This Row],[CustomerID]],Customers!A:A,Customers!E:E, "Not Found")</f>
        <v>35802</v>
      </c>
      <c r="V657">
        <f ca="1">DATEDIF(Table4[[#This Row],[CustomerBirthday]], TODAY(), "Y")</f>
        <v>28</v>
      </c>
      <c r="W657" t="str" cm="1">
        <f t="array" aca="1" ref="W657" ca="1">_xlfn.IFS(Table4[[#This Row],[Age]]&lt;25, "Under 25",Table4[[#This Row],[Age]]=34, "25-34", Table4[[#This Row],[Age]]&lt;=49, "35-49", Table4[[#This Row],[Age]]&lt;=64, "50-64", Table4[[#This Row],[Age]]&gt;=65, "65+")</f>
        <v>35-49</v>
      </c>
      <c r="X657" t="str">
        <f>_xlfn.XLOOKUP(Table4[[#This Row],[StoreID]],Stores!A:A,Stores!B:B, "Not found")</f>
        <v>MegaMart Jimenezborough</v>
      </c>
      <c r="Y657" t="str">
        <f>_xlfn.XLOOKUP(Table4[[#This Row],[StoreID]],Stores!A:A,Stores!C:C, "Not Found")</f>
        <v>Jimenezborough</v>
      </c>
      <c r="Z657" t="str">
        <f>_xlfn.XLOOKUP(Table4[[#This Row],[StoreID]],Stores!A:A,Stores!D:D, "Not Found")</f>
        <v>South</v>
      </c>
    </row>
    <row r="658" spans="1:26">
      <c r="A658" t="s">
        <v>1524</v>
      </c>
      <c r="B658" s="1">
        <v>45593</v>
      </c>
      <c r="C658" t="s">
        <v>551</v>
      </c>
      <c r="D658" t="s">
        <v>753</v>
      </c>
      <c r="E658" t="s">
        <v>842</v>
      </c>
      <c r="F658">
        <v>2</v>
      </c>
      <c r="G658">
        <v>0.15</v>
      </c>
      <c r="H658" t="s">
        <v>865</v>
      </c>
      <c r="I658" s="4">
        <f>Table4[[#This Row],[Quantity]]*Table4[[#This Row],[UnitPrice]]</f>
        <v>540.9</v>
      </c>
      <c r="J658" s="4">
        <f>Table4[[#This Row],[Gross Revenue]]*(1-Table4[[#This Row],[Discount]])</f>
        <v>459.76499999999999</v>
      </c>
      <c r="K658" s="4">
        <f>Table4[[#This Row],[Quantity]]*Table4[[#This Row],[CostPrice]]</f>
        <v>375.2</v>
      </c>
      <c r="L658" s="4">
        <f>Table4[[#This Row],[Net Revenue]]-Table4[[#This Row],[Total Cost]]</f>
        <v>84.564999999999998</v>
      </c>
      <c r="M658" t="str">
        <f>_xlfn.XLOOKUP(Table4[[#This Row],[ProductID]], Products!A:A,Products!B:B, "Not Found")</f>
        <v>Whether Bags</v>
      </c>
      <c r="N658" t="str">
        <f>TEXT(Table4[[#This Row],[Date]], "mmm")</f>
        <v>Oct</v>
      </c>
      <c r="O658" t="str">
        <f>TEXT(Table4[[#This Row],[Date]], "yyyy")</f>
        <v>2024</v>
      </c>
      <c r="P658" t="str">
        <f>_xlfn.XLOOKUP(Table4[[#This Row],[ProductID]],Products!A:A,Products!C:C, "Not Found")</f>
        <v>Fashion</v>
      </c>
      <c r="Q658" t="str">
        <f>_xlfn.XLOOKUP(Table4[[#This Row],[ProductID]],Products!A:A,Products!D:D,"Not Found")</f>
        <v>Bags</v>
      </c>
      <c r="R658">
        <f>_xlfn.XLOOKUP(Table4[[#This Row],[ProductID]],Products!A:A,Products!E:E,"Not Found")</f>
        <v>270.45</v>
      </c>
      <c r="S658">
        <f>_xlfn.XLOOKUP(Table4[[#This Row],[ProductID]],Products!A:A,Products!F:F, "Not Found")</f>
        <v>187.6</v>
      </c>
      <c r="T658" t="str">
        <f>_xlfn.XLOOKUP(Table4[[#This Row],[CustomerID]],Customers!A:A,Customers!D:D, "Not Found")</f>
        <v>F</v>
      </c>
      <c r="U658" s="6">
        <f>_xlfn.XLOOKUP(Table4[[#This Row],[CustomerID]],Customers!A:A,Customers!E:E, "Not Found")</f>
        <v>32240</v>
      </c>
      <c r="V658">
        <f ca="1">DATEDIF(Table4[[#This Row],[CustomerBirthday]], TODAY(), "Y")</f>
        <v>38</v>
      </c>
      <c r="W658" t="str" cm="1">
        <f t="array" aca="1" ref="W658" ca="1">_xlfn.IFS(Table4[[#This Row],[Age]]&lt;25, "Under 25",Table4[[#This Row],[Age]]=34, "25-34", Table4[[#This Row],[Age]]&lt;=49, "35-49", Table4[[#This Row],[Age]]&lt;=64, "50-64", Table4[[#This Row],[Age]]&gt;=65, "65+")</f>
        <v>35-49</v>
      </c>
      <c r="X658" t="str">
        <f>_xlfn.XLOOKUP(Table4[[#This Row],[StoreID]],Stores!A:A,Stores!B:B, "Not found")</f>
        <v>MegaMart Brianahaven</v>
      </c>
      <c r="Y658" t="str">
        <f>_xlfn.XLOOKUP(Table4[[#This Row],[StoreID]],Stores!A:A,Stores!C:C, "Not Found")</f>
        <v>Brianahaven</v>
      </c>
      <c r="Z658" t="str">
        <f>_xlfn.XLOOKUP(Table4[[#This Row],[StoreID]],Stores!A:A,Stores!D:D, "Not Found")</f>
        <v>North</v>
      </c>
    </row>
    <row r="659" spans="1:26">
      <c r="A659" t="s">
        <v>1525</v>
      </c>
      <c r="B659" s="1">
        <v>45640</v>
      </c>
      <c r="C659" t="s">
        <v>335</v>
      </c>
      <c r="D659" t="s">
        <v>818</v>
      </c>
      <c r="E659" t="s">
        <v>835</v>
      </c>
      <c r="F659">
        <v>3</v>
      </c>
      <c r="G659">
        <v>0</v>
      </c>
      <c r="H659" t="s">
        <v>865</v>
      </c>
      <c r="I659" s="4">
        <f>Table4[[#This Row],[Quantity]]*Table4[[#This Row],[UnitPrice]]</f>
        <v>3496.1099999999997</v>
      </c>
      <c r="J659" s="4">
        <f>Table4[[#This Row],[Gross Revenue]]*(1-Table4[[#This Row],[Discount]])</f>
        <v>3496.1099999999997</v>
      </c>
      <c r="K659" s="4">
        <f>Table4[[#This Row],[Quantity]]*Table4[[#This Row],[CostPrice]]</f>
        <v>2779.6499999999996</v>
      </c>
      <c r="L659" s="4">
        <f>Table4[[#This Row],[Net Revenue]]-Table4[[#This Row],[Total Cost]]</f>
        <v>716.46</v>
      </c>
      <c r="M659" t="str">
        <f>_xlfn.XLOOKUP(Table4[[#This Row],[ProductID]], Products!A:A,Products!B:B, "Not Found")</f>
        <v>Nature Clothing</v>
      </c>
      <c r="N659" t="str">
        <f>TEXT(Table4[[#This Row],[Date]], "mmm")</f>
        <v>Dec</v>
      </c>
      <c r="O659" t="str">
        <f>TEXT(Table4[[#This Row],[Date]], "yyyy")</f>
        <v>2024</v>
      </c>
      <c r="P659" t="str">
        <f>_xlfn.XLOOKUP(Table4[[#This Row],[ProductID]],Products!A:A,Products!C:C, "Not Found")</f>
        <v>Fashion</v>
      </c>
      <c r="Q659" t="str">
        <f>_xlfn.XLOOKUP(Table4[[#This Row],[ProductID]],Products!A:A,Products!D:D,"Not Found")</f>
        <v>Clothing</v>
      </c>
      <c r="R659">
        <f>_xlfn.XLOOKUP(Table4[[#This Row],[ProductID]],Products!A:A,Products!E:E,"Not Found")</f>
        <v>1165.3699999999999</v>
      </c>
      <c r="S659">
        <f>_xlfn.XLOOKUP(Table4[[#This Row],[ProductID]],Products!A:A,Products!F:F, "Not Found")</f>
        <v>926.55</v>
      </c>
      <c r="T659" t="str">
        <f>_xlfn.XLOOKUP(Table4[[#This Row],[CustomerID]],Customers!A:A,Customers!D:D, "Not Found")</f>
        <v>F</v>
      </c>
      <c r="U659" s="6">
        <f>_xlfn.XLOOKUP(Table4[[#This Row],[CustomerID]],Customers!A:A,Customers!E:E, "Not Found")</f>
        <v>25396</v>
      </c>
      <c r="V659">
        <f ca="1">DATEDIF(Table4[[#This Row],[CustomerBirthday]], TODAY(), "Y")</f>
        <v>57</v>
      </c>
      <c r="W659" t="str" cm="1">
        <f t="array" aca="1" ref="W659" ca="1">_xlfn.IFS(Table4[[#This Row],[Age]]&lt;25, "Under 25",Table4[[#This Row],[Age]]=34, "25-34", Table4[[#This Row],[Age]]&lt;=49, "35-49", Table4[[#This Row],[Age]]&lt;=64, "50-64", Table4[[#This Row],[Age]]&gt;=65, "65+")</f>
        <v>50-64</v>
      </c>
      <c r="X659" t="str">
        <f>_xlfn.XLOOKUP(Table4[[#This Row],[StoreID]],Stores!A:A,Stores!B:B, "Not found")</f>
        <v>MegaMart Peckmouth</v>
      </c>
      <c r="Y659" t="str">
        <f>_xlfn.XLOOKUP(Table4[[#This Row],[StoreID]],Stores!A:A,Stores!C:C, "Not Found")</f>
        <v>Peckmouth</v>
      </c>
      <c r="Z659" t="str">
        <f>_xlfn.XLOOKUP(Table4[[#This Row],[StoreID]],Stores!A:A,Stores!D:D, "Not Found")</f>
        <v>East</v>
      </c>
    </row>
    <row r="660" spans="1:26">
      <c r="A660" t="s">
        <v>1526</v>
      </c>
      <c r="B660" s="1">
        <v>45516</v>
      </c>
      <c r="C660" t="s">
        <v>36</v>
      </c>
      <c r="D660" t="s">
        <v>798</v>
      </c>
      <c r="E660" t="s">
        <v>842</v>
      </c>
      <c r="F660">
        <v>1</v>
      </c>
      <c r="G660">
        <v>0.05</v>
      </c>
      <c r="H660" t="s">
        <v>871</v>
      </c>
      <c r="I660" s="4">
        <f>Table4[[#This Row],[Quantity]]*Table4[[#This Row],[UnitPrice]]</f>
        <v>1501.46</v>
      </c>
      <c r="J660" s="4">
        <f>Table4[[#This Row],[Gross Revenue]]*(1-Table4[[#This Row],[Discount]])</f>
        <v>1426.3869999999999</v>
      </c>
      <c r="K660" s="4">
        <f>Table4[[#This Row],[Quantity]]*Table4[[#This Row],[CostPrice]]</f>
        <v>1167.73</v>
      </c>
      <c r="L660" s="4">
        <f>Table4[[#This Row],[Net Revenue]]-Table4[[#This Row],[Total Cost]]</f>
        <v>258.65699999999993</v>
      </c>
      <c r="M660" t="str">
        <f>_xlfn.XLOOKUP(Table4[[#This Row],[ProductID]], Products!A:A,Products!B:B, "Not Found")</f>
        <v>New Watches</v>
      </c>
      <c r="N660" t="str">
        <f>TEXT(Table4[[#This Row],[Date]], "mmm")</f>
        <v>Aug</v>
      </c>
      <c r="O660" t="str">
        <f>TEXT(Table4[[#This Row],[Date]], "yyyy")</f>
        <v>2024</v>
      </c>
      <c r="P660" t="str">
        <f>_xlfn.XLOOKUP(Table4[[#This Row],[ProductID]],Products!A:A,Products!C:C, "Not Found")</f>
        <v>Fashion</v>
      </c>
      <c r="Q660" t="str">
        <f>_xlfn.XLOOKUP(Table4[[#This Row],[ProductID]],Products!A:A,Products!D:D,"Not Found")</f>
        <v>Watches</v>
      </c>
      <c r="R660">
        <f>_xlfn.XLOOKUP(Table4[[#This Row],[ProductID]],Products!A:A,Products!E:E,"Not Found")</f>
        <v>1501.46</v>
      </c>
      <c r="S660">
        <f>_xlfn.XLOOKUP(Table4[[#This Row],[ProductID]],Products!A:A,Products!F:F, "Not Found")</f>
        <v>1167.73</v>
      </c>
      <c r="T660" t="str">
        <f>_xlfn.XLOOKUP(Table4[[#This Row],[CustomerID]],Customers!A:A,Customers!D:D, "Not Found")</f>
        <v>M</v>
      </c>
      <c r="U660" s="6">
        <f>_xlfn.XLOOKUP(Table4[[#This Row],[CustomerID]],Customers!A:A,Customers!E:E, "Not Found")</f>
        <v>22233</v>
      </c>
      <c r="V660">
        <f ca="1">DATEDIF(Table4[[#This Row],[CustomerBirthday]], TODAY(), "Y")</f>
        <v>65</v>
      </c>
      <c r="W660" t="str" cm="1">
        <f t="array" aca="1" ref="W660" ca="1">_xlfn.IFS(Table4[[#This Row],[Age]]&lt;25, "Under 25",Table4[[#This Row],[Age]]=34, "25-34", Table4[[#This Row],[Age]]&lt;=49, "35-49", Table4[[#This Row],[Age]]&lt;=64, "50-64", Table4[[#This Row],[Age]]&gt;=65, "65+")</f>
        <v>65+</v>
      </c>
      <c r="X660" t="str">
        <f>_xlfn.XLOOKUP(Table4[[#This Row],[StoreID]],Stores!A:A,Stores!B:B, "Not found")</f>
        <v>MegaMart Brianahaven</v>
      </c>
      <c r="Y660" t="str">
        <f>_xlfn.XLOOKUP(Table4[[#This Row],[StoreID]],Stores!A:A,Stores!C:C, "Not Found")</f>
        <v>Brianahaven</v>
      </c>
      <c r="Z660" t="str">
        <f>_xlfn.XLOOKUP(Table4[[#This Row],[StoreID]],Stores!A:A,Stores!D:D, "Not Found")</f>
        <v>North</v>
      </c>
    </row>
    <row r="661" spans="1:26">
      <c r="A661" t="s">
        <v>1527</v>
      </c>
      <c r="B661" s="1">
        <v>45265</v>
      </c>
      <c r="C661" t="s">
        <v>221</v>
      </c>
      <c r="D661" t="s">
        <v>772</v>
      </c>
      <c r="E661" t="s">
        <v>835</v>
      </c>
      <c r="F661">
        <v>2</v>
      </c>
      <c r="G661">
        <v>0.1</v>
      </c>
      <c r="H661" t="s">
        <v>868</v>
      </c>
      <c r="I661" s="4">
        <f>Table4[[#This Row],[Quantity]]*Table4[[#This Row],[UnitPrice]]</f>
        <v>3756.94</v>
      </c>
      <c r="J661" s="4">
        <f>Table4[[#This Row],[Gross Revenue]]*(1-Table4[[#This Row],[Discount]])</f>
        <v>3381.2460000000001</v>
      </c>
      <c r="K661" s="4">
        <f>Table4[[#This Row],[Quantity]]*Table4[[#This Row],[CostPrice]]</f>
        <v>2029.82</v>
      </c>
      <c r="L661" s="4">
        <f>Table4[[#This Row],[Net Revenue]]-Table4[[#This Row],[Total Cost]]</f>
        <v>1351.4260000000002</v>
      </c>
      <c r="M661" t="str">
        <f>_xlfn.XLOOKUP(Table4[[#This Row],[ProductID]], Products!A:A,Products!B:B, "Not Found")</f>
        <v>And Footwear</v>
      </c>
      <c r="N661" t="str">
        <f>TEXT(Table4[[#This Row],[Date]], "mmm")</f>
        <v>Dec</v>
      </c>
      <c r="O661" t="str">
        <f>TEXT(Table4[[#This Row],[Date]], "yyyy")</f>
        <v>2023</v>
      </c>
      <c r="P661" t="str">
        <f>_xlfn.XLOOKUP(Table4[[#This Row],[ProductID]],Products!A:A,Products!C:C, "Not Found")</f>
        <v>Fashion</v>
      </c>
      <c r="Q661" t="str">
        <f>_xlfn.XLOOKUP(Table4[[#This Row],[ProductID]],Products!A:A,Products!D:D,"Not Found")</f>
        <v>Footwear</v>
      </c>
      <c r="R661">
        <f>_xlfn.XLOOKUP(Table4[[#This Row],[ProductID]],Products!A:A,Products!E:E,"Not Found")</f>
        <v>1878.47</v>
      </c>
      <c r="S661">
        <f>_xlfn.XLOOKUP(Table4[[#This Row],[ProductID]],Products!A:A,Products!F:F, "Not Found")</f>
        <v>1014.91</v>
      </c>
      <c r="T661" t="str">
        <f>_xlfn.XLOOKUP(Table4[[#This Row],[CustomerID]],Customers!A:A,Customers!D:D, "Not Found")</f>
        <v>F</v>
      </c>
      <c r="U661" s="6">
        <f>_xlfn.XLOOKUP(Table4[[#This Row],[CustomerID]],Customers!A:A,Customers!E:E, "Not Found")</f>
        <v>36064</v>
      </c>
      <c r="V661">
        <f ca="1">DATEDIF(Table4[[#This Row],[CustomerBirthday]], TODAY(), "Y")</f>
        <v>27</v>
      </c>
      <c r="W661" t="str" cm="1">
        <f t="array" aca="1" ref="W661" ca="1">_xlfn.IFS(Table4[[#This Row],[Age]]&lt;25, "Under 25",Table4[[#This Row],[Age]]=34, "25-34", Table4[[#This Row],[Age]]&lt;=49, "35-49", Table4[[#This Row],[Age]]&lt;=64, "50-64", Table4[[#This Row],[Age]]&gt;=65, "65+")</f>
        <v>35-49</v>
      </c>
      <c r="X661" t="str">
        <f>_xlfn.XLOOKUP(Table4[[#This Row],[StoreID]],Stores!A:A,Stores!B:B, "Not found")</f>
        <v>MegaMart Peckmouth</v>
      </c>
      <c r="Y661" t="str">
        <f>_xlfn.XLOOKUP(Table4[[#This Row],[StoreID]],Stores!A:A,Stores!C:C, "Not Found")</f>
        <v>Peckmouth</v>
      </c>
      <c r="Z661" t="str">
        <f>_xlfn.XLOOKUP(Table4[[#This Row],[StoreID]],Stores!A:A,Stores!D:D, "Not Found")</f>
        <v>East</v>
      </c>
    </row>
    <row r="662" spans="1:26">
      <c r="A662" t="s">
        <v>1528</v>
      </c>
      <c r="B662" s="1">
        <v>45569</v>
      </c>
      <c r="C662" t="s">
        <v>483</v>
      </c>
      <c r="D662" t="s">
        <v>774</v>
      </c>
      <c r="E662" t="s">
        <v>831</v>
      </c>
      <c r="F662">
        <v>1</v>
      </c>
      <c r="G662">
        <v>0.15</v>
      </c>
      <c r="H662" t="s">
        <v>871</v>
      </c>
      <c r="I662" s="4">
        <f>Table4[[#This Row],[Quantity]]*Table4[[#This Row],[UnitPrice]]</f>
        <v>1487.41</v>
      </c>
      <c r="J662" s="4">
        <f>Table4[[#This Row],[Gross Revenue]]*(1-Table4[[#This Row],[Discount]])</f>
        <v>1264.2985000000001</v>
      </c>
      <c r="K662" s="4">
        <f>Table4[[#This Row],[Quantity]]*Table4[[#This Row],[CostPrice]]</f>
        <v>813.07</v>
      </c>
      <c r="L662" s="4">
        <f>Table4[[#This Row],[Net Revenue]]-Table4[[#This Row],[Total Cost]]</f>
        <v>451.22850000000005</v>
      </c>
      <c r="M662" t="str">
        <f>_xlfn.XLOOKUP(Table4[[#This Row],[ProductID]], Products!A:A,Products!B:B, "Not Found")</f>
        <v>Him Smartphone</v>
      </c>
      <c r="N662" t="str">
        <f>TEXT(Table4[[#This Row],[Date]], "mmm")</f>
        <v>Oct</v>
      </c>
      <c r="O662" t="str">
        <f>TEXT(Table4[[#This Row],[Date]], "yyyy")</f>
        <v>2024</v>
      </c>
      <c r="P662" t="str">
        <f>_xlfn.XLOOKUP(Table4[[#This Row],[ProductID]],Products!A:A,Products!C:C, "Not Found")</f>
        <v>Electronics</v>
      </c>
      <c r="Q662" t="str">
        <f>_xlfn.XLOOKUP(Table4[[#This Row],[ProductID]],Products!A:A,Products!D:D,"Not Found")</f>
        <v>Smartphone</v>
      </c>
      <c r="R662">
        <f>_xlfn.XLOOKUP(Table4[[#This Row],[ProductID]],Products!A:A,Products!E:E,"Not Found")</f>
        <v>1487.41</v>
      </c>
      <c r="S662">
        <f>_xlfn.XLOOKUP(Table4[[#This Row],[ProductID]],Products!A:A,Products!F:F, "Not Found")</f>
        <v>813.07</v>
      </c>
      <c r="T662" t="str">
        <f>_xlfn.XLOOKUP(Table4[[#This Row],[CustomerID]],Customers!A:A,Customers!D:D, "Not Found")</f>
        <v>M</v>
      </c>
      <c r="U662" s="6">
        <f>_xlfn.XLOOKUP(Table4[[#This Row],[CustomerID]],Customers!A:A,Customers!E:E, "Not Found")</f>
        <v>21543</v>
      </c>
      <c r="V662">
        <f ca="1">DATEDIF(Table4[[#This Row],[CustomerBirthday]], TODAY(), "Y")</f>
        <v>67</v>
      </c>
      <c r="W662" t="str" cm="1">
        <f t="array" aca="1" ref="W662" ca="1">_xlfn.IFS(Table4[[#This Row],[Age]]&lt;25, "Under 25",Table4[[#This Row],[Age]]=34, "25-34", Table4[[#This Row],[Age]]&lt;=49, "35-49", Table4[[#This Row],[Age]]&lt;=64, "50-64", Table4[[#This Row],[Age]]&gt;=65, "65+")</f>
        <v>65+</v>
      </c>
      <c r="X662" t="str">
        <f>_xlfn.XLOOKUP(Table4[[#This Row],[StoreID]],Stores!A:A,Stores!B:B, "Not found")</f>
        <v>MegaMart Jimenezborough</v>
      </c>
      <c r="Y662" t="str">
        <f>_xlfn.XLOOKUP(Table4[[#This Row],[StoreID]],Stores!A:A,Stores!C:C, "Not Found")</f>
        <v>Jimenezborough</v>
      </c>
      <c r="Z662" t="str">
        <f>_xlfn.XLOOKUP(Table4[[#This Row],[StoreID]],Stores!A:A,Stores!D:D, "Not Found")</f>
        <v>South</v>
      </c>
    </row>
    <row r="663" spans="1:26">
      <c r="A663" t="s">
        <v>1529</v>
      </c>
      <c r="B663" s="1">
        <v>45449</v>
      </c>
      <c r="C663" t="s">
        <v>593</v>
      </c>
      <c r="D663" t="s">
        <v>750</v>
      </c>
      <c r="E663" t="s">
        <v>835</v>
      </c>
      <c r="F663">
        <v>5</v>
      </c>
      <c r="G663">
        <v>0</v>
      </c>
      <c r="H663" t="s">
        <v>871</v>
      </c>
      <c r="I663" s="4">
        <f>Table4[[#This Row],[Quantity]]*Table4[[#This Row],[UnitPrice]]</f>
        <v>6713.75</v>
      </c>
      <c r="J663" s="4">
        <f>Table4[[#This Row],[Gross Revenue]]*(1-Table4[[#This Row],[Discount]])</f>
        <v>6713.75</v>
      </c>
      <c r="K663" s="4">
        <f>Table4[[#This Row],[Quantity]]*Table4[[#This Row],[CostPrice]]</f>
        <v>3989.7000000000003</v>
      </c>
      <c r="L663" s="4">
        <f>Table4[[#This Row],[Net Revenue]]-Table4[[#This Row],[Total Cost]]</f>
        <v>2724.0499999999997</v>
      </c>
      <c r="M663" t="str">
        <f>_xlfn.XLOOKUP(Table4[[#This Row],[ProductID]], Products!A:A,Products!B:B, "Not Found")</f>
        <v>Add Clothing</v>
      </c>
      <c r="N663" t="str">
        <f>TEXT(Table4[[#This Row],[Date]], "mmm")</f>
        <v>Jun</v>
      </c>
      <c r="O663" t="str">
        <f>TEXT(Table4[[#This Row],[Date]], "yyyy")</f>
        <v>2024</v>
      </c>
      <c r="P663" t="str">
        <f>_xlfn.XLOOKUP(Table4[[#This Row],[ProductID]],Products!A:A,Products!C:C, "Not Found")</f>
        <v>Fashion</v>
      </c>
      <c r="Q663" t="str">
        <f>_xlfn.XLOOKUP(Table4[[#This Row],[ProductID]],Products!A:A,Products!D:D,"Not Found")</f>
        <v>Clothing</v>
      </c>
      <c r="R663">
        <f>_xlfn.XLOOKUP(Table4[[#This Row],[ProductID]],Products!A:A,Products!E:E,"Not Found")</f>
        <v>1342.75</v>
      </c>
      <c r="S663">
        <f>_xlfn.XLOOKUP(Table4[[#This Row],[ProductID]],Products!A:A,Products!F:F, "Not Found")</f>
        <v>797.94</v>
      </c>
      <c r="T663" t="str">
        <f>_xlfn.XLOOKUP(Table4[[#This Row],[CustomerID]],Customers!A:A,Customers!D:D, "Not Found")</f>
        <v>F</v>
      </c>
      <c r="U663" s="6">
        <f>_xlfn.XLOOKUP(Table4[[#This Row],[CustomerID]],Customers!A:A,Customers!E:E, "Not Found")</f>
        <v>37024</v>
      </c>
      <c r="V663">
        <f ca="1">DATEDIF(Table4[[#This Row],[CustomerBirthday]], TODAY(), "Y")</f>
        <v>25</v>
      </c>
      <c r="W663" t="str" cm="1">
        <f t="array" aca="1" ref="W663" ca="1">_xlfn.IFS(Table4[[#This Row],[Age]]&lt;25, "Under 25",Table4[[#This Row],[Age]]=34, "25-34", Table4[[#This Row],[Age]]&lt;=49, "35-49", Table4[[#This Row],[Age]]&lt;=64, "50-64", Table4[[#This Row],[Age]]&gt;=65, "65+")</f>
        <v>35-49</v>
      </c>
      <c r="X663" t="str">
        <f>_xlfn.XLOOKUP(Table4[[#This Row],[StoreID]],Stores!A:A,Stores!B:B, "Not found")</f>
        <v>MegaMart Peckmouth</v>
      </c>
      <c r="Y663" t="str">
        <f>_xlfn.XLOOKUP(Table4[[#This Row],[StoreID]],Stores!A:A,Stores!C:C, "Not Found")</f>
        <v>Peckmouth</v>
      </c>
      <c r="Z663" t="str">
        <f>_xlfn.XLOOKUP(Table4[[#This Row],[StoreID]],Stores!A:A,Stores!D:D, "Not Found")</f>
        <v>East</v>
      </c>
    </row>
    <row r="664" spans="1:26">
      <c r="A664" t="s">
        <v>1530</v>
      </c>
      <c r="B664" s="1">
        <v>45343</v>
      </c>
      <c r="C664" t="s">
        <v>247</v>
      </c>
      <c r="D664" t="s">
        <v>722</v>
      </c>
      <c r="E664" t="s">
        <v>846</v>
      </c>
      <c r="F664">
        <v>3</v>
      </c>
      <c r="G664">
        <v>0.1</v>
      </c>
      <c r="H664" t="s">
        <v>868</v>
      </c>
      <c r="I664" s="4">
        <f>Table4[[#This Row],[Quantity]]*Table4[[#This Row],[UnitPrice]]</f>
        <v>5561.3099999999995</v>
      </c>
      <c r="J664" s="4">
        <f>Table4[[#This Row],[Gross Revenue]]*(1-Table4[[#This Row],[Discount]])</f>
        <v>5005.1790000000001</v>
      </c>
      <c r="K664" s="4">
        <f>Table4[[#This Row],[Quantity]]*Table4[[#This Row],[CostPrice]]</f>
        <v>4090.56</v>
      </c>
      <c r="L664" s="4">
        <f>Table4[[#This Row],[Net Revenue]]-Table4[[#This Row],[Total Cost]]</f>
        <v>914.61900000000014</v>
      </c>
      <c r="M664" t="str">
        <f>_xlfn.XLOOKUP(Table4[[#This Row],[ProductID]], Products!A:A,Products!B:B, "Not Found")</f>
        <v>Four Accessories</v>
      </c>
      <c r="N664" t="str">
        <f>TEXT(Table4[[#This Row],[Date]], "mmm")</f>
        <v>Feb</v>
      </c>
      <c r="O664" t="str">
        <f>TEXT(Table4[[#This Row],[Date]], "yyyy")</f>
        <v>2024</v>
      </c>
      <c r="P664" t="str">
        <f>_xlfn.XLOOKUP(Table4[[#This Row],[ProductID]],Products!A:A,Products!C:C, "Not Found")</f>
        <v>Fashion</v>
      </c>
      <c r="Q664" t="str">
        <f>_xlfn.XLOOKUP(Table4[[#This Row],[ProductID]],Products!A:A,Products!D:D,"Not Found")</f>
        <v>Accessories</v>
      </c>
      <c r="R664">
        <f>_xlfn.XLOOKUP(Table4[[#This Row],[ProductID]],Products!A:A,Products!E:E,"Not Found")</f>
        <v>1853.77</v>
      </c>
      <c r="S664">
        <f>_xlfn.XLOOKUP(Table4[[#This Row],[ProductID]],Products!A:A,Products!F:F, "Not Found")</f>
        <v>1363.52</v>
      </c>
      <c r="T664" t="str">
        <f>_xlfn.XLOOKUP(Table4[[#This Row],[CustomerID]],Customers!A:A,Customers!D:D, "Not Found")</f>
        <v>F</v>
      </c>
      <c r="U664" s="6">
        <f>_xlfn.XLOOKUP(Table4[[#This Row],[CustomerID]],Customers!A:A,Customers!E:E, "Not Found")</f>
        <v>25547</v>
      </c>
      <c r="V664">
        <f ca="1">DATEDIF(Table4[[#This Row],[CustomerBirthday]], TODAY(), "Y")</f>
        <v>56</v>
      </c>
      <c r="W664" t="str" cm="1">
        <f t="array" aca="1" ref="W664" ca="1">_xlfn.IFS(Table4[[#This Row],[Age]]&lt;25, "Under 25",Table4[[#This Row],[Age]]=34, "25-34", Table4[[#This Row],[Age]]&lt;=49, "35-49", Table4[[#This Row],[Age]]&lt;=64, "50-64", Table4[[#This Row],[Age]]&gt;=65, "65+")</f>
        <v>50-64</v>
      </c>
      <c r="X664" t="str">
        <f>_xlfn.XLOOKUP(Table4[[#This Row],[StoreID]],Stores!A:A,Stores!B:B, "Not found")</f>
        <v>MegaMart Johnmouth</v>
      </c>
      <c r="Y664" t="str">
        <f>_xlfn.XLOOKUP(Table4[[#This Row],[StoreID]],Stores!A:A,Stores!C:C, "Not Found")</f>
        <v>Johnmouth</v>
      </c>
      <c r="Z664" t="str">
        <f>_xlfn.XLOOKUP(Table4[[#This Row],[StoreID]],Stores!A:A,Stores!D:D, "Not Found")</f>
        <v>East</v>
      </c>
    </row>
    <row r="665" spans="1:26">
      <c r="A665" t="s">
        <v>1531</v>
      </c>
      <c r="B665" s="1">
        <v>45737</v>
      </c>
      <c r="C665" t="s">
        <v>364</v>
      </c>
      <c r="D665" t="s">
        <v>790</v>
      </c>
      <c r="E665" t="s">
        <v>839</v>
      </c>
      <c r="F665">
        <v>4</v>
      </c>
      <c r="G665">
        <v>0.1</v>
      </c>
      <c r="H665" t="s">
        <v>871</v>
      </c>
      <c r="I665" s="4">
        <f>Table4[[#This Row],[Quantity]]*Table4[[#This Row],[UnitPrice]]</f>
        <v>1218.8399999999999</v>
      </c>
      <c r="J665" s="4">
        <f>Table4[[#This Row],[Gross Revenue]]*(1-Table4[[#This Row],[Discount]])</f>
        <v>1096.9559999999999</v>
      </c>
      <c r="K665" s="4">
        <f>Table4[[#This Row],[Quantity]]*Table4[[#This Row],[CostPrice]]</f>
        <v>656.04</v>
      </c>
      <c r="L665" s="4">
        <f>Table4[[#This Row],[Net Revenue]]-Table4[[#This Row],[Total Cost]]</f>
        <v>440.91599999999994</v>
      </c>
      <c r="M665" t="str">
        <f>_xlfn.XLOOKUP(Table4[[#This Row],[ProductID]], Products!A:A,Products!B:B, "Not Found")</f>
        <v>Difficult Vegetables</v>
      </c>
      <c r="N665" t="str">
        <f>TEXT(Table4[[#This Row],[Date]], "mmm")</f>
        <v>Mar</v>
      </c>
      <c r="O665" t="str">
        <f>TEXT(Table4[[#This Row],[Date]], "yyyy")</f>
        <v>2025</v>
      </c>
      <c r="P665" t="str">
        <f>_xlfn.XLOOKUP(Table4[[#This Row],[ProductID]],Products!A:A,Products!C:C, "Not Found")</f>
        <v>Groceries</v>
      </c>
      <c r="Q665" t="str">
        <f>_xlfn.XLOOKUP(Table4[[#This Row],[ProductID]],Products!A:A,Products!D:D,"Not Found")</f>
        <v>Vegetables</v>
      </c>
      <c r="R665">
        <f>_xlfn.XLOOKUP(Table4[[#This Row],[ProductID]],Products!A:A,Products!E:E,"Not Found")</f>
        <v>304.70999999999998</v>
      </c>
      <c r="S665">
        <f>_xlfn.XLOOKUP(Table4[[#This Row],[ProductID]],Products!A:A,Products!F:F, "Not Found")</f>
        <v>164.01</v>
      </c>
      <c r="T665" t="str">
        <f>_xlfn.XLOOKUP(Table4[[#This Row],[CustomerID]],Customers!A:A,Customers!D:D, "Not Found")</f>
        <v>M</v>
      </c>
      <c r="U665" s="6">
        <f>_xlfn.XLOOKUP(Table4[[#This Row],[CustomerID]],Customers!A:A,Customers!E:E, "Not Found")</f>
        <v>34560</v>
      </c>
      <c r="V665">
        <f ca="1">DATEDIF(Table4[[#This Row],[CustomerBirthday]], TODAY(), "Y")</f>
        <v>31</v>
      </c>
      <c r="W665" t="str" cm="1">
        <f t="array" aca="1" ref="W665" ca="1">_xlfn.IFS(Table4[[#This Row],[Age]]&lt;25, "Under 25",Table4[[#This Row],[Age]]=34, "25-34", Table4[[#This Row],[Age]]&lt;=49, "35-49", Table4[[#This Row],[Age]]&lt;=64, "50-64", Table4[[#This Row],[Age]]&gt;=65, "65+")</f>
        <v>35-49</v>
      </c>
      <c r="X665" t="str">
        <f>_xlfn.XLOOKUP(Table4[[#This Row],[StoreID]],Stores!A:A,Stores!B:B, "Not found")</f>
        <v>MegaMart New Michele</v>
      </c>
      <c r="Y665" t="str">
        <f>_xlfn.XLOOKUP(Table4[[#This Row],[StoreID]],Stores!A:A,Stores!C:C, "Not Found")</f>
        <v>New Michele</v>
      </c>
      <c r="Z665" t="str">
        <f>_xlfn.XLOOKUP(Table4[[#This Row],[StoreID]],Stores!A:A,Stores!D:D, "Not Found")</f>
        <v>West</v>
      </c>
    </row>
    <row r="666" spans="1:26">
      <c r="A666" t="s">
        <v>1532</v>
      </c>
      <c r="B666" s="1">
        <v>45758</v>
      </c>
      <c r="C666" t="s">
        <v>445</v>
      </c>
      <c r="D666" t="s">
        <v>718</v>
      </c>
      <c r="E666" t="s">
        <v>839</v>
      </c>
      <c r="F666">
        <v>5</v>
      </c>
      <c r="G666">
        <v>0.15</v>
      </c>
      <c r="H666" t="s">
        <v>875</v>
      </c>
      <c r="I666" s="4">
        <f>Table4[[#This Row],[Quantity]]*Table4[[#This Row],[UnitPrice]]</f>
        <v>1688.15</v>
      </c>
      <c r="J666" s="4">
        <f>Table4[[#This Row],[Gross Revenue]]*(1-Table4[[#This Row],[Discount]])</f>
        <v>1434.9275</v>
      </c>
      <c r="K666" s="4">
        <f>Table4[[#This Row],[Quantity]]*Table4[[#This Row],[CostPrice]]</f>
        <v>845.15</v>
      </c>
      <c r="L666" s="4">
        <f>Table4[[#This Row],[Net Revenue]]-Table4[[#This Row],[Total Cost]]</f>
        <v>589.77750000000003</v>
      </c>
      <c r="M666" t="str">
        <f>_xlfn.XLOOKUP(Table4[[#This Row],[ProductID]], Products!A:A,Products!B:B, "Not Found")</f>
        <v>Here Footwear</v>
      </c>
      <c r="N666" t="str">
        <f>TEXT(Table4[[#This Row],[Date]], "mmm")</f>
        <v>Apr</v>
      </c>
      <c r="O666" t="str">
        <f>TEXT(Table4[[#This Row],[Date]], "yyyy")</f>
        <v>2025</v>
      </c>
      <c r="P666" t="str">
        <f>_xlfn.XLOOKUP(Table4[[#This Row],[ProductID]],Products!A:A,Products!C:C, "Not Found")</f>
        <v>Fashion</v>
      </c>
      <c r="Q666" t="str">
        <f>_xlfn.XLOOKUP(Table4[[#This Row],[ProductID]],Products!A:A,Products!D:D,"Not Found")</f>
        <v>Footwear</v>
      </c>
      <c r="R666">
        <f>_xlfn.XLOOKUP(Table4[[#This Row],[ProductID]],Products!A:A,Products!E:E,"Not Found")</f>
        <v>337.63</v>
      </c>
      <c r="S666">
        <f>_xlfn.XLOOKUP(Table4[[#This Row],[ProductID]],Products!A:A,Products!F:F, "Not Found")</f>
        <v>169.03</v>
      </c>
      <c r="T666" t="str">
        <f>_xlfn.XLOOKUP(Table4[[#This Row],[CustomerID]],Customers!A:A,Customers!D:D, "Not Found")</f>
        <v>F</v>
      </c>
      <c r="U666" s="6">
        <f>_xlfn.XLOOKUP(Table4[[#This Row],[CustomerID]],Customers!A:A,Customers!E:E, "Not Found")</f>
        <v>23386</v>
      </c>
      <c r="V666">
        <f ca="1">DATEDIF(Table4[[#This Row],[CustomerBirthday]], TODAY(), "Y")</f>
        <v>62</v>
      </c>
      <c r="W666" t="str" cm="1">
        <f t="array" aca="1" ref="W666" ca="1">_xlfn.IFS(Table4[[#This Row],[Age]]&lt;25, "Under 25",Table4[[#This Row],[Age]]=34, "25-34", Table4[[#This Row],[Age]]&lt;=49, "35-49", Table4[[#This Row],[Age]]&lt;=64, "50-64", Table4[[#This Row],[Age]]&gt;=65, "65+")</f>
        <v>50-64</v>
      </c>
      <c r="X666" t="str">
        <f>_xlfn.XLOOKUP(Table4[[#This Row],[StoreID]],Stores!A:A,Stores!B:B, "Not found")</f>
        <v>MegaMart New Michele</v>
      </c>
      <c r="Y666" t="str">
        <f>_xlfn.XLOOKUP(Table4[[#This Row],[StoreID]],Stores!A:A,Stores!C:C, "Not Found")</f>
        <v>New Michele</v>
      </c>
      <c r="Z666" t="str">
        <f>_xlfn.XLOOKUP(Table4[[#This Row],[StoreID]],Stores!A:A,Stores!D:D, "Not Found")</f>
        <v>West</v>
      </c>
    </row>
    <row r="667" spans="1:26">
      <c r="A667" t="s">
        <v>1533</v>
      </c>
      <c r="B667" s="1">
        <v>45318</v>
      </c>
      <c r="C667" t="s">
        <v>12</v>
      </c>
      <c r="D667" t="s">
        <v>759</v>
      </c>
      <c r="E667" t="s">
        <v>846</v>
      </c>
      <c r="F667">
        <v>3</v>
      </c>
      <c r="G667">
        <v>0.1</v>
      </c>
      <c r="H667" t="s">
        <v>865</v>
      </c>
      <c r="I667" s="4">
        <f>Table4[[#This Row],[Quantity]]*Table4[[#This Row],[UnitPrice]]</f>
        <v>3239.67</v>
      </c>
      <c r="J667" s="4">
        <f>Table4[[#This Row],[Gross Revenue]]*(1-Table4[[#This Row],[Discount]])</f>
        <v>2915.703</v>
      </c>
      <c r="K667" s="4">
        <f>Table4[[#This Row],[Quantity]]*Table4[[#This Row],[CostPrice]]</f>
        <v>2111.4900000000002</v>
      </c>
      <c r="L667" s="4">
        <f>Table4[[#This Row],[Net Revenue]]-Table4[[#This Row],[Total Cost]]</f>
        <v>804.21299999999974</v>
      </c>
      <c r="M667" t="str">
        <f>_xlfn.XLOOKUP(Table4[[#This Row],[ProductID]], Products!A:A,Products!B:B, "Not Found")</f>
        <v>Democratic Smartphone</v>
      </c>
      <c r="N667" t="str">
        <f>TEXT(Table4[[#This Row],[Date]], "mmm")</f>
        <v>Jan</v>
      </c>
      <c r="O667" t="str">
        <f>TEXT(Table4[[#This Row],[Date]], "yyyy")</f>
        <v>2024</v>
      </c>
      <c r="P667" t="str">
        <f>_xlfn.XLOOKUP(Table4[[#This Row],[ProductID]],Products!A:A,Products!C:C, "Not Found")</f>
        <v>Electronics</v>
      </c>
      <c r="Q667" t="str">
        <f>_xlfn.XLOOKUP(Table4[[#This Row],[ProductID]],Products!A:A,Products!D:D,"Not Found")</f>
        <v>Smartphone</v>
      </c>
      <c r="R667">
        <f>_xlfn.XLOOKUP(Table4[[#This Row],[ProductID]],Products!A:A,Products!E:E,"Not Found")</f>
        <v>1079.8900000000001</v>
      </c>
      <c r="S667">
        <f>_xlfn.XLOOKUP(Table4[[#This Row],[ProductID]],Products!A:A,Products!F:F, "Not Found")</f>
        <v>703.83</v>
      </c>
      <c r="T667" t="str">
        <f>_xlfn.XLOOKUP(Table4[[#This Row],[CustomerID]],Customers!A:A,Customers!D:D, "Not Found")</f>
        <v>M</v>
      </c>
      <c r="U667" s="6">
        <f>_xlfn.XLOOKUP(Table4[[#This Row],[CustomerID]],Customers!A:A,Customers!E:E, "Not Found")</f>
        <v>21780</v>
      </c>
      <c r="V667">
        <f ca="1">DATEDIF(Table4[[#This Row],[CustomerBirthday]], TODAY(), "Y")</f>
        <v>66</v>
      </c>
      <c r="W667" t="str" cm="1">
        <f t="array" aca="1" ref="W667" ca="1">_xlfn.IFS(Table4[[#This Row],[Age]]&lt;25, "Under 25",Table4[[#This Row],[Age]]=34, "25-34", Table4[[#This Row],[Age]]&lt;=49, "35-49", Table4[[#This Row],[Age]]&lt;=64, "50-64", Table4[[#This Row],[Age]]&gt;=65, "65+")</f>
        <v>65+</v>
      </c>
      <c r="X667" t="str">
        <f>_xlfn.XLOOKUP(Table4[[#This Row],[StoreID]],Stores!A:A,Stores!B:B, "Not found")</f>
        <v>MegaMart Johnmouth</v>
      </c>
      <c r="Y667" t="str">
        <f>_xlfn.XLOOKUP(Table4[[#This Row],[StoreID]],Stores!A:A,Stores!C:C, "Not Found")</f>
        <v>Johnmouth</v>
      </c>
      <c r="Z667" t="str">
        <f>_xlfn.XLOOKUP(Table4[[#This Row],[StoreID]],Stores!A:A,Stores!D:D, "Not Found")</f>
        <v>East</v>
      </c>
    </row>
    <row r="668" spans="1:26">
      <c r="A668" t="s">
        <v>1534</v>
      </c>
      <c r="B668" s="1">
        <v>45850</v>
      </c>
      <c r="C668" t="s">
        <v>625</v>
      </c>
      <c r="D668" t="s">
        <v>766</v>
      </c>
      <c r="E668" t="s">
        <v>831</v>
      </c>
      <c r="F668">
        <v>4</v>
      </c>
      <c r="G668">
        <v>0</v>
      </c>
      <c r="H668" t="s">
        <v>865</v>
      </c>
      <c r="I668" s="4">
        <f>Table4[[#This Row],[Quantity]]*Table4[[#This Row],[UnitPrice]]</f>
        <v>4908.96</v>
      </c>
      <c r="J668" s="4">
        <f>Table4[[#This Row],[Gross Revenue]]*(1-Table4[[#This Row],[Discount]])</f>
        <v>4908.96</v>
      </c>
      <c r="K668" s="4">
        <f>Table4[[#This Row],[Quantity]]*Table4[[#This Row],[CostPrice]]</f>
        <v>3908.36</v>
      </c>
      <c r="L668" s="4">
        <f>Table4[[#This Row],[Net Revenue]]-Table4[[#This Row],[Total Cost]]</f>
        <v>1000.5999999999999</v>
      </c>
      <c r="M668" t="str">
        <f>_xlfn.XLOOKUP(Table4[[#This Row],[ProductID]], Products!A:A,Products!B:B, "Not Found")</f>
        <v>Firm Dairy</v>
      </c>
      <c r="N668" t="str">
        <f>TEXT(Table4[[#This Row],[Date]], "mmm")</f>
        <v>Jul</v>
      </c>
      <c r="O668" t="str">
        <f>TEXT(Table4[[#This Row],[Date]], "yyyy")</f>
        <v>2025</v>
      </c>
      <c r="P668" t="str">
        <f>_xlfn.XLOOKUP(Table4[[#This Row],[ProductID]],Products!A:A,Products!C:C, "Not Found")</f>
        <v>Groceries</v>
      </c>
      <c r="Q668" t="str">
        <f>_xlfn.XLOOKUP(Table4[[#This Row],[ProductID]],Products!A:A,Products!D:D,"Not Found")</f>
        <v>Dairy</v>
      </c>
      <c r="R668">
        <f>_xlfn.XLOOKUP(Table4[[#This Row],[ProductID]],Products!A:A,Products!E:E,"Not Found")</f>
        <v>1227.24</v>
      </c>
      <c r="S668">
        <f>_xlfn.XLOOKUP(Table4[[#This Row],[ProductID]],Products!A:A,Products!F:F, "Not Found")</f>
        <v>977.09</v>
      </c>
      <c r="T668" t="str">
        <f>_xlfn.XLOOKUP(Table4[[#This Row],[CustomerID]],Customers!A:A,Customers!D:D, "Not Found")</f>
        <v>M</v>
      </c>
      <c r="U668" s="6">
        <f>_xlfn.XLOOKUP(Table4[[#This Row],[CustomerID]],Customers!A:A,Customers!E:E, "Not Found")</f>
        <v>29135</v>
      </c>
      <c r="V668">
        <f ca="1">DATEDIF(Table4[[#This Row],[CustomerBirthday]], TODAY(), "Y")</f>
        <v>46</v>
      </c>
      <c r="W668" t="str" cm="1">
        <f t="array" aca="1" ref="W668" ca="1">_xlfn.IFS(Table4[[#This Row],[Age]]&lt;25, "Under 25",Table4[[#This Row],[Age]]=34, "25-34", Table4[[#This Row],[Age]]&lt;=49, "35-49", Table4[[#This Row],[Age]]&lt;=64, "50-64", Table4[[#This Row],[Age]]&gt;=65, "65+")</f>
        <v>35-49</v>
      </c>
      <c r="X668" t="str">
        <f>_xlfn.XLOOKUP(Table4[[#This Row],[StoreID]],Stores!A:A,Stores!B:B, "Not found")</f>
        <v>MegaMart Jimenezborough</v>
      </c>
      <c r="Y668" t="str">
        <f>_xlfn.XLOOKUP(Table4[[#This Row],[StoreID]],Stores!A:A,Stores!C:C, "Not Found")</f>
        <v>Jimenezborough</v>
      </c>
      <c r="Z668" t="str">
        <f>_xlfn.XLOOKUP(Table4[[#This Row],[StoreID]],Stores!A:A,Stores!D:D, "Not Found")</f>
        <v>South</v>
      </c>
    </row>
    <row r="669" spans="1:26">
      <c r="A669" t="s">
        <v>1535</v>
      </c>
      <c r="B669" s="1">
        <v>45253</v>
      </c>
      <c r="C669" t="s">
        <v>270</v>
      </c>
      <c r="D669" t="s">
        <v>822</v>
      </c>
      <c r="E669" t="s">
        <v>839</v>
      </c>
      <c r="F669">
        <v>3</v>
      </c>
      <c r="G669">
        <v>0.1</v>
      </c>
      <c r="H669" t="s">
        <v>865</v>
      </c>
      <c r="I669" s="4">
        <f>Table4[[#This Row],[Quantity]]*Table4[[#This Row],[UnitPrice]]</f>
        <v>3649.08</v>
      </c>
      <c r="J669" s="4">
        <f>Table4[[#This Row],[Gross Revenue]]*(1-Table4[[#This Row],[Discount]])</f>
        <v>3284.172</v>
      </c>
      <c r="K669" s="4">
        <f>Table4[[#This Row],[Quantity]]*Table4[[#This Row],[CostPrice]]</f>
        <v>2384.3999999999996</v>
      </c>
      <c r="L669" s="4">
        <f>Table4[[#This Row],[Net Revenue]]-Table4[[#This Row],[Total Cost]]</f>
        <v>899.77200000000039</v>
      </c>
      <c r="M669" t="str">
        <f>_xlfn.XLOOKUP(Table4[[#This Row],[ProductID]], Products!A:A,Products!B:B, "Not Found")</f>
        <v>Nor Bags</v>
      </c>
      <c r="N669" t="str">
        <f>TEXT(Table4[[#This Row],[Date]], "mmm")</f>
        <v>Nov</v>
      </c>
      <c r="O669" t="str">
        <f>TEXT(Table4[[#This Row],[Date]], "yyyy")</f>
        <v>2023</v>
      </c>
      <c r="P669" t="str">
        <f>_xlfn.XLOOKUP(Table4[[#This Row],[ProductID]],Products!A:A,Products!C:C, "Not Found")</f>
        <v>Fashion</v>
      </c>
      <c r="Q669" t="str">
        <f>_xlfn.XLOOKUP(Table4[[#This Row],[ProductID]],Products!A:A,Products!D:D,"Not Found")</f>
        <v>Bags</v>
      </c>
      <c r="R669">
        <f>_xlfn.XLOOKUP(Table4[[#This Row],[ProductID]],Products!A:A,Products!E:E,"Not Found")</f>
        <v>1216.3599999999999</v>
      </c>
      <c r="S669">
        <f>_xlfn.XLOOKUP(Table4[[#This Row],[ProductID]],Products!A:A,Products!F:F, "Not Found")</f>
        <v>794.8</v>
      </c>
      <c r="T669" t="str">
        <f>_xlfn.XLOOKUP(Table4[[#This Row],[CustomerID]],Customers!A:A,Customers!D:D, "Not Found")</f>
        <v>M</v>
      </c>
      <c r="U669" s="6">
        <f>_xlfn.XLOOKUP(Table4[[#This Row],[CustomerID]],Customers!A:A,Customers!E:E, "Not Found")</f>
        <v>22815</v>
      </c>
      <c r="V669">
        <f ca="1">DATEDIF(Table4[[#This Row],[CustomerBirthday]], TODAY(), "Y")</f>
        <v>64</v>
      </c>
      <c r="W669" t="str" cm="1">
        <f t="array" aca="1" ref="W669" ca="1">_xlfn.IFS(Table4[[#This Row],[Age]]&lt;25, "Under 25",Table4[[#This Row],[Age]]=34, "25-34", Table4[[#This Row],[Age]]&lt;=49, "35-49", Table4[[#This Row],[Age]]&lt;=64, "50-64", Table4[[#This Row],[Age]]&gt;=65, "65+")</f>
        <v>50-64</v>
      </c>
      <c r="X669" t="str">
        <f>_xlfn.XLOOKUP(Table4[[#This Row],[StoreID]],Stores!A:A,Stores!B:B, "Not found")</f>
        <v>MegaMart New Michele</v>
      </c>
      <c r="Y669" t="str">
        <f>_xlfn.XLOOKUP(Table4[[#This Row],[StoreID]],Stores!A:A,Stores!C:C, "Not Found")</f>
        <v>New Michele</v>
      </c>
      <c r="Z669" t="str">
        <f>_xlfn.XLOOKUP(Table4[[#This Row],[StoreID]],Stores!A:A,Stores!D:D, "Not Found")</f>
        <v>West</v>
      </c>
    </row>
    <row r="670" spans="1:26">
      <c r="A670" t="s">
        <v>1536</v>
      </c>
      <c r="B670" s="1">
        <v>45261</v>
      </c>
      <c r="C670" t="s">
        <v>191</v>
      </c>
      <c r="D670" t="s">
        <v>790</v>
      </c>
      <c r="E670" t="s">
        <v>835</v>
      </c>
      <c r="F670">
        <v>5</v>
      </c>
      <c r="G670">
        <v>0.05</v>
      </c>
      <c r="H670" t="s">
        <v>875</v>
      </c>
      <c r="I670" s="4">
        <f>Table4[[#This Row],[Quantity]]*Table4[[#This Row],[UnitPrice]]</f>
        <v>1523.55</v>
      </c>
      <c r="J670" s="4">
        <f>Table4[[#This Row],[Gross Revenue]]*(1-Table4[[#This Row],[Discount]])</f>
        <v>1447.3724999999999</v>
      </c>
      <c r="K670" s="4">
        <f>Table4[[#This Row],[Quantity]]*Table4[[#This Row],[CostPrice]]</f>
        <v>820.05</v>
      </c>
      <c r="L670" s="4">
        <f>Table4[[#This Row],[Net Revenue]]-Table4[[#This Row],[Total Cost]]</f>
        <v>627.32249999999999</v>
      </c>
      <c r="M670" t="str">
        <f>_xlfn.XLOOKUP(Table4[[#This Row],[ProductID]], Products!A:A,Products!B:B, "Not Found")</f>
        <v>Difficult Vegetables</v>
      </c>
      <c r="N670" t="str">
        <f>TEXT(Table4[[#This Row],[Date]], "mmm")</f>
        <v>Dec</v>
      </c>
      <c r="O670" t="str">
        <f>TEXT(Table4[[#This Row],[Date]], "yyyy")</f>
        <v>2023</v>
      </c>
      <c r="P670" t="str">
        <f>_xlfn.XLOOKUP(Table4[[#This Row],[ProductID]],Products!A:A,Products!C:C, "Not Found")</f>
        <v>Groceries</v>
      </c>
      <c r="Q670" t="str">
        <f>_xlfn.XLOOKUP(Table4[[#This Row],[ProductID]],Products!A:A,Products!D:D,"Not Found")</f>
        <v>Vegetables</v>
      </c>
      <c r="R670">
        <f>_xlfn.XLOOKUP(Table4[[#This Row],[ProductID]],Products!A:A,Products!E:E,"Not Found")</f>
        <v>304.70999999999998</v>
      </c>
      <c r="S670">
        <f>_xlfn.XLOOKUP(Table4[[#This Row],[ProductID]],Products!A:A,Products!F:F, "Not Found")</f>
        <v>164.01</v>
      </c>
      <c r="T670" t="str">
        <f>_xlfn.XLOOKUP(Table4[[#This Row],[CustomerID]],Customers!A:A,Customers!D:D, "Not Found")</f>
        <v>M</v>
      </c>
      <c r="U670" s="6">
        <f>_xlfn.XLOOKUP(Table4[[#This Row],[CustomerID]],Customers!A:A,Customers!E:E, "Not Found")</f>
        <v>35433</v>
      </c>
      <c r="V670">
        <f ca="1">DATEDIF(Table4[[#This Row],[CustomerBirthday]], TODAY(), "Y")</f>
        <v>29</v>
      </c>
      <c r="W670" t="str" cm="1">
        <f t="array" aca="1" ref="W670" ca="1">_xlfn.IFS(Table4[[#This Row],[Age]]&lt;25, "Under 25",Table4[[#This Row],[Age]]=34, "25-34", Table4[[#This Row],[Age]]&lt;=49, "35-49", Table4[[#This Row],[Age]]&lt;=64, "50-64", Table4[[#This Row],[Age]]&gt;=65, "65+")</f>
        <v>35-49</v>
      </c>
      <c r="X670" t="str">
        <f>_xlfn.XLOOKUP(Table4[[#This Row],[StoreID]],Stores!A:A,Stores!B:B, "Not found")</f>
        <v>MegaMart Peckmouth</v>
      </c>
      <c r="Y670" t="str">
        <f>_xlfn.XLOOKUP(Table4[[#This Row],[StoreID]],Stores!A:A,Stores!C:C, "Not Found")</f>
        <v>Peckmouth</v>
      </c>
      <c r="Z670" t="str">
        <f>_xlfn.XLOOKUP(Table4[[#This Row],[StoreID]],Stores!A:A,Stores!D:D, "Not Found")</f>
        <v>East</v>
      </c>
    </row>
    <row r="671" spans="1:26">
      <c r="A671" t="s">
        <v>1537</v>
      </c>
      <c r="B671" s="1">
        <v>45606</v>
      </c>
      <c r="C671" t="s">
        <v>554</v>
      </c>
      <c r="D671" t="s">
        <v>711</v>
      </c>
      <c r="E671" t="s">
        <v>842</v>
      </c>
      <c r="F671">
        <v>3</v>
      </c>
      <c r="G671">
        <v>0.05</v>
      </c>
      <c r="H671" t="s">
        <v>875</v>
      </c>
      <c r="I671" s="4">
        <f>Table4[[#This Row],[Quantity]]*Table4[[#This Row],[UnitPrice]]</f>
        <v>5021.07</v>
      </c>
      <c r="J671" s="4">
        <f>Table4[[#This Row],[Gross Revenue]]*(1-Table4[[#This Row],[Discount]])</f>
        <v>4770.0164999999997</v>
      </c>
      <c r="K671" s="4">
        <f>Table4[[#This Row],[Quantity]]*Table4[[#This Row],[CostPrice]]</f>
        <v>3970.1400000000003</v>
      </c>
      <c r="L671" s="4">
        <f>Table4[[#This Row],[Net Revenue]]-Table4[[#This Row],[Total Cost]]</f>
        <v>799.8764999999994</v>
      </c>
      <c r="M671" t="str">
        <f>_xlfn.XLOOKUP(Table4[[#This Row],[ProductID]], Products!A:A,Products!B:B, "Not Found")</f>
        <v>Like Camera</v>
      </c>
      <c r="N671" t="str">
        <f>TEXT(Table4[[#This Row],[Date]], "mmm")</f>
        <v>Nov</v>
      </c>
      <c r="O671" t="str">
        <f>TEXT(Table4[[#This Row],[Date]], "yyyy")</f>
        <v>2024</v>
      </c>
      <c r="P671" t="str">
        <f>_xlfn.XLOOKUP(Table4[[#This Row],[ProductID]],Products!A:A,Products!C:C, "Not Found")</f>
        <v>Electronics</v>
      </c>
      <c r="Q671" t="str">
        <f>_xlfn.XLOOKUP(Table4[[#This Row],[ProductID]],Products!A:A,Products!D:D,"Not Found")</f>
        <v>Camera</v>
      </c>
      <c r="R671">
        <f>_xlfn.XLOOKUP(Table4[[#This Row],[ProductID]],Products!A:A,Products!E:E,"Not Found")</f>
        <v>1673.69</v>
      </c>
      <c r="S671">
        <f>_xlfn.XLOOKUP(Table4[[#This Row],[ProductID]],Products!A:A,Products!F:F, "Not Found")</f>
        <v>1323.38</v>
      </c>
      <c r="T671" t="str">
        <f>_xlfn.XLOOKUP(Table4[[#This Row],[CustomerID]],Customers!A:A,Customers!D:D, "Not Found")</f>
        <v>M</v>
      </c>
      <c r="U671" s="6">
        <f>_xlfn.XLOOKUP(Table4[[#This Row],[CustomerID]],Customers!A:A,Customers!E:E, "Not Found")</f>
        <v>26178</v>
      </c>
      <c r="V671">
        <f ca="1">DATEDIF(Table4[[#This Row],[CustomerBirthday]], TODAY(), "Y")</f>
        <v>54</v>
      </c>
      <c r="W671" t="str" cm="1">
        <f t="array" aca="1" ref="W671" ca="1">_xlfn.IFS(Table4[[#This Row],[Age]]&lt;25, "Under 25",Table4[[#This Row],[Age]]=34, "25-34", Table4[[#This Row],[Age]]&lt;=49, "35-49", Table4[[#This Row],[Age]]&lt;=64, "50-64", Table4[[#This Row],[Age]]&gt;=65, "65+")</f>
        <v>50-64</v>
      </c>
      <c r="X671" t="str">
        <f>_xlfn.XLOOKUP(Table4[[#This Row],[StoreID]],Stores!A:A,Stores!B:B, "Not found")</f>
        <v>MegaMart Brianahaven</v>
      </c>
      <c r="Y671" t="str">
        <f>_xlfn.XLOOKUP(Table4[[#This Row],[StoreID]],Stores!A:A,Stores!C:C, "Not Found")</f>
        <v>Brianahaven</v>
      </c>
      <c r="Z671" t="str">
        <f>_xlfn.XLOOKUP(Table4[[#This Row],[StoreID]],Stores!A:A,Stores!D:D, "Not Found")</f>
        <v>North</v>
      </c>
    </row>
    <row r="672" spans="1:26">
      <c r="A672" t="s">
        <v>1538</v>
      </c>
      <c r="B672" s="1">
        <v>45509</v>
      </c>
      <c r="C672" t="s">
        <v>599</v>
      </c>
      <c r="D672" t="s">
        <v>739</v>
      </c>
      <c r="E672" t="s">
        <v>842</v>
      </c>
      <c r="F672">
        <v>3</v>
      </c>
      <c r="G672">
        <v>0.1</v>
      </c>
      <c r="H672" t="s">
        <v>868</v>
      </c>
      <c r="I672" s="4">
        <f>Table4[[#This Row],[Quantity]]*Table4[[#This Row],[UnitPrice]]</f>
        <v>3582.3599999999997</v>
      </c>
      <c r="J672" s="4">
        <f>Table4[[#This Row],[Gross Revenue]]*(1-Table4[[#This Row],[Discount]])</f>
        <v>3224.1239999999998</v>
      </c>
      <c r="K672" s="4">
        <f>Table4[[#This Row],[Quantity]]*Table4[[#This Row],[CostPrice]]</f>
        <v>2516.8500000000004</v>
      </c>
      <c r="L672" s="4">
        <f>Table4[[#This Row],[Net Revenue]]-Table4[[#This Row],[Total Cost]]</f>
        <v>707.27399999999943</v>
      </c>
      <c r="M672" t="str">
        <f>_xlfn.XLOOKUP(Table4[[#This Row],[ProductID]], Products!A:A,Products!B:B, "Not Found")</f>
        <v>Step Smartphone</v>
      </c>
      <c r="N672" t="str">
        <f>TEXT(Table4[[#This Row],[Date]], "mmm")</f>
        <v>Aug</v>
      </c>
      <c r="O672" t="str">
        <f>TEXT(Table4[[#This Row],[Date]], "yyyy")</f>
        <v>2024</v>
      </c>
      <c r="P672" t="str">
        <f>_xlfn.XLOOKUP(Table4[[#This Row],[ProductID]],Products!A:A,Products!C:C, "Not Found")</f>
        <v>Electronics</v>
      </c>
      <c r="Q672" t="str">
        <f>_xlfn.XLOOKUP(Table4[[#This Row],[ProductID]],Products!A:A,Products!D:D,"Not Found")</f>
        <v>Smartphone</v>
      </c>
      <c r="R672">
        <f>_xlfn.XLOOKUP(Table4[[#This Row],[ProductID]],Products!A:A,Products!E:E,"Not Found")</f>
        <v>1194.1199999999999</v>
      </c>
      <c r="S672">
        <f>_xlfn.XLOOKUP(Table4[[#This Row],[ProductID]],Products!A:A,Products!F:F, "Not Found")</f>
        <v>838.95</v>
      </c>
      <c r="T672" t="str">
        <f>_xlfn.XLOOKUP(Table4[[#This Row],[CustomerID]],Customers!A:A,Customers!D:D, "Not Found")</f>
        <v>M</v>
      </c>
      <c r="U672" s="6">
        <f>_xlfn.XLOOKUP(Table4[[#This Row],[CustomerID]],Customers!A:A,Customers!E:E, "Not Found")</f>
        <v>25414</v>
      </c>
      <c r="V672">
        <f ca="1">DATEDIF(Table4[[#This Row],[CustomerBirthday]], TODAY(), "Y")</f>
        <v>56</v>
      </c>
      <c r="W672" t="str" cm="1">
        <f t="array" aca="1" ref="W672" ca="1">_xlfn.IFS(Table4[[#This Row],[Age]]&lt;25, "Under 25",Table4[[#This Row],[Age]]=34, "25-34", Table4[[#This Row],[Age]]&lt;=49, "35-49", Table4[[#This Row],[Age]]&lt;=64, "50-64", Table4[[#This Row],[Age]]&gt;=65, "65+")</f>
        <v>50-64</v>
      </c>
      <c r="X672" t="str">
        <f>_xlfn.XLOOKUP(Table4[[#This Row],[StoreID]],Stores!A:A,Stores!B:B, "Not found")</f>
        <v>MegaMart Brianahaven</v>
      </c>
      <c r="Y672" t="str">
        <f>_xlfn.XLOOKUP(Table4[[#This Row],[StoreID]],Stores!A:A,Stores!C:C, "Not Found")</f>
        <v>Brianahaven</v>
      </c>
      <c r="Z672" t="str">
        <f>_xlfn.XLOOKUP(Table4[[#This Row],[StoreID]],Stores!A:A,Stores!D:D, "Not Found")</f>
        <v>North</v>
      </c>
    </row>
    <row r="673" spans="1:26">
      <c r="A673" t="s">
        <v>1539</v>
      </c>
      <c r="B673" s="1">
        <v>45300</v>
      </c>
      <c r="C673" t="s">
        <v>390</v>
      </c>
      <c r="D673" t="s">
        <v>772</v>
      </c>
      <c r="E673" t="s">
        <v>842</v>
      </c>
      <c r="F673">
        <v>1</v>
      </c>
      <c r="G673">
        <v>0.05</v>
      </c>
      <c r="H673" t="s">
        <v>865</v>
      </c>
      <c r="I673" s="4">
        <f>Table4[[#This Row],[Quantity]]*Table4[[#This Row],[UnitPrice]]</f>
        <v>1878.47</v>
      </c>
      <c r="J673" s="4">
        <f>Table4[[#This Row],[Gross Revenue]]*(1-Table4[[#This Row],[Discount]])</f>
        <v>1784.5464999999999</v>
      </c>
      <c r="K673" s="4">
        <f>Table4[[#This Row],[Quantity]]*Table4[[#This Row],[CostPrice]]</f>
        <v>1014.91</v>
      </c>
      <c r="L673" s="4">
        <f>Table4[[#This Row],[Net Revenue]]-Table4[[#This Row],[Total Cost]]</f>
        <v>769.63649999999996</v>
      </c>
      <c r="M673" t="str">
        <f>_xlfn.XLOOKUP(Table4[[#This Row],[ProductID]], Products!A:A,Products!B:B, "Not Found")</f>
        <v>And Footwear</v>
      </c>
      <c r="N673" t="str">
        <f>TEXT(Table4[[#This Row],[Date]], "mmm")</f>
        <v>Jan</v>
      </c>
      <c r="O673" t="str">
        <f>TEXT(Table4[[#This Row],[Date]], "yyyy")</f>
        <v>2024</v>
      </c>
      <c r="P673" t="str">
        <f>_xlfn.XLOOKUP(Table4[[#This Row],[ProductID]],Products!A:A,Products!C:C, "Not Found")</f>
        <v>Fashion</v>
      </c>
      <c r="Q673" t="str">
        <f>_xlfn.XLOOKUP(Table4[[#This Row],[ProductID]],Products!A:A,Products!D:D,"Not Found")</f>
        <v>Footwear</v>
      </c>
      <c r="R673">
        <f>_xlfn.XLOOKUP(Table4[[#This Row],[ProductID]],Products!A:A,Products!E:E,"Not Found")</f>
        <v>1878.47</v>
      </c>
      <c r="S673">
        <f>_xlfn.XLOOKUP(Table4[[#This Row],[ProductID]],Products!A:A,Products!F:F, "Not Found")</f>
        <v>1014.91</v>
      </c>
      <c r="T673" t="str">
        <f>_xlfn.XLOOKUP(Table4[[#This Row],[CustomerID]],Customers!A:A,Customers!D:D, "Not Found")</f>
        <v>M</v>
      </c>
      <c r="U673" s="6">
        <f>_xlfn.XLOOKUP(Table4[[#This Row],[CustomerID]],Customers!A:A,Customers!E:E, "Not Found")</f>
        <v>23821</v>
      </c>
      <c r="V673">
        <f ca="1">DATEDIF(Table4[[#This Row],[CustomerBirthday]], TODAY(), "Y")</f>
        <v>61</v>
      </c>
      <c r="W673" t="str" cm="1">
        <f t="array" aca="1" ref="W673" ca="1">_xlfn.IFS(Table4[[#This Row],[Age]]&lt;25, "Under 25",Table4[[#This Row],[Age]]=34, "25-34", Table4[[#This Row],[Age]]&lt;=49, "35-49", Table4[[#This Row],[Age]]&lt;=64, "50-64", Table4[[#This Row],[Age]]&gt;=65, "65+")</f>
        <v>50-64</v>
      </c>
      <c r="X673" t="str">
        <f>_xlfn.XLOOKUP(Table4[[#This Row],[StoreID]],Stores!A:A,Stores!B:B, "Not found")</f>
        <v>MegaMart Brianahaven</v>
      </c>
      <c r="Y673" t="str">
        <f>_xlfn.XLOOKUP(Table4[[#This Row],[StoreID]],Stores!A:A,Stores!C:C, "Not Found")</f>
        <v>Brianahaven</v>
      </c>
      <c r="Z673" t="str">
        <f>_xlfn.XLOOKUP(Table4[[#This Row],[StoreID]],Stores!A:A,Stores!D:D, "Not Found")</f>
        <v>North</v>
      </c>
    </row>
    <row r="674" spans="1:26">
      <c r="A674" t="s">
        <v>1540</v>
      </c>
      <c r="B674" s="1">
        <v>45367</v>
      </c>
      <c r="C674" t="s">
        <v>657</v>
      </c>
      <c r="D674" t="s">
        <v>802</v>
      </c>
      <c r="E674" t="s">
        <v>835</v>
      </c>
      <c r="F674">
        <v>5</v>
      </c>
      <c r="G674">
        <v>0.15</v>
      </c>
      <c r="H674" t="s">
        <v>865</v>
      </c>
      <c r="I674" s="4">
        <f>Table4[[#This Row],[Quantity]]*Table4[[#This Row],[UnitPrice]]</f>
        <v>1834.65</v>
      </c>
      <c r="J674" s="4">
        <f>Table4[[#This Row],[Gross Revenue]]*(1-Table4[[#This Row],[Discount]])</f>
        <v>1559.4525000000001</v>
      </c>
      <c r="K674" s="4">
        <f>Table4[[#This Row],[Quantity]]*Table4[[#This Row],[CostPrice]]</f>
        <v>1426.15</v>
      </c>
      <c r="L674" s="4">
        <f>Table4[[#This Row],[Net Revenue]]-Table4[[#This Row],[Total Cost]]</f>
        <v>133.30250000000001</v>
      </c>
      <c r="M674" t="str">
        <f>_xlfn.XLOOKUP(Table4[[#This Row],[ProductID]], Products!A:A,Products!B:B, "Not Found")</f>
        <v>Stage Footwear</v>
      </c>
      <c r="N674" t="str">
        <f>TEXT(Table4[[#This Row],[Date]], "mmm")</f>
        <v>Mar</v>
      </c>
      <c r="O674" t="str">
        <f>TEXT(Table4[[#This Row],[Date]], "yyyy")</f>
        <v>2024</v>
      </c>
      <c r="P674" t="str">
        <f>_xlfn.XLOOKUP(Table4[[#This Row],[ProductID]],Products!A:A,Products!C:C, "Not Found")</f>
        <v>Fashion</v>
      </c>
      <c r="Q674" t="str">
        <f>_xlfn.XLOOKUP(Table4[[#This Row],[ProductID]],Products!A:A,Products!D:D,"Not Found")</f>
        <v>Footwear</v>
      </c>
      <c r="R674">
        <f>_xlfn.XLOOKUP(Table4[[#This Row],[ProductID]],Products!A:A,Products!E:E,"Not Found")</f>
        <v>366.93</v>
      </c>
      <c r="S674">
        <f>_xlfn.XLOOKUP(Table4[[#This Row],[ProductID]],Products!A:A,Products!F:F, "Not Found")</f>
        <v>285.23</v>
      </c>
      <c r="T674" t="str">
        <f>_xlfn.XLOOKUP(Table4[[#This Row],[CustomerID]],Customers!A:A,Customers!D:D, "Not Found")</f>
        <v>F</v>
      </c>
      <c r="U674" s="6">
        <f>_xlfn.XLOOKUP(Table4[[#This Row],[CustomerID]],Customers!A:A,Customers!E:E, "Not Found")</f>
        <v>22041</v>
      </c>
      <c r="V674">
        <f ca="1">DATEDIF(Table4[[#This Row],[CustomerBirthday]], TODAY(), "Y")</f>
        <v>66</v>
      </c>
      <c r="W674" t="str" cm="1">
        <f t="array" aca="1" ref="W674" ca="1">_xlfn.IFS(Table4[[#This Row],[Age]]&lt;25, "Under 25",Table4[[#This Row],[Age]]=34, "25-34", Table4[[#This Row],[Age]]&lt;=49, "35-49", Table4[[#This Row],[Age]]&lt;=64, "50-64", Table4[[#This Row],[Age]]&gt;=65, "65+")</f>
        <v>65+</v>
      </c>
      <c r="X674" t="str">
        <f>_xlfn.XLOOKUP(Table4[[#This Row],[StoreID]],Stores!A:A,Stores!B:B, "Not found")</f>
        <v>MegaMart Peckmouth</v>
      </c>
      <c r="Y674" t="str">
        <f>_xlfn.XLOOKUP(Table4[[#This Row],[StoreID]],Stores!A:A,Stores!C:C, "Not Found")</f>
        <v>Peckmouth</v>
      </c>
      <c r="Z674" t="str">
        <f>_xlfn.XLOOKUP(Table4[[#This Row],[StoreID]],Stores!A:A,Stores!D:D, "Not Found")</f>
        <v>East</v>
      </c>
    </row>
    <row r="675" spans="1:26">
      <c r="A675" t="s">
        <v>1541</v>
      </c>
      <c r="B675" s="1">
        <v>45763</v>
      </c>
      <c r="C675" t="s">
        <v>476</v>
      </c>
      <c r="D675" t="s">
        <v>766</v>
      </c>
      <c r="E675" t="s">
        <v>839</v>
      </c>
      <c r="F675">
        <v>2</v>
      </c>
      <c r="G675">
        <v>0.05</v>
      </c>
      <c r="H675" t="s">
        <v>865</v>
      </c>
      <c r="I675" s="4">
        <f>Table4[[#This Row],[Quantity]]*Table4[[#This Row],[UnitPrice]]</f>
        <v>2454.48</v>
      </c>
      <c r="J675" s="4">
        <f>Table4[[#This Row],[Gross Revenue]]*(1-Table4[[#This Row],[Discount]])</f>
        <v>2331.7559999999999</v>
      </c>
      <c r="K675" s="4">
        <f>Table4[[#This Row],[Quantity]]*Table4[[#This Row],[CostPrice]]</f>
        <v>1954.18</v>
      </c>
      <c r="L675" s="4">
        <f>Table4[[#This Row],[Net Revenue]]-Table4[[#This Row],[Total Cost]]</f>
        <v>377.57599999999979</v>
      </c>
      <c r="M675" t="str">
        <f>_xlfn.XLOOKUP(Table4[[#This Row],[ProductID]], Products!A:A,Products!B:B, "Not Found")</f>
        <v>Firm Dairy</v>
      </c>
      <c r="N675" t="str">
        <f>TEXT(Table4[[#This Row],[Date]], "mmm")</f>
        <v>Apr</v>
      </c>
      <c r="O675" t="str">
        <f>TEXT(Table4[[#This Row],[Date]], "yyyy")</f>
        <v>2025</v>
      </c>
      <c r="P675" t="str">
        <f>_xlfn.XLOOKUP(Table4[[#This Row],[ProductID]],Products!A:A,Products!C:C, "Not Found")</f>
        <v>Groceries</v>
      </c>
      <c r="Q675" t="str">
        <f>_xlfn.XLOOKUP(Table4[[#This Row],[ProductID]],Products!A:A,Products!D:D,"Not Found")</f>
        <v>Dairy</v>
      </c>
      <c r="R675">
        <f>_xlfn.XLOOKUP(Table4[[#This Row],[ProductID]],Products!A:A,Products!E:E,"Not Found")</f>
        <v>1227.24</v>
      </c>
      <c r="S675">
        <f>_xlfn.XLOOKUP(Table4[[#This Row],[ProductID]],Products!A:A,Products!F:F, "Not Found")</f>
        <v>977.09</v>
      </c>
      <c r="T675" t="str">
        <f>_xlfn.XLOOKUP(Table4[[#This Row],[CustomerID]],Customers!A:A,Customers!D:D, "Not Found")</f>
        <v>M</v>
      </c>
      <c r="U675" s="6">
        <f>_xlfn.XLOOKUP(Table4[[#This Row],[CustomerID]],Customers!A:A,Customers!E:E, "Not Found")</f>
        <v>29985</v>
      </c>
      <c r="V675">
        <f ca="1">DATEDIF(Table4[[#This Row],[CustomerBirthday]], TODAY(), "Y")</f>
        <v>44</v>
      </c>
      <c r="W675" t="str" cm="1">
        <f t="array" aca="1" ref="W675" ca="1">_xlfn.IFS(Table4[[#This Row],[Age]]&lt;25, "Under 25",Table4[[#This Row],[Age]]=34, "25-34", Table4[[#This Row],[Age]]&lt;=49, "35-49", Table4[[#This Row],[Age]]&lt;=64, "50-64", Table4[[#This Row],[Age]]&gt;=65, "65+")</f>
        <v>35-49</v>
      </c>
      <c r="X675" t="str">
        <f>_xlfn.XLOOKUP(Table4[[#This Row],[StoreID]],Stores!A:A,Stores!B:B, "Not found")</f>
        <v>MegaMart New Michele</v>
      </c>
      <c r="Y675" t="str">
        <f>_xlfn.XLOOKUP(Table4[[#This Row],[StoreID]],Stores!A:A,Stores!C:C, "Not Found")</f>
        <v>New Michele</v>
      </c>
      <c r="Z675" t="str">
        <f>_xlfn.XLOOKUP(Table4[[#This Row],[StoreID]],Stores!A:A,Stores!D:D, "Not Found")</f>
        <v>West</v>
      </c>
    </row>
    <row r="676" spans="1:26">
      <c r="A676" t="s">
        <v>1542</v>
      </c>
      <c r="B676" s="1">
        <v>45610</v>
      </c>
      <c r="C676" t="s">
        <v>101</v>
      </c>
      <c r="D676" t="s">
        <v>798</v>
      </c>
      <c r="E676" t="s">
        <v>842</v>
      </c>
      <c r="F676">
        <v>2</v>
      </c>
      <c r="G676">
        <v>0.1</v>
      </c>
      <c r="H676" t="s">
        <v>871</v>
      </c>
      <c r="I676" s="4">
        <f>Table4[[#This Row],[Quantity]]*Table4[[#This Row],[UnitPrice]]</f>
        <v>3002.92</v>
      </c>
      <c r="J676" s="4">
        <f>Table4[[#This Row],[Gross Revenue]]*(1-Table4[[#This Row],[Discount]])</f>
        <v>2702.6280000000002</v>
      </c>
      <c r="K676" s="4">
        <f>Table4[[#This Row],[Quantity]]*Table4[[#This Row],[CostPrice]]</f>
        <v>2335.46</v>
      </c>
      <c r="L676" s="4">
        <f>Table4[[#This Row],[Net Revenue]]-Table4[[#This Row],[Total Cost]]</f>
        <v>367.16800000000012</v>
      </c>
      <c r="M676" t="str">
        <f>_xlfn.XLOOKUP(Table4[[#This Row],[ProductID]], Products!A:A,Products!B:B, "Not Found")</f>
        <v>New Watches</v>
      </c>
      <c r="N676" t="str">
        <f>TEXT(Table4[[#This Row],[Date]], "mmm")</f>
        <v>Nov</v>
      </c>
      <c r="O676" t="str">
        <f>TEXT(Table4[[#This Row],[Date]], "yyyy")</f>
        <v>2024</v>
      </c>
      <c r="P676" t="str">
        <f>_xlfn.XLOOKUP(Table4[[#This Row],[ProductID]],Products!A:A,Products!C:C, "Not Found")</f>
        <v>Fashion</v>
      </c>
      <c r="Q676" t="str">
        <f>_xlfn.XLOOKUP(Table4[[#This Row],[ProductID]],Products!A:A,Products!D:D,"Not Found")</f>
        <v>Watches</v>
      </c>
      <c r="R676">
        <f>_xlfn.XLOOKUP(Table4[[#This Row],[ProductID]],Products!A:A,Products!E:E,"Not Found")</f>
        <v>1501.46</v>
      </c>
      <c r="S676">
        <f>_xlfn.XLOOKUP(Table4[[#This Row],[ProductID]],Products!A:A,Products!F:F, "Not Found")</f>
        <v>1167.73</v>
      </c>
      <c r="T676" t="str">
        <f>_xlfn.XLOOKUP(Table4[[#This Row],[CustomerID]],Customers!A:A,Customers!D:D, "Not Found")</f>
        <v>F</v>
      </c>
      <c r="U676" s="6">
        <f>_xlfn.XLOOKUP(Table4[[#This Row],[CustomerID]],Customers!A:A,Customers!E:E, "Not Found")</f>
        <v>26004</v>
      </c>
      <c r="V676">
        <f ca="1">DATEDIF(Table4[[#This Row],[CustomerBirthday]], TODAY(), "Y")</f>
        <v>55</v>
      </c>
      <c r="W676" t="str" cm="1">
        <f t="array" aca="1" ref="W676" ca="1">_xlfn.IFS(Table4[[#This Row],[Age]]&lt;25, "Under 25",Table4[[#This Row],[Age]]=34, "25-34", Table4[[#This Row],[Age]]&lt;=49, "35-49", Table4[[#This Row],[Age]]&lt;=64, "50-64", Table4[[#This Row],[Age]]&gt;=65, "65+")</f>
        <v>50-64</v>
      </c>
      <c r="X676" t="str">
        <f>_xlfn.XLOOKUP(Table4[[#This Row],[StoreID]],Stores!A:A,Stores!B:B, "Not found")</f>
        <v>MegaMart Brianahaven</v>
      </c>
      <c r="Y676" t="str">
        <f>_xlfn.XLOOKUP(Table4[[#This Row],[StoreID]],Stores!A:A,Stores!C:C, "Not Found")</f>
        <v>Brianahaven</v>
      </c>
      <c r="Z676" t="str">
        <f>_xlfn.XLOOKUP(Table4[[#This Row],[StoreID]],Stores!A:A,Stores!D:D, "Not Found")</f>
        <v>North</v>
      </c>
    </row>
    <row r="677" spans="1:26">
      <c r="A677" t="s">
        <v>1543</v>
      </c>
      <c r="B677" s="1">
        <v>45454</v>
      </c>
      <c r="C677" t="s">
        <v>621</v>
      </c>
      <c r="D677" t="s">
        <v>780</v>
      </c>
      <c r="E677" t="s">
        <v>839</v>
      </c>
      <c r="F677">
        <v>1</v>
      </c>
      <c r="G677">
        <v>0.05</v>
      </c>
      <c r="H677" t="s">
        <v>865</v>
      </c>
      <c r="I677" s="4">
        <f>Table4[[#This Row],[Quantity]]*Table4[[#This Row],[UnitPrice]]</f>
        <v>1272.23</v>
      </c>
      <c r="J677" s="4">
        <f>Table4[[#This Row],[Gross Revenue]]*(1-Table4[[#This Row],[Discount]])</f>
        <v>1208.6185</v>
      </c>
      <c r="K677" s="4">
        <f>Table4[[#This Row],[Quantity]]*Table4[[#This Row],[CostPrice]]</f>
        <v>952.65</v>
      </c>
      <c r="L677" s="4">
        <f>Table4[[#This Row],[Net Revenue]]-Table4[[#This Row],[Total Cost]]</f>
        <v>255.96850000000006</v>
      </c>
      <c r="M677" t="str">
        <f>_xlfn.XLOOKUP(Table4[[#This Row],[ProductID]], Products!A:A,Products!B:B, "Not Found")</f>
        <v>Hospital Smartphone</v>
      </c>
      <c r="N677" t="str">
        <f>TEXT(Table4[[#This Row],[Date]], "mmm")</f>
        <v>Jun</v>
      </c>
      <c r="O677" t="str">
        <f>TEXT(Table4[[#This Row],[Date]], "yyyy")</f>
        <v>2024</v>
      </c>
      <c r="P677" t="str">
        <f>_xlfn.XLOOKUP(Table4[[#This Row],[ProductID]],Products!A:A,Products!C:C, "Not Found")</f>
        <v>Electronics</v>
      </c>
      <c r="Q677" t="str">
        <f>_xlfn.XLOOKUP(Table4[[#This Row],[ProductID]],Products!A:A,Products!D:D,"Not Found")</f>
        <v>Smartphone</v>
      </c>
      <c r="R677">
        <f>_xlfn.XLOOKUP(Table4[[#This Row],[ProductID]],Products!A:A,Products!E:E,"Not Found")</f>
        <v>1272.23</v>
      </c>
      <c r="S677">
        <f>_xlfn.XLOOKUP(Table4[[#This Row],[ProductID]],Products!A:A,Products!F:F, "Not Found")</f>
        <v>952.65</v>
      </c>
      <c r="T677" t="str">
        <f>_xlfn.XLOOKUP(Table4[[#This Row],[CustomerID]],Customers!A:A,Customers!D:D, "Not Found")</f>
        <v>M</v>
      </c>
      <c r="U677" s="6">
        <f>_xlfn.XLOOKUP(Table4[[#This Row],[CustomerID]],Customers!A:A,Customers!E:E, "Not Found")</f>
        <v>35802</v>
      </c>
      <c r="V677">
        <f ca="1">DATEDIF(Table4[[#This Row],[CustomerBirthday]], TODAY(), "Y")</f>
        <v>28</v>
      </c>
      <c r="W677" t="str" cm="1">
        <f t="array" aca="1" ref="W677" ca="1">_xlfn.IFS(Table4[[#This Row],[Age]]&lt;25, "Under 25",Table4[[#This Row],[Age]]=34, "25-34", Table4[[#This Row],[Age]]&lt;=49, "35-49", Table4[[#This Row],[Age]]&lt;=64, "50-64", Table4[[#This Row],[Age]]&gt;=65, "65+")</f>
        <v>35-49</v>
      </c>
      <c r="X677" t="str">
        <f>_xlfn.XLOOKUP(Table4[[#This Row],[StoreID]],Stores!A:A,Stores!B:B, "Not found")</f>
        <v>MegaMart New Michele</v>
      </c>
      <c r="Y677" t="str">
        <f>_xlfn.XLOOKUP(Table4[[#This Row],[StoreID]],Stores!A:A,Stores!C:C, "Not Found")</f>
        <v>New Michele</v>
      </c>
      <c r="Z677" t="str">
        <f>_xlfn.XLOOKUP(Table4[[#This Row],[StoreID]],Stores!A:A,Stores!D:D, "Not Found")</f>
        <v>West</v>
      </c>
    </row>
    <row r="678" spans="1:26">
      <c r="A678" t="s">
        <v>1544</v>
      </c>
      <c r="B678" s="1">
        <v>45247</v>
      </c>
      <c r="C678" t="s">
        <v>224</v>
      </c>
      <c r="D678" t="s">
        <v>784</v>
      </c>
      <c r="E678" t="s">
        <v>839</v>
      </c>
      <c r="F678">
        <v>4</v>
      </c>
      <c r="G678">
        <v>0.1</v>
      </c>
      <c r="H678" t="s">
        <v>865</v>
      </c>
      <c r="I678" s="4">
        <f>Table4[[#This Row],[Quantity]]*Table4[[#This Row],[UnitPrice]]</f>
        <v>5940.2</v>
      </c>
      <c r="J678" s="4">
        <f>Table4[[#This Row],[Gross Revenue]]*(1-Table4[[#This Row],[Discount]])</f>
        <v>5346.18</v>
      </c>
      <c r="K678" s="4">
        <f>Table4[[#This Row],[Quantity]]*Table4[[#This Row],[CostPrice]]</f>
        <v>3953.24</v>
      </c>
      <c r="L678" s="4">
        <f>Table4[[#This Row],[Net Revenue]]-Table4[[#This Row],[Total Cost]]</f>
        <v>1392.9400000000005</v>
      </c>
      <c r="M678" t="str">
        <f>_xlfn.XLOOKUP(Table4[[#This Row],[ProductID]], Products!A:A,Products!B:B, "Not Found")</f>
        <v>Road Clothing</v>
      </c>
      <c r="N678" t="str">
        <f>TEXT(Table4[[#This Row],[Date]], "mmm")</f>
        <v>Nov</v>
      </c>
      <c r="O678" t="str">
        <f>TEXT(Table4[[#This Row],[Date]], "yyyy")</f>
        <v>2023</v>
      </c>
      <c r="P678" t="str">
        <f>_xlfn.XLOOKUP(Table4[[#This Row],[ProductID]],Products!A:A,Products!C:C, "Not Found")</f>
        <v>Fashion</v>
      </c>
      <c r="Q678" t="str">
        <f>_xlfn.XLOOKUP(Table4[[#This Row],[ProductID]],Products!A:A,Products!D:D,"Not Found")</f>
        <v>Clothing</v>
      </c>
      <c r="R678">
        <f>_xlfn.XLOOKUP(Table4[[#This Row],[ProductID]],Products!A:A,Products!E:E,"Not Found")</f>
        <v>1485.05</v>
      </c>
      <c r="S678">
        <f>_xlfn.XLOOKUP(Table4[[#This Row],[ProductID]],Products!A:A,Products!F:F, "Not Found")</f>
        <v>988.31</v>
      </c>
      <c r="T678" t="str">
        <f>_xlfn.XLOOKUP(Table4[[#This Row],[CustomerID]],Customers!A:A,Customers!D:D, "Not Found")</f>
        <v>M</v>
      </c>
      <c r="U678" s="6">
        <f>_xlfn.XLOOKUP(Table4[[#This Row],[CustomerID]],Customers!A:A,Customers!E:E, "Not Found")</f>
        <v>38555</v>
      </c>
      <c r="V678">
        <f ca="1">DATEDIF(Table4[[#This Row],[CustomerBirthday]], TODAY(), "Y")</f>
        <v>21</v>
      </c>
      <c r="W678" t="str" cm="1">
        <f t="array" aca="1" ref="W678" ca="1">_xlfn.IFS(Table4[[#This Row],[Age]]&lt;25, "Under 25",Table4[[#This Row],[Age]]=34, "25-34", Table4[[#This Row],[Age]]&lt;=49, "35-49", Table4[[#This Row],[Age]]&lt;=64, "50-64", Table4[[#This Row],[Age]]&gt;=65, "65+")</f>
        <v>Under 25</v>
      </c>
      <c r="X678" t="str">
        <f>_xlfn.XLOOKUP(Table4[[#This Row],[StoreID]],Stores!A:A,Stores!B:B, "Not found")</f>
        <v>MegaMart New Michele</v>
      </c>
      <c r="Y678" t="str">
        <f>_xlfn.XLOOKUP(Table4[[#This Row],[StoreID]],Stores!A:A,Stores!C:C, "Not Found")</f>
        <v>New Michele</v>
      </c>
      <c r="Z678" t="str">
        <f>_xlfn.XLOOKUP(Table4[[#This Row],[StoreID]],Stores!A:A,Stores!D:D, "Not Found")</f>
        <v>West</v>
      </c>
    </row>
    <row r="679" spans="1:26">
      <c r="A679" t="s">
        <v>1545</v>
      </c>
      <c r="B679" s="1">
        <v>45577</v>
      </c>
      <c r="C679" t="s">
        <v>254</v>
      </c>
      <c r="D679" t="s">
        <v>734</v>
      </c>
      <c r="E679" t="s">
        <v>846</v>
      </c>
      <c r="F679">
        <v>3</v>
      </c>
      <c r="G679">
        <v>0.15</v>
      </c>
      <c r="H679" t="s">
        <v>875</v>
      </c>
      <c r="I679" s="4">
        <f>Table4[[#This Row],[Quantity]]*Table4[[#This Row],[UnitPrice]]</f>
        <v>329.34000000000003</v>
      </c>
      <c r="J679" s="4">
        <f>Table4[[#This Row],[Gross Revenue]]*(1-Table4[[#This Row],[Discount]])</f>
        <v>279.93900000000002</v>
      </c>
      <c r="K679" s="4">
        <f>Table4[[#This Row],[Quantity]]*Table4[[#This Row],[CostPrice]]</f>
        <v>211.77</v>
      </c>
      <c r="L679" s="4">
        <f>Table4[[#This Row],[Net Revenue]]-Table4[[#This Row],[Total Cost]]</f>
        <v>68.169000000000011</v>
      </c>
      <c r="M679" t="str">
        <f>_xlfn.XLOOKUP(Table4[[#This Row],[ProductID]], Products!A:A,Products!B:B, "Not Found")</f>
        <v>Recognize Footwear</v>
      </c>
      <c r="N679" t="str">
        <f>TEXT(Table4[[#This Row],[Date]], "mmm")</f>
        <v>Oct</v>
      </c>
      <c r="O679" t="str">
        <f>TEXT(Table4[[#This Row],[Date]], "yyyy")</f>
        <v>2024</v>
      </c>
      <c r="P679" t="str">
        <f>_xlfn.XLOOKUP(Table4[[#This Row],[ProductID]],Products!A:A,Products!C:C, "Not Found")</f>
        <v>Fashion</v>
      </c>
      <c r="Q679" t="str">
        <f>_xlfn.XLOOKUP(Table4[[#This Row],[ProductID]],Products!A:A,Products!D:D,"Not Found")</f>
        <v>Footwear</v>
      </c>
      <c r="R679">
        <f>_xlfn.XLOOKUP(Table4[[#This Row],[ProductID]],Products!A:A,Products!E:E,"Not Found")</f>
        <v>109.78</v>
      </c>
      <c r="S679">
        <f>_xlfn.XLOOKUP(Table4[[#This Row],[ProductID]],Products!A:A,Products!F:F, "Not Found")</f>
        <v>70.59</v>
      </c>
      <c r="T679" t="str">
        <f>_xlfn.XLOOKUP(Table4[[#This Row],[CustomerID]],Customers!A:A,Customers!D:D, "Not Found")</f>
        <v>M</v>
      </c>
      <c r="U679" s="6">
        <f>_xlfn.XLOOKUP(Table4[[#This Row],[CustomerID]],Customers!A:A,Customers!E:E, "Not Found")</f>
        <v>26914</v>
      </c>
      <c r="V679">
        <f ca="1">DATEDIF(Table4[[#This Row],[CustomerBirthday]], TODAY(), "Y")</f>
        <v>52</v>
      </c>
      <c r="W679" t="str" cm="1">
        <f t="array" aca="1" ref="W679" ca="1">_xlfn.IFS(Table4[[#This Row],[Age]]&lt;25, "Under 25",Table4[[#This Row],[Age]]=34, "25-34", Table4[[#This Row],[Age]]&lt;=49, "35-49", Table4[[#This Row],[Age]]&lt;=64, "50-64", Table4[[#This Row],[Age]]&gt;=65, "65+")</f>
        <v>50-64</v>
      </c>
      <c r="X679" t="str">
        <f>_xlfn.XLOOKUP(Table4[[#This Row],[StoreID]],Stores!A:A,Stores!B:B, "Not found")</f>
        <v>MegaMart Johnmouth</v>
      </c>
      <c r="Y679" t="str">
        <f>_xlfn.XLOOKUP(Table4[[#This Row],[StoreID]],Stores!A:A,Stores!C:C, "Not Found")</f>
        <v>Johnmouth</v>
      </c>
      <c r="Z679" t="str">
        <f>_xlfn.XLOOKUP(Table4[[#This Row],[StoreID]],Stores!A:A,Stores!D:D, "Not Found")</f>
        <v>East</v>
      </c>
    </row>
    <row r="680" spans="1:26">
      <c r="A680" t="s">
        <v>1546</v>
      </c>
      <c r="B680" s="1">
        <v>45340</v>
      </c>
      <c r="C680" t="s">
        <v>449</v>
      </c>
      <c r="D680" t="s">
        <v>780</v>
      </c>
      <c r="E680" t="s">
        <v>831</v>
      </c>
      <c r="F680">
        <v>5</v>
      </c>
      <c r="G680">
        <v>0</v>
      </c>
      <c r="H680" t="s">
        <v>868</v>
      </c>
      <c r="I680" s="4">
        <f>Table4[[#This Row],[Quantity]]*Table4[[#This Row],[UnitPrice]]</f>
        <v>6361.15</v>
      </c>
      <c r="J680" s="4">
        <f>Table4[[#This Row],[Gross Revenue]]*(1-Table4[[#This Row],[Discount]])</f>
        <v>6361.15</v>
      </c>
      <c r="K680" s="4">
        <f>Table4[[#This Row],[Quantity]]*Table4[[#This Row],[CostPrice]]</f>
        <v>4763.25</v>
      </c>
      <c r="L680" s="4">
        <f>Table4[[#This Row],[Net Revenue]]-Table4[[#This Row],[Total Cost]]</f>
        <v>1597.8999999999996</v>
      </c>
      <c r="M680" t="str">
        <f>_xlfn.XLOOKUP(Table4[[#This Row],[ProductID]], Products!A:A,Products!B:B, "Not Found")</f>
        <v>Hospital Smartphone</v>
      </c>
      <c r="N680" t="str">
        <f>TEXT(Table4[[#This Row],[Date]], "mmm")</f>
        <v>Feb</v>
      </c>
      <c r="O680" t="str">
        <f>TEXT(Table4[[#This Row],[Date]], "yyyy")</f>
        <v>2024</v>
      </c>
      <c r="P680" t="str">
        <f>_xlfn.XLOOKUP(Table4[[#This Row],[ProductID]],Products!A:A,Products!C:C, "Not Found")</f>
        <v>Electronics</v>
      </c>
      <c r="Q680" t="str">
        <f>_xlfn.XLOOKUP(Table4[[#This Row],[ProductID]],Products!A:A,Products!D:D,"Not Found")</f>
        <v>Smartphone</v>
      </c>
      <c r="R680">
        <f>_xlfn.XLOOKUP(Table4[[#This Row],[ProductID]],Products!A:A,Products!E:E,"Not Found")</f>
        <v>1272.23</v>
      </c>
      <c r="S680">
        <f>_xlfn.XLOOKUP(Table4[[#This Row],[ProductID]],Products!A:A,Products!F:F, "Not Found")</f>
        <v>952.65</v>
      </c>
      <c r="T680" t="str">
        <f>_xlfn.XLOOKUP(Table4[[#This Row],[CustomerID]],Customers!A:A,Customers!D:D, "Not Found")</f>
        <v>M</v>
      </c>
      <c r="U680" s="6">
        <f>_xlfn.XLOOKUP(Table4[[#This Row],[CustomerID]],Customers!A:A,Customers!E:E, "Not Found")</f>
        <v>24531</v>
      </c>
      <c r="V680">
        <f ca="1">DATEDIF(Table4[[#This Row],[CustomerBirthday]], TODAY(), "Y")</f>
        <v>59</v>
      </c>
      <c r="W680" t="str" cm="1">
        <f t="array" aca="1" ref="W680" ca="1">_xlfn.IFS(Table4[[#This Row],[Age]]&lt;25, "Under 25",Table4[[#This Row],[Age]]=34, "25-34", Table4[[#This Row],[Age]]&lt;=49, "35-49", Table4[[#This Row],[Age]]&lt;=64, "50-64", Table4[[#This Row],[Age]]&gt;=65, "65+")</f>
        <v>50-64</v>
      </c>
      <c r="X680" t="str">
        <f>_xlfn.XLOOKUP(Table4[[#This Row],[StoreID]],Stores!A:A,Stores!B:B, "Not found")</f>
        <v>MegaMart Jimenezborough</v>
      </c>
      <c r="Y680" t="str">
        <f>_xlfn.XLOOKUP(Table4[[#This Row],[StoreID]],Stores!A:A,Stores!C:C, "Not Found")</f>
        <v>Jimenezborough</v>
      </c>
      <c r="Z680" t="str">
        <f>_xlfn.XLOOKUP(Table4[[#This Row],[StoreID]],Stores!A:A,Stores!D:D, "Not Found")</f>
        <v>South</v>
      </c>
    </row>
    <row r="681" spans="1:26">
      <c r="A681" t="s">
        <v>1547</v>
      </c>
      <c r="B681" s="1">
        <v>45876</v>
      </c>
      <c r="C681" t="s">
        <v>195</v>
      </c>
      <c r="D681" t="s">
        <v>804</v>
      </c>
      <c r="E681" t="s">
        <v>846</v>
      </c>
      <c r="F681">
        <v>1</v>
      </c>
      <c r="G681">
        <v>0.15</v>
      </c>
      <c r="H681" t="s">
        <v>865</v>
      </c>
      <c r="I681" s="4">
        <f>Table4[[#This Row],[Quantity]]*Table4[[#This Row],[UnitPrice]]</f>
        <v>540.94000000000005</v>
      </c>
      <c r="J681" s="4">
        <f>Table4[[#This Row],[Gross Revenue]]*(1-Table4[[#This Row],[Discount]])</f>
        <v>459.79900000000004</v>
      </c>
      <c r="K681" s="4">
        <f>Table4[[#This Row],[Quantity]]*Table4[[#This Row],[CostPrice]]</f>
        <v>398.25</v>
      </c>
      <c r="L681" s="4">
        <f>Table4[[#This Row],[Net Revenue]]-Table4[[#This Row],[Total Cost]]</f>
        <v>61.549000000000035</v>
      </c>
      <c r="M681" t="str">
        <f>_xlfn.XLOOKUP(Table4[[#This Row],[ProductID]], Products!A:A,Products!B:B, "Not Found")</f>
        <v>Church Clothing</v>
      </c>
      <c r="N681" t="str">
        <f>TEXT(Table4[[#This Row],[Date]], "mmm")</f>
        <v>Aug</v>
      </c>
      <c r="O681" t="str">
        <f>TEXT(Table4[[#This Row],[Date]], "yyyy")</f>
        <v>2025</v>
      </c>
      <c r="P681" t="str">
        <f>_xlfn.XLOOKUP(Table4[[#This Row],[ProductID]],Products!A:A,Products!C:C, "Not Found")</f>
        <v>Fashion</v>
      </c>
      <c r="Q681" t="str">
        <f>_xlfn.XLOOKUP(Table4[[#This Row],[ProductID]],Products!A:A,Products!D:D,"Not Found")</f>
        <v>Clothing</v>
      </c>
      <c r="R681">
        <f>_xlfn.XLOOKUP(Table4[[#This Row],[ProductID]],Products!A:A,Products!E:E,"Not Found")</f>
        <v>540.94000000000005</v>
      </c>
      <c r="S681">
        <f>_xlfn.XLOOKUP(Table4[[#This Row],[ProductID]],Products!A:A,Products!F:F, "Not Found")</f>
        <v>398.25</v>
      </c>
      <c r="T681" t="str">
        <f>_xlfn.XLOOKUP(Table4[[#This Row],[CustomerID]],Customers!A:A,Customers!D:D, "Not Found")</f>
        <v>M</v>
      </c>
      <c r="U681" s="6">
        <f>_xlfn.XLOOKUP(Table4[[#This Row],[CustomerID]],Customers!A:A,Customers!E:E, "Not Found")</f>
        <v>25009</v>
      </c>
      <c r="V681">
        <f ca="1">DATEDIF(Table4[[#This Row],[CustomerBirthday]], TODAY(), "Y")</f>
        <v>58</v>
      </c>
      <c r="W681" t="str" cm="1">
        <f t="array" aca="1" ref="W681" ca="1">_xlfn.IFS(Table4[[#This Row],[Age]]&lt;25, "Under 25",Table4[[#This Row],[Age]]=34, "25-34", Table4[[#This Row],[Age]]&lt;=49, "35-49", Table4[[#This Row],[Age]]&lt;=64, "50-64", Table4[[#This Row],[Age]]&gt;=65, "65+")</f>
        <v>50-64</v>
      </c>
      <c r="X681" t="str">
        <f>_xlfn.XLOOKUP(Table4[[#This Row],[StoreID]],Stores!A:A,Stores!B:B, "Not found")</f>
        <v>MegaMart Johnmouth</v>
      </c>
      <c r="Y681" t="str">
        <f>_xlfn.XLOOKUP(Table4[[#This Row],[StoreID]],Stores!A:A,Stores!C:C, "Not Found")</f>
        <v>Johnmouth</v>
      </c>
      <c r="Z681" t="str">
        <f>_xlfn.XLOOKUP(Table4[[#This Row],[StoreID]],Stores!A:A,Stores!D:D, "Not Found")</f>
        <v>East</v>
      </c>
    </row>
    <row r="682" spans="1:26">
      <c r="A682" t="s">
        <v>1548</v>
      </c>
      <c r="B682" s="1">
        <v>45400</v>
      </c>
      <c r="C682" t="s">
        <v>396</v>
      </c>
      <c r="D682" t="s">
        <v>764</v>
      </c>
      <c r="E682" t="s">
        <v>831</v>
      </c>
      <c r="F682">
        <v>2</v>
      </c>
      <c r="G682">
        <v>0.05</v>
      </c>
      <c r="H682" t="s">
        <v>871</v>
      </c>
      <c r="I682" s="4">
        <f>Table4[[#This Row],[Quantity]]*Table4[[#This Row],[UnitPrice]]</f>
        <v>647.84</v>
      </c>
      <c r="J682" s="4">
        <f>Table4[[#This Row],[Gross Revenue]]*(1-Table4[[#This Row],[Discount]])</f>
        <v>615.44799999999998</v>
      </c>
      <c r="K682" s="4">
        <f>Table4[[#This Row],[Quantity]]*Table4[[#This Row],[CostPrice]]</f>
        <v>485.96</v>
      </c>
      <c r="L682" s="4">
        <f>Table4[[#This Row],[Net Revenue]]-Table4[[#This Row],[Total Cost]]</f>
        <v>129.488</v>
      </c>
      <c r="M682" t="str">
        <f>_xlfn.XLOOKUP(Table4[[#This Row],[ProductID]], Products!A:A,Products!B:B, "Not Found")</f>
        <v>Simple Accessories</v>
      </c>
      <c r="N682" t="str">
        <f>TEXT(Table4[[#This Row],[Date]], "mmm")</f>
        <v>Apr</v>
      </c>
      <c r="O682" t="str">
        <f>TEXT(Table4[[#This Row],[Date]], "yyyy")</f>
        <v>2024</v>
      </c>
      <c r="P682" t="str">
        <f>_xlfn.XLOOKUP(Table4[[#This Row],[ProductID]],Products!A:A,Products!C:C, "Not Found")</f>
        <v>Fashion</v>
      </c>
      <c r="Q682" t="str">
        <f>_xlfn.XLOOKUP(Table4[[#This Row],[ProductID]],Products!A:A,Products!D:D,"Not Found")</f>
        <v>Accessories</v>
      </c>
      <c r="R682">
        <f>_xlfn.XLOOKUP(Table4[[#This Row],[ProductID]],Products!A:A,Products!E:E,"Not Found")</f>
        <v>323.92</v>
      </c>
      <c r="S682">
        <f>_xlfn.XLOOKUP(Table4[[#This Row],[ProductID]],Products!A:A,Products!F:F, "Not Found")</f>
        <v>242.98</v>
      </c>
      <c r="T682" t="str">
        <f>_xlfn.XLOOKUP(Table4[[#This Row],[CustomerID]],Customers!A:A,Customers!D:D, "Not Found")</f>
        <v>F</v>
      </c>
      <c r="U682" s="6">
        <f>_xlfn.XLOOKUP(Table4[[#This Row],[CustomerID]],Customers!A:A,Customers!E:E, "Not Found")</f>
        <v>31890</v>
      </c>
      <c r="V682">
        <f ca="1">DATEDIF(Table4[[#This Row],[CustomerBirthday]], TODAY(), "Y")</f>
        <v>39</v>
      </c>
      <c r="W682" t="str" cm="1">
        <f t="array" aca="1" ref="W682" ca="1">_xlfn.IFS(Table4[[#This Row],[Age]]&lt;25, "Under 25",Table4[[#This Row],[Age]]=34, "25-34", Table4[[#This Row],[Age]]&lt;=49, "35-49", Table4[[#This Row],[Age]]&lt;=64, "50-64", Table4[[#This Row],[Age]]&gt;=65, "65+")</f>
        <v>35-49</v>
      </c>
      <c r="X682" t="str">
        <f>_xlfn.XLOOKUP(Table4[[#This Row],[StoreID]],Stores!A:A,Stores!B:B, "Not found")</f>
        <v>MegaMart Jimenezborough</v>
      </c>
      <c r="Y682" t="str">
        <f>_xlfn.XLOOKUP(Table4[[#This Row],[StoreID]],Stores!A:A,Stores!C:C, "Not Found")</f>
        <v>Jimenezborough</v>
      </c>
      <c r="Z682" t="str">
        <f>_xlfn.XLOOKUP(Table4[[#This Row],[StoreID]],Stores!A:A,Stores!D:D, "Not Found")</f>
        <v>South</v>
      </c>
    </row>
    <row r="683" spans="1:26">
      <c r="A683" t="s">
        <v>1549</v>
      </c>
      <c r="B683" s="1">
        <v>45185</v>
      </c>
      <c r="C683" t="s">
        <v>331</v>
      </c>
      <c r="D683" t="s">
        <v>747</v>
      </c>
      <c r="E683" t="s">
        <v>842</v>
      </c>
      <c r="F683">
        <v>5</v>
      </c>
      <c r="G683">
        <v>0.15</v>
      </c>
      <c r="H683" t="s">
        <v>871</v>
      </c>
      <c r="I683" s="4">
        <f>Table4[[#This Row],[Quantity]]*Table4[[#This Row],[UnitPrice]]</f>
        <v>5674</v>
      </c>
      <c r="J683" s="4">
        <f>Table4[[#This Row],[Gross Revenue]]*(1-Table4[[#This Row],[Discount]])</f>
        <v>4822.8999999999996</v>
      </c>
      <c r="K683" s="4">
        <f>Table4[[#This Row],[Quantity]]*Table4[[#This Row],[CostPrice]]</f>
        <v>3375.5</v>
      </c>
      <c r="L683" s="4">
        <f>Table4[[#This Row],[Net Revenue]]-Table4[[#This Row],[Total Cost]]</f>
        <v>1447.3999999999996</v>
      </c>
      <c r="M683" t="str">
        <f>_xlfn.XLOOKUP(Table4[[#This Row],[ProductID]], Products!A:A,Products!B:B, "Not Found")</f>
        <v>World Watches</v>
      </c>
      <c r="N683" t="str">
        <f>TEXT(Table4[[#This Row],[Date]], "mmm")</f>
        <v>Sep</v>
      </c>
      <c r="O683" t="str">
        <f>TEXT(Table4[[#This Row],[Date]], "yyyy")</f>
        <v>2023</v>
      </c>
      <c r="P683" t="str">
        <f>_xlfn.XLOOKUP(Table4[[#This Row],[ProductID]],Products!A:A,Products!C:C, "Not Found")</f>
        <v>Fashion</v>
      </c>
      <c r="Q683" t="str">
        <f>_xlfn.XLOOKUP(Table4[[#This Row],[ProductID]],Products!A:A,Products!D:D,"Not Found")</f>
        <v>Watches</v>
      </c>
      <c r="R683">
        <f>_xlfn.XLOOKUP(Table4[[#This Row],[ProductID]],Products!A:A,Products!E:E,"Not Found")</f>
        <v>1134.8</v>
      </c>
      <c r="S683">
        <f>_xlfn.XLOOKUP(Table4[[#This Row],[ProductID]],Products!A:A,Products!F:F, "Not Found")</f>
        <v>675.1</v>
      </c>
      <c r="T683" t="str">
        <f>_xlfn.XLOOKUP(Table4[[#This Row],[CustomerID]],Customers!A:A,Customers!D:D, "Not Found")</f>
        <v>F</v>
      </c>
      <c r="U683" s="6">
        <f>_xlfn.XLOOKUP(Table4[[#This Row],[CustomerID]],Customers!A:A,Customers!E:E, "Not Found")</f>
        <v>35714</v>
      </c>
      <c r="V683">
        <f ca="1">DATEDIF(Table4[[#This Row],[CustomerBirthday]], TODAY(), "Y")</f>
        <v>28</v>
      </c>
      <c r="W683" t="str" cm="1">
        <f t="array" aca="1" ref="W683" ca="1">_xlfn.IFS(Table4[[#This Row],[Age]]&lt;25, "Under 25",Table4[[#This Row],[Age]]=34, "25-34", Table4[[#This Row],[Age]]&lt;=49, "35-49", Table4[[#This Row],[Age]]&lt;=64, "50-64", Table4[[#This Row],[Age]]&gt;=65, "65+")</f>
        <v>35-49</v>
      </c>
      <c r="X683" t="str">
        <f>_xlfn.XLOOKUP(Table4[[#This Row],[StoreID]],Stores!A:A,Stores!B:B, "Not found")</f>
        <v>MegaMart Brianahaven</v>
      </c>
      <c r="Y683" t="str">
        <f>_xlfn.XLOOKUP(Table4[[#This Row],[StoreID]],Stores!A:A,Stores!C:C, "Not Found")</f>
        <v>Brianahaven</v>
      </c>
      <c r="Z683" t="str">
        <f>_xlfn.XLOOKUP(Table4[[#This Row],[StoreID]],Stores!A:A,Stores!D:D, "Not Found")</f>
        <v>North</v>
      </c>
    </row>
    <row r="684" spans="1:26">
      <c r="A684" t="s">
        <v>1550</v>
      </c>
      <c r="B684" s="1">
        <v>45842</v>
      </c>
      <c r="C684" t="s">
        <v>306</v>
      </c>
      <c r="D684" t="s">
        <v>786</v>
      </c>
      <c r="E684" t="s">
        <v>835</v>
      </c>
      <c r="F684">
        <v>1</v>
      </c>
      <c r="G684">
        <v>0.15</v>
      </c>
      <c r="H684" t="s">
        <v>865</v>
      </c>
      <c r="I684" s="4">
        <f>Table4[[#This Row],[Quantity]]*Table4[[#This Row],[UnitPrice]]</f>
        <v>29.24</v>
      </c>
      <c r="J684" s="4">
        <f>Table4[[#This Row],[Gross Revenue]]*(1-Table4[[#This Row],[Discount]])</f>
        <v>24.853999999999999</v>
      </c>
      <c r="K684" s="4">
        <f>Table4[[#This Row],[Quantity]]*Table4[[#This Row],[CostPrice]]</f>
        <v>15.28</v>
      </c>
      <c r="L684" s="4">
        <f>Table4[[#This Row],[Net Revenue]]-Table4[[#This Row],[Total Cost]]</f>
        <v>9.5739999999999998</v>
      </c>
      <c r="M684" t="str">
        <f>_xlfn.XLOOKUP(Table4[[#This Row],[ProductID]], Products!A:A,Products!B:B, "Not Found")</f>
        <v>National Watches</v>
      </c>
      <c r="N684" t="str">
        <f>TEXT(Table4[[#This Row],[Date]], "mmm")</f>
        <v>Jul</v>
      </c>
      <c r="O684" t="str">
        <f>TEXT(Table4[[#This Row],[Date]], "yyyy")</f>
        <v>2025</v>
      </c>
      <c r="P684" t="str">
        <f>_xlfn.XLOOKUP(Table4[[#This Row],[ProductID]],Products!A:A,Products!C:C, "Not Found")</f>
        <v>Fashion</v>
      </c>
      <c r="Q684" t="str">
        <f>_xlfn.XLOOKUP(Table4[[#This Row],[ProductID]],Products!A:A,Products!D:D,"Not Found")</f>
        <v>Watches</v>
      </c>
      <c r="R684">
        <f>_xlfn.XLOOKUP(Table4[[#This Row],[ProductID]],Products!A:A,Products!E:E,"Not Found")</f>
        <v>29.24</v>
      </c>
      <c r="S684">
        <f>_xlfn.XLOOKUP(Table4[[#This Row],[ProductID]],Products!A:A,Products!F:F, "Not Found")</f>
        <v>15.28</v>
      </c>
      <c r="T684" t="str">
        <f>_xlfn.XLOOKUP(Table4[[#This Row],[CustomerID]],Customers!A:A,Customers!D:D, "Not Found")</f>
        <v>F</v>
      </c>
      <c r="U684" s="6">
        <f>_xlfn.XLOOKUP(Table4[[#This Row],[CustomerID]],Customers!A:A,Customers!E:E, "Not Found")</f>
        <v>32344</v>
      </c>
      <c r="V684">
        <f ca="1">DATEDIF(Table4[[#This Row],[CustomerBirthday]], TODAY(), "Y")</f>
        <v>38</v>
      </c>
      <c r="W684" t="str" cm="1">
        <f t="array" aca="1" ref="W684" ca="1">_xlfn.IFS(Table4[[#This Row],[Age]]&lt;25, "Under 25",Table4[[#This Row],[Age]]=34, "25-34", Table4[[#This Row],[Age]]&lt;=49, "35-49", Table4[[#This Row],[Age]]&lt;=64, "50-64", Table4[[#This Row],[Age]]&gt;=65, "65+")</f>
        <v>35-49</v>
      </c>
      <c r="X684" t="str">
        <f>_xlfn.XLOOKUP(Table4[[#This Row],[StoreID]],Stores!A:A,Stores!B:B, "Not found")</f>
        <v>MegaMart Peckmouth</v>
      </c>
      <c r="Y684" t="str">
        <f>_xlfn.XLOOKUP(Table4[[#This Row],[StoreID]],Stores!A:A,Stores!C:C, "Not Found")</f>
        <v>Peckmouth</v>
      </c>
      <c r="Z684" t="str">
        <f>_xlfn.XLOOKUP(Table4[[#This Row],[StoreID]],Stores!A:A,Stores!D:D, "Not Found")</f>
        <v>East</v>
      </c>
    </row>
    <row r="685" spans="1:26">
      <c r="A685" t="s">
        <v>1551</v>
      </c>
      <c r="B685" s="1">
        <v>45537</v>
      </c>
      <c r="C685" t="s">
        <v>579</v>
      </c>
      <c r="D685" t="s">
        <v>734</v>
      </c>
      <c r="E685" t="s">
        <v>835</v>
      </c>
      <c r="F685">
        <v>3</v>
      </c>
      <c r="G685">
        <v>0</v>
      </c>
      <c r="H685" t="s">
        <v>875</v>
      </c>
      <c r="I685" s="4">
        <f>Table4[[#This Row],[Quantity]]*Table4[[#This Row],[UnitPrice]]</f>
        <v>329.34000000000003</v>
      </c>
      <c r="J685" s="4">
        <f>Table4[[#This Row],[Gross Revenue]]*(1-Table4[[#This Row],[Discount]])</f>
        <v>329.34000000000003</v>
      </c>
      <c r="K685" s="4">
        <f>Table4[[#This Row],[Quantity]]*Table4[[#This Row],[CostPrice]]</f>
        <v>211.77</v>
      </c>
      <c r="L685" s="4">
        <f>Table4[[#This Row],[Net Revenue]]-Table4[[#This Row],[Total Cost]]</f>
        <v>117.57000000000002</v>
      </c>
      <c r="M685" t="str">
        <f>_xlfn.XLOOKUP(Table4[[#This Row],[ProductID]], Products!A:A,Products!B:B, "Not Found")</f>
        <v>Recognize Footwear</v>
      </c>
      <c r="N685" t="str">
        <f>TEXT(Table4[[#This Row],[Date]], "mmm")</f>
        <v>Sep</v>
      </c>
      <c r="O685" t="str">
        <f>TEXT(Table4[[#This Row],[Date]], "yyyy")</f>
        <v>2024</v>
      </c>
      <c r="P685" t="str">
        <f>_xlfn.XLOOKUP(Table4[[#This Row],[ProductID]],Products!A:A,Products!C:C, "Not Found")</f>
        <v>Fashion</v>
      </c>
      <c r="Q685" t="str">
        <f>_xlfn.XLOOKUP(Table4[[#This Row],[ProductID]],Products!A:A,Products!D:D,"Not Found")</f>
        <v>Footwear</v>
      </c>
      <c r="R685">
        <f>_xlfn.XLOOKUP(Table4[[#This Row],[ProductID]],Products!A:A,Products!E:E,"Not Found")</f>
        <v>109.78</v>
      </c>
      <c r="S685">
        <f>_xlfn.XLOOKUP(Table4[[#This Row],[ProductID]],Products!A:A,Products!F:F, "Not Found")</f>
        <v>70.59</v>
      </c>
      <c r="T685" t="str">
        <f>_xlfn.XLOOKUP(Table4[[#This Row],[CustomerID]],Customers!A:A,Customers!D:D, "Not Found")</f>
        <v>M</v>
      </c>
      <c r="U685" s="6">
        <f>_xlfn.XLOOKUP(Table4[[#This Row],[CustomerID]],Customers!A:A,Customers!E:E, "Not Found")</f>
        <v>36768</v>
      </c>
      <c r="V685">
        <f ca="1">DATEDIF(Table4[[#This Row],[CustomerBirthday]], TODAY(), "Y")</f>
        <v>25</v>
      </c>
      <c r="W685" t="str" cm="1">
        <f t="array" aca="1" ref="W685" ca="1">_xlfn.IFS(Table4[[#This Row],[Age]]&lt;25, "Under 25",Table4[[#This Row],[Age]]=34, "25-34", Table4[[#This Row],[Age]]&lt;=49, "35-49", Table4[[#This Row],[Age]]&lt;=64, "50-64", Table4[[#This Row],[Age]]&gt;=65, "65+")</f>
        <v>35-49</v>
      </c>
      <c r="X685" t="str">
        <f>_xlfn.XLOOKUP(Table4[[#This Row],[StoreID]],Stores!A:A,Stores!B:B, "Not found")</f>
        <v>MegaMart Peckmouth</v>
      </c>
      <c r="Y685" t="str">
        <f>_xlfn.XLOOKUP(Table4[[#This Row],[StoreID]],Stores!A:A,Stores!C:C, "Not Found")</f>
        <v>Peckmouth</v>
      </c>
      <c r="Z685" t="str">
        <f>_xlfn.XLOOKUP(Table4[[#This Row],[StoreID]],Stores!A:A,Stores!D:D, "Not Found")</f>
        <v>East</v>
      </c>
    </row>
    <row r="686" spans="1:26">
      <c r="A686" t="s">
        <v>1552</v>
      </c>
      <c r="B686" s="1">
        <v>45549</v>
      </c>
      <c r="C686" t="s">
        <v>432</v>
      </c>
      <c r="D686" t="s">
        <v>826</v>
      </c>
      <c r="E686" t="s">
        <v>839</v>
      </c>
      <c r="F686">
        <v>2</v>
      </c>
      <c r="G686">
        <v>0.05</v>
      </c>
      <c r="H686" t="s">
        <v>871</v>
      </c>
      <c r="I686" s="4">
        <f>Table4[[#This Row],[Quantity]]*Table4[[#This Row],[UnitPrice]]</f>
        <v>2089.2800000000002</v>
      </c>
      <c r="J686" s="4">
        <f>Table4[[#This Row],[Gross Revenue]]*(1-Table4[[#This Row],[Discount]])</f>
        <v>1984.816</v>
      </c>
      <c r="K686" s="4">
        <f>Table4[[#This Row],[Quantity]]*Table4[[#This Row],[CostPrice]]</f>
        <v>1550.14</v>
      </c>
      <c r="L686" s="4">
        <f>Table4[[#This Row],[Net Revenue]]-Table4[[#This Row],[Total Cost]]</f>
        <v>434.67599999999993</v>
      </c>
      <c r="M686" t="str">
        <f>_xlfn.XLOOKUP(Table4[[#This Row],[ProductID]], Products!A:A,Products!B:B, "Not Found")</f>
        <v>Maybe Footwear</v>
      </c>
      <c r="N686" t="str">
        <f>TEXT(Table4[[#This Row],[Date]], "mmm")</f>
        <v>Sep</v>
      </c>
      <c r="O686" t="str">
        <f>TEXT(Table4[[#This Row],[Date]], "yyyy")</f>
        <v>2024</v>
      </c>
      <c r="P686" t="str">
        <f>_xlfn.XLOOKUP(Table4[[#This Row],[ProductID]],Products!A:A,Products!C:C, "Not Found")</f>
        <v>Fashion</v>
      </c>
      <c r="Q686" t="str">
        <f>_xlfn.XLOOKUP(Table4[[#This Row],[ProductID]],Products!A:A,Products!D:D,"Not Found")</f>
        <v>Footwear</v>
      </c>
      <c r="R686">
        <f>_xlfn.XLOOKUP(Table4[[#This Row],[ProductID]],Products!A:A,Products!E:E,"Not Found")</f>
        <v>1044.6400000000001</v>
      </c>
      <c r="S686">
        <f>_xlfn.XLOOKUP(Table4[[#This Row],[ProductID]],Products!A:A,Products!F:F, "Not Found")</f>
        <v>775.07</v>
      </c>
      <c r="T686" t="str">
        <f>_xlfn.XLOOKUP(Table4[[#This Row],[CustomerID]],Customers!A:A,Customers!D:D, "Not Found")</f>
        <v>M</v>
      </c>
      <c r="U686" s="6">
        <f>_xlfn.XLOOKUP(Table4[[#This Row],[CustomerID]],Customers!A:A,Customers!E:E, "Not Found")</f>
        <v>20358</v>
      </c>
      <c r="V686">
        <f ca="1">DATEDIF(Table4[[#This Row],[CustomerBirthday]], TODAY(), "Y")</f>
        <v>70</v>
      </c>
      <c r="W686" t="str" cm="1">
        <f t="array" aca="1" ref="W686" ca="1">_xlfn.IFS(Table4[[#This Row],[Age]]&lt;25, "Under 25",Table4[[#This Row],[Age]]=34, "25-34", Table4[[#This Row],[Age]]&lt;=49, "35-49", Table4[[#This Row],[Age]]&lt;=64, "50-64", Table4[[#This Row],[Age]]&gt;=65, "65+")</f>
        <v>65+</v>
      </c>
      <c r="X686" t="str">
        <f>_xlfn.XLOOKUP(Table4[[#This Row],[StoreID]],Stores!A:A,Stores!B:B, "Not found")</f>
        <v>MegaMart New Michele</v>
      </c>
      <c r="Y686" t="str">
        <f>_xlfn.XLOOKUP(Table4[[#This Row],[StoreID]],Stores!A:A,Stores!C:C, "Not Found")</f>
        <v>New Michele</v>
      </c>
      <c r="Z686" t="str">
        <f>_xlfn.XLOOKUP(Table4[[#This Row],[StoreID]],Stores!A:A,Stores!D:D, "Not Found")</f>
        <v>West</v>
      </c>
    </row>
    <row r="687" spans="1:26">
      <c r="A687" t="s">
        <v>1553</v>
      </c>
      <c r="B687" s="1">
        <v>45198</v>
      </c>
      <c r="C687" t="s">
        <v>464</v>
      </c>
      <c r="D687" t="s">
        <v>750</v>
      </c>
      <c r="E687" t="s">
        <v>831</v>
      </c>
      <c r="F687">
        <v>2</v>
      </c>
      <c r="G687">
        <v>0.15</v>
      </c>
      <c r="H687" t="s">
        <v>868</v>
      </c>
      <c r="I687" s="4">
        <f>Table4[[#This Row],[Quantity]]*Table4[[#This Row],[UnitPrice]]</f>
        <v>2685.5</v>
      </c>
      <c r="J687" s="4">
        <f>Table4[[#This Row],[Gross Revenue]]*(1-Table4[[#This Row],[Discount]])</f>
        <v>2282.6749999999997</v>
      </c>
      <c r="K687" s="4">
        <f>Table4[[#This Row],[Quantity]]*Table4[[#This Row],[CostPrice]]</f>
        <v>1595.88</v>
      </c>
      <c r="L687" s="4">
        <f>Table4[[#This Row],[Net Revenue]]-Table4[[#This Row],[Total Cost]]</f>
        <v>686.79499999999962</v>
      </c>
      <c r="M687" t="str">
        <f>_xlfn.XLOOKUP(Table4[[#This Row],[ProductID]], Products!A:A,Products!B:B, "Not Found")</f>
        <v>Add Clothing</v>
      </c>
      <c r="N687" t="str">
        <f>TEXT(Table4[[#This Row],[Date]], "mmm")</f>
        <v>Sep</v>
      </c>
      <c r="O687" t="str">
        <f>TEXT(Table4[[#This Row],[Date]], "yyyy")</f>
        <v>2023</v>
      </c>
      <c r="P687" t="str">
        <f>_xlfn.XLOOKUP(Table4[[#This Row],[ProductID]],Products!A:A,Products!C:C, "Not Found")</f>
        <v>Fashion</v>
      </c>
      <c r="Q687" t="str">
        <f>_xlfn.XLOOKUP(Table4[[#This Row],[ProductID]],Products!A:A,Products!D:D,"Not Found")</f>
        <v>Clothing</v>
      </c>
      <c r="R687">
        <f>_xlfn.XLOOKUP(Table4[[#This Row],[ProductID]],Products!A:A,Products!E:E,"Not Found")</f>
        <v>1342.75</v>
      </c>
      <c r="S687">
        <f>_xlfn.XLOOKUP(Table4[[#This Row],[ProductID]],Products!A:A,Products!F:F, "Not Found")</f>
        <v>797.94</v>
      </c>
      <c r="T687" t="str">
        <f>_xlfn.XLOOKUP(Table4[[#This Row],[CustomerID]],Customers!A:A,Customers!D:D, "Not Found")</f>
        <v>M</v>
      </c>
      <c r="U687" s="6">
        <f>_xlfn.XLOOKUP(Table4[[#This Row],[CustomerID]],Customers!A:A,Customers!E:E, "Not Found")</f>
        <v>29315</v>
      </c>
      <c r="V687">
        <f ca="1">DATEDIF(Table4[[#This Row],[CustomerBirthday]], TODAY(), "Y")</f>
        <v>46</v>
      </c>
      <c r="W687" t="str" cm="1">
        <f t="array" aca="1" ref="W687" ca="1">_xlfn.IFS(Table4[[#This Row],[Age]]&lt;25, "Under 25",Table4[[#This Row],[Age]]=34, "25-34", Table4[[#This Row],[Age]]&lt;=49, "35-49", Table4[[#This Row],[Age]]&lt;=64, "50-64", Table4[[#This Row],[Age]]&gt;=65, "65+")</f>
        <v>35-49</v>
      </c>
      <c r="X687" t="str">
        <f>_xlfn.XLOOKUP(Table4[[#This Row],[StoreID]],Stores!A:A,Stores!B:B, "Not found")</f>
        <v>MegaMart Jimenezborough</v>
      </c>
      <c r="Y687" t="str">
        <f>_xlfn.XLOOKUP(Table4[[#This Row],[StoreID]],Stores!A:A,Stores!C:C, "Not Found")</f>
        <v>Jimenezborough</v>
      </c>
      <c r="Z687" t="str">
        <f>_xlfn.XLOOKUP(Table4[[#This Row],[StoreID]],Stores!A:A,Stores!D:D, "Not Found")</f>
        <v>South</v>
      </c>
    </row>
    <row r="688" spans="1:26">
      <c r="A688" t="s">
        <v>1554</v>
      </c>
      <c r="B688" s="1">
        <v>45867</v>
      </c>
      <c r="C688" t="s">
        <v>390</v>
      </c>
      <c r="D688" t="s">
        <v>790</v>
      </c>
      <c r="E688" t="s">
        <v>842</v>
      </c>
      <c r="F688">
        <v>4</v>
      </c>
      <c r="G688">
        <v>0.15</v>
      </c>
      <c r="H688" t="s">
        <v>875</v>
      </c>
      <c r="I688" s="4">
        <f>Table4[[#This Row],[Quantity]]*Table4[[#This Row],[UnitPrice]]</f>
        <v>1218.8399999999999</v>
      </c>
      <c r="J688" s="4">
        <f>Table4[[#This Row],[Gross Revenue]]*(1-Table4[[#This Row],[Discount]])</f>
        <v>1036.0139999999999</v>
      </c>
      <c r="K688" s="4">
        <f>Table4[[#This Row],[Quantity]]*Table4[[#This Row],[CostPrice]]</f>
        <v>656.04</v>
      </c>
      <c r="L688" s="4">
        <f>Table4[[#This Row],[Net Revenue]]-Table4[[#This Row],[Total Cost]]</f>
        <v>379.97399999999993</v>
      </c>
      <c r="M688" t="str">
        <f>_xlfn.XLOOKUP(Table4[[#This Row],[ProductID]], Products!A:A,Products!B:B, "Not Found")</f>
        <v>Difficult Vegetables</v>
      </c>
      <c r="N688" t="str">
        <f>TEXT(Table4[[#This Row],[Date]], "mmm")</f>
        <v>Jul</v>
      </c>
      <c r="O688" t="str">
        <f>TEXT(Table4[[#This Row],[Date]], "yyyy")</f>
        <v>2025</v>
      </c>
      <c r="P688" t="str">
        <f>_xlfn.XLOOKUP(Table4[[#This Row],[ProductID]],Products!A:A,Products!C:C, "Not Found")</f>
        <v>Groceries</v>
      </c>
      <c r="Q688" t="str">
        <f>_xlfn.XLOOKUP(Table4[[#This Row],[ProductID]],Products!A:A,Products!D:D,"Not Found")</f>
        <v>Vegetables</v>
      </c>
      <c r="R688">
        <f>_xlfn.XLOOKUP(Table4[[#This Row],[ProductID]],Products!A:A,Products!E:E,"Not Found")</f>
        <v>304.70999999999998</v>
      </c>
      <c r="S688">
        <f>_xlfn.XLOOKUP(Table4[[#This Row],[ProductID]],Products!A:A,Products!F:F, "Not Found")</f>
        <v>164.01</v>
      </c>
      <c r="T688" t="str">
        <f>_xlfn.XLOOKUP(Table4[[#This Row],[CustomerID]],Customers!A:A,Customers!D:D, "Not Found")</f>
        <v>M</v>
      </c>
      <c r="U688" s="6">
        <f>_xlfn.XLOOKUP(Table4[[#This Row],[CustomerID]],Customers!A:A,Customers!E:E, "Not Found")</f>
        <v>23821</v>
      </c>
      <c r="V688">
        <f ca="1">DATEDIF(Table4[[#This Row],[CustomerBirthday]], TODAY(), "Y")</f>
        <v>61</v>
      </c>
      <c r="W688" t="str" cm="1">
        <f t="array" aca="1" ref="W688" ca="1">_xlfn.IFS(Table4[[#This Row],[Age]]&lt;25, "Under 25",Table4[[#This Row],[Age]]=34, "25-34", Table4[[#This Row],[Age]]&lt;=49, "35-49", Table4[[#This Row],[Age]]&lt;=64, "50-64", Table4[[#This Row],[Age]]&gt;=65, "65+")</f>
        <v>50-64</v>
      </c>
      <c r="X688" t="str">
        <f>_xlfn.XLOOKUP(Table4[[#This Row],[StoreID]],Stores!A:A,Stores!B:B, "Not found")</f>
        <v>MegaMart Brianahaven</v>
      </c>
      <c r="Y688" t="str">
        <f>_xlfn.XLOOKUP(Table4[[#This Row],[StoreID]],Stores!A:A,Stores!C:C, "Not Found")</f>
        <v>Brianahaven</v>
      </c>
      <c r="Z688" t="str">
        <f>_xlfn.XLOOKUP(Table4[[#This Row],[StoreID]],Stores!A:A,Stores!D:D, "Not Found")</f>
        <v>North</v>
      </c>
    </row>
    <row r="689" spans="1:26">
      <c r="A689" t="s">
        <v>1555</v>
      </c>
      <c r="B689" s="1">
        <v>45825</v>
      </c>
      <c r="C689" t="s">
        <v>44</v>
      </c>
      <c r="D689" t="s">
        <v>808</v>
      </c>
      <c r="E689" t="s">
        <v>846</v>
      </c>
      <c r="F689">
        <v>2</v>
      </c>
      <c r="G689">
        <v>0.1</v>
      </c>
      <c r="H689" t="s">
        <v>875</v>
      </c>
      <c r="I689" s="4">
        <f>Table4[[#This Row],[Quantity]]*Table4[[#This Row],[UnitPrice]]</f>
        <v>3270.02</v>
      </c>
      <c r="J689" s="4">
        <f>Table4[[#This Row],[Gross Revenue]]*(1-Table4[[#This Row],[Discount]])</f>
        <v>2943.018</v>
      </c>
      <c r="K689" s="4">
        <f>Table4[[#This Row],[Quantity]]*Table4[[#This Row],[CostPrice]]</f>
        <v>2086.58</v>
      </c>
      <c r="L689" s="4">
        <f>Table4[[#This Row],[Net Revenue]]-Table4[[#This Row],[Total Cost]]</f>
        <v>856.4380000000001</v>
      </c>
      <c r="M689" t="str">
        <f>_xlfn.XLOOKUP(Table4[[#This Row],[ProductID]], Products!A:A,Products!B:B, "Not Found")</f>
        <v>Present Television</v>
      </c>
      <c r="N689" t="str">
        <f>TEXT(Table4[[#This Row],[Date]], "mmm")</f>
        <v>Jun</v>
      </c>
      <c r="O689" t="str">
        <f>TEXT(Table4[[#This Row],[Date]], "yyyy")</f>
        <v>2025</v>
      </c>
      <c r="P689" t="str">
        <f>_xlfn.XLOOKUP(Table4[[#This Row],[ProductID]],Products!A:A,Products!C:C, "Not Found")</f>
        <v>Electronics</v>
      </c>
      <c r="Q689" t="str">
        <f>_xlfn.XLOOKUP(Table4[[#This Row],[ProductID]],Products!A:A,Products!D:D,"Not Found")</f>
        <v>Television</v>
      </c>
      <c r="R689">
        <f>_xlfn.XLOOKUP(Table4[[#This Row],[ProductID]],Products!A:A,Products!E:E,"Not Found")</f>
        <v>1635.01</v>
      </c>
      <c r="S689">
        <f>_xlfn.XLOOKUP(Table4[[#This Row],[ProductID]],Products!A:A,Products!F:F, "Not Found")</f>
        <v>1043.29</v>
      </c>
      <c r="T689" t="str">
        <f>_xlfn.XLOOKUP(Table4[[#This Row],[CustomerID]],Customers!A:A,Customers!D:D, "Not Found")</f>
        <v>M</v>
      </c>
      <c r="U689" s="6">
        <f>_xlfn.XLOOKUP(Table4[[#This Row],[CustomerID]],Customers!A:A,Customers!E:E, "Not Found")</f>
        <v>28106</v>
      </c>
      <c r="V689">
        <f ca="1">DATEDIF(Table4[[#This Row],[CustomerBirthday]], TODAY(), "Y")</f>
        <v>49</v>
      </c>
      <c r="W689" t="str" cm="1">
        <f t="array" aca="1" ref="W689" ca="1">_xlfn.IFS(Table4[[#This Row],[Age]]&lt;25, "Under 25",Table4[[#This Row],[Age]]=34, "25-34", Table4[[#This Row],[Age]]&lt;=49, "35-49", Table4[[#This Row],[Age]]&lt;=64, "50-64", Table4[[#This Row],[Age]]&gt;=65, "65+")</f>
        <v>35-49</v>
      </c>
      <c r="X689" t="str">
        <f>_xlfn.XLOOKUP(Table4[[#This Row],[StoreID]],Stores!A:A,Stores!B:B, "Not found")</f>
        <v>MegaMart Johnmouth</v>
      </c>
      <c r="Y689" t="str">
        <f>_xlfn.XLOOKUP(Table4[[#This Row],[StoreID]],Stores!A:A,Stores!C:C, "Not Found")</f>
        <v>Johnmouth</v>
      </c>
      <c r="Z689" t="str">
        <f>_xlfn.XLOOKUP(Table4[[#This Row],[StoreID]],Stores!A:A,Stores!D:D, "Not Found")</f>
        <v>East</v>
      </c>
    </row>
    <row r="690" spans="1:26">
      <c r="A690" t="s">
        <v>1556</v>
      </c>
      <c r="B690" s="1">
        <v>45309</v>
      </c>
      <c r="C690" t="s">
        <v>313</v>
      </c>
      <c r="D690" t="s">
        <v>782</v>
      </c>
      <c r="E690" t="s">
        <v>846</v>
      </c>
      <c r="F690">
        <v>2</v>
      </c>
      <c r="G690">
        <v>0</v>
      </c>
      <c r="H690" t="s">
        <v>875</v>
      </c>
      <c r="I690" s="4">
        <f>Table4[[#This Row],[Quantity]]*Table4[[#This Row],[UnitPrice]]</f>
        <v>1347.56</v>
      </c>
      <c r="J690" s="4">
        <f>Table4[[#This Row],[Gross Revenue]]*(1-Table4[[#This Row],[Discount]])</f>
        <v>1347.56</v>
      </c>
      <c r="K690" s="4">
        <f>Table4[[#This Row],[Quantity]]*Table4[[#This Row],[CostPrice]]</f>
        <v>726.66</v>
      </c>
      <c r="L690" s="4">
        <f>Table4[[#This Row],[Net Revenue]]-Table4[[#This Row],[Total Cost]]</f>
        <v>620.9</v>
      </c>
      <c r="M690" t="str">
        <f>_xlfn.XLOOKUP(Table4[[#This Row],[ProductID]], Products!A:A,Products!B:B, "Not Found")</f>
        <v>Deal Smartphone</v>
      </c>
      <c r="N690" t="str">
        <f>TEXT(Table4[[#This Row],[Date]], "mmm")</f>
        <v>Jan</v>
      </c>
      <c r="O690" t="str">
        <f>TEXT(Table4[[#This Row],[Date]], "yyyy")</f>
        <v>2024</v>
      </c>
      <c r="P690" t="str">
        <f>_xlfn.XLOOKUP(Table4[[#This Row],[ProductID]],Products!A:A,Products!C:C, "Not Found")</f>
        <v>Electronics</v>
      </c>
      <c r="Q690" t="str">
        <f>_xlfn.XLOOKUP(Table4[[#This Row],[ProductID]],Products!A:A,Products!D:D,"Not Found")</f>
        <v>Smartphone</v>
      </c>
      <c r="R690">
        <f>_xlfn.XLOOKUP(Table4[[#This Row],[ProductID]],Products!A:A,Products!E:E,"Not Found")</f>
        <v>673.78</v>
      </c>
      <c r="S690">
        <f>_xlfn.XLOOKUP(Table4[[#This Row],[ProductID]],Products!A:A,Products!F:F, "Not Found")</f>
        <v>363.33</v>
      </c>
      <c r="T690" t="str">
        <f>_xlfn.XLOOKUP(Table4[[#This Row],[CustomerID]],Customers!A:A,Customers!D:D, "Not Found")</f>
        <v>F</v>
      </c>
      <c r="U690" s="6">
        <f>_xlfn.XLOOKUP(Table4[[#This Row],[CustomerID]],Customers!A:A,Customers!E:E, "Not Found")</f>
        <v>29674</v>
      </c>
      <c r="V690">
        <f ca="1">DATEDIF(Table4[[#This Row],[CustomerBirthday]], TODAY(), "Y")</f>
        <v>45</v>
      </c>
      <c r="W690" t="str" cm="1">
        <f t="array" aca="1" ref="W690" ca="1">_xlfn.IFS(Table4[[#This Row],[Age]]&lt;25, "Under 25",Table4[[#This Row],[Age]]=34, "25-34", Table4[[#This Row],[Age]]&lt;=49, "35-49", Table4[[#This Row],[Age]]&lt;=64, "50-64", Table4[[#This Row],[Age]]&gt;=65, "65+")</f>
        <v>35-49</v>
      </c>
      <c r="X690" t="str">
        <f>_xlfn.XLOOKUP(Table4[[#This Row],[StoreID]],Stores!A:A,Stores!B:B, "Not found")</f>
        <v>MegaMart Johnmouth</v>
      </c>
      <c r="Y690" t="str">
        <f>_xlfn.XLOOKUP(Table4[[#This Row],[StoreID]],Stores!A:A,Stores!C:C, "Not Found")</f>
        <v>Johnmouth</v>
      </c>
      <c r="Z690" t="str">
        <f>_xlfn.XLOOKUP(Table4[[#This Row],[StoreID]],Stores!A:A,Stores!D:D, "Not Found")</f>
        <v>East</v>
      </c>
    </row>
    <row r="691" spans="1:26">
      <c r="A691" t="s">
        <v>1557</v>
      </c>
      <c r="B691" s="1">
        <v>45427</v>
      </c>
      <c r="C691" t="s">
        <v>577</v>
      </c>
      <c r="D691" t="s">
        <v>788</v>
      </c>
      <c r="E691" t="s">
        <v>835</v>
      </c>
      <c r="F691">
        <v>2</v>
      </c>
      <c r="G691">
        <v>0.1</v>
      </c>
      <c r="H691" t="s">
        <v>865</v>
      </c>
      <c r="I691" s="4">
        <f>Table4[[#This Row],[Quantity]]*Table4[[#This Row],[UnitPrice]]</f>
        <v>2191.44</v>
      </c>
      <c r="J691" s="4">
        <f>Table4[[#This Row],[Gross Revenue]]*(1-Table4[[#This Row],[Discount]])</f>
        <v>1972.296</v>
      </c>
      <c r="K691" s="4">
        <f>Table4[[#This Row],[Quantity]]*Table4[[#This Row],[CostPrice]]</f>
        <v>1644.4</v>
      </c>
      <c r="L691" s="4">
        <f>Table4[[#This Row],[Net Revenue]]-Table4[[#This Row],[Total Cost]]</f>
        <v>327.89599999999996</v>
      </c>
      <c r="M691" t="str">
        <f>_xlfn.XLOOKUP(Table4[[#This Row],[ProductID]], Products!A:A,Products!B:B, "Not Found")</f>
        <v>Foot Snacks</v>
      </c>
      <c r="N691" t="str">
        <f>TEXT(Table4[[#This Row],[Date]], "mmm")</f>
        <v>May</v>
      </c>
      <c r="O691" t="str">
        <f>TEXT(Table4[[#This Row],[Date]], "yyyy")</f>
        <v>2024</v>
      </c>
      <c r="P691" t="str">
        <f>_xlfn.XLOOKUP(Table4[[#This Row],[ProductID]],Products!A:A,Products!C:C, "Not Found")</f>
        <v>Groceries</v>
      </c>
      <c r="Q691" t="str">
        <f>_xlfn.XLOOKUP(Table4[[#This Row],[ProductID]],Products!A:A,Products!D:D,"Not Found")</f>
        <v>Snacks</v>
      </c>
      <c r="R691">
        <f>_xlfn.XLOOKUP(Table4[[#This Row],[ProductID]],Products!A:A,Products!E:E,"Not Found")</f>
        <v>1095.72</v>
      </c>
      <c r="S691">
        <f>_xlfn.XLOOKUP(Table4[[#This Row],[ProductID]],Products!A:A,Products!F:F, "Not Found")</f>
        <v>822.2</v>
      </c>
      <c r="T691" t="str">
        <f>_xlfn.XLOOKUP(Table4[[#This Row],[CustomerID]],Customers!A:A,Customers!D:D, "Not Found")</f>
        <v>M</v>
      </c>
      <c r="U691" s="6">
        <f>_xlfn.XLOOKUP(Table4[[#This Row],[CustomerID]],Customers!A:A,Customers!E:E, "Not Found")</f>
        <v>23030</v>
      </c>
      <c r="V691">
        <f ca="1">DATEDIF(Table4[[#This Row],[CustomerBirthday]], TODAY(), "Y")</f>
        <v>63</v>
      </c>
      <c r="W691" t="str" cm="1">
        <f t="array" aca="1" ref="W691" ca="1">_xlfn.IFS(Table4[[#This Row],[Age]]&lt;25, "Under 25",Table4[[#This Row],[Age]]=34, "25-34", Table4[[#This Row],[Age]]&lt;=49, "35-49", Table4[[#This Row],[Age]]&lt;=64, "50-64", Table4[[#This Row],[Age]]&gt;=65, "65+")</f>
        <v>50-64</v>
      </c>
      <c r="X691" t="str">
        <f>_xlfn.XLOOKUP(Table4[[#This Row],[StoreID]],Stores!A:A,Stores!B:B, "Not found")</f>
        <v>MegaMart Peckmouth</v>
      </c>
      <c r="Y691" t="str">
        <f>_xlfn.XLOOKUP(Table4[[#This Row],[StoreID]],Stores!A:A,Stores!C:C, "Not Found")</f>
        <v>Peckmouth</v>
      </c>
      <c r="Z691" t="str">
        <f>_xlfn.XLOOKUP(Table4[[#This Row],[StoreID]],Stores!A:A,Stores!D:D, "Not Found")</f>
        <v>East</v>
      </c>
    </row>
    <row r="692" spans="1:26">
      <c r="A692" t="s">
        <v>1558</v>
      </c>
      <c r="B692" s="1">
        <v>45632</v>
      </c>
      <c r="C692" t="s">
        <v>134</v>
      </c>
      <c r="D692" t="s">
        <v>755</v>
      </c>
      <c r="E692" t="s">
        <v>831</v>
      </c>
      <c r="F692">
        <v>4</v>
      </c>
      <c r="G692">
        <v>0.1</v>
      </c>
      <c r="H692" t="s">
        <v>871</v>
      </c>
      <c r="I692" s="4">
        <f>Table4[[#This Row],[Quantity]]*Table4[[#This Row],[UnitPrice]]</f>
        <v>7435</v>
      </c>
      <c r="J692" s="4">
        <f>Table4[[#This Row],[Gross Revenue]]*(1-Table4[[#This Row],[Discount]])</f>
        <v>6691.5</v>
      </c>
      <c r="K692" s="4">
        <f>Table4[[#This Row],[Quantity]]*Table4[[#This Row],[CostPrice]]</f>
        <v>5804.64</v>
      </c>
      <c r="L692" s="4">
        <f>Table4[[#This Row],[Net Revenue]]-Table4[[#This Row],[Total Cost]]</f>
        <v>886.85999999999967</v>
      </c>
      <c r="M692" t="str">
        <f>_xlfn.XLOOKUP(Table4[[#This Row],[ProductID]], Products!A:A,Products!B:B, "Not Found")</f>
        <v>House Accessories</v>
      </c>
      <c r="N692" t="str">
        <f>TEXT(Table4[[#This Row],[Date]], "mmm")</f>
        <v>Dec</v>
      </c>
      <c r="O692" t="str">
        <f>TEXT(Table4[[#This Row],[Date]], "yyyy")</f>
        <v>2024</v>
      </c>
      <c r="P692" t="str">
        <f>_xlfn.XLOOKUP(Table4[[#This Row],[ProductID]],Products!A:A,Products!C:C, "Not Found")</f>
        <v>Fashion</v>
      </c>
      <c r="Q692" t="str">
        <f>_xlfn.XLOOKUP(Table4[[#This Row],[ProductID]],Products!A:A,Products!D:D,"Not Found")</f>
        <v>Accessories</v>
      </c>
      <c r="R692">
        <f>_xlfn.XLOOKUP(Table4[[#This Row],[ProductID]],Products!A:A,Products!E:E,"Not Found")</f>
        <v>1858.75</v>
      </c>
      <c r="S692">
        <f>_xlfn.XLOOKUP(Table4[[#This Row],[ProductID]],Products!A:A,Products!F:F, "Not Found")</f>
        <v>1451.16</v>
      </c>
      <c r="T692" t="str">
        <f>_xlfn.XLOOKUP(Table4[[#This Row],[CustomerID]],Customers!A:A,Customers!D:D, "Not Found")</f>
        <v>F</v>
      </c>
      <c r="U692" s="6">
        <f>_xlfn.XLOOKUP(Table4[[#This Row],[CustomerID]],Customers!A:A,Customers!E:E, "Not Found")</f>
        <v>23730</v>
      </c>
      <c r="V692">
        <f ca="1">DATEDIF(Table4[[#This Row],[CustomerBirthday]], TODAY(), "Y")</f>
        <v>61</v>
      </c>
      <c r="W692" t="str" cm="1">
        <f t="array" aca="1" ref="W692" ca="1">_xlfn.IFS(Table4[[#This Row],[Age]]&lt;25, "Under 25",Table4[[#This Row],[Age]]=34, "25-34", Table4[[#This Row],[Age]]&lt;=49, "35-49", Table4[[#This Row],[Age]]&lt;=64, "50-64", Table4[[#This Row],[Age]]&gt;=65, "65+")</f>
        <v>50-64</v>
      </c>
      <c r="X692" t="str">
        <f>_xlfn.XLOOKUP(Table4[[#This Row],[StoreID]],Stores!A:A,Stores!B:B, "Not found")</f>
        <v>MegaMart Jimenezborough</v>
      </c>
      <c r="Y692" t="str">
        <f>_xlfn.XLOOKUP(Table4[[#This Row],[StoreID]],Stores!A:A,Stores!C:C, "Not Found")</f>
        <v>Jimenezborough</v>
      </c>
      <c r="Z692" t="str">
        <f>_xlfn.XLOOKUP(Table4[[#This Row],[StoreID]],Stores!A:A,Stores!D:D, "Not Found")</f>
        <v>South</v>
      </c>
    </row>
    <row r="693" spans="1:26">
      <c r="A693" t="s">
        <v>1559</v>
      </c>
      <c r="B693" s="1">
        <v>45827</v>
      </c>
      <c r="C693" t="s">
        <v>71</v>
      </c>
      <c r="D693" t="s">
        <v>792</v>
      </c>
      <c r="E693" t="s">
        <v>831</v>
      </c>
      <c r="F693">
        <v>3</v>
      </c>
      <c r="G693">
        <v>0.1</v>
      </c>
      <c r="H693" t="s">
        <v>868</v>
      </c>
      <c r="I693" s="4">
        <f>Table4[[#This Row],[Quantity]]*Table4[[#This Row],[UnitPrice]]</f>
        <v>5396.91</v>
      </c>
      <c r="J693" s="4">
        <f>Table4[[#This Row],[Gross Revenue]]*(1-Table4[[#This Row],[Discount]])</f>
        <v>4857.2190000000001</v>
      </c>
      <c r="K693" s="4">
        <f>Table4[[#This Row],[Quantity]]*Table4[[#This Row],[CostPrice]]</f>
        <v>3987.4500000000003</v>
      </c>
      <c r="L693" s="4">
        <f>Table4[[#This Row],[Net Revenue]]-Table4[[#This Row],[Total Cost]]</f>
        <v>869.76899999999978</v>
      </c>
      <c r="M693" t="str">
        <f>_xlfn.XLOOKUP(Table4[[#This Row],[ProductID]], Products!A:A,Products!B:B, "Not Found")</f>
        <v>Beat Accessories</v>
      </c>
      <c r="N693" t="str">
        <f>TEXT(Table4[[#This Row],[Date]], "mmm")</f>
        <v>Jun</v>
      </c>
      <c r="O693" t="str">
        <f>TEXT(Table4[[#This Row],[Date]], "yyyy")</f>
        <v>2025</v>
      </c>
      <c r="P693" t="str">
        <f>_xlfn.XLOOKUP(Table4[[#This Row],[ProductID]],Products!A:A,Products!C:C, "Not Found")</f>
        <v>Fashion</v>
      </c>
      <c r="Q693" t="str">
        <f>_xlfn.XLOOKUP(Table4[[#This Row],[ProductID]],Products!A:A,Products!D:D,"Not Found")</f>
        <v>Accessories</v>
      </c>
      <c r="R693">
        <f>_xlfn.XLOOKUP(Table4[[#This Row],[ProductID]],Products!A:A,Products!E:E,"Not Found")</f>
        <v>1798.97</v>
      </c>
      <c r="S693">
        <f>_xlfn.XLOOKUP(Table4[[#This Row],[ProductID]],Products!A:A,Products!F:F, "Not Found")</f>
        <v>1329.15</v>
      </c>
      <c r="T693" t="str">
        <f>_xlfn.XLOOKUP(Table4[[#This Row],[CustomerID]],Customers!A:A,Customers!D:D, "Not Found")</f>
        <v>F</v>
      </c>
      <c r="U693" s="6">
        <f>_xlfn.XLOOKUP(Table4[[#This Row],[CustomerID]],Customers!A:A,Customers!E:E, "Not Found")</f>
        <v>30021</v>
      </c>
      <c r="V693">
        <f ca="1">DATEDIF(Table4[[#This Row],[CustomerBirthday]], TODAY(), "Y")</f>
        <v>44</v>
      </c>
      <c r="W693" t="str" cm="1">
        <f t="array" aca="1" ref="W693" ca="1">_xlfn.IFS(Table4[[#This Row],[Age]]&lt;25, "Under 25",Table4[[#This Row],[Age]]=34, "25-34", Table4[[#This Row],[Age]]&lt;=49, "35-49", Table4[[#This Row],[Age]]&lt;=64, "50-64", Table4[[#This Row],[Age]]&gt;=65, "65+")</f>
        <v>35-49</v>
      </c>
      <c r="X693" t="str">
        <f>_xlfn.XLOOKUP(Table4[[#This Row],[StoreID]],Stores!A:A,Stores!B:B, "Not found")</f>
        <v>MegaMart Jimenezborough</v>
      </c>
      <c r="Y693" t="str">
        <f>_xlfn.XLOOKUP(Table4[[#This Row],[StoreID]],Stores!A:A,Stores!C:C, "Not Found")</f>
        <v>Jimenezborough</v>
      </c>
      <c r="Z693" t="str">
        <f>_xlfn.XLOOKUP(Table4[[#This Row],[StoreID]],Stores!A:A,Stores!D:D, "Not Found")</f>
        <v>South</v>
      </c>
    </row>
    <row r="694" spans="1:26">
      <c r="A694" t="s">
        <v>1560</v>
      </c>
      <c r="B694" s="1">
        <v>45229</v>
      </c>
      <c r="C694" t="s">
        <v>661</v>
      </c>
      <c r="D694" t="s">
        <v>774</v>
      </c>
      <c r="E694" t="s">
        <v>846</v>
      </c>
      <c r="F694">
        <v>5</v>
      </c>
      <c r="G694">
        <v>0.1</v>
      </c>
      <c r="H694" t="s">
        <v>868</v>
      </c>
      <c r="I694" s="4">
        <f>Table4[[#This Row],[Quantity]]*Table4[[#This Row],[UnitPrice]]</f>
        <v>7437.05</v>
      </c>
      <c r="J694" s="4">
        <f>Table4[[#This Row],[Gross Revenue]]*(1-Table4[[#This Row],[Discount]])</f>
        <v>6693.3450000000003</v>
      </c>
      <c r="K694" s="4">
        <f>Table4[[#This Row],[Quantity]]*Table4[[#This Row],[CostPrice]]</f>
        <v>4065.3500000000004</v>
      </c>
      <c r="L694" s="4">
        <f>Table4[[#This Row],[Net Revenue]]-Table4[[#This Row],[Total Cost]]</f>
        <v>2627.9949999999999</v>
      </c>
      <c r="M694" t="str">
        <f>_xlfn.XLOOKUP(Table4[[#This Row],[ProductID]], Products!A:A,Products!B:B, "Not Found")</f>
        <v>Him Smartphone</v>
      </c>
      <c r="N694" t="str">
        <f>TEXT(Table4[[#This Row],[Date]], "mmm")</f>
        <v>Oct</v>
      </c>
      <c r="O694" t="str">
        <f>TEXT(Table4[[#This Row],[Date]], "yyyy")</f>
        <v>2023</v>
      </c>
      <c r="P694" t="str">
        <f>_xlfn.XLOOKUP(Table4[[#This Row],[ProductID]],Products!A:A,Products!C:C, "Not Found")</f>
        <v>Electronics</v>
      </c>
      <c r="Q694" t="str">
        <f>_xlfn.XLOOKUP(Table4[[#This Row],[ProductID]],Products!A:A,Products!D:D,"Not Found")</f>
        <v>Smartphone</v>
      </c>
      <c r="R694">
        <f>_xlfn.XLOOKUP(Table4[[#This Row],[ProductID]],Products!A:A,Products!E:E,"Not Found")</f>
        <v>1487.41</v>
      </c>
      <c r="S694">
        <f>_xlfn.XLOOKUP(Table4[[#This Row],[ProductID]],Products!A:A,Products!F:F, "Not Found")</f>
        <v>813.07</v>
      </c>
      <c r="T694" t="str">
        <f>_xlfn.XLOOKUP(Table4[[#This Row],[CustomerID]],Customers!A:A,Customers!D:D, "Not Found")</f>
        <v>M</v>
      </c>
      <c r="U694" s="6">
        <f>_xlfn.XLOOKUP(Table4[[#This Row],[CustomerID]],Customers!A:A,Customers!E:E, "Not Found")</f>
        <v>32522</v>
      </c>
      <c r="V694">
        <f ca="1">DATEDIF(Table4[[#This Row],[CustomerBirthday]], TODAY(), "Y")</f>
        <v>37</v>
      </c>
      <c r="W694" t="str" cm="1">
        <f t="array" aca="1" ref="W694" ca="1">_xlfn.IFS(Table4[[#This Row],[Age]]&lt;25, "Under 25",Table4[[#This Row],[Age]]=34, "25-34", Table4[[#This Row],[Age]]&lt;=49, "35-49", Table4[[#This Row],[Age]]&lt;=64, "50-64", Table4[[#This Row],[Age]]&gt;=65, "65+")</f>
        <v>35-49</v>
      </c>
      <c r="X694" t="str">
        <f>_xlfn.XLOOKUP(Table4[[#This Row],[StoreID]],Stores!A:A,Stores!B:B, "Not found")</f>
        <v>MegaMart Johnmouth</v>
      </c>
      <c r="Y694" t="str">
        <f>_xlfn.XLOOKUP(Table4[[#This Row],[StoreID]],Stores!A:A,Stores!C:C, "Not Found")</f>
        <v>Johnmouth</v>
      </c>
      <c r="Z694" t="str">
        <f>_xlfn.XLOOKUP(Table4[[#This Row],[StoreID]],Stores!A:A,Stores!D:D, "Not Found")</f>
        <v>East</v>
      </c>
    </row>
    <row r="695" spans="1:26">
      <c r="A695" t="s">
        <v>1561</v>
      </c>
      <c r="B695" s="1">
        <v>45832</v>
      </c>
      <c r="C695" t="s">
        <v>625</v>
      </c>
      <c r="D695" t="s">
        <v>761</v>
      </c>
      <c r="E695" t="s">
        <v>835</v>
      </c>
      <c r="F695">
        <v>3</v>
      </c>
      <c r="G695">
        <v>0.15</v>
      </c>
      <c r="H695" t="s">
        <v>865</v>
      </c>
      <c r="I695" s="4">
        <f>Table4[[#This Row],[Quantity]]*Table4[[#This Row],[UnitPrice]]</f>
        <v>5288.76</v>
      </c>
      <c r="J695" s="4">
        <f>Table4[[#This Row],[Gross Revenue]]*(1-Table4[[#This Row],[Discount]])</f>
        <v>4495.4459999999999</v>
      </c>
      <c r="K695" s="4">
        <f>Table4[[#This Row],[Quantity]]*Table4[[#This Row],[CostPrice]]</f>
        <v>4039.44</v>
      </c>
      <c r="L695" s="4">
        <f>Table4[[#This Row],[Net Revenue]]-Table4[[#This Row],[Total Cost]]</f>
        <v>456.00599999999986</v>
      </c>
      <c r="M695" t="str">
        <f>_xlfn.XLOOKUP(Table4[[#This Row],[ProductID]], Products!A:A,Products!B:B, "Not Found")</f>
        <v>Traditional Laptop</v>
      </c>
      <c r="N695" t="str">
        <f>TEXT(Table4[[#This Row],[Date]], "mmm")</f>
        <v>Jun</v>
      </c>
      <c r="O695" t="str">
        <f>TEXT(Table4[[#This Row],[Date]], "yyyy")</f>
        <v>2025</v>
      </c>
      <c r="P695" t="str">
        <f>_xlfn.XLOOKUP(Table4[[#This Row],[ProductID]],Products!A:A,Products!C:C, "Not Found")</f>
        <v>Electronics</v>
      </c>
      <c r="Q695" t="str">
        <f>_xlfn.XLOOKUP(Table4[[#This Row],[ProductID]],Products!A:A,Products!D:D,"Not Found")</f>
        <v>Laptop</v>
      </c>
      <c r="R695">
        <f>_xlfn.XLOOKUP(Table4[[#This Row],[ProductID]],Products!A:A,Products!E:E,"Not Found")</f>
        <v>1762.92</v>
      </c>
      <c r="S695">
        <f>_xlfn.XLOOKUP(Table4[[#This Row],[ProductID]],Products!A:A,Products!F:F, "Not Found")</f>
        <v>1346.48</v>
      </c>
      <c r="T695" t="str">
        <f>_xlfn.XLOOKUP(Table4[[#This Row],[CustomerID]],Customers!A:A,Customers!D:D, "Not Found")</f>
        <v>M</v>
      </c>
      <c r="U695" s="6">
        <f>_xlfn.XLOOKUP(Table4[[#This Row],[CustomerID]],Customers!A:A,Customers!E:E, "Not Found")</f>
        <v>29135</v>
      </c>
      <c r="V695">
        <f ca="1">DATEDIF(Table4[[#This Row],[CustomerBirthday]], TODAY(), "Y")</f>
        <v>46</v>
      </c>
      <c r="W695" t="str" cm="1">
        <f t="array" aca="1" ref="W695" ca="1">_xlfn.IFS(Table4[[#This Row],[Age]]&lt;25, "Under 25",Table4[[#This Row],[Age]]=34, "25-34", Table4[[#This Row],[Age]]&lt;=49, "35-49", Table4[[#This Row],[Age]]&lt;=64, "50-64", Table4[[#This Row],[Age]]&gt;=65, "65+")</f>
        <v>35-49</v>
      </c>
      <c r="X695" t="str">
        <f>_xlfn.XLOOKUP(Table4[[#This Row],[StoreID]],Stores!A:A,Stores!B:B, "Not found")</f>
        <v>MegaMart Peckmouth</v>
      </c>
      <c r="Y695" t="str">
        <f>_xlfn.XLOOKUP(Table4[[#This Row],[StoreID]],Stores!A:A,Stores!C:C, "Not Found")</f>
        <v>Peckmouth</v>
      </c>
      <c r="Z695" t="str">
        <f>_xlfn.XLOOKUP(Table4[[#This Row],[StoreID]],Stores!A:A,Stores!D:D, "Not Found")</f>
        <v>East</v>
      </c>
    </row>
    <row r="696" spans="1:26">
      <c r="A696" t="s">
        <v>1562</v>
      </c>
      <c r="B696" s="1">
        <v>45473</v>
      </c>
      <c r="C696" t="s">
        <v>680</v>
      </c>
      <c r="D696" t="s">
        <v>826</v>
      </c>
      <c r="E696" t="s">
        <v>835</v>
      </c>
      <c r="F696">
        <v>2</v>
      </c>
      <c r="G696">
        <v>0.15</v>
      </c>
      <c r="H696" t="s">
        <v>875</v>
      </c>
      <c r="I696" s="4">
        <f>Table4[[#This Row],[Quantity]]*Table4[[#This Row],[UnitPrice]]</f>
        <v>2089.2800000000002</v>
      </c>
      <c r="J696" s="4">
        <f>Table4[[#This Row],[Gross Revenue]]*(1-Table4[[#This Row],[Discount]])</f>
        <v>1775.8880000000001</v>
      </c>
      <c r="K696" s="4">
        <f>Table4[[#This Row],[Quantity]]*Table4[[#This Row],[CostPrice]]</f>
        <v>1550.14</v>
      </c>
      <c r="L696" s="4">
        <f>Table4[[#This Row],[Net Revenue]]-Table4[[#This Row],[Total Cost]]</f>
        <v>225.74800000000005</v>
      </c>
      <c r="M696" t="str">
        <f>_xlfn.XLOOKUP(Table4[[#This Row],[ProductID]], Products!A:A,Products!B:B, "Not Found")</f>
        <v>Maybe Footwear</v>
      </c>
      <c r="N696" t="str">
        <f>TEXT(Table4[[#This Row],[Date]], "mmm")</f>
        <v>Jun</v>
      </c>
      <c r="O696" t="str">
        <f>TEXT(Table4[[#This Row],[Date]], "yyyy")</f>
        <v>2024</v>
      </c>
      <c r="P696" t="str">
        <f>_xlfn.XLOOKUP(Table4[[#This Row],[ProductID]],Products!A:A,Products!C:C, "Not Found")</f>
        <v>Fashion</v>
      </c>
      <c r="Q696" t="str">
        <f>_xlfn.XLOOKUP(Table4[[#This Row],[ProductID]],Products!A:A,Products!D:D,"Not Found")</f>
        <v>Footwear</v>
      </c>
      <c r="R696">
        <f>_xlfn.XLOOKUP(Table4[[#This Row],[ProductID]],Products!A:A,Products!E:E,"Not Found")</f>
        <v>1044.6400000000001</v>
      </c>
      <c r="S696">
        <f>_xlfn.XLOOKUP(Table4[[#This Row],[ProductID]],Products!A:A,Products!F:F, "Not Found")</f>
        <v>775.07</v>
      </c>
      <c r="T696" t="str">
        <f>_xlfn.XLOOKUP(Table4[[#This Row],[CustomerID]],Customers!A:A,Customers!D:D, "Not Found")</f>
        <v>F</v>
      </c>
      <c r="U696" s="6">
        <f>_xlfn.XLOOKUP(Table4[[#This Row],[CustomerID]],Customers!A:A,Customers!E:E, "Not Found")</f>
        <v>25513</v>
      </c>
      <c r="V696">
        <f ca="1">DATEDIF(Table4[[#This Row],[CustomerBirthday]], TODAY(), "Y")</f>
        <v>56</v>
      </c>
      <c r="W696" t="str" cm="1">
        <f t="array" aca="1" ref="W696" ca="1">_xlfn.IFS(Table4[[#This Row],[Age]]&lt;25, "Under 25",Table4[[#This Row],[Age]]=34, "25-34", Table4[[#This Row],[Age]]&lt;=49, "35-49", Table4[[#This Row],[Age]]&lt;=64, "50-64", Table4[[#This Row],[Age]]&gt;=65, "65+")</f>
        <v>50-64</v>
      </c>
      <c r="X696" t="str">
        <f>_xlfn.XLOOKUP(Table4[[#This Row],[StoreID]],Stores!A:A,Stores!B:B, "Not found")</f>
        <v>MegaMart Peckmouth</v>
      </c>
      <c r="Y696" t="str">
        <f>_xlfn.XLOOKUP(Table4[[#This Row],[StoreID]],Stores!A:A,Stores!C:C, "Not Found")</f>
        <v>Peckmouth</v>
      </c>
      <c r="Z696" t="str">
        <f>_xlfn.XLOOKUP(Table4[[#This Row],[StoreID]],Stores!A:A,Stores!D:D, "Not Found")</f>
        <v>East</v>
      </c>
    </row>
    <row r="697" spans="1:26">
      <c r="A697" t="s">
        <v>1563</v>
      </c>
      <c r="B697" s="1">
        <v>45197</v>
      </c>
      <c r="C697" t="s">
        <v>228</v>
      </c>
      <c r="D697" t="s">
        <v>826</v>
      </c>
      <c r="E697" t="s">
        <v>835</v>
      </c>
      <c r="F697">
        <v>2</v>
      </c>
      <c r="G697">
        <v>0.05</v>
      </c>
      <c r="H697" t="s">
        <v>875</v>
      </c>
      <c r="I697" s="4">
        <f>Table4[[#This Row],[Quantity]]*Table4[[#This Row],[UnitPrice]]</f>
        <v>2089.2800000000002</v>
      </c>
      <c r="J697" s="4">
        <f>Table4[[#This Row],[Gross Revenue]]*(1-Table4[[#This Row],[Discount]])</f>
        <v>1984.816</v>
      </c>
      <c r="K697" s="4">
        <f>Table4[[#This Row],[Quantity]]*Table4[[#This Row],[CostPrice]]</f>
        <v>1550.14</v>
      </c>
      <c r="L697" s="4">
        <f>Table4[[#This Row],[Net Revenue]]-Table4[[#This Row],[Total Cost]]</f>
        <v>434.67599999999993</v>
      </c>
      <c r="M697" t="str">
        <f>_xlfn.XLOOKUP(Table4[[#This Row],[ProductID]], Products!A:A,Products!B:B, "Not Found")</f>
        <v>Maybe Footwear</v>
      </c>
      <c r="N697" t="str">
        <f>TEXT(Table4[[#This Row],[Date]], "mmm")</f>
        <v>Sep</v>
      </c>
      <c r="O697" t="str">
        <f>TEXT(Table4[[#This Row],[Date]], "yyyy")</f>
        <v>2023</v>
      </c>
      <c r="P697" t="str">
        <f>_xlfn.XLOOKUP(Table4[[#This Row],[ProductID]],Products!A:A,Products!C:C, "Not Found")</f>
        <v>Fashion</v>
      </c>
      <c r="Q697" t="str">
        <f>_xlfn.XLOOKUP(Table4[[#This Row],[ProductID]],Products!A:A,Products!D:D,"Not Found")</f>
        <v>Footwear</v>
      </c>
      <c r="R697">
        <f>_xlfn.XLOOKUP(Table4[[#This Row],[ProductID]],Products!A:A,Products!E:E,"Not Found")</f>
        <v>1044.6400000000001</v>
      </c>
      <c r="S697">
        <f>_xlfn.XLOOKUP(Table4[[#This Row],[ProductID]],Products!A:A,Products!F:F, "Not Found")</f>
        <v>775.07</v>
      </c>
      <c r="T697" t="str">
        <f>_xlfn.XLOOKUP(Table4[[#This Row],[CustomerID]],Customers!A:A,Customers!D:D, "Not Found")</f>
        <v>F</v>
      </c>
      <c r="U697" s="6">
        <f>_xlfn.XLOOKUP(Table4[[#This Row],[CustomerID]],Customers!A:A,Customers!E:E, "Not Found")</f>
        <v>23142</v>
      </c>
      <c r="V697">
        <f ca="1">DATEDIF(Table4[[#This Row],[CustomerBirthday]], TODAY(), "Y")</f>
        <v>63</v>
      </c>
      <c r="W697" t="str" cm="1">
        <f t="array" aca="1" ref="W697" ca="1">_xlfn.IFS(Table4[[#This Row],[Age]]&lt;25, "Under 25",Table4[[#This Row],[Age]]=34, "25-34", Table4[[#This Row],[Age]]&lt;=49, "35-49", Table4[[#This Row],[Age]]&lt;=64, "50-64", Table4[[#This Row],[Age]]&gt;=65, "65+")</f>
        <v>50-64</v>
      </c>
      <c r="X697" t="str">
        <f>_xlfn.XLOOKUP(Table4[[#This Row],[StoreID]],Stores!A:A,Stores!B:B, "Not found")</f>
        <v>MegaMart Peckmouth</v>
      </c>
      <c r="Y697" t="str">
        <f>_xlfn.XLOOKUP(Table4[[#This Row],[StoreID]],Stores!A:A,Stores!C:C, "Not Found")</f>
        <v>Peckmouth</v>
      </c>
      <c r="Z697" t="str">
        <f>_xlfn.XLOOKUP(Table4[[#This Row],[StoreID]],Stores!A:A,Stores!D:D, "Not Found")</f>
        <v>East</v>
      </c>
    </row>
    <row r="698" spans="1:26">
      <c r="A698" t="s">
        <v>1564</v>
      </c>
      <c r="B698" s="1">
        <v>45363</v>
      </c>
      <c r="C698" t="s">
        <v>545</v>
      </c>
      <c r="D698" t="s">
        <v>782</v>
      </c>
      <c r="E698" t="s">
        <v>846</v>
      </c>
      <c r="F698">
        <v>2</v>
      </c>
      <c r="G698">
        <v>0</v>
      </c>
      <c r="H698" t="s">
        <v>865</v>
      </c>
      <c r="I698" s="4">
        <f>Table4[[#This Row],[Quantity]]*Table4[[#This Row],[UnitPrice]]</f>
        <v>1347.56</v>
      </c>
      <c r="J698" s="4">
        <f>Table4[[#This Row],[Gross Revenue]]*(1-Table4[[#This Row],[Discount]])</f>
        <v>1347.56</v>
      </c>
      <c r="K698" s="4">
        <f>Table4[[#This Row],[Quantity]]*Table4[[#This Row],[CostPrice]]</f>
        <v>726.66</v>
      </c>
      <c r="L698" s="4">
        <f>Table4[[#This Row],[Net Revenue]]-Table4[[#This Row],[Total Cost]]</f>
        <v>620.9</v>
      </c>
      <c r="M698" t="str">
        <f>_xlfn.XLOOKUP(Table4[[#This Row],[ProductID]], Products!A:A,Products!B:B, "Not Found")</f>
        <v>Deal Smartphone</v>
      </c>
      <c r="N698" t="str">
        <f>TEXT(Table4[[#This Row],[Date]], "mmm")</f>
        <v>Mar</v>
      </c>
      <c r="O698" t="str">
        <f>TEXT(Table4[[#This Row],[Date]], "yyyy")</f>
        <v>2024</v>
      </c>
      <c r="P698" t="str">
        <f>_xlfn.XLOOKUP(Table4[[#This Row],[ProductID]],Products!A:A,Products!C:C, "Not Found")</f>
        <v>Electronics</v>
      </c>
      <c r="Q698" t="str">
        <f>_xlfn.XLOOKUP(Table4[[#This Row],[ProductID]],Products!A:A,Products!D:D,"Not Found")</f>
        <v>Smartphone</v>
      </c>
      <c r="R698">
        <f>_xlfn.XLOOKUP(Table4[[#This Row],[ProductID]],Products!A:A,Products!E:E,"Not Found")</f>
        <v>673.78</v>
      </c>
      <c r="S698">
        <f>_xlfn.XLOOKUP(Table4[[#This Row],[ProductID]],Products!A:A,Products!F:F, "Not Found")</f>
        <v>363.33</v>
      </c>
      <c r="T698" t="str">
        <f>_xlfn.XLOOKUP(Table4[[#This Row],[CustomerID]],Customers!A:A,Customers!D:D, "Not Found")</f>
        <v>M</v>
      </c>
      <c r="U698" s="6">
        <f>_xlfn.XLOOKUP(Table4[[#This Row],[CustomerID]],Customers!A:A,Customers!E:E, "Not Found")</f>
        <v>38959</v>
      </c>
      <c r="V698">
        <f ca="1">DATEDIF(Table4[[#This Row],[CustomerBirthday]], TODAY(), "Y")</f>
        <v>19</v>
      </c>
      <c r="W698" t="str" cm="1">
        <f t="array" aca="1" ref="W698" ca="1">_xlfn.IFS(Table4[[#This Row],[Age]]&lt;25, "Under 25",Table4[[#This Row],[Age]]=34, "25-34", Table4[[#This Row],[Age]]&lt;=49, "35-49", Table4[[#This Row],[Age]]&lt;=64, "50-64", Table4[[#This Row],[Age]]&gt;=65, "65+")</f>
        <v>Under 25</v>
      </c>
      <c r="X698" t="str">
        <f>_xlfn.XLOOKUP(Table4[[#This Row],[StoreID]],Stores!A:A,Stores!B:B, "Not found")</f>
        <v>MegaMart Johnmouth</v>
      </c>
      <c r="Y698" t="str">
        <f>_xlfn.XLOOKUP(Table4[[#This Row],[StoreID]],Stores!A:A,Stores!C:C, "Not Found")</f>
        <v>Johnmouth</v>
      </c>
      <c r="Z698" t="str">
        <f>_xlfn.XLOOKUP(Table4[[#This Row],[StoreID]],Stores!A:A,Stores!D:D, "Not Found")</f>
        <v>East</v>
      </c>
    </row>
    <row r="699" spans="1:26">
      <c r="A699" t="s">
        <v>1565</v>
      </c>
      <c r="B699" s="1">
        <v>45199</v>
      </c>
      <c r="C699" t="s">
        <v>647</v>
      </c>
      <c r="D699" t="s">
        <v>796</v>
      </c>
      <c r="E699" t="s">
        <v>831</v>
      </c>
      <c r="F699">
        <v>4</v>
      </c>
      <c r="G699">
        <v>0.1</v>
      </c>
      <c r="H699" t="s">
        <v>875</v>
      </c>
      <c r="I699" s="4">
        <f>Table4[[#This Row],[Quantity]]*Table4[[#This Row],[UnitPrice]]</f>
        <v>6249.72</v>
      </c>
      <c r="J699" s="4">
        <f>Table4[[#This Row],[Gross Revenue]]*(1-Table4[[#This Row],[Discount]])</f>
        <v>5624.7480000000005</v>
      </c>
      <c r="K699" s="4">
        <f>Table4[[#This Row],[Quantity]]*Table4[[#This Row],[CostPrice]]</f>
        <v>4782.5200000000004</v>
      </c>
      <c r="L699" s="4">
        <f>Table4[[#This Row],[Net Revenue]]-Table4[[#This Row],[Total Cost]]</f>
        <v>842.22800000000007</v>
      </c>
      <c r="M699" t="str">
        <f>_xlfn.XLOOKUP(Table4[[#This Row],[ProductID]], Products!A:A,Products!B:B, "Not Found")</f>
        <v>Chair Laptop</v>
      </c>
      <c r="N699" t="str">
        <f>TEXT(Table4[[#This Row],[Date]], "mmm")</f>
        <v>Sep</v>
      </c>
      <c r="O699" t="str">
        <f>TEXT(Table4[[#This Row],[Date]], "yyyy")</f>
        <v>2023</v>
      </c>
      <c r="P699" t="str">
        <f>_xlfn.XLOOKUP(Table4[[#This Row],[ProductID]],Products!A:A,Products!C:C, "Not Found")</f>
        <v>Electronics</v>
      </c>
      <c r="Q699" t="str">
        <f>_xlfn.XLOOKUP(Table4[[#This Row],[ProductID]],Products!A:A,Products!D:D,"Not Found")</f>
        <v>Laptop</v>
      </c>
      <c r="R699">
        <f>_xlfn.XLOOKUP(Table4[[#This Row],[ProductID]],Products!A:A,Products!E:E,"Not Found")</f>
        <v>1562.43</v>
      </c>
      <c r="S699">
        <f>_xlfn.XLOOKUP(Table4[[#This Row],[ProductID]],Products!A:A,Products!F:F, "Not Found")</f>
        <v>1195.6300000000001</v>
      </c>
      <c r="T699" t="str">
        <f>_xlfn.XLOOKUP(Table4[[#This Row],[CustomerID]],Customers!A:A,Customers!D:D, "Not Found")</f>
        <v>M</v>
      </c>
      <c r="U699" s="6">
        <f>_xlfn.XLOOKUP(Table4[[#This Row],[CustomerID]],Customers!A:A,Customers!E:E, "Not Found")</f>
        <v>33196</v>
      </c>
      <c r="V699">
        <f ca="1">DATEDIF(Table4[[#This Row],[CustomerBirthday]], TODAY(), "Y")</f>
        <v>35</v>
      </c>
      <c r="W699" t="str" cm="1">
        <f t="array" aca="1" ref="W699" ca="1">_xlfn.IFS(Table4[[#This Row],[Age]]&lt;25, "Under 25",Table4[[#This Row],[Age]]=34, "25-34", Table4[[#This Row],[Age]]&lt;=49, "35-49", Table4[[#This Row],[Age]]&lt;=64, "50-64", Table4[[#This Row],[Age]]&gt;=65, "65+")</f>
        <v>35-49</v>
      </c>
      <c r="X699" t="str">
        <f>_xlfn.XLOOKUP(Table4[[#This Row],[StoreID]],Stores!A:A,Stores!B:B, "Not found")</f>
        <v>MegaMart Jimenezborough</v>
      </c>
      <c r="Y699" t="str">
        <f>_xlfn.XLOOKUP(Table4[[#This Row],[StoreID]],Stores!A:A,Stores!C:C, "Not Found")</f>
        <v>Jimenezborough</v>
      </c>
      <c r="Z699" t="str">
        <f>_xlfn.XLOOKUP(Table4[[#This Row],[StoreID]],Stores!A:A,Stores!D:D, "Not Found")</f>
        <v>South</v>
      </c>
    </row>
    <row r="700" spans="1:26">
      <c r="A700" t="s">
        <v>1566</v>
      </c>
      <c r="B700" s="1">
        <v>45341</v>
      </c>
      <c r="C700" t="s">
        <v>551</v>
      </c>
      <c r="D700" t="s">
        <v>788</v>
      </c>
      <c r="E700" t="s">
        <v>831</v>
      </c>
      <c r="F700">
        <v>1</v>
      </c>
      <c r="G700">
        <v>0</v>
      </c>
      <c r="H700" t="s">
        <v>875</v>
      </c>
      <c r="I700" s="4">
        <f>Table4[[#This Row],[Quantity]]*Table4[[#This Row],[UnitPrice]]</f>
        <v>1095.72</v>
      </c>
      <c r="J700" s="4">
        <f>Table4[[#This Row],[Gross Revenue]]*(1-Table4[[#This Row],[Discount]])</f>
        <v>1095.72</v>
      </c>
      <c r="K700" s="4">
        <f>Table4[[#This Row],[Quantity]]*Table4[[#This Row],[CostPrice]]</f>
        <v>822.2</v>
      </c>
      <c r="L700" s="4">
        <f>Table4[[#This Row],[Net Revenue]]-Table4[[#This Row],[Total Cost]]</f>
        <v>273.52</v>
      </c>
      <c r="M700" t="str">
        <f>_xlfn.XLOOKUP(Table4[[#This Row],[ProductID]], Products!A:A,Products!B:B, "Not Found")</f>
        <v>Foot Snacks</v>
      </c>
      <c r="N700" t="str">
        <f>TEXT(Table4[[#This Row],[Date]], "mmm")</f>
        <v>Feb</v>
      </c>
      <c r="O700" t="str">
        <f>TEXT(Table4[[#This Row],[Date]], "yyyy")</f>
        <v>2024</v>
      </c>
      <c r="P700" t="str">
        <f>_xlfn.XLOOKUP(Table4[[#This Row],[ProductID]],Products!A:A,Products!C:C, "Not Found")</f>
        <v>Groceries</v>
      </c>
      <c r="Q700" t="str">
        <f>_xlfn.XLOOKUP(Table4[[#This Row],[ProductID]],Products!A:A,Products!D:D,"Not Found")</f>
        <v>Snacks</v>
      </c>
      <c r="R700">
        <f>_xlfn.XLOOKUP(Table4[[#This Row],[ProductID]],Products!A:A,Products!E:E,"Not Found")</f>
        <v>1095.72</v>
      </c>
      <c r="S700">
        <f>_xlfn.XLOOKUP(Table4[[#This Row],[ProductID]],Products!A:A,Products!F:F, "Not Found")</f>
        <v>822.2</v>
      </c>
      <c r="T700" t="str">
        <f>_xlfn.XLOOKUP(Table4[[#This Row],[CustomerID]],Customers!A:A,Customers!D:D, "Not Found")</f>
        <v>F</v>
      </c>
      <c r="U700" s="6">
        <f>_xlfn.XLOOKUP(Table4[[#This Row],[CustomerID]],Customers!A:A,Customers!E:E, "Not Found")</f>
        <v>32240</v>
      </c>
      <c r="V700">
        <f ca="1">DATEDIF(Table4[[#This Row],[CustomerBirthday]], TODAY(), "Y")</f>
        <v>38</v>
      </c>
      <c r="W700" t="str" cm="1">
        <f t="array" aca="1" ref="W700" ca="1">_xlfn.IFS(Table4[[#This Row],[Age]]&lt;25, "Under 25",Table4[[#This Row],[Age]]=34, "25-34", Table4[[#This Row],[Age]]&lt;=49, "35-49", Table4[[#This Row],[Age]]&lt;=64, "50-64", Table4[[#This Row],[Age]]&gt;=65, "65+")</f>
        <v>35-49</v>
      </c>
      <c r="X700" t="str">
        <f>_xlfn.XLOOKUP(Table4[[#This Row],[StoreID]],Stores!A:A,Stores!B:B, "Not found")</f>
        <v>MegaMart Jimenezborough</v>
      </c>
      <c r="Y700" t="str">
        <f>_xlfn.XLOOKUP(Table4[[#This Row],[StoreID]],Stores!A:A,Stores!C:C, "Not Found")</f>
        <v>Jimenezborough</v>
      </c>
      <c r="Z700" t="str">
        <f>_xlfn.XLOOKUP(Table4[[#This Row],[StoreID]],Stores!A:A,Stores!D:D, "Not Found")</f>
        <v>South</v>
      </c>
    </row>
    <row r="701" spans="1:26">
      <c r="A701" t="s">
        <v>1567</v>
      </c>
      <c r="B701" s="1">
        <v>45360</v>
      </c>
      <c r="C701" t="s">
        <v>627</v>
      </c>
      <c r="D701" t="s">
        <v>804</v>
      </c>
      <c r="E701" t="s">
        <v>831</v>
      </c>
      <c r="F701">
        <v>4</v>
      </c>
      <c r="G701">
        <v>0.15</v>
      </c>
      <c r="H701" t="s">
        <v>868</v>
      </c>
      <c r="I701" s="4">
        <f>Table4[[#This Row],[Quantity]]*Table4[[#This Row],[UnitPrice]]</f>
        <v>2163.7600000000002</v>
      </c>
      <c r="J701" s="4">
        <f>Table4[[#This Row],[Gross Revenue]]*(1-Table4[[#This Row],[Discount]])</f>
        <v>1839.1960000000001</v>
      </c>
      <c r="K701" s="4">
        <f>Table4[[#This Row],[Quantity]]*Table4[[#This Row],[CostPrice]]</f>
        <v>1593</v>
      </c>
      <c r="L701" s="4">
        <f>Table4[[#This Row],[Net Revenue]]-Table4[[#This Row],[Total Cost]]</f>
        <v>246.19600000000014</v>
      </c>
      <c r="M701" t="str">
        <f>_xlfn.XLOOKUP(Table4[[#This Row],[ProductID]], Products!A:A,Products!B:B, "Not Found")</f>
        <v>Church Clothing</v>
      </c>
      <c r="N701" t="str">
        <f>TEXT(Table4[[#This Row],[Date]], "mmm")</f>
        <v>Mar</v>
      </c>
      <c r="O701" t="str">
        <f>TEXT(Table4[[#This Row],[Date]], "yyyy")</f>
        <v>2024</v>
      </c>
      <c r="P701" t="str">
        <f>_xlfn.XLOOKUP(Table4[[#This Row],[ProductID]],Products!A:A,Products!C:C, "Not Found")</f>
        <v>Fashion</v>
      </c>
      <c r="Q701" t="str">
        <f>_xlfn.XLOOKUP(Table4[[#This Row],[ProductID]],Products!A:A,Products!D:D,"Not Found")</f>
        <v>Clothing</v>
      </c>
      <c r="R701">
        <f>_xlfn.XLOOKUP(Table4[[#This Row],[ProductID]],Products!A:A,Products!E:E,"Not Found")</f>
        <v>540.94000000000005</v>
      </c>
      <c r="S701">
        <f>_xlfn.XLOOKUP(Table4[[#This Row],[ProductID]],Products!A:A,Products!F:F, "Not Found")</f>
        <v>398.25</v>
      </c>
      <c r="T701" t="str">
        <f>_xlfn.XLOOKUP(Table4[[#This Row],[CustomerID]],Customers!A:A,Customers!D:D, "Not Found")</f>
        <v>F</v>
      </c>
      <c r="U701" s="6">
        <f>_xlfn.XLOOKUP(Table4[[#This Row],[CustomerID]],Customers!A:A,Customers!E:E, "Not Found")</f>
        <v>31052</v>
      </c>
      <c r="V701">
        <f ca="1">DATEDIF(Table4[[#This Row],[CustomerBirthday]], TODAY(), "Y")</f>
        <v>41</v>
      </c>
      <c r="W701" t="str" cm="1">
        <f t="array" aca="1" ref="W701" ca="1">_xlfn.IFS(Table4[[#This Row],[Age]]&lt;25, "Under 25",Table4[[#This Row],[Age]]=34, "25-34", Table4[[#This Row],[Age]]&lt;=49, "35-49", Table4[[#This Row],[Age]]&lt;=64, "50-64", Table4[[#This Row],[Age]]&gt;=65, "65+")</f>
        <v>35-49</v>
      </c>
      <c r="X701" t="str">
        <f>_xlfn.XLOOKUP(Table4[[#This Row],[StoreID]],Stores!A:A,Stores!B:B, "Not found")</f>
        <v>MegaMart Jimenezborough</v>
      </c>
      <c r="Y701" t="str">
        <f>_xlfn.XLOOKUP(Table4[[#This Row],[StoreID]],Stores!A:A,Stores!C:C, "Not Found")</f>
        <v>Jimenezborough</v>
      </c>
      <c r="Z701" t="str">
        <f>_xlfn.XLOOKUP(Table4[[#This Row],[StoreID]],Stores!A:A,Stores!D:D, "Not Found")</f>
        <v>South</v>
      </c>
    </row>
    <row r="702" spans="1:26">
      <c r="A702" t="s">
        <v>1568</v>
      </c>
      <c r="B702" s="1">
        <v>45200</v>
      </c>
      <c r="C702" t="s">
        <v>127</v>
      </c>
      <c r="D702" t="s">
        <v>711</v>
      </c>
      <c r="E702" t="s">
        <v>846</v>
      </c>
      <c r="F702">
        <v>3</v>
      </c>
      <c r="G702">
        <v>0.15</v>
      </c>
      <c r="H702" t="s">
        <v>871</v>
      </c>
      <c r="I702" s="4">
        <f>Table4[[#This Row],[Quantity]]*Table4[[#This Row],[UnitPrice]]</f>
        <v>5021.07</v>
      </c>
      <c r="J702" s="4">
        <f>Table4[[#This Row],[Gross Revenue]]*(1-Table4[[#This Row],[Discount]])</f>
        <v>4267.9094999999998</v>
      </c>
      <c r="K702" s="4">
        <f>Table4[[#This Row],[Quantity]]*Table4[[#This Row],[CostPrice]]</f>
        <v>3970.1400000000003</v>
      </c>
      <c r="L702" s="4">
        <f>Table4[[#This Row],[Net Revenue]]-Table4[[#This Row],[Total Cost]]</f>
        <v>297.76949999999943</v>
      </c>
      <c r="M702" t="str">
        <f>_xlfn.XLOOKUP(Table4[[#This Row],[ProductID]], Products!A:A,Products!B:B, "Not Found")</f>
        <v>Like Camera</v>
      </c>
      <c r="N702" t="str">
        <f>TEXT(Table4[[#This Row],[Date]], "mmm")</f>
        <v>Oct</v>
      </c>
      <c r="O702" t="str">
        <f>TEXT(Table4[[#This Row],[Date]], "yyyy")</f>
        <v>2023</v>
      </c>
      <c r="P702" t="str">
        <f>_xlfn.XLOOKUP(Table4[[#This Row],[ProductID]],Products!A:A,Products!C:C, "Not Found")</f>
        <v>Electronics</v>
      </c>
      <c r="Q702" t="str">
        <f>_xlfn.XLOOKUP(Table4[[#This Row],[ProductID]],Products!A:A,Products!D:D,"Not Found")</f>
        <v>Camera</v>
      </c>
      <c r="R702">
        <f>_xlfn.XLOOKUP(Table4[[#This Row],[ProductID]],Products!A:A,Products!E:E,"Not Found")</f>
        <v>1673.69</v>
      </c>
      <c r="S702">
        <f>_xlfn.XLOOKUP(Table4[[#This Row],[ProductID]],Products!A:A,Products!F:F, "Not Found")</f>
        <v>1323.38</v>
      </c>
      <c r="T702" t="str">
        <f>_xlfn.XLOOKUP(Table4[[#This Row],[CustomerID]],Customers!A:A,Customers!D:D, "Not Found")</f>
        <v>M</v>
      </c>
      <c r="U702" s="6">
        <f>_xlfn.XLOOKUP(Table4[[#This Row],[CustomerID]],Customers!A:A,Customers!E:E, "Not Found")</f>
        <v>33917</v>
      </c>
      <c r="V702">
        <f ca="1">DATEDIF(Table4[[#This Row],[CustomerBirthday]], TODAY(), "Y")</f>
        <v>33</v>
      </c>
      <c r="W702" t="str" cm="1">
        <f t="array" aca="1" ref="W702" ca="1">_xlfn.IFS(Table4[[#This Row],[Age]]&lt;25, "Under 25",Table4[[#This Row],[Age]]=34, "25-34", Table4[[#This Row],[Age]]&lt;=49, "35-49", Table4[[#This Row],[Age]]&lt;=64, "50-64", Table4[[#This Row],[Age]]&gt;=65, "65+")</f>
        <v>35-49</v>
      </c>
      <c r="X702" t="str">
        <f>_xlfn.XLOOKUP(Table4[[#This Row],[StoreID]],Stores!A:A,Stores!B:B, "Not found")</f>
        <v>MegaMart Johnmouth</v>
      </c>
      <c r="Y702" t="str">
        <f>_xlfn.XLOOKUP(Table4[[#This Row],[StoreID]],Stores!A:A,Stores!C:C, "Not Found")</f>
        <v>Johnmouth</v>
      </c>
      <c r="Z702" t="str">
        <f>_xlfn.XLOOKUP(Table4[[#This Row],[StoreID]],Stores!A:A,Stores!D:D, "Not Found")</f>
        <v>East</v>
      </c>
    </row>
    <row r="703" spans="1:26">
      <c r="A703" t="s">
        <v>1569</v>
      </c>
      <c r="B703" s="1">
        <v>45381</v>
      </c>
      <c r="C703" t="s">
        <v>206</v>
      </c>
      <c r="D703" t="s">
        <v>804</v>
      </c>
      <c r="E703" t="s">
        <v>831</v>
      </c>
      <c r="F703">
        <v>3</v>
      </c>
      <c r="G703">
        <v>0.15</v>
      </c>
      <c r="H703" t="s">
        <v>875</v>
      </c>
      <c r="I703" s="4">
        <f>Table4[[#This Row],[Quantity]]*Table4[[#This Row],[UnitPrice]]</f>
        <v>1622.8200000000002</v>
      </c>
      <c r="J703" s="4">
        <f>Table4[[#This Row],[Gross Revenue]]*(1-Table4[[#This Row],[Discount]])</f>
        <v>1379.3970000000002</v>
      </c>
      <c r="K703" s="4">
        <f>Table4[[#This Row],[Quantity]]*Table4[[#This Row],[CostPrice]]</f>
        <v>1194.75</v>
      </c>
      <c r="L703" s="4">
        <f>Table4[[#This Row],[Net Revenue]]-Table4[[#This Row],[Total Cost]]</f>
        <v>184.64700000000016</v>
      </c>
      <c r="M703" t="str">
        <f>_xlfn.XLOOKUP(Table4[[#This Row],[ProductID]], Products!A:A,Products!B:B, "Not Found")</f>
        <v>Church Clothing</v>
      </c>
      <c r="N703" t="str">
        <f>TEXT(Table4[[#This Row],[Date]], "mmm")</f>
        <v>Mar</v>
      </c>
      <c r="O703" t="str">
        <f>TEXT(Table4[[#This Row],[Date]], "yyyy")</f>
        <v>2024</v>
      </c>
      <c r="P703" t="str">
        <f>_xlfn.XLOOKUP(Table4[[#This Row],[ProductID]],Products!A:A,Products!C:C, "Not Found")</f>
        <v>Fashion</v>
      </c>
      <c r="Q703" t="str">
        <f>_xlfn.XLOOKUP(Table4[[#This Row],[ProductID]],Products!A:A,Products!D:D,"Not Found")</f>
        <v>Clothing</v>
      </c>
      <c r="R703">
        <f>_xlfn.XLOOKUP(Table4[[#This Row],[ProductID]],Products!A:A,Products!E:E,"Not Found")</f>
        <v>540.94000000000005</v>
      </c>
      <c r="S703">
        <f>_xlfn.XLOOKUP(Table4[[#This Row],[ProductID]],Products!A:A,Products!F:F, "Not Found")</f>
        <v>398.25</v>
      </c>
      <c r="T703" t="str">
        <f>_xlfn.XLOOKUP(Table4[[#This Row],[CustomerID]],Customers!A:A,Customers!D:D, "Not Found")</f>
        <v>F</v>
      </c>
      <c r="U703" s="6">
        <f>_xlfn.XLOOKUP(Table4[[#This Row],[CustomerID]],Customers!A:A,Customers!E:E, "Not Found")</f>
        <v>35905</v>
      </c>
      <c r="V703">
        <f ca="1">DATEDIF(Table4[[#This Row],[CustomerBirthday]], TODAY(), "Y")</f>
        <v>28</v>
      </c>
      <c r="W703" t="str" cm="1">
        <f t="array" aca="1" ref="W703" ca="1">_xlfn.IFS(Table4[[#This Row],[Age]]&lt;25, "Under 25",Table4[[#This Row],[Age]]=34, "25-34", Table4[[#This Row],[Age]]&lt;=49, "35-49", Table4[[#This Row],[Age]]&lt;=64, "50-64", Table4[[#This Row],[Age]]&gt;=65, "65+")</f>
        <v>35-49</v>
      </c>
      <c r="X703" t="str">
        <f>_xlfn.XLOOKUP(Table4[[#This Row],[StoreID]],Stores!A:A,Stores!B:B, "Not found")</f>
        <v>MegaMart Jimenezborough</v>
      </c>
      <c r="Y703" t="str">
        <f>_xlfn.XLOOKUP(Table4[[#This Row],[StoreID]],Stores!A:A,Stores!C:C, "Not Found")</f>
        <v>Jimenezborough</v>
      </c>
      <c r="Z703" t="str">
        <f>_xlfn.XLOOKUP(Table4[[#This Row],[StoreID]],Stores!A:A,Stores!D:D, "Not Found")</f>
        <v>South</v>
      </c>
    </row>
    <row r="704" spans="1:26">
      <c r="A704" t="s">
        <v>1570</v>
      </c>
      <c r="B704" s="1">
        <v>45821</v>
      </c>
      <c r="C704" t="s">
        <v>604</v>
      </c>
      <c r="D704" t="s">
        <v>776</v>
      </c>
      <c r="E704" t="s">
        <v>846</v>
      </c>
      <c r="F704">
        <v>3</v>
      </c>
      <c r="G704">
        <v>0.05</v>
      </c>
      <c r="H704" t="s">
        <v>868</v>
      </c>
      <c r="I704" s="4">
        <f>Table4[[#This Row],[Quantity]]*Table4[[#This Row],[UnitPrice]]</f>
        <v>1287.4499999999998</v>
      </c>
      <c r="J704" s="4">
        <f>Table4[[#This Row],[Gross Revenue]]*(1-Table4[[#This Row],[Discount]])</f>
        <v>1223.0774999999999</v>
      </c>
      <c r="K704" s="4">
        <f>Table4[[#This Row],[Quantity]]*Table4[[#This Row],[CostPrice]]</f>
        <v>776.16000000000008</v>
      </c>
      <c r="L704" s="4">
        <f>Table4[[#This Row],[Net Revenue]]-Table4[[#This Row],[Total Cost]]</f>
        <v>446.91749999999979</v>
      </c>
      <c r="M704" t="str">
        <f>_xlfn.XLOOKUP(Table4[[#This Row],[ProductID]], Products!A:A,Products!B:B, "Not Found")</f>
        <v>Little Watches</v>
      </c>
      <c r="N704" t="str">
        <f>TEXT(Table4[[#This Row],[Date]], "mmm")</f>
        <v>Jun</v>
      </c>
      <c r="O704" t="str">
        <f>TEXT(Table4[[#This Row],[Date]], "yyyy")</f>
        <v>2025</v>
      </c>
      <c r="P704" t="str">
        <f>_xlfn.XLOOKUP(Table4[[#This Row],[ProductID]],Products!A:A,Products!C:C, "Not Found")</f>
        <v>Fashion</v>
      </c>
      <c r="Q704" t="str">
        <f>_xlfn.XLOOKUP(Table4[[#This Row],[ProductID]],Products!A:A,Products!D:D,"Not Found")</f>
        <v>Watches</v>
      </c>
      <c r="R704">
        <f>_xlfn.XLOOKUP(Table4[[#This Row],[ProductID]],Products!A:A,Products!E:E,"Not Found")</f>
        <v>429.15</v>
      </c>
      <c r="S704">
        <f>_xlfn.XLOOKUP(Table4[[#This Row],[ProductID]],Products!A:A,Products!F:F, "Not Found")</f>
        <v>258.72000000000003</v>
      </c>
      <c r="T704" t="str">
        <f>_xlfn.XLOOKUP(Table4[[#This Row],[CustomerID]],Customers!A:A,Customers!D:D, "Not Found")</f>
        <v>F</v>
      </c>
      <c r="U704" s="6">
        <f>_xlfn.XLOOKUP(Table4[[#This Row],[CustomerID]],Customers!A:A,Customers!E:E, "Not Found")</f>
        <v>30807</v>
      </c>
      <c r="V704">
        <f ca="1">DATEDIF(Table4[[#This Row],[CustomerBirthday]], TODAY(), "Y")</f>
        <v>42</v>
      </c>
      <c r="W704" t="str" cm="1">
        <f t="array" aca="1" ref="W704" ca="1">_xlfn.IFS(Table4[[#This Row],[Age]]&lt;25, "Under 25",Table4[[#This Row],[Age]]=34, "25-34", Table4[[#This Row],[Age]]&lt;=49, "35-49", Table4[[#This Row],[Age]]&lt;=64, "50-64", Table4[[#This Row],[Age]]&gt;=65, "65+")</f>
        <v>35-49</v>
      </c>
      <c r="X704" t="str">
        <f>_xlfn.XLOOKUP(Table4[[#This Row],[StoreID]],Stores!A:A,Stores!B:B, "Not found")</f>
        <v>MegaMart Johnmouth</v>
      </c>
      <c r="Y704" t="str">
        <f>_xlfn.XLOOKUP(Table4[[#This Row],[StoreID]],Stores!A:A,Stores!C:C, "Not Found")</f>
        <v>Johnmouth</v>
      </c>
      <c r="Z704" t="str">
        <f>_xlfn.XLOOKUP(Table4[[#This Row],[StoreID]],Stores!A:A,Stores!D:D, "Not Found")</f>
        <v>East</v>
      </c>
    </row>
    <row r="705" spans="1:26">
      <c r="A705" t="s">
        <v>1571</v>
      </c>
      <c r="B705" s="1">
        <v>45207</v>
      </c>
      <c r="C705" t="s">
        <v>109</v>
      </c>
      <c r="D705" t="s">
        <v>734</v>
      </c>
      <c r="E705" t="s">
        <v>846</v>
      </c>
      <c r="F705">
        <v>5</v>
      </c>
      <c r="G705">
        <v>0</v>
      </c>
      <c r="H705" t="s">
        <v>865</v>
      </c>
      <c r="I705" s="4">
        <f>Table4[[#This Row],[Quantity]]*Table4[[#This Row],[UnitPrice]]</f>
        <v>548.9</v>
      </c>
      <c r="J705" s="4">
        <f>Table4[[#This Row],[Gross Revenue]]*(1-Table4[[#This Row],[Discount]])</f>
        <v>548.9</v>
      </c>
      <c r="K705" s="4">
        <f>Table4[[#This Row],[Quantity]]*Table4[[#This Row],[CostPrice]]</f>
        <v>352.95000000000005</v>
      </c>
      <c r="L705" s="4">
        <f>Table4[[#This Row],[Net Revenue]]-Table4[[#This Row],[Total Cost]]</f>
        <v>195.94999999999993</v>
      </c>
      <c r="M705" t="str">
        <f>_xlfn.XLOOKUP(Table4[[#This Row],[ProductID]], Products!A:A,Products!B:B, "Not Found")</f>
        <v>Recognize Footwear</v>
      </c>
      <c r="N705" t="str">
        <f>TEXT(Table4[[#This Row],[Date]], "mmm")</f>
        <v>Oct</v>
      </c>
      <c r="O705" t="str">
        <f>TEXT(Table4[[#This Row],[Date]], "yyyy")</f>
        <v>2023</v>
      </c>
      <c r="P705" t="str">
        <f>_xlfn.XLOOKUP(Table4[[#This Row],[ProductID]],Products!A:A,Products!C:C, "Not Found")</f>
        <v>Fashion</v>
      </c>
      <c r="Q705" t="str">
        <f>_xlfn.XLOOKUP(Table4[[#This Row],[ProductID]],Products!A:A,Products!D:D,"Not Found")</f>
        <v>Footwear</v>
      </c>
      <c r="R705">
        <f>_xlfn.XLOOKUP(Table4[[#This Row],[ProductID]],Products!A:A,Products!E:E,"Not Found")</f>
        <v>109.78</v>
      </c>
      <c r="S705">
        <f>_xlfn.XLOOKUP(Table4[[#This Row],[ProductID]],Products!A:A,Products!F:F, "Not Found")</f>
        <v>70.59</v>
      </c>
      <c r="T705" t="str">
        <f>_xlfn.XLOOKUP(Table4[[#This Row],[CustomerID]],Customers!A:A,Customers!D:D, "Not Found")</f>
        <v>M</v>
      </c>
      <c r="U705" s="6">
        <f>_xlfn.XLOOKUP(Table4[[#This Row],[CustomerID]],Customers!A:A,Customers!E:E, "Not Found")</f>
        <v>21586</v>
      </c>
      <c r="V705">
        <f ca="1">DATEDIF(Table4[[#This Row],[CustomerBirthday]], TODAY(), "Y")</f>
        <v>67</v>
      </c>
      <c r="W705" t="str" cm="1">
        <f t="array" aca="1" ref="W705" ca="1">_xlfn.IFS(Table4[[#This Row],[Age]]&lt;25, "Under 25",Table4[[#This Row],[Age]]=34, "25-34", Table4[[#This Row],[Age]]&lt;=49, "35-49", Table4[[#This Row],[Age]]&lt;=64, "50-64", Table4[[#This Row],[Age]]&gt;=65, "65+")</f>
        <v>65+</v>
      </c>
      <c r="X705" t="str">
        <f>_xlfn.XLOOKUP(Table4[[#This Row],[StoreID]],Stores!A:A,Stores!B:B, "Not found")</f>
        <v>MegaMart Johnmouth</v>
      </c>
      <c r="Y705" t="str">
        <f>_xlfn.XLOOKUP(Table4[[#This Row],[StoreID]],Stores!A:A,Stores!C:C, "Not Found")</f>
        <v>Johnmouth</v>
      </c>
      <c r="Z705" t="str">
        <f>_xlfn.XLOOKUP(Table4[[#This Row],[StoreID]],Stores!A:A,Stores!D:D, "Not Found")</f>
        <v>East</v>
      </c>
    </row>
    <row r="706" spans="1:26">
      <c r="A706" t="s">
        <v>1572</v>
      </c>
      <c r="B706" s="1">
        <v>45435</v>
      </c>
      <c r="C706" t="s">
        <v>119</v>
      </c>
      <c r="D706" t="s">
        <v>732</v>
      </c>
      <c r="E706" t="s">
        <v>831</v>
      </c>
      <c r="F706">
        <v>4</v>
      </c>
      <c r="G706">
        <v>0.05</v>
      </c>
      <c r="H706" t="s">
        <v>871</v>
      </c>
      <c r="I706" s="4">
        <f>Table4[[#This Row],[Quantity]]*Table4[[#This Row],[UnitPrice]]</f>
        <v>5896.48</v>
      </c>
      <c r="J706" s="4">
        <f>Table4[[#This Row],[Gross Revenue]]*(1-Table4[[#This Row],[Discount]])</f>
        <v>5601.655999999999</v>
      </c>
      <c r="K706" s="4">
        <f>Table4[[#This Row],[Quantity]]*Table4[[#This Row],[CostPrice]]</f>
        <v>3056.08</v>
      </c>
      <c r="L706" s="4">
        <f>Table4[[#This Row],[Net Revenue]]-Table4[[#This Row],[Total Cost]]</f>
        <v>2545.5759999999991</v>
      </c>
      <c r="M706" t="str">
        <f>_xlfn.XLOOKUP(Table4[[#This Row],[ProductID]], Products!A:A,Products!B:B, "Not Found")</f>
        <v>Understand Camera</v>
      </c>
      <c r="N706" t="str">
        <f>TEXT(Table4[[#This Row],[Date]], "mmm")</f>
        <v>May</v>
      </c>
      <c r="O706" t="str">
        <f>TEXT(Table4[[#This Row],[Date]], "yyyy")</f>
        <v>2024</v>
      </c>
      <c r="P706" t="str">
        <f>_xlfn.XLOOKUP(Table4[[#This Row],[ProductID]],Products!A:A,Products!C:C, "Not Found")</f>
        <v>Electronics</v>
      </c>
      <c r="Q706" t="str">
        <f>_xlfn.XLOOKUP(Table4[[#This Row],[ProductID]],Products!A:A,Products!D:D,"Not Found")</f>
        <v>Camera</v>
      </c>
      <c r="R706">
        <f>_xlfn.XLOOKUP(Table4[[#This Row],[ProductID]],Products!A:A,Products!E:E,"Not Found")</f>
        <v>1474.12</v>
      </c>
      <c r="S706">
        <f>_xlfn.XLOOKUP(Table4[[#This Row],[ProductID]],Products!A:A,Products!F:F, "Not Found")</f>
        <v>764.02</v>
      </c>
      <c r="T706" t="str">
        <f>_xlfn.XLOOKUP(Table4[[#This Row],[CustomerID]],Customers!A:A,Customers!D:D, "Not Found")</f>
        <v>M</v>
      </c>
      <c r="U706" s="6">
        <f>_xlfn.XLOOKUP(Table4[[#This Row],[CustomerID]],Customers!A:A,Customers!E:E, "Not Found")</f>
        <v>37417</v>
      </c>
      <c r="V706">
        <f ca="1">DATEDIF(Table4[[#This Row],[CustomerBirthday]], TODAY(), "Y")</f>
        <v>24</v>
      </c>
      <c r="W706" t="str" cm="1">
        <f t="array" aca="1" ref="W706" ca="1">_xlfn.IFS(Table4[[#This Row],[Age]]&lt;25, "Under 25",Table4[[#This Row],[Age]]=34, "25-34", Table4[[#This Row],[Age]]&lt;=49, "35-49", Table4[[#This Row],[Age]]&lt;=64, "50-64", Table4[[#This Row],[Age]]&gt;=65, "65+")</f>
        <v>Under 25</v>
      </c>
      <c r="X706" t="str">
        <f>_xlfn.XLOOKUP(Table4[[#This Row],[StoreID]],Stores!A:A,Stores!B:B, "Not found")</f>
        <v>MegaMart Jimenezborough</v>
      </c>
      <c r="Y706" t="str">
        <f>_xlfn.XLOOKUP(Table4[[#This Row],[StoreID]],Stores!A:A,Stores!C:C, "Not Found")</f>
        <v>Jimenezborough</v>
      </c>
      <c r="Z706" t="str">
        <f>_xlfn.XLOOKUP(Table4[[#This Row],[StoreID]],Stores!A:A,Stores!D:D, "Not Found")</f>
        <v>South</v>
      </c>
    </row>
    <row r="707" spans="1:26">
      <c r="A707" t="s">
        <v>1573</v>
      </c>
      <c r="B707" s="1">
        <v>45401</v>
      </c>
      <c r="C707" t="s">
        <v>702</v>
      </c>
      <c r="D707" t="s">
        <v>750</v>
      </c>
      <c r="E707" t="s">
        <v>839</v>
      </c>
      <c r="F707">
        <v>5</v>
      </c>
      <c r="G707">
        <v>0.05</v>
      </c>
      <c r="H707" t="s">
        <v>865</v>
      </c>
      <c r="I707" s="4">
        <f>Table4[[#This Row],[Quantity]]*Table4[[#This Row],[UnitPrice]]</f>
        <v>6713.75</v>
      </c>
      <c r="J707" s="4">
        <f>Table4[[#This Row],[Gross Revenue]]*(1-Table4[[#This Row],[Discount]])</f>
        <v>6378.0625</v>
      </c>
      <c r="K707" s="4">
        <f>Table4[[#This Row],[Quantity]]*Table4[[#This Row],[CostPrice]]</f>
        <v>3989.7000000000003</v>
      </c>
      <c r="L707" s="4">
        <f>Table4[[#This Row],[Net Revenue]]-Table4[[#This Row],[Total Cost]]</f>
        <v>2388.3624999999997</v>
      </c>
      <c r="M707" t="str">
        <f>_xlfn.XLOOKUP(Table4[[#This Row],[ProductID]], Products!A:A,Products!B:B, "Not Found")</f>
        <v>Add Clothing</v>
      </c>
      <c r="N707" t="str">
        <f>TEXT(Table4[[#This Row],[Date]], "mmm")</f>
        <v>Apr</v>
      </c>
      <c r="O707" t="str">
        <f>TEXT(Table4[[#This Row],[Date]], "yyyy")</f>
        <v>2024</v>
      </c>
      <c r="P707" t="str">
        <f>_xlfn.XLOOKUP(Table4[[#This Row],[ProductID]],Products!A:A,Products!C:C, "Not Found")</f>
        <v>Fashion</v>
      </c>
      <c r="Q707" t="str">
        <f>_xlfn.XLOOKUP(Table4[[#This Row],[ProductID]],Products!A:A,Products!D:D,"Not Found")</f>
        <v>Clothing</v>
      </c>
      <c r="R707">
        <f>_xlfn.XLOOKUP(Table4[[#This Row],[ProductID]],Products!A:A,Products!E:E,"Not Found")</f>
        <v>1342.75</v>
      </c>
      <c r="S707">
        <f>_xlfn.XLOOKUP(Table4[[#This Row],[ProductID]],Products!A:A,Products!F:F, "Not Found")</f>
        <v>797.94</v>
      </c>
      <c r="T707" t="str">
        <f>_xlfn.XLOOKUP(Table4[[#This Row],[CustomerID]],Customers!A:A,Customers!D:D, "Not Found")</f>
        <v>M</v>
      </c>
      <c r="U707" s="6">
        <f>_xlfn.XLOOKUP(Table4[[#This Row],[CustomerID]],Customers!A:A,Customers!E:E, "Not Found")</f>
        <v>37249</v>
      </c>
      <c r="V707">
        <f ca="1">DATEDIF(Table4[[#This Row],[CustomerBirthday]], TODAY(), "Y")</f>
        <v>24</v>
      </c>
      <c r="W707" t="str" cm="1">
        <f t="array" aca="1" ref="W707" ca="1">_xlfn.IFS(Table4[[#This Row],[Age]]&lt;25, "Under 25",Table4[[#This Row],[Age]]=34, "25-34", Table4[[#This Row],[Age]]&lt;=49, "35-49", Table4[[#This Row],[Age]]&lt;=64, "50-64", Table4[[#This Row],[Age]]&gt;=65, "65+")</f>
        <v>Under 25</v>
      </c>
      <c r="X707" t="str">
        <f>_xlfn.XLOOKUP(Table4[[#This Row],[StoreID]],Stores!A:A,Stores!B:B, "Not found")</f>
        <v>MegaMart New Michele</v>
      </c>
      <c r="Y707" t="str">
        <f>_xlfn.XLOOKUP(Table4[[#This Row],[StoreID]],Stores!A:A,Stores!C:C, "Not Found")</f>
        <v>New Michele</v>
      </c>
      <c r="Z707" t="str">
        <f>_xlfn.XLOOKUP(Table4[[#This Row],[StoreID]],Stores!A:A,Stores!D:D, "Not Found")</f>
        <v>West</v>
      </c>
    </row>
    <row r="708" spans="1:26">
      <c r="A708" t="s">
        <v>1574</v>
      </c>
      <c r="B708" s="1">
        <v>45336</v>
      </c>
      <c r="C708" t="s">
        <v>640</v>
      </c>
      <c r="D708" t="s">
        <v>725</v>
      </c>
      <c r="E708" t="s">
        <v>842</v>
      </c>
      <c r="F708">
        <v>3</v>
      </c>
      <c r="G708">
        <v>0.05</v>
      </c>
      <c r="H708" t="s">
        <v>875</v>
      </c>
      <c r="I708" s="4">
        <f>Table4[[#This Row],[Quantity]]*Table4[[#This Row],[UnitPrice]]</f>
        <v>4188.66</v>
      </c>
      <c r="J708" s="4">
        <f>Table4[[#This Row],[Gross Revenue]]*(1-Table4[[#This Row],[Discount]])</f>
        <v>3979.2269999999999</v>
      </c>
      <c r="K708" s="4">
        <f>Table4[[#This Row],[Quantity]]*Table4[[#This Row],[CostPrice]]</f>
        <v>3012.27</v>
      </c>
      <c r="L708" s="4">
        <f>Table4[[#This Row],[Net Revenue]]-Table4[[#This Row],[Total Cost]]</f>
        <v>966.95699999999988</v>
      </c>
      <c r="M708" t="str">
        <f>_xlfn.XLOOKUP(Table4[[#This Row],[ProductID]], Products!A:A,Products!B:B, "Not Found")</f>
        <v>Knowledge Bags</v>
      </c>
      <c r="N708" t="str">
        <f>TEXT(Table4[[#This Row],[Date]], "mmm")</f>
        <v>Feb</v>
      </c>
      <c r="O708" t="str">
        <f>TEXT(Table4[[#This Row],[Date]], "yyyy")</f>
        <v>2024</v>
      </c>
      <c r="P708" t="str">
        <f>_xlfn.XLOOKUP(Table4[[#This Row],[ProductID]],Products!A:A,Products!C:C, "Not Found")</f>
        <v>Fashion</v>
      </c>
      <c r="Q708" t="str">
        <f>_xlfn.XLOOKUP(Table4[[#This Row],[ProductID]],Products!A:A,Products!D:D,"Not Found")</f>
        <v>Bags</v>
      </c>
      <c r="R708">
        <f>_xlfn.XLOOKUP(Table4[[#This Row],[ProductID]],Products!A:A,Products!E:E,"Not Found")</f>
        <v>1396.22</v>
      </c>
      <c r="S708">
        <f>_xlfn.XLOOKUP(Table4[[#This Row],[ProductID]],Products!A:A,Products!F:F, "Not Found")</f>
        <v>1004.09</v>
      </c>
      <c r="T708" t="str">
        <f>_xlfn.XLOOKUP(Table4[[#This Row],[CustomerID]],Customers!A:A,Customers!D:D, "Not Found")</f>
        <v>F</v>
      </c>
      <c r="U708" s="6">
        <f>_xlfn.XLOOKUP(Table4[[#This Row],[CustomerID]],Customers!A:A,Customers!E:E, "Not Found")</f>
        <v>26631</v>
      </c>
      <c r="V708">
        <f ca="1">DATEDIF(Table4[[#This Row],[CustomerBirthday]], TODAY(), "Y")</f>
        <v>53</v>
      </c>
      <c r="W708" t="str" cm="1">
        <f t="array" aca="1" ref="W708" ca="1">_xlfn.IFS(Table4[[#This Row],[Age]]&lt;25, "Under 25",Table4[[#This Row],[Age]]=34, "25-34", Table4[[#This Row],[Age]]&lt;=49, "35-49", Table4[[#This Row],[Age]]&lt;=64, "50-64", Table4[[#This Row],[Age]]&gt;=65, "65+")</f>
        <v>50-64</v>
      </c>
      <c r="X708" t="str">
        <f>_xlfn.XLOOKUP(Table4[[#This Row],[StoreID]],Stores!A:A,Stores!B:B, "Not found")</f>
        <v>MegaMart Brianahaven</v>
      </c>
      <c r="Y708" t="str">
        <f>_xlfn.XLOOKUP(Table4[[#This Row],[StoreID]],Stores!A:A,Stores!C:C, "Not Found")</f>
        <v>Brianahaven</v>
      </c>
      <c r="Z708" t="str">
        <f>_xlfn.XLOOKUP(Table4[[#This Row],[StoreID]],Stores!A:A,Stores!D:D, "Not Found")</f>
        <v>North</v>
      </c>
    </row>
    <row r="709" spans="1:26">
      <c r="A709" t="s">
        <v>1575</v>
      </c>
      <c r="B709" s="1">
        <v>45621</v>
      </c>
      <c r="C709" t="s">
        <v>512</v>
      </c>
      <c r="D709" t="s">
        <v>802</v>
      </c>
      <c r="E709" t="s">
        <v>842</v>
      </c>
      <c r="F709">
        <v>2</v>
      </c>
      <c r="G709">
        <v>0.15</v>
      </c>
      <c r="H709" t="s">
        <v>865</v>
      </c>
      <c r="I709" s="4">
        <f>Table4[[#This Row],[Quantity]]*Table4[[#This Row],[UnitPrice]]</f>
        <v>733.86</v>
      </c>
      <c r="J709" s="4">
        <f>Table4[[#This Row],[Gross Revenue]]*(1-Table4[[#This Row],[Discount]])</f>
        <v>623.78099999999995</v>
      </c>
      <c r="K709" s="4">
        <f>Table4[[#This Row],[Quantity]]*Table4[[#This Row],[CostPrice]]</f>
        <v>570.46</v>
      </c>
      <c r="L709" s="4">
        <f>Table4[[#This Row],[Net Revenue]]-Table4[[#This Row],[Total Cost]]</f>
        <v>53.320999999999913</v>
      </c>
      <c r="M709" t="str">
        <f>_xlfn.XLOOKUP(Table4[[#This Row],[ProductID]], Products!A:A,Products!B:B, "Not Found")</f>
        <v>Stage Footwear</v>
      </c>
      <c r="N709" t="str">
        <f>TEXT(Table4[[#This Row],[Date]], "mmm")</f>
        <v>Nov</v>
      </c>
      <c r="O709" t="str">
        <f>TEXT(Table4[[#This Row],[Date]], "yyyy")</f>
        <v>2024</v>
      </c>
      <c r="P709" t="str">
        <f>_xlfn.XLOOKUP(Table4[[#This Row],[ProductID]],Products!A:A,Products!C:C, "Not Found")</f>
        <v>Fashion</v>
      </c>
      <c r="Q709" t="str">
        <f>_xlfn.XLOOKUP(Table4[[#This Row],[ProductID]],Products!A:A,Products!D:D,"Not Found")</f>
        <v>Footwear</v>
      </c>
      <c r="R709">
        <f>_xlfn.XLOOKUP(Table4[[#This Row],[ProductID]],Products!A:A,Products!E:E,"Not Found")</f>
        <v>366.93</v>
      </c>
      <c r="S709">
        <f>_xlfn.XLOOKUP(Table4[[#This Row],[ProductID]],Products!A:A,Products!F:F, "Not Found")</f>
        <v>285.23</v>
      </c>
      <c r="T709" t="str">
        <f>_xlfn.XLOOKUP(Table4[[#This Row],[CustomerID]],Customers!A:A,Customers!D:D, "Not Found")</f>
        <v>F</v>
      </c>
      <c r="U709" s="6">
        <f>_xlfn.XLOOKUP(Table4[[#This Row],[CustomerID]],Customers!A:A,Customers!E:E, "Not Found")</f>
        <v>28708</v>
      </c>
      <c r="V709">
        <f ca="1">DATEDIF(Table4[[#This Row],[CustomerBirthday]], TODAY(), "Y")</f>
        <v>47</v>
      </c>
      <c r="W709" t="str" cm="1">
        <f t="array" aca="1" ref="W709" ca="1">_xlfn.IFS(Table4[[#This Row],[Age]]&lt;25, "Under 25",Table4[[#This Row],[Age]]=34, "25-34", Table4[[#This Row],[Age]]&lt;=49, "35-49", Table4[[#This Row],[Age]]&lt;=64, "50-64", Table4[[#This Row],[Age]]&gt;=65, "65+")</f>
        <v>35-49</v>
      </c>
      <c r="X709" t="str">
        <f>_xlfn.XLOOKUP(Table4[[#This Row],[StoreID]],Stores!A:A,Stores!B:B, "Not found")</f>
        <v>MegaMart Brianahaven</v>
      </c>
      <c r="Y709" t="str">
        <f>_xlfn.XLOOKUP(Table4[[#This Row],[StoreID]],Stores!A:A,Stores!C:C, "Not Found")</f>
        <v>Brianahaven</v>
      </c>
      <c r="Z709" t="str">
        <f>_xlfn.XLOOKUP(Table4[[#This Row],[StoreID]],Stores!A:A,Stores!D:D, "Not Found")</f>
        <v>North</v>
      </c>
    </row>
    <row r="710" spans="1:26">
      <c r="A710" t="s">
        <v>1576</v>
      </c>
      <c r="B710" s="1">
        <v>45392</v>
      </c>
      <c r="C710" t="s">
        <v>234</v>
      </c>
      <c r="D710" t="s">
        <v>790</v>
      </c>
      <c r="E710" t="s">
        <v>831</v>
      </c>
      <c r="F710">
        <v>1</v>
      </c>
      <c r="G710">
        <v>0</v>
      </c>
      <c r="H710" t="s">
        <v>875</v>
      </c>
      <c r="I710" s="4">
        <f>Table4[[#This Row],[Quantity]]*Table4[[#This Row],[UnitPrice]]</f>
        <v>304.70999999999998</v>
      </c>
      <c r="J710" s="4">
        <f>Table4[[#This Row],[Gross Revenue]]*(1-Table4[[#This Row],[Discount]])</f>
        <v>304.70999999999998</v>
      </c>
      <c r="K710" s="4">
        <f>Table4[[#This Row],[Quantity]]*Table4[[#This Row],[CostPrice]]</f>
        <v>164.01</v>
      </c>
      <c r="L710" s="4">
        <f>Table4[[#This Row],[Net Revenue]]-Table4[[#This Row],[Total Cost]]</f>
        <v>140.69999999999999</v>
      </c>
      <c r="M710" t="str">
        <f>_xlfn.XLOOKUP(Table4[[#This Row],[ProductID]], Products!A:A,Products!B:B, "Not Found")</f>
        <v>Difficult Vegetables</v>
      </c>
      <c r="N710" t="str">
        <f>TEXT(Table4[[#This Row],[Date]], "mmm")</f>
        <v>Apr</v>
      </c>
      <c r="O710" t="str">
        <f>TEXT(Table4[[#This Row],[Date]], "yyyy")</f>
        <v>2024</v>
      </c>
      <c r="P710" t="str">
        <f>_xlfn.XLOOKUP(Table4[[#This Row],[ProductID]],Products!A:A,Products!C:C, "Not Found")</f>
        <v>Groceries</v>
      </c>
      <c r="Q710" t="str">
        <f>_xlfn.XLOOKUP(Table4[[#This Row],[ProductID]],Products!A:A,Products!D:D,"Not Found")</f>
        <v>Vegetables</v>
      </c>
      <c r="R710">
        <f>_xlfn.XLOOKUP(Table4[[#This Row],[ProductID]],Products!A:A,Products!E:E,"Not Found")</f>
        <v>304.70999999999998</v>
      </c>
      <c r="S710">
        <f>_xlfn.XLOOKUP(Table4[[#This Row],[ProductID]],Products!A:A,Products!F:F, "Not Found")</f>
        <v>164.01</v>
      </c>
      <c r="T710" t="str">
        <f>_xlfn.XLOOKUP(Table4[[#This Row],[CustomerID]],Customers!A:A,Customers!D:D, "Not Found")</f>
        <v>M</v>
      </c>
      <c r="U710" s="6">
        <f>_xlfn.XLOOKUP(Table4[[#This Row],[CustomerID]],Customers!A:A,Customers!E:E, "Not Found")</f>
        <v>25132</v>
      </c>
      <c r="V710">
        <f ca="1">DATEDIF(Table4[[#This Row],[CustomerBirthday]], TODAY(), "Y")</f>
        <v>57</v>
      </c>
      <c r="W710" t="str" cm="1">
        <f t="array" aca="1" ref="W710" ca="1">_xlfn.IFS(Table4[[#This Row],[Age]]&lt;25, "Under 25",Table4[[#This Row],[Age]]=34, "25-34", Table4[[#This Row],[Age]]&lt;=49, "35-49", Table4[[#This Row],[Age]]&lt;=64, "50-64", Table4[[#This Row],[Age]]&gt;=65, "65+")</f>
        <v>50-64</v>
      </c>
      <c r="X710" t="str">
        <f>_xlfn.XLOOKUP(Table4[[#This Row],[StoreID]],Stores!A:A,Stores!B:B, "Not found")</f>
        <v>MegaMart Jimenezborough</v>
      </c>
      <c r="Y710" t="str">
        <f>_xlfn.XLOOKUP(Table4[[#This Row],[StoreID]],Stores!A:A,Stores!C:C, "Not Found")</f>
        <v>Jimenezborough</v>
      </c>
      <c r="Z710" t="str">
        <f>_xlfn.XLOOKUP(Table4[[#This Row],[StoreID]],Stores!A:A,Stores!D:D, "Not Found")</f>
        <v>South</v>
      </c>
    </row>
    <row r="711" spans="1:26">
      <c r="A711" t="s">
        <v>1577</v>
      </c>
      <c r="B711" s="1">
        <v>45446</v>
      </c>
      <c r="C711" t="s">
        <v>533</v>
      </c>
      <c r="D711" t="s">
        <v>728</v>
      </c>
      <c r="E711" t="s">
        <v>842</v>
      </c>
      <c r="F711">
        <v>2</v>
      </c>
      <c r="G711">
        <v>0</v>
      </c>
      <c r="H711" t="s">
        <v>875</v>
      </c>
      <c r="I711" s="4">
        <f>Table4[[#This Row],[Quantity]]*Table4[[#This Row],[UnitPrice]]</f>
        <v>636.1</v>
      </c>
      <c r="J711" s="4">
        <f>Table4[[#This Row],[Gross Revenue]]*(1-Table4[[#This Row],[Discount]])</f>
        <v>636.1</v>
      </c>
      <c r="K711" s="4">
        <f>Table4[[#This Row],[Quantity]]*Table4[[#This Row],[CostPrice]]</f>
        <v>374.68</v>
      </c>
      <c r="L711" s="4">
        <f>Table4[[#This Row],[Net Revenue]]-Table4[[#This Row],[Total Cost]]</f>
        <v>261.42</v>
      </c>
      <c r="M711" t="str">
        <f>_xlfn.XLOOKUP(Table4[[#This Row],[ProductID]], Products!A:A,Products!B:B, "Not Found")</f>
        <v>Company Fruits</v>
      </c>
      <c r="N711" t="str">
        <f>TEXT(Table4[[#This Row],[Date]], "mmm")</f>
        <v>Jun</v>
      </c>
      <c r="O711" t="str">
        <f>TEXT(Table4[[#This Row],[Date]], "yyyy")</f>
        <v>2024</v>
      </c>
      <c r="P711" t="str">
        <f>_xlfn.XLOOKUP(Table4[[#This Row],[ProductID]],Products!A:A,Products!C:C, "Not Found")</f>
        <v>Groceries</v>
      </c>
      <c r="Q711" t="str">
        <f>_xlfn.XLOOKUP(Table4[[#This Row],[ProductID]],Products!A:A,Products!D:D,"Not Found")</f>
        <v>Fruits</v>
      </c>
      <c r="R711">
        <f>_xlfn.XLOOKUP(Table4[[#This Row],[ProductID]],Products!A:A,Products!E:E,"Not Found")</f>
        <v>318.05</v>
      </c>
      <c r="S711">
        <f>_xlfn.XLOOKUP(Table4[[#This Row],[ProductID]],Products!A:A,Products!F:F, "Not Found")</f>
        <v>187.34</v>
      </c>
      <c r="T711" t="str">
        <f>_xlfn.XLOOKUP(Table4[[#This Row],[CustomerID]],Customers!A:A,Customers!D:D, "Not Found")</f>
        <v>F</v>
      </c>
      <c r="U711" s="6">
        <f>_xlfn.XLOOKUP(Table4[[#This Row],[CustomerID]],Customers!A:A,Customers!E:E, "Not Found")</f>
        <v>24506</v>
      </c>
      <c r="V711">
        <f ca="1">DATEDIF(Table4[[#This Row],[CustomerBirthday]], TODAY(), "Y")</f>
        <v>59</v>
      </c>
      <c r="W711" t="str" cm="1">
        <f t="array" aca="1" ref="W711" ca="1">_xlfn.IFS(Table4[[#This Row],[Age]]&lt;25, "Under 25",Table4[[#This Row],[Age]]=34, "25-34", Table4[[#This Row],[Age]]&lt;=49, "35-49", Table4[[#This Row],[Age]]&lt;=64, "50-64", Table4[[#This Row],[Age]]&gt;=65, "65+")</f>
        <v>50-64</v>
      </c>
      <c r="X711" t="str">
        <f>_xlfn.XLOOKUP(Table4[[#This Row],[StoreID]],Stores!A:A,Stores!B:B, "Not found")</f>
        <v>MegaMart Brianahaven</v>
      </c>
      <c r="Y711" t="str">
        <f>_xlfn.XLOOKUP(Table4[[#This Row],[StoreID]],Stores!A:A,Stores!C:C, "Not Found")</f>
        <v>Brianahaven</v>
      </c>
      <c r="Z711" t="str">
        <f>_xlfn.XLOOKUP(Table4[[#This Row],[StoreID]],Stores!A:A,Stores!D:D, "Not Found")</f>
        <v>North</v>
      </c>
    </row>
    <row r="712" spans="1:26">
      <c r="A712" t="s">
        <v>1578</v>
      </c>
      <c r="B712" s="1">
        <v>45448</v>
      </c>
      <c r="C712" t="s">
        <v>657</v>
      </c>
      <c r="D712" t="s">
        <v>780</v>
      </c>
      <c r="E712" t="s">
        <v>831</v>
      </c>
      <c r="F712">
        <v>3</v>
      </c>
      <c r="G712">
        <v>0.05</v>
      </c>
      <c r="H712" t="s">
        <v>868</v>
      </c>
      <c r="I712" s="4">
        <f>Table4[[#This Row],[Quantity]]*Table4[[#This Row],[UnitPrice]]</f>
        <v>3816.69</v>
      </c>
      <c r="J712" s="4">
        <f>Table4[[#This Row],[Gross Revenue]]*(1-Table4[[#This Row],[Discount]])</f>
        <v>3625.8554999999997</v>
      </c>
      <c r="K712" s="4">
        <f>Table4[[#This Row],[Quantity]]*Table4[[#This Row],[CostPrice]]</f>
        <v>2857.95</v>
      </c>
      <c r="L712" s="4">
        <f>Table4[[#This Row],[Net Revenue]]-Table4[[#This Row],[Total Cost]]</f>
        <v>767.90549999999985</v>
      </c>
      <c r="M712" t="str">
        <f>_xlfn.XLOOKUP(Table4[[#This Row],[ProductID]], Products!A:A,Products!B:B, "Not Found")</f>
        <v>Hospital Smartphone</v>
      </c>
      <c r="N712" t="str">
        <f>TEXT(Table4[[#This Row],[Date]], "mmm")</f>
        <v>Jun</v>
      </c>
      <c r="O712" t="str">
        <f>TEXT(Table4[[#This Row],[Date]], "yyyy")</f>
        <v>2024</v>
      </c>
      <c r="P712" t="str">
        <f>_xlfn.XLOOKUP(Table4[[#This Row],[ProductID]],Products!A:A,Products!C:C, "Not Found")</f>
        <v>Electronics</v>
      </c>
      <c r="Q712" t="str">
        <f>_xlfn.XLOOKUP(Table4[[#This Row],[ProductID]],Products!A:A,Products!D:D,"Not Found")</f>
        <v>Smartphone</v>
      </c>
      <c r="R712">
        <f>_xlfn.XLOOKUP(Table4[[#This Row],[ProductID]],Products!A:A,Products!E:E,"Not Found")</f>
        <v>1272.23</v>
      </c>
      <c r="S712">
        <f>_xlfn.XLOOKUP(Table4[[#This Row],[ProductID]],Products!A:A,Products!F:F, "Not Found")</f>
        <v>952.65</v>
      </c>
      <c r="T712" t="str">
        <f>_xlfn.XLOOKUP(Table4[[#This Row],[CustomerID]],Customers!A:A,Customers!D:D, "Not Found")</f>
        <v>F</v>
      </c>
      <c r="U712" s="6">
        <f>_xlfn.XLOOKUP(Table4[[#This Row],[CustomerID]],Customers!A:A,Customers!E:E, "Not Found")</f>
        <v>22041</v>
      </c>
      <c r="V712">
        <f ca="1">DATEDIF(Table4[[#This Row],[CustomerBirthday]], TODAY(), "Y")</f>
        <v>66</v>
      </c>
      <c r="W712" t="str" cm="1">
        <f t="array" aca="1" ref="W712" ca="1">_xlfn.IFS(Table4[[#This Row],[Age]]&lt;25, "Under 25",Table4[[#This Row],[Age]]=34, "25-34", Table4[[#This Row],[Age]]&lt;=49, "35-49", Table4[[#This Row],[Age]]&lt;=64, "50-64", Table4[[#This Row],[Age]]&gt;=65, "65+")</f>
        <v>65+</v>
      </c>
      <c r="X712" t="str">
        <f>_xlfn.XLOOKUP(Table4[[#This Row],[StoreID]],Stores!A:A,Stores!B:B, "Not found")</f>
        <v>MegaMart Jimenezborough</v>
      </c>
      <c r="Y712" t="str">
        <f>_xlfn.XLOOKUP(Table4[[#This Row],[StoreID]],Stores!A:A,Stores!C:C, "Not Found")</f>
        <v>Jimenezborough</v>
      </c>
      <c r="Z712" t="str">
        <f>_xlfn.XLOOKUP(Table4[[#This Row],[StoreID]],Stores!A:A,Stores!D:D, "Not Found")</f>
        <v>South</v>
      </c>
    </row>
    <row r="713" spans="1:26">
      <c r="A713" t="s">
        <v>1579</v>
      </c>
      <c r="B713" s="1">
        <v>45325</v>
      </c>
      <c r="C713" t="s">
        <v>287</v>
      </c>
      <c r="D713" t="s">
        <v>711</v>
      </c>
      <c r="E713" t="s">
        <v>839</v>
      </c>
      <c r="F713">
        <v>4</v>
      </c>
      <c r="G713">
        <v>0</v>
      </c>
      <c r="H713" t="s">
        <v>875</v>
      </c>
      <c r="I713" s="4">
        <f>Table4[[#This Row],[Quantity]]*Table4[[#This Row],[UnitPrice]]</f>
        <v>6694.76</v>
      </c>
      <c r="J713" s="4">
        <f>Table4[[#This Row],[Gross Revenue]]*(1-Table4[[#This Row],[Discount]])</f>
        <v>6694.76</v>
      </c>
      <c r="K713" s="4">
        <f>Table4[[#This Row],[Quantity]]*Table4[[#This Row],[CostPrice]]</f>
        <v>5293.52</v>
      </c>
      <c r="L713" s="4">
        <f>Table4[[#This Row],[Net Revenue]]-Table4[[#This Row],[Total Cost]]</f>
        <v>1401.2399999999998</v>
      </c>
      <c r="M713" t="str">
        <f>_xlfn.XLOOKUP(Table4[[#This Row],[ProductID]], Products!A:A,Products!B:B, "Not Found")</f>
        <v>Like Camera</v>
      </c>
      <c r="N713" t="str">
        <f>TEXT(Table4[[#This Row],[Date]], "mmm")</f>
        <v>Feb</v>
      </c>
      <c r="O713" t="str">
        <f>TEXT(Table4[[#This Row],[Date]], "yyyy")</f>
        <v>2024</v>
      </c>
      <c r="P713" t="str">
        <f>_xlfn.XLOOKUP(Table4[[#This Row],[ProductID]],Products!A:A,Products!C:C, "Not Found")</f>
        <v>Electronics</v>
      </c>
      <c r="Q713" t="str">
        <f>_xlfn.XLOOKUP(Table4[[#This Row],[ProductID]],Products!A:A,Products!D:D,"Not Found")</f>
        <v>Camera</v>
      </c>
      <c r="R713">
        <f>_xlfn.XLOOKUP(Table4[[#This Row],[ProductID]],Products!A:A,Products!E:E,"Not Found")</f>
        <v>1673.69</v>
      </c>
      <c r="S713">
        <f>_xlfn.XLOOKUP(Table4[[#This Row],[ProductID]],Products!A:A,Products!F:F, "Not Found")</f>
        <v>1323.38</v>
      </c>
      <c r="T713" t="str">
        <f>_xlfn.XLOOKUP(Table4[[#This Row],[CustomerID]],Customers!A:A,Customers!D:D, "Not Found")</f>
        <v>M</v>
      </c>
      <c r="U713" s="6">
        <f>_xlfn.XLOOKUP(Table4[[#This Row],[CustomerID]],Customers!A:A,Customers!E:E, "Not Found")</f>
        <v>38700</v>
      </c>
      <c r="V713">
        <f ca="1">DATEDIF(Table4[[#This Row],[CustomerBirthday]], TODAY(), "Y")</f>
        <v>20</v>
      </c>
      <c r="W713" t="str" cm="1">
        <f t="array" aca="1" ref="W713" ca="1">_xlfn.IFS(Table4[[#This Row],[Age]]&lt;25, "Under 25",Table4[[#This Row],[Age]]=34, "25-34", Table4[[#This Row],[Age]]&lt;=49, "35-49", Table4[[#This Row],[Age]]&lt;=64, "50-64", Table4[[#This Row],[Age]]&gt;=65, "65+")</f>
        <v>Under 25</v>
      </c>
      <c r="X713" t="str">
        <f>_xlfn.XLOOKUP(Table4[[#This Row],[StoreID]],Stores!A:A,Stores!B:B, "Not found")</f>
        <v>MegaMart New Michele</v>
      </c>
      <c r="Y713" t="str">
        <f>_xlfn.XLOOKUP(Table4[[#This Row],[StoreID]],Stores!A:A,Stores!C:C, "Not Found")</f>
        <v>New Michele</v>
      </c>
      <c r="Z713" t="str">
        <f>_xlfn.XLOOKUP(Table4[[#This Row],[StoreID]],Stores!A:A,Stores!D:D, "Not Found")</f>
        <v>West</v>
      </c>
    </row>
    <row r="714" spans="1:26">
      <c r="A714" t="s">
        <v>1580</v>
      </c>
      <c r="B714" s="1">
        <v>45469</v>
      </c>
      <c r="C714" t="s">
        <v>175</v>
      </c>
      <c r="D714" t="s">
        <v>734</v>
      </c>
      <c r="E714" t="s">
        <v>831</v>
      </c>
      <c r="F714">
        <v>3</v>
      </c>
      <c r="G714">
        <v>0.1</v>
      </c>
      <c r="H714" t="s">
        <v>865</v>
      </c>
      <c r="I714" s="4">
        <f>Table4[[#This Row],[Quantity]]*Table4[[#This Row],[UnitPrice]]</f>
        <v>329.34000000000003</v>
      </c>
      <c r="J714" s="4">
        <f>Table4[[#This Row],[Gross Revenue]]*(1-Table4[[#This Row],[Discount]])</f>
        <v>296.40600000000006</v>
      </c>
      <c r="K714" s="4">
        <f>Table4[[#This Row],[Quantity]]*Table4[[#This Row],[CostPrice]]</f>
        <v>211.77</v>
      </c>
      <c r="L714" s="4">
        <f>Table4[[#This Row],[Net Revenue]]-Table4[[#This Row],[Total Cost]]</f>
        <v>84.636000000000053</v>
      </c>
      <c r="M714" t="str">
        <f>_xlfn.XLOOKUP(Table4[[#This Row],[ProductID]], Products!A:A,Products!B:B, "Not Found")</f>
        <v>Recognize Footwear</v>
      </c>
      <c r="N714" t="str">
        <f>TEXT(Table4[[#This Row],[Date]], "mmm")</f>
        <v>Jun</v>
      </c>
      <c r="O714" t="str">
        <f>TEXT(Table4[[#This Row],[Date]], "yyyy")</f>
        <v>2024</v>
      </c>
      <c r="P714" t="str">
        <f>_xlfn.XLOOKUP(Table4[[#This Row],[ProductID]],Products!A:A,Products!C:C, "Not Found")</f>
        <v>Fashion</v>
      </c>
      <c r="Q714" t="str">
        <f>_xlfn.XLOOKUP(Table4[[#This Row],[ProductID]],Products!A:A,Products!D:D,"Not Found")</f>
        <v>Footwear</v>
      </c>
      <c r="R714">
        <f>_xlfn.XLOOKUP(Table4[[#This Row],[ProductID]],Products!A:A,Products!E:E,"Not Found")</f>
        <v>109.78</v>
      </c>
      <c r="S714">
        <f>_xlfn.XLOOKUP(Table4[[#This Row],[ProductID]],Products!A:A,Products!F:F, "Not Found")</f>
        <v>70.59</v>
      </c>
      <c r="T714" t="str">
        <f>_xlfn.XLOOKUP(Table4[[#This Row],[CustomerID]],Customers!A:A,Customers!D:D, "Not Found")</f>
        <v>M</v>
      </c>
      <c r="U714" s="6">
        <f>_xlfn.XLOOKUP(Table4[[#This Row],[CustomerID]],Customers!A:A,Customers!E:E, "Not Found")</f>
        <v>27756</v>
      </c>
      <c r="V714">
        <f ca="1">DATEDIF(Table4[[#This Row],[CustomerBirthday]], TODAY(), "Y")</f>
        <v>50</v>
      </c>
      <c r="W714" t="str" cm="1">
        <f t="array" aca="1" ref="W714" ca="1">_xlfn.IFS(Table4[[#This Row],[Age]]&lt;25, "Under 25",Table4[[#This Row],[Age]]=34, "25-34", Table4[[#This Row],[Age]]&lt;=49, "35-49", Table4[[#This Row],[Age]]&lt;=64, "50-64", Table4[[#This Row],[Age]]&gt;=65, "65+")</f>
        <v>50-64</v>
      </c>
      <c r="X714" t="str">
        <f>_xlfn.XLOOKUP(Table4[[#This Row],[StoreID]],Stores!A:A,Stores!B:B, "Not found")</f>
        <v>MegaMart Jimenezborough</v>
      </c>
      <c r="Y714" t="str">
        <f>_xlfn.XLOOKUP(Table4[[#This Row],[StoreID]],Stores!A:A,Stores!C:C, "Not Found")</f>
        <v>Jimenezborough</v>
      </c>
      <c r="Z714" t="str">
        <f>_xlfn.XLOOKUP(Table4[[#This Row],[StoreID]],Stores!A:A,Stores!D:D, "Not Found")</f>
        <v>South</v>
      </c>
    </row>
    <row r="715" spans="1:26">
      <c r="A715" t="s">
        <v>1581</v>
      </c>
      <c r="B715" s="1">
        <v>45280</v>
      </c>
      <c r="C715" t="s">
        <v>411</v>
      </c>
      <c r="D715" t="s">
        <v>766</v>
      </c>
      <c r="E715" t="s">
        <v>831</v>
      </c>
      <c r="F715">
        <v>1</v>
      </c>
      <c r="G715">
        <v>0</v>
      </c>
      <c r="H715" t="s">
        <v>875</v>
      </c>
      <c r="I715" s="4">
        <f>Table4[[#This Row],[Quantity]]*Table4[[#This Row],[UnitPrice]]</f>
        <v>1227.24</v>
      </c>
      <c r="J715" s="4">
        <f>Table4[[#This Row],[Gross Revenue]]*(1-Table4[[#This Row],[Discount]])</f>
        <v>1227.24</v>
      </c>
      <c r="K715" s="4">
        <f>Table4[[#This Row],[Quantity]]*Table4[[#This Row],[CostPrice]]</f>
        <v>977.09</v>
      </c>
      <c r="L715" s="4">
        <f>Table4[[#This Row],[Net Revenue]]-Table4[[#This Row],[Total Cost]]</f>
        <v>250.14999999999998</v>
      </c>
      <c r="M715" t="str">
        <f>_xlfn.XLOOKUP(Table4[[#This Row],[ProductID]], Products!A:A,Products!B:B, "Not Found")</f>
        <v>Firm Dairy</v>
      </c>
      <c r="N715" t="str">
        <f>TEXT(Table4[[#This Row],[Date]], "mmm")</f>
        <v>Dec</v>
      </c>
      <c r="O715" t="str">
        <f>TEXT(Table4[[#This Row],[Date]], "yyyy")</f>
        <v>2023</v>
      </c>
      <c r="P715" t="str">
        <f>_xlfn.XLOOKUP(Table4[[#This Row],[ProductID]],Products!A:A,Products!C:C, "Not Found")</f>
        <v>Groceries</v>
      </c>
      <c r="Q715" t="str">
        <f>_xlfn.XLOOKUP(Table4[[#This Row],[ProductID]],Products!A:A,Products!D:D,"Not Found")</f>
        <v>Dairy</v>
      </c>
      <c r="R715">
        <f>_xlfn.XLOOKUP(Table4[[#This Row],[ProductID]],Products!A:A,Products!E:E,"Not Found")</f>
        <v>1227.24</v>
      </c>
      <c r="S715">
        <f>_xlfn.XLOOKUP(Table4[[#This Row],[ProductID]],Products!A:A,Products!F:F, "Not Found")</f>
        <v>977.09</v>
      </c>
      <c r="T715" t="str">
        <f>_xlfn.XLOOKUP(Table4[[#This Row],[CustomerID]],Customers!A:A,Customers!D:D, "Not Found")</f>
        <v>F</v>
      </c>
      <c r="U715" s="6">
        <f>_xlfn.XLOOKUP(Table4[[#This Row],[CustomerID]],Customers!A:A,Customers!E:E, "Not Found")</f>
        <v>24112</v>
      </c>
      <c r="V715">
        <f ca="1">DATEDIF(Table4[[#This Row],[CustomerBirthday]], TODAY(), "Y")</f>
        <v>60</v>
      </c>
      <c r="W715" t="str" cm="1">
        <f t="array" aca="1" ref="W715" ca="1">_xlfn.IFS(Table4[[#This Row],[Age]]&lt;25, "Under 25",Table4[[#This Row],[Age]]=34, "25-34", Table4[[#This Row],[Age]]&lt;=49, "35-49", Table4[[#This Row],[Age]]&lt;=64, "50-64", Table4[[#This Row],[Age]]&gt;=65, "65+")</f>
        <v>50-64</v>
      </c>
      <c r="X715" t="str">
        <f>_xlfn.XLOOKUP(Table4[[#This Row],[StoreID]],Stores!A:A,Stores!B:B, "Not found")</f>
        <v>MegaMart Jimenezborough</v>
      </c>
      <c r="Y715" t="str">
        <f>_xlfn.XLOOKUP(Table4[[#This Row],[StoreID]],Stores!A:A,Stores!C:C, "Not Found")</f>
        <v>Jimenezborough</v>
      </c>
      <c r="Z715" t="str">
        <f>_xlfn.XLOOKUP(Table4[[#This Row],[StoreID]],Stores!A:A,Stores!D:D, "Not Found")</f>
        <v>South</v>
      </c>
    </row>
    <row r="716" spans="1:26">
      <c r="A716" t="s">
        <v>1582</v>
      </c>
      <c r="B716" s="1">
        <v>45200</v>
      </c>
      <c r="C716" t="s">
        <v>141</v>
      </c>
      <c r="D716" t="s">
        <v>784</v>
      </c>
      <c r="E716" t="s">
        <v>835</v>
      </c>
      <c r="F716">
        <v>3</v>
      </c>
      <c r="G716">
        <v>0.1</v>
      </c>
      <c r="H716" t="s">
        <v>868</v>
      </c>
      <c r="I716" s="4">
        <f>Table4[[#This Row],[Quantity]]*Table4[[#This Row],[UnitPrice]]</f>
        <v>4455.1499999999996</v>
      </c>
      <c r="J716" s="4">
        <f>Table4[[#This Row],[Gross Revenue]]*(1-Table4[[#This Row],[Discount]])</f>
        <v>4009.6349999999998</v>
      </c>
      <c r="K716" s="4">
        <f>Table4[[#This Row],[Quantity]]*Table4[[#This Row],[CostPrice]]</f>
        <v>2964.93</v>
      </c>
      <c r="L716" s="4">
        <f>Table4[[#This Row],[Net Revenue]]-Table4[[#This Row],[Total Cost]]</f>
        <v>1044.7049999999999</v>
      </c>
      <c r="M716" t="str">
        <f>_xlfn.XLOOKUP(Table4[[#This Row],[ProductID]], Products!A:A,Products!B:B, "Not Found")</f>
        <v>Road Clothing</v>
      </c>
      <c r="N716" t="str">
        <f>TEXT(Table4[[#This Row],[Date]], "mmm")</f>
        <v>Oct</v>
      </c>
      <c r="O716" t="str">
        <f>TEXT(Table4[[#This Row],[Date]], "yyyy")</f>
        <v>2023</v>
      </c>
      <c r="P716" t="str">
        <f>_xlfn.XLOOKUP(Table4[[#This Row],[ProductID]],Products!A:A,Products!C:C, "Not Found")</f>
        <v>Fashion</v>
      </c>
      <c r="Q716" t="str">
        <f>_xlfn.XLOOKUP(Table4[[#This Row],[ProductID]],Products!A:A,Products!D:D,"Not Found")</f>
        <v>Clothing</v>
      </c>
      <c r="R716">
        <f>_xlfn.XLOOKUP(Table4[[#This Row],[ProductID]],Products!A:A,Products!E:E,"Not Found")</f>
        <v>1485.05</v>
      </c>
      <c r="S716">
        <f>_xlfn.XLOOKUP(Table4[[#This Row],[ProductID]],Products!A:A,Products!F:F, "Not Found")</f>
        <v>988.31</v>
      </c>
      <c r="T716" t="str">
        <f>_xlfn.XLOOKUP(Table4[[#This Row],[CustomerID]],Customers!A:A,Customers!D:D, "Not Found")</f>
        <v>M</v>
      </c>
      <c r="U716" s="6">
        <f>_xlfn.XLOOKUP(Table4[[#This Row],[CustomerID]],Customers!A:A,Customers!E:E, "Not Found")</f>
        <v>33546</v>
      </c>
      <c r="V716">
        <f ca="1">DATEDIF(Table4[[#This Row],[CustomerBirthday]], TODAY(), "Y")</f>
        <v>34</v>
      </c>
      <c r="W716" t="str" cm="1">
        <f t="array" aca="1" ref="W716" ca="1">_xlfn.IFS(Table4[[#This Row],[Age]]&lt;25, "Under 25",Table4[[#This Row],[Age]]=34, "25-34", Table4[[#This Row],[Age]]&lt;=49, "35-49", Table4[[#This Row],[Age]]&lt;=64, "50-64", Table4[[#This Row],[Age]]&gt;=65, "65+")</f>
        <v>25-34</v>
      </c>
      <c r="X716" t="str">
        <f>_xlfn.XLOOKUP(Table4[[#This Row],[StoreID]],Stores!A:A,Stores!B:B, "Not found")</f>
        <v>MegaMart Peckmouth</v>
      </c>
      <c r="Y716" t="str">
        <f>_xlfn.XLOOKUP(Table4[[#This Row],[StoreID]],Stores!A:A,Stores!C:C, "Not Found")</f>
        <v>Peckmouth</v>
      </c>
      <c r="Z716" t="str">
        <f>_xlfn.XLOOKUP(Table4[[#This Row],[StoreID]],Stores!A:A,Stores!D:D, "Not Found")</f>
        <v>East</v>
      </c>
    </row>
    <row r="717" spans="1:26">
      <c r="A717" t="s">
        <v>1583</v>
      </c>
      <c r="B717" s="1">
        <v>45890</v>
      </c>
      <c r="C717" t="s">
        <v>574</v>
      </c>
      <c r="D717" t="s">
        <v>814</v>
      </c>
      <c r="E717" t="s">
        <v>839</v>
      </c>
      <c r="F717">
        <v>1</v>
      </c>
      <c r="G717">
        <v>0.1</v>
      </c>
      <c r="H717" t="s">
        <v>865</v>
      </c>
      <c r="I717" s="4">
        <f>Table4[[#This Row],[Quantity]]*Table4[[#This Row],[UnitPrice]]</f>
        <v>1286.55</v>
      </c>
      <c r="J717" s="4">
        <f>Table4[[#This Row],[Gross Revenue]]*(1-Table4[[#This Row],[Discount]])</f>
        <v>1157.895</v>
      </c>
      <c r="K717" s="4">
        <f>Table4[[#This Row],[Quantity]]*Table4[[#This Row],[CostPrice]]</f>
        <v>797.54</v>
      </c>
      <c r="L717" s="4">
        <f>Table4[[#This Row],[Net Revenue]]-Table4[[#This Row],[Total Cost]]</f>
        <v>360.35500000000002</v>
      </c>
      <c r="M717" t="str">
        <f>_xlfn.XLOOKUP(Table4[[#This Row],[ProductID]], Products!A:A,Products!B:B, "Not Found")</f>
        <v>Least Accessories</v>
      </c>
      <c r="N717" t="str">
        <f>TEXT(Table4[[#This Row],[Date]], "mmm")</f>
        <v>Aug</v>
      </c>
      <c r="O717" t="str">
        <f>TEXT(Table4[[#This Row],[Date]], "yyyy")</f>
        <v>2025</v>
      </c>
      <c r="P717" t="str">
        <f>_xlfn.XLOOKUP(Table4[[#This Row],[ProductID]],Products!A:A,Products!C:C, "Not Found")</f>
        <v>Fashion</v>
      </c>
      <c r="Q717" t="str">
        <f>_xlfn.XLOOKUP(Table4[[#This Row],[ProductID]],Products!A:A,Products!D:D,"Not Found")</f>
        <v>Accessories</v>
      </c>
      <c r="R717">
        <f>_xlfn.XLOOKUP(Table4[[#This Row],[ProductID]],Products!A:A,Products!E:E,"Not Found")</f>
        <v>1286.55</v>
      </c>
      <c r="S717">
        <f>_xlfn.XLOOKUP(Table4[[#This Row],[ProductID]],Products!A:A,Products!F:F, "Not Found")</f>
        <v>797.54</v>
      </c>
      <c r="T717" t="str">
        <f>_xlfn.XLOOKUP(Table4[[#This Row],[CustomerID]],Customers!A:A,Customers!D:D, "Not Found")</f>
        <v>M</v>
      </c>
      <c r="U717" s="6">
        <f>_xlfn.XLOOKUP(Table4[[#This Row],[CustomerID]],Customers!A:A,Customers!E:E, "Not Found")</f>
        <v>33491</v>
      </c>
      <c r="V717">
        <f ca="1">DATEDIF(Table4[[#This Row],[CustomerBirthday]], TODAY(), "Y")</f>
        <v>34</v>
      </c>
      <c r="W717" t="str" cm="1">
        <f t="array" aca="1" ref="W717" ca="1">_xlfn.IFS(Table4[[#This Row],[Age]]&lt;25, "Under 25",Table4[[#This Row],[Age]]=34, "25-34", Table4[[#This Row],[Age]]&lt;=49, "35-49", Table4[[#This Row],[Age]]&lt;=64, "50-64", Table4[[#This Row],[Age]]&gt;=65, "65+")</f>
        <v>25-34</v>
      </c>
      <c r="X717" t="str">
        <f>_xlfn.XLOOKUP(Table4[[#This Row],[StoreID]],Stores!A:A,Stores!B:B, "Not found")</f>
        <v>MegaMart New Michele</v>
      </c>
      <c r="Y717" t="str">
        <f>_xlfn.XLOOKUP(Table4[[#This Row],[StoreID]],Stores!A:A,Stores!C:C, "Not Found")</f>
        <v>New Michele</v>
      </c>
      <c r="Z717" t="str">
        <f>_xlfn.XLOOKUP(Table4[[#This Row],[StoreID]],Stores!A:A,Stores!D:D, "Not Found")</f>
        <v>West</v>
      </c>
    </row>
    <row r="718" spans="1:26">
      <c r="A718" t="s">
        <v>1584</v>
      </c>
      <c r="B718" s="1">
        <v>45420</v>
      </c>
      <c r="C718" t="s">
        <v>183</v>
      </c>
      <c r="D718" t="s">
        <v>824</v>
      </c>
      <c r="E718" t="s">
        <v>831</v>
      </c>
      <c r="F718">
        <v>4</v>
      </c>
      <c r="G718">
        <v>0.15</v>
      </c>
      <c r="H718" t="s">
        <v>868</v>
      </c>
      <c r="I718" s="4">
        <f>Table4[[#This Row],[Quantity]]*Table4[[#This Row],[UnitPrice]]</f>
        <v>1553.04</v>
      </c>
      <c r="J718" s="4">
        <f>Table4[[#This Row],[Gross Revenue]]*(1-Table4[[#This Row],[Discount]])</f>
        <v>1320.0839999999998</v>
      </c>
      <c r="K718" s="4">
        <f>Table4[[#This Row],[Quantity]]*Table4[[#This Row],[CostPrice]]</f>
        <v>797.2</v>
      </c>
      <c r="L718" s="4">
        <f>Table4[[#This Row],[Net Revenue]]-Table4[[#This Row],[Total Cost]]</f>
        <v>522.88399999999979</v>
      </c>
      <c r="M718" t="str">
        <f>_xlfn.XLOOKUP(Table4[[#This Row],[ProductID]], Products!A:A,Products!B:B, "Not Found")</f>
        <v>Possible Watches</v>
      </c>
      <c r="N718" t="str">
        <f>TEXT(Table4[[#This Row],[Date]], "mmm")</f>
        <v>May</v>
      </c>
      <c r="O718" t="str">
        <f>TEXT(Table4[[#This Row],[Date]], "yyyy")</f>
        <v>2024</v>
      </c>
      <c r="P718" t="str">
        <f>_xlfn.XLOOKUP(Table4[[#This Row],[ProductID]],Products!A:A,Products!C:C, "Not Found")</f>
        <v>Fashion</v>
      </c>
      <c r="Q718" t="str">
        <f>_xlfn.XLOOKUP(Table4[[#This Row],[ProductID]],Products!A:A,Products!D:D,"Not Found")</f>
        <v>Watches</v>
      </c>
      <c r="R718">
        <f>_xlfn.XLOOKUP(Table4[[#This Row],[ProductID]],Products!A:A,Products!E:E,"Not Found")</f>
        <v>388.26</v>
      </c>
      <c r="S718">
        <f>_xlfn.XLOOKUP(Table4[[#This Row],[ProductID]],Products!A:A,Products!F:F, "Not Found")</f>
        <v>199.3</v>
      </c>
      <c r="T718" t="str">
        <f>_xlfn.XLOOKUP(Table4[[#This Row],[CustomerID]],Customers!A:A,Customers!D:D, "Not Found")</f>
        <v>F</v>
      </c>
      <c r="U718" s="6">
        <f>_xlfn.XLOOKUP(Table4[[#This Row],[CustomerID]],Customers!A:A,Customers!E:E, "Not Found")</f>
        <v>38901</v>
      </c>
      <c r="V718">
        <f ca="1">DATEDIF(Table4[[#This Row],[CustomerBirthday]], TODAY(), "Y")</f>
        <v>20</v>
      </c>
      <c r="W718" t="str" cm="1">
        <f t="array" aca="1" ref="W718" ca="1">_xlfn.IFS(Table4[[#This Row],[Age]]&lt;25, "Under 25",Table4[[#This Row],[Age]]=34, "25-34", Table4[[#This Row],[Age]]&lt;=49, "35-49", Table4[[#This Row],[Age]]&lt;=64, "50-64", Table4[[#This Row],[Age]]&gt;=65, "65+")</f>
        <v>Under 25</v>
      </c>
      <c r="X718" t="str">
        <f>_xlfn.XLOOKUP(Table4[[#This Row],[StoreID]],Stores!A:A,Stores!B:B, "Not found")</f>
        <v>MegaMart Jimenezborough</v>
      </c>
      <c r="Y718" t="str">
        <f>_xlfn.XLOOKUP(Table4[[#This Row],[StoreID]],Stores!A:A,Stores!C:C, "Not Found")</f>
        <v>Jimenezborough</v>
      </c>
      <c r="Z718" t="str">
        <f>_xlfn.XLOOKUP(Table4[[#This Row],[StoreID]],Stores!A:A,Stores!D:D, "Not Found")</f>
        <v>South</v>
      </c>
    </row>
    <row r="719" spans="1:26">
      <c r="A719" t="s">
        <v>1585</v>
      </c>
      <c r="B719" s="1">
        <v>45863</v>
      </c>
      <c r="C719" t="s">
        <v>266</v>
      </c>
      <c r="D719" t="s">
        <v>826</v>
      </c>
      <c r="E719" t="s">
        <v>842</v>
      </c>
      <c r="F719">
        <v>4</v>
      </c>
      <c r="G719">
        <v>0.15</v>
      </c>
      <c r="H719" t="s">
        <v>871</v>
      </c>
      <c r="I719" s="4">
        <f>Table4[[#This Row],[Quantity]]*Table4[[#This Row],[UnitPrice]]</f>
        <v>4178.5600000000004</v>
      </c>
      <c r="J719" s="4">
        <f>Table4[[#This Row],[Gross Revenue]]*(1-Table4[[#This Row],[Discount]])</f>
        <v>3551.7760000000003</v>
      </c>
      <c r="K719" s="4">
        <f>Table4[[#This Row],[Quantity]]*Table4[[#This Row],[CostPrice]]</f>
        <v>3100.28</v>
      </c>
      <c r="L719" s="4">
        <f>Table4[[#This Row],[Net Revenue]]-Table4[[#This Row],[Total Cost]]</f>
        <v>451.49600000000009</v>
      </c>
      <c r="M719" t="str">
        <f>_xlfn.XLOOKUP(Table4[[#This Row],[ProductID]], Products!A:A,Products!B:B, "Not Found")</f>
        <v>Maybe Footwear</v>
      </c>
      <c r="N719" t="str">
        <f>TEXT(Table4[[#This Row],[Date]], "mmm")</f>
        <v>Jul</v>
      </c>
      <c r="O719" t="str">
        <f>TEXT(Table4[[#This Row],[Date]], "yyyy")</f>
        <v>2025</v>
      </c>
      <c r="P719" t="str">
        <f>_xlfn.XLOOKUP(Table4[[#This Row],[ProductID]],Products!A:A,Products!C:C, "Not Found")</f>
        <v>Fashion</v>
      </c>
      <c r="Q719" t="str">
        <f>_xlfn.XLOOKUP(Table4[[#This Row],[ProductID]],Products!A:A,Products!D:D,"Not Found")</f>
        <v>Footwear</v>
      </c>
      <c r="R719">
        <f>_xlfn.XLOOKUP(Table4[[#This Row],[ProductID]],Products!A:A,Products!E:E,"Not Found")</f>
        <v>1044.6400000000001</v>
      </c>
      <c r="S719">
        <f>_xlfn.XLOOKUP(Table4[[#This Row],[ProductID]],Products!A:A,Products!F:F, "Not Found")</f>
        <v>775.07</v>
      </c>
      <c r="T719" t="str">
        <f>_xlfn.XLOOKUP(Table4[[#This Row],[CustomerID]],Customers!A:A,Customers!D:D, "Not Found")</f>
        <v>M</v>
      </c>
      <c r="U719" s="6">
        <f>_xlfn.XLOOKUP(Table4[[#This Row],[CustomerID]],Customers!A:A,Customers!E:E, "Not Found")</f>
        <v>26230</v>
      </c>
      <c r="V719">
        <f ca="1">DATEDIF(Table4[[#This Row],[CustomerBirthday]], TODAY(), "Y")</f>
        <v>54</v>
      </c>
      <c r="W719" t="str" cm="1">
        <f t="array" aca="1" ref="W719" ca="1">_xlfn.IFS(Table4[[#This Row],[Age]]&lt;25, "Under 25",Table4[[#This Row],[Age]]=34, "25-34", Table4[[#This Row],[Age]]&lt;=49, "35-49", Table4[[#This Row],[Age]]&lt;=64, "50-64", Table4[[#This Row],[Age]]&gt;=65, "65+")</f>
        <v>50-64</v>
      </c>
      <c r="X719" t="str">
        <f>_xlfn.XLOOKUP(Table4[[#This Row],[StoreID]],Stores!A:A,Stores!B:B, "Not found")</f>
        <v>MegaMart Brianahaven</v>
      </c>
      <c r="Y719" t="str">
        <f>_xlfn.XLOOKUP(Table4[[#This Row],[StoreID]],Stores!A:A,Stores!C:C, "Not Found")</f>
        <v>Brianahaven</v>
      </c>
      <c r="Z719" t="str">
        <f>_xlfn.XLOOKUP(Table4[[#This Row],[StoreID]],Stores!A:A,Stores!D:D, "Not Found")</f>
        <v>North</v>
      </c>
    </row>
    <row r="720" spans="1:26">
      <c r="A720" t="s">
        <v>1586</v>
      </c>
      <c r="B720" s="1">
        <v>45862</v>
      </c>
      <c r="C720" t="s">
        <v>115</v>
      </c>
      <c r="D720" t="s">
        <v>802</v>
      </c>
      <c r="E720" t="s">
        <v>835</v>
      </c>
      <c r="F720">
        <v>1</v>
      </c>
      <c r="G720">
        <v>0.05</v>
      </c>
      <c r="H720" t="s">
        <v>875</v>
      </c>
      <c r="I720" s="4">
        <f>Table4[[#This Row],[Quantity]]*Table4[[#This Row],[UnitPrice]]</f>
        <v>366.93</v>
      </c>
      <c r="J720" s="4">
        <f>Table4[[#This Row],[Gross Revenue]]*(1-Table4[[#This Row],[Discount]])</f>
        <v>348.58350000000002</v>
      </c>
      <c r="K720" s="4">
        <f>Table4[[#This Row],[Quantity]]*Table4[[#This Row],[CostPrice]]</f>
        <v>285.23</v>
      </c>
      <c r="L720" s="4">
        <f>Table4[[#This Row],[Net Revenue]]-Table4[[#This Row],[Total Cost]]</f>
        <v>63.353499999999997</v>
      </c>
      <c r="M720" t="str">
        <f>_xlfn.XLOOKUP(Table4[[#This Row],[ProductID]], Products!A:A,Products!B:B, "Not Found")</f>
        <v>Stage Footwear</v>
      </c>
      <c r="N720" t="str">
        <f>TEXT(Table4[[#This Row],[Date]], "mmm")</f>
        <v>Jul</v>
      </c>
      <c r="O720" t="str">
        <f>TEXT(Table4[[#This Row],[Date]], "yyyy")</f>
        <v>2025</v>
      </c>
      <c r="P720" t="str">
        <f>_xlfn.XLOOKUP(Table4[[#This Row],[ProductID]],Products!A:A,Products!C:C, "Not Found")</f>
        <v>Fashion</v>
      </c>
      <c r="Q720" t="str">
        <f>_xlfn.XLOOKUP(Table4[[#This Row],[ProductID]],Products!A:A,Products!D:D,"Not Found")</f>
        <v>Footwear</v>
      </c>
      <c r="R720">
        <f>_xlfn.XLOOKUP(Table4[[#This Row],[ProductID]],Products!A:A,Products!E:E,"Not Found")</f>
        <v>366.93</v>
      </c>
      <c r="S720">
        <f>_xlfn.XLOOKUP(Table4[[#This Row],[ProductID]],Products!A:A,Products!F:F, "Not Found")</f>
        <v>285.23</v>
      </c>
      <c r="T720" t="str">
        <f>_xlfn.XLOOKUP(Table4[[#This Row],[CustomerID]],Customers!A:A,Customers!D:D, "Not Found")</f>
        <v>M</v>
      </c>
      <c r="U720" s="6">
        <f>_xlfn.XLOOKUP(Table4[[#This Row],[CustomerID]],Customers!A:A,Customers!E:E, "Not Found")</f>
        <v>28630</v>
      </c>
      <c r="V720">
        <f ca="1">DATEDIF(Table4[[#This Row],[CustomerBirthday]], TODAY(), "Y")</f>
        <v>48</v>
      </c>
      <c r="W720" t="str" cm="1">
        <f t="array" aca="1" ref="W720" ca="1">_xlfn.IFS(Table4[[#This Row],[Age]]&lt;25, "Under 25",Table4[[#This Row],[Age]]=34, "25-34", Table4[[#This Row],[Age]]&lt;=49, "35-49", Table4[[#This Row],[Age]]&lt;=64, "50-64", Table4[[#This Row],[Age]]&gt;=65, "65+")</f>
        <v>35-49</v>
      </c>
      <c r="X720" t="str">
        <f>_xlfn.XLOOKUP(Table4[[#This Row],[StoreID]],Stores!A:A,Stores!B:B, "Not found")</f>
        <v>MegaMart Peckmouth</v>
      </c>
      <c r="Y720" t="str">
        <f>_xlfn.XLOOKUP(Table4[[#This Row],[StoreID]],Stores!A:A,Stores!C:C, "Not Found")</f>
        <v>Peckmouth</v>
      </c>
      <c r="Z720" t="str">
        <f>_xlfn.XLOOKUP(Table4[[#This Row],[StoreID]],Stores!A:A,Stores!D:D, "Not Found")</f>
        <v>East</v>
      </c>
    </row>
    <row r="721" spans="1:26">
      <c r="A721" t="s">
        <v>1587</v>
      </c>
      <c r="B721" s="1">
        <v>45760</v>
      </c>
      <c r="C721" t="s">
        <v>399</v>
      </c>
      <c r="D721" t="s">
        <v>757</v>
      </c>
      <c r="E721" t="s">
        <v>846</v>
      </c>
      <c r="F721">
        <v>4</v>
      </c>
      <c r="G721">
        <v>0.15</v>
      </c>
      <c r="H721" t="s">
        <v>871</v>
      </c>
      <c r="I721" s="4">
        <f>Table4[[#This Row],[Quantity]]*Table4[[#This Row],[UnitPrice]]</f>
        <v>4984.4399999999996</v>
      </c>
      <c r="J721" s="4">
        <f>Table4[[#This Row],[Gross Revenue]]*(1-Table4[[#This Row],[Discount]])</f>
        <v>4236.7739999999994</v>
      </c>
      <c r="K721" s="4">
        <f>Table4[[#This Row],[Quantity]]*Table4[[#This Row],[CostPrice]]</f>
        <v>3334.08</v>
      </c>
      <c r="L721" s="4">
        <f>Table4[[#This Row],[Net Revenue]]-Table4[[#This Row],[Total Cost]]</f>
        <v>902.69399999999951</v>
      </c>
      <c r="M721" t="str">
        <f>_xlfn.XLOOKUP(Table4[[#This Row],[ProductID]], Products!A:A,Products!B:B, "Not Found")</f>
        <v>Find Headphones</v>
      </c>
      <c r="N721" t="str">
        <f>TEXT(Table4[[#This Row],[Date]], "mmm")</f>
        <v>Apr</v>
      </c>
      <c r="O721" t="str">
        <f>TEXT(Table4[[#This Row],[Date]], "yyyy")</f>
        <v>2025</v>
      </c>
      <c r="P721" t="str">
        <f>_xlfn.XLOOKUP(Table4[[#This Row],[ProductID]],Products!A:A,Products!C:C, "Not Found")</f>
        <v>Electronics</v>
      </c>
      <c r="Q721" t="str">
        <f>_xlfn.XLOOKUP(Table4[[#This Row],[ProductID]],Products!A:A,Products!D:D,"Not Found")</f>
        <v>Headphones</v>
      </c>
      <c r="R721">
        <f>_xlfn.XLOOKUP(Table4[[#This Row],[ProductID]],Products!A:A,Products!E:E,"Not Found")</f>
        <v>1246.1099999999999</v>
      </c>
      <c r="S721">
        <f>_xlfn.XLOOKUP(Table4[[#This Row],[ProductID]],Products!A:A,Products!F:F, "Not Found")</f>
        <v>833.52</v>
      </c>
      <c r="T721" t="str">
        <f>_xlfn.XLOOKUP(Table4[[#This Row],[CustomerID]],Customers!A:A,Customers!D:D, "Not Found")</f>
        <v>F</v>
      </c>
      <c r="U721" s="6">
        <f>_xlfn.XLOOKUP(Table4[[#This Row],[CustomerID]],Customers!A:A,Customers!E:E, "Not Found")</f>
        <v>34980</v>
      </c>
      <c r="V721">
        <f ca="1">DATEDIF(Table4[[#This Row],[CustomerBirthday]], TODAY(), "Y")</f>
        <v>30</v>
      </c>
      <c r="W721" t="str" cm="1">
        <f t="array" aca="1" ref="W721" ca="1">_xlfn.IFS(Table4[[#This Row],[Age]]&lt;25, "Under 25",Table4[[#This Row],[Age]]=34, "25-34", Table4[[#This Row],[Age]]&lt;=49, "35-49", Table4[[#This Row],[Age]]&lt;=64, "50-64", Table4[[#This Row],[Age]]&gt;=65, "65+")</f>
        <v>35-49</v>
      </c>
      <c r="X721" t="str">
        <f>_xlfn.XLOOKUP(Table4[[#This Row],[StoreID]],Stores!A:A,Stores!B:B, "Not found")</f>
        <v>MegaMart Johnmouth</v>
      </c>
      <c r="Y721" t="str">
        <f>_xlfn.XLOOKUP(Table4[[#This Row],[StoreID]],Stores!A:A,Stores!C:C, "Not Found")</f>
        <v>Johnmouth</v>
      </c>
      <c r="Z721" t="str">
        <f>_xlfn.XLOOKUP(Table4[[#This Row],[StoreID]],Stores!A:A,Stores!D:D, "Not Found")</f>
        <v>East</v>
      </c>
    </row>
    <row r="722" spans="1:26">
      <c r="A722" t="s">
        <v>1588</v>
      </c>
      <c r="B722" s="1">
        <v>45467</v>
      </c>
      <c r="C722" t="s">
        <v>563</v>
      </c>
      <c r="D722" t="s">
        <v>711</v>
      </c>
      <c r="E722" t="s">
        <v>842</v>
      </c>
      <c r="F722">
        <v>3</v>
      </c>
      <c r="G722">
        <v>0</v>
      </c>
      <c r="H722" t="s">
        <v>871</v>
      </c>
      <c r="I722" s="4">
        <f>Table4[[#This Row],[Quantity]]*Table4[[#This Row],[UnitPrice]]</f>
        <v>5021.07</v>
      </c>
      <c r="J722" s="4">
        <f>Table4[[#This Row],[Gross Revenue]]*(1-Table4[[#This Row],[Discount]])</f>
        <v>5021.07</v>
      </c>
      <c r="K722" s="4">
        <f>Table4[[#This Row],[Quantity]]*Table4[[#This Row],[CostPrice]]</f>
        <v>3970.1400000000003</v>
      </c>
      <c r="L722" s="4">
        <f>Table4[[#This Row],[Net Revenue]]-Table4[[#This Row],[Total Cost]]</f>
        <v>1050.9299999999994</v>
      </c>
      <c r="M722" t="str">
        <f>_xlfn.XLOOKUP(Table4[[#This Row],[ProductID]], Products!A:A,Products!B:B, "Not Found")</f>
        <v>Like Camera</v>
      </c>
      <c r="N722" t="str">
        <f>TEXT(Table4[[#This Row],[Date]], "mmm")</f>
        <v>Jun</v>
      </c>
      <c r="O722" t="str">
        <f>TEXT(Table4[[#This Row],[Date]], "yyyy")</f>
        <v>2024</v>
      </c>
      <c r="P722" t="str">
        <f>_xlfn.XLOOKUP(Table4[[#This Row],[ProductID]],Products!A:A,Products!C:C, "Not Found")</f>
        <v>Electronics</v>
      </c>
      <c r="Q722" t="str">
        <f>_xlfn.XLOOKUP(Table4[[#This Row],[ProductID]],Products!A:A,Products!D:D,"Not Found")</f>
        <v>Camera</v>
      </c>
      <c r="R722">
        <f>_xlfn.XLOOKUP(Table4[[#This Row],[ProductID]],Products!A:A,Products!E:E,"Not Found")</f>
        <v>1673.69</v>
      </c>
      <c r="S722">
        <f>_xlfn.XLOOKUP(Table4[[#This Row],[ProductID]],Products!A:A,Products!F:F, "Not Found")</f>
        <v>1323.38</v>
      </c>
      <c r="T722" t="str">
        <f>_xlfn.XLOOKUP(Table4[[#This Row],[CustomerID]],Customers!A:A,Customers!D:D, "Not Found")</f>
        <v>M</v>
      </c>
      <c r="U722" s="6">
        <f>_xlfn.XLOOKUP(Table4[[#This Row],[CustomerID]],Customers!A:A,Customers!E:E, "Not Found")</f>
        <v>24092</v>
      </c>
      <c r="V722">
        <f ca="1">DATEDIF(Table4[[#This Row],[CustomerBirthday]], TODAY(), "Y")</f>
        <v>60</v>
      </c>
      <c r="W722" t="str" cm="1">
        <f t="array" aca="1" ref="W722" ca="1">_xlfn.IFS(Table4[[#This Row],[Age]]&lt;25, "Under 25",Table4[[#This Row],[Age]]=34, "25-34", Table4[[#This Row],[Age]]&lt;=49, "35-49", Table4[[#This Row],[Age]]&lt;=64, "50-64", Table4[[#This Row],[Age]]&gt;=65, "65+")</f>
        <v>50-64</v>
      </c>
      <c r="X722" t="str">
        <f>_xlfn.XLOOKUP(Table4[[#This Row],[StoreID]],Stores!A:A,Stores!B:B, "Not found")</f>
        <v>MegaMart Brianahaven</v>
      </c>
      <c r="Y722" t="str">
        <f>_xlfn.XLOOKUP(Table4[[#This Row],[StoreID]],Stores!A:A,Stores!C:C, "Not Found")</f>
        <v>Brianahaven</v>
      </c>
      <c r="Z722" t="str">
        <f>_xlfn.XLOOKUP(Table4[[#This Row],[StoreID]],Stores!A:A,Stores!D:D, "Not Found")</f>
        <v>North</v>
      </c>
    </row>
    <row r="723" spans="1:26">
      <c r="A723" t="s">
        <v>1589</v>
      </c>
      <c r="B723" s="1">
        <v>45789</v>
      </c>
      <c r="C723" t="s">
        <v>458</v>
      </c>
      <c r="D723" t="s">
        <v>759</v>
      </c>
      <c r="E723" t="s">
        <v>842</v>
      </c>
      <c r="F723">
        <v>1</v>
      </c>
      <c r="G723">
        <v>0.15</v>
      </c>
      <c r="H723" t="s">
        <v>868</v>
      </c>
      <c r="I723" s="4">
        <f>Table4[[#This Row],[Quantity]]*Table4[[#This Row],[UnitPrice]]</f>
        <v>1079.8900000000001</v>
      </c>
      <c r="J723" s="4">
        <f>Table4[[#This Row],[Gross Revenue]]*(1-Table4[[#This Row],[Discount]])</f>
        <v>917.90650000000005</v>
      </c>
      <c r="K723" s="4">
        <f>Table4[[#This Row],[Quantity]]*Table4[[#This Row],[CostPrice]]</f>
        <v>703.83</v>
      </c>
      <c r="L723" s="4">
        <f>Table4[[#This Row],[Net Revenue]]-Table4[[#This Row],[Total Cost]]</f>
        <v>214.07650000000001</v>
      </c>
      <c r="M723" t="str">
        <f>_xlfn.XLOOKUP(Table4[[#This Row],[ProductID]], Products!A:A,Products!B:B, "Not Found")</f>
        <v>Democratic Smartphone</v>
      </c>
      <c r="N723" t="str">
        <f>TEXT(Table4[[#This Row],[Date]], "mmm")</f>
        <v>May</v>
      </c>
      <c r="O723" t="str">
        <f>TEXT(Table4[[#This Row],[Date]], "yyyy")</f>
        <v>2025</v>
      </c>
      <c r="P723" t="str">
        <f>_xlfn.XLOOKUP(Table4[[#This Row],[ProductID]],Products!A:A,Products!C:C, "Not Found")</f>
        <v>Electronics</v>
      </c>
      <c r="Q723" t="str">
        <f>_xlfn.XLOOKUP(Table4[[#This Row],[ProductID]],Products!A:A,Products!D:D,"Not Found")</f>
        <v>Smartphone</v>
      </c>
      <c r="R723">
        <f>_xlfn.XLOOKUP(Table4[[#This Row],[ProductID]],Products!A:A,Products!E:E,"Not Found")</f>
        <v>1079.8900000000001</v>
      </c>
      <c r="S723">
        <f>_xlfn.XLOOKUP(Table4[[#This Row],[ProductID]],Products!A:A,Products!F:F, "Not Found")</f>
        <v>703.83</v>
      </c>
      <c r="T723" t="str">
        <f>_xlfn.XLOOKUP(Table4[[#This Row],[CustomerID]],Customers!A:A,Customers!D:D, "Not Found")</f>
        <v>F</v>
      </c>
      <c r="U723" s="6">
        <f>_xlfn.XLOOKUP(Table4[[#This Row],[CustomerID]],Customers!A:A,Customers!E:E, "Not Found")</f>
        <v>22804</v>
      </c>
      <c r="V723">
        <f ca="1">DATEDIF(Table4[[#This Row],[CustomerBirthday]], TODAY(), "Y")</f>
        <v>64</v>
      </c>
      <c r="W723" t="str" cm="1">
        <f t="array" aca="1" ref="W723" ca="1">_xlfn.IFS(Table4[[#This Row],[Age]]&lt;25, "Under 25",Table4[[#This Row],[Age]]=34, "25-34", Table4[[#This Row],[Age]]&lt;=49, "35-49", Table4[[#This Row],[Age]]&lt;=64, "50-64", Table4[[#This Row],[Age]]&gt;=65, "65+")</f>
        <v>50-64</v>
      </c>
      <c r="X723" t="str">
        <f>_xlfn.XLOOKUP(Table4[[#This Row],[StoreID]],Stores!A:A,Stores!B:B, "Not found")</f>
        <v>MegaMart Brianahaven</v>
      </c>
      <c r="Y723" t="str">
        <f>_xlfn.XLOOKUP(Table4[[#This Row],[StoreID]],Stores!A:A,Stores!C:C, "Not Found")</f>
        <v>Brianahaven</v>
      </c>
      <c r="Z723" t="str">
        <f>_xlfn.XLOOKUP(Table4[[#This Row],[StoreID]],Stores!A:A,Stores!D:D, "Not Found")</f>
        <v>North</v>
      </c>
    </row>
    <row r="724" spans="1:26">
      <c r="A724" t="s">
        <v>1590</v>
      </c>
      <c r="B724" s="1">
        <v>45499</v>
      </c>
      <c r="C724" t="s">
        <v>51</v>
      </c>
      <c r="D724" t="s">
        <v>753</v>
      </c>
      <c r="E724" t="s">
        <v>831</v>
      </c>
      <c r="F724">
        <v>3</v>
      </c>
      <c r="G724">
        <v>0.1</v>
      </c>
      <c r="H724" t="s">
        <v>875</v>
      </c>
      <c r="I724" s="4">
        <f>Table4[[#This Row],[Quantity]]*Table4[[#This Row],[UnitPrice]]</f>
        <v>811.34999999999991</v>
      </c>
      <c r="J724" s="4">
        <f>Table4[[#This Row],[Gross Revenue]]*(1-Table4[[#This Row],[Discount]])</f>
        <v>730.21499999999992</v>
      </c>
      <c r="K724" s="4">
        <f>Table4[[#This Row],[Quantity]]*Table4[[#This Row],[CostPrice]]</f>
        <v>562.79999999999995</v>
      </c>
      <c r="L724" s="4">
        <f>Table4[[#This Row],[Net Revenue]]-Table4[[#This Row],[Total Cost]]</f>
        <v>167.41499999999996</v>
      </c>
      <c r="M724" t="str">
        <f>_xlfn.XLOOKUP(Table4[[#This Row],[ProductID]], Products!A:A,Products!B:B, "Not Found")</f>
        <v>Whether Bags</v>
      </c>
      <c r="N724" t="str">
        <f>TEXT(Table4[[#This Row],[Date]], "mmm")</f>
        <v>Jul</v>
      </c>
      <c r="O724" t="str">
        <f>TEXT(Table4[[#This Row],[Date]], "yyyy")</f>
        <v>2024</v>
      </c>
      <c r="P724" t="str">
        <f>_xlfn.XLOOKUP(Table4[[#This Row],[ProductID]],Products!A:A,Products!C:C, "Not Found")</f>
        <v>Fashion</v>
      </c>
      <c r="Q724" t="str">
        <f>_xlfn.XLOOKUP(Table4[[#This Row],[ProductID]],Products!A:A,Products!D:D,"Not Found")</f>
        <v>Bags</v>
      </c>
      <c r="R724">
        <f>_xlfn.XLOOKUP(Table4[[#This Row],[ProductID]],Products!A:A,Products!E:E,"Not Found")</f>
        <v>270.45</v>
      </c>
      <c r="S724">
        <f>_xlfn.XLOOKUP(Table4[[#This Row],[ProductID]],Products!A:A,Products!F:F, "Not Found")</f>
        <v>187.6</v>
      </c>
      <c r="T724" t="str">
        <f>_xlfn.XLOOKUP(Table4[[#This Row],[CustomerID]],Customers!A:A,Customers!D:D, "Not Found")</f>
        <v>M</v>
      </c>
      <c r="U724" s="6">
        <f>_xlfn.XLOOKUP(Table4[[#This Row],[CustomerID]],Customers!A:A,Customers!E:E, "Not Found")</f>
        <v>32850</v>
      </c>
      <c r="V724">
        <f ca="1">DATEDIF(Table4[[#This Row],[CustomerBirthday]], TODAY(), "Y")</f>
        <v>36</v>
      </c>
      <c r="W724" t="str" cm="1">
        <f t="array" aca="1" ref="W724" ca="1">_xlfn.IFS(Table4[[#This Row],[Age]]&lt;25, "Under 25",Table4[[#This Row],[Age]]=34, "25-34", Table4[[#This Row],[Age]]&lt;=49, "35-49", Table4[[#This Row],[Age]]&lt;=64, "50-64", Table4[[#This Row],[Age]]&gt;=65, "65+")</f>
        <v>35-49</v>
      </c>
      <c r="X724" t="str">
        <f>_xlfn.XLOOKUP(Table4[[#This Row],[StoreID]],Stores!A:A,Stores!B:B, "Not found")</f>
        <v>MegaMart Jimenezborough</v>
      </c>
      <c r="Y724" t="str">
        <f>_xlfn.XLOOKUP(Table4[[#This Row],[StoreID]],Stores!A:A,Stores!C:C, "Not Found")</f>
        <v>Jimenezborough</v>
      </c>
      <c r="Z724" t="str">
        <f>_xlfn.XLOOKUP(Table4[[#This Row],[StoreID]],Stores!A:A,Stores!D:D, "Not Found")</f>
        <v>South</v>
      </c>
    </row>
    <row r="725" spans="1:26">
      <c r="A725" t="s">
        <v>1591</v>
      </c>
      <c r="B725" s="1">
        <v>45822</v>
      </c>
      <c r="C725" t="s">
        <v>640</v>
      </c>
      <c r="D725" t="s">
        <v>753</v>
      </c>
      <c r="E725" t="s">
        <v>846</v>
      </c>
      <c r="F725">
        <v>5</v>
      </c>
      <c r="G725">
        <v>0.05</v>
      </c>
      <c r="H725" t="s">
        <v>865</v>
      </c>
      <c r="I725" s="4">
        <f>Table4[[#This Row],[Quantity]]*Table4[[#This Row],[UnitPrice]]</f>
        <v>1352.25</v>
      </c>
      <c r="J725" s="4">
        <f>Table4[[#This Row],[Gross Revenue]]*(1-Table4[[#This Row],[Discount]])</f>
        <v>1284.6375</v>
      </c>
      <c r="K725" s="4">
        <f>Table4[[#This Row],[Quantity]]*Table4[[#This Row],[CostPrice]]</f>
        <v>938</v>
      </c>
      <c r="L725" s="4">
        <f>Table4[[#This Row],[Net Revenue]]-Table4[[#This Row],[Total Cost]]</f>
        <v>346.63750000000005</v>
      </c>
      <c r="M725" t="str">
        <f>_xlfn.XLOOKUP(Table4[[#This Row],[ProductID]], Products!A:A,Products!B:B, "Not Found")</f>
        <v>Whether Bags</v>
      </c>
      <c r="N725" t="str">
        <f>TEXT(Table4[[#This Row],[Date]], "mmm")</f>
        <v>Jun</v>
      </c>
      <c r="O725" t="str">
        <f>TEXT(Table4[[#This Row],[Date]], "yyyy")</f>
        <v>2025</v>
      </c>
      <c r="P725" t="str">
        <f>_xlfn.XLOOKUP(Table4[[#This Row],[ProductID]],Products!A:A,Products!C:C, "Not Found")</f>
        <v>Fashion</v>
      </c>
      <c r="Q725" t="str">
        <f>_xlfn.XLOOKUP(Table4[[#This Row],[ProductID]],Products!A:A,Products!D:D,"Not Found")</f>
        <v>Bags</v>
      </c>
      <c r="R725">
        <f>_xlfn.XLOOKUP(Table4[[#This Row],[ProductID]],Products!A:A,Products!E:E,"Not Found")</f>
        <v>270.45</v>
      </c>
      <c r="S725">
        <f>_xlfn.XLOOKUP(Table4[[#This Row],[ProductID]],Products!A:A,Products!F:F, "Not Found")</f>
        <v>187.6</v>
      </c>
      <c r="T725" t="str">
        <f>_xlfn.XLOOKUP(Table4[[#This Row],[CustomerID]],Customers!A:A,Customers!D:D, "Not Found")</f>
        <v>F</v>
      </c>
      <c r="U725" s="6">
        <f>_xlfn.XLOOKUP(Table4[[#This Row],[CustomerID]],Customers!A:A,Customers!E:E, "Not Found")</f>
        <v>26631</v>
      </c>
      <c r="V725">
        <f ca="1">DATEDIF(Table4[[#This Row],[CustomerBirthday]], TODAY(), "Y")</f>
        <v>53</v>
      </c>
      <c r="W725" t="str" cm="1">
        <f t="array" aca="1" ref="W725" ca="1">_xlfn.IFS(Table4[[#This Row],[Age]]&lt;25, "Under 25",Table4[[#This Row],[Age]]=34, "25-34", Table4[[#This Row],[Age]]&lt;=49, "35-49", Table4[[#This Row],[Age]]&lt;=64, "50-64", Table4[[#This Row],[Age]]&gt;=65, "65+")</f>
        <v>50-64</v>
      </c>
      <c r="X725" t="str">
        <f>_xlfn.XLOOKUP(Table4[[#This Row],[StoreID]],Stores!A:A,Stores!B:B, "Not found")</f>
        <v>MegaMart Johnmouth</v>
      </c>
      <c r="Y725" t="str">
        <f>_xlfn.XLOOKUP(Table4[[#This Row],[StoreID]],Stores!A:A,Stores!C:C, "Not Found")</f>
        <v>Johnmouth</v>
      </c>
      <c r="Z725" t="str">
        <f>_xlfn.XLOOKUP(Table4[[#This Row],[StoreID]],Stores!A:A,Stores!D:D, "Not Found")</f>
        <v>East</v>
      </c>
    </row>
    <row r="726" spans="1:26">
      <c r="A726" t="s">
        <v>1592</v>
      </c>
      <c r="B726" s="1">
        <v>45371</v>
      </c>
      <c r="C726" t="s">
        <v>487</v>
      </c>
      <c r="D726" t="s">
        <v>794</v>
      </c>
      <c r="E726" t="s">
        <v>846</v>
      </c>
      <c r="F726">
        <v>5</v>
      </c>
      <c r="G726">
        <v>0</v>
      </c>
      <c r="H726" t="s">
        <v>868</v>
      </c>
      <c r="I726" s="4">
        <f>Table4[[#This Row],[Quantity]]*Table4[[#This Row],[UnitPrice]]</f>
        <v>2140.25</v>
      </c>
      <c r="J726" s="4">
        <f>Table4[[#This Row],[Gross Revenue]]*(1-Table4[[#This Row],[Discount]])</f>
        <v>2140.25</v>
      </c>
      <c r="K726" s="4">
        <f>Table4[[#This Row],[Quantity]]*Table4[[#This Row],[CostPrice]]</f>
        <v>1230.3499999999999</v>
      </c>
      <c r="L726" s="4">
        <f>Table4[[#This Row],[Net Revenue]]-Table4[[#This Row],[Total Cost]]</f>
        <v>909.90000000000009</v>
      </c>
      <c r="M726" t="str">
        <f>_xlfn.XLOOKUP(Table4[[#This Row],[ProductID]], Products!A:A,Products!B:B, "Not Found")</f>
        <v>Everything Laptop</v>
      </c>
      <c r="N726" t="str">
        <f>TEXT(Table4[[#This Row],[Date]], "mmm")</f>
        <v>Mar</v>
      </c>
      <c r="O726" t="str">
        <f>TEXT(Table4[[#This Row],[Date]], "yyyy")</f>
        <v>2024</v>
      </c>
      <c r="P726" t="str">
        <f>_xlfn.XLOOKUP(Table4[[#This Row],[ProductID]],Products!A:A,Products!C:C, "Not Found")</f>
        <v>Electronics</v>
      </c>
      <c r="Q726" t="str">
        <f>_xlfn.XLOOKUP(Table4[[#This Row],[ProductID]],Products!A:A,Products!D:D,"Not Found")</f>
        <v>Laptop</v>
      </c>
      <c r="R726">
        <f>_xlfn.XLOOKUP(Table4[[#This Row],[ProductID]],Products!A:A,Products!E:E,"Not Found")</f>
        <v>428.05</v>
      </c>
      <c r="S726">
        <f>_xlfn.XLOOKUP(Table4[[#This Row],[ProductID]],Products!A:A,Products!F:F, "Not Found")</f>
        <v>246.07</v>
      </c>
      <c r="T726" t="str">
        <f>_xlfn.XLOOKUP(Table4[[#This Row],[CustomerID]],Customers!A:A,Customers!D:D, "Not Found")</f>
        <v>M</v>
      </c>
      <c r="U726" s="6">
        <f>_xlfn.XLOOKUP(Table4[[#This Row],[CustomerID]],Customers!A:A,Customers!E:E, "Not Found")</f>
        <v>22750</v>
      </c>
      <c r="V726">
        <f ca="1">DATEDIF(Table4[[#This Row],[CustomerBirthday]], TODAY(), "Y")</f>
        <v>64</v>
      </c>
      <c r="W726" t="str" cm="1">
        <f t="array" aca="1" ref="W726" ca="1">_xlfn.IFS(Table4[[#This Row],[Age]]&lt;25, "Under 25",Table4[[#This Row],[Age]]=34, "25-34", Table4[[#This Row],[Age]]&lt;=49, "35-49", Table4[[#This Row],[Age]]&lt;=64, "50-64", Table4[[#This Row],[Age]]&gt;=65, "65+")</f>
        <v>50-64</v>
      </c>
      <c r="X726" t="str">
        <f>_xlfn.XLOOKUP(Table4[[#This Row],[StoreID]],Stores!A:A,Stores!B:B, "Not found")</f>
        <v>MegaMart Johnmouth</v>
      </c>
      <c r="Y726" t="str">
        <f>_xlfn.XLOOKUP(Table4[[#This Row],[StoreID]],Stores!A:A,Stores!C:C, "Not Found")</f>
        <v>Johnmouth</v>
      </c>
      <c r="Z726" t="str">
        <f>_xlfn.XLOOKUP(Table4[[#This Row],[StoreID]],Stores!A:A,Stores!D:D, "Not Found")</f>
        <v>East</v>
      </c>
    </row>
    <row r="727" spans="1:26">
      <c r="A727" t="s">
        <v>1593</v>
      </c>
      <c r="B727" s="1">
        <v>45438</v>
      </c>
      <c r="C727" t="s">
        <v>604</v>
      </c>
      <c r="D727" t="s">
        <v>800</v>
      </c>
      <c r="E727" t="s">
        <v>835</v>
      </c>
      <c r="F727">
        <v>4</v>
      </c>
      <c r="G727">
        <v>0.1</v>
      </c>
      <c r="H727" t="s">
        <v>868</v>
      </c>
      <c r="I727" s="4">
        <f>Table4[[#This Row],[Quantity]]*Table4[[#This Row],[UnitPrice]]</f>
        <v>7810.6</v>
      </c>
      <c r="J727" s="4">
        <f>Table4[[#This Row],[Gross Revenue]]*(1-Table4[[#This Row],[Discount]])</f>
        <v>7029.5400000000009</v>
      </c>
      <c r="K727" s="4">
        <f>Table4[[#This Row],[Quantity]]*Table4[[#This Row],[CostPrice]]</f>
        <v>5805.08</v>
      </c>
      <c r="L727" s="4">
        <f>Table4[[#This Row],[Net Revenue]]-Table4[[#This Row],[Total Cost]]</f>
        <v>1224.4600000000009</v>
      </c>
      <c r="M727" t="str">
        <f>_xlfn.XLOOKUP(Table4[[#This Row],[ProductID]], Products!A:A,Products!B:B, "Not Found")</f>
        <v>Book Television</v>
      </c>
      <c r="N727" t="str">
        <f>TEXT(Table4[[#This Row],[Date]], "mmm")</f>
        <v>May</v>
      </c>
      <c r="O727" t="str">
        <f>TEXT(Table4[[#This Row],[Date]], "yyyy")</f>
        <v>2024</v>
      </c>
      <c r="P727" t="str">
        <f>_xlfn.XLOOKUP(Table4[[#This Row],[ProductID]],Products!A:A,Products!C:C, "Not Found")</f>
        <v>Electronics</v>
      </c>
      <c r="Q727" t="str">
        <f>_xlfn.XLOOKUP(Table4[[#This Row],[ProductID]],Products!A:A,Products!D:D,"Not Found")</f>
        <v>Television</v>
      </c>
      <c r="R727">
        <f>_xlfn.XLOOKUP(Table4[[#This Row],[ProductID]],Products!A:A,Products!E:E,"Not Found")</f>
        <v>1952.65</v>
      </c>
      <c r="S727">
        <f>_xlfn.XLOOKUP(Table4[[#This Row],[ProductID]],Products!A:A,Products!F:F, "Not Found")</f>
        <v>1451.27</v>
      </c>
      <c r="T727" t="str">
        <f>_xlfn.XLOOKUP(Table4[[#This Row],[CustomerID]],Customers!A:A,Customers!D:D, "Not Found")</f>
        <v>F</v>
      </c>
      <c r="U727" s="6">
        <f>_xlfn.XLOOKUP(Table4[[#This Row],[CustomerID]],Customers!A:A,Customers!E:E, "Not Found")</f>
        <v>30807</v>
      </c>
      <c r="V727">
        <f ca="1">DATEDIF(Table4[[#This Row],[CustomerBirthday]], TODAY(), "Y")</f>
        <v>42</v>
      </c>
      <c r="W727" t="str" cm="1">
        <f t="array" aca="1" ref="W727" ca="1">_xlfn.IFS(Table4[[#This Row],[Age]]&lt;25, "Under 25",Table4[[#This Row],[Age]]=34, "25-34", Table4[[#This Row],[Age]]&lt;=49, "35-49", Table4[[#This Row],[Age]]&lt;=64, "50-64", Table4[[#This Row],[Age]]&gt;=65, "65+")</f>
        <v>35-49</v>
      </c>
      <c r="X727" t="str">
        <f>_xlfn.XLOOKUP(Table4[[#This Row],[StoreID]],Stores!A:A,Stores!B:B, "Not found")</f>
        <v>MegaMart Peckmouth</v>
      </c>
      <c r="Y727" t="str">
        <f>_xlfn.XLOOKUP(Table4[[#This Row],[StoreID]],Stores!A:A,Stores!C:C, "Not Found")</f>
        <v>Peckmouth</v>
      </c>
      <c r="Z727" t="str">
        <f>_xlfn.XLOOKUP(Table4[[#This Row],[StoreID]],Stores!A:A,Stores!D:D, "Not Found")</f>
        <v>East</v>
      </c>
    </row>
    <row r="728" spans="1:26">
      <c r="A728" t="s">
        <v>1594</v>
      </c>
      <c r="B728" s="1">
        <v>45243</v>
      </c>
      <c r="C728" t="s">
        <v>151</v>
      </c>
      <c r="D728" t="s">
        <v>796</v>
      </c>
      <c r="E728" t="s">
        <v>846</v>
      </c>
      <c r="F728">
        <v>5</v>
      </c>
      <c r="G728">
        <v>0</v>
      </c>
      <c r="H728" t="s">
        <v>875</v>
      </c>
      <c r="I728" s="4">
        <f>Table4[[#This Row],[Quantity]]*Table4[[#This Row],[UnitPrice]]</f>
        <v>7812.1500000000005</v>
      </c>
      <c r="J728" s="4">
        <f>Table4[[#This Row],[Gross Revenue]]*(1-Table4[[#This Row],[Discount]])</f>
        <v>7812.1500000000005</v>
      </c>
      <c r="K728" s="4">
        <f>Table4[[#This Row],[Quantity]]*Table4[[#This Row],[CostPrice]]</f>
        <v>5978.1500000000005</v>
      </c>
      <c r="L728" s="4">
        <f>Table4[[#This Row],[Net Revenue]]-Table4[[#This Row],[Total Cost]]</f>
        <v>1834</v>
      </c>
      <c r="M728" t="str">
        <f>_xlfn.XLOOKUP(Table4[[#This Row],[ProductID]], Products!A:A,Products!B:B, "Not Found")</f>
        <v>Chair Laptop</v>
      </c>
      <c r="N728" t="str">
        <f>TEXT(Table4[[#This Row],[Date]], "mmm")</f>
        <v>Nov</v>
      </c>
      <c r="O728" t="str">
        <f>TEXT(Table4[[#This Row],[Date]], "yyyy")</f>
        <v>2023</v>
      </c>
      <c r="P728" t="str">
        <f>_xlfn.XLOOKUP(Table4[[#This Row],[ProductID]],Products!A:A,Products!C:C, "Not Found")</f>
        <v>Electronics</v>
      </c>
      <c r="Q728" t="str">
        <f>_xlfn.XLOOKUP(Table4[[#This Row],[ProductID]],Products!A:A,Products!D:D,"Not Found")</f>
        <v>Laptop</v>
      </c>
      <c r="R728">
        <f>_xlfn.XLOOKUP(Table4[[#This Row],[ProductID]],Products!A:A,Products!E:E,"Not Found")</f>
        <v>1562.43</v>
      </c>
      <c r="S728">
        <f>_xlfn.XLOOKUP(Table4[[#This Row],[ProductID]],Products!A:A,Products!F:F, "Not Found")</f>
        <v>1195.6300000000001</v>
      </c>
      <c r="T728" t="str">
        <f>_xlfn.XLOOKUP(Table4[[#This Row],[CustomerID]],Customers!A:A,Customers!D:D, "Not Found")</f>
        <v>F</v>
      </c>
      <c r="U728" s="6">
        <f>_xlfn.XLOOKUP(Table4[[#This Row],[CustomerID]],Customers!A:A,Customers!E:E, "Not Found")</f>
        <v>35371</v>
      </c>
      <c r="V728">
        <f ca="1">DATEDIF(Table4[[#This Row],[CustomerBirthday]], TODAY(), "Y")</f>
        <v>29</v>
      </c>
      <c r="W728" t="str" cm="1">
        <f t="array" aca="1" ref="W728" ca="1">_xlfn.IFS(Table4[[#This Row],[Age]]&lt;25, "Under 25",Table4[[#This Row],[Age]]=34, "25-34", Table4[[#This Row],[Age]]&lt;=49, "35-49", Table4[[#This Row],[Age]]&lt;=64, "50-64", Table4[[#This Row],[Age]]&gt;=65, "65+")</f>
        <v>35-49</v>
      </c>
      <c r="X728" t="str">
        <f>_xlfn.XLOOKUP(Table4[[#This Row],[StoreID]],Stores!A:A,Stores!B:B, "Not found")</f>
        <v>MegaMart Johnmouth</v>
      </c>
      <c r="Y728" t="str">
        <f>_xlfn.XLOOKUP(Table4[[#This Row],[StoreID]],Stores!A:A,Stores!C:C, "Not Found")</f>
        <v>Johnmouth</v>
      </c>
      <c r="Z728" t="str">
        <f>_xlfn.XLOOKUP(Table4[[#This Row],[StoreID]],Stores!A:A,Stores!D:D, "Not Found")</f>
        <v>East</v>
      </c>
    </row>
    <row r="729" spans="1:26">
      <c r="A729" t="s">
        <v>1595</v>
      </c>
      <c r="B729" s="1">
        <v>45473</v>
      </c>
      <c r="C729" t="s">
        <v>589</v>
      </c>
      <c r="D729" t="s">
        <v>750</v>
      </c>
      <c r="E729" t="s">
        <v>835</v>
      </c>
      <c r="F729">
        <v>5</v>
      </c>
      <c r="G729">
        <v>0.15</v>
      </c>
      <c r="H729" t="s">
        <v>868</v>
      </c>
      <c r="I729" s="4">
        <f>Table4[[#This Row],[Quantity]]*Table4[[#This Row],[UnitPrice]]</f>
        <v>6713.75</v>
      </c>
      <c r="J729" s="4">
        <f>Table4[[#This Row],[Gross Revenue]]*(1-Table4[[#This Row],[Discount]])</f>
        <v>5706.6875</v>
      </c>
      <c r="K729" s="4">
        <f>Table4[[#This Row],[Quantity]]*Table4[[#This Row],[CostPrice]]</f>
        <v>3989.7000000000003</v>
      </c>
      <c r="L729" s="4">
        <f>Table4[[#This Row],[Net Revenue]]-Table4[[#This Row],[Total Cost]]</f>
        <v>1716.9874999999997</v>
      </c>
      <c r="M729" t="str">
        <f>_xlfn.XLOOKUP(Table4[[#This Row],[ProductID]], Products!A:A,Products!B:B, "Not Found")</f>
        <v>Add Clothing</v>
      </c>
      <c r="N729" t="str">
        <f>TEXT(Table4[[#This Row],[Date]], "mmm")</f>
        <v>Jun</v>
      </c>
      <c r="O729" t="str">
        <f>TEXT(Table4[[#This Row],[Date]], "yyyy")</f>
        <v>2024</v>
      </c>
      <c r="P729" t="str">
        <f>_xlfn.XLOOKUP(Table4[[#This Row],[ProductID]],Products!A:A,Products!C:C, "Not Found")</f>
        <v>Fashion</v>
      </c>
      <c r="Q729" t="str">
        <f>_xlfn.XLOOKUP(Table4[[#This Row],[ProductID]],Products!A:A,Products!D:D,"Not Found")</f>
        <v>Clothing</v>
      </c>
      <c r="R729">
        <f>_xlfn.XLOOKUP(Table4[[#This Row],[ProductID]],Products!A:A,Products!E:E,"Not Found")</f>
        <v>1342.75</v>
      </c>
      <c r="S729">
        <f>_xlfn.XLOOKUP(Table4[[#This Row],[ProductID]],Products!A:A,Products!F:F, "Not Found")</f>
        <v>797.94</v>
      </c>
      <c r="T729" t="str">
        <f>_xlfn.XLOOKUP(Table4[[#This Row],[CustomerID]],Customers!A:A,Customers!D:D, "Not Found")</f>
        <v>M</v>
      </c>
      <c r="U729" s="6">
        <f>_xlfn.XLOOKUP(Table4[[#This Row],[CustomerID]],Customers!A:A,Customers!E:E, "Not Found")</f>
        <v>26659</v>
      </c>
      <c r="V729">
        <f ca="1">DATEDIF(Table4[[#This Row],[CustomerBirthday]], TODAY(), "Y")</f>
        <v>53</v>
      </c>
      <c r="W729" t="str" cm="1">
        <f t="array" aca="1" ref="W729" ca="1">_xlfn.IFS(Table4[[#This Row],[Age]]&lt;25, "Under 25",Table4[[#This Row],[Age]]=34, "25-34", Table4[[#This Row],[Age]]&lt;=49, "35-49", Table4[[#This Row],[Age]]&lt;=64, "50-64", Table4[[#This Row],[Age]]&gt;=65, "65+")</f>
        <v>50-64</v>
      </c>
      <c r="X729" t="str">
        <f>_xlfn.XLOOKUP(Table4[[#This Row],[StoreID]],Stores!A:A,Stores!B:B, "Not found")</f>
        <v>MegaMart Peckmouth</v>
      </c>
      <c r="Y729" t="str">
        <f>_xlfn.XLOOKUP(Table4[[#This Row],[StoreID]],Stores!A:A,Stores!C:C, "Not Found")</f>
        <v>Peckmouth</v>
      </c>
      <c r="Z729" t="str">
        <f>_xlfn.XLOOKUP(Table4[[#This Row],[StoreID]],Stores!A:A,Stores!D:D, "Not Found")</f>
        <v>East</v>
      </c>
    </row>
    <row r="730" spans="1:26">
      <c r="A730" t="s">
        <v>1596</v>
      </c>
      <c r="B730" s="1">
        <v>45767</v>
      </c>
      <c r="C730" t="s">
        <v>167</v>
      </c>
      <c r="D730" t="s">
        <v>761</v>
      </c>
      <c r="E730" t="s">
        <v>831</v>
      </c>
      <c r="F730">
        <v>4</v>
      </c>
      <c r="G730">
        <v>0.1</v>
      </c>
      <c r="H730" t="s">
        <v>871</v>
      </c>
      <c r="I730" s="4">
        <f>Table4[[#This Row],[Quantity]]*Table4[[#This Row],[UnitPrice]]</f>
        <v>7051.68</v>
      </c>
      <c r="J730" s="4">
        <f>Table4[[#This Row],[Gross Revenue]]*(1-Table4[[#This Row],[Discount]])</f>
        <v>6346.5120000000006</v>
      </c>
      <c r="K730" s="4">
        <f>Table4[[#This Row],[Quantity]]*Table4[[#This Row],[CostPrice]]</f>
        <v>5385.92</v>
      </c>
      <c r="L730" s="4">
        <f>Table4[[#This Row],[Net Revenue]]-Table4[[#This Row],[Total Cost]]</f>
        <v>960.59200000000055</v>
      </c>
      <c r="M730" t="str">
        <f>_xlfn.XLOOKUP(Table4[[#This Row],[ProductID]], Products!A:A,Products!B:B, "Not Found")</f>
        <v>Traditional Laptop</v>
      </c>
      <c r="N730" t="str">
        <f>TEXT(Table4[[#This Row],[Date]], "mmm")</f>
        <v>Apr</v>
      </c>
      <c r="O730" t="str">
        <f>TEXT(Table4[[#This Row],[Date]], "yyyy")</f>
        <v>2025</v>
      </c>
      <c r="P730" t="str">
        <f>_xlfn.XLOOKUP(Table4[[#This Row],[ProductID]],Products!A:A,Products!C:C, "Not Found")</f>
        <v>Electronics</v>
      </c>
      <c r="Q730" t="str">
        <f>_xlfn.XLOOKUP(Table4[[#This Row],[ProductID]],Products!A:A,Products!D:D,"Not Found")</f>
        <v>Laptop</v>
      </c>
      <c r="R730">
        <f>_xlfn.XLOOKUP(Table4[[#This Row],[ProductID]],Products!A:A,Products!E:E,"Not Found")</f>
        <v>1762.92</v>
      </c>
      <c r="S730">
        <f>_xlfn.XLOOKUP(Table4[[#This Row],[ProductID]],Products!A:A,Products!F:F, "Not Found")</f>
        <v>1346.48</v>
      </c>
      <c r="T730" t="str">
        <f>_xlfn.XLOOKUP(Table4[[#This Row],[CustomerID]],Customers!A:A,Customers!D:D, "Not Found")</f>
        <v>M</v>
      </c>
      <c r="U730" s="6">
        <f>_xlfn.XLOOKUP(Table4[[#This Row],[CustomerID]],Customers!A:A,Customers!E:E, "Not Found")</f>
        <v>32400</v>
      </c>
      <c r="V730">
        <f ca="1">DATEDIF(Table4[[#This Row],[CustomerBirthday]], TODAY(), "Y")</f>
        <v>37</v>
      </c>
      <c r="W730" t="str" cm="1">
        <f t="array" aca="1" ref="W730" ca="1">_xlfn.IFS(Table4[[#This Row],[Age]]&lt;25, "Under 25",Table4[[#This Row],[Age]]=34, "25-34", Table4[[#This Row],[Age]]&lt;=49, "35-49", Table4[[#This Row],[Age]]&lt;=64, "50-64", Table4[[#This Row],[Age]]&gt;=65, "65+")</f>
        <v>35-49</v>
      </c>
      <c r="X730" t="str">
        <f>_xlfn.XLOOKUP(Table4[[#This Row],[StoreID]],Stores!A:A,Stores!B:B, "Not found")</f>
        <v>MegaMart Jimenezborough</v>
      </c>
      <c r="Y730" t="str">
        <f>_xlfn.XLOOKUP(Table4[[#This Row],[StoreID]],Stores!A:A,Stores!C:C, "Not Found")</f>
        <v>Jimenezborough</v>
      </c>
      <c r="Z730" t="str">
        <f>_xlfn.XLOOKUP(Table4[[#This Row],[StoreID]],Stores!A:A,Stores!D:D, "Not Found")</f>
        <v>South</v>
      </c>
    </row>
    <row r="731" spans="1:26">
      <c r="A731" t="s">
        <v>1597</v>
      </c>
      <c r="B731" s="1">
        <v>45566</v>
      </c>
      <c r="C731" t="s">
        <v>320</v>
      </c>
      <c r="D731" t="s">
        <v>778</v>
      </c>
      <c r="E731" t="s">
        <v>839</v>
      </c>
      <c r="F731">
        <v>1</v>
      </c>
      <c r="G731">
        <v>0.05</v>
      </c>
      <c r="H731" t="s">
        <v>868</v>
      </c>
      <c r="I731" s="4">
        <f>Table4[[#This Row],[Quantity]]*Table4[[#This Row],[UnitPrice]]</f>
        <v>1015.76</v>
      </c>
      <c r="J731" s="4">
        <f>Table4[[#This Row],[Gross Revenue]]*(1-Table4[[#This Row],[Discount]])</f>
        <v>964.97199999999998</v>
      </c>
      <c r="K731" s="4">
        <f>Table4[[#This Row],[Quantity]]*Table4[[#This Row],[CostPrice]]</f>
        <v>584.4</v>
      </c>
      <c r="L731" s="4">
        <f>Table4[[#This Row],[Net Revenue]]-Table4[[#This Row],[Total Cost]]</f>
        <v>380.572</v>
      </c>
      <c r="M731" t="str">
        <f>_xlfn.XLOOKUP(Table4[[#This Row],[ProductID]], Products!A:A,Products!B:B, "Not Found")</f>
        <v>Behavior Dairy</v>
      </c>
      <c r="N731" t="str">
        <f>TEXT(Table4[[#This Row],[Date]], "mmm")</f>
        <v>Oct</v>
      </c>
      <c r="O731" t="str">
        <f>TEXT(Table4[[#This Row],[Date]], "yyyy")</f>
        <v>2024</v>
      </c>
      <c r="P731" t="str">
        <f>_xlfn.XLOOKUP(Table4[[#This Row],[ProductID]],Products!A:A,Products!C:C, "Not Found")</f>
        <v>Groceries</v>
      </c>
      <c r="Q731" t="str">
        <f>_xlfn.XLOOKUP(Table4[[#This Row],[ProductID]],Products!A:A,Products!D:D,"Not Found")</f>
        <v>Dairy</v>
      </c>
      <c r="R731">
        <f>_xlfn.XLOOKUP(Table4[[#This Row],[ProductID]],Products!A:A,Products!E:E,"Not Found")</f>
        <v>1015.76</v>
      </c>
      <c r="S731">
        <f>_xlfn.XLOOKUP(Table4[[#This Row],[ProductID]],Products!A:A,Products!F:F, "Not Found")</f>
        <v>584.4</v>
      </c>
      <c r="T731" t="str">
        <f>_xlfn.XLOOKUP(Table4[[#This Row],[CustomerID]],Customers!A:A,Customers!D:D, "Not Found")</f>
        <v>M</v>
      </c>
      <c r="U731" s="6">
        <f>_xlfn.XLOOKUP(Table4[[#This Row],[CustomerID]],Customers!A:A,Customers!E:E, "Not Found")</f>
        <v>28937</v>
      </c>
      <c r="V731">
        <f ca="1">DATEDIF(Table4[[#This Row],[CustomerBirthday]], TODAY(), "Y")</f>
        <v>47</v>
      </c>
      <c r="W731" t="str" cm="1">
        <f t="array" aca="1" ref="W731" ca="1">_xlfn.IFS(Table4[[#This Row],[Age]]&lt;25, "Under 25",Table4[[#This Row],[Age]]=34, "25-34", Table4[[#This Row],[Age]]&lt;=49, "35-49", Table4[[#This Row],[Age]]&lt;=64, "50-64", Table4[[#This Row],[Age]]&gt;=65, "65+")</f>
        <v>35-49</v>
      </c>
      <c r="X731" t="str">
        <f>_xlfn.XLOOKUP(Table4[[#This Row],[StoreID]],Stores!A:A,Stores!B:B, "Not found")</f>
        <v>MegaMart New Michele</v>
      </c>
      <c r="Y731" t="str">
        <f>_xlfn.XLOOKUP(Table4[[#This Row],[StoreID]],Stores!A:A,Stores!C:C, "Not Found")</f>
        <v>New Michele</v>
      </c>
      <c r="Z731" t="str">
        <f>_xlfn.XLOOKUP(Table4[[#This Row],[StoreID]],Stores!A:A,Stores!D:D, "Not Found")</f>
        <v>West</v>
      </c>
    </row>
    <row r="732" spans="1:26">
      <c r="A732" t="s">
        <v>1598</v>
      </c>
      <c r="B732" s="1">
        <v>45752</v>
      </c>
      <c r="C732" t="s">
        <v>390</v>
      </c>
      <c r="D732" t="s">
        <v>761</v>
      </c>
      <c r="E732" t="s">
        <v>835</v>
      </c>
      <c r="F732">
        <v>1</v>
      </c>
      <c r="G732">
        <v>0.15</v>
      </c>
      <c r="H732" t="s">
        <v>868</v>
      </c>
      <c r="I732" s="4">
        <f>Table4[[#This Row],[Quantity]]*Table4[[#This Row],[UnitPrice]]</f>
        <v>1762.92</v>
      </c>
      <c r="J732" s="4">
        <f>Table4[[#This Row],[Gross Revenue]]*(1-Table4[[#This Row],[Discount]])</f>
        <v>1498.482</v>
      </c>
      <c r="K732" s="4">
        <f>Table4[[#This Row],[Quantity]]*Table4[[#This Row],[CostPrice]]</f>
        <v>1346.48</v>
      </c>
      <c r="L732" s="4">
        <f>Table4[[#This Row],[Net Revenue]]-Table4[[#This Row],[Total Cost]]</f>
        <v>152.00199999999995</v>
      </c>
      <c r="M732" t="str">
        <f>_xlfn.XLOOKUP(Table4[[#This Row],[ProductID]], Products!A:A,Products!B:B, "Not Found")</f>
        <v>Traditional Laptop</v>
      </c>
      <c r="N732" t="str">
        <f>TEXT(Table4[[#This Row],[Date]], "mmm")</f>
        <v>Apr</v>
      </c>
      <c r="O732" t="str">
        <f>TEXT(Table4[[#This Row],[Date]], "yyyy")</f>
        <v>2025</v>
      </c>
      <c r="P732" t="str">
        <f>_xlfn.XLOOKUP(Table4[[#This Row],[ProductID]],Products!A:A,Products!C:C, "Not Found")</f>
        <v>Electronics</v>
      </c>
      <c r="Q732" t="str">
        <f>_xlfn.XLOOKUP(Table4[[#This Row],[ProductID]],Products!A:A,Products!D:D,"Not Found")</f>
        <v>Laptop</v>
      </c>
      <c r="R732">
        <f>_xlfn.XLOOKUP(Table4[[#This Row],[ProductID]],Products!A:A,Products!E:E,"Not Found")</f>
        <v>1762.92</v>
      </c>
      <c r="S732">
        <f>_xlfn.XLOOKUP(Table4[[#This Row],[ProductID]],Products!A:A,Products!F:F, "Not Found")</f>
        <v>1346.48</v>
      </c>
      <c r="T732" t="str">
        <f>_xlfn.XLOOKUP(Table4[[#This Row],[CustomerID]],Customers!A:A,Customers!D:D, "Not Found")</f>
        <v>M</v>
      </c>
      <c r="U732" s="6">
        <f>_xlfn.XLOOKUP(Table4[[#This Row],[CustomerID]],Customers!A:A,Customers!E:E, "Not Found")</f>
        <v>23821</v>
      </c>
      <c r="V732">
        <f ca="1">DATEDIF(Table4[[#This Row],[CustomerBirthday]], TODAY(), "Y")</f>
        <v>61</v>
      </c>
      <c r="W732" t="str" cm="1">
        <f t="array" aca="1" ref="W732" ca="1">_xlfn.IFS(Table4[[#This Row],[Age]]&lt;25, "Under 25",Table4[[#This Row],[Age]]=34, "25-34", Table4[[#This Row],[Age]]&lt;=49, "35-49", Table4[[#This Row],[Age]]&lt;=64, "50-64", Table4[[#This Row],[Age]]&gt;=65, "65+")</f>
        <v>50-64</v>
      </c>
      <c r="X732" t="str">
        <f>_xlfn.XLOOKUP(Table4[[#This Row],[StoreID]],Stores!A:A,Stores!B:B, "Not found")</f>
        <v>MegaMart Peckmouth</v>
      </c>
      <c r="Y732" t="str">
        <f>_xlfn.XLOOKUP(Table4[[#This Row],[StoreID]],Stores!A:A,Stores!C:C, "Not Found")</f>
        <v>Peckmouth</v>
      </c>
      <c r="Z732" t="str">
        <f>_xlfn.XLOOKUP(Table4[[#This Row],[StoreID]],Stores!A:A,Stores!D:D, "Not Found")</f>
        <v>East</v>
      </c>
    </row>
    <row r="733" spans="1:26">
      <c r="A733" t="s">
        <v>1599</v>
      </c>
      <c r="B733" s="1">
        <v>45868</v>
      </c>
      <c r="C733" t="s">
        <v>533</v>
      </c>
      <c r="D733" t="s">
        <v>722</v>
      </c>
      <c r="E733" t="s">
        <v>842</v>
      </c>
      <c r="F733">
        <v>1</v>
      </c>
      <c r="G733">
        <v>0.15</v>
      </c>
      <c r="H733" t="s">
        <v>868</v>
      </c>
      <c r="I733" s="4">
        <f>Table4[[#This Row],[Quantity]]*Table4[[#This Row],[UnitPrice]]</f>
        <v>1853.77</v>
      </c>
      <c r="J733" s="4">
        <f>Table4[[#This Row],[Gross Revenue]]*(1-Table4[[#This Row],[Discount]])</f>
        <v>1575.7045000000001</v>
      </c>
      <c r="K733" s="4">
        <f>Table4[[#This Row],[Quantity]]*Table4[[#This Row],[CostPrice]]</f>
        <v>1363.52</v>
      </c>
      <c r="L733" s="4">
        <f>Table4[[#This Row],[Net Revenue]]-Table4[[#This Row],[Total Cost]]</f>
        <v>212.18450000000007</v>
      </c>
      <c r="M733" t="str">
        <f>_xlfn.XLOOKUP(Table4[[#This Row],[ProductID]], Products!A:A,Products!B:B, "Not Found")</f>
        <v>Four Accessories</v>
      </c>
      <c r="N733" t="str">
        <f>TEXT(Table4[[#This Row],[Date]], "mmm")</f>
        <v>Jul</v>
      </c>
      <c r="O733" t="str">
        <f>TEXT(Table4[[#This Row],[Date]], "yyyy")</f>
        <v>2025</v>
      </c>
      <c r="P733" t="str">
        <f>_xlfn.XLOOKUP(Table4[[#This Row],[ProductID]],Products!A:A,Products!C:C, "Not Found")</f>
        <v>Fashion</v>
      </c>
      <c r="Q733" t="str">
        <f>_xlfn.XLOOKUP(Table4[[#This Row],[ProductID]],Products!A:A,Products!D:D,"Not Found")</f>
        <v>Accessories</v>
      </c>
      <c r="R733">
        <f>_xlfn.XLOOKUP(Table4[[#This Row],[ProductID]],Products!A:A,Products!E:E,"Not Found")</f>
        <v>1853.77</v>
      </c>
      <c r="S733">
        <f>_xlfn.XLOOKUP(Table4[[#This Row],[ProductID]],Products!A:A,Products!F:F, "Not Found")</f>
        <v>1363.52</v>
      </c>
      <c r="T733" t="str">
        <f>_xlfn.XLOOKUP(Table4[[#This Row],[CustomerID]],Customers!A:A,Customers!D:D, "Not Found")</f>
        <v>F</v>
      </c>
      <c r="U733" s="6">
        <f>_xlfn.XLOOKUP(Table4[[#This Row],[CustomerID]],Customers!A:A,Customers!E:E, "Not Found")</f>
        <v>24506</v>
      </c>
      <c r="V733">
        <f ca="1">DATEDIF(Table4[[#This Row],[CustomerBirthday]], TODAY(), "Y")</f>
        <v>59</v>
      </c>
      <c r="W733" t="str" cm="1">
        <f t="array" aca="1" ref="W733" ca="1">_xlfn.IFS(Table4[[#This Row],[Age]]&lt;25, "Under 25",Table4[[#This Row],[Age]]=34, "25-34", Table4[[#This Row],[Age]]&lt;=49, "35-49", Table4[[#This Row],[Age]]&lt;=64, "50-64", Table4[[#This Row],[Age]]&gt;=65, "65+")</f>
        <v>50-64</v>
      </c>
      <c r="X733" t="str">
        <f>_xlfn.XLOOKUP(Table4[[#This Row],[StoreID]],Stores!A:A,Stores!B:B, "Not found")</f>
        <v>MegaMart Brianahaven</v>
      </c>
      <c r="Y733" t="str">
        <f>_xlfn.XLOOKUP(Table4[[#This Row],[StoreID]],Stores!A:A,Stores!C:C, "Not Found")</f>
        <v>Brianahaven</v>
      </c>
      <c r="Z733" t="str">
        <f>_xlfn.XLOOKUP(Table4[[#This Row],[StoreID]],Stores!A:A,Stores!D:D, "Not Found")</f>
        <v>North</v>
      </c>
    </row>
    <row r="734" spans="1:26">
      <c r="A734" t="s">
        <v>1600</v>
      </c>
      <c r="B734" s="1">
        <v>45536</v>
      </c>
      <c r="C734" t="s">
        <v>306</v>
      </c>
      <c r="D734" t="s">
        <v>715</v>
      </c>
      <c r="E734" t="s">
        <v>831</v>
      </c>
      <c r="F734">
        <v>4</v>
      </c>
      <c r="G734">
        <v>0</v>
      </c>
      <c r="H734" t="s">
        <v>875</v>
      </c>
      <c r="I734" s="4">
        <f>Table4[[#This Row],[Quantity]]*Table4[[#This Row],[UnitPrice]]</f>
        <v>3275.04</v>
      </c>
      <c r="J734" s="4">
        <f>Table4[[#This Row],[Gross Revenue]]*(1-Table4[[#This Row],[Discount]])</f>
        <v>3275.04</v>
      </c>
      <c r="K734" s="4">
        <f>Table4[[#This Row],[Quantity]]*Table4[[#This Row],[CostPrice]]</f>
        <v>2110.48</v>
      </c>
      <c r="L734" s="4">
        <f>Table4[[#This Row],[Net Revenue]]-Table4[[#This Row],[Total Cost]]</f>
        <v>1164.56</v>
      </c>
      <c r="M734" t="str">
        <f>_xlfn.XLOOKUP(Table4[[#This Row],[ProductID]], Products!A:A,Products!B:B, "Not Found")</f>
        <v>Audience Television</v>
      </c>
      <c r="N734" t="str">
        <f>TEXT(Table4[[#This Row],[Date]], "mmm")</f>
        <v>Sep</v>
      </c>
      <c r="O734" t="str">
        <f>TEXT(Table4[[#This Row],[Date]], "yyyy")</f>
        <v>2024</v>
      </c>
      <c r="P734" t="str">
        <f>_xlfn.XLOOKUP(Table4[[#This Row],[ProductID]],Products!A:A,Products!C:C, "Not Found")</f>
        <v>Electronics</v>
      </c>
      <c r="Q734" t="str">
        <f>_xlfn.XLOOKUP(Table4[[#This Row],[ProductID]],Products!A:A,Products!D:D,"Not Found")</f>
        <v>Television</v>
      </c>
      <c r="R734">
        <f>_xlfn.XLOOKUP(Table4[[#This Row],[ProductID]],Products!A:A,Products!E:E,"Not Found")</f>
        <v>818.76</v>
      </c>
      <c r="S734">
        <f>_xlfn.XLOOKUP(Table4[[#This Row],[ProductID]],Products!A:A,Products!F:F, "Not Found")</f>
        <v>527.62</v>
      </c>
      <c r="T734" t="str">
        <f>_xlfn.XLOOKUP(Table4[[#This Row],[CustomerID]],Customers!A:A,Customers!D:D, "Not Found")</f>
        <v>F</v>
      </c>
      <c r="U734" s="6">
        <f>_xlfn.XLOOKUP(Table4[[#This Row],[CustomerID]],Customers!A:A,Customers!E:E, "Not Found")</f>
        <v>32344</v>
      </c>
      <c r="V734">
        <f ca="1">DATEDIF(Table4[[#This Row],[CustomerBirthday]], TODAY(), "Y")</f>
        <v>38</v>
      </c>
      <c r="W734" t="str" cm="1">
        <f t="array" aca="1" ref="W734" ca="1">_xlfn.IFS(Table4[[#This Row],[Age]]&lt;25, "Under 25",Table4[[#This Row],[Age]]=34, "25-34", Table4[[#This Row],[Age]]&lt;=49, "35-49", Table4[[#This Row],[Age]]&lt;=64, "50-64", Table4[[#This Row],[Age]]&gt;=65, "65+")</f>
        <v>35-49</v>
      </c>
      <c r="X734" t="str">
        <f>_xlfn.XLOOKUP(Table4[[#This Row],[StoreID]],Stores!A:A,Stores!B:B, "Not found")</f>
        <v>MegaMart Jimenezborough</v>
      </c>
      <c r="Y734" t="str">
        <f>_xlfn.XLOOKUP(Table4[[#This Row],[StoreID]],Stores!A:A,Stores!C:C, "Not Found")</f>
        <v>Jimenezborough</v>
      </c>
      <c r="Z734" t="str">
        <f>_xlfn.XLOOKUP(Table4[[#This Row],[StoreID]],Stores!A:A,Stores!D:D, "Not Found")</f>
        <v>South</v>
      </c>
    </row>
    <row r="735" spans="1:26">
      <c r="A735" t="s">
        <v>1601</v>
      </c>
      <c r="B735" s="1">
        <v>45249</v>
      </c>
      <c r="C735" t="s">
        <v>390</v>
      </c>
      <c r="D735" t="s">
        <v>806</v>
      </c>
      <c r="E735" t="s">
        <v>842</v>
      </c>
      <c r="F735">
        <v>1</v>
      </c>
      <c r="G735">
        <v>0</v>
      </c>
      <c r="H735" t="s">
        <v>875</v>
      </c>
      <c r="I735" s="4">
        <f>Table4[[#This Row],[Quantity]]*Table4[[#This Row],[UnitPrice]]</f>
        <v>1745.61</v>
      </c>
      <c r="J735" s="4">
        <f>Table4[[#This Row],[Gross Revenue]]*(1-Table4[[#This Row],[Discount]])</f>
        <v>1745.61</v>
      </c>
      <c r="K735" s="4">
        <f>Table4[[#This Row],[Quantity]]*Table4[[#This Row],[CostPrice]]</f>
        <v>1322.44</v>
      </c>
      <c r="L735" s="4">
        <f>Table4[[#This Row],[Net Revenue]]-Table4[[#This Row],[Total Cost]]</f>
        <v>423.16999999999985</v>
      </c>
      <c r="M735" t="str">
        <f>_xlfn.XLOOKUP(Table4[[#This Row],[ProductID]], Products!A:A,Products!B:B, "Not Found")</f>
        <v>Piece Headphones</v>
      </c>
      <c r="N735" t="str">
        <f>TEXT(Table4[[#This Row],[Date]], "mmm")</f>
        <v>Nov</v>
      </c>
      <c r="O735" t="str">
        <f>TEXT(Table4[[#This Row],[Date]], "yyyy")</f>
        <v>2023</v>
      </c>
      <c r="P735" t="str">
        <f>_xlfn.XLOOKUP(Table4[[#This Row],[ProductID]],Products!A:A,Products!C:C, "Not Found")</f>
        <v>Electronics</v>
      </c>
      <c r="Q735" t="str">
        <f>_xlfn.XLOOKUP(Table4[[#This Row],[ProductID]],Products!A:A,Products!D:D,"Not Found")</f>
        <v>Headphones</v>
      </c>
      <c r="R735">
        <f>_xlfn.XLOOKUP(Table4[[#This Row],[ProductID]],Products!A:A,Products!E:E,"Not Found")</f>
        <v>1745.61</v>
      </c>
      <c r="S735">
        <f>_xlfn.XLOOKUP(Table4[[#This Row],[ProductID]],Products!A:A,Products!F:F, "Not Found")</f>
        <v>1322.44</v>
      </c>
      <c r="T735" t="str">
        <f>_xlfn.XLOOKUP(Table4[[#This Row],[CustomerID]],Customers!A:A,Customers!D:D, "Not Found")</f>
        <v>M</v>
      </c>
      <c r="U735" s="6">
        <f>_xlfn.XLOOKUP(Table4[[#This Row],[CustomerID]],Customers!A:A,Customers!E:E, "Not Found")</f>
        <v>23821</v>
      </c>
      <c r="V735">
        <f ca="1">DATEDIF(Table4[[#This Row],[CustomerBirthday]], TODAY(), "Y")</f>
        <v>61</v>
      </c>
      <c r="W735" t="str" cm="1">
        <f t="array" aca="1" ref="W735" ca="1">_xlfn.IFS(Table4[[#This Row],[Age]]&lt;25, "Under 25",Table4[[#This Row],[Age]]=34, "25-34", Table4[[#This Row],[Age]]&lt;=49, "35-49", Table4[[#This Row],[Age]]&lt;=64, "50-64", Table4[[#This Row],[Age]]&gt;=65, "65+")</f>
        <v>50-64</v>
      </c>
      <c r="X735" t="str">
        <f>_xlfn.XLOOKUP(Table4[[#This Row],[StoreID]],Stores!A:A,Stores!B:B, "Not found")</f>
        <v>MegaMart Brianahaven</v>
      </c>
      <c r="Y735" t="str">
        <f>_xlfn.XLOOKUP(Table4[[#This Row],[StoreID]],Stores!A:A,Stores!C:C, "Not Found")</f>
        <v>Brianahaven</v>
      </c>
      <c r="Z735" t="str">
        <f>_xlfn.XLOOKUP(Table4[[#This Row],[StoreID]],Stores!A:A,Stores!D:D, "Not Found")</f>
        <v>North</v>
      </c>
    </row>
    <row r="736" spans="1:26">
      <c r="A736" t="s">
        <v>1602</v>
      </c>
      <c r="B736" s="1">
        <v>45718</v>
      </c>
      <c r="C736" t="s">
        <v>556</v>
      </c>
      <c r="D736" t="s">
        <v>725</v>
      </c>
      <c r="E736" t="s">
        <v>846</v>
      </c>
      <c r="F736">
        <v>3</v>
      </c>
      <c r="G736">
        <v>0.05</v>
      </c>
      <c r="H736" t="s">
        <v>868</v>
      </c>
      <c r="I736" s="4">
        <f>Table4[[#This Row],[Quantity]]*Table4[[#This Row],[UnitPrice]]</f>
        <v>4188.66</v>
      </c>
      <c r="J736" s="4">
        <f>Table4[[#This Row],[Gross Revenue]]*(1-Table4[[#This Row],[Discount]])</f>
        <v>3979.2269999999999</v>
      </c>
      <c r="K736" s="4">
        <f>Table4[[#This Row],[Quantity]]*Table4[[#This Row],[CostPrice]]</f>
        <v>3012.27</v>
      </c>
      <c r="L736" s="4">
        <f>Table4[[#This Row],[Net Revenue]]-Table4[[#This Row],[Total Cost]]</f>
        <v>966.95699999999988</v>
      </c>
      <c r="M736" t="str">
        <f>_xlfn.XLOOKUP(Table4[[#This Row],[ProductID]], Products!A:A,Products!B:B, "Not Found")</f>
        <v>Knowledge Bags</v>
      </c>
      <c r="N736" t="str">
        <f>TEXT(Table4[[#This Row],[Date]], "mmm")</f>
        <v>Mar</v>
      </c>
      <c r="O736" t="str">
        <f>TEXT(Table4[[#This Row],[Date]], "yyyy")</f>
        <v>2025</v>
      </c>
      <c r="P736" t="str">
        <f>_xlfn.XLOOKUP(Table4[[#This Row],[ProductID]],Products!A:A,Products!C:C, "Not Found")</f>
        <v>Fashion</v>
      </c>
      <c r="Q736" t="str">
        <f>_xlfn.XLOOKUP(Table4[[#This Row],[ProductID]],Products!A:A,Products!D:D,"Not Found")</f>
        <v>Bags</v>
      </c>
      <c r="R736">
        <f>_xlfn.XLOOKUP(Table4[[#This Row],[ProductID]],Products!A:A,Products!E:E,"Not Found")</f>
        <v>1396.22</v>
      </c>
      <c r="S736">
        <f>_xlfn.XLOOKUP(Table4[[#This Row],[ProductID]],Products!A:A,Products!F:F, "Not Found")</f>
        <v>1004.09</v>
      </c>
      <c r="T736" t="str">
        <f>_xlfn.XLOOKUP(Table4[[#This Row],[CustomerID]],Customers!A:A,Customers!D:D, "Not Found")</f>
        <v>M</v>
      </c>
      <c r="U736" s="6">
        <f>_xlfn.XLOOKUP(Table4[[#This Row],[CustomerID]],Customers!A:A,Customers!E:E, "Not Found")</f>
        <v>24005</v>
      </c>
      <c r="V736">
        <f ca="1">DATEDIF(Table4[[#This Row],[CustomerBirthday]], TODAY(), "Y")</f>
        <v>60</v>
      </c>
      <c r="W736" t="str" cm="1">
        <f t="array" aca="1" ref="W736" ca="1">_xlfn.IFS(Table4[[#This Row],[Age]]&lt;25, "Under 25",Table4[[#This Row],[Age]]=34, "25-34", Table4[[#This Row],[Age]]&lt;=49, "35-49", Table4[[#This Row],[Age]]&lt;=64, "50-64", Table4[[#This Row],[Age]]&gt;=65, "65+")</f>
        <v>50-64</v>
      </c>
      <c r="X736" t="str">
        <f>_xlfn.XLOOKUP(Table4[[#This Row],[StoreID]],Stores!A:A,Stores!B:B, "Not found")</f>
        <v>MegaMart Johnmouth</v>
      </c>
      <c r="Y736" t="str">
        <f>_xlfn.XLOOKUP(Table4[[#This Row],[StoreID]],Stores!A:A,Stores!C:C, "Not Found")</f>
        <v>Johnmouth</v>
      </c>
      <c r="Z736" t="str">
        <f>_xlfn.XLOOKUP(Table4[[#This Row],[StoreID]],Stores!A:A,Stores!D:D, "Not Found")</f>
        <v>East</v>
      </c>
    </row>
    <row r="737" spans="1:26">
      <c r="A737" t="s">
        <v>1603</v>
      </c>
      <c r="B737" s="1">
        <v>45885</v>
      </c>
      <c r="C737" t="s">
        <v>331</v>
      </c>
      <c r="D737" t="s">
        <v>820</v>
      </c>
      <c r="E737" t="s">
        <v>839</v>
      </c>
      <c r="F737">
        <v>1</v>
      </c>
      <c r="G737">
        <v>0.05</v>
      </c>
      <c r="H737" t="s">
        <v>868</v>
      </c>
      <c r="I737" s="4">
        <f>Table4[[#This Row],[Quantity]]*Table4[[#This Row],[UnitPrice]]</f>
        <v>1197.18</v>
      </c>
      <c r="J737" s="4">
        <f>Table4[[#This Row],[Gross Revenue]]*(1-Table4[[#This Row],[Discount]])</f>
        <v>1137.3209999999999</v>
      </c>
      <c r="K737" s="4">
        <f>Table4[[#This Row],[Quantity]]*Table4[[#This Row],[CostPrice]]</f>
        <v>722.74</v>
      </c>
      <c r="L737" s="4">
        <f>Table4[[#This Row],[Net Revenue]]-Table4[[#This Row],[Total Cost]]</f>
        <v>414.5809999999999</v>
      </c>
      <c r="M737" t="str">
        <f>_xlfn.XLOOKUP(Table4[[#This Row],[ProductID]], Products!A:A,Products!B:B, "Not Found")</f>
        <v>Or Smartphone</v>
      </c>
      <c r="N737" t="str">
        <f>TEXT(Table4[[#This Row],[Date]], "mmm")</f>
        <v>Aug</v>
      </c>
      <c r="O737" t="str">
        <f>TEXT(Table4[[#This Row],[Date]], "yyyy")</f>
        <v>2025</v>
      </c>
      <c r="P737" t="str">
        <f>_xlfn.XLOOKUP(Table4[[#This Row],[ProductID]],Products!A:A,Products!C:C, "Not Found")</f>
        <v>Electronics</v>
      </c>
      <c r="Q737" t="str">
        <f>_xlfn.XLOOKUP(Table4[[#This Row],[ProductID]],Products!A:A,Products!D:D,"Not Found")</f>
        <v>Smartphone</v>
      </c>
      <c r="R737">
        <f>_xlfn.XLOOKUP(Table4[[#This Row],[ProductID]],Products!A:A,Products!E:E,"Not Found")</f>
        <v>1197.18</v>
      </c>
      <c r="S737">
        <f>_xlfn.XLOOKUP(Table4[[#This Row],[ProductID]],Products!A:A,Products!F:F, "Not Found")</f>
        <v>722.74</v>
      </c>
      <c r="T737" t="str">
        <f>_xlfn.XLOOKUP(Table4[[#This Row],[CustomerID]],Customers!A:A,Customers!D:D, "Not Found")</f>
        <v>F</v>
      </c>
      <c r="U737" s="6">
        <f>_xlfn.XLOOKUP(Table4[[#This Row],[CustomerID]],Customers!A:A,Customers!E:E, "Not Found")</f>
        <v>35714</v>
      </c>
      <c r="V737">
        <f ca="1">DATEDIF(Table4[[#This Row],[CustomerBirthday]], TODAY(), "Y")</f>
        <v>28</v>
      </c>
      <c r="W737" t="str" cm="1">
        <f t="array" aca="1" ref="W737" ca="1">_xlfn.IFS(Table4[[#This Row],[Age]]&lt;25, "Under 25",Table4[[#This Row],[Age]]=34, "25-34", Table4[[#This Row],[Age]]&lt;=49, "35-49", Table4[[#This Row],[Age]]&lt;=64, "50-64", Table4[[#This Row],[Age]]&gt;=65, "65+")</f>
        <v>35-49</v>
      </c>
      <c r="X737" t="str">
        <f>_xlfn.XLOOKUP(Table4[[#This Row],[StoreID]],Stores!A:A,Stores!B:B, "Not found")</f>
        <v>MegaMart New Michele</v>
      </c>
      <c r="Y737" t="str">
        <f>_xlfn.XLOOKUP(Table4[[#This Row],[StoreID]],Stores!A:A,Stores!C:C, "Not Found")</f>
        <v>New Michele</v>
      </c>
      <c r="Z737" t="str">
        <f>_xlfn.XLOOKUP(Table4[[#This Row],[StoreID]],Stores!A:A,Stores!D:D, "Not Found")</f>
        <v>West</v>
      </c>
    </row>
    <row r="738" spans="1:26">
      <c r="A738" t="s">
        <v>1604</v>
      </c>
      <c r="B738" s="1">
        <v>45299</v>
      </c>
      <c r="C738" t="s">
        <v>320</v>
      </c>
      <c r="D738" t="s">
        <v>755</v>
      </c>
      <c r="E738" t="s">
        <v>846</v>
      </c>
      <c r="F738">
        <v>5</v>
      </c>
      <c r="G738">
        <v>0.15</v>
      </c>
      <c r="H738" t="s">
        <v>865</v>
      </c>
      <c r="I738" s="4">
        <f>Table4[[#This Row],[Quantity]]*Table4[[#This Row],[UnitPrice]]</f>
        <v>9293.75</v>
      </c>
      <c r="J738" s="4">
        <f>Table4[[#This Row],[Gross Revenue]]*(1-Table4[[#This Row],[Discount]])</f>
        <v>7899.6875</v>
      </c>
      <c r="K738" s="4">
        <f>Table4[[#This Row],[Quantity]]*Table4[[#This Row],[CostPrice]]</f>
        <v>7255.8</v>
      </c>
      <c r="L738" s="4">
        <f>Table4[[#This Row],[Net Revenue]]-Table4[[#This Row],[Total Cost]]</f>
        <v>643.88749999999982</v>
      </c>
      <c r="M738" t="str">
        <f>_xlfn.XLOOKUP(Table4[[#This Row],[ProductID]], Products!A:A,Products!B:B, "Not Found")</f>
        <v>House Accessories</v>
      </c>
      <c r="N738" t="str">
        <f>TEXT(Table4[[#This Row],[Date]], "mmm")</f>
        <v>Jan</v>
      </c>
      <c r="O738" t="str">
        <f>TEXT(Table4[[#This Row],[Date]], "yyyy")</f>
        <v>2024</v>
      </c>
      <c r="P738" t="str">
        <f>_xlfn.XLOOKUP(Table4[[#This Row],[ProductID]],Products!A:A,Products!C:C, "Not Found")</f>
        <v>Fashion</v>
      </c>
      <c r="Q738" t="str">
        <f>_xlfn.XLOOKUP(Table4[[#This Row],[ProductID]],Products!A:A,Products!D:D,"Not Found")</f>
        <v>Accessories</v>
      </c>
      <c r="R738">
        <f>_xlfn.XLOOKUP(Table4[[#This Row],[ProductID]],Products!A:A,Products!E:E,"Not Found")</f>
        <v>1858.75</v>
      </c>
      <c r="S738">
        <f>_xlfn.XLOOKUP(Table4[[#This Row],[ProductID]],Products!A:A,Products!F:F, "Not Found")</f>
        <v>1451.16</v>
      </c>
      <c r="T738" t="str">
        <f>_xlfn.XLOOKUP(Table4[[#This Row],[CustomerID]],Customers!A:A,Customers!D:D, "Not Found")</f>
        <v>M</v>
      </c>
      <c r="U738" s="6">
        <f>_xlfn.XLOOKUP(Table4[[#This Row],[CustomerID]],Customers!A:A,Customers!E:E, "Not Found")</f>
        <v>28937</v>
      </c>
      <c r="V738">
        <f ca="1">DATEDIF(Table4[[#This Row],[CustomerBirthday]], TODAY(), "Y")</f>
        <v>47</v>
      </c>
      <c r="W738" t="str" cm="1">
        <f t="array" aca="1" ref="W738" ca="1">_xlfn.IFS(Table4[[#This Row],[Age]]&lt;25, "Under 25",Table4[[#This Row],[Age]]=34, "25-34", Table4[[#This Row],[Age]]&lt;=49, "35-49", Table4[[#This Row],[Age]]&lt;=64, "50-64", Table4[[#This Row],[Age]]&gt;=65, "65+")</f>
        <v>35-49</v>
      </c>
      <c r="X738" t="str">
        <f>_xlfn.XLOOKUP(Table4[[#This Row],[StoreID]],Stores!A:A,Stores!B:B, "Not found")</f>
        <v>MegaMart Johnmouth</v>
      </c>
      <c r="Y738" t="str">
        <f>_xlfn.XLOOKUP(Table4[[#This Row],[StoreID]],Stores!A:A,Stores!C:C, "Not Found")</f>
        <v>Johnmouth</v>
      </c>
      <c r="Z738" t="str">
        <f>_xlfn.XLOOKUP(Table4[[#This Row],[StoreID]],Stores!A:A,Stores!D:D, "Not Found")</f>
        <v>East</v>
      </c>
    </row>
    <row r="739" spans="1:26">
      <c r="A739" t="s">
        <v>1605</v>
      </c>
      <c r="B739" s="1">
        <v>45517</v>
      </c>
      <c r="C739" t="s">
        <v>650</v>
      </c>
      <c r="D739" t="s">
        <v>806</v>
      </c>
      <c r="E739" t="s">
        <v>842</v>
      </c>
      <c r="F739">
        <v>1</v>
      </c>
      <c r="G739">
        <v>0</v>
      </c>
      <c r="H739" t="s">
        <v>871</v>
      </c>
      <c r="I739" s="4">
        <f>Table4[[#This Row],[Quantity]]*Table4[[#This Row],[UnitPrice]]</f>
        <v>1745.61</v>
      </c>
      <c r="J739" s="4">
        <f>Table4[[#This Row],[Gross Revenue]]*(1-Table4[[#This Row],[Discount]])</f>
        <v>1745.61</v>
      </c>
      <c r="K739" s="4">
        <f>Table4[[#This Row],[Quantity]]*Table4[[#This Row],[CostPrice]]</f>
        <v>1322.44</v>
      </c>
      <c r="L739" s="4">
        <f>Table4[[#This Row],[Net Revenue]]-Table4[[#This Row],[Total Cost]]</f>
        <v>423.16999999999985</v>
      </c>
      <c r="M739" t="str">
        <f>_xlfn.XLOOKUP(Table4[[#This Row],[ProductID]], Products!A:A,Products!B:B, "Not Found")</f>
        <v>Piece Headphones</v>
      </c>
      <c r="N739" t="str">
        <f>TEXT(Table4[[#This Row],[Date]], "mmm")</f>
        <v>Aug</v>
      </c>
      <c r="O739" t="str">
        <f>TEXT(Table4[[#This Row],[Date]], "yyyy")</f>
        <v>2024</v>
      </c>
      <c r="P739" t="str">
        <f>_xlfn.XLOOKUP(Table4[[#This Row],[ProductID]],Products!A:A,Products!C:C, "Not Found")</f>
        <v>Electronics</v>
      </c>
      <c r="Q739" t="str">
        <f>_xlfn.XLOOKUP(Table4[[#This Row],[ProductID]],Products!A:A,Products!D:D,"Not Found")</f>
        <v>Headphones</v>
      </c>
      <c r="R739">
        <f>_xlfn.XLOOKUP(Table4[[#This Row],[ProductID]],Products!A:A,Products!E:E,"Not Found")</f>
        <v>1745.61</v>
      </c>
      <c r="S739">
        <f>_xlfn.XLOOKUP(Table4[[#This Row],[ProductID]],Products!A:A,Products!F:F, "Not Found")</f>
        <v>1322.44</v>
      </c>
      <c r="T739" t="str">
        <f>_xlfn.XLOOKUP(Table4[[#This Row],[CustomerID]],Customers!A:A,Customers!D:D, "Not Found")</f>
        <v>M</v>
      </c>
      <c r="U739" s="6">
        <f>_xlfn.XLOOKUP(Table4[[#This Row],[CustomerID]],Customers!A:A,Customers!E:E, "Not Found")</f>
        <v>37724</v>
      </c>
      <c r="V739">
        <f ca="1">DATEDIF(Table4[[#This Row],[CustomerBirthday]], TODAY(), "Y")</f>
        <v>23</v>
      </c>
      <c r="W739" t="str" cm="1">
        <f t="array" aca="1" ref="W739" ca="1">_xlfn.IFS(Table4[[#This Row],[Age]]&lt;25, "Under 25",Table4[[#This Row],[Age]]=34, "25-34", Table4[[#This Row],[Age]]&lt;=49, "35-49", Table4[[#This Row],[Age]]&lt;=64, "50-64", Table4[[#This Row],[Age]]&gt;=65, "65+")</f>
        <v>Under 25</v>
      </c>
      <c r="X739" t="str">
        <f>_xlfn.XLOOKUP(Table4[[#This Row],[StoreID]],Stores!A:A,Stores!B:B, "Not found")</f>
        <v>MegaMart Brianahaven</v>
      </c>
      <c r="Y739" t="str">
        <f>_xlfn.XLOOKUP(Table4[[#This Row],[StoreID]],Stores!A:A,Stores!C:C, "Not Found")</f>
        <v>Brianahaven</v>
      </c>
      <c r="Z739" t="str">
        <f>_xlfn.XLOOKUP(Table4[[#This Row],[StoreID]],Stores!A:A,Stores!D:D, "Not Found")</f>
        <v>North</v>
      </c>
    </row>
    <row r="740" spans="1:26">
      <c r="A740" t="s">
        <v>1606</v>
      </c>
      <c r="B740" s="1">
        <v>45624</v>
      </c>
      <c r="C740" t="s">
        <v>7</v>
      </c>
      <c r="D740" t="s">
        <v>725</v>
      </c>
      <c r="E740" t="s">
        <v>839</v>
      </c>
      <c r="F740">
        <v>3</v>
      </c>
      <c r="G740">
        <v>0.1</v>
      </c>
      <c r="H740" t="s">
        <v>865</v>
      </c>
      <c r="I740" s="4">
        <f>Table4[[#This Row],[Quantity]]*Table4[[#This Row],[UnitPrice]]</f>
        <v>4188.66</v>
      </c>
      <c r="J740" s="4">
        <f>Table4[[#This Row],[Gross Revenue]]*(1-Table4[[#This Row],[Discount]])</f>
        <v>3769.7939999999999</v>
      </c>
      <c r="K740" s="4">
        <f>Table4[[#This Row],[Quantity]]*Table4[[#This Row],[CostPrice]]</f>
        <v>3012.27</v>
      </c>
      <c r="L740" s="4">
        <f>Table4[[#This Row],[Net Revenue]]-Table4[[#This Row],[Total Cost]]</f>
        <v>757.52399999999989</v>
      </c>
      <c r="M740" t="str">
        <f>_xlfn.XLOOKUP(Table4[[#This Row],[ProductID]], Products!A:A,Products!B:B, "Not Found")</f>
        <v>Knowledge Bags</v>
      </c>
      <c r="N740" t="str">
        <f>TEXT(Table4[[#This Row],[Date]], "mmm")</f>
        <v>Nov</v>
      </c>
      <c r="O740" t="str">
        <f>TEXT(Table4[[#This Row],[Date]], "yyyy")</f>
        <v>2024</v>
      </c>
      <c r="P740" t="str">
        <f>_xlfn.XLOOKUP(Table4[[#This Row],[ProductID]],Products!A:A,Products!C:C, "Not Found")</f>
        <v>Fashion</v>
      </c>
      <c r="Q740" t="str">
        <f>_xlfn.XLOOKUP(Table4[[#This Row],[ProductID]],Products!A:A,Products!D:D,"Not Found")</f>
        <v>Bags</v>
      </c>
      <c r="R740">
        <f>_xlfn.XLOOKUP(Table4[[#This Row],[ProductID]],Products!A:A,Products!E:E,"Not Found")</f>
        <v>1396.22</v>
      </c>
      <c r="S740">
        <f>_xlfn.XLOOKUP(Table4[[#This Row],[ProductID]],Products!A:A,Products!F:F, "Not Found")</f>
        <v>1004.09</v>
      </c>
      <c r="T740" t="str">
        <f>_xlfn.XLOOKUP(Table4[[#This Row],[CustomerID]],Customers!A:A,Customers!D:D, "Not Found")</f>
        <v>M</v>
      </c>
      <c r="U740" s="6">
        <f>_xlfn.XLOOKUP(Table4[[#This Row],[CustomerID]],Customers!A:A,Customers!E:E, "Not Found")</f>
        <v>35319</v>
      </c>
      <c r="V740">
        <f ca="1">DATEDIF(Table4[[#This Row],[CustomerBirthday]], TODAY(), "Y")</f>
        <v>29</v>
      </c>
      <c r="W740" t="str" cm="1">
        <f t="array" aca="1" ref="W740" ca="1">_xlfn.IFS(Table4[[#This Row],[Age]]&lt;25, "Under 25",Table4[[#This Row],[Age]]=34, "25-34", Table4[[#This Row],[Age]]&lt;=49, "35-49", Table4[[#This Row],[Age]]&lt;=64, "50-64", Table4[[#This Row],[Age]]&gt;=65, "65+")</f>
        <v>35-49</v>
      </c>
      <c r="X740" t="str">
        <f>_xlfn.XLOOKUP(Table4[[#This Row],[StoreID]],Stores!A:A,Stores!B:B, "Not found")</f>
        <v>MegaMart New Michele</v>
      </c>
      <c r="Y740" t="str">
        <f>_xlfn.XLOOKUP(Table4[[#This Row],[StoreID]],Stores!A:A,Stores!C:C, "Not Found")</f>
        <v>New Michele</v>
      </c>
      <c r="Z740" t="str">
        <f>_xlfn.XLOOKUP(Table4[[#This Row],[StoreID]],Stores!A:A,Stores!D:D, "Not Found")</f>
        <v>West</v>
      </c>
    </row>
    <row r="741" spans="1:26">
      <c r="A741" t="s">
        <v>1607</v>
      </c>
      <c r="B741" s="1">
        <v>45207</v>
      </c>
      <c r="C741" t="s">
        <v>636</v>
      </c>
      <c r="D741" t="s">
        <v>800</v>
      </c>
      <c r="E741" t="s">
        <v>831</v>
      </c>
      <c r="F741">
        <v>1</v>
      </c>
      <c r="G741">
        <v>0.05</v>
      </c>
      <c r="H741" t="s">
        <v>868</v>
      </c>
      <c r="I741" s="4">
        <f>Table4[[#This Row],[Quantity]]*Table4[[#This Row],[UnitPrice]]</f>
        <v>1952.65</v>
      </c>
      <c r="J741" s="4">
        <f>Table4[[#This Row],[Gross Revenue]]*(1-Table4[[#This Row],[Discount]])</f>
        <v>1855.0174999999999</v>
      </c>
      <c r="K741" s="4">
        <f>Table4[[#This Row],[Quantity]]*Table4[[#This Row],[CostPrice]]</f>
        <v>1451.27</v>
      </c>
      <c r="L741" s="4">
        <f>Table4[[#This Row],[Net Revenue]]-Table4[[#This Row],[Total Cost]]</f>
        <v>403.74749999999995</v>
      </c>
      <c r="M741" t="str">
        <f>_xlfn.XLOOKUP(Table4[[#This Row],[ProductID]], Products!A:A,Products!B:B, "Not Found")</f>
        <v>Book Television</v>
      </c>
      <c r="N741" t="str">
        <f>TEXT(Table4[[#This Row],[Date]], "mmm")</f>
        <v>Oct</v>
      </c>
      <c r="O741" t="str">
        <f>TEXT(Table4[[#This Row],[Date]], "yyyy")</f>
        <v>2023</v>
      </c>
      <c r="P741" t="str">
        <f>_xlfn.XLOOKUP(Table4[[#This Row],[ProductID]],Products!A:A,Products!C:C, "Not Found")</f>
        <v>Electronics</v>
      </c>
      <c r="Q741" t="str">
        <f>_xlfn.XLOOKUP(Table4[[#This Row],[ProductID]],Products!A:A,Products!D:D,"Not Found")</f>
        <v>Television</v>
      </c>
      <c r="R741">
        <f>_xlfn.XLOOKUP(Table4[[#This Row],[ProductID]],Products!A:A,Products!E:E,"Not Found")</f>
        <v>1952.65</v>
      </c>
      <c r="S741">
        <f>_xlfn.XLOOKUP(Table4[[#This Row],[ProductID]],Products!A:A,Products!F:F, "Not Found")</f>
        <v>1451.27</v>
      </c>
      <c r="T741" t="str">
        <f>_xlfn.XLOOKUP(Table4[[#This Row],[CustomerID]],Customers!A:A,Customers!D:D, "Not Found")</f>
        <v>F</v>
      </c>
      <c r="U741" s="6">
        <f>_xlfn.XLOOKUP(Table4[[#This Row],[CustomerID]],Customers!A:A,Customers!E:E, "Not Found")</f>
        <v>21899</v>
      </c>
      <c r="V741">
        <f ca="1">DATEDIF(Table4[[#This Row],[CustomerBirthday]], TODAY(), "Y")</f>
        <v>66</v>
      </c>
      <c r="W741" t="str" cm="1">
        <f t="array" aca="1" ref="W741" ca="1">_xlfn.IFS(Table4[[#This Row],[Age]]&lt;25, "Under 25",Table4[[#This Row],[Age]]=34, "25-34", Table4[[#This Row],[Age]]&lt;=49, "35-49", Table4[[#This Row],[Age]]&lt;=64, "50-64", Table4[[#This Row],[Age]]&gt;=65, "65+")</f>
        <v>65+</v>
      </c>
      <c r="X741" t="str">
        <f>_xlfn.XLOOKUP(Table4[[#This Row],[StoreID]],Stores!A:A,Stores!B:B, "Not found")</f>
        <v>MegaMart Jimenezborough</v>
      </c>
      <c r="Y741" t="str">
        <f>_xlfn.XLOOKUP(Table4[[#This Row],[StoreID]],Stores!A:A,Stores!C:C, "Not Found")</f>
        <v>Jimenezborough</v>
      </c>
      <c r="Z741" t="str">
        <f>_xlfn.XLOOKUP(Table4[[#This Row],[StoreID]],Stores!A:A,Stores!D:D, "Not Found")</f>
        <v>South</v>
      </c>
    </row>
    <row r="742" spans="1:26">
      <c r="A742" t="s">
        <v>1608</v>
      </c>
      <c r="B742" s="1">
        <v>45211</v>
      </c>
      <c r="C742" t="s">
        <v>141</v>
      </c>
      <c r="D742" t="s">
        <v>824</v>
      </c>
      <c r="E742" t="s">
        <v>842</v>
      </c>
      <c r="F742">
        <v>1</v>
      </c>
      <c r="G742">
        <v>0.1</v>
      </c>
      <c r="H742" t="s">
        <v>871</v>
      </c>
      <c r="I742" s="4">
        <f>Table4[[#This Row],[Quantity]]*Table4[[#This Row],[UnitPrice]]</f>
        <v>388.26</v>
      </c>
      <c r="J742" s="4">
        <f>Table4[[#This Row],[Gross Revenue]]*(1-Table4[[#This Row],[Discount]])</f>
        <v>349.43400000000003</v>
      </c>
      <c r="K742" s="4">
        <f>Table4[[#This Row],[Quantity]]*Table4[[#This Row],[CostPrice]]</f>
        <v>199.3</v>
      </c>
      <c r="L742" s="4">
        <f>Table4[[#This Row],[Net Revenue]]-Table4[[#This Row],[Total Cost]]</f>
        <v>150.13400000000001</v>
      </c>
      <c r="M742" t="str">
        <f>_xlfn.XLOOKUP(Table4[[#This Row],[ProductID]], Products!A:A,Products!B:B, "Not Found")</f>
        <v>Possible Watches</v>
      </c>
      <c r="N742" t="str">
        <f>TEXT(Table4[[#This Row],[Date]], "mmm")</f>
        <v>Oct</v>
      </c>
      <c r="O742" t="str">
        <f>TEXT(Table4[[#This Row],[Date]], "yyyy")</f>
        <v>2023</v>
      </c>
      <c r="P742" t="str">
        <f>_xlfn.XLOOKUP(Table4[[#This Row],[ProductID]],Products!A:A,Products!C:C, "Not Found")</f>
        <v>Fashion</v>
      </c>
      <c r="Q742" t="str">
        <f>_xlfn.XLOOKUP(Table4[[#This Row],[ProductID]],Products!A:A,Products!D:D,"Not Found")</f>
        <v>Watches</v>
      </c>
      <c r="R742">
        <f>_xlfn.XLOOKUP(Table4[[#This Row],[ProductID]],Products!A:A,Products!E:E,"Not Found")</f>
        <v>388.26</v>
      </c>
      <c r="S742">
        <f>_xlfn.XLOOKUP(Table4[[#This Row],[ProductID]],Products!A:A,Products!F:F, "Not Found")</f>
        <v>199.3</v>
      </c>
      <c r="T742" t="str">
        <f>_xlfn.XLOOKUP(Table4[[#This Row],[CustomerID]],Customers!A:A,Customers!D:D, "Not Found")</f>
        <v>M</v>
      </c>
      <c r="U742" s="6">
        <f>_xlfn.XLOOKUP(Table4[[#This Row],[CustomerID]],Customers!A:A,Customers!E:E, "Not Found")</f>
        <v>33546</v>
      </c>
      <c r="V742">
        <f ca="1">DATEDIF(Table4[[#This Row],[CustomerBirthday]], TODAY(), "Y")</f>
        <v>34</v>
      </c>
      <c r="W742" t="str" cm="1">
        <f t="array" aca="1" ref="W742" ca="1">_xlfn.IFS(Table4[[#This Row],[Age]]&lt;25, "Under 25",Table4[[#This Row],[Age]]=34, "25-34", Table4[[#This Row],[Age]]&lt;=49, "35-49", Table4[[#This Row],[Age]]&lt;=64, "50-64", Table4[[#This Row],[Age]]&gt;=65, "65+")</f>
        <v>25-34</v>
      </c>
      <c r="X742" t="str">
        <f>_xlfn.XLOOKUP(Table4[[#This Row],[StoreID]],Stores!A:A,Stores!B:B, "Not found")</f>
        <v>MegaMart Brianahaven</v>
      </c>
      <c r="Y742" t="str">
        <f>_xlfn.XLOOKUP(Table4[[#This Row],[StoreID]],Stores!A:A,Stores!C:C, "Not Found")</f>
        <v>Brianahaven</v>
      </c>
      <c r="Z742" t="str">
        <f>_xlfn.XLOOKUP(Table4[[#This Row],[StoreID]],Stores!A:A,Stores!D:D, "Not Found")</f>
        <v>North</v>
      </c>
    </row>
    <row r="743" spans="1:26">
      <c r="A743" t="s">
        <v>1609</v>
      </c>
      <c r="B743" s="1">
        <v>45421</v>
      </c>
      <c r="C743" t="s">
        <v>191</v>
      </c>
      <c r="D743" t="s">
        <v>757</v>
      </c>
      <c r="E743" t="s">
        <v>831</v>
      </c>
      <c r="F743">
        <v>4</v>
      </c>
      <c r="G743">
        <v>0.05</v>
      </c>
      <c r="H743" t="s">
        <v>868</v>
      </c>
      <c r="I743" s="4">
        <f>Table4[[#This Row],[Quantity]]*Table4[[#This Row],[UnitPrice]]</f>
        <v>4984.4399999999996</v>
      </c>
      <c r="J743" s="4">
        <f>Table4[[#This Row],[Gross Revenue]]*(1-Table4[[#This Row],[Discount]])</f>
        <v>4735.2179999999998</v>
      </c>
      <c r="K743" s="4">
        <f>Table4[[#This Row],[Quantity]]*Table4[[#This Row],[CostPrice]]</f>
        <v>3334.08</v>
      </c>
      <c r="L743" s="4">
        <f>Table4[[#This Row],[Net Revenue]]-Table4[[#This Row],[Total Cost]]</f>
        <v>1401.1379999999999</v>
      </c>
      <c r="M743" t="str">
        <f>_xlfn.XLOOKUP(Table4[[#This Row],[ProductID]], Products!A:A,Products!B:B, "Not Found")</f>
        <v>Find Headphones</v>
      </c>
      <c r="N743" t="str">
        <f>TEXT(Table4[[#This Row],[Date]], "mmm")</f>
        <v>May</v>
      </c>
      <c r="O743" t="str">
        <f>TEXT(Table4[[#This Row],[Date]], "yyyy")</f>
        <v>2024</v>
      </c>
      <c r="P743" t="str">
        <f>_xlfn.XLOOKUP(Table4[[#This Row],[ProductID]],Products!A:A,Products!C:C, "Not Found")</f>
        <v>Electronics</v>
      </c>
      <c r="Q743" t="str">
        <f>_xlfn.XLOOKUP(Table4[[#This Row],[ProductID]],Products!A:A,Products!D:D,"Not Found")</f>
        <v>Headphones</v>
      </c>
      <c r="R743">
        <f>_xlfn.XLOOKUP(Table4[[#This Row],[ProductID]],Products!A:A,Products!E:E,"Not Found")</f>
        <v>1246.1099999999999</v>
      </c>
      <c r="S743">
        <f>_xlfn.XLOOKUP(Table4[[#This Row],[ProductID]],Products!A:A,Products!F:F, "Not Found")</f>
        <v>833.52</v>
      </c>
      <c r="T743" t="str">
        <f>_xlfn.XLOOKUP(Table4[[#This Row],[CustomerID]],Customers!A:A,Customers!D:D, "Not Found")</f>
        <v>M</v>
      </c>
      <c r="U743" s="6">
        <f>_xlfn.XLOOKUP(Table4[[#This Row],[CustomerID]],Customers!A:A,Customers!E:E, "Not Found")</f>
        <v>35433</v>
      </c>
      <c r="V743">
        <f ca="1">DATEDIF(Table4[[#This Row],[CustomerBirthday]], TODAY(), "Y")</f>
        <v>29</v>
      </c>
      <c r="W743" t="str" cm="1">
        <f t="array" aca="1" ref="W743" ca="1">_xlfn.IFS(Table4[[#This Row],[Age]]&lt;25, "Under 25",Table4[[#This Row],[Age]]=34, "25-34", Table4[[#This Row],[Age]]&lt;=49, "35-49", Table4[[#This Row],[Age]]&lt;=64, "50-64", Table4[[#This Row],[Age]]&gt;=65, "65+")</f>
        <v>35-49</v>
      </c>
      <c r="X743" t="str">
        <f>_xlfn.XLOOKUP(Table4[[#This Row],[StoreID]],Stores!A:A,Stores!B:B, "Not found")</f>
        <v>MegaMart Jimenezborough</v>
      </c>
      <c r="Y743" t="str">
        <f>_xlfn.XLOOKUP(Table4[[#This Row],[StoreID]],Stores!A:A,Stores!C:C, "Not Found")</f>
        <v>Jimenezborough</v>
      </c>
      <c r="Z743" t="str">
        <f>_xlfn.XLOOKUP(Table4[[#This Row],[StoreID]],Stores!A:A,Stores!D:D, "Not Found")</f>
        <v>South</v>
      </c>
    </row>
    <row r="744" spans="1:26">
      <c r="A744" t="s">
        <v>1610</v>
      </c>
      <c r="B744" s="1">
        <v>45370</v>
      </c>
      <c r="C744" t="s">
        <v>191</v>
      </c>
      <c r="D744" t="s">
        <v>722</v>
      </c>
      <c r="E744" t="s">
        <v>839</v>
      </c>
      <c r="F744">
        <v>1</v>
      </c>
      <c r="G744">
        <v>0.15</v>
      </c>
      <c r="H744" t="s">
        <v>875</v>
      </c>
      <c r="I744" s="4">
        <f>Table4[[#This Row],[Quantity]]*Table4[[#This Row],[UnitPrice]]</f>
        <v>1853.77</v>
      </c>
      <c r="J744" s="4">
        <f>Table4[[#This Row],[Gross Revenue]]*(1-Table4[[#This Row],[Discount]])</f>
        <v>1575.7045000000001</v>
      </c>
      <c r="K744" s="4">
        <f>Table4[[#This Row],[Quantity]]*Table4[[#This Row],[CostPrice]]</f>
        <v>1363.52</v>
      </c>
      <c r="L744" s="4">
        <f>Table4[[#This Row],[Net Revenue]]-Table4[[#This Row],[Total Cost]]</f>
        <v>212.18450000000007</v>
      </c>
      <c r="M744" t="str">
        <f>_xlfn.XLOOKUP(Table4[[#This Row],[ProductID]], Products!A:A,Products!B:B, "Not Found")</f>
        <v>Four Accessories</v>
      </c>
      <c r="N744" t="str">
        <f>TEXT(Table4[[#This Row],[Date]], "mmm")</f>
        <v>Mar</v>
      </c>
      <c r="O744" t="str">
        <f>TEXT(Table4[[#This Row],[Date]], "yyyy")</f>
        <v>2024</v>
      </c>
      <c r="P744" t="str">
        <f>_xlfn.XLOOKUP(Table4[[#This Row],[ProductID]],Products!A:A,Products!C:C, "Not Found")</f>
        <v>Fashion</v>
      </c>
      <c r="Q744" t="str">
        <f>_xlfn.XLOOKUP(Table4[[#This Row],[ProductID]],Products!A:A,Products!D:D,"Not Found")</f>
        <v>Accessories</v>
      </c>
      <c r="R744">
        <f>_xlfn.XLOOKUP(Table4[[#This Row],[ProductID]],Products!A:A,Products!E:E,"Not Found")</f>
        <v>1853.77</v>
      </c>
      <c r="S744">
        <f>_xlfn.XLOOKUP(Table4[[#This Row],[ProductID]],Products!A:A,Products!F:F, "Not Found")</f>
        <v>1363.52</v>
      </c>
      <c r="T744" t="str">
        <f>_xlfn.XLOOKUP(Table4[[#This Row],[CustomerID]],Customers!A:A,Customers!D:D, "Not Found")</f>
        <v>M</v>
      </c>
      <c r="U744" s="6">
        <f>_xlfn.XLOOKUP(Table4[[#This Row],[CustomerID]],Customers!A:A,Customers!E:E, "Not Found")</f>
        <v>35433</v>
      </c>
      <c r="V744">
        <f ca="1">DATEDIF(Table4[[#This Row],[CustomerBirthday]], TODAY(), "Y")</f>
        <v>29</v>
      </c>
      <c r="W744" t="str" cm="1">
        <f t="array" aca="1" ref="W744" ca="1">_xlfn.IFS(Table4[[#This Row],[Age]]&lt;25, "Under 25",Table4[[#This Row],[Age]]=34, "25-34", Table4[[#This Row],[Age]]&lt;=49, "35-49", Table4[[#This Row],[Age]]&lt;=64, "50-64", Table4[[#This Row],[Age]]&gt;=65, "65+")</f>
        <v>35-49</v>
      </c>
      <c r="X744" t="str">
        <f>_xlfn.XLOOKUP(Table4[[#This Row],[StoreID]],Stores!A:A,Stores!B:B, "Not found")</f>
        <v>MegaMart New Michele</v>
      </c>
      <c r="Y744" t="str">
        <f>_xlfn.XLOOKUP(Table4[[#This Row],[StoreID]],Stores!A:A,Stores!C:C, "Not Found")</f>
        <v>New Michele</v>
      </c>
      <c r="Z744" t="str">
        <f>_xlfn.XLOOKUP(Table4[[#This Row],[StoreID]],Stores!A:A,Stores!D:D, "Not Found")</f>
        <v>West</v>
      </c>
    </row>
    <row r="745" spans="1:26">
      <c r="A745" t="s">
        <v>1611</v>
      </c>
      <c r="B745" s="1">
        <v>45455</v>
      </c>
      <c r="C745" t="s">
        <v>582</v>
      </c>
      <c r="D745" t="s">
        <v>810</v>
      </c>
      <c r="E745" t="s">
        <v>846</v>
      </c>
      <c r="F745">
        <v>1</v>
      </c>
      <c r="G745">
        <v>0.15</v>
      </c>
      <c r="H745" t="s">
        <v>868</v>
      </c>
      <c r="I745" s="4">
        <f>Table4[[#This Row],[Quantity]]*Table4[[#This Row],[UnitPrice]]</f>
        <v>453.62</v>
      </c>
      <c r="J745" s="4">
        <f>Table4[[#This Row],[Gross Revenue]]*(1-Table4[[#This Row],[Discount]])</f>
        <v>385.577</v>
      </c>
      <c r="K745" s="4">
        <f>Table4[[#This Row],[Quantity]]*Table4[[#This Row],[CostPrice]]</f>
        <v>316.63</v>
      </c>
      <c r="L745" s="4">
        <f>Table4[[#This Row],[Net Revenue]]-Table4[[#This Row],[Total Cost]]</f>
        <v>68.947000000000003</v>
      </c>
      <c r="M745" t="str">
        <f>_xlfn.XLOOKUP(Table4[[#This Row],[ProductID]], Products!A:A,Products!B:B, "Not Found")</f>
        <v>Maybe Clothing</v>
      </c>
      <c r="N745" t="str">
        <f>TEXT(Table4[[#This Row],[Date]], "mmm")</f>
        <v>Jun</v>
      </c>
      <c r="O745" t="str">
        <f>TEXT(Table4[[#This Row],[Date]], "yyyy")</f>
        <v>2024</v>
      </c>
      <c r="P745" t="str">
        <f>_xlfn.XLOOKUP(Table4[[#This Row],[ProductID]],Products!A:A,Products!C:C, "Not Found")</f>
        <v>Fashion</v>
      </c>
      <c r="Q745" t="str">
        <f>_xlfn.XLOOKUP(Table4[[#This Row],[ProductID]],Products!A:A,Products!D:D,"Not Found")</f>
        <v>Clothing</v>
      </c>
      <c r="R745">
        <f>_xlfn.XLOOKUP(Table4[[#This Row],[ProductID]],Products!A:A,Products!E:E,"Not Found")</f>
        <v>453.62</v>
      </c>
      <c r="S745">
        <f>_xlfn.XLOOKUP(Table4[[#This Row],[ProductID]],Products!A:A,Products!F:F, "Not Found")</f>
        <v>316.63</v>
      </c>
      <c r="T745" t="str">
        <f>_xlfn.XLOOKUP(Table4[[#This Row],[CustomerID]],Customers!A:A,Customers!D:D, "Not Found")</f>
        <v>F</v>
      </c>
      <c r="U745" s="6">
        <f>_xlfn.XLOOKUP(Table4[[#This Row],[CustomerID]],Customers!A:A,Customers!E:E, "Not Found")</f>
        <v>31328</v>
      </c>
      <c r="V745">
        <f ca="1">DATEDIF(Table4[[#This Row],[CustomerBirthday]], TODAY(), "Y")</f>
        <v>40</v>
      </c>
      <c r="W745" t="str" cm="1">
        <f t="array" aca="1" ref="W745" ca="1">_xlfn.IFS(Table4[[#This Row],[Age]]&lt;25, "Under 25",Table4[[#This Row],[Age]]=34, "25-34", Table4[[#This Row],[Age]]&lt;=49, "35-49", Table4[[#This Row],[Age]]&lt;=64, "50-64", Table4[[#This Row],[Age]]&gt;=65, "65+")</f>
        <v>35-49</v>
      </c>
      <c r="X745" t="str">
        <f>_xlfn.XLOOKUP(Table4[[#This Row],[StoreID]],Stores!A:A,Stores!B:B, "Not found")</f>
        <v>MegaMart Johnmouth</v>
      </c>
      <c r="Y745" t="str">
        <f>_xlfn.XLOOKUP(Table4[[#This Row],[StoreID]],Stores!A:A,Stores!C:C, "Not Found")</f>
        <v>Johnmouth</v>
      </c>
      <c r="Z745" t="str">
        <f>_xlfn.XLOOKUP(Table4[[#This Row],[StoreID]],Stores!A:A,Stores!D:D, "Not Found")</f>
        <v>East</v>
      </c>
    </row>
    <row r="746" spans="1:26">
      <c r="A746" t="s">
        <v>1612</v>
      </c>
      <c r="B746" s="1">
        <v>45391</v>
      </c>
      <c r="C746" t="s">
        <v>601</v>
      </c>
      <c r="D746" t="s">
        <v>772</v>
      </c>
      <c r="E746" t="s">
        <v>846</v>
      </c>
      <c r="F746">
        <v>5</v>
      </c>
      <c r="G746">
        <v>0.05</v>
      </c>
      <c r="H746" t="s">
        <v>868</v>
      </c>
      <c r="I746" s="4">
        <f>Table4[[#This Row],[Quantity]]*Table4[[#This Row],[UnitPrice]]</f>
        <v>9392.35</v>
      </c>
      <c r="J746" s="4">
        <f>Table4[[#This Row],[Gross Revenue]]*(1-Table4[[#This Row],[Discount]])</f>
        <v>8922.7325000000001</v>
      </c>
      <c r="K746" s="4">
        <f>Table4[[#This Row],[Quantity]]*Table4[[#This Row],[CostPrice]]</f>
        <v>5074.55</v>
      </c>
      <c r="L746" s="4">
        <f>Table4[[#This Row],[Net Revenue]]-Table4[[#This Row],[Total Cost]]</f>
        <v>3848.1824999999999</v>
      </c>
      <c r="M746" t="str">
        <f>_xlfn.XLOOKUP(Table4[[#This Row],[ProductID]], Products!A:A,Products!B:B, "Not Found")</f>
        <v>And Footwear</v>
      </c>
      <c r="N746" t="str">
        <f>TEXT(Table4[[#This Row],[Date]], "mmm")</f>
        <v>Apr</v>
      </c>
      <c r="O746" t="str">
        <f>TEXT(Table4[[#This Row],[Date]], "yyyy")</f>
        <v>2024</v>
      </c>
      <c r="P746" t="str">
        <f>_xlfn.XLOOKUP(Table4[[#This Row],[ProductID]],Products!A:A,Products!C:C, "Not Found")</f>
        <v>Fashion</v>
      </c>
      <c r="Q746" t="str">
        <f>_xlfn.XLOOKUP(Table4[[#This Row],[ProductID]],Products!A:A,Products!D:D,"Not Found")</f>
        <v>Footwear</v>
      </c>
      <c r="R746">
        <f>_xlfn.XLOOKUP(Table4[[#This Row],[ProductID]],Products!A:A,Products!E:E,"Not Found")</f>
        <v>1878.47</v>
      </c>
      <c r="S746">
        <f>_xlfn.XLOOKUP(Table4[[#This Row],[ProductID]],Products!A:A,Products!F:F, "Not Found")</f>
        <v>1014.91</v>
      </c>
      <c r="T746" t="str">
        <f>_xlfn.XLOOKUP(Table4[[#This Row],[CustomerID]],Customers!A:A,Customers!D:D, "Not Found")</f>
        <v>M</v>
      </c>
      <c r="U746" s="6">
        <f>_xlfn.XLOOKUP(Table4[[#This Row],[CustomerID]],Customers!A:A,Customers!E:E, "Not Found")</f>
        <v>24638</v>
      </c>
      <c r="V746">
        <f ca="1">DATEDIF(Table4[[#This Row],[CustomerBirthday]], TODAY(), "Y")</f>
        <v>59</v>
      </c>
      <c r="W746" t="str" cm="1">
        <f t="array" aca="1" ref="W746" ca="1">_xlfn.IFS(Table4[[#This Row],[Age]]&lt;25, "Under 25",Table4[[#This Row],[Age]]=34, "25-34", Table4[[#This Row],[Age]]&lt;=49, "35-49", Table4[[#This Row],[Age]]&lt;=64, "50-64", Table4[[#This Row],[Age]]&gt;=65, "65+")</f>
        <v>50-64</v>
      </c>
      <c r="X746" t="str">
        <f>_xlfn.XLOOKUP(Table4[[#This Row],[StoreID]],Stores!A:A,Stores!B:B, "Not found")</f>
        <v>MegaMart Johnmouth</v>
      </c>
      <c r="Y746" t="str">
        <f>_xlfn.XLOOKUP(Table4[[#This Row],[StoreID]],Stores!A:A,Stores!C:C, "Not Found")</f>
        <v>Johnmouth</v>
      </c>
      <c r="Z746" t="str">
        <f>_xlfn.XLOOKUP(Table4[[#This Row],[StoreID]],Stores!A:A,Stores!D:D, "Not Found")</f>
        <v>East</v>
      </c>
    </row>
    <row r="747" spans="1:26">
      <c r="A747" t="s">
        <v>1613</v>
      </c>
      <c r="B747" s="1">
        <v>45717</v>
      </c>
      <c r="C747" t="s">
        <v>12</v>
      </c>
      <c r="D747" t="s">
        <v>800</v>
      </c>
      <c r="E747" t="s">
        <v>846</v>
      </c>
      <c r="F747">
        <v>1</v>
      </c>
      <c r="G747">
        <v>0.15</v>
      </c>
      <c r="H747" t="s">
        <v>868</v>
      </c>
      <c r="I747" s="4">
        <f>Table4[[#This Row],[Quantity]]*Table4[[#This Row],[UnitPrice]]</f>
        <v>1952.65</v>
      </c>
      <c r="J747" s="4">
        <f>Table4[[#This Row],[Gross Revenue]]*(1-Table4[[#This Row],[Discount]])</f>
        <v>1659.7525000000001</v>
      </c>
      <c r="K747" s="4">
        <f>Table4[[#This Row],[Quantity]]*Table4[[#This Row],[CostPrice]]</f>
        <v>1451.27</v>
      </c>
      <c r="L747" s="4">
        <f>Table4[[#This Row],[Net Revenue]]-Table4[[#This Row],[Total Cost]]</f>
        <v>208.48250000000007</v>
      </c>
      <c r="M747" t="str">
        <f>_xlfn.XLOOKUP(Table4[[#This Row],[ProductID]], Products!A:A,Products!B:B, "Not Found")</f>
        <v>Book Television</v>
      </c>
      <c r="N747" t="str">
        <f>TEXT(Table4[[#This Row],[Date]], "mmm")</f>
        <v>Mar</v>
      </c>
      <c r="O747" t="str">
        <f>TEXT(Table4[[#This Row],[Date]], "yyyy")</f>
        <v>2025</v>
      </c>
      <c r="P747" t="str">
        <f>_xlfn.XLOOKUP(Table4[[#This Row],[ProductID]],Products!A:A,Products!C:C, "Not Found")</f>
        <v>Electronics</v>
      </c>
      <c r="Q747" t="str">
        <f>_xlfn.XLOOKUP(Table4[[#This Row],[ProductID]],Products!A:A,Products!D:D,"Not Found")</f>
        <v>Television</v>
      </c>
      <c r="R747">
        <f>_xlfn.XLOOKUP(Table4[[#This Row],[ProductID]],Products!A:A,Products!E:E,"Not Found")</f>
        <v>1952.65</v>
      </c>
      <c r="S747">
        <f>_xlfn.XLOOKUP(Table4[[#This Row],[ProductID]],Products!A:A,Products!F:F, "Not Found")</f>
        <v>1451.27</v>
      </c>
      <c r="T747" t="str">
        <f>_xlfn.XLOOKUP(Table4[[#This Row],[CustomerID]],Customers!A:A,Customers!D:D, "Not Found")</f>
        <v>M</v>
      </c>
      <c r="U747" s="6">
        <f>_xlfn.XLOOKUP(Table4[[#This Row],[CustomerID]],Customers!A:A,Customers!E:E, "Not Found")</f>
        <v>21780</v>
      </c>
      <c r="V747">
        <f ca="1">DATEDIF(Table4[[#This Row],[CustomerBirthday]], TODAY(), "Y")</f>
        <v>66</v>
      </c>
      <c r="W747" t="str" cm="1">
        <f t="array" aca="1" ref="W747" ca="1">_xlfn.IFS(Table4[[#This Row],[Age]]&lt;25, "Under 25",Table4[[#This Row],[Age]]=34, "25-34", Table4[[#This Row],[Age]]&lt;=49, "35-49", Table4[[#This Row],[Age]]&lt;=64, "50-64", Table4[[#This Row],[Age]]&gt;=65, "65+")</f>
        <v>65+</v>
      </c>
      <c r="X747" t="str">
        <f>_xlfn.XLOOKUP(Table4[[#This Row],[StoreID]],Stores!A:A,Stores!B:B, "Not found")</f>
        <v>MegaMart Johnmouth</v>
      </c>
      <c r="Y747" t="str">
        <f>_xlfn.XLOOKUP(Table4[[#This Row],[StoreID]],Stores!A:A,Stores!C:C, "Not Found")</f>
        <v>Johnmouth</v>
      </c>
      <c r="Z747" t="str">
        <f>_xlfn.XLOOKUP(Table4[[#This Row],[StoreID]],Stores!A:A,Stores!D:D, "Not Found")</f>
        <v>East</v>
      </c>
    </row>
    <row r="748" spans="1:26">
      <c r="A748" t="s">
        <v>1614</v>
      </c>
      <c r="B748" s="1">
        <v>45197</v>
      </c>
      <c r="C748" t="s">
        <v>480</v>
      </c>
      <c r="D748" t="s">
        <v>734</v>
      </c>
      <c r="E748" t="s">
        <v>835</v>
      </c>
      <c r="F748">
        <v>5</v>
      </c>
      <c r="G748">
        <v>0.05</v>
      </c>
      <c r="H748" t="s">
        <v>871</v>
      </c>
      <c r="I748" s="4">
        <f>Table4[[#This Row],[Quantity]]*Table4[[#This Row],[UnitPrice]]</f>
        <v>548.9</v>
      </c>
      <c r="J748" s="4">
        <f>Table4[[#This Row],[Gross Revenue]]*(1-Table4[[#This Row],[Discount]])</f>
        <v>521.45499999999993</v>
      </c>
      <c r="K748" s="4">
        <f>Table4[[#This Row],[Quantity]]*Table4[[#This Row],[CostPrice]]</f>
        <v>352.95000000000005</v>
      </c>
      <c r="L748" s="4">
        <f>Table4[[#This Row],[Net Revenue]]-Table4[[#This Row],[Total Cost]]</f>
        <v>168.50499999999988</v>
      </c>
      <c r="M748" t="str">
        <f>_xlfn.XLOOKUP(Table4[[#This Row],[ProductID]], Products!A:A,Products!B:B, "Not Found")</f>
        <v>Recognize Footwear</v>
      </c>
      <c r="N748" t="str">
        <f>TEXT(Table4[[#This Row],[Date]], "mmm")</f>
        <v>Sep</v>
      </c>
      <c r="O748" t="str">
        <f>TEXT(Table4[[#This Row],[Date]], "yyyy")</f>
        <v>2023</v>
      </c>
      <c r="P748" t="str">
        <f>_xlfn.XLOOKUP(Table4[[#This Row],[ProductID]],Products!A:A,Products!C:C, "Not Found")</f>
        <v>Fashion</v>
      </c>
      <c r="Q748" t="str">
        <f>_xlfn.XLOOKUP(Table4[[#This Row],[ProductID]],Products!A:A,Products!D:D,"Not Found")</f>
        <v>Footwear</v>
      </c>
      <c r="R748">
        <f>_xlfn.XLOOKUP(Table4[[#This Row],[ProductID]],Products!A:A,Products!E:E,"Not Found")</f>
        <v>109.78</v>
      </c>
      <c r="S748">
        <f>_xlfn.XLOOKUP(Table4[[#This Row],[ProductID]],Products!A:A,Products!F:F, "Not Found")</f>
        <v>70.59</v>
      </c>
      <c r="T748" t="str">
        <f>_xlfn.XLOOKUP(Table4[[#This Row],[CustomerID]],Customers!A:A,Customers!D:D, "Not Found")</f>
        <v>M</v>
      </c>
      <c r="U748" s="6">
        <f>_xlfn.XLOOKUP(Table4[[#This Row],[CustomerID]],Customers!A:A,Customers!E:E, "Not Found")</f>
        <v>35356</v>
      </c>
      <c r="V748">
        <f ca="1">DATEDIF(Table4[[#This Row],[CustomerBirthday]], TODAY(), "Y")</f>
        <v>29</v>
      </c>
      <c r="W748" t="str" cm="1">
        <f t="array" aca="1" ref="W748" ca="1">_xlfn.IFS(Table4[[#This Row],[Age]]&lt;25, "Under 25",Table4[[#This Row],[Age]]=34, "25-34", Table4[[#This Row],[Age]]&lt;=49, "35-49", Table4[[#This Row],[Age]]&lt;=64, "50-64", Table4[[#This Row],[Age]]&gt;=65, "65+")</f>
        <v>35-49</v>
      </c>
      <c r="X748" t="str">
        <f>_xlfn.XLOOKUP(Table4[[#This Row],[StoreID]],Stores!A:A,Stores!B:B, "Not found")</f>
        <v>MegaMart Peckmouth</v>
      </c>
      <c r="Y748" t="str">
        <f>_xlfn.XLOOKUP(Table4[[#This Row],[StoreID]],Stores!A:A,Stores!C:C, "Not Found")</f>
        <v>Peckmouth</v>
      </c>
      <c r="Z748" t="str">
        <f>_xlfn.XLOOKUP(Table4[[#This Row],[StoreID]],Stores!A:A,Stores!D:D, "Not Found")</f>
        <v>East</v>
      </c>
    </row>
    <row r="749" spans="1:26">
      <c r="A749" t="s">
        <v>1615</v>
      </c>
      <c r="B749" s="1">
        <v>45608</v>
      </c>
      <c r="C749" t="s">
        <v>109</v>
      </c>
      <c r="D749" t="s">
        <v>769</v>
      </c>
      <c r="E749" t="s">
        <v>842</v>
      </c>
      <c r="F749">
        <v>5</v>
      </c>
      <c r="G749">
        <v>0.1</v>
      </c>
      <c r="H749" t="s">
        <v>868</v>
      </c>
      <c r="I749" s="4">
        <f>Table4[[#This Row],[Quantity]]*Table4[[#This Row],[UnitPrice]]</f>
        <v>127.85</v>
      </c>
      <c r="J749" s="4">
        <f>Table4[[#This Row],[Gross Revenue]]*(1-Table4[[#This Row],[Discount]])</f>
        <v>115.065</v>
      </c>
      <c r="K749" s="4">
        <f>Table4[[#This Row],[Quantity]]*Table4[[#This Row],[CostPrice]]</f>
        <v>95.25</v>
      </c>
      <c r="L749" s="4">
        <f>Table4[[#This Row],[Net Revenue]]-Table4[[#This Row],[Total Cost]]</f>
        <v>19.814999999999998</v>
      </c>
      <c r="M749" t="str">
        <f>_xlfn.XLOOKUP(Table4[[#This Row],[ProductID]], Products!A:A,Products!B:B, "Not Found")</f>
        <v>How Vegetables</v>
      </c>
      <c r="N749" t="str">
        <f>TEXT(Table4[[#This Row],[Date]], "mmm")</f>
        <v>Nov</v>
      </c>
      <c r="O749" t="str">
        <f>TEXT(Table4[[#This Row],[Date]], "yyyy")</f>
        <v>2024</v>
      </c>
      <c r="P749" t="str">
        <f>_xlfn.XLOOKUP(Table4[[#This Row],[ProductID]],Products!A:A,Products!C:C, "Not Found")</f>
        <v>Groceries</v>
      </c>
      <c r="Q749" t="str">
        <f>_xlfn.XLOOKUP(Table4[[#This Row],[ProductID]],Products!A:A,Products!D:D,"Not Found")</f>
        <v>Vegetables</v>
      </c>
      <c r="R749">
        <f>_xlfn.XLOOKUP(Table4[[#This Row],[ProductID]],Products!A:A,Products!E:E,"Not Found")</f>
        <v>25.57</v>
      </c>
      <c r="S749">
        <f>_xlfn.XLOOKUP(Table4[[#This Row],[ProductID]],Products!A:A,Products!F:F, "Not Found")</f>
        <v>19.05</v>
      </c>
      <c r="T749" t="str">
        <f>_xlfn.XLOOKUP(Table4[[#This Row],[CustomerID]],Customers!A:A,Customers!D:D, "Not Found")</f>
        <v>M</v>
      </c>
      <c r="U749" s="6">
        <f>_xlfn.XLOOKUP(Table4[[#This Row],[CustomerID]],Customers!A:A,Customers!E:E, "Not Found")</f>
        <v>21586</v>
      </c>
      <c r="V749">
        <f ca="1">DATEDIF(Table4[[#This Row],[CustomerBirthday]], TODAY(), "Y")</f>
        <v>67</v>
      </c>
      <c r="W749" t="str" cm="1">
        <f t="array" aca="1" ref="W749" ca="1">_xlfn.IFS(Table4[[#This Row],[Age]]&lt;25, "Under 25",Table4[[#This Row],[Age]]=34, "25-34", Table4[[#This Row],[Age]]&lt;=49, "35-49", Table4[[#This Row],[Age]]&lt;=64, "50-64", Table4[[#This Row],[Age]]&gt;=65, "65+")</f>
        <v>65+</v>
      </c>
      <c r="X749" t="str">
        <f>_xlfn.XLOOKUP(Table4[[#This Row],[StoreID]],Stores!A:A,Stores!B:B, "Not found")</f>
        <v>MegaMart Brianahaven</v>
      </c>
      <c r="Y749" t="str">
        <f>_xlfn.XLOOKUP(Table4[[#This Row],[StoreID]],Stores!A:A,Stores!C:C, "Not Found")</f>
        <v>Brianahaven</v>
      </c>
      <c r="Z749" t="str">
        <f>_xlfn.XLOOKUP(Table4[[#This Row],[StoreID]],Stores!A:A,Stores!D:D, "Not Found")</f>
        <v>North</v>
      </c>
    </row>
    <row r="750" spans="1:26">
      <c r="A750" t="s">
        <v>1616</v>
      </c>
      <c r="B750" s="1">
        <v>45267</v>
      </c>
      <c r="C750" t="s">
        <v>403</v>
      </c>
      <c r="D750" t="s">
        <v>739</v>
      </c>
      <c r="E750" t="s">
        <v>846</v>
      </c>
      <c r="F750">
        <v>2</v>
      </c>
      <c r="G750">
        <v>0.1</v>
      </c>
      <c r="H750" t="s">
        <v>868</v>
      </c>
      <c r="I750" s="4">
        <f>Table4[[#This Row],[Quantity]]*Table4[[#This Row],[UnitPrice]]</f>
        <v>2388.2399999999998</v>
      </c>
      <c r="J750" s="4">
        <f>Table4[[#This Row],[Gross Revenue]]*(1-Table4[[#This Row],[Discount]])</f>
        <v>2149.4159999999997</v>
      </c>
      <c r="K750" s="4">
        <f>Table4[[#This Row],[Quantity]]*Table4[[#This Row],[CostPrice]]</f>
        <v>1677.9</v>
      </c>
      <c r="L750" s="4">
        <f>Table4[[#This Row],[Net Revenue]]-Table4[[#This Row],[Total Cost]]</f>
        <v>471.51599999999962</v>
      </c>
      <c r="M750" t="str">
        <f>_xlfn.XLOOKUP(Table4[[#This Row],[ProductID]], Products!A:A,Products!B:B, "Not Found")</f>
        <v>Step Smartphone</v>
      </c>
      <c r="N750" t="str">
        <f>TEXT(Table4[[#This Row],[Date]], "mmm")</f>
        <v>Dec</v>
      </c>
      <c r="O750" t="str">
        <f>TEXT(Table4[[#This Row],[Date]], "yyyy")</f>
        <v>2023</v>
      </c>
      <c r="P750" t="str">
        <f>_xlfn.XLOOKUP(Table4[[#This Row],[ProductID]],Products!A:A,Products!C:C, "Not Found")</f>
        <v>Electronics</v>
      </c>
      <c r="Q750" t="str">
        <f>_xlfn.XLOOKUP(Table4[[#This Row],[ProductID]],Products!A:A,Products!D:D,"Not Found")</f>
        <v>Smartphone</v>
      </c>
      <c r="R750">
        <f>_xlfn.XLOOKUP(Table4[[#This Row],[ProductID]],Products!A:A,Products!E:E,"Not Found")</f>
        <v>1194.1199999999999</v>
      </c>
      <c r="S750">
        <f>_xlfn.XLOOKUP(Table4[[#This Row],[ProductID]],Products!A:A,Products!F:F, "Not Found")</f>
        <v>838.95</v>
      </c>
      <c r="T750" t="str">
        <f>_xlfn.XLOOKUP(Table4[[#This Row],[CustomerID]],Customers!A:A,Customers!D:D, "Not Found")</f>
        <v>M</v>
      </c>
      <c r="U750" s="6">
        <f>_xlfn.XLOOKUP(Table4[[#This Row],[CustomerID]],Customers!A:A,Customers!E:E, "Not Found")</f>
        <v>22241</v>
      </c>
      <c r="V750">
        <f ca="1">DATEDIF(Table4[[#This Row],[CustomerBirthday]], TODAY(), "Y")</f>
        <v>65</v>
      </c>
      <c r="W750" t="str" cm="1">
        <f t="array" aca="1" ref="W750" ca="1">_xlfn.IFS(Table4[[#This Row],[Age]]&lt;25, "Under 25",Table4[[#This Row],[Age]]=34, "25-34", Table4[[#This Row],[Age]]&lt;=49, "35-49", Table4[[#This Row],[Age]]&lt;=64, "50-64", Table4[[#This Row],[Age]]&gt;=65, "65+")</f>
        <v>65+</v>
      </c>
      <c r="X750" t="str">
        <f>_xlfn.XLOOKUP(Table4[[#This Row],[StoreID]],Stores!A:A,Stores!B:B, "Not found")</f>
        <v>MegaMart Johnmouth</v>
      </c>
      <c r="Y750" t="str">
        <f>_xlfn.XLOOKUP(Table4[[#This Row],[StoreID]],Stores!A:A,Stores!C:C, "Not Found")</f>
        <v>Johnmouth</v>
      </c>
      <c r="Z750" t="str">
        <f>_xlfn.XLOOKUP(Table4[[#This Row],[StoreID]],Stores!A:A,Stores!D:D, "Not Found")</f>
        <v>East</v>
      </c>
    </row>
    <row r="751" spans="1:26">
      <c r="A751" t="s">
        <v>1617</v>
      </c>
      <c r="B751" s="1">
        <v>45656</v>
      </c>
      <c r="C751" t="s">
        <v>331</v>
      </c>
      <c r="D751" t="s">
        <v>722</v>
      </c>
      <c r="E751" t="s">
        <v>839</v>
      </c>
      <c r="F751">
        <v>4</v>
      </c>
      <c r="G751">
        <v>0.05</v>
      </c>
      <c r="H751" t="s">
        <v>871</v>
      </c>
      <c r="I751" s="4">
        <f>Table4[[#This Row],[Quantity]]*Table4[[#This Row],[UnitPrice]]</f>
        <v>7415.08</v>
      </c>
      <c r="J751" s="4">
        <f>Table4[[#This Row],[Gross Revenue]]*(1-Table4[[#This Row],[Discount]])</f>
        <v>7044.326</v>
      </c>
      <c r="K751" s="4">
        <f>Table4[[#This Row],[Quantity]]*Table4[[#This Row],[CostPrice]]</f>
        <v>5454.08</v>
      </c>
      <c r="L751" s="4">
        <f>Table4[[#This Row],[Net Revenue]]-Table4[[#This Row],[Total Cost]]</f>
        <v>1590.2460000000001</v>
      </c>
      <c r="M751" t="str">
        <f>_xlfn.XLOOKUP(Table4[[#This Row],[ProductID]], Products!A:A,Products!B:B, "Not Found")</f>
        <v>Four Accessories</v>
      </c>
      <c r="N751" t="str">
        <f>TEXT(Table4[[#This Row],[Date]], "mmm")</f>
        <v>Dec</v>
      </c>
      <c r="O751" t="str">
        <f>TEXT(Table4[[#This Row],[Date]], "yyyy")</f>
        <v>2024</v>
      </c>
      <c r="P751" t="str">
        <f>_xlfn.XLOOKUP(Table4[[#This Row],[ProductID]],Products!A:A,Products!C:C, "Not Found")</f>
        <v>Fashion</v>
      </c>
      <c r="Q751" t="str">
        <f>_xlfn.XLOOKUP(Table4[[#This Row],[ProductID]],Products!A:A,Products!D:D,"Not Found")</f>
        <v>Accessories</v>
      </c>
      <c r="R751">
        <f>_xlfn.XLOOKUP(Table4[[#This Row],[ProductID]],Products!A:A,Products!E:E,"Not Found")</f>
        <v>1853.77</v>
      </c>
      <c r="S751">
        <f>_xlfn.XLOOKUP(Table4[[#This Row],[ProductID]],Products!A:A,Products!F:F, "Not Found")</f>
        <v>1363.52</v>
      </c>
      <c r="T751" t="str">
        <f>_xlfn.XLOOKUP(Table4[[#This Row],[CustomerID]],Customers!A:A,Customers!D:D, "Not Found")</f>
        <v>F</v>
      </c>
      <c r="U751" s="6">
        <f>_xlfn.XLOOKUP(Table4[[#This Row],[CustomerID]],Customers!A:A,Customers!E:E, "Not Found")</f>
        <v>35714</v>
      </c>
      <c r="V751">
        <f ca="1">DATEDIF(Table4[[#This Row],[CustomerBirthday]], TODAY(), "Y")</f>
        <v>28</v>
      </c>
      <c r="W751" t="str" cm="1">
        <f t="array" aca="1" ref="W751" ca="1">_xlfn.IFS(Table4[[#This Row],[Age]]&lt;25, "Under 25",Table4[[#This Row],[Age]]=34, "25-34", Table4[[#This Row],[Age]]&lt;=49, "35-49", Table4[[#This Row],[Age]]&lt;=64, "50-64", Table4[[#This Row],[Age]]&gt;=65, "65+")</f>
        <v>35-49</v>
      </c>
      <c r="X751" t="str">
        <f>_xlfn.XLOOKUP(Table4[[#This Row],[StoreID]],Stores!A:A,Stores!B:B, "Not found")</f>
        <v>MegaMart New Michele</v>
      </c>
      <c r="Y751" t="str">
        <f>_xlfn.XLOOKUP(Table4[[#This Row],[StoreID]],Stores!A:A,Stores!C:C, "Not Found")</f>
        <v>New Michele</v>
      </c>
      <c r="Z751" t="str">
        <f>_xlfn.XLOOKUP(Table4[[#This Row],[StoreID]],Stores!A:A,Stores!D:D, "Not Found")</f>
        <v>West</v>
      </c>
    </row>
    <row r="752" spans="1:26">
      <c r="A752" t="s">
        <v>1618</v>
      </c>
      <c r="B752" s="1">
        <v>45783</v>
      </c>
      <c r="C752" t="s">
        <v>396</v>
      </c>
      <c r="D752" t="s">
        <v>736</v>
      </c>
      <c r="E752" t="s">
        <v>846</v>
      </c>
      <c r="F752">
        <v>5</v>
      </c>
      <c r="G752">
        <v>0.1</v>
      </c>
      <c r="H752" t="s">
        <v>865</v>
      </c>
      <c r="I752" s="4">
        <f>Table4[[#This Row],[Quantity]]*Table4[[#This Row],[UnitPrice]]</f>
        <v>615.95000000000005</v>
      </c>
      <c r="J752" s="4">
        <f>Table4[[#This Row],[Gross Revenue]]*(1-Table4[[#This Row],[Discount]])</f>
        <v>554.35500000000002</v>
      </c>
      <c r="K752" s="4">
        <f>Table4[[#This Row],[Quantity]]*Table4[[#This Row],[CostPrice]]</f>
        <v>401.8</v>
      </c>
      <c r="L752" s="4">
        <f>Table4[[#This Row],[Net Revenue]]-Table4[[#This Row],[Total Cost]]</f>
        <v>152.55500000000001</v>
      </c>
      <c r="M752" t="str">
        <f>_xlfn.XLOOKUP(Table4[[#This Row],[ProductID]], Products!A:A,Products!B:B, "Not Found")</f>
        <v>Us Snacks</v>
      </c>
      <c r="N752" t="str">
        <f>TEXT(Table4[[#This Row],[Date]], "mmm")</f>
        <v>May</v>
      </c>
      <c r="O752" t="str">
        <f>TEXT(Table4[[#This Row],[Date]], "yyyy")</f>
        <v>2025</v>
      </c>
      <c r="P752" t="str">
        <f>_xlfn.XLOOKUP(Table4[[#This Row],[ProductID]],Products!A:A,Products!C:C, "Not Found")</f>
        <v>Groceries</v>
      </c>
      <c r="Q752" t="str">
        <f>_xlfn.XLOOKUP(Table4[[#This Row],[ProductID]],Products!A:A,Products!D:D,"Not Found")</f>
        <v>Snacks</v>
      </c>
      <c r="R752">
        <f>_xlfn.XLOOKUP(Table4[[#This Row],[ProductID]],Products!A:A,Products!E:E,"Not Found")</f>
        <v>123.19</v>
      </c>
      <c r="S752">
        <f>_xlfn.XLOOKUP(Table4[[#This Row],[ProductID]],Products!A:A,Products!F:F, "Not Found")</f>
        <v>80.36</v>
      </c>
      <c r="T752" t="str">
        <f>_xlfn.XLOOKUP(Table4[[#This Row],[CustomerID]],Customers!A:A,Customers!D:D, "Not Found")</f>
        <v>F</v>
      </c>
      <c r="U752" s="6">
        <f>_xlfn.XLOOKUP(Table4[[#This Row],[CustomerID]],Customers!A:A,Customers!E:E, "Not Found")</f>
        <v>31890</v>
      </c>
      <c r="V752">
        <f ca="1">DATEDIF(Table4[[#This Row],[CustomerBirthday]], TODAY(), "Y")</f>
        <v>39</v>
      </c>
      <c r="W752" t="str" cm="1">
        <f t="array" aca="1" ref="W752" ca="1">_xlfn.IFS(Table4[[#This Row],[Age]]&lt;25, "Under 25",Table4[[#This Row],[Age]]=34, "25-34", Table4[[#This Row],[Age]]&lt;=49, "35-49", Table4[[#This Row],[Age]]&lt;=64, "50-64", Table4[[#This Row],[Age]]&gt;=65, "65+")</f>
        <v>35-49</v>
      </c>
      <c r="X752" t="str">
        <f>_xlfn.XLOOKUP(Table4[[#This Row],[StoreID]],Stores!A:A,Stores!B:B, "Not found")</f>
        <v>MegaMart Johnmouth</v>
      </c>
      <c r="Y752" t="str">
        <f>_xlfn.XLOOKUP(Table4[[#This Row],[StoreID]],Stores!A:A,Stores!C:C, "Not Found")</f>
        <v>Johnmouth</v>
      </c>
      <c r="Z752" t="str">
        <f>_xlfn.XLOOKUP(Table4[[#This Row],[StoreID]],Stores!A:A,Stores!D:D, "Not Found")</f>
        <v>East</v>
      </c>
    </row>
    <row r="753" spans="1:26">
      <c r="A753" t="s">
        <v>1619</v>
      </c>
      <c r="B753" s="1">
        <v>45859</v>
      </c>
      <c r="C753" t="s">
        <v>647</v>
      </c>
      <c r="D753" t="s">
        <v>725</v>
      </c>
      <c r="E753" t="s">
        <v>846</v>
      </c>
      <c r="F753">
        <v>2</v>
      </c>
      <c r="G753">
        <v>0.05</v>
      </c>
      <c r="H753" t="s">
        <v>871</v>
      </c>
      <c r="I753" s="4">
        <f>Table4[[#This Row],[Quantity]]*Table4[[#This Row],[UnitPrice]]</f>
        <v>2792.44</v>
      </c>
      <c r="J753" s="4">
        <f>Table4[[#This Row],[Gross Revenue]]*(1-Table4[[#This Row],[Discount]])</f>
        <v>2652.8179999999998</v>
      </c>
      <c r="K753" s="4">
        <f>Table4[[#This Row],[Quantity]]*Table4[[#This Row],[CostPrice]]</f>
        <v>2008.18</v>
      </c>
      <c r="L753" s="4">
        <f>Table4[[#This Row],[Net Revenue]]-Table4[[#This Row],[Total Cost]]</f>
        <v>644.63799999999969</v>
      </c>
      <c r="M753" t="str">
        <f>_xlfn.XLOOKUP(Table4[[#This Row],[ProductID]], Products!A:A,Products!B:B, "Not Found")</f>
        <v>Knowledge Bags</v>
      </c>
      <c r="N753" t="str">
        <f>TEXT(Table4[[#This Row],[Date]], "mmm")</f>
        <v>Jul</v>
      </c>
      <c r="O753" t="str">
        <f>TEXT(Table4[[#This Row],[Date]], "yyyy")</f>
        <v>2025</v>
      </c>
      <c r="P753" t="str">
        <f>_xlfn.XLOOKUP(Table4[[#This Row],[ProductID]],Products!A:A,Products!C:C, "Not Found")</f>
        <v>Fashion</v>
      </c>
      <c r="Q753" t="str">
        <f>_xlfn.XLOOKUP(Table4[[#This Row],[ProductID]],Products!A:A,Products!D:D,"Not Found")</f>
        <v>Bags</v>
      </c>
      <c r="R753">
        <f>_xlfn.XLOOKUP(Table4[[#This Row],[ProductID]],Products!A:A,Products!E:E,"Not Found")</f>
        <v>1396.22</v>
      </c>
      <c r="S753">
        <f>_xlfn.XLOOKUP(Table4[[#This Row],[ProductID]],Products!A:A,Products!F:F, "Not Found")</f>
        <v>1004.09</v>
      </c>
      <c r="T753" t="str">
        <f>_xlfn.XLOOKUP(Table4[[#This Row],[CustomerID]],Customers!A:A,Customers!D:D, "Not Found")</f>
        <v>M</v>
      </c>
      <c r="U753" s="6">
        <f>_xlfn.XLOOKUP(Table4[[#This Row],[CustomerID]],Customers!A:A,Customers!E:E, "Not Found")</f>
        <v>33196</v>
      </c>
      <c r="V753">
        <f ca="1">DATEDIF(Table4[[#This Row],[CustomerBirthday]], TODAY(), "Y")</f>
        <v>35</v>
      </c>
      <c r="W753" t="str" cm="1">
        <f t="array" aca="1" ref="W753" ca="1">_xlfn.IFS(Table4[[#This Row],[Age]]&lt;25, "Under 25",Table4[[#This Row],[Age]]=34, "25-34", Table4[[#This Row],[Age]]&lt;=49, "35-49", Table4[[#This Row],[Age]]&lt;=64, "50-64", Table4[[#This Row],[Age]]&gt;=65, "65+")</f>
        <v>35-49</v>
      </c>
      <c r="X753" t="str">
        <f>_xlfn.XLOOKUP(Table4[[#This Row],[StoreID]],Stores!A:A,Stores!B:B, "Not found")</f>
        <v>MegaMart Johnmouth</v>
      </c>
      <c r="Y753" t="str">
        <f>_xlfn.XLOOKUP(Table4[[#This Row],[StoreID]],Stores!A:A,Stores!C:C, "Not Found")</f>
        <v>Johnmouth</v>
      </c>
      <c r="Z753" t="str">
        <f>_xlfn.XLOOKUP(Table4[[#This Row],[StoreID]],Stores!A:A,Stores!D:D, "Not Found")</f>
        <v>East</v>
      </c>
    </row>
    <row r="754" spans="1:26">
      <c r="A754" t="s">
        <v>1620</v>
      </c>
      <c r="B754" s="1">
        <v>45324</v>
      </c>
      <c r="C754" t="s">
        <v>574</v>
      </c>
      <c r="D754" t="s">
        <v>764</v>
      </c>
      <c r="E754" t="s">
        <v>839</v>
      </c>
      <c r="F754">
        <v>3</v>
      </c>
      <c r="G754">
        <v>0.05</v>
      </c>
      <c r="H754" t="s">
        <v>871</v>
      </c>
      <c r="I754" s="4">
        <f>Table4[[#This Row],[Quantity]]*Table4[[#This Row],[UnitPrice]]</f>
        <v>971.76</v>
      </c>
      <c r="J754" s="4">
        <f>Table4[[#This Row],[Gross Revenue]]*(1-Table4[[#This Row],[Discount]])</f>
        <v>923.17199999999991</v>
      </c>
      <c r="K754" s="4">
        <f>Table4[[#This Row],[Quantity]]*Table4[[#This Row],[CostPrice]]</f>
        <v>728.93999999999994</v>
      </c>
      <c r="L754" s="4">
        <f>Table4[[#This Row],[Net Revenue]]-Table4[[#This Row],[Total Cost]]</f>
        <v>194.23199999999997</v>
      </c>
      <c r="M754" t="str">
        <f>_xlfn.XLOOKUP(Table4[[#This Row],[ProductID]], Products!A:A,Products!B:B, "Not Found")</f>
        <v>Simple Accessories</v>
      </c>
      <c r="N754" t="str">
        <f>TEXT(Table4[[#This Row],[Date]], "mmm")</f>
        <v>Feb</v>
      </c>
      <c r="O754" t="str">
        <f>TEXT(Table4[[#This Row],[Date]], "yyyy")</f>
        <v>2024</v>
      </c>
      <c r="P754" t="str">
        <f>_xlfn.XLOOKUP(Table4[[#This Row],[ProductID]],Products!A:A,Products!C:C, "Not Found")</f>
        <v>Fashion</v>
      </c>
      <c r="Q754" t="str">
        <f>_xlfn.XLOOKUP(Table4[[#This Row],[ProductID]],Products!A:A,Products!D:D,"Not Found")</f>
        <v>Accessories</v>
      </c>
      <c r="R754">
        <f>_xlfn.XLOOKUP(Table4[[#This Row],[ProductID]],Products!A:A,Products!E:E,"Not Found")</f>
        <v>323.92</v>
      </c>
      <c r="S754">
        <f>_xlfn.XLOOKUP(Table4[[#This Row],[ProductID]],Products!A:A,Products!F:F, "Not Found")</f>
        <v>242.98</v>
      </c>
      <c r="T754" t="str">
        <f>_xlfn.XLOOKUP(Table4[[#This Row],[CustomerID]],Customers!A:A,Customers!D:D, "Not Found")</f>
        <v>M</v>
      </c>
      <c r="U754" s="6">
        <f>_xlfn.XLOOKUP(Table4[[#This Row],[CustomerID]],Customers!A:A,Customers!E:E, "Not Found")</f>
        <v>33491</v>
      </c>
      <c r="V754">
        <f ca="1">DATEDIF(Table4[[#This Row],[CustomerBirthday]], TODAY(), "Y")</f>
        <v>34</v>
      </c>
      <c r="W754" t="str" cm="1">
        <f t="array" aca="1" ref="W754" ca="1">_xlfn.IFS(Table4[[#This Row],[Age]]&lt;25, "Under 25",Table4[[#This Row],[Age]]=34, "25-34", Table4[[#This Row],[Age]]&lt;=49, "35-49", Table4[[#This Row],[Age]]&lt;=64, "50-64", Table4[[#This Row],[Age]]&gt;=65, "65+")</f>
        <v>25-34</v>
      </c>
      <c r="X754" t="str">
        <f>_xlfn.XLOOKUP(Table4[[#This Row],[StoreID]],Stores!A:A,Stores!B:B, "Not found")</f>
        <v>MegaMart New Michele</v>
      </c>
      <c r="Y754" t="str">
        <f>_xlfn.XLOOKUP(Table4[[#This Row],[StoreID]],Stores!A:A,Stores!C:C, "Not Found")</f>
        <v>New Michele</v>
      </c>
      <c r="Z754" t="str">
        <f>_xlfn.XLOOKUP(Table4[[#This Row],[StoreID]],Stores!A:A,Stores!D:D, "Not Found")</f>
        <v>West</v>
      </c>
    </row>
    <row r="755" spans="1:26">
      <c r="A755" t="s">
        <v>1621</v>
      </c>
      <c r="B755" s="1">
        <v>45204</v>
      </c>
      <c r="C755" t="s">
        <v>472</v>
      </c>
      <c r="D755" t="s">
        <v>747</v>
      </c>
      <c r="E755" t="s">
        <v>846</v>
      </c>
      <c r="F755">
        <v>3</v>
      </c>
      <c r="G755">
        <v>0</v>
      </c>
      <c r="H755" t="s">
        <v>865</v>
      </c>
      <c r="I755" s="4">
        <f>Table4[[#This Row],[Quantity]]*Table4[[#This Row],[UnitPrice]]</f>
        <v>3404.3999999999996</v>
      </c>
      <c r="J755" s="4">
        <f>Table4[[#This Row],[Gross Revenue]]*(1-Table4[[#This Row],[Discount]])</f>
        <v>3404.3999999999996</v>
      </c>
      <c r="K755" s="4">
        <f>Table4[[#This Row],[Quantity]]*Table4[[#This Row],[CostPrice]]</f>
        <v>2025.3000000000002</v>
      </c>
      <c r="L755" s="4">
        <f>Table4[[#This Row],[Net Revenue]]-Table4[[#This Row],[Total Cost]]</f>
        <v>1379.0999999999995</v>
      </c>
      <c r="M755" t="str">
        <f>_xlfn.XLOOKUP(Table4[[#This Row],[ProductID]], Products!A:A,Products!B:B, "Not Found")</f>
        <v>World Watches</v>
      </c>
      <c r="N755" t="str">
        <f>TEXT(Table4[[#This Row],[Date]], "mmm")</f>
        <v>Oct</v>
      </c>
      <c r="O755" t="str">
        <f>TEXT(Table4[[#This Row],[Date]], "yyyy")</f>
        <v>2023</v>
      </c>
      <c r="P755" t="str">
        <f>_xlfn.XLOOKUP(Table4[[#This Row],[ProductID]],Products!A:A,Products!C:C, "Not Found")</f>
        <v>Fashion</v>
      </c>
      <c r="Q755" t="str">
        <f>_xlfn.XLOOKUP(Table4[[#This Row],[ProductID]],Products!A:A,Products!D:D,"Not Found")</f>
        <v>Watches</v>
      </c>
      <c r="R755">
        <f>_xlfn.XLOOKUP(Table4[[#This Row],[ProductID]],Products!A:A,Products!E:E,"Not Found")</f>
        <v>1134.8</v>
      </c>
      <c r="S755">
        <f>_xlfn.XLOOKUP(Table4[[#This Row],[ProductID]],Products!A:A,Products!F:F, "Not Found")</f>
        <v>675.1</v>
      </c>
      <c r="T755" t="str">
        <f>_xlfn.XLOOKUP(Table4[[#This Row],[CustomerID]],Customers!A:A,Customers!D:D, "Not Found")</f>
        <v>M</v>
      </c>
      <c r="U755" s="6">
        <f>_xlfn.XLOOKUP(Table4[[#This Row],[CustomerID]],Customers!A:A,Customers!E:E, "Not Found")</f>
        <v>21466</v>
      </c>
      <c r="V755">
        <f ca="1">DATEDIF(Table4[[#This Row],[CustomerBirthday]], TODAY(), "Y")</f>
        <v>67</v>
      </c>
      <c r="W755" t="str" cm="1">
        <f t="array" aca="1" ref="W755" ca="1">_xlfn.IFS(Table4[[#This Row],[Age]]&lt;25, "Under 25",Table4[[#This Row],[Age]]=34, "25-34", Table4[[#This Row],[Age]]&lt;=49, "35-49", Table4[[#This Row],[Age]]&lt;=64, "50-64", Table4[[#This Row],[Age]]&gt;=65, "65+")</f>
        <v>65+</v>
      </c>
      <c r="X755" t="str">
        <f>_xlfn.XLOOKUP(Table4[[#This Row],[StoreID]],Stores!A:A,Stores!B:B, "Not found")</f>
        <v>MegaMart Johnmouth</v>
      </c>
      <c r="Y755" t="str">
        <f>_xlfn.XLOOKUP(Table4[[#This Row],[StoreID]],Stores!A:A,Stores!C:C, "Not Found")</f>
        <v>Johnmouth</v>
      </c>
      <c r="Z755" t="str">
        <f>_xlfn.XLOOKUP(Table4[[#This Row],[StoreID]],Stores!A:A,Stores!D:D, "Not Found")</f>
        <v>East</v>
      </c>
    </row>
    <row r="756" spans="1:26">
      <c r="A756" t="s">
        <v>1622</v>
      </c>
      <c r="B756" s="1">
        <v>45601</v>
      </c>
      <c r="C756" t="s">
        <v>524</v>
      </c>
      <c r="D756" t="s">
        <v>776</v>
      </c>
      <c r="E756" t="s">
        <v>842</v>
      </c>
      <c r="F756">
        <v>5</v>
      </c>
      <c r="G756">
        <v>0.15</v>
      </c>
      <c r="H756" t="s">
        <v>865</v>
      </c>
      <c r="I756" s="4">
        <f>Table4[[#This Row],[Quantity]]*Table4[[#This Row],[UnitPrice]]</f>
        <v>2145.75</v>
      </c>
      <c r="J756" s="4">
        <f>Table4[[#This Row],[Gross Revenue]]*(1-Table4[[#This Row],[Discount]])</f>
        <v>1823.8875</v>
      </c>
      <c r="K756" s="4">
        <f>Table4[[#This Row],[Quantity]]*Table4[[#This Row],[CostPrice]]</f>
        <v>1293.6000000000001</v>
      </c>
      <c r="L756" s="4">
        <f>Table4[[#This Row],[Net Revenue]]-Table4[[#This Row],[Total Cost]]</f>
        <v>530.28749999999991</v>
      </c>
      <c r="M756" t="str">
        <f>_xlfn.XLOOKUP(Table4[[#This Row],[ProductID]], Products!A:A,Products!B:B, "Not Found")</f>
        <v>Little Watches</v>
      </c>
      <c r="N756" t="str">
        <f>TEXT(Table4[[#This Row],[Date]], "mmm")</f>
        <v>Nov</v>
      </c>
      <c r="O756" t="str">
        <f>TEXT(Table4[[#This Row],[Date]], "yyyy")</f>
        <v>2024</v>
      </c>
      <c r="P756" t="str">
        <f>_xlfn.XLOOKUP(Table4[[#This Row],[ProductID]],Products!A:A,Products!C:C, "Not Found")</f>
        <v>Fashion</v>
      </c>
      <c r="Q756" t="str">
        <f>_xlfn.XLOOKUP(Table4[[#This Row],[ProductID]],Products!A:A,Products!D:D,"Not Found")</f>
        <v>Watches</v>
      </c>
      <c r="R756">
        <f>_xlfn.XLOOKUP(Table4[[#This Row],[ProductID]],Products!A:A,Products!E:E,"Not Found")</f>
        <v>429.15</v>
      </c>
      <c r="S756">
        <f>_xlfn.XLOOKUP(Table4[[#This Row],[ProductID]],Products!A:A,Products!F:F, "Not Found")</f>
        <v>258.72000000000003</v>
      </c>
      <c r="T756" t="str">
        <f>_xlfn.XLOOKUP(Table4[[#This Row],[CustomerID]],Customers!A:A,Customers!D:D, "Not Found")</f>
        <v>F</v>
      </c>
      <c r="U756" s="6">
        <f>_xlfn.XLOOKUP(Table4[[#This Row],[CustomerID]],Customers!A:A,Customers!E:E, "Not Found")</f>
        <v>23256</v>
      </c>
      <c r="V756">
        <f ca="1">DATEDIF(Table4[[#This Row],[CustomerBirthday]], TODAY(), "Y")</f>
        <v>62</v>
      </c>
      <c r="W756" t="str" cm="1">
        <f t="array" aca="1" ref="W756" ca="1">_xlfn.IFS(Table4[[#This Row],[Age]]&lt;25, "Under 25",Table4[[#This Row],[Age]]=34, "25-34", Table4[[#This Row],[Age]]&lt;=49, "35-49", Table4[[#This Row],[Age]]&lt;=64, "50-64", Table4[[#This Row],[Age]]&gt;=65, "65+")</f>
        <v>50-64</v>
      </c>
      <c r="X756" t="str">
        <f>_xlfn.XLOOKUP(Table4[[#This Row],[StoreID]],Stores!A:A,Stores!B:B, "Not found")</f>
        <v>MegaMart Brianahaven</v>
      </c>
      <c r="Y756" t="str">
        <f>_xlfn.XLOOKUP(Table4[[#This Row],[StoreID]],Stores!A:A,Stores!C:C, "Not Found")</f>
        <v>Brianahaven</v>
      </c>
      <c r="Z756" t="str">
        <f>_xlfn.XLOOKUP(Table4[[#This Row],[StoreID]],Stores!A:A,Stores!D:D, "Not Found")</f>
        <v>North</v>
      </c>
    </row>
    <row r="757" spans="1:26">
      <c r="A757" t="s">
        <v>1623</v>
      </c>
      <c r="B757" s="1">
        <v>45817</v>
      </c>
      <c r="C757" t="s">
        <v>407</v>
      </c>
      <c r="D757" t="s">
        <v>806</v>
      </c>
      <c r="E757" t="s">
        <v>831</v>
      </c>
      <c r="F757">
        <v>5</v>
      </c>
      <c r="G757">
        <v>0</v>
      </c>
      <c r="H757" t="s">
        <v>875</v>
      </c>
      <c r="I757" s="4">
        <f>Table4[[#This Row],[Quantity]]*Table4[[#This Row],[UnitPrice]]</f>
        <v>8728.0499999999993</v>
      </c>
      <c r="J757" s="4">
        <f>Table4[[#This Row],[Gross Revenue]]*(1-Table4[[#This Row],[Discount]])</f>
        <v>8728.0499999999993</v>
      </c>
      <c r="K757" s="4">
        <f>Table4[[#This Row],[Quantity]]*Table4[[#This Row],[CostPrice]]</f>
        <v>6612.2000000000007</v>
      </c>
      <c r="L757" s="4">
        <f>Table4[[#This Row],[Net Revenue]]-Table4[[#This Row],[Total Cost]]</f>
        <v>2115.8499999999985</v>
      </c>
      <c r="M757" t="str">
        <f>_xlfn.XLOOKUP(Table4[[#This Row],[ProductID]], Products!A:A,Products!B:B, "Not Found")</f>
        <v>Piece Headphones</v>
      </c>
      <c r="N757" t="str">
        <f>TEXT(Table4[[#This Row],[Date]], "mmm")</f>
        <v>Jun</v>
      </c>
      <c r="O757" t="str">
        <f>TEXT(Table4[[#This Row],[Date]], "yyyy")</f>
        <v>2025</v>
      </c>
      <c r="P757" t="str">
        <f>_xlfn.XLOOKUP(Table4[[#This Row],[ProductID]],Products!A:A,Products!C:C, "Not Found")</f>
        <v>Electronics</v>
      </c>
      <c r="Q757" t="str">
        <f>_xlfn.XLOOKUP(Table4[[#This Row],[ProductID]],Products!A:A,Products!D:D,"Not Found")</f>
        <v>Headphones</v>
      </c>
      <c r="R757">
        <f>_xlfn.XLOOKUP(Table4[[#This Row],[ProductID]],Products!A:A,Products!E:E,"Not Found")</f>
        <v>1745.61</v>
      </c>
      <c r="S757">
        <f>_xlfn.XLOOKUP(Table4[[#This Row],[ProductID]],Products!A:A,Products!F:F, "Not Found")</f>
        <v>1322.44</v>
      </c>
      <c r="T757" t="str">
        <f>_xlfn.XLOOKUP(Table4[[#This Row],[CustomerID]],Customers!A:A,Customers!D:D, "Not Found")</f>
        <v>F</v>
      </c>
      <c r="U757" s="6">
        <f>_xlfn.XLOOKUP(Table4[[#This Row],[CustomerID]],Customers!A:A,Customers!E:E, "Not Found")</f>
        <v>38779</v>
      </c>
      <c r="V757">
        <f ca="1">DATEDIF(Table4[[#This Row],[CustomerBirthday]], TODAY(), "Y")</f>
        <v>20</v>
      </c>
      <c r="W757" t="str" cm="1">
        <f t="array" aca="1" ref="W757" ca="1">_xlfn.IFS(Table4[[#This Row],[Age]]&lt;25, "Under 25",Table4[[#This Row],[Age]]=34, "25-34", Table4[[#This Row],[Age]]&lt;=49, "35-49", Table4[[#This Row],[Age]]&lt;=64, "50-64", Table4[[#This Row],[Age]]&gt;=65, "65+")</f>
        <v>Under 25</v>
      </c>
      <c r="X757" t="str">
        <f>_xlfn.XLOOKUP(Table4[[#This Row],[StoreID]],Stores!A:A,Stores!B:B, "Not found")</f>
        <v>MegaMart Jimenezborough</v>
      </c>
      <c r="Y757" t="str">
        <f>_xlfn.XLOOKUP(Table4[[#This Row],[StoreID]],Stores!A:A,Stores!C:C, "Not Found")</f>
        <v>Jimenezborough</v>
      </c>
      <c r="Z757" t="str">
        <f>_xlfn.XLOOKUP(Table4[[#This Row],[StoreID]],Stores!A:A,Stores!D:D, "Not Found")</f>
        <v>South</v>
      </c>
    </row>
    <row r="758" spans="1:26">
      <c r="A758" t="s">
        <v>1624</v>
      </c>
      <c r="B758" s="1">
        <v>45187</v>
      </c>
      <c r="C758" t="s">
        <v>368</v>
      </c>
      <c r="D758" t="s">
        <v>810</v>
      </c>
      <c r="E758" t="s">
        <v>835</v>
      </c>
      <c r="F758">
        <v>1</v>
      </c>
      <c r="G758">
        <v>0</v>
      </c>
      <c r="H758" t="s">
        <v>871</v>
      </c>
      <c r="I758" s="4">
        <f>Table4[[#This Row],[Quantity]]*Table4[[#This Row],[UnitPrice]]</f>
        <v>453.62</v>
      </c>
      <c r="J758" s="4">
        <f>Table4[[#This Row],[Gross Revenue]]*(1-Table4[[#This Row],[Discount]])</f>
        <v>453.62</v>
      </c>
      <c r="K758" s="4">
        <f>Table4[[#This Row],[Quantity]]*Table4[[#This Row],[CostPrice]]</f>
        <v>316.63</v>
      </c>
      <c r="L758" s="4">
        <f>Table4[[#This Row],[Net Revenue]]-Table4[[#This Row],[Total Cost]]</f>
        <v>136.99</v>
      </c>
      <c r="M758" t="str">
        <f>_xlfn.XLOOKUP(Table4[[#This Row],[ProductID]], Products!A:A,Products!B:B, "Not Found")</f>
        <v>Maybe Clothing</v>
      </c>
      <c r="N758" t="str">
        <f>TEXT(Table4[[#This Row],[Date]], "mmm")</f>
        <v>Sep</v>
      </c>
      <c r="O758" t="str">
        <f>TEXT(Table4[[#This Row],[Date]], "yyyy")</f>
        <v>2023</v>
      </c>
      <c r="P758" t="str">
        <f>_xlfn.XLOOKUP(Table4[[#This Row],[ProductID]],Products!A:A,Products!C:C, "Not Found")</f>
        <v>Fashion</v>
      </c>
      <c r="Q758" t="str">
        <f>_xlfn.XLOOKUP(Table4[[#This Row],[ProductID]],Products!A:A,Products!D:D,"Not Found")</f>
        <v>Clothing</v>
      </c>
      <c r="R758">
        <f>_xlfn.XLOOKUP(Table4[[#This Row],[ProductID]],Products!A:A,Products!E:E,"Not Found")</f>
        <v>453.62</v>
      </c>
      <c r="S758">
        <f>_xlfn.XLOOKUP(Table4[[#This Row],[ProductID]],Products!A:A,Products!F:F, "Not Found")</f>
        <v>316.63</v>
      </c>
      <c r="T758" t="str">
        <f>_xlfn.XLOOKUP(Table4[[#This Row],[CustomerID]],Customers!A:A,Customers!D:D, "Not Found")</f>
        <v>F</v>
      </c>
      <c r="U758" s="6">
        <f>_xlfn.XLOOKUP(Table4[[#This Row],[CustomerID]],Customers!A:A,Customers!E:E, "Not Found")</f>
        <v>38361</v>
      </c>
      <c r="V758">
        <f ca="1">DATEDIF(Table4[[#This Row],[CustomerBirthday]], TODAY(), "Y")</f>
        <v>21</v>
      </c>
      <c r="W758" t="str" cm="1">
        <f t="array" aca="1" ref="W758" ca="1">_xlfn.IFS(Table4[[#This Row],[Age]]&lt;25, "Under 25",Table4[[#This Row],[Age]]=34, "25-34", Table4[[#This Row],[Age]]&lt;=49, "35-49", Table4[[#This Row],[Age]]&lt;=64, "50-64", Table4[[#This Row],[Age]]&gt;=65, "65+")</f>
        <v>Under 25</v>
      </c>
      <c r="X758" t="str">
        <f>_xlfn.XLOOKUP(Table4[[#This Row],[StoreID]],Stores!A:A,Stores!B:B, "Not found")</f>
        <v>MegaMart Peckmouth</v>
      </c>
      <c r="Y758" t="str">
        <f>_xlfn.XLOOKUP(Table4[[#This Row],[StoreID]],Stores!A:A,Stores!C:C, "Not Found")</f>
        <v>Peckmouth</v>
      </c>
      <c r="Z758" t="str">
        <f>_xlfn.XLOOKUP(Table4[[#This Row],[StoreID]],Stores!A:A,Stores!D:D, "Not Found")</f>
        <v>East</v>
      </c>
    </row>
    <row r="759" spans="1:26">
      <c r="A759" t="s">
        <v>1625</v>
      </c>
      <c r="B759" s="1">
        <v>45655</v>
      </c>
      <c r="C759" t="s">
        <v>262</v>
      </c>
      <c r="D759" t="s">
        <v>722</v>
      </c>
      <c r="E759" t="s">
        <v>835</v>
      </c>
      <c r="F759">
        <v>3</v>
      </c>
      <c r="G759">
        <v>0.1</v>
      </c>
      <c r="H759" t="s">
        <v>871</v>
      </c>
      <c r="I759" s="4">
        <f>Table4[[#This Row],[Quantity]]*Table4[[#This Row],[UnitPrice]]</f>
        <v>5561.3099999999995</v>
      </c>
      <c r="J759" s="4">
        <f>Table4[[#This Row],[Gross Revenue]]*(1-Table4[[#This Row],[Discount]])</f>
        <v>5005.1790000000001</v>
      </c>
      <c r="K759" s="4">
        <f>Table4[[#This Row],[Quantity]]*Table4[[#This Row],[CostPrice]]</f>
        <v>4090.56</v>
      </c>
      <c r="L759" s="4">
        <f>Table4[[#This Row],[Net Revenue]]-Table4[[#This Row],[Total Cost]]</f>
        <v>914.61900000000014</v>
      </c>
      <c r="M759" t="str">
        <f>_xlfn.XLOOKUP(Table4[[#This Row],[ProductID]], Products!A:A,Products!B:B, "Not Found")</f>
        <v>Four Accessories</v>
      </c>
      <c r="N759" t="str">
        <f>TEXT(Table4[[#This Row],[Date]], "mmm")</f>
        <v>Dec</v>
      </c>
      <c r="O759" t="str">
        <f>TEXT(Table4[[#This Row],[Date]], "yyyy")</f>
        <v>2024</v>
      </c>
      <c r="P759" t="str">
        <f>_xlfn.XLOOKUP(Table4[[#This Row],[ProductID]],Products!A:A,Products!C:C, "Not Found")</f>
        <v>Fashion</v>
      </c>
      <c r="Q759" t="str">
        <f>_xlfn.XLOOKUP(Table4[[#This Row],[ProductID]],Products!A:A,Products!D:D,"Not Found")</f>
        <v>Accessories</v>
      </c>
      <c r="R759">
        <f>_xlfn.XLOOKUP(Table4[[#This Row],[ProductID]],Products!A:A,Products!E:E,"Not Found")</f>
        <v>1853.77</v>
      </c>
      <c r="S759">
        <f>_xlfn.XLOOKUP(Table4[[#This Row],[ProductID]],Products!A:A,Products!F:F, "Not Found")</f>
        <v>1363.52</v>
      </c>
      <c r="T759" t="str">
        <f>_xlfn.XLOOKUP(Table4[[#This Row],[CustomerID]],Customers!A:A,Customers!D:D, "Not Found")</f>
        <v>M</v>
      </c>
      <c r="U759" s="6">
        <f>_xlfn.XLOOKUP(Table4[[#This Row],[CustomerID]],Customers!A:A,Customers!E:E, "Not Found")</f>
        <v>24029</v>
      </c>
      <c r="V759">
        <f ca="1">DATEDIF(Table4[[#This Row],[CustomerBirthday]], TODAY(), "Y")</f>
        <v>60</v>
      </c>
      <c r="W759" t="str" cm="1">
        <f t="array" aca="1" ref="W759" ca="1">_xlfn.IFS(Table4[[#This Row],[Age]]&lt;25, "Under 25",Table4[[#This Row],[Age]]=34, "25-34", Table4[[#This Row],[Age]]&lt;=49, "35-49", Table4[[#This Row],[Age]]&lt;=64, "50-64", Table4[[#This Row],[Age]]&gt;=65, "65+")</f>
        <v>50-64</v>
      </c>
      <c r="X759" t="str">
        <f>_xlfn.XLOOKUP(Table4[[#This Row],[StoreID]],Stores!A:A,Stores!B:B, "Not found")</f>
        <v>MegaMart Peckmouth</v>
      </c>
      <c r="Y759" t="str">
        <f>_xlfn.XLOOKUP(Table4[[#This Row],[StoreID]],Stores!A:A,Stores!C:C, "Not Found")</f>
        <v>Peckmouth</v>
      </c>
      <c r="Z759" t="str">
        <f>_xlfn.XLOOKUP(Table4[[#This Row],[StoreID]],Stores!A:A,Stores!D:D, "Not Found")</f>
        <v>East</v>
      </c>
    </row>
    <row r="760" spans="1:26">
      <c r="A760" t="s">
        <v>1626</v>
      </c>
      <c r="B760" s="1">
        <v>45188</v>
      </c>
      <c r="C760" t="s">
        <v>67</v>
      </c>
      <c r="D760" t="s">
        <v>728</v>
      </c>
      <c r="E760" t="s">
        <v>839</v>
      </c>
      <c r="F760">
        <v>2</v>
      </c>
      <c r="G760">
        <v>0</v>
      </c>
      <c r="H760" t="s">
        <v>865</v>
      </c>
      <c r="I760" s="4">
        <f>Table4[[#This Row],[Quantity]]*Table4[[#This Row],[UnitPrice]]</f>
        <v>636.1</v>
      </c>
      <c r="J760" s="4">
        <f>Table4[[#This Row],[Gross Revenue]]*(1-Table4[[#This Row],[Discount]])</f>
        <v>636.1</v>
      </c>
      <c r="K760" s="4">
        <f>Table4[[#This Row],[Quantity]]*Table4[[#This Row],[CostPrice]]</f>
        <v>374.68</v>
      </c>
      <c r="L760" s="4">
        <f>Table4[[#This Row],[Net Revenue]]-Table4[[#This Row],[Total Cost]]</f>
        <v>261.42</v>
      </c>
      <c r="M760" t="str">
        <f>_xlfn.XLOOKUP(Table4[[#This Row],[ProductID]], Products!A:A,Products!B:B, "Not Found")</f>
        <v>Company Fruits</v>
      </c>
      <c r="N760" t="str">
        <f>TEXT(Table4[[#This Row],[Date]], "mmm")</f>
        <v>Sep</v>
      </c>
      <c r="O760" t="str">
        <f>TEXT(Table4[[#This Row],[Date]], "yyyy")</f>
        <v>2023</v>
      </c>
      <c r="P760" t="str">
        <f>_xlfn.XLOOKUP(Table4[[#This Row],[ProductID]],Products!A:A,Products!C:C, "Not Found")</f>
        <v>Groceries</v>
      </c>
      <c r="Q760" t="str">
        <f>_xlfn.XLOOKUP(Table4[[#This Row],[ProductID]],Products!A:A,Products!D:D,"Not Found")</f>
        <v>Fruits</v>
      </c>
      <c r="R760">
        <f>_xlfn.XLOOKUP(Table4[[#This Row],[ProductID]],Products!A:A,Products!E:E,"Not Found")</f>
        <v>318.05</v>
      </c>
      <c r="S760">
        <f>_xlfn.XLOOKUP(Table4[[#This Row],[ProductID]],Products!A:A,Products!F:F, "Not Found")</f>
        <v>187.34</v>
      </c>
      <c r="T760" t="str">
        <f>_xlfn.XLOOKUP(Table4[[#This Row],[CustomerID]],Customers!A:A,Customers!D:D, "Not Found")</f>
        <v>M</v>
      </c>
      <c r="U760" s="6">
        <f>_xlfn.XLOOKUP(Table4[[#This Row],[CustomerID]],Customers!A:A,Customers!E:E, "Not Found")</f>
        <v>27877</v>
      </c>
      <c r="V760">
        <f ca="1">DATEDIF(Table4[[#This Row],[CustomerBirthday]], TODAY(), "Y")</f>
        <v>50</v>
      </c>
      <c r="W760" t="str" cm="1">
        <f t="array" aca="1" ref="W760" ca="1">_xlfn.IFS(Table4[[#This Row],[Age]]&lt;25, "Under 25",Table4[[#This Row],[Age]]=34, "25-34", Table4[[#This Row],[Age]]&lt;=49, "35-49", Table4[[#This Row],[Age]]&lt;=64, "50-64", Table4[[#This Row],[Age]]&gt;=65, "65+")</f>
        <v>50-64</v>
      </c>
      <c r="X760" t="str">
        <f>_xlfn.XLOOKUP(Table4[[#This Row],[StoreID]],Stores!A:A,Stores!B:B, "Not found")</f>
        <v>MegaMart New Michele</v>
      </c>
      <c r="Y760" t="str">
        <f>_xlfn.XLOOKUP(Table4[[#This Row],[StoreID]],Stores!A:A,Stores!C:C, "Not Found")</f>
        <v>New Michele</v>
      </c>
      <c r="Z760" t="str">
        <f>_xlfn.XLOOKUP(Table4[[#This Row],[StoreID]],Stores!A:A,Stores!D:D, "Not Found")</f>
        <v>West</v>
      </c>
    </row>
    <row r="761" spans="1:26">
      <c r="A761" t="s">
        <v>1627</v>
      </c>
      <c r="B761" s="1">
        <v>45777</v>
      </c>
      <c r="C761" t="s">
        <v>432</v>
      </c>
      <c r="D761" t="s">
        <v>755</v>
      </c>
      <c r="E761" t="s">
        <v>831</v>
      </c>
      <c r="F761">
        <v>5</v>
      </c>
      <c r="G761">
        <v>0.05</v>
      </c>
      <c r="H761" t="s">
        <v>868</v>
      </c>
      <c r="I761" s="4">
        <f>Table4[[#This Row],[Quantity]]*Table4[[#This Row],[UnitPrice]]</f>
        <v>9293.75</v>
      </c>
      <c r="J761" s="4">
        <f>Table4[[#This Row],[Gross Revenue]]*(1-Table4[[#This Row],[Discount]])</f>
        <v>8829.0625</v>
      </c>
      <c r="K761" s="4">
        <f>Table4[[#This Row],[Quantity]]*Table4[[#This Row],[CostPrice]]</f>
        <v>7255.8</v>
      </c>
      <c r="L761" s="4">
        <f>Table4[[#This Row],[Net Revenue]]-Table4[[#This Row],[Total Cost]]</f>
        <v>1573.2624999999998</v>
      </c>
      <c r="M761" t="str">
        <f>_xlfn.XLOOKUP(Table4[[#This Row],[ProductID]], Products!A:A,Products!B:B, "Not Found")</f>
        <v>House Accessories</v>
      </c>
      <c r="N761" t="str">
        <f>TEXT(Table4[[#This Row],[Date]], "mmm")</f>
        <v>Apr</v>
      </c>
      <c r="O761" t="str">
        <f>TEXT(Table4[[#This Row],[Date]], "yyyy")</f>
        <v>2025</v>
      </c>
      <c r="P761" t="str">
        <f>_xlfn.XLOOKUP(Table4[[#This Row],[ProductID]],Products!A:A,Products!C:C, "Not Found")</f>
        <v>Fashion</v>
      </c>
      <c r="Q761" t="str">
        <f>_xlfn.XLOOKUP(Table4[[#This Row],[ProductID]],Products!A:A,Products!D:D,"Not Found")</f>
        <v>Accessories</v>
      </c>
      <c r="R761">
        <f>_xlfn.XLOOKUP(Table4[[#This Row],[ProductID]],Products!A:A,Products!E:E,"Not Found")</f>
        <v>1858.75</v>
      </c>
      <c r="S761">
        <f>_xlfn.XLOOKUP(Table4[[#This Row],[ProductID]],Products!A:A,Products!F:F, "Not Found")</f>
        <v>1451.16</v>
      </c>
      <c r="T761" t="str">
        <f>_xlfn.XLOOKUP(Table4[[#This Row],[CustomerID]],Customers!A:A,Customers!D:D, "Not Found")</f>
        <v>M</v>
      </c>
      <c r="U761" s="6">
        <f>_xlfn.XLOOKUP(Table4[[#This Row],[CustomerID]],Customers!A:A,Customers!E:E, "Not Found")</f>
        <v>20358</v>
      </c>
      <c r="V761">
        <f ca="1">DATEDIF(Table4[[#This Row],[CustomerBirthday]], TODAY(), "Y")</f>
        <v>70</v>
      </c>
      <c r="W761" t="str" cm="1">
        <f t="array" aca="1" ref="W761" ca="1">_xlfn.IFS(Table4[[#This Row],[Age]]&lt;25, "Under 25",Table4[[#This Row],[Age]]=34, "25-34", Table4[[#This Row],[Age]]&lt;=49, "35-49", Table4[[#This Row],[Age]]&lt;=64, "50-64", Table4[[#This Row],[Age]]&gt;=65, "65+")</f>
        <v>65+</v>
      </c>
      <c r="X761" t="str">
        <f>_xlfn.XLOOKUP(Table4[[#This Row],[StoreID]],Stores!A:A,Stores!B:B, "Not found")</f>
        <v>MegaMart Jimenezborough</v>
      </c>
      <c r="Y761" t="str">
        <f>_xlfn.XLOOKUP(Table4[[#This Row],[StoreID]],Stores!A:A,Stores!C:C, "Not Found")</f>
        <v>Jimenezborough</v>
      </c>
      <c r="Z761" t="str">
        <f>_xlfn.XLOOKUP(Table4[[#This Row],[StoreID]],Stores!A:A,Stores!D:D, "Not Found")</f>
        <v>South</v>
      </c>
    </row>
    <row r="762" spans="1:26">
      <c r="A762" t="s">
        <v>1628</v>
      </c>
      <c r="B762" s="1">
        <v>45771</v>
      </c>
      <c r="C762" t="s">
        <v>234</v>
      </c>
      <c r="D762" t="s">
        <v>734</v>
      </c>
      <c r="E762" t="s">
        <v>846</v>
      </c>
      <c r="F762">
        <v>3</v>
      </c>
      <c r="G762">
        <v>0</v>
      </c>
      <c r="H762" t="s">
        <v>868</v>
      </c>
      <c r="I762" s="4">
        <f>Table4[[#This Row],[Quantity]]*Table4[[#This Row],[UnitPrice]]</f>
        <v>329.34000000000003</v>
      </c>
      <c r="J762" s="4">
        <f>Table4[[#This Row],[Gross Revenue]]*(1-Table4[[#This Row],[Discount]])</f>
        <v>329.34000000000003</v>
      </c>
      <c r="K762" s="4">
        <f>Table4[[#This Row],[Quantity]]*Table4[[#This Row],[CostPrice]]</f>
        <v>211.77</v>
      </c>
      <c r="L762" s="4">
        <f>Table4[[#This Row],[Net Revenue]]-Table4[[#This Row],[Total Cost]]</f>
        <v>117.57000000000002</v>
      </c>
      <c r="M762" t="str">
        <f>_xlfn.XLOOKUP(Table4[[#This Row],[ProductID]], Products!A:A,Products!B:B, "Not Found")</f>
        <v>Recognize Footwear</v>
      </c>
      <c r="N762" t="str">
        <f>TEXT(Table4[[#This Row],[Date]], "mmm")</f>
        <v>Apr</v>
      </c>
      <c r="O762" t="str">
        <f>TEXT(Table4[[#This Row],[Date]], "yyyy")</f>
        <v>2025</v>
      </c>
      <c r="P762" t="str">
        <f>_xlfn.XLOOKUP(Table4[[#This Row],[ProductID]],Products!A:A,Products!C:C, "Not Found")</f>
        <v>Fashion</v>
      </c>
      <c r="Q762" t="str">
        <f>_xlfn.XLOOKUP(Table4[[#This Row],[ProductID]],Products!A:A,Products!D:D,"Not Found")</f>
        <v>Footwear</v>
      </c>
      <c r="R762">
        <f>_xlfn.XLOOKUP(Table4[[#This Row],[ProductID]],Products!A:A,Products!E:E,"Not Found")</f>
        <v>109.78</v>
      </c>
      <c r="S762">
        <f>_xlfn.XLOOKUP(Table4[[#This Row],[ProductID]],Products!A:A,Products!F:F, "Not Found")</f>
        <v>70.59</v>
      </c>
      <c r="T762" t="str">
        <f>_xlfn.XLOOKUP(Table4[[#This Row],[CustomerID]],Customers!A:A,Customers!D:D, "Not Found")</f>
        <v>M</v>
      </c>
      <c r="U762" s="6">
        <f>_xlfn.XLOOKUP(Table4[[#This Row],[CustomerID]],Customers!A:A,Customers!E:E, "Not Found")</f>
        <v>25132</v>
      </c>
      <c r="V762">
        <f ca="1">DATEDIF(Table4[[#This Row],[CustomerBirthday]], TODAY(), "Y")</f>
        <v>57</v>
      </c>
      <c r="W762" t="str" cm="1">
        <f t="array" aca="1" ref="W762" ca="1">_xlfn.IFS(Table4[[#This Row],[Age]]&lt;25, "Under 25",Table4[[#This Row],[Age]]=34, "25-34", Table4[[#This Row],[Age]]&lt;=49, "35-49", Table4[[#This Row],[Age]]&lt;=64, "50-64", Table4[[#This Row],[Age]]&gt;=65, "65+")</f>
        <v>50-64</v>
      </c>
      <c r="X762" t="str">
        <f>_xlfn.XLOOKUP(Table4[[#This Row],[StoreID]],Stores!A:A,Stores!B:B, "Not found")</f>
        <v>MegaMart Johnmouth</v>
      </c>
      <c r="Y762" t="str">
        <f>_xlfn.XLOOKUP(Table4[[#This Row],[StoreID]],Stores!A:A,Stores!C:C, "Not Found")</f>
        <v>Johnmouth</v>
      </c>
      <c r="Z762" t="str">
        <f>_xlfn.XLOOKUP(Table4[[#This Row],[StoreID]],Stores!A:A,Stores!D:D, "Not Found")</f>
        <v>East</v>
      </c>
    </row>
    <row r="763" spans="1:26">
      <c r="A763" t="s">
        <v>1629</v>
      </c>
      <c r="B763" s="1">
        <v>45228</v>
      </c>
      <c r="C763" t="s">
        <v>375</v>
      </c>
      <c r="D763" t="s">
        <v>759</v>
      </c>
      <c r="E763" t="s">
        <v>842</v>
      </c>
      <c r="F763">
        <v>3</v>
      </c>
      <c r="G763">
        <v>0</v>
      </c>
      <c r="H763" t="s">
        <v>875</v>
      </c>
      <c r="I763" s="4">
        <f>Table4[[#This Row],[Quantity]]*Table4[[#This Row],[UnitPrice]]</f>
        <v>3239.67</v>
      </c>
      <c r="J763" s="4">
        <f>Table4[[#This Row],[Gross Revenue]]*(1-Table4[[#This Row],[Discount]])</f>
        <v>3239.67</v>
      </c>
      <c r="K763" s="4">
        <f>Table4[[#This Row],[Quantity]]*Table4[[#This Row],[CostPrice]]</f>
        <v>2111.4900000000002</v>
      </c>
      <c r="L763" s="4">
        <f>Table4[[#This Row],[Net Revenue]]-Table4[[#This Row],[Total Cost]]</f>
        <v>1128.1799999999998</v>
      </c>
      <c r="M763" t="str">
        <f>_xlfn.XLOOKUP(Table4[[#This Row],[ProductID]], Products!A:A,Products!B:B, "Not Found")</f>
        <v>Democratic Smartphone</v>
      </c>
      <c r="N763" t="str">
        <f>TEXT(Table4[[#This Row],[Date]], "mmm")</f>
        <v>Oct</v>
      </c>
      <c r="O763" t="str">
        <f>TEXT(Table4[[#This Row],[Date]], "yyyy")</f>
        <v>2023</v>
      </c>
      <c r="P763" t="str">
        <f>_xlfn.XLOOKUP(Table4[[#This Row],[ProductID]],Products!A:A,Products!C:C, "Not Found")</f>
        <v>Electronics</v>
      </c>
      <c r="Q763" t="str">
        <f>_xlfn.XLOOKUP(Table4[[#This Row],[ProductID]],Products!A:A,Products!D:D,"Not Found")</f>
        <v>Smartphone</v>
      </c>
      <c r="R763">
        <f>_xlfn.XLOOKUP(Table4[[#This Row],[ProductID]],Products!A:A,Products!E:E,"Not Found")</f>
        <v>1079.8900000000001</v>
      </c>
      <c r="S763">
        <f>_xlfn.XLOOKUP(Table4[[#This Row],[ProductID]],Products!A:A,Products!F:F, "Not Found")</f>
        <v>703.83</v>
      </c>
      <c r="T763" t="str">
        <f>_xlfn.XLOOKUP(Table4[[#This Row],[CustomerID]],Customers!A:A,Customers!D:D, "Not Found")</f>
        <v>F</v>
      </c>
      <c r="U763" s="6">
        <f>_xlfn.XLOOKUP(Table4[[#This Row],[CustomerID]],Customers!A:A,Customers!E:E, "Not Found")</f>
        <v>19995</v>
      </c>
      <c r="V763">
        <f ca="1">DATEDIF(Table4[[#This Row],[CustomerBirthday]], TODAY(), "Y")</f>
        <v>71</v>
      </c>
      <c r="W763" t="str" cm="1">
        <f t="array" aca="1" ref="W763" ca="1">_xlfn.IFS(Table4[[#This Row],[Age]]&lt;25, "Under 25",Table4[[#This Row],[Age]]=34, "25-34", Table4[[#This Row],[Age]]&lt;=49, "35-49", Table4[[#This Row],[Age]]&lt;=64, "50-64", Table4[[#This Row],[Age]]&gt;=65, "65+")</f>
        <v>65+</v>
      </c>
      <c r="X763" t="str">
        <f>_xlfn.XLOOKUP(Table4[[#This Row],[StoreID]],Stores!A:A,Stores!B:B, "Not found")</f>
        <v>MegaMart Brianahaven</v>
      </c>
      <c r="Y763" t="str">
        <f>_xlfn.XLOOKUP(Table4[[#This Row],[StoreID]],Stores!A:A,Stores!C:C, "Not Found")</f>
        <v>Brianahaven</v>
      </c>
      <c r="Z763" t="str">
        <f>_xlfn.XLOOKUP(Table4[[#This Row],[StoreID]],Stores!A:A,Stores!D:D, "Not Found")</f>
        <v>North</v>
      </c>
    </row>
    <row r="764" spans="1:26">
      <c r="A764" t="s">
        <v>1630</v>
      </c>
      <c r="B764" s="1">
        <v>45192</v>
      </c>
      <c r="C764" t="s">
        <v>673</v>
      </c>
      <c r="D764" t="s">
        <v>769</v>
      </c>
      <c r="E764" t="s">
        <v>839</v>
      </c>
      <c r="F764">
        <v>2</v>
      </c>
      <c r="G764">
        <v>0.15</v>
      </c>
      <c r="H764" t="s">
        <v>871</v>
      </c>
      <c r="I764" s="4">
        <f>Table4[[#This Row],[Quantity]]*Table4[[#This Row],[UnitPrice]]</f>
        <v>51.14</v>
      </c>
      <c r="J764" s="4">
        <f>Table4[[#This Row],[Gross Revenue]]*(1-Table4[[#This Row],[Discount]])</f>
        <v>43.469000000000001</v>
      </c>
      <c r="K764" s="4">
        <f>Table4[[#This Row],[Quantity]]*Table4[[#This Row],[CostPrice]]</f>
        <v>38.1</v>
      </c>
      <c r="L764" s="4">
        <f>Table4[[#This Row],[Net Revenue]]-Table4[[#This Row],[Total Cost]]</f>
        <v>5.3689999999999998</v>
      </c>
      <c r="M764" t="str">
        <f>_xlfn.XLOOKUP(Table4[[#This Row],[ProductID]], Products!A:A,Products!B:B, "Not Found")</f>
        <v>How Vegetables</v>
      </c>
      <c r="N764" t="str">
        <f>TEXT(Table4[[#This Row],[Date]], "mmm")</f>
        <v>Sep</v>
      </c>
      <c r="O764" t="str">
        <f>TEXT(Table4[[#This Row],[Date]], "yyyy")</f>
        <v>2023</v>
      </c>
      <c r="P764" t="str">
        <f>_xlfn.XLOOKUP(Table4[[#This Row],[ProductID]],Products!A:A,Products!C:C, "Not Found")</f>
        <v>Groceries</v>
      </c>
      <c r="Q764" t="str">
        <f>_xlfn.XLOOKUP(Table4[[#This Row],[ProductID]],Products!A:A,Products!D:D,"Not Found")</f>
        <v>Vegetables</v>
      </c>
      <c r="R764">
        <f>_xlfn.XLOOKUP(Table4[[#This Row],[ProductID]],Products!A:A,Products!E:E,"Not Found")</f>
        <v>25.57</v>
      </c>
      <c r="S764">
        <f>_xlfn.XLOOKUP(Table4[[#This Row],[ProductID]],Products!A:A,Products!F:F, "Not Found")</f>
        <v>19.05</v>
      </c>
      <c r="T764" t="str">
        <f>_xlfn.XLOOKUP(Table4[[#This Row],[CustomerID]],Customers!A:A,Customers!D:D, "Not Found")</f>
        <v>F</v>
      </c>
      <c r="U764" s="6">
        <f>_xlfn.XLOOKUP(Table4[[#This Row],[CustomerID]],Customers!A:A,Customers!E:E, "Not Found")</f>
        <v>21380</v>
      </c>
      <c r="V764">
        <f ca="1">DATEDIF(Table4[[#This Row],[CustomerBirthday]], TODAY(), "Y")</f>
        <v>68</v>
      </c>
      <c r="W764" t="str" cm="1">
        <f t="array" aca="1" ref="W764" ca="1">_xlfn.IFS(Table4[[#This Row],[Age]]&lt;25, "Under 25",Table4[[#This Row],[Age]]=34, "25-34", Table4[[#This Row],[Age]]&lt;=49, "35-49", Table4[[#This Row],[Age]]&lt;=64, "50-64", Table4[[#This Row],[Age]]&gt;=65, "65+")</f>
        <v>65+</v>
      </c>
      <c r="X764" t="str">
        <f>_xlfn.XLOOKUP(Table4[[#This Row],[StoreID]],Stores!A:A,Stores!B:B, "Not found")</f>
        <v>MegaMart New Michele</v>
      </c>
      <c r="Y764" t="str">
        <f>_xlfn.XLOOKUP(Table4[[#This Row],[StoreID]],Stores!A:A,Stores!C:C, "Not Found")</f>
        <v>New Michele</v>
      </c>
      <c r="Z764" t="str">
        <f>_xlfn.XLOOKUP(Table4[[#This Row],[StoreID]],Stores!A:A,Stores!D:D, "Not Found")</f>
        <v>West</v>
      </c>
    </row>
    <row r="765" spans="1:26">
      <c r="A765" t="s">
        <v>1631</v>
      </c>
      <c r="B765" s="1">
        <v>45893</v>
      </c>
      <c r="C765" t="s">
        <v>582</v>
      </c>
      <c r="D765" t="s">
        <v>784</v>
      </c>
      <c r="E765" t="s">
        <v>839</v>
      </c>
      <c r="F765">
        <v>5</v>
      </c>
      <c r="G765">
        <v>0.05</v>
      </c>
      <c r="H765" t="s">
        <v>871</v>
      </c>
      <c r="I765" s="4">
        <f>Table4[[#This Row],[Quantity]]*Table4[[#This Row],[UnitPrice]]</f>
        <v>7425.25</v>
      </c>
      <c r="J765" s="4">
        <f>Table4[[#This Row],[Gross Revenue]]*(1-Table4[[#This Row],[Discount]])</f>
        <v>7053.9874999999993</v>
      </c>
      <c r="K765" s="4">
        <f>Table4[[#This Row],[Quantity]]*Table4[[#This Row],[CostPrice]]</f>
        <v>4941.5499999999993</v>
      </c>
      <c r="L765" s="4">
        <f>Table4[[#This Row],[Net Revenue]]-Table4[[#This Row],[Total Cost]]</f>
        <v>2112.4375</v>
      </c>
      <c r="M765" t="str">
        <f>_xlfn.XLOOKUP(Table4[[#This Row],[ProductID]], Products!A:A,Products!B:B, "Not Found")</f>
        <v>Road Clothing</v>
      </c>
      <c r="N765" t="str">
        <f>TEXT(Table4[[#This Row],[Date]], "mmm")</f>
        <v>Aug</v>
      </c>
      <c r="O765" t="str">
        <f>TEXT(Table4[[#This Row],[Date]], "yyyy")</f>
        <v>2025</v>
      </c>
      <c r="P765" t="str">
        <f>_xlfn.XLOOKUP(Table4[[#This Row],[ProductID]],Products!A:A,Products!C:C, "Not Found")</f>
        <v>Fashion</v>
      </c>
      <c r="Q765" t="str">
        <f>_xlfn.XLOOKUP(Table4[[#This Row],[ProductID]],Products!A:A,Products!D:D,"Not Found")</f>
        <v>Clothing</v>
      </c>
      <c r="R765">
        <f>_xlfn.XLOOKUP(Table4[[#This Row],[ProductID]],Products!A:A,Products!E:E,"Not Found")</f>
        <v>1485.05</v>
      </c>
      <c r="S765">
        <f>_xlfn.XLOOKUP(Table4[[#This Row],[ProductID]],Products!A:A,Products!F:F, "Not Found")</f>
        <v>988.31</v>
      </c>
      <c r="T765" t="str">
        <f>_xlfn.XLOOKUP(Table4[[#This Row],[CustomerID]],Customers!A:A,Customers!D:D, "Not Found")</f>
        <v>F</v>
      </c>
      <c r="U765" s="6">
        <f>_xlfn.XLOOKUP(Table4[[#This Row],[CustomerID]],Customers!A:A,Customers!E:E, "Not Found")</f>
        <v>31328</v>
      </c>
      <c r="V765">
        <f ca="1">DATEDIF(Table4[[#This Row],[CustomerBirthday]], TODAY(), "Y")</f>
        <v>40</v>
      </c>
      <c r="W765" t="str" cm="1">
        <f t="array" aca="1" ref="W765" ca="1">_xlfn.IFS(Table4[[#This Row],[Age]]&lt;25, "Under 25",Table4[[#This Row],[Age]]=34, "25-34", Table4[[#This Row],[Age]]&lt;=49, "35-49", Table4[[#This Row],[Age]]&lt;=64, "50-64", Table4[[#This Row],[Age]]&gt;=65, "65+")</f>
        <v>35-49</v>
      </c>
      <c r="X765" t="str">
        <f>_xlfn.XLOOKUP(Table4[[#This Row],[StoreID]],Stores!A:A,Stores!B:B, "Not found")</f>
        <v>MegaMart New Michele</v>
      </c>
      <c r="Y765" t="str">
        <f>_xlfn.XLOOKUP(Table4[[#This Row],[StoreID]],Stores!A:A,Stores!C:C, "Not Found")</f>
        <v>New Michele</v>
      </c>
      <c r="Z765" t="str">
        <f>_xlfn.XLOOKUP(Table4[[#This Row],[StoreID]],Stores!A:A,Stores!D:D, "Not Found")</f>
        <v>West</v>
      </c>
    </row>
    <row r="766" spans="1:26">
      <c r="A766" t="s">
        <v>1632</v>
      </c>
      <c r="B766" s="1">
        <v>45750</v>
      </c>
      <c r="C766" t="s">
        <v>287</v>
      </c>
      <c r="D766" t="s">
        <v>818</v>
      </c>
      <c r="E766" t="s">
        <v>842</v>
      </c>
      <c r="F766">
        <v>2</v>
      </c>
      <c r="G766">
        <v>0</v>
      </c>
      <c r="H766" t="s">
        <v>871</v>
      </c>
      <c r="I766" s="4">
        <f>Table4[[#This Row],[Quantity]]*Table4[[#This Row],[UnitPrice]]</f>
        <v>2330.7399999999998</v>
      </c>
      <c r="J766" s="4">
        <f>Table4[[#This Row],[Gross Revenue]]*(1-Table4[[#This Row],[Discount]])</f>
        <v>2330.7399999999998</v>
      </c>
      <c r="K766" s="4">
        <f>Table4[[#This Row],[Quantity]]*Table4[[#This Row],[CostPrice]]</f>
        <v>1853.1</v>
      </c>
      <c r="L766" s="4">
        <f>Table4[[#This Row],[Net Revenue]]-Table4[[#This Row],[Total Cost]]</f>
        <v>477.63999999999987</v>
      </c>
      <c r="M766" t="str">
        <f>_xlfn.XLOOKUP(Table4[[#This Row],[ProductID]], Products!A:A,Products!B:B, "Not Found")</f>
        <v>Nature Clothing</v>
      </c>
      <c r="N766" t="str">
        <f>TEXT(Table4[[#This Row],[Date]], "mmm")</f>
        <v>Apr</v>
      </c>
      <c r="O766" t="str">
        <f>TEXT(Table4[[#This Row],[Date]], "yyyy")</f>
        <v>2025</v>
      </c>
      <c r="P766" t="str">
        <f>_xlfn.XLOOKUP(Table4[[#This Row],[ProductID]],Products!A:A,Products!C:C, "Not Found")</f>
        <v>Fashion</v>
      </c>
      <c r="Q766" t="str">
        <f>_xlfn.XLOOKUP(Table4[[#This Row],[ProductID]],Products!A:A,Products!D:D,"Not Found")</f>
        <v>Clothing</v>
      </c>
      <c r="R766">
        <f>_xlfn.XLOOKUP(Table4[[#This Row],[ProductID]],Products!A:A,Products!E:E,"Not Found")</f>
        <v>1165.3699999999999</v>
      </c>
      <c r="S766">
        <f>_xlfn.XLOOKUP(Table4[[#This Row],[ProductID]],Products!A:A,Products!F:F, "Not Found")</f>
        <v>926.55</v>
      </c>
      <c r="T766" t="str">
        <f>_xlfn.XLOOKUP(Table4[[#This Row],[CustomerID]],Customers!A:A,Customers!D:D, "Not Found")</f>
        <v>M</v>
      </c>
      <c r="U766" s="6">
        <f>_xlfn.XLOOKUP(Table4[[#This Row],[CustomerID]],Customers!A:A,Customers!E:E, "Not Found")</f>
        <v>38700</v>
      </c>
      <c r="V766">
        <f ca="1">DATEDIF(Table4[[#This Row],[CustomerBirthday]], TODAY(), "Y")</f>
        <v>20</v>
      </c>
      <c r="W766" t="str" cm="1">
        <f t="array" aca="1" ref="W766" ca="1">_xlfn.IFS(Table4[[#This Row],[Age]]&lt;25, "Under 25",Table4[[#This Row],[Age]]=34, "25-34", Table4[[#This Row],[Age]]&lt;=49, "35-49", Table4[[#This Row],[Age]]&lt;=64, "50-64", Table4[[#This Row],[Age]]&gt;=65, "65+")</f>
        <v>Under 25</v>
      </c>
      <c r="X766" t="str">
        <f>_xlfn.XLOOKUP(Table4[[#This Row],[StoreID]],Stores!A:A,Stores!B:B, "Not found")</f>
        <v>MegaMart Brianahaven</v>
      </c>
      <c r="Y766" t="str">
        <f>_xlfn.XLOOKUP(Table4[[#This Row],[StoreID]],Stores!A:A,Stores!C:C, "Not Found")</f>
        <v>Brianahaven</v>
      </c>
      <c r="Z766" t="str">
        <f>_xlfn.XLOOKUP(Table4[[#This Row],[StoreID]],Stores!A:A,Stores!D:D, "Not Found")</f>
        <v>North</v>
      </c>
    </row>
    <row r="767" spans="1:26">
      <c r="A767" t="s">
        <v>1633</v>
      </c>
      <c r="B767" s="1">
        <v>45828</v>
      </c>
      <c r="C767" t="s">
        <v>175</v>
      </c>
      <c r="D767" t="s">
        <v>804</v>
      </c>
      <c r="E767" t="s">
        <v>846</v>
      </c>
      <c r="F767">
        <v>1</v>
      </c>
      <c r="G767">
        <v>0.15</v>
      </c>
      <c r="H767" t="s">
        <v>875</v>
      </c>
      <c r="I767" s="4">
        <f>Table4[[#This Row],[Quantity]]*Table4[[#This Row],[UnitPrice]]</f>
        <v>540.94000000000005</v>
      </c>
      <c r="J767" s="4">
        <f>Table4[[#This Row],[Gross Revenue]]*(1-Table4[[#This Row],[Discount]])</f>
        <v>459.79900000000004</v>
      </c>
      <c r="K767" s="4">
        <f>Table4[[#This Row],[Quantity]]*Table4[[#This Row],[CostPrice]]</f>
        <v>398.25</v>
      </c>
      <c r="L767" s="4">
        <f>Table4[[#This Row],[Net Revenue]]-Table4[[#This Row],[Total Cost]]</f>
        <v>61.549000000000035</v>
      </c>
      <c r="M767" t="str">
        <f>_xlfn.XLOOKUP(Table4[[#This Row],[ProductID]], Products!A:A,Products!B:B, "Not Found")</f>
        <v>Church Clothing</v>
      </c>
      <c r="N767" t="str">
        <f>TEXT(Table4[[#This Row],[Date]], "mmm")</f>
        <v>Jun</v>
      </c>
      <c r="O767" t="str">
        <f>TEXT(Table4[[#This Row],[Date]], "yyyy")</f>
        <v>2025</v>
      </c>
      <c r="P767" t="str">
        <f>_xlfn.XLOOKUP(Table4[[#This Row],[ProductID]],Products!A:A,Products!C:C, "Not Found")</f>
        <v>Fashion</v>
      </c>
      <c r="Q767" t="str">
        <f>_xlfn.XLOOKUP(Table4[[#This Row],[ProductID]],Products!A:A,Products!D:D,"Not Found")</f>
        <v>Clothing</v>
      </c>
      <c r="R767">
        <f>_xlfn.XLOOKUP(Table4[[#This Row],[ProductID]],Products!A:A,Products!E:E,"Not Found")</f>
        <v>540.94000000000005</v>
      </c>
      <c r="S767">
        <f>_xlfn.XLOOKUP(Table4[[#This Row],[ProductID]],Products!A:A,Products!F:F, "Not Found")</f>
        <v>398.25</v>
      </c>
      <c r="T767" t="str">
        <f>_xlfn.XLOOKUP(Table4[[#This Row],[CustomerID]],Customers!A:A,Customers!D:D, "Not Found")</f>
        <v>M</v>
      </c>
      <c r="U767" s="6">
        <f>_xlfn.XLOOKUP(Table4[[#This Row],[CustomerID]],Customers!A:A,Customers!E:E, "Not Found")</f>
        <v>27756</v>
      </c>
      <c r="V767">
        <f ca="1">DATEDIF(Table4[[#This Row],[CustomerBirthday]], TODAY(), "Y")</f>
        <v>50</v>
      </c>
      <c r="W767" t="str" cm="1">
        <f t="array" aca="1" ref="W767" ca="1">_xlfn.IFS(Table4[[#This Row],[Age]]&lt;25, "Under 25",Table4[[#This Row],[Age]]=34, "25-34", Table4[[#This Row],[Age]]&lt;=49, "35-49", Table4[[#This Row],[Age]]&lt;=64, "50-64", Table4[[#This Row],[Age]]&gt;=65, "65+")</f>
        <v>50-64</v>
      </c>
      <c r="X767" t="str">
        <f>_xlfn.XLOOKUP(Table4[[#This Row],[StoreID]],Stores!A:A,Stores!B:B, "Not found")</f>
        <v>MegaMart Johnmouth</v>
      </c>
      <c r="Y767" t="str">
        <f>_xlfn.XLOOKUP(Table4[[#This Row],[StoreID]],Stores!A:A,Stores!C:C, "Not Found")</f>
        <v>Johnmouth</v>
      </c>
      <c r="Z767" t="str">
        <f>_xlfn.XLOOKUP(Table4[[#This Row],[StoreID]],Stores!A:A,Stores!D:D, "Not Found")</f>
        <v>East</v>
      </c>
    </row>
    <row r="768" spans="1:26">
      <c r="A768" t="s">
        <v>1634</v>
      </c>
      <c r="B768" s="1">
        <v>45747</v>
      </c>
      <c r="C768" t="s">
        <v>411</v>
      </c>
      <c r="D768" t="s">
        <v>766</v>
      </c>
      <c r="E768" t="s">
        <v>839</v>
      </c>
      <c r="F768">
        <v>5</v>
      </c>
      <c r="G768">
        <v>0.1</v>
      </c>
      <c r="H768" t="s">
        <v>871</v>
      </c>
      <c r="I768" s="4">
        <f>Table4[[#This Row],[Quantity]]*Table4[[#This Row],[UnitPrice]]</f>
        <v>6136.2</v>
      </c>
      <c r="J768" s="4">
        <f>Table4[[#This Row],[Gross Revenue]]*(1-Table4[[#This Row],[Discount]])</f>
        <v>5522.58</v>
      </c>
      <c r="K768" s="4">
        <f>Table4[[#This Row],[Quantity]]*Table4[[#This Row],[CostPrice]]</f>
        <v>4885.45</v>
      </c>
      <c r="L768" s="4">
        <f>Table4[[#This Row],[Net Revenue]]-Table4[[#This Row],[Total Cost]]</f>
        <v>637.13000000000011</v>
      </c>
      <c r="M768" t="str">
        <f>_xlfn.XLOOKUP(Table4[[#This Row],[ProductID]], Products!A:A,Products!B:B, "Not Found")</f>
        <v>Firm Dairy</v>
      </c>
      <c r="N768" t="str">
        <f>TEXT(Table4[[#This Row],[Date]], "mmm")</f>
        <v>Mar</v>
      </c>
      <c r="O768" t="str">
        <f>TEXT(Table4[[#This Row],[Date]], "yyyy")</f>
        <v>2025</v>
      </c>
      <c r="P768" t="str">
        <f>_xlfn.XLOOKUP(Table4[[#This Row],[ProductID]],Products!A:A,Products!C:C, "Not Found")</f>
        <v>Groceries</v>
      </c>
      <c r="Q768" t="str">
        <f>_xlfn.XLOOKUP(Table4[[#This Row],[ProductID]],Products!A:A,Products!D:D,"Not Found")</f>
        <v>Dairy</v>
      </c>
      <c r="R768">
        <f>_xlfn.XLOOKUP(Table4[[#This Row],[ProductID]],Products!A:A,Products!E:E,"Not Found")</f>
        <v>1227.24</v>
      </c>
      <c r="S768">
        <f>_xlfn.XLOOKUP(Table4[[#This Row],[ProductID]],Products!A:A,Products!F:F, "Not Found")</f>
        <v>977.09</v>
      </c>
      <c r="T768" t="str">
        <f>_xlfn.XLOOKUP(Table4[[#This Row],[CustomerID]],Customers!A:A,Customers!D:D, "Not Found")</f>
        <v>F</v>
      </c>
      <c r="U768" s="6">
        <f>_xlfn.XLOOKUP(Table4[[#This Row],[CustomerID]],Customers!A:A,Customers!E:E, "Not Found")</f>
        <v>24112</v>
      </c>
      <c r="V768">
        <f ca="1">DATEDIF(Table4[[#This Row],[CustomerBirthday]], TODAY(), "Y")</f>
        <v>60</v>
      </c>
      <c r="W768" t="str" cm="1">
        <f t="array" aca="1" ref="W768" ca="1">_xlfn.IFS(Table4[[#This Row],[Age]]&lt;25, "Under 25",Table4[[#This Row],[Age]]=34, "25-34", Table4[[#This Row],[Age]]&lt;=49, "35-49", Table4[[#This Row],[Age]]&lt;=64, "50-64", Table4[[#This Row],[Age]]&gt;=65, "65+")</f>
        <v>50-64</v>
      </c>
      <c r="X768" t="str">
        <f>_xlfn.XLOOKUP(Table4[[#This Row],[StoreID]],Stores!A:A,Stores!B:B, "Not found")</f>
        <v>MegaMart New Michele</v>
      </c>
      <c r="Y768" t="str">
        <f>_xlfn.XLOOKUP(Table4[[#This Row],[StoreID]],Stores!A:A,Stores!C:C, "Not Found")</f>
        <v>New Michele</v>
      </c>
      <c r="Z768" t="str">
        <f>_xlfn.XLOOKUP(Table4[[#This Row],[StoreID]],Stores!A:A,Stores!D:D, "Not Found")</f>
        <v>West</v>
      </c>
    </row>
    <row r="769" spans="1:26">
      <c r="A769" t="s">
        <v>1635</v>
      </c>
      <c r="B769" s="1">
        <v>45639</v>
      </c>
      <c r="C769" t="s">
        <v>163</v>
      </c>
      <c r="D769" t="s">
        <v>804</v>
      </c>
      <c r="E769" t="s">
        <v>846</v>
      </c>
      <c r="F769">
        <v>3</v>
      </c>
      <c r="G769">
        <v>0</v>
      </c>
      <c r="H769" t="s">
        <v>865</v>
      </c>
      <c r="I769" s="4">
        <f>Table4[[#This Row],[Quantity]]*Table4[[#This Row],[UnitPrice]]</f>
        <v>1622.8200000000002</v>
      </c>
      <c r="J769" s="4">
        <f>Table4[[#This Row],[Gross Revenue]]*(1-Table4[[#This Row],[Discount]])</f>
        <v>1622.8200000000002</v>
      </c>
      <c r="K769" s="4">
        <f>Table4[[#This Row],[Quantity]]*Table4[[#This Row],[CostPrice]]</f>
        <v>1194.75</v>
      </c>
      <c r="L769" s="4">
        <f>Table4[[#This Row],[Net Revenue]]-Table4[[#This Row],[Total Cost]]</f>
        <v>428.07000000000016</v>
      </c>
      <c r="M769" t="str">
        <f>_xlfn.XLOOKUP(Table4[[#This Row],[ProductID]], Products!A:A,Products!B:B, "Not Found")</f>
        <v>Church Clothing</v>
      </c>
      <c r="N769" t="str">
        <f>TEXT(Table4[[#This Row],[Date]], "mmm")</f>
        <v>Dec</v>
      </c>
      <c r="O769" t="str">
        <f>TEXT(Table4[[#This Row],[Date]], "yyyy")</f>
        <v>2024</v>
      </c>
      <c r="P769" t="str">
        <f>_xlfn.XLOOKUP(Table4[[#This Row],[ProductID]],Products!A:A,Products!C:C, "Not Found")</f>
        <v>Fashion</v>
      </c>
      <c r="Q769" t="str">
        <f>_xlfn.XLOOKUP(Table4[[#This Row],[ProductID]],Products!A:A,Products!D:D,"Not Found")</f>
        <v>Clothing</v>
      </c>
      <c r="R769">
        <f>_xlfn.XLOOKUP(Table4[[#This Row],[ProductID]],Products!A:A,Products!E:E,"Not Found")</f>
        <v>540.94000000000005</v>
      </c>
      <c r="S769">
        <f>_xlfn.XLOOKUP(Table4[[#This Row],[ProductID]],Products!A:A,Products!F:F, "Not Found")</f>
        <v>398.25</v>
      </c>
      <c r="T769" t="str">
        <f>_xlfn.XLOOKUP(Table4[[#This Row],[CustomerID]],Customers!A:A,Customers!D:D, "Not Found")</f>
        <v>F</v>
      </c>
      <c r="U769" s="6">
        <f>_xlfn.XLOOKUP(Table4[[#This Row],[CustomerID]],Customers!A:A,Customers!E:E, "Not Found")</f>
        <v>36564</v>
      </c>
      <c r="V769">
        <f ca="1">DATEDIF(Table4[[#This Row],[CustomerBirthday]], TODAY(), "Y")</f>
        <v>26</v>
      </c>
      <c r="W769" t="str" cm="1">
        <f t="array" aca="1" ref="W769" ca="1">_xlfn.IFS(Table4[[#This Row],[Age]]&lt;25, "Under 25",Table4[[#This Row],[Age]]=34, "25-34", Table4[[#This Row],[Age]]&lt;=49, "35-49", Table4[[#This Row],[Age]]&lt;=64, "50-64", Table4[[#This Row],[Age]]&gt;=65, "65+")</f>
        <v>35-49</v>
      </c>
      <c r="X769" t="str">
        <f>_xlfn.XLOOKUP(Table4[[#This Row],[StoreID]],Stores!A:A,Stores!B:B, "Not found")</f>
        <v>MegaMart Johnmouth</v>
      </c>
      <c r="Y769" t="str">
        <f>_xlfn.XLOOKUP(Table4[[#This Row],[StoreID]],Stores!A:A,Stores!C:C, "Not Found")</f>
        <v>Johnmouth</v>
      </c>
      <c r="Z769" t="str">
        <f>_xlfn.XLOOKUP(Table4[[#This Row],[StoreID]],Stores!A:A,Stores!D:D, "Not Found")</f>
        <v>East</v>
      </c>
    </row>
    <row r="770" spans="1:26">
      <c r="A770" t="s">
        <v>1636</v>
      </c>
      <c r="B770" s="1">
        <v>45858</v>
      </c>
      <c r="C770" t="s">
        <v>445</v>
      </c>
      <c r="D770" t="s">
        <v>732</v>
      </c>
      <c r="E770" t="s">
        <v>835</v>
      </c>
      <c r="F770">
        <v>1</v>
      </c>
      <c r="G770">
        <v>0.05</v>
      </c>
      <c r="H770" t="s">
        <v>865</v>
      </c>
      <c r="I770" s="4">
        <f>Table4[[#This Row],[Quantity]]*Table4[[#This Row],[UnitPrice]]</f>
        <v>1474.12</v>
      </c>
      <c r="J770" s="4">
        <f>Table4[[#This Row],[Gross Revenue]]*(1-Table4[[#This Row],[Discount]])</f>
        <v>1400.4139999999998</v>
      </c>
      <c r="K770" s="4">
        <f>Table4[[#This Row],[Quantity]]*Table4[[#This Row],[CostPrice]]</f>
        <v>764.02</v>
      </c>
      <c r="L770" s="4">
        <f>Table4[[#This Row],[Net Revenue]]-Table4[[#This Row],[Total Cost]]</f>
        <v>636.39399999999978</v>
      </c>
      <c r="M770" t="str">
        <f>_xlfn.XLOOKUP(Table4[[#This Row],[ProductID]], Products!A:A,Products!B:B, "Not Found")</f>
        <v>Understand Camera</v>
      </c>
      <c r="N770" t="str">
        <f>TEXT(Table4[[#This Row],[Date]], "mmm")</f>
        <v>Jul</v>
      </c>
      <c r="O770" t="str">
        <f>TEXT(Table4[[#This Row],[Date]], "yyyy")</f>
        <v>2025</v>
      </c>
      <c r="P770" t="str">
        <f>_xlfn.XLOOKUP(Table4[[#This Row],[ProductID]],Products!A:A,Products!C:C, "Not Found")</f>
        <v>Electronics</v>
      </c>
      <c r="Q770" t="str">
        <f>_xlfn.XLOOKUP(Table4[[#This Row],[ProductID]],Products!A:A,Products!D:D,"Not Found")</f>
        <v>Camera</v>
      </c>
      <c r="R770">
        <f>_xlfn.XLOOKUP(Table4[[#This Row],[ProductID]],Products!A:A,Products!E:E,"Not Found")</f>
        <v>1474.12</v>
      </c>
      <c r="S770">
        <f>_xlfn.XLOOKUP(Table4[[#This Row],[ProductID]],Products!A:A,Products!F:F, "Not Found")</f>
        <v>764.02</v>
      </c>
      <c r="T770" t="str">
        <f>_xlfn.XLOOKUP(Table4[[#This Row],[CustomerID]],Customers!A:A,Customers!D:D, "Not Found")</f>
        <v>F</v>
      </c>
      <c r="U770" s="6">
        <f>_xlfn.XLOOKUP(Table4[[#This Row],[CustomerID]],Customers!A:A,Customers!E:E, "Not Found")</f>
        <v>23386</v>
      </c>
      <c r="V770">
        <f ca="1">DATEDIF(Table4[[#This Row],[CustomerBirthday]], TODAY(), "Y")</f>
        <v>62</v>
      </c>
      <c r="W770" t="str" cm="1">
        <f t="array" aca="1" ref="W770" ca="1">_xlfn.IFS(Table4[[#This Row],[Age]]&lt;25, "Under 25",Table4[[#This Row],[Age]]=34, "25-34", Table4[[#This Row],[Age]]&lt;=49, "35-49", Table4[[#This Row],[Age]]&lt;=64, "50-64", Table4[[#This Row],[Age]]&gt;=65, "65+")</f>
        <v>50-64</v>
      </c>
      <c r="X770" t="str">
        <f>_xlfn.XLOOKUP(Table4[[#This Row],[StoreID]],Stores!A:A,Stores!B:B, "Not found")</f>
        <v>MegaMart Peckmouth</v>
      </c>
      <c r="Y770" t="str">
        <f>_xlfn.XLOOKUP(Table4[[#This Row],[StoreID]],Stores!A:A,Stores!C:C, "Not Found")</f>
        <v>Peckmouth</v>
      </c>
      <c r="Z770" t="str">
        <f>_xlfn.XLOOKUP(Table4[[#This Row],[StoreID]],Stores!A:A,Stores!D:D, "Not Found")</f>
        <v>East</v>
      </c>
    </row>
    <row r="771" spans="1:26">
      <c r="A771" t="s">
        <v>1637</v>
      </c>
      <c r="B771" s="1">
        <v>45273</v>
      </c>
      <c r="C771" t="s">
        <v>551</v>
      </c>
      <c r="D771" t="s">
        <v>826</v>
      </c>
      <c r="E771" t="s">
        <v>831</v>
      </c>
      <c r="F771">
        <v>5</v>
      </c>
      <c r="G771">
        <v>0.1</v>
      </c>
      <c r="H771" t="s">
        <v>868</v>
      </c>
      <c r="I771" s="4">
        <f>Table4[[#This Row],[Quantity]]*Table4[[#This Row],[UnitPrice]]</f>
        <v>5223.2000000000007</v>
      </c>
      <c r="J771" s="4">
        <f>Table4[[#This Row],[Gross Revenue]]*(1-Table4[[#This Row],[Discount]])</f>
        <v>4700.880000000001</v>
      </c>
      <c r="K771" s="4">
        <f>Table4[[#This Row],[Quantity]]*Table4[[#This Row],[CostPrice]]</f>
        <v>3875.3500000000004</v>
      </c>
      <c r="L771" s="4">
        <f>Table4[[#This Row],[Net Revenue]]-Table4[[#This Row],[Total Cost]]</f>
        <v>825.53000000000065</v>
      </c>
      <c r="M771" t="str">
        <f>_xlfn.XLOOKUP(Table4[[#This Row],[ProductID]], Products!A:A,Products!B:B, "Not Found")</f>
        <v>Maybe Footwear</v>
      </c>
      <c r="N771" t="str">
        <f>TEXT(Table4[[#This Row],[Date]], "mmm")</f>
        <v>Dec</v>
      </c>
      <c r="O771" t="str">
        <f>TEXT(Table4[[#This Row],[Date]], "yyyy")</f>
        <v>2023</v>
      </c>
      <c r="P771" t="str">
        <f>_xlfn.XLOOKUP(Table4[[#This Row],[ProductID]],Products!A:A,Products!C:C, "Not Found")</f>
        <v>Fashion</v>
      </c>
      <c r="Q771" t="str">
        <f>_xlfn.XLOOKUP(Table4[[#This Row],[ProductID]],Products!A:A,Products!D:D,"Not Found")</f>
        <v>Footwear</v>
      </c>
      <c r="R771">
        <f>_xlfn.XLOOKUP(Table4[[#This Row],[ProductID]],Products!A:A,Products!E:E,"Not Found")</f>
        <v>1044.6400000000001</v>
      </c>
      <c r="S771">
        <f>_xlfn.XLOOKUP(Table4[[#This Row],[ProductID]],Products!A:A,Products!F:F, "Not Found")</f>
        <v>775.07</v>
      </c>
      <c r="T771" t="str">
        <f>_xlfn.XLOOKUP(Table4[[#This Row],[CustomerID]],Customers!A:A,Customers!D:D, "Not Found")</f>
        <v>F</v>
      </c>
      <c r="U771" s="6">
        <f>_xlfn.XLOOKUP(Table4[[#This Row],[CustomerID]],Customers!A:A,Customers!E:E, "Not Found")</f>
        <v>32240</v>
      </c>
      <c r="V771">
        <f ca="1">DATEDIF(Table4[[#This Row],[CustomerBirthday]], TODAY(), "Y")</f>
        <v>38</v>
      </c>
      <c r="W771" t="str" cm="1">
        <f t="array" aca="1" ref="W771" ca="1">_xlfn.IFS(Table4[[#This Row],[Age]]&lt;25, "Under 25",Table4[[#This Row],[Age]]=34, "25-34", Table4[[#This Row],[Age]]&lt;=49, "35-49", Table4[[#This Row],[Age]]&lt;=64, "50-64", Table4[[#This Row],[Age]]&gt;=65, "65+")</f>
        <v>35-49</v>
      </c>
      <c r="X771" t="str">
        <f>_xlfn.XLOOKUP(Table4[[#This Row],[StoreID]],Stores!A:A,Stores!B:B, "Not found")</f>
        <v>MegaMart Jimenezborough</v>
      </c>
      <c r="Y771" t="str">
        <f>_xlfn.XLOOKUP(Table4[[#This Row],[StoreID]],Stores!A:A,Stores!C:C, "Not Found")</f>
        <v>Jimenezborough</v>
      </c>
      <c r="Z771" t="str">
        <f>_xlfn.XLOOKUP(Table4[[#This Row],[StoreID]],Stores!A:A,Stores!D:D, "Not Found")</f>
        <v>South</v>
      </c>
    </row>
    <row r="772" spans="1:26">
      <c r="A772" t="s">
        <v>1638</v>
      </c>
      <c r="B772" s="1">
        <v>45474</v>
      </c>
      <c r="C772" t="s">
        <v>533</v>
      </c>
      <c r="D772" t="s">
        <v>818</v>
      </c>
      <c r="E772" t="s">
        <v>846</v>
      </c>
      <c r="F772">
        <v>3</v>
      </c>
      <c r="G772">
        <v>0</v>
      </c>
      <c r="H772" t="s">
        <v>865</v>
      </c>
      <c r="I772" s="4">
        <f>Table4[[#This Row],[Quantity]]*Table4[[#This Row],[UnitPrice]]</f>
        <v>3496.1099999999997</v>
      </c>
      <c r="J772" s="4">
        <f>Table4[[#This Row],[Gross Revenue]]*(1-Table4[[#This Row],[Discount]])</f>
        <v>3496.1099999999997</v>
      </c>
      <c r="K772" s="4">
        <f>Table4[[#This Row],[Quantity]]*Table4[[#This Row],[CostPrice]]</f>
        <v>2779.6499999999996</v>
      </c>
      <c r="L772" s="4">
        <f>Table4[[#This Row],[Net Revenue]]-Table4[[#This Row],[Total Cost]]</f>
        <v>716.46</v>
      </c>
      <c r="M772" t="str">
        <f>_xlfn.XLOOKUP(Table4[[#This Row],[ProductID]], Products!A:A,Products!B:B, "Not Found")</f>
        <v>Nature Clothing</v>
      </c>
      <c r="N772" t="str">
        <f>TEXT(Table4[[#This Row],[Date]], "mmm")</f>
        <v>Jul</v>
      </c>
      <c r="O772" t="str">
        <f>TEXT(Table4[[#This Row],[Date]], "yyyy")</f>
        <v>2024</v>
      </c>
      <c r="P772" t="str">
        <f>_xlfn.XLOOKUP(Table4[[#This Row],[ProductID]],Products!A:A,Products!C:C, "Not Found")</f>
        <v>Fashion</v>
      </c>
      <c r="Q772" t="str">
        <f>_xlfn.XLOOKUP(Table4[[#This Row],[ProductID]],Products!A:A,Products!D:D,"Not Found")</f>
        <v>Clothing</v>
      </c>
      <c r="R772">
        <f>_xlfn.XLOOKUP(Table4[[#This Row],[ProductID]],Products!A:A,Products!E:E,"Not Found")</f>
        <v>1165.3699999999999</v>
      </c>
      <c r="S772">
        <f>_xlfn.XLOOKUP(Table4[[#This Row],[ProductID]],Products!A:A,Products!F:F, "Not Found")</f>
        <v>926.55</v>
      </c>
      <c r="T772" t="str">
        <f>_xlfn.XLOOKUP(Table4[[#This Row],[CustomerID]],Customers!A:A,Customers!D:D, "Not Found")</f>
        <v>F</v>
      </c>
      <c r="U772" s="6">
        <f>_xlfn.XLOOKUP(Table4[[#This Row],[CustomerID]],Customers!A:A,Customers!E:E, "Not Found")</f>
        <v>24506</v>
      </c>
      <c r="V772">
        <f ca="1">DATEDIF(Table4[[#This Row],[CustomerBirthday]], TODAY(), "Y")</f>
        <v>59</v>
      </c>
      <c r="W772" t="str" cm="1">
        <f t="array" aca="1" ref="W772" ca="1">_xlfn.IFS(Table4[[#This Row],[Age]]&lt;25, "Under 25",Table4[[#This Row],[Age]]=34, "25-34", Table4[[#This Row],[Age]]&lt;=49, "35-49", Table4[[#This Row],[Age]]&lt;=64, "50-64", Table4[[#This Row],[Age]]&gt;=65, "65+")</f>
        <v>50-64</v>
      </c>
      <c r="X772" t="str">
        <f>_xlfn.XLOOKUP(Table4[[#This Row],[StoreID]],Stores!A:A,Stores!B:B, "Not found")</f>
        <v>MegaMart Johnmouth</v>
      </c>
      <c r="Y772" t="str">
        <f>_xlfn.XLOOKUP(Table4[[#This Row],[StoreID]],Stores!A:A,Stores!C:C, "Not Found")</f>
        <v>Johnmouth</v>
      </c>
      <c r="Z772" t="str">
        <f>_xlfn.XLOOKUP(Table4[[#This Row],[StoreID]],Stores!A:A,Stores!D:D, "Not Found")</f>
        <v>East</v>
      </c>
    </row>
    <row r="773" spans="1:26">
      <c r="A773" t="s">
        <v>1639</v>
      </c>
      <c r="B773" s="1">
        <v>45907</v>
      </c>
      <c r="C773" t="s">
        <v>494</v>
      </c>
      <c r="D773" t="s">
        <v>806</v>
      </c>
      <c r="E773" t="s">
        <v>835</v>
      </c>
      <c r="F773">
        <v>2</v>
      </c>
      <c r="G773">
        <v>0</v>
      </c>
      <c r="H773" t="s">
        <v>871</v>
      </c>
      <c r="I773" s="4">
        <f>Table4[[#This Row],[Quantity]]*Table4[[#This Row],[UnitPrice]]</f>
        <v>3491.22</v>
      </c>
      <c r="J773" s="4">
        <f>Table4[[#This Row],[Gross Revenue]]*(1-Table4[[#This Row],[Discount]])</f>
        <v>3491.22</v>
      </c>
      <c r="K773" s="4">
        <f>Table4[[#This Row],[Quantity]]*Table4[[#This Row],[CostPrice]]</f>
        <v>2644.88</v>
      </c>
      <c r="L773" s="4">
        <f>Table4[[#This Row],[Net Revenue]]-Table4[[#This Row],[Total Cost]]</f>
        <v>846.33999999999969</v>
      </c>
      <c r="M773" t="str">
        <f>_xlfn.XLOOKUP(Table4[[#This Row],[ProductID]], Products!A:A,Products!B:B, "Not Found")</f>
        <v>Piece Headphones</v>
      </c>
      <c r="N773" t="str">
        <f>TEXT(Table4[[#This Row],[Date]], "mmm")</f>
        <v>Sep</v>
      </c>
      <c r="O773" t="str">
        <f>TEXT(Table4[[#This Row],[Date]], "yyyy")</f>
        <v>2025</v>
      </c>
      <c r="P773" t="str">
        <f>_xlfn.XLOOKUP(Table4[[#This Row],[ProductID]],Products!A:A,Products!C:C, "Not Found")</f>
        <v>Electronics</v>
      </c>
      <c r="Q773" t="str">
        <f>_xlfn.XLOOKUP(Table4[[#This Row],[ProductID]],Products!A:A,Products!D:D,"Not Found")</f>
        <v>Headphones</v>
      </c>
      <c r="R773">
        <f>_xlfn.XLOOKUP(Table4[[#This Row],[ProductID]],Products!A:A,Products!E:E,"Not Found")</f>
        <v>1745.61</v>
      </c>
      <c r="S773">
        <f>_xlfn.XLOOKUP(Table4[[#This Row],[ProductID]],Products!A:A,Products!F:F, "Not Found")</f>
        <v>1322.44</v>
      </c>
      <c r="T773" t="str">
        <f>_xlfn.XLOOKUP(Table4[[#This Row],[CustomerID]],Customers!A:A,Customers!D:D, "Not Found")</f>
        <v>M</v>
      </c>
      <c r="U773" s="6">
        <f>_xlfn.XLOOKUP(Table4[[#This Row],[CustomerID]],Customers!A:A,Customers!E:E, "Not Found")</f>
        <v>31478</v>
      </c>
      <c r="V773">
        <f ca="1">DATEDIF(Table4[[#This Row],[CustomerBirthday]], TODAY(), "Y")</f>
        <v>40</v>
      </c>
      <c r="W773" t="str" cm="1">
        <f t="array" aca="1" ref="W773" ca="1">_xlfn.IFS(Table4[[#This Row],[Age]]&lt;25, "Under 25",Table4[[#This Row],[Age]]=34, "25-34", Table4[[#This Row],[Age]]&lt;=49, "35-49", Table4[[#This Row],[Age]]&lt;=64, "50-64", Table4[[#This Row],[Age]]&gt;=65, "65+")</f>
        <v>35-49</v>
      </c>
      <c r="X773" t="str">
        <f>_xlfn.XLOOKUP(Table4[[#This Row],[StoreID]],Stores!A:A,Stores!B:B, "Not found")</f>
        <v>MegaMart Peckmouth</v>
      </c>
      <c r="Y773" t="str">
        <f>_xlfn.XLOOKUP(Table4[[#This Row],[StoreID]],Stores!A:A,Stores!C:C, "Not Found")</f>
        <v>Peckmouth</v>
      </c>
      <c r="Z773" t="str">
        <f>_xlfn.XLOOKUP(Table4[[#This Row],[StoreID]],Stores!A:A,Stores!D:D, "Not Found")</f>
        <v>East</v>
      </c>
    </row>
    <row r="774" spans="1:26">
      <c r="A774" t="s">
        <v>1640</v>
      </c>
      <c r="B774" s="1">
        <v>45227</v>
      </c>
      <c r="C774" t="s">
        <v>399</v>
      </c>
      <c r="D774" t="s">
        <v>782</v>
      </c>
      <c r="E774" t="s">
        <v>846</v>
      </c>
      <c r="F774">
        <v>5</v>
      </c>
      <c r="G774">
        <v>0.15</v>
      </c>
      <c r="H774" t="s">
        <v>875</v>
      </c>
      <c r="I774" s="4">
        <f>Table4[[#This Row],[Quantity]]*Table4[[#This Row],[UnitPrice]]</f>
        <v>3368.8999999999996</v>
      </c>
      <c r="J774" s="4">
        <f>Table4[[#This Row],[Gross Revenue]]*(1-Table4[[#This Row],[Discount]])</f>
        <v>2863.5649999999996</v>
      </c>
      <c r="K774" s="4">
        <f>Table4[[#This Row],[Quantity]]*Table4[[#This Row],[CostPrice]]</f>
        <v>1816.6499999999999</v>
      </c>
      <c r="L774" s="4">
        <f>Table4[[#This Row],[Net Revenue]]-Table4[[#This Row],[Total Cost]]</f>
        <v>1046.9149999999997</v>
      </c>
      <c r="M774" t="str">
        <f>_xlfn.XLOOKUP(Table4[[#This Row],[ProductID]], Products!A:A,Products!B:B, "Not Found")</f>
        <v>Deal Smartphone</v>
      </c>
      <c r="N774" t="str">
        <f>TEXT(Table4[[#This Row],[Date]], "mmm")</f>
        <v>Oct</v>
      </c>
      <c r="O774" t="str">
        <f>TEXT(Table4[[#This Row],[Date]], "yyyy")</f>
        <v>2023</v>
      </c>
      <c r="P774" t="str">
        <f>_xlfn.XLOOKUP(Table4[[#This Row],[ProductID]],Products!A:A,Products!C:C, "Not Found")</f>
        <v>Electronics</v>
      </c>
      <c r="Q774" t="str">
        <f>_xlfn.XLOOKUP(Table4[[#This Row],[ProductID]],Products!A:A,Products!D:D,"Not Found")</f>
        <v>Smartphone</v>
      </c>
      <c r="R774">
        <f>_xlfn.XLOOKUP(Table4[[#This Row],[ProductID]],Products!A:A,Products!E:E,"Not Found")</f>
        <v>673.78</v>
      </c>
      <c r="S774">
        <f>_xlfn.XLOOKUP(Table4[[#This Row],[ProductID]],Products!A:A,Products!F:F, "Not Found")</f>
        <v>363.33</v>
      </c>
      <c r="T774" t="str">
        <f>_xlfn.XLOOKUP(Table4[[#This Row],[CustomerID]],Customers!A:A,Customers!D:D, "Not Found")</f>
        <v>F</v>
      </c>
      <c r="U774" s="6">
        <f>_xlfn.XLOOKUP(Table4[[#This Row],[CustomerID]],Customers!A:A,Customers!E:E, "Not Found")</f>
        <v>34980</v>
      </c>
      <c r="V774">
        <f ca="1">DATEDIF(Table4[[#This Row],[CustomerBirthday]], TODAY(), "Y")</f>
        <v>30</v>
      </c>
      <c r="W774" t="str" cm="1">
        <f t="array" aca="1" ref="W774" ca="1">_xlfn.IFS(Table4[[#This Row],[Age]]&lt;25, "Under 25",Table4[[#This Row],[Age]]=34, "25-34", Table4[[#This Row],[Age]]&lt;=49, "35-49", Table4[[#This Row],[Age]]&lt;=64, "50-64", Table4[[#This Row],[Age]]&gt;=65, "65+")</f>
        <v>35-49</v>
      </c>
      <c r="X774" t="str">
        <f>_xlfn.XLOOKUP(Table4[[#This Row],[StoreID]],Stores!A:A,Stores!B:B, "Not found")</f>
        <v>MegaMart Johnmouth</v>
      </c>
      <c r="Y774" t="str">
        <f>_xlfn.XLOOKUP(Table4[[#This Row],[StoreID]],Stores!A:A,Stores!C:C, "Not Found")</f>
        <v>Johnmouth</v>
      </c>
      <c r="Z774" t="str">
        <f>_xlfn.XLOOKUP(Table4[[#This Row],[StoreID]],Stores!A:A,Stores!D:D, "Not Found")</f>
        <v>East</v>
      </c>
    </row>
    <row r="775" spans="1:26">
      <c r="A775" t="s">
        <v>1641</v>
      </c>
      <c r="B775" s="1">
        <v>45338</v>
      </c>
      <c r="C775" t="s">
        <v>339</v>
      </c>
      <c r="D775" t="s">
        <v>747</v>
      </c>
      <c r="E775" t="s">
        <v>835</v>
      </c>
      <c r="F775">
        <v>2</v>
      </c>
      <c r="G775">
        <v>0.1</v>
      </c>
      <c r="H775" t="s">
        <v>865</v>
      </c>
      <c r="I775" s="4">
        <f>Table4[[#This Row],[Quantity]]*Table4[[#This Row],[UnitPrice]]</f>
        <v>2269.6</v>
      </c>
      <c r="J775" s="4">
        <f>Table4[[#This Row],[Gross Revenue]]*(1-Table4[[#This Row],[Discount]])</f>
        <v>2042.6399999999999</v>
      </c>
      <c r="K775" s="4">
        <f>Table4[[#This Row],[Quantity]]*Table4[[#This Row],[CostPrice]]</f>
        <v>1350.2</v>
      </c>
      <c r="L775" s="4">
        <f>Table4[[#This Row],[Net Revenue]]-Table4[[#This Row],[Total Cost]]</f>
        <v>692.43999999999983</v>
      </c>
      <c r="M775" t="str">
        <f>_xlfn.XLOOKUP(Table4[[#This Row],[ProductID]], Products!A:A,Products!B:B, "Not Found")</f>
        <v>World Watches</v>
      </c>
      <c r="N775" t="str">
        <f>TEXT(Table4[[#This Row],[Date]], "mmm")</f>
        <v>Feb</v>
      </c>
      <c r="O775" t="str">
        <f>TEXT(Table4[[#This Row],[Date]], "yyyy")</f>
        <v>2024</v>
      </c>
      <c r="P775" t="str">
        <f>_xlfn.XLOOKUP(Table4[[#This Row],[ProductID]],Products!A:A,Products!C:C, "Not Found")</f>
        <v>Fashion</v>
      </c>
      <c r="Q775" t="str">
        <f>_xlfn.XLOOKUP(Table4[[#This Row],[ProductID]],Products!A:A,Products!D:D,"Not Found")</f>
        <v>Watches</v>
      </c>
      <c r="R775">
        <f>_xlfn.XLOOKUP(Table4[[#This Row],[ProductID]],Products!A:A,Products!E:E,"Not Found")</f>
        <v>1134.8</v>
      </c>
      <c r="S775">
        <f>_xlfn.XLOOKUP(Table4[[#This Row],[ProductID]],Products!A:A,Products!F:F, "Not Found")</f>
        <v>675.1</v>
      </c>
      <c r="T775" t="str">
        <f>_xlfn.XLOOKUP(Table4[[#This Row],[CustomerID]],Customers!A:A,Customers!D:D, "Not Found")</f>
        <v>M</v>
      </c>
      <c r="U775" s="6">
        <f>_xlfn.XLOOKUP(Table4[[#This Row],[CustomerID]],Customers!A:A,Customers!E:E, "Not Found")</f>
        <v>27624</v>
      </c>
      <c r="V775">
        <f ca="1">DATEDIF(Table4[[#This Row],[CustomerBirthday]], TODAY(), "Y")</f>
        <v>50</v>
      </c>
      <c r="W775" t="str" cm="1">
        <f t="array" aca="1" ref="W775" ca="1">_xlfn.IFS(Table4[[#This Row],[Age]]&lt;25, "Under 25",Table4[[#This Row],[Age]]=34, "25-34", Table4[[#This Row],[Age]]&lt;=49, "35-49", Table4[[#This Row],[Age]]&lt;=64, "50-64", Table4[[#This Row],[Age]]&gt;=65, "65+")</f>
        <v>50-64</v>
      </c>
      <c r="X775" t="str">
        <f>_xlfn.XLOOKUP(Table4[[#This Row],[StoreID]],Stores!A:A,Stores!B:B, "Not found")</f>
        <v>MegaMart Peckmouth</v>
      </c>
      <c r="Y775" t="str">
        <f>_xlfn.XLOOKUP(Table4[[#This Row],[StoreID]],Stores!A:A,Stores!C:C, "Not Found")</f>
        <v>Peckmouth</v>
      </c>
      <c r="Z775" t="str">
        <f>_xlfn.XLOOKUP(Table4[[#This Row],[StoreID]],Stores!A:A,Stores!D:D, "Not Found")</f>
        <v>East</v>
      </c>
    </row>
    <row r="776" spans="1:26">
      <c r="A776" t="s">
        <v>1642</v>
      </c>
      <c r="B776" s="1">
        <v>45584</v>
      </c>
      <c r="C776" t="s">
        <v>351</v>
      </c>
      <c r="D776" t="s">
        <v>734</v>
      </c>
      <c r="E776" t="s">
        <v>839</v>
      </c>
      <c r="F776">
        <v>2</v>
      </c>
      <c r="G776">
        <v>0.15</v>
      </c>
      <c r="H776" t="s">
        <v>875</v>
      </c>
      <c r="I776" s="4">
        <f>Table4[[#This Row],[Quantity]]*Table4[[#This Row],[UnitPrice]]</f>
        <v>219.56</v>
      </c>
      <c r="J776" s="4">
        <f>Table4[[#This Row],[Gross Revenue]]*(1-Table4[[#This Row],[Discount]])</f>
        <v>186.626</v>
      </c>
      <c r="K776" s="4">
        <f>Table4[[#This Row],[Quantity]]*Table4[[#This Row],[CostPrice]]</f>
        <v>141.18</v>
      </c>
      <c r="L776" s="4">
        <f>Table4[[#This Row],[Net Revenue]]-Table4[[#This Row],[Total Cost]]</f>
        <v>45.445999999999998</v>
      </c>
      <c r="M776" t="str">
        <f>_xlfn.XLOOKUP(Table4[[#This Row],[ProductID]], Products!A:A,Products!B:B, "Not Found")</f>
        <v>Recognize Footwear</v>
      </c>
      <c r="N776" t="str">
        <f>TEXT(Table4[[#This Row],[Date]], "mmm")</f>
        <v>Oct</v>
      </c>
      <c r="O776" t="str">
        <f>TEXT(Table4[[#This Row],[Date]], "yyyy")</f>
        <v>2024</v>
      </c>
      <c r="P776" t="str">
        <f>_xlfn.XLOOKUP(Table4[[#This Row],[ProductID]],Products!A:A,Products!C:C, "Not Found")</f>
        <v>Fashion</v>
      </c>
      <c r="Q776" t="str">
        <f>_xlfn.XLOOKUP(Table4[[#This Row],[ProductID]],Products!A:A,Products!D:D,"Not Found")</f>
        <v>Footwear</v>
      </c>
      <c r="R776">
        <f>_xlfn.XLOOKUP(Table4[[#This Row],[ProductID]],Products!A:A,Products!E:E,"Not Found")</f>
        <v>109.78</v>
      </c>
      <c r="S776">
        <f>_xlfn.XLOOKUP(Table4[[#This Row],[ProductID]],Products!A:A,Products!F:F, "Not Found")</f>
        <v>70.59</v>
      </c>
      <c r="T776" t="str">
        <f>_xlfn.XLOOKUP(Table4[[#This Row],[CustomerID]],Customers!A:A,Customers!D:D, "Not Found")</f>
        <v>M</v>
      </c>
      <c r="U776" s="6">
        <f>_xlfn.XLOOKUP(Table4[[#This Row],[CustomerID]],Customers!A:A,Customers!E:E, "Not Found")</f>
        <v>28594</v>
      </c>
      <c r="V776">
        <f ca="1">DATEDIF(Table4[[#This Row],[CustomerBirthday]], TODAY(), "Y")</f>
        <v>48</v>
      </c>
      <c r="W776" t="str" cm="1">
        <f t="array" aca="1" ref="W776" ca="1">_xlfn.IFS(Table4[[#This Row],[Age]]&lt;25, "Under 25",Table4[[#This Row],[Age]]=34, "25-34", Table4[[#This Row],[Age]]&lt;=49, "35-49", Table4[[#This Row],[Age]]&lt;=64, "50-64", Table4[[#This Row],[Age]]&gt;=65, "65+")</f>
        <v>35-49</v>
      </c>
      <c r="X776" t="str">
        <f>_xlfn.XLOOKUP(Table4[[#This Row],[StoreID]],Stores!A:A,Stores!B:B, "Not found")</f>
        <v>MegaMart New Michele</v>
      </c>
      <c r="Y776" t="str">
        <f>_xlfn.XLOOKUP(Table4[[#This Row],[StoreID]],Stores!A:A,Stores!C:C, "Not Found")</f>
        <v>New Michele</v>
      </c>
      <c r="Z776" t="str">
        <f>_xlfn.XLOOKUP(Table4[[#This Row],[StoreID]],Stores!A:A,Stores!D:D, "Not Found")</f>
        <v>West</v>
      </c>
    </row>
    <row r="777" spans="1:26">
      <c r="A777" t="s">
        <v>1643</v>
      </c>
      <c r="B777" s="1">
        <v>45719</v>
      </c>
      <c r="C777" t="s">
        <v>119</v>
      </c>
      <c r="D777" t="s">
        <v>769</v>
      </c>
      <c r="E777" t="s">
        <v>839</v>
      </c>
      <c r="F777">
        <v>4</v>
      </c>
      <c r="G777">
        <v>0.05</v>
      </c>
      <c r="H777" t="s">
        <v>871</v>
      </c>
      <c r="I777" s="4">
        <f>Table4[[#This Row],[Quantity]]*Table4[[#This Row],[UnitPrice]]</f>
        <v>102.28</v>
      </c>
      <c r="J777" s="4">
        <f>Table4[[#This Row],[Gross Revenue]]*(1-Table4[[#This Row],[Discount]])</f>
        <v>97.165999999999997</v>
      </c>
      <c r="K777" s="4">
        <f>Table4[[#This Row],[Quantity]]*Table4[[#This Row],[CostPrice]]</f>
        <v>76.2</v>
      </c>
      <c r="L777" s="4">
        <f>Table4[[#This Row],[Net Revenue]]-Table4[[#This Row],[Total Cost]]</f>
        <v>20.965999999999994</v>
      </c>
      <c r="M777" t="str">
        <f>_xlfn.XLOOKUP(Table4[[#This Row],[ProductID]], Products!A:A,Products!B:B, "Not Found")</f>
        <v>How Vegetables</v>
      </c>
      <c r="N777" t="str">
        <f>TEXT(Table4[[#This Row],[Date]], "mmm")</f>
        <v>Mar</v>
      </c>
      <c r="O777" t="str">
        <f>TEXT(Table4[[#This Row],[Date]], "yyyy")</f>
        <v>2025</v>
      </c>
      <c r="P777" t="str">
        <f>_xlfn.XLOOKUP(Table4[[#This Row],[ProductID]],Products!A:A,Products!C:C, "Not Found")</f>
        <v>Groceries</v>
      </c>
      <c r="Q777" t="str">
        <f>_xlfn.XLOOKUP(Table4[[#This Row],[ProductID]],Products!A:A,Products!D:D,"Not Found")</f>
        <v>Vegetables</v>
      </c>
      <c r="R777">
        <f>_xlfn.XLOOKUP(Table4[[#This Row],[ProductID]],Products!A:A,Products!E:E,"Not Found")</f>
        <v>25.57</v>
      </c>
      <c r="S777">
        <f>_xlfn.XLOOKUP(Table4[[#This Row],[ProductID]],Products!A:A,Products!F:F, "Not Found")</f>
        <v>19.05</v>
      </c>
      <c r="T777" t="str">
        <f>_xlfn.XLOOKUP(Table4[[#This Row],[CustomerID]],Customers!A:A,Customers!D:D, "Not Found")</f>
        <v>M</v>
      </c>
      <c r="U777" s="6">
        <f>_xlfn.XLOOKUP(Table4[[#This Row],[CustomerID]],Customers!A:A,Customers!E:E, "Not Found")</f>
        <v>37417</v>
      </c>
      <c r="V777">
        <f ca="1">DATEDIF(Table4[[#This Row],[CustomerBirthday]], TODAY(), "Y")</f>
        <v>24</v>
      </c>
      <c r="W777" t="str" cm="1">
        <f t="array" aca="1" ref="W777" ca="1">_xlfn.IFS(Table4[[#This Row],[Age]]&lt;25, "Under 25",Table4[[#This Row],[Age]]=34, "25-34", Table4[[#This Row],[Age]]&lt;=49, "35-49", Table4[[#This Row],[Age]]&lt;=64, "50-64", Table4[[#This Row],[Age]]&gt;=65, "65+")</f>
        <v>Under 25</v>
      </c>
      <c r="X777" t="str">
        <f>_xlfn.XLOOKUP(Table4[[#This Row],[StoreID]],Stores!A:A,Stores!B:B, "Not found")</f>
        <v>MegaMart New Michele</v>
      </c>
      <c r="Y777" t="str">
        <f>_xlfn.XLOOKUP(Table4[[#This Row],[StoreID]],Stores!A:A,Stores!C:C, "Not Found")</f>
        <v>New Michele</v>
      </c>
      <c r="Z777" t="str">
        <f>_xlfn.XLOOKUP(Table4[[#This Row],[StoreID]],Stores!A:A,Stores!D:D, "Not Found")</f>
        <v>West</v>
      </c>
    </row>
    <row r="778" spans="1:26">
      <c r="A778" t="s">
        <v>1644</v>
      </c>
      <c r="B778" s="1">
        <v>45636</v>
      </c>
      <c r="C778" t="s">
        <v>48</v>
      </c>
      <c r="D778" t="s">
        <v>766</v>
      </c>
      <c r="E778" t="s">
        <v>839</v>
      </c>
      <c r="F778">
        <v>4</v>
      </c>
      <c r="G778">
        <v>0</v>
      </c>
      <c r="H778" t="s">
        <v>868</v>
      </c>
      <c r="I778" s="4">
        <f>Table4[[#This Row],[Quantity]]*Table4[[#This Row],[UnitPrice]]</f>
        <v>4908.96</v>
      </c>
      <c r="J778" s="4">
        <f>Table4[[#This Row],[Gross Revenue]]*(1-Table4[[#This Row],[Discount]])</f>
        <v>4908.96</v>
      </c>
      <c r="K778" s="4">
        <f>Table4[[#This Row],[Quantity]]*Table4[[#This Row],[CostPrice]]</f>
        <v>3908.36</v>
      </c>
      <c r="L778" s="4">
        <f>Table4[[#This Row],[Net Revenue]]-Table4[[#This Row],[Total Cost]]</f>
        <v>1000.5999999999999</v>
      </c>
      <c r="M778" t="str">
        <f>_xlfn.XLOOKUP(Table4[[#This Row],[ProductID]], Products!A:A,Products!B:B, "Not Found")</f>
        <v>Firm Dairy</v>
      </c>
      <c r="N778" t="str">
        <f>TEXT(Table4[[#This Row],[Date]], "mmm")</f>
        <v>Dec</v>
      </c>
      <c r="O778" t="str">
        <f>TEXT(Table4[[#This Row],[Date]], "yyyy")</f>
        <v>2024</v>
      </c>
      <c r="P778" t="str">
        <f>_xlfn.XLOOKUP(Table4[[#This Row],[ProductID]],Products!A:A,Products!C:C, "Not Found")</f>
        <v>Groceries</v>
      </c>
      <c r="Q778" t="str">
        <f>_xlfn.XLOOKUP(Table4[[#This Row],[ProductID]],Products!A:A,Products!D:D,"Not Found")</f>
        <v>Dairy</v>
      </c>
      <c r="R778">
        <f>_xlfn.XLOOKUP(Table4[[#This Row],[ProductID]],Products!A:A,Products!E:E,"Not Found")</f>
        <v>1227.24</v>
      </c>
      <c r="S778">
        <f>_xlfn.XLOOKUP(Table4[[#This Row],[ProductID]],Products!A:A,Products!F:F, "Not Found")</f>
        <v>977.09</v>
      </c>
      <c r="T778" t="str">
        <f>_xlfn.XLOOKUP(Table4[[#This Row],[CustomerID]],Customers!A:A,Customers!D:D, "Not Found")</f>
        <v>M</v>
      </c>
      <c r="U778" s="6">
        <f>_xlfn.XLOOKUP(Table4[[#This Row],[CustomerID]],Customers!A:A,Customers!E:E, "Not Found")</f>
        <v>35492</v>
      </c>
      <c r="V778">
        <f ca="1">DATEDIF(Table4[[#This Row],[CustomerBirthday]], TODAY(), "Y")</f>
        <v>29</v>
      </c>
      <c r="W778" t="str" cm="1">
        <f t="array" aca="1" ref="W778" ca="1">_xlfn.IFS(Table4[[#This Row],[Age]]&lt;25, "Under 25",Table4[[#This Row],[Age]]=34, "25-34", Table4[[#This Row],[Age]]&lt;=49, "35-49", Table4[[#This Row],[Age]]&lt;=64, "50-64", Table4[[#This Row],[Age]]&gt;=65, "65+")</f>
        <v>35-49</v>
      </c>
      <c r="X778" t="str">
        <f>_xlfn.XLOOKUP(Table4[[#This Row],[StoreID]],Stores!A:A,Stores!B:B, "Not found")</f>
        <v>MegaMart New Michele</v>
      </c>
      <c r="Y778" t="str">
        <f>_xlfn.XLOOKUP(Table4[[#This Row],[StoreID]],Stores!A:A,Stores!C:C, "Not Found")</f>
        <v>New Michele</v>
      </c>
      <c r="Z778" t="str">
        <f>_xlfn.XLOOKUP(Table4[[#This Row],[StoreID]],Stores!A:A,Stores!D:D, "Not Found")</f>
        <v>West</v>
      </c>
    </row>
    <row r="779" spans="1:26">
      <c r="A779" t="s">
        <v>1645</v>
      </c>
      <c r="B779" s="1">
        <v>45623</v>
      </c>
      <c r="C779" t="s">
        <v>250</v>
      </c>
      <c r="D779" t="s">
        <v>753</v>
      </c>
      <c r="E779" t="s">
        <v>846</v>
      </c>
      <c r="F779">
        <v>3</v>
      </c>
      <c r="G779">
        <v>0</v>
      </c>
      <c r="H779" t="s">
        <v>865</v>
      </c>
      <c r="I779" s="4">
        <f>Table4[[#This Row],[Quantity]]*Table4[[#This Row],[UnitPrice]]</f>
        <v>811.34999999999991</v>
      </c>
      <c r="J779" s="4">
        <f>Table4[[#This Row],[Gross Revenue]]*(1-Table4[[#This Row],[Discount]])</f>
        <v>811.34999999999991</v>
      </c>
      <c r="K779" s="4">
        <f>Table4[[#This Row],[Quantity]]*Table4[[#This Row],[CostPrice]]</f>
        <v>562.79999999999995</v>
      </c>
      <c r="L779" s="4">
        <f>Table4[[#This Row],[Net Revenue]]-Table4[[#This Row],[Total Cost]]</f>
        <v>248.54999999999995</v>
      </c>
      <c r="M779" t="str">
        <f>_xlfn.XLOOKUP(Table4[[#This Row],[ProductID]], Products!A:A,Products!B:B, "Not Found")</f>
        <v>Whether Bags</v>
      </c>
      <c r="N779" t="str">
        <f>TEXT(Table4[[#This Row],[Date]], "mmm")</f>
        <v>Nov</v>
      </c>
      <c r="O779" t="str">
        <f>TEXT(Table4[[#This Row],[Date]], "yyyy")</f>
        <v>2024</v>
      </c>
      <c r="P779" t="str">
        <f>_xlfn.XLOOKUP(Table4[[#This Row],[ProductID]],Products!A:A,Products!C:C, "Not Found")</f>
        <v>Fashion</v>
      </c>
      <c r="Q779" t="str">
        <f>_xlfn.XLOOKUP(Table4[[#This Row],[ProductID]],Products!A:A,Products!D:D,"Not Found")</f>
        <v>Bags</v>
      </c>
      <c r="R779">
        <f>_xlfn.XLOOKUP(Table4[[#This Row],[ProductID]],Products!A:A,Products!E:E,"Not Found")</f>
        <v>270.45</v>
      </c>
      <c r="S779">
        <f>_xlfn.XLOOKUP(Table4[[#This Row],[ProductID]],Products!A:A,Products!F:F, "Not Found")</f>
        <v>187.6</v>
      </c>
      <c r="T779" t="str">
        <f>_xlfn.XLOOKUP(Table4[[#This Row],[CustomerID]],Customers!A:A,Customers!D:D, "Not Found")</f>
        <v>F</v>
      </c>
      <c r="U779" s="6">
        <f>_xlfn.XLOOKUP(Table4[[#This Row],[CustomerID]],Customers!A:A,Customers!E:E, "Not Found")</f>
        <v>31304</v>
      </c>
      <c r="V779">
        <f ca="1">DATEDIF(Table4[[#This Row],[CustomerBirthday]], TODAY(), "Y")</f>
        <v>40</v>
      </c>
      <c r="W779" t="str" cm="1">
        <f t="array" aca="1" ref="W779" ca="1">_xlfn.IFS(Table4[[#This Row],[Age]]&lt;25, "Under 25",Table4[[#This Row],[Age]]=34, "25-34", Table4[[#This Row],[Age]]&lt;=49, "35-49", Table4[[#This Row],[Age]]&lt;=64, "50-64", Table4[[#This Row],[Age]]&gt;=65, "65+")</f>
        <v>35-49</v>
      </c>
      <c r="X779" t="str">
        <f>_xlfn.XLOOKUP(Table4[[#This Row],[StoreID]],Stores!A:A,Stores!B:B, "Not found")</f>
        <v>MegaMart Johnmouth</v>
      </c>
      <c r="Y779" t="str">
        <f>_xlfn.XLOOKUP(Table4[[#This Row],[StoreID]],Stores!A:A,Stores!C:C, "Not Found")</f>
        <v>Johnmouth</v>
      </c>
      <c r="Z779" t="str">
        <f>_xlfn.XLOOKUP(Table4[[#This Row],[StoreID]],Stores!A:A,Stores!D:D, "Not Found")</f>
        <v>East</v>
      </c>
    </row>
    <row r="780" spans="1:26">
      <c r="A780" t="s">
        <v>1646</v>
      </c>
      <c r="B780" s="1">
        <v>45524</v>
      </c>
      <c r="C780" t="s">
        <v>483</v>
      </c>
      <c r="D780" t="s">
        <v>739</v>
      </c>
      <c r="E780" t="s">
        <v>846</v>
      </c>
      <c r="F780">
        <v>4</v>
      </c>
      <c r="G780">
        <v>0.15</v>
      </c>
      <c r="H780" t="s">
        <v>875</v>
      </c>
      <c r="I780" s="4">
        <f>Table4[[#This Row],[Quantity]]*Table4[[#This Row],[UnitPrice]]</f>
        <v>4776.4799999999996</v>
      </c>
      <c r="J780" s="4">
        <f>Table4[[#This Row],[Gross Revenue]]*(1-Table4[[#This Row],[Discount]])</f>
        <v>4060.0079999999994</v>
      </c>
      <c r="K780" s="4">
        <f>Table4[[#This Row],[Quantity]]*Table4[[#This Row],[CostPrice]]</f>
        <v>3355.8</v>
      </c>
      <c r="L780" s="4">
        <f>Table4[[#This Row],[Net Revenue]]-Table4[[#This Row],[Total Cost]]</f>
        <v>704.20799999999917</v>
      </c>
      <c r="M780" t="str">
        <f>_xlfn.XLOOKUP(Table4[[#This Row],[ProductID]], Products!A:A,Products!B:B, "Not Found")</f>
        <v>Step Smartphone</v>
      </c>
      <c r="N780" t="str">
        <f>TEXT(Table4[[#This Row],[Date]], "mmm")</f>
        <v>Aug</v>
      </c>
      <c r="O780" t="str">
        <f>TEXT(Table4[[#This Row],[Date]], "yyyy")</f>
        <v>2024</v>
      </c>
      <c r="P780" t="str">
        <f>_xlfn.XLOOKUP(Table4[[#This Row],[ProductID]],Products!A:A,Products!C:C, "Not Found")</f>
        <v>Electronics</v>
      </c>
      <c r="Q780" t="str">
        <f>_xlfn.XLOOKUP(Table4[[#This Row],[ProductID]],Products!A:A,Products!D:D,"Not Found")</f>
        <v>Smartphone</v>
      </c>
      <c r="R780">
        <f>_xlfn.XLOOKUP(Table4[[#This Row],[ProductID]],Products!A:A,Products!E:E,"Not Found")</f>
        <v>1194.1199999999999</v>
      </c>
      <c r="S780">
        <f>_xlfn.XLOOKUP(Table4[[#This Row],[ProductID]],Products!A:A,Products!F:F, "Not Found")</f>
        <v>838.95</v>
      </c>
      <c r="T780" t="str">
        <f>_xlfn.XLOOKUP(Table4[[#This Row],[CustomerID]],Customers!A:A,Customers!D:D, "Not Found")</f>
        <v>M</v>
      </c>
      <c r="U780" s="6">
        <f>_xlfn.XLOOKUP(Table4[[#This Row],[CustomerID]],Customers!A:A,Customers!E:E, "Not Found")</f>
        <v>21543</v>
      </c>
      <c r="V780">
        <f ca="1">DATEDIF(Table4[[#This Row],[CustomerBirthday]], TODAY(), "Y")</f>
        <v>67</v>
      </c>
      <c r="W780" t="str" cm="1">
        <f t="array" aca="1" ref="W780" ca="1">_xlfn.IFS(Table4[[#This Row],[Age]]&lt;25, "Under 25",Table4[[#This Row],[Age]]=34, "25-34", Table4[[#This Row],[Age]]&lt;=49, "35-49", Table4[[#This Row],[Age]]&lt;=64, "50-64", Table4[[#This Row],[Age]]&gt;=65, "65+")</f>
        <v>65+</v>
      </c>
      <c r="X780" t="str">
        <f>_xlfn.XLOOKUP(Table4[[#This Row],[StoreID]],Stores!A:A,Stores!B:B, "Not found")</f>
        <v>MegaMart Johnmouth</v>
      </c>
      <c r="Y780" t="str">
        <f>_xlfn.XLOOKUP(Table4[[#This Row],[StoreID]],Stores!A:A,Stores!C:C, "Not Found")</f>
        <v>Johnmouth</v>
      </c>
      <c r="Z780" t="str">
        <f>_xlfn.XLOOKUP(Table4[[#This Row],[StoreID]],Stores!A:A,Stores!D:D, "Not Found")</f>
        <v>East</v>
      </c>
    </row>
    <row r="781" spans="1:26">
      <c r="A781" t="s">
        <v>1647</v>
      </c>
      <c r="B781" s="1">
        <v>45637</v>
      </c>
      <c r="C781" t="s">
        <v>287</v>
      </c>
      <c r="D781" t="s">
        <v>769</v>
      </c>
      <c r="E781" t="s">
        <v>835</v>
      </c>
      <c r="F781">
        <v>3</v>
      </c>
      <c r="G781">
        <v>0</v>
      </c>
      <c r="H781" t="s">
        <v>875</v>
      </c>
      <c r="I781" s="4">
        <f>Table4[[#This Row],[Quantity]]*Table4[[#This Row],[UnitPrice]]</f>
        <v>76.710000000000008</v>
      </c>
      <c r="J781" s="4">
        <f>Table4[[#This Row],[Gross Revenue]]*(1-Table4[[#This Row],[Discount]])</f>
        <v>76.710000000000008</v>
      </c>
      <c r="K781" s="4">
        <f>Table4[[#This Row],[Quantity]]*Table4[[#This Row],[CostPrice]]</f>
        <v>57.150000000000006</v>
      </c>
      <c r="L781" s="4">
        <f>Table4[[#This Row],[Net Revenue]]-Table4[[#This Row],[Total Cost]]</f>
        <v>19.560000000000002</v>
      </c>
      <c r="M781" t="str">
        <f>_xlfn.XLOOKUP(Table4[[#This Row],[ProductID]], Products!A:A,Products!B:B, "Not Found")</f>
        <v>How Vegetables</v>
      </c>
      <c r="N781" t="str">
        <f>TEXT(Table4[[#This Row],[Date]], "mmm")</f>
        <v>Dec</v>
      </c>
      <c r="O781" t="str">
        <f>TEXT(Table4[[#This Row],[Date]], "yyyy")</f>
        <v>2024</v>
      </c>
      <c r="P781" t="str">
        <f>_xlfn.XLOOKUP(Table4[[#This Row],[ProductID]],Products!A:A,Products!C:C, "Not Found")</f>
        <v>Groceries</v>
      </c>
      <c r="Q781" t="str">
        <f>_xlfn.XLOOKUP(Table4[[#This Row],[ProductID]],Products!A:A,Products!D:D,"Not Found")</f>
        <v>Vegetables</v>
      </c>
      <c r="R781">
        <f>_xlfn.XLOOKUP(Table4[[#This Row],[ProductID]],Products!A:A,Products!E:E,"Not Found")</f>
        <v>25.57</v>
      </c>
      <c r="S781">
        <f>_xlfn.XLOOKUP(Table4[[#This Row],[ProductID]],Products!A:A,Products!F:F, "Not Found")</f>
        <v>19.05</v>
      </c>
      <c r="T781" t="str">
        <f>_xlfn.XLOOKUP(Table4[[#This Row],[CustomerID]],Customers!A:A,Customers!D:D, "Not Found")</f>
        <v>M</v>
      </c>
      <c r="U781" s="6">
        <f>_xlfn.XLOOKUP(Table4[[#This Row],[CustomerID]],Customers!A:A,Customers!E:E, "Not Found")</f>
        <v>38700</v>
      </c>
      <c r="V781">
        <f ca="1">DATEDIF(Table4[[#This Row],[CustomerBirthday]], TODAY(), "Y")</f>
        <v>20</v>
      </c>
      <c r="W781" t="str" cm="1">
        <f t="array" aca="1" ref="W781" ca="1">_xlfn.IFS(Table4[[#This Row],[Age]]&lt;25, "Under 25",Table4[[#This Row],[Age]]=34, "25-34", Table4[[#This Row],[Age]]&lt;=49, "35-49", Table4[[#This Row],[Age]]&lt;=64, "50-64", Table4[[#This Row],[Age]]&gt;=65, "65+")</f>
        <v>Under 25</v>
      </c>
      <c r="X781" t="str">
        <f>_xlfn.XLOOKUP(Table4[[#This Row],[StoreID]],Stores!A:A,Stores!B:B, "Not found")</f>
        <v>MegaMart Peckmouth</v>
      </c>
      <c r="Y781" t="str">
        <f>_xlfn.XLOOKUP(Table4[[#This Row],[StoreID]],Stores!A:A,Stores!C:C, "Not Found")</f>
        <v>Peckmouth</v>
      </c>
      <c r="Z781" t="str">
        <f>_xlfn.XLOOKUP(Table4[[#This Row],[StoreID]],Stores!A:A,Stores!D:D, "Not Found")</f>
        <v>East</v>
      </c>
    </row>
    <row r="782" spans="1:26">
      <c r="A782" t="s">
        <v>1648</v>
      </c>
      <c r="B782" s="1">
        <v>45871</v>
      </c>
      <c r="C782" t="s">
        <v>167</v>
      </c>
      <c r="D782" t="s">
        <v>757</v>
      </c>
      <c r="E782" t="s">
        <v>846</v>
      </c>
      <c r="F782">
        <v>5</v>
      </c>
      <c r="G782">
        <v>0</v>
      </c>
      <c r="H782" t="s">
        <v>875</v>
      </c>
      <c r="I782" s="4">
        <f>Table4[[#This Row],[Quantity]]*Table4[[#This Row],[UnitPrice]]</f>
        <v>6230.5499999999993</v>
      </c>
      <c r="J782" s="4">
        <f>Table4[[#This Row],[Gross Revenue]]*(1-Table4[[#This Row],[Discount]])</f>
        <v>6230.5499999999993</v>
      </c>
      <c r="K782" s="4">
        <f>Table4[[#This Row],[Quantity]]*Table4[[#This Row],[CostPrice]]</f>
        <v>4167.6000000000004</v>
      </c>
      <c r="L782" s="4">
        <f>Table4[[#This Row],[Net Revenue]]-Table4[[#This Row],[Total Cost]]</f>
        <v>2062.9499999999989</v>
      </c>
      <c r="M782" t="str">
        <f>_xlfn.XLOOKUP(Table4[[#This Row],[ProductID]], Products!A:A,Products!B:B, "Not Found")</f>
        <v>Find Headphones</v>
      </c>
      <c r="N782" t="str">
        <f>TEXT(Table4[[#This Row],[Date]], "mmm")</f>
        <v>Aug</v>
      </c>
      <c r="O782" t="str">
        <f>TEXT(Table4[[#This Row],[Date]], "yyyy")</f>
        <v>2025</v>
      </c>
      <c r="P782" t="str">
        <f>_xlfn.XLOOKUP(Table4[[#This Row],[ProductID]],Products!A:A,Products!C:C, "Not Found")</f>
        <v>Electronics</v>
      </c>
      <c r="Q782" t="str">
        <f>_xlfn.XLOOKUP(Table4[[#This Row],[ProductID]],Products!A:A,Products!D:D,"Not Found")</f>
        <v>Headphones</v>
      </c>
      <c r="R782">
        <f>_xlfn.XLOOKUP(Table4[[#This Row],[ProductID]],Products!A:A,Products!E:E,"Not Found")</f>
        <v>1246.1099999999999</v>
      </c>
      <c r="S782">
        <f>_xlfn.XLOOKUP(Table4[[#This Row],[ProductID]],Products!A:A,Products!F:F, "Not Found")</f>
        <v>833.52</v>
      </c>
      <c r="T782" t="str">
        <f>_xlfn.XLOOKUP(Table4[[#This Row],[CustomerID]],Customers!A:A,Customers!D:D, "Not Found")</f>
        <v>M</v>
      </c>
      <c r="U782" s="6">
        <f>_xlfn.XLOOKUP(Table4[[#This Row],[CustomerID]],Customers!A:A,Customers!E:E, "Not Found")</f>
        <v>32400</v>
      </c>
      <c r="V782">
        <f ca="1">DATEDIF(Table4[[#This Row],[CustomerBirthday]], TODAY(), "Y")</f>
        <v>37</v>
      </c>
      <c r="W782" t="str" cm="1">
        <f t="array" aca="1" ref="W782" ca="1">_xlfn.IFS(Table4[[#This Row],[Age]]&lt;25, "Under 25",Table4[[#This Row],[Age]]=34, "25-34", Table4[[#This Row],[Age]]&lt;=49, "35-49", Table4[[#This Row],[Age]]&lt;=64, "50-64", Table4[[#This Row],[Age]]&gt;=65, "65+")</f>
        <v>35-49</v>
      </c>
      <c r="X782" t="str">
        <f>_xlfn.XLOOKUP(Table4[[#This Row],[StoreID]],Stores!A:A,Stores!B:B, "Not found")</f>
        <v>MegaMart Johnmouth</v>
      </c>
      <c r="Y782" t="str">
        <f>_xlfn.XLOOKUP(Table4[[#This Row],[StoreID]],Stores!A:A,Stores!C:C, "Not Found")</f>
        <v>Johnmouth</v>
      </c>
      <c r="Z782" t="str">
        <f>_xlfn.XLOOKUP(Table4[[#This Row],[StoreID]],Stores!A:A,Stores!D:D, "Not Found")</f>
        <v>East</v>
      </c>
    </row>
    <row r="783" spans="1:26">
      <c r="A783" t="s">
        <v>1649</v>
      </c>
      <c r="B783" s="1">
        <v>45711</v>
      </c>
      <c r="C783" t="s">
        <v>210</v>
      </c>
      <c r="D783" t="s">
        <v>814</v>
      </c>
      <c r="E783" t="s">
        <v>835</v>
      </c>
      <c r="F783">
        <v>4</v>
      </c>
      <c r="G783">
        <v>0</v>
      </c>
      <c r="H783" t="s">
        <v>871</v>
      </c>
      <c r="I783" s="4">
        <f>Table4[[#This Row],[Quantity]]*Table4[[#This Row],[UnitPrice]]</f>
        <v>5146.2</v>
      </c>
      <c r="J783" s="4">
        <f>Table4[[#This Row],[Gross Revenue]]*(1-Table4[[#This Row],[Discount]])</f>
        <v>5146.2</v>
      </c>
      <c r="K783" s="4">
        <f>Table4[[#This Row],[Quantity]]*Table4[[#This Row],[CostPrice]]</f>
        <v>3190.16</v>
      </c>
      <c r="L783" s="4">
        <f>Table4[[#This Row],[Net Revenue]]-Table4[[#This Row],[Total Cost]]</f>
        <v>1956.04</v>
      </c>
      <c r="M783" t="str">
        <f>_xlfn.XLOOKUP(Table4[[#This Row],[ProductID]], Products!A:A,Products!B:B, "Not Found")</f>
        <v>Least Accessories</v>
      </c>
      <c r="N783" t="str">
        <f>TEXT(Table4[[#This Row],[Date]], "mmm")</f>
        <v>Feb</v>
      </c>
      <c r="O783" t="str">
        <f>TEXT(Table4[[#This Row],[Date]], "yyyy")</f>
        <v>2025</v>
      </c>
      <c r="P783" t="str">
        <f>_xlfn.XLOOKUP(Table4[[#This Row],[ProductID]],Products!A:A,Products!C:C, "Not Found")</f>
        <v>Fashion</v>
      </c>
      <c r="Q783" t="str">
        <f>_xlfn.XLOOKUP(Table4[[#This Row],[ProductID]],Products!A:A,Products!D:D,"Not Found")</f>
        <v>Accessories</v>
      </c>
      <c r="R783">
        <f>_xlfn.XLOOKUP(Table4[[#This Row],[ProductID]],Products!A:A,Products!E:E,"Not Found")</f>
        <v>1286.55</v>
      </c>
      <c r="S783">
        <f>_xlfn.XLOOKUP(Table4[[#This Row],[ProductID]],Products!A:A,Products!F:F, "Not Found")</f>
        <v>797.54</v>
      </c>
      <c r="T783" t="str">
        <f>_xlfn.XLOOKUP(Table4[[#This Row],[CustomerID]],Customers!A:A,Customers!D:D, "Not Found")</f>
        <v>F</v>
      </c>
      <c r="U783" s="6">
        <f>_xlfn.XLOOKUP(Table4[[#This Row],[CustomerID]],Customers!A:A,Customers!E:E, "Not Found")</f>
        <v>37570</v>
      </c>
      <c r="V783">
        <f ca="1">DATEDIF(Table4[[#This Row],[CustomerBirthday]], TODAY(), "Y")</f>
        <v>23</v>
      </c>
      <c r="W783" t="str" cm="1">
        <f t="array" aca="1" ref="W783" ca="1">_xlfn.IFS(Table4[[#This Row],[Age]]&lt;25, "Under 25",Table4[[#This Row],[Age]]=34, "25-34", Table4[[#This Row],[Age]]&lt;=49, "35-49", Table4[[#This Row],[Age]]&lt;=64, "50-64", Table4[[#This Row],[Age]]&gt;=65, "65+")</f>
        <v>Under 25</v>
      </c>
      <c r="X783" t="str">
        <f>_xlfn.XLOOKUP(Table4[[#This Row],[StoreID]],Stores!A:A,Stores!B:B, "Not found")</f>
        <v>MegaMart Peckmouth</v>
      </c>
      <c r="Y783" t="str">
        <f>_xlfn.XLOOKUP(Table4[[#This Row],[StoreID]],Stores!A:A,Stores!C:C, "Not Found")</f>
        <v>Peckmouth</v>
      </c>
      <c r="Z783" t="str">
        <f>_xlfn.XLOOKUP(Table4[[#This Row],[StoreID]],Stores!A:A,Stores!D:D, "Not Found")</f>
        <v>East</v>
      </c>
    </row>
    <row r="784" spans="1:26">
      <c r="A784" t="s">
        <v>1650</v>
      </c>
      <c r="B784" s="1">
        <v>45482</v>
      </c>
      <c r="C784" t="s">
        <v>503</v>
      </c>
      <c r="D784" t="s">
        <v>778</v>
      </c>
      <c r="E784" t="s">
        <v>842</v>
      </c>
      <c r="F784">
        <v>1</v>
      </c>
      <c r="G784">
        <v>0.05</v>
      </c>
      <c r="H784" t="s">
        <v>875</v>
      </c>
      <c r="I784" s="4">
        <f>Table4[[#This Row],[Quantity]]*Table4[[#This Row],[UnitPrice]]</f>
        <v>1015.76</v>
      </c>
      <c r="J784" s="4">
        <f>Table4[[#This Row],[Gross Revenue]]*(1-Table4[[#This Row],[Discount]])</f>
        <v>964.97199999999998</v>
      </c>
      <c r="K784" s="4">
        <f>Table4[[#This Row],[Quantity]]*Table4[[#This Row],[CostPrice]]</f>
        <v>584.4</v>
      </c>
      <c r="L784" s="4">
        <f>Table4[[#This Row],[Net Revenue]]-Table4[[#This Row],[Total Cost]]</f>
        <v>380.572</v>
      </c>
      <c r="M784" t="str">
        <f>_xlfn.XLOOKUP(Table4[[#This Row],[ProductID]], Products!A:A,Products!B:B, "Not Found")</f>
        <v>Behavior Dairy</v>
      </c>
      <c r="N784" t="str">
        <f>TEXT(Table4[[#This Row],[Date]], "mmm")</f>
        <v>Jul</v>
      </c>
      <c r="O784" t="str">
        <f>TEXT(Table4[[#This Row],[Date]], "yyyy")</f>
        <v>2024</v>
      </c>
      <c r="P784" t="str">
        <f>_xlfn.XLOOKUP(Table4[[#This Row],[ProductID]],Products!A:A,Products!C:C, "Not Found")</f>
        <v>Groceries</v>
      </c>
      <c r="Q784" t="str">
        <f>_xlfn.XLOOKUP(Table4[[#This Row],[ProductID]],Products!A:A,Products!D:D,"Not Found")</f>
        <v>Dairy</v>
      </c>
      <c r="R784">
        <f>_xlfn.XLOOKUP(Table4[[#This Row],[ProductID]],Products!A:A,Products!E:E,"Not Found")</f>
        <v>1015.76</v>
      </c>
      <c r="S784">
        <f>_xlfn.XLOOKUP(Table4[[#This Row],[ProductID]],Products!A:A,Products!F:F, "Not Found")</f>
        <v>584.4</v>
      </c>
      <c r="T784" t="str">
        <f>_xlfn.XLOOKUP(Table4[[#This Row],[CustomerID]],Customers!A:A,Customers!D:D, "Not Found")</f>
        <v>F</v>
      </c>
      <c r="U784" s="6">
        <f>_xlfn.XLOOKUP(Table4[[#This Row],[CustomerID]],Customers!A:A,Customers!E:E, "Not Found")</f>
        <v>22552</v>
      </c>
      <c r="V784">
        <f ca="1">DATEDIF(Table4[[#This Row],[CustomerBirthday]], TODAY(), "Y")</f>
        <v>64</v>
      </c>
      <c r="W784" t="str" cm="1">
        <f t="array" aca="1" ref="W784" ca="1">_xlfn.IFS(Table4[[#This Row],[Age]]&lt;25, "Under 25",Table4[[#This Row],[Age]]=34, "25-34", Table4[[#This Row],[Age]]&lt;=49, "35-49", Table4[[#This Row],[Age]]&lt;=64, "50-64", Table4[[#This Row],[Age]]&gt;=65, "65+")</f>
        <v>50-64</v>
      </c>
      <c r="X784" t="str">
        <f>_xlfn.XLOOKUP(Table4[[#This Row],[StoreID]],Stores!A:A,Stores!B:B, "Not found")</f>
        <v>MegaMart Brianahaven</v>
      </c>
      <c r="Y784" t="str">
        <f>_xlfn.XLOOKUP(Table4[[#This Row],[StoreID]],Stores!A:A,Stores!C:C, "Not Found")</f>
        <v>Brianahaven</v>
      </c>
      <c r="Z784" t="str">
        <f>_xlfn.XLOOKUP(Table4[[#This Row],[StoreID]],Stores!A:A,Stores!D:D, "Not Found")</f>
        <v>North</v>
      </c>
    </row>
    <row r="785" spans="1:26">
      <c r="A785" t="s">
        <v>1651</v>
      </c>
      <c r="B785" s="1">
        <v>45835</v>
      </c>
      <c r="C785" t="s">
        <v>438</v>
      </c>
      <c r="D785" t="s">
        <v>802</v>
      </c>
      <c r="E785" t="s">
        <v>839</v>
      </c>
      <c r="F785">
        <v>1</v>
      </c>
      <c r="G785">
        <v>0</v>
      </c>
      <c r="H785" t="s">
        <v>875</v>
      </c>
      <c r="I785" s="4">
        <f>Table4[[#This Row],[Quantity]]*Table4[[#This Row],[UnitPrice]]</f>
        <v>366.93</v>
      </c>
      <c r="J785" s="4">
        <f>Table4[[#This Row],[Gross Revenue]]*(1-Table4[[#This Row],[Discount]])</f>
        <v>366.93</v>
      </c>
      <c r="K785" s="4">
        <f>Table4[[#This Row],[Quantity]]*Table4[[#This Row],[CostPrice]]</f>
        <v>285.23</v>
      </c>
      <c r="L785" s="4">
        <f>Table4[[#This Row],[Net Revenue]]-Table4[[#This Row],[Total Cost]]</f>
        <v>81.699999999999989</v>
      </c>
      <c r="M785" t="str">
        <f>_xlfn.XLOOKUP(Table4[[#This Row],[ProductID]], Products!A:A,Products!B:B, "Not Found")</f>
        <v>Stage Footwear</v>
      </c>
      <c r="N785" t="str">
        <f>TEXT(Table4[[#This Row],[Date]], "mmm")</f>
        <v>Jun</v>
      </c>
      <c r="O785" t="str">
        <f>TEXT(Table4[[#This Row],[Date]], "yyyy")</f>
        <v>2025</v>
      </c>
      <c r="P785" t="str">
        <f>_xlfn.XLOOKUP(Table4[[#This Row],[ProductID]],Products!A:A,Products!C:C, "Not Found")</f>
        <v>Fashion</v>
      </c>
      <c r="Q785" t="str">
        <f>_xlfn.XLOOKUP(Table4[[#This Row],[ProductID]],Products!A:A,Products!D:D,"Not Found")</f>
        <v>Footwear</v>
      </c>
      <c r="R785">
        <f>_xlfn.XLOOKUP(Table4[[#This Row],[ProductID]],Products!A:A,Products!E:E,"Not Found")</f>
        <v>366.93</v>
      </c>
      <c r="S785">
        <f>_xlfn.XLOOKUP(Table4[[#This Row],[ProductID]],Products!A:A,Products!F:F, "Not Found")</f>
        <v>285.23</v>
      </c>
      <c r="T785" t="str">
        <f>_xlfn.XLOOKUP(Table4[[#This Row],[CustomerID]],Customers!A:A,Customers!D:D, "Not Found")</f>
        <v>M</v>
      </c>
      <c r="U785" s="6">
        <f>_xlfn.XLOOKUP(Table4[[#This Row],[CustomerID]],Customers!A:A,Customers!E:E, "Not Found")</f>
        <v>27633</v>
      </c>
      <c r="V785">
        <f ca="1">DATEDIF(Table4[[#This Row],[CustomerBirthday]], TODAY(), "Y")</f>
        <v>50</v>
      </c>
      <c r="W785" t="str" cm="1">
        <f t="array" aca="1" ref="W785" ca="1">_xlfn.IFS(Table4[[#This Row],[Age]]&lt;25, "Under 25",Table4[[#This Row],[Age]]=34, "25-34", Table4[[#This Row],[Age]]&lt;=49, "35-49", Table4[[#This Row],[Age]]&lt;=64, "50-64", Table4[[#This Row],[Age]]&gt;=65, "65+")</f>
        <v>50-64</v>
      </c>
      <c r="X785" t="str">
        <f>_xlfn.XLOOKUP(Table4[[#This Row],[StoreID]],Stores!A:A,Stores!B:B, "Not found")</f>
        <v>MegaMart New Michele</v>
      </c>
      <c r="Y785" t="str">
        <f>_xlfn.XLOOKUP(Table4[[#This Row],[StoreID]],Stores!A:A,Stores!C:C, "Not Found")</f>
        <v>New Michele</v>
      </c>
      <c r="Z785" t="str">
        <f>_xlfn.XLOOKUP(Table4[[#This Row],[StoreID]],Stores!A:A,Stores!D:D, "Not Found")</f>
        <v>West</v>
      </c>
    </row>
    <row r="786" spans="1:26">
      <c r="A786" t="s">
        <v>1652</v>
      </c>
      <c r="B786" s="1">
        <v>45431</v>
      </c>
      <c r="C786" t="s">
        <v>59</v>
      </c>
      <c r="D786" t="s">
        <v>734</v>
      </c>
      <c r="E786" t="s">
        <v>835</v>
      </c>
      <c r="F786">
        <v>3</v>
      </c>
      <c r="G786">
        <v>0</v>
      </c>
      <c r="H786" t="s">
        <v>871</v>
      </c>
      <c r="I786" s="4">
        <f>Table4[[#This Row],[Quantity]]*Table4[[#This Row],[UnitPrice]]</f>
        <v>329.34000000000003</v>
      </c>
      <c r="J786" s="4">
        <f>Table4[[#This Row],[Gross Revenue]]*(1-Table4[[#This Row],[Discount]])</f>
        <v>329.34000000000003</v>
      </c>
      <c r="K786" s="4">
        <f>Table4[[#This Row],[Quantity]]*Table4[[#This Row],[CostPrice]]</f>
        <v>211.77</v>
      </c>
      <c r="L786" s="4">
        <f>Table4[[#This Row],[Net Revenue]]-Table4[[#This Row],[Total Cost]]</f>
        <v>117.57000000000002</v>
      </c>
      <c r="M786" t="str">
        <f>_xlfn.XLOOKUP(Table4[[#This Row],[ProductID]], Products!A:A,Products!B:B, "Not Found")</f>
        <v>Recognize Footwear</v>
      </c>
      <c r="N786" t="str">
        <f>TEXT(Table4[[#This Row],[Date]], "mmm")</f>
        <v>May</v>
      </c>
      <c r="O786" t="str">
        <f>TEXT(Table4[[#This Row],[Date]], "yyyy")</f>
        <v>2024</v>
      </c>
      <c r="P786" t="str">
        <f>_xlfn.XLOOKUP(Table4[[#This Row],[ProductID]],Products!A:A,Products!C:C, "Not Found")</f>
        <v>Fashion</v>
      </c>
      <c r="Q786" t="str">
        <f>_xlfn.XLOOKUP(Table4[[#This Row],[ProductID]],Products!A:A,Products!D:D,"Not Found")</f>
        <v>Footwear</v>
      </c>
      <c r="R786">
        <f>_xlfn.XLOOKUP(Table4[[#This Row],[ProductID]],Products!A:A,Products!E:E,"Not Found")</f>
        <v>109.78</v>
      </c>
      <c r="S786">
        <f>_xlfn.XLOOKUP(Table4[[#This Row],[ProductID]],Products!A:A,Products!F:F, "Not Found")</f>
        <v>70.59</v>
      </c>
      <c r="T786" t="str">
        <f>_xlfn.XLOOKUP(Table4[[#This Row],[CustomerID]],Customers!A:A,Customers!D:D, "Not Found")</f>
        <v>M</v>
      </c>
      <c r="U786" s="6">
        <f>_xlfn.XLOOKUP(Table4[[#This Row],[CustomerID]],Customers!A:A,Customers!E:E, "Not Found")</f>
        <v>27205</v>
      </c>
      <c r="V786">
        <f ca="1">DATEDIF(Table4[[#This Row],[CustomerBirthday]], TODAY(), "Y")</f>
        <v>52</v>
      </c>
      <c r="W786" t="str" cm="1">
        <f t="array" aca="1" ref="W786" ca="1">_xlfn.IFS(Table4[[#This Row],[Age]]&lt;25, "Under 25",Table4[[#This Row],[Age]]=34, "25-34", Table4[[#This Row],[Age]]&lt;=49, "35-49", Table4[[#This Row],[Age]]&lt;=64, "50-64", Table4[[#This Row],[Age]]&gt;=65, "65+")</f>
        <v>50-64</v>
      </c>
      <c r="X786" t="str">
        <f>_xlfn.XLOOKUP(Table4[[#This Row],[StoreID]],Stores!A:A,Stores!B:B, "Not found")</f>
        <v>MegaMart Peckmouth</v>
      </c>
      <c r="Y786" t="str">
        <f>_xlfn.XLOOKUP(Table4[[#This Row],[StoreID]],Stores!A:A,Stores!C:C, "Not Found")</f>
        <v>Peckmouth</v>
      </c>
      <c r="Z786" t="str">
        <f>_xlfn.XLOOKUP(Table4[[#This Row],[StoreID]],Stores!A:A,Stores!D:D, "Not Found")</f>
        <v>East</v>
      </c>
    </row>
    <row r="787" spans="1:26">
      <c r="A787" t="s">
        <v>1653</v>
      </c>
      <c r="B787" s="1">
        <v>45443</v>
      </c>
      <c r="C787" t="s">
        <v>254</v>
      </c>
      <c r="D787" t="s">
        <v>824</v>
      </c>
      <c r="E787" t="s">
        <v>842</v>
      </c>
      <c r="F787">
        <v>4</v>
      </c>
      <c r="G787">
        <v>0.15</v>
      </c>
      <c r="H787" t="s">
        <v>868</v>
      </c>
      <c r="I787" s="4">
        <f>Table4[[#This Row],[Quantity]]*Table4[[#This Row],[UnitPrice]]</f>
        <v>1553.04</v>
      </c>
      <c r="J787" s="4">
        <f>Table4[[#This Row],[Gross Revenue]]*(1-Table4[[#This Row],[Discount]])</f>
        <v>1320.0839999999998</v>
      </c>
      <c r="K787" s="4">
        <f>Table4[[#This Row],[Quantity]]*Table4[[#This Row],[CostPrice]]</f>
        <v>797.2</v>
      </c>
      <c r="L787" s="4">
        <f>Table4[[#This Row],[Net Revenue]]-Table4[[#This Row],[Total Cost]]</f>
        <v>522.88399999999979</v>
      </c>
      <c r="M787" t="str">
        <f>_xlfn.XLOOKUP(Table4[[#This Row],[ProductID]], Products!A:A,Products!B:B, "Not Found")</f>
        <v>Possible Watches</v>
      </c>
      <c r="N787" t="str">
        <f>TEXT(Table4[[#This Row],[Date]], "mmm")</f>
        <v>May</v>
      </c>
      <c r="O787" t="str">
        <f>TEXT(Table4[[#This Row],[Date]], "yyyy")</f>
        <v>2024</v>
      </c>
      <c r="P787" t="str">
        <f>_xlfn.XLOOKUP(Table4[[#This Row],[ProductID]],Products!A:A,Products!C:C, "Not Found")</f>
        <v>Fashion</v>
      </c>
      <c r="Q787" t="str">
        <f>_xlfn.XLOOKUP(Table4[[#This Row],[ProductID]],Products!A:A,Products!D:D,"Not Found")</f>
        <v>Watches</v>
      </c>
      <c r="R787">
        <f>_xlfn.XLOOKUP(Table4[[#This Row],[ProductID]],Products!A:A,Products!E:E,"Not Found")</f>
        <v>388.26</v>
      </c>
      <c r="S787">
        <f>_xlfn.XLOOKUP(Table4[[#This Row],[ProductID]],Products!A:A,Products!F:F, "Not Found")</f>
        <v>199.3</v>
      </c>
      <c r="T787" t="str">
        <f>_xlfn.XLOOKUP(Table4[[#This Row],[CustomerID]],Customers!A:A,Customers!D:D, "Not Found")</f>
        <v>M</v>
      </c>
      <c r="U787" s="6">
        <f>_xlfn.XLOOKUP(Table4[[#This Row],[CustomerID]],Customers!A:A,Customers!E:E, "Not Found")</f>
        <v>26914</v>
      </c>
      <c r="V787">
        <f ca="1">DATEDIF(Table4[[#This Row],[CustomerBirthday]], TODAY(), "Y")</f>
        <v>52</v>
      </c>
      <c r="W787" t="str" cm="1">
        <f t="array" aca="1" ref="W787" ca="1">_xlfn.IFS(Table4[[#This Row],[Age]]&lt;25, "Under 25",Table4[[#This Row],[Age]]=34, "25-34", Table4[[#This Row],[Age]]&lt;=49, "35-49", Table4[[#This Row],[Age]]&lt;=64, "50-64", Table4[[#This Row],[Age]]&gt;=65, "65+")</f>
        <v>50-64</v>
      </c>
      <c r="X787" t="str">
        <f>_xlfn.XLOOKUP(Table4[[#This Row],[StoreID]],Stores!A:A,Stores!B:B, "Not found")</f>
        <v>MegaMart Brianahaven</v>
      </c>
      <c r="Y787" t="str">
        <f>_xlfn.XLOOKUP(Table4[[#This Row],[StoreID]],Stores!A:A,Stores!C:C, "Not Found")</f>
        <v>Brianahaven</v>
      </c>
      <c r="Z787" t="str">
        <f>_xlfn.XLOOKUP(Table4[[#This Row],[StoreID]],Stores!A:A,Stores!D:D, "Not Found")</f>
        <v>North</v>
      </c>
    </row>
    <row r="788" spans="1:26">
      <c r="A788" t="s">
        <v>1654</v>
      </c>
      <c r="B788" s="1">
        <v>45846</v>
      </c>
      <c r="C788" t="s">
        <v>415</v>
      </c>
      <c r="D788" t="s">
        <v>732</v>
      </c>
      <c r="E788" t="s">
        <v>839</v>
      </c>
      <c r="F788">
        <v>1</v>
      </c>
      <c r="G788">
        <v>0.15</v>
      </c>
      <c r="H788" t="s">
        <v>875</v>
      </c>
      <c r="I788" s="4">
        <f>Table4[[#This Row],[Quantity]]*Table4[[#This Row],[UnitPrice]]</f>
        <v>1474.12</v>
      </c>
      <c r="J788" s="4">
        <f>Table4[[#This Row],[Gross Revenue]]*(1-Table4[[#This Row],[Discount]])</f>
        <v>1253.002</v>
      </c>
      <c r="K788" s="4">
        <f>Table4[[#This Row],[Quantity]]*Table4[[#This Row],[CostPrice]]</f>
        <v>764.02</v>
      </c>
      <c r="L788" s="4">
        <f>Table4[[#This Row],[Net Revenue]]-Table4[[#This Row],[Total Cost]]</f>
        <v>488.98199999999997</v>
      </c>
      <c r="M788" t="str">
        <f>_xlfn.XLOOKUP(Table4[[#This Row],[ProductID]], Products!A:A,Products!B:B, "Not Found")</f>
        <v>Understand Camera</v>
      </c>
      <c r="N788" t="str">
        <f>TEXT(Table4[[#This Row],[Date]], "mmm")</f>
        <v>Jul</v>
      </c>
      <c r="O788" t="str">
        <f>TEXT(Table4[[#This Row],[Date]], "yyyy")</f>
        <v>2025</v>
      </c>
      <c r="P788" t="str">
        <f>_xlfn.XLOOKUP(Table4[[#This Row],[ProductID]],Products!A:A,Products!C:C, "Not Found")</f>
        <v>Electronics</v>
      </c>
      <c r="Q788" t="str">
        <f>_xlfn.XLOOKUP(Table4[[#This Row],[ProductID]],Products!A:A,Products!D:D,"Not Found")</f>
        <v>Camera</v>
      </c>
      <c r="R788">
        <f>_xlfn.XLOOKUP(Table4[[#This Row],[ProductID]],Products!A:A,Products!E:E,"Not Found")</f>
        <v>1474.12</v>
      </c>
      <c r="S788">
        <f>_xlfn.XLOOKUP(Table4[[#This Row],[ProductID]],Products!A:A,Products!F:F, "Not Found")</f>
        <v>764.02</v>
      </c>
      <c r="T788" t="str">
        <f>_xlfn.XLOOKUP(Table4[[#This Row],[CustomerID]],Customers!A:A,Customers!D:D, "Not Found")</f>
        <v>M</v>
      </c>
      <c r="U788" s="6">
        <f>_xlfn.XLOOKUP(Table4[[#This Row],[CustomerID]],Customers!A:A,Customers!E:E, "Not Found")</f>
        <v>34163</v>
      </c>
      <c r="V788">
        <f ca="1">DATEDIF(Table4[[#This Row],[CustomerBirthday]], TODAY(), "Y")</f>
        <v>33</v>
      </c>
      <c r="W788" t="str" cm="1">
        <f t="array" aca="1" ref="W788" ca="1">_xlfn.IFS(Table4[[#This Row],[Age]]&lt;25, "Under 25",Table4[[#This Row],[Age]]=34, "25-34", Table4[[#This Row],[Age]]&lt;=49, "35-49", Table4[[#This Row],[Age]]&lt;=64, "50-64", Table4[[#This Row],[Age]]&gt;=65, "65+")</f>
        <v>35-49</v>
      </c>
      <c r="X788" t="str">
        <f>_xlfn.XLOOKUP(Table4[[#This Row],[StoreID]],Stores!A:A,Stores!B:B, "Not found")</f>
        <v>MegaMart New Michele</v>
      </c>
      <c r="Y788" t="str">
        <f>_xlfn.XLOOKUP(Table4[[#This Row],[StoreID]],Stores!A:A,Stores!C:C, "Not Found")</f>
        <v>New Michele</v>
      </c>
      <c r="Z788" t="str">
        <f>_xlfn.XLOOKUP(Table4[[#This Row],[StoreID]],Stores!A:A,Stores!D:D, "Not Found")</f>
        <v>West</v>
      </c>
    </row>
    <row r="789" spans="1:26">
      <c r="A789" t="s">
        <v>1655</v>
      </c>
      <c r="B789" s="1">
        <v>45321</v>
      </c>
      <c r="C789" t="s">
        <v>500</v>
      </c>
      <c r="D789" t="s">
        <v>769</v>
      </c>
      <c r="E789" t="s">
        <v>831</v>
      </c>
      <c r="F789">
        <v>5</v>
      </c>
      <c r="G789">
        <v>0</v>
      </c>
      <c r="H789" t="s">
        <v>875</v>
      </c>
      <c r="I789" s="4">
        <f>Table4[[#This Row],[Quantity]]*Table4[[#This Row],[UnitPrice]]</f>
        <v>127.85</v>
      </c>
      <c r="J789" s="4">
        <f>Table4[[#This Row],[Gross Revenue]]*(1-Table4[[#This Row],[Discount]])</f>
        <v>127.85</v>
      </c>
      <c r="K789" s="4">
        <f>Table4[[#This Row],[Quantity]]*Table4[[#This Row],[CostPrice]]</f>
        <v>95.25</v>
      </c>
      <c r="L789" s="4">
        <f>Table4[[#This Row],[Net Revenue]]-Table4[[#This Row],[Total Cost]]</f>
        <v>32.599999999999994</v>
      </c>
      <c r="M789" t="str">
        <f>_xlfn.XLOOKUP(Table4[[#This Row],[ProductID]], Products!A:A,Products!B:B, "Not Found")</f>
        <v>How Vegetables</v>
      </c>
      <c r="N789" t="str">
        <f>TEXT(Table4[[#This Row],[Date]], "mmm")</f>
        <v>Jan</v>
      </c>
      <c r="O789" t="str">
        <f>TEXT(Table4[[#This Row],[Date]], "yyyy")</f>
        <v>2024</v>
      </c>
      <c r="P789" t="str">
        <f>_xlfn.XLOOKUP(Table4[[#This Row],[ProductID]],Products!A:A,Products!C:C, "Not Found")</f>
        <v>Groceries</v>
      </c>
      <c r="Q789" t="str">
        <f>_xlfn.XLOOKUP(Table4[[#This Row],[ProductID]],Products!A:A,Products!D:D,"Not Found")</f>
        <v>Vegetables</v>
      </c>
      <c r="R789">
        <f>_xlfn.XLOOKUP(Table4[[#This Row],[ProductID]],Products!A:A,Products!E:E,"Not Found")</f>
        <v>25.57</v>
      </c>
      <c r="S789">
        <f>_xlfn.XLOOKUP(Table4[[#This Row],[ProductID]],Products!A:A,Products!F:F, "Not Found")</f>
        <v>19.05</v>
      </c>
      <c r="T789" t="str">
        <f>_xlfn.XLOOKUP(Table4[[#This Row],[CustomerID]],Customers!A:A,Customers!D:D, "Not Found")</f>
        <v>M</v>
      </c>
      <c r="U789" s="6">
        <f>_xlfn.XLOOKUP(Table4[[#This Row],[CustomerID]],Customers!A:A,Customers!E:E, "Not Found")</f>
        <v>30899</v>
      </c>
      <c r="V789">
        <f ca="1">DATEDIF(Table4[[#This Row],[CustomerBirthday]], TODAY(), "Y")</f>
        <v>41</v>
      </c>
      <c r="W789" t="str" cm="1">
        <f t="array" aca="1" ref="W789" ca="1">_xlfn.IFS(Table4[[#This Row],[Age]]&lt;25, "Under 25",Table4[[#This Row],[Age]]=34, "25-34", Table4[[#This Row],[Age]]&lt;=49, "35-49", Table4[[#This Row],[Age]]&lt;=64, "50-64", Table4[[#This Row],[Age]]&gt;=65, "65+")</f>
        <v>35-49</v>
      </c>
      <c r="X789" t="str">
        <f>_xlfn.XLOOKUP(Table4[[#This Row],[StoreID]],Stores!A:A,Stores!B:B, "Not found")</f>
        <v>MegaMart Jimenezborough</v>
      </c>
      <c r="Y789" t="str">
        <f>_xlfn.XLOOKUP(Table4[[#This Row],[StoreID]],Stores!A:A,Stores!C:C, "Not Found")</f>
        <v>Jimenezborough</v>
      </c>
      <c r="Z789" t="str">
        <f>_xlfn.XLOOKUP(Table4[[#This Row],[StoreID]],Stores!A:A,Stores!D:D, "Not Found")</f>
        <v>South</v>
      </c>
    </row>
    <row r="790" spans="1:26">
      <c r="A790" t="s">
        <v>1656</v>
      </c>
      <c r="B790" s="1">
        <v>45263</v>
      </c>
      <c r="C790" t="s">
        <v>636</v>
      </c>
      <c r="D790" t="s">
        <v>786</v>
      </c>
      <c r="E790" t="s">
        <v>831</v>
      </c>
      <c r="F790">
        <v>3</v>
      </c>
      <c r="G790">
        <v>0</v>
      </c>
      <c r="H790" t="s">
        <v>865</v>
      </c>
      <c r="I790" s="4">
        <f>Table4[[#This Row],[Quantity]]*Table4[[#This Row],[UnitPrice]]</f>
        <v>87.72</v>
      </c>
      <c r="J790" s="4">
        <f>Table4[[#This Row],[Gross Revenue]]*(1-Table4[[#This Row],[Discount]])</f>
        <v>87.72</v>
      </c>
      <c r="K790" s="4">
        <f>Table4[[#This Row],[Quantity]]*Table4[[#This Row],[CostPrice]]</f>
        <v>45.839999999999996</v>
      </c>
      <c r="L790" s="4">
        <f>Table4[[#This Row],[Net Revenue]]-Table4[[#This Row],[Total Cost]]</f>
        <v>41.88</v>
      </c>
      <c r="M790" t="str">
        <f>_xlfn.XLOOKUP(Table4[[#This Row],[ProductID]], Products!A:A,Products!B:B, "Not Found")</f>
        <v>National Watches</v>
      </c>
      <c r="N790" t="str">
        <f>TEXT(Table4[[#This Row],[Date]], "mmm")</f>
        <v>Dec</v>
      </c>
      <c r="O790" t="str">
        <f>TEXT(Table4[[#This Row],[Date]], "yyyy")</f>
        <v>2023</v>
      </c>
      <c r="P790" t="str">
        <f>_xlfn.XLOOKUP(Table4[[#This Row],[ProductID]],Products!A:A,Products!C:C, "Not Found")</f>
        <v>Fashion</v>
      </c>
      <c r="Q790" t="str">
        <f>_xlfn.XLOOKUP(Table4[[#This Row],[ProductID]],Products!A:A,Products!D:D,"Not Found")</f>
        <v>Watches</v>
      </c>
      <c r="R790">
        <f>_xlfn.XLOOKUP(Table4[[#This Row],[ProductID]],Products!A:A,Products!E:E,"Not Found")</f>
        <v>29.24</v>
      </c>
      <c r="S790">
        <f>_xlfn.XLOOKUP(Table4[[#This Row],[ProductID]],Products!A:A,Products!F:F, "Not Found")</f>
        <v>15.28</v>
      </c>
      <c r="T790" t="str">
        <f>_xlfn.XLOOKUP(Table4[[#This Row],[CustomerID]],Customers!A:A,Customers!D:D, "Not Found")</f>
        <v>F</v>
      </c>
      <c r="U790" s="6">
        <f>_xlfn.XLOOKUP(Table4[[#This Row],[CustomerID]],Customers!A:A,Customers!E:E, "Not Found")</f>
        <v>21899</v>
      </c>
      <c r="V790">
        <f ca="1">DATEDIF(Table4[[#This Row],[CustomerBirthday]], TODAY(), "Y")</f>
        <v>66</v>
      </c>
      <c r="W790" t="str" cm="1">
        <f t="array" aca="1" ref="W790" ca="1">_xlfn.IFS(Table4[[#This Row],[Age]]&lt;25, "Under 25",Table4[[#This Row],[Age]]=34, "25-34", Table4[[#This Row],[Age]]&lt;=49, "35-49", Table4[[#This Row],[Age]]&lt;=64, "50-64", Table4[[#This Row],[Age]]&gt;=65, "65+")</f>
        <v>65+</v>
      </c>
      <c r="X790" t="str">
        <f>_xlfn.XLOOKUP(Table4[[#This Row],[StoreID]],Stores!A:A,Stores!B:B, "Not found")</f>
        <v>MegaMart Jimenezborough</v>
      </c>
      <c r="Y790" t="str">
        <f>_xlfn.XLOOKUP(Table4[[#This Row],[StoreID]],Stores!A:A,Stores!C:C, "Not Found")</f>
        <v>Jimenezborough</v>
      </c>
      <c r="Z790" t="str">
        <f>_xlfn.XLOOKUP(Table4[[#This Row],[StoreID]],Stores!A:A,Stores!D:D, "Not Found")</f>
        <v>South</v>
      </c>
    </row>
    <row r="791" spans="1:26">
      <c r="A791" t="s">
        <v>1657</v>
      </c>
      <c r="B791" s="1">
        <v>45744</v>
      </c>
      <c r="C791" t="s">
        <v>625</v>
      </c>
      <c r="D791" t="s">
        <v>734</v>
      </c>
      <c r="E791" t="s">
        <v>839</v>
      </c>
      <c r="F791">
        <v>5</v>
      </c>
      <c r="G791">
        <v>0</v>
      </c>
      <c r="H791" t="s">
        <v>865</v>
      </c>
      <c r="I791" s="4">
        <f>Table4[[#This Row],[Quantity]]*Table4[[#This Row],[UnitPrice]]</f>
        <v>548.9</v>
      </c>
      <c r="J791" s="4">
        <f>Table4[[#This Row],[Gross Revenue]]*(1-Table4[[#This Row],[Discount]])</f>
        <v>548.9</v>
      </c>
      <c r="K791" s="4">
        <f>Table4[[#This Row],[Quantity]]*Table4[[#This Row],[CostPrice]]</f>
        <v>352.95000000000005</v>
      </c>
      <c r="L791" s="4">
        <f>Table4[[#This Row],[Net Revenue]]-Table4[[#This Row],[Total Cost]]</f>
        <v>195.94999999999993</v>
      </c>
      <c r="M791" t="str">
        <f>_xlfn.XLOOKUP(Table4[[#This Row],[ProductID]], Products!A:A,Products!B:B, "Not Found")</f>
        <v>Recognize Footwear</v>
      </c>
      <c r="N791" t="str">
        <f>TEXT(Table4[[#This Row],[Date]], "mmm")</f>
        <v>Mar</v>
      </c>
      <c r="O791" t="str">
        <f>TEXT(Table4[[#This Row],[Date]], "yyyy")</f>
        <v>2025</v>
      </c>
      <c r="P791" t="str">
        <f>_xlfn.XLOOKUP(Table4[[#This Row],[ProductID]],Products!A:A,Products!C:C, "Not Found")</f>
        <v>Fashion</v>
      </c>
      <c r="Q791" t="str">
        <f>_xlfn.XLOOKUP(Table4[[#This Row],[ProductID]],Products!A:A,Products!D:D,"Not Found")</f>
        <v>Footwear</v>
      </c>
      <c r="R791">
        <f>_xlfn.XLOOKUP(Table4[[#This Row],[ProductID]],Products!A:A,Products!E:E,"Not Found")</f>
        <v>109.78</v>
      </c>
      <c r="S791">
        <f>_xlfn.XLOOKUP(Table4[[#This Row],[ProductID]],Products!A:A,Products!F:F, "Not Found")</f>
        <v>70.59</v>
      </c>
      <c r="T791" t="str">
        <f>_xlfn.XLOOKUP(Table4[[#This Row],[CustomerID]],Customers!A:A,Customers!D:D, "Not Found")</f>
        <v>M</v>
      </c>
      <c r="U791" s="6">
        <f>_xlfn.XLOOKUP(Table4[[#This Row],[CustomerID]],Customers!A:A,Customers!E:E, "Not Found")</f>
        <v>29135</v>
      </c>
      <c r="V791">
        <f ca="1">DATEDIF(Table4[[#This Row],[CustomerBirthday]], TODAY(), "Y")</f>
        <v>46</v>
      </c>
      <c r="W791" t="str" cm="1">
        <f t="array" aca="1" ref="W791" ca="1">_xlfn.IFS(Table4[[#This Row],[Age]]&lt;25, "Under 25",Table4[[#This Row],[Age]]=34, "25-34", Table4[[#This Row],[Age]]&lt;=49, "35-49", Table4[[#This Row],[Age]]&lt;=64, "50-64", Table4[[#This Row],[Age]]&gt;=65, "65+")</f>
        <v>35-49</v>
      </c>
      <c r="X791" t="str">
        <f>_xlfn.XLOOKUP(Table4[[#This Row],[StoreID]],Stores!A:A,Stores!B:B, "Not found")</f>
        <v>MegaMart New Michele</v>
      </c>
      <c r="Y791" t="str">
        <f>_xlfn.XLOOKUP(Table4[[#This Row],[StoreID]],Stores!A:A,Stores!C:C, "Not Found")</f>
        <v>New Michele</v>
      </c>
      <c r="Z791" t="str">
        <f>_xlfn.XLOOKUP(Table4[[#This Row],[StoreID]],Stores!A:A,Stores!D:D, "Not Found")</f>
        <v>West</v>
      </c>
    </row>
    <row r="792" spans="1:26">
      <c r="A792" t="s">
        <v>1658</v>
      </c>
      <c r="B792" s="1">
        <v>45739</v>
      </c>
      <c r="C792" t="s">
        <v>690</v>
      </c>
      <c r="D792" t="s">
        <v>826</v>
      </c>
      <c r="E792" t="s">
        <v>842</v>
      </c>
      <c r="F792">
        <v>4</v>
      </c>
      <c r="G792">
        <v>0.15</v>
      </c>
      <c r="H792" t="s">
        <v>875</v>
      </c>
      <c r="I792" s="4">
        <f>Table4[[#This Row],[Quantity]]*Table4[[#This Row],[UnitPrice]]</f>
        <v>4178.5600000000004</v>
      </c>
      <c r="J792" s="4">
        <f>Table4[[#This Row],[Gross Revenue]]*(1-Table4[[#This Row],[Discount]])</f>
        <v>3551.7760000000003</v>
      </c>
      <c r="K792" s="4">
        <f>Table4[[#This Row],[Quantity]]*Table4[[#This Row],[CostPrice]]</f>
        <v>3100.28</v>
      </c>
      <c r="L792" s="4">
        <f>Table4[[#This Row],[Net Revenue]]-Table4[[#This Row],[Total Cost]]</f>
        <v>451.49600000000009</v>
      </c>
      <c r="M792" t="str">
        <f>_xlfn.XLOOKUP(Table4[[#This Row],[ProductID]], Products!A:A,Products!B:B, "Not Found")</f>
        <v>Maybe Footwear</v>
      </c>
      <c r="N792" t="str">
        <f>TEXT(Table4[[#This Row],[Date]], "mmm")</f>
        <v>Mar</v>
      </c>
      <c r="O792" t="str">
        <f>TEXT(Table4[[#This Row],[Date]], "yyyy")</f>
        <v>2025</v>
      </c>
      <c r="P792" t="str">
        <f>_xlfn.XLOOKUP(Table4[[#This Row],[ProductID]],Products!A:A,Products!C:C, "Not Found")</f>
        <v>Fashion</v>
      </c>
      <c r="Q792" t="str">
        <f>_xlfn.XLOOKUP(Table4[[#This Row],[ProductID]],Products!A:A,Products!D:D,"Not Found")</f>
        <v>Footwear</v>
      </c>
      <c r="R792">
        <f>_xlfn.XLOOKUP(Table4[[#This Row],[ProductID]],Products!A:A,Products!E:E,"Not Found")</f>
        <v>1044.6400000000001</v>
      </c>
      <c r="S792">
        <f>_xlfn.XLOOKUP(Table4[[#This Row],[ProductID]],Products!A:A,Products!F:F, "Not Found")</f>
        <v>775.07</v>
      </c>
      <c r="T792" t="str">
        <f>_xlfn.XLOOKUP(Table4[[#This Row],[CustomerID]],Customers!A:A,Customers!D:D, "Not Found")</f>
        <v>F</v>
      </c>
      <c r="U792" s="6">
        <f>_xlfn.XLOOKUP(Table4[[#This Row],[CustomerID]],Customers!A:A,Customers!E:E, "Not Found")</f>
        <v>23491</v>
      </c>
      <c r="V792">
        <f ca="1">DATEDIF(Table4[[#This Row],[CustomerBirthday]], TODAY(), "Y")</f>
        <v>62</v>
      </c>
      <c r="W792" t="str" cm="1">
        <f t="array" aca="1" ref="W792" ca="1">_xlfn.IFS(Table4[[#This Row],[Age]]&lt;25, "Under 25",Table4[[#This Row],[Age]]=34, "25-34", Table4[[#This Row],[Age]]&lt;=49, "35-49", Table4[[#This Row],[Age]]&lt;=64, "50-64", Table4[[#This Row],[Age]]&gt;=65, "65+")</f>
        <v>50-64</v>
      </c>
      <c r="X792" t="str">
        <f>_xlfn.XLOOKUP(Table4[[#This Row],[StoreID]],Stores!A:A,Stores!B:B, "Not found")</f>
        <v>MegaMart Brianahaven</v>
      </c>
      <c r="Y792" t="str">
        <f>_xlfn.XLOOKUP(Table4[[#This Row],[StoreID]],Stores!A:A,Stores!C:C, "Not Found")</f>
        <v>Brianahaven</v>
      </c>
      <c r="Z792" t="str">
        <f>_xlfn.XLOOKUP(Table4[[#This Row],[StoreID]],Stores!A:A,Stores!D:D, "Not Found")</f>
        <v>North</v>
      </c>
    </row>
    <row r="793" spans="1:26">
      <c r="A793" t="s">
        <v>1659</v>
      </c>
      <c r="B793" s="1">
        <v>45632</v>
      </c>
      <c r="C793" t="s">
        <v>452</v>
      </c>
      <c r="D793" t="s">
        <v>824</v>
      </c>
      <c r="E793" t="s">
        <v>835</v>
      </c>
      <c r="F793">
        <v>5</v>
      </c>
      <c r="G793">
        <v>0.05</v>
      </c>
      <c r="H793" t="s">
        <v>871</v>
      </c>
      <c r="I793" s="4">
        <f>Table4[[#This Row],[Quantity]]*Table4[[#This Row],[UnitPrice]]</f>
        <v>1941.3</v>
      </c>
      <c r="J793" s="4">
        <f>Table4[[#This Row],[Gross Revenue]]*(1-Table4[[#This Row],[Discount]])</f>
        <v>1844.2349999999999</v>
      </c>
      <c r="K793" s="4">
        <f>Table4[[#This Row],[Quantity]]*Table4[[#This Row],[CostPrice]]</f>
        <v>996.5</v>
      </c>
      <c r="L793" s="4">
        <f>Table4[[#This Row],[Net Revenue]]-Table4[[#This Row],[Total Cost]]</f>
        <v>847.7349999999999</v>
      </c>
      <c r="M793" t="str">
        <f>_xlfn.XLOOKUP(Table4[[#This Row],[ProductID]], Products!A:A,Products!B:B, "Not Found")</f>
        <v>Possible Watches</v>
      </c>
      <c r="N793" t="str">
        <f>TEXT(Table4[[#This Row],[Date]], "mmm")</f>
        <v>Dec</v>
      </c>
      <c r="O793" t="str">
        <f>TEXT(Table4[[#This Row],[Date]], "yyyy")</f>
        <v>2024</v>
      </c>
      <c r="P793" t="str">
        <f>_xlfn.XLOOKUP(Table4[[#This Row],[ProductID]],Products!A:A,Products!C:C, "Not Found")</f>
        <v>Fashion</v>
      </c>
      <c r="Q793" t="str">
        <f>_xlfn.XLOOKUP(Table4[[#This Row],[ProductID]],Products!A:A,Products!D:D,"Not Found")</f>
        <v>Watches</v>
      </c>
      <c r="R793">
        <f>_xlfn.XLOOKUP(Table4[[#This Row],[ProductID]],Products!A:A,Products!E:E,"Not Found")</f>
        <v>388.26</v>
      </c>
      <c r="S793">
        <f>_xlfn.XLOOKUP(Table4[[#This Row],[ProductID]],Products!A:A,Products!F:F, "Not Found")</f>
        <v>199.3</v>
      </c>
      <c r="T793" t="str">
        <f>_xlfn.XLOOKUP(Table4[[#This Row],[CustomerID]],Customers!A:A,Customers!D:D, "Not Found")</f>
        <v>M</v>
      </c>
      <c r="U793" s="6">
        <f>_xlfn.XLOOKUP(Table4[[#This Row],[CustomerID]],Customers!A:A,Customers!E:E, "Not Found")</f>
        <v>22556</v>
      </c>
      <c r="V793">
        <f ca="1">DATEDIF(Table4[[#This Row],[CustomerBirthday]], TODAY(), "Y")</f>
        <v>64</v>
      </c>
      <c r="W793" t="str" cm="1">
        <f t="array" aca="1" ref="W793" ca="1">_xlfn.IFS(Table4[[#This Row],[Age]]&lt;25, "Under 25",Table4[[#This Row],[Age]]=34, "25-34", Table4[[#This Row],[Age]]&lt;=49, "35-49", Table4[[#This Row],[Age]]&lt;=64, "50-64", Table4[[#This Row],[Age]]&gt;=65, "65+")</f>
        <v>50-64</v>
      </c>
      <c r="X793" t="str">
        <f>_xlfn.XLOOKUP(Table4[[#This Row],[StoreID]],Stores!A:A,Stores!B:B, "Not found")</f>
        <v>MegaMart Peckmouth</v>
      </c>
      <c r="Y793" t="str">
        <f>_xlfn.XLOOKUP(Table4[[#This Row],[StoreID]],Stores!A:A,Stores!C:C, "Not Found")</f>
        <v>Peckmouth</v>
      </c>
      <c r="Z793" t="str">
        <f>_xlfn.XLOOKUP(Table4[[#This Row],[StoreID]],Stores!A:A,Stores!D:D, "Not Found")</f>
        <v>East</v>
      </c>
    </row>
    <row r="794" spans="1:26">
      <c r="A794" t="s">
        <v>1660</v>
      </c>
      <c r="B794" s="1">
        <v>45631</v>
      </c>
      <c r="C794" t="s">
        <v>677</v>
      </c>
      <c r="D794" t="s">
        <v>780</v>
      </c>
      <c r="E794" t="s">
        <v>842</v>
      </c>
      <c r="F794">
        <v>5</v>
      </c>
      <c r="G794">
        <v>0.1</v>
      </c>
      <c r="H794" t="s">
        <v>871</v>
      </c>
      <c r="I794" s="4">
        <f>Table4[[#This Row],[Quantity]]*Table4[[#This Row],[UnitPrice]]</f>
        <v>6361.15</v>
      </c>
      <c r="J794" s="4">
        <f>Table4[[#This Row],[Gross Revenue]]*(1-Table4[[#This Row],[Discount]])</f>
        <v>5725.0349999999999</v>
      </c>
      <c r="K794" s="4">
        <f>Table4[[#This Row],[Quantity]]*Table4[[#This Row],[CostPrice]]</f>
        <v>4763.25</v>
      </c>
      <c r="L794" s="4">
        <f>Table4[[#This Row],[Net Revenue]]-Table4[[#This Row],[Total Cost]]</f>
        <v>961.78499999999985</v>
      </c>
      <c r="M794" t="str">
        <f>_xlfn.XLOOKUP(Table4[[#This Row],[ProductID]], Products!A:A,Products!B:B, "Not Found")</f>
        <v>Hospital Smartphone</v>
      </c>
      <c r="N794" t="str">
        <f>TEXT(Table4[[#This Row],[Date]], "mmm")</f>
        <v>Dec</v>
      </c>
      <c r="O794" t="str">
        <f>TEXT(Table4[[#This Row],[Date]], "yyyy")</f>
        <v>2024</v>
      </c>
      <c r="P794" t="str">
        <f>_xlfn.XLOOKUP(Table4[[#This Row],[ProductID]],Products!A:A,Products!C:C, "Not Found")</f>
        <v>Electronics</v>
      </c>
      <c r="Q794" t="str">
        <f>_xlfn.XLOOKUP(Table4[[#This Row],[ProductID]],Products!A:A,Products!D:D,"Not Found")</f>
        <v>Smartphone</v>
      </c>
      <c r="R794">
        <f>_xlfn.XLOOKUP(Table4[[#This Row],[ProductID]],Products!A:A,Products!E:E,"Not Found")</f>
        <v>1272.23</v>
      </c>
      <c r="S794">
        <f>_xlfn.XLOOKUP(Table4[[#This Row],[ProductID]],Products!A:A,Products!F:F, "Not Found")</f>
        <v>952.65</v>
      </c>
      <c r="T794" t="str">
        <f>_xlfn.XLOOKUP(Table4[[#This Row],[CustomerID]],Customers!A:A,Customers!D:D, "Not Found")</f>
        <v>M</v>
      </c>
      <c r="U794" s="6">
        <f>_xlfn.XLOOKUP(Table4[[#This Row],[CustomerID]],Customers!A:A,Customers!E:E, "Not Found")</f>
        <v>38926</v>
      </c>
      <c r="V794">
        <f ca="1">DATEDIF(Table4[[#This Row],[CustomerBirthday]], TODAY(), "Y")</f>
        <v>19</v>
      </c>
      <c r="W794" t="str" cm="1">
        <f t="array" aca="1" ref="W794" ca="1">_xlfn.IFS(Table4[[#This Row],[Age]]&lt;25, "Under 25",Table4[[#This Row],[Age]]=34, "25-34", Table4[[#This Row],[Age]]&lt;=49, "35-49", Table4[[#This Row],[Age]]&lt;=64, "50-64", Table4[[#This Row],[Age]]&gt;=65, "65+")</f>
        <v>Under 25</v>
      </c>
      <c r="X794" t="str">
        <f>_xlfn.XLOOKUP(Table4[[#This Row],[StoreID]],Stores!A:A,Stores!B:B, "Not found")</f>
        <v>MegaMart Brianahaven</v>
      </c>
      <c r="Y794" t="str">
        <f>_xlfn.XLOOKUP(Table4[[#This Row],[StoreID]],Stores!A:A,Stores!C:C, "Not Found")</f>
        <v>Brianahaven</v>
      </c>
      <c r="Z794" t="str">
        <f>_xlfn.XLOOKUP(Table4[[#This Row],[StoreID]],Stores!A:A,Stores!D:D, "Not Found")</f>
        <v>North</v>
      </c>
    </row>
    <row r="795" spans="1:26">
      <c r="A795" t="s">
        <v>1661</v>
      </c>
      <c r="B795" s="1">
        <v>45537</v>
      </c>
      <c r="C795" t="s">
        <v>291</v>
      </c>
      <c r="D795" t="s">
        <v>753</v>
      </c>
      <c r="E795" t="s">
        <v>839</v>
      </c>
      <c r="F795">
        <v>1</v>
      </c>
      <c r="G795">
        <v>0.05</v>
      </c>
      <c r="H795" t="s">
        <v>875</v>
      </c>
      <c r="I795" s="4">
        <f>Table4[[#This Row],[Quantity]]*Table4[[#This Row],[UnitPrice]]</f>
        <v>270.45</v>
      </c>
      <c r="J795" s="4">
        <f>Table4[[#This Row],[Gross Revenue]]*(1-Table4[[#This Row],[Discount]])</f>
        <v>256.92749999999995</v>
      </c>
      <c r="K795" s="4">
        <f>Table4[[#This Row],[Quantity]]*Table4[[#This Row],[CostPrice]]</f>
        <v>187.6</v>
      </c>
      <c r="L795" s="4">
        <f>Table4[[#This Row],[Net Revenue]]-Table4[[#This Row],[Total Cost]]</f>
        <v>69.327499999999958</v>
      </c>
      <c r="M795" t="str">
        <f>_xlfn.XLOOKUP(Table4[[#This Row],[ProductID]], Products!A:A,Products!B:B, "Not Found")</f>
        <v>Whether Bags</v>
      </c>
      <c r="N795" t="str">
        <f>TEXT(Table4[[#This Row],[Date]], "mmm")</f>
        <v>Sep</v>
      </c>
      <c r="O795" t="str">
        <f>TEXT(Table4[[#This Row],[Date]], "yyyy")</f>
        <v>2024</v>
      </c>
      <c r="P795" t="str">
        <f>_xlfn.XLOOKUP(Table4[[#This Row],[ProductID]],Products!A:A,Products!C:C, "Not Found")</f>
        <v>Fashion</v>
      </c>
      <c r="Q795" t="str">
        <f>_xlfn.XLOOKUP(Table4[[#This Row],[ProductID]],Products!A:A,Products!D:D,"Not Found")</f>
        <v>Bags</v>
      </c>
      <c r="R795">
        <f>_xlfn.XLOOKUP(Table4[[#This Row],[ProductID]],Products!A:A,Products!E:E,"Not Found")</f>
        <v>270.45</v>
      </c>
      <c r="S795">
        <f>_xlfn.XLOOKUP(Table4[[#This Row],[ProductID]],Products!A:A,Products!F:F, "Not Found")</f>
        <v>187.6</v>
      </c>
      <c r="T795" t="str">
        <f>_xlfn.XLOOKUP(Table4[[#This Row],[CustomerID]],Customers!A:A,Customers!D:D, "Not Found")</f>
        <v>F</v>
      </c>
      <c r="U795" s="6">
        <f>_xlfn.XLOOKUP(Table4[[#This Row],[CustomerID]],Customers!A:A,Customers!E:E, "Not Found")</f>
        <v>37614</v>
      </c>
      <c r="V795">
        <f ca="1">DATEDIF(Table4[[#This Row],[CustomerBirthday]], TODAY(), "Y")</f>
        <v>23</v>
      </c>
      <c r="W795" t="str" cm="1">
        <f t="array" aca="1" ref="W795" ca="1">_xlfn.IFS(Table4[[#This Row],[Age]]&lt;25, "Under 25",Table4[[#This Row],[Age]]=34, "25-34", Table4[[#This Row],[Age]]&lt;=49, "35-49", Table4[[#This Row],[Age]]&lt;=64, "50-64", Table4[[#This Row],[Age]]&gt;=65, "65+")</f>
        <v>Under 25</v>
      </c>
      <c r="X795" t="str">
        <f>_xlfn.XLOOKUP(Table4[[#This Row],[StoreID]],Stores!A:A,Stores!B:B, "Not found")</f>
        <v>MegaMart New Michele</v>
      </c>
      <c r="Y795" t="str">
        <f>_xlfn.XLOOKUP(Table4[[#This Row],[StoreID]],Stores!A:A,Stores!C:C, "Not Found")</f>
        <v>New Michele</v>
      </c>
      <c r="Z795" t="str">
        <f>_xlfn.XLOOKUP(Table4[[#This Row],[StoreID]],Stores!A:A,Stores!D:D, "Not Found")</f>
        <v>West</v>
      </c>
    </row>
    <row r="796" spans="1:26">
      <c r="A796" t="s">
        <v>1662</v>
      </c>
      <c r="B796" s="1">
        <v>45377</v>
      </c>
      <c r="C796" t="s">
        <v>48</v>
      </c>
      <c r="D796" t="s">
        <v>824</v>
      </c>
      <c r="E796" t="s">
        <v>831</v>
      </c>
      <c r="F796">
        <v>5</v>
      </c>
      <c r="G796">
        <v>0.15</v>
      </c>
      <c r="H796" t="s">
        <v>875</v>
      </c>
      <c r="I796" s="4">
        <f>Table4[[#This Row],[Quantity]]*Table4[[#This Row],[UnitPrice]]</f>
        <v>1941.3</v>
      </c>
      <c r="J796" s="4">
        <f>Table4[[#This Row],[Gross Revenue]]*(1-Table4[[#This Row],[Discount]])</f>
        <v>1650.105</v>
      </c>
      <c r="K796" s="4">
        <f>Table4[[#This Row],[Quantity]]*Table4[[#This Row],[CostPrice]]</f>
        <v>996.5</v>
      </c>
      <c r="L796" s="4">
        <f>Table4[[#This Row],[Net Revenue]]-Table4[[#This Row],[Total Cost]]</f>
        <v>653.60500000000002</v>
      </c>
      <c r="M796" t="str">
        <f>_xlfn.XLOOKUP(Table4[[#This Row],[ProductID]], Products!A:A,Products!B:B, "Not Found")</f>
        <v>Possible Watches</v>
      </c>
      <c r="N796" t="str">
        <f>TEXT(Table4[[#This Row],[Date]], "mmm")</f>
        <v>Mar</v>
      </c>
      <c r="O796" t="str">
        <f>TEXT(Table4[[#This Row],[Date]], "yyyy")</f>
        <v>2024</v>
      </c>
      <c r="P796" t="str">
        <f>_xlfn.XLOOKUP(Table4[[#This Row],[ProductID]],Products!A:A,Products!C:C, "Not Found")</f>
        <v>Fashion</v>
      </c>
      <c r="Q796" t="str">
        <f>_xlfn.XLOOKUP(Table4[[#This Row],[ProductID]],Products!A:A,Products!D:D,"Not Found")</f>
        <v>Watches</v>
      </c>
      <c r="R796">
        <f>_xlfn.XLOOKUP(Table4[[#This Row],[ProductID]],Products!A:A,Products!E:E,"Not Found")</f>
        <v>388.26</v>
      </c>
      <c r="S796">
        <f>_xlfn.XLOOKUP(Table4[[#This Row],[ProductID]],Products!A:A,Products!F:F, "Not Found")</f>
        <v>199.3</v>
      </c>
      <c r="T796" t="str">
        <f>_xlfn.XLOOKUP(Table4[[#This Row],[CustomerID]],Customers!A:A,Customers!D:D, "Not Found")</f>
        <v>M</v>
      </c>
      <c r="U796" s="6">
        <f>_xlfn.XLOOKUP(Table4[[#This Row],[CustomerID]],Customers!A:A,Customers!E:E, "Not Found")</f>
        <v>35492</v>
      </c>
      <c r="V796">
        <f ca="1">DATEDIF(Table4[[#This Row],[CustomerBirthday]], TODAY(), "Y")</f>
        <v>29</v>
      </c>
      <c r="W796" t="str" cm="1">
        <f t="array" aca="1" ref="W796" ca="1">_xlfn.IFS(Table4[[#This Row],[Age]]&lt;25, "Under 25",Table4[[#This Row],[Age]]=34, "25-34", Table4[[#This Row],[Age]]&lt;=49, "35-49", Table4[[#This Row],[Age]]&lt;=64, "50-64", Table4[[#This Row],[Age]]&gt;=65, "65+")</f>
        <v>35-49</v>
      </c>
      <c r="X796" t="str">
        <f>_xlfn.XLOOKUP(Table4[[#This Row],[StoreID]],Stores!A:A,Stores!B:B, "Not found")</f>
        <v>MegaMart Jimenezborough</v>
      </c>
      <c r="Y796" t="str">
        <f>_xlfn.XLOOKUP(Table4[[#This Row],[StoreID]],Stores!A:A,Stores!C:C, "Not Found")</f>
        <v>Jimenezborough</v>
      </c>
      <c r="Z796" t="str">
        <f>_xlfn.XLOOKUP(Table4[[#This Row],[StoreID]],Stores!A:A,Stores!D:D, "Not Found")</f>
        <v>South</v>
      </c>
    </row>
    <row r="797" spans="1:26">
      <c r="A797" t="s">
        <v>1663</v>
      </c>
      <c r="B797" s="1">
        <v>45202</v>
      </c>
      <c r="C797" t="s">
        <v>298</v>
      </c>
      <c r="D797" t="s">
        <v>750</v>
      </c>
      <c r="E797" t="s">
        <v>835</v>
      </c>
      <c r="F797">
        <v>3</v>
      </c>
      <c r="G797">
        <v>0.05</v>
      </c>
      <c r="H797" t="s">
        <v>868</v>
      </c>
      <c r="I797" s="4">
        <f>Table4[[#This Row],[Quantity]]*Table4[[#This Row],[UnitPrice]]</f>
        <v>4028.25</v>
      </c>
      <c r="J797" s="4">
        <f>Table4[[#This Row],[Gross Revenue]]*(1-Table4[[#This Row],[Discount]])</f>
        <v>3826.8374999999996</v>
      </c>
      <c r="K797" s="4">
        <f>Table4[[#This Row],[Quantity]]*Table4[[#This Row],[CostPrice]]</f>
        <v>2393.8200000000002</v>
      </c>
      <c r="L797" s="4">
        <f>Table4[[#This Row],[Net Revenue]]-Table4[[#This Row],[Total Cost]]</f>
        <v>1433.0174999999995</v>
      </c>
      <c r="M797" t="str">
        <f>_xlfn.XLOOKUP(Table4[[#This Row],[ProductID]], Products!A:A,Products!B:B, "Not Found")</f>
        <v>Add Clothing</v>
      </c>
      <c r="N797" t="str">
        <f>TEXT(Table4[[#This Row],[Date]], "mmm")</f>
        <v>Oct</v>
      </c>
      <c r="O797" t="str">
        <f>TEXT(Table4[[#This Row],[Date]], "yyyy")</f>
        <v>2023</v>
      </c>
      <c r="P797" t="str">
        <f>_xlfn.XLOOKUP(Table4[[#This Row],[ProductID]],Products!A:A,Products!C:C, "Not Found")</f>
        <v>Fashion</v>
      </c>
      <c r="Q797" t="str">
        <f>_xlfn.XLOOKUP(Table4[[#This Row],[ProductID]],Products!A:A,Products!D:D,"Not Found")</f>
        <v>Clothing</v>
      </c>
      <c r="R797">
        <f>_xlfn.XLOOKUP(Table4[[#This Row],[ProductID]],Products!A:A,Products!E:E,"Not Found")</f>
        <v>1342.75</v>
      </c>
      <c r="S797">
        <f>_xlfn.XLOOKUP(Table4[[#This Row],[ProductID]],Products!A:A,Products!F:F, "Not Found")</f>
        <v>797.94</v>
      </c>
      <c r="T797" t="str">
        <f>_xlfn.XLOOKUP(Table4[[#This Row],[CustomerID]],Customers!A:A,Customers!D:D, "Not Found")</f>
        <v>F</v>
      </c>
      <c r="U797" s="6">
        <f>_xlfn.XLOOKUP(Table4[[#This Row],[CustomerID]],Customers!A:A,Customers!E:E, "Not Found")</f>
        <v>29021</v>
      </c>
      <c r="V797">
        <f ca="1">DATEDIF(Table4[[#This Row],[CustomerBirthday]], TODAY(), "Y")</f>
        <v>47</v>
      </c>
      <c r="W797" t="str" cm="1">
        <f t="array" aca="1" ref="W797" ca="1">_xlfn.IFS(Table4[[#This Row],[Age]]&lt;25, "Under 25",Table4[[#This Row],[Age]]=34, "25-34", Table4[[#This Row],[Age]]&lt;=49, "35-49", Table4[[#This Row],[Age]]&lt;=64, "50-64", Table4[[#This Row],[Age]]&gt;=65, "65+")</f>
        <v>35-49</v>
      </c>
      <c r="X797" t="str">
        <f>_xlfn.XLOOKUP(Table4[[#This Row],[StoreID]],Stores!A:A,Stores!B:B, "Not found")</f>
        <v>MegaMart Peckmouth</v>
      </c>
      <c r="Y797" t="str">
        <f>_xlfn.XLOOKUP(Table4[[#This Row],[StoreID]],Stores!A:A,Stores!C:C, "Not Found")</f>
        <v>Peckmouth</v>
      </c>
      <c r="Z797" t="str">
        <f>_xlfn.XLOOKUP(Table4[[#This Row],[StoreID]],Stores!A:A,Stores!D:D, "Not Found")</f>
        <v>East</v>
      </c>
    </row>
    <row r="798" spans="1:26">
      <c r="A798" t="s">
        <v>1664</v>
      </c>
      <c r="B798" s="1">
        <v>45189</v>
      </c>
      <c r="C798" t="s">
        <v>593</v>
      </c>
      <c r="D798" t="s">
        <v>800</v>
      </c>
      <c r="E798" t="s">
        <v>846</v>
      </c>
      <c r="F798">
        <v>2</v>
      </c>
      <c r="G798">
        <v>0.05</v>
      </c>
      <c r="H798" t="s">
        <v>871</v>
      </c>
      <c r="I798" s="4">
        <f>Table4[[#This Row],[Quantity]]*Table4[[#This Row],[UnitPrice]]</f>
        <v>3905.3</v>
      </c>
      <c r="J798" s="4">
        <f>Table4[[#This Row],[Gross Revenue]]*(1-Table4[[#This Row],[Discount]])</f>
        <v>3710.0349999999999</v>
      </c>
      <c r="K798" s="4">
        <f>Table4[[#This Row],[Quantity]]*Table4[[#This Row],[CostPrice]]</f>
        <v>2902.54</v>
      </c>
      <c r="L798" s="4">
        <f>Table4[[#This Row],[Net Revenue]]-Table4[[#This Row],[Total Cost]]</f>
        <v>807.49499999999989</v>
      </c>
      <c r="M798" t="str">
        <f>_xlfn.XLOOKUP(Table4[[#This Row],[ProductID]], Products!A:A,Products!B:B, "Not Found")</f>
        <v>Book Television</v>
      </c>
      <c r="N798" t="str">
        <f>TEXT(Table4[[#This Row],[Date]], "mmm")</f>
        <v>Sep</v>
      </c>
      <c r="O798" t="str">
        <f>TEXT(Table4[[#This Row],[Date]], "yyyy")</f>
        <v>2023</v>
      </c>
      <c r="P798" t="str">
        <f>_xlfn.XLOOKUP(Table4[[#This Row],[ProductID]],Products!A:A,Products!C:C, "Not Found")</f>
        <v>Electronics</v>
      </c>
      <c r="Q798" t="str">
        <f>_xlfn.XLOOKUP(Table4[[#This Row],[ProductID]],Products!A:A,Products!D:D,"Not Found")</f>
        <v>Television</v>
      </c>
      <c r="R798">
        <f>_xlfn.XLOOKUP(Table4[[#This Row],[ProductID]],Products!A:A,Products!E:E,"Not Found")</f>
        <v>1952.65</v>
      </c>
      <c r="S798">
        <f>_xlfn.XLOOKUP(Table4[[#This Row],[ProductID]],Products!A:A,Products!F:F, "Not Found")</f>
        <v>1451.27</v>
      </c>
      <c r="T798" t="str">
        <f>_xlfn.XLOOKUP(Table4[[#This Row],[CustomerID]],Customers!A:A,Customers!D:D, "Not Found")</f>
        <v>F</v>
      </c>
      <c r="U798" s="6">
        <f>_xlfn.XLOOKUP(Table4[[#This Row],[CustomerID]],Customers!A:A,Customers!E:E, "Not Found")</f>
        <v>37024</v>
      </c>
      <c r="V798">
        <f ca="1">DATEDIF(Table4[[#This Row],[CustomerBirthday]], TODAY(), "Y")</f>
        <v>25</v>
      </c>
      <c r="W798" t="str" cm="1">
        <f t="array" aca="1" ref="W798" ca="1">_xlfn.IFS(Table4[[#This Row],[Age]]&lt;25, "Under 25",Table4[[#This Row],[Age]]=34, "25-34", Table4[[#This Row],[Age]]&lt;=49, "35-49", Table4[[#This Row],[Age]]&lt;=64, "50-64", Table4[[#This Row],[Age]]&gt;=65, "65+")</f>
        <v>35-49</v>
      </c>
      <c r="X798" t="str">
        <f>_xlfn.XLOOKUP(Table4[[#This Row],[StoreID]],Stores!A:A,Stores!B:B, "Not found")</f>
        <v>MegaMart Johnmouth</v>
      </c>
      <c r="Y798" t="str">
        <f>_xlfn.XLOOKUP(Table4[[#This Row],[StoreID]],Stores!A:A,Stores!C:C, "Not Found")</f>
        <v>Johnmouth</v>
      </c>
      <c r="Z798" t="str">
        <f>_xlfn.XLOOKUP(Table4[[#This Row],[StoreID]],Stores!A:A,Stores!D:D, "Not Found")</f>
        <v>East</v>
      </c>
    </row>
    <row r="799" spans="1:26">
      <c r="A799" t="s">
        <v>1665</v>
      </c>
      <c r="B799" s="1">
        <v>45868</v>
      </c>
      <c r="C799" t="s">
        <v>221</v>
      </c>
      <c r="D799" t="s">
        <v>725</v>
      </c>
      <c r="E799" t="s">
        <v>846</v>
      </c>
      <c r="F799">
        <v>3</v>
      </c>
      <c r="G799">
        <v>0.05</v>
      </c>
      <c r="H799" t="s">
        <v>875</v>
      </c>
      <c r="I799" s="4">
        <f>Table4[[#This Row],[Quantity]]*Table4[[#This Row],[UnitPrice]]</f>
        <v>4188.66</v>
      </c>
      <c r="J799" s="4">
        <f>Table4[[#This Row],[Gross Revenue]]*(1-Table4[[#This Row],[Discount]])</f>
        <v>3979.2269999999999</v>
      </c>
      <c r="K799" s="4">
        <f>Table4[[#This Row],[Quantity]]*Table4[[#This Row],[CostPrice]]</f>
        <v>3012.27</v>
      </c>
      <c r="L799" s="4">
        <f>Table4[[#This Row],[Net Revenue]]-Table4[[#This Row],[Total Cost]]</f>
        <v>966.95699999999988</v>
      </c>
      <c r="M799" t="str">
        <f>_xlfn.XLOOKUP(Table4[[#This Row],[ProductID]], Products!A:A,Products!B:B, "Not Found")</f>
        <v>Knowledge Bags</v>
      </c>
      <c r="N799" t="str">
        <f>TEXT(Table4[[#This Row],[Date]], "mmm")</f>
        <v>Jul</v>
      </c>
      <c r="O799" t="str">
        <f>TEXT(Table4[[#This Row],[Date]], "yyyy")</f>
        <v>2025</v>
      </c>
      <c r="P799" t="str">
        <f>_xlfn.XLOOKUP(Table4[[#This Row],[ProductID]],Products!A:A,Products!C:C, "Not Found")</f>
        <v>Fashion</v>
      </c>
      <c r="Q799" t="str">
        <f>_xlfn.XLOOKUP(Table4[[#This Row],[ProductID]],Products!A:A,Products!D:D,"Not Found")</f>
        <v>Bags</v>
      </c>
      <c r="R799">
        <f>_xlfn.XLOOKUP(Table4[[#This Row],[ProductID]],Products!A:A,Products!E:E,"Not Found")</f>
        <v>1396.22</v>
      </c>
      <c r="S799">
        <f>_xlfn.XLOOKUP(Table4[[#This Row],[ProductID]],Products!A:A,Products!F:F, "Not Found")</f>
        <v>1004.09</v>
      </c>
      <c r="T799" t="str">
        <f>_xlfn.XLOOKUP(Table4[[#This Row],[CustomerID]],Customers!A:A,Customers!D:D, "Not Found")</f>
        <v>F</v>
      </c>
      <c r="U799" s="6">
        <f>_xlfn.XLOOKUP(Table4[[#This Row],[CustomerID]],Customers!A:A,Customers!E:E, "Not Found")</f>
        <v>36064</v>
      </c>
      <c r="V799">
        <f ca="1">DATEDIF(Table4[[#This Row],[CustomerBirthday]], TODAY(), "Y")</f>
        <v>27</v>
      </c>
      <c r="W799" t="str" cm="1">
        <f t="array" aca="1" ref="W799" ca="1">_xlfn.IFS(Table4[[#This Row],[Age]]&lt;25, "Under 25",Table4[[#This Row],[Age]]=34, "25-34", Table4[[#This Row],[Age]]&lt;=49, "35-49", Table4[[#This Row],[Age]]&lt;=64, "50-64", Table4[[#This Row],[Age]]&gt;=65, "65+")</f>
        <v>35-49</v>
      </c>
      <c r="X799" t="str">
        <f>_xlfn.XLOOKUP(Table4[[#This Row],[StoreID]],Stores!A:A,Stores!B:B, "Not found")</f>
        <v>MegaMart Johnmouth</v>
      </c>
      <c r="Y799" t="str">
        <f>_xlfn.XLOOKUP(Table4[[#This Row],[StoreID]],Stores!A:A,Stores!C:C, "Not Found")</f>
        <v>Johnmouth</v>
      </c>
      <c r="Z799" t="str">
        <f>_xlfn.XLOOKUP(Table4[[#This Row],[StoreID]],Stores!A:A,Stores!D:D, "Not Found")</f>
        <v>East</v>
      </c>
    </row>
    <row r="800" spans="1:26">
      <c r="A800" t="s">
        <v>1666</v>
      </c>
      <c r="B800" s="1">
        <v>45692</v>
      </c>
      <c r="C800" t="s">
        <v>183</v>
      </c>
      <c r="D800" t="s">
        <v>715</v>
      </c>
      <c r="E800" t="s">
        <v>846</v>
      </c>
      <c r="F800">
        <v>1</v>
      </c>
      <c r="G800">
        <v>0.15</v>
      </c>
      <c r="H800" t="s">
        <v>875</v>
      </c>
      <c r="I800" s="4">
        <f>Table4[[#This Row],[Quantity]]*Table4[[#This Row],[UnitPrice]]</f>
        <v>818.76</v>
      </c>
      <c r="J800" s="4">
        <f>Table4[[#This Row],[Gross Revenue]]*(1-Table4[[#This Row],[Discount]])</f>
        <v>695.94600000000003</v>
      </c>
      <c r="K800" s="4">
        <f>Table4[[#This Row],[Quantity]]*Table4[[#This Row],[CostPrice]]</f>
        <v>527.62</v>
      </c>
      <c r="L800" s="4">
        <f>Table4[[#This Row],[Net Revenue]]-Table4[[#This Row],[Total Cost]]</f>
        <v>168.32600000000002</v>
      </c>
      <c r="M800" t="str">
        <f>_xlfn.XLOOKUP(Table4[[#This Row],[ProductID]], Products!A:A,Products!B:B, "Not Found")</f>
        <v>Audience Television</v>
      </c>
      <c r="N800" t="str">
        <f>TEXT(Table4[[#This Row],[Date]], "mmm")</f>
        <v>Feb</v>
      </c>
      <c r="O800" t="str">
        <f>TEXT(Table4[[#This Row],[Date]], "yyyy")</f>
        <v>2025</v>
      </c>
      <c r="P800" t="str">
        <f>_xlfn.XLOOKUP(Table4[[#This Row],[ProductID]],Products!A:A,Products!C:C, "Not Found")</f>
        <v>Electronics</v>
      </c>
      <c r="Q800" t="str">
        <f>_xlfn.XLOOKUP(Table4[[#This Row],[ProductID]],Products!A:A,Products!D:D,"Not Found")</f>
        <v>Television</v>
      </c>
      <c r="R800">
        <f>_xlfn.XLOOKUP(Table4[[#This Row],[ProductID]],Products!A:A,Products!E:E,"Not Found")</f>
        <v>818.76</v>
      </c>
      <c r="S800">
        <f>_xlfn.XLOOKUP(Table4[[#This Row],[ProductID]],Products!A:A,Products!F:F, "Not Found")</f>
        <v>527.62</v>
      </c>
      <c r="T800" t="str">
        <f>_xlfn.XLOOKUP(Table4[[#This Row],[CustomerID]],Customers!A:A,Customers!D:D, "Not Found")</f>
        <v>F</v>
      </c>
      <c r="U800" s="6">
        <f>_xlfn.XLOOKUP(Table4[[#This Row],[CustomerID]],Customers!A:A,Customers!E:E, "Not Found")</f>
        <v>38901</v>
      </c>
      <c r="V800">
        <f ca="1">DATEDIF(Table4[[#This Row],[CustomerBirthday]], TODAY(), "Y")</f>
        <v>20</v>
      </c>
      <c r="W800" t="str" cm="1">
        <f t="array" aca="1" ref="W800" ca="1">_xlfn.IFS(Table4[[#This Row],[Age]]&lt;25, "Under 25",Table4[[#This Row],[Age]]=34, "25-34", Table4[[#This Row],[Age]]&lt;=49, "35-49", Table4[[#This Row],[Age]]&lt;=64, "50-64", Table4[[#This Row],[Age]]&gt;=65, "65+")</f>
        <v>Under 25</v>
      </c>
      <c r="X800" t="str">
        <f>_xlfn.XLOOKUP(Table4[[#This Row],[StoreID]],Stores!A:A,Stores!B:B, "Not found")</f>
        <v>MegaMart Johnmouth</v>
      </c>
      <c r="Y800" t="str">
        <f>_xlfn.XLOOKUP(Table4[[#This Row],[StoreID]],Stores!A:A,Stores!C:C, "Not Found")</f>
        <v>Johnmouth</v>
      </c>
      <c r="Z800" t="str">
        <f>_xlfn.XLOOKUP(Table4[[#This Row],[StoreID]],Stores!A:A,Stores!D:D, "Not Found")</f>
        <v>East</v>
      </c>
    </row>
    <row r="801" spans="1:26">
      <c r="A801" t="s">
        <v>1667</v>
      </c>
      <c r="B801" s="1">
        <v>45405</v>
      </c>
      <c r="C801" t="s">
        <v>284</v>
      </c>
      <c r="D801" t="s">
        <v>747</v>
      </c>
      <c r="E801" t="s">
        <v>831</v>
      </c>
      <c r="F801">
        <v>3</v>
      </c>
      <c r="G801">
        <v>0</v>
      </c>
      <c r="H801" t="s">
        <v>871</v>
      </c>
      <c r="I801" s="4">
        <f>Table4[[#This Row],[Quantity]]*Table4[[#This Row],[UnitPrice]]</f>
        <v>3404.3999999999996</v>
      </c>
      <c r="J801" s="4">
        <f>Table4[[#This Row],[Gross Revenue]]*(1-Table4[[#This Row],[Discount]])</f>
        <v>3404.3999999999996</v>
      </c>
      <c r="K801" s="4">
        <f>Table4[[#This Row],[Quantity]]*Table4[[#This Row],[CostPrice]]</f>
        <v>2025.3000000000002</v>
      </c>
      <c r="L801" s="4">
        <f>Table4[[#This Row],[Net Revenue]]-Table4[[#This Row],[Total Cost]]</f>
        <v>1379.0999999999995</v>
      </c>
      <c r="M801" t="str">
        <f>_xlfn.XLOOKUP(Table4[[#This Row],[ProductID]], Products!A:A,Products!B:B, "Not Found")</f>
        <v>World Watches</v>
      </c>
      <c r="N801" t="str">
        <f>TEXT(Table4[[#This Row],[Date]], "mmm")</f>
        <v>Apr</v>
      </c>
      <c r="O801" t="str">
        <f>TEXT(Table4[[#This Row],[Date]], "yyyy")</f>
        <v>2024</v>
      </c>
      <c r="P801" t="str">
        <f>_xlfn.XLOOKUP(Table4[[#This Row],[ProductID]],Products!A:A,Products!C:C, "Not Found")</f>
        <v>Fashion</v>
      </c>
      <c r="Q801" t="str">
        <f>_xlfn.XLOOKUP(Table4[[#This Row],[ProductID]],Products!A:A,Products!D:D,"Not Found")</f>
        <v>Watches</v>
      </c>
      <c r="R801">
        <f>_xlfn.XLOOKUP(Table4[[#This Row],[ProductID]],Products!A:A,Products!E:E,"Not Found")</f>
        <v>1134.8</v>
      </c>
      <c r="S801">
        <f>_xlfn.XLOOKUP(Table4[[#This Row],[ProductID]],Products!A:A,Products!F:F, "Not Found")</f>
        <v>675.1</v>
      </c>
      <c r="T801" t="str">
        <f>_xlfn.XLOOKUP(Table4[[#This Row],[CustomerID]],Customers!A:A,Customers!D:D, "Not Found")</f>
        <v>M</v>
      </c>
      <c r="U801" s="6">
        <f>_xlfn.XLOOKUP(Table4[[#This Row],[CustomerID]],Customers!A:A,Customers!E:E, "Not Found")</f>
        <v>19984</v>
      </c>
      <c r="V801">
        <f ca="1">DATEDIF(Table4[[#This Row],[CustomerBirthday]], TODAY(), "Y")</f>
        <v>71</v>
      </c>
      <c r="W801" t="str" cm="1">
        <f t="array" aca="1" ref="W801" ca="1">_xlfn.IFS(Table4[[#This Row],[Age]]&lt;25, "Under 25",Table4[[#This Row],[Age]]=34, "25-34", Table4[[#This Row],[Age]]&lt;=49, "35-49", Table4[[#This Row],[Age]]&lt;=64, "50-64", Table4[[#This Row],[Age]]&gt;=65, "65+")</f>
        <v>65+</v>
      </c>
      <c r="X801" t="str">
        <f>_xlfn.XLOOKUP(Table4[[#This Row],[StoreID]],Stores!A:A,Stores!B:B, "Not found")</f>
        <v>MegaMart Jimenezborough</v>
      </c>
      <c r="Y801" t="str">
        <f>_xlfn.XLOOKUP(Table4[[#This Row],[StoreID]],Stores!A:A,Stores!C:C, "Not Found")</f>
        <v>Jimenezborough</v>
      </c>
      <c r="Z801" t="str">
        <f>_xlfn.XLOOKUP(Table4[[#This Row],[StoreID]],Stores!A:A,Stores!D:D, "Not Found")</f>
        <v>South</v>
      </c>
    </row>
    <row r="802" spans="1:26">
      <c r="A802" t="s">
        <v>1668</v>
      </c>
      <c r="B802" s="1">
        <v>45327</v>
      </c>
      <c r="C802" t="s">
        <v>657</v>
      </c>
      <c r="D802" t="s">
        <v>784</v>
      </c>
      <c r="E802" t="s">
        <v>846</v>
      </c>
      <c r="F802">
        <v>4</v>
      </c>
      <c r="G802">
        <v>0.1</v>
      </c>
      <c r="H802" t="s">
        <v>865</v>
      </c>
      <c r="I802" s="4">
        <f>Table4[[#This Row],[Quantity]]*Table4[[#This Row],[UnitPrice]]</f>
        <v>5940.2</v>
      </c>
      <c r="J802" s="4">
        <f>Table4[[#This Row],[Gross Revenue]]*(1-Table4[[#This Row],[Discount]])</f>
        <v>5346.18</v>
      </c>
      <c r="K802" s="4">
        <f>Table4[[#This Row],[Quantity]]*Table4[[#This Row],[CostPrice]]</f>
        <v>3953.24</v>
      </c>
      <c r="L802" s="4">
        <f>Table4[[#This Row],[Net Revenue]]-Table4[[#This Row],[Total Cost]]</f>
        <v>1392.9400000000005</v>
      </c>
      <c r="M802" t="str">
        <f>_xlfn.XLOOKUP(Table4[[#This Row],[ProductID]], Products!A:A,Products!B:B, "Not Found")</f>
        <v>Road Clothing</v>
      </c>
      <c r="N802" t="str">
        <f>TEXT(Table4[[#This Row],[Date]], "mmm")</f>
        <v>Feb</v>
      </c>
      <c r="O802" t="str">
        <f>TEXT(Table4[[#This Row],[Date]], "yyyy")</f>
        <v>2024</v>
      </c>
      <c r="P802" t="str">
        <f>_xlfn.XLOOKUP(Table4[[#This Row],[ProductID]],Products!A:A,Products!C:C, "Not Found")</f>
        <v>Fashion</v>
      </c>
      <c r="Q802" t="str">
        <f>_xlfn.XLOOKUP(Table4[[#This Row],[ProductID]],Products!A:A,Products!D:D,"Not Found")</f>
        <v>Clothing</v>
      </c>
      <c r="R802">
        <f>_xlfn.XLOOKUP(Table4[[#This Row],[ProductID]],Products!A:A,Products!E:E,"Not Found")</f>
        <v>1485.05</v>
      </c>
      <c r="S802">
        <f>_xlfn.XLOOKUP(Table4[[#This Row],[ProductID]],Products!A:A,Products!F:F, "Not Found")</f>
        <v>988.31</v>
      </c>
      <c r="T802" t="str">
        <f>_xlfn.XLOOKUP(Table4[[#This Row],[CustomerID]],Customers!A:A,Customers!D:D, "Not Found")</f>
        <v>F</v>
      </c>
      <c r="U802" s="6">
        <f>_xlfn.XLOOKUP(Table4[[#This Row],[CustomerID]],Customers!A:A,Customers!E:E, "Not Found")</f>
        <v>22041</v>
      </c>
      <c r="V802">
        <f ca="1">DATEDIF(Table4[[#This Row],[CustomerBirthday]], TODAY(), "Y")</f>
        <v>66</v>
      </c>
      <c r="W802" t="str" cm="1">
        <f t="array" aca="1" ref="W802" ca="1">_xlfn.IFS(Table4[[#This Row],[Age]]&lt;25, "Under 25",Table4[[#This Row],[Age]]=34, "25-34", Table4[[#This Row],[Age]]&lt;=49, "35-49", Table4[[#This Row],[Age]]&lt;=64, "50-64", Table4[[#This Row],[Age]]&gt;=65, "65+")</f>
        <v>65+</v>
      </c>
      <c r="X802" t="str">
        <f>_xlfn.XLOOKUP(Table4[[#This Row],[StoreID]],Stores!A:A,Stores!B:B, "Not found")</f>
        <v>MegaMart Johnmouth</v>
      </c>
      <c r="Y802" t="str">
        <f>_xlfn.XLOOKUP(Table4[[#This Row],[StoreID]],Stores!A:A,Stores!C:C, "Not Found")</f>
        <v>Johnmouth</v>
      </c>
      <c r="Z802" t="str">
        <f>_xlfn.XLOOKUP(Table4[[#This Row],[StoreID]],Stores!A:A,Stores!D:D, "Not Found")</f>
        <v>East</v>
      </c>
    </row>
    <row r="803" spans="1:26">
      <c r="A803" t="s">
        <v>1669</v>
      </c>
      <c r="B803" s="1">
        <v>45783</v>
      </c>
      <c r="C803" t="s">
        <v>130</v>
      </c>
      <c r="D803" t="s">
        <v>757</v>
      </c>
      <c r="E803" t="s">
        <v>835</v>
      </c>
      <c r="F803">
        <v>1</v>
      </c>
      <c r="G803">
        <v>0.1</v>
      </c>
      <c r="H803" t="s">
        <v>875</v>
      </c>
      <c r="I803" s="4">
        <f>Table4[[#This Row],[Quantity]]*Table4[[#This Row],[UnitPrice]]</f>
        <v>1246.1099999999999</v>
      </c>
      <c r="J803" s="4">
        <f>Table4[[#This Row],[Gross Revenue]]*(1-Table4[[#This Row],[Discount]])</f>
        <v>1121.499</v>
      </c>
      <c r="K803" s="4">
        <f>Table4[[#This Row],[Quantity]]*Table4[[#This Row],[CostPrice]]</f>
        <v>833.52</v>
      </c>
      <c r="L803" s="4">
        <f>Table4[[#This Row],[Net Revenue]]-Table4[[#This Row],[Total Cost]]</f>
        <v>287.97900000000004</v>
      </c>
      <c r="M803" t="str">
        <f>_xlfn.XLOOKUP(Table4[[#This Row],[ProductID]], Products!A:A,Products!B:B, "Not Found")</f>
        <v>Find Headphones</v>
      </c>
      <c r="N803" t="str">
        <f>TEXT(Table4[[#This Row],[Date]], "mmm")</f>
        <v>May</v>
      </c>
      <c r="O803" t="str">
        <f>TEXT(Table4[[#This Row],[Date]], "yyyy")</f>
        <v>2025</v>
      </c>
      <c r="P803" t="str">
        <f>_xlfn.XLOOKUP(Table4[[#This Row],[ProductID]],Products!A:A,Products!C:C, "Not Found")</f>
        <v>Electronics</v>
      </c>
      <c r="Q803" t="str">
        <f>_xlfn.XLOOKUP(Table4[[#This Row],[ProductID]],Products!A:A,Products!D:D,"Not Found")</f>
        <v>Headphones</v>
      </c>
      <c r="R803">
        <f>_xlfn.XLOOKUP(Table4[[#This Row],[ProductID]],Products!A:A,Products!E:E,"Not Found")</f>
        <v>1246.1099999999999</v>
      </c>
      <c r="S803">
        <f>_xlfn.XLOOKUP(Table4[[#This Row],[ProductID]],Products!A:A,Products!F:F, "Not Found")</f>
        <v>833.52</v>
      </c>
      <c r="T803" t="str">
        <f>_xlfn.XLOOKUP(Table4[[#This Row],[CustomerID]],Customers!A:A,Customers!D:D, "Not Found")</f>
        <v>F</v>
      </c>
      <c r="U803" s="6">
        <f>_xlfn.XLOOKUP(Table4[[#This Row],[CustomerID]],Customers!A:A,Customers!E:E, "Not Found")</f>
        <v>28698</v>
      </c>
      <c r="V803">
        <f ca="1">DATEDIF(Table4[[#This Row],[CustomerBirthday]], TODAY(), "Y")</f>
        <v>48</v>
      </c>
      <c r="W803" t="str" cm="1">
        <f t="array" aca="1" ref="W803" ca="1">_xlfn.IFS(Table4[[#This Row],[Age]]&lt;25, "Under 25",Table4[[#This Row],[Age]]=34, "25-34", Table4[[#This Row],[Age]]&lt;=49, "35-49", Table4[[#This Row],[Age]]&lt;=64, "50-64", Table4[[#This Row],[Age]]&gt;=65, "65+")</f>
        <v>35-49</v>
      </c>
      <c r="X803" t="str">
        <f>_xlfn.XLOOKUP(Table4[[#This Row],[StoreID]],Stores!A:A,Stores!B:B, "Not found")</f>
        <v>MegaMart Peckmouth</v>
      </c>
      <c r="Y803" t="str">
        <f>_xlfn.XLOOKUP(Table4[[#This Row],[StoreID]],Stores!A:A,Stores!C:C, "Not Found")</f>
        <v>Peckmouth</v>
      </c>
      <c r="Z803" t="str">
        <f>_xlfn.XLOOKUP(Table4[[#This Row],[StoreID]],Stores!A:A,Stores!D:D, "Not Found")</f>
        <v>East</v>
      </c>
    </row>
    <row r="804" spans="1:26">
      <c r="A804" t="s">
        <v>1670</v>
      </c>
      <c r="B804" s="1">
        <v>45197</v>
      </c>
      <c r="C804" t="s">
        <v>195</v>
      </c>
      <c r="D804" t="s">
        <v>780</v>
      </c>
      <c r="E804" t="s">
        <v>839</v>
      </c>
      <c r="F804">
        <v>4</v>
      </c>
      <c r="G804">
        <v>0.15</v>
      </c>
      <c r="H804" t="s">
        <v>865</v>
      </c>
      <c r="I804" s="4">
        <f>Table4[[#This Row],[Quantity]]*Table4[[#This Row],[UnitPrice]]</f>
        <v>5088.92</v>
      </c>
      <c r="J804" s="4">
        <f>Table4[[#This Row],[Gross Revenue]]*(1-Table4[[#This Row],[Discount]])</f>
        <v>4325.5820000000003</v>
      </c>
      <c r="K804" s="4">
        <f>Table4[[#This Row],[Quantity]]*Table4[[#This Row],[CostPrice]]</f>
        <v>3810.6</v>
      </c>
      <c r="L804" s="4">
        <f>Table4[[#This Row],[Net Revenue]]-Table4[[#This Row],[Total Cost]]</f>
        <v>514.98200000000043</v>
      </c>
      <c r="M804" t="str">
        <f>_xlfn.XLOOKUP(Table4[[#This Row],[ProductID]], Products!A:A,Products!B:B, "Not Found")</f>
        <v>Hospital Smartphone</v>
      </c>
      <c r="N804" t="str">
        <f>TEXT(Table4[[#This Row],[Date]], "mmm")</f>
        <v>Sep</v>
      </c>
      <c r="O804" t="str">
        <f>TEXT(Table4[[#This Row],[Date]], "yyyy")</f>
        <v>2023</v>
      </c>
      <c r="P804" t="str">
        <f>_xlfn.XLOOKUP(Table4[[#This Row],[ProductID]],Products!A:A,Products!C:C, "Not Found")</f>
        <v>Electronics</v>
      </c>
      <c r="Q804" t="str">
        <f>_xlfn.XLOOKUP(Table4[[#This Row],[ProductID]],Products!A:A,Products!D:D,"Not Found")</f>
        <v>Smartphone</v>
      </c>
      <c r="R804">
        <f>_xlfn.XLOOKUP(Table4[[#This Row],[ProductID]],Products!A:A,Products!E:E,"Not Found")</f>
        <v>1272.23</v>
      </c>
      <c r="S804">
        <f>_xlfn.XLOOKUP(Table4[[#This Row],[ProductID]],Products!A:A,Products!F:F, "Not Found")</f>
        <v>952.65</v>
      </c>
      <c r="T804" t="str">
        <f>_xlfn.XLOOKUP(Table4[[#This Row],[CustomerID]],Customers!A:A,Customers!D:D, "Not Found")</f>
        <v>M</v>
      </c>
      <c r="U804" s="6">
        <f>_xlfn.XLOOKUP(Table4[[#This Row],[CustomerID]],Customers!A:A,Customers!E:E, "Not Found")</f>
        <v>25009</v>
      </c>
      <c r="V804">
        <f ca="1">DATEDIF(Table4[[#This Row],[CustomerBirthday]], TODAY(), "Y")</f>
        <v>58</v>
      </c>
      <c r="W804" t="str" cm="1">
        <f t="array" aca="1" ref="W804" ca="1">_xlfn.IFS(Table4[[#This Row],[Age]]&lt;25, "Under 25",Table4[[#This Row],[Age]]=34, "25-34", Table4[[#This Row],[Age]]&lt;=49, "35-49", Table4[[#This Row],[Age]]&lt;=64, "50-64", Table4[[#This Row],[Age]]&gt;=65, "65+")</f>
        <v>50-64</v>
      </c>
      <c r="X804" t="str">
        <f>_xlfn.XLOOKUP(Table4[[#This Row],[StoreID]],Stores!A:A,Stores!B:B, "Not found")</f>
        <v>MegaMart New Michele</v>
      </c>
      <c r="Y804" t="str">
        <f>_xlfn.XLOOKUP(Table4[[#This Row],[StoreID]],Stores!A:A,Stores!C:C, "Not Found")</f>
        <v>New Michele</v>
      </c>
      <c r="Z804" t="str">
        <f>_xlfn.XLOOKUP(Table4[[#This Row],[StoreID]],Stores!A:A,Stores!D:D, "Not Found")</f>
        <v>West</v>
      </c>
    </row>
    <row r="805" spans="1:26">
      <c r="A805" t="s">
        <v>1671</v>
      </c>
      <c r="B805" s="1">
        <v>45837</v>
      </c>
      <c r="C805" t="s">
        <v>567</v>
      </c>
      <c r="D805" t="s">
        <v>780</v>
      </c>
      <c r="E805" t="s">
        <v>839</v>
      </c>
      <c r="F805">
        <v>5</v>
      </c>
      <c r="G805">
        <v>0.05</v>
      </c>
      <c r="H805" t="s">
        <v>865</v>
      </c>
      <c r="I805" s="4">
        <f>Table4[[#This Row],[Quantity]]*Table4[[#This Row],[UnitPrice]]</f>
        <v>6361.15</v>
      </c>
      <c r="J805" s="4">
        <f>Table4[[#This Row],[Gross Revenue]]*(1-Table4[[#This Row],[Discount]])</f>
        <v>6043.0924999999997</v>
      </c>
      <c r="K805" s="4">
        <f>Table4[[#This Row],[Quantity]]*Table4[[#This Row],[CostPrice]]</f>
        <v>4763.25</v>
      </c>
      <c r="L805" s="4">
        <f>Table4[[#This Row],[Net Revenue]]-Table4[[#This Row],[Total Cost]]</f>
        <v>1279.8424999999997</v>
      </c>
      <c r="M805" t="str">
        <f>_xlfn.XLOOKUP(Table4[[#This Row],[ProductID]], Products!A:A,Products!B:B, "Not Found")</f>
        <v>Hospital Smartphone</v>
      </c>
      <c r="N805" t="str">
        <f>TEXT(Table4[[#This Row],[Date]], "mmm")</f>
        <v>Jun</v>
      </c>
      <c r="O805" t="str">
        <f>TEXT(Table4[[#This Row],[Date]], "yyyy")</f>
        <v>2025</v>
      </c>
      <c r="P805" t="str">
        <f>_xlfn.XLOOKUP(Table4[[#This Row],[ProductID]],Products!A:A,Products!C:C, "Not Found")</f>
        <v>Electronics</v>
      </c>
      <c r="Q805" t="str">
        <f>_xlfn.XLOOKUP(Table4[[#This Row],[ProductID]],Products!A:A,Products!D:D,"Not Found")</f>
        <v>Smartphone</v>
      </c>
      <c r="R805">
        <f>_xlfn.XLOOKUP(Table4[[#This Row],[ProductID]],Products!A:A,Products!E:E,"Not Found")</f>
        <v>1272.23</v>
      </c>
      <c r="S805">
        <f>_xlfn.XLOOKUP(Table4[[#This Row],[ProductID]],Products!A:A,Products!F:F, "Not Found")</f>
        <v>952.65</v>
      </c>
      <c r="T805" t="str">
        <f>_xlfn.XLOOKUP(Table4[[#This Row],[CustomerID]],Customers!A:A,Customers!D:D, "Not Found")</f>
        <v>M</v>
      </c>
      <c r="U805" s="6">
        <f>_xlfn.XLOOKUP(Table4[[#This Row],[CustomerID]],Customers!A:A,Customers!E:E, "Not Found")</f>
        <v>29791</v>
      </c>
      <c r="V805">
        <f ca="1">DATEDIF(Table4[[#This Row],[CustomerBirthday]], TODAY(), "Y")</f>
        <v>45</v>
      </c>
      <c r="W805" t="str" cm="1">
        <f t="array" aca="1" ref="W805" ca="1">_xlfn.IFS(Table4[[#This Row],[Age]]&lt;25, "Under 25",Table4[[#This Row],[Age]]=34, "25-34", Table4[[#This Row],[Age]]&lt;=49, "35-49", Table4[[#This Row],[Age]]&lt;=64, "50-64", Table4[[#This Row],[Age]]&gt;=65, "65+")</f>
        <v>35-49</v>
      </c>
      <c r="X805" t="str">
        <f>_xlfn.XLOOKUP(Table4[[#This Row],[StoreID]],Stores!A:A,Stores!B:B, "Not found")</f>
        <v>MegaMart New Michele</v>
      </c>
      <c r="Y805" t="str">
        <f>_xlfn.XLOOKUP(Table4[[#This Row],[StoreID]],Stores!A:A,Stores!C:C, "Not Found")</f>
        <v>New Michele</v>
      </c>
      <c r="Z805" t="str">
        <f>_xlfn.XLOOKUP(Table4[[#This Row],[StoreID]],Stores!A:A,Stores!D:D, "Not Found")</f>
        <v>West</v>
      </c>
    </row>
    <row r="806" spans="1:26">
      <c r="A806" t="s">
        <v>1672</v>
      </c>
      <c r="B806" s="1">
        <v>45205</v>
      </c>
      <c r="C806" t="s">
        <v>306</v>
      </c>
      <c r="D806" t="s">
        <v>822</v>
      </c>
      <c r="E806" t="s">
        <v>842</v>
      </c>
      <c r="F806">
        <v>2</v>
      </c>
      <c r="G806">
        <v>0</v>
      </c>
      <c r="H806" t="s">
        <v>865</v>
      </c>
      <c r="I806" s="4">
        <f>Table4[[#This Row],[Quantity]]*Table4[[#This Row],[UnitPrice]]</f>
        <v>2432.7199999999998</v>
      </c>
      <c r="J806" s="4">
        <f>Table4[[#This Row],[Gross Revenue]]*(1-Table4[[#This Row],[Discount]])</f>
        <v>2432.7199999999998</v>
      </c>
      <c r="K806" s="4">
        <f>Table4[[#This Row],[Quantity]]*Table4[[#This Row],[CostPrice]]</f>
        <v>1589.6</v>
      </c>
      <c r="L806" s="4">
        <f>Table4[[#This Row],[Net Revenue]]-Table4[[#This Row],[Total Cost]]</f>
        <v>843.11999999999989</v>
      </c>
      <c r="M806" t="str">
        <f>_xlfn.XLOOKUP(Table4[[#This Row],[ProductID]], Products!A:A,Products!B:B, "Not Found")</f>
        <v>Nor Bags</v>
      </c>
      <c r="N806" t="str">
        <f>TEXT(Table4[[#This Row],[Date]], "mmm")</f>
        <v>Oct</v>
      </c>
      <c r="O806" t="str">
        <f>TEXT(Table4[[#This Row],[Date]], "yyyy")</f>
        <v>2023</v>
      </c>
      <c r="P806" t="str">
        <f>_xlfn.XLOOKUP(Table4[[#This Row],[ProductID]],Products!A:A,Products!C:C, "Not Found")</f>
        <v>Fashion</v>
      </c>
      <c r="Q806" t="str">
        <f>_xlfn.XLOOKUP(Table4[[#This Row],[ProductID]],Products!A:A,Products!D:D,"Not Found")</f>
        <v>Bags</v>
      </c>
      <c r="R806">
        <f>_xlfn.XLOOKUP(Table4[[#This Row],[ProductID]],Products!A:A,Products!E:E,"Not Found")</f>
        <v>1216.3599999999999</v>
      </c>
      <c r="S806">
        <f>_xlfn.XLOOKUP(Table4[[#This Row],[ProductID]],Products!A:A,Products!F:F, "Not Found")</f>
        <v>794.8</v>
      </c>
      <c r="T806" t="str">
        <f>_xlfn.XLOOKUP(Table4[[#This Row],[CustomerID]],Customers!A:A,Customers!D:D, "Not Found")</f>
        <v>F</v>
      </c>
      <c r="U806" s="6">
        <f>_xlfn.XLOOKUP(Table4[[#This Row],[CustomerID]],Customers!A:A,Customers!E:E, "Not Found")</f>
        <v>32344</v>
      </c>
      <c r="V806">
        <f ca="1">DATEDIF(Table4[[#This Row],[CustomerBirthday]], TODAY(), "Y")</f>
        <v>38</v>
      </c>
      <c r="W806" t="str" cm="1">
        <f t="array" aca="1" ref="W806" ca="1">_xlfn.IFS(Table4[[#This Row],[Age]]&lt;25, "Under 25",Table4[[#This Row],[Age]]=34, "25-34", Table4[[#This Row],[Age]]&lt;=49, "35-49", Table4[[#This Row],[Age]]&lt;=64, "50-64", Table4[[#This Row],[Age]]&gt;=65, "65+")</f>
        <v>35-49</v>
      </c>
      <c r="X806" t="str">
        <f>_xlfn.XLOOKUP(Table4[[#This Row],[StoreID]],Stores!A:A,Stores!B:B, "Not found")</f>
        <v>MegaMart Brianahaven</v>
      </c>
      <c r="Y806" t="str">
        <f>_xlfn.XLOOKUP(Table4[[#This Row],[StoreID]],Stores!A:A,Stores!C:C, "Not Found")</f>
        <v>Brianahaven</v>
      </c>
      <c r="Z806" t="str">
        <f>_xlfn.XLOOKUP(Table4[[#This Row],[StoreID]],Stores!A:A,Stores!D:D, "Not Found")</f>
        <v>North</v>
      </c>
    </row>
    <row r="807" spans="1:26">
      <c r="A807" t="s">
        <v>1673</v>
      </c>
      <c r="B807" s="1">
        <v>45835</v>
      </c>
      <c r="C807" t="s">
        <v>243</v>
      </c>
      <c r="D807" t="s">
        <v>808</v>
      </c>
      <c r="E807" t="s">
        <v>835</v>
      </c>
      <c r="F807">
        <v>4</v>
      </c>
      <c r="G807">
        <v>0.1</v>
      </c>
      <c r="H807" t="s">
        <v>865</v>
      </c>
      <c r="I807" s="4">
        <f>Table4[[#This Row],[Quantity]]*Table4[[#This Row],[UnitPrice]]</f>
        <v>6540.04</v>
      </c>
      <c r="J807" s="4">
        <f>Table4[[#This Row],[Gross Revenue]]*(1-Table4[[#This Row],[Discount]])</f>
        <v>5886.0360000000001</v>
      </c>
      <c r="K807" s="4">
        <f>Table4[[#This Row],[Quantity]]*Table4[[#This Row],[CostPrice]]</f>
        <v>4173.16</v>
      </c>
      <c r="L807" s="4">
        <f>Table4[[#This Row],[Net Revenue]]-Table4[[#This Row],[Total Cost]]</f>
        <v>1712.8760000000002</v>
      </c>
      <c r="M807" t="str">
        <f>_xlfn.XLOOKUP(Table4[[#This Row],[ProductID]], Products!A:A,Products!B:B, "Not Found")</f>
        <v>Present Television</v>
      </c>
      <c r="N807" t="str">
        <f>TEXT(Table4[[#This Row],[Date]], "mmm")</f>
        <v>Jun</v>
      </c>
      <c r="O807" t="str">
        <f>TEXT(Table4[[#This Row],[Date]], "yyyy")</f>
        <v>2025</v>
      </c>
      <c r="P807" t="str">
        <f>_xlfn.XLOOKUP(Table4[[#This Row],[ProductID]],Products!A:A,Products!C:C, "Not Found")</f>
        <v>Electronics</v>
      </c>
      <c r="Q807" t="str">
        <f>_xlfn.XLOOKUP(Table4[[#This Row],[ProductID]],Products!A:A,Products!D:D,"Not Found")</f>
        <v>Television</v>
      </c>
      <c r="R807">
        <f>_xlfn.XLOOKUP(Table4[[#This Row],[ProductID]],Products!A:A,Products!E:E,"Not Found")</f>
        <v>1635.01</v>
      </c>
      <c r="S807">
        <f>_xlfn.XLOOKUP(Table4[[#This Row],[ProductID]],Products!A:A,Products!F:F, "Not Found")</f>
        <v>1043.29</v>
      </c>
      <c r="T807" t="str">
        <f>_xlfn.XLOOKUP(Table4[[#This Row],[CustomerID]],Customers!A:A,Customers!D:D, "Not Found")</f>
        <v>F</v>
      </c>
      <c r="U807" s="6">
        <f>_xlfn.XLOOKUP(Table4[[#This Row],[CustomerID]],Customers!A:A,Customers!E:E, "Not Found")</f>
        <v>26908</v>
      </c>
      <c r="V807">
        <f ca="1">DATEDIF(Table4[[#This Row],[CustomerBirthday]], TODAY(), "Y")</f>
        <v>52</v>
      </c>
      <c r="W807" t="str" cm="1">
        <f t="array" aca="1" ref="W807" ca="1">_xlfn.IFS(Table4[[#This Row],[Age]]&lt;25, "Under 25",Table4[[#This Row],[Age]]=34, "25-34", Table4[[#This Row],[Age]]&lt;=49, "35-49", Table4[[#This Row],[Age]]&lt;=64, "50-64", Table4[[#This Row],[Age]]&gt;=65, "65+")</f>
        <v>50-64</v>
      </c>
      <c r="X807" t="str">
        <f>_xlfn.XLOOKUP(Table4[[#This Row],[StoreID]],Stores!A:A,Stores!B:B, "Not found")</f>
        <v>MegaMart Peckmouth</v>
      </c>
      <c r="Y807" t="str">
        <f>_xlfn.XLOOKUP(Table4[[#This Row],[StoreID]],Stores!A:A,Stores!C:C, "Not Found")</f>
        <v>Peckmouth</v>
      </c>
      <c r="Z807" t="str">
        <f>_xlfn.XLOOKUP(Table4[[#This Row],[StoreID]],Stores!A:A,Stores!D:D, "Not Found")</f>
        <v>East</v>
      </c>
    </row>
    <row r="808" spans="1:26">
      <c r="A808" t="s">
        <v>1674</v>
      </c>
      <c r="B808" s="1">
        <v>45600</v>
      </c>
      <c r="C808" t="s">
        <v>137</v>
      </c>
      <c r="D808" t="s">
        <v>826</v>
      </c>
      <c r="E808" t="s">
        <v>839</v>
      </c>
      <c r="F808">
        <v>4</v>
      </c>
      <c r="G808">
        <v>0.15</v>
      </c>
      <c r="H808" t="s">
        <v>868</v>
      </c>
      <c r="I808" s="4">
        <f>Table4[[#This Row],[Quantity]]*Table4[[#This Row],[UnitPrice]]</f>
        <v>4178.5600000000004</v>
      </c>
      <c r="J808" s="4">
        <f>Table4[[#This Row],[Gross Revenue]]*(1-Table4[[#This Row],[Discount]])</f>
        <v>3551.7760000000003</v>
      </c>
      <c r="K808" s="4">
        <f>Table4[[#This Row],[Quantity]]*Table4[[#This Row],[CostPrice]]</f>
        <v>3100.28</v>
      </c>
      <c r="L808" s="4">
        <f>Table4[[#This Row],[Net Revenue]]-Table4[[#This Row],[Total Cost]]</f>
        <v>451.49600000000009</v>
      </c>
      <c r="M808" t="str">
        <f>_xlfn.XLOOKUP(Table4[[#This Row],[ProductID]], Products!A:A,Products!B:B, "Not Found")</f>
        <v>Maybe Footwear</v>
      </c>
      <c r="N808" t="str">
        <f>TEXT(Table4[[#This Row],[Date]], "mmm")</f>
        <v>Nov</v>
      </c>
      <c r="O808" t="str">
        <f>TEXT(Table4[[#This Row],[Date]], "yyyy")</f>
        <v>2024</v>
      </c>
      <c r="P808" t="str">
        <f>_xlfn.XLOOKUP(Table4[[#This Row],[ProductID]],Products!A:A,Products!C:C, "Not Found")</f>
        <v>Fashion</v>
      </c>
      <c r="Q808" t="str">
        <f>_xlfn.XLOOKUP(Table4[[#This Row],[ProductID]],Products!A:A,Products!D:D,"Not Found")</f>
        <v>Footwear</v>
      </c>
      <c r="R808">
        <f>_xlfn.XLOOKUP(Table4[[#This Row],[ProductID]],Products!A:A,Products!E:E,"Not Found")</f>
        <v>1044.6400000000001</v>
      </c>
      <c r="S808">
        <f>_xlfn.XLOOKUP(Table4[[#This Row],[ProductID]],Products!A:A,Products!F:F, "Not Found")</f>
        <v>775.07</v>
      </c>
      <c r="T808" t="str">
        <f>_xlfn.XLOOKUP(Table4[[#This Row],[CustomerID]],Customers!A:A,Customers!D:D, "Not Found")</f>
        <v>F</v>
      </c>
      <c r="U808" s="6">
        <f>_xlfn.XLOOKUP(Table4[[#This Row],[CustomerID]],Customers!A:A,Customers!E:E, "Not Found")</f>
        <v>33347</v>
      </c>
      <c r="V808">
        <f ca="1">DATEDIF(Table4[[#This Row],[CustomerBirthday]], TODAY(), "Y")</f>
        <v>35</v>
      </c>
      <c r="W808" t="str" cm="1">
        <f t="array" aca="1" ref="W808" ca="1">_xlfn.IFS(Table4[[#This Row],[Age]]&lt;25, "Under 25",Table4[[#This Row],[Age]]=34, "25-34", Table4[[#This Row],[Age]]&lt;=49, "35-49", Table4[[#This Row],[Age]]&lt;=64, "50-64", Table4[[#This Row],[Age]]&gt;=65, "65+")</f>
        <v>35-49</v>
      </c>
      <c r="X808" t="str">
        <f>_xlfn.XLOOKUP(Table4[[#This Row],[StoreID]],Stores!A:A,Stores!B:B, "Not found")</f>
        <v>MegaMart New Michele</v>
      </c>
      <c r="Y808" t="str">
        <f>_xlfn.XLOOKUP(Table4[[#This Row],[StoreID]],Stores!A:A,Stores!C:C, "Not Found")</f>
        <v>New Michele</v>
      </c>
      <c r="Z808" t="str">
        <f>_xlfn.XLOOKUP(Table4[[#This Row],[StoreID]],Stores!A:A,Stores!D:D, "Not Found")</f>
        <v>West</v>
      </c>
    </row>
    <row r="809" spans="1:26">
      <c r="A809" t="s">
        <v>1675</v>
      </c>
      <c r="B809" s="1">
        <v>45369</v>
      </c>
      <c r="C809" t="s">
        <v>347</v>
      </c>
      <c r="D809" t="s">
        <v>728</v>
      </c>
      <c r="E809" t="s">
        <v>839</v>
      </c>
      <c r="F809">
        <v>4</v>
      </c>
      <c r="G809">
        <v>0</v>
      </c>
      <c r="H809" t="s">
        <v>871</v>
      </c>
      <c r="I809" s="4">
        <f>Table4[[#This Row],[Quantity]]*Table4[[#This Row],[UnitPrice]]</f>
        <v>1272.2</v>
      </c>
      <c r="J809" s="4">
        <f>Table4[[#This Row],[Gross Revenue]]*(1-Table4[[#This Row],[Discount]])</f>
        <v>1272.2</v>
      </c>
      <c r="K809" s="4">
        <f>Table4[[#This Row],[Quantity]]*Table4[[#This Row],[CostPrice]]</f>
        <v>749.36</v>
      </c>
      <c r="L809" s="4">
        <f>Table4[[#This Row],[Net Revenue]]-Table4[[#This Row],[Total Cost]]</f>
        <v>522.84</v>
      </c>
      <c r="M809" t="str">
        <f>_xlfn.XLOOKUP(Table4[[#This Row],[ProductID]], Products!A:A,Products!B:B, "Not Found")</f>
        <v>Company Fruits</v>
      </c>
      <c r="N809" t="str">
        <f>TEXT(Table4[[#This Row],[Date]], "mmm")</f>
        <v>Mar</v>
      </c>
      <c r="O809" t="str">
        <f>TEXT(Table4[[#This Row],[Date]], "yyyy")</f>
        <v>2024</v>
      </c>
      <c r="P809" t="str">
        <f>_xlfn.XLOOKUP(Table4[[#This Row],[ProductID]],Products!A:A,Products!C:C, "Not Found")</f>
        <v>Groceries</v>
      </c>
      <c r="Q809" t="str">
        <f>_xlfn.XLOOKUP(Table4[[#This Row],[ProductID]],Products!A:A,Products!D:D,"Not Found")</f>
        <v>Fruits</v>
      </c>
      <c r="R809">
        <f>_xlfn.XLOOKUP(Table4[[#This Row],[ProductID]],Products!A:A,Products!E:E,"Not Found")</f>
        <v>318.05</v>
      </c>
      <c r="S809">
        <f>_xlfn.XLOOKUP(Table4[[#This Row],[ProductID]],Products!A:A,Products!F:F, "Not Found")</f>
        <v>187.34</v>
      </c>
      <c r="T809" t="str">
        <f>_xlfn.XLOOKUP(Table4[[#This Row],[CustomerID]],Customers!A:A,Customers!D:D, "Not Found")</f>
        <v>F</v>
      </c>
      <c r="U809" s="6">
        <f>_xlfn.XLOOKUP(Table4[[#This Row],[CustomerID]],Customers!A:A,Customers!E:E, "Not Found")</f>
        <v>37223</v>
      </c>
      <c r="V809">
        <f ca="1">DATEDIF(Table4[[#This Row],[CustomerBirthday]], TODAY(), "Y")</f>
        <v>24</v>
      </c>
      <c r="W809" t="str" cm="1">
        <f t="array" aca="1" ref="W809" ca="1">_xlfn.IFS(Table4[[#This Row],[Age]]&lt;25, "Under 25",Table4[[#This Row],[Age]]=34, "25-34", Table4[[#This Row],[Age]]&lt;=49, "35-49", Table4[[#This Row],[Age]]&lt;=64, "50-64", Table4[[#This Row],[Age]]&gt;=65, "65+")</f>
        <v>Under 25</v>
      </c>
      <c r="X809" t="str">
        <f>_xlfn.XLOOKUP(Table4[[#This Row],[StoreID]],Stores!A:A,Stores!B:B, "Not found")</f>
        <v>MegaMart New Michele</v>
      </c>
      <c r="Y809" t="str">
        <f>_xlfn.XLOOKUP(Table4[[#This Row],[StoreID]],Stores!A:A,Stores!C:C, "Not Found")</f>
        <v>New Michele</v>
      </c>
      <c r="Z809" t="str">
        <f>_xlfn.XLOOKUP(Table4[[#This Row],[StoreID]],Stores!A:A,Stores!D:D, "Not Found")</f>
        <v>West</v>
      </c>
    </row>
    <row r="810" spans="1:26">
      <c r="A810" t="s">
        <v>1676</v>
      </c>
      <c r="B810" s="1">
        <v>45819</v>
      </c>
      <c r="C810" t="s">
        <v>593</v>
      </c>
      <c r="D810" t="s">
        <v>808</v>
      </c>
      <c r="E810" t="s">
        <v>846</v>
      </c>
      <c r="F810">
        <v>1</v>
      </c>
      <c r="G810">
        <v>0.1</v>
      </c>
      <c r="H810" t="s">
        <v>871</v>
      </c>
      <c r="I810" s="4">
        <f>Table4[[#This Row],[Quantity]]*Table4[[#This Row],[UnitPrice]]</f>
        <v>1635.01</v>
      </c>
      <c r="J810" s="4">
        <f>Table4[[#This Row],[Gross Revenue]]*(1-Table4[[#This Row],[Discount]])</f>
        <v>1471.509</v>
      </c>
      <c r="K810" s="4">
        <f>Table4[[#This Row],[Quantity]]*Table4[[#This Row],[CostPrice]]</f>
        <v>1043.29</v>
      </c>
      <c r="L810" s="4">
        <f>Table4[[#This Row],[Net Revenue]]-Table4[[#This Row],[Total Cost]]</f>
        <v>428.21900000000005</v>
      </c>
      <c r="M810" t="str">
        <f>_xlfn.XLOOKUP(Table4[[#This Row],[ProductID]], Products!A:A,Products!B:B, "Not Found")</f>
        <v>Present Television</v>
      </c>
      <c r="N810" t="str">
        <f>TEXT(Table4[[#This Row],[Date]], "mmm")</f>
        <v>Jun</v>
      </c>
      <c r="O810" t="str">
        <f>TEXT(Table4[[#This Row],[Date]], "yyyy")</f>
        <v>2025</v>
      </c>
      <c r="P810" t="str">
        <f>_xlfn.XLOOKUP(Table4[[#This Row],[ProductID]],Products!A:A,Products!C:C, "Not Found")</f>
        <v>Electronics</v>
      </c>
      <c r="Q810" t="str">
        <f>_xlfn.XLOOKUP(Table4[[#This Row],[ProductID]],Products!A:A,Products!D:D,"Not Found")</f>
        <v>Television</v>
      </c>
      <c r="R810">
        <f>_xlfn.XLOOKUP(Table4[[#This Row],[ProductID]],Products!A:A,Products!E:E,"Not Found")</f>
        <v>1635.01</v>
      </c>
      <c r="S810">
        <f>_xlfn.XLOOKUP(Table4[[#This Row],[ProductID]],Products!A:A,Products!F:F, "Not Found")</f>
        <v>1043.29</v>
      </c>
      <c r="T810" t="str">
        <f>_xlfn.XLOOKUP(Table4[[#This Row],[CustomerID]],Customers!A:A,Customers!D:D, "Not Found")</f>
        <v>F</v>
      </c>
      <c r="U810" s="6">
        <f>_xlfn.XLOOKUP(Table4[[#This Row],[CustomerID]],Customers!A:A,Customers!E:E, "Not Found")</f>
        <v>37024</v>
      </c>
      <c r="V810">
        <f ca="1">DATEDIF(Table4[[#This Row],[CustomerBirthday]], TODAY(), "Y")</f>
        <v>25</v>
      </c>
      <c r="W810" t="str" cm="1">
        <f t="array" aca="1" ref="W810" ca="1">_xlfn.IFS(Table4[[#This Row],[Age]]&lt;25, "Under 25",Table4[[#This Row],[Age]]=34, "25-34", Table4[[#This Row],[Age]]&lt;=49, "35-49", Table4[[#This Row],[Age]]&lt;=64, "50-64", Table4[[#This Row],[Age]]&gt;=65, "65+")</f>
        <v>35-49</v>
      </c>
      <c r="X810" t="str">
        <f>_xlfn.XLOOKUP(Table4[[#This Row],[StoreID]],Stores!A:A,Stores!B:B, "Not found")</f>
        <v>MegaMart Johnmouth</v>
      </c>
      <c r="Y810" t="str">
        <f>_xlfn.XLOOKUP(Table4[[#This Row],[StoreID]],Stores!A:A,Stores!C:C, "Not Found")</f>
        <v>Johnmouth</v>
      </c>
      <c r="Z810" t="str">
        <f>_xlfn.XLOOKUP(Table4[[#This Row],[StoreID]],Stores!A:A,Stores!D:D, "Not Found")</f>
        <v>East</v>
      </c>
    </row>
    <row r="811" spans="1:26">
      <c r="A811" t="s">
        <v>1677</v>
      </c>
      <c r="B811" s="1">
        <v>45749</v>
      </c>
      <c r="C811" t="s">
        <v>503</v>
      </c>
      <c r="D811" t="s">
        <v>734</v>
      </c>
      <c r="E811" t="s">
        <v>835</v>
      </c>
      <c r="F811">
        <v>3</v>
      </c>
      <c r="G811">
        <v>0</v>
      </c>
      <c r="H811" t="s">
        <v>875</v>
      </c>
      <c r="I811" s="4">
        <f>Table4[[#This Row],[Quantity]]*Table4[[#This Row],[UnitPrice]]</f>
        <v>329.34000000000003</v>
      </c>
      <c r="J811" s="4">
        <f>Table4[[#This Row],[Gross Revenue]]*(1-Table4[[#This Row],[Discount]])</f>
        <v>329.34000000000003</v>
      </c>
      <c r="K811" s="4">
        <f>Table4[[#This Row],[Quantity]]*Table4[[#This Row],[CostPrice]]</f>
        <v>211.77</v>
      </c>
      <c r="L811" s="4">
        <f>Table4[[#This Row],[Net Revenue]]-Table4[[#This Row],[Total Cost]]</f>
        <v>117.57000000000002</v>
      </c>
      <c r="M811" t="str">
        <f>_xlfn.XLOOKUP(Table4[[#This Row],[ProductID]], Products!A:A,Products!B:B, "Not Found")</f>
        <v>Recognize Footwear</v>
      </c>
      <c r="N811" t="str">
        <f>TEXT(Table4[[#This Row],[Date]], "mmm")</f>
        <v>Apr</v>
      </c>
      <c r="O811" t="str">
        <f>TEXT(Table4[[#This Row],[Date]], "yyyy")</f>
        <v>2025</v>
      </c>
      <c r="P811" t="str">
        <f>_xlfn.XLOOKUP(Table4[[#This Row],[ProductID]],Products!A:A,Products!C:C, "Not Found")</f>
        <v>Fashion</v>
      </c>
      <c r="Q811" t="str">
        <f>_xlfn.XLOOKUP(Table4[[#This Row],[ProductID]],Products!A:A,Products!D:D,"Not Found")</f>
        <v>Footwear</v>
      </c>
      <c r="R811">
        <f>_xlfn.XLOOKUP(Table4[[#This Row],[ProductID]],Products!A:A,Products!E:E,"Not Found")</f>
        <v>109.78</v>
      </c>
      <c r="S811">
        <f>_xlfn.XLOOKUP(Table4[[#This Row],[ProductID]],Products!A:A,Products!F:F, "Not Found")</f>
        <v>70.59</v>
      </c>
      <c r="T811" t="str">
        <f>_xlfn.XLOOKUP(Table4[[#This Row],[CustomerID]],Customers!A:A,Customers!D:D, "Not Found")</f>
        <v>F</v>
      </c>
      <c r="U811" s="6">
        <f>_xlfn.XLOOKUP(Table4[[#This Row],[CustomerID]],Customers!A:A,Customers!E:E, "Not Found")</f>
        <v>22552</v>
      </c>
      <c r="V811">
        <f ca="1">DATEDIF(Table4[[#This Row],[CustomerBirthday]], TODAY(), "Y")</f>
        <v>64</v>
      </c>
      <c r="W811" t="str" cm="1">
        <f t="array" aca="1" ref="W811" ca="1">_xlfn.IFS(Table4[[#This Row],[Age]]&lt;25, "Under 25",Table4[[#This Row],[Age]]=34, "25-34", Table4[[#This Row],[Age]]&lt;=49, "35-49", Table4[[#This Row],[Age]]&lt;=64, "50-64", Table4[[#This Row],[Age]]&gt;=65, "65+")</f>
        <v>50-64</v>
      </c>
      <c r="X811" t="str">
        <f>_xlfn.XLOOKUP(Table4[[#This Row],[StoreID]],Stores!A:A,Stores!B:B, "Not found")</f>
        <v>MegaMart Peckmouth</v>
      </c>
      <c r="Y811" t="str">
        <f>_xlfn.XLOOKUP(Table4[[#This Row],[StoreID]],Stores!A:A,Stores!C:C, "Not Found")</f>
        <v>Peckmouth</v>
      </c>
      <c r="Z811" t="str">
        <f>_xlfn.XLOOKUP(Table4[[#This Row],[StoreID]],Stores!A:A,Stores!D:D, "Not Found")</f>
        <v>East</v>
      </c>
    </row>
    <row r="812" spans="1:26">
      <c r="A812" t="s">
        <v>1678</v>
      </c>
      <c r="B812" s="1">
        <v>45571</v>
      </c>
      <c r="C812" t="s">
        <v>24</v>
      </c>
      <c r="D812" t="s">
        <v>790</v>
      </c>
      <c r="E812" t="s">
        <v>846</v>
      </c>
      <c r="F812">
        <v>1</v>
      </c>
      <c r="G812">
        <v>0.15</v>
      </c>
      <c r="H812" t="s">
        <v>871</v>
      </c>
      <c r="I812" s="4">
        <f>Table4[[#This Row],[Quantity]]*Table4[[#This Row],[UnitPrice]]</f>
        <v>304.70999999999998</v>
      </c>
      <c r="J812" s="4">
        <f>Table4[[#This Row],[Gross Revenue]]*(1-Table4[[#This Row],[Discount]])</f>
        <v>259.00349999999997</v>
      </c>
      <c r="K812" s="4">
        <f>Table4[[#This Row],[Quantity]]*Table4[[#This Row],[CostPrice]]</f>
        <v>164.01</v>
      </c>
      <c r="L812" s="4">
        <f>Table4[[#This Row],[Net Revenue]]-Table4[[#This Row],[Total Cost]]</f>
        <v>94.993499999999983</v>
      </c>
      <c r="M812" t="str">
        <f>_xlfn.XLOOKUP(Table4[[#This Row],[ProductID]], Products!A:A,Products!B:B, "Not Found")</f>
        <v>Difficult Vegetables</v>
      </c>
      <c r="N812" t="str">
        <f>TEXT(Table4[[#This Row],[Date]], "mmm")</f>
        <v>Oct</v>
      </c>
      <c r="O812" t="str">
        <f>TEXT(Table4[[#This Row],[Date]], "yyyy")</f>
        <v>2024</v>
      </c>
      <c r="P812" t="str">
        <f>_xlfn.XLOOKUP(Table4[[#This Row],[ProductID]],Products!A:A,Products!C:C, "Not Found")</f>
        <v>Groceries</v>
      </c>
      <c r="Q812" t="str">
        <f>_xlfn.XLOOKUP(Table4[[#This Row],[ProductID]],Products!A:A,Products!D:D,"Not Found")</f>
        <v>Vegetables</v>
      </c>
      <c r="R812">
        <f>_xlfn.XLOOKUP(Table4[[#This Row],[ProductID]],Products!A:A,Products!E:E,"Not Found")</f>
        <v>304.70999999999998</v>
      </c>
      <c r="S812">
        <f>_xlfn.XLOOKUP(Table4[[#This Row],[ProductID]],Products!A:A,Products!F:F, "Not Found")</f>
        <v>164.01</v>
      </c>
      <c r="T812" t="str">
        <f>_xlfn.XLOOKUP(Table4[[#This Row],[CustomerID]],Customers!A:A,Customers!D:D, "Not Found")</f>
        <v>M</v>
      </c>
      <c r="U812" s="6">
        <f>_xlfn.XLOOKUP(Table4[[#This Row],[CustomerID]],Customers!A:A,Customers!E:E, "Not Found")</f>
        <v>33773</v>
      </c>
      <c r="V812">
        <f ca="1">DATEDIF(Table4[[#This Row],[CustomerBirthday]], TODAY(), "Y")</f>
        <v>34</v>
      </c>
      <c r="W812" t="str" cm="1">
        <f t="array" aca="1" ref="W812" ca="1">_xlfn.IFS(Table4[[#This Row],[Age]]&lt;25, "Under 25",Table4[[#This Row],[Age]]=34, "25-34", Table4[[#This Row],[Age]]&lt;=49, "35-49", Table4[[#This Row],[Age]]&lt;=64, "50-64", Table4[[#This Row],[Age]]&gt;=65, "65+")</f>
        <v>25-34</v>
      </c>
      <c r="X812" t="str">
        <f>_xlfn.XLOOKUP(Table4[[#This Row],[StoreID]],Stores!A:A,Stores!B:B, "Not found")</f>
        <v>MegaMart Johnmouth</v>
      </c>
      <c r="Y812" t="str">
        <f>_xlfn.XLOOKUP(Table4[[#This Row],[StoreID]],Stores!A:A,Stores!C:C, "Not Found")</f>
        <v>Johnmouth</v>
      </c>
      <c r="Z812" t="str">
        <f>_xlfn.XLOOKUP(Table4[[#This Row],[StoreID]],Stores!A:A,Stores!D:D, "Not Found")</f>
        <v>East</v>
      </c>
    </row>
    <row r="813" spans="1:26">
      <c r="A813" t="s">
        <v>1679</v>
      </c>
      <c r="B813" s="1">
        <v>45413</v>
      </c>
      <c r="C813" t="s">
        <v>44</v>
      </c>
      <c r="D813" t="s">
        <v>764</v>
      </c>
      <c r="E813" t="s">
        <v>846</v>
      </c>
      <c r="F813">
        <v>3</v>
      </c>
      <c r="G813">
        <v>0.15</v>
      </c>
      <c r="H813" t="s">
        <v>871</v>
      </c>
      <c r="I813" s="4">
        <f>Table4[[#This Row],[Quantity]]*Table4[[#This Row],[UnitPrice]]</f>
        <v>971.76</v>
      </c>
      <c r="J813" s="4">
        <f>Table4[[#This Row],[Gross Revenue]]*(1-Table4[[#This Row],[Discount]])</f>
        <v>825.99599999999998</v>
      </c>
      <c r="K813" s="4">
        <f>Table4[[#This Row],[Quantity]]*Table4[[#This Row],[CostPrice]]</f>
        <v>728.93999999999994</v>
      </c>
      <c r="L813" s="4">
        <f>Table4[[#This Row],[Net Revenue]]-Table4[[#This Row],[Total Cost]]</f>
        <v>97.05600000000004</v>
      </c>
      <c r="M813" t="str">
        <f>_xlfn.XLOOKUP(Table4[[#This Row],[ProductID]], Products!A:A,Products!B:B, "Not Found")</f>
        <v>Simple Accessories</v>
      </c>
      <c r="N813" t="str">
        <f>TEXT(Table4[[#This Row],[Date]], "mmm")</f>
        <v>May</v>
      </c>
      <c r="O813" t="str">
        <f>TEXT(Table4[[#This Row],[Date]], "yyyy")</f>
        <v>2024</v>
      </c>
      <c r="P813" t="str">
        <f>_xlfn.XLOOKUP(Table4[[#This Row],[ProductID]],Products!A:A,Products!C:C, "Not Found")</f>
        <v>Fashion</v>
      </c>
      <c r="Q813" t="str">
        <f>_xlfn.XLOOKUP(Table4[[#This Row],[ProductID]],Products!A:A,Products!D:D,"Not Found")</f>
        <v>Accessories</v>
      </c>
      <c r="R813">
        <f>_xlfn.XLOOKUP(Table4[[#This Row],[ProductID]],Products!A:A,Products!E:E,"Not Found")</f>
        <v>323.92</v>
      </c>
      <c r="S813">
        <f>_xlfn.XLOOKUP(Table4[[#This Row],[ProductID]],Products!A:A,Products!F:F, "Not Found")</f>
        <v>242.98</v>
      </c>
      <c r="T813" t="str">
        <f>_xlfn.XLOOKUP(Table4[[#This Row],[CustomerID]],Customers!A:A,Customers!D:D, "Not Found")</f>
        <v>M</v>
      </c>
      <c r="U813" s="6">
        <f>_xlfn.XLOOKUP(Table4[[#This Row],[CustomerID]],Customers!A:A,Customers!E:E, "Not Found")</f>
        <v>28106</v>
      </c>
      <c r="V813">
        <f ca="1">DATEDIF(Table4[[#This Row],[CustomerBirthday]], TODAY(), "Y")</f>
        <v>49</v>
      </c>
      <c r="W813" t="str" cm="1">
        <f t="array" aca="1" ref="W813" ca="1">_xlfn.IFS(Table4[[#This Row],[Age]]&lt;25, "Under 25",Table4[[#This Row],[Age]]=34, "25-34", Table4[[#This Row],[Age]]&lt;=49, "35-49", Table4[[#This Row],[Age]]&lt;=64, "50-64", Table4[[#This Row],[Age]]&gt;=65, "65+")</f>
        <v>35-49</v>
      </c>
      <c r="X813" t="str">
        <f>_xlfn.XLOOKUP(Table4[[#This Row],[StoreID]],Stores!A:A,Stores!B:B, "Not found")</f>
        <v>MegaMart Johnmouth</v>
      </c>
      <c r="Y813" t="str">
        <f>_xlfn.XLOOKUP(Table4[[#This Row],[StoreID]],Stores!A:A,Stores!C:C, "Not Found")</f>
        <v>Johnmouth</v>
      </c>
      <c r="Z813" t="str">
        <f>_xlfn.XLOOKUP(Table4[[#This Row],[StoreID]],Stores!A:A,Stores!D:D, "Not Found")</f>
        <v>East</v>
      </c>
    </row>
    <row r="814" spans="1:26">
      <c r="A814" t="s">
        <v>1680</v>
      </c>
      <c r="B814" s="1">
        <v>45289</v>
      </c>
      <c r="C814" t="s">
        <v>355</v>
      </c>
      <c r="D814" t="s">
        <v>796</v>
      </c>
      <c r="E814" t="s">
        <v>842</v>
      </c>
      <c r="F814">
        <v>2</v>
      </c>
      <c r="G814">
        <v>0.1</v>
      </c>
      <c r="H814" t="s">
        <v>871</v>
      </c>
      <c r="I814" s="4">
        <f>Table4[[#This Row],[Quantity]]*Table4[[#This Row],[UnitPrice]]</f>
        <v>3124.86</v>
      </c>
      <c r="J814" s="4">
        <f>Table4[[#This Row],[Gross Revenue]]*(1-Table4[[#This Row],[Discount]])</f>
        <v>2812.3740000000003</v>
      </c>
      <c r="K814" s="4">
        <f>Table4[[#This Row],[Quantity]]*Table4[[#This Row],[CostPrice]]</f>
        <v>2391.2600000000002</v>
      </c>
      <c r="L814" s="4">
        <f>Table4[[#This Row],[Net Revenue]]-Table4[[#This Row],[Total Cost]]</f>
        <v>421.11400000000003</v>
      </c>
      <c r="M814" t="str">
        <f>_xlfn.XLOOKUP(Table4[[#This Row],[ProductID]], Products!A:A,Products!B:B, "Not Found")</f>
        <v>Chair Laptop</v>
      </c>
      <c r="N814" t="str">
        <f>TEXT(Table4[[#This Row],[Date]], "mmm")</f>
        <v>Dec</v>
      </c>
      <c r="O814" t="str">
        <f>TEXT(Table4[[#This Row],[Date]], "yyyy")</f>
        <v>2023</v>
      </c>
      <c r="P814" t="str">
        <f>_xlfn.XLOOKUP(Table4[[#This Row],[ProductID]],Products!A:A,Products!C:C, "Not Found")</f>
        <v>Electronics</v>
      </c>
      <c r="Q814" t="str">
        <f>_xlfn.XLOOKUP(Table4[[#This Row],[ProductID]],Products!A:A,Products!D:D,"Not Found")</f>
        <v>Laptop</v>
      </c>
      <c r="R814">
        <f>_xlfn.XLOOKUP(Table4[[#This Row],[ProductID]],Products!A:A,Products!E:E,"Not Found")</f>
        <v>1562.43</v>
      </c>
      <c r="S814">
        <f>_xlfn.XLOOKUP(Table4[[#This Row],[ProductID]],Products!A:A,Products!F:F, "Not Found")</f>
        <v>1195.6300000000001</v>
      </c>
      <c r="T814" t="str">
        <f>_xlfn.XLOOKUP(Table4[[#This Row],[CustomerID]],Customers!A:A,Customers!D:D, "Not Found")</f>
        <v>M</v>
      </c>
      <c r="U814" s="6">
        <f>_xlfn.XLOOKUP(Table4[[#This Row],[CustomerID]],Customers!A:A,Customers!E:E, "Not Found")</f>
        <v>22937</v>
      </c>
      <c r="V814">
        <f ca="1">DATEDIF(Table4[[#This Row],[CustomerBirthday]], TODAY(), "Y")</f>
        <v>63</v>
      </c>
      <c r="W814" t="str" cm="1">
        <f t="array" aca="1" ref="W814" ca="1">_xlfn.IFS(Table4[[#This Row],[Age]]&lt;25, "Under 25",Table4[[#This Row],[Age]]=34, "25-34", Table4[[#This Row],[Age]]&lt;=49, "35-49", Table4[[#This Row],[Age]]&lt;=64, "50-64", Table4[[#This Row],[Age]]&gt;=65, "65+")</f>
        <v>50-64</v>
      </c>
      <c r="X814" t="str">
        <f>_xlfn.XLOOKUP(Table4[[#This Row],[StoreID]],Stores!A:A,Stores!B:B, "Not found")</f>
        <v>MegaMart Brianahaven</v>
      </c>
      <c r="Y814" t="str">
        <f>_xlfn.XLOOKUP(Table4[[#This Row],[StoreID]],Stores!A:A,Stores!C:C, "Not Found")</f>
        <v>Brianahaven</v>
      </c>
      <c r="Z814" t="str">
        <f>_xlfn.XLOOKUP(Table4[[#This Row],[StoreID]],Stores!A:A,Stores!D:D, "Not Found")</f>
        <v>North</v>
      </c>
    </row>
    <row r="815" spans="1:26">
      <c r="A815" t="s">
        <v>1681</v>
      </c>
      <c r="B815" s="1">
        <v>45335</v>
      </c>
      <c r="C815" t="s">
        <v>442</v>
      </c>
      <c r="D815" t="s">
        <v>806</v>
      </c>
      <c r="E815" t="s">
        <v>846</v>
      </c>
      <c r="F815">
        <v>5</v>
      </c>
      <c r="G815">
        <v>0</v>
      </c>
      <c r="H815" t="s">
        <v>868</v>
      </c>
      <c r="I815" s="4">
        <f>Table4[[#This Row],[Quantity]]*Table4[[#This Row],[UnitPrice]]</f>
        <v>8728.0499999999993</v>
      </c>
      <c r="J815" s="4">
        <f>Table4[[#This Row],[Gross Revenue]]*(1-Table4[[#This Row],[Discount]])</f>
        <v>8728.0499999999993</v>
      </c>
      <c r="K815" s="4">
        <f>Table4[[#This Row],[Quantity]]*Table4[[#This Row],[CostPrice]]</f>
        <v>6612.2000000000007</v>
      </c>
      <c r="L815" s="4">
        <f>Table4[[#This Row],[Net Revenue]]-Table4[[#This Row],[Total Cost]]</f>
        <v>2115.8499999999985</v>
      </c>
      <c r="M815" t="str">
        <f>_xlfn.XLOOKUP(Table4[[#This Row],[ProductID]], Products!A:A,Products!B:B, "Not Found")</f>
        <v>Piece Headphones</v>
      </c>
      <c r="N815" t="str">
        <f>TEXT(Table4[[#This Row],[Date]], "mmm")</f>
        <v>Feb</v>
      </c>
      <c r="O815" t="str">
        <f>TEXT(Table4[[#This Row],[Date]], "yyyy")</f>
        <v>2024</v>
      </c>
      <c r="P815" t="str">
        <f>_xlfn.XLOOKUP(Table4[[#This Row],[ProductID]],Products!A:A,Products!C:C, "Not Found")</f>
        <v>Electronics</v>
      </c>
      <c r="Q815" t="str">
        <f>_xlfn.XLOOKUP(Table4[[#This Row],[ProductID]],Products!A:A,Products!D:D,"Not Found")</f>
        <v>Headphones</v>
      </c>
      <c r="R815">
        <f>_xlfn.XLOOKUP(Table4[[#This Row],[ProductID]],Products!A:A,Products!E:E,"Not Found")</f>
        <v>1745.61</v>
      </c>
      <c r="S815">
        <f>_xlfn.XLOOKUP(Table4[[#This Row],[ProductID]],Products!A:A,Products!F:F, "Not Found")</f>
        <v>1322.44</v>
      </c>
      <c r="T815" t="str">
        <f>_xlfn.XLOOKUP(Table4[[#This Row],[CustomerID]],Customers!A:A,Customers!D:D, "Not Found")</f>
        <v>M</v>
      </c>
      <c r="U815" s="6">
        <f>_xlfn.XLOOKUP(Table4[[#This Row],[CustomerID]],Customers!A:A,Customers!E:E, "Not Found")</f>
        <v>33450</v>
      </c>
      <c r="V815">
        <f ca="1">DATEDIF(Table4[[#This Row],[CustomerBirthday]], TODAY(), "Y")</f>
        <v>34</v>
      </c>
      <c r="W815" t="str" cm="1">
        <f t="array" aca="1" ref="W815" ca="1">_xlfn.IFS(Table4[[#This Row],[Age]]&lt;25, "Under 25",Table4[[#This Row],[Age]]=34, "25-34", Table4[[#This Row],[Age]]&lt;=49, "35-49", Table4[[#This Row],[Age]]&lt;=64, "50-64", Table4[[#This Row],[Age]]&gt;=65, "65+")</f>
        <v>25-34</v>
      </c>
      <c r="X815" t="str">
        <f>_xlfn.XLOOKUP(Table4[[#This Row],[StoreID]],Stores!A:A,Stores!B:B, "Not found")</f>
        <v>MegaMart Johnmouth</v>
      </c>
      <c r="Y815" t="str">
        <f>_xlfn.XLOOKUP(Table4[[#This Row],[StoreID]],Stores!A:A,Stores!C:C, "Not Found")</f>
        <v>Johnmouth</v>
      </c>
      <c r="Z815" t="str">
        <f>_xlfn.XLOOKUP(Table4[[#This Row],[StoreID]],Stores!A:A,Stores!D:D, "Not Found")</f>
        <v>East</v>
      </c>
    </row>
    <row r="816" spans="1:26">
      <c r="A816" t="s">
        <v>1682</v>
      </c>
      <c r="B816" s="1">
        <v>45673</v>
      </c>
      <c r="C816" t="s">
        <v>355</v>
      </c>
      <c r="D816" t="s">
        <v>722</v>
      </c>
      <c r="E816" t="s">
        <v>846</v>
      </c>
      <c r="F816">
        <v>1</v>
      </c>
      <c r="G816">
        <v>0.05</v>
      </c>
      <c r="H816" t="s">
        <v>871</v>
      </c>
      <c r="I816" s="4">
        <f>Table4[[#This Row],[Quantity]]*Table4[[#This Row],[UnitPrice]]</f>
        <v>1853.77</v>
      </c>
      <c r="J816" s="4">
        <f>Table4[[#This Row],[Gross Revenue]]*(1-Table4[[#This Row],[Discount]])</f>
        <v>1761.0815</v>
      </c>
      <c r="K816" s="4">
        <f>Table4[[#This Row],[Quantity]]*Table4[[#This Row],[CostPrice]]</f>
        <v>1363.52</v>
      </c>
      <c r="L816" s="4">
        <f>Table4[[#This Row],[Net Revenue]]-Table4[[#This Row],[Total Cost]]</f>
        <v>397.56150000000002</v>
      </c>
      <c r="M816" t="str">
        <f>_xlfn.XLOOKUP(Table4[[#This Row],[ProductID]], Products!A:A,Products!B:B, "Not Found")</f>
        <v>Four Accessories</v>
      </c>
      <c r="N816" t="str">
        <f>TEXT(Table4[[#This Row],[Date]], "mmm")</f>
        <v>Jan</v>
      </c>
      <c r="O816" t="str">
        <f>TEXT(Table4[[#This Row],[Date]], "yyyy")</f>
        <v>2025</v>
      </c>
      <c r="P816" t="str">
        <f>_xlfn.XLOOKUP(Table4[[#This Row],[ProductID]],Products!A:A,Products!C:C, "Not Found")</f>
        <v>Fashion</v>
      </c>
      <c r="Q816" t="str">
        <f>_xlfn.XLOOKUP(Table4[[#This Row],[ProductID]],Products!A:A,Products!D:D,"Not Found")</f>
        <v>Accessories</v>
      </c>
      <c r="R816">
        <f>_xlfn.XLOOKUP(Table4[[#This Row],[ProductID]],Products!A:A,Products!E:E,"Not Found")</f>
        <v>1853.77</v>
      </c>
      <c r="S816">
        <f>_xlfn.XLOOKUP(Table4[[#This Row],[ProductID]],Products!A:A,Products!F:F, "Not Found")</f>
        <v>1363.52</v>
      </c>
      <c r="T816" t="str">
        <f>_xlfn.XLOOKUP(Table4[[#This Row],[CustomerID]],Customers!A:A,Customers!D:D, "Not Found")</f>
        <v>M</v>
      </c>
      <c r="U816" s="6">
        <f>_xlfn.XLOOKUP(Table4[[#This Row],[CustomerID]],Customers!A:A,Customers!E:E, "Not Found")</f>
        <v>22937</v>
      </c>
      <c r="V816">
        <f ca="1">DATEDIF(Table4[[#This Row],[CustomerBirthday]], TODAY(), "Y")</f>
        <v>63</v>
      </c>
      <c r="W816" t="str" cm="1">
        <f t="array" aca="1" ref="W816" ca="1">_xlfn.IFS(Table4[[#This Row],[Age]]&lt;25, "Under 25",Table4[[#This Row],[Age]]=34, "25-34", Table4[[#This Row],[Age]]&lt;=49, "35-49", Table4[[#This Row],[Age]]&lt;=64, "50-64", Table4[[#This Row],[Age]]&gt;=65, "65+")</f>
        <v>50-64</v>
      </c>
      <c r="X816" t="str">
        <f>_xlfn.XLOOKUP(Table4[[#This Row],[StoreID]],Stores!A:A,Stores!B:B, "Not found")</f>
        <v>MegaMart Johnmouth</v>
      </c>
      <c r="Y816" t="str">
        <f>_xlfn.XLOOKUP(Table4[[#This Row],[StoreID]],Stores!A:A,Stores!C:C, "Not Found")</f>
        <v>Johnmouth</v>
      </c>
      <c r="Z816" t="str">
        <f>_xlfn.XLOOKUP(Table4[[#This Row],[StoreID]],Stores!A:A,Stores!D:D, "Not Found")</f>
        <v>East</v>
      </c>
    </row>
    <row r="817" spans="1:26">
      <c r="A817" t="s">
        <v>1683</v>
      </c>
      <c r="B817" s="1">
        <v>45517</v>
      </c>
      <c r="C817" t="s">
        <v>683</v>
      </c>
      <c r="D817" t="s">
        <v>755</v>
      </c>
      <c r="E817" t="s">
        <v>846</v>
      </c>
      <c r="F817">
        <v>2</v>
      </c>
      <c r="G817">
        <v>0.15</v>
      </c>
      <c r="H817" t="s">
        <v>871</v>
      </c>
      <c r="I817" s="4">
        <f>Table4[[#This Row],[Quantity]]*Table4[[#This Row],[UnitPrice]]</f>
        <v>3717.5</v>
      </c>
      <c r="J817" s="4">
        <f>Table4[[#This Row],[Gross Revenue]]*(1-Table4[[#This Row],[Discount]])</f>
        <v>3159.875</v>
      </c>
      <c r="K817" s="4">
        <f>Table4[[#This Row],[Quantity]]*Table4[[#This Row],[CostPrice]]</f>
        <v>2902.32</v>
      </c>
      <c r="L817" s="4">
        <f>Table4[[#This Row],[Net Revenue]]-Table4[[#This Row],[Total Cost]]</f>
        <v>257.55499999999984</v>
      </c>
      <c r="M817" t="str">
        <f>_xlfn.XLOOKUP(Table4[[#This Row],[ProductID]], Products!A:A,Products!B:B, "Not Found")</f>
        <v>House Accessories</v>
      </c>
      <c r="N817" t="str">
        <f>TEXT(Table4[[#This Row],[Date]], "mmm")</f>
        <v>Aug</v>
      </c>
      <c r="O817" t="str">
        <f>TEXT(Table4[[#This Row],[Date]], "yyyy")</f>
        <v>2024</v>
      </c>
      <c r="P817" t="str">
        <f>_xlfn.XLOOKUP(Table4[[#This Row],[ProductID]],Products!A:A,Products!C:C, "Not Found")</f>
        <v>Fashion</v>
      </c>
      <c r="Q817" t="str">
        <f>_xlfn.XLOOKUP(Table4[[#This Row],[ProductID]],Products!A:A,Products!D:D,"Not Found")</f>
        <v>Accessories</v>
      </c>
      <c r="R817">
        <f>_xlfn.XLOOKUP(Table4[[#This Row],[ProductID]],Products!A:A,Products!E:E,"Not Found")</f>
        <v>1858.75</v>
      </c>
      <c r="S817">
        <f>_xlfn.XLOOKUP(Table4[[#This Row],[ProductID]],Products!A:A,Products!F:F, "Not Found")</f>
        <v>1451.16</v>
      </c>
      <c r="T817" t="str">
        <f>_xlfn.XLOOKUP(Table4[[#This Row],[CustomerID]],Customers!A:A,Customers!D:D, "Not Found")</f>
        <v>M</v>
      </c>
      <c r="U817" s="6">
        <f>_xlfn.XLOOKUP(Table4[[#This Row],[CustomerID]],Customers!A:A,Customers!E:E, "Not Found")</f>
        <v>36771</v>
      </c>
      <c r="V817">
        <f ca="1">DATEDIF(Table4[[#This Row],[CustomerBirthday]], TODAY(), "Y")</f>
        <v>25</v>
      </c>
      <c r="W817" t="str" cm="1">
        <f t="array" aca="1" ref="W817" ca="1">_xlfn.IFS(Table4[[#This Row],[Age]]&lt;25, "Under 25",Table4[[#This Row],[Age]]=34, "25-34", Table4[[#This Row],[Age]]&lt;=49, "35-49", Table4[[#This Row],[Age]]&lt;=64, "50-64", Table4[[#This Row],[Age]]&gt;=65, "65+")</f>
        <v>35-49</v>
      </c>
      <c r="X817" t="str">
        <f>_xlfn.XLOOKUP(Table4[[#This Row],[StoreID]],Stores!A:A,Stores!B:B, "Not found")</f>
        <v>MegaMart Johnmouth</v>
      </c>
      <c r="Y817" t="str">
        <f>_xlfn.XLOOKUP(Table4[[#This Row],[StoreID]],Stores!A:A,Stores!C:C, "Not Found")</f>
        <v>Johnmouth</v>
      </c>
      <c r="Z817" t="str">
        <f>_xlfn.XLOOKUP(Table4[[#This Row],[StoreID]],Stores!A:A,Stores!D:D, "Not Found")</f>
        <v>East</v>
      </c>
    </row>
    <row r="818" spans="1:26">
      <c r="A818" t="s">
        <v>1684</v>
      </c>
      <c r="B818" s="1">
        <v>45789</v>
      </c>
      <c r="C818" t="s">
        <v>179</v>
      </c>
      <c r="D818" t="s">
        <v>725</v>
      </c>
      <c r="E818" t="s">
        <v>846</v>
      </c>
      <c r="F818">
        <v>5</v>
      </c>
      <c r="G818">
        <v>0.05</v>
      </c>
      <c r="H818" t="s">
        <v>868</v>
      </c>
      <c r="I818" s="4">
        <f>Table4[[#This Row],[Quantity]]*Table4[[#This Row],[UnitPrice]]</f>
        <v>6981.1</v>
      </c>
      <c r="J818" s="4">
        <f>Table4[[#This Row],[Gross Revenue]]*(1-Table4[[#This Row],[Discount]])</f>
        <v>6632.0450000000001</v>
      </c>
      <c r="K818" s="4">
        <f>Table4[[#This Row],[Quantity]]*Table4[[#This Row],[CostPrice]]</f>
        <v>5020.45</v>
      </c>
      <c r="L818" s="4">
        <f>Table4[[#This Row],[Net Revenue]]-Table4[[#This Row],[Total Cost]]</f>
        <v>1611.5950000000003</v>
      </c>
      <c r="M818" t="str">
        <f>_xlfn.XLOOKUP(Table4[[#This Row],[ProductID]], Products!A:A,Products!B:B, "Not Found")</f>
        <v>Knowledge Bags</v>
      </c>
      <c r="N818" t="str">
        <f>TEXT(Table4[[#This Row],[Date]], "mmm")</f>
        <v>May</v>
      </c>
      <c r="O818" t="str">
        <f>TEXT(Table4[[#This Row],[Date]], "yyyy")</f>
        <v>2025</v>
      </c>
      <c r="P818" t="str">
        <f>_xlfn.XLOOKUP(Table4[[#This Row],[ProductID]],Products!A:A,Products!C:C, "Not Found")</f>
        <v>Fashion</v>
      </c>
      <c r="Q818" t="str">
        <f>_xlfn.XLOOKUP(Table4[[#This Row],[ProductID]],Products!A:A,Products!D:D,"Not Found")</f>
        <v>Bags</v>
      </c>
      <c r="R818">
        <f>_xlfn.XLOOKUP(Table4[[#This Row],[ProductID]],Products!A:A,Products!E:E,"Not Found")</f>
        <v>1396.22</v>
      </c>
      <c r="S818">
        <f>_xlfn.XLOOKUP(Table4[[#This Row],[ProductID]],Products!A:A,Products!F:F, "Not Found")</f>
        <v>1004.09</v>
      </c>
      <c r="T818" t="str">
        <f>_xlfn.XLOOKUP(Table4[[#This Row],[CustomerID]],Customers!A:A,Customers!D:D, "Not Found")</f>
        <v>M</v>
      </c>
      <c r="U818" s="6">
        <f>_xlfn.XLOOKUP(Table4[[#This Row],[CustomerID]],Customers!A:A,Customers!E:E, "Not Found")</f>
        <v>23397</v>
      </c>
      <c r="V818">
        <f ca="1">DATEDIF(Table4[[#This Row],[CustomerBirthday]], TODAY(), "Y")</f>
        <v>62</v>
      </c>
      <c r="W818" t="str" cm="1">
        <f t="array" aca="1" ref="W818" ca="1">_xlfn.IFS(Table4[[#This Row],[Age]]&lt;25, "Under 25",Table4[[#This Row],[Age]]=34, "25-34", Table4[[#This Row],[Age]]&lt;=49, "35-49", Table4[[#This Row],[Age]]&lt;=64, "50-64", Table4[[#This Row],[Age]]&gt;=65, "65+")</f>
        <v>50-64</v>
      </c>
      <c r="X818" t="str">
        <f>_xlfn.XLOOKUP(Table4[[#This Row],[StoreID]],Stores!A:A,Stores!B:B, "Not found")</f>
        <v>MegaMart Johnmouth</v>
      </c>
      <c r="Y818" t="str">
        <f>_xlfn.XLOOKUP(Table4[[#This Row],[StoreID]],Stores!A:A,Stores!C:C, "Not Found")</f>
        <v>Johnmouth</v>
      </c>
      <c r="Z818" t="str">
        <f>_xlfn.XLOOKUP(Table4[[#This Row],[StoreID]],Stores!A:A,Stores!D:D, "Not Found")</f>
        <v>East</v>
      </c>
    </row>
    <row r="819" spans="1:26">
      <c r="A819" t="s">
        <v>1685</v>
      </c>
      <c r="B819" s="1">
        <v>45604</v>
      </c>
      <c r="C819" t="s">
        <v>347</v>
      </c>
      <c r="D819" t="s">
        <v>711</v>
      </c>
      <c r="E819" t="s">
        <v>831</v>
      </c>
      <c r="F819">
        <v>2</v>
      </c>
      <c r="G819">
        <v>0.15</v>
      </c>
      <c r="H819" t="s">
        <v>871</v>
      </c>
      <c r="I819" s="4">
        <f>Table4[[#This Row],[Quantity]]*Table4[[#This Row],[UnitPrice]]</f>
        <v>3347.38</v>
      </c>
      <c r="J819" s="4">
        <f>Table4[[#This Row],[Gross Revenue]]*(1-Table4[[#This Row],[Discount]])</f>
        <v>2845.2730000000001</v>
      </c>
      <c r="K819" s="4">
        <f>Table4[[#This Row],[Quantity]]*Table4[[#This Row],[CostPrice]]</f>
        <v>2646.76</v>
      </c>
      <c r="L819" s="4">
        <f>Table4[[#This Row],[Net Revenue]]-Table4[[#This Row],[Total Cost]]</f>
        <v>198.51299999999992</v>
      </c>
      <c r="M819" t="str">
        <f>_xlfn.XLOOKUP(Table4[[#This Row],[ProductID]], Products!A:A,Products!B:B, "Not Found")</f>
        <v>Like Camera</v>
      </c>
      <c r="N819" t="str">
        <f>TEXT(Table4[[#This Row],[Date]], "mmm")</f>
        <v>Nov</v>
      </c>
      <c r="O819" t="str">
        <f>TEXT(Table4[[#This Row],[Date]], "yyyy")</f>
        <v>2024</v>
      </c>
      <c r="P819" t="str">
        <f>_xlfn.XLOOKUP(Table4[[#This Row],[ProductID]],Products!A:A,Products!C:C, "Not Found")</f>
        <v>Electronics</v>
      </c>
      <c r="Q819" t="str">
        <f>_xlfn.XLOOKUP(Table4[[#This Row],[ProductID]],Products!A:A,Products!D:D,"Not Found")</f>
        <v>Camera</v>
      </c>
      <c r="R819">
        <f>_xlfn.XLOOKUP(Table4[[#This Row],[ProductID]],Products!A:A,Products!E:E,"Not Found")</f>
        <v>1673.69</v>
      </c>
      <c r="S819">
        <f>_xlfn.XLOOKUP(Table4[[#This Row],[ProductID]],Products!A:A,Products!F:F, "Not Found")</f>
        <v>1323.38</v>
      </c>
      <c r="T819" t="str">
        <f>_xlfn.XLOOKUP(Table4[[#This Row],[CustomerID]],Customers!A:A,Customers!D:D, "Not Found")</f>
        <v>F</v>
      </c>
      <c r="U819" s="6">
        <f>_xlfn.XLOOKUP(Table4[[#This Row],[CustomerID]],Customers!A:A,Customers!E:E, "Not Found")</f>
        <v>37223</v>
      </c>
      <c r="V819">
        <f ca="1">DATEDIF(Table4[[#This Row],[CustomerBirthday]], TODAY(), "Y")</f>
        <v>24</v>
      </c>
      <c r="W819" t="str" cm="1">
        <f t="array" aca="1" ref="W819" ca="1">_xlfn.IFS(Table4[[#This Row],[Age]]&lt;25, "Under 25",Table4[[#This Row],[Age]]=34, "25-34", Table4[[#This Row],[Age]]&lt;=49, "35-49", Table4[[#This Row],[Age]]&lt;=64, "50-64", Table4[[#This Row],[Age]]&gt;=65, "65+")</f>
        <v>Under 25</v>
      </c>
      <c r="X819" t="str">
        <f>_xlfn.XLOOKUP(Table4[[#This Row],[StoreID]],Stores!A:A,Stores!B:B, "Not found")</f>
        <v>MegaMart Jimenezborough</v>
      </c>
      <c r="Y819" t="str">
        <f>_xlfn.XLOOKUP(Table4[[#This Row],[StoreID]],Stores!A:A,Stores!C:C, "Not Found")</f>
        <v>Jimenezborough</v>
      </c>
      <c r="Z819" t="str">
        <f>_xlfn.XLOOKUP(Table4[[#This Row],[StoreID]],Stores!A:A,Stores!D:D, "Not Found")</f>
        <v>South</v>
      </c>
    </row>
    <row r="820" spans="1:26">
      <c r="A820" t="s">
        <v>1686</v>
      </c>
      <c r="B820" s="1">
        <v>45893</v>
      </c>
      <c r="C820" t="s">
        <v>71</v>
      </c>
      <c r="D820" t="s">
        <v>776</v>
      </c>
      <c r="E820" t="s">
        <v>839</v>
      </c>
      <c r="F820">
        <v>3</v>
      </c>
      <c r="G820">
        <v>0.05</v>
      </c>
      <c r="H820" t="s">
        <v>875</v>
      </c>
      <c r="I820" s="4">
        <f>Table4[[#This Row],[Quantity]]*Table4[[#This Row],[UnitPrice]]</f>
        <v>1287.4499999999998</v>
      </c>
      <c r="J820" s="4">
        <f>Table4[[#This Row],[Gross Revenue]]*(1-Table4[[#This Row],[Discount]])</f>
        <v>1223.0774999999999</v>
      </c>
      <c r="K820" s="4">
        <f>Table4[[#This Row],[Quantity]]*Table4[[#This Row],[CostPrice]]</f>
        <v>776.16000000000008</v>
      </c>
      <c r="L820" s="4">
        <f>Table4[[#This Row],[Net Revenue]]-Table4[[#This Row],[Total Cost]]</f>
        <v>446.91749999999979</v>
      </c>
      <c r="M820" t="str">
        <f>_xlfn.XLOOKUP(Table4[[#This Row],[ProductID]], Products!A:A,Products!B:B, "Not Found")</f>
        <v>Little Watches</v>
      </c>
      <c r="N820" t="str">
        <f>TEXT(Table4[[#This Row],[Date]], "mmm")</f>
        <v>Aug</v>
      </c>
      <c r="O820" t="str">
        <f>TEXT(Table4[[#This Row],[Date]], "yyyy")</f>
        <v>2025</v>
      </c>
      <c r="P820" t="str">
        <f>_xlfn.XLOOKUP(Table4[[#This Row],[ProductID]],Products!A:A,Products!C:C, "Not Found")</f>
        <v>Fashion</v>
      </c>
      <c r="Q820" t="str">
        <f>_xlfn.XLOOKUP(Table4[[#This Row],[ProductID]],Products!A:A,Products!D:D,"Not Found")</f>
        <v>Watches</v>
      </c>
      <c r="R820">
        <f>_xlfn.XLOOKUP(Table4[[#This Row],[ProductID]],Products!A:A,Products!E:E,"Not Found")</f>
        <v>429.15</v>
      </c>
      <c r="S820">
        <f>_xlfn.XLOOKUP(Table4[[#This Row],[ProductID]],Products!A:A,Products!F:F, "Not Found")</f>
        <v>258.72000000000003</v>
      </c>
      <c r="T820" t="str">
        <f>_xlfn.XLOOKUP(Table4[[#This Row],[CustomerID]],Customers!A:A,Customers!D:D, "Not Found")</f>
        <v>F</v>
      </c>
      <c r="U820" s="6">
        <f>_xlfn.XLOOKUP(Table4[[#This Row],[CustomerID]],Customers!A:A,Customers!E:E, "Not Found")</f>
        <v>30021</v>
      </c>
      <c r="V820">
        <f ca="1">DATEDIF(Table4[[#This Row],[CustomerBirthday]], TODAY(), "Y")</f>
        <v>44</v>
      </c>
      <c r="W820" t="str" cm="1">
        <f t="array" aca="1" ref="W820" ca="1">_xlfn.IFS(Table4[[#This Row],[Age]]&lt;25, "Under 25",Table4[[#This Row],[Age]]=34, "25-34", Table4[[#This Row],[Age]]&lt;=49, "35-49", Table4[[#This Row],[Age]]&lt;=64, "50-64", Table4[[#This Row],[Age]]&gt;=65, "65+")</f>
        <v>35-49</v>
      </c>
      <c r="X820" t="str">
        <f>_xlfn.XLOOKUP(Table4[[#This Row],[StoreID]],Stores!A:A,Stores!B:B, "Not found")</f>
        <v>MegaMart New Michele</v>
      </c>
      <c r="Y820" t="str">
        <f>_xlfn.XLOOKUP(Table4[[#This Row],[StoreID]],Stores!A:A,Stores!C:C, "Not Found")</f>
        <v>New Michele</v>
      </c>
      <c r="Z820" t="str">
        <f>_xlfn.XLOOKUP(Table4[[#This Row],[StoreID]],Stores!A:A,Stores!D:D, "Not Found")</f>
        <v>West</v>
      </c>
    </row>
    <row r="821" spans="1:26">
      <c r="A821" t="s">
        <v>1687</v>
      </c>
      <c r="B821" s="1">
        <v>45717</v>
      </c>
      <c r="C821" t="s">
        <v>612</v>
      </c>
      <c r="D821" t="s">
        <v>818</v>
      </c>
      <c r="E821" t="s">
        <v>835</v>
      </c>
      <c r="F821">
        <v>5</v>
      </c>
      <c r="G821">
        <v>0.1</v>
      </c>
      <c r="H821" t="s">
        <v>868</v>
      </c>
      <c r="I821" s="4">
        <f>Table4[[#This Row],[Quantity]]*Table4[[#This Row],[UnitPrice]]</f>
        <v>5826.8499999999995</v>
      </c>
      <c r="J821" s="4">
        <f>Table4[[#This Row],[Gross Revenue]]*(1-Table4[[#This Row],[Discount]])</f>
        <v>5244.165</v>
      </c>
      <c r="K821" s="4">
        <f>Table4[[#This Row],[Quantity]]*Table4[[#This Row],[CostPrice]]</f>
        <v>4632.75</v>
      </c>
      <c r="L821" s="4">
        <f>Table4[[#This Row],[Net Revenue]]-Table4[[#This Row],[Total Cost]]</f>
        <v>611.41499999999996</v>
      </c>
      <c r="M821" t="str">
        <f>_xlfn.XLOOKUP(Table4[[#This Row],[ProductID]], Products!A:A,Products!B:B, "Not Found")</f>
        <v>Nature Clothing</v>
      </c>
      <c r="N821" t="str">
        <f>TEXT(Table4[[#This Row],[Date]], "mmm")</f>
        <v>Mar</v>
      </c>
      <c r="O821" t="str">
        <f>TEXT(Table4[[#This Row],[Date]], "yyyy")</f>
        <v>2025</v>
      </c>
      <c r="P821" t="str">
        <f>_xlfn.XLOOKUP(Table4[[#This Row],[ProductID]],Products!A:A,Products!C:C, "Not Found")</f>
        <v>Fashion</v>
      </c>
      <c r="Q821" t="str">
        <f>_xlfn.XLOOKUP(Table4[[#This Row],[ProductID]],Products!A:A,Products!D:D,"Not Found")</f>
        <v>Clothing</v>
      </c>
      <c r="R821">
        <f>_xlfn.XLOOKUP(Table4[[#This Row],[ProductID]],Products!A:A,Products!E:E,"Not Found")</f>
        <v>1165.3699999999999</v>
      </c>
      <c r="S821">
        <f>_xlfn.XLOOKUP(Table4[[#This Row],[ProductID]],Products!A:A,Products!F:F, "Not Found")</f>
        <v>926.55</v>
      </c>
      <c r="T821" t="str">
        <f>_xlfn.XLOOKUP(Table4[[#This Row],[CustomerID]],Customers!A:A,Customers!D:D, "Not Found")</f>
        <v>F</v>
      </c>
      <c r="U821" s="6">
        <f>_xlfn.XLOOKUP(Table4[[#This Row],[CustomerID]],Customers!A:A,Customers!E:E, "Not Found")</f>
        <v>28198</v>
      </c>
      <c r="V821">
        <f ca="1">DATEDIF(Table4[[#This Row],[CustomerBirthday]], TODAY(), "Y")</f>
        <v>49</v>
      </c>
      <c r="W821" t="str" cm="1">
        <f t="array" aca="1" ref="W821" ca="1">_xlfn.IFS(Table4[[#This Row],[Age]]&lt;25, "Under 25",Table4[[#This Row],[Age]]=34, "25-34", Table4[[#This Row],[Age]]&lt;=49, "35-49", Table4[[#This Row],[Age]]&lt;=64, "50-64", Table4[[#This Row],[Age]]&gt;=65, "65+")</f>
        <v>35-49</v>
      </c>
      <c r="X821" t="str">
        <f>_xlfn.XLOOKUP(Table4[[#This Row],[StoreID]],Stores!A:A,Stores!B:B, "Not found")</f>
        <v>MegaMart Peckmouth</v>
      </c>
      <c r="Y821" t="str">
        <f>_xlfn.XLOOKUP(Table4[[#This Row],[StoreID]],Stores!A:A,Stores!C:C, "Not Found")</f>
        <v>Peckmouth</v>
      </c>
      <c r="Z821" t="str">
        <f>_xlfn.XLOOKUP(Table4[[#This Row],[StoreID]],Stores!A:A,Stores!D:D, "Not Found")</f>
        <v>East</v>
      </c>
    </row>
    <row r="822" spans="1:26">
      <c r="A822" t="s">
        <v>1688</v>
      </c>
      <c r="B822" s="1">
        <v>45480</v>
      </c>
      <c r="C822" t="s">
        <v>449</v>
      </c>
      <c r="D822" t="s">
        <v>728</v>
      </c>
      <c r="E822" t="s">
        <v>842</v>
      </c>
      <c r="F822">
        <v>1</v>
      </c>
      <c r="G822">
        <v>0</v>
      </c>
      <c r="H822" t="s">
        <v>865</v>
      </c>
      <c r="I822" s="4">
        <f>Table4[[#This Row],[Quantity]]*Table4[[#This Row],[UnitPrice]]</f>
        <v>318.05</v>
      </c>
      <c r="J822" s="4">
        <f>Table4[[#This Row],[Gross Revenue]]*(1-Table4[[#This Row],[Discount]])</f>
        <v>318.05</v>
      </c>
      <c r="K822" s="4">
        <f>Table4[[#This Row],[Quantity]]*Table4[[#This Row],[CostPrice]]</f>
        <v>187.34</v>
      </c>
      <c r="L822" s="4">
        <f>Table4[[#This Row],[Net Revenue]]-Table4[[#This Row],[Total Cost]]</f>
        <v>130.71</v>
      </c>
      <c r="M822" t="str">
        <f>_xlfn.XLOOKUP(Table4[[#This Row],[ProductID]], Products!A:A,Products!B:B, "Not Found")</f>
        <v>Company Fruits</v>
      </c>
      <c r="N822" t="str">
        <f>TEXT(Table4[[#This Row],[Date]], "mmm")</f>
        <v>Jul</v>
      </c>
      <c r="O822" t="str">
        <f>TEXT(Table4[[#This Row],[Date]], "yyyy")</f>
        <v>2024</v>
      </c>
      <c r="P822" t="str">
        <f>_xlfn.XLOOKUP(Table4[[#This Row],[ProductID]],Products!A:A,Products!C:C, "Not Found")</f>
        <v>Groceries</v>
      </c>
      <c r="Q822" t="str">
        <f>_xlfn.XLOOKUP(Table4[[#This Row],[ProductID]],Products!A:A,Products!D:D,"Not Found")</f>
        <v>Fruits</v>
      </c>
      <c r="R822">
        <f>_xlfn.XLOOKUP(Table4[[#This Row],[ProductID]],Products!A:A,Products!E:E,"Not Found")</f>
        <v>318.05</v>
      </c>
      <c r="S822">
        <f>_xlfn.XLOOKUP(Table4[[#This Row],[ProductID]],Products!A:A,Products!F:F, "Not Found")</f>
        <v>187.34</v>
      </c>
      <c r="T822" t="str">
        <f>_xlfn.XLOOKUP(Table4[[#This Row],[CustomerID]],Customers!A:A,Customers!D:D, "Not Found")</f>
        <v>M</v>
      </c>
      <c r="U822" s="6">
        <f>_xlfn.XLOOKUP(Table4[[#This Row],[CustomerID]],Customers!A:A,Customers!E:E, "Not Found")</f>
        <v>24531</v>
      </c>
      <c r="V822">
        <f ca="1">DATEDIF(Table4[[#This Row],[CustomerBirthday]], TODAY(), "Y")</f>
        <v>59</v>
      </c>
      <c r="W822" t="str" cm="1">
        <f t="array" aca="1" ref="W822" ca="1">_xlfn.IFS(Table4[[#This Row],[Age]]&lt;25, "Under 25",Table4[[#This Row],[Age]]=34, "25-34", Table4[[#This Row],[Age]]&lt;=49, "35-49", Table4[[#This Row],[Age]]&lt;=64, "50-64", Table4[[#This Row],[Age]]&gt;=65, "65+")</f>
        <v>50-64</v>
      </c>
      <c r="X822" t="str">
        <f>_xlfn.XLOOKUP(Table4[[#This Row],[StoreID]],Stores!A:A,Stores!B:B, "Not found")</f>
        <v>MegaMart Brianahaven</v>
      </c>
      <c r="Y822" t="str">
        <f>_xlfn.XLOOKUP(Table4[[#This Row],[StoreID]],Stores!A:A,Stores!C:C, "Not Found")</f>
        <v>Brianahaven</v>
      </c>
      <c r="Z822" t="str">
        <f>_xlfn.XLOOKUP(Table4[[#This Row],[StoreID]],Stores!A:A,Stores!D:D, "Not Found")</f>
        <v>North</v>
      </c>
    </row>
    <row r="823" spans="1:26">
      <c r="A823" t="s">
        <v>1689</v>
      </c>
      <c r="B823" s="1">
        <v>45661</v>
      </c>
      <c r="C823" t="s">
        <v>109</v>
      </c>
      <c r="D823" t="s">
        <v>753</v>
      </c>
      <c r="E823" t="s">
        <v>846</v>
      </c>
      <c r="F823">
        <v>3</v>
      </c>
      <c r="G823">
        <v>0.1</v>
      </c>
      <c r="H823" t="s">
        <v>871</v>
      </c>
      <c r="I823" s="4">
        <f>Table4[[#This Row],[Quantity]]*Table4[[#This Row],[UnitPrice]]</f>
        <v>811.34999999999991</v>
      </c>
      <c r="J823" s="4">
        <f>Table4[[#This Row],[Gross Revenue]]*(1-Table4[[#This Row],[Discount]])</f>
        <v>730.21499999999992</v>
      </c>
      <c r="K823" s="4">
        <f>Table4[[#This Row],[Quantity]]*Table4[[#This Row],[CostPrice]]</f>
        <v>562.79999999999995</v>
      </c>
      <c r="L823" s="4">
        <f>Table4[[#This Row],[Net Revenue]]-Table4[[#This Row],[Total Cost]]</f>
        <v>167.41499999999996</v>
      </c>
      <c r="M823" t="str">
        <f>_xlfn.XLOOKUP(Table4[[#This Row],[ProductID]], Products!A:A,Products!B:B, "Not Found")</f>
        <v>Whether Bags</v>
      </c>
      <c r="N823" t="str">
        <f>TEXT(Table4[[#This Row],[Date]], "mmm")</f>
        <v>Jan</v>
      </c>
      <c r="O823" t="str">
        <f>TEXT(Table4[[#This Row],[Date]], "yyyy")</f>
        <v>2025</v>
      </c>
      <c r="P823" t="str">
        <f>_xlfn.XLOOKUP(Table4[[#This Row],[ProductID]],Products!A:A,Products!C:C, "Not Found")</f>
        <v>Fashion</v>
      </c>
      <c r="Q823" t="str">
        <f>_xlfn.XLOOKUP(Table4[[#This Row],[ProductID]],Products!A:A,Products!D:D,"Not Found")</f>
        <v>Bags</v>
      </c>
      <c r="R823">
        <f>_xlfn.XLOOKUP(Table4[[#This Row],[ProductID]],Products!A:A,Products!E:E,"Not Found")</f>
        <v>270.45</v>
      </c>
      <c r="S823">
        <f>_xlfn.XLOOKUP(Table4[[#This Row],[ProductID]],Products!A:A,Products!F:F, "Not Found")</f>
        <v>187.6</v>
      </c>
      <c r="T823" t="str">
        <f>_xlfn.XLOOKUP(Table4[[#This Row],[CustomerID]],Customers!A:A,Customers!D:D, "Not Found")</f>
        <v>M</v>
      </c>
      <c r="U823" s="6">
        <f>_xlfn.XLOOKUP(Table4[[#This Row],[CustomerID]],Customers!A:A,Customers!E:E, "Not Found")</f>
        <v>21586</v>
      </c>
      <c r="V823">
        <f ca="1">DATEDIF(Table4[[#This Row],[CustomerBirthday]], TODAY(), "Y")</f>
        <v>67</v>
      </c>
      <c r="W823" t="str" cm="1">
        <f t="array" aca="1" ref="W823" ca="1">_xlfn.IFS(Table4[[#This Row],[Age]]&lt;25, "Under 25",Table4[[#This Row],[Age]]=34, "25-34", Table4[[#This Row],[Age]]&lt;=49, "35-49", Table4[[#This Row],[Age]]&lt;=64, "50-64", Table4[[#This Row],[Age]]&gt;=65, "65+")</f>
        <v>65+</v>
      </c>
      <c r="X823" t="str">
        <f>_xlfn.XLOOKUP(Table4[[#This Row],[StoreID]],Stores!A:A,Stores!B:B, "Not found")</f>
        <v>MegaMart Johnmouth</v>
      </c>
      <c r="Y823" t="str">
        <f>_xlfn.XLOOKUP(Table4[[#This Row],[StoreID]],Stores!A:A,Stores!C:C, "Not Found")</f>
        <v>Johnmouth</v>
      </c>
      <c r="Z823" t="str">
        <f>_xlfn.XLOOKUP(Table4[[#This Row],[StoreID]],Stores!A:A,Stores!D:D, "Not Found")</f>
        <v>East</v>
      </c>
    </row>
    <row r="824" spans="1:26">
      <c r="A824" t="s">
        <v>1690</v>
      </c>
      <c r="B824" s="1">
        <v>45739</v>
      </c>
      <c r="C824" t="s">
        <v>364</v>
      </c>
      <c r="D824" t="s">
        <v>728</v>
      </c>
      <c r="E824" t="s">
        <v>842</v>
      </c>
      <c r="F824">
        <v>3</v>
      </c>
      <c r="G824">
        <v>0</v>
      </c>
      <c r="H824" t="s">
        <v>865</v>
      </c>
      <c r="I824" s="4">
        <f>Table4[[#This Row],[Quantity]]*Table4[[#This Row],[UnitPrice]]</f>
        <v>954.15000000000009</v>
      </c>
      <c r="J824" s="4">
        <f>Table4[[#This Row],[Gross Revenue]]*(1-Table4[[#This Row],[Discount]])</f>
        <v>954.15000000000009</v>
      </c>
      <c r="K824" s="4">
        <f>Table4[[#This Row],[Quantity]]*Table4[[#This Row],[CostPrice]]</f>
        <v>562.02</v>
      </c>
      <c r="L824" s="4">
        <f>Table4[[#This Row],[Net Revenue]]-Table4[[#This Row],[Total Cost]]</f>
        <v>392.13000000000011</v>
      </c>
      <c r="M824" t="str">
        <f>_xlfn.XLOOKUP(Table4[[#This Row],[ProductID]], Products!A:A,Products!B:B, "Not Found")</f>
        <v>Company Fruits</v>
      </c>
      <c r="N824" t="str">
        <f>TEXT(Table4[[#This Row],[Date]], "mmm")</f>
        <v>Mar</v>
      </c>
      <c r="O824" t="str">
        <f>TEXT(Table4[[#This Row],[Date]], "yyyy")</f>
        <v>2025</v>
      </c>
      <c r="P824" t="str">
        <f>_xlfn.XLOOKUP(Table4[[#This Row],[ProductID]],Products!A:A,Products!C:C, "Not Found")</f>
        <v>Groceries</v>
      </c>
      <c r="Q824" t="str">
        <f>_xlfn.XLOOKUP(Table4[[#This Row],[ProductID]],Products!A:A,Products!D:D,"Not Found")</f>
        <v>Fruits</v>
      </c>
      <c r="R824">
        <f>_xlfn.XLOOKUP(Table4[[#This Row],[ProductID]],Products!A:A,Products!E:E,"Not Found")</f>
        <v>318.05</v>
      </c>
      <c r="S824">
        <f>_xlfn.XLOOKUP(Table4[[#This Row],[ProductID]],Products!A:A,Products!F:F, "Not Found")</f>
        <v>187.34</v>
      </c>
      <c r="T824" t="str">
        <f>_xlfn.XLOOKUP(Table4[[#This Row],[CustomerID]],Customers!A:A,Customers!D:D, "Not Found")</f>
        <v>M</v>
      </c>
      <c r="U824" s="6">
        <f>_xlfn.XLOOKUP(Table4[[#This Row],[CustomerID]],Customers!A:A,Customers!E:E, "Not Found")</f>
        <v>34560</v>
      </c>
      <c r="V824">
        <f ca="1">DATEDIF(Table4[[#This Row],[CustomerBirthday]], TODAY(), "Y")</f>
        <v>31</v>
      </c>
      <c r="W824" t="str" cm="1">
        <f t="array" aca="1" ref="W824" ca="1">_xlfn.IFS(Table4[[#This Row],[Age]]&lt;25, "Under 25",Table4[[#This Row],[Age]]=34, "25-34", Table4[[#This Row],[Age]]&lt;=49, "35-49", Table4[[#This Row],[Age]]&lt;=64, "50-64", Table4[[#This Row],[Age]]&gt;=65, "65+")</f>
        <v>35-49</v>
      </c>
      <c r="X824" t="str">
        <f>_xlfn.XLOOKUP(Table4[[#This Row],[StoreID]],Stores!A:A,Stores!B:B, "Not found")</f>
        <v>MegaMart Brianahaven</v>
      </c>
      <c r="Y824" t="str">
        <f>_xlfn.XLOOKUP(Table4[[#This Row],[StoreID]],Stores!A:A,Stores!C:C, "Not Found")</f>
        <v>Brianahaven</v>
      </c>
      <c r="Z824" t="str">
        <f>_xlfn.XLOOKUP(Table4[[#This Row],[StoreID]],Stores!A:A,Stores!D:D, "Not Found")</f>
        <v>North</v>
      </c>
    </row>
    <row r="825" spans="1:26">
      <c r="A825" t="s">
        <v>1691</v>
      </c>
      <c r="B825" s="1">
        <v>45809</v>
      </c>
      <c r="C825" t="s">
        <v>364</v>
      </c>
      <c r="D825" t="s">
        <v>711</v>
      </c>
      <c r="E825" t="s">
        <v>835</v>
      </c>
      <c r="F825">
        <v>5</v>
      </c>
      <c r="G825">
        <v>0.15</v>
      </c>
      <c r="H825" t="s">
        <v>865</v>
      </c>
      <c r="I825" s="4">
        <f>Table4[[#This Row],[Quantity]]*Table4[[#This Row],[UnitPrice]]</f>
        <v>8368.4500000000007</v>
      </c>
      <c r="J825" s="4">
        <f>Table4[[#This Row],[Gross Revenue]]*(1-Table4[[#This Row],[Discount]])</f>
        <v>7113.1825000000008</v>
      </c>
      <c r="K825" s="4">
        <f>Table4[[#This Row],[Quantity]]*Table4[[#This Row],[CostPrice]]</f>
        <v>6616.9000000000005</v>
      </c>
      <c r="L825" s="4">
        <f>Table4[[#This Row],[Net Revenue]]-Table4[[#This Row],[Total Cost]]</f>
        <v>496.28250000000025</v>
      </c>
      <c r="M825" t="str">
        <f>_xlfn.XLOOKUP(Table4[[#This Row],[ProductID]], Products!A:A,Products!B:B, "Not Found")</f>
        <v>Like Camera</v>
      </c>
      <c r="N825" t="str">
        <f>TEXT(Table4[[#This Row],[Date]], "mmm")</f>
        <v>Jun</v>
      </c>
      <c r="O825" t="str">
        <f>TEXT(Table4[[#This Row],[Date]], "yyyy")</f>
        <v>2025</v>
      </c>
      <c r="P825" t="str">
        <f>_xlfn.XLOOKUP(Table4[[#This Row],[ProductID]],Products!A:A,Products!C:C, "Not Found")</f>
        <v>Electronics</v>
      </c>
      <c r="Q825" t="str">
        <f>_xlfn.XLOOKUP(Table4[[#This Row],[ProductID]],Products!A:A,Products!D:D,"Not Found")</f>
        <v>Camera</v>
      </c>
      <c r="R825">
        <f>_xlfn.XLOOKUP(Table4[[#This Row],[ProductID]],Products!A:A,Products!E:E,"Not Found")</f>
        <v>1673.69</v>
      </c>
      <c r="S825">
        <f>_xlfn.XLOOKUP(Table4[[#This Row],[ProductID]],Products!A:A,Products!F:F, "Not Found")</f>
        <v>1323.38</v>
      </c>
      <c r="T825" t="str">
        <f>_xlfn.XLOOKUP(Table4[[#This Row],[CustomerID]],Customers!A:A,Customers!D:D, "Not Found")</f>
        <v>M</v>
      </c>
      <c r="U825" s="6">
        <f>_xlfn.XLOOKUP(Table4[[#This Row],[CustomerID]],Customers!A:A,Customers!E:E, "Not Found")</f>
        <v>34560</v>
      </c>
      <c r="V825">
        <f ca="1">DATEDIF(Table4[[#This Row],[CustomerBirthday]], TODAY(), "Y")</f>
        <v>31</v>
      </c>
      <c r="W825" t="str" cm="1">
        <f t="array" aca="1" ref="W825" ca="1">_xlfn.IFS(Table4[[#This Row],[Age]]&lt;25, "Under 25",Table4[[#This Row],[Age]]=34, "25-34", Table4[[#This Row],[Age]]&lt;=49, "35-49", Table4[[#This Row],[Age]]&lt;=64, "50-64", Table4[[#This Row],[Age]]&gt;=65, "65+")</f>
        <v>35-49</v>
      </c>
      <c r="X825" t="str">
        <f>_xlfn.XLOOKUP(Table4[[#This Row],[StoreID]],Stores!A:A,Stores!B:B, "Not found")</f>
        <v>MegaMart Peckmouth</v>
      </c>
      <c r="Y825" t="str">
        <f>_xlfn.XLOOKUP(Table4[[#This Row],[StoreID]],Stores!A:A,Stores!C:C, "Not Found")</f>
        <v>Peckmouth</v>
      </c>
      <c r="Z825" t="str">
        <f>_xlfn.XLOOKUP(Table4[[#This Row],[StoreID]],Stores!A:A,Stores!D:D, "Not Found")</f>
        <v>East</v>
      </c>
    </row>
    <row r="826" spans="1:26">
      <c r="A826" t="s">
        <v>1692</v>
      </c>
      <c r="B826" s="1">
        <v>45346</v>
      </c>
      <c r="C826" t="s">
        <v>335</v>
      </c>
      <c r="D826" t="s">
        <v>742</v>
      </c>
      <c r="E826" t="s">
        <v>842</v>
      </c>
      <c r="F826">
        <v>4</v>
      </c>
      <c r="G826">
        <v>0</v>
      </c>
      <c r="H826" t="s">
        <v>871</v>
      </c>
      <c r="I826" s="4">
        <f>Table4[[#This Row],[Quantity]]*Table4[[#This Row],[UnitPrice]]</f>
        <v>994.28</v>
      </c>
      <c r="J826" s="4">
        <f>Table4[[#This Row],[Gross Revenue]]*(1-Table4[[#This Row],[Discount]])</f>
        <v>994.28</v>
      </c>
      <c r="K826" s="4">
        <f>Table4[[#This Row],[Quantity]]*Table4[[#This Row],[CostPrice]]</f>
        <v>762.68</v>
      </c>
      <c r="L826" s="4">
        <f>Table4[[#This Row],[Net Revenue]]-Table4[[#This Row],[Total Cost]]</f>
        <v>231.60000000000002</v>
      </c>
      <c r="M826" t="str">
        <f>_xlfn.XLOOKUP(Table4[[#This Row],[ProductID]], Products!A:A,Products!B:B, "Not Found")</f>
        <v>Either Headphones</v>
      </c>
      <c r="N826" t="str">
        <f>TEXT(Table4[[#This Row],[Date]], "mmm")</f>
        <v>Feb</v>
      </c>
      <c r="O826" t="str">
        <f>TEXT(Table4[[#This Row],[Date]], "yyyy")</f>
        <v>2024</v>
      </c>
      <c r="P826" t="str">
        <f>_xlfn.XLOOKUP(Table4[[#This Row],[ProductID]],Products!A:A,Products!C:C, "Not Found")</f>
        <v>Electronics</v>
      </c>
      <c r="Q826" t="str">
        <f>_xlfn.XLOOKUP(Table4[[#This Row],[ProductID]],Products!A:A,Products!D:D,"Not Found")</f>
        <v>Headphones</v>
      </c>
      <c r="R826">
        <f>_xlfn.XLOOKUP(Table4[[#This Row],[ProductID]],Products!A:A,Products!E:E,"Not Found")</f>
        <v>248.57</v>
      </c>
      <c r="S826">
        <f>_xlfn.XLOOKUP(Table4[[#This Row],[ProductID]],Products!A:A,Products!F:F, "Not Found")</f>
        <v>190.67</v>
      </c>
      <c r="T826" t="str">
        <f>_xlfn.XLOOKUP(Table4[[#This Row],[CustomerID]],Customers!A:A,Customers!D:D, "Not Found")</f>
        <v>F</v>
      </c>
      <c r="U826" s="6">
        <f>_xlfn.XLOOKUP(Table4[[#This Row],[CustomerID]],Customers!A:A,Customers!E:E, "Not Found")</f>
        <v>25396</v>
      </c>
      <c r="V826">
        <f ca="1">DATEDIF(Table4[[#This Row],[CustomerBirthday]], TODAY(), "Y")</f>
        <v>57</v>
      </c>
      <c r="W826" t="str" cm="1">
        <f t="array" aca="1" ref="W826" ca="1">_xlfn.IFS(Table4[[#This Row],[Age]]&lt;25, "Under 25",Table4[[#This Row],[Age]]=34, "25-34", Table4[[#This Row],[Age]]&lt;=49, "35-49", Table4[[#This Row],[Age]]&lt;=64, "50-64", Table4[[#This Row],[Age]]&gt;=65, "65+")</f>
        <v>50-64</v>
      </c>
      <c r="X826" t="str">
        <f>_xlfn.XLOOKUP(Table4[[#This Row],[StoreID]],Stores!A:A,Stores!B:B, "Not found")</f>
        <v>MegaMart Brianahaven</v>
      </c>
      <c r="Y826" t="str">
        <f>_xlfn.XLOOKUP(Table4[[#This Row],[StoreID]],Stores!A:A,Stores!C:C, "Not Found")</f>
        <v>Brianahaven</v>
      </c>
      <c r="Z826" t="str">
        <f>_xlfn.XLOOKUP(Table4[[#This Row],[StoreID]],Stores!A:A,Stores!D:D, "Not Found")</f>
        <v>North</v>
      </c>
    </row>
    <row r="827" spans="1:26">
      <c r="A827" t="s">
        <v>1693</v>
      </c>
      <c r="B827" s="1">
        <v>45245</v>
      </c>
      <c r="C827" t="s">
        <v>422</v>
      </c>
      <c r="D827" t="s">
        <v>802</v>
      </c>
      <c r="E827" t="s">
        <v>835</v>
      </c>
      <c r="F827">
        <v>2</v>
      </c>
      <c r="G827">
        <v>0</v>
      </c>
      <c r="H827" t="s">
        <v>865</v>
      </c>
      <c r="I827" s="4">
        <f>Table4[[#This Row],[Quantity]]*Table4[[#This Row],[UnitPrice]]</f>
        <v>733.86</v>
      </c>
      <c r="J827" s="4">
        <f>Table4[[#This Row],[Gross Revenue]]*(1-Table4[[#This Row],[Discount]])</f>
        <v>733.86</v>
      </c>
      <c r="K827" s="4">
        <f>Table4[[#This Row],[Quantity]]*Table4[[#This Row],[CostPrice]]</f>
        <v>570.46</v>
      </c>
      <c r="L827" s="4">
        <f>Table4[[#This Row],[Net Revenue]]-Table4[[#This Row],[Total Cost]]</f>
        <v>163.39999999999998</v>
      </c>
      <c r="M827" t="str">
        <f>_xlfn.XLOOKUP(Table4[[#This Row],[ProductID]], Products!A:A,Products!B:B, "Not Found")</f>
        <v>Stage Footwear</v>
      </c>
      <c r="N827" t="str">
        <f>TEXT(Table4[[#This Row],[Date]], "mmm")</f>
        <v>Nov</v>
      </c>
      <c r="O827" t="str">
        <f>TEXT(Table4[[#This Row],[Date]], "yyyy")</f>
        <v>2023</v>
      </c>
      <c r="P827" t="str">
        <f>_xlfn.XLOOKUP(Table4[[#This Row],[ProductID]],Products!A:A,Products!C:C, "Not Found")</f>
        <v>Fashion</v>
      </c>
      <c r="Q827" t="str">
        <f>_xlfn.XLOOKUP(Table4[[#This Row],[ProductID]],Products!A:A,Products!D:D,"Not Found")</f>
        <v>Footwear</v>
      </c>
      <c r="R827">
        <f>_xlfn.XLOOKUP(Table4[[#This Row],[ProductID]],Products!A:A,Products!E:E,"Not Found")</f>
        <v>366.93</v>
      </c>
      <c r="S827">
        <f>_xlfn.XLOOKUP(Table4[[#This Row],[ProductID]],Products!A:A,Products!F:F, "Not Found")</f>
        <v>285.23</v>
      </c>
      <c r="T827" t="str">
        <f>_xlfn.XLOOKUP(Table4[[#This Row],[CustomerID]],Customers!A:A,Customers!D:D, "Not Found")</f>
        <v>M</v>
      </c>
      <c r="U827" s="6">
        <f>_xlfn.XLOOKUP(Table4[[#This Row],[CustomerID]],Customers!A:A,Customers!E:E, "Not Found")</f>
        <v>28268</v>
      </c>
      <c r="V827">
        <f ca="1">DATEDIF(Table4[[#This Row],[CustomerBirthday]], TODAY(), "Y")</f>
        <v>49</v>
      </c>
      <c r="W827" t="str" cm="1">
        <f t="array" aca="1" ref="W827" ca="1">_xlfn.IFS(Table4[[#This Row],[Age]]&lt;25, "Under 25",Table4[[#This Row],[Age]]=34, "25-34", Table4[[#This Row],[Age]]&lt;=49, "35-49", Table4[[#This Row],[Age]]&lt;=64, "50-64", Table4[[#This Row],[Age]]&gt;=65, "65+")</f>
        <v>35-49</v>
      </c>
      <c r="X827" t="str">
        <f>_xlfn.XLOOKUP(Table4[[#This Row],[StoreID]],Stores!A:A,Stores!B:B, "Not found")</f>
        <v>MegaMart Peckmouth</v>
      </c>
      <c r="Y827" t="str">
        <f>_xlfn.XLOOKUP(Table4[[#This Row],[StoreID]],Stores!A:A,Stores!C:C, "Not Found")</f>
        <v>Peckmouth</v>
      </c>
      <c r="Z827" t="str">
        <f>_xlfn.XLOOKUP(Table4[[#This Row],[StoreID]],Stores!A:A,Stores!D:D, "Not Found")</f>
        <v>East</v>
      </c>
    </row>
    <row r="828" spans="1:26">
      <c r="A828" t="s">
        <v>1694</v>
      </c>
      <c r="B828" s="1">
        <v>45713</v>
      </c>
      <c r="C828" t="s">
        <v>213</v>
      </c>
      <c r="D828" t="s">
        <v>778</v>
      </c>
      <c r="E828" t="s">
        <v>835</v>
      </c>
      <c r="F828">
        <v>2</v>
      </c>
      <c r="G828">
        <v>0.05</v>
      </c>
      <c r="H828" t="s">
        <v>865</v>
      </c>
      <c r="I828" s="4">
        <f>Table4[[#This Row],[Quantity]]*Table4[[#This Row],[UnitPrice]]</f>
        <v>2031.52</v>
      </c>
      <c r="J828" s="4">
        <f>Table4[[#This Row],[Gross Revenue]]*(1-Table4[[#This Row],[Discount]])</f>
        <v>1929.944</v>
      </c>
      <c r="K828" s="4">
        <f>Table4[[#This Row],[Quantity]]*Table4[[#This Row],[CostPrice]]</f>
        <v>1168.8</v>
      </c>
      <c r="L828" s="4">
        <f>Table4[[#This Row],[Net Revenue]]-Table4[[#This Row],[Total Cost]]</f>
        <v>761.14400000000001</v>
      </c>
      <c r="M828" t="str">
        <f>_xlfn.XLOOKUP(Table4[[#This Row],[ProductID]], Products!A:A,Products!B:B, "Not Found")</f>
        <v>Behavior Dairy</v>
      </c>
      <c r="N828" t="str">
        <f>TEXT(Table4[[#This Row],[Date]], "mmm")</f>
        <v>Feb</v>
      </c>
      <c r="O828" t="str">
        <f>TEXT(Table4[[#This Row],[Date]], "yyyy")</f>
        <v>2025</v>
      </c>
      <c r="P828" t="str">
        <f>_xlfn.XLOOKUP(Table4[[#This Row],[ProductID]],Products!A:A,Products!C:C, "Not Found")</f>
        <v>Groceries</v>
      </c>
      <c r="Q828" t="str">
        <f>_xlfn.XLOOKUP(Table4[[#This Row],[ProductID]],Products!A:A,Products!D:D,"Not Found")</f>
        <v>Dairy</v>
      </c>
      <c r="R828">
        <f>_xlfn.XLOOKUP(Table4[[#This Row],[ProductID]],Products!A:A,Products!E:E,"Not Found")</f>
        <v>1015.76</v>
      </c>
      <c r="S828">
        <f>_xlfn.XLOOKUP(Table4[[#This Row],[ProductID]],Products!A:A,Products!F:F, "Not Found")</f>
        <v>584.4</v>
      </c>
      <c r="T828" t="str">
        <f>_xlfn.XLOOKUP(Table4[[#This Row],[CustomerID]],Customers!A:A,Customers!D:D, "Not Found")</f>
        <v>M</v>
      </c>
      <c r="U828" s="6">
        <f>_xlfn.XLOOKUP(Table4[[#This Row],[CustomerID]],Customers!A:A,Customers!E:E, "Not Found")</f>
        <v>27950</v>
      </c>
      <c r="V828">
        <f ca="1">DATEDIF(Table4[[#This Row],[CustomerBirthday]], TODAY(), "Y")</f>
        <v>50</v>
      </c>
      <c r="W828" t="str" cm="1">
        <f t="array" aca="1" ref="W828" ca="1">_xlfn.IFS(Table4[[#This Row],[Age]]&lt;25, "Under 25",Table4[[#This Row],[Age]]=34, "25-34", Table4[[#This Row],[Age]]&lt;=49, "35-49", Table4[[#This Row],[Age]]&lt;=64, "50-64", Table4[[#This Row],[Age]]&gt;=65, "65+")</f>
        <v>50-64</v>
      </c>
      <c r="X828" t="str">
        <f>_xlfn.XLOOKUP(Table4[[#This Row],[StoreID]],Stores!A:A,Stores!B:B, "Not found")</f>
        <v>MegaMart Peckmouth</v>
      </c>
      <c r="Y828" t="str">
        <f>_xlfn.XLOOKUP(Table4[[#This Row],[StoreID]],Stores!A:A,Stores!C:C, "Not Found")</f>
        <v>Peckmouth</v>
      </c>
      <c r="Z828" t="str">
        <f>_xlfn.XLOOKUP(Table4[[#This Row],[StoreID]],Stores!A:A,Stores!D:D, "Not Found")</f>
        <v>East</v>
      </c>
    </row>
    <row r="829" spans="1:26">
      <c r="A829" t="s">
        <v>1695</v>
      </c>
      <c r="B829" s="1">
        <v>45538</v>
      </c>
      <c r="C829" t="s">
        <v>556</v>
      </c>
      <c r="D829" t="s">
        <v>761</v>
      </c>
      <c r="E829" t="s">
        <v>831</v>
      </c>
      <c r="F829">
        <v>2</v>
      </c>
      <c r="G829">
        <v>0.15</v>
      </c>
      <c r="H829" t="s">
        <v>865</v>
      </c>
      <c r="I829" s="4">
        <f>Table4[[#This Row],[Quantity]]*Table4[[#This Row],[UnitPrice]]</f>
        <v>3525.84</v>
      </c>
      <c r="J829" s="4">
        <f>Table4[[#This Row],[Gross Revenue]]*(1-Table4[[#This Row],[Discount]])</f>
        <v>2996.9639999999999</v>
      </c>
      <c r="K829" s="4">
        <f>Table4[[#This Row],[Quantity]]*Table4[[#This Row],[CostPrice]]</f>
        <v>2692.96</v>
      </c>
      <c r="L829" s="4">
        <f>Table4[[#This Row],[Net Revenue]]-Table4[[#This Row],[Total Cost]]</f>
        <v>304.00399999999991</v>
      </c>
      <c r="M829" t="str">
        <f>_xlfn.XLOOKUP(Table4[[#This Row],[ProductID]], Products!A:A,Products!B:B, "Not Found")</f>
        <v>Traditional Laptop</v>
      </c>
      <c r="N829" t="str">
        <f>TEXT(Table4[[#This Row],[Date]], "mmm")</f>
        <v>Sep</v>
      </c>
      <c r="O829" t="str">
        <f>TEXT(Table4[[#This Row],[Date]], "yyyy")</f>
        <v>2024</v>
      </c>
      <c r="P829" t="str">
        <f>_xlfn.XLOOKUP(Table4[[#This Row],[ProductID]],Products!A:A,Products!C:C, "Not Found")</f>
        <v>Electronics</v>
      </c>
      <c r="Q829" t="str">
        <f>_xlfn.XLOOKUP(Table4[[#This Row],[ProductID]],Products!A:A,Products!D:D,"Not Found")</f>
        <v>Laptop</v>
      </c>
      <c r="R829">
        <f>_xlfn.XLOOKUP(Table4[[#This Row],[ProductID]],Products!A:A,Products!E:E,"Not Found")</f>
        <v>1762.92</v>
      </c>
      <c r="S829">
        <f>_xlfn.XLOOKUP(Table4[[#This Row],[ProductID]],Products!A:A,Products!F:F, "Not Found")</f>
        <v>1346.48</v>
      </c>
      <c r="T829" t="str">
        <f>_xlfn.XLOOKUP(Table4[[#This Row],[CustomerID]],Customers!A:A,Customers!D:D, "Not Found")</f>
        <v>M</v>
      </c>
      <c r="U829" s="6">
        <f>_xlfn.XLOOKUP(Table4[[#This Row],[CustomerID]],Customers!A:A,Customers!E:E, "Not Found")</f>
        <v>24005</v>
      </c>
      <c r="V829">
        <f ca="1">DATEDIF(Table4[[#This Row],[CustomerBirthday]], TODAY(), "Y")</f>
        <v>60</v>
      </c>
      <c r="W829" t="str" cm="1">
        <f t="array" aca="1" ref="W829" ca="1">_xlfn.IFS(Table4[[#This Row],[Age]]&lt;25, "Under 25",Table4[[#This Row],[Age]]=34, "25-34", Table4[[#This Row],[Age]]&lt;=49, "35-49", Table4[[#This Row],[Age]]&lt;=64, "50-64", Table4[[#This Row],[Age]]&gt;=65, "65+")</f>
        <v>50-64</v>
      </c>
      <c r="X829" t="str">
        <f>_xlfn.XLOOKUP(Table4[[#This Row],[StoreID]],Stores!A:A,Stores!B:B, "Not found")</f>
        <v>MegaMart Jimenezborough</v>
      </c>
      <c r="Y829" t="str">
        <f>_xlfn.XLOOKUP(Table4[[#This Row],[StoreID]],Stores!A:A,Stores!C:C, "Not Found")</f>
        <v>Jimenezborough</v>
      </c>
      <c r="Z829" t="str">
        <f>_xlfn.XLOOKUP(Table4[[#This Row],[StoreID]],Stores!A:A,Stores!D:D, "Not Found")</f>
        <v>South</v>
      </c>
    </row>
    <row r="830" spans="1:26">
      <c r="A830" t="s">
        <v>1696</v>
      </c>
      <c r="B830" s="1">
        <v>45271</v>
      </c>
      <c r="C830" t="s">
        <v>653</v>
      </c>
      <c r="D830" t="s">
        <v>766</v>
      </c>
      <c r="E830" t="s">
        <v>831</v>
      </c>
      <c r="F830">
        <v>4</v>
      </c>
      <c r="G830">
        <v>0.15</v>
      </c>
      <c r="H830" t="s">
        <v>868</v>
      </c>
      <c r="I830" s="4">
        <f>Table4[[#This Row],[Quantity]]*Table4[[#This Row],[UnitPrice]]</f>
        <v>4908.96</v>
      </c>
      <c r="J830" s="4">
        <f>Table4[[#This Row],[Gross Revenue]]*(1-Table4[[#This Row],[Discount]])</f>
        <v>4172.616</v>
      </c>
      <c r="K830" s="4">
        <f>Table4[[#This Row],[Quantity]]*Table4[[#This Row],[CostPrice]]</f>
        <v>3908.36</v>
      </c>
      <c r="L830" s="4">
        <f>Table4[[#This Row],[Net Revenue]]-Table4[[#This Row],[Total Cost]]</f>
        <v>264.25599999999986</v>
      </c>
      <c r="M830" t="str">
        <f>_xlfn.XLOOKUP(Table4[[#This Row],[ProductID]], Products!A:A,Products!B:B, "Not Found")</f>
        <v>Firm Dairy</v>
      </c>
      <c r="N830" t="str">
        <f>TEXT(Table4[[#This Row],[Date]], "mmm")</f>
        <v>Dec</v>
      </c>
      <c r="O830" t="str">
        <f>TEXT(Table4[[#This Row],[Date]], "yyyy")</f>
        <v>2023</v>
      </c>
      <c r="P830" t="str">
        <f>_xlfn.XLOOKUP(Table4[[#This Row],[ProductID]],Products!A:A,Products!C:C, "Not Found")</f>
        <v>Groceries</v>
      </c>
      <c r="Q830" t="str">
        <f>_xlfn.XLOOKUP(Table4[[#This Row],[ProductID]],Products!A:A,Products!D:D,"Not Found")</f>
        <v>Dairy</v>
      </c>
      <c r="R830">
        <f>_xlfn.XLOOKUP(Table4[[#This Row],[ProductID]],Products!A:A,Products!E:E,"Not Found")</f>
        <v>1227.24</v>
      </c>
      <c r="S830">
        <f>_xlfn.XLOOKUP(Table4[[#This Row],[ProductID]],Products!A:A,Products!F:F, "Not Found")</f>
        <v>977.09</v>
      </c>
      <c r="T830" t="str">
        <f>_xlfn.XLOOKUP(Table4[[#This Row],[CustomerID]],Customers!A:A,Customers!D:D, "Not Found")</f>
        <v>F</v>
      </c>
      <c r="U830" s="6">
        <f>_xlfn.XLOOKUP(Table4[[#This Row],[CustomerID]],Customers!A:A,Customers!E:E, "Not Found")</f>
        <v>27579</v>
      </c>
      <c r="V830">
        <f ca="1">DATEDIF(Table4[[#This Row],[CustomerBirthday]], TODAY(), "Y")</f>
        <v>51</v>
      </c>
      <c r="W830" t="str" cm="1">
        <f t="array" aca="1" ref="W830" ca="1">_xlfn.IFS(Table4[[#This Row],[Age]]&lt;25, "Under 25",Table4[[#This Row],[Age]]=34, "25-34", Table4[[#This Row],[Age]]&lt;=49, "35-49", Table4[[#This Row],[Age]]&lt;=64, "50-64", Table4[[#This Row],[Age]]&gt;=65, "65+")</f>
        <v>50-64</v>
      </c>
      <c r="X830" t="str">
        <f>_xlfn.XLOOKUP(Table4[[#This Row],[StoreID]],Stores!A:A,Stores!B:B, "Not found")</f>
        <v>MegaMart Jimenezborough</v>
      </c>
      <c r="Y830" t="str">
        <f>_xlfn.XLOOKUP(Table4[[#This Row],[StoreID]],Stores!A:A,Stores!C:C, "Not Found")</f>
        <v>Jimenezborough</v>
      </c>
      <c r="Z830" t="str">
        <f>_xlfn.XLOOKUP(Table4[[#This Row],[StoreID]],Stores!A:A,Stores!D:D, "Not Found")</f>
        <v>South</v>
      </c>
    </row>
    <row r="831" spans="1:26">
      <c r="A831" t="s">
        <v>1697</v>
      </c>
      <c r="B831" s="1">
        <v>45370</v>
      </c>
      <c r="C831" t="s">
        <v>210</v>
      </c>
      <c r="D831" t="s">
        <v>734</v>
      </c>
      <c r="E831" t="s">
        <v>846</v>
      </c>
      <c r="F831">
        <v>2</v>
      </c>
      <c r="G831">
        <v>0.15</v>
      </c>
      <c r="H831" t="s">
        <v>875</v>
      </c>
      <c r="I831" s="4">
        <f>Table4[[#This Row],[Quantity]]*Table4[[#This Row],[UnitPrice]]</f>
        <v>219.56</v>
      </c>
      <c r="J831" s="4">
        <f>Table4[[#This Row],[Gross Revenue]]*(1-Table4[[#This Row],[Discount]])</f>
        <v>186.626</v>
      </c>
      <c r="K831" s="4">
        <f>Table4[[#This Row],[Quantity]]*Table4[[#This Row],[CostPrice]]</f>
        <v>141.18</v>
      </c>
      <c r="L831" s="4">
        <f>Table4[[#This Row],[Net Revenue]]-Table4[[#This Row],[Total Cost]]</f>
        <v>45.445999999999998</v>
      </c>
      <c r="M831" t="str">
        <f>_xlfn.XLOOKUP(Table4[[#This Row],[ProductID]], Products!A:A,Products!B:B, "Not Found")</f>
        <v>Recognize Footwear</v>
      </c>
      <c r="N831" t="str">
        <f>TEXT(Table4[[#This Row],[Date]], "mmm")</f>
        <v>Mar</v>
      </c>
      <c r="O831" t="str">
        <f>TEXT(Table4[[#This Row],[Date]], "yyyy")</f>
        <v>2024</v>
      </c>
      <c r="P831" t="str">
        <f>_xlfn.XLOOKUP(Table4[[#This Row],[ProductID]],Products!A:A,Products!C:C, "Not Found")</f>
        <v>Fashion</v>
      </c>
      <c r="Q831" t="str">
        <f>_xlfn.XLOOKUP(Table4[[#This Row],[ProductID]],Products!A:A,Products!D:D,"Not Found")</f>
        <v>Footwear</v>
      </c>
      <c r="R831">
        <f>_xlfn.XLOOKUP(Table4[[#This Row],[ProductID]],Products!A:A,Products!E:E,"Not Found")</f>
        <v>109.78</v>
      </c>
      <c r="S831">
        <f>_xlfn.XLOOKUP(Table4[[#This Row],[ProductID]],Products!A:A,Products!F:F, "Not Found")</f>
        <v>70.59</v>
      </c>
      <c r="T831" t="str">
        <f>_xlfn.XLOOKUP(Table4[[#This Row],[CustomerID]],Customers!A:A,Customers!D:D, "Not Found")</f>
        <v>F</v>
      </c>
      <c r="U831" s="6">
        <f>_xlfn.XLOOKUP(Table4[[#This Row],[CustomerID]],Customers!A:A,Customers!E:E, "Not Found")</f>
        <v>37570</v>
      </c>
      <c r="V831">
        <f ca="1">DATEDIF(Table4[[#This Row],[CustomerBirthday]], TODAY(), "Y")</f>
        <v>23</v>
      </c>
      <c r="W831" t="str" cm="1">
        <f t="array" aca="1" ref="W831" ca="1">_xlfn.IFS(Table4[[#This Row],[Age]]&lt;25, "Under 25",Table4[[#This Row],[Age]]=34, "25-34", Table4[[#This Row],[Age]]&lt;=49, "35-49", Table4[[#This Row],[Age]]&lt;=64, "50-64", Table4[[#This Row],[Age]]&gt;=65, "65+")</f>
        <v>Under 25</v>
      </c>
      <c r="X831" t="str">
        <f>_xlfn.XLOOKUP(Table4[[#This Row],[StoreID]],Stores!A:A,Stores!B:B, "Not found")</f>
        <v>MegaMart Johnmouth</v>
      </c>
      <c r="Y831" t="str">
        <f>_xlfn.XLOOKUP(Table4[[#This Row],[StoreID]],Stores!A:A,Stores!C:C, "Not Found")</f>
        <v>Johnmouth</v>
      </c>
      <c r="Z831" t="str">
        <f>_xlfn.XLOOKUP(Table4[[#This Row],[StoreID]],Stores!A:A,Stores!D:D, "Not Found")</f>
        <v>East</v>
      </c>
    </row>
    <row r="832" spans="1:26">
      <c r="A832" t="s">
        <v>1698</v>
      </c>
      <c r="B832" s="1">
        <v>45237</v>
      </c>
      <c r="C832" t="s">
        <v>241</v>
      </c>
      <c r="D832" t="s">
        <v>725</v>
      </c>
      <c r="E832" t="s">
        <v>831</v>
      </c>
      <c r="F832">
        <v>2</v>
      </c>
      <c r="G832">
        <v>0.05</v>
      </c>
      <c r="H832" t="s">
        <v>871</v>
      </c>
      <c r="I832" s="4">
        <f>Table4[[#This Row],[Quantity]]*Table4[[#This Row],[UnitPrice]]</f>
        <v>2792.44</v>
      </c>
      <c r="J832" s="4">
        <f>Table4[[#This Row],[Gross Revenue]]*(1-Table4[[#This Row],[Discount]])</f>
        <v>2652.8179999999998</v>
      </c>
      <c r="K832" s="4">
        <f>Table4[[#This Row],[Quantity]]*Table4[[#This Row],[CostPrice]]</f>
        <v>2008.18</v>
      </c>
      <c r="L832" s="4">
        <f>Table4[[#This Row],[Net Revenue]]-Table4[[#This Row],[Total Cost]]</f>
        <v>644.63799999999969</v>
      </c>
      <c r="M832" t="str">
        <f>_xlfn.XLOOKUP(Table4[[#This Row],[ProductID]], Products!A:A,Products!B:B, "Not Found")</f>
        <v>Knowledge Bags</v>
      </c>
      <c r="N832" t="str">
        <f>TEXT(Table4[[#This Row],[Date]], "mmm")</f>
        <v>Nov</v>
      </c>
      <c r="O832" t="str">
        <f>TEXT(Table4[[#This Row],[Date]], "yyyy")</f>
        <v>2023</v>
      </c>
      <c r="P832" t="str">
        <f>_xlfn.XLOOKUP(Table4[[#This Row],[ProductID]],Products!A:A,Products!C:C, "Not Found")</f>
        <v>Fashion</v>
      </c>
      <c r="Q832" t="str">
        <f>_xlfn.XLOOKUP(Table4[[#This Row],[ProductID]],Products!A:A,Products!D:D,"Not Found")</f>
        <v>Bags</v>
      </c>
      <c r="R832">
        <f>_xlfn.XLOOKUP(Table4[[#This Row],[ProductID]],Products!A:A,Products!E:E,"Not Found")</f>
        <v>1396.22</v>
      </c>
      <c r="S832">
        <f>_xlfn.XLOOKUP(Table4[[#This Row],[ProductID]],Products!A:A,Products!F:F, "Not Found")</f>
        <v>1004.09</v>
      </c>
      <c r="T832" t="str">
        <f>_xlfn.XLOOKUP(Table4[[#This Row],[CustomerID]],Customers!A:A,Customers!D:D, "Not Found")</f>
        <v>M</v>
      </c>
      <c r="U832" s="6">
        <f>_xlfn.XLOOKUP(Table4[[#This Row],[CustomerID]],Customers!A:A,Customers!E:E, "Not Found")</f>
        <v>26671</v>
      </c>
      <c r="V832">
        <f ca="1">DATEDIF(Table4[[#This Row],[CustomerBirthday]], TODAY(), "Y")</f>
        <v>53</v>
      </c>
      <c r="W832" t="str" cm="1">
        <f t="array" aca="1" ref="W832" ca="1">_xlfn.IFS(Table4[[#This Row],[Age]]&lt;25, "Under 25",Table4[[#This Row],[Age]]=34, "25-34", Table4[[#This Row],[Age]]&lt;=49, "35-49", Table4[[#This Row],[Age]]&lt;=64, "50-64", Table4[[#This Row],[Age]]&gt;=65, "65+")</f>
        <v>50-64</v>
      </c>
      <c r="X832" t="str">
        <f>_xlfn.XLOOKUP(Table4[[#This Row],[StoreID]],Stores!A:A,Stores!B:B, "Not found")</f>
        <v>MegaMart Jimenezborough</v>
      </c>
      <c r="Y832" t="str">
        <f>_xlfn.XLOOKUP(Table4[[#This Row],[StoreID]],Stores!A:A,Stores!C:C, "Not Found")</f>
        <v>Jimenezborough</v>
      </c>
      <c r="Z832" t="str">
        <f>_xlfn.XLOOKUP(Table4[[#This Row],[StoreID]],Stores!A:A,Stores!D:D, "Not Found")</f>
        <v>South</v>
      </c>
    </row>
    <row r="833" spans="1:26">
      <c r="A833" t="s">
        <v>1699</v>
      </c>
      <c r="B833" s="1">
        <v>45773</v>
      </c>
      <c r="C833" t="s">
        <v>579</v>
      </c>
      <c r="D833" t="s">
        <v>824</v>
      </c>
      <c r="E833" t="s">
        <v>846</v>
      </c>
      <c r="F833">
        <v>1</v>
      </c>
      <c r="G833">
        <v>0.05</v>
      </c>
      <c r="H833" t="s">
        <v>875</v>
      </c>
      <c r="I833" s="4">
        <f>Table4[[#This Row],[Quantity]]*Table4[[#This Row],[UnitPrice]]</f>
        <v>388.26</v>
      </c>
      <c r="J833" s="4">
        <f>Table4[[#This Row],[Gross Revenue]]*(1-Table4[[#This Row],[Discount]])</f>
        <v>368.84699999999998</v>
      </c>
      <c r="K833" s="4">
        <f>Table4[[#This Row],[Quantity]]*Table4[[#This Row],[CostPrice]]</f>
        <v>199.3</v>
      </c>
      <c r="L833" s="4">
        <f>Table4[[#This Row],[Net Revenue]]-Table4[[#This Row],[Total Cost]]</f>
        <v>169.54699999999997</v>
      </c>
      <c r="M833" t="str">
        <f>_xlfn.XLOOKUP(Table4[[#This Row],[ProductID]], Products!A:A,Products!B:B, "Not Found")</f>
        <v>Possible Watches</v>
      </c>
      <c r="N833" t="str">
        <f>TEXT(Table4[[#This Row],[Date]], "mmm")</f>
        <v>Apr</v>
      </c>
      <c r="O833" t="str">
        <f>TEXT(Table4[[#This Row],[Date]], "yyyy")</f>
        <v>2025</v>
      </c>
      <c r="P833" t="str">
        <f>_xlfn.XLOOKUP(Table4[[#This Row],[ProductID]],Products!A:A,Products!C:C, "Not Found")</f>
        <v>Fashion</v>
      </c>
      <c r="Q833" t="str">
        <f>_xlfn.XLOOKUP(Table4[[#This Row],[ProductID]],Products!A:A,Products!D:D,"Not Found")</f>
        <v>Watches</v>
      </c>
      <c r="R833">
        <f>_xlfn.XLOOKUP(Table4[[#This Row],[ProductID]],Products!A:A,Products!E:E,"Not Found")</f>
        <v>388.26</v>
      </c>
      <c r="S833">
        <f>_xlfn.XLOOKUP(Table4[[#This Row],[ProductID]],Products!A:A,Products!F:F, "Not Found")</f>
        <v>199.3</v>
      </c>
      <c r="T833" t="str">
        <f>_xlfn.XLOOKUP(Table4[[#This Row],[CustomerID]],Customers!A:A,Customers!D:D, "Not Found")</f>
        <v>M</v>
      </c>
      <c r="U833" s="6">
        <f>_xlfn.XLOOKUP(Table4[[#This Row],[CustomerID]],Customers!A:A,Customers!E:E, "Not Found")</f>
        <v>36768</v>
      </c>
      <c r="V833">
        <f ca="1">DATEDIF(Table4[[#This Row],[CustomerBirthday]], TODAY(), "Y")</f>
        <v>25</v>
      </c>
      <c r="W833" t="str" cm="1">
        <f t="array" aca="1" ref="W833" ca="1">_xlfn.IFS(Table4[[#This Row],[Age]]&lt;25, "Under 25",Table4[[#This Row],[Age]]=34, "25-34", Table4[[#This Row],[Age]]&lt;=49, "35-49", Table4[[#This Row],[Age]]&lt;=64, "50-64", Table4[[#This Row],[Age]]&gt;=65, "65+")</f>
        <v>35-49</v>
      </c>
      <c r="X833" t="str">
        <f>_xlfn.XLOOKUP(Table4[[#This Row],[StoreID]],Stores!A:A,Stores!B:B, "Not found")</f>
        <v>MegaMart Johnmouth</v>
      </c>
      <c r="Y833" t="str">
        <f>_xlfn.XLOOKUP(Table4[[#This Row],[StoreID]],Stores!A:A,Stores!C:C, "Not Found")</f>
        <v>Johnmouth</v>
      </c>
      <c r="Z833" t="str">
        <f>_xlfn.XLOOKUP(Table4[[#This Row],[StoreID]],Stores!A:A,Stores!D:D, "Not Found")</f>
        <v>East</v>
      </c>
    </row>
    <row r="834" spans="1:26">
      <c r="A834" t="s">
        <v>1700</v>
      </c>
      <c r="B834" s="1">
        <v>45581</v>
      </c>
      <c r="C834" t="s">
        <v>167</v>
      </c>
      <c r="D834" t="s">
        <v>802</v>
      </c>
      <c r="E834" t="s">
        <v>839</v>
      </c>
      <c r="F834">
        <v>2</v>
      </c>
      <c r="G834">
        <v>0.15</v>
      </c>
      <c r="H834" t="s">
        <v>875</v>
      </c>
      <c r="I834" s="4">
        <f>Table4[[#This Row],[Quantity]]*Table4[[#This Row],[UnitPrice]]</f>
        <v>733.86</v>
      </c>
      <c r="J834" s="4">
        <f>Table4[[#This Row],[Gross Revenue]]*(1-Table4[[#This Row],[Discount]])</f>
        <v>623.78099999999995</v>
      </c>
      <c r="K834" s="4">
        <f>Table4[[#This Row],[Quantity]]*Table4[[#This Row],[CostPrice]]</f>
        <v>570.46</v>
      </c>
      <c r="L834" s="4">
        <f>Table4[[#This Row],[Net Revenue]]-Table4[[#This Row],[Total Cost]]</f>
        <v>53.320999999999913</v>
      </c>
      <c r="M834" t="str">
        <f>_xlfn.XLOOKUP(Table4[[#This Row],[ProductID]], Products!A:A,Products!B:B, "Not Found")</f>
        <v>Stage Footwear</v>
      </c>
      <c r="N834" t="str">
        <f>TEXT(Table4[[#This Row],[Date]], "mmm")</f>
        <v>Oct</v>
      </c>
      <c r="O834" t="str">
        <f>TEXT(Table4[[#This Row],[Date]], "yyyy")</f>
        <v>2024</v>
      </c>
      <c r="P834" t="str">
        <f>_xlfn.XLOOKUP(Table4[[#This Row],[ProductID]],Products!A:A,Products!C:C, "Not Found")</f>
        <v>Fashion</v>
      </c>
      <c r="Q834" t="str">
        <f>_xlfn.XLOOKUP(Table4[[#This Row],[ProductID]],Products!A:A,Products!D:D,"Not Found")</f>
        <v>Footwear</v>
      </c>
      <c r="R834">
        <f>_xlfn.XLOOKUP(Table4[[#This Row],[ProductID]],Products!A:A,Products!E:E,"Not Found")</f>
        <v>366.93</v>
      </c>
      <c r="S834">
        <f>_xlfn.XLOOKUP(Table4[[#This Row],[ProductID]],Products!A:A,Products!F:F, "Not Found")</f>
        <v>285.23</v>
      </c>
      <c r="T834" t="str">
        <f>_xlfn.XLOOKUP(Table4[[#This Row],[CustomerID]],Customers!A:A,Customers!D:D, "Not Found")</f>
        <v>M</v>
      </c>
      <c r="U834" s="6">
        <f>_xlfn.XLOOKUP(Table4[[#This Row],[CustomerID]],Customers!A:A,Customers!E:E, "Not Found")</f>
        <v>32400</v>
      </c>
      <c r="V834">
        <f ca="1">DATEDIF(Table4[[#This Row],[CustomerBirthday]], TODAY(), "Y")</f>
        <v>37</v>
      </c>
      <c r="W834" t="str" cm="1">
        <f t="array" aca="1" ref="W834" ca="1">_xlfn.IFS(Table4[[#This Row],[Age]]&lt;25, "Under 25",Table4[[#This Row],[Age]]=34, "25-34", Table4[[#This Row],[Age]]&lt;=49, "35-49", Table4[[#This Row],[Age]]&lt;=64, "50-64", Table4[[#This Row],[Age]]&gt;=65, "65+")</f>
        <v>35-49</v>
      </c>
      <c r="X834" t="str">
        <f>_xlfn.XLOOKUP(Table4[[#This Row],[StoreID]],Stores!A:A,Stores!B:B, "Not found")</f>
        <v>MegaMart New Michele</v>
      </c>
      <c r="Y834" t="str">
        <f>_xlfn.XLOOKUP(Table4[[#This Row],[StoreID]],Stores!A:A,Stores!C:C, "Not Found")</f>
        <v>New Michele</v>
      </c>
      <c r="Z834" t="str">
        <f>_xlfn.XLOOKUP(Table4[[#This Row],[StoreID]],Stores!A:A,Stores!D:D, "Not Found")</f>
        <v>West</v>
      </c>
    </row>
    <row r="835" spans="1:26">
      <c r="A835" t="s">
        <v>1701</v>
      </c>
      <c r="B835" s="1">
        <v>45844</v>
      </c>
      <c r="C835" t="s">
        <v>653</v>
      </c>
      <c r="D835" t="s">
        <v>739</v>
      </c>
      <c r="E835" t="s">
        <v>839</v>
      </c>
      <c r="F835">
        <v>1</v>
      </c>
      <c r="G835">
        <v>0.05</v>
      </c>
      <c r="H835" t="s">
        <v>868</v>
      </c>
      <c r="I835" s="4">
        <f>Table4[[#This Row],[Quantity]]*Table4[[#This Row],[UnitPrice]]</f>
        <v>1194.1199999999999</v>
      </c>
      <c r="J835" s="4">
        <f>Table4[[#This Row],[Gross Revenue]]*(1-Table4[[#This Row],[Discount]])</f>
        <v>1134.4139999999998</v>
      </c>
      <c r="K835" s="4">
        <f>Table4[[#This Row],[Quantity]]*Table4[[#This Row],[CostPrice]]</f>
        <v>838.95</v>
      </c>
      <c r="L835" s="4">
        <f>Table4[[#This Row],[Net Revenue]]-Table4[[#This Row],[Total Cost]]</f>
        <v>295.46399999999971</v>
      </c>
      <c r="M835" t="str">
        <f>_xlfn.XLOOKUP(Table4[[#This Row],[ProductID]], Products!A:A,Products!B:B, "Not Found")</f>
        <v>Step Smartphone</v>
      </c>
      <c r="N835" t="str">
        <f>TEXT(Table4[[#This Row],[Date]], "mmm")</f>
        <v>Jul</v>
      </c>
      <c r="O835" t="str">
        <f>TEXT(Table4[[#This Row],[Date]], "yyyy")</f>
        <v>2025</v>
      </c>
      <c r="P835" t="str">
        <f>_xlfn.XLOOKUP(Table4[[#This Row],[ProductID]],Products!A:A,Products!C:C, "Not Found")</f>
        <v>Electronics</v>
      </c>
      <c r="Q835" t="str">
        <f>_xlfn.XLOOKUP(Table4[[#This Row],[ProductID]],Products!A:A,Products!D:D,"Not Found")</f>
        <v>Smartphone</v>
      </c>
      <c r="R835">
        <f>_xlfn.XLOOKUP(Table4[[#This Row],[ProductID]],Products!A:A,Products!E:E,"Not Found")</f>
        <v>1194.1199999999999</v>
      </c>
      <c r="S835">
        <f>_xlfn.XLOOKUP(Table4[[#This Row],[ProductID]],Products!A:A,Products!F:F, "Not Found")</f>
        <v>838.95</v>
      </c>
      <c r="T835" t="str">
        <f>_xlfn.XLOOKUP(Table4[[#This Row],[CustomerID]],Customers!A:A,Customers!D:D, "Not Found")</f>
        <v>F</v>
      </c>
      <c r="U835" s="6">
        <f>_xlfn.XLOOKUP(Table4[[#This Row],[CustomerID]],Customers!A:A,Customers!E:E, "Not Found")</f>
        <v>27579</v>
      </c>
      <c r="V835">
        <f ca="1">DATEDIF(Table4[[#This Row],[CustomerBirthday]], TODAY(), "Y")</f>
        <v>51</v>
      </c>
      <c r="W835" t="str" cm="1">
        <f t="array" aca="1" ref="W835" ca="1">_xlfn.IFS(Table4[[#This Row],[Age]]&lt;25, "Under 25",Table4[[#This Row],[Age]]=34, "25-34", Table4[[#This Row],[Age]]&lt;=49, "35-49", Table4[[#This Row],[Age]]&lt;=64, "50-64", Table4[[#This Row],[Age]]&gt;=65, "65+")</f>
        <v>50-64</v>
      </c>
      <c r="X835" t="str">
        <f>_xlfn.XLOOKUP(Table4[[#This Row],[StoreID]],Stores!A:A,Stores!B:B, "Not found")</f>
        <v>MegaMart New Michele</v>
      </c>
      <c r="Y835" t="str">
        <f>_xlfn.XLOOKUP(Table4[[#This Row],[StoreID]],Stores!A:A,Stores!C:C, "Not Found")</f>
        <v>New Michele</v>
      </c>
      <c r="Z835" t="str">
        <f>_xlfn.XLOOKUP(Table4[[#This Row],[StoreID]],Stores!A:A,Stores!D:D, "Not Found")</f>
        <v>West</v>
      </c>
    </row>
    <row r="836" spans="1:26">
      <c r="A836" t="s">
        <v>1702</v>
      </c>
      <c r="B836" s="1">
        <v>45666</v>
      </c>
      <c r="C836" t="s">
        <v>560</v>
      </c>
      <c r="D836" t="s">
        <v>814</v>
      </c>
      <c r="E836" t="s">
        <v>842</v>
      </c>
      <c r="F836">
        <v>4</v>
      </c>
      <c r="G836">
        <v>0.05</v>
      </c>
      <c r="H836" t="s">
        <v>871</v>
      </c>
      <c r="I836" s="4">
        <f>Table4[[#This Row],[Quantity]]*Table4[[#This Row],[UnitPrice]]</f>
        <v>5146.2</v>
      </c>
      <c r="J836" s="4">
        <f>Table4[[#This Row],[Gross Revenue]]*(1-Table4[[#This Row],[Discount]])</f>
        <v>4888.8899999999994</v>
      </c>
      <c r="K836" s="4">
        <f>Table4[[#This Row],[Quantity]]*Table4[[#This Row],[CostPrice]]</f>
        <v>3190.16</v>
      </c>
      <c r="L836" s="4">
        <f>Table4[[#This Row],[Net Revenue]]-Table4[[#This Row],[Total Cost]]</f>
        <v>1698.7299999999996</v>
      </c>
      <c r="M836" t="str">
        <f>_xlfn.XLOOKUP(Table4[[#This Row],[ProductID]], Products!A:A,Products!B:B, "Not Found")</f>
        <v>Least Accessories</v>
      </c>
      <c r="N836" t="str">
        <f>TEXT(Table4[[#This Row],[Date]], "mmm")</f>
        <v>Jan</v>
      </c>
      <c r="O836" t="str">
        <f>TEXT(Table4[[#This Row],[Date]], "yyyy")</f>
        <v>2025</v>
      </c>
      <c r="P836" t="str">
        <f>_xlfn.XLOOKUP(Table4[[#This Row],[ProductID]],Products!A:A,Products!C:C, "Not Found")</f>
        <v>Fashion</v>
      </c>
      <c r="Q836" t="str">
        <f>_xlfn.XLOOKUP(Table4[[#This Row],[ProductID]],Products!A:A,Products!D:D,"Not Found")</f>
        <v>Accessories</v>
      </c>
      <c r="R836">
        <f>_xlfn.XLOOKUP(Table4[[#This Row],[ProductID]],Products!A:A,Products!E:E,"Not Found")</f>
        <v>1286.55</v>
      </c>
      <c r="S836">
        <f>_xlfn.XLOOKUP(Table4[[#This Row],[ProductID]],Products!A:A,Products!F:F, "Not Found")</f>
        <v>797.54</v>
      </c>
      <c r="T836" t="str">
        <f>_xlfn.XLOOKUP(Table4[[#This Row],[CustomerID]],Customers!A:A,Customers!D:D, "Not Found")</f>
        <v>M</v>
      </c>
      <c r="U836" s="6">
        <f>_xlfn.XLOOKUP(Table4[[#This Row],[CustomerID]],Customers!A:A,Customers!E:E, "Not Found")</f>
        <v>20787</v>
      </c>
      <c r="V836">
        <f ca="1">DATEDIF(Table4[[#This Row],[CustomerBirthday]], TODAY(), "Y")</f>
        <v>69</v>
      </c>
      <c r="W836" t="str" cm="1">
        <f t="array" aca="1" ref="W836" ca="1">_xlfn.IFS(Table4[[#This Row],[Age]]&lt;25, "Under 25",Table4[[#This Row],[Age]]=34, "25-34", Table4[[#This Row],[Age]]&lt;=49, "35-49", Table4[[#This Row],[Age]]&lt;=64, "50-64", Table4[[#This Row],[Age]]&gt;=65, "65+")</f>
        <v>65+</v>
      </c>
      <c r="X836" t="str">
        <f>_xlfn.XLOOKUP(Table4[[#This Row],[StoreID]],Stores!A:A,Stores!B:B, "Not found")</f>
        <v>MegaMart Brianahaven</v>
      </c>
      <c r="Y836" t="str">
        <f>_xlfn.XLOOKUP(Table4[[#This Row],[StoreID]],Stores!A:A,Stores!C:C, "Not Found")</f>
        <v>Brianahaven</v>
      </c>
      <c r="Z836" t="str">
        <f>_xlfn.XLOOKUP(Table4[[#This Row],[StoreID]],Stores!A:A,Stores!D:D, "Not Found")</f>
        <v>North</v>
      </c>
    </row>
    <row r="837" spans="1:26">
      <c r="A837" t="s">
        <v>1703</v>
      </c>
      <c r="B837" s="1">
        <v>45860</v>
      </c>
      <c r="C837" t="s">
        <v>396</v>
      </c>
      <c r="D837" t="s">
        <v>814</v>
      </c>
      <c r="E837" t="s">
        <v>846</v>
      </c>
      <c r="F837">
        <v>2</v>
      </c>
      <c r="G837">
        <v>0.05</v>
      </c>
      <c r="H837" t="s">
        <v>865</v>
      </c>
      <c r="I837" s="4">
        <f>Table4[[#This Row],[Quantity]]*Table4[[#This Row],[UnitPrice]]</f>
        <v>2573.1</v>
      </c>
      <c r="J837" s="4">
        <f>Table4[[#This Row],[Gross Revenue]]*(1-Table4[[#This Row],[Discount]])</f>
        <v>2444.4449999999997</v>
      </c>
      <c r="K837" s="4">
        <f>Table4[[#This Row],[Quantity]]*Table4[[#This Row],[CostPrice]]</f>
        <v>1595.08</v>
      </c>
      <c r="L837" s="4">
        <f>Table4[[#This Row],[Net Revenue]]-Table4[[#This Row],[Total Cost]]</f>
        <v>849.36499999999978</v>
      </c>
      <c r="M837" t="str">
        <f>_xlfn.XLOOKUP(Table4[[#This Row],[ProductID]], Products!A:A,Products!B:B, "Not Found")</f>
        <v>Least Accessories</v>
      </c>
      <c r="N837" t="str">
        <f>TEXT(Table4[[#This Row],[Date]], "mmm")</f>
        <v>Jul</v>
      </c>
      <c r="O837" t="str">
        <f>TEXT(Table4[[#This Row],[Date]], "yyyy")</f>
        <v>2025</v>
      </c>
      <c r="P837" t="str">
        <f>_xlfn.XLOOKUP(Table4[[#This Row],[ProductID]],Products!A:A,Products!C:C, "Not Found")</f>
        <v>Fashion</v>
      </c>
      <c r="Q837" t="str">
        <f>_xlfn.XLOOKUP(Table4[[#This Row],[ProductID]],Products!A:A,Products!D:D,"Not Found")</f>
        <v>Accessories</v>
      </c>
      <c r="R837">
        <f>_xlfn.XLOOKUP(Table4[[#This Row],[ProductID]],Products!A:A,Products!E:E,"Not Found")</f>
        <v>1286.55</v>
      </c>
      <c r="S837">
        <f>_xlfn.XLOOKUP(Table4[[#This Row],[ProductID]],Products!A:A,Products!F:F, "Not Found")</f>
        <v>797.54</v>
      </c>
      <c r="T837" t="str">
        <f>_xlfn.XLOOKUP(Table4[[#This Row],[CustomerID]],Customers!A:A,Customers!D:D, "Not Found")</f>
        <v>F</v>
      </c>
      <c r="U837" s="6">
        <f>_xlfn.XLOOKUP(Table4[[#This Row],[CustomerID]],Customers!A:A,Customers!E:E, "Not Found")</f>
        <v>31890</v>
      </c>
      <c r="V837">
        <f ca="1">DATEDIF(Table4[[#This Row],[CustomerBirthday]], TODAY(), "Y")</f>
        <v>39</v>
      </c>
      <c r="W837" t="str" cm="1">
        <f t="array" aca="1" ref="W837" ca="1">_xlfn.IFS(Table4[[#This Row],[Age]]&lt;25, "Under 25",Table4[[#This Row],[Age]]=34, "25-34", Table4[[#This Row],[Age]]&lt;=49, "35-49", Table4[[#This Row],[Age]]&lt;=64, "50-64", Table4[[#This Row],[Age]]&gt;=65, "65+")</f>
        <v>35-49</v>
      </c>
      <c r="X837" t="str">
        <f>_xlfn.XLOOKUP(Table4[[#This Row],[StoreID]],Stores!A:A,Stores!B:B, "Not found")</f>
        <v>MegaMart Johnmouth</v>
      </c>
      <c r="Y837" t="str">
        <f>_xlfn.XLOOKUP(Table4[[#This Row],[StoreID]],Stores!A:A,Stores!C:C, "Not Found")</f>
        <v>Johnmouth</v>
      </c>
      <c r="Z837" t="str">
        <f>_xlfn.XLOOKUP(Table4[[#This Row],[StoreID]],Stores!A:A,Stores!D:D, "Not Found")</f>
        <v>East</v>
      </c>
    </row>
    <row r="838" spans="1:26">
      <c r="A838" t="s">
        <v>1704</v>
      </c>
      <c r="B838" s="1">
        <v>45534</v>
      </c>
      <c r="C838" t="s">
        <v>167</v>
      </c>
      <c r="D838" t="s">
        <v>776</v>
      </c>
      <c r="E838" t="s">
        <v>839</v>
      </c>
      <c r="F838">
        <v>4</v>
      </c>
      <c r="G838">
        <v>0</v>
      </c>
      <c r="H838" t="s">
        <v>871</v>
      </c>
      <c r="I838" s="4">
        <f>Table4[[#This Row],[Quantity]]*Table4[[#This Row],[UnitPrice]]</f>
        <v>1716.6</v>
      </c>
      <c r="J838" s="4">
        <f>Table4[[#This Row],[Gross Revenue]]*(1-Table4[[#This Row],[Discount]])</f>
        <v>1716.6</v>
      </c>
      <c r="K838" s="4">
        <f>Table4[[#This Row],[Quantity]]*Table4[[#This Row],[CostPrice]]</f>
        <v>1034.8800000000001</v>
      </c>
      <c r="L838" s="4">
        <f>Table4[[#This Row],[Net Revenue]]-Table4[[#This Row],[Total Cost]]</f>
        <v>681.7199999999998</v>
      </c>
      <c r="M838" t="str">
        <f>_xlfn.XLOOKUP(Table4[[#This Row],[ProductID]], Products!A:A,Products!B:B, "Not Found")</f>
        <v>Little Watches</v>
      </c>
      <c r="N838" t="str">
        <f>TEXT(Table4[[#This Row],[Date]], "mmm")</f>
        <v>Aug</v>
      </c>
      <c r="O838" t="str">
        <f>TEXT(Table4[[#This Row],[Date]], "yyyy")</f>
        <v>2024</v>
      </c>
      <c r="P838" t="str">
        <f>_xlfn.XLOOKUP(Table4[[#This Row],[ProductID]],Products!A:A,Products!C:C, "Not Found")</f>
        <v>Fashion</v>
      </c>
      <c r="Q838" t="str">
        <f>_xlfn.XLOOKUP(Table4[[#This Row],[ProductID]],Products!A:A,Products!D:D,"Not Found")</f>
        <v>Watches</v>
      </c>
      <c r="R838">
        <f>_xlfn.XLOOKUP(Table4[[#This Row],[ProductID]],Products!A:A,Products!E:E,"Not Found")</f>
        <v>429.15</v>
      </c>
      <c r="S838">
        <f>_xlfn.XLOOKUP(Table4[[#This Row],[ProductID]],Products!A:A,Products!F:F, "Not Found")</f>
        <v>258.72000000000003</v>
      </c>
      <c r="T838" t="str">
        <f>_xlfn.XLOOKUP(Table4[[#This Row],[CustomerID]],Customers!A:A,Customers!D:D, "Not Found")</f>
        <v>M</v>
      </c>
      <c r="U838" s="6">
        <f>_xlfn.XLOOKUP(Table4[[#This Row],[CustomerID]],Customers!A:A,Customers!E:E, "Not Found")</f>
        <v>32400</v>
      </c>
      <c r="V838">
        <f ca="1">DATEDIF(Table4[[#This Row],[CustomerBirthday]], TODAY(), "Y")</f>
        <v>37</v>
      </c>
      <c r="W838" t="str" cm="1">
        <f t="array" aca="1" ref="W838" ca="1">_xlfn.IFS(Table4[[#This Row],[Age]]&lt;25, "Under 25",Table4[[#This Row],[Age]]=34, "25-34", Table4[[#This Row],[Age]]&lt;=49, "35-49", Table4[[#This Row],[Age]]&lt;=64, "50-64", Table4[[#This Row],[Age]]&gt;=65, "65+")</f>
        <v>35-49</v>
      </c>
      <c r="X838" t="str">
        <f>_xlfn.XLOOKUP(Table4[[#This Row],[StoreID]],Stores!A:A,Stores!B:B, "Not found")</f>
        <v>MegaMart New Michele</v>
      </c>
      <c r="Y838" t="str">
        <f>_xlfn.XLOOKUP(Table4[[#This Row],[StoreID]],Stores!A:A,Stores!C:C, "Not Found")</f>
        <v>New Michele</v>
      </c>
      <c r="Z838" t="str">
        <f>_xlfn.XLOOKUP(Table4[[#This Row],[StoreID]],Stores!A:A,Stores!D:D, "Not Found")</f>
        <v>West</v>
      </c>
    </row>
    <row r="839" spans="1:26">
      <c r="A839" t="s">
        <v>1705</v>
      </c>
      <c r="B839" s="1">
        <v>45509</v>
      </c>
      <c r="C839" t="s">
        <v>364</v>
      </c>
      <c r="D839" t="s">
        <v>776</v>
      </c>
      <c r="E839" t="s">
        <v>842</v>
      </c>
      <c r="F839">
        <v>2</v>
      </c>
      <c r="G839">
        <v>0</v>
      </c>
      <c r="H839" t="s">
        <v>875</v>
      </c>
      <c r="I839" s="4">
        <f>Table4[[#This Row],[Quantity]]*Table4[[#This Row],[UnitPrice]]</f>
        <v>858.3</v>
      </c>
      <c r="J839" s="4">
        <f>Table4[[#This Row],[Gross Revenue]]*(1-Table4[[#This Row],[Discount]])</f>
        <v>858.3</v>
      </c>
      <c r="K839" s="4">
        <f>Table4[[#This Row],[Quantity]]*Table4[[#This Row],[CostPrice]]</f>
        <v>517.44000000000005</v>
      </c>
      <c r="L839" s="4">
        <f>Table4[[#This Row],[Net Revenue]]-Table4[[#This Row],[Total Cost]]</f>
        <v>340.8599999999999</v>
      </c>
      <c r="M839" t="str">
        <f>_xlfn.XLOOKUP(Table4[[#This Row],[ProductID]], Products!A:A,Products!B:B, "Not Found")</f>
        <v>Little Watches</v>
      </c>
      <c r="N839" t="str">
        <f>TEXT(Table4[[#This Row],[Date]], "mmm")</f>
        <v>Aug</v>
      </c>
      <c r="O839" t="str">
        <f>TEXT(Table4[[#This Row],[Date]], "yyyy")</f>
        <v>2024</v>
      </c>
      <c r="P839" t="str">
        <f>_xlfn.XLOOKUP(Table4[[#This Row],[ProductID]],Products!A:A,Products!C:C, "Not Found")</f>
        <v>Fashion</v>
      </c>
      <c r="Q839" t="str">
        <f>_xlfn.XLOOKUP(Table4[[#This Row],[ProductID]],Products!A:A,Products!D:D,"Not Found")</f>
        <v>Watches</v>
      </c>
      <c r="R839">
        <f>_xlfn.XLOOKUP(Table4[[#This Row],[ProductID]],Products!A:A,Products!E:E,"Not Found")</f>
        <v>429.15</v>
      </c>
      <c r="S839">
        <f>_xlfn.XLOOKUP(Table4[[#This Row],[ProductID]],Products!A:A,Products!F:F, "Not Found")</f>
        <v>258.72000000000003</v>
      </c>
      <c r="T839" t="str">
        <f>_xlfn.XLOOKUP(Table4[[#This Row],[CustomerID]],Customers!A:A,Customers!D:D, "Not Found")</f>
        <v>M</v>
      </c>
      <c r="U839" s="6">
        <f>_xlfn.XLOOKUP(Table4[[#This Row],[CustomerID]],Customers!A:A,Customers!E:E, "Not Found")</f>
        <v>34560</v>
      </c>
      <c r="V839">
        <f ca="1">DATEDIF(Table4[[#This Row],[CustomerBirthday]], TODAY(), "Y")</f>
        <v>31</v>
      </c>
      <c r="W839" t="str" cm="1">
        <f t="array" aca="1" ref="W839" ca="1">_xlfn.IFS(Table4[[#This Row],[Age]]&lt;25, "Under 25",Table4[[#This Row],[Age]]=34, "25-34", Table4[[#This Row],[Age]]&lt;=49, "35-49", Table4[[#This Row],[Age]]&lt;=64, "50-64", Table4[[#This Row],[Age]]&gt;=65, "65+")</f>
        <v>35-49</v>
      </c>
      <c r="X839" t="str">
        <f>_xlfn.XLOOKUP(Table4[[#This Row],[StoreID]],Stores!A:A,Stores!B:B, "Not found")</f>
        <v>MegaMart Brianahaven</v>
      </c>
      <c r="Y839" t="str">
        <f>_xlfn.XLOOKUP(Table4[[#This Row],[StoreID]],Stores!A:A,Stores!C:C, "Not Found")</f>
        <v>Brianahaven</v>
      </c>
      <c r="Z839" t="str">
        <f>_xlfn.XLOOKUP(Table4[[#This Row],[StoreID]],Stores!A:A,Stores!D:D, "Not Found")</f>
        <v>North</v>
      </c>
    </row>
    <row r="840" spans="1:26">
      <c r="A840" t="s">
        <v>1706</v>
      </c>
      <c r="B840" s="1">
        <v>45546</v>
      </c>
      <c r="C840" t="s">
        <v>202</v>
      </c>
      <c r="D840" t="s">
        <v>742</v>
      </c>
      <c r="E840" t="s">
        <v>846</v>
      </c>
      <c r="F840">
        <v>5</v>
      </c>
      <c r="G840">
        <v>0.15</v>
      </c>
      <c r="H840" t="s">
        <v>871</v>
      </c>
      <c r="I840" s="4">
        <f>Table4[[#This Row],[Quantity]]*Table4[[#This Row],[UnitPrice]]</f>
        <v>1242.8499999999999</v>
      </c>
      <c r="J840" s="4">
        <f>Table4[[#This Row],[Gross Revenue]]*(1-Table4[[#This Row],[Discount]])</f>
        <v>1056.4224999999999</v>
      </c>
      <c r="K840" s="4">
        <f>Table4[[#This Row],[Quantity]]*Table4[[#This Row],[CostPrice]]</f>
        <v>953.34999999999991</v>
      </c>
      <c r="L840" s="4">
        <f>Table4[[#This Row],[Net Revenue]]-Table4[[#This Row],[Total Cost]]</f>
        <v>103.07249999999999</v>
      </c>
      <c r="M840" t="str">
        <f>_xlfn.XLOOKUP(Table4[[#This Row],[ProductID]], Products!A:A,Products!B:B, "Not Found")</f>
        <v>Either Headphones</v>
      </c>
      <c r="N840" t="str">
        <f>TEXT(Table4[[#This Row],[Date]], "mmm")</f>
        <v>Sep</v>
      </c>
      <c r="O840" t="str">
        <f>TEXT(Table4[[#This Row],[Date]], "yyyy")</f>
        <v>2024</v>
      </c>
      <c r="P840" t="str">
        <f>_xlfn.XLOOKUP(Table4[[#This Row],[ProductID]],Products!A:A,Products!C:C, "Not Found")</f>
        <v>Electronics</v>
      </c>
      <c r="Q840" t="str">
        <f>_xlfn.XLOOKUP(Table4[[#This Row],[ProductID]],Products!A:A,Products!D:D,"Not Found")</f>
        <v>Headphones</v>
      </c>
      <c r="R840">
        <f>_xlfn.XLOOKUP(Table4[[#This Row],[ProductID]],Products!A:A,Products!E:E,"Not Found")</f>
        <v>248.57</v>
      </c>
      <c r="S840">
        <f>_xlfn.XLOOKUP(Table4[[#This Row],[ProductID]],Products!A:A,Products!F:F, "Not Found")</f>
        <v>190.67</v>
      </c>
      <c r="T840" t="str">
        <f>_xlfn.XLOOKUP(Table4[[#This Row],[CustomerID]],Customers!A:A,Customers!D:D, "Not Found")</f>
        <v>F</v>
      </c>
      <c r="U840" s="6">
        <f>_xlfn.XLOOKUP(Table4[[#This Row],[CustomerID]],Customers!A:A,Customers!E:E, "Not Found")</f>
        <v>33492</v>
      </c>
      <c r="V840">
        <f ca="1">DATEDIF(Table4[[#This Row],[CustomerBirthday]], TODAY(), "Y")</f>
        <v>34</v>
      </c>
      <c r="W840" t="str" cm="1">
        <f t="array" aca="1" ref="W840" ca="1">_xlfn.IFS(Table4[[#This Row],[Age]]&lt;25, "Under 25",Table4[[#This Row],[Age]]=34, "25-34", Table4[[#This Row],[Age]]&lt;=49, "35-49", Table4[[#This Row],[Age]]&lt;=64, "50-64", Table4[[#This Row],[Age]]&gt;=65, "65+")</f>
        <v>25-34</v>
      </c>
      <c r="X840" t="str">
        <f>_xlfn.XLOOKUP(Table4[[#This Row],[StoreID]],Stores!A:A,Stores!B:B, "Not found")</f>
        <v>MegaMart Johnmouth</v>
      </c>
      <c r="Y840" t="str">
        <f>_xlfn.XLOOKUP(Table4[[#This Row],[StoreID]],Stores!A:A,Stores!C:C, "Not Found")</f>
        <v>Johnmouth</v>
      </c>
      <c r="Z840" t="str">
        <f>_xlfn.XLOOKUP(Table4[[#This Row],[StoreID]],Stores!A:A,Stores!D:D, "Not Found")</f>
        <v>East</v>
      </c>
    </row>
    <row r="841" spans="1:26">
      <c r="A841" t="s">
        <v>1707</v>
      </c>
      <c r="B841" s="1">
        <v>45497</v>
      </c>
      <c r="C841" t="s">
        <v>560</v>
      </c>
      <c r="D841" t="s">
        <v>776</v>
      </c>
      <c r="E841" t="s">
        <v>831</v>
      </c>
      <c r="F841">
        <v>2</v>
      </c>
      <c r="G841">
        <v>0.15</v>
      </c>
      <c r="H841" t="s">
        <v>875</v>
      </c>
      <c r="I841" s="4">
        <f>Table4[[#This Row],[Quantity]]*Table4[[#This Row],[UnitPrice]]</f>
        <v>858.3</v>
      </c>
      <c r="J841" s="4">
        <f>Table4[[#This Row],[Gross Revenue]]*(1-Table4[[#This Row],[Discount]])</f>
        <v>729.55499999999995</v>
      </c>
      <c r="K841" s="4">
        <f>Table4[[#This Row],[Quantity]]*Table4[[#This Row],[CostPrice]]</f>
        <v>517.44000000000005</v>
      </c>
      <c r="L841" s="4">
        <f>Table4[[#This Row],[Net Revenue]]-Table4[[#This Row],[Total Cost]]</f>
        <v>212.1149999999999</v>
      </c>
      <c r="M841" t="str">
        <f>_xlfn.XLOOKUP(Table4[[#This Row],[ProductID]], Products!A:A,Products!B:B, "Not Found")</f>
        <v>Little Watches</v>
      </c>
      <c r="N841" t="str">
        <f>TEXT(Table4[[#This Row],[Date]], "mmm")</f>
        <v>Jul</v>
      </c>
      <c r="O841" t="str">
        <f>TEXT(Table4[[#This Row],[Date]], "yyyy")</f>
        <v>2024</v>
      </c>
      <c r="P841" t="str">
        <f>_xlfn.XLOOKUP(Table4[[#This Row],[ProductID]],Products!A:A,Products!C:C, "Not Found")</f>
        <v>Fashion</v>
      </c>
      <c r="Q841" t="str">
        <f>_xlfn.XLOOKUP(Table4[[#This Row],[ProductID]],Products!A:A,Products!D:D,"Not Found")</f>
        <v>Watches</v>
      </c>
      <c r="R841">
        <f>_xlfn.XLOOKUP(Table4[[#This Row],[ProductID]],Products!A:A,Products!E:E,"Not Found")</f>
        <v>429.15</v>
      </c>
      <c r="S841">
        <f>_xlfn.XLOOKUP(Table4[[#This Row],[ProductID]],Products!A:A,Products!F:F, "Not Found")</f>
        <v>258.72000000000003</v>
      </c>
      <c r="T841" t="str">
        <f>_xlfn.XLOOKUP(Table4[[#This Row],[CustomerID]],Customers!A:A,Customers!D:D, "Not Found")</f>
        <v>M</v>
      </c>
      <c r="U841" s="6">
        <f>_xlfn.XLOOKUP(Table4[[#This Row],[CustomerID]],Customers!A:A,Customers!E:E, "Not Found")</f>
        <v>20787</v>
      </c>
      <c r="V841">
        <f ca="1">DATEDIF(Table4[[#This Row],[CustomerBirthday]], TODAY(), "Y")</f>
        <v>69</v>
      </c>
      <c r="W841" t="str" cm="1">
        <f t="array" aca="1" ref="W841" ca="1">_xlfn.IFS(Table4[[#This Row],[Age]]&lt;25, "Under 25",Table4[[#This Row],[Age]]=34, "25-34", Table4[[#This Row],[Age]]&lt;=49, "35-49", Table4[[#This Row],[Age]]&lt;=64, "50-64", Table4[[#This Row],[Age]]&gt;=65, "65+")</f>
        <v>65+</v>
      </c>
      <c r="X841" t="str">
        <f>_xlfn.XLOOKUP(Table4[[#This Row],[StoreID]],Stores!A:A,Stores!B:B, "Not found")</f>
        <v>MegaMart Jimenezborough</v>
      </c>
      <c r="Y841" t="str">
        <f>_xlfn.XLOOKUP(Table4[[#This Row],[StoreID]],Stores!A:A,Stores!C:C, "Not Found")</f>
        <v>Jimenezborough</v>
      </c>
      <c r="Z841" t="str">
        <f>_xlfn.XLOOKUP(Table4[[#This Row],[StoreID]],Stores!A:A,Stores!D:D, "Not Found")</f>
        <v>South</v>
      </c>
    </row>
    <row r="842" spans="1:26">
      <c r="A842" t="s">
        <v>1708</v>
      </c>
      <c r="B842" s="1">
        <v>45590</v>
      </c>
      <c r="C842" t="s">
        <v>500</v>
      </c>
      <c r="D842" t="s">
        <v>802</v>
      </c>
      <c r="E842" t="s">
        <v>846</v>
      </c>
      <c r="F842">
        <v>1</v>
      </c>
      <c r="G842">
        <v>0</v>
      </c>
      <c r="H842" t="s">
        <v>868</v>
      </c>
      <c r="I842" s="4">
        <f>Table4[[#This Row],[Quantity]]*Table4[[#This Row],[UnitPrice]]</f>
        <v>366.93</v>
      </c>
      <c r="J842" s="4">
        <f>Table4[[#This Row],[Gross Revenue]]*(1-Table4[[#This Row],[Discount]])</f>
        <v>366.93</v>
      </c>
      <c r="K842" s="4">
        <f>Table4[[#This Row],[Quantity]]*Table4[[#This Row],[CostPrice]]</f>
        <v>285.23</v>
      </c>
      <c r="L842" s="4">
        <f>Table4[[#This Row],[Net Revenue]]-Table4[[#This Row],[Total Cost]]</f>
        <v>81.699999999999989</v>
      </c>
      <c r="M842" t="str">
        <f>_xlfn.XLOOKUP(Table4[[#This Row],[ProductID]], Products!A:A,Products!B:B, "Not Found")</f>
        <v>Stage Footwear</v>
      </c>
      <c r="N842" t="str">
        <f>TEXT(Table4[[#This Row],[Date]], "mmm")</f>
        <v>Oct</v>
      </c>
      <c r="O842" t="str">
        <f>TEXT(Table4[[#This Row],[Date]], "yyyy")</f>
        <v>2024</v>
      </c>
      <c r="P842" t="str">
        <f>_xlfn.XLOOKUP(Table4[[#This Row],[ProductID]],Products!A:A,Products!C:C, "Not Found")</f>
        <v>Fashion</v>
      </c>
      <c r="Q842" t="str">
        <f>_xlfn.XLOOKUP(Table4[[#This Row],[ProductID]],Products!A:A,Products!D:D,"Not Found")</f>
        <v>Footwear</v>
      </c>
      <c r="R842">
        <f>_xlfn.XLOOKUP(Table4[[#This Row],[ProductID]],Products!A:A,Products!E:E,"Not Found")</f>
        <v>366.93</v>
      </c>
      <c r="S842">
        <f>_xlfn.XLOOKUP(Table4[[#This Row],[ProductID]],Products!A:A,Products!F:F, "Not Found")</f>
        <v>285.23</v>
      </c>
      <c r="T842" t="str">
        <f>_xlfn.XLOOKUP(Table4[[#This Row],[CustomerID]],Customers!A:A,Customers!D:D, "Not Found")</f>
        <v>M</v>
      </c>
      <c r="U842" s="6">
        <f>_xlfn.XLOOKUP(Table4[[#This Row],[CustomerID]],Customers!A:A,Customers!E:E, "Not Found")</f>
        <v>30899</v>
      </c>
      <c r="V842">
        <f ca="1">DATEDIF(Table4[[#This Row],[CustomerBirthday]], TODAY(), "Y")</f>
        <v>41</v>
      </c>
      <c r="W842" t="str" cm="1">
        <f t="array" aca="1" ref="W842" ca="1">_xlfn.IFS(Table4[[#This Row],[Age]]&lt;25, "Under 25",Table4[[#This Row],[Age]]=34, "25-34", Table4[[#This Row],[Age]]&lt;=49, "35-49", Table4[[#This Row],[Age]]&lt;=64, "50-64", Table4[[#This Row],[Age]]&gt;=65, "65+")</f>
        <v>35-49</v>
      </c>
      <c r="X842" t="str">
        <f>_xlfn.XLOOKUP(Table4[[#This Row],[StoreID]],Stores!A:A,Stores!B:B, "Not found")</f>
        <v>MegaMart Johnmouth</v>
      </c>
      <c r="Y842" t="str">
        <f>_xlfn.XLOOKUP(Table4[[#This Row],[StoreID]],Stores!A:A,Stores!C:C, "Not Found")</f>
        <v>Johnmouth</v>
      </c>
      <c r="Z842" t="str">
        <f>_xlfn.XLOOKUP(Table4[[#This Row],[StoreID]],Stores!A:A,Stores!D:D, "Not Found")</f>
        <v>East</v>
      </c>
    </row>
    <row r="843" spans="1:26">
      <c r="A843" t="s">
        <v>1709</v>
      </c>
      <c r="B843" s="1">
        <v>45885</v>
      </c>
      <c r="C843" t="s">
        <v>601</v>
      </c>
      <c r="D843" t="s">
        <v>739</v>
      </c>
      <c r="E843" t="s">
        <v>835</v>
      </c>
      <c r="F843">
        <v>5</v>
      </c>
      <c r="G843">
        <v>0</v>
      </c>
      <c r="H843" t="s">
        <v>868</v>
      </c>
      <c r="I843" s="4">
        <f>Table4[[#This Row],[Quantity]]*Table4[[#This Row],[UnitPrice]]</f>
        <v>5970.5999999999995</v>
      </c>
      <c r="J843" s="4">
        <f>Table4[[#This Row],[Gross Revenue]]*(1-Table4[[#This Row],[Discount]])</f>
        <v>5970.5999999999995</v>
      </c>
      <c r="K843" s="4">
        <f>Table4[[#This Row],[Quantity]]*Table4[[#This Row],[CostPrice]]</f>
        <v>4194.75</v>
      </c>
      <c r="L843" s="4">
        <f>Table4[[#This Row],[Net Revenue]]-Table4[[#This Row],[Total Cost]]</f>
        <v>1775.8499999999995</v>
      </c>
      <c r="M843" t="str">
        <f>_xlfn.XLOOKUP(Table4[[#This Row],[ProductID]], Products!A:A,Products!B:B, "Not Found")</f>
        <v>Step Smartphone</v>
      </c>
      <c r="N843" t="str">
        <f>TEXT(Table4[[#This Row],[Date]], "mmm")</f>
        <v>Aug</v>
      </c>
      <c r="O843" t="str">
        <f>TEXT(Table4[[#This Row],[Date]], "yyyy")</f>
        <v>2025</v>
      </c>
      <c r="P843" t="str">
        <f>_xlfn.XLOOKUP(Table4[[#This Row],[ProductID]],Products!A:A,Products!C:C, "Not Found")</f>
        <v>Electronics</v>
      </c>
      <c r="Q843" t="str">
        <f>_xlfn.XLOOKUP(Table4[[#This Row],[ProductID]],Products!A:A,Products!D:D,"Not Found")</f>
        <v>Smartphone</v>
      </c>
      <c r="R843">
        <f>_xlfn.XLOOKUP(Table4[[#This Row],[ProductID]],Products!A:A,Products!E:E,"Not Found")</f>
        <v>1194.1199999999999</v>
      </c>
      <c r="S843">
        <f>_xlfn.XLOOKUP(Table4[[#This Row],[ProductID]],Products!A:A,Products!F:F, "Not Found")</f>
        <v>838.95</v>
      </c>
      <c r="T843" t="str">
        <f>_xlfn.XLOOKUP(Table4[[#This Row],[CustomerID]],Customers!A:A,Customers!D:D, "Not Found")</f>
        <v>M</v>
      </c>
      <c r="U843" s="6">
        <f>_xlfn.XLOOKUP(Table4[[#This Row],[CustomerID]],Customers!A:A,Customers!E:E, "Not Found")</f>
        <v>24638</v>
      </c>
      <c r="V843">
        <f ca="1">DATEDIF(Table4[[#This Row],[CustomerBirthday]], TODAY(), "Y")</f>
        <v>59</v>
      </c>
      <c r="W843" t="str" cm="1">
        <f t="array" aca="1" ref="W843" ca="1">_xlfn.IFS(Table4[[#This Row],[Age]]&lt;25, "Under 25",Table4[[#This Row],[Age]]=34, "25-34", Table4[[#This Row],[Age]]&lt;=49, "35-49", Table4[[#This Row],[Age]]&lt;=64, "50-64", Table4[[#This Row],[Age]]&gt;=65, "65+")</f>
        <v>50-64</v>
      </c>
      <c r="X843" t="str">
        <f>_xlfn.XLOOKUP(Table4[[#This Row],[StoreID]],Stores!A:A,Stores!B:B, "Not found")</f>
        <v>MegaMart Peckmouth</v>
      </c>
      <c r="Y843" t="str">
        <f>_xlfn.XLOOKUP(Table4[[#This Row],[StoreID]],Stores!A:A,Stores!C:C, "Not Found")</f>
        <v>Peckmouth</v>
      </c>
      <c r="Z843" t="str">
        <f>_xlfn.XLOOKUP(Table4[[#This Row],[StoreID]],Stores!A:A,Stores!D:D, "Not Found")</f>
        <v>East</v>
      </c>
    </row>
    <row r="844" spans="1:26">
      <c r="A844" t="s">
        <v>1710</v>
      </c>
      <c r="B844" s="1">
        <v>45875</v>
      </c>
      <c r="C844" t="s">
        <v>491</v>
      </c>
      <c r="D844" t="s">
        <v>772</v>
      </c>
      <c r="E844" t="s">
        <v>842</v>
      </c>
      <c r="F844">
        <v>3</v>
      </c>
      <c r="G844">
        <v>0</v>
      </c>
      <c r="H844" t="s">
        <v>868</v>
      </c>
      <c r="I844" s="4">
        <f>Table4[[#This Row],[Quantity]]*Table4[[#This Row],[UnitPrice]]</f>
        <v>5635.41</v>
      </c>
      <c r="J844" s="4">
        <f>Table4[[#This Row],[Gross Revenue]]*(1-Table4[[#This Row],[Discount]])</f>
        <v>5635.41</v>
      </c>
      <c r="K844" s="4">
        <f>Table4[[#This Row],[Quantity]]*Table4[[#This Row],[CostPrice]]</f>
        <v>3044.73</v>
      </c>
      <c r="L844" s="4">
        <f>Table4[[#This Row],[Net Revenue]]-Table4[[#This Row],[Total Cost]]</f>
        <v>2590.6799999999998</v>
      </c>
      <c r="M844" t="str">
        <f>_xlfn.XLOOKUP(Table4[[#This Row],[ProductID]], Products!A:A,Products!B:B, "Not Found")</f>
        <v>And Footwear</v>
      </c>
      <c r="N844" t="str">
        <f>TEXT(Table4[[#This Row],[Date]], "mmm")</f>
        <v>Aug</v>
      </c>
      <c r="O844" t="str">
        <f>TEXT(Table4[[#This Row],[Date]], "yyyy")</f>
        <v>2025</v>
      </c>
      <c r="P844" t="str">
        <f>_xlfn.XLOOKUP(Table4[[#This Row],[ProductID]],Products!A:A,Products!C:C, "Not Found")</f>
        <v>Fashion</v>
      </c>
      <c r="Q844" t="str">
        <f>_xlfn.XLOOKUP(Table4[[#This Row],[ProductID]],Products!A:A,Products!D:D,"Not Found")</f>
        <v>Footwear</v>
      </c>
      <c r="R844">
        <f>_xlfn.XLOOKUP(Table4[[#This Row],[ProductID]],Products!A:A,Products!E:E,"Not Found")</f>
        <v>1878.47</v>
      </c>
      <c r="S844">
        <f>_xlfn.XLOOKUP(Table4[[#This Row],[ProductID]],Products!A:A,Products!F:F, "Not Found")</f>
        <v>1014.91</v>
      </c>
      <c r="T844" t="str">
        <f>_xlfn.XLOOKUP(Table4[[#This Row],[CustomerID]],Customers!A:A,Customers!D:D, "Not Found")</f>
        <v>F</v>
      </c>
      <c r="U844" s="6">
        <f>_xlfn.XLOOKUP(Table4[[#This Row],[CustomerID]],Customers!A:A,Customers!E:E, "Not Found")</f>
        <v>31076</v>
      </c>
      <c r="V844">
        <f ca="1">DATEDIF(Table4[[#This Row],[CustomerBirthday]], TODAY(), "Y")</f>
        <v>41</v>
      </c>
      <c r="W844" t="str" cm="1">
        <f t="array" aca="1" ref="W844" ca="1">_xlfn.IFS(Table4[[#This Row],[Age]]&lt;25, "Under 25",Table4[[#This Row],[Age]]=34, "25-34", Table4[[#This Row],[Age]]&lt;=49, "35-49", Table4[[#This Row],[Age]]&lt;=64, "50-64", Table4[[#This Row],[Age]]&gt;=65, "65+")</f>
        <v>35-49</v>
      </c>
      <c r="X844" t="str">
        <f>_xlfn.XLOOKUP(Table4[[#This Row],[StoreID]],Stores!A:A,Stores!B:B, "Not found")</f>
        <v>MegaMart Brianahaven</v>
      </c>
      <c r="Y844" t="str">
        <f>_xlfn.XLOOKUP(Table4[[#This Row],[StoreID]],Stores!A:A,Stores!C:C, "Not Found")</f>
        <v>Brianahaven</v>
      </c>
      <c r="Z844" t="str">
        <f>_xlfn.XLOOKUP(Table4[[#This Row],[StoreID]],Stores!A:A,Stores!D:D, "Not Found")</f>
        <v>North</v>
      </c>
    </row>
    <row r="845" spans="1:26">
      <c r="A845" t="s">
        <v>1711</v>
      </c>
      <c r="B845" s="1">
        <v>45203</v>
      </c>
      <c r="C845" t="s">
        <v>228</v>
      </c>
      <c r="D845" t="s">
        <v>725</v>
      </c>
      <c r="E845" t="s">
        <v>842</v>
      </c>
      <c r="F845">
        <v>4</v>
      </c>
      <c r="G845">
        <v>0.1</v>
      </c>
      <c r="H845" t="s">
        <v>875</v>
      </c>
      <c r="I845" s="4">
        <f>Table4[[#This Row],[Quantity]]*Table4[[#This Row],[UnitPrice]]</f>
        <v>5584.88</v>
      </c>
      <c r="J845" s="4">
        <f>Table4[[#This Row],[Gross Revenue]]*(1-Table4[[#This Row],[Discount]])</f>
        <v>5026.3919999999998</v>
      </c>
      <c r="K845" s="4">
        <f>Table4[[#This Row],[Quantity]]*Table4[[#This Row],[CostPrice]]</f>
        <v>4016.36</v>
      </c>
      <c r="L845" s="4">
        <f>Table4[[#This Row],[Net Revenue]]-Table4[[#This Row],[Total Cost]]</f>
        <v>1010.0319999999997</v>
      </c>
      <c r="M845" t="str">
        <f>_xlfn.XLOOKUP(Table4[[#This Row],[ProductID]], Products!A:A,Products!B:B, "Not Found")</f>
        <v>Knowledge Bags</v>
      </c>
      <c r="N845" t="str">
        <f>TEXT(Table4[[#This Row],[Date]], "mmm")</f>
        <v>Oct</v>
      </c>
      <c r="O845" t="str">
        <f>TEXT(Table4[[#This Row],[Date]], "yyyy")</f>
        <v>2023</v>
      </c>
      <c r="P845" t="str">
        <f>_xlfn.XLOOKUP(Table4[[#This Row],[ProductID]],Products!A:A,Products!C:C, "Not Found")</f>
        <v>Fashion</v>
      </c>
      <c r="Q845" t="str">
        <f>_xlfn.XLOOKUP(Table4[[#This Row],[ProductID]],Products!A:A,Products!D:D,"Not Found")</f>
        <v>Bags</v>
      </c>
      <c r="R845">
        <f>_xlfn.XLOOKUP(Table4[[#This Row],[ProductID]],Products!A:A,Products!E:E,"Not Found")</f>
        <v>1396.22</v>
      </c>
      <c r="S845">
        <f>_xlfn.XLOOKUP(Table4[[#This Row],[ProductID]],Products!A:A,Products!F:F, "Not Found")</f>
        <v>1004.09</v>
      </c>
      <c r="T845" t="str">
        <f>_xlfn.XLOOKUP(Table4[[#This Row],[CustomerID]],Customers!A:A,Customers!D:D, "Not Found")</f>
        <v>F</v>
      </c>
      <c r="U845" s="6">
        <f>_xlfn.XLOOKUP(Table4[[#This Row],[CustomerID]],Customers!A:A,Customers!E:E, "Not Found")</f>
        <v>23142</v>
      </c>
      <c r="V845">
        <f ca="1">DATEDIF(Table4[[#This Row],[CustomerBirthday]], TODAY(), "Y")</f>
        <v>63</v>
      </c>
      <c r="W845" t="str" cm="1">
        <f t="array" aca="1" ref="W845" ca="1">_xlfn.IFS(Table4[[#This Row],[Age]]&lt;25, "Under 25",Table4[[#This Row],[Age]]=34, "25-34", Table4[[#This Row],[Age]]&lt;=49, "35-49", Table4[[#This Row],[Age]]&lt;=64, "50-64", Table4[[#This Row],[Age]]&gt;=65, "65+")</f>
        <v>50-64</v>
      </c>
      <c r="X845" t="str">
        <f>_xlfn.XLOOKUP(Table4[[#This Row],[StoreID]],Stores!A:A,Stores!B:B, "Not found")</f>
        <v>MegaMart Brianahaven</v>
      </c>
      <c r="Y845" t="str">
        <f>_xlfn.XLOOKUP(Table4[[#This Row],[StoreID]],Stores!A:A,Stores!C:C, "Not Found")</f>
        <v>Brianahaven</v>
      </c>
      <c r="Z845" t="str">
        <f>_xlfn.XLOOKUP(Table4[[#This Row],[StoreID]],Stores!A:A,Stores!D:D, "Not Found")</f>
        <v>North</v>
      </c>
    </row>
    <row r="846" spans="1:26">
      <c r="A846" t="s">
        <v>1712</v>
      </c>
      <c r="B846" s="1">
        <v>45521</v>
      </c>
      <c r="C846" t="s">
        <v>407</v>
      </c>
      <c r="D846" t="s">
        <v>792</v>
      </c>
      <c r="E846" t="s">
        <v>835</v>
      </c>
      <c r="F846">
        <v>3</v>
      </c>
      <c r="G846">
        <v>0.15</v>
      </c>
      <c r="H846" t="s">
        <v>871</v>
      </c>
      <c r="I846" s="4">
        <f>Table4[[#This Row],[Quantity]]*Table4[[#This Row],[UnitPrice]]</f>
        <v>5396.91</v>
      </c>
      <c r="J846" s="4">
        <f>Table4[[#This Row],[Gross Revenue]]*(1-Table4[[#This Row],[Discount]])</f>
        <v>4587.3734999999997</v>
      </c>
      <c r="K846" s="4">
        <f>Table4[[#This Row],[Quantity]]*Table4[[#This Row],[CostPrice]]</f>
        <v>3987.4500000000003</v>
      </c>
      <c r="L846" s="4">
        <f>Table4[[#This Row],[Net Revenue]]-Table4[[#This Row],[Total Cost]]</f>
        <v>599.92349999999942</v>
      </c>
      <c r="M846" t="str">
        <f>_xlfn.XLOOKUP(Table4[[#This Row],[ProductID]], Products!A:A,Products!B:B, "Not Found")</f>
        <v>Beat Accessories</v>
      </c>
      <c r="N846" t="str">
        <f>TEXT(Table4[[#This Row],[Date]], "mmm")</f>
        <v>Aug</v>
      </c>
      <c r="O846" t="str">
        <f>TEXT(Table4[[#This Row],[Date]], "yyyy")</f>
        <v>2024</v>
      </c>
      <c r="P846" t="str">
        <f>_xlfn.XLOOKUP(Table4[[#This Row],[ProductID]],Products!A:A,Products!C:C, "Not Found")</f>
        <v>Fashion</v>
      </c>
      <c r="Q846" t="str">
        <f>_xlfn.XLOOKUP(Table4[[#This Row],[ProductID]],Products!A:A,Products!D:D,"Not Found")</f>
        <v>Accessories</v>
      </c>
      <c r="R846">
        <f>_xlfn.XLOOKUP(Table4[[#This Row],[ProductID]],Products!A:A,Products!E:E,"Not Found")</f>
        <v>1798.97</v>
      </c>
      <c r="S846">
        <f>_xlfn.XLOOKUP(Table4[[#This Row],[ProductID]],Products!A:A,Products!F:F, "Not Found")</f>
        <v>1329.15</v>
      </c>
      <c r="T846" t="str">
        <f>_xlfn.XLOOKUP(Table4[[#This Row],[CustomerID]],Customers!A:A,Customers!D:D, "Not Found")</f>
        <v>F</v>
      </c>
      <c r="U846" s="6">
        <f>_xlfn.XLOOKUP(Table4[[#This Row],[CustomerID]],Customers!A:A,Customers!E:E, "Not Found")</f>
        <v>38779</v>
      </c>
      <c r="V846">
        <f ca="1">DATEDIF(Table4[[#This Row],[CustomerBirthday]], TODAY(), "Y")</f>
        <v>20</v>
      </c>
      <c r="W846" t="str" cm="1">
        <f t="array" aca="1" ref="W846" ca="1">_xlfn.IFS(Table4[[#This Row],[Age]]&lt;25, "Under 25",Table4[[#This Row],[Age]]=34, "25-34", Table4[[#This Row],[Age]]&lt;=49, "35-49", Table4[[#This Row],[Age]]&lt;=64, "50-64", Table4[[#This Row],[Age]]&gt;=65, "65+")</f>
        <v>Under 25</v>
      </c>
      <c r="X846" t="str">
        <f>_xlfn.XLOOKUP(Table4[[#This Row],[StoreID]],Stores!A:A,Stores!B:B, "Not found")</f>
        <v>MegaMart Peckmouth</v>
      </c>
      <c r="Y846" t="str">
        <f>_xlfn.XLOOKUP(Table4[[#This Row],[StoreID]],Stores!A:A,Stores!C:C, "Not Found")</f>
        <v>Peckmouth</v>
      </c>
      <c r="Z846" t="str">
        <f>_xlfn.XLOOKUP(Table4[[#This Row],[StoreID]],Stores!A:A,Stores!D:D, "Not Found")</f>
        <v>East</v>
      </c>
    </row>
    <row r="847" spans="1:26">
      <c r="A847" t="s">
        <v>1713</v>
      </c>
      <c r="B847" s="1">
        <v>45515</v>
      </c>
      <c r="C847" t="s">
        <v>89</v>
      </c>
      <c r="D847" t="s">
        <v>798</v>
      </c>
      <c r="E847" t="s">
        <v>839</v>
      </c>
      <c r="F847">
        <v>5</v>
      </c>
      <c r="G847">
        <v>0.15</v>
      </c>
      <c r="H847" t="s">
        <v>865</v>
      </c>
      <c r="I847" s="4">
        <f>Table4[[#This Row],[Quantity]]*Table4[[#This Row],[UnitPrice]]</f>
        <v>7507.3</v>
      </c>
      <c r="J847" s="4">
        <f>Table4[[#This Row],[Gross Revenue]]*(1-Table4[[#This Row],[Discount]])</f>
        <v>6381.2049999999999</v>
      </c>
      <c r="K847" s="4">
        <f>Table4[[#This Row],[Quantity]]*Table4[[#This Row],[CostPrice]]</f>
        <v>5838.65</v>
      </c>
      <c r="L847" s="4">
        <f>Table4[[#This Row],[Net Revenue]]-Table4[[#This Row],[Total Cost]]</f>
        <v>542.55500000000029</v>
      </c>
      <c r="M847" t="str">
        <f>_xlfn.XLOOKUP(Table4[[#This Row],[ProductID]], Products!A:A,Products!B:B, "Not Found")</f>
        <v>New Watches</v>
      </c>
      <c r="N847" t="str">
        <f>TEXT(Table4[[#This Row],[Date]], "mmm")</f>
        <v>Aug</v>
      </c>
      <c r="O847" t="str">
        <f>TEXT(Table4[[#This Row],[Date]], "yyyy")</f>
        <v>2024</v>
      </c>
      <c r="P847" t="str">
        <f>_xlfn.XLOOKUP(Table4[[#This Row],[ProductID]],Products!A:A,Products!C:C, "Not Found")</f>
        <v>Fashion</v>
      </c>
      <c r="Q847" t="str">
        <f>_xlfn.XLOOKUP(Table4[[#This Row],[ProductID]],Products!A:A,Products!D:D,"Not Found")</f>
        <v>Watches</v>
      </c>
      <c r="R847">
        <f>_xlfn.XLOOKUP(Table4[[#This Row],[ProductID]],Products!A:A,Products!E:E,"Not Found")</f>
        <v>1501.46</v>
      </c>
      <c r="S847">
        <f>_xlfn.XLOOKUP(Table4[[#This Row],[ProductID]],Products!A:A,Products!F:F, "Not Found")</f>
        <v>1167.73</v>
      </c>
      <c r="T847" t="str">
        <f>_xlfn.XLOOKUP(Table4[[#This Row],[CustomerID]],Customers!A:A,Customers!D:D, "Not Found")</f>
        <v>M</v>
      </c>
      <c r="U847" s="6">
        <f>_xlfn.XLOOKUP(Table4[[#This Row],[CustomerID]],Customers!A:A,Customers!E:E, "Not Found")</f>
        <v>20409</v>
      </c>
      <c r="V847">
        <f ca="1">DATEDIF(Table4[[#This Row],[CustomerBirthday]], TODAY(), "Y")</f>
        <v>70</v>
      </c>
      <c r="W847" t="str" cm="1">
        <f t="array" aca="1" ref="W847" ca="1">_xlfn.IFS(Table4[[#This Row],[Age]]&lt;25, "Under 25",Table4[[#This Row],[Age]]=34, "25-34", Table4[[#This Row],[Age]]&lt;=49, "35-49", Table4[[#This Row],[Age]]&lt;=64, "50-64", Table4[[#This Row],[Age]]&gt;=65, "65+")</f>
        <v>65+</v>
      </c>
      <c r="X847" t="str">
        <f>_xlfn.XLOOKUP(Table4[[#This Row],[StoreID]],Stores!A:A,Stores!B:B, "Not found")</f>
        <v>MegaMart New Michele</v>
      </c>
      <c r="Y847" t="str">
        <f>_xlfn.XLOOKUP(Table4[[#This Row],[StoreID]],Stores!A:A,Stores!C:C, "Not Found")</f>
        <v>New Michele</v>
      </c>
      <c r="Z847" t="str">
        <f>_xlfn.XLOOKUP(Table4[[#This Row],[StoreID]],Stores!A:A,Stores!D:D, "Not Found")</f>
        <v>West</v>
      </c>
    </row>
    <row r="848" spans="1:26">
      <c r="A848" t="s">
        <v>1714</v>
      </c>
      <c r="B848" s="1">
        <v>45551</v>
      </c>
      <c r="C848" t="s">
        <v>191</v>
      </c>
      <c r="D848" t="s">
        <v>769</v>
      </c>
      <c r="E848" t="s">
        <v>831</v>
      </c>
      <c r="F848">
        <v>1</v>
      </c>
      <c r="G848">
        <v>0</v>
      </c>
      <c r="H848" t="s">
        <v>875</v>
      </c>
      <c r="I848" s="4">
        <f>Table4[[#This Row],[Quantity]]*Table4[[#This Row],[UnitPrice]]</f>
        <v>25.57</v>
      </c>
      <c r="J848" s="4">
        <f>Table4[[#This Row],[Gross Revenue]]*(1-Table4[[#This Row],[Discount]])</f>
        <v>25.57</v>
      </c>
      <c r="K848" s="4">
        <f>Table4[[#This Row],[Quantity]]*Table4[[#This Row],[CostPrice]]</f>
        <v>19.05</v>
      </c>
      <c r="L848" s="4">
        <f>Table4[[#This Row],[Net Revenue]]-Table4[[#This Row],[Total Cost]]</f>
        <v>6.52</v>
      </c>
      <c r="M848" t="str">
        <f>_xlfn.XLOOKUP(Table4[[#This Row],[ProductID]], Products!A:A,Products!B:B, "Not Found")</f>
        <v>How Vegetables</v>
      </c>
      <c r="N848" t="str">
        <f>TEXT(Table4[[#This Row],[Date]], "mmm")</f>
        <v>Sep</v>
      </c>
      <c r="O848" t="str">
        <f>TEXT(Table4[[#This Row],[Date]], "yyyy")</f>
        <v>2024</v>
      </c>
      <c r="P848" t="str">
        <f>_xlfn.XLOOKUP(Table4[[#This Row],[ProductID]],Products!A:A,Products!C:C, "Not Found")</f>
        <v>Groceries</v>
      </c>
      <c r="Q848" t="str">
        <f>_xlfn.XLOOKUP(Table4[[#This Row],[ProductID]],Products!A:A,Products!D:D,"Not Found")</f>
        <v>Vegetables</v>
      </c>
      <c r="R848">
        <f>_xlfn.XLOOKUP(Table4[[#This Row],[ProductID]],Products!A:A,Products!E:E,"Not Found")</f>
        <v>25.57</v>
      </c>
      <c r="S848">
        <f>_xlfn.XLOOKUP(Table4[[#This Row],[ProductID]],Products!A:A,Products!F:F, "Not Found")</f>
        <v>19.05</v>
      </c>
      <c r="T848" t="str">
        <f>_xlfn.XLOOKUP(Table4[[#This Row],[CustomerID]],Customers!A:A,Customers!D:D, "Not Found")</f>
        <v>M</v>
      </c>
      <c r="U848" s="6">
        <f>_xlfn.XLOOKUP(Table4[[#This Row],[CustomerID]],Customers!A:A,Customers!E:E, "Not Found")</f>
        <v>35433</v>
      </c>
      <c r="V848">
        <f ca="1">DATEDIF(Table4[[#This Row],[CustomerBirthday]], TODAY(), "Y")</f>
        <v>29</v>
      </c>
      <c r="W848" t="str" cm="1">
        <f t="array" aca="1" ref="W848" ca="1">_xlfn.IFS(Table4[[#This Row],[Age]]&lt;25, "Under 25",Table4[[#This Row],[Age]]=34, "25-34", Table4[[#This Row],[Age]]&lt;=49, "35-49", Table4[[#This Row],[Age]]&lt;=64, "50-64", Table4[[#This Row],[Age]]&gt;=65, "65+")</f>
        <v>35-49</v>
      </c>
      <c r="X848" t="str">
        <f>_xlfn.XLOOKUP(Table4[[#This Row],[StoreID]],Stores!A:A,Stores!B:B, "Not found")</f>
        <v>MegaMart Jimenezborough</v>
      </c>
      <c r="Y848" t="str">
        <f>_xlfn.XLOOKUP(Table4[[#This Row],[StoreID]],Stores!A:A,Stores!C:C, "Not Found")</f>
        <v>Jimenezborough</v>
      </c>
      <c r="Z848" t="str">
        <f>_xlfn.XLOOKUP(Table4[[#This Row],[StoreID]],Stores!A:A,Stores!D:D, "Not Found")</f>
        <v>South</v>
      </c>
    </row>
    <row r="849" spans="1:26">
      <c r="A849" t="s">
        <v>1715</v>
      </c>
      <c r="B849" s="1">
        <v>45413</v>
      </c>
      <c r="C849" t="s">
        <v>364</v>
      </c>
      <c r="D849" t="s">
        <v>715</v>
      </c>
      <c r="E849" t="s">
        <v>835</v>
      </c>
      <c r="F849">
        <v>3</v>
      </c>
      <c r="G849">
        <v>0.15</v>
      </c>
      <c r="H849" t="s">
        <v>865</v>
      </c>
      <c r="I849" s="4">
        <f>Table4[[#This Row],[Quantity]]*Table4[[#This Row],[UnitPrice]]</f>
        <v>2456.2799999999997</v>
      </c>
      <c r="J849" s="4">
        <f>Table4[[#This Row],[Gross Revenue]]*(1-Table4[[#This Row],[Discount]])</f>
        <v>2087.8379999999997</v>
      </c>
      <c r="K849" s="4">
        <f>Table4[[#This Row],[Quantity]]*Table4[[#This Row],[CostPrice]]</f>
        <v>1582.8600000000001</v>
      </c>
      <c r="L849" s="4">
        <f>Table4[[#This Row],[Net Revenue]]-Table4[[#This Row],[Total Cost]]</f>
        <v>504.97799999999961</v>
      </c>
      <c r="M849" t="str">
        <f>_xlfn.XLOOKUP(Table4[[#This Row],[ProductID]], Products!A:A,Products!B:B, "Not Found")</f>
        <v>Audience Television</v>
      </c>
      <c r="N849" t="str">
        <f>TEXT(Table4[[#This Row],[Date]], "mmm")</f>
        <v>May</v>
      </c>
      <c r="O849" t="str">
        <f>TEXT(Table4[[#This Row],[Date]], "yyyy")</f>
        <v>2024</v>
      </c>
      <c r="P849" t="str">
        <f>_xlfn.XLOOKUP(Table4[[#This Row],[ProductID]],Products!A:A,Products!C:C, "Not Found")</f>
        <v>Electronics</v>
      </c>
      <c r="Q849" t="str">
        <f>_xlfn.XLOOKUP(Table4[[#This Row],[ProductID]],Products!A:A,Products!D:D,"Not Found")</f>
        <v>Television</v>
      </c>
      <c r="R849">
        <f>_xlfn.XLOOKUP(Table4[[#This Row],[ProductID]],Products!A:A,Products!E:E,"Not Found")</f>
        <v>818.76</v>
      </c>
      <c r="S849">
        <f>_xlfn.XLOOKUP(Table4[[#This Row],[ProductID]],Products!A:A,Products!F:F, "Not Found")</f>
        <v>527.62</v>
      </c>
      <c r="T849" t="str">
        <f>_xlfn.XLOOKUP(Table4[[#This Row],[CustomerID]],Customers!A:A,Customers!D:D, "Not Found")</f>
        <v>M</v>
      </c>
      <c r="U849" s="6">
        <f>_xlfn.XLOOKUP(Table4[[#This Row],[CustomerID]],Customers!A:A,Customers!E:E, "Not Found")</f>
        <v>34560</v>
      </c>
      <c r="V849">
        <f ca="1">DATEDIF(Table4[[#This Row],[CustomerBirthday]], TODAY(), "Y")</f>
        <v>31</v>
      </c>
      <c r="W849" t="str" cm="1">
        <f t="array" aca="1" ref="W849" ca="1">_xlfn.IFS(Table4[[#This Row],[Age]]&lt;25, "Under 25",Table4[[#This Row],[Age]]=34, "25-34", Table4[[#This Row],[Age]]&lt;=49, "35-49", Table4[[#This Row],[Age]]&lt;=64, "50-64", Table4[[#This Row],[Age]]&gt;=65, "65+")</f>
        <v>35-49</v>
      </c>
      <c r="X849" t="str">
        <f>_xlfn.XLOOKUP(Table4[[#This Row],[StoreID]],Stores!A:A,Stores!B:B, "Not found")</f>
        <v>MegaMart Peckmouth</v>
      </c>
      <c r="Y849" t="str">
        <f>_xlfn.XLOOKUP(Table4[[#This Row],[StoreID]],Stores!A:A,Stores!C:C, "Not Found")</f>
        <v>Peckmouth</v>
      </c>
      <c r="Z849" t="str">
        <f>_xlfn.XLOOKUP(Table4[[#This Row],[StoreID]],Stores!A:A,Stores!D:D, "Not Found")</f>
        <v>East</v>
      </c>
    </row>
    <row r="850" spans="1:26">
      <c r="A850" t="s">
        <v>1716</v>
      </c>
      <c r="B850" s="1">
        <v>45807</v>
      </c>
      <c r="C850" t="s">
        <v>112</v>
      </c>
      <c r="D850" t="s">
        <v>725</v>
      </c>
      <c r="E850" t="s">
        <v>835</v>
      </c>
      <c r="F850">
        <v>4</v>
      </c>
      <c r="G850">
        <v>0.1</v>
      </c>
      <c r="H850" t="s">
        <v>865</v>
      </c>
      <c r="I850" s="4">
        <f>Table4[[#This Row],[Quantity]]*Table4[[#This Row],[UnitPrice]]</f>
        <v>5584.88</v>
      </c>
      <c r="J850" s="4">
        <f>Table4[[#This Row],[Gross Revenue]]*(1-Table4[[#This Row],[Discount]])</f>
        <v>5026.3919999999998</v>
      </c>
      <c r="K850" s="4">
        <f>Table4[[#This Row],[Quantity]]*Table4[[#This Row],[CostPrice]]</f>
        <v>4016.36</v>
      </c>
      <c r="L850" s="4">
        <f>Table4[[#This Row],[Net Revenue]]-Table4[[#This Row],[Total Cost]]</f>
        <v>1010.0319999999997</v>
      </c>
      <c r="M850" t="str">
        <f>_xlfn.XLOOKUP(Table4[[#This Row],[ProductID]], Products!A:A,Products!B:B, "Not Found")</f>
        <v>Knowledge Bags</v>
      </c>
      <c r="N850" t="str">
        <f>TEXT(Table4[[#This Row],[Date]], "mmm")</f>
        <v>May</v>
      </c>
      <c r="O850" t="str">
        <f>TEXT(Table4[[#This Row],[Date]], "yyyy")</f>
        <v>2025</v>
      </c>
      <c r="P850" t="str">
        <f>_xlfn.XLOOKUP(Table4[[#This Row],[ProductID]],Products!A:A,Products!C:C, "Not Found")</f>
        <v>Fashion</v>
      </c>
      <c r="Q850" t="str">
        <f>_xlfn.XLOOKUP(Table4[[#This Row],[ProductID]],Products!A:A,Products!D:D,"Not Found")</f>
        <v>Bags</v>
      </c>
      <c r="R850">
        <f>_xlfn.XLOOKUP(Table4[[#This Row],[ProductID]],Products!A:A,Products!E:E,"Not Found")</f>
        <v>1396.22</v>
      </c>
      <c r="S850">
        <f>_xlfn.XLOOKUP(Table4[[#This Row],[ProductID]],Products!A:A,Products!F:F, "Not Found")</f>
        <v>1004.09</v>
      </c>
      <c r="T850" t="str">
        <f>_xlfn.XLOOKUP(Table4[[#This Row],[CustomerID]],Customers!A:A,Customers!D:D, "Not Found")</f>
        <v>F</v>
      </c>
      <c r="U850" s="6">
        <f>_xlfn.XLOOKUP(Table4[[#This Row],[CustomerID]],Customers!A:A,Customers!E:E, "Not Found")</f>
        <v>21956</v>
      </c>
      <c r="V850">
        <f ca="1">DATEDIF(Table4[[#This Row],[CustomerBirthday]], TODAY(), "Y")</f>
        <v>66</v>
      </c>
      <c r="W850" t="str" cm="1">
        <f t="array" aca="1" ref="W850" ca="1">_xlfn.IFS(Table4[[#This Row],[Age]]&lt;25, "Under 25",Table4[[#This Row],[Age]]=34, "25-34", Table4[[#This Row],[Age]]&lt;=49, "35-49", Table4[[#This Row],[Age]]&lt;=64, "50-64", Table4[[#This Row],[Age]]&gt;=65, "65+")</f>
        <v>65+</v>
      </c>
      <c r="X850" t="str">
        <f>_xlfn.XLOOKUP(Table4[[#This Row],[StoreID]],Stores!A:A,Stores!B:B, "Not found")</f>
        <v>MegaMart Peckmouth</v>
      </c>
      <c r="Y850" t="str">
        <f>_xlfn.XLOOKUP(Table4[[#This Row],[StoreID]],Stores!A:A,Stores!C:C, "Not Found")</f>
        <v>Peckmouth</v>
      </c>
      <c r="Z850" t="str">
        <f>_xlfn.XLOOKUP(Table4[[#This Row],[StoreID]],Stores!A:A,Stores!D:D, "Not Found")</f>
        <v>East</v>
      </c>
    </row>
    <row r="851" spans="1:26">
      <c r="A851" t="s">
        <v>1717</v>
      </c>
      <c r="B851" s="1">
        <v>45872</v>
      </c>
      <c r="C851" t="s">
        <v>503</v>
      </c>
      <c r="D851" t="s">
        <v>816</v>
      </c>
      <c r="E851" t="s">
        <v>842</v>
      </c>
      <c r="F851">
        <v>5</v>
      </c>
      <c r="G851">
        <v>0.1</v>
      </c>
      <c r="H851" t="s">
        <v>865</v>
      </c>
      <c r="I851" s="4">
        <f>Table4[[#This Row],[Quantity]]*Table4[[#This Row],[UnitPrice]]</f>
        <v>9395.4</v>
      </c>
      <c r="J851" s="4">
        <f>Table4[[#This Row],[Gross Revenue]]*(1-Table4[[#This Row],[Discount]])</f>
        <v>8455.86</v>
      </c>
      <c r="K851" s="4">
        <f>Table4[[#This Row],[Quantity]]*Table4[[#This Row],[CostPrice]]</f>
        <v>5022.7999999999993</v>
      </c>
      <c r="L851" s="4">
        <f>Table4[[#This Row],[Net Revenue]]-Table4[[#This Row],[Total Cost]]</f>
        <v>3433.0600000000013</v>
      </c>
      <c r="M851" t="str">
        <f>_xlfn.XLOOKUP(Table4[[#This Row],[ProductID]], Products!A:A,Products!B:B, "Not Found")</f>
        <v>Set Dairy</v>
      </c>
      <c r="N851" t="str">
        <f>TEXT(Table4[[#This Row],[Date]], "mmm")</f>
        <v>Aug</v>
      </c>
      <c r="O851" t="str">
        <f>TEXT(Table4[[#This Row],[Date]], "yyyy")</f>
        <v>2025</v>
      </c>
      <c r="P851" t="str">
        <f>_xlfn.XLOOKUP(Table4[[#This Row],[ProductID]],Products!A:A,Products!C:C, "Not Found")</f>
        <v>Groceries</v>
      </c>
      <c r="Q851" t="str">
        <f>_xlfn.XLOOKUP(Table4[[#This Row],[ProductID]],Products!A:A,Products!D:D,"Not Found")</f>
        <v>Dairy</v>
      </c>
      <c r="R851">
        <f>_xlfn.XLOOKUP(Table4[[#This Row],[ProductID]],Products!A:A,Products!E:E,"Not Found")</f>
        <v>1879.08</v>
      </c>
      <c r="S851">
        <f>_xlfn.XLOOKUP(Table4[[#This Row],[ProductID]],Products!A:A,Products!F:F, "Not Found")</f>
        <v>1004.56</v>
      </c>
      <c r="T851" t="str">
        <f>_xlfn.XLOOKUP(Table4[[#This Row],[CustomerID]],Customers!A:A,Customers!D:D, "Not Found")</f>
        <v>F</v>
      </c>
      <c r="U851" s="6">
        <f>_xlfn.XLOOKUP(Table4[[#This Row],[CustomerID]],Customers!A:A,Customers!E:E, "Not Found")</f>
        <v>22552</v>
      </c>
      <c r="V851">
        <f ca="1">DATEDIF(Table4[[#This Row],[CustomerBirthday]], TODAY(), "Y")</f>
        <v>64</v>
      </c>
      <c r="W851" t="str" cm="1">
        <f t="array" aca="1" ref="W851" ca="1">_xlfn.IFS(Table4[[#This Row],[Age]]&lt;25, "Under 25",Table4[[#This Row],[Age]]=34, "25-34", Table4[[#This Row],[Age]]&lt;=49, "35-49", Table4[[#This Row],[Age]]&lt;=64, "50-64", Table4[[#This Row],[Age]]&gt;=65, "65+")</f>
        <v>50-64</v>
      </c>
      <c r="X851" t="str">
        <f>_xlfn.XLOOKUP(Table4[[#This Row],[StoreID]],Stores!A:A,Stores!B:B, "Not found")</f>
        <v>MegaMart Brianahaven</v>
      </c>
      <c r="Y851" t="str">
        <f>_xlfn.XLOOKUP(Table4[[#This Row],[StoreID]],Stores!A:A,Stores!C:C, "Not Found")</f>
        <v>Brianahaven</v>
      </c>
      <c r="Z851" t="str">
        <f>_xlfn.XLOOKUP(Table4[[#This Row],[StoreID]],Stores!A:A,Stores!D:D, "Not Found")</f>
        <v>North</v>
      </c>
    </row>
    <row r="852" spans="1:26">
      <c r="A852" t="s">
        <v>1718</v>
      </c>
      <c r="B852" s="1">
        <v>45489</v>
      </c>
      <c r="C852" t="s">
        <v>621</v>
      </c>
      <c r="D852" t="s">
        <v>806</v>
      </c>
      <c r="E852" t="s">
        <v>842</v>
      </c>
      <c r="F852">
        <v>2</v>
      </c>
      <c r="G852">
        <v>0.15</v>
      </c>
      <c r="H852" t="s">
        <v>868</v>
      </c>
      <c r="I852" s="4">
        <f>Table4[[#This Row],[Quantity]]*Table4[[#This Row],[UnitPrice]]</f>
        <v>3491.22</v>
      </c>
      <c r="J852" s="4">
        <f>Table4[[#This Row],[Gross Revenue]]*(1-Table4[[#This Row],[Discount]])</f>
        <v>2967.5369999999998</v>
      </c>
      <c r="K852" s="4">
        <f>Table4[[#This Row],[Quantity]]*Table4[[#This Row],[CostPrice]]</f>
        <v>2644.88</v>
      </c>
      <c r="L852" s="4">
        <f>Table4[[#This Row],[Net Revenue]]-Table4[[#This Row],[Total Cost]]</f>
        <v>322.6569999999997</v>
      </c>
      <c r="M852" t="str">
        <f>_xlfn.XLOOKUP(Table4[[#This Row],[ProductID]], Products!A:A,Products!B:B, "Not Found")</f>
        <v>Piece Headphones</v>
      </c>
      <c r="N852" t="str">
        <f>TEXT(Table4[[#This Row],[Date]], "mmm")</f>
        <v>Jul</v>
      </c>
      <c r="O852" t="str">
        <f>TEXT(Table4[[#This Row],[Date]], "yyyy")</f>
        <v>2024</v>
      </c>
      <c r="P852" t="str">
        <f>_xlfn.XLOOKUP(Table4[[#This Row],[ProductID]],Products!A:A,Products!C:C, "Not Found")</f>
        <v>Electronics</v>
      </c>
      <c r="Q852" t="str">
        <f>_xlfn.XLOOKUP(Table4[[#This Row],[ProductID]],Products!A:A,Products!D:D,"Not Found")</f>
        <v>Headphones</v>
      </c>
      <c r="R852">
        <f>_xlfn.XLOOKUP(Table4[[#This Row],[ProductID]],Products!A:A,Products!E:E,"Not Found")</f>
        <v>1745.61</v>
      </c>
      <c r="S852">
        <f>_xlfn.XLOOKUP(Table4[[#This Row],[ProductID]],Products!A:A,Products!F:F, "Not Found")</f>
        <v>1322.44</v>
      </c>
      <c r="T852" t="str">
        <f>_xlfn.XLOOKUP(Table4[[#This Row],[CustomerID]],Customers!A:A,Customers!D:D, "Not Found")</f>
        <v>M</v>
      </c>
      <c r="U852" s="6">
        <f>_xlfn.XLOOKUP(Table4[[#This Row],[CustomerID]],Customers!A:A,Customers!E:E, "Not Found")</f>
        <v>35802</v>
      </c>
      <c r="V852">
        <f ca="1">DATEDIF(Table4[[#This Row],[CustomerBirthday]], TODAY(), "Y")</f>
        <v>28</v>
      </c>
      <c r="W852" t="str" cm="1">
        <f t="array" aca="1" ref="W852" ca="1">_xlfn.IFS(Table4[[#This Row],[Age]]&lt;25, "Under 25",Table4[[#This Row],[Age]]=34, "25-34", Table4[[#This Row],[Age]]&lt;=49, "35-49", Table4[[#This Row],[Age]]&lt;=64, "50-64", Table4[[#This Row],[Age]]&gt;=65, "65+")</f>
        <v>35-49</v>
      </c>
      <c r="X852" t="str">
        <f>_xlfn.XLOOKUP(Table4[[#This Row],[StoreID]],Stores!A:A,Stores!B:B, "Not found")</f>
        <v>MegaMart Brianahaven</v>
      </c>
      <c r="Y852" t="str">
        <f>_xlfn.XLOOKUP(Table4[[#This Row],[StoreID]],Stores!A:A,Stores!C:C, "Not Found")</f>
        <v>Brianahaven</v>
      </c>
      <c r="Z852" t="str">
        <f>_xlfn.XLOOKUP(Table4[[#This Row],[StoreID]],Stores!A:A,Stores!D:D, "Not Found")</f>
        <v>North</v>
      </c>
    </row>
    <row r="853" spans="1:26">
      <c r="A853" t="s">
        <v>1719</v>
      </c>
      <c r="B853" s="1">
        <v>45383</v>
      </c>
      <c r="C853" t="s">
        <v>179</v>
      </c>
      <c r="D853" t="s">
        <v>822</v>
      </c>
      <c r="E853" t="s">
        <v>839</v>
      </c>
      <c r="F853">
        <v>5</v>
      </c>
      <c r="G853">
        <v>0.15</v>
      </c>
      <c r="H853" t="s">
        <v>865</v>
      </c>
      <c r="I853" s="4">
        <f>Table4[[#This Row],[Quantity]]*Table4[[#This Row],[UnitPrice]]</f>
        <v>6081.7999999999993</v>
      </c>
      <c r="J853" s="4">
        <f>Table4[[#This Row],[Gross Revenue]]*(1-Table4[[#This Row],[Discount]])</f>
        <v>5169.5299999999988</v>
      </c>
      <c r="K853" s="4">
        <f>Table4[[#This Row],[Quantity]]*Table4[[#This Row],[CostPrice]]</f>
        <v>3974</v>
      </c>
      <c r="L853" s="4">
        <f>Table4[[#This Row],[Net Revenue]]-Table4[[#This Row],[Total Cost]]</f>
        <v>1195.5299999999988</v>
      </c>
      <c r="M853" t="str">
        <f>_xlfn.XLOOKUP(Table4[[#This Row],[ProductID]], Products!A:A,Products!B:B, "Not Found")</f>
        <v>Nor Bags</v>
      </c>
      <c r="N853" t="str">
        <f>TEXT(Table4[[#This Row],[Date]], "mmm")</f>
        <v>Apr</v>
      </c>
      <c r="O853" t="str">
        <f>TEXT(Table4[[#This Row],[Date]], "yyyy")</f>
        <v>2024</v>
      </c>
      <c r="P853" t="str">
        <f>_xlfn.XLOOKUP(Table4[[#This Row],[ProductID]],Products!A:A,Products!C:C, "Not Found")</f>
        <v>Fashion</v>
      </c>
      <c r="Q853" t="str">
        <f>_xlfn.XLOOKUP(Table4[[#This Row],[ProductID]],Products!A:A,Products!D:D,"Not Found")</f>
        <v>Bags</v>
      </c>
      <c r="R853">
        <f>_xlfn.XLOOKUP(Table4[[#This Row],[ProductID]],Products!A:A,Products!E:E,"Not Found")</f>
        <v>1216.3599999999999</v>
      </c>
      <c r="S853">
        <f>_xlfn.XLOOKUP(Table4[[#This Row],[ProductID]],Products!A:A,Products!F:F, "Not Found")</f>
        <v>794.8</v>
      </c>
      <c r="T853" t="str">
        <f>_xlfn.XLOOKUP(Table4[[#This Row],[CustomerID]],Customers!A:A,Customers!D:D, "Not Found")</f>
        <v>M</v>
      </c>
      <c r="U853" s="6">
        <f>_xlfn.XLOOKUP(Table4[[#This Row],[CustomerID]],Customers!A:A,Customers!E:E, "Not Found")</f>
        <v>23397</v>
      </c>
      <c r="V853">
        <f ca="1">DATEDIF(Table4[[#This Row],[CustomerBirthday]], TODAY(), "Y")</f>
        <v>62</v>
      </c>
      <c r="W853" t="str" cm="1">
        <f t="array" aca="1" ref="W853" ca="1">_xlfn.IFS(Table4[[#This Row],[Age]]&lt;25, "Under 25",Table4[[#This Row],[Age]]=34, "25-34", Table4[[#This Row],[Age]]&lt;=49, "35-49", Table4[[#This Row],[Age]]&lt;=64, "50-64", Table4[[#This Row],[Age]]&gt;=65, "65+")</f>
        <v>50-64</v>
      </c>
      <c r="X853" t="str">
        <f>_xlfn.XLOOKUP(Table4[[#This Row],[StoreID]],Stores!A:A,Stores!B:B, "Not found")</f>
        <v>MegaMart New Michele</v>
      </c>
      <c r="Y853" t="str">
        <f>_xlfn.XLOOKUP(Table4[[#This Row],[StoreID]],Stores!A:A,Stores!C:C, "Not Found")</f>
        <v>New Michele</v>
      </c>
      <c r="Z853" t="str">
        <f>_xlfn.XLOOKUP(Table4[[#This Row],[StoreID]],Stores!A:A,Stores!D:D, "Not Found")</f>
        <v>West</v>
      </c>
    </row>
    <row r="854" spans="1:26">
      <c r="A854" t="s">
        <v>1720</v>
      </c>
      <c r="B854" s="1">
        <v>45601</v>
      </c>
      <c r="C854" t="s">
        <v>298</v>
      </c>
      <c r="D854" t="s">
        <v>718</v>
      </c>
      <c r="E854" t="s">
        <v>846</v>
      </c>
      <c r="F854">
        <v>3</v>
      </c>
      <c r="G854">
        <v>0.15</v>
      </c>
      <c r="H854" t="s">
        <v>871</v>
      </c>
      <c r="I854" s="4">
        <f>Table4[[#This Row],[Quantity]]*Table4[[#This Row],[UnitPrice]]</f>
        <v>1012.89</v>
      </c>
      <c r="J854" s="4">
        <f>Table4[[#This Row],[Gross Revenue]]*(1-Table4[[#This Row],[Discount]])</f>
        <v>860.95650000000001</v>
      </c>
      <c r="K854" s="4">
        <f>Table4[[#This Row],[Quantity]]*Table4[[#This Row],[CostPrice]]</f>
        <v>507.09000000000003</v>
      </c>
      <c r="L854" s="4">
        <f>Table4[[#This Row],[Net Revenue]]-Table4[[#This Row],[Total Cost]]</f>
        <v>353.86649999999997</v>
      </c>
      <c r="M854" t="str">
        <f>_xlfn.XLOOKUP(Table4[[#This Row],[ProductID]], Products!A:A,Products!B:B, "Not Found")</f>
        <v>Here Footwear</v>
      </c>
      <c r="N854" t="str">
        <f>TEXT(Table4[[#This Row],[Date]], "mmm")</f>
        <v>Nov</v>
      </c>
      <c r="O854" t="str">
        <f>TEXT(Table4[[#This Row],[Date]], "yyyy")</f>
        <v>2024</v>
      </c>
      <c r="P854" t="str">
        <f>_xlfn.XLOOKUP(Table4[[#This Row],[ProductID]],Products!A:A,Products!C:C, "Not Found")</f>
        <v>Fashion</v>
      </c>
      <c r="Q854" t="str">
        <f>_xlfn.XLOOKUP(Table4[[#This Row],[ProductID]],Products!A:A,Products!D:D,"Not Found")</f>
        <v>Footwear</v>
      </c>
      <c r="R854">
        <f>_xlfn.XLOOKUP(Table4[[#This Row],[ProductID]],Products!A:A,Products!E:E,"Not Found")</f>
        <v>337.63</v>
      </c>
      <c r="S854">
        <f>_xlfn.XLOOKUP(Table4[[#This Row],[ProductID]],Products!A:A,Products!F:F, "Not Found")</f>
        <v>169.03</v>
      </c>
      <c r="T854" t="str">
        <f>_xlfn.XLOOKUP(Table4[[#This Row],[CustomerID]],Customers!A:A,Customers!D:D, "Not Found")</f>
        <v>F</v>
      </c>
      <c r="U854" s="6">
        <f>_xlfn.XLOOKUP(Table4[[#This Row],[CustomerID]],Customers!A:A,Customers!E:E, "Not Found")</f>
        <v>29021</v>
      </c>
      <c r="V854">
        <f ca="1">DATEDIF(Table4[[#This Row],[CustomerBirthday]], TODAY(), "Y")</f>
        <v>47</v>
      </c>
      <c r="W854" t="str" cm="1">
        <f t="array" aca="1" ref="W854" ca="1">_xlfn.IFS(Table4[[#This Row],[Age]]&lt;25, "Under 25",Table4[[#This Row],[Age]]=34, "25-34", Table4[[#This Row],[Age]]&lt;=49, "35-49", Table4[[#This Row],[Age]]&lt;=64, "50-64", Table4[[#This Row],[Age]]&gt;=65, "65+")</f>
        <v>35-49</v>
      </c>
      <c r="X854" t="str">
        <f>_xlfn.XLOOKUP(Table4[[#This Row],[StoreID]],Stores!A:A,Stores!B:B, "Not found")</f>
        <v>MegaMart Johnmouth</v>
      </c>
      <c r="Y854" t="str">
        <f>_xlfn.XLOOKUP(Table4[[#This Row],[StoreID]],Stores!A:A,Stores!C:C, "Not Found")</f>
        <v>Johnmouth</v>
      </c>
      <c r="Z854" t="str">
        <f>_xlfn.XLOOKUP(Table4[[#This Row],[StoreID]],Stores!A:A,Stores!D:D, "Not Found")</f>
        <v>East</v>
      </c>
    </row>
    <row r="855" spans="1:26">
      <c r="A855" t="s">
        <v>1721</v>
      </c>
      <c r="B855" s="1">
        <v>45534</v>
      </c>
      <c r="C855" t="s">
        <v>601</v>
      </c>
      <c r="D855" t="s">
        <v>736</v>
      </c>
      <c r="E855" t="s">
        <v>831</v>
      </c>
      <c r="F855">
        <v>2</v>
      </c>
      <c r="G855">
        <v>0.15</v>
      </c>
      <c r="H855" t="s">
        <v>871</v>
      </c>
      <c r="I855" s="4">
        <f>Table4[[#This Row],[Quantity]]*Table4[[#This Row],[UnitPrice]]</f>
        <v>246.38</v>
      </c>
      <c r="J855" s="4">
        <f>Table4[[#This Row],[Gross Revenue]]*(1-Table4[[#This Row],[Discount]])</f>
        <v>209.423</v>
      </c>
      <c r="K855" s="4">
        <f>Table4[[#This Row],[Quantity]]*Table4[[#This Row],[CostPrice]]</f>
        <v>160.72</v>
      </c>
      <c r="L855" s="4">
        <f>Table4[[#This Row],[Net Revenue]]-Table4[[#This Row],[Total Cost]]</f>
        <v>48.703000000000003</v>
      </c>
      <c r="M855" t="str">
        <f>_xlfn.XLOOKUP(Table4[[#This Row],[ProductID]], Products!A:A,Products!B:B, "Not Found")</f>
        <v>Us Snacks</v>
      </c>
      <c r="N855" t="str">
        <f>TEXT(Table4[[#This Row],[Date]], "mmm")</f>
        <v>Aug</v>
      </c>
      <c r="O855" t="str">
        <f>TEXT(Table4[[#This Row],[Date]], "yyyy")</f>
        <v>2024</v>
      </c>
      <c r="P855" t="str">
        <f>_xlfn.XLOOKUP(Table4[[#This Row],[ProductID]],Products!A:A,Products!C:C, "Not Found")</f>
        <v>Groceries</v>
      </c>
      <c r="Q855" t="str">
        <f>_xlfn.XLOOKUP(Table4[[#This Row],[ProductID]],Products!A:A,Products!D:D,"Not Found")</f>
        <v>Snacks</v>
      </c>
      <c r="R855">
        <f>_xlfn.XLOOKUP(Table4[[#This Row],[ProductID]],Products!A:A,Products!E:E,"Not Found")</f>
        <v>123.19</v>
      </c>
      <c r="S855">
        <f>_xlfn.XLOOKUP(Table4[[#This Row],[ProductID]],Products!A:A,Products!F:F, "Not Found")</f>
        <v>80.36</v>
      </c>
      <c r="T855" t="str">
        <f>_xlfn.XLOOKUP(Table4[[#This Row],[CustomerID]],Customers!A:A,Customers!D:D, "Not Found")</f>
        <v>M</v>
      </c>
      <c r="U855" s="6">
        <f>_xlfn.XLOOKUP(Table4[[#This Row],[CustomerID]],Customers!A:A,Customers!E:E, "Not Found")</f>
        <v>24638</v>
      </c>
      <c r="V855">
        <f ca="1">DATEDIF(Table4[[#This Row],[CustomerBirthday]], TODAY(), "Y")</f>
        <v>59</v>
      </c>
      <c r="W855" t="str" cm="1">
        <f t="array" aca="1" ref="W855" ca="1">_xlfn.IFS(Table4[[#This Row],[Age]]&lt;25, "Under 25",Table4[[#This Row],[Age]]=34, "25-34", Table4[[#This Row],[Age]]&lt;=49, "35-49", Table4[[#This Row],[Age]]&lt;=64, "50-64", Table4[[#This Row],[Age]]&gt;=65, "65+")</f>
        <v>50-64</v>
      </c>
      <c r="X855" t="str">
        <f>_xlfn.XLOOKUP(Table4[[#This Row],[StoreID]],Stores!A:A,Stores!B:B, "Not found")</f>
        <v>MegaMart Jimenezborough</v>
      </c>
      <c r="Y855" t="str">
        <f>_xlfn.XLOOKUP(Table4[[#This Row],[StoreID]],Stores!A:A,Stores!C:C, "Not Found")</f>
        <v>Jimenezborough</v>
      </c>
      <c r="Z855" t="str">
        <f>_xlfn.XLOOKUP(Table4[[#This Row],[StoreID]],Stores!A:A,Stores!D:D, "Not Found")</f>
        <v>South</v>
      </c>
    </row>
    <row r="856" spans="1:26">
      <c r="A856" t="s">
        <v>1722</v>
      </c>
      <c r="B856" s="1">
        <v>45244</v>
      </c>
      <c r="C856" t="s">
        <v>105</v>
      </c>
      <c r="D856" t="s">
        <v>745</v>
      </c>
      <c r="E856" t="s">
        <v>835</v>
      </c>
      <c r="F856">
        <v>5</v>
      </c>
      <c r="G856">
        <v>0.15</v>
      </c>
      <c r="H856" t="s">
        <v>865</v>
      </c>
      <c r="I856" s="4">
        <f>Table4[[#This Row],[Quantity]]*Table4[[#This Row],[UnitPrice]]</f>
        <v>5965.45</v>
      </c>
      <c r="J856" s="4">
        <f>Table4[[#This Row],[Gross Revenue]]*(1-Table4[[#This Row],[Discount]])</f>
        <v>5070.6324999999997</v>
      </c>
      <c r="K856" s="4">
        <f>Table4[[#This Row],[Quantity]]*Table4[[#This Row],[CostPrice]]</f>
        <v>4091.2</v>
      </c>
      <c r="L856" s="4">
        <f>Table4[[#This Row],[Net Revenue]]-Table4[[#This Row],[Total Cost]]</f>
        <v>979.43249999999989</v>
      </c>
      <c r="M856" t="str">
        <f>_xlfn.XLOOKUP(Table4[[#This Row],[ProductID]], Products!A:A,Products!B:B, "Not Found")</f>
        <v>Above Camera</v>
      </c>
      <c r="N856" t="str">
        <f>TEXT(Table4[[#This Row],[Date]], "mmm")</f>
        <v>Nov</v>
      </c>
      <c r="O856" t="str">
        <f>TEXT(Table4[[#This Row],[Date]], "yyyy")</f>
        <v>2023</v>
      </c>
      <c r="P856" t="str">
        <f>_xlfn.XLOOKUP(Table4[[#This Row],[ProductID]],Products!A:A,Products!C:C, "Not Found")</f>
        <v>Electronics</v>
      </c>
      <c r="Q856" t="str">
        <f>_xlfn.XLOOKUP(Table4[[#This Row],[ProductID]],Products!A:A,Products!D:D,"Not Found")</f>
        <v>Camera</v>
      </c>
      <c r="R856">
        <f>_xlfn.XLOOKUP(Table4[[#This Row],[ProductID]],Products!A:A,Products!E:E,"Not Found")</f>
        <v>1193.0899999999999</v>
      </c>
      <c r="S856">
        <f>_xlfn.XLOOKUP(Table4[[#This Row],[ProductID]],Products!A:A,Products!F:F, "Not Found")</f>
        <v>818.24</v>
      </c>
      <c r="T856" t="str">
        <f>_xlfn.XLOOKUP(Table4[[#This Row],[CustomerID]],Customers!A:A,Customers!D:D, "Not Found")</f>
        <v>M</v>
      </c>
      <c r="U856" s="6">
        <f>_xlfn.XLOOKUP(Table4[[#This Row],[CustomerID]],Customers!A:A,Customers!E:E, "Not Found")</f>
        <v>37990</v>
      </c>
      <c r="V856">
        <f ca="1">DATEDIF(Table4[[#This Row],[CustomerBirthday]], TODAY(), "Y")</f>
        <v>22</v>
      </c>
      <c r="W856" t="str" cm="1">
        <f t="array" aca="1" ref="W856" ca="1">_xlfn.IFS(Table4[[#This Row],[Age]]&lt;25, "Under 25",Table4[[#This Row],[Age]]=34, "25-34", Table4[[#This Row],[Age]]&lt;=49, "35-49", Table4[[#This Row],[Age]]&lt;=64, "50-64", Table4[[#This Row],[Age]]&gt;=65, "65+")</f>
        <v>Under 25</v>
      </c>
      <c r="X856" t="str">
        <f>_xlfn.XLOOKUP(Table4[[#This Row],[StoreID]],Stores!A:A,Stores!B:B, "Not found")</f>
        <v>MegaMart Peckmouth</v>
      </c>
      <c r="Y856" t="str">
        <f>_xlfn.XLOOKUP(Table4[[#This Row],[StoreID]],Stores!A:A,Stores!C:C, "Not Found")</f>
        <v>Peckmouth</v>
      </c>
      <c r="Z856" t="str">
        <f>_xlfn.XLOOKUP(Table4[[#This Row],[StoreID]],Stores!A:A,Stores!D:D, "Not Found")</f>
        <v>East</v>
      </c>
    </row>
    <row r="857" spans="1:26">
      <c r="A857" t="s">
        <v>1723</v>
      </c>
      <c r="B857" s="1">
        <v>45476</v>
      </c>
      <c r="C857" t="s">
        <v>512</v>
      </c>
      <c r="D857" t="s">
        <v>804</v>
      </c>
      <c r="E857" t="s">
        <v>846</v>
      </c>
      <c r="F857">
        <v>1</v>
      </c>
      <c r="G857">
        <v>0.05</v>
      </c>
      <c r="H857" t="s">
        <v>868</v>
      </c>
      <c r="I857" s="4">
        <f>Table4[[#This Row],[Quantity]]*Table4[[#This Row],[UnitPrice]]</f>
        <v>540.94000000000005</v>
      </c>
      <c r="J857" s="4">
        <f>Table4[[#This Row],[Gross Revenue]]*(1-Table4[[#This Row],[Discount]])</f>
        <v>513.89300000000003</v>
      </c>
      <c r="K857" s="4">
        <f>Table4[[#This Row],[Quantity]]*Table4[[#This Row],[CostPrice]]</f>
        <v>398.25</v>
      </c>
      <c r="L857" s="4">
        <f>Table4[[#This Row],[Net Revenue]]-Table4[[#This Row],[Total Cost]]</f>
        <v>115.64300000000003</v>
      </c>
      <c r="M857" t="str">
        <f>_xlfn.XLOOKUP(Table4[[#This Row],[ProductID]], Products!A:A,Products!B:B, "Not Found")</f>
        <v>Church Clothing</v>
      </c>
      <c r="N857" t="str">
        <f>TEXT(Table4[[#This Row],[Date]], "mmm")</f>
        <v>Jul</v>
      </c>
      <c r="O857" t="str">
        <f>TEXT(Table4[[#This Row],[Date]], "yyyy")</f>
        <v>2024</v>
      </c>
      <c r="P857" t="str">
        <f>_xlfn.XLOOKUP(Table4[[#This Row],[ProductID]],Products!A:A,Products!C:C, "Not Found")</f>
        <v>Fashion</v>
      </c>
      <c r="Q857" t="str">
        <f>_xlfn.XLOOKUP(Table4[[#This Row],[ProductID]],Products!A:A,Products!D:D,"Not Found")</f>
        <v>Clothing</v>
      </c>
      <c r="R857">
        <f>_xlfn.XLOOKUP(Table4[[#This Row],[ProductID]],Products!A:A,Products!E:E,"Not Found")</f>
        <v>540.94000000000005</v>
      </c>
      <c r="S857">
        <f>_xlfn.XLOOKUP(Table4[[#This Row],[ProductID]],Products!A:A,Products!F:F, "Not Found")</f>
        <v>398.25</v>
      </c>
      <c r="T857" t="str">
        <f>_xlfn.XLOOKUP(Table4[[#This Row],[CustomerID]],Customers!A:A,Customers!D:D, "Not Found")</f>
        <v>F</v>
      </c>
      <c r="U857" s="6">
        <f>_xlfn.XLOOKUP(Table4[[#This Row],[CustomerID]],Customers!A:A,Customers!E:E, "Not Found")</f>
        <v>28708</v>
      </c>
      <c r="V857">
        <f ca="1">DATEDIF(Table4[[#This Row],[CustomerBirthday]], TODAY(), "Y")</f>
        <v>47</v>
      </c>
      <c r="W857" t="str" cm="1">
        <f t="array" aca="1" ref="W857" ca="1">_xlfn.IFS(Table4[[#This Row],[Age]]&lt;25, "Under 25",Table4[[#This Row],[Age]]=34, "25-34", Table4[[#This Row],[Age]]&lt;=49, "35-49", Table4[[#This Row],[Age]]&lt;=64, "50-64", Table4[[#This Row],[Age]]&gt;=65, "65+")</f>
        <v>35-49</v>
      </c>
      <c r="X857" t="str">
        <f>_xlfn.XLOOKUP(Table4[[#This Row],[StoreID]],Stores!A:A,Stores!B:B, "Not found")</f>
        <v>MegaMart Johnmouth</v>
      </c>
      <c r="Y857" t="str">
        <f>_xlfn.XLOOKUP(Table4[[#This Row],[StoreID]],Stores!A:A,Stores!C:C, "Not Found")</f>
        <v>Johnmouth</v>
      </c>
      <c r="Z857" t="str">
        <f>_xlfn.XLOOKUP(Table4[[#This Row],[StoreID]],Stores!A:A,Stores!D:D, "Not Found")</f>
        <v>East</v>
      </c>
    </row>
    <row r="858" spans="1:26">
      <c r="A858" t="s">
        <v>1724</v>
      </c>
      <c r="B858" s="1">
        <v>45660</v>
      </c>
      <c r="C858" t="s">
        <v>582</v>
      </c>
      <c r="D858" t="s">
        <v>769</v>
      </c>
      <c r="E858" t="s">
        <v>831</v>
      </c>
      <c r="F858">
        <v>1</v>
      </c>
      <c r="G858">
        <v>0.05</v>
      </c>
      <c r="H858" t="s">
        <v>868</v>
      </c>
      <c r="I858" s="4">
        <f>Table4[[#This Row],[Quantity]]*Table4[[#This Row],[UnitPrice]]</f>
        <v>25.57</v>
      </c>
      <c r="J858" s="4">
        <f>Table4[[#This Row],[Gross Revenue]]*(1-Table4[[#This Row],[Discount]])</f>
        <v>24.291499999999999</v>
      </c>
      <c r="K858" s="4">
        <f>Table4[[#This Row],[Quantity]]*Table4[[#This Row],[CostPrice]]</f>
        <v>19.05</v>
      </c>
      <c r="L858" s="4">
        <f>Table4[[#This Row],[Net Revenue]]-Table4[[#This Row],[Total Cost]]</f>
        <v>5.2414999999999985</v>
      </c>
      <c r="M858" t="str">
        <f>_xlfn.XLOOKUP(Table4[[#This Row],[ProductID]], Products!A:A,Products!B:B, "Not Found")</f>
        <v>How Vegetables</v>
      </c>
      <c r="N858" t="str">
        <f>TEXT(Table4[[#This Row],[Date]], "mmm")</f>
        <v>Jan</v>
      </c>
      <c r="O858" t="str">
        <f>TEXT(Table4[[#This Row],[Date]], "yyyy")</f>
        <v>2025</v>
      </c>
      <c r="P858" t="str">
        <f>_xlfn.XLOOKUP(Table4[[#This Row],[ProductID]],Products!A:A,Products!C:C, "Not Found")</f>
        <v>Groceries</v>
      </c>
      <c r="Q858" t="str">
        <f>_xlfn.XLOOKUP(Table4[[#This Row],[ProductID]],Products!A:A,Products!D:D,"Not Found")</f>
        <v>Vegetables</v>
      </c>
      <c r="R858">
        <f>_xlfn.XLOOKUP(Table4[[#This Row],[ProductID]],Products!A:A,Products!E:E,"Not Found")</f>
        <v>25.57</v>
      </c>
      <c r="S858">
        <f>_xlfn.XLOOKUP(Table4[[#This Row],[ProductID]],Products!A:A,Products!F:F, "Not Found")</f>
        <v>19.05</v>
      </c>
      <c r="T858" t="str">
        <f>_xlfn.XLOOKUP(Table4[[#This Row],[CustomerID]],Customers!A:A,Customers!D:D, "Not Found")</f>
        <v>F</v>
      </c>
      <c r="U858" s="6">
        <f>_xlfn.XLOOKUP(Table4[[#This Row],[CustomerID]],Customers!A:A,Customers!E:E, "Not Found")</f>
        <v>31328</v>
      </c>
      <c r="V858">
        <f ca="1">DATEDIF(Table4[[#This Row],[CustomerBirthday]], TODAY(), "Y")</f>
        <v>40</v>
      </c>
      <c r="W858" t="str" cm="1">
        <f t="array" aca="1" ref="W858" ca="1">_xlfn.IFS(Table4[[#This Row],[Age]]&lt;25, "Under 25",Table4[[#This Row],[Age]]=34, "25-34", Table4[[#This Row],[Age]]&lt;=49, "35-49", Table4[[#This Row],[Age]]&lt;=64, "50-64", Table4[[#This Row],[Age]]&gt;=65, "65+")</f>
        <v>35-49</v>
      </c>
      <c r="X858" t="str">
        <f>_xlfn.XLOOKUP(Table4[[#This Row],[StoreID]],Stores!A:A,Stores!B:B, "Not found")</f>
        <v>MegaMart Jimenezborough</v>
      </c>
      <c r="Y858" t="str">
        <f>_xlfn.XLOOKUP(Table4[[#This Row],[StoreID]],Stores!A:A,Stores!C:C, "Not Found")</f>
        <v>Jimenezborough</v>
      </c>
      <c r="Z858" t="str">
        <f>_xlfn.XLOOKUP(Table4[[#This Row],[StoreID]],Stores!A:A,Stores!D:D, "Not Found")</f>
        <v>South</v>
      </c>
    </row>
    <row r="859" spans="1:26">
      <c r="A859" t="s">
        <v>1725</v>
      </c>
      <c r="B859" s="1">
        <v>45763</v>
      </c>
      <c r="C859" t="s">
        <v>554</v>
      </c>
      <c r="D859" t="s">
        <v>788</v>
      </c>
      <c r="E859" t="s">
        <v>842</v>
      </c>
      <c r="F859">
        <v>1</v>
      </c>
      <c r="G859">
        <v>0</v>
      </c>
      <c r="H859" t="s">
        <v>865</v>
      </c>
      <c r="I859" s="4">
        <f>Table4[[#This Row],[Quantity]]*Table4[[#This Row],[UnitPrice]]</f>
        <v>1095.72</v>
      </c>
      <c r="J859" s="4">
        <f>Table4[[#This Row],[Gross Revenue]]*(1-Table4[[#This Row],[Discount]])</f>
        <v>1095.72</v>
      </c>
      <c r="K859" s="4">
        <f>Table4[[#This Row],[Quantity]]*Table4[[#This Row],[CostPrice]]</f>
        <v>822.2</v>
      </c>
      <c r="L859" s="4">
        <f>Table4[[#This Row],[Net Revenue]]-Table4[[#This Row],[Total Cost]]</f>
        <v>273.52</v>
      </c>
      <c r="M859" t="str">
        <f>_xlfn.XLOOKUP(Table4[[#This Row],[ProductID]], Products!A:A,Products!B:B, "Not Found")</f>
        <v>Foot Snacks</v>
      </c>
      <c r="N859" t="str">
        <f>TEXT(Table4[[#This Row],[Date]], "mmm")</f>
        <v>Apr</v>
      </c>
      <c r="O859" t="str">
        <f>TEXT(Table4[[#This Row],[Date]], "yyyy")</f>
        <v>2025</v>
      </c>
      <c r="P859" t="str">
        <f>_xlfn.XLOOKUP(Table4[[#This Row],[ProductID]],Products!A:A,Products!C:C, "Not Found")</f>
        <v>Groceries</v>
      </c>
      <c r="Q859" t="str">
        <f>_xlfn.XLOOKUP(Table4[[#This Row],[ProductID]],Products!A:A,Products!D:D,"Not Found")</f>
        <v>Snacks</v>
      </c>
      <c r="R859">
        <f>_xlfn.XLOOKUP(Table4[[#This Row],[ProductID]],Products!A:A,Products!E:E,"Not Found")</f>
        <v>1095.72</v>
      </c>
      <c r="S859">
        <f>_xlfn.XLOOKUP(Table4[[#This Row],[ProductID]],Products!A:A,Products!F:F, "Not Found")</f>
        <v>822.2</v>
      </c>
      <c r="T859" t="str">
        <f>_xlfn.XLOOKUP(Table4[[#This Row],[CustomerID]],Customers!A:A,Customers!D:D, "Not Found")</f>
        <v>M</v>
      </c>
      <c r="U859" s="6">
        <f>_xlfn.XLOOKUP(Table4[[#This Row],[CustomerID]],Customers!A:A,Customers!E:E, "Not Found")</f>
        <v>26178</v>
      </c>
      <c r="V859">
        <f ca="1">DATEDIF(Table4[[#This Row],[CustomerBirthday]], TODAY(), "Y")</f>
        <v>54</v>
      </c>
      <c r="W859" t="str" cm="1">
        <f t="array" aca="1" ref="W859" ca="1">_xlfn.IFS(Table4[[#This Row],[Age]]&lt;25, "Under 25",Table4[[#This Row],[Age]]=34, "25-34", Table4[[#This Row],[Age]]&lt;=49, "35-49", Table4[[#This Row],[Age]]&lt;=64, "50-64", Table4[[#This Row],[Age]]&gt;=65, "65+")</f>
        <v>50-64</v>
      </c>
      <c r="X859" t="str">
        <f>_xlfn.XLOOKUP(Table4[[#This Row],[StoreID]],Stores!A:A,Stores!B:B, "Not found")</f>
        <v>MegaMart Brianahaven</v>
      </c>
      <c r="Y859" t="str">
        <f>_xlfn.XLOOKUP(Table4[[#This Row],[StoreID]],Stores!A:A,Stores!C:C, "Not Found")</f>
        <v>Brianahaven</v>
      </c>
      <c r="Z859" t="str">
        <f>_xlfn.XLOOKUP(Table4[[#This Row],[StoreID]],Stores!A:A,Stores!D:D, "Not Found")</f>
        <v>North</v>
      </c>
    </row>
    <row r="860" spans="1:26">
      <c r="A860" t="s">
        <v>1726</v>
      </c>
      <c r="B860" s="1">
        <v>45357</v>
      </c>
      <c r="C860" t="s">
        <v>221</v>
      </c>
      <c r="D860" t="s">
        <v>722</v>
      </c>
      <c r="E860" t="s">
        <v>839</v>
      </c>
      <c r="F860">
        <v>1</v>
      </c>
      <c r="G860">
        <v>0</v>
      </c>
      <c r="H860" t="s">
        <v>868</v>
      </c>
      <c r="I860" s="4">
        <f>Table4[[#This Row],[Quantity]]*Table4[[#This Row],[UnitPrice]]</f>
        <v>1853.77</v>
      </c>
      <c r="J860" s="4">
        <f>Table4[[#This Row],[Gross Revenue]]*(1-Table4[[#This Row],[Discount]])</f>
        <v>1853.77</v>
      </c>
      <c r="K860" s="4">
        <f>Table4[[#This Row],[Quantity]]*Table4[[#This Row],[CostPrice]]</f>
        <v>1363.52</v>
      </c>
      <c r="L860" s="4">
        <f>Table4[[#This Row],[Net Revenue]]-Table4[[#This Row],[Total Cost]]</f>
        <v>490.25</v>
      </c>
      <c r="M860" t="str">
        <f>_xlfn.XLOOKUP(Table4[[#This Row],[ProductID]], Products!A:A,Products!B:B, "Not Found")</f>
        <v>Four Accessories</v>
      </c>
      <c r="N860" t="str">
        <f>TEXT(Table4[[#This Row],[Date]], "mmm")</f>
        <v>Mar</v>
      </c>
      <c r="O860" t="str">
        <f>TEXT(Table4[[#This Row],[Date]], "yyyy")</f>
        <v>2024</v>
      </c>
      <c r="P860" t="str">
        <f>_xlfn.XLOOKUP(Table4[[#This Row],[ProductID]],Products!A:A,Products!C:C, "Not Found")</f>
        <v>Fashion</v>
      </c>
      <c r="Q860" t="str">
        <f>_xlfn.XLOOKUP(Table4[[#This Row],[ProductID]],Products!A:A,Products!D:D,"Not Found")</f>
        <v>Accessories</v>
      </c>
      <c r="R860">
        <f>_xlfn.XLOOKUP(Table4[[#This Row],[ProductID]],Products!A:A,Products!E:E,"Not Found")</f>
        <v>1853.77</v>
      </c>
      <c r="S860">
        <f>_xlfn.XLOOKUP(Table4[[#This Row],[ProductID]],Products!A:A,Products!F:F, "Not Found")</f>
        <v>1363.52</v>
      </c>
      <c r="T860" t="str">
        <f>_xlfn.XLOOKUP(Table4[[#This Row],[CustomerID]],Customers!A:A,Customers!D:D, "Not Found")</f>
        <v>F</v>
      </c>
      <c r="U860" s="6">
        <f>_xlfn.XLOOKUP(Table4[[#This Row],[CustomerID]],Customers!A:A,Customers!E:E, "Not Found")</f>
        <v>36064</v>
      </c>
      <c r="V860">
        <f ca="1">DATEDIF(Table4[[#This Row],[CustomerBirthday]], TODAY(), "Y")</f>
        <v>27</v>
      </c>
      <c r="W860" t="str" cm="1">
        <f t="array" aca="1" ref="W860" ca="1">_xlfn.IFS(Table4[[#This Row],[Age]]&lt;25, "Under 25",Table4[[#This Row],[Age]]=34, "25-34", Table4[[#This Row],[Age]]&lt;=49, "35-49", Table4[[#This Row],[Age]]&lt;=64, "50-64", Table4[[#This Row],[Age]]&gt;=65, "65+")</f>
        <v>35-49</v>
      </c>
      <c r="X860" t="str">
        <f>_xlfn.XLOOKUP(Table4[[#This Row],[StoreID]],Stores!A:A,Stores!B:B, "Not found")</f>
        <v>MegaMart New Michele</v>
      </c>
      <c r="Y860" t="str">
        <f>_xlfn.XLOOKUP(Table4[[#This Row],[StoreID]],Stores!A:A,Stores!C:C, "Not Found")</f>
        <v>New Michele</v>
      </c>
      <c r="Z860" t="str">
        <f>_xlfn.XLOOKUP(Table4[[#This Row],[StoreID]],Stores!A:A,Stores!D:D, "Not Found")</f>
        <v>West</v>
      </c>
    </row>
    <row r="861" spans="1:26">
      <c r="A861" t="s">
        <v>1727</v>
      </c>
      <c r="B861" s="1">
        <v>45527</v>
      </c>
      <c r="C861" t="s">
        <v>386</v>
      </c>
      <c r="D861" t="s">
        <v>747</v>
      </c>
      <c r="E861" t="s">
        <v>846</v>
      </c>
      <c r="F861">
        <v>5</v>
      </c>
      <c r="G861">
        <v>0.1</v>
      </c>
      <c r="H861" t="s">
        <v>875</v>
      </c>
      <c r="I861" s="4">
        <f>Table4[[#This Row],[Quantity]]*Table4[[#This Row],[UnitPrice]]</f>
        <v>5674</v>
      </c>
      <c r="J861" s="4">
        <f>Table4[[#This Row],[Gross Revenue]]*(1-Table4[[#This Row],[Discount]])</f>
        <v>5106.6000000000004</v>
      </c>
      <c r="K861" s="4">
        <f>Table4[[#This Row],[Quantity]]*Table4[[#This Row],[CostPrice]]</f>
        <v>3375.5</v>
      </c>
      <c r="L861" s="4">
        <f>Table4[[#This Row],[Net Revenue]]-Table4[[#This Row],[Total Cost]]</f>
        <v>1731.1000000000004</v>
      </c>
      <c r="M861" t="str">
        <f>_xlfn.XLOOKUP(Table4[[#This Row],[ProductID]], Products!A:A,Products!B:B, "Not Found")</f>
        <v>World Watches</v>
      </c>
      <c r="N861" t="str">
        <f>TEXT(Table4[[#This Row],[Date]], "mmm")</f>
        <v>Aug</v>
      </c>
      <c r="O861" t="str">
        <f>TEXT(Table4[[#This Row],[Date]], "yyyy")</f>
        <v>2024</v>
      </c>
      <c r="P861" t="str">
        <f>_xlfn.XLOOKUP(Table4[[#This Row],[ProductID]],Products!A:A,Products!C:C, "Not Found")</f>
        <v>Fashion</v>
      </c>
      <c r="Q861" t="str">
        <f>_xlfn.XLOOKUP(Table4[[#This Row],[ProductID]],Products!A:A,Products!D:D,"Not Found")</f>
        <v>Watches</v>
      </c>
      <c r="R861">
        <f>_xlfn.XLOOKUP(Table4[[#This Row],[ProductID]],Products!A:A,Products!E:E,"Not Found")</f>
        <v>1134.8</v>
      </c>
      <c r="S861">
        <f>_xlfn.XLOOKUP(Table4[[#This Row],[ProductID]],Products!A:A,Products!F:F, "Not Found")</f>
        <v>675.1</v>
      </c>
      <c r="T861" t="str">
        <f>_xlfn.XLOOKUP(Table4[[#This Row],[CustomerID]],Customers!A:A,Customers!D:D, "Not Found")</f>
        <v>F</v>
      </c>
      <c r="U861" s="6">
        <f>_xlfn.XLOOKUP(Table4[[#This Row],[CustomerID]],Customers!A:A,Customers!E:E, "Not Found")</f>
        <v>23676</v>
      </c>
      <c r="V861">
        <f ca="1">DATEDIF(Table4[[#This Row],[CustomerBirthday]], TODAY(), "Y")</f>
        <v>61</v>
      </c>
      <c r="W861" t="str" cm="1">
        <f t="array" aca="1" ref="W861" ca="1">_xlfn.IFS(Table4[[#This Row],[Age]]&lt;25, "Under 25",Table4[[#This Row],[Age]]=34, "25-34", Table4[[#This Row],[Age]]&lt;=49, "35-49", Table4[[#This Row],[Age]]&lt;=64, "50-64", Table4[[#This Row],[Age]]&gt;=65, "65+")</f>
        <v>50-64</v>
      </c>
      <c r="X861" t="str">
        <f>_xlfn.XLOOKUP(Table4[[#This Row],[StoreID]],Stores!A:A,Stores!B:B, "Not found")</f>
        <v>MegaMart Johnmouth</v>
      </c>
      <c r="Y861" t="str">
        <f>_xlfn.XLOOKUP(Table4[[#This Row],[StoreID]],Stores!A:A,Stores!C:C, "Not Found")</f>
        <v>Johnmouth</v>
      </c>
      <c r="Z861" t="str">
        <f>_xlfn.XLOOKUP(Table4[[#This Row],[StoreID]],Stores!A:A,Stores!D:D, "Not Found")</f>
        <v>East</v>
      </c>
    </row>
    <row r="862" spans="1:26">
      <c r="A862" t="s">
        <v>1728</v>
      </c>
      <c r="B862" s="1">
        <v>45862</v>
      </c>
      <c r="C862" t="s">
        <v>700</v>
      </c>
      <c r="D862" t="s">
        <v>812</v>
      </c>
      <c r="E862" t="s">
        <v>835</v>
      </c>
      <c r="F862">
        <v>4</v>
      </c>
      <c r="G862">
        <v>0.15</v>
      </c>
      <c r="H862" t="s">
        <v>875</v>
      </c>
      <c r="I862" s="4">
        <f>Table4[[#This Row],[Quantity]]*Table4[[#This Row],[UnitPrice]]</f>
        <v>2257.6799999999998</v>
      </c>
      <c r="J862" s="4">
        <f>Table4[[#This Row],[Gross Revenue]]*(1-Table4[[#This Row],[Discount]])</f>
        <v>1919.0279999999998</v>
      </c>
      <c r="K862" s="4">
        <f>Table4[[#This Row],[Quantity]]*Table4[[#This Row],[CostPrice]]</f>
        <v>1175.8399999999999</v>
      </c>
      <c r="L862" s="4">
        <f>Table4[[#This Row],[Net Revenue]]-Table4[[#This Row],[Total Cost]]</f>
        <v>743.18799999999987</v>
      </c>
      <c r="M862" t="str">
        <f>_xlfn.XLOOKUP(Table4[[#This Row],[ProductID]], Products!A:A,Products!B:B, "Not Found")</f>
        <v>Soon Accessories</v>
      </c>
      <c r="N862" t="str">
        <f>TEXT(Table4[[#This Row],[Date]], "mmm")</f>
        <v>Jul</v>
      </c>
      <c r="O862" t="str">
        <f>TEXT(Table4[[#This Row],[Date]], "yyyy")</f>
        <v>2025</v>
      </c>
      <c r="P862" t="str">
        <f>_xlfn.XLOOKUP(Table4[[#This Row],[ProductID]],Products!A:A,Products!C:C, "Not Found")</f>
        <v>Fashion</v>
      </c>
      <c r="Q862" t="str">
        <f>_xlfn.XLOOKUP(Table4[[#This Row],[ProductID]],Products!A:A,Products!D:D,"Not Found")</f>
        <v>Accessories</v>
      </c>
      <c r="R862">
        <f>_xlfn.XLOOKUP(Table4[[#This Row],[ProductID]],Products!A:A,Products!E:E,"Not Found")</f>
        <v>564.41999999999996</v>
      </c>
      <c r="S862">
        <f>_xlfn.XLOOKUP(Table4[[#This Row],[ProductID]],Products!A:A,Products!F:F, "Not Found")</f>
        <v>293.95999999999998</v>
      </c>
      <c r="T862" t="str">
        <f>_xlfn.XLOOKUP(Table4[[#This Row],[CustomerID]],Customers!A:A,Customers!D:D, "Not Found")</f>
        <v>F</v>
      </c>
      <c r="U862" s="6">
        <f>_xlfn.XLOOKUP(Table4[[#This Row],[CustomerID]],Customers!A:A,Customers!E:E, "Not Found")</f>
        <v>25706</v>
      </c>
      <c r="V862">
        <f ca="1">DATEDIF(Table4[[#This Row],[CustomerBirthday]], TODAY(), "Y")</f>
        <v>56</v>
      </c>
      <c r="W862" t="str" cm="1">
        <f t="array" aca="1" ref="W862" ca="1">_xlfn.IFS(Table4[[#This Row],[Age]]&lt;25, "Under 25",Table4[[#This Row],[Age]]=34, "25-34", Table4[[#This Row],[Age]]&lt;=49, "35-49", Table4[[#This Row],[Age]]&lt;=64, "50-64", Table4[[#This Row],[Age]]&gt;=65, "65+")</f>
        <v>50-64</v>
      </c>
      <c r="X862" t="str">
        <f>_xlfn.XLOOKUP(Table4[[#This Row],[StoreID]],Stores!A:A,Stores!B:B, "Not found")</f>
        <v>MegaMart Peckmouth</v>
      </c>
      <c r="Y862" t="str">
        <f>_xlfn.XLOOKUP(Table4[[#This Row],[StoreID]],Stores!A:A,Stores!C:C, "Not Found")</f>
        <v>Peckmouth</v>
      </c>
      <c r="Z862" t="str">
        <f>_xlfn.XLOOKUP(Table4[[#This Row],[StoreID]],Stores!A:A,Stores!D:D, "Not Found")</f>
        <v>East</v>
      </c>
    </row>
    <row r="863" spans="1:26">
      <c r="A863" t="s">
        <v>1729</v>
      </c>
      <c r="B863" s="1">
        <v>45593</v>
      </c>
      <c r="C863" t="s">
        <v>202</v>
      </c>
      <c r="D863" t="s">
        <v>718</v>
      </c>
      <c r="E863" t="s">
        <v>846</v>
      </c>
      <c r="F863">
        <v>3</v>
      </c>
      <c r="G863">
        <v>0.05</v>
      </c>
      <c r="H863" t="s">
        <v>875</v>
      </c>
      <c r="I863" s="4">
        <f>Table4[[#This Row],[Quantity]]*Table4[[#This Row],[UnitPrice]]</f>
        <v>1012.89</v>
      </c>
      <c r="J863" s="4">
        <f>Table4[[#This Row],[Gross Revenue]]*(1-Table4[[#This Row],[Discount]])</f>
        <v>962.24549999999999</v>
      </c>
      <c r="K863" s="4">
        <f>Table4[[#This Row],[Quantity]]*Table4[[#This Row],[CostPrice]]</f>
        <v>507.09000000000003</v>
      </c>
      <c r="L863" s="4">
        <f>Table4[[#This Row],[Net Revenue]]-Table4[[#This Row],[Total Cost]]</f>
        <v>455.15549999999996</v>
      </c>
      <c r="M863" t="str">
        <f>_xlfn.XLOOKUP(Table4[[#This Row],[ProductID]], Products!A:A,Products!B:B, "Not Found")</f>
        <v>Here Footwear</v>
      </c>
      <c r="N863" t="str">
        <f>TEXT(Table4[[#This Row],[Date]], "mmm")</f>
        <v>Oct</v>
      </c>
      <c r="O863" t="str">
        <f>TEXT(Table4[[#This Row],[Date]], "yyyy")</f>
        <v>2024</v>
      </c>
      <c r="P863" t="str">
        <f>_xlfn.XLOOKUP(Table4[[#This Row],[ProductID]],Products!A:A,Products!C:C, "Not Found")</f>
        <v>Fashion</v>
      </c>
      <c r="Q863" t="str">
        <f>_xlfn.XLOOKUP(Table4[[#This Row],[ProductID]],Products!A:A,Products!D:D,"Not Found")</f>
        <v>Footwear</v>
      </c>
      <c r="R863">
        <f>_xlfn.XLOOKUP(Table4[[#This Row],[ProductID]],Products!A:A,Products!E:E,"Not Found")</f>
        <v>337.63</v>
      </c>
      <c r="S863">
        <f>_xlfn.XLOOKUP(Table4[[#This Row],[ProductID]],Products!A:A,Products!F:F, "Not Found")</f>
        <v>169.03</v>
      </c>
      <c r="T863" t="str">
        <f>_xlfn.XLOOKUP(Table4[[#This Row],[CustomerID]],Customers!A:A,Customers!D:D, "Not Found")</f>
        <v>F</v>
      </c>
      <c r="U863" s="6">
        <f>_xlfn.XLOOKUP(Table4[[#This Row],[CustomerID]],Customers!A:A,Customers!E:E, "Not Found")</f>
        <v>33492</v>
      </c>
      <c r="V863">
        <f ca="1">DATEDIF(Table4[[#This Row],[CustomerBirthday]], TODAY(), "Y")</f>
        <v>34</v>
      </c>
      <c r="W863" t="str" cm="1">
        <f t="array" aca="1" ref="W863" ca="1">_xlfn.IFS(Table4[[#This Row],[Age]]&lt;25, "Under 25",Table4[[#This Row],[Age]]=34, "25-34", Table4[[#This Row],[Age]]&lt;=49, "35-49", Table4[[#This Row],[Age]]&lt;=64, "50-64", Table4[[#This Row],[Age]]&gt;=65, "65+")</f>
        <v>25-34</v>
      </c>
      <c r="X863" t="str">
        <f>_xlfn.XLOOKUP(Table4[[#This Row],[StoreID]],Stores!A:A,Stores!B:B, "Not found")</f>
        <v>MegaMart Johnmouth</v>
      </c>
      <c r="Y863" t="str">
        <f>_xlfn.XLOOKUP(Table4[[#This Row],[StoreID]],Stores!A:A,Stores!C:C, "Not Found")</f>
        <v>Johnmouth</v>
      </c>
      <c r="Z863" t="str">
        <f>_xlfn.XLOOKUP(Table4[[#This Row],[StoreID]],Stores!A:A,Stores!D:D, "Not Found")</f>
        <v>East</v>
      </c>
    </row>
    <row r="864" spans="1:26">
      <c r="A864" t="s">
        <v>1730</v>
      </c>
      <c r="B864" s="1">
        <v>45745</v>
      </c>
      <c r="C864" t="s">
        <v>554</v>
      </c>
      <c r="D864" t="s">
        <v>816</v>
      </c>
      <c r="E864" t="s">
        <v>846</v>
      </c>
      <c r="F864">
        <v>5</v>
      </c>
      <c r="G864">
        <v>0.05</v>
      </c>
      <c r="H864" t="s">
        <v>871</v>
      </c>
      <c r="I864" s="4">
        <f>Table4[[#This Row],[Quantity]]*Table4[[#This Row],[UnitPrice]]</f>
        <v>9395.4</v>
      </c>
      <c r="J864" s="4">
        <f>Table4[[#This Row],[Gross Revenue]]*(1-Table4[[#This Row],[Discount]])</f>
        <v>8925.6299999999992</v>
      </c>
      <c r="K864" s="4">
        <f>Table4[[#This Row],[Quantity]]*Table4[[#This Row],[CostPrice]]</f>
        <v>5022.7999999999993</v>
      </c>
      <c r="L864" s="4">
        <f>Table4[[#This Row],[Net Revenue]]-Table4[[#This Row],[Total Cost]]</f>
        <v>3902.83</v>
      </c>
      <c r="M864" t="str">
        <f>_xlfn.XLOOKUP(Table4[[#This Row],[ProductID]], Products!A:A,Products!B:B, "Not Found")</f>
        <v>Set Dairy</v>
      </c>
      <c r="N864" t="str">
        <f>TEXT(Table4[[#This Row],[Date]], "mmm")</f>
        <v>Mar</v>
      </c>
      <c r="O864" t="str">
        <f>TEXT(Table4[[#This Row],[Date]], "yyyy")</f>
        <v>2025</v>
      </c>
      <c r="P864" t="str">
        <f>_xlfn.XLOOKUP(Table4[[#This Row],[ProductID]],Products!A:A,Products!C:C, "Not Found")</f>
        <v>Groceries</v>
      </c>
      <c r="Q864" t="str">
        <f>_xlfn.XLOOKUP(Table4[[#This Row],[ProductID]],Products!A:A,Products!D:D,"Not Found")</f>
        <v>Dairy</v>
      </c>
      <c r="R864">
        <f>_xlfn.XLOOKUP(Table4[[#This Row],[ProductID]],Products!A:A,Products!E:E,"Not Found")</f>
        <v>1879.08</v>
      </c>
      <c r="S864">
        <f>_xlfn.XLOOKUP(Table4[[#This Row],[ProductID]],Products!A:A,Products!F:F, "Not Found")</f>
        <v>1004.56</v>
      </c>
      <c r="T864" t="str">
        <f>_xlfn.XLOOKUP(Table4[[#This Row],[CustomerID]],Customers!A:A,Customers!D:D, "Not Found")</f>
        <v>M</v>
      </c>
      <c r="U864" s="6">
        <f>_xlfn.XLOOKUP(Table4[[#This Row],[CustomerID]],Customers!A:A,Customers!E:E, "Not Found")</f>
        <v>26178</v>
      </c>
      <c r="V864">
        <f ca="1">DATEDIF(Table4[[#This Row],[CustomerBirthday]], TODAY(), "Y")</f>
        <v>54</v>
      </c>
      <c r="W864" t="str" cm="1">
        <f t="array" aca="1" ref="W864" ca="1">_xlfn.IFS(Table4[[#This Row],[Age]]&lt;25, "Under 25",Table4[[#This Row],[Age]]=34, "25-34", Table4[[#This Row],[Age]]&lt;=49, "35-49", Table4[[#This Row],[Age]]&lt;=64, "50-64", Table4[[#This Row],[Age]]&gt;=65, "65+")</f>
        <v>50-64</v>
      </c>
      <c r="X864" t="str">
        <f>_xlfn.XLOOKUP(Table4[[#This Row],[StoreID]],Stores!A:A,Stores!B:B, "Not found")</f>
        <v>MegaMart Johnmouth</v>
      </c>
      <c r="Y864" t="str">
        <f>_xlfn.XLOOKUP(Table4[[#This Row],[StoreID]],Stores!A:A,Stores!C:C, "Not Found")</f>
        <v>Johnmouth</v>
      </c>
      <c r="Z864" t="str">
        <f>_xlfn.XLOOKUP(Table4[[#This Row],[StoreID]],Stores!A:A,Stores!D:D, "Not Found")</f>
        <v>East</v>
      </c>
    </row>
    <row r="865" spans="1:26">
      <c r="A865" t="s">
        <v>1731</v>
      </c>
      <c r="B865" s="1">
        <v>45334</v>
      </c>
      <c r="C865" t="s">
        <v>615</v>
      </c>
      <c r="D865" t="s">
        <v>725</v>
      </c>
      <c r="E865" t="s">
        <v>831</v>
      </c>
      <c r="F865">
        <v>3</v>
      </c>
      <c r="G865">
        <v>0.05</v>
      </c>
      <c r="H865" t="s">
        <v>875</v>
      </c>
      <c r="I865" s="4">
        <f>Table4[[#This Row],[Quantity]]*Table4[[#This Row],[UnitPrice]]</f>
        <v>4188.66</v>
      </c>
      <c r="J865" s="4">
        <f>Table4[[#This Row],[Gross Revenue]]*(1-Table4[[#This Row],[Discount]])</f>
        <v>3979.2269999999999</v>
      </c>
      <c r="K865" s="4">
        <f>Table4[[#This Row],[Quantity]]*Table4[[#This Row],[CostPrice]]</f>
        <v>3012.27</v>
      </c>
      <c r="L865" s="4">
        <f>Table4[[#This Row],[Net Revenue]]-Table4[[#This Row],[Total Cost]]</f>
        <v>966.95699999999988</v>
      </c>
      <c r="M865" t="str">
        <f>_xlfn.XLOOKUP(Table4[[#This Row],[ProductID]], Products!A:A,Products!B:B, "Not Found")</f>
        <v>Knowledge Bags</v>
      </c>
      <c r="N865" t="str">
        <f>TEXT(Table4[[#This Row],[Date]], "mmm")</f>
        <v>Feb</v>
      </c>
      <c r="O865" t="str">
        <f>TEXT(Table4[[#This Row],[Date]], "yyyy")</f>
        <v>2024</v>
      </c>
      <c r="P865" t="str">
        <f>_xlfn.XLOOKUP(Table4[[#This Row],[ProductID]],Products!A:A,Products!C:C, "Not Found")</f>
        <v>Fashion</v>
      </c>
      <c r="Q865" t="str">
        <f>_xlfn.XLOOKUP(Table4[[#This Row],[ProductID]],Products!A:A,Products!D:D,"Not Found")</f>
        <v>Bags</v>
      </c>
      <c r="R865">
        <f>_xlfn.XLOOKUP(Table4[[#This Row],[ProductID]],Products!A:A,Products!E:E,"Not Found")</f>
        <v>1396.22</v>
      </c>
      <c r="S865">
        <f>_xlfn.XLOOKUP(Table4[[#This Row],[ProductID]],Products!A:A,Products!F:F, "Not Found")</f>
        <v>1004.09</v>
      </c>
      <c r="T865" t="str">
        <f>_xlfn.XLOOKUP(Table4[[#This Row],[CustomerID]],Customers!A:A,Customers!D:D, "Not Found")</f>
        <v>F</v>
      </c>
      <c r="U865" s="6">
        <f>_xlfn.XLOOKUP(Table4[[#This Row],[CustomerID]],Customers!A:A,Customers!E:E, "Not Found")</f>
        <v>21425</v>
      </c>
      <c r="V865">
        <f ca="1">DATEDIF(Table4[[#This Row],[CustomerBirthday]], TODAY(), "Y")</f>
        <v>67</v>
      </c>
      <c r="W865" t="str" cm="1">
        <f t="array" aca="1" ref="W865" ca="1">_xlfn.IFS(Table4[[#This Row],[Age]]&lt;25, "Under 25",Table4[[#This Row],[Age]]=34, "25-34", Table4[[#This Row],[Age]]&lt;=49, "35-49", Table4[[#This Row],[Age]]&lt;=64, "50-64", Table4[[#This Row],[Age]]&gt;=65, "65+")</f>
        <v>65+</v>
      </c>
      <c r="X865" t="str">
        <f>_xlfn.XLOOKUP(Table4[[#This Row],[StoreID]],Stores!A:A,Stores!B:B, "Not found")</f>
        <v>MegaMart Jimenezborough</v>
      </c>
      <c r="Y865" t="str">
        <f>_xlfn.XLOOKUP(Table4[[#This Row],[StoreID]],Stores!A:A,Stores!C:C, "Not Found")</f>
        <v>Jimenezborough</v>
      </c>
      <c r="Z865" t="str">
        <f>_xlfn.XLOOKUP(Table4[[#This Row],[StoreID]],Stores!A:A,Stores!D:D, "Not Found")</f>
        <v>South</v>
      </c>
    </row>
    <row r="866" spans="1:26">
      <c r="A866" t="s">
        <v>1732</v>
      </c>
      <c r="B866" s="1">
        <v>45249</v>
      </c>
      <c r="C866" t="s">
        <v>159</v>
      </c>
      <c r="D866" t="s">
        <v>800</v>
      </c>
      <c r="E866" t="s">
        <v>831</v>
      </c>
      <c r="F866">
        <v>3</v>
      </c>
      <c r="G866">
        <v>0.15</v>
      </c>
      <c r="H866" t="s">
        <v>865</v>
      </c>
      <c r="I866" s="4">
        <f>Table4[[#This Row],[Quantity]]*Table4[[#This Row],[UnitPrice]]</f>
        <v>5857.9500000000007</v>
      </c>
      <c r="J866" s="4">
        <f>Table4[[#This Row],[Gross Revenue]]*(1-Table4[[#This Row],[Discount]])</f>
        <v>4979.2575000000006</v>
      </c>
      <c r="K866" s="4">
        <f>Table4[[#This Row],[Quantity]]*Table4[[#This Row],[CostPrice]]</f>
        <v>4353.8099999999995</v>
      </c>
      <c r="L866" s="4">
        <f>Table4[[#This Row],[Net Revenue]]-Table4[[#This Row],[Total Cost]]</f>
        <v>625.44750000000113</v>
      </c>
      <c r="M866" t="str">
        <f>_xlfn.XLOOKUP(Table4[[#This Row],[ProductID]], Products!A:A,Products!B:B, "Not Found")</f>
        <v>Book Television</v>
      </c>
      <c r="N866" t="str">
        <f>TEXT(Table4[[#This Row],[Date]], "mmm")</f>
        <v>Nov</v>
      </c>
      <c r="O866" t="str">
        <f>TEXT(Table4[[#This Row],[Date]], "yyyy")</f>
        <v>2023</v>
      </c>
      <c r="P866" t="str">
        <f>_xlfn.XLOOKUP(Table4[[#This Row],[ProductID]],Products!A:A,Products!C:C, "Not Found")</f>
        <v>Electronics</v>
      </c>
      <c r="Q866" t="str">
        <f>_xlfn.XLOOKUP(Table4[[#This Row],[ProductID]],Products!A:A,Products!D:D,"Not Found")</f>
        <v>Television</v>
      </c>
      <c r="R866">
        <f>_xlfn.XLOOKUP(Table4[[#This Row],[ProductID]],Products!A:A,Products!E:E,"Not Found")</f>
        <v>1952.65</v>
      </c>
      <c r="S866">
        <f>_xlfn.XLOOKUP(Table4[[#This Row],[ProductID]],Products!A:A,Products!F:F, "Not Found")</f>
        <v>1451.27</v>
      </c>
      <c r="T866" t="str">
        <f>_xlfn.XLOOKUP(Table4[[#This Row],[CustomerID]],Customers!A:A,Customers!D:D, "Not Found")</f>
        <v>F</v>
      </c>
      <c r="U866" s="6">
        <f>_xlfn.XLOOKUP(Table4[[#This Row],[CustomerID]],Customers!A:A,Customers!E:E, "Not Found")</f>
        <v>29405</v>
      </c>
      <c r="V866">
        <f ca="1">DATEDIF(Table4[[#This Row],[CustomerBirthday]], TODAY(), "Y")</f>
        <v>46</v>
      </c>
      <c r="W866" t="str" cm="1">
        <f t="array" aca="1" ref="W866" ca="1">_xlfn.IFS(Table4[[#This Row],[Age]]&lt;25, "Under 25",Table4[[#This Row],[Age]]=34, "25-34", Table4[[#This Row],[Age]]&lt;=49, "35-49", Table4[[#This Row],[Age]]&lt;=64, "50-64", Table4[[#This Row],[Age]]&gt;=65, "65+")</f>
        <v>35-49</v>
      </c>
      <c r="X866" t="str">
        <f>_xlfn.XLOOKUP(Table4[[#This Row],[StoreID]],Stores!A:A,Stores!B:B, "Not found")</f>
        <v>MegaMart Jimenezborough</v>
      </c>
      <c r="Y866" t="str">
        <f>_xlfn.XLOOKUP(Table4[[#This Row],[StoreID]],Stores!A:A,Stores!C:C, "Not Found")</f>
        <v>Jimenezborough</v>
      </c>
      <c r="Z866" t="str">
        <f>_xlfn.XLOOKUP(Table4[[#This Row],[StoreID]],Stores!A:A,Stores!D:D, "Not Found")</f>
        <v>South</v>
      </c>
    </row>
    <row r="867" spans="1:26">
      <c r="A867" t="s">
        <v>1733</v>
      </c>
      <c r="B867" s="1">
        <v>45758</v>
      </c>
      <c r="C867" t="s">
        <v>612</v>
      </c>
      <c r="D867" t="s">
        <v>715</v>
      </c>
      <c r="E867" t="s">
        <v>842</v>
      </c>
      <c r="F867">
        <v>4</v>
      </c>
      <c r="G867">
        <v>0.05</v>
      </c>
      <c r="H867" t="s">
        <v>875</v>
      </c>
      <c r="I867" s="4">
        <f>Table4[[#This Row],[Quantity]]*Table4[[#This Row],[UnitPrice]]</f>
        <v>3275.04</v>
      </c>
      <c r="J867" s="4">
        <f>Table4[[#This Row],[Gross Revenue]]*(1-Table4[[#This Row],[Discount]])</f>
        <v>3111.288</v>
      </c>
      <c r="K867" s="4">
        <f>Table4[[#This Row],[Quantity]]*Table4[[#This Row],[CostPrice]]</f>
        <v>2110.48</v>
      </c>
      <c r="L867" s="4">
        <f>Table4[[#This Row],[Net Revenue]]-Table4[[#This Row],[Total Cost]]</f>
        <v>1000.808</v>
      </c>
      <c r="M867" t="str">
        <f>_xlfn.XLOOKUP(Table4[[#This Row],[ProductID]], Products!A:A,Products!B:B, "Not Found")</f>
        <v>Audience Television</v>
      </c>
      <c r="N867" t="str">
        <f>TEXT(Table4[[#This Row],[Date]], "mmm")</f>
        <v>Apr</v>
      </c>
      <c r="O867" t="str">
        <f>TEXT(Table4[[#This Row],[Date]], "yyyy")</f>
        <v>2025</v>
      </c>
      <c r="P867" t="str">
        <f>_xlfn.XLOOKUP(Table4[[#This Row],[ProductID]],Products!A:A,Products!C:C, "Not Found")</f>
        <v>Electronics</v>
      </c>
      <c r="Q867" t="str">
        <f>_xlfn.XLOOKUP(Table4[[#This Row],[ProductID]],Products!A:A,Products!D:D,"Not Found")</f>
        <v>Television</v>
      </c>
      <c r="R867">
        <f>_xlfn.XLOOKUP(Table4[[#This Row],[ProductID]],Products!A:A,Products!E:E,"Not Found")</f>
        <v>818.76</v>
      </c>
      <c r="S867">
        <f>_xlfn.XLOOKUP(Table4[[#This Row],[ProductID]],Products!A:A,Products!F:F, "Not Found")</f>
        <v>527.62</v>
      </c>
      <c r="T867" t="str">
        <f>_xlfn.XLOOKUP(Table4[[#This Row],[CustomerID]],Customers!A:A,Customers!D:D, "Not Found")</f>
        <v>F</v>
      </c>
      <c r="U867" s="6">
        <f>_xlfn.XLOOKUP(Table4[[#This Row],[CustomerID]],Customers!A:A,Customers!E:E, "Not Found")</f>
        <v>28198</v>
      </c>
      <c r="V867">
        <f ca="1">DATEDIF(Table4[[#This Row],[CustomerBirthday]], TODAY(), "Y")</f>
        <v>49</v>
      </c>
      <c r="W867" t="str" cm="1">
        <f t="array" aca="1" ref="W867" ca="1">_xlfn.IFS(Table4[[#This Row],[Age]]&lt;25, "Under 25",Table4[[#This Row],[Age]]=34, "25-34", Table4[[#This Row],[Age]]&lt;=49, "35-49", Table4[[#This Row],[Age]]&lt;=64, "50-64", Table4[[#This Row],[Age]]&gt;=65, "65+")</f>
        <v>35-49</v>
      </c>
      <c r="X867" t="str">
        <f>_xlfn.XLOOKUP(Table4[[#This Row],[StoreID]],Stores!A:A,Stores!B:B, "Not found")</f>
        <v>MegaMart Brianahaven</v>
      </c>
      <c r="Y867" t="str">
        <f>_xlfn.XLOOKUP(Table4[[#This Row],[StoreID]],Stores!A:A,Stores!C:C, "Not Found")</f>
        <v>Brianahaven</v>
      </c>
      <c r="Z867" t="str">
        <f>_xlfn.XLOOKUP(Table4[[#This Row],[StoreID]],Stores!A:A,Stores!D:D, "Not Found")</f>
        <v>North</v>
      </c>
    </row>
    <row r="868" spans="1:26">
      <c r="A868" t="s">
        <v>1734</v>
      </c>
      <c r="B868" s="1">
        <v>45444</v>
      </c>
      <c r="C868" t="s">
        <v>666</v>
      </c>
      <c r="D868" t="s">
        <v>812</v>
      </c>
      <c r="E868" t="s">
        <v>831</v>
      </c>
      <c r="F868">
        <v>1</v>
      </c>
      <c r="G868">
        <v>0.1</v>
      </c>
      <c r="H868" t="s">
        <v>865</v>
      </c>
      <c r="I868" s="4">
        <f>Table4[[#This Row],[Quantity]]*Table4[[#This Row],[UnitPrice]]</f>
        <v>564.41999999999996</v>
      </c>
      <c r="J868" s="4">
        <f>Table4[[#This Row],[Gross Revenue]]*(1-Table4[[#This Row],[Discount]])</f>
        <v>507.97799999999995</v>
      </c>
      <c r="K868" s="4">
        <f>Table4[[#This Row],[Quantity]]*Table4[[#This Row],[CostPrice]]</f>
        <v>293.95999999999998</v>
      </c>
      <c r="L868" s="4">
        <f>Table4[[#This Row],[Net Revenue]]-Table4[[#This Row],[Total Cost]]</f>
        <v>214.01799999999997</v>
      </c>
      <c r="M868" t="str">
        <f>_xlfn.XLOOKUP(Table4[[#This Row],[ProductID]], Products!A:A,Products!B:B, "Not Found")</f>
        <v>Soon Accessories</v>
      </c>
      <c r="N868" t="str">
        <f>TEXT(Table4[[#This Row],[Date]], "mmm")</f>
        <v>Jun</v>
      </c>
      <c r="O868" t="str">
        <f>TEXT(Table4[[#This Row],[Date]], "yyyy")</f>
        <v>2024</v>
      </c>
      <c r="P868" t="str">
        <f>_xlfn.XLOOKUP(Table4[[#This Row],[ProductID]],Products!A:A,Products!C:C, "Not Found")</f>
        <v>Fashion</v>
      </c>
      <c r="Q868" t="str">
        <f>_xlfn.XLOOKUP(Table4[[#This Row],[ProductID]],Products!A:A,Products!D:D,"Not Found")</f>
        <v>Accessories</v>
      </c>
      <c r="R868">
        <f>_xlfn.XLOOKUP(Table4[[#This Row],[ProductID]],Products!A:A,Products!E:E,"Not Found")</f>
        <v>564.41999999999996</v>
      </c>
      <c r="S868">
        <f>_xlfn.XLOOKUP(Table4[[#This Row],[ProductID]],Products!A:A,Products!F:F, "Not Found")</f>
        <v>293.95999999999998</v>
      </c>
      <c r="T868" t="str">
        <f>_xlfn.XLOOKUP(Table4[[#This Row],[CustomerID]],Customers!A:A,Customers!D:D, "Not Found")</f>
        <v>M</v>
      </c>
      <c r="U868" s="6">
        <f>_xlfn.XLOOKUP(Table4[[#This Row],[CustomerID]],Customers!A:A,Customers!E:E, "Not Found")</f>
        <v>24326</v>
      </c>
      <c r="V868">
        <f ca="1">DATEDIF(Table4[[#This Row],[CustomerBirthday]], TODAY(), "Y")</f>
        <v>59</v>
      </c>
      <c r="W868" t="str" cm="1">
        <f t="array" aca="1" ref="W868" ca="1">_xlfn.IFS(Table4[[#This Row],[Age]]&lt;25, "Under 25",Table4[[#This Row],[Age]]=34, "25-34", Table4[[#This Row],[Age]]&lt;=49, "35-49", Table4[[#This Row],[Age]]&lt;=64, "50-64", Table4[[#This Row],[Age]]&gt;=65, "65+")</f>
        <v>50-64</v>
      </c>
      <c r="X868" t="str">
        <f>_xlfn.XLOOKUP(Table4[[#This Row],[StoreID]],Stores!A:A,Stores!B:B, "Not found")</f>
        <v>MegaMart Jimenezborough</v>
      </c>
      <c r="Y868" t="str">
        <f>_xlfn.XLOOKUP(Table4[[#This Row],[StoreID]],Stores!A:A,Stores!C:C, "Not Found")</f>
        <v>Jimenezborough</v>
      </c>
      <c r="Z868" t="str">
        <f>_xlfn.XLOOKUP(Table4[[#This Row],[StoreID]],Stores!A:A,Stores!D:D, "Not Found")</f>
        <v>South</v>
      </c>
    </row>
    <row r="869" spans="1:26">
      <c r="A869" t="s">
        <v>1735</v>
      </c>
      <c r="B869" s="1">
        <v>45544</v>
      </c>
      <c r="C869" t="s">
        <v>335</v>
      </c>
      <c r="D869" t="s">
        <v>776</v>
      </c>
      <c r="E869" t="s">
        <v>839</v>
      </c>
      <c r="F869">
        <v>2</v>
      </c>
      <c r="G869">
        <v>0.05</v>
      </c>
      <c r="H869" t="s">
        <v>868</v>
      </c>
      <c r="I869" s="4">
        <f>Table4[[#This Row],[Quantity]]*Table4[[#This Row],[UnitPrice]]</f>
        <v>858.3</v>
      </c>
      <c r="J869" s="4">
        <f>Table4[[#This Row],[Gross Revenue]]*(1-Table4[[#This Row],[Discount]])</f>
        <v>815.38499999999988</v>
      </c>
      <c r="K869" s="4">
        <f>Table4[[#This Row],[Quantity]]*Table4[[#This Row],[CostPrice]]</f>
        <v>517.44000000000005</v>
      </c>
      <c r="L869" s="4">
        <f>Table4[[#This Row],[Net Revenue]]-Table4[[#This Row],[Total Cost]]</f>
        <v>297.94499999999982</v>
      </c>
      <c r="M869" t="str">
        <f>_xlfn.XLOOKUP(Table4[[#This Row],[ProductID]], Products!A:A,Products!B:B, "Not Found")</f>
        <v>Little Watches</v>
      </c>
      <c r="N869" t="str">
        <f>TEXT(Table4[[#This Row],[Date]], "mmm")</f>
        <v>Sep</v>
      </c>
      <c r="O869" t="str">
        <f>TEXT(Table4[[#This Row],[Date]], "yyyy")</f>
        <v>2024</v>
      </c>
      <c r="P869" t="str">
        <f>_xlfn.XLOOKUP(Table4[[#This Row],[ProductID]],Products!A:A,Products!C:C, "Not Found")</f>
        <v>Fashion</v>
      </c>
      <c r="Q869" t="str">
        <f>_xlfn.XLOOKUP(Table4[[#This Row],[ProductID]],Products!A:A,Products!D:D,"Not Found")</f>
        <v>Watches</v>
      </c>
      <c r="R869">
        <f>_xlfn.XLOOKUP(Table4[[#This Row],[ProductID]],Products!A:A,Products!E:E,"Not Found")</f>
        <v>429.15</v>
      </c>
      <c r="S869">
        <f>_xlfn.XLOOKUP(Table4[[#This Row],[ProductID]],Products!A:A,Products!F:F, "Not Found")</f>
        <v>258.72000000000003</v>
      </c>
      <c r="T869" t="str">
        <f>_xlfn.XLOOKUP(Table4[[#This Row],[CustomerID]],Customers!A:A,Customers!D:D, "Not Found")</f>
        <v>F</v>
      </c>
      <c r="U869" s="6">
        <f>_xlfn.XLOOKUP(Table4[[#This Row],[CustomerID]],Customers!A:A,Customers!E:E, "Not Found")</f>
        <v>25396</v>
      </c>
      <c r="V869">
        <f ca="1">DATEDIF(Table4[[#This Row],[CustomerBirthday]], TODAY(), "Y")</f>
        <v>57</v>
      </c>
      <c r="W869" t="str" cm="1">
        <f t="array" aca="1" ref="W869" ca="1">_xlfn.IFS(Table4[[#This Row],[Age]]&lt;25, "Under 25",Table4[[#This Row],[Age]]=34, "25-34", Table4[[#This Row],[Age]]&lt;=49, "35-49", Table4[[#This Row],[Age]]&lt;=64, "50-64", Table4[[#This Row],[Age]]&gt;=65, "65+")</f>
        <v>50-64</v>
      </c>
      <c r="X869" t="str">
        <f>_xlfn.XLOOKUP(Table4[[#This Row],[StoreID]],Stores!A:A,Stores!B:B, "Not found")</f>
        <v>MegaMart New Michele</v>
      </c>
      <c r="Y869" t="str">
        <f>_xlfn.XLOOKUP(Table4[[#This Row],[StoreID]],Stores!A:A,Stores!C:C, "Not Found")</f>
        <v>New Michele</v>
      </c>
      <c r="Z869" t="str">
        <f>_xlfn.XLOOKUP(Table4[[#This Row],[StoreID]],Stores!A:A,Stores!D:D, "Not Found")</f>
        <v>West</v>
      </c>
    </row>
    <row r="870" spans="1:26">
      <c r="A870" t="s">
        <v>1736</v>
      </c>
      <c r="B870" s="1">
        <v>45634</v>
      </c>
      <c r="C870" t="s">
        <v>390</v>
      </c>
      <c r="D870" t="s">
        <v>742</v>
      </c>
      <c r="E870" t="s">
        <v>846</v>
      </c>
      <c r="F870">
        <v>1</v>
      </c>
      <c r="G870">
        <v>0.1</v>
      </c>
      <c r="H870" t="s">
        <v>871</v>
      </c>
      <c r="I870" s="4">
        <f>Table4[[#This Row],[Quantity]]*Table4[[#This Row],[UnitPrice]]</f>
        <v>248.57</v>
      </c>
      <c r="J870" s="4">
        <f>Table4[[#This Row],[Gross Revenue]]*(1-Table4[[#This Row],[Discount]])</f>
        <v>223.71299999999999</v>
      </c>
      <c r="K870" s="4">
        <f>Table4[[#This Row],[Quantity]]*Table4[[#This Row],[CostPrice]]</f>
        <v>190.67</v>
      </c>
      <c r="L870" s="4">
        <f>Table4[[#This Row],[Net Revenue]]-Table4[[#This Row],[Total Cost]]</f>
        <v>33.043000000000006</v>
      </c>
      <c r="M870" t="str">
        <f>_xlfn.XLOOKUP(Table4[[#This Row],[ProductID]], Products!A:A,Products!B:B, "Not Found")</f>
        <v>Either Headphones</v>
      </c>
      <c r="N870" t="str">
        <f>TEXT(Table4[[#This Row],[Date]], "mmm")</f>
        <v>Dec</v>
      </c>
      <c r="O870" t="str">
        <f>TEXT(Table4[[#This Row],[Date]], "yyyy")</f>
        <v>2024</v>
      </c>
      <c r="P870" t="str">
        <f>_xlfn.XLOOKUP(Table4[[#This Row],[ProductID]],Products!A:A,Products!C:C, "Not Found")</f>
        <v>Electronics</v>
      </c>
      <c r="Q870" t="str">
        <f>_xlfn.XLOOKUP(Table4[[#This Row],[ProductID]],Products!A:A,Products!D:D,"Not Found")</f>
        <v>Headphones</v>
      </c>
      <c r="R870">
        <f>_xlfn.XLOOKUP(Table4[[#This Row],[ProductID]],Products!A:A,Products!E:E,"Not Found")</f>
        <v>248.57</v>
      </c>
      <c r="S870">
        <f>_xlfn.XLOOKUP(Table4[[#This Row],[ProductID]],Products!A:A,Products!F:F, "Not Found")</f>
        <v>190.67</v>
      </c>
      <c r="T870" t="str">
        <f>_xlfn.XLOOKUP(Table4[[#This Row],[CustomerID]],Customers!A:A,Customers!D:D, "Not Found")</f>
        <v>M</v>
      </c>
      <c r="U870" s="6">
        <f>_xlfn.XLOOKUP(Table4[[#This Row],[CustomerID]],Customers!A:A,Customers!E:E, "Not Found")</f>
        <v>23821</v>
      </c>
      <c r="V870">
        <f ca="1">DATEDIF(Table4[[#This Row],[CustomerBirthday]], TODAY(), "Y")</f>
        <v>61</v>
      </c>
      <c r="W870" t="str" cm="1">
        <f t="array" aca="1" ref="W870" ca="1">_xlfn.IFS(Table4[[#This Row],[Age]]&lt;25, "Under 25",Table4[[#This Row],[Age]]=34, "25-34", Table4[[#This Row],[Age]]&lt;=49, "35-49", Table4[[#This Row],[Age]]&lt;=64, "50-64", Table4[[#This Row],[Age]]&gt;=65, "65+")</f>
        <v>50-64</v>
      </c>
      <c r="X870" t="str">
        <f>_xlfn.XLOOKUP(Table4[[#This Row],[StoreID]],Stores!A:A,Stores!B:B, "Not found")</f>
        <v>MegaMart Johnmouth</v>
      </c>
      <c r="Y870" t="str">
        <f>_xlfn.XLOOKUP(Table4[[#This Row],[StoreID]],Stores!A:A,Stores!C:C, "Not Found")</f>
        <v>Johnmouth</v>
      </c>
      <c r="Z870" t="str">
        <f>_xlfn.XLOOKUP(Table4[[#This Row],[StoreID]],Stores!A:A,Stores!D:D, "Not Found")</f>
        <v>East</v>
      </c>
    </row>
    <row r="871" spans="1:26">
      <c r="A871" t="s">
        <v>1737</v>
      </c>
      <c r="B871" s="1">
        <v>45206</v>
      </c>
      <c r="C871" t="s">
        <v>393</v>
      </c>
      <c r="D871" t="s">
        <v>745</v>
      </c>
      <c r="E871" t="s">
        <v>846</v>
      </c>
      <c r="F871">
        <v>1</v>
      </c>
      <c r="G871">
        <v>0</v>
      </c>
      <c r="H871" t="s">
        <v>865</v>
      </c>
      <c r="I871" s="4">
        <f>Table4[[#This Row],[Quantity]]*Table4[[#This Row],[UnitPrice]]</f>
        <v>1193.0899999999999</v>
      </c>
      <c r="J871" s="4">
        <f>Table4[[#This Row],[Gross Revenue]]*(1-Table4[[#This Row],[Discount]])</f>
        <v>1193.0899999999999</v>
      </c>
      <c r="K871" s="4">
        <f>Table4[[#This Row],[Quantity]]*Table4[[#This Row],[CostPrice]]</f>
        <v>818.24</v>
      </c>
      <c r="L871" s="4">
        <f>Table4[[#This Row],[Net Revenue]]-Table4[[#This Row],[Total Cost]]</f>
        <v>374.84999999999991</v>
      </c>
      <c r="M871" t="str">
        <f>_xlfn.XLOOKUP(Table4[[#This Row],[ProductID]], Products!A:A,Products!B:B, "Not Found")</f>
        <v>Above Camera</v>
      </c>
      <c r="N871" t="str">
        <f>TEXT(Table4[[#This Row],[Date]], "mmm")</f>
        <v>Oct</v>
      </c>
      <c r="O871" t="str">
        <f>TEXT(Table4[[#This Row],[Date]], "yyyy")</f>
        <v>2023</v>
      </c>
      <c r="P871" t="str">
        <f>_xlfn.XLOOKUP(Table4[[#This Row],[ProductID]],Products!A:A,Products!C:C, "Not Found")</f>
        <v>Electronics</v>
      </c>
      <c r="Q871" t="str">
        <f>_xlfn.XLOOKUP(Table4[[#This Row],[ProductID]],Products!A:A,Products!D:D,"Not Found")</f>
        <v>Camera</v>
      </c>
      <c r="R871">
        <f>_xlfn.XLOOKUP(Table4[[#This Row],[ProductID]],Products!A:A,Products!E:E,"Not Found")</f>
        <v>1193.0899999999999</v>
      </c>
      <c r="S871">
        <f>_xlfn.XLOOKUP(Table4[[#This Row],[ProductID]],Products!A:A,Products!F:F, "Not Found")</f>
        <v>818.24</v>
      </c>
      <c r="T871" t="str">
        <f>_xlfn.XLOOKUP(Table4[[#This Row],[CustomerID]],Customers!A:A,Customers!D:D, "Not Found")</f>
        <v>M</v>
      </c>
      <c r="U871" s="6">
        <f>_xlfn.XLOOKUP(Table4[[#This Row],[CustomerID]],Customers!A:A,Customers!E:E, "Not Found")</f>
        <v>25566</v>
      </c>
      <c r="V871">
        <f ca="1">DATEDIF(Table4[[#This Row],[CustomerBirthday]], TODAY(), "Y")</f>
        <v>56</v>
      </c>
      <c r="W871" t="str" cm="1">
        <f t="array" aca="1" ref="W871" ca="1">_xlfn.IFS(Table4[[#This Row],[Age]]&lt;25, "Under 25",Table4[[#This Row],[Age]]=34, "25-34", Table4[[#This Row],[Age]]&lt;=49, "35-49", Table4[[#This Row],[Age]]&lt;=64, "50-64", Table4[[#This Row],[Age]]&gt;=65, "65+")</f>
        <v>50-64</v>
      </c>
      <c r="X871" t="str">
        <f>_xlfn.XLOOKUP(Table4[[#This Row],[StoreID]],Stores!A:A,Stores!B:B, "Not found")</f>
        <v>MegaMart Johnmouth</v>
      </c>
      <c r="Y871" t="str">
        <f>_xlfn.XLOOKUP(Table4[[#This Row],[StoreID]],Stores!A:A,Stores!C:C, "Not Found")</f>
        <v>Johnmouth</v>
      </c>
      <c r="Z871" t="str">
        <f>_xlfn.XLOOKUP(Table4[[#This Row],[StoreID]],Stores!A:A,Stores!D:D, "Not Found")</f>
        <v>East</v>
      </c>
    </row>
    <row r="872" spans="1:26">
      <c r="A872" t="s">
        <v>1738</v>
      </c>
      <c r="B872" s="1">
        <v>45617</v>
      </c>
      <c r="C872" t="s">
        <v>331</v>
      </c>
      <c r="D872" t="s">
        <v>802</v>
      </c>
      <c r="E872" t="s">
        <v>831</v>
      </c>
      <c r="F872">
        <v>5</v>
      </c>
      <c r="G872">
        <v>0.1</v>
      </c>
      <c r="H872" t="s">
        <v>865</v>
      </c>
      <c r="I872" s="4">
        <f>Table4[[#This Row],[Quantity]]*Table4[[#This Row],[UnitPrice]]</f>
        <v>1834.65</v>
      </c>
      <c r="J872" s="4">
        <f>Table4[[#This Row],[Gross Revenue]]*(1-Table4[[#This Row],[Discount]])</f>
        <v>1651.1850000000002</v>
      </c>
      <c r="K872" s="4">
        <f>Table4[[#This Row],[Quantity]]*Table4[[#This Row],[CostPrice]]</f>
        <v>1426.15</v>
      </c>
      <c r="L872" s="4">
        <f>Table4[[#This Row],[Net Revenue]]-Table4[[#This Row],[Total Cost]]</f>
        <v>225.03500000000008</v>
      </c>
      <c r="M872" t="str">
        <f>_xlfn.XLOOKUP(Table4[[#This Row],[ProductID]], Products!A:A,Products!B:B, "Not Found")</f>
        <v>Stage Footwear</v>
      </c>
      <c r="N872" t="str">
        <f>TEXT(Table4[[#This Row],[Date]], "mmm")</f>
        <v>Nov</v>
      </c>
      <c r="O872" t="str">
        <f>TEXT(Table4[[#This Row],[Date]], "yyyy")</f>
        <v>2024</v>
      </c>
      <c r="P872" t="str">
        <f>_xlfn.XLOOKUP(Table4[[#This Row],[ProductID]],Products!A:A,Products!C:C, "Not Found")</f>
        <v>Fashion</v>
      </c>
      <c r="Q872" t="str">
        <f>_xlfn.XLOOKUP(Table4[[#This Row],[ProductID]],Products!A:A,Products!D:D,"Not Found")</f>
        <v>Footwear</v>
      </c>
      <c r="R872">
        <f>_xlfn.XLOOKUP(Table4[[#This Row],[ProductID]],Products!A:A,Products!E:E,"Not Found")</f>
        <v>366.93</v>
      </c>
      <c r="S872">
        <f>_xlfn.XLOOKUP(Table4[[#This Row],[ProductID]],Products!A:A,Products!F:F, "Not Found")</f>
        <v>285.23</v>
      </c>
      <c r="T872" t="str">
        <f>_xlfn.XLOOKUP(Table4[[#This Row],[CustomerID]],Customers!A:A,Customers!D:D, "Not Found")</f>
        <v>F</v>
      </c>
      <c r="U872" s="6">
        <f>_xlfn.XLOOKUP(Table4[[#This Row],[CustomerID]],Customers!A:A,Customers!E:E, "Not Found")</f>
        <v>35714</v>
      </c>
      <c r="V872">
        <f ca="1">DATEDIF(Table4[[#This Row],[CustomerBirthday]], TODAY(), "Y")</f>
        <v>28</v>
      </c>
      <c r="W872" t="str" cm="1">
        <f t="array" aca="1" ref="W872" ca="1">_xlfn.IFS(Table4[[#This Row],[Age]]&lt;25, "Under 25",Table4[[#This Row],[Age]]=34, "25-34", Table4[[#This Row],[Age]]&lt;=49, "35-49", Table4[[#This Row],[Age]]&lt;=64, "50-64", Table4[[#This Row],[Age]]&gt;=65, "65+")</f>
        <v>35-49</v>
      </c>
      <c r="X872" t="str">
        <f>_xlfn.XLOOKUP(Table4[[#This Row],[StoreID]],Stores!A:A,Stores!B:B, "Not found")</f>
        <v>MegaMart Jimenezborough</v>
      </c>
      <c r="Y872" t="str">
        <f>_xlfn.XLOOKUP(Table4[[#This Row],[StoreID]],Stores!A:A,Stores!C:C, "Not Found")</f>
        <v>Jimenezborough</v>
      </c>
      <c r="Z872" t="str">
        <f>_xlfn.XLOOKUP(Table4[[#This Row],[StoreID]],Stores!A:A,Stores!D:D, "Not Found")</f>
        <v>South</v>
      </c>
    </row>
    <row r="873" spans="1:26">
      <c r="A873" t="s">
        <v>1739</v>
      </c>
      <c r="B873" s="1">
        <v>45858</v>
      </c>
      <c r="C873" t="s">
        <v>630</v>
      </c>
      <c r="D873" t="s">
        <v>808</v>
      </c>
      <c r="E873" t="s">
        <v>842</v>
      </c>
      <c r="F873">
        <v>4</v>
      </c>
      <c r="G873">
        <v>0.15</v>
      </c>
      <c r="H873" t="s">
        <v>871</v>
      </c>
      <c r="I873" s="4">
        <f>Table4[[#This Row],[Quantity]]*Table4[[#This Row],[UnitPrice]]</f>
        <v>6540.04</v>
      </c>
      <c r="J873" s="4">
        <f>Table4[[#This Row],[Gross Revenue]]*(1-Table4[[#This Row],[Discount]])</f>
        <v>5559.0339999999997</v>
      </c>
      <c r="K873" s="4">
        <f>Table4[[#This Row],[Quantity]]*Table4[[#This Row],[CostPrice]]</f>
        <v>4173.16</v>
      </c>
      <c r="L873" s="4">
        <f>Table4[[#This Row],[Net Revenue]]-Table4[[#This Row],[Total Cost]]</f>
        <v>1385.8739999999998</v>
      </c>
      <c r="M873" t="str">
        <f>_xlfn.XLOOKUP(Table4[[#This Row],[ProductID]], Products!A:A,Products!B:B, "Not Found")</f>
        <v>Present Television</v>
      </c>
      <c r="N873" t="str">
        <f>TEXT(Table4[[#This Row],[Date]], "mmm")</f>
        <v>Jul</v>
      </c>
      <c r="O873" t="str">
        <f>TEXT(Table4[[#This Row],[Date]], "yyyy")</f>
        <v>2025</v>
      </c>
      <c r="P873" t="str">
        <f>_xlfn.XLOOKUP(Table4[[#This Row],[ProductID]],Products!A:A,Products!C:C, "Not Found")</f>
        <v>Electronics</v>
      </c>
      <c r="Q873" t="str">
        <f>_xlfn.XLOOKUP(Table4[[#This Row],[ProductID]],Products!A:A,Products!D:D,"Not Found")</f>
        <v>Television</v>
      </c>
      <c r="R873">
        <f>_xlfn.XLOOKUP(Table4[[#This Row],[ProductID]],Products!A:A,Products!E:E,"Not Found")</f>
        <v>1635.01</v>
      </c>
      <c r="S873">
        <f>_xlfn.XLOOKUP(Table4[[#This Row],[ProductID]],Products!A:A,Products!F:F, "Not Found")</f>
        <v>1043.29</v>
      </c>
      <c r="T873" t="str">
        <f>_xlfn.XLOOKUP(Table4[[#This Row],[CustomerID]],Customers!A:A,Customers!D:D, "Not Found")</f>
        <v>F</v>
      </c>
      <c r="U873" s="6">
        <f>_xlfn.XLOOKUP(Table4[[#This Row],[CustomerID]],Customers!A:A,Customers!E:E, "Not Found")</f>
        <v>22255</v>
      </c>
      <c r="V873">
        <f ca="1">DATEDIF(Table4[[#This Row],[CustomerBirthday]], TODAY(), "Y")</f>
        <v>65</v>
      </c>
      <c r="W873" t="str" cm="1">
        <f t="array" aca="1" ref="W873" ca="1">_xlfn.IFS(Table4[[#This Row],[Age]]&lt;25, "Under 25",Table4[[#This Row],[Age]]=34, "25-34", Table4[[#This Row],[Age]]&lt;=49, "35-49", Table4[[#This Row],[Age]]&lt;=64, "50-64", Table4[[#This Row],[Age]]&gt;=65, "65+")</f>
        <v>65+</v>
      </c>
      <c r="X873" t="str">
        <f>_xlfn.XLOOKUP(Table4[[#This Row],[StoreID]],Stores!A:A,Stores!B:B, "Not found")</f>
        <v>MegaMart Brianahaven</v>
      </c>
      <c r="Y873" t="str">
        <f>_xlfn.XLOOKUP(Table4[[#This Row],[StoreID]],Stores!A:A,Stores!C:C, "Not Found")</f>
        <v>Brianahaven</v>
      </c>
      <c r="Z873" t="str">
        <f>_xlfn.XLOOKUP(Table4[[#This Row],[StoreID]],Stores!A:A,Stores!D:D, "Not Found")</f>
        <v>North</v>
      </c>
    </row>
    <row r="874" spans="1:26">
      <c r="A874" t="s">
        <v>1740</v>
      </c>
      <c r="B874" s="1">
        <v>45563</v>
      </c>
      <c r="C874" t="s">
        <v>683</v>
      </c>
      <c r="D874" t="s">
        <v>820</v>
      </c>
      <c r="E874" t="s">
        <v>839</v>
      </c>
      <c r="F874">
        <v>4</v>
      </c>
      <c r="G874">
        <v>0.15</v>
      </c>
      <c r="H874" t="s">
        <v>875</v>
      </c>
      <c r="I874" s="4">
        <f>Table4[[#This Row],[Quantity]]*Table4[[#This Row],[UnitPrice]]</f>
        <v>4788.72</v>
      </c>
      <c r="J874" s="4">
        <f>Table4[[#This Row],[Gross Revenue]]*(1-Table4[[#This Row],[Discount]])</f>
        <v>4070.4120000000003</v>
      </c>
      <c r="K874" s="4">
        <f>Table4[[#This Row],[Quantity]]*Table4[[#This Row],[CostPrice]]</f>
        <v>2890.96</v>
      </c>
      <c r="L874" s="4">
        <f>Table4[[#This Row],[Net Revenue]]-Table4[[#This Row],[Total Cost]]</f>
        <v>1179.4520000000002</v>
      </c>
      <c r="M874" t="str">
        <f>_xlfn.XLOOKUP(Table4[[#This Row],[ProductID]], Products!A:A,Products!B:B, "Not Found")</f>
        <v>Or Smartphone</v>
      </c>
      <c r="N874" t="str">
        <f>TEXT(Table4[[#This Row],[Date]], "mmm")</f>
        <v>Sep</v>
      </c>
      <c r="O874" t="str">
        <f>TEXT(Table4[[#This Row],[Date]], "yyyy")</f>
        <v>2024</v>
      </c>
      <c r="P874" t="str">
        <f>_xlfn.XLOOKUP(Table4[[#This Row],[ProductID]],Products!A:A,Products!C:C, "Not Found")</f>
        <v>Electronics</v>
      </c>
      <c r="Q874" t="str">
        <f>_xlfn.XLOOKUP(Table4[[#This Row],[ProductID]],Products!A:A,Products!D:D,"Not Found")</f>
        <v>Smartphone</v>
      </c>
      <c r="R874">
        <f>_xlfn.XLOOKUP(Table4[[#This Row],[ProductID]],Products!A:A,Products!E:E,"Not Found")</f>
        <v>1197.18</v>
      </c>
      <c r="S874">
        <f>_xlfn.XLOOKUP(Table4[[#This Row],[ProductID]],Products!A:A,Products!F:F, "Not Found")</f>
        <v>722.74</v>
      </c>
      <c r="T874" t="str">
        <f>_xlfn.XLOOKUP(Table4[[#This Row],[CustomerID]],Customers!A:A,Customers!D:D, "Not Found")</f>
        <v>M</v>
      </c>
      <c r="U874" s="6">
        <f>_xlfn.XLOOKUP(Table4[[#This Row],[CustomerID]],Customers!A:A,Customers!E:E, "Not Found")</f>
        <v>36771</v>
      </c>
      <c r="V874">
        <f ca="1">DATEDIF(Table4[[#This Row],[CustomerBirthday]], TODAY(), "Y")</f>
        <v>25</v>
      </c>
      <c r="W874" t="str" cm="1">
        <f t="array" aca="1" ref="W874" ca="1">_xlfn.IFS(Table4[[#This Row],[Age]]&lt;25, "Under 25",Table4[[#This Row],[Age]]=34, "25-34", Table4[[#This Row],[Age]]&lt;=49, "35-49", Table4[[#This Row],[Age]]&lt;=64, "50-64", Table4[[#This Row],[Age]]&gt;=65, "65+")</f>
        <v>35-49</v>
      </c>
      <c r="X874" t="str">
        <f>_xlfn.XLOOKUP(Table4[[#This Row],[StoreID]],Stores!A:A,Stores!B:B, "Not found")</f>
        <v>MegaMart New Michele</v>
      </c>
      <c r="Y874" t="str">
        <f>_xlfn.XLOOKUP(Table4[[#This Row],[StoreID]],Stores!A:A,Stores!C:C, "Not Found")</f>
        <v>New Michele</v>
      </c>
      <c r="Z874" t="str">
        <f>_xlfn.XLOOKUP(Table4[[#This Row],[StoreID]],Stores!A:A,Stores!D:D, "Not Found")</f>
        <v>West</v>
      </c>
    </row>
    <row r="875" spans="1:26">
      <c r="A875" t="s">
        <v>1741</v>
      </c>
      <c r="B875" s="1">
        <v>45570</v>
      </c>
      <c r="C875" t="s">
        <v>458</v>
      </c>
      <c r="D875" t="s">
        <v>806</v>
      </c>
      <c r="E875" t="s">
        <v>831</v>
      </c>
      <c r="F875">
        <v>3</v>
      </c>
      <c r="G875">
        <v>0</v>
      </c>
      <c r="H875" t="s">
        <v>868</v>
      </c>
      <c r="I875" s="4">
        <f>Table4[[#This Row],[Quantity]]*Table4[[#This Row],[UnitPrice]]</f>
        <v>5236.83</v>
      </c>
      <c r="J875" s="4">
        <f>Table4[[#This Row],[Gross Revenue]]*(1-Table4[[#This Row],[Discount]])</f>
        <v>5236.83</v>
      </c>
      <c r="K875" s="4">
        <f>Table4[[#This Row],[Quantity]]*Table4[[#This Row],[CostPrice]]</f>
        <v>3967.32</v>
      </c>
      <c r="L875" s="4">
        <f>Table4[[#This Row],[Net Revenue]]-Table4[[#This Row],[Total Cost]]</f>
        <v>1269.5099999999998</v>
      </c>
      <c r="M875" t="str">
        <f>_xlfn.XLOOKUP(Table4[[#This Row],[ProductID]], Products!A:A,Products!B:B, "Not Found")</f>
        <v>Piece Headphones</v>
      </c>
      <c r="N875" t="str">
        <f>TEXT(Table4[[#This Row],[Date]], "mmm")</f>
        <v>Oct</v>
      </c>
      <c r="O875" t="str">
        <f>TEXT(Table4[[#This Row],[Date]], "yyyy")</f>
        <v>2024</v>
      </c>
      <c r="P875" t="str">
        <f>_xlfn.XLOOKUP(Table4[[#This Row],[ProductID]],Products!A:A,Products!C:C, "Not Found")</f>
        <v>Electronics</v>
      </c>
      <c r="Q875" t="str">
        <f>_xlfn.XLOOKUP(Table4[[#This Row],[ProductID]],Products!A:A,Products!D:D,"Not Found")</f>
        <v>Headphones</v>
      </c>
      <c r="R875">
        <f>_xlfn.XLOOKUP(Table4[[#This Row],[ProductID]],Products!A:A,Products!E:E,"Not Found")</f>
        <v>1745.61</v>
      </c>
      <c r="S875">
        <f>_xlfn.XLOOKUP(Table4[[#This Row],[ProductID]],Products!A:A,Products!F:F, "Not Found")</f>
        <v>1322.44</v>
      </c>
      <c r="T875" t="str">
        <f>_xlfn.XLOOKUP(Table4[[#This Row],[CustomerID]],Customers!A:A,Customers!D:D, "Not Found")</f>
        <v>F</v>
      </c>
      <c r="U875" s="6">
        <f>_xlfn.XLOOKUP(Table4[[#This Row],[CustomerID]],Customers!A:A,Customers!E:E, "Not Found")</f>
        <v>22804</v>
      </c>
      <c r="V875">
        <f ca="1">DATEDIF(Table4[[#This Row],[CustomerBirthday]], TODAY(), "Y")</f>
        <v>64</v>
      </c>
      <c r="W875" t="str" cm="1">
        <f t="array" aca="1" ref="W875" ca="1">_xlfn.IFS(Table4[[#This Row],[Age]]&lt;25, "Under 25",Table4[[#This Row],[Age]]=34, "25-34", Table4[[#This Row],[Age]]&lt;=49, "35-49", Table4[[#This Row],[Age]]&lt;=64, "50-64", Table4[[#This Row],[Age]]&gt;=65, "65+")</f>
        <v>50-64</v>
      </c>
      <c r="X875" t="str">
        <f>_xlfn.XLOOKUP(Table4[[#This Row],[StoreID]],Stores!A:A,Stores!B:B, "Not found")</f>
        <v>MegaMart Jimenezborough</v>
      </c>
      <c r="Y875" t="str">
        <f>_xlfn.XLOOKUP(Table4[[#This Row],[StoreID]],Stores!A:A,Stores!C:C, "Not Found")</f>
        <v>Jimenezborough</v>
      </c>
      <c r="Z875" t="str">
        <f>_xlfn.XLOOKUP(Table4[[#This Row],[StoreID]],Stores!A:A,Stores!D:D, "Not Found")</f>
        <v>South</v>
      </c>
    </row>
    <row r="876" spans="1:26">
      <c r="A876" t="s">
        <v>1742</v>
      </c>
      <c r="B876" s="1">
        <v>45626</v>
      </c>
      <c r="C876" t="s">
        <v>582</v>
      </c>
      <c r="D876" t="s">
        <v>769</v>
      </c>
      <c r="E876" t="s">
        <v>835</v>
      </c>
      <c r="F876">
        <v>2</v>
      </c>
      <c r="G876">
        <v>0.1</v>
      </c>
      <c r="H876" t="s">
        <v>868</v>
      </c>
      <c r="I876" s="4">
        <f>Table4[[#This Row],[Quantity]]*Table4[[#This Row],[UnitPrice]]</f>
        <v>51.14</v>
      </c>
      <c r="J876" s="4">
        <f>Table4[[#This Row],[Gross Revenue]]*(1-Table4[[#This Row],[Discount]])</f>
        <v>46.026000000000003</v>
      </c>
      <c r="K876" s="4">
        <f>Table4[[#This Row],[Quantity]]*Table4[[#This Row],[CostPrice]]</f>
        <v>38.1</v>
      </c>
      <c r="L876" s="4">
        <f>Table4[[#This Row],[Net Revenue]]-Table4[[#This Row],[Total Cost]]</f>
        <v>7.9260000000000019</v>
      </c>
      <c r="M876" t="str">
        <f>_xlfn.XLOOKUP(Table4[[#This Row],[ProductID]], Products!A:A,Products!B:B, "Not Found")</f>
        <v>How Vegetables</v>
      </c>
      <c r="N876" t="str">
        <f>TEXT(Table4[[#This Row],[Date]], "mmm")</f>
        <v>Nov</v>
      </c>
      <c r="O876" t="str">
        <f>TEXT(Table4[[#This Row],[Date]], "yyyy")</f>
        <v>2024</v>
      </c>
      <c r="P876" t="str">
        <f>_xlfn.XLOOKUP(Table4[[#This Row],[ProductID]],Products!A:A,Products!C:C, "Not Found")</f>
        <v>Groceries</v>
      </c>
      <c r="Q876" t="str">
        <f>_xlfn.XLOOKUP(Table4[[#This Row],[ProductID]],Products!A:A,Products!D:D,"Not Found")</f>
        <v>Vegetables</v>
      </c>
      <c r="R876">
        <f>_xlfn.XLOOKUP(Table4[[#This Row],[ProductID]],Products!A:A,Products!E:E,"Not Found")</f>
        <v>25.57</v>
      </c>
      <c r="S876">
        <f>_xlfn.XLOOKUP(Table4[[#This Row],[ProductID]],Products!A:A,Products!F:F, "Not Found")</f>
        <v>19.05</v>
      </c>
      <c r="T876" t="str">
        <f>_xlfn.XLOOKUP(Table4[[#This Row],[CustomerID]],Customers!A:A,Customers!D:D, "Not Found")</f>
        <v>F</v>
      </c>
      <c r="U876" s="6">
        <f>_xlfn.XLOOKUP(Table4[[#This Row],[CustomerID]],Customers!A:A,Customers!E:E, "Not Found")</f>
        <v>31328</v>
      </c>
      <c r="V876">
        <f ca="1">DATEDIF(Table4[[#This Row],[CustomerBirthday]], TODAY(), "Y")</f>
        <v>40</v>
      </c>
      <c r="W876" t="str" cm="1">
        <f t="array" aca="1" ref="W876" ca="1">_xlfn.IFS(Table4[[#This Row],[Age]]&lt;25, "Under 25",Table4[[#This Row],[Age]]=34, "25-34", Table4[[#This Row],[Age]]&lt;=49, "35-49", Table4[[#This Row],[Age]]&lt;=64, "50-64", Table4[[#This Row],[Age]]&gt;=65, "65+")</f>
        <v>35-49</v>
      </c>
      <c r="X876" t="str">
        <f>_xlfn.XLOOKUP(Table4[[#This Row],[StoreID]],Stores!A:A,Stores!B:B, "Not found")</f>
        <v>MegaMart Peckmouth</v>
      </c>
      <c r="Y876" t="str">
        <f>_xlfn.XLOOKUP(Table4[[#This Row],[StoreID]],Stores!A:A,Stores!C:C, "Not Found")</f>
        <v>Peckmouth</v>
      </c>
      <c r="Z876" t="str">
        <f>_xlfn.XLOOKUP(Table4[[#This Row],[StoreID]],Stores!A:A,Stores!D:D, "Not Found")</f>
        <v>East</v>
      </c>
    </row>
    <row r="877" spans="1:26">
      <c r="A877" t="s">
        <v>1743</v>
      </c>
      <c r="B877" s="1">
        <v>45435</v>
      </c>
      <c r="C877" t="s">
        <v>343</v>
      </c>
      <c r="D877" t="s">
        <v>822</v>
      </c>
      <c r="E877" t="s">
        <v>846</v>
      </c>
      <c r="F877">
        <v>5</v>
      </c>
      <c r="G877">
        <v>0</v>
      </c>
      <c r="H877" t="s">
        <v>865</v>
      </c>
      <c r="I877" s="4">
        <f>Table4[[#This Row],[Quantity]]*Table4[[#This Row],[UnitPrice]]</f>
        <v>6081.7999999999993</v>
      </c>
      <c r="J877" s="4">
        <f>Table4[[#This Row],[Gross Revenue]]*(1-Table4[[#This Row],[Discount]])</f>
        <v>6081.7999999999993</v>
      </c>
      <c r="K877" s="4">
        <f>Table4[[#This Row],[Quantity]]*Table4[[#This Row],[CostPrice]]</f>
        <v>3974</v>
      </c>
      <c r="L877" s="4">
        <f>Table4[[#This Row],[Net Revenue]]-Table4[[#This Row],[Total Cost]]</f>
        <v>2107.7999999999993</v>
      </c>
      <c r="M877" t="str">
        <f>_xlfn.XLOOKUP(Table4[[#This Row],[ProductID]], Products!A:A,Products!B:B, "Not Found")</f>
        <v>Nor Bags</v>
      </c>
      <c r="N877" t="str">
        <f>TEXT(Table4[[#This Row],[Date]], "mmm")</f>
        <v>May</v>
      </c>
      <c r="O877" t="str">
        <f>TEXT(Table4[[#This Row],[Date]], "yyyy")</f>
        <v>2024</v>
      </c>
      <c r="P877" t="str">
        <f>_xlfn.XLOOKUP(Table4[[#This Row],[ProductID]],Products!A:A,Products!C:C, "Not Found")</f>
        <v>Fashion</v>
      </c>
      <c r="Q877" t="str">
        <f>_xlfn.XLOOKUP(Table4[[#This Row],[ProductID]],Products!A:A,Products!D:D,"Not Found")</f>
        <v>Bags</v>
      </c>
      <c r="R877">
        <f>_xlfn.XLOOKUP(Table4[[#This Row],[ProductID]],Products!A:A,Products!E:E,"Not Found")</f>
        <v>1216.3599999999999</v>
      </c>
      <c r="S877">
        <f>_xlfn.XLOOKUP(Table4[[#This Row],[ProductID]],Products!A:A,Products!F:F, "Not Found")</f>
        <v>794.8</v>
      </c>
      <c r="T877" t="str">
        <f>_xlfn.XLOOKUP(Table4[[#This Row],[CustomerID]],Customers!A:A,Customers!D:D, "Not Found")</f>
        <v>M</v>
      </c>
      <c r="U877" s="6">
        <f>_xlfn.XLOOKUP(Table4[[#This Row],[CustomerID]],Customers!A:A,Customers!E:E, "Not Found")</f>
        <v>23046</v>
      </c>
      <c r="V877">
        <f ca="1">DATEDIF(Table4[[#This Row],[CustomerBirthday]], TODAY(), "Y")</f>
        <v>63</v>
      </c>
      <c r="W877" t="str" cm="1">
        <f t="array" aca="1" ref="W877" ca="1">_xlfn.IFS(Table4[[#This Row],[Age]]&lt;25, "Under 25",Table4[[#This Row],[Age]]=34, "25-34", Table4[[#This Row],[Age]]&lt;=49, "35-49", Table4[[#This Row],[Age]]&lt;=64, "50-64", Table4[[#This Row],[Age]]&gt;=65, "65+")</f>
        <v>50-64</v>
      </c>
      <c r="X877" t="str">
        <f>_xlfn.XLOOKUP(Table4[[#This Row],[StoreID]],Stores!A:A,Stores!B:B, "Not found")</f>
        <v>MegaMart Johnmouth</v>
      </c>
      <c r="Y877" t="str">
        <f>_xlfn.XLOOKUP(Table4[[#This Row],[StoreID]],Stores!A:A,Stores!C:C, "Not Found")</f>
        <v>Johnmouth</v>
      </c>
      <c r="Z877" t="str">
        <f>_xlfn.XLOOKUP(Table4[[#This Row],[StoreID]],Stores!A:A,Stores!D:D, "Not Found")</f>
        <v>East</v>
      </c>
    </row>
    <row r="878" spans="1:26">
      <c r="A878" t="s">
        <v>1744</v>
      </c>
      <c r="B878" s="1">
        <v>45246</v>
      </c>
      <c r="C878" t="s">
        <v>243</v>
      </c>
      <c r="D878" t="s">
        <v>750</v>
      </c>
      <c r="E878" t="s">
        <v>839</v>
      </c>
      <c r="F878">
        <v>1</v>
      </c>
      <c r="G878">
        <v>0.15</v>
      </c>
      <c r="H878" t="s">
        <v>865</v>
      </c>
      <c r="I878" s="4">
        <f>Table4[[#This Row],[Quantity]]*Table4[[#This Row],[UnitPrice]]</f>
        <v>1342.75</v>
      </c>
      <c r="J878" s="4">
        <f>Table4[[#This Row],[Gross Revenue]]*(1-Table4[[#This Row],[Discount]])</f>
        <v>1141.3374999999999</v>
      </c>
      <c r="K878" s="4">
        <f>Table4[[#This Row],[Quantity]]*Table4[[#This Row],[CostPrice]]</f>
        <v>797.94</v>
      </c>
      <c r="L878" s="4">
        <f>Table4[[#This Row],[Net Revenue]]-Table4[[#This Row],[Total Cost]]</f>
        <v>343.39749999999981</v>
      </c>
      <c r="M878" t="str">
        <f>_xlfn.XLOOKUP(Table4[[#This Row],[ProductID]], Products!A:A,Products!B:B, "Not Found")</f>
        <v>Add Clothing</v>
      </c>
      <c r="N878" t="str">
        <f>TEXT(Table4[[#This Row],[Date]], "mmm")</f>
        <v>Nov</v>
      </c>
      <c r="O878" t="str">
        <f>TEXT(Table4[[#This Row],[Date]], "yyyy")</f>
        <v>2023</v>
      </c>
      <c r="P878" t="str">
        <f>_xlfn.XLOOKUP(Table4[[#This Row],[ProductID]],Products!A:A,Products!C:C, "Not Found")</f>
        <v>Fashion</v>
      </c>
      <c r="Q878" t="str">
        <f>_xlfn.XLOOKUP(Table4[[#This Row],[ProductID]],Products!A:A,Products!D:D,"Not Found")</f>
        <v>Clothing</v>
      </c>
      <c r="R878">
        <f>_xlfn.XLOOKUP(Table4[[#This Row],[ProductID]],Products!A:A,Products!E:E,"Not Found")</f>
        <v>1342.75</v>
      </c>
      <c r="S878">
        <f>_xlfn.XLOOKUP(Table4[[#This Row],[ProductID]],Products!A:A,Products!F:F, "Not Found")</f>
        <v>797.94</v>
      </c>
      <c r="T878" t="str">
        <f>_xlfn.XLOOKUP(Table4[[#This Row],[CustomerID]],Customers!A:A,Customers!D:D, "Not Found")</f>
        <v>F</v>
      </c>
      <c r="U878" s="6">
        <f>_xlfn.XLOOKUP(Table4[[#This Row],[CustomerID]],Customers!A:A,Customers!E:E, "Not Found")</f>
        <v>26908</v>
      </c>
      <c r="V878">
        <f ca="1">DATEDIF(Table4[[#This Row],[CustomerBirthday]], TODAY(), "Y")</f>
        <v>52</v>
      </c>
      <c r="W878" t="str" cm="1">
        <f t="array" aca="1" ref="W878" ca="1">_xlfn.IFS(Table4[[#This Row],[Age]]&lt;25, "Under 25",Table4[[#This Row],[Age]]=34, "25-34", Table4[[#This Row],[Age]]&lt;=49, "35-49", Table4[[#This Row],[Age]]&lt;=64, "50-64", Table4[[#This Row],[Age]]&gt;=65, "65+")</f>
        <v>50-64</v>
      </c>
      <c r="X878" t="str">
        <f>_xlfn.XLOOKUP(Table4[[#This Row],[StoreID]],Stores!A:A,Stores!B:B, "Not found")</f>
        <v>MegaMart New Michele</v>
      </c>
      <c r="Y878" t="str">
        <f>_xlfn.XLOOKUP(Table4[[#This Row],[StoreID]],Stores!A:A,Stores!C:C, "Not Found")</f>
        <v>New Michele</v>
      </c>
      <c r="Z878" t="str">
        <f>_xlfn.XLOOKUP(Table4[[#This Row],[StoreID]],Stores!A:A,Stores!D:D, "Not Found")</f>
        <v>West</v>
      </c>
    </row>
    <row r="879" spans="1:26">
      <c r="A879" t="s">
        <v>1745</v>
      </c>
      <c r="B879" s="1">
        <v>45287</v>
      </c>
      <c r="C879" t="s">
        <v>81</v>
      </c>
      <c r="D879" t="s">
        <v>759</v>
      </c>
      <c r="E879" t="s">
        <v>846</v>
      </c>
      <c r="F879">
        <v>2</v>
      </c>
      <c r="G879">
        <v>0.15</v>
      </c>
      <c r="H879" t="s">
        <v>865</v>
      </c>
      <c r="I879" s="4">
        <f>Table4[[#This Row],[Quantity]]*Table4[[#This Row],[UnitPrice]]</f>
        <v>2159.7800000000002</v>
      </c>
      <c r="J879" s="4">
        <f>Table4[[#This Row],[Gross Revenue]]*(1-Table4[[#This Row],[Discount]])</f>
        <v>1835.8130000000001</v>
      </c>
      <c r="K879" s="4">
        <f>Table4[[#This Row],[Quantity]]*Table4[[#This Row],[CostPrice]]</f>
        <v>1407.66</v>
      </c>
      <c r="L879" s="4">
        <f>Table4[[#This Row],[Net Revenue]]-Table4[[#This Row],[Total Cost]]</f>
        <v>428.15300000000002</v>
      </c>
      <c r="M879" t="str">
        <f>_xlfn.XLOOKUP(Table4[[#This Row],[ProductID]], Products!A:A,Products!B:B, "Not Found")</f>
        <v>Democratic Smartphone</v>
      </c>
      <c r="N879" t="str">
        <f>TEXT(Table4[[#This Row],[Date]], "mmm")</f>
        <v>Dec</v>
      </c>
      <c r="O879" t="str">
        <f>TEXT(Table4[[#This Row],[Date]], "yyyy")</f>
        <v>2023</v>
      </c>
      <c r="P879" t="str">
        <f>_xlfn.XLOOKUP(Table4[[#This Row],[ProductID]],Products!A:A,Products!C:C, "Not Found")</f>
        <v>Electronics</v>
      </c>
      <c r="Q879" t="str">
        <f>_xlfn.XLOOKUP(Table4[[#This Row],[ProductID]],Products!A:A,Products!D:D,"Not Found")</f>
        <v>Smartphone</v>
      </c>
      <c r="R879">
        <f>_xlfn.XLOOKUP(Table4[[#This Row],[ProductID]],Products!A:A,Products!E:E,"Not Found")</f>
        <v>1079.8900000000001</v>
      </c>
      <c r="S879">
        <f>_xlfn.XLOOKUP(Table4[[#This Row],[ProductID]],Products!A:A,Products!F:F, "Not Found")</f>
        <v>703.83</v>
      </c>
      <c r="T879" t="str">
        <f>_xlfn.XLOOKUP(Table4[[#This Row],[CustomerID]],Customers!A:A,Customers!D:D, "Not Found")</f>
        <v>F</v>
      </c>
      <c r="U879" s="6">
        <f>_xlfn.XLOOKUP(Table4[[#This Row],[CustomerID]],Customers!A:A,Customers!E:E, "Not Found")</f>
        <v>30128</v>
      </c>
      <c r="V879">
        <f ca="1">DATEDIF(Table4[[#This Row],[CustomerBirthday]], TODAY(), "Y")</f>
        <v>44</v>
      </c>
      <c r="W879" t="str" cm="1">
        <f t="array" aca="1" ref="W879" ca="1">_xlfn.IFS(Table4[[#This Row],[Age]]&lt;25, "Under 25",Table4[[#This Row],[Age]]=34, "25-34", Table4[[#This Row],[Age]]&lt;=49, "35-49", Table4[[#This Row],[Age]]&lt;=64, "50-64", Table4[[#This Row],[Age]]&gt;=65, "65+")</f>
        <v>35-49</v>
      </c>
      <c r="X879" t="str">
        <f>_xlfn.XLOOKUP(Table4[[#This Row],[StoreID]],Stores!A:A,Stores!B:B, "Not found")</f>
        <v>MegaMart Johnmouth</v>
      </c>
      <c r="Y879" t="str">
        <f>_xlfn.XLOOKUP(Table4[[#This Row],[StoreID]],Stores!A:A,Stores!C:C, "Not Found")</f>
        <v>Johnmouth</v>
      </c>
      <c r="Z879" t="str">
        <f>_xlfn.XLOOKUP(Table4[[#This Row],[StoreID]],Stores!A:A,Stores!D:D, "Not Found")</f>
        <v>East</v>
      </c>
    </row>
    <row r="880" spans="1:26">
      <c r="A880" t="s">
        <v>1746</v>
      </c>
      <c r="B880" s="1">
        <v>45540</v>
      </c>
      <c r="C880" t="s">
        <v>343</v>
      </c>
      <c r="D880" t="s">
        <v>824</v>
      </c>
      <c r="E880" t="s">
        <v>835</v>
      </c>
      <c r="F880">
        <v>5</v>
      </c>
      <c r="G880">
        <v>0.1</v>
      </c>
      <c r="H880" t="s">
        <v>871</v>
      </c>
      <c r="I880" s="4">
        <f>Table4[[#This Row],[Quantity]]*Table4[[#This Row],[UnitPrice]]</f>
        <v>1941.3</v>
      </c>
      <c r="J880" s="4">
        <f>Table4[[#This Row],[Gross Revenue]]*(1-Table4[[#This Row],[Discount]])</f>
        <v>1747.17</v>
      </c>
      <c r="K880" s="4">
        <f>Table4[[#This Row],[Quantity]]*Table4[[#This Row],[CostPrice]]</f>
        <v>996.5</v>
      </c>
      <c r="L880" s="4">
        <f>Table4[[#This Row],[Net Revenue]]-Table4[[#This Row],[Total Cost]]</f>
        <v>750.67000000000007</v>
      </c>
      <c r="M880" t="str">
        <f>_xlfn.XLOOKUP(Table4[[#This Row],[ProductID]], Products!A:A,Products!B:B, "Not Found")</f>
        <v>Possible Watches</v>
      </c>
      <c r="N880" t="str">
        <f>TEXT(Table4[[#This Row],[Date]], "mmm")</f>
        <v>Sep</v>
      </c>
      <c r="O880" t="str">
        <f>TEXT(Table4[[#This Row],[Date]], "yyyy")</f>
        <v>2024</v>
      </c>
      <c r="P880" t="str">
        <f>_xlfn.XLOOKUP(Table4[[#This Row],[ProductID]],Products!A:A,Products!C:C, "Not Found")</f>
        <v>Fashion</v>
      </c>
      <c r="Q880" t="str">
        <f>_xlfn.XLOOKUP(Table4[[#This Row],[ProductID]],Products!A:A,Products!D:D,"Not Found")</f>
        <v>Watches</v>
      </c>
      <c r="R880">
        <f>_xlfn.XLOOKUP(Table4[[#This Row],[ProductID]],Products!A:A,Products!E:E,"Not Found")</f>
        <v>388.26</v>
      </c>
      <c r="S880">
        <f>_xlfn.XLOOKUP(Table4[[#This Row],[ProductID]],Products!A:A,Products!F:F, "Not Found")</f>
        <v>199.3</v>
      </c>
      <c r="T880" t="str">
        <f>_xlfn.XLOOKUP(Table4[[#This Row],[CustomerID]],Customers!A:A,Customers!D:D, "Not Found")</f>
        <v>M</v>
      </c>
      <c r="U880" s="6">
        <f>_xlfn.XLOOKUP(Table4[[#This Row],[CustomerID]],Customers!A:A,Customers!E:E, "Not Found")</f>
        <v>23046</v>
      </c>
      <c r="V880">
        <f ca="1">DATEDIF(Table4[[#This Row],[CustomerBirthday]], TODAY(), "Y")</f>
        <v>63</v>
      </c>
      <c r="W880" t="str" cm="1">
        <f t="array" aca="1" ref="W880" ca="1">_xlfn.IFS(Table4[[#This Row],[Age]]&lt;25, "Under 25",Table4[[#This Row],[Age]]=34, "25-34", Table4[[#This Row],[Age]]&lt;=49, "35-49", Table4[[#This Row],[Age]]&lt;=64, "50-64", Table4[[#This Row],[Age]]&gt;=65, "65+")</f>
        <v>50-64</v>
      </c>
      <c r="X880" t="str">
        <f>_xlfn.XLOOKUP(Table4[[#This Row],[StoreID]],Stores!A:A,Stores!B:B, "Not found")</f>
        <v>MegaMart Peckmouth</v>
      </c>
      <c r="Y880" t="str">
        <f>_xlfn.XLOOKUP(Table4[[#This Row],[StoreID]],Stores!A:A,Stores!C:C, "Not Found")</f>
        <v>Peckmouth</v>
      </c>
      <c r="Z880" t="str">
        <f>_xlfn.XLOOKUP(Table4[[#This Row],[StoreID]],Stores!A:A,Stores!D:D, "Not Found")</f>
        <v>East</v>
      </c>
    </row>
    <row r="881" spans="1:26">
      <c r="A881" t="s">
        <v>1747</v>
      </c>
      <c r="B881" s="1">
        <v>45309</v>
      </c>
      <c r="C881" t="s">
        <v>677</v>
      </c>
      <c r="D881" t="s">
        <v>812</v>
      </c>
      <c r="E881" t="s">
        <v>835</v>
      </c>
      <c r="F881">
        <v>4</v>
      </c>
      <c r="G881">
        <v>0.05</v>
      </c>
      <c r="H881" t="s">
        <v>871</v>
      </c>
      <c r="I881" s="4">
        <f>Table4[[#This Row],[Quantity]]*Table4[[#This Row],[UnitPrice]]</f>
        <v>2257.6799999999998</v>
      </c>
      <c r="J881" s="4">
        <f>Table4[[#This Row],[Gross Revenue]]*(1-Table4[[#This Row],[Discount]])</f>
        <v>2144.7959999999998</v>
      </c>
      <c r="K881" s="4">
        <f>Table4[[#This Row],[Quantity]]*Table4[[#This Row],[CostPrice]]</f>
        <v>1175.8399999999999</v>
      </c>
      <c r="L881" s="4">
        <f>Table4[[#This Row],[Net Revenue]]-Table4[[#This Row],[Total Cost]]</f>
        <v>968.9559999999999</v>
      </c>
      <c r="M881" t="str">
        <f>_xlfn.XLOOKUP(Table4[[#This Row],[ProductID]], Products!A:A,Products!B:B, "Not Found")</f>
        <v>Soon Accessories</v>
      </c>
      <c r="N881" t="str">
        <f>TEXT(Table4[[#This Row],[Date]], "mmm")</f>
        <v>Jan</v>
      </c>
      <c r="O881" t="str">
        <f>TEXT(Table4[[#This Row],[Date]], "yyyy")</f>
        <v>2024</v>
      </c>
      <c r="P881" t="str">
        <f>_xlfn.XLOOKUP(Table4[[#This Row],[ProductID]],Products!A:A,Products!C:C, "Not Found")</f>
        <v>Fashion</v>
      </c>
      <c r="Q881" t="str">
        <f>_xlfn.XLOOKUP(Table4[[#This Row],[ProductID]],Products!A:A,Products!D:D,"Not Found")</f>
        <v>Accessories</v>
      </c>
      <c r="R881">
        <f>_xlfn.XLOOKUP(Table4[[#This Row],[ProductID]],Products!A:A,Products!E:E,"Not Found")</f>
        <v>564.41999999999996</v>
      </c>
      <c r="S881">
        <f>_xlfn.XLOOKUP(Table4[[#This Row],[ProductID]],Products!A:A,Products!F:F, "Not Found")</f>
        <v>293.95999999999998</v>
      </c>
      <c r="T881" t="str">
        <f>_xlfn.XLOOKUP(Table4[[#This Row],[CustomerID]],Customers!A:A,Customers!D:D, "Not Found")</f>
        <v>M</v>
      </c>
      <c r="U881" s="6">
        <f>_xlfn.XLOOKUP(Table4[[#This Row],[CustomerID]],Customers!A:A,Customers!E:E, "Not Found")</f>
        <v>38926</v>
      </c>
      <c r="V881">
        <f ca="1">DATEDIF(Table4[[#This Row],[CustomerBirthday]], TODAY(), "Y")</f>
        <v>19</v>
      </c>
      <c r="W881" t="str" cm="1">
        <f t="array" aca="1" ref="W881" ca="1">_xlfn.IFS(Table4[[#This Row],[Age]]&lt;25, "Under 25",Table4[[#This Row],[Age]]=34, "25-34", Table4[[#This Row],[Age]]&lt;=49, "35-49", Table4[[#This Row],[Age]]&lt;=64, "50-64", Table4[[#This Row],[Age]]&gt;=65, "65+")</f>
        <v>Under 25</v>
      </c>
      <c r="X881" t="str">
        <f>_xlfn.XLOOKUP(Table4[[#This Row],[StoreID]],Stores!A:A,Stores!B:B, "Not found")</f>
        <v>MegaMart Peckmouth</v>
      </c>
      <c r="Y881" t="str">
        <f>_xlfn.XLOOKUP(Table4[[#This Row],[StoreID]],Stores!A:A,Stores!C:C, "Not Found")</f>
        <v>Peckmouth</v>
      </c>
      <c r="Z881" t="str">
        <f>_xlfn.XLOOKUP(Table4[[#This Row],[StoreID]],Stores!A:A,Stores!D:D, "Not Found")</f>
        <v>East</v>
      </c>
    </row>
    <row r="882" spans="1:26">
      <c r="A882" t="s">
        <v>1748</v>
      </c>
      <c r="B882" s="1">
        <v>45520</v>
      </c>
      <c r="C882" t="s">
        <v>666</v>
      </c>
      <c r="D882" t="s">
        <v>786</v>
      </c>
      <c r="E882" t="s">
        <v>835</v>
      </c>
      <c r="F882">
        <v>3</v>
      </c>
      <c r="G882">
        <v>0.05</v>
      </c>
      <c r="H882" t="s">
        <v>871</v>
      </c>
      <c r="I882" s="4">
        <f>Table4[[#This Row],[Quantity]]*Table4[[#This Row],[UnitPrice]]</f>
        <v>87.72</v>
      </c>
      <c r="J882" s="4">
        <f>Table4[[#This Row],[Gross Revenue]]*(1-Table4[[#This Row],[Discount]])</f>
        <v>83.333999999999989</v>
      </c>
      <c r="K882" s="4">
        <f>Table4[[#This Row],[Quantity]]*Table4[[#This Row],[CostPrice]]</f>
        <v>45.839999999999996</v>
      </c>
      <c r="L882" s="4">
        <f>Table4[[#This Row],[Net Revenue]]-Table4[[#This Row],[Total Cost]]</f>
        <v>37.493999999999993</v>
      </c>
      <c r="M882" t="str">
        <f>_xlfn.XLOOKUP(Table4[[#This Row],[ProductID]], Products!A:A,Products!B:B, "Not Found")</f>
        <v>National Watches</v>
      </c>
      <c r="N882" t="str">
        <f>TEXT(Table4[[#This Row],[Date]], "mmm")</f>
        <v>Aug</v>
      </c>
      <c r="O882" t="str">
        <f>TEXT(Table4[[#This Row],[Date]], "yyyy")</f>
        <v>2024</v>
      </c>
      <c r="P882" t="str">
        <f>_xlfn.XLOOKUP(Table4[[#This Row],[ProductID]],Products!A:A,Products!C:C, "Not Found")</f>
        <v>Fashion</v>
      </c>
      <c r="Q882" t="str">
        <f>_xlfn.XLOOKUP(Table4[[#This Row],[ProductID]],Products!A:A,Products!D:D,"Not Found")</f>
        <v>Watches</v>
      </c>
      <c r="R882">
        <f>_xlfn.XLOOKUP(Table4[[#This Row],[ProductID]],Products!A:A,Products!E:E,"Not Found")</f>
        <v>29.24</v>
      </c>
      <c r="S882">
        <f>_xlfn.XLOOKUP(Table4[[#This Row],[ProductID]],Products!A:A,Products!F:F, "Not Found")</f>
        <v>15.28</v>
      </c>
      <c r="T882" t="str">
        <f>_xlfn.XLOOKUP(Table4[[#This Row],[CustomerID]],Customers!A:A,Customers!D:D, "Not Found")</f>
        <v>M</v>
      </c>
      <c r="U882" s="6">
        <f>_xlfn.XLOOKUP(Table4[[#This Row],[CustomerID]],Customers!A:A,Customers!E:E, "Not Found")</f>
        <v>24326</v>
      </c>
      <c r="V882">
        <f ca="1">DATEDIF(Table4[[#This Row],[CustomerBirthday]], TODAY(), "Y")</f>
        <v>59</v>
      </c>
      <c r="W882" t="str" cm="1">
        <f t="array" aca="1" ref="W882" ca="1">_xlfn.IFS(Table4[[#This Row],[Age]]&lt;25, "Under 25",Table4[[#This Row],[Age]]=34, "25-34", Table4[[#This Row],[Age]]&lt;=49, "35-49", Table4[[#This Row],[Age]]&lt;=64, "50-64", Table4[[#This Row],[Age]]&gt;=65, "65+")</f>
        <v>50-64</v>
      </c>
      <c r="X882" t="str">
        <f>_xlfn.XLOOKUP(Table4[[#This Row],[StoreID]],Stores!A:A,Stores!B:B, "Not found")</f>
        <v>MegaMart Peckmouth</v>
      </c>
      <c r="Y882" t="str">
        <f>_xlfn.XLOOKUP(Table4[[#This Row],[StoreID]],Stores!A:A,Stores!C:C, "Not Found")</f>
        <v>Peckmouth</v>
      </c>
      <c r="Z882" t="str">
        <f>_xlfn.XLOOKUP(Table4[[#This Row],[StoreID]],Stores!A:A,Stores!D:D, "Not Found")</f>
        <v>East</v>
      </c>
    </row>
    <row r="883" spans="1:26">
      <c r="A883" t="s">
        <v>1749</v>
      </c>
      <c r="B883" s="1">
        <v>45634</v>
      </c>
      <c r="C883" t="s">
        <v>202</v>
      </c>
      <c r="D883" t="s">
        <v>802</v>
      </c>
      <c r="E883" t="s">
        <v>835</v>
      </c>
      <c r="F883">
        <v>5</v>
      </c>
      <c r="G883">
        <v>0.1</v>
      </c>
      <c r="H883" t="s">
        <v>871</v>
      </c>
      <c r="I883" s="4">
        <f>Table4[[#This Row],[Quantity]]*Table4[[#This Row],[UnitPrice]]</f>
        <v>1834.65</v>
      </c>
      <c r="J883" s="4">
        <f>Table4[[#This Row],[Gross Revenue]]*(1-Table4[[#This Row],[Discount]])</f>
        <v>1651.1850000000002</v>
      </c>
      <c r="K883" s="4">
        <f>Table4[[#This Row],[Quantity]]*Table4[[#This Row],[CostPrice]]</f>
        <v>1426.15</v>
      </c>
      <c r="L883" s="4">
        <f>Table4[[#This Row],[Net Revenue]]-Table4[[#This Row],[Total Cost]]</f>
        <v>225.03500000000008</v>
      </c>
      <c r="M883" t="str">
        <f>_xlfn.XLOOKUP(Table4[[#This Row],[ProductID]], Products!A:A,Products!B:B, "Not Found")</f>
        <v>Stage Footwear</v>
      </c>
      <c r="N883" t="str">
        <f>TEXT(Table4[[#This Row],[Date]], "mmm")</f>
        <v>Dec</v>
      </c>
      <c r="O883" t="str">
        <f>TEXT(Table4[[#This Row],[Date]], "yyyy")</f>
        <v>2024</v>
      </c>
      <c r="P883" t="str">
        <f>_xlfn.XLOOKUP(Table4[[#This Row],[ProductID]],Products!A:A,Products!C:C, "Not Found")</f>
        <v>Fashion</v>
      </c>
      <c r="Q883" t="str">
        <f>_xlfn.XLOOKUP(Table4[[#This Row],[ProductID]],Products!A:A,Products!D:D,"Not Found")</f>
        <v>Footwear</v>
      </c>
      <c r="R883">
        <f>_xlfn.XLOOKUP(Table4[[#This Row],[ProductID]],Products!A:A,Products!E:E,"Not Found")</f>
        <v>366.93</v>
      </c>
      <c r="S883">
        <f>_xlfn.XLOOKUP(Table4[[#This Row],[ProductID]],Products!A:A,Products!F:F, "Not Found")</f>
        <v>285.23</v>
      </c>
      <c r="T883" t="str">
        <f>_xlfn.XLOOKUP(Table4[[#This Row],[CustomerID]],Customers!A:A,Customers!D:D, "Not Found")</f>
        <v>F</v>
      </c>
      <c r="U883" s="6">
        <f>_xlfn.XLOOKUP(Table4[[#This Row],[CustomerID]],Customers!A:A,Customers!E:E, "Not Found")</f>
        <v>33492</v>
      </c>
      <c r="V883">
        <f ca="1">DATEDIF(Table4[[#This Row],[CustomerBirthday]], TODAY(), "Y")</f>
        <v>34</v>
      </c>
      <c r="W883" t="str" cm="1">
        <f t="array" aca="1" ref="W883" ca="1">_xlfn.IFS(Table4[[#This Row],[Age]]&lt;25, "Under 25",Table4[[#This Row],[Age]]=34, "25-34", Table4[[#This Row],[Age]]&lt;=49, "35-49", Table4[[#This Row],[Age]]&lt;=64, "50-64", Table4[[#This Row],[Age]]&gt;=65, "65+")</f>
        <v>25-34</v>
      </c>
      <c r="X883" t="str">
        <f>_xlfn.XLOOKUP(Table4[[#This Row],[StoreID]],Stores!A:A,Stores!B:B, "Not found")</f>
        <v>MegaMart Peckmouth</v>
      </c>
      <c r="Y883" t="str">
        <f>_xlfn.XLOOKUP(Table4[[#This Row],[StoreID]],Stores!A:A,Stores!C:C, "Not Found")</f>
        <v>Peckmouth</v>
      </c>
      <c r="Z883" t="str">
        <f>_xlfn.XLOOKUP(Table4[[#This Row],[StoreID]],Stores!A:A,Stores!D:D, "Not Found")</f>
        <v>East</v>
      </c>
    </row>
    <row r="884" spans="1:26">
      <c r="A884" t="s">
        <v>1750</v>
      </c>
      <c r="B884" s="1">
        <v>45776</v>
      </c>
      <c r="C884" t="s">
        <v>702</v>
      </c>
      <c r="D884" t="s">
        <v>747</v>
      </c>
      <c r="E884" t="s">
        <v>831</v>
      </c>
      <c r="F884">
        <v>1</v>
      </c>
      <c r="G884">
        <v>0</v>
      </c>
      <c r="H884" t="s">
        <v>868</v>
      </c>
      <c r="I884" s="4">
        <f>Table4[[#This Row],[Quantity]]*Table4[[#This Row],[UnitPrice]]</f>
        <v>1134.8</v>
      </c>
      <c r="J884" s="4">
        <f>Table4[[#This Row],[Gross Revenue]]*(1-Table4[[#This Row],[Discount]])</f>
        <v>1134.8</v>
      </c>
      <c r="K884" s="4">
        <f>Table4[[#This Row],[Quantity]]*Table4[[#This Row],[CostPrice]]</f>
        <v>675.1</v>
      </c>
      <c r="L884" s="4">
        <f>Table4[[#This Row],[Net Revenue]]-Table4[[#This Row],[Total Cost]]</f>
        <v>459.69999999999993</v>
      </c>
      <c r="M884" t="str">
        <f>_xlfn.XLOOKUP(Table4[[#This Row],[ProductID]], Products!A:A,Products!B:B, "Not Found")</f>
        <v>World Watches</v>
      </c>
      <c r="N884" t="str">
        <f>TEXT(Table4[[#This Row],[Date]], "mmm")</f>
        <v>Apr</v>
      </c>
      <c r="O884" t="str">
        <f>TEXT(Table4[[#This Row],[Date]], "yyyy")</f>
        <v>2025</v>
      </c>
      <c r="P884" t="str">
        <f>_xlfn.XLOOKUP(Table4[[#This Row],[ProductID]],Products!A:A,Products!C:C, "Not Found")</f>
        <v>Fashion</v>
      </c>
      <c r="Q884" t="str">
        <f>_xlfn.XLOOKUP(Table4[[#This Row],[ProductID]],Products!A:A,Products!D:D,"Not Found")</f>
        <v>Watches</v>
      </c>
      <c r="R884">
        <f>_xlfn.XLOOKUP(Table4[[#This Row],[ProductID]],Products!A:A,Products!E:E,"Not Found")</f>
        <v>1134.8</v>
      </c>
      <c r="S884">
        <f>_xlfn.XLOOKUP(Table4[[#This Row],[ProductID]],Products!A:A,Products!F:F, "Not Found")</f>
        <v>675.1</v>
      </c>
      <c r="T884" t="str">
        <f>_xlfn.XLOOKUP(Table4[[#This Row],[CustomerID]],Customers!A:A,Customers!D:D, "Not Found")</f>
        <v>M</v>
      </c>
      <c r="U884" s="6">
        <f>_xlfn.XLOOKUP(Table4[[#This Row],[CustomerID]],Customers!A:A,Customers!E:E, "Not Found")</f>
        <v>37249</v>
      </c>
      <c r="V884">
        <f ca="1">DATEDIF(Table4[[#This Row],[CustomerBirthday]], TODAY(), "Y")</f>
        <v>24</v>
      </c>
      <c r="W884" t="str" cm="1">
        <f t="array" aca="1" ref="W884" ca="1">_xlfn.IFS(Table4[[#This Row],[Age]]&lt;25, "Under 25",Table4[[#This Row],[Age]]=34, "25-34", Table4[[#This Row],[Age]]&lt;=49, "35-49", Table4[[#This Row],[Age]]&lt;=64, "50-64", Table4[[#This Row],[Age]]&gt;=65, "65+")</f>
        <v>Under 25</v>
      </c>
      <c r="X884" t="str">
        <f>_xlfn.XLOOKUP(Table4[[#This Row],[StoreID]],Stores!A:A,Stores!B:B, "Not found")</f>
        <v>MegaMart Jimenezborough</v>
      </c>
      <c r="Y884" t="str">
        <f>_xlfn.XLOOKUP(Table4[[#This Row],[StoreID]],Stores!A:A,Stores!C:C, "Not Found")</f>
        <v>Jimenezborough</v>
      </c>
      <c r="Z884" t="str">
        <f>_xlfn.XLOOKUP(Table4[[#This Row],[StoreID]],Stores!A:A,Stores!D:D, "Not Found")</f>
        <v>South</v>
      </c>
    </row>
    <row r="885" spans="1:26">
      <c r="A885" t="s">
        <v>1751</v>
      </c>
      <c r="B885" s="1">
        <v>45780</v>
      </c>
      <c r="C885" t="s">
        <v>567</v>
      </c>
      <c r="D885" t="s">
        <v>814</v>
      </c>
      <c r="E885" t="s">
        <v>831</v>
      </c>
      <c r="F885">
        <v>5</v>
      </c>
      <c r="G885">
        <v>0</v>
      </c>
      <c r="H885" t="s">
        <v>868</v>
      </c>
      <c r="I885" s="4">
        <f>Table4[[#This Row],[Quantity]]*Table4[[#This Row],[UnitPrice]]</f>
        <v>6432.75</v>
      </c>
      <c r="J885" s="4">
        <f>Table4[[#This Row],[Gross Revenue]]*(1-Table4[[#This Row],[Discount]])</f>
        <v>6432.75</v>
      </c>
      <c r="K885" s="4">
        <f>Table4[[#This Row],[Quantity]]*Table4[[#This Row],[CostPrice]]</f>
        <v>3987.7</v>
      </c>
      <c r="L885" s="4">
        <f>Table4[[#This Row],[Net Revenue]]-Table4[[#This Row],[Total Cost]]</f>
        <v>2445.0500000000002</v>
      </c>
      <c r="M885" t="str">
        <f>_xlfn.XLOOKUP(Table4[[#This Row],[ProductID]], Products!A:A,Products!B:B, "Not Found")</f>
        <v>Least Accessories</v>
      </c>
      <c r="N885" t="str">
        <f>TEXT(Table4[[#This Row],[Date]], "mmm")</f>
        <v>May</v>
      </c>
      <c r="O885" t="str">
        <f>TEXT(Table4[[#This Row],[Date]], "yyyy")</f>
        <v>2025</v>
      </c>
      <c r="P885" t="str">
        <f>_xlfn.XLOOKUP(Table4[[#This Row],[ProductID]],Products!A:A,Products!C:C, "Not Found")</f>
        <v>Fashion</v>
      </c>
      <c r="Q885" t="str">
        <f>_xlfn.XLOOKUP(Table4[[#This Row],[ProductID]],Products!A:A,Products!D:D,"Not Found")</f>
        <v>Accessories</v>
      </c>
      <c r="R885">
        <f>_xlfn.XLOOKUP(Table4[[#This Row],[ProductID]],Products!A:A,Products!E:E,"Not Found")</f>
        <v>1286.55</v>
      </c>
      <c r="S885">
        <f>_xlfn.XLOOKUP(Table4[[#This Row],[ProductID]],Products!A:A,Products!F:F, "Not Found")</f>
        <v>797.54</v>
      </c>
      <c r="T885" t="str">
        <f>_xlfn.XLOOKUP(Table4[[#This Row],[CustomerID]],Customers!A:A,Customers!D:D, "Not Found")</f>
        <v>M</v>
      </c>
      <c r="U885" s="6">
        <f>_xlfn.XLOOKUP(Table4[[#This Row],[CustomerID]],Customers!A:A,Customers!E:E, "Not Found")</f>
        <v>29791</v>
      </c>
      <c r="V885">
        <f ca="1">DATEDIF(Table4[[#This Row],[CustomerBirthday]], TODAY(), "Y")</f>
        <v>45</v>
      </c>
      <c r="W885" t="str" cm="1">
        <f t="array" aca="1" ref="W885" ca="1">_xlfn.IFS(Table4[[#This Row],[Age]]&lt;25, "Under 25",Table4[[#This Row],[Age]]=34, "25-34", Table4[[#This Row],[Age]]&lt;=49, "35-49", Table4[[#This Row],[Age]]&lt;=64, "50-64", Table4[[#This Row],[Age]]&gt;=65, "65+")</f>
        <v>35-49</v>
      </c>
      <c r="X885" t="str">
        <f>_xlfn.XLOOKUP(Table4[[#This Row],[StoreID]],Stores!A:A,Stores!B:B, "Not found")</f>
        <v>MegaMart Jimenezborough</v>
      </c>
      <c r="Y885" t="str">
        <f>_xlfn.XLOOKUP(Table4[[#This Row],[StoreID]],Stores!A:A,Stores!C:C, "Not Found")</f>
        <v>Jimenezborough</v>
      </c>
      <c r="Z885" t="str">
        <f>_xlfn.XLOOKUP(Table4[[#This Row],[StoreID]],Stores!A:A,Stores!D:D, "Not Found")</f>
        <v>South</v>
      </c>
    </row>
    <row r="886" spans="1:26">
      <c r="A886" t="s">
        <v>1752</v>
      </c>
      <c r="B886" s="1">
        <v>45562</v>
      </c>
      <c r="C886" t="s">
        <v>362</v>
      </c>
      <c r="D886" t="s">
        <v>711</v>
      </c>
      <c r="E886" t="s">
        <v>846</v>
      </c>
      <c r="F886">
        <v>3</v>
      </c>
      <c r="G886">
        <v>0.15</v>
      </c>
      <c r="H886" t="s">
        <v>865</v>
      </c>
      <c r="I886" s="4">
        <f>Table4[[#This Row],[Quantity]]*Table4[[#This Row],[UnitPrice]]</f>
        <v>5021.07</v>
      </c>
      <c r="J886" s="4">
        <f>Table4[[#This Row],[Gross Revenue]]*(1-Table4[[#This Row],[Discount]])</f>
        <v>4267.9094999999998</v>
      </c>
      <c r="K886" s="4">
        <f>Table4[[#This Row],[Quantity]]*Table4[[#This Row],[CostPrice]]</f>
        <v>3970.1400000000003</v>
      </c>
      <c r="L886" s="4">
        <f>Table4[[#This Row],[Net Revenue]]-Table4[[#This Row],[Total Cost]]</f>
        <v>297.76949999999943</v>
      </c>
      <c r="M886" t="str">
        <f>_xlfn.XLOOKUP(Table4[[#This Row],[ProductID]], Products!A:A,Products!B:B, "Not Found")</f>
        <v>Like Camera</v>
      </c>
      <c r="N886" t="str">
        <f>TEXT(Table4[[#This Row],[Date]], "mmm")</f>
        <v>Sep</v>
      </c>
      <c r="O886" t="str">
        <f>TEXT(Table4[[#This Row],[Date]], "yyyy")</f>
        <v>2024</v>
      </c>
      <c r="P886" t="str">
        <f>_xlfn.XLOOKUP(Table4[[#This Row],[ProductID]],Products!A:A,Products!C:C, "Not Found")</f>
        <v>Electronics</v>
      </c>
      <c r="Q886" t="str">
        <f>_xlfn.XLOOKUP(Table4[[#This Row],[ProductID]],Products!A:A,Products!D:D,"Not Found")</f>
        <v>Camera</v>
      </c>
      <c r="R886">
        <f>_xlfn.XLOOKUP(Table4[[#This Row],[ProductID]],Products!A:A,Products!E:E,"Not Found")</f>
        <v>1673.69</v>
      </c>
      <c r="S886">
        <f>_xlfn.XLOOKUP(Table4[[#This Row],[ProductID]],Products!A:A,Products!F:F, "Not Found")</f>
        <v>1323.38</v>
      </c>
      <c r="T886" t="str">
        <f>_xlfn.XLOOKUP(Table4[[#This Row],[CustomerID]],Customers!A:A,Customers!D:D, "Not Found")</f>
        <v>M</v>
      </c>
      <c r="U886" s="6">
        <f>_xlfn.XLOOKUP(Table4[[#This Row],[CustomerID]],Customers!A:A,Customers!E:E, "Not Found")</f>
        <v>32514</v>
      </c>
      <c r="V886">
        <f ca="1">DATEDIF(Table4[[#This Row],[CustomerBirthday]], TODAY(), "Y")</f>
        <v>37</v>
      </c>
      <c r="W886" t="str" cm="1">
        <f t="array" aca="1" ref="W886" ca="1">_xlfn.IFS(Table4[[#This Row],[Age]]&lt;25, "Under 25",Table4[[#This Row],[Age]]=34, "25-34", Table4[[#This Row],[Age]]&lt;=49, "35-49", Table4[[#This Row],[Age]]&lt;=64, "50-64", Table4[[#This Row],[Age]]&gt;=65, "65+")</f>
        <v>35-49</v>
      </c>
      <c r="X886" t="str">
        <f>_xlfn.XLOOKUP(Table4[[#This Row],[StoreID]],Stores!A:A,Stores!B:B, "Not found")</f>
        <v>MegaMart Johnmouth</v>
      </c>
      <c r="Y886" t="str">
        <f>_xlfn.XLOOKUP(Table4[[#This Row],[StoreID]],Stores!A:A,Stores!C:C, "Not Found")</f>
        <v>Johnmouth</v>
      </c>
      <c r="Z886" t="str">
        <f>_xlfn.XLOOKUP(Table4[[#This Row],[StoreID]],Stores!A:A,Stores!D:D, "Not Found")</f>
        <v>East</v>
      </c>
    </row>
    <row r="887" spans="1:26">
      <c r="A887" t="s">
        <v>1753</v>
      </c>
      <c r="B887" s="1">
        <v>45621</v>
      </c>
      <c r="C887" t="s">
        <v>464</v>
      </c>
      <c r="D887" t="s">
        <v>761</v>
      </c>
      <c r="E887" t="s">
        <v>835</v>
      </c>
      <c r="F887">
        <v>5</v>
      </c>
      <c r="G887">
        <v>0.1</v>
      </c>
      <c r="H887" t="s">
        <v>868</v>
      </c>
      <c r="I887" s="4">
        <f>Table4[[#This Row],[Quantity]]*Table4[[#This Row],[UnitPrice]]</f>
        <v>8814.6</v>
      </c>
      <c r="J887" s="4">
        <f>Table4[[#This Row],[Gross Revenue]]*(1-Table4[[#This Row],[Discount]])</f>
        <v>7933.14</v>
      </c>
      <c r="K887" s="4">
        <f>Table4[[#This Row],[Quantity]]*Table4[[#This Row],[CostPrice]]</f>
        <v>6732.4</v>
      </c>
      <c r="L887" s="4">
        <f>Table4[[#This Row],[Net Revenue]]-Table4[[#This Row],[Total Cost]]</f>
        <v>1200.7400000000007</v>
      </c>
      <c r="M887" t="str">
        <f>_xlfn.XLOOKUP(Table4[[#This Row],[ProductID]], Products!A:A,Products!B:B, "Not Found")</f>
        <v>Traditional Laptop</v>
      </c>
      <c r="N887" t="str">
        <f>TEXT(Table4[[#This Row],[Date]], "mmm")</f>
        <v>Nov</v>
      </c>
      <c r="O887" t="str">
        <f>TEXT(Table4[[#This Row],[Date]], "yyyy")</f>
        <v>2024</v>
      </c>
      <c r="P887" t="str">
        <f>_xlfn.XLOOKUP(Table4[[#This Row],[ProductID]],Products!A:A,Products!C:C, "Not Found")</f>
        <v>Electronics</v>
      </c>
      <c r="Q887" t="str">
        <f>_xlfn.XLOOKUP(Table4[[#This Row],[ProductID]],Products!A:A,Products!D:D,"Not Found")</f>
        <v>Laptop</v>
      </c>
      <c r="R887">
        <f>_xlfn.XLOOKUP(Table4[[#This Row],[ProductID]],Products!A:A,Products!E:E,"Not Found")</f>
        <v>1762.92</v>
      </c>
      <c r="S887">
        <f>_xlfn.XLOOKUP(Table4[[#This Row],[ProductID]],Products!A:A,Products!F:F, "Not Found")</f>
        <v>1346.48</v>
      </c>
      <c r="T887" t="str">
        <f>_xlfn.XLOOKUP(Table4[[#This Row],[CustomerID]],Customers!A:A,Customers!D:D, "Not Found")</f>
        <v>M</v>
      </c>
      <c r="U887" s="6">
        <f>_xlfn.XLOOKUP(Table4[[#This Row],[CustomerID]],Customers!A:A,Customers!E:E, "Not Found")</f>
        <v>29315</v>
      </c>
      <c r="V887">
        <f ca="1">DATEDIF(Table4[[#This Row],[CustomerBirthday]], TODAY(), "Y")</f>
        <v>46</v>
      </c>
      <c r="W887" t="str" cm="1">
        <f t="array" aca="1" ref="W887" ca="1">_xlfn.IFS(Table4[[#This Row],[Age]]&lt;25, "Under 25",Table4[[#This Row],[Age]]=34, "25-34", Table4[[#This Row],[Age]]&lt;=49, "35-49", Table4[[#This Row],[Age]]&lt;=64, "50-64", Table4[[#This Row],[Age]]&gt;=65, "65+")</f>
        <v>35-49</v>
      </c>
      <c r="X887" t="str">
        <f>_xlfn.XLOOKUP(Table4[[#This Row],[StoreID]],Stores!A:A,Stores!B:B, "Not found")</f>
        <v>MegaMart Peckmouth</v>
      </c>
      <c r="Y887" t="str">
        <f>_xlfn.XLOOKUP(Table4[[#This Row],[StoreID]],Stores!A:A,Stores!C:C, "Not Found")</f>
        <v>Peckmouth</v>
      </c>
      <c r="Z887" t="str">
        <f>_xlfn.XLOOKUP(Table4[[#This Row],[StoreID]],Stores!A:A,Stores!D:D, "Not Found")</f>
        <v>East</v>
      </c>
    </row>
    <row r="888" spans="1:26">
      <c r="A888" t="s">
        <v>1754</v>
      </c>
      <c r="B888" s="1">
        <v>45825</v>
      </c>
      <c r="C888" t="s">
        <v>221</v>
      </c>
      <c r="D888" t="s">
        <v>728</v>
      </c>
      <c r="E888" t="s">
        <v>846</v>
      </c>
      <c r="F888">
        <v>2</v>
      </c>
      <c r="G888">
        <v>0</v>
      </c>
      <c r="H888" t="s">
        <v>868</v>
      </c>
      <c r="I888" s="4">
        <f>Table4[[#This Row],[Quantity]]*Table4[[#This Row],[UnitPrice]]</f>
        <v>636.1</v>
      </c>
      <c r="J888" s="4">
        <f>Table4[[#This Row],[Gross Revenue]]*(1-Table4[[#This Row],[Discount]])</f>
        <v>636.1</v>
      </c>
      <c r="K888" s="4">
        <f>Table4[[#This Row],[Quantity]]*Table4[[#This Row],[CostPrice]]</f>
        <v>374.68</v>
      </c>
      <c r="L888" s="4">
        <f>Table4[[#This Row],[Net Revenue]]-Table4[[#This Row],[Total Cost]]</f>
        <v>261.42</v>
      </c>
      <c r="M888" t="str">
        <f>_xlfn.XLOOKUP(Table4[[#This Row],[ProductID]], Products!A:A,Products!B:B, "Not Found")</f>
        <v>Company Fruits</v>
      </c>
      <c r="N888" t="str">
        <f>TEXT(Table4[[#This Row],[Date]], "mmm")</f>
        <v>Jun</v>
      </c>
      <c r="O888" t="str">
        <f>TEXT(Table4[[#This Row],[Date]], "yyyy")</f>
        <v>2025</v>
      </c>
      <c r="P888" t="str">
        <f>_xlfn.XLOOKUP(Table4[[#This Row],[ProductID]],Products!A:A,Products!C:C, "Not Found")</f>
        <v>Groceries</v>
      </c>
      <c r="Q888" t="str">
        <f>_xlfn.XLOOKUP(Table4[[#This Row],[ProductID]],Products!A:A,Products!D:D,"Not Found")</f>
        <v>Fruits</v>
      </c>
      <c r="R888">
        <f>_xlfn.XLOOKUP(Table4[[#This Row],[ProductID]],Products!A:A,Products!E:E,"Not Found")</f>
        <v>318.05</v>
      </c>
      <c r="S888">
        <f>_xlfn.XLOOKUP(Table4[[#This Row],[ProductID]],Products!A:A,Products!F:F, "Not Found")</f>
        <v>187.34</v>
      </c>
      <c r="T888" t="str">
        <f>_xlfn.XLOOKUP(Table4[[#This Row],[CustomerID]],Customers!A:A,Customers!D:D, "Not Found")</f>
        <v>F</v>
      </c>
      <c r="U888" s="6">
        <f>_xlfn.XLOOKUP(Table4[[#This Row],[CustomerID]],Customers!A:A,Customers!E:E, "Not Found")</f>
        <v>36064</v>
      </c>
      <c r="V888">
        <f ca="1">DATEDIF(Table4[[#This Row],[CustomerBirthday]], TODAY(), "Y")</f>
        <v>27</v>
      </c>
      <c r="W888" t="str" cm="1">
        <f t="array" aca="1" ref="W888" ca="1">_xlfn.IFS(Table4[[#This Row],[Age]]&lt;25, "Under 25",Table4[[#This Row],[Age]]=34, "25-34", Table4[[#This Row],[Age]]&lt;=49, "35-49", Table4[[#This Row],[Age]]&lt;=64, "50-64", Table4[[#This Row],[Age]]&gt;=65, "65+")</f>
        <v>35-49</v>
      </c>
      <c r="X888" t="str">
        <f>_xlfn.XLOOKUP(Table4[[#This Row],[StoreID]],Stores!A:A,Stores!B:B, "Not found")</f>
        <v>MegaMart Johnmouth</v>
      </c>
      <c r="Y888" t="str">
        <f>_xlfn.XLOOKUP(Table4[[#This Row],[StoreID]],Stores!A:A,Stores!C:C, "Not Found")</f>
        <v>Johnmouth</v>
      </c>
      <c r="Z888" t="str">
        <f>_xlfn.XLOOKUP(Table4[[#This Row],[StoreID]],Stores!A:A,Stores!D:D, "Not Found")</f>
        <v>East</v>
      </c>
    </row>
    <row r="889" spans="1:26">
      <c r="A889" t="s">
        <v>1755</v>
      </c>
      <c r="B889" s="1">
        <v>45467</v>
      </c>
      <c r="C889" t="s">
        <v>454</v>
      </c>
      <c r="D889" t="s">
        <v>780</v>
      </c>
      <c r="E889" t="s">
        <v>846</v>
      </c>
      <c r="F889">
        <v>1</v>
      </c>
      <c r="G889">
        <v>0.1</v>
      </c>
      <c r="H889" t="s">
        <v>868</v>
      </c>
      <c r="I889" s="4">
        <f>Table4[[#This Row],[Quantity]]*Table4[[#This Row],[UnitPrice]]</f>
        <v>1272.23</v>
      </c>
      <c r="J889" s="4">
        <f>Table4[[#This Row],[Gross Revenue]]*(1-Table4[[#This Row],[Discount]])</f>
        <v>1145.0070000000001</v>
      </c>
      <c r="K889" s="4">
        <f>Table4[[#This Row],[Quantity]]*Table4[[#This Row],[CostPrice]]</f>
        <v>952.65</v>
      </c>
      <c r="L889" s="4">
        <f>Table4[[#This Row],[Net Revenue]]-Table4[[#This Row],[Total Cost]]</f>
        <v>192.35700000000008</v>
      </c>
      <c r="M889" t="str">
        <f>_xlfn.XLOOKUP(Table4[[#This Row],[ProductID]], Products!A:A,Products!B:B, "Not Found")</f>
        <v>Hospital Smartphone</v>
      </c>
      <c r="N889" t="str">
        <f>TEXT(Table4[[#This Row],[Date]], "mmm")</f>
        <v>Jun</v>
      </c>
      <c r="O889" t="str">
        <f>TEXT(Table4[[#This Row],[Date]], "yyyy")</f>
        <v>2024</v>
      </c>
      <c r="P889" t="str">
        <f>_xlfn.XLOOKUP(Table4[[#This Row],[ProductID]],Products!A:A,Products!C:C, "Not Found")</f>
        <v>Electronics</v>
      </c>
      <c r="Q889" t="str">
        <f>_xlfn.XLOOKUP(Table4[[#This Row],[ProductID]],Products!A:A,Products!D:D,"Not Found")</f>
        <v>Smartphone</v>
      </c>
      <c r="R889">
        <f>_xlfn.XLOOKUP(Table4[[#This Row],[ProductID]],Products!A:A,Products!E:E,"Not Found")</f>
        <v>1272.23</v>
      </c>
      <c r="S889">
        <f>_xlfn.XLOOKUP(Table4[[#This Row],[ProductID]],Products!A:A,Products!F:F, "Not Found")</f>
        <v>952.65</v>
      </c>
      <c r="T889" t="str">
        <f>_xlfn.XLOOKUP(Table4[[#This Row],[CustomerID]],Customers!A:A,Customers!D:D, "Not Found")</f>
        <v>F</v>
      </c>
      <c r="U889" s="6">
        <f>_xlfn.XLOOKUP(Table4[[#This Row],[CustomerID]],Customers!A:A,Customers!E:E, "Not Found")</f>
        <v>32818</v>
      </c>
      <c r="V889">
        <f ca="1">DATEDIF(Table4[[#This Row],[CustomerBirthday]], TODAY(), "Y")</f>
        <v>36</v>
      </c>
      <c r="W889" t="str" cm="1">
        <f t="array" aca="1" ref="W889" ca="1">_xlfn.IFS(Table4[[#This Row],[Age]]&lt;25, "Under 25",Table4[[#This Row],[Age]]=34, "25-34", Table4[[#This Row],[Age]]&lt;=49, "35-49", Table4[[#This Row],[Age]]&lt;=64, "50-64", Table4[[#This Row],[Age]]&gt;=65, "65+")</f>
        <v>35-49</v>
      </c>
      <c r="X889" t="str">
        <f>_xlfn.XLOOKUP(Table4[[#This Row],[StoreID]],Stores!A:A,Stores!B:B, "Not found")</f>
        <v>MegaMart Johnmouth</v>
      </c>
      <c r="Y889" t="str">
        <f>_xlfn.XLOOKUP(Table4[[#This Row],[StoreID]],Stores!A:A,Stores!C:C, "Not Found")</f>
        <v>Johnmouth</v>
      </c>
      <c r="Z889" t="str">
        <f>_xlfn.XLOOKUP(Table4[[#This Row],[StoreID]],Stores!A:A,Stores!D:D, "Not Found")</f>
        <v>East</v>
      </c>
    </row>
    <row r="890" spans="1:26">
      <c r="A890" t="s">
        <v>1756</v>
      </c>
      <c r="B890" s="1">
        <v>45874</v>
      </c>
      <c r="C890" t="s">
        <v>625</v>
      </c>
      <c r="D890" t="s">
        <v>776</v>
      </c>
      <c r="E890" t="s">
        <v>835</v>
      </c>
      <c r="F890">
        <v>4</v>
      </c>
      <c r="G890">
        <v>0</v>
      </c>
      <c r="H890" t="s">
        <v>868</v>
      </c>
      <c r="I890" s="4">
        <f>Table4[[#This Row],[Quantity]]*Table4[[#This Row],[UnitPrice]]</f>
        <v>1716.6</v>
      </c>
      <c r="J890" s="4">
        <f>Table4[[#This Row],[Gross Revenue]]*(1-Table4[[#This Row],[Discount]])</f>
        <v>1716.6</v>
      </c>
      <c r="K890" s="4">
        <f>Table4[[#This Row],[Quantity]]*Table4[[#This Row],[CostPrice]]</f>
        <v>1034.8800000000001</v>
      </c>
      <c r="L890" s="4">
        <f>Table4[[#This Row],[Net Revenue]]-Table4[[#This Row],[Total Cost]]</f>
        <v>681.7199999999998</v>
      </c>
      <c r="M890" t="str">
        <f>_xlfn.XLOOKUP(Table4[[#This Row],[ProductID]], Products!A:A,Products!B:B, "Not Found")</f>
        <v>Little Watches</v>
      </c>
      <c r="N890" t="str">
        <f>TEXT(Table4[[#This Row],[Date]], "mmm")</f>
        <v>Aug</v>
      </c>
      <c r="O890" t="str">
        <f>TEXT(Table4[[#This Row],[Date]], "yyyy")</f>
        <v>2025</v>
      </c>
      <c r="P890" t="str">
        <f>_xlfn.XLOOKUP(Table4[[#This Row],[ProductID]],Products!A:A,Products!C:C, "Not Found")</f>
        <v>Fashion</v>
      </c>
      <c r="Q890" t="str">
        <f>_xlfn.XLOOKUP(Table4[[#This Row],[ProductID]],Products!A:A,Products!D:D,"Not Found")</f>
        <v>Watches</v>
      </c>
      <c r="R890">
        <f>_xlfn.XLOOKUP(Table4[[#This Row],[ProductID]],Products!A:A,Products!E:E,"Not Found")</f>
        <v>429.15</v>
      </c>
      <c r="S890">
        <f>_xlfn.XLOOKUP(Table4[[#This Row],[ProductID]],Products!A:A,Products!F:F, "Not Found")</f>
        <v>258.72000000000003</v>
      </c>
      <c r="T890" t="str">
        <f>_xlfn.XLOOKUP(Table4[[#This Row],[CustomerID]],Customers!A:A,Customers!D:D, "Not Found")</f>
        <v>M</v>
      </c>
      <c r="U890" s="6">
        <f>_xlfn.XLOOKUP(Table4[[#This Row],[CustomerID]],Customers!A:A,Customers!E:E, "Not Found")</f>
        <v>29135</v>
      </c>
      <c r="V890">
        <f ca="1">DATEDIF(Table4[[#This Row],[CustomerBirthday]], TODAY(), "Y")</f>
        <v>46</v>
      </c>
      <c r="W890" t="str" cm="1">
        <f t="array" aca="1" ref="W890" ca="1">_xlfn.IFS(Table4[[#This Row],[Age]]&lt;25, "Under 25",Table4[[#This Row],[Age]]=34, "25-34", Table4[[#This Row],[Age]]&lt;=49, "35-49", Table4[[#This Row],[Age]]&lt;=64, "50-64", Table4[[#This Row],[Age]]&gt;=65, "65+")</f>
        <v>35-49</v>
      </c>
      <c r="X890" t="str">
        <f>_xlfn.XLOOKUP(Table4[[#This Row],[StoreID]],Stores!A:A,Stores!B:B, "Not found")</f>
        <v>MegaMart Peckmouth</v>
      </c>
      <c r="Y890" t="str">
        <f>_xlfn.XLOOKUP(Table4[[#This Row],[StoreID]],Stores!A:A,Stores!C:C, "Not Found")</f>
        <v>Peckmouth</v>
      </c>
      <c r="Z890" t="str">
        <f>_xlfn.XLOOKUP(Table4[[#This Row],[StoreID]],Stores!A:A,Stores!D:D, "Not Found")</f>
        <v>East</v>
      </c>
    </row>
    <row r="891" spans="1:26">
      <c r="A891" t="s">
        <v>1757</v>
      </c>
      <c r="B891" s="1">
        <v>45678</v>
      </c>
      <c r="C891" t="s">
        <v>306</v>
      </c>
      <c r="D891" t="s">
        <v>766</v>
      </c>
      <c r="E891" t="s">
        <v>831</v>
      </c>
      <c r="F891">
        <v>1</v>
      </c>
      <c r="G891">
        <v>0.05</v>
      </c>
      <c r="H891" t="s">
        <v>868</v>
      </c>
      <c r="I891" s="4">
        <f>Table4[[#This Row],[Quantity]]*Table4[[#This Row],[UnitPrice]]</f>
        <v>1227.24</v>
      </c>
      <c r="J891" s="4">
        <f>Table4[[#This Row],[Gross Revenue]]*(1-Table4[[#This Row],[Discount]])</f>
        <v>1165.8779999999999</v>
      </c>
      <c r="K891" s="4">
        <f>Table4[[#This Row],[Quantity]]*Table4[[#This Row],[CostPrice]]</f>
        <v>977.09</v>
      </c>
      <c r="L891" s="4">
        <f>Table4[[#This Row],[Net Revenue]]-Table4[[#This Row],[Total Cost]]</f>
        <v>188.7879999999999</v>
      </c>
      <c r="M891" t="str">
        <f>_xlfn.XLOOKUP(Table4[[#This Row],[ProductID]], Products!A:A,Products!B:B, "Not Found")</f>
        <v>Firm Dairy</v>
      </c>
      <c r="N891" t="str">
        <f>TEXT(Table4[[#This Row],[Date]], "mmm")</f>
        <v>Jan</v>
      </c>
      <c r="O891" t="str">
        <f>TEXT(Table4[[#This Row],[Date]], "yyyy")</f>
        <v>2025</v>
      </c>
      <c r="P891" t="str">
        <f>_xlfn.XLOOKUP(Table4[[#This Row],[ProductID]],Products!A:A,Products!C:C, "Not Found")</f>
        <v>Groceries</v>
      </c>
      <c r="Q891" t="str">
        <f>_xlfn.XLOOKUP(Table4[[#This Row],[ProductID]],Products!A:A,Products!D:D,"Not Found")</f>
        <v>Dairy</v>
      </c>
      <c r="R891">
        <f>_xlfn.XLOOKUP(Table4[[#This Row],[ProductID]],Products!A:A,Products!E:E,"Not Found")</f>
        <v>1227.24</v>
      </c>
      <c r="S891">
        <f>_xlfn.XLOOKUP(Table4[[#This Row],[ProductID]],Products!A:A,Products!F:F, "Not Found")</f>
        <v>977.09</v>
      </c>
      <c r="T891" t="str">
        <f>_xlfn.XLOOKUP(Table4[[#This Row],[CustomerID]],Customers!A:A,Customers!D:D, "Not Found")</f>
        <v>F</v>
      </c>
      <c r="U891" s="6">
        <f>_xlfn.XLOOKUP(Table4[[#This Row],[CustomerID]],Customers!A:A,Customers!E:E, "Not Found")</f>
        <v>32344</v>
      </c>
      <c r="V891">
        <f ca="1">DATEDIF(Table4[[#This Row],[CustomerBirthday]], TODAY(), "Y")</f>
        <v>38</v>
      </c>
      <c r="W891" t="str" cm="1">
        <f t="array" aca="1" ref="W891" ca="1">_xlfn.IFS(Table4[[#This Row],[Age]]&lt;25, "Under 25",Table4[[#This Row],[Age]]=34, "25-34", Table4[[#This Row],[Age]]&lt;=49, "35-49", Table4[[#This Row],[Age]]&lt;=64, "50-64", Table4[[#This Row],[Age]]&gt;=65, "65+")</f>
        <v>35-49</v>
      </c>
      <c r="X891" t="str">
        <f>_xlfn.XLOOKUP(Table4[[#This Row],[StoreID]],Stores!A:A,Stores!B:B, "Not found")</f>
        <v>MegaMart Jimenezborough</v>
      </c>
      <c r="Y891" t="str">
        <f>_xlfn.XLOOKUP(Table4[[#This Row],[StoreID]],Stores!A:A,Stores!C:C, "Not Found")</f>
        <v>Jimenezborough</v>
      </c>
      <c r="Z891" t="str">
        <f>_xlfn.XLOOKUP(Table4[[#This Row],[StoreID]],Stores!A:A,Stores!D:D, "Not Found")</f>
        <v>South</v>
      </c>
    </row>
    <row r="892" spans="1:26">
      <c r="A892" t="s">
        <v>1758</v>
      </c>
      <c r="B892" s="1">
        <v>45705</v>
      </c>
      <c r="C892" t="s">
        <v>539</v>
      </c>
      <c r="D892" t="s">
        <v>757</v>
      </c>
      <c r="E892" t="s">
        <v>831</v>
      </c>
      <c r="F892">
        <v>3</v>
      </c>
      <c r="G892">
        <v>0.1</v>
      </c>
      <c r="H892" t="s">
        <v>865</v>
      </c>
      <c r="I892" s="4">
        <f>Table4[[#This Row],[Quantity]]*Table4[[#This Row],[UnitPrice]]</f>
        <v>3738.33</v>
      </c>
      <c r="J892" s="4">
        <f>Table4[[#This Row],[Gross Revenue]]*(1-Table4[[#This Row],[Discount]])</f>
        <v>3364.4969999999998</v>
      </c>
      <c r="K892" s="4">
        <f>Table4[[#This Row],[Quantity]]*Table4[[#This Row],[CostPrice]]</f>
        <v>2500.56</v>
      </c>
      <c r="L892" s="4">
        <f>Table4[[#This Row],[Net Revenue]]-Table4[[#This Row],[Total Cost]]</f>
        <v>863.9369999999999</v>
      </c>
      <c r="M892" t="str">
        <f>_xlfn.XLOOKUP(Table4[[#This Row],[ProductID]], Products!A:A,Products!B:B, "Not Found")</f>
        <v>Find Headphones</v>
      </c>
      <c r="N892" t="str">
        <f>TEXT(Table4[[#This Row],[Date]], "mmm")</f>
        <v>Feb</v>
      </c>
      <c r="O892" t="str">
        <f>TEXT(Table4[[#This Row],[Date]], "yyyy")</f>
        <v>2025</v>
      </c>
      <c r="P892" t="str">
        <f>_xlfn.XLOOKUP(Table4[[#This Row],[ProductID]],Products!A:A,Products!C:C, "Not Found")</f>
        <v>Electronics</v>
      </c>
      <c r="Q892" t="str">
        <f>_xlfn.XLOOKUP(Table4[[#This Row],[ProductID]],Products!A:A,Products!D:D,"Not Found")</f>
        <v>Headphones</v>
      </c>
      <c r="R892">
        <f>_xlfn.XLOOKUP(Table4[[#This Row],[ProductID]],Products!A:A,Products!E:E,"Not Found")</f>
        <v>1246.1099999999999</v>
      </c>
      <c r="S892">
        <f>_xlfn.XLOOKUP(Table4[[#This Row],[ProductID]],Products!A:A,Products!F:F, "Not Found")</f>
        <v>833.52</v>
      </c>
      <c r="T892" t="str">
        <f>_xlfn.XLOOKUP(Table4[[#This Row],[CustomerID]],Customers!A:A,Customers!D:D, "Not Found")</f>
        <v>M</v>
      </c>
      <c r="U892" s="6">
        <f>_xlfn.XLOOKUP(Table4[[#This Row],[CustomerID]],Customers!A:A,Customers!E:E, "Not Found")</f>
        <v>28514</v>
      </c>
      <c r="V892">
        <f ca="1">DATEDIF(Table4[[#This Row],[CustomerBirthday]], TODAY(), "Y")</f>
        <v>48</v>
      </c>
      <c r="W892" t="str" cm="1">
        <f t="array" aca="1" ref="W892" ca="1">_xlfn.IFS(Table4[[#This Row],[Age]]&lt;25, "Under 25",Table4[[#This Row],[Age]]=34, "25-34", Table4[[#This Row],[Age]]&lt;=49, "35-49", Table4[[#This Row],[Age]]&lt;=64, "50-64", Table4[[#This Row],[Age]]&gt;=65, "65+")</f>
        <v>35-49</v>
      </c>
      <c r="X892" t="str">
        <f>_xlfn.XLOOKUP(Table4[[#This Row],[StoreID]],Stores!A:A,Stores!B:B, "Not found")</f>
        <v>MegaMart Jimenezborough</v>
      </c>
      <c r="Y892" t="str">
        <f>_xlfn.XLOOKUP(Table4[[#This Row],[StoreID]],Stores!A:A,Stores!C:C, "Not Found")</f>
        <v>Jimenezborough</v>
      </c>
      <c r="Z892" t="str">
        <f>_xlfn.XLOOKUP(Table4[[#This Row],[StoreID]],Stores!A:A,Stores!D:D, "Not Found")</f>
        <v>South</v>
      </c>
    </row>
    <row r="893" spans="1:26">
      <c r="A893" t="s">
        <v>1759</v>
      </c>
      <c r="B893" s="1">
        <v>45849</v>
      </c>
      <c r="C893" t="s">
        <v>187</v>
      </c>
      <c r="D893" t="s">
        <v>772</v>
      </c>
      <c r="E893" t="s">
        <v>846</v>
      </c>
      <c r="F893">
        <v>3</v>
      </c>
      <c r="G893">
        <v>0.05</v>
      </c>
      <c r="H893" t="s">
        <v>865</v>
      </c>
      <c r="I893" s="4">
        <f>Table4[[#This Row],[Quantity]]*Table4[[#This Row],[UnitPrice]]</f>
        <v>5635.41</v>
      </c>
      <c r="J893" s="4">
        <f>Table4[[#This Row],[Gross Revenue]]*(1-Table4[[#This Row],[Discount]])</f>
        <v>5353.6394999999993</v>
      </c>
      <c r="K893" s="4">
        <f>Table4[[#This Row],[Quantity]]*Table4[[#This Row],[CostPrice]]</f>
        <v>3044.73</v>
      </c>
      <c r="L893" s="4">
        <f>Table4[[#This Row],[Net Revenue]]-Table4[[#This Row],[Total Cost]]</f>
        <v>2308.9094999999993</v>
      </c>
      <c r="M893" t="str">
        <f>_xlfn.XLOOKUP(Table4[[#This Row],[ProductID]], Products!A:A,Products!B:B, "Not Found")</f>
        <v>And Footwear</v>
      </c>
      <c r="N893" t="str">
        <f>TEXT(Table4[[#This Row],[Date]], "mmm")</f>
        <v>Jul</v>
      </c>
      <c r="O893" t="str">
        <f>TEXT(Table4[[#This Row],[Date]], "yyyy")</f>
        <v>2025</v>
      </c>
      <c r="P893" t="str">
        <f>_xlfn.XLOOKUP(Table4[[#This Row],[ProductID]],Products!A:A,Products!C:C, "Not Found")</f>
        <v>Fashion</v>
      </c>
      <c r="Q893" t="str">
        <f>_xlfn.XLOOKUP(Table4[[#This Row],[ProductID]],Products!A:A,Products!D:D,"Not Found")</f>
        <v>Footwear</v>
      </c>
      <c r="R893">
        <f>_xlfn.XLOOKUP(Table4[[#This Row],[ProductID]],Products!A:A,Products!E:E,"Not Found")</f>
        <v>1878.47</v>
      </c>
      <c r="S893">
        <f>_xlfn.XLOOKUP(Table4[[#This Row],[ProductID]],Products!A:A,Products!F:F, "Not Found")</f>
        <v>1014.91</v>
      </c>
      <c r="T893" t="str">
        <f>_xlfn.XLOOKUP(Table4[[#This Row],[CustomerID]],Customers!A:A,Customers!D:D, "Not Found")</f>
        <v>M</v>
      </c>
      <c r="U893" s="6">
        <f>_xlfn.XLOOKUP(Table4[[#This Row],[CustomerID]],Customers!A:A,Customers!E:E, "Not Found")</f>
        <v>38351</v>
      </c>
      <c r="V893">
        <f ca="1">DATEDIF(Table4[[#This Row],[CustomerBirthday]], TODAY(), "Y")</f>
        <v>21</v>
      </c>
      <c r="W893" t="str" cm="1">
        <f t="array" aca="1" ref="W893" ca="1">_xlfn.IFS(Table4[[#This Row],[Age]]&lt;25, "Under 25",Table4[[#This Row],[Age]]=34, "25-34", Table4[[#This Row],[Age]]&lt;=49, "35-49", Table4[[#This Row],[Age]]&lt;=64, "50-64", Table4[[#This Row],[Age]]&gt;=65, "65+")</f>
        <v>Under 25</v>
      </c>
      <c r="X893" t="str">
        <f>_xlfn.XLOOKUP(Table4[[#This Row],[StoreID]],Stores!A:A,Stores!B:B, "Not found")</f>
        <v>MegaMart Johnmouth</v>
      </c>
      <c r="Y893" t="str">
        <f>_xlfn.XLOOKUP(Table4[[#This Row],[StoreID]],Stores!A:A,Stores!C:C, "Not Found")</f>
        <v>Johnmouth</v>
      </c>
      <c r="Z893" t="str">
        <f>_xlfn.XLOOKUP(Table4[[#This Row],[StoreID]],Stores!A:A,Stores!D:D, "Not Found")</f>
        <v>East</v>
      </c>
    </row>
    <row r="894" spans="1:26">
      <c r="A894" t="s">
        <v>1760</v>
      </c>
      <c r="B894" s="1">
        <v>45231</v>
      </c>
      <c r="C894" t="s">
        <v>449</v>
      </c>
      <c r="D894" t="s">
        <v>772</v>
      </c>
      <c r="E894" t="s">
        <v>846</v>
      </c>
      <c r="F894">
        <v>3</v>
      </c>
      <c r="G894">
        <v>0.1</v>
      </c>
      <c r="H894" t="s">
        <v>871</v>
      </c>
      <c r="I894" s="4">
        <f>Table4[[#This Row],[Quantity]]*Table4[[#This Row],[UnitPrice]]</f>
        <v>5635.41</v>
      </c>
      <c r="J894" s="4">
        <f>Table4[[#This Row],[Gross Revenue]]*(1-Table4[[#This Row],[Discount]])</f>
        <v>5071.8689999999997</v>
      </c>
      <c r="K894" s="4">
        <f>Table4[[#This Row],[Quantity]]*Table4[[#This Row],[CostPrice]]</f>
        <v>3044.73</v>
      </c>
      <c r="L894" s="4">
        <f>Table4[[#This Row],[Net Revenue]]-Table4[[#This Row],[Total Cost]]</f>
        <v>2027.1389999999997</v>
      </c>
      <c r="M894" t="str">
        <f>_xlfn.XLOOKUP(Table4[[#This Row],[ProductID]], Products!A:A,Products!B:B, "Not Found")</f>
        <v>And Footwear</v>
      </c>
      <c r="N894" t="str">
        <f>TEXT(Table4[[#This Row],[Date]], "mmm")</f>
        <v>Nov</v>
      </c>
      <c r="O894" t="str">
        <f>TEXT(Table4[[#This Row],[Date]], "yyyy")</f>
        <v>2023</v>
      </c>
      <c r="P894" t="str">
        <f>_xlfn.XLOOKUP(Table4[[#This Row],[ProductID]],Products!A:A,Products!C:C, "Not Found")</f>
        <v>Fashion</v>
      </c>
      <c r="Q894" t="str">
        <f>_xlfn.XLOOKUP(Table4[[#This Row],[ProductID]],Products!A:A,Products!D:D,"Not Found")</f>
        <v>Footwear</v>
      </c>
      <c r="R894">
        <f>_xlfn.XLOOKUP(Table4[[#This Row],[ProductID]],Products!A:A,Products!E:E,"Not Found")</f>
        <v>1878.47</v>
      </c>
      <c r="S894">
        <f>_xlfn.XLOOKUP(Table4[[#This Row],[ProductID]],Products!A:A,Products!F:F, "Not Found")</f>
        <v>1014.91</v>
      </c>
      <c r="T894" t="str">
        <f>_xlfn.XLOOKUP(Table4[[#This Row],[CustomerID]],Customers!A:A,Customers!D:D, "Not Found")</f>
        <v>M</v>
      </c>
      <c r="U894" s="6">
        <f>_xlfn.XLOOKUP(Table4[[#This Row],[CustomerID]],Customers!A:A,Customers!E:E, "Not Found")</f>
        <v>24531</v>
      </c>
      <c r="V894">
        <f ca="1">DATEDIF(Table4[[#This Row],[CustomerBirthday]], TODAY(), "Y")</f>
        <v>59</v>
      </c>
      <c r="W894" t="str" cm="1">
        <f t="array" aca="1" ref="W894" ca="1">_xlfn.IFS(Table4[[#This Row],[Age]]&lt;25, "Under 25",Table4[[#This Row],[Age]]=34, "25-34", Table4[[#This Row],[Age]]&lt;=49, "35-49", Table4[[#This Row],[Age]]&lt;=64, "50-64", Table4[[#This Row],[Age]]&gt;=65, "65+")</f>
        <v>50-64</v>
      </c>
      <c r="X894" t="str">
        <f>_xlfn.XLOOKUP(Table4[[#This Row],[StoreID]],Stores!A:A,Stores!B:B, "Not found")</f>
        <v>MegaMart Johnmouth</v>
      </c>
      <c r="Y894" t="str">
        <f>_xlfn.XLOOKUP(Table4[[#This Row],[StoreID]],Stores!A:A,Stores!C:C, "Not Found")</f>
        <v>Johnmouth</v>
      </c>
      <c r="Z894" t="str">
        <f>_xlfn.XLOOKUP(Table4[[#This Row],[StoreID]],Stores!A:A,Stores!D:D, "Not Found")</f>
        <v>East</v>
      </c>
    </row>
    <row r="895" spans="1:26">
      <c r="A895" t="s">
        <v>1761</v>
      </c>
      <c r="B895" s="1">
        <v>45490</v>
      </c>
      <c r="C895" t="s">
        <v>469</v>
      </c>
      <c r="D895" t="s">
        <v>824</v>
      </c>
      <c r="E895" t="s">
        <v>842</v>
      </c>
      <c r="F895">
        <v>2</v>
      </c>
      <c r="G895">
        <v>0.15</v>
      </c>
      <c r="H895" t="s">
        <v>865</v>
      </c>
      <c r="I895" s="4">
        <f>Table4[[#This Row],[Quantity]]*Table4[[#This Row],[UnitPrice]]</f>
        <v>776.52</v>
      </c>
      <c r="J895" s="4">
        <f>Table4[[#This Row],[Gross Revenue]]*(1-Table4[[#This Row],[Discount]])</f>
        <v>660.04199999999992</v>
      </c>
      <c r="K895" s="4">
        <f>Table4[[#This Row],[Quantity]]*Table4[[#This Row],[CostPrice]]</f>
        <v>398.6</v>
      </c>
      <c r="L895" s="4">
        <f>Table4[[#This Row],[Net Revenue]]-Table4[[#This Row],[Total Cost]]</f>
        <v>261.44199999999989</v>
      </c>
      <c r="M895" t="str">
        <f>_xlfn.XLOOKUP(Table4[[#This Row],[ProductID]], Products!A:A,Products!B:B, "Not Found")</f>
        <v>Possible Watches</v>
      </c>
      <c r="N895" t="str">
        <f>TEXT(Table4[[#This Row],[Date]], "mmm")</f>
        <v>Jul</v>
      </c>
      <c r="O895" t="str">
        <f>TEXT(Table4[[#This Row],[Date]], "yyyy")</f>
        <v>2024</v>
      </c>
      <c r="P895" t="str">
        <f>_xlfn.XLOOKUP(Table4[[#This Row],[ProductID]],Products!A:A,Products!C:C, "Not Found")</f>
        <v>Fashion</v>
      </c>
      <c r="Q895" t="str">
        <f>_xlfn.XLOOKUP(Table4[[#This Row],[ProductID]],Products!A:A,Products!D:D,"Not Found")</f>
        <v>Watches</v>
      </c>
      <c r="R895">
        <f>_xlfn.XLOOKUP(Table4[[#This Row],[ProductID]],Products!A:A,Products!E:E,"Not Found")</f>
        <v>388.26</v>
      </c>
      <c r="S895">
        <f>_xlfn.XLOOKUP(Table4[[#This Row],[ProductID]],Products!A:A,Products!F:F, "Not Found")</f>
        <v>199.3</v>
      </c>
      <c r="T895" t="str">
        <f>_xlfn.XLOOKUP(Table4[[#This Row],[CustomerID]],Customers!A:A,Customers!D:D, "Not Found")</f>
        <v>F</v>
      </c>
      <c r="U895" s="6">
        <f>_xlfn.XLOOKUP(Table4[[#This Row],[CustomerID]],Customers!A:A,Customers!E:E, "Not Found")</f>
        <v>27978</v>
      </c>
      <c r="V895">
        <f ca="1">DATEDIF(Table4[[#This Row],[CustomerBirthday]], TODAY(), "Y")</f>
        <v>49</v>
      </c>
      <c r="W895" t="str" cm="1">
        <f t="array" aca="1" ref="W895" ca="1">_xlfn.IFS(Table4[[#This Row],[Age]]&lt;25, "Under 25",Table4[[#This Row],[Age]]=34, "25-34", Table4[[#This Row],[Age]]&lt;=49, "35-49", Table4[[#This Row],[Age]]&lt;=64, "50-64", Table4[[#This Row],[Age]]&gt;=65, "65+")</f>
        <v>35-49</v>
      </c>
      <c r="X895" t="str">
        <f>_xlfn.XLOOKUP(Table4[[#This Row],[StoreID]],Stores!A:A,Stores!B:B, "Not found")</f>
        <v>MegaMart Brianahaven</v>
      </c>
      <c r="Y895" t="str">
        <f>_xlfn.XLOOKUP(Table4[[#This Row],[StoreID]],Stores!A:A,Stores!C:C, "Not Found")</f>
        <v>Brianahaven</v>
      </c>
      <c r="Z895" t="str">
        <f>_xlfn.XLOOKUP(Table4[[#This Row],[StoreID]],Stores!A:A,Stores!D:D, "Not Found")</f>
        <v>North</v>
      </c>
    </row>
    <row r="896" spans="1:26">
      <c r="A896" t="s">
        <v>1762</v>
      </c>
      <c r="B896" s="1">
        <v>45607</v>
      </c>
      <c r="C896" t="s">
        <v>355</v>
      </c>
      <c r="D896" t="s">
        <v>804</v>
      </c>
      <c r="E896" t="s">
        <v>842</v>
      </c>
      <c r="F896">
        <v>3</v>
      </c>
      <c r="G896">
        <v>0.15</v>
      </c>
      <c r="H896" t="s">
        <v>871</v>
      </c>
      <c r="I896" s="4">
        <f>Table4[[#This Row],[Quantity]]*Table4[[#This Row],[UnitPrice]]</f>
        <v>1622.8200000000002</v>
      </c>
      <c r="J896" s="4">
        <f>Table4[[#This Row],[Gross Revenue]]*(1-Table4[[#This Row],[Discount]])</f>
        <v>1379.3970000000002</v>
      </c>
      <c r="K896" s="4">
        <f>Table4[[#This Row],[Quantity]]*Table4[[#This Row],[CostPrice]]</f>
        <v>1194.75</v>
      </c>
      <c r="L896" s="4">
        <f>Table4[[#This Row],[Net Revenue]]-Table4[[#This Row],[Total Cost]]</f>
        <v>184.64700000000016</v>
      </c>
      <c r="M896" t="str">
        <f>_xlfn.XLOOKUP(Table4[[#This Row],[ProductID]], Products!A:A,Products!B:B, "Not Found")</f>
        <v>Church Clothing</v>
      </c>
      <c r="N896" t="str">
        <f>TEXT(Table4[[#This Row],[Date]], "mmm")</f>
        <v>Nov</v>
      </c>
      <c r="O896" t="str">
        <f>TEXT(Table4[[#This Row],[Date]], "yyyy")</f>
        <v>2024</v>
      </c>
      <c r="P896" t="str">
        <f>_xlfn.XLOOKUP(Table4[[#This Row],[ProductID]],Products!A:A,Products!C:C, "Not Found")</f>
        <v>Fashion</v>
      </c>
      <c r="Q896" t="str">
        <f>_xlfn.XLOOKUP(Table4[[#This Row],[ProductID]],Products!A:A,Products!D:D,"Not Found")</f>
        <v>Clothing</v>
      </c>
      <c r="R896">
        <f>_xlfn.XLOOKUP(Table4[[#This Row],[ProductID]],Products!A:A,Products!E:E,"Not Found")</f>
        <v>540.94000000000005</v>
      </c>
      <c r="S896">
        <f>_xlfn.XLOOKUP(Table4[[#This Row],[ProductID]],Products!A:A,Products!F:F, "Not Found")</f>
        <v>398.25</v>
      </c>
      <c r="T896" t="str">
        <f>_xlfn.XLOOKUP(Table4[[#This Row],[CustomerID]],Customers!A:A,Customers!D:D, "Not Found")</f>
        <v>M</v>
      </c>
      <c r="U896" s="6">
        <f>_xlfn.XLOOKUP(Table4[[#This Row],[CustomerID]],Customers!A:A,Customers!E:E, "Not Found")</f>
        <v>22937</v>
      </c>
      <c r="V896">
        <f ca="1">DATEDIF(Table4[[#This Row],[CustomerBirthday]], TODAY(), "Y")</f>
        <v>63</v>
      </c>
      <c r="W896" t="str" cm="1">
        <f t="array" aca="1" ref="W896" ca="1">_xlfn.IFS(Table4[[#This Row],[Age]]&lt;25, "Under 25",Table4[[#This Row],[Age]]=34, "25-34", Table4[[#This Row],[Age]]&lt;=49, "35-49", Table4[[#This Row],[Age]]&lt;=64, "50-64", Table4[[#This Row],[Age]]&gt;=65, "65+")</f>
        <v>50-64</v>
      </c>
      <c r="X896" t="str">
        <f>_xlfn.XLOOKUP(Table4[[#This Row],[StoreID]],Stores!A:A,Stores!B:B, "Not found")</f>
        <v>MegaMart Brianahaven</v>
      </c>
      <c r="Y896" t="str">
        <f>_xlfn.XLOOKUP(Table4[[#This Row],[StoreID]],Stores!A:A,Stores!C:C, "Not Found")</f>
        <v>Brianahaven</v>
      </c>
      <c r="Z896" t="str">
        <f>_xlfn.XLOOKUP(Table4[[#This Row],[StoreID]],Stores!A:A,Stores!D:D, "Not Found")</f>
        <v>North</v>
      </c>
    </row>
    <row r="897" spans="1:26">
      <c r="A897" t="s">
        <v>1763</v>
      </c>
      <c r="B897" s="1">
        <v>45821</v>
      </c>
      <c r="C897" t="s">
        <v>533</v>
      </c>
      <c r="D897" t="s">
        <v>753</v>
      </c>
      <c r="E897" t="s">
        <v>835</v>
      </c>
      <c r="F897">
        <v>5</v>
      </c>
      <c r="G897">
        <v>0.05</v>
      </c>
      <c r="H897" t="s">
        <v>875</v>
      </c>
      <c r="I897" s="4">
        <f>Table4[[#This Row],[Quantity]]*Table4[[#This Row],[UnitPrice]]</f>
        <v>1352.25</v>
      </c>
      <c r="J897" s="4">
        <f>Table4[[#This Row],[Gross Revenue]]*(1-Table4[[#This Row],[Discount]])</f>
        <v>1284.6375</v>
      </c>
      <c r="K897" s="4">
        <f>Table4[[#This Row],[Quantity]]*Table4[[#This Row],[CostPrice]]</f>
        <v>938</v>
      </c>
      <c r="L897" s="4">
        <f>Table4[[#This Row],[Net Revenue]]-Table4[[#This Row],[Total Cost]]</f>
        <v>346.63750000000005</v>
      </c>
      <c r="M897" t="str">
        <f>_xlfn.XLOOKUP(Table4[[#This Row],[ProductID]], Products!A:A,Products!B:B, "Not Found")</f>
        <v>Whether Bags</v>
      </c>
      <c r="N897" t="str">
        <f>TEXT(Table4[[#This Row],[Date]], "mmm")</f>
        <v>Jun</v>
      </c>
      <c r="O897" t="str">
        <f>TEXT(Table4[[#This Row],[Date]], "yyyy")</f>
        <v>2025</v>
      </c>
      <c r="P897" t="str">
        <f>_xlfn.XLOOKUP(Table4[[#This Row],[ProductID]],Products!A:A,Products!C:C, "Not Found")</f>
        <v>Fashion</v>
      </c>
      <c r="Q897" t="str">
        <f>_xlfn.XLOOKUP(Table4[[#This Row],[ProductID]],Products!A:A,Products!D:D,"Not Found")</f>
        <v>Bags</v>
      </c>
      <c r="R897">
        <f>_xlfn.XLOOKUP(Table4[[#This Row],[ProductID]],Products!A:A,Products!E:E,"Not Found")</f>
        <v>270.45</v>
      </c>
      <c r="S897">
        <f>_xlfn.XLOOKUP(Table4[[#This Row],[ProductID]],Products!A:A,Products!F:F, "Not Found")</f>
        <v>187.6</v>
      </c>
      <c r="T897" t="str">
        <f>_xlfn.XLOOKUP(Table4[[#This Row],[CustomerID]],Customers!A:A,Customers!D:D, "Not Found")</f>
        <v>F</v>
      </c>
      <c r="U897" s="6">
        <f>_xlfn.XLOOKUP(Table4[[#This Row],[CustomerID]],Customers!A:A,Customers!E:E, "Not Found")</f>
        <v>24506</v>
      </c>
      <c r="V897">
        <f ca="1">DATEDIF(Table4[[#This Row],[CustomerBirthday]], TODAY(), "Y")</f>
        <v>59</v>
      </c>
      <c r="W897" t="str" cm="1">
        <f t="array" aca="1" ref="W897" ca="1">_xlfn.IFS(Table4[[#This Row],[Age]]&lt;25, "Under 25",Table4[[#This Row],[Age]]=34, "25-34", Table4[[#This Row],[Age]]&lt;=49, "35-49", Table4[[#This Row],[Age]]&lt;=64, "50-64", Table4[[#This Row],[Age]]&gt;=65, "65+")</f>
        <v>50-64</v>
      </c>
      <c r="X897" t="str">
        <f>_xlfn.XLOOKUP(Table4[[#This Row],[StoreID]],Stores!A:A,Stores!B:B, "Not found")</f>
        <v>MegaMart Peckmouth</v>
      </c>
      <c r="Y897" t="str">
        <f>_xlfn.XLOOKUP(Table4[[#This Row],[StoreID]],Stores!A:A,Stores!C:C, "Not Found")</f>
        <v>Peckmouth</v>
      </c>
      <c r="Z897" t="str">
        <f>_xlfn.XLOOKUP(Table4[[#This Row],[StoreID]],Stores!A:A,Stores!D:D, "Not Found")</f>
        <v>East</v>
      </c>
    </row>
    <row r="898" spans="1:26">
      <c r="A898" t="s">
        <v>1764</v>
      </c>
      <c r="B898" s="1">
        <v>45339</v>
      </c>
      <c r="C898" t="s">
        <v>653</v>
      </c>
      <c r="D898" t="s">
        <v>764</v>
      </c>
      <c r="E898" t="s">
        <v>839</v>
      </c>
      <c r="F898">
        <v>2</v>
      </c>
      <c r="G898">
        <v>0.15</v>
      </c>
      <c r="H898" t="s">
        <v>868</v>
      </c>
      <c r="I898" s="4">
        <f>Table4[[#This Row],[Quantity]]*Table4[[#This Row],[UnitPrice]]</f>
        <v>647.84</v>
      </c>
      <c r="J898" s="4">
        <f>Table4[[#This Row],[Gross Revenue]]*(1-Table4[[#This Row],[Discount]])</f>
        <v>550.66399999999999</v>
      </c>
      <c r="K898" s="4">
        <f>Table4[[#This Row],[Quantity]]*Table4[[#This Row],[CostPrice]]</f>
        <v>485.96</v>
      </c>
      <c r="L898" s="4">
        <f>Table4[[#This Row],[Net Revenue]]-Table4[[#This Row],[Total Cost]]</f>
        <v>64.704000000000008</v>
      </c>
      <c r="M898" t="str">
        <f>_xlfn.XLOOKUP(Table4[[#This Row],[ProductID]], Products!A:A,Products!B:B, "Not Found")</f>
        <v>Simple Accessories</v>
      </c>
      <c r="N898" t="str">
        <f>TEXT(Table4[[#This Row],[Date]], "mmm")</f>
        <v>Feb</v>
      </c>
      <c r="O898" t="str">
        <f>TEXT(Table4[[#This Row],[Date]], "yyyy")</f>
        <v>2024</v>
      </c>
      <c r="P898" t="str">
        <f>_xlfn.XLOOKUP(Table4[[#This Row],[ProductID]],Products!A:A,Products!C:C, "Not Found")</f>
        <v>Fashion</v>
      </c>
      <c r="Q898" t="str">
        <f>_xlfn.XLOOKUP(Table4[[#This Row],[ProductID]],Products!A:A,Products!D:D,"Not Found")</f>
        <v>Accessories</v>
      </c>
      <c r="R898">
        <f>_xlfn.XLOOKUP(Table4[[#This Row],[ProductID]],Products!A:A,Products!E:E,"Not Found")</f>
        <v>323.92</v>
      </c>
      <c r="S898">
        <f>_xlfn.XLOOKUP(Table4[[#This Row],[ProductID]],Products!A:A,Products!F:F, "Not Found")</f>
        <v>242.98</v>
      </c>
      <c r="T898" t="str">
        <f>_xlfn.XLOOKUP(Table4[[#This Row],[CustomerID]],Customers!A:A,Customers!D:D, "Not Found")</f>
        <v>F</v>
      </c>
      <c r="U898" s="6">
        <f>_xlfn.XLOOKUP(Table4[[#This Row],[CustomerID]],Customers!A:A,Customers!E:E, "Not Found")</f>
        <v>27579</v>
      </c>
      <c r="V898">
        <f ca="1">DATEDIF(Table4[[#This Row],[CustomerBirthday]], TODAY(), "Y")</f>
        <v>51</v>
      </c>
      <c r="W898" t="str" cm="1">
        <f t="array" aca="1" ref="W898" ca="1">_xlfn.IFS(Table4[[#This Row],[Age]]&lt;25, "Under 25",Table4[[#This Row],[Age]]=34, "25-34", Table4[[#This Row],[Age]]&lt;=49, "35-49", Table4[[#This Row],[Age]]&lt;=64, "50-64", Table4[[#This Row],[Age]]&gt;=65, "65+")</f>
        <v>50-64</v>
      </c>
      <c r="X898" t="str">
        <f>_xlfn.XLOOKUP(Table4[[#This Row],[StoreID]],Stores!A:A,Stores!B:B, "Not found")</f>
        <v>MegaMart New Michele</v>
      </c>
      <c r="Y898" t="str">
        <f>_xlfn.XLOOKUP(Table4[[#This Row],[StoreID]],Stores!A:A,Stores!C:C, "Not Found")</f>
        <v>New Michele</v>
      </c>
      <c r="Z898" t="str">
        <f>_xlfn.XLOOKUP(Table4[[#This Row],[StoreID]],Stores!A:A,Stores!D:D, "Not Found")</f>
        <v>West</v>
      </c>
    </row>
    <row r="899" spans="1:26">
      <c r="A899" t="s">
        <v>1765</v>
      </c>
      <c r="B899" s="1">
        <v>45667</v>
      </c>
      <c r="C899" t="s">
        <v>198</v>
      </c>
      <c r="D899" t="s">
        <v>796</v>
      </c>
      <c r="E899" t="s">
        <v>835</v>
      </c>
      <c r="F899">
        <v>2</v>
      </c>
      <c r="G899">
        <v>0.15</v>
      </c>
      <c r="H899" t="s">
        <v>875</v>
      </c>
      <c r="I899" s="4">
        <f>Table4[[#This Row],[Quantity]]*Table4[[#This Row],[UnitPrice]]</f>
        <v>3124.86</v>
      </c>
      <c r="J899" s="4">
        <f>Table4[[#This Row],[Gross Revenue]]*(1-Table4[[#This Row],[Discount]])</f>
        <v>2656.1309999999999</v>
      </c>
      <c r="K899" s="4">
        <f>Table4[[#This Row],[Quantity]]*Table4[[#This Row],[CostPrice]]</f>
        <v>2391.2600000000002</v>
      </c>
      <c r="L899" s="4">
        <f>Table4[[#This Row],[Net Revenue]]-Table4[[#This Row],[Total Cost]]</f>
        <v>264.87099999999964</v>
      </c>
      <c r="M899" t="str">
        <f>_xlfn.XLOOKUP(Table4[[#This Row],[ProductID]], Products!A:A,Products!B:B, "Not Found")</f>
        <v>Chair Laptop</v>
      </c>
      <c r="N899" t="str">
        <f>TEXT(Table4[[#This Row],[Date]], "mmm")</f>
        <v>Jan</v>
      </c>
      <c r="O899" t="str">
        <f>TEXT(Table4[[#This Row],[Date]], "yyyy")</f>
        <v>2025</v>
      </c>
      <c r="P899" t="str">
        <f>_xlfn.XLOOKUP(Table4[[#This Row],[ProductID]],Products!A:A,Products!C:C, "Not Found")</f>
        <v>Electronics</v>
      </c>
      <c r="Q899" t="str">
        <f>_xlfn.XLOOKUP(Table4[[#This Row],[ProductID]],Products!A:A,Products!D:D,"Not Found")</f>
        <v>Laptop</v>
      </c>
      <c r="R899">
        <f>_xlfn.XLOOKUP(Table4[[#This Row],[ProductID]],Products!A:A,Products!E:E,"Not Found")</f>
        <v>1562.43</v>
      </c>
      <c r="S899">
        <f>_xlfn.XLOOKUP(Table4[[#This Row],[ProductID]],Products!A:A,Products!F:F, "Not Found")</f>
        <v>1195.6300000000001</v>
      </c>
      <c r="T899" t="str">
        <f>_xlfn.XLOOKUP(Table4[[#This Row],[CustomerID]],Customers!A:A,Customers!D:D, "Not Found")</f>
        <v>F</v>
      </c>
      <c r="U899" s="6">
        <f>_xlfn.XLOOKUP(Table4[[#This Row],[CustomerID]],Customers!A:A,Customers!E:E, "Not Found")</f>
        <v>38340</v>
      </c>
      <c r="V899">
        <f ca="1">DATEDIF(Table4[[#This Row],[CustomerBirthday]], TODAY(), "Y")</f>
        <v>21</v>
      </c>
      <c r="W899" t="str" cm="1">
        <f t="array" aca="1" ref="W899" ca="1">_xlfn.IFS(Table4[[#This Row],[Age]]&lt;25, "Under 25",Table4[[#This Row],[Age]]=34, "25-34", Table4[[#This Row],[Age]]&lt;=49, "35-49", Table4[[#This Row],[Age]]&lt;=64, "50-64", Table4[[#This Row],[Age]]&gt;=65, "65+")</f>
        <v>Under 25</v>
      </c>
      <c r="X899" t="str">
        <f>_xlfn.XLOOKUP(Table4[[#This Row],[StoreID]],Stores!A:A,Stores!B:B, "Not found")</f>
        <v>MegaMart Peckmouth</v>
      </c>
      <c r="Y899" t="str">
        <f>_xlfn.XLOOKUP(Table4[[#This Row],[StoreID]],Stores!A:A,Stores!C:C, "Not Found")</f>
        <v>Peckmouth</v>
      </c>
      <c r="Z899" t="str">
        <f>_xlfn.XLOOKUP(Table4[[#This Row],[StoreID]],Stores!A:A,Stores!D:D, "Not Found")</f>
        <v>East</v>
      </c>
    </row>
    <row r="900" spans="1:26">
      <c r="A900" t="s">
        <v>1766</v>
      </c>
      <c r="B900" s="1">
        <v>45501</v>
      </c>
      <c r="C900" t="s">
        <v>179</v>
      </c>
      <c r="D900" t="s">
        <v>788</v>
      </c>
      <c r="E900" t="s">
        <v>842</v>
      </c>
      <c r="F900">
        <v>4</v>
      </c>
      <c r="G900">
        <v>0.05</v>
      </c>
      <c r="H900" t="s">
        <v>865</v>
      </c>
      <c r="I900" s="4">
        <f>Table4[[#This Row],[Quantity]]*Table4[[#This Row],[UnitPrice]]</f>
        <v>4382.88</v>
      </c>
      <c r="J900" s="4">
        <f>Table4[[#This Row],[Gross Revenue]]*(1-Table4[[#This Row],[Discount]])</f>
        <v>4163.7359999999999</v>
      </c>
      <c r="K900" s="4">
        <f>Table4[[#This Row],[Quantity]]*Table4[[#This Row],[CostPrice]]</f>
        <v>3288.8</v>
      </c>
      <c r="L900" s="4">
        <f>Table4[[#This Row],[Net Revenue]]-Table4[[#This Row],[Total Cost]]</f>
        <v>874.93599999999969</v>
      </c>
      <c r="M900" t="str">
        <f>_xlfn.XLOOKUP(Table4[[#This Row],[ProductID]], Products!A:A,Products!B:B, "Not Found")</f>
        <v>Foot Snacks</v>
      </c>
      <c r="N900" t="str">
        <f>TEXT(Table4[[#This Row],[Date]], "mmm")</f>
        <v>Jul</v>
      </c>
      <c r="O900" t="str">
        <f>TEXT(Table4[[#This Row],[Date]], "yyyy")</f>
        <v>2024</v>
      </c>
      <c r="P900" t="str">
        <f>_xlfn.XLOOKUP(Table4[[#This Row],[ProductID]],Products!A:A,Products!C:C, "Not Found")</f>
        <v>Groceries</v>
      </c>
      <c r="Q900" t="str">
        <f>_xlfn.XLOOKUP(Table4[[#This Row],[ProductID]],Products!A:A,Products!D:D,"Not Found")</f>
        <v>Snacks</v>
      </c>
      <c r="R900">
        <f>_xlfn.XLOOKUP(Table4[[#This Row],[ProductID]],Products!A:A,Products!E:E,"Not Found")</f>
        <v>1095.72</v>
      </c>
      <c r="S900">
        <f>_xlfn.XLOOKUP(Table4[[#This Row],[ProductID]],Products!A:A,Products!F:F, "Not Found")</f>
        <v>822.2</v>
      </c>
      <c r="T900" t="str">
        <f>_xlfn.XLOOKUP(Table4[[#This Row],[CustomerID]],Customers!A:A,Customers!D:D, "Not Found")</f>
        <v>M</v>
      </c>
      <c r="U900" s="6">
        <f>_xlfn.XLOOKUP(Table4[[#This Row],[CustomerID]],Customers!A:A,Customers!E:E, "Not Found")</f>
        <v>23397</v>
      </c>
      <c r="V900">
        <f ca="1">DATEDIF(Table4[[#This Row],[CustomerBirthday]], TODAY(), "Y")</f>
        <v>62</v>
      </c>
      <c r="W900" t="str" cm="1">
        <f t="array" aca="1" ref="W900" ca="1">_xlfn.IFS(Table4[[#This Row],[Age]]&lt;25, "Under 25",Table4[[#This Row],[Age]]=34, "25-34", Table4[[#This Row],[Age]]&lt;=49, "35-49", Table4[[#This Row],[Age]]&lt;=64, "50-64", Table4[[#This Row],[Age]]&gt;=65, "65+")</f>
        <v>50-64</v>
      </c>
      <c r="X900" t="str">
        <f>_xlfn.XLOOKUP(Table4[[#This Row],[StoreID]],Stores!A:A,Stores!B:B, "Not found")</f>
        <v>MegaMart Brianahaven</v>
      </c>
      <c r="Y900" t="str">
        <f>_xlfn.XLOOKUP(Table4[[#This Row],[StoreID]],Stores!A:A,Stores!C:C, "Not Found")</f>
        <v>Brianahaven</v>
      </c>
      <c r="Z900" t="str">
        <f>_xlfn.XLOOKUP(Table4[[#This Row],[StoreID]],Stores!A:A,Stores!D:D, "Not Found")</f>
        <v>North</v>
      </c>
    </row>
    <row r="901" spans="1:26">
      <c r="A901" t="s">
        <v>1767</v>
      </c>
      <c r="B901" s="1">
        <v>45517</v>
      </c>
      <c r="C901" t="s">
        <v>462</v>
      </c>
      <c r="D901" t="s">
        <v>810</v>
      </c>
      <c r="E901" t="s">
        <v>839</v>
      </c>
      <c r="F901">
        <v>3</v>
      </c>
      <c r="G901">
        <v>0</v>
      </c>
      <c r="H901" t="s">
        <v>868</v>
      </c>
      <c r="I901" s="4">
        <f>Table4[[#This Row],[Quantity]]*Table4[[#This Row],[UnitPrice]]</f>
        <v>1360.8600000000001</v>
      </c>
      <c r="J901" s="4">
        <f>Table4[[#This Row],[Gross Revenue]]*(1-Table4[[#This Row],[Discount]])</f>
        <v>1360.8600000000001</v>
      </c>
      <c r="K901" s="4">
        <f>Table4[[#This Row],[Quantity]]*Table4[[#This Row],[CostPrice]]</f>
        <v>949.89</v>
      </c>
      <c r="L901" s="4">
        <f>Table4[[#This Row],[Net Revenue]]-Table4[[#This Row],[Total Cost]]</f>
        <v>410.97000000000014</v>
      </c>
      <c r="M901" t="str">
        <f>_xlfn.XLOOKUP(Table4[[#This Row],[ProductID]], Products!A:A,Products!B:B, "Not Found")</f>
        <v>Maybe Clothing</v>
      </c>
      <c r="N901" t="str">
        <f>TEXT(Table4[[#This Row],[Date]], "mmm")</f>
        <v>Aug</v>
      </c>
      <c r="O901" t="str">
        <f>TEXT(Table4[[#This Row],[Date]], "yyyy")</f>
        <v>2024</v>
      </c>
      <c r="P901" t="str">
        <f>_xlfn.XLOOKUP(Table4[[#This Row],[ProductID]],Products!A:A,Products!C:C, "Not Found")</f>
        <v>Fashion</v>
      </c>
      <c r="Q901" t="str">
        <f>_xlfn.XLOOKUP(Table4[[#This Row],[ProductID]],Products!A:A,Products!D:D,"Not Found")</f>
        <v>Clothing</v>
      </c>
      <c r="R901">
        <f>_xlfn.XLOOKUP(Table4[[#This Row],[ProductID]],Products!A:A,Products!E:E,"Not Found")</f>
        <v>453.62</v>
      </c>
      <c r="S901">
        <f>_xlfn.XLOOKUP(Table4[[#This Row],[ProductID]],Products!A:A,Products!F:F, "Not Found")</f>
        <v>316.63</v>
      </c>
      <c r="T901" t="str">
        <f>_xlfn.XLOOKUP(Table4[[#This Row],[CustomerID]],Customers!A:A,Customers!D:D, "Not Found")</f>
        <v>M</v>
      </c>
      <c r="U901" s="6">
        <f>_xlfn.XLOOKUP(Table4[[#This Row],[CustomerID]],Customers!A:A,Customers!E:E, "Not Found")</f>
        <v>32966</v>
      </c>
      <c r="V901">
        <f ca="1">DATEDIF(Table4[[#This Row],[CustomerBirthday]], TODAY(), "Y")</f>
        <v>36</v>
      </c>
      <c r="W901" t="str" cm="1">
        <f t="array" aca="1" ref="W901" ca="1">_xlfn.IFS(Table4[[#This Row],[Age]]&lt;25, "Under 25",Table4[[#This Row],[Age]]=34, "25-34", Table4[[#This Row],[Age]]&lt;=49, "35-49", Table4[[#This Row],[Age]]&lt;=64, "50-64", Table4[[#This Row],[Age]]&gt;=65, "65+")</f>
        <v>35-49</v>
      </c>
      <c r="X901" t="str">
        <f>_xlfn.XLOOKUP(Table4[[#This Row],[StoreID]],Stores!A:A,Stores!B:B, "Not found")</f>
        <v>MegaMart New Michele</v>
      </c>
      <c r="Y901" t="str">
        <f>_xlfn.XLOOKUP(Table4[[#This Row],[StoreID]],Stores!A:A,Stores!C:C, "Not Found")</f>
        <v>New Michele</v>
      </c>
      <c r="Z901" t="str">
        <f>_xlfn.XLOOKUP(Table4[[#This Row],[StoreID]],Stores!A:A,Stores!D:D, "Not Found")</f>
        <v>West</v>
      </c>
    </row>
    <row r="902" spans="1:26">
      <c r="A902" t="s">
        <v>1768</v>
      </c>
      <c r="B902" s="1">
        <v>45626</v>
      </c>
      <c r="C902" t="s">
        <v>105</v>
      </c>
      <c r="D902" t="s">
        <v>759</v>
      </c>
      <c r="E902" t="s">
        <v>835</v>
      </c>
      <c r="F902">
        <v>1</v>
      </c>
      <c r="G902">
        <v>0.05</v>
      </c>
      <c r="H902" t="s">
        <v>865</v>
      </c>
      <c r="I902" s="4">
        <f>Table4[[#This Row],[Quantity]]*Table4[[#This Row],[UnitPrice]]</f>
        <v>1079.8900000000001</v>
      </c>
      <c r="J902" s="4">
        <f>Table4[[#This Row],[Gross Revenue]]*(1-Table4[[#This Row],[Discount]])</f>
        <v>1025.8955000000001</v>
      </c>
      <c r="K902" s="4">
        <f>Table4[[#This Row],[Quantity]]*Table4[[#This Row],[CostPrice]]</f>
        <v>703.83</v>
      </c>
      <c r="L902" s="4">
        <f>Table4[[#This Row],[Net Revenue]]-Table4[[#This Row],[Total Cost]]</f>
        <v>322.06550000000004</v>
      </c>
      <c r="M902" t="str">
        <f>_xlfn.XLOOKUP(Table4[[#This Row],[ProductID]], Products!A:A,Products!B:B, "Not Found")</f>
        <v>Democratic Smartphone</v>
      </c>
      <c r="N902" t="str">
        <f>TEXT(Table4[[#This Row],[Date]], "mmm")</f>
        <v>Nov</v>
      </c>
      <c r="O902" t="str">
        <f>TEXT(Table4[[#This Row],[Date]], "yyyy")</f>
        <v>2024</v>
      </c>
      <c r="P902" t="str">
        <f>_xlfn.XLOOKUP(Table4[[#This Row],[ProductID]],Products!A:A,Products!C:C, "Not Found")</f>
        <v>Electronics</v>
      </c>
      <c r="Q902" t="str">
        <f>_xlfn.XLOOKUP(Table4[[#This Row],[ProductID]],Products!A:A,Products!D:D,"Not Found")</f>
        <v>Smartphone</v>
      </c>
      <c r="R902">
        <f>_xlfn.XLOOKUP(Table4[[#This Row],[ProductID]],Products!A:A,Products!E:E,"Not Found")</f>
        <v>1079.8900000000001</v>
      </c>
      <c r="S902">
        <f>_xlfn.XLOOKUP(Table4[[#This Row],[ProductID]],Products!A:A,Products!F:F, "Not Found")</f>
        <v>703.83</v>
      </c>
      <c r="T902" t="str">
        <f>_xlfn.XLOOKUP(Table4[[#This Row],[CustomerID]],Customers!A:A,Customers!D:D, "Not Found")</f>
        <v>M</v>
      </c>
      <c r="U902" s="6">
        <f>_xlfn.XLOOKUP(Table4[[#This Row],[CustomerID]],Customers!A:A,Customers!E:E, "Not Found")</f>
        <v>37990</v>
      </c>
      <c r="V902">
        <f ca="1">DATEDIF(Table4[[#This Row],[CustomerBirthday]], TODAY(), "Y")</f>
        <v>22</v>
      </c>
      <c r="W902" t="str" cm="1">
        <f t="array" aca="1" ref="W902" ca="1">_xlfn.IFS(Table4[[#This Row],[Age]]&lt;25, "Under 25",Table4[[#This Row],[Age]]=34, "25-34", Table4[[#This Row],[Age]]&lt;=49, "35-49", Table4[[#This Row],[Age]]&lt;=64, "50-64", Table4[[#This Row],[Age]]&gt;=65, "65+")</f>
        <v>Under 25</v>
      </c>
      <c r="X902" t="str">
        <f>_xlfn.XLOOKUP(Table4[[#This Row],[StoreID]],Stores!A:A,Stores!B:B, "Not found")</f>
        <v>MegaMart Peckmouth</v>
      </c>
      <c r="Y902" t="str">
        <f>_xlfn.XLOOKUP(Table4[[#This Row],[StoreID]],Stores!A:A,Stores!C:C, "Not Found")</f>
        <v>Peckmouth</v>
      </c>
      <c r="Z902" t="str">
        <f>_xlfn.XLOOKUP(Table4[[#This Row],[StoreID]],Stores!A:A,Stores!D:D, "Not Found")</f>
        <v>East</v>
      </c>
    </row>
    <row r="903" spans="1:26">
      <c r="A903" t="s">
        <v>1769</v>
      </c>
      <c r="B903" s="1">
        <v>45342</v>
      </c>
      <c r="C903" t="s">
        <v>452</v>
      </c>
      <c r="D903" t="s">
        <v>725</v>
      </c>
      <c r="E903" t="s">
        <v>831</v>
      </c>
      <c r="F903">
        <v>4</v>
      </c>
      <c r="G903">
        <v>0.1</v>
      </c>
      <c r="H903" t="s">
        <v>865</v>
      </c>
      <c r="I903" s="4">
        <f>Table4[[#This Row],[Quantity]]*Table4[[#This Row],[UnitPrice]]</f>
        <v>5584.88</v>
      </c>
      <c r="J903" s="4">
        <f>Table4[[#This Row],[Gross Revenue]]*(1-Table4[[#This Row],[Discount]])</f>
        <v>5026.3919999999998</v>
      </c>
      <c r="K903" s="4">
        <f>Table4[[#This Row],[Quantity]]*Table4[[#This Row],[CostPrice]]</f>
        <v>4016.36</v>
      </c>
      <c r="L903" s="4">
        <f>Table4[[#This Row],[Net Revenue]]-Table4[[#This Row],[Total Cost]]</f>
        <v>1010.0319999999997</v>
      </c>
      <c r="M903" t="str">
        <f>_xlfn.XLOOKUP(Table4[[#This Row],[ProductID]], Products!A:A,Products!B:B, "Not Found")</f>
        <v>Knowledge Bags</v>
      </c>
      <c r="N903" t="str">
        <f>TEXT(Table4[[#This Row],[Date]], "mmm")</f>
        <v>Feb</v>
      </c>
      <c r="O903" t="str">
        <f>TEXT(Table4[[#This Row],[Date]], "yyyy")</f>
        <v>2024</v>
      </c>
      <c r="P903" t="str">
        <f>_xlfn.XLOOKUP(Table4[[#This Row],[ProductID]],Products!A:A,Products!C:C, "Not Found")</f>
        <v>Fashion</v>
      </c>
      <c r="Q903" t="str">
        <f>_xlfn.XLOOKUP(Table4[[#This Row],[ProductID]],Products!A:A,Products!D:D,"Not Found")</f>
        <v>Bags</v>
      </c>
      <c r="R903">
        <f>_xlfn.XLOOKUP(Table4[[#This Row],[ProductID]],Products!A:A,Products!E:E,"Not Found")</f>
        <v>1396.22</v>
      </c>
      <c r="S903">
        <f>_xlfn.XLOOKUP(Table4[[#This Row],[ProductID]],Products!A:A,Products!F:F, "Not Found")</f>
        <v>1004.09</v>
      </c>
      <c r="T903" t="str">
        <f>_xlfn.XLOOKUP(Table4[[#This Row],[CustomerID]],Customers!A:A,Customers!D:D, "Not Found")</f>
        <v>M</v>
      </c>
      <c r="U903" s="6">
        <f>_xlfn.XLOOKUP(Table4[[#This Row],[CustomerID]],Customers!A:A,Customers!E:E, "Not Found")</f>
        <v>22556</v>
      </c>
      <c r="V903">
        <f ca="1">DATEDIF(Table4[[#This Row],[CustomerBirthday]], TODAY(), "Y")</f>
        <v>64</v>
      </c>
      <c r="W903" t="str" cm="1">
        <f t="array" aca="1" ref="W903" ca="1">_xlfn.IFS(Table4[[#This Row],[Age]]&lt;25, "Under 25",Table4[[#This Row],[Age]]=34, "25-34", Table4[[#This Row],[Age]]&lt;=49, "35-49", Table4[[#This Row],[Age]]&lt;=64, "50-64", Table4[[#This Row],[Age]]&gt;=65, "65+")</f>
        <v>50-64</v>
      </c>
      <c r="X903" t="str">
        <f>_xlfn.XLOOKUP(Table4[[#This Row],[StoreID]],Stores!A:A,Stores!B:B, "Not found")</f>
        <v>MegaMart Jimenezborough</v>
      </c>
      <c r="Y903" t="str">
        <f>_xlfn.XLOOKUP(Table4[[#This Row],[StoreID]],Stores!A:A,Stores!C:C, "Not Found")</f>
        <v>Jimenezborough</v>
      </c>
      <c r="Z903" t="str">
        <f>_xlfn.XLOOKUP(Table4[[#This Row],[StoreID]],Stores!A:A,Stores!D:D, "Not Found")</f>
        <v>South</v>
      </c>
    </row>
    <row r="904" spans="1:26">
      <c r="A904" t="s">
        <v>1770</v>
      </c>
      <c r="B904" s="1">
        <v>45507</v>
      </c>
      <c r="C904" t="s">
        <v>351</v>
      </c>
      <c r="D904" t="s">
        <v>780</v>
      </c>
      <c r="E904" t="s">
        <v>839</v>
      </c>
      <c r="F904">
        <v>5</v>
      </c>
      <c r="G904">
        <v>0.1</v>
      </c>
      <c r="H904" t="s">
        <v>865</v>
      </c>
      <c r="I904" s="4">
        <f>Table4[[#This Row],[Quantity]]*Table4[[#This Row],[UnitPrice]]</f>
        <v>6361.15</v>
      </c>
      <c r="J904" s="4">
        <f>Table4[[#This Row],[Gross Revenue]]*(1-Table4[[#This Row],[Discount]])</f>
        <v>5725.0349999999999</v>
      </c>
      <c r="K904" s="4">
        <f>Table4[[#This Row],[Quantity]]*Table4[[#This Row],[CostPrice]]</f>
        <v>4763.25</v>
      </c>
      <c r="L904" s="4">
        <f>Table4[[#This Row],[Net Revenue]]-Table4[[#This Row],[Total Cost]]</f>
        <v>961.78499999999985</v>
      </c>
      <c r="M904" t="str">
        <f>_xlfn.XLOOKUP(Table4[[#This Row],[ProductID]], Products!A:A,Products!B:B, "Not Found")</f>
        <v>Hospital Smartphone</v>
      </c>
      <c r="N904" t="str">
        <f>TEXT(Table4[[#This Row],[Date]], "mmm")</f>
        <v>Aug</v>
      </c>
      <c r="O904" t="str">
        <f>TEXT(Table4[[#This Row],[Date]], "yyyy")</f>
        <v>2024</v>
      </c>
      <c r="P904" t="str">
        <f>_xlfn.XLOOKUP(Table4[[#This Row],[ProductID]],Products!A:A,Products!C:C, "Not Found")</f>
        <v>Electronics</v>
      </c>
      <c r="Q904" t="str">
        <f>_xlfn.XLOOKUP(Table4[[#This Row],[ProductID]],Products!A:A,Products!D:D,"Not Found")</f>
        <v>Smartphone</v>
      </c>
      <c r="R904">
        <f>_xlfn.XLOOKUP(Table4[[#This Row],[ProductID]],Products!A:A,Products!E:E,"Not Found")</f>
        <v>1272.23</v>
      </c>
      <c r="S904">
        <f>_xlfn.XLOOKUP(Table4[[#This Row],[ProductID]],Products!A:A,Products!F:F, "Not Found")</f>
        <v>952.65</v>
      </c>
      <c r="T904" t="str">
        <f>_xlfn.XLOOKUP(Table4[[#This Row],[CustomerID]],Customers!A:A,Customers!D:D, "Not Found")</f>
        <v>M</v>
      </c>
      <c r="U904" s="6">
        <f>_xlfn.XLOOKUP(Table4[[#This Row],[CustomerID]],Customers!A:A,Customers!E:E, "Not Found")</f>
        <v>28594</v>
      </c>
      <c r="V904">
        <f ca="1">DATEDIF(Table4[[#This Row],[CustomerBirthday]], TODAY(), "Y")</f>
        <v>48</v>
      </c>
      <c r="W904" t="str" cm="1">
        <f t="array" aca="1" ref="W904" ca="1">_xlfn.IFS(Table4[[#This Row],[Age]]&lt;25, "Under 25",Table4[[#This Row],[Age]]=34, "25-34", Table4[[#This Row],[Age]]&lt;=49, "35-49", Table4[[#This Row],[Age]]&lt;=64, "50-64", Table4[[#This Row],[Age]]&gt;=65, "65+")</f>
        <v>35-49</v>
      </c>
      <c r="X904" t="str">
        <f>_xlfn.XLOOKUP(Table4[[#This Row],[StoreID]],Stores!A:A,Stores!B:B, "Not found")</f>
        <v>MegaMart New Michele</v>
      </c>
      <c r="Y904" t="str">
        <f>_xlfn.XLOOKUP(Table4[[#This Row],[StoreID]],Stores!A:A,Stores!C:C, "Not Found")</f>
        <v>New Michele</v>
      </c>
      <c r="Z904" t="str">
        <f>_xlfn.XLOOKUP(Table4[[#This Row],[StoreID]],Stores!A:A,Stores!D:D, "Not Found")</f>
        <v>West</v>
      </c>
    </row>
    <row r="905" spans="1:26">
      <c r="A905" t="s">
        <v>1771</v>
      </c>
      <c r="B905" s="1">
        <v>45514</v>
      </c>
      <c r="C905" t="s">
        <v>28</v>
      </c>
      <c r="D905" t="s">
        <v>759</v>
      </c>
      <c r="E905" t="s">
        <v>842</v>
      </c>
      <c r="F905">
        <v>1</v>
      </c>
      <c r="G905">
        <v>0.1</v>
      </c>
      <c r="H905" t="s">
        <v>871</v>
      </c>
      <c r="I905" s="4">
        <f>Table4[[#This Row],[Quantity]]*Table4[[#This Row],[UnitPrice]]</f>
        <v>1079.8900000000001</v>
      </c>
      <c r="J905" s="4">
        <f>Table4[[#This Row],[Gross Revenue]]*(1-Table4[[#This Row],[Discount]])</f>
        <v>971.90100000000007</v>
      </c>
      <c r="K905" s="4">
        <f>Table4[[#This Row],[Quantity]]*Table4[[#This Row],[CostPrice]]</f>
        <v>703.83</v>
      </c>
      <c r="L905" s="4">
        <f>Table4[[#This Row],[Net Revenue]]-Table4[[#This Row],[Total Cost]]</f>
        <v>268.07100000000003</v>
      </c>
      <c r="M905" t="str">
        <f>_xlfn.XLOOKUP(Table4[[#This Row],[ProductID]], Products!A:A,Products!B:B, "Not Found")</f>
        <v>Democratic Smartphone</v>
      </c>
      <c r="N905" t="str">
        <f>TEXT(Table4[[#This Row],[Date]], "mmm")</f>
        <v>Aug</v>
      </c>
      <c r="O905" t="str">
        <f>TEXT(Table4[[#This Row],[Date]], "yyyy")</f>
        <v>2024</v>
      </c>
      <c r="P905" t="str">
        <f>_xlfn.XLOOKUP(Table4[[#This Row],[ProductID]],Products!A:A,Products!C:C, "Not Found")</f>
        <v>Electronics</v>
      </c>
      <c r="Q905" t="str">
        <f>_xlfn.XLOOKUP(Table4[[#This Row],[ProductID]],Products!A:A,Products!D:D,"Not Found")</f>
        <v>Smartphone</v>
      </c>
      <c r="R905">
        <f>_xlfn.XLOOKUP(Table4[[#This Row],[ProductID]],Products!A:A,Products!E:E,"Not Found")</f>
        <v>1079.8900000000001</v>
      </c>
      <c r="S905">
        <f>_xlfn.XLOOKUP(Table4[[#This Row],[ProductID]],Products!A:A,Products!F:F, "Not Found")</f>
        <v>703.83</v>
      </c>
      <c r="T905" t="str">
        <f>_xlfn.XLOOKUP(Table4[[#This Row],[CustomerID]],Customers!A:A,Customers!D:D, "Not Found")</f>
        <v>M</v>
      </c>
      <c r="U905" s="6">
        <f>_xlfn.XLOOKUP(Table4[[#This Row],[CustomerID]],Customers!A:A,Customers!E:E, "Not Found")</f>
        <v>31688</v>
      </c>
      <c r="V905">
        <f ca="1">DATEDIF(Table4[[#This Row],[CustomerBirthday]], TODAY(), "Y")</f>
        <v>39</v>
      </c>
      <c r="W905" t="str" cm="1">
        <f t="array" aca="1" ref="W905" ca="1">_xlfn.IFS(Table4[[#This Row],[Age]]&lt;25, "Under 25",Table4[[#This Row],[Age]]=34, "25-34", Table4[[#This Row],[Age]]&lt;=49, "35-49", Table4[[#This Row],[Age]]&lt;=64, "50-64", Table4[[#This Row],[Age]]&gt;=65, "65+")</f>
        <v>35-49</v>
      </c>
      <c r="X905" t="str">
        <f>_xlfn.XLOOKUP(Table4[[#This Row],[StoreID]],Stores!A:A,Stores!B:B, "Not found")</f>
        <v>MegaMart Brianahaven</v>
      </c>
      <c r="Y905" t="str">
        <f>_xlfn.XLOOKUP(Table4[[#This Row],[StoreID]],Stores!A:A,Stores!C:C, "Not Found")</f>
        <v>Brianahaven</v>
      </c>
      <c r="Z905" t="str">
        <f>_xlfn.XLOOKUP(Table4[[#This Row],[StoreID]],Stores!A:A,Stores!D:D, "Not Found")</f>
        <v>North</v>
      </c>
    </row>
    <row r="906" spans="1:26">
      <c r="A906" t="s">
        <v>1772</v>
      </c>
      <c r="B906" s="1">
        <v>45775</v>
      </c>
      <c r="C906" t="s">
        <v>536</v>
      </c>
      <c r="D906" t="s">
        <v>711</v>
      </c>
      <c r="E906" t="s">
        <v>846</v>
      </c>
      <c r="F906">
        <v>5</v>
      </c>
      <c r="G906">
        <v>0.05</v>
      </c>
      <c r="H906" t="s">
        <v>865</v>
      </c>
      <c r="I906" s="4">
        <f>Table4[[#This Row],[Quantity]]*Table4[[#This Row],[UnitPrice]]</f>
        <v>8368.4500000000007</v>
      </c>
      <c r="J906" s="4">
        <f>Table4[[#This Row],[Gross Revenue]]*(1-Table4[[#This Row],[Discount]])</f>
        <v>7950.0275000000001</v>
      </c>
      <c r="K906" s="4">
        <f>Table4[[#This Row],[Quantity]]*Table4[[#This Row],[CostPrice]]</f>
        <v>6616.9000000000005</v>
      </c>
      <c r="L906" s="4">
        <f>Table4[[#This Row],[Net Revenue]]-Table4[[#This Row],[Total Cost]]</f>
        <v>1333.1274999999996</v>
      </c>
      <c r="M906" t="str">
        <f>_xlfn.XLOOKUP(Table4[[#This Row],[ProductID]], Products!A:A,Products!B:B, "Not Found")</f>
        <v>Like Camera</v>
      </c>
      <c r="N906" t="str">
        <f>TEXT(Table4[[#This Row],[Date]], "mmm")</f>
        <v>Apr</v>
      </c>
      <c r="O906" t="str">
        <f>TEXT(Table4[[#This Row],[Date]], "yyyy")</f>
        <v>2025</v>
      </c>
      <c r="P906" t="str">
        <f>_xlfn.XLOOKUP(Table4[[#This Row],[ProductID]],Products!A:A,Products!C:C, "Not Found")</f>
        <v>Electronics</v>
      </c>
      <c r="Q906" t="str">
        <f>_xlfn.XLOOKUP(Table4[[#This Row],[ProductID]],Products!A:A,Products!D:D,"Not Found")</f>
        <v>Camera</v>
      </c>
      <c r="R906">
        <f>_xlfn.XLOOKUP(Table4[[#This Row],[ProductID]],Products!A:A,Products!E:E,"Not Found")</f>
        <v>1673.69</v>
      </c>
      <c r="S906">
        <f>_xlfn.XLOOKUP(Table4[[#This Row],[ProductID]],Products!A:A,Products!F:F, "Not Found")</f>
        <v>1323.38</v>
      </c>
      <c r="T906" t="str">
        <f>_xlfn.XLOOKUP(Table4[[#This Row],[CustomerID]],Customers!A:A,Customers!D:D, "Not Found")</f>
        <v>F</v>
      </c>
      <c r="U906" s="6">
        <f>_xlfn.XLOOKUP(Table4[[#This Row],[CustomerID]],Customers!A:A,Customers!E:E, "Not Found")</f>
        <v>38541</v>
      </c>
      <c r="V906">
        <f ca="1">DATEDIF(Table4[[#This Row],[CustomerBirthday]], TODAY(), "Y")</f>
        <v>21</v>
      </c>
      <c r="W906" t="str" cm="1">
        <f t="array" aca="1" ref="W906" ca="1">_xlfn.IFS(Table4[[#This Row],[Age]]&lt;25, "Under 25",Table4[[#This Row],[Age]]=34, "25-34", Table4[[#This Row],[Age]]&lt;=49, "35-49", Table4[[#This Row],[Age]]&lt;=64, "50-64", Table4[[#This Row],[Age]]&gt;=65, "65+")</f>
        <v>Under 25</v>
      </c>
      <c r="X906" t="str">
        <f>_xlfn.XLOOKUP(Table4[[#This Row],[StoreID]],Stores!A:A,Stores!B:B, "Not found")</f>
        <v>MegaMart Johnmouth</v>
      </c>
      <c r="Y906" t="str">
        <f>_xlfn.XLOOKUP(Table4[[#This Row],[StoreID]],Stores!A:A,Stores!C:C, "Not Found")</f>
        <v>Johnmouth</v>
      </c>
      <c r="Z906" t="str">
        <f>_xlfn.XLOOKUP(Table4[[#This Row],[StoreID]],Stores!A:A,Stores!D:D, "Not Found")</f>
        <v>East</v>
      </c>
    </row>
    <row r="907" spans="1:26">
      <c r="A907" t="s">
        <v>1773</v>
      </c>
      <c r="B907" s="1">
        <v>45851</v>
      </c>
      <c r="C907" t="s">
        <v>343</v>
      </c>
      <c r="D907" t="s">
        <v>790</v>
      </c>
      <c r="E907" t="s">
        <v>839</v>
      </c>
      <c r="F907">
        <v>5</v>
      </c>
      <c r="G907">
        <v>0.15</v>
      </c>
      <c r="H907" t="s">
        <v>868</v>
      </c>
      <c r="I907" s="4">
        <f>Table4[[#This Row],[Quantity]]*Table4[[#This Row],[UnitPrice]]</f>
        <v>1523.55</v>
      </c>
      <c r="J907" s="4">
        <f>Table4[[#This Row],[Gross Revenue]]*(1-Table4[[#This Row],[Discount]])</f>
        <v>1295.0174999999999</v>
      </c>
      <c r="K907" s="4">
        <f>Table4[[#This Row],[Quantity]]*Table4[[#This Row],[CostPrice]]</f>
        <v>820.05</v>
      </c>
      <c r="L907" s="4">
        <f>Table4[[#This Row],[Net Revenue]]-Table4[[#This Row],[Total Cost]]</f>
        <v>474.96749999999997</v>
      </c>
      <c r="M907" t="str">
        <f>_xlfn.XLOOKUP(Table4[[#This Row],[ProductID]], Products!A:A,Products!B:B, "Not Found")</f>
        <v>Difficult Vegetables</v>
      </c>
      <c r="N907" t="str">
        <f>TEXT(Table4[[#This Row],[Date]], "mmm")</f>
        <v>Jul</v>
      </c>
      <c r="O907" t="str">
        <f>TEXT(Table4[[#This Row],[Date]], "yyyy")</f>
        <v>2025</v>
      </c>
      <c r="P907" t="str">
        <f>_xlfn.XLOOKUP(Table4[[#This Row],[ProductID]],Products!A:A,Products!C:C, "Not Found")</f>
        <v>Groceries</v>
      </c>
      <c r="Q907" t="str">
        <f>_xlfn.XLOOKUP(Table4[[#This Row],[ProductID]],Products!A:A,Products!D:D,"Not Found")</f>
        <v>Vegetables</v>
      </c>
      <c r="R907">
        <f>_xlfn.XLOOKUP(Table4[[#This Row],[ProductID]],Products!A:A,Products!E:E,"Not Found")</f>
        <v>304.70999999999998</v>
      </c>
      <c r="S907">
        <f>_xlfn.XLOOKUP(Table4[[#This Row],[ProductID]],Products!A:A,Products!F:F, "Not Found")</f>
        <v>164.01</v>
      </c>
      <c r="T907" t="str">
        <f>_xlfn.XLOOKUP(Table4[[#This Row],[CustomerID]],Customers!A:A,Customers!D:D, "Not Found")</f>
        <v>M</v>
      </c>
      <c r="U907" s="6">
        <f>_xlfn.XLOOKUP(Table4[[#This Row],[CustomerID]],Customers!A:A,Customers!E:E, "Not Found")</f>
        <v>23046</v>
      </c>
      <c r="V907">
        <f ca="1">DATEDIF(Table4[[#This Row],[CustomerBirthday]], TODAY(), "Y")</f>
        <v>63</v>
      </c>
      <c r="W907" t="str" cm="1">
        <f t="array" aca="1" ref="W907" ca="1">_xlfn.IFS(Table4[[#This Row],[Age]]&lt;25, "Under 25",Table4[[#This Row],[Age]]=34, "25-34", Table4[[#This Row],[Age]]&lt;=49, "35-49", Table4[[#This Row],[Age]]&lt;=64, "50-64", Table4[[#This Row],[Age]]&gt;=65, "65+")</f>
        <v>50-64</v>
      </c>
      <c r="X907" t="str">
        <f>_xlfn.XLOOKUP(Table4[[#This Row],[StoreID]],Stores!A:A,Stores!B:B, "Not found")</f>
        <v>MegaMart New Michele</v>
      </c>
      <c r="Y907" t="str">
        <f>_xlfn.XLOOKUP(Table4[[#This Row],[StoreID]],Stores!A:A,Stores!C:C, "Not Found")</f>
        <v>New Michele</v>
      </c>
      <c r="Z907" t="str">
        <f>_xlfn.XLOOKUP(Table4[[#This Row],[StoreID]],Stores!A:A,Stores!D:D, "Not Found")</f>
        <v>West</v>
      </c>
    </row>
    <row r="908" spans="1:26">
      <c r="A908" t="s">
        <v>1774</v>
      </c>
      <c r="B908" s="1">
        <v>45683</v>
      </c>
      <c r="C908" t="s">
        <v>85</v>
      </c>
      <c r="D908" t="s">
        <v>816</v>
      </c>
      <c r="E908" t="s">
        <v>842</v>
      </c>
      <c r="F908">
        <v>5</v>
      </c>
      <c r="G908">
        <v>0.1</v>
      </c>
      <c r="H908" t="s">
        <v>868</v>
      </c>
      <c r="I908" s="4">
        <f>Table4[[#This Row],[Quantity]]*Table4[[#This Row],[UnitPrice]]</f>
        <v>9395.4</v>
      </c>
      <c r="J908" s="4">
        <f>Table4[[#This Row],[Gross Revenue]]*(1-Table4[[#This Row],[Discount]])</f>
        <v>8455.86</v>
      </c>
      <c r="K908" s="4">
        <f>Table4[[#This Row],[Quantity]]*Table4[[#This Row],[CostPrice]]</f>
        <v>5022.7999999999993</v>
      </c>
      <c r="L908" s="4">
        <f>Table4[[#This Row],[Net Revenue]]-Table4[[#This Row],[Total Cost]]</f>
        <v>3433.0600000000013</v>
      </c>
      <c r="M908" t="str">
        <f>_xlfn.XLOOKUP(Table4[[#This Row],[ProductID]], Products!A:A,Products!B:B, "Not Found")</f>
        <v>Set Dairy</v>
      </c>
      <c r="N908" t="str">
        <f>TEXT(Table4[[#This Row],[Date]], "mmm")</f>
        <v>Jan</v>
      </c>
      <c r="O908" t="str">
        <f>TEXT(Table4[[#This Row],[Date]], "yyyy")</f>
        <v>2025</v>
      </c>
      <c r="P908" t="str">
        <f>_xlfn.XLOOKUP(Table4[[#This Row],[ProductID]],Products!A:A,Products!C:C, "Not Found")</f>
        <v>Groceries</v>
      </c>
      <c r="Q908" t="str">
        <f>_xlfn.XLOOKUP(Table4[[#This Row],[ProductID]],Products!A:A,Products!D:D,"Not Found")</f>
        <v>Dairy</v>
      </c>
      <c r="R908">
        <f>_xlfn.XLOOKUP(Table4[[#This Row],[ProductID]],Products!A:A,Products!E:E,"Not Found")</f>
        <v>1879.08</v>
      </c>
      <c r="S908">
        <f>_xlfn.XLOOKUP(Table4[[#This Row],[ProductID]],Products!A:A,Products!F:F, "Not Found")</f>
        <v>1004.56</v>
      </c>
      <c r="T908" t="str">
        <f>_xlfn.XLOOKUP(Table4[[#This Row],[CustomerID]],Customers!A:A,Customers!D:D, "Not Found")</f>
        <v>M</v>
      </c>
      <c r="U908" s="6">
        <f>_xlfn.XLOOKUP(Table4[[#This Row],[CustomerID]],Customers!A:A,Customers!E:E, "Not Found")</f>
        <v>34290</v>
      </c>
      <c r="V908">
        <f ca="1">DATEDIF(Table4[[#This Row],[CustomerBirthday]], TODAY(), "Y")</f>
        <v>32</v>
      </c>
      <c r="W908" t="str" cm="1">
        <f t="array" aca="1" ref="W908" ca="1">_xlfn.IFS(Table4[[#This Row],[Age]]&lt;25, "Under 25",Table4[[#This Row],[Age]]=34, "25-34", Table4[[#This Row],[Age]]&lt;=49, "35-49", Table4[[#This Row],[Age]]&lt;=64, "50-64", Table4[[#This Row],[Age]]&gt;=65, "65+")</f>
        <v>35-49</v>
      </c>
      <c r="X908" t="str">
        <f>_xlfn.XLOOKUP(Table4[[#This Row],[StoreID]],Stores!A:A,Stores!B:B, "Not found")</f>
        <v>MegaMart Brianahaven</v>
      </c>
      <c r="Y908" t="str">
        <f>_xlfn.XLOOKUP(Table4[[#This Row],[StoreID]],Stores!A:A,Stores!C:C, "Not Found")</f>
        <v>Brianahaven</v>
      </c>
      <c r="Z908" t="str">
        <f>_xlfn.XLOOKUP(Table4[[#This Row],[StoreID]],Stores!A:A,Stores!D:D, "Not Found")</f>
        <v>North</v>
      </c>
    </row>
    <row r="909" spans="1:26">
      <c r="A909" t="s">
        <v>1775</v>
      </c>
      <c r="B909" s="1">
        <v>45238</v>
      </c>
      <c r="C909" t="s">
        <v>579</v>
      </c>
      <c r="D909" t="s">
        <v>802</v>
      </c>
      <c r="E909" t="s">
        <v>835</v>
      </c>
      <c r="F909">
        <v>2</v>
      </c>
      <c r="G909">
        <v>0.1</v>
      </c>
      <c r="H909" t="s">
        <v>868</v>
      </c>
      <c r="I909" s="4">
        <f>Table4[[#This Row],[Quantity]]*Table4[[#This Row],[UnitPrice]]</f>
        <v>733.86</v>
      </c>
      <c r="J909" s="4">
        <f>Table4[[#This Row],[Gross Revenue]]*(1-Table4[[#This Row],[Discount]])</f>
        <v>660.47400000000005</v>
      </c>
      <c r="K909" s="4">
        <f>Table4[[#This Row],[Quantity]]*Table4[[#This Row],[CostPrice]]</f>
        <v>570.46</v>
      </c>
      <c r="L909" s="4">
        <f>Table4[[#This Row],[Net Revenue]]-Table4[[#This Row],[Total Cost]]</f>
        <v>90.01400000000001</v>
      </c>
      <c r="M909" t="str">
        <f>_xlfn.XLOOKUP(Table4[[#This Row],[ProductID]], Products!A:A,Products!B:B, "Not Found")</f>
        <v>Stage Footwear</v>
      </c>
      <c r="N909" t="str">
        <f>TEXT(Table4[[#This Row],[Date]], "mmm")</f>
        <v>Nov</v>
      </c>
      <c r="O909" t="str">
        <f>TEXT(Table4[[#This Row],[Date]], "yyyy")</f>
        <v>2023</v>
      </c>
      <c r="P909" t="str">
        <f>_xlfn.XLOOKUP(Table4[[#This Row],[ProductID]],Products!A:A,Products!C:C, "Not Found")</f>
        <v>Fashion</v>
      </c>
      <c r="Q909" t="str">
        <f>_xlfn.XLOOKUP(Table4[[#This Row],[ProductID]],Products!A:A,Products!D:D,"Not Found")</f>
        <v>Footwear</v>
      </c>
      <c r="R909">
        <f>_xlfn.XLOOKUP(Table4[[#This Row],[ProductID]],Products!A:A,Products!E:E,"Not Found")</f>
        <v>366.93</v>
      </c>
      <c r="S909">
        <f>_xlfn.XLOOKUP(Table4[[#This Row],[ProductID]],Products!A:A,Products!F:F, "Not Found")</f>
        <v>285.23</v>
      </c>
      <c r="T909" t="str">
        <f>_xlfn.XLOOKUP(Table4[[#This Row],[CustomerID]],Customers!A:A,Customers!D:D, "Not Found")</f>
        <v>M</v>
      </c>
      <c r="U909" s="6">
        <f>_xlfn.XLOOKUP(Table4[[#This Row],[CustomerID]],Customers!A:A,Customers!E:E, "Not Found")</f>
        <v>36768</v>
      </c>
      <c r="V909">
        <f ca="1">DATEDIF(Table4[[#This Row],[CustomerBirthday]], TODAY(), "Y")</f>
        <v>25</v>
      </c>
      <c r="W909" t="str" cm="1">
        <f t="array" aca="1" ref="W909" ca="1">_xlfn.IFS(Table4[[#This Row],[Age]]&lt;25, "Under 25",Table4[[#This Row],[Age]]=34, "25-34", Table4[[#This Row],[Age]]&lt;=49, "35-49", Table4[[#This Row],[Age]]&lt;=64, "50-64", Table4[[#This Row],[Age]]&gt;=65, "65+")</f>
        <v>35-49</v>
      </c>
      <c r="X909" t="str">
        <f>_xlfn.XLOOKUP(Table4[[#This Row],[StoreID]],Stores!A:A,Stores!B:B, "Not found")</f>
        <v>MegaMart Peckmouth</v>
      </c>
      <c r="Y909" t="str">
        <f>_xlfn.XLOOKUP(Table4[[#This Row],[StoreID]],Stores!A:A,Stores!C:C, "Not Found")</f>
        <v>Peckmouth</v>
      </c>
      <c r="Z909" t="str">
        <f>_xlfn.XLOOKUP(Table4[[#This Row],[StoreID]],Stores!A:A,Stores!D:D, "Not Found")</f>
        <v>East</v>
      </c>
    </row>
    <row r="910" spans="1:26">
      <c r="A910" t="s">
        <v>1776</v>
      </c>
      <c r="B910" s="1">
        <v>45504</v>
      </c>
      <c r="C910" t="s">
        <v>579</v>
      </c>
      <c r="D910" t="s">
        <v>774</v>
      </c>
      <c r="E910" t="s">
        <v>846</v>
      </c>
      <c r="F910">
        <v>5</v>
      </c>
      <c r="G910">
        <v>0.15</v>
      </c>
      <c r="H910" t="s">
        <v>875</v>
      </c>
      <c r="I910" s="4">
        <f>Table4[[#This Row],[Quantity]]*Table4[[#This Row],[UnitPrice]]</f>
        <v>7437.05</v>
      </c>
      <c r="J910" s="4">
        <f>Table4[[#This Row],[Gross Revenue]]*(1-Table4[[#This Row],[Discount]])</f>
        <v>6321.4925000000003</v>
      </c>
      <c r="K910" s="4">
        <f>Table4[[#This Row],[Quantity]]*Table4[[#This Row],[CostPrice]]</f>
        <v>4065.3500000000004</v>
      </c>
      <c r="L910" s="4">
        <f>Table4[[#This Row],[Net Revenue]]-Table4[[#This Row],[Total Cost]]</f>
        <v>2256.1424999999999</v>
      </c>
      <c r="M910" t="str">
        <f>_xlfn.XLOOKUP(Table4[[#This Row],[ProductID]], Products!A:A,Products!B:B, "Not Found")</f>
        <v>Him Smartphone</v>
      </c>
      <c r="N910" t="str">
        <f>TEXT(Table4[[#This Row],[Date]], "mmm")</f>
        <v>Jul</v>
      </c>
      <c r="O910" t="str">
        <f>TEXT(Table4[[#This Row],[Date]], "yyyy")</f>
        <v>2024</v>
      </c>
      <c r="P910" t="str">
        <f>_xlfn.XLOOKUP(Table4[[#This Row],[ProductID]],Products!A:A,Products!C:C, "Not Found")</f>
        <v>Electronics</v>
      </c>
      <c r="Q910" t="str">
        <f>_xlfn.XLOOKUP(Table4[[#This Row],[ProductID]],Products!A:A,Products!D:D,"Not Found")</f>
        <v>Smartphone</v>
      </c>
      <c r="R910">
        <f>_xlfn.XLOOKUP(Table4[[#This Row],[ProductID]],Products!A:A,Products!E:E,"Not Found")</f>
        <v>1487.41</v>
      </c>
      <c r="S910">
        <f>_xlfn.XLOOKUP(Table4[[#This Row],[ProductID]],Products!A:A,Products!F:F, "Not Found")</f>
        <v>813.07</v>
      </c>
      <c r="T910" t="str">
        <f>_xlfn.XLOOKUP(Table4[[#This Row],[CustomerID]],Customers!A:A,Customers!D:D, "Not Found")</f>
        <v>M</v>
      </c>
      <c r="U910" s="6">
        <f>_xlfn.XLOOKUP(Table4[[#This Row],[CustomerID]],Customers!A:A,Customers!E:E, "Not Found")</f>
        <v>36768</v>
      </c>
      <c r="V910">
        <f ca="1">DATEDIF(Table4[[#This Row],[CustomerBirthday]], TODAY(), "Y")</f>
        <v>25</v>
      </c>
      <c r="W910" t="str" cm="1">
        <f t="array" aca="1" ref="W910" ca="1">_xlfn.IFS(Table4[[#This Row],[Age]]&lt;25, "Under 25",Table4[[#This Row],[Age]]=34, "25-34", Table4[[#This Row],[Age]]&lt;=49, "35-49", Table4[[#This Row],[Age]]&lt;=64, "50-64", Table4[[#This Row],[Age]]&gt;=65, "65+")</f>
        <v>35-49</v>
      </c>
      <c r="X910" t="str">
        <f>_xlfn.XLOOKUP(Table4[[#This Row],[StoreID]],Stores!A:A,Stores!B:B, "Not found")</f>
        <v>MegaMart Johnmouth</v>
      </c>
      <c r="Y910" t="str">
        <f>_xlfn.XLOOKUP(Table4[[#This Row],[StoreID]],Stores!A:A,Stores!C:C, "Not Found")</f>
        <v>Johnmouth</v>
      </c>
      <c r="Z910" t="str">
        <f>_xlfn.XLOOKUP(Table4[[#This Row],[StoreID]],Stores!A:A,Stores!D:D, "Not Found")</f>
        <v>East</v>
      </c>
    </row>
    <row r="911" spans="1:26">
      <c r="A911" t="s">
        <v>1777</v>
      </c>
      <c r="B911" s="1">
        <v>45361</v>
      </c>
      <c r="C911" t="s">
        <v>85</v>
      </c>
      <c r="D911" t="s">
        <v>732</v>
      </c>
      <c r="E911" t="s">
        <v>835</v>
      </c>
      <c r="F911">
        <v>3</v>
      </c>
      <c r="G911">
        <v>0.05</v>
      </c>
      <c r="H911" t="s">
        <v>865</v>
      </c>
      <c r="I911" s="4">
        <f>Table4[[#This Row],[Quantity]]*Table4[[#This Row],[UnitPrice]]</f>
        <v>4422.3599999999997</v>
      </c>
      <c r="J911" s="4">
        <f>Table4[[#This Row],[Gross Revenue]]*(1-Table4[[#This Row],[Discount]])</f>
        <v>4201.2419999999993</v>
      </c>
      <c r="K911" s="4">
        <f>Table4[[#This Row],[Quantity]]*Table4[[#This Row],[CostPrice]]</f>
        <v>2292.06</v>
      </c>
      <c r="L911" s="4">
        <f>Table4[[#This Row],[Net Revenue]]-Table4[[#This Row],[Total Cost]]</f>
        <v>1909.1819999999993</v>
      </c>
      <c r="M911" t="str">
        <f>_xlfn.XLOOKUP(Table4[[#This Row],[ProductID]], Products!A:A,Products!B:B, "Not Found")</f>
        <v>Understand Camera</v>
      </c>
      <c r="N911" t="str">
        <f>TEXT(Table4[[#This Row],[Date]], "mmm")</f>
        <v>Mar</v>
      </c>
      <c r="O911" t="str">
        <f>TEXT(Table4[[#This Row],[Date]], "yyyy")</f>
        <v>2024</v>
      </c>
      <c r="P911" t="str">
        <f>_xlfn.XLOOKUP(Table4[[#This Row],[ProductID]],Products!A:A,Products!C:C, "Not Found")</f>
        <v>Electronics</v>
      </c>
      <c r="Q911" t="str">
        <f>_xlfn.XLOOKUP(Table4[[#This Row],[ProductID]],Products!A:A,Products!D:D,"Not Found")</f>
        <v>Camera</v>
      </c>
      <c r="R911">
        <f>_xlfn.XLOOKUP(Table4[[#This Row],[ProductID]],Products!A:A,Products!E:E,"Not Found")</f>
        <v>1474.12</v>
      </c>
      <c r="S911">
        <f>_xlfn.XLOOKUP(Table4[[#This Row],[ProductID]],Products!A:A,Products!F:F, "Not Found")</f>
        <v>764.02</v>
      </c>
      <c r="T911" t="str">
        <f>_xlfn.XLOOKUP(Table4[[#This Row],[CustomerID]],Customers!A:A,Customers!D:D, "Not Found")</f>
        <v>M</v>
      </c>
      <c r="U911" s="6">
        <f>_xlfn.XLOOKUP(Table4[[#This Row],[CustomerID]],Customers!A:A,Customers!E:E, "Not Found")</f>
        <v>34290</v>
      </c>
      <c r="V911">
        <f ca="1">DATEDIF(Table4[[#This Row],[CustomerBirthday]], TODAY(), "Y")</f>
        <v>32</v>
      </c>
      <c r="W911" t="str" cm="1">
        <f t="array" aca="1" ref="W911" ca="1">_xlfn.IFS(Table4[[#This Row],[Age]]&lt;25, "Under 25",Table4[[#This Row],[Age]]=34, "25-34", Table4[[#This Row],[Age]]&lt;=49, "35-49", Table4[[#This Row],[Age]]&lt;=64, "50-64", Table4[[#This Row],[Age]]&gt;=65, "65+")</f>
        <v>35-49</v>
      </c>
      <c r="X911" t="str">
        <f>_xlfn.XLOOKUP(Table4[[#This Row],[StoreID]],Stores!A:A,Stores!B:B, "Not found")</f>
        <v>MegaMart Peckmouth</v>
      </c>
      <c r="Y911" t="str">
        <f>_xlfn.XLOOKUP(Table4[[#This Row],[StoreID]],Stores!A:A,Stores!C:C, "Not Found")</f>
        <v>Peckmouth</v>
      </c>
      <c r="Z911" t="str">
        <f>_xlfn.XLOOKUP(Table4[[#This Row],[StoreID]],Stores!A:A,Stores!D:D, "Not Found")</f>
        <v>East</v>
      </c>
    </row>
    <row r="912" spans="1:26">
      <c r="A912" t="s">
        <v>1778</v>
      </c>
      <c r="B912" s="1">
        <v>45507</v>
      </c>
      <c r="C912" t="s">
        <v>310</v>
      </c>
      <c r="D912" t="s">
        <v>759</v>
      </c>
      <c r="E912" t="s">
        <v>839</v>
      </c>
      <c r="F912">
        <v>3</v>
      </c>
      <c r="G912">
        <v>0.15</v>
      </c>
      <c r="H912" t="s">
        <v>865</v>
      </c>
      <c r="I912" s="4">
        <f>Table4[[#This Row],[Quantity]]*Table4[[#This Row],[UnitPrice]]</f>
        <v>3239.67</v>
      </c>
      <c r="J912" s="4">
        <f>Table4[[#This Row],[Gross Revenue]]*(1-Table4[[#This Row],[Discount]])</f>
        <v>2753.7195000000002</v>
      </c>
      <c r="K912" s="4">
        <f>Table4[[#This Row],[Quantity]]*Table4[[#This Row],[CostPrice]]</f>
        <v>2111.4900000000002</v>
      </c>
      <c r="L912" s="4">
        <f>Table4[[#This Row],[Net Revenue]]-Table4[[#This Row],[Total Cost]]</f>
        <v>642.22949999999992</v>
      </c>
      <c r="M912" t="str">
        <f>_xlfn.XLOOKUP(Table4[[#This Row],[ProductID]], Products!A:A,Products!B:B, "Not Found")</f>
        <v>Democratic Smartphone</v>
      </c>
      <c r="N912" t="str">
        <f>TEXT(Table4[[#This Row],[Date]], "mmm")</f>
        <v>Aug</v>
      </c>
      <c r="O912" t="str">
        <f>TEXT(Table4[[#This Row],[Date]], "yyyy")</f>
        <v>2024</v>
      </c>
      <c r="P912" t="str">
        <f>_xlfn.XLOOKUP(Table4[[#This Row],[ProductID]],Products!A:A,Products!C:C, "Not Found")</f>
        <v>Electronics</v>
      </c>
      <c r="Q912" t="str">
        <f>_xlfn.XLOOKUP(Table4[[#This Row],[ProductID]],Products!A:A,Products!D:D,"Not Found")</f>
        <v>Smartphone</v>
      </c>
      <c r="R912">
        <f>_xlfn.XLOOKUP(Table4[[#This Row],[ProductID]],Products!A:A,Products!E:E,"Not Found")</f>
        <v>1079.8900000000001</v>
      </c>
      <c r="S912">
        <f>_xlfn.XLOOKUP(Table4[[#This Row],[ProductID]],Products!A:A,Products!F:F, "Not Found")</f>
        <v>703.83</v>
      </c>
      <c r="T912" t="str">
        <f>_xlfn.XLOOKUP(Table4[[#This Row],[CustomerID]],Customers!A:A,Customers!D:D, "Not Found")</f>
        <v>M</v>
      </c>
      <c r="U912" s="6">
        <f>_xlfn.XLOOKUP(Table4[[#This Row],[CustomerID]],Customers!A:A,Customers!E:E, "Not Found")</f>
        <v>37752</v>
      </c>
      <c r="V912">
        <f ca="1">DATEDIF(Table4[[#This Row],[CustomerBirthday]], TODAY(), "Y")</f>
        <v>23</v>
      </c>
      <c r="W912" t="str" cm="1">
        <f t="array" aca="1" ref="W912" ca="1">_xlfn.IFS(Table4[[#This Row],[Age]]&lt;25, "Under 25",Table4[[#This Row],[Age]]=34, "25-34", Table4[[#This Row],[Age]]&lt;=49, "35-49", Table4[[#This Row],[Age]]&lt;=64, "50-64", Table4[[#This Row],[Age]]&gt;=65, "65+")</f>
        <v>Under 25</v>
      </c>
      <c r="X912" t="str">
        <f>_xlfn.XLOOKUP(Table4[[#This Row],[StoreID]],Stores!A:A,Stores!B:B, "Not found")</f>
        <v>MegaMart New Michele</v>
      </c>
      <c r="Y912" t="str">
        <f>_xlfn.XLOOKUP(Table4[[#This Row],[StoreID]],Stores!A:A,Stores!C:C, "Not Found")</f>
        <v>New Michele</v>
      </c>
      <c r="Z912" t="str">
        <f>_xlfn.XLOOKUP(Table4[[#This Row],[StoreID]],Stores!A:A,Stores!D:D, "Not Found")</f>
        <v>West</v>
      </c>
    </row>
    <row r="913" spans="1:26">
      <c r="A913" t="s">
        <v>1779</v>
      </c>
      <c r="B913" s="1">
        <v>45361</v>
      </c>
      <c r="C913" t="s">
        <v>426</v>
      </c>
      <c r="D913" t="s">
        <v>747</v>
      </c>
      <c r="E913" t="s">
        <v>839</v>
      </c>
      <c r="F913">
        <v>5</v>
      </c>
      <c r="G913">
        <v>0.15</v>
      </c>
      <c r="H913" t="s">
        <v>868</v>
      </c>
      <c r="I913" s="4">
        <f>Table4[[#This Row],[Quantity]]*Table4[[#This Row],[UnitPrice]]</f>
        <v>5674</v>
      </c>
      <c r="J913" s="4">
        <f>Table4[[#This Row],[Gross Revenue]]*(1-Table4[[#This Row],[Discount]])</f>
        <v>4822.8999999999996</v>
      </c>
      <c r="K913" s="4">
        <f>Table4[[#This Row],[Quantity]]*Table4[[#This Row],[CostPrice]]</f>
        <v>3375.5</v>
      </c>
      <c r="L913" s="4">
        <f>Table4[[#This Row],[Net Revenue]]-Table4[[#This Row],[Total Cost]]</f>
        <v>1447.3999999999996</v>
      </c>
      <c r="M913" t="str">
        <f>_xlfn.XLOOKUP(Table4[[#This Row],[ProductID]], Products!A:A,Products!B:B, "Not Found")</f>
        <v>World Watches</v>
      </c>
      <c r="N913" t="str">
        <f>TEXT(Table4[[#This Row],[Date]], "mmm")</f>
        <v>Mar</v>
      </c>
      <c r="O913" t="str">
        <f>TEXT(Table4[[#This Row],[Date]], "yyyy")</f>
        <v>2024</v>
      </c>
      <c r="P913" t="str">
        <f>_xlfn.XLOOKUP(Table4[[#This Row],[ProductID]],Products!A:A,Products!C:C, "Not Found")</f>
        <v>Fashion</v>
      </c>
      <c r="Q913" t="str">
        <f>_xlfn.XLOOKUP(Table4[[#This Row],[ProductID]],Products!A:A,Products!D:D,"Not Found")</f>
        <v>Watches</v>
      </c>
      <c r="R913">
        <f>_xlfn.XLOOKUP(Table4[[#This Row],[ProductID]],Products!A:A,Products!E:E,"Not Found")</f>
        <v>1134.8</v>
      </c>
      <c r="S913">
        <f>_xlfn.XLOOKUP(Table4[[#This Row],[ProductID]],Products!A:A,Products!F:F, "Not Found")</f>
        <v>675.1</v>
      </c>
      <c r="T913" t="str">
        <f>_xlfn.XLOOKUP(Table4[[#This Row],[CustomerID]],Customers!A:A,Customers!D:D, "Not Found")</f>
        <v>F</v>
      </c>
      <c r="U913" s="6">
        <f>_xlfn.XLOOKUP(Table4[[#This Row],[CustomerID]],Customers!A:A,Customers!E:E, "Not Found")</f>
        <v>29406</v>
      </c>
      <c r="V913">
        <f ca="1">DATEDIF(Table4[[#This Row],[CustomerBirthday]], TODAY(), "Y")</f>
        <v>46</v>
      </c>
      <c r="W913" t="str" cm="1">
        <f t="array" aca="1" ref="W913" ca="1">_xlfn.IFS(Table4[[#This Row],[Age]]&lt;25, "Under 25",Table4[[#This Row],[Age]]=34, "25-34", Table4[[#This Row],[Age]]&lt;=49, "35-49", Table4[[#This Row],[Age]]&lt;=64, "50-64", Table4[[#This Row],[Age]]&gt;=65, "65+")</f>
        <v>35-49</v>
      </c>
      <c r="X913" t="str">
        <f>_xlfn.XLOOKUP(Table4[[#This Row],[StoreID]],Stores!A:A,Stores!B:B, "Not found")</f>
        <v>MegaMart New Michele</v>
      </c>
      <c r="Y913" t="str">
        <f>_xlfn.XLOOKUP(Table4[[#This Row],[StoreID]],Stores!A:A,Stores!C:C, "Not Found")</f>
        <v>New Michele</v>
      </c>
      <c r="Z913" t="str">
        <f>_xlfn.XLOOKUP(Table4[[#This Row],[StoreID]],Stores!A:A,Stores!D:D, "Not Found")</f>
        <v>West</v>
      </c>
    </row>
    <row r="914" spans="1:26">
      <c r="A914" t="s">
        <v>1780</v>
      </c>
      <c r="B914" s="1">
        <v>45733</v>
      </c>
      <c r="C914" t="s">
        <v>167</v>
      </c>
      <c r="D914" t="s">
        <v>711</v>
      </c>
      <c r="E914" t="s">
        <v>835</v>
      </c>
      <c r="F914">
        <v>1</v>
      </c>
      <c r="G914">
        <v>0.05</v>
      </c>
      <c r="H914" t="s">
        <v>871</v>
      </c>
      <c r="I914" s="4">
        <f>Table4[[#This Row],[Quantity]]*Table4[[#This Row],[UnitPrice]]</f>
        <v>1673.69</v>
      </c>
      <c r="J914" s="4">
        <f>Table4[[#This Row],[Gross Revenue]]*(1-Table4[[#This Row],[Discount]])</f>
        <v>1590.0055</v>
      </c>
      <c r="K914" s="4">
        <f>Table4[[#This Row],[Quantity]]*Table4[[#This Row],[CostPrice]]</f>
        <v>1323.38</v>
      </c>
      <c r="L914" s="4">
        <f>Table4[[#This Row],[Net Revenue]]-Table4[[#This Row],[Total Cost]]</f>
        <v>266.62549999999987</v>
      </c>
      <c r="M914" t="str">
        <f>_xlfn.XLOOKUP(Table4[[#This Row],[ProductID]], Products!A:A,Products!B:B, "Not Found")</f>
        <v>Like Camera</v>
      </c>
      <c r="N914" t="str">
        <f>TEXT(Table4[[#This Row],[Date]], "mmm")</f>
        <v>Mar</v>
      </c>
      <c r="O914" t="str">
        <f>TEXT(Table4[[#This Row],[Date]], "yyyy")</f>
        <v>2025</v>
      </c>
      <c r="P914" t="str">
        <f>_xlfn.XLOOKUP(Table4[[#This Row],[ProductID]],Products!A:A,Products!C:C, "Not Found")</f>
        <v>Electronics</v>
      </c>
      <c r="Q914" t="str">
        <f>_xlfn.XLOOKUP(Table4[[#This Row],[ProductID]],Products!A:A,Products!D:D,"Not Found")</f>
        <v>Camera</v>
      </c>
      <c r="R914">
        <f>_xlfn.XLOOKUP(Table4[[#This Row],[ProductID]],Products!A:A,Products!E:E,"Not Found")</f>
        <v>1673.69</v>
      </c>
      <c r="S914">
        <f>_xlfn.XLOOKUP(Table4[[#This Row],[ProductID]],Products!A:A,Products!F:F, "Not Found")</f>
        <v>1323.38</v>
      </c>
      <c r="T914" t="str">
        <f>_xlfn.XLOOKUP(Table4[[#This Row],[CustomerID]],Customers!A:A,Customers!D:D, "Not Found")</f>
        <v>M</v>
      </c>
      <c r="U914" s="6">
        <f>_xlfn.XLOOKUP(Table4[[#This Row],[CustomerID]],Customers!A:A,Customers!E:E, "Not Found")</f>
        <v>32400</v>
      </c>
      <c r="V914">
        <f ca="1">DATEDIF(Table4[[#This Row],[CustomerBirthday]], TODAY(), "Y")</f>
        <v>37</v>
      </c>
      <c r="W914" t="str" cm="1">
        <f t="array" aca="1" ref="W914" ca="1">_xlfn.IFS(Table4[[#This Row],[Age]]&lt;25, "Under 25",Table4[[#This Row],[Age]]=34, "25-34", Table4[[#This Row],[Age]]&lt;=49, "35-49", Table4[[#This Row],[Age]]&lt;=64, "50-64", Table4[[#This Row],[Age]]&gt;=65, "65+")</f>
        <v>35-49</v>
      </c>
      <c r="X914" t="str">
        <f>_xlfn.XLOOKUP(Table4[[#This Row],[StoreID]],Stores!A:A,Stores!B:B, "Not found")</f>
        <v>MegaMart Peckmouth</v>
      </c>
      <c r="Y914" t="str">
        <f>_xlfn.XLOOKUP(Table4[[#This Row],[StoreID]],Stores!A:A,Stores!C:C, "Not Found")</f>
        <v>Peckmouth</v>
      </c>
      <c r="Z914" t="str">
        <f>_xlfn.XLOOKUP(Table4[[#This Row],[StoreID]],Stores!A:A,Stores!D:D, "Not Found")</f>
        <v>East</v>
      </c>
    </row>
    <row r="915" spans="1:26">
      <c r="A915" t="s">
        <v>1781</v>
      </c>
      <c r="B915" s="1">
        <v>45726</v>
      </c>
      <c r="C915" t="s">
        <v>604</v>
      </c>
      <c r="D915" t="s">
        <v>734</v>
      </c>
      <c r="E915" t="s">
        <v>839</v>
      </c>
      <c r="F915">
        <v>1</v>
      </c>
      <c r="G915">
        <v>0.05</v>
      </c>
      <c r="H915" t="s">
        <v>871</v>
      </c>
      <c r="I915" s="4">
        <f>Table4[[#This Row],[Quantity]]*Table4[[#This Row],[UnitPrice]]</f>
        <v>109.78</v>
      </c>
      <c r="J915" s="4">
        <f>Table4[[#This Row],[Gross Revenue]]*(1-Table4[[#This Row],[Discount]])</f>
        <v>104.291</v>
      </c>
      <c r="K915" s="4">
        <f>Table4[[#This Row],[Quantity]]*Table4[[#This Row],[CostPrice]]</f>
        <v>70.59</v>
      </c>
      <c r="L915" s="4">
        <f>Table4[[#This Row],[Net Revenue]]-Table4[[#This Row],[Total Cost]]</f>
        <v>33.700999999999993</v>
      </c>
      <c r="M915" t="str">
        <f>_xlfn.XLOOKUP(Table4[[#This Row],[ProductID]], Products!A:A,Products!B:B, "Not Found")</f>
        <v>Recognize Footwear</v>
      </c>
      <c r="N915" t="str">
        <f>TEXT(Table4[[#This Row],[Date]], "mmm")</f>
        <v>Mar</v>
      </c>
      <c r="O915" t="str">
        <f>TEXT(Table4[[#This Row],[Date]], "yyyy")</f>
        <v>2025</v>
      </c>
      <c r="P915" t="str">
        <f>_xlfn.XLOOKUP(Table4[[#This Row],[ProductID]],Products!A:A,Products!C:C, "Not Found")</f>
        <v>Fashion</v>
      </c>
      <c r="Q915" t="str">
        <f>_xlfn.XLOOKUP(Table4[[#This Row],[ProductID]],Products!A:A,Products!D:D,"Not Found")</f>
        <v>Footwear</v>
      </c>
      <c r="R915">
        <f>_xlfn.XLOOKUP(Table4[[#This Row],[ProductID]],Products!A:A,Products!E:E,"Not Found")</f>
        <v>109.78</v>
      </c>
      <c r="S915">
        <f>_xlfn.XLOOKUP(Table4[[#This Row],[ProductID]],Products!A:A,Products!F:F, "Not Found")</f>
        <v>70.59</v>
      </c>
      <c r="T915" t="str">
        <f>_xlfn.XLOOKUP(Table4[[#This Row],[CustomerID]],Customers!A:A,Customers!D:D, "Not Found")</f>
        <v>F</v>
      </c>
      <c r="U915" s="6">
        <f>_xlfn.XLOOKUP(Table4[[#This Row],[CustomerID]],Customers!A:A,Customers!E:E, "Not Found")</f>
        <v>30807</v>
      </c>
      <c r="V915">
        <f ca="1">DATEDIF(Table4[[#This Row],[CustomerBirthday]], TODAY(), "Y")</f>
        <v>42</v>
      </c>
      <c r="W915" t="str" cm="1">
        <f t="array" aca="1" ref="W915" ca="1">_xlfn.IFS(Table4[[#This Row],[Age]]&lt;25, "Under 25",Table4[[#This Row],[Age]]=34, "25-34", Table4[[#This Row],[Age]]&lt;=49, "35-49", Table4[[#This Row],[Age]]&lt;=64, "50-64", Table4[[#This Row],[Age]]&gt;=65, "65+")</f>
        <v>35-49</v>
      </c>
      <c r="X915" t="str">
        <f>_xlfn.XLOOKUP(Table4[[#This Row],[StoreID]],Stores!A:A,Stores!B:B, "Not found")</f>
        <v>MegaMart New Michele</v>
      </c>
      <c r="Y915" t="str">
        <f>_xlfn.XLOOKUP(Table4[[#This Row],[StoreID]],Stores!A:A,Stores!C:C, "Not Found")</f>
        <v>New Michele</v>
      </c>
      <c r="Z915" t="str">
        <f>_xlfn.XLOOKUP(Table4[[#This Row],[StoreID]],Stores!A:A,Stores!D:D, "Not Found")</f>
        <v>West</v>
      </c>
    </row>
    <row r="916" spans="1:26">
      <c r="A916" t="s">
        <v>1782</v>
      </c>
      <c r="B916" s="1">
        <v>45350</v>
      </c>
      <c r="C916" t="s">
        <v>382</v>
      </c>
      <c r="D916" t="s">
        <v>747</v>
      </c>
      <c r="E916" t="s">
        <v>831</v>
      </c>
      <c r="F916">
        <v>1</v>
      </c>
      <c r="G916">
        <v>0</v>
      </c>
      <c r="H916" t="s">
        <v>868</v>
      </c>
      <c r="I916" s="4">
        <f>Table4[[#This Row],[Quantity]]*Table4[[#This Row],[UnitPrice]]</f>
        <v>1134.8</v>
      </c>
      <c r="J916" s="4">
        <f>Table4[[#This Row],[Gross Revenue]]*(1-Table4[[#This Row],[Discount]])</f>
        <v>1134.8</v>
      </c>
      <c r="K916" s="4">
        <f>Table4[[#This Row],[Quantity]]*Table4[[#This Row],[CostPrice]]</f>
        <v>675.1</v>
      </c>
      <c r="L916" s="4">
        <f>Table4[[#This Row],[Net Revenue]]-Table4[[#This Row],[Total Cost]]</f>
        <v>459.69999999999993</v>
      </c>
      <c r="M916" t="str">
        <f>_xlfn.XLOOKUP(Table4[[#This Row],[ProductID]], Products!A:A,Products!B:B, "Not Found")</f>
        <v>World Watches</v>
      </c>
      <c r="N916" t="str">
        <f>TEXT(Table4[[#This Row],[Date]], "mmm")</f>
        <v>Feb</v>
      </c>
      <c r="O916" t="str">
        <f>TEXT(Table4[[#This Row],[Date]], "yyyy")</f>
        <v>2024</v>
      </c>
      <c r="P916" t="str">
        <f>_xlfn.XLOOKUP(Table4[[#This Row],[ProductID]],Products!A:A,Products!C:C, "Not Found")</f>
        <v>Fashion</v>
      </c>
      <c r="Q916" t="str">
        <f>_xlfn.XLOOKUP(Table4[[#This Row],[ProductID]],Products!A:A,Products!D:D,"Not Found")</f>
        <v>Watches</v>
      </c>
      <c r="R916">
        <f>_xlfn.XLOOKUP(Table4[[#This Row],[ProductID]],Products!A:A,Products!E:E,"Not Found")</f>
        <v>1134.8</v>
      </c>
      <c r="S916">
        <f>_xlfn.XLOOKUP(Table4[[#This Row],[ProductID]],Products!A:A,Products!F:F, "Not Found")</f>
        <v>675.1</v>
      </c>
      <c r="T916" t="str">
        <f>_xlfn.XLOOKUP(Table4[[#This Row],[CustomerID]],Customers!A:A,Customers!D:D, "Not Found")</f>
        <v>F</v>
      </c>
      <c r="U916" s="6">
        <f>_xlfn.XLOOKUP(Table4[[#This Row],[CustomerID]],Customers!A:A,Customers!E:E, "Not Found")</f>
        <v>35236</v>
      </c>
      <c r="V916">
        <f ca="1">DATEDIF(Table4[[#This Row],[CustomerBirthday]], TODAY(), "Y")</f>
        <v>30</v>
      </c>
      <c r="W916" t="str" cm="1">
        <f t="array" aca="1" ref="W916" ca="1">_xlfn.IFS(Table4[[#This Row],[Age]]&lt;25, "Under 25",Table4[[#This Row],[Age]]=34, "25-34", Table4[[#This Row],[Age]]&lt;=49, "35-49", Table4[[#This Row],[Age]]&lt;=64, "50-64", Table4[[#This Row],[Age]]&gt;=65, "65+")</f>
        <v>35-49</v>
      </c>
      <c r="X916" t="str">
        <f>_xlfn.XLOOKUP(Table4[[#This Row],[StoreID]],Stores!A:A,Stores!B:B, "Not found")</f>
        <v>MegaMart Jimenezborough</v>
      </c>
      <c r="Y916" t="str">
        <f>_xlfn.XLOOKUP(Table4[[#This Row],[StoreID]],Stores!A:A,Stores!C:C, "Not Found")</f>
        <v>Jimenezborough</v>
      </c>
      <c r="Z916" t="str">
        <f>_xlfn.XLOOKUP(Table4[[#This Row],[StoreID]],Stores!A:A,Stores!D:D, "Not Found")</f>
        <v>South</v>
      </c>
    </row>
    <row r="917" spans="1:26">
      <c r="A917" t="s">
        <v>1783</v>
      </c>
      <c r="B917" s="1">
        <v>45838</v>
      </c>
      <c r="C917" t="s">
        <v>512</v>
      </c>
      <c r="D917" t="s">
        <v>808</v>
      </c>
      <c r="E917" t="s">
        <v>831</v>
      </c>
      <c r="F917">
        <v>1</v>
      </c>
      <c r="G917">
        <v>0.15</v>
      </c>
      <c r="H917" t="s">
        <v>875</v>
      </c>
      <c r="I917" s="4">
        <f>Table4[[#This Row],[Quantity]]*Table4[[#This Row],[UnitPrice]]</f>
        <v>1635.01</v>
      </c>
      <c r="J917" s="4">
        <f>Table4[[#This Row],[Gross Revenue]]*(1-Table4[[#This Row],[Discount]])</f>
        <v>1389.7584999999999</v>
      </c>
      <c r="K917" s="4">
        <f>Table4[[#This Row],[Quantity]]*Table4[[#This Row],[CostPrice]]</f>
        <v>1043.29</v>
      </c>
      <c r="L917" s="4">
        <f>Table4[[#This Row],[Net Revenue]]-Table4[[#This Row],[Total Cost]]</f>
        <v>346.46849999999995</v>
      </c>
      <c r="M917" t="str">
        <f>_xlfn.XLOOKUP(Table4[[#This Row],[ProductID]], Products!A:A,Products!B:B, "Not Found")</f>
        <v>Present Television</v>
      </c>
      <c r="N917" t="str">
        <f>TEXT(Table4[[#This Row],[Date]], "mmm")</f>
        <v>Jun</v>
      </c>
      <c r="O917" t="str">
        <f>TEXT(Table4[[#This Row],[Date]], "yyyy")</f>
        <v>2025</v>
      </c>
      <c r="P917" t="str">
        <f>_xlfn.XLOOKUP(Table4[[#This Row],[ProductID]],Products!A:A,Products!C:C, "Not Found")</f>
        <v>Electronics</v>
      </c>
      <c r="Q917" t="str">
        <f>_xlfn.XLOOKUP(Table4[[#This Row],[ProductID]],Products!A:A,Products!D:D,"Not Found")</f>
        <v>Television</v>
      </c>
      <c r="R917">
        <f>_xlfn.XLOOKUP(Table4[[#This Row],[ProductID]],Products!A:A,Products!E:E,"Not Found")</f>
        <v>1635.01</v>
      </c>
      <c r="S917">
        <f>_xlfn.XLOOKUP(Table4[[#This Row],[ProductID]],Products!A:A,Products!F:F, "Not Found")</f>
        <v>1043.29</v>
      </c>
      <c r="T917" t="str">
        <f>_xlfn.XLOOKUP(Table4[[#This Row],[CustomerID]],Customers!A:A,Customers!D:D, "Not Found")</f>
        <v>F</v>
      </c>
      <c r="U917" s="6">
        <f>_xlfn.XLOOKUP(Table4[[#This Row],[CustomerID]],Customers!A:A,Customers!E:E, "Not Found")</f>
        <v>28708</v>
      </c>
      <c r="V917">
        <f ca="1">DATEDIF(Table4[[#This Row],[CustomerBirthday]], TODAY(), "Y")</f>
        <v>47</v>
      </c>
      <c r="W917" t="str" cm="1">
        <f t="array" aca="1" ref="W917" ca="1">_xlfn.IFS(Table4[[#This Row],[Age]]&lt;25, "Under 25",Table4[[#This Row],[Age]]=34, "25-34", Table4[[#This Row],[Age]]&lt;=49, "35-49", Table4[[#This Row],[Age]]&lt;=64, "50-64", Table4[[#This Row],[Age]]&gt;=65, "65+")</f>
        <v>35-49</v>
      </c>
      <c r="X917" t="str">
        <f>_xlfn.XLOOKUP(Table4[[#This Row],[StoreID]],Stores!A:A,Stores!B:B, "Not found")</f>
        <v>MegaMart Jimenezborough</v>
      </c>
      <c r="Y917" t="str">
        <f>_xlfn.XLOOKUP(Table4[[#This Row],[StoreID]],Stores!A:A,Stores!C:C, "Not Found")</f>
        <v>Jimenezborough</v>
      </c>
      <c r="Z917" t="str">
        <f>_xlfn.XLOOKUP(Table4[[#This Row],[StoreID]],Stores!A:A,Stores!D:D, "Not Found")</f>
        <v>South</v>
      </c>
    </row>
    <row r="918" spans="1:26">
      <c r="A918" t="s">
        <v>1784</v>
      </c>
      <c r="B918" s="1">
        <v>45354</v>
      </c>
      <c r="C918" t="s">
        <v>109</v>
      </c>
      <c r="D918" t="s">
        <v>812</v>
      </c>
      <c r="E918" t="s">
        <v>839</v>
      </c>
      <c r="F918">
        <v>5</v>
      </c>
      <c r="G918">
        <v>0.05</v>
      </c>
      <c r="H918" t="s">
        <v>875</v>
      </c>
      <c r="I918" s="4">
        <f>Table4[[#This Row],[Quantity]]*Table4[[#This Row],[UnitPrice]]</f>
        <v>2822.1</v>
      </c>
      <c r="J918" s="4">
        <f>Table4[[#This Row],[Gross Revenue]]*(1-Table4[[#This Row],[Discount]])</f>
        <v>2680.9949999999999</v>
      </c>
      <c r="K918" s="4">
        <f>Table4[[#This Row],[Quantity]]*Table4[[#This Row],[CostPrice]]</f>
        <v>1469.8</v>
      </c>
      <c r="L918" s="4">
        <f>Table4[[#This Row],[Net Revenue]]-Table4[[#This Row],[Total Cost]]</f>
        <v>1211.1949999999999</v>
      </c>
      <c r="M918" t="str">
        <f>_xlfn.XLOOKUP(Table4[[#This Row],[ProductID]], Products!A:A,Products!B:B, "Not Found")</f>
        <v>Soon Accessories</v>
      </c>
      <c r="N918" t="str">
        <f>TEXT(Table4[[#This Row],[Date]], "mmm")</f>
        <v>Mar</v>
      </c>
      <c r="O918" t="str">
        <f>TEXT(Table4[[#This Row],[Date]], "yyyy")</f>
        <v>2024</v>
      </c>
      <c r="P918" t="str">
        <f>_xlfn.XLOOKUP(Table4[[#This Row],[ProductID]],Products!A:A,Products!C:C, "Not Found")</f>
        <v>Fashion</v>
      </c>
      <c r="Q918" t="str">
        <f>_xlfn.XLOOKUP(Table4[[#This Row],[ProductID]],Products!A:A,Products!D:D,"Not Found")</f>
        <v>Accessories</v>
      </c>
      <c r="R918">
        <f>_xlfn.XLOOKUP(Table4[[#This Row],[ProductID]],Products!A:A,Products!E:E,"Not Found")</f>
        <v>564.41999999999996</v>
      </c>
      <c r="S918">
        <f>_xlfn.XLOOKUP(Table4[[#This Row],[ProductID]],Products!A:A,Products!F:F, "Not Found")</f>
        <v>293.95999999999998</v>
      </c>
      <c r="T918" t="str">
        <f>_xlfn.XLOOKUP(Table4[[#This Row],[CustomerID]],Customers!A:A,Customers!D:D, "Not Found")</f>
        <v>M</v>
      </c>
      <c r="U918" s="6">
        <f>_xlfn.XLOOKUP(Table4[[#This Row],[CustomerID]],Customers!A:A,Customers!E:E, "Not Found")</f>
        <v>21586</v>
      </c>
      <c r="V918">
        <f ca="1">DATEDIF(Table4[[#This Row],[CustomerBirthday]], TODAY(), "Y")</f>
        <v>67</v>
      </c>
      <c r="W918" t="str" cm="1">
        <f t="array" aca="1" ref="W918" ca="1">_xlfn.IFS(Table4[[#This Row],[Age]]&lt;25, "Under 25",Table4[[#This Row],[Age]]=34, "25-34", Table4[[#This Row],[Age]]&lt;=49, "35-49", Table4[[#This Row],[Age]]&lt;=64, "50-64", Table4[[#This Row],[Age]]&gt;=65, "65+")</f>
        <v>65+</v>
      </c>
      <c r="X918" t="str">
        <f>_xlfn.XLOOKUP(Table4[[#This Row],[StoreID]],Stores!A:A,Stores!B:B, "Not found")</f>
        <v>MegaMart New Michele</v>
      </c>
      <c r="Y918" t="str">
        <f>_xlfn.XLOOKUP(Table4[[#This Row],[StoreID]],Stores!A:A,Stores!C:C, "Not Found")</f>
        <v>New Michele</v>
      </c>
      <c r="Z918" t="str">
        <f>_xlfn.XLOOKUP(Table4[[#This Row],[StoreID]],Stores!A:A,Stores!D:D, "Not Found")</f>
        <v>West</v>
      </c>
    </row>
    <row r="919" spans="1:26">
      <c r="A919" t="s">
        <v>1785</v>
      </c>
      <c r="B919" s="1">
        <v>45717</v>
      </c>
      <c r="C919" t="s">
        <v>599</v>
      </c>
      <c r="D919" t="s">
        <v>774</v>
      </c>
      <c r="E919" t="s">
        <v>842</v>
      </c>
      <c r="F919">
        <v>3</v>
      </c>
      <c r="G919">
        <v>0.05</v>
      </c>
      <c r="H919" t="s">
        <v>871</v>
      </c>
      <c r="I919" s="4">
        <f>Table4[[#This Row],[Quantity]]*Table4[[#This Row],[UnitPrice]]</f>
        <v>4462.2300000000005</v>
      </c>
      <c r="J919" s="4">
        <f>Table4[[#This Row],[Gross Revenue]]*(1-Table4[[#This Row],[Discount]])</f>
        <v>4239.1185000000005</v>
      </c>
      <c r="K919" s="4">
        <f>Table4[[#This Row],[Quantity]]*Table4[[#This Row],[CostPrice]]</f>
        <v>2439.21</v>
      </c>
      <c r="L919" s="4">
        <f>Table4[[#This Row],[Net Revenue]]-Table4[[#This Row],[Total Cost]]</f>
        <v>1799.9085000000005</v>
      </c>
      <c r="M919" t="str">
        <f>_xlfn.XLOOKUP(Table4[[#This Row],[ProductID]], Products!A:A,Products!B:B, "Not Found")</f>
        <v>Him Smartphone</v>
      </c>
      <c r="N919" t="str">
        <f>TEXT(Table4[[#This Row],[Date]], "mmm")</f>
        <v>Mar</v>
      </c>
      <c r="O919" t="str">
        <f>TEXT(Table4[[#This Row],[Date]], "yyyy")</f>
        <v>2025</v>
      </c>
      <c r="P919" t="str">
        <f>_xlfn.XLOOKUP(Table4[[#This Row],[ProductID]],Products!A:A,Products!C:C, "Not Found")</f>
        <v>Electronics</v>
      </c>
      <c r="Q919" t="str">
        <f>_xlfn.XLOOKUP(Table4[[#This Row],[ProductID]],Products!A:A,Products!D:D,"Not Found")</f>
        <v>Smartphone</v>
      </c>
      <c r="R919">
        <f>_xlfn.XLOOKUP(Table4[[#This Row],[ProductID]],Products!A:A,Products!E:E,"Not Found")</f>
        <v>1487.41</v>
      </c>
      <c r="S919">
        <f>_xlfn.XLOOKUP(Table4[[#This Row],[ProductID]],Products!A:A,Products!F:F, "Not Found")</f>
        <v>813.07</v>
      </c>
      <c r="T919" t="str">
        <f>_xlfn.XLOOKUP(Table4[[#This Row],[CustomerID]],Customers!A:A,Customers!D:D, "Not Found")</f>
        <v>M</v>
      </c>
      <c r="U919" s="6">
        <f>_xlfn.XLOOKUP(Table4[[#This Row],[CustomerID]],Customers!A:A,Customers!E:E, "Not Found")</f>
        <v>25414</v>
      </c>
      <c r="V919">
        <f ca="1">DATEDIF(Table4[[#This Row],[CustomerBirthday]], TODAY(), "Y")</f>
        <v>56</v>
      </c>
      <c r="W919" t="str" cm="1">
        <f t="array" aca="1" ref="W919" ca="1">_xlfn.IFS(Table4[[#This Row],[Age]]&lt;25, "Under 25",Table4[[#This Row],[Age]]=34, "25-34", Table4[[#This Row],[Age]]&lt;=49, "35-49", Table4[[#This Row],[Age]]&lt;=64, "50-64", Table4[[#This Row],[Age]]&gt;=65, "65+")</f>
        <v>50-64</v>
      </c>
      <c r="X919" t="str">
        <f>_xlfn.XLOOKUP(Table4[[#This Row],[StoreID]],Stores!A:A,Stores!B:B, "Not found")</f>
        <v>MegaMart Brianahaven</v>
      </c>
      <c r="Y919" t="str">
        <f>_xlfn.XLOOKUP(Table4[[#This Row],[StoreID]],Stores!A:A,Stores!C:C, "Not Found")</f>
        <v>Brianahaven</v>
      </c>
      <c r="Z919" t="str">
        <f>_xlfn.XLOOKUP(Table4[[#This Row],[StoreID]],Stores!A:A,Stores!D:D, "Not Found")</f>
        <v>North</v>
      </c>
    </row>
    <row r="920" spans="1:26">
      <c r="A920" t="s">
        <v>1786</v>
      </c>
      <c r="B920" s="1">
        <v>45636</v>
      </c>
      <c r="C920" t="s">
        <v>666</v>
      </c>
      <c r="D920" t="s">
        <v>778</v>
      </c>
      <c r="E920" t="s">
        <v>839</v>
      </c>
      <c r="F920">
        <v>4</v>
      </c>
      <c r="G920">
        <v>0.05</v>
      </c>
      <c r="H920" t="s">
        <v>871</v>
      </c>
      <c r="I920" s="4">
        <f>Table4[[#This Row],[Quantity]]*Table4[[#This Row],[UnitPrice]]</f>
        <v>4063.04</v>
      </c>
      <c r="J920" s="4">
        <f>Table4[[#This Row],[Gross Revenue]]*(1-Table4[[#This Row],[Discount]])</f>
        <v>3859.8879999999999</v>
      </c>
      <c r="K920" s="4">
        <f>Table4[[#This Row],[Quantity]]*Table4[[#This Row],[CostPrice]]</f>
        <v>2337.6</v>
      </c>
      <c r="L920" s="4">
        <f>Table4[[#This Row],[Net Revenue]]-Table4[[#This Row],[Total Cost]]</f>
        <v>1522.288</v>
      </c>
      <c r="M920" t="str">
        <f>_xlfn.XLOOKUP(Table4[[#This Row],[ProductID]], Products!A:A,Products!B:B, "Not Found")</f>
        <v>Behavior Dairy</v>
      </c>
      <c r="N920" t="str">
        <f>TEXT(Table4[[#This Row],[Date]], "mmm")</f>
        <v>Dec</v>
      </c>
      <c r="O920" t="str">
        <f>TEXT(Table4[[#This Row],[Date]], "yyyy")</f>
        <v>2024</v>
      </c>
      <c r="P920" t="str">
        <f>_xlfn.XLOOKUP(Table4[[#This Row],[ProductID]],Products!A:A,Products!C:C, "Not Found")</f>
        <v>Groceries</v>
      </c>
      <c r="Q920" t="str">
        <f>_xlfn.XLOOKUP(Table4[[#This Row],[ProductID]],Products!A:A,Products!D:D,"Not Found")</f>
        <v>Dairy</v>
      </c>
      <c r="R920">
        <f>_xlfn.XLOOKUP(Table4[[#This Row],[ProductID]],Products!A:A,Products!E:E,"Not Found")</f>
        <v>1015.76</v>
      </c>
      <c r="S920">
        <f>_xlfn.XLOOKUP(Table4[[#This Row],[ProductID]],Products!A:A,Products!F:F, "Not Found")</f>
        <v>584.4</v>
      </c>
      <c r="T920" t="str">
        <f>_xlfn.XLOOKUP(Table4[[#This Row],[CustomerID]],Customers!A:A,Customers!D:D, "Not Found")</f>
        <v>M</v>
      </c>
      <c r="U920" s="6">
        <f>_xlfn.XLOOKUP(Table4[[#This Row],[CustomerID]],Customers!A:A,Customers!E:E, "Not Found")</f>
        <v>24326</v>
      </c>
      <c r="V920">
        <f ca="1">DATEDIF(Table4[[#This Row],[CustomerBirthday]], TODAY(), "Y")</f>
        <v>59</v>
      </c>
      <c r="W920" t="str" cm="1">
        <f t="array" aca="1" ref="W920" ca="1">_xlfn.IFS(Table4[[#This Row],[Age]]&lt;25, "Under 25",Table4[[#This Row],[Age]]=34, "25-34", Table4[[#This Row],[Age]]&lt;=49, "35-49", Table4[[#This Row],[Age]]&lt;=64, "50-64", Table4[[#This Row],[Age]]&gt;=65, "65+")</f>
        <v>50-64</v>
      </c>
      <c r="X920" t="str">
        <f>_xlfn.XLOOKUP(Table4[[#This Row],[StoreID]],Stores!A:A,Stores!B:B, "Not found")</f>
        <v>MegaMart New Michele</v>
      </c>
      <c r="Y920" t="str">
        <f>_xlfn.XLOOKUP(Table4[[#This Row],[StoreID]],Stores!A:A,Stores!C:C, "Not Found")</f>
        <v>New Michele</v>
      </c>
      <c r="Z920" t="str">
        <f>_xlfn.XLOOKUP(Table4[[#This Row],[StoreID]],Stores!A:A,Stores!D:D, "Not Found")</f>
        <v>West</v>
      </c>
    </row>
    <row r="921" spans="1:26">
      <c r="A921" t="s">
        <v>1787</v>
      </c>
      <c r="B921" s="1">
        <v>45726</v>
      </c>
      <c r="C921" t="s">
        <v>494</v>
      </c>
      <c r="D921" t="s">
        <v>804</v>
      </c>
      <c r="E921" t="s">
        <v>835</v>
      </c>
      <c r="F921">
        <v>1</v>
      </c>
      <c r="G921">
        <v>0</v>
      </c>
      <c r="H921" t="s">
        <v>865</v>
      </c>
      <c r="I921" s="4">
        <f>Table4[[#This Row],[Quantity]]*Table4[[#This Row],[UnitPrice]]</f>
        <v>540.94000000000005</v>
      </c>
      <c r="J921" s="4">
        <f>Table4[[#This Row],[Gross Revenue]]*(1-Table4[[#This Row],[Discount]])</f>
        <v>540.94000000000005</v>
      </c>
      <c r="K921" s="4">
        <f>Table4[[#This Row],[Quantity]]*Table4[[#This Row],[CostPrice]]</f>
        <v>398.25</v>
      </c>
      <c r="L921" s="4">
        <f>Table4[[#This Row],[Net Revenue]]-Table4[[#This Row],[Total Cost]]</f>
        <v>142.69000000000005</v>
      </c>
      <c r="M921" t="str">
        <f>_xlfn.XLOOKUP(Table4[[#This Row],[ProductID]], Products!A:A,Products!B:B, "Not Found")</f>
        <v>Church Clothing</v>
      </c>
      <c r="N921" t="str">
        <f>TEXT(Table4[[#This Row],[Date]], "mmm")</f>
        <v>Mar</v>
      </c>
      <c r="O921" t="str">
        <f>TEXT(Table4[[#This Row],[Date]], "yyyy")</f>
        <v>2025</v>
      </c>
      <c r="P921" t="str">
        <f>_xlfn.XLOOKUP(Table4[[#This Row],[ProductID]],Products!A:A,Products!C:C, "Not Found")</f>
        <v>Fashion</v>
      </c>
      <c r="Q921" t="str">
        <f>_xlfn.XLOOKUP(Table4[[#This Row],[ProductID]],Products!A:A,Products!D:D,"Not Found")</f>
        <v>Clothing</v>
      </c>
      <c r="R921">
        <f>_xlfn.XLOOKUP(Table4[[#This Row],[ProductID]],Products!A:A,Products!E:E,"Not Found")</f>
        <v>540.94000000000005</v>
      </c>
      <c r="S921">
        <f>_xlfn.XLOOKUP(Table4[[#This Row],[ProductID]],Products!A:A,Products!F:F, "Not Found")</f>
        <v>398.25</v>
      </c>
      <c r="T921" t="str">
        <f>_xlfn.XLOOKUP(Table4[[#This Row],[CustomerID]],Customers!A:A,Customers!D:D, "Not Found")</f>
        <v>M</v>
      </c>
      <c r="U921" s="6">
        <f>_xlfn.XLOOKUP(Table4[[#This Row],[CustomerID]],Customers!A:A,Customers!E:E, "Not Found")</f>
        <v>31478</v>
      </c>
      <c r="V921">
        <f ca="1">DATEDIF(Table4[[#This Row],[CustomerBirthday]], TODAY(), "Y")</f>
        <v>40</v>
      </c>
      <c r="W921" t="str" cm="1">
        <f t="array" aca="1" ref="W921" ca="1">_xlfn.IFS(Table4[[#This Row],[Age]]&lt;25, "Under 25",Table4[[#This Row],[Age]]=34, "25-34", Table4[[#This Row],[Age]]&lt;=49, "35-49", Table4[[#This Row],[Age]]&lt;=64, "50-64", Table4[[#This Row],[Age]]&gt;=65, "65+")</f>
        <v>35-49</v>
      </c>
      <c r="X921" t="str">
        <f>_xlfn.XLOOKUP(Table4[[#This Row],[StoreID]],Stores!A:A,Stores!B:B, "Not found")</f>
        <v>MegaMart Peckmouth</v>
      </c>
      <c r="Y921" t="str">
        <f>_xlfn.XLOOKUP(Table4[[#This Row],[StoreID]],Stores!A:A,Stores!C:C, "Not Found")</f>
        <v>Peckmouth</v>
      </c>
      <c r="Z921" t="str">
        <f>_xlfn.XLOOKUP(Table4[[#This Row],[StoreID]],Stores!A:A,Stores!D:D, "Not Found")</f>
        <v>East</v>
      </c>
    </row>
    <row r="922" spans="1:26">
      <c r="A922" t="s">
        <v>1788</v>
      </c>
      <c r="B922" s="1">
        <v>45748</v>
      </c>
      <c r="C922" t="s">
        <v>317</v>
      </c>
      <c r="D922" t="s">
        <v>796</v>
      </c>
      <c r="E922" t="s">
        <v>842</v>
      </c>
      <c r="F922">
        <v>4</v>
      </c>
      <c r="G922">
        <v>0.1</v>
      </c>
      <c r="H922" t="s">
        <v>868</v>
      </c>
      <c r="I922" s="4">
        <f>Table4[[#This Row],[Quantity]]*Table4[[#This Row],[UnitPrice]]</f>
        <v>6249.72</v>
      </c>
      <c r="J922" s="4">
        <f>Table4[[#This Row],[Gross Revenue]]*(1-Table4[[#This Row],[Discount]])</f>
        <v>5624.7480000000005</v>
      </c>
      <c r="K922" s="4">
        <f>Table4[[#This Row],[Quantity]]*Table4[[#This Row],[CostPrice]]</f>
        <v>4782.5200000000004</v>
      </c>
      <c r="L922" s="4">
        <f>Table4[[#This Row],[Net Revenue]]-Table4[[#This Row],[Total Cost]]</f>
        <v>842.22800000000007</v>
      </c>
      <c r="M922" t="str">
        <f>_xlfn.XLOOKUP(Table4[[#This Row],[ProductID]], Products!A:A,Products!B:B, "Not Found")</f>
        <v>Chair Laptop</v>
      </c>
      <c r="N922" t="str">
        <f>TEXT(Table4[[#This Row],[Date]], "mmm")</f>
        <v>Apr</v>
      </c>
      <c r="O922" t="str">
        <f>TEXT(Table4[[#This Row],[Date]], "yyyy")</f>
        <v>2025</v>
      </c>
      <c r="P922" t="str">
        <f>_xlfn.XLOOKUP(Table4[[#This Row],[ProductID]],Products!A:A,Products!C:C, "Not Found")</f>
        <v>Electronics</v>
      </c>
      <c r="Q922" t="str">
        <f>_xlfn.XLOOKUP(Table4[[#This Row],[ProductID]],Products!A:A,Products!D:D,"Not Found")</f>
        <v>Laptop</v>
      </c>
      <c r="R922">
        <f>_xlfn.XLOOKUP(Table4[[#This Row],[ProductID]],Products!A:A,Products!E:E,"Not Found")</f>
        <v>1562.43</v>
      </c>
      <c r="S922">
        <f>_xlfn.XLOOKUP(Table4[[#This Row],[ProductID]],Products!A:A,Products!F:F, "Not Found")</f>
        <v>1195.6300000000001</v>
      </c>
      <c r="T922" t="str">
        <f>_xlfn.XLOOKUP(Table4[[#This Row],[CustomerID]],Customers!A:A,Customers!D:D, "Not Found")</f>
        <v>M</v>
      </c>
      <c r="U922" s="6">
        <f>_xlfn.XLOOKUP(Table4[[#This Row],[CustomerID]],Customers!A:A,Customers!E:E, "Not Found")</f>
        <v>26377</v>
      </c>
      <c r="V922">
        <f ca="1">DATEDIF(Table4[[#This Row],[CustomerBirthday]], TODAY(), "Y")</f>
        <v>54</v>
      </c>
      <c r="W922" t="str" cm="1">
        <f t="array" aca="1" ref="W922" ca="1">_xlfn.IFS(Table4[[#This Row],[Age]]&lt;25, "Under 25",Table4[[#This Row],[Age]]=34, "25-34", Table4[[#This Row],[Age]]&lt;=49, "35-49", Table4[[#This Row],[Age]]&lt;=64, "50-64", Table4[[#This Row],[Age]]&gt;=65, "65+")</f>
        <v>50-64</v>
      </c>
      <c r="X922" t="str">
        <f>_xlfn.XLOOKUP(Table4[[#This Row],[StoreID]],Stores!A:A,Stores!B:B, "Not found")</f>
        <v>MegaMart Brianahaven</v>
      </c>
      <c r="Y922" t="str">
        <f>_xlfn.XLOOKUP(Table4[[#This Row],[StoreID]],Stores!A:A,Stores!C:C, "Not Found")</f>
        <v>Brianahaven</v>
      </c>
      <c r="Z922" t="str">
        <f>_xlfn.XLOOKUP(Table4[[#This Row],[StoreID]],Stores!A:A,Stores!D:D, "Not Found")</f>
        <v>North</v>
      </c>
    </row>
    <row r="923" spans="1:26">
      <c r="A923" t="s">
        <v>1789</v>
      </c>
      <c r="B923" s="1">
        <v>45711</v>
      </c>
      <c r="C923" t="s">
        <v>137</v>
      </c>
      <c r="D923" t="s">
        <v>774</v>
      </c>
      <c r="E923" t="s">
        <v>846</v>
      </c>
      <c r="F923">
        <v>2</v>
      </c>
      <c r="G923">
        <v>0.15</v>
      </c>
      <c r="H923" t="s">
        <v>868</v>
      </c>
      <c r="I923" s="4">
        <f>Table4[[#This Row],[Quantity]]*Table4[[#This Row],[UnitPrice]]</f>
        <v>2974.82</v>
      </c>
      <c r="J923" s="4">
        <f>Table4[[#This Row],[Gross Revenue]]*(1-Table4[[#This Row],[Discount]])</f>
        <v>2528.5970000000002</v>
      </c>
      <c r="K923" s="4">
        <f>Table4[[#This Row],[Quantity]]*Table4[[#This Row],[CostPrice]]</f>
        <v>1626.14</v>
      </c>
      <c r="L923" s="4">
        <f>Table4[[#This Row],[Net Revenue]]-Table4[[#This Row],[Total Cost]]</f>
        <v>902.45700000000011</v>
      </c>
      <c r="M923" t="str">
        <f>_xlfn.XLOOKUP(Table4[[#This Row],[ProductID]], Products!A:A,Products!B:B, "Not Found")</f>
        <v>Him Smartphone</v>
      </c>
      <c r="N923" t="str">
        <f>TEXT(Table4[[#This Row],[Date]], "mmm")</f>
        <v>Feb</v>
      </c>
      <c r="O923" t="str">
        <f>TEXT(Table4[[#This Row],[Date]], "yyyy")</f>
        <v>2025</v>
      </c>
      <c r="P923" t="str">
        <f>_xlfn.XLOOKUP(Table4[[#This Row],[ProductID]],Products!A:A,Products!C:C, "Not Found")</f>
        <v>Electronics</v>
      </c>
      <c r="Q923" t="str">
        <f>_xlfn.XLOOKUP(Table4[[#This Row],[ProductID]],Products!A:A,Products!D:D,"Not Found")</f>
        <v>Smartphone</v>
      </c>
      <c r="R923">
        <f>_xlfn.XLOOKUP(Table4[[#This Row],[ProductID]],Products!A:A,Products!E:E,"Not Found")</f>
        <v>1487.41</v>
      </c>
      <c r="S923">
        <f>_xlfn.XLOOKUP(Table4[[#This Row],[ProductID]],Products!A:A,Products!F:F, "Not Found")</f>
        <v>813.07</v>
      </c>
      <c r="T923" t="str">
        <f>_xlfn.XLOOKUP(Table4[[#This Row],[CustomerID]],Customers!A:A,Customers!D:D, "Not Found")</f>
        <v>F</v>
      </c>
      <c r="U923" s="6">
        <f>_xlfn.XLOOKUP(Table4[[#This Row],[CustomerID]],Customers!A:A,Customers!E:E, "Not Found")</f>
        <v>33347</v>
      </c>
      <c r="V923">
        <f ca="1">DATEDIF(Table4[[#This Row],[CustomerBirthday]], TODAY(), "Y")</f>
        <v>35</v>
      </c>
      <c r="W923" t="str" cm="1">
        <f t="array" aca="1" ref="W923" ca="1">_xlfn.IFS(Table4[[#This Row],[Age]]&lt;25, "Under 25",Table4[[#This Row],[Age]]=34, "25-34", Table4[[#This Row],[Age]]&lt;=49, "35-49", Table4[[#This Row],[Age]]&lt;=64, "50-64", Table4[[#This Row],[Age]]&gt;=65, "65+")</f>
        <v>35-49</v>
      </c>
      <c r="X923" t="str">
        <f>_xlfn.XLOOKUP(Table4[[#This Row],[StoreID]],Stores!A:A,Stores!B:B, "Not found")</f>
        <v>MegaMart Johnmouth</v>
      </c>
      <c r="Y923" t="str">
        <f>_xlfn.XLOOKUP(Table4[[#This Row],[StoreID]],Stores!A:A,Stores!C:C, "Not Found")</f>
        <v>Johnmouth</v>
      </c>
      <c r="Z923" t="str">
        <f>_xlfn.XLOOKUP(Table4[[#This Row],[StoreID]],Stores!A:A,Stores!D:D, "Not Found")</f>
        <v>East</v>
      </c>
    </row>
    <row r="924" spans="1:26">
      <c r="A924" t="s">
        <v>1790</v>
      </c>
      <c r="B924" s="1">
        <v>45600</v>
      </c>
      <c r="C924" t="s">
        <v>494</v>
      </c>
      <c r="D924" t="s">
        <v>747</v>
      </c>
      <c r="E924" t="s">
        <v>846</v>
      </c>
      <c r="F924">
        <v>3</v>
      </c>
      <c r="G924">
        <v>0.1</v>
      </c>
      <c r="H924" t="s">
        <v>868</v>
      </c>
      <c r="I924" s="4">
        <f>Table4[[#This Row],[Quantity]]*Table4[[#This Row],[UnitPrice]]</f>
        <v>3404.3999999999996</v>
      </c>
      <c r="J924" s="4">
        <f>Table4[[#This Row],[Gross Revenue]]*(1-Table4[[#This Row],[Discount]])</f>
        <v>3063.9599999999996</v>
      </c>
      <c r="K924" s="4">
        <f>Table4[[#This Row],[Quantity]]*Table4[[#This Row],[CostPrice]]</f>
        <v>2025.3000000000002</v>
      </c>
      <c r="L924" s="4">
        <f>Table4[[#This Row],[Net Revenue]]-Table4[[#This Row],[Total Cost]]</f>
        <v>1038.6599999999994</v>
      </c>
      <c r="M924" t="str">
        <f>_xlfn.XLOOKUP(Table4[[#This Row],[ProductID]], Products!A:A,Products!B:B, "Not Found")</f>
        <v>World Watches</v>
      </c>
      <c r="N924" t="str">
        <f>TEXT(Table4[[#This Row],[Date]], "mmm")</f>
        <v>Nov</v>
      </c>
      <c r="O924" t="str">
        <f>TEXT(Table4[[#This Row],[Date]], "yyyy")</f>
        <v>2024</v>
      </c>
      <c r="P924" t="str">
        <f>_xlfn.XLOOKUP(Table4[[#This Row],[ProductID]],Products!A:A,Products!C:C, "Not Found")</f>
        <v>Fashion</v>
      </c>
      <c r="Q924" t="str">
        <f>_xlfn.XLOOKUP(Table4[[#This Row],[ProductID]],Products!A:A,Products!D:D,"Not Found")</f>
        <v>Watches</v>
      </c>
      <c r="R924">
        <f>_xlfn.XLOOKUP(Table4[[#This Row],[ProductID]],Products!A:A,Products!E:E,"Not Found")</f>
        <v>1134.8</v>
      </c>
      <c r="S924">
        <f>_xlfn.XLOOKUP(Table4[[#This Row],[ProductID]],Products!A:A,Products!F:F, "Not Found")</f>
        <v>675.1</v>
      </c>
      <c r="T924" t="str">
        <f>_xlfn.XLOOKUP(Table4[[#This Row],[CustomerID]],Customers!A:A,Customers!D:D, "Not Found")</f>
        <v>M</v>
      </c>
      <c r="U924" s="6">
        <f>_xlfn.XLOOKUP(Table4[[#This Row],[CustomerID]],Customers!A:A,Customers!E:E, "Not Found")</f>
        <v>31478</v>
      </c>
      <c r="V924">
        <f ca="1">DATEDIF(Table4[[#This Row],[CustomerBirthday]], TODAY(), "Y")</f>
        <v>40</v>
      </c>
      <c r="W924" t="str" cm="1">
        <f t="array" aca="1" ref="W924" ca="1">_xlfn.IFS(Table4[[#This Row],[Age]]&lt;25, "Under 25",Table4[[#This Row],[Age]]=34, "25-34", Table4[[#This Row],[Age]]&lt;=49, "35-49", Table4[[#This Row],[Age]]&lt;=64, "50-64", Table4[[#This Row],[Age]]&gt;=65, "65+")</f>
        <v>35-49</v>
      </c>
      <c r="X924" t="str">
        <f>_xlfn.XLOOKUP(Table4[[#This Row],[StoreID]],Stores!A:A,Stores!B:B, "Not found")</f>
        <v>MegaMart Johnmouth</v>
      </c>
      <c r="Y924" t="str">
        <f>_xlfn.XLOOKUP(Table4[[#This Row],[StoreID]],Stores!A:A,Stores!C:C, "Not Found")</f>
        <v>Johnmouth</v>
      </c>
      <c r="Z924" t="str">
        <f>_xlfn.XLOOKUP(Table4[[#This Row],[StoreID]],Stores!A:A,Stores!D:D, "Not Found")</f>
        <v>East</v>
      </c>
    </row>
    <row r="925" spans="1:26">
      <c r="A925" t="s">
        <v>1791</v>
      </c>
      <c r="B925" s="1">
        <v>45639</v>
      </c>
      <c r="C925" t="s">
        <v>505</v>
      </c>
      <c r="D925" t="s">
        <v>742</v>
      </c>
      <c r="E925" t="s">
        <v>835</v>
      </c>
      <c r="F925">
        <v>1</v>
      </c>
      <c r="G925">
        <v>0.15</v>
      </c>
      <c r="H925" t="s">
        <v>865</v>
      </c>
      <c r="I925" s="4">
        <f>Table4[[#This Row],[Quantity]]*Table4[[#This Row],[UnitPrice]]</f>
        <v>248.57</v>
      </c>
      <c r="J925" s="4">
        <f>Table4[[#This Row],[Gross Revenue]]*(1-Table4[[#This Row],[Discount]])</f>
        <v>211.28449999999998</v>
      </c>
      <c r="K925" s="4">
        <f>Table4[[#This Row],[Quantity]]*Table4[[#This Row],[CostPrice]]</f>
        <v>190.67</v>
      </c>
      <c r="L925" s="4">
        <f>Table4[[#This Row],[Net Revenue]]-Table4[[#This Row],[Total Cost]]</f>
        <v>20.614499999999992</v>
      </c>
      <c r="M925" t="str">
        <f>_xlfn.XLOOKUP(Table4[[#This Row],[ProductID]], Products!A:A,Products!B:B, "Not Found")</f>
        <v>Either Headphones</v>
      </c>
      <c r="N925" t="str">
        <f>TEXT(Table4[[#This Row],[Date]], "mmm")</f>
        <v>Dec</v>
      </c>
      <c r="O925" t="str">
        <f>TEXT(Table4[[#This Row],[Date]], "yyyy")</f>
        <v>2024</v>
      </c>
      <c r="P925" t="str">
        <f>_xlfn.XLOOKUP(Table4[[#This Row],[ProductID]],Products!A:A,Products!C:C, "Not Found")</f>
        <v>Electronics</v>
      </c>
      <c r="Q925" t="str">
        <f>_xlfn.XLOOKUP(Table4[[#This Row],[ProductID]],Products!A:A,Products!D:D,"Not Found")</f>
        <v>Headphones</v>
      </c>
      <c r="R925">
        <f>_xlfn.XLOOKUP(Table4[[#This Row],[ProductID]],Products!A:A,Products!E:E,"Not Found")</f>
        <v>248.57</v>
      </c>
      <c r="S925">
        <f>_xlfn.XLOOKUP(Table4[[#This Row],[ProductID]],Products!A:A,Products!F:F, "Not Found")</f>
        <v>190.67</v>
      </c>
      <c r="T925" t="str">
        <f>_xlfn.XLOOKUP(Table4[[#This Row],[CustomerID]],Customers!A:A,Customers!D:D, "Not Found")</f>
        <v>M</v>
      </c>
      <c r="U925" s="6">
        <f>_xlfn.XLOOKUP(Table4[[#This Row],[CustomerID]],Customers!A:A,Customers!E:E, "Not Found")</f>
        <v>21996</v>
      </c>
      <c r="V925">
        <f ca="1">DATEDIF(Table4[[#This Row],[CustomerBirthday]], TODAY(), "Y")</f>
        <v>66</v>
      </c>
      <c r="W925" t="str" cm="1">
        <f t="array" aca="1" ref="W925" ca="1">_xlfn.IFS(Table4[[#This Row],[Age]]&lt;25, "Under 25",Table4[[#This Row],[Age]]=34, "25-34", Table4[[#This Row],[Age]]&lt;=49, "35-49", Table4[[#This Row],[Age]]&lt;=64, "50-64", Table4[[#This Row],[Age]]&gt;=65, "65+")</f>
        <v>65+</v>
      </c>
      <c r="X925" t="str">
        <f>_xlfn.XLOOKUP(Table4[[#This Row],[StoreID]],Stores!A:A,Stores!B:B, "Not found")</f>
        <v>MegaMart Peckmouth</v>
      </c>
      <c r="Y925" t="str">
        <f>_xlfn.XLOOKUP(Table4[[#This Row],[StoreID]],Stores!A:A,Stores!C:C, "Not Found")</f>
        <v>Peckmouth</v>
      </c>
      <c r="Z925" t="str">
        <f>_xlfn.XLOOKUP(Table4[[#This Row],[StoreID]],Stores!A:A,Stores!D:D, "Not Found")</f>
        <v>East</v>
      </c>
    </row>
    <row r="926" spans="1:26">
      <c r="A926" t="s">
        <v>1792</v>
      </c>
      <c r="B926" s="1">
        <v>45679</v>
      </c>
      <c r="C926" t="s">
        <v>355</v>
      </c>
      <c r="D926" t="s">
        <v>780</v>
      </c>
      <c r="E926" t="s">
        <v>842</v>
      </c>
      <c r="F926">
        <v>3</v>
      </c>
      <c r="G926">
        <v>0.05</v>
      </c>
      <c r="H926" t="s">
        <v>865</v>
      </c>
      <c r="I926" s="4">
        <f>Table4[[#This Row],[Quantity]]*Table4[[#This Row],[UnitPrice]]</f>
        <v>3816.69</v>
      </c>
      <c r="J926" s="4">
        <f>Table4[[#This Row],[Gross Revenue]]*(1-Table4[[#This Row],[Discount]])</f>
        <v>3625.8554999999997</v>
      </c>
      <c r="K926" s="4">
        <f>Table4[[#This Row],[Quantity]]*Table4[[#This Row],[CostPrice]]</f>
        <v>2857.95</v>
      </c>
      <c r="L926" s="4">
        <f>Table4[[#This Row],[Net Revenue]]-Table4[[#This Row],[Total Cost]]</f>
        <v>767.90549999999985</v>
      </c>
      <c r="M926" t="str">
        <f>_xlfn.XLOOKUP(Table4[[#This Row],[ProductID]], Products!A:A,Products!B:B, "Not Found")</f>
        <v>Hospital Smartphone</v>
      </c>
      <c r="N926" t="str">
        <f>TEXT(Table4[[#This Row],[Date]], "mmm")</f>
        <v>Jan</v>
      </c>
      <c r="O926" t="str">
        <f>TEXT(Table4[[#This Row],[Date]], "yyyy")</f>
        <v>2025</v>
      </c>
      <c r="P926" t="str">
        <f>_xlfn.XLOOKUP(Table4[[#This Row],[ProductID]],Products!A:A,Products!C:C, "Not Found")</f>
        <v>Electronics</v>
      </c>
      <c r="Q926" t="str">
        <f>_xlfn.XLOOKUP(Table4[[#This Row],[ProductID]],Products!A:A,Products!D:D,"Not Found")</f>
        <v>Smartphone</v>
      </c>
      <c r="R926">
        <f>_xlfn.XLOOKUP(Table4[[#This Row],[ProductID]],Products!A:A,Products!E:E,"Not Found")</f>
        <v>1272.23</v>
      </c>
      <c r="S926">
        <f>_xlfn.XLOOKUP(Table4[[#This Row],[ProductID]],Products!A:A,Products!F:F, "Not Found")</f>
        <v>952.65</v>
      </c>
      <c r="T926" t="str">
        <f>_xlfn.XLOOKUP(Table4[[#This Row],[CustomerID]],Customers!A:A,Customers!D:D, "Not Found")</f>
        <v>M</v>
      </c>
      <c r="U926" s="6">
        <f>_xlfn.XLOOKUP(Table4[[#This Row],[CustomerID]],Customers!A:A,Customers!E:E, "Not Found")</f>
        <v>22937</v>
      </c>
      <c r="V926">
        <f ca="1">DATEDIF(Table4[[#This Row],[CustomerBirthday]], TODAY(), "Y")</f>
        <v>63</v>
      </c>
      <c r="W926" t="str" cm="1">
        <f t="array" aca="1" ref="W926" ca="1">_xlfn.IFS(Table4[[#This Row],[Age]]&lt;25, "Under 25",Table4[[#This Row],[Age]]=34, "25-34", Table4[[#This Row],[Age]]&lt;=49, "35-49", Table4[[#This Row],[Age]]&lt;=64, "50-64", Table4[[#This Row],[Age]]&gt;=65, "65+")</f>
        <v>50-64</v>
      </c>
      <c r="X926" t="str">
        <f>_xlfn.XLOOKUP(Table4[[#This Row],[StoreID]],Stores!A:A,Stores!B:B, "Not found")</f>
        <v>MegaMart Brianahaven</v>
      </c>
      <c r="Y926" t="str">
        <f>_xlfn.XLOOKUP(Table4[[#This Row],[StoreID]],Stores!A:A,Stores!C:C, "Not Found")</f>
        <v>Brianahaven</v>
      </c>
      <c r="Z926" t="str">
        <f>_xlfn.XLOOKUP(Table4[[#This Row],[StoreID]],Stores!A:A,Stores!D:D, "Not Found")</f>
        <v>North</v>
      </c>
    </row>
    <row r="927" spans="1:26">
      <c r="A927" t="s">
        <v>1793</v>
      </c>
      <c r="B927" s="1">
        <v>45606</v>
      </c>
      <c r="C927" t="s">
        <v>15</v>
      </c>
      <c r="D927" t="s">
        <v>711</v>
      </c>
      <c r="E927" t="s">
        <v>831</v>
      </c>
      <c r="F927">
        <v>5</v>
      </c>
      <c r="G927">
        <v>0.05</v>
      </c>
      <c r="H927" t="s">
        <v>865</v>
      </c>
      <c r="I927" s="4">
        <f>Table4[[#This Row],[Quantity]]*Table4[[#This Row],[UnitPrice]]</f>
        <v>8368.4500000000007</v>
      </c>
      <c r="J927" s="4">
        <f>Table4[[#This Row],[Gross Revenue]]*(1-Table4[[#This Row],[Discount]])</f>
        <v>7950.0275000000001</v>
      </c>
      <c r="K927" s="4">
        <f>Table4[[#This Row],[Quantity]]*Table4[[#This Row],[CostPrice]]</f>
        <v>6616.9000000000005</v>
      </c>
      <c r="L927" s="4">
        <f>Table4[[#This Row],[Net Revenue]]-Table4[[#This Row],[Total Cost]]</f>
        <v>1333.1274999999996</v>
      </c>
      <c r="M927" t="str">
        <f>_xlfn.XLOOKUP(Table4[[#This Row],[ProductID]], Products!A:A,Products!B:B, "Not Found")</f>
        <v>Like Camera</v>
      </c>
      <c r="N927" t="str">
        <f>TEXT(Table4[[#This Row],[Date]], "mmm")</f>
        <v>Nov</v>
      </c>
      <c r="O927" t="str">
        <f>TEXT(Table4[[#This Row],[Date]], "yyyy")</f>
        <v>2024</v>
      </c>
      <c r="P927" t="str">
        <f>_xlfn.XLOOKUP(Table4[[#This Row],[ProductID]],Products!A:A,Products!C:C, "Not Found")</f>
        <v>Electronics</v>
      </c>
      <c r="Q927" t="str">
        <f>_xlfn.XLOOKUP(Table4[[#This Row],[ProductID]],Products!A:A,Products!D:D,"Not Found")</f>
        <v>Camera</v>
      </c>
      <c r="R927">
        <f>_xlfn.XLOOKUP(Table4[[#This Row],[ProductID]],Products!A:A,Products!E:E,"Not Found")</f>
        <v>1673.69</v>
      </c>
      <c r="S927">
        <f>_xlfn.XLOOKUP(Table4[[#This Row],[ProductID]],Products!A:A,Products!F:F, "Not Found")</f>
        <v>1323.38</v>
      </c>
      <c r="T927" t="str">
        <f>_xlfn.XLOOKUP(Table4[[#This Row],[CustomerID]],Customers!A:A,Customers!D:D, "Not Found")</f>
        <v>F</v>
      </c>
      <c r="U927" s="6">
        <f>_xlfn.XLOOKUP(Table4[[#This Row],[CustomerID]],Customers!A:A,Customers!E:E, "Not Found")</f>
        <v>38461</v>
      </c>
      <c r="V927">
        <f ca="1">DATEDIF(Table4[[#This Row],[CustomerBirthday]], TODAY(), "Y")</f>
        <v>21</v>
      </c>
      <c r="W927" t="str" cm="1">
        <f t="array" aca="1" ref="W927" ca="1">_xlfn.IFS(Table4[[#This Row],[Age]]&lt;25, "Under 25",Table4[[#This Row],[Age]]=34, "25-34", Table4[[#This Row],[Age]]&lt;=49, "35-49", Table4[[#This Row],[Age]]&lt;=64, "50-64", Table4[[#This Row],[Age]]&gt;=65, "65+")</f>
        <v>Under 25</v>
      </c>
      <c r="X927" t="str">
        <f>_xlfn.XLOOKUP(Table4[[#This Row],[StoreID]],Stores!A:A,Stores!B:B, "Not found")</f>
        <v>MegaMart Jimenezborough</v>
      </c>
      <c r="Y927" t="str">
        <f>_xlfn.XLOOKUP(Table4[[#This Row],[StoreID]],Stores!A:A,Stores!C:C, "Not Found")</f>
        <v>Jimenezborough</v>
      </c>
      <c r="Z927" t="str">
        <f>_xlfn.XLOOKUP(Table4[[#This Row],[StoreID]],Stores!A:A,Stores!D:D, "Not Found")</f>
        <v>South</v>
      </c>
    </row>
    <row r="928" spans="1:26">
      <c r="A928" t="s">
        <v>1794</v>
      </c>
      <c r="B928" s="1">
        <v>45704</v>
      </c>
      <c r="C928" t="s">
        <v>280</v>
      </c>
      <c r="D928" t="s">
        <v>755</v>
      </c>
      <c r="E928" t="s">
        <v>842</v>
      </c>
      <c r="F928">
        <v>5</v>
      </c>
      <c r="G928">
        <v>0</v>
      </c>
      <c r="H928" t="s">
        <v>868</v>
      </c>
      <c r="I928" s="4">
        <f>Table4[[#This Row],[Quantity]]*Table4[[#This Row],[UnitPrice]]</f>
        <v>9293.75</v>
      </c>
      <c r="J928" s="4">
        <f>Table4[[#This Row],[Gross Revenue]]*(1-Table4[[#This Row],[Discount]])</f>
        <v>9293.75</v>
      </c>
      <c r="K928" s="4">
        <f>Table4[[#This Row],[Quantity]]*Table4[[#This Row],[CostPrice]]</f>
        <v>7255.8</v>
      </c>
      <c r="L928" s="4">
        <f>Table4[[#This Row],[Net Revenue]]-Table4[[#This Row],[Total Cost]]</f>
        <v>2037.9499999999998</v>
      </c>
      <c r="M928" t="str">
        <f>_xlfn.XLOOKUP(Table4[[#This Row],[ProductID]], Products!A:A,Products!B:B, "Not Found")</f>
        <v>House Accessories</v>
      </c>
      <c r="N928" t="str">
        <f>TEXT(Table4[[#This Row],[Date]], "mmm")</f>
        <v>Feb</v>
      </c>
      <c r="O928" t="str">
        <f>TEXT(Table4[[#This Row],[Date]], "yyyy")</f>
        <v>2025</v>
      </c>
      <c r="P928" t="str">
        <f>_xlfn.XLOOKUP(Table4[[#This Row],[ProductID]],Products!A:A,Products!C:C, "Not Found")</f>
        <v>Fashion</v>
      </c>
      <c r="Q928" t="str">
        <f>_xlfn.XLOOKUP(Table4[[#This Row],[ProductID]],Products!A:A,Products!D:D,"Not Found")</f>
        <v>Accessories</v>
      </c>
      <c r="R928">
        <f>_xlfn.XLOOKUP(Table4[[#This Row],[ProductID]],Products!A:A,Products!E:E,"Not Found")</f>
        <v>1858.75</v>
      </c>
      <c r="S928">
        <f>_xlfn.XLOOKUP(Table4[[#This Row],[ProductID]],Products!A:A,Products!F:F, "Not Found")</f>
        <v>1451.16</v>
      </c>
      <c r="T928" t="str">
        <f>_xlfn.XLOOKUP(Table4[[#This Row],[CustomerID]],Customers!A:A,Customers!D:D, "Not Found")</f>
        <v>F</v>
      </c>
      <c r="U928" s="6">
        <f>_xlfn.XLOOKUP(Table4[[#This Row],[CustomerID]],Customers!A:A,Customers!E:E, "Not Found")</f>
        <v>21701</v>
      </c>
      <c r="V928">
        <f ca="1">DATEDIF(Table4[[#This Row],[CustomerBirthday]], TODAY(), "Y")</f>
        <v>67</v>
      </c>
      <c r="W928" t="str" cm="1">
        <f t="array" aca="1" ref="W928" ca="1">_xlfn.IFS(Table4[[#This Row],[Age]]&lt;25, "Under 25",Table4[[#This Row],[Age]]=34, "25-34", Table4[[#This Row],[Age]]&lt;=49, "35-49", Table4[[#This Row],[Age]]&lt;=64, "50-64", Table4[[#This Row],[Age]]&gt;=65, "65+")</f>
        <v>65+</v>
      </c>
      <c r="X928" t="str">
        <f>_xlfn.XLOOKUP(Table4[[#This Row],[StoreID]],Stores!A:A,Stores!B:B, "Not found")</f>
        <v>MegaMart Brianahaven</v>
      </c>
      <c r="Y928" t="str">
        <f>_xlfn.XLOOKUP(Table4[[#This Row],[StoreID]],Stores!A:A,Stores!C:C, "Not Found")</f>
        <v>Brianahaven</v>
      </c>
      <c r="Z928" t="str">
        <f>_xlfn.XLOOKUP(Table4[[#This Row],[StoreID]],Stores!A:A,Stores!D:D, "Not Found")</f>
        <v>North</v>
      </c>
    </row>
    <row r="929" spans="1:26">
      <c r="A929" t="s">
        <v>1795</v>
      </c>
      <c r="B929" s="1">
        <v>45204</v>
      </c>
      <c r="C929" t="s">
        <v>683</v>
      </c>
      <c r="D929" t="s">
        <v>778</v>
      </c>
      <c r="E929" t="s">
        <v>842</v>
      </c>
      <c r="F929">
        <v>3</v>
      </c>
      <c r="G929">
        <v>0</v>
      </c>
      <c r="H929" t="s">
        <v>868</v>
      </c>
      <c r="I929" s="4">
        <f>Table4[[#This Row],[Quantity]]*Table4[[#This Row],[UnitPrice]]</f>
        <v>3047.2799999999997</v>
      </c>
      <c r="J929" s="4">
        <f>Table4[[#This Row],[Gross Revenue]]*(1-Table4[[#This Row],[Discount]])</f>
        <v>3047.2799999999997</v>
      </c>
      <c r="K929" s="4">
        <f>Table4[[#This Row],[Quantity]]*Table4[[#This Row],[CostPrice]]</f>
        <v>1753.1999999999998</v>
      </c>
      <c r="L929" s="4">
        <f>Table4[[#This Row],[Net Revenue]]-Table4[[#This Row],[Total Cost]]</f>
        <v>1294.08</v>
      </c>
      <c r="M929" t="str">
        <f>_xlfn.XLOOKUP(Table4[[#This Row],[ProductID]], Products!A:A,Products!B:B, "Not Found")</f>
        <v>Behavior Dairy</v>
      </c>
      <c r="N929" t="str">
        <f>TEXT(Table4[[#This Row],[Date]], "mmm")</f>
        <v>Oct</v>
      </c>
      <c r="O929" t="str">
        <f>TEXT(Table4[[#This Row],[Date]], "yyyy")</f>
        <v>2023</v>
      </c>
      <c r="P929" t="str">
        <f>_xlfn.XLOOKUP(Table4[[#This Row],[ProductID]],Products!A:A,Products!C:C, "Not Found")</f>
        <v>Groceries</v>
      </c>
      <c r="Q929" t="str">
        <f>_xlfn.XLOOKUP(Table4[[#This Row],[ProductID]],Products!A:A,Products!D:D,"Not Found")</f>
        <v>Dairy</v>
      </c>
      <c r="R929">
        <f>_xlfn.XLOOKUP(Table4[[#This Row],[ProductID]],Products!A:A,Products!E:E,"Not Found")</f>
        <v>1015.76</v>
      </c>
      <c r="S929">
        <f>_xlfn.XLOOKUP(Table4[[#This Row],[ProductID]],Products!A:A,Products!F:F, "Not Found")</f>
        <v>584.4</v>
      </c>
      <c r="T929" t="str">
        <f>_xlfn.XLOOKUP(Table4[[#This Row],[CustomerID]],Customers!A:A,Customers!D:D, "Not Found")</f>
        <v>M</v>
      </c>
      <c r="U929" s="6">
        <f>_xlfn.XLOOKUP(Table4[[#This Row],[CustomerID]],Customers!A:A,Customers!E:E, "Not Found")</f>
        <v>36771</v>
      </c>
      <c r="V929">
        <f ca="1">DATEDIF(Table4[[#This Row],[CustomerBirthday]], TODAY(), "Y")</f>
        <v>25</v>
      </c>
      <c r="W929" t="str" cm="1">
        <f t="array" aca="1" ref="W929" ca="1">_xlfn.IFS(Table4[[#This Row],[Age]]&lt;25, "Under 25",Table4[[#This Row],[Age]]=34, "25-34", Table4[[#This Row],[Age]]&lt;=49, "35-49", Table4[[#This Row],[Age]]&lt;=64, "50-64", Table4[[#This Row],[Age]]&gt;=65, "65+")</f>
        <v>35-49</v>
      </c>
      <c r="X929" t="str">
        <f>_xlfn.XLOOKUP(Table4[[#This Row],[StoreID]],Stores!A:A,Stores!B:B, "Not found")</f>
        <v>MegaMart Brianahaven</v>
      </c>
      <c r="Y929" t="str">
        <f>_xlfn.XLOOKUP(Table4[[#This Row],[StoreID]],Stores!A:A,Stores!C:C, "Not Found")</f>
        <v>Brianahaven</v>
      </c>
      <c r="Z929" t="str">
        <f>_xlfn.XLOOKUP(Table4[[#This Row],[StoreID]],Stores!A:A,Stores!D:D, "Not Found")</f>
        <v>North</v>
      </c>
    </row>
    <row r="930" spans="1:26">
      <c r="A930" t="s">
        <v>1796</v>
      </c>
      <c r="B930" s="1">
        <v>45493</v>
      </c>
      <c r="C930" t="s">
        <v>284</v>
      </c>
      <c r="D930" t="s">
        <v>711</v>
      </c>
      <c r="E930" t="s">
        <v>846</v>
      </c>
      <c r="F930">
        <v>2</v>
      </c>
      <c r="G930">
        <v>0</v>
      </c>
      <c r="H930" t="s">
        <v>865</v>
      </c>
      <c r="I930" s="4">
        <f>Table4[[#This Row],[Quantity]]*Table4[[#This Row],[UnitPrice]]</f>
        <v>3347.38</v>
      </c>
      <c r="J930" s="4">
        <f>Table4[[#This Row],[Gross Revenue]]*(1-Table4[[#This Row],[Discount]])</f>
        <v>3347.38</v>
      </c>
      <c r="K930" s="4">
        <f>Table4[[#This Row],[Quantity]]*Table4[[#This Row],[CostPrice]]</f>
        <v>2646.76</v>
      </c>
      <c r="L930" s="4">
        <f>Table4[[#This Row],[Net Revenue]]-Table4[[#This Row],[Total Cost]]</f>
        <v>700.61999999999989</v>
      </c>
      <c r="M930" t="str">
        <f>_xlfn.XLOOKUP(Table4[[#This Row],[ProductID]], Products!A:A,Products!B:B, "Not Found")</f>
        <v>Like Camera</v>
      </c>
      <c r="N930" t="str">
        <f>TEXT(Table4[[#This Row],[Date]], "mmm")</f>
        <v>Jul</v>
      </c>
      <c r="O930" t="str">
        <f>TEXT(Table4[[#This Row],[Date]], "yyyy")</f>
        <v>2024</v>
      </c>
      <c r="P930" t="str">
        <f>_xlfn.XLOOKUP(Table4[[#This Row],[ProductID]],Products!A:A,Products!C:C, "Not Found")</f>
        <v>Electronics</v>
      </c>
      <c r="Q930" t="str">
        <f>_xlfn.XLOOKUP(Table4[[#This Row],[ProductID]],Products!A:A,Products!D:D,"Not Found")</f>
        <v>Camera</v>
      </c>
      <c r="R930">
        <f>_xlfn.XLOOKUP(Table4[[#This Row],[ProductID]],Products!A:A,Products!E:E,"Not Found")</f>
        <v>1673.69</v>
      </c>
      <c r="S930">
        <f>_xlfn.XLOOKUP(Table4[[#This Row],[ProductID]],Products!A:A,Products!F:F, "Not Found")</f>
        <v>1323.38</v>
      </c>
      <c r="T930" t="str">
        <f>_xlfn.XLOOKUP(Table4[[#This Row],[CustomerID]],Customers!A:A,Customers!D:D, "Not Found")</f>
        <v>M</v>
      </c>
      <c r="U930" s="6">
        <f>_xlfn.XLOOKUP(Table4[[#This Row],[CustomerID]],Customers!A:A,Customers!E:E, "Not Found")</f>
        <v>19984</v>
      </c>
      <c r="V930">
        <f ca="1">DATEDIF(Table4[[#This Row],[CustomerBirthday]], TODAY(), "Y")</f>
        <v>71</v>
      </c>
      <c r="W930" t="str" cm="1">
        <f t="array" aca="1" ref="W930" ca="1">_xlfn.IFS(Table4[[#This Row],[Age]]&lt;25, "Under 25",Table4[[#This Row],[Age]]=34, "25-34", Table4[[#This Row],[Age]]&lt;=49, "35-49", Table4[[#This Row],[Age]]&lt;=64, "50-64", Table4[[#This Row],[Age]]&gt;=65, "65+")</f>
        <v>65+</v>
      </c>
      <c r="X930" t="str">
        <f>_xlfn.XLOOKUP(Table4[[#This Row],[StoreID]],Stores!A:A,Stores!B:B, "Not found")</f>
        <v>MegaMart Johnmouth</v>
      </c>
      <c r="Y930" t="str">
        <f>_xlfn.XLOOKUP(Table4[[#This Row],[StoreID]],Stores!A:A,Stores!C:C, "Not Found")</f>
        <v>Johnmouth</v>
      </c>
      <c r="Z930" t="str">
        <f>_xlfn.XLOOKUP(Table4[[#This Row],[StoreID]],Stores!A:A,Stores!D:D, "Not Found")</f>
        <v>East</v>
      </c>
    </row>
    <row r="931" spans="1:26">
      <c r="A931" t="s">
        <v>1797</v>
      </c>
      <c r="B931" s="1">
        <v>45872</v>
      </c>
      <c r="C931" t="s">
        <v>191</v>
      </c>
      <c r="D931" t="s">
        <v>725</v>
      </c>
      <c r="E931" t="s">
        <v>842</v>
      </c>
      <c r="F931">
        <v>5</v>
      </c>
      <c r="G931">
        <v>0.15</v>
      </c>
      <c r="H931" t="s">
        <v>868</v>
      </c>
      <c r="I931" s="4">
        <f>Table4[[#This Row],[Quantity]]*Table4[[#This Row],[UnitPrice]]</f>
        <v>6981.1</v>
      </c>
      <c r="J931" s="4">
        <f>Table4[[#This Row],[Gross Revenue]]*(1-Table4[[#This Row],[Discount]])</f>
        <v>5933.9350000000004</v>
      </c>
      <c r="K931" s="4">
        <f>Table4[[#This Row],[Quantity]]*Table4[[#This Row],[CostPrice]]</f>
        <v>5020.45</v>
      </c>
      <c r="L931" s="4">
        <f>Table4[[#This Row],[Net Revenue]]-Table4[[#This Row],[Total Cost]]</f>
        <v>913.48500000000058</v>
      </c>
      <c r="M931" t="str">
        <f>_xlfn.XLOOKUP(Table4[[#This Row],[ProductID]], Products!A:A,Products!B:B, "Not Found")</f>
        <v>Knowledge Bags</v>
      </c>
      <c r="N931" t="str">
        <f>TEXT(Table4[[#This Row],[Date]], "mmm")</f>
        <v>Aug</v>
      </c>
      <c r="O931" t="str">
        <f>TEXT(Table4[[#This Row],[Date]], "yyyy")</f>
        <v>2025</v>
      </c>
      <c r="P931" t="str">
        <f>_xlfn.XLOOKUP(Table4[[#This Row],[ProductID]],Products!A:A,Products!C:C, "Not Found")</f>
        <v>Fashion</v>
      </c>
      <c r="Q931" t="str">
        <f>_xlfn.XLOOKUP(Table4[[#This Row],[ProductID]],Products!A:A,Products!D:D,"Not Found")</f>
        <v>Bags</v>
      </c>
      <c r="R931">
        <f>_xlfn.XLOOKUP(Table4[[#This Row],[ProductID]],Products!A:A,Products!E:E,"Not Found")</f>
        <v>1396.22</v>
      </c>
      <c r="S931">
        <f>_xlfn.XLOOKUP(Table4[[#This Row],[ProductID]],Products!A:A,Products!F:F, "Not Found")</f>
        <v>1004.09</v>
      </c>
      <c r="T931" t="str">
        <f>_xlfn.XLOOKUP(Table4[[#This Row],[CustomerID]],Customers!A:A,Customers!D:D, "Not Found")</f>
        <v>M</v>
      </c>
      <c r="U931" s="6">
        <f>_xlfn.XLOOKUP(Table4[[#This Row],[CustomerID]],Customers!A:A,Customers!E:E, "Not Found")</f>
        <v>35433</v>
      </c>
      <c r="V931">
        <f ca="1">DATEDIF(Table4[[#This Row],[CustomerBirthday]], TODAY(), "Y")</f>
        <v>29</v>
      </c>
      <c r="W931" t="str" cm="1">
        <f t="array" aca="1" ref="W931" ca="1">_xlfn.IFS(Table4[[#This Row],[Age]]&lt;25, "Under 25",Table4[[#This Row],[Age]]=34, "25-34", Table4[[#This Row],[Age]]&lt;=49, "35-49", Table4[[#This Row],[Age]]&lt;=64, "50-64", Table4[[#This Row],[Age]]&gt;=65, "65+")</f>
        <v>35-49</v>
      </c>
      <c r="X931" t="str">
        <f>_xlfn.XLOOKUP(Table4[[#This Row],[StoreID]],Stores!A:A,Stores!B:B, "Not found")</f>
        <v>MegaMart Brianahaven</v>
      </c>
      <c r="Y931" t="str">
        <f>_xlfn.XLOOKUP(Table4[[#This Row],[StoreID]],Stores!A:A,Stores!C:C, "Not Found")</f>
        <v>Brianahaven</v>
      </c>
      <c r="Z931" t="str">
        <f>_xlfn.XLOOKUP(Table4[[#This Row],[StoreID]],Stores!A:A,Stores!D:D, "Not Found")</f>
        <v>North</v>
      </c>
    </row>
    <row r="932" spans="1:26">
      <c r="A932" t="s">
        <v>1798</v>
      </c>
      <c r="B932" s="1">
        <v>45756</v>
      </c>
      <c r="C932" t="s">
        <v>243</v>
      </c>
      <c r="D932" t="s">
        <v>778</v>
      </c>
      <c r="E932" t="s">
        <v>835</v>
      </c>
      <c r="F932">
        <v>4</v>
      </c>
      <c r="G932">
        <v>0.15</v>
      </c>
      <c r="H932" t="s">
        <v>871</v>
      </c>
      <c r="I932" s="4">
        <f>Table4[[#This Row],[Quantity]]*Table4[[#This Row],[UnitPrice]]</f>
        <v>4063.04</v>
      </c>
      <c r="J932" s="4">
        <f>Table4[[#This Row],[Gross Revenue]]*(1-Table4[[#This Row],[Discount]])</f>
        <v>3453.5839999999998</v>
      </c>
      <c r="K932" s="4">
        <f>Table4[[#This Row],[Quantity]]*Table4[[#This Row],[CostPrice]]</f>
        <v>2337.6</v>
      </c>
      <c r="L932" s="4">
        <f>Table4[[#This Row],[Net Revenue]]-Table4[[#This Row],[Total Cost]]</f>
        <v>1115.9839999999999</v>
      </c>
      <c r="M932" t="str">
        <f>_xlfn.XLOOKUP(Table4[[#This Row],[ProductID]], Products!A:A,Products!B:B, "Not Found")</f>
        <v>Behavior Dairy</v>
      </c>
      <c r="N932" t="str">
        <f>TEXT(Table4[[#This Row],[Date]], "mmm")</f>
        <v>Apr</v>
      </c>
      <c r="O932" t="str">
        <f>TEXT(Table4[[#This Row],[Date]], "yyyy")</f>
        <v>2025</v>
      </c>
      <c r="P932" t="str">
        <f>_xlfn.XLOOKUP(Table4[[#This Row],[ProductID]],Products!A:A,Products!C:C, "Not Found")</f>
        <v>Groceries</v>
      </c>
      <c r="Q932" t="str">
        <f>_xlfn.XLOOKUP(Table4[[#This Row],[ProductID]],Products!A:A,Products!D:D,"Not Found")</f>
        <v>Dairy</v>
      </c>
      <c r="R932">
        <f>_xlfn.XLOOKUP(Table4[[#This Row],[ProductID]],Products!A:A,Products!E:E,"Not Found")</f>
        <v>1015.76</v>
      </c>
      <c r="S932">
        <f>_xlfn.XLOOKUP(Table4[[#This Row],[ProductID]],Products!A:A,Products!F:F, "Not Found")</f>
        <v>584.4</v>
      </c>
      <c r="T932" t="str">
        <f>_xlfn.XLOOKUP(Table4[[#This Row],[CustomerID]],Customers!A:A,Customers!D:D, "Not Found")</f>
        <v>F</v>
      </c>
      <c r="U932" s="6">
        <f>_xlfn.XLOOKUP(Table4[[#This Row],[CustomerID]],Customers!A:A,Customers!E:E, "Not Found")</f>
        <v>26908</v>
      </c>
      <c r="V932">
        <f ca="1">DATEDIF(Table4[[#This Row],[CustomerBirthday]], TODAY(), "Y")</f>
        <v>52</v>
      </c>
      <c r="W932" t="str" cm="1">
        <f t="array" aca="1" ref="W932" ca="1">_xlfn.IFS(Table4[[#This Row],[Age]]&lt;25, "Under 25",Table4[[#This Row],[Age]]=34, "25-34", Table4[[#This Row],[Age]]&lt;=49, "35-49", Table4[[#This Row],[Age]]&lt;=64, "50-64", Table4[[#This Row],[Age]]&gt;=65, "65+")</f>
        <v>50-64</v>
      </c>
      <c r="X932" t="str">
        <f>_xlfn.XLOOKUP(Table4[[#This Row],[StoreID]],Stores!A:A,Stores!B:B, "Not found")</f>
        <v>MegaMart Peckmouth</v>
      </c>
      <c r="Y932" t="str">
        <f>_xlfn.XLOOKUP(Table4[[#This Row],[StoreID]],Stores!A:A,Stores!C:C, "Not Found")</f>
        <v>Peckmouth</v>
      </c>
      <c r="Z932" t="str">
        <f>_xlfn.XLOOKUP(Table4[[#This Row],[StoreID]],Stores!A:A,Stores!D:D, "Not Found")</f>
        <v>East</v>
      </c>
    </row>
    <row r="933" spans="1:26">
      <c r="A933" t="s">
        <v>1799</v>
      </c>
      <c r="B933" s="1">
        <v>45894</v>
      </c>
      <c r="C933" t="s">
        <v>258</v>
      </c>
      <c r="D933" t="s">
        <v>718</v>
      </c>
      <c r="E933" t="s">
        <v>831</v>
      </c>
      <c r="F933">
        <v>4</v>
      </c>
      <c r="G933">
        <v>0.05</v>
      </c>
      <c r="H933" t="s">
        <v>865</v>
      </c>
      <c r="I933" s="4">
        <f>Table4[[#This Row],[Quantity]]*Table4[[#This Row],[UnitPrice]]</f>
        <v>1350.52</v>
      </c>
      <c r="J933" s="4">
        <f>Table4[[#This Row],[Gross Revenue]]*(1-Table4[[#This Row],[Discount]])</f>
        <v>1282.9939999999999</v>
      </c>
      <c r="K933" s="4">
        <f>Table4[[#This Row],[Quantity]]*Table4[[#This Row],[CostPrice]]</f>
        <v>676.12</v>
      </c>
      <c r="L933" s="4">
        <f>Table4[[#This Row],[Net Revenue]]-Table4[[#This Row],[Total Cost]]</f>
        <v>606.87399999999991</v>
      </c>
      <c r="M933" t="str">
        <f>_xlfn.XLOOKUP(Table4[[#This Row],[ProductID]], Products!A:A,Products!B:B, "Not Found")</f>
        <v>Here Footwear</v>
      </c>
      <c r="N933" t="str">
        <f>TEXT(Table4[[#This Row],[Date]], "mmm")</f>
        <v>Aug</v>
      </c>
      <c r="O933" t="str">
        <f>TEXT(Table4[[#This Row],[Date]], "yyyy")</f>
        <v>2025</v>
      </c>
      <c r="P933" t="str">
        <f>_xlfn.XLOOKUP(Table4[[#This Row],[ProductID]],Products!A:A,Products!C:C, "Not Found")</f>
        <v>Fashion</v>
      </c>
      <c r="Q933" t="str">
        <f>_xlfn.XLOOKUP(Table4[[#This Row],[ProductID]],Products!A:A,Products!D:D,"Not Found")</f>
        <v>Footwear</v>
      </c>
      <c r="R933">
        <f>_xlfn.XLOOKUP(Table4[[#This Row],[ProductID]],Products!A:A,Products!E:E,"Not Found")</f>
        <v>337.63</v>
      </c>
      <c r="S933">
        <f>_xlfn.XLOOKUP(Table4[[#This Row],[ProductID]],Products!A:A,Products!F:F, "Not Found")</f>
        <v>169.03</v>
      </c>
      <c r="T933" t="str">
        <f>_xlfn.XLOOKUP(Table4[[#This Row],[CustomerID]],Customers!A:A,Customers!D:D, "Not Found")</f>
        <v>F</v>
      </c>
      <c r="U933" s="6">
        <f>_xlfn.XLOOKUP(Table4[[#This Row],[CustomerID]],Customers!A:A,Customers!E:E, "Not Found")</f>
        <v>29746</v>
      </c>
      <c r="V933">
        <f ca="1">DATEDIF(Table4[[#This Row],[CustomerBirthday]], TODAY(), "Y")</f>
        <v>45</v>
      </c>
      <c r="W933" t="str" cm="1">
        <f t="array" aca="1" ref="W933" ca="1">_xlfn.IFS(Table4[[#This Row],[Age]]&lt;25, "Under 25",Table4[[#This Row],[Age]]=34, "25-34", Table4[[#This Row],[Age]]&lt;=49, "35-49", Table4[[#This Row],[Age]]&lt;=64, "50-64", Table4[[#This Row],[Age]]&gt;=65, "65+")</f>
        <v>35-49</v>
      </c>
      <c r="X933" t="str">
        <f>_xlfn.XLOOKUP(Table4[[#This Row],[StoreID]],Stores!A:A,Stores!B:B, "Not found")</f>
        <v>MegaMart Jimenezborough</v>
      </c>
      <c r="Y933" t="str">
        <f>_xlfn.XLOOKUP(Table4[[#This Row],[StoreID]],Stores!A:A,Stores!C:C, "Not Found")</f>
        <v>Jimenezborough</v>
      </c>
      <c r="Z933" t="str">
        <f>_xlfn.XLOOKUP(Table4[[#This Row],[StoreID]],Stores!A:A,Stores!D:D, "Not Found")</f>
        <v>South</v>
      </c>
    </row>
    <row r="934" spans="1:26">
      <c r="A934" t="s">
        <v>1800</v>
      </c>
      <c r="B934" s="1">
        <v>45278</v>
      </c>
      <c r="C934" t="s">
        <v>277</v>
      </c>
      <c r="D934" t="s">
        <v>753</v>
      </c>
      <c r="E934" t="s">
        <v>846</v>
      </c>
      <c r="F934">
        <v>3</v>
      </c>
      <c r="G934">
        <v>0.15</v>
      </c>
      <c r="H934" t="s">
        <v>871</v>
      </c>
      <c r="I934" s="4">
        <f>Table4[[#This Row],[Quantity]]*Table4[[#This Row],[UnitPrice]]</f>
        <v>811.34999999999991</v>
      </c>
      <c r="J934" s="4">
        <f>Table4[[#This Row],[Gross Revenue]]*(1-Table4[[#This Row],[Discount]])</f>
        <v>689.64749999999992</v>
      </c>
      <c r="K934" s="4">
        <f>Table4[[#This Row],[Quantity]]*Table4[[#This Row],[CostPrice]]</f>
        <v>562.79999999999995</v>
      </c>
      <c r="L934" s="4">
        <f>Table4[[#This Row],[Net Revenue]]-Table4[[#This Row],[Total Cost]]</f>
        <v>126.84749999999997</v>
      </c>
      <c r="M934" t="str">
        <f>_xlfn.XLOOKUP(Table4[[#This Row],[ProductID]], Products!A:A,Products!B:B, "Not Found")</f>
        <v>Whether Bags</v>
      </c>
      <c r="N934" t="str">
        <f>TEXT(Table4[[#This Row],[Date]], "mmm")</f>
        <v>Dec</v>
      </c>
      <c r="O934" t="str">
        <f>TEXT(Table4[[#This Row],[Date]], "yyyy")</f>
        <v>2023</v>
      </c>
      <c r="P934" t="str">
        <f>_xlfn.XLOOKUP(Table4[[#This Row],[ProductID]],Products!A:A,Products!C:C, "Not Found")</f>
        <v>Fashion</v>
      </c>
      <c r="Q934" t="str">
        <f>_xlfn.XLOOKUP(Table4[[#This Row],[ProductID]],Products!A:A,Products!D:D,"Not Found")</f>
        <v>Bags</v>
      </c>
      <c r="R934">
        <f>_xlfn.XLOOKUP(Table4[[#This Row],[ProductID]],Products!A:A,Products!E:E,"Not Found")</f>
        <v>270.45</v>
      </c>
      <c r="S934">
        <f>_xlfn.XLOOKUP(Table4[[#This Row],[ProductID]],Products!A:A,Products!F:F, "Not Found")</f>
        <v>187.6</v>
      </c>
      <c r="T934" t="str">
        <f>_xlfn.XLOOKUP(Table4[[#This Row],[CustomerID]],Customers!A:A,Customers!D:D, "Not Found")</f>
        <v>F</v>
      </c>
      <c r="U934" s="6">
        <f>_xlfn.XLOOKUP(Table4[[#This Row],[CustomerID]],Customers!A:A,Customers!E:E, "Not Found")</f>
        <v>23715</v>
      </c>
      <c r="V934">
        <f ca="1">DATEDIF(Table4[[#This Row],[CustomerBirthday]], TODAY(), "Y")</f>
        <v>61</v>
      </c>
      <c r="W934" t="str" cm="1">
        <f t="array" aca="1" ref="W934" ca="1">_xlfn.IFS(Table4[[#This Row],[Age]]&lt;25, "Under 25",Table4[[#This Row],[Age]]=34, "25-34", Table4[[#This Row],[Age]]&lt;=49, "35-49", Table4[[#This Row],[Age]]&lt;=64, "50-64", Table4[[#This Row],[Age]]&gt;=65, "65+")</f>
        <v>50-64</v>
      </c>
      <c r="X934" t="str">
        <f>_xlfn.XLOOKUP(Table4[[#This Row],[StoreID]],Stores!A:A,Stores!B:B, "Not found")</f>
        <v>MegaMart Johnmouth</v>
      </c>
      <c r="Y934" t="str">
        <f>_xlfn.XLOOKUP(Table4[[#This Row],[StoreID]],Stores!A:A,Stores!C:C, "Not Found")</f>
        <v>Johnmouth</v>
      </c>
      <c r="Z934" t="str">
        <f>_xlfn.XLOOKUP(Table4[[#This Row],[StoreID]],Stores!A:A,Stores!D:D, "Not Found")</f>
        <v>East</v>
      </c>
    </row>
    <row r="935" spans="1:26">
      <c r="A935" t="s">
        <v>1801</v>
      </c>
      <c r="B935" s="1">
        <v>45691</v>
      </c>
      <c r="C935" t="s">
        <v>74</v>
      </c>
      <c r="D935" t="s">
        <v>810</v>
      </c>
      <c r="E935" t="s">
        <v>835</v>
      </c>
      <c r="F935">
        <v>2</v>
      </c>
      <c r="G935">
        <v>0.1</v>
      </c>
      <c r="H935" t="s">
        <v>875</v>
      </c>
      <c r="I935" s="4">
        <f>Table4[[#This Row],[Quantity]]*Table4[[#This Row],[UnitPrice]]</f>
        <v>907.24</v>
      </c>
      <c r="J935" s="4">
        <f>Table4[[#This Row],[Gross Revenue]]*(1-Table4[[#This Row],[Discount]])</f>
        <v>816.51600000000008</v>
      </c>
      <c r="K935" s="4">
        <f>Table4[[#This Row],[Quantity]]*Table4[[#This Row],[CostPrice]]</f>
        <v>633.26</v>
      </c>
      <c r="L935" s="4">
        <f>Table4[[#This Row],[Net Revenue]]-Table4[[#This Row],[Total Cost]]</f>
        <v>183.25600000000009</v>
      </c>
      <c r="M935" t="str">
        <f>_xlfn.XLOOKUP(Table4[[#This Row],[ProductID]], Products!A:A,Products!B:B, "Not Found")</f>
        <v>Maybe Clothing</v>
      </c>
      <c r="N935" t="str">
        <f>TEXT(Table4[[#This Row],[Date]], "mmm")</f>
        <v>Feb</v>
      </c>
      <c r="O935" t="str">
        <f>TEXT(Table4[[#This Row],[Date]], "yyyy")</f>
        <v>2025</v>
      </c>
      <c r="P935" t="str">
        <f>_xlfn.XLOOKUP(Table4[[#This Row],[ProductID]],Products!A:A,Products!C:C, "Not Found")</f>
        <v>Fashion</v>
      </c>
      <c r="Q935" t="str">
        <f>_xlfn.XLOOKUP(Table4[[#This Row],[ProductID]],Products!A:A,Products!D:D,"Not Found")</f>
        <v>Clothing</v>
      </c>
      <c r="R935">
        <f>_xlfn.XLOOKUP(Table4[[#This Row],[ProductID]],Products!A:A,Products!E:E,"Not Found")</f>
        <v>453.62</v>
      </c>
      <c r="S935">
        <f>_xlfn.XLOOKUP(Table4[[#This Row],[ProductID]],Products!A:A,Products!F:F, "Not Found")</f>
        <v>316.63</v>
      </c>
      <c r="T935" t="str">
        <f>_xlfn.XLOOKUP(Table4[[#This Row],[CustomerID]],Customers!A:A,Customers!D:D, "Not Found")</f>
        <v>M</v>
      </c>
      <c r="U935" s="6">
        <f>_xlfn.XLOOKUP(Table4[[#This Row],[CustomerID]],Customers!A:A,Customers!E:E, "Not Found")</f>
        <v>34565</v>
      </c>
      <c r="V935">
        <f ca="1">DATEDIF(Table4[[#This Row],[CustomerBirthday]], TODAY(), "Y")</f>
        <v>31</v>
      </c>
      <c r="W935" t="str" cm="1">
        <f t="array" aca="1" ref="W935" ca="1">_xlfn.IFS(Table4[[#This Row],[Age]]&lt;25, "Under 25",Table4[[#This Row],[Age]]=34, "25-34", Table4[[#This Row],[Age]]&lt;=49, "35-49", Table4[[#This Row],[Age]]&lt;=64, "50-64", Table4[[#This Row],[Age]]&gt;=65, "65+")</f>
        <v>35-49</v>
      </c>
      <c r="X935" t="str">
        <f>_xlfn.XLOOKUP(Table4[[#This Row],[StoreID]],Stores!A:A,Stores!B:B, "Not found")</f>
        <v>MegaMart Peckmouth</v>
      </c>
      <c r="Y935" t="str">
        <f>_xlfn.XLOOKUP(Table4[[#This Row],[StoreID]],Stores!A:A,Stores!C:C, "Not Found")</f>
        <v>Peckmouth</v>
      </c>
      <c r="Z935" t="str">
        <f>_xlfn.XLOOKUP(Table4[[#This Row],[StoreID]],Stores!A:A,Stores!D:D, "Not Found")</f>
        <v>East</v>
      </c>
    </row>
    <row r="936" spans="1:26">
      <c r="A936" t="s">
        <v>1802</v>
      </c>
      <c r="B936" s="1">
        <v>45423</v>
      </c>
      <c r="C936" t="s">
        <v>585</v>
      </c>
      <c r="D936" t="s">
        <v>822</v>
      </c>
      <c r="E936" t="s">
        <v>842</v>
      </c>
      <c r="F936">
        <v>5</v>
      </c>
      <c r="G936">
        <v>0.15</v>
      </c>
      <c r="H936" t="s">
        <v>865</v>
      </c>
      <c r="I936" s="4">
        <f>Table4[[#This Row],[Quantity]]*Table4[[#This Row],[UnitPrice]]</f>
        <v>6081.7999999999993</v>
      </c>
      <c r="J936" s="4">
        <f>Table4[[#This Row],[Gross Revenue]]*(1-Table4[[#This Row],[Discount]])</f>
        <v>5169.5299999999988</v>
      </c>
      <c r="K936" s="4">
        <f>Table4[[#This Row],[Quantity]]*Table4[[#This Row],[CostPrice]]</f>
        <v>3974</v>
      </c>
      <c r="L936" s="4">
        <f>Table4[[#This Row],[Net Revenue]]-Table4[[#This Row],[Total Cost]]</f>
        <v>1195.5299999999988</v>
      </c>
      <c r="M936" t="str">
        <f>_xlfn.XLOOKUP(Table4[[#This Row],[ProductID]], Products!A:A,Products!B:B, "Not Found")</f>
        <v>Nor Bags</v>
      </c>
      <c r="N936" t="str">
        <f>TEXT(Table4[[#This Row],[Date]], "mmm")</f>
        <v>May</v>
      </c>
      <c r="O936" t="str">
        <f>TEXT(Table4[[#This Row],[Date]], "yyyy")</f>
        <v>2024</v>
      </c>
      <c r="P936" t="str">
        <f>_xlfn.XLOOKUP(Table4[[#This Row],[ProductID]],Products!A:A,Products!C:C, "Not Found")</f>
        <v>Fashion</v>
      </c>
      <c r="Q936" t="str">
        <f>_xlfn.XLOOKUP(Table4[[#This Row],[ProductID]],Products!A:A,Products!D:D,"Not Found")</f>
        <v>Bags</v>
      </c>
      <c r="R936">
        <f>_xlfn.XLOOKUP(Table4[[#This Row],[ProductID]],Products!A:A,Products!E:E,"Not Found")</f>
        <v>1216.3599999999999</v>
      </c>
      <c r="S936">
        <f>_xlfn.XLOOKUP(Table4[[#This Row],[ProductID]],Products!A:A,Products!F:F, "Not Found")</f>
        <v>794.8</v>
      </c>
      <c r="T936" t="str">
        <f>_xlfn.XLOOKUP(Table4[[#This Row],[CustomerID]],Customers!A:A,Customers!D:D, "Not Found")</f>
        <v>M</v>
      </c>
      <c r="U936" s="6">
        <f>_xlfn.XLOOKUP(Table4[[#This Row],[CustomerID]],Customers!A:A,Customers!E:E, "Not Found")</f>
        <v>25047</v>
      </c>
      <c r="V936">
        <f ca="1">DATEDIF(Table4[[#This Row],[CustomerBirthday]], TODAY(), "Y")</f>
        <v>57</v>
      </c>
      <c r="W936" t="str" cm="1">
        <f t="array" aca="1" ref="W936" ca="1">_xlfn.IFS(Table4[[#This Row],[Age]]&lt;25, "Under 25",Table4[[#This Row],[Age]]=34, "25-34", Table4[[#This Row],[Age]]&lt;=49, "35-49", Table4[[#This Row],[Age]]&lt;=64, "50-64", Table4[[#This Row],[Age]]&gt;=65, "65+")</f>
        <v>50-64</v>
      </c>
      <c r="X936" t="str">
        <f>_xlfn.XLOOKUP(Table4[[#This Row],[StoreID]],Stores!A:A,Stores!B:B, "Not found")</f>
        <v>MegaMart Brianahaven</v>
      </c>
      <c r="Y936" t="str">
        <f>_xlfn.XLOOKUP(Table4[[#This Row],[StoreID]],Stores!A:A,Stores!C:C, "Not Found")</f>
        <v>Brianahaven</v>
      </c>
      <c r="Z936" t="str">
        <f>_xlfn.XLOOKUP(Table4[[#This Row],[StoreID]],Stores!A:A,Stores!D:D, "Not Found")</f>
        <v>North</v>
      </c>
    </row>
    <row r="937" spans="1:26">
      <c r="A937" t="s">
        <v>1803</v>
      </c>
      <c r="B937" s="1">
        <v>45556</v>
      </c>
      <c r="C937" t="s">
        <v>636</v>
      </c>
      <c r="D937" t="s">
        <v>778</v>
      </c>
      <c r="E937" t="s">
        <v>846</v>
      </c>
      <c r="F937">
        <v>4</v>
      </c>
      <c r="G937">
        <v>0.05</v>
      </c>
      <c r="H937" t="s">
        <v>865</v>
      </c>
      <c r="I937" s="4">
        <f>Table4[[#This Row],[Quantity]]*Table4[[#This Row],[UnitPrice]]</f>
        <v>4063.04</v>
      </c>
      <c r="J937" s="4">
        <f>Table4[[#This Row],[Gross Revenue]]*(1-Table4[[#This Row],[Discount]])</f>
        <v>3859.8879999999999</v>
      </c>
      <c r="K937" s="4">
        <f>Table4[[#This Row],[Quantity]]*Table4[[#This Row],[CostPrice]]</f>
        <v>2337.6</v>
      </c>
      <c r="L937" s="4">
        <f>Table4[[#This Row],[Net Revenue]]-Table4[[#This Row],[Total Cost]]</f>
        <v>1522.288</v>
      </c>
      <c r="M937" t="str">
        <f>_xlfn.XLOOKUP(Table4[[#This Row],[ProductID]], Products!A:A,Products!B:B, "Not Found")</f>
        <v>Behavior Dairy</v>
      </c>
      <c r="N937" t="str">
        <f>TEXT(Table4[[#This Row],[Date]], "mmm")</f>
        <v>Sep</v>
      </c>
      <c r="O937" t="str">
        <f>TEXT(Table4[[#This Row],[Date]], "yyyy")</f>
        <v>2024</v>
      </c>
      <c r="P937" t="str">
        <f>_xlfn.XLOOKUP(Table4[[#This Row],[ProductID]],Products!A:A,Products!C:C, "Not Found")</f>
        <v>Groceries</v>
      </c>
      <c r="Q937" t="str">
        <f>_xlfn.XLOOKUP(Table4[[#This Row],[ProductID]],Products!A:A,Products!D:D,"Not Found")</f>
        <v>Dairy</v>
      </c>
      <c r="R937">
        <f>_xlfn.XLOOKUP(Table4[[#This Row],[ProductID]],Products!A:A,Products!E:E,"Not Found")</f>
        <v>1015.76</v>
      </c>
      <c r="S937">
        <f>_xlfn.XLOOKUP(Table4[[#This Row],[ProductID]],Products!A:A,Products!F:F, "Not Found")</f>
        <v>584.4</v>
      </c>
      <c r="T937" t="str">
        <f>_xlfn.XLOOKUP(Table4[[#This Row],[CustomerID]],Customers!A:A,Customers!D:D, "Not Found")</f>
        <v>F</v>
      </c>
      <c r="U937" s="6">
        <f>_xlfn.XLOOKUP(Table4[[#This Row],[CustomerID]],Customers!A:A,Customers!E:E, "Not Found")</f>
        <v>21899</v>
      </c>
      <c r="V937">
        <f ca="1">DATEDIF(Table4[[#This Row],[CustomerBirthday]], TODAY(), "Y")</f>
        <v>66</v>
      </c>
      <c r="W937" t="str" cm="1">
        <f t="array" aca="1" ref="W937" ca="1">_xlfn.IFS(Table4[[#This Row],[Age]]&lt;25, "Under 25",Table4[[#This Row],[Age]]=34, "25-34", Table4[[#This Row],[Age]]&lt;=49, "35-49", Table4[[#This Row],[Age]]&lt;=64, "50-64", Table4[[#This Row],[Age]]&gt;=65, "65+")</f>
        <v>65+</v>
      </c>
      <c r="X937" t="str">
        <f>_xlfn.XLOOKUP(Table4[[#This Row],[StoreID]],Stores!A:A,Stores!B:B, "Not found")</f>
        <v>MegaMart Johnmouth</v>
      </c>
      <c r="Y937" t="str">
        <f>_xlfn.XLOOKUP(Table4[[#This Row],[StoreID]],Stores!A:A,Stores!C:C, "Not Found")</f>
        <v>Johnmouth</v>
      </c>
      <c r="Z937" t="str">
        <f>_xlfn.XLOOKUP(Table4[[#This Row],[StoreID]],Stores!A:A,Stores!D:D, "Not Found")</f>
        <v>East</v>
      </c>
    </row>
    <row r="938" spans="1:26">
      <c r="A938" t="s">
        <v>1804</v>
      </c>
      <c r="B938" s="1">
        <v>45333</v>
      </c>
      <c r="C938" t="s">
        <v>24</v>
      </c>
      <c r="D938" t="s">
        <v>800</v>
      </c>
      <c r="E938" t="s">
        <v>835</v>
      </c>
      <c r="F938">
        <v>1</v>
      </c>
      <c r="G938">
        <v>0</v>
      </c>
      <c r="H938" t="s">
        <v>871</v>
      </c>
      <c r="I938" s="4">
        <f>Table4[[#This Row],[Quantity]]*Table4[[#This Row],[UnitPrice]]</f>
        <v>1952.65</v>
      </c>
      <c r="J938" s="4">
        <f>Table4[[#This Row],[Gross Revenue]]*(1-Table4[[#This Row],[Discount]])</f>
        <v>1952.65</v>
      </c>
      <c r="K938" s="4">
        <f>Table4[[#This Row],[Quantity]]*Table4[[#This Row],[CostPrice]]</f>
        <v>1451.27</v>
      </c>
      <c r="L938" s="4">
        <f>Table4[[#This Row],[Net Revenue]]-Table4[[#This Row],[Total Cost]]</f>
        <v>501.38000000000011</v>
      </c>
      <c r="M938" t="str">
        <f>_xlfn.XLOOKUP(Table4[[#This Row],[ProductID]], Products!A:A,Products!B:B, "Not Found")</f>
        <v>Book Television</v>
      </c>
      <c r="N938" t="str">
        <f>TEXT(Table4[[#This Row],[Date]], "mmm")</f>
        <v>Feb</v>
      </c>
      <c r="O938" t="str">
        <f>TEXT(Table4[[#This Row],[Date]], "yyyy")</f>
        <v>2024</v>
      </c>
      <c r="P938" t="str">
        <f>_xlfn.XLOOKUP(Table4[[#This Row],[ProductID]],Products!A:A,Products!C:C, "Not Found")</f>
        <v>Electronics</v>
      </c>
      <c r="Q938" t="str">
        <f>_xlfn.XLOOKUP(Table4[[#This Row],[ProductID]],Products!A:A,Products!D:D,"Not Found")</f>
        <v>Television</v>
      </c>
      <c r="R938">
        <f>_xlfn.XLOOKUP(Table4[[#This Row],[ProductID]],Products!A:A,Products!E:E,"Not Found")</f>
        <v>1952.65</v>
      </c>
      <c r="S938">
        <f>_xlfn.XLOOKUP(Table4[[#This Row],[ProductID]],Products!A:A,Products!F:F, "Not Found")</f>
        <v>1451.27</v>
      </c>
      <c r="T938" t="str">
        <f>_xlfn.XLOOKUP(Table4[[#This Row],[CustomerID]],Customers!A:A,Customers!D:D, "Not Found")</f>
        <v>M</v>
      </c>
      <c r="U938" s="6">
        <f>_xlfn.XLOOKUP(Table4[[#This Row],[CustomerID]],Customers!A:A,Customers!E:E, "Not Found")</f>
        <v>33773</v>
      </c>
      <c r="V938">
        <f ca="1">DATEDIF(Table4[[#This Row],[CustomerBirthday]], TODAY(), "Y")</f>
        <v>34</v>
      </c>
      <c r="W938" t="str" cm="1">
        <f t="array" aca="1" ref="W938" ca="1">_xlfn.IFS(Table4[[#This Row],[Age]]&lt;25, "Under 25",Table4[[#This Row],[Age]]=34, "25-34", Table4[[#This Row],[Age]]&lt;=49, "35-49", Table4[[#This Row],[Age]]&lt;=64, "50-64", Table4[[#This Row],[Age]]&gt;=65, "65+")</f>
        <v>25-34</v>
      </c>
      <c r="X938" t="str">
        <f>_xlfn.XLOOKUP(Table4[[#This Row],[StoreID]],Stores!A:A,Stores!B:B, "Not found")</f>
        <v>MegaMart Peckmouth</v>
      </c>
      <c r="Y938" t="str">
        <f>_xlfn.XLOOKUP(Table4[[#This Row],[StoreID]],Stores!A:A,Stores!C:C, "Not Found")</f>
        <v>Peckmouth</v>
      </c>
      <c r="Z938" t="str">
        <f>_xlfn.XLOOKUP(Table4[[#This Row],[StoreID]],Stores!A:A,Stores!D:D, "Not Found")</f>
        <v>East</v>
      </c>
    </row>
    <row r="939" spans="1:26">
      <c r="A939" t="s">
        <v>1805</v>
      </c>
      <c r="B939" s="1">
        <v>45424</v>
      </c>
      <c r="C939" t="s">
        <v>109</v>
      </c>
      <c r="D939" t="s">
        <v>769</v>
      </c>
      <c r="E939" t="s">
        <v>839</v>
      </c>
      <c r="F939">
        <v>3</v>
      </c>
      <c r="G939">
        <v>0.05</v>
      </c>
      <c r="H939" t="s">
        <v>868</v>
      </c>
      <c r="I939" s="4">
        <f>Table4[[#This Row],[Quantity]]*Table4[[#This Row],[UnitPrice]]</f>
        <v>76.710000000000008</v>
      </c>
      <c r="J939" s="4">
        <f>Table4[[#This Row],[Gross Revenue]]*(1-Table4[[#This Row],[Discount]])</f>
        <v>72.874499999999998</v>
      </c>
      <c r="K939" s="4">
        <f>Table4[[#This Row],[Quantity]]*Table4[[#This Row],[CostPrice]]</f>
        <v>57.150000000000006</v>
      </c>
      <c r="L939" s="4">
        <f>Table4[[#This Row],[Net Revenue]]-Table4[[#This Row],[Total Cost]]</f>
        <v>15.724499999999992</v>
      </c>
      <c r="M939" t="str">
        <f>_xlfn.XLOOKUP(Table4[[#This Row],[ProductID]], Products!A:A,Products!B:B, "Not Found")</f>
        <v>How Vegetables</v>
      </c>
      <c r="N939" t="str">
        <f>TEXT(Table4[[#This Row],[Date]], "mmm")</f>
        <v>May</v>
      </c>
      <c r="O939" t="str">
        <f>TEXT(Table4[[#This Row],[Date]], "yyyy")</f>
        <v>2024</v>
      </c>
      <c r="P939" t="str">
        <f>_xlfn.XLOOKUP(Table4[[#This Row],[ProductID]],Products!A:A,Products!C:C, "Not Found")</f>
        <v>Groceries</v>
      </c>
      <c r="Q939" t="str">
        <f>_xlfn.XLOOKUP(Table4[[#This Row],[ProductID]],Products!A:A,Products!D:D,"Not Found")</f>
        <v>Vegetables</v>
      </c>
      <c r="R939">
        <f>_xlfn.XLOOKUP(Table4[[#This Row],[ProductID]],Products!A:A,Products!E:E,"Not Found")</f>
        <v>25.57</v>
      </c>
      <c r="S939">
        <f>_xlfn.XLOOKUP(Table4[[#This Row],[ProductID]],Products!A:A,Products!F:F, "Not Found")</f>
        <v>19.05</v>
      </c>
      <c r="T939" t="str">
        <f>_xlfn.XLOOKUP(Table4[[#This Row],[CustomerID]],Customers!A:A,Customers!D:D, "Not Found")</f>
        <v>M</v>
      </c>
      <c r="U939" s="6">
        <f>_xlfn.XLOOKUP(Table4[[#This Row],[CustomerID]],Customers!A:A,Customers!E:E, "Not Found")</f>
        <v>21586</v>
      </c>
      <c r="V939">
        <f ca="1">DATEDIF(Table4[[#This Row],[CustomerBirthday]], TODAY(), "Y")</f>
        <v>67</v>
      </c>
      <c r="W939" t="str" cm="1">
        <f t="array" aca="1" ref="W939" ca="1">_xlfn.IFS(Table4[[#This Row],[Age]]&lt;25, "Under 25",Table4[[#This Row],[Age]]=34, "25-34", Table4[[#This Row],[Age]]&lt;=49, "35-49", Table4[[#This Row],[Age]]&lt;=64, "50-64", Table4[[#This Row],[Age]]&gt;=65, "65+")</f>
        <v>65+</v>
      </c>
      <c r="X939" t="str">
        <f>_xlfn.XLOOKUP(Table4[[#This Row],[StoreID]],Stores!A:A,Stores!B:B, "Not found")</f>
        <v>MegaMart New Michele</v>
      </c>
      <c r="Y939" t="str">
        <f>_xlfn.XLOOKUP(Table4[[#This Row],[StoreID]],Stores!A:A,Stores!C:C, "Not Found")</f>
        <v>New Michele</v>
      </c>
      <c r="Z939" t="str">
        <f>_xlfn.XLOOKUP(Table4[[#This Row],[StoreID]],Stores!A:A,Stores!D:D, "Not Found")</f>
        <v>West</v>
      </c>
    </row>
    <row r="940" spans="1:26">
      <c r="A940" t="s">
        <v>1806</v>
      </c>
      <c r="B940" s="1">
        <v>45764</v>
      </c>
      <c r="C940" t="s">
        <v>661</v>
      </c>
      <c r="D940" t="s">
        <v>792</v>
      </c>
      <c r="E940" t="s">
        <v>831</v>
      </c>
      <c r="F940">
        <v>2</v>
      </c>
      <c r="G940">
        <v>0</v>
      </c>
      <c r="H940" t="s">
        <v>871</v>
      </c>
      <c r="I940" s="4">
        <f>Table4[[#This Row],[Quantity]]*Table4[[#This Row],[UnitPrice]]</f>
        <v>3597.94</v>
      </c>
      <c r="J940" s="4">
        <f>Table4[[#This Row],[Gross Revenue]]*(1-Table4[[#This Row],[Discount]])</f>
        <v>3597.94</v>
      </c>
      <c r="K940" s="4">
        <f>Table4[[#This Row],[Quantity]]*Table4[[#This Row],[CostPrice]]</f>
        <v>2658.3</v>
      </c>
      <c r="L940" s="4">
        <f>Table4[[#This Row],[Net Revenue]]-Table4[[#This Row],[Total Cost]]</f>
        <v>939.63999999999987</v>
      </c>
      <c r="M940" t="str">
        <f>_xlfn.XLOOKUP(Table4[[#This Row],[ProductID]], Products!A:A,Products!B:B, "Not Found")</f>
        <v>Beat Accessories</v>
      </c>
      <c r="N940" t="str">
        <f>TEXT(Table4[[#This Row],[Date]], "mmm")</f>
        <v>Apr</v>
      </c>
      <c r="O940" t="str">
        <f>TEXT(Table4[[#This Row],[Date]], "yyyy")</f>
        <v>2025</v>
      </c>
      <c r="P940" t="str">
        <f>_xlfn.XLOOKUP(Table4[[#This Row],[ProductID]],Products!A:A,Products!C:C, "Not Found")</f>
        <v>Fashion</v>
      </c>
      <c r="Q940" t="str">
        <f>_xlfn.XLOOKUP(Table4[[#This Row],[ProductID]],Products!A:A,Products!D:D,"Not Found")</f>
        <v>Accessories</v>
      </c>
      <c r="R940">
        <f>_xlfn.XLOOKUP(Table4[[#This Row],[ProductID]],Products!A:A,Products!E:E,"Not Found")</f>
        <v>1798.97</v>
      </c>
      <c r="S940">
        <f>_xlfn.XLOOKUP(Table4[[#This Row],[ProductID]],Products!A:A,Products!F:F, "Not Found")</f>
        <v>1329.15</v>
      </c>
      <c r="T940" t="str">
        <f>_xlfn.XLOOKUP(Table4[[#This Row],[CustomerID]],Customers!A:A,Customers!D:D, "Not Found")</f>
        <v>M</v>
      </c>
      <c r="U940" s="6">
        <f>_xlfn.XLOOKUP(Table4[[#This Row],[CustomerID]],Customers!A:A,Customers!E:E, "Not Found")</f>
        <v>32522</v>
      </c>
      <c r="V940">
        <f ca="1">DATEDIF(Table4[[#This Row],[CustomerBirthday]], TODAY(), "Y")</f>
        <v>37</v>
      </c>
      <c r="W940" t="str" cm="1">
        <f t="array" aca="1" ref="W940" ca="1">_xlfn.IFS(Table4[[#This Row],[Age]]&lt;25, "Under 25",Table4[[#This Row],[Age]]=34, "25-34", Table4[[#This Row],[Age]]&lt;=49, "35-49", Table4[[#This Row],[Age]]&lt;=64, "50-64", Table4[[#This Row],[Age]]&gt;=65, "65+")</f>
        <v>35-49</v>
      </c>
      <c r="X940" t="str">
        <f>_xlfn.XLOOKUP(Table4[[#This Row],[StoreID]],Stores!A:A,Stores!B:B, "Not found")</f>
        <v>MegaMart Jimenezborough</v>
      </c>
      <c r="Y940" t="str">
        <f>_xlfn.XLOOKUP(Table4[[#This Row],[StoreID]],Stores!A:A,Stores!C:C, "Not Found")</f>
        <v>Jimenezborough</v>
      </c>
      <c r="Z940" t="str">
        <f>_xlfn.XLOOKUP(Table4[[#This Row],[StoreID]],Stores!A:A,Stores!D:D, "Not Found")</f>
        <v>South</v>
      </c>
    </row>
    <row r="941" spans="1:26">
      <c r="A941" t="s">
        <v>1807</v>
      </c>
      <c r="B941" s="1">
        <v>45491</v>
      </c>
      <c r="C941" t="s">
        <v>20</v>
      </c>
      <c r="D941" t="s">
        <v>755</v>
      </c>
      <c r="E941" t="s">
        <v>842</v>
      </c>
      <c r="F941">
        <v>2</v>
      </c>
      <c r="G941">
        <v>0.1</v>
      </c>
      <c r="H941" t="s">
        <v>868</v>
      </c>
      <c r="I941" s="4">
        <f>Table4[[#This Row],[Quantity]]*Table4[[#This Row],[UnitPrice]]</f>
        <v>3717.5</v>
      </c>
      <c r="J941" s="4">
        <f>Table4[[#This Row],[Gross Revenue]]*(1-Table4[[#This Row],[Discount]])</f>
        <v>3345.75</v>
      </c>
      <c r="K941" s="4">
        <f>Table4[[#This Row],[Quantity]]*Table4[[#This Row],[CostPrice]]</f>
        <v>2902.32</v>
      </c>
      <c r="L941" s="4">
        <f>Table4[[#This Row],[Net Revenue]]-Table4[[#This Row],[Total Cost]]</f>
        <v>443.42999999999984</v>
      </c>
      <c r="M941" t="str">
        <f>_xlfn.XLOOKUP(Table4[[#This Row],[ProductID]], Products!A:A,Products!B:B, "Not Found")</f>
        <v>House Accessories</v>
      </c>
      <c r="N941" t="str">
        <f>TEXT(Table4[[#This Row],[Date]], "mmm")</f>
        <v>Jul</v>
      </c>
      <c r="O941" t="str">
        <f>TEXT(Table4[[#This Row],[Date]], "yyyy")</f>
        <v>2024</v>
      </c>
      <c r="P941" t="str">
        <f>_xlfn.XLOOKUP(Table4[[#This Row],[ProductID]],Products!A:A,Products!C:C, "Not Found")</f>
        <v>Fashion</v>
      </c>
      <c r="Q941" t="str">
        <f>_xlfn.XLOOKUP(Table4[[#This Row],[ProductID]],Products!A:A,Products!D:D,"Not Found")</f>
        <v>Accessories</v>
      </c>
      <c r="R941">
        <f>_xlfn.XLOOKUP(Table4[[#This Row],[ProductID]],Products!A:A,Products!E:E,"Not Found")</f>
        <v>1858.75</v>
      </c>
      <c r="S941">
        <f>_xlfn.XLOOKUP(Table4[[#This Row],[ProductID]],Products!A:A,Products!F:F, "Not Found")</f>
        <v>1451.16</v>
      </c>
      <c r="T941" t="str">
        <f>_xlfn.XLOOKUP(Table4[[#This Row],[CustomerID]],Customers!A:A,Customers!D:D, "Not Found")</f>
        <v>M</v>
      </c>
      <c r="U941" s="6">
        <f>_xlfn.XLOOKUP(Table4[[#This Row],[CustomerID]],Customers!A:A,Customers!E:E, "Not Found")</f>
        <v>33771</v>
      </c>
      <c r="V941">
        <f ca="1">DATEDIF(Table4[[#This Row],[CustomerBirthday]], TODAY(), "Y")</f>
        <v>34</v>
      </c>
      <c r="W941" t="str" cm="1">
        <f t="array" aca="1" ref="W941" ca="1">_xlfn.IFS(Table4[[#This Row],[Age]]&lt;25, "Under 25",Table4[[#This Row],[Age]]=34, "25-34", Table4[[#This Row],[Age]]&lt;=49, "35-49", Table4[[#This Row],[Age]]&lt;=64, "50-64", Table4[[#This Row],[Age]]&gt;=65, "65+")</f>
        <v>25-34</v>
      </c>
      <c r="X941" t="str">
        <f>_xlfn.XLOOKUP(Table4[[#This Row],[StoreID]],Stores!A:A,Stores!B:B, "Not found")</f>
        <v>MegaMart Brianahaven</v>
      </c>
      <c r="Y941" t="str">
        <f>_xlfn.XLOOKUP(Table4[[#This Row],[StoreID]],Stores!A:A,Stores!C:C, "Not Found")</f>
        <v>Brianahaven</v>
      </c>
      <c r="Z941" t="str">
        <f>_xlfn.XLOOKUP(Table4[[#This Row],[StoreID]],Stores!A:A,Stores!D:D, "Not Found")</f>
        <v>North</v>
      </c>
    </row>
    <row r="942" spans="1:26">
      <c r="A942" t="s">
        <v>1808</v>
      </c>
      <c r="B942" s="1">
        <v>45315</v>
      </c>
      <c r="C942" t="s">
        <v>302</v>
      </c>
      <c r="D942" t="s">
        <v>790</v>
      </c>
      <c r="E942" t="s">
        <v>842</v>
      </c>
      <c r="F942">
        <v>3</v>
      </c>
      <c r="G942">
        <v>0.15</v>
      </c>
      <c r="H942" t="s">
        <v>875</v>
      </c>
      <c r="I942" s="4">
        <f>Table4[[#This Row],[Quantity]]*Table4[[#This Row],[UnitPrice]]</f>
        <v>914.12999999999988</v>
      </c>
      <c r="J942" s="4">
        <f>Table4[[#This Row],[Gross Revenue]]*(1-Table4[[#This Row],[Discount]])</f>
        <v>777.01049999999987</v>
      </c>
      <c r="K942" s="4">
        <f>Table4[[#This Row],[Quantity]]*Table4[[#This Row],[CostPrice]]</f>
        <v>492.03</v>
      </c>
      <c r="L942" s="4">
        <f>Table4[[#This Row],[Net Revenue]]-Table4[[#This Row],[Total Cost]]</f>
        <v>284.98049999999989</v>
      </c>
      <c r="M942" t="str">
        <f>_xlfn.XLOOKUP(Table4[[#This Row],[ProductID]], Products!A:A,Products!B:B, "Not Found")</f>
        <v>Difficult Vegetables</v>
      </c>
      <c r="N942" t="str">
        <f>TEXT(Table4[[#This Row],[Date]], "mmm")</f>
        <v>Jan</v>
      </c>
      <c r="O942" t="str">
        <f>TEXT(Table4[[#This Row],[Date]], "yyyy")</f>
        <v>2024</v>
      </c>
      <c r="P942" t="str">
        <f>_xlfn.XLOOKUP(Table4[[#This Row],[ProductID]],Products!A:A,Products!C:C, "Not Found")</f>
        <v>Groceries</v>
      </c>
      <c r="Q942" t="str">
        <f>_xlfn.XLOOKUP(Table4[[#This Row],[ProductID]],Products!A:A,Products!D:D,"Not Found")</f>
        <v>Vegetables</v>
      </c>
      <c r="R942">
        <f>_xlfn.XLOOKUP(Table4[[#This Row],[ProductID]],Products!A:A,Products!E:E,"Not Found")</f>
        <v>304.70999999999998</v>
      </c>
      <c r="S942">
        <f>_xlfn.XLOOKUP(Table4[[#This Row],[ProductID]],Products!A:A,Products!F:F, "Not Found")</f>
        <v>164.01</v>
      </c>
      <c r="T942" t="str">
        <f>_xlfn.XLOOKUP(Table4[[#This Row],[CustomerID]],Customers!A:A,Customers!D:D, "Not Found")</f>
        <v>F</v>
      </c>
      <c r="U942" s="6">
        <f>_xlfn.XLOOKUP(Table4[[#This Row],[CustomerID]],Customers!A:A,Customers!E:E, "Not Found")</f>
        <v>37929</v>
      </c>
      <c r="V942">
        <f ca="1">DATEDIF(Table4[[#This Row],[CustomerBirthday]], TODAY(), "Y")</f>
        <v>22</v>
      </c>
      <c r="W942" t="str" cm="1">
        <f t="array" aca="1" ref="W942" ca="1">_xlfn.IFS(Table4[[#This Row],[Age]]&lt;25, "Under 25",Table4[[#This Row],[Age]]=34, "25-34", Table4[[#This Row],[Age]]&lt;=49, "35-49", Table4[[#This Row],[Age]]&lt;=64, "50-64", Table4[[#This Row],[Age]]&gt;=65, "65+")</f>
        <v>Under 25</v>
      </c>
      <c r="X942" t="str">
        <f>_xlfn.XLOOKUP(Table4[[#This Row],[StoreID]],Stores!A:A,Stores!B:B, "Not found")</f>
        <v>MegaMart Brianahaven</v>
      </c>
      <c r="Y942" t="str">
        <f>_xlfn.XLOOKUP(Table4[[#This Row],[StoreID]],Stores!A:A,Stores!C:C, "Not Found")</f>
        <v>Brianahaven</v>
      </c>
      <c r="Z942" t="str">
        <f>_xlfn.XLOOKUP(Table4[[#This Row],[StoreID]],Stores!A:A,Stores!D:D, "Not Found")</f>
        <v>North</v>
      </c>
    </row>
    <row r="943" spans="1:26">
      <c r="A943" t="s">
        <v>1809</v>
      </c>
      <c r="B943" s="1">
        <v>45779</v>
      </c>
      <c r="C943" t="s">
        <v>320</v>
      </c>
      <c r="D943" t="s">
        <v>750</v>
      </c>
      <c r="E943" t="s">
        <v>831</v>
      </c>
      <c r="F943">
        <v>2</v>
      </c>
      <c r="G943">
        <v>0</v>
      </c>
      <c r="H943" t="s">
        <v>865</v>
      </c>
      <c r="I943" s="4">
        <f>Table4[[#This Row],[Quantity]]*Table4[[#This Row],[UnitPrice]]</f>
        <v>2685.5</v>
      </c>
      <c r="J943" s="4">
        <f>Table4[[#This Row],[Gross Revenue]]*(1-Table4[[#This Row],[Discount]])</f>
        <v>2685.5</v>
      </c>
      <c r="K943" s="4">
        <f>Table4[[#This Row],[Quantity]]*Table4[[#This Row],[CostPrice]]</f>
        <v>1595.88</v>
      </c>
      <c r="L943" s="4">
        <f>Table4[[#This Row],[Net Revenue]]-Table4[[#This Row],[Total Cost]]</f>
        <v>1089.6199999999999</v>
      </c>
      <c r="M943" t="str">
        <f>_xlfn.XLOOKUP(Table4[[#This Row],[ProductID]], Products!A:A,Products!B:B, "Not Found")</f>
        <v>Add Clothing</v>
      </c>
      <c r="N943" t="str">
        <f>TEXT(Table4[[#This Row],[Date]], "mmm")</f>
        <v>May</v>
      </c>
      <c r="O943" t="str">
        <f>TEXT(Table4[[#This Row],[Date]], "yyyy")</f>
        <v>2025</v>
      </c>
      <c r="P943" t="str">
        <f>_xlfn.XLOOKUP(Table4[[#This Row],[ProductID]],Products!A:A,Products!C:C, "Not Found")</f>
        <v>Fashion</v>
      </c>
      <c r="Q943" t="str">
        <f>_xlfn.XLOOKUP(Table4[[#This Row],[ProductID]],Products!A:A,Products!D:D,"Not Found")</f>
        <v>Clothing</v>
      </c>
      <c r="R943">
        <f>_xlfn.XLOOKUP(Table4[[#This Row],[ProductID]],Products!A:A,Products!E:E,"Not Found")</f>
        <v>1342.75</v>
      </c>
      <c r="S943">
        <f>_xlfn.XLOOKUP(Table4[[#This Row],[ProductID]],Products!A:A,Products!F:F, "Not Found")</f>
        <v>797.94</v>
      </c>
      <c r="T943" t="str">
        <f>_xlfn.XLOOKUP(Table4[[#This Row],[CustomerID]],Customers!A:A,Customers!D:D, "Not Found")</f>
        <v>M</v>
      </c>
      <c r="U943" s="6">
        <f>_xlfn.XLOOKUP(Table4[[#This Row],[CustomerID]],Customers!A:A,Customers!E:E, "Not Found")</f>
        <v>28937</v>
      </c>
      <c r="V943">
        <f ca="1">DATEDIF(Table4[[#This Row],[CustomerBirthday]], TODAY(), "Y")</f>
        <v>47</v>
      </c>
      <c r="W943" t="str" cm="1">
        <f t="array" aca="1" ref="W943" ca="1">_xlfn.IFS(Table4[[#This Row],[Age]]&lt;25, "Under 25",Table4[[#This Row],[Age]]=34, "25-34", Table4[[#This Row],[Age]]&lt;=49, "35-49", Table4[[#This Row],[Age]]&lt;=64, "50-64", Table4[[#This Row],[Age]]&gt;=65, "65+")</f>
        <v>35-49</v>
      </c>
      <c r="X943" t="str">
        <f>_xlfn.XLOOKUP(Table4[[#This Row],[StoreID]],Stores!A:A,Stores!B:B, "Not found")</f>
        <v>MegaMart Jimenezborough</v>
      </c>
      <c r="Y943" t="str">
        <f>_xlfn.XLOOKUP(Table4[[#This Row],[StoreID]],Stores!A:A,Stores!C:C, "Not Found")</f>
        <v>Jimenezborough</v>
      </c>
      <c r="Z943" t="str">
        <f>_xlfn.XLOOKUP(Table4[[#This Row],[StoreID]],Stores!A:A,Stores!D:D, "Not Found")</f>
        <v>South</v>
      </c>
    </row>
    <row r="944" spans="1:26">
      <c r="A944" t="s">
        <v>1810</v>
      </c>
      <c r="B944" s="1">
        <v>45828</v>
      </c>
      <c r="C944" t="s">
        <v>700</v>
      </c>
      <c r="D944" t="s">
        <v>816</v>
      </c>
      <c r="E944" t="s">
        <v>842</v>
      </c>
      <c r="F944">
        <v>1</v>
      </c>
      <c r="G944">
        <v>0.15</v>
      </c>
      <c r="H944" t="s">
        <v>871</v>
      </c>
      <c r="I944" s="4">
        <f>Table4[[#This Row],[Quantity]]*Table4[[#This Row],[UnitPrice]]</f>
        <v>1879.08</v>
      </c>
      <c r="J944" s="4">
        <f>Table4[[#This Row],[Gross Revenue]]*(1-Table4[[#This Row],[Discount]])</f>
        <v>1597.2179999999998</v>
      </c>
      <c r="K944" s="4">
        <f>Table4[[#This Row],[Quantity]]*Table4[[#This Row],[CostPrice]]</f>
        <v>1004.56</v>
      </c>
      <c r="L944" s="4">
        <f>Table4[[#This Row],[Net Revenue]]-Table4[[#This Row],[Total Cost]]</f>
        <v>592.6579999999999</v>
      </c>
      <c r="M944" t="str">
        <f>_xlfn.XLOOKUP(Table4[[#This Row],[ProductID]], Products!A:A,Products!B:B, "Not Found")</f>
        <v>Set Dairy</v>
      </c>
      <c r="N944" t="str">
        <f>TEXT(Table4[[#This Row],[Date]], "mmm")</f>
        <v>Jun</v>
      </c>
      <c r="O944" t="str">
        <f>TEXT(Table4[[#This Row],[Date]], "yyyy")</f>
        <v>2025</v>
      </c>
      <c r="P944" t="str">
        <f>_xlfn.XLOOKUP(Table4[[#This Row],[ProductID]],Products!A:A,Products!C:C, "Not Found")</f>
        <v>Groceries</v>
      </c>
      <c r="Q944" t="str">
        <f>_xlfn.XLOOKUP(Table4[[#This Row],[ProductID]],Products!A:A,Products!D:D,"Not Found")</f>
        <v>Dairy</v>
      </c>
      <c r="R944">
        <f>_xlfn.XLOOKUP(Table4[[#This Row],[ProductID]],Products!A:A,Products!E:E,"Not Found")</f>
        <v>1879.08</v>
      </c>
      <c r="S944">
        <f>_xlfn.XLOOKUP(Table4[[#This Row],[ProductID]],Products!A:A,Products!F:F, "Not Found")</f>
        <v>1004.56</v>
      </c>
      <c r="T944" t="str">
        <f>_xlfn.XLOOKUP(Table4[[#This Row],[CustomerID]],Customers!A:A,Customers!D:D, "Not Found")</f>
        <v>F</v>
      </c>
      <c r="U944" s="6">
        <f>_xlfn.XLOOKUP(Table4[[#This Row],[CustomerID]],Customers!A:A,Customers!E:E, "Not Found")</f>
        <v>25706</v>
      </c>
      <c r="V944">
        <f ca="1">DATEDIF(Table4[[#This Row],[CustomerBirthday]], TODAY(), "Y")</f>
        <v>56</v>
      </c>
      <c r="W944" t="str" cm="1">
        <f t="array" aca="1" ref="W944" ca="1">_xlfn.IFS(Table4[[#This Row],[Age]]&lt;25, "Under 25",Table4[[#This Row],[Age]]=34, "25-34", Table4[[#This Row],[Age]]&lt;=49, "35-49", Table4[[#This Row],[Age]]&lt;=64, "50-64", Table4[[#This Row],[Age]]&gt;=65, "65+")</f>
        <v>50-64</v>
      </c>
      <c r="X944" t="str">
        <f>_xlfn.XLOOKUP(Table4[[#This Row],[StoreID]],Stores!A:A,Stores!B:B, "Not found")</f>
        <v>MegaMart Brianahaven</v>
      </c>
      <c r="Y944" t="str">
        <f>_xlfn.XLOOKUP(Table4[[#This Row],[StoreID]],Stores!A:A,Stores!C:C, "Not Found")</f>
        <v>Brianahaven</v>
      </c>
      <c r="Z944" t="str">
        <f>_xlfn.XLOOKUP(Table4[[#This Row],[StoreID]],Stores!A:A,Stores!D:D, "Not Found")</f>
        <v>North</v>
      </c>
    </row>
    <row r="945" spans="1:26">
      <c r="A945" t="s">
        <v>1811</v>
      </c>
      <c r="B945" s="1">
        <v>45617</v>
      </c>
      <c r="C945" t="s">
        <v>195</v>
      </c>
      <c r="D945" t="s">
        <v>761</v>
      </c>
      <c r="E945" t="s">
        <v>839</v>
      </c>
      <c r="F945">
        <v>4</v>
      </c>
      <c r="G945">
        <v>0</v>
      </c>
      <c r="H945" t="s">
        <v>875</v>
      </c>
      <c r="I945" s="4">
        <f>Table4[[#This Row],[Quantity]]*Table4[[#This Row],[UnitPrice]]</f>
        <v>7051.68</v>
      </c>
      <c r="J945" s="4">
        <f>Table4[[#This Row],[Gross Revenue]]*(1-Table4[[#This Row],[Discount]])</f>
        <v>7051.68</v>
      </c>
      <c r="K945" s="4">
        <f>Table4[[#This Row],[Quantity]]*Table4[[#This Row],[CostPrice]]</f>
        <v>5385.92</v>
      </c>
      <c r="L945" s="4">
        <f>Table4[[#This Row],[Net Revenue]]-Table4[[#This Row],[Total Cost]]</f>
        <v>1665.7600000000002</v>
      </c>
      <c r="M945" t="str">
        <f>_xlfn.XLOOKUP(Table4[[#This Row],[ProductID]], Products!A:A,Products!B:B, "Not Found")</f>
        <v>Traditional Laptop</v>
      </c>
      <c r="N945" t="str">
        <f>TEXT(Table4[[#This Row],[Date]], "mmm")</f>
        <v>Nov</v>
      </c>
      <c r="O945" t="str">
        <f>TEXT(Table4[[#This Row],[Date]], "yyyy")</f>
        <v>2024</v>
      </c>
      <c r="P945" t="str">
        <f>_xlfn.XLOOKUP(Table4[[#This Row],[ProductID]],Products!A:A,Products!C:C, "Not Found")</f>
        <v>Electronics</v>
      </c>
      <c r="Q945" t="str">
        <f>_xlfn.XLOOKUP(Table4[[#This Row],[ProductID]],Products!A:A,Products!D:D,"Not Found")</f>
        <v>Laptop</v>
      </c>
      <c r="R945">
        <f>_xlfn.XLOOKUP(Table4[[#This Row],[ProductID]],Products!A:A,Products!E:E,"Not Found")</f>
        <v>1762.92</v>
      </c>
      <c r="S945">
        <f>_xlfn.XLOOKUP(Table4[[#This Row],[ProductID]],Products!A:A,Products!F:F, "Not Found")</f>
        <v>1346.48</v>
      </c>
      <c r="T945" t="str">
        <f>_xlfn.XLOOKUP(Table4[[#This Row],[CustomerID]],Customers!A:A,Customers!D:D, "Not Found")</f>
        <v>M</v>
      </c>
      <c r="U945" s="6">
        <f>_xlfn.XLOOKUP(Table4[[#This Row],[CustomerID]],Customers!A:A,Customers!E:E, "Not Found")</f>
        <v>25009</v>
      </c>
      <c r="V945">
        <f ca="1">DATEDIF(Table4[[#This Row],[CustomerBirthday]], TODAY(), "Y")</f>
        <v>58</v>
      </c>
      <c r="W945" t="str" cm="1">
        <f t="array" aca="1" ref="W945" ca="1">_xlfn.IFS(Table4[[#This Row],[Age]]&lt;25, "Under 25",Table4[[#This Row],[Age]]=34, "25-34", Table4[[#This Row],[Age]]&lt;=49, "35-49", Table4[[#This Row],[Age]]&lt;=64, "50-64", Table4[[#This Row],[Age]]&gt;=65, "65+")</f>
        <v>50-64</v>
      </c>
      <c r="X945" t="str">
        <f>_xlfn.XLOOKUP(Table4[[#This Row],[StoreID]],Stores!A:A,Stores!B:B, "Not found")</f>
        <v>MegaMart New Michele</v>
      </c>
      <c r="Y945" t="str">
        <f>_xlfn.XLOOKUP(Table4[[#This Row],[StoreID]],Stores!A:A,Stores!C:C, "Not Found")</f>
        <v>New Michele</v>
      </c>
      <c r="Z945" t="str">
        <f>_xlfn.XLOOKUP(Table4[[#This Row],[StoreID]],Stores!A:A,Stores!D:D, "Not Found")</f>
        <v>West</v>
      </c>
    </row>
    <row r="946" spans="1:26">
      <c r="A946" t="s">
        <v>1812</v>
      </c>
      <c r="B946" s="1">
        <v>45875</v>
      </c>
      <c r="C946" t="s">
        <v>693</v>
      </c>
      <c r="D946" t="s">
        <v>739</v>
      </c>
      <c r="E946" t="s">
        <v>835</v>
      </c>
      <c r="F946">
        <v>4</v>
      </c>
      <c r="G946">
        <v>0.15</v>
      </c>
      <c r="H946" t="s">
        <v>871</v>
      </c>
      <c r="I946" s="4">
        <f>Table4[[#This Row],[Quantity]]*Table4[[#This Row],[UnitPrice]]</f>
        <v>4776.4799999999996</v>
      </c>
      <c r="J946" s="4">
        <f>Table4[[#This Row],[Gross Revenue]]*(1-Table4[[#This Row],[Discount]])</f>
        <v>4060.0079999999994</v>
      </c>
      <c r="K946" s="4">
        <f>Table4[[#This Row],[Quantity]]*Table4[[#This Row],[CostPrice]]</f>
        <v>3355.8</v>
      </c>
      <c r="L946" s="4">
        <f>Table4[[#This Row],[Net Revenue]]-Table4[[#This Row],[Total Cost]]</f>
        <v>704.20799999999917</v>
      </c>
      <c r="M946" t="str">
        <f>_xlfn.XLOOKUP(Table4[[#This Row],[ProductID]], Products!A:A,Products!B:B, "Not Found")</f>
        <v>Step Smartphone</v>
      </c>
      <c r="N946" t="str">
        <f>TEXT(Table4[[#This Row],[Date]], "mmm")</f>
        <v>Aug</v>
      </c>
      <c r="O946" t="str">
        <f>TEXT(Table4[[#This Row],[Date]], "yyyy")</f>
        <v>2025</v>
      </c>
      <c r="P946" t="str">
        <f>_xlfn.XLOOKUP(Table4[[#This Row],[ProductID]],Products!A:A,Products!C:C, "Not Found")</f>
        <v>Electronics</v>
      </c>
      <c r="Q946" t="str">
        <f>_xlfn.XLOOKUP(Table4[[#This Row],[ProductID]],Products!A:A,Products!D:D,"Not Found")</f>
        <v>Smartphone</v>
      </c>
      <c r="R946">
        <f>_xlfn.XLOOKUP(Table4[[#This Row],[ProductID]],Products!A:A,Products!E:E,"Not Found")</f>
        <v>1194.1199999999999</v>
      </c>
      <c r="S946">
        <f>_xlfn.XLOOKUP(Table4[[#This Row],[ProductID]],Products!A:A,Products!F:F, "Not Found")</f>
        <v>838.95</v>
      </c>
      <c r="T946" t="str">
        <f>_xlfn.XLOOKUP(Table4[[#This Row],[CustomerID]],Customers!A:A,Customers!D:D, "Not Found")</f>
        <v>M</v>
      </c>
      <c r="U946" s="6">
        <f>_xlfn.XLOOKUP(Table4[[#This Row],[CustomerID]],Customers!A:A,Customers!E:E, "Not Found")</f>
        <v>21086</v>
      </c>
      <c r="V946">
        <f ca="1">DATEDIF(Table4[[#This Row],[CustomerBirthday]], TODAY(), "Y")</f>
        <v>68</v>
      </c>
      <c r="W946" t="str" cm="1">
        <f t="array" aca="1" ref="W946" ca="1">_xlfn.IFS(Table4[[#This Row],[Age]]&lt;25, "Under 25",Table4[[#This Row],[Age]]=34, "25-34", Table4[[#This Row],[Age]]&lt;=49, "35-49", Table4[[#This Row],[Age]]&lt;=64, "50-64", Table4[[#This Row],[Age]]&gt;=65, "65+")</f>
        <v>65+</v>
      </c>
      <c r="X946" t="str">
        <f>_xlfn.XLOOKUP(Table4[[#This Row],[StoreID]],Stores!A:A,Stores!B:B, "Not found")</f>
        <v>MegaMart Peckmouth</v>
      </c>
      <c r="Y946" t="str">
        <f>_xlfn.XLOOKUP(Table4[[#This Row],[StoreID]],Stores!A:A,Stores!C:C, "Not Found")</f>
        <v>Peckmouth</v>
      </c>
      <c r="Z946" t="str">
        <f>_xlfn.XLOOKUP(Table4[[#This Row],[StoreID]],Stores!A:A,Stores!D:D, "Not Found")</f>
        <v>East</v>
      </c>
    </row>
    <row r="947" spans="1:26">
      <c r="A947" t="s">
        <v>1813</v>
      </c>
      <c r="B947" s="1">
        <v>45858</v>
      </c>
      <c r="C947" t="s">
        <v>666</v>
      </c>
      <c r="D947" t="s">
        <v>753</v>
      </c>
      <c r="E947" t="s">
        <v>831</v>
      </c>
      <c r="F947">
        <v>2</v>
      </c>
      <c r="G947">
        <v>0.15</v>
      </c>
      <c r="H947" t="s">
        <v>875</v>
      </c>
      <c r="I947" s="4">
        <f>Table4[[#This Row],[Quantity]]*Table4[[#This Row],[UnitPrice]]</f>
        <v>540.9</v>
      </c>
      <c r="J947" s="4">
        <f>Table4[[#This Row],[Gross Revenue]]*(1-Table4[[#This Row],[Discount]])</f>
        <v>459.76499999999999</v>
      </c>
      <c r="K947" s="4">
        <f>Table4[[#This Row],[Quantity]]*Table4[[#This Row],[CostPrice]]</f>
        <v>375.2</v>
      </c>
      <c r="L947" s="4">
        <f>Table4[[#This Row],[Net Revenue]]-Table4[[#This Row],[Total Cost]]</f>
        <v>84.564999999999998</v>
      </c>
      <c r="M947" t="str">
        <f>_xlfn.XLOOKUP(Table4[[#This Row],[ProductID]], Products!A:A,Products!B:B, "Not Found")</f>
        <v>Whether Bags</v>
      </c>
      <c r="N947" t="str">
        <f>TEXT(Table4[[#This Row],[Date]], "mmm")</f>
        <v>Jul</v>
      </c>
      <c r="O947" t="str">
        <f>TEXT(Table4[[#This Row],[Date]], "yyyy")</f>
        <v>2025</v>
      </c>
      <c r="P947" t="str">
        <f>_xlfn.XLOOKUP(Table4[[#This Row],[ProductID]],Products!A:A,Products!C:C, "Not Found")</f>
        <v>Fashion</v>
      </c>
      <c r="Q947" t="str">
        <f>_xlfn.XLOOKUP(Table4[[#This Row],[ProductID]],Products!A:A,Products!D:D,"Not Found")</f>
        <v>Bags</v>
      </c>
      <c r="R947">
        <f>_xlfn.XLOOKUP(Table4[[#This Row],[ProductID]],Products!A:A,Products!E:E,"Not Found")</f>
        <v>270.45</v>
      </c>
      <c r="S947">
        <f>_xlfn.XLOOKUP(Table4[[#This Row],[ProductID]],Products!A:A,Products!F:F, "Not Found")</f>
        <v>187.6</v>
      </c>
      <c r="T947" t="str">
        <f>_xlfn.XLOOKUP(Table4[[#This Row],[CustomerID]],Customers!A:A,Customers!D:D, "Not Found")</f>
        <v>M</v>
      </c>
      <c r="U947" s="6">
        <f>_xlfn.XLOOKUP(Table4[[#This Row],[CustomerID]],Customers!A:A,Customers!E:E, "Not Found")</f>
        <v>24326</v>
      </c>
      <c r="V947">
        <f ca="1">DATEDIF(Table4[[#This Row],[CustomerBirthday]], TODAY(), "Y")</f>
        <v>59</v>
      </c>
      <c r="W947" t="str" cm="1">
        <f t="array" aca="1" ref="W947" ca="1">_xlfn.IFS(Table4[[#This Row],[Age]]&lt;25, "Under 25",Table4[[#This Row],[Age]]=34, "25-34", Table4[[#This Row],[Age]]&lt;=49, "35-49", Table4[[#This Row],[Age]]&lt;=64, "50-64", Table4[[#This Row],[Age]]&gt;=65, "65+")</f>
        <v>50-64</v>
      </c>
      <c r="X947" t="str">
        <f>_xlfn.XLOOKUP(Table4[[#This Row],[StoreID]],Stores!A:A,Stores!B:B, "Not found")</f>
        <v>MegaMart Jimenezborough</v>
      </c>
      <c r="Y947" t="str">
        <f>_xlfn.XLOOKUP(Table4[[#This Row],[StoreID]],Stores!A:A,Stores!C:C, "Not Found")</f>
        <v>Jimenezborough</v>
      </c>
      <c r="Z947" t="str">
        <f>_xlfn.XLOOKUP(Table4[[#This Row],[StoreID]],Stores!A:A,Stores!D:D, "Not Found")</f>
        <v>South</v>
      </c>
    </row>
    <row r="948" spans="1:26">
      <c r="A948" t="s">
        <v>1814</v>
      </c>
      <c r="B948" s="1">
        <v>45654</v>
      </c>
      <c r="C948" t="s">
        <v>491</v>
      </c>
      <c r="D948" t="s">
        <v>798</v>
      </c>
      <c r="E948" t="s">
        <v>835</v>
      </c>
      <c r="F948">
        <v>4</v>
      </c>
      <c r="G948">
        <v>0.15</v>
      </c>
      <c r="H948" t="s">
        <v>865</v>
      </c>
      <c r="I948" s="4">
        <f>Table4[[#This Row],[Quantity]]*Table4[[#This Row],[UnitPrice]]</f>
        <v>6005.84</v>
      </c>
      <c r="J948" s="4">
        <f>Table4[[#This Row],[Gross Revenue]]*(1-Table4[[#This Row],[Discount]])</f>
        <v>5104.9639999999999</v>
      </c>
      <c r="K948" s="4">
        <f>Table4[[#This Row],[Quantity]]*Table4[[#This Row],[CostPrice]]</f>
        <v>4670.92</v>
      </c>
      <c r="L948" s="4">
        <f>Table4[[#This Row],[Net Revenue]]-Table4[[#This Row],[Total Cost]]</f>
        <v>434.04399999999987</v>
      </c>
      <c r="M948" t="str">
        <f>_xlfn.XLOOKUP(Table4[[#This Row],[ProductID]], Products!A:A,Products!B:B, "Not Found")</f>
        <v>New Watches</v>
      </c>
      <c r="N948" t="str">
        <f>TEXT(Table4[[#This Row],[Date]], "mmm")</f>
        <v>Dec</v>
      </c>
      <c r="O948" t="str">
        <f>TEXT(Table4[[#This Row],[Date]], "yyyy")</f>
        <v>2024</v>
      </c>
      <c r="P948" t="str">
        <f>_xlfn.XLOOKUP(Table4[[#This Row],[ProductID]],Products!A:A,Products!C:C, "Not Found")</f>
        <v>Fashion</v>
      </c>
      <c r="Q948" t="str">
        <f>_xlfn.XLOOKUP(Table4[[#This Row],[ProductID]],Products!A:A,Products!D:D,"Not Found")</f>
        <v>Watches</v>
      </c>
      <c r="R948">
        <f>_xlfn.XLOOKUP(Table4[[#This Row],[ProductID]],Products!A:A,Products!E:E,"Not Found")</f>
        <v>1501.46</v>
      </c>
      <c r="S948">
        <f>_xlfn.XLOOKUP(Table4[[#This Row],[ProductID]],Products!A:A,Products!F:F, "Not Found")</f>
        <v>1167.73</v>
      </c>
      <c r="T948" t="str">
        <f>_xlfn.XLOOKUP(Table4[[#This Row],[CustomerID]],Customers!A:A,Customers!D:D, "Not Found")</f>
        <v>F</v>
      </c>
      <c r="U948" s="6">
        <f>_xlfn.XLOOKUP(Table4[[#This Row],[CustomerID]],Customers!A:A,Customers!E:E, "Not Found")</f>
        <v>31076</v>
      </c>
      <c r="V948">
        <f ca="1">DATEDIF(Table4[[#This Row],[CustomerBirthday]], TODAY(), "Y")</f>
        <v>41</v>
      </c>
      <c r="W948" t="str" cm="1">
        <f t="array" aca="1" ref="W948" ca="1">_xlfn.IFS(Table4[[#This Row],[Age]]&lt;25, "Under 25",Table4[[#This Row],[Age]]=34, "25-34", Table4[[#This Row],[Age]]&lt;=49, "35-49", Table4[[#This Row],[Age]]&lt;=64, "50-64", Table4[[#This Row],[Age]]&gt;=65, "65+")</f>
        <v>35-49</v>
      </c>
      <c r="X948" t="str">
        <f>_xlfn.XLOOKUP(Table4[[#This Row],[StoreID]],Stores!A:A,Stores!B:B, "Not found")</f>
        <v>MegaMart Peckmouth</v>
      </c>
      <c r="Y948" t="str">
        <f>_xlfn.XLOOKUP(Table4[[#This Row],[StoreID]],Stores!A:A,Stores!C:C, "Not Found")</f>
        <v>Peckmouth</v>
      </c>
      <c r="Z948" t="str">
        <f>_xlfn.XLOOKUP(Table4[[#This Row],[StoreID]],Stores!A:A,Stores!D:D, "Not Found")</f>
        <v>East</v>
      </c>
    </row>
    <row r="949" spans="1:26">
      <c r="A949" t="s">
        <v>1815</v>
      </c>
      <c r="B949" s="1">
        <v>45552</v>
      </c>
      <c r="C949" t="s">
        <v>313</v>
      </c>
      <c r="D949" t="s">
        <v>742</v>
      </c>
      <c r="E949" t="s">
        <v>835</v>
      </c>
      <c r="F949">
        <v>1</v>
      </c>
      <c r="G949">
        <v>0</v>
      </c>
      <c r="H949" t="s">
        <v>865</v>
      </c>
      <c r="I949" s="4">
        <f>Table4[[#This Row],[Quantity]]*Table4[[#This Row],[UnitPrice]]</f>
        <v>248.57</v>
      </c>
      <c r="J949" s="4">
        <f>Table4[[#This Row],[Gross Revenue]]*(1-Table4[[#This Row],[Discount]])</f>
        <v>248.57</v>
      </c>
      <c r="K949" s="4">
        <f>Table4[[#This Row],[Quantity]]*Table4[[#This Row],[CostPrice]]</f>
        <v>190.67</v>
      </c>
      <c r="L949" s="4">
        <f>Table4[[#This Row],[Net Revenue]]-Table4[[#This Row],[Total Cost]]</f>
        <v>57.900000000000006</v>
      </c>
      <c r="M949" t="str">
        <f>_xlfn.XLOOKUP(Table4[[#This Row],[ProductID]], Products!A:A,Products!B:B, "Not Found")</f>
        <v>Either Headphones</v>
      </c>
      <c r="N949" t="str">
        <f>TEXT(Table4[[#This Row],[Date]], "mmm")</f>
        <v>Sep</v>
      </c>
      <c r="O949" t="str">
        <f>TEXT(Table4[[#This Row],[Date]], "yyyy")</f>
        <v>2024</v>
      </c>
      <c r="P949" t="str">
        <f>_xlfn.XLOOKUP(Table4[[#This Row],[ProductID]],Products!A:A,Products!C:C, "Not Found")</f>
        <v>Electronics</v>
      </c>
      <c r="Q949" t="str">
        <f>_xlfn.XLOOKUP(Table4[[#This Row],[ProductID]],Products!A:A,Products!D:D,"Not Found")</f>
        <v>Headphones</v>
      </c>
      <c r="R949">
        <f>_xlfn.XLOOKUP(Table4[[#This Row],[ProductID]],Products!A:A,Products!E:E,"Not Found")</f>
        <v>248.57</v>
      </c>
      <c r="S949">
        <f>_xlfn.XLOOKUP(Table4[[#This Row],[ProductID]],Products!A:A,Products!F:F, "Not Found")</f>
        <v>190.67</v>
      </c>
      <c r="T949" t="str">
        <f>_xlfn.XLOOKUP(Table4[[#This Row],[CustomerID]],Customers!A:A,Customers!D:D, "Not Found")</f>
        <v>F</v>
      </c>
      <c r="U949" s="6">
        <f>_xlfn.XLOOKUP(Table4[[#This Row],[CustomerID]],Customers!A:A,Customers!E:E, "Not Found")</f>
        <v>29674</v>
      </c>
      <c r="V949">
        <f ca="1">DATEDIF(Table4[[#This Row],[CustomerBirthday]], TODAY(), "Y")</f>
        <v>45</v>
      </c>
      <c r="W949" t="str" cm="1">
        <f t="array" aca="1" ref="W949" ca="1">_xlfn.IFS(Table4[[#This Row],[Age]]&lt;25, "Under 25",Table4[[#This Row],[Age]]=34, "25-34", Table4[[#This Row],[Age]]&lt;=49, "35-49", Table4[[#This Row],[Age]]&lt;=64, "50-64", Table4[[#This Row],[Age]]&gt;=65, "65+")</f>
        <v>35-49</v>
      </c>
      <c r="X949" t="str">
        <f>_xlfn.XLOOKUP(Table4[[#This Row],[StoreID]],Stores!A:A,Stores!B:B, "Not found")</f>
        <v>MegaMart Peckmouth</v>
      </c>
      <c r="Y949" t="str">
        <f>_xlfn.XLOOKUP(Table4[[#This Row],[StoreID]],Stores!A:A,Stores!C:C, "Not Found")</f>
        <v>Peckmouth</v>
      </c>
      <c r="Z949" t="str">
        <f>_xlfn.XLOOKUP(Table4[[#This Row],[StoreID]],Stores!A:A,Stores!D:D, "Not Found")</f>
        <v>East</v>
      </c>
    </row>
    <row r="950" spans="1:26">
      <c r="A950" t="s">
        <v>1816</v>
      </c>
      <c r="B950" s="1">
        <v>45254</v>
      </c>
      <c r="C950" t="s">
        <v>458</v>
      </c>
      <c r="D950" t="s">
        <v>772</v>
      </c>
      <c r="E950" t="s">
        <v>839</v>
      </c>
      <c r="F950">
        <v>2</v>
      </c>
      <c r="G950">
        <v>0.1</v>
      </c>
      <c r="H950" t="s">
        <v>875</v>
      </c>
      <c r="I950" s="4">
        <f>Table4[[#This Row],[Quantity]]*Table4[[#This Row],[UnitPrice]]</f>
        <v>3756.94</v>
      </c>
      <c r="J950" s="4">
        <f>Table4[[#This Row],[Gross Revenue]]*(1-Table4[[#This Row],[Discount]])</f>
        <v>3381.2460000000001</v>
      </c>
      <c r="K950" s="4">
        <f>Table4[[#This Row],[Quantity]]*Table4[[#This Row],[CostPrice]]</f>
        <v>2029.82</v>
      </c>
      <c r="L950" s="4">
        <f>Table4[[#This Row],[Net Revenue]]-Table4[[#This Row],[Total Cost]]</f>
        <v>1351.4260000000002</v>
      </c>
      <c r="M950" t="str">
        <f>_xlfn.XLOOKUP(Table4[[#This Row],[ProductID]], Products!A:A,Products!B:B, "Not Found")</f>
        <v>And Footwear</v>
      </c>
      <c r="N950" t="str">
        <f>TEXT(Table4[[#This Row],[Date]], "mmm")</f>
        <v>Nov</v>
      </c>
      <c r="O950" t="str">
        <f>TEXT(Table4[[#This Row],[Date]], "yyyy")</f>
        <v>2023</v>
      </c>
      <c r="P950" t="str">
        <f>_xlfn.XLOOKUP(Table4[[#This Row],[ProductID]],Products!A:A,Products!C:C, "Not Found")</f>
        <v>Fashion</v>
      </c>
      <c r="Q950" t="str">
        <f>_xlfn.XLOOKUP(Table4[[#This Row],[ProductID]],Products!A:A,Products!D:D,"Not Found")</f>
        <v>Footwear</v>
      </c>
      <c r="R950">
        <f>_xlfn.XLOOKUP(Table4[[#This Row],[ProductID]],Products!A:A,Products!E:E,"Not Found")</f>
        <v>1878.47</v>
      </c>
      <c r="S950">
        <f>_xlfn.XLOOKUP(Table4[[#This Row],[ProductID]],Products!A:A,Products!F:F, "Not Found")</f>
        <v>1014.91</v>
      </c>
      <c r="T950" t="str">
        <f>_xlfn.XLOOKUP(Table4[[#This Row],[CustomerID]],Customers!A:A,Customers!D:D, "Not Found")</f>
        <v>F</v>
      </c>
      <c r="U950" s="6">
        <f>_xlfn.XLOOKUP(Table4[[#This Row],[CustomerID]],Customers!A:A,Customers!E:E, "Not Found")</f>
        <v>22804</v>
      </c>
      <c r="V950">
        <f ca="1">DATEDIF(Table4[[#This Row],[CustomerBirthday]], TODAY(), "Y")</f>
        <v>64</v>
      </c>
      <c r="W950" t="str" cm="1">
        <f t="array" aca="1" ref="W950" ca="1">_xlfn.IFS(Table4[[#This Row],[Age]]&lt;25, "Under 25",Table4[[#This Row],[Age]]=34, "25-34", Table4[[#This Row],[Age]]&lt;=49, "35-49", Table4[[#This Row],[Age]]&lt;=64, "50-64", Table4[[#This Row],[Age]]&gt;=65, "65+")</f>
        <v>50-64</v>
      </c>
      <c r="X950" t="str">
        <f>_xlfn.XLOOKUP(Table4[[#This Row],[StoreID]],Stores!A:A,Stores!B:B, "Not found")</f>
        <v>MegaMart New Michele</v>
      </c>
      <c r="Y950" t="str">
        <f>_xlfn.XLOOKUP(Table4[[#This Row],[StoreID]],Stores!A:A,Stores!C:C, "Not Found")</f>
        <v>New Michele</v>
      </c>
      <c r="Z950" t="str">
        <f>_xlfn.XLOOKUP(Table4[[#This Row],[StoreID]],Stores!A:A,Stores!D:D, "Not Found")</f>
        <v>West</v>
      </c>
    </row>
    <row r="951" spans="1:26">
      <c r="A951" t="s">
        <v>1817</v>
      </c>
      <c r="B951" s="1">
        <v>45275</v>
      </c>
      <c r="C951" t="s">
        <v>608</v>
      </c>
      <c r="D951" t="s">
        <v>806</v>
      </c>
      <c r="E951" t="s">
        <v>835</v>
      </c>
      <c r="F951">
        <v>1</v>
      </c>
      <c r="G951">
        <v>0.05</v>
      </c>
      <c r="H951" t="s">
        <v>868</v>
      </c>
      <c r="I951" s="4">
        <f>Table4[[#This Row],[Quantity]]*Table4[[#This Row],[UnitPrice]]</f>
        <v>1745.61</v>
      </c>
      <c r="J951" s="4">
        <f>Table4[[#This Row],[Gross Revenue]]*(1-Table4[[#This Row],[Discount]])</f>
        <v>1658.3294999999998</v>
      </c>
      <c r="K951" s="4">
        <f>Table4[[#This Row],[Quantity]]*Table4[[#This Row],[CostPrice]]</f>
        <v>1322.44</v>
      </c>
      <c r="L951" s="4">
        <f>Table4[[#This Row],[Net Revenue]]-Table4[[#This Row],[Total Cost]]</f>
        <v>335.88949999999977</v>
      </c>
      <c r="M951" t="str">
        <f>_xlfn.XLOOKUP(Table4[[#This Row],[ProductID]], Products!A:A,Products!B:B, "Not Found")</f>
        <v>Piece Headphones</v>
      </c>
      <c r="N951" t="str">
        <f>TEXT(Table4[[#This Row],[Date]], "mmm")</f>
        <v>Dec</v>
      </c>
      <c r="O951" t="str">
        <f>TEXT(Table4[[#This Row],[Date]], "yyyy")</f>
        <v>2023</v>
      </c>
      <c r="P951" t="str">
        <f>_xlfn.XLOOKUP(Table4[[#This Row],[ProductID]],Products!A:A,Products!C:C, "Not Found")</f>
        <v>Electronics</v>
      </c>
      <c r="Q951" t="str">
        <f>_xlfn.XLOOKUP(Table4[[#This Row],[ProductID]],Products!A:A,Products!D:D,"Not Found")</f>
        <v>Headphones</v>
      </c>
      <c r="R951">
        <f>_xlfn.XLOOKUP(Table4[[#This Row],[ProductID]],Products!A:A,Products!E:E,"Not Found")</f>
        <v>1745.61</v>
      </c>
      <c r="S951">
        <f>_xlfn.XLOOKUP(Table4[[#This Row],[ProductID]],Products!A:A,Products!F:F, "Not Found")</f>
        <v>1322.44</v>
      </c>
      <c r="T951" t="str">
        <f>_xlfn.XLOOKUP(Table4[[#This Row],[CustomerID]],Customers!A:A,Customers!D:D, "Not Found")</f>
        <v>M</v>
      </c>
      <c r="U951" s="6">
        <f>_xlfn.XLOOKUP(Table4[[#This Row],[CustomerID]],Customers!A:A,Customers!E:E, "Not Found")</f>
        <v>34043</v>
      </c>
      <c r="V951">
        <f ca="1">DATEDIF(Table4[[#This Row],[CustomerBirthday]], TODAY(), "Y")</f>
        <v>33</v>
      </c>
      <c r="W951" t="str" cm="1">
        <f t="array" aca="1" ref="W951" ca="1">_xlfn.IFS(Table4[[#This Row],[Age]]&lt;25, "Under 25",Table4[[#This Row],[Age]]=34, "25-34", Table4[[#This Row],[Age]]&lt;=49, "35-49", Table4[[#This Row],[Age]]&lt;=64, "50-64", Table4[[#This Row],[Age]]&gt;=65, "65+")</f>
        <v>35-49</v>
      </c>
      <c r="X951" t="str">
        <f>_xlfn.XLOOKUP(Table4[[#This Row],[StoreID]],Stores!A:A,Stores!B:B, "Not found")</f>
        <v>MegaMart Peckmouth</v>
      </c>
      <c r="Y951" t="str">
        <f>_xlfn.XLOOKUP(Table4[[#This Row],[StoreID]],Stores!A:A,Stores!C:C, "Not Found")</f>
        <v>Peckmouth</v>
      </c>
      <c r="Z951" t="str">
        <f>_xlfn.XLOOKUP(Table4[[#This Row],[StoreID]],Stores!A:A,Stores!D:D, "Not Found")</f>
        <v>East</v>
      </c>
    </row>
    <row r="952" spans="1:26">
      <c r="A952" t="s">
        <v>1818</v>
      </c>
      <c r="B952" s="1">
        <v>45856</v>
      </c>
      <c r="C952" t="s">
        <v>317</v>
      </c>
      <c r="D952" t="s">
        <v>776</v>
      </c>
      <c r="E952" t="s">
        <v>831</v>
      </c>
      <c r="F952">
        <v>2</v>
      </c>
      <c r="G952">
        <v>0.1</v>
      </c>
      <c r="H952" t="s">
        <v>875</v>
      </c>
      <c r="I952" s="4">
        <f>Table4[[#This Row],[Quantity]]*Table4[[#This Row],[UnitPrice]]</f>
        <v>858.3</v>
      </c>
      <c r="J952" s="4">
        <f>Table4[[#This Row],[Gross Revenue]]*(1-Table4[[#This Row],[Discount]])</f>
        <v>772.47</v>
      </c>
      <c r="K952" s="4">
        <f>Table4[[#This Row],[Quantity]]*Table4[[#This Row],[CostPrice]]</f>
        <v>517.44000000000005</v>
      </c>
      <c r="L952" s="4">
        <f>Table4[[#This Row],[Net Revenue]]-Table4[[#This Row],[Total Cost]]</f>
        <v>255.02999999999997</v>
      </c>
      <c r="M952" t="str">
        <f>_xlfn.XLOOKUP(Table4[[#This Row],[ProductID]], Products!A:A,Products!B:B, "Not Found")</f>
        <v>Little Watches</v>
      </c>
      <c r="N952" t="str">
        <f>TEXT(Table4[[#This Row],[Date]], "mmm")</f>
        <v>Jul</v>
      </c>
      <c r="O952" t="str">
        <f>TEXT(Table4[[#This Row],[Date]], "yyyy")</f>
        <v>2025</v>
      </c>
      <c r="P952" t="str">
        <f>_xlfn.XLOOKUP(Table4[[#This Row],[ProductID]],Products!A:A,Products!C:C, "Not Found")</f>
        <v>Fashion</v>
      </c>
      <c r="Q952" t="str">
        <f>_xlfn.XLOOKUP(Table4[[#This Row],[ProductID]],Products!A:A,Products!D:D,"Not Found")</f>
        <v>Watches</v>
      </c>
      <c r="R952">
        <f>_xlfn.XLOOKUP(Table4[[#This Row],[ProductID]],Products!A:A,Products!E:E,"Not Found")</f>
        <v>429.15</v>
      </c>
      <c r="S952">
        <f>_xlfn.XLOOKUP(Table4[[#This Row],[ProductID]],Products!A:A,Products!F:F, "Not Found")</f>
        <v>258.72000000000003</v>
      </c>
      <c r="T952" t="str">
        <f>_xlfn.XLOOKUP(Table4[[#This Row],[CustomerID]],Customers!A:A,Customers!D:D, "Not Found")</f>
        <v>M</v>
      </c>
      <c r="U952" s="6">
        <f>_xlfn.XLOOKUP(Table4[[#This Row],[CustomerID]],Customers!A:A,Customers!E:E, "Not Found")</f>
        <v>26377</v>
      </c>
      <c r="V952">
        <f ca="1">DATEDIF(Table4[[#This Row],[CustomerBirthday]], TODAY(), "Y")</f>
        <v>54</v>
      </c>
      <c r="W952" t="str" cm="1">
        <f t="array" aca="1" ref="W952" ca="1">_xlfn.IFS(Table4[[#This Row],[Age]]&lt;25, "Under 25",Table4[[#This Row],[Age]]=34, "25-34", Table4[[#This Row],[Age]]&lt;=49, "35-49", Table4[[#This Row],[Age]]&lt;=64, "50-64", Table4[[#This Row],[Age]]&gt;=65, "65+")</f>
        <v>50-64</v>
      </c>
      <c r="X952" t="str">
        <f>_xlfn.XLOOKUP(Table4[[#This Row],[StoreID]],Stores!A:A,Stores!B:B, "Not found")</f>
        <v>MegaMart Jimenezborough</v>
      </c>
      <c r="Y952" t="str">
        <f>_xlfn.XLOOKUP(Table4[[#This Row],[StoreID]],Stores!A:A,Stores!C:C, "Not Found")</f>
        <v>Jimenezborough</v>
      </c>
      <c r="Z952" t="str">
        <f>_xlfn.XLOOKUP(Table4[[#This Row],[StoreID]],Stores!A:A,Stores!D:D, "Not Found")</f>
        <v>South</v>
      </c>
    </row>
    <row r="953" spans="1:26">
      <c r="A953" t="s">
        <v>1819</v>
      </c>
      <c r="B953" s="1">
        <v>45503</v>
      </c>
      <c r="C953" t="s">
        <v>382</v>
      </c>
      <c r="D953" t="s">
        <v>804</v>
      </c>
      <c r="E953" t="s">
        <v>835</v>
      </c>
      <c r="F953">
        <v>1</v>
      </c>
      <c r="G953">
        <v>0</v>
      </c>
      <c r="H953" t="s">
        <v>868</v>
      </c>
      <c r="I953" s="4">
        <f>Table4[[#This Row],[Quantity]]*Table4[[#This Row],[UnitPrice]]</f>
        <v>540.94000000000005</v>
      </c>
      <c r="J953" s="4">
        <f>Table4[[#This Row],[Gross Revenue]]*(1-Table4[[#This Row],[Discount]])</f>
        <v>540.94000000000005</v>
      </c>
      <c r="K953" s="4">
        <f>Table4[[#This Row],[Quantity]]*Table4[[#This Row],[CostPrice]]</f>
        <v>398.25</v>
      </c>
      <c r="L953" s="4">
        <f>Table4[[#This Row],[Net Revenue]]-Table4[[#This Row],[Total Cost]]</f>
        <v>142.69000000000005</v>
      </c>
      <c r="M953" t="str">
        <f>_xlfn.XLOOKUP(Table4[[#This Row],[ProductID]], Products!A:A,Products!B:B, "Not Found")</f>
        <v>Church Clothing</v>
      </c>
      <c r="N953" t="str">
        <f>TEXT(Table4[[#This Row],[Date]], "mmm")</f>
        <v>Jul</v>
      </c>
      <c r="O953" t="str">
        <f>TEXT(Table4[[#This Row],[Date]], "yyyy")</f>
        <v>2024</v>
      </c>
      <c r="P953" t="str">
        <f>_xlfn.XLOOKUP(Table4[[#This Row],[ProductID]],Products!A:A,Products!C:C, "Not Found")</f>
        <v>Fashion</v>
      </c>
      <c r="Q953" t="str">
        <f>_xlfn.XLOOKUP(Table4[[#This Row],[ProductID]],Products!A:A,Products!D:D,"Not Found")</f>
        <v>Clothing</v>
      </c>
      <c r="R953">
        <f>_xlfn.XLOOKUP(Table4[[#This Row],[ProductID]],Products!A:A,Products!E:E,"Not Found")</f>
        <v>540.94000000000005</v>
      </c>
      <c r="S953">
        <f>_xlfn.XLOOKUP(Table4[[#This Row],[ProductID]],Products!A:A,Products!F:F, "Not Found")</f>
        <v>398.25</v>
      </c>
      <c r="T953" t="str">
        <f>_xlfn.XLOOKUP(Table4[[#This Row],[CustomerID]],Customers!A:A,Customers!D:D, "Not Found")</f>
        <v>F</v>
      </c>
      <c r="U953" s="6">
        <f>_xlfn.XLOOKUP(Table4[[#This Row],[CustomerID]],Customers!A:A,Customers!E:E, "Not Found")</f>
        <v>35236</v>
      </c>
      <c r="V953">
        <f ca="1">DATEDIF(Table4[[#This Row],[CustomerBirthday]], TODAY(), "Y")</f>
        <v>30</v>
      </c>
      <c r="W953" t="str" cm="1">
        <f t="array" aca="1" ref="W953" ca="1">_xlfn.IFS(Table4[[#This Row],[Age]]&lt;25, "Under 25",Table4[[#This Row],[Age]]=34, "25-34", Table4[[#This Row],[Age]]&lt;=49, "35-49", Table4[[#This Row],[Age]]&lt;=64, "50-64", Table4[[#This Row],[Age]]&gt;=65, "65+")</f>
        <v>35-49</v>
      </c>
      <c r="X953" t="str">
        <f>_xlfn.XLOOKUP(Table4[[#This Row],[StoreID]],Stores!A:A,Stores!B:B, "Not found")</f>
        <v>MegaMart Peckmouth</v>
      </c>
      <c r="Y953" t="str">
        <f>_xlfn.XLOOKUP(Table4[[#This Row],[StoreID]],Stores!A:A,Stores!C:C, "Not Found")</f>
        <v>Peckmouth</v>
      </c>
      <c r="Z953" t="str">
        <f>_xlfn.XLOOKUP(Table4[[#This Row],[StoreID]],Stores!A:A,Stores!D:D, "Not Found")</f>
        <v>East</v>
      </c>
    </row>
    <row r="954" spans="1:26">
      <c r="A954" t="s">
        <v>1820</v>
      </c>
      <c r="B954" s="1">
        <v>45535</v>
      </c>
      <c r="C954" t="s">
        <v>627</v>
      </c>
      <c r="D954" t="s">
        <v>750</v>
      </c>
      <c r="E954" t="s">
        <v>846</v>
      </c>
      <c r="F954">
        <v>2</v>
      </c>
      <c r="G954">
        <v>0.1</v>
      </c>
      <c r="H954" t="s">
        <v>875</v>
      </c>
      <c r="I954" s="4">
        <f>Table4[[#This Row],[Quantity]]*Table4[[#This Row],[UnitPrice]]</f>
        <v>2685.5</v>
      </c>
      <c r="J954" s="4">
        <f>Table4[[#This Row],[Gross Revenue]]*(1-Table4[[#This Row],[Discount]])</f>
        <v>2416.9500000000003</v>
      </c>
      <c r="K954" s="4">
        <f>Table4[[#This Row],[Quantity]]*Table4[[#This Row],[CostPrice]]</f>
        <v>1595.88</v>
      </c>
      <c r="L954" s="4">
        <f>Table4[[#This Row],[Net Revenue]]-Table4[[#This Row],[Total Cost]]</f>
        <v>821.07000000000016</v>
      </c>
      <c r="M954" t="str">
        <f>_xlfn.XLOOKUP(Table4[[#This Row],[ProductID]], Products!A:A,Products!B:B, "Not Found")</f>
        <v>Add Clothing</v>
      </c>
      <c r="N954" t="str">
        <f>TEXT(Table4[[#This Row],[Date]], "mmm")</f>
        <v>Aug</v>
      </c>
      <c r="O954" t="str">
        <f>TEXT(Table4[[#This Row],[Date]], "yyyy")</f>
        <v>2024</v>
      </c>
      <c r="P954" t="str">
        <f>_xlfn.XLOOKUP(Table4[[#This Row],[ProductID]],Products!A:A,Products!C:C, "Not Found")</f>
        <v>Fashion</v>
      </c>
      <c r="Q954" t="str">
        <f>_xlfn.XLOOKUP(Table4[[#This Row],[ProductID]],Products!A:A,Products!D:D,"Not Found")</f>
        <v>Clothing</v>
      </c>
      <c r="R954">
        <f>_xlfn.XLOOKUP(Table4[[#This Row],[ProductID]],Products!A:A,Products!E:E,"Not Found")</f>
        <v>1342.75</v>
      </c>
      <c r="S954">
        <f>_xlfn.XLOOKUP(Table4[[#This Row],[ProductID]],Products!A:A,Products!F:F, "Not Found")</f>
        <v>797.94</v>
      </c>
      <c r="T954" t="str">
        <f>_xlfn.XLOOKUP(Table4[[#This Row],[CustomerID]],Customers!A:A,Customers!D:D, "Not Found")</f>
        <v>F</v>
      </c>
      <c r="U954" s="6">
        <f>_xlfn.XLOOKUP(Table4[[#This Row],[CustomerID]],Customers!A:A,Customers!E:E, "Not Found")</f>
        <v>31052</v>
      </c>
      <c r="V954">
        <f ca="1">DATEDIF(Table4[[#This Row],[CustomerBirthday]], TODAY(), "Y")</f>
        <v>41</v>
      </c>
      <c r="W954" t="str" cm="1">
        <f t="array" aca="1" ref="W954" ca="1">_xlfn.IFS(Table4[[#This Row],[Age]]&lt;25, "Under 25",Table4[[#This Row],[Age]]=34, "25-34", Table4[[#This Row],[Age]]&lt;=49, "35-49", Table4[[#This Row],[Age]]&lt;=64, "50-64", Table4[[#This Row],[Age]]&gt;=65, "65+")</f>
        <v>35-49</v>
      </c>
      <c r="X954" t="str">
        <f>_xlfn.XLOOKUP(Table4[[#This Row],[StoreID]],Stores!A:A,Stores!B:B, "Not found")</f>
        <v>MegaMart Johnmouth</v>
      </c>
      <c r="Y954" t="str">
        <f>_xlfn.XLOOKUP(Table4[[#This Row],[StoreID]],Stores!A:A,Stores!C:C, "Not Found")</f>
        <v>Johnmouth</v>
      </c>
      <c r="Z954" t="str">
        <f>_xlfn.XLOOKUP(Table4[[#This Row],[StoreID]],Stores!A:A,Stores!D:D, "Not Found")</f>
        <v>East</v>
      </c>
    </row>
    <row r="955" spans="1:26">
      <c r="A955" t="s">
        <v>1821</v>
      </c>
      <c r="B955" s="1">
        <v>45515</v>
      </c>
      <c r="C955" t="s">
        <v>243</v>
      </c>
      <c r="D955" t="s">
        <v>732</v>
      </c>
      <c r="E955" t="s">
        <v>835</v>
      </c>
      <c r="F955">
        <v>4</v>
      </c>
      <c r="G955">
        <v>0</v>
      </c>
      <c r="H955" t="s">
        <v>865</v>
      </c>
      <c r="I955" s="4">
        <f>Table4[[#This Row],[Quantity]]*Table4[[#This Row],[UnitPrice]]</f>
        <v>5896.48</v>
      </c>
      <c r="J955" s="4">
        <f>Table4[[#This Row],[Gross Revenue]]*(1-Table4[[#This Row],[Discount]])</f>
        <v>5896.48</v>
      </c>
      <c r="K955" s="4">
        <f>Table4[[#This Row],[Quantity]]*Table4[[#This Row],[CostPrice]]</f>
        <v>3056.08</v>
      </c>
      <c r="L955" s="4">
        <f>Table4[[#This Row],[Net Revenue]]-Table4[[#This Row],[Total Cost]]</f>
        <v>2840.3999999999996</v>
      </c>
      <c r="M955" t="str">
        <f>_xlfn.XLOOKUP(Table4[[#This Row],[ProductID]], Products!A:A,Products!B:B, "Not Found")</f>
        <v>Understand Camera</v>
      </c>
      <c r="N955" t="str">
        <f>TEXT(Table4[[#This Row],[Date]], "mmm")</f>
        <v>Aug</v>
      </c>
      <c r="O955" t="str">
        <f>TEXT(Table4[[#This Row],[Date]], "yyyy")</f>
        <v>2024</v>
      </c>
      <c r="P955" t="str">
        <f>_xlfn.XLOOKUP(Table4[[#This Row],[ProductID]],Products!A:A,Products!C:C, "Not Found")</f>
        <v>Electronics</v>
      </c>
      <c r="Q955" t="str">
        <f>_xlfn.XLOOKUP(Table4[[#This Row],[ProductID]],Products!A:A,Products!D:D,"Not Found")</f>
        <v>Camera</v>
      </c>
      <c r="R955">
        <f>_xlfn.XLOOKUP(Table4[[#This Row],[ProductID]],Products!A:A,Products!E:E,"Not Found")</f>
        <v>1474.12</v>
      </c>
      <c r="S955">
        <f>_xlfn.XLOOKUP(Table4[[#This Row],[ProductID]],Products!A:A,Products!F:F, "Not Found")</f>
        <v>764.02</v>
      </c>
      <c r="T955" t="str">
        <f>_xlfn.XLOOKUP(Table4[[#This Row],[CustomerID]],Customers!A:A,Customers!D:D, "Not Found")</f>
        <v>F</v>
      </c>
      <c r="U955" s="6">
        <f>_xlfn.XLOOKUP(Table4[[#This Row],[CustomerID]],Customers!A:A,Customers!E:E, "Not Found")</f>
        <v>26908</v>
      </c>
      <c r="V955">
        <f ca="1">DATEDIF(Table4[[#This Row],[CustomerBirthday]], TODAY(), "Y")</f>
        <v>52</v>
      </c>
      <c r="W955" t="str" cm="1">
        <f t="array" aca="1" ref="W955" ca="1">_xlfn.IFS(Table4[[#This Row],[Age]]&lt;25, "Under 25",Table4[[#This Row],[Age]]=34, "25-34", Table4[[#This Row],[Age]]&lt;=49, "35-49", Table4[[#This Row],[Age]]&lt;=64, "50-64", Table4[[#This Row],[Age]]&gt;=65, "65+")</f>
        <v>50-64</v>
      </c>
      <c r="X955" t="str">
        <f>_xlfn.XLOOKUP(Table4[[#This Row],[StoreID]],Stores!A:A,Stores!B:B, "Not found")</f>
        <v>MegaMart Peckmouth</v>
      </c>
      <c r="Y955" t="str">
        <f>_xlfn.XLOOKUP(Table4[[#This Row],[StoreID]],Stores!A:A,Stores!C:C, "Not Found")</f>
        <v>Peckmouth</v>
      </c>
      <c r="Z955" t="str">
        <f>_xlfn.XLOOKUP(Table4[[#This Row],[StoreID]],Stores!A:A,Stores!D:D, "Not Found")</f>
        <v>East</v>
      </c>
    </row>
    <row r="956" spans="1:26">
      <c r="A956" t="s">
        <v>1822</v>
      </c>
      <c r="B956" s="1">
        <v>45420</v>
      </c>
      <c r="C956" t="s">
        <v>687</v>
      </c>
      <c r="D956" t="s">
        <v>802</v>
      </c>
      <c r="E956" t="s">
        <v>831</v>
      </c>
      <c r="F956">
        <v>1</v>
      </c>
      <c r="G956">
        <v>0.1</v>
      </c>
      <c r="H956" t="s">
        <v>871</v>
      </c>
      <c r="I956" s="4">
        <f>Table4[[#This Row],[Quantity]]*Table4[[#This Row],[UnitPrice]]</f>
        <v>366.93</v>
      </c>
      <c r="J956" s="4">
        <f>Table4[[#This Row],[Gross Revenue]]*(1-Table4[[#This Row],[Discount]])</f>
        <v>330.23700000000002</v>
      </c>
      <c r="K956" s="4">
        <f>Table4[[#This Row],[Quantity]]*Table4[[#This Row],[CostPrice]]</f>
        <v>285.23</v>
      </c>
      <c r="L956" s="4">
        <f>Table4[[#This Row],[Net Revenue]]-Table4[[#This Row],[Total Cost]]</f>
        <v>45.007000000000005</v>
      </c>
      <c r="M956" t="str">
        <f>_xlfn.XLOOKUP(Table4[[#This Row],[ProductID]], Products!A:A,Products!B:B, "Not Found")</f>
        <v>Stage Footwear</v>
      </c>
      <c r="N956" t="str">
        <f>TEXT(Table4[[#This Row],[Date]], "mmm")</f>
        <v>May</v>
      </c>
      <c r="O956" t="str">
        <f>TEXT(Table4[[#This Row],[Date]], "yyyy")</f>
        <v>2024</v>
      </c>
      <c r="P956" t="str">
        <f>_xlfn.XLOOKUP(Table4[[#This Row],[ProductID]],Products!A:A,Products!C:C, "Not Found")</f>
        <v>Fashion</v>
      </c>
      <c r="Q956" t="str">
        <f>_xlfn.XLOOKUP(Table4[[#This Row],[ProductID]],Products!A:A,Products!D:D,"Not Found")</f>
        <v>Footwear</v>
      </c>
      <c r="R956">
        <f>_xlfn.XLOOKUP(Table4[[#This Row],[ProductID]],Products!A:A,Products!E:E,"Not Found")</f>
        <v>366.93</v>
      </c>
      <c r="S956">
        <f>_xlfn.XLOOKUP(Table4[[#This Row],[ProductID]],Products!A:A,Products!F:F, "Not Found")</f>
        <v>285.23</v>
      </c>
      <c r="T956" t="str">
        <f>_xlfn.XLOOKUP(Table4[[#This Row],[CustomerID]],Customers!A:A,Customers!D:D, "Not Found")</f>
        <v>F</v>
      </c>
      <c r="U956" s="6">
        <f>_xlfn.XLOOKUP(Table4[[#This Row],[CustomerID]],Customers!A:A,Customers!E:E, "Not Found")</f>
        <v>27995</v>
      </c>
      <c r="V956">
        <f ca="1">DATEDIF(Table4[[#This Row],[CustomerBirthday]], TODAY(), "Y")</f>
        <v>49</v>
      </c>
      <c r="W956" t="str" cm="1">
        <f t="array" aca="1" ref="W956" ca="1">_xlfn.IFS(Table4[[#This Row],[Age]]&lt;25, "Under 25",Table4[[#This Row],[Age]]=34, "25-34", Table4[[#This Row],[Age]]&lt;=49, "35-49", Table4[[#This Row],[Age]]&lt;=64, "50-64", Table4[[#This Row],[Age]]&gt;=65, "65+")</f>
        <v>35-49</v>
      </c>
      <c r="X956" t="str">
        <f>_xlfn.XLOOKUP(Table4[[#This Row],[StoreID]],Stores!A:A,Stores!B:B, "Not found")</f>
        <v>MegaMart Jimenezborough</v>
      </c>
      <c r="Y956" t="str">
        <f>_xlfn.XLOOKUP(Table4[[#This Row],[StoreID]],Stores!A:A,Stores!C:C, "Not Found")</f>
        <v>Jimenezborough</v>
      </c>
      <c r="Z956" t="str">
        <f>_xlfn.XLOOKUP(Table4[[#This Row],[StoreID]],Stores!A:A,Stores!D:D, "Not Found")</f>
        <v>South</v>
      </c>
    </row>
    <row r="957" spans="1:26">
      <c r="A957" t="s">
        <v>1823</v>
      </c>
      <c r="B957" s="1">
        <v>45621</v>
      </c>
      <c r="C957" t="s">
        <v>636</v>
      </c>
      <c r="D957" t="s">
        <v>810</v>
      </c>
      <c r="E957" t="s">
        <v>846</v>
      </c>
      <c r="F957">
        <v>1</v>
      </c>
      <c r="G957">
        <v>0.05</v>
      </c>
      <c r="H957" t="s">
        <v>868</v>
      </c>
      <c r="I957" s="4">
        <f>Table4[[#This Row],[Quantity]]*Table4[[#This Row],[UnitPrice]]</f>
        <v>453.62</v>
      </c>
      <c r="J957" s="4">
        <f>Table4[[#This Row],[Gross Revenue]]*(1-Table4[[#This Row],[Discount]])</f>
        <v>430.93899999999996</v>
      </c>
      <c r="K957" s="4">
        <f>Table4[[#This Row],[Quantity]]*Table4[[#This Row],[CostPrice]]</f>
        <v>316.63</v>
      </c>
      <c r="L957" s="4">
        <f>Table4[[#This Row],[Net Revenue]]-Table4[[#This Row],[Total Cost]]</f>
        <v>114.30899999999997</v>
      </c>
      <c r="M957" t="str">
        <f>_xlfn.XLOOKUP(Table4[[#This Row],[ProductID]], Products!A:A,Products!B:B, "Not Found")</f>
        <v>Maybe Clothing</v>
      </c>
      <c r="N957" t="str">
        <f>TEXT(Table4[[#This Row],[Date]], "mmm")</f>
        <v>Nov</v>
      </c>
      <c r="O957" t="str">
        <f>TEXT(Table4[[#This Row],[Date]], "yyyy")</f>
        <v>2024</v>
      </c>
      <c r="P957" t="str">
        <f>_xlfn.XLOOKUP(Table4[[#This Row],[ProductID]],Products!A:A,Products!C:C, "Not Found")</f>
        <v>Fashion</v>
      </c>
      <c r="Q957" t="str">
        <f>_xlfn.XLOOKUP(Table4[[#This Row],[ProductID]],Products!A:A,Products!D:D,"Not Found")</f>
        <v>Clothing</v>
      </c>
      <c r="R957">
        <f>_xlfn.XLOOKUP(Table4[[#This Row],[ProductID]],Products!A:A,Products!E:E,"Not Found")</f>
        <v>453.62</v>
      </c>
      <c r="S957">
        <f>_xlfn.XLOOKUP(Table4[[#This Row],[ProductID]],Products!A:A,Products!F:F, "Not Found")</f>
        <v>316.63</v>
      </c>
      <c r="T957" t="str">
        <f>_xlfn.XLOOKUP(Table4[[#This Row],[CustomerID]],Customers!A:A,Customers!D:D, "Not Found")</f>
        <v>F</v>
      </c>
      <c r="U957" s="6">
        <f>_xlfn.XLOOKUP(Table4[[#This Row],[CustomerID]],Customers!A:A,Customers!E:E, "Not Found")</f>
        <v>21899</v>
      </c>
      <c r="V957">
        <f ca="1">DATEDIF(Table4[[#This Row],[CustomerBirthday]], TODAY(), "Y")</f>
        <v>66</v>
      </c>
      <c r="W957" t="str" cm="1">
        <f t="array" aca="1" ref="W957" ca="1">_xlfn.IFS(Table4[[#This Row],[Age]]&lt;25, "Under 25",Table4[[#This Row],[Age]]=34, "25-34", Table4[[#This Row],[Age]]&lt;=49, "35-49", Table4[[#This Row],[Age]]&lt;=64, "50-64", Table4[[#This Row],[Age]]&gt;=65, "65+")</f>
        <v>65+</v>
      </c>
      <c r="X957" t="str">
        <f>_xlfn.XLOOKUP(Table4[[#This Row],[StoreID]],Stores!A:A,Stores!B:B, "Not found")</f>
        <v>MegaMart Johnmouth</v>
      </c>
      <c r="Y957" t="str">
        <f>_xlfn.XLOOKUP(Table4[[#This Row],[StoreID]],Stores!A:A,Stores!C:C, "Not Found")</f>
        <v>Johnmouth</v>
      </c>
      <c r="Z957" t="str">
        <f>_xlfn.XLOOKUP(Table4[[#This Row],[StoreID]],Stores!A:A,Stores!D:D, "Not Found")</f>
        <v>East</v>
      </c>
    </row>
    <row r="958" spans="1:26">
      <c r="A958" t="s">
        <v>1824</v>
      </c>
      <c r="B958" s="1">
        <v>45530</v>
      </c>
      <c r="C958" t="s">
        <v>230</v>
      </c>
      <c r="D958" t="s">
        <v>757</v>
      </c>
      <c r="E958" t="s">
        <v>839</v>
      </c>
      <c r="F958">
        <v>5</v>
      </c>
      <c r="G958">
        <v>0.1</v>
      </c>
      <c r="H958" t="s">
        <v>868</v>
      </c>
      <c r="I958" s="4">
        <f>Table4[[#This Row],[Quantity]]*Table4[[#This Row],[UnitPrice]]</f>
        <v>6230.5499999999993</v>
      </c>
      <c r="J958" s="4">
        <f>Table4[[#This Row],[Gross Revenue]]*(1-Table4[[#This Row],[Discount]])</f>
        <v>5607.4949999999999</v>
      </c>
      <c r="K958" s="4">
        <f>Table4[[#This Row],[Quantity]]*Table4[[#This Row],[CostPrice]]</f>
        <v>4167.6000000000004</v>
      </c>
      <c r="L958" s="4">
        <f>Table4[[#This Row],[Net Revenue]]-Table4[[#This Row],[Total Cost]]</f>
        <v>1439.8949999999995</v>
      </c>
      <c r="M958" t="str">
        <f>_xlfn.XLOOKUP(Table4[[#This Row],[ProductID]], Products!A:A,Products!B:B, "Not Found")</f>
        <v>Find Headphones</v>
      </c>
      <c r="N958" t="str">
        <f>TEXT(Table4[[#This Row],[Date]], "mmm")</f>
        <v>Aug</v>
      </c>
      <c r="O958" t="str">
        <f>TEXT(Table4[[#This Row],[Date]], "yyyy")</f>
        <v>2024</v>
      </c>
      <c r="P958" t="str">
        <f>_xlfn.XLOOKUP(Table4[[#This Row],[ProductID]],Products!A:A,Products!C:C, "Not Found")</f>
        <v>Electronics</v>
      </c>
      <c r="Q958" t="str">
        <f>_xlfn.XLOOKUP(Table4[[#This Row],[ProductID]],Products!A:A,Products!D:D,"Not Found")</f>
        <v>Headphones</v>
      </c>
      <c r="R958">
        <f>_xlfn.XLOOKUP(Table4[[#This Row],[ProductID]],Products!A:A,Products!E:E,"Not Found")</f>
        <v>1246.1099999999999</v>
      </c>
      <c r="S958">
        <f>_xlfn.XLOOKUP(Table4[[#This Row],[ProductID]],Products!A:A,Products!F:F, "Not Found")</f>
        <v>833.52</v>
      </c>
      <c r="T958" t="str">
        <f>_xlfn.XLOOKUP(Table4[[#This Row],[CustomerID]],Customers!A:A,Customers!D:D, "Not Found")</f>
        <v>M</v>
      </c>
      <c r="U958" s="6">
        <f>_xlfn.XLOOKUP(Table4[[#This Row],[CustomerID]],Customers!A:A,Customers!E:E, "Not Found")</f>
        <v>35712</v>
      </c>
      <c r="V958">
        <f ca="1">DATEDIF(Table4[[#This Row],[CustomerBirthday]], TODAY(), "Y")</f>
        <v>28</v>
      </c>
      <c r="W958" t="str" cm="1">
        <f t="array" aca="1" ref="W958" ca="1">_xlfn.IFS(Table4[[#This Row],[Age]]&lt;25, "Under 25",Table4[[#This Row],[Age]]=34, "25-34", Table4[[#This Row],[Age]]&lt;=49, "35-49", Table4[[#This Row],[Age]]&lt;=64, "50-64", Table4[[#This Row],[Age]]&gt;=65, "65+")</f>
        <v>35-49</v>
      </c>
      <c r="X958" t="str">
        <f>_xlfn.XLOOKUP(Table4[[#This Row],[StoreID]],Stores!A:A,Stores!B:B, "Not found")</f>
        <v>MegaMart New Michele</v>
      </c>
      <c r="Y958" t="str">
        <f>_xlfn.XLOOKUP(Table4[[#This Row],[StoreID]],Stores!A:A,Stores!C:C, "Not Found")</f>
        <v>New Michele</v>
      </c>
      <c r="Z958" t="str">
        <f>_xlfn.XLOOKUP(Table4[[#This Row],[StoreID]],Stores!A:A,Stores!D:D, "Not Found")</f>
        <v>West</v>
      </c>
    </row>
    <row r="959" spans="1:26">
      <c r="A959" t="s">
        <v>1825</v>
      </c>
      <c r="B959" s="1">
        <v>45210</v>
      </c>
      <c r="C959" t="s">
        <v>664</v>
      </c>
      <c r="D959" t="s">
        <v>761</v>
      </c>
      <c r="E959" t="s">
        <v>835</v>
      </c>
      <c r="F959">
        <v>1</v>
      </c>
      <c r="G959">
        <v>0.15</v>
      </c>
      <c r="H959" t="s">
        <v>865</v>
      </c>
      <c r="I959" s="4">
        <f>Table4[[#This Row],[Quantity]]*Table4[[#This Row],[UnitPrice]]</f>
        <v>1762.92</v>
      </c>
      <c r="J959" s="4">
        <f>Table4[[#This Row],[Gross Revenue]]*(1-Table4[[#This Row],[Discount]])</f>
        <v>1498.482</v>
      </c>
      <c r="K959" s="4">
        <f>Table4[[#This Row],[Quantity]]*Table4[[#This Row],[CostPrice]]</f>
        <v>1346.48</v>
      </c>
      <c r="L959" s="4">
        <f>Table4[[#This Row],[Net Revenue]]-Table4[[#This Row],[Total Cost]]</f>
        <v>152.00199999999995</v>
      </c>
      <c r="M959" t="str">
        <f>_xlfn.XLOOKUP(Table4[[#This Row],[ProductID]], Products!A:A,Products!B:B, "Not Found")</f>
        <v>Traditional Laptop</v>
      </c>
      <c r="N959" t="str">
        <f>TEXT(Table4[[#This Row],[Date]], "mmm")</f>
        <v>Oct</v>
      </c>
      <c r="O959" t="str">
        <f>TEXT(Table4[[#This Row],[Date]], "yyyy")</f>
        <v>2023</v>
      </c>
      <c r="P959" t="str">
        <f>_xlfn.XLOOKUP(Table4[[#This Row],[ProductID]],Products!A:A,Products!C:C, "Not Found")</f>
        <v>Electronics</v>
      </c>
      <c r="Q959" t="str">
        <f>_xlfn.XLOOKUP(Table4[[#This Row],[ProductID]],Products!A:A,Products!D:D,"Not Found")</f>
        <v>Laptop</v>
      </c>
      <c r="R959">
        <f>_xlfn.XLOOKUP(Table4[[#This Row],[ProductID]],Products!A:A,Products!E:E,"Not Found")</f>
        <v>1762.92</v>
      </c>
      <c r="S959">
        <f>_xlfn.XLOOKUP(Table4[[#This Row],[ProductID]],Products!A:A,Products!F:F, "Not Found")</f>
        <v>1346.48</v>
      </c>
      <c r="T959" t="str">
        <f>_xlfn.XLOOKUP(Table4[[#This Row],[CustomerID]],Customers!A:A,Customers!D:D, "Not Found")</f>
        <v>M</v>
      </c>
      <c r="U959" s="6">
        <f>_xlfn.XLOOKUP(Table4[[#This Row],[CustomerID]],Customers!A:A,Customers!E:E, "Not Found")</f>
        <v>22243</v>
      </c>
      <c r="V959">
        <f ca="1">DATEDIF(Table4[[#This Row],[CustomerBirthday]], TODAY(), "Y")</f>
        <v>65</v>
      </c>
      <c r="W959" t="str" cm="1">
        <f t="array" aca="1" ref="W959" ca="1">_xlfn.IFS(Table4[[#This Row],[Age]]&lt;25, "Under 25",Table4[[#This Row],[Age]]=34, "25-34", Table4[[#This Row],[Age]]&lt;=49, "35-49", Table4[[#This Row],[Age]]&lt;=64, "50-64", Table4[[#This Row],[Age]]&gt;=65, "65+")</f>
        <v>65+</v>
      </c>
      <c r="X959" t="str">
        <f>_xlfn.XLOOKUP(Table4[[#This Row],[StoreID]],Stores!A:A,Stores!B:B, "Not found")</f>
        <v>MegaMart Peckmouth</v>
      </c>
      <c r="Y959" t="str">
        <f>_xlfn.XLOOKUP(Table4[[#This Row],[StoreID]],Stores!A:A,Stores!C:C, "Not Found")</f>
        <v>Peckmouth</v>
      </c>
      <c r="Z959" t="str">
        <f>_xlfn.XLOOKUP(Table4[[#This Row],[StoreID]],Stores!A:A,Stores!D:D, "Not Found")</f>
        <v>East</v>
      </c>
    </row>
    <row r="960" spans="1:26">
      <c r="A960" t="s">
        <v>1826</v>
      </c>
      <c r="B960" s="1">
        <v>45399</v>
      </c>
      <c r="C960" t="s">
        <v>657</v>
      </c>
      <c r="D960" t="s">
        <v>792</v>
      </c>
      <c r="E960" t="s">
        <v>835</v>
      </c>
      <c r="F960">
        <v>3</v>
      </c>
      <c r="G960">
        <v>0</v>
      </c>
      <c r="H960" t="s">
        <v>868</v>
      </c>
      <c r="I960" s="4">
        <f>Table4[[#This Row],[Quantity]]*Table4[[#This Row],[UnitPrice]]</f>
        <v>5396.91</v>
      </c>
      <c r="J960" s="4">
        <f>Table4[[#This Row],[Gross Revenue]]*(1-Table4[[#This Row],[Discount]])</f>
        <v>5396.91</v>
      </c>
      <c r="K960" s="4">
        <f>Table4[[#This Row],[Quantity]]*Table4[[#This Row],[CostPrice]]</f>
        <v>3987.4500000000003</v>
      </c>
      <c r="L960" s="4">
        <f>Table4[[#This Row],[Net Revenue]]-Table4[[#This Row],[Total Cost]]</f>
        <v>1409.4599999999996</v>
      </c>
      <c r="M960" t="str">
        <f>_xlfn.XLOOKUP(Table4[[#This Row],[ProductID]], Products!A:A,Products!B:B, "Not Found")</f>
        <v>Beat Accessories</v>
      </c>
      <c r="N960" t="str">
        <f>TEXT(Table4[[#This Row],[Date]], "mmm")</f>
        <v>Apr</v>
      </c>
      <c r="O960" t="str">
        <f>TEXT(Table4[[#This Row],[Date]], "yyyy")</f>
        <v>2024</v>
      </c>
      <c r="P960" t="str">
        <f>_xlfn.XLOOKUP(Table4[[#This Row],[ProductID]],Products!A:A,Products!C:C, "Not Found")</f>
        <v>Fashion</v>
      </c>
      <c r="Q960" t="str">
        <f>_xlfn.XLOOKUP(Table4[[#This Row],[ProductID]],Products!A:A,Products!D:D,"Not Found")</f>
        <v>Accessories</v>
      </c>
      <c r="R960">
        <f>_xlfn.XLOOKUP(Table4[[#This Row],[ProductID]],Products!A:A,Products!E:E,"Not Found")</f>
        <v>1798.97</v>
      </c>
      <c r="S960">
        <f>_xlfn.XLOOKUP(Table4[[#This Row],[ProductID]],Products!A:A,Products!F:F, "Not Found")</f>
        <v>1329.15</v>
      </c>
      <c r="T960" t="str">
        <f>_xlfn.XLOOKUP(Table4[[#This Row],[CustomerID]],Customers!A:A,Customers!D:D, "Not Found")</f>
        <v>F</v>
      </c>
      <c r="U960" s="6">
        <f>_xlfn.XLOOKUP(Table4[[#This Row],[CustomerID]],Customers!A:A,Customers!E:E, "Not Found")</f>
        <v>22041</v>
      </c>
      <c r="V960">
        <f ca="1">DATEDIF(Table4[[#This Row],[CustomerBirthday]], TODAY(), "Y")</f>
        <v>66</v>
      </c>
      <c r="W960" t="str" cm="1">
        <f t="array" aca="1" ref="W960" ca="1">_xlfn.IFS(Table4[[#This Row],[Age]]&lt;25, "Under 25",Table4[[#This Row],[Age]]=34, "25-34", Table4[[#This Row],[Age]]&lt;=49, "35-49", Table4[[#This Row],[Age]]&lt;=64, "50-64", Table4[[#This Row],[Age]]&gt;=65, "65+")</f>
        <v>65+</v>
      </c>
      <c r="X960" t="str">
        <f>_xlfn.XLOOKUP(Table4[[#This Row],[StoreID]],Stores!A:A,Stores!B:B, "Not found")</f>
        <v>MegaMart Peckmouth</v>
      </c>
      <c r="Y960" t="str">
        <f>_xlfn.XLOOKUP(Table4[[#This Row],[StoreID]],Stores!A:A,Stores!C:C, "Not Found")</f>
        <v>Peckmouth</v>
      </c>
      <c r="Z960" t="str">
        <f>_xlfn.XLOOKUP(Table4[[#This Row],[StoreID]],Stores!A:A,Stores!D:D, "Not Found")</f>
        <v>East</v>
      </c>
    </row>
    <row r="961" spans="1:26">
      <c r="A961" t="s">
        <v>1827</v>
      </c>
      <c r="B961" s="1">
        <v>45856</v>
      </c>
      <c r="C961" t="s">
        <v>640</v>
      </c>
      <c r="D961" t="s">
        <v>764</v>
      </c>
      <c r="E961" t="s">
        <v>842</v>
      </c>
      <c r="F961">
        <v>5</v>
      </c>
      <c r="G961">
        <v>0.1</v>
      </c>
      <c r="H961" t="s">
        <v>868</v>
      </c>
      <c r="I961" s="4">
        <f>Table4[[#This Row],[Quantity]]*Table4[[#This Row],[UnitPrice]]</f>
        <v>1619.6000000000001</v>
      </c>
      <c r="J961" s="4">
        <f>Table4[[#This Row],[Gross Revenue]]*(1-Table4[[#This Row],[Discount]])</f>
        <v>1457.64</v>
      </c>
      <c r="K961" s="4">
        <f>Table4[[#This Row],[Quantity]]*Table4[[#This Row],[CostPrice]]</f>
        <v>1214.8999999999999</v>
      </c>
      <c r="L961" s="4">
        <f>Table4[[#This Row],[Net Revenue]]-Table4[[#This Row],[Total Cost]]</f>
        <v>242.74000000000024</v>
      </c>
      <c r="M961" t="str">
        <f>_xlfn.XLOOKUP(Table4[[#This Row],[ProductID]], Products!A:A,Products!B:B, "Not Found")</f>
        <v>Simple Accessories</v>
      </c>
      <c r="N961" t="str">
        <f>TEXT(Table4[[#This Row],[Date]], "mmm")</f>
        <v>Jul</v>
      </c>
      <c r="O961" t="str">
        <f>TEXT(Table4[[#This Row],[Date]], "yyyy")</f>
        <v>2025</v>
      </c>
      <c r="P961" t="str">
        <f>_xlfn.XLOOKUP(Table4[[#This Row],[ProductID]],Products!A:A,Products!C:C, "Not Found")</f>
        <v>Fashion</v>
      </c>
      <c r="Q961" t="str">
        <f>_xlfn.XLOOKUP(Table4[[#This Row],[ProductID]],Products!A:A,Products!D:D,"Not Found")</f>
        <v>Accessories</v>
      </c>
      <c r="R961">
        <f>_xlfn.XLOOKUP(Table4[[#This Row],[ProductID]],Products!A:A,Products!E:E,"Not Found")</f>
        <v>323.92</v>
      </c>
      <c r="S961">
        <f>_xlfn.XLOOKUP(Table4[[#This Row],[ProductID]],Products!A:A,Products!F:F, "Not Found")</f>
        <v>242.98</v>
      </c>
      <c r="T961" t="str">
        <f>_xlfn.XLOOKUP(Table4[[#This Row],[CustomerID]],Customers!A:A,Customers!D:D, "Not Found")</f>
        <v>F</v>
      </c>
      <c r="U961" s="6">
        <f>_xlfn.XLOOKUP(Table4[[#This Row],[CustomerID]],Customers!A:A,Customers!E:E, "Not Found")</f>
        <v>26631</v>
      </c>
      <c r="V961">
        <f ca="1">DATEDIF(Table4[[#This Row],[CustomerBirthday]], TODAY(), "Y")</f>
        <v>53</v>
      </c>
      <c r="W961" t="str" cm="1">
        <f t="array" aca="1" ref="W961" ca="1">_xlfn.IFS(Table4[[#This Row],[Age]]&lt;25, "Under 25",Table4[[#This Row],[Age]]=34, "25-34", Table4[[#This Row],[Age]]&lt;=49, "35-49", Table4[[#This Row],[Age]]&lt;=64, "50-64", Table4[[#This Row],[Age]]&gt;=65, "65+")</f>
        <v>50-64</v>
      </c>
      <c r="X961" t="str">
        <f>_xlfn.XLOOKUP(Table4[[#This Row],[StoreID]],Stores!A:A,Stores!B:B, "Not found")</f>
        <v>MegaMart Brianahaven</v>
      </c>
      <c r="Y961" t="str">
        <f>_xlfn.XLOOKUP(Table4[[#This Row],[StoreID]],Stores!A:A,Stores!C:C, "Not Found")</f>
        <v>Brianahaven</v>
      </c>
      <c r="Z961" t="str">
        <f>_xlfn.XLOOKUP(Table4[[#This Row],[StoreID]],Stores!A:A,Stores!D:D, "Not Found")</f>
        <v>North</v>
      </c>
    </row>
    <row r="962" spans="1:26">
      <c r="A962" t="s">
        <v>1828</v>
      </c>
      <c r="B962" s="1">
        <v>45807</v>
      </c>
      <c r="C962" t="s">
        <v>191</v>
      </c>
      <c r="D962" t="s">
        <v>753</v>
      </c>
      <c r="E962" t="s">
        <v>846</v>
      </c>
      <c r="F962">
        <v>2</v>
      </c>
      <c r="G962">
        <v>0.1</v>
      </c>
      <c r="H962" t="s">
        <v>865</v>
      </c>
      <c r="I962" s="4">
        <f>Table4[[#This Row],[Quantity]]*Table4[[#This Row],[UnitPrice]]</f>
        <v>540.9</v>
      </c>
      <c r="J962" s="4">
        <f>Table4[[#This Row],[Gross Revenue]]*(1-Table4[[#This Row],[Discount]])</f>
        <v>486.81</v>
      </c>
      <c r="K962" s="4">
        <f>Table4[[#This Row],[Quantity]]*Table4[[#This Row],[CostPrice]]</f>
        <v>375.2</v>
      </c>
      <c r="L962" s="4">
        <f>Table4[[#This Row],[Net Revenue]]-Table4[[#This Row],[Total Cost]]</f>
        <v>111.61000000000001</v>
      </c>
      <c r="M962" t="str">
        <f>_xlfn.XLOOKUP(Table4[[#This Row],[ProductID]], Products!A:A,Products!B:B, "Not Found")</f>
        <v>Whether Bags</v>
      </c>
      <c r="N962" t="str">
        <f>TEXT(Table4[[#This Row],[Date]], "mmm")</f>
        <v>May</v>
      </c>
      <c r="O962" t="str">
        <f>TEXT(Table4[[#This Row],[Date]], "yyyy")</f>
        <v>2025</v>
      </c>
      <c r="P962" t="str">
        <f>_xlfn.XLOOKUP(Table4[[#This Row],[ProductID]],Products!A:A,Products!C:C, "Not Found")</f>
        <v>Fashion</v>
      </c>
      <c r="Q962" t="str">
        <f>_xlfn.XLOOKUP(Table4[[#This Row],[ProductID]],Products!A:A,Products!D:D,"Not Found")</f>
        <v>Bags</v>
      </c>
      <c r="R962">
        <f>_xlfn.XLOOKUP(Table4[[#This Row],[ProductID]],Products!A:A,Products!E:E,"Not Found")</f>
        <v>270.45</v>
      </c>
      <c r="S962">
        <f>_xlfn.XLOOKUP(Table4[[#This Row],[ProductID]],Products!A:A,Products!F:F, "Not Found")</f>
        <v>187.6</v>
      </c>
      <c r="T962" t="str">
        <f>_xlfn.XLOOKUP(Table4[[#This Row],[CustomerID]],Customers!A:A,Customers!D:D, "Not Found")</f>
        <v>M</v>
      </c>
      <c r="U962" s="6">
        <f>_xlfn.XLOOKUP(Table4[[#This Row],[CustomerID]],Customers!A:A,Customers!E:E, "Not Found")</f>
        <v>35433</v>
      </c>
      <c r="V962">
        <f ca="1">DATEDIF(Table4[[#This Row],[CustomerBirthday]], TODAY(), "Y")</f>
        <v>29</v>
      </c>
      <c r="W962" t="str" cm="1">
        <f t="array" aca="1" ref="W962" ca="1">_xlfn.IFS(Table4[[#This Row],[Age]]&lt;25, "Under 25",Table4[[#This Row],[Age]]=34, "25-34", Table4[[#This Row],[Age]]&lt;=49, "35-49", Table4[[#This Row],[Age]]&lt;=64, "50-64", Table4[[#This Row],[Age]]&gt;=65, "65+")</f>
        <v>35-49</v>
      </c>
      <c r="X962" t="str">
        <f>_xlfn.XLOOKUP(Table4[[#This Row],[StoreID]],Stores!A:A,Stores!B:B, "Not found")</f>
        <v>MegaMart Johnmouth</v>
      </c>
      <c r="Y962" t="str">
        <f>_xlfn.XLOOKUP(Table4[[#This Row],[StoreID]],Stores!A:A,Stores!C:C, "Not Found")</f>
        <v>Johnmouth</v>
      </c>
      <c r="Z962" t="str">
        <f>_xlfn.XLOOKUP(Table4[[#This Row],[StoreID]],Stores!A:A,Stores!D:D, "Not Found")</f>
        <v>East</v>
      </c>
    </row>
    <row r="963" spans="1:26">
      <c r="A963" t="s">
        <v>1829</v>
      </c>
      <c r="B963" s="1">
        <v>45822</v>
      </c>
      <c r="C963" t="s">
        <v>664</v>
      </c>
      <c r="D963" t="s">
        <v>788</v>
      </c>
      <c r="E963" t="s">
        <v>842</v>
      </c>
      <c r="F963">
        <v>3</v>
      </c>
      <c r="G963">
        <v>0.05</v>
      </c>
      <c r="H963" t="s">
        <v>875</v>
      </c>
      <c r="I963" s="4">
        <f>Table4[[#This Row],[Quantity]]*Table4[[#This Row],[UnitPrice]]</f>
        <v>3287.16</v>
      </c>
      <c r="J963" s="4">
        <f>Table4[[#This Row],[Gross Revenue]]*(1-Table4[[#This Row],[Discount]])</f>
        <v>3122.8019999999997</v>
      </c>
      <c r="K963" s="4">
        <f>Table4[[#This Row],[Quantity]]*Table4[[#This Row],[CostPrice]]</f>
        <v>2466.6000000000004</v>
      </c>
      <c r="L963" s="4">
        <f>Table4[[#This Row],[Net Revenue]]-Table4[[#This Row],[Total Cost]]</f>
        <v>656.20199999999932</v>
      </c>
      <c r="M963" t="str">
        <f>_xlfn.XLOOKUP(Table4[[#This Row],[ProductID]], Products!A:A,Products!B:B, "Not Found")</f>
        <v>Foot Snacks</v>
      </c>
      <c r="N963" t="str">
        <f>TEXT(Table4[[#This Row],[Date]], "mmm")</f>
        <v>Jun</v>
      </c>
      <c r="O963" t="str">
        <f>TEXT(Table4[[#This Row],[Date]], "yyyy")</f>
        <v>2025</v>
      </c>
      <c r="P963" t="str">
        <f>_xlfn.XLOOKUP(Table4[[#This Row],[ProductID]],Products!A:A,Products!C:C, "Not Found")</f>
        <v>Groceries</v>
      </c>
      <c r="Q963" t="str">
        <f>_xlfn.XLOOKUP(Table4[[#This Row],[ProductID]],Products!A:A,Products!D:D,"Not Found")</f>
        <v>Snacks</v>
      </c>
      <c r="R963">
        <f>_xlfn.XLOOKUP(Table4[[#This Row],[ProductID]],Products!A:A,Products!E:E,"Not Found")</f>
        <v>1095.72</v>
      </c>
      <c r="S963">
        <f>_xlfn.XLOOKUP(Table4[[#This Row],[ProductID]],Products!A:A,Products!F:F, "Not Found")</f>
        <v>822.2</v>
      </c>
      <c r="T963" t="str">
        <f>_xlfn.XLOOKUP(Table4[[#This Row],[CustomerID]],Customers!A:A,Customers!D:D, "Not Found")</f>
        <v>M</v>
      </c>
      <c r="U963" s="6">
        <f>_xlfn.XLOOKUP(Table4[[#This Row],[CustomerID]],Customers!A:A,Customers!E:E, "Not Found")</f>
        <v>22243</v>
      </c>
      <c r="V963">
        <f ca="1">DATEDIF(Table4[[#This Row],[CustomerBirthday]], TODAY(), "Y")</f>
        <v>65</v>
      </c>
      <c r="W963" t="str" cm="1">
        <f t="array" aca="1" ref="W963" ca="1">_xlfn.IFS(Table4[[#This Row],[Age]]&lt;25, "Under 25",Table4[[#This Row],[Age]]=34, "25-34", Table4[[#This Row],[Age]]&lt;=49, "35-49", Table4[[#This Row],[Age]]&lt;=64, "50-64", Table4[[#This Row],[Age]]&gt;=65, "65+")</f>
        <v>65+</v>
      </c>
      <c r="X963" t="str">
        <f>_xlfn.XLOOKUP(Table4[[#This Row],[StoreID]],Stores!A:A,Stores!B:B, "Not found")</f>
        <v>MegaMart Brianahaven</v>
      </c>
      <c r="Y963" t="str">
        <f>_xlfn.XLOOKUP(Table4[[#This Row],[StoreID]],Stores!A:A,Stores!C:C, "Not Found")</f>
        <v>Brianahaven</v>
      </c>
      <c r="Z963" t="str">
        <f>_xlfn.XLOOKUP(Table4[[#This Row],[StoreID]],Stores!A:A,Stores!D:D, "Not Found")</f>
        <v>North</v>
      </c>
    </row>
    <row r="964" spans="1:26">
      <c r="A964" t="s">
        <v>1830</v>
      </c>
      <c r="B964" s="1">
        <v>45189</v>
      </c>
      <c r="C964" t="s">
        <v>498</v>
      </c>
      <c r="D964" t="s">
        <v>820</v>
      </c>
      <c r="E964" t="s">
        <v>835</v>
      </c>
      <c r="F964">
        <v>4</v>
      </c>
      <c r="G964">
        <v>0.1</v>
      </c>
      <c r="H964" t="s">
        <v>865</v>
      </c>
      <c r="I964" s="4">
        <f>Table4[[#This Row],[Quantity]]*Table4[[#This Row],[UnitPrice]]</f>
        <v>4788.72</v>
      </c>
      <c r="J964" s="4">
        <f>Table4[[#This Row],[Gross Revenue]]*(1-Table4[[#This Row],[Discount]])</f>
        <v>4309.848</v>
      </c>
      <c r="K964" s="4">
        <f>Table4[[#This Row],[Quantity]]*Table4[[#This Row],[CostPrice]]</f>
        <v>2890.96</v>
      </c>
      <c r="L964" s="4">
        <f>Table4[[#This Row],[Net Revenue]]-Table4[[#This Row],[Total Cost]]</f>
        <v>1418.8879999999999</v>
      </c>
      <c r="M964" t="str">
        <f>_xlfn.XLOOKUP(Table4[[#This Row],[ProductID]], Products!A:A,Products!B:B, "Not Found")</f>
        <v>Or Smartphone</v>
      </c>
      <c r="N964" t="str">
        <f>TEXT(Table4[[#This Row],[Date]], "mmm")</f>
        <v>Sep</v>
      </c>
      <c r="O964" t="str">
        <f>TEXT(Table4[[#This Row],[Date]], "yyyy")</f>
        <v>2023</v>
      </c>
      <c r="P964" t="str">
        <f>_xlfn.XLOOKUP(Table4[[#This Row],[ProductID]],Products!A:A,Products!C:C, "Not Found")</f>
        <v>Electronics</v>
      </c>
      <c r="Q964" t="str">
        <f>_xlfn.XLOOKUP(Table4[[#This Row],[ProductID]],Products!A:A,Products!D:D,"Not Found")</f>
        <v>Smartphone</v>
      </c>
      <c r="R964">
        <f>_xlfn.XLOOKUP(Table4[[#This Row],[ProductID]],Products!A:A,Products!E:E,"Not Found")</f>
        <v>1197.18</v>
      </c>
      <c r="S964">
        <f>_xlfn.XLOOKUP(Table4[[#This Row],[ProductID]],Products!A:A,Products!F:F, "Not Found")</f>
        <v>722.74</v>
      </c>
      <c r="T964" t="str">
        <f>_xlfn.XLOOKUP(Table4[[#This Row],[CustomerID]],Customers!A:A,Customers!D:D, "Not Found")</f>
        <v>M</v>
      </c>
      <c r="U964" s="6">
        <f>_xlfn.XLOOKUP(Table4[[#This Row],[CustomerID]],Customers!A:A,Customers!E:E, "Not Found")</f>
        <v>39260</v>
      </c>
      <c r="V964">
        <f ca="1">DATEDIF(Table4[[#This Row],[CustomerBirthday]], TODAY(), "Y")</f>
        <v>19</v>
      </c>
      <c r="W964" t="str" cm="1">
        <f t="array" aca="1" ref="W964" ca="1">_xlfn.IFS(Table4[[#This Row],[Age]]&lt;25, "Under 25",Table4[[#This Row],[Age]]=34, "25-34", Table4[[#This Row],[Age]]&lt;=49, "35-49", Table4[[#This Row],[Age]]&lt;=64, "50-64", Table4[[#This Row],[Age]]&gt;=65, "65+")</f>
        <v>Under 25</v>
      </c>
      <c r="X964" t="str">
        <f>_xlfn.XLOOKUP(Table4[[#This Row],[StoreID]],Stores!A:A,Stores!B:B, "Not found")</f>
        <v>MegaMart Peckmouth</v>
      </c>
      <c r="Y964" t="str">
        <f>_xlfn.XLOOKUP(Table4[[#This Row],[StoreID]],Stores!A:A,Stores!C:C, "Not Found")</f>
        <v>Peckmouth</v>
      </c>
      <c r="Z964" t="str">
        <f>_xlfn.XLOOKUP(Table4[[#This Row],[StoreID]],Stores!A:A,Stores!D:D, "Not Found")</f>
        <v>East</v>
      </c>
    </row>
    <row r="965" spans="1:26">
      <c r="A965" t="s">
        <v>1831</v>
      </c>
      <c r="B965" s="1">
        <v>45504</v>
      </c>
      <c r="C965" t="s">
        <v>505</v>
      </c>
      <c r="D965" t="s">
        <v>818</v>
      </c>
      <c r="E965" t="s">
        <v>839</v>
      </c>
      <c r="F965">
        <v>4</v>
      </c>
      <c r="G965">
        <v>0</v>
      </c>
      <c r="H965" t="s">
        <v>868</v>
      </c>
      <c r="I965" s="4">
        <f>Table4[[#This Row],[Quantity]]*Table4[[#This Row],[UnitPrice]]</f>
        <v>4661.4799999999996</v>
      </c>
      <c r="J965" s="4">
        <f>Table4[[#This Row],[Gross Revenue]]*(1-Table4[[#This Row],[Discount]])</f>
        <v>4661.4799999999996</v>
      </c>
      <c r="K965" s="4">
        <f>Table4[[#This Row],[Quantity]]*Table4[[#This Row],[CostPrice]]</f>
        <v>3706.2</v>
      </c>
      <c r="L965" s="4">
        <f>Table4[[#This Row],[Net Revenue]]-Table4[[#This Row],[Total Cost]]</f>
        <v>955.27999999999975</v>
      </c>
      <c r="M965" t="str">
        <f>_xlfn.XLOOKUP(Table4[[#This Row],[ProductID]], Products!A:A,Products!B:B, "Not Found")</f>
        <v>Nature Clothing</v>
      </c>
      <c r="N965" t="str">
        <f>TEXT(Table4[[#This Row],[Date]], "mmm")</f>
        <v>Jul</v>
      </c>
      <c r="O965" t="str">
        <f>TEXT(Table4[[#This Row],[Date]], "yyyy")</f>
        <v>2024</v>
      </c>
      <c r="P965" t="str">
        <f>_xlfn.XLOOKUP(Table4[[#This Row],[ProductID]],Products!A:A,Products!C:C, "Not Found")</f>
        <v>Fashion</v>
      </c>
      <c r="Q965" t="str">
        <f>_xlfn.XLOOKUP(Table4[[#This Row],[ProductID]],Products!A:A,Products!D:D,"Not Found")</f>
        <v>Clothing</v>
      </c>
      <c r="R965">
        <f>_xlfn.XLOOKUP(Table4[[#This Row],[ProductID]],Products!A:A,Products!E:E,"Not Found")</f>
        <v>1165.3699999999999</v>
      </c>
      <c r="S965">
        <f>_xlfn.XLOOKUP(Table4[[#This Row],[ProductID]],Products!A:A,Products!F:F, "Not Found")</f>
        <v>926.55</v>
      </c>
      <c r="T965" t="str">
        <f>_xlfn.XLOOKUP(Table4[[#This Row],[CustomerID]],Customers!A:A,Customers!D:D, "Not Found")</f>
        <v>M</v>
      </c>
      <c r="U965" s="6">
        <f>_xlfn.XLOOKUP(Table4[[#This Row],[CustomerID]],Customers!A:A,Customers!E:E, "Not Found")</f>
        <v>21996</v>
      </c>
      <c r="V965">
        <f ca="1">DATEDIF(Table4[[#This Row],[CustomerBirthday]], TODAY(), "Y")</f>
        <v>66</v>
      </c>
      <c r="W965" t="str" cm="1">
        <f t="array" aca="1" ref="W965" ca="1">_xlfn.IFS(Table4[[#This Row],[Age]]&lt;25, "Under 25",Table4[[#This Row],[Age]]=34, "25-34", Table4[[#This Row],[Age]]&lt;=49, "35-49", Table4[[#This Row],[Age]]&lt;=64, "50-64", Table4[[#This Row],[Age]]&gt;=65, "65+")</f>
        <v>65+</v>
      </c>
      <c r="X965" t="str">
        <f>_xlfn.XLOOKUP(Table4[[#This Row],[StoreID]],Stores!A:A,Stores!B:B, "Not found")</f>
        <v>MegaMart New Michele</v>
      </c>
      <c r="Y965" t="str">
        <f>_xlfn.XLOOKUP(Table4[[#This Row],[StoreID]],Stores!A:A,Stores!C:C, "Not Found")</f>
        <v>New Michele</v>
      </c>
      <c r="Z965" t="str">
        <f>_xlfn.XLOOKUP(Table4[[#This Row],[StoreID]],Stores!A:A,Stores!D:D, "Not Found")</f>
        <v>West</v>
      </c>
    </row>
    <row r="966" spans="1:26">
      <c r="A966" t="s">
        <v>1832</v>
      </c>
      <c r="B966" s="1">
        <v>45739</v>
      </c>
      <c r="C966" t="s">
        <v>664</v>
      </c>
      <c r="D966" t="s">
        <v>786</v>
      </c>
      <c r="E966" t="s">
        <v>835</v>
      </c>
      <c r="F966">
        <v>1</v>
      </c>
      <c r="G966">
        <v>0.1</v>
      </c>
      <c r="H966" t="s">
        <v>871</v>
      </c>
      <c r="I966" s="4">
        <f>Table4[[#This Row],[Quantity]]*Table4[[#This Row],[UnitPrice]]</f>
        <v>29.24</v>
      </c>
      <c r="J966" s="4">
        <f>Table4[[#This Row],[Gross Revenue]]*(1-Table4[[#This Row],[Discount]])</f>
        <v>26.315999999999999</v>
      </c>
      <c r="K966" s="4">
        <f>Table4[[#This Row],[Quantity]]*Table4[[#This Row],[CostPrice]]</f>
        <v>15.28</v>
      </c>
      <c r="L966" s="4">
        <f>Table4[[#This Row],[Net Revenue]]-Table4[[#This Row],[Total Cost]]</f>
        <v>11.036</v>
      </c>
      <c r="M966" t="str">
        <f>_xlfn.XLOOKUP(Table4[[#This Row],[ProductID]], Products!A:A,Products!B:B, "Not Found")</f>
        <v>National Watches</v>
      </c>
      <c r="N966" t="str">
        <f>TEXT(Table4[[#This Row],[Date]], "mmm")</f>
        <v>Mar</v>
      </c>
      <c r="O966" t="str">
        <f>TEXT(Table4[[#This Row],[Date]], "yyyy")</f>
        <v>2025</v>
      </c>
      <c r="P966" t="str">
        <f>_xlfn.XLOOKUP(Table4[[#This Row],[ProductID]],Products!A:A,Products!C:C, "Not Found")</f>
        <v>Fashion</v>
      </c>
      <c r="Q966" t="str">
        <f>_xlfn.XLOOKUP(Table4[[#This Row],[ProductID]],Products!A:A,Products!D:D,"Not Found")</f>
        <v>Watches</v>
      </c>
      <c r="R966">
        <f>_xlfn.XLOOKUP(Table4[[#This Row],[ProductID]],Products!A:A,Products!E:E,"Not Found")</f>
        <v>29.24</v>
      </c>
      <c r="S966">
        <f>_xlfn.XLOOKUP(Table4[[#This Row],[ProductID]],Products!A:A,Products!F:F, "Not Found")</f>
        <v>15.28</v>
      </c>
      <c r="T966" t="str">
        <f>_xlfn.XLOOKUP(Table4[[#This Row],[CustomerID]],Customers!A:A,Customers!D:D, "Not Found")</f>
        <v>M</v>
      </c>
      <c r="U966" s="6">
        <f>_xlfn.XLOOKUP(Table4[[#This Row],[CustomerID]],Customers!A:A,Customers!E:E, "Not Found")</f>
        <v>22243</v>
      </c>
      <c r="V966">
        <f ca="1">DATEDIF(Table4[[#This Row],[CustomerBirthday]], TODAY(), "Y")</f>
        <v>65</v>
      </c>
      <c r="W966" t="str" cm="1">
        <f t="array" aca="1" ref="W966" ca="1">_xlfn.IFS(Table4[[#This Row],[Age]]&lt;25, "Under 25",Table4[[#This Row],[Age]]=34, "25-34", Table4[[#This Row],[Age]]&lt;=49, "35-49", Table4[[#This Row],[Age]]&lt;=64, "50-64", Table4[[#This Row],[Age]]&gt;=65, "65+")</f>
        <v>65+</v>
      </c>
      <c r="X966" t="str">
        <f>_xlfn.XLOOKUP(Table4[[#This Row],[StoreID]],Stores!A:A,Stores!B:B, "Not found")</f>
        <v>MegaMart Peckmouth</v>
      </c>
      <c r="Y966" t="str">
        <f>_xlfn.XLOOKUP(Table4[[#This Row],[StoreID]],Stores!A:A,Stores!C:C, "Not Found")</f>
        <v>Peckmouth</v>
      </c>
      <c r="Z966" t="str">
        <f>_xlfn.XLOOKUP(Table4[[#This Row],[StoreID]],Stores!A:A,Stores!D:D, "Not Found")</f>
        <v>East</v>
      </c>
    </row>
    <row r="967" spans="1:26">
      <c r="A967" t="s">
        <v>1833</v>
      </c>
      <c r="B967" s="1">
        <v>45324</v>
      </c>
      <c r="C967" t="s">
        <v>313</v>
      </c>
      <c r="D967" t="s">
        <v>718</v>
      </c>
      <c r="E967" t="s">
        <v>831</v>
      </c>
      <c r="F967">
        <v>5</v>
      </c>
      <c r="G967">
        <v>0.15</v>
      </c>
      <c r="H967" t="s">
        <v>871</v>
      </c>
      <c r="I967" s="4">
        <f>Table4[[#This Row],[Quantity]]*Table4[[#This Row],[UnitPrice]]</f>
        <v>1688.15</v>
      </c>
      <c r="J967" s="4">
        <f>Table4[[#This Row],[Gross Revenue]]*(1-Table4[[#This Row],[Discount]])</f>
        <v>1434.9275</v>
      </c>
      <c r="K967" s="4">
        <f>Table4[[#This Row],[Quantity]]*Table4[[#This Row],[CostPrice]]</f>
        <v>845.15</v>
      </c>
      <c r="L967" s="4">
        <f>Table4[[#This Row],[Net Revenue]]-Table4[[#This Row],[Total Cost]]</f>
        <v>589.77750000000003</v>
      </c>
      <c r="M967" t="str">
        <f>_xlfn.XLOOKUP(Table4[[#This Row],[ProductID]], Products!A:A,Products!B:B, "Not Found")</f>
        <v>Here Footwear</v>
      </c>
      <c r="N967" t="str">
        <f>TEXT(Table4[[#This Row],[Date]], "mmm")</f>
        <v>Feb</v>
      </c>
      <c r="O967" t="str">
        <f>TEXT(Table4[[#This Row],[Date]], "yyyy")</f>
        <v>2024</v>
      </c>
      <c r="P967" t="str">
        <f>_xlfn.XLOOKUP(Table4[[#This Row],[ProductID]],Products!A:A,Products!C:C, "Not Found")</f>
        <v>Fashion</v>
      </c>
      <c r="Q967" t="str">
        <f>_xlfn.XLOOKUP(Table4[[#This Row],[ProductID]],Products!A:A,Products!D:D,"Not Found")</f>
        <v>Footwear</v>
      </c>
      <c r="R967">
        <f>_xlfn.XLOOKUP(Table4[[#This Row],[ProductID]],Products!A:A,Products!E:E,"Not Found")</f>
        <v>337.63</v>
      </c>
      <c r="S967">
        <f>_xlfn.XLOOKUP(Table4[[#This Row],[ProductID]],Products!A:A,Products!F:F, "Not Found")</f>
        <v>169.03</v>
      </c>
      <c r="T967" t="str">
        <f>_xlfn.XLOOKUP(Table4[[#This Row],[CustomerID]],Customers!A:A,Customers!D:D, "Not Found")</f>
        <v>F</v>
      </c>
      <c r="U967" s="6">
        <f>_xlfn.XLOOKUP(Table4[[#This Row],[CustomerID]],Customers!A:A,Customers!E:E, "Not Found")</f>
        <v>29674</v>
      </c>
      <c r="V967">
        <f ca="1">DATEDIF(Table4[[#This Row],[CustomerBirthday]], TODAY(), "Y")</f>
        <v>45</v>
      </c>
      <c r="W967" t="str" cm="1">
        <f t="array" aca="1" ref="W967" ca="1">_xlfn.IFS(Table4[[#This Row],[Age]]&lt;25, "Under 25",Table4[[#This Row],[Age]]=34, "25-34", Table4[[#This Row],[Age]]&lt;=49, "35-49", Table4[[#This Row],[Age]]&lt;=64, "50-64", Table4[[#This Row],[Age]]&gt;=65, "65+")</f>
        <v>35-49</v>
      </c>
      <c r="X967" t="str">
        <f>_xlfn.XLOOKUP(Table4[[#This Row],[StoreID]],Stores!A:A,Stores!B:B, "Not found")</f>
        <v>MegaMart Jimenezborough</v>
      </c>
      <c r="Y967" t="str">
        <f>_xlfn.XLOOKUP(Table4[[#This Row],[StoreID]],Stores!A:A,Stores!C:C, "Not Found")</f>
        <v>Jimenezborough</v>
      </c>
      <c r="Z967" t="str">
        <f>_xlfn.XLOOKUP(Table4[[#This Row],[StoreID]],Stores!A:A,Stores!D:D, "Not Found")</f>
        <v>South</v>
      </c>
    </row>
    <row r="968" spans="1:26">
      <c r="A968" t="s">
        <v>1834</v>
      </c>
      <c r="B968" s="1">
        <v>45542</v>
      </c>
      <c r="C968" t="s">
        <v>494</v>
      </c>
      <c r="D968" t="s">
        <v>769</v>
      </c>
      <c r="E968" t="s">
        <v>842</v>
      </c>
      <c r="F968">
        <v>5</v>
      </c>
      <c r="G968">
        <v>0.05</v>
      </c>
      <c r="H968" t="s">
        <v>865</v>
      </c>
      <c r="I968" s="4">
        <f>Table4[[#This Row],[Quantity]]*Table4[[#This Row],[UnitPrice]]</f>
        <v>127.85</v>
      </c>
      <c r="J968" s="4">
        <f>Table4[[#This Row],[Gross Revenue]]*(1-Table4[[#This Row],[Discount]])</f>
        <v>121.4575</v>
      </c>
      <c r="K968" s="4">
        <f>Table4[[#This Row],[Quantity]]*Table4[[#This Row],[CostPrice]]</f>
        <v>95.25</v>
      </c>
      <c r="L968" s="4">
        <f>Table4[[#This Row],[Net Revenue]]-Table4[[#This Row],[Total Cost]]</f>
        <v>26.207499999999996</v>
      </c>
      <c r="M968" t="str">
        <f>_xlfn.XLOOKUP(Table4[[#This Row],[ProductID]], Products!A:A,Products!B:B, "Not Found")</f>
        <v>How Vegetables</v>
      </c>
      <c r="N968" t="str">
        <f>TEXT(Table4[[#This Row],[Date]], "mmm")</f>
        <v>Sep</v>
      </c>
      <c r="O968" t="str">
        <f>TEXT(Table4[[#This Row],[Date]], "yyyy")</f>
        <v>2024</v>
      </c>
      <c r="P968" t="str">
        <f>_xlfn.XLOOKUP(Table4[[#This Row],[ProductID]],Products!A:A,Products!C:C, "Not Found")</f>
        <v>Groceries</v>
      </c>
      <c r="Q968" t="str">
        <f>_xlfn.XLOOKUP(Table4[[#This Row],[ProductID]],Products!A:A,Products!D:D,"Not Found")</f>
        <v>Vegetables</v>
      </c>
      <c r="R968">
        <f>_xlfn.XLOOKUP(Table4[[#This Row],[ProductID]],Products!A:A,Products!E:E,"Not Found")</f>
        <v>25.57</v>
      </c>
      <c r="S968">
        <f>_xlfn.XLOOKUP(Table4[[#This Row],[ProductID]],Products!A:A,Products!F:F, "Not Found")</f>
        <v>19.05</v>
      </c>
      <c r="T968" t="str">
        <f>_xlfn.XLOOKUP(Table4[[#This Row],[CustomerID]],Customers!A:A,Customers!D:D, "Not Found")</f>
        <v>M</v>
      </c>
      <c r="U968" s="6">
        <f>_xlfn.XLOOKUP(Table4[[#This Row],[CustomerID]],Customers!A:A,Customers!E:E, "Not Found")</f>
        <v>31478</v>
      </c>
      <c r="V968">
        <f ca="1">DATEDIF(Table4[[#This Row],[CustomerBirthday]], TODAY(), "Y")</f>
        <v>40</v>
      </c>
      <c r="W968" t="str" cm="1">
        <f t="array" aca="1" ref="W968" ca="1">_xlfn.IFS(Table4[[#This Row],[Age]]&lt;25, "Under 25",Table4[[#This Row],[Age]]=34, "25-34", Table4[[#This Row],[Age]]&lt;=49, "35-49", Table4[[#This Row],[Age]]&lt;=64, "50-64", Table4[[#This Row],[Age]]&gt;=65, "65+")</f>
        <v>35-49</v>
      </c>
      <c r="X968" t="str">
        <f>_xlfn.XLOOKUP(Table4[[#This Row],[StoreID]],Stores!A:A,Stores!B:B, "Not found")</f>
        <v>MegaMart Brianahaven</v>
      </c>
      <c r="Y968" t="str">
        <f>_xlfn.XLOOKUP(Table4[[#This Row],[StoreID]],Stores!A:A,Stores!C:C, "Not Found")</f>
        <v>Brianahaven</v>
      </c>
      <c r="Z968" t="str">
        <f>_xlfn.XLOOKUP(Table4[[#This Row],[StoreID]],Stores!A:A,Stores!D:D, "Not Found")</f>
        <v>North</v>
      </c>
    </row>
    <row r="969" spans="1:26">
      <c r="A969" t="s">
        <v>1835</v>
      </c>
      <c r="B969" s="1">
        <v>45677</v>
      </c>
      <c r="C969" t="s">
        <v>313</v>
      </c>
      <c r="D969" t="s">
        <v>788</v>
      </c>
      <c r="E969" t="s">
        <v>842</v>
      </c>
      <c r="F969">
        <v>3</v>
      </c>
      <c r="G969">
        <v>0</v>
      </c>
      <c r="H969" t="s">
        <v>875</v>
      </c>
      <c r="I969" s="4">
        <f>Table4[[#This Row],[Quantity]]*Table4[[#This Row],[UnitPrice]]</f>
        <v>3287.16</v>
      </c>
      <c r="J969" s="4">
        <f>Table4[[#This Row],[Gross Revenue]]*(1-Table4[[#This Row],[Discount]])</f>
        <v>3287.16</v>
      </c>
      <c r="K969" s="4">
        <f>Table4[[#This Row],[Quantity]]*Table4[[#This Row],[CostPrice]]</f>
        <v>2466.6000000000004</v>
      </c>
      <c r="L969" s="4">
        <f>Table4[[#This Row],[Net Revenue]]-Table4[[#This Row],[Total Cost]]</f>
        <v>820.55999999999949</v>
      </c>
      <c r="M969" t="str">
        <f>_xlfn.XLOOKUP(Table4[[#This Row],[ProductID]], Products!A:A,Products!B:B, "Not Found")</f>
        <v>Foot Snacks</v>
      </c>
      <c r="N969" t="str">
        <f>TEXT(Table4[[#This Row],[Date]], "mmm")</f>
        <v>Jan</v>
      </c>
      <c r="O969" t="str">
        <f>TEXT(Table4[[#This Row],[Date]], "yyyy")</f>
        <v>2025</v>
      </c>
      <c r="P969" t="str">
        <f>_xlfn.XLOOKUP(Table4[[#This Row],[ProductID]],Products!A:A,Products!C:C, "Not Found")</f>
        <v>Groceries</v>
      </c>
      <c r="Q969" t="str">
        <f>_xlfn.XLOOKUP(Table4[[#This Row],[ProductID]],Products!A:A,Products!D:D,"Not Found")</f>
        <v>Snacks</v>
      </c>
      <c r="R969">
        <f>_xlfn.XLOOKUP(Table4[[#This Row],[ProductID]],Products!A:A,Products!E:E,"Not Found")</f>
        <v>1095.72</v>
      </c>
      <c r="S969">
        <f>_xlfn.XLOOKUP(Table4[[#This Row],[ProductID]],Products!A:A,Products!F:F, "Not Found")</f>
        <v>822.2</v>
      </c>
      <c r="T969" t="str">
        <f>_xlfn.XLOOKUP(Table4[[#This Row],[CustomerID]],Customers!A:A,Customers!D:D, "Not Found")</f>
        <v>F</v>
      </c>
      <c r="U969" s="6">
        <f>_xlfn.XLOOKUP(Table4[[#This Row],[CustomerID]],Customers!A:A,Customers!E:E, "Not Found")</f>
        <v>29674</v>
      </c>
      <c r="V969">
        <f ca="1">DATEDIF(Table4[[#This Row],[CustomerBirthday]], TODAY(), "Y")</f>
        <v>45</v>
      </c>
      <c r="W969" t="str" cm="1">
        <f t="array" aca="1" ref="W969" ca="1">_xlfn.IFS(Table4[[#This Row],[Age]]&lt;25, "Under 25",Table4[[#This Row],[Age]]=34, "25-34", Table4[[#This Row],[Age]]&lt;=49, "35-49", Table4[[#This Row],[Age]]&lt;=64, "50-64", Table4[[#This Row],[Age]]&gt;=65, "65+")</f>
        <v>35-49</v>
      </c>
      <c r="X969" t="str">
        <f>_xlfn.XLOOKUP(Table4[[#This Row],[StoreID]],Stores!A:A,Stores!B:B, "Not found")</f>
        <v>MegaMart Brianahaven</v>
      </c>
      <c r="Y969" t="str">
        <f>_xlfn.XLOOKUP(Table4[[#This Row],[StoreID]],Stores!A:A,Stores!C:C, "Not Found")</f>
        <v>Brianahaven</v>
      </c>
      <c r="Z969" t="str">
        <f>_xlfn.XLOOKUP(Table4[[#This Row],[StoreID]],Stores!A:A,Stores!D:D, "Not Found")</f>
        <v>North</v>
      </c>
    </row>
    <row r="970" spans="1:26">
      <c r="A970" t="s">
        <v>1836</v>
      </c>
      <c r="B970" s="1">
        <v>45296</v>
      </c>
      <c r="C970" t="s">
        <v>491</v>
      </c>
      <c r="D970" t="s">
        <v>742</v>
      </c>
      <c r="E970" t="s">
        <v>831</v>
      </c>
      <c r="F970">
        <v>1</v>
      </c>
      <c r="G970">
        <v>0.05</v>
      </c>
      <c r="H970" t="s">
        <v>871</v>
      </c>
      <c r="I970" s="4">
        <f>Table4[[#This Row],[Quantity]]*Table4[[#This Row],[UnitPrice]]</f>
        <v>248.57</v>
      </c>
      <c r="J970" s="4">
        <f>Table4[[#This Row],[Gross Revenue]]*(1-Table4[[#This Row],[Discount]])</f>
        <v>236.14149999999998</v>
      </c>
      <c r="K970" s="4">
        <f>Table4[[#This Row],[Quantity]]*Table4[[#This Row],[CostPrice]]</f>
        <v>190.67</v>
      </c>
      <c r="L970" s="4">
        <f>Table4[[#This Row],[Net Revenue]]-Table4[[#This Row],[Total Cost]]</f>
        <v>45.471499999999992</v>
      </c>
      <c r="M970" t="str">
        <f>_xlfn.XLOOKUP(Table4[[#This Row],[ProductID]], Products!A:A,Products!B:B, "Not Found")</f>
        <v>Either Headphones</v>
      </c>
      <c r="N970" t="str">
        <f>TEXT(Table4[[#This Row],[Date]], "mmm")</f>
        <v>Jan</v>
      </c>
      <c r="O970" t="str">
        <f>TEXT(Table4[[#This Row],[Date]], "yyyy")</f>
        <v>2024</v>
      </c>
      <c r="P970" t="str">
        <f>_xlfn.XLOOKUP(Table4[[#This Row],[ProductID]],Products!A:A,Products!C:C, "Not Found")</f>
        <v>Electronics</v>
      </c>
      <c r="Q970" t="str">
        <f>_xlfn.XLOOKUP(Table4[[#This Row],[ProductID]],Products!A:A,Products!D:D,"Not Found")</f>
        <v>Headphones</v>
      </c>
      <c r="R970">
        <f>_xlfn.XLOOKUP(Table4[[#This Row],[ProductID]],Products!A:A,Products!E:E,"Not Found")</f>
        <v>248.57</v>
      </c>
      <c r="S970">
        <f>_xlfn.XLOOKUP(Table4[[#This Row],[ProductID]],Products!A:A,Products!F:F, "Not Found")</f>
        <v>190.67</v>
      </c>
      <c r="T970" t="str">
        <f>_xlfn.XLOOKUP(Table4[[#This Row],[CustomerID]],Customers!A:A,Customers!D:D, "Not Found")</f>
        <v>F</v>
      </c>
      <c r="U970" s="6">
        <f>_xlfn.XLOOKUP(Table4[[#This Row],[CustomerID]],Customers!A:A,Customers!E:E, "Not Found")</f>
        <v>31076</v>
      </c>
      <c r="V970">
        <f ca="1">DATEDIF(Table4[[#This Row],[CustomerBirthday]], TODAY(), "Y")</f>
        <v>41</v>
      </c>
      <c r="W970" t="str" cm="1">
        <f t="array" aca="1" ref="W970" ca="1">_xlfn.IFS(Table4[[#This Row],[Age]]&lt;25, "Under 25",Table4[[#This Row],[Age]]=34, "25-34", Table4[[#This Row],[Age]]&lt;=49, "35-49", Table4[[#This Row],[Age]]&lt;=64, "50-64", Table4[[#This Row],[Age]]&gt;=65, "65+")</f>
        <v>35-49</v>
      </c>
      <c r="X970" t="str">
        <f>_xlfn.XLOOKUP(Table4[[#This Row],[StoreID]],Stores!A:A,Stores!B:B, "Not found")</f>
        <v>MegaMart Jimenezborough</v>
      </c>
      <c r="Y970" t="str">
        <f>_xlfn.XLOOKUP(Table4[[#This Row],[StoreID]],Stores!A:A,Stores!C:C, "Not Found")</f>
        <v>Jimenezborough</v>
      </c>
      <c r="Z970" t="str">
        <f>_xlfn.XLOOKUP(Table4[[#This Row],[StoreID]],Stores!A:A,Stores!D:D, "Not Found")</f>
        <v>South</v>
      </c>
    </row>
    <row r="971" spans="1:26">
      <c r="A971" t="s">
        <v>1837</v>
      </c>
      <c r="B971" s="1">
        <v>45599</v>
      </c>
      <c r="C971" t="s">
        <v>40</v>
      </c>
      <c r="D971" t="s">
        <v>810</v>
      </c>
      <c r="E971" t="s">
        <v>835</v>
      </c>
      <c r="F971">
        <v>1</v>
      </c>
      <c r="G971">
        <v>0.15</v>
      </c>
      <c r="H971" t="s">
        <v>871</v>
      </c>
      <c r="I971" s="4">
        <f>Table4[[#This Row],[Quantity]]*Table4[[#This Row],[UnitPrice]]</f>
        <v>453.62</v>
      </c>
      <c r="J971" s="4">
        <f>Table4[[#This Row],[Gross Revenue]]*(1-Table4[[#This Row],[Discount]])</f>
        <v>385.577</v>
      </c>
      <c r="K971" s="4">
        <f>Table4[[#This Row],[Quantity]]*Table4[[#This Row],[CostPrice]]</f>
        <v>316.63</v>
      </c>
      <c r="L971" s="4">
        <f>Table4[[#This Row],[Net Revenue]]-Table4[[#This Row],[Total Cost]]</f>
        <v>68.947000000000003</v>
      </c>
      <c r="M971" t="str">
        <f>_xlfn.XLOOKUP(Table4[[#This Row],[ProductID]], Products!A:A,Products!B:B, "Not Found")</f>
        <v>Maybe Clothing</v>
      </c>
      <c r="N971" t="str">
        <f>TEXT(Table4[[#This Row],[Date]], "mmm")</f>
        <v>Nov</v>
      </c>
      <c r="O971" t="str">
        <f>TEXT(Table4[[#This Row],[Date]], "yyyy")</f>
        <v>2024</v>
      </c>
      <c r="P971" t="str">
        <f>_xlfn.XLOOKUP(Table4[[#This Row],[ProductID]],Products!A:A,Products!C:C, "Not Found")</f>
        <v>Fashion</v>
      </c>
      <c r="Q971" t="str">
        <f>_xlfn.XLOOKUP(Table4[[#This Row],[ProductID]],Products!A:A,Products!D:D,"Not Found")</f>
        <v>Clothing</v>
      </c>
      <c r="R971">
        <f>_xlfn.XLOOKUP(Table4[[#This Row],[ProductID]],Products!A:A,Products!E:E,"Not Found")</f>
        <v>453.62</v>
      </c>
      <c r="S971">
        <f>_xlfn.XLOOKUP(Table4[[#This Row],[ProductID]],Products!A:A,Products!F:F, "Not Found")</f>
        <v>316.63</v>
      </c>
      <c r="T971" t="str">
        <f>_xlfn.XLOOKUP(Table4[[#This Row],[CustomerID]],Customers!A:A,Customers!D:D, "Not Found")</f>
        <v>F</v>
      </c>
      <c r="U971" s="6">
        <f>_xlfn.XLOOKUP(Table4[[#This Row],[CustomerID]],Customers!A:A,Customers!E:E, "Not Found")</f>
        <v>38214</v>
      </c>
      <c r="V971">
        <f ca="1">DATEDIF(Table4[[#This Row],[CustomerBirthday]], TODAY(), "Y")</f>
        <v>21</v>
      </c>
      <c r="W971" t="str" cm="1">
        <f t="array" aca="1" ref="W971" ca="1">_xlfn.IFS(Table4[[#This Row],[Age]]&lt;25, "Under 25",Table4[[#This Row],[Age]]=34, "25-34", Table4[[#This Row],[Age]]&lt;=49, "35-49", Table4[[#This Row],[Age]]&lt;=64, "50-64", Table4[[#This Row],[Age]]&gt;=65, "65+")</f>
        <v>Under 25</v>
      </c>
      <c r="X971" t="str">
        <f>_xlfn.XLOOKUP(Table4[[#This Row],[StoreID]],Stores!A:A,Stores!B:B, "Not found")</f>
        <v>MegaMart Peckmouth</v>
      </c>
      <c r="Y971" t="str">
        <f>_xlfn.XLOOKUP(Table4[[#This Row],[StoreID]],Stores!A:A,Stores!C:C, "Not Found")</f>
        <v>Peckmouth</v>
      </c>
      <c r="Z971" t="str">
        <f>_xlfn.XLOOKUP(Table4[[#This Row],[StoreID]],Stores!A:A,Stores!D:D, "Not Found")</f>
        <v>East</v>
      </c>
    </row>
    <row r="972" spans="1:26">
      <c r="A972" t="s">
        <v>1838</v>
      </c>
      <c r="B972" s="1">
        <v>45856</v>
      </c>
      <c r="C972" t="s">
        <v>105</v>
      </c>
      <c r="D972" t="s">
        <v>755</v>
      </c>
      <c r="E972" t="s">
        <v>831</v>
      </c>
      <c r="F972">
        <v>5</v>
      </c>
      <c r="G972">
        <v>0.15</v>
      </c>
      <c r="H972" t="s">
        <v>868</v>
      </c>
      <c r="I972" s="4">
        <f>Table4[[#This Row],[Quantity]]*Table4[[#This Row],[UnitPrice]]</f>
        <v>9293.75</v>
      </c>
      <c r="J972" s="4">
        <f>Table4[[#This Row],[Gross Revenue]]*(1-Table4[[#This Row],[Discount]])</f>
        <v>7899.6875</v>
      </c>
      <c r="K972" s="4">
        <f>Table4[[#This Row],[Quantity]]*Table4[[#This Row],[CostPrice]]</f>
        <v>7255.8</v>
      </c>
      <c r="L972" s="4">
        <f>Table4[[#This Row],[Net Revenue]]-Table4[[#This Row],[Total Cost]]</f>
        <v>643.88749999999982</v>
      </c>
      <c r="M972" t="str">
        <f>_xlfn.XLOOKUP(Table4[[#This Row],[ProductID]], Products!A:A,Products!B:B, "Not Found")</f>
        <v>House Accessories</v>
      </c>
      <c r="N972" t="str">
        <f>TEXT(Table4[[#This Row],[Date]], "mmm")</f>
        <v>Jul</v>
      </c>
      <c r="O972" t="str">
        <f>TEXT(Table4[[#This Row],[Date]], "yyyy")</f>
        <v>2025</v>
      </c>
      <c r="P972" t="str">
        <f>_xlfn.XLOOKUP(Table4[[#This Row],[ProductID]],Products!A:A,Products!C:C, "Not Found")</f>
        <v>Fashion</v>
      </c>
      <c r="Q972" t="str">
        <f>_xlfn.XLOOKUP(Table4[[#This Row],[ProductID]],Products!A:A,Products!D:D,"Not Found")</f>
        <v>Accessories</v>
      </c>
      <c r="R972">
        <f>_xlfn.XLOOKUP(Table4[[#This Row],[ProductID]],Products!A:A,Products!E:E,"Not Found")</f>
        <v>1858.75</v>
      </c>
      <c r="S972">
        <f>_xlfn.XLOOKUP(Table4[[#This Row],[ProductID]],Products!A:A,Products!F:F, "Not Found")</f>
        <v>1451.16</v>
      </c>
      <c r="T972" t="str">
        <f>_xlfn.XLOOKUP(Table4[[#This Row],[CustomerID]],Customers!A:A,Customers!D:D, "Not Found")</f>
        <v>M</v>
      </c>
      <c r="U972" s="6">
        <f>_xlfn.XLOOKUP(Table4[[#This Row],[CustomerID]],Customers!A:A,Customers!E:E, "Not Found")</f>
        <v>37990</v>
      </c>
      <c r="V972">
        <f ca="1">DATEDIF(Table4[[#This Row],[CustomerBirthday]], TODAY(), "Y")</f>
        <v>22</v>
      </c>
      <c r="W972" t="str" cm="1">
        <f t="array" aca="1" ref="W972" ca="1">_xlfn.IFS(Table4[[#This Row],[Age]]&lt;25, "Under 25",Table4[[#This Row],[Age]]=34, "25-34", Table4[[#This Row],[Age]]&lt;=49, "35-49", Table4[[#This Row],[Age]]&lt;=64, "50-64", Table4[[#This Row],[Age]]&gt;=65, "65+")</f>
        <v>Under 25</v>
      </c>
      <c r="X972" t="str">
        <f>_xlfn.XLOOKUP(Table4[[#This Row],[StoreID]],Stores!A:A,Stores!B:B, "Not found")</f>
        <v>MegaMart Jimenezborough</v>
      </c>
      <c r="Y972" t="str">
        <f>_xlfn.XLOOKUP(Table4[[#This Row],[StoreID]],Stores!A:A,Stores!C:C, "Not Found")</f>
        <v>Jimenezborough</v>
      </c>
      <c r="Z972" t="str">
        <f>_xlfn.XLOOKUP(Table4[[#This Row],[StoreID]],Stores!A:A,Stores!D:D, "Not Found")</f>
        <v>South</v>
      </c>
    </row>
    <row r="973" spans="1:26">
      <c r="A973" t="s">
        <v>1839</v>
      </c>
      <c r="B973" s="1">
        <v>45733</v>
      </c>
      <c r="C973" t="s">
        <v>494</v>
      </c>
      <c r="D973" t="s">
        <v>800</v>
      </c>
      <c r="E973" t="s">
        <v>846</v>
      </c>
      <c r="F973">
        <v>5</v>
      </c>
      <c r="G973">
        <v>0.1</v>
      </c>
      <c r="H973" t="s">
        <v>875</v>
      </c>
      <c r="I973" s="4">
        <f>Table4[[#This Row],[Quantity]]*Table4[[#This Row],[UnitPrice]]</f>
        <v>9763.25</v>
      </c>
      <c r="J973" s="4">
        <f>Table4[[#This Row],[Gross Revenue]]*(1-Table4[[#This Row],[Discount]])</f>
        <v>8786.9250000000011</v>
      </c>
      <c r="K973" s="4">
        <f>Table4[[#This Row],[Quantity]]*Table4[[#This Row],[CostPrice]]</f>
        <v>7256.35</v>
      </c>
      <c r="L973" s="4">
        <f>Table4[[#This Row],[Net Revenue]]-Table4[[#This Row],[Total Cost]]</f>
        <v>1530.5750000000007</v>
      </c>
      <c r="M973" t="str">
        <f>_xlfn.XLOOKUP(Table4[[#This Row],[ProductID]], Products!A:A,Products!B:B, "Not Found")</f>
        <v>Book Television</v>
      </c>
      <c r="N973" t="str">
        <f>TEXT(Table4[[#This Row],[Date]], "mmm")</f>
        <v>Mar</v>
      </c>
      <c r="O973" t="str">
        <f>TEXT(Table4[[#This Row],[Date]], "yyyy")</f>
        <v>2025</v>
      </c>
      <c r="P973" t="str">
        <f>_xlfn.XLOOKUP(Table4[[#This Row],[ProductID]],Products!A:A,Products!C:C, "Not Found")</f>
        <v>Electronics</v>
      </c>
      <c r="Q973" t="str">
        <f>_xlfn.XLOOKUP(Table4[[#This Row],[ProductID]],Products!A:A,Products!D:D,"Not Found")</f>
        <v>Television</v>
      </c>
      <c r="R973">
        <f>_xlfn.XLOOKUP(Table4[[#This Row],[ProductID]],Products!A:A,Products!E:E,"Not Found")</f>
        <v>1952.65</v>
      </c>
      <c r="S973">
        <f>_xlfn.XLOOKUP(Table4[[#This Row],[ProductID]],Products!A:A,Products!F:F, "Not Found")</f>
        <v>1451.27</v>
      </c>
      <c r="T973" t="str">
        <f>_xlfn.XLOOKUP(Table4[[#This Row],[CustomerID]],Customers!A:A,Customers!D:D, "Not Found")</f>
        <v>M</v>
      </c>
      <c r="U973" s="6">
        <f>_xlfn.XLOOKUP(Table4[[#This Row],[CustomerID]],Customers!A:A,Customers!E:E, "Not Found")</f>
        <v>31478</v>
      </c>
      <c r="V973">
        <f ca="1">DATEDIF(Table4[[#This Row],[CustomerBirthday]], TODAY(), "Y")</f>
        <v>40</v>
      </c>
      <c r="W973" t="str" cm="1">
        <f t="array" aca="1" ref="W973" ca="1">_xlfn.IFS(Table4[[#This Row],[Age]]&lt;25, "Under 25",Table4[[#This Row],[Age]]=34, "25-34", Table4[[#This Row],[Age]]&lt;=49, "35-49", Table4[[#This Row],[Age]]&lt;=64, "50-64", Table4[[#This Row],[Age]]&gt;=65, "65+")</f>
        <v>35-49</v>
      </c>
      <c r="X973" t="str">
        <f>_xlfn.XLOOKUP(Table4[[#This Row],[StoreID]],Stores!A:A,Stores!B:B, "Not found")</f>
        <v>MegaMart Johnmouth</v>
      </c>
      <c r="Y973" t="str">
        <f>_xlfn.XLOOKUP(Table4[[#This Row],[StoreID]],Stores!A:A,Stores!C:C, "Not Found")</f>
        <v>Johnmouth</v>
      </c>
      <c r="Z973" t="str">
        <f>_xlfn.XLOOKUP(Table4[[#This Row],[StoreID]],Stores!A:A,Stores!D:D, "Not Found")</f>
        <v>East</v>
      </c>
    </row>
    <row r="974" spans="1:26">
      <c r="A974" t="s">
        <v>1840</v>
      </c>
      <c r="B974" s="1">
        <v>45808</v>
      </c>
      <c r="C974" t="s">
        <v>355</v>
      </c>
      <c r="D974" t="s">
        <v>814</v>
      </c>
      <c r="E974" t="s">
        <v>835</v>
      </c>
      <c r="F974">
        <v>5</v>
      </c>
      <c r="G974">
        <v>0</v>
      </c>
      <c r="H974" t="s">
        <v>875</v>
      </c>
      <c r="I974" s="4">
        <f>Table4[[#This Row],[Quantity]]*Table4[[#This Row],[UnitPrice]]</f>
        <v>6432.75</v>
      </c>
      <c r="J974" s="4">
        <f>Table4[[#This Row],[Gross Revenue]]*(1-Table4[[#This Row],[Discount]])</f>
        <v>6432.75</v>
      </c>
      <c r="K974" s="4">
        <f>Table4[[#This Row],[Quantity]]*Table4[[#This Row],[CostPrice]]</f>
        <v>3987.7</v>
      </c>
      <c r="L974" s="4">
        <f>Table4[[#This Row],[Net Revenue]]-Table4[[#This Row],[Total Cost]]</f>
        <v>2445.0500000000002</v>
      </c>
      <c r="M974" t="str">
        <f>_xlfn.XLOOKUP(Table4[[#This Row],[ProductID]], Products!A:A,Products!B:B, "Not Found")</f>
        <v>Least Accessories</v>
      </c>
      <c r="N974" t="str">
        <f>TEXT(Table4[[#This Row],[Date]], "mmm")</f>
        <v>May</v>
      </c>
      <c r="O974" t="str">
        <f>TEXT(Table4[[#This Row],[Date]], "yyyy")</f>
        <v>2025</v>
      </c>
      <c r="P974" t="str">
        <f>_xlfn.XLOOKUP(Table4[[#This Row],[ProductID]],Products!A:A,Products!C:C, "Not Found")</f>
        <v>Fashion</v>
      </c>
      <c r="Q974" t="str">
        <f>_xlfn.XLOOKUP(Table4[[#This Row],[ProductID]],Products!A:A,Products!D:D,"Not Found")</f>
        <v>Accessories</v>
      </c>
      <c r="R974">
        <f>_xlfn.XLOOKUP(Table4[[#This Row],[ProductID]],Products!A:A,Products!E:E,"Not Found")</f>
        <v>1286.55</v>
      </c>
      <c r="S974">
        <f>_xlfn.XLOOKUP(Table4[[#This Row],[ProductID]],Products!A:A,Products!F:F, "Not Found")</f>
        <v>797.54</v>
      </c>
      <c r="T974" t="str">
        <f>_xlfn.XLOOKUP(Table4[[#This Row],[CustomerID]],Customers!A:A,Customers!D:D, "Not Found")</f>
        <v>M</v>
      </c>
      <c r="U974" s="6">
        <f>_xlfn.XLOOKUP(Table4[[#This Row],[CustomerID]],Customers!A:A,Customers!E:E, "Not Found")</f>
        <v>22937</v>
      </c>
      <c r="V974">
        <f ca="1">DATEDIF(Table4[[#This Row],[CustomerBirthday]], TODAY(), "Y")</f>
        <v>63</v>
      </c>
      <c r="W974" t="str" cm="1">
        <f t="array" aca="1" ref="W974" ca="1">_xlfn.IFS(Table4[[#This Row],[Age]]&lt;25, "Under 25",Table4[[#This Row],[Age]]=34, "25-34", Table4[[#This Row],[Age]]&lt;=49, "35-49", Table4[[#This Row],[Age]]&lt;=64, "50-64", Table4[[#This Row],[Age]]&gt;=65, "65+")</f>
        <v>50-64</v>
      </c>
      <c r="X974" t="str">
        <f>_xlfn.XLOOKUP(Table4[[#This Row],[StoreID]],Stores!A:A,Stores!B:B, "Not found")</f>
        <v>MegaMart Peckmouth</v>
      </c>
      <c r="Y974" t="str">
        <f>_xlfn.XLOOKUP(Table4[[#This Row],[StoreID]],Stores!A:A,Stores!C:C, "Not Found")</f>
        <v>Peckmouth</v>
      </c>
      <c r="Z974" t="str">
        <f>_xlfn.XLOOKUP(Table4[[#This Row],[StoreID]],Stores!A:A,Stores!D:D, "Not Found")</f>
        <v>East</v>
      </c>
    </row>
    <row r="975" spans="1:26">
      <c r="A975" t="s">
        <v>1841</v>
      </c>
      <c r="B975" s="1">
        <v>45377</v>
      </c>
      <c r="C975" t="s">
        <v>210</v>
      </c>
      <c r="D975" t="s">
        <v>816</v>
      </c>
      <c r="E975" t="s">
        <v>842</v>
      </c>
      <c r="F975">
        <v>1</v>
      </c>
      <c r="G975">
        <v>0.15</v>
      </c>
      <c r="H975" t="s">
        <v>875</v>
      </c>
      <c r="I975" s="4">
        <f>Table4[[#This Row],[Quantity]]*Table4[[#This Row],[UnitPrice]]</f>
        <v>1879.08</v>
      </c>
      <c r="J975" s="4">
        <f>Table4[[#This Row],[Gross Revenue]]*(1-Table4[[#This Row],[Discount]])</f>
        <v>1597.2179999999998</v>
      </c>
      <c r="K975" s="4">
        <f>Table4[[#This Row],[Quantity]]*Table4[[#This Row],[CostPrice]]</f>
        <v>1004.56</v>
      </c>
      <c r="L975" s="4">
        <f>Table4[[#This Row],[Net Revenue]]-Table4[[#This Row],[Total Cost]]</f>
        <v>592.6579999999999</v>
      </c>
      <c r="M975" t="str">
        <f>_xlfn.XLOOKUP(Table4[[#This Row],[ProductID]], Products!A:A,Products!B:B, "Not Found")</f>
        <v>Set Dairy</v>
      </c>
      <c r="N975" t="str">
        <f>TEXT(Table4[[#This Row],[Date]], "mmm")</f>
        <v>Mar</v>
      </c>
      <c r="O975" t="str">
        <f>TEXT(Table4[[#This Row],[Date]], "yyyy")</f>
        <v>2024</v>
      </c>
      <c r="P975" t="str">
        <f>_xlfn.XLOOKUP(Table4[[#This Row],[ProductID]],Products!A:A,Products!C:C, "Not Found")</f>
        <v>Groceries</v>
      </c>
      <c r="Q975" t="str">
        <f>_xlfn.XLOOKUP(Table4[[#This Row],[ProductID]],Products!A:A,Products!D:D,"Not Found")</f>
        <v>Dairy</v>
      </c>
      <c r="R975">
        <f>_xlfn.XLOOKUP(Table4[[#This Row],[ProductID]],Products!A:A,Products!E:E,"Not Found")</f>
        <v>1879.08</v>
      </c>
      <c r="S975">
        <f>_xlfn.XLOOKUP(Table4[[#This Row],[ProductID]],Products!A:A,Products!F:F, "Not Found")</f>
        <v>1004.56</v>
      </c>
      <c r="T975" t="str">
        <f>_xlfn.XLOOKUP(Table4[[#This Row],[CustomerID]],Customers!A:A,Customers!D:D, "Not Found")</f>
        <v>F</v>
      </c>
      <c r="U975" s="6">
        <f>_xlfn.XLOOKUP(Table4[[#This Row],[CustomerID]],Customers!A:A,Customers!E:E, "Not Found")</f>
        <v>37570</v>
      </c>
      <c r="V975">
        <f ca="1">DATEDIF(Table4[[#This Row],[CustomerBirthday]], TODAY(), "Y")</f>
        <v>23</v>
      </c>
      <c r="W975" t="str" cm="1">
        <f t="array" aca="1" ref="W975" ca="1">_xlfn.IFS(Table4[[#This Row],[Age]]&lt;25, "Under 25",Table4[[#This Row],[Age]]=34, "25-34", Table4[[#This Row],[Age]]&lt;=49, "35-49", Table4[[#This Row],[Age]]&lt;=64, "50-64", Table4[[#This Row],[Age]]&gt;=65, "65+")</f>
        <v>Under 25</v>
      </c>
      <c r="X975" t="str">
        <f>_xlfn.XLOOKUP(Table4[[#This Row],[StoreID]],Stores!A:A,Stores!B:B, "Not found")</f>
        <v>MegaMart Brianahaven</v>
      </c>
      <c r="Y975" t="str">
        <f>_xlfn.XLOOKUP(Table4[[#This Row],[StoreID]],Stores!A:A,Stores!C:C, "Not Found")</f>
        <v>Brianahaven</v>
      </c>
      <c r="Z975" t="str">
        <f>_xlfn.XLOOKUP(Table4[[#This Row],[StoreID]],Stores!A:A,Stores!D:D, "Not Found")</f>
        <v>North</v>
      </c>
    </row>
    <row r="976" spans="1:26">
      <c r="A976" t="s">
        <v>1842</v>
      </c>
      <c r="B976" s="1">
        <v>45372</v>
      </c>
      <c r="C976" t="s">
        <v>351</v>
      </c>
      <c r="D976" t="s">
        <v>816</v>
      </c>
      <c r="E976" t="s">
        <v>846</v>
      </c>
      <c r="F976">
        <v>4</v>
      </c>
      <c r="G976">
        <v>0.1</v>
      </c>
      <c r="H976" t="s">
        <v>875</v>
      </c>
      <c r="I976" s="4">
        <f>Table4[[#This Row],[Quantity]]*Table4[[#This Row],[UnitPrice]]</f>
        <v>7516.32</v>
      </c>
      <c r="J976" s="4">
        <f>Table4[[#This Row],[Gross Revenue]]*(1-Table4[[#This Row],[Discount]])</f>
        <v>6764.6880000000001</v>
      </c>
      <c r="K976" s="4">
        <f>Table4[[#This Row],[Quantity]]*Table4[[#This Row],[CostPrice]]</f>
        <v>4018.24</v>
      </c>
      <c r="L976" s="4">
        <f>Table4[[#This Row],[Net Revenue]]-Table4[[#This Row],[Total Cost]]</f>
        <v>2746.4480000000003</v>
      </c>
      <c r="M976" t="str">
        <f>_xlfn.XLOOKUP(Table4[[#This Row],[ProductID]], Products!A:A,Products!B:B, "Not Found")</f>
        <v>Set Dairy</v>
      </c>
      <c r="N976" t="str">
        <f>TEXT(Table4[[#This Row],[Date]], "mmm")</f>
        <v>Mar</v>
      </c>
      <c r="O976" t="str">
        <f>TEXT(Table4[[#This Row],[Date]], "yyyy")</f>
        <v>2024</v>
      </c>
      <c r="P976" t="str">
        <f>_xlfn.XLOOKUP(Table4[[#This Row],[ProductID]],Products!A:A,Products!C:C, "Not Found")</f>
        <v>Groceries</v>
      </c>
      <c r="Q976" t="str">
        <f>_xlfn.XLOOKUP(Table4[[#This Row],[ProductID]],Products!A:A,Products!D:D,"Not Found")</f>
        <v>Dairy</v>
      </c>
      <c r="R976">
        <f>_xlfn.XLOOKUP(Table4[[#This Row],[ProductID]],Products!A:A,Products!E:E,"Not Found")</f>
        <v>1879.08</v>
      </c>
      <c r="S976">
        <f>_xlfn.XLOOKUP(Table4[[#This Row],[ProductID]],Products!A:A,Products!F:F, "Not Found")</f>
        <v>1004.56</v>
      </c>
      <c r="T976" t="str">
        <f>_xlfn.XLOOKUP(Table4[[#This Row],[CustomerID]],Customers!A:A,Customers!D:D, "Not Found")</f>
        <v>M</v>
      </c>
      <c r="U976" s="6">
        <f>_xlfn.XLOOKUP(Table4[[#This Row],[CustomerID]],Customers!A:A,Customers!E:E, "Not Found")</f>
        <v>28594</v>
      </c>
      <c r="V976">
        <f ca="1">DATEDIF(Table4[[#This Row],[CustomerBirthday]], TODAY(), "Y")</f>
        <v>48</v>
      </c>
      <c r="W976" t="str" cm="1">
        <f t="array" aca="1" ref="W976" ca="1">_xlfn.IFS(Table4[[#This Row],[Age]]&lt;25, "Under 25",Table4[[#This Row],[Age]]=34, "25-34", Table4[[#This Row],[Age]]&lt;=49, "35-49", Table4[[#This Row],[Age]]&lt;=64, "50-64", Table4[[#This Row],[Age]]&gt;=65, "65+")</f>
        <v>35-49</v>
      </c>
      <c r="X976" t="str">
        <f>_xlfn.XLOOKUP(Table4[[#This Row],[StoreID]],Stores!A:A,Stores!B:B, "Not found")</f>
        <v>MegaMart Johnmouth</v>
      </c>
      <c r="Y976" t="str">
        <f>_xlfn.XLOOKUP(Table4[[#This Row],[StoreID]],Stores!A:A,Stores!C:C, "Not Found")</f>
        <v>Johnmouth</v>
      </c>
      <c r="Z976" t="str">
        <f>_xlfn.XLOOKUP(Table4[[#This Row],[StoreID]],Stores!A:A,Stores!D:D, "Not Found")</f>
        <v>East</v>
      </c>
    </row>
    <row r="977" spans="1:26">
      <c r="A977" t="s">
        <v>1843</v>
      </c>
      <c r="B977" s="1">
        <v>45760</v>
      </c>
      <c r="C977" t="s">
        <v>567</v>
      </c>
      <c r="D977" t="s">
        <v>816</v>
      </c>
      <c r="E977" t="s">
        <v>839</v>
      </c>
      <c r="F977">
        <v>5</v>
      </c>
      <c r="G977">
        <v>0</v>
      </c>
      <c r="H977" t="s">
        <v>875</v>
      </c>
      <c r="I977" s="4">
        <f>Table4[[#This Row],[Quantity]]*Table4[[#This Row],[UnitPrice]]</f>
        <v>9395.4</v>
      </c>
      <c r="J977" s="4">
        <f>Table4[[#This Row],[Gross Revenue]]*(1-Table4[[#This Row],[Discount]])</f>
        <v>9395.4</v>
      </c>
      <c r="K977" s="4">
        <f>Table4[[#This Row],[Quantity]]*Table4[[#This Row],[CostPrice]]</f>
        <v>5022.7999999999993</v>
      </c>
      <c r="L977" s="4">
        <f>Table4[[#This Row],[Net Revenue]]-Table4[[#This Row],[Total Cost]]</f>
        <v>4372.6000000000004</v>
      </c>
      <c r="M977" t="str">
        <f>_xlfn.XLOOKUP(Table4[[#This Row],[ProductID]], Products!A:A,Products!B:B, "Not Found")</f>
        <v>Set Dairy</v>
      </c>
      <c r="N977" t="str">
        <f>TEXT(Table4[[#This Row],[Date]], "mmm")</f>
        <v>Apr</v>
      </c>
      <c r="O977" t="str">
        <f>TEXT(Table4[[#This Row],[Date]], "yyyy")</f>
        <v>2025</v>
      </c>
      <c r="P977" t="str">
        <f>_xlfn.XLOOKUP(Table4[[#This Row],[ProductID]],Products!A:A,Products!C:C, "Not Found")</f>
        <v>Groceries</v>
      </c>
      <c r="Q977" t="str">
        <f>_xlfn.XLOOKUP(Table4[[#This Row],[ProductID]],Products!A:A,Products!D:D,"Not Found")</f>
        <v>Dairy</v>
      </c>
      <c r="R977">
        <f>_xlfn.XLOOKUP(Table4[[#This Row],[ProductID]],Products!A:A,Products!E:E,"Not Found")</f>
        <v>1879.08</v>
      </c>
      <c r="S977">
        <f>_xlfn.XLOOKUP(Table4[[#This Row],[ProductID]],Products!A:A,Products!F:F, "Not Found")</f>
        <v>1004.56</v>
      </c>
      <c r="T977" t="str">
        <f>_xlfn.XLOOKUP(Table4[[#This Row],[CustomerID]],Customers!A:A,Customers!D:D, "Not Found")</f>
        <v>M</v>
      </c>
      <c r="U977" s="6">
        <f>_xlfn.XLOOKUP(Table4[[#This Row],[CustomerID]],Customers!A:A,Customers!E:E, "Not Found")</f>
        <v>29791</v>
      </c>
      <c r="V977">
        <f ca="1">DATEDIF(Table4[[#This Row],[CustomerBirthday]], TODAY(), "Y")</f>
        <v>45</v>
      </c>
      <c r="W977" t="str" cm="1">
        <f t="array" aca="1" ref="W977" ca="1">_xlfn.IFS(Table4[[#This Row],[Age]]&lt;25, "Under 25",Table4[[#This Row],[Age]]=34, "25-34", Table4[[#This Row],[Age]]&lt;=49, "35-49", Table4[[#This Row],[Age]]&lt;=64, "50-64", Table4[[#This Row],[Age]]&gt;=65, "65+")</f>
        <v>35-49</v>
      </c>
      <c r="X977" t="str">
        <f>_xlfn.XLOOKUP(Table4[[#This Row],[StoreID]],Stores!A:A,Stores!B:B, "Not found")</f>
        <v>MegaMart New Michele</v>
      </c>
      <c r="Y977" t="str">
        <f>_xlfn.XLOOKUP(Table4[[#This Row],[StoreID]],Stores!A:A,Stores!C:C, "Not Found")</f>
        <v>New Michele</v>
      </c>
      <c r="Z977" t="str">
        <f>_xlfn.XLOOKUP(Table4[[#This Row],[StoreID]],Stores!A:A,Stores!D:D, "Not Found")</f>
        <v>West</v>
      </c>
    </row>
    <row r="978" spans="1:26">
      <c r="A978" t="s">
        <v>1844</v>
      </c>
      <c r="B978" s="1">
        <v>45513</v>
      </c>
      <c r="C978" t="s">
        <v>294</v>
      </c>
      <c r="D978" t="s">
        <v>816</v>
      </c>
      <c r="E978" t="s">
        <v>831</v>
      </c>
      <c r="F978">
        <v>2</v>
      </c>
      <c r="G978">
        <v>0</v>
      </c>
      <c r="H978" t="s">
        <v>875</v>
      </c>
      <c r="I978" s="4">
        <f>Table4[[#This Row],[Quantity]]*Table4[[#This Row],[UnitPrice]]</f>
        <v>3758.16</v>
      </c>
      <c r="J978" s="4">
        <f>Table4[[#This Row],[Gross Revenue]]*(1-Table4[[#This Row],[Discount]])</f>
        <v>3758.16</v>
      </c>
      <c r="K978" s="4">
        <f>Table4[[#This Row],[Quantity]]*Table4[[#This Row],[CostPrice]]</f>
        <v>2009.12</v>
      </c>
      <c r="L978" s="4">
        <f>Table4[[#This Row],[Net Revenue]]-Table4[[#This Row],[Total Cost]]</f>
        <v>1749.04</v>
      </c>
      <c r="M978" t="str">
        <f>_xlfn.XLOOKUP(Table4[[#This Row],[ProductID]], Products!A:A,Products!B:B, "Not Found")</f>
        <v>Set Dairy</v>
      </c>
      <c r="N978" t="str">
        <f>TEXT(Table4[[#This Row],[Date]], "mmm")</f>
        <v>Aug</v>
      </c>
      <c r="O978" t="str">
        <f>TEXT(Table4[[#This Row],[Date]], "yyyy")</f>
        <v>2024</v>
      </c>
      <c r="P978" t="str">
        <f>_xlfn.XLOOKUP(Table4[[#This Row],[ProductID]],Products!A:A,Products!C:C, "Not Found")</f>
        <v>Groceries</v>
      </c>
      <c r="Q978" t="str">
        <f>_xlfn.XLOOKUP(Table4[[#This Row],[ProductID]],Products!A:A,Products!D:D,"Not Found")</f>
        <v>Dairy</v>
      </c>
      <c r="R978">
        <f>_xlfn.XLOOKUP(Table4[[#This Row],[ProductID]],Products!A:A,Products!E:E,"Not Found")</f>
        <v>1879.08</v>
      </c>
      <c r="S978">
        <f>_xlfn.XLOOKUP(Table4[[#This Row],[ProductID]],Products!A:A,Products!F:F, "Not Found")</f>
        <v>1004.56</v>
      </c>
      <c r="T978" t="str">
        <f>_xlfn.XLOOKUP(Table4[[#This Row],[CustomerID]],Customers!A:A,Customers!D:D, "Not Found")</f>
        <v>M</v>
      </c>
      <c r="U978" s="6">
        <f>_xlfn.XLOOKUP(Table4[[#This Row],[CustomerID]],Customers!A:A,Customers!E:E, "Not Found")</f>
        <v>32411</v>
      </c>
      <c r="V978">
        <f ca="1">DATEDIF(Table4[[#This Row],[CustomerBirthday]], TODAY(), "Y")</f>
        <v>37</v>
      </c>
      <c r="W978" t="str" cm="1">
        <f t="array" aca="1" ref="W978" ca="1">_xlfn.IFS(Table4[[#This Row],[Age]]&lt;25, "Under 25",Table4[[#This Row],[Age]]=34, "25-34", Table4[[#This Row],[Age]]&lt;=49, "35-49", Table4[[#This Row],[Age]]&lt;=64, "50-64", Table4[[#This Row],[Age]]&gt;=65, "65+")</f>
        <v>35-49</v>
      </c>
      <c r="X978" t="str">
        <f>_xlfn.XLOOKUP(Table4[[#This Row],[StoreID]],Stores!A:A,Stores!B:B, "Not found")</f>
        <v>MegaMart Jimenezborough</v>
      </c>
      <c r="Y978" t="str">
        <f>_xlfn.XLOOKUP(Table4[[#This Row],[StoreID]],Stores!A:A,Stores!C:C, "Not Found")</f>
        <v>Jimenezborough</v>
      </c>
      <c r="Z978" t="str">
        <f>_xlfn.XLOOKUP(Table4[[#This Row],[StoreID]],Stores!A:A,Stores!D:D, "Not Found")</f>
        <v>South</v>
      </c>
    </row>
    <row r="979" spans="1:26">
      <c r="A979" t="s">
        <v>1845</v>
      </c>
      <c r="B979" s="1">
        <v>45659</v>
      </c>
      <c r="C979" t="s">
        <v>657</v>
      </c>
      <c r="D979" t="s">
        <v>792</v>
      </c>
      <c r="E979" t="s">
        <v>835</v>
      </c>
      <c r="F979">
        <v>5</v>
      </c>
      <c r="G979">
        <v>0.15</v>
      </c>
      <c r="H979" t="s">
        <v>871</v>
      </c>
      <c r="I979" s="4">
        <f>Table4[[#This Row],[Quantity]]*Table4[[#This Row],[UnitPrice]]</f>
        <v>8994.85</v>
      </c>
      <c r="J979" s="4">
        <f>Table4[[#This Row],[Gross Revenue]]*(1-Table4[[#This Row],[Discount]])</f>
        <v>7645.6225000000004</v>
      </c>
      <c r="K979" s="4">
        <f>Table4[[#This Row],[Quantity]]*Table4[[#This Row],[CostPrice]]</f>
        <v>6645.75</v>
      </c>
      <c r="L979" s="4">
        <f>Table4[[#This Row],[Net Revenue]]-Table4[[#This Row],[Total Cost]]</f>
        <v>999.8725000000004</v>
      </c>
      <c r="M979" t="str">
        <f>_xlfn.XLOOKUP(Table4[[#This Row],[ProductID]], Products!A:A,Products!B:B, "Not Found")</f>
        <v>Beat Accessories</v>
      </c>
      <c r="N979" t="str">
        <f>TEXT(Table4[[#This Row],[Date]], "mmm")</f>
        <v>Jan</v>
      </c>
      <c r="O979" t="str">
        <f>TEXT(Table4[[#This Row],[Date]], "yyyy")</f>
        <v>2025</v>
      </c>
      <c r="P979" t="str">
        <f>_xlfn.XLOOKUP(Table4[[#This Row],[ProductID]],Products!A:A,Products!C:C, "Not Found")</f>
        <v>Fashion</v>
      </c>
      <c r="Q979" t="str">
        <f>_xlfn.XLOOKUP(Table4[[#This Row],[ProductID]],Products!A:A,Products!D:D,"Not Found")</f>
        <v>Accessories</v>
      </c>
      <c r="R979">
        <f>_xlfn.XLOOKUP(Table4[[#This Row],[ProductID]],Products!A:A,Products!E:E,"Not Found")</f>
        <v>1798.97</v>
      </c>
      <c r="S979">
        <f>_xlfn.XLOOKUP(Table4[[#This Row],[ProductID]],Products!A:A,Products!F:F, "Not Found")</f>
        <v>1329.15</v>
      </c>
      <c r="T979" t="str">
        <f>_xlfn.XLOOKUP(Table4[[#This Row],[CustomerID]],Customers!A:A,Customers!D:D, "Not Found")</f>
        <v>F</v>
      </c>
      <c r="U979" s="6">
        <f>_xlfn.XLOOKUP(Table4[[#This Row],[CustomerID]],Customers!A:A,Customers!E:E, "Not Found")</f>
        <v>22041</v>
      </c>
      <c r="V979">
        <f ca="1">DATEDIF(Table4[[#This Row],[CustomerBirthday]], TODAY(), "Y")</f>
        <v>66</v>
      </c>
      <c r="W979" t="str" cm="1">
        <f t="array" aca="1" ref="W979" ca="1">_xlfn.IFS(Table4[[#This Row],[Age]]&lt;25, "Under 25",Table4[[#This Row],[Age]]=34, "25-34", Table4[[#This Row],[Age]]&lt;=49, "35-49", Table4[[#This Row],[Age]]&lt;=64, "50-64", Table4[[#This Row],[Age]]&gt;=65, "65+")</f>
        <v>65+</v>
      </c>
      <c r="X979" t="str">
        <f>_xlfn.XLOOKUP(Table4[[#This Row],[StoreID]],Stores!A:A,Stores!B:B, "Not found")</f>
        <v>MegaMart Peckmouth</v>
      </c>
      <c r="Y979" t="str">
        <f>_xlfn.XLOOKUP(Table4[[#This Row],[StoreID]],Stores!A:A,Stores!C:C, "Not Found")</f>
        <v>Peckmouth</v>
      </c>
      <c r="Z979" t="str">
        <f>_xlfn.XLOOKUP(Table4[[#This Row],[StoreID]],Stores!A:A,Stores!D:D, "Not Found")</f>
        <v>East</v>
      </c>
    </row>
    <row r="980" spans="1:26">
      <c r="A980" t="s">
        <v>1846</v>
      </c>
      <c r="B980" s="1">
        <v>45230</v>
      </c>
      <c r="C980" t="s">
        <v>195</v>
      </c>
      <c r="D980" t="s">
        <v>750</v>
      </c>
      <c r="E980" t="s">
        <v>846</v>
      </c>
      <c r="F980">
        <v>2</v>
      </c>
      <c r="G980">
        <v>0.05</v>
      </c>
      <c r="H980" t="s">
        <v>868</v>
      </c>
      <c r="I980" s="4">
        <f>Table4[[#This Row],[Quantity]]*Table4[[#This Row],[UnitPrice]]</f>
        <v>2685.5</v>
      </c>
      <c r="J980" s="4">
        <f>Table4[[#This Row],[Gross Revenue]]*(1-Table4[[#This Row],[Discount]])</f>
        <v>2551.2249999999999</v>
      </c>
      <c r="K980" s="4">
        <f>Table4[[#This Row],[Quantity]]*Table4[[#This Row],[CostPrice]]</f>
        <v>1595.88</v>
      </c>
      <c r="L980" s="4">
        <f>Table4[[#This Row],[Net Revenue]]-Table4[[#This Row],[Total Cost]]</f>
        <v>955.3449999999998</v>
      </c>
      <c r="M980" t="str">
        <f>_xlfn.XLOOKUP(Table4[[#This Row],[ProductID]], Products!A:A,Products!B:B, "Not Found")</f>
        <v>Add Clothing</v>
      </c>
      <c r="N980" t="str">
        <f>TEXT(Table4[[#This Row],[Date]], "mmm")</f>
        <v>Oct</v>
      </c>
      <c r="O980" t="str">
        <f>TEXT(Table4[[#This Row],[Date]], "yyyy")</f>
        <v>2023</v>
      </c>
      <c r="P980" t="str">
        <f>_xlfn.XLOOKUP(Table4[[#This Row],[ProductID]],Products!A:A,Products!C:C, "Not Found")</f>
        <v>Fashion</v>
      </c>
      <c r="Q980" t="str">
        <f>_xlfn.XLOOKUP(Table4[[#This Row],[ProductID]],Products!A:A,Products!D:D,"Not Found")</f>
        <v>Clothing</v>
      </c>
      <c r="R980">
        <f>_xlfn.XLOOKUP(Table4[[#This Row],[ProductID]],Products!A:A,Products!E:E,"Not Found")</f>
        <v>1342.75</v>
      </c>
      <c r="S980">
        <f>_xlfn.XLOOKUP(Table4[[#This Row],[ProductID]],Products!A:A,Products!F:F, "Not Found")</f>
        <v>797.94</v>
      </c>
      <c r="T980" t="str">
        <f>_xlfn.XLOOKUP(Table4[[#This Row],[CustomerID]],Customers!A:A,Customers!D:D, "Not Found")</f>
        <v>M</v>
      </c>
      <c r="U980" s="6">
        <f>_xlfn.XLOOKUP(Table4[[#This Row],[CustomerID]],Customers!A:A,Customers!E:E, "Not Found")</f>
        <v>25009</v>
      </c>
      <c r="V980">
        <f ca="1">DATEDIF(Table4[[#This Row],[CustomerBirthday]], TODAY(), "Y")</f>
        <v>58</v>
      </c>
      <c r="W980" t="str" cm="1">
        <f t="array" aca="1" ref="W980" ca="1">_xlfn.IFS(Table4[[#This Row],[Age]]&lt;25, "Under 25",Table4[[#This Row],[Age]]=34, "25-34", Table4[[#This Row],[Age]]&lt;=49, "35-49", Table4[[#This Row],[Age]]&lt;=64, "50-64", Table4[[#This Row],[Age]]&gt;=65, "65+")</f>
        <v>50-64</v>
      </c>
      <c r="X980" t="str">
        <f>_xlfn.XLOOKUP(Table4[[#This Row],[StoreID]],Stores!A:A,Stores!B:B, "Not found")</f>
        <v>MegaMart Johnmouth</v>
      </c>
      <c r="Y980" t="str">
        <f>_xlfn.XLOOKUP(Table4[[#This Row],[StoreID]],Stores!A:A,Stores!C:C, "Not Found")</f>
        <v>Johnmouth</v>
      </c>
      <c r="Z980" t="str">
        <f>_xlfn.XLOOKUP(Table4[[#This Row],[StoreID]],Stores!A:A,Stores!D:D, "Not Found")</f>
        <v>East</v>
      </c>
    </row>
    <row r="981" spans="1:26">
      <c r="A981" t="s">
        <v>1847</v>
      </c>
      <c r="B981" s="1">
        <v>45638</v>
      </c>
      <c r="C981" t="s">
        <v>677</v>
      </c>
      <c r="D981" t="s">
        <v>711</v>
      </c>
      <c r="E981" t="s">
        <v>831</v>
      </c>
      <c r="F981">
        <v>5</v>
      </c>
      <c r="G981">
        <v>0.1</v>
      </c>
      <c r="H981" t="s">
        <v>868</v>
      </c>
      <c r="I981" s="4">
        <f>Table4[[#This Row],[Quantity]]*Table4[[#This Row],[UnitPrice]]</f>
        <v>8368.4500000000007</v>
      </c>
      <c r="J981" s="4">
        <f>Table4[[#This Row],[Gross Revenue]]*(1-Table4[[#This Row],[Discount]])</f>
        <v>7531.6050000000005</v>
      </c>
      <c r="K981" s="4">
        <f>Table4[[#This Row],[Quantity]]*Table4[[#This Row],[CostPrice]]</f>
        <v>6616.9000000000005</v>
      </c>
      <c r="L981" s="4">
        <f>Table4[[#This Row],[Net Revenue]]-Table4[[#This Row],[Total Cost]]</f>
        <v>914.70499999999993</v>
      </c>
      <c r="M981" t="str">
        <f>_xlfn.XLOOKUP(Table4[[#This Row],[ProductID]], Products!A:A,Products!B:B, "Not Found")</f>
        <v>Like Camera</v>
      </c>
      <c r="N981" t="str">
        <f>TEXT(Table4[[#This Row],[Date]], "mmm")</f>
        <v>Dec</v>
      </c>
      <c r="O981" t="str">
        <f>TEXT(Table4[[#This Row],[Date]], "yyyy")</f>
        <v>2024</v>
      </c>
      <c r="P981" t="str">
        <f>_xlfn.XLOOKUP(Table4[[#This Row],[ProductID]],Products!A:A,Products!C:C, "Not Found")</f>
        <v>Electronics</v>
      </c>
      <c r="Q981" t="str">
        <f>_xlfn.XLOOKUP(Table4[[#This Row],[ProductID]],Products!A:A,Products!D:D,"Not Found")</f>
        <v>Camera</v>
      </c>
      <c r="R981">
        <f>_xlfn.XLOOKUP(Table4[[#This Row],[ProductID]],Products!A:A,Products!E:E,"Not Found")</f>
        <v>1673.69</v>
      </c>
      <c r="S981">
        <f>_xlfn.XLOOKUP(Table4[[#This Row],[ProductID]],Products!A:A,Products!F:F, "Not Found")</f>
        <v>1323.38</v>
      </c>
      <c r="T981" t="str">
        <f>_xlfn.XLOOKUP(Table4[[#This Row],[CustomerID]],Customers!A:A,Customers!D:D, "Not Found")</f>
        <v>M</v>
      </c>
      <c r="U981" s="6">
        <f>_xlfn.XLOOKUP(Table4[[#This Row],[CustomerID]],Customers!A:A,Customers!E:E, "Not Found")</f>
        <v>38926</v>
      </c>
      <c r="V981">
        <f ca="1">DATEDIF(Table4[[#This Row],[CustomerBirthday]], TODAY(), "Y")</f>
        <v>19</v>
      </c>
      <c r="W981" t="str" cm="1">
        <f t="array" aca="1" ref="W981" ca="1">_xlfn.IFS(Table4[[#This Row],[Age]]&lt;25, "Under 25",Table4[[#This Row],[Age]]=34, "25-34", Table4[[#This Row],[Age]]&lt;=49, "35-49", Table4[[#This Row],[Age]]&lt;=64, "50-64", Table4[[#This Row],[Age]]&gt;=65, "65+")</f>
        <v>Under 25</v>
      </c>
      <c r="X981" t="str">
        <f>_xlfn.XLOOKUP(Table4[[#This Row],[StoreID]],Stores!A:A,Stores!B:B, "Not found")</f>
        <v>MegaMart Jimenezborough</v>
      </c>
      <c r="Y981" t="str">
        <f>_xlfn.XLOOKUP(Table4[[#This Row],[StoreID]],Stores!A:A,Stores!C:C, "Not Found")</f>
        <v>Jimenezborough</v>
      </c>
      <c r="Z981" t="str">
        <f>_xlfn.XLOOKUP(Table4[[#This Row],[StoreID]],Stores!A:A,Stores!D:D, "Not Found")</f>
        <v>South</v>
      </c>
    </row>
    <row r="982" spans="1:26">
      <c r="A982" t="s">
        <v>1848</v>
      </c>
      <c r="B982" s="1">
        <v>45472</v>
      </c>
      <c r="C982" t="s">
        <v>636</v>
      </c>
      <c r="D982" t="s">
        <v>788</v>
      </c>
      <c r="E982" t="s">
        <v>842</v>
      </c>
      <c r="F982">
        <v>1</v>
      </c>
      <c r="G982">
        <v>0.05</v>
      </c>
      <c r="H982" t="s">
        <v>871</v>
      </c>
      <c r="I982" s="4">
        <f>Table4[[#This Row],[Quantity]]*Table4[[#This Row],[UnitPrice]]</f>
        <v>1095.72</v>
      </c>
      <c r="J982" s="4">
        <f>Table4[[#This Row],[Gross Revenue]]*(1-Table4[[#This Row],[Discount]])</f>
        <v>1040.934</v>
      </c>
      <c r="K982" s="4">
        <f>Table4[[#This Row],[Quantity]]*Table4[[#This Row],[CostPrice]]</f>
        <v>822.2</v>
      </c>
      <c r="L982" s="4">
        <f>Table4[[#This Row],[Net Revenue]]-Table4[[#This Row],[Total Cost]]</f>
        <v>218.73399999999992</v>
      </c>
      <c r="M982" t="str">
        <f>_xlfn.XLOOKUP(Table4[[#This Row],[ProductID]], Products!A:A,Products!B:B, "Not Found")</f>
        <v>Foot Snacks</v>
      </c>
      <c r="N982" t="str">
        <f>TEXT(Table4[[#This Row],[Date]], "mmm")</f>
        <v>Jun</v>
      </c>
      <c r="O982" t="str">
        <f>TEXT(Table4[[#This Row],[Date]], "yyyy")</f>
        <v>2024</v>
      </c>
      <c r="P982" t="str">
        <f>_xlfn.XLOOKUP(Table4[[#This Row],[ProductID]],Products!A:A,Products!C:C, "Not Found")</f>
        <v>Groceries</v>
      </c>
      <c r="Q982" t="str">
        <f>_xlfn.XLOOKUP(Table4[[#This Row],[ProductID]],Products!A:A,Products!D:D,"Not Found")</f>
        <v>Snacks</v>
      </c>
      <c r="R982">
        <f>_xlfn.XLOOKUP(Table4[[#This Row],[ProductID]],Products!A:A,Products!E:E,"Not Found")</f>
        <v>1095.72</v>
      </c>
      <c r="S982">
        <f>_xlfn.XLOOKUP(Table4[[#This Row],[ProductID]],Products!A:A,Products!F:F, "Not Found")</f>
        <v>822.2</v>
      </c>
      <c r="T982" t="str">
        <f>_xlfn.XLOOKUP(Table4[[#This Row],[CustomerID]],Customers!A:A,Customers!D:D, "Not Found")</f>
        <v>F</v>
      </c>
      <c r="U982" s="6">
        <f>_xlfn.XLOOKUP(Table4[[#This Row],[CustomerID]],Customers!A:A,Customers!E:E, "Not Found")</f>
        <v>21899</v>
      </c>
      <c r="V982">
        <f ca="1">DATEDIF(Table4[[#This Row],[CustomerBirthday]], TODAY(), "Y")</f>
        <v>66</v>
      </c>
      <c r="W982" t="str" cm="1">
        <f t="array" aca="1" ref="W982" ca="1">_xlfn.IFS(Table4[[#This Row],[Age]]&lt;25, "Under 25",Table4[[#This Row],[Age]]=34, "25-34", Table4[[#This Row],[Age]]&lt;=49, "35-49", Table4[[#This Row],[Age]]&lt;=64, "50-64", Table4[[#This Row],[Age]]&gt;=65, "65+")</f>
        <v>65+</v>
      </c>
      <c r="X982" t="str">
        <f>_xlfn.XLOOKUP(Table4[[#This Row],[StoreID]],Stores!A:A,Stores!B:B, "Not found")</f>
        <v>MegaMart Brianahaven</v>
      </c>
      <c r="Y982" t="str">
        <f>_xlfn.XLOOKUP(Table4[[#This Row],[StoreID]],Stores!A:A,Stores!C:C, "Not Found")</f>
        <v>Brianahaven</v>
      </c>
      <c r="Z982" t="str">
        <f>_xlfn.XLOOKUP(Table4[[#This Row],[StoreID]],Stores!A:A,Stores!D:D, "Not Found")</f>
        <v>North</v>
      </c>
    </row>
    <row r="983" spans="1:26">
      <c r="A983" t="s">
        <v>1849</v>
      </c>
      <c r="B983" s="1">
        <v>45867</v>
      </c>
      <c r="C983" t="s">
        <v>512</v>
      </c>
      <c r="D983" t="s">
        <v>715</v>
      </c>
      <c r="E983" t="s">
        <v>842</v>
      </c>
      <c r="F983">
        <v>5</v>
      </c>
      <c r="G983">
        <v>0.1</v>
      </c>
      <c r="H983" t="s">
        <v>871</v>
      </c>
      <c r="I983" s="4">
        <f>Table4[[#This Row],[Quantity]]*Table4[[#This Row],[UnitPrice]]</f>
        <v>4093.8</v>
      </c>
      <c r="J983" s="4">
        <f>Table4[[#This Row],[Gross Revenue]]*(1-Table4[[#This Row],[Discount]])</f>
        <v>3684.42</v>
      </c>
      <c r="K983" s="4">
        <f>Table4[[#This Row],[Quantity]]*Table4[[#This Row],[CostPrice]]</f>
        <v>2638.1</v>
      </c>
      <c r="L983" s="4">
        <f>Table4[[#This Row],[Net Revenue]]-Table4[[#This Row],[Total Cost]]</f>
        <v>1046.3200000000002</v>
      </c>
      <c r="M983" t="str">
        <f>_xlfn.XLOOKUP(Table4[[#This Row],[ProductID]], Products!A:A,Products!B:B, "Not Found")</f>
        <v>Audience Television</v>
      </c>
      <c r="N983" t="str">
        <f>TEXT(Table4[[#This Row],[Date]], "mmm")</f>
        <v>Jul</v>
      </c>
      <c r="O983" t="str">
        <f>TEXT(Table4[[#This Row],[Date]], "yyyy")</f>
        <v>2025</v>
      </c>
      <c r="P983" t="str">
        <f>_xlfn.XLOOKUP(Table4[[#This Row],[ProductID]],Products!A:A,Products!C:C, "Not Found")</f>
        <v>Electronics</v>
      </c>
      <c r="Q983" t="str">
        <f>_xlfn.XLOOKUP(Table4[[#This Row],[ProductID]],Products!A:A,Products!D:D,"Not Found")</f>
        <v>Television</v>
      </c>
      <c r="R983">
        <f>_xlfn.XLOOKUP(Table4[[#This Row],[ProductID]],Products!A:A,Products!E:E,"Not Found")</f>
        <v>818.76</v>
      </c>
      <c r="S983">
        <f>_xlfn.XLOOKUP(Table4[[#This Row],[ProductID]],Products!A:A,Products!F:F, "Not Found")</f>
        <v>527.62</v>
      </c>
      <c r="T983" t="str">
        <f>_xlfn.XLOOKUP(Table4[[#This Row],[CustomerID]],Customers!A:A,Customers!D:D, "Not Found")</f>
        <v>F</v>
      </c>
      <c r="U983" s="6">
        <f>_xlfn.XLOOKUP(Table4[[#This Row],[CustomerID]],Customers!A:A,Customers!E:E, "Not Found")</f>
        <v>28708</v>
      </c>
      <c r="V983">
        <f ca="1">DATEDIF(Table4[[#This Row],[CustomerBirthday]], TODAY(), "Y")</f>
        <v>47</v>
      </c>
      <c r="W983" t="str" cm="1">
        <f t="array" aca="1" ref="W983" ca="1">_xlfn.IFS(Table4[[#This Row],[Age]]&lt;25, "Under 25",Table4[[#This Row],[Age]]=34, "25-34", Table4[[#This Row],[Age]]&lt;=49, "35-49", Table4[[#This Row],[Age]]&lt;=64, "50-64", Table4[[#This Row],[Age]]&gt;=65, "65+")</f>
        <v>35-49</v>
      </c>
      <c r="X983" t="str">
        <f>_xlfn.XLOOKUP(Table4[[#This Row],[StoreID]],Stores!A:A,Stores!B:B, "Not found")</f>
        <v>MegaMart Brianahaven</v>
      </c>
      <c r="Y983" t="str">
        <f>_xlfn.XLOOKUP(Table4[[#This Row],[StoreID]],Stores!A:A,Stores!C:C, "Not Found")</f>
        <v>Brianahaven</v>
      </c>
      <c r="Z983" t="str">
        <f>_xlfn.XLOOKUP(Table4[[#This Row],[StoreID]],Stores!A:A,Stores!D:D, "Not Found")</f>
        <v>North</v>
      </c>
    </row>
    <row r="984" spans="1:26">
      <c r="A984" t="s">
        <v>1850</v>
      </c>
      <c r="B984" s="1">
        <v>45861</v>
      </c>
      <c r="C984" t="s">
        <v>500</v>
      </c>
      <c r="D984" t="s">
        <v>761</v>
      </c>
      <c r="E984" t="s">
        <v>846</v>
      </c>
      <c r="F984">
        <v>4</v>
      </c>
      <c r="G984">
        <v>0.1</v>
      </c>
      <c r="H984" t="s">
        <v>865</v>
      </c>
      <c r="I984" s="4">
        <f>Table4[[#This Row],[Quantity]]*Table4[[#This Row],[UnitPrice]]</f>
        <v>7051.68</v>
      </c>
      <c r="J984" s="4">
        <f>Table4[[#This Row],[Gross Revenue]]*(1-Table4[[#This Row],[Discount]])</f>
        <v>6346.5120000000006</v>
      </c>
      <c r="K984" s="4">
        <f>Table4[[#This Row],[Quantity]]*Table4[[#This Row],[CostPrice]]</f>
        <v>5385.92</v>
      </c>
      <c r="L984" s="4">
        <f>Table4[[#This Row],[Net Revenue]]-Table4[[#This Row],[Total Cost]]</f>
        <v>960.59200000000055</v>
      </c>
      <c r="M984" t="str">
        <f>_xlfn.XLOOKUP(Table4[[#This Row],[ProductID]], Products!A:A,Products!B:B, "Not Found")</f>
        <v>Traditional Laptop</v>
      </c>
      <c r="N984" t="str">
        <f>TEXT(Table4[[#This Row],[Date]], "mmm")</f>
        <v>Jul</v>
      </c>
      <c r="O984" t="str">
        <f>TEXT(Table4[[#This Row],[Date]], "yyyy")</f>
        <v>2025</v>
      </c>
      <c r="P984" t="str">
        <f>_xlfn.XLOOKUP(Table4[[#This Row],[ProductID]],Products!A:A,Products!C:C, "Not Found")</f>
        <v>Electronics</v>
      </c>
      <c r="Q984" t="str">
        <f>_xlfn.XLOOKUP(Table4[[#This Row],[ProductID]],Products!A:A,Products!D:D,"Not Found")</f>
        <v>Laptop</v>
      </c>
      <c r="R984">
        <f>_xlfn.XLOOKUP(Table4[[#This Row],[ProductID]],Products!A:A,Products!E:E,"Not Found")</f>
        <v>1762.92</v>
      </c>
      <c r="S984">
        <f>_xlfn.XLOOKUP(Table4[[#This Row],[ProductID]],Products!A:A,Products!F:F, "Not Found")</f>
        <v>1346.48</v>
      </c>
      <c r="T984" t="str">
        <f>_xlfn.XLOOKUP(Table4[[#This Row],[CustomerID]],Customers!A:A,Customers!D:D, "Not Found")</f>
        <v>M</v>
      </c>
      <c r="U984" s="6">
        <f>_xlfn.XLOOKUP(Table4[[#This Row],[CustomerID]],Customers!A:A,Customers!E:E, "Not Found")</f>
        <v>30899</v>
      </c>
      <c r="V984">
        <f ca="1">DATEDIF(Table4[[#This Row],[CustomerBirthday]], TODAY(), "Y")</f>
        <v>41</v>
      </c>
      <c r="W984" t="str" cm="1">
        <f t="array" aca="1" ref="W984" ca="1">_xlfn.IFS(Table4[[#This Row],[Age]]&lt;25, "Under 25",Table4[[#This Row],[Age]]=34, "25-34", Table4[[#This Row],[Age]]&lt;=49, "35-49", Table4[[#This Row],[Age]]&lt;=64, "50-64", Table4[[#This Row],[Age]]&gt;=65, "65+")</f>
        <v>35-49</v>
      </c>
      <c r="X984" t="str">
        <f>_xlfn.XLOOKUP(Table4[[#This Row],[StoreID]],Stores!A:A,Stores!B:B, "Not found")</f>
        <v>MegaMart Johnmouth</v>
      </c>
      <c r="Y984" t="str">
        <f>_xlfn.XLOOKUP(Table4[[#This Row],[StoreID]],Stores!A:A,Stores!C:C, "Not Found")</f>
        <v>Johnmouth</v>
      </c>
      <c r="Z984" t="str">
        <f>_xlfn.XLOOKUP(Table4[[#This Row],[StoreID]],Stores!A:A,Stores!D:D, "Not Found")</f>
        <v>East</v>
      </c>
    </row>
    <row r="985" spans="1:26">
      <c r="A985" t="s">
        <v>1851</v>
      </c>
      <c r="B985" s="1">
        <v>45583</v>
      </c>
      <c r="C985" t="s">
        <v>512</v>
      </c>
      <c r="D985" t="s">
        <v>784</v>
      </c>
      <c r="E985" t="s">
        <v>839</v>
      </c>
      <c r="F985">
        <v>3</v>
      </c>
      <c r="G985">
        <v>0.15</v>
      </c>
      <c r="H985" t="s">
        <v>868</v>
      </c>
      <c r="I985" s="4">
        <f>Table4[[#This Row],[Quantity]]*Table4[[#This Row],[UnitPrice]]</f>
        <v>4455.1499999999996</v>
      </c>
      <c r="J985" s="4">
        <f>Table4[[#This Row],[Gross Revenue]]*(1-Table4[[#This Row],[Discount]])</f>
        <v>3786.8774999999996</v>
      </c>
      <c r="K985" s="4">
        <f>Table4[[#This Row],[Quantity]]*Table4[[#This Row],[CostPrice]]</f>
        <v>2964.93</v>
      </c>
      <c r="L985" s="4">
        <f>Table4[[#This Row],[Net Revenue]]-Table4[[#This Row],[Total Cost]]</f>
        <v>821.94749999999976</v>
      </c>
      <c r="M985" t="str">
        <f>_xlfn.XLOOKUP(Table4[[#This Row],[ProductID]], Products!A:A,Products!B:B, "Not Found")</f>
        <v>Road Clothing</v>
      </c>
      <c r="N985" t="str">
        <f>TEXT(Table4[[#This Row],[Date]], "mmm")</f>
        <v>Oct</v>
      </c>
      <c r="O985" t="str">
        <f>TEXT(Table4[[#This Row],[Date]], "yyyy")</f>
        <v>2024</v>
      </c>
      <c r="P985" t="str">
        <f>_xlfn.XLOOKUP(Table4[[#This Row],[ProductID]],Products!A:A,Products!C:C, "Not Found")</f>
        <v>Fashion</v>
      </c>
      <c r="Q985" t="str">
        <f>_xlfn.XLOOKUP(Table4[[#This Row],[ProductID]],Products!A:A,Products!D:D,"Not Found")</f>
        <v>Clothing</v>
      </c>
      <c r="R985">
        <f>_xlfn.XLOOKUP(Table4[[#This Row],[ProductID]],Products!A:A,Products!E:E,"Not Found")</f>
        <v>1485.05</v>
      </c>
      <c r="S985">
        <f>_xlfn.XLOOKUP(Table4[[#This Row],[ProductID]],Products!A:A,Products!F:F, "Not Found")</f>
        <v>988.31</v>
      </c>
      <c r="T985" t="str">
        <f>_xlfn.XLOOKUP(Table4[[#This Row],[CustomerID]],Customers!A:A,Customers!D:D, "Not Found")</f>
        <v>F</v>
      </c>
      <c r="U985" s="6">
        <f>_xlfn.XLOOKUP(Table4[[#This Row],[CustomerID]],Customers!A:A,Customers!E:E, "Not Found")</f>
        <v>28708</v>
      </c>
      <c r="V985">
        <f ca="1">DATEDIF(Table4[[#This Row],[CustomerBirthday]], TODAY(), "Y")</f>
        <v>47</v>
      </c>
      <c r="W985" t="str" cm="1">
        <f t="array" aca="1" ref="W985" ca="1">_xlfn.IFS(Table4[[#This Row],[Age]]&lt;25, "Under 25",Table4[[#This Row],[Age]]=34, "25-34", Table4[[#This Row],[Age]]&lt;=49, "35-49", Table4[[#This Row],[Age]]&lt;=64, "50-64", Table4[[#This Row],[Age]]&gt;=65, "65+")</f>
        <v>35-49</v>
      </c>
      <c r="X985" t="str">
        <f>_xlfn.XLOOKUP(Table4[[#This Row],[StoreID]],Stores!A:A,Stores!B:B, "Not found")</f>
        <v>MegaMart New Michele</v>
      </c>
      <c r="Y985" t="str">
        <f>_xlfn.XLOOKUP(Table4[[#This Row],[StoreID]],Stores!A:A,Stores!C:C, "Not Found")</f>
        <v>New Michele</v>
      </c>
      <c r="Z985" t="str">
        <f>_xlfn.XLOOKUP(Table4[[#This Row],[StoreID]],Stores!A:A,Stores!D:D, "Not Found")</f>
        <v>West</v>
      </c>
    </row>
    <row r="986" spans="1:26">
      <c r="A986" t="s">
        <v>1852</v>
      </c>
      <c r="B986" s="1">
        <v>45477</v>
      </c>
      <c r="C986" t="s">
        <v>657</v>
      </c>
      <c r="D986" t="s">
        <v>778</v>
      </c>
      <c r="E986" t="s">
        <v>839</v>
      </c>
      <c r="F986">
        <v>5</v>
      </c>
      <c r="G986">
        <v>0.05</v>
      </c>
      <c r="H986" t="s">
        <v>871</v>
      </c>
      <c r="I986" s="4">
        <f>Table4[[#This Row],[Quantity]]*Table4[[#This Row],[UnitPrice]]</f>
        <v>5078.8</v>
      </c>
      <c r="J986" s="4">
        <f>Table4[[#This Row],[Gross Revenue]]*(1-Table4[[#This Row],[Discount]])</f>
        <v>4824.8599999999997</v>
      </c>
      <c r="K986" s="4">
        <f>Table4[[#This Row],[Quantity]]*Table4[[#This Row],[CostPrice]]</f>
        <v>2922</v>
      </c>
      <c r="L986" s="4">
        <f>Table4[[#This Row],[Net Revenue]]-Table4[[#This Row],[Total Cost]]</f>
        <v>1902.8599999999997</v>
      </c>
      <c r="M986" t="str">
        <f>_xlfn.XLOOKUP(Table4[[#This Row],[ProductID]], Products!A:A,Products!B:B, "Not Found")</f>
        <v>Behavior Dairy</v>
      </c>
      <c r="N986" t="str">
        <f>TEXT(Table4[[#This Row],[Date]], "mmm")</f>
        <v>Jul</v>
      </c>
      <c r="O986" t="str">
        <f>TEXT(Table4[[#This Row],[Date]], "yyyy")</f>
        <v>2024</v>
      </c>
      <c r="P986" t="str">
        <f>_xlfn.XLOOKUP(Table4[[#This Row],[ProductID]],Products!A:A,Products!C:C, "Not Found")</f>
        <v>Groceries</v>
      </c>
      <c r="Q986" t="str">
        <f>_xlfn.XLOOKUP(Table4[[#This Row],[ProductID]],Products!A:A,Products!D:D,"Not Found")</f>
        <v>Dairy</v>
      </c>
      <c r="R986">
        <f>_xlfn.XLOOKUP(Table4[[#This Row],[ProductID]],Products!A:A,Products!E:E,"Not Found")</f>
        <v>1015.76</v>
      </c>
      <c r="S986">
        <f>_xlfn.XLOOKUP(Table4[[#This Row],[ProductID]],Products!A:A,Products!F:F, "Not Found")</f>
        <v>584.4</v>
      </c>
      <c r="T986" t="str">
        <f>_xlfn.XLOOKUP(Table4[[#This Row],[CustomerID]],Customers!A:A,Customers!D:D, "Not Found")</f>
        <v>F</v>
      </c>
      <c r="U986" s="6">
        <f>_xlfn.XLOOKUP(Table4[[#This Row],[CustomerID]],Customers!A:A,Customers!E:E, "Not Found")</f>
        <v>22041</v>
      </c>
      <c r="V986">
        <f ca="1">DATEDIF(Table4[[#This Row],[CustomerBirthday]], TODAY(), "Y")</f>
        <v>66</v>
      </c>
      <c r="W986" t="str" cm="1">
        <f t="array" aca="1" ref="W986" ca="1">_xlfn.IFS(Table4[[#This Row],[Age]]&lt;25, "Under 25",Table4[[#This Row],[Age]]=34, "25-34", Table4[[#This Row],[Age]]&lt;=49, "35-49", Table4[[#This Row],[Age]]&lt;=64, "50-64", Table4[[#This Row],[Age]]&gt;=65, "65+")</f>
        <v>65+</v>
      </c>
      <c r="X986" t="str">
        <f>_xlfn.XLOOKUP(Table4[[#This Row],[StoreID]],Stores!A:A,Stores!B:B, "Not found")</f>
        <v>MegaMart New Michele</v>
      </c>
      <c r="Y986" t="str">
        <f>_xlfn.XLOOKUP(Table4[[#This Row],[StoreID]],Stores!A:A,Stores!C:C, "Not Found")</f>
        <v>New Michele</v>
      </c>
      <c r="Z986" t="str">
        <f>_xlfn.XLOOKUP(Table4[[#This Row],[StoreID]],Stores!A:A,Stores!D:D, "Not Found")</f>
        <v>West</v>
      </c>
    </row>
    <row r="987" spans="1:26">
      <c r="A987" t="s">
        <v>1853</v>
      </c>
      <c r="B987" s="1">
        <v>45525</v>
      </c>
      <c r="C987" t="s">
        <v>364</v>
      </c>
      <c r="D987" t="s">
        <v>774</v>
      </c>
      <c r="E987" t="s">
        <v>846</v>
      </c>
      <c r="F987">
        <v>3</v>
      </c>
      <c r="G987">
        <v>0.1</v>
      </c>
      <c r="H987" t="s">
        <v>868</v>
      </c>
      <c r="I987" s="4">
        <f>Table4[[#This Row],[Quantity]]*Table4[[#This Row],[UnitPrice]]</f>
        <v>4462.2300000000005</v>
      </c>
      <c r="J987" s="4">
        <f>Table4[[#This Row],[Gross Revenue]]*(1-Table4[[#This Row],[Discount]])</f>
        <v>4016.0070000000005</v>
      </c>
      <c r="K987" s="4">
        <f>Table4[[#This Row],[Quantity]]*Table4[[#This Row],[CostPrice]]</f>
        <v>2439.21</v>
      </c>
      <c r="L987" s="4">
        <f>Table4[[#This Row],[Net Revenue]]-Table4[[#This Row],[Total Cost]]</f>
        <v>1576.7970000000005</v>
      </c>
      <c r="M987" t="str">
        <f>_xlfn.XLOOKUP(Table4[[#This Row],[ProductID]], Products!A:A,Products!B:B, "Not Found")</f>
        <v>Him Smartphone</v>
      </c>
      <c r="N987" t="str">
        <f>TEXT(Table4[[#This Row],[Date]], "mmm")</f>
        <v>Aug</v>
      </c>
      <c r="O987" t="str">
        <f>TEXT(Table4[[#This Row],[Date]], "yyyy")</f>
        <v>2024</v>
      </c>
      <c r="P987" t="str">
        <f>_xlfn.XLOOKUP(Table4[[#This Row],[ProductID]],Products!A:A,Products!C:C, "Not Found")</f>
        <v>Electronics</v>
      </c>
      <c r="Q987" t="str">
        <f>_xlfn.XLOOKUP(Table4[[#This Row],[ProductID]],Products!A:A,Products!D:D,"Not Found")</f>
        <v>Smartphone</v>
      </c>
      <c r="R987">
        <f>_xlfn.XLOOKUP(Table4[[#This Row],[ProductID]],Products!A:A,Products!E:E,"Not Found")</f>
        <v>1487.41</v>
      </c>
      <c r="S987">
        <f>_xlfn.XLOOKUP(Table4[[#This Row],[ProductID]],Products!A:A,Products!F:F, "Not Found")</f>
        <v>813.07</v>
      </c>
      <c r="T987" t="str">
        <f>_xlfn.XLOOKUP(Table4[[#This Row],[CustomerID]],Customers!A:A,Customers!D:D, "Not Found")</f>
        <v>M</v>
      </c>
      <c r="U987" s="6">
        <f>_xlfn.XLOOKUP(Table4[[#This Row],[CustomerID]],Customers!A:A,Customers!E:E, "Not Found")</f>
        <v>34560</v>
      </c>
      <c r="V987">
        <f ca="1">DATEDIF(Table4[[#This Row],[CustomerBirthday]], TODAY(), "Y")</f>
        <v>31</v>
      </c>
      <c r="W987" t="str" cm="1">
        <f t="array" aca="1" ref="W987" ca="1">_xlfn.IFS(Table4[[#This Row],[Age]]&lt;25, "Under 25",Table4[[#This Row],[Age]]=34, "25-34", Table4[[#This Row],[Age]]&lt;=49, "35-49", Table4[[#This Row],[Age]]&lt;=64, "50-64", Table4[[#This Row],[Age]]&gt;=65, "65+")</f>
        <v>35-49</v>
      </c>
      <c r="X987" t="str">
        <f>_xlfn.XLOOKUP(Table4[[#This Row],[StoreID]],Stores!A:A,Stores!B:B, "Not found")</f>
        <v>MegaMart Johnmouth</v>
      </c>
      <c r="Y987" t="str">
        <f>_xlfn.XLOOKUP(Table4[[#This Row],[StoreID]],Stores!A:A,Stores!C:C, "Not Found")</f>
        <v>Johnmouth</v>
      </c>
      <c r="Z987" t="str">
        <f>_xlfn.XLOOKUP(Table4[[#This Row],[StoreID]],Stores!A:A,Stores!D:D, "Not Found")</f>
        <v>East</v>
      </c>
    </row>
    <row r="988" spans="1:26">
      <c r="A988" t="s">
        <v>1854</v>
      </c>
      <c r="B988" s="1">
        <v>45533</v>
      </c>
      <c r="C988" t="s">
        <v>429</v>
      </c>
      <c r="D988" t="s">
        <v>786</v>
      </c>
      <c r="E988" t="s">
        <v>842</v>
      </c>
      <c r="F988">
        <v>1</v>
      </c>
      <c r="G988">
        <v>0</v>
      </c>
      <c r="H988" t="s">
        <v>865</v>
      </c>
      <c r="I988" s="4">
        <f>Table4[[#This Row],[Quantity]]*Table4[[#This Row],[UnitPrice]]</f>
        <v>29.24</v>
      </c>
      <c r="J988" s="4">
        <f>Table4[[#This Row],[Gross Revenue]]*(1-Table4[[#This Row],[Discount]])</f>
        <v>29.24</v>
      </c>
      <c r="K988" s="4">
        <f>Table4[[#This Row],[Quantity]]*Table4[[#This Row],[CostPrice]]</f>
        <v>15.28</v>
      </c>
      <c r="L988" s="4">
        <f>Table4[[#This Row],[Net Revenue]]-Table4[[#This Row],[Total Cost]]</f>
        <v>13.959999999999999</v>
      </c>
      <c r="M988" t="str">
        <f>_xlfn.XLOOKUP(Table4[[#This Row],[ProductID]], Products!A:A,Products!B:B, "Not Found")</f>
        <v>National Watches</v>
      </c>
      <c r="N988" t="str">
        <f>TEXT(Table4[[#This Row],[Date]], "mmm")</f>
        <v>Aug</v>
      </c>
      <c r="O988" t="str">
        <f>TEXT(Table4[[#This Row],[Date]], "yyyy")</f>
        <v>2024</v>
      </c>
      <c r="P988" t="str">
        <f>_xlfn.XLOOKUP(Table4[[#This Row],[ProductID]],Products!A:A,Products!C:C, "Not Found")</f>
        <v>Fashion</v>
      </c>
      <c r="Q988" t="str">
        <f>_xlfn.XLOOKUP(Table4[[#This Row],[ProductID]],Products!A:A,Products!D:D,"Not Found")</f>
        <v>Watches</v>
      </c>
      <c r="R988">
        <f>_xlfn.XLOOKUP(Table4[[#This Row],[ProductID]],Products!A:A,Products!E:E,"Not Found")</f>
        <v>29.24</v>
      </c>
      <c r="S988">
        <f>_xlfn.XLOOKUP(Table4[[#This Row],[ProductID]],Products!A:A,Products!F:F, "Not Found")</f>
        <v>15.28</v>
      </c>
      <c r="T988" t="str">
        <f>_xlfn.XLOOKUP(Table4[[#This Row],[CustomerID]],Customers!A:A,Customers!D:D, "Not Found")</f>
        <v>M</v>
      </c>
      <c r="U988" s="6">
        <f>_xlfn.XLOOKUP(Table4[[#This Row],[CustomerID]],Customers!A:A,Customers!E:E, "Not Found")</f>
        <v>21971</v>
      </c>
      <c r="V988">
        <f ca="1">DATEDIF(Table4[[#This Row],[CustomerBirthday]], TODAY(), "Y")</f>
        <v>66</v>
      </c>
      <c r="W988" t="str" cm="1">
        <f t="array" aca="1" ref="W988" ca="1">_xlfn.IFS(Table4[[#This Row],[Age]]&lt;25, "Under 25",Table4[[#This Row],[Age]]=34, "25-34", Table4[[#This Row],[Age]]&lt;=49, "35-49", Table4[[#This Row],[Age]]&lt;=64, "50-64", Table4[[#This Row],[Age]]&gt;=65, "65+")</f>
        <v>65+</v>
      </c>
      <c r="X988" t="str">
        <f>_xlfn.XLOOKUP(Table4[[#This Row],[StoreID]],Stores!A:A,Stores!B:B, "Not found")</f>
        <v>MegaMart Brianahaven</v>
      </c>
      <c r="Y988" t="str">
        <f>_xlfn.XLOOKUP(Table4[[#This Row],[StoreID]],Stores!A:A,Stores!C:C, "Not Found")</f>
        <v>Brianahaven</v>
      </c>
      <c r="Z988" t="str">
        <f>_xlfn.XLOOKUP(Table4[[#This Row],[StoreID]],Stores!A:A,Stores!D:D, "Not Found")</f>
        <v>North</v>
      </c>
    </row>
    <row r="989" spans="1:26">
      <c r="A989" t="s">
        <v>1855</v>
      </c>
      <c r="B989" s="1">
        <v>45559</v>
      </c>
      <c r="C989" t="s">
        <v>551</v>
      </c>
      <c r="D989" t="s">
        <v>786</v>
      </c>
      <c r="E989" t="s">
        <v>831</v>
      </c>
      <c r="F989">
        <v>5</v>
      </c>
      <c r="G989">
        <v>0.05</v>
      </c>
      <c r="H989" t="s">
        <v>865</v>
      </c>
      <c r="I989" s="4">
        <f>Table4[[#This Row],[Quantity]]*Table4[[#This Row],[UnitPrice]]</f>
        <v>146.19999999999999</v>
      </c>
      <c r="J989" s="4">
        <f>Table4[[#This Row],[Gross Revenue]]*(1-Table4[[#This Row],[Discount]])</f>
        <v>138.88999999999999</v>
      </c>
      <c r="K989" s="4">
        <f>Table4[[#This Row],[Quantity]]*Table4[[#This Row],[CostPrice]]</f>
        <v>76.399999999999991</v>
      </c>
      <c r="L989" s="4">
        <f>Table4[[#This Row],[Net Revenue]]-Table4[[#This Row],[Total Cost]]</f>
        <v>62.489999999999995</v>
      </c>
      <c r="M989" t="str">
        <f>_xlfn.XLOOKUP(Table4[[#This Row],[ProductID]], Products!A:A,Products!B:B, "Not Found")</f>
        <v>National Watches</v>
      </c>
      <c r="N989" t="str">
        <f>TEXT(Table4[[#This Row],[Date]], "mmm")</f>
        <v>Sep</v>
      </c>
      <c r="O989" t="str">
        <f>TEXT(Table4[[#This Row],[Date]], "yyyy")</f>
        <v>2024</v>
      </c>
      <c r="P989" t="str">
        <f>_xlfn.XLOOKUP(Table4[[#This Row],[ProductID]],Products!A:A,Products!C:C, "Not Found")</f>
        <v>Fashion</v>
      </c>
      <c r="Q989" t="str">
        <f>_xlfn.XLOOKUP(Table4[[#This Row],[ProductID]],Products!A:A,Products!D:D,"Not Found")</f>
        <v>Watches</v>
      </c>
      <c r="R989">
        <f>_xlfn.XLOOKUP(Table4[[#This Row],[ProductID]],Products!A:A,Products!E:E,"Not Found")</f>
        <v>29.24</v>
      </c>
      <c r="S989">
        <f>_xlfn.XLOOKUP(Table4[[#This Row],[ProductID]],Products!A:A,Products!F:F, "Not Found")</f>
        <v>15.28</v>
      </c>
      <c r="T989" t="str">
        <f>_xlfn.XLOOKUP(Table4[[#This Row],[CustomerID]],Customers!A:A,Customers!D:D, "Not Found")</f>
        <v>F</v>
      </c>
      <c r="U989" s="6">
        <f>_xlfn.XLOOKUP(Table4[[#This Row],[CustomerID]],Customers!A:A,Customers!E:E, "Not Found")</f>
        <v>32240</v>
      </c>
      <c r="V989">
        <f ca="1">DATEDIF(Table4[[#This Row],[CustomerBirthday]], TODAY(), "Y")</f>
        <v>38</v>
      </c>
      <c r="W989" t="str" cm="1">
        <f t="array" aca="1" ref="W989" ca="1">_xlfn.IFS(Table4[[#This Row],[Age]]&lt;25, "Under 25",Table4[[#This Row],[Age]]=34, "25-34", Table4[[#This Row],[Age]]&lt;=49, "35-49", Table4[[#This Row],[Age]]&lt;=64, "50-64", Table4[[#This Row],[Age]]&gt;=65, "65+")</f>
        <v>35-49</v>
      </c>
      <c r="X989" t="str">
        <f>_xlfn.XLOOKUP(Table4[[#This Row],[StoreID]],Stores!A:A,Stores!B:B, "Not found")</f>
        <v>MegaMart Jimenezborough</v>
      </c>
      <c r="Y989" t="str">
        <f>_xlfn.XLOOKUP(Table4[[#This Row],[StoreID]],Stores!A:A,Stores!C:C, "Not Found")</f>
        <v>Jimenezborough</v>
      </c>
      <c r="Z989" t="str">
        <f>_xlfn.XLOOKUP(Table4[[#This Row],[StoreID]],Stores!A:A,Stores!D:D, "Not Found")</f>
        <v>South</v>
      </c>
    </row>
    <row r="990" spans="1:26">
      <c r="A990" t="s">
        <v>1856</v>
      </c>
      <c r="B990" s="1">
        <v>45235</v>
      </c>
      <c r="C990" t="s">
        <v>12</v>
      </c>
      <c r="D990" t="s">
        <v>732</v>
      </c>
      <c r="E990" t="s">
        <v>839</v>
      </c>
      <c r="F990">
        <v>2</v>
      </c>
      <c r="G990">
        <v>0.05</v>
      </c>
      <c r="H990" t="s">
        <v>865</v>
      </c>
      <c r="I990" s="4">
        <f>Table4[[#This Row],[Quantity]]*Table4[[#This Row],[UnitPrice]]</f>
        <v>2948.24</v>
      </c>
      <c r="J990" s="4">
        <f>Table4[[#This Row],[Gross Revenue]]*(1-Table4[[#This Row],[Discount]])</f>
        <v>2800.8279999999995</v>
      </c>
      <c r="K990" s="4">
        <f>Table4[[#This Row],[Quantity]]*Table4[[#This Row],[CostPrice]]</f>
        <v>1528.04</v>
      </c>
      <c r="L990" s="4">
        <f>Table4[[#This Row],[Net Revenue]]-Table4[[#This Row],[Total Cost]]</f>
        <v>1272.7879999999996</v>
      </c>
      <c r="M990" t="str">
        <f>_xlfn.XLOOKUP(Table4[[#This Row],[ProductID]], Products!A:A,Products!B:B, "Not Found")</f>
        <v>Understand Camera</v>
      </c>
      <c r="N990" t="str">
        <f>TEXT(Table4[[#This Row],[Date]], "mmm")</f>
        <v>Nov</v>
      </c>
      <c r="O990" t="str">
        <f>TEXT(Table4[[#This Row],[Date]], "yyyy")</f>
        <v>2023</v>
      </c>
      <c r="P990" t="str">
        <f>_xlfn.XLOOKUP(Table4[[#This Row],[ProductID]],Products!A:A,Products!C:C, "Not Found")</f>
        <v>Electronics</v>
      </c>
      <c r="Q990" t="str">
        <f>_xlfn.XLOOKUP(Table4[[#This Row],[ProductID]],Products!A:A,Products!D:D,"Not Found")</f>
        <v>Camera</v>
      </c>
      <c r="R990">
        <f>_xlfn.XLOOKUP(Table4[[#This Row],[ProductID]],Products!A:A,Products!E:E,"Not Found")</f>
        <v>1474.12</v>
      </c>
      <c r="S990">
        <f>_xlfn.XLOOKUP(Table4[[#This Row],[ProductID]],Products!A:A,Products!F:F, "Not Found")</f>
        <v>764.02</v>
      </c>
      <c r="T990" t="str">
        <f>_xlfn.XLOOKUP(Table4[[#This Row],[CustomerID]],Customers!A:A,Customers!D:D, "Not Found")</f>
        <v>M</v>
      </c>
      <c r="U990" s="6">
        <f>_xlfn.XLOOKUP(Table4[[#This Row],[CustomerID]],Customers!A:A,Customers!E:E, "Not Found")</f>
        <v>21780</v>
      </c>
      <c r="V990">
        <f ca="1">DATEDIF(Table4[[#This Row],[CustomerBirthday]], TODAY(), "Y")</f>
        <v>66</v>
      </c>
      <c r="W990" t="str" cm="1">
        <f t="array" aca="1" ref="W990" ca="1">_xlfn.IFS(Table4[[#This Row],[Age]]&lt;25, "Under 25",Table4[[#This Row],[Age]]=34, "25-34", Table4[[#This Row],[Age]]&lt;=49, "35-49", Table4[[#This Row],[Age]]&lt;=64, "50-64", Table4[[#This Row],[Age]]&gt;=65, "65+")</f>
        <v>65+</v>
      </c>
      <c r="X990" t="str">
        <f>_xlfn.XLOOKUP(Table4[[#This Row],[StoreID]],Stores!A:A,Stores!B:B, "Not found")</f>
        <v>MegaMart New Michele</v>
      </c>
      <c r="Y990" t="str">
        <f>_xlfn.XLOOKUP(Table4[[#This Row],[StoreID]],Stores!A:A,Stores!C:C, "Not Found")</f>
        <v>New Michele</v>
      </c>
      <c r="Z990" t="str">
        <f>_xlfn.XLOOKUP(Table4[[#This Row],[StoreID]],Stores!A:A,Stores!D:D, "Not Found")</f>
        <v>West</v>
      </c>
    </row>
    <row r="991" spans="1:26">
      <c r="A991" t="s">
        <v>1857</v>
      </c>
      <c r="B991" s="1">
        <v>45803</v>
      </c>
      <c r="C991" t="s">
        <v>28</v>
      </c>
      <c r="D991" t="s">
        <v>764</v>
      </c>
      <c r="E991" t="s">
        <v>839</v>
      </c>
      <c r="F991">
        <v>5</v>
      </c>
      <c r="G991">
        <v>0.05</v>
      </c>
      <c r="H991" t="s">
        <v>875</v>
      </c>
      <c r="I991" s="4">
        <f>Table4[[#This Row],[Quantity]]*Table4[[#This Row],[UnitPrice]]</f>
        <v>1619.6000000000001</v>
      </c>
      <c r="J991" s="4">
        <f>Table4[[#This Row],[Gross Revenue]]*(1-Table4[[#This Row],[Discount]])</f>
        <v>1538.6200000000001</v>
      </c>
      <c r="K991" s="4">
        <f>Table4[[#This Row],[Quantity]]*Table4[[#This Row],[CostPrice]]</f>
        <v>1214.8999999999999</v>
      </c>
      <c r="L991" s="4">
        <f>Table4[[#This Row],[Net Revenue]]-Table4[[#This Row],[Total Cost]]</f>
        <v>323.72000000000025</v>
      </c>
      <c r="M991" t="str">
        <f>_xlfn.XLOOKUP(Table4[[#This Row],[ProductID]], Products!A:A,Products!B:B, "Not Found")</f>
        <v>Simple Accessories</v>
      </c>
      <c r="N991" t="str">
        <f>TEXT(Table4[[#This Row],[Date]], "mmm")</f>
        <v>May</v>
      </c>
      <c r="O991" t="str">
        <f>TEXT(Table4[[#This Row],[Date]], "yyyy")</f>
        <v>2025</v>
      </c>
      <c r="P991" t="str">
        <f>_xlfn.XLOOKUP(Table4[[#This Row],[ProductID]],Products!A:A,Products!C:C, "Not Found")</f>
        <v>Fashion</v>
      </c>
      <c r="Q991" t="str">
        <f>_xlfn.XLOOKUP(Table4[[#This Row],[ProductID]],Products!A:A,Products!D:D,"Not Found")</f>
        <v>Accessories</v>
      </c>
      <c r="R991">
        <f>_xlfn.XLOOKUP(Table4[[#This Row],[ProductID]],Products!A:A,Products!E:E,"Not Found")</f>
        <v>323.92</v>
      </c>
      <c r="S991">
        <f>_xlfn.XLOOKUP(Table4[[#This Row],[ProductID]],Products!A:A,Products!F:F, "Not Found")</f>
        <v>242.98</v>
      </c>
      <c r="T991" t="str">
        <f>_xlfn.XLOOKUP(Table4[[#This Row],[CustomerID]],Customers!A:A,Customers!D:D, "Not Found")</f>
        <v>M</v>
      </c>
      <c r="U991" s="6">
        <f>_xlfn.XLOOKUP(Table4[[#This Row],[CustomerID]],Customers!A:A,Customers!E:E, "Not Found")</f>
        <v>31688</v>
      </c>
      <c r="V991">
        <f ca="1">DATEDIF(Table4[[#This Row],[CustomerBirthday]], TODAY(), "Y")</f>
        <v>39</v>
      </c>
      <c r="W991" t="str" cm="1">
        <f t="array" aca="1" ref="W991" ca="1">_xlfn.IFS(Table4[[#This Row],[Age]]&lt;25, "Under 25",Table4[[#This Row],[Age]]=34, "25-34", Table4[[#This Row],[Age]]&lt;=49, "35-49", Table4[[#This Row],[Age]]&lt;=64, "50-64", Table4[[#This Row],[Age]]&gt;=65, "65+")</f>
        <v>35-49</v>
      </c>
      <c r="X991" t="str">
        <f>_xlfn.XLOOKUP(Table4[[#This Row],[StoreID]],Stores!A:A,Stores!B:B, "Not found")</f>
        <v>MegaMart New Michele</v>
      </c>
      <c r="Y991" t="str">
        <f>_xlfn.XLOOKUP(Table4[[#This Row],[StoreID]],Stores!A:A,Stores!C:C, "Not Found")</f>
        <v>New Michele</v>
      </c>
      <c r="Z991" t="str">
        <f>_xlfn.XLOOKUP(Table4[[#This Row],[StoreID]],Stores!A:A,Stores!D:D, "Not Found")</f>
        <v>West</v>
      </c>
    </row>
    <row r="992" spans="1:26">
      <c r="A992" t="s">
        <v>1858</v>
      </c>
      <c r="B992" s="1">
        <v>45475</v>
      </c>
      <c r="C992" t="s">
        <v>44</v>
      </c>
      <c r="D992" t="s">
        <v>818</v>
      </c>
      <c r="E992" t="s">
        <v>842</v>
      </c>
      <c r="F992">
        <v>3</v>
      </c>
      <c r="G992">
        <v>0.05</v>
      </c>
      <c r="H992" t="s">
        <v>871</v>
      </c>
      <c r="I992" s="4">
        <f>Table4[[#This Row],[Quantity]]*Table4[[#This Row],[UnitPrice]]</f>
        <v>3496.1099999999997</v>
      </c>
      <c r="J992" s="4">
        <f>Table4[[#This Row],[Gross Revenue]]*(1-Table4[[#This Row],[Discount]])</f>
        <v>3321.3044999999997</v>
      </c>
      <c r="K992" s="4">
        <f>Table4[[#This Row],[Quantity]]*Table4[[#This Row],[CostPrice]]</f>
        <v>2779.6499999999996</v>
      </c>
      <c r="L992" s="4">
        <f>Table4[[#This Row],[Net Revenue]]-Table4[[#This Row],[Total Cost]]</f>
        <v>541.6545000000001</v>
      </c>
      <c r="M992" t="str">
        <f>_xlfn.XLOOKUP(Table4[[#This Row],[ProductID]], Products!A:A,Products!B:B, "Not Found")</f>
        <v>Nature Clothing</v>
      </c>
      <c r="N992" t="str">
        <f>TEXT(Table4[[#This Row],[Date]], "mmm")</f>
        <v>Jul</v>
      </c>
      <c r="O992" t="str">
        <f>TEXT(Table4[[#This Row],[Date]], "yyyy")</f>
        <v>2024</v>
      </c>
      <c r="P992" t="str">
        <f>_xlfn.XLOOKUP(Table4[[#This Row],[ProductID]],Products!A:A,Products!C:C, "Not Found")</f>
        <v>Fashion</v>
      </c>
      <c r="Q992" t="str">
        <f>_xlfn.XLOOKUP(Table4[[#This Row],[ProductID]],Products!A:A,Products!D:D,"Not Found")</f>
        <v>Clothing</v>
      </c>
      <c r="R992">
        <f>_xlfn.XLOOKUP(Table4[[#This Row],[ProductID]],Products!A:A,Products!E:E,"Not Found")</f>
        <v>1165.3699999999999</v>
      </c>
      <c r="S992">
        <f>_xlfn.XLOOKUP(Table4[[#This Row],[ProductID]],Products!A:A,Products!F:F, "Not Found")</f>
        <v>926.55</v>
      </c>
      <c r="T992" t="str">
        <f>_xlfn.XLOOKUP(Table4[[#This Row],[CustomerID]],Customers!A:A,Customers!D:D, "Not Found")</f>
        <v>M</v>
      </c>
      <c r="U992" s="6">
        <f>_xlfn.XLOOKUP(Table4[[#This Row],[CustomerID]],Customers!A:A,Customers!E:E, "Not Found")</f>
        <v>28106</v>
      </c>
      <c r="V992">
        <f ca="1">DATEDIF(Table4[[#This Row],[CustomerBirthday]], TODAY(), "Y")</f>
        <v>49</v>
      </c>
      <c r="W992" t="str" cm="1">
        <f t="array" aca="1" ref="W992" ca="1">_xlfn.IFS(Table4[[#This Row],[Age]]&lt;25, "Under 25",Table4[[#This Row],[Age]]=34, "25-34", Table4[[#This Row],[Age]]&lt;=49, "35-49", Table4[[#This Row],[Age]]&lt;=64, "50-64", Table4[[#This Row],[Age]]&gt;=65, "65+")</f>
        <v>35-49</v>
      </c>
      <c r="X992" t="str">
        <f>_xlfn.XLOOKUP(Table4[[#This Row],[StoreID]],Stores!A:A,Stores!B:B, "Not found")</f>
        <v>MegaMart Brianahaven</v>
      </c>
      <c r="Y992" t="str">
        <f>_xlfn.XLOOKUP(Table4[[#This Row],[StoreID]],Stores!A:A,Stores!C:C, "Not Found")</f>
        <v>Brianahaven</v>
      </c>
      <c r="Z992" t="str">
        <f>_xlfn.XLOOKUP(Table4[[#This Row],[StoreID]],Stores!A:A,Stores!D:D, "Not Found")</f>
        <v>North</v>
      </c>
    </row>
    <row r="993" spans="1:26">
      <c r="A993" t="s">
        <v>1859</v>
      </c>
      <c r="B993" s="1">
        <v>45273</v>
      </c>
      <c r="C993" t="s">
        <v>258</v>
      </c>
      <c r="D993" t="s">
        <v>742</v>
      </c>
      <c r="E993" t="s">
        <v>839</v>
      </c>
      <c r="F993">
        <v>5</v>
      </c>
      <c r="G993">
        <v>0.05</v>
      </c>
      <c r="H993" t="s">
        <v>871</v>
      </c>
      <c r="I993" s="4">
        <f>Table4[[#This Row],[Quantity]]*Table4[[#This Row],[UnitPrice]]</f>
        <v>1242.8499999999999</v>
      </c>
      <c r="J993" s="4">
        <f>Table4[[#This Row],[Gross Revenue]]*(1-Table4[[#This Row],[Discount]])</f>
        <v>1180.7074999999998</v>
      </c>
      <c r="K993" s="4">
        <f>Table4[[#This Row],[Quantity]]*Table4[[#This Row],[CostPrice]]</f>
        <v>953.34999999999991</v>
      </c>
      <c r="L993" s="4">
        <f>Table4[[#This Row],[Net Revenue]]-Table4[[#This Row],[Total Cost]]</f>
        <v>227.35749999999985</v>
      </c>
      <c r="M993" t="str">
        <f>_xlfn.XLOOKUP(Table4[[#This Row],[ProductID]], Products!A:A,Products!B:B, "Not Found")</f>
        <v>Either Headphones</v>
      </c>
      <c r="N993" t="str">
        <f>TEXT(Table4[[#This Row],[Date]], "mmm")</f>
        <v>Dec</v>
      </c>
      <c r="O993" t="str">
        <f>TEXT(Table4[[#This Row],[Date]], "yyyy")</f>
        <v>2023</v>
      </c>
      <c r="P993" t="str">
        <f>_xlfn.XLOOKUP(Table4[[#This Row],[ProductID]],Products!A:A,Products!C:C, "Not Found")</f>
        <v>Electronics</v>
      </c>
      <c r="Q993" t="str">
        <f>_xlfn.XLOOKUP(Table4[[#This Row],[ProductID]],Products!A:A,Products!D:D,"Not Found")</f>
        <v>Headphones</v>
      </c>
      <c r="R993">
        <f>_xlfn.XLOOKUP(Table4[[#This Row],[ProductID]],Products!A:A,Products!E:E,"Not Found")</f>
        <v>248.57</v>
      </c>
      <c r="S993">
        <f>_xlfn.XLOOKUP(Table4[[#This Row],[ProductID]],Products!A:A,Products!F:F, "Not Found")</f>
        <v>190.67</v>
      </c>
      <c r="T993" t="str">
        <f>_xlfn.XLOOKUP(Table4[[#This Row],[CustomerID]],Customers!A:A,Customers!D:D, "Not Found")</f>
        <v>F</v>
      </c>
      <c r="U993" s="6">
        <f>_xlfn.XLOOKUP(Table4[[#This Row],[CustomerID]],Customers!A:A,Customers!E:E, "Not Found")</f>
        <v>29746</v>
      </c>
      <c r="V993">
        <f ca="1">DATEDIF(Table4[[#This Row],[CustomerBirthday]], TODAY(), "Y")</f>
        <v>45</v>
      </c>
      <c r="W993" t="str" cm="1">
        <f t="array" aca="1" ref="W993" ca="1">_xlfn.IFS(Table4[[#This Row],[Age]]&lt;25, "Under 25",Table4[[#This Row],[Age]]=34, "25-34", Table4[[#This Row],[Age]]&lt;=49, "35-49", Table4[[#This Row],[Age]]&lt;=64, "50-64", Table4[[#This Row],[Age]]&gt;=65, "65+")</f>
        <v>35-49</v>
      </c>
      <c r="X993" t="str">
        <f>_xlfn.XLOOKUP(Table4[[#This Row],[StoreID]],Stores!A:A,Stores!B:B, "Not found")</f>
        <v>MegaMart New Michele</v>
      </c>
      <c r="Y993" t="str">
        <f>_xlfn.XLOOKUP(Table4[[#This Row],[StoreID]],Stores!A:A,Stores!C:C, "Not Found")</f>
        <v>New Michele</v>
      </c>
      <c r="Z993" t="str">
        <f>_xlfn.XLOOKUP(Table4[[#This Row],[StoreID]],Stores!A:A,Stores!D:D, "Not Found")</f>
        <v>West</v>
      </c>
    </row>
    <row r="994" spans="1:26">
      <c r="A994" t="s">
        <v>1860</v>
      </c>
      <c r="B994" s="1">
        <v>45317</v>
      </c>
      <c r="C994" t="s">
        <v>250</v>
      </c>
      <c r="D994" t="s">
        <v>784</v>
      </c>
      <c r="E994" t="s">
        <v>839</v>
      </c>
      <c r="F994">
        <v>1</v>
      </c>
      <c r="G994">
        <v>0.15</v>
      </c>
      <c r="H994" t="s">
        <v>871</v>
      </c>
      <c r="I994" s="4">
        <f>Table4[[#This Row],[Quantity]]*Table4[[#This Row],[UnitPrice]]</f>
        <v>1485.05</v>
      </c>
      <c r="J994" s="4">
        <f>Table4[[#This Row],[Gross Revenue]]*(1-Table4[[#This Row],[Discount]])</f>
        <v>1262.2925</v>
      </c>
      <c r="K994" s="4">
        <f>Table4[[#This Row],[Quantity]]*Table4[[#This Row],[CostPrice]]</f>
        <v>988.31</v>
      </c>
      <c r="L994" s="4">
        <f>Table4[[#This Row],[Net Revenue]]-Table4[[#This Row],[Total Cost]]</f>
        <v>273.98250000000007</v>
      </c>
      <c r="M994" t="str">
        <f>_xlfn.XLOOKUP(Table4[[#This Row],[ProductID]], Products!A:A,Products!B:B, "Not Found")</f>
        <v>Road Clothing</v>
      </c>
      <c r="N994" t="str">
        <f>TEXT(Table4[[#This Row],[Date]], "mmm")</f>
        <v>Jan</v>
      </c>
      <c r="O994" t="str">
        <f>TEXT(Table4[[#This Row],[Date]], "yyyy")</f>
        <v>2024</v>
      </c>
      <c r="P994" t="str">
        <f>_xlfn.XLOOKUP(Table4[[#This Row],[ProductID]],Products!A:A,Products!C:C, "Not Found")</f>
        <v>Fashion</v>
      </c>
      <c r="Q994" t="str">
        <f>_xlfn.XLOOKUP(Table4[[#This Row],[ProductID]],Products!A:A,Products!D:D,"Not Found")</f>
        <v>Clothing</v>
      </c>
      <c r="R994">
        <f>_xlfn.XLOOKUP(Table4[[#This Row],[ProductID]],Products!A:A,Products!E:E,"Not Found")</f>
        <v>1485.05</v>
      </c>
      <c r="S994">
        <f>_xlfn.XLOOKUP(Table4[[#This Row],[ProductID]],Products!A:A,Products!F:F, "Not Found")</f>
        <v>988.31</v>
      </c>
      <c r="T994" t="str">
        <f>_xlfn.XLOOKUP(Table4[[#This Row],[CustomerID]],Customers!A:A,Customers!D:D, "Not Found")</f>
        <v>F</v>
      </c>
      <c r="U994" s="6">
        <f>_xlfn.XLOOKUP(Table4[[#This Row],[CustomerID]],Customers!A:A,Customers!E:E, "Not Found")</f>
        <v>31304</v>
      </c>
      <c r="V994">
        <f ca="1">DATEDIF(Table4[[#This Row],[CustomerBirthday]], TODAY(), "Y")</f>
        <v>40</v>
      </c>
      <c r="W994" t="str" cm="1">
        <f t="array" aca="1" ref="W994" ca="1">_xlfn.IFS(Table4[[#This Row],[Age]]&lt;25, "Under 25",Table4[[#This Row],[Age]]=34, "25-34", Table4[[#This Row],[Age]]&lt;=49, "35-49", Table4[[#This Row],[Age]]&lt;=64, "50-64", Table4[[#This Row],[Age]]&gt;=65, "65+")</f>
        <v>35-49</v>
      </c>
      <c r="X994" t="str">
        <f>_xlfn.XLOOKUP(Table4[[#This Row],[StoreID]],Stores!A:A,Stores!B:B, "Not found")</f>
        <v>MegaMart New Michele</v>
      </c>
      <c r="Y994" t="str">
        <f>_xlfn.XLOOKUP(Table4[[#This Row],[StoreID]],Stores!A:A,Stores!C:C, "Not Found")</f>
        <v>New Michele</v>
      </c>
      <c r="Z994" t="str">
        <f>_xlfn.XLOOKUP(Table4[[#This Row],[StoreID]],Stores!A:A,Stores!D:D, "Not Found")</f>
        <v>West</v>
      </c>
    </row>
    <row r="995" spans="1:26">
      <c r="A995" t="s">
        <v>1861</v>
      </c>
      <c r="B995" s="1">
        <v>45540</v>
      </c>
      <c r="C995" t="s">
        <v>664</v>
      </c>
      <c r="D995" t="s">
        <v>755</v>
      </c>
      <c r="E995" t="s">
        <v>831</v>
      </c>
      <c r="F995">
        <v>3</v>
      </c>
      <c r="G995">
        <v>0.15</v>
      </c>
      <c r="H995" t="s">
        <v>871</v>
      </c>
      <c r="I995" s="4">
        <f>Table4[[#This Row],[Quantity]]*Table4[[#This Row],[UnitPrice]]</f>
        <v>5576.25</v>
      </c>
      <c r="J995" s="4">
        <f>Table4[[#This Row],[Gross Revenue]]*(1-Table4[[#This Row],[Discount]])</f>
        <v>4739.8125</v>
      </c>
      <c r="K995" s="4">
        <f>Table4[[#This Row],[Quantity]]*Table4[[#This Row],[CostPrice]]</f>
        <v>4353.4800000000005</v>
      </c>
      <c r="L995" s="4">
        <f>Table4[[#This Row],[Net Revenue]]-Table4[[#This Row],[Total Cost]]</f>
        <v>386.33249999999953</v>
      </c>
      <c r="M995" t="str">
        <f>_xlfn.XLOOKUP(Table4[[#This Row],[ProductID]], Products!A:A,Products!B:B, "Not Found")</f>
        <v>House Accessories</v>
      </c>
      <c r="N995" t="str">
        <f>TEXT(Table4[[#This Row],[Date]], "mmm")</f>
        <v>Sep</v>
      </c>
      <c r="O995" t="str">
        <f>TEXT(Table4[[#This Row],[Date]], "yyyy")</f>
        <v>2024</v>
      </c>
      <c r="P995" t="str">
        <f>_xlfn.XLOOKUP(Table4[[#This Row],[ProductID]],Products!A:A,Products!C:C, "Not Found")</f>
        <v>Fashion</v>
      </c>
      <c r="Q995" t="str">
        <f>_xlfn.XLOOKUP(Table4[[#This Row],[ProductID]],Products!A:A,Products!D:D,"Not Found")</f>
        <v>Accessories</v>
      </c>
      <c r="R995">
        <f>_xlfn.XLOOKUP(Table4[[#This Row],[ProductID]],Products!A:A,Products!E:E,"Not Found")</f>
        <v>1858.75</v>
      </c>
      <c r="S995">
        <f>_xlfn.XLOOKUP(Table4[[#This Row],[ProductID]],Products!A:A,Products!F:F, "Not Found")</f>
        <v>1451.16</v>
      </c>
      <c r="T995" t="str">
        <f>_xlfn.XLOOKUP(Table4[[#This Row],[CustomerID]],Customers!A:A,Customers!D:D, "Not Found")</f>
        <v>M</v>
      </c>
      <c r="U995" s="6">
        <f>_xlfn.XLOOKUP(Table4[[#This Row],[CustomerID]],Customers!A:A,Customers!E:E, "Not Found")</f>
        <v>22243</v>
      </c>
      <c r="V995">
        <f ca="1">DATEDIF(Table4[[#This Row],[CustomerBirthday]], TODAY(), "Y")</f>
        <v>65</v>
      </c>
      <c r="W995" t="str" cm="1">
        <f t="array" aca="1" ref="W995" ca="1">_xlfn.IFS(Table4[[#This Row],[Age]]&lt;25, "Under 25",Table4[[#This Row],[Age]]=34, "25-34", Table4[[#This Row],[Age]]&lt;=49, "35-49", Table4[[#This Row],[Age]]&lt;=64, "50-64", Table4[[#This Row],[Age]]&gt;=65, "65+")</f>
        <v>65+</v>
      </c>
      <c r="X995" t="str">
        <f>_xlfn.XLOOKUP(Table4[[#This Row],[StoreID]],Stores!A:A,Stores!B:B, "Not found")</f>
        <v>MegaMart Jimenezborough</v>
      </c>
      <c r="Y995" t="str">
        <f>_xlfn.XLOOKUP(Table4[[#This Row],[StoreID]],Stores!A:A,Stores!C:C, "Not Found")</f>
        <v>Jimenezborough</v>
      </c>
      <c r="Z995" t="str">
        <f>_xlfn.XLOOKUP(Table4[[#This Row],[StoreID]],Stores!A:A,Stores!D:D, "Not Found")</f>
        <v>South</v>
      </c>
    </row>
    <row r="996" spans="1:26">
      <c r="A996" t="s">
        <v>1862</v>
      </c>
      <c r="B996" s="1">
        <v>45539</v>
      </c>
      <c r="C996" t="s">
        <v>462</v>
      </c>
      <c r="D996" t="s">
        <v>766</v>
      </c>
      <c r="E996" t="s">
        <v>846</v>
      </c>
      <c r="F996">
        <v>1</v>
      </c>
      <c r="G996">
        <v>0.1</v>
      </c>
      <c r="H996" t="s">
        <v>875</v>
      </c>
      <c r="I996" s="4">
        <f>Table4[[#This Row],[Quantity]]*Table4[[#This Row],[UnitPrice]]</f>
        <v>1227.24</v>
      </c>
      <c r="J996" s="4">
        <f>Table4[[#This Row],[Gross Revenue]]*(1-Table4[[#This Row],[Discount]])</f>
        <v>1104.5160000000001</v>
      </c>
      <c r="K996" s="4">
        <f>Table4[[#This Row],[Quantity]]*Table4[[#This Row],[CostPrice]]</f>
        <v>977.09</v>
      </c>
      <c r="L996" s="4">
        <f>Table4[[#This Row],[Net Revenue]]-Table4[[#This Row],[Total Cost]]</f>
        <v>127.42600000000004</v>
      </c>
      <c r="M996" t="str">
        <f>_xlfn.XLOOKUP(Table4[[#This Row],[ProductID]], Products!A:A,Products!B:B, "Not Found")</f>
        <v>Firm Dairy</v>
      </c>
      <c r="N996" t="str">
        <f>TEXT(Table4[[#This Row],[Date]], "mmm")</f>
        <v>Sep</v>
      </c>
      <c r="O996" t="str">
        <f>TEXT(Table4[[#This Row],[Date]], "yyyy")</f>
        <v>2024</v>
      </c>
      <c r="P996" t="str">
        <f>_xlfn.XLOOKUP(Table4[[#This Row],[ProductID]],Products!A:A,Products!C:C, "Not Found")</f>
        <v>Groceries</v>
      </c>
      <c r="Q996" t="str">
        <f>_xlfn.XLOOKUP(Table4[[#This Row],[ProductID]],Products!A:A,Products!D:D,"Not Found")</f>
        <v>Dairy</v>
      </c>
      <c r="R996">
        <f>_xlfn.XLOOKUP(Table4[[#This Row],[ProductID]],Products!A:A,Products!E:E,"Not Found")</f>
        <v>1227.24</v>
      </c>
      <c r="S996">
        <f>_xlfn.XLOOKUP(Table4[[#This Row],[ProductID]],Products!A:A,Products!F:F, "Not Found")</f>
        <v>977.09</v>
      </c>
      <c r="T996" t="str">
        <f>_xlfn.XLOOKUP(Table4[[#This Row],[CustomerID]],Customers!A:A,Customers!D:D, "Not Found")</f>
        <v>M</v>
      </c>
      <c r="U996" s="6">
        <f>_xlfn.XLOOKUP(Table4[[#This Row],[CustomerID]],Customers!A:A,Customers!E:E, "Not Found")</f>
        <v>32966</v>
      </c>
      <c r="V996">
        <f ca="1">DATEDIF(Table4[[#This Row],[CustomerBirthday]], TODAY(), "Y")</f>
        <v>36</v>
      </c>
      <c r="W996" t="str" cm="1">
        <f t="array" aca="1" ref="W996" ca="1">_xlfn.IFS(Table4[[#This Row],[Age]]&lt;25, "Under 25",Table4[[#This Row],[Age]]=34, "25-34", Table4[[#This Row],[Age]]&lt;=49, "35-49", Table4[[#This Row],[Age]]&lt;=64, "50-64", Table4[[#This Row],[Age]]&gt;=65, "65+")</f>
        <v>35-49</v>
      </c>
      <c r="X996" t="str">
        <f>_xlfn.XLOOKUP(Table4[[#This Row],[StoreID]],Stores!A:A,Stores!B:B, "Not found")</f>
        <v>MegaMart Johnmouth</v>
      </c>
      <c r="Y996" t="str">
        <f>_xlfn.XLOOKUP(Table4[[#This Row],[StoreID]],Stores!A:A,Stores!C:C, "Not Found")</f>
        <v>Johnmouth</v>
      </c>
      <c r="Z996" t="str">
        <f>_xlfn.XLOOKUP(Table4[[#This Row],[StoreID]],Stores!A:A,Stores!D:D, "Not Found")</f>
        <v>East</v>
      </c>
    </row>
    <row r="997" spans="1:26">
      <c r="A997" t="s">
        <v>1863</v>
      </c>
      <c r="B997" s="1">
        <v>45533</v>
      </c>
      <c r="C997" t="s">
        <v>664</v>
      </c>
      <c r="D997" t="s">
        <v>790</v>
      </c>
      <c r="E997" t="s">
        <v>846</v>
      </c>
      <c r="F997">
        <v>4</v>
      </c>
      <c r="G997">
        <v>0</v>
      </c>
      <c r="H997" t="s">
        <v>875</v>
      </c>
      <c r="I997" s="4">
        <f>Table4[[#This Row],[Quantity]]*Table4[[#This Row],[UnitPrice]]</f>
        <v>1218.8399999999999</v>
      </c>
      <c r="J997" s="4">
        <f>Table4[[#This Row],[Gross Revenue]]*(1-Table4[[#This Row],[Discount]])</f>
        <v>1218.8399999999999</v>
      </c>
      <c r="K997" s="4">
        <f>Table4[[#This Row],[Quantity]]*Table4[[#This Row],[CostPrice]]</f>
        <v>656.04</v>
      </c>
      <c r="L997" s="4">
        <f>Table4[[#This Row],[Net Revenue]]-Table4[[#This Row],[Total Cost]]</f>
        <v>562.79999999999995</v>
      </c>
      <c r="M997" t="str">
        <f>_xlfn.XLOOKUP(Table4[[#This Row],[ProductID]], Products!A:A,Products!B:B, "Not Found")</f>
        <v>Difficult Vegetables</v>
      </c>
      <c r="N997" t="str">
        <f>TEXT(Table4[[#This Row],[Date]], "mmm")</f>
        <v>Aug</v>
      </c>
      <c r="O997" t="str">
        <f>TEXT(Table4[[#This Row],[Date]], "yyyy")</f>
        <v>2024</v>
      </c>
      <c r="P997" t="str">
        <f>_xlfn.XLOOKUP(Table4[[#This Row],[ProductID]],Products!A:A,Products!C:C, "Not Found")</f>
        <v>Groceries</v>
      </c>
      <c r="Q997" t="str">
        <f>_xlfn.XLOOKUP(Table4[[#This Row],[ProductID]],Products!A:A,Products!D:D,"Not Found")</f>
        <v>Vegetables</v>
      </c>
      <c r="R997">
        <f>_xlfn.XLOOKUP(Table4[[#This Row],[ProductID]],Products!A:A,Products!E:E,"Not Found")</f>
        <v>304.70999999999998</v>
      </c>
      <c r="S997">
        <f>_xlfn.XLOOKUP(Table4[[#This Row],[ProductID]],Products!A:A,Products!F:F, "Not Found")</f>
        <v>164.01</v>
      </c>
      <c r="T997" t="str">
        <f>_xlfn.XLOOKUP(Table4[[#This Row],[CustomerID]],Customers!A:A,Customers!D:D, "Not Found")</f>
        <v>M</v>
      </c>
      <c r="U997" s="6">
        <f>_xlfn.XLOOKUP(Table4[[#This Row],[CustomerID]],Customers!A:A,Customers!E:E, "Not Found")</f>
        <v>22243</v>
      </c>
      <c r="V997">
        <f ca="1">DATEDIF(Table4[[#This Row],[CustomerBirthday]], TODAY(), "Y")</f>
        <v>65</v>
      </c>
      <c r="W997" t="str" cm="1">
        <f t="array" aca="1" ref="W997" ca="1">_xlfn.IFS(Table4[[#This Row],[Age]]&lt;25, "Under 25",Table4[[#This Row],[Age]]=34, "25-34", Table4[[#This Row],[Age]]&lt;=49, "35-49", Table4[[#This Row],[Age]]&lt;=64, "50-64", Table4[[#This Row],[Age]]&gt;=65, "65+")</f>
        <v>65+</v>
      </c>
      <c r="X997" t="str">
        <f>_xlfn.XLOOKUP(Table4[[#This Row],[StoreID]],Stores!A:A,Stores!B:B, "Not found")</f>
        <v>MegaMart Johnmouth</v>
      </c>
      <c r="Y997" t="str">
        <f>_xlfn.XLOOKUP(Table4[[#This Row],[StoreID]],Stores!A:A,Stores!C:C, "Not Found")</f>
        <v>Johnmouth</v>
      </c>
      <c r="Z997" t="str">
        <f>_xlfn.XLOOKUP(Table4[[#This Row],[StoreID]],Stores!A:A,Stores!D:D, "Not Found")</f>
        <v>East</v>
      </c>
    </row>
    <row r="998" spans="1:26">
      <c r="A998" t="s">
        <v>1864</v>
      </c>
      <c r="B998" s="1">
        <v>45436</v>
      </c>
      <c r="C998" t="s">
        <v>696</v>
      </c>
      <c r="D998" t="s">
        <v>826</v>
      </c>
      <c r="E998" t="s">
        <v>839</v>
      </c>
      <c r="F998">
        <v>3</v>
      </c>
      <c r="G998">
        <v>0.15</v>
      </c>
      <c r="H998" t="s">
        <v>868</v>
      </c>
      <c r="I998" s="4">
        <f>Table4[[#This Row],[Quantity]]*Table4[[#This Row],[UnitPrice]]</f>
        <v>3133.92</v>
      </c>
      <c r="J998" s="4">
        <f>Table4[[#This Row],[Gross Revenue]]*(1-Table4[[#This Row],[Discount]])</f>
        <v>2663.8319999999999</v>
      </c>
      <c r="K998" s="4">
        <f>Table4[[#This Row],[Quantity]]*Table4[[#This Row],[CostPrice]]</f>
        <v>2325.21</v>
      </c>
      <c r="L998" s="4">
        <f>Table4[[#This Row],[Net Revenue]]-Table4[[#This Row],[Total Cost]]</f>
        <v>338.62199999999984</v>
      </c>
      <c r="M998" t="str">
        <f>_xlfn.XLOOKUP(Table4[[#This Row],[ProductID]], Products!A:A,Products!B:B, "Not Found")</f>
        <v>Maybe Footwear</v>
      </c>
      <c r="N998" t="str">
        <f>TEXT(Table4[[#This Row],[Date]], "mmm")</f>
        <v>May</v>
      </c>
      <c r="O998" t="str">
        <f>TEXT(Table4[[#This Row],[Date]], "yyyy")</f>
        <v>2024</v>
      </c>
      <c r="P998" t="str">
        <f>_xlfn.XLOOKUP(Table4[[#This Row],[ProductID]],Products!A:A,Products!C:C, "Not Found")</f>
        <v>Fashion</v>
      </c>
      <c r="Q998" t="str">
        <f>_xlfn.XLOOKUP(Table4[[#This Row],[ProductID]],Products!A:A,Products!D:D,"Not Found")</f>
        <v>Footwear</v>
      </c>
      <c r="R998">
        <f>_xlfn.XLOOKUP(Table4[[#This Row],[ProductID]],Products!A:A,Products!E:E,"Not Found")</f>
        <v>1044.6400000000001</v>
      </c>
      <c r="S998">
        <f>_xlfn.XLOOKUP(Table4[[#This Row],[ProductID]],Products!A:A,Products!F:F, "Not Found")</f>
        <v>775.07</v>
      </c>
      <c r="T998" t="str">
        <f>_xlfn.XLOOKUP(Table4[[#This Row],[CustomerID]],Customers!A:A,Customers!D:D, "Not Found")</f>
        <v>M</v>
      </c>
      <c r="U998" s="6">
        <f>_xlfn.XLOOKUP(Table4[[#This Row],[CustomerID]],Customers!A:A,Customers!E:E, "Not Found")</f>
        <v>31435</v>
      </c>
      <c r="V998">
        <f ca="1">DATEDIF(Table4[[#This Row],[CustomerBirthday]], TODAY(), "Y")</f>
        <v>40</v>
      </c>
      <c r="W998" t="str" cm="1">
        <f t="array" aca="1" ref="W998" ca="1">_xlfn.IFS(Table4[[#This Row],[Age]]&lt;25, "Under 25",Table4[[#This Row],[Age]]=34, "25-34", Table4[[#This Row],[Age]]&lt;=49, "35-49", Table4[[#This Row],[Age]]&lt;=64, "50-64", Table4[[#This Row],[Age]]&gt;=65, "65+")</f>
        <v>35-49</v>
      </c>
      <c r="X998" t="str">
        <f>_xlfn.XLOOKUP(Table4[[#This Row],[StoreID]],Stores!A:A,Stores!B:B, "Not found")</f>
        <v>MegaMart New Michele</v>
      </c>
      <c r="Y998" t="str">
        <f>_xlfn.XLOOKUP(Table4[[#This Row],[StoreID]],Stores!A:A,Stores!C:C, "Not Found")</f>
        <v>New Michele</v>
      </c>
      <c r="Z998" t="str">
        <f>_xlfn.XLOOKUP(Table4[[#This Row],[StoreID]],Stores!A:A,Stores!D:D, "Not Found")</f>
        <v>West</v>
      </c>
    </row>
    <row r="999" spans="1:26">
      <c r="A999" t="s">
        <v>1865</v>
      </c>
      <c r="B999" s="1">
        <v>45596</v>
      </c>
      <c r="C999" t="s">
        <v>123</v>
      </c>
      <c r="D999" t="s">
        <v>750</v>
      </c>
      <c r="E999" t="s">
        <v>835</v>
      </c>
      <c r="F999">
        <v>5</v>
      </c>
      <c r="G999">
        <v>0</v>
      </c>
      <c r="H999" t="s">
        <v>868</v>
      </c>
      <c r="I999" s="4">
        <f>Table4[[#This Row],[Quantity]]*Table4[[#This Row],[UnitPrice]]</f>
        <v>6713.75</v>
      </c>
      <c r="J999" s="4">
        <f>Table4[[#This Row],[Gross Revenue]]*(1-Table4[[#This Row],[Discount]])</f>
        <v>6713.75</v>
      </c>
      <c r="K999" s="4">
        <f>Table4[[#This Row],[Quantity]]*Table4[[#This Row],[CostPrice]]</f>
        <v>3989.7000000000003</v>
      </c>
      <c r="L999" s="4">
        <f>Table4[[#This Row],[Net Revenue]]-Table4[[#This Row],[Total Cost]]</f>
        <v>2724.0499999999997</v>
      </c>
      <c r="M999" t="str">
        <f>_xlfn.XLOOKUP(Table4[[#This Row],[ProductID]], Products!A:A,Products!B:B, "Not Found")</f>
        <v>Add Clothing</v>
      </c>
      <c r="N999" t="str">
        <f>TEXT(Table4[[#This Row],[Date]], "mmm")</f>
        <v>Oct</v>
      </c>
      <c r="O999" t="str">
        <f>TEXT(Table4[[#This Row],[Date]], "yyyy")</f>
        <v>2024</v>
      </c>
      <c r="P999" t="str">
        <f>_xlfn.XLOOKUP(Table4[[#This Row],[ProductID]],Products!A:A,Products!C:C, "Not Found")</f>
        <v>Fashion</v>
      </c>
      <c r="Q999" t="str">
        <f>_xlfn.XLOOKUP(Table4[[#This Row],[ProductID]],Products!A:A,Products!D:D,"Not Found")</f>
        <v>Clothing</v>
      </c>
      <c r="R999">
        <f>_xlfn.XLOOKUP(Table4[[#This Row],[ProductID]],Products!A:A,Products!E:E,"Not Found")</f>
        <v>1342.75</v>
      </c>
      <c r="S999">
        <f>_xlfn.XLOOKUP(Table4[[#This Row],[ProductID]],Products!A:A,Products!F:F, "Not Found")</f>
        <v>797.94</v>
      </c>
      <c r="T999" t="str">
        <f>_xlfn.XLOOKUP(Table4[[#This Row],[CustomerID]],Customers!A:A,Customers!D:D, "Not Found")</f>
        <v>F</v>
      </c>
      <c r="U999" s="6">
        <f>_xlfn.XLOOKUP(Table4[[#This Row],[CustomerID]],Customers!A:A,Customers!E:E, "Not Found")</f>
        <v>37694</v>
      </c>
      <c r="V999">
        <f ca="1">DATEDIF(Table4[[#This Row],[CustomerBirthday]], TODAY(), "Y")</f>
        <v>23</v>
      </c>
      <c r="W999" t="str" cm="1">
        <f t="array" aca="1" ref="W999" ca="1">_xlfn.IFS(Table4[[#This Row],[Age]]&lt;25, "Under 25",Table4[[#This Row],[Age]]=34, "25-34", Table4[[#This Row],[Age]]&lt;=49, "35-49", Table4[[#This Row],[Age]]&lt;=64, "50-64", Table4[[#This Row],[Age]]&gt;=65, "65+")</f>
        <v>Under 25</v>
      </c>
      <c r="X999" t="str">
        <f>_xlfn.XLOOKUP(Table4[[#This Row],[StoreID]],Stores!A:A,Stores!B:B, "Not found")</f>
        <v>MegaMart Peckmouth</v>
      </c>
      <c r="Y999" t="str">
        <f>_xlfn.XLOOKUP(Table4[[#This Row],[StoreID]],Stores!A:A,Stores!C:C, "Not Found")</f>
        <v>Peckmouth</v>
      </c>
      <c r="Z999" t="str">
        <f>_xlfn.XLOOKUP(Table4[[#This Row],[StoreID]],Stores!A:A,Stores!D:D, "Not Found")</f>
        <v>East</v>
      </c>
    </row>
    <row r="1000" spans="1:26">
      <c r="A1000" t="s">
        <v>1866</v>
      </c>
      <c r="B1000" s="1">
        <v>45303</v>
      </c>
      <c r="C1000" t="s">
        <v>59</v>
      </c>
      <c r="D1000" t="s">
        <v>774</v>
      </c>
      <c r="E1000" t="s">
        <v>839</v>
      </c>
      <c r="F1000">
        <v>5</v>
      </c>
      <c r="G1000">
        <v>0</v>
      </c>
      <c r="H1000" t="s">
        <v>865</v>
      </c>
      <c r="I1000" s="4">
        <f>Table4[[#This Row],[Quantity]]*Table4[[#This Row],[UnitPrice]]</f>
        <v>7437.05</v>
      </c>
      <c r="J1000" s="4">
        <f>Table4[[#This Row],[Gross Revenue]]*(1-Table4[[#This Row],[Discount]])</f>
        <v>7437.05</v>
      </c>
      <c r="K1000" s="4">
        <f>Table4[[#This Row],[Quantity]]*Table4[[#This Row],[CostPrice]]</f>
        <v>4065.3500000000004</v>
      </c>
      <c r="L1000" s="4">
        <f>Table4[[#This Row],[Net Revenue]]-Table4[[#This Row],[Total Cost]]</f>
        <v>3371.7</v>
      </c>
      <c r="M1000" t="str">
        <f>_xlfn.XLOOKUP(Table4[[#This Row],[ProductID]], Products!A:A,Products!B:B, "Not Found")</f>
        <v>Him Smartphone</v>
      </c>
      <c r="N1000" t="str">
        <f>TEXT(Table4[[#This Row],[Date]], "mmm")</f>
        <v>Jan</v>
      </c>
      <c r="O1000" t="str">
        <f>TEXT(Table4[[#This Row],[Date]], "yyyy")</f>
        <v>2024</v>
      </c>
      <c r="P1000" t="str">
        <f>_xlfn.XLOOKUP(Table4[[#This Row],[ProductID]],Products!A:A,Products!C:C, "Not Found")</f>
        <v>Electronics</v>
      </c>
      <c r="Q1000" t="str">
        <f>_xlfn.XLOOKUP(Table4[[#This Row],[ProductID]],Products!A:A,Products!D:D,"Not Found")</f>
        <v>Smartphone</v>
      </c>
      <c r="R1000">
        <f>_xlfn.XLOOKUP(Table4[[#This Row],[ProductID]],Products!A:A,Products!E:E,"Not Found")</f>
        <v>1487.41</v>
      </c>
      <c r="S1000">
        <f>_xlfn.XLOOKUP(Table4[[#This Row],[ProductID]],Products!A:A,Products!F:F, "Not Found")</f>
        <v>813.07</v>
      </c>
      <c r="T1000" t="str">
        <f>_xlfn.XLOOKUP(Table4[[#This Row],[CustomerID]],Customers!A:A,Customers!D:D, "Not Found")</f>
        <v>M</v>
      </c>
      <c r="U1000" s="6">
        <f>_xlfn.XLOOKUP(Table4[[#This Row],[CustomerID]],Customers!A:A,Customers!E:E, "Not Found")</f>
        <v>27205</v>
      </c>
      <c r="V1000">
        <f ca="1">DATEDIF(Table4[[#This Row],[CustomerBirthday]], TODAY(), "Y")</f>
        <v>52</v>
      </c>
      <c r="W1000" t="str" cm="1">
        <f t="array" aca="1" ref="W1000" ca="1">_xlfn.IFS(Table4[[#This Row],[Age]]&lt;25, "Under 25",Table4[[#This Row],[Age]]=34, "25-34", Table4[[#This Row],[Age]]&lt;=49, "35-49", Table4[[#This Row],[Age]]&lt;=64, "50-64", Table4[[#This Row],[Age]]&gt;=65, "65+")</f>
        <v>50-64</v>
      </c>
      <c r="X1000" t="str">
        <f>_xlfn.XLOOKUP(Table4[[#This Row],[StoreID]],Stores!A:A,Stores!B:B, "Not found")</f>
        <v>MegaMart New Michele</v>
      </c>
      <c r="Y1000" t="str">
        <f>_xlfn.XLOOKUP(Table4[[#This Row],[StoreID]],Stores!A:A,Stores!C:C, "Not Found")</f>
        <v>New Michele</v>
      </c>
      <c r="Z1000" t="str">
        <f>_xlfn.XLOOKUP(Table4[[#This Row],[StoreID]],Stores!A:A,Stores!D:D, "Not Found")</f>
        <v>West</v>
      </c>
    </row>
    <row r="1001" spans="1:26">
      <c r="A1001" t="s">
        <v>1867</v>
      </c>
      <c r="B1001" s="1">
        <v>45881</v>
      </c>
      <c r="C1001" t="s">
        <v>505</v>
      </c>
      <c r="D1001" t="s">
        <v>800</v>
      </c>
      <c r="E1001" t="s">
        <v>846</v>
      </c>
      <c r="F1001">
        <v>2</v>
      </c>
      <c r="G1001">
        <v>0.1</v>
      </c>
      <c r="H1001" t="s">
        <v>871</v>
      </c>
      <c r="I1001" s="4">
        <f>Table4[[#This Row],[Quantity]]*Table4[[#This Row],[UnitPrice]]</f>
        <v>3905.3</v>
      </c>
      <c r="J1001" s="4">
        <f>Table4[[#This Row],[Gross Revenue]]*(1-Table4[[#This Row],[Discount]])</f>
        <v>3514.7700000000004</v>
      </c>
      <c r="K1001" s="4">
        <f>Table4[[#This Row],[Quantity]]*Table4[[#This Row],[CostPrice]]</f>
        <v>2902.54</v>
      </c>
      <c r="L1001" s="4">
        <f>Table4[[#This Row],[Net Revenue]]-Table4[[#This Row],[Total Cost]]</f>
        <v>612.23000000000047</v>
      </c>
      <c r="M1001" t="str">
        <f>_xlfn.XLOOKUP(Table4[[#This Row],[ProductID]], Products!A:A,Products!B:B, "Not Found")</f>
        <v>Book Television</v>
      </c>
      <c r="N1001" t="str">
        <f>TEXT(Table4[[#This Row],[Date]], "mmm")</f>
        <v>Aug</v>
      </c>
      <c r="O1001" t="str">
        <f>TEXT(Table4[[#This Row],[Date]], "yyyy")</f>
        <v>2025</v>
      </c>
      <c r="P1001" t="str">
        <f>_xlfn.XLOOKUP(Table4[[#This Row],[ProductID]],Products!A:A,Products!C:C, "Not Found")</f>
        <v>Electronics</v>
      </c>
      <c r="Q1001" t="str">
        <f>_xlfn.XLOOKUP(Table4[[#This Row],[ProductID]],Products!A:A,Products!D:D,"Not Found")</f>
        <v>Television</v>
      </c>
      <c r="R1001">
        <f>_xlfn.XLOOKUP(Table4[[#This Row],[ProductID]],Products!A:A,Products!E:E,"Not Found")</f>
        <v>1952.65</v>
      </c>
      <c r="S1001">
        <f>_xlfn.XLOOKUP(Table4[[#This Row],[ProductID]],Products!A:A,Products!F:F, "Not Found")</f>
        <v>1451.27</v>
      </c>
      <c r="T1001" t="str">
        <f>_xlfn.XLOOKUP(Table4[[#This Row],[CustomerID]],Customers!A:A,Customers!D:D, "Not Found")</f>
        <v>M</v>
      </c>
      <c r="U1001" s="6">
        <f>_xlfn.XLOOKUP(Table4[[#This Row],[CustomerID]],Customers!A:A,Customers!E:E, "Not Found")</f>
        <v>21996</v>
      </c>
      <c r="V1001">
        <f ca="1">DATEDIF(Table4[[#This Row],[CustomerBirthday]], TODAY(), "Y")</f>
        <v>66</v>
      </c>
      <c r="W1001" t="str" cm="1">
        <f t="array" aca="1" ref="W1001" ca="1">_xlfn.IFS(Table4[[#This Row],[Age]]&lt;25, "Under 25",Table4[[#This Row],[Age]]=34, "25-34", Table4[[#This Row],[Age]]&lt;=49, "35-49", Table4[[#This Row],[Age]]&lt;=64, "50-64", Table4[[#This Row],[Age]]&gt;=65, "65+")</f>
        <v>65+</v>
      </c>
      <c r="X1001" t="str">
        <f>_xlfn.XLOOKUP(Table4[[#This Row],[StoreID]],Stores!A:A,Stores!B:B, "Not found")</f>
        <v>MegaMart Johnmouth</v>
      </c>
      <c r="Y1001" t="str">
        <f>_xlfn.XLOOKUP(Table4[[#This Row],[StoreID]],Stores!A:A,Stores!C:C, "Not Found")</f>
        <v>Johnmouth</v>
      </c>
      <c r="Z1001" t="str">
        <f>_xlfn.XLOOKUP(Table4[[#This Row],[StoreID]],Stores!A:A,Stores!D:D, "Not Found")</f>
        <v>East</v>
      </c>
    </row>
    <row r="1002" spans="1:26">
      <c r="A1002" t="s">
        <v>1868</v>
      </c>
      <c r="B1002" s="1">
        <v>45654</v>
      </c>
      <c r="C1002" t="s">
        <v>155</v>
      </c>
      <c r="D1002" t="s">
        <v>820</v>
      </c>
      <c r="E1002" t="s">
        <v>831</v>
      </c>
      <c r="F1002">
        <v>4</v>
      </c>
      <c r="G1002">
        <v>0.15</v>
      </c>
      <c r="H1002" t="s">
        <v>875</v>
      </c>
      <c r="I1002" s="4">
        <f>Table4[[#This Row],[Quantity]]*Table4[[#This Row],[UnitPrice]]</f>
        <v>4788.72</v>
      </c>
      <c r="J1002" s="4">
        <f>Table4[[#This Row],[Gross Revenue]]*(1-Table4[[#This Row],[Discount]])</f>
        <v>4070.4120000000003</v>
      </c>
      <c r="K1002" s="4">
        <f>Table4[[#This Row],[Quantity]]*Table4[[#This Row],[CostPrice]]</f>
        <v>2890.96</v>
      </c>
      <c r="L1002" s="4">
        <f>Table4[[#This Row],[Net Revenue]]-Table4[[#This Row],[Total Cost]]</f>
        <v>1179.4520000000002</v>
      </c>
      <c r="M1002" t="str">
        <f>_xlfn.XLOOKUP(Table4[[#This Row],[ProductID]], Products!A:A,Products!B:B, "Not Found")</f>
        <v>Or Smartphone</v>
      </c>
      <c r="N1002" t="str">
        <f>TEXT(Table4[[#This Row],[Date]], "mmm")</f>
        <v>Dec</v>
      </c>
      <c r="O1002" t="str">
        <f>TEXT(Table4[[#This Row],[Date]], "yyyy")</f>
        <v>2024</v>
      </c>
      <c r="P1002" t="str">
        <f>_xlfn.XLOOKUP(Table4[[#This Row],[ProductID]],Products!A:A,Products!C:C, "Not Found")</f>
        <v>Electronics</v>
      </c>
      <c r="Q1002" t="str">
        <f>_xlfn.XLOOKUP(Table4[[#This Row],[ProductID]],Products!A:A,Products!D:D,"Not Found")</f>
        <v>Smartphone</v>
      </c>
      <c r="R1002">
        <f>_xlfn.XLOOKUP(Table4[[#This Row],[ProductID]],Products!A:A,Products!E:E,"Not Found")</f>
        <v>1197.18</v>
      </c>
      <c r="S1002">
        <f>_xlfn.XLOOKUP(Table4[[#This Row],[ProductID]],Products!A:A,Products!F:F, "Not Found")</f>
        <v>722.74</v>
      </c>
      <c r="T1002" t="str">
        <f>_xlfn.XLOOKUP(Table4[[#This Row],[CustomerID]],Customers!A:A,Customers!D:D, "Not Found")</f>
        <v>M</v>
      </c>
      <c r="U1002" s="6">
        <f>_xlfn.XLOOKUP(Table4[[#This Row],[CustomerID]],Customers!A:A,Customers!E:E, "Not Found")</f>
        <v>27339</v>
      </c>
      <c r="V1002">
        <f ca="1">DATEDIF(Table4[[#This Row],[CustomerBirthday]], TODAY(), "Y")</f>
        <v>51</v>
      </c>
      <c r="W1002" t="str" cm="1">
        <f t="array" aca="1" ref="W1002" ca="1">_xlfn.IFS(Table4[[#This Row],[Age]]&lt;25, "Under 25",Table4[[#This Row],[Age]]=34, "25-34", Table4[[#This Row],[Age]]&lt;=49, "35-49", Table4[[#This Row],[Age]]&lt;=64, "50-64", Table4[[#This Row],[Age]]&gt;=65, "65+")</f>
        <v>50-64</v>
      </c>
      <c r="X1002" t="str">
        <f>_xlfn.XLOOKUP(Table4[[#This Row],[StoreID]],Stores!A:A,Stores!B:B, "Not found")</f>
        <v>MegaMart Jimenezborough</v>
      </c>
      <c r="Y1002" t="str">
        <f>_xlfn.XLOOKUP(Table4[[#This Row],[StoreID]],Stores!A:A,Stores!C:C, "Not Found")</f>
        <v>Jimenezborough</v>
      </c>
      <c r="Z1002" t="str">
        <f>_xlfn.XLOOKUP(Table4[[#This Row],[StoreID]],Stores!A:A,Stores!D:D, "Not Found")</f>
        <v>South</v>
      </c>
    </row>
    <row r="1003" spans="1:26">
      <c r="A1003" t="s">
        <v>1869</v>
      </c>
      <c r="B1003" s="1">
        <v>45624</v>
      </c>
      <c r="C1003" t="s">
        <v>221</v>
      </c>
      <c r="D1003" t="s">
        <v>753</v>
      </c>
      <c r="E1003" t="s">
        <v>842</v>
      </c>
      <c r="F1003">
        <v>3</v>
      </c>
      <c r="G1003">
        <v>0.15</v>
      </c>
      <c r="H1003" t="s">
        <v>871</v>
      </c>
      <c r="I1003" s="4">
        <f>Table4[[#This Row],[Quantity]]*Table4[[#This Row],[UnitPrice]]</f>
        <v>811.34999999999991</v>
      </c>
      <c r="J1003" s="4">
        <f>Table4[[#This Row],[Gross Revenue]]*(1-Table4[[#This Row],[Discount]])</f>
        <v>689.64749999999992</v>
      </c>
      <c r="K1003" s="4">
        <f>Table4[[#This Row],[Quantity]]*Table4[[#This Row],[CostPrice]]</f>
        <v>562.79999999999995</v>
      </c>
      <c r="L1003" s="4">
        <f>Table4[[#This Row],[Net Revenue]]-Table4[[#This Row],[Total Cost]]</f>
        <v>126.84749999999997</v>
      </c>
      <c r="M1003" t="str">
        <f>_xlfn.XLOOKUP(Table4[[#This Row],[ProductID]], Products!A:A,Products!B:B, "Not Found")</f>
        <v>Whether Bags</v>
      </c>
      <c r="N1003" t="str">
        <f>TEXT(Table4[[#This Row],[Date]], "mmm")</f>
        <v>Nov</v>
      </c>
      <c r="O1003" t="str">
        <f>TEXT(Table4[[#This Row],[Date]], "yyyy")</f>
        <v>2024</v>
      </c>
      <c r="P1003" t="str">
        <f>_xlfn.XLOOKUP(Table4[[#This Row],[ProductID]],Products!A:A,Products!C:C, "Not Found")</f>
        <v>Fashion</v>
      </c>
      <c r="Q1003" t="str">
        <f>_xlfn.XLOOKUP(Table4[[#This Row],[ProductID]],Products!A:A,Products!D:D,"Not Found")</f>
        <v>Bags</v>
      </c>
      <c r="R1003">
        <f>_xlfn.XLOOKUP(Table4[[#This Row],[ProductID]],Products!A:A,Products!E:E,"Not Found")</f>
        <v>270.45</v>
      </c>
      <c r="S1003">
        <f>_xlfn.XLOOKUP(Table4[[#This Row],[ProductID]],Products!A:A,Products!F:F, "Not Found")</f>
        <v>187.6</v>
      </c>
      <c r="T1003" t="str">
        <f>_xlfn.XLOOKUP(Table4[[#This Row],[CustomerID]],Customers!A:A,Customers!D:D, "Not Found")</f>
        <v>F</v>
      </c>
      <c r="U1003" s="6">
        <f>_xlfn.XLOOKUP(Table4[[#This Row],[CustomerID]],Customers!A:A,Customers!E:E, "Not Found")</f>
        <v>36064</v>
      </c>
      <c r="V1003">
        <f ca="1">DATEDIF(Table4[[#This Row],[CustomerBirthday]], TODAY(), "Y")</f>
        <v>27</v>
      </c>
      <c r="W1003" t="str" cm="1">
        <f t="array" aca="1" ref="W1003" ca="1">_xlfn.IFS(Table4[[#This Row],[Age]]&lt;25, "Under 25",Table4[[#This Row],[Age]]=34, "25-34", Table4[[#This Row],[Age]]&lt;=49, "35-49", Table4[[#This Row],[Age]]&lt;=64, "50-64", Table4[[#This Row],[Age]]&gt;=65, "65+")</f>
        <v>35-49</v>
      </c>
      <c r="X1003" t="str">
        <f>_xlfn.XLOOKUP(Table4[[#This Row],[StoreID]],Stores!A:A,Stores!B:B, "Not found")</f>
        <v>MegaMart Brianahaven</v>
      </c>
      <c r="Y1003" t="str">
        <f>_xlfn.XLOOKUP(Table4[[#This Row],[StoreID]],Stores!A:A,Stores!C:C, "Not Found")</f>
        <v>Brianahaven</v>
      </c>
      <c r="Z1003" t="str">
        <f>_xlfn.XLOOKUP(Table4[[#This Row],[StoreID]],Stores!A:A,Stores!D:D, "Not Found")</f>
        <v>North</v>
      </c>
    </row>
    <row r="1004" spans="1:26">
      <c r="A1004" t="s">
        <v>1870</v>
      </c>
      <c r="B1004" s="1">
        <v>45345</v>
      </c>
      <c r="C1004" t="s">
        <v>134</v>
      </c>
      <c r="D1004" t="s">
        <v>786</v>
      </c>
      <c r="E1004" t="s">
        <v>839</v>
      </c>
      <c r="F1004">
        <v>1</v>
      </c>
      <c r="G1004">
        <v>0.15</v>
      </c>
      <c r="H1004" t="s">
        <v>875</v>
      </c>
      <c r="I1004" s="4">
        <f>Table4[[#This Row],[Quantity]]*Table4[[#This Row],[UnitPrice]]</f>
        <v>29.24</v>
      </c>
      <c r="J1004" s="4">
        <f>Table4[[#This Row],[Gross Revenue]]*(1-Table4[[#This Row],[Discount]])</f>
        <v>24.853999999999999</v>
      </c>
      <c r="K1004" s="4">
        <f>Table4[[#This Row],[Quantity]]*Table4[[#This Row],[CostPrice]]</f>
        <v>15.28</v>
      </c>
      <c r="L1004" s="4">
        <f>Table4[[#This Row],[Net Revenue]]-Table4[[#This Row],[Total Cost]]</f>
        <v>9.5739999999999998</v>
      </c>
      <c r="M1004" t="str">
        <f>_xlfn.XLOOKUP(Table4[[#This Row],[ProductID]], Products!A:A,Products!B:B, "Not Found")</f>
        <v>National Watches</v>
      </c>
      <c r="N1004" t="str">
        <f>TEXT(Table4[[#This Row],[Date]], "mmm")</f>
        <v>Feb</v>
      </c>
      <c r="O1004" t="str">
        <f>TEXT(Table4[[#This Row],[Date]], "yyyy")</f>
        <v>2024</v>
      </c>
      <c r="P1004" t="str">
        <f>_xlfn.XLOOKUP(Table4[[#This Row],[ProductID]],Products!A:A,Products!C:C, "Not Found")</f>
        <v>Fashion</v>
      </c>
      <c r="Q1004" t="str">
        <f>_xlfn.XLOOKUP(Table4[[#This Row],[ProductID]],Products!A:A,Products!D:D,"Not Found")</f>
        <v>Watches</v>
      </c>
      <c r="R1004">
        <f>_xlfn.XLOOKUP(Table4[[#This Row],[ProductID]],Products!A:A,Products!E:E,"Not Found")</f>
        <v>29.24</v>
      </c>
      <c r="S1004">
        <f>_xlfn.XLOOKUP(Table4[[#This Row],[ProductID]],Products!A:A,Products!F:F, "Not Found")</f>
        <v>15.28</v>
      </c>
      <c r="T1004" t="str">
        <f>_xlfn.XLOOKUP(Table4[[#This Row],[CustomerID]],Customers!A:A,Customers!D:D, "Not Found")</f>
        <v>F</v>
      </c>
      <c r="U1004" s="6">
        <f>_xlfn.XLOOKUP(Table4[[#This Row],[CustomerID]],Customers!A:A,Customers!E:E, "Not Found")</f>
        <v>23730</v>
      </c>
      <c r="V1004">
        <f ca="1">DATEDIF(Table4[[#This Row],[CustomerBirthday]], TODAY(), "Y")</f>
        <v>61</v>
      </c>
      <c r="W1004" t="str" cm="1">
        <f t="array" aca="1" ref="W1004" ca="1">_xlfn.IFS(Table4[[#This Row],[Age]]&lt;25, "Under 25",Table4[[#This Row],[Age]]=34, "25-34", Table4[[#This Row],[Age]]&lt;=49, "35-49", Table4[[#This Row],[Age]]&lt;=64, "50-64", Table4[[#This Row],[Age]]&gt;=65, "65+")</f>
        <v>50-64</v>
      </c>
      <c r="X1004" t="str">
        <f>_xlfn.XLOOKUP(Table4[[#This Row],[StoreID]],Stores!A:A,Stores!B:B, "Not found")</f>
        <v>MegaMart New Michele</v>
      </c>
      <c r="Y1004" t="str">
        <f>_xlfn.XLOOKUP(Table4[[#This Row],[StoreID]],Stores!A:A,Stores!C:C, "Not Found")</f>
        <v>New Michele</v>
      </c>
      <c r="Z1004" t="str">
        <f>_xlfn.XLOOKUP(Table4[[#This Row],[StoreID]],Stores!A:A,Stores!D:D, "Not Found")</f>
        <v>West</v>
      </c>
    </row>
    <row r="1005" spans="1:26">
      <c r="A1005" t="s">
        <v>1871</v>
      </c>
      <c r="B1005" s="1">
        <v>45634</v>
      </c>
      <c r="C1005" t="s">
        <v>512</v>
      </c>
      <c r="D1005" t="s">
        <v>761</v>
      </c>
      <c r="E1005" t="s">
        <v>842</v>
      </c>
      <c r="F1005">
        <v>3</v>
      </c>
      <c r="G1005">
        <v>0</v>
      </c>
      <c r="H1005" t="s">
        <v>868</v>
      </c>
      <c r="I1005" s="4">
        <f>Table4[[#This Row],[Quantity]]*Table4[[#This Row],[UnitPrice]]</f>
        <v>5288.76</v>
      </c>
      <c r="J1005" s="4">
        <f>Table4[[#This Row],[Gross Revenue]]*(1-Table4[[#This Row],[Discount]])</f>
        <v>5288.76</v>
      </c>
      <c r="K1005" s="4">
        <f>Table4[[#This Row],[Quantity]]*Table4[[#This Row],[CostPrice]]</f>
        <v>4039.44</v>
      </c>
      <c r="L1005" s="4">
        <f>Table4[[#This Row],[Net Revenue]]-Table4[[#This Row],[Total Cost]]</f>
        <v>1249.3200000000002</v>
      </c>
      <c r="M1005" t="str">
        <f>_xlfn.XLOOKUP(Table4[[#This Row],[ProductID]], Products!A:A,Products!B:B, "Not Found")</f>
        <v>Traditional Laptop</v>
      </c>
      <c r="N1005" t="str">
        <f>TEXT(Table4[[#This Row],[Date]], "mmm")</f>
        <v>Dec</v>
      </c>
      <c r="O1005" t="str">
        <f>TEXT(Table4[[#This Row],[Date]], "yyyy")</f>
        <v>2024</v>
      </c>
      <c r="P1005" t="str">
        <f>_xlfn.XLOOKUP(Table4[[#This Row],[ProductID]],Products!A:A,Products!C:C, "Not Found")</f>
        <v>Electronics</v>
      </c>
      <c r="Q1005" t="str">
        <f>_xlfn.XLOOKUP(Table4[[#This Row],[ProductID]],Products!A:A,Products!D:D,"Not Found")</f>
        <v>Laptop</v>
      </c>
      <c r="R1005">
        <f>_xlfn.XLOOKUP(Table4[[#This Row],[ProductID]],Products!A:A,Products!E:E,"Not Found")</f>
        <v>1762.92</v>
      </c>
      <c r="S1005">
        <f>_xlfn.XLOOKUP(Table4[[#This Row],[ProductID]],Products!A:A,Products!F:F, "Not Found")</f>
        <v>1346.48</v>
      </c>
      <c r="T1005" t="str">
        <f>_xlfn.XLOOKUP(Table4[[#This Row],[CustomerID]],Customers!A:A,Customers!D:D, "Not Found")</f>
        <v>F</v>
      </c>
      <c r="U1005" s="6">
        <f>_xlfn.XLOOKUP(Table4[[#This Row],[CustomerID]],Customers!A:A,Customers!E:E, "Not Found")</f>
        <v>28708</v>
      </c>
      <c r="V1005">
        <f ca="1">DATEDIF(Table4[[#This Row],[CustomerBirthday]], TODAY(), "Y")</f>
        <v>47</v>
      </c>
      <c r="W1005" t="str" cm="1">
        <f t="array" aca="1" ref="W1005" ca="1">_xlfn.IFS(Table4[[#This Row],[Age]]&lt;25, "Under 25",Table4[[#This Row],[Age]]=34, "25-34", Table4[[#This Row],[Age]]&lt;=49, "35-49", Table4[[#This Row],[Age]]&lt;=64, "50-64", Table4[[#This Row],[Age]]&gt;=65, "65+")</f>
        <v>35-49</v>
      </c>
      <c r="X1005" t="str">
        <f>_xlfn.XLOOKUP(Table4[[#This Row],[StoreID]],Stores!A:A,Stores!B:B, "Not found")</f>
        <v>MegaMart Brianahaven</v>
      </c>
      <c r="Y1005" t="str">
        <f>_xlfn.XLOOKUP(Table4[[#This Row],[StoreID]],Stores!A:A,Stores!C:C, "Not Found")</f>
        <v>Brianahaven</v>
      </c>
      <c r="Z1005" t="str">
        <f>_xlfn.XLOOKUP(Table4[[#This Row],[StoreID]],Stores!A:A,Stores!D:D, "Not Found")</f>
        <v>North</v>
      </c>
    </row>
    <row r="1006" spans="1:26">
      <c r="A1006" t="s">
        <v>1872</v>
      </c>
      <c r="B1006" s="1">
        <v>45442</v>
      </c>
      <c r="C1006" t="s">
        <v>472</v>
      </c>
      <c r="D1006" t="s">
        <v>750</v>
      </c>
      <c r="E1006" t="s">
        <v>842</v>
      </c>
      <c r="F1006">
        <v>2</v>
      </c>
      <c r="G1006">
        <v>0.05</v>
      </c>
      <c r="H1006" t="s">
        <v>868</v>
      </c>
      <c r="I1006" s="4">
        <f>Table4[[#This Row],[Quantity]]*Table4[[#This Row],[UnitPrice]]</f>
        <v>2685.5</v>
      </c>
      <c r="J1006" s="4">
        <f>Table4[[#This Row],[Gross Revenue]]*(1-Table4[[#This Row],[Discount]])</f>
        <v>2551.2249999999999</v>
      </c>
      <c r="K1006" s="4">
        <f>Table4[[#This Row],[Quantity]]*Table4[[#This Row],[CostPrice]]</f>
        <v>1595.88</v>
      </c>
      <c r="L1006" s="4">
        <f>Table4[[#This Row],[Net Revenue]]-Table4[[#This Row],[Total Cost]]</f>
        <v>955.3449999999998</v>
      </c>
      <c r="M1006" t="str">
        <f>_xlfn.XLOOKUP(Table4[[#This Row],[ProductID]], Products!A:A,Products!B:B, "Not Found")</f>
        <v>Add Clothing</v>
      </c>
      <c r="N1006" t="str">
        <f>TEXT(Table4[[#This Row],[Date]], "mmm")</f>
        <v>May</v>
      </c>
      <c r="O1006" t="str">
        <f>TEXT(Table4[[#This Row],[Date]], "yyyy")</f>
        <v>2024</v>
      </c>
      <c r="P1006" t="str">
        <f>_xlfn.XLOOKUP(Table4[[#This Row],[ProductID]],Products!A:A,Products!C:C, "Not Found")</f>
        <v>Fashion</v>
      </c>
      <c r="Q1006" t="str">
        <f>_xlfn.XLOOKUP(Table4[[#This Row],[ProductID]],Products!A:A,Products!D:D,"Not Found")</f>
        <v>Clothing</v>
      </c>
      <c r="R1006">
        <f>_xlfn.XLOOKUP(Table4[[#This Row],[ProductID]],Products!A:A,Products!E:E,"Not Found")</f>
        <v>1342.75</v>
      </c>
      <c r="S1006">
        <f>_xlfn.XLOOKUP(Table4[[#This Row],[ProductID]],Products!A:A,Products!F:F, "Not Found")</f>
        <v>797.94</v>
      </c>
      <c r="T1006" t="str">
        <f>_xlfn.XLOOKUP(Table4[[#This Row],[CustomerID]],Customers!A:A,Customers!D:D, "Not Found")</f>
        <v>M</v>
      </c>
      <c r="U1006" s="6">
        <f>_xlfn.XLOOKUP(Table4[[#This Row],[CustomerID]],Customers!A:A,Customers!E:E, "Not Found")</f>
        <v>21466</v>
      </c>
      <c r="V1006">
        <f ca="1">DATEDIF(Table4[[#This Row],[CustomerBirthday]], TODAY(), "Y")</f>
        <v>67</v>
      </c>
      <c r="W1006" t="str" cm="1">
        <f t="array" aca="1" ref="W1006" ca="1">_xlfn.IFS(Table4[[#This Row],[Age]]&lt;25, "Under 25",Table4[[#This Row],[Age]]=34, "25-34", Table4[[#This Row],[Age]]&lt;=49, "35-49", Table4[[#This Row],[Age]]&lt;=64, "50-64", Table4[[#This Row],[Age]]&gt;=65, "65+")</f>
        <v>65+</v>
      </c>
      <c r="X1006" t="str">
        <f>_xlfn.XLOOKUP(Table4[[#This Row],[StoreID]],Stores!A:A,Stores!B:B, "Not found")</f>
        <v>MegaMart Brianahaven</v>
      </c>
      <c r="Y1006" t="str">
        <f>_xlfn.XLOOKUP(Table4[[#This Row],[StoreID]],Stores!A:A,Stores!C:C, "Not Found")</f>
        <v>Brianahaven</v>
      </c>
      <c r="Z1006" t="str">
        <f>_xlfn.XLOOKUP(Table4[[#This Row],[StoreID]],Stores!A:A,Stores!D:D, "Not Found")</f>
        <v>North</v>
      </c>
    </row>
    <row r="1007" spans="1:26">
      <c r="A1007" t="s">
        <v>1873</v>
      </c>
      <c r="B1007" s="1">
        <v>45637</v>
      </c>
      <c r="C1007" t="s">
        <v>524</v>
      </c>
      <c r="D1007" t="s">
        <v>715</v>
      </c>
      <c r="E1007" t="s">
        <v>835</v>
      </c>
      <c r="F1007">
        <v>4</v>
      </c>
      <c r="G1007">
        <v>0.15</v>
      </c>
      <c r="H1007" t="s">
        <v>871</v>
      </c>
      <c r="I1007" s="4">
        <f>Table4[[#This Row],[Quantity]]*Table4[[#This Row],[UnitPrice]]</f>
        <v>3275.04</v>
      </c>
      <c r="J1007" s="4">
        <f>Table4[[#This Row],[Gross Revenue]]*(1-Table4[[#This Row],[Discount]])</f>
        <v>2783.7840000000001</v>
      </c>
      <c r="K1007" s="4">
        <f>Table4[[#This Row],[Quantity]]*Table4[[#This Row],[CostPrice]]</f>
        <v>2110.48</v>
      </c>
      <c r="L1007" s="4">
        <f>Table4[[#This Row],[Net Revenue]]-Table4[[#This Row],[Total Cost]]</f>
        <v>673.30400000000009</v>
      </c>
      <c r="M1007" t="str">
        <f>_xlfn.XLOOKUP(Table4[[#This Row],[ProductID]], Products!A:A,Products!B:B, "Not Found")</f>
        <v>Audience Television</v>
      </c>
      <c r="N1007" t="str">
        <f>TEXT(Table4[[#This Row],[Date]], "mmm")</f>
        <v>Dec</v>
      </c>
      <c r="O1007" t="str">
        <f>TEXT(Table4[[#This Row],[Date]], "yyyy")</f>
        <v>2024</v>
      </c>
      <c r="P1007" t="str">
        <f>_xlfn.XLOOKUP(Table4[[#This Row],[ProductID]],Products!A:A,Products!C:C, "Not Found")</f>
        <v>Electronics</v>
      </c>
      <c r="Q1007" t="str">
        <f>_xlfn.XLOOKUP(Table4[[#This Row],[ProductID]],Products!A:A,Products!D:D,"Not Found")</f>
        <v>Television</v>
      </c>
      <c r="R1007">
        <f>_xlfn.XLOOKUP(Table4[[#This Row],[ProductID]],Products!A:A,Products!E:E,"Not Found")</f>
        <v>818.76</v>
      </c>
      <c r="S1007">
        <f>_xlfn.XLOOKUP(Table4[[#This Row],[ProductID]],Products!A:A,Products!F:F, "Not Found")</f>
        <v>527.62</v>
      </c>
      <c r="T1007" t="str">
        <f>_xlfn.XLOOKUP(Table4[[#This Row],[CustomerID]],Customers!A:A,Customers!D:D, "Not Found")</f>
        <v>F</v>
      </c>
      <c r="U1007" s="6">
        <f>_xlfn.XLOOKUP(Table4[[#This Row],[CustomerID]],Customers!A:A,Customers!E:E, "Not Found")</f>
        <v>23256</v>
      </c>
      <c r="V1007">
        <f ca="1">DATEDIF(Table4[[#This Row],[CustomerBirthday]], TODAY(), "Y")</f>
        <v>62</v>
      </c>
      <c r="W1007" t="str" cm="1">
        <f t="array" aca="1" ref="W1007" ca="1">_xlfn.IFS(Table4[[#This Row],[Age]]&lt;25, "Under 25",Table4[[#This Row],[Age]]=34, "25-34", Table4[[#This Row],[Age]]&lt;=49, "35-49", Table4[[#This Row],[Age]]&lt;=64, "50-64", Table4[[#This Row],[Age]]&gt;=65, "65+")</f>
        <v>50-64</v>
      </c>
      <c r="X1007" t="str">
        <f>_xlfn.XLOOKUP(Table4[[#This Row],[StoreID]],Stores!A:A,Stores!B:B, "Not found")</f>
        <v>MegaMart Peckmouth</v>
      </c>
      <c r="Y1007" t="str">
        <f>_xlfn.XLOOKUP(Table4[[#This Row],[StoreID]],Stores!A:A,Stores!C:C, "Not Found")</f>
        <v>Peckmouth</v>
      </c>
      <c r="Z1007" t="str">
        <f>_xlfn.XLOOKUP(Table4[[#This Row],[StoreID]],Stores!A:A,Stores!D:D, "Not Found")</f>
        <v>East</v>
      </c>
    </row>
    <row r="1008" spans="1:26">
      <c r="A1008" t="s">
        <v>1874</v>
      </c>
      <c r="B1008" s="1">
        <v>45370</v>
      </c>
      <c r="C1008" t="s">
        <v>524</v>
      </c>
      <c r="D1008" t="s">
        <v>759</v>
      </c>
      <c r="E1008" t="s">
        <v>846</v>
      </c>
      <c r="F1008">
        <v>5</v>
      </c>
      <c r="G1008">
        <v>0.05</v>
      </c>
      <c r="H1008" t="s">
        <v>871</v>
      </c>
      <c r="I1008" s="4">
        <f>Table4[[#This Row],[Quantity]]*Table4[[#This Row],[UnitPrice]]</f>
        <v>5399.4500000000007</v>
      </c>
      <c r="J1008" s="4">
        <f>Table4[[#This Row],[Gross Revenue]]*(1-Table4[[#This Row],[Discount]])</f>
        <v>5129.4775000000009</v>
      </c>
      <c r="K1008" s="4">
        <f>Table4[[#This Row],[Quantity]]*Table4[[#This Row],[CostPrice]]</f>
        <v>3519.15</v>
      </c>
      <c r="L1008" s="4">
        <f>Table4[[#This Row],[Net Revenue]]-Table4[[#This Row],[Total Cost]]</f>
        <v>1610.3275000000008</v>
      </c>
      <c r="M1008" t="str">
        <f>_xlfn.XLOOKUP(Table4[[#This Row],[ProductID]], Products!A:A,Products!B:B, "Not Found")</f>
        <v>Democratic Smartphone</v>
      </c>
      <c r="N1008" t="str">
        <f>TEXT(Table4[[#This Row],[Date]], "mmm")</f>
        <v>Mar</v>
      </c>
      <c r="O1008" t="str">
        <f>TEXT(Table4[[#This Row],[Date]], "yyyy")</f>
        <v>2024</v>
      </c>
      <c r="P1008" t="str">
        <f>_xlfn.XLOOKUP(Table4[[#This Row],[ProductID]],Products!A:A,Products!C:C, "Not Found")</f>
        <v>Electronics</v>
      </c>
      <c r="Q1008" t="str">
        <f>_xlfn.XLOOKUP(Table4[[#This Row],[ProductID]],Products!A:A,Products!D:D,"Not Found")</f>
        <v>Smartphone</v>
      </c>
      <c r="R1008">
        <f>_xlfn.XLOOKUP(Table4[[#This Row],[ProductID]],Products!A:A,Products!E:E,"Not Found")</f>
        <v>1079.8900000000001</v>
      </c>
      <c r="S1008">
        <f>_xlfn.XLOOKUP(Table4[[#This Row],[ProductID]],Products!A:A,Products!F:F, "Not Found")</f>
        <v>703.83</v>
      </c>
      <c r="T1008" t="str">
        <f>_xlfn.XLOOKUP(Table4[[#This Row],[CustomerID]],Customers!A:A,Customers!D:D, "Not Found")</f>
        <v>F</v>
      </c>
      <c r="U1008" s="6">
        <f>_xlfn.XLOOKUP(Table4[[#This Row],[CustomerID]],Customers!A:A,Customers!E:E, "Not Found")</f>
        <v>23256</v>
      </c>
      <c r="V1008">
        <f ca="1">DATEDIF(Table4[[#This Row],[CustomerBirthday]], TODAY(), "Y")</f>
        <v>62</v>
      </c>
      <c r="W1008" t="str" cm="1">
        <f t="array" aca="1" ref="W1008" ca="1">_xlfn.IFS(Table4[[#This Row],[Age]]&lt;25, "Under 25",Table4[[#This Row],[Age]]=34, "25-34", Table4[[#This Row],[Age]]&lt;=49, "35-49", Table4[[#This Row],[Age]]&lt;=64, "50-64", Table4[[#This Row],[Age]]&gt;=65, "65+")</f>
        <v>50-64</v>
      </c>
      <c r="X1008" t="str">
        <f>_xlfn.XLOOKUP(Table4[[#This Row],[StoreID]],Stores!A:A,Stores!B:B, "Not found")</f>
        <v>MegaMart Johnmouth</v>
      </c>
      <c r="Y1008" t="str">
        <f>_xlfn.XLOOKUP(Table4[[#This Row],[StoreID]],Stores!A:A,Stores!C:C, "Not Found")</f>
        <v>Johnmouth</v>
      </c>
      <c r="Z1008" t="str">
        <f>_xlfn.XLOOKUP(Table4[[#This Row],[StoreID]],Stores!A:A,Stores!D:D, "Not Found")</f>
        <v>East</v>
      </c>
    </row>
    <row r="1009" spans="1:26">
      <c r="A1009" t="s">
        <v>1875</v>
      </c>
      <c r="B1009" s="1">
        <v>45818</v>
      </c>
      <c r="C1009" t="s">
        <v>77</v>
      </c>
      <c r="D1009" t="s">
        <v>750</v>
      </c>
      <c r="E1009" t="s">
        <v>839</v>
      </c>
      <c r="F1009">
        <v>4</v>
      </c>
      <c r="G1009">
        <v>0.1</v>
      </c>
      <c r="H1009" t="s">
        <v>875</v>
      </c>
      <c r="I1009" s="4">
        <f>Table4[[#This Row],[Quantity]]*Table4[[#This Row],[UnitPrice]]</f>
        <v>5371</v>
      </c>
      <c r="J1009" s="4">
        <f>Table4[[#This Row],[Gross Revenue]]*(1-Table4[[#This Row],[Discount]])</f>
        <v>4833.9000000000005</v>
      </c>
      <c r="K1009" s="4">
        <f>Table4[[#This Row],[Quantity]]*Table4[[#This Row],[CostPrice]]</f>
        <v>3191.76</v>
      </c>
      <c r="L1009" s="4">
        <f>Table4[[#This Row],[Net Revenue]]-Table4[[#This Row],[Total Cost]]</f>
        <v>1642.1400000000003</v>
      </c>
      <c r="M1009" t="str">
        <f>_xlfn.XLOOKUP(Table4[[#This Row],[ProductID]], Products!A:A,Products!B:B, "Not Found")</f>
        <v>Add Clothing</v>
      </c>
      <c r="N1009" t="str">
        <f>TEXT(Table4[[#This Row],[Date]], "mmm")</f>
        <v>Jun</v>
      </c>
      <c r="O1009" t="str">
        <f>TEXT(Table4[[#This Row],[Date]], "yyyy")</f>
        <v>2025</v>
      </c>
      <c r="P1009" t="str">
        <f>_xlfn.XLOOKUP(Table4[[#This Row],[ProductID]],Products!A:A,Products!C:C, "Not Found")</f>
        <v>Fashion</v>
      </c>
      <c r="Q1009" t="str">
        <f>_xlfn.XLOOKUP(Table4[[#This Row],[ProductID]],Products!A:A,Products!D:D,"Not Found")</f>
        <v>Clothing</v>
      </c>
      <c r="R1009">
        <f>_xlfn.XLOOKUP(Table4[[#This Row],[ProductID]],Products!A:A,Products!E:E,"Not Found")</f>
        <v>1342.75</v>
      </c>
      <c r="S1009">
        <f>_xlfn.XLOOKUP(Table4[[#This Row],[ProductID]],Products!A:A,Products!F:F, "Not Found")</f>
        <v>797.94</v>
      </c>
      <c r="T1009" t="str">
        <f>_xlfn.XLOOKUP(Table4[[#This Row],[CustomerID]],Customers!A:A,Customers!D:D, "Not Found")</f>
        <v>F</v>
      </c>
      <c r="U1009" s="6">
        <f>_xlfn.XLOOKUP(Table4[[#This Row],[CustomerID]],Customers!A:A,Customers!E:E, "Not Found")</f>
        <v>35931</v>
      </c>
      <c r="V1009">
        <f ca="1">DATEDIF(Table4[[#This Row],[CustomerBirthday]], TODAY(), "Y")</f>
        <v>28</v>
      </c>
      <c r="W1009" t="str" cm="1">
        <f t="array" aca="1" ref="W1009" ca="1">_xlfn.IFS(Table4[[#This Row],[Age]]&lt;25, "Under 25",Table4[[#This Row],[Age]]=34, "25-34", Table4[[#This Row],[Age]]&lt;=49, "35-49", Table4[[#This Row],[Age]]&lt;=64, "50-64", Table4[[#This Row],[Age]]&gt;=65, "65+")</f>
        <v>35-49</v>
      </c>
      <c r="X1009" t="str">
        <f>_xlfn.XLOOKUP(Table4[[#This Row],[StoreID]],Stores!A:A,Stores!B:B, "Not found")</f>
        <v>MegaMart New Michele</v>
      </c>
      <c r="Y1009" t="str">
        <f>_xlfn.XLOOKUP(Table4[[#This Row],[StoreID]],Stores!A:A,Stores!C:C, "Not Found")</f>
        <v>New Michele</v>
      </c>
      <c r="Z1009" t="str">
        <f>_xlfn.XLOOKUP(Table4[[#This Row],[StoreID]],Stores!A:A,Stores!D:D, "Not Found")</f>
        <v>West</v>
      </c>
    </row>
    <row r="1010" spans="1:26">
      <c r="A1010" t="s">
        <v>1876</v>
      </c>
      <c r="B1010" s="1">
        <v>45231</v>
      </c>
      <c r="C1010" t="s">
        <v>115</v>
      </c>
      <c r="D1010" t="s">
        <v>820</v>
      </c>
      <c r="E1010" t="s">
        <v>842</v>
      </c>
      <c r="F1010">
        <v>4</v>
      </c>
      <c r="G1010">
        <v>0.1</v>
      </c>
      <c r="H1010" t="s">
        <v>865</v>
      </c>
      <c r="I1010" s="4">
        <f>Table4[[#This Row],[Quantity]]*Table4[[#This Row],[UnitPrice]]</f>
        <v>4788.72</v>
      </c>
      <c r="J1010" s="4">
        <f>Table4[[#This Row],[Gross Revenue]]*(1-Table4[[#This Row],[Discount]])</f>
        <v>4309.848</v>
      </c>
      <c r="K1010" s="4">
        <f>Table4[[#This Row],[Quantity]]*Table4[[#This Row],[CostPrice]]</f>
        <v>2890.96</v>
      </c>
      <c r="L1010" s="4">
        <f>Table4[[#This Row],[Net Revenue]]-Table4[[#This Row],[Total Cost]]</f>
        <v>1418.8879999999999</v>
      </c>
      <c r="M1010" t="str">
        <f>_xlfn.XLOOKUP(Table4[[#This Row],[ProductID]], Products!A:A,Products!B:B, "Not Found")</f>
        <v>Or Smartphone</v>
      </c>
      <c r="N1010" t="str">
        <f>TEXT(Table4[[#This Row],[Date]], "mmm")</f>
        <v>Nov</v>
      </c>
      <c r="O1010" t="str">
        <f>TEXT(Table4[[#This Row],[Date]], "yyyy")</f>
        <v>2023</v>
      </c>
      <c r="P1010" t="str">
        <f>_xlfn.XLOOKUP(Table4[[#This Row],[ProductID]],Products!A:A,Products!C:C, "Not Found")</f>
        <v>Electronics</v>
      </c>
      <c r="Q1010" t="str">
        <f>_xlfn.XLOOKUP(Table4[[#This Row],[ProductID]],Products!A:A,Products!D:D,"Not Found")</f>
        <v>Smartphone</v>
      </c>
      <c r="R1010">
        <f>_xlfn.XLOOKUP(Table4[[#This Row],[ProductID]],Products!A:A,Products!E:E,"Not Found")</f>
        <v>1197.18</v>
      </c>
      <c r="S1010">
        <f>_xlfn.XLOOKUP(Table4[[#This Row],[ProductID]],Products!A:A,Products!F:F, "Not Found")</f>
        <v>722.74</v>
      </c>
      <c r="T1010" t="str">
        <f>_xlfn.XLOOKUP(Table4[[#This Row],[CustomerID]],Customers!A:A,Customers!D:D, "Not Found")</f>
        <v>M</v>
      </c>
      <c r="U1010" s="6">
        <f>_xlfn.XLOOKUP(Table4[[#This Row],[CustomerID]],Customers!A:A,Customers!E:E, "Not Found")</f>
        <v>28630</v>
      </c>
      <c r="V1010">
        <f ca="1">DATEDIF(Table4[[#This Row],[CustomerBirthday]], TODAY(), "Y")</f>
        <v>48</v>
      </c>
      <c r="W1010" t="str" cm="1">
        <f t="array" aca="1" ref="W1010" ca="1">_xlfn.IFS(Table4[[#This Row],[Age]]&lt;25, "Under 25",Table4[[#This Row],[Age]]=34, "25-34", Table4[[#This Row],[Age]]&lt;=49, "35-49", Table4[[#This Row],[Age]]&lt;=64, "50-64", Table4[[#This Row],[Age]]&gt;=65, "65+")</f>
        <v>35-49</v>
      </c>
      <c r="X1010" t="str">
        <f>_xlfn.XLOOKUP(Table4[[#This Row],[StoreID]],Stores!A:A,Stores!B:B, "Not found")</f>
        <v>MegaMart Brianahaven</v>
      </c>
      <c r="Y1010" t="str">
        <f>_xlfn.XLOOKUP(Table4[[#This Row],[StoreID]],Stores!A:A,Stores!C:C, "Not Found")</f>
        <v>Brianahaven</v>
      </c>
      <c r="Z1010" t="str">
        <f>_xlfn.XLOOKUP(Table4[[#This Row],[StoreID]],Stores!A:A,Stores!D:D, "Not Found")</f>
        <v>North</v>
      </c>
    </row>
    <row r="1011" spans="1:26">
      <c r="A1011" t="s">
        <v>1877</v>
      </c>
      <c r="B1011" s="1">
        <v>45421</v>
      </c>
      <c r="C1011" t="s">
        <v>191</v>
      </c>
      <c r="D1011" t="s">
        <v>798</v>
      </c>
      <c r="E1011" t="s">
        <v>839</v>
      </c>
      <c r="F1011">
        <v>3</v>
      </c>
      <c r="G1011">
        <v>0</v>
      </c>
      <c r="H1011" t="s">
        <v>865</v>
      </c>
      <c r="I1011" s="4">
        <f>Table4[[#This Row],[Quantity]]*Table4[[#This Row],[UnitPrice]]</f>
        <v>4504.38</v>
      </c>
      <c r="J1011" s="4">
        <f>Table4[[#This Row],[Gross Revenue]]*(1-Table4[[#This Row],[Discount]])</f>
        <v>4504.38</v>
      </c>
      <c r="K1011" s="4">
        <f>Table4[[#This Row],[Quantity]]*Table4[[#This Row],[CostPrice]]</f>
        <v>3503.19</v>
      </c>
      <c r="L1011" s="4">
        <f>Table4[[#This Row],[Net Revenue]]-Table4[[#This Row],[Total Cost]]</f>
        <v>1001.19</v>
      </c>
      <c r="M1011" t="str">
        <f>_xlfn.XLOOKUP(Table4[[#This Row],[ProductID]], Products!A:A,Products!B:B, "Not Found")</f>
        <v>New Watches</v>
      </c>
      <c r="N1011" t="str">
        <f>TEXT(Table4[[#This Row],[Date]], "mmm")</f>
        <v>May</v>
      </c>
      <c r="O1011" t="str">
        <f>TEXT(Table4[[#This Row],[Date]], "yyyy")</f>
        <v>2024</v>
      </c>
      <c r="P1011" t="str">
        <f>_xlfn.XLOOKUP(Table4[[#This Row],[ProductID]],Products!A:A,Products!C:C, "Not Found")</f>
        <v>Fashion</v>
      </c>
      <c r="Q1011" t="str">
        <f>_xlfn.XLOOKUP(Table4[[#This Row],[ProductID]],Products!A:A,Products!D:D,"Not Found")</f>
        <v>Watches</v>
      </c>
      <c r="R1011">
        <f>_xlfn.XLOOKUP(Table4[[#This Row],[ProductID]],Products!A:A,Products!E:E,"Not Found")</f>
        <v>1501.46</v>
      </c>
      <c r="S1011">
        <f>_xlfn.XLOOKUP(Table4[[#This Row],[ProductID]],Products!A:A,Products!F:F, "Not Found")</f>
        <v>1167.73</v>
      </c>
      <c r="T1011" t="str">
        <f>_xlfn.XLOOKUP(Table4[[#This Row],[CustomerID]],Customers!A:A,Customers!D:D, "Not Found")</f>
        <v>M</v>
      </c>
      <c r="U1011" s="6">
        <f>_xlfn.XLOOKUP(Table4[[#This Row],[CustomerID]],Customers!A:A,Customers!E:E, "Not Found")</f>
        <v>35433</v>
      </c>
      <c r="V1011">
        <f ca="1">DATEDIF(Table4[[#This Row],[CustomerBirthday]], TODAY(), "Y")</f>
        <v>29</v>
      </c>
      <c r="W1011" t="str" cm="1">
        <f t="array" aca="1" ref="W1011" ca="1">_xlfn.IFS(Table4[[#This Row],[Age]]&lt;25, "Under 25",Table4[[#This Row],[Age]]=34, "25-34", Table4[[#This Row],[Age]]&lt;=49, "35-49", Table4[[#This Row],[Age]]&lt;=64, "50-64", Table4[[#This Row],[Age]]&gt;=65, "65+")</f>
        <v>35-49</v>
      </c>
      <c r="X1011" t="str">
        <f>_xlfn.XLOOKUP(Table4[[#This Row],[StoreID]],Stores!A:A,Stores!B:B, "Not found")</f>
        <v>MegaMart New Michele</v>
      </c>
      <c r="Y1011" t="str">
        <f>_xlfn.XLOOKUP(Table4[[#This Row],[StoreID]],Stores!A:A,Stores!C:C, "Not Found")</f>
        <v>New Michele</v>
      </c>
      <c r="Z1011" t="str">
        <f>_xlfn.XLOOKUP(Table4[[#This Row],[StoreID]],Stores!A:A,Stores!D:D, "Not Found")</f>
        <v>West</v>
      </c>
    </row>
    <row r="1012" spans="1:26">
      <c r="A1012" t="s">
        <v>1878</v>
      </c>
      <c r="B1012" s="1">
        <v>45403</v>
      </c>
      <c r="C1012" t="s">
        <v>171</v>
      </c>
      <c r="D1012" t="s">
        <v>711</v>
      </c>
      <c r="E1012" t="s">
        <v>839</v>
      </c>
      <c r="F1012">
        <v>5</v>
      </c>
      <c r="G1012">
        <v>0.15</v>
      </c>
      <c r="H1012" t="s">
        <v>871</v>
      </c>
      <c r="I1012" s="4">
        <f>Table4[[#This Row],[Quantity]]*Table4[[#This Row],[UnitPrice]]</f>
        <v>8368.4500000000007</v>
      </c>
      <c r="J1012" s="4">
        <f>Table4[[#This Row],[Gross Revenue]]*(1-Table4[[#This Row],[Discount]])</f>
        <v>7113.1825000000008</v>
      </c>
      <c r="K1012" s="4">
        <f>Table4[[#This Row],[Quantity]]*Table4[[#This Row],[CostPrice]]</f>
        <v>6616.9000000000005</v>
      </c>
      <c r="L1012" s="4">
        <f>Table4[[#This Row],[Net Revenue]]-Table4[[#This Row],[Total Cost]]</f>
        <v>496.28250000000025</v>
      </c>
      <c r="M1012" t="str">
        <f>_xlfn.XLOOKUP(Table4[[#This Row],[ProductID]], Products!A:A,Products!B:B, "Not Found")</f>
        <v>Like Camera</v>
      </c>
      <c r="N1012" t="str">
        <f>TEXT(Table4[[#This Row],[Date]], "mmm")</f>
        <v>Apr</v>
      </c>
      <c r="O1012" t="str">
        <f>TEXT(Table4[[#This Row],[Date]], "yyyy")</f>
        <v>2024</v>
      </c>
      <c r="P1012" t="str">
        <f>_xlfn.XLOOKUP(Table4[[#This Row],[ProductID]],Products!A:A,Products!C:C, "Not Found")</f>
        <v>Electronics</v>
      </c>
      <c r="Q1012" t="str">
        <f>_xlfn.XLOOKUP(Table4[[#This Row],[ProductID]],Products!A:A,Products!D:D,"Not Found")</f>
        <v>Camera</v>
      </c>
      <c r="R1012">
        <f>_xlfn.XLOOKUP(Table4[[#This Row],[ProductID]],Products!A:A,Products!E:E,"Not Found")</f>
        <v>1673.69</v>
      </c>
      <c r="S1012">
        <f>_xlfn.XLOOKUP(Table4[[#This Row],[ProductID]],Products!A:A,Products!F:F, "Not Found")</f>
        <v>1323.38</v>
      </c>
      <c r="T1012" t="str">
        <f>_xlfn.XLOOKUP(Table4[[#This Row],[CustomerID]],Customers!A:A,Customers!D:D, "Not Found")</f>
        <v>M</v>
      </c>
      <c r="U1012" s="6">
        <f>_xlfn.XLOOKUP(Table4[[#This Row],[CustomerID]],Customers!A:A,Customers!E:E, "Not Found")</f>
        <v>22326</v>
      </c>
      <c r="V1012">
        <f ca="1">DATEDIF(Table4[[#This Row],[CustomerBirthday]], TODAY(), "Y")</f>
        <v>65</v>
      </c>
      <c r="W1012" t="str" cm="1">
        <f t="array" aca="1" ref="W1012" ca="1">_xlfn.IFS(Table4[[#This Row],[Age]]&lt;25, "Under 25",Table4[[#This Row],[Age]]=34, "25-34", Table4[[#This Row],[Age]]&lt;=49, "35-49", Table4[[#This Row],[Age]]&lt;=64, "50-64", Table4[[#This Row],[Age]]&gt;=65, "65+")</f>
        <v>65+</v>
      </c>
      <c r="X1012" t="str">
        <f>_xlfn.XLOOKUP(Table4[[#This Row],[StoreID]],Stores!A:A,Stores!B:B, "Not found")</f>
        <v>MegaMart New Michele</v>
      </c>
      <c r="Y1012" t="str">
        <f>_xlfn.XLOOKUP(Table4[[#This Row],[StoreID]],Stores!A:A,Stores!C:C, "Not Found")</f>
        <v>New Michele</v>
      </c>
      <c r="Z1012" t="str">
        <f>_xlfn.XLOOKUP(Table4[[#This Row],[StoreID]],Stores!A:A,Stores!D:D, "Not Found")</f>
        <v>West</v>
      </c>
    </row>
    <row r="1013" spans="1:26">
      <c r="A1013" t="s">
        <v>1879</v>
      </c>
      <c r="B1013" s="1">
        <v>45343</v>
      </c>
      <c r="C1013" t="s">
        <v>422</v>
      </c>
      <c r="D1013" t="s">
        <v>782</v>
      </c>
      <c r="E1013" t="s">
        <v>831</v>
      </c>
      <c r="F1013">
        <v>2</v>
      </c>
      <c r="G1013">
        <v>0.05</v>
      </c>
      <c r="H1013" t="s">
        <v>865</v>
      </c>
      <c r="I1013" s="4">
        <f>Table4[[#This Row],[Quantity]]*Table4[[#This Row],[UnitPrice]]</f>
        <v>1347.56</v>
      </c>
      <c r="J1013" s="4">
        <f>Table4[[#This Row],[Gross Revenue]]*(1-Table4[[#This Row],[Discount]])</f>
        <v>1280.1819999999998</v>
      </c>
      <c r="K1013" s="4">
        <f>Table4[[#This Row],[Quantity]]*Table4[[#This Row],[CostPrice]]</f>
        <v>726.66</v>
      </c>
      <c r="L1013" s="4">
        <f>Table4[[#This Row],[Net Revenue]]-Table4[[#This Row],[Total Cost]]</f>
        <v>553.52199999999982</v>
      </c>
      <c r="M1013" t="str">
        <f>_xlfn.XLOOKUP(Table4[[#This Row],[ProductID]], Products!A:A,Products!B:B, "Not Found")</f>
        <v>Deal Smartphone</v>
      </c>
      <c r="N1013" t="str">
        <f>TEXT(Table4[[#This Row],[Date]], "mmm")</f>
        <v>Feb</v>
      </c>
      <c r="O1013" t="str">
        <f>TEXT(Table4[[#This Row],[Date]], "yyyy")</f>
        <v>2024</v>
      </c>
      <c r="P1013" t="str">
        <f>_xlfn.XLOOKUP(Table4[[#This Row],[ProductID]],Products!A:A,Products!C:C, "Not Found")</f>
        <v>Electronics</v>
      </c>
      <c r="Q1013" t="str">
        <f>_xlfn.XLOOKUP(Table4[[#This Row],[ProductID]],Products!A:A,Products!D:D,"Not Found")</f>
        <v>Smartphone</v>
      </c>
      <c r="R1013">
        <f>_xlfn.XLOOKUP(Table4[[#This Row],[ProductID]],Products!A:A,Products!E:E,"Not Found")</f>
        <v>673.78</v>
      </c>
      <c r="S1013">
        <f>_xlfn.XLOOKUP(Table4[[#This Row],[ProductID]],Products!A:A,Products!F:F, "Not Found")</f>
        <v>363.33</v>
      </c>
      <c r="T1013" t="str">
        <f>_xlfn.XLOOKUP(Table4[[#This Row],[CustomerID]],Customers!A:A,Customers!D:D, "Not Found")</f>
        <v>M</v>
      </c>
      <c r="U1013" s="6">
        <f>_xlfn.XLOOKUP(Table4[[#This Row],[CustomerID]],Customers!A:A,Customers!E:E, "Not Found")</f>
        <v>28268</v>
      </c>
      <c r="V1013">
        <f ca="1">DATEDIF(Table4[[#This Row],[CustomerBirthday]], TODAY(), "Y")</f>
        <v>49</v>
      </c>
      <c r="W1013" t="str" cm="1">
        <f t="array" aca="1" ref="W1013" ca="1">_xlfn.IFS(Table4[[#This Row],[Age]]&lt;25, "Under 25",Table4[[#This Row],[Age]]=34, "25-34", Table4[[#This Row],[Age]]&lt;=49, "35-49", Table4[[#This Row],[Age]]&lt;=64, "50-64", Table4[[#This Row],[Age]]&gt;=65, "65+")</f>
        <v>35-49</v>
      </c>
      <c r="X1013" t="str">
        <f>_xlfn.XLOOKUP(Table4[[#This Row],[StoreID]],Stores!A:A,Stores!B:B, "Not found")</f>
        <v>MegaMart Jimenezborough</v>
      </c>
      <c r="Y1013" t="str">
        <f>_xlfn.XLOOKUP(Table4[[#This Row],[StoreID]],Stores!A:A,Stores!C:C, "Not Found")</f>
        <v>Jimenezborough</v>
      </c>
      <c r="Z1013" t="str">
        <f>_xlfn.XLOOKUP(Table4[[#This Row],[StoreID]],Stores!A:A,Stores!D:D, "Not Found")</f>
        <v>South</v>
      </c>
    </row>
    <row r="1014" spans="1:26">
      <c r="A1014" t="s">
        <v>1880</v>
      </c>
      <c r="B1014" s="1">
        <v>45341</v>
      </c>
      <c r="C1014" t="s">
        <v>155</v>
      </c>
      <c r="D1014" t="s">
        <v>764</v>
      </c>
      <c r="E1014" t="s">
        <v>831</v>
      </c>
      <c r="F1014">
        <v>1</v>
      </c>
      <c r="G1014">
        <v>0</v>
      </c>
      <c r="H1014" t="s">
        <v>871</v>
      </c>
      <c r="I1014" s="4">
        <f>Table4[[#This Row],[Quantity]]*Table4[[#This Row],[UnitPrice]]</f>
        <v>323.92</v>
      </c>
      <c r="J1014" s="4">
        <f>Table4[[#This Row],[Gross Revenue]]*(1-Table4[[#This Row],[Discount]])</f>
        <v>323.92</v>
      </c>
      <c r="K1014" s="4">
        <f>Table4[[#This Row],[Quantity]]*Table4[[#This Row],[CostPrice]]</f>
        <v>242.98</v>
      </c>
      <c r="L1014" s="4">
        <f>Table4[[#This Row],[Net Revenue]]-Table4[[#This Row],[Total Cost]]</f>
        <v>80.940000000000026</v>
      </c>
      <c r="M1014" t="str">
        <f>_xlfn.XLOOKUP(Table4[[#This Row],[ProductID]], Products!A:A,Products!B:B, "Not Found")</f>
        <v>Simple Accessories</v>
      </c>
      <c r="N1014" t="str">
        <f>TEXT(Table4[[#This Row],[Date]], "mmm")</f>
        <v>Feb</v>
      </c>
      <c r="O1014" t="str">
        <f>TEXT(Table4[[#This Row],[Date]], "yyyy")</f>
        <v>2024</v>
      </c>
      <c r="P1014" t="str">
        <f>_xlfn.XLOOKUP(Table4[[#This Row],[ProductID]],Products!A:A,Products!C:C, "Not Found")</f>
        <v>Fashion</v>
      </c>
      <c r="Q1014" t="str">
        <f>_xlfn.XLOOKUP(Table4[[#This Row],[ProductID]],Products!A:A,Products!D:D,"Not Found")</f>
        <v>Accessories</v>
      </c>
      <c r="R1014">
        <f>_xlfn.XLOOKUP(Table4[[#This Row],[ProductID]],Products!A:A,Products!E:E,"Not Found")</f>
        <v>323.92</v>
      </c>
      <c r="S1014">
        <f>_xlfn.XLOOKUP(Table4[[#This Row],[ProductID]],Products!A:A,Products!F:F, "Not Found")</f>
        <v>242.98</v>
      </c>
      <c r="T1014" t="str">
        <f>_xlfn.XLOOKUP(Table4[[#This Row],[CustomerID]],Customers!A:A,Customers!D:D, "Not Found")</f>
        <v>M</v>
      </c>
      <c r="U1014" s="6">
        <f>_xlfn.XLOOKUP(Table4[[#This Row],[CustomerID]],Customers!A:A,Customers!E:E, "Not Found")</f>
        <v>27339</v>
      </c>
      <c r="V1014">
        <f ca="1">DATEDIF(Table4[[#This Row],[CustomerBirthday]], TODAY(), "Y")</f>
        <v>51</v>
      </c>
      <c r="W1014" t="str" cm="1">
        <f t="array" aca="1" ref="W1014" ca="1">_xlfn.IFS(Table4[[#This Row],[Age]]&lt;25, "Under 25",Table4[[#This Row],[Age]]=34, "25-34", Table4[[#This Row],[Age]]&lt;=49, "35-49", Table4[[#This Row],[Age]]&lt;=64, "50-64", Table4[[#This Row],[Age]]&gt;=65, "65+")</f>
        <v>50-64</v>
      </c>
      <c r="X1014" t="str">
        <f>_xlfn.XLOOKUP(Table4[[#This Row],[StoreID]],Stores!A:A,Stores!B:B, "Not found")</f>
        <v>MegaMart Jimenezborough</v>
      </c>
      <c r="Y1014" t="str">
        <f>_xlfn.XLOOKUP(Table4[[#This Row],[StoreID]],Stores!A:A,Stores!C:C, "Not Found")</f>
        <v>Jimenezborough</v>
      </c>
      <c r="Z1014" t="str">
        <f>_xlfn.XLOOKUP(Table4[[#This Row],[StoreID]],Stores!A:A,Stores!D:D, "Not Found")</f>
        <v>South</v>
      </c>
    </row>
    <row r="1015" spans="1:26">
      <c r="A1015" t="s">
        <v>1881</v>
      </c>
      <c r="B1015" s="1">
        <v>45790</v>
      </c>
      <c r="C1015" t="s">
        <v>570</v>
      </c>
      <c r="D1015" t="s">
        <v>734</v>
      </c>
      <c r="E1015" t="s">
        <v>835</v>
      </c>
      <c r="F1015">
        <v>3</v>
      </c>
      <c r="G1015">
        <v>0</v>
      </c>
      <c r="H1015" t="s">
        <v>865</v>
      </c>
      <c r="I1015" s="4">
        <f>Table4[[#This Row],[Quantity]]*Table4[[#This Row],[UnitPrice]]</f>
        <v>329.34000000000003</v>
      </c>
      <c r="J1015" s="4">
        <f>Table4[[#This Row],[Gross Revenue]]*(1-Table4[[#This Row],[Discount]])</f>
        <v>329.34000000000003</v>
      </c>
      <c r="K1015" s="4">
        <f>Table4[[#This Row],[Quantity]]*Table4[[#This Row],[CostPrice]]</f>
        <v>211.77</v>
      </c>
      <c r="L1015" s="4">
        <f>Table4[[#This Row],[Net Revenue]]-Table4[[#This Row],[Total Cost]]</f>
        <v>117.57000000000002</v>
      </c>
      <c r="M1015" t="str">
        <f>_xlfn.XLOOKUP(Table4[[#This Row],[ProductID]], Products!A:A,Products!B:B, "Not Found")</f>
        <v>Recognize Footwear</v>
      </c>
      <c r="N1015" t="str">
        <f>TEXT(Table4[[#This Row],[Date]], "mmm")</f>
        <v>May</v>
      </c>
      <c r="O1015" t="str">
        <f>TEXT(Table4[[#This Row],[Date]], "yyyy")</f>
        <v>2025</v>
      </c>
      <c r="P1015" t="str">
        <f>_xlfn.XLOOKUP(Table4[[#This Row],[ProductID]],Products!A:A,Products!C:C, "Not Found")</f>
        <v>Fashion</v>
      </c>
      <c r="Q1015" t="str">
        <f>_xlfn.XLOOKUP(Table4[[#This Row],[ProductID]],Products!A:A,Products!D:D,"Not Found")</f>
        <v>Footwear</v>
      </c>
      <c r="R1015">
        <f>_xlfn.XLOOKUP(Table4[[#This Row],[ProductID]],Products!A:A,Products!E:E,"Not Found")</f>
        <v>109.78</v>
      </c>
      <c r="S1015">
        <f>_xlfn.XLOOKUP(Table4[[#This Row],[ProductID]],Products!A:A,Products!F:F, "Not Found")</f>
        <v>70.59</v>
      </c>
      <c r="T1015" t="str">
        <f>_xlfn.XLOOKUP(Table4[[#This Row],[CustomerID]],Customers!A:A,Customers!D:D, "Not Found")</f>
        <v>M</v>
      </c>
      <c r="U1015" s="6">
        <f>_xlfn.XLOOKUP(Table4[[#This Row],[CustomerID]],Customers!A:A,Customers!E:E, "Not Found")</f>
        <v>33160</v>
      </c>
      <c r="V1015">
        <f ca="1">DATEDIF(Table4[[#This Row],[CustomerBirthday]], TODAY(), "Y")</f>
        <v>35</v>
      </c>
      <c r="W1015" t="str" cm="1">
        <f t="array" aca="1" ref="W1015" ca="1">_xlfn.IFS(Table4[[#This Row],[Age]]&lt;25, "Under 25",Table4[[#This Row],[Age]]=34, "25-34", Table4[[#This Row],[Age]]&lt;=49, "35-49", Table4[[#This Row],[Age]]&lt;=64, "50-64", Table4[[#This Row],[Age]]&gt;=65, "65+")</f>
        <v>35-49</v>
      </c>
      <c r="X1015" t="str">
        <f>_xlfn.XLOOKUP(Table4[[#This Row],[StoreID]],Stores!A:A,Stores!B:B, "Not found")</f>
        <v>MegaMart Peckmouth</v>
      </c>
      <c r="Y1015" t="str">
        <f>_xlfn.XLOOKUP(Table4[[#This Row],[StoreID]],Stores!A:A,Stores!C:C, "Not Found")</f>
        <v>Peckmouth</v>
      </c>
      <c r="Z1015" t="str">
        <f>_xlfn.XLOOKUP(Table4[[#This Row],[StoreID]],Stores!A:A,Stores!D:D, "Not Found")</f>
        <v>East</v>
      </c>
    </row>
    <row r="1016" spans="1:26">
      <c r="A1016" t="s">
        <v>1882</v>
      </c>
      <c r="B1016" s="1">
        <v>45828</v>
      </c>
      <c r="C1016" t="s">
        <v>630</v>
      </c>
      <c r="D1016" t="s">
        <v>725</v>
      </c>
      <c r="E1016" t="s">
        <v>831</v>
      </c>
      <c r="F1016">
        <v>3</v>
      </c>
      <c r="G1016">
        <v>0.15</v>
      </c>
      <c r="H1016" t="s">
        <v>868</v>
      </c>
      <c r="I1016" s="4">
        <f>Table4[[#This Row],[Quantity]]*Table4[[#This Row],[UnitPrice]]</f>
        <v>4188.66</v>
      </c>
      <c r="J1016" s="4">
        <f>Table4[[#This Row],[Gross Revenue]]*(1-Table4[[#This Row],[Discount]])</f>
        <v>3560.3609999999999</v>
      </c>
      <c r="K1016" s="4">
        <f>Table4[[#This Row],[Quantity]]*Table4[[#This Row],[CostPrice]]</f>
        <v>3012.27</v>
      </c>
      <c r="L1016" s="4">
        <f>Table4[[#This Row],[Net Revenue]]-Table4[[#This Row],[Total Cost]]</f>
        <v>548.09099999999989</v>
      </c>
      <c r="M1016" t="str">
        <f>_xlfn.XLOOKUP(Table4[[#This Row],[ProductID]], Products!A:A,Products!B:B, "Not Found")</f>
        <v>Knowledge Bags</v>
      </c>
      <c r="N1016" t="str">
        <f>TEXT(Table4[[#This Row],[Date]], "mmm")</f>
        <v>Jun</v>
      </c>
      <c r="O1016" t="str">
        <f>TEXT(Table4[[#This Row],[Date]], "yyyy")</f>
        <v>2025</v>
      </c>
      <c r="P1016" t="str">
        <f>_xlfn.XLOOKUP(Table4[[#This Row],[ProductID]],Products!A:A,Products!C:C, "Not Found")</f>
        <v>Fashion</v>
      </c>
      <c r="Q1016" t="str">
        <f>_xlfn.XLOOKUP(Table4[[#This Row],[ProductID]],Products!A:A,Products!D:D,"Not Found")</f>
        <v>Bags</v>
      </c>
      <c r="R1016">
        <f>_xlfn.XLOOKUP(Table4[[#This Row],[ProductID]],Products!A:A,Products!E:E,"Not Found")</f>
        <v>1396.22</v>
      </c>
      <c r="S1016">
        <f>_xlfn.XLOOKUP(Table4[[#This Row],[ProductID]],Products!A:A,Products!F:F, "Not Found")</f>
        <v>1004.09</v>
      </c>
      <c r="T1016" t="str">
        <f>_xlfn.XLOOKUP(Table4[[#This Row],[CustomerID]],Customers!A:A,Customers!D:D, "Not Found")</f>
        <v>F</v>
      </c>
      <c r="U1016" s="6">
        <f>_xlfn.XLOOKUP(Table4[[#This Row],[CustomerID]],Customers!A:A,Customers!E:E, "Not Found")</f>
        <v>22255</v>
      </c>
      <c r="V1016">
        <f ca="1">DATEDIF(Table4[[#This Row],[CustomerBirthday]], TODAY(), "Y")</f>
        <v>65</v>
      </c>
      <c r="W1016" t="str" cm="1">
        <f t="array" aca="1" ref="W1016" ca="1">_xlfn.IFS(Table4[[#This Row],[Age]]&lt;25, "Under 25",Table4[[#This Row],[Age]]=34, "25-34", Table4[[#This Row],[Age]]&lt;=49, "35-49", Table4[[#This Row],[Age]]&lt;=64, "50-64", Table4[[#This Row],[Age]]&gt;=65, "65+")</f>
        <v>65+</v>
      </c>
      <c r="X1016" t="str">
        <f>_xlfn.XLOOKUP(Table4[[#This Row],[StoreID]],Stores!A:A,Stores!B:B, "Not found")</f>
        <v>MegaMart Jimenezborough</v>
      </c>
      <c r="Y1016" t="str">
        <f>_xlfn.XLOOKUP(Table4[[#This Row],[StoreID]],Stores!A:A,Stores!C:C, "Not Found")</f>
        <v>Jimenezborough</v>
      </c>
      <c r="Z1016" t="str">
        <f>_xlfn.XLOOKUP(Table4[[#This Row],[StoreID]],Stores!A:A,Stores!D:D, "Not Found")</f>
        <v>South</v>
      </c>
    </row>
    <row r="1017" spans="1:26">
      <c r="A1017" t="s">
        <v>1883</v>
      </c>
      <c r="B1017" s="1">
        <v>45480</v>
      </c>
      <c r="C1017" t="s">
        <v>28</v>
      </c>
      <c r="D1017" t="s">
        <v>778</v>
      </c>
      <c r="E1017" t="s">
        <v>839</v>
      </c>
      <c r="F1017">
        <v>2</v>
      </c>
      <c r="G1017">
        <v>0.05</v>
      </c>
      <c r="H1017" t="s">
        <v>871</v>
      </c>
      <c r="I1017" s="4">
        <f>Table4[[#This Row],[Quantity]]*Table4[[#This Row],[UnitPrice]]</f>
        <v>2031.52</v>
      </c>
      <c r="J1017" s="4">
        <f>Table4[[#This Row],[Gross Revenue]]*(1-Table4[[#This Row],[Discount]])</f>
        <v>1929.944</v>
      </c>
      <c r="K1017" s="4">
        <f>Table4[[#This Row],[Quantity]]*Table4[[#This Row],[CostPrice]]</f>
        <v>1168.8</v>
      </c>
      <c r="L1017" s="4">
        <f>Table4[[#This Row],[Net Revenue]]-Table4[[#This Row],[Total Cost]]</f>
        <v>761.14400000000001</v>
      </c>
      <c r="M1017" t="str">
        <f>_xlfn.XLOOKUP(Table4[[#This Row],[ProductID]], Products!A:A,Products!B:B, "Not Found")</f>
        <v>Behavior Dairy</v>
      </c>
      <c r="N1017" t="str">
        <f>TEXT(Table4[[#This Row],[Date]], "mmm")</f>
        <v>Jul</v>
      </c>
      <c r="O1017" t="str">
        <f>TEXT(Table4[[#This Row],[Date]], "yyyy")</f>
        <v>2024</v>
      </c>
      <c r="P1017" t="str">
        <f>_xlfn.XLOOKUP(Table4[[#This Row],[ProductID]],Products!A:A,Products!C:C, "Not Found")</f>
        <v>Groceries</v>
      </c>
      <c r="Q1017" t="str">
        <f>_xlfn.XLOOKUP(Table4[[#This Row],[ProductID]],Products!A:A,Products!D:D,"Not Found")</f>
        <v>Dairy</v>
      </c>
      <c r="R1017">
        <f>_xlfn.XLOOKUP(Table4[[#This Row],[ProductID]],Products!A:A,Products!E:E,"Not Found")</f>
        <v>1015.76</v>
      </c>
      <c r="S1017">
        <f>_xlfn.XLOOKUP(Table4[[#This Row],[ProductID]],Products!A:A,Products!F:F, "Not Found")</f>
        <v>584.4</v>
      </c>
      <c r="T1017" t="str">
        <f>_xlfn.XLOOKUP(Table4[[#This Row],[CustomerID]],Customers!A:A,Customers!D:D, "Not Found")</f>
        <v>M</v>
      </c>
      <c r="U1017" s="6">
        <f>_xlfn.XLOOKUP(Table4[[#This Row],[CustomerID]],Customers!A:A,Customers!E:E, "Not Found")</f>
        <v>31688</v>
      </c>
      <c r="V1017">
        <f ca="1">DATEDIF(Table4[[#This Row],[CustomerBirthday]], TODAY(), "Y")</f>
        <v>39</v>
      </c>
      <c r="W1017" t="str" cm="1">
        <f t="array" aca="1" ref="W1017" ca="1">_xlfn.IFS(Table4[[#This Row],[Age]]&lt;25, "Under 25",Table4[[#This Row],[Age]]=34, "25-34", Table4[[#This Row],[Age]]&lt;=49, "35-49", Table4[[#This Row],[Age]]&lt;=64, "50-64", Table4[[#This Row],[Age]]&gt;=65, "65+")</f>
        <v>35-49</v>
      </c>
      <c r="X1017" t="str">
        <f>_xlfn.XLOOKUP(Table4[[#This Row],[StoreID]],Stores!A:A,Stores!B:B, "Not found")</f>
        <v>MegaMart New Michele</v>
      </c>
      <c r="Y1017" t="str">
        <f>_xlfn.XLOOKUP(Table4[[#This Row],[StoreID]],Stores!A:A,Stores!C:C, "Not Found")</f>
        <v>New Michele</v>
      </c>
      <c r="Z1017" t="str">
        <f>_xlfn.XLOOKUP(Table4[[#This Row],[StoreID]],Stores!A:A,Stores!D:D, "Not Found")</f>
        <v>West</v>
      </c>
    </row>
    <row r="1018" spans="1:26">
      <c r="A1018" t="s">
        <v>1884</v>
      </c>
      <c r="B1018" s="1">
        <v>45243</v>
      </c>
      <c r="C1018" t="s">
        <v>509</v>
      </c>
      <c r="D1018" t="s">
        <v>818</v>
      </c>
      <c r="E1018" t="s">
        <v>846</v>
      </c>
      <c r="F1018">
        <v>3</v>
      </c>
      <c r="G1018">
        <v>0.15</v>
      </c>
      <c r="H1018" t="s">
        <v>871</v>
      </c>
      <c r="I1018" s="4">
        <f>Table4[[#This Row],[Quantity]]*Table4[[#This Row],[UnitPrice]]</f>
        <v>3496.1099999999997</v>
      </c>
      <c r="J1018" s="4">
        <f>Table4[[#This Row],[Gross Revenue]]*(1-Table4[[#This Row],[Discount]])</f>
        <v>2971.6934999999999</v>
      </c>
      <c r="K1018" s="4">
        <f>Table4[[#This Row],[Quantity]]*Table4[[#This Row],[CostPrice]]</f>
        <v>2779.6499999999996</v>
      </c>
      <c r="L1018" s="4">
        <f>Table4[[#This Row],[Net Revenue]]-Table4[[#This Row],[Total Cost]]</f>
        <v>192.04350000000022</v>
      </c>
      <c r="M1018" t="str">
        <f>_xlfn.XLOOKUP(Table4[[#This Row],[ProductID]], Products!A:A,Products!B:B, "Not Found")</f>
        <v>Nature Clothing</v>
      </c>
      <c r="N1018" t="str">
        <f>TEXT(Table4[[#This Row],[Date]], "mmm")</f>
        <v>Nov</v>
      </c>
      <c r="O1018" t="str">
        <f>TEXT(Table4[[#This Row],[Date]], "yyyy")</f>
        <v>2023</v>
      </c>
      <c r="P1018" t="str">
        <f>_xlfn.XLOOKUP(Table4[[#This Row],[ProductID]],Products!A:A,Products!C:C, "Not Found")</f>
        <v>Fashion</v>
      </c>
      <c r="Q1018" t="str">
        <f>_xlfn.XLOOKUP(Table4[[#This Row],[ProductID]],Products!A:A,Products!D:D,"Not Found")</f>
        <v>Clothing</v>
      </c>
      <c r="R1018">
        <f>_xlfn.XLOOKUP(Table4[[#This Row],[ProductID]],Products!A:A,Products!E:E,"Not Found")</f>
        <v>1165.3699999999999</v>
      </c>
      <c r="S1018">
        <f>_xlfn.XLOOKUP(Table4[[#This Row],[ProductID]],Products!A:A,Products!F:F, "Not Found")</f>
        <v>926.55</v>
      </c>
      <c r="T1018" t="str">
        <f>_xlfn.XLOOKUP(Table4[[#This Row],[CustomerID]],Customers!A:A,Customers!D:D, "Not Found")</f>
        <v>F</v>
      </c>
      <c r="U1018" s="6">
        <f>_xlfn.XLOOKUP(Table4[[#This Row],[CustomerID]],Customers!A:A,Customers!E:E, "Not Found")</f>
        <v>26827</v>
      </c>
      <c r="V1018">
        <f ca="1">DATEDIF(Table4[[#This Row],[CustomerBirthday]], TODAY(), "Y")</f>
        <v>53</v>
      </c>
      <c r="W1018" t="str" cm="1">
        <f t="array" aca="1" ref="W1018" ca="1">_xlfn.IFS(Table4[[#This Row],[Age]]&lt;25, "Under 25",Table4[[#This Row],[Age]]=34, "25-34", Table4[[#This Row],[Age]]&lt;=49, "35-49", Table4[[#This Row],[Age]]&lt;=64, "50-64", Table4[[#This Row],[Age]]&gt;=65, "65+")</f>
        <v>50-64</v>
      </c>
      <c r="X1018" t="str">
        <f>_xlfn.XLOOKUP(Table4[[#This Row],[StoreID]],Stores!A:A,Stores!B:B, "Not found")</f>
        <v>MegaMart Johnmouth</v>
      </c>
      <c r="Y1018" t="str">
        <f>_xlfn.XLOOKUP(Table4[[#This Row],[StoreID]],Stores!A:A,Stores!C:C, "Not Found")</f>
        <v>Johnmouth</v>
      </c>
      <c r="Z1018" t="str">
        <f>_xlfn.XLOOKUP(Table4[[#This Row],[StoreID]],Stores!A:A,Stores!D:D, "Not Found")</f>
        <v>East</v>
      </c>
    </row>
    <row r="1019" spans="1:26">
      <c r="A1019" t="s">
        <v>1885</v>
      </c>
      <c r="B1019" s="1">
        <v>45451</v>
      </c>
      <c r="C1019" t="s">
        <v>630</v>
      </c>
      <c r="D1019" t="s">
        <v>790</v>
      </c>
      <c r="E1019" t="s">
        <v>831</v>
      </c>
      <c r="F1019">
        <v>4</v>
      </c>
      <c r="G1019">
        <v>0</v>
      </c>
      <c r="H1019" t="s">
        <v>865</v>
      </c>
      <c r="I1019" s="4">
        <f>Table4[[#This Row],[Quantity]]*Table4[[#This Row],[UnitPrice]]</f>
        <v>1218.8399999999999</v>
      </c>
      <c r="J1019" s="4">
        <f>Table4[[#This Row],[Gross Revenue]]*(1-Table4[[#This Row],[Discount]])</f>
        <v>1218.8399999999999</v>
      </c>
      <c r="K1019" s="4">
        <f>Table4[[#This Row],[Quantity]]*Table4[[#This Row],[CostPrice]]</f>
        <v>656.04</v>
      </c>
      <c r="L1019" s="4">
        <f>Table4[[#This Row],[Net Revenue]]-Table4[[#This Row],[Total Cost]]</f>
        <v>562.79999999999995</v>
      </c>
      <c r="M1019" t="str">
        <f>_xlfn.XLOOKUP(Table4[[#This Row],[ProductID]], Products!A:A,Products!B:B, "Not Found")</f>
        <v>Difficult Vegetables</v>
      </c>
      <c r="N1019" t="str">
        <f>TEXT(Table4[[#This Row],[Date]], "mmm")</f>
        <v>Jun</v>
      </c>
      <c r="O1019" t="str">
        <f>TEXT(Table4[[#This Row],[Date]], "yyyy")</f>
        <v>2024</v>
      </c>
      <c r="P1019" t="str">
        <f>_xlfn.XLOOKUP(Table4[[#This Row],[ProductID]],Products!A:A,Products!C:C, "Not Found")</f>
        <v>Groceries</v>
      </c>
      <c r="Q1019" t="str">
        <f>_xlfn.XLOOKUP(Table4[[#This Row],[ProductID]],Products!A:A,Products!D:D,"Not Found")</f>
        <v>Vegetables</v>
      </c>
      <c r="R1019">
        <f>_xlfn.XLOOKUP(Table4[[#This Row],[ProductID]],Products!A:A,Products!E:E,"Not Found")</f>
        <v>304.70999999999998</v>
      </c>
      <c r="S1019">
        <f>_xlfn.XLOOKUP(Table4[[#This Row],[ProductID]],Products!A:A,Products!F:F, "Not Found")</f>
        <v>164.01</v>
      </c>
      <c r="T1019" t="str">
        <f>_xlfn.XLOOKUP(Table4[[#This Row],[CustomerID]],Customers!A:A,Customers!D:D, "Not Found")</f>
        <v>F</v>
      </c>
      <c r="U1019" s="6">
        <f>_xlfn.XLOOKUP(Table4[[#This Row],[CustomerID]],Customers!A:A,Customers!E:E, "Not Found")</f>
        <v>22255</v>
      </c>
      <c r="V1019">
        <f ca="1">DATEDIF(Table4[[#This Row],[CustomerBirthday]], TODAY(), "Y")</f>
        <v>65</v>
      </c>
      <c r="W1019" t="str" cm="1">
        <f t="array" aca="1" ref="W1019" ca="1">_xlfn.IFS(Table4[[#This Row],[Age]]&lt;25, "Under 25",Table4[[#This Row],[Age]]=34, "25-34", Table4[[#This Row],[Age]]&lt;=49, "35-49", Table4[[#This Row],[Age]]&lt;=64, "50-64", Table4[[#This Row],[Age]]&gt;=65, "65+")</f>
        <v>65+</v>
      </c>
      <c r="X1019" t="str">
        <f>_xlfn.XLOOKUP(Table4[[#This Row],[StoreID]],Stores!A:A,Stores!B:B, "Not found")</f>
        <v>MegaMart Jimenezborough</v>
      </c>
      <c r="Y1019" t="str">
        <f>_xlfn.XLOOKUP(Table4[[#This Row],[StoreID]],Stores!A:A,Stores!C:C, "Not Found")</f>
        <v>Jimenezborough</v>
      </c>
      <c r="Z1019" t="str">
        <f>_xlfn.XLOOKUP(Table4[[#This Row],[StoreID]],Stores!A:A,Stores!D:D, "Not Found")</f>
        <v>South</v>
      </c>
    </row>
    <row r="1020" spans="1:26">
      <c r="A1020" t="s">
        <v>1886</v>
      </c>
      <c r="B1020" s="1">
        <v>45470</v>
      </c>
      <c r="C1020" t="s">
        <v>171</v>
      </c>
      <c r="D1020" t="s">
        <v>804</v>
      </c>
      <c r="E1020" t="s">
        <v>831</v>
      </c>
      <c r="F1020">
        <v>3</v>
      </c>
      <c r="G1020">
        <v>0.05</v>
      </c>
      <c r="H1020" t="s">
        <v>865</v>
      </c>
      <c r="I1020" s="4">
        <f>Table4[[#This Row],[Quantity]]*Table4[[#This Row],[UnitPrice]]</f>
        <v>1622.8200000000002</v>
      </c>
      <c r="J1020" s="4">
        <f>Table4[[#This Row],[Gross Revenue]]*(1-Table4[[#This Row],[Discount]])</f>
        <v>1541.6790000000001</v>
      </c>
      <c r="K1020" s="4">
        <f>Table4[[#This Row],[Quantity]]*Table4[[#This Row],[CostPrice]]</f>
        <v>1194.75</v>
      </c>
      <c r="L1020" s="4">
        <f>Table4[[#This Row],[Net Revenue]]-Table4[[#This Row],[Total Cost]]</f>
        <v>346.92900000000009</v>
      </c>
      <c r="M1020" t="str">
        <f>_xlfn.XLOOKUP(Table4[[#This Row],[ProductID]], Products!A:A,Products!B:B, "Not Found")</f>
        <v>Church Clothing</v>
      </c>
      <c r="N1020" t="str">
        <f>TEXT(Table4[[#This Row],[Date]], "mmm")</f>
        <v>Jun</v>
      </c>
      <c r="O1020" t="str">
        <f>TEXT(Table4[[#This Row],[Date]], "yyyy")</f>
        <v>2024</v>
      </c>
      <c r="P1020" t="str">
        <f>_xlfn.XLOOKUP(Table4[[#This Row],[ProductID]],Products!A:A,Products!C:C, "Not Found")</f>
        <v>Fashion</v>
      </c>
      <c r="Q1020" t="str">
        <f>_xlfn.XLOOKUP(Table4[[#This Row],[ProductID]],Products!A:A,Products!D:D,"Not Found")</f>
        <v>Clothing</v>
      </c>
      <c r="R1020">
        <f>_xlfn.XLOOKUP(Table4[[#This Row],[ProductID]],Products!A:A,Products!E:E,"Not Found")</f>
        <v>540.94000000000005</v>
      </c>
      <c r="S1020">
        <f>_xlfn.XLOOKUP(Table4[[#This Row],[ProductID]],Products!A:A,Products!F:F, "Not Found")</f>
        <v>398.25</v>
      </c>
      <c r="T1020" t="str">
        <f>_xlfn.XLOOKUP(Table4[[#This Row],[CustomerID]],Customers!A:A,Customers!D:D, "Not Found")</f>
        <v>M</v>
      </c>
      <c r="U1020" s="6">
        <f>_xlfn.XLOOKUP(Table4[[#This Row],[CustomerID]],Customers!A:A,Customers!E:E, "Not Found")</f>
        <v>22326</v>
      </c>
      <c r="V1020">
        <f ca="1">DATEDIF(Table4[[#This Row],[CustomerBirthday]], TODAY(), "Y")</f>
        <v>65</v>
      </c>
      <c r="W1020" t="str" cm="1">
        <f t="array" aca="1" ref="W1020" ca="1">_xlfn.IFS(Table4[[#This Row],[Age]]&lt;25, "Under 25",Table4[[#This Row],[Age]]=34, "25-34", Table4[[#This Row],[Age]]&lt;=49, "35-49", Table4[[#This Row],[Age]]&lt;=64, "50-64", Table4[[#This Row],[Age]]&gt;=65, "65+")</f>
        <v>65+</v>
      </c>
      <c r="X1020" t="str">
        <f>_xlfn.XLOOKUP(Table4[[#This Row],[StoreID]],Stores!A:A,Stores!B:B, "Not found")</f>
        <v>MegaMart Jimenezborough</v>
      </c>
      <c r="Y1020" t="str">
        <f>_xlfn.XLOOKUP(Table4[[#This Row],[StoreID]],Stores!A:A,Stores!C:C, "Not Found")</f>
        <v>Jimenezborough</v>
      </c>
      <c r="Z1020" t="str">
        <f>_xlfn.XLOOKUP(Table4[[#This Row],[StoreID]],Stores!A:A,Stores!D:D, "Not Found")</f>
        <v>South</v>
      </c>
    </row>
    <row r="1021" spans="1:26">
      <c r="A1021" t="s">
        <v>1887</v>
      </c>
      <c r="B1021" s="1">
        <v>45890</v>
      </c>
      <c r="C1021" t="s">
        <v>59</v>
      </c>
      <c r="D1021" t="s">
        <v>739</v>
      </c>
      <c r="E1021" t="s">
        <v>842</v>
      </c>
      <c r="F1021">
        <v>1</v>
      </c>
      <c r="G1021">
        <v>0</v>
      </c>
      <c r="H1021" t="s">
        <v>868</v>
      </c>
      <c r="I1021" s="4">
        <f>Table4[[#This Row],[Quantity]]*Table4[[#This Row],[UnitPrice]]</f>
        <v>1194.1199999999999</v>
      </c>
      <c r="J1021" s="4">
        <f>Table4[[#This Row],[Gross Revenue]]*(1-Table4[[#This Row],[Discount]])</f>
        <v>1194.1199999999999</v>
      </c>
      <c r="K1021" s="4">
        <f>Table4[[#This Row],[Quantity]]*Table4[[#This Row],[CostPrice]]</f>
        <v>838.95</v>
      </c>
      <c r="L1021" s="4">
        <f>Table4[[#This Row],[Net Revenue]]-Table4[[#This Row],[Total Cost]]</f>
        <v>355.16999999999985</v>
      </c>
      <c r="M1021" t="str">
        <f>_xlfn.XLOOKUP(Table4[[#This Row],[ProductID]], Products!A:A,Products!B:B, "Not Found")</f>
        <v>Step Smartphone</v>
      </c>
      <c r="N1021" t="str">
        <f>TEXT(Table4[[#This Row],[Date]], "mmm")</f>
        <v>Aug</v>
      </c>
      <c r="O1021" t="str">
        <f>TEXT(Table4[[#This Row],[Date]], "yyyy")</f>
        <v>2025</v>
      </c>
      <c r="P1021" t="str">
        <f>_xlfn.XLOOKUP(Table4[[#This Row],[ProductID]],Products!A:A,Products!C:C, "Not Found")</f>
        <v>Electronics</v>
      </c>
      <c r="Q1021" t="str">
        <f>_xlfn.XLOOKUP(Table4[[#This Row],[ProductID]],Products!A:A,Products!D:D,"Not Found")</f>
        <v>Smartphone</v>
      </c>
      <c r="R1021">
        <f>_xlfn.XLOOKUP(Table4[[#This Row],[ProductID]],Products!A:A,Products!E:E,"Not Found")</f>
        <v>1194.1199999999999</v>
      </c>
      <c r="S1021">
        <f>_xlfn.XLOOKUP(Table4[[#This Row],[ProductID]],Products!A:A,Products!F:F, "Not Found")</f>
        <v>838.95</v>
      </c>
      <c r="T1021" t="str">
        <f>_xlfn.XLOOKUP(Table4[[#This Row],[CustomerID]],Customers!A:A,Customers!D:D, "Not Found")</f>
        <v>M</v>
      </c>
      <c r="U1021" s="6">
        <f>_xlfn.XLOOKUP(Table4[[#This Row],[CustomerID]],Customers!A:A,Customers!E:E, "Not Found")</f>
        <v>27205</v>
      </c>
      <c r="V1021">
        <f ca="1">DATEDIF(Table4[[#This Row],[CustomerBirthday]], TODAY(), "Y")</f>
        <v>52</v>
      </c>
      <c r="W1021" t="str" cm="1">
        <f t="array" aca="1" ref="W1021" ca="1">_xlfn.IFS(Table4[[#This Row],[Age]]&lt;25, "Under 25",Table4[[#This Row],[Age]]=34, "25-34", Table4[[#This Row],[Age]]&lt;=49, "35-49", Table4[[#This Row],[Age]]&lt;=64, "50-64", Table4[[#This Row],[Age]]&gt;=65, "65+")</f>
        <v>50-64</v>
      </c>
      <c r="X1021" t="str">
        <f>_xlfn.XLOOKUP(Table4[[#This Row],[StoreID]],Stores!A:A,Stores!B:B, "Not found")</f>
        <v>MegaMart Brianahaven</v>
      </c>
      <c r="Y1021" t="str">
        <f>_xlfn.XLOOKUP(Table4[[#This Row],[StoreID]],Stores!A:A,Stores!C:C, "Not Found")</f>
        <v>Brianahaven</v>
      </c>
      <c r="Z1021" t="str">
        <f>_xlfn.XLOOKUP(Table4[[#This Row],[StoreID]],Stores!A:A,Stores!D:D, "Not Found")</f>
        <v>North</v>
      </c>
    </row>
    <row r="1022" spans="1:26">
      <c r="A1022" t="s">
        <v>1888</v>
      </c>
      <c r="B1022" s="1">
        <v>45333</v>
      </c>
      <c r="C1022" t="s">
        <v>604</v>
      </c>
      <c r="D1022" t="s">
        <v>728</v>
      </c>
      <c r="E1022" t="s">
        <v>839</v>
      </c>
      <c r="F1022">
        <v>3</v>
      </c>
      <c r="G1022">
        <v>0</v>
      </c>
      <c r="H1022" t="s">
        <v>875</v>
      </c>
      <c r="I1022" s="4">
        <f>Table4[[#This Row],[Quantity]]*Table4[[#This Row],[UnitPrice]]</f>
        <v>954.15000000000009</v>
      </c>
      <c r="J1022" s="4">
        <f>Table4[[#This Row],[Gross Revenue]]*(1-Table4[[#This Row],[Discount]])</f>
        <v>954.15000000000009</v>
      </c>
      <c r="K1022" s="4">
        <f>Table4[[#This Row],[Quantity]]*Table4[[#This Row],[CostPrice]]</f>
        <v>562.02</v>
      </c>
      <c r="L1022" s="4">
        <f>Table4[[#This Row],[Net Revenue]]-Table4[[#This Row],[Total Cost]]</f>
        <v>392.13000000000011</v>
      </c>
      <c r="M1022" t="str">
        <f>_xlfn.XLOOKUP(Table4[[#This Row],[ProductID]], Products!A:A,Products!B:B, "Not Found")</f>
        <v>Company Fruits</v>
      </c>
      <c r="N1022" t="str">
        <f>TEXT(Table4[[#This Row],[Date]], "mmm")</f>
        <v>Feb</v>
      </c>
      <c r="O1022" t="str">
        <f>TEXT(Table4[[#This Row],[Date]], "yyyy")</f>
        <v>2024</v>
      </c>
      <c r="P1022" t="str">
        <f>_xlfn.XLOOKUP(Table4[[#This Row],[ProductID]],Products!A:A,Products!C:C, "Not Found")</f>
        <v>Groceries</v>
      </c>
      <c r="Q1022" t="str">
        <f>_xlfn.XLOOKUP(Table4[[#This Row],[ProductID]],Products!A:A,Products!D:D,"Not Found")</f>
        <v>Fruits</v>
      </c>
      <c r="R1022">
        <f>_xlfn.XLOOKUP(Table4[[#This Row],[ProductID]],Products!A:A,Products!E:E,"Not Found")</f>
        <v>318.05</v>
      </c>
      <c r="S1022">
        <f>_xlfn.XLOOKUP(Table4[[#This Row],[ProductID]],Products!A:A,Products!F:F, "Not Found")</f>
        <v>187.34</v>
      </c>
      <c r="T1022" t="str">
        <f>_xlfn.XLOOKUP(Table4[[#This Row],[CustomerID]],Customers!A:A,Customers!D:D, "Not Found")</f>
        <v>F</v>
      </c>
      <c r="U1022" s="6">
        <f>_xlfn.XLOOKUP(Table4[[#This Row],[CustomerID]],Customers!A:A,Customers!E:E, "Not Found")</f>
        <v>30807</v>
      </c>
      <c r="V1022">
        <f ca="1">DATEDIF(Table4[[#This Row],[CustomerBirthday]], TODAY(), "Y")</f>
        <v>42</v>
      </c>
      <c r="W1022" t="str" cm="1">
        <f t="array" aca="1" ref="W1022" ca="1">_xlfn.IFS(Table4[[#This Row],[Age]]&lt;25, "Under 25",Table4[[#This Row],[Age]]=34, "25-34", Table4[[#This Row],[Age]]&lt;=49, "35-49", Table4[[#This Row],[Age]]&lt;=64, "50-64", Table4[[#This Row],[Age]]&gt;=65, "65+")</f>
        <v>35-49</v>
      </c>
      <c r="X1022" t="str">
        <f>_xlfn.XLOOKUP(Table4[[#This Row],[StoreID]],Stores!A:A,Stores!B:B, "Not found")</f>
        <v>MegaMart New Michele</v>
      </c>
      <c r="Y1022" t="str">
        <f>_xlfn.XLOOKUP(Table4[[#This Row],[StoreID]],Stores!A:A,Stores!C:C, "Not Found")</f>
        <v>New Michele</v>
      </c>
      <c r="Z1022" t="str">
        <f>_xlfn.XLOOKUP(Table4[[#This Row],[StoreID]],Stores!A:A,Stores!D:D, "Not Found")</f>
        <v>West</v>
      </c>
    </row>
    <row r="1023" spans="1:26">
      <c r="A1023" t="s">
        <v>1889</v>
      </c>
      <c r="B1023" s="1">
        <v>45359</v>
      </c>
      <c r="C1023" t="s">
        <v>284</v>
      </c>
      <c r="D1023" t="s">
        <v>778</v>
      </c>
      <c r="E1023" t="s">
        <v>842</v>
      </c>
      <c r="F1023">
        <v>2</v>
      </c>
      <c r="G1023">
        <v>0.15</v>
      </c>
      <c r="H1023" t="s">
        <v>875</v>
      </c>
      <c r="I1023" s="4">
        <f>Table4[[#This Row],[Quantity]]*Table4[[#This Row],[UnitPrice]]</f>
        <v>2031.52</v>
      </c>
      <c r="J1023" s="4">
        <f>Table4[[#This Row],[Gross Revenue]]*(1-Table4[[#This Row],[Discount]])</f>
        <v>1726.7919999999999</v>
      </c>
      <c r="K1023" s="4">
        <f>Table4[[#This Row],[Quantity]]*Table4[[#This Row],[CostPrice]]</f>
        <v>1168.8</v>
      </c>
      <c r="L1023" s="4">
        <f>Table4[[#This Row],[Net Revenue]]-Table4[[#This Row],[Total Cost]]</f>
        <v>557.99199999999996</v>
      </c>
      <c r="M1023" t="str">
        <f>_xlfn.XLOOKUP(Table4[[#This Row],[ProductID]], Products!A:A,Products!B:B, "Not Found")</f>
        <v>Behavior Dairy</v>
      </c>
      <c r="N1023" t="str">
        <f>TEXT(Table4[[#This Row],[Date]], "mmm")</f>
        <v>Mar</v>
      </c>
      <c r="O1023" t="str">
        <f>TEXT(Table4[[#This Row],[Date]], "yyyy")</f>
        <v>2024</v>
      </c>
      <c r="P1023" t="str">
        <f>_xlfn.XLOOKUP(Table4[[#This Row],[ProductID]],Products!A:A,Products!C:C, "Not Found")</f>
        <v>Groceries</v>
      </c>
      <c r="Q1023" t="str">
        <f>_xlfn.XLOOKUP(Table4[[#This Row],[ProductID]],Products!A:A,Products!D:D,"Not Found")</f>
        <v>Dairy</v>
      </c>
      <c r="R1023">
        <f>_xlfn.XLOOKUP(Table4[[#This Row],[ProductID]],Products!A:A,Products!E:E,"Not Found")</f>
        <v>1015.76</v>
      </c>
      <c r="S1023">
        <f>_xlfn.XLOOKUP(Table4[[#This Row],[ProductID]],Products!A:A,Products!F:F, "Not Found")</f>
        <v>584.4</v>
      </c>
      <c r="T1023" t="str">
        <f>_xlfn.XLOOKUP(Table4[[#This Row],[CustomerID]],Customers!A:A,Customers!D:D, "Not Found")</f>
        <v>M</v>
      </c>
      <c r="U1023" s="6">
        <f>_xlfn.XLOOKUP(Table4[[#This Row],[CustomerID]],Customers!A:A,Customers!E:E, "Not Found")</f>
        <v>19984</v>
      </c>
      <c r="V1023">
        <f ca="1">DATEDIF(Table4[[#This Row],[CustomerBirthday]], TODAY(), "Y")</f>
        <v>71</v>
      </c>
      <c r="W1023" t="str" cm="1">
        <f t="array" aca="1" ref="W1023" ca="1">_xlfn.IFS(Table4[[#This Row],[Age]]&lt;25, "Under 25",Table4[[#This Row],[Age]]=34, "25-34", Table4[[#This Row],[Age]]&lt;=49, "35-49", Table4[[#This Row],[Age]]&lt;=64, "50-64", Table4[[#This Row],[Age]]&gt;=65, "65+")</f>
        <v>65+</v>
      </c>
      <c r="X1023" t="str">
        <f>_xlfn.XLOOKUP(Table4[[#This Row],[StoreID]],Stores!A:A,Stores!B:B, "Not found")</f>
        <v>MegaMart Brianahaven</v>
      </c>
      <c r="Y1023" t="str">
        <f>_xlfn.XLOOKUP(Table4[[#This Row],[StoreID]],Stores!A:A,Stores!C:C, "Not Found")</f>
        <v>Brianahaven</v>
      </c>
      <c r="Z1023" t="str">
        <f>_xlfn.XLOOKUP(Table4[[#This Row],[StoreID]],Stores!A:A,Stores!D:D, "Not Found")</f>
        <v>North</v>
      </c>
    </row>
    <row r="1024" spans="1:26">
      <c r="A1024" t="s">
        <v>1890</v>
      </c>
      <c r="B1024" s="1">
        <v>45483</v>
      </c>
      <c r="C1024" t="s">
        <v>306</v>
      </c>
      <c r="D1024" t="s">
        <v>711</v>
      </c>
      <c r="E1024" t="s">
        <v>842</v>
      </c>
      <c r="F1024">
        <v>5</v>
      </c>
      <c r="G1024">
        <v>0</v>
      </c>
      <c r="H1024" t="s">
        <v>871</v>
      </c>
      <c r="I1024" s="4">
        <f>Table4[[#This Row],[Quantity]]*Table4[[#This Row],[UnitPrice]]</f>
        <v>8368.4500000000007</v>
      </c>
      <c r="J1024" s="4">
        <f>Table4[[#This Row],[Gross Revenue]]*(1-Table4[[#This Row],[Discount]])</f>
        <v>8368.4500000000007</v>
      </c>
      <c r="K1024" s="4">
        <f>Table4[[#This Row],[Quantity]]*Table4[[#This Row],[CostPrice]]</f>
        <v>6616.9000000000005</v>
      </c>
      <c r="L1024" s="4">
        <f>Table4[[#This Row],[Net Revenue]]-Table4[[#This Row],[Total Cost]]</f>
        <v>1751.5500000000002</v>
      </c>
      <c r="M1024" t="str">
        <f>_xlfn.XLOOKUP(Table4[[#This Row],[ProductID]], Products!A:A,Products!B:B, "Not Found")</f>
        <v>Like Camera</v>
      </c>
      <c r="N1024" t="str">
        <f>TEXT(Table4[[#This Row],[Date]], "mmm")</f>
        <v>Jul</v>
      </c>
      <c r="O1024" t="str">
        <f>TEXT(Table4[[#This Row],[Date]], "yyyy")</f>
        <v>2024</v>
      </c>
      <c r="P1024" t="str">
        <f>_xlfn.XLOOKUP(Table4[[#This Row],[ProductID]],Products!A:A,Products!C:C, "Not Found")</f>
        <v>Electronics</v>
      </c>
      <c r="Q1024" t="str">
        <f>_xlfn.XLOOKUP(Table4[[#This Row],[ProductID]],Products!A:A,Products!D:D,"Not Found")</f>
        <v>Camera</v>
      </c>
      <c r="R1024">
        <f>_xlfn.XLOOKUP(Table4[[#This Row],[ProductID]],Products!A:A,Products!E:E,"Not Found")</f>
        <v>1673.69</v>
      </c>
      <c r="S1024">
        <f>_xlfn.XLOOKUP(Table4[[#This Row],[ProductID]],Products!A:A,Products!F:F, "Not Found")</f>
        <v>1323.38</v>
      </c>
      <c r="T1024" t="str">
        <f>_xlfn.XLOOKUP(Table4[[#This Row],[CustomerID]],Customers!A:A,Customers!D:D, "Not Found")</f>
        <v>F</v>
      </c>
      <c r="U1024" s="6">
        <f>_xlfn.XLOOKUP(Table4[[#This Row],[CustomerID]],Customers!A:A,Customers!E:E, "Not Found")</f>
        <v>32344</v>
      </c>
      <c r="V1024">
        <f ca="1">DATEDIF(Table4[[#This Row],[CustomerBirthday]], TODAY(), "Y")</f>
        <v>38</v>
      </c>
      <c r="W1024" t="str" cm="1">
        <f t="array" aca="1" ref="W1024" ca="1">_xlfn.IFS(Table4[[#This Row],[Age]]&lt;25, "Under 25",Table4[[#This Row],[Age]]=34, "25-34", Table4[[#This Row],[Age]]&lt;=49, "35-49", Table4[[#This Row],[Age]]&lt;=64, "50-64", Table4[[#This Row],[Age]]&gt;=65, "65+")</f>
        <v>35-49</v>
      </c>
      <c r="X1024" t="str">
        <f>_xlfn.XLOOKUP(Table4[[#This Row],[StoreID]],Stores!A:A,Stores!B:B, "Not found")</f>
        <v>MegaMart Brianahaven</v>
      </c>
      <c r="Y1024" t="str">
        <f>_xlfn.XLOOKUP(Table4[[#This Row],[StoreID]],Stores!A:A,Stores!C:C, "Not Found")</f>
        <v>Brianahaven</v>
      </c>
      <c r="Z1024" t="str">
        <f>_xlfn.XLOOKUP(Table4[[#This Row],[StoreID]],Stores!A:A,Stores!D:D, "Not Found")</f>
        <v>North</v>
      </c>
    </row>
    <row r="1025" spans="1:26">
      <c r="A1025" t="s">
        <v>1891</v>
      </c>
      <c r="B1025" s="1">
        <v>45630</v>
      </c>
      <c r="C1025" t="s">
        <v>198</v>
      </c>
      <c r="D1025" t="s">
        <v>804</v>
      </c>
      <c r="E1025" t="s">
        <v>846</v>
      </c>
      <c r="F1025">
        <v>4</v>
      </c>
      <c r="G1025">
        <v>0</v>
      </c>
      <c r="H1025" t="s">
        <v>875</v>
      </c>
      <c r="I1025" s="4">
        <f>Table4[[#This Row],[Quantity]]*Table4[[#This Row],[UnitPrice]]</f>
        <v>2163.7600000000002</v>
      </c>
      <c r="J1025" s="4">
        <f>Table4[[#This Row],[Gross Revenue]]*(1-Table4[[#This Row],[Discount]])</f>
        <v>2163.7600000000002</v>
      </c>
      <c r="K1025" s="4">
        <f>Table4[[#This Row],[Quantity]]*Table4[[#This Row],[CostPrice]]</f>
        <v>1593</v>
      </c>
      <c r="L1025" s="4">
        <f>Table4[[#This Row],[Net Revenue]]-Table4[[#This Row],[Total Cost]]</f>
        <v>570.76000000000022</v>
      </c>
      <c r="M1025" t="str">
        <f>_xlfn.XLOOKUP(Table4[[#This Row],[ProductID]], Products!A:A,Products!B:B, "Not Found")</f>
        <v>Church Clothing</v>
      </c>
      <c r="N1025" t="str">
        <f>TEXT(Table4[[#This Row],[Date]], "mmm")</f>
        <v>Dec</v>
      </c>
      <c r="O1025" t="str">
        <f>TEXT(Table4[[#This Row],[Date]], "yyyy")</f>
        <v>2024</v>
      </c>
      <c r="P1025" t="str">
        <f>_xlfn.XLOOKUP(Table4[[#This Row],[ProductID]],Products!A:A,Products!C:C, "Not Found")</f>
        <v>Fashion</v>
      </c>
      <c r="Q1025" t="str">
        <f>_xlfn.XLOOKUP(Table4[[#This Row],[ProductID]],Products!A:A,Products!D:D,"Not Found")</f>
        <v>Clothing</v>
      </c>
      <c r="R1025">
        <f>_xlfn.XLOOKUP(Table4[[#This Row],[ProductID]],Products!A:A,Products!E:E,"Not Found")</f>
        <v>540.94000000000005</v>
      </c>
      <c r="S1025">
        <f>_xlfn.XLOOKUP(Table4[[#This Row],[ProductID]],Products!A:A,Products!F:F, "Not Found")</f>
        <v>398.25</v>
      </c>
      <c r="T1025" t="str">
        <f>_xlfn.XLOOKUP(Table4[[#This Row],[CustomerID]],Customers!A:A,Customers!D:D, "Not Found")</f>
        <v>F</v>
      </c>
      <c r="U1025" s="6">
        <f>_xlfn.XLOOKUP(Table4[[#This Row],[CustomerID]],Customers!A:A,Customers!E:E, "Not Found")</f>
        <v>38340</v>
      </c>
      <c r="V1025">
        <f ca="1">DATEDIF(Table4[[#This Row],[CustomerBirthday]], TODAY(), "Y")</f>
        <v>21</v>
      </c>
      <c r="W1025" t="str" cm="1">
        <f t="array" aca="1" ref="W1025" ca="1">_xlfn.IFS(Table4[[#This Row],[Age]]&lt;25, "Under 25",Table4[[#This Row],[Age]]=34, "25-34", Table4[[#This Row],[Age]]&lt;=49, "35-49", Table4[[#This Row],[Age]]&lt;=64, "50-64", Table4[[#This Row],[Age]]&gt;=65, "65+")</f>
        <v>Under 25</v>
      </c>
      <c r="X1025" t="str">
        <f>_xlfn.XLOOKUP(Table4[[#This Row],[StoreID]],Stores!A:A,Stores!B:B, "Not found")</f>
        <v>MegaMart Johnmouth</v>
      </c>
      <c r="Y1025" t="str">
        <f>_xlfn.XLOOKUP(Table4[[#This Row],[StoreID]],Stores!A:A,Stores!C:C, "Not Found")</f>
        <v>Johnmouth</v>
      </c>
      <c r="Z1025" t="str">
        <f>_xlfn.XLOOKUP(Table4[[#This Row],[StoreID]],Stores!A:A,Stores!D:D, "Not Found")</f>
        <v>East</v>
      </c>
    </row>
    <row r="1026" spans="1:26">
      <c r="A1026" t="s">
        <v>1892</v>
      </c>
      <c r="B1026" s="1">
        <v>45287</v>
      </c>
      <c r="C1026" t="s">
        <v>243</v>
      </c>
      <c r="D1026" t="s">
        <v>772</v>
      </c>
      <c r="E1026" t="s">
        <v>846</v>
      </c>
      <c r="F1026">
        <v>3</v>
      </c>
      <c r="G1026">
        <v>0.1</v>
      </c>
      <c r="H1026" t="s">
        <v>868</v>
      </c>
      <c r="I1026" s="4">
        <f>Table4[[#This Row],[Quantity]]*Table4[[#This Row],[UnitPrice]]</f>
        <v>5635.41</v>
      </c>
      <c r="J1026" s="4">
        <f>Table4[[#This Row],[Gross Revenue]]*(1-Table4[[#This Row],[Discount]])</f>
        <v>5071.8689999999997</v>
      </c>
      <c r="K1026" s="4">
        <f>Table4[[#This Row],[Quantity]]*Table4[[#This Row],[CostPrice]]</f>
        <v>3044.73</v>
      </c>
      <c r="L1026" s="4">
        <f>Table4[[#This Row],[Net Revenue]]-Table4[[#This Row],[Total Cost]]</f>
        <v>2027.1389999999997</v>
      </c>
      <c r="M1026" t="str">
        <f>_xlfn.XLOOKUP(Table4[[#This Row],[ProductID]], Products!A:A,Products!B:B, "Not Found")</f>
        <v>And Footwear</v>
      </c>
      <c r="N1026" t="str">
        <f>TEXT(Table4[[#This Row],[Date]], "mmm")</f>
        <v>Dec</v>
      </c>
      <c r="O1026" t="str">
        <f>TEXT(Table4[[#This Row],[Date]], "yyyy")</f>
        <v>2023</v>
      </c>
      <c r="P1026" t="str">
        <f>_xlfn.XLOOKUP(Table4[[#This Row],[ProductID]],Products!A:A,Products!C:C, "Not Found")</f>
        <v>Fashion</v>
      </c>
      <c r="Q1026" t="str">
        <f>_xlfn.XLOOKUP(Table4[[#This Row],[ProductID]],Products!A:A,Products!D:D,"Not Found")</f>
        <v>Footwear</v>
      </c>
      <c r="R1026">
        <f>_xlfn.XLOOKUP(Table4[[#This Row],[ProductID]],Products!A:A,Products!E:E,"Not Found")</f>
        <v>1878.47</v>
      </c>
      <c r="S1026">
        <f>_xlfn.XLOOKUP(Table4[[#This Row],[ProductID]],Products!A:A,Products!F:F, "Not Found")</f>
        <v>1014.91</v>
      </c>
      <c r="T1026" t="str">
        <f>_xlfn.XLOOKUP(Table4[[#This Row],[CustomerID]],Customers!A:A,Customers!D:D, "Not Found")</f>
        <v>F</v>
      </c>
      <c r="U1026" s="6">
        <f>_xlfn.XLOOKUP(Table4[[#This Row],[CustomerID]],Customers!A:A,Customers!E:E, "Not Found")</f>
        <v>26908</v>
      </c>
      <c r="V1026">
        <f ca="1">DATEDIF(Table4[[#This Row],[CustomerBirthday]], TODAY(), "Y")</f>
        <v>52</v>
      </c>
      <c r="W1026" t="str" cm="1">
        <f t="array" aca="1" ref="W1026" ca="1">_xlfn.IFS(Table4[[#This Row],[Age]]&lt;25, "Under 25",Table4[[#This Row],[Age]]=34, "25-34", Table4[[#This Row],[Age]]&lt;=49, "35-49", Table4[[#This Row],[Age]]&lt;=64, "50-64", Table4[[#This Row],[Age]]&gt;=65, "65+")</f>
        <v>50-64</v>
      </c>
      <c r="X1026" t="str">
        <f>_xlfn.XLOOKUP(Table4[[#This Row],[StoreID]],Stores!A:A,Stores!B:B, "Not found")</f>
        <v>MegaMart Johnmouth</v>
      </c>
      <c r="Y1026" t="str">
        <f>_xlfn.XLOOKUP(Table4[[#This Row],[StoreID]],Stores!A:A,Stores!C:C, "Not Found")</f>
        <v>Johnmouth</v>
      </c>
      <c r="Z1026" t="str">
        <f>_xlfn.XLOOKUP(Table4[[#This Row],[StoreID]],Stores!A:A,Stores!D:D, "Not Found")</f>
        <v>East</v>
      </c>
    </row>
    <row r="1027" spans="1:26">
      <c r="A1027" t="s">
        <v>1893</v>
      </c>
      <c r="B1027" s="1">
        <v>45195</v>
      </c>
      <c r="C1027" t="s">
        <v>379</v>
      </c>
      <c r="D1027" t="s">
        <v>814</v>
      </c>
      <c r="E1027" t="s">
        <v>835</v>
      </c>
      <c r="F1027">
        <v>1</v>
      </c>
      <c r="G1027">
        <v>0.1</v>
      </c>
      <c r="H1027" t="s">
        <v>865</v>
      </c>
      <c r="I1027" s="4">
        <f>Table4[[#This Row],[Quantity]]*Table4[[#This Row],[UnitPrice]]</f>
        <v>1286.55</v>
      </c>
      <c r="J1027" s="4">
        <f>Table4[[#This Row],[Gross Revenue]]*(1-Table4[[#This Row],[Discount]])</f>
        <v>1157.895</v>
      </c>
      <c r="K1027" s="4">
        <f>Table4[[#This Row],[Quantity]]*Table4[[#This Row],[CostPrice]]</f>
        <v>797.54</v>
      </c>
      <c r="L1027" s="4">
        <f>Table4[[#This Row],[Net Revenue]]-Table4[[#This Row],[Total Cost]]</f>
        <v>360.35500000000002</v>
      </c>
      <c r="M1027" t="str">
        <f>_xlfn.XLOOKUP(Table4[[#This Row],[ProductID]], Products!A:A,Products!B:B, "Not Found")</f>
        <v>Least Accessories</v>
      </c>
      <c r="N1027" t="str">
        <f>TEXT(Table4[[#This Row],[Date]], "mmm")</f>
        <v>Sep</v>
      </c>
      <c r="O1027" t="str">
        <f>TEXT(Table4[[#This Row],[Date]], "yyyy")</f>
        <v>2023</v>
      </c>
      <c r="P1027" t="str">
        <f>_xlfn.XLOOKUP(Table4[[#This Row],[ProductID]],Products!A:A,Products!C:C, "Not Found")</f>
        <v>Fashion</v>
      </c>
      <c r="Q1027" t="str">
        <f>_xlfn.XLOOKUP(Table4[[#This Row],[ProductID]],Products!A:A,Products!D:D,"Not Found")</f>
        <v>Accessories</v>
      </c>
      <c r="R1027">
        <f>_xlfn.XLOOKUP(Table4[[#This Row],[ProductID]],Products!A:A,Products!E:E,"Not Found")</f>
        <v>1286.55</v>
      </c>
      <c r="S1027">
        <f>_xlfn.XLOOKUP(Table4[[#This Row],[ProductID]],Products!A:A,Products!F:F, "Not Found")</f>
        <v>797.54</v>
      </c>
      <c r="T1027" t="str">
        <f>_xlfn.XLOOKUP(Table4[[#This Row],[CustomerID]],Customers!A:A,Customers!D:D, "Not Found")</f>
        <v>F</v>
      </c>
      <c r="U1027" s="6">
        <f>_xlfn.XLOOKUP(Table4[[#This Row],[CustomerID]],Customers!A:A,Customers!E:E, "Not Found")</f>
        <v>20604</v>
      </c>
      <c r="V1027">
        <f ca="1">DATEDIF(Table4[[#This Row],[CustomerBirthday]], TODAY(), "Y")</f>
        <v>70</v>
      </c>
      <c r="W1027" t="str" cm="1">
        <f t="array" aca="1" ref="W1027" ca="1">_xlfn.IFS(Table4[[#This Row],[Age]]&lt;25, "Under 25",Table4[[#This Row],[Age]]=34, "25-34", Table4[[#This Row],[Age]]&lt;=49, "35-49", Table4[[#This Row],[Age]]&lt;=64, "50-64", Table4[[#This Row],[Age]]&gt;=65, "65+")</f>
        <v>65+</v>
      </c>
      <c r="X1027" t="str">
        <f>_xlfn.XLOOKUP(Table4[[#This Row],[StoreID]],Stores!A:A,Stores!B:B, "Not found")</f>
        <v>MegaMart Peckmouth</v>
      </c>
      <c r="Y1027" t="str">
        <f>_xlfn.XLOOKUP(Table4[[#This Row],[StoreID]],Stores!A:A,Stores!C:C, "Not Found")</f>
        <v>Peckmouth</v>
      </c>
      <c r="Z1027" t="str">
        <f>_xlfn.XLOOKUP(Table4[[#This Row],[StoreID]],Stores!A:A,Stores!D:D, "Not Found")</f>
        <v>East</v>
      </c>
    </row>
    <row r="1028" spans="1:26">
      <c r="A1028" t="s">
        <v>1894</v>
      </c>
      <c r="B1028" s="1">
        <v>45596</v>
      </c>
      <c r="C1028" t="s">
        <v>343</v>
      </c>
      <c r="D1028" t="s">
        <v>806</v>
      </c>
      <c r="E1028" t="s">
        <v>839</v>
      </c>
      <c r="F1028">
        <v>2</v>
      </c>
      <c r="G1028">
        <v>0.1</v>
      </c>
      <c r="H1028" t="s">
        <v>875</v>
      </c>
      <c r="I1028" s="4">
        <f>Table4[[#This Row],[Quantity]]*Table4[[#This Row],[UnitPrice]]</f>
        <v>3491.22</v>
      </c>
      <c r="J1028" s="4">
        <f>Table4[[#This Row],[Gross Revenue]]*(1-Table4[[#This Row],[Discount]])</f>
        <v>3142.098</v>
      </c>
      <c r="K1028" s="4">
        <f>Table4[[#This Row],[Quantity]]*Table4[[#This Row],[CostPrice]]</f>
        <v>2644.88</v>
      </c>
      <c r="L1028" s="4">
        <f>Table4[[#This Row],[Net Revenue]]-Table4[[#This Row],[Total Cost]]</f>
        <v>497.21799999999985</v>
      </c>
      <c r="M1028" t="str">
        <f>_xlfn.XLOOKUP(Table4[[#This Row],[ProductID]], Products!A:A,Products!B:B, "Not Found")</f>
        <v>Piece Headphones</v>
      </c>
      <c r="N1028" t="str">
        <f>TEXT(Table4[[#This Row],[Date]], "mmm")</f>
        <v>Oct</v>
      </c>
      <c r="O1028" t="str">
        <f>TEXT(Table4[[#This Row],[Date]], "yyyy")</f>
        <v>2024</v>
      </c>
      <c r="P1028" t="str">
        <f>_xlfn.XLOOKUP(Table4[[#This Row],[ProductID]],Products!A:A,Products!C:C, "Not Found")</f>
        <v>Electronics</v>
      </c>
      <c r="Q1028" t="str">
        <f>_xlfn.XLOOKUP(Table4[[#This Row],[ProductID]],Products!A:A,Products!D:D,"Not Found")</f>
        <v>Headphones</v>
      </c>
      <c r="R1028">
        <f>_xlfn.XLOOKUP(Table4[[#This Row],[ProductID]],Products!A:A,Products!E:E,"Not Found")</f>
        <v>1745.61</v>
      </c>
      <c r="S1028">
        <f>_xlfn.XLOOKUP(Table4[[#This Row],[ProductID]],Products!A:A,Products!F:F, "Not Found")</f>
        <v>1322.44</v>
      </c>
      <c r="T1028" t="str">
        <f>_xlfn.XLOOKUP(Table4[[#This Row],[CustomerID]],Customers!A:A,Customers!D:D, "Not Found")</f>
        <v>M</v>
      </c>
      <c r="U1028" s="6">
        <f>_xlfn.XLOOKUP(Table4[[#This Row],[CustomerID]],Customers!A:A,Customers!E:E, "Not Found")</f>
        <v>23046</v>
      </c>
      <c r="V1028">
        <f ca="1">DATEDIF(Table4[[#This Row],[CustomerBirthday]], TODAY(), "Y")</f>
        <v>63</v>
      </c>
      <c r="W1028" t="str" cm="1">
        <f t="array" aca="1" ref="W1028" ca="1">_xlfn.IFS(Table4[[#This Row],[Age]]&lt;25, "Under 25",Table4[[#This Row],[Age]]=34, "25-34", Table4[[#This Row],[Age]]&lt;=49, "35-49", Table4[[#This Row],[Age]]&lt;=64, "50-64", Table4[[#This Row],[Age]]&gt;=65, "65+")</f>
        <v>50-64</v>
      </c>
      <c r="X1028" t="str">
        <f>_xlfn.XLOOKUP(Table4[[#This Row],[StoreID]],Stores!A:A,Stores!B:B, "Not found")</f>
        <v>MegaMart New Michele</v>
      </c>
      <c r="Y1028" t="str">
        <f>_xlfn.XLOOKUP(Table4[[#This Row],[StoreID]],Stores!A:A,Stores!C:C, "Not Found")</f>
        <v>New Michele</v>
      </c>
      <c r="Z1028" t="str">
        <f>_xlfn.XLOOKUP(Table4[[#This Row],[StoreID]],Stores!A:A,Stores!D:D, "Not Found")</f>
        <v>West</v>
      </c>
    </row>
    <row r="1029" spans="1:26">
      <c r="A1029" t="s">
        <v>1895</v>
      </c>
      <c r="B1029" s="1">
        <v>45726</v>
      </c>
      <c r="C1029" t="s">
        <v>577</v>
      </c>
      <c r="D1029" t="s">
        <v>715</v>
      </c>
      <c r="E1029" t="s">
        <v>839</v>
      </c>
      <c r="F1029">
        <v>4</v>
      </c>
      <c r="G1029">
        <v>0</v>
      </c>
      <c r="H1029" t="s">
        <v>865</v>
      </c>
      <c r="I1029" s="4">
        <f>Table4[[#This Row],[Quantity]]*Table4[[#This Row],[UnitPrice]]</f>
        <v>3275.04</v>
      </c>
      <c r="J1029" s="4">
        <f>Table4[[#This Row],[Gross Revenue]]*(1-Table4[[#This Row],[Discount]])</f>
        <v>3275.04</v>
      </c>
      <c r="K1029" s="4">
        <f>Table4[[#This Row],[Quantity]]*Table4[[#This Row],[CostPrice]]</f>
        <v>2110.48</v>
      </c>
      <c r="L1029" s="4">
        <f>Table4[[#This Row],[Net Revenue]]-Table4[[#This Row],[Total Cost]]</f>
        <v>1164.56</v>
      </c>
      <c r="M1029" t="str">
        <f>_xlfn.XLOOKUP(Table4[[#This Row],[ProductID]], Products!A:A,Products!B:B, "Not Found")</f>
        <v>Audience Television</v>
      </c>
      <c r="N1029" t="str">
        <f>TEXT(Table4[[#This Row],[Date]], "mmm")</f>
        <v>Mar</v>
      </c>
      <c r="O1029" t="str">
        <f>TEXT(Table4[[#This Row],[Date]], "yyyy")</f>
        <v>2025</v>
      </c>
      <c r="P1029" t="str">
        <f>_xlfn.XLOOKUP(Table4[[#This Row],[ProductID]],Products!A:A,Products!C:C, "Not Found")</f>
        <v>Electronics</v>
      </c>
      <c r="Q1029" t="str">
        <f>_xlfn.XLOOKUP(Table4[[#This Row],[ProductID]],Products!A:A,Products!D:D,"Not Found")</f>
        <v>Television</v>
      </c>
      <c r="R1029">
        <f>_xlfn.XLOOKUP(Table4[[#This Row],[ProductID]],Products!A:A,Products!E:E,"Not Found")</f>
        <v>818.76</v>
      </c>
      <c r="S1029">
        <f>_xlfn.XLOOKUP(Table4[[#This Row],[ProductID]],Products!A:A,Products!F:F, "Not Found")</f>
        <v>527.62</v>
      </c>
      <c r="T1029" t="str">
        <f>_xlfn.XLOOKUP(Table4[[#This Row],[CustomerID]],Customers!A:A,Customers!D:D, "Not Found")</f>
        <v>M</v>
      </c>
      <c r="U1029" s="6">
        <f>_xlfn.XLOOKUP(Table4[[#This Row],[CustomerID]],Customers!A:A,Customers!E:E, "Not Found")</f>
        <v>23030</v>
      </c>
      <c r="V1029">
        <f ca="1">DATEDIF(Table4[[#This Row],[CustomerBirthday]], TODAY(), "Y")</f>
        <v>63</v>
      </c>
      <c r="W1029" t="str" cm="1">
        <f t="array" aca="1" ref="W1029" ca="1">_xlfn.IFS(Table4[[#This Row],[Age]]&lt;25, "Under 25",Table4[[#This Row],[Age]]=34, "25-34", Table4[[#This Row],[Age]]&lt;=49, "35-49", Table4[[#This Row],[Age]]&lt;=64, "50-64", Table4[[#This Row],[Age]]&gt;=65, "65+")</f>
        <v>50-64</v>
      </c>
      <c r="X1029" t="str">
        <f>_xlfn.XLOOKUP(Table4[[#This Row],[StoreID]],Stores!A:A,Stores!B:B, "Not found")</f>
        <v>MegaMart New Michele</v>
      </c>
      <c r="Y1029" t="str">
        <f>_xlfn.XLOOKUP(Table4[[#This Row],[StoreID]],Stores!A:A,Stores!C:C, "Not Found")</f>
        <v>New Michele</v>
      </c>
      <c r="Z1029" t="str">
        <f>_xlfn.XLOOKUP(Table4[[#This Row],[StoreID]],Stores!A:A,Stores!D:D, "Not Found")</f>
        <v>West</v>
      </c>
    </row>
    <row r="1030" spans="1:26">
      <c r="A1030" t="s">
        <v>1896</v>
      </c>
      <c r="B1030" s="1">
        <v>45342</v>
      </c>
      <c r="C1030" t="s">
        <v>224</v>
      </c>
      <c r="D1030" t="s">
        <v>788</v>
      </c>
      <c r="E1030" t="s">
        <v>835</v>
      </c>
      <c r="F1030">
        <v>3</v>
      </c>
      <c r="G1030">
        <v>0.15</v>
      </c>
      <c r="H1030" t="s">
        <v>871</v>
      </c>
      <c r="I1030" s="4">
        <f>Table4[[#This Row],[Quantity]]*Table4[[#This Row],[UnitPrice]]</f>
        <v>3287.16</v>
      </c>
      <c r="J1030" s="4">
        <f>Table4[[#This Row],[Gross Revenue]]*(1-Table4[[#This Row],[Discount]])</f>
        <v>2794.0859999999998</v>
      </c>
      <c r="K1030" s="4">
        <f>Table4[[#This Row],[Quantity]]*Table4[[#This Row],[CostPrice]]</f>
        <v>2466.6000000000004</v>
      </c>
      <c r="L1030" s="4">
        <f>Table4[[#This Row],[Net Revenue]]-Table4[[#This Row],[Total Cost]]</f>
        <v>327.48599999999942</v>
      </c>
      <c r="M1030" t="str">
        <f>_xlfn.XLOOKUP(Table4[[#This Row],[ProductID]], Products!A:A,Products!B:B, "Not Found")</f>
        <v>Foot Snacks</v>
      </c>
      <c r="N1030" t="str">
        <f>TEXT(Table4[[#This Row],[Date]], "mmm")</f>
        <v>Feb</v>
      </c>
      <c r="O1030" t="str">
        <f>TEXT(Table4[[#This Row],[Date]], "yyyy")</f>
        <v>2024</v>
      </c>
      <c r="P1030" t="str">
        <f>_xlfn.XLOOKUP(Table4[[#This Row],[ProductID]],Products!A:A,Products!C:C, "Not Found")</f>
        <v>Groceries</v>
      </c>
      <c r="Q1030" t="str">
        <f>_xlfn.XLOOKUP(Table4[[#This Row],[ProductID]],Products!A:A,Products!D:D,"Not Found")</f>
        <v>Snacks</v>
      </c>
      <c r="R1030">
        <f>_xlfn.XLOOKUP(Table4[[#This Row],[ProductID]],Products!A:A,Products!E:E,"Not Found")</f>
        <v>1095.72</v>
      </c>
      <c r="S1030">
        <f>_xlfn.XLOOKUP(Table4[[#This Row],[ProductID]],Products!A:A,Products!F:F, "Not Found")</f>
        <v>822.2</v>
      </c>
      <c r="T1030" t="str">
        <f>_xlfn.XLOOKUP(Table4[[#This Row],[CustomerID]],Customers!A:A,Customers!D:D, "Not Found")</f>
        <v>M</v>
      </c>
      <c r="U1030" s="6">
        <f>_xlfn.XLOOKUP(Table4[[#This Row],[CustomerID]],Customers!A:A,Customers!E:E, "Not Found")</f>
        <v>38555</v>
      </c>
      <c r="V1030">
        <f ca="1">DATEDIF(Table4[[#This Row],[CustomerBirthday]], TODAY(), "Y")</f>
        <v>21</v>
      </c>
      <c r="W1030" t="str" cm="1">
        <f t="array" aca="1" ref="W1030" ca="1">_xlfn.IFS(Table4[[#This Row],[Age]]&lt;25, "Under 25",Table4[[#This Row],[Age]]=34, "25-34", Table4[[#This Row],[Age]]&lt;=49, "35-49", Table4[[#This Row],[Age]]&lt;=64, "50-64", Table4[[#This Row],[Age]]&gt;=65, "65+")</f>
        <v>Under 25</v>
      </c>
      <c r="X1030" t="str">
        <f>_xlfn.XLOOKUP(Table4[[#This Row],[StoreID]],Stores!A:A,Stores!B:B, "Not found")</f>
        <v>MegaMart Peckmouth</v>
      </c>
      <c r="Y1030" t="str">
        <f>_xlfn.XLOOKUP(Table4[[#This Row],[StoreID]],Stores!A:A,Stores!C:C, "Not Found")</f>
        <v>Peckmouth</v>
      </c>
      <c r="Z1030" t="str">
        <f>_xlfn.XLOOKUP(Table4[[#This Row],[StoreID]],Stores!A:A,Stores!D:D, "Not Found")</f>
        <v>East</v>
      </c>
    </row>
    <row r="1031" spans="1:26">
      <c r="A1031" t="s">
        <v>1897</v>
      </c>
      <c r="B1031" s="1">
        <v>45270</v>
      </c>
      <c r="C1031" t="s">
        <v>93</v>
      </c>
      <c r="D1031" t="s">
        <v>711</v>
      </c>
      <c r="E1031" t="s">
        <v>842</v>
      </c>
      <c r="F1031">
        <v>5</v>
      </c>
      <c r="G1031">
        <v>0.05</v>
      </c>
      <c r="H1031" t="s">
        <v>868</v>
      </c>
      <c r="I1031" s="4">
        <f>Table4[[#This Row],[Quantity]]*Table4[[#This Row],[UnitPrice]]</f>
        <v>8368.4500000000007</v>
      </c>
      <c r="J1031" s="4">
        <f>Table4[[#This Row],[Gross Revenue]]*(1-Table4[[#This Row],[Discount]])</f>
        <v>7950.0275000000001</v>
      </c>
      <c r="K1031" s="4">
        <f>Table4[[#This Row],[Quantity]]*Table4[[#This Row],[CostPrice]]</f>
        <v>6616.9000000000005</v>
      </c>
      <c r="L1031" s="4">
        <f>Table4[[#This Row],[Net Revenue]]-Table4[[#This Row],[Total Cost]]</f>
        <v>1333.1274999999996</v>
      </c>
      <c r="M1031" t="str">
        <f>_xlfn.XLOOKUP(Table4[[#This Row],[ProductID]], Products!A:A,Products!B:B, "Not Found")</f>
        <v>Like Camera</v>
      </c>
      <c r="N1031" t="str">
        <f>TEXT(Table4[[#This Row],[Date]], "mmm")</f>
        <v>Dec</v>
      </c>
      <c r="O1031" t="str">
        <f>TEXT(Table4[[#This Row],[Date]], "yyyy")</f>
        <v>2023</v>
      </c>
      <c r="P1031" t="str">
        <f>_xlfn.XLOOKUP(Table4[[#This Row],[ProductID]],Products!A:A,Products!C:C, "Not Found")</f>
        <v>Electronics</v>
      </c>
      <c r="Q1031" t="str">
        <f>_xlfn.XLOOKUP(Table4[[#This Row],[ProductID]],Products!A:A,Products!D:D,"Not Found")</f>
        <v>Camera</v>
      </c>
      <c r="R1031">
        <f>_xlfn.XLOOKUP(Table4[[#This Row],[ProductID]],Products!A:A,Products!E:E,"Not Found")</f>
        <v>1673.69</v>
      </c>
      <c r="S1031">
        <f>_xlfn.XLOOKUP(Table4[[#This Row],[ProductID]],Products!A:A,Products!F:F, "Not Found")</f>
        <v>1323.38</v>
      </c>
      <c r="T1031" t="str">
        <f>_xlfn.XLOOKUP(Table4[[#This Row],[CustomerID]],Customers!A:A,Customers!D:D, "Not Found")</f>
        <v>F</v>
      </c>
      <c r="U1031" s="6">
        <f>_xlfn.XLOOKUP(Table4[[#This Row],[CustomerID]],Customers!A:A,Customers!E:E, "Not Found")</f>
        <v>26428</v>
      </c>
      <c r="V1031">
        <f ca="1">DATEDIF(Table4[[#This Row],[CustomerBirthday]], TODAY(), "Y")</f>
        <v>54</v>
      </c>
      <c r="W1031" t="str" cm="1">
        <f t="array" aca="1" ref="W1031" ca="1">_xlfn.IFS(Table4[[#This Row],[Age]]&lt;25, "Under 25",Table4[[#This Row],[Age]]=34, "25-34", Table4[[#This Row],[Age]]&lt;=49, "35-49", Table4[[#This Row],[Age]]&lt;=64, "50-64", Table4[[#This Row],[Age]]&gt;=65, "65+")</f>
        <v>50-64</v>
      </c>
      <c r="X1031" t="str">
        <f>_xlfn.XLOOKUP(Table4[[#This Row],[StoreID]],Stores!A:A,Stores!B:B, "Not found")</f>
        <v>MegaMart Brianahaven</v>
      </c>
      <c r="Y1031" t="str">
        <f>_xlfn.XLOOKUP(Table4[[#This Row],[StoreID]],Stores!A:A,Stores!C:C, "Not Found")</f>
        <v>Brianahaven</v>
      </c>
      <c r="Z1031" t="str">
        <f>_xlfn.XLOOKUP(Table4[[#This Row],[StoreID]],Stores!A:A,Stores!D:D, "Not Found")</f>
        <v>North</v>
      </c>
    </row>
    <row r="1032" spans="1:26">
      <c r="A1032" t="s">
        <v>1898</v>
      </c>
      <c r="B1032" s="1">
        <v>45378</v>
      </c>
      <c r="C1032" t="s">
        <v>238</v>
      </c>
      <c r="D1032" t="s">
        <v>800</v>
      </c>
      <c r="E1032" t="s">
        <v>846</v>
      </c>
      <c r="F1032">
        <v>2</v>
      </c>
      <c r="G1032">
        <v>0.15</v>
      </c>
      <c r="H1032" t="s">
        <v>865</v>
      </c>
      <c r="I1032" s="4">
        <f>Table4[[#This Row],[Quantity]]*Table4[[#This Row],[UnitPrice]]</f>
        <v>3905.3</v>
      </c>
      <c r="J1032" s="4">
        <f>Table4[[#This Row],[Gross Revenue]]*(1-Table4[[#This Row],[Discount]])</f>
        <v>3319.5050000000001</v>
      </c>
      <c r="K1032" s="4">
        <f>Table4[[#This Row],[Quantity]]*Table4[[#This Row],[CostPrice]]</f>
        <v>2902.54</v>
      </c>
      <c r="L1032" s="4">
        <f>Table4[[#This Row],[Net Revenue]]-Table4[[#This Row],[Total Cost]]</f>
        <v>416.96500000000015</v>
      </c>
      <c r="M1032" t="str">
        <f>_xlfn.XLOOKUP(Table4[[#This Row],[ProductID]], Products!A:A,Products!B:B, "Not Found")</f>
        <v>Book Television</v>
      </c>
      <c r="N1032" t="str">
        <f>TEXT(Table4[[#This Row],[Date]], "mmm")</f>
        <v>Mar</v>
      </c>
      <c r="O1032" t="str">
        <f>TEXT(Table4[[#This Row],[Date]], "yyyy")</f>
        <v>2024</v>
      </c>
      <c r="P1032" t="str">
        <f>_xlfn.XLOOKUP(Table4[[#This Row],[ProductID]],Products!A:A,Products!C:C, "Not Found")</f>
        <v>Electronics</v>
      </c>
      <c r="Q1032" t="str">
        <f>_xlfn.XLOOKUP(Table4[[#This Row],[ProductID]],Products!A:A,Products!D:D,"Not Found")</f>
        <v>Television</v>
      </c>
      <c r="R1032">
        <f>_xlfn.XLOOKUP(Table4[[#This Row],[ProductID]],Products!A:A,Products!E:E,"Not Found")</f>
        <v>1952.65</v>
      </c>
      <c r="S1032">
        <f>_xlfn.XLOOKUP(Table4[[#This Row],[ProductID]],Products!A:A,Products!F:F, "Not Found")</f>
        <v>1451.27</v>
      </c>
      <c r="T1032" t="str">
        <f>_xlfn.XLOOKUP(Table4[[#This Row],[CustomerID]],Customers!A:A,Customers!D:D, "Not Found")</f>
        <v>M</v>
      </c>
      <c r="U1032" s="6">
        <f>_xlfn.XLOOKUP(Table4[[#This Row],[CustomerID]],Customers!A:A,Customers!E:E, "Not Found")</f>
        <v>36698</v>
      </c>
      <c r="V1032">
        <f ca="1">DATEDIF(Table4[[#This Row],[CustomerBirthday]], TODAY(), "Y")</f>
        <v>26</v>
      </c>
      <c r="W1032" t="str" cm="1">
        <f t="array" aca="1" ref="W1032" ca="1">_xlfn.IFS(Table4[[#This Row],[Age]]&lt;25, "Under 25",Table4[[#This Row],[Age]]=34, "25-34", Table4[[#This Row],[Age]]&lt;=49, "35-49", Table4[[#This Row],[Age]]&lt;=64, "50-64", Table4[[#This Row],[Age]]&gt;=65, "65+")</f>
        <v>35-49</v>
      </c>
      <c r="X1032" t="str">
        <f>_xlfn.XLOOKUP(Table4[[#This Row],[StoreID]],Stores!A:A,Stores!B:B, "Not found")</f>
        <v>MegaMart Johnmouth</v>
      </c>
      <c r="Y1032" t="str">
        <f>_xlfn.XLOOKUP(Table4[[#This Row],[StoreID]],Stores!A:A,Stores!C:C, "Not Found")</f>
        <v>Johnmouth</v>
      </c>
      <c r="Z1032" t="str">
        <f>_xlfn.XLOOKUP(Table4[[#This Row],[StoreID]],Stores!A:A,Stores!D:D, "Not Found")</f>
        <v>East</v>
      </c>
    </row>
    <row r="1033" spans="1:26">
      <c r="A1033" t="s">
        <v>1899</v>
      </c>
      <c r="B1033" s="1">
        <v>45453</v>
      </c>
      <c r="C1033" t="s">
        <v>556</v>
      </c>
      <c r="D1033" t="s">
        <v>761</v>
      </c>
      <c r="E1033" t="s">
        <v>839</v>
      </c>
      <c r="F1033">
        <v>4</v>
      </c>
      <c r="G1033">
        <v>0.05</v>
      </c>
      <c r="H1033" t="s">
        <v>871</v>
      </c>
      <c r="I1033" s="4">
        <f>Table4[[#This Row],[Quantity]]*Table4[[#This Row],[UnitPrice]]</f>
        <v>7051.68</v>
      </c>
      <c r="J1033" s="4">
        <f>Table4[[#This Row],[Gross Revenue]]*(1-Table4[[#This Row],[Discount]])</f>
        <v>6699.0959999999995</v>
      </c>
      <c r="K1033" s="4">
        <f>Table4[[#This Row],[Quantity]]*Table4[[#This Row],[CostPrice]]</f>
        <v>5385.92</v>
      </c>
      <c r="L1033" s="4">
        <f>Table4[[#This Row],[Net Revenue]]-Table4[[#This Row],[Total Cost]]</f>
        <v>1313.1759999999995</v>
      </c>
      <c r="M1033" t="str">
        <f>_xlfn.XLOOKUP(Table4[[#This Row],[ProductID]], Products!A:A,Products!B:B, "Not Found")</f>
        <v>Traditional Laptop</v>
      </c>
      <c r="N1033" t="str">
        <f>TEXT(Table4[[#This Row],[Date]], "mmm")</f>
        <v>Jun</v>
      </c>
      <c r="O1033" t="str">
        <f>TEXT(Table4[[#This Row],[Date]], "yyyy")</f>
        <v>2024</v>
      </c>
      <c r="P1033" t="str">
        <f>_xlfn.XLOOKUP(Table4[[#This Row],[ProductID]],Products!A:A,Products!C:C, "Not Found")</f>
        <v>Electronics</v>
      </c>
      <c r="Q1033" t="str">
        <f>_xlfn.XLOOKUP(Table4[[#This Row],[ProductID]],Products!A:A,Products!D:D,"Not Found")</f>
        <v>Laptop</v>
      </c>
      <c r="R1033">
        <f>_xlfn.XLOOKUP(Table4[[#This Row],[ProductID]],Products!A:A,Products!E:E,"Not Found")</f>
        <v>1762.92</v>
      </c>
      <c r="S1033">
        <f>_xlfn.XLOOKUP(Table4[[#This Row],[ProductID]],Products!A:A,Products!F:F, "Not Found")</f>
        <v>1346.48</v>
      </c>
      <c r="T1033" t="str">
        <f>_xlfn.XLOOKUP(Table4[[#This Row],[CustomerID]],Customers!A:A,Customers!D:D, "Not Found")</f>
        <v>M</v>
      </c>
      <c r="U1033" s="6">
        <f>_xlfn.XLOOKUP(Table4[[#This Row],[CustomerID]],Customers!A:A,Customers!E:E, "Not Found")</f>
        <v>24005</v>
      </c>
      <c r="V1033">
        <f ca="1">DATEDIF(Table4[[#This Row],[CustomerBirthday]], TODAY(), "Y")</f>
        <v>60</v>
      </c>
      <c r="W1033" t="str" cm="1">
        <f t="array" aca="1" ref="W1033" ca="1">_xlfn.IFS(Table4[[#This Row],[Age]]&lt;25, "Under 25",Table4[[#This Row],[Age]]=34, "25-34", Table4[[#This Row],[Age]]&lt;=49, "35-49", Table4[[#This Row],[Age]]&lt;=64, "50-64", Table4[[#This Row],[Age]]&gt;=65, "65+")</f>
        <v>50-64</v>
      </c>
      <c r="X1033" t="str">
        <f>_xlfn.XLOOKUP(Table4[[#This Row],[StoreID]],Stores!A:A,Stores!B:B, "Not found")</f>
        <v>MegaMart New Michele</v>
      </c>
      <c r="Y1033" t="str">
        <f>_xlfn.XLOOKUP(Table4[[#This Row],[StoreID]],Stores!A:A,Stores!C:C, "Not Found")</f>
        <v>New Michele</v>
      </c>
      <c r="Z1033" t="str">
        <f>_xlfn.XLOOKUP(Table4[[#This Row],[StoreID]],Stores!A:A,Stores!D:D, "Not Found")</f>
        <v>West</v>
      </c>
    </row>
    <row r="1034" spans="1:26">
      <c r="A1034" t="s">
        <v>1900</v>
      </c>
      <c r="B1034" s="1">
        <v>45671</v>
      </c>
      <c r="C1034" t="s">
        <v>599</v>
      </c>
      <c r="D1034" t="s">
        <v>780</v>
      </c>
      <c r="E1034" t="s">
        <v>835</v>
      </c>
      <c r="F1034">
        <v>5</v>
      </c>
      <c r="G1034">
        <v>0.05</v>
      </c>
      <c r="H1034" t="s">
        <v>871</v>
      </c>
      <c r="I1034" s="4">
        <f>Table4[[#This Row],[Quantity]]*Table4[[#This Row],[UnitPrice]]</f>
        <v>6361.15</v>
      </c>
      <c r="J1034" s="4">
        <f>Table4[[#This Row],[Gross Revenue]]*(1-Table4[[#This Row],[Discount]])</f>
        <v>6043.0924999999997</v>
      </c>
      <c r="K1034" s="4">
        <f>Table4[[#This Row],[Quantity]]*Table4[[#This Row],[CostPrice]]</f>
        <v>4763.25</v>
      </c>
      <c r="L1034" s="4">
        <f>Table4[[#This Row],[Net Revenue]]-Table4[[#This Row],[Total Cost]]</f>
        <v>1279.8424999999997</v>
      </c>
      <c r="M1034" t="str">
        <f>_xlfn.XLOOKUP(Table4[[#This Row],[ProductID]], Products!A:A,Products!B:B, "Not Found")</f>
        <v>Hospital Smartphone</v>
      </c>
      <c r="N1034" t="str">
        <f>TEXT(Table4[[#This Row],[Date]], "mmm")</f>
        <v>Jan</v>
      </c>
      <c r="O1034" t="str">
        <f>TEXT(Table4[[#This Row],[Date]], "yyyy")</f>
        <v>2025</v>
      </c>
      <c r="P1034" t="str">
        <f>_xlfn.XLOOKUP(Table4[[#This Row],[ProductID]],Products!A:A,Products!C:C, "Not Found")</f>
        <v>Electronics</v>
      </c>
      <c r="Q1034" t="str">
        <f>_xlfn.XLOOKUP(Table4[[#This Row],[ProductID]],Products!A:A,Products!D:D,"Not Found")</f>
        <v>Smartphone</v>
      </c>
      <c r="R1034">
        <f>_xlfn.XLOOKUP(Table4[[#This Row],[ProductID]],Products!A:A,Products!E:E,"Not Found")</f>
        <v>1272.23</v>
      </c>
      <c r="S1034">
        <f>_xlfn.XLOOKUP(Table4[[#This Row],[ProductID]],Products!A:A,Products!F:F, "Not Found")</f>
        <v>952.65</v>
      </c>
      <c r="T1034" t="str">
        <f>_xlfn.XLOOKUP(Table4[[#This Row],[CustomerID]],Customers!A:A,Customers!D:D, "Not Found")</f>
        <v>M</v>
      </c>
      <c r="U1034" s="6">
        <f>_xlfn.XLOOKUP(Table4[[#This Row],[CustomerID]],Customers!A:A,Customers!E:E, "Not Found")</f>
        <v>25414</v>
      </c>
      <c r="V1034">
        <f ca="1">DATEDIF(Table4[[#This Row],[CustomerBirthday]], TODAY(), "Y")</f>
        <v>56</v>
      </c>
      <c r="W1034" t="str" cm="1">
        <f t="array" aca="1" ref="W1034" ca="1">_xlfn.IFS(Table4[[#This Row],[Age]]&lt;25, "Under 25",Table4[[#This Row],[Age]]=34, "25-34", Table4[[#This Row],[Age]]&lt;=49, "35-49", Table4[[#This Row],[Age]]&lt;=64, "50-64", Table4[[#This Row],[Age]]&gt;=65, "65+")</f>
        <v>50-64</v>
      </c>
      <c r="X1034" t="str">
        <f>_xlfn.XLOOKUP(Table4[[#This Row],[StoreID]],Stores!A:A,Stores!B:B, "Not found")</f>
        <v>MegaMart Peckmouth</v>
      </c>
      <c r="Y1034" t="str">
        <f>_xlfn.XLOOKUP(Table4[[#This Row],[StoreID]],Stores!A:A,Stores!C:C, "Not Found")</f>
        <v>Peckmouth</v>
      </c>
      <c r="Z1034" t="str">
        <f>_xlfn.XLOOKUP(Table4[[#This Row],[StoreID]],Stores!A:A,Stores!D:D, "Not Found")</f>
        <v>East</v>
      </c>
    </row>
    <row r="1035" spans="1:26">
      <c r="A1035" t="s">
        <v>1901</v>
      </c>
      <c r="B1035" s="1">
        <v>45211</v>
      </c>
      <c r="C1035" t="s">
        <v>302</v>
      </c>
      <c r="D1035" t="s">
        <v>739</v>
      </c>
      <c r="E1035" t="s">
        <v>846</v>
      </c>
      <c r="F1035">
        <v>2</v>
      </c>
      <c r="G1035">
        <v>0.15</v>
      </c>
      <c r="H1035" t="s">
        <v>871</v>
      </c>
      <c r="I1035" s="4">
        <f>Table4[[#This Row],[Quantity]]*Table4[[#This Row],[UnitPrice]]</f>
        <v>2388.2399999999998</v>
      </c>
      <c r="J1035" s="4">
        <f>Table4[[#This Row],[Gross Revenue]]*(1-Table4[[#This Row],[Discount]])</f>
        <v>2030.0039999999997</v>
      </c>
      <c r="K1035" s="4">
        <f>Table4[[#This Row],[Quantity]]*Table4[[#This Row],[CostPrice]]</f>
        <v>1677.9</v>
      </c>
      <c r="L1035" s="4">
        <f>Table4[[#This Row],[Net Revenue]]-Table4[[#This Row],[Total Cost]]</f>
        <v>352.10399999999959</v>
      </c>
      <c r="M1035" t="str">
        <f>_xlfn.XLOOKUP(Table4[[#This Row],[ProductID]], Products!A:A,Products!B:B, "Not Found")</f>
        <v>Step Smartphone</v>
      </c>
      <c r="N1035" t="str">
        <f>TEXT(Table4[[#This Row],[Date]], "mmm")</f>
        <v>Oct</v>
      </c>
      <c r="O1035" t="str">
        <f>TEXT(Table4[[#This Row],[Date]], "yyyy")</f>
        <v>2023</v>
      </c>
      <c r="P1035" t="str">
        <f>_xlfn.XLOOKUP(Table4[[#This Row],[ProductID]],Products!A:A,Products!C:C, "Not Found")</f>
        <v>Electronics</v>
      </c>
      <c r="Q1035" t="str">
        <f>_xlfn.XLOOKUP(Table4[[#This Row],[ProductID]],Products!A:A,Products!D:D,"Not Found")</f>
        <v>Smartphone</v>
      </c>
      <c r="R1035">
        <f>_xlfn.XLOOKUP(Table4[[#This Row],[ProductID]],Products!A:A,Products!E:E,"Not Found")</f>
        <v>1194.1199999999999</v>
      </c>
      <c r="S1035">
        <f>_xlfn.XLOOKUP(Table4[[#This Row],[ProductID]],Products!A:A,Products!F:F, "Not Found")</f>
        <v>838.95</v>
      </c>
      <c r="T1035" t="str">
        <f>_xlfn.XLOOKUP(Table4[[#This Row],[CustomerID]],Customers!A:A,Customers!D:D, "Not Found")</f>
        <v>F</v>
      </c>
      <c r="U1035" s="6">
        <f>_xlfn.XLOOKUP(Table4[[#This Row],[CustomerID]],Customers!A:A,Customers!E:E, "Not Found")</f>
        <v>37929</v>
      </c>
      <c r="V1035">
        <f ca="1">DATEDIF(Table4[[#This Row],[CustomerBirthday]], TODAY(), "Y")</f>
        <v>22</v>
      </c>
      <c r="W1035" t="str" cm="1">
        <f t="array" aca="1" ref="W1035" ca="1">_xlfn.IFS(Table4[[#This Row],[Age]]&lt;25, "Under 25",Table4[[#This Row],[Age]]=34, "25-34", Table4[[#This Row],[Age]]&lt;=49, "35-49", Table4[[#This Row],[Age]]&lt;=64, "50-64", Table4[[#This Row],[Age]]&gt;=65, "65+")</f>
        <v>Under 25</v>
      </c>
      <c r="X1035" t="str">
        <f>_xlfn.XLOOKUP(Table4[[#This Row],[StoreID]],Stores!A:A,Stores!B:B, "Not found")</f>
        <v>MegaMart Johnmouth</v>
      </c>
      <c r="Y1035" t="str">
        <f>_xlfn.XLOOKUP(Table4[[#This Row],[StoreID]],Stores!A:A,Stores!C:C, "Not Found")</f>
        <v>Johnmouth</v>
      </c>
      <c r="Z1035" t="str">
        <f>_xlfn.XLOOKUP(Table4[[#This Row],[StoreID]],Stores!A:A,Stores!D:D, "Not Found")</f>
        <v>East</v>
      </c>
    </row>
    <row r="1036" spans="1:26">
      <c r="A1036" t="s">
        <v>1902</v>
      </c>
      <c r="B1036" s="1">
        <v>45694</v>
      </c>
      <c r="C1036" t="s">
        <v>599</v>
      </c>
      <c r="D1036" t="s">
        <v>772</v>
      </c>
      <c r="E1036" t="s">
        <v>846</v>
      </c>
      <c r="F1036">
        <v>2</v>
      </c>
      <c r="G1036">
        <v>0.1</v>
      </c>
      <c r="H1036" t="s">
        <v>875</v>
      </c>
      <c r="I1036" s="4">
        <f>Table4[[#This Row],[Quantity]]*Table4[[#This Row],[UnitPrice]]</f>
        <v>3756.94</v>
      </c>
      <c r="J1036" s="4">
        <f>Table4[[#This Row],[Gross Revenue]]*(1-Table4[[#This Row],[Discount]])</f>
        <v>3381.2460000000001</v>
      </c>
      <c r="K1036" s="4">
        <f>Table4[[#This Row],[Quantity]]*Table4[[#This Row],[CostPrice]]</f>
        <v>2029.82</v>
      </c>
      <c r="L1036" s="4">
        <f>Table4[[#This Row],[Net Revenue]]-Table4[[#This Row],[Total Cost]]</f>
        <v>1351.4260000000002</v>
      </c>
      <c r="M1036" t="str">
        <f>_xlfn.XLOOKUP(Table4[[#This Row],[ProductID]], Products!A:A,Products!B:B, "Not Found")</f>
        <v>And Footwear</v>
      </c>
      <c r="N1036" t="str">
        <f>TEXT(Table4[[#This Row],[Date]], "mmm")</f>
        <v>Feb</v>
      </c>
      <c r="O1036" t="str">
        <f>TEXT(Table4[[#This Row],[Date]], "yyyy")</f>
        <v>2025</v>
      </c>
      <c r="P1036" t="str">
        <f>_xlfn.XLOOKUP(Table4[[#This Row],[ProductID]],Products!A:A,Products!C:C, "Not Found")</f>
        <v>Fashion</v>
      </c>
      <c r="Q1036" t="str">
        <f>_xlfn.XLOOKUP(Table4[[#This Row],[ProductID]],Products!A:A,Products!D:D,"Not Found")</f>
        <v>Footwear</v>
      </c>
      <c r="R1036">
        <f>_xlfn.XLOOKUP(Table4[[#This Row],[ProductID]],Products!A:A,Products!E:E,"Not Found")</f>
        <v>1878.47</v>
      </c>
      <c r="S1036">
        <f>_xlfn.XLOOKUP(Table4[[#This Row],[ProductID]],Products!A:A,Products!F:F, "Not Found")</f>
        <v>1014.91</v>
      </c>
      <c r="T1036" t="str">
        <f>_xlfn.XLOOKUP(Table4[[#This Row],[CustomerID]],Customers!A:A,Customers!D:D, "Not Found")</f>
        <v>M</v>
      </c>
      <c r="U1036" s="6">
        <f>_xlfn.XLOOKUP(Table4[[#This Row],[CustomerID]],Customers!A:A,Customers!E:E, "Not Found")</f>
        <v>25414</v>
      </c>
      <c r="V1036">
        <f ca="1">DATEDIF(Table4[[#This Row],[CustomerBirthday]], TODAY(), "Y")</f>
        <v>56</v>
      </c>
      <c r="W1036" t="str" cm="1">
        <f t="array" aca="1" ref="W1036" ca="1">_xlfn.IFS(Table4[[#This Row],[Age]]&lt;25, "Under 25",Table4[[#This Row],[Age]]=34, "25-34", Table4[[#This Row],[Age]]&lt;=49, "35-49", Table4[[#This Row],[Age]]&lt;=64, "50-64", Table4[[#This Row],[Age]]&gt;=65, "65+")</f>
        <v>50-64</v>
      </c>
      <c r="X1036" t="str">
        <f>_xlfn.XLOOKUP(Table4[[#This Row],[StoreID]],Stores!A:A,Stores!B:B, "Not found")</f>
        <v>MegaMart Johnmouth</v>
      </c>
      <c r="Y1036" t="str">
        <f>_xlfn.XLOOKUP(Table4[[#This Row],[StoreID]],Stores!A:A,Stores!C:C, "Not Found")</f>
        <v>Johnmouth</v>
      </c>
      <c r="Z1036" t="str">
        <f>_xlfn.XLOOKUP(Table4[[#This Row],[StoreID]],Stores!A:A,Stores!D:D, "Not Found")</f>
        <v>East</v>
      </c>
    </row>
    <row r="1037" spans="1:26">
      <c r="A1037" t="s">
        <v>1903</v>
      </c>
      <c r="B1037" s="1">
        <v>45508</v>
      </c>
      <c r="C1037" t="s">
        <v>520</v>
      </c>
      <c r="D1037" t="s">
        <v>715</v>
      </c>
      <c r="E1037" t="s">
        <v>846</v>
      </c>
      <c r="F1037">
        <v>1</v>
      </c>
      <c r="G1037">
        <v>0.05</v>
      </c>
      <c r="H1037" t="s">
        <v>865</v>
      </c>
      <c r="I1037" s="4">
        <f>Table4[[#This Row],[Quantity]]*Table4[[#This Row],[UnitPrice]]</f>
        <v>818.76</v>
      </c>
      <c r="J1037" s="4">
        <f>Table4[[#This Row],[Gross Revenue]]*(1-Table4[[#This Row],[Discount]])</f>
        <v>777.822</v>
      </c>
      <c r="K1037" s="4">
        <f>Table4[[#This Row],[Quantity]]*Table4[[#This Row],[CostPrice]]</f>
        <v>527.62</v>
      </c>
      <c r="L1037" s="4">
        <f>Table4[[#This Row],[Net Revenue]]-Table4[[#This Row],[Total Cost]]</f>
        <v>250.202</v>
      </c>
      <c r="M1037" t="str">
        <f>_xlfn.XLOOKUP(Table4[[#This Row],[ProductID]], Products!A:A,Products!B:B, "Not Found")</f>
        <v>Audience Television</v>
      </c>
      <c r="N1037" t="str">
        <f>TEXT(Table4[[#This Row],[Date]], "mmm")</f>
        <v>Aug</v>
      </c>
      <c r="O1037" t="str">
        <f>TEXT(Table4[[#This Row],[Date]], "yyyy")</f>
        <v>2024</v>
      </c>
      <c r="P1037" t="str">
        <f>_xlfn.XLOOKUP(Table4[[#This Row],[ProductID]],Products!A:A,Products!C:C, "Not Found")</f>
        <v>Electronics</v>
      </c>
      <c r="Q1037" t="str">
        <f>_xlfn.XLOOKUP(Table4[[#This Row],[ProductID]],Products!A:A,Products!D:D,"Not Found")</f>
        <v>Television</v>
      </c>
      <c r="R1037">
        <f>_xlfn.XLOOKUP(Table4[[#This Row],[ProductID]],Products!A:A,Products!E:E,"Not Found")</f>
        <v>818.76</v>
      </c>
      <c r="S1037">
        <f>_xlfn.XLOOKUP(Table4[[#This Row],[ProductID]],Products!A:A,Products!F:F, "Not Found")</f>
        <v>527.62</v>
      </c>
      <c r="T1037" t="str">
        <f>_xlfn.XLOOKUP(Table4[[#This Row],[CustomerID]],Customers!A:A,Customers!D:D, "Not Found")</f>
        <v>M</v>
      </c>
      <c r="U1037" s="6">
        <f>_xlfn.XLOOKUP(Table4[[#This Row],[CustomerID]],Customers!A:A,Customers!E:E, "Not Found")</f>
        <v>22435</v>
      </c>
      <c r="V1037">
        <f ca="1">DATEDIF(Table4[[#This Row],[CustomerBirthday]], TODAY(), "Y")</f>
        <v>65</v>
      </c>
      <c r="W1037" t="str" cm="1">
        <f t="array" aca="1" ref="W1037" ca="1">_xlfn.IFS(Table4[[#This Row],[Age]]&lt;25, "Under 25",Table4[[#This Row],[Age]]=34, "25-34", Table4[[#This Row],[Age]]&lt;=49, "35-49", Table4[[#This Row],[Age]]&lt;=64, "50-64", Table4[[#This Row],[Age]]&gt;=65, "65+")</f>
        <v>65+</v>
      </c>
      <c r="X1037" t="str">
        <f>_xlfn.XLOOKUP(Table4[[#This Row],[StoreID]],Stores!A:A,Stores!B:B, "Not found")</f>
        <v>MegaMart Johnmouth</v>
      </c>
      <c r="Y1037" t="str">
        <f>_xlfn.XLOOKUP(Table4[[#This Row],[StoreID]],Stores!A:A,Stores!C:C, "Not Found")</f>
        <v>Johnmouth</v>
      </c>
      <c r="Z1037" t="str">
        <f>_xlfn.XLOOKUP(Table4[[#This Row],[StoreID]],Stores!A:A,Stores!D:D, "Not Found")</f>
        <v>East</v>
      </c>
    </row>
    <row r="1038" spans="1:26">
      <c r="A1038" t="s">
        <v>1904</v>
      </c>
      <c r="B1038" s="1">
        <v>45588</v>
      </c>
      <c r="C1038" t="s">
        <v>148</v>
      </c>
      <c r="D1038" t="s">
        <v>826</v>
      </c>
      <c r="E1038" t="s">
        <v>831</v>
      </c>
      <c r="F1038">
        <v>3</v>
      </c>
      <c r="G1038">
        <v>0.15</v>
      </c>
      <c r="H1038" t="s">
        <v>868</v>
      </c>
      <c r="I1038" s="4">
        <f>Table4[[#This Row],[Quantity]]*Table4[[#This Row],[UnitPrice]]</f>
        <v>3133.92</v>
      </c>
      <c r="J1038" s="4">
        <f>Table4[[#This Row],[Gross Revenue]]*(1-Table4[[#This Row],[Discount]])</f>
        <v>2663.8319999999999</v>
      </c>
      <c r="K1038" s="4">
        <f>Table4[[#This Row],[Quantity]]*Table4[[#This Row],[CostPrice]]</f>
        <v>2325.21</v>
      </c>
      <c r="L1038" s="4">
        <f>Table4[[#This Row],[Net Revenue]]-Table4[[#This Row],[Total Cost]]</f>
        <v>338.62199999999984</v>
      </c>
      <c r="M1038" t="str">
        <f>_xlfn.XLOOKUP(Table4[[#This Row],[ProductID]], Products!A:A,Products!B:B, "Not Found")</f>
        <v>Maybe Footwear</v>
      </c>
      <c r="N1038" t="str">
        <f>TEXT(Table4[[#This Row],[Date]], "mmm")</f>
        <v>Oct</v>
      </c>
      <c r="O1038" t="str">
        <f>TEXT(Table4[[#This Row],[Date]], "yyyy")</f>
        <v>2024</v>
      </c>
      <c r="P1038" t="str">
        <f>_xlfn.XLOOKUP(Table4[[#This Row],[ProductID]],Products!A:A,Products!C:C, "Not Found")</f>
        <v>Fashion</v>
      </c>
      <c r="Q1038" t="str">
        <f>_xlfn.XLOOKUP(Table4[[#This Row],[ProductID]],Products!A:A,Products!D:D,"Not Found")</f>
        <v>Footwear</v>
      </c>
      <c r="R1038">
        <f>_xlfn.XLOOKUP(Table4[[#This Row],[ProductID]],Products!A:A,Products!E:E,"Not Found")</f>
        <v>1044.6400000000001</v>
      </c>
      <c r="S1038">
        <f>_xlfn.XLOOKUP(Table4[[#This Row],[ProductID]],Products!A:A,Products!F:F, "Not Found")</f>
        <v>775.07</v>
      </c>
      <c r="T1038" t="str">
        <f>_xlfn.XLOOKUP(Table4[[#This Row],[CustomerID]],Customers!A:A,Customers!D:D, "Not Found")</f>
        <v>M</v>
      </c>
      <c r="U1038" s="6">
        <f>_xlfn.XLOOKUP(Table4[[#This Row],[CustomerID]],Customers!A:A,Customers!E:E, "Not Found")</f>
        <v>27138</v>
      </c>
      <c r="V1038">
        <f ca="1">DATEDIF(Table4[[#This Row],[CustomerBirthday]], TODAY(), "Y")</f>
        <v>52</v>
      </c>
      <c r="W1038" t="str" cm="1">
        <f t="array" aca="1" ref="W1038" ca="1">_xlfn.IFS(Table4[[#This Row],[Age]]&lt;25, "Under 25",Table4[[#This Row],[Age]]=34, "25-34", Table4[[#This Row],[Age]]&lt;=49, "35-49", Table4[[#This Row],[Age]]&lt;=64, "50-64", Table4[[#This Row],[Age]]&gt;=65, "65+")</f>
        <v>50-64</v>
      </c>
      <c r="X1038" t="str">
        <f>_xlfn.XLOOKUP(Table4[[#This Row],[StoreID]],Stores!A:A,Stores!B:B, "Not found")</f>
        <v>MegaMart Jimenezborough</v>
      </c>
      <c r="Y1038" t="str">
        <f>_xlfn.XLOOKUP(Table4[[#This Row],[StoreID]],Stores!A:A,Stores!C:C, "Not Found")</f>
        <v>Jimenezborough</v>
      </c>
      <c r="Z1038" t="str">
        <f>_xlfn.XLOOKUP(Table4[[#This Row],[StoreID]],Stores!A:A,Stores!D:D, "Not Found")</f>
        <v>South</v>
      </c>
    </row>
    <row r="1039" spans="1:26">
      <c r="A1039" t="s">
        <v>1905</v>
      </c>
      <c r="B1039" s="1">
        <v>45299</v>
      </c>
      <c r="C1039" t="s">
        <v>294</v>
      </c>
      <c r="D1039" t="s">
        <v>761</v>
      </c>
      <c r="E1039" t="s">
        <v>842</v>
      </c>
      <c r="F1039">
        <v>3</v>
      </c>
      <c r="G1039">
        <v>0.05</v>
      </c>
      <c r="H1039" t="s">
        <v>871</v>
      </c>
      <c r="I1039" s="4">
        <f>Table4[[#This Row],[Quantity]]*Table4[[#This Row],[UnitPrice]]</f>
        <v>5288.76</v>
      </c>
      <c r="J1039" s="4">
        <f>Table4[[#This Row],[Gross Revenue]]*(1-Table4[[#This Row],[Discount]])</f>
        <v>5024.3220000000001</v>
      </c>
      <c r="K1039" s="4">
        <f>Table4[[#This Row],[Quantity]]*Table4[[#This Row],[CostPrice]]</f>
        <v>4039.44</v>
      </c>
      <c r="L1039" s="4">
        <f>Table4[[#This Row],[Net Revenue]]-Table4[[#This Row],[Total Cost]]</f>
        <v>984.88200000000006</v>
      </c>
      <c r="M1039" t="str">
        <f>_xlfn.XLOOKUP(Table4[[#This Row],[ProductID]], Products!A:A,Products!B:B, "Not Found")</f>
        <v>Traditional Laptop</v>
      </c>
      <c r="N1039" t="str">
        <f>TEXT(Table4[[#This Row],[Date]], "mmm")</f>
        <v>Jan</v>
      </c>
      <c r="O1039" t="str">
        <f>TEXT(Table4[[#This Row],[Date]], "yyyy")</f>
        <v>2024</v>
      </c>
      <c r="P1039" t="str">
        <f>_xlfn.XLOOKUP(Table4[[#This Row],[ProductID]],Products!A:A,Products!C:C, "Not Found")</f>
        <v>Electronics</v>
      </c>
      <c r="Q1039" t="str">
        <f>_xlfn.XLOOKUP(Table4[[#This Row],[ProductID]],Products!A:A,Products!D:D,"Not Found")</f>
        <v>Laptop</v>
      </c>
      <c r="R1039">
        <f>_xlfn.XLOOKUP(Table4[[#This Row],[ProductID]],Products!A:A,Products!E:E,"Not Found")</f>
        <v>1762.92</v>
      </c>
      <c r="S1039">
        <f>_xlfn.XLOOKUP(Table4[[#This Row],[ProductID]],Products!A:A,Products!F:F, "Not Found")</f>
        <v>1346.48</v>
      </c>
      <c r="T1039" t="str">
        <f>_xlfn.XLOOKUP(Table4[[#This Row],[CustomerID]],Customers!A:A,Customers!D:D, "Not Found")</f>
        <v>M</v>
      </c>
      <c r="U1039" s="6">
        <f>_xlfn.XLOOKUP(Table4[[#This Row],[CustomerID]],Customers!A:A,Customers!E:E, "Not Found")</f>
        <v>32411</v>
      </c>
      <c r="V1039">
        <f ca="1">DATEDIF(Table4[[#This Row],[CustomerBirthday]], TODAY(), "Y")</f>
        <v>37</v>
      </c>
      <c r="W1039" t="str" cm="1">
        <f t="array" aca="1" ref="W1039" ca="1">_xlfn.IFS(Table4[[#This Row],[Age]]&lt;25, "Under 25",Table4[[#This Row],[Age]]=34, "25-34", Table4[[#This Row],[Age]]&lt;=49, "35-49", Table4[[#This Row],[Age]]&lt;=64, "50-64", Table4[[#This Row],[Age]]&gt;=65, "65+")</f>
        <v>35-49</v>
      </c>
      <c r="X1039" t="str">
        <f>_xlfn.XLOOKUP(Table4[[#This Row],[StoreID]],Stores!A:A,Stores!B:B, "Not found")</f>
        <v>MegaMart Brianahaven</v>
      </c>
      <c r="Y1039" t="str">
        <f>_xlfn.XLOOKUP(Table4[[#This Row],[StoreID]],Stores!A:A,Stores!C:C, "Not Found")</f>
        <v>Brianahaven</v>
      </c>
      <c r="Z1039" t="str">
        <f>_xlfn.XLOOKUP(Table4[[#This Row],[StoreID]],Stores!A:A,Stores!D:D, "Not Found")</f>
        <v>North</v>
      </c>
    </row>
    <row r="1040" spans="1:26">
      <c r="A1040" t="s">
        <v>1906</v>
      </c>
      <c r="B1040" s="1">
        <v>45821</v>
      </c>
      <c r="C1040" t="s">
        <v>112</v>
      </c>
      <c r="D1040" t="s">
        <v>786</v>
      </c>
      <c r="E1040" t="s">
        <v>835</v>
      </c>
      <c r="F1040">
        <v>2</v>
      </c>
      <c r="G1040">
        <v>0</v>
      </c>
      <c r="H1040" t="s">
        <v>865</v>
      </c>
      <c r="I1040" s="4">
        <f>Table4[[#This Row],[Quantity]]*Table4[[#This Row],[UnitPrice]]</f>
        <v>58.48</v>
      </c>
      <c r="J1040" s="4">
        <f>Table4[[#This Row],[Gross Revenue]]*(1-Table4[[#This Row],[Discount]])</f>
        <v>58.48</v>
      </c>
      <c r="K1040" s="4">
        <f>Table4[[#This Row],[Quantity]]*Table4[[#This Row],[CostPrice]]</f>
        <v>30.56</v>
      </c>
      <c r="L1040" s="4">
        <f>Table4[[#This Row],[Net Revenue]]-Table4[[#This Row],[Total Cost]]</f>
        <v>27.919999999999998</v>
      </c>
      <c r="M1040" t="str">
        <f>_xlfn.XLOOKUP(Table4[[#This Row],[ProductID]], Products!A:A,Products!B:B, "Not Found")</f>
        <v>National Watches</v>
      </c>
      <c r="N1040" t="str">
        <f>TEXT(Table4[[#This Row],[Date]], "mmm")</f>
        <v>Jun</v>
      </c>
      <c r="O1040" t="str">
        <f>TEXT(Table4[[#This Row],[Date]], "yyyy")</f>
        <v>2025</v>
      </c>
      <c r="P1040" t="str">
        <f>_xlfn.XLOOKUP(Table4[[#This Row],[ProductID]],Products!A:A,Products!C:C, "Not Found")</f>
        <v>Fashion</v>
      </c>
      <c r="Q1040" t="str">
        <f>_xlfn.XLOOKUP(Table4[[#This Row],[ProductID]],Products!A:A,Products!D:D,"Not Found")</f>
        <v>Watches</v>
      </c>
      <c r="R1040">
        <f>_xlfn.XLOOKUP(Table4[[#This Row],[ProductID]],Products!A:A,Products!E:E,"Not Found")</f>
        <v>29.24</v>
      </c>
      <c r="S1040">
        <f>_xlfn.XLOOKUP(Table4[[#This Row],[ProductID]],Products!A:A,Products!F:F, "Not Found")</f>
        <v>15.28</v>
      </c>
      <c r="T1040" t="str">
        <f>_xlfn.XLOOKUP(Table4[[#This Row],[CustomerID]],Customers!A:A,Customers!D:D, "Not Found")</f>
        <v>F</v>
      </c>
      <c r="U1040" s="6">
        <f>_xlfn.XLOOKUP(Table4[[#This Row],[CustomerID]],Customers!A:A,Customers!E:E, "Not Found")</f>
        <v>21956</v>
      </c>
      <c r="V1040">
        <f ca="1">DATEDIF(Table4[[#This Row],[CustomerBirthday]], TODAY(), "Y")</f>
        <v>66</v>
      </c>
      <c r="W1040" t="str" cm="1">
        <f t="array" aca="1" ref="W1040" ca="1">_xlfn.IFS(Table4[[#This Row],[Age]]&lt;25, "Under 25",Table4[[#This Row],[Age]]=34, "25-34", Table4[[#This Row],[Age]]&lt;=49, "35-49", Table4[[#This Row],[Age]]&lt;=64, "50-64", Table4[[#This Row],[Age]]&gt;=65, "65+")</f>
        <v>65+</v>
      </c>
      <c r="X1040" t="str">
        <f>_xlfn.XLOOKUP(Table4[[#This Row],[StoreID]],Stores!A:A,Stores!B:B, "Not found")</f>
        <v>MegaMart Peckmouth</v>
      </c>
      <c r="Y1040" t="str">
        <f>_xlfn.XLOOKUP(Table4[[#This Row],[StoreID]],Stores!A:A,Stores!C:C, "Not Found")</f>
        <v>Peckmouth</v>
      </c>
      <c r="Z1040" t="str">
        <f>_xlfn.XLOOKUP(Table4[[#This Row],[StoreID]],Stores!A:A,Stores!D:D, "Not Found")</f>
        <v>East</v>
      </c>
    </row>
    <row r="1041" spans="1:26">
      <c r="A1041" t="s">
        <v>1907</v>
      </c>
      <c r="B1041" s="1">
        <v>45377</v>
      </c>
      <c r="C1041" t="s">
        <v>560</v>
      </c>
      <c r="D1041" t="s">
        <v>814</v>
      </c>
      <c r="E1041" t="s">
        <v>846</v>
      </c>
      <c r="F1041">
        <v>5</v>
      </c>
      <c r="G1041">
        <v>0.05</v>
      </c>
      <c r="H1041" t="s">
        <v>871</v>
      </c>
      <c r="I1041" s="4">
        <f>Table4[[#This Row],[Quantity]]*Table4[[#This Row],[UnitPrice]]</f>
        <v>6432.75</v>
      </c>
      <c r="J1041" s="4">
        <f>Table4[[#This Row],[Gross Revenue]]*(1-Table4[[#This Row],[Discount]])</f>
        <v>6111.1124999999993</v>
      </c>
      <c r="K1041" s="4">
        <f>Table4[[#This Row],[Quantity]]*Table4[[#This Row],[CostPrice]]</f>
        <v>3987.7</v>
      </c>
      <c r="L1041" s="4">
        <f>Table4[[#This Row],[Net Revenue]]-Table4[[#This Row],[Total Cost]]</f>
        <v>2123.4124999999995</v>
      </c>
      <c r="M1041" t="str">
        <f>_xlfn.XLOOKUP(Table4[[#This Row],[ProductID]], Products!A:A,Products!B:B, "Not Found")</f>
        <v>Least Accessories</v>
      </c>
      <c r="N1041" t="str">
        <f>TEXT(Table4[[#This Row],[Date]], "mmm")</f>
        <v>Mar</v>
      </c>
      <c r="O1041" t="str">
        <f>TEXT(Table4[[#This Row],[Date]], "yyyy")</f>
        <v>2024</v>
      </c>
      <c r="P1041" t="str">
        <f>_xlfn.XLOOKUP(Table4[[#This Row],[ProductID]],Products!A:A,Products!C:C, "Not Found")</f>
        <v>Fashion</v>
      </c>
      <c r="Q1041" t="str">
        <f>_xlfn.XLOOKUP(Table4[[#This Row],[ProductID]],Products!A:A,Products!D:D,"Not Found")</f>
        <v>Accessories</v>
      </c>
      <c r="R1041">
        <f>_xlfn.XLOOKUP(Table4[[#This Row],[ProductID]],Products!A:A,Products!E:E,"Not Found")</f>
        <v>1286.55</v>
      </c>
      <c r="S1041">
        <f>_xlfn.XLOOKUP(Table4[[#This Row],[ProductID]],Products!A:A,Products!F:F, "Not Found")</f>
        <v>797.54</v>
      </c>
      <c r="T1041" t="str">
        <f>_xlfn.XLOOKUP(Table4[[#This Row],[CustomerID]],Customers!A:A,Customers!D:D, "Not Found")</f>
        <v>M</v>
      </c>
      <c r="U1041" s="6">
        <f>_xlfn.XLOOKUP(Table4[[#This Row],[CustomerID]],Customers!A:A,Customers!E:E, "Not Found")</f>
        <v>20787</v>
      </c>
      <c r="V1041">
        <f ca="1">DATEDIF(Table4[[#This Row],[CustomerBirthday]], TODAY(), "Y")</f>
        <v>69</v>
      </c>
      <c r="W1041" t="str" cm="1">
        <f t="array" aca="1" ref="W1041" ca="1">_xlfn.IFS(Table4[[#This Row],[Age]]&lt;25, "Under 25",Table4[[#This Row],[Age]]=34, "25-34", Table4[[#This Row],[Age]]&lt;=49, "35-49", Table4[[#This Row],[Age]]&lt;=64, "50-64", Table4[[#This Row],[Age]]&gt;=65, "65+")</f>
        <v>65+</v>
      </c>
      <c r="X1041" t="str">
        <f>_xlfn.XLOOKUP(Table4[[#This Row],[StoreID]],Stores!A:A,Stores!B:B, "Not found")</f>
        <v>MegaMart Johnmouth</v>
      </c>
      <c r="Y1041" t="str">
        <f>_xlfn.XLOOKUP(Table4[[#This Row],[StoreID]],Stores!A:A,Stores!C:C, "Not Found")</f>
        <v>Johnmouth</v>
      </c>
      <c r="Z1041" t="str">
        <f>_xlfn.XLOOKUP(Table4[[#This Row],[StoreID]],Stores!A:A,Stores!D:D, "Not Found")</f>
        <v>East</v>
      </c>
    </row>
    <row r="1042" spans="1:26">
      <c r="A1042" t="s">
        <v>1908</v>
      </c>
      <c r="B1042" s="1">
        <v>45799</v>
      </c>
      <c r="C1042" t="s">
        <v>230</v>
      </c>
      <c r="D1042" t="s">
        <v>715</v>
      </c>
      <c r="E1042" t="s">
        <v>831</v>
      </c>
      <c r="F1042">
        <v>3</v>
      </c>
      <c r="G1042">
        <v>0</v>
      </c>
      <c r="H1042" t="s">
        <v>868</v>
      </c>
      <c r="I1042" s="4">
        <f>Table4[[#This Row],[Quantity]]*Table4[[#This Row],[UnitPrice]]</f>
        <v>2456.2799999999997</v>
      </c>
      <c r="J1042" s="4">
        <f>Table4[[#This Row],[Gross Revenue]]*(1-Table4[[#This Row],[Discount]])</f>
        <v>2456.2799999999997</v>
      </c>
      <c r="K1042" s="4">
        <f>Table4[[#This Row],[Quantity]]*Table4[[#This Row],[CostPrice]]</f>
        <v>1582.8600000000001</v>
      </c>
      <c r="L1042" s="4">
        <f>Table4[[#This Row],[Net Revenue]]-Table4[[#This Row],[Total Cost]]</f>
        <v>873.41999999999962</v>
      </c>
      <c r="M1042" t="str">
        <f>_xlfn.XLOOKUP(Table4[[#This Row],[ProductID]], Products!A:A,Products!B:B, "Not Found")</f>
        <v>Audience Television</v>
      </c>
      <c r="N1042" t="str">
        <f>TEXT(Table4[[#This Row],[Date]], "mmm")</f>
        <v>May</v>
      </c>
      <c r="O1042" t="str">
        <f>TEXT(Table4[[#This Row],[Date]], "yyyy")</f>
        <v>2025</v>
      </c>
      <c r="P1042" t="str">
        <f>_xlfn.XLOOKUP(Table4[[#This Row],[ProductID]],Products!A:A,Products!C:C, "Not Found")</f>
        <v>Electronics</v>
      </c>
      <c r="Q1042" t="str">
        <f>_xlfn.XLOOKUP(Table4[[#This Row],[ProductID]],Products!A:A,Products!D:D,"Not Found")</f>
        <v>Television</v>
      </c>
      <c r="R1042">
        <f>_xlfn.XLOOKUP(Table4[[#This Row],[ProductID]],Products!A:A,Products!E:E,"Not Found")</f>
        <v>818.76</v>
      </c>
      <c r="S1042">
        <f>_xlfn.XLOOKUP(Table4[[#This Row],[ProductID]],Products!A:A,Products!F:F, "Not Found")</f>
        <v>527.62</v>
      </c>
      <c r="T1042" t="str">
        <f>_xlfn.XLOOKUP(Table4[[#This Row],[CustomerID]],Customers!A:A,Customers!D:D, "Not Found")</f>
        <v>M</v>
      </c>
      <c r="U1042" s="6">
        <f>_xlfn.XLOOKUP(Table4[[#This Row],[CustomerID]],Customers!A:A,Customers!E:E, "Not Found")</f>
        <v>35712</v>
      </c>
      <c r="V1042">
        <f ca="1">DATEDIF(Table4[[#This Row],[CustomerBirthday]], TODAY(), "Y")</f>
        <v>28</v>
      </c>
      <c r="W1042" t="str" cm="1">
        <f t="array" aca="1" ref="W1042" ca="1">_xlfn.IFS(Table4[[#This Row],[Age]]&lt;25, "Under 25",Table4[[#This Row],[Age]]=34, "25-34", Table4[[#This Row],[Age]]&lt;=49, "35-49", Table4[[#This Row],[Age]]&lt;=64, "50-64", Table4[[#This Row],[Age]]&gt;=65, "65+")</f>
        <v>35-49</v>
      </c>
      <c r="X1042" t="str">
        <f>_xlfn.XLOOKUP(Table4[[#This Row],[StoreID]],Stores!A:A,Stores!B:B, "Not found")</f>
        <v>MegaMart Jimenezborough</v>
      </c>
      <c r="Y1042" t="str">
        <f>_xlfn.XLOOKUP(Table4[[#This Row],[StoreID]],Stores!A:A,Stores!C:C, "Not Found")</f>
        <v>Jimenezborough</v>
      </c>
      <c r="Z1042" t="str">
        <f>_xlfn.XLOOKUP(Table4[[#This Row],[StoreID]],Stores!A:A,Stores!D:D, "Not Found")</f>
        <v>South</v>
      </c>
    </row>
    <row r="1043" spans="1:26">
      <c r="A1043" t="s">
        <v>1909</v>
      </c>
      <c r="B1043" s="1">
        <v>45584</v>
      </c>
      <c r="C1043" t="s">
        <v>137</v>
      </c>
      <c r="D1043" t="s">
        <v>711</v>
      </c>
      <c r="E1043" t="s">
        <v>846</v>
      </c>
      <c r="F1043">
        <v>5</v>
      </c>
      <c r="G1043">
        <v>0.15</v>
      </c>
      <c r="H1043" t="s">
        <v>865</v>
      </c>
      <c r="I1043" s="4">
        <f>Table4[[#This Row],[Quantity]]*Table4[[#This Row],[UnitPrice]]</f>
        <v>8368.4500000000007</v>
      </c>
      <c r="J1043" s="4">
        <f>Table4[[#This Row],[Gross Revenue]]*(1-Table4[[#This Row],[Discount]])</f>
        <v>7113.1825000000008</v>
      </c>
      <c r="K1043" s="4">
        <f>Table4[[#This Row],[Quantity]]*Table4[[#This Row],[CostPrice]]</f>
        <v>6616.9000000000005</v>
      </c>
      <c r="L1043" s="4">
        <f>Table4[[#This Row],[Net Revenue]]-Table4[[#This Row],[Total Cost]]</f>
        <v>496.28250000000025</v>
      </c>
      <c r="M1043" t="str">
        <f>_xlfn.XLOOKUP(Table4[[#This Row],[ProductID]], Products!A:A,Products!B:B, "Not Found")</f>
        <v>Like Camera</v>
      </c>
      <c r="N1043" t="str">
        <f>TEXT(Table4[[#This Row],[Date]], "mmm")</f>
        <v>Oct</v>
      </c>
      <c r="O1043" t="str">
        <f>TEXT(Table4[[#This Row],[Date]], "yyyy")</f>
        <v>2024</v>
      </c>
      <c r="P1043" t="str">
        <f>_xlfn.XLOOKUP(Table4[[#This Row],[ProductID]],Products!A:A,Products!C:C, "Not Found")</f>
        <v>Electronics</v>
      </c>
      <c r="Q1043" t="str">
        <f>_xlfn.XLOOKUP(Table4[[#This Row],[ProductID]],Products!A:A,Products!D:D,"Not Found")</f>
        <v>Camera</v>
      </c>
      <c r="R1043">
        <f>_xlfn.XLOOKUP(Table4[[#This Row],[ProductID]],Products!A:A,Products!E:E,"Not Found")</f>
        <v>1673.69</v>
      </c>
      <c r="S1043">
        <f>_xlfn.XLOOKUP(Table4[[#This Row],[ProductID]],Products!A:A,Products!F:F, "Not Found")</f>
        <v>1323.38</v>
      </c>
      <c r="T1043" t="str">
        <f>_xlfn.XLOOKUP(Table4[[#This Row],[CustomerID]],Customers!A:A,Customers!D:D, "Not Found")</f>
        <v>F</v>
      </c>
      <c r="U1043" s="6">
        <f>_xlfn.XLOOKUP(Table4[[#This Row],[CustomerID]],Customers!A:A,Customers!E:E, "Not Found")</f>
        <v>33347</v>
      </c>
      <c r="V1043">
        <f ca="1">DATEDIF(Table4[[#This Row],[CustomerBirthday]], TODAY(), "Y")</f>
        <v>35</v>
      </c>
      <c r="W1043" t="str" cm="1">
        <f t="array" aca="1" ref="W1043" ca="1">_xlfn.IFS(Table4[[#This Row],[Age]]&lt;25, "Under 25",Table4[[#This Row],[Age]]=34, "25-34", Table4[[#This Row],[Age]]&lt;=49, "35-49", Table4[[#This Row],[Age]]&lt;=64, "50-64", Table4[[#This Row],[Age]]&gt;=65, "65+")</f>
        <v>35-49</v>
      </c>
      <c r="X1043" t="str">
        <f>_xlfn.XLOOKUP(Table4[[#This Row],[StoreID]],Stores!A:A,Stores!B:B, "Not found")</f>
        <v>MegaMart Johnmouth</v>
      </c>
      <c r="Y1043" t="str">
        <f>_xlfn.XLOOKUP(Table4[[#This Row],[StoreID]],Stores!A:A,Stores!C:C, "Not Found")</f>
        <v>Johnmouth</v>
      </c>
      <c r="Z1043" t="str">
        <f>_xlfn.XLOOKUP(Table4[[#This Row],[StoreID]],Stores!A:A,Stores!D:D, "Not Found")</f>
        <v>East</v>
      </c>
    </row>
    <row r="1044" spans="1:26">
      <c r="A1044" t="s">
        <v>1910</v>
      </c>
      <c r="B1044" s="1">
        <v>45413</v>
      </c>
      <c r="C1044" t="s">
        <v>187</v>
      </c>
      <c r="D1044" t="s">
        <v>711</v>
      </c>
      <c r="E1044" t="s">
        <v>842</v>
      </c>
      <c r="F1044">
        <v>4</v>
      </c>
      <c r="G1044">
        <v>0.15</v>
      </c>
      <c r="H1044" t="s">
        <v>871</v>
      </c>
      <c r="I1044" s="4">
        <f>Table4[[#This Row],[Quantity]]*Table4[[#This Row],[UnitPrice]]</f>
        <v>6694.76</v>
      </c>
      <c r="J1044" s="4">
        <f>Table4[[#This Row],[Gross Revenue]]*(1-Table4[[#This Row],[Discount]])</f>
        <v>5690.5460000000003</v>
      </c>
      <c r="K1044" s="4">
        <f>Table4[[#This Row],[Quantity]]*Table4[[#This Row],[CostPrice]]</f>
        <v>5293.52</v>
      </c>
      <c r="L1044" s="4">
        <f>Table4[[#This Row],[Net Revenue]]-Table4[[#This Row],[Total Cost]]</f>
        <v>397.02599999999984</v>
      </c>
      <c r="M1044" t="str">
        <f>_xlfn.XLOOKUP(Table4[[#This Row],[ProductID]], Products!A:A,Products!B:B, "Not Found")</f>
        <v>Like Camera</v>
      </c>
      <c r="N1044" t="str">
        <f>TEXT(Table4[[#This Row],[Date]], "mmm")</f>
        <v>May</v>
      </c>
      <c r="O1044" t="str">
        <f>TEXT(Table4[[#This Row],[Date]], "yyyy")</f>
        <v>2024</v>
      </c>
      <c r="P1044" t="str">
        <f>_xlfn.XLOOKUP(Table4[[#This Row],[ProductID]],Products!A:A,Products!C:C, "Not Found")</f>
        <v>Electronics</v>
      </c>
      <c r="Q1044" t="str">
        <f>_xlfn.XLOOKUP(Table4[[#This Row],[ProductID]],Products!A:A,Products!D:D,"Not Found")</f>
        <v>Camera</v>
      </c>
      <c r="R1044">
        <f>_xlfn.XLOOKUP(Table4[[#This Row],[ProductID]],Products!A:A,Products!E:E,"Not Found")</f>
        <v>1673.69</v>
      </c>
      <c r="S1044">
        <f>_xlfn.XLOOKUP(Table4[[#This Row],[ProductID]],Products!A:A,Products!F:F, "Not Found")</f>
        <v>1323.38</v>
      </c>
      <c r="T1044" t="str">
        <f>_xlfn.XLOOKUP(Table4[[#This Row],[CustomerID]],Customers!A:A,Customers!D:D, "Not Found")</f>
        <v>M</v>
      </c>
      <c r="U1044" s="6">
        <f>_xlfn.XLOOKUP(Table4[[#This Row],[CustomerID]],Customers!A:A,Customers!E:E, "Not Found")</f>
        <v>38351</v>
      </c>
      <c r="V1044">
        <f ca="1">DATEDIF(Table4[[#This Row],[CustomerBirthday]], TODAY(), "Y")</f>
        <v>21</v>
      </c>
      <c r="W1044" t="str" cm="1">
        <f t="array" aca="1" ref="W1044" ca="1">_xlfn.IFS(Table4[[#This Row],[Age]]&lt;25, "Under 25",Table4[[#This Row],[Age]]=34, "25-34", Table4[[#This Row],[Age]]&lt;=49, "35-49", Table4[[#This Row],[Age]]&lt;=64, "50-64", Table4[[#This Row],[Age]]&gt;=65, "65+")</f>
        <v>Under 25</v>
      </c>
      <c r="X1044" t="str">
        <f>_xlfn.XLOOKUP(Table4[[#This Row],[StoreID]],Stores!A:A,Stores!B:B, "Not found")</f>
        <v>MegaMart Brianahaven</v>
      </c>
      <c r="Y1044" t="str">
        <f>_xlfn.XLOOKUP(Table4[[#This Row],[StoreID]],Stores!A:A,Stores!C:C, "Not Found")</f>
        <v>Brianahaven</v>
      </c>
      <c r="Z1044" t="str">
        <f>_xlfn.XLOOKUP(Table4[[#This Row],[StoreID]],Stores!A:A,Stores!D:D, "Not Found")</f>
        <v>North</v>
      </c>
    </row>
    <row r="1045" spans="1:26">
      <c r="A1045" t="s">
        <v>1911</v>
      </c>
      <c r="B1045" s="1">
        <v>45485</v>
      </c>
      <c r="C1045" t="s">
        <v>163</v>
      </c>
      <c r="D1045" t="s">
        <v>782</v>
      </c>
      <c r="E1045" t="s">
        <v>835</v>
      </c>
      <c r="F1045">
        <v>2</v>
      </c>
      <c r="G1045">
        <v>0</v>
      </c>
      <c r="H1045" t="s">
        <v>868</v>
      </c>
      <c r="I1045" s="4">
        <f>Table4[[#This Row],[Quantity]]*Table4[[#This Row],[UnitPrice]]</f>
        <v>1347.56</v>
      </c>
      <c r="J1045" s="4">
        <f>Table4[[#This Row],[Gross Revenue]]*(1-Table4[[#This Row],[Discount]])</f>
        <v>1347.56</v>
      </c>
      <c r="K1045" s="4">
        <f>Table4[[#This Row],[Quantity]]*Table4[[#This Row],[CostPrice]]</f>
        <v>726.66</v>
      </c>
      <c r="L1045" s="4">
        <f>Table4[[#This Row],[Net Revenue]]-Table4[[#This Row],[Total Cost]]</f>
        <v>620.9</v>
      </c>
      <c r="M1045" t="str">
        <f>_xlfn.XLOOKUP(Table4[[#This Row],[ProductID]], Products!A:A,Products!B:B, "Not Found")</f>
        <v>Deal Smartphone</v>
      </c>
      <c r="N1045" t="str">
        <f>TEXT(Table4[[#This Row],[Date]], "mmm")</f>
        <v>Jul</v>
      </c>
      <c r="O1045" t="str">
        <f>TEXT(Table4[[#This Row],[Date]], "yyyy")</f>
        <v>2024</v>
      </c>
      <c r="P1045" t="str">
        <f>_xlfn.XLOOKUP(Table4[[#This Row],[ProductID]],Products!A:A,Products!C:C, "Not Found")</f>
        <v>Electronics</v>
      </c>
      <c r="Q1045" t="str">
        <f>_xlfn.XLOOKUP(Table4[[#This Row],[ProductID]],Products!A:A,Products!D:D,"Not Found")</f>
        <v>Smartphone</v>
      </c>
      <c r="R1045">
        <f>_xlfn.XLOOKUP(Table4[[#This Row],[ProductID]],Products!A:A,Products!E:E,"Not Found")</f>
        <v>673.78</v>
      </c>
      <c r="S1045">
        <f>_xlfn.XLOOKUP(Table4[[#This Row],[ProductID]],Products!A:A,Products!F:F, "Not Found")</f>
        <v>363.33</v>
      </c>
      <c r="T1045" t="str">
        <f>_xlfn.XLOOKUP(Table4[[#This Row],[CustomerID]],Customers!A:A,Customers!D:D, "Not Found")</f>
        <v>F</v>
      </c>
      <c r="U1045" s="6">
        <f>_xlfn.XLOOKUP(Table4[[#This Row],[CustomerID]],Customers!A:A,Customers!E:E, "Not Found")</f>
        <v>36564</v>
      </c>
      <c r="V1045">
        <f ca="1">DATEDIF(Table4[[#This Row],[CustomerBirthday]], TODAY(), "Y")</f>
        <v>26</v>
      </c>
      <c r="W1045" t="str" cm="1">
        <f t="array" aca="1" ref="W1045" ca="1">_xlfn.IFS(Table4[[#This Row],[Age]]&lt;25, "Under 25",Table4[[#This Row],[Age]]=34, "25-34", Table4[[#This Row],[Age]]&lt;=49, "35-49", Table4[[#This Row],[Age]]&lt;=64, "50-64", Table4[[#This Row],[Age]]&gt;=65, "65+")</f>
        <v>35-49</v>
      </c>
      <c r="X1045" t="str">
        <f>_xlfn.XLOOKUP(Table4[[#This Row],[StoreID]],Stores!A:A,Stores!B:B, "Not found")</f>
        <v>MegaMart Peckmouth</v>
      </c>
      <c r="Y1045" t="str">
        <f>_xlfn.XLOOKUP(Table4[[#This Row],[StoreID]],Stores!A:A,Stores!C:C, "Not Found")</f>
        <v>Peckmouth</v>
      </c>
      <c r="Z1045" t="str">
        <f>_xlfn.XLOOKUP(Table4[[#This Row],[StoreID]],Stores!A:A,Stores!D:D, "Not Found")</f>
        <v>East</v>
      </c>
    </row>
    <row r="1046" spans="1:26">
      <c r="A1046" t="s">
        <v>1912</v>
      </c>
      <c r="B1046" s="1">
        <v>45600</v>
      </c>
      <c r="C1046" t="s">
        <v>690</v>
      </c>
      <c r="D1046" t="s">
        <v>824</v>
      </c>
      <c r="E1046" t="s">
        <v>831</v>
      </c>
      <c r="F1046">
        <v>3</v>
      </c>
      <c r="G1046">
        <v>0.15</v>
      </c>
      <c r="H1046" t="s">
        <v>871</v>
      </c>
      <c r="I1046" s="4">
        <f>Table4[[#This Row],[Quantity]]*Table4[[#This Row],[UnitPrice]]</f>
        <v>1164.78</v>
      </c>
      <c r="J1046" s="4">
        <f>Table4[[#This Row],[Gross Revenue]]*(1-Table4[[#This Row],[Discount]])</f>
        <v>990.06299999999999</v>
      </c>
      <c r="K1046" s="4">
        <f>Table4[[#This Row],[Quantity]]*Table4[[#This Row],[CostPrice]]</f>
        <v>597.90000000000009</v>
      </c>
      <c r="L1046" s="4">
        <f>Table4[[#This Row],[Net Revenue]]-Table4[[#This Row],[Total Cost]]</f>
        <v>392.1629999999999</v>
      </c>
      <c r="M1046" t="str">
        <f>_xlfn.XLOOKUP(Table4[[#This Row],[ProductID]], Products!A:A,Products!B:B, "Not Found")</f>
        <v>Possible Watches</v>
      </c>
      <c r="N1046" t="str">
        <f>TEXT(Table4[[#This Row],[Date]], "mmm")</f>
        <v>Nov</v>
      </c>
      <c r="O1046" t="str">
        <f>TEXT(Table4[[#This Row],[Date]], "yyyy")</f>
        <v>2024</v>
      </c>
      <c r="P1046" t="str">
        <f>_xlfn.XLOOKUP(Table4[[#This Row],[ProductID]],Products!A:A,Products!C:C, "Not Found")</f>
        <v>Fashion</v>
      </c>
      <c r="Q1046" t="str">
        <f>_xlfn.XLOOKUP(Table4[[#This Row],[ProductID]],Products!A:A,Products!D:D,"Not Found")</f>
        <v>Watches</v>
      </c>
      <c r="R1046">
        <f>_xlfn.XLOOKUP(Table4[[#This Row],[ProductID]],Products!A:A,Products!E:E,"Not Found")</f>
        <v>388.26</v>
      </c>
      <c r="S1046">
        <f>_xlfn.XLOOKUP(Table4[[#This Row],[ProductID]],Products!A:A,Products!F:F, "Not Found")</f>
        <v>199.3</v>
      </c>
      <c r="T1046" t="str">
        <f>_xlfn.XLOOKUP(Table4[[#This Row],[CustomerID]],Customers!A:A,Customers!D:D, "Not Found")</f>
        <v>F</v>
      </c>
      <c r="U1046" s="6">
        <f>_xlfn.XLOOKUP(Table4[[#This Row],[CustomerID]],Customers!A:A,Customers!E:E, "Not Found")</f>
        <v>23491</v>
      </c>
      <c r="V1046">
        <f ca="1">DATEDIF(Table4[[#This Row],[CustomerBirthday]], TODAY(), "Y")</f>
        <v>62</v>
      </c>
      <c r="W1046" t="str" cm="1">
        <f t="array" aca="1" ref="W1046" ca="1">_xlfn.IFS(Table4[[#This Row],[Age]]&lt;25, "Under 25",Table4[[#This Row],[Age]]=34, "25-34", Table4[[#This Row],[Age]]&lt;=49, "35-49", Table4[[#This Row],[Age]]&lt;=64, "50-64", Table4[[#This Row],[Age]]&gt;=65, "65+")</f>
        <v>50-64</v>
      </c>
      <c r="X1046" t="str">
        <f>_xlfn.XLOOKUP(Table4[[#This Row],[StoreID]],Stores!A:A,Stores!B:B, "Not found")</f>
        <v>MegaMart Jimenezborough</v>
      </c>
      <c r="Y1046" t="str">
        <f>_xlfn.XLOOKUP(Table4[[#This Row],[StoreID]],Stores!A:A,Stores!C:C, "Not Found")</f>
        <v>Jimenezborough</v>
      </c>
      <c r="Z1046" t="str">
        <f>_xlfn.XLOOKUP(Table4[[#This Row],[StoreID]],Stores!A:A,Stores!D:D, "Not Found")</f>
        <v>South</v>
      </c>
    </row>
    <row r="1047" spans="1:26">
      <c r="A1047" t="s">
        <v>1913</v>
      </c>
      <c r="B1047" s="1">
        <v>45719</v>
      </c>
      <c r="C1047" t="s">
        <v>673</v>
      </c>
      <c r="D1047" t="s">
        <v>761</v>
      </c>
      <c r="E1047" t="s">
        <v>835</v>
      </c>
      <c r="F1047">
        <v>2</v>
      </c>
      <c r="G1047">
        <v>0</v>
      </c>
      <c r="H1047" t="s">
        <v>871</v>
      </c>
      <c r="I1047" s="4">
        <f>Table4[[#This Row],[Quantity]]*Table4[[#This Row],[UnitPrice]]</f>
        <v>3525.84</v>
      </c>
      <c r="J1047" s="4">
        <f>Table4[[#This Row],[Gross Revenue]]*(1-Table4[[#This Row],[Discount]])</f>
        <v>3525.84</v>
      </c>
      <c r="K1047" s="4">
        <f>Table4[[#This Row],[Quantity]]*Table4[[#This Row],[CostPrice]]</f>
        <v>2692.96</v>
      </c>
      <c r="L1047" s="4">
        <f>Table4[[#This Row],[Net Revenue]]-Table4[[#This Row],[Total Cost]]</f>
        <v>832.88000000000011</v>
      </c>
      <c r="M1047" t="str">
        <f>_xlfn.XLOOKUP(Table4[[#This Row],[ProductID]], Products!A:A,Products!B:B, "Not Found")</f>
        <v>Traditional Laptop</v>
      </c>
      <c r="N1047" t="str">
        <f>TEXT(Table4[[#This Row],[Date]], "mmm")</f>
        <v>Mar</v>
      </c>
      <c r="O1047" t="str">
        <f>TEXT(Table4[[#This Row],[Date]], "yyyy")</f>
        <v>2025</v>
      </c>
      <c r="P1047" t="str">
        <f>_xlfn.XLOOKUP(Table4[[#This Row],[ProductID]],Products!A:A,Products!C:C, "Not Found")</f>
        <v>Electronics</v>
      </c>
      <c r="Q1047" t="str">
        <f>_xlfn.XLOOKUP(Table4[[#This Row],[ProductID]],Products!A:A,Products!D:D,"Not Found")</f>
        <v>Laptop</v>
      </c>
      <c r="R1047">
        <f>_xlfn.XLOOKUP(Table4[[#This Row],[ProductID]],Products!A:A,Products!E:E,"Not Found")</f>
        <v>1762.92</v>
      </c>
      <c r="S1047">
        <f>_xlfn.XLOOKUP(Table4[[#This Row],[ProductID]],Products!A:A,Products!F:F, "Not Found")</f>
        <v>1346.48</v>
      </c>
      <c r="T1047" t="str">
        <f>_xlfn.XLOOKUP(Table4[[#This Row],[CustomerID]],Customers!A:A,Customers!D:D, "Not Found")</f>
        <v>F</v>
      </c>
      <c r="U1047" s="6">
        <f>_xlfn.XLOOKUP(Table4[[#This Row],[CustomerID]],Customers!A:A,Customers!E:E, "Not Found")</f>
        <v>21380</v>
      </c>
      <c r="V1047">
        <f ca="1">DATEDIF(Table4[[#This Row],[CustomerBirthday]], TODAY(), "Y")</f>
        <v>68</v>
      </c>
      <c r="W1047" t="str" cm="1">
        <f t="array" aca="1" ref="W1047" ca="1">_xlfn.IFS(Table4[[#This Row],[Age]]&lt;25, "Under 25",Table4[[#This Row],[Age]]=34, "25-34", Table4[[#This Row],[Age]]&lt;=49, "35-49", Table4[[#This Row],[Age]]&lt;=64, "50-64", Table4[[#This Row],[Age]]&gt;=65, "65+")</f>
        <v>65+</v>
      </c>
      <c r="X1047" t="str">
        <f>_xlfn.XLOOKUP(Table4[[#This Row],[StoreID]],Stores!A:A,Stores!B:B, "Not found")</f>
        <v>MegaMart Peckmouth</v>
      </c>
      <c r="Y1047" t="str">
        <f>_xlfn.XLOOKUP(Table4[[#This Row],[StoreID]],Stores!A:A,Stores!C:C, "Not Found")</f>
        <v>Peckmouth</v>
      </c>
      <c r="Z1047" t="str">
        <f>_xlfn.XLOOKUP(Table4[[#This Row],[StoreID]],Stores!A:A,Stores!D:D, "Not Found")</f>
        <v>East</v>
      </c>
    </row>
    <row r="1048" spans="1:26">
      <c r="A1048" t="s">
        <v>1914</v>
      </c>
      <c r="B1048" s="1">
        <v>45184</v>
      </c>
      <c r="C1048" t="s">
        <v>422</v>
      </c>
      <c r="D1048" t="s">
        <v>798</v>
      </c>
      <c r="E1048" t="s">
        <v>846</v>
      </c>
      <c r="F1048">
        <v>4</v>
      </c>
      <c r="G1048">
        <v>0.1</v>
      </c>
      <c r="H1048" t="s">
        <v>868</v>
      </c>
      <c r="I1048" s="4">
        <f>Table4[[#This Row],[Quantity]]*Table4[[#This Row],[UnitPrice]]</f>
        <v>6005.84</v>
      </c>
      <c r="J1048" s="4">
        <f>Table4[[#This Row],[Gross Revenue]]*(1-Table4[[#This Row],[Discount]])</f>
        <v>5405.2560000000003</v>
      </c>
      <c r="K1048" s="4">
        <f>Table4[[#This Row],[Quantity]]*Table4[[#This Row],[CostPrice]]</f>
        <v>4670.92</v>
      </c>
      <c r="L1048" s="4">
        <f>Table4[[#This Row],[Net Revenue]]-Table4[[#This Row],[Total Cost]]</f>
        <v>734.33600000000024</v>
      </c>
      <c r="M1048" t="str">
        <f>_xlfn.XLOOKUP(Table4[[#This Row],[ProductID]], Products!A:A,Products!B:B, "Not Found")</f>
        <v>New Watches</v>
      </c>
      <c r="N1048" t="str">
        <f>TEXT(Table4[[#This Row],[Date]], "mmm")</f>
        <v>Sep</v>
      </c>
      <c r="O1048" t="str">
        <f>TEXT(Table4[[#This Row],[Date]], "yyyy")</f>
        <v>2023</v>
      </c>
      <c r="P1048" t="str">
        <f>_xlfn.XLOOKUP(Table4[[#This Row],[ProductID]],Products!A:A,Products!C:C, "Not Found")</f>
        <v>Fashion</v>
      </c>
      <c r="Q1048" t="str">
        <f>_xlfn.XLOOKUP(Table4[[#This Row],[ProductID]],Products!A:A,Products!D:D,"Not Found")</f>
        <v>Watches</v>
      </c>
      <c r="R1048">
        <f>_xlfn.XLOOKUP(Table4[[#This Row],[ProductID]],Products!A:A,Products!E:E,"Not Found")</f>
        <v>1501.46</v>
      </c>
      <c r="S1048">
        <f>_xlfn.XLOOKUP(Table4[[#This Row],[ProductID]],Products!A:A,Products!F:F, "Not Found")</f>
        <v>1167.73</v>
      </c>
      <c r="T1048" t="str">
        <f>_xlfn.XLOOKUP(Table4[[#This Row],[CustomerID]],Customers!A:A,Customers!D:D, "Not Found")</f>
        <v>M</v>
      </c>
      <c r="U1048" s="6">
        <f>_xlfn.XLOOKUP(Table4[[#This Row],[CustomerID]],Customers!A:A,Customers!E:E, "Not Found")</f>
        <v>28268</v>
      </c>
      <c r="V1048">
        <f ca="1">DATEDIF(Table4[[#This Row],[CustomerBirthday]], TODAY(), "Y")</f>
        <v>49</v>
      </c>
      <c r="W1048" t="str" cm="1">
        <f t="array" aca="1" ref="W1048" ca="1">_xlfn.IFS(Table4[[#This Row],[Age]]&lt;25, "Under 25",Table4[[#This Row],[Age]]=34, "25-34", Table4[[#This Row],[Age]]&lt;=49, "35-49", Table4[[#This Row],[Age]]&lt;=64, "50-64", Table4[[#This Row],[Age]]&gt;=65, "65+")</f>
        <v>35-49</v>
      </c>
      <c r="X1048" t="str">
        <f>_xlfn.XLOOKUP(Table4[[#This Row],[StoreID]],Stores!A:A,Stores!B:B, "Not found")</f>
        <v>MegaMart Johnmouth</v>
      </c>
      <c r="Y1048" t="str">
        <f>_xlfn.XLOOKUP(Table4[[#This Row],[StoreID]],Stores!A:A,Stores!C:C, "Not Found")</f>
        <v>Johnmouth</v>
      </c>
      <c r="Z1048" t="str">
        <f>_xlfn.XLOOKUP(Table4[[#This Row],[StoreID]],Stores!A:A,Stores!D:D, "Not Found")</f>
        <v>East</v>
      </c>
    </row>
    <row r="1049" spans="1:26">
      <c r="A1049" t="s">
        <v>1915</v>
      </c>
      <c r="B1049" s="1">
        <v>45308</v>
      </c>
      <c r="C1049" t="s">
        <v>243</v>
      </c>
      <c r="D1049" t="s">
        <v>774</v>
      </c>
      <c r="E1049" t="s">
        <v>842</v>
      </c>
      <c r="F1049">
        <v>4</v>
      </c>
      <c r="G1049">
        <v>0</v>
      </c>
      <c r="H1049" t="s">
        <v>868</v>
      </c>
      <c r="I1049" s="4">
        <f>Table4[[#This Row],[Quantity]]*Table4[[#This Row],[UnitPrice]]</f>
        <v>5949.64</v>
      </c>
      <c r="J1049" s="4">
        <f>Table4[[#This Row],[Gross Revenue]]*(1-Table4[[#This Row],[Discount]])</f>
        <v>5949.64</v>
      </c>
      <c r="K1049" s="4">
        <f>Table4[[#This Row],[Quantity]]*Table4[[#This Row],[CostPrice]]</f>
        <v>3252.28</v>
      </c>
      <c r="L1049" s="4">
        <f>Table4[[#This Row],[Net Revenue]]-Table4[[#This Row],[Total Cost]]</f>
        <v>2697.36</v>
      </c>
      <c r="M1049" t="str">
        <f>_xlfn.XLOOKUP(Table4[[#This Row],[ProductID]], Products!A:A,Products!B:B, "Not Found")</f>
        <v>Him Smartphone</v>
      </c>
      <c r="N1049" t="str">
        <f>TEXT(Table4[[#This Row],[Date]], "mmm")</f>
        <v>Jan</v>
      </c>
      <c r="O1049" t="str">
        <f>TEXT(Table4[[#This Row],[Date]], "yyyy")</f>
        <v>2024</v>
      </c>
      <c r="P1049" t="str">
        <f>_xlfn.XLOOKUP(Table4[[#This Row],[ProductID]],Products!A:A,Products!C:C, "Not Found")</f>
        <v>Electronics</v>
      </c>
      <c r="Q1049" t="str">
        <f>_xlfn.XLOOKUP(Table4[[#This Row],[ProductID]],Products!A:A,Products!D:D,"Not Found")</f>
        <v>Smartphone</v>
      </c>
      <c r="R1049">
        <f>_xlfn.XLOOKUP(Table4[[#This Row],[ProductID]],Products!A:A,Products!E:E,"Not Found")</f>
        <v>1487.41</v>
      </c>
      <c r="S1049">
        <f>_xlfn.XLOOKUP(Table4[[#This Row],[ProductID]],Products!A:A,Products!F:F, "Not Found")</f>
        <v>813.07</v>
      </c>
      <c r="T1049" t="str">
        <f>_xlfn.XLOOKUP(Table4[[#This Row],[CustomerID]],Customers!A:A,Customers!D:D, "Not Found")</f>
        <v>F</v>
      </c>
      <c r="U1049" s="6">
        <f>_xlfn.XLOOKUP(Table4[[#This Row],[CustomerID]],Customers!A:A,Customers!E:E, "Not Found")</f>
        <v>26908</v>
      </c>
      <c r="V1049">
        <f ca="1">DATEDIF(Table4[[#This Row],[CustomerBirthday]], TODAY(), "Y")</f>
        <v>52</v>
      </c>
      <c r="W1049" t="str" cm="1">
        <f t="array" aca="1" ref="W1049" ca="1">_xlfn.IFS(Table4[[#This Row],[Age]]&lt;25, "Under 25",Table4[[#This Row],[Age]]=34, "25-34", Table4[[#This Row],[Age]]&lt;=49, "35-49", Table4[[#This Row],[Age]]&lt;=64, "50-64", Table4[[#This Row],[Age]]&gt;=65, "65+")</f>
        <v>50-64</v>
      </c>
      <c r="X1049" t="str">
        <f>_xlfn.XLOOKUP(Table4[[#This Row],[StoreID]],Stores!A:A,Stores!B:B, "Not found")</f>
        <v>MegaMart Brianahaven</v>
      </c>
      <c r="Y1049" t="str">
        <f>_xlfn.XLOOKUP(Table4[[#This Row],[StoreID]],Stores!A:A,Stores!C:C, "Not Found")</f>
        <v>Brianahaven</v>
      </c>
      <c r="Z1049" t="str">
        <f>_xlfn.XLOOKUP(Table4[[#This Row],[StoreID]],Stores!A:A,Stores!D:D, "Not Found")</f>
        <v>North</v>
      </c>
    </row>
    <row r="1050" spans="1:26">
      <c r="A1050" t="s">
        <v>1916</v>
      </c>
      <c r="B1050" s="1">
        <v>45282</v>
      </c>
      <c r="C1050" t="s">
        <v>653</v>
      </c>
      <c r="D1050" t="s">
        <v>764</v>
      </c>
      <c r="E1050" t="s">
        <v>839</v>
      </c>
      <c r="F1050">
        <v>4</v>
      </c>
      <c r="G1050">
        <v>0</v>
      </c>
      <c r="H1050" t="s">
        <v>875</v>
      </c>
      <c r="I1050" s="4">
        <f>Table4[[#This Row],[Quantity]]*Table4[[#This Row],[UnitPrice]]</f>
        <v>1295.68</v>
      </c>
      <c r="J1050" s="4">
        <f>Table4[[#This Row],[Gross Revenue]]*(1-Table4[[#This Row],[Discount]])</f>
        <v>1295.68</v>
      </c>
      <c r="K1050" s="4">
        <f>Table4[[#This Row],[Quantity]]*Table4[[#This Row],[CostPrice]]</f>
        <v>971.92</v>
      </c>
      <c r="L1050" s="4">
        <f>Table4[[#This Row],[Net Revenue]]-Table4[[#This Row],[Total Cost]]</f>
        <v>323.7600000000001</v>
      </c>
      <c r="M1050" t="str">
        <f>_xlfn.XLOOKUP(Table4[[#This Row],[ProductID]], Products!A:A,Products!B:B, "Not Found")</f>
        <v>Simple Accessories</v>
      </c>
      <c r="N1050" t="str">
        <f>TEXT(Table4[[#This Row],[Date]], "mmm")</f>
        <v>Dec</v>
      </c>
      <c r="O1050" t="str">
        <f>TEXT(Table4[[#This Row],[Date]], "yyyy")</f>
        <v>2023</v>
      </c>
      <c r="P1050" t="str">
        <f>_xlfn.XLOOKUP(Table4[[#This Row],[ProductID]],Products!A:A,Products!C:C, "Not Found")</f>
        <v>Fashion</v>
      </c>
      <c r="Q1050" t="str">
        <f>_xlfn.XLOOKUP(Table4[[#This Row],[ProductID]],Products!A:A,Products!D:D,"Not Found")</f>
        <v>Accessories</v>
      </c>
      <c r="R1050">
        <f>_xlfn.XLOOKUP(Table4[[#This Row],[ProductID]],Products!A:A,Products!E:E,"Not Found")</f>
        <v>323.92</v>
      </c>
      <c r="S1050">
        <f>_xlfn.XLOOKUP(Table4[[#This Row],[ProductID]],Products!A:A,Products!F:F, "Not Found")</f>
        <v>242.98</v>
      </c>
      <c r="T1050" t="str">
        <f>_xlfn.XLOOKUP(Table4[[#This Row],[CustomerID]],Customers!A:A,Customers!D:D, "Not Found")</f>
        <v>F</v>
      </c>
      <c r="U1050" s="6">
        <f>_xlfn.XLOOKUP(Table4[[#This Row],[CustomerID]],Customers!A:A,Customers!E:E, "Not Found")</f>
        <v>27579</v>
      </c>
      <c r="V1050">
        <f ca="1">DATEDIF(Table4[[#This Row],[CustomerBirthday]], TODAY(), "Y")</f>
        <v>51</v>
      </c>
      <c r="W1050" t="str" cm="1">
        <f t="array" aca="1" ref="W1050" ca="1">_xlfn.IFS(Table4[[#This Row],[Age]]&lt;25, "Under 25",Table4[[#This Row],[Age]]=34, "25-34", Table4[[#This Row],[Age]]&lt;=49, "35-49", Table4[[#This Row],[Age]]&lt;=64, "50-64", Table4[[#This Row],[Age]]&gt;=65, "65+")</f>
        <v>50-64</v>
      </c>
      <c r="X1050" t="str">
        <f>_xlfn.XLOOKUP(Table4[[#This Row],[StoreID]],Stores!A:A,Stores!B:B, "Not found")</f>
        <v>MegaMart New Michele</v>
      </c>
      <c r="Y1050" t="str">
        <f>_xlfn.XLOOKUP(Table4[[#This Row],[StoreID]],Stores!A:A,Stores!C:C, "Not Found")</f>
        <v>New Michele</v>
      </c>
      <c r="Z1050" t="str">
        <f>_xlfn.XLOOKUP(Table4[[#This Row],[StoreID]],Stores!A:A,Stores!D:D, "Not Found")</f>
        <v>West</v>
      </c>
    </row>
    <row r="1051" spans="1:26">
      <c r="A1051" t="s">
        <v>1917</v>
      </c>
      <c r="B1051" s="1">
        <v>45454</v>
      </c>
      <c r="C1051" t="s">
        <v>432</v>
      </c>
      <c r="D1051" t="s">
        <v>822</v>
      </c>
      <c r="E1051" t="s">
        <v>842</v>
      </c>
      <c r="F1051">
        <v>1</v>
      </c>
      <c r="G1051">
        <v>0.05</v>
      </c>
      <c r="H1051" t="s">
        <v>868</v>
      </c>
      <c r="I1051" s="4">
        <f>Table4[[#This Row],[Quantity]]*Table4[[#This Row],[UnitPrice]]</f>
        <v>1216.3599999999999</v>
      </c>
      <c r="J1051" s="4">
        <f>Table4[[#This Row],[Gross Revenue]]*(1-Table4[[#This Row],[Discount]])</f>
        <v>1155.5419999999999</v>
      </c>
      <c r="K1051" s="4">
        <f>Table4[[#This Row],[Quantity]]*Table4[[#This Row],[CostPrice]]</f>
        <v>794.8</v>
      </c>
      <c r="L1051" s="4">
        <f>Table4[[#This Row],[Net Revenue]]-Table4[[#This Row],[Total Cost]]</f>
        <v>360.74199999999996</v>
      </c>
      <c r="M1051" t="str">
        <f>_xlfn.XLOOKUP(Table4[[#This Row],[ProductID]], Products!A:A,Products!B:B, "Not Found")</f>
        <v>Nor Bags</v>
      </c>
      <c r="N1051" t="str">
        <f>TEXT(Table4[[#This Row],[Date]], "mmm")</f>
        <v>Jun</v>
      </c>
      <c r="O1051" t="str">
        <f>TEXT(Table4[[#This Row],[Date]], "yyyy")</f>
        <v>2024</v>
      </c>
      <c r="P1051" t="str">
        <f>_xlfn.XLOOKUP(Table4[[#This Row],[ProductID]],Products!A:A,Products!C:C, "Not Found")</f>
        <v>Fashion</v>
      </c>
      <c r="Q1051" t="str">
        <f>_xlfn.XLOOKUP(Table4[[#This Row],[ProductID]],Products!A:A,Products!D:D,"Not Found")</f>
        <v>Bags</v>
      </c>
      <c r="R1051">
        <f>_xlfn.XLOOKUP(Table4[[#This Row],[ProductID]],Products!A:A,Products!E:E,"Not Found")</f>
        <v>1216.3599999999999</v>
      </c>
      <c r="S1051">
        <f>_xlfn.XLOOKUP(Table4[[#This Row],[ProductID]],Products!A:A,Products!F:F, "Not Found")</f>
        <v>794.8</v>
      </c>
      <c r="T1051" t="str">
        <f>_xlfn.XLOOKUP(Table4[[#This Row],[CustomerID]],Customers!A:A,Customers!D:D, "Not Found")</f>
        <v>M</v>
      </c>
      <c r="U1051" s="6">
        <f>_xlfn.XLOOKUP(Table4[[#This Row],[CustomerID]],Customers!A:A,Customers!E:E, "Not Found")</f>
        <v>20358</v>
      </c>
      <c r="V1051">
        <f ca="1">DATEDIF(Table4[[#This Row],[CustomerBirthday]], TODAY(), "Y")</f>
        <v>70</v>
      </c>
      <c r="W1051" t="str" cm="1">
        <f t="array" aca="1" ref="W1051" ca="1">_xlfn.IFS(Table4[[#This Row],[Age]]&lt;25, "Under 25",Table4[[#This Row],[Age]]=34, "25-34", Table4[[#This Row],[Age]]&lt;=49, "35-49", Table4[[#This Row],[Age]]&lt;=64, "50-64", Table4[[#This Row],[Age]]&gt;=65, "65+")</f>
        <v>65+</v>
      </c>
      <c r="X1051" t="str">
        <f>_xlfn.XLOOKUP(Table4[[#This Row],[StoreID]],Stores!A:A,Stores!B:B, "Not found")</f>
        <v>MegaMart Brianahaven</v>
      </c>
      <c r="Y1051" t="str">
        <f>_xlfn.XLOOKUP(Table4[[#This Row],[StoreID]],Stores!A:A,Stores!C:C, "Not Found")</f>
        <v>Brianahaven</v>
      </c>
      <c r="Z1051" t="str">
        <f>_xlfn.XLOOKUP(Table4[[#This Row],[StoreID]],Stores!A:A,Stores!D:D, "Not Found")</f>
        <v>North</v>
      </c>
    </row>
    <row r="1052" spans="1:26">
      <c r="A1052" t="s">
        <v>1918</v>
      </c>
      <c r="B1052" s="1">
        <v>45530</v>
      </c>
      <c r="C1052" t="s">
        <v>666</v>
      </c>
      <c r="D1052" t="s">
        <v>755</v>
      </c>
      <c r="E1052" t="s">
        <v>831</v>
      </c>
      <c r="F1052">
        <v>5</v>
      </c>
      <c r="G1052">
        <v>0.15</v>
      </c>
      <c r="H1052" t="s">
        <v>875</v>
      </c>
      <c r="I1052" s="4">
        <f>Table4[[#This Row],[Quantity]]*Table4[[#This Row],[UnitPrice]]</f>
        <v>9293.75</v>
      </c>
      <c r="J1052" s="4">
        <f>Table4[[#This Row],[Gross Revenue]]*(1-Table4[[#This Row],[Discount]])</f>
        <v>7899.6875</v>
      </c>
      <c r="K1052" s="4">
        <f>Table4[[#This Row],[Quantity]]*Table4[[#This Row],[CostPrice]]</f>
        <v>7255.8</v>
      </c>
      <c r="L1052" s="4">
        <f>Table4[[#This Row],[Net Revenue]]-Table4[[#This Row],[Total Cost]]</f>
        <v>643.88749999999982</v>
      </c>
      <c r="M1052" t="str">
        <f>_xlfn.XLOOKUP(Table4[[#This Row],[ProductID]], Products!A:A,Products!B:B, "Not Found")</f>
        <v>House Accessories</v>
      </c>
      <c r="N1052" t="str">
        <f>TEXT(Table4[[#This Row],[Date]], "mmm")</f>
        <v>Aug</v>
      </c>
      <c r="O1052" t="str">
        <f>TEXT(Table4[[#This Row],[Date]], "yyyy")</f>
        <v>2024</v>
      </c>
      <c r="P1052" t="str">
        <f>_xlfn.XLOOKUP(Table4[[#This Row],[ProductID]],Products!A:A,Products!C:C, "Not Found")</f>
        <v>Fashion</v>
      </c>
      <c r="Q1052" t="str">
        <f>_xlfn.XLOOKUP(Table4[[#This Row],[ProductID]],Products!A:A,Products!D:D,"Not Found")</f>
        <v>Accessories</v>
      </c>
      <c r="R1052">
        <f>_xlfn.XLOOKUP(Table4[[#This Row],[ProductID]],Products!A:A,Products!E:E,"Not Found")</f>
        <v>1858.75</v>
      </c>
      <c r="S1052">
        <f>_xlfn.XLOOKUP(Table4[[#This Row],[ProductID]],Products!A:A,Products!F:F, "Not Found")</f>
        <v>1451.16</v>
      </c>
      <c r="T1052" t="str">
        <f>_xlfn.XLOOKUP(Table4[[#This Row],[CustomerID]],Customers!A:A,Customers!D:D, "Not Found")</f>
        <v>M</v>
      </c>
      <c r="U1052" s="6">
        <f>_xlfn.XLOOKUP(Table4[[#This Row],[CustomerID]],Customers!A:A,Customers!E:E, "Not Found")</f>
        <v>24326</v>
      </c>
      <c r="V1052">
        <f ca="1">DATEDIF(Table4[[#This Row],[CustomerBirthday]], TODAY(), "Y")</f>
        <v>59</v>
      </c>
      <c r="W1052" t="str" cm="1">
        <f t="array" aca="1" ref="W1052" ca="1">_xlfn.IFS(Table4[[#This Row],[Age]]&lt;25, "Under 25",Table4[[#This Row],[Age]]=34, "25-34", Table4[[#This Row],[Age]]&lt;=49, "35-49", Table4[[#This Row],[Age]]&lt;=64, "50-64", Table4[[#This Row],[Age]]&gt;=65, "65+")</f>
        <v>50-64</v>
      </c>
      <c r="X1052" t="str">
        <f>_xlfn.XLOOKUP(Table4[[#This Row],[StoreID]],Stores!A:A,Stores!B:B, "Not found")</f>
        <v>MegaMart Jimenezborough</v>
      </c>
      <c r="Y1052" t="str">
        <f>_xlfn.XLOOKUP(Table4[[#This Row],[StoreID]],Stores!A:A,Stores!C:C, "Not Found")</f>
        <v>Jimenezborough</v>
      </c>
      <c r="Z1052" t="str">
        <f>_xlfn.XLOOKUP(Table4[[#This Row],[StoreID]],Stores!A:A,Stores!D:D, "Not Found")</f>
        <v>South</v>
      </c>
    </row>
    <row r="1053" spans="1:26">
      <c r="A1053" t="s">
        <v>1919</v>
      </c>
      <c r="B1053" s="1">
        <v>45643</v>
      </c>
      <c r="C1053" t="s">
        <v>191</v>
      </c>
      <c r="D1053" t="s">
        <v>790</v>
      </c>
      <c r="E1053" t="s">
        <v>839</v>
      </c>
      <c r="F1053">
        <v>4</v>
      </c>
      <c r="G1053">
        <v>0.15</v>
      </c>
      <c r="H1053" t="s">
        <v>865</v>
      </c>
      <c r="I1053" s="4">
        <f>Table4[[#This Row],[Quantity]]*Table4[[#This Row],[UnitPrice]]</f>
        <v>1218.8399999999999</v>
      </c>
      <c r="J1053" s="4">
        <f>Table4[[#This Row],[Gross Revenue]]*(1-Table4[[#This Row],[Discount]])</f>
        <v>1036.0139999999999</v>
      </c>
      <c r="K1053" s="4">
        <f>Table4[[#This Row],[Quantity]]*Table4[[#This Row],[CostPrice]]</f>
        <v>656.04</v>
      </c>
      <c r="L1053" s="4">
        <f>Table4[[#This Row],[Net Revenue]]-Table4[[#This Row],[Total Cost]]</f>
        <v>379.97399999999993</v>
      </c>
      <c r="M1053" t="str">
        <f>_xlfn.XLOOKUP(Table4[[#This Row],[ProductID]], Products!A:A,Products!B:B, "Not Found")</f>
        <v>Difficult Vegetables</v>
      </c>
      <c r="N1053" t="str">
        <f>TEXT(Table4[[#This Row],[Date]], "mmm")</f>
        <v>Dec</v>
      </c>
      <c r="O1053" t="str">
        <f>TEXT(Table4[[#This Row],[Date]], "yyyy")</f>
        <v>2024</v>
      </c>
      <c r="P1053" t="str">
        <f>_xlfn.XLOOKUP(Table4[[#This Row],[ProductID]],Products!A:A,Products!C:C, "Not Found")</f>
        <v>Groceries</v>
      </c>
      <c r="Q1053" t="str">
        <f>_xlfn.XLOOKUP(Table4[[#This Row],[ProductID]],Products!A:A,Products!D:D,"Not Found")</f>
        <v>Vegetables</v>
      </c>
      <c r="R1053">
        <f>_xlfn.XLOOKUP(Table4[[#This Row],[ProductID]],Products!A:A,Products!E:E,"Not Found")</f>
        <v>304.70999999999998</v>
      </c>
      <c r="S1053">
        <f>_xlfn.XLOOKUP(Table4[[#This Row],[ProductID]],Products!A:A,Products!F:F, "Not Found")</f>
        <v>164.01</v>
      </c>
      <c r="T1053" t="str">
        <f>_xlfn.XLOOKUP(Table4[[#This Row],[CustomerID]],Customers!A:A,Customers!D:D, "Not Found")</f>
        <v>M</v>
      </c>
      <c r="U1053" s="6">
        <f>_xlfn.XLOOKUP(Table4[[#This Row],[CustomerID]],Customers!A:A,Customers!E:E, "Not Found")</f>
        <v>35433</v>
      </c>
      <c r="V1053">
        <f ca="1">DATEDIF(Table4[[#This Row],[CustomerBirthday]], TODAY(), "Y")</f>
        <v>29</v>
      </c>
      <c r="W1053" t="str" cm="1">
        <f t="array" aca="1" ref="W1053" ca="1">_xlfn.IFS(Table4[[#This Row],[Age]]&lt;25, "Under 25",Table4[[#This Row],[Age]]=34, "25-34", Table4[[#This Row],[Age]]&lt;=49, "35-49", Table4[[#This Row],[Age]]&lt;=64, "50-64", Table4[[#This Row],[Age]]&gt;=65, "65+")</f>
        <v>35-49</v>
      </c>
      <c r="X1053" t="str">
        <f>_xlfn.XLOOKUP(Table4[[#This Row],[StoreID]],Stores!A:A,Stores!B:B, "Not found")</f>
        <v>MegaMart New Michele</v>
      </c>
      <c r="Y1053" t="str">
        <f>_xlfn.XLOOKUP(Table4[[#This Row],[StoreID]],Stores!A:A,Stores!C:C, "Not Found")</f>
        <v>New Michele</v>
      </c>
      <c r="Z1053" t="str">
        <f>_xlfn.XLOOKUP(Table4[[#This Row],[StoreID]],Stores!A:A,Stores!D:D, "Not Found")</f>
        <v>West</v>
      </c>
    </row>
    <row r="1054" spans="1:26">
      <c r="A1054" t="s">
        <v>1920</v>
      </c>
      <c r="B1054" s="1">
        <v>45448</v>
      </c>
      <c r="C1054" t="s">
        <v>700</v>
      </c>
      <c r="D1054" t="s">
        <v>824</v>
      </c>
      <c r="E1054" t="s">
        <v>839</v>
      </c>
      <c r="F1054">
        <v>4</v>
      </c>
      <c r="G1054">
        <v>0.05</v>
      </c>
      <c r="H1054" t="s">
        <v>868</v>
      </c>
      <c r="I1054" s="4">
        <f>Table4[[#This Row],[Quantity]]*Table4[[#This Row],[UnitPrice]]</f>
        <v>1553.04</v>
      </c>
      <c r="J1054" s="4">
        <f>Table4[[#This Row],[Gross Revenue]]*(1-Table4[[#This Row],[Discount]])</f>
        <v>1475.3879999999999</v>
      </c>
      <c r="K1054" s="4">
        <f>Table4[[#This Row],[Quantity]]*Table4[[#This Row],[CostPrice]]</f>
        <v>797.2</v>
      </c>
      <c r="L1054" s="4">
        <f>Table4[[#This Row],[Net Revenue]]-Table4[[#This Row],[Total Cost]]</f>
        <v>678.18799999999987</v>
      </c>
      <c r="M1054" t="str">
        <f>_xlfn.XLOOKUP(Table4[[#This Row],[ProductID]], Products!A:A,Products!B:B, "Not Found")</f>
        <v>Possible Watches</v>
      </c>
      <c r="N1054" t="str">
        <f>TEXT(Table4[[#This Row],[Date]], "mmm")</f>
        <v>Jun</v>
      </c>
      <c r="O1054" t="str">
        <f>TEXT(Table4[[#This Row],[Date]], "yyyy")</f>
        <v>2024</v>
      </c>
      <c r="P1054" t="str">
        <f>_xlfn.XLOOKUP(Table4[[#This Row],[ProductID]],Products!A:A,Products!C:C, "Not Found")</f>
        <v>Fashion</v>
      </c>
      <c r="Q1054" t="str">
        <f>_xlfn.XLOOKUP(Table4[[#This Row],[ProductID]],Products!A:A,Products!D:D,"Not Found")</f>
        <v>Watches</v>
      </c>
      <c r="R1054">
        <f>_xlfn.XLOOKUP(Table4[[#This Row],[ProductID]],Products!A:A,Products!E:E,"Not Found")</f>
        <v>388.26</v>
      </c>
      <c r="S1054">
        <f>_xlfn.XLOOKUP(Table4[[#This Row],[ProductID]],Products!A:A,Products!F:F, "Not Found")</f>
        <v>199.3</v>
      </c>
      <c r="T1054" t="str">
        <f>_xlfn.XLOOKUP(Table4[[#This Row],[CustomerID]],Customers!A:A,Customers!D:D, "Not Found")</f>
        <v>F</v>
      </c>
      <c r="U1054" s="6">
        <f>_xlfn.XLOOKUP(Table4[[#This Row],[CustomerID]],Customers!A:A,Customers!E:E, "Not Found")</f>
        <v>25706</v>
      </c>
      <c r="V1054">
        <f ca="1">DATEDIF(Table4[[#This Row],[CustomerBirthday]], TODAY(), "Y")</f>
        <v>56</v>
      </c>
      <c r="W1054" t="str" cm="1">
        <f t="array" aca="1" ref="W1054" ca="1">_xlfn.IFS(Table4[[#This Row],[Age]]&lt;25, "Under 25",Table4[[#This Row],[Age]]=34, "25-34", Table4[[#This Row],[Age]]&lt;=49, "35-49", Table4[[#This Row],[Age]]&lt;=64, "50-64", Table4[[#This Row],[Age]]&gt;=65, "65+")</f>
        <v>50-64</v>
      </c>
      <c r="X1054" t="str">
        <f>_xlfn.XLOOKUP(Table4[[#This Row],[StoreID]],Stores!A:A,Stores!B:B, "Not found")</f>
        <v>MegaMart New Michele</v>
      </c>
      <c r="Y1054" t="str">
        <f>_xlfn.XLOOKUP(Table4[[#This Row],[StoreID]],Stores!A:A,Stores!C:C, "Not Found")</f>
        <v>New Michele</v>
      </c>
      <c r="Z1054" t="str">
        <f>_xlfn.XLOOKUP(Table4[[#This Row],[StoreID]],Stores!A:A,Stores!D:D, "Not Found")</f>
        <v>West</v>
      </c>
    </row>
    <row r="1055" spans="1:26">
      <c r="A1055" t="s">
        <v>1921</v>
      </c>
      <c r="B1055" s="1">
        <v>45710</v>
      </c>
      <c r="C1055" t="s">
        <v>287</v>
      </c>
      <c r="D1055" t="s">
        <v>745</v>
      </c>
      <c r="E1055" t="s">
        <v>846</v>
      </c>
      <c r="F1055">
        <v>1</v>
      </c>
      <c r="G1055">
        <v>0.05</v>
      </c>
      <c r="H1055" t="s">
        <v>868</v>
      </c>
      <c r="I1055" s="4">
        <f>Table4[[#This Row],[Quantity]]*Table4[[#This Row],[UnitPrice]]</f>
        <v>1193.0899999999999</v>
      </c>
      <c r="J1055" s="4">
        <f>Table4[[#This Row],[Gross Revenue]]*(1-Table4[[#This Row],[Discount]])</f>
        <v>1133.4354999999998</v>
      </c>
      <c r="K1055" s="4">
        <f>Table4[[#This Row],[Quantity]]*Table4[[#This Row],[CostPrice]]</f>
        <v>818.24</v>
      </c>
      <c r="L1055" s="4">
        <f>Table4[[#This Row],[Net Revenue]]-Table4[[#This Row],[Total Cost]]</f>
        <v>315.19549999999981</v>
      </c>
      <c r="M1055" t="str">
        <f>_xlfn.XLOOKUP(Table4[[#This Row],[ProductID]], Products!A:A,Products!B:B, "Not Found")</f>
        <v>Above Camera</v>
      </c>
      <c r="N1055" t="str">
        <f>TEXT(Table4[[#This Row],[Date]], "mmm")</f>
        <v>Feb</v>
      </c>
      <c r="O1055" t="str">
        <f>TEXT(Table4[[#This Row],[Date]], "yyyy")</f>
        <v>2025</v>
      </c>
      <c r="P1055" t="str">
        <f>_xlfn.XLOOKUP(Table4[[#This Row],[ProductID]],Products!A:A,Products!C:C, "Not Found")</f>
        <v>Electronics</v>
      </c>
      <c r="Q1055" t="str">
        <f>_xlfn.XLOOKUP(Table4[[#This Row],[ProductID]],Products!A:A,Products!D:D,"Not Found")</f>
        <v>Camera</v>
      </c>
      <c r="R1055">
        <f>_xlfn.XLOOKUP(Table4[[#This Row],[ProductID]],Products!A:A,Products!E:E,"Not Found")</f>
        <v>1193.0899999999999</v>
      </c>
      <c r="S1055">
        <f>_xlfn.XLOOKUP(Table4[[#This Row],[ProductID]],Products!A:A,Products!F:F, "Not Found")</f>
        <v>818.24</v>
      </c>
      <c r="T1055" t="str">
        <f>_xlfn.XLOOKUP(Table4[[#This Row],[CustomerID]],Customers!A:A,Customers!D:D, "Not Found")</f>
        <v>M</v>
      </c>
      <c r="U1055" s="6">
        <f>_xlfn.XLOOKUP(Table4[[#This Row],[CustomerID]],Customers!A:A,Customers!E:E, "Not Found")</f>
        <v>38700</v>
      </c>
      <c r="V1055">
        <f ca="1">DATEDIF(Table4[[#This Row],[CustomerBirthday]], TODAY(), "Y")</f>
        <v>20</v>
      </c>
      <c r="W1055" t="str" cm="1">
        <f t="array" aca="1" ref="W1055" ca="1">_xlfn.IFS(Table4[[#This Row],[Age]]&lt;25, "Under 25",Table4[[#This Row],[Age]]=34, "25-34", Table4[[#This Row],[Age]]&lt;=49, "35-49", Table4[[#This Row],[Age]]&lt;=64, "50-64", Table4[[#This Row],[Age]]&gt;=65, "65+")</f>
        <v>Under 25</v>
      </c>
      <c r="X1055" t="str">
        <f>_xlfn.XLOOKUP(Table4[[#This Row],[StoreID]],Stores!A:A,Stores!B:B, "Not found")</f>
        <v>MegaMart Johnmouth</v>
      </c>
      <c r="Y1055" t="str">
        <f>_xlfn.XLOOKUP(Table4[[#This Row],[StoreID]],Stores!A:A,Stores!C:C, "Not Found")</f>
        <v>Johnmouth</v>
      </c>
      <c r="Z1055" t="str">
        <f>_xlfn.XLOOKUP(Table4[[#This Row],[StoreID]],Stores!A:A,Stores!D:D, "Not Found")</f>
        <v>East</v>
      </c>
    </row>
    <row r="1056" spans="1:26">
      <c r="A1056" t="s">
        <v>1922</v>
      </c>
      <c r="B1056" s="1">
        <v>45258</v>
      </c>
      <c r="C1056" t="s">
        <v>593</v>
      </c>
      <c r="D1056" t="s">
        <v>747</v>
      </c>
      <c r="E1056" t="s">
        <v>842</v>
      </c>
      <c r="F1056">
        <v>1</v>
      </c>
      <c r="G1056">
        <v>0</v>
      </c>
      <c r="H1056" t="s">
        <v>871</v>
      </c>
      <c r="I1056" s="4">
        <f>Table4[[#This Row],[Quantity]]*Table4[[#This Row],[UnitPrice]]</f>
        <v>1134.8</v>
      </c>
      <c r="J1056" s="4">
        <f>Table4[[#This Row],[Gross Revenue]]*(1-Table4[[#This Row],[Discount]])</f>
        <v>1134.8</v>
      </c>
      <c r="K1056" s="4">
        <f>Table4[[#This Row],[Quantity]]*Table4[[#This Row],[CostPrice]]</f>
        <v>675.1</v>
      </c>
      <c r="L1056" s="4">
        <f>Table4[[#This Row],[Net Revenue]]-Table4[[#This Row],[Total Cost]]</f>
        <v>459.69999999999993</v>
      </c>
      <c r="M1056" t="str">
        <f>_xlfn.XLOOKUP(Table4[[#This Row],[ProductID]], Products!A:A,Products!B:B, "Not Found")</f>
        <v>World Watches</v>
      </c>
      <c r="N1056" t="str">
        <f>TEXT(Table4[[#This Row],[Date]], "mmm")</f>
        <v>Nov</v>
      </c>
      <c r="O1056" t="str">
        <f>TEXT(Table4[[#This Row],[Date]], "yyyy")</f>
        <v>2023</v>
      </c>
      <c r="P1056" t="str">
        <f>_xlfn.XLOOKUP(Table4[[#This Row],[ProductID]],Products!A:A,Products!C:C, "Not Found")</f>
        <v>Fashion</v>
      </c>
      <c r="Q1056" t="str">
        <f>_xlfn.XLOOKUP(Table4[[#This Row],[ProductID]],Products!A:A,Products!D:D,"Not Found")</f>
        <v>Watches</v>
      </c>
      <c r="R1056">
        <f>_xlfn.XLOOKUP(Table4[[#This Row],[ProductID]],Products!A:A,Products!E:E,"Not Found")</f>
        <v>1134.8</v>
      </c>
      <c r="S1056">
        <f>_xlfn.XLOOKUP(Table4[[#This Row],[ProductID]],Products!A:A,Products!F:F, "Not Found")</f>
        <v>675.1</v>
      </c>
      <c r="T1056" t="str">
        <f>_xlfn.XLOOKUP(Table4[[#This Row],[CustomerID]],Customers!A:A,Customers!D:D, "Not Found")</f>
        <v>F</v>
      </c>
      <c r="U1056" s="6">
        <f>_xlfn.XLOOKUP(Table4[[#This Row],[CustomerID]],Customers!A:A,Customers!E:E, "Not Found")</f>
        <v>37024</v>
      </c>
      <c r="V1056">
        <f ca="1">DATEDIF(Table4[[#This Row],[CustomerBirthday]], TODAY(), "Y")</f>
        <v>25</v>
      </c>
      <c r="W1056" t="str" cm="1">
        <f t="array" aca="1" ref="W1056" ca="1">_xlfn.IFS(Table4[[#This Row],[Age]]&lt;25, "Under 25",Table4[[#This Row],[Age]]=34, "25-34", Table4[[#This Row],[Age]]&lt;=49, "35-49", Table4[[#This Row],[Age]]&lt;=64, "50-64", Table4[[#This Row],[Age]]&gt;=65, "65+")</f>
        <v>35-49</v>
      </c>
      <c r="X1056" t="str">
        <f>_xlfn.XLOOKUP(Table4[[#This Row],[StoreID]],Stores!A:A,Stores!B:B, "Not found")</f>
        <v>MegaMart Brianahaven</v>
      </c>
      <c r="Y1056" t="str">
        <f>_xlfn.XLOOKUP(Table4[[#This Row],[StoreID]],Stores!A:A,Stores!C:C, "Not Found")</f>
        <v>Brianahaven</v>
      </c>
      <c r="Z1056" t="str">
        <f>_xlfn.XLOOKUP(Table4[[#This Row],[StoreID]],Stores!A:A,Stores!D:D, "Not Found")</f>
        <v>North</v>
      </c>
    </row>
    <row r="1057" spans="1:26">
      <c r="A1057" t="s">
        <v>1923</v>
      </c>
      <c r="B1057" s="1">
        <v>45275</v>
      </c>
      <c r="C1057" t="s">
        <v>702</v>
      </c>
      <c r="D1057" t="s">
        <v>750</v>
      </c>
      <c r="E1057" t="s">
        <v>846</v>
      </c>
      <c r="F1057">
        <v>5</v>
      </c>
      <c r="G1057">
        <v>0.05</v>
      </c>
      <c r="H1057" t="s">
        <v>868</v>
      </c>
      <c r="I1057" s="4">
        <f>Table4[[#This Row],[Quantity]]*Table4[[#This Row],[UnitPrice]]</f>
        <v>6713.75</v>
      </c>
      <c r="J1057" s="4">
        <f>Table4[[#This Row],[Gross Revenue]]*(1-Table4[[#This Row],[Discount]])</f>
        <v>6378.0625</v>
      </c>
      <c r="K1057" s="4">
        <f>Table4[[#This Row],[Quantity]]*Table4[[#This Row],[CostPrice]]</f>
        <v>3989.7000000000003</v>
      </c>
      <c r="L1057" s="4">
        <f>Table4[[#This Row],[Net Revenue]]-Table4[[#This Row],[Total Cost]]</f>
        <v>2388.3624999999997</v>
      </c>
      <c r="M1057" t="str">
        <f>_xlfn.XLOOKUP(Table4[[#This Row],[ProductID]], Products!A:A,Products!B:B, "Not Found")</f>
        <v>Add Clothing</v>
      </c>
      <c r="N1057" t="str">
        <f>TEXT(Table4[[#This Row],[Date]], "mmm")</f>
        <v>Dec</v>
      </c>
      <c r="O1057" t="str">
        <f>TEXT(Table4[[#This Row],[Date]], "yyyy")</f>
        <v>2023</v>
      </c>
      <c r="P1057" t="str">
        <f>_xlfn.XLOOKUP(Table4[[#This Row],[ProductID]],Products!A:A,Products!C:C, "Not Found")</f>
        <v>Fashion</v>
      </c>
      <c r="Q1057" t="str">
        <f>_xlfn.XLOOKUP(Table4[[#This Row],[ProductID]],Products!A:A,Products!D:D,"Not Found")</f>
        <v>Clothing</v>
      </c>
      <c r="R1057">
        <f>_xlfn.XLOOKUP(Table4[[#This Row],[ProductID]],Products!A:A,Products!E:E,"Not Found")</f>
        <v>1342.75</v>
      </c>
      <c r="S1057">
        <f>_xlfn.XLOOKUP(Table4[[#This Row],[ProductID]],Products!A:A,Products!F:F, "Not Found")</f>
        <v>797.94</v>
      </c>
      <c r="T1057" t="str">
        <f>_xlfn.XLOOKUP(Table4[[#This Row],[CustomerID]],Customers!A:A,Customers!D:D, "Not Found")</f>
        <v>M</v>
      </c>
      <c r="U1057" s="6">
        <f>_xlfn.XLOOKUP(Table4[[#This Row],[CustomerID]],Customers!A:A,Customers!E:E, "Not Found")</f>
        <v>37249</v>
      </c>
      <c r="V1057">
        <f ca="1">DATEDIF(Table4[[#This Row],[CustomerBirthday]], TODAY(), "Y")</f>
        <v>24</v>
      </c>
      <c r="W1057" t="str" cm="1">
        <f t="array" aca="1" ref="W1057" ca="1">_xlfn.IFS(Table4[[#This Row],[Age]]&lt;25, "Under 25",Table4[[#This Row],[Age]]=34, "25-34", Table4[[#This Row],[Age]]&lt;=49, "35-49", Table4[[#This Row],[Age]]&lt;=64, "50-64", Table4[[#This Row],[Age]]&gt;=65, "65+")</f>
        <v>Under 25</v>
      </c>
      <c r="X1057" t="str">
        <f>_xlfn.XLOOKUP(Table4[[#This Row],[StoreID]],Stores!A:A,Stores!B:B, "Not found")</f>
        <v>MegaMart Johnmouth</v>
      </c>
      <c r="Y1057" t="str">
        <f>_xlfn.XLOOKUP(Table4[[#This Row],[StoreID]],Stores!A:A,Stores!C:C, "Not Found")</f>
        <v>Johnmouth</v>
      </c>
      <c r="Z1057" t="str">
        <f>_xlfn.XLOOKUP(Table4[[#This Row],[StoreID]],Stores!A:A,Stores!D:D, "Not Found")</f>
        <v>East</v>
      </c>
    </row>
    <row r="1058" spans="1:26">
      <c r="A1058" t="s">
        <v>1924</v>
      </c>
      <c r="B1058" s="1">
        <v>45285</v>
      </c>
      <c r="C1058" t="s">
        <v>396</v>
      </c>
      <c r="D1058" t="s">
        <v>715</v>
      </c>
      <c r="E1058" t="s">
        <v>839</v>
      </c>
      <c r="F1058">
        <v>4</v>
      </c>
      <c r="G1058">
        <v>0</v>
      </c>
      <c r="H1058" t="s">
        <v>871</v>
      </c>
      <c r="I1058" s="4">
        <f>Table4[[#This Row],[Quantity]]*Table4[[#This Row],[UnitPrice]]</f>
        <v>3275.04</v>
      </c>
      <c r="J1058" s="4">
        <f>Table4[[#This Row],[Gross Revenue]]*(1-Table4[[#This Row],[Discount]])</f>
        <v>3275.04</v>
      </c>
      <c r="K1058" s="4">
        <f>Table4[[#This Row],[Quantity]]*Table4[[#This Row],[CostPrice]]</f>
        <v>2110.48</v>
      </c>
      <c r="L1058" s="4">
        <f>Table4[[#This Row],[Net Revenue]]-Table4[[#This Row],[Total Cost]]</f>
        <v>1164.56</v>
      </c>
      <c r="M1058" t="str">
        <f>_xlfn.XLOOKUP(Table4[[#This Row],[ProductID]], Products!A:A,Products!B:B, "Not Found")</f>
        <v>Audience Television</v>
      </c>
      <c r="N1058" t="str">
        <f>TEXT(Table4[[#This Row],[Date]], "mmm")</f>
        <v>Dec</v>
      </c>
      <c r="O1058" t="str">
        <f>TEXT(Table4[[#This Row],[Date]], "yyyy")</f>
        <v>2023</v>
      </c>
      <c r="P1058" t="str">
        <f>_xlfn.XLOOKUP(Table4[[#This Row],[ProductID]],Products!A:A,Products!C:C, "Not Found")</f>
        <v>Electronics</v>
      </c>
      <c r="Q1058" t="str">
        <f>_xlfn.XLOOKUP(Table4[[#This Row],[ProductID]],Products!A:A,Products!D:D,"Not Found")</f>
        <v>Television</v>
      </c>
      <c r="R1058">
        <f>_xlfn.XLOOKUP(Table4[[#This Row],[ProductID]],Products!A:A,Products!E:E,"Not Found")</f>
        <v>818.76</v>
      </c>
      <c r="S1058">
        <f>_xlfn.XLOOKUP(Table4[[#This Row],[ProductID]],Products!A:A,Products!F:F, "Not Found")</f>
        <v>527.62</v>
      </c>
      <c r="T1058" t="str">
        <f>_xlfn.XLOOKUP(Table4[[#This Row],[CustomerID]],Customers!A:A,Customers!D:D, "Not Found")</f>
        <v>F</v>
      </c>
      <c r="U1058" s="6">
        <f>_xlfn.XLOOKUP(Table4[[#This Row],[CustomerID]],Customers!A:A,Customers!E:E, "Not Found")</f>
        <v>31890</v>
      </c>
      <c r="V1058">
        <f ca="1">DATEDIF(Table4[[#This Row],[CustomerBirthday]], TODAY(), "Y")</f>
        <v>39</v>
      </c>
      <c r="W1058" t="str" cm="1">
        <f t="array" aca="1" ref="W1058" ca="1">_xlfn.IFS(Table4[[#This Row],[Age]]&lt;25, "Under 25",Table4[[#This Row],[Age]]=34, "25-34", Table4[[#This Row],[Age]]&lt;=49, "35-49", Table4[[#This Row],[Age]]&lt;=64, "50-64", Table4[[#This Row],[Age]]&gt;=65, "65+")</f>
        <v>35-49</v>
      </c>
      <c r="X1058" t="str">
        <f>_xlfn.XLOOKUP(Table4[[#This Row],[StoreID]],Stores!A:A,Stores!B:B, "Not found")</f>
        <v>MegaMart New Michele</v>
      </c>
      <c r="Y1058" t="str">
        <f>_xlfn.XLOOKUP(Table4[[#This Row],[StoreID]],Stores!A:A,Stores!C:C, "Not Found")</f>
        <v>New Michele</v>
      </c>
      <c r="Z1058" t="str">
        <f>_xlfn.XLOOKUP(Table4[[#This Row],[StoreID]],Stores!A:A,Stores!D:D, "Not Found")</f>
        <v>West</v>
      </c>
    </row>
    <row r="1059" spans="1:26">
      <c r="A1059" t="s">
        <v>1925</v>
      </c>
      <c r="B1059" s="1">
        <v>45363</v>
      </c>
      <c r="C1059" t="s">
        <v>435</v>
      </c>
      <c r="D1059" t="s">
        <v>810</v>
      </c>
      <c r="E1059" t="s">
        <v>846</v>
      </c>
      <c r="F1059">
        <v>2</v>
      </c>
      <c r="G1059">
        <v>0.15</v>
      </c>
      <c r="H1059" t="s">
        <v>875</v>
      </c>
      <c r="I1059" s="4">
        <f>Table4[[#This Row],[Quantity]]*Table4[[#This Row],[UnitPrice]]</f>
        <v>907.24</v>
      </c>
      <c r="J1059" s="4">
        <f>Table4[[#This Row],[Gross Revenue]]*(1-Table4[[#This Row],[Discount]])</f>
        <v>771.154</v>
      </c>
      <c r="K1059" s="4">
        <f>Table4[[#This Row],[Quantity]]*Table4[[#This Row],[CostPrice]]</f>
        <v>633.26</v>
      </c>
      <c r="L1059" s="4">
        <f>Table4[[#This Row],[Net Revenue]]-Table4[[#This Row],[Total Cost]]</f>
        <v>137.89400000000001</v>
      </c>
      <c r="M1059" t="str">
        <f>_xlfn.XLOOKUP(Table4[[#This Row],[ProductID]], Products!A:A,Products!B:B, "Not Found")</f>
        <v>Maybe Clothing</v>
      </c>
      <c r="N1059" t="str">
        <f>TEXT(Table4[[#This Row],[Date]], "mmm")</f>
        <v>Mar</v>
      </c>
      <c r="O1059" t="str">
        <f>TEXT(Table4[[#This Row],[Date]], "yyyy")</f>
        <v>2024</v>
      </c>
      <c r="P1059" t="str">
        <f>_xlfn.XLOOKUP(Table4[[#This Row],[ProductID]],Products!A:A,Products!C:C, "Not Found")</f>
        <v>Fashion</v>
      </c>
      <c r="Q1059" t="str">
        <f>_xlfn.XLOOKUP(Table4[[#This Row],[ProductID]],Products!A:A,Products!D:D,"Not Found")</f>
        <v>Clothing</v>
      </c>
      <c r="R1059">
        <f>_xlfn.XLOOKUP(Table4[[#This Row],[ProductID]],Products!A:A,Products!E:E,"Not Found")</f>
        <v>453.62</v>
      </c>
      <c r="S1059">
        <f>_xlfn.XLOOKUP(Table4[[#This Row],[ProductID]],Products!A:A,Products!F:F, "Not Found")</f>
        <v>316.63</v>
      </c>
      <c r="T1059" t="str">
        <f>_xlfn.XLOOKUP(Table4[[#This Row],[CustomerID]],Customers!A:A,Customers!D:D, "Not Found")</f>
        <v>F</v>
      </c>
      <c r="U1059" s="6">
        <f>_xlfn.XLOOKUP(Table4[[#This Row],[CustomerID]],Customers!A:A,Customers!E:E, "Not Found")</f>
        <v>32027</v>
      </c>
      <c r="V1059">
        <f ca="1">DATEDIF(Table4[[#This Row],[CustomerBirthday]], TODAY(), "Y")</f>
        <v>38</v>
      </c>
      <c r="W1059" t="str" cm="1">
        <f t="array" aca="1" ref="W1059" ca="1">_xlfn.IFS(Table4[[#This Row],[Age]]&lt;25, "Under 25",Table4[[#This Row],[Age]]=34, "25-34", Table4[[#This Row],[Age]]&lt;=49, "35-49", Table4[[#This Row],[Age]]&lt;=64, "50-64", Table4[[#This Row],[Age]]&gt;=65, "65+")</f>
        <v>35-49</v>
      </c>
      <c r="X1059" t="str">
        <f>_xlfn.XLOOKUP(Table4[[#This Row],[StoreID]],Stores!A:A,Stores!B:B, "Not found")</f>
        <v>MegaMart Johnmouth</v>
      </c>
      <c r="Y1059" t="str">
        <f>_xlfn.XLOOKUP(Table4[[#This Row],[StoreID]],Stores!A:A,Stores!C:C, "Not Found")</f>
        <v>Johnmouth</v>
      </c>
      <c r="Z1059" t="str">
        <f>_xlfn.XLOOKUP(Table4[[#This Row],[StoreID]],Stores!A:A,Stores!D:D, "Not Found")</f>
        <v>East</v>
      </c>
    </row>
    <row r="1060" spans="1:26">
      <c r="A1060" t="s">
        <v>1926</v>
      </c>
      <c r="B1060" s="1">
        <v>45860</v>
      </c>
      <c r="C1060" t="s">
        <v>247</v>
      </c>
      <c r="D1060" t="s">
        <v>753</v>
      </c>
      <c r="E1060" t="s">
        <v>839</v>
      </c>
      <c r="F1060">
        <v>2</v>
      </c>
      <c r="G1060">
        <v>0</v>
      </c>
      <c r="H1060" t="s">
        <v>875</v>
      </c>
      <c r="I1060" s="4">
        <f>Table4[[#This Row],[Quantity]]*Table4[[#This Row],[UnitPrice]]</f>
        <v>540.9</v>
      </c>
      <c r="J1060" s="4">
        <f>Table4[[#This Row],[Gross Revenue]]*(1-Table4[[#This Row],[Discount]])</f>
        <v>540.9</v>
      </c>
      <c r="K1060" s="4">
        <f>Table4[[#This Row],[Quantity]]*Table4[[#This Row],[CostPrice]]</f>
        <v>375.2</v>
      </c>
      <c r="L1060" s="4">
        <f>Table4[[#This Row],[Net Revenue]]-Table4[[#This Row],[Total Cost]]</f>
        <v>165.7</v>
      </c>
      <c r="M1060" t="str">
        <f>_xlfn.XLOOKUP(Table4[[#This Row],[ProductID]], Products!A:A,Products!B:B, "Not Found")</f>
        <v>Whether Bags</v>
      </c>
      <c r="N1060" t="str">
        <f>TEXT(Table4[[#This Row],[Date]], "mmm")</f>
        <v>Jul</v>
      </c>
      <c r="O1060" t="str">
        <f>TEXT(Table4[[#This Row],[Date]], "yyyy")</f>
        <v>2025</v>
      </c>
      <c r="P1060" t="str">
        <f>_xlfn.XLOOKUP(Table4[[#This Row],[ProductID]],Products!A:A,Products!C:C, "Not Found")</f>
        <v>Fashion</v>
      </c>
      <c r="Q1060" t="str">
        <f>_xlfn.XLOOKUP(Table4[[#This Row],[ProductID]],Products!A:A,Products!D:D,"Not Found")</f>
        <v>Bags</v>
      </c>
      <c r="R1060">
        <f>_xlfn.XLOOKUP(Table4[[#This Row],[ProductID]],Products!A:A,Products!E:E,"Not Found")</f>
        <v>270.45</v>
      </c>
      <c r="S1060">
        <f>_xlfn.XLOOKUP(Table4[[#This Row],[ProductID]],Products!A:A,Products!F:F, "Not Found")</f>
        <v>187.6</v>
      </c>
      <c r="T1060" t="str">
        <f>_xlfn.XLOOKUP(Table4[[#This Row],[CustomerID]],Customers!A:A,Customers!D:D, "Not Found")</f>
        <v>F</v>
      </c>
      <c r="U1060" s="6">
        <f>_xlfn.XLOOKUP(Table4[[#This Row],[CustomerID]],Customers!A:A,Customers!E:E, "Not Found")</f>
        <v>25547</v>
      </c>
      <c r="V1060">
        <f ca="1">DATEDIF(Table4[[#This Row],[CustomerBirthday]], TODAY(), "Y")</f>
        <v>56</v>
      </c>
      <c r="W1060" t="str" cm="1">
        <f t="array" aca="1" ref="W1060" ca="1">_xlfn.IFS(Table4[[#This Row],[Age]]&lt;25, "Under 25",Table4[[#This Row],[Age]]=34, "25-34", Table4[[#This Row],[Age]]&lt;=49, "35-49", Table4[[#This Row],[Age]]&lt;=64, "50-64", Table4[[#This Row],[Age]]&gt;=65, "65+")</f>
        <v>50-64</v>
      </c>
      <c r="X1060" t="str">
        <f>_xlfn.XLOOKUP(Table4[[#This Row],[StoreID]],Stores!A:A,Stores!B:B, "Not found")</f>
        <v>MegaMart New Michele</v>
      </c>
      <c r="Y1060" t="str">
        <f>_xlfn.XLOOKUP(Table4[[#This Row],[StoreID]],Stores!A:A,Stores!C:C, "Not Found")</f>
        <v>New Michele</v>
      </c>
      <c r="Z1060" t="str">
        <f>_xlfn.XLOOKUP(Table4[[#This Row],[StoreID]],Stores!A:A,Stores!D:D, "Not Found")</f>
        <v>West</v>
      </c>
    </row>
    <row r="1061" spans="1:26">
      <c r="A1061" t="s">
        <v>1927</v>
      </c>
      <c r="B1061" s="1">
        <v>45665</v>
      </c>
      <c r="C1061" t="s">
        <v>119</v>
      </c>
      <c r="D1061" t="s">
        <v>794</v>
      </c>
      <c r="E1061" t="s">
        <v>842</v>
      </c>
      <c r="F1061">
        <v>3</v>
      </c>
      <c r="G1061">
        <v>0</v>
      </c>
      <c r="H1061" t="s">
        <v>868</v>
      </c>
      <c r="I1061" s="4">
        <f>Table4[[#This Row],[Quantity]]*Table4[[#This Row],[UnitPrice]]</f>
        <v>1284.1500000000001</v>
      </c>
      <c r="J1061" s="4">
        <f>Table4[[#This Row],[Gross Revenue]]*(1-Table4[[#This Row],[Discount]])</f>
        <v>1284.1500000000001</v>
      </c>
      <c r="K1061" s="4">
        <f>Table4[[#This Row],[Quantity]]*Table4[[#This Row],[CostPrice]]</f>
        <v>738.21</v>
      </c>
      <c r="L1061" s="4">
        <f>Table4[[#This Row],[Net Revenue]]-Table4[[#This Row],[Total Cost]]</f>
        <v>545.94000000000005</v>
      </c>
      <c r="M1061" t="str">
        <f>_xlfn.XLOOKUP(Table4[[#This Row],[ProductID]], Products!A:A,Products!B:B, "Not Found")</f>
        <v>Everything Laptop</v>
      </c>
      <c r="N1061" t="str">
        <f>TEXT(Table4[[#This Row],[Date]], "mmm")</f>
        <v>Jan</v>
      </c>
      <c r="O1061" t="str">
        <f>TEXT(Table4[[#This Row],[Date]], "yyyy")</f>
        <v>2025</v>
      </c>
      <c r="P1061" t="str">
        <f>_xlfn.XLOOKUP(Table4[[#This Row],[ProductID]],Products!A:A,Products!C:C, "Not Found")</f>
        <v>Electronics</v>
      </c>
      <c r="Q1061" t="str">
        <f>_xlfn.XLOOKUP(Table4[[#This Row],[ProductID]],Products!A:A,Products!D:D,"Not Found")</f>
        <v>Laptop</v>
      </c>
      <c r="R1061">
        <f>_xlfn.XLOOKUP(Table4[[#This Row],[ProductID]],Products!A:A,Products!E:E,"Not Found")</f>
        <v>428.05</v>
      </c>
      <c r="S1061">
        <f>_xlfn.XLOOKUP(Table4[[#This Row],[ProductID]],Products!A:A,Products!F:F, "Not Found")</f>
        <v>246.07</v>
      </c>
      <c r="T1061" t="str">
        <f>_xlfn.XLOOKUP(Table4[[#This Row],[CustomerID]],Customers!A:A,Customers!D:D, "Not Found")</f>
        <v>M</v>
      </c>
      <c r="U1061" s="6">
        <f>_xlfn.XLOOKUP(Table4[[#This Row],[CustomerID]],Customers!A:A,Customers!E:E, "Not Found")</f>
        <v>37417</v>
      </c>
      <c r="V1061">
        <f ca="1">DATEDIF(Table4[[#This Row],[CustomerBirthday]], TODAY(), "Y")</f>
        <v>24</v>
      </c>
      <c r="W1061" t="str" cm="1">
        <f t="array" aca="1" ref="W1061" ca="1">_xlfn.IFS(Table4[[#This Row],[Age]]&lt;25, "Under 25",Table4[[#This Row],[Age]]=34, "25-34", Table4[[#This Row],[Age]]&lt;=49, "35-49", Table4[[#This Row],[Age]]&lt;=64, "50-64", Table4[[#This Row],[Age]]&gt;=65, "65+")</f>
        <v>Under 25</v>
      </c>
      <c r="X1061" t="str">
        <f>_xlfn.XLOOKUP(Table4[[#This Row],[StoreID]],Stores!A:A,Stores!B:B, "Not found")</f>
        <v>MegaMart Brianahaven</v>
      </c>
      <c r="Y1061" t="str">
        <f>_xlfn.XLOOKUP(Table4[[#This Row],[StoreID]],Stores!A:A,Stores!C:C, "Not Found")</f>
        <v>Brianahaven</v>
      </c>
      <c r="Z1061" t="str">
        <f>_xlfn.XLOOKUP(Table4[[#This Row],[StoreID]],Stores!A:A,Stores!D:D, "Not Found")</f>
        <v>North</v>
      </c>
    </row>
    <row r="1062" spans="1:26">
      <c r="A1062" t="s">
        <v>1928</v>
      </c>
      <c r="B1062" s="1">
        <v>45563</v>
      </c>
      <c r="C1062" t="s">
        <v>661</v>
      </c>
      <c r="D1062" t="s">
        <v>802</v>
      </c>
      <c r="E1062" t="s">
        <v>846</v>
      </c>
      <c r="F1062">
        <v>5</v>
      </c>
      <c r="G1062">
        <v>0.05</v>
      </c>
      <c r="H1062" t="s">
        <v>868</v>
      </c>
      <c r="I1062" s="4">
        <f>Table4[[#This Row],[Quantity]]*Table4[[#This Row],[UnitPrice]]</f>
        <v>1834.65</v>
      </c>
      <c r="J1062" s="4">
        <f>Table4[[#This Row],[Gross Revenue]]*(1-Table4[[#This Row],[Discount]])</f>
        <v>1742.9175</v>
      </c>
      <c r="K1062" s="4">
        <f>Table4[[#This Row],[Quantity]]*Table4[[#This Row],[CostPrice]]</f>
        <v>1426.15</v>
      </c>
      <c r="L1062" s="4">
        <f>Table4[[#This Row],[Net Revenue]]-Table4[[#This Row],[Total Cost]]</f>
        <v>316.76749999999993</v>
      </c>
      <c r="M1062" t="str">
        <f>_xlfn.XLOOKUP(Table4[[#This Row],[ProductID]], Products!A:A,Products!B:B, "Not Found")</f>
        <v>Stage Footwear</v>
      </c>
      <c r="N1062" t="str">
        <f>TEXT(Table4[[#This Row],[Date]], "mmm")</f>
        <v>Sep</v>
      </c>
      <c r="O1062" t="str">
        <f>TEXT(Table4[[#This Row],[Date]], "yyyy")</f>
        <v>2024</v>
      </c>
      <c r="P1062" t="str">
        <f>_xlfn.XLOOKUP(Table4[[#This Row],[ProductID]],Products!A:A,Products!C:C, "Not Found")</f>
        <v>Fashion</v>
      </c>
      <c r="Q1062" t="str">
        <f>_xlfn.XLOOKUP(Table4[[#This Row],[ProductID]],Products!A:A,Products!D:D,"Not Found")</f>
        <v>Footwear</v>
      </c>
      <c r="R1062">
        <f>_xlfn.XLOOKUP(Table4[[#This Row],[ProductID]],Products!A:A,Products!E:E,"Not Found")</f>
        <v>366.93</v>
      </c>
      <c r="S1062">
        <f>_xlfn.XLOOKUP(Table4[[#This Row],[ProductID]],Products!A:A,Products!F:F, "Not Found")</f>
        <v>285.23</v>
      </c>
      <c r="T1062" t="str">
        <f>_xlfn.XLOOKUP(Table4[[#This Row],[CustomerID]],Customers!A:A,Customers!D:D, "Not Found")</f>
        <v>M</v>
      </c>
      <c r="U1062" s="6">
        <f>_xlfn.XLOOKUP(Table4[[#This Row],[CustomerID]],Customers!A:A,Customers!E:E, "Not Found")</f>
        <v>32522</v>
      </c>
      <c r="V1062">
        <f ca="1">DATEDIF(Table4[[#This Row],[CustomerBirthday]], TODAY(), "Y")</f>
        <v>37</v>
      </c>
      <c r="W1062" t="str" cm="1">
        <f t="array" aca="1" ref="W1062" ca="1">_xlfn.IFS(Table4[[#This Row],[Age]]&lt;25, "Under 25",Table4[[#This Row],[Age]]=34, "25-34", Table4[[#This Row],[Age]]&lt;=49, "35-49", Table4[[#This Row],[Age]]&lt;=64, "50-64", Table4[[#This Row],[Age]]&gt;=65, "65+")</f>
        <v>35-49</v>
      </c>
      <c r="X1062" t="str">
        <f>_xlfn.XLOOKUP(Table4[[#This Row],[StoreID]],Stores!A:A,Stores!B:B, "Not found")</f>
        <v>MegaMart Johnmouth</v>
      </c>
      <c r="Y1062" t="str">
        <f>_xlfn.XLOOKUP(Table4[[#This Row],[StoreID]],Stores!A:A,Stores!C:C, "Not Found")</f>
        <v>Johnmouth</v>
      </c>
      <c r="Z1062" t="str">
        <f>_xlfn.XLOOKUP(Table4[[#This Row],[StoreID]],Stores!A:A,Stores!D:D, "Not Found")</f>
        <v>East</v>
      </c>
    </row>
    <row r="1063" spans="1:26">
      <c r="A1063" t="s">
        <v>1929</v>
      </c>
      <c r="B1063" s="1">
        <v>45388</v>
      </c>
      <c r="C1063" t="s">
        <v>512</v>
      </c>
      <c r="D1063" t="s">
        <v>792</v>
      </c>
      <c r="E1063" t="s">
        <v>842</v>
      </c>
      <c r="F1063">
        <v>1</v>
      </c>
      <c r="G1063">
        <v>0.05</v>
      </c>
      <c r="H1063" t="s">
        <v>865</v>
      </c>
      <c r="I1063" s="4">
        <f>Table4[[#This Row],[Quantity]]*Table4[[#This Row],[UnitPrice]]</f>
        <v>1798.97</v>
      </c>
      <c r="J1063" s="4">
        <f>Table4[[#This Row],[Gross Revenue]]*(1-Table4[[#This Row],[Discount]])</f>
        <v>1709.0214999999998</v>
      </c>
      <c r="K1063" s="4">
        <f>Table4[[#This Row],[Quantity]]*Table4[[#This Row],[CostPrice]]</f>
        <v>1329.15</v>
      </c>
      <c r="L1063" s="4">
        <f>Table4[[#This Row],[Net Revenue]]-Table4[[#This Row],[Total Cost]]</f>
        <v>379.87149999999974</v>
      </c>
      <c r="M1063" t="str">
        <f>_xlfn.XLOOKUP(Table4[[#This Row],[ProductID]], Products!A:A,Products!B:B, "Not Found")</f>
        <v>Beat Accessories</v>
      </c>
      <c r="N1063" t="str">
        <f>TEXT(Table4[[#This Row],[Date]], "mmm")</f>
        <v>Apr</v>
      </c>
      <c r="O1063" t="str">
        <f>TEXT(Table4[[#This Row],[Date]], "yyyy")</f>
        <v>2024</v>
      </c>
      <c r="P1063" t="str">
        <f>_xlfn.XLOOKUP(Table4[[#This Row],[ProductID]],Products!A:A,Products!C:C, "Not Found")</f>
        <v>Fashion</v>
      </c>
      <c r="Q1063" t="str">
        <f>_xlfn.XLOOKUP(Table4[[#This Row],[ProductID]],Products!A:A,Products!D:D,"Not Found")</f>
        <v>Accessories</v>
      </c>
      <c r="R1063">
        <f>_xlfn.XLOOKUP(Table4[[#This Row],[ProductID]],Products!A:A,Products!E:E,"Not Found")</f>
        <v>1798.97</v>
      </c>
      <c r="S1063">
        <f>_xlfn.XLOOKUP(Table4[[#This Row],[ProductID]],Products!A:A,Products!F:F, "Not Found")</f>
        <v>1329.15</v>
      </c>
      <c r="T1063" t="str">
        <f>_xlfn.XLOOKUP(Table4[[#This Row],[CustomerID]],Customers!A:A,Customers!D:D, "Not Found")</f>
        <v>F</v>
      </c>
      <c r="U1063" s="6">
        <f>_xlfn.XLOOKUP(Table4[[#This Row],[CustomerID]],Customers!A:A,Customers!E:E, "Not Found")</f>
        <v>28708</v>
      </c>
      <c r="V1063">
        <f ca="1">DATEDIF(Table4[[#This Row],[CustomerBirthday]], TODAY(), "Y")</f>
        <v>47</v>
      </c>
      <c r="W1063" t="str" cm="1">
        <f t="array" aca="1" ref="W1063" ca="1">_xlfn.IFS(Table4[[#This Row],[Age]]&lt;25, "Under 25",Table4[[#This Row],[Age]]=34, "25-34", Table4[[#This Row],[Age]]&lt;=49, "35-49", Table4[[#This Row],[Age]]&lt;=64, "50-64", Table4[[#This Row],[Age]]&gt;=65, "65+")</f>
        <v>35-49</v>
      </c>
      <c r="X1063" t="str">
        <f>_xlfn.XLOOKUP(Table4[[#This Row],[StoreID]],Stores!A:A,Stores!B:B, "Not found")</f>
        <v>MegaMart Brianahaven</v>
      </c>
      <c r="Y1063" t="str">
        <f>_xlfn.XLOOKUP(Table4[[#This Row],[StoreID]],Stores!A:A,Stores!C:C, "Not Found")</f>
        <v>Brianahaven</v>
      </c>
      <c r="Z1063" t="str">
        <f>_xlfn.XLOOKUP(Table4[[#This Row],[StoreID]],Stores!A:A,Stores!D:D, "Not Found")</f>
        <v>North</v>
      </c>
    </row>
    <row r="1064" spans="1:26">
      <c r="A1064" t="s">
        <v>1930</v>
      </c>
      <c r="B1064" s="1">
        <v>45443</v>
      </c>
      <c r="C1064" t="s">
        <v>527</v>
      </c>
      <c r="D1064" t="s">
        <v>816</v>
      </c>
      <c r="E1064" t="s">
        <v>835</v>
      </c>
      <c r="F1064">
        <v>2</v>
      </c>
      <c r="G1064">
        <v>0.05</v>
      </c>
      <c r="H1064" t="s">
        <v>871</v>
      </c>
      <c r="I1064" s="4">
        <f>Table4[[#This Row],[Quantity]]*Table4[[#This Row],[UnitPrice]]</f>
        <v>3758.16</v>
      </c>
      <c r="J1064" s="4">
        <f>Table4[[#This Row],[Gross Revenue]]*(1-Table4[[#This Row],[Discount]])</f>
        <v>3570.2519999999995</v>
      </c>
      <c r="K1064" s="4">
        <f>Table4[[#This Row],[Quantity]]*Table4[[#This Row],[CostPrice]]</f>
        <v>2009.12</v>
      </c>
      <c r="L1064" s="4">
        <f>Table4[[#This Row],[Net Revenue]]-Table4[[#This Row],[Total Cost]]</f>
        <v>1561.1319999999996</v>
      </c>
      <c r="M1064" t="str">
        <f>_xlfn.XLOOKUP(Table4[[#This Row],[ProductID]], Products!A:A,Products!B:B, "Not Found")</f>
        <v>Set Dairy</v>
      </c>
      <c r="N1064" t="str">
        <f>TEXT(Table4[[#This Row],[Date]], "mmm")</f>
        <v>May</v>
      </c>
      <c r="O1064" t="str">
        <f>TEXT(Table4[[#This Row],[Date]], "yyyy")</f>
        <v>2024</v>
      </c>
      <c r="P1064" t="str">
        <f>_xlfn.XLOOKUP(Table4[[#This Row],[ProductID]],Products!A:A,Products!C:C, "Not Found")</f>
        <v>Groceries</v>
      </c>
      <c r="Q1064" t="str">
        <f>_xlfn.XLOOKUP(Table4[[#This Row],[ProductID]],Products!A:A,Products!D:D,"Not Found")</f>
        <v>Dairy</v>
      </c>
      <c r="R1064">
        <f>_xlfn.XLOOKUP(Table4[[#This Row],[ProductID]],Products!A:A,Products!E:E,"Not Found")</f>
        <v>1879.08</v>
      </c>
      <c r="S1064">
        <f>_xlfn.XLOOKUP(Table4[[#This Row],[ProductID]],Products!A:A,Products!F:F, "Not Found")</f>
        <v>1004.56</v>
      </c>
      <c r="T1064" t="str">
        <f>_xlfn.XLOOKUP(Table4[[#This Row],[CustomerID]],Customers!A:A,Customers!D:D, "Not Found")</f>
        <v>F</v>
      </c>
      <c r="U1064" s="6">
        <f>_xlfn.XLOOKUP(Table4[[#This Row],[CustomerID]],Customers!A:A,Customers!E:E, "Not Found")</f>
        <v>21861</v>
      </c>
      <c r="V1064">
        <f ca="1">DATEDIF(Table4[[#This Row],[CustomerBirthday]], TODAY(), "Y")</f>
        <v>66</v>
      </c>
      <c r="W1064" t="str" cm="1">
        <f t="array" aca="1" ref="W1064" ca="1">_xlfn.IFS(Table4[[#This Row],[Age]]&lt;25, "Under 25",Table4[[#This Row],[Age]]=34, "25-34", Table4[[#This Row],[Age]]&lt;=49, "35-49", Table4[[#This Row],[Age]]&lt;=64, "50-64", Table4[[#This Row],[Age]]&gt;=65, "65+")</f>
        <v>65+</v>
      </c>
      <c r="X1064" t="str">
        <f>_xlfn.XLOOKUP(Table4[[#This Row],[StoreID]],Stores!A:A,Stores!B:B, "Not found")</f>
        <v>MegaMart Peckmouth</v>
      </c>
      <c r="Y1064" t="str">
        <f>_xlfn.XLOOKUP(Table4[[#This Row],[StoreID]],Stores!A:A,Stores!C:C, "Not Found")</f>
        <v>Peckmouth</v>
      </c>
      <c r="Z1064" t="str">
        <f>_xlfn.XLOOKUP(Table4[[#This Row],[StoreID]],Stores!A:A,Stores!D:D, "Not Found")</f>
        <v>East</v>
      </c>
    </row>
    <row r="1065" spans="1:26">
      <c r="A1065" t="s">
        <v>1931</v>
      </c>
      <c r="B1065" s="1">
        <v>45256</v>
      </c>
      <c r="C1065" t="s">
        <v>693</v>
      </c>
      <c r="D1065" t="s">
        <v>806</v>
      </c>
      <c r="E1065" t="s">
        <v>831</v>
      </c>
      <c r="F1065">
        <v>4</v>
      </c>
      <c r="G1065">
        <v>0.1</v>
      </c>
      <c r="H1065" t="s">
        <v>865</v>
      </c>
      <c r="I1065" s="4">
        <f>Table4[[#This Row],[Quantity]]*Table4[[#This Row],[UnitPrice]]</f>
        <v>6982.44</v>
      </c>
      <c r="J1065" s="4">
        <f>Table4[[#This Row],[Gross Revenue]]*(1-Table4[[#This Row],[Discount]])</f>
        <v>6284.1959999999999</v>
      </c>
      <c r="K1065" s="4">
        <f>Table4[[#This Row],[Quantity]]*Table4[[#This Row],[CostPrice]]</f>
        <v>5289.76</v>
      </c>
      <c r="L1065" s="4">
        <f>Table4[[#This Row],[Net Revenue]]-Table4[[#This Row],[Total Cost]]</f>
        <v>994.43599999999969</v>
      </c>
      <c r="M1065" t="str">
        <f>_xlfn.XLOOKUP(Table4[[#This Row],[ProductID]], Products!A:A,Products!B:B, "Not Found")</f>
        <v>Piece Headphones</v>
      </c>
      <c r="N1065" t="str">
        <f>TEXT(Table4[[#This Row],[Date]], "mmm")</f>
        <v>Nov</v>
      </c>
      <c r="O1065" t="str">
        <f>TEXT(Table4[[#This Row],[Date]], "yyyy")</f>
        <v>2023</v>
      </c>
      <c r="P1065" t="str">
        <f>_xlfn.XLOOKUP(Table4[[#This Row],[ProductID]],Products!A:A,Products!C:C, "Not Found")</f>
        <v>Electronics</v>
      </c>
      <c r="Q1065" t="str">
        <f>_xlfn.XLOOKUP(Table4[[#This Row],[ProductID]],Products!A:A,Products!D:D,"Not Found")</f>
        <v>Headphones</v>
      </c>
      <c r="R1065">
        <f>_xlfn.XLOOKUP(Table4[[#This Row],[ProductID]],Products!A:A,Products!E:E,"Not Found")</f>
        <v>1745.61</v>
      </c>
      <c r="S1065">
        <f>_xlfn.XLOOKUP(Table4[[#This Row],[ProductID]],Products!A:A,Products!F:F, "Not Found")</f>
        <v>1322.44</v>
      </c>
      <c r="T1065" t="str">
        <f>_xlfn.XLOOKUP(Table4[[#This Row],[CustomerID]],Customers!A:A,Customers!D:D, "Not Found")</f>
        <v>M</v>
      </c>
      <c r="U1065" s="6">
        <f>_xlfn.XLOOKUP(Table4[[#This Row],[CustomerID]],Customers!A:A,Customers!E:E, "Not Found")</f>
        <v>21086</v>
      </c>
      <c r="V1065">
        <f ca="1">DATEDIF(Table4[[#This Row],[CustomerBirthday]], TODAY(), "Y")</f>
        <v>68</v>
      </c>
      <c r="W1065" t="str" cm="1">
        <f t="array" aca="1" ref="W1065" ca="1">_xlfn.IFS(Table4[[#This Row],[Age]]&lt;25, "Under 25",Table4[[#This Row],[Age]]=34, "25-34", Table4[[#This Row],[Age]]&lt;=49, "35-49", Table4[[#This Row],[Age]]&lt;=64, "50-64", Table4[[#This Row],[Age]]&gt;=65, "65+")</f>
        <v>65+</v>
      </c>
      <c r="X1065" t="str">
        <f>_xlfn.XLOOKUP(Table4[[#This Row],[StoreID]],Stores!A:A,Stores!B:B, "Not found")</f>
        <v>MegaMart Jimenezborough</v>
      </c>
      <c r="Y1065" t="str">
        <f>_xlfn.XLOOKUP(Table4[[#This Row],[StoreID]],Stores!A:A,Stores!C:C, "Not Found")</f>
        <v>Jimenezborough</v>
      </c>
      <c r="Z1065" t="str">
        <f>_xlfn.XLOOKUP(Table4[[#This Row],[StoreID]],Stores!A:A,Stores!D:D, "Not Found")</f>
        <v>South</v>
      </c>
    </row>
    <row r="1066" spans="1:26">
      <c r="A1066" t="s">
        <v>1932</v>
      </c>
      <c r="B1066" s="1">
        <v>45461</v>
      </c>
      <c r="C1066" t="s">
        <v>661</v>
      </c>
      <c r="D1066" t="s">
        <v>822</v>
      </c>
      <c r="E1066" t="s">
        <v>842</v>
      </c>
      <c r="F1066">
        <v>3</v>
      </c>
      <c r="G1066">
        <v>0.05</v>
      </c>
      <c r="H1066" t="s">
        <v>875</v>
      </c>
      <c r="I1066" s="4">
        <f>Table4[[#This Row],[Quantity]]*Table4[[#This Row],[UnitPrice]]</f>
        <v>3649.08</v>
      </c>
      <c r="J1066" s="4">
        <f>Table4[[#This Row],[Gross Revenue]]*(1-Table4[[#This Row],[Discount]])</f>
        <v>3466.6259999999997</v>
      </c>
      <c r="K1066" s="4">
        <f>Table4[[#This Row],[Quantity]]*Table4[[#This Row],[CostPrice]]</f>
        <v>2384.3999999999996</v>
      </c>
      <c r="L1066" s="4">
        <f>Table4[[#This Row],[Net Revenue]]-Table4[[#This Row],[Total Cost]]</f>
        <v>1082.2260000000001</v>
      </c>
      <c r="M1066" t="str">
        <f>_xlfn.XLOOKUP(Table4[[#This Row],[ProductID]], Products!A:A,Products!B:B, "Not Found")</f>
        <v>Nor Bags</v>
      </c>
      <c r="N1066" t="str">
        <f>TEXT(Table4[[#This Row],[Date]], "mmm")</f>
        <v>Jun</v>
      </c>
      <c r="O1066" t="str">
        <f>TEXT(Table4[[#This Row],[Date]], "yyyy")</f>
        <v>2024</v>
      </c>
      <c r="P1066" t="str">
        <f>_xlfn.XLOOKUP(Table4[[#This Row],[ProductID]],Products!A:A,Products!C:C, "Not Found")</f>
        <v>Fashion</v>
      </c>
      <c r="Q1066" t="str">
        <f>_xlfn.XLOOKUP(Table4[[#This Row],[ProductID]],Products!A:A,Products!D:D,"Not Found")</f>
        <v>Bags</v>
      </c>
      <c r="R1066">
        <f>_xlfn.XLOOKUP(Table4[[#This Row],[ProductID]],Products!A:A,Products!E:E,"Not Found")</f>
        <v>1216.3599999999999</v>
      </c>
      <c r="S1066">
        <f>_xlfn.XLOOKUP(Table4[[#This Row],[ProductID]],Products!A:A,Products!F:F, "Not Found")</f>
        <v>794.8</v>
      </c>
      <c r="T1066" t="str">
        <f>_xlfn.XLOOKUP(Table4[[#This Row],[CustomerID]],Customers!A:A,Customers!D:D, "Not Found")</f>
        <v>M</v>
      </c>
      <c r="U1066" s="6">
        <f>_xlfn.XLOOKUP(Table4[[#This Row],[CustomerID]],Customers!A:A,Customers!E:E, "Not Found")</f>
        <v>32522</v>
      </c>
      <c r="V1066">
        <f ca="1">DATEDIF(Table4[[#This Row],[CustomerBirthday]], TODAY(), "Y")</f>
        <v>37</v>
      </c>
      <c r="W1066" t="str" cm="1">
        <f t="array" aca="1" ref="W1066" ca="1">_xlfn.IFS(Table4[[#This Row],[Age]]&lt;25, "Under 25",Table4[[#This Row],[Age]]=34, "25-34", Table4[[#This Row],[Age]]&lt;=49, "35-49", Table4[[#This Row],[Age]]&lt;=64, "50-64", Table4[[#This Row],[Age]]&gt;=65, "65+")</f>
        <v>35-49</v>
      </c>
      <c r="X1066" t="str">
        <f>_xlfn.XLOOKUP(Table4[[#This Row],[StoreID]],Stores!A:A,Stores!B:B, "Not found")</f>
        <v>MegaMart Brianahaven</v>
      </c>
      <c r="Y1066" t="str">
        <f>_xlfn.XLOOKUP(Table4[[#This Row],[StoreID]],Stores!A:A,Stores!C:C, "Not Found")</f>
        <v>Brianahaven</v>
      </c>
      <c r="Z1066" t="str">
        <f>_xlfn.XLOOKUP(Table4[[#This Row],[StoreID]],Stores!A:A,Stores!D:D, "Not Found")</f>
        <v>North</v>
      </c>
    </row>
    <row r="1067" spans="1:26">
      <c r="A1067" t="s">
        <v>1933</v>
      </c>
      <c r="B1067" s="1">
        <v>45724</v>
      </c>
      <c r="C1067" t="s">
        <v>134</v>
      </c>
      <c r="D1067" t="s">
        <v>800</v>
      </c>
      <c r="E1067" t="s">
        <v>835</v>
      </c>
      <c r="F1067">
        <v>1</v>
      </c>
      <c r="G1067">
        <v>0.1</v>
      </c>
      <c r="H1067" t="s">
        <v>875</v>
      </c>
      <c r="I1067" s="4">
        <f>Table4[[#This Row],[Quantity]]*Table4[[#This Row],[UnitPrice]]</f>
        <v>1952.65</v>
      </c>
      <c r="J1067" s="4">
        <f>Table4[[#This Row],[Gross Revenue]]*(1-Table4[[#This Row],[Discount]])</f>
        <v>1757.3850000000002</v>
      </c>
      <c r="K1067" s="4">
        <f>Table4[[#This Row],[Quantity]]*Table4[[#This Row],[CostPrice]]</f>
        <v>1451.27</v>
      </c>
      <c r="L1067" s="4">
        <f>Table4[[#This Row],[Net Revenue]]-Table4[[#This Row],[Total Cost]]</f>
        <v>306.11500000000024</v>
      </c>
      <c r="M1067" t="str">
        <f>_xlfn.XLOOKUP(Table4[[#This Row],[ProductID]], Products!A:A,Products!B:B, "Not Found")</f>
        <v>Book Television</v>
      </c>
      <c r="N1067" t="str">
        <f>TEXT(Table4[[#This Row],[Date]], "mmm")</f>
        <v>Mar</v>
      </c>
      <c r="O1067" t="str">
        <f>TEXT(Table4[[#This Row],[Date]], "yyyy")</f>
        <v>2025</v>
      </c>
      <c r="P1067" t="str">
        <f>_xlfn.XLOOKUP(Table4[[#This Row],[ProductID]],Products!A:A,Products!C:C, "Not Found")</f>
        <v>Electronics</v>
      </c>
      <c r="Q1067" t="str">
        <f>_xlfn.XLOOKUP(Table4[[#This Row],[ProductID]],Products!A:A,Products!D:D,"Not Found")</f>
        <v>Television</v>
      </c>
      <c r="R1067">
        <f>_xlfn.XLOOKUP(Table4[[#This Row],[ProductID]],Products!A:A,Products!E:E,"Not Found")</f>
        <v>1952.65</v>
      </c>
      <c r="S1067">
        <f>_xlfn.XLOOKUP(Table4[[#This Row],[ProductID]],Products!A:A,Products!F:F, "Not Found")</f>
        <v>1451.27</v>
      </c>
      <c r="T1067" t="str">
        <f>_xlfn.XLOOKUP(Table4[[#This Row],[CustomerID]],Customers!A:A,Customers!D:D, "Not Found")</f>
        <v>F</v>
      </c>
      <c r="U1067" s="6">
        <f>_xlfn.XLOOKUP(Table4[[#This Row],[CustomerID]],Customers!A:A,Customers!E:E, "Not Found")</f>
        <v>23730</v>
      </c>
      <c r="V1067">
        <f ca="1">DATEDIF(Table4[[#This Row],[CustomerBirthday]], TODAY(), "Y")</f>
        <v>61</v>
      </c>
      <c r="W1067" t="str" cm="1">
        <f t="array" aca="1" ref="W1067" ca="1">_xlfn.IFS(Table4[[#This Row],[Age]]&lt;25, "Under 25",Table4[[#This Row],[Age]]=34, "25-34", Table4[[#This Row],[Age]]&lt;=49, "35-49", Table4[[#This Row],[Age]]&lt;=64, "50-64", Table4[[#This Row],[Age]]&gt;=65, "65+")</f>
        <v>50-64</v>
      </c>
      <c r="X1067" t="str">
        <f>_xlfn.XLOOKUP(Table4[[#This Row],[StoreID]],Stores!A:A,Stores!B:B, "Not found")</f>
        <v>MegaMart Peckmouth</v>
      </c>
      <c r="Y1067" t="str">
        <f>_xlfn.XLOOKUP(Table4[[#This Row],[StoreID]],Stores!A:A,Stores!C:C, "Not Found")</f>
        <v>Peckmouth</v>
      </c>
      <c r="Z1067" t="str">
        <f>_xlfn.XLOOKUP(Table4[[#This Row],[StoreID]],Stores!A:A,Stores!D:D, "Not Found")</f>
        <v>East</v>
      </c>
    </row>
    <row r="1068" spans="1:26">
      <c r="A1068" t="s">
        <v>1934</v>
      </c>
      <c r="B1068" s="1">
        <v>45660</v>
      </c>
      <c r="C1068" t="s">
        <v>438</v>
      </c>
      <c r="D1068" t="s">
        <v>747</v>
      </c>
      <c r="E1068" t="s">
        <v>842</v>
      </c>
      <c r="F1068">
        <v>4</v>
      </c>
      <c r="G1068">
        <v>0</v>
      </c>
      <c r="H1068" t="s">
        <v>868</v>
      </c>
      <c r="I1068" s="4">
        <f>Table4[[#This Row],[Quantity]]*Table4[[#This Row],[UnitPrice]]</f>
        <v>4539.2</v>
      </c>
      <c r="J1068" s="4">
        <f>Table4[[#This Row],[Gross Revenue]]*(1-Table4[[#This Row],[Discount]])</f>
        <v>4539.2</v>
      </c>
      <c r="K1068" s="4">
        <f>Table4[[#This Row],[Quantity]]*Table4[[#This Row],[CostPrice]]</f>
        <v>2700.4</v>
      </c>
      <c r="L1068" s="4">
        <f>Table4[[#This Row],[Net Revenue]]-Table4[[#This Row],[Total Cost]]</f>
        <v>1838.7999999999997</v>
      </c>
      <c r="M1068" t="str">
        <f>_xlfn.XLOOKUP(Table4[[#This Row],[ProductID]], Products!A:A,Products!B:B, "Not Found")</f>
        <v>World Watches</v>
      </c>
      <c r="N1068" t="str">
        <f>TEXT(Table4[[#This Row],[Date]], "mmm")</f>
        <v>Jan</v>
      </c>
      <c r="O1068" t="str">
        <f>TEXT(Table4[[#This Row],[Date]], "yyyy")</f>
        <v>2025</v>
      </c>
      <c r="P1068" t="str">
        <f>_xlfn.XLOOKUP(Table4[[#This Row],[ProductID]],Products!A:A,Products!C:C, "Not Found")</f>
        <v>Fashion</v>
      </c>
      <c r="Q1068" t="str">
        <f>_xlfn.XLOOKUP(Table4[[#This Row],[ProductID]],Products!A:A,Products!D:D,"Not Found")</f>
        <v>Watches</v>
      </c>
      <c r="R1068">
        <f>_xlfn.XLOOKUP(Table4[[#This Row],[ProductID]],Products!A:A,Products!E:E,"Not Found")</f>
        <v>1134.8</v>
      </c>
      <c r="S1068">
        <f>_xlfn.XLOOKUP(Table4[[#This Row],[ProductID]],Products!A:A,Products!F:F, "Not Found")</f>
        <v>675.1</v>
      </c>
      <c r="T1068" t="str">
        <f>_xlfn.XLOOKUP(Table4[[#This Row],[CustomerID]],Customers!A:A,Customers!D:D, "Not Found")</f>
        <v>M</v>
      </c>
      <c r="U1068" s="6">
        <f>_xlfn.XLOOKUP(Table4[[#This Row],[CustomerID]],Customers!A:A,Customers!E:E, "Not Found")</f>
        <v>27633</v>
      </c>
      <c r="V1068">
        <f ca="1">DATEDIF(Table4[[#This Row],[CustomerBirthday]], TODAY(), "Y")</f>
        <v>50</v>
      </c>
      <c r="W1068" t="str" cm="1">
        <f t="array" aca="1" ref="W1068" ca="1">_xlfn.IFS(Table4[[#This Row],[Age]]&lt;25, "Under 25",Table4[[#This Row],[Age]]=34, "25-34", Table4[[#This Row],[Age]]&lt;=49, "35-49", Table4[[#This Row],[Age]]&lt;=64, "50-64", Table4[[#This Row],[Age]]&gt;=65, "65+")</f>
        <v>50-64</v>
      </c>
      <c r="X1068" t="str">
        <f>_xlfn.XLOOKUP(Table4[[#This Row],[StoreID]],Stores!A:A,Stores!B:B, "Not found")</f>
        <v>MegaMart Brianahaven</v>
      </c>
      <c r="Y1068" t="str">
        <f>_xlfn.XLOOKUP(Table4[[#This Row],[StoreID]],Stores!A:A,Stores!C:C, "Not Found")</f>
        <v>Brianahaven</v>
      </c>
      <c r="Z1068" t="str">
        <f>_xlfn.XLOOKUP(Table4[[#This Row],[StoreID]],Stores!A:A,Stores!D:D, "Not Found")</f>
        <v>North</v>
      </c>
    </row>
    <row r="1069" spans="1:26">
      <c r="A1069" t="s">
        <v>1935</v>
      </c>
      <c r="B1069" s="1">
        <v>45594</v>
      </c>
      <c r="C1069" t="s">
        <v>234</v>
      </c>
      <c r="D1069" t="s">
        <v>824</v>
      </c>
      <c r="E1069" t="s">
        <v>835</v>
      </c>
      <c r="F1069">
        <v>5</v>
      </c>
      <c r="G1069">
        <v>0.15</v>
      </c>
      <c r="H1069" t="s">
        <v>868</v>
      </c>
      <c r="I1069" s="4">
        <f>Table4[[#This Row],[Quantity]]*Table4[[#This Row],[UnitPrice]]</f>
        <v>1941.3</v>
      </c>
      <c r="J1069" s="4">
        <f>Table4[[#This Row],[Gross Revenue]]*(1-Table4[[#This Row],[Discount]])</f>
        <v>1650.105</v>
      </c>
      <c r="K1069" s="4">
        <f>Table4[[#This Row],[Quantity]]*Table4[[#This Row],[CostPrice]]</f>
        <v>996.5</v>
      </c>
      <c r="L1069" s="4">
        <f>Table4[[#This Row],[Net Revenue]]-Table4[[#This Row],[Total Cost]]</f>
        <v>653.60500000000002</v>
      </c>
      <c r="M1069" t="str">
        <f>_xlfn.XLOOKUP(Table4[[#This Row],[ProductID]], Products!A:A,Products!B:B, "Not Found")</f>
        <v>Possible Watches</v>
      </c>
      <c r="N1069" t="str">
        <f>TEXT(Table4[[#This Row],[Date]], "mmm")</f>
        <v>Oct</v>
      </c>
      <c r="O1069" t="str">
        <f>TEXT(Table4[[#This Row],[Date]], "yyyy")</f>
        <v>2024</v>
      </c>
      <c r="P1069" t="str">
        <f>_xlfn.XLOOKUP(Table4[[#This Row],[ProductID]],Products!A:A,Products!C:C, "Not Found")</f>
        <v>Fashion</v>
      </c>
      <c r="Q1069" t="str">
        <f>_xlfn.XLOOKUP(Table4[[#This Row],[ProductID]],Products!A:A,Products!D:D,"Not Found")</f>
        <v>Watches</v>
      </c>
      <c r="R1069">
        <f>_xlfn.XLOOKUP(Table4[[#This Row],[ProductID]],Products!A:A,Products!E:E,"Not Found")</f>
        <v>388.26</v>
      </c>
      <c r="S1069">
        <f>_xlfn.XLOOKUP(Table4[[#This Row],[ProductID]],Products!A:A,Products!F:F, "Not Found")</f>
        <v>199.3</v>
      </c>
      <c r="T1069" t="str">
        <f>_xlfn.XLOOKUP(Table4[[#This Row],[CustomerID]],Customers!A:A,Customers!D:D, "Not Found")</f>
        <v>M</v>
      </c>
      <c r="U1069" s="6">
        <f>_xlfn.XLOOKUP(Table4[[#This Row],[CustomerID]],Customers!A:A,Customers!E:E, "Not Found")</f>
        <v>25132</v>
      </c>
      <c r="V1069">
        <f ca="1">DATEDIF(Table4[[#This Row],[CustomerBirthday]], TODAY(), "Y")</f>
        <v>57</v>
      </c>
      <c r="W1069" t="str" cm="1">
        <f t="array" aca="1" ref="W1069" ca="1">_xlfn.IFS(Table4[[#This Row],[Age]]&lt;25, "Under 25",Table4[[#This Row],[Age]]=34, "25-34", Table4[[#This Row],[Age]]&lt;=49, "35-49", Table4[[#This Row],[Age]]&lt;=64, "50-64", Table4[[#This Row],[Age]]&gt;=65, "65+")</f>
        <v>50-64</v>
      </c>
      <c r="X1069" t="str">
        <f>_xlfn.XLOOKUP(Table4[[#This Row],[StoreID]],Stores!A:A,Stores!B:B, "Not found")</f>
        <v>MegaMart Peckmouth</v>
      </c>
      <c r="Y1069" t="str">
        <f>_xlfn.XLOOKUP(Table4[[#This Row],[StoreID]],Stores!A:A,Stores!C:C, "Not Found")</f>
        <v>Peckmouth</v>
      </c>
      <c r="Z1069" t="str">
        <f>_xlfn.XLOOKUP(Table4[[#This Row],[StoreID]],Stores!A:A,Stores!D:D, "Not Found")</f>
        <v>East</v>
      </c>
    </row>
    <row r="1070" spans="1:26">
      <c r="A1070" t="s">
        <v>1936</v>
      </c>
      <c r="B1070" s="1">
        <v>45623</v>
      </c>
      <c r="C1070" t="s">
        <v>393</v>
      </c>
      <c r="D1070" t="s">
        <v>769</v>
      </c>
      <c r="E1070" t="s">
        <v>842</v>
      </c>
      <c r="F1070">
        <v>1</v>
      </c>
      <c r="G1070">
        <v>0</v>
      </c>
      <c r="H1070" t="s">
        <v>871</v>
      </c>
      <c r="I1070" s="4">
        <f>Table4[[#This Row],[Quantity]]*Table4[[#This Row],[UnitPrice]]</f>
        <v>25.57</v>
      </c>
      <c r="J1070" s="4">
        <f>Table4[[#This Row],[Gross Revenue]]*(1-Table4[[#This Row],[Discount]])</f>
        <v>25.57</v>
      </c>
      <c r="K1070" s="4">
        <f>Table4[[#This Row],[Quantity]]*Table4[[#This Row],[CostPrice]]</f>
        <v>19.05</v>
      </c>
      <c r="L1070" s="4">
        <f>Table4[[#This Row],[Net Revenue]]-Table4[[#This Row],[Total Cost]]</f>
        <v>6.52</v>
      </c>
      <c r="M1070" t="str">
        <f>_xlfn.XLOOKUP(Table4[[#This Row],[ProductID]], Products!A:A,Products!B:B, "Not Found")</f>
        <v>How Vegetables</v>
      </c>
      <c r="N1070" t="str">
        <f>TEXT(Table4[[#This Row],[Date]], "mmm")</f>
        <v>Nov</v>
      </c>
      <c r="O1070" t="str">
        <f>TEXT(Table4[[#This Row],[Date]], "yyyy")</f>
        <v>2024</v>
      </c>
      <c r="P1070" t="str">
        <f>_xlfn.XLOOKUP(Table4[[#This Row],[ProductID]],Products!A:A,Products!C:C, "Not Found")</f>
        <v>Groceries</v>
      </c>
      <c r="Q1070" t="str">
        <f>_xlfn.XLOOKUP(Table4[[#This Row],[ProductID]],Products!A:A,Products!D:D,"Not Found")</f>
        <v>Vegetables</v>
      </c>
      <c r="R1070">
        <f>_xlfn.XLOOKUP(Table4[[#This Row],[ProductID]],Products!A:A,Products!E:E,"Not Found")</f>
        <v>25.57</v>
      </c>
      <c r="S1070">
        <f>_xlfn.XLOOKUP(Table4[[#This Row],[ProductID]],Products!A:A,Products!F:F, "Not Found")</f>
        <v>19.05</v>
      </c>
      <c r="T1070" t="str">
        <f>_xlfn.XLOOKUP(Table4[[#This Row],[CustomerID]],Customers!A:A,Customers!D:D, "Not Found")</f>
        <v>M</v>
      </c>
      <c r="U1070" s="6">
        <f>_xlfn.XLOOKUP(Table4[[#This Row],[CustomerID]],Customers!A:A,Customers!E:E, "Not Found")</f>
        <v>25566</v>
      </c>
      <c r="V1070">
        <f ca="1">DATEDIF(Table4[[#This Row],[CustomerBirthday]], TODAY(), "Y")</f>
        <v>56</v>
      </c>
      <c r="W1070" t="str" cm="1">
        <f t="array" aca="1" ref="W1070" ca="1">_xlfn.IFS(Table4[[#This Row],[Age]]&lt;25, "Under 25",Table4[[#This Row],[Age]]=34, "25-34", Table4[[#This Row],[Age]]&lt;=49, "35-49", Table4[[#This Row],[Age]]&lt;=64, "50-64", Table4[[#This Row],[Age]]&gt;=65, "65+")</f>
        <v>50-64</v>
      </c>
      <c r="X1070" t="str">
        <f>_xlfn.XLOOKUP(Table4[[#This Row],[StoreID]],Stores!A:A,Stores!B:B, "Not found")</f>
        <v>MegaMart Brianahaven</v>
      </c>
      <c r="Y1070" t="str">
        <f>_xlfn.XLOOKUP(Table4[[#This Row],[StoreID]],Stores!A:A,Stores!C:C, "Not Found")</f>
        <v>Brianahaven</v>
      </c>
      <c r="Z1070" t="str">
        <f>_xlfn.XLOOKUP(Table4[[#This Row],[StoreID]],Stores!A:A,Stores!D:D, "Not Found")</f>
        <v>North</v>
      </c>
    </row>
    <row r="1071" spans="1:26">
      <c r="A1071" t="s">
        <v>1937</v>
      </c>
      <c r="B1071" s="1">
        <v>45478</v>
      </c>
      <c r="C1071" t="s">
        <v>512</v>
      </c>
      <c r="D1071" t="s">
        <v>718</v>
      </c>
      <c r="E1071" t="s">
        <v>839</v>
      </c>
      <c r="F1071">
        <v>5</v>
      </c>
      <c r="G1071">
        <v>0.05</v>
      </c>
      <c r="H1071" t="s">
        <v>875</v>
      </c>
      <c r="I1071" s="4">
        <f>Table4[[#This Row],[Quantity]]*Table4[[#This Row],[UnitPrice]]</f>
        <v>1688.15</v>
      </c>
      <c r="J1071" s="4">
        <f>Table4[[#This Row],[Gross Revenue]]*(1-Table4[[#This Row],[Discount]])</f>
        <v>1603.7425000000001</v>
      </c>
      <c r="K1071" s="4">
        <f>Table4[[#This Row],[Quantity]]*Table4[[#This Row],[CostPrice]]</f>
        <v>845.15</v>
      </c>
      <c r="L1071" s="4">
        <f>Table4[[#This Row],[Net Revenue]]-Table4[[#This Row],[Total Cost]]</f>
        <v>758.59250000000009</v>
      </c>
      <c r="M1071" t="str">
        <f>_xlfn.XLOOKUP(Table4[[#This Row],[ProductID]], Products!A:A,Products!B:B, "Not Found")</f>
        <v>Here Footwear</v>
      </c>
      <c r="N1071" t="str">
        <f>TEXT(Table4[[#This Row],[Date]], "mmm")</f>
        <v>Jul</v>
      </c>
      <c r="O1071" t="str">
        <f>TEXT(Table4[[#This Row],[Date]], "yyyy")</f>
        <v>2024</v>
      </c>
      <c r="P1071" t="str">
        <f>_xlfn.XLOOKUP(Table4[[#This Row],[ProductID]],Products!A:A,Products!C:C, "Not Found")</f>
        <v>Fashion</v>
      </c>
      <c r="Q1071" t="str">
        <f>_xlfn.XLOOKUP(Table4[[#This Row],[ProductID]],Products!A:A,Products!D:D,"Not Found")</f>
        <v>Footwear</v>
      </c>
      <c r="R1071">
        <f>_xlfn.XLOOKUP(Table4[[#This Row],[ProductID]],Products!A:A,Products!E:E,"Not Found")</f>
        <v>337.63</v>
      </c>
      <c r="S1071">
        <f>_xlfn.XLOOKUP(Table4[[#This Row],[ProductID]],Products!A:A,Products!F:F, "Not Found")</f>
        <v>169.03</v>
      </c>
      <c r="T1071" t="str">
        <f>_xlfn.XLOOKUP(Table4[[#This Row],[CustomerID]],Customers!A:A,Customers!D:D, "Not Found")</f>
        <v>F</v>
      </c>
      <c r="U1071" s="6">
        <f>_xlfn.XLOOKUP(Table4[[#This Row],[CustomerID]],Customers!A:A,Customers!E:E, "Not Found")</f>
        <v>28708</v>
      </c>
      <c r="V1071">
        <f ca="1">DATEDIF(Table4[[#This Row],[CustomerBirthday]], TODAY(), "Y")</f>
        <v>47</v>
      </c>
      <c r="W1071" t="str" cm="1">
        <f t="array" aca="1" ref="W1071" ca="1">_xlfn.IFS(Table4[[#This Row],[Age]]&lt;25, "Under 25",Table4[[#This Row],[Age]]=34, "25-34", Table4[[#This Row],[Age]]&lt;=49, "35-49", Table4[[#This Row],[Age]]&lt;=64, "50-64", Table4[[#This Row],[Age]]&gt;=65, "65+")</f>
        <v>35-49</v>
      </c>
      <c r="X1071" t="str">
        <f>_xlfn.XLOOKUP(Table4[[#This Row],[StoreID]],Stores!A:A,Stores!B:B, "Not found")</f>
        <v>MegaMart New Michele</v>
      </c>
      <c r="Y1071" t="str">
        <f>_xlfn.XLOOKUP(Table4[[#This Row],[StoreID]],Stores!A:A,Stores!C:C, "Not Found")</f>
        <v>New Michele</v>
      </c>
      <c r="Z1071" t="str">
        <f>_xlfn.XLOOKUP(Table4[[#This Row],[StoreID]],Stores!A:A,Stores!D:D, "Not Found")</f>
        <v>West</v>
      </c>
    </row>
    <row r="1072" spans="1:26">
      <c r="A1072" t="s">
        <v>1938</v>
      </c>
      <c r="B1072" s="1">
        <v>45722</v>
      </c>
      <c r="C1072" t="s">
        <v>187</v>
      </c>
      <c r="D1072" t="s">
        <v>804</v>
      </c>
      <c r="E1072" t="s">
        <v>835</v>
      </c>
      <c r="F1072">
        <v>1</v>
      </c>
      <c r="G1072">
        <v>0.1</v>
      </c>
      <c r="H1072" t="s">
        <v>875</v>
      </c>
      <c r="I1072" s="4">
        <f>Table4[[#This Row],[Quantity]]*Table4[[#This Row],[UnitPrice]]</f>
        <v>540.94000000000005</v>
      </c>
      <c r="J1072" s="4">
        <f>Table4[[#This Row],[Gross Revenue]]*(1-Table4[[#This Row],[Discount]])</f>
        <v>486.84600000000006</v>
      </c>
      <c r="K1072" s="4">
        <f>Table4[[#This Row],[Quantity]]*Table4[[#This Row],[CostPrice]]</f>
        <v>398.25</v>
      </c>
      <c r="L1072" s="4">
        <f>Table4[[#This Row],[Net Revenue]]-Table4[[#This Row],[Total Cost]]</f>
        <v>88.59600000000006</v>
      </c>
      <c r="M1072" t="str">
        <f>_xlfn.XLOOKUP(Table4[[#This Row],[ProductID]], Products!A:A,Products!B:B, "Not Found")</f>
        <v>Church Clothing</v>
      </c>
      <c r="N1072" t="str">
        <f>TEXT(Table4[[#This Row],[Date]], "mmm")</f>
        <v>Mar</v>
      </c>
      <c r="O1072" t="str">
        <f>TEXT(Table4[[#This Row],[Date]], "yyyy")</f>
        <v>2025</v>
      </c>
      <c r="P1072" t="str">
        <f>_xlfn.XLOOKUP(Table4[[#This Row],[ProductID]],Products!A:A,Products!C:C, "Not Found")</f>
        <v>Fashion</v>
      </c>
      <c r="Q1072" t="str">
        <f>_xlfn.XLOOKUP(Table4[[#This Row],[ProductID]],Products!A:A,Products!D:D,"Not Found")</f>
        <v>Clothing</v>
      </c>
      <c r="R1072">
        <f>_xlfn.XLOOKUP(Table4[[#This Row],[ProductID]],Products!A:A,Products!E:E,"Not Found")</f>
        <v>540.94000000000005</v>
      </c>
      <c r="S1072">
        <f>_xlfn.XLOOKUP(Table4[[#This Row],[ProductID]],Products!A:A,Products!F:F, "Not Found")</f>
        <v>398.25</v>
      </c>
      <c r="T1072" t="str">
        <f>_xlfn.XLOOKUP(Table4[[#This Row],[CustomerID]],Customers!A:A,Customers!D:D, "Not Found")</f>
        <v>M</v>
      </c>
      <c r="U1072" s="6">
        <f>_xlfn.XLOOKUP(Table4[[#This Row],[CustomerID]],Customers!A:A,Customers!E:E, "Not Found")</f>
        <v>38351</v>
      </c>
      <c r="V1072">
        <f ca="1">DATEDIF(Table4[[#This Row],[CustomerBirthday]], TODAY(), "Y")</f>
        <v>21</v>
      </c>
      <c r="W1072" t="str" cm="1">
        <f t="array" aca="1" ref="W1072" ca="1">_xlfn.IFS(Table4[[#This Row],[Age]]&lt;25, "Under 25",Table4[[#This Row],[Age]]=34, "25-34", Table4[[#This Row],[Age]]&lt;=49, "35-49", Table4[[#This Row],[Age]]&lt;=64, "50-64", Table4[[#This Row],[Age]]&gt;=65, "65+")</f>
        <v>Under 25</v>
      </c>
      <c r="X1072" t="str">
        <f>_xlfn.XLOOKUP(Table4[[#This Row],[StoreID]],Stores!A:A,Stores!B:B, "Not found")</f>
        <v>MegaMart Peckmouth</v>
      </c>
      <c r="Y1072" t="str">
        <f>_xlfn.XLOOKUP(Table4[[#This Row],[StoreID]],Stores!A:A,Stores!C:C, "Not Found")</f>
        <v>Peckmouth</v>
      </c>
      <c r="Z1072" t="str">
        <f>_xlfn.XLOOKUP(Table4[[#This Row],[StoreID]],Stores!A:A,Stores!D:D, "Not Found")</f>
        <v>East</v>
      </c>
    </row>
    <row r="1073" spans="1:26">
      <c r="A1073" t="s">
        <v>1939</v>
      </c>
      <c r="B1073" s="1">
        <v>45348</v>
      </c>
      <c r="C1073" t="s">
        <v>148</v>
      </c>
      <c r="D1073" t="s">
        <v>747</v>
      </c>
      <c r="E1073" t="s">
        <v>831</v>
      </c>
      <c r="F1073">
        <v>5</v>
      </c>
      <c r="G1073">
        <v>0.1</v>
      </c>
      <c r="H1073" t="s">
        <v>865</v>
      </c>
      <c r="I1073" s="4">
        <f>Table4[[#This Row],[Quantity]]*Table4[[#This Row],[UnitPrice]]</f>
        <v>5674</v>
      </c>
      <c r="J1073" s="4">
        <f>Table4[[#This Row],[Gross Revenue]]*(1-Table4[[#This Row],[Discount]])</f>
        <v>5106.6000000000004</v>
      </c>
      <c r="K1073" s="4">
        <f>Table4[[#This Row],[Quantity]]*Table4[[#This Row],[CostPrice]]</f>
        <v>3375.5</v>
      </c>
      <c r="L1073" s="4">
        <f>Table4[[#This Row],[Net Revenue]]-Table4[[#This Row],[Total Cost]]</f>
        <v>1731.1000000000004</v>
      </c>
      <c r="M1073" t="str">
        <f>_xlfn.XLOOKUP(Table4[[#This Row],[ProductID]], Products!A:A,Products!B:B, "Not Found")</f>
        <v>World Watches</v>
      </c>
      <c r="N1073" t="str">
        <f>TEXT(Table4[[#This Row],[Date]], "mmm")</f>
        <v>Feb</v>
      </c>
      <c r="O1073" t="str">
        <f>TEXT(Table4[[#This Row],[Date]], "yyyy")</f>
        <v>2024</v>
      </c>
      <c r="P1073" t="str">
        <f>_xlfn.XLOOKUP(Table4[[#This Row],[ProductID]],Products!A:A,Products!C:C, "Not Found")</f>
        <v>Fashion</v>
      </c>
      <c r="Q1073" t="str">
        <f>_xlfn.XLOOKUP(Table4[[#This Row],[ProductID]],Products!A:A,Products!D:D,"Not Found")</f>
        <v>Watches</v>
      </c>
      <c r="R1073">
        <f>_xlfn.XLOOKUP(Table4[[#This Row],[ProductID]],Products!A:A,Products!E:E,"Not Found")</f>
        <v>1134.8</v>
      </c>
      <c r="S1073">
        <f>_xlfn.XLOOKUP(Table4[[#This Row],[ProductID]],Products!A:A,Products!F:F, "Not Found")</f>
        <v>675.1</v>
      </c>
      <c r="T1073" t="str">
        <f>_xlfn.XLOOKUP(Table4[[#This Row],[CustomerID]],Customers!A:A,Customers!D:D, "Not Found")</f>
        <v>M</v>
      </c>
      <c r="U1073" s="6">
        <f>_xlfn.XLOOKUP(Table4[[#This Row],[CustomerID]],Customers!A:A,Customers!E:E, "Not Found")</f>
        <v>27138</v>
      </c>
      <c r="V1073">
        <f ca="1">DATEDIF(Table4[[#This Row],[CustomerBirthday]], TODAY(), "Y")</f>
        <v>52</v>
      </c>
      <c r="W1073" t="str" cm="1">
        <f t="array" aca="1" ref="W1073" ca="1">_xlfn.IFS(Table4[[#This Row],[Age]]&lt;25, "Under 25",Table4[[#This Row],[Age]]=34, "25-34", Table4[[#This Row],[Age]]&lt;=49, "35-49", Table4[[#This Row],[Age]]&lt;=64, "50-64", Table4[[#This Row],[Age]]&gt;=65, "65+")</f>
        <v>50-64</v>
      </c>
      <c r="X1073" t="str">
        <f>_xlfn.XLOOKUP(Table4[[#This Row],[StoreID]],Stores!A:A,Stores!B:B, "Not found")</f>
        <v>MegaMart Jimenezborough</v>
      </c>
      <c r="Y1073" t="str">
        <f>_xlfn.XLOOKUP(Table4[[#This Row],[StoreID]],Stores!A:A,Stores!C:C, "Not Found")</f>
        <v>Jimenezborough</v>
      </c>
      <c r="Z1073" t="str">
        <f>_xlfn.XLOOKUP(Table4[[#This Row],[StoreID]],Stores!A:A,Stores!D:D, "Not Found")</f>
        <v>South</v>
      </c>
    </row>
    <row r="1074" spans="1:26">
      <c r="A1074" t="s">
        <v>1940</v>
      </c>
      <c r="B1074" s="1">
        <v>45708</v>
      </c>
      <c r="C1074" t="s">
        <v>93</v>
      </c>
      <c r="D1074" t="s">
        <v>808</v>
      </c>
      <c r="E1074" t="s">
        <v>831</v>
      </c>
      <c r="F1074">
        <v>1</v>
      </c>
      <c r="G1074">
        <v>0.15</v>
      </c>
      <c r="H1074" t="s">
        <v>871</v>
      </c>
      <c r="I1074" s="4">
        <f>Table4[[#This Row],[Quantity]]*Table4[[#This Row],[UnitPrice]]</f>
        <v>1635.01</v>
      </c>
      <c r="J1074" s="4">
        <f>Table4[[#This Row],[Gross Revenue]]*(1-Table4[[#This Row],[Discount]])</f>
        <v>1389.7584999999999</v>
      </c>
      <c r="K1074" s="4">
        <f>Table4[[#This Row],[Quantity]]*Table4[[#This Row],[CostPrice]]</f>
        <v>1043.29</v>
      </c>
      <c r="L1074" s="4">
        <f>Table4[[#This Row],[Net Revenue]]-Table4[[#This Row],[Total Cost]]</f>
        <v>346.46849999999995</v>
      </c>
      <c r="M1074" t="str">
        <f>_xlfn.XLOOKUP(Table4[[#This Row],[ProductID]], Products!A:A,Products!B:B, "Not Found")</f>
        <v>Present Television</v>
      </c>
      <c r="N1074" t="str">
        <f>TEXT(Table4[[#This Row],[Date]], "mmm")</f>
        <v>Feb</v>
      </c>
      <c r="O1074" t="str">
        <f>TEXT(Table4[[#This Row],[Date]], "yyyy")</f>
        <v>2025</v>
      </c>
      <c r="P1074" t="str">
        <f>_xlfn.XLOOKUP(Table4[[#This Row],[ProductID]],Products!A:A,Products!C:C, "Not Found")</f>
        <v>Electronics</v>
      </c>
      <c r="Q1074" t="str">
        <f>_xlfn.XLOOKUP(Table4[[#This Row],[ProductID]],Products!A:A,Products!D:D,"Not Found")</f>
        <v>Television</v>
      </c>
      <c r="R1074">
        <f>_xlfn.XLOOKUP(Table4[[#This Row],[ProductID]],Products!A:A,Products!E:E,"Not Found")</f>
        <v>1635.01</v>
      </c>
      <c r="S1074">
        <f>_xlfn.XLOOKUP(Table4[[#This Row],[ProductID]],Products!A:A,Products!F:F, "Not Found")</f>
        <v>1043.29</v>
      </c>
      <c r="T1074" t="str">
        <f>_xlfn.XLOOKUP(Table4[[#This Row],[CustomerID]],Customers!A:A,Customers!D:D, "Not Found")</f>
        <v>F</v>
      </c>
      <c r="U1074" s="6">
        <f>_xlfn.XLOOKUP(Table4[[#This Row],[CustomerID]],Customers!A:A,Customers!E:E, "Not Found")</f>
        <v>26428</v>
      </c>
      <c r="V1074">
        <f ca="1">DATEDIF(Table4[[#This Row],[CustomerBirthday]], TODAY(), "Y")</f>
        <v>54</v>
      </c>
      <c r="W1074" t="str" cm="1">
        <f t="array" aca="1" ref="W1074" ca="1">_xlfn.IFS(Table4[[#This Row],[Age]]&lt;25, "Under 25",Table4[[#This Row],[Age]]=34, "25-34", Table4[[#This Row],[Age]]&lt;=49, "35-49", Table4[[#This Row],[Age]]&lt;=64, "50-64", Table4[[#This Row],[Age]]&gt;=65, "65+")</f>
        <v>50-64</v>
      </c>
      <c r="X1074" t="str">
        <f>_xlfn.XLOOKUP(Table4[[#This Row],[StoreID]],Stores!A:A,Stores!B:B, "Not found")</f>
        <v>MegaMart Jimenezborough</v>
      </c>
      <c r="Y1074" t="str">
        <f>_xlfn.XLOOKUP(Table4[[#This Row],[StoreID]],Stores!A:A,Stores!C:C, "Not Found")</f>
        <v>Jimenezborough</v>
      </c>
      <c r="Z1074" t="str">
        <f>_xlfn.XLOOKUP(Table4[[#This Row],[StoreID]],Stores!A:A,Stores!D:D, "Not Found")</f>
        <v>South</v>
      </c>
    </row>
    <row r="1075" spans="1:26">
      <c r="A1075" t="s">
        <v>1941</v>
      </c>
      <c r="B1075" s="1">
        <v>45480</v>
      </c>
      <c r="C1075" t="s">
        <v>163</v>
      </c>
      <c r="D1075" t="s">
        <v>816</v>
      </c>
      <c r="E1075" t="s">
        <v>839</v>
      </c>
      <c r="F1075">
        <v>5</v>
      </c>
      <c r="G1075">
        <v>0.05</v>
      </c>
      <c r="H1075" t="s">
        <v>868</v>
      </c>
      <c r="I1075" s="4">
        <f>Table4[[#This Row],[Quantity]]*Table4[[#This Row],[UnitPrice]]</f>
        <v>9395.4</v>
      </c>
      <c r="J1075" s="4">
        <f>Table4[[#This Row],[Gross Revenue]]*(1-Table4[[#This Row],[Discount]])</f>
        <v>8925.6299999999992</v>
      </c>
      <c r="K1075" s="4">
        <f>Table4[[#This Row],[Quantity]]*Table4[[#This Row],[CostPrice]]</f>
        <v>5022.7999999999993</v>
      </c>
      <c r="L1075" s="4">
        <f>Table4[[#This Row],[Net Revenue]]-Table4[[#This Row],[Total Cost]]</f>
        <v>3902.83</v>
      </c>
      <c r="M1075" t="str">
        <f>_xlfn.XLOOKUP(Table4[[#This Row],[ProductID]], Products!A:A,Products!B:B, "Not Found")</f>
        <v>Set Dairy</v>
      </c>
      <c r="N1075" t="str">
        <f>TEXT(Table4[[#This Row],[Date]], "mmm")</f>
        <v>Jul</v>
      </c>
      <c r="O1075" t="str">
        <f>TEXT(Table4[[#This Row],[Date]], "yyyy")</f>
        <v>2024</v>
      </c>
      <c r="P1075" t="str">
        <f>_xlfn.XLOOKUP(Table4[[#This Row],[ProductID]],Products!A:A,Products!C:C, "Not Found")</f>
        <v>Groceries</v>
      </c>
      <c r="Q1075" t="str">
        <f>_xlfn.XLOOKUP(Table4[[#This Row],[ProductID]],Products!A:A,Products!D:D,"Not Found")</f>
        <v>Dairy</v>
      </c>
      <c r="R1075">
        <f>_xlfn.XLOOKUP(Table4[[#This Row],[ProductID]],Products!A:A,Products!E:E,"Not Found")</f>
        <v>1879.08</v>
      </c>
      <c r="S1075">
        <f>_xlfn.XLOOKUP(Table4[[#This Row],[ProductID]],Products!A:A,Products!F:F, "Not Found")</f>
        <v>1004.56</v>
      </c>
      <c r="T1075" t="str">
        <f>_xlfn.XLOOKUP(Table4[[#This Row],[CustomerID]],Customers!A:A,Customers!D:D, "Not Found")</f>
        <v>F</v>
      </c>
      <c r="U1075" s="6">
        <f>_xlfn.XLOOKUP(Table4[[#This Row],[CustomerID]],Customers!A:A,Customers!E:E, "Not Found")</f>
        <v>36564</v>
      </c>
      <c r="V1075">
        <f ca="1">DATEDIF(Table4[[#This Row],[CustomerBirthday]], TODAY(), "Y")</f>
        <v>26</v>
      </c>
      <c r="W1075" t="str" cm="1">
        <f t="array" aca="1" ref="W1075" ca="1">_xlfn.IFS(Table4[[#This Row],[Age]]&lt;25, "Under 25",Table4[[#This Row],[Age]]=34, "25-34", Table4[[#This Row],[Age]]&lt;=49, "35-49", Table4[[#This Row],[Age]]&lt;=64, "50-64", Table4[[#This Row],[Age]]&gt;=65, "65+")</f>
        <v>35-49</v>
      </c>
      <c r="X1075" t="str">
        <f>_xlfn.XLOOKUP(Table4[[#This Row],[StoreID]],Stores!A:A,Stores!B:B, "Not found")</f>
        <v>MegaMart New Michele</v>
      </c>
      <c r="Y1075" t="str">
        <f>_xlfn.XLOOKUP(Table4[[#This Row],[StoreID]],Stores!A:A,Stores!C:C, "Not Found")</f>
        <v>New Michele</v>
      </c>
      <c r="Z1075" t="str">
        <f>_xlfn.XLOOKUP(Table4[[#This Row],[StoreID]],Stores!A:A,Stores!D:D, "Not Found")</f>
        <v>West</v>
      </c>
    </row>
    <row r="1076" spans="1:26">
      <c r="A1076" t="s">
        <v>1942</v>
      </c>
      <c r="B1076" s="1">
        <v>45685</v>
      </c>
      <c r="C1076" t="s">
        <v>677</v>
      </c>
      <c r="D1076" t="s">
        <v>728</v>
      </c>
      <c r="E1076" t="s">
        <v>846</v>
      </c>
      <c r="F1076">
        <v>3</v>
      </c>
      <c r="G1076">
        <v>0</v>
      </c>
      <c r="H1076" t="s">
        <v>875</v>
      </c>
      <c r="I1076" s="4">
        <f>Table4[[#This Row],[Quantity]]*Table4[[#This Row],[UnitPrice]]</f>
        <v>954.15000000000009</v>
      </c>
      <c r="J1076" s="4">
        <f>Table4[[#This Row],[Gross Revenue]]*(1-Table4[[#This Row],[Discount]])</f>
        <v>954.15000000000009</v>
      </c>
      <c r="K1076" s="4">
        <f>Table4[[#This Row],[Quantity]]*Table4[[#This Row],[CostPrice]]</f>
        <v>562.02</v>
      </c>
      <c r="L1076" s="4">
        <f>Table4[[#This Row],[Net Revenue]]-Table4[[#This Row],[Total Cost]]</f>
        <v>392.13000000000011</v>
      </c>
      <c r="M1076" t="str">
        <f>_xlfn.XLOOKUP(Table4[[#This Row],[ProductID]], Products!A:A,Products!B:B, "Not Found")</f>
        <v>Company Fruits</v>
      </c>
      <c r="N1076" t="str">
        <f>TEXT(Table4[[#This Row],[Date]], "mmm")</f>
        <v>Jan</v>
      </c>
      <c r="O1076" t="str">
        <f>TEXT(Table4[[#This Row],[Date]], "yyyy")</f>
        <v>2025</v>
      </c>
      <c r="P1076" t="str">
        <f>_xlfn.XLOOKUP(Table4[[#This Row],[ProductID]],Products!A:A,Products!C:C, "Not Found")</f>
        <v>Groceries</v>
      </c>
      <c r="Q1076" t="str">
        <f>_xlfn.XLOOKUP(Table4[[#This Row],[ProductID]],Products!A:A,Products!D:D,"Not Found")</f>
        <v>Fruits</v>
      </c>
      <c r="R1076">
        <f>_xlfn.XLOOKUP(Table4[[#This Row],[ProductID]],Products!A:A,Products!E:E,"Not Found")</f>
        <v>318.05</v>
      </c>
      <c r="S1076">
        <f>_xlfn.XLOOKUP(Table4[[#This Row],[ProductID]],Products!A:A,Products!F:F, "Not Found")</f>
        <v>187.34</v>
      </c>
      <c r="T1076" t="str">
        <f>_xlfn.XLOOKUP(Table4[[#This Row],[CustomerID]],Customers!A:A,Customers!D:D, "Not Found")</f>
        <v>M</v>
      </c>
      <c r="U1076" s="6">
        <f>_xlfn.XLOOKUP(Table4[[#This Row],[CustomerID]],Customers!A:A,Customers!E:E, "Not Found")</f>
        <v>38926</v>
      </c>
      <c r="V1076">
        <f ca="1">DATEDIF(Table4[[#This Row],[CustomerBirthday]], TODAY(), "Y")</f>
        <v>19</v>
      </c>
      <c r="W1076" t="str" cm="1">
        <f t="array" aca="1" ref="W1076" ca="1">_xlfn.IFS(Table4[[#This Row],[Age]]&lt;25, "Under 25",Table4[[#This Row],[Age]]=34, "25-34", Table4[[#This Row],[Age]]&lt;=49, "35-49", Table4[[#This Row],[Age]]&lt;=64, "50-64", Table4[[#This Row],[Age]]&gt;=65, "65+")</f>
        <v>Under 25</v>
      </c>
      <c r="X1076" t="str">
        <f>_xlfn.XLOOKUP(Table4[[#This Row],[StoreID]],Stores!A:A,Stores!B:B, "Not found")</f>
        <v>MegaMart Johnmouth</v>
      </c>
      <c r="Y1076" t="str">
        <f>_xlfn.XLOOKUP(Table4[[#This Row],[StoreID]],Stores!A:A,Stores!C:C, "Not Found")</f>
        <v>Johnmouth</v>
      </c>
      <c r="Z1076" t="str">
        <f>_xlfn.XLOOKUP(Table4[[#This Row],[StoreID]],Stores!A:A,Stores!D:D, "Not Found")</f>
        <v>East</v>
      </c>
    </row>
    <row r="1077" spans="1:26">
      <c r="A1077" t="s">
        <v>1943</v>
      </c>
      <c r="B1077" s="1">
        <v>45836</v>
      </c>
      <c r="C1077" t="s">
        <v>693</v>
      </c>
      <c r="D1077" t="s">
        <v>782</v>
      </c>
      <c r="E1077" t="s">
        <v>839</v>
      </c>
      <c r="F1077">
        <v>3</v>
      </c>
      <c r="G1077">
        <v>0.1</v>
      </c>
      <c r="H1077" t="s">
        <v>868</v>
      </c>
      <c r="I1077" s="4">
        <f>Table4[[#This Row],[Quantity]]*Table4[[#This Row],[UnitPrice]]</f>
        <v>2021.34</v>
      </c>
      <c r="J1077" s="4">
        <f>Table4[[#This Row],[Gross Revenue]]*(1-Table4[[#This Row],[Discount]])</f>
        <v>1819.2059999999999</v>
      </c>
      <c r="K1077" s="4">
        <f>Table4[[#This Row],[Quantity]]*Table4[[#This Row],[CostPrice]]</f>
        <v>1089.99</v>
      </c>
      <c r="L1077" s="4">
        <f>Table4[[#This Row],[Net Revenue]]-Table4[[#This Row],[Total Cost]]</f>
        <v>729.21599999999989</v>
      </c>
      <c r="M1077" t="str">
        <f>_xlfn.XLOOKUP(Table4[[#This Row],[ProductID]], Products!A:A,Products!B:B, "Not Found")</f>
        <v>Deal Smartphone</v>
      </c>
      <c r="N1077" t="str">
        <f>TEXT(Table4[[#This Row],[Date]], "mmm")</f>
        <v>Jun</v>
      </c>
      <c r="O1077" t="str">
        <f>TEXT(Table4[[#This Row],[Date]], "yyyy")</f>
        <v>2025</v>
      </c>
      <c r="P1077" t="str">
        <f>_xlfn.XLOOKUP(Table4[[#This Row],[ProductID]],Products!A:A,Products!C:C, "Not Found")</f>
        <v>Electronics</v>
      </c>
      <c r="Q1077" t="str">
        <f>_xlfn.XLOOKUP(Table4[[#This Row],[ProductID]],Products!A:A,Products!D:D,"Not Found")</f>
        <v>Smartphone</v>
      </c>
      <c r="R1077">
        <f>_xlfn.XLOOKUP(Table4[[#This Row],[ProductID]],Products!A:A,Products!E:E,"Not Found")</f>
        <v>673.78</v>
      </c>
      <c r="S1077">
        <f>_xlfn.XLOOKUP(Table4[[#This Row],[ProductID]],Products!A:A,Products!F:F, "Not Found")</f>
        <v>363.33</v>
      </c>
      <c r="T1077" t="str">
        <f>_xlfn.XLOOKUP(Table4[[#This Row],[CustomerID]],Customers!A:A,Customers!D:D, "Not Found")</f>
        <v>M</v>
      </c>
      <c r="U1077" s="6">
        <f>_xlfn.XLOOKUP(Table4[[#This Row],[CustomerID]],Customers!A:A,Customers!E:E, "Not Found")</f>
        <v>21086</v>
      </c>
      <c r="V1077">
        <f ca="1">DATEDIF(Table4[[#This Row],[CustomerBirthday]], TODAY(), "Y")</f>
        <v>68</v>
      </c>
      <c r="W1077" t="str" cm="1">
        <f t="array" aca="1" ref="W1077" ca="1">_xlfn.IFS(Table4[[#This Row],[Age]]&lt;25, "Under 25",Table4[[#This Row],[Age]]=34, "25-34", Table4[[#This Row],[Age]]&lt;=49, "35-49", Table4[[#This Row],[Age]]&lt;=64, "50-64", Table4[[#This Row],[Age]]&gt;=65, "65+")</f>
        <v>65+</v>
      </c>
      <c r="X1077" t="str">
        <f>_xlfn.XLOOKUP(Table4[[#This Row],[StoreID]],Stores!A:A,Stores!B:B, "Not found")</f>
        <v>MegaMart New Michele</v>
      </c>
      <c r="Y1077" t="str">
        <f>_xlfn.XLOOKUP(Table4[[#This Row],[StoreID]],Stores!A:A,Stores!C:C, "Not Found")</f>
        <v>New Michele</v>
      </c>
      <c r="Z1077" t="str">
        <f>_xlfn.XLOOKUP(Table4[[#This Row],[StoreID]],Stores!A:A,Stores!D:D, "Not Found")</f>
        <v>West</v>
      </c>
    </row>
    <row r="1078" spans="1:26">
      <c r="A1078" t="s">
        <v>1944</v>
      </c>
      <c r="B1078" s="1">
        <v>45800</v>
      </c>
      <c r="C1078" t="s">
        <v>74</v>
      </c>
      <c r="D1078" t="s">
        <v>757</v>
      </c>
      <c r="E1078" t="s">
        <v>842</v>
      </c>
      <c r="F1078">
        <v>5</v>
      </c>
      <c r="G1078">
        <v>0</v>
      </c>
      <c r="H1078" t="s">
        <v>865</v>
      </c>
      <c r="I1078" s="4">
        <f>Table4[[#This Row],[Quantity]]*Table4[[#This Row],[UnitPrice]]</f>
        <v>6230.5499999999993</v>
      </c>
      <c r="J1078" s="4">
        <f>Table4[[#This Row],[Gross Revenue]]*(1-Table4[[#This Row],[Discount]])</f>
        <v>6230.5499999999993</v>
      </c>
      <c r="K1078" s="4">
        <f>Table4[[#This Row],[Quantity]]*Table4[[#This Row],[CostPrice]]</f>
        <v>4167.6000000000004</v>
      </c>
      <c r="L1078" s="4">
        <f>Table4[[#This Row],[Net Revenue]]-Table4[[#This Row],[Total Cost]]</f>
        <v>2062.9499999999989</v>
      </c>
      <c r="M1078" t="str">
        <f>_xlfn.XLOOKUP(Table4[[#This Row],[ProductID]], Products!A:A,Products!B:B, "Not Found")</f>
        <v>Find Headphones</v>
      </c>
      <c r="N1078" t="str">
        <f>TEXT(Table4[[#This Row],[Date]], "mmm")</f>
        <v>May</v>
      </c>
      <c r="O1078" t="str">
        <f>TEXT(Table4[[#This Row],[Date]], "yyyy")</f>
        <v>2025</v>
      </c>
      <c r="P1078" t="str">
        <f>_xlfn.XLOOKUP(Table4[[#This Row],[ProductID]],Products!A:A,Products!C:C, "Not Found")</f>
        <v>Electronics</v>
      </c>
      <c r="Q1078" t="str">
        <f>_xlfn.XLOOKUP(Table4[[#This Row],[ProductID]],Products!A:A,Products!D:D,"Not Found")</f>
        <v>Headphones</v>
      </c>
      <c r="R1078">
        <f>_xlfn.XLOOKUP(Table4[[#This Row],[ProductID]],Products!A:A,Products!E:E,"Not Found")</f>
        <v>1246.1099999999999</v>
      </c>
      <c r="S1078">
        <f>_xlfn.XLOOKUP(Table4[[#This Row],[ProductID]],Products!A:A,Products!F:F, "Not Found")</f>
        <v>833.52</v>
      </c>
      <c r="T1078" t="str">
        <f>_xlfn.XLOOKUP(Table4[[#This Row],[CustomerID]],Customers!A:A,Customers!D:D, "Not Found")</f>
        <v>M</v>
      </c>
      <c r="U1078" s="6">
        <f>_xlfn.XLOOKUP(Table4[[#This Row],[CustomerID]],Customers!A:A,Customers!E:E, "Not Found")</f>
        <v>34565</v>
      </c>
      <c r="V1078">
        <f ca="1">DATEDIF(Table4[[#This Row],[CustomerBirthday]], TODAY(), "Y")</f>
        <v>31</v>
      </c>
      <c r="W1078" t="str" cm="1">
        <f t="array" aca="1" ref="W1078" ca="1">_xlfn.IFS(Table4[[#This Row],[Age]]&lt;25, "Under 25",Table4[[#This Row],[Age]]=34, "25-34", Table4[[#This Row],[Age]]&lt;=49, "35-49", Table4[[#This Row],[Age]]&lt;=64, "50-64", Table4[[#This Row],[Age]]&gt;=65, "65+")</f>
        <v>35-49</v>
      </c>
      <c r="X1078" t="str">
        <f>_xlfn.XLOOKUP(Table4[[#This Row],[StoreID]],Stores!A:A,Stores!B:B, "Not found")</f>
        <v>MegaMart Brianahaven</v>
      </c>
      <c r="Y1078" t="str">
        <f>_xlfn.XLOOKUP(Table4[[#This Row],[StoreID]],Stores!A:A,Stores!C:C, "Not Found")</f>
        <v>Brianahaven</v>
      </c>
      <c r="Z1078" t="str">
        <f>_xlfn.XLOOKUP(Table4[[#This Row],[StoreID]],Stores!A:A,Stores!D:D, "Not Found")</f>
        <v>North</v>
      </c>
    </row>
    <row r="1079" spans="1:26">
      <c r="A1079" t="s">
        <v>1945</v>
      </c>
      <c r="B1079" s="1">
        <v>45650</v>
      </c>
      <c r="C1079" t="s">
        <v>449</v>
      </c>
      <c r="D1079" t="s">
        <v>736</v>
      </c>
      <c r="E1079" t="s">
        <v>835</v>
      </c>
      <c r="F1079">
        <v>1</v>
      </c>
      <c r="G1079">
        <v>0.1</v>
      </c>
      <c r="H1079" t="s">
        <v>865</v>
      </c>
      <c r="I1079" s="4">
        <f>Table4[[#This Row],[Quantity]]*Table4[[#This Row],[UnitPrice]]</f>
        <v>123.19</v>
      </c>
      <c r="J1079" s="4">
        <f>Table4[[#This Row],[Gross Revenue]]*(1-Table4[[#This Row],[Discount]])</f>
        <v>110.871</v>
      </c>
      <c r="K1079" s="4">
        <f>Table4[[#This Row],[Quantity]]*Table4[[#This Row],[CostPrice]]</f>
        <v>80.36</v>
      </c>
      <c r="L1079" s="4">
        <f>Table4[[#This Row],[Net Revenue]]-Table4[[#This Row],[Total Cost]]</f>
        <v>30.510999999999996</v>
      </c>
      <c r="M1079" t="str">
        <f>_xlfn.XLOOKUP(Table4[[#This Row],[ProductID]], Products!A:A,Products!B:B, "Not Found")</f>
        <v>Us Snacks</v>
      </c>
      <c r="N1079" t="str">
        <f>TEXT(Table4[[#This Row],[Date]], "mmm")</f>
        <v>Dec</v>
      </c>
      <c r="O1079" t="str">
        <f>TEXT(Table4[[#This Row],[Date]], "yyyy")</f>
        <v>2024</v>
      </c>
      <c r="P1079" t="str">
        <f>_xlfn.XLOOKUP(Table4[[#This Row],[ProductID]],Products!A:A,Products!C:C, "Not Found")</f>
        <v>Groceries</v>
      </c>
      <c r="Q1079" t="str">
        <f>_xlfn.XLOOKUP(Table4[[#This Row],[ProductID]],Products!A:A,Products!D:D,"Not Found")</f>
        <v>Snacks</v>
      </c>
      <c r="R1079">
        <f>_xlfn.XLOOKUP(Table4[[#This Row],[ProductID]],Products!A:A,Products!E:E,"Not Found")</f>
        <v>123.19</v>
      </c>
      <c r="S1079">
        <f>_xlfn.XLOOKUP(Table4[[#This Row],[ProductID]],Products!A:A,Products!F:F, "Not Found")</f>
        <v>80.36</v>
      </c>
      <c r="T1079" t="str">
        <f>_xlfn.XLOOKUP(Table4[[#This Row],[CustomerID]],Customers!A:A,Customers!D:D, "Not Found")</f>
        <v>M</v>
      </c>
      <c r="U1079" s="6">
        <f>_xlfn.XLOOKUP(Table4[[#This Row],[CustomerID]],Customers!A:A,Customers!E:E, "Not Found")</f>
        <v>24531</v>
      </c>
      <c r="V1079">
        <f ca="1">DATEDIF(Table4[[#This Row],[CustomerBirthday]], TODAY(), "Y")</f>
        <v>59</v>
      </c>
      <c r="W1079" t="str" cm="1">
        <f t="array" aca="1" ref="W1079" ca="1">_xlfn.IFS(Table4[[#This Row],[Age]]&lt;25, "Under 25",Table4[[#This Row],[Age]]=34, "25-34", Table4[[#This Row],[Age]]&lt;=49, "35-49", Table4[[#This Row],[Age]]&lt;=64, "50-64", Table4[[#This Row],[Age]]&gt;=65, "65+")</f>
        <v>50-64</v>
      </c>
      <c r="X1079" t="str">
        <f>_xlfn.XLOOKUP(Table4[[#This Row],[StoreID]],Stores!A:A,Stores!B:B, "Not found")</f>
        <v>MegaMart Peckmouth</v>
      </c>
      <c r="Y1079" t="str">
        <f>_xlfn.XLOOKUP(Table4[[#This Row],[StoreID]],Stores!A:A,Stores!C:C, "Not Found")</f>
        <v>Peckmouth</v>
      </c>
      <c r="Z1079" t="str">
        <f>_xlfn.XLOOKUP(Table4[[#This Row],[StoreID]],Stores!A:A,Stores!D:D, "Not Found")</f>
        <v>East</v>
      </c>
    </row>
    <row r="1080" spans="1:26">
      <c r="A1080" t="s">
        <v>1946</v>
      </c>
      <c r="B1080" s="1">
        <v>45650</v>
      </c>
      <c r="C1080" t="s">
        <v>494</v>
      </c>
      <c r="D1080" t="s">
        <v>820</v>
      </c>
      <c r="E1080" t="s">
        <v>842</v>
      </c>
      <c r="F1080">
        <v>5</v>
      </c>
      <c r="G1080">
        <v>0.05</v>
      </c>
      <c r="H1080" t="s">
        <v>871</v>
      </c>
      <c r="I1080" s="4">
        <f>Table4[[#This Row],[Quantity]]*Table4[[#This Row],[UnitPrice]]</f>
        <v>5985.9000000000005</v>
      </c>
      <c r="J1080" s="4">
        <f>Table4[[#This Row],[Gross Revenue]]*(1-Table4[[#This Row],[Discount]])</f>
        <v>5686.6050000000005</v>
      </c>
      <c r="K1080" s="4">
        <f>Table4[[#This Row],[Quantity]]*Table4[[#This Row],[CostPrice]]</f>
        <v>3613.7</v>
      </c>
      <c r="L1080" s="4">
        <f>Table4[[#This Row],[Net Revenue]]-Table4[[#This Row],[Total Cost]]</f>
        <v>2072.9050000000007</v>
      </c>
      <c r="M1080" t="str">
        <f>_xlfn.XLOOKUP(Table4[[#This Row],[ProductID]], Products!A:A,Products!B:B, "Not Found")</f>
        <v>Or Smartphone</v>
      </c>
      <c r="N1080" t="str">
        <f>TEXT(Table4[[#This Row],[Date]], "mmm")</f>
        <v>Dec</v>
      </c>
      <c r="O1080" t="str">
        <f>TEXT(Table4[[#This Row],[Date]], "yyyy")</f>
        <v>2024</v>
      </c>
      <c r="P1080" t="str">
        <f>_xlfn.XLOOKUP(Table4[[#This Row],[ProductID]],Products!A:A,Products!C:C, "Not Found")</f>
        <v>Electronics</v>
      </c>
      <c r="Q1080" t="str">
        <f>_xlfn.XLOOKUP(Table4[[#This Row],[ProductID]],Products!A:A,Products!D:D,"Not Found")</f>
        <v>Smartphone</v>
      </c>
      <c r="R1080">
        <f>_xlfn.XLOOKUP(Table4[[#This Row],[ProductID]],Products!A:A,Products!E:E,"Not Found")</f>
        <v>1197.18</v>
      </c>
      <c r="S1080">
        <f>_xlfn.XLOOKUP(Table4[[#This Row],[ProductID]],Products!A:A,Products!F:F, "Not Found")</f>
        <v>722.74</v>
      </c>
      <c r="T1080" t="str">
        <f>_xlfn.XLOOKUP(Table4[[#This Row],[CustomerID]],Customers!A:A,Customers!D:D, "Not Found")</f>
        <v>M</v>
      </c>
      <c r="U1080" s="6">
        <f>_xlfn.XLOOKUP(Table4[[#This Row],[CustomerID]],Customers!A:A,Customers!E:E, "Not Found")</f>
        <v>31478</v>
      </c>
      <c r="V1080">
        <f ca="1">DATEDIF(Table4[[#This Row],[CustomerBirthday]], TODAY(), "Y")</f>
        <v>40</v>
      </c>
      <c r="W1080" t="str" cm="1">
        <f t="array" aca="1" ref="W1080" ca="1">_xlfn.IFS(Table4[[#This Row],[Age]]&lt;25, "Under 25",Table4[[#This Row],[Age]]=34, "25-34", Table4[[#This Row],[Age]]&lt;=49, "35-49", Table4[[#This Row],[Age]]&lt;=64, "50-64", Table4[[#This Row],[Age]]&gt;=65, "65+")</f>
        <v>35-49</v>
      </c>
      <c r="X1080" t="str">
        <f>_xlfn.XLOOKUP(Table4[[#This Row],[StoreID]],Stores!A:A,Stores!B:B, "Not found")</f>
        <v>MegaMart Brianahaven</v>
      </c>
      <c r="Y1080" t="str">
        <f>_xlfn.XLOOKUP(Table4[[#This Row],[StoreID]],Stores!A:A,Stores!C:C, "Not Found")</f>
        <v>Brianahaven</v>
      </c>
      <c r="Z1080" t="str">
        <f>_xlfn.XLOOKUP(Table4[[#This Row],[StoreID]],Stores!A:A,Stores!D:D, "Not Found")</f>
        <v>North</v>
      </c>
    </row>
    <row r="1081" spans="1:26">
      <c r="A1081" t="s">
        <v>1947</v>
      </c>
      <c r="B1081" s="1">
        <v>45540</v>
      </c>
      <c r="C1081" t="s">
        <v>563</v>
      </c>
      <c r="D1081" t="s">
        <v>722</v>
      </c>
      <c r="E1081" t="s">
        <v>831</v>
      </c>
      <c r="F1081">
        <v>1</v>
      </c>
      <c r="G1081">
        <v>0</v>
      </c>
      <c r="H1081" t="s">
        <v>868</v>
      </c>
      <c r="I1081" s="4">
        <f>Table4[[#This Row],[Quantity]]*Table4[[#This Row],[UnitPrice]]</f>
        <v>1853.77</v>
      </c>
      <c r="J1081" s="4">
        <f>Table4[[#This Row],[Gross Revenue]]*(1-Table4[[#This Row],[Discount]])</f>
        <v>1853.77</v>
      </c>
      <c r="K1081" s="4">
        <f>Table4[[#This Row],[Quantity]]*Table4[[#This Row],[CostPrice]]</f>
        <v>1363.52</v>
      </c>
      <c r="L1081" s="4">
        <f>Table4[[#This Row],[Net Revenue]]-Table4[[#This Row],[Total Cost]]</f>
        <v>490.25</v>
      </c>
      <c r="M1081" t="str">
        <f>_xlfn.XLOOKUP(Table4[[#This Row],[ProductID]], Products!A:A,Products!B:B, "Not Found")</f>
        <v>Four Accessories</v>
      </c>
      <c r="N1081" t="str">
        <f>TEXT(Table4[[#This Row],[Date]], "mmm")</f>
        <v>Sep</v>
      </c>
      <c r="O1081" t="str">
        <f>TEXT(Table4[[#This Row],[Date]], "yyyy")</f>
        <v>2024</v>
      </c>
      <c r="P1081" t="str">
        <f>_xlfn.XLOOKUP(Table4[[#This Row],[ProductID]],Products!A:A,Products!C:C, "Not Found")</f>
        <v>Fashion</v>
      </c>
      <c r="Q1081" t="str">
        <f>_xlfn.XLOOKUP(Table4[[#This Row],[ProductID]],Products!A:A,Products!D:D,"Not Found")</f>
        <v>Accessories</v>
      </c>
      <c r="R1081">
        <f>_xlfn.XLOOKUP(Table4[[#This Row],[ProductID]],Products!A:A,Products!E:E,"Not Found")</f>
        <v>1853.77</v>
      </c>
      <c r="S1081">
        <f>_xlfn.XLOOKUP(Table4[[#This Row],[ProductID]],Products!A:A,Products!F:F, "Not Found")</f>
        <v>1363.52</v>
      </c>
      <c r="T1081" t="str">
        <f>_xlfn.XLOOKUP(Table4[[#This Row],[CustomerID]],Customers!A:A,Customers!D:D, "Not Found")</f>
        <v>M</v>
      </c>
      <c r="U1081" s="6">
        <f>_xlfn.XLOOKUP(Table4[[#This Row],[CustomerID]],Customers!A:A,Customers!E:E, "Not Found")</f>
        <v>24092</v>
      </c>
      <c r="V1081">
        <f ca="1">DATEDIF(Table4[[#This Row],[CustomerBirthday]], TODAY(), "Y")</f>
        <v>60</v>
      </c>
      <c r="W1081" t="str" cm="1">
        <f t="array" aca="1" ref="W1081" ca="1">_xlfn.IFS(Table4[[#This Row],[Age]]&lt;25, "Under 25",Table4[[#This Row],[Age]]=34, "25-34", Table4[[#This Row],[Age]]&lt;=49, "35-49", Table4[[#This Row],[Age]]&lt;=64, "50-64", Table4[[#This Row],[Age]]&gt;=65, "65+")</f>
        <v>50-64</v>
      </c>
      <c r="X1081" t="str">
        <f>_xlfn.XLOOKUP(Table4[[#This Row],[StoreID]],Stores!A:A,Stores!B:B, "Not found")</f>
        <v>MegaMart Jimenezborough</v>
      </c>
      <c r="Y1081" t="str">
        <f>_xlfn.XLOOKUP(Table4[[#This Row],[StoreID]],Stores!A:A,Stores!C:C, "Not Found")</f>
        <v>Jimenezborough</v>
      </c>
      <c r="Z1081" t="str">
        <f>_xlfn.XLOOKUP(Table4[[#This Row],[StoreID]],Stores!A:A,Stores!D:D, "Not Found")</f>
        <v>South</v>
      </c>
    </row>
    <row r="1082" spans="1:26">
      <c r="A1082" t="s">
        <v>1948</v>
      </c>
      <c r="B1082" s="1">
        <v>45286</v>
      </c>
      <c r="C1082" t="s">
        <v>657</v>
      </c>
      <c r="D1082" t="s">
        <v>715</v>
      </c>
      <c r="E1082" t="s">
        <v>846</v>
      </c>
      <c r="F1082">
        <v>3</v>
      </c>
      <c r="G1082">
        <v>0.15</v>
      </c>
      <c r="H1082" t="s">
        <v>865</v>
      </c>
      <c r="I1082" s="4">
        <f>Table4[[#This Row],[Quantity]]*Table4[[#This Row],[UnitPrice]]</f>
        <v>2456.2799999999997</v>
      </c>
      <c r="J1082" s="4">
        <f>Table4[[#This Row],[Gross Revenue]]*(1-Table4[[#This Row],[Discount]])</f>
        <v>2087.8379999999997</v>
      </c>
      <c r="K1082" s="4">
        <f>Table4[[#This Row],[Quantity]]*Table4[[#This Row],[CostPrice]]</f>
        <v>1582.8600000000001</v>
      </c>
      <c r="L1082" s="4">
        <f>Table4[[#This Row],[Net Revenue]]-Table4[[#This Row],[Total Cost]]</f>
        <v>504.97799999999961</v>
      </c>
      <c r="M1082" t="str">
        <f>_xlfn.XLOOKUP(Table4[[#This Row],[ProductID]], Products!A:A,Products!B:B, "Not Found")</f>
        <v>Audience Television</v>
      </c>
      <c r="N1082" t="str">
        <f>TEXT(Table4[[#This Row],[Date]], "mmm")</f>
        <v>Dec</v>
      </c>
      <c r="O1082" t="str">
        <f>TEXT(Table4[[#This Row],[Date]], "yyyy")</f>
        <v>2023</v>
      </c>
      <c r="P1082" t="str">
        <f>_xlfn.XLOOKUP(Table4[[#This Row],[ProductID]],Products!A:A,Products!C:C, "Not Found")</f>
        <v>Electronics</v>
      </c>
      <c r="Q1082" t="str">
        <f>_xlfn.XLOOKUP(Table4[[#This Row],[ProductID]],Products!A:A,Products!D:D,"Not Found")</f>
        <v>Television</v>
      </c>
      <c r="R1082">
        <f>_xlfn.XLOOKUP(Table4[[#This Row],[ProductID]],Products!A:A,Products!E:E,"Not Found")</f>
        <v>818.76</v>
      </c>
      <c r="S1082">
        <f>_xlfn.XLOOKUP(Table4[[#This Row],[ProductID]],Products!A:A,Products!F:F, "Not Found")</f>
        <v>527.62</v>
      </c>
      <c r="T1082" t="str">
        <f>_xlfn.XLOOKUP(Table4[[#This Row],[CustomerID]],Customers!A:A,Customers!D:D, "Not Found")</f>
        <v>F</v>
      </c>
      <c r="U1082" s="6">
        <f>_xlfn.XLOOKUP(Table4[[#This Row],[CustomerID]],Customers!A:A,Customers!E:E, "Not Found")</f>
        <v>22041</v>
      </c>
      <c r="V1082">
        <f ca="1">DATEDIF(Table4[[#This Row],[CustomerBirthday]], TODAY(), "Y")</f>
        <v>66</v>
      </c>
      <c r="W1082" t="str" cm="1">
        <f t="array" aca="1" ref="W1082" ca="1">_xlfn.IFS(Table4[[#This Row],[Age]]&lt;25, "Under 25",Table4[[#This Row],[Age]]=34, "25-34", Table4[[#This Row],[Age]]&lt;=49, "35-49", Table4[[#This Row],[Age]]&lt;=64, "50-64", Table4[[#This Row],[Age]]&gt;=65, "65+")</f>
        <v>65+</v>
      </c>
      <c r="X1082" t="str">
        <f>_xlfn.XLOOKUP(Table4[[#This Row],[StoreID]],Stores!A:A,Stores!B:B, "Not found")</f>
        <v>MegaMart Johnmouth</v>
      </c>
      <c r="Y1082" t="str">
        <f>_xlfn.XLOOKUP(Table4[[#This Row],[StoreID]],Stores!A:A,Stores!C:C, "Not Found")</f>
        <v>Johnmouth</v>
      </c>
      <c r="Z1082" t="str">
        <f>_xlfn.XLOOKUP(Table4[[#This Row],[StoreID]],Stores!A:A,Stores!D:D, "Not Found")</f>
        <v>East</v>
      </c>
    </row>
    <row r="1083" spans="1:26">
      <c r="A1083" t="s">
        <v>1949</v>
      </c>
      <c r="B1083" s="1">
        <v>45270</v>
      </c>
      <c r="C1083" t="s">
        <v>254</v>
      </c>
      <c r="D1083" t="s">
        <v>761</v>
      </c>
      <c r="E1083" t="s">
        <v>846</v>
      </c>
      <c r="F1083">
        <v>5</v>
      </c>
      <c r="G1083">
        <v>0.1</v>
      </c>
      <c r="H1083" t="s">
        <v>871</v>
      </c>
      <c r="I1083" s="4">
        <f>Table4[[#This Row],[Quantity]]*Table4[[#This Row],[UnitPrice]]</f>
        <v>8814.6</v>
      </c>
      <c r="J1083" s="4">
        <f>Table4[[#This Row],[Gross Revenue]]*(1-Table4[[#This Row],[Discount]])</f>
        <v>7933.14</v>
      </c>
      <c r="K1083" s="4">
        <f>Table4[[#This Row],[Quantity]]*Table4[[#This Row],[CostPrice]]</f>
        <v>6732.4</v>
      </c>
      <c r="L1083" s="4">
        <f>Table4[[#This Row],[Net Revenue]]-Table4[[#This Row],[Total Cost]]</f>
        <v>1200.7400000000007</v>
      </c>
      <c r="M1083" t="str">
        <f>_xlfn.XLOOKUP(Table4[[#This Row],[ProductID]], Products!A:A,Products!B:B, "Not Found")</f>
        <v>Traditional Laptop</v>
      </c>
      <c r="N1083" t="str">
        <f>TEXT(Table4[[#This Row],[Date]], "mmm")</f>
        <v>Dec</v>
      </c>
      <c r="O1083" t="str">
        <f>TEXT(Table4[[#This Row],[Date]], "yyyy")</f>
        <v>2023</v>
      </c>
      <c r="P1083" t="str">
        <f>_xlfn.XLOOKUP(Table4[[#This Row],[ProductID]],Products!A:A,Products!C:C, "Not Found")</f>
        <v>Electronics</v>
      </c>
      <c r="Q1083" t="str">
        <f>_xlfn.XLOOKUP(Table4[[#This Row],[ProductID]],Products!A:A,Products!D:D,"Not Found")</f>
        <v>Laptop</v>
      </c>
      <c r="R1083">
        <f>_xlfn.XLOOKUP(Table4[[#This Row],[ProductID]],Products!A:A,Products!E:E,"Not Found")</f>
        <v>1762.92</v>
      </c>
      <c r="S1083">
        <f>_xlfn.XLOOKUP(Table4[[#This Row],[ProductID]],Products!A:A,Products!F:F, "Not Found")</f>
        <v>1346.48</v>
      </c>
      <c r="T1083" t="str">
        <f>_xlfn.XLOOKUP(Table4[[#This Row],[CustomerID]],Customers!A:A,Customers!D:D, "Not Found")</f>
        <v>M</v>
      </c>
      <c r="U1083" s="6">
        <f>_xlfn.XLOOKUP(Table4[[#This Row],[CustomerID]],Customers!A:A,Customers!E:E, "Not Found")</f>
        <v>26914</v>
      </c>
      <c r="V1083">
        <f ca="1">DATEDIF(Table4[[#This Row],[CustomerBirthday]], TODAY(), "Y")</f>
        <v>52</v>
      </c>
      <c r="W1083" t="str" cm="1">
        <f t="array" aca="1" ref="W1083" ca="1">_xlfn.IFS(Table4[[#This Row],[Age]]&lt;25, "Under 25",Table4[[#This Row],[Age]]=34, "25-34", Table4[[#This Row],[Age]]&lt;=49, "35-49", Table4[[#This Row],[Age]]&lt;=64, "50-64", Table4[[#This Row],[Age]]&gt;=65, "65+")</f>
        <v>50-64</v>
      </c>
      <c r="X1083" t="str">
        <f>_xlfn.XLOOKUP(Table4[[#This Row],[StoreID]],Stores!A:A,Stores!B:B, "Not found")</f>
        <v>MegaMart Johnmouth</v>
      </c>
      <c r="Y1083" t="str">
        <f>_xlfn.XLOOKUP(Table4[[#This Row],[StoreID]],Stores!A:A,Stores!C:C, "Not Found")</f>
        <v>Johnmouth</v>
      </c>
      <c r="Z1083" t="str">
        <f>_xlfn.XLOOKUP(Table4[[#This Row],[StoreID]],Stores!A:A,Stores!D:D, "Not Found")</f>
        <v>East</v>
      </c>
    </row>
    <row r="1084" spans="1:26">
      <c r="A1084" t="s">
        <v>1950</v>
      </c>
      <c r="B1084" s="1">
        <v>45399</v>
      </c>
      <c r="C1084" t="s">
        <v>567</v>
      </c>
      <c r="D1084" t="s">
        <v>776</v>
      </c>
      <c r="E1084" t="s">
        <v>846</v>
      </c>
      <c r="F1084">
        <v>4</v>
      </c>
      <c r="G1084">
        <v>0.15</v>
      </c>
      <c r="H1084" t="s">
        <v>868</v>
      </c>
      <c r="I1084" s="4">
        <f>Table4[[#This Row],[Quantity]]*Table4[[#This Row],[UnitPrice]]</f>
        <v>1716.6</v>
      </c>
      <c r="J1084" s="4">
        <f>Table4[[#This Row],[Gross Revenue]]*(1-Table4[[#This Row],[Discount]])</f>
        <v>1459.11</v>
      </c>
      <c r="K1084" s="4">
        <f>Table4[[#This Row],[Quantity]]*Table4[[#This Row],[CostPrice]]</f>
        <v>1034.8800000000001</v>
      </c>
      <c r="L1084" s="4">
        <f>Table4[[#This Row],[Net Revenue]]-Table4[[#This Row],[Total Cost]]</f>
        <v>424.22999999999979</v>
      </c>
      <c r="M1084" t="str">
        <f>_xlfn.XLOOKUP(Table4[[#This Row],[ProductID]], Products!A:A,Products!B:B, "Not Found")</f>
        <v>Little Watches</v>
      </c>
      <c r="N1084" t="str">
        <f>TEXT(Table4[[#This Row],[Date]], "mmm")</f>
        <v>Apr</v>
      </c>
      <c r="O1084" t="str">
        <f>TEXT(Table4[[#This Row],[Date]], "yyyy")</f>
        <v>2024</v>
      </c>
      <c r="P1084" t="str">
        <f>_xlfn.XLOOKUP(Table4[[#This Row],[ProductID]],Products!A:A,Products!C:C, "Not Found")</f>
        <v>Fashion</v>
      </c>
      <c r="Q1084" t="str">
        <f>_xlfn.XLOOKUP(Table4[[#This Row],[ProductID]],Products!A:A,Products!D:D,"Not Found")</f>
        <v>Watches</v>
      </c>
      <c r="R1084">
        <f>_xlfn.XLOOKUP(Table4[[#This Row],[ProductID]],Products!A:A,Products!E:E,"Not Found")</f>
        <v>429.15</v>
      </c>
      <c r="S1084">
        <f>_xlfn.XLOOKUP(Table4[[#This Row],[ProductID]],Products!A:A,Products!F:F, "Not Found")</f>
        <v>258.72000000000003</v>
      </c>
      <c r="T1084" t="str">
        <f>_xlfn.XLOOKUP(Table4[[#This Row],[CustomerID]],Customers!A:A,Customers!D:D, "Not Found")</f>
        <v>M</v>
      </c>
      <c r="U1084" s="6">
        <f>_xlfn.XLOOKUP(Table4[[#This Row],[CustomerID]],Customers!A:A,Customers!E:E, "Not Found")</f>
        <v>29791</v>
      </c>
      <c r="V1084">
        <f ca="1">DATEDIF(Table4[[#This Row],[CustomerBirthday]], TODAY(), "Y")</f>
        <v>45</v>
      </c>
      <c r="W1084" t="str" cm="1">
        <f t="array" aca="1" ref="W1084" ca="1">_xlfn.IFS(Table4[[#This Row],[Age]]&lt;25, "Under 25",Table4[[#This Row],[Age]]=34, "25-34", Table4[[#This Row],[Age]]&lt;=49, "35-49", Table4[[#This Row],[Age]]&lt;=64, "50-64", Table4[[#This Row],[Age]]&gt;=65, "65+")</f>
        <v>35-49</v>
      </c>
      <c r="X1084" t="str">
        <f>_xlfn.XLOOKUP(Table4[[#This Row],[StoreID]],Stores!A:A,Stores!B:B, "Not found")</f>
        <v>MegaMart Johnmouth</v>
      </c>
      <c r="Y1084" t="str">
        <f>_xlfn.XLOOKUP(Table4[[#This Row],[StoreID]],Stores!A:A,Stores!C:C, "Not Found")</f>
        <v>Johnmouth</v>
      </c>
      <c r="Z1084" t="str">
        <f>_xlfn.XLOOKUP(Table4[[#This Row],[StoreID]],Stores!A:A,Stores!D:D, "Not Found")</f>
        <v>East</v>
      </c>
    </row>
    <row r="1085" spans="1:26">
      <c r="A1085" t="s">
        <v>1951</v>
      </c>
      <c r="B1085" s="1">
        <v>45745</v>
      </c>
      <c r="C1085" t="s">
        <v>183</v>
      </c>
      <c r="D1085" t="s">
        <v>736</v>
      </c>
      <c r="E1085" t="s">
        <v>846</v>
      </c>
      <c r="F1085">
        <v>2</v>
      </c>
      <c r="G1085">
        <v>0.1</v>
      </c>
      <c r="H1085" t="s">
        <v>871</v>
      </c>
      <c r="I1085" s="4">
        <f>Table4[[#This Row],[Quantity]]*Table4[[#This Row],[UnitPrice]]</f>
        <v>246.38</v>
      </c>
      <c r="J1085" s="4">
        <f>Table4[[#This Row],[Gross Revenue]]*(1-Table4[[#This Row],[Discount]])</f>
        <v>221.74199999999999</v>
      </c>
      <c r="K1085" s="4">
        <f>Table4[[#This Row],[Quantity]]*Table4[[#This Row],[CostPrice]]</f>
        <v>160.72</v>
      </c>
      <c r="L1085" s="4">
        <f>Table4[[#This Row],[Net Revenue]]-Table4[[#This Row],[Total Cost]]</f>
        <v>61.021999999999991</v>
      </c>
      <c r="M1085" t="str">
        <f>_xlfn.XLOOKUP(Table4[[#This Row],[ProductID]], Products!A:A,Products!B:B, "Not Found")</f>
        <v>Us Snacks</v>
      </c>
      <c r="N1085" t="str">
        <f>TEXT(Table4[[#This Row],[Date]], "mmm")</f>
        <v>Mar</v>
      </c>
      <c r="O1085" t="str">
        <f>TEXT(Table4[[#This Row],[Date]], "yyyy")</f>
        <v>2025</v>
      </c>
      <c r="P1085" t="str">
        <f>_xlfn.XLOOKUP(Table4[[#This Row],[ProductID]],Products!A:A,Products!C:C, "Not Found")</f>
        <v>Groceries</v>
      </c>
      <c r="Q1085" t="str">
        <f>_xlfn.XLOOKUP(Table4[[#This Row],[ProductID]],Products!A:A,Products!D:D,"Not Found")</f>
        <v>Snacks</v>
      </c>
      <c r="R1085">
        <f>_xlfn.XLOOKUP(Table4[[#This Row],[ProductID]],Products!A:A,Products!E:E,"Not Found")</f>
        <v>123.19</v>
      </c>
      <c r="S1085">
        <f>_xlfn.XLOOKUP(Table4[[#This Row],[ProductID]],Products!A:A,Products!F:F, "Not Found")</f>
        <v>80.36</v>
      </c>
      <c r="T1085" t="str">
        <f>_xlfn.XLOOKUP(Table4[[#This Row],[CustomerID]],Customers!A:A,Customers!D:D, "Not Found")</f>
        <v>F</v>
      </c>
      <c r="U1085" s="6">
        <f>_xlfn.XLOOKUP(Table4[[#This Row],[CustomerID]],Customers!A:A,Customers!E:E, "Not Found")</f>
        <v>38901</v>
      </c>
      <c r="V1085">
        <f ca="1">DATEDIF(Table4[[#This Row],[CustomerBirthday]], TODAY(), "Y")</f>
        <v>20</v>
      </c>
      <c r="W1085" t="str" cm="1">
        <f t="array" aca="1" ref="W1085" ca="1">_xlfn.IFS(Table4[[#This Row],[Age]]&lt;25, "Under 25",Table4[[#This Row],[Age]]=34, "25-34", Table4[[#This Row],[Age]]&lt;=49, "35-49", Table4[[#This Row],[Age]]&lt;=64, "50-64", Table4[[#This Row],[Age]]&gt;=65, "65+")</f>
        <v>Under 25</v>
      </c>
      <c r="X1085" t="str">
        <f>_xlfn.XLOOKUP(Table4[[#This Row],[StoreID]],Stores!A:A,Stores!B:B, "Not found")</f>
        <v>MegaMart Johnmouth</v>
      </c>
      <c r="Y1085" t="str">
        <f>_xlfn.XLOOKUP(Table4[[#This Row],[StoreID]],Stores!A:A,Stores!C:C, "Not Found")</f>
        <v>Johnmouth</v>
      </c>
      <c r="Z1085" t="str">
        <f>_xlfn.XLOOKUP(Table4[[#This Row],[StoreID]],Stores!A:A,Stores!D:D, "Not Found")</f>
        <v>East</v>
      </c>
    </row>
    <row r="1086" spans="1:26">
      <c r="A1086" t="s">
        <v>1952</v>
      </c>
      <c r="B1086" s="1">
        <v>45621</v>
      </c>
      <c r="C1086" t="s">
        <v>7</v>
      </c>
      <c r="D1086" t="s">
        <v>753</v>
      </c>
      <c r="E1086" t="s">
        <v>831</v>
      </c>
      <c r="F1086">
        <v>1</v>
      </c>
      <c r="G1086">
        <v>0.15</v>
      </c>
      <c r="H1086" t="s">
        <v>875</v>
      </c>
      <c r="I1086" s="4">
        <f>Table4[[#This Row],[Quantity]]*Table4[[#This Row],[UnitPrice]]</f>
        <v>270.45</v>
      </c>
      <c r="J1086" s="4">
        <f>Table4[[#This Row],[Gross Revenue]]*(1-Table4[[#This Row],[Discount]])</f>
        <v>229.88249999999999</v>
      </c>
      <c r="K1086" s="4">
        <f>Table4[[#This Row],[Quantity]]*Table4[[#This Row],[CostPrice]]</f>
        <v>187.6</v>
      </c>
      <c r="L1086" s="4">
        <f>Table4[[#This Row],[Net Revenue]]-Table4[[#This Row],[Total Cost]]</f>
        <v>42.282499999999999</v>
      </c>
      <c r="M1086" t="str">
        <f>_xlfn.XLOOKUP(Table4[[#This Row],[ProductID]], Products!A:A,Products!B:B, "Not Found")</f>
        <v>Whether Bags</v>
      </c>
      <c r="N1086" t="str">
        <f>TEXT(Table4[[#This Row],[Date]], "mmm")</f>
        <v>Nov</v>
      </c>
      <c r="O1086" t="str">
        <f>TEXT(Table4[[#This Row],[Date]], "yyyy")</f>
        <v>2024</v>
      </c>
      <c r="P1086" t="str">
        <f>_xlfn.XLOOKUP(Table4[[#This Row],[ProductID]],Products!A:A,Products!C:C, "Not Found")</f>
        <v>Fashion</v>
      </c>
      <c r="Q1086" t="str">
        <f>_xlfn.XLOOKUP(Table4[[#This Row],[ProductID]],Products!A:A,Products!D:D,"Not Found")</f>
        <v>Bags</v>
      </c>
      <c r="R1086">
        <f>_xlfn.XLOOKUP(Table4[[#This Row],[ProductID]],Products!A:A,Products!E:E,"Not Found")</f>
        <v>270.45</v>
      </c>
      <c r="S1086">
        <f>_xlfn.XLOOKUP(Table4[[#This Row],[ProductID]],Products!A:A,Products!F:F, "Not Found")</f>
        <v>187.6</v>
      </c>
      <c r="T1086" t="str">
        <f>_xlfn.XLOOKUP(Table4[[#This Row],[CustomerID]],Customers!A:A,Customers!D:D, "Not Found")</f>
        <v>M</v>
      </c>
      <c r="U1086" s="6">
        <f>_xlfn.XLOOKUP(Table4[[#This Row],[CustomerID]],Customers!A:A,Customers!E:E, "Not Found")</f>
        <v>35319</v>
      </c>
      <c r="V1086">
        <f ca="1">DATEDIF(Table4[[#This Row],[CustomerBirthday]], TODAY(), "Y")</f>
        <v>29</v>
      </c>
      <c r="W1086" t="str" cm="1">
        <f t="array" aca="1" ref="W1086" ca="1">_xlfn.IFS(Table4[[#This Row],[Age]]&lt;25, "Under 25",Table4[[#This Row],[Age]]=34, "25-34", Table4[[#This Row],[Age]]&lt;=49, "35-49", Table4[[#This Row],[Age]]&lt;=64, "50-64", Table4[[#This Row],[Age]]&gt;=65, "65+")</f>
        <v>35-49</v>
      </c>
      <c r="X1086" t="str">
        <f>_xlfn.XLOOKUP(Table4[[#This Row],[StoreID]],Stores!A:A,Stores!B:B, "Not found")</f>
        <v>MegaMart Jimenezborough</v>
      </c>
      <c r="Y1086" t="str">
        <f>_xlfn.XLOOKUP(Table4[[#This Row],[StoreID]],Stores!A:A,Stores!C:C, "Not Found")</f>
        <v>Jimenezborough</v>
      </c>
      <c r="Z1086" t="str">
        <f>_xlfn.XLOOKUP(Table4[[#This Row],[StoreID]],Stores!A:A,Stores!D:D, "Not Found")</f>
        <v>South</v>
      </c>
    </row>
    <row r="1087" spans="1:26">
      <c r="A1087" t="s">
        <v>1953</v>
      </c>
      <c r="B1087" s="1">
        <v>45751</v>
      </c>
      <c r="C1087" t="s">
        <v>666</v>
      </c>
      <c r="D1087" t="s">
        <v>802</v>
      </c>
      <c r="E1087" t="s">
        <v>835</v>
      </c>
      <c r="F1087">
        <v>5</v>
      </c>
      <c r="G1087">
        <v>0.15</v>
      </c>
      <c r="H1087" t="s">
        <v>868</v>
      </c>
      <c r="I1087" s="4">
        <f>Table4[[#This Row],[Quantity]]*Table4[[#This Row],[UnitPrice]]</f>
        <v>1834.65</v>
      </c>
      <c r="J1087" s="4">
        <f>Table4[[#This Row],[Gross Revenue]]*(1-Table4[[#This Row],[Discount]])</f>
        <v>1559.4525000000001</v>
      </c>
      <c r="K1087" s="4">
        <f>Table4[[#This Row],[Quantity]]*Table4[[#This Row],[CostPrice]]</f>
        <v>1426.15</v>
      </c>
      <c r="L1087" s="4">
        <f>Table4[[#This Row],[Net Revenue]]-Table4[[#This Row],[Total Cost]]</f>
        <v>133.30250000000001</v>
      </c>
      <c r="M1087" t="str">
        <f>_xlfn.XLOOKUP(Table4[[#This Row],[ProductID]], Products!A:A,Products!B:B, "Not Found")</f>
        <v>Stage Footwear</v>
      </c>
      <c r="N1087" t="str">
        <f>TEXT(Table4[[#This Row],[Date]], "mmm")</f>
        <v>Apr</v>
      </c>
      <c r="O1087" t="str">
        <f>TEXT(Table4[[#This Row],[Date]], "yyyy")</f>
        <v>2025</v>
      </c>
      <c r="P1087" t="str">
        <f>_xlfn.XLOOKUP(Table4[[#This Row],[ProductID]],Products!A:A,Products!C:C, "Not Found")</f>
        <v>Fashion</v>
      </c>
      <c r="Q1087" t="str">
        <f>_xlfn.XLOOKUP(Table4[[#This Row],[ProductID]],Products!A:A,Products!D:D,"Not Found")</f>
        <v>Footwear</v>
      </c>
      <c r="R1087">
        <f>_xlfn.XLOOKUP(Table4[[#This Row],[ProductID]],Products!A:A,Products!E:E,"Not Found")</f>
        <v>366.93</v>
      </c>
      <c r="S1087">
        <f>_xlfn.XLOOKUP(Table4[[#This Row],[ProductID]],Products!A:A,Products!F:F, "Not Found")</f>
        <v>285.23</v>
      </c>
      <c r="T1087" t="str">
        <f>_xlfn.XLOOKUP(Table4[[#This Row],[CustomerID]],Customers!A:A,Customers!D:D, "Not Found")</f>
        <v>M</v>
      </c>
      <c r="U1087" s="6">
        <f>_xlfn.XLOOKUP(Table4[[#This Row],[CustomerID]],Customers!A:A,Customers!E:E, "Not Found")</f>
        <v>24326</v>
      </c>
      <c r="V1087">
        <f ca="1">DATEDIF(Table4[[#This Row],[CustomerBirthday]], TODAY(), "Y")</f>
        <v>59</v>
      </c>
      <c r="W1087" t="str" cm="1">
        <f t="array" aca="1" ref="W1087" ca="1">_xlfn.IFS(Table4[[#This Row],[Age]]&lt;25, "Under 25",Table4[[#This Row],[Age]]=34, "25-34", Table4[[#This Row],[Age]]&lt;=49, "35-49", Table4[[#This Row],[Age]]&lt;=64, "50-64", Table4[[#This Row],[Age]]&gt;=65, "65+")</f>
        <v>50-64</v>
      </c>
      <c r="X1087" t="str">
        <f>_xlfn.XLOOKUP(Table4[[#This Row],[StoreID]],Stores!A:A,Stores!B:B, "Not found")</f>
        <v>MegaMart Peckmouth</v>
      </c>
      <c r="Y1087" t="str">
        <f>_xlfn.XLOOKUP(Table4[[#This Row],[StoreID]],Stores!A:A,Stores!C:C, "Not Found")</f>
        <v>Peckmouth</v>
      </c>
      <c r="Z1087" t="str">
        <f>_xlfn.XLOOKUP(Table4[[#This Row],[StoreID]],Stores!A:A,Stores!D:D, "Not Found")</f>
        <v>East</v>
      </c>
    </row>
    <row r="1088" spans="1:26">
      <c r="A1088" t="s">
        <v>1954</v>
      </c>
      <c r="B1088" s="1">
        <v>45663</v>
      </c>
      <c r="C1088" t="s">
        <v>51</v>
      </c>
      <c r="D1088" t="s">
        <v>818</v>
      </c>
      <c r="E1088" t="s">
        <v>839</v>
      </c>
      <c r="F1088">
        <v>3</v>
      </c>
      <c r="G1088">
        <v>0.05</v>
      </c>
      <c r="H1088" t="s">
        <v>875</v>
      </c>
      <c r="I1088" s="4">
        <f>Table4[[#This Row],[Quantity]]*Table4[[#This Row],[UnitPrice]]</f>
        <v>3496.1099999999997</v>
      </c>
      <c r="J1088" s="4">
        <f>Table4[[#This Row],[Gross Revenue]]*(1-Table4[[#This Row],[Discount]])</f>
        <v>3321.3044999999997</v>
      </c>
      <c r="K1088" s="4">
        <f>Table4[[#This Row],[Quantity]]*Table4[[#This Row],[CostPrice]]</f>
        <v>2779.6499999999996</v>
      </c>
      <c r="L1088" s="4">
        <f>Table4[[#This Row],[Net Revenue]]-Table4[[#This Row],[Total Cost]]</f>
        <v>541.6545000000001</v>
      </c>
      <c r="M1088" t="str">
        <f>_xlfn.XLOOKUP(Table4[[#This Row],[ProductID]], Products!A:A,Products!B:B, "Not Found")</f>
        <v>Nature Clothing</v>
      </c>
      <c r="N1088" t="str">
        <f>TEXT(Table4[[#This Row],[Date]], "mmm")</f>
        <v>Jan</v>
      </c>
      <c r="O1088" t="str">
        <f>TEXT(Table4[[#This Row],[Date]], "yyyy")</f>
        <v>2025</v>
      </c>
      <c r="P1088" t="str">
        <f>_xlfn.XLOOKUP(Table4[[#This Row],[ProductID]],Products!A:A,Products!C:C, "Not Found")</f>
        <v>Fashion</v>
      </c>
      <c r="Q1088" t="str">
        <f>_xlfn.XLOOKUP(Table4[[#This Row],[ProductID]],Products!A:A,Products!D:D,"Not Found")</f>
        <v>Clothing</v>
      </c>
      <c r="R1088">
        <f>_xlfn.XLOOKUP(Table4[[#This Row],[ProductID]],Products!A:A,Products!E:E,"Not Found")</f>
        <v>1165.3699999999999</v>
      </c>
      <c r="S1088">
        <f>_xlfn.XLOOKUP(Table4[[#This Row],[ProductID]],Products!A:A,Products!F:F, "Not Found")</f>
        <v>926.55</v>
      </c>
      <c r="T1088" t="str">
        <f>_xlfn.XLOOKUP(Table4[[#This Row],[CustomerID]],Customers!A:A,Customers!D:D, "Not Found")</f>
        <v>M</v>
      </c>
      <c r="U1088" s="6">
        <f>_xlfn.XLOOKUP(Table4[[#This Row],[CustomerID]],Customers!A:A,Customers!E:E, "Not Found")</f>
        <v>32850</v>
      </c>
      <c r="V1088">
        <f ca="1">DATEDIF(Table4[[#This Row],[CustomerBirthday]], TODAY(), "Y")</f>
        <v>36</v>
      </c>
      <c r="W1088" t="str" cm="1">
        <f t="array" aca="1" ref="W1088" ca="1">_xlfn.IFS(Table4[[#This Row],[Age]]&lt;25, "Under 25",Table4[[#This Row],[Age]]=34, "25-34", Table4[[#This Row],[Age]]&lt;=49, "35-49", Table4[[#This Row],[Age]]&lt;=64, "50-64", Table4[[#This Row],[Age]]&gt;=65, "65+")</f>
        <v>35-49</v>
      </c>
      <c r="X1088" t="str">
        <f>_xlfn.XLOOKUP(Table4[[#This Row],[StoreID]],Stores!A:A,Stores!B:B, "Not found")</f>
        <v>MegaMart New Michele</v>
      </c>
      <c r="Y1088" t="str">
        <f>_xlfn.XLOOKUP(Table4[[#This Row],[StoreID]],Stores!A:A,Stores!C:C, "Not Found")</f>
        <v>New Michele</v>
      </c>
      <c r="Z1088" t="str">
        <f>_xlfn.XLOOKUP(Table4[[#This Row],[StoreID]],Stores!A:A,Stores!D:D, "Not Found")</f>
        <v>West</v>
      </c>
    </row>
    <row r="1089" spans="1:26">
      <c r="A1089" t="s">
        <v>1955</v>
      </c>
      <c r="B1089" s="1">
        <v>45353</v>
      </c>
      <c r="C1089" t="s">
        <v>585</v>
      </c>
      <c r="D1089" t="s">
        <v>725</v>
      </c>
      <c r="E1089" t="s">
        <v>835</v>
      </c>
      <c r="F1089">
        <v>3</v>
      </c>
      <c r="G1089">
        <v>0.1</v>
      </c>
      <c r="H1089" t="s">
        <v>875</v>
      </c>
      <c r="I1089" s="4">
        <f>Table4[[#This Row],[Quantity]]*Table4[[#This Row],[UnitPrice]]</f>
        <v>4188.66</v>
      </c>
      <c r="J1089" s="4">
        <f>Table4[[#This Row],[Gross Revenue]]*(1-Table4[[#This Row],[Discount]])</f>
        <v>3769.7939999999999</v>
      </c>
      <c r="K1089" s="4">
        <f>Table4[[#This Row],[Quantity]]*Table4[[#This Row],[CostPrice]]</f>
        <v>3012.27</v>
      </c>
      <c r="L1089" s="4">
        <f>Table4[[#This Row],[Net Revenue]]-Table4[[#This Row],[Total Cost]]</f>
        <v>757.52399999999989</v>
      </c>
      <c r="M1089" t="str">
        <f>_xlfn.XLOOKUP(Table4[[#This Row],[ProductID]], Products!A:A,Products!B:B, "Not Found")</f>
        <v>Knowledge Bags</v>
      </c>
      <c r="N1089" t="str">
        <f>TEXT(Table4[[#This Row],[Date]], "mmm")</f>
        <v>Mar</v>
      </c>
      <c r="O1089" t="str">
        <f>TEXT(Table4[[#This Row],[Date]], "yyyy")</f>
        <v>2024</v>
      </c>
      <c r="P1089" t="str">
        <f>_xlfn.XLOOKUP(Table4[[#This Row],[ProductID]],Products!A:A,Products!C:C, "Not Found")</f>
        <v>Fashion</v>
      </c>
      <c r="Q1089" t="str">
        <f>_xlfn.XLOOKUP(Table4[[#This Row],[ProductID]],Products!A:A,Products!D:D,"Not Found")</f>
        <v>Bags</v>
      </c>
      <c r="R1089">
        <f>_xlfn.XLOOKUP(Table4[[#This Row],[ProductID]],Products!A:A,Products!E:E,"Not Found")</f>
        <v>1396.22</v>
      </c>
      <c r="S1089">
        <f>_xlfn.XLOOKUP(Table4[[#This Row],[ProductID]],Products!A:A,Products!F:F, "Not Found")</f>
        <v>1004.09</v>
      </c>
      <c r="T1089" t="str">
        <f>_xlfn.XLOOKUP(Table4[[#This Row],[CustomerID]],Customers!A:A,Customers!D:D, "Not Found")</f>
        <v>M</v>
      </c>
      <c r="U1089" s="6">
        <f>_xlfn.XLOOKUP(Table4[[#This Row],[CustomerID]],Customers!A:A,Customers!E:E, "Not Found")</f>
        <v>25047</v>
      </c>
      <c r="V1089">
        <f ca="1">DATEDIF(Table4[[#This Row],[CustomerBirthday]], TODAY(), "Y")</f>
        <v>57</v>
      </c>
      <c r="W1089" t="str" cm="1">
        <f t="array" aca="1" ref="W1089" ca="1">_xlfn.IFS(Table4[[#This Row],[Age]]&lt;25, "Under 25",Table4[[#This Row],[Age]]=34, "25-34", Table4[[#This Row],[Age]]&lt;=49, "35-49", Table4[[#This Row],[Age]]&lt;=64, "50-64", Table4[[#This Row],[Age]]&gt;=65, "65+")</f>
        <v>50-64</v>
      </c>
      <c r="X1089" t="str">
        <f>_xlfn.XLOOKUP(Table4[[#This Row],[StoreID]],Stores!A:A,Stores!B:B, "Not found")</f>
        <v>MegaMart Peckmouth</v>
      </c>
      <c r="Y1089" t="str">
        <f>_xlfn.XLOOKUP(Table4[[#This Row],[StoreID]],Stores!A:A,Stores!C:C, "Not Found")</f>
        <v>Peckmouth</v>
      </c>
      <c r="Z1089" t="str">
        <f>_xlfn.XLOOKUP(Table4[[#This Row],[StoreID]],Stores!A:A,Stores!D:D, "Not Found")</f>
        <v>East</v>
      </c>
    </row>
    <row r="1090" spans="1:26">
      <c r="A1090" t="s">
        <v>1956</v>
      </c>
      <c r="B1090" s="1">
        <v>45385</v>
      </c>
      <c r="C1090" t="s">
        <v>298</v>
      </c>
      <c r="D1090" t="s">
        <v>778</v>
      </c>
      <c r="E1090" t="s">
        <v>839</v>
      </c>
      <c r="F1090">
        <v>5</v>
      </c>
      <c r="G1090">
        <v>0.1</v>
      </c>
      <c r="H1090" t="s">
        <v>875</v>
      </c>
      <c r="I1090" s="4">
        <f>Table4[[#This Row],[Quantity]]*Table4[[#This Row],[UnitPrice]]</f>
        <v>5078.8</v>
      </c>
      <c r="J1090" s="4">
        <f>Table4[[#This Row],[Gross Revenue]]*(1-Table4[[#This Row],[Discount]])</f>
        <v>4570.92</v>
      </c>
      <c r="K1090" s="4">
        <f>Table4[[#This Row],[Quantity]]*Table4[[#This Row],[CostPrice]]</f>
        <v>2922</v>
      </c>
      <c r="L1090" s="4">
        <f>Table4[[#This Row],[Net Revenue]]-Table4[[#This Row],[Total Cost]]</f>
        <v>1648.92</v>
      </c>
      <c r="M1090" t="str">
        <f>_xlfn.XLOOKUP(Table4[[#This Row],[ProductID]], Products!A:A,Products!B:B, "Not Found")</f>
        <v>Behavior Dairy</v>
      </c>
      <c r="N1090" t="str">
        <f>TEXT(Table4[[#This Row],[Date]], "mmm")</f>
        <v>Apr</v>
      </c>
      <c r="O1090" t="str">
        <f>TEXT(Table4[[#This Row],[Date]], "yyyy")</f>
        <v>2024</v>
      </c>
      <c r="P1090" t="str">
        <f>_xlfn.XLOOKUP(Table4[[#This Row],[ProductID]],Products!A:A,Products!C:C, "Not Found")</f>
        <v>Groceries</v>
      </c>
      <c r="Q1090" t="str">
        <f>_xlfn.XLOOKUP(Table4[[#This Row],[ProductID]],Products!A:A,Products!D:D,"Not Found")</f>
        <v>Dairy</v>
      </c>
      <c r="R1090">
        <f>_xlfn.XLOOKUP(Table4[[#This Row],[ProductID]],Products!A:A,Products!E:E,"Not Found")</f>
        <v>1015.76</v>
      </c>
      <c r="S1090">
        <f>_xlfn.XLOOKUP(Table4[[#This Row],[ProductID]],Products!A:A,Products!F:F, "Not Found")</f>
        <v>584.4</v>
      </c>
      <c r="T1090" t="str">
        <f>_xlfn.XLOOKUP(Table4[[#This Row],[CustomerID]],Customers!A:A,Customers!D:D, "Not Found")</f>
        <v>F</v>
      </c>
      <c r="U1090" s="6">
        <f>_xlfn.XLOOKUP(Table4[[#This Row],[CustomerID]],Customers!A:A,Customers!E:E, "Not Found")</f>
        <v>29021</v>
      </c>
      <c r="V1090">
        <f ca="1">DATEDIF(Table4[[#This Row],[CustomerBirthday]], TODAY(), "Y")</f>
        <v>47</v>
      </c>
      <c r="W1090" t="str" cm="1">
        <f t="array" aca="1" ref="W1090" ca="1">_xlfn.IFS(Table4[[#This Row],[Age]]&lt;25, "Under 25",Table4[[#This Row],[Age]]=34, "25-34", Table4[[#This Row],[Age]]&lt;=49, "35-49", Table4[[#This Row],[Age]]&lt;=64, "50-64", Table4[[#This Row],[Age]]&gt;=65, "65+")</f>
        <v>35-49</v>
      </c>
      <c r="X1090" t="str">
        <f>_xlfn.XLOOKUP(Table4[[#This Row],[StoreID]],Stores!A:A,Stores!B:B, "Not found")</f>
        <v>MegaMart New Michele</v>
      </c>
      <c r="Y1090" t="str">
        <f>_xlfn.XLOOKUP(Table4[[#This Row],[StoreID]],Stores!A:A,Stores!C:C, "Not Found")</f>
        <v>New Michele</v>
      </c>
      <c r="Z1090" t="str">
        <f>_xlfn.XLOOKUP(Table4[[#This Row],[StoreID]],Stores!A:A,Stores!D:D, "Not Found")</f>
        <v>West</v>
      </c>
    </row>
    <row r="1091" spans="1:26">
      <c r="A1091" t="s">
        <v>1957</v>
      </c>
      <c r="B1091" s="1">
        <v>45371</v>
      </c>
      <c r="C1091" t="s">
        <v>119</v>
      </c>
      <c r="D1091" t="s">
        <v>736</v>
      </c>
      <c r="E1091" t="s">
        <v>839</v>
      </c>
      <c r="F1091">
        <v>3</v>
      </c>
      <c r="G1091">
        <v>0.15</v>
      </c>
      <c r="H1091" t="s">
        <v>875</v>
      </c>
      <c r="I1091" s="4">
        <f>Table4[[#This Row],[Quantity]]*Table4[[#This Row],[UnitPrice]]</f>
        <v>369.57</v>
      </c>
      <c r="J1091" s="4">
        <f>Table4[[#This Row],[Gross Revenue]]*(1-Table4[[#This Row],[Discount]])</f>
        <v>314.1345</v>
      </c>
      <c r="K1091" s="4">
        <f>Table4[[#This Row],[Quantity]]*Table4[[#This Row],[CostPrice]]</f>
        <v>241.07999999999998</v>
      </c>
      <c r="L1091" s="4">
        <f>Table4[[#This Row],[Net Revenue]]-Table4[[#This Row],[Total Cost]]</f>
        <v>73.054500000000019</v>
      </c>
      <c r="M1091" t="str">
        <f>_xlfn.XLOOKUP(Table4[[#This Row],[ProductID]], Products!A:A,Products!B:B, "Not Found")</f>
        <v>Us Snacks</v>
      </c>
      <c r="N1091" t="str">
        <f>TEXT(Table4[[#This Row],[Date]], "mmm")</f>
        <v>Mar</v>
      </c>
      <c r="O1091" t="str">
        <f>TEXT(Table4[[#This Row],[Date]], "yyyy")</f>
        <v>2024</v>
      </c>
      <c r="P1091" t="str">
        <f>_xlfn.XLOOKUP(Table4[[#This Row],[ProductID]],Products!A:A,Products!C:C, "Not Found")</f>
        <v>Groceries</v>
      </c>
      <c r="Q1091" t="str">
        <f>_xlfn.XLOOKUP(Table4[[#This Row],[ProductID]],Products!A:A,Products!D:D,"Not Found")</f>
        <v>Snacks</v>
      </c>
      <c r="R1091">
        <f>_xlfn.XLOOKUP(Table4[[#This Row],[ProductID]],Products!A:A,Products!E:E,"Not Found")</f>
        <v>123.19</v>
      </c>
      <c r="S1091">
        <f>_xlfn.XLOOKUP(Table4[[#This Row],[ProductID]],Products!A:A,Products!F:F, "Not Found")</f>
        <v>80.36</v>
      </c>
      <c r="T1091" t="str">
        <f>_xlfn.XLOOKUP(Table4[[#This Row],[CustomerID]],Customers!A:A,Customers!D:D, "Not Found")</f>
        <v>M</v>
      </c>
      <c r="U1091" s="6">
        <f>_xlfn.XLOOKUP(Table4[[#This Row],[CustomerID]],Customers!A:A,Customers!E:E, "Not Found")</f>
        <v>37417</v>
      </c>
      <c r="V1091">
        <f ca="1">DATEDIF(Table4[[#This Row],[CustomerBirthday]], TODAY(), "Y")</f>
        <v>24</v>
      </c>
      <c r="W1091" t="str" cm="1">
        <f t="array" aca="1" ref="W1091" ca="1">_xlfn.IFS(Table4[[#This Row],[Age]]&lt;25, "Under 25",Table4[[#This Row],[Age]]=34, "25-34", Table4[[#This Row],[Age]]&lt;=49, "35-49", Table4[[#This Row],[Age]]&lt;=64, "50-64", Table4[[#This Row],[Age]]&gt;=65, "65+")</f>
        <v>Under 25</v>
      </c>
      <c r="X1091" t="str">
        <f>_xlfn.XLOOKUP(Table4[[#This Row],[StoreID]],Stores!A:A,Stores!B:B, "Not found")</f>
        <v>MegaMart New Michele</v>
      </c>
      <c r="Y1091" t="str">
        <f>_xlfn.XLOOKUP(Table4[[#This Row],[StoreID]],Stores!A:A,Stores!C:C, "Not Found")</f>
        <v>New Michele</v>
      </c>
      <c r="Z1091" t="str">
        <f>_xlfn.XLOOKUP(Table4[[#This Row],[StoreID]],Stores!A:A,Stores!D:D, "Not Found")</f>
        <v>West</v>
      </c>
    </row>
    <row r="1092" spans="1:26">
      <c r="A1092" t="s">
        <v>1958</v>
      </c>
      <c r="B1092" s="1">
        <v>45680</v>
      </c>
      <c r="C1092" t="s">
        <v>175</v>
      </c>
      <c r="D1092" t="s">
        <v>806</v>
      </c>
      <c r="E1092" t="s">
        <v>835</v>
      </c>
      <c r="F1092">
        <v>3</v>
      </c>
      <c r="G1092">
        <v>0.1</v>
      </c>
      <c r="H1092" t="s">
        <v>868</v>
      </c>
      <c r="I1092" s="4">
        <f>Table4[[#This Row],[Quantity]]*Table4[[#This Row],[UnitPrice]]</f>
        <v>5236.83</v>
      </c>
      <c r="J1092" s="4">
        <f>Table4[[#This Row],[Gross Revenue]]*(1-Table4[[#This Row],[Discount]])</f>
        <v>4713.1469999999999</v>
      </c>
      <c r="K1092" s="4">
        <f>Table4[[#This Row],[Quantity]]*Table4[[#This Row],[CostPrice]]</f>
        <v>3967.32</v>
      </c>
      <c r="L1092" s="4">
        <f>Table4[[#This Row],[Net Revenue]]-Table4[[#This Row],[Total Cost]]</f>
        <v>745.82699999999977</v>
      </c>
      <c r="M1092" t="str">
        <f>_xlfn.XLOOKUP(Table4[[#This Row],[ProductID]], Products!A:A,Products!B:B, "Not Found")</f>
        <v>Piece Headphones</v>
      </c>
      <c r="N1092" t="str">
        <f>TEXT(Table4[[#This Row],[Date]], "mmm")</f>
        <v>Jan</v>
      </c>
      <c r="O1092" t="str">
        <f>TEXT(Table4[[#This Row],[Date]], "yyyy")</f>
        <v>2025</v>
      </c>
      <c r="P1092" t="str">
        <f>_xlfn.XLOOKUP(Table4[[#This Row],[ProductID]],Products!A:A,Products!C:C, "Not Found")</f>
        <v>Electronics</v>
      </c>
      <c r="Q1092" t="str">
        <f>_xlfn.XLOOKUP(Table4[[#This Row],[ProductID]],Products!A:A,Products!D:D,"Not Found")</f>
        <v>Headphones</v>
      </c>
      <c r="R1092">
        <f>_xlfn.XLOOKUP(Table4[[#This Row],[ProductID]],Products!A:A,Products!E:E,"Not Found")</f>
        <v>1745.61</v>
      </c>
      <c r="S1092">
        <f>_xlfn.XLOOKUP(Table4[[#This Row],[ProductID]],Products!A:A,Products!F:F, "Not Found")</f>
        <v>1322.44</v>
      </c>
      <c r="T1092" t="str">
        <f>_xlfn.XLOOKUP(Table4[[#This Row],[CustomerID]],Customers!A:A,Customers!D:D, "Not Found")</f>
        <v>M</v>
      </c>
      <c r="U1092" s="6">
        <f>_xlfn.XLOOKUP(Table4[[#This Row],[CustomerID]],Customers!A:A,Customers!E:E, "Not Found")</f>
        <v>27756</v>
      </c>
      <c r="V1092">
        <f ca="1">DATEDIF(Table4[[#This Row],[CustomerBirthday]], TODAY(), "Y")</f>
        <v>50</v>
      </c>
      <c r="W1092" t="str" cm="1">
        <f t="array" aca="1" ref="W1092" ca="1">_xlfn.IFS(Table4[[#This Row],[Age]]&lt;25, "Under 25",Table4[[#This Row],[Age]]=34, "25-34", Table4[[#This Row],[Age]]&lt;=49, "35-49", Table4[[#This Row],[Age]]&lt;=64, "50-64", Table4[[#This Row],[Age]]&gt;=65, "65+")</f>
        <v>50-64</v>
      </c>
      <c r="X1092" t="str">
        <f>_xlfn.XLOOKUP(Table4[[#This Row],[StoreID]],Stores!A:A,Stores!B:B, "Not found")</f>
        <v>MegaMart Peckmouth</v>
      </c>
      <c r="Y1092" t="str">
        <f>_xlfn.XLOOKUP(Table4[[#This Row],[StoreID]],Stores!A:A,Stores!C:C, "Not Found")</f>
        <v>Peckmouth</v>
      </c>
      <c r="Z1092" t="str">
        <f>_xlfn.XLOOKUP(Table4[[#This Row],[StoreID]],Stores!A:A,Stores!D:D, "Not Found")</f>
        <v>East</v>
      </c>
    </row>
    <row r="1093" spans="1:26">
      <c r="A1093" t="s">
        <v>1959</v>
      </c>
      <c r="B1093" s="1">
        <v>45850</v>
      </c>
      <c r="C1093" t="s">
        <v>452</v>
      </c>
      <c r="D1093" t="s">
        <v>808</v>
      </c>
      <c r="E1093" t="s">
        <v>831</v>
      </c>
      <c r="F1093">
        <v>2</v>
      </c>
      <c r="G1093">
        <v>0.15</v>
      </c>
      <c r="H1093" t="s">
        <v>871</v>
      </c>
      <c r="I1093" s="4">
        <f>Table4[[#This Row],[Quantity]]*Table4[[#This Row],[UnitPrice]]</f>
        <v>3270.02</v>
      </c>
      <c r="J1093" s="4">
        <f>Table4[[#This Row],[Gross Revenue]]*(1-Table4[[#This Row],[Discount]])</f>
        <v>2779.5169999999998</v>
      </c>
      <c r="K1093" s="4">
        <f>Table4[[#This Row],[Quantity]]*Table4[[#This Row],[CostPrice]]</f>
        <v>2086.58</v>
      </c>
      <c r="L1093" s="4">
        <f>Table4[[#This Row],[Net Revenue]]-Table4[[#This Row],[Total Cost]]</f>
        <v>692.9369999999999</v>
      </c>
      <c r="M1093" t="str">
        <f>_xlfn.XLOOKUP(Table4[[#This Row],[ProductID]], Products!A:A,Products!B:B, "Not Found")</f>
        <v>Present Television</v>
      </c>
      <c r="N1093" t="str">
        <f>TEXT(Table4[[#This Row],[Date]], "mmm")</f>
        <v>Jul</v>
      </c>
      <c r="O1093" t="str">
        <f>TEXT(Table4[[#This Row],[Date]], "yyyy")</f>
        <v>2025</v>
      </c>
      <c r="P1093" t="str">
        <f>_xlfn.XLOOKUP(Table4[[#This Row],[ProductID]],Products!A:A,Products!C:C, "Not Found")</f>
        <v>Electronics</v>
      </c>
      <c r="Q1093" t="str">
        <f>_xlfn.XLOOKUP(Table4[[#This Row],[ProductID]],Products!A:A,Products!D:D,"Not Found")</f>
        <v>Television</v>
      </c>
      <c r="R1093">
        <f>_xlfn.XLOOKUP(Table4[[#This Row],[ProductID]],Products!A:A,Products!E:E,"Not Found")</f>
        <v>1635.01</v>
      </c>
      <c r="S1093">
        <f>_xlfn.XLOOKUP(Table4[[#This Row],[ProductID]],Products!A:A,Products!F:F, "Not Found")</f>
        <v>1043.29</v>
      </c>
      <c r="T1093" t="str">
        <f>_xlfn.XLOOKUP(Table4[[#This Row],[CustomerID]],Customers!A:A,Customers!D:D, "Not Found")</f>
        <v>M</v>
      </c>
      <c r="U1093" s="6">
        <f>_xlfn.XLOOKUP(Table4[[#This Row],[CustomerID]],Customers!A:A,Customers!E:E, "Not Found")</f>
        <v>22556</v>
      </c>
      <c r="V1093">
        <f ca="1">DATEDIF(Table4[[#This Row],[CustomerBirthday]], TODAY(), "Y")</f>
        <v>64</v>
      </c>
      <c r="W1093" t="str" cm="1">
        <f t="array" aca="1" ref="W1093" ca="1">_xlfn.IFS(Table4[[#This Row],[Age]]&lt;25, "Under 25",Table4[[#This Row],[Age]]=34, "25-34", Table4[[#This Row],[Age]]&lt;=49, "35-49", Table4[[#This Row],[Age]]&lt;=64, "50-64", Table4[[#This Row],[Age]]&gt;=65, "65+")</f>
        <v>50-64</v>
      </c>
      <c r="X1093" t="str">
        <f>_xlfn.XLOOKUP(Table4[[#This Row],[StoreID]],Stores!A:A,Stores!B:B, "Not found")</f>
        <v>MegaMart Jimenezborough</v>
      </c>
      <c r="Y1093" t="str">
        <f>_xlfn.XLOOKUP(Table4[[#This Row],[StoreID]],Stores!A:A,Stores!C:C, "Not Found")</f>
        <v>Jimenezborough</v>
      </c>
      <c r="Z1093" t="str">
        <f>_xlfn.XLOOKUP(Table4[[#This Row],[StoreID]],Stores!A:A,Stores!D:D, "Not Found")</f>
        <v>South</v>
      </c>
    </row>
    <row r="1094" spans="1:26">
      <c r="A1094" t="s">
        <v>1960</v>
      </c>
      <c r="B1094" s="1">
        <v>45502</v>
      </c>
      <c r="C1094" t="s">
        <v>577</v>
      </c>
      <c r="D1094" t="s">
        <v>792</v>
      </c>
      <c r="E1094" t="s">
        <v>842</v>
      </c>
      <c r="F1094">
        <v>5</v>
      </c>
      <c r="G1094">
        <v>0.1</v>
      </c>
      <c r="H1094" t="s">
        <v>868</v>
      </c>
      <c r="I1094" s="4">
        <f>Table4[[#This Row],[Quantity]]*Table4[[#This Row],[UnitPrice]]</f>
        <v>8994.85</v>
      </c>
      <c r="J1094" s="4">
        <f>Table4[[#This Row],[Gross Revenue]]*(1-Table4[[#This Row],[Discount]])</f>
        <v>8095.3650000000007</v>
      </c>
      <c r="K1094" s="4">
        <f>Table4[[#This Row],[Quantity]]*Table4[[#This Row],[CostPrice]]</f>
        <v>6645.75</v>
      </c>
      <c r="L1094" s="4">
        <f>Table4[[#This Row],[Net Revenue]]-Table4[[#This Row],[Total Cost]]</f>
        <v>1449.6150000000007</v>
      </c>
      <c r="M1094" t="str">
        <f>_xlfn.XLOOKUP(Table4[[#This Row],[ProductID]], Products!A:A,Products!B:B, "Not Found")</f>
        <v>Beat Accessories</v>
      </c>
      <c r="N1094" t="str">
        <f>TEXT(Table4[[#This Row],[Date]], "mmm")</f>
        <v>Jul</v>
      </c>
      <c r="O1094" t="str">
        <f>TEXT(Table4[[#This Row],[Date]], "yyyy")</f>
        <v>2024</v>
      </c>
      <c r="P1094" t="str">
        <f>_xlfn.XLOOKUP(Table4[[#This Row],[ProductID]],Products!A:A,Products!C:C, "Not Found")</f>
        <v>Fashion</v>
      </c>
      <c r="Q1094" t="str">
        <f>_xlfn.XLOOKUP(Table4[[#This Row],[ProductID]],Products!A:A,Products!D:D,"Not Found")</f>
        <v>Accessories</v>
      </c>
      <c r="R1094">
        <f>_xlfn.XLOOKUP(Table4[[#This Row],[ProductID]],Products!A:A,Products!E:E,"Not Found")</f>
        <v>1798.97</v>
      </c>
      <c r="S1094">
        <f>_xlfn.XLOOKUP(Table4[[#This Row],[ProductID]],Products!A:A,Products!F:F, "Not Found")</f>
        <v>1329.15</v>
      </c>
      <c r="T1094" t="str">
        <f>_xlfn.XLOOKUP(Table4[[#This Row],[CustomerID]],Customers!A:A,Customers!D:D, "Not Found")</f>
        <v>M</v>
      </c>
      <c r="U1094" s="6">
        <f>_xlfn.XLOOKUP(Table4[[#This Row],[CustomerID]],Customers!A:A,Customers!E:E, "Not Found")</f>
        <v>23030</v>
      </c>
      <c r="V1094">
        <f ca="1">DATEDIF(Table4[[#This Row],[CustomerBirthday]], TODAY(), "Y")</f>
        <v>63</v>
      </c>
      <c r="W1094" t="str" cm="1">
        <f t="array" aca="1" ref="W1094" ca="1">_xlfn.IFS(Table4[[#This Row],[Age]]&lt;25, "Under 25",Table4[[#This Row],[Age]]=34, "25-34", Table4[[#This Row],[Age]]&lt;=49, "35-49", Table4[[#This Row],[Age]]&lt;=64, "50-64", Table4[[#This Row],[Age]]&gt;=65, "65+")</f>
        <v>50-64</v>
      </c>
      <c r="X1094" t="str">
        <f>_xlfn.XLOOKUP(Table4[[#This Row],[StoreID]],Stores!A:A,Stores!B:B, "Not found")</f>
        <v>MegaMart Brianahaven</v>
      </c>
      <c r="Y1094" t="str">
        <f>_xlfn.XLOOKUP(Table4[[#This Row],[StoreID]],Stores!A:A,Stores!C:C, "Not Found")</f>
        <v>Brianahaven</v>
      </c>
      <c r="Z1094" t="str">
        <f>_xlfn.XLOOKUP(Table4[[#This Row],[StoreID]],Stores!A:A,Stores!D:D, "Not Found")</f>
        <v>North</v>
      </c>
    </row>
    <row r="1095" spans="1:26">
      <c r="A1095" t="s">
        <v>1961</v>
      </c>
      <c r="B1095" s="1">
        <v>45441</v>
      </c>
      <c r="C1095" t="s">
        <v>396</v>
      </c>
      <c r="D1095" t="s">
        <v>764</v>
      </c>
      <c r="E1095" t="s">
        <v>831</v>
      </c>
      <c r="F1095">
        <v>5</v>
      </c>
      <c r="G1095">
        <v>0.1</v>
      </c>
      <c r="H1095" t="s">
        <v>865</v>
      </c>
      <c r="I1095" s="4">
        <f>Table4[[#This Row],[Quantity]]*Table4[[#This Row],[UnitPrice]]</f>
        <v>1619.6000000000001</v>
      </c>
      <c r="J1095" s="4">
        <f>Table4[[#This Row],[Gross Revenue]]*(1-Table4[[#This Row],[Discount]])</f>
        <v>1457.64</v>
      </c>
      <c r="K1095" s="4">
        <f>Table4[[#This Row],[Quantity]]*Table4[[#This Row],[CostPrice]]</f>
        <v>1214.8999999999999</v>
      </c>
      <c r="L1095" s="4">
        <f>Table4[[#This Row],[Net Revenue]]-Table4[[#This Row],[Total Cost]]</f>
        <v>242.74000000000024</v>
      </c>
      <c r="M1095" t="str">
        <f>_xlfn.XLOOKUP(Table4[[#This Row],[ProductID]], Products!A:A,Products!B:B, "Not Found")</f>
        <v>Simple Accessories</v>
      </c>
      <c r="N1095" t="str">
        <f>TEXT(Table4[[#This Row],[Date]], "mmm")</f>
        <v>May</v>
      </c>
      <c r="O1095" t="str">
        <f>TEXT(Table4[[#This Row],[Date]], "yyyy")</f>
        <v>2024</v>
      </c>
      <c r="P1095" t="str">
        <f>_xlfn.XLOOKUP(Table4[[#This Row],[ProductID]],Products!A:A,Products!C:C, "Not Found")</f>
        <v>Fashion</v>
      </c>
      <c r="Q1095" t="str">
        <f>_xlfn.XLOOKUP(Table4[[#This Row],[ProductID]],Products!A:A,Products!D:D,"Not Found")</f>
        <v>Accessories</v>
      </c>
      <c r="R1095">
        <f>_xlfn.XLOOKUP(Table4[[#This Row],[ProductID]],Products!A:A,Products!E:E,"Not Found")</f>
        <v>323.92</v>
      </c>
      <c r="S1095">
        <f>_xlfn.XLOOKUP(Table4[[#This Row],[ProductID]],Products!A:A,Products!F:F, "Not Found")</f>
        <v>242.98</v>
      </c>
      <c r="T1095" t="str">
        <f>_xlfn.XLOOKUP(Table4[[#This Row],[CustomerID]],Customers!A:A,Customers!D:D, "Not Found")</f>
        <v>F</v>
      </c>
      <c r="U1095" s="6">
        <f>_xlfn.XLOOKUP(Table4[[#This Row],[CustomerID]],Customers!A:A,Customers!E:E, "Not Found")</f>
        <v>31890</v>
      </c>
      <c r="V1095">
        <f ca="1">DATEDIF(Table4[[#This Row],[CustomerBirthday]], TODAY(), "Y")</f>
        <v>39</v>
      </c>
      <c r="W1095" t="str" cm="1">
        <f t="array" aca="1" ref="W1095" ca="1">_xlfn.IFS(Table4[[#This Row],[Age]]&lt;25, "Under 25",Table4[[#This Row],[Age]]=34, "25-34", Table4[[#This Row],[Age]]&lt;=49, "35-49", Table4[[#This Row],[Age]]&lt;=64, "50-64", Table4[[#This Row],[Age]]&gt;=65, "65+")</f>
        <v>35-49</v>
      </c>
      <c r="X1095" t="str">
        <f>_xlfn.XLOOKUP(Table4[[#This Row],[StoreID]],Stores!A:A,Stores!B:B, "Not found")</f>
        <v>MegaMart Jimenezborough</v>
      </c>
      <c r="Y1095" t="str">
        <f>_xlfn.XLOOKUP(Table4[[#This Row],[StoreID]],Stores!A:A,Stores!C:C, "Not Found")</f>
        <v>Jimenezborough</v>
      </c>
      <c r="Z1095" t="str">
        <f>_xlfn.XLOOKUP(Table4[[#This Row],[StoreID]],Stores!A:A,Stores!D:D, "Not Found")</f>
        <v>South</v>
      </c>
    </row>
    <row r="1096" spans="1:26">
      <c r="A1096" t="s">
        <v>1962</v>
      </c>
      <c r="B1096" s="1">
        <v>45822</v>
      </c>
      <c r="C1096" t="s">
        <v>520</v>
      </c>
      <c r="D1096" t="s">
        <v>794</v>
      </c>
      <c r="E1096" t="s">
        <v>846</v>
      </c>
      <c r="F1096">
        <v>1</v>
      </c>
      <c r="G1096">
        <v>0.05</v>
      </c>
      <c r="H1096" t="s">
        <v>865</v>
      </c>
      <c r="I1096" s="4">
        <f>Table4[[#This Row],[Quantity]]*Table4[[#This Row],[UnitPrice]]</f>
        <v>428.05</v>
      </c>
      <c r="J1096" s="4">
        <f>Table4[[#This Row],[Gross Revenue]]*(1-Table4[[#This Row],[Discount]])</f>
        <v>406.64749999999998</v>
      </c>
      <c r="K1096" s="4">
        <f>Table4[[#This Row],[Quantity]]*Table4[[#This Row],[CostPrice]]</f>
        <v>246.07</v>
      </c>
      <c r="L1096" s="4">
        <f>Table4[[#This Row],[Net Revenue]]-Table4[[#This Row],[Total Cost]]</f>
        <v>160.57749999999999</v>
      </c>
      <c r="M1096" t="str">
        <f>_xlfn.XLOOKUP(Table4[[#This Row],[ProductID]], Products!A:A,Products!B:B, "Not Found")</f>
        <v>Everything Laptop</v>
      </c>
      <c r="N1096" t="str">
        <f>TEXT(Table4[[#This Row],[Date]], "mmm")</f>
        <v>Jun</v>
      </c>
      <c r="O1096" t="str">
        <f>TEXT(Table4[[#This Row],[Date]], "yyyy")</f>
        <v>2025</v>
      </c>
      <c r="P1096" t="str">
        <f>_xlfn.XLOOKUP(Table4[[#This Row],[ProductID]],Products!A:A,Products!C:C, "Not Found")</f>
        <v>Electronics</v>
      </c>
      <c r="Q1096" t="str">
        <f>_xlfn.XLOOKUP(Table4[[#This Row],[ProductID]],Products!A:A,Products!D:D,"Not Found")</f>
        <v>Laptop</v>
      </c>
      <c r="R1096">
        <f>_xlfn.XLOOKUP(Table4[[#This Row],[ProductID]],Products!A:A,Products!E:E,"Not Found")</f>
        <v>428.05</v>
      </c>
      <c r="S1096">
        <f>_xlfn.XLOOKUP(Table4[[#This Row],[ProductID]],Products!A:A,Products!F:F, "Not Found")</f>
        <v>246.07</v>
      </c>
      <c r="T1096" t="str">
        <f>_xlfn.XLOOKUP(Table4[[#This Row],[CustomerID]],Customers!A:A,Customers!D:D, "Not Found")</f>
        <v>M</v>
      </c>
      <c r="U1096" s="6">
        <f>_xlfn.XLOOKUP(Table4[[#This Row],[CustomerID]],Customers!A:A,Customers!E:E, "Not Found")</f>
        <v>22435</v>
      </c>
      <c r="V1096">
        <f ca="1">DATEDIF(Table4[[#This Row],[CustomerBirthday]], TODAY(), "Y")</f>
        <v>65</v>
      </c>
      <c r="W1096" t="str" cm="1">
        <f t="array" aca="1" ref="W1096" ca="1">_xlfn.IFS(Table4[[#This Row],[Age]]&lt;25, "Under 25",Table4[[#This Row],[Age]]=34, "25-34", Table4[[#This Row],[Age]]&lt;=49, "35-49", Table4[[#This Row],[Age]]&lt;=64, "50-64", Table4[[#This Row],[Age]]&gt;=65, "65+")</f>
        <v>65+</v>
      </c>
      <c r="X1096" t="str">
        <f>_xlfn.XLOOKUP(Table4[[#This Row],[StoreID]],Stores!A:A,Stores!B:B, "Not found")</f>
        <v>MegaMart Johnmouth</v>
      </c>
      <c r="Y1096" t="str">
        <f>_xlfn.XLOOKUP(Table4[[#This Row],[StoreID]],Stores!A:A,Stores!C:C, "Not Found")</f>
        <v>Johnmouth</v>
      </c>
      <c r="Z1096" t="str">
        <f>_xlfn.XLOOKUP(Table4[[#This Row],[StoreID]],Stores!A:A,Stores!D:D, "Not Found")</f>
        <v>East</v>
      </c>
    </row>
    <row r="1097" spans="1:26">
      <c r="A1097" t="s">
        <v>1963</v>
      </c>
      <c r="B1097" s="1">
        <v>45746</v>
      </c>
      <c r="C1097" t="s">
        <v>343</v>
      </c>
      <c r="D1097" t="s">
        <v>788</v>
      </c>
      <c r="E1097" t="s">
        <v>831</v>
      </c>
      <c r="F1097">
        <v>2</v>
      </c>
      <c r="G1097">
        <v>0.1</v>
      </c>
      <c r="H1097" t="s">
        <v>875</v>
      </c>
      <c r="I1097" s="4">
        <f>Table4[[#This Row],[Quantity]]*Table4[[#This Row],[UnitPrice]]</f>
        <v>2191.44</v>
      </c>
      <c r="J1097" s="4">
        <f>Table4[[#This Row],[Gross Revenue]]*(1-Table4[[#This Row],[Discount]])</f>
        <v>1972.296</v>
      </c>
      <c r="K1097" s="4">
        <f>Table4[[#This Row],[Quantity]]*Table4[[#This Row],[CostPrice]]</f>
        <v>1644.4</v>
      </c>
      <c r="L1097" s="4">
        <f>Table4[[#This Row],[Net Revenue]]-Table4[[#This Row],[Total Cost]]</f>
        <v>327.89599999999996</v>
      </c>
      <c r="M1097" t="str">
        <f>_xlfn.XLOOKUP(Table4[[#This Row],[ProductID]], Products!A:A,Products!B:B, "Not Found")</f>
        <v>Foot Snacks</v>
      </c>
      <c r="N1097" t="str">
        <f>TEXT(Table4[[#This Row],[Date]], "mmm")</f>
        <v>Mar</v>
      </c>
      <c r="O1097" t="str">
        <f>TEXT(Table4[[#This Row],[Date]], "yyyy")</f>
        <v>2025</v>
      </c>
      <c r="P1097" t="str">
        <f>_xlfn.XLOOKUP(Table4[[#This Row],[ProductID]],Products!A:A,Products!C:C, "Not Found")</f>
        <v>Groceries</v>
      </c>
      <c r="Q1097" t="str">
        <f>_xlfn.XLOOKUP(Table4[[#This Row],[ProductID]],Products!A:A,Products!D:D,"Not Found")</f>
        <v>Snacks</v>
      </c>
      <c r="R1097">
        <f>_xlfn.XLOOKUP(Table4[[#This Row],[ProductID]],Products!A:A,Products!E:E,"Not Found")</f>
        <v>1095.72</v>
      </c>
      <c r="S1097">
        <f>_xlfn.XLOOKUP(Table4[[#This Row],[ProductID]],Products!A:A,Products!F:F, "Not Found")</f>
        <v>822.2</v>
      </c>
      <c r="T1097" t="str">
        <f>_xlfn.XLOOKUP(Table4[[#This Row],[CustomerID]],Customers!A:A,Customers!D:D, "Not Found")</f>
        <v>M</v>
      </c>
      <c r="U1097" s="6">
        <f>_xlfn.XLOOKUP(Table4[[#This Row],[CustomerID]],Customers!A:A,Customers!E:E, "Not Found")</f>
        <v>23046</v>
      </c>
      <c r="V1097">
        <f ca="1">DATEDIF(Table4[[#This Row],[CustomerBirthday]], TODAY(), "Y")</f>
        <v>63</v>
      </c>
      <c r="W1097" t="str" cm="1">
        <f t="array" aca="1" ref="W1097" ca="1">_xlfn.IFS(Table4[[#This Row],[Age]]&lt;25, "Under 25",Table4[[#This Row],[Age]]=34, "25-34", Table4[[#This Row],[Age]]&lt;=49, "35-49", Table4[[#This Row],[Age]]&lt;=64, "50-64", Table4[[#This Row],[Age]]&gt;=65, "65+")</f>
        <v>50-64</v>
      </c>
      <c r="X1097" t="str">
        <f>_xlfn.XLOOKUP(Table4[[#This Row],[StoreID]],Stores!A:A,Stores!B:B, "Not found")</f>
        <v>MegaMart Jimenezborough</v>
      </c>
      <c r="Y1097" t="str">
        <f>_xlfn.XLOOKUP(Table4[[#This Row],[StoreID]],Stores!A:A,Stores!C:C, "Not Found")</f>
        <v>Jimenezborough</v>
      </c>
      <c r="Z1097" t="str">
        <f>_xlfn.XLOOKUP(Table4[[#This Row],[StoreID]],Stores!A:A,Stores!D:D, "Not Found")</f>
        <v>South</v>
      </c>
    </row>
    <row r="1098" spans="1:26">
      <c r="A1098" t="s">
        <v>1964</v>
      </c>
      <c r="B1098" s="1">
        <v>45550</v>
      </c>
      <c r="C1098" t="s">
        <v>327</v>
      </c>
      <c r="D1098" t="s">
        <v>715</v>
      </c>
      <c r="E1098" t="s">
        <v>842</v>
      </c>
      <c r="F1098">
        <v>5</v>
      </c>
      <c r="G1098">
        <v>0.05</v>
      </c>
      <c r="H1098" t="s">
        <v>868</v>
      </c>
      <c r="I1098" s="4">
        <f>Table4[[#This Row],[Quantity]]*Table4[[#This Row],[UnitPrice]]</f>
        <v>4093.8</v>
      </c>
      <c r="J1098" s="4">
        <f>Table4[[#This Row],[Gross Revenue]]*(1-Table4[[#This Row],[Discount]])</f>
        <v>3889.11</v>
      </c>
      <c r="K1098" s="4">
        <f>Table4[[#This Row],[Quantity]]*Table4[[#This Row],[CostPrice]]</f>
        <v>2638.1</v>
      </c>
      <c r="L1098" s="4">
        <f>Table4[[#This Row],[Net Revenue]]-Table4[[#This Row],[Total Cost]]</f>
        <v>1251.0100000000002</v>
      </c>
      <c r="M1098" t="str">
        <f>_xlfn.XLOOKUP(Table4[[#This Row],[ProductID]], Products!A:A,Products!B:B, "Not Found")</f>
        <v>Audience Television</v>
      </c>
      <c r="N1098" t="str">
        <f>TEXT(Table4[[#This Row],[Date]], "mmm")</f>
        <v>Sep</v>
      </c>
      <c r="O1098" t="str">
        <f>TEXT(Table4[[#This Row],[Date]], "yyyy")</f>
        <v>2024</v>
      </c>
      <c r="P1098" t="str">
        <f>_xlfn.XLOOKUP(Table4[[#This Row],[ProductID]],Products!A:A,Products!C:C, "Not Found")</f>
        <v>Electronics</v>
      </c>
      <c r="Q1098" t="str">
        <f>_xlfn.XLOOKUP(Table4[[#This Row],[ProductID]],Products!A:A,Products!D:D,"Not Found")</f>
        <v>Television</v>
      </c>
      <c r="R1098">
        <f>_xlfn.XLOOKUP(Table4[[#This Row],[ProductID]],Products!A:A,Products!E:E,"Not Found")</f>
        <v>818.76</v>
      </c>
      <c r="S1098">
        <f>_xlfn.XLOOKUP(Table4[[#This Row],[ProductID]],Products!A:A,Products!F:F, "Not Found")</f>
        <v>527.62</v>
      </c>
      <c r="T1098" t="str">
        <f>_xlfn.XLOOKUP(Table4[[#This Row],[CustomerID]],Customers!A:A,Customers!D:D, "Not Found")</f>
        <v>F</v>
      </c>
      <c r="U1098" s="6">
        <f>_xlfn.XLOOKUP(Table4[[#This Row],[CustomerID]],Customers!A:A,Customers!E:E, "Not Found")</f>
        <v>27567</v>
      </c>
      <c r="V1098">
        <f ca="1">DATEDIF(Table4[[#This Row],[CustomerBirthday]], TODAY(), "Y")</f>
        <v>51</v>
      </c>
      <c r="W1098" t="str" cm="1">
        <f t="array" aca="1" ref="W1098" ca="1">_xlfn.IFS(Table4[[#This Row],[Age]]&lt;25, "Under 25",Table4[[#This Row],[Age]]=34, "25-34", Table4[[#This Row],[Age]]&lt;=49, "35-49", Table4[[#This Row],[Age]]&lt;=64, "50-64", Table4[[#This Row],[Age]]&gt;=65, "65+")</f>
        <v>50-64</v>
      </c>
      <c r="X1098" t="str">
        <f>_xlfn.XLOOKUP(Table4[[#This Row],[StoreID]],Stores!A:A,Stores!B:B, "Not found")</f>
        <v>MegaMart Brianahaven</v>
      </c>
      <c r="Y1098" t="str">
        <f>_xlfn.XLOOKUP(Table4[[#This Row],[StoreID]],Stores!A:A,Stores!C:C, "Not Found")</f>
        <v>Brianahaven</v>
      </c>
      <c r="Z1098" t="str">
        <f>_xlfn.XLOOKUP(Table4[[#This Row],[StoreID]],Stores!A:A,Stores!D:D, "Not Found")</f>
        <v>North</v>
      </c>
    </row>
    <row r="1099" spans="1:26">
      <c r="A1099" t="s">
        <v>1965</v>
      </c>
      <c r="B1099" s="1">
        <v>45608</v>
      </c>
      <c r="C1099" t="s">
        <v>187</v>
      </c>
      <c r="D1099" t="s">
        <v>772</v>
      </c>
      <c r="E1099" t="s">
        <v>846</v>
      </c>
      <c r="F1099">
        <v>1</v>
      </c>
      <c r="G1099">
        <v>0.1</v>
      </c>
      <c r="H1099" t="s">
        <v>865</v>
      </c>
      <c r="I1099" s="4">
        <f>Table4[[#This Row],[Quantity]]*Table4[[#This Row],[UnitPrice]]</f>
        <v>1878.47</v>
      </c>
      <c r="J1099" s="4">
        <f>Table4[[#This Row],[Gross Revenue]]*(1-Table4[[#This Row],[Discount]])</f>
        <v>1690.623</v>
      </c>
      <c r="K1099" s="4">
        <f>Table4[[#This Row],[Quantity]]*Table4[[#This Row],[CostPrice]]</f>
        <v>1014.91</v>
      </c>
      <c r="L1099" s="4">
        <f>Table4[[#This Row],[Net Revenue]]-Table4[[#This Row],[Total Cost]]</f>
        <v>675.71300000000008</v>
      </c>
      <c r="M1099" t="str">
        <f>_xlfn.XLOOKUP(Table4[[#This Row],[ProductID]], Products!A:A,Products!B:B, "Not Found")</f>
        <v>And Footwear</v>
      </c>
      <c r="N1099" t="str">
        <f>TEXT(Table4[[#This Row],[Date]], "mmm")</f>
        <v>Nov</v>
      </c>
      <c r="O1099" t="str">
        <f>TEXT(Table4[[#This Row],[Date]], "yyyy")</f>
        <v>2024</v>
      </c>
      <c r="P1099" t="str">
        <f>_xlfn.XLOOKUP(Table4[[#This Row],[ProductID]],Products!A:A,Products!C:C, "Not Found")</f>
        <v>Fashion</v>
      </c>
      <c r="Q1099" t="str">
        <f>_xlfn.XLOOKUP(Table4[[#This Row],[ProductID]],Products!A:A,Products!D:D,"Not Found")</f>
        <v>Footwear</v>
      </c>
      <c r="R1099">
        <f>_xlfn.XLOOKUP(Table4[[#This Row],[ProductID]],Products!A:A,Products!E:E,"Not Found")</f>
        <v>1878.47</v>
      </c>
      <c r="S1099">
        <f>_xlfn.XLOOKUP(Table4[[#This Row],[ProductID]],Products!A:A,Products!F:F, "Not Found")</f>
        <v>1014.91</v>
      </c>
      <c r="T1099" t="str">
        <f>_xlfn.XLOOKUP(Table4[[#This Row],[CustomerID]],Customers!A:A,Customers!D:D, "Not Found")</f>
        <v>M</v>
      </c>
      <c r="U1099" s="6">
        <f>_xlfn.XLOOKUP(Table4[[#This Row],[CustomerID]],Customers!A:A,Customers!E:E, "Not Found")</f>
        <v>38351</v>
      </c>
      <c r="V1099">
        <f ca="1">DATEDIF(Table4[[#This Row],[CustomerBirthday]], TODAY(), "Y")</f>
        <v>21</v>
      </c>
      <c r="W1099" t="str" cm="1">
        <f t="array" aca="1" ref="W1099" ca="1">_xlfn.IFS(Table4[[#This Row],[Age]]&lt;25, "Under 25",Table4[[#This Row],[Age]]=34, "25-34", Table4[[#This Row],[Age]]&lt;=49, "35-49", Table4[[#This Row],[Age]]&lt;=64, "50-64", Table4[[#This Row],[Age]]&gt;=65, "65+")</f>
        <v>Under 25</v>
      </c>
      <c r="X1099" t="str">
        <f>_xlfn.XLOOKUP(Table4[[#This Row],[StoreID]],Stores!A:A,Stores!B:B, "Not found")</f>
        <v>MegaMart Johnmouth</v>
      </c>
      <c r="Y1099" t="str">
        <f>_xlfn.XLOOKUP(Table4[[#This Row],[StoreID]],Stores!A:A,Stores!C:C, "Not Found")</f>
        <v>Johnmouth</v>
      </c>
      <c r="Z1099" t="str">
        <f>_xlfn.XLOOKUP(Table4[[#This Row],[StoreID]],Stores!A:A,Stores!D:D, "Not Found")</f>
        <v>East</v>
      </c>
    </row>
    <row r="1100" spans="1:26">
      <c r="A1100" t="s">
        <v>1966</v>
      </c>
      <c r="B1100" s="1">
        <v>45844</v>
      </c>
      <c r="C1100" t="s">
        <v>643</v>
      </c>
      <c r="D1100" t="s">
        <v>745</v>
      </c>
      <c r="E1100" t="s">
        <v>831</v>
      </c>
      <c r="F1100">
        <v>3</v>
      </c>
      <c r="G1100">
        <v>0.15</v>
      </c>
      <c r="H1100" t="s">
        <v>875</v>
      </c>
      <c r="I1100" s="4">
        <f>Table4[[#This Row],[Quantity]]*Table4[[#This Row],[UnitPrice]]</f>
        <v>3579.2699999999995</v>
      </c>
      <c r="J1100" s="4">
        <f>Table4[[#This Row],[Gross Revenue]]*(1-Table4[[#This Row],[Discount]])</f>
        <v>3042.3794999999996</v>
      </c>
      <c r="K1100" s="4">
        <f>Table4[[#This Row],[Quantity]]*Table4[[#This Row],[CostPrice]]</f>
        <v>2454.7200000000003</v>
      </c>
      <c r="L1100" s="4">
        <f>Table4[[#This Row],[Net Revenue]]-Table4[[#This Row],[Total Cost]]</f>
        <v>587.6594999999993</v>
      </c>
      <c r="M1100" t="str">
        <f>_xlfn.XLOOKUP(Table4[[#This Row],[ProductID]], Products!A:A,Products!B:B, "Not Found")</f>
        <v>Above Camera</v>
      </c>
      <c r="N1100" t="str">
        <f>TEXT(Table4[[#This Row],[Date]], "mmm")</f>
        <v>Jul</v>
      </c>
      <c r="O1100" t="str">
        <f>TEXT(Table4[[#This Row],[Date]], "yyyy")</f>
        <v>2025</v>
      </c>
      <c r="P1100" t="str">
        <f>_xlfn.XLOOKUP(Table4[[#This Row],[ProductID]],Products!A:A,Products!C:C, "Not Found")</f>
        <v>Electronics</v>
      </c>
      <c r="Q1100" t="str">
        <f>_xlfn.XLOOKUP(Table4[[#This Row],[ProductID]],Products!A:A,Products!D:D,"Not Found")</f>
        <v>Camera</v>
      </c>
      <c r="R1100">
        <f>_xlfn.XLOOKUP(Table4[[#This Row],[ProductID]],Products!A:A,Products!E:E,"Not Found")</f>
        <v>1193.0899999999999</v>
      </c>
      <c r="S1100">
        <f>_xlfn.XLOOKUP(Table4[[#This Row],[ProductID]],Products!A:A,Products!F:F, "Not Found")</f>
        <v>818.24</v>
      </c>
      <c r="T1100" t="str">
        <f>_xlfn.XLOOKUP(Table4[[#This Row],[CustomerID]],Customers!A:A,Customers!D:D, "Not Found")</f>
        <v>M</v>
      </c>
      <c r="U1100" s="6">
        <f>_xlfn.XLOOKUP(Table4[[#This Row],[CustomerID]],Customers!A:A,Customers!E:E, "Not Found")</f>
        <v>38193</v>
      </c>
      <c r="V1100">
        <f ca="1">DATEDIF(Table4[[#This Row],[CustomerBirthday]], TODAY(), "Y")</f>
        <v>22</v>
      </c>
      <c r="W1100" t="str" cm="1">
        <f t="array" aca="1" ref="W1100" ca="1">_xlfn.IFS(Table4[[#This Row],[Age]]&lt;25, "Under 25",Table4[[#This Row],[Age]]=34, "25-34", Table4[[#This Row],[Age]]&lt;=49, "35-49", Table4[[#This Row],[Age]]&lt;=64, "50-64", Table4[[#This Row],[Age]]&gt;=65, "65+")</f>
        <v>Under 25</v>
      </c>
      <c r="X1100" t="str">
        <f>_xlfn.XLOOKUP(Table4[[#This Row],[StoreID]],Stores!A:A,Stores!B:B, "Not found")</f>
        <v>MegaMart Jimenezborough</v>
      </c>
      <c r="Y1100" t="str">
        <f>_xlfn.XLOOKUP(Table4[[#This Row],[StoreID]],Stores!A:A,Stores!C:C, "Not Found")</f>
        <v>Jimenezborough</v>
      </c>
      <c r="Z1100" t="str">
        <f>_xlfn.XLOOKUP(Table4[[#This Row],[StoreID]],Stores!A:A,Stores!D:D, "Not Found")</f>
        <v>South</v>
      </c>
    </row>
    <row r="1101" spans="1:26">
      <c r="A1101" t="s">
        <v>1967</v>
      </c>
      <c r="B1101" s="1">
        <v>45615</v>
      </c>
      <c r="C1101" t="s">
        <v>469</v>
      </c>
      <c r="D1101" t="s">
        <v>796</v>
      </c>
      <c r="E1101" t="s">
        <v>835</v>
      </c>
      <c r="F1101">
        <v>3</v>
      </c>
      <c r="G1101">
        <v>0.15</v>
      </c>
      <c r="H1101" t="s">
        <v>865</v>
      </c>
      <c r="I1101" s="4">
        <f>Table4[[#This Row],[Quantity]]*Table4[[#This Row],[UnitPrice]]</f>
        <v>4687.29</v>
      </c>
      <c r="J1101" s="4">
        <f>Table4[[#This Row],[Gross Revenue]]*(1-Table4[[#This Row],[Discount]])</f>
        <v>3984.1965</v>
      </c>
      <c r="K1101" s="4">
        <f>Table4[[#This Row],[Quantity]]*Table4[[#This Row],[CostPrice]]</f>
        <v>3586.8900000000003</v>
      </c>
      <c r="L1101" s="4">
        <f>Table4[[#This Row],[Net Revenue]]-Table4[[#This Row],[Total Cost]]</f>
        <v>397.30649999999969</v>
      </c>
      <c r="M1101" t="str">
        <f>_xlfn.XLOOKUP(Table4[[#This Row],[ProductID]], Products!A:A,Products!B:B, "Not Found")</f>
        <v>Chair Laptop</v>
      </c>
      <c r="N1101" t="str">
        <f>TEXT(Table4[[#This Row],[Date]], "mmm")</f>
        <v>Nov</v>
      </c>
      <c r="O1101" t="str">
        <f>TEXT(Table4[[#This Row],[Date]], "yyyy")</f>
        <v>2024</v>
      </c>
      <c r="P1101" t="str">
        <f>_xlfn.XLOOKUP(Table4[[#This Row],[ProductID]],Products!A:A,Products!C:C, "Not Found")</f>
        <v>Electronics</v>
      </c>
      <c r="Q1101" t="str">
        <f>_xlfn.XLOOKUP(Table4[[#This Row],[ProductID]],Products!A:A,Products!D:D,"Not Found")</f>
        <v>Laptop</v>
      </c>
      <c r="R1101">
        <f>_xlfn.XLOOKUP(Table4[[#This Row],[ProductID]],Products!A:A,Products!E:E,"Not Found")</f>
        <v>1562.43</v>
      </c>
      <c r="S1101">
        <f>_xlfn.XLOOKUP(Table4[[#This Row],[ProductID]],Products!A:A,Products!F:F, "Not Found")</f>
        <v>1195.6300000000001</v>
      </c>
      <c r="T1101" t="str">
        <f>_xlfn.XLOOKUP(Table4[[#This Row],[CustomerID]],Customers!A:A,Customers!D:D, "Not Found")</f>
        <v>F</v>
      </c>
      <c r="U1101" s="6">
        <f>_xlfn.XLOOKUP(Table4[[#This Row],[CustomerID]],Customers!A:A,Customers!E:E, "Not Found")</f>
        <v>27978</v>
      </c>
      <c r="V1101">
        <f ca="1">DATEDIF(Table4[[#This Row],[CustomerBirthday]], TODAY(), "Y")</f>
        <v>49</v>
      </c>
      <c r="W1101" t="str" cm="1">
        <f t="array" aca="1" ref="W1101" ca="1">_xlfn.IFS(Table4[[#This Row],[Age]]&lt;25, "Under 25",Table4[[#This Row],[Age]]=34, "25-34", Table4[[#This Row],[Age]]&lt;=49, "35-49", Table4[[#This Row],[Age]]&lt;=64, "50-64", Table4[[#This Row],[Age]]&gt;=65, "65+")</f>
        <v>35-49</v>
      </c>
      <c r="X1101" t="str">
        <f>_xlfn.XLOOKUP(Table4[[#This Row],[StoreID]],Stores!A:A,Stores!B:B, "Not found")</f>
        <v>MegaMart Peckmouth</v>
      </c>
      <c r="Y1101" t="str">
        <f>_xlfn.XLOOKUP(Table4[[#This Row],[StoreID]],Stores!A:A,Stores!C:C, "Not Found")</f>
        <v>Peckmouth</v>
      </c>
      <c r="Z1101" t="str">
        <f>_xlfn.XLOOKUP(Table4[[#This Row],[StoreID]],Stores!A:A,Stores!D:D, "Not Found")</f>
        <v>East</v>
      </c>
    </row>
    <row r="1102" spans="1:26">
      <c r="A1102" t="s">
        <v>1968</v>
      </c>
      <c r="B1102" s="1">
        <v>45777</v>
      </c>
      <c r="C1102" t="s">
        <v>217</v>
      </c>
      <c r="D1102" t="s">
        <v>757</v>
      </c>
      <c r="E1102" t="s">
        <v>846</v>
      </c>
      <c r="F1102">
        <v>3</v>
      </c>
      <c r="G1102">
        <v>0.05</v>
      </c>
      <c r="H1102" t="s">
        <v>875</v>
      </c>
      <c r="I1102" s="4">
        <f>Table4[[#This Row],[Quantity]]*Table4[[#This Row],[UnitPrice]]</f>
        <v>3738.33</v>
      </c>
      <c r="J1102" s="4">
        <f>Table4[[#This Row],[Gross Revenue]]*(1-Table4[[#This Row],[Discount]])</f>
        <v>3551.4134999999997</v>
      </c>
      <c r="K1102" s="4">
        <f>Table4[[#This Row],[Quantity]]*Table4[[#This Row],[CostPrice]]</f>
        <v>2500.56</v>
      </c>
      <c r="L1102" s="4">
        <f>Table4[[#This Row],[Net Revenue]]-Table4[[#This Row],[Total Cost]]</f>
        <v>1050.8534999999997</v>
      </c>
      <c r="M1102" t="str">
        <f>_xlfn.XLOOKUP(Table4[[#This Row],[ProductID]], Products!A:A,Products!B:B, "Not Found")</f>
        <v>Find Headphones</v>
      </c>
      <c r="N1102" t="str">
        <f>TEXT(Table4[[#This Row],[Date]], "mmm")</f>
        <v>Apr</v>
      </c>
      <c r="O1102" t="str">
        <f>TEXT(Table4[[#This Row],[Date]], "yyyy")</f>
        <v>2025</v>
      </c>
      <c r="P1102" t="str">
        <f>_xlfn.XLOOKUP(Table4[[#This Row],[ProductID]],Products!A:A,Products!C:C, "Not Found")</f>
        <v>Electronics</v>
      </c>
      <c r="Q1102" t="str">
        <f>_xlfn.XLOOKUP(Table4[[#This Row],[ProductID]],Products!A:A,Products!D:D,"Not Found")</f>
        <v>Headphones</v>
      </c>
      <c r="R1102">
        <f>_xlfn.XLOOKUP(Table4[[#This Row],[ProductID]],Products!A:A,Products!E:E,"Not Found")</f>
        <v>1246.1099999999999</v>
      </c>
      <c r="S1102">
        <f>_xlfn.XLOOKUP(Table4[[#This Row],[ProductID]],Products!A:A,Products!F:F, "Not Found")</f>
        <v>833.52</v>
      </c>
      <c r="T1102" t="str">
        <f>_xlfn.XLOOKUP(Table4[[#This Row],[CustomerID]],Customers!A:A,Customers!D:D, "Not Found")</f>
        <v>F</v>
      </c>
      <c r="U1102" s="6">
        <f>_xlfn.XLOOKUP(Table4[[#This Row],[CustomerID]],Customers!A:A,Customers!E:E, "Not Found")</f>
        <v>38253</v>
      </c>
      <c r="V1102">
        <f ca="1">DATEDIF(Table4[[#This Row],[CustomerBirthday]], TODAY(), "Y")</f>
        <v>21</v>
      </c>
      <c r="W1102" t="str" cm="1">
        <f t="array" aca="1" ref="W1102" ca="1">_xlfn.IFS(Table4[[#This Row],[Age]]&lt;25, "Under 25",Table4[[#This Row],[Age]]=34, "25-34", Table4[[#This Row],[Age]]&lt;=49, "35-49", Table4[[#This Row],[Age]]&lt;=64, "50-64", Table4[[#This Row],[Age]]&gt;=65, "65+")</f>
        <v>Under 25</v>
      </c>
      <c r="X1102" t="str">
        <f>_xlfn.XLOOKUP(Table4[[#This Row],[StoreID]],Stores!A:A,Stores!B:B, "Not found")</f>
        <v>MegaMart Johnmouth</v>
      </c>
      <c r="Y1102" t="str">
        <f>_xlfn.XLOOKUP(Table4[[#This Row],[StoreID]],Stores!A:A,Stores!C:C, "Not Found")</f>
        <v>Johnmouth</v>
      </c>
      <c r="Z1102" t="str">
        <f>_xlfn.XLOOKUP(Table4[[#This Row],[StoreID]],Stores!A:A,Stores!D:D, "Not Found")</f>
        <v>East</v>
      </c>
    </row>
    <row r="1103" spans="1:26">
      <c r="A1103" t="s">
        <v>1969</v>
      </c>
      <c r="B1103" s="1">
        <v>45835</v>
      </c>
      <c r="C1103" t="s">
        <v>362</v>
      </c>
      <c r="D1103" t="s">
        <v>794</v>
      </c>
      <c r="E1103" t="s">
        <v>831</v>
      </c>
      <c r="F1103">
        <v>2</v>
      </c>
      <c r="G1103">
        <v>0</v>
      </c>
      <c r="H1103" t="s">
        <v>868</v>
      </c>
      <c r="I1103" s="4">
        <f>Table4[[#This Row],[Quantity]]*Table4[[#This Row],[UnitPrice]]</f>
        <v>856.1</v>
      </c>
      <c r="J1103" s="4">
        <f>Table4[[#This Row],[Gross Revenue]]*(1-Table4[[#This Row],[Discount]])</f>
        <v>856.1</v>
      </c>
      <c r="K1103" s="4">
        <f>Table4[[#This Row],[Quantity]]*Table4[[#This Row],[CostPrice]]</f>
        <v>492.14</v>
      </c>
      <c r="L1103" s="4">
        <f>Table4[[#This Row],[Net Revenue]]-Table4[[#This Row],[Total Cost]]</f>
        <v>363.96000000000004</v>
      </c>
      <c r="M1103" t="str">
        <f>_xlfn.XLOOKUP(Table4[[#This Row],[ProductID]], Products!A:A,Products!B:B, "Not Found")</f>
        <v>Everything Laptop</v>
      </c>
      <c r="N1103" t="str">
        <f>TEXT(Table4[[#This Row],[Date]], "mmm")</f>
        <v>Jun</v>
      </c>
      <c r="O1103" t="str">
        <f>TEXT(Table4[[#This Row],[Date]], "yyyy")</f>
        <v>2025</v>
      </c>
      <c r="P1103" t="str">
        <f>_xlfn.XLOOKUP(Table4[[#This Row],[ProductID]],Products!A:A,Products!C:C, "Not Found")</f>
        <v>Electronics</v>
      </c>
      <c r="Q1103" t="str">
        <f>_xlfn.XLOOKUP(Table4[[#This Row],[ProductID]],Products!A:A,Products!D:D,"Not Found")</f>
        <v>Laptop</v>
      </c>
      <c r="R1103">
        <f>_xlfn.XLOOKUP(Table4[[#This Row],[ProductID]],Products!A:A,Products!E:E,"Not Found")</f>
        <v>428.05</v>
      </c>
      <c r="S1103">
        <f>_xlfn.XLOOKUP(Table4[[#This Row],[ProductID]],Products!A:A,Products!F:F, "Not Found")</f>
        <v>246.07</v>
      </c>
      <c r="T1103" t="str">
        <f>_xlfn.XLOOKUP(Table4[[#This Row],[CustomerID]],Customers!A:A,Customers!D:D, "Not Found")</f>
        <v>M</v>
      </c>
      <c r="U1103" s="6">
        <f>_xlfn.XLOOKUP(Table4[[#This Row],[CustomerID]],Customers!A:A,Customers!E:E, "Not Found")</f>
        <v>32514</v>
      </c>
      <c r="V1103">
        <f ca="1">DATEDIF(Table4[[#This Row],[CustomerBirthday]], TODAY(), "Y")</f>
        <v>37</v>
      </c>
      <c r="W1103" t="str" cm="1">
        <f t="array" aca="1" ref="W1103" ca="1">_xlfn.IFS(Table4[[#This Row],[Age]]&lt;25, "Under 25",Table4[[#This Row],[Age]]=34, "25-34", Table4[[#This Row],[Age]]&lt;=49, "35-49", Table4[[#This Row],[Age]]&lt;=64, "50-64", Table4[[#This Row],[Age]]&gt;=65, "65+")</f>
        <v>35-49</v>
      </c>
      <c r="X1103" t="str">
        <f>_xlfn.XLOOKUP(Table4[[#This Row],[StoreID]],Stores!A:A,Stores!B:B, "Not found")</f>
        <v>MegaMart Jimenezborough</v>
      </c>
      <c r="Y1103" t="str">
        <f>_xlfn.XLOOKUP(Table4[[#This Row],[StoreID]],Stores!A:A,Stores!C:C, "Not Found")</f>
        <v>Jimenezborough</v>
      </c>
      <c r="Z1103" t="str">
        <f>_xlfn.XLOOKUP(Table4[[#This Row],[StoreID]],Stores!A:A,Stores!D:D, "Not Found")</f>
        <v>South</v>
      </c>
    </row>
    <row r="1104" spans="1:26">
      <c r="A1104" t="s">
        <v>1970</v>
      </c>
      <c r="B1104" s="1">
        <v>45815</v>
      </c>
      <c r="C1104" t="s">
        <v>476</v>
      </c>
      <c r="D1104" t="s">
        <v>759</v>
      </c>
      <c r="E1104" t="s">
        <v>831</v>
      </c>
      <c r="F1104">
        <v>4</v>
      </c>
      <c r="G1104">
        <v>0.05</v>
      </c>
      <c r="H1104" t="s">
        <v>871</v>
      </c>
      <c r="I1104" s="4">
        <f>Table4[[#This Row],[Quantity]]*Table4[[#This Row],[UnitPrice]]</f>
        <v>4319.5600000000004</v>
      </c>
      <c r="J1104" s="4">
        <f>Table4[[#This Row],[Gross Revenue]]*(1-Table4[[#This Row],[Discount]])</f>
        <v>4103.5820000000003</v>
      </c>
      <c r="K1104" s="4">
        <f>Table4[[#This Row],[Quantity]]*Table4[[#This Row],[CostPrice]]</f>
        <v>2815.32</v>
      </c>
      <c r="L1104" s="4">
        <f>Table4[[#This Row],[Net Revenue]]-Table4[[#This Row],[Total Cost]]</f>
        <v>1288.2620000000002</v>
      </c>
      <c r="M1104" t="str">
        <f>_xlfn.XLOOKUP(Table4[[#This Row],[ProductID]], Products!A:A,Products!B:B, "Not Found")</f>
        <v>Democratic Smartphone</v>
      </c>
      <c r="N1104" t="str">
        <f>TEXT(Table4[[#This Row],[Date]], "mmm")</f>
        <v>Jun</v>
      </c>
      <c r="O1104" t="str">
        <f>TEXT(Table4[[#This Row],[Date]], "yyyy")</f>
        <v>2025</v>
      </c>
      <c r="P1104" t="str">
        <f>_xlfn.XLOOKUP(Table4[[#This Row],[ProductID]],Products!A:A,Products!C:C, "Not Found")</f>
        <v>Electronics</v>
      </c>
      <c r="Q1104" t="str">
        <f>_xlfn.XLOOKUP(Table4[[#This Row],[ProductID]],Products!A:A,Products!D:D,"Not Found")</f>
        <v>Smartphone</v>
      </c>
      <c r="R1104">
        <f>_xlfn.XLOOKUP(Table4[[#This Row],[ProductID]],Products!A:A,Products!E:E,"Not Found")</f>
        <v>1079.8900000000001</v>
      </c>
      <c r="S1104">
        <f>_xlfn.XLOOKUP(Table4[[#This Row],[ProductID]],Products!A:A,Products!F:F, "Not Found")</f>
        <v>703.83</v>
      </c>
      <c r="T1104" t="str">
        <f>_xlfn.XLOOKUP(Table4[[#This Row],[CustomerID]],Customers!A:A,Customers!D:D, "Not Found")</f>
        <v>M</v>
      </c>
      <c r="U1104" s="6">
        <f>_xlfn.XLOOKUP(Table4[[#This Row],[CustomerID]],Customers!A:A,Customers!E:E, "Not Found")</f>
        <v>29985</v>
      </c>
      <c r="V1104">
        <f ca="1">DATEDIF(Table4[[#This Row],[CustomerBirthday]], TODAY(), "Y")</f>
        <v>44</v>
      </c>
      <c r="W1104" t="str" cm="1">
        <f t="array" aca="1" ref="W1104" ca="1">_xlfn.IFS(Table4[[#This Row],[Age]]&lt;25, "Under 25",Table4[[#This Row],[Age]]=34, "25-34", Table4[[#This Row],[Age]]&lt;=49, "35-49", Table4[[#This Row],[Age]]&lt;=64, "50-64", Table4[[#This Row],[Age]]&gt;=65, "65+")</f>
        <v>35-49</v>
      </c>
      <c r="X1104" t="str">
        <f>_xlfn.XLOOKUP(Table4[[#This Row],[StoreID]],Stores!A:A,Stores!B:B, "Not found")</f>
        <v>MegaMart Jimenezborough</v>
      </c>
      <c r="Y1104" t="str">
        <f>_xlfn.XLOOKUP(Table4[[#This Row],[StoreID]],Stores!A:A,Stores!C:C, "Not Found")</f>
        <v>Jimenezborough</v>
      </c>
      <c r="Z1104" t="str">
        <f>_xlfn.XLOOKUP(Table4[[#This Row],[StoreID]],Stores!A:A,Stores!D:D, "Not Found")</f>
        <v>South</v>
      </c>
    </row>
    <row r="1105" spans="1:26">
      <c r="A1105" t="s">
        <v>1971</v>
      </c>
      <c r="B1105" s="1">
        <v>45300</v>
      </c>
      <c r="C1105" t="s">
        <v>331</v>
      </c>
      <c r="D1105" t="s">
        <v>747</v>
      </c>
      <c r="E1105" t="s">
        <v>842</v>
      </c>
      <c r="F1105">
        <v>5</v>
      </c>
      <c r="G1105">
        <v>0.1</v>
      </c>
      <c r="H1105" t="s">
        <v>865</v>
      </c>
      <c r="I1105" s="4">
        <f>Table4[[#This Row],[Quantity]]*Table4[[#This Row],[UnitPrice]]</f>
        <v>5674</v>
      </c>
      <c r="J1105" s="4">
        <f>Table4[[#This Row],[Gross Revenue]]*(1-Table4[[#This Row],[Discount]])</f>
        <v>5106.6000000000004</v>
      </c>
      <c r="K1105" s="4">
        <f>Table4[[#This Row],[Quantity]]*Table4[[#This Row],[CostPrice]]</f>
        <v>3375.5</v>
      </c>
      <c r="L1105" s="4">
        <f>Table4[[#This Row],[Net Revenue]]-Table4[[#This Row],[Total Cost]]</f>
        <v>1731.1000000000004</v>
      </c>
      <c r="M1105" t="str">
        <f>_xlfn.XLOOKUP(Table4[[#This Row],[ProductID]], Products!A:A,Products!B:B, "Not Found")</f>
        <v>World Watches</v>
      </c>
      <c r="N1105" t="str">
        <f>TEXT(Table4[[#This Row],[Date]], "mmm")</f>
        <v>Jan</v>
      </c>
      <c r="O1105" t="str">
        <f>TEXT(Table4[[#This Row],[Date]], "yyyy")</f>
        <v>2024</v>
      </c>
      <c r="P1105" t="str">
        <f>_xlfn.XLOOKUP(Table4[[#This Row],[ProductID]],Products!A:A,Products!C:C, "Not Found")</f>
        <v>Fashion</v>
      </c>
      <c r="Q1105" t="str">
        <f>_xlfn.XLOOKUP(Table4[[#This Row],[ProductID]],Products!A:A,Products!D:D,"Not Found")</f>
        <v>Watches</v>
      </c>
      <c r="R1105">
        <f>_xlfn.XLOOKUP(Table4[[#This Row],[ProductID]],Products!A:A,Products!E:E,"Not Found")</f>
        <v>1134.8</v>
      </c>
      <c r="S1105">
        <f>_xlfn.XLOOKUP(Table4[[#This Row],[ProductID]],Products!A:A,Products!F:F, "Not Found")</f>
        <v>675.1</v>
      </c>
      <c r="T1105" t="str">
        <f>_xlfn.XLOOKUP(Table4[[#This Row],[CustomerID]],Customers!A:A,Customers!D:D, "Not Found")</f>
        <v>F</v>
      </c>
      <c r="U1105" s="6">
        <f>_xlfn.XLOOKUP(Table4[[#This Row],[CustomerID]],Customers!A:A,Customers!E:E, "Not Found")</f>
        <v>35714</v>
      </c>
      <c r="V1105">
        <f ca="1">DATEDIF(Table4[[#This Row],[CustomerBirthday]], TODAY(), "Y")</f>
        <v>28</v>
      </c>
      <c r="W1105" t="str" cm="1">
        <f t="array" aca="1" ref="W1105" ca="1">_xlfn.IFS(Table4[[#This Row],[Age]]&lt;25, "Under 25",Table4[[#This Row],[Age]]=34, "25-34", Table4[[#This Row],[Age]]&lt;=49, "35-49", Table4[[#This Row],[Age]]&lt;=64, "50-64", Table4[[#This Row],[Age]]&gt;=65, "65+")</f>
        <v>35-49</v>
      </c>
      <c r="X1105" t="str">
        <f>_xlfn.XLOOKUP(Table4[[#This Row],[StoreID]],Stores!A:A,Stores!B:B, "Not found")</f>
        <v>MegaMart Brianahaven</v>
      </c>
      <c r="Y1105" t="str">
        <f>_xlfn.XLOOKUP(Table4[[#This Row],[StoreID]],Stores!A:A,Stores!C:C, "Not Found")</f>
        <v>Brianahaven</v>
      </c>
      <c r="Z1105" t="str">
        <f>_xlfn.XLOOKUP(Table4[[#This Row],[StoreID]],Stores!A:A,Stores!D:D, "Not Found")</f>
        <v>North</v>
      </c>
    </row>
    <row r="1106" spans="1:26">
      <c r="A1106" t="s">
        <v>1972</v>
      </c>
      <c r="B1106" s="1">
        <v>45779</v>
      </c>
      <c r="C1106" t="s">
        <v>144</v>
      </c>
      <c r="D1106" t="s">
        <v>742</v>
      </c>
      <c r="E1106" t="s">
        <v>831</v>
      </c>
      <c r="F1106">
        <v>5</v>
      </c>
      <c r="G1106">
        <v>0.05</v>
      </c>
      <c r="H1106" t="s">
        <v>871</v>
      </c>
      <c r="I1106" s="4">
        <f>Table4[[#This Row],[Quantity]]*Table4[[#This Row],[UnitPrice]]</f>
        <v>1242.8499999999999</v>
      </c>
      <c r="J1106" s="4">
        <f>Table4[[#This Row],[Gross Revenue]]*(1-Table4[[#This Row],[Discount]])</f>
        <v>1180.7074999999998</v>
      </c>
      <c r="K1106" s="4">
        <f>Table4[[#This Row],[Quantity]]*Table4[[#This Row],[CostPrice]]</f>
        <v>953.34999999999991</v>
      </c>
      <c r="L1106" s="4">
        <f>Table4[[#This Row],[Net Revenue]]-Table4[[#This Row],[Total Cost]]</f>
        <v>227.35749999999985</v>
      </c>
      <c r="M1106" t="str">
        <f>_xlfn.XLOOKUP(Table4[[#This Row],[ProductID]], Products!A:A,Products!B:B, "Not Found")</f>
        <v>Either Headphones</v>
      </c>
      <c r="N1106" t="str">
        <f>TEXT(Table4[[#This Row],[Date]], "mmm")</f>
        <v>May</v>
      </c>
      <c r="O1106" t="str">
        <f>TEXT(Table4[[#This Row],[Date]], "yyyy")</f>
        <v>2025</v>
      </c>
      <c r="P1106" t="str">
        <f>_xlfn.XLOOKUP(Table4[[#This Row],[ProductID]],Products!A:A,Products!C:C, "Not Found")</f>
        <v>Electronics</v>
      </c>
      <c r="Q1106" t="str">
        <f>_xlfn.XLOOKUP(Table4[[#This Row],[ProductID]],Products!A:A,Products!D:D,"Not Found")</f>
        <v>Headphones</v>
      </c>
      <c r="R1106">
        <f>_xlfn.XLOOKUP(Table4[[#This Row],[ProductID]],Products!A:A,Products!E:E,"Not Found")</f>
        <v>248.57</v>
      </c>
      <c r="S1106">
        <f>_xlfn.XLOOKUP(Table4[[#This Row],[ProductID]],Products!A:A,Products!F:F, "Not Found")</f>
        <v>190.67</v>
      </c>
      <c r="T1106" t="str">
        <f>_xlfn.XLOOKUP(Table4[[#This Row],[CustomerID]],Customers!A:A,Customers!D:D, "Not Found")</f>
        <v>F</v>
      </c>
      <c r="U1106" s="6">
        <f>_xlfn.XLOOKUP(Table4[[#This Row],[CustomerID]],Customers!A:A,Customers!E:E, "Not Found")</f>
        <v>30193</v>
      </c>
      <c r="V1106">
        <f ca="1">DATEDIF(Table4[[#This Row],[CustomerBirthday]], TODAY(), "Y")</f>
        <v>43</v>
      </c>
      <c r="W1106" t="str" cm="1">
        <f t="array" aca="1" ref="W1106" ca="1">_xlfn.IFS(Table4[[#This Row],[Age]]&lt;25, "Under 25",Table4[[#This Row],[Age]]=34, "25-34", Table4[[#This Row],[Age]]&lt;=49, "35-49", Table4[[#This Row],[Age]]&lt;=64, "50-64", Table4[[#This Row],[Age]]&gt;=65, "65+")</f>
        <v>35-49</v>
      </c>
      <c r="X1106" t="str">
        <f>_xlfn.XLOOKUP(Table4[[#This Row],[StoreID]],Stores!A:A,Stores!B:B, "Not found")</f>
        <v>MegaMart Jimenezborough</v>
      </c>
      <c r="Y1106" t="str">
        <f>_xlfn.XLOOKUP(Table4[[#This Row],[StoreID]],Stores!A:A,Stores!C:C, "Not Found")</f>
        <v>Jimenezborough</v>
      </c>
      <c r="Z1106" t="str">
        <f>_xlfn.XLOOKUP(Table4[[#This Row],[StoreID]],Stores!A:A,Stores!D:D, "Not Found")</f>
        <v>South</v>
      </c>
    </row>
    <row r="1107" spans="1:26">
      <c r="A1107" t="s">
        <v>1973</v>
      </c>
      <c r="B1107" s="1">
        <v>45388</v>
      </c>
      <c r="C1107" t="s">
        <v>657</v>
      </c>
      <c r="D1107" t="s">
        <v>780</v>
      </c>
      <c r="E1107" t="s">
        <v>831</v>
      </c>
      <c r="F1107">
        <v>4</v>
      </c>
      <c r="G1107">
        <v>0.15</v>
      </c>
      <c r="H1107" t="s">
        <v>875</v>
      </c>
      <c r="I1107" s="4">
        <f>Table4[[#This Row],[Quantity]]*Table4[[#This Row],[UnitPrice]]</f>
        <v>5088.92</v>
      </c>
      <c r="J1107" s="4">
        <f>Table4[[#This Row],[Gross Revenue]]*(1-Table4[[#This Row],[Discount]])</f>
        <v>4325.5820000000003</v>
      </c>
      <c r="K1107" s="4">
        <f>Table4[[#This Row],[Quantity]]*Table4[[#This Row],[CostPrice]]</f>
        <v>3810.6</v>
      </c>
      <c r="L1107" s="4">
        <f>Table4[[#This Row],[Net Revenue]]-Table4[[#This Row],[Total Cost]]</f>
        <v>514.98200000000043</v>
      </c>
      <c r="M1107" t="str">
        <f>_xlfn.XLOOKUP(Table4[[#This Row],[ProductID]], Products!A:A,Products!B:B, "Not Found")</f>
        <v>Hospital Smartphone</v>
      </c>
      <c r="N1107" t="str">
        <f>TEXT(Table4[[#This Row],[Date]], "mmm")</f>
        <v>Apr</v>
      </c>
      <c r="O1107" t="str">
        <f>TEXT(Table4[[#This Row],[Date]], "yyyy")</f>
        <v>2024</v>
      </c>
      <c r="P1107" t="str">
        <f>_xlfn.XLOOKUP(Table4[[#This Row],[ProductID]],Products!A:A,Products!C:C, "Not Found")</f>
        <v>Electronics</v>
      </c>
      <c r="Q1107" t="str">
        <f>_xlfn.XLOOKUP(Table4[[#This Row],[ProductID]],Products!A:A,Products!D:D,"Not Found")</f>
        <v>Smartphone</v>
      </c>
      <c r="R1107">
        <f>_xlfn.XLOOKUP(Table4[[#This Row],[ProductID]],Products!A:A,Products!E:E,"Not Found")</f>
        <v>1272.23</v>
      </c>
      <c r="S1107">
        <f>_xlfn.XLOOKUP(Table4[[#This Row],[ProductID]],Products!A:A,Products!F:F, "Not Found")</f>
        <v>952.65</v>
      </c>
      <c r="T1107" t="str">
        <f>_xlfn.XLOOKUP(Table4[[#This Row],[CustomerID]],Customers!A:A,Customers!D:D, "Not Found")</f>
        <v>F</v>
      </c>
      <c r="U1107" s="6">
        <f>_xlfn.XLOOKUP(Table4[[#This Row],[CustomerID]],Customers!A:A,Customers!E:E, "Not Found")</f>
        <v>22041</v>
      </c>
      <c r="V1107">
        <f ca="1">DATEDIF(Table4[[#This Row],[CustomerBirthday]], TODAY(), "Y")</f>
        <v>66</v>
      </c>
      <c r="W1107" t="str" cm="1">
        <f t="array" aca="1" ref="W1107" ca="1">_xlfn.IFS(Table4[[#This Row],[Age]]&lt;25, "Under 25",Table4[[#This Row],[Age]]=34, "25-34", Table4[[#This Row],[Age]]&lt;=49, "35-49", Table4[[#This Row],[Age]]&lt;=64, "50-64", Table4[[#This Row],[Age]]&gt;=65, "65+")</f>
        <v>65+</v>
      </c>
      <c r="X1107" t="str">
        <f>_xlfn.XLOOKUP(Table4[[#This Row],[StoreID]],Stores!A:A,Stores!B:B, "Not found")</f>
        <v>MegaMart Jimenezborough</v>
      </c>
      <c r="Y1107" t="str">
        <f>_xlfn.XLOOKUP(Table4[[#This Row],[StoreID]],Stores!A:A,Stores!C:C, "Not Found")</f>
        <v>Jimenezborough</v>
      </c>
      <c r="Z1107" t="str">
        <f>_xlfn.XLOOKUP(Table4[[#This Row],[StoreID]],Stores!A:A,Stores!D:D, "Not Found")</f>
        <v>South</v>
      </c>
    </row>
    <row r="1108" spans="1:26">
      <c r="A1108" t="s">
        <v>1974</v>
      </c>
      <c r="B1108" s="1">
        <v>45808</v>
      </c>
      <c r="C1108" t="s">
        <v>12</v>
      </c>
      <c r="D1108" t="s">
        <v>736</v>
      </c>
      <c r="E1108" t="s">
        <v>839</v>
      </c>
      <c r="F1108">
        <v>1</v>
      </c>
      <c r="G1108">
        <v>0</v>
      </c>
      <c r="H1108" t="s">
        <v>865</v>
      </c>
      <c r="I1108" s="4">
        <f>Table4[[#This Row],[Quantity]]*Table4[[#This Row],[UnitPrice]]</f>
        <v>123.19</v>
      </c>
      <c r="J1108" s="4">
        <f>Table4[[#This Row],[Gross Revenue]]*(1-Table4[[#This Row],[Discount]])</f>
        <v>123.19</v>
      </c>
      <c r="K1108" s="4">
        <f>Table4[[#This Row],[Quantity]]*Table4[[#This Row],[CostPrice]]</f>
        <v>80.36</v>
      </c>
      <c r="L1108" s="4">
        <f>Table4[[#This Row],[Net Revenue]]-Table4[[#This Row],[Total Cost]]</f>
        <v>42.83</v>
      </c>
      <c r="M1108" t="str">
        <f>_xlfn.XLOOKUP(Table4[[#This Row],[ProductID]], Products!A:A,Products!B:B, "Not Found")</f>
        <v>Us Snacks</v>
      </c>
      <c r="N1108" t="str">
        <f>TEXT(Table4[[#This Row],[Date]], "mmm")</f>
        <v>May</v>
      </c>
      <c r="O1108" t="str">
        <f>TEXT(Table4[[#This Row],[Date]], "yyyy")</f>
        <v>2025</v>
      </c>
      <c r="P1108" t="str">
        <f>_xlfn.XLOOKUP(Table4[[#This Row],[ProductID]],Products!A:A,Products!C:C, "Not Found")</f>
        <v>Groceries</v>
      </c>
      <c r="Q1108" t="str">
        <f>_xlfn.XLOOKUP(Table4[[#This Row],[ProductID]],Products!A:A,Products!D:D,"Not Found")</f>
        <v>Snacks</v>
      </c>
      <c r="R1108">
        <f>_xlfn.XLOOKUP(Table4[[#This Row],[ProductID]],Products!A:A,Products!E:E,"Not Found")</f>
        <v>123.19</v>
      </c>
      <c r="S1108">
        <f>_xlfn.XLOOKUP(Table4[[#This Row],[ProductID]],Products!A:A,Products!F:F, "Not Found")</f>
        <v>80.36</v>
      </c>
      <c r="T1108" t="str">
        <f>_xlfn.XLOOKUP(Table4[[#This Row],[CustomerID]],Customers!A:A,Customers!D:D, "Not Found")</f>
        <v>M</v>
      </c>
      <c r="U1108" s="6">
        <f>_xlfn.XLOOKUP(Table4[[#This Row],[CustomerID]],Customers!A:A,Customers!E:E, "Not Found")</f>
        <v>21780</v>
      </c>
      <c r="V1108">
        <f ca="1">DATEDIF(Table4[[#This Row],[CustomerBirthday]], TODAY(), "Y")</f>
        <v>66</v>
      </c>
      <c r="W1108" t="str" cm="1">
        <f t="array" aca="1" ref="W1108" ca="1">_xlfn.IFS(Table4[[#This Row],[Age]]&lt;25, "Under 25",Table4[[#This Row],[Age]]=34, "25-34", Table4[[#This Row],[Age]]&lt;=49, "35-49", Table4[[#This Row],[Age]]&lt;=64, "50-64", Table4[[#This Row],[Age]]&gt;=65, "65+")</f>
        <v>65+</v>
      </c>
      <c r="X1108" t="str">
        <f>_xlfn.XLOOKUP(Table4[[#This Row],[StoreID]],Stores!A:A,Stores!B:B, "Not found")</f>
        <v>MegaMart New Michele</v>
      </c>
      <c r="Y1108" t="str">
        <f>_xlfn.XLOOKUP(Table4[[#This Row],[StoreID]],Stores!A:A,Stores!C:C, "Not Found")</f>
        <v>New Michele</v>
      </c>
      <c r="Z1108" t="str">
        <f>_xlfn.XLOOKUP(Table4[[#This Row],[StoreID]],Stores!A:A,Stores!D:D, "Not Found")</f>
        <v>West</v>
      </c>
    </row>
    <row r="1109" spans="1:26">
      <c r="A1109" t="s">
        <v>1975</v>
      </c>
      <c r="B1109" s="1">
        <v>45888</v>
      </c>
      <c r="C1109" t="s">
        <v>445</v>
      </c>
      <c r="D1109" t="s">
        <v>755</v>
      </c>
      <c r="E1109" t="s">
        <v>831</v>
      </c>
      <c r="F1109">
        <v>1</v>
      </c>
      <c r="G1109">
        <v>0.1</v>
      </c>
      <c r="H1109" t="s">
        <v>875</v>
      </c>
      <c r="I1109" s="4">
        <f>Table4[[#This Row],[Quantity]]*Table4[[#This Row],[UnitPrice]]</f>
        <v>1858.75</v>
      </c>
      <c r="J1109" s="4">
        <f>Table4[[#This Row],[Gross Revenue]]*(1-Table4[[#This Row],[Discount]])</f>
        <v>1672.875</v>
      </c>
      <c r="K1109" s="4">
        <f>Table4[[#This Row],[Quantity]]*Table4[[#This Row],[CostPrice]]</f>
        <v>1451.16</v>
      </c>
      <c r="L1109" s="4">
        <f>Table4[[#This Row],[Net Revenue]]-Table4[[#This Row],[Total Cost]]</f>
        <v>221.71499999999992</v>
      </c>
      <c r="M1109" t="str">
        <f>_xlfn.XLOOKUP(Table4[[#This Row],[ProductID]], Products!A:A,Products!B:B, "Not Found")</f>
        <v>House Accessories</v>
      </c>
      <c r="N1109" t="str">
        <f>TEXT(Table4[[#This Row],[Date]], "mmm")</f>
        <v>Aug</v>
      </c>
      <c r="O1109" t="str">
        <f>TEXT(Table4[[#This Row],[Date]], "yyyy")</f>
        <v>2025</v>
      </c>
      <c r="P1109" t="str">
        <f>_xlfn.XLOOKUP(Table4[[#This Row],[ProductID]],Products!A:A,Products!C:C, "Not Found")</f>
        <v>Fashion</v>
      </c>
      <c r="Q1109" t="str">
        <f>_xlfn.XLOOKUP(Table4[[#This Row],[ProductID]],Products!A:A,Products!D:D,"Not Found")</f>
        <v>Accessories</v>
      </c>
      <c r="R1109">
        <f>_xlfn.XLOOKUP(Table4[[#This Row],[ProductID]],Products!A:A,Products!E:E,"Not Found")</f>
        <v>1858.75</v>
      </c>
      <c r="S1109">
        <f>_xlfn.XLOOKUP(Table4[[#This Row],[ProductID]],Products!A:A,Products!F:F, "Not Found")</f>
        <v>1451.16</v>
      </c>
      <c r="T1109" t="str">
        <f>_xlfn.XLOOKUP(Table4[[#This Row],[CustomerID]],Customers!A:A,Customers!D:D, "Not Found")</f>
        <v>F</v>
      </c>
      <c r="U1109" s="6">
        <f>_xlfn.XLOOKUP(Table4[[#This Row],[CustomerID]],Customers!A:A,Customers!E:E, "Not Found")</f>
        <v>23386</v>
      </c>
      <c r="V1109">
        <f ca="1">DATEDIF(Table4[[#This Row],[CustomerBirthday]], TODAY(), "Y")</f>
        <v>62</v>
      </c>
      <c r="W1109" t="str" cm="1">
        <f t="array" aca="1" ref="W1109" ca="1">_xlfn.IFS(Table4[[#This Row],[Age]]&lt;25, "Under 25",Table4[[#This Row],[Age]]=34, "25-34", Table4[[#This Row],[Age]]&lt;=49, "35-49", Table4[[#This Row],[Age]]&lt;=64, "50-64", Table4[[#This Row],[Age]]&gt;=65, "65+")</f>
        <v>50-64</v>
      </c>
      <c r="X1109" t="str">
        <f>_xlfn.XLOOKUP(Table4[[#This Row],[StoreID]],Stores!A:A,Stores!B:B, "Not found")</f>
        <v>MegaMart Jimenezborough</v>
      </c>
      <c r="Y1109" t="str">
        <f>_xlfn.XLOOKUP(Table4[[#This Row],[StoreID]],Stores!A:A,Stores!C:C, "Not Found")</f>
        <v>Jimenezborough</v>
      </c>
      <c r="Z1109" t="str">
        <f>_xlfn.XLOOKUP(Table4[[#This Row],[StoreID]],Stores!A:A,Stores!D:D, "Not Found")</f>
        <v>South</v>
      </c>
    </row>
    <row r="1110" spans="1:26">
      <c r="A1110" t="s">
        <v>1976</v>
      </c>
      <c r="B1110" s="1">
        <v>45785</v>
      </c>
      <c r="C1110" t="s">
        <v>536</v>
      </c>
      <c r="D1110" t="s">
        <v>722</v>
      </c>
      <c r="E1110" t="s">
        <v>839</v>
      </c>
      <c r="F1110">
        <v>2</v>
      </c>
      <c r="G1110">
        <v>0.1</v>
      </c>
      <c r="H1110" t="s">
        <v>871</v>
      </c>
      <c r="I1110" s="4">
        <f>Table4[[#This Row],[Quantity]]*Table4[[#This Row],[UnitPrice]]</f>
        <v>3707.54</v>
      </c>
      <c r="J1110" s="4">
        <f>Table4[[#This Row],[Gross Revenue]]*(1-Table4[[#This Row],[Discount]])</f>
        <v>3336.7860000000001</v>
      </c>
      <c r="K1110" s="4">
        <f>Table4[[#This Row],[Quantity]]*Table4[[#This Row],[CostPrice]]</f>
        <v>2727.04</v>
      </c>
      <c r="L1110" s="4">
        <f>Table4[[#This Row],[Net Revenue]]-Table4[[#This Row],[Total Cost]]</f>
        <v>609.74600000000009</v>
      </c>
      <c r="M1110" t="str">
        <f>_xlfn.XLOOKUP(Table4[[#This Row],[ProductID]], Products!A:A,Products!B:B, "Not Found")</f>
        <v>Four Accessories</v>
      </c>
      <c r="N1110" t="str">
        <f>TEXT(Table4[[#This Row],[Date]], "mmm")</f>
        <v>May</v>
      </c>
      <c r="O1110" t="str">
        <f>TEXT(Table4[[#This Row],[Date]], "yyyy")</f>
        <v>2025</v>
      </c>
      <c r="P1110" t="str">
        <f>_xlfn.XLOOKUP(Table4[[#This Row],[ProductID]],Products!A:A,Products!C:C, "Not Found")</f>
        <v>Fashion</v>
      </c>
      <c r="Q1110" t="str">
        <f>_xlfn.XLOOKUP(Table4[[#This Row],[ProductID]],Products!A:A,Products!D:D,"Not Found")</f>
        <v>Accessories</v>
      </c>
      <c r="R1110">
        <f>_xlfn.XLOOKUP(Table4[[#This Row],[ProductID]],Products!A:A,Products!E:E,"Not Found")</f>
        <v>1853.77</v>
      </c>
      <c r="S1110">
        <f>_xlfn.XLOOKUP(Table4[[#This Row],[ProductID]],Products!A:A,Products!F:F, "Not Found")</f>
        <v>1363.52</v>
      </c>
      <c r="T1110" t="str">
        <f>_xlfn.XLOOKUP(Table4[[#This Row],[CustomerID]],Customers!A:A,Customers!D:D, "Not Found")</f>
        <v>F</v>
      </c>
      <c r="U1110" s="6">
        <f>_xlfn.XLOOKUP(Table4[[#This Row],[CustomerID]],Customers!A:A,Customers!E:E, "Not Found")</f>
        <v>38541</v>
      </c>
      <c r="V1110">
        <f ca="1">DATEDIF(Table4[[#This Row],[CustomerBirthday]], TODAY(), "Y")</f>
        <v>21</v>
      </c>
      <c r="W1110" t="str" cm="1">
        <f t="array" aca="1" ref="W1110" ca="1">_xlfn.IFS(Table4[[#This Row],[Age]]&lt;25, "Under 25",Table4[[#This Row],[Age]]=34, "25-34", Table4[[#This Row],[Age]]&lt;=49, "35-49", Table4[[#This Row],[Age]]&lt;=64, "50-64", Table4[[#This Row],[Age]]&gt;=65, "65+")</f>
        <v>Under 25</v>
      </c>
      <c r="X1110" t="str">
        <f>_xlfn.XLOOKUP(Table4[[#This Row],[StoreID]],Stores!A:A,Stores!B:B, "Not found")</f>
        <v>MegaMart New Michele</v>
      </c>
      <c r="Y1110" t="str">
        <f>_xlfn.XLOOKUP(Table4[[#This Row],[StoreID]],Stores!A:A,Stores!C:C, "Not Found")</f>
        <v>New Michele</v>
      </c>
      <c r="Z1110" t="str">
        <f>_xlfn.XLOOKUP(Table4[[#This Row],[StoreID]],Stores!A:A,Stores!D:D, "Not Found")</f>
        <v>West</v>
      </c>
    </row>
    <row r="1111" spans="1:26">
      <c r="A1111" t="s">
        <v>1977</v>
      </c>
      <c r="B1111" s="1">
        <v>45330</v>
      </c>
      <c r="C1111" t="s">
        <v>195</v>
      </c>
      <c r="D1111" t="s">
        <v>728</v>
      </c>
      <c r="E1111" t="s">
        <v>839</v>
      </c>
      <c r="F1111">
        <v>3</v>
      </c>
      <c r="G1111">
        <v>0.1</v>
      </c>
      <c r="H1111" t="s">
        <v>868</v>
      </c>
      <c r="I1111" s="4">
        <f>Table4[[#This Row],[Quantity]]*Table4[[#This Row],[UnitPrice]]</f>
        <v>954.15000000000009</v>
      </c>
      <c r="J1111" s="4">
        <f>Table4[[#This Row],[Gross Revenue]]*(1-Table4[[#This Row],[Discount]])</f>
        <v>858.73500000000013</v>
      </c>
      <c r="K1111" s="4">
        <f>Table4[[#This Row],[Quantity]]*Table4[[#This Row],[CostPrice]]</f>
        <v>562.02</v>
      </c>
      <c r="L1111" s="4">
        <f>Table4[[#This Row],[Net Revenue]]-Table4[[#This Row],[Total Cost]]</f>
        <v>296.71500000000015</v>
      </c>
      <c r="M1111" t="str">
        <f>_xlfn.XLOOKUP(Table4[[#This Row],[ProductID]], Products!A:A,Products!B:B, "Not Found")</f>
        <v>Company Fruits</v>
      </c>
      <c r="N1111" t="str">
        <f>TEXT(Table4[[#This Row],[Date]], "mmm")</f>
        <v>Feb</v>
      </c>
      <c r="O1111" t="str">
        <f>TEXT(Table4[[#This Row],[Date]], "yyyy")</f>
        <v>2024</v>
      </c>
      <c r="P1111" t="str">
        <f>_xlfn.XLOOKUP(Table4[[#This Row],[ProductID]],Products!A:A,Products!C:C, "Not Found")</f>
        <v>Groceries</v>
      </c>
      <c r="Q1111" t="str">
        <f>_xlfn.XLOOKUP(Table4[[#This Row],[ProductID]],Products!A:A,Products!D:D,"Not Found")</f>
        <v>Fruits</v>
      </c>
      <c r="R1111">
        <f>_xlfn.XLOOKUP(Table4[[#This Row],[ProductID]],Products!A:A,Products!E:E,"Not Found")</f>
        <v>318.05</v>
      </c>
      <c r="S1111">
        <f>_xlfn.XLOOKUP(Table4[[#This Row],[ProductID]],Products!A:A,Products!F:F, "Not Found")</f>
        <v>187.34</v>
      </c>
      <c r="T1111" t="str">
        <f>_xlfn.XLOOKUP(Table4[[#This Row],[CustomerID]],Customers!A:A,Customers!D:D, "Not Found")</f>
        <v>M</v>
      </c>
      <c r="U1111" s="6">
        <f>_xlfn.XLOOKUP(Table4[[#This Row],[CustomerID]],Customers!A:A,Customers!E:E, "Not Found")</f>
        <v>25009</v>
      </c>
      <c r="V1111">
        <f ca="1">DATEDIF(Table4[[#This Row],[CustomerBirthday]], TODAY(), "Y")</f>
        <v>58</v>
      </c>
      <c r="W1111" t="str" cm="1">
        <f t="array" aca="1" ref="W1111" ca="1">_xlfn.IFS(Table4[[#This Row],[Age]]&lt;25, "Under 25",Table4[[#This Row],[Age]]=34, "25-34", Table4[[#This Row],[Age]]&lt;=49, "35-49", Table4[[#This Row],[Age]]&lt;=64, "50-64", Table4[[#This Row],[Age]]&gt;=65, "65+")</f>
        <v>50-64</v>
      </c>
      <c r="X1111" t="str">
        <f>_xlfn.XLOOKUP(Table4[[#This Row],[StoreID]],Stores!A:A,Stores!B:B, "Not found")</f>
        <v>MegaMart New Michele</v>
      </c>
      <c r="Y1111" t="str">
        <f>_xlfn.XLOOKUP(Table4[[#This Row],[StoreID]],Stores!A:A,Stores!C:C, "Not Found")</f>
        <v>New Michele</v>
      </c>
      <c r="Z1111" t="str">
        <f>_xlfn.XLOOKUP(Table4[[#This Row],[StoreID]],Stores!A:A,Stores!D:D, "Not Found")</f>
        <v>West</v>
      </c>
    </row>
    <row r="1112" spans="1:26">
      <c r="A1112" t="s">
        <v>1978</v>
      </c>
      <c r="B1112" s="1">
        <v>45533</v>
      </c>
      <c r="C1112" t="s">
        <v>612</v>
      </c>
      <c r="D1112" t="s">
        <v>766</v>
      </c>
      <c r="E1112" t="s">
        <v>831</v>
      </c>
      <c r="F1112">
        <v>3</v>
      </c>
      <c r="G1112">
        <v>0.05</v>
      </c>
      <c r="H1112" t="s">
        <v>871</v>
      </c>
      <c r="I1112" s="4">
        <f>Table4[[#This Row],[Quantity]]*Table4[[#This Row],[UnitPrice]]</f>
        <v>3681.7200000000003</v>
      </c>
      <c r="J1112" s="4">
        <f>Table4[[#This Row],[Gross Revenue]]*(1-Table4[[#This Row],[Discount]])</f>
        <v>3497.634</v>
      </c>
      <c r="K1112" s="4">
        <f>Table4[[#This Row],[Quantity]]*Table4[[#This Row],[CostPrice]]</f>
        <v>2931.27</v>
      </c>
      <c r="L1112" s="4">
        <f>Table4[[#This Row],[Net Revenue]]-Table4[[#This Row],[Total Cost]]</f>
        <v>566.36400000000003</v>
      </c>
      <c r="M1112" t="str">
        <f>_xlfn.XLOOKUP(Table4[[#This Row],[ProductID]], Products!A:A,Products!B:B, "Not Found")</f>
        <v>Firm Dairy</v>
      </c>
      <c r="N1112" t="str">
        <f>TEXT(Table4[[#This Row],[Date]], "mmm")</f>
        <v>Aug</v>
      </c>
      <c r="O1112" t="str">
        <f>TEXT(Table4[[#This Row],[Date]], "yyyy")</f>
        <v>2024</v>
      </c>
      <c r="P1112" t="str">
        <f>_xlfn.XLOOKUP(Table4[[#This Row],[ProductID]],Products!A:A,Products!C:C, "Not Found")</f>
        <v>Groceries</v>
      </c>
      <c r="Q1112" t="str">
        <f>_xlfn.XLOOKUP(Table4[[#This Row],[ProductID]],Products!A:A,Products!D:D,"Not Found")</f>
        <v>Dairy</v>
      </c>
      <c r="R1112">
        <f>_xlfn.XLOOKUP(Table4[[#This Row],[ProductID]],Products!A:A,Products!E:E,"Not Found")</f>
        <v>1227.24</v>
      </c>
      <c r="S1112">
        <f>_xlfn.XLOOKUP(Table4[[#This Row],[ProductID]],Products!A:A,Products!F:F, "Not Found")</f>
        <v>977.09</v>
      </c>
      <c r="T1112" t="str">
        <f>_xlfn.XLOOKUP(Table4[[#This Row],[CustomerID]],Customers!A:A,Customers!D:D, "Not Found")</f>
        <v>F</v>
      </c>
      <c r="U1112" s="6">
        <f>_xlfn.XLOOKUP(Table4[[#This Row],[CustomerID]],Customers!A:A,Customers!E:E, "Not Found")</f>
        <v>28198</v>
      </c>
      <c r="V1112">
        <f ca="1">DATEDIF(Table4[[#This Row],[CustomerBirthday]], TODAY(), "Y")</f>
        <v>49</v>
      </c>
      <c r="W1112" t="str" cm="1">
        <f t="array" aca="1" ref="W1112" ca="1">_xlfn.IFS(Table4[[#This Row],[Age]]&lt;25, "Under 25",Table4[[#This Row],[Age]]=34, "25-34", Table4[[#This Row],[Age]]&lt;=49, "35-49", Table4[[#This Row],[Age]]&lt;=64, "50-64", Table4[[#This Row],[Age]]&gt;=65, "65+")</f>
        <v>35-49</v>
      </c>
      <c r="X1112" t="str">
        <f>_xlfn.XLOOKUP(Table4[[#This Row],[StoreID]],Stores!A:A,Stores!B:B, "Not found")</f>
        <v>MegaMart Jimenezborough</v>
      </c>
      <c r="Y1112" t="str">
        <f>_xlfn.XLOOKUP(Table4[[#This Row],[StoreID]],Stores!A:A,Stores!C:C, "Not Found")</f>
        <v>Jimenezborough</v>
      </c>
      <c r="Z1112" t="str">
        <f>_xlfn.XLOOKUP(Table4[[#This Row],[StoreID]],Stores!A:A,Stores!D:D, "Not Found")</f>
        <v>South</v>
      </c>
    </row>
    <row r="1113" spans="1:26">
      <c r="A1113" t="s">
        <v>1979</v>
      </c>
      <c r="B1113" s="1">
        <v>45670</v>
      </c>
      <c r="C1113" t="s">
        <v>270</v>
      </c>
      <c r="D1113" t="s">
        <v>816</v>
      </c>
      <c r="E1113" t="s">
        <v>831</v>
      </c>
      <c r="F1113">
        <v>1</v>
      </c>
      <c r="G1113">
        <v>0</v>
      </c>
      <c r="H1113" t="s">
        <v>871</v>
      </c>
      <c r="I1113" s="4">
        <f>Table4[[#This Row],[Quantity]]*Table4[[#This Row],[UnitPrice]]</f>
        <v>1879.08</v>
      </c>
      <c r="J1113" s="4">
        <f>Table4[[#This Row],[Gross Revenue]]*(1-Table4[[#This Row],[Discount]])</f>
        <v>1879.08</v>
      </c>
      <c r="K1113" s="4">
        <f>Table4[[#This Row],[Quantity]]*Table4[[#This Row],[CostPrice]]</f>
        <v>1004.56</v>
      </c>
      <c r="L1113" s="4">
        <f>Table4[[#This Row],[Net Revenue]]-Table4[[#This Row],[Total Cost]]</f>
        <v>874.52</v>
      </c>
      <c r="M1113" t="str">
        <f>_xlfn.XLOOKUP(Table4[[#This Row],[ProductID]], Products!A:A,Products!B:B, "Not Found")</f>
        <v>Set Dairy</v>
      </c>
      <c r="N1113" t="str">
        <f>TEXT(Table4[[#This Row],[Date]], "mmm")</f>
        <v>Jan</v>
      </c>
      <c r="O1113" t="str">
        <f>TEXT(Table4[[#This Row],[Date]], "yyyy")</f>
        <v>2025</v>
      </c>
      <c r="P1113" t="str">
        <f>_xlfn.XLOOKUP(Table4[[#This Row],[ProductID]],Products!A:A,Products!C:C, "Not Found")</f>
        <v>Groceries</v>
      </c>
      <c r="Q1113" t="str">
        <f>_xlfn.XLOOKUP(Table4[[#This Row],[ProductID]],Products!A:A,Products!D:D,"Not Found")</f>
        <v>Dairy</v>
      </c>
      <c r="R1113">
        <f>_xlfn.XLOOKUP(Table4[[#This Row],[ProductID]],Products!A:A,Products!E:E,"Not Found")</f>
        <v>1879.08</v>
      </c>
      <c r="S1113">
        <f>_xlfn.XLOOKUP(Table4[[#This Row],[ProductID]],Products!A:A,Products!F:F, "Not Found")</f>
        <v>1004.56</v>
      </c>
      <c r="T1113" t="str">
        <f>_xlfn.XLOOKUP(Table4[[#This Row],[CustomerID]],Customers!A:A,Customers!D:D, "Not Found")</f>
        <v>M</v>
      </c>
      <c r="U1113" s="6">
        <f>_xlfn.XLOOKUP(Table4[[#This Row],[CustomerID]],Customers!A:A,Customers!E:E, "Not Found")</f>
        <v>22815</v>
      </c>
      <c r="V1113">
        <f ca="1">DATEDIF(Table4[[#This Row],[CustomerBirthday]], TODAY(), "Y")</f>
        <v>64</v>
      </c>
      <c r="W1113" t="str" cm="1">
        <f t="array" aca="1" ref="W1113" ca="1">_xlfn.IFS(Table4[[#This Row],[Age]]&lt;25, "Under 25",Table4[[#This Row],[Age]]=34, "25-34", Table4[[#This Row],[Age]]&lt;=49, "35-49", Table4[[#This Row],[Age]]&lt;=64, "50-64", Table4[[#This Row],[Age]]&gt;=65, "65+")</f>
        <v>50-64</v>
      </c>
      <c r="X1113" t="str">
        <f>_xlfn.XLOOKUP(Table4[[#This Row],[StoreID]],Stores!A:A,Stores!B:B, "Not found")</f>
        <v>MegaMart Jimenezborough</v>
      </c>
      <c r="Y1113" t="str">
        <f>_xlfn.XLOOKUP(Table4[[#This Row],[StoreID]],Stores!A:A,Stores!C:C, "Not Found")</f>
        <v>Jimenezborough</v>
      </c>
      <c r="Z1113" t="str">
        <f>_xlfn.XLOOKUP(Table4[[#This Row],[StoreID]],Stores!A:A,Stores!D:D, "Not Found")</f>
        <v>South</v>
      </c>
    </row>
    <row r="1114" spans="1:26">
      <c r="A1114" t="s">
        <v>1980</v>
      </c>
      <c r="B1114" s="1">
        <v>45255</v>
      </c>
      <c r="C1114" t="s">
        <v>505</v>
      </c>
      <c r="D1114" t="s">
        <v>776</v>
      </c>
      <c r="E1114" t="s">
        <v>839</v>
      </c>
      <c r="F1114">
        <v>5</v>
      </c>
      <c r="G1114">
        <v>0.1</v>
      </c>
      <c r="H1114" t="s">
        <v>865</v>
      </c>
      <c r="I1114" s="4">
        <f>Table4[[#This Row],[Quantity]]*Table4[[#This Row],[UnitPrice]]</f>
        <v>2145.75</v>
      </c>
      <c r="J1114" s="4">
        <f>Table4[[#This Row],[Gross Revenue]]*(1-Table4[[#This Row],[Discount]])</f>
        <v>1931.175</v>
      </c>
      <c r="K1114" s="4">
        <f>Table4[[#This Row],[Quantity]]*Table4[[#This Row],[CostPrice]]</f>
        <v>1293.6000000000001</v>
      </c>
      <c r="L1114" s="4">
        <f>Table4[[#This Row],[Net Revenue]]-Table4[[#This Row],[Total Cost]]</f>
        <v>637.57499999999982</v>
      </c>
      <c r="M1114" t="str">
        <f>_xlfn.XLOOKUP(Table4[[#This Row],[ProductID]], Products!A:A,Products!B:B, "Not Found")</f>
        <v>Little Watches</v>
      </c>
      <c r="N1114" t="str">
        <f>TEXT(Table4[[#This Row],[Date]], "mmm")</f>
        <v>Nov</v>
      </c>
      <c r="O1114" t="str">
        <f>TEXT(Table4[[#This Row],[Date]], "yyyy")</f>
        <v>2023</v>
      </c>
      <c r="P1114" t="str">
        <f>_xlfn.XLOOKUP(Table4[[#This Row],[ProductID]],Products!A:A,Products!C:C, "Not Found")</f>
        <v>Fashion</v>
      </c>
      <c r="Q1114" t="str">
        <f>_xlfn.XLOOKUP(Table4[[#This Row],[ProductID]],Products!A:A,Products!D:D,"Not Found")</f>
        <v>Watches</v>
      </c>
      <c r="R1114">
        <f>_xlfn.XLOOKUP(Table4[[#This Row],[ProductID]],Products!A:A,Products!E:E,"Not Found")</f>
        <v>429.15</v>
      </c>
      <c r="S1114">
        <f>_xlfn.XLOOKUP(Table4[[#This Row],[ProductID]],Products!A:A,Products!F:F, "Not Found")</f>
        <v>258.72000000000003</v>
      </c>
      <c r="T1114" t="str">
        <f>_xlfn.XLOOKUP(Table4[[#This Row],[CustomerID]],Customers!A:A,Customers!D:D, "Not Found")</f>
        <v>M</v>
      </c>
      <c r="U1114" s="6">
        <f>_xlfn.XLOOKUP(Table4[[#This Row],[CustomerID]],Customers!A:A,Customers!E:E, "Not Found")</f>
        <v>21996</v>
      </c>
      <c r="V1114">
        <f ca="1">DATEDIF(Table4[[#This Row],[CustomerBirthday]], TODAY(), "Y")</f>
        <v>66</v>
      </c>
      <c r="W1114" t="str" cm="1">
        <f t="array" aca="1" ref="W1114" ca="1">_xlfn.IFS(Table4[[#This Row],[Age]]&lt;25, "Under 25",Table4[[#This Row],[Age]]=34, "25-34", Table4[[#This Row],[Age]]&lt;=49, "35-49", Table4[[#This Row],[Age]]&lt;=64, "50-64", Table4[[#This Row],[Age]]&gt;=65, "65+")</f>
        <v>65+</v>
      </c>
      <c r="X1114" t="str">
        <f>_xlfn.XLOOKUP(Table4[[#This Row],[StoreID]],Stores!A:A,Stores!B:B, "Not found")</f>
        <v>MegaMart New Michele</v>
      </c>
      <c r="Y1114" t="str">
        <f>_xlfn.XLOOKUP(Table4[[#This Row],[StoreID]],Stores!A:A,Stores!C:C, "Not Found")</f>
        <v>New Michele</v>
      </c>
      <c r="Z1114" t="str">
        <f>_xlfn.XLOOKUP(Table4[[#This Row],[StoreID]],Stores!A:A,Stores!D:D, "Not Found")</f>
        <v>West</v>
      </c>
    </row>
    <row r="1115" spans="1:26">
      <c r="A1115" t="s">
        <v>1981</v>
      </c>
      <c r="B1115" s="1">
        <v>45788</v>
      </c>
      <c r="C1115" t="s">
        <v>144</v>
      </c>
      <c r="D1115" t="s">
        <v>784</v>
      </c>
      <c r="E1115" t="s">
        <v>839</v>
      </c>
      <c r="F1115">
        <v>5</v>
      </c>
      <c r="G1115">
        <v>0.05</v>
      </c>
      <c r="H1115" t="s">
        <v>871</v>
      </c>
      <c r="I1115" s="4">
        <f>Table4[[#This Row],[Quantity]]*Table4[[#This Row],[UnitPrice]]</f>
        <v>7425.25</v>
      </c>
      <c r="J1115" s="4">
        <f>Table4[[#This Row],[Gross Revenue]]*(1-Table4[[#This Row],[Discount]])</f>
        <v>7053.9874999999993</v>
      </c>
      <c r="K1115" s="4">
        <f>Table4[[#This Row],[Quantity]]*Table4[[#This Row],[CostPrice]]</f>
        <v>4941.5499999999993</v>
      </c>
      <c r="L1115" s="4">
        <f>Table4[[#This Row],[Net Revenue]]-Table4[[#This Row],[Total Cost]]</f>
        <v>2112.4375</v>
      </c>
      <c r="M1115" t="str">
        <f>_xlfn.XLOOKUP(Table4[[#This Row],[ProductID]], Products!A:A,Products!B:B, "Not Found")</f>
        <v>Road Clothing</v>
      </c>
      <c r="N1115" t="str">
        <f>TEXT(Table4[[#This Row],[Date]], "mmm")</f>
        <v>May</v>
      </c>
      <c r="O1115" t="str">
        <f>TEXT(Table4[[#This Row],[Date]], "yyyy")</f>
        <v>2025</v>
      </c>
      <c r="P1115" t="str">
        <f>_xlfn.XLOOKUP(Table4[[#This Row],[ProductID]],Products!A:A,Products!C:C, "Not Found")</f>
        <v>Fashion</v>
      </c>
      <c r="Q1115" t="str">
        <f>_xlfn.XLOOKUP(Table4[[#This Row],[ProductID]],Products!A:A,Products!D:D,"Not Found")</f>
        <v>Clothing</v>
      </c>
      <c r="R1115">
        <f>_xlfn.XLOOKUP(Table4[[#This Row],[ProductID]],Products!A:A,Products!E:E,"Not Found")</f>
        <v>1485.05</v>
      </c>
      <c r="S1115">
        <f>_xlfn.XLOOKUP(Table4[[#This Row],[ProductID]],Products!A:A,Products!F:F, "Not Found")</f>
        <v>988.31</v>
      </c>
      <c r="T1115" t="str">
        <f>_xlfn.XLOOKUP(Table4[[#This Row],[CustomerID]],Customers!A:A,Customers!D:D, "Not Found")</f>
        <v>F</v>
      </c>
      <c r="U1115" s="6">
        <f>_xlfn.XLOOKUP(Table4[[#This Row],[CustomerID]],Customers!A:A,Customers!E:E, "Not Found")</f>
        <v>30193</v>
      </c>
      <c r="V1115">
        <f ca="1">DATEDIF(Table4[[#This Row],[CustomerBirthday]], TODAY(), "Y")</f>
        <v>43</v>
      </c>
      <c r="W1115" t="str" cm="1">
        <f t="array" aca="1" ref="W1115" ca="1">_xlfn.IFS(Table4[[#This Row],[Age]]&lt;25, "Under 25",Table4[[#This Row],[Age]]=34, "25-34", Table4[[#This Row],[Age]]&lt;=49, "35-49", Table4[[#This Row],[Age]]&lt;=64, "50-64", Table4[[#This Row],[Age]]&gt;=65, "65+")</f>
        <v>35-49</v>
      </c>
      <c r="X1115" t="str">
        <f>_xlfn.XLOOKUP(Table4[[#This Row],[StoreID]],Stores!A:A,Stores!B:B, "Not found")</f>
        <v>MegaMart New Michele</v>
      </c>
      <c r="Y1115" t="str">
        <f>_xlfn.XLOOKUP(Table4[[#This Row],[StoreID]],Stores!A:A,Stores!C:C, "Not Found")</f>
        <v>New Michele</v>
      </c>
      <c r="Z1115" t="str">
        <f>_xlfn.XLOOKUP(Table4[[#This Row],[StoreID]],Stores!A:A,Stores!D:D, "Not Found")</f>
        <v>West</v>
      </c>
    </row>
    <row r="1116" spans="1:26">
      <c r="A1116" t="s">
        <v>1982</v>
      </c>
      <c r="B1116" s="1">
        <v>45288</v>
      </c>
      <c r="C1116" t="s">
        <v>77</v>
      </c>
      <c r="D1116" t="s">
        <v>810</v>
      </c>
      <c r="E1116" t="s">
        <v>839</v>
      </c>
      <c r="F1116">
        <v>5</v>
      </c>
      <c r="G1116">
        <v>0.1</v>
      </c>
      <c r="H1116" t="s">
        <v>868</v>
      </c>
      <c r="I1116" s="4">
        <f>Table4[[#This Row],[Quantity]]*Table4[[#This Row],[UnitPrice]]</f>
        <v>2268.1</v>
      </c>
      <c r="J1116" s="4">
        <f>Table4[[#This Row],[Gross Revenue]]*(1-Table4[[#This Row],[Discount]])</f>
        <v>2041.29</v>
      </c>
      <c r="K1116" s="4">
        <f>Table4[[#This Row],[Quantity]]*Table4[[#This Row],[CostPrice]]</f>
        <v>1583.15</v>
      </c>
      <c r="L1116" s="4">
        <f>Table4[[#This Row],[Net Revenue]]-Table4[[#This Row],[Total Cost]]</f>
        <v>458.13999999999987</v>
      </c>
      <c r="M1116" t="str">
        <f>_xlfn.XLOOKUP(Table4[[#This Row],[ProductID]], Products!A:A,Products!B:B, "Not Found")</f>
        <v>Maybe Clothing</v>
      </c>
      <c r="N1116" t="str">
        <f>TEXT(Table4[[#This Row],[Date]], "mmm")</f>
        <v>Dec</v>
      </c>
      <c r="O1116" t="str">
        <f>TEXT(Table4[[#This Row],[Date]], "yyyy")</f>
        <v>2023</v>
      </c>
      <c r="P1116" t="str">
        <f>_xlfn.XLOOKUP(Table4[[#This Row],[ProductID]],Products!A:A,Products!C:C, "Not Found")</f>
        <v>Fashion</v>
      </c>
      <c r="Q1116" t="str">
        <f>_xlfn.XLOOKUP(Table4[[#This Row],[ProductID]],Products!A:A,Products!D:D,"Not Found")</f>
        <v>Clothing</v>
      </c>
      <c r="R1116">
        <f>_xlfn.XLOOKUP(Table4[[#This Row],[ProductID]],Products!A:A,Products!E:E,"Not Found")</f>
        <v>453.62</v>
      </c>
      <c r="S1116">
        <f>_xlfn.XLOOKUP(Table4[[#This Row],[ProductID]],Products!A:A,Products!F:F, "Not Found")</f>
        <v>316.63</v>
      </c>
      <c r="T1116" t="str">
        <f>_xlfn.XLOOKUP(Table4[[#This Row],[CustomerID]],Customers!A:A,Customers!D:D, "Not Found")</f>
        <v>F</v>
      </c>
      <c r="U1116" s="6">
        <f>_xlfn.XLOOKUP(Table4[[#This Row],[CustomerID]],Customers!A:A,Customers!E:E, "Not Found")</f>
        <v>35931</v>
      </c>
      <c r="V1116">
        <f ca="1">DATEDIF(Table4[[#This Row],[CustomerBirthday]], TODAY(), "Y")</f>
        <v>28</v>
      </c>
      <c r="W1116" t="str" cm="1">
        <f t="array" aca="1" ref="W1116" ca="1">_xlfn.IFS(Table4[[#This Row],[Age]]&lt;25, "Under 25",Table4[[#This Row],[Age]]=34, "25-34", Table4[[#This Row],[Age]]&lt;=49, "35-49", Table4[[#This Row],[Age]]&lt;=64, "50-64", Table4[[#This Row],[Age]]&gt;=65, "65+")</f>
        <v>35-49</v>
      </c>
      <c r="X1116" t="str">
        <f>_xlfn.XLOOKUP(Table4[[#This Row],[StoreID]],Stores!A:A,Stores!B:B, "Not found")</f>
        <v>MegaMart New Michele</v>
      </c>
      <c r="Y1116" t="str">
        <f>_xlfn.XLOOKUP(Table4[[#This Row],[StoreID]],Stores!A:A,Stores!C:C, "Not Found")</f>
        <v>New Michele</v>
      </c>
      <c r="Z1116" t="str">
        <f>_xlfn.XLOOKUP(Table4[[#This Row],[StoreID]],Stores!A:A,Stores!D:D, "Not Found")</f>
        <v>West</v>
      </c>
    </row>
    <row r="1117" spans="1:26">
      <c r="A1117" t="s">
        <v>1983</v>
      </c>
      <c r="B1117" s="1">
        <v>45212</v>
      </c>
      <c r="C1117" t="s">
        <v>55</v>
      </c>
      <c r="D1117" t="s">
        <v>764</v>
      </c>
      <c r="E1117" t="s">
        <v>835</v>
      </c>
      <c r="F1117">
        <v>1</v>
      </c>
      <c r="G1117">
        <v>0.15</v>
      </c>
      <c r="H1117" t="s">
        <v>875</v>
      </c>
      <c r="I1117" s="4">
        <f>Table4[[#This Row],[Quantity]]*Table4[[#This Row],[UnitPrice]]</f>
        <v>323.92</v>
      </c>
      <c r="J1117" s="4">
        <f>Table4[[#This Row],[Gross Revenue]]*(1-Table4[[#This Row],[Discount]])</f>
        <v>275.33199999999999</v>
      </c>
      <c r="K1117" s="4">
        <f>Table4[[#This Row],[Quantity]]*Table4[[#This Row],[CostPrice]]</f>
        <v>242.98</v>
      </c>
      <c r="L1117" s="4">
        <f>Table4[[#This Row],[Net Revenue]]-Table4[[#This Row],[Total Cost]]</f>
        <v>32.352000000000004</v>
      </c>
      <c r="M1117" t="str">
        <f>_xlfn.XLOOKUP(Table4[[#This Row],[ProductID]], Products!A:A,Products!B:B, "Not Found")</f>
        <v>Simple Accessories</v>
      </c>
      <c r="N1117" t="str">
        <f>TEXT(Table4[[#This Row],[Date]], "mmm")</f>
        <v>Oct</v>
      </c>
      <c r="O1117" t="str">
        <f>TEXT(Table4[[#This Row],[Date]], "yyyy")</f>
        <v>2023</v>
      </c>
      <c r="P1117" t="str">
        <f>_xlfn.XLOOKUP(Table4[[#This Row],[ProductID]],Products!A:A,Products!C:C, "Not Found")</f>
        <v>Fashion</v>
      </c>
      <c r="Q1117" t="str">
        <f>_xlfn.XLOOKUP(Table4[[#This Row],[ProductID]],Products!A:A,Products!D:D,"Not Found")</f>
        <v>Accessories</v>
      </c>
      <c r="R1117">
        <f>_xlfn.XLOOKUP(Table4[[#This Row],[ProductID]],Products!A:A,Products!E:E,"Not Found")</f>
        <v>323.92</v>
      </c>
      <c r="S1117">
        <f>_xlfn.XLOOKUP(Table4[[#This Row],[ProductID]],Products!A:A,Products!F:F, "Not Found")</f>
        <v>242.98</v>
      </c>
      <c r="T1117" t="str">
        <f>_xlfn.XLOOKUP(Table4[[#This Row],[CustomerID]],Customers!A:A,Customers!D:D, "Not Found")</f>
        <v>M</v>
      </c>
      <c r="U1117" s="6">
        <f>_xlfn.XLOOKUP(Table4[[#This Row],[CustomerID]],Customers!A:A,Customers!E:E, "Not Found")</f>
        <v>20117</v>
      </c>
      <c r="V1117">
        <f ca="1">DATEDIF(Table4[[#This Row],[CustomerBirthday]], TODAY(), "Y")</f>
        <v>71</v>
      </c>
      <c r="W1117" t="str" cm="1">
        <f t="array" aca="1" ref="W1117" ca="1">_xlfn.IFS(Table4[[#This Row],[Age]]&lt;25, "Under 25",Table4[[#This Row],[Age]]=34, "25-34", Table4[[#This Row],[Age]]&lt;=49, "35-49", Table4[[#This Row],[Age]]&lt;=64, "50-64", Table4[[#This Row],[Age]]&gt;=65, "65+")</f>
        <v>65+</v>
      </c>
      <c r="X1117" t="str">
        <f>_xlfn.XLOOKUP(Table4[[#This Row],[StoreID]],Stores!A:A,Stores!B:B, "Not found")</f>
        <v>MegaMart Peckmouth</v>
      </c>
      <c r="Y1117" t="str">
        <f>_xlfn.XLOOKUP(Table4[[#This Row],[StoreID]],Stores!A:A,Stores!C:C, "Not Found")</f>
        <v>Peckmouth</v>
      </c>
      <c r="Z1117" t="str">
        <f>_xlfn.XLOOKUP(Table4[[#This Row],[StoreID]],Stores!A:A,Stores!D:D, "Not Found")</f>
        <v>East</v>
      </c>
    </row>
    <row r="1118" spans="1:26">
      <c r="A1118" t="s">
        <v>1984</v>
      </c>
      <c r="B1118" s="1">
        <v>45283</v>
      </c>
      <c r="C1118" t="s">
        <v>112</v>
      </c>
      <c r="D1118" t="s">
        <v>745</v>
      </c>
      <c r="E1118" t="s">
        <v>842</v>
      </c>
      <c r="F1118">
        <v>1</v>
      </c>
      <c r="G1118">
        <v>0</v>
      </c>
      <c r="H1118" t="s">
        <v>868</v>
      </c>
      <c r="I1118" s="4">
        <f>Table4[[#This Row],[Quantity]]*Table4[[#This Row],[UnitPrice]]</f>
        <v>1193.0899999999999</v>
      </c>
      <c r="J1118" s="4">
        <f>Table4[[#This Row],[Gross Revenue]]*(1-Table4[[#This Row],[Discount]])</f>
        <v>1193.0899999999999</v>
      </c>
      <c r="K1118" s="4">
        <f>Table4[[#This Row],[Quantity]]*Table4[[#This Row],[CostPrice]]</f>
        <v>818.24</v>
      </c>
      <c r="L1118" s="4">
        <f>Table4[[#This Row],[Net Revenue]]-Table4[[#This Row],[Total Cost]]</f>
        <v>374.84999999999991</v>
      </c>
      <c r="M1118" t="str">
        <f>_xlfn.XLOOKUP(Table4[[#This Row],[ProductID]], Products!A:A,Products!B:B, "Not Found")</f>
        <v>Above Camera</v>
      </c>
      <c r="N1118" t="str">
        <f>TEXT(Table4[[#This Row],[Date]], "mmm")</f>
        <v>Dec</v>
      </c>
      <c r="O1118" t="str">
        <f>TEXT(Table4[[#This Row],[Date]], "yyyy")</f>
        <v>2023</v>
      </c>
      <c r="P1118" t="str">
        <f>_xlfn.XLOOKUP(Table4[[#This Row],[ProductID]],Products!A:A,Products!C:C, "Not Found")</f>
        <v>Electronics</v>
      </c>
      <c r="Q1118" t="str">
        <f>_xlfn.XLOOKUP(Table4[[#This Row],[ProductID]],Products!A:A,Products!D:D,"Not Found")</f>
        <v>Camera</v>
      </c>
      <c r="R1118">
        <f>_xlfn.XLOOKUP(Table4[[#This Row],[ProductID]],Products!A:A,Products!E:E,"Not Found")</f>
        <v>1193.0899999999999</v>
      </c>
      <c r="S1118">
        <f>_xlfn.XLOOKUP(Table4[[#This Row],[ProductID]],Products!A:A,Products!F:F, "Not Found")</f>
        <v>818.24</v>
      </c>
      <c r="T1118" t="str">
        <f>_xlfn.XLOOKUP(Table4[[#This Row],[CustomerID]],Customers!A:A,Customers!D:D, "Not Found")</f>
        <v>F</v>
      </c>
      <c r="U1118" s="6">
        <f>_xlfn.XLOOKUP(Table4[[#This Row],[CustomerID]],Customers!A:A,Customers!E:E, "Not Found")</f>
        <v>21956</v>
      </c>
      <c r="V1118">
        <f ca="1">DATEDIF(Table4[[#This Row],[CustomerBirthday]], TODAY(), "Y")</f>
        <v>66</v>
      </c>
      <c r="W1118" t="str" cm="1">
        <f t="array" aca="1" ref="W1118" ca="1">_xlfn.IFS(Table4[[#This Row],[Age]]&lt;25, "Under 25",Table4[[#This Row],[Age]]=34, "25-34", Table4[[#This Row],[Age]]&lt;=49, "35-49", Table4[[#This Row],[Age]]&lt;=64, "50-64", Table4[[#This Row],[Age]]&gt;=65, "65+")</f>
        <v>65+</v>
      </c>
      <c r="X1118" t="str">
        <f>_xlfn.XLOOKUP(Table4[[#This Row],[StoreID]],Stores!A:A,Stores!B:B, "Not found")</f>
        <v>MegaMart Brianahaven</v>
      </c>
      <c r="Y1118" t="str">
        <f>_xlfn.XLOOKUP(Table4[[#This Row],[StoreID]],Stores!A:A,Stores!C:C, "Not Found")</f>
        <v>Brianahaven</v>
      </c>
      <c r="Z1118" t="str">
        <f>_xlfn.XLOOKUP(Table4[[#This Row],[StoreID]],Stores!A:A,Stores!D:D, "Not Found")</f>
        <v>North</v>
      </c>
    </row>
    <row r="1119" spans="1:26">
      <c r="A1119" t="s">
        <v>1985</v>
      </c>
      <c r="B1119" s="1">
        <v>45487</v>
      </c>
      <c r="C1119" t="s">
        <v>379</v>
      </c>
      <c r="D1119" t="s">
        <v>715</v>
      </c>
      <c r="E1119" t="s">
        <v>835</v>
      </c>
      <c r="F1119">
        <v>5</v>
      </c>
      <c r="G1119">
        <v>0.15</v>
      </c>
      <c r="H1119" t="s">
        <v>865</v>
      </c>
      <c r="I1119" s="4">
        <f>Table4[[#This Row],[Quantity]]*Table4[[#This Row],[UnitPrice]]</f>
        <v>4093.8</v>
      </c>
      <c r="J1119" s="4">
        <f>Table4[[#This Row],[Gross Revenue]]*(1-Table4[[#This Row],[Discount]])</f>
        <v>3479.73</v>
      </c>
      <c r="K1119" s="4">
        <f>Table4[[#This Row],[Quantity]]*Table4[[#This Row],[CostPrice]]</f>
        <v>2638.1</v>
      </c>
      <c r="L1119" s="4">
        <f>Table4[[#This Row],[Net Revenue]]-Table4[[#This Row],[Total Cost]]</f>
        <v>841.63000000000011</v>
      </c>
      <c r="M1119" t="str">
        <f>_xlfn.XLOOKUP(Table4[[#This Row],[ProductID]], Products!A:A,Products!B:B, "Not Found")</f>
        <v>Audience Television</v>
      </c>
      <c r="N1119" t="str">
        <f>TEXT(Table4[[#This Row],[Date]], "mmm")</f>
        <v>Jul</v>
      </c>
      <c r="O1119" t="str">
        <f>TEXT(Table4[[#This Row],[Date]], "yyyy")</f>
        <v>2024</v>
      </c>
      <c r="P1119" t="str">
        <f>_xlfn.XLOOKUP(Table4[[#This Row],[ProductID]],Products!A:A,Products!C:C, "Not Found")</f>
        <v>Electronics</v>
      </c>
      <c r="Q1119" t="str">
        <f>_xlfn.XLOOKUP(Table4[[#This Row],[ProductID]],Products!A:A,Products!D:D,"Not Found")</f>
        <v>Television</v>
      </c>
      <c r="R1119">
        <f>_xlfn.XLOOKUP(Table4[[#This Row],[ProductID]],Products!A:A,Products!E:E,"Not Found")</f>
        <v>818.76</v>
      </c>
      <c r="S1119">
        <f>_xlfn.XLOOKUP(Table4[[#This Row],[ProductID]],Products!A:A,Products!F:F, "Not Found")</f>
        <v>527.62</v>
      </c>
      <c r="T1119" t="str">
        <f>_xlfn.XLOOKUP(Table4[[#This Row],[CustomerID]],Customers!A:A,Customers!D:D, "Not Found")</f>
        <v>F</v>
      </c>
      <c r="U1119" s="6">
        <f>_xlfn.XLOOKUP(Table4[[#This Row],[CustomerID]],Customers!A:A,Customers!E:E, "Not Found")</f>
        <v>20604</v>
      </c>
      <c r="V1119">
        <f ca="1">DATEDIF(Table4[[#This Row],[CustomerBirthday]], TODAY(), "Y")</f>
        <v>70</v>
      </c>
      <c r="W1119" t="str" cm="1">
        <f t="array" aca="1" ref="W1119" ca="1">_xlfn.IFS(Table4[[#This Row],[Age]]&lt;25, "Under 25",Table4[[#This Row],[Age]]=34, "25-34", Table4[[#This Row],[Age]]&lt;=49, "35-49", Table4[[#This Row],[Age]]&lt;=64, "50-64", Table4[[#This Row],[Age]]&gt;=65, "65+")</f>
        <v>65+</v>
      </c>
      <c r="X1119" t="str">
        <f>_xlfn.XLOOKUP(Table4[[#This Row],[StoreID]],Stores!A:A,Stores!B:B, "Not found")</f>
        <v>MegaMart Peckmouth</v>
      </c>
      <c r="Y1119" t="str">
        <f>_xlfn.XLOOKUP(Table4[[#This Row],[StoreID]],Stores!A:A,Stores!C:C, "Not Found")</f>
        <v>Peckmouth</v>
      </c>
      <c r="Z1119" t="str">
        <f>_xlfn.XLOOKUP(Table4[[#This Row],[StoreID]],Stores!A:A,Stores!D:D, "Not Found")</f>
        <v>East</v>
      </c>
    </row>
    <row r="1120" spans="1:26">
      <c r="A1120" t="s">
        <v>1986</v>
      </c>
      <c r="B1120" s="1">
        <v>45408</v>
      </c>
      <c r="C1120" t="s">
        <v>302</v>
      </c>
      <c r="D1120" t="s">
        <v>769</v>
      </c>
      <c r="E1120" t="s">
        <v>839</v>
      </c>
      <c r="F1120">
        <v>2</v>
      </c>
      <c r="G1120">
        <v>0</v>
      </c>
      <c r="H1120" t="s">
        <v>868</v>
      </c>
      <c r="I1120" s="4">
        <f>Table4[[#This Row],[Quantity]]*Table4[[#This Row],[UnitPrice]]</f>
        <v>51.14</v>
      </c>
      <c r="J1120" s="4">
        <f>Table4[[#This Row],[Gross Revenue]]*(1-Table4[[#This Row],[Discount]])</f>
        <v>51.14</v>
      </c>
      <c r="K1120" s="4">
        <f>Table4[[#This Row],[Quantity]]*Table4[[#This Row],[CostPrice]]</f>
        <v>38.1</v>
      </c>
      <c r="L1120" s="4">
        <f>Table4[[#This Row],[Net Revenue]]-Table4[[#This Row],[Total Cost]]</f>
        <v>13.04</v>
      </c>
      <c r="M1120" t="str">
        <f>_xlfn.XLOOKUP(Table4[[#This Row],[ProductID]], Products!A:A,Products!B:B, "Not Found")</f>
        <v>How Vegetables</v>
      </c>
      <c r="N1120" t="str">
        <f>TEXT(Table4[[#This Row],[Date]], "mmm")</f>
        <v>Apr</v>
      </c>
      <c r="O1120" t="str">
        <f>TEXT(Table4[[#This Row],[Date]], "yyyy")</f>
        <v>2024</v>
      </c>
      <c r="P1120" t="str">
        <f>_xlfn.XLOOKUP(Table4[[#This Row],[ProductID]],Products!A:A,Products!C:C, "Not Found")</f>
        <v>Groceries</v>
      </c>
      <c r="Q1120" t="str">
        <f>_xlfn.XLOOKUP(Table4[[#This Row],[ProductID]],Products!A:A,Products!D:D,"Not Found")</f>
        <v>Vegetables</v>
      </c>
      <c r="R1120">
        <f>_xlfn.XLOOKUP(Table4[[#This Row],[ProductID]],Products!A:A,Products!E:E,"Not Found")</f>
        <v>25.57</v>
      </c>
      <c r="S1120">
        <f>_xlfn.XLOOKUP(Table4[[#This Row],[ProductID]],Products!A:A,Products!F:F, "Not Found")</f>
        <v>19.05</v>
      </c>
      <c r="T1120" t="str">
        <f>_xlfn.XLOOKUP(Table4[[#This Row],[CustomerID]],Customers!A:A,Customers!D:D, "Not Found")</f>
        <v>F</v>
      </c>
      <c r="U1120" s="6">
        <f>_xlfn.XLOOKUP(Table4[[#This Row],[CustomerID]],Customers!A:A,Customers!E:E, "Not Found")</f>
        <v>37929</v>
      </c>
      <c r="V1120">
        <f ca="1">DATEDIF(Table4[[#This Row],[CustomerBirthday]], TODAY(), "Y")</f>
        <v>22</v>
      </c>
      <c r="W1120" t="str" cm="1">
        <f t="array" aca="1" ref="W1120" ca="1">_xlfn.IFS(Table4[[#This Row],[Age]]&lt;25, "Under 25",Table4[[#This Row],[Age]]=34, "25-34", Table4[[#This Row],[Age]]&lt;=49, "35-49", Table4[[#This Row],[Age]]&lt;=64, "50-64", Table4[[#This Row],[Age]]&gt;=65, "65+")</f>
        <v>Under 25</v>
      </c>
      <c r="X1120" t="str">
        <f>_xlfn.XLOOKUP(Table4[[#This Row],[StoreID]],Stores!A:A,Stores!B:B, "Not found")</f>
        <v>MegaMart New Michele</v>
      </c>
      <c r="Y1120" t="str">
        <f>_xlfn.XLOOKUP(Table4[[#This Row],[StoreID]],Stores!A:A,Stores!C:C, "Not Found")</f>
        <v>New Michele</v>
      </c>
      <c r="Z1120" t="str">
        <f>_xlfn.XLOOKUP(Table4[[#This Row],[StoreID]],Stores!A:A,Stores!D:D, "Not Found")</f>
        <v>West</v>
      </c>
    </row>
    <row r="1121" spans="1:26">
      <c r="A1121" t="s">
        <v>1987</v>
      </c>
      <c r="B1121" s="1">
        <v>45817</v>
      </c>
      <c r="C1121" t="s">
        <v>531</v>
      </c>
      <c r="D1121" t="s">
        <v>766</v>
      </c>
      <c r="E1121" t="s">
        <v>835</v>
      </c>
      <c r="F1121">
        <v>1</v>
      </c>
      <c r="G1121">
        <v>0.15</v>
      </c>
      <c r="H1121" t="s">
        <v>875</v>
      </c>
      <c r="I1121" s="4">
        <f>Table4[[#This Row],[Quantity]]*Table4[[#This Row],[UnitPrice]]</f>
        <v>1227.24</v>
      </c>
      <c r="J1121" s="4">
        <f>Table4[[#This Row],[Gross Revenue]]*(1-Table4[[#This Row],[Discount]])</f>
        <v>1043.154</v>
      </c>
      <c r="K1121" s="4">
        <f>Table4[[#This Row],[Quantity]]*Table4[[#This Row],[CostPrice]]</f>
        <v>977.09</v>
      </c>
      <c r="L1121" s="4">
        <f>Table4[[#This Row],[Net Revenue]]-Table4[[#This Row],[Total Cost]]</f>
        <v>66.063999999999965</v>
      </c>
      <c r="M1121" t="str">
        <f>_xlfn.XLOOKUP(Table4[[#This Row],[ProductID]], Products!A:A,Products!B:B, "Not Found")</f>
        <v>Firm Dairy</v>
      </c>
      <c r="N1121" t="str">
        <f>TEXT(Table4[[#This Row],[Date]], "mmm")</f>
        <v>Jun</v>
      </c>
      <c r="O1121" t="str">
        <f>TEXT(Table4[[#This Row],[Date]], "yyyy")</f>
        <v>2025</v>
      </c>
      <c r="P1121" t="str">
        <f>_xlfn.XLOOKUP(Table4[[#This Row],[ProductID]],Products!A:A,Products!C:C, "Not Found")</f>
        <v>Groceries</v>
      </c>
      <c r="Q1121" t="str">
        <f>_xlfn.XLOOKUP(Table4[[#This Row],[ProductID]],Products!A:A,Products!D:D,"Not Found")</f>
        <v>Dairy</v>
      </c>
      <c r="R1121">
        <f>_xlfn.XLOOKUP(Table4[[#This Row],[ProductID]],Products!A:A,Products!E:E,"Not Found")</f>
        <v>1227.24</v>
      </c>
      <c r="S1121">
        <f>_xlfn.XLOOKUP(Table4[[#This Row],[ProductID]],Products!A:A,Products!F:F, "Not Found")</f>
        <v>977.09</v>
      </c>
      <c r="T1121" t="str">
        <f>_xlfn.XLOOKUP(Table4[[#This Row],[CustomerID]],Customers!A:A,Customers!D:D, "Not Found")</f>
        <v>F</v>
      </c>
      <c r="U1121" s="6">
        <f>_xlfn.XLOOKUP(Table4[[#This Row],[CustomerID]],Customers!A:A,Customers!E:E, "Not Found")</f>
        <v>35515</v>
      </c>
      <c r="V1121">
        <f ca="1">DATEDIF(Table4[[#This Row],[CustomerBirthday]], TODAY(), "Y")</f>
        <v>29</v>
      </c>
      <c r="W1121" t="str" cm="1">
        <f t="array" aca="1" ref="W1121" ca="1">_xlfn.IFS(Table4[[#This Row],[Age]]&lt;25, "Under 25",Table4[[#This Row],[Age]]=34, "25-34", Table4[[#This Row],[Age]]&lt;=49, "35-49", Table4[[#This Row],[Age]]&lt;=64, "50-64", Table4[[#This Row],[Age]]&gt;=65, "65+")</f>
        <v>35-49</v>
      </c>
      <c r="X1121" t="str">
        <f>_xlfn.XLOOKUP(Table4[[#This Row],[StoreID]],Stores!A:A,Stores!B:B, "Not found")</f>
        <v>MegaMart Peckmouth</v>
      </c>
      <c r="Y1121" t="str">
        <f>_xlfn.XLOOKUP(Table4[[#This Row],[StoreID]],Stores!A:A,Stores!C:C, "Not Found")</f>
        <v>Peckmouth</v>
      </c>
      <c r="Z1121" t="str">
        <f>_xlfn.XLOOKUP(Table4[[#This Row],[StoreID]],Stores!A:A,Stores!D:D, "Not Found")</f>
        <v>East</v>
      </c>
    </row>
    <row r="1122" spans="1:26">
      <c r="A1122" t="s">
        <v>1988</v>
      </c>
      <c r="B1122" s="1">
        <v>45234</v>
      </c>
      <c r="C1122" t="s">
        <v>435</v>
      </c>
      <c r="D1122" t="s">
        <v>778</v>
      </c>
      <c r="E1122" t="s">
        <v>839</v>
      </c>
      <c r="F1122">
        <v>4</v>
      </c>
      <c r="G1122">
        <v>0.15</v>
      </c>
      <c r="H1122" t="s">
        <v>871</v>
      </c>
      <c r="I1122" s="4">
        <f>Table4[[#This Row],[Quantity]]*Table4[[#This Row],[UnitPrice]]</f>
        <v>4063.04</v>
      </c>
      <c r="J1122" s="4">
        <f>Table4[[#This Row],[Gross Revenue]]*(1-Table4[[#This Row],[Discount]])</f>
        <v>3453.5839999999998</v>
      </c>
      <c r="K1122" s="4">
        <f>Table4[[#This Row],[Quantity]]*Table4[[#This Row],[CostPrice]]</f>
        <v>2337.6</v>
      </c>
      <c r="L1122" s="4">
        <f>Table4[[#This Row],[Net Revenue]]-Table4[[#This Row],[Total Cost]]</f>
        <v>1115.9839999999999</v>
      </c>
      <c r="M1122" t="str">
        <f>_xlfn.XLOOKUP(Table4[[#This Row],[ProductID]], Products!A:A,Products!B:B, "Not Found")</f>
        <v>Behavior Dairy</v>
      </c>
      <c r="N1122" t="str">
        <f>TEXT(Table4[[#This Row],[Date]], "mmm")</f>
        <v>Nov</v>
      </c>
      <c r="O1122" t="str">
        <f>TEXT(Table4[[#This Row],[Date]], "yyyy")</f>
        <v>2023</v>
      </c>
      <c r="P1122" t="str">
        <f>_xlfn.XLOOKUP(Table4[[#This Row],[ProductID]],Products!A:A,Products!C:C, "Not Found")</f>
        <v>Groceries</v>
      </c>
      <c r="Q1122" t="str">
        <f>_xlfn.XLOOKUP(Table4[[#This Row],[ProductID]],Products!A:A,Products!D:D,"Not Found")</f>
        <v>Dairy</v>
      </c>
      <c r="R1122">
        <f>_xlfn.XLOOKUP(Table4[[#This Row],[ProductID]],Products!A:A,Products!E:E,"Not Found")</f>
        <v>1015.76</v>
      </c>
      <c r="S1122">
        <f>_xlfn.XLOOKUP(Table4[[#This Row],[ProductID]],Products!A:A,Products!F:F, "Not Found")</f>
        <v>584.4</v>
      </c>
      <c r="T1122" t="str">
        <f>_xlfn.XLOOKUP(Table4[[#This Row],[CustomerID]],Customers!A:A,Customers!D:D, "Not Found")</f>
        <v>F</v>
      </c>
      <c r="U1122" s="6">
        <f>_xlfn.XLOOKUP(Table4[[#This Row],[CustomerID]],Customers!A:A,Customers!E:E, "Not Found")</f>
        <v>32027</v>
      </c>
      <c r="V1122">
        <f ca="1">DATEDIF(Table4[[#This Row],[CustomerBirthday]], TODAY(), "Y")</f>
        <v>38</v>
      </c>
      <c r="W1122" t="str" cm="1">
        <f t="array" aca="1" ref="W1122" ca="1">_xlfn.IFS(Table4[[#This Row],[Age]]&lt;25, "Under 25",Table4[[#This Row],[Age]]=34, "25-34", Table4[[#This Row],[Age]]&lt;=49, "35-49", Table4[[#This Row],[Age]]&lt;=64, "50-64", Table4[[#This Row],[Age]]&gt;=65, "65+")</f>
        <v>35-49</v>
      </c>
      <c r="X1122" t="str">
        <f>_xlfn.XLOOKUP(Table4[[#This Row],[StoreID]],Stores!A:A,Stores!B:B, "Not found")</f>
        <v>MegaMart New Michele</v>
      </c>
      <c r="Y1122" t="str">
        <f>_xlfn.XLOOKUP(Table4[[#This Row],[StoreID]],Stores!A:A,Stores!C:C, "Not Found")</f>
        <v>New Michele</v>
      </c>
      <c r="Z1122" t="str">
        <f>_xlfn.XLOOKUP(Table4[[#This Row],[StoreID]],Stores!A:A,Stores!D:D, "Not Found")</f>
        <v>West</v>
      </c>
    </row>
    <row r="1123" spans="1:26">
      <c r="A1123" t="s">
        <v>1989</v>
      </c>
      <c r="B1123" s="1">
        <v>45472</v>
      </c>
      <c r="C1123" t="s">
        <v>224</v>
      </c>
      <c r="D1123" t="s">
        <v>806</v>
      </c>
      <c r="E1123" t="s">
        <v>835</v>
      </c>
      <c r="F1123">
        <v>5</v>
      </c>
      <c r="G1123">
        <v>0.1</v>
      </c>
      <c r="H1123" t="s">
        <v>865</v>
      </c>
      <c r="I1123" s="4">
        <f>Table4[[#This Row],[Quantity]]*Table4[[#This Row],[UnitPrice]]</f>
        <v>8728.0499999999993</v>
      </c>
      <c r="J1123" s="4">
        <f>Table4[[#This Row],[Gross Revenue]]*(1-Table4[[#This Row],[Discount]])</f>
        <v>7855.2449999999999</v>
      </c>
      <c r="K1123" s="4">
        <f>Table4[[#This Row],[Quantity]]*Table4[[#This Row],[CostPrice]]</f>
        <v>6612.2000000000007</v>
      </c>
      <c r="L1123" s="4">
        <f>Table4[[#This Row],[Net Revenue]]-Table4[[#This Row],[Total Cost]]</f>
        <v>1243.0449999999992</v>
      </c>
      <c r="M1123" t="str">
        <f>_xlfn.XLOOKUP(Table4[[#This Row],[ProductID]], Products!A:A,Products!B:B, "Not Found")</f>
        <v>Piece Headphones</v>
      </c>
      <c r="N1123" t="str">
        <f>TEXT(Table4[[#This Row],[Date]], "mmm")</f>
        <v>Jun</v>
      </c>
      <c r="O1123" t="str">
        <f>TEXT(Table4[[#This Row],[Date]], "yyyy")</f>
        <v>2024</v>
      </c>
      <c r="P1123" t="str">
        <f>_xlfn.XLOOKUP(Table4[[#This Row],[ProductID]],Products!A:A,Products!C:C, "Not Found")</f>
        <v>Electronics</v>
      </c>
      <c r="Q1123" t="str">
        <f>_xlfn.XLOOKUP(Table4[[#This Row],[ProductID]],Products!A:A,Products!D:D,"Not Found")</f>
        <v>Headphones</v>
      </c>
      <c r="R1123">
        <f>_xlfn.XLOOKUP(Table4[[#This Row],[ProductID]],Products!A:A,Products!E:E,"Not Found")</f>
        <v>1745.61</v>
      </c>
      <c r="S1123">
        <f>_xlfn.XLOOKUP(Table4[[#This Row],[ProductID]],Products!A:A,Products!F:F, "Not Found")</f>
        <v>1322.44</v>
      </c>
      <c r="T1123" t="str">
        <f>_xlfn.XLOOKUP(Table4[[#This Row],[CustomerID]],Customers!A:A,Customers!D:D, "Not Found")</f>
        <v>M</v>
      </c>
      <c r="U1123" s="6">
        <f>_xlfn.XLOOKUP(Table4[[#This Row],[CustomerID]],Customers!A:A,Customers!E:E, "Not Found")</f>
        <v>38555</v>
      </c>
      <c r="V1123">
        <f ca="1">DATEDIF(Table4[[#This Row],[CustomerBirthday]], TODAY(), "Y")</f>
        <v>21</v>
      </c>
      <c r="W1123" t="str" cm="1">
        <f t="array" aca="1" ref="W1123" ca="1">_xlfn.IFS(Table4[[#This Row],[Age]]&lt;25, "Under 25",Table4[[#This Row],[Age]]=34, "25-34", Table4[[#This Row],[Age]]&lt;=49, "35-49", Table4[[#This Row],[Age]]&lt;=64, "50-64", Table4[[#This Row],[Age]]&gt;=65, "65+")</f>
        <v>Under 25</v>
      </c>
      <c r="X1123" t="str">
        <f>_xlfn.XLOOKUP(Table4[[#This Row],[StoreID]],Stores!A:A,Stores!B:B, "Not found")</f>
        <v>MegaMart Peckmouth</v>
      </c>
      <c r="Y1123" t="str">
        <f>_xlfn.XLOOKUP(Table4[[#This Row],[StoreID]],Stores!A:A,Stores!C:C, "Not Found")</f>
        <v>Peckmouth</v>
      </c>
      <c r="Z1123" t="str">
        <f>_xlfn.XLOOKUP(Table4[[#This Row],[StoreID]],Stores!A:A,Stores!D:D, "Not Found")</f>
        <v>East</v>
      </c>
    </row>
    <row r="1124" spans="1:26">
      <c r="A1124" t="s">
        <v>1990</v>
      </c>
      <c r="B1124" s="1">
        <v>45862</v>
      </c>
      <c r="C1124" t="s">
        <v>379</v>
      </c>
      <c r="D1124" t="s">
        <v>766</v>
      </c>
      <c r="E1124" t="s">
        <v>835</v>
      </c>
      <c r="F1124">
        <v>3</v>
      </c>
      <c r="G1124">
        <v>0.1</v>
      </c>
      <c r="H1124" t="s">
        <v>868</v>
      </c>
      <c r="I1124" s="4">
        <f>Table4[[#This Row],[Quantity]]*Table4[[#This Row],[UnitPrice]]</f>
        <v>3681.7200000000003</v>
      </c>
      <c r="J1124" s="4">
        <f>Table4[[#This Row],[Gross Revenue]]*(1-Table4[[#This Row],[Discount]])</f>
        <v>3313.5480000000002</v>
      </c>
      <c r="K1124" s="4">
        <f>Table4[[#This Row],[Quantity]]*Table4[[#This Row],[CostPrice]]</f>
        <v>2931.27</v>
      </c>
      <c r="L1124" s="4">
        <f>Table4[[#This Row],[Net Revenue]]-Table4[[#This Row],[Total Cost]]</f>
        <v>382.27800000000025</v>
      </c>
      <c r="M1124" t="str">
        <f>_xlfn.XLOOKUP(Table4[[#This Row],[ProductID]], Products!A:A,Products!B:B, "Not Found")</f>
        <v>Firm Dairy</v>
      </c>
      <c r="N1124" t="str">
        <f>TEXT(Table4[[#This Row],[Date]], "mmm")</f>
        <v>Jul</v>
      </c>
      <c r="O1124" t="str">
        <f>TEXT(Table4[[#This Row],[Date]], "yyyy")</f>
        <v>2025</v>
      </c>
      <c r="P1124" t="str">
        <f>_xlfn.XLOOKUP(Table4[[#This Row],[ProductID]],Products!A:A,Products!C:C, "Not Found")</f>
        <v>Groceries</v>
      </c>
      <c r="Q1124" t="str">
        <f>_xlfn.XLOOKUP(Table4[[#This Row],[ProductID]],Products!A:A,Products!D:D,"Not Found")</f>
        <v>Dairy</v>
      </c>
      <c r="R1124">
        <f>_xlfn.XLOOKUP(Table4[[#This Row],[ProductID]],Products!A:A,Products!E:E,"Not Found")</f>
        <v>1227.24</v>
      </c>
      <c r="S1124">
        <f>_xlfn.XLOOKUP(Table4[[#This Row],[ProductID]],Products!A:A,Products!F:F, "Not Found")</f>
        <v>977.09</v>
      </c>
      <c r="T1124" t="str">
        <f>_xlfn.XLOOKUP(Table4[[#This Row],[CustomerID]],Customers!A:A,Customers!D:D, "Not Found")</f>
        <v>F</v>
      </c>
      <c r="U1124" s="6">
        <f>_xlfn.XLOOKUP(Table4[[#This Row],[CustomerID]],Customers!A:A,Customers!E:E, "Not Found")</f>
        <v>20604</v>
      </c>
      <c r="V1124">
        <f ca="1">DATEDIF(Table4[[#This Row],[CustomerBirthday]], TODAY(), "Y")</f>
        <v>70</v>
      </c>
      <c r="W1124" t="str" cm="1">
        <f t="array" aca="1" ref="W1124" ca="1">_xlfn.IFS(Table4[[#This Row],[Age]]&lt;25, "Under 25",Table4[[#This Row],[Age]]=34, "25-34", Table4[[#This Row],[Age]]&lt;=49, "35-49", Table4[[#This Row],[Age]]&lt;=64, "50-64", Table4[[#This Row],[Age]]&gt;=65, "65+")</f>
        <v>65+</v>
      </c>
      <c r="X1124" t="str">
        <f>_xlfn.XLOOKUP(Table4[[#This Row],[StoreID]],Stores!A:A,Stores!B:B, "Not found")</f>
        <v>MegaMart Peckmouth</v>
      </c>
      <c r="Y1124" t="str">
        <f>_xlfn.XLOOKUP(Table4[[#This Row],[StoreID]],Stores!A:A,Stores!C:C, "Not Found")</f>
        <v>Peckmouth</v>
      </c>
      <c r="Z1124" t="str">
        <f>_xlfn.XLOOKUP(Table4[[#This Row],[StoreID]],Stores!A:A,Stores!D:D, "Not Found")</f>
        <v>East</v>
      </c>
    </row>
    <row r="1125" spans="1:26">
      <c r="A1125" t="s">
        <v>1991</v>
      </c>
      <c r="B1125" s="1">
        <v>45581</v>
      </c>
      <c r="C1125" t="s">
        <v>462</v>
      </c>
      <c r="D1125" t="s">
        <v>766</v>
      </c>
      <c r="E1125" t="s">
        <v>831</v>
      </c>
      <c r="F1125">
        <v>1</v>
      </c>
      <c r="G1125">
        <v>0.15</v>
      </c>
      <c r="H1125" t="s">
        <v>875</v>
      </c>
      <c r="I1125" s="4">
        <f>Table4[[#This Row],[Quantity]]*Table4[[#This Row],[UnitPrice]]</f>
        <v>1227.24</v>
      </c>
      <c r="J1125" s="4">
        <f>Table4[[#This Row],[Gross Revenue]]*(1-Table4[[#This Row],[Discount]])</f>
        <v>1043.154</v>
      </c>
      <c r="K1125" s="4">
        <f>Table4[[#This Row],[Quantity]]*Table4[[#This Row],[CostPrice]]</f>
        <v>977.09</v>
      </c>
      <c r="L1125" s="4">
        <f>Table4[[#This Row],[Net Revenue]]-Table4[[#This Row],[Total Cost]]</f>
        <v>66.063999999999965</v>
      </c>
      <c r="M1125" t="str">
        <f>_xlfn.XLOOKUP(Table4[[#This Row],[ProductID]], Products!A:A,Products!B:B, "Not Found")</f>
        <v>Firm Dairy</v>
      </c>
      <c r="N1125" t="str">
        <f>TEXT(Table4[[#This Row],[Date]], "mmm")</f>
        <v>Oct</v>
      </c>
      <c r="O1125" t="str">
        <f>TEXT(Table4[[#This Row],[Date]], "yyyy")</f>
        <v>2024</v>
      </c>
      <c r="P1125" t="str">
        <f>_xlfn.XLOOKUP(Table4[[#This Row],[ProductID]],Products!A:A,Products!C:C, "Not Found")</f>
        <v>Groceries</v>
      </c>
      <c r="Q1125" t="str">
        <f>_xlfn.XLOOKUP(Table4[[#This Row],[ProductID]],Products!A:A,Products!D:D,"Not Found")</f>
        <v>Dairy</v>
      </c>
      <c r="R1125">
        <f>_xlfn.XLOOKUP(Table4[[#This Row],[ProductID]],Products!A:A,Products!E:E,"Not Found")</f>
        <v>1227.24</v>
      </c>
      <c r="S1125">
        <f>_xlfn.XLOOKUP(Table4[[#This Row],[ProductID]],Products!A:A,Products!F:F, "Not Found")</f>
        <v>977.09</v>
      </c>
      <c r="T1125" t="str">
        <f>_xlfn.XLOOKUP(Table4[[#This Row],[CustomerID]],Customers!A:A,Customers!D:D, "Not Found")</f>
        <v>M</v>
      </c>
      <c r="U1125" s="6">
        <f>_xlfn.XLOOKUP(Table4[[#This Row],[CustomerID]],Customers!A:A,Customers!E:E, "Not Found")</f>
        <v>32966</v>
      </c>
      <c r="V1125">
        <f ca="1">DATEDIF(Table4[[#This Row],[CustomerBirthday]], TODAY(), "Y")</f>
        <v>36</v>
      </c>
      <c r="W1125" t="str" cm="1">
        <f t="array" aca="1" ref="W1125" ca="1">_xlfn.IFS(Table4[[#This Row],[Age]]&lt;25, "Under 25",Table4[[#This Row],[Age]]=34, "25-34", Table4[[#This Row],[Age]]&lt;=49, "35-49", Table4[[#This Row],[Age]]&lt;=64, "50-64", Table4[[#This Row],[Age]]&gt;=65, "65+")</f>
        <v>35-49</v>
      </c>
      <c r="X1125" t="str">
        <f>_xlfn.XLOOKUP(Table4[[#This Row],[StoreID]],Stores!A:A,Stores!B:B, "Not found")</f>
        <v>MegaMart Jimenezborough</v>
      </c>
      <c r="Y1125" t="str">
        <f>_xlfn.XLOOKUP(Table4[[#This Row],[StoreID]],Stores!A:A,Stores!C:C, "Not Found")</f>
        <v>Jimenezborough</v>
      </c>
      <c r="Z1125" t="str">
        <f>_xlfn.XLOOKUP(Table4[[#This Row],[StoreID]],Stores!A:A,Stores!D:D, "Not Found")</f>
        <v>South</v>
      </c>
    </row>
    <row r="1126" spans="1:26">
      <c r="A1126" t="s">
        <v>1992</v>
      </c>
      <c r="B1126" s="1">
        <v>45735</v>
      </c>
      <c r="C1126" t="s">
        <v>339</v>
      </c>
      <c r="D1126" t="s">
        <v>790</v>
      </c>
      <c r="E1126" t="s">
        <v>842</v>
      </c>
      <c r="F1126">
        <v>4</v>
      </c>
      <c r="G1126">
        <v>0.05</v>
      </c>
      <c r="H1126" t="s">
        <v>865</v>
      </c>
      <c r="I1126" s="4">
        <f>Table4[[#This Row],[Quantity]]*Table4[[#This Row],[UnitPrice]]</f>
        <v>1218.8399999999999</v>
      </c>
      <c r="J1126" s="4">
        <f>Table4[[#This Row],[Gross Revenue]]*(1-Table4[[#This Row],[Discount]])</f>
        <v>1157.8979999999999</v>
      </c>
      <c r="K1126" s="4">
        <f>Table4[[#This Row],[Quantity]]*Table4[[#This Row],[CostPrice]]</f>
        <v>656.04</v>
      </c>
      <c r="L1126" s="4">
        <f>Table4[[#This Row],[Net Revenue]]-Table4[[#This Row],[Total Cost]]</f>
        <v>501.85799999999995</v>
      </c>
      <c r="M1126" t="str">
        <f>_xlfn.XLOOKUP(Table4[[#This Row],[ProductID]], Products!A:A,Products!B:B, "Not Found")</f>
        <v>Difficult Vegetables</v>
      </c>
      <c r="N1126" t="str">
        <f>TEXT(Table4[[#This Row],[Date]], "mmm")</f>
        <v>Mar</v>
      </c>
      <c r="O1126" t="str">
        <f>TEXT(Table4[[#This Row],[Date]], "yyyy")</f>
        <v>2025</v>
      </c>
      <c r="P1126" t="str">
        <f>_xlfn.XLOOKUP(Table4[[#This Row],[ProductID]],Products!A:A,Products!C:C, "Not Found")</f>
        <v>Groceries</v>
      </c>
      <c r="Q1126" t="str">
        <f>_xlfn.XLOOKUP(Table4[[#This Row],[ProductID]],Products!A:A,Products!D:D,"Not Found")</f>
        <v>Vegetables</v>
      </c>
      <c r="R1126">
        <f>_xlfn.XLOOKUP(Table4[[#This Row],[ProductID]],Products!A:A,Products!E:E,"Not Found")</f>
        <v>304.70999999999998</v>
      </c>
      <c r="S1126">
        <f>_xlfn.XLOOKUP(Table4[[#This Row],[ProductID]],Products!A:A,Products!F:F, "Not Found")</f>
        <v>164.01</v>
      </c>
      <c r="T1126" t="str">
        <f>_xlfn.XLOOKUP(Table4[[#This Row],[CustomerID]],Customers!A:A,Customers!D:D, "Not Found")</f>
        <v>M</v>
      </c>
      <c r="U1126" s="6">
        <f>_xlfn.XLOOKUP(Table4[[#This Row],[CustomerID]],Customers!A:A,Customers!E:E, "Not Found")</f>
        <v>27624</v>
      </c>
      <c r="V1126">
        <f ca="1">DATEDIF(Table4[[#This Row],[CustomerBirthday]], TODAY(), "Y")</f>
        <v>50</v>
      </c>
      <c r="W1126" t="str" cm="1">
        <f t="array" aca="1" ref="W1126" ca="1">_xlfn.IFS(Table4[[#This Row],[Age]]&lt;25, "Under 25",Table4[[#This Row],[Age]]=34, "25-34", Table4[[#This Row],[Age]]&lt;=49, "35-49", Table4[[#This Row],[Age]]&lt;=64, "50-64", Table4[[#This Row],[Age]]&gt;=65, "65+")</f>
        <v>50-64</v>
      </c>
      <c r="X1126" t="str">
        <f>_xlfn.XLOOKUP(Table4[[#This Row],[StoreID]],Stores!A:A,Stores!B:B, "Not found")</f>
        <v>MegaMart Brianahaven</v>
      </c>
      <c r="Y1126" t="str">
        <f>_xlfn.XLOOKUP(Table4[[#This Row],[StoreID]],Stores!A:A,Stores!C:C, "Not Found")</f>
        <v>Brianahaven</v>
      </c>
      <c r="Z1126" t="str">
        <f>_xlfn.XLOOKUP(Table4[[#This Row],[StoreID]],Stores!A:A,Stores!D:D, "Not Found")</f>
        <v>North</v>
      </c>
    </row>
    <row r="1127" spans="1:26">
      <c r="A1127" t="s">
        <v>1993</v>
      </c>
      <c r="B1127" s="1">
        <v>45717</v>
      </c>
      <c r="C1127" t="s">
        <v>693</v>
      </c>
      <c r="D1127" t="s">
        <v>796</v>
      </c>
      <c r="E1127" t="s">
        <v>839</v>
      </c>
      <c r="F1127">
        <v>5</v>
      </c>
      <c r="G1127">
        <v>0.05</v>
      </c>
      <c r="H1127" t="s">
        <v>875</v>
      </c>
      <c r="I1127" s="4">
        <f>Table4[[#This Row],[Quantity]]*Table4[[#This Row],[UnitPrice]]</f>
        <v>7812.1500000000005</v>
      </c>
      <c r="J1127" s="4">
        <f>Table4[[#This Row],[Gross Revenue]]*(1-Table4[[#This Row],[Discount]])</f>
        <v>7421.5425000000005</v>
      </c>
      <c r="K1127" s="4">
        <f>Table4[[#This Row],[Quantity]]*Table4[[#This Row],[CostPrice]]</f>
        <v>5978.1500000000005</v>
      </c>
      <c r="L1127" s="4">
        <f>Table4[[#This Row],[Net Revenue]]-Table4[[#This Row],[Total Cost]]</f>
        <v>1443.3924999999999</v>
      </c>
      <c r="M1127" t="str">
        <f>_xlfn.XLOOKUP(Table4[[#This Row],[ProductID]], Products!A:A,Products!B:B, "Not Found")</f>
        <v>Chair Laptop</v>
      </c>
      <c r="N1127" t="str">
        <f>TEXT(Table4[[#This Row],[Date]], "mmm")</f>
        <v>Mar</v>
      </c>
      <c r="O1127" t="str">
        <f>TEXT(Table4[[#This Row],[Date]], "yyyy")</f>
        <v>2025</v>
      </c>
      <c r="P1127" t="str">
        <f>_xlfn.XLOOKUP(Table4[[#This Row],[ProductID]],Products!A:A,Products!C:C, "Not Found")</f>
        <v>Electronics</v>
      </c>
      <c r="Q1127" t="str">
        <f>_xlfn.XLOOKUP(Table4[[#This Row],[ProductID]],Products!A:A,Products!D:D,"Not Found")</f>
        <v>Laptop</v>
      </c>
      <c r="R1127">
        <f>_xlfn.XLOOKUP(Table4[[#This Row],[ProductID]],Products!A:A,Products!E:E,"Not Found")</f>
        <v>1562.43</v>
      </c>
      <c r="S1127">
        <f>_xlfn.XLOOKUP(Table4[[#This Row],[ProductID]],Products!A:A,Products!F:F, "Not Found")</f>
        <v>1195.6300000000001</v>
      </c>
      <c r="T1127" t="str">
        <f>_xlfn.XLOOKUP(Table4[[#This Row],[CustomerID]],Customers!A:A,Customers!D:D, "Not Found")</f>
        <v>M</v>
      </c>
      <c r="U1127" s="6">
        <f>_xlfn.XLOOKUP(Table4[[#This Row],[CustomerID]],Customers!A:A,Customers!E:E, "Not Found")</f>
        <v>21086</v>
      </c>
      <c r="V1127">
        <f ca="1">DATEDIF(Table4[[#This Row],[CustomerBirthday]], TODAY(), "Y")</f>
        <v>68</v>
      </c>
      <c r="W1127" t="str" cm="1">
        <f t="array" aca="1" ref="W1127" ca="1">_xlfn.IFS(Table4[[#This Row],[Age]]&lt;25, "Under 25",Table4[[#This Row],[Age]]=34, "25-34", Table4[[#This Row],[Age]]&lt;=49, "35-49", Table4[[#This Row],[Age]]&lt;=64, "50-64", Table4[[#This Row],[Age]]&gt;=65, "65+")</f>
        <v>65+</v>
      </c>
      <c r="X1127" t="str">
        <f>_xlfn.XLOOKUP(Table4[[#This Row],[StoreID]],Stores!A:A,Stores!B:B, "Not found")</f>
        <v>MegaMart New Michele</v>
      </c>
      <c r="Y1127" t="str">
        <f>_xlfn.XLOOKUP(Table4[[#This Row],[StoreID]],Stores!A:A,Stores!C:C, "Not Found")</f>
        <v>New Michele</v>
      </c>
      <c r="Z1127" t="str">
        <f>_xlfn.XLOOKUP(Table4[[#This Row],[StoreID]],Stores!A:A,Stores!D:D, "Not Found")</f>
        <v>West</v>
      </c>
    </row>
    <row r="1128" spans="1:26">
      <c r="A1128" t="s">
        <v>1994</v>
      </c>
      <c r="B1128" s="1">
        <v>45835</v>
      </c>
      <c r="C1128" t="s">
        <v>390</v>
      </c>
      <c r="D1128" t="s">
        <v>778</v>
      </c>
      <c r="E1128" t="s">
        <v>831</v>
      </c>
      <c r="F1128">
        <v>3</v>
      </c>
      <c r="G1128">
        <v>0</v>
      </c>
      <c r="H1128" t="s">
        <v>865</v>
      </c>
      <c r="I1128" s="4">
        <f>Table4[[#This Row],[Quantity]]*Table4[[#This Row],[UnitPrice]]</f>
        <v>3047.2799999999997</v>
      </c>
      <c r="J1128" s="4">
        <f>Table4[[#This Row],[Gross Revenue]]*(1-Table4[[#This Row],[Discount]])</f>
        <v>3047.2799999999997</v>
      </c>
      <c r="K1128" s="4">
        <f>Table4[[#This Row],[Quantity]]*Table4[[#This Row],[CostPrice]]</f>
        <v>1753.1999999999998</v>
      </c>
      <c r="L1128" s="4">
        <f>Table4[[#This Row],[Net Revenue]]-Table4[[#This Row],[Total Cost]]</f>
        <v>1294.08</v>
      </c>
      <c r="M1128" t="str">
        <f>_xlfn.XLOOKUP(Table4[[#This Row],[ProductID]], Products!A:A,Products!B:B, "Not Found")</f>
        <v>Behavior Dairy</v>
      </c>
      <c r="N1128" t="str">
        <f>TEXT(Table4[[#This Row],[Date]], "mmm")</f>
        <v>Jun</v>
      </c>
      <c r="O1128" t="str">
        <f>TEXT(Table4[[#This Row],[Date]], "yyyy")</f>
        <v>2025</v>
      </c>
      <c r="P1128" t="str">
        <f>_xlfn.XLOOKUP(Table4[[#This Row],[ProductID]],Products!A:A,Products!C:C, "Not Found")</f>
        <v>Groceries</v>
      </c>
      <c r="Q1128" t="str">
        <f>_xlfn.XLOOKUP(Table4[[#This Row],[ProductID]],Products!A:A,Products!D:D,"Not Found")</f>
        <v>Dairy</v>
      </c>
      <c r="R1128">
        <f>_xlfn.XLOOKUP(Table4[[#This Row],[ProductID]],Products!A:A,Products!E:E,"Not Found")</f>
        <v>1015.76</v>
      </c>
      <c r="S1128">
        <f>_xlfn.XLOOKUP(Table4[[#This Row],[ProductID]],Products!A:A,Products!F:F, "Not Found")</f>
        <v>584.4</v>
      </c>
      <c r="T1128" t="str">
        <f>_xlfn.XLOOKUP(Table4[[#This Row],[CustomerID]],Customers!A:A,Customers!D:D, "Not Found")</f>
        <v>M</v>
      </c>
      <c r="U1128" s="6">
        <f>_xlfn.XLOOKUP(Table4[[#This Row],[CustomerID]],Customers!A:A,Customers!E:E, "Not Found")</f>
        <v>23821</v>
      </c>
      <c r="V1128">
        <f ca="1">DATEDIF(Table4[[#This Row],[CustomerBirthday]], TODAY(), "Y")</f>
        <v>61</v>
      </c>
      <c r="W1128" t="str" cm="1">
        <f t="array" aca="1" ref="W1128" ca="1">_xlfn.IFS(Table4[[#This Row],[Age]]&lt;25, "Under 25",Table4[[#This Row],[Age]]=34, "25-34", Table4[[#This Row],[Age]]&lt;=49, "35-49", Table4[[#This Row],[Age]]&lt;=64, "50-64", Table4[[#This Row],[Age]]&gt;=65, "65+")</f>
        <v>50-64</v>
      </c>
      <c r="X1128" t="str">
        <f>_xlfn.XLOOKUP(Table4[[#This Row],[StoreID]],Stores!A:A,Stores!B:B, "Not found")</f>
        <v>MegaMart Jimenezborough</v>
      </c>
      <c r="Y1128" t="str">
        <f>_xlfn.XLOOKUP(Table4[[#This Row],[StoreID]],Stores!A:A,Stores!C:C, "Not Found")</f>
        <v>Jimenezborough</v>
      </c>
      <c r="Z1128" t="str">
        <f>_xlfn.XLOOKUP(Table4[[#This Row],[StoreID]],Stores!A:A,Stores!D:D, "Not Found")</f>
        <v>South</v>
      </c>
    </row>
    <row r="1129" spans="1:26">
      <c r="A1129" t="s">
        <v>1995</v>
      </c>
      <c r="B1129" s="1">
        <v>45251</v>
      </c>
      <c r="C1129" t="s">
        <v>500</v>
      </c>
      <c r="D1129" t="s">
        <v>788</v>
      </c>
      <c r="E1129" t="s">
        <v>842</v>
      </c>
      <c r="F1129">
        <v>4</v>
      </c>
      <c r="G1129">
        <v>0.15</v>
      </c>
      <c r="H1129" t="s">
        <v>871</v>
      </c>
      <c r="I1129" s="4">
        <f>Table4[[#This Row],[Quantity]]*Table4[[#This Row],[UnitPrice]]</f>
        <v>4382.88</v>
      </c>
      <c r="J1129" s="4">
        <f>Table4[[#This Row],[Gross Revenue]]*(1-Table4[[#This Row],[Discount]])</f>
        <v>3725.4479999999999</v>
      </c>
      <c r="K1129" s="4">
        <f>Table4[[#This Row],[Quantity]]*Table4[[#This Row],[CostPrice]]</f>
        <v>3288.8</v>
      </c>
      <c r="L1129" s="4">
        <f>Table4[[#This Row],[Net Revenue]]-Table4[[#This Row],[Total Cost]]</f>
        <v>436.64799999999968</v>
      </c>
      <c r="M1129" t="str">
        <f>_xlfn.XLOOKUP(Table4[[#This Row],[ProductID]], Products!A:A,Products!B:B, "Not Found")</f>
        <v>Foot Snacks</v>
      </c>
      <c r="N1129" t="str">
        <f>TEXT(Table4[[#This Row],[Date]], "mmm")</f>
        <v>Nov</v>
      </c>
      <c r="O1129" t="str">
        <f>TEXT(Table4[[#This Row],[Date]], "yyyy")</f>
        <v>2023</v>
      </c>
      <c r="P1129" t="str">
        <f>_xlfn.XLOOKUP(Table4[[#This Row],[ProductID]],Products!A:A,Products!C:C, "Not Found")</f>
        <v>Groceries</v>
      </c>
      <c r="Q1129" t="str">
        <f>_xlfn.XLOOKUP(Table4[[#This Row],[ProductID]],Products!A:A,Products!D:D,"Not Found")</f>
        <v>Snacks</v>
      </c>
      <c r="R1129">
        <f>_xlfn.XLOOKUP(Table4[[#This Row],[ProductID]],Products!A:A,Products!E:E,"Not Found")</f>
        <v>1095.72</v>
      </c>
      <c r="S1129">
        <f>_xlfn.XLOOKUP(Table4[[#This Row],[ProductID]],Products!A:A,Products!F:F, "Not Found")</f>
        <v>822.2</v>
      </c>
      <c r="T1129" t="str">
        <f>_xlfn.XLOOKUP(Table4[[#This Row],[CustomerID]],Customers!A:A,Customers!D:D, "Not Found")</f>
        <v>M</v>
      </c>
      <c r="U1129" s="6">
        <f>_xlfn.XLOOKUP(Table4[[#This Row],[CustomerID]],Customers!A:A,Customers!E:E, "Not Found")</f>
        <v>30899</v>
      </c>
      <c r="V1129">
        <f ca="1">DATEDIF(Table4[[#This Row],[CustomerBirthday]], TODAY(), "Y")</f>
        <v>41</v>
      </c>
      <c r="W1129" t="str" cm="1">
        <f t="array" aca="1" ref="W1129" ca="1">_xlfn.IFS(Table4[[#This Row],[Age]]&lt;25, "Under 25",Table4[[#This Row],[Age]]=34, "25-34", Table4[[#This Row],[Age]]&lt;=49, "35-49", Table4[[#This Row],[Age]]&lt;=64, "50-64", Table4[[#This Row],[Age]]&gt;=65, "65+")</f>
        <v>35-49</v>
      </c>
      <c r="X1129" t="str">
        <f>_xlfn.XLOOKUP(Table4[[#This Row],[StoreID]],Stores!A:A,Stores!B:B, "Not found")</f>
        <v>MegaMart Brianahaven</v>
      </c>
      <c r="Y1129" t="str">
        <f>_xlfn.XLOOKUP(Table4[[#This Row],[StoreID]],Stores!A:A,Stores!C:C, "Not Found")</f>
        <v>Brianahaven</v>
      </c>
      <c r="Z1129" t="str">
        <f>_xlfn.XLOOKUP(Table4[[#This Row],[StoreID]],Stores!A:A,Stores!D:D, "Not Found")</f>
        <v>North</v>
      </c>
    </row>
    <row r="1130" spans="1:26">
      <c r="A1130" t="s">
        <v>1996</v>
      </c>
      <c r="B1130" s="1">
        <v>45320</v>
      </c>
      <c r="C1130" t="s">
        <v>570</v>
      </c>
      <c r="D1130" t="s">
        <v>798</v>
      </c>
      <c r="E1130" t="s">
        <v>835</v>
      </c>
      <c r="F1130">
        <v>5</v>
      </c>
      <c r="G1130">
        <v>0.05</v>
      </c>
      <c r="H1130" t="s">
        <v>868</v>
      </c>
      <c r="I1130" s="4">
        <f>Table4[[#This Row],[Quantity]]*Table4[[#This Row],[UnitPrice]]</f>
        <v>7507.3</v>
      </c>
      <c r="J1130" s="4">
        <f>Table4[[#This Row],[Gross Revenue]]*(1-Table4[[#This Row],[Discount]])</f>
        <v>7131.9349999999995</v>
      </c>
      <c r="K1130" s="4">
        <f>Table4[[#This Row],[Quantity]]*Table4[[#This Row],[CostPrice]]</f>
        <v>5838.65</v>
      </c>
      <c r="L1130" s="4">
        <f>Table4[[#This Row],[Net Revenue]]-Table4[[#This Row],[Total Cost]]</f>
        <v>1293.2849999999999</v>
      </c>
      <c r="M1130" t="str">
        <f>_xlfn.XLOOKUP(Table4[[#This Row],[ProductID]], Products!A:A,Products!B:B, "Not Found")</f>
        <v>New Watches</v>
      </c>
      <c r="N1130" t="str">
        <f>TEXT(Table4[[#This Row],[Date]], "mmm")</f>
        <v>Jan</v>
      </c>
      <c r="O1130" t="str">
        <f>TEXT(Table4[[#This Row],[Date]], "yyyy")</f>
        <v>2024</v>
      </c>
      <c r="P1130" t="str">
        <f>_xlfn.XLOOKUP(Table4[[#This Row],[ProductID]],Products!A:A,Products!C:C, "Not Found")</f>
        <v>Fashion</v>
      </c>
      <c r="Q1130" t="str">
        <f>_xlfn.XLOOKUP(Table4[[#This Row],[ProductID]],Products!A:A,Products!D:D,"Not Found")</f>
        <v>Watches</v>
      </c>
      <c r="R1130">
        <f>_xlfn.XLOOKUP(Table4[[#This Row],[ProductID]],Products!A:A,Products!E:E,"Not Found")</f>
        <v>1501.46</v>
      </c>
      <c r="S1130">
        <f>_xlfn.XLOOKUP(Table4[[#This Row],[ProductID]],Products!A:A,Products!F:F, "Not Found")</f>
        <v>1167.73</v>
      </c>
      <c r="T1130" t="str">
        <f>_xlfn.XLOOKUP(Table4[[#This Row],[CustomerID]],Customers!A:A,Customers!D:D, "Not Found")</f>
        <v>M</v>
      </c>
      <c r="U1130" s="6">
        <f>_xlfn.XLOOKUP(Table4[[#This Row],[CustomerID]],Customers!A:A,Customers!E:E, "Not Found")</f>
        <v>33160</v>
      </c>
      <c r="V1130">
        <f ca="1">DATEDIF(Table4[[#This Row],[CustomerBirthday]], TODAY(), "Y")</f>
        <v>35</v>
      </c>
      <c r="W1130" t="str" cm="1">
        <f t="array" aca="1" ref="W1130" ca="1">_xlfn.IFS(Table4[[#This Row],[Age]]&lt;25, "Under 25",Table4[[#This Row],[Age]]=34, "25-34", Table4[[#This Row],[Age]]&lt;=49, "35-49", Table4[[#This Row],[Age]]&lt;=64, "50-64", Table4[[#This Row],[Age]]&gt;=65, "65+")</f>
        <v>35-49</v>
      </c>
      <c r="X1130" t="str">
        <f>_xlfn.XLOOKUP(Table4[[#This Row],[StoreID]],Stores!A:A,Stores!B:B, "Not found")</f>
        <v>MegaMart Peckmouth</v>
      </c>
      <c r="Y1130" t="str">
        <f>_xlfn.XLOOKUP(Table4[[#This Row],[StoreID]],Stores!A:A,Stores!C:C, "Not Found")</f>
        <v>Peckmouth</v>
      </c>
      <c r="Z1130" t="str">
        <f>_xlfn.XLOOKUP(Table4[[#This Row],[StoreID]],Stores!A:A,Stores!D:D, "Not Found")</f>
        <v>East</v>
      </c>
    </row>
    <row r="1131" spans="1:26">
      <c r="A1131" t="s">
        <v>1997</v>
      </c>
      <c r="B1131" s="1">
        <v>45348</v>
      </c>
      <c r="C1131" t="s">
        <v>372</v>
      </c>
      <c r="D1131" t="s">
        <v>745</v>
      </c>
      <c r="E1131" t="s">
        <v>831</v>
      </c>
      <c r="F1131">
        <v>3</v>
      </c>
      <c r="G1131">
        <v>0.05</v>
      </c>
      <c r="H1131" t="s">
        <v>868</v>
      </c>
      <c r="I1131" s="4">
        <f>Table4[[#This Row],[Quantity]]*Table4[[#This Row],[UnitPrice]]</f>
        <v>3579.2699999999995</v>
      </c>
      <c r="J1131" s="4">
        <f>Table4[[#This Row],[Gross Revenue]]*(1-Table4[[#This Row],[Discount]])</f>
        <v>3400.3064999999992</v>
      </c>
      <c r="K1131" s="4">
        <f>Table4[[#This Row],[Quantity]]*Table4[[#This Row],[CostPrice]]</f>
        <v>2454.7200000000003</v>
      </c>
      <c r="L1131" s="4">
        <f>Table4[[#This Row],[Net Revenue]]-Table4[[#This Row],[Total Cost]]</f>
        <v>945.58649999999898</v>
      </c>
      <c r="M1131" t="str">
        <f>_xlfn.XLOOKUP(Table4[[#This Row],[ProductID]], Products!A:A,Products!B:B, "Not Found")</f>
        <v>Above Camera</v>
      </c>
      <c r="N1131" t="str">
        <f>TEXT(Table4[[#This Row],[Date]], "mmm")</f>
        <v>Feb</v>
      </c>
      <c r="O1131" t="str">
        <f>TEXT(Table4[[#This Row],[Date]], "yyyy")</f>
        <v>2024</v>
      </c>
      <c r="P1131" t="str">
        <f>_xlfn.XLOOKUP(Table4[[#This Row],[ProductID]],Products!A:A,Products!C:C, "Not Found")</f>
        <v>Electronics</v>
      </c>
      <c r="Q1131" t="str">
        <f>_xlfn.XLOOKUP(Table4[[#This Row],[ProductID]],Products!A:A,Products!D:D,"Not Found")</f>
        <v>Camera</v>
      </c>
      <c r="R1131">
        <f>_xlfn.XLOOKUP(Table4[[#This Row],[ProductID]],Products!A:A,Products!E:E,"Not Found")</f>
        <v>1193.0899999999999</v>
      </c>
      <c r="S1131">
        <f>_xlfn.XLOOKUP(Table4[[#This Row],[ProductID]],Products!A:A,Products!F:F, "Not Found")</f>
        <v>818.24</v>
      </c>
      <c r="T1131" t="str">
        <f>_xlfn.XLOOKUP(Table4[[#This Row],[CustomerID]],Customers!A:A,Customers!D:D, "Not Found")</f>
        <v>M</v>
      </c>
      <c r="U1131" s="6">
        <f>_xlfn.XLOOKUP(Table4[[#This Row],[CustomerID]],Customers!A:A,Customers!E:E, "Not Found")</f>
        <v>23580</v>
      </c>
      <c r="V1131">
        <f ca="1">DATEDIF(Table4[[#This Row],[CustomerBirthday]], TODAY(), "Y")</f>
        <v>62</v>
      </c>
      <c r="W1131" t="str" cm="1">
        <f t="array" aca="1" ref="W1131" ca="1">_xlfn.IFS(Table4[[#This Row],[Age]]&lt;25, "Under 25",Table4[[#This Row],[Age]]=34, "25-34", Table4[[#This Row],[Age]]&lt;=49, "35-49", Table4[[#This Row],[Age]]&lt;=64, "50-64", Table4[[#This Row],[Age]]&gt;=65, "65+")</f>
        <v>50-64</v>
      </c>
      <c r="X1131" t="str">
        <f>_xlfn.XLOOKUP(Table4[[#This Row],[StoreID]],Stores!A:A,Stores!B:B, "Not found")</f>
        <v>MegaMart Jimenezborough</v>
      </c>
      <c r="Y1131" t="str">
        <f>_xlfn.XLOOKUP(Table4[[#This Row],[StoreID]],Stores!A:A,Stores!C:C, "Not Found")</f>
        <v>Jimenezborough</v>
      </c>
      <c r="Z1131" t="str">
        <f>_xlfn.XLOOKUP(Table4[[#This Row],[StoreID]],Stores!A:A,Stores!D:D, "Not Found")</f>
        <v>South</v>
      </c>
    </row>
    <row r="1132" spans="1:26">
      <c r="A1132" t="s">
        <v>1998</v>
      </c>
      <c r="B1132" s="1">
        <v>45273</v>
      </c>
      <c r="C1132" t="s">
        <v>419</v>
      </c>
      <c r="D1132" t="s">
        <v>728</v>
      </c>
      <c r="E1132" t="s">
        <v>846</v>
      </c>
      <c r="F1132">
        <v>3</v>
      </c>
      <c r="G1132">
        <v>0.05</v>
      </c>
      <c r="H1132" t="s">
        <v>871</v>
      </c>
      <c r="I1132" s="4">
        <f>Table4[[#This Row],[Quantity]]*Table4[[#This Row],[UnitPrice]]</f>
        <v>954.15000000000009</v>
      </c>
      <c r="J1132" s="4">
        <f>Table4[[#This Row],[Gross Revenue]]*(1-Table4[[#This Row],[Discount]])</f>
        <v>906.4425</v>
      </c>
      <c r="K1132" s="4">
        <f>Table4[[#This Row],[Quantity]]*Table4[[#This Row],[CostPrice]]</f>
        <v>562.02</v>
      </c>
      <c r="L1132" s="4">
        <f>Table4[[#This Row],[Net Revenue]]-Table4[[#This Row],[Total Cost]]</f>
        <v>344.42250000000001</v>
      </c>
      <c r="M1132" t="str">
        <f>_xlfn.XLOOKUP(Table4[[#This Row],[ProductID]], Products!A:A,Products!B:B, "Not Found")</f>
        <v>Company Fruits</v>
      </c>
      <c r="N1132" t="str">
        <f>TEXT(Table4[[#This Row],[Date]], "mmm")</f>
        <v>Dec</v>
      </c>
      <c r="O1132" t="str">
        <f>TEXT(Table4[[#This Row],[Date]], "yyyy")</f>
        <v>2023</v>
      </c>
      <c r="P1132" t="str">
        <f>_xlfn.XLOOKUP(Table4[[#This Row],[ProductID]],Products!A:A,Products!C:C, "Not Found")</f>
        <v>Groceries</v>
      </c>
      <c r="Q1132" t="str">
        <f>_xlfn.XLOOKUP(Table4[[#This Row],[ProductID]],Products!A:A,Products!D:D,"Not Found")</f>
        <v>Fruits</v>
      </c>
      <c r="R1132">
        <f>_xlfn.XLOOKUP(Table4[[#This Row],[ProductID]],Products!A:A,Products!E:E,"Not Found")</f>
        <v>318.05</v>
      </c>
      <c r="S1132">
        <f>_xlfn.XLOOKUP(Table4[[#This Row],[ProductID]],Products!A:A,Products!F:F, "Not Found")</f>
        <v>187.34</v>
      </c>
      <c r="T1132" t="str">
        <f>_xlfn.XLOOKUP(Table4[[#This Row],[CustomerID]],Customers!A:A,Customers!D:D, "Not Found")</f>
        <v>F</v>
      </c>
      <c r="U1132" s="6">
        <f>_xlfn.XLOOKUP(Table4[[#This Row],[CustomerID]],Customers!A:A,Customers!E:E, "Not Found")</f>
        <v>30679</v>
      </c>
      <c r="V1132">
        <f ca="1">DATEDIF(Table4[[#This Row],[CustomerBirthday]], TODAY(), "Y")</f>
        <v>42</v>
      </c>
      <c r="W1132" t="str" cm="1">
        <f t="array" aca="1" ref="W1132" ca="1">_xlfn.IFS(Table4[[#This Row],[Age]]&lt;25, "Under 25",Table4[[#This Row],[Age]]=34, "25-34", Table4[[#This Row],[Age]]&lt;=49, "35-49", Table4[[#This Row],[Age]]&lt;=64, "50-64", Table4[[#This Row],[Age]]&gt;=65, "65+")</f>
        <v>35-49</v>
      </c>
      <c r="X1132" t="str">
        <f>_xlfn.XLOOKUP(Table4[[#This Row],[StoreID]],Stores!A:A,Stores!B:B, "Not found")</f>
        <v>MegaMart Johnmouth</v>
      </c>
      <c r="Y1132" t="str">
        <f>_xlfn.XLOOKUP(Table4[[#This Row],[StoreID]],Stores!A:A,Stores!C:C, "Not Found")</f>
        <v>Johnmouth</v>
      </c>
      <c r="Z1132" t="str">
        <f>_xlfn.XLOOKUP(Table4[[#This Row],[StoreID]],Stores!A:A,Stores!D:D, "Not Found")</f>
        <v>East</v>
      </c>
    </row>
    <row r="1133" spans="1:26">
      <c r="A1133" t="s">
        <v>1999</v>
      </c>
      <c r="B1133" s="1">
        <v>45201</v>
      </c>
      <c r="C1133" t="s">
        <v>604</v>
      </c>
      <c r="D1133" t="s">
        <v>774</v>
      </c>
      <c r="E1133" t="s">
        <v>831</v>
      </c>
      <c r="F1133">
        <v>5</v>
      </c>
      <c r="G1133">
        <v>0.15</v>
      </c>
      <c r="H1133" t="s">
        <v>875</v>
      </c>
      <c r="I1133" s="4">
        <f>Table4[[#This Row],[Quantity]]*Table4[[#This Row],[UnitPrice]]</f>
        <v>7437.05</v>
      </c>
      <c r="J1133" s="4">
        <f>Table4[[#This Row],[Gross Revenue]]*(1-Table4[[#This Row],[Discount]])</f>
        <v>6321.4925000000003</v>
      </c>
      <c r="K1133" s="4">
        <f>Table4[[#This Row],[Quantity]]*Table4[[#This Row],[CostPrice]]</f>
        <v>4065.3500000000004</v>
      </c>
      <c r="L1133" s="4">
        <f>Table4[[#This Row],[Net Revenue]]-Table4[[#This Row],[Total Cost]]</f>
        <v>2256.1424999999999</v>
      </c>
      <c r="M1133" t="str">
        <f>_xlfn.XLOOKUP(Table4[[#This Row],[ProductID]], Products!A:A,Products!B:B, "Not Found")</f>
        <v>Him Smartphone</v>
      </c>
      <c r="N1133" t="str">
        <f>TEXT(Table4[[#This Row],[Date]], "mmm")</f>
        <v>Oct</v>
      </c>
      <c r="O1133" t="str">
        <f>TEXT(Table4[[#This Row],[Date]], "yyyy")</f>
        <v>2023</v>
      </c>
      <c r="P1133" t="str">
        <f>_xlfn.XLOOKUP(Table4[[#This Row],[ProductID]],Products!A:A,Products!C:C, "Not Found")</f>
        <v>Electronics</v>
      </c>
      <c r="Q1133" t="str">
        <f>_xlfn.XLOOKUP(Table4[[#This Row],[ProductID]],Products!A:A,Products!D:D,"Not Found")</f>
        <v>Smartphone</v>
      </c>
      <c r="R1133">
        <f>_xlfn.XLOOKUP(Table4[[#This Row],[ProductID]],Products!A:A,Products!E:E,"Not Found")</f>
        <v>1487.41</v>
      </c>
      <c r="S1133">
        <f>_xlfn.XLOOKUP(Table4[[#This Row],[ProductID]],Products!A:A,Products!F:F, "Not Found")</f>
        <v>813.07</v>
      </c>
      <c r="T1133" t="str">
        <f>_xlfn.XLOOKUP(Table4[[#This Row],[CustomerID]],Customers!A:A,Customers!D:D, "Not Found")</f>
        <v>F</v>
      </c>
      <c r="U1133" s="6">
        <f>_xlfn.XLOOKUP(Table4[[#This Row],[CustomerID]],Customers!A:A,Customers!E:E, "Not Found")</f>
        <v>30807</v>
      </c>
      <c r="V1133">
        <f ca="1">DATEDIF(Table4[[#This Row],[CustomerBirthday]], TODAY(), "Y")</f>
        <v>42</v>
      </c>
      <c r="W1133" t="str" cm="1">
        <f t="array" aca="1" ref="W1133" ca="1">_xlfn.IFS(Table4[[#This Row],[Age]]&lt;25, "Under 25",Table4[[#This Row],[Age]]=34, "25-34", Table4[[#This Row],[Age]]&lt;=49, "35-49", Table4[[#This Row],[Age]]&lt;=64, "50-64", Table4[[#This Row],[Age]]&gt;=65, "65+")</f>
        <v>35-49</v>
      </c>
      <c r="X1133" t="str">
        <f>_xlfn.XLOOKUP(Table4[[#This Row],[StoreID]],Stores!A:A,Stores!B:B, "Not found")</f>
        <v>MegaMart Jimenezborough</v>
      </c>
      <c r="Y1133" t="str">
        <f>_xlfn.XLOOKUP(Table4[[#This Row],[StoreID]],Stores!A:A,Stores!C:C, "Not Found")</f>
        <v>Jimenezborough</v>
      </c>
      <c r="Z1133" t="str">
        <f>_xlfn.XLOOKUP(Table4[[#This Row],[StoreID]],Stores!A:A,Stores!D:D, "Not Found")</f>
        <v>South</v>
      </c>
    </row>
    <row r="1134" spans="1:26">
      <c r="A1134" t="s">
        <v>2000</v>
      </c>
      <c r="B1134" s="1">
        <v>45556</v>
      </c>
      <c r="C1134" t="s">
        <v>549</v>
      </c>
      <c r="D1134" t="s">
        <v>747</v>
      </c>
      <c r="E1134" t="s">
        <v>846</v>
      </c>
      <c r="F1134">
        <v>4</v>
      </c>
      <c r="G1134">
        <v>0.1</v>
      </c>
      <c r="H1134" t="s">
        <v>875</v>
      </c>
      <c r="I1134" s="4">
        <f>Table4[[#This Row],[Quantity]]*Table4[[#This Row],[UnitPrice]]</f>
        <v>4539.2</v>
      </c>
      <c r="J1134" s="4">
        <f>Table4[[#This Row],[Gross Revenue]]*(1-Table4[[#This Row],[Discount]])</f>
        <v>4085.2799999999997</v>
      </c>
      <c r="K1134" s="4">
        <f>Table4[[#This Row],[Quantity]]*Table4[[#This Row],[CostPrice]]</f>
        <v>2700.4</v>
      </c>
      <c r="L1134" s="4">
        <f>Table4[[#This Row],[Net Revenue]]-Table4[[#This Row],[Total Cost]]</f>
        <v>1384.8799999999997</v>
      </c>
      <c r="M1134" t="str">
        <f>_xlfn.XLOOKUP(Table4[[#This Row],[ProductID]], Products!A:A,Products!B:B, "Not Found")</f>
        <v>World Watches</v>
      </c>
      <c r="N1134" t="str">
        <f>TEXT(Table4[[#This Row],[Date]], "mmm")</f>
        <v>Sep</v>
      </c>
      <c r="O1134" t="str">
        <f>TEXT(Table4[[#This Row],[Date]], "yyyy")</f>
        <v>2024</v>
      </c>
      <c r="P1134" t="str">
        <f>_xlfn.XLOOKUP(Table4[[#This Row],[ProductID]],Products!A:A,Products!C:C, "Not Found")</f>
        <v>Fashion</v>
      </c>
      <c r="Q1134" t="str">
        <f>_xlfn.XLOOKUP(Table4[[#This Row],[ProductID]],Products!A:A,Products!D:D,"Not Found")</f>
        <v>Watches</v>
      </c>
      <c r="R1134">
        <f>_xlfn.XLOOKUP(Table4[[#This Row],[ProductID]],Products!A:A,Products!E:E,"Not Found")</f>
        <v>1134.8</v>
      </c>
      <c r="S1134">
        <f>_xlfn.XLOOKUP(Table4[[#This Row],[ProductID]],Products!A:A,Products!F:F, "Not Found")</f>
        <v>675.1</v>
      </c>
      <c r="T1134" t="str">
        <f>_xlfn.XLOOKUP(Table4[[#This Row],[CustomerID]],Customers!A:A,Customers!D:D, "Not Found")</f>
        <v>M</v>
      </c>
      <c r="U1134" s="6">
        <f>_xlfn.XLOOKUP(Table4[[#This Row],[CustomerID]],Customers!A:A,Customers!E:E, "Not Found")</f>
        <v>31945</v>
      </c>
      <c r="V1134">
        <f ca="1">DATEDIF(Table4[[#This Row],[CustomerBirthday]], TODAY(), "Y")</f>
        <v>39</v>
      </c>
      <c r="W1134" t="str" cm="1">
        <f t="array" aca="1" ref="W1134" ca="1">_xlfn.IFS(Table4[[#This Row],[Age]]&lt;25, "Under 25",Table4[[#This Row],[Age]]=34, "25-34", Table4[[#This Row],[Age]]&lt;=49, "35-49", Table4[[#This Row],[Age]]&lt;=64, "50-64", Table4[[#This Row],[Age]]&gt;=65, "65+")</f>
        <v>35-49</v>
      </c>
      <c r="X1134" t="str">
        <f>_xlfn.XLOOKUP(Table4[[#This Row],[StoreID]],Stores!A:A,Stores!B:B, "Not found")</f>
        <v>MegaMart Johnmouth</v>
      </c>
      <c r="Y1134" t="str">
        <f>_xlfn.XLOOKUP(Table4[[#This Row],[StoreID]],Stores!A:A,Stores!C:C, "Not Found")</f>
        <v>Johnmouth</v>
      </c>
      <c r="Z1134" t="str">
        <f>_xlfn.XLOOKUP(Table4[[#This Row],[StoreID]],Stores!A:A,Stores!D:D, "Not Found")</f>
        <v>East</v>
      </c>
    </row>
    <row r="1135" spans="1:26">
      <c r="A1135" t="s">
        <v>2001</v>
      </c>
      <c r="B1135" s="1">
        <v>45671</v>
      </c>
      <c r="C1135" t="s">
        <v>426</v>
      </c>
      <c r="D1135" t="s">
        <v>757</v>
      </c>
      <c r="E1135" t="s">
        <v>835</v>
      </c>
      <c r="F1135">
        <v>3</v>
      </c>
      <c r="G1135">
        <v>0.15</v>
      </c>
      <c r="H1135" t="s">
        <v>875</v>
      </c>
      <c r="I1135" s="4">
        <f>Table4[[#This Row],[Quantity]]*Table4[[#This Row],[UnitPrice]]</f>
        <v>3738.33</v>
      </c>
      <c r="J1135" s="4">
        <f>Table4[[#This Row],[Gross Revenue]]*(1-Table4[[#This Row],[Discount]])</f>
        <v>3177.5805</v>
      </c>
      <c r="K1135" s="4">
        <f>Table4[[#This Row],[Quantity]]*Table4[[#This Row],[CostPrice]]</f>
        <v>2500.56</v>
      </c>
      <c r="L1135" s="4">
        <f>Table4[[#This Row],[Net Revenue]]-Table4[[#This Row],[Total Cost]]</f>
        <v>677.02050000000008</v>
      </c>
      <c r="M1135" t="str">
        <f>_xlfn.XLOOKUP(Table4[[#This Row],[ProductID]], Products!A:A,Products!B:B, "Not Found")</f>
        <v>Find Headphones</v>
      </c>
      <c r="N1135" t="str">
        <f>TEXT(Table4[[#This Row],[Date]], "mmm")</f>
        <v>Jan</v>
      </c>
      <c r="O1135" t="str">
        <f>TEXT(Table4[[#This Row],[Date]], "yyyy")</f>
        <v>2025</v>
      </c>
      <c r="P1135" t="str">
        <f>_xlfn.XLOOKUP(Table4[[#This Row],[ProductID]],Products!A:A,Products!C:C, "Not Found")</f>
        <v>Electronics</v>
      </c>
      <c r="Q1135" t="str">
        <f>_xlfn.XLOOKUP(Table4[[#This Row],[ProductID]],Products!A:A,Products!D:D,"Not Found")</f>
        <v>Headphones</v>
      </c>
      <c r="R1135">
        <f>_xlfn.XLOOKUP(Table4[[#This Row],[ProductID]],Products!A:A,Products!E:E,"Not Found")</f>
        <v>1246.1099999999999</v>
      </c>
      <c r="S1135">
        <f>_xlfn.XLOOKUP(Table4[[#This Row],[ProductID]],Products!A:A,Products!F:F, "Not Found")</f>
        <v>833.52</v>
      </c>
      <c r="T1135" t="str">
        <f>_xlfn.XLOOKUP(Table4[[#This Row],[CustomerID]],Customers!A:A,Customers!D:D, "Not Found")</f>
        <v>F</v>
      </c>
      <c r="U1135" s="6">
        <f>_xlfn.XLOOKUP(Table4[[#This Row],[CustomerID]],Customers!A:A,Customers!E:E, "Not Found")</f>
        <v>29406</v>
      </c>
      <c r="V1135">
        <f ca="1">DATEDIF(Table4[[#This Row],[CustomerBirthday]], TODAY(), "Y")</f>
        <v>46</v>
      </c>
      <c r="W1135" t="str" cm="1">
        <f t="array" aca="1" ref="W1135" ca="1">_xlfn.IFS(Table4[[#This Row],[Age]]&lt;25, "Under 25",Table4[[#This Row],[Age]]=34, "25-34", Table4[[#This Row],[Age]]&lt;=49, "35-49", Table4[[#This Row],[Age]]&lt;=64, "50-64", Table4[[#This Row],[Age]]&gt;=65, "65+")</f>
        <v>35-49</v>
      </c>
      <c r="X1135" t="str">
        <f>_xlfn.XLOOKUP(Table4[[#This Row],[StoreID]],Stores!A:A,Stores!B:B, "Not found")</f>
        <v>MegaMart Peckmouth</v>
      </c>
      <c r="Y1135" t="str">
        <f>_xlfn.XLOOKUP(Table4[[#This Row],[StoreID]],Stores!A:A,Stores!C:C, "Not Found")</f>
        <v>Peckmouth</v>
      </c>
      <c r="Z1135" t="str">
        <f>_xlfn.XLOOKUP(Table4[[#This Row],[StoreID]],Stores!A:A,Stores!D:D, "Not Found")</f>
        <v>East</v>
      </c>
    </row>
    <row r="1136" spans="1:26">
      <c r="A1136" t="s">
        <v>2002</v>
      </c>
      <c r="B1136" s="1">
        <v>45663</v>
      </c>
      <c r="C1136" t="s">
        <v>554</v>
      </c>
      <c r="D1136" t="s">
        <v>772</v>
      </c>
      <c r="E1136" t="s">
        <v>831</v>
      </c>
      <c r="F1136">
        <v>5</v>
      </c>
      <c r="G1136">
        <v>0.15</v>
      </c>
      <c r="H1136" t="s">
        <v>865</v>
      </c>
      <c r="I1136" s="4">
        <f>Table4[[#This Row],[Quantity]]*Table4[[#This Row],[UnitPrice]]</f>
        <v>9392.35</v>
      </c>
      <c r="J1136" s="4">
        <f>Table4[[#This Row],[Gross Revenue]]*(1-Table4[[#This Row],[Discount]])</f>
        <v>7983.4975000000004</v>
      </c>
      <c r="K1136" s="4">
        <f>Table4[[#This Row],[Quantity]]*Table4[[#This Row],[CostPrice]]</f>
        <v>5074.55</v>
      </c>
      <c r="L1136" s="4">
        <f>Table4[[#This Row],[Net Revenue]]-Table4[[#This Row],[Total Cost]]</f>
        <v>2908.9475000000002</v>
      </c>
      <c r="M1136" t="str">
        <f>_xlfn.XLOOKUP(Table4[[#This Row],[ProductID]], Products!A:A,Products!B:B, "Not Found")</f>
        <v>And Footwear</v>
      </c>
      <c r="N1136" t="str">
        <f>TEXT(Table4[[#This Row],[Date]], "mmm")</f>
        <v>Jan</v>
      </c>
      <c r="O1136" t="str">
        <f>TEXT(Table4[[#This Row],[Date]], "yyyy")</f>
        <v>2025</v>
      </c>
      <c r="P1136" t="str">
        <f>_xlfn.XLOOKUP(Table4[[#This Row],[ProductID]],Products!A:A,Products!C:C, "Not Found")</f>
        <v>Fashion</v>
      </c>
      <c r="Q1136" t="str">
        <f>_xlfn.XLOOKUP(Table4[[#This Row],[ProductID]],Products!A:A,Products!D:D,"Not Found")</f>
        <v>Footwear</v>
      </c>
      <c r="R1136">
        <f>_xlfn.XLOOKUP(Table4[[#This Row],[ProductID]],Products!A:A,Products!E:E,"Not Found")</f>
        <v>1878.47</v>
      </c>
      <c r="S1136">
        <f>_xlfn.XLOOKUP(Table4[[#This Row],[ProductID]],Products!A:A,Products!F:F, "Not Found")</f>
        <v>1014.91</v>
      </c>
      <c r="T1136" t="str">
        <f>_xlfn.XLOOKUP(Table4[[#This Row],[CustomerID]],Customers!A:A,Customers!D:D, "Not Found")</f>
        <v>M</v>
      </c>
      <c r="U1136" s="6">
        <f>_xlfn.XLOOKUP(Table4[[#This Row],[CustomerID]],Customers!A:A,Customers!E:E, "Not Found")</f>
        <v>26178</v>
      </c>
      <c r="V1136">
        <f ca="1">DATEDIF(Table4[[#This Row],[CustomerBirthday]], TODAY(), "Y")</f>
        <v>54</v>
      </c>
      <c r="W1136" t="str" cm="1">
        <f t="array" aca="1" ref="W1136" ca="1">_xlfn.IFS(Table4[[#This Row],[Age]]&lt;25, "Under 25",Table4[[#This Row],[Age]]=34, "25-34", Table4[[#This Row],[Age]]&lt;=49, "35-49", Table4[[#This Row],[Age]]&lt;=64, "50-64", Table4[[#This Row],[Age]]&gt;=65, "65+")</f>
        <v>50-64</v>
      </c>
      <c r="X1136" t="str">
        <f>_xlfn.XLOOKUP(Table4[[#This Row],[StoreID]],Stores!A:A,Stores!B:B, "Not found")</f>
        <v>MegaMart Jimenezborough</v>
      </c>
      <c r="Y1136" t="str">
        <f>_xlfn.XLOOKUP(Table4[[#This Row],[StoreID]],Stores!A:A,Stores!C:C, "Not Found")</f>
        <v>Jimenezborough</v>
      </c>
      <c r="Z1136" t="str">
        <f>_xlfn.XLOOKUP(Table4[[#This Row],[StoreID]],Stores!A:A,Stores!D:D, "Not Found")</f>
        <v>South</v>
      </c>
    </row>
    <row r="1137" spans="1:26">
      <c r="A1137" t="s">
        <v>2003</v>
      </c>
      <c r="B1137" s="1">
        <v>45729</v>
      </c>
      <c r="C1137" t="s">
        <v>467</v>
      </c>
      <c r="D1137" t="s">
        <v>800</v>
      </c>
      <c r="E1137" t="s">
        <v>831</v>
      </c>
      <c r="F1137">
        <v>1</v>
      </c>
      <c r="G1137">
        <v>0.05</v>
      </c>
      <c r="H1137" t="s">
        <v>871</v>
      </c>
      <c r="I1137" s="4">
        <f>Table4[[#This Row],[Quantity]]*Table4[[#This Row],[UnitPrice]]</f>
        <v>1952.65</v>
      </c>
      <c r="J1137" s="4">
        <f>Table4[[#This Row],[Gross Revenue]]*(1-Table4[[#This Row],[Discount]])</f>
        <v>1855.0174999999999</v>
      </c>
      <c r="K1137" s="4">
        <f>Table4[[#This Row],[Quantity]]*Table4[[#This Row],[CostPrice]]</f>
        <v>1451.27</v>
      </c>
      <c r="L1137" s="4">
        <f>Table4[[#This Row],[Net Revenue]]-Table4[[#This Row],[Total Cost]]</f>
        <v>403.74749999999995</v>
      </c>
      <c r="M1137" t="str">
        <f>_xlfn.XLOOKUP(Table4[[#This Row],[ProductID]], Products!A:A,Products!B:B, "Not Found")</f>
        <v>Book Television</v>
      </c>
      <c r="N1137" t="str">
        <f>TEXT(Table4[[#This Row],[Date]], "mmm")</f>
        <v>Mar</v>
      </c>
      <c r="O1137" t="str">
        <f>TEXT(Table4[[#This Row],[Date]], "yyyy")</f>
        <v>2025</v>
      </c>
      <c r="P1137" t="str">
        <f>_xlfn.XLOOKUP(Table4[[#This Row],[ProductID]],Products!A:A,Products!C:C, "Not Found")</f>
        <v>Electronics</v>
      </c>
      <c r="Q1137" t="str">
        <f>_xlfn.XLOOKUP(Table4[[#This Row],[ProductID]],Products!A:A,Products!D:D,"Not Found")</f>
        <v>Television</v>
      </c>
      <c r="R1137">
        <f>_xlfn.XLOOKUP(Table4[[#This Row],[ProductID]],Products!A:A,Products!E:E,"Not Found")</f>
        <v>1952.65</v>
      </c>
      <c r="S1137">
        <f>_xlfn.XLOOKUP(Table4[[#This Row],[ProductID]],Products!A:A,Products!F:F, "Not Found")</f>
        <v>1451.27</v>
      </c>
      <c r="T1137" t="str">
        <f>_xlfn.XLOOKUP(Table4[[#This Row],[CustomerID]],Customers!A:A,Customers!D:D, "Not Found")</f>
        <v>F</v>
      </c>
      <c r="U1137" s="6">
        <f>_xlfn.XLOOKUP(Table4[[#This Row],[CustomerID]],Customers!A:A,Customers!E:E, "Not Found")</f>
        <v>30272</v>
      </c>
      <c r="V1137">
        <f ca="1">DATEDIF(Table4[[#This Row],[CustomerBirthday]], TODAY(), "Y")</f>
        <v>43</v>
      </c>
      <c r="W1137" t="str" cm="1">
        <f t="array" aca="1" ref="W1137" ca="1">_xlfn.IFS(Table4[[#This Row],[Age]]&lt;25, "Under 25",Table4[[#This Row],[Age]]=34, "25-34", Table4[[#This Row],[Age]]&lt;=49, "35-49", Table4[[#This Row],[Age]]&lt;=64, "50-64", Table4[[#This Row],[Age]]&gt;=65, "65+")</f>
        <v>35-49</v>
      </c>
      <c r="X1137" t="str">
        <f>_xlfn.XLOOKUP(Table4[[#This Row],[StoreID]],Stores!A:A,Stores!B:B, "Not found")</f>
        <v>MegaMart Jimenezborough</v>
      </c>
      <c r="Y1137" t="str">
        <f>_xlfn.XLOOKUP(Table4[[#This Row],[StoreID]],Stores!A:A,Stores!C:C, "Not Found")</f>
        <v>Jimenezborough</v>
      </c>
      <c r="Z1137" t="str">
        <f>_xlfn.XLOOKUP(Table4[[#This Row],[StoreID]],Stores!A:A,Stores!D:D, "Not Found")</f>
        <v>South</v>
      </c>
    </row>
    <row r="1138" spans="1:26">
      <c r="A1138" t="s">
        <v>2004</v>
      </c>
      <c r="B1138" s="1">
        <v>45882</v>
      </c>
      <c r="C1138" t="s">
        <v>539</v>
      </c>
      <c r="D1138" t="s">
        <v>794</v>
      </c>
      <c r="E1138" t="s">
        <v>831</v>
      </c>
      <c r="F1138">
        <v>2</v>
      </c>
      <c r="G1138">
        <v>0.05</v>
      </c>
      <c r="H1138" t="s">
        <v>868</v>
      </c>
      <c r="I1138" s="4">
        <f>Table4[[#This Row],[Quantity]]*Table4[[#This Row],[UnitPrice]]</f>
        <v>856.1</v>
      </c>
      <c r="J1138" s="4">
        <f>Table4[[#This Row],[Gross Revenue]]*(1-Table4[[#This Row],[Discount]])</f>
        <v>813.29499999999996</v>
      </c>
      <c r="K1138" s="4">
        <f>Table4[[#This Row],[Quantity]]*Table4[[#This Row],[CostPrice]]</f>
        <v>492.14</v>
      </c>
      <c r="L1138" s="4">
        <f>Table4[[#This Row],[Net Revenue]]-Table4[[#This Row],[Total Cost]]</f>
        <v>321.15499999999997</v>
      </c>
      <c r="M1138" t="str">
        <f>_xlfn.XLOOKUP(Table4[[#This Row],[ProductID]], Products!A:A,Products!B:B, "Not Found")</f>
        <v>Everything Laptop</v>
      </c>
      <c r="N1138" t="str">
        <f>TEXT(Table4[[#This Row],[Date]], "mmm")</f>
        <v>Aug</v>
      </c>
      <c r="O1138" t="str">
        <f>TEXT(Table4[[#This Row],[Date]], "yyyy")</f>
        <v>2025</v>
      </c>
      <c r="P1138" t="str">
        <f>_xlfn.XLOOKUP(Table4[[#This Row],[ProductID]],Products!A:A,Products!C:C, "Not Found")</f>
        <v>Electronics</v>
      </c>
      <c r="Q1138" t="str">
        <f>_xlfn.XLOOKUP(Table4[[#This Row],[ProductID]],Products!A:A,Products!D:D,"Not Found")</f>
        <v>Laptop</v>
      </c>
      <c r="R1138">
        <f>_xlfn.XLOOKUP(Table4[[#This Row],[ProductID]],Products!A:A,Products!E:E,"Not Found")</f>
        <v>428.05</v>
      </c>
      <c r="S1138">
        <f>_xlfn.XLOOKUP(Table4[[#This Row],[ProductID]],Products!A:A,Products!F:F, "Not Found")</f>
        <v>246.07</v>
      </c>
      <c r="T1138" t="str">
        <f>_xlfn.XLOOKUP(Table4[[#This Row],[CustomerID]],Customers!A:A,Customers!D:D, "Not Found")</f>
        <v>M</v>
      </c>
      <c r="U1138" s="6">
        <f>_xlfn.XLOOKUP(Table4[[#This Row],[CustomerID]],Customers!A:A,Customers!E:E, "Not Found")</f>
        <v>28514</v>
      </c>
      <c r="V1138">
        <f ca="1">DATEDIF(Table4[[#This Row],[CustomerBirthday]], TODAY(), "Y")</f>
        <v>48</v>
      </c>
      <c r="W1138" t="str" cm="1">
        <f t="array" aca="1" ref="W1138" ca="1">_xlfn.IFS(Table4[[#This Row],[Age]]&lt;25, "Under 25",Table4[[#This Row],[Age]]=34, "25-34", Table4[[#This Row],[Age]]&lt;=49, "35-49", Table4[[#This Row],[Age]]&lt;=64, "50-64", Table4[[#This Row],[Age]]&gt;=65, "65+")</f>
        <v>35-49</v>
      </c>
      <c r="X1138" t="str">
        <f>_xlfn.XLOOKUP(Table4[[#This Row],[StoreID]],Stores!A:A,Stores!B:B, "Not found")</f>
        <v>MegaMart Jimenezborough</v>
      </c>
      <c r="Y1138" t="str">
        <f>_xlfn.XLOOKUP(Table4[[#This Row],[StoreID]],Stores!A:A,Stores!C:C, "Not Found")</f>
        <v>Jimenezborough</v>
      </c>
      <c r="Z1138" t="str">
        <f>_xlfn.XLOOKUP(Table4[[#This Row],[StoreID]],Stores!A:A,Stores!D:D, "Not Found")</f>
        <v>South</v>
      </c>
    </row>
    <row r="1139" spans="1:26">
      <c r="A1139" t="s">
        <v>2005</v>
      </c>
      <c r="B1139" s="1">
        <v>45485</v>
      </c>
      <c r="C1139" t="s">
        <v>500</v>
      </c>
      <c r="D1139" t="s">
        <v>810</v>
      </c>
      <c r="E1139" t="s">
        <v>839</v>
      </c>
      <c r="F1139">
        <v>4</v>
      </c>
      <c r="G1139">
        <v>0.15</v>
      </c>
      <c r="H1139" t="s">
        <v>871</v>
      </c>
      <c r="I1139" s="4">
        <f>Table4[[#This Row],[Quantity]]*Table4[[#This Row],[UnitPrice]]</f>
        <v>1814.48</v>
      </c>
      <c r="J1139" s="4">
        <f>Table4[[#This Row],[Gross Revenue]]*(1-Table4[[#This Row],[Discount]])</f>
        <v>1542.308</v>
      </c>
      <c r="K1139" s="4">
        <f>Table4[[#This Row],[Quantity]]*Table4[[#This Row],[CostPrice]]</f>
        <v>1266.52</v>
      </c>
      <c r="L1139" s="4">
        <f>Table4[[#This Row],[Net Revenue]]-Table4[[#This Row],[Total Cost]]</f>
        <v>275.78800000000001</v>
      </c>
      <c r="M1139" t="str">
        <f>_xlfn.XLOOKUP(Table4[[#This Row],[ProductID]], Products!A:A,Products!B:B, "Not Found")</f>
        <v>Maybe Clothing</v>
      </c>
      <c r="N1139" t="str">
        <f>TEXT(Table4[[#This Row],[Date]], "mmm")</f>
        <v>Jul</v>
      </c>
      <c r="O1139" t="str">
        <f>TEXT(Table4[[#This Row],[Date]], "yyyy")</f>
        <v>2024</v>
      </c>
      <c r="P1139" t="str">
        <f>_xlfn.XLOOKUP(Table4[[#This Row],[ProductID]],Products!A:A,Products!C:C, "Not Found")</f>
        <v>Fashion</v>
      </c>
      <c r="Q1139" t="str">
        <f>_xlfn.XLOOKUP(Table4[[#This Row],[ProductID]],Products!A:A,Products!D:D,"Not Found")</f>
        <v>Clothing</v>
      </c>
      <c r="R1139">
        <f>_xlfn.XLOOKUP(Table4[[#This Row],[ProductID]],Products!A:A,Products!E:E,"Not Found")</f>
        <v>453.62</v>
      </c>
      <c r="S1139">
        <f>_xlfn.XLOOKUP(Table4[[#This Row],[ProductID]],Products!A:A,Products!F:F, "Not Found")</f>
        <v>316.63</v>
      </c>
      <c r="T1139" t="str">
        <f>_xlfn.XLOOKUP(Table4[[#This Row],[CustomerID]],Customers!A:A,Customers!D:D, "Not Found")</f>
        <v>M</v>
      </c>
      <c r="U1139" s="6">
        <f>_xlfn.XLOOKUP(Table4[[#This Row],[CustomerID]],Customers!A:A,Customers!E:E, "Not Found")</f>
        <v>30899</v>
      </c>
      <c r="V1139">
        <f ca="1">DATEDIF(Table4[[#This Row],[CustomerBirthday]], TODAY(), "Y")</f>
        <v>41</v>
      </c>
      <c r="W1139" t="str" cm="1">
        <f t="array" aca="1" ref="W1139" ca="1">_xlfn.IFS(Table4[[#This Row],[Age]]&lt;25, "Under 25",Table4[[#This Row],[Age]]=34, "25-34", Table4[[#This Row],[Age]]&lt;=49, "35-49", Table4[[#This Row],[Age]]&lt;=64, "50-64", Table4[[#This Row],[Age]]&gt;=65, "65+")</f>
        <v>35-49</v>
      </c>
      <c r="X1139" t="str">
        <f>_xlfn.XLOOKUP(Table4[[#This Row],[StoreID]],Stores!A:A,Stores!B:B, "Not found")</f>
        <v>MegaMart New Michele</v>
      </c>
      <c r="Y1139" t="str">
        <f>_xlfn.XLOOKUP(Table4[[#This Row],[StoreID]],Stores!A:A,Stores!C:C, "Not Found")</f>
        <v>New Michele</v>
      </c>
      <c r="Z1139" t="str">
        <f>_xlfn.XLOOKUP(Table4[[#This Row],[StoreID]],Stores!A:A,Stores!D:D, "Not Found")</f>
        <v>West</v>
      </c>
    </row>
    <row r="1140" spans="1:26">
      <c r="A1140" t="s">
        <v>2006</v>
      </c>
      <c r="B1140" s="1">
        <v>45793</v>
      </c>
      <c r="C1140" t="s">
        <v>206</v>
      </c>
      <c r="D1140" t="s">
        <v>820</v>
      </c>
      <c r="E1140" t="s">
        <v>839</v>
      </c>
      <c r="F1140">
        <v>3</v>
      </c>
      <c r="G1140">
        <v>0.1</v>
      </c>
      <c r="H1140" t="s">
        <v>868</v>
      </c>
      <c r="I1140" s="4">
        <f>Table4[[#This Row],[Quantity]]*Table4[[#This Row],[UnitPrice]]</f>
        <v>3591.54</v>
      </c>
      <c r="J1140" s="4">
        <f>Table4[[#This Row],[Gross Revenue]]*(1-Table4[[#This Row],[Discount]])</f>
        <v>3232.386</v>
      </c>
      <c r="K1140" s="4">
        <f>Table4[[#This Row],[Quantity]]*Table4[[#This Row],[CostPrice]]</f>
        <v>2168.2200000000003</v>
      </c>
      <c r="L1140" s="4">
        <f>Table4[[#This Row],[Net Revenue]]-Table4[[#This Row],[Total Cost]]</f>
        <v>1064.1659999999997</v>
      </c>
      <c r="M1140" t="str">
        <f>_xlfn.XLOOKUP(Table4[[#This Row],[ProductID]], Products!A:A,Products!B:B, "Not Found")</f>
        <v>Or Smartphone</v>
      </c>
      <c r="N1140" t="str">
        <f>TEXT(Table4[[#This Row],[Date]], "mmm")</f>
        <v>May</v>
      </c>
      <c r="O1140" t="str">
        <f>TEXT(Table4[[#This Row],[Date]], "yyyy")</f>
        <v>2025</v>
      </c>
      <c r="P1140" t="str">
        <f>_xlfn.XLOOKUP(Table4[[#This Row],[ProductID]],Products!A:A,Products!C:C, "Not Found")</f>
        <v>Electronics</v>
      </c>
      <c r="Q1140" t="str">
        <f>_xlfn.XLOOKUP(Table4[[#This Row],[ProductID]],Products!A:A,Products!D:D,"Not Found")</f>
        <v>Smartphone</v>
      </c>
      <c r="R1140">
        <f>_xlfn.XLOOKUP(Table4[[#This Row],[ProductID]],Products!A:A,Products!E:E,"Not Found")</f>
        <v>1197.18</v>
      </c>
      <c r="S1140">
        <f>_xlfn.XLOOKUP(Table4[[#This Row],[ProductID]],Products!A:A,Products!F:F, "Not Found")</f>
        <v>722.74</v>
      </c>
      <c r="T1140" t="str">
        <f>_xlfn.XLOOKUP(Table4[[#This Row],[CustomerID]],Customers!A:A,Customers!D:D, "Not Found")</f>
        <v>F</v>
      </c>
      <c r="U1140" s="6">
        <f>_xlfn.XLOOKUP(Table4[[#This Row],[CustomerID]],Customers!A:A,Customers!E:E, "Not Found")</f>
        <v>35905</v>
      </c>
      <c r="V1140">
        <f ca="1">DATEDIF(Table4[[#This Row],[CustomerBirthday]], TODAY(), "Y")</f>
        <v>28</v>
      </c>
      <c r="W1140" t="str" cm="1">
        <f t="array" aca="1" ref="W1140" ca="1">_xlfn.IFS(Table4[[#This Row],[Age]]&lt;25, "Under 25",Table4[[#This Row],[Age]]=34, "25-34", Table4[[#This Row],[Age]]&lt;=49, "35-49", Table4[[#This Row],[Age]]&lt;=64, "50-64", Table4[[#This Row],[Age]]&gt;=65, "65+")</f>
        <v>35-49</v>
      </c>
      <c r="X1140" t="str">
        <f>_xlfn.XLOOKUP(Table4[[#This Row],[StoreID]],Stores!A:A,Stores!B:B, "Not found")</f>
        <v>MegaMart New Michele</v>
      </c>
      <c r="Y1140" t="str">
        <f>_xlfn.XLOOKUP(Table4[[#This Row],[StoreID]],Stores!A:A,Stores!C:C, "Not Found")</f>
        <v>New Michele</v>
      </c>
      <c r="Z1140" t="str">
        <f>_xlfn.XLOOKUP(Table4[[#This Row],[StoreID]],Stores!A:A,Stores!D:D, "Not Found")</f>
        <v>West</v>
      </c>
    </row>
    <row r="1141" spans="1:26">
      <c r="A1141" t="s">
        <v>2007</v>
      </c>
      <c r="B1141" s="1">
        <v>45883</v>
      </c>
      <c r="C1141" t="s">
        <v>650</v>
      </c>
      <c r="D1141" t="s">
        <v>757</v>
      </c>
      <c r="E1141" t="s">
        <v>839</v>
      </c>
      <c r="F1141">
        <v>1</v>
      </c>
      <c r="G1141">
        <v>0</v>
      </c>
      <c r="H1141" t="s">
        <v>868</v>
      </c>
      <c r="I1141" s="4">
        <f>Table4[[#This Row],[Quantity]]*Table4[[#This Row],[UnitPrice]]</f>
        <v>1246.1099999999999</v>
      </c>
      <c r="J1141" s="4">
        <f>Table4[[#This Row],[Gross Revenue]]*(1-Table4[[#This Row],[Discount]])</f>
        <v>1246.1099999999999</v>
      </c>
      <c r="K1141" s="4">
        <f>Table4[[#This Row],[Quantity]]*Table4[[#This Row],[CostPrice]]</f>
        <v>833.52</v>
      </c>
      <c r="L1141" s="4">
        <f>Table4[[#This Row],[Net Revenue]]-Table4[[#This Row],[Total Cost]]</f>
        <v>412.58999999999992</v>
      </c>
      <c r="M1141" t="str">
        <f>_xlfn.XLOOKUP(Table4[[#This Row],[ProductID]], Products!A:A,Products!B:B, "Not Found")</f>
        <v>Find Headphones</v>
      </c>
      <c r="N1141" t="str">
        <f>TEXT(Table4[[#This Row],[Date]], "mmm")</f>
        <v>Aug</v>
      </c>
      <c r="O1141" t="str">
        <f>TEXT(Table4[[#This Row],[Date]], "yyyy")</f>
        <v>2025</v>
      </c>
      <c r="P1141" t="str">
        <f>_xlfn.XLOOKUP(Table4[[#This Row],[ProductID]],Products!A:A,Products!C:C, "Not Found")</f>
        <v>Electronics</v>
      </c>
      <c r="Q1141" t="str">
        <f>_xlfn.XLOOKUP(Table4[[#This Row],[ProductID]],Products!A:A,Products!D:D,"Not Found")</f>
        <v>Headphones</v>
      </c>
      <c r="R1141">
        <f>_xlfn.XLOOKUP(Table4[[#This Row],[ProductID]],Products!A:A,Products!E:E,"Not Found")</f>
        <v>1246.1099999999999</v>
      </c>
      <c r="S1141">
        <f>_xlfn.XLOOKUP(Table4[[#This Row],[ProductID]],Products!A:A,Products!F:F, "Not Found")</f>
        <v>833.52</v>
      </c>
      <c r="T1141" t="str">
        <f>_xlfn.XLOOKUP(Table4[[#This Row],[CustomerID]],Customers!A:A,Customers!D:D, "Not Found")</f>
        <v>M</v>
      </c>
      <c r="U1141" s="6">
        <f>_xlfn.XLOOKUP(Table4[[#This Row],[CustomerID]],Customers!A:A,Customers!E:E, "Not Found")</f>
        <v>37724</v>
      </c>
      <c r="V1141">
        <f ca="1">DATEDIF(Table4[[#This Row],[CustomerBirthday]], TODAY(), "Y")</f>
        <v>23</v>
      </c>
      <c r="W1141" t="str" cm="1">
        <f t="array" aca="1" ref="W1141" ca="1">_xlfn.IFS(Table4[[#This Row],[Age]]&lt;25, "Under 25",Table4[[#This Row],[Age]]=34, "25-34", Table4[[#This Row],[Age]]&lt;=49, "35-49", Table4[[#This Row],[Age]]&lt;=64, "50-64", Table4[[#This Row],[Age]]&gt;=65, "65+")</f>
        <v>Under 25</v>
      </c>
      <c r="X1141" t="str">
        <f>_xlfn.XLOOKUP(Table4[[#This Row],[StoreID]],Stores!A:A,Stores!B:B, "Not found")</f>
        <v>MegaMart New Michele</v>
      </c>
      <c r="Y1141" t="str">
        <f>_xlfn.XLOOKUP(Table4[[#This Row],[StoreID]],Stores!A:A,Stores!C:C, "Not Found")</f>
        <v>New Michele</v>
      </c>
      <c r="Z1141" t="str">
        <f>_xlfn.XLOOKUP(Table4[[#This Row],[StoreID]],Stores!A:A,Stores!D:D, "Not Found")</f>
        <v>West</v>
      </c>
    </row>
    <row r="1142" spans="1:26">
      <c r="A1142" t="s">
        <v>2008</v>
      </c>
      <c r="B1142" s="1">
        <v>45701</v>
      </c>
      <c r="C1142" t="s">
        <v>130</v>
      </c>
      <c r="D1142" t="s">
        <v>761</v>
      </c>
      <c r="E1142" t="s">
        <v>839</v>
      </c>
      <c r="F1142">
        <v>1</v>
      </c>
      <c r="G1142">
        <v>0.1</v>
      </c>
      <c r="H1142" t="s">
        <v>875</v>
      </c>
      <c r="I1142" s="4">
        <f>Table4[[#This Row],[Quantity]]*Table4[[#This Row],[UnitPrice]]</f>
        <v>1762.92</v>
      </c>
      <c r="J1142" s="4">
        <f>Table4[[#This Row],[Gross Revenue]]*(1-Table4[[#This Row],[Discount]])</f>
        <v>1586.6280000000002</v>
      </c>
      <c r="K1142" s="4">
        <f>Table4[[#This Row],[Quantity]]*Table4[[#This Row],[CostPrice]]</f>
        <v>1346.48</v>
      </c>
      <c r="L1142" s="4">
        <f>Table4[[#This Row],[Net Revenue]]-Table4[[#This Row],[Total Cost]]</f>
        <v>240.14800000000014</v>
      </c>
      <c r="M1142" t="str">
        <f>_xlfn.XLOOKUP(Table4[[#This Row],[ProductID]], Products!A:A,Products!B:B, "Not Found")</f>
        <v>Traditional Laptop</v>
      </c>
      <c r="N1142" t="str">
        <f>TEXT(Table4[[#This Row],[Date]], "mmm")</f>
        <v>Feb</v>
      </c>
      <c r="O1142" t="str">
        <f>TEXT(Table4[[#This Row],[Date]], "yyyy")</f>
        <v>2025</v>
      </c>
      <c r="P1142" t="str">
        <f>_xlfn.XLOOKUP(Table4[[#This Row],[ProductID]],Products!A:A,Products!C:C, "Not Found")</f>
        <v>Electronics</v>
      </c>
      <c r="Q1142" t="str">
        <f>_xlfn.XLOOKUP(Table4[[#This Row],[ProductID]],Products!A:A,Products!D:D,"Not Found")</f>
        <v>Laptop</v>
      </c>
      <c r="R1142">
        <f>_xlfn.XLOOKUP(Table4[[#This Row],[ProductID]],Products!A:A,Products!E:E,"Not Found")</f>
        <v>1762.92</v>
      </c>
      <c r="S1142">
        <f>_xlfn.XLOOKUP(Table4[[#This Row],[ProductID]],Products!A:A,Products!F:F, "Not Found")</f>
        <v>1346.48</v>
      </c>
      <c r="T1142" t="str">
        <f>_xlfn.XLOOKUP(Table4[[#This Row],[CustomerID]],Customers!A:A,Customers!D:D, "Not Found")</f>
        <v>F</v>
      </c>
      <c r="U1142" s="6">
        <f>_xlfn.XLOOKUP(Table4[[#This Row],[CustomerID]],Customers!A:A,Customers!E:E, "Not Found")</f>
        <v>28698</v>
      </c>
      <c r="V1142">
        <f ca="1">DATEDIF(Table4[[#This Row],[CustomerBirthday]], TODAY(), "Y")</f>
        <v>48</v>
      </c>
      <c r="W1142" t="str" cm="1">
        <f t="array" aca="1" ref="W1142" ca="1">_xlfn.IFS(Table4[[#This Row],[Age]]&lt;25, "Under 25",Table4[[#This Row],[Age]]=34, "25-34", Table4[[#This Row],[Age]]&lt;=49, "35-49", Table4[[#This Row],[Age]]&lt;=64, "50-64", Table4[[#This Row],[Age]]&gt;=65, "65+")</f>
        <v>35-49</v>
      </c>
      <c r="X1142" t="str">
        <f>_xlfn.XLOOKUP(Table4[[#This Row],[StoreID]],Stores!A:A,Stores!B:B, "Not found")</f>
        <v>MegaMart New Michele</v>
      </c>
      <c r="Y1142" t="str">
        <f>_xlfn.XLOOKUP(Table4[[#This Row],[StoreID]],Stores!A:A,Stores!C:C, "Not Found")</f>
        <v>New Michele</v>
      </c>
      <c r="Z1142" t="str">
        <f>_xlfn.XLOOKUP(Table4[[#This Row],[StoreID]],Stores!A:A,Stores!D:D, "Not Found")</f>
        <v>West</v>
      </c>
    </row>
    <row r="1143" spans="1:26">
      <c r="A1143" t="s">
        <v>2009</v>
      </c>
      <c r="B1143" s="1">
        <v>45352</v>
      </c>
      <c r="C1143" t="s">
        <v>7</v>
      </c>
      <c r="D1143" t="s">
        <v>818</v>
      </c>
      <c r="E1143" t="s">
        <v>846</v>
      </c>
      <c r="F1143">
        <v>3</v>
      </c>
      <c r="G1143">
        <v>0</v>
      </c>
      <c r="H1143" t="s">
        <v>865</v>
      </c>
      <c r="I1143" s="4">
        <f>Table4[[#This Row],[Quantity]]*Table4[[#This Row],[UnitPrice]]</f>
        <v>3496.1099999999997</v>
      </c>
      <c r="J1143" s="4">
        <f>Table4[[#This Row],[Gross Revenue]]*(1-Table4[[#This Row],[Discount]])</f>
        <v>3496.1099999999997</v>
      </c>
      <c r="K1143" s="4">
        <f>Table4[[#This Row],[Quantity]]*Table4[[#This Row],[CostPrice]]</f>
        <v>2779.6499999999996</v>
      </c>
      <c r="L1143" s="4">
        <f>Table4[[#This Row],[Net Revenue]]-Table4[[#This Row],[Total Cost]]</f>
        <v>716.46</v>
      </c>
      <c r="M1143" t="str">
        <f>_xlfn.XLOOKUP(Table4[[#This Row],[ProductID]], Products!A:A,Products!B:B, "Not Found")</f>
        <v>Nature Clothing</v>
      </c>
      <c r="N1143" t="str">
        <f>TEXT(Table4[[#This Row],[Date]], "mmm")</f>
        <v>Mar</v>
      </c>
      <c r="O1143" t="str">
        <f>TEXT(Table4[[#This Row],[Date]], "yyyy")</f>
        <v>2024</v>
      </c>
      <c r="P1143" t="str">
        <f>_xlfn.XLOOKUP(Table4[[#This Row],[ProductID]],Products!A:A,Products!C:C, "Not Found")</f>
        <v>Fashion</v>
      </c>
      <c r="Q1143" t="str">
        <f>_xlfn.XLOOKUP(Table4[[#This Row],[ProductID]],Products!A:A,Products!D:D,"Not Found")</f>
        <v>Clothing</v>
      </c>
      <c r="R1143">
        <f>_xlfn.XLOOKUP(Table4[[#This Row],[ProductID]],Products!A:A,Products!E:E,"Not Found")</f>
        <v>1165.3699999999999</v>
      </c>
      <c r="S1143">
        <f>_xlfn.XLOOKUP(Table4[[#This Row],[ProductID]],Products!A:A,Products!F:F, "Not Found")</f>
        <v>926.55</v>
      </c>
      <c r="T1143" t="str">
        <f>_xlfn.XLOOKUP(Table4[[#This Row],[CustomerID]],Customers!A:A,Customers!D:D, "Not Found")</f>
        <v>M</v>
      </c>
      <c r="U1143" s="6">
        <f>_xlfn.XLOOKUP(Table4[[#This Row],[CustomerID]],Customers!A:A,Customers!E:E, "Not Found")</f>
        <v>35319</v>
      </c>
      <c r="V1143">
        <f ca="1">DATEDIF(Table4[[#This Row],[CustomerBirthday]], TODAY(), "Y")</f>
        <v>29</v>
      </c>
      <c r="W1143" t="str" cm="1">
        <f t="array" aca="1" ref="W1143" ca="1">_xlfn.IFS(Table4[[#This Row],[Age]]&lt;25, "Under 25",Table4[[#This Row],[Age]]=34, "25-34", Table4[[#This Row],[Age]]&lt;=49, "35-49", Table4[[#This Row],[Age]]&lt;=64, "50-64", Table4[[#This Row],[Age]]&gt;=65, "65+")</f>
        <v>35-49</v>
      </c>
      <c r="X1143" t="str">
        <f>_xlfn.XLOOKUP(Table4[[#This Row],[StoreID]],Stores!A:A,Stores!B:B, "Not found")</f>
        <v>MegaMart Johnmouth</v>
      </c>
      <c r="Y1143" t="str">
        <f>_xlfn.XLOOKUP(Table4[[#This Row],[StoreID]],Stores!A:A,Stores!C:C, "Not Found")</f>
        <v>Johnmouth</v>
      </c>
      <c r="Z1143" t="str">
        <f>_xlfn.XLOOKUP(Table4[[#This Row],[StoreID]],Stores!A:A,Stores!D:D, "Not Found")</f>
        <v>East</v>
      </c>
    </row>
    <row r="1144" spans="1:26">
      <c r="A1144" t="s">
        <v>2010</v>
      </c>
      <c r="B1144" s="1">
        <v>45693</v>
      </c>
      <c r="C1144" t="s">
        <v>36</v>
      </c>
      <c r="D1144" t="s">
        <v>772</v>
      </c>
      <c r="E1144" t="s">
        <v>835</v>
      </c>
      <c r="F1144">
        <v>4</v>
      </c>
      <c r="G1144">
        <v>0.15</v>
      </c>
      <c r="H1144" t="s">
        <v>865</v>
      </c>
      <c r="I1144" s="4">
        <f>Table4[[#This Row],[Quantity]]*Table4[[#This Row],[UnitPrice]]</f>
        <v>7513.88</v>
      </c>
      <c r="J1144" s="4">
        <f>Table4[[#This Row],[Gross Revenue]]*(1-Table4[[#This Row],[Discount]])</f>
        <v>6386.7979999999998</v>
      </c>
      <c r="K1144" s="4">
        <f>Table4[[#This Row],[Quantity]]*Table4[[#This Row],[CostPrice]]</f>
        <v>4059.64</v>
      </c>
      <c r="L1144" s="4">
        <f>Table4[[#This Row],[Net Revenue]]-Table4[[#This Row],[Total Cost]]</f>
        <v>2327.1579999999999</v>
      </c>
      <c r="M1144" t="str">
        <f>_xlfn.XLOOKUP(Table4[[#This Row],[ProductID]], Products!A:A,Products!B:B, "Not Found")</f>
        <v>And Footwear</v>
      </c>
      <c r="N1144" t="str">
        <f>TEXT(Table4[[#This Row],[Date]], "mmm")</f>
        <v>Feb</v>
      </c>
      <c r="O1144" t="str">
        <f>TEXT(Table4[[#This Row],[Date]], "yyyy")</f>
        <v>2025</v>
      </c>
      <c r="P1144" t="str">
        <f>_xlfn.XLOOKUP(Table4[[#This Row],[ProductID]],Products!A:A,Products!C:C, "Not Found")</f>
        <v>Fashion</v>
      </c>
      <c r="Q1144" t="str">
        <f>_xlfn.XLOOKUP(Table4[[#This Row],[ProductID]],Products!A:A,Products!D:D,"Not Found")</f>
        <v>Footwear</v>
      </c>
      <c r="R1144">
        <f>_xlfn.XLOOKUP(Table4[[#This Row],[ProductID]],Products!A:A,Products!E:E,"Not Found")</f>
        <v>1878.47</v>
      </c>
      <c r="S1144">
        <f>_xlfn.XLOOKUP(Table4[[#This Row],[ProductID]],Products!A:A,Products!F:F, "Not Found")</f>
        <v>1014.91</v>
      </c>
      <c r="T1144" t="str">
        <f>_xlfn.XLOOKUP(Table4[[#This Row],[CustomerID]],Customers!A:A,Customers!D:D, "Not Found")</f>
        <v>M</v>
      </c>
      <c r="U1144" s="6">
        <f>_xlfn.XLOOKUP(Table4[[#This Row],[CustomerID]],Customers!A:A,Customers!E:E, "Not Found")</f>
        <v>22233</v>
      </c>
      <c r="V1144">
        <f ca="1">DATEDIF(Table4[[#This Row],[CustomerBirthday]], TODAY(), "Y")</f>
        <v>65</v>
      </c>
      <c r="W1144" t="str" cm="1">
        <f t="array" aca="1" ref="W1144" ca="1">_xlfn.IFS(Table4[[#This Row],[Age]]&lt;25, "Under 25",Table4[[#This Row],[Age]]=34, "25-34", Table4[[#This Row],[Age]]&lt;=49, "35-49", Table4[[#This Row],[Age]]&lt;=64, "50-64", Table4[[#This Row],[Age]]&gt;=65, "65+")</f>
        <v>65+</v>
      </c>
      <c r="X1144" t="str">
        <f>_xlfn.XLOOKUP(Table4[[#This Row],[StoreID]],Stores!A:A,Stores!B:B, "Not found")</f>
        <v>MegaMart Peckmouth</v>
      </c>
      <c r="Y1144" t="str">
        <f>_xlfn.XLOOKUP(Table4[[#This Row],[StoreID]],Stores!A:A,Stores!C:C, "Not Found")</f>
        <v>Peckmouth</v>
      </c>
      <c r="Z1144" t="str">
        <f>_xlfn.XLOOKUP(Table4[[#This Row],[StoreID]],Stores!A:A,Stores!D:D, "Not Found")</f>
        <v>East</v>
      </c>
    </row>
    <row r="1145" spans="1:26">
      <c r="A1145" t="s">
        <v>2011</v>
      </c>
      <c r="B1145" s="1">
        <v>45394</v>
      </c>
      <c r="C1145" t="s">
        <v>647</v>
      </c>
      <c r="D1145" t="s">
        <v>766</v>
      </c>
      <c r="E1145" t="s">
        <v>842</v>
      </c>
      <c r="F1145">
        <v>4</v>
      </c>
      <c r="G1145">
        <v>0.15</v>
      </c>
      <c r="H1145" t="s">
        <v>868</v>
      </c>
      <c r="I1145" s="4">
        <f>Table4[[#This Row],[Quantity]]*Table4[[#This Row],[UnitPrice]]</f>
        <v>4908.96</v>
      </c>
      <c r="J1145" s="4">
        <f>Table4[[#This Row],[Gross Revenue]]*(1-Table4[[#This Row],[Discount]])</f>
        <v>4172.616</v>
      </c>
      <c r="K1145" s="4">
        <f>Table4[[#This Row],[Quantity]]*Table4[[#This Row],[CostPrice]]</f>
        <v>3908.36</v>
      </c>
      <c r="L1145" s="4">
        <f>Table4[[#This Row],[Net Revenue]]-Table4[[#This Row],[Total Cost]]</f>
        <v>264.25599999999986</v>
      </c>
      <c r="M1145" t="str">
        <f>_xlfn.XLOOKUP(Table4[[#This Row],[ProductID]], Products!A:A,Products!B:B, "Not Found")</f>
        <v>Firm Dairy</v>
      </c>
      <c r="N1145" t="str">
        <f>TEXT(Table4[[#This Row],[Date]], "mmm")</f>
        <v>Apr</v>
      </c>
      <c r="O1145" t="str">
        <f>TEXT(Table4[[#This Row],[Date]], "yyyy")</f>
        <v>2024</v>
      </c>
      <c r="P1145" t="str">
        <f>_xlfn.XLOOKUP(Table4[[#This Row],[ProductID]],Products!A:A,Products!C:C, "Not Found")</f>
        <v>Groceries</v>
      </c>
      <c r="Q1145" t="str">
        <f>_xlfn.XLOOKUP(Table4[[#This Row],[ProductID]],Products!A:A,Products!D:D,"Not Found")</f>
        <v>Dairy</v>
      </c>
      <c r="R1145">
        <f>_xlfn.XLOOKUP(Table4[[#This Row],[ProductID]],Products!A:A,Products!E:E,"Not Found")</f>
        <v>1227.24</v>
      </c>
      <c r="S1145">
        <f>_xlfn.XLOOKUP(Table4[[#This Row],[ProductID]],Products!A:A,Products!F:F, "Not Found")</f>
        <v>977.09</v>
      </c>
      <c r="T1145" t="str">
        <f>_xlfn.XLOOKUP(Table4[[#This Row],[CustomerID]],Customers!A:A,Customers!D:D, "Not Found")</f>
        <v>M</v>
      </c>
      <c r="U1145" s="6">
        <f>_xlfn.XLOOKUP(Table4[[#This Row],[CustomerID]],Customers!A:A,Customers!E:E, "Not Found")</f>
        <v>33196</v>
      </c>
      <c r="V1145">
        <f ca="1">DATEDIF(Table4[[#This Row],[CustomerBirthday]], TODAY(), "Y")</f>
        <v>35</v>
      </c>
      <c r="W1145" t="str" cm="1">
        <f t="array" aca="1" ref="W1145" ca="1">_xlfn.IFS(Table4[[#This Row],[Age]]&lt;25, "Under 25",Table4[[#This Row],[Age]]=34, "25-34", Table4[[#This Row],[Age]]&lt;=49, "35-49", Table4[[#This Row],[Age]]&lt;=64, "50-64", Table4[[#This Row],[Age]]&gt;=65, "65+")</f>
        <v>35-49</v>
      </c>
      <c r="X1145" t="str">
        <f>_xlfn.XLOOKUP(Table4[[#This Row],[StoreID]],Stores!A:A,Stores!B:B, "Not found")</f>
        <v>MegaMart Brianahaven</v>
      </c>
      <c r="Y1145" t="str">
        <f>_xlfn.XLOOKUP(Table4[[#This Row],[StoreID]],Stores!A:A,Stores!C:C, "Not Found")</f>
        <v>Brianahaven</v>
      </c>
      <c r="Z1145" t="str">
        <f>_xlfn.XLOOKUP(Table4[[#This Row],[StoreID]],Stores!A:A,Stores!D:D, "Not Found")</f>
        <v>North</v>
      </c>
    </row>
    <row r="1146" spans="1:26">
      <c r="A1146" t="s">
        <v>2012</v>
      </c>
      <c r="B1146" s="1">
        <v>45870</v>
      </c>
      <c r="C1146" t="s">
        <v>509</v>
      </c>
      <c r="D1146" t="s">
        <v>764</v>
      </c>
      <c r="E1146" t="s">
        <v>835</v>
      </c>
      <c r="F1146">
        <v>2</v>
      </c>
      <c r="G1146">
        <v>0.15</v>
      </c>
      <c r="H1146" t="s">
        <v>871</v>
      </c>
      <c r="I1146" s="4">
        <f>Table4[[#This Row],[Quantity]]*Table4[[#This Row],[UnitPrice]]</f>
        <v>647.84</v>
      </c>
      <c r="J1146" s="4">
        <f>Table4[[#This Row],[Gross Revenue]]*(1-Table4[[#This Row],[Discount]])</f>
        <v>550.66399999999999</v>
      </c>
      <c r="K1146" s="4">
        <f>Table4[[#This Row],[Quantity]]*Table4[[#This Row],[CostPrice]]</f>
        <v>485.96</v>
      </c>
      <c r="L1146" s="4">
        <f>Table4[[#This Row],[Net Revenue]]-Table4[[#This Row],[Total Cost]]</f>
        <v>64.704000000000008</v>
      </c>
      <c r="M1146" t="str">
        <f>_xlfn.XLOOKUP(Table4[[#This Row],[ProductID]], Products!A:A,Products!B:B, "Not Found")</f>
        <v>Simple Accessories</v>
      </c>
      <c r="N1146" t="str">
        <f>TEXT(Table4[[#This Row],[Date]], "mmm")</f>
        <v>Aug</v>
      </c>
      <c r="O1146" t="str">
        <f>TEXT(Table4[[#This Row],[Date]], "yyyy")</f>
        <v>2025</v>
      </c>
      <c r="P1146" t="str">
        <f>_xlfn.XLOOKUP(Table4[[#This Row],[ProductID]],Products!A:A,Products!C:C, "Not Found")</f>
        <v>Fashion</v>
      </c>
      <c r="Q1146" t="str">
        <f>_xlfn.XLOOKUP(Table4[[#This Row],[ProductID]],Products!A:A,Products!D:D,"Not Found")</f>
        <v>Accessories</v>
      </c>
      <c r="R1146">
        <f>_xlfn.XLOOKUP(Table4[[#This Row],[ProductID]],Products!A:A,Products!E:E,"Not Found")</f>
        <v>323.92</v>
      </c>
      <c r="S1146">
        <f>_xlfn.XLOOKUP(Table4[[#This Row],[ProductID]],Products!A:A,Products!F:F, "Not Found")</f>
        <v>242.98</v>
      </c>
      <c r="T1146" t="str">
        <f>_xlfn.XLOOKUP(Table4[[#This Row],[CustomerID]],Customers!A:A,Customers!D:D, "Not Found")</f>
        <v>F</v>
      </c>
      <c r="U1146" s="6">
        <f>_xlfn.XLOOKUP(Table4[[#This Row],[CustomerID]],Customers!A:A,Customers!E:E, "Not Found")</f>
        <v>26827</v>
      </c>
      <c r="V1146">
        <f ca="1">DATEDIF(Table4[[#This Row],[CustomerBirthday]], TODAY(), "Y")</f>
        <v>53</v>
      </c>
      <c r="W1146" t="str" cm="1">
        <f t="array" aca="1" ref="W1146" ca="1">_xlfn.IFS(Table4[[#This Row],[Age]]&lt;25, "Under 25",Table4[[#This Row],[Age]]=34, "25-34", Table4[[#This Row],[Age]]&lt;=49, "35-49", Table4[[#This Row],[Age]]&lt;=64, "50-64", Table4[[#This Row],[Age]]&gt;=65, "65+")</f>
        <v>50-64</v>
      </c>
      <c r="X1146" t="str">
        <f>_xlfn.XLOOKUP(Table4[[#This Row],[StoreID]],Stores!A:A,Stores!B:B, "Not found")</f>
        <v>MegaMart Peckmouth</v>
      </c>
      <c r="Y1146" t="str">
        <f>_xlfn.XLOOKUP(Table4[[#This Row],[StoreID]],Stores!A:A,Stores!C:C, "Not Found")</f>
        <v>Peckmouth</v>
      </c>
      <c r="Z1146" t="str">
        <f>_xlfn.XLOOKUP(Table4[[#This Row],[StoreID]],Stores!A:A,Stores!D:D, "Not Found")</f>
        <v>East</v>
      </c>
    </row>
    <row r="1147" spans="1:26">
      <c r="A1147" t="s">
        <v>2013</v>
      </c>
      <c r="B1147" s="1">
        <v>45544</v>
      </c>
      <c r="C1147" t="s">
        <v>191</v>
      </c>
      <c r="D1147" t="s">
        <v>810</v>
      </c>
      <c r="E1147" t="s">
        <v>846</v>
      </c>
      <c r="F1147">
        <v>4</v>
      </c>
      <c r="G1147">
        <v>0.1</v>
      </c>
      <c r="H1147" t="s">
        <v>868</v>
      </c>
      <c r="I1147" s="4">
        <f>Table4[[#This Row],[Quantity]]*Table4[[#This Row],[UnitPrice]]</f>
        <v>1814.48</v>
      </c>
      <c r="J1147" s="4">
        <f>Table4[[#This Row],[Gross Revenue]]*(1-Table4[[#This Row],[Discount]])</f>
        <v>1633.0320000000002</v>
      </c>
      <c r="K1147" s="4">
        <f>Table4[[#This Row],[Quantity]]*Table4[[#This Row],[CostPrice]]</f>
        <v>1266.52</v>
      </c>
      <c r="L1147" s="4">
        <f>Table4[[#This Row],[Net Revenue]]-Table4[[#This Row],[Total Cost]]</f>
        <v>366.51200000000017</v>
      </c>
      <c r="M1147" t="str">
        <f>_xlfn.XLOOKUP(Table4[[#This Row],[ProductID]], Products!A:A,Products!B:B, "Not Found")</f>
        <v>Maybe Clothing</v>
      </c>
      <c r="N1147" t="str">
        <f>TEXT(Table4[[#This Row],[Date]], "mmm")</f>
        <v>Sep</v>
      </c>
      <c r="O1147" t="str">
        <f>TEXT(Table4[[#This Row],[Date]], "yyyy")</f>
        <v>2024</v>
      </c>
      <c r="P1147" t="str">
        <f>_xlfn.XLOOKUP(Table4[[#This Row],[ProductID]],Products!A:A,Products!C:C, "Not Found")</f>
        <v>Fashion</v>
      </c>
      <c r="Q1147" t="str">
        <f>_xlfn.XLOOKUP(Table4[[#This Row],[ProductID]],Products!A:A,Products!D:D,"Not Found")</f>
        <v>Clothing</v>
      </c>
      <c r="R1147">
        <f>_xlfn.XLOOKUP(Table4[[#This Row],[ProductID]],Products!A:A,Products!E:E,"Not Found")</f>
        <v>453.62</v>
      </c>
      <c r="S1147">
        <f>_xlfn.XLOOKUP(Table4[[#This Row],[ProductID]],Products!A:A,Products!F:F, "Not Found")</f>
        <v>316.63</v>
      </c>
      <c r="T1147" t="str">
        <f>_xlfn.XLOOKUP(Table4[[#This Row],[CustomerID]],Customers!A:A,Customers!D:D, "Not Found")</f>
        <v>M</v>
      </c>
      <c r="U1147" s="6">
        <f>_xlfn.XLOOKUP(Table4[[#This Row],[CustomerID]],Customers!A:A,Customers!E:E, "Not Found")</f>
        <v>35433</v>
      </c>
      <c r="V1147">
        <f ca="1">DATEDIF(Table4[[#This Row],[CustomerBirthday]], TODAY(), "Y")</f>
        <v>29</v>
      </c>
      <c r="W1147" t="str" cm="1">
        <f t="array" aca="1" ref="W1147" ca="1">_xlfn.IFS(Table4[[#This Row],[Age]]&lt;25, "Under 25",Table4[[#This Row],[Age]]=34, "25-34", Table4[[#This Row],[Age]]&lt;=49, "35-49", Table4[[#This Row],[Age]]&lt;=64, "50-64", Table4[[#This Row],[Age]]&gt;=65, "65+")</f>
        <v>35-49</v>
      </c>
      <c r="X1147" t="str">
        <f>_xlfn.XLOOKUP(Table4[[#This Row],[StoreID]],Stores!A:A,Stores!B:B, "Not found")</f>
        <v>MegaMart Johnmouth</v>
      </c>
      <c r="Y1147" t="str">
        <f>_xlfn.XLOOKUP(Table4[[#This Row],[StoreID]],Stores!A:A,Stores!C:C, "Not Found")</f>
        <v>Johnmouth</v>
      </c>
      <c r="Z1147" t="str">
        <f>_xlfn.XLOOKUP(Table4[[#This Row],[StoreID]],Stores!A:A,Stores!D:D, "Not Found")</f>
        <v>East</v>
      </c>
    </row>
    <row r="1148" spans="1:26">
      <c r="A1148" t="s">
        <v>2014</v>
      </c>
      <c r="B1148" s="1">
        <v>45262</v>
      </c>
      <c r="C1148" t="s">
        <v>155</v>
      </c>
      <c r="D1148" t="s">
        <v>808</v>
      </c>
      <c r="E1148" t="s">
        <v>839</v>
      </c>
      <c r="F1148">
        <v>2</v>
      </c>
      <c r="G1148">
        <v>0.05</v>
      </c>
      <c r="H1148" t="s">
        <v>875</v>
      </c>
      <c r="I1148" s="4">
        <f>Table4[[#This Row],[Quantity]]*Table4[[#This Row],[UnitPrice]]</f>
        <v>3270.02</v>
      </c>
      <c r="J1148" s="4">
        <f>Table4[[#This Row],[Gross Revenue]]*(1-Table4[[#This Row],[Discount]])</f>
        <v>3106.5189999999998</v>
      </c>
      <c r="K1148" s="4">
        <f>Table4[[#This Row],[Quantity]]*Table4[[#This Row],[CostPrice]]</f>
        <v>2086.58</v>
      </c>
      <c r="L1148" s="4">
        <f>Table4[[#This Row],[Net Revenue]]-Table4[[#This Row],[Total Cost]]</f>
        <v>1019.9389999999999</v>
      </c>
      <c r="M1148" t="str">
        <f>_xlfn.XLOOKUP(Table4[[#This Row],[ProductID]], Products!A:A,Products!B:B, "Not Found")</f>
        <v>Present Television</v>
      </c>
      <c r="N1148" t="str">
        <f>TEXT(Table4[[#This Row],[Date]], "mmm")</f>
        <v>Dec</v>
      </c>
      <c r="O1148" t="str">
        <f>TEXT(Table4[[#This Row],[Date]], "yyyy")</f>
        <v>2023</v>
      </c>
      <c r="P1148" t="str">
        <f>_xlfn.XLOOKUP(Table4[[#This Row],[ProductID]],Products!A:A,Products!C:C, "Not Found")</f>
        <v>Electronics</v>
      </c>
      <c r="Q1148" t="str">
        <f>_xlfn.XLOOKUP(Table4[[#This Row],[ProductID]],Products!A:A,Products!D:D,"Not Found")</f>
        <v>Television</v>
      </c>
      <c r="R1148">
        <f>_xlfn.XLOOKUP(Table4[[#This Row],[ProductID]],Products!A:A,Products!E:E,"Not Found")</f>
        <v>1635.01</v>
      </c>
      <c r="S1148">
        <f>_xlfn.XLOOKUP(Table4[[#This Row],[ProductID]],Products!A:A,Products!F:F, "Not Found")</f>
        <v>1043.29</v>
      </c>
      <c r="T1148" t="str">
        <f>_xlfn.XLOOKUP(Table4[[#This Row],[CustomerID]],Customers!A:A,Customers!D:D, "Not Found")</f>
        <v>M</v>
      </c>
      <c r="U1148" s="6">
        <f>_xlfn.XLOOKUP(Table4[[#This Row],[CustomerID]],Customers!A:A,Customers!E:E, "Not Found")</f>
        <v>27339</v>
      </c>
      <c r="V1148">
        <f ca="1">DATEDIF(Table4[[#This Row],[CustomerBirthday]], TODAY(), "Y")</f>
        <v>51</v>
      </c>
      <c r="W1148" t="str" cm="1">
        <f t="array" aca="1" ref="W1148" ca="1">_xlfn.IFS(Table4[[#This Row],[Age]]&lt;25, "Under 25",Table4[[#This Row],[Age]]=34, "25-34", Table4[[#This Row],[Age]]&lt;=49, "35-49", Table4[[#This Row],[Age]]&lt;=64, "50-64", Table4[[#This Row],[Age]]&gt;=65, "65+")</f>
        <v>50-64</v>
      </c>
      <c r="X1148" t="str">
        <f>_xlfn.XLOOKUP(Table4[[#This Row],[StoreID]],Stores!A:A,Stores!B:B, "Not found")</f>
        <v>MegaMart New Michele</v>
      </c>
      <c r="Y1148" t="str">
        <f>_xlfn.XLOOKUP(Table4[[#This Row],[StoreID]],Stores!A:A,Stores!C:C, "Not Found")</f>
        <v>New Michele</v>
      </c>
      <c r="Z1148" t="str">
        <f>_xlfn.XLOOKUP(Table4[[#This Row],[StoreID]],Stores!A:A,Stores!D:D, "Not Found")</f>
        <v>West</v>
      </c>
    </row>
    <row r="1149" spans="1:26">
      <c r="A1149" t="s">
        <v>2015</v>
      </c>
      <c r="B1149" s="1">
        <v>45564</v>
      </c>
      <c r="C1149" t="s">
        <v>77</v>
      </c>
      <c r="D1149" t="s">
        <v>715</v>
      </c>
      <c r="E1149" t="s">
        <v>831</v>
      </c>
      <c r="F1149">
        <v>2</v>
      </c>
      <c r="G1149">
        <v>0.15</v>
      </c>
      <c r="H1149" t="s">
        <v>868</v>
      </c>
      <c r="I1149" s="4">
        <f>Table4[[#This Row],[Quantity]]*Table4[[#This Row],[UnitPrice]]</f>
        <v>1637.52</v>
      </c>
      <c r="J1149" s="4">
        <f>Table4[[#This Row],[Gross Revenue]]*(1-Table4[[#This Row],[Discount]])</f>
        <v>1391.8920000000001</v>
      </c>
      <c r="K1149" s="4">
        <f>Table4[[#This Row],[Quantity]]*Table4[[#This Row],[CostPrice]]</f>
        <v>1055.24</v>
      </c>
      <c r="L1149" s="4">
        <f>Table4[[#This Row],[Net Revenue]]-Table4[[#This Row],[Total Cost]]</f>
        <v>336.65200000000004</v>
      </c>
      <c r="M1149" t="str">
        <f>_xlfn.XLOOKUP(Table4[[#This Row],[ProductID]], Products!A:A,Products!B:B, "Not Found")</f>
        <v>Audience Television</v>
      </c>
      <c r="N1149" t="str">
        <f>TEXT(Table4[[#This Row],[Date]], "mmm")</f>
        <v>Sep</v>
      </c>
      <c r="O1149" t="str">
        <f>TEXT(Table4[[#This Row],[Date]], "yyyy")</f>
        <v>2024</v>
      </c>
      <c r="P1149" t="str">
        <f>_xlfn.XLOOKUP(Table4[[#This Row],[ProductID]],Products!A:A,Products!C:C, "Not Found")</f>
        <v>Electronics</v>
      </c>
      <c r="Q1149" t="str">
        <f>_xlfn.XLOOKUP(Table4[[#This Row],[ProductID]],Products!A:A,Products!D:D,"Not Found")</f>
        <v>Television</v>
      </c>
      <c r="R1149">
        <f>_xlfn.XLOOKUP(Table4[[#This Row],[ProductID]],Products!A:A,Products!E:E,"Not Found")</f>
        <v>818.76</v>
      </c>
      <c r="S1149">
        <f>_xlfn.XLOOKUP(Table4[[#This Row],[ProductID]],Products!A:A,Products!F:F, "Not Found")</f>
        <v>527.62</v>
      </c>
      <c r="T1149" t="str">
        <f>_xlfn.XLOOKUP(Table4[[#This Row],[CustomerID]],Customers!A:A,Customers!D:D, "Not Found")</f>
        <v>F</v>
      </c>
      <c r="U1149" s="6">
        <f>_xlfn.XLOOKUP(Table4[[#This Row],[CustomerID]],Customers!A:A,Customers!E:E, "Not Found")</f>
        <v>35931</v>
      </c>
      <c r="V1149">
        <f ca="1">DATEDIF(Table4[[#This Row],[CustomerBirthday]], TODAY(), "Y")</f>
        <v>28</v>
      </c>
      <c r="W1149" t="str" cm="1">
        <f t="array" aca="1" ref="W1149" ca="1">_xlfn.IFS(Table4[[#This Row],[Age]]&lt;25, "Under 25",Table4[[#This Row],[Age]]=34, "25-34", Table4[[#This Row],[Age]]&lt;=49, "35-49", Table4[[#This Row],[Age]]&lt;=64, "50-64", Table4[[#This Row],[Age]]&gt;=65, "65+")</f>
        <v>35-49</v>
      </c>
      <c r="X1149" t="str">
        <f>_xlfn.XLOOKUP(Table4[[#This Row],[StoreID]],Stores!A:A,Stores!B:B, "Not found")</f>
        <v>MegaMart Jimenezborough</v>
      </c>
      <c r="Y1149" t="str">
        <f>_xlfn.XLOOKUP(Table4[[#This Row],[StoreID]],Stores!A:A,Stores!C:C, "Not Found")</f>
        <v>Jimenezborough</v>
      </c>
      <c r="Z1149" t="str">
        <f>_xlfn.XLOOKUP(Table4[[#This Row],[StoreID]],Stores!A:A,Stores!D:D, "Not Found")</f>
        <v>South</v>
      </c>
    </row>
    <row r="1150" spans="1:26">
      <c r="A1150" t="s">
        <v>2016</v>
      </c>
      <c r="B1150" s="1">
        <v>45858</v>
      </c>
      <c r="C1150" t="s">
        <v>137</v>
      </c>
      <c r="D1150" t="s">
        <v>794</v>
      </c>
      <c r="E1150" t="s">
        <v>831</v>
      </c>
      <c r="F1150">
        <v>2</v>
      </c>
      <c r="G1150">
        <v>0.15</v>
      </c>
      <c r="H1150" t="s">
        <v>868</v>
      </c>
      <c r="I1150" s="4">
        <f>Table4[[#This Row],[Quantity]]*Table4[[#This Row],[UnitPrice]]</f>
        <v>856.1</v>
      </c>
      <c r="J1150" s="4">
        <f>Table4[[#This Row],[Gross Revenue]]*(1-Table4[[#This Row],[Discount]])</f>
        <v>727.68499999999995</v>
      </c>
      <c r="K1150" s="4">
        <f>Table4[[#This Row],[Quantity]]*Table4[[#This Row],[CostPrice]]</f>
        <v>492.14</v>
      </c>
      <c r="L1150" s="4">
        <f>Table4[[#This Row],[Net Revenue]]-Table4[[#This Row],[Total Cost]]</f>
        <v>235.54499999999996</v>
      </c>
      <c r="M1150" t="str">
        <f>_xlfn.XLOOKUP(Table4[[#This Row],[ProductID]], Products!A:A,Products!B:B, "Not Found")</f>
        <v>Everything Laptop</v>
      </c>
      <c r="N1150" t="str">
        <f>TEXT(Table4[[#This Row],[Date]], "mmm")</f>
        <v>Jul</v>
      </c>
      <c r="O1150" t="str">
        <f>TEXT(Table4[[#This Row],[Date]], "yyyy")</f>
        <v>2025</v>
      </c>
      <c r="P1150" t="str">
        <f>_xlfn.XLOOKUP(Table4[[#This Row],[ProductID]],Products!A:A,Products!C:C, "Not Found")</f>
        <v>Electronics</v>
      </c>
      <c r="Q1150" t="str">
        <f>_xlfn.XLOOKUP(Table4[[#This Row],[ProductID]],Products!A:A,Products!D:D,"Not Found")</f>
        <v>Laptop</v>
      </c>
      <c r="R1150">
        <f>_xlfn.XLOOKUP(Table4[[#This Row],[ProductID]],Products!A:A,Products!E:E,"Not Found")</f>
        <v>428.05</v>
      </c>
      <c r="S1150">
        <f>_xlfn.XLOOKUP(Table4[[#This Row],[ProductID]],Products!A:A,Products!F:F, "Not Found")</f>
        <v>246.07</v>
      </c>
      <c r="T1150" t="str">
        <f>_xlfn.XLOOKUP(Table4[[#This Row],[CustomerID]],Customers!A:A,Customers!D:D, "Not Found")</f>
        <v>F</v>
      </c>
      <c r="U1150" s="6">
        <f>_xlfn.XLOOKUP(Table4[[#This Row],[CustomerID]],Customers!A:A,Customers!E:E, "Not Found")</f>
        <v>33347</v>
      </c>
      <c r="V1150">
        <f ca="1">DATEDIF(Table4[[#This Row],[CustomerBirthday]], TODAY(), "Y")</f>
        <v>35</v>
      </c>
      <c r="W1150" t="str" cm="1">
        <f t="array" aca="1" ref="W1150" ca="1">_xlfn.IFS(Table4[[#This Row],[Age]]&lt;25, "Under 25",Table4[[#This Row],[Age]]=34, "25-34", Table4[[#This Row],[Age]]&lt;=49, "35-49", Table4[[#This Row],[Age]]&lt;=64, "50-64", Table4[[#This Row],[Age]]&gt;=65, "65+")</f>
        <v>35-49</v>
      </c>
      <c r="X1150" t="str">
        <f>_xlfn.XLOOKUP(Table4[[#This Row],[StoreID]],Stores!A:A,Stores!B:B, "Not found")</f>
        <v>MegaMart Jimenezborough</v>
      </c>
      <c r="Y1150" t="str">
        <f>_xlfn.XLOOKUP(Table4[[#This Row],[StoreID]],Stores!A:A,Stores!C:C, "Not Found")</f>
        <v>Jimenezborough</v>
      </c>
      <c r="Z1150" t="str">
        <f>_xlfn.XLOOKUP(Table4[[#This Row],[StoreID]],Stores!A:A,Stores!D:D, "Not Found")</f>
        <v>South</v>
      </c>
    </row>
    <row r="1151" spans="1:26">
      <c r="A1151" t="s">
        <v>2017</v>
      </c>
      <c r="B1151" s="1">
        <v>45402</v>
      </c>
      <c r="C1151" t="s">
        <v>633</v>
      </c>
      <c r="D1151" t="s">
        <v>784</v>
      </c>
      <c r="E1151" t="s">
        <v>846</v>
      </c>
      <c r="F1151">
        <v>4</v>
      </c>
      <c r="G1151">
        <v>0.05</v>
      </c>
      <c r="H1151" t="s">
        <v>868</v>
      </c>
      <c r="I1151" s="4">
        <f>Table4[[#This Row],[Quantity]]*Table4[[#This Row],[UnitPrice]]</f>
        <v>5940.2</v>
      </c>
      <c r="J1151" s="4">
        <f>Table4[[#This Row],[Gross Revenue]]*(1-Table4[[#This Row],[Discount]])</f>
        <v>5643.19</v>
      </c>
      <c r="K1151" s="4">
        <f>Table4[[#This Row],[Quantity]]*Table4[[#This Row],[CostPrice]]</f>
        <v>3953.24</v>
      </c>
      <c r="L1151" s="4">
        <f>Table4[[#This Row],[Net Revenue]]-Table4[[#This Row],[Total Cost]]</f>
        <v>1689.9499999999998</v>
      </c>
      <c r="M1151" t="str">
        <f>_xlfn.XLOOKUP(Table4[[#This Row],[ProductID]], Products!A:A,Products!B:B, "Not Found")</f>
        <v>Road Clothing</v>
      </c>
      <c r="N1151" t="str">
        <f>TEXT(Table4[[#This Row],[Date]], "mmm")</f>
        <v>Apr</v>
      </c>
      <c r="O1151" t="str">
        <f>TEXT(Table4[[#This Row],[Date]], "yyyy")</f>
        <v>2024</v>
      </c>
      <c r="P1151" t="str">
        <f>_xlfn.XLOOKUP(Table4[[#This Row],[ProductID]],Products!A:A,Products!C:C, "Not Found")</f>
        <v>Fashion</v>
      </c>
      <c r="Q1151" t="str">
        <f>_xlfn.XLOOKUP(Table4[[#This Row],[ProductID]],Products!A:A,Products!D:D,"Not Found")</f>
        <v>Clothing</v>
      </c>
      <c r="R1151">
        <f>_xlfn.XLOOKUP(Table4[[#This Row],[ProductID]],Products!A:A,Products!E:E,"Not Found")</f>
        <v>1485.05</v>
      </c>
      <c r="S1151">
        <f>_xlfn.XLOOKUP(Table4[[#This Row],[ProductID]],Products!A:A,Products!F:F, "Not Found")</f>
        <v>988.31</v>
      </c>
      <c r="T1151" t="str">
        <f>_xlfn.XLOOKUP(Table4[[#This Row],[CustomerID]],Customers!A:A,Customers!D:D, "Not Found")</f>
        <v>F</v>
      </c>
      <c r="U1151" s="6">
        <f>_xlfn.XLOOKUP(Table4[[#This Row],[CustomerID]],Customers!A:A,Customers!E:E, "Not Found")</f>
        <v>31092</v>
      </c>
      <c r="V1151">
        <f ca="1">DATEDIF(Table4[[#This Row],[CustomerBirthday]], TODAY(), "Y")</f>
        <v>41</v>
      </c>
      <c r="W1151" t="str" cm="1">
        <f t="array" aca="1" ref="W1151" ca="1">_xlfn.IFS(Table4[[#This Row],[Age]]&lt;25, "Under 25",Table4[[#This Row],[Age]]=34, "25-34", Table4[[#This Row],[Age]]&lt;=49, "35-49", Table4[[#This Row],[Age]]&lt;=64, "50-64", Table4[[#This Row],[Age]]&gt;=65, "65+")</f>
        <v>35-49</v>
      </c>
      <c r="X1151" t="str">
        <f>_xlfn.XLOOKUP(Table4[[#This Row],[StoreID]],Stores!A:A,Stores!B:B, "Not found")</f>
        <v>MegaMart Johnmouth</v>
      </c>
      <c r="Y1151" t="str">
        <f>_xlfn.XLOOKUP(Table4[[#This Row],[StoreID]],Stores!A:A,Stores!C:C, "Not Found")</f>
        <v>Johnmouth</v>
      </c>
      <c r="Z1151" t="str">
        <f>_xlfn.XLOOKUP(Table4[[#This Row],[StoreID]],Stores!A:A,Stores!D:D, "Not Found")</f>
        <v>East</v>
      </c>
    </row>
    <row r="1152" spans="1:26">
      <c r="A1152" t="s">
        <v>2018</v>
      </c>
      <c r="B1152" s="1">
        <v>45597</v>
      </c>
      <c r="C1152" t="s">
        <v>480</v>
      </c>
      <c r="D1152" t="s">
        <v>784</v>
      </c>
      <c r="E1152" t="s">
        <v>842</v>
      </c>
      <c r="F1152">
        <v>5</v>
      </c>
      <c r="G1152">
        <v>0.15</v>
      </c>
      <c r="H1152" t="s">
        <v>868</v>
      </c>
      <c r="I1152" s="4">
        <f>Table4[[#This Row],[Quantity]]*Table4[[#This Row],[UnitPrice]]</f>
        <v>7425.25</v>
      </c>
      <c r="J1152" s="4">
        <f>Table4[[#This Row],[Gross Revenue]]*(1-Table4[[#This Row],[Discount]])</f>
        <v>6311.4624999999996</v>
      </c>
      <c r="K1152" s="4">
        <f>Table4[[#This Row],[Quantity]]*Table4[[#This Row],[CostPrice]]</f>
        <v>4941.5499999999993</v>
      </c>
      <c r="L1152" s="4">
        <f>Table4[[#This Row],[Net Revenue]]-Table4[[#This Row],[Total Cost]]</f>
        <v>1369.9125000000004</v>
      </c>
      <c r="M1152" t="str">
        <f>_xlfn.XLOOKUP(Table4[[#This Row],[ProductID]], Products!A:A,Products!B:B, "Not Found")</f>
        <v>Road Clothing</v>
      </c>
      <c r="N1152" t="str">
        <f>TEXT(Table4[[#This Row],[Date]], "mmm")</f>
        <v>Nov</v>
      </c>
      <c r="O1152" t="str">
        <f>TEXT(Table4[[#This Row],[Date]], "yyyy")</f>
        <v>2024</v>
      </c>
      <c r="P1152" t="str">
        <f>_xlfn.XLOOKUP(Table4[[#This Row],[ProductID]],Products!A:A,Products!C:C, "Not Found")</f>
        <v>Fashion</v>
      </c>
      <c r="Q1152" t="str">
        <f>_xlfn.XLOOKUP(Table4[[#This Row],[ProductID]],Products!A:A,Products!D:D,"Not Found")</f>
        <v>Clothing</v>
      </c>
      <c r="R1152">
        <f>_xlfn.XLOOKUP(Table4[[#This Row],[ProductID]],Products!A:A,Products!E:E,"Not Found")</f>
        <v>1485.05</v>
      </c>
      <c r="S1152">
        <f>_xlfn.XLOOKUP(Table4[[#This Row],[ProductID]],Products!A:A,Products!F:F, "Not Found")</f>
        <v>988.31</v>
      </c>
      <c r="T1152" t="str">
        <f>_xlfn.XLOOKUP(Table4[[#This Row],[CustomerID]],Customers!A:A,Customers!D:D, "Not Found")</f>
        <v>M</v>
      </c>
      <c r="U1152" s="6">
        <f>_xlfn.XLOOKUP(Table4[[#This Row],[CustomerID]],Customers!A:A,Customers!E:E, "Not Found")</f>
        <v>35356</v>
      </c>
      <c r="V1152">
        <f ca="1">DATEDIF(Table4[[#This Row],[CustomerBirthday]], TODAY(), "Y")</f>
        <v>29</v>
      </c>
      <c r="W1152" t="str" cm="1">
        <f t="array" aca="1" ref="W1152" ca="1">_xlfn.IFS(Table4[[#This Row],[Age]]&lt;25, "Under 25",Table4[[#This Row],[Age]]=34, "25-34", Table4[[#This Row],[Age]]&lt;=49, "35-49", Table4[[#This Row],[Age]]&lt;=64, "50-64", Table4[[#This Row],[Age]]&gt;=65, "65+")</f>
        <v>35-49</v>
      </c>
      <c r="X1152" t="str">
        <f>_xlfn.XLOOKUP(Table4[[#This Row],[StoreID]],Stores!A:A,Stores!B:B, "Not found")</f>
        <v>MegaMart Brianahaven</v>
      </c>
      <c r="Y1152" t="str">
        <f>_xlfn.XLOOKUP(Table4[[#This Row],[StoreID]],Stores!A:A,Stores!C:C, "Not Found")</f>
        <v>Brianahaven</v>
      </c>
      <c r="Z1152" t="str">
        <f>_xlfn.XLOOKUP(Table4[[#This Row],[StoreID]],Stores!A:A,Stores!D:D, "Not Found")</f>
        <v>North</v>
      </c>
    </row>
    <row r="1153" spans="1:26">
      <c r="A1153" t="s">
        <v>2019</v>
      </c>
      <c r="B1153" s="1">
        <v>45323</v>
      </c>
      <c r="C1153" t="s">
        <v>343</v>
      </c>
      <c r="D1153" t="s">
        <v>736</v>
      </c>
      <c r="E1153" t="s">
        <v>835</v>
      </c>
      <c r="F1153">
        <v>2</v>
      </c>
      <c r="G1153">
        <v>0.15</v>
      </c>
      <c r="H1153" t="s">
        <v>875</v>
      </c>
      <c r="I1153" s="4">
        <f>Table4[[#This Row],[Quantity]]*Table4[[#This Row],[UnitPrice]]</f>
        <v>246.38</v>
      </c>
      <c r="J1153" s="4">
        <f>Table4[[#This Row],[Gross Revenue]]*(1-Table4[[#This Row],[Discount]])</f>
        <v>209.423</v>
      </c>
      <c r="K1153" s="4">
        <f>Table4[[#This Row],[Quantity]]*Table4[[#This Row],[CostPrice]]</f>
        <v>160.72</v>
      </c>
      <c r="L1153" s="4">
        <f>Table4[[#This Row],[Net Revenue]]-Table4[[#This Row],[Total Cost]]</f>
        <v>48.703000000000003</v>
      </c>
      <c r="M1153" t="str">
        <f>_xlfn.XLOOKUP(Table4[[#This Row],[ProductID]], Products!A:A,Products!B:B, "Not Found")</f>
        <v>Us Snacks</v>
      </c>
      <c r="N1153" t="str">
        <f>TEXT(Table4[[#This Row],[Date]], "mmm")</f>
        <v>Feb</v>
      </c>
      <c r="O1153" t="str">
        <f>TEXT(Table4[[#This Row],[Date]], "yyyy")</f>
        <v>2024</v>
      </c>
      <c r="P1153" t="str">
        <f>_xlfn.XLOOKUP(Table4[[#This Row],[ProductID]],Products!A:A,Products!C:C, "Not Found")</f>
        <v>Groceries</v>
      </c>
      <c r="Q1153" t="str">
        <f>_xlfn.XLOOKUP(Table4[[#This Row],[ProductID]],Products!A:A,Products!D:D,"Not Found")</f>
        <v>Snacks</v>
      </c>
      <c r="R1153">
        <f>_xlfn.XLOOKUP(Table4[[#This Row],[ProductID]],Products!A:A,Products!E:E,"Not Found")</f>
        <v>123.19</v>
      </c>
      <c r="S1153">
        <f>_xlfn.XLOOKUP(Table4[[#This Row],[ProductID]],Products!A:A,Products!F:F, "Not Found")</f>
        <v>80.36</v>
      </c>
      <c r="T1153" t="str">
        <f>_xlfn.XLOOKUP(Table4[[#This Row],[CustomerID]],Customers!A:A,Customers!D:D, "Not Found")</f>
        <v>M</v>
      </c>
      <c r="U1153" s="6">
        <f>_xlfn.XLOOKUP(Table4[[#This Row],[CustomerID]],Customers!A:A,Customers!E:E, "Not Found")</f>
        <v>23046</v>
      </c>
      <c r="V1153">
        <f ca="1">DATEDIF(Table4[[#This Row],[CustomerBirthday]], TODAY(), "Y")</f>
        <v>63</v>
      </c>
      <c r="W1153" t="str" cm="1">
        <f t="array" aca="1" ref="W1153" ca="1">_xlfn.IFS(Table4[[#This Row],[Age]]&lt;25, "Under 25",Table4[[#This Row],[Age]]=34, "25-34", Table4[[#This Row],[Age]]&lt;=49, "35-49", Table4[[#This Row],[Age]]&lt;=64, "50-64", Table4[[#This Row],[Age]]&gt;=65, "65+")</f>
        <v>50-64</v>
      </c>
      <c r="X1153" t="str">
        <f>_xlfn.XLOOKUP(Table4[[#This Row],[StoreID]],Stores!A:A,Stores!B:B, "Not found")</f>
        <v>MegaMart Peckmouth</v>
      </c>
      <c r="Y1153" t="str">
        <f>_xlfn.XLOOKUP(Table4[[#This Row],[StoreID]],Stores!A:A,Stores!C:C, "Not Found")</f>
        <v>Peckmouth</v>
      </c>
      <c r="Z1153" t="str">
        <f>_xlfn.XLOOKUP(Table4[[#This Row],[StoreID]],Stores!A:A,Stores!D:D, "Not Found")</f>
        <v>East</v>
      </c>
    </row>
    <row r="1154" spans="1:26">
      <c r="A1154" t="s">
        <v>2020</v>
      </c>
      <c r="B1154" s="1">
        <v>45283</v>
      </c>
      <c r="C1154" t="s">
        <v>536</v>
      </c>
      <c r="D1154" t="s">
        <v>818</v>
      </c>
      <c r="E1154" t="s">
        <v>842</v>
      </c>
      <c r="F1154">
        <v>2</v>
      </c>
      <c r="G1154">
        <v>0.1</v>
      </c>
      <c r="H1154" t="s">
        <v>868</v>
      </c>
      <c r="I1154" s="4">
        <f>Table4[[#This Row],[Quantity]]*Table4[[#This Row],[UnitPrice]]</f>
        <v>2330.7399999999998</v>
      </c>
      <c r="J1154" s="4">
        <f>Table4[[#This Row],[Gross Revenue]]*(1-Table4[[#This Row],[Discount]])</f>
        <v>2097.6659999999997</v>
      </c>
      <c r="K1154" s="4">
        <f>Table4[[#This Row],[Quantity]]*Table4[[#This Row],[CostPrice]]</f>
        <v>1853.1</v>
      </c>
      <c r="L1154" s="4">
        <f>Table4[[#This Row],[Net Revenue]]-Table4[[#This Row],[Total Cost]]</f>
        <v>244.5659999999998</v>
      </c>
      <c r="M1154" t="str">
        <f>_xlfn.XLOOKUP(Table4[[#This Row],[ProductID]], Products!A:A,Products!B:B, "Not Found")</f>
        <v>Nature Clothing</v>
      </c>
      <c r="N1154" t="str">
        <f>TEXT(Table4[[#This Row],[Date]], "mmm")</f>
        <v>Dec</v>
      </c>
      <c r="O1154" t="str">
        <f>TEXT(Table4[[#This Row],[Date]], "yyyy")</f>
        <v>2023</v>
      </c>
      <c r="P1154" t="str">
        <f>_xlfn.XLOOKUP(Table4[[#This Row],[ProductID]],Products!A:A,Products!C:C, "Not Found")</f>
        <v>Fashion</v>
      </c>
      <c r="Q1154" t="str">
        <f>_xlfn.XLOOKUP(Table4[[#This Row],[ProductID]],Products!A:A,Products!D:D,"Not Found")</f>
        <v>Clothing</v>
      </c>
      <c r="R1154">
        <f>_xlfn.XLOOKUP(Table4[[#This Row],[ProductID]],Products!A:A,Products!E:E,"Not Found")</f>
        <v>1165.3699999999999</v>
      </c>
      <c r="S1154">
        <f>_xlfn.XLOOKUP(Table4[[#This Row],[ProductID]],Products!A:A,Products!F:F, "Not Found")</f>
        <v>926.55</v>
      </c>
      <c r="T1154" t="str">
        <f>_xlfn.XLOOKUP(Table4[[#This Row],[CustomerID]],Customers!A:A,Customers!D:D, "Not Found")</f>
        <v>F</v>
      </c>
      <c r="U1154" s="6">
        <f>_xlfn.XLOOKUP(Table4[[#This Row],[CustomerID]],Customers!A:A,Customers!E:E, "Not Found")</f>
        <v>38541</v>
      </c>
      <c r="V1154">
        <f ca="1">DATEDIF(Table4[[#This Row],[CustomerBirthday]], TODAY(), "Y")</f>
        <v>21</v>
      </c>
      <c r="W1154" t="str" cm="1">
        <f t="array" aca="1" ref="W1154" ca="1">_xlfn.IFS(Table4[[#This Row],[Age]]&lt;25, "Under 25",Table4[[#This Row],[Age]]=34, "25-34", Table4[[#This Row],[Age]]&lt;=49, "35-49", Table4[[#This Row],[Age]]&lt;=64, "50-64", Table4[[#This Row],[Age]]&gt;=65, "65+")</f>
        <v>Under 25</v>
      </c>
      <c r="X1154" t="str">
        <f>_xlfn.XLOOKUP(Table4[[#This Row],[StoreID]],Stores!A:A,Stores!B:B, "Not found")</f>
        <v>MegaMart Brianahaven</v>
      </c>
      <c r="Y1154" t="str">
        <f>_xlfn.XLOOKUP(Table4[[#This Row],[StoreID]],Stores!A:A,Stores!C:C, "Not Found")</f>
        <v>Brianahaven</v>
      </c>
      <c r="Z1154" t="str">
        <f>_xlfn.XLOOKUP(Table4[[#This Row],[StoreID]],Stores!A:A,Stores!D:D, "Not Found")</f>
        <v>North</v>
      </c>
    </row>
    <row r="1155" spans="1:26">
      <c r="A1155" t="s">
        <v>2021</v>
      </c>
      <c r="B1155" s="1">
        <v>45651</v>
      </c>
      <c r="C1155" t="s">
        <v>509</v>
      </c>
      <c r="D1155" t="s">
        <v>788</v>
      </c>
      <c r="E1155" t="s">
        <v>846</v>
      </c>
      <c r="F1155">
        <v>3</v>
      </c>
      <c r="G1155">
        <v>0</v>
      </c>
      <c r="H1155" t="s">
        <v>875</v>
      </c>
      <c r="I1155" s="4">
        <f>Table4[[#This Row],[Quantity]]*Table4[[#This Row],[UnitPrice]]</f>
        <v>3287.16</v>
      </c>
      <c r="J1155" s="4">
        <f>Table4[[#This Row],[Gross Revenue]]*(1-Table4[[#This Row],[Discount]])</f>
        <v>3287.16</v>
      </c>
      <c r="K1155" s="4">
        <f>Table4[[#This Row],[Quantity]]*Table4[[#This Row],[CostPrice]]</f>
        <v>2466.6000000000004</v>
      </c>
      <c r="L1155" s="4">
        <f>Table4[[#This Row],[Net Revenue]]-Table4[[#This Row],[Total Cost]]</f>
        <v>820.55999999999949</v>
      </c>
      <c r="M1155" t="str">
        <f>_xlfn.XLOOKUP(Table4[[#This Row],[ProductID]], Products!A:A,Products!B:B, "Not Found")</f>
        <v>Foot Snacks</v>
      </c>
      <c r="N1155" t="str">
        <f>TEXT(Table4[[#This Row],[Date]], "mmm")</f>
        <v>Dec</v>
      </c>
      <c r="O1155" t="str">
        <f>TEXT(Table4[[#This Row],[Date]], "yyyy")</f>
        <v>2024</v>
      </c>
      <c r="P1155" t="str">
        <f>_xlfn.XLOOKUP(Table4[[#This Row],[ProductID]],Products!A:A,Products!C:C, "Not Found")</f>
        <v>Groceries</v>
      </c>
      <c r="Q1155" t="str">
        <f>_xlfn.XLOOKUP(Table4[[#This Row],[ProductID]],Products!A:A,Products!D:D,"Not Found")</f>
        <v>Snacks</v>
      </c>
      <c r="R1155">
        <f>_xlfn.XLOOKUP(Table4[[#This Row],[ProductID]],Products!A:A,Products!E:E,"Not Found")</f>
        <v>1095.72</v>
      </c>
      <c r="S1155">
        <f>_xlfn.XLOOKUP(Table4[[#This Row],[ProductID]],Products!A:A,Products!F:F, "Not Found")</f>
        <v>822.2</v>
      </c>
      <c r="T1155" t="str">
        <f>_xlfn.XLOOKUP(Table4[[#This Row],[CustomerID]],Customers!A:A,Customers!D:D, "Not Found")</f>
        <v>F</v>
      </c>
      <c r="U1155" s="6">
        <f>_xlfn.XLOOKUP(Table4[[#This Row],[CustomerID]],Customers!A:A,Customers!E:E, "Not Found")</f>
        <v>26827</v>
      </c>
      <c r="V1155">
        <f ca="1">DATEDIF(Table4[[#This Row],[CustomerBirthday]], TODAY(), "Y")</f>
        <v>53</v>
      </c>
      <c r="W1155" t="str" cm="1">
        <f t="array" aca="1" ref="W1155" ca="1">_xlfn.IFS(Table4[[#This Row],[Age]]&lt;25, "Under 25",Table4[[#This Row],[Age]]=34, "25-34", Table4[[#This Row],[Age]]&lt;=49, "35-49", Table4[[#This Row],[Age]]&lt;=64, "50-64", Table4[[#This Row],[Age]]&gt;=65, "65+")</f>
        <v>50-64</v>
      </c>
      <c r="X1155" t="str">
        <f>_xlfn.XLOOKUP(Table4[[#This Row],[StoreID]],Stores!A:A,Stores!B:B, "Not found")</f>
        <v>MegaMart Johnmouth</v>
      </c>
      <c r="Y1155" t="str">
        <f>_xlfn.XLOOKUP(Table4[[#This Row],[StoreID]],Stores!A:A,Stores!C:C, "Not Found")</f>
        <v>Johnmouth</v>
      </c>
      <c r="Z1155" t="str">
        <f>_xlfn.XLOOKUP(Table4[[#This Row],[StoreID]],Stores!A:A,Stores!D:D, "Not Found")</f>
        <v>East</v>
      </c>
    </row>
    <row r="1156" spans="1:26">
      <c r="A1156" t="s">
        <v>2022</v>
      </c>
      <c r="B1156" s="1">
        <v>45792</v>
      </c>
      <c r="C1156" t="s">
        <v>531</v>
      </c>
      <c r="D1156" t="s">
        <v>816</v>
      </c>
      <c r="E1156" t="s">
        <v>842</v>
      </c>
      <c r="F1156">
        <v>3</v>
      </c>
      <c r="G1156">
        <v>0</v>
      </c>
      <c r="H1156" t="s">
        <v>868</v>
      </c>
      <c r="I1156" s="4">
        <f>Table4[[#This Row],[Quantity]]*Table4[[#This Row],[UnitPrice]]</f>
        <v>5637.24</v>
      </c>
      <c r="J1156" s="4">
        <f>Table4[[#This Row],[Gross Revenue]]*(1-Table4[[#This Row],[Discount]])</f>
        <v>5637.24</v>
      </c>
      <c r="K1156" s="4">
        <f>Table4[[#This Row],[Quantity]]*Table4[[#This Row],[CostPrice]]</f>
        <v>3013.68</v>
      </c>
      <c r="L1156" s="4">
        <f>Table4[[#This Row],[Net Revenue]]-Table4[[#This Row],[Total Cost]]</f>
        <v>2623.56</v>
      </c>
      <c r="M1156" t="str">
        <f>_xlfn.XLOOKUP(Table4[[#This Row],[ProductID]], Products!A:A,Products!B:B, "Not Found")</f>
        <v>Set Dairy</v>
      </c>
      <c r="N1156" t="str">
        <f>TEXT(Table4[[#This Row],[Date]], "mmm")</f>
        <v>May</v>
      </c>
      <c r="O1156" t="str">
        <f>TEXT(Table4[[#This Row],[Date]], "yyyy")</f>
        <v>2025</v>
      </c>
      <c r="P1156" t="str">
        <f>_xlfn.XLOOKUP(Table4[[#This Row],[ProductID]],Products!A:A,Products!C:C, "Not Found")</f>
        <v>Groceries</v>
      </c>
      <c r="Q1156" t="str">
        <f>_xlfn.XLOOKUP(Table4[[#This Row],[ProductID]],Products!A:A,Products!D:D,"Not Found")</f>
        <v>Dairy</v>
      </c>
      <c r="R1156">
        <f>_xlfn.XLOOKUP(Table4[[#This Row],[ProductID]],Products!A:A,Products!E:E,"Not Found")</f>
        <v>1879.08</v>
      </c>
      <c r="S1156">
        <f>_xlfn.XLOOKUP(Table4[[#This Row],[ProductID]],Products!A:A,Products!F:F, "Not Found")</f>
        <v>1004.56</v>
      </c>
      <c r="T1156" t="str">
        <f>_xlfn.XLOOKUP(Table4[[#This Row],[CustomerID]],Customers!A:A,Customers!D:D, "Not Found")</f>
        <v>F</v>
      </c>
      <c r="U1156" s="6">
        <f>_xlfn.XLOOKUP(Table4[[#This Row],[CustomerID]],Customers!A:A,Customers!E:E, "Not Found")</f>
        <v>35515</v>
      </c>
      <c r="V1156">
        <f ca="1">DATEDIF(Table4[[#This Row],[CustomerBirthday]], TODAY(), "Y")</f>
        <v>29</v>
      </c>
      <c r="W1156" t="str" cm="1">
        <f t="array" aca="1" ref="W1156" ca="1">_xlfn.IFS(Table4[[#This Row],[Age]]&lt;25, "Under 25",Table4[[#This Row],[Age]]=34, "25-34", Table4[[#This Row],[Age]]&lt;=49, "35-49", Table4[[#This Row],[Age]]&lt;=64, "50-64", Table4[[#This Row],[Age]]&gt;=65, "65+")</f>
        <v>35-49</v>
      </c>
      <c r="X1156" t="str">
        <f>_xlfn.XLOOKUP(Table4[[#This Row],[StoreID]],Stores!A:A,Stores!B:B, "Not found")</f>
        <v>MegaMart Brianahaven</v>
      </c>
      <c r="Y1156" t="str">
        <f>_xlfn.XLOOKUP(Table4[[#This Row],[StoreID]],Stores!A:A,Stores!C:C, "Not Found")</f>
        <v>Brianahaven</v>
      </c>
      <c r="Z1156" t="str">
        <f>_xlfn.XLOOKUP(Table4[[#This Row],[StoreID]],Stores!A:A,Stores!D:D, "Not Found")</f>
        <v>North</v>
      </c>
    </row>
    <row r="1157" spans="1:26">
      <c r="A1157" t="s">
        <v>2023</v>
      </c>
      <c r="B1157" s="1">
        <v>45319</v>
      </c>
      <c r="C1157" t="s">
        <v>627</v>
      </c>
      <c r="D1157" t="s">
        <v>802</v>
      </c>
      <c r="E1157" t="s">
        <v>831</v>
      </c>
      <c r="F1157">
        <v>2</v>
      </c>
      <c r="G1157">
        <v>0.1</v>
      </c>
      <c r="H1157" t="s">
        <v>868</v>
      </c>
      <c r="I1157" s="4">
        <f>Table4[[#This Row],[Quantity]]*Table4[[#This Row],[UnitPrice]]</f>
        <v>733.86</v>
      </c>
      <c r="J1157" s="4">
        <f>Table4[[#This Row],[Gross Revenue]]*(1-Table4[[#This Row],[Discount]])</f>
        <v>660.47400000000005</v>
      </c>
      <c r="K1157" s="4">
        <f>Table4[[#This Row],[Quantity]]*Table4[[#This Row],[CostPrice]]</f>
        <v>570.46</v>
      </c>
      <c r="L1157" s="4">
        <f>Table4[[#This Row],[Net Revenue]]-Table4[[#This Row],[Total Cost]]</f>
        <v>90.01400000000001</v>
      </c>
      <c r="M1157" t="str">
        <f>_xlfn.XLOOKUP(Table4[[#This Row],[ProductID]], Products!A:A,Products!B:B, "Not Found")</f>
        <v>Stage Footwear</v>
      </c>
      <c r="N1157" t="str">
        <f>TEXT(Table4[[#This Row],[Date]], "mmm")</f>
        <v>Jan</v>
      </c>
      <c r="O1157" t="str">
        <f>TEXT(Table4[[#This Row],[Date]], "yyyy")</f>
        <v>2024</v>
      </c>
      <c r="P1157" t="str">
        <f>_xlfn.XLOOKUP(Table4[[#This Row],[ProductID]],Products!A:A,Products!C:C, "Not Found")</f>
        <v>Fashion</v>
      </c>
      <c r="Q1157" t="str">
        <f>_xlfn.XLOOKUP(Table4[[#This Row],[ProductID]],Products!A:A,Products!D:D,"Not Found")</f>
        <v>Footwear</v>
      </c>
      <c r="R1157">
        <f>_xlfn.XLOOKUP(Table4[[#This Row],[ProductID]],Products!A:A,Products!E:E,"Not Found")</f>
        <v>366.93</v>
      </c>
      <c r="S1157">
        <f>_xlfn.XLOOKUP(Table4[[#This Row],[ProductID]],Products!A:A,Products!F:F, "Not Found")</f>
        <v>285.23</v>
      </c>
      <c r="T1157" t="str">
        <f>_xlfn.XLOOKUP(Table4[[#This Row],[CustomerID]],Customers!A:A,Customers!D:D, "Not Found")</f>
        <v>F</v>
      </c>
      <c r="U1157" s="6">
        <f>_xlfn.XLOOKUP(Table4[[#This Row],[CustomerID]],Customers!A:A,Customers!E:E, "Not Found")</f>
        <v>31052</v>
      </c>
      <c r="V1157">
        <f ca="1">DATEDIF(Table4[[#This Row],[CustomerBirthday]], TODAY(), "Y")</f>
        <v>41</v>
      </c>
      <c r="W1157" t="str" cm="1">
        <f t="array" aca="1" ref="W1157" ca="1">_xlfn.IFS(Table4[[#This Row],[Age]]&lt;25, "Under 25",Table4[[#This Row],[Age]]=34, "25-34", Table4[[#This Row],[Age]]&lt;=49, "35-49", Table4[[#This Row],[Age]]&lt;=64, "50-64", Table4[[#This Row],[Age]]&gt;=65, "65+")</f>
        <v>35-49</v>
      </c>
      <c r="X1157" t="str">
        <f>_xlfn.XLOOKUP(Table4[[#This Row],[StoreID]],Stores!A:A,Stores!B:B, "Not found")</f>
        <v>MegaMart Jimenezborough</v>
      </c>
      <c r="Y1157" t="str">
        <f>_xlfn.XLOOKUP(Table4[[#This Row],[StoreID]],Stores!A:A,Stores!C:C, "Not Found")</f>
        <v>Jimenezborough</v>
      </c>
      <c r="Z1157" t="str">
        <f>_xlfn.XLOOKUP(Table4[[#This Row],[StoreID]],Stores!A:A,Stores!D:D, "Not Found")</f>
        <v>South</v>
      </c>
    </row>
    <row r="1158" spans="1:26">
      <c r="A1158" t="s">
        <v>2024</v>
      </c>
      <c r="B1158" s="1">
        <v>45578</v>
      </c>
      <c r="C1158" t="s">
        <v>487</v>
      </c>
      <c r="D1158" t="s">
        <v>794</v>
      </c>
      <c r="E1158" t="s">
        <v>831</v>
      </c>
      <c r="F1158">
        <v>5</v>
      </c>
      <c r="G1158">
        <v>0</v>
      </c>
      <c r="H1158" t="s">
        <v>871</v>
      </c>
      <c r="I1158" s="4">
        <f>Table4[[#This Row],[Quantity]]*Table4[[#This Row],[UnitPrice]]</f>
        <v>2140.25</v>
      </c>
      <c r="J1158" s="4">
        <f>Table4[[#This Row],[Gross Revenue]]*(1-Table4[[#This Row],[Discount]])</f>
        <v>2140.25</v>
      </c>
      <c r="K1158" s="4">
        <f>Table4[[#This Row],[Quantity]]*Table4[[#This Row],[CostPrice]]</f>
        <v>1230.3499999999999</v>
      </c>
      <c r="L1158" s="4">
        <f>Table4[[#This Row],[Net Revenue]]-Table4[[#This Row],[Total Cost]]</f>
        <v>909.90000000000009</v>
      </c>
      <c r="M1158" t="str">
        <f>_xlfn.XLOOKUP(Table4[[#This Row],[ProductID]], Products!A:A,Products!B:B, "Not Found")</f>
        <v>Everything Laptop</v>
      </c>
      <c r="N1158" t="str">
        <f>TEXT(Table4[[#This Row],[Date]], "mmm")</f>
        <v>Oct</v>
      </c>
      <c r="O1158" t="str">
        <f>TEXT(Table4[[#This Row],[Date]], "yyyy")</f>
        <v>2024</v>
      </c>
      <c r="P1158" t="str">
        <f>_xlfn.XLOOKUP(Table4[[#This Row],[ProductID]],Products!A:A,Products!C:C, "Not Found")</f>
        <v>Electronics</v>
      </c>
      <c r="Q1158" t="str">
        <f>_xlfn.XLOOKUP(Table4[[#This Row],[ProductID]],Products!A:A,Products!D:D,"Not Found")</f>
        <v>Laptop</v>
      </c>
      <c r="R1158">
        <f>_xlfn.XLOOKUP(Table4[[#This Row],[ProductID]],Products!A:A,Products!E:E,"Not Found")</f>
        <v>428.05</v>
      </c>
      <c r="S1158">
        <f>_xlfn.XLOOKUP(Table4[[#This Row],[ProductID]],Products!A:A,Products!F:F, "Not Found")</f>
        <v>246.07</v>
      </c>
      <c r="T1158" t="str">
        <f>_xlfn.XLOOKUP(Table4[[#This Row],[CustomerID]],Customers!A:A,Customers!D:D, "Not Found")</f>
        <v>M</v>
      </c>
      <c r="U1158" s="6">
        <f>_xlfn.XLOOKUP(Table4[[#This Row],[CustomerID]],Customers!A:A,Customers!E:E, "Not Found")</f>
        <v>22750</v>
      </c>
      <c r="V1158">
        <f ca="1">DATEDIF(Table4[[#This Row],[CustomerBirthday]], TODAY(), "Y")</f>
        <v>64</v>
      </c>
      <c r="W1158" t="str" cm="1">
        <f t="array" aca="1" ref="W1158" ca="1">_xlfn.IFS(Table4[[#This Row],[Age]]&lt;25, "Under 25",Table4[[#This Row],[Age]]=34, "25-34", Table4[[#This Row],[Age]]&lt;=49, "35-49", Table4[[#This Row],[Age]]&lt;=64, "50-64", Table4[[#This Row],[Age]]&gt;=65, "65+")</f>
        <v>50-64</v>
      </c>
      <c r="X1158" t="str">
        <f>_xlfn.XLOOKUP(Table4[[#This Row],[StoreID]],Stores!A:A,Stores!B:B, "Not found")</f>
        <v>MegaMart Jimenezborough</v>
      </c>
      <c r="Y1158" t="str">
        <f>_xlfn.XLOOKUP(Table4[[#This Row],[StoreID]],Stores!A:A,Stores!C:C, "Not Found")</f>
        <v>Jimenezborough</v>
      </c>
      <c r="Z1158" t="str">
        <f>_xlfn.XLOOKUP(Table4[[#This Row],[StoreID]],Stores!A:A,Stores!D:D, "Not Found")</f>
        <v>South</v>
      </c>
    </row>
    <row r="1159" spans="1:26">
      <c r="A1159" t="s">
        <v>2025</v>
      </c>
      <c r="B1159" s="1">
        <v>45803</v>
      </c>
      <c r="C1159" t="s">
        <v>449</v>
      </c>
      <c r="D1159" t="s">
        <v>788</v>
      </c>
      <c r="E1159" t="s">
        <v>831</v>
      </c>
      <c r="F1159">
        <v>5</v>
      </c>
      <c r="G1159">
        <v>0.1</v>
      </c>
      <c r="H1159" t="s">
        <v>875</v>
      </c>
      <c r="I1159" s="4">
        <f>Table4[[#This Row],[Quantity]]*Table4[[#This Row],[UnitPrice]]</f>
        <v>5478.6</v>
      </c>
      <c r="J1159" s="4">
        <f>Table4[[#This Row],[Gross Revenue]]*(1-Table4[[#This Row],[Discount]])</f>
        <v>4930.7400000000007</v>
      </c>
      <c r="K1159" s="4">
        <f>Table4[[#This Row],[Quantity]]*Table4[[#This Row],[CostPrice]]</f>
        <v>4111</v>
      </c>
      <c r="L1159" s="4">
        <f>Table4[[#This Row],[Net Revenue]]-Table4[[#This Row],[Total Cost]]</f>
        <v>819.74000000000069</v>
      </c>
      <c r="M1159" t="str">
        <f>_xlfn.XLOOKUP(Table4[[#This Row],[ProductID]], Products!A:A,Products!B:B, "Not Found")</f>
        <v>Foot Snacks</v>
      </c>
      <c r="N1159" t="str">
        <f>TEXT(Table4[[#This Row],[Date]], "mmm")</f>
        <v>May</v>
      </c>
      <c r="O1159" t="str">
        <f>TEXT(Table4[[#This Row],[Date]], "yyyy")</f>
        <v>2025</v>
      </c>
      <c r="P1159" t="str">
        <f>_xlfn.XLOOKUP(Table4[[#This Row],[ProductID]],Products!A:A,Products!C:C, "Not Found")</f>
        <v>Groceries</v>
      </c>
      <c r="Q1159" t="str">
        <f>_xlfn.XLOOKUP(Table4[[#This Row],[ProductID]],Products!A:A,Products!D:D,"Not Found")</f>
        <v>Snacks</v>
      </c>
      <c r="R1159">
        <f>_xlfn.XLOOKUP(Table4[[#This Row],[ProductID]],Products!A:A,Products!E:E,"Not Found")</f>
        <v>1095.72</v>
      </c>
      <c r="S1159">
        <f>_xlfn.XLOOKUP(Table4[[#This Row],[ProductID]],Products!A:A,Products!F:F, "Not Found")</f>
        <v>822.2</v>
      </c>
      <c r="T1159" t="str">
        <f>_xlfn.XLOOKUP(Table4[[#This Row],[CustomerID]],Customers!A:A,Customers!D:D, "Not Found")</f>
        <v>M</v>
      </c>
      <c r="U1159" s="6">
        <f>_xlfn.XLOOKUP(Table4[[#This Row],[CustomerID]],Customers!A:A,Customers!E:E, "Not Found")</f>
        <v>24531</v>
      </c>
      <c r="V1159">
        <f ca="1">DATEDIF(Table4[[#This Row],[CustomerBirthday]], TODAY(), "Y")</f>
        <v>59</v>
      </c>
      <c r="W1159" t="str" cm="1">
        <f t="array" aca="1" ref="W1159" ca="1">_xlfn.IFS(Table4[[#This Row],[Age]]&lt;25, "Under 25",Table4[[#This Row],[Age]]=34, "25-34", Table4[[#This Row],[Age]]&lt;=49, "35-49", Table4[[#This Row],[Age]]&lt;=64, "50-64", Table4[[#This Row],[Age]]&gt;=65, "65+")</f>
        <v>50-64</v>
      </c>
      <c r="X1159" t="str">
        <f>_xlfn.XLOOKUP(Table4[[#This Row],[StoreID]],Stores!A:A,Stores!B:B, "Not found")</f>
        <v>MegaMart Jimenezborough</v>
      </c>
      <c r="Y1159" t="str">
        <f>_xlfn.XLOOKUP(Table4[[#This Row],[StoreID]],Stores!A:A,Stores!C:C, "Not Found")</f>
        <v>Jimenezborough</v>
      </c>
      <c r="Z1159" t="str">
        <f>_xlfn.XLOOKUP(Table4[[#This Row],[StoreID]],Stores!A:A,Stores!D:D, "Not Found")</f>
        <v>South</v>
      </c>
    </row>
    <row r="1160" spans="1:26">
      <c r="A1160" t="s">
        <v>2026</v>
      </c>
      <c r="B1160" s="1">
        <v>45603</v>
      </c>
      <c r="C1160" t="s">
        <v>331</v>
      </c>
      <c r="D1160" t="s">
        <v>742</v>
      </c>
      <c r="E1160" t="s">
        <v>846</v>
      </c>
      <c r="F1160">
        <v>1</v>
      </c>
      <c r="G1160">
        <v>0.15</v>
      </c>
      <c r="H1160" t="s">
        <v>868</v>
      </c>
      <c r="I1160" s="4">
        <f>Table4[[#This Row],[Quantity]]*Table4[[#This Row],[UnitPrice]]</f>
        <v>248.57</v>
      </c>
      <c r="J1160" s="4">
        <f>Table4[[#This Row],[Gross Revenue]]*(1-Table4[[#This Row],[Discount]])</f>
        <v>211.28449999999998</v>
      </c>
      <c r="K1160" s="4">
        <f>Table4[[#This Row],[Quantity]]*Table4[[#This Row],[CostPrice]]</f>
        <v>190.67</v>
      </c>
      <c r="L1160" s="4">
        <f>Table4[[#This Row],[Net Revenue]]-Table4[[#This Row],[Total Cost]]</f>
        <v>20.614499999999992</v>
      </c>
      <c r="M1160" t="str">
        <f>_xlfn.XLOOKUP(Table4[[#This Row],[ProductID]], Products!A:A,Products!B:B, "Not Found")</f>
        <v>Either Headphones</v>
      </c>
      <c r="N1160" t="str">
        <f>TEXT(Table4[[#This Row],[Date]], "mmm")</f>
        <v>Nov</v>
      </c>
      <c r="O1160" t="str">
        <f>TEXT(Table4[[#This Row],[Date]], "yyyy")</f>
        <v>2024</v>
      </c>
      <c r="P1160" t="str">
        <f>_xlfn.XLOOKUP(Table4[[#This Row],[ProductID]],Products!A:A,Products!C:C, "Not Found")</f>
        <v>Electronics</v>
      </c>
      <c r="Q1160" t="str">
        <f>_xlfn.XLOOKUP(Table4[[#This Row],[ProductID]],Products!A:A,Products!D:D,"Not Found")</f>
        <v>Headphones</v>
      </c>
      <c r="R1160">
        <f>_xlfn.XLOOKUP(Table4[[#This Row],[ProductID]],Products!A:A,Products!E:E,"Not Found")</f>
        <v>248.57</v>
      </c>
      <c r="S1160">
        <f>_xlfn.XLOOKUP(Table4[[#This Row],[ProductID]],Products!A:A,Products!F:F, "Not Found")</f>
        <v>190.67</v>
      </c>
      <c r="T1160" t="str">
        <f>_xlfn.XLOOKUP(Table4[[#This Row],[CustomerID]],Customers!A:A,Customers!D:D, "Not Found")</f>
        <v>F</v>
      </c>
      <c r="U1160" s="6">
        <f>_xlfn.XLOOKUP(Table4[[#This Row],[CustomerID]],Customers!A:A,Customers!E:E, "Not Found")</f>
        <v>35714</v>
      </c>
      <c r="V1160">
        <f ca="1">DATEDIF(Table4[[#This Row],[CustomerBirthday]], TODAY(), "Y")</f>
        <v>28</v>
      </c>
      <c r="W1160" t="str" cm="1">
        <f t="array" aca="1" ref="W1160" ca="1">_xlfn.IFS(Table4[[#This Row],[Age]]&lt;25, "Under 25",Table4[[#This Row],[Age]]=34, "25-34", Table4[[#This Row],[Age]]&lt;=49, "35-49", Table4[[#This Row],[Age]]&lt;=64, "50-64", Table4[[#This Row],[Age]]&gt;=65, "65+")</f>
        <v>35-49</v>
      </c>
      <c r="X1160" t="str">
        <f>_xlfn.XLOOKUP(Table4[[#This Row],[StoreID]],Stores!A:A,Stores!B:B, "Not found")</f>
        <v>MegaMart Johnmouth</v>
      </c>
      <c r="Y1160" t="str">
        <f>_xlfn.XLOOKUP(Table4[[#This Row],[StoreID]],Stores!A:A,Stores!C:C, "Not Found")</f>
        <v>Johnmouth</v>
      </c>
      <c r="Z1160" t="str">
        <f>_xlfn.XLOOKUP(Table4[[#This Row],[StoreID]],Stores!A:A,Stores!D:D, "Not Found")</f>
        <v>East</v>
      </c>
    </row>
    <row r="1161" spans="1:26">
      <c r="A1161" t="s">
        <v>2027</v>
      </c>
      <c r="B1161" s="1">
        <v>45683</v>
      </c>
      <c r="C1161" t="s">
        <v>483</v>
      </c>
      <c r="D1161" t="s">
        <v>816</v>
      </c>
      <c r="E1161" t="s">
        <v>842</v>
      </c>
      <c r="F1161">
        <v>5</v>
      </c>
      <c r="G1161">
        <v>0.1</v>
      </c>
      <c r="H1161" t="s">
        <v>868</v>
      </c>
      <c r="I1161" s="4">
        <f>Table4[[#This Row],[Quantity]]*Table4[[#This Row],[UnitPrice]]</f>
        <v>9395.4</v>
      </c>
      <c r="J1161" s="4">
        <f>Table4[[#This Row],[Gross Revenue]]*(1-Table4[[#This Row],[Discount]])</f>
        <v>8455.86</v>
      </c>
      <c r="K1161" s="4">
        <f>Table4[[#This Row],[Quantity]]*Table4[[#This Row],[CostPrice]]</f>
        <v>5022.7999999999993</v>
      </c>
      <c r="L1161" s="4">
        <f>Table4[[#This Row],[Net Revenue]]-Table4[[#This Row],[Total Cost]]</f>
        <v>3433.0600000000013</v>
      </c>
      <c r="M1161" t="str">
        <f>_xlfn.XLOOKUP(Table4[[#This Row],[ProductID]], Products!A:A,Products!B:B, "Not Found")</f>
        <v>Set Dairy</v>
      </c>
      <c r="N1161" t="str">
        <f>TEXT(Table4[[#This Row],[Date]], "mmm")</f>
        <v>Jan</v>
      </c>
      <c r="O1161" t="str">
        <f>TEXT(Table4[[#This Row],[Date]], "yyyy")</f>
        <v>2025</v>
      </c>
      <c r="P1161" t="str">
        <f>_xlfn.XLOOKUP(Table4[[#This Row],[ProductID]],Products!A:A,Products!C:C, "Not Found")</f>
        <v>Groceries</v>
      </c>
      <c r="Q1161" t="str">
        <f>_xlfn.XLOOKUP(Table4[[#This Row],[ProductID]],Products!A:A,Products!D:D,"Not Found")</f>
        <v>Dairy</v>
      </c>
      <c r="R1161">
        <f>_xlfn.XLOOKUP(Table4[[#This Row],[ProductID]],Products!A:A,Products!E:E,"Not Found")</f>
        <v>1879.08</v>
      </c>
      <c r="S1161">
        <f>_xlfn.XLOOKUP(Table4[[#This Row],[ProductID]],Products!A:A,Products!F:F, "Not Found")</f>
        <v>1004.56</v>
      </c>
      <c r="T1161" t="str">
        <f>_xlfn.XLOOKUP(Table4[[#This Row],[CustomerID]],Customers!A:A,Customers!D:D, "Not Found")</f>
        <v>M</v>
      </c>
      <c r="U1161" s="6">
        <f>_xlfn.XLOOKUP(Table4[[#This Row],[CustomerID]],Customers!A:A,Customers!E:E, "Not Found")</f>
        <v>21543</v>
      </c>
      <c r="V1161">
        <f ca="1">DATEDIF(Table4[[#This Row],[CustomerBirthday]], TODAY(), "Y")</f>
        <v>67</v>
      </c>
      <c r="W1161" t="str" cm="1">
        <f t="array" aca="1" ref="W1161" ca="1">_xlfn.IFS(Table4[[#This Row],[Age]]&lt;25, "Under 25",Table4[[#This Row],[Age]]=34, "25-34", Table4[[#This Row],[Age]]&lt;=49, "35-49", Table4[[#This Row],[Age]]&lt;=64, "50-64", Table4[[#This Row],[Age]]&gt;=65, "65+")</f>
        <v>65+</v>
      </c>
      <c r="X1161" t="str">
        <f>_xlfn.XLOOKUP(Table4[[#This Row],[StoreID]],Stores!A:A,Stores!B:B, "Not found")</f>
        <v>MegaMart Brianahaven</v>
      </c>
      <c r="Y1161" t="str">
        <f>_xlfn.XLOOKUP(Table4[[#This Row],[StoreID]],Stores!A:A,Stores!C:C, "Not Found")</f>
        <v>Brianahaven</v>
      </c>
      <c r="Z1161" t="str">
        <f>_xlfn.XLOOKUP(Table4[[#This Row],[StoreID]],Stores!A:A,Stores!D:D, "Not Found")</f>
        <v>North</v>
      </c>
    </row>
    <row r="1162" spans="1:26">
      <c r="A1162" t="s">
        <v>2028</v>
      </c>
      <c r="B1162" s="1">
        <v>45893</v>
      </c>
      <c r="C1162" t="s">
        <v>343</v>
      </c>
      <c r="D1162" t="s">
        <v>736</v>
      </c>
      <c r="E1162" t="s">
        <v>839</v>
      </c>
      <c r="F1162">
        <v>3</v>
      </c>
      <c r="G1162">
        <v>0.05</v>
      </c>
      <c r="H1162" t="s">
        <v>875</v>
      </c>
      <c r="I1162" s="4">
        <f>Table4[[#This Row],[Quantity]]*Table4[[#This Row],[UnitPrice]]</f>
        <v>369.57</v>
      </c>
      <c r="J1162" s="4">
        <f>Table4[[#This Row],[Gross Revenue]]*(1-Table4[[#This Row],[Discount]])</f>
        <v>351.0915</v>
      </c>
      <c r="K1162" s="4">
        <f>Table4[[#This Row],[Quantity]]*Table4[[#This Row],[CostPrice]]</f>
        <v>241.07999999999998</v>
      </c>
      <c r="L1162" s="4">
        <f>Table4[[#This Row],[Net Revenue]]-Table4[[#This Row],[Total Cost]]</f>
        <v>110.01150000000001</v>
      </c>
      <c r="M1162" t="str">
        <f>_xlfn.XLOOKUP(Table4[[#This Row],[ProductID]], Products!A:A,Products!B:B, "Not Found")</f>
        <v>Us Snacks</v>
      </c>
      <c r="N1162" t="str">
        <f>TEXT(Table4[[#This Row],[Date]], "mmm")</f>
        <v>Aug</v>
      </c>
      <c r="O1162" t="str">
        <f>TEXT(Table4[[#This Row],[Date]], "yyyy")</f>
        <v>2025</v>
      </c>
      <c r="P1162" t="str">
        <f>_xlfn.XLOOKUP(Table4[[#This Row],[ProductID]],Products!A:A,Products!C:C, "Not Found")</f>
        <v>Groceries</v>
      </c>
      <c r="Q1162" t="str">
        <f>_xlfn.XLOOKUP(Table4[[#This Row],[ProductID]],Products!A:A,Products!D:D,"Not Found")</f>
        <v>Snacks</v>
      </c>
      <c r="R1162">
        <f>_xlfn.XLOOKUP(Table4[[#This Row],[ProductID]],Products!A:A,Products!E:E,"Not Found")</f>
        <v>123.19</v>
      </c>
      <c r="S1162">
        <f>_xlfn.XLOOKUP(Table4[[#This Row],[ProductID]],Products!A:A,Products!F:F, "Not Found")</f>
        <v>80.36</v>
      </c>
      <c r="T1162" t="str">
        <f>_xlfn.XLOOKUP(Table4[[#This Row],[CustomerID]],Customers!A:A,Customers!D:D, "Not Found")</f>
        <v>M</v>
      </c>
      <c r="U1162" s="6">
        <f>_xlfn.XLOOKUP(Table4[[#This Row],[CustomerID]],Customers!A:A,Customers!E:E, "Not Found")</f>
        <v>23046</v>
      </c>
      <c r="V1162">
        <f ca="1">DATEDIF(Table4[[#This Row],[CustomerBirthday]], TODAY(), "Y")</f>
        <v>63</v>
      </c>
      <c r="W1162" t="str" cm="1">
        <f t="array" aca="1" ref="W1162" ca="1">_xlfn.IFS(Table4[[#This Row],[Age]]&lt;25, "Under 25",Table4[[#This Row],[Age]]=34, "25-34", Table4[[#This Row],[Age]]&lt;=49, "35-49", Table4[[#This Row],[Age]]&lt;=64, "50-64", Table4[[#This Row],[Age]]&gt;=65, "65+")</f>
        <v>50-64</v>
      </c>
      <c r="X1162" t="str">
        <f>_xlfn.XLOOKUP(Table4[[#This Row],[StoreID]],Stores!A:A,Stores!B:B, "Not found")</f>
        <v>MegaMart New Michele</v>
      </c>
      <c r="Y1162" t="str">
        <f>_xlfn.XLOOKUP(Table4[[#This Row],[StoreID]],Stores!A:A,Stores!C:C, "Not Found")</f>
        <v>New Michele</v>
      </c>
      <c r="Z1162" t="str">
        <f>_xlfn.XLOOKUP(Table4[[#This Row],[StoreID]],Stores!A:A,Stores!D:D, "Not Found")</f>
        <v>West</v>
      </c>
    </row>
    <row r="1163" spans="1:26">
      <c r="A1163" t="s">
        <v>2029</v>
      </c>
      <c r="B1163" s="1">
        <v>45567</v>
      </c>
      <c r="C1163" t="s">
        <v>630</v>
      </c>
      <c r="D1163" t="s">
        <v>808</v>
      </c>
      <c r="E1163" t="s">
        <v>846</v>
      </c>
      <c r="F1163">
        <v>3</v>
      </c>
      <c r="G1163">
        <v>0.1</v>
      </c>
      <c r="H1163" t="s">
        <v>875</v>
      </c>
      <c r="I1163" s="4">
        <f>Table4[[#This Row],[Quantity]]*Table4[[#This Row],[UnitPrice]]</f>
        <v>4905.03</v>
      </c>
      <c r="J1163" s="4">
        <f>Table4[[#This Row],[Gross Revenue]]*(1-Table4[[#This Row],[Discount]])</f>
        <v>4414.527</v>
      </c>
      <c r="K1163" s="4">
        <f>Table4[[#This Row],[Quantity]]*Table4[[#This Row],[CostPrice]]</f>
        <v>3129.87</v>
      </c>
      <c r="L1163" s="4">
        <f>Table4[[#This Row],[Net Revenue]]-Table4[[#This Row],[Total Cost]]</f>
        <v>1284.6570000000002</v>
      </c>
      <c r="M1163" t="str">
        <f>_xlfn.XLOOKUP(Table4[[#This Row],[ProductID]], Products!A:A,Products!B:B, "Not Found")</f>
        <v>Present Television</v>
      </c>
      <c r="N1163" t="str">
        <f>TEXT(Table4[[#This Row],[Date]], "mmm")</f>
        <v>Oct</v>
      </c>
      <c r="O1163" t="str">
        <f>TEXT(Table4[[#This Row],[Date]], "yyyy")</f>
        <v>2024</v>
      </c>
      <c r="P1163" t="str">
        <f>_xlfn.XLOOKUP(Table4[[#This Row],[ProductID]],Products!A:A,Products!C:C, "Not Found")</f>
        <v>Electronics</v>
      </c>
      <c r="Q1163" t="str">
        <f>_xlfn.XLOOKUP(Table4[[#This Row],[ProductID]],Products!A:A,Products!D:D,"Not Found")</f>
        <v>Television</v>
      </c>
      <c r="R1163">
        <f>_xlfn.XLOOKUP(Table4[[#This Row],[ProductID]],Products!A:A,Products!E:E,"Not Found")</f>
        <v>1635.01</v>
      </c>
      <c r="S1163">
        <f>_xlfn.XLOOKUP(Table4[[#This Row],[ProductID]],Products!A:A,Products!F:F, "Not Found")</f>
        <v>1043.29</v>
      </c>
      <c r="T1163" t="str">
        <f>_xlfn.XLOOKUP(Table4[[#This Row],[CustomerID]],Customers!A:A,Customers!D:D, "Not Found")</f>
        <v>F</v>
      </c>
      <c r="U1163" s="6">
        <f>_xlfn.XLOOKUP(Table4[[#This Row],[CustomerID]],Customers!A:A,Customers!E:E, "Not Found")</f>
        <v>22255</v>
      </c>
      <c r="V1163">
        <f ca="1">DATEDIF(Table4[[#This Row],[CustomerBirthday]], TODAY(), "Y")</f>
        <v>65</v>
      </c>
      <c r="W1163" t="str" cm="1">
        <f t="array" aca="1" ref="W1163" ca="1">_xlfn.IFS(Table4[[#This Row],[Age]]&lt;25, "Under 25",Table4[[#This Row],[Age]]=34, "25-34", Table4[[#This Row],[Age]]&lt;=49, "35-49", Table4[[#This Row],[Age]]&lt;=64, "50-64", Table4[[#This Row],[Age]]&gt;=65, "65+")</f>
        <v>65+</v>
      </c>
      <c r="X1163" t="str">
        <f>_xlfn.XLOOKUP(Table4[[#This Row],[StoreID]],Stores!A:A,Stores!B:B, "Not found")</f>
        <v>MegaMart Johnmouth</v>
      </c>
      <c r="Y1163" t="str">
        <f>_xlfn.XLOOKUP(Table4[[#This Row],[StoreID]],Stores!A:A,Stores!C:C, "Not Found")</f>
        <v>Johnmouth</v>
      </c>
      <c r="Z1163" t="str">
        <f>_xlfn.XLOOKUP(Table4[[#This Row],[StoreID]],Stores!A:A,Stores!D:D, "Not Found")</f>
        <v>East</v>
      </c>
    </row>
    <row r="1164" spans="1:26">
      <c r="A1164" t="s">
        <v>2030</v>
      </c>
      <c r="B1164" s="1">
        <v>45206</v>
      </c>
      <c r="C1164" t="s">
        <v>579</v>
      </c>
      <c r="D1164" t="s">
        <v>792</v>
      </c>
      <c r="E1164" t="s">
        <v>842</v>
      </c>
      <c r="F1164">
        <v>5</v>
      </c>
      <c r="G1164">
        <v>0.05</v>
      </c>
      <c r="H1164" t="s">
        <v>875</v>
      </c>
      <c r="I1164" s="4">
        <f>Table4[[#This Row],[Quantity]]*Table4[[#This Row],[UnitPrice]]</f>
        <v>8994.85</v>
      </c>
      <c r="J1164" s="4">
        <f>Table4[[#This Row],[Gross Revenue]]*(1-Table4[[#This Row],[Discount]])</f>
        <v>8545.1075000000001</v>
      </c>
      <c r="K1164" s="4">
        <f>Table4[[#This Row],[Quantity]]*Table4[[#This Row],[CostPrice]]</f>
        <v>6645.75</v>
      </c>
      <c r="L1164" s="4">
        <f>Table4[[#This Row],[Net Revenue]]-Table4[[#This Row],[Total Cost]]</f>
        <v>1899.3575000000001</v>
      </c>
      <c r="M1164" t="str">
        <f>_xlfn.XLOOKUP(Table4[[#This Row],[ProductID]], Products!A:A,Products!B:B, "Not Found")</f>
        <v>Beat Accessories</v>
      </c>
      <c r="N1164" t="str">
        <f>TEXT(Table4[[#This Row],[Date]], "mmm")</f>
        <v>Oct</v>
      </c>
      <c r="O1164" t="str">
        <f>TEXT(Table4[[#This Row],[Date]], "yyyy")</f>
        <v>2023</v>
      </c>
      <c r="P1164" t="str">
        <f>_xlfn.XLOOKUP(Table4[[#This Row],[ProductID]],Products!A:A,Products!C:C, "Not Found")</f>
        <v>Fashion</v>
      </c>
      <c r="Q1164" t="str">
        <f>_xlfn.XLOOKUP(Table4[[#This Row],[ProductID]],Products!A:A,Products!D:D,"Not Found")</f>
        <v>Accessories</v>
      </c>
      <c r="R1164">
        <f>_xlfn.XLOOKUP(Table4[[#This Row],[ProductID]],Products!A:A,Products!E:E,"Not Found")</f>
        <v>1798.97</v>
      </c>
      <c r="S1164">
        <f>_xlfn.XLOOKUP(Table4[[#This Row],[ProductID]],Products!A:A,Products!F:F, "Not Found")</f>
        <v>1329.15</v>
      </c>
      <c r="T1164" t="str">
        <f>_xlfn.XLOOKUP(Table4[[#This Row],[CustomerID]],Customers!A:A,Customers!D:D, "Not Found")</f>
        <v>M</v>
      </c>
      <c r="U1164" s="6">
        <f>_xlfn.XLOOKUP(Table4[[#This Row],[CustomerID]],Customers!A:A,Customers!E:E, "Not Found")</f>
        <v>36768</v>
      </c>
      <c r="V1164">
        <f ca="1">DATEDIF(Table4[[#This Row],[CustomerBirthday]], TODAY(), "Y")</f>
        <v>25</v>
      </c>
      <c r="W1164" t="str" cm="1">
        <f t="array" aca="1" ref="W1164" ca="1">_xlfn.IFS(Table4[[#This Row],[Age]]&lt;25, "Under 25",Table4[[#This Row],[Age]]=34, "25-34", Table4[[#This Row],[Age]]&lt;=49, "35-49", Table4[[#This Row],[Age]]&lt;=64, "50-64", Table4[[#This Row],[Age]]&gt;=65, "65+")</f>
        <v>35-49</v>
      </c>
      <c r="X1164" t="str">
        <f>_xlfn.XLOOKUP(Table4[[#This Row],[StoreID]],Stores!A:A,Stores!B:B, "Not found")</f>
        <v>MegaMart Brianahaven</v>
      </c>
      <c r="Y1164" t="str">
        <f>_xlfn.XLOOKUP(Table4[[#This Row],[StoreID]],Stores!A:A,Stores!C:C, "Not Found")</f>
        <v>Brianahaven</v>
      </c>
      <c r="Z1164" t="str">
        <f>_xlfn.XLOOKUP(Table4[[#This Row],[StoreID]],Stores!A:A,Stores!D:D, "Not Found")</f>
        <v>North</v>
      </c>
    </row>
    <row r="1165" spans="1:26">
      <c r="A1165" t="s">
        <v>2031</v>
      </c>
      <c r="B1165" s="1">
        <v>45287</v>
      </c>
      <c r="C1165" t="s">
        <v>601</v>
      </c>
      <c r="D1165" t="s">
        <v>792</v>
      </c>
      <c r="E1165" t="s">
        <v>839</v>
      </c>
      <c r="F1165">
        <v>5</v>
      </c>
      <c r="G1165">
        <v>0</v>
      </c>
      <c r="H1165" t="s">
        <v>865</v>
      </c>
      <c r="I1165" s="4">
        <f>Table4[[#This Row],[Quantity]]*Table4[[#This Row],[UnitPrice]]</f>
        <v>8994.85</v>
      </c>
      <c r="J1165" s="4">
        <f>Table4[[#This Row],[Gross Revenue]]*(1-Table4[[#This Row],[Discount]])</f>
        <v>8994.85</v>
      </c>
      <c r="K1165" s="4">
        <f>Table4[[#This Row],[Quantity]]*Table4[[#This Row],[CostPrice]]</f>
        <v>6645.75</v>
      </c>
      <c r="L1165" s="4">
        <f>Table4[[#This Row],[Net Revenue]]-Table4[[#This Row],[Total Cost]]</f>
        <v>2349.1000000000004</v>
      </c>
      <c r="M1165" t="str">
        <f>_xlfn.XLOOKUP(Table4[[#This Row],[ProductID]], Products!A:A,Products!B:B, "Not Found")</f>
        <v>Beat Accessories</v>
      </c>
      <c r="N1165" t="str">
        <f>TEXT(Table4[[#This Row],[Date]], "mmm")</f>
        <v>Dec</v>
      </c>
      <c r="O1165" t="str">
        <f>TEXT(Table4[[#This Row],[Date]], "yyyy")</f>
        <v>2023</v>
      </c>
      <c r="P1165" t="str">
        <f>_xlfn.XLOOKUP(Table4[[#This Row],[ProductID]],Products!A:A,Products!C:C, "Not Found")</f>
        <v>Fashion</v>
      </c>
      <c r="Q1165" t="str">
        <f>_xlfn.XLOOKUP(Table4[[#This Row],[ProductID]],Products!A:A,Products!D:D,"Not Found")</f>
        <v>Accessories</v>
      </c>
      <c r="R1165">
        <f>_xlfn.XLOOKUP(Table4[[#This Row],[ProductID]],Products!A:A,Products!E:E,"Not Found")</f>
        <v>1798.97</v>
      </c>
      <c r="S1165">
        <f>_xlfn.XLOOKUP(Table4[[#This Row],[ProductID]],Products!A:A,Products!F:F, "Not Found")</f>
        <v>1329.15</v>
      </c>
      <c r="T1165" t="str">
        <f>_xlfn.XLOOKUP(Table4[[#This Row],[CustomerID]],Customers!A:A,Customers!D:D, "Not Found")</f>
        <v>M</v>
      </c>
      <c r="U1165" s="6">
        <f>_xlfn.XLOOKUP(Table4[[#This Row],[CustomerID]],Customers!A:A,Customers!E:E, "Not Found")</f>
        <v>24638</v>
      </c>
      <c r="V1165">
        <f ca="1">DATEDIF(Table4[[#This Row],[CustomerBirthday]], TODAY(), "Y")</f>
        <v>59</v>
      </c>
      <c r="W1165" t="str" cm="1">
        <f t="array" aca="1" ref="W1165" ca="1">_xlfn.IFS(Table4[[#This Row],[Age]]&lt;25, "Under 25",Table4[[#This Row],[Age]]=34, "25-34", Table4[[#This Row],[Age]]&lt;=49, "35-49", Table4[[#This Row],[Age]]&lt;=64, "50-64", Table4[[#This Row],[Age]]&gt;=65, "65+")</f>
        <v>50-64</v>
      </c>
      <c r="X1165" t="str">
        <f>_xlfn.XLOOKUP(Table4[[#This Row],[StoreID]],Stores!A:A,Stores!B:B, "Not found")</f>
        <v>MegaMart New Michele</v>
      </c>
      <c r="Y1165" t="str">
        <f>_xlfn.XLOOKUP(Table4[[#This Row],[StoreID]],Stores!A:A,Stores!C:C, "Not Found")</f>
        <v>New Michele</v>
      </c>
      <c r="Z1165" t="str">
        <f>_xlfn.XLOOKUP(Table4[[#This Row],[StoreID]],Stores!A:A,Stores!D:D, "Not Found")</f>
        <v>West</v>
      </c>
    </row>
    <row r="1166" spans="1:26">
      <c r="A1166" t="s">
        <v>2032</v>
      </c>
      <c r="B1166" s="1">
        <v>45723</v>
      </c>
      <c r="C1166" t="s">
        <v>462</v>
      </c>
      <c r="D1166" t="s">
        <v>772</v>
      </c>
      <c r="E1166" t="s">
        <v>831</v>
      </c>
      <c r="F1166">
        <v>2</v>
      </c>
      <c r="G1166">
        <v>0</v>
      </c>
      <c r="H1166" t="s">
        <v>865</v>
      </c>
      <c r="I1166" s="4">
        <f>Table4[[#This Row],[Quantity]]*Table4[[#This Row],[UnitPrice]]</f>
        <v>3756.94</v>
      </c>
      <c r="J1166" s="4">
        <f>Table4[[#This Row],[Gross Revenue]]*(1-Table4[[#This Row],[Discount]])</f>
        <v>3756.94</v>
      </c>
      <c r="K1166" s="4">
        <f>Table4[[#This Row],[Quantity]]*Table4[[#This Row],[CostPrice]]</f>
        <v>2029.82</v>
      </c>
      <c r="L1166" s="4">
        <f>Table4[[#This Row],[Net Revenue]]-Table4[[#This Row],[Total Cost]]</f>
        <v>1727.1200000000001</v>
      </c>
      <c r="M1166" t="str">
        <f>_xlfn.XLOOKUP(Table4[[#This Row],[ProductID]], Products!A:A,Products!B:B, "Not Found")</f>
        <v>And Footwear</v>
      </c>
      <c r="N1166" t="str">
        <f>TEXT(Table4[[#This Row],[Date]], "mmm")</f>
        <v>Mar</v>
      </c>
      <c r="O1166" t="str">
        <f>TEXT(Table4[[#This Row],[Date]], "yyyy")</f>
        <v>2025</v>
      </c>
      <c r="P1166" t="str">
        <f>_xlfn.XLOOKUP(Table4[[#This Row],[ProductID]],Products!A:A,Products!C:C, "Not Found")</f>
        <v>Fashion</v>
      </c>
      <c r="Q1166" t="str">
        <f>_xlfn.XLOOKUP(Table4[[#This Row],[ProductID]],Products!A:A,Products!D:D,"Not Found")</f>
        <v>Footwear</v>
      </c>
      <c r="R1166">
        <f>_xlfn.XLOOKUP(Table4[[#This Row],[ProductID]],Products!A:A,Products!E:E,"Not Found")</f>
        <v>1878.47</v>
      </c>
      <c r="S1166">
        <f>_xlfn.XLOOKUP(Table4[[#This Row],[ProductID]],Products!A:A,Products!F:F, "Not Found")</f>
        <v>1014.91</v>
      </c>
      <c r="T1166" t="str">
        <f>_xlfn.XLOOKUP(Table4[[#This Row],[CustomerID]],Customers!A:A,Customers!D:D, "Not Found")</f>
        <v>M</v>
      </c>
      <c r="U1166" s="6">
        <f>_xlfn.XLOOKUP(Table4[[#This Row],[CustomerID]],Customers!A:A,Customers!E:E, "Not Found")</f>
        <v>32966</v>
      </c>
      <c r="V1166">
        <f ca="1">DATEDIF(Table4[[#This Row],[CustomerBirthday]], TODAY(), "Y")</f>
        <v>36</v>
      </c>
      <c r="W1166" t="str" cm="1">
        <f t="array" aca="1" ref="W1166" ca="1">_xlfn.IFS(Table4[[#This Row],[Age]]&lt;25, "Under 25",Table4[[#This Row],[Age]]=34, "25-34", Table4[[#This Row],[Age]]&lt;=49, "35-49", Table4[[#This Row],[Age]]&lt;=64, "50-64", Table4[[#This Row],[Age]]&gt;=65, "65+")</f>
        <v>35-49</v>
      </c>
      <c r="X1166" t="str">
        <f>_xlfn.XLOOKUP(Table4[[#This Row],[StoreID]],Stores!A:A,Stores!B:B, "Not found")</f>
        <v>MegaMart Jimenezborough</v>
      </c>
      <c r="Y1166" t="str">
        <f>_xlfn.XLOOKUP(Table4[[#This Row],[StoreID]],Stores!A:A,Stores!C:C, "Not Found")</f>
        <v>Jimenezborough</v>
      </c>
      <c r="Z1166" t="str">
        <f>_xlfn.XLOOKUP(Table4[[#This Row],[StoreID]],Stores!A:A,Stores!D:D, "Not Found")</f>
        <v>South</v>
      </c>
    </row>
    <row r="1167" spans="1:26">
      <c r="A1167" t="s">
        <v>2033</v>
      </c>
      <c r="B1167" s="1">
        <v>45743</v>
      </c>
      <c r="C1167" t="s">
        <v>247</v>
      </c>
      <c r="D1167" t="s">
        <v>718</v>
      </c>
      <c r="E1167" t="s">
        <v>835</v>
      </c>
      <c r="F1167">
        <v>5</v>
      </c>
      <c r="G1167">
        <v>0.1</v>
      </c>
      <c r="H1167" t="s">
        <v>865</v>
      </c>
      <c r="I1167" s="4">
        <f>Table4[[#This Row],[Quantity]]*Table4[[#This Row],[UnitPrice]]</f>
        <v>1688.15</v>
      </c>
      <c r="J1167" s="4">
        <f>Table4[[#This Row],[Gross Revenue]]*(1-Table4[[#This Row],[Discount]])</f>
        <v>1519.335</v>
      </c>
      <c r="K1167" s="4">
        <f>Table4[[#This Row],[Quantity]]*Table4[[#This Row],[CostPrice]]</f>
        <v>845.15</v>
      </c>
      <c r="L1167" s="4">
        <f>Table4[[#This Row],[Net Revenue]]-Table4[[#This Row],[Total Cost]]</f>
        <v>674.18500000000006</v>
      </c>
      <c r="M1167" t="str">
        <f>_xlfn.XLOOKUP(Table4[[#This Row],[ProductID]], Products!A:A,Products!B:B, "Not Found")</f>
        <v>Here Footwear</v>
      </c>
      <c r="N1167" t="str">
        <f>TEXT(Table4[[#This Row],[Date]], "mmm")</f>
        <v>Mar</v>
      </c>
      <c r="O1167" t="str">
        <f>TEXT(Table4[[#This Row],[Date]], "yyyy")</f>
        <v>2025</v>
      </c>
      <c r="P1167" t="str">
        <f>_xlfn.XLOOKUP(Table4[[#This Row],[ProductID]],Products!A:A,Products!C:C, "Not Found")</f>
        <v>Fashion</v>
      </c>
      <c r="Q1167" t="str">
        <f>_xlfn.XLOOKUP(Table4[[#This Row],[ProductID]],Products!A:A,Products!D:D,"Not Found")</f>
        <v>Footwear</v>
      </c>
      <c r="R1167">
        <f>_xlfn.XLOOKUP(Table4[[#This Row],[ProductID]],Products!A:A,Products!E:E,"Not Found")</f>
        <v>337.63</v>
      </c>
      <c r="S1167">
        <f>_xlfn.XLOOKUP(Table4[[#This Row],[ProductID]],Products!A:A,Products!F:F, "Not Found")</f>
        <v>169.03</v>
      </c>
      <c r="T1167" t="str">
        <f>_xlfn.XLOOKUP(Table4[[#This Row],[CustomerID]],Customers!A:A,Customers!D:D, "Not Found")</f>
        <v>F</v>
      </c>
      <c r="U1167" s="6">
        <f>_xlfn.XLOOKUP(Table4[[#This Row],[CustomerID]],Customers!A:A,Customers!E:E, "Not Found")</f>
        <v>25547</v>
      </c>
      <c r="V1167">
        <f ca="1">DATEDIF(Table4[[#This Row],[CustomerBirthday]], TODAY(), "Y")</f>
        <v>56</v>
      </c>
      <c r="W1167" t="str" cm="1">
        <f t="array" aca="1" ref="W1167" ca="1">_xlfn.IFS(Table4[[#This Row],[Age]]&lt;25, "Under 25",Table4[[#This Row],[Age]]=34, "25-34", Table4[[#This Row],[Age]]&lt;=49, "35-49", Table4[[#This Row],[Age]]&lt;=64, "50-64", Table4[[#This Row],[Age]]&gt;=65, "65+")</f>
        <v>50-64</v>
      </c>
      <c r="X1167" t="str">
        <f>_xlfn.XLOOKUP(Table4[[#This Row],[StoreID]],Stores!A:A,Stores!B:B, "Not found")</f>
        <v>MegaMart Peckmouth</v>
      </c>
      <c r="Y1167" t="str">
        <f>_xlfn.XLOOKUP(Table4[[#This Row],[StoreID]],Stores!A:A,Stores!C:C, "Not Found")</f>
        <v>Peckmouth</v>
      </c>
      <c r="Z1167" t="str">
        <f>_xlfn.XLOOKUP(Table4[[#This Row],[StoreID]],Stores!A:A,Stores!D:D, "Not Found")</f>
        <v>East</v>
      </c>
    </row>
    <row r="1168" spans="1:26">
      <c r="A1168" t="s">
        <v>2034</v>
      </c>
      <c r="B1168" s="1">
        <v>45841</v>
      </c>
      <c r="C1168" t="s">
        <v>250</v>
      </c>
      <c r="D1168" t="s">
        <v>715</v>
      </c>
      <c r="E1168" t="s">
        <v>831</v>
      </c>
      <c r="F1168">
        <v>1</v>
      </c>
      <c r="G1168">
        <v>0.05</v>
      </c>
      <c r="H1168" t="s">
        <v>871</v>
      </c>
      <c r="I1168" s="4">
        <f>Table4[[#This Row],[Quantity]]*Table4[[#This Row],[UnitPrice]]</f>
        <v>818.76</v>
      </c>
      <c r="J1168" s="4">
        <f>Table4[[#This Row],[Gross Revenue]]*(1-Table4[[#This Row],[Discount]])</f>
        <v>777.822</v>
      </c>
      <c r="K1168" s="4">
        <f>Table4[[#This Row],[Quantity]]*Table4[[#This Row],[CostPrice]]</f>
        <v>527.62</v>
      </c>
      <c r="L1168" s="4">
        <f>Table4[[#This Row],[Net Revenue]]-Table4[[#This Row],[Total Cost]]</f>
        <v>250.202</v>
      </c>
      <c r="M1168" t="str">
        <f>_xlfn.XLOOKUP(Table4[[#This Row],[ProductID]], Products!A:A,Products!B:B, "Not Found")</f>
        <v>Audience Television</v>
      </c>
      <c r="N1168" t="str">
        <f>TEXT(Table4[[#This Row],[Date]], "mmm")</f>
        <v>Jul</v>
      </c>
      <c r="O1168" t="str">
        <f>TEXT(Table4[[#This Row],[Date]], "yyyy")</f>
        <v>2025</v>
      </c>
      <c r="P1168" t="str">
        <f>_xlfn.XLOOKUP(Table4[[#This Row],[ProductID]],Products!A:A,Products!C:C, "Not Found")</f>
        <v>Electronics</v>
      </c>
      <c r="Q1168" t="str">
        <f>_xlfn.XLOOKUP(Table4[[#This Row],[ProductID]],Products!A:A,Products!D:D,"Not Found")</f>
        <v>Television</v>
      </c>
      <c r="R1168">
        <f>_xlfn.XLOOKUP(Table4[[#This Row],[ProductID]],Products!A:A,Products!E:E,"Not Found")</f>
        <v>818.76</v>
      </c>
      <c r="S1168">
        <f>_xlfn.XLOOKUP(Table4[[#This Row],[ProductID]],Products!A:A,Products!F:F, "Not Found")</f>
        <v>527.62</v>
      </c>
      <c r="T1168" t="str">
        <f>_xlfn.XLOOKUP(Table4[[#This Row],[CustomerID]],Customers!A:A,Customers!D:D, "Not Found")</f>
        <v>F</v>
      </c>
      <c r="U1168" s="6">
        <f>_xlfn.XLOOKUP(Table4[[#This Row],[CustomerID]],Customers!A:A,Customers!E:E, "Not Found")</f>
        <v>31304</v>
      </c>
      <c r="V1168">
        <f ca="1">DATEDIF(Table4[[#This Row],[CustomerBirthday]], TODAY(), "Y")</f>
        <v>40</v>
      </c>
      <c r="W1168" t="str" cm="1">
        <f t="array" aca="1" ref="W1168" ca="1">_xlfn.IFS(Table4[[#This Row],[Age]]&lt;25, "Under 25",Table4[[#This Row],[Age]]=34, "25-34", Table4[[#This Row],[Age]]&lt;=49, "35-49", Table4[[#This Row],[Age]]&lt;=64, "50-64", Table4[[#This Row],[Age]]&gt;=65, "65+")</f>
        <v>35-49</v>
      </c>
      <c r="X1168" t="str">
        <f>_xlfn.XLOOKUP(Table4[[#This Row],[StoreID]],Stores!A:A,Stores!B:B, "Not found")</f>
        <v>MegaMart Jimenezborough</v>
      </c>
      <c r="Y1168" t="str">
        <f>_xlfn.XLOOKUP(Table4[[#This Row],[StoreID]],Stores!A:A,Stores!C:C, "Not Found")</f>
        <v>Jimenezborough</v>
      </c>
      <c r="Z1168" t="str">
        <f>_xlfn.XLOOKUP(Table4[[#This Row],[StoreID]],Stores!A:A,Stores!D:D, "Not Found")</f>
        <v>South</v>
      </c>
    </row>
    <row r="1169" spans="1:26">
      <c r="A1169" t="s">
        <v>2035</v>
      </c>
      <c r="B1169" s="1">
        <v>45283</v>
      </c>
      <c r="C1169" t="s">
        <v>601</v>
      </c>
      <c r="D1169" t="s">
        <v>810</v>
      </c>
      <c r="E1169" t="s">
        <v>842</v>
      </c>
      <c r="F1169">
        <v>3</v>
      </c>
      <c r="G1169">
        <v>0.05</v>
      </c>
      <c r="H1169" t="s">
        <v>865</v>
      </c>
      <c r="I1169" s="4">
        <f>Table4[[#This Row],[Quantity]]*Table4[[#This Row],[UnitPrice]]</f>
        <v>1360.8600000000001</v>
      </c>
      <c r="J1169" s="4">
        <f>Table4[[#This Row],[Gross Revenue]]*(1-Table4[[#This Row],[Discount]])</f>
        <v>1292.817</v>
      </c>
      <c r="K1169" s="4">
        <f>Table4[[#This Row],[Quantity]]*Table4[[#This Row],[CostPrice]]</f>
        <v>949.89</v>
      </c>
      <c r="L1169" s="4">
        <f>Table4[[#This Row],[Net Revenue]]-Table4[[#This Row],[Total Cost]]</f>
        <v>342.92700000000002</v>
      </c>
      <c r="M1169" t="str">
        <f>_xlfn.XLOOKUP(Table4[[#This Row],[ProductID]], Products!A:A,Products!B:B, "Not Found")</f>
        <v>Maybe Clothing</v>
      </c>
      <c r="N1169" t="str">
        <f>TEXT(Table4[[#This Row],[Date]], "mmm")</f>
        <v>Dec</v>
      </c>
      <c r="O1169" t="str">
        <f>TEXT(Table4[[#This Row],[Date]], "yyyy")</f>
        <v>2023</v>
      </c>
      <c r="P1169" t="str">
        <f>_xlfn.XLOOKUP(Table4[[#This Row],[ProductID]],Products!A:A,Products!C:C, "Not Found")</f>
        <v>Fashion</v>
      </c>
      <c r="Q1169" t="str">
        <f>_xlfn.XLOOKUP(Table4[[#This Row],[ProductID]],Products!A:A,Products!D:D,"Not Found")</f>
        <v>Clothing</v>
      </c>
      <c r="R1169">
        <f>_xlfn.XLOOKUP(Table4[[#This Row],[ProductID]],Products!A:A,Products!E:E,"Not Found")</f>
        <v>453.62</v>
      </c>
      <c r="S1169">
        <f>_xlfn.XLOOKUP(Table4[[#This Row],[ProductID]],Products!A:A,Products!F:F, "Not Found")</f>
        <v>316.63</v>
      </c>
      <c r="T1169" t="str">
        <f>_xlfn.XLOOKUP(Table4[[#This Row],[CustomerID]],Customers!A:A,Customers!D:D, "Not Found")</f>
        <v>M</v>
      </c>
      <c r="U1169" s="6">
        <f>_xlfn.XLOOKUP(Table4[[#This Row],[CustomerID]],Customers!A:A,Customers!E:E, "Not Found")</f>
        <v>24638</v>
      </c>
      <c r="V1169">
        <f ca="1">DATEDIF(Table4[[#This Row],[CustomerBirthday]], TODAY(), "Y")</f>
        <v>59</v>
      </c>
      <c r="W1169" t="str" cm="1">
        <f t="array" aca="1" ref="W1169" ca="1">_xlfn.IFS(Table4[[#This Row],[Age]]&lt;25, "Under 25",Table4[[#This Row],[Age]]=34, "25-34", Table4[[#This Row],[Age]]&lt;=49, "35-49", Table4[[#This Row],[Age]]&lt;=64, "50-64", Table4[[#This Row],[Age]]&gt;=65, "65+")</f>
        <v>50-64</v>
      </c>
      <c r="X1169" t="str">
        <f>_xlfn.XLOOKUP(Table4[[#This Row],[StoreID]],Stores!A:A,Stores!B:B, "Not found")</f>
        <v>MegaMart Brianahaven</v>
      </c>
      <c r="Y1169" t="str">
        <f>_xlfn.XLOOKUP(Table4[[#This Row],[StoreID]],Stores!A:A,Stores!C:C, "Not Found")</f>
        <v>Brianahaven</v>
      </c>
      <c r="Z1169" t="str">
        <f>_xlfn.XLOOKUP(Table4[[#This Row],[StoreID]],Stores!A:A,Stores!D:D, "Not Found")</f>
        <v>North</v>
      </c>
    </row>
    <row r="1170" spans="1:26">
      <c r="A1170" t="s">
        <v>2036</v>
      </c>
      <c r="B1170" s="1">
        <v>45670</v>
      </c>
      <c r="C1170" t="s">
        <v>636</v>
      </c>
      <c r="D1170" t="s">
        <v>755</v>
      </c>
      <c r="E1170" t="s">
        <v>835</v>
      </c>
      <c r="F1170">
        <v>4</v>
      </c>
      <c r="G1170">
        <v>0.05</v>
      </c>
      <c r="H1170" t="s">
        <v>875</v>
      </c>
      <c r="I1170" s="4">
        <f>Table4[[#This Row],[Quantity]]*Table4[[#This Row],[UnitPrice]]</f>
        <v>7435</v>
      </c>
      <c r="J1170" s="4">
        <f>Table4[[#This Row],[Gross Revenue]]*(1-Table4[[#This Row],[Discount]])</f>
        <v>7063.25</v>
      </c>
      <c r="K1170" s="4">
        <f>Table4[[#This Row],[Quantity]]*Table4[[#This Row],[CostPrice]]</f>
        <v>5804.64</v>
      </c>
      <c r="L1170" s="4">
        <f>Table4[[#This Row],[Net Revenue]]-Table4[[#This Row],[Total Cost]]</f>
        <v>1258.6099999999997</v>
      </c>
      <c r="M1170" t="str">
        <f>_xlfn.XLOOKUP(Table4[[#This Row],[ProductID]], Products!A:A,Products!B:B, "Not Found")</f>
        <v>House Accessories</v>
      </c>
      <c r="N1170" t="str">
        <f>TEXT(Table4[[#This Row],[Date]], "mmm")</f>
        <v>Jan</v>
      </c>
      <c r="O1170" t="str">
        <f>TEXT(Table4[[#This Row],[Date]], "yyyy")</f>
        <v>2025</v>
      </c>
      <c r="P1170" t="str">
        <f>_xlfn.XLOOKUP(Table4[[#This Row],[ProductID]],Products!A:A,Products!C:C, "Not Found")</f>
        <v>Fashion</v>
      </c>
      <c r="Q1170" t="str">
        <f>_xlfn.XLOOKUP(Table4[[#This Row],[ProductID]],Products!A:A,Products!D:D,"Not Found")</f>
        <v>Accessories</v>
      </c>
      <c r="R1170">
        <f>_xlfn.XLOOKUP(Table4[[#This Row],[ProductID]],Products!A:A,Products!E:E,"Not Found")</f>
        <v>1858.75</v>
      </c>
      <c r="S1170">
        <f>_xlfn.XLOOKUP(Table4[[#This Row],[ProductID]],Products!A:A,Products!F:F, "Not Found")</f>
        <v>1451.16</v>
      </c>
      <c r="T1170" t="str">
        <f>_xlfn.XLOOKUP(Table4[[#This Row],[CustomerID]],Customers!A:A,Customers!D:D, "Not Found")</f>
        <v>F</v>
      </c>
      <c r="U1170" s="6">
        <f>_xlfn.XLOOKUP(Table4[[#This Row],[CustomerID]],Customers!A:A,Customers!E:E, "Not Found")</f>
        <v>21899</v>
      </c>
      <c r="V1170">
        <f ca="1">DATEDIF(Table4[[#This Row],[CustomerBirthday]], TODAY(), "Y")</f>
        <v>66</v>
      </c>
      <c r="W1170" t="str" cm="1">
        <f t="array" aca="1" ref="W1170" ca="1">_xlfn.IFS(Table4[[#This Row],[Age]]&lt;25, "Under 25",Table4[[#This Row],[Age]]=34, "25-34", Table4[[#This Row],[Age]]&lt;=49, "35-49", Table4[[#This Row],[Age]]&lt;=64, "50-64", Table4[[#This Row],[Age]]&gt;=65, "65+")</f>
        <v>65+</v>
      </c>
      <c r="X1170" t="str">
        <f>_xlfn.XLOOKUP(Table4[[#This Row],[StoreID]],Stores!A:A,Stores!B:B, "Not found")</f>
        <v>MegaMart Peckmouth</v>
      </c>
      <c r="Y1170" t="str">
        <f>_xlfn.XLOOKUP(Table4[[#This Row],[StoreID]],Stores!A:A,Stores!C:C, "Not Found")</f>
        <v>Peckmouth</v>
      </c>
      <c r="Z1170" t="str">
        <f>_xlfn.XLOOKUP(Table4[[#This Row],[StoreID]],Stores!A:A,Stores!D:D, "Not Found")</f>
        <v>East</v>
      </c>
    </row>
    <row r="1171" spans="1:26">
      <c r="A1171" t="s">
        <v>2037</v>
      </c>
      <c r="B1171" s="1">
        <v>45779</v>
      </c>
      <c r="C1171" t="s">
        <v>331</v>
      </c>
      <c r="D1171" t="s">
        <v>826</v>
      </c>
      <c r="E1171" t="s">
        <v>831</v>
      </c>
      <c r="F1171">
        <v>2</v>
      </c>
      <c r="G1171">
        <v>0.05</v>
      </c>
      <c r="H1171" t="s">
        <v>868</v>
      </c>
      <c r="I1171" s="4">
        <f>Table4[[#This Row],[Quantity]]*Table4[[#This Row],[UnitPrice]]</f>
        <v>2089.2800000000002</v>
      </c>
      <c r="J1171" s="4">
        <f>Table4[[#This Row],[Gross Revenue]]*(1-Table4[[#This Row],[Discount]])</f>
        <v>1984.816</v>
      </c>
      <c r="K1171" s="4">
        <f>Table4[[#This Row],[Quantity]]*Table4[[#This Row],[CostPrice]]</f>
        <v>1550.14</v>
      </c>
      <c r="L1171" s="4">
        <f>Table4[[#This Row],[Net Revenue]]-Table4[[#This Row],[Total Cost]]</f>
        <v>434.67599999999993</v>
      </c>
      <c r="M1171" t="str">
        <f>_xlfn.XLOOKUP(Table4[[#This Row],[ProductID]], Products!A:A,Products!B:B, "Not Found")</f>
        <v>Maybe Footwear</v>
      </c>
      <c r="N1171" t="str">
        <f>TEXT(Table4[[#This Row],[Date]], "mmm")</f>
        <v>May</v>
      </c>
      <c r="O1171" t="str">
        <f>TEXT(Table4[[#This Row],[Date]], "yyyy")</f>
        <v>2025</v>
      </c>
      <c r="P1171" t="str">
        <f>_xlfn.XLOOKUP(Table4[[#This Row],[ProductID]],Products!A:A,Products!C:C, "Not Found")</f>
        <v>Fashion</v>
      </c>
      <c r="Q1171" t="str">
        <f>_xlfn.XLOOKUP(Table4[[#This Row],[ProductID]],Products!A:A,Products!D:D,"Not Found")</f>
        <v>Footwear</v>
      </c>
      <c r="R1171">
        <f>_xlfn.XLOOKUP(Table4[[#This Row],[ProductID]],Products!A:A,Products!E:E,"Not Found")</f>
        <v>1044.6400000000001</v>
      </c>
      <c r="S1171">
        <f>_xlfn.XLOOKUP(Table4[[#This Row],[ProductID]],Products!A:A,Products!F:F, "Not Found")</f>
        <v>775.07</v>
      </c>
      <c r="T1171" t="str">
        <f>_xlfn.XLOOKUP(Table4[[#This Row],[CustomerID]],Customers!A:A,Customers!D:D, "Not Found")</f>
        <v>F</v>
      </c>
      <c r="U1171" s="6">
        <f>_xlfn.XLOOKUP(Table4[[#This Row],[CustomerID]],Customers!A:A,Customers!E:E, "Not Found")</f>
        <v>35714</v>
      </c>
      <c r="V1171">
        <f ca="1">DATEDIF(Table4[[#This Row],[CustomerBirthday]], TODAY(), "Y")</f>
        <v>28</v>
      </c>
      <c r="W1171" t="str" cm="1">
        <f t="array" aca="1" ref="W1171" ca="1">_xlfn.IFS(Table4[[#This Row],[Age]]&lt;25, "Under 25",Table4[[#This Row],[Age]]=34, "25-34", Table4[[#This Row],[Age]]&lt;=49, "35-49", Table4[[#This Row],[Age]]&lt;=64, "50-64", Table4[[#This Row],[Age]]&gt;=65, "65+")</f>
        <v>35-49</v>
      </c>
      <c r="X1171" t="str">
        <f>_xlfn.XLOOKUP(Table4[[#This Row],[StoreID]],Stores!A:A,Stores!B:B, "Not found")</f>
        <v>MegaMart Jimenezborough</v>
      </c>
      <c r="Y1171" t="str">
        <f>_xlfn.XLOOKUP(Table4[[#This Row],[StoreID]],Stores!A:A,Stores!C:C, "Not Found")</f>
        <v>Jimenezborough</v>
      </c>
      <c r="Z1171" t="str">
        <f>_xlfn.XLOOKUP(Table4[[#This Row],[StoreID]],Stores!A:A,Stores!D:D, "Not Found")</f>
        <v>South</v>
      </c>
    </row>
    <row r="1172" spans="1:26">
      <c r="A1172" t="s">
        <v>2038</v>
      </c>
      <c r="B1172" s="1">
        <v>45540</v>
      </c>
      <c r="C1172" t="s">
        <v>680</v>
      </c>
      <c r="D1172" t="s">
        <v>722</v>
      </c>
      <c r="E1172" t="s">
        <v>842</v>
      </c>
      <c r="F1172">
        <v>4</v>
      </c>
      <c r="G1172">
        <v>0.05</v>
      </c>
      <c r="H1172" t="s">
        <v>868</v>
      </c>
      <c r="I1172" s="4">
        <f>Table4[[#This Row],[Quantity]]*Table4[[#This Row],[UnitPrice]]</f>
        <v>7415.08</v>
      </c>
      <c r="J1172" s="4">
        <f>Table4[[#This Row],[Gross Revenue]]*(1-Table4[[#This Row],[Discount]])</f>
        <v>7044.326</v>
      </c>
      <c r="K1172" s="4">
        <f>Table4[[#This Row],[Quantity]]*Table4[[#This Row],[CostPrice]]</f>
        <v>5454.08</v>
      </c>
      <c r="L1172" s="4">
        <f>Table4[[#This Row],[Net Revenue]]-Table4[[#This Row],[Total Cost]]</f>
        <v>1590.2460000000001</v>
      </c>
      <c r="M1172" t="str">
        <f>_xlfn.XLOOKUP(Table4[[#This Row],[ProductID]], Products!A:A,Products!B:B, "Not Found")</f>
        <v>Four Accessories</v>
      </c>
      <c r="N1172" t="str">
        <f>TEXT(Table4[[#This Row],[Date]], "mmm")</f>
        <v>Sep</v>
      </c>
      <c r="O1172" t="str">
        <f>TEXT(Table4[[#This Row],[Date]], "yyyy")</f>
        <v>2024</v>
      </c>
      <c r="P1172" t="str">
        <f>_xlfn.XLOOKUP(Table4[[#This Row],[ProductID]],Products!A:A,Products!C:C, "Not Found")</f>
        <v>Fashion</v>
      </c>
      <c r="Q1172" t="str">
        <f>_xlfn.XLOOKUP(Table4[[#This Row],[ProductID]],Products!A:A,Products!D:D,"Not Found")</f>
        <v>Accessories</v>
      </c>
      <c r="R1172">
        <f>_xlfn.XLOOKUP(Table4[[#This Row],[ProductID]],Products!A:A,Products!E:E,"Not Found")</f>
        <v>1853.77</v>
      </c>
      <c r="S1172">
        <f>_xlfn.XLOOKUP(Table4[[#This Row],[ProductID]],Products!A:A,Products!F:F, "Not Found")</f>
        <v>1363.52</v>
      </c>
      <c r="T1172" t="str">
        <f>_xlfn.XLOOKUP(Table4[[#This Row],[CustomerID]],Customers!A:A,Customers!D:D, "Not Found")</f>
        <v>F</v>
      </c>
      <c r="U1172" s="6">
        <f>_xlfn.XLOOKUP(Table4[[#This Row],[CustomerID]],Customers!A:A,Customers!E:E, "Not Found")</f>
        <v>25513</v>
      </c>
      <c r="V1172">
        <f ca="1">DATEDIF(Table4[[#This Row],[CustomerBirthday]], TODAY(), "Y")</f>
        <v>56</v>
      </c>
      <c r="W1172" t="str" cm="1">
        <f t="array" aca="1" ref="W1172" ca="1">_xlfn.IFS(Table4[[#This Row],[Age]]&lt;25, "Under 25",Table4[[#This Row],[Age]]=34, "25-34", Table4[[#This Row],[Age]]&lt;=49, "35-49", Table4[[#This Row],[Age]]&lt;=64, "50-64", Table4[[#This Row],[Age]]&gt;=65, "65+")</f>
        <v>50-64</v>
      </c>
      <c r="X1172" t="str">
        <f>_xlfn.XLOOKUP(Table4[[#This Row],[StoreID]],Stores!A:A,Stores!B:B, "Not found")</f>
        <v>MegaMart Brianahaven</v>
      </c>
      <c r="Y1172" t="str">
        <f>_xlfn.XLOOKUP(Table4[[#This Row],[StoreID]],Stores!A:A,Stores!C:C, "Not Found")</f>
        <v>Brianahaven</v>
      </c>
      <c r="Z1172" t="str">
        <f>_xlfn.XLOOKUP(Table4[[#This Row],[StoreID]],Stores!A:A,Stores!D:D, "Not Found")</f>
        <v>North</v>
      </c>
    </row>
    <row r="1173" spans="1:26">
      <c r="A1173" t="s">
        <v>2039</v>
      </c>
      <c r="B1173" s="1">
        <v>45830</v>
      </c>
      <c r="C1173" t="s">
        <v>657</v>
      </c>
      <c r="D1173" t="s">
        <v>816</v>
      </c>
      <c r="E1173" t="s">
        <v>835</v>
      </c>
      <c r="F1173">
        <v>2</v>
      </c>
      <c r="G1173">
        <v>0.1</v>
      </c>
      <c r="H1173" t="s">
        <v>875</v>
      </c>
      <c r="I1173" s="4">
        <f>Table4[[#This Row],[Quantity]]*Table4[[#This Row],[UnitPrice]]</f>
        <v>3758.16</v>
      </c>
      <c r="J1173" s="4">
        <f>Table4[[#This Row],[Gross Revenue]]*(1-Table4[[#This Row],[Discount]])</f>
        <v>3382.3440000000001</v>
      </c>
      <c r="K1173" s="4">
        <f>Table4[[#This Row],[Quantity]]*Table4[[#This Row],[CostPrice]]</f>
        <v>2009.12</v>
      </c>
      <c r="L1173" s="4">
        <f>Table4[[#This Row],[Net Revenue]]-Table4[[#This Row],[Total Cost]]</f>
        <v>1373.2240000000002</v>
      </c>
      <c r="M1173" t="str">
        <f>_xlfn.XLOOKUP(Table4[[#This Row],[ProductID]], Products!A:A,Products!B:B, "Not Found")</f>
        <v>Set Dairy</v>
      </c>
      <c r="N1173" t="str">
        <f>TEXT(Table4[[#This Row],[Date]], "mmm")</f>
        <v>Jun</v>
      </c>
      <c r="O1173" t="str">
        <f>TEXT(Table4[[#This Row],[Date]], "yyyy")</f>
        <v>2025</v>
      </c>
      <c r="P1173" t="str">
        <f>_xlfn.XLOOKUP(Table4[[#This Row],[ProductID]],Products!A:A,Products!C:C, "Not Found")</f>
        <v>Groceries</v>
      </c>
      <c r="Q1173" t="str">
        <f>_xlfn.XLOOKUP(Table4[[#This Row],[ProductID]],Products!A:A,Products!D:D,"Not Found")</f>
        <v>Dairy</v>
      </c>
      <c r="R1173">
        <f>_xlfn.XLOOKUP(Table4[[#This Row],[ProductID]],Products!A:A,Products!E:E,"Not Found")</f>
        <v>1879.08</v>
      </c>
      <c r="S1173">
        <f>_xlfn.XLOOKUP(Table4[[#This Row],[ProductID]],Products!A:A,Products!F:F, "Not Found")</f>
        <v>1004.56</v>
      </c>
      <c r="T1173" t="str">
        <f>_xlfn.XLOOKUP(Table4[[#This Row],[CustomerID]],Customers!A:A,Customers!D:D, "Not Found")</f>
        <v>F</v>
      </c>
      <c r="U1173" s="6">
        <f>_xlfn.XLOOKUP(Table4[[#This Row],[CustomerID]],Customers!A:A,Customers!E:E, "Not Found")</f>
        <v>22041</v>
      </c>
      <c r="V1173">
        <f ca="1">DATEDIF(Table4[[#This Row],[CustomerBirthday]], TODAY(), "Y")</f>
        <v>66</v>
      </c>
      <c r="W1173" t="str" cm="1">
        <f t="array" aca="1" ref="W1173" ca="1">_xlfn.IFS(Table4[[#This Row],[Age]]&lt;25, "Under 25",Table4[[#This Row],[Age]]=34, "25-34", Table4[[#This Row],[Age]]&lt;=49, "35-49", Table4[[#This Row],[Age]]&lt;=64, "50-64", Table4[[#This Row],[Age]]&gt;=65, "65+")</f>
        <v>65+</v>
      </c>
      <c r="X1173" t="str">
        <f>_xlfn.XLOOKUP(Table4[[#This Row],[StoreID]],Stores!A:A,Stores!B:B, "Not found")</f>
        <v>MegaMart Peckmouth</v>
      </c>
      <c r="Y1173" t="str">
        <f>_xlfn.XLOOKUP(Table4[[#This Row],[StoreID]],Stores!A:A,Stores!C:C, "Not Found")</f>
        <v>Peckmouth</v>
      </c>
      <c r="Z1173" t="str">
        <f>_xlfn.XLOOKUP(Table4[[#This Row],[StoreID]],Stores!A:A,Stores!D:D, "Not Found")</f>
        <v>East</v>
      </c>
    </row>
    <row r="1174" spans="1:26">
      <c r="A1174" t="s">
        <v>2040</v>
      </c>
      <c r="B1174" s="1">
        <v>45806</v>
      </c>
      <c r="C1174" t="s">
        <v>589</v>
      </c>
      <c r="D1174" t="s">
        <v>788</v>
      </c>
      <c r="E1174" t="s">
        <v>839</v>
      </c>
      <c r="F1174">
        <v>1</v>
      </c>
      <c r="G1174">
        <v>0</v>
      </c>
      <c r="H1174" t="s">
        <v>871</v>
      </c>
      <c r="I1174" s="4">
        <f>Table4[[#This Row],[Quantity]]*Table4[[#This Row],[UnitPrice]]</f>
        <v>1095.72</v>
      </c>
      <c r="J1174" s="4">
        <f>Table4[[#This Row],[Gross Revenue]]*(1-Table4[[#This Row],[Discount]])</f>
        <v>1095.72</v>
      </c>
      <c r="K1174" s="4">
        <f>Table4[[#This Row],[Quantity]]*Table4[[#This Row],[CostPrice]]</f>
        <v>822.2</v>
      </c>
      <c r="L1174" s="4">
        <f>Table4[[#This Row],[Net Revenue]]-Table4[[#This Row],[Total Cost]]</f>
        <v>273.52</v>
      </c>
      <c r="M1174" t="str">
        <f>_xlfn.XLOOKUP(Table4[[#This Row],[ProductID]], Products!A:A,Products!B:B, "Not Found")</f>
        <v>Foot Snacks</v>
      </c>
      <c r="N1174" t="str">
        <f>TEXT(Table4[[#This Row],[Date]], "mmm")</f>
        <v>May</v>
      </c>
      <c r="O1174" t="str">
        <f>TEXT(Table4[[#This Row],[Date]], "yyyy")</f>
        <v>2025</v>
      </c>
      <c r="P1174" t="str">
        <f>_xlfn.XLOOKUP(Table4[[#This Row],[ProductID]],Products!A:A,Products!C:C, "Not Found")</f>
        <v>Groceries</v>
      </c>
      <c r="Q1174" t="str">
        <f>_xlfn.XLOOKUP(Table4[[#This Row],[ProductID]],Products!A:A,Products!D:D,"Not Found")</f>
        <v>Snacks</v>
      </c>
      <c r="R1174">
        <f>_xlfn.XLOOKUP(Table4[[#This Row],[ProductID]],Products!A:A,Products!E:E,"Not Found")</f>
        <v>1095.72</v>
      </c>
      <c r="S1174">
        <f>_xlfn.XLOOKUP(Table4[[#This Row],[ProductID]],Products!A:A,Products!F:F, "Not Found")</f>
        <v>822.2</v>
      </c>
      <c r="T1174" t="str">
        <f>_xlfn.XLOOKUP(Table4[[#This Row],[CustomerID]],Customers!A:A,Customers!D:D, "Not Found")</f>
        <v>M</v>
      </c>
      <c r="U1174" s="6">
        <f>_xlfn.XLOOKUP(Table4[[#This Row],[CustomerID]],Customers!A:A,Customers!E:E, "Not Found")</f>
        <v>26659</v>
      </c>
      <c r="V1174">
        <f ca="1">DATEDIF(Table4[[#This Row],[CustomerBirthday]], TODAY(), "Y")</f>
        <v>53</v>
      </c>
      <c r="W1174" t="str" cm="1">
        <f t="array" aca="1" ref="W1174" ca="1">_xlfn.IFS(Table4[[#This Row],[Age]]&lt;25, "Under 25",Table4[[#This Row],[Age]]=34, "25-34", Table4[[#This Row],[Age]]&lt;=49, "35-49", Table4[[#This Row],[Age]]&lt;=64, "50-64", Table4[[#This Row],[Age]]&gt;=65, "65+")</f>
        <v>50-64</v>
      </c>
      <c r="X1174" t="str">
        <f>_xlfn.XLOOKUP(Table4[[#This Row],[StoreID]],Stores!A:A,Stores!B:B, "Not found")</f>
        <v>MegaMart New Michele</v>
      </c>
      <c r="Y1174" t="str">
        <f>_xlfn.XLOOKUP(Table4[[#This Row],[StoreID]],Stores!A:A,Stores!C:C, "Not Found")</f>
        <v>New Michele</v>
      </c>
      <c r="Z1174" t="str">
        <f>_xlfn.XLOOKUP(Table4[[#This Row],[StoreID]],Stores!A:A,Stores!D:D, "Not Found")</f>
        <v>West</v>
      </c>
    </row>
    <row r="1175" spans="1:26">
      <c r="A1175" t="s">
        <v>2041</v>
      </c>
      <c r="B1175" s="1">
        <v>45396</v>
      </c>
      <c r="C1175" t="s">
        <v>442</v>
      </c>
      <c r="D1175" t="s">
        <v>808</v>
      </c>
      <c r="E1175" t="s">
        <v>842</v>
      </c>
      <c r="F1175">
        <v>4</v>
      </c>
      <c r="G1175">
        <v>0.1</v>
      </c>
      <c r="H1175" t="s">
        <v>868</v>
      </c>
      <c r="I1175" s="4">
        <f>Table4[[#This Row],[Quantity]]*Table4[[#This Row],[UnitPrice]]</f>
        <v>6540.04</v>
      </c>
      <c r="J1175" s="4">
        <f>Table4[[#This Row],[Gross Revenue]]*(1-Table4[[#This Row],[Discount]])</f>
        <v>5886.0360000000001</v>
      </c>
      <c r="K1175" s="4">
        <f>Table4[[#This Row],[Quantity]]*Table4[[#This Row],[CostPrice]]</f>
        <v>4173.16</v>
      </c>
      <c r="L1175" s="4">
        <f>Table4[[#This Row],[Net Revenue]]-Table4[[#This Row],[Total Cost]]</f>
        <v>1712.8760000000002</v>
      </c>
      <c r="M1175" t="str">
        <f>_xlfn.XLOOKUP(Table4[[#This Row],[ProductID]], Products!A:A,Products!B:B, "Not Found")</f>
        <v>Present Television</v>
      </c>
      <c r="N1175" t="str">
        <f>TEXT(Table4[[#This Row],[Date]], "mmm")</f>
        <v>Apr</v>
      </c>
      <c r="O1175" t="str">
        <f>TEXT(Table4[[#This Row],[Date]], "yyyy")</f>
        <v>2024</v>
      </c>
      <c r="P1175" t="str">
        <f>_xlfn.XLOOKUP(Table4[[#This Row],[ProductID]],Products!A:A,Products!C:C, "Not Found")</f>
        <v>Electronics</v>
      </c>
      <c r="Q1175" t="str">
        <f>_xlfn.XLOOKUP(Table4[[#This Row],[ProductID]],Products!A:A,Products!D:D,"Not Found")</f>
        <v>Television</v>
      </c>
      <c r="R1175">
        <f>_xlfn.XLOOKUP(Table4[[#This Row],[ProductID]],Products!A:A,Products!E:E,"Not Found")</f>
        <v>1635.01</v>
      </c>
      <c r="S1175">
        <f>_xlfn.XLOOKUP(Table4[[#This Row],[ProductID]],Products!A:A,Products!F:F, "Not Found")</f>
        <v>1043.29</v>
      </c>
      <c r="T1175" t="str">
        <f>_xlfn.XLOOKUP(Table4[[#This Row],[CustomerID]],Customers!A:A,Customers!D:D, "Not Found")</f>
        <v>M</v>
      </c>
      <c r="U1175" s="6">
        <f>_xlfn.XLOOKUP(Table4[[#This Row],[CustomerID]],Customers!A:A,Customers!E:E, "Not Found")</f>
        <v>33450</v>
      </c>
      <c r="V1175">
        <f ca="1">DATEDIF(Table4[[#This Row],[CustomerBirthday]], TODAY(), "Y")</f>
        <v>34</v>
      </c>
      <c r="W1175" t="str" cm="1">
        <f t="array" aca="1" ref="W1175" ca="1">_xlfn.IFS(Table4[[#This Row],[Age]]&lt;25, "Under 25",Table4[[#This Row],[Age]]=34, "25-34", Table4[[#This Row],[Age]]&lt;=49, "35-49", Table4[[#This Row],[Age]]&lt;=64, "50-64", Table4[[#This Row],[Age]]&gt;=65, "65+")</f>
        <v>25-34</v>
      </c>
      <c r="X1175" t="str">
        <f>_xlfn.XLOOKUP(Table4[[#This Row],[StoreID]],Stores!A:A,Stores!B:B, "Not found")</f>
        <v>MegaMart Brianahaven</v>
      </c>
      <c r="Y1175" t="str">
        <f>_xlfn.XLOOKUP(Table4[[#This Row],[StoreID]],Stores!A:A,Stores!C:C, "Not Found")</f>
        <v>Brianahaven</v>
      </c>
      <c r="Z1175" t="str">
        <f>_xlfn.XLOOKUP(Table4[[#This Row],[StoreID]],Stores!A:A,Stores!D:D, "Not Found")</f>
        <v>North</v>
      </c>
    </row>
    <row r="1176" spans="1:26">
      <c r="A1176" t="s">
        <v>2042</v>
      </c>
      <c r="B1176" s="1">
        <v>45567</v>
      </c>
      <c r="C1176" t="s">
        <v>677</v>
      </c>
      <c r="D1176" t="s">
        <v>794</v>
      </c>
      <c r="E1176" t="s">
        <v>846</v>
      </c>
      <c r="F1176">
        <v>2</v>
      </c>
      <c r="G1176">
        <v>0.15</v>
      </c>
      <c r="H1176" t="s">
        <v>868</v>
      </c>
      <c r="I1176" s="4">
        <f>Table4[[#This Row],[Quantity]]*Table4[[#This Row],[UnitPrice]]</f>
        <v>856.1</v>
      </c>
      <c r="J1176" s="4">
        <f>Table4[[#This Row],[Gross Revenue]]*(1-Table4[[#This Row],[Discount]])</f>
        <v>727.68499999999995</v>
      </c>
      <c r="K1176" s="4">
        <f>Table4[[#This Row],[Quantity]]*Table4[[#This Row],[CostPrice]]</f>
        <v>492.14</v>
      </c>
      <c r="L1176" s="4">
        <f>Table4[[#This Row],[Net Revenue]]-Table4[[#This Row],[Total Cost]]</f>
        <v>235.54499999999996</v>
      </c>
      <c r="M1176" t="str">
        <f>_xlfn.XLOOKUP(Table4[[#This Row],[ProductID]], Products!A:A,Products!B:B, "Not Found")</f>
        <v>Everything Laptop</v>
      </c>
      <c r="N1176" t="str">
        <f>TEXT(Table4[[#This Row],[Date]], "mmm")</f>
        <v>Oct</v>
      </c>
      <c r="O1176" t="str">
        <f>TEXT(Table4[[#This Row],[Date]], "yyyy")</f>
        <v>2024</v>
      </c>
      <c r="P1176" t="str">
        <f>_xlfn.XLOOKUP(Table4[[#This Row],[ProductID]],Products!A:A,Products!C:C, "Not Found")</f>
        <v>Electronics</v>
      </c>
      <c r="Q1176" t="str">
        <f>_xlfn.XLOOKUP(Table4[[#This Row],[ProductID]],Products!A:A,Products!D:D,"Not Found")</f>
        <v>Laptop</v>
      </c>
      <c r="R1176">
        <f>_xlfn.XLOOKUP(Table4[[#This Row],[ProductID]],Products!A:A,Products!E:E,"Not Found")</f>
        <v>428.05</v>
      </c>
      <c r="S1176">
        <f>_xlfn.XLOOKUP(Table4[[#This Row],[ProductID]],Products!A:A,Products!F:F, "Not Found")</f>
        <v>246.07</v>
      </c>
      <c r="T1176" t="str">
        <f>_xlfn.XLOOKUP(Table4[[#This Row],[CustomerID]],Customers!A:A,Customers!D:D, "Not Found")</f>
        <v>M</v>
      </c>
      <c r="U1176" s="6">
        <f>_xlfn.XLOOKUP(Table4[[#This Row],[CustomerID]],Customers!A:A,Customers!E:E, "Not Found")</f>
        <v>38926</v>
      </c>
      <c r="V1176">
        <f ca="1">DATEDIF(Table4[[#This Row],[CustomerBirthday]], TODAY(), "Y")</f>
        <v>19</v>
      </c>
      <c r="W1176" t="str" cm="1">
        <f t="array" aca="1" ref="W1176" ca="1">_xlfn.IFS(Table4[[#This Row],[Age]]&lt;25, "Under 25",Table4[[#This Row],[Age]]=34, "25-34", Table4[[#This Row],[Age]]&lt;=49, "35-49", Table4[[#This Row],[Age]]&lt;=64, "50-64", Table4[[#This Row],[Age]]&gt;=65, "65+")</f>
        <v>Under 25</v>
      </c>
      <c r="X1176" t="str">
        <f>_xlfn.XLOOKUP(Table4[[#This Row],[StoreID]],Stores!A:A,Stores!B:B, "Not found")</f>
        <v>MegaMart Johnmouth</v>
      </c>
      <c r="Y1176" t="str">
        <f>_xlfn.XLOOKUP(Table4[[#This Row],[StoreID]],Stores!A:A,Stores!C:C, "Not Found")</f>
        <v>Johnmouth</v>
      </c>
      <c r="Z1176" t="str">
        <f>_xlfn.XLOOKUP(Table4[[#This Row],[StoreID]],Stores!A:A,Stores!D:D, "Not Found")</f>
        <v>East</v>
      </c>
    </row>
    <row r="1177" spans="1:26">
      <c r="A1177" t="s">
        <v>2043</v>
      </c>
      <c r="B1177" s="1">
        <v>45884</v>
      </c>
      <c r="C1177" t="s">
        <v>452</v>
      </c>
      <c r="D1177" t="s">
        <v>798</v>
      </c>
      <c r="E1177" t="s">
        <v>839</v>
      </c>
      <c r="F1177">
        <v>2</v>
      </c>
      <c r="G1177">
        <v>0.15</v>
      </c>
      <c r="H1177" t="s">
        <v>875</v>
      </c>
      <c r="I1177" s="4">
        <f>Table4[[#This Row],[Quantity]]*Table4[[#This Row],[UnitPrice]]</f>
        <v>3002.92</v>
      </c>
      <c r="J1177" s="4">
        <f>Table4[[#This Row],[Gross Revenue]]*(1-Table4[[#This Row],[Discount]])</f>
        <v>2552.482</v>
      </c>
      <c r="K1177" s="4">
        <f>Table4[[#This Row],[Quantity]]*Table4[[#This Row],[CostPrice]]</f>
        <v>2335.46</v>
      </c>
      <c r="L1177" s="4">
        <f>Table4[[#This Row],[Net Revenue]]-Table4[[#This Row],[Total Cost]]</f>
        <v>217.02199999999993</v>
      </c>
      <c r="M1177" t="str">
        <f>_xlfn.XLOOKUP(Table4[[#This Row],[ProductID]], Products!A:A,Products!B:B, "Not Found")</f>
        <v>New Watches</v>
      </c>
      <c r="N1177" t="str">
        <f>TEXT(Table4[[#This Row],[Date]], "mmm")</f>
        <v>Aug</v>
      </c>
      <c r="O1177" t="str">
        <f>TEXT(Table4[[#This Row],[Date]], "yyyy")</f>
        <v>2025</v>
      </c>
      <c r="P1177" t="str">
        <f>_xlfn.XLOOKUP(Table4[[#This Row],[ProductID]],Products!A:A,Products!C:C, "Not Found")</f>
        <v>Fashion</v>
      </c>
      <c r="Q1177" t="str">
        <f>_xlfn.XLOOKUP(Table4[[#This Row],[ProductID]],Products!A:A,Products!D:D,"Not Found")</f>
        <v>Watches</v>
      </c>
      <c r="R1177">
        <f>_xlfn.XLOOKUP(Table4[[#This Row],[ProductID]],Products!A:A,Products!E:E,"Not Found")</f>
        <v>1501.46</v>
      </c>
      <c r="S1177">
        <f>_xlfn.XLOOKUP(Table4[[#This Row],[ProductID]],Products!A:A,Products!F:F, "Not Found")</f>
        <v>1167.73</v>
      </c>
      <c r="T1177" t="str">
        <f>_xlfn.XLOOKUP(Table4[[#This Row],[CustomerID]],Customers!A:A,Customers!D:D, "Not Found")</f>
        <v>M</v>
      </c>
      <c r="U1177" s="6">
        <f>_xlfn.XLOOKUP(Table4[[#This Row],[CustomerID]],Customers!A:A,Customers!E:E, "Not Found")</f>
        <v>22556</v>
      </c>
      <c r="V1177">
        <f ca="1">DATEDIF(Table4[[#This Row],[CustomerBirthday]], TODAY(), "Y")</f>
        <v>64</v>
      </c>
      <c r="W1177" t="str" cm="1">
        <f t="array" aca="1" ref="W1177" ca="1">_xlfn.IFS(Table4[[#This Row],[Age]]&lt;25, "Under 25",Table4[[#This Row],[Age]]=34, "25-34", Table4[[#This Row],[Age]]&lt;=49, "35-49", Table4[[#This Row],[Age]]&lt;=64, "50-64", Table4[[#This Row],[Age]]&gt;=65, "65+")</f>
        <v>50-64</v>
      </c>
      <c r="X1177" t="str">
        <f>_xlfn.XLOOKUP(Table4[[#This Row],[StoreID]],Stores!A:A,Stores!B:B, "Not found")</f>
        <v>MegaMart New Michele</v>
      </c>
      <c r="Y1177" t="str">
        <f>_xlfn.XLOOKUP(Table4[[#This Row],[StoreID]],Stores!A:A,Stores!C:C, "Not Found")</f>
        <v>New Michele</v>
      </c>
      <c r="Z1177" t="str">
        <f>_xlfn.XLOOKUP(Table4[[#This Row],[StoreID]],Stores!A:A,Stores!D:D, "Not Found")</f>
        <v>West</v>
      </c>
    </row>
    <row r="1178" spans="1:26">
      <c r="A1178" t="s">
        <v>2044</v>
      </c>
      <c r="B1178" s="1">
        <v>45220</v>
      </c>
      <c r="C1178" t="s">
        <v>280</v>
      </c>
      <c r="D1178" t="s">
        <v>766</v>
      </c>
      <c r="E1178" t="s">
        <v>842</v>
      </c>
      <c r="F1178">
        <v>4</v>
      </c>
      <c r="G1178">
        <v>0.1</v>
      </c>
      <c r="H1178" t="s">
        <v>875</v>
      </c>
      <c r="I1178" s="4">
        <f>Table4[[#This Row],[Quantity]]*Table4[[#This Row],[UnitPrice]]</f>
        <v>4908.96</v>
      </c>
      <c r="J1178" s="4">
        <f>Table4[[#This Row],[Gross Revenue]]*(1-Table4[[#This Row],[Discount]])</f>
        <v>4418.0640000000003</v>
      </c>
      <c r="K1178" s="4">
        <f>Table4[[#This Row],[Quantity]]*Table4[[#This Row],[CostPrice]]</f>
        <v>3908.36</v>
      </c>
      <c r="L1178" s="4">
        <f>Table4[[#This Row],[Net Revenue]]-Table4[[#This Row],[Total Cost]]</f>
        <v>509.70400000000018</v>
      </c>
      <c r="M1178" t="str">
        <f>_xlfn.XLOOKUP(Table4[[#This Row],[ProductID]], Products!A:A,Products!B:B, "Not Found")</f>
        <v>Firm Dairy</v>
      </c>
      <c r="N1178" t="str">
        <f>TEXT(Table4[[#This Row],[Date]], "mmm")</f>
        <v>Oct</v>
      </c>
      <c r="O1178" t="str">
        <f>TEXT(Table4[[#This Row],[Date]], "yyyy")</f>
        <v>2023</v>
      </c>
      <c r="P1178" t="str">
        <f>_xlfn.XLOOKUP(Table4[[#This Row],[ProductID]],Products!A:A,Products!C:C, "Not Found")</f>
        <v>Groceries</v>
      </c>
      <c r="Q1178" t="str">
        <f>_xlfn.XLOOKUP(Table4[[#This Row],[ProductID]],Products!A:A,Products!D:D,"Not Found")</f>
        <v>Dairy</v>
      </c>
      <c r="R1178">
        <f>_xlfn.XLOOKUP(Table4[[#This Row],[ProductID]],Products!A:A,Products!E:E,"Not Found")</f>
        <v>1227.24</v>
      </c>
      <c r="S1178">
        <f>_xlfn.XLOOKUP(Table4[[#This Row],[ProductID]],Products!A:A,Products!F:F, "Not Found")</f>
        <v>977.09</v>
      </c>
      <c r="T1178" t="str">
        <f>_xlfn.XLOOKUP(Table4[[#This Row],[CustomerID]],Customers!A:A,Customers!D:D, "Not Found")</f>
        <v>F</v>
      </c>
      <c r="U1178" s="6">
        <f>_xlfn.XLOOKUP(Table4[[#This Row],[CustomerID]],Customers!A:A,Customers!E:E, "Not Found")</f>
        <v>21701</v>
      </c>
      <c r="V1178">
        <f ca="1">DATEDIF(Table4[[#This Row],[CustomerBirthday]], TODAY(), "Y")</f>
        <v>67</v>
      </c>
      <c r="W1178" t="str" cm="1">
        <f t="array" aca="1" ref="W1178" ca="1">_xlfn.IFS(Table4[[#This Row],[Age]]&lt;25, "Under 25",Table4[[#This Row],[Age]]=34, "25-34", Table4[[#This Row],[Age]]&lt;=49, "35-49", Table4[[#This Row],[Age]]&lt;=64, "50-64", Table4[[#This Row],[Age]]&gt;=65, "65+")</f>
        <v>65+</v>
      </c>
      <c r="X1178" t="str">
        <f>_xlfn.XLOOKUP(Table4[[#This Row],[StoreID]],Stores!A:A,Stores!B:B, "Not found")</f>
        <v>MegaMart Brianahaven</v>
      </c>
      <c r="Y1178" t="str">
        <f>_xlfn.XLOOKUP(Table4[[#This Row],[StoreID]],Stores!A:A,Stores!C:C, "Not Found")</f>
        <v>Brianahaven</v>
      </c>
      <c r="Z1178" t="str">
        <f>_xlfn.XLOOKUP(Table4[[#This Row],[StoreID]],Stores!A:A,Stores!D:D, "Not Found")</f>
        <v>North</v>
      </c>
    </row>
    <row r="1179" spans="1:26">
      <c r="A1179" t="s">
        <v>2045</v>
      </c>
      <c r="B1179" s="1">
        <v>45399</v>
      </c>
      <c r="C1179" t="s">
        <v>101</v>
      </c>
      <c r="D1179" t="s">
        <v>742</v>
      </c>
      <c r="E1179" t="s">
        <v>846</v>
      </c>
      <c r="F1179">
        <v>3</v>
      </c>
      <c r="G1179">
        <v>0.15</v>
      </c>
      <c r="H1179" t="s">
        <v>865</v>
      </c>
      <c r="I1179" s="4">
        <f>Table4[[#This Row],[Quantity]]*Table4[[#This Row],[UnitPrice]]</f>
        <v>745.71</v>
      </c>
      <c r="J1179" s="4">
        <f>Table4[[#This Row],[Gross Revenue]]*(1-Table4[[#This Row],[Discount]])</f>
        <v>633.85350000000005</v>
      </c>
      <c r="K1179" s="4">
        <f>Table4[[#This Row],[Quantity]]*Table4[[#This Row],[CostPrice]]</f>
        <v>572.01</v>
      </c>
      <c r="L1179" s="4">
        <f>Table4[[#This Row],[Net Revenue]]-Table4[[#This Row],[Total Cost]]</f>
        <v>61.843500000000063</v>
      </c>
      <c r="M1179" t="str">
        <f>_xlfn.XLOOKUP(Table4[[#This Row],[ProductID]], Products!A:A,Products!B:B, "Not Found")</f>
        <v>Either Headphones</v>
      </c>
      <c r="N1179" t="str">
        <f>TEXT(Table4[[#This Row],[Date]], "mmm")</f>
        <v>Apr</v>
      </c>
      <c r="O1179" t="str">
        <f>TEXT(Table4[[#This Row],[Date]], "yyyy")</f>
        <v>2024</v>
      </c>
      <c r="P1179" t="str">
        <f>_xlfn.XLOOKUP(Table4[[#This Row],[ProductID]],Products!A:A,Products!C:C, "Not Found")</f>
        <v>Electronics</v>
      </c>
      <c r="Q1179" t="str">
        <f>_xlfn.XLOOKUP(Table4[[#This Row],[ProductID]],Products!A:A,Products!D:D,"Not Found")</f>
        <v>Headphones</v>
      </c>
      <c r="R1179">
        <f>_xlfn.XLOOKUP(Table4[[#This Row],[ProductID]],Products!A:A,Products!E:E,"Not Found")</f>
        <v>248.57</v>
      </c>
      <c r="S1179">
        <f>_xlfn.XLOOKUP(Table4[[#This Row],[ProductID]],Products!A:A,Products!F:F, "Not Found")</f>
        <v>190.67</v>
      </c>
      <c r="T1179" t="str">
        <f>_xlfn.XLOOKUP(Table4[[#This Row],[CustomerID]],Customers!A:A,Customers!D:D, "Not Found")</f>
        <v>F</v>
      </c>
      <c r="U1179" s="6">
        <f>_xlfn.XLOOKUP(Table4[[#This Row],[CustomerID]],Customers!A:A,Customers!E:E, "Not Found")</f>
        <v>26004</v>
      </c>
      <c r="V1179">
        <f ca="1">DATEDIF(Table4[[#This Row],[CustomerBirthday]], TODAY(), "Y")</f>
        <v>55</v>
      </c>
      <c r="W1179" t="str" cm="1">
        <f t="array" aca="1" ref="W1179" ca="1">_xlfn.IFS(Table4[[#This Row],[Age]]&lt;25, "Under 25",Table4[[#This Row],[Age]]=34, "25-34", Table4[[#This Row],[Age]]&lt;=49, "35-49", Table4[[#This Row],[Age]]&lt;=64, "50-64", Table4[[#This Row],[Age]]&gt;=65, "65+")</f>
        <v>50-64</v>
      </c>
      <c r="X1179" t="str">
        <f>_xlfn.XLOOKUP(Table4[[#This Row],[StoreID]],Stores!A:A,Stores!B:B, "Not found")</f>
        <v>MegaMart Johnmouth</v>
      </c>
      <c r="Y1179" t="str">
        <f>_xlfn.XLOOKUP(Table4[[#This Row],[StoreID]],Stores!A:A,Stores!C:C, "Not Found")</f>
        <v>Johnmouth</v>
      </c>
      <c r="Z1179" t="str">
        <f>_xlfn.XLOOKUP(Table4[[#This Row],[StoreID]],Stores!A:A,Stores!D:D, "Not Found")</f>
        <v>East</v>
      </c>
    </row>
    <row r="1180" spans="1:26">
      <c r="A1180" t="s">
        <v>2046</v>
      </c>
      <c r="B1180" s="1">
        <v>45669</v>
      </c>
      <c r="C1180" t="s">
        <v>324</v>
      </c>
      <c r="D1180" t="s">
        <v>778</v>
      </c>
      <c r="E1180" t="s">
        <v>839</v>
      </c>
      <c r="F1180">
        <v>3</v>
      </c>
      <c r="G1180">
        <v>0</v>
      </c>
      <c r="H1180" t="s">
        <v>865</v>
      </c>
      <c r="I1180" s="4">
        <f>Table4[[#This Row],[Quantity]]*Table4[[#This Row],[UnitPrice]]</f>
        <v>3047.2799999999997</v>
      </c>
      <c r="J1180" s="4">
        <f>Table4[[#This Row],[Gross Revenue]]*(1-Table4[[#This Row],[Discount]])</f>
        <v>3047.2799999999997</v>
      </c>
      <c r="K1180" s="4">
        <f>Table4[[#This Row],[Quantity]]*Table4[[#This Row],[CostPrice]]</f>
        <v>1753.1999999999998</v>
      </c>
      <c r="L1180" s="4">
        <f>Table4[[#This Row],[Net Revenue]]-Table4[[#This Row],[Total Cost]]</f>
        <v>1294.08</v>
      </c>
      <c r="M1180" t="str">
        <f>_xlfn.XLOOKUP(Table4[[#This Row],[ProductID]], Products!A:A,Products!B:B, "Not Found")</f>
        <v>Behavior Dairy</v>
      </c>
      <c r="N1180" t="str">
        <f>TEXT(Table4[[#This Row],[Date]], "mmm")</f>
        <v>Jan</v>
      </c>
      <c r="O1180" t="str">
        <f>TEXT(Table4[[#This Row],[Date]], "yyyy")</f>
        <v>2025</v>
      </c>
      <c r="P1180" t="str">
        <f>_xlfn.XLOOKUP(Table4[[#This Row],[ProductID]],Products!A:A,Products!C:C, "Not Found")</f>
        <v>Groceries</v>
      </c>
      <c r="Q1180" t="str">
        <f>_xlfn.XLOOKUP(Table4[[#This Row],[ProductID]],Products!A:A,Products!D:D,"Not Found")</f>
        <v>Dairy</v>
      </c>
      <c r="R1180">
        <f>_xlfn.XLOOKUP(Table4[[#This Row],[ProductID]],Products!A:A,Products!E:E,"Not Found")</f>
        <v>1015.76</v>
      </c>
      <c r="S1180">
        <f>_xlfn.XLOOKUP(Table4[[#This Row],[ProductID]],Products!A:A,Products!F:F, "Not Found")</f>
        <v>584.4</v>
      </c>
      <c r="T1180" t="str">
        <f>_xlfn.XLOOKUP(Table4[[#This Row],[CustomerID]],Customers!A:A,Customers!D:D, "Not Found")</f>
        <v>F</v>
      </c>
      <c r="U1180" s="6">
        <f>_xlfn.XLOOKUP(Table4[[#This Row],[CustomerID]],Customers!A:A,Customers!E:E, "Not Found")</f>
        <v>27663</v>
      </c>
      <c r="V1180">
        <f ca="1">DATEDIF(Table4[[#This Row],[CustomerBirthday]], TODAY(), "Y")</f>
        <v>50</v>
      </c>
      <c r="W1180" t="str" cm="1">
        <f t="array" aca="1" ref="W1180" ca="1">_xlfn.IFS(Table4[[#This Row],[Age]]&lt;25, "Under 25",Table4[[#This Row],[Age]]=34, "25-34", Table4[[#This Row],[Age]]&lt;=49, "35-49", Table4[[#This Row],[Age]]&lt;=64, "50-64", Table4[[#This Row],[Age]]&gt;=65, "65+")</f>
        <v>50-64</v>
      </c>
      <c r="X1180" t="str">
        <f>_xlfn.XLOOKUP(Table4[[#This Row],[StoreID]],Stores!A:A,Stores!B:B, "Not found")</f>
        <v>MegaMart New Michele</v>
      </c>
      <c r="Y1180" t="str">
        <f>_xlfn.XLOOKUP(Table4[[#This Row],[StoreID]],Stores!A:A,Stores!C:C, "Not Found")</f>
        <v>New Michele</v>
      </c>
      <c r="Z1180" t="str">
        <f>_xlfn.XLOOKUP(Table4[[#This Row],[StoreID]],Stores!A:A,Stores!D:D, "Not Found")</f>
        <v>West</v>
      </c>
    </row>
    <row r="1181" spans="1:26">
      <c r="A1181" t="s">
        <v>2047</v>
      </c>
      <c r="B1181" s="1">
        <v>45253</v>
      </c>
      <c r="C1181" t="s">
        <v>599</v>
      </c>
      <c r="D1181" t="s">
        <v>782</v>
      </c>
      <c r="E1181" t="s">
        <v>846</v>
      </c>
      <c r="F1181">
        <v>4</v>
      </c>
      <c r="G1181">
        <v>0.15</v>
      </c>
      <c r="H1181" t="s">
        <v>871</v>
      </c>
      <c r="I1181" s="4">
        <f>Table4[[#This Row],[Quantity]]*Table4[[#This Row],[UnitPrice]]</f>
        <v>2695.12</v>
      </c>
      <c r="J1181" s="4">
        <f>Table4[[#This Row],[Gross Revenue]]*(1-Table4[[#This Row],[Discount]])</f>
        <v>2290.8519999999999</v>
      </c>
      <c r="K1181" s="4">
        <f>Table4[[#This Row],[Quantity]]*Table4[[#This Row],[CostPrice]]</f>
        <v>1453.32</v>
      </c>
      <c r="L1181" s="4">
        <f>Table4[[#This Row],[Net Revenue]]-Table4[[#This Row],[Total Cost]]</f>
        <v>837.53199999999993</v>
      </c>
      <c r="M1181" t="str">
        <f>_xlfn.XLOOKUP(Table4[[#This Row],[ProductID]], Products!A:A,Products!B:B, "Not Found")</f>
        <v>Deal Smartphone</v>
      </c>
      <c r="N1181" t="str">
        <f>TEXT(Table4[[#This Row],[Date]], "mmm")</f>
        <v>Nov</v>
      </c>
      <c r="O1181" t="str">
        <f>TEXT(Table4[[#This Row],[Date]], "yyyy")</f>
        <v>2023</v>
      </c>
      <c r="P1181" t="str">
        <f>_xlfn.XLOOKUP(Table4[[#This Row],[ProductID]],Products!A:A,Products!C:C, "Not Found")</f>
        <v>Electronics</v>
      </c>
      <c r="Q1181" t="str">
        <f>_xlfn.XLOOKUP(Table4[[#This Row],[ProductID]],Products!A:A,Products!D:D,"Not Found")</f>
        <v>Smartphone</v>
      </c>
      <c r="R1181">
        <f>_xlfn.XLOOKUP(Table4[[#This Row],[ProductID]],Products!A:A,Products!E:E,"Not Found")</f>
        <v>673.78</v>
      </c>
      <c r="S1181">
        <f>_xlfn.XLOOKUP(Table4[[#This Row],[ProductID]],Products!A:A,Products!F:F, "Not Found")</f>
        <v>363.33</v>
      </c>
      <c r="T1181" t="str">
        <f>_xlfn.XLOOKUP(Table4[[#This Row],[CustomerID]],Customers!A:A,Customers!D:D, "Not Found")</f>
        <v>M</v>
      </c>
      <c r="U1181" s="6">
        <f>_xlfn.XLOOKUP(Table4[[#This Row],[CustomerID]],Customers!A:A,Customers!E:E, "Not Found")</f>
        <v>25414</v>
      </c>
      <c r="V1181">
        <f ca="1">DATEDIF(Table4[[#This Row],[CustomerBirthday]], TODAY(), "Y")</f>
        <v>56</v>
      </c>
      <c r="W1181" t="str" cm="1">
        <f t="array" aca="1" ref="W1181" ca="1">_xlfn.IFS(Table4[[#This Row],[Age]]&lt;25, "Under 25",Table4[[#This Row],[Age]]=34, "25-34", Table4[[#This Row],[Age]]&lt;=49, "35-49", Table4[[#This Row],[Age]]&lt;=64, "50-64", Table4[[#This Row],[Age]]&gt;=65, "65+")</f>
        <v>50-64</v>
      </c>
      <c r="X1181" t="str">
        <f>_xlfn.XLOOKUP(Table4[[#This Row],[StoreID]],Stores!A:A,Stores!B:B, "Not found")</f>
        <v>MegaMart Johnmouth</v>
      </c>
      <c r="Y1181" t="str">
        <f>_xlfn.XLOOKUP(Table4[[#This Row],[StoreID]],Stores!A:A,Stores!C:C, "Not Found")</f>
        <v>Johnmouth</v>
      </c>
      <c r="Z1181" t="str">
        <f>_xlfn.XLOOKUP(Table4[[#This Row],[StoreID]],Stores!A:A,Stores!D:D, "Not Found")</f>
        <v>East</v>
      </c>
    </row>
    <row r="1182" spans="1:26">
      <c r="A1182" t="s">
        <v>2048</v>
      </c>
      <c r="B1182" s="1">
        <v>45277</v>
      </c>
      <c r="C1182" t="s">
        <v>664</v>
      </c>
      <c r="D1182" t="s">
        <v>711</v>
      </c>
      <c r="E1182" t="s">
        <v>846</v>
      </c>
      <c r="F1182">
        <v>2</v>
      </c>
      <c r="G1182">
        <v>0.1</v>
      </c>
      <c r="H1182" t="s">
        <v>871</v>
      </c>
      <c r="I1182" s="4">
        <f>Table4[[#This Row],[Quantity]]*Table4[[#This Row],[UnitPrice]]</f>
        <v>3347.38</v>
      </c>
      <c r="J1182" s="4">
        <f>Table4[[#This Row],[Gross Revenue]]*(1-Table4[[#This Row],[Discount]])</f>
        <v>3012.6420000000003</v>
      </c>
      <c r="K1182" s="4">
        <f>Table4[[#This Row],[Quantity]]*Table4[[#This Row],[CostPrice]]</f>
        <v>2646.76</v>
      </c>
      <c r="L1182" s="4">
        <f>Table4[[#This Row],[Net Revenue]]-Table4[[#This Row],[Total Cost]]</f>
        <v>365.88200000000006</v>
      </c>
      <c r="M1182" t="str">
        <f>_xlfn.XLOOKUP(Table4[[#This Row],[ProductID]], Products!A:A,Products!B:B, "Not Found")</f>
        <v>Like Camera</v>
      </c>
      <c r="N1182" t="str">
        <f>TEXT(Table4[[#This Row],[Date]], "mmm")</f>
        <v>Dec</v>
      </c>
      <c r="O1182" t="str">
        <f>TEXT(Table4[[#This Row],[Date]], "yyyy")</f>
        <v>2023</v>
      </c>
      <c r="P1182" t="str">
        <f>_xlfn.XLOOKUP(Table4[[#This Row],[ProductID]],Products!A:A,Products!C:C, "Not Found")</f>
        <v>Electronics</v>
      </c>
      <c r="Q1182" t="str">
        <f>_xlfn.XLOOKUP(Table4[[#This Row],[ProductID]],Products!A:A,Products!D:D,"Not Found")</f>
        <v>Camera</v>
      </c>
      <c r="R1182">
        <f>_xlfn.XLOOKUP(Table4[[#This Row],[ProductID]],Products!A:A,Products!E:E,"Not Found")</f>
        <v>1673.69</v>
      </c>
      <c r="S1182">
        <f>_xlfn.XLOOKUP(Table4[[#This Row],[ProductID]],Products!A:A,Products!F:F, "Not Found")</f>
        <v>1323.38</v>
      </c>
      <c r="T1182" t="str">
        <f>_xlfn.XLOOKUP(Table4[[#This Row],[CustomerID]],Customers!A:A,Customers!D:D, "Not Found")</f>
        <v>M</v>
      </c>
      <c r="U1182" s="6">
        <f>_xlfn.XLOOKUP(Table4[[#This Row],[CustomerID]],Customers!A:A,Customers!E:E, "Not Found")</f>
        <v>22243</v>
      </c>
      <c r="V1182">
        <f ca="1">DATEDIF(Table4[[#This Row],[CustomerBirthday]], TODAY(), "Y")</f>
        <v>65</v>
      </c>
      <c r="W1182" t="str" cm="1">
        <f t="array" aca="1" ref="W1182" ca="1">_xlfn.IFS(Table4[[#This Row],[Age]]&lt;25, "Under 25",Table4[[#This Row],[Age]]=34, "25-34", Table4[[#This Row],[Age]]&lt;=49, "35-49", Table4[[#This Row],[Age]]&lt;=64, "50-64", Table4[[#This Row],[Age]]&gt;=65, "65+")</f>
        <v>65+</v>
      </c>
      <c r="X1182" t="str">
        <f>_xlfn.XLOOKUP(Table4[[#This Row],[StoreID]],Stores!A:A,Stores!B:B, "Not found")</f>
        <v>MegaMart Johnmouth</v>
      </c>
      <c r="Y1182" t="str">
        <f>_xlfn.XLOOKUP(Table4[[#This Row],[StoreID]],Stores!A:A,Stores!C:C, "Not Found")</f>
        <v>Johnmouth</v>
      </c>
      <c r="Z1182" t="str">
        <f>_xlfn.XLOOKUP(Table4[[#This Row],[StoreID]],Stores!A:A,Stores!D:D, "Not Found")</f>
        <v>East</v>
      </c>
    </row>
    <row r="1183" spans="1:26">
      <c r="A1183" t="s">
        <v>2049</v>
      </c>
      <c r="B1183" s="1">
        <v>45848</v>
      </c>
      <c r="C1183" t="s">
        <v>306</v>
      </c>
      <c r="D1183" t="s">
        <v>778</v>
      </c>
      <c r="E1183" t="s">
        <v>846</v>
      </c>
      <c r="F1183">
        <v>1</v>
      </c>
      <c r="G1183">
        <v>0</v>
      </c>
      <c r="H1183" t="s">
        <v>875</v>
      </c>
      <c r="I1183" s="4">
        <f>Table4[[#This Row],[Quantity]]*Table4[[#This Row],[UnitPrice]]</f>
        <v>1015.76</v>
      </c>
      <c r="J1183" s="4">
        <f>Table4[[#This Row],[Gross Revenue]]*(1-Table4[[#This Row],[Discount]])</f>
        <v>1015.76</v>
      </c>
      <c r="K1183" s="4">
        <f>Table4[[#This Row],[Quantity]]*Table4[[#This Row],[CostPrice]]</f>
        <v>584.4</v>
      </c>
      <c r="L1183" s="4">
        <f>Table4[[#This Row],[Net Revenue]]-Table4[[#This Row],[Total Cost]]</f>
        <v>431.36</v>
      </c>
      <c r="M1183" t="str">
        <f>_xlfn.XLOOKUP(Table4[[#This Row],[ProductID]], Products!A:A,Products!B:B, "Not Found")</f>
        <v>Behavior Dairy</v>
      </c>
      <c r="N1183" t="str">
        <f>TEXT(Table4[[#This Row],[Date]], "mmm")</f>
        <v>Jul</v>
      </c>
      <c r="O1183" t="str">
        <f>TEXT(Table4[[#This Row],[Date]], "yyyy")</f>
        <v>2025</v>
      </c>
      <c r="P1183" t="str">
        <f>_xlfn.XLOOKUP(Table4[[#This Row],[ProductID]],Products!A:A,Products!C:C, "Not Found")</f>
        <v>Groceries</v>
      </c>
      <c r="Q1183" t="str">
        <f>_xlfn.XLOOKUP(Table4[[#This Row],[ProductID]],Products!A:A,Products!D:D,"Not Found")</f>
        <v>Dairy</v>
      </c>
      <c r="R1183">
        <f>_xlfn.XLOOKUP(Table4[[#This Row],[ProductID]],Products!A:A,Products!E:E,"Not Found")</f>
        <v>1015.76</v>
      </c>
      <c r="S1183">
        <f>_xlfn.XLOOKUP(Table4[[#This Row],[ProductID]],Products!A:A,Products!F:F, "Not Found")</f>
        <v>584.4</v>
      </c>
      <c r="T1183" t="str">
        <f>_xlfn.XLOOKUP(Table4[[#This Row],[CustomerID]],Customers!A:A,Customers!D:D, "Not Found")</f>
        <v>F</v>
      </c>
      <c r="U1183" s="6">
        <f>_xlfn.XLOOKUP(Table4[[#This Row],[CustomerID]],Customers!A:A,Customers!E:E, "Not Found")</f>
        <v>32344</v>
      </c>
      <c r="V1183">
        <f ca="1">DATEDIF(Table4[[#This Row],[CustomerBirthday]], TODAY(), "Y")</f>
        <v>38</v>
      </c>
      <c r="W1183" t="str" cm="1">
        <f t="array" aca="1" ref="W1183" ca="1">_xlfn.IFS(Table4[[#This Row],[Age]]&lt;25, "Under 25",Table4[[#This Row],[Age]]=34, "25-34", Table4[[#This Row],[Age]]&lt;=49, "35-49", Table4[[#This Row],[Age]]&lt;=64, "50-64", Table4[[#This Row],[Age]]&gt;=65, "65+")</f>
        <v>35-49</v>
      </c>
      <c r="X1183" t="str">
        <f>_xlfn.XLOOKUP(Table4[[#This Row],[StoreID]],Stores!A:A,Stores!B:B, "Not found")</f>
        <v>MegaMart Johnmouth</v>
      </c>
      <c r="Y1183" t="str">
        <f>_xlfn.XLOOKUP(Table4[[#This Row],[StoreID]],Stores!A:A,Stores!C:C, "Not Found")</f>
        <v>Johnmouth</v>
      </c>
      <c r="Z1183" t="str">
        <f>_xlfn.XLOOKUP(Table4[[#This Row],[StoreID]],Stores!A:A,Stores!D:D, "Not Found")</f>
        <v>East</v>
      </c>
    </row>
    <row r="1184" spans="1:26">
      <c r="A1184" t="s">
        <v>2050</v>
      </c>
      <c r="B1184" s="1">
        <v>45795</v>
      </c>
      <c r="C1184" t="s">
        <v>20</v>
      </c>
      <c r="D1184" t="s">
        <v>826</v>
      </c>
      <c r="E1184" t="s">
        <v>842</v>
      </c>
      <c r="F1184">
        <v>1</v>
      </c>
      <c r="G1184">
        <v>0</v>
      </c>
      <c r="H1184" t="s">
        <v>868</v>
      </c>
      <c r="I1184" s="4">
        <f>Table4[[#This Row],[Quantity]]*Table4[[#This Row],[UnitPrice]]</f>
        <v>1044.6400000000001</v>
      </c>
      <c r="J1184" s="4">
        <f>Table4[[#This Row],[Gross Revenue]]*(1-Table4[[#This Row],[Discount]])</f>
        <v>1044.6400000000001</v>
      </c>
      <c r="K1184" s="4">
        <f>Table4[[#This Row],[Quantity]]*Table4[[#This Row],[CostPrice]]</f>
        <v>775.07</v>
      </c>
      <c r="L1184" s="4">
        <f>Table4[[#This Row],[Net Revenue]]-Table4[[#This Row],[Total Cost]]</f>
        <v>269.57000000000005</v>
      </c>
      <c r="M1184" t="str">
        <f>_xlfn.XLOOKUP(Table4[[#This Row],[ProductID]], Products!A:A,Products!B:B, "Not Found")</f>
        <v>Maybe Footwear</v>
      </c>
      <c r="N1184" t="str">
        <f>TEXT(Table4[[#This Row],[Date]], "mmm")</f>
        <v>May</v>
      </c>
      <c r="O1184" t="str">
        <f>TEXT(Table4[[#This Row],[Date]], "yyyy")</f>
        <v>2025</v>
      </c>
      <c r="P1184" t="str">
        <f>_xlfn.XLOOKUP(Table4[[#This Row],[ProductID]],Products!A:A,Products!C:C, "Not Found")</f>
        <v>Fashion</v>
      </c>
      <c r="Q1184" t="str">
        <f>_xlfn.XLOOKUP(Table4[[#This Row],[ProductID]],Products!A:A,Products!D:D,"Not Found")</f>
        <v>Footwear</v>
      </c>
      <c r="R1184">
        <f>_xlfn.XLOOKUP(Table4[[#This Row],[ProductID]],Products!A:A,Products!E:E,"Not Found")</f>
        <v>1044.6400000000001</v>
      </c>
      <c r="S1184">
        <f>_xlfn.XLOOKUP(Table4[[#This Row],[ProductID]],Products!A:A,Products!F:F, "Not Found")</f>
        <v>775.07</v>
      </c>
      <c r="T1184" t="str">
        <f>_xlfn.XLOOKUP(Table4[[#This Row],[CustomerID]],Customers!A:A,Customers!D:D, "Not Found")</f>
        <v>M</v>
      </c>
      <c r="U1184" s="6">
        <f>_xlfn.XLOOKUP(Table4[[#This Row],[CustomerID]],Customers!A:A,Customers!E:E, "Not Found")</f>
        <v>33771</v>
      </c>
      <c r="V1184">
        <f ca="1">DATEDIF(Table4[[#This Row],[CustomerBirthday]], TODAY(), "Y")</f>
        <v>34</v>
      </c>
      <c r="W1184" t="str" cm="1">
        <f t="array" aca="1" ref="W1184" ca="1">_xlfn.IFS(Table4[[#This Row],[Age]]&lt;25, "Under 25",Table4[[#This Row],[Age]]=34, "25-34", Table4[[#This Row],[Age]]&lt;=49, "35-49", Table4[[#This Row],[Age]]&lt;=64, "50-64", Table4[[#This Row],[Age]]&gt;=65, "65+")</f>
        <v>25-34</v>
      </c>
      <c r="X1184" t="str">
        <f>_xlfn.XLOOKUP(Table4[[#This Row],[StoreID]],Stores!A:A,Stores!B:B, "Not found")</f>
        <v>MegaMart Brianahaven</v>
      </c>
      <c r="Y1184" t="str">
        <f>_xlfn.XLOOKUP(Table4[[#This Row],[StoreID]],Stores!A:A,Stores!C:C, "Not Found")</f>
        <v>Brianahaven</v>
      </c>
      <c r="Z1184" t="str">
        <f>_xlfn.XLOOKUP(Table4[[#This Row],[StoreID]],Stores!A:A,Stores!D:D, "Not Found")</f>
        <v>North</v>
      </c>
    </row>
    <row r="1185" spans="1:26">
      <c r="A1185" t="s">
        <v>2051</v>
      </c>
      <c r="B1185" s="1">
        <v>45331</v>
      </c>
      <c r="C1185" t="s">
        <v>339</v>
      </c>
      <c r="D1185" t="s">
        <v>753</v>
      </c>
      <c r="E1185" t="s">
        <v>835</v>
      </c>
      <c r="F1185">
        <v>3</v>
      </c>
      <c r="G1185">
        <v>0.1</v>
      </c>
      <c r="H1185" t="s">
        <v>871</v>
      </c>
      <c r="I1185" s="4">
        <f>Table4[[#This Row],[Quantity]]*Table4[[#This Row],[UnitPrice]]</f>
        <v>811.34999999999991</v>
      </c>
      <c r="J1185" s="4">
        <f>Table4[[#This Row],[Gross Revenue]]*(1-Table4[[#This Row],[Discount]])</f>
        <v>730.21499999999992</v>
      </c>
      <c r="K1185" s="4">
        <f>Table4[[#This Row],[Quantity]]*Table4[[#This Row],[CostPrice]]</f>
        <v>562.79999999999995</v>
      </c>
      <c r="L1185" s="4">
        <f>Table4[[#This Row],[Net Revenue]]-Table4[[#This Row],[Total Cost]]</f>
        <v>167.41499999999996</v>
      </c>
      <c r="M1185" t="str">
        <f>_xlfn.XLOOKUP(Table4[[#This Row],[ProductID]], Products!A:A,Products!B:B, "Not Found")</f>
        <v>Whether Bags</v>
      </c>
      <c r="N1185" t="str">
        <f>TEXT(Table4[[#This Row],[Date]], "mmm")</f>
        <v>Feb</v>
      </c>
      <c r="O1185" t="str">
        <f>TEXT(Table4[[#This Row],[Date]], "yyyy")</f>
        <v>2024</v>
      </c>
      <c r="P1185" t="str">
        <f>_xlfn.XLOOKUP(Table4[[#This Row],[ProductID]],Products!A:A,Products!C:C, "Not Found")</f>
        <v>Fashion</v>
      </c>
      <c r="Q1185" t="str">
        <f>_xlfn.XLOOKUP(Table4[[#This Row],[ProductID]],Products!A:A,Products!D:D,"Not Found")</f>
        <v>Bags</v>
      </c>
      <c r="R1185">
        <f>_xlfn.XLOOKUP(Table4[[#This Row],[ProductID]],Products!A:A,Products!E:E,"Not Found")</f>
        <v>270.45</v>
      </c>
      <c r="S1185">
        <f>_xlfn.XLOOKUP(Table4[[#This Row],[ProductID]],Products!A:A,Products!F:F, "Not Found")</f>
        <v>187.6</v>
      </c>
      <c r="T1185" t="str">
        <f>_xlfn.XLOOKUP(Table4[[#This Row],[CustomerID]],Customers!A:A,Customers!D:D, "Not Found")</f>
        <v>M</v>
      </c>
      <c r="U1185" s="6">
        <f>_xlfn.XLOOKUP(Table4[[#This Row],[CustomerID]],Customers!A:A,Customers!E:E, "Not Found")</f>
        <v>27624</v>
      </c>
      <c r="V1185">
        <f ca="1">DATEDIF(Table4[[#This Row],[CustomerBirthday]], TODAY(), "Y")</f>
        <v>50</v>
      </c>
      <c r="W1185" t="str" cm="1">
        <f t="array" aca="1" ref="W1185" ca="1">_xlfn.IFS(Table4[[#This Row],[Age]]&lt;25, "Under 25",Table4[[#This Row],[Age]]=34, "25-34", Table4[[#This Row],[Age]]&lt;=49, "35-49", Table4[[#This Row],[Age]]&lt;=64, "50-64", Table4[[#This Row],[Age]]&gt;=65, "65+")</f>
        <v>50-64</v>
      </c>
      <c r="X1185" t="str">
        <f>_xlfn.XLOOKUP(Table4[[#This Row],[StoreID]],Stores!A:A,Stores!B:B, "Not found")</f>
        <v>MegaMart Peckmouth</v>
      </c>
      <c r="Y1185" t="str">
        <f>_xlfn.XLOOKUP(Table4[[#This Row],[StoreID]],Stores!A:A,Stores!C:C, "Not Found")</f>
        <v>Peckmouth</v>
      </c>
      <c r="Z1185" t="str">
        <f>_xlfn.XLOOKUP(Table4[[#This Row],[StoreID]],Stores!A:A,Stores!D:D, "Not Found")</f>
        <v>East</v>
      </c>
    </row>
    <row r="1186" spans="1:26">
      <c r="A1186" t="s">
        <v>2052</v>
      </c>
      <c r="B1186" s="1">
        <v>45625</v>
      </c>
      <c r="C1186" t="s">
        <v>40</v>
      </c>
      <c r="D1186" t="s">
        <v>796</v>
      </c>
      <c r="E1186" t="s">
        <v>831</v>
      </c>
      <c r="F1186">
        <v>5</v>
      </c>
      <c r="G1186">
        <v>0</v>
      </c>
      <c r="H1186" t="s">
        <v>875</v>
      </c>
      <c r="I1186" s="4">
        <f>Table4[[#This Row],[Quantity]]*Table4[[#This Row],[UnitPrice]]</f>
        <v>7812.1500000000005</v>
      </c>
      <c r="J1186" s="4">
        <f>Table4[[#This Row],[Gross Revenue]]*(1-Table4[[#This Row],[Discount]])</f>
        <v>7812.1500000000005</v>
      </c>
      <c r="K1186" s="4">
        <f>Table4[[#This Row],[Quantity]]*Table4[[#This Row],[CostPrice]]</f>
        <v>5978.1500000000005</v>
      </c>
      <c r="L1186" s="4">
        <f>Table4[[#This Row],[Net Revenue]]-Table4[[#This Row],[Total Cost]]</f>
        <v>1834</v>
      </c>
      <c r="M1186" t="str">
        <f>_xlfn.XLOOKUP(Table4[[#This Row],[ProductID]], Products!A:A,Products!B:B, "Not Found")</f>
        <v>Chair Laptop</v>
      </c>
      <c r="N1186" t="str">
        <f>TEXT(Table4[[#This Row],[Date]], "mmm")</f>
        <v>Nov</v>
      </c>
      <c r="O1186" t="str">
        <f>TEXT(Table4[[#This Row],[Date]], "yyyy")</f>
        <v>2024</v>
      </c>
      <c r="P1186" t="str">
        <f>_xlfn.XLOOKUP(Table4[[#This Row],[ProductID]],Products!A:A,Products!C:C, "Not Found")</f>
        <v>Electronics</v>
      </c>
      <c r="Q1186" t="str">
        <f>_xlfn.XLOOKUP(Table4[[#This Row],[ProductID]],Products!A:A,Products!D:D,"Not Found")</f>
        <v>Laptop</v>
      </c>
      <c r="R1186">
        <f>_xlfn.XLOOKUP(Table4[[#This Row],[ProductID]],Products!A:A,Products!E:E,"Not Found")</f>
        <v>1562.43</v>
      </c>
      <c r="S1186">
        <f>_xlfn.XLOOKUP(Table4[[#This Row],[ProductID]],Products!A:A,Products!F:F, "Not Found")</f>
        <v>1195.6300000000001</v>
      </c>
      <c r="T1186" t="str">
        <f>_xlfn.XLOOKUP(Table4[[#This Row],[CustomerID]],Customers!A:A,Customers!D:D, "Not Found")</f>
        <v>F</v>
      </c>
      <c r="U1186" s="6">
        <f>_xlfn.XLOOKUP(Table4[[#This Row],[CustomerID]],Customers!A:A,Customers!E:E, "Not Found")</f>
        <v>38214</v>
      </c>
      <c r="V1186">
        <f ca="1">DATEDIF(Table4[[#This Row],[CustomerBirthday]], TODAY(), "Y")</f>
        <v>21</v>
      </c>
      <c r="W1186" t="str" cm="1">
        <f t="array" aca="1" ref="W1186" ca="1">_xlfn.IFS(Table4[[#This Row],[Age]]&lt;25, "Under 25",Table4[[#This Row],[Age]]=34, "25-34", Table4[[#This Row],[Age]]&lt;=49, "35-49", Table4[[#This Row],[Age]]&lt;=64, "50-64", Table4[[#This Row],[Age]]&gt;=65, "65+")</f>
        <v>Under 25</v>
      </c>
      <c r="X1186" t="str">
        <f>_xlfn.XLOOKUP(Table4[[#This Row],[StoreID]],Stores!A:A,Stores!B:B, "Not found")</f>
        <v>MegaMart Jimenezborough</v>
      </c>
      <c r="Y1186" t="str">
        <f>_xlfn.XLOOKUP(Table4[[#This Row],[StoreID]],Stores!A:A,Stores!C:C, "Not Found")</f>
        <v>Jimenezborough</v>
      </c>
      <c r="Z1186" t="str">
        <f>_xlfn.XLOOKUP(Table4[[#This Row],[StoreID]],Stores!A:A,Stores!D:D, "Not Found")</f>
        <v>South</v>
      </c>
    </row>
    <row r="1187" spans="1:26">
      <c r="A1187" t="s">
        <v>2053</v>
      </c>
      <c r="B1187" s="1">
        <v>45648</v>
      </c>
      <c r="C1187" t="s">
        <v>551</v>
      </c>
      <c r="D1187" t="s">
        <v>800</v>
      </c>
      <c r="E1187" t="s">
        <v>835</v>
      </c>
      <c r="F1187">
        <v>5</v>
      </c>
      <c r="G1187">
        <v>0</v>
      </c>
      <c r="H1187" t="s">
        <v>875</v>
      </c>
      <c r="I1187" s="4">
        <f>Table4[[#This Row],[Quantity]]*Table4[[#This Row],[UnitPrice]]</f>
        <v>9763.25</v>
      </c>
      <c r="J1187" s="4">
        <f>Table4[[#This Row],[Gross Revenue]]*(1-Table4[[#This Row],[Discount]])</f>
        <v>9763.25</v>
      </c>
      <c r="K1187" s="4">
        <f>Table4[[#This Row],[Quantity]]*Table4[[#This Row],[CostPrice]]</f>
        <v>7256.35</v>
      </c>
      <c r="L1187" s="4">
        <f>Table4[[#This Row],[Net Revenue]]-Table4[[#This Row],[Total Cost]]</f>
        <v>2506.8999999999996</v>
      </c>
      <c r="M1187" t="str">
        <f>_xlfn.XLOOKUP(Table4[[#This Row],[ProductID]], Products!A:A,Products!B:B, "Not Found")</f>
        <v>Book Television</v>
      </c>
      <c r="N1187" t="str">
        <f>TEXT(Table4[[#This Row],[Date]], "mmm")</f>
        <v>Dec</v>
      </c>
      <c r="O1187" t="str">
        <f>TEXT(Table4[[#This Row],[Date]], "yyyy")</f>
        <v>2024</v>
      </c>
      <c r="P1187" t="str">
        <f>_xlfn.XLOOKUP(Table4[[#This Row],[ProductID]],Products!A:A,Products!C:C, "Not Found")</f>
        <v>Electronics</v>
      </c>
      <c r="Q1187" t="str">
        <f>_xlfn.XLOOKUP(Table4[[#This Row],[ProductID]],Products!A:A,Products!D:D,"Not Found")</f>
        <v>Television</v>
      </c>
      <c r="R1187">
        <f>_xlfn.XLOOKUP(Table4[[#This Row],[ProductID]],Products!A:A,Products!E:E,"Not Found")</f>
        <v>1952.65</v>
      </c>
      <c r="S1187">
        <f>_xlfn.XLOOKUP(Table4[[#This Row],[ProductID]],Products!A:A,Products!F:F, "Not Found")</f>
        <v>1451.27</v>
      </c>
      <c r="T1187" t="str">
        <f>_xlfn.XLOOKUP(Table4[[#This Row],[CustomerID]],Customers!A:A,Customers!D:D, "Not Found")</f>
        <v>F</v>
      </c>
      <c r="U1187" s="6">
        <f>_xlfn.XLOOKUP(Table4[[#This Row],[CustomerID]],Customers!A:A,Customers!E:E, "Not Found")</f>
        <v>32240</v>
      </c>
      <c r="V1187">
        <f ca="1">DATEDIF(Table4[[#This Row],[CustomerBirthday]], TODAY(), "Y")</f>
        <v>38</v>
      </c>
      <c r="W1187" t="str" cm="1">
        <f t="array" aca="1" ref="W1187" ca="1">_xlfn.IFS(Table4[[#This Row],[Age]]&lt;25, "Under 25",Table4[[#This Row],[Age]]=34, "25-34", Table4[[#This Row],[Age]]&lt;=49, "35-49", Table4[[#This Row],[Age]]&lt;=64, "50-64", Table4[[#This Row],[Age]]&gt;=65, "65+")</f>
        <v>35-49</v>
      </c>
      <c r="X1187" t="str">
        <f>_xlfn.XLOOKUP(Table4[[#This Row],[StoreID]],Stores!A:A,Stores!B:B, "Not found")</f>
        <v>MegaMart Peckmouth</v>
      </c>
      <c r="Y1187" t="str">
        <f>_xlfn.XLOOKUP(Table4[[#This Row],[StoreID]],Stores!A:A,Stores!C:C, "Not Found")</f>
        <v>Peckmouth</v>
      </c>
      <c r="Z1187" t="str">
        <f>_xlfn.XLOOKUP(Table4[[#This Row],[StoreID]],Stores!A:A,Stores!D:D, "Not Found")</f>
        <v>East</v>
      </c>
    </row>
    <row r="1188" spans="1:26">
      <c r="A1188" t="s">
        <v>2054</v>
      </c>
      <c r="B1188" s="1">
        <v>45642</v>
      </c>
      <c r="C1188" t="s">
        <v>93</v>
      </c>
      <c r="D1188" t="s">
        <v>734</v>
      </c>
      <c r="E1188" t="s">
        <v>846</v>
      </c>
      <c r="F1188">
        <v>2</v>
      </c>
      <c r="G1188">
        <v>0.15</v>
      </c>
      <c r="H1188" t="s">
        <v>871</v>
      </c>
      <c r="I1188" s="4">
        <f>Table4[[#This Row],[Quantity]]*Table4[[#This Row],[UnitPrice]]</f>
        <v>219.56</v>
      </c>
      <c r="J1188" s="4">
        <f>Table4[[#This Row],[Gross Revenue]]*(1-Table4[[#This Row],[Discount]])</f>
        <v>186.626</v>
      </c>
      <c r="K1188" s="4">
        <f>Table4[[#This Row],[Quantity]]*Table4[[#This Row],[CostPrice]]</f>
        <v>141.18</v>
      </c>
      <c r="L1188" s="4">
        <f>Table4[[#This Row],[Net Revenue]]-Table4[[#This Row],[Total Cost]]</f>
        <v>45.445999999999998</v>
      </c>
      <c r="M1188" t="str">
        <f>_xlfn.XLOOKUP(Table4[[#This Row],[ProductID]], Products!A:A,Products!B:B, "Not Found")</f>
        <v>Recognize Footwear</v>
      </c>
      <c r="N1188" t="str">
        <f>TEXT(Table4[[#This Row],[Date]], "mmm")</f>
        <v>Dec</v>
      </c>
      <c r="O1188" t="str">
        <f>TEXT(Table4[[#This Row],[Date]], "yyyy")</f>
        <v>2024</v>
      </c>
      <c r="P1188" t="str">
        <f>_xlfn.XLOOKUP(Table4[[#This Row],[ProductID]],Products!A:A,Products!C:C, "Not Found")</f>
        <v>Fashion</v>
      </c>
      <c r="Q1188" t="str">
        <f>_xlfn.XLOOKUP(Table4[[#This Row],[ProductID]],Products!A:A,Products!D:D,"Not Found")</f>
        <v>Footwear</v>
      </c>
      <c r="R1188">
        <f>_xlfn.XLOOKUP(Table4[[#This Row],[ProductID]],Products!A:A,Products!E:E,"Not Found")</f>
        <v>109.78</v>
      </c>
      <c r="S1188">
        <f>_xlfn.XLOOKUP(Table4[[#This Row],[ProductID]],Products!A:A,Products!F:F, "Not Found")</f>
        <v>70.59</v>
      </c>
      <c r="T1188" t="str">
        <f>_xlfn.XLOOKUP(Table4[[#This Row],[CustomerID]],Customers!A:A,Customers!D:D, "Not Found")</f>
        <v>F</v>
      </c>
      <c r="U1188" s="6">
        <f>_xlfn.XLOOKUP(Table4[[#This Row],[CustomerID]],Customers!A:A,Customers!E:E, "Not Found")</f>
        <v>26428</v>
      </c>
      <c r="V1188">
        <f ca="1">DATEDIF(Table4[[#This Row],[CustomerBirthday]], TODAY(), "Y")</f>
        <v>54</v>
      </c>
      <c r="W1188" t="str" cm="1">
        <f t="array" aca="1" ref="W1188" ca="1">_xlfn.IFS(Table4[[#This Row],[Age]]&lt;25, "Under 25",Table4[[#This Row],[Age]]=34, "25-34", Table4[[#This Row],[Age]]&lt;=49, "35-49", Table4[[#This Row],[Age]]&lt;=64, "50-64", Table4[[#This Row],[Age]]&gt;=65, "65+")</f>
        <v>50-64</v>
      </c>
      <c r="X1188" t="str">
        <f>_xlfn.XLOOKUP(Table4[[#This Row],[StoreID]],Stores!A:A,Stores!B:B, "Not found")</f>
        <v>MegaMart Johnmouth</v>
      </c>
      <c r="Y1188" t="str">
        <f>_xlfn.XLOOKUP(Table4[[#This Row],[StoreID]],Stores!A:A,Stores!C:C, "Not Found")</f>
        <v>Johnmouth</v>
      </c>
      <c r="Z1188" t="str">
        <f>_xlfn.XLOOKUP(Table4[[#This Row],[StoreID]],Stores!A:A,Stores!D:D, "Not Found")</f>
        <v>East</v>
      </c>
    </row>
    <row r="1189" spans="1:26">
      <c r="A1189" t="s">
        <v>2055</v>
      </c>
      <c r="B1189" s="1">
        <v>45721</v>
      </c>
      <c r="C1189" t="s">
        <v>115</v>
      </c>
      <c r="D1189" t="s">
        <v>774</v>
      </c>
      <c r="E1189" t="s">
        <v>835</v>
      </c>
      <c r="F1189">
        <v>3</v>
      </c>
      <c r="G1189">
        <v>0.1</v>
      </c>
      <c r="H1189" t="s">
        <v>868</v>
      </c>
      <c r="I1189" s="4">
        <f>Table4[[#This Row],[Quantity]]*Table4[[#This Row],[UnitPrice]]</f>
        <v>4462.2300000000005</v>
      </c>
      <c r="J1189" s="4">
        <f>Table4[[#This Row],[Gross Revenue]]*(1-Table4[[#This Row],[Discount]])</f>
        <v>4016.0070000000005</v>
      </c>
      <c r="K1189" s="4">
        <f>Table4[[#This Row],[Quantity]]*Table4[[#This Row],[CostPrice]]</f>
        <v>2439.21</v>
      </c>
      <c r="L1189" s="4">
        <f>Table4[[#This Row],[Net Revenue]]-Table4[[#This Row],[Total Cost]]</f>
        <v>1576.7970000000005</v>
      </c>
      <c r="M1189" t="str">
        <f>_xlfn.XLOOKUP(Table4[[#This Row],[ProductID]], Products!A:A,Products!B:B, "Not Found")</f>
        <v>Him Smartphone</v>
      </c>
      <c r="N1189" t="str">
        <f>TEXT(Table4[[#This Row],[Date]], "mmm")</f>
        <v>Mar</v>
      </c>
      <c r="O1189" t="str">
        <f>TEXT(Table4[[#This Row],[Date]], "yyyy")</f>
        <v>2025</v>
      </c>
      <c r="P1189" t="str">
        <f>_xlfn.XLOOKUP(Table4[[#This Row],[ProductID]],Products!A:A,Products!C:C, "Not Found")</f>
        <v>Electronics</v>
      </c>
      <c r="Q1189" t="str">
        <f>_xlfn.XLOOKUP(Table4[[#This Row],[ProductID]],Products!A:A,Products!D:D,"Not Found")</f>
        <v>Smartphone</v>
      </c>
      <c r="R1189">
        <f>_xlfn.XLOOKUP(Table4[[#This Row],[ProductID]],Products!A:A,Products!E:E,"Not Found")</f>
        <v>1487.41</v>
      </c>
      <c r="S1189">
        <f>_xlfn.XLOOKUP(Table4[[#This Row],[ProductID]],Products!A:A,Products!F:F, "Not Found")</f>
        <v>813.07</v>
      </c>
      <c r="T1189" t="str">
        <f>_xlfn.XLOOKUP(Table4[[#This Row],[CustomerID]],Customers!A:A,Customers!D:D, "Not Found")</f>
        <v>M</v>
      </c>
      <c r="U1189" s="6">
        <f>_xlfn.XLOOKUP(Table4[[#This Row],[CustomerID]],Customers!A:A,Customers!E:E, "Not Found")</f>
        <v>28630</v>
      </c>
      <c r="V1189">
        <f ca="1">DATEDIF(Table4[[#This Row],[CustomerBirthday]], TODAY(), "Y")</f>
        <v>48</v>
      </c>
      <c r="W1189" t="str" cm="1">
        <f t="array" aca="1" ref="W1189" ca="1">_xlfn.IFS(Table4[[#This Row],[Age]]&lt;25, "Under 25",Table4[[#This Row],[Age]]=34, "25-34", Table4[[#This Row],[Age]]&lt;=49, "35-49", Table4[[#This Row],[Age]]&lt;=64, "50-64", Table4[[#This Row],[Age]]&gt;=65, "65+")</f>
        <v>35-49</v>
      </c>
      <c r="X1189" t="str">
        <f>_xlfn.XLOOKUP(Table4[[#This Row],[StoreID]],Stores!A:A,Stores!B:B, "Not found")</f>
        <v>MegaMart Peckmouth</v>
      </c>
      <c r="Y1189" t="str">
        <f>_xlfn.XLOOKUP(Table4[[#This Row],[StoreID]],Stores!A:A,Stores!C:C, "Not Found")</f>
        <v>Peckmouth</v>
      </c>
      <c r="Z1189" t="str">
        <f>_xlfn.XLOOKUP(Table4[[#This Row],[StoreID]],Stores!A:A,Stores!D:D, "Not Found")</f>
        <v>East</v>
      </c>
    </row>
    <row r="1190" spans="1:26">
      <c r="A1190" t="s">
        <v>2056</v>
      </c>
      <c r="B1190" s="1">
        <v>45706</v>
      </c>
      <c r="C1190" t="s">
        <v>604</v>
      </c>
      <c r="D1190" t="s">
        <v>796</v>
      </c>
      <c r="E1190" t="s">
        <v>831</v>
      </c>
      <c r="F1190">
        <v>4</v>
      </c>
      <c r="G1190">
        <v>0.1</v>
      </c>
      <c r="H1190" t="s">
        <v>868</v>
      </c>
      <c r="I1190" s="4">
        <f>Table4[[#This Row],[Quantity]]*Table4[[#This Row],[UnitPrice]]</f>
        <v>6249.72</v>
      </c>
      <c r="J1190" s="4">
        <f>Table4[[#This Row],[Gross Revenue]]*(1-Table4[[#This Row],[Discount]])</f>
        <v>5624.7480000000005</v>
      </c>
      <c r="K1190" s="4">
        <f>Table4[[#This Row],[Quantity]]*Table4[[#This Row],[CostPrice]]</f>
        <v>4782.5200000000004</v>
      </c>
      <c r="L1190" s="4">
        <f>Table4[[#This Row],[Net Revenue]]-Table4[[#This Row],[Total Cost]]</f>
        <v>842.22800000000007</v>
      </c>
      <c r="M1190" t="str">
        <f>_xlfn.XLOOKUP(Table4[[#This Row],[ProductID]], Products!A:A,Products!B:B, "Not Found")</f>
        <v>Chair Laptop</v>
      </c>
      <c r="N1190" t="str">
        <f>TEXT(Table4[[#This Row],[Date]], "mmm")</f>
        <v>Feb</v>
      </c>
      <c r="O1190" t="str">
        <f>TEXT(Table4[[#This Row],[Date]], "yyyy")</f>
        <v>2025</v>
      </c>
      <c r="P1190" t="str">
        <f>_xlfn.XLOOKUP(Table4[[#This Row],[ProductID]],Products!A:A,Products!C:C, "Not Found")</f>
        <v>Electronics</v>
      </c>
      <c r="Q1190" t="str">
        <f>_xlfn.XLOOKUP(Table4[[#This Row],[ProductID]],Products!A:A,Products!D:D,"Not Found")</f>
        <v>Laptop</v>
      </c>
      <c r="R1190">
        <f>_xlfn.XLOOKUP(Table4[[#This Row],[ProductID]],Products!A:A,Products!E:E,"Not Found")</f>
        <v>1562.43</v>
      </c>
      <c r="S1190">
        <f>_xlfn.XLOOKUP(Table4[[#This Row],[ProductID]],Products!A:A,Products!F:F, "Not Found")</f>
        <v>1195.6300000000001</v>
      </c>
      <c r="T1190" t="str">
        <f>_xlfn.XLOOKUP(Table4[[#This Row],[CustomerID]],Customers!A:A,Customers!D:D, "Not Found")</f>
        <v>F</v>
      </c>
      <c r="U1190" s="6">
        <f>_xlfn.XLOOKUP(Table4[[#This Row],[CustomerID]],Customers!A:A,Customers!E:E, "Not Found")</f>
        <v>30807</v>
      </c>
      <c r="V1190">
        <f ca="1">DATEDIF(Table4[[#This Row],[CustomerBirthday]], TODAY(), "Y")</f>
        <v>42</v>
      </c>
      <c r="W1190" t="str" cm="1">
        <f t="array" aca="1" ref="W1190" ca="1">_xlfn.IFS(Table4[[#This Row],[Age]]&lt;25, "Under 25",Table4[[#This Row],[Age]]=34, "25-34", Table4[[#This Row],[Age]]&lt;=49, "35-49", Table4[[#This Row],[Age]]&lt;=64, "50-64", Table4[[#This Row],[Age]]&gt;=65, "65+")</f>
        <v>35-49</v>
      </c>
      <c r="X1190" t="str">
        <f>_xlfn.XLOOKUP(Table4[[#This Row],[StoreID]],Stores!A:A,Stores!B:B, "Not found")</f>
        <v>MegaMart Jimenezborough</v>
      </c>
      <c r="Y1190" t="str">
        <f>_xlfn.XLOOKUP(Table4[[#This Row],[StoreID]],Stores!A:A,Stores!C:C, "Not Found")</f>
        <v>Jimenezborough</v>
      </c>
      <c r="Z1190" t="str">
        <f>_xlfn.XLOOKUP(Table4[[#This Row],[StoreID]],Stores!A:A,Stores!D:D, "Not Found")</f>
        <v>South</v>
      </c>
    </row>
    <row r="1191" spans="1:26">
      <c r="A1191" t="s">
        <v>2057</v>
      </c>
      <c r="B1191" s="1">
        <v>45900</v>
      </c>
      <c r="C1191" t="s">
        <v>630</v>
      </c>
      <c r="D1191" t="s">
        <v>757</v>
      </c>
      <c r="E1191" t="s">
        <v>839</v>
      </c>
      <c r="F1191">
        <v>3</v>
      </c>
      <c r="G1191">
        <v>0.05</v>
      </c>
      <c r="H1191" t="s">
        <v>875</v>
      </c>
      <c r="I1191" s="4">
        <f>Table4[[#This Row],[Quantity]]*Table4[[#This Row],[UnitPrice]]</f>
        <v>3738.33</v>
      </c>
      <c r="J1191" s="4">
        <f>Table4[[#This Row],[Gross Revenue]]*(1-Table4[[#This Row],[Discount]])</f>
        <v>3551.4134999999997</v>
      </c>
      <c r="K1191" s="4">
        <f>Table4[[#This Row],[Quantity]]*Table4[[#This Row],[CostPrice]]</f>
        <v>2500.56</v>
      </c>
      <c r="L1191" s="4">
        <f>Table4[[#This Row],[Net Revenue]]-Table4[[#This Row],[Total Cost]]</f>
        <v>1050.8534999999997</v>
      </c>
      <c r="M1191" t="str">
        <f>_xlfn.XLOOKUP(Table4[[#This Row],[ProductID]], Products!A:A,Products!B:B, "Not Found")</f>
        <v>Find Headphones</v>
      </c>
      <c r="N1191" t="str">
        <f>TEXT(Table4[[#This Row],[Date]], "mmm")</f>
        <v>Aug</v>
      </c>
      <c r="O1191" t="str">
        <f>TEXT(Table4[[#This Row],[Date]], "yyyy")</f>
        <v>2025</v>
      </c>
      <c r="P1191" t="str">
        <f>_xlfn.XLOOKUP(Table4[[#This Row],[ProductID]],Products!A:A,Products!C:C, "Not Found")</f>
        <v>Electronics</v>
      </c>
      <c r="Q1191" t="str">
        <f>_xlfn.XLOOKUP(Table4[[#This Row],[ProductID]],Products!A:A,Products!D:D,"Not Found")</f>
        <v>Headphones</v>
      </c>
      <c r="R1191">
        <f>_xlfn.XLOOKUP(Table4[[#This Row],[ProductID]],Products!A:A,Products!E:E,"Not Found")</f>
        <v>1246.1099999999999</v>
      </c>
      <c r="S1191">
        <f>_xlfn.XLOOKUP(Table4[[#This Row],[ProductID]],Products!A:A,Products!F:F, "Not Found")</f>
        <v>833.52</v>
      </c>
      <c r="T1191" t="str">
        <f>_xlfn.XLOOKUP(Table4[[#This Row],[CustomerID]],Customers!A:A,Customers!D:D, "Not Found")</f>
        <v>F</v>
      </c>
      <c r="U1191" s="6">
        <f>_xlfn.XLOOKUP(Table4[[#This Row],[CustomerID]],Customers!A:A,Customers!E:E, "Not Found")</f>
        <v>22255</v>
      </c>
      <c r="V1191">
        <f ca="1">DATEDIF(Table4[[#This Row],[CustomerBirthday]], TODAY(), "Y")</f>
        <v>65</v>
      </c>
      <c r="W1191" t="str" cm="1">
        <f t="array" aca="1" ref="W1191" ca="1">_xlfn.IFS(Table4[[#This Row],[Age]]&lt;25, "Under 25",Table4[[#This Row],[Age]]=34, "25-34", Table4[[#This Row],[Age]]&lt;=49, "35-49", Table4[[#This Row],[Age]]&lt;=64, "50-64", Table4[[#This Row],[Age]]&gt;=65, "65+")</f>
        <v>65+</v>
      </c>
      <c r="X1191" t="str">
        <f>_xlfn.XLOOKUP(Table4[[#This Row],[StoreID]],Stores!A:A,Stores!B:B, "Not found")</f>
        <v>MegaMart New Michele</v>
      </c>
      <c r="Y1191" t="str">
        <f>_xlfn.XLOOKUP(Table4[[#This Row],[StoreID]],Stores!A:A,Stores!C:C, "Not Found")</f>
        <v>New Michele</v>
      </c>
      <c r="Z1191" t="str">
        <f>_xlfn.XLOOKUP(Table4[[#This Row],[StoreID]],Stores!A:A,Stores!D:D, "Not Found")</f>
        <v>West</v>
      </c>
    </row>
    <row r="1192" spans="1:26">
      <c r="A1192" t="s">
        <v>2058</v>
      </c>
      <c r="B1192" s="1">
        <v>45382</v>
      </c>
      <c r="C1192" t="s">
        <v>270</v>
      </c>
      <c r="D1192" t="s">
        <v>772</v>
      </c>
      <c r="E1192" t="s">
        <v>831</v>
      </c>
      <c r="F1192">
        <v>4</v>
      </c>
      <c r="G1192">
        <v>0.15</v>
      </c>
      <c r="H1192" t="s">
        <v>865</v>
      </c>
      <c r="I1192" s="4">
        <f>Table4[[#This Row],[Quantity]]*Table4[[#This Row],[UnitPrice]]</f>
        <v>7513.88</v>
      </c>
      <c r="J1192" s="4">
        <f>Table4[[#This Row],[Gross Revenue]]*(1-Table4[[#This Row],[Discount]])</f>
        <v>6386.7979999999998</v>
      </c>
      <c r="K1192" s="4">
        <f>Table4[[#This Row],[Quantity]]*Table4[[#This Row],[CostPrice]]</f>
        <v>4059.64</v>
      </c>
      <c r="L1192" s="4">
        <f>Table4[[#This Row],[Net Revenue]]-Table4[[#This Row],[Total Cost]]</f>
        <v>2327.1579999999999</v>
      </c>
      <c r="M1192" t="str">
        <f>_xlfn.XLOOKUP(Table4[[#This Row],[ProductID]], Products!A:A,Products!B:B, "Not Found")</f>
        <v>And Footwear</v>
      </c>
      <c r="N1192" t="str">
        <f>TEXT(Table4[[#This Row],[Date]], "mmm")</f>
        <v>Mar</v>
      </c>
      <c r="O1192" t="str">
        <f>TEXT(Table4[[#This Row],[Date]], "yyyy")</f>
        <v>2024</v>
      </c>
      <c r="P1192" t="str">
        <f>_xlfn.XLOOKUP(Table4[[#This Row],[ProductID]],Products!A:A,Products!C:C, "Not Found")</f>
        <v>Fashion</v>
      </c>
      <c r="Q1192" t="str">
        <f>_xlfn.XLOOKUP(Table4[[#This Row],[ProductID]],Products!A:A,Products!D:D,"Not Found")</f>
        <v>Footwear</v>
      </c>
      <c r="R1192">
        <f>_xlfn.XLOOKUP(Table4[[#This Row],[ProductID]],Products!A:A,Products!E:E,"Not Found")</f>
        <v>1878.47</v>
      </c>
      <c r="S1192">
        <f>_xlfn.XLOOKUP(Table4[[#This Row],[ProductID]],Products!A:A,Products!F:F, "Not Found")</f>
        <v>1014.91</v>
      </c>
      <c r="T1192" t="str">
        <f>_xlfn.XLOOKUP(Table4[[#This Row],[CustomerID]],Customers!A:A,Customers!D:D, "Not Found")</f>
        <v>M</v>
      </c>
      <c r="U1192" s="6">
        <f>_xlfn.XLOOKUP(Table4[[#This Row],[CustomerID]],Customers!A:A,Customers!E:E, "Not Found")</f>
        <v>22815</v>
      </c>
      <c r="V1192">
        <f ca="1">DATEDIF(Table4[[#This Row],[CustomerBirthday]], TODAY(), "Y")</f>
        <v>64</v>
      </c>
      <c r="W1192" t="str" cm="1">
        <f t="array" aca="1" ref="W1192" ca="1">_xlfn.IFS(Table4[[#This Row],[Age]]&lt;25, "Under 25",Table4[[#This Row],[Age]]=34, "25-34", Table4[[#This Row],[Age]]&lt;=49, "35-49", Table4[[#This Row],[Age]]&lt;=64, "50-64", Table4[[#This Row],[Age]]&gt;=65, "65+")</f>
        <v>50-64</v>
      </c>
      <c r="X1192" t="str">
        <f>_xlfn.XLOOKUP(Table4[[#This Row],[StoreID]],Stores!A:A,Stores!B:B, "Not found")</f>
        <v>MegaMart Jimenezborough</v>
      </c>
      <c r="Y1192" t="str">
        <f>_xlfn.XLOOKUP(Table4[[#This Row],[StoreID]],Stores!A:A,Stores!C:C, "Not Found")</f>
        <v>Jimenezborough</v>
      </c>
      <c r="Z1192" t="str">
        <f>_xlfn.XLOOKUP(Table4[[#This Row],[StoreID]],Stores!A:A,Stores!D:D, "Not Found")</f>
        <v>South</v>
      </c>
    </row>
    <row r="1193" spans="1:26">
      <c r="A1193" t="s">
        <v>2059</v>
      </c>
      <c r="B1193" s="1">
        <v>45274</v>
      </c>
      <c r="C1193" t="s">
        <v>67</v>
      </c>
      <c r="D1193" t="s">
        <v>755</v>
      </c>
      <c r="E1193" t="s">
        <v>839</v>
      </c>
      <c r="F1193">
        <v>3</v>
      </c>
      <c r="G1193">
        <v>0.05</v>
      </c>
      <c r="H1193" t="s">
        <v>868</v>
      </c>
      <c r="I1193" s="4">
        <f>Table4[[#This Row],[Quantity]]*Table4[[#This Row],[UnitPrice]]</f>
        <v>5576.25</v>
      </c>
      <c r="J1193" s="4">
        <f>Table4[[#This Row],[Gross Revenue]]*(1-Table4[[#This Row],[Discount]])</f>
        <v>5297.4375</v>
      </c>
      <c r="K1193" s="4">
        <f>Table4[[#This Row],[Quantity]]*Table4[[#This Row],[CostPrice]]</f>
        <v>4353.4800000000005</v>
      </c>
      <c r="L1193" s="4">
        <f>Table4[[#This Row],[Net Revenue]]-Table4[[#This Row],[Total Cost]]</f>
        <v>943.95749999999953</v>
      </c>
      <c r="M1193" t="str">
        <f>_xlfn.XLOOKUP(Table4[[#This Row],[ProductID]], Products!A:A,Products!B:B, "Not Found")</f>
        <v>House Accessories</v>
      </c>
      <c r="N1193" t="str">
        <f>TEXT(Table4[[#This Row],[Date]], "mmm")</f>
        <v>Dec</v>
      </c>
      <c r="O1193" t="str">
        <f>TEXT(Table4[[#This Row],[Date]], "yyyy")</f>
        <v>2023</v>
      </c>
      <c r="P1193" t="str">
        <f>_xlfn.XLOOKUP(Table4[[#This Row],[ProductID]],Products!A:A,Products!C:C, "Not Found")</f>
        <v>Fashion</v>
      </c>
      <c r="Q1193" t="str">
        <f>_xlfn.XLOOKUP(Table4[[#This Row],[ProductID]],Products!A:A,Products!D:D,"Not Found")</f>
        <v>Accessories</v>
      </c>
      <c r="R1193">
        <f>_xlfn.XLOOKUP(Table4[[#This Row],[ProductID]],Products!A:A,Products!E:E,"Not Found")</f>
        <v>1858.75</v>
      </c>
      <c r="S1193">
        <f>_xlfn.XLOOKUP(Table4[[#This Row],[ProductID]],Products!A:A,Products!F:F, "Not Found")</f>
        <v>1451.16</v>
      </c>
      <c r="T1193" t="str">
        <f>_xlfn.XLOOKUP(Table4[[#This Row],[CustomerID]],Customers!A:A,Customers!D:D, "Not Found")</f>
        <v>M</v>
      </c>
      <c r="U1193" s="6">
        <f>_xlfn.XLOOKUP(Table4[[#This Row],[CustomerID]],Customers!A:A,Customers!E:E, "Not Found")</f>
        <v>27877</v>
      </c>
      <c r="V1193">
        <f ca="1">DATEDIF(Table4[[#This Row],[CustomerBirthday]], TODAY(), "Y")</f>
        <v>50</v>
      </c>
      <c r="W1193" t="str" cm="1">
        <f t="array" aca="1" ref="W1193" ca="1">_xlfn.IFS(Table4[[#This Row],[Age]]&lt;25, "Under 25",Table4[[#This Row],[Age]]=34, "25-34", Table4[[#This Row],[Age]]&lt;=49, "35-49", Table4[[#This Row],[Age]]&lt;=64, "50-64", Table4[[#This Row],[Age]]&gt;=65, "65+")</f>
        <v>50-64</v>
      </c>
      <c r="X1193" t="str">
        <f>_xlfn.XLOOKUP(Table4[[#This Row],[StoreID]],Stores!A:A,Stores!B:B, "Not found")</f>
        <v>MegaMart New Michele</v>
      </c>
      <c r="Y1193" t="str">
        <f>_xlfn.XLOOKUP(Table4[[#This Row],[StoreID]],Stores!A:A,Stores!C:C, "Not Found")</f>
        <v>New Michele</v>
      </c>
      <c r="Z1193" t="str">
        <f>_xlfn.XLOOKUP(Table4[[#This Row],[StoreID]],Stores!A:A,Stores!D:D, "Not Found")</f>
        <v>West</v>
      </c>
    </row>
    <row r="1194" spans="1:26">
      <c r="A1194" t="s">
        <v>2060</v>
      </c>
      <c r="B1194" s="1">
        <v>45511</v>
      </c>
      <c r="C1194" t="s">
        <v>74</v>
      </c>
      <c r="D1194" t="s">
        <v>739</v>
      </c>
      <c r="E1194" t="s">
        <v>842</v>
      </c>
      <c r="F1194">
        <v>2</v>
      </c>
      <c r="G1194">
        <v>0.15</v>
      </c>
      <c r="H1194" t="s">
        <v>871</v>
      </c>
      <c r="I1194" s="4">
        <f>Table4[[#This Row],[Quantity]]*Table4[[#This Row],[UnitPrice]]</f>
        <v>2388.2399999999998</v>
      </c>
      <c r="J1194" s="4">
        <f>Table4[[#This Row],[Gross Revenue]]*(1-Table4[[#This Row],[Discount]])</f>
        <v>2030.0039999999997</v>
      </c>
      <c r="K1194" s="4">
        <f>Table4[[#This Row],[Quantity]]*Table4[[#This Row],[CostPrice]]</f>
        <v>1677.9</v>
      </c>
      <c r="L1194" s="4">
        <f>Table4[[#This Row],[Net Revenue]]-Table4[[#This Row],[Total Cost]]</f>
        <v>352.10399999999959</v>
      </c>
      <c r="M1194" t="str">
        <f>_xlfn.XLOOKUP(Table4[[#This Row],[ProductID]], Products!A:A,Products!B:B, "Not Found")</f>
        <v>Step Smartphone</v>
      </c>
      <c r="N1194" t="str">
        <f>TEXT(Table4[[#This Row],[Date]], "mmm")</f>
        <v>Aug</v>
      </c>
      <c r="O1194" t="str">
        <f>TEXT(Table4[[#This Row],[Date]], "yyyy")</f>
        <v>2024</v>
      </c>
      <c r="P1194" t="str">
        <f>_xlfn.XLOOKUP(Table4[[#This Row],[ProductID]],Products!A:A,Products!C:C, "Not Found")</f>
        <v>Electronics</v>
      </c>
      <c r="Q1194" t="str">
        <f>_xlfn.XLOOKUP(Table4[[#This Row],[ProductID]],Products!A:A,Products!D:D,"Not Found")</f>
        <v>Smartphone</v>
      </c>
      <c r="R1194">
        <f>_xlfn.XLOOKUP(Table4[[#This Row],[ProductID]],Products!A:A,Products!E:E,"Not Found")</f>
        <v>1194.1199999999999</v>
      </c>
      <c r="S1194">
        <f>_xlfn.XLOOKUP(Table4[[#This Row],[ProductID]],Products!A:A,Products!F:F, "Not Found")</f>
        <v>838.95</v>
      </c>
      <c r="T1194" t="str">
        <f>_xlfn.XLOOKUP(Table4[[#This Row],[CustomerID]],Customers!A:A,Customers!D:D, "Not Found")</f>
        <v>M</v>
      </c>
      <c r="U1194" s="6">
        <f>_xlfn.XLOOKUP(Table4[[#This Row],[CustomerID]],Customers!A:A,Customers!E:E, "Not Found")</f>
        <v>34565</v>
      </c>
      <c r="V1194">
        <f ca="1">DATEDIF(Table4[[#This Row],[CustomerBirthday]], TODAY(), "Y")</f>
        <v>31</v>
      </c>
      <c r="W1194" t="str" cm="1">
        <f t="array" aca="1" ref="W1194" ca="1">_xlfn.IFS(Table4[[#This Row],[Age]]&lt;25, "Under 25",Table4[[#This Row],[Age]]=34, "25-34", Table4[[#This Row],[Age]]&lt;=49, "35-49", Table4[[#This Row],[Age]]&lt;=64, "50-64", Table4[[#This Row],[Age]]&gt;=65, "65+")</f>
        <v>35-49</v>
      </c>
      <c r="X1194" t="str">
        <f>_xlfn.XLOOKUP(Table4[[#This Row],[StoreID]],Stores!A:A,Stores!B:B, "Not found")</f>
        <v>MegaMart Brianahaven</v>
      </c>
      <c r="Y1194" t="str">
        <f>_xlfn.XLOOKUP(Table4[[#This Row],[StoreID]],Stores!A:A,Stores!C:C, "Not Found")</f>
        <v>Brianahaven</v>
      </c>
      <c r="Z1194" t="str">
        <f>_xlfn.XLOOKUP(Table4[[#This Row],[StoreID]],Stores!A:A,Stores!D:D, "Not Found")</f>
        <v>North</v>
      </c>
    </row>
    <row r="1195" spans="1:26">
      <c r="A1195" t="s">
        <v>2061</v>
      </c>
      <c r="B1195" s="1">
        <v>45486</v>
      </c>
      <c r="C1195" t="s">
        <v>593</v>
      </c>
      <c r="D1195" t="s">
        <v>776</v>
      </c>
      <c r="E1195" t="s">
        <v>842</v>
      </c>
      <c r="F1195">
        <v>1</v>
      </c>
      <c r="G1195">
        <v>0.05</v>
      </c>
      <c r="H1195" t="s">
        <v>868</v>
      </c>
      <c r="I1195" s="4">
        <f>Table4[[#This Row],[Quantity]]*Table4[[#This Row],[UnitPrice]]</f>
        <v>429.15</v>
      </c>
      <c r="J1195" s="4">
        <f>Table4[[#This Row],[Gross Revenue]]*(1-Table4[[#This Row],[Discount]])</f>
        <v>407.69249999999994</v>
      </c>
      <c r="K1195" s="4">
        <f>Table4[[#This Row],[Quantity]]*Table4[[#This Row],[CostPrice]]</f>
        <v>258.72000000000003</v>
      </c>
      <c r="L1195" s="4">
        <f>Table4[[#This Row],[Net Revenue]]-Table4[[#This Row],[Total Cost]]</f>
        <v>148.97249999999991</v>
      </c>
      <c r="M1195" t="str">
        <f>_xlfn.XLOOKUP(Table4[[#This Row],[ProductID]], Products!A:A,Products!B:B, "Not Found")</f>
        <v>Little Watches</v>
      </c>
      <c r="N1195" t="str">
        <f>TEXT(Table4[[#This Row],[Date]], "mmm")</f>
        <v>Jul</v>
      </c>
      <c r="O1195" t="str">
        <f>TEXT(Table4[[#This Row],[Date]], "yyyy")</f>
        <v>2024</v>
      </c>
      <c r="P1195" t="str">
        <f>_xlfn.XLOOKUP(Table4[[#This Row],[ProductID]],Products!A:A,Products!C:C, "Not Found")</f>
        <v>Fashion</v>
      </c>
      <c r="Q1195" t="str">
        <f>_xlfn.XLOOKUP(Table4[[#This Row],[ProductID]],Products!A:A,Products!D:D,"Not Found")</f>
        <v>Watches</v>
      </c>
      <c r="R1195">
        <f>_xlfn.XLOOKUP(Table4[[#This Row],[ProductID]],Products!A:A,Products!E:E,"Not Found")</f>
        <v>429.15</v>
      </c>
      <c r="S1195">
        <f>_xlfn.XLOOKUP(Table4[[#This Row],[ProductID]],Products!A:A,Products!F:F, "Not Found")</f>
        <v>258.72000000000003</v>
      </c>
      <c r="T1195" t="str">
        <f>_xlfn.XLOOKUP(Table4[[#This Row],[CustomerID]],Customers!A:A,Customers!D:D, "Not Found")</f>
        <v>F</v>
      </c>
      <c r="U1195" s="6">
        <f>_xlfn.XLOOKUP(Table4[[#This Row],[CustomerID]],Customers!A:A,Customers!E:E, "Not Found")</f>
        <v>37024</v>
      </c>
      <c r="V1195">
        <f ca="1">DATEDIF(Table4[[#This Row],[CustomerBirthday]], TODAY(), "Y")</f>
        <v>25</v>
      </c>
      <c r="W1195" t="str" cm="1">
        <f t="array" aca="1" ref="W1195" ca="1">_xlfn.IFS(Table4[[#This Row],[Age]]&lt;25, "Under 25",Table4[[#This Row],[Age]]=34, "25-34", Table4[[#This Row],[Age]]&lt;=49, "35-49", Table4[[#This Row],[Age]]&lt;=64, "50-64", Table4[[#This Row],[Age]]&gt;=65, "65+")</f>
        <v>35-49</v>
      </c>
      <c r="X1195" t="str">
        <f>_xlfn.XLOOKUP(Table4[[#This Row],[StoreID]],Stores!A:A,Stores!B:B, "Not found")</f>
        <v>MegaMart Brianahaven</v>
      </c>
      <c r="Y1195" t="str">
        <f>_xlfn.XLOOKUP(Table4[[#This Row],[StoreID]],Stores!A:A,Stores!C:C, "Not Found")</f>
        <v>Brianahaven</v>
      </c>
      <c r="Z1195" t="str">
        <f>_xlfn.XLOOKUP(Table4[[#This Row],[StoreID]],Stores!A:A,Stores!D:D, "Not Found")</f>
        <v>North</v>
      </c>
    </row>
    <row r="1196" spans="1:26">
      <c r="A1196" t="s">
        <v>2062</v>
      </c>
      <c r="B1196" s="1">
        <v>45895</v>
      </c>
      <c r="C1196" t="s">
        <v>217</v>
      </c>
      <c r="D1196" t="s">
        <v>790</v>
      </c>
      <c r="E1196" t="s">
        <v>846</v>
      </c>
      <c r="F1196">
        <v>1</v>
      </c>
      <c r="G1196">
        <v>0.15</v>
      </c>
      <c r="H1196" t="s">
        <v>865</v>
      </c>
      <c r="I1196" s="4">
        <f>Table4[[#This Row],[Quantity]]*Table4[[#This Row],[UnitPrice]]</f>
        <v>304.70999999999998</v>
      </c>
      <c r="J1196" s="4">
        <f>Table4[[#This Row],[Gross Revenue]]*(1-Table4[[#This Row],[Discount]])</f>
        <v>259.00349999999997</v>
      </c>
      <c r="K1196" s="4">
        <f>Table4[[#This Row],[Quantity]]*Table4[[#This Row],[CostPrice]]</f>
        <v>164.01</v>
      </c>
      <c r="L1196" s="4">
        <f>Table4[[#This Row],[Net Revenue]]-Table4[[#This Row],[Total Cost]]</f>
        <v>94.993499999999983</v>
      </c>
      <c r="M1196" t="str">
        <f>_xlfn.XLOOKUP(Table4[[#This Row],[ProductID]], Products!A:A,Products!B:B, "Not Found")</f>
        <v>Difficult Vegetables</v>
      </c>
      <c r="N1196" t="str">
        <f>TEXT(Table4[[#This Row],[Date]], "mmm")</f>
        <v>Aug</v>
      </c>
      <c r="O1196" t="str">
        <f>TEXT(Table4[[#This Row],[Date]], "yyyy")</f>
        <v>2025</v>
      </c>
      <c r="P1196" t="str">
        <f>_xlfn.XLOOKUP(Table4[[#This Row],[ProductID]],Products!A:A,Products!C:C, "Not Found")</f>
        <v>Groceries</v>
      </c>
      <c r="Q1196" t="str">
        <f>_xlfn.XLOOKUP(Table4[[#This Row],[ProductID]],Products!A:A,Products!D:D,"Not Found")</f>
        <v>Vegetables</v>
      </c>
      <c r="R1196">
        <f>_xlfn.XLOOKUP(Table4[[#This Row],[ProductID]],Products!A:A,Products!E:E,"Not Found")</f>
        <v>304.70999999999998</v>
      </c>
      <c r="S1196">
        <f>_xlfn.XLOOKUP(Table4[[#This Row],[ProductID]],Products!A:A,Products!F:F, "Not Found")</f>
        <v>164.01</v>
      </c>
      <c r="T1196" t="str">
        <f>_xlfn.XLOOKUP(Table4[[#This Row],[CustomerID]],Customers!A:A,Customers!D:D, "Not Found")</f>
        <v>F</v>
      </c>
      <c r="U1196" s="6">
        <f>_xlfn.XLOOKUP(Table4[[#This Row],[CustomerID]],Customers!A:A,Customers!E:E, "Not Found")</f>
        <v>38253</v>
      </c>
      <c r="V1196">
        <f ca="1">DATEDIF(Table4[[#This Row],[CustomerBirthday]], TODAY(), "Y")</f>
        <v>21</v>
      </c>
      <c r="W1196" t="str" cm="1">
        <f t="array" aca="1" ref="W1196" ca="1">_xlfn.IFS(Table4[[#This Row],[Age]]&lt;25, "Under 25",Table4[[#This Row],[Age]]=34, "25-34", Table4[[#This Row],[Age]]&lt;=49, "35-49", Table4[[#This Row],[Age]]&lt;=64, "50-64", Table4[[#This Row],[Age]]&gt;=65, "65+")</f>
        <v>Under 25</v>
      </c>
      <c r="X1196" t="str">
        <f>_xlfn.XLOOKUP(Table4[[#This Row],[StoreID]],Stores!A:A,Stores!B:B, "Not found")</f>
        <v>MegaMart Johnmouth</v>
      </c>
      <c r="Y1196" t="str">
        <f>_xlfn.XLOOKUP(Table4[[#This Row],[StoreID]],Stores!A:A,Stores!C:C, "Not Found")</f>
        <v>Johnmouth</v>
      </c>
      <c r="Z1196" t="str">
        <f>_xlfn.XLOOKUP(Table4[[#This Row],[StoreID]],Stores!A:A,Stores!D:D, "Not Found")</f>
        <v>East</v>
      </c>
    </row>
    <row r="1197" spans="1:26">
      <c r="A1197" t="s">
        <v>2063</v>
      </c>
      <c r="B1197" s="1">
        <v>45727</v>
      </c>
      <c r="C1197" t="s">
        <v>109</v>
      </c>
      <c r="D1197" t="s">
        <v>788</v>
      </c>
      <c r="E1197" t="s">
        <v>831</v>
      </c>
      <c r="F1197">
        <v>1</v>
      </c>
      <c r="G1197">
        <v>0</v>
      </c>
      <c r="H1197" t="s">
        <v>865</v>
      </c>
      <c r="I1197" s="4">
        <f>Table4[[#This Row],[Quantity]]*Table4[[#This Row],[UnitPrice]]</f>
        <v>1095.72</v>
      </c>
      <c r="J1197" s="4">
        <f>Table4[[#This Row],[Gross Revenue]]*(1-Table4[[#This Row],[Discount]])</f>
        <v>1095.72</v>
      </c>
      <c r="K1197" s="4">
        <f>Table4[[#This Row],[Quantity]]*Table4[[#This Row],[CostPrice]]</f>
        <v>822.2</v>
      </c>
      <c r="L1197" s="4">
        <f>Table4[[#This Row],[Net Revenue]]-Table4[[#This Row],[Total Cost]]</f>
        <v>273.52</v>
      </c>
      <c r="M1197" t="str">
        <f>_xlfn.XLOOKUP(Table4[[#This Row],[ProductID]], Products!A:A,Products!B:B, "Not Found")</f>
        <v>Foot Snacks</v>
      </c>
      <c r="N1197" t="str">
        <f>TEXT(Table4[[#This Row],[Date]], "mmm")</f>
        <v>Mar</v>
      </c>
      <c r="O1197" t="str">
        <f>TEXT(Table4[[#This Row],[Date]], "yyyy")</f>
        <v>2025</v>
      </c>
      <c r="P1197" t="str">
        <f>_xlfn.XLOOKUP(Table4[[#This Row],[ProductID]],Products!A:A,Products!C:C, "Not Found")</f>
        <v>Groceries</v>
      </c>
      <c r="Q1197" t="str">
        <f>_xlfn.XLOOKUP(Table4[[#This Row],[ProductID]],Products!A:A,Products!D:D,"Not Found")</f>
        <v>Snacks</v>
      </c>
      <c r="R1197">
        <f>_xlfn.XLOOKUP(Table4[[#This Row],[ProductID]],Products!A:A,Products!E:E,"Not Found")</f>
        <v>1095.72</v>
      </c>
      <c r="S1197">
        <f>_xlfn.XLOOKUP(Table4[[#This Row],[ProductID]],Products!A:A,Products!F:F, "Not Found")</f>
        <v>822.2</v>
      </c>
      <c r="T1197" t="str">
        <f>_xlfn.XLOOKUP(Table4[[#This Row],[CustomerID]],Customers!A:A,Customers!D:D, "Not Found")</f>
        <v>M</v>
      </c>
      <c r="U1197" s="6">
        <f>_xlfn.XLOOKUP(Table4[[#This Row],[CustomerID]],Customers!A:A,Customers!E:E, "Not Found")</f>
        <v>21586</v>
      </c>
      <c r="V1197">
        <f ca="1">DATEDIF(Table4[[#This Row],[CustomerBirthday]], TODAY(), "Y")</f>
        <v>67</v>
      </c>
      <c r="W1197" t="str" cm="1">
        <f t="array" aca="1" ref="W1197" ca="1">_xlfn.IFS(Table4[[#This Row],[Age]]&lt;25, "Under 25",Table4[[#This Row],[Age]]=34, "25-34", Table4[[#This Row],[Age]]&lt;=49, "35-49", Table4[[#This Row],[Age]]&lt;=64, "50-64", Table4[[#This Row],[Age]]&gt;=65, "65+")</f>
        <v>65+</v>
      </c>
      <c r="X1197" t="str">
        <f>_xlfn.XLOOKUP(Table4[[#This Row],[StoreID]],Stores!A:A,Stores!B:B, "Not found")</f>
        <v>MegaMart Jimenezborough</v>
      </c>
      <c r="Y1197" t="str">
        <f>_xlfn.XLOOKUP(Table4[[#This Row],[StoreID]],Stores!A:A,Stores!C:C, "Not Found")</f>
        <v>Jimenezborough</v>
      </c>
      <c r="Z1197" t="str">
        <f>_xlfn.XLOOKUP(Table4[[#This Row],[StoreID]],Stores!A:A,Stores!D:D, "Not Found")</f>
        <v>South</v>
      </c>
    </row>
    <row r="1198" spans="1:26">
      <c r="A1198" t="s">
        <v>2064</v>
      </c>
      <c r="B1198" s="1">
        <v>45348</v>
      </c>
      <c r="C1198" t="s">
        <v>700</v>
      </c>
      <c r="D1198" t="s">
        <v>761</v>
      </c>
      <c r="E1198" t="s">
        <v>842</v>
      </c>
      <c r="F1198">
        <v>1</v>
      </c>
      <c r="G1198">
        <v>0.15</v>
      </c>
      <c r="H1198" t="s">
        <v>871</v>
      </c>
      <c r="I1198" s="4">
        <f>Table4[[#This Row],[Quantity]]*Table4[[#This Row],[UnitPrice]]</f>
        <v>1762.92</v>
      </c>
      <c r="J1198" s="4">
        <f>Table4[[#This Row],[Gross Revenue]]*(1-Table4[[#This Row],[Discount]])</f>
        <v>1498.482</v>
      </c>
      <c r="K1198" s="4">
        <f>Table4[[#This Row],[Quantity]]*Table4[[#This Row],[CostPrice]]</f>
        <v>1346.48</v>
      </c>
      <c r="L1198" s="4">
        <f>Table4[[#This Row],[Net Revenue]]-Table4[[#This Row],[Total Cost]]</f>
        <v>152.00199999999995</v>
      </c>
      <c r="M1198" t="str">
        <f>_xlfn.XLOOKUP(Table4[[#This Row],[ProductID]], Products!A:A,Products!B:B, "Not Found")</f>
        <v>Traditional Laptop</v>
      </c>
      <c r="N1198" t="str">
        <f>TEXT(Table4[[#This Row],[Date]], "mmm")</f>
        <v>Feb</v>
      </c>
      <c r="O1198" t="str">
        <f>TEXT(Table4[[#This Row],[Date]], "yyyy")</f>
        <v>2024</v>
      </c>
      <c r="P1198" t="str">
        <f>_xlfn.XLOOKUP(Table4[[#This Row],[ProductID]],Products!A:A,Products!C:C, "Not Found")</f>
        <v>Electronics</v>
      </c>
      <c r="Q1198" t="str">
        <f>_xlfn.XLOOKUP(Table4[[#This Row],[ProductID]],Products!A:A,Products!D:D,"Not Found")</f>
        <v>Laptop</v>
      </c>
      <c r="R1198">
        <f>_xlfn.XLOOKUP(Table4[[#This Row],[ProductID]],Products!A:A,Products!E:E,"Not Found")</f>
        <v>1762.92</v>
      </c>
      <c r="S1198">
        <f>_xlfn.XLOOKUP(Table4[[#This Row],[ProductID]],Products!A:A,Products!F:F, "Not Found")</f>
        <v>1346.48</v>
      </c>
      <c r="T1198" t="str">
        <f>_xlfn.XLOOKUP(Table4[[#This Row],[CustomerID]],Customers!A:A,Customers!D:D, "Not Found")</f>
        <v>F</v>
      </c>
      <c r="U1198" s="6">
        <f>_xlfn.XLOOKUP(Table4[[#This Row],[CustomerID]],Customers!A:A,Customers!E:E, "Not Found")</f>
        <v>25706</v>
      </c>
      <c r="V1198">
        <f ca="1">DATEDIF(Table4[[#This Row],[CustomerBirthday]], TODAY(), "Y")</f>
        <v>56</v>
      </c>
      <c r="W1198" t="str" cm="1">
        <f t="array" aca="1" ref="W1198" ca="1">_xlfn.IFS(Table4[[#This Row],[Age]]&lt;25, "Under 25",Table4[[#This Row],[Age]]=34, "25-34", Table4[[#This Row],[Age]]&lt;=49, "35-49", Table4[[#This Row],[Age]]&lt;=64, "50-64", Table4[[#This Row],[Age]]&gt;=65, "65+")</f>
        <v>50-64</v>
      </c>
      <c r="X1198" t="str">
        <f>_xlfn.XLOOKUP(Table4[[#This Row],[StoreID]],Stores!A:A,Stores!B:B, "Not found")</f>
        <v>MegaMart Brianahaven</v>
      </c>
      <c r="Y1198" t="str">
        <f>_xlfn.XLOOKUP(Table4[[#This Row],[StoreID]],Stores!A:A,Stores!C:C, "Not Found")</f>
        <v>Brianahaven</v>
      </c>
      <c r="Z1198" t="str">
        <f>_xlfn.XLOOKUP(Table4[[#This Row],[StoreID]],Stores!A:A,Stores!D:D, "Not Found")</f>
        <v>North</v>
      </c>
    </row>
    <row r="1199" spans="1:26">
      <c r="A1199" t="s">
        <v>2065</v>
      </c>
      <c r="B1199" s="1">
        <v>45849</v>
      </c>
      <c r="C1199" t="s">
        <v>599</v>
      </c>
      <c r="D1199" t="s">
        <v>800</v>
      </c>
      <c r="E1199" t="s">
        <v>831</v>
      </c>
      <c r="F1199">
        <v>1</v>
      </c>
      <c r="G1199">
        <v>0.15</v>
      </c>
      <c r="H1199" t="s">
        <v>865</v>
      </c>
      <c r="I1199" s="4">
        <f>Table4[[#This Row],[Quantity]]*Table4[[#This Row],[UnitPrice]]</f>
        <v>1952.65</v>
      </c>
      <c r="J1199" s="4">
        <f>Table4[[#This Row],[Gross Revenue]]*(1-Table4[[#This Row],[Discount]])</f>
        <v>1659.7525000000001</v>
      </c>
      <c r="K1199" s="4">
        <f>Table4[[#This Row],[Quantity]]*Table4[[#This Row],[CostPrice]]</f>
        <v>1451.27</v>
      </c>
      <c r="L1199" s="4">
        <f>Table4[[#This Row],[Net Revenue]]-Table4[[#This Row],[Total Cost]]</f>
        <v>208.48250000000007</v>
      </c>
      <c r="M1199" t="str">
        <f>_xlfn.XLOOKUP(Table4[[#This Row],[ProductID]], Products!A:A,Products!B:B, "Not Found")</f>
        <v>Book Television</v>
      </c>
      <c r="N1199" t="str">
        <f>TEXT(Table4[[#This Row],[Date]], "mmm")</f>
        <v>Jul</v>
      </c>
      <c r="O1199" t="str">
        <f>TEXT(Table4[[#This Row],[Date]], "yyyy")</f>
        <v>2025</v>
      </c>
      <c r="P1199" t="str">
        <f>_xlfn.XLOOKUP(Table4[[#This Row],[ProductID]],Products!A:A,Products!C:C, "Not Found")</f>
        <v>Electronics</v>
      </c>
      <c r="Q1199" t="str">
        <f>_xlfn.XLOOKUP(Table4[[#This Row],[ProductID]],Products!A:A,Products!D:D,"Not Found")</f>
        <v>Television</v>
      </c>
      <c r="R1199">
        <f>_xlfn.XLOOKUP(Table4[[#This Row],[ProductID]],Products!A:A,Products!E:E,"Not Found")</f>
        <v>1952.65</v>
      </c>
      <c r="S1199">
        <f>_xlfn.XLOOKUP(Table4[[#This Row],[ProductID]],Products!A:A,Products!F:F, "Not Found")</f>
        <v>1451.27</v>
      </c>
      <c r="T1199" t="str">
        <f>_xlfn.XLOOKUP(Table4[[#This Row],[CustomerID]],Customers!A:A,Customers!D:D, "Not Found")</f>
        <v>M</v>
      </c>
      <c r="U1199" s="6">
        <f>_xlfn.XLOOKUP(Table4[[#This Row],[CustomerID]],Customers!A:A,Customers!E:E, "Not Found")</f>
        <v>25414</v>
      </c>
      <c r="V1199">
        <f ca="1">DATEDIF(Table4[[#This Row],[CustomerBirthday]], TODAY(), "Y")</f>
        <v>56</v>
      </c>
      <c r="W1199" t="str" cm="1">
        <f t="array" aca="1" ref="W1199" ca="1">_xlfn.IFS(Table4[[#This Row],[Age]]&lt;25, "Under 25",Table4[[#This Row],[Age]]=34, "25-34", Table4[[#This Row],[Age]]&lt;=49, "35-49", Table4[[#This Row],[Age]]&lt;=64, "50-64", Table4[[#This Row],[Age]]&gt;=65, "65+")</f>
        <v>50-64</v>
      </c>
      <c r="X1199" t="str">
        <f>_xlfn.XLOOKUP(Table4[[#This Row],[StoreID]],Stores!A:A,Stores!B:B, "Not found")</f>
        <v>MegaMart Jimenezborough</v>
      </c>
      <c r="Y1199" t="str">
        <f>_xlfn.XLOOKUP(Table4[[#This Row],[StoreID]],Stores!A:A,Stores!C:C, "Not Found")</f>
        <v>Jimenezborough</v>
      </c>
      <c r="Z1199" t="str">
        <f>_xlfn.XLOOKUP(Table4[[#This Row],[StoreID]],Stores!A:A,Stores!D:D, "Not Found")</f>
        <v>South</v>
      </c>
    </row>
    <row r="1200" spans="1:26">
      <c r="A1200" t="s">
        <v>2066</v>
      </c>
      <c r="B1200" s="1">
        <v>45906</v>
      </c>
      <c r="C1200" t="s">
        <v>151</v>
      </c>
      <c r="D1200" t="s">
        <v>759</v>
      </c>
      <c r="E1200" t="s">
        <v>839</v>
      </c>
      <c r="F1200">
        <v>4</v>
      </c>
      <c r="G1200">
        <v>0</v>
      </c>
      <c r="H1200" t="s">
        <v>868</v>
      </c>
      <c r="I1200" s="4">
        <f>Table4[[#This Row],[Quantity]]*Table4[[#This Row],[UnitPrice]]</f>
        <v>4319.5600000000004</v>
      </c>
      <c r="J1200" s="4">
        <f>Table4[[#This Row],[Gross Revenue]]*(1-Table4[[#This Row],[Discount]])</f>
        <v>4319.5600000000004</v>
      </c>
      <c r="K1200" s="4">
        <f>Table4[[#This Row],[Quantity]]*Table4[[#This Row],[CostPrice]]</f>
        <v>2815.32</v>
      </c>
      <c r="L1200" s="4">
        <f>Table4[[#This Row],[Net Revenue]]-Table4[[#This Row],[Total Cost]]</f>
        <v>1504.2400000000002</v>
      </c>
      <c r="M1200" t="str">
        <f>_xlfn.XLOOKUP(Table4[[#This Row],[ProductID]], Products!A:A,Products!B:B, "Not Found")</f>
        <v>Democratic Smartphone</v>
      </c>
      <c r="N1200" t="str">
        <f>TEXT(Table4[[#This Row],[Date]], "mmm")</f>
        <v>Sep</v>
      </c>
      <c r="O1200" t="str">
        <f>TEXT(Table4[[#This Row],[Date]], "yyyy")</f>
        <v>2025</v>
      </c>
      <c r="P1200" t="str">
        <f>_xlfn.XLOOKUP(Table4[[#This Row],[ProductID]],Products!A:A,Products!C:C, "Not Found")</f>
        <v>Electronics</v>
      </c>
      <c r="Q1200" t="str">
        <f>_xlfn.XLOOKUP(Table4[[#This Row],[ProductID]],Products!A:A,Products!D:D,"Not Found")</f>
        <v>Smartphone</v>
      </c>
      <c r="R1200">
        <f>_xlfn.XLOOKUP(Table4[[#This Row],[ProductID]],Products!A:A,Products!E:E,"Not Found")</f>
        <v>1079.8900000000001</v>
      </c>
      <c r="S1200">
        <f>_xlfn.XLOOKUP(Table4[[#This Row],[ProductID]],Products!A:A,Products!F:F, "Not Found")</f>
        <v>703.83</v>
      </c>
      <c r="T1200" t="str">
        <f>_xlfn.XLOOKUP(Table4[[#This Row],[CustomerID]],Customers!A:A,Customers!D:D, "Not Found")</f>
        <v>F</v>
      </c>
      <c r="U1200" s="6">
        <f>_xlfn.XLOOKUP(Table4[[#This Row],[CustomerID]],Customers!A:A,Customers!E:E, "Not Found")</f>
        <v>35371</v>
      </c>
      <c r="V1200">
        <f ca="1">DATEDIF(Table4[[#This Row],[CustomerBirthday]], TODAY(), "Y")</f>
        <v>29</v>
      </c>
      <c r="W1200" t="str" cm="1">
        <f t="array" aca="1" ref="W1200" ca="1">_xlfn.IFS(Table4[[#This Row],[Age]]&lt;25, "Under 25",Table4[[#This Row],[Age]]=34, "25-34", Table4[[#This Row],[Age]]&lt;=49, "35-49", Table4[[#This Row],[Age]]&lt;=64, "50-64", Table4[[#This Row],[Age]]&gt;=65, "65+")</f>
        <v>35-49</v>
      </c>
      <c r="X1200" t="str">
        <f>_xlfn.XLOOKUP(Table4[[#This Row],[StoreID]],Stores!A:A,Stores!B:B, "Not found")</f>
        <v>MegaMart New Michele</v>
      </c>
      <c r="Y1200" t="str">
        <f>_xlfn.XLOOKUP(Table4[[#This Row],[StoreID]],Stores!A:A,Stores!C:C, "Not Found")</f>
        <v>New Michele</v>
      </c>
      <c r="Z1200" t="str">
        <f>_xlfn.XLOOKUP(Table4[[#This Row],[StoreID]],Stores!A:A,Stores!D:D, "Not Found")</f>
        <v>West</v>
      </c>
    </row>
    <row r="1201" spans="1:26">
      <c r="A1201" t="s">
        <v>2067</v>
      </c>
      <c r="B1201" s="1">
        <v>45248</v>
      </c>
      <c r="C1201" t="s">
        <v>454</v>
      </c>
      <c r="D1201" t="s">
        <v>732</v>
      </c>
      <c r="E1201" t="s">
        <v>842</v>
      </c>
      <c r="F1201">
        <v>4</v>
      </c>
      <c r="G1201">
        <v>0</v>
      </c>
      <c r="H1201" t="s">
        <v>871</v>
      </c>
      <c r="I1201" s="4">
        <f>Table4[[#This Row],[Quantity]]*Table4[[#This Row],[UnitPrice]]</f>
        <v>5896.48</v>
      </c>
      <c r="J1201" s="4">
        <f>Table4[[#This Row],[Gross Revenue]]*(1-Table4[[#This Row],[Discount]])</f>
        <v>5896.48</v>
      </c>
      <c r="K1201" s="4">
        <f>Table4[[#This Row],[Quantity]]*Table4[[#This Row],[CostPrice]]</f>
        <v>3056.08</v>
      </c>
      <c r="L1201" s="4">
        <f>Table4[[#This Row],[Net Revenue]]-Table4[[#This Row],[Total Cost]]</f>
        <v>2840.3999999999996</v>
      </c>
      <c r="M1201" t="str">
        <f>_xlfn.XLOOKUP(Table4[[#This Row],[ProductID]], Products!A:A,Products!B:B, "Not Found")</f>
        <v>Understand Camera</v>
      </c>
      <c r="N1201" t="str">
        <f>TEXT(Table4[[#This Row],[Date]], "mmm")</f>
        <v>Nov</v>
      </c>
      <c r="O1201" t="str">
        <f>TEXT(Table4[[#This Row],[Date]], "yyyy")</f>
        <v>2023</v>
      </c>
      <c r="P1201" t="str">
        <f>_xlfn.XLOOKUP(Table4[[#This Row],[ProductID]],Products!A:A,Products!C:C, "Not Found")</f>
        <v>Electronics</v>
      </c>
      <c r="Q1201" t="str">
        <f>_xlfn.XLOOKUP(Table4[[#This Row],[ProductID]],Products!A:A,Products!D:D,"Not Found")</f>
        <v>Camera</v>
      </c>
      <c r="R1201">
        <f>_xlfn.XLOOKUP(Table4[[#This Row],[ProductID]],Products!A:A,Products!E:E,"Not Found")</f>
        <v>1474.12</v>
      </c>
      <c r="S1201">
        <f>_xlfn.XLOOKUP(Table4[[#This Row],[ProductID]],Products!A:A,Products!F:F, "Not Found")</f>
        <v>764.02</v>
      </c>
      <c r="T1201" t="str">
        <f>_xlfn.XLOOKUP(Table4[[#This Row],[CustomerID]],Customers!A:A,Customers!D:D, "Not Found")</f>
        <v>F</v>
      </c>
      <c r="U1201" s="6">
        <f>_xlfn.XLOOKUP(Table4[[#This Row],[CustomerID]],Customers!A:A,Customers!E:E, "Not Found")</f>
        <v>32818</v>
      </c>
      <c r="V1201">
        <f ca="1">DATEDIF(Table4[[#This Row],[CustomerBirthday]], TODAY(), "Y")</f>
        <v>36</v>
      </c>
      <c r="W1201" t="str" cm="1">
        <f t="array" aca="1" ref="W1201" ca="1">_xlfn.IFS(Table4[[#This Row],[Age]]&lt;25, "Under 25",Table4[[#This Row],[Age]]=34, "25-34", Table4[[#This Row],[Age]]&lt;=49, "35-49", Table4[[#This Row],[Age]]&lt;=64, "50-64", Table4[[#This Row],[Age]]&gt;=65, "65+")</f>
        <v>35-49</v>
      </c>
      <c r="X1201" t="str">
        <f>_xlfn.XLOOKUP(Table4[[#This Row],[StoreID]],Stores!A:A,Stores!B:B, "Not found")</f>
        <v>MegaMart Brianahaven</v>
      </c>
      <c r="Y1201" t="str">
        <f>_xlfn.XLOOKUP(Table4[[#This Row],[StoreID]],Stores!A:A,Stores!C:C, "Not Found")</f>
        <v>Brianahaven</v>
      </c>
      <c r="Z1201" t="str">
        <f>_xlfn.XLOOKUP(Table4[[#This Row],[StoreID]],Stores!A:A,Stores!D:D, "Not Found")</f>
        <v>North</v>
      </c>
    </row>
    <row r="1202" spans="1:26">
      <c r="A1202" t="s">
        <v>2068</v>
      </c>
      <c r="B1202" s="1">
        <v>45271</v>
      </c>
      <c r="C1202" t="s">
        <v>7</v>
      </c>
      <c r="D1202" t="s">
        <v>822</v>
      </c>
      <c r="E1202" t="s">
        <v>842</v>
      </c>
      <c r="F1202">
        <v>4</v>
      </c>
      <c r="G1202">
        <v>0</v>
      </c>
      <c r="H1202" t="s">
        <v>865</v>
      </c>
      <c r="I1202" s="4">
        <f>Table4[[#This Row],[Quantity]]*Table4[[#This Row],[UnitPrice]]</f>
        <v>4865.4399999999996</v>
      </c>
      <c r="J1202" s="4">
        <f>Table4[[#This Row],[Gross Revenue]]*(1-Table4[[#This Row],[Discount]])</f>
        <v>4865.4399999999996</v>
      </c>
      <c r="K1202" s="4">
        <f>Table4[[#This Row],[Quantity]]*Table4[[#This Row],[CostPrice]]</f>
        <v>3179.2</v>
      </c>
      <c r="L1202" s="4">
        <f>Table4[[#This Row],[Net Revenue]]-Table4[[#This Row],[Total Cost]]</f>
        <v>1686.2399999999998</v>
      </c>
      <c r="M1202" t="str">
        <f>_xlfn.XLOOKUP(Table4[[#This Row],[ProductID]], Products!A:A,Products!B:B, "Not Found")</f>
        <v>Nor Bags</v>
      </c>
      <c r="N1202" t="str">
        <f>TEXT(Table4[[#This Row],[Date]], "mmm")</f>
        <v>Dec</v>
      </c>
      <c r="O1202" t="str">
        <f>TEXT(Table4[[#This Row],[Date]], "yyyy")</f>
        <v>2023</v>
      </c>
      <c r="P1202" t="str">
        <f>_xlfn.XLOOKUP(Table4[[#This Row],[ProductID]],Products!A:A,Products!C:C, "Not Found")</f>
        <v>Fashion</v>
      </c>
      <c r="Q1202" t="str">
        <f>_xlfn.XLOOKUP(Table4[[#This Row],[ProductID]],Products!A:A,Products!D:D,"Not Found")</f>
        <v>Bags</v>
      </c>
      <c r="R1202">
        <f>_xlfn.XLOOKUP(Table4[[#This Row],[ProductID]],Products!A:A,Products!E:E,"Not Found")</f>
        <v>1216.3599999999999</v>
      </c>
      <c r="S1202">
        <f>_xlfn.XLOOKUP(Table4[[#This Row],[ProductID]],Products!A:A,Products!F:F, "Not Found")</f>
        <v>794.8</v>
      </c>
      <c r="T1202" t="str">
        <f>_xlfn.XLOOKUP(Table4[[#This Row],[CustomerID]],Customers!A:A,Customers!D:D, "Not Found")</f>
        <v>M</v>
      </c>
      <c r="U1202" s="6">
        <f>_xlfn.XLOOKUP(Table4[[#This Row],[CustomerID]],Customers!A:A,Customers!E:E, "Not Found")</f>
        <v>35319</v>
      </c>
      <c r="V1202">
        <f ca="1">DATEDIF(Table4[[#This Row],[CustomerBirthday]], TODAY(), "Y")</f>
        <v>29</v>
      </c>
      <c r="W1202" t="str" cm="1">
        <f t="array" aca="1" ref="W1202" ca="1">_xlfn.IFS(Table4[[#This Row],[Age]]&lt;25, "Under 25",Table4[[#This Row],[Age]]=34, "25-34", Table4[[#This Row],[Age]]&lt;=49, "35-49", Table4[[#This Row],[Age]]&lt;=64, "50-64", Table4[[#This Row],[Age]]&gt;=65, "65+")</f>
        <v>35-49</v>
      </c>
      <c r="X1202" t="str">
        <f>_xlfn.XLOOKUP(Table4[[#This Row],[StoreID]],Stores!A:A,Stores!B:B, "Not found")</f>
        <v>MegaMart Brianahaven</v>
      </c>
      <c r="Y1202" t="str">
        <f>_xlfn.XLOOKUP(Table4[[#This Row],[StoreID]],Stores!A:A,Stores!C:C, "Not Found")</f>
        <v>Brianahaven</v>
      </c>
      <c r="Z1202" t="str">
        <f>_xlfn.XLOOKUP(Table4[[#This Row],[StoreID]],Stores!A:A,Stores!D:D, "Not Found")</f>
        <v>North</v>
      </c>
    </row>
    <row r="1203" spans="1:26">
      <c r="A1203" t="s">
        <v>2069</v>
      </c>
      <c r="B1203" s="1">
        <v>45695</v>
      </c>
      <c r="C1203" t="s">
        <v>324</v>
      </c>
      <c r="D1203" t="s">
        <v>818</v>
      </c>
      <c r="E1203" t="s">
        <v>839</v>
      </c>
      <c r="F1203">
        <v>4</v>
      </c>
      <c r="G1203">
        <v>0</v>
      </c>
      <c r="H1203" t="s">
        <v>875</v>
      </c>
      <c r="I1203" s="4">
        <f>Table4[[#This Row],[Quantity]]*Table4[[#This Row],[UnitPrice]]</f>
        <v>4661.4799999999996</v>
      </c>
      <c r="J1203" s="4">
        <f>Table4[[#This Row],[Gross Revenue]]*(1-Table4[[#This Row],[Discount]])</f>
        <v>4661.4799999999996</v>
      </c>
      <c r="K1203" s="4">
        <f>Table4[[#This Row],[Quantity]]*Table4[[#This Row],[CostPrice]]</f>
        <v>3706.2</v>
      </c>
      <c r="L1203" s="4">
        <f>Table4[[#This Row],[Net Revenue]]-Table4[[#This Row],[Total Cost]]</f>
        <v>955.27999999999975</v>
      </c>
      <c r="M1203" t="str">
        <f>_xlfn.XLOOKUP(Table4[[#This Row],[ProductID]], Products!A:A,Products!B:B, "Not Found")</f>
        <v>Nature Clothing</v>
      </c>
      <c r="N1203" t="str">
        <f>TEXT(Table4[[#This Row],[Date]], "mmm")</f>
        <v>Feb</v>
      </c>
      <c r="O1203" t="str">
        <f>TEXT(Table4[[#This Row],[Date]], "yyyy")</f>
        <v>2025</v>
      </c>
      <c r="P1203" t="str">
        <f>_xlfn.XLOOKUP(Table4[[#This Row],[ProductID]],Products!A:A,Products!C:C, "Not Found")</f>
        <v>Fashion</v>
      </c>
      <c r="Q1203" t="str">
        <f>_xlfn.XLOOKUP(Table4[[#This Row],[ProductID]],Products!A:A,Products!D:D,"Not Found")</f>
        <v>Clothing</v>
      </c>
      <c r="R1203">
        <f>_xlfn.XLOOKUP(Table4[[#This Row],[ProductID]],Products!A:A,Products!E:E,"Not Found")</f>
        <v>1165.3699999999999</v>
      </c>
      <c r="S1203">
        <f>_xlfn.XLOOKUP(Table4[[#This Row],[ProductID]],Products!A:A,Products!F:F, "Not Found")</f>
        <v>926.55</v>
      </c>
      <c r="T1203" t="str">
        <f>_xlfn.XLOOKUP(Table4[[#This Row],[CustomerID]],Customers!A:A,Customers!D:D, "Not Found")</f>
        <v>F</v>
      </c>
      <c r="U1203" s="6">
        <f>_xlfn.XLOOKUP(Table4[[#This Row],[CustomerID]],Customers!A:A,Customers!E:E, "Not Found")</f>
        <v>27663</v>
      </c>
      <c r="V1203">
        <f ca="1">DATEDIF(Table4[[#This Row],[CustomerBirthday]], TODAY(), "Y")</f>
        <v>50</v>
      </c>
      <c r="W1203" t="str" cm="1">
        <f t="array" aca="1" ref="W1203" ca="1">_xlfn.IFS(Table4[[#This Row],[Age]]&lt;25, "Under 25",Table4[[#This Row],[Age]]=34, "25-34", Table4[[#This Row],[Age]]&lt;=49, "35-49", Table4[[#This Row],[Age]]&lt;=64, "50-64", Table4[[#This Row],[Age]]&gt;=65, "65+")</f>
        <v>50-64</v>
      </c>
      <c r="X1203" t="str">
        <f>_xlfn.XLOOKUP(Table4[[#This Row],[StoreID]],Stores!A:A,Stores!B:B, "Not found")</f>
        <v>MegaMart New Michele</v>
      </c>
      <c r="Y1203" t="str">
        <f>_xlfn.XLOOKUP(Table4[[#This Row],[StoreID]],Stores!A:A,Stores!C:C, "Not Found")</f>
        <v>New Michele</v>
      </c>
      <c r="Z1203" t="str">
        <f>_xlfn.XLOOKUP(Table4[[#This Row],[StoreID]],Stores!A:A,Stores!D:D, "Not Found")</f>
        <v>West</v>
      </c>
    </row>
    <row r="1204" spans="1:26">
      <c r="A1204" t="s">
        <v>2070</v>
      </c>
      <c r="B1204" s="1">
        <v>45666</v>
      </c>
      <c r="C1204" t="s">
        <v>355</v>
      </c>
      <c r="D1204" t="s">
        <v>810</v>
      </c>
      <c r="E1204" t="s">
        <v>846</v>
      </c>
      <c r="F1204">
        <v>3</v>
      </c>
      <c r="G1204">
        <v>0</v>
      </c>
      <c r="H1204" t="s">
        <v>868</v>
      </c>
      <c r="I1204" s="4">
        <f>Table4[[#This Row],[Quantity]]*Table4[[#This Row],[UnitPrice]]</f>
        <v>1360.8600000000001</v>
      </c>
      <c r="J1204" s="4">
        <f>Table4[[#This Row],[Gross Revenue]]*(1-Table4[[#This Row],[Discount]])</f>
        <v>1360.8600000000001</v>
      </c>
      <c r="K1204" s="4">
        <f>Table4[[#This Row],[Quantity]]*Table4[[#This Row],[CostPrice]]</f>
        <v>949.89</v>
      </c>
      <c r="L1204" s="4">
        <f>Table4[[#This Row],[Net Revenue]]-Table4[[#This Row],[Total Cost]]</f>
        <v>410.97000000000014</v>
      </c>
      <c r="M1204" t="str">
        <f>_xlfn.XLOOKUP(Table4[[#This Row],[ProductID]], Products!A:A,Products!B:B, "Not Found")</f>
        <v>Maybe Clothing</v>
      </c>
      <c r="N1204" t="str">
        <f>TEXT(Table4[[#This Row],[Date]], "mmm")</f>
        <v>Jan</v>
      </c>
      <c r="O1204" t="str">
        <f>TEXT(Table4[[#This Row],[Date]], "yyyy")</f>
        <v>2025</v>
      </c>
      <c r="P1204" t="str">
        <f>_xlfn.XLOOKUP(Table4[[#This Row],[ProductID]],Products!A:A,Products!C:C, "Not Found")</f>
        <v>Fashion</v>
      </c>
      <c r="Q1204" t="str">
        <f>_xlfn.XLOOKUP(Table4[[#This Row],[ProductID]],Products!A:A,Products!D:D,"Not Found")</f>
        <v>Clothing</v>
      </c>
      <c r="R1204">
        <f>_xlfn.XLOOKUP(Table4[[#This Row],[ProductID]],Products!A:A,Products!E:E,"Not Found")</f>
        <v>453.62</v>
      </c>
      <c r="S1204">
        <f>_xlfn.XLOOKUP(Table4[[#This Row],[ProductID]],Products!A:A,Products!F:F, "Not Found")</f>
        <v>316.63</v>
      </c>
      <c r="T1204" t="str">
        <f>_xlfn.XLOOKUP(Table4[[#This Row],[CustomerID]],Customers!A:A,Customers!D:D, "Not Found")</f>
        <v>M</v>
      </c>
      <c r="U1204" s="6">
        <f>_xlfn.XLOOKUP(Table4[[#This Row],[CustomerID]],Customers!A:A,Customers!E:E, "Not Found")</f>
        <v>22937</v>
      </c>
      <c r="V1204">
        <f ca="1">DATEDIF(Table4[[#This Row],[CustomerBirthday]], TODAY(), "Y")</f>
        <v>63</v>
      </c>
      <c r="W1204" t="str" cm="1">
        <f t="array" aca="1" ref="W1204" ca="1">_xlfn.IFS(Table4[[#This Row],[Age]]&lt;25, "Under 25",Table4[[#This Row],[Age]]=34, "25-34", Table4[[#This Row],[Age]]&lt;=49, "35-49", Table4[[#This Row],[Age]]&lt;=64, "50-64", Table4[[#This Row],[Age]]&gt;=65, "65+")</f>
        <v>50-64</v>
      </c>
      <c r="X1204" t="str">
        <f>_xlfn.XLOOKUP(Table4[[#This Row],[StoreID]],Stores!A:A,Stores!B:B, "Not found")</f>
        <v>MegaMart Johnmouth</v>
      </c>
      <c r="Y1204" t="str">
        <f>_xlfn.XLOOKUP(Table4[[#This Row],[StoreID]],Stores!A:A,Stores!C:C, "Not Found")</f>
        <v>Johnmouth</v>
      </c>
      <c r="Z1204" t="str">
        <f>_xlfn.XLOOKUP(Table4[[#This Row],[StoreID]],Stores!A:A,Stores!D:D, "Not Found")</f>
        <v>East</v>
      </c>
    </row>
    <row r="1205" spans="1:26">
      <c r="A1205" t="s">
        <v>2071</v>
      </c>
      <c r="B1205" s="1">
        <v>45307</v>
      </c>
      <c r="C1205" t="s">
        <v>687</v>
      </c>
      <c r="D1205" t="s">
        <v>759</v>
      </c>
      <c r="E1205" t="s">
        <v>839</v>
      </c>
      <c r="F1205">
        <v>2</v>
      </c>
      <c r="G1205">
        <v>0.05</v>
      </c>
      <c r="H1205" t="s">
        <v>875</v>
      </c>
      <c r="I1205" s="4">
        <f>Table4[[#This Row],[Quantity]]*Table4[[#This Row],[UnitPrice]]</f>
        <v>2159.7800000000002</v>
      </c>
      <c r="J1205" s="4">
        <f>Table4[[#This Row],[Gross Revenue]]*(1-Table4[[#This Row],[Discount]])</f>
        <v>2051.7910000000002</v>
      </c>
      <c r="K1205" s="4">
        <f>Table4[[#This Row],[Quantity]]*Table4[[#This Row],[CostPrice]]</f>
        <v>1407.66</v>
      </c>
      <c r="L1205" s="4">
        <f>Table4[[#This Row],[Net Revenue]]-Table4[[#This Row],[Total Cost]]</f>
        <v>644.13100000000009</v>
      </c>
      <c r="M1205" t="str">
        <f>_xlfn.XLOOKUP(Table4[[#This Row],[ProductID]], Products!A:A,Products!B:B, "Not Found")</f>
        <v>Democratic Smartphone</v>
      </c>
      <c r="N1205" t="str">
        <f>TEXT(Table4[[#This Row],[Date]], "mmm")</f>
        <v>Jan</v>
      </c>
      <c r="O1205" t="str">
        <f>TEXT(Table4[[#This Row],[Date]], "yyyy")</f>
        <v>2024</v>
      </c>
      <c r="P1205" t="str">
        <f>_xlfn.XLOOKUP(Table4[[#This Row],[ProductID]],Products!A:A,Products!C:C, "Not Found")</f>
        <v>Electronics</v>
      </c>
      <c r="Q1205" t="str">
        <f>_xlfn.XLOOKUP(Table4[[#This Row],[ProductID]],Products!A:A,Products!D:D,"Not Found")</f>
        <v>Smartphone</v>
      </c>
      <c r="R1205">
        <f>_xlfn.XLOOKUP(Table4[[#This Row],[ProductID]],Products!A:A,Products!E:E,"Not Found")</f>
        <v>1079.8900000000001</v>
      </c>
      <c r="S1205">
        <f>_xlfn.XLOOKUP(Table4[[#This Row],[ProductID]],Products!A:A,Products!F:F, "Not Found")</f>
        <v>703.83</v>
      </c>
      <c r="T1205" t="str">
        <f>_xlfn.XLOOKUP(Table4[[#This Row],[CustomerID]],Customers!A:A,Customers!D:D, "Not Found")</f>
        <v>F</v>
      </c>
      <c r="U1205" s="6">
        <f>_xlfn.XLOOKUP(Table4[[#This Row],[CustomerID]],Customers!A:A,Customers!E:E, "Not Found")</f>
        <v>27995</v>
      </c>
      <c r="V1205">
        <f ca="1">DATEDIF(Table4[[#This Row],[CustomerBirthday]], TODAY(), "Y")</f>
        <v>49</v>
      </c>
      <c r="W1205" t="str" cm="1">
        <f t="array" aca="1" ref="W1205" ca="1">_xlfn.IFS(Table4[[#This Row],[Age]]&lt;25, "Under 25",Table4[[#This Row],[Age]]=34, "25-34", Table4[[#This Row],[Age]]&lt;=49, "35-49", Table4[[#This Row],[Age]]&lt;=64, "50-64", Table4[[#This Row],[Age]]&gt;=65, "65+")</f>
        <v>35-49</v>
      </c>
      <c r="X1205" t="str">
        <f>_xlfn.XLOOKUP(Table4[[#This Row],[StoreID]],Stores!A:A,Stores!B:B, "Not found")</f>
        <v>MegaMart New Michele</v>
      </c>
      <c r="Y1205" t="str">
        <f>_xlfn.XLOOKUP(Table4[[#This Row],[StoreID]],Stores!A:A,Stores!C:C, "Not Found")</f>
        <v>New Michele</v>
      </c>
      <c r="Z1205" t="str">
        <f>_xlfn.XLOOKUP(Table4[[#This Row],[StoreID]],Stores!A:A,Stores!D:D, "Not Found")</f>
        <v>West</v>
      </c>
    </row>
    <row r="1206" spans="1:26">
      <c r="A1206" t="s">
        <v>2072</v>
      </c>
      <c r="B1206" s="1">
        <v>45902</v>
      </c>
      <c r="C1206" t="s">
        <v>372</v>
      </c>
      <c r="D1206" t="s">
        <v>722</v>
      </c>
      <c r="E1206" t="s">
        <v>835</v>
      </c>
      <c r="F1206">
        <v>3</v>
      </c>
      <c r="G1206">
        <v>0.15</v>
      </c>
      <c r="H1206" t="s">
        <v>875</v>
      </c>
      <c r="I1206" s="4">
        <f>Table4[[#This Row],[Quantity]]*Table4[[#This Row],[UnitPrice]]</f>
        <v>5561.3099999999995</v>
      </c>
      <c r="J1206" s="4">
        <f>Table4[[#This Row],[Gross Revenue]]*(1-Table4[[#This Row],[Discount]])</f>
        <v>4727.1134999999995</v>
      </c>
      <c r="K1206" s="4">
        <f>Table4[[#This Row],[Quantity]]*Table4[[#This Row],[CostPrice]]</f>
        <v>4090.56</v>
      </c>
      <c r="L1206" s="4">
        <f>Table4[[#This Row],[Net Revenue]]-Table4[[#This Row],[Total Cost]]</f>
        <v>636.55349999999953</v>
      </c>
      <c r="M1206" t="str">
        <f>_xlfn.XLOOKUP(Table4[[#This Row],[ProductID]], Products!A:A,Products!B:B, "Not Found")</f>
        <v>Four Accessories</v>
      </c>
      <c r="N1206" t="str">
        <f>TEXT(Table4[[#This Row],[Date]], "mmm")</f>
        <v>Sep</v>
      </c>
      <c r="O1206" t="str">
        <f>TEXT(Table4[[#This Row],[Date]], "yyyy")</f>
        <v>2025</v>
      </c>
      <c r="P1206" t="str">
        <f>_xlfn.XLOOKUP(Table4[[#This Row],[ProductID]],Products!A:A,Products!C:C, "Not Found")</f>
        <v>Fashion</v>
      </c>
      <c r="Q1206" t="str">
        <f>_xlfn.XLOOKUP(Table4[[#This Row],[ProductID]],Products!A:A,Products!D:D,"Not Found")</f>
        <v>Accessories</v>
      </c>
      <c r="R1206">
        <f>_xlfn.XLOOKUP(Table4[[#This Row],[ProductID]],Products!A:A,Products!E:E,"Not Found")</f>
        <v>1853.77</v>
      </c>
      <c r="S1206">
        <f>_xlfn.XLOOKUP(Table4[[#This Row],[ProductID]],Products!A:A,Products!F:F, "Not Found")</f>
        <v>1363.52</v>
      </c>
      <c r="T1206" t="str">
        <f>_xlfn.XLOOKUP(Table4[[#This Row],[CustomerID]],Customers!A:A,Customers!D:D, "Not Found")</f>
        <v>M</v>
      </c>
      <c r="U1206" s="6">
        <f>_xlfn.XLOOKUP(Table4[[#This Row],[CustomerID]],Customers!A:A,Customers!E:E, "Not Found")</f>
        <v>23580</v>
      </c>
      <c r="V1206">
        <f ca="1">DATEDIF(Table4[[#This Row],[CustomerBirthday]], TODAY(), "Y")</f>
        <v>62</v>
      </c>
      <c r="W1206" t="str" cm="1">
        <f t="array" aca="1" ref="W1206" ca="1">_xlfn.IFS(Table4[[#This Row],[Age]]&lt;25, "Under 25",Table4[[#This Row],[Age]]=34, "25-34", Table4[[#This Row],[Age]]&lt;=49, "35-49", Table4[[#This Row],[Age]]&lt;=64, "50-64", Table4[[#This Row],[Age]]&gt;=65, "65+")</f>
        <v>50-64</v>
      </c>
      <c r="X1206" t="str">
        <f>_xlfn.XLOOKUP(Table4[[#This Row],[StoreID]],Stores!A:A,Stores!B:B, "Not found")</f>
        <v>MegaMart Peckmouth</v>
      </c>
      <c r="Y1206" t="str">
        <f>_xlfn.XLOOKUP(Table4[[#This Row],[StoreID]],Stores!A:A,Stores!C:C, "Not Found")</f>
        <v>Peckmouth</v>
      </c>
      <c r="Z1206" t="str">
        <f>_xlfn.XLOOKUP(Table4[[#This Row],[StoreID]],Stores!A:A,Stores!D:D, "Not Found")</f>
        <v>East</v>
      </c>
    </row>
    <row r="1207" spans="1:26">
      <c r="A1207" t="s">
        <v>2073</v>
      </c>
      <c r="B1207" s="1">
        <v>45455</v>
      </c>
      <c r="C1207" t="s">
        <v>579</v>
      </c>
      <c r="D1207" t="s">
        <v>820</v>
      </c>
      <c r="E1207" t="s">
        <v>839</v>
      </c>
      <c r="F1207">
        <v>4</v>
      </c>
      <c r="G1207">
        <v>0</v>
      </c>
      <c r="H1207" t="s">
        <v>868</v>
      </c>
      <c r="I1207" s="4">
        <f>Table4[[#This Row],[Quantity]]*Table4[[#This Row],[UnitPrice]]</f>
        <v>4788.72</v>
      </c>
      <c r="J1207" s="4">
        <f>Table4[[#This Row],[Gross Revenue]]*(1-Table4[[#This Row],[Discount]])</f>
        <v>4788.72</v>
      </c>
      <c r="K1207" s="4">
        <f>Table4[[#This Row],[Quantity]]*Table4[[#This Row],[CostPrice]]</f>
        <v>2890.96</v>
      </c>
      <c r="L1207" s="4">
        <f>Table4[[#This Row],[Net Revenue]]-Table4[[#This Row],[Total Cost]]</f>
        <v>1897.7600000000002</v>
      </c>
      <c r="M1207" t="str">
        <f>_xlfn.XLOOKUP(Table4[[#This Row],[ProductID]], Products!A:A,Products!B:B, "Not Found")</f>
        <v>Or Smartphone</v>
      </c>
      <c r="N1207" t="str">
        <f>TEXT(Table4[[#This Row],[Date]], "mmm")</f>
        <v>Jun</v>
      </c>
      <c r="O1207" t="str">
        <f>TEXT(Table4[[#This Row],[Date]], "yyyy")</f>
        <v>2024</v>
      </c>
      <c r="P1207" t="str">
        <f>_xlfn.XLOOKUP(Table4[[#This Row],[ProductID]],Products!A:A,Products!C:C, "Not Found")</f>
        <v>Electronics</v>
      </c>
      <c r="Q1207" t="str">
        <f>_xlfn.XLOOKUP(Table4[[#This Row],[ProductID]],Products!A:A,Products!D:D,"Not Found")</f>
        <v>Smartphone</v>
      </c>
      <c r="R1207">
        <f>_xlfn.XLOOKUP(Table4[[#This Row],[ProductID]],Products!A:A,Products!E:E,"Not Found")</f>
        <v>1197.18</v>
      </c>
      <c r="S1207">
        <f>_xlfn.XLOOKUP(Table4[[#This Row],[ProductID]],Products!A:A,Products!F:F, "Not Found")</f>
        <v>722.74</v>
      </c>
      <c r="T1207" t="str">
        <f>_xlfn.XLOOKUP(Table4[[#This Row],[CustomerID]],Customers!A:A,Customers!D:D, "Not Found")</f>
        <v>M</v>
      </c>
      <c r="U1207" s="6">
        <f>_xlfn.XLOOKUP(Table4[[#This Row],[CustomerID]],Customers!A:A,Customers!E:E, "Not Found")</f>
        <v>36768</v>
      </c>
      <c r="V1207">
        <f ca="1">DATEDIF(Table4[[#This Row],[CustomerBirthday]], TODAY(), "Y")</f>
        <v>25</v>
      </c>
      <c r="W1207" t="str" cm="1">
        <f t="array" aca="1" ref="W1207" ca="1">_xlfn.IFS(Table4[[#This Row],[Age]]&lt;25, "Under 25",Table4[[#This Row],[Age]]=34, "25-34", Table4[[#This Row],[Age]]&lt;=49, "35-49", Table4[[#This Row],[Age]]&lt;=64, "50-64", Table4[[#This Row],[Age]]&gt;=65, "65+")</f>
        <v>35-49</v>
      </c>
      <c r="X1207" t="str">
        <f>_xlfn.XLOOKUP(Table4[[#This Row],[StoreID]],Stores!A:A,Stores!B:B, "Not found")</f>
        <v>MegaMart New Michele</v>
      </c>
      <c r="Y1207" t="str">
        <f>_xlfn.XLOOKUP(Table4[[#This Row],[StoreID]],Stores!A:A,Stores!C:C, "Not Found")</f>
        <v>New Michele</v>
      </c>
      <c r="Z1207" t="str">
        <f>_xlfn.XLOOKUP(Table4[[#This Row],[StoreID]],Stores!A:A,Stores!D:D, "Not Found")</f>
        <v>West</v>
      </c>
    </row>
    <row r="1208" spans="1:26">
      <c r="A1208" t="s">
        <v>2074</v>
      </c>
      <c r="B1208" s="1">
        <v>45326</v>
      </c>
      <c r="C1208" t="s">
        <v>666</v>
      </c>
      <c r="D1208" t="s">
        <v>755</v>
      </c>
      <c r="E1208" t="s">
        <v>835</v>
      </c>
      <c r="F1208">
        <v>2</v>
      </c>
      <c r="G1208">
        <v>0</v>
      </c>
      <c r="H1208" t="s">
        <v>871</v>
      </c>
      <c r="I1208" s="4">
        <f>Table4[[#This Row],[Quantity]]*Table4[[#This Row],[UnitPrice]]</f>
        <v>3717.5</v>
      </c>
      <c r="J1208" s="4">
        <f>Table4[[#This Row],[Gross Revenue]]*(1-Table4[[#This Row],[Discount]])</f>
        <v>3717.5</v>
      </c>
      <c r="K1208" s="4">
        <f>Table4[[#This Row],[Quantity]]*Table4[[#This Row],[CostPrice]]</f>
        <v>2902.32</v>
      </c>
      <c r="L1208" s="4">
        <f>Table4[[#This Row],[Net Revenue]]-Table4[[#This Row],[Total Cost]]</f>
        <v>815.17999999999984</v>
      </c>
      <c r="M1208" t="str">
        <f>_xlfn.XLOOKUP(Table4[[#This Row],[ProductID]], Products!A:A,Products!B:B, "Not Found")</f>
        <v>House Accessories</v>
      </c>
      <c r="N1208" t="str">
        <f>TEXT(Table4[[#This Row],[Date]], "mmm")</f>
        <v>Feb</v>
      </c>
      <c r="O1208" t="str">
        <f>TEXT(Table4[[#This Row],[Date]], "yyyy")</f>
        <v>2024</v>
      </c>
      <c r="P1208" t="str">
        <f>_xlfn.XLOOKUP(Table4[[#This Row],[ProductID]],Products!A:A,Products!C:C, "Not Found")</f>
        <v>Fashion</v>
      </c>
      <c r="Q1208" t="str">
        <f>_xlfn.XLOOKUP(Table4[[#This Row],[ProductID]],Products!A:A,Products!D:D,"Not Found")</f>
        <v>Accessories</v>
      </c>
      <c r="R1208">
        <f>_xlfn.XLOOKUP(Table4[[#This Row],[ProductID]],Products!A:A,Products!E:E,"Not Found")</f>
        <v>1858.75</v>
      </c>
      <c r="S1208">
        <f>_xlfn.XLOOKUP(Table4[[#This Row],[ProductID]],Products!A:A,Products!F:F, "Not Found")</f>
        <v>1451.16</v>
      </c>
      <c r="T1208" t="str">
        <f>_xlfn.XLOOKUP(Table4[[#This Row],[CustomerID]],Customers!A:A,Customers!D:D, "Not Found")</f>
        <v>M</v>
      </c>
      <c r="U1208" s="6">
        <f>_xlfn.XLOOKUP(Table4[[#This Row],[CustomerID]],Customers!A:A,Customers!E:E, "Not Found")</f>
        <v>24326</v>
      </c>
      <c r="V1208">
        <f ca="1">DATEDIF(Table4[[#This Row],[CustomerBirthday]], TODAY(), "Y")</f>
        <v>59</v>
      </c>
      <c r="W1208" t="str" cm="1">
        <f t="array" aca="1" ref="W1208" ca="1">_xlfn.IFS(Table4[[#This Row],[Age]]&lt;25, "Under 25",Table4[[#This Row],[Age]]=34, "25-34", Table4[[#This Row],[Age]]&lt;=49, "35-49", Table4[[#This Row],[Age]]&lt;=64, "50-64", Table4[[#This Row],[Age]]&gt;=65, "65+")</f>
        <v>50-64</v>
      </c>
      <c r="X1208" t="str">
        <f>_xlfn.XLOOKUP(Table4[[#This Row],[StoreID]],Stores!A:A,Stores!B:B, "Not found")</f>
        <v>MegaMart Peckmouth</v>
      </c>
      <c r="Y1208" t="str">
        <f>_xlfn.XLOOKUP(Table4[[#This Row],[StoreID]],Stores!A:A,Stores!C:C, "Not Found")</f>
        <v>Peckmouth</v>
      </c>
      <c r="Z1208" t="str">
        <f>_xlfn.XLOOKUP(Table4[[#This Row],[StoreID]],Stores!A:A,Stores!D:D, "Not Found")</f>
        <v>East</v>
      </c>
    </row>
    <row r="1209" spans="1:26">
      <c r="A1209" t="s">
        <v>2075</v>
      </c>
      <c r="B1209" s="1">
        <v>45781</v>
      </c>
      <c r="C1209" t="s">
        <v>32</v>
      </c>
      <c r="D1209" t="s">
        <v>736</v>
      </c>
      <c r="E1209" t="s">
        <v>846</v>
      </c>
      <c r="F1209">
        <v>2</v>
      </c>
      <c r="G1209">
        <v>0.15</v>
      </c>
      <c r="H1209" t="s">
        <v>868</v>
      </c>
      <c r="I1209" s="4">
        <f>Table4[[#This Row],[Quantity]]*Table4[[#This Row],[UnitPrice]]</f>
        <v>246.38</v>
      </c>
      <c r="J1209" s="4">
        <f>Table4[[#This Row],[Gross Revenue]]*(1-Table4[[#This Row],[Discount]])</f>
        <v>209.423</v>
      </c>
      <c r="K1209" s="4">
        <f>Table4[[#This Row],[Quantity]]*Table4[[#This Row],[CostPrice]]</f>
        <v>160.72</v>
      </c>
      <c r="L1209" s="4">
        <f>Table4[[#This Row],[Net Revenue]]-Table4[[#This Row],[Total Cost]]</f>
        <v>48.703000000000003</v>
      </c>
      <c r="M1209" t="str">
        <f>_xlfn.XLOOKUP(Table4[[#This Row],[ProductID]], Products!A:A,Products!B:B, "Not Found")</f>
        <v>Us Snacks</v>
      </c>
      <c r="N1209" t="str">
        <f>TEXT(Table4[[#This Row],[Date]], "mmm")</f>
        <v>May</v>
      </c>
      <c r="O1209" t="str">
        <f>TEXT(Table4[[#This Row],[Date]], "yyyy")</f>
        <v>2025</v>
      </c>
      <c r="P1209" t="str">
        <f>_xlfn.XLOOKUP(Table4[[#This Row],[ProductID]],Products!A:A,Products!C:C, "Not Found")</f>
        <v>Groceries</v>
      </c>
      <c r="Q1209" t="str">
        <f>_xlfn.XLOOKUP(Table4[[#This Row],[ProductID]],Products!A:A,Products!D:D,"Not Found")</f>
        <v>Snacks</v>
      </c>
      <c r="R1209">
        <f>_xlfn.XLOOKUP(Table4[[#This Row],[ProductID]],Products!A:A,Products!E:E,"Not Found")</f>
        <v>123.19</v>
      </c>
      <c r="S1209">
        <f>_xlfn.XLOOKUP(Table4[[#This Row],[ProductID]],Products!A:A,Products!F:F, "Not Found")</f>
        <v>80.36</v>
      </c>
      <c r="T1209" t="str">
        <f>_xlfn.XLOOKUP(Table4[[#This Row],[CustomerID]],Customers!A:A,Customers!D:D, "Not Found")</f>
        <v>M</v>
      </c>
      <c r="U1209" s="6">
        <f>_xlfn.XLOOKUP(Table4[[#This Row],[CustomerID]],Customers!A:A,Customers!E:E, "Not Found")</f>
        <v>31058</v>
      </c>
      <c r="V1209">
        <f ca="1">DATEDIF(Table4[[#This Row],[CustomerBirthday]], TODAY(), "Y")</f>
        <v>41</v>
      </c>
      <c r="W1209" t="str" cm="1">
        <f t="array" aca="1" ref="W1209" ca="1">_xlfn.IFS(Table4[[#This Row],[Age]]&lt;25, "Under 25",Table4[[#This Row],[Age]]=34, "25-34", Table4[[#This Row],[Age]]&lt;=49, "35-49", Table4[[#This Row],[Age]]&lt;=64, "50-64", Table4[[#This Row],[Age]]&gt;=65, "65+")</f>
        <v>35-49</v>
      </c>
      <c r="X1209" t="str">
        <f>_xlfn.XLOOKUP(Table4[[#This Row],[StoreID]],Stores!A:A,Stores!B:B, "Not found")</f>
        <v>MegaMart Johnmouth</v>
      </c>
      <c r="Y1209" t="str">
        <f>_xlfn.XLOOKUP(Table4[[#This Row],[StoreID]],Stores!A:A,Stores!C:C, "Not Found")</f>
        <v>Johnmouth</v>
      </c>
      <c r="Z1209" t="str">
        <f>_xlfn.XLOOKUP(Table4[[#This Row],[StoreID]],Stores!A:A,Stores!D:D, "Not Found")</f>
        <v>East</v>
      </c>
    </row>
    <row r="1210" spans="1:26">
      <c r="A1210" t="s">
        <v>2076</v>
      </c>
      <c r="B1210" s="1">
        <v>45829</v>
      </c>
      <c r="C1210" t="s">
        <v>71</v>
      </c>
      <c r="D1210" t="s">
        <v>790</v>
      </c>
      <c r="E1210" t="s">
        <v>846</v>
      </c>
      <c r="F1210">
        <v>3</v>
      </c>
      <c r="G1210">
        <v>0.15</v>
      </c>
      <c r="H1210" t="s">
        <v>868</v>
      </c>
      <c r="I1210" s="4">
        <f>Table4[[#This Row],[Quantity]]*Table4[[#This Row],[UnitPrice]]</f>
        <v>914.12999999999988</v>
      </c>
      <c r="J1210" s="4">
        <f>Table4[[#This Row],[Gross Revenue]]*(1-Table4[[#This Row],[Discount]])</f>
        <v>777.01049999999987</v>
      </c>
      <c r="K1210" s="4">
        <f>Table4[[#This Row],[Quantity]]*Table4[[#This Row],[CostPrice]]</f>
        <v>492.03</v>
      </c>
      <c r="L1210" s="4">
        <f>Table4[[#This Row],[Net Revenue]]-Table4[[#This Row],[Total Cost]]</f>
        <v>284.98049999999989</v>
      </c>
      <c r="M1210" t="str">
        <f>_xlfn.XLOOKUP(Table4[[#This Row],[ProductID]], Products!A:A,Products!B:B, "Not Found")</f>
        <v>Difficult Vegetables</v>
      </c>
      <c r="N1210" t="str">
        <f>TEXT(Table4[[#This Row],[Date]], "mmm")</f>
        <v>Jun</v>
      </c>
      <c r="O1210" t="str">
        <f>TEXT(Table4[[#This Row],[Date]], "yyyy")</f>
        <v>2025</v>
      </c>
      <c r="P1210" t="str">
        <f>_xlfn.XLOOKUP(Table4[[#This Row],[ProductID]],Products!A:A,Products!C:C, "Not Found")</f>
        <v>Groceries</v>
      </c>
      <c r="Q1210" t="str">
        <f>_xlfn.XLOOKUP(Table4[[#This Row],[ProductID]],Products!A:A,Products!D:D,"Not Found")</f>
        <v>Vegetables</v>
      </c>
      <c r="R1210">
        <f>_xlfn.XLOOKUP(Table4[[#This Row],[ProductID]],Products!A:A,Products!E:E,"Not Found")</f>
        <v>304.70999999999998</v>
      </c>
      <c r="S1210">
        <f>_xlfn.XLOOKUP(Table4[[#This Row],[ProductID]],Products!A:A,Products!F:F, "Not Found")</f>
        <v>164.01</v>
      </c>
      <c r="T1210" t="str">
        <f>_xlfn.XLOOKUP(Table4[[#This Row],[CustomerID]],Customers!A:A,Customers!D:D, "Not Found")</f>
        <v>F</v>
      </c>
      <c r="U1210" s="6">
        <f>_xlfn.XLOOKUP(Table4[[#This Row],[CustomerID]],Customers!A:A,Customers!E:E, "Not Found")</f>
        <v>30021</v>
      </c>
      <c r="V1210">
        <f ca="1">DATEDIF(Table4[[#This Row],[CustomerBirthday]], TODAY(), "Y")</f>
        <v>44</v>
      </c>
      <c r="W1210" t="str" cm="1">
        <f t="array" aca="1" ref="W1210" ca="1">_xlfn.IFS(Table4[[#This Row],[Age]]&lt;25, "Under 25",Table4[[#This Row],[Age]]=34, "25-34", Table4[[#This Row],[Age]]&lt;=49, "35-49", Table4[[#This Row],[Age]]&lt;=64, "50-64", Table4[[#This Row],[Age]]&gt;=65, "65+")</f>
        <v>35-49</v>
      </c>
      <c r="X1210" t="str">
        <f>_xlfn.XLOOKUP(Table4[[#This Row],[StoreID]],Stores!A:A,Stores!B:B, "Not found")</f>
        <v>MegaMart Johnmouth</v>
      </c>
      <c r="Y1210" t="str">
        <f>_xlfn.XLOOKUP(Table4[[#This Row],[StoreID]],Stores!A:A,Stores!C:C, "Not Found")</f>
        <v>Johnmouth</v>
      </c>
      <c r="Z1210" t="str">
        <f>_xlfn.XLOOKUP(Table4[[#This Row],[StoreID]],Stores!A:A,Stores!D:D, "Not Found")</f>
        <v>East</v>
      </c>
    </row>
    <row r="1211" spans="1:26">
      <c r="A1211" t="s">
        <v>2077</v>
      </c>
      <c r="B1211" s="1">
        <v>45325</v>
      </c>
      <c r="C1211" t="s">
        <v>24</v>
      </c>
      <c r="D1211" t="s">
        <v>782</v>
      </c>
      <c r="E1211" t="s">
        <v>831</v>
      </c>
      <c r="F1211">
        <v>3</v>
      </c>
      <c r="G1211">
        <v>0</v>
      </c>
      <c r="H1211" t="s">
        <v>865</v>
      </c>
      <c r="I1211" s="4">
        <f>Table4[[#This Row],[Quantity]]*Table4[[#This Row],[UnitPrice]]</f>
        <v>2021.34</v>
      </c>
      <c r="J1211" s="4">
        <f>Table4[[#This Row],[Gross Revenue]]*(1-Table4[[#This Row],[Discount]])</f>
        <v>2021.34</v>
      </c>
      <c r="K1211" s="4">
        <f>Table4[[#This Row],[Quantity]]*Table4[[#This Row],[CostPrice]]</f>
        <v>1089.99</v>
      </c>
      <c r="L1211" s="4">
        <f>Table4[[#This Row],[Net Revenue]]-Table4[[#This Row],[Total Cost]]</f>
        <v>931.34999999999991</v>
      </c>
      <c r="M1211" t="str">
        <f>_xlfn.XLOOKUP(Table4[[#This Row],[ProductID]], Products!A:A,Products!B:B, "Not Found")</f>
        <v>Deal Smartphone</v>
      </c>
      <c r="N1211" t="str">
        <f>TEXT(Table4[[#This Row],[Date]], "mmm")</f>
        <v>Feb</v>
      </c>
      <c r="O1211" t="str">
        <f>TEXT(Table4[[#This Row],[Date]], "yyyy")</f>
        <v>2024</v>
      </c>
      <c r="P1211" t="str">
        <f>_xlfn.XLOOKUP(Table4[[#This Row],[ProductID]],Products!A:A,Products!C:C, "Not Found")</f>
        <v>Electronics</v>
      </c>
      <c r="Q1211" t="str">
        <f>_xlfn.XLOOKUP(Table4[[#This Row],[ProductID]],Products!A:A,Products!D:D,"Not Found")</f>
        <v>Smartphone</v>
      </c>
      <c r="R1211">
        <f>_xlfn.XLOOKUP(Table4[[#This Row],[ProductID]],Products!A:A,Products!E:E,"Not Found")</f>
        <v>673.78</v>
      </c>
      <c r="S1211">
        <f>_xlfn.XLOOKUP(Table4[[#This Row],[ProductID]],Products!A:A,Products!F:F, "Not Found")</f>
        <v>363.33</v>
      </c>
      <c r="T1211" t="str">
        <f>_xlfn.XLOOKUP(Table4[[#This Row],[CustomerID]],Customers!A:A,Customers!D:D, "Not Found")</f>
        <v>M</v>
      </c>
      <c r="U1211" s="6">
        <f>_xlfn.XLOOKUP(Table4[[#This Row],[CustomerID]],Customers!A:A,Customers!E:E, "Not Found")</f>
        <v>33773</v>
      </c>
      <c r="V1211">
        <f ca="1">DATEDIF(Table4[[#This Row],[CustomerBirthday]], TODAY(), "Y")</f>
        <v>34</v>
      </c>
      <c r="W1211" t="str" cm="1">
        <f t="array" aca="1" ref="W1211" ca="1">_xlfn.IFS(Table4[[#This Row],[Age]]&lt;25, "Under 25",Table4[[#This Row],[Age]]=34, "25-34", Table4[[#This Row],[Age]]&lt;=49, "35-49", Table4[[#This Row],[Age]]&lt;=64, "50-64", Table4[[#This Row],[Age]]&gt;=65, "65+")</f>
        <v>25-34</v>
      </c>
      <c r="X1211" t="str">
        <f>_xlfn.XLOOKUP(Table4[[#This Row],[StoreID]],Stores!A:A,Stores!B:B, "Not found")</f>
        <v>MegaMart Jimenezborough</v>
      </c>
      <c r="Y1211" t="str">
        <f>_xlfn.XLOOKUP(Table4[[#This Row],[StoreID]],Stores!A:A,Stores!C:C, "Not Found")</f>
        <v>Jimenezborough</v>
      </c>
      <c r="Z1211" t="str">
        <f>_xlfn.XLOOKUP(Table4[[#This Row],[StoreID]],Stores!A:A,Stores!D:D, "Not Found")</f>
        <v>South</v>
      </c>
    </row>
    <row r="1212" spans="1:26">
      <c r="A1212" t="s">
        <v>2078</v>
      </c>
      <c r="B1212" s="1">
        <v>45648</v>
      </c>
      <c r="C1212" t="s">
        <v>653</v>
      </c>
      <c r="D1212" t="s">
        <v>784</v>
      </c>
      <c r="E1212" t="s">
        <v>831</v>
      </c>
      <c r="F1212">
        <v>4</v>
      </c>
      <c r="G1212">
        <v>0</v>
      </c>
      <c r="H1212" t="s">
        <v>871</v>
      </c>
      <c r="I1212" s="4">
        <f>Table4[[#This Row],[Quantity]]*Table4[[#This Row],[UnitPrice]]</f>
        <v>5940.2</v>
      </c>
      <c r="J1212" s="4">
        <f>Table4[[#This Row],[Gross Revenue]]*(1-Table4[[#This Row],[Discount]])</f>
        <v>5940.2</v>
      </c>
      <c r="K1212" s="4">
        <f>Table4[[#This Row],[Quantity]]*Table4[[#This Row],[CostPrice]]</f>
        <v>3953.24</v>
      </c>
      <c r="L1212" s="4">
        <f>Table4[[#This Row],[Net Revenue]]-Table4[[#This Row],[Total Cost]]</f>
        <v>1986.96</v>
      </c>
      <c r="M1212" t="str">
        <f>_xlfn.XLOOKUP(Table4[[#This Row],[ProductID]], Products!A:A,Products!B:B, "Not Found")</f>
        <v>Road Clothing</v>
      </c>
      <c r="N1212" t="str">
        <f>TEXT(Table4[[#This Row],[Date]], "mmm")</f>
        <v>Dec</v>
      </c>
      <c r="O1212" t="str">
        <f>TEXT(Table4[[#This Row],[Date]], "yyyy")</f>
        <v>2024</v>
      </c>
      <c r="P1212" t="str">
        <f>_xlfn.XLOOKUP(Table4[[#This Row],[ProductID]],Products!A:A,Products!C:C, "Not Found")</f>
        <v>Fashion</v>
      </c>
      <c r="Q1212" t="str">
        <f>_xlfn.XLOOKUP(Table4[[#This Row],[ProductID]],Products!A:A,Products!D:D,"Not Found")</f>
        <v>Clothing</v>
      </c>
      <c r="R1212">
        <f>_xlfn.XLOOKUP(Table4[[#This Row],[ProductID]],Products!A:A,Products!E:E,"Not Found")</f>
        <v>1485.05</v>
      </c>
      <c r="S1212">
        <f>_xlfn.XLOOKUP(Table4[[#This Row],[ProductID]],Products!A:A,Products!F:F, "Not Found")</f>
        <v>988.31</v>
      </c>
      <c r="T1212" t="str">
        <f>_xlfn.XLOOKUP(Table4[[#This Row],[CustomerID]],Customers!A:A,Customers!D:D, "Not Found")</f>
        <v>F</v>
      </c>
      <c r="U1212" s="6">
        <f>_xlfn.XLOOKUP(Table4[[#This Row],[CustomerID]],Customers!A:A,Customers!E:E, "Not Found")</f>
        <v>27579</v>
      </c>
      <c r="V1212">
        <f ca="1">DATEDIF(Table4[[#This Row],[CustomerBirthday]], TODAY(), "Y")</f>
        <v>51</v>
      </c>
      <c r="W1212" t="str" cm="1">
        <f t="array" aca="1" ref="W1212" ca="1">_xlfn.IFS(Table4[[#This Row],[Age]]&lt;25, "Under 25",Table4[[#This Row],[Age]]=34, "25-34", Table4[[#This Row],[Age]]&lt;=49, "35-49", Table4[[#This Row],[Age]]&lt;=64, "50-64", Table4[[#This Row],[Age]]&gt;=65, "65+")</f>
        <v>50-64</v>
      </c>
      <c r="X1212" t="str">
        <f>_xlfn.XLOOKUP(Table4[[#This Row],[StoreID]],Stores!A:A,Stores!B:B, "Not found")</f>
        <v>MegaMart Jimenezborough</v>
      </c>
      <c r="Y1212" t="str">
        <f>_xlfn.XLOOKUP(Table4[[#This Row],[StoreID]],Stores!A:A,Stores!C:C, "Not Found")</f>
        <v>Jimenezborough</v>
      </c>
      <c r="Z1212" t="str">
        <f>_xlfn.XLOOKUP(Table4[[#This Row],[StoreID]],Stores!A:A,Stores!D:D, "Not Found")</f>
        <v>South</v>
      </c>
    </row>
    <row r="1213" spans="1:26">
      <c r="A1213" t="s">
        <v>2079</v>
      </c>
      <c r="B1213" s="1">
        <v>45621</v>
      </c>
      <c r="C1213" t="s">
        <v>599</v>
      </c>
      <c r="D1213" t="s">
        <v>764</v>
      </c>
      <c r="E1213" t="s">
        <v>846</v>
      </c>
      <c r="F1213">
        <v>4</v>
      </c>
      <c r="G1213">
        <v>0.05</v>
      </c>
      <c r="H1213" t="s">
        <v>871</v>
      </c>
      <c r="I1213" s="4">
        <f>Table4[[#This Row],[Quantity]]*Table4[[#This Row],[UnitPrice]]</f>
        <v>1295.68</v>
      </c>
      <c r="J1213" s="4">
        <f>Table4[[#This Row],[Gross Revenue]]*(1-Table4[[#This Row],[Discount]])</f>
        <v>1230.896</v>
      </c>
      <c r="K1213" s="4">
        <f>Table4[[#This Row],[Quantity]]*Table4[[#This Row],[CostPrice]]</f>
        <v>971.92</v>
      </c>
      <c r="L1213" s="4">
        <f>Table4[[#This Row],[Net Revenue]]-Table4[[#This Row],[Total Cost]]</f>
        <v>258.976</v>
      </c>
      <c r="M1213" t="str">
        <f>_xlfn.XLOOKUP(Table4[[#This Row],[ProductID]], Products!A:A,Products!B:B, "Not Found")</f>
        <v>Simple Accessories</v>
      </c>
      <c r="N1213" t="str">
        <f>TEXT(Table4[[#This Row],[Date]], "mmm")</f>
        <v>Nov</v>
      </c>
      <c r="O1213" t="str">
        <f>TEXT(Table4[[#This Row],[Date]], "yyyy")</f>
        <v>2024</v>
      </c>
      <c r="P1213" t="str">
        <f>_xlfn.XLOOKUP(Table4[[#This Row],[ProductID]],Products!A:A,Products!C:C, "Not Found")</f>
        <v>Fashion</v>
      </c>
      <c r="Q1213" t="str">
        <f>_xlfn.XLOOKUP(Table4[[#This Row],[ProductID]],Products!A:A,Products!D:D,"Not Found")</f>
        <v>Accessories</v>
      </c>
      <c r="R1213">
        <f>_xlfn.XLOOKUP(Table4[[#This Row],[ProductID]],Products!A:A,Products!E:E,"Not Found")</f>
        <v>323.92</v>
      </c>
      <c r="S1213">
        <f>_xlfn.XLOOKUP(Table4[[#This Row],[ProductID]],Products!A:A,Products!F:F, "Not Found")</f>
        <v>242.98</v>
      </c>
      <c r="T1213" t="str">
        <f>_xlfn.XLOOKUP(Table4[[#This Row],[CustomerID]],Customers!A:A,Customers!D:D, "Not Found")</f>
        <v>M</v>
      </c>
      <c r="U1213" s="6">
        <f>_xlfn.XLOOKUP(Table4[[#This Row],[CustomerID]],Customers!A:A,Customers!E:E, "Not Found")</f>
        <v>25414</v>
      </c>
      <c r="V1213">
        <f ca="1">DATEDIF(Table4[[#This Row],[CustomerBirthday]], TODAY(), "Y")</f>
        <v>56</v>
      </c>
      <c r="W1213" t="str" cm="1">
        <f t="array" aca="1" ref="W1213" ca="1">_xlfn.IFS(Table4[[#This Row],[Age]]&lt;25, "Under 25",Table4[[#This Row],[Age]]=34, "25-34", Table4[[#This Row],[Age]]&lt;=49, "35-49", Table4[[#This Row],[Age]]&lt;=64, "50-64", Table4[[#This Row],[Age]]&gt;=65, "65+")</f>
        <v>50-64</v>
      </c>
      <c r="X1213" t="str">
        <f>_xlfn.XLOOKUP(Table4[[#This Row],[StoreID]],Stores!A:A,Stores!B:B, "Not found")</f>
        <v>MegaMart Johnmouth</v>
      </c>
      <c r="Y1213" t="str">
        <f>_xlfn.XLOOKUP(Table4[[#This Row],[StoreID]],Stores!A:A,Stores!C:C, "Not Found")</f>
        <v>Johnmouth</v>
      </c>
      <c r="Z1213" t="str">
        <f>_xlfn.XLOOKUP(Table4[[#This Row],[StoreID]],Stores!A:A,Stores!D:D, "Not Found")</f>
        <v>East</v>
      </c>
    </row>
    <row r="1214" spans="1:26">
      <c r="A1214" t="s">
        <v>2080</v>
      </c>
      <c r="B1214" s="1">
        <v>45265</v>
      </c>
      <c r="C1214" t="s">
        <v>77</v>
      </c>
      <c r="D1214" t="s">
        <v>772</v>
      </c>
      <c r="E1214" t="s">
        <v>831</v>
      </c>
      <c r="F1214">
        <v>2</v>
      </c>
      <c r="G1214">
        <v>0.15</v>
      </c>
      <c r="H1214" t="s">
        <v>875</v>
      </c>
      <c r="I1214" s="4">
        <f>Table4[[#This Row],[Quantity]]*Table4[[#This Row],[UnitPrice]]</f>
        <v>3756.94</v>
      </c>
      <c r="J1214" s="4">
        <f>Table4[[#This Row],[Gross Revenue]]*(1-Table4[[#This Row],[Discount]])</f>
        <v>3193.3989999999999</v>
      </c>
      <c r="K1214" s="4">
        <f>Table4[[#This Row],[Quantity]]*Table4[[#This Row],[CostPrice]]</f>
        <v>2029.82</v>
      </c>
      <c r="L1214" s="4">
        <f>Table4[[#This Row],[Net Revenue]]-Table4[[#This Row],[Total Cost]]</f>
        <v>1163.579</v>
      </c>
      <c r="M1214" t="str">
        <f>_xlfn.XLOOKUP(Table4[[#This Row],[ProductID]], Products!A:A,Products!B:B, "Not Found")</f>
        <v>And Footwear</v>
      </c>
      <c r="N1214" t="str">
        <f>TEXT(Table4[[#This Row],[Date]], "mmm")</f>
        <v>Dec</v>
      </c>
      <c r="O1214" t="str">
        <f>TEXT(Table4[[#This Row],[Date]], "yyyy")</f>
        <v>2023</v>
      </c>
      <c r="P1214" t="str">
        <f>_xlfn.XLOOKUP(Table4[[#This Row],[ProductID]],Products!A:A,Products!C:C, "Not Found")</f>
        <v>Fashion</v>
      </c>
      <c r="Q1214" t="str">
        <f>_xlfn.XLOOKUP(Table4[[#This Row],[ProductID]],Products!A:A,Products!D:D,"Not Found")</f>
        <v>Footwear</v>
      </c>
      <c r="R1214">
        <f>_xlfn.XLOOKUP(Table4[[#This Row],[ProductID]],Products!A:A,Products!E:E,"Not Found")</f>
        <v>1878.47</v>
      </c>
      <c r="S1214">
        <f>_xlfn.XLOOKUP(Table4[[#This Row],[ProductID]],Products!A:A,Products!F:F, "Not Found")</f>
        <v>1014.91</v>
      </c>
      <c r="T1214" t="str">
        <f>_xlfn.XLOOKUP(Table4[[#This Row],[CustomerID]],Customers!A:A,Customers!D:D, "Not Found")</f>
        <v>F</v>
      </c>
      <c r="U1214" s="6">
        <f>_xlfn.XLOOKUP(Table4[[#This Row],[CustomerID]],Customers!A:A,Customers!E:E, "Not Found")</f>
        <v>35931</v>
      </c>
      <c r="V1214">
        <f ca="1">DATEDIF(Table4[[#This Row],[CustomerBirthday]], TODAY(), "Y")</f>
        <v>28</v>
      </c>
      <c r="W1214" t="str" cm="1">
        <f t="array" aca="1" ref="W1214" ca="1">_xlfn.IFS(Table4[[#This Row],[Age]]&lt;25, "Under 25",Table4[[#This Row],[Age]]=34, "25-34", Table4[[#This Row],[Age]]&lt;=49, "35-49", Table4[[#This Row],[Age]]&lt;=64, "50-64", Table4[[#This Row],[Age]]&gt;=65, "65+")</f>
        <v>35-49</v>
      </c>
      <c r="X1214" t="str">
        <f>_xlfn.XLOOKUP(Table4[[#This Row],[StoreID]],Stores!A:A,Stores!B:B, "Not found")</f>
        <v>MegaMart Jimenezborough</v>
      </c>
      <c r="Y1214" t="str">
        <f>_xlfn.XLOOKUP(Table4[[#This Row],[StoreID]],Stores!A:A,Stores!C:C, "Not Found")</f>
        <v>Jimenezborough</v>
      </c>
      <c r="Z1214" t="str">
        <f>_xlfn.XLOOKUP(Table4[[#This Row],[StoreID]],Stores!A:A,Stores!D:D, "Not Found")</f>
        <v>South</v>
      </c>
    </row>
    <row r="1215" spans="1:26">
      <c r="A1215" t="s">
        <v>2081</v>
      </c>
      <c r="B1215" s="1">
        <v>45630</v>
      </c>
      <c r="C1215" t="s">
        <v>449</v>
      </c>
      <c r="D1215" t="s">
        <v>753</v>
      </c>
      <c r="E1215" t="s">
        <v>846</v>
      </c>
      <c r="F1215">
        <v>1</v>
      </c>
      <c r="G1215">
        <v>0.05</v>
      </c>
      <c r="H1215" t="s">
        <v>871</v>
      </c>
      <c r="I1215" s="4">
        <f>Table4[[#This Row],[Quantity]]*Table4[[#This Row],[UnitPrice]]</f>
        <v>270.45</v>
      </c>
      <c r="J1215" s="4">
        <f>Table4[[#This Row],[Gross Revenue]]*(1-Table4[[#This Row],[Discount]])</f>
        <v>256.92749999999995</v>
      </c>
      <c r="K1215" s="4">
        <f>Table4[[#This Row],[Quantity]]*Table4[[#This Row],[CostPrice]]</f>
        <v>187.6</v>
      </c>
      <c r="L1215" s="4">
        <f>Table4[[#This Row],[Net Revenue]]-Table4[[#This Row],[Total Cost]]</f>
        <v>69.327499999999958</v>
      </c>
      <c r="M1215" t="str">
        <f>_xlfn.XLOOKUP(Table4[[#This Row],[ProductID]], Products!A:A,Products!B:B, "Not Found")</f>
        <v>Whether Bags</v>
      </c>
      <c r="N1215" t="str">
        <f>TEXT(Table4[[#This Row],[Date]], "mmm")</f>
        <v>Dec</v>
      </c>
      <c r="O1215" t="str">
        <f>TEXT(Table4[[#This Row],[Date]], "yyyy")</f>
        <v>2024</v>
      </c>
      <c r="P1215" t="str">
        <f>_xlfn.XLOOKUP(Table4[[#This Row],[ProductID]],Products!A:A,Products!C:C, "Not Found")</f>
        <v>Fashion</v>
      </c>
      <c r="Q1215" t="str">
        <f>_xlfn.XLOOKUP(Table4[[#This Row],[ProductID]],Products!A:A,Products!D:D,"Not Found")</f>
        <v>Bags</v>
      </c>
      <c r="R1215">
        <f>_xlfn.XLOOKUP(Table4[[#This Row],[ProductID]],Products!A:A,Products!E:E,"Not Found")</f>
        <v>270.45</v>
      </c>
      <c r="S1215">
        <f>_xlfn.XLOOKUP(Table4[[#This Row],[ProductID]],Products!A:A,Products!F:F, "Not Found")</f>
        <v>187.6</v>
      </c>
      <c r="T1215" t="str">
        <f>_xlfn.XLOOKUP(Table4[[#This Row],[CustomerID]],Customers!A:A,Customers!D:D, "Not Found")</f>
        <v>M</v>
      </c>
      <c r="U1215" s="6">
        <f>_xlfn.XLOOKUP(Table4[[#This Row],[CustomerID]],Customers!A:A,Customers!E:E, "Not Found")</f>
        <v>24531</v>
      </c>
      <c r="V1215">
        <f ca="1">DATEDIF(Table4[[#This Row],[CustomerBirthday]], TODAY(), "Y")</f>
        <v>59</v>
      </c>
      <c r="W1215" t="str" cm="1">
        <f t="array" aca="1" ref="W1215" ca="1">_xlfn.IFS(Table4[[#This Row],[Age]]&lt;25, "Under 25",Table4[[#This Row],[Age]]=34, "25-34", Table4[[#This Row],[Age]]&lt;=49, "35-49", Table4[[#This Row],[Age]]&lt;=64, "50-64", Table4[[#This Row],[Age]]&gt;=65, "65+")</f>
        <v>50-64</v>
      </c>
      <c r="X1215" t="str">
        <f>_xlfn.XLOOKUP(Table4[[#This Row],[StoreID]],Stores!A:A,Stores!B:B, "Not found")</f>
        <v>MegaMart Johnmouth</v>
      </c>
      <c r="Y1215" t="str">
        <f>_xlfn.XLOOKUP(Table4[[#This Row],[StoreID]],Stores!A:A,Stores!C:C, "Not Found")</f>
        <v>Johnmouth</v>
      </c>
      <c r="Z1215" t="str">
        <f>_xlfn.XLOOKUP(Table4[[#This Row],[StoreID]],Stores!A:A,Stores!D:D, "Not Found")</f>
        <v>East</v>
      </c>
    </row>
    <row r="1216" spans="1:26">
      <c r="A1216" t="s">
        <v>2082</v>
      </c>
      <c r="B1216" s="1">
        <v>45764</v>
      </c>
      <c r="C1216" t="s">
        <v>20</v>
      </c>
      <c r="D1216" t="s">
        <v>816</v>
      </c>
      <c r="E1216" t="s">
        <v>835</v>
      </c>
      <c r="F1216">
        <v>1</v>
      </c>
      <c r="G1216">
        <v>0.1</v>
      </c>
      <c r="H1216" t="s">
        <v>875</v>
      </c>
      <c r="I1216" s="4">
        <f>Table4[[#This Row],[Quantity]]*Table4[[#This Row],[UnitPrice]]</f>
        <v>1879.08</v>
      </c>
      <c r="J1216" s="4">
        <f>Table4[[#This Row],[Gross Revenue]]*(1-Table4[[#This Row],[Discount]])</f>
        <v>1691.172</v>
      </c>
      <c r="K1216" s="4">
        <f>Table4[[#This Row],[Quantity]]*Table4[[#This Row],[CostPrice]]</f>
        <v>1004.56</v>
      </c>
      <c r="L1216" s="4">
        <f>Table4[[#This Row],[Net Revenue]]-Table4[[#This Row],[Total Cost]]</f>
        <v>686.61200000000008</v>
      </c>
      <c r="M1216" t="str">
        <f>_xlfn.XLOOKUP(Table4[[#This Row],[ProductID]], Products!A:A,Products!B:B, "Not Found")</f>
        <v>Set Dairy</v>
      </c>
      <c r="N1216" t="str">
        <f>TEXT(Table4[[#This Row],[Date]], "mmm")</f>
        <v>Apr</v>
      </c>
      <c r="O1216" t="str">
        <f>TEXT(Table4[[#This Row],[Date]], "yyyy")</f>
        <v>2025</v>
      </c>
      <c r="P1216" t="str">
        <f>_xlfn.XLOOKUP(Table4[[#This Row],[ProductID]],Products!A:A,Products!C:C, "Not Found")</f>
        <v>Groceries</v>
      </c>
      <c r="Q1216" t="str">
        <f>_xlfn.XLOOKUP(Table4[[#This Row],[ProductID]],Products!A:A,Products!D:D,"Not Found")</f>
        <v>Dairy</v>
      </c>
      <c r="R1216">
        <f>_xlfn.XLOOKUP(Table4[[#This Row],[ProductID]],Products!A:A,Products!E:E,"Not Found")</f>
        <v>1879.08</v>
      </c>
      <c r="S1216">
        <f>_xlfn.XLOOKUP(Table4[[#This Row],[ProductID]],Products!A:A,Products!F:F, "Not Found")</f>
        <v>1004.56</v>
      </c>
      <c r="T1216" t="str">
        <f>_xlfn.XLOOKUP(Table4[[#This Row],[CustomerID]],Customers!A:A,Customers!D:D, "Not Found")</f>
        <v>M</v>
      </c>
      <c r="U1216" s="6">
        <f>_xlfn.XLOOKUP(Table4[[#This Row],[CustomerID]],Customers!A:A,Customers!E:E, "Not Found")</f>
        <v>33771</v>
      </c>
      <c r="V1216">
        <f ca="1">DATEDIF(Table4[[#This Row],[CustomerBirthday]], TODAY(), "Y")</f>
        <v>34</v>
      </c>
      <c r="W1216" t="str" cm="1">
        <f t="array" aca="1" ref="W1216" ca="1">_xlfn.IFS(Table4[[#This Row],[Age]]&lt;25, "Under 25",Table4[[#This Row],[Age]]=34, "25-34", Table4[[#This Row],[Age]]&lt;=49, "35-49", Table4[[#This Row],[Age]]&lt;=64, "50-64", Table4[[#This Row],[Age]]&gt;=65, "65+")</f>
        <v>25-34</v>
      </c>
      <c r="X1216" t="str">
        <f>_xlfn.XLOOKUP(Table4[[#This Row],[StoreID]],Stores!A:A,Stores!B:B, "Not found")</f>
        <v>MegaMart Peckmouth</v>
      </c>
      <c r="Y1216" t="str">
        <f>_xlfn.XLOOKUP(Table4[[#This Row],[StoreID]],Stores!A:A,Stores!C:C, "Not Found")</f>
        <v>Peckmouth</v>
      </c>
      <c r="Z1216" t="str">
        <f>_xlfn.XLOOKUP(Table4[[#This Row],[StoreID]],Stores!A:A,Stores!D:D, "Not Found")</f>
        <v>East</v>
      </c>
    </row>
    <row r="1217" spans="1:26">
      <c r="A1217" t="s">
        <v>2083</v>
      </c>
      <c r="B1217" s="1">
        <v>45906</v>
      </c>
      <c r="C1217" t="s">
        <v>435</v>
      </c>
      <c r="D1217" t="s">
        <v>818</v>
      </c>
      <c r="E1217" t="s">
        <v>846</v>
      </c>
      <c r="F1217">
        <v>2</v>
      </c>
      <c r="G1217">
        <v>0</v>
      </c>
      <c r="H1217" t="s">
        <v>875</v>
      </c>
      <c r="I1217" s="4">
        <f>Table4[[#This Row],[Quantity]]*Table4[[#This Row],[UnitPrice]]</f>
        <v>2330.7399999999998</v>
      </c>
      <c r="J1217" s="4">
        <f>Table4[[#This Row],[Gross Revenue]]*(1-Table4[[#This Row],[Discount]])</f>
        <v>2330.7399999999998</v>
      </c>
      <c r="K1217" s="4">
        <f>Table4[[#This Row],[Quantity]]*Table4[[#This Row],[CostPrice]]</f>
        <v>1853.1</v>
      </c>
      <c r="L1217" s="4">
        <f>Table4[[#This Row],[Net Revenue]]-Table4[[#This Row],[Total Cost]]</f>
        <v>477.63999999999987</v>
      </c>
      <c r="M1217" t="str">
        <f>_xlfn.XLOOKUP(Table4[[#This Row],[ProductID]], Products!A:A,Products!B:B, "Not Found")</f>
        <v>Nature Clothing</v>
      </c>
      <c r="N1217" t="str">
        <f>TEXT(Table4[[#This Row],[Date]], "mmm")</f>
        <v>Sep</v>
      </c>
      <c r="O1217" t="str">
        <f>TEXT(Table4[[#This Row],[Date]], "yyyy")</f>
        <v>2025</v>
      </c>
      <c r="P1217" t="str">
        <f>_xlfn.XLOOKUP(Table4[[#This Row],[ProductID]],Products!A:A,Products!C:C, "Not Found")</f>
        <v>Fashion</v>
      </c>
      <c r="Q1217" t="str">
        <f>_xlfn.XLOOKUP(Table4[[#This Row],[ProductID]],Products!A:A,Products!D:D,"Not Found")</f>
        <v>Clothing</v>
      </c>
      <c r="R1217">
        <f>_xlfn.XLOOKUP(Table4[[#This Row],[ProductID]],Products!A:A,Products!E:E,"Not Found")</f>
        <v>1165.3699999999999</v>
      </c>
      <c r="S1217">
        <f>_xlfn.XLOOKUP(Table4[[#This Row],[ProductID]],Products!A:A,Products!F:F, "Not Found")</f>
        <v>926.55</v>
      </c>
      <c r="T1217" t="str">
        <f>_xlfn.XLOOKUP(Table4[[#This Row],[CustomerID]],Customers!A:A,Customers!D:D, "Not Found")</f>
        <v>F</v>
      </c>
      <c r="U1217" s="6">
        <f>_xlfn.XLOOKUP(Table4[[#This Row],[CustomerID]],Customers!A:A,Customers!E:E, "Not Found")</f>
        <v>32027</v>
      </c>
      <c r="V1217">
        <f ca="1">DATEDIF(Table4[[#This Row],[CustomerBirthday]], TODAY(), "Y")</f>
        <v>38</v>
      </c>
      <c r="W1217" t="str" cm="1">
        <f t="array" aca="1" ref="W1217" ca="1">_xlfn.IFS(Table4[[#This Row],[Age]]&lt;25, "Under 25",Table4[[#This Row],[Age]]=34, "25-34", Table4[[#This Row],[Age]]&lt;=49, "35-49", Table4[[#This Row],[Age]]&lt;=64, "50-64", Table4[[#This Row],[Age]]&gt;=65, "65+")</f>
        <v>35-49</v>
      </c>
      <c r="X1217" t="str">
        <f>_xlfn.XLOOKUP(Table4[[#This Row],[StoreID]],Stores!A:A,Stores!B:B, "Not found")</f>
        <v>MegaMart Johnmouth</v>
      </c>
      <c r="Y1217" t="str">
        <f>_xlfn.XLOOKUP(Table4[[#This Row],[StoreID]],Stores!A:A,Stores!C:C, "Not Found")</f>
        <v>Johnmouth</v>
      </c>
      <c r="Z1217" t="str">
        <f>_xlfn.XLOOKUP(Table4[[#This Row],[StoreID]],Stores!A:A,Stores!D:D, "Not Found")</f>
        <v>East</v>
      </c>
    </row>
    <row r="1218" spans="1:26">
      <c r="A1218" t="s">
        <v>2084</v>
      </c>
      <c r="B1218" s="1">
        <v>45642</v>
      </c>
      <c r="C1218" t="s">
        <v>119</v>
      </c>
      <c r="D1218" t="s">
        <v>766</v>
      </c>
      <c r="E1218" t="s">
        <v>842</v>
      </c>
      <c r="F1218">
        <v>5</v>
      </c>
      <c r="G1218">
        <v>0.05</v>
      </c>
      <c r="H1218" t="s">
        <v>875</v>
      </c>
      <c r="I1218" s="4">
        <f>Table4[[#This Row],[Quantity]]*Table4[[#This Row],[UnitPrice]]</f>
        <v>6136.2</v>
      </c>
      <c r="J1218" s="4">
        <f>Table4[[#This Row],[Gross Revenue]]*(1-Table4[[#This Row],[Discount]])</f>
        <v>5829.3899999999994</v>
      </c>
      <c r="K1218" s="4">
        <f>Table4[[#This Row],[Quantity]]*Table4[[#This Row],[CostPrice]]</f>
        <v>4885.45</v>
      </c>
      <c r="L1218" s="4">
        <f>Table4[[#This Row],[Net Revenue]]-Table4[[#This Row],[Total Cost]]</f>
        <v>943.9399999999996</v>
      </c>
      <c r="M1218" t="str">
        <f>_xlfn.XLOOKUP(Table4[[#This Row],[ProductID]], Products!A:A,Products!B:B, "Not Found")</f>
        <v>Firm Dairy</v>
      </c>
      <c r="N1218" t="str">
        <f>TEXT(Table4[[#This Row],[Date]], "mmm")</f>
        <v>Dec</v>
      </c>
      <c r="O1218" t="str">
        <f>TEXT(Table4[[#This Row],[Date]], "yyyy")</f>
        <v>2024</v>
      </c>
      <c r="P1218" t="str">
        <f>_xlfn.XLOOKUP(Table4[[#This Row],[ProductID]],Products!A:A,Products!C:C, "Not Found")</f>
        <v>Groceries</v>
      </c>
      <c r="Q1218" t="str">
        <f>_xlfn.XLOOKUP(Table4[[#This Row],[ProductID]],Products!A:A,Products!D:D,"Not Found")</f>
        <v>Dairy</v>
      </c>
      <c r="R1218">
        <f>_xlfn.XLOOKUP(Table4[[#This Row],[ProductID]],Products!A:A,Products!E:E,"Not Found")</f>
        <v>1227.24</v>
      </c>
      <c r="S1218">
        <f>_xlfn.XLOOKUP(Table4[[#This Row],[ProductID]],Products!A:A,Products!F:F, "Not Found")</f>
        <v>977.09</v>
      </c>
      <c r="T1218" t="str">
        <f>_xlfn.XLOOKUP(Table4[[#This Row],[CustomerID]],Customers!A:A,Customers!D:D, "Not Found")</f>
        <v>M</v>
      </c>
      <c r="U1218" s="6">
        <f>_xlfn.XLOOKUP(Table4[[#This Row],[CustomerID]],Customers!A:A,Customers!E:E, "Not Found")</f>
        <v>37417</v>
      </c>
      <c r="V1218">
        <f ca="1">DATEDIF(Table4[[#This Row],[CustomerBirthday]], TODAY(), "Y")</f>
        <v>24</v>
      </c>
      <c r="W1218" t="str" cm="1">
        <f t="array" aca="1" ref="W1218" ca="1">_xlfn.IFS(Table4[[#This Row],[Age]]&lt;25, "Under 25",Table4[[#This Row],[Age]]=34, "25-34", Table4[[#This Row],[Age]]&lt;=49, "35-49", Table4[[#This Row],[Age]]&lt;=64, "50-64", Table4[[#This Row],[Age]]&gt;=65, "65+")</f>
        <v>Under 25</v>
      </c>
      <c r="X1218" t="str">
        <f>_xlfn.XLOOKUP(Table4[[#This Row],[StoreID]],Stores!A:A,Stores!B:B, "Not found")</f>
        <v>MegaMart Brianahaven</v>
      </c>
      <c r="Y1218" t="str">
        <f>_xlfn.XLOOKUP(Table4[[#This Row],[StoreID]],Stores!A:A,Stores!C:C, "Not Found")</f>
        <v>Brianahaven</v>
      </c>
      <c r="Z1218" t="str">
        <f>_xlfn.XLOOKUP(Table4[[#This Row],[StoreID]],Stores!A:A,Stores!D:D, "Not Found")</f>
        <v>North</v>
      </c>
    </row>
    <row r="1219" spans="1:26">
      <c r="A1219" t="s">
        <v>2085</v>
      </c>
      <c r="B1219" s="1">
        <v>45798</v>
      </c>
      <c r="C1219" t="s">
        <v>202</v>
      </c>
      <c r="D1219" t="s">
        <v>711</v>
      </c>
      <c r="E1219" t="s">
        <v>842</v>
      </c>
      <c r="F1219">
        <v>3</v>
      </c>
      <c r="G1219">
        <v>0.15</v>
      </c>
      <c r="H1219" t="s">
        <v>865</v>
      </c>
      <c r="I1219" s="4">
        <f>Table4[[#This Row],[Quantity]]*Table4[[#This Row],[UnitPrice]]</f>
        <v>5021.07</v>
      </c>
      <c r="J1219" s="4">
        <f>Table4[[#This Row],[Gross Revenue]]*(1-Table4[[#This Row],[Discount]])</f>
        <v>4267.9094999999998</v>
      </c>
      <c r="K1219" s="4">
        <f>Table4[[#This Row],[Quantity]]*Table4[[#This Row],[CostPrice]]</f>
        <v>3970.1400000000003</v>
      </c>
      <c r="L1219" s="4">
        <f>Table4[[#This Row],[Net Revenue]]-Table4[[#This Row],[Total Cost]]</f>
        <v>297.76949999999943</v>
      </c>
      <c r="M1219" t="str">
        <f>_xlfn.XLOOKUP(Table4[[#This Row],[ProductID]], Products!A:A,Products!B:B, "Not Found")</f>
        <v>Like Camera</v>
      </c>
      <c r="N1219" t="str">
        <f>TEXT(Table4[[#This Row],[Date]], "mmm")</f>
        <v>May</v>
      </c>
      <c r="O1219" t="str">
        <f>TEXT(Table4[[#This Row],[Date]], "yyyy")</f>
        <v>2025</v>
      </c>
      <c r="P1219" t="str">
        <f>_xlfn.XLOOKUP(Table4[[#This Row],[ProductID]],Products!A:A,Products!C:C, "Not Found")</f>
        <v>Electronics</v>
      </c>
      <c r="Q1219" t="str">
        <f>_xlfn.XLOOKUP(Table4[[#This Row],[ProductID]],Products!A:A,Products!D:D,"Not Found")</f>
        <v>Camera</v>
      </c>
      <c r="R1219">
        <f>_xlfn.XLOOKUP(Table4[[#This Row],[ProductID]],Products!A:A,Products!E:E,"Not Found")</f>
        <v>1673.69</v>
      </c>
      <c r="S1219">
        <f>_xlfn.XLOOKUP(Table4[[#This Row],[ProductID]],Products!A:A,Products!F:F, "Not Found")</f>
        <v>1323.38</v>
      </c>
      <c r="T1219" t="str">
        <f>_xlfn.XLOOKUP(Table4[[#This Row],[CustomerID]],Customers!A:A,Customers!D:D, "Not Found")</f>
        <v>F</v>
      </c>
      <c r="U1219" s="6">
        <f>_xlfn.XLOOKUP(Table4[[#This Row],[CustomerID]],Customers!A:A,Customers!E:E, "Not Found")</f>
        <v>33492</v>
      </c>
      <c r="V1219">
        <f ca="1">DATEDIF(Table4[[#This Row],[CustomerBirthday]], TODAY(), "Y")</f>
        <v>34</v>
      </c>
      <c r="W1219" t="str" cm="1">
        <f t="array" aca="1" ref="W1219" ca="1">_xlfn.IFS(Table4[[#This Row],[Age]]&lt;25, "Under 25",Table4[[#This Row],[Age]]=34, "25-34", Table4[[#This Row],[Age]]&lt;=49, "35-49", Table4[[#This Row],[Age]]&lt;=64, "50-64", Table4[[#This Row],[Age]]&gt;=65, "65+")</f>
        <v>25-34</v>
      </c>
      <c r="X1219" t="str">
        <f>_xlfn.XLOOKUP(Table4[[#This Row],[StoreID]],Stores!A:A,Stores!B:B, "Not found")</f>
        <v>MegaMart Brianahaven</v>
      </c>
      <c r="Y1219" t="str">
        <f>_xlfn.XLOOKUP(Table4[[#This Row],[StoreID]],Stores!A:A,Stores!C:C, "Not Found")</f>
        <v>Brianahaven</v>
      </c>
      <c r="Z1219" t="str">
        <f>_xlfn.XLOOKUP(Table4[[#This Row],[StoreID]],Stores!A:A,Stores!D:D, "Not Found")</f>
        <v>North</v>
      </c>
    </row>
    <row r="1220" spans="1:26">
      <c r="A1220" t="s">
        <v>2086</v>
      </c>
      <c r="B1220" s="1">
        <v>45853</v>
      </c>
      <c r="C1220" t="s">
        <v>123</v>
      </c>
      <c r="D1220" t="s">
        <v>794</v>
      </c>
      <c r="E1220" t="s">
        <v>846</v>
      </c>
      <c r="F1220">
        <v>5</v>
      </c>
      <c r="G1220">
        <v>0.05</v>
      </c>
      <c r="H1220" t="s">
        <v>865</v>
      </c>
      <c r="I1220" s="4">
        <f>Table4[[#This Row],[Quantity]]*Table4[[#This Row],[UnitPrice]]</f>
        <v>2140.25</v>
      </c>
      <c r="J1220" s="4">
        <f>Table4[[#This Row],[Gross Revenue]]*(1-Table4[[#This Row],[Discount]])</f>
        <v>2033.2375</v>
      </c>
      <c r="K1220" s="4">
        <f>Table4[[#This Row],[Quantity]]*Table4[[#This Row],[CostPrice]]</f>
        <v>1230.3499999999999</v>
      </c>
      <c r="L1220" s="4">
        <f>Table4[[#This Row],[Net Revenue]]-Table4[[#This Row],[Total Cost]]</f>
        <v>802.88750000000005</v>
      </c>
      <c r="M1220" t="str">
        <f>_xlfn.XLOOKUP(Table4[[#This Row],[ProductID]], Products!A:A,Products!B:B, "Not Found")</f>
        <v>Everything Laptop</v>
      </c>
      <c r="N1220" t="str">
        <f>TEXT(Table4[[#This Row],[Date]], "mmm")</f>
        <v>Jul</v>
      </c>
      <c r="O1220" t="str">
        <f>TEXT(Table4[[#This Row],[Date]], "yyyy")</f>
        <v>2025</v>
      </c>
      <c r="P1220" t="str">
        <f>_xlfn.XLOOKUP(Table4[[#This Row],[ProductID]],Products!A:A,Products!C:C, "Not Found")</f>
        <v>Electronics</v>
      </c>
      <c r="Q1220" t="str">
        <f>_xlfn.XLOOKUP(Table4[[#This Row],[ProductID]],Products!A:A,Products!D:D,"Not Found")</f>
        <v>Laptop</v>
      </c>
      <c r="R1220">
        <f>_xlfn.XLOOKUP(Table4[[#This Row],[ProductID]],Products!A:A,Products!E:E,"Not Found")</f>
        <v>428.05</v>
      </c>
      <c r="S1220">
        <f>_xlfn.XLOOKUP(Table4[[#This Row],[ProductID]],Products!A:A,Products!F:F, "Not Found")</f>
        <v>246.07</v>
      </c>
      <c r="T1220" t="str">
        <f>_xlfn.XLOOKUP(Table4[[#This Row],[CustomerID]],Customers!A:A,Customers!D:D, "Not Found")</f>
        <v>F</v>
      </c>
      <c r="U1220" s="6">
        <f>_xlfn.XLOOKUP(Table4[[#This Row],[CustomerID]],Customers!A:A,Customers!E:E, "Not Found")</f>
        <v>37694</v>
      </c>
      <c r="V1220">
        <f ca="1">DATEDIF(Table4[[#This Row],[CustomerBirthday]], TODAY(), "Y")</f>
        <v>23</v>
      </c>
      <c r="W1220" t="str" cm="1">
        <f t="array" aca="1" ref="W1220" ca="1">_xlfn.IFS(Table4[[#This Row],[Age]]&lt;25, "Under 25",Table4[[#This Row],[Age]]=34, "25-34", Table4[[#This Row],[Age]]&lt;=49, "35-49", Table4[[#This Row],[Age]]&lt;=64, "50-64", Table4[[#This Row],[Age]]&gt;=65, "65+")</f>
        <v>Under 25</v>
      </c>
      <c r="X1220" t="str">
        <f>_xlfn.XLOOKUP(Table4[[#This Row],[StoreID]],Stores!A:A,Stores!B:B, "Not found")</f>
        <v>MegaMart Johnmouth</v>
      </c>
      <c r="Y1220" t="str">
        <f>_xlfn.XLOOKUP(Table4[[#This Row],[StoreID]],Stores!A:A,Stores!C:C, "Not Found")</f>
        <v>Johnmouth</v>
      </c>
      <c r="Z1220" t="str">
        <f>_xlfn.XLOOKUP(Table4[[#This Row],[StoreID]],Stores!A:A,Stores!D:D, "Not Found")</f>
        <v>East</v>
      </c>
    </row>
    <row r="1221" spans="1:26">
      <c r="A1221" t="s">
        <v>2087</v>
      </c>
      <c r="B1221" s="1">
        <v>45581</v>
      </c>
      <c r="C1221" t="s">
        <v>213</v>
      </c>
      <c r="D1221" t="s">
        <v>822</v>
      </c>
      <c r="E1221" t="s">
        <v>831</v>
      </c>
      <c r="F1221">
        <v>5</v>
      </c>
      <c r="G1221">
        <v>0.05</v>
      </c>
      <c r="H1221" t="s">
        <v>865</v>
      </c>
      <c r="I1221" s="4">
        <f>Table4[[#This Row],[Quantity]]*Table4[[#This Row],[UnitPrice]]</f>
        <v>6081.7999999999993</v>
      </c>
      <c r="J1221" s="4">
        <f>Table4[[#This Row],[Gross Revenue]]*(1-Table4[[#This Row],[Discount]])</f>
        <v>5777.7099999999991</v>
      </c>
      <c r="K1221" s="4">
        <f>Table4[[#This Row],[Quantity]]*Table4[[#This Row],[CostPrice]]</f>
        <v>3974</v>
      </c>
      <c r="L1221" s="4">
        <f>Table4[[#This Row],[Net Revenue]]-Table4[[#This Row],[Total Cost]]</f>
        <v>1803.7099999999991</v>
      </c>
      <c r="M1221" t="str">
        <f>_xlfn.XLOOKUP(Table4[[#This Row],[ProductID]], Products!A:A,Products!B:B, "Not Found")</f>
        <v>Nor Bags</v>
      </c>
      <c r="N1221" t="str">
        <f>TEXT(Table4[[#This Row],[Date]], "mmm")</f>
        <v>Oct</v>
      </c>
      <c r="O1221" t="str">
        <f>TEXT(Table4[[#This Row],[Date]], "yyyy")</f>
        <v>2024</v>
      </c>
      <c r="P1221" t="str">
        <f>_xlfn.XLOOKUP(Table4[[#This Row],[ProductID]],Products!A:A,Products!C:C, "Not Found")</f>
        <v>Fashion</v>
      </c>
      <c r="Q1221" t="str">
        <f>_xlfn.XLOOKUP(Table4[[#This Row],[ProductID]],Products!A:A,Products!D:D,"Not Found")</f>
        <v>Bags</v>
      </c>
      <c r="R1221">
        <f>_xlfn.XLOOKUP(Table4[[#This Row],[ProductID]],Products!A:A,Products!E:E,"Not Found")</f>
        <v>1216.3599999999999</v>
      </c>
      <c r="S1221">
        <f>_xlfn.XLOOKUP(Table4[[#This Row],[ProductID]],Products!A:A,Products!F:F, "Not Found")</f>
        <v>794.8</v>
      </c>
      <c r="T1221" t="str">
        <f>_xlfn.XLOOKUP(Table4[[#This Row],[CustomerID]],Customers!A:A,Customers!D:D, "Not Found")</f>
        <v>M</v>
      </c>
      <c r="U1221" s="6">
        <f>_xlfn.XLOOKUP(Table4[[#This Row],[CustomerID]],Customers!A:A,Customers!E:E, "Not Found")</f>
        <v>27950</v>
      </c>
      <c r="V1221">
        <f ca="1">DATEDIF(Table4[[#This Row],[CustomerBirthday]], TODAY(), "Y")</f>
        <v>50</v>
      </c>
      <c r="W1221" t="str" cm="1">
        <f t="array" aca="1" ref="W1221" ca="1">_xlfn.IFS(Table4[[#This Row],[Age]]&lt;25, "Under 25",Table4[[#This Row],[Age]]=34, "25-34", Table4[[#This Row],[Age]]&lt;=49, "35-49", Table4[[#This Row],[Age]]&lt;=64, "50-64", Table4[[#This Row],[Age]]&gt;=65, "65+")</f>
        <v>50-64</v>
      </c>
      <c r="X1221" t="str">
        <f>_xlfn.XLOOKUP(Table4[[#This Row],[StoreID]],Stores!A:A,Stores!B:B, "Not found")</f>
        <v>MegaMart Jimenezborough</v>
      </c>
      <c r="Y1221" t="str">
        <f>_xlfn.XLOOKUP(Table4[[#This Row],[StoreID]],Stores!A:A,Stores!C:C, "Not Found")</f>
        <v>Jimenezborough</v>
      </c>
      <c r="Z1221" t="str">
        <f>_xlfn.XLOOKUP(Table4[[#This Row],[StoreID]],Stores!A:A,Stores!D:D, "Not Found")</f>
        <v>South</v>
      </c>
    </row>
    <row r="1222" spans="1:26">
      <c r="A1222" t="s">
        <v>2088</v>
      </c>
      <c r="B1222" s="1">
        <v>45782</v>
      </c>
      <c r="C1222" t="s">
        <v>71</v>
      </c>
      <c r="D1222" t="s">
        <v>808</v>
      </c>
      <c r="E1222" t="s">
        <v>831</v>
      </c>
      <c r="F1222">
        <v>3</v>
      </c>
      <c r="G1222">
        <v>0.05</v>
      </c>
      <c r="H1222" t="s">
        <v>868</v>
      </c>
      <c r="I1222" s="4">
        <f>Table4[[#This Row],[Quantity]]*Table4[[#This Row],[UnitPrice]]</f>
        <v>4905.03</v>
      </c>
      <c r="J1222" s="4">
        <f>Table4[[#This Row],[Gross Revenue]]*(1-Table4[[#This Row],[Discount]])</f>
        <v>4659.7784999999994</v>
      </c>
      <c r="K1222" s="4">
        <f>Table4[[#This Row],[Quantity]]*Table4[[#This Row],[CostPrice]]</f>
        <v>3129.87</v>
      </c>
      <c r="L1222" s="4">
        <f>Table4[[#This Row],[Net Revenue]]-Table4[[#This Row],[Total Cost]]</f>
        <v>1529.9084999999995</v>
      </c>
      <c r="M1222" t="str">
        <f>_xlfn.XLOOKUP(Table4[[#This Row],[ProductID]], Products!A:A,Products!B:B, "Not Found")</f>
        <v>Present Television</v>
      </c>
      <c r="N1222" t="str">
        <f>TEXT(Table4[[#This Row],[Date]], "mmm")</f>
        <v>May</v>
      </c>
      <c r="O1222" t="str">
        <f>TEXT(Table4[[#This Row],[Date]], "yyyy")</f>
        <v>2025</v>
      </c>
      <c r="P1222" t="str">
        <f>_xlfn.XLOOKUP(Table4[[#This Row],[ProductID]],Products!A:A,Products!C:C, "Not Found")</f>
        <v>Electronics</v>
      </c>
      <c r="Q1222" t="str">
        <f>_xlfn.XLOOKUP(Table4[[#This Row],[ProductID]],Products!A:A,Products!D:D,"Not Found")</f>
        <v>Television</v>
      </c>
      <c r="R1222">
        <f>_xlfn.XLOOKUP(Table4[[#This Row],[ProductID]],Products!A:A,Products!E:E,"Not Found")</f>
        <v>1635.01</v>
      </c>
      <c r="S1222">
        <f>_xlfn.XLOOKUP(Table4[[#This Row],[ProductID]],Products!A:A,Products!F:F, "Not Found")</f>
        <v>1043.29</v>
      </c>
      <c r="T1222" t="str">
        <f>_xlfn.XLOOKUP(Table4[[#This Row],[CustomerID]],Customers!A:A,Customers!D:D, "Not Found")</f>
        <v>F</v>
      </c>
      <c r="U1222" s="6">
        <f>_xlfn.XLOOKUP(Table4[[#This Row],[CustomerID]],Customers!A:A,Customers!E:E, "Not Found")</f>
        <v>30021</v>
      </c>
      <c r="V1222">
        <f ca="1">DATEDIF(Table4[[#This Row],[CustomerBirthday]], TODAY(), "Y")</f>
        <v>44</v>
      </c>
      <c r="W1222" t="str" cm="1">
        <f t="array" aca="1" ref="W1222" ca="1">_xlfn.IFS(Table4[[#This Row],[Age]]&lt;25, "Under 25",Table4[[#This Row],[Age]]=34, "25-34", Table4[[#This Row],[Age]]&lt;=49, "35-49", Table4[[#This Row],[Age]]&lt;=64, "50-64", Table4[[#This Row],[Age]]&gt;=65, "65+")</f>
        <v>35-49</v>
      </c>
      <c r="X1222" t="str">
        <f>_xlfn.XLOOKUP(Table4[[#This Row],[StoreID]],Stores!A:A,Stores!B:B, "Not found")</f>
        <v>MegaMart Jimenezborough</v>
      </c>
      <c r="Y1222" t="str">
        <f>_xlfn.XLOOKUP(Table4[[#This Row],[StoreID]],Stores!A:A,Stores!C:C, "Not Found")</f>
        <v>Jimenezborough</v>
      </c>
      <c r="Z1222" t="str">
        <f>_xlfn.XLOOKUP(Table4[[#This Row],[StoreID]],Stores!A:A,Stores!D:D, "Not Found")</f>
        <v>South</v>
      </c>
    </row>
    <row r="1223" spans="1:26">
      <c r="A1223" t="s">
        <v>2089</v>
      </c>
      <c r="B1223" s="1">
        <v>45869</v>
      </c>
      <c r="C1223" t="s">
        <v>171</v>
      </c>
      <c r="D1223" t="s">
        <v>818</v>
      </c>
      <c r="E1223" t="s">
        <v>839</v>
      </c>
      <c r="F1223">
        <v>5</v>
      </c>
      <c r="G1223">
        <v>0.05</v>
      </c>
      <c r="H1223" t="s">
        <v>868</v>
      </c>
      <c r="I1223" s="4">
        <f>Table4[[#This Row],[Quantity]]*Table4[[#This Row],[UnitPrice]]</f>
        <v>5826.8499999999995</v>
      </c>
      <c r="J1223" s="4">
        <f>Table4[[#This Row],[Gross Revenue]]*(1-Table4[[#This Row],[Discount]])</f>
        <v>5535.5074999999988</v>
      </c>
      <c r="K1223" s="4">
        <f>Table4[[#This Row],[Quantity]]*Table4[[#This Row],[CostPrice]]</f>
        <v>4632.75</v>
      </c>
      <c r="L1223" s="4">
        <f>Table4[[#This Row],[Net Revenue]]-Table4[[#This Row],[Total Cost]]</f>
        <v>902.7574999999988</v>
      </c>
      <c r="M1223" t="str">
        <f>_xlfn.XLOOKUP(Table4[[#This Row],[ProductID]], Products!A:A,Products!B:B, "Not Found")</f>
        <v>Nature Clothing</v>
      </c>
      <c r="N1223" t="str">
        <f>TEXT(Table4[[#This Row],[Date]], "mmm")</f>
        <v>Jul</v>
      </c>
      <c r="O1223" t="str">
        <f>TEXT(Table4[[#This Row],[Date]], "yyyy")</f>
        <v>2025</v>
      </c>
      <c r="P1223" t="str">
        <f>_xlfn.XLOOKUP(Table4[[#This Row],[ProductID]],Products!A:A,Products!C:C, "Not Found")</f>
        <v>Fashion</v>
      </c>
      <c r="Q1223" t="str">
        <f>_xlfn.XLOOKUP(Table4[[#This Row],[ProductID]],Products!A:A,Products!D:D,"Not Found")</f>
        <v>Clothing</v>
      </c>
      <c r="R1223">
        <f>_xlfn.XLOOKUP(Table4[[#This Row],[ProductID]],Products!A:A,Products!E:E,"Not Found")</f>
        <v>1165.3699999999999</v>
      </c>
      <c r="S1223">
        <f>_xlfn.XLOOKUP(Table4[[#This Row],[ProductID]],Products!A:A,Products!F:F, "Not Found")</f>
        <v>926.55</v>
      </c>
      <c r="T1223" t="str">
        <f>_xlfn.XLOOKUP(Table4[[#This Row],[CustomerID]],Customers!A:A,Customers!D:D, "Not Found")</f>
        <v>M</v>
      </c>
      <c r="U1223" s="6">
        <f>_xlfn.XLOOKUP(Table4[[#This Row],[CustomerID]],Customers!A:A,Customers!E:E, "Not Found")</f>
        <v>22326</v>
      </c>
      <c r="V1223">
        <f ca="1">DATEDIF(Table4[[#This Row],[CustomerBirthday]], TODAY(), "Y")</f>
        <v>65</v>
      </c>
      <c r="W1223" t="str" cm="1">
        <f t="array" aca="1" ref="W1223" ca="1">_xlfn.IFS(Table4[[#This Row],[Age]]&lt;25, "Under 25",Table4[[#This Row],[Age]]=34, "25-34", Table4[[#This Row],[Age]]&lt;=49, "35-49", Table4[[#This Row],[Age]]&lt;=64, "50-64", Table4[[#This Row],[Age]]&gt;=65, "65+")</f>
        <v>65+</v>
      </c>
      <c r="X1223" t="str">
        <f>_xlfn.XLOOKUP(Table4[[#This Row],[StoreID]],Stores!A:A,Stores!B:B, "Not found")</f>
        <v>MegaMart New Michele</v>
      </c>
      <c r="Y1223" t="str">
        <f>_xlfn.XLOOKUP(Table4[[#This Row],[StoreID]],Stores!A:A,Stores!C:C, "Not Found")</f>
        <v>New Michele</v>
      </c>
      <c r="Z1223" t="str">
        <f>_xlfn.XLOOKUP(Table4[[#This Row],[StoreID]],Stores!A:A,Stores!D:D, "Not Found")</f>
        <v>West</v>
      </c>
    </row>
    <row r="1224" spans="1:26">
      <c r="A1224" t="s">
        <v>2090</v>
      </c>
      <c r="B1224" s="1">
        <v>45473</v>
      </c>
      <c r="C1224" t="s">
        <v>241</v>
      </c>
      <c r="D1224" t="s">
        <v>784</v>
      </c>
      <c r="E1224" t="s">
        <v>846</v>
      </c>
      <c r="F1224">
        <v>1</v>
      </c>
      <c r="G1224">
        <v>0.05</v>
      </c>
      <c r="H1224" t="s">
        <v>875</v>
      </c>
      <c r="I1224" s="4">
        <f>Table4[[#This Row],[Quantity]]*Table4[[#This Row],[UnitPrice]]</f>
        <v>1485.05</v>
      </c>
      <c r="J1224" s="4">
        <f>Table4[[#This Row],[Gross Revenue]]*(1-Table4[[#This Row],[Discount]])</f>
        <v>1410.7974999999999</v>
      </c>
      <c r="K1224" s="4">
        <f>Table4[[#This Row],[Quantity]]*Table4[[#This Row],[CostPrice]]</f>
        <v>988.31</v>
      </c>
      <c r="L1224" s="4">
        <f>Table4[[#This Row],[Net Revenue]]-Table4[[#This Row],[Total Cost]]</f>
        <v>422.48749999999995</v>
      </c>
      <c r="M1224" t="str">
        <f>_xlfn.XLOOKUP(Table4[[#This Row],[ProductID]], Products!A:A,Products!B:B, "Not Found")</f>
        <v>Road Clothing</v>
      </c>
      <c r="N1224" t="str">
        <f>TEXT(Table4[[#This Row],[Date]], "mmm")</f>
        <v>Jun</v>
      </c>
      <c r="O1224" t="str">
        <f>TEXT(Table4[[#This Row],[Date]], "yyyy")</f>
        <v>2024</v>
      </c>
      <c r="P1224" t="str">
        <f>_xlfn.XLOOKUP(Table4[[#This Row],[ProductID]],Products!A:A,Products!C:C, "Not Found")</f>
        <v>Fashion</v>
      </c>
      <c r="Q1224" t="str">
        <f>_xlfn.XLOOKUP(Table4[[#This Row],[ProductID]],Products!A:A,Products!D:D,"Not Found")</f>
        <v>Clothing</v>
      </c>
      <c r="R1224">
        <f>_xlfn.XLOOKUP(Table4[[#This Row],[ProductID]],Products!A:A,Products!E:E,"Not Found")</f>
        <v>1485.05</v>
      </c>
      <c r="S1224">
        <f>_xlfn.XLOOKUP(Table4[[#This Row],[ProductID]],Products!A:A,Products!F:F, "Not Found")</f>
        <v>988.31</v>
      </c>
      <c r="T1224" t="str">
        <f>_xlfn.XLOOKUP(Table4[[#This Row],[CustomerID]],Customers!A:A,Customers!D:D, "Not Found")</f>
        <v>M</v>
      </c>
      <c r="U1224" s="6">
        <f>_xlfn.XLOOKUP(Table4[[#This Row],[CustomerID]],Customers!A:A,Customers!E:E, "Not Found")</f>
        <v>26671</v>
      </c>
      <c r="V1224">
        <f ca="1">DATEDIF(Table4[[#This Row],[CustomerBirthday]], TODAY(), "Y")</f>
        <v>53</v>
      </c>
      <c r="W1224" t="str" cm="1">
        <f t="array" aca="1" ref="W1224" ca="1">_xlfn.IFS(Table4[[#This Row],[Age]]&lt;25, "Under 25",Table4[[#This Row],[Age]]=34, "25-34", Table4[[#This Row],[Age]]&lt;=49, "35-49", Table4[[#This Row],[Age]]&lt;=64, "50-64", Table4[[#This Row],[Age]]&gt;=65, "65+")</f>
        <v>50-64</v>
      </c>
      <c r="X1224" t="str">
        <f>_xlfn.XLOOKUP(Table4[[#This Row],[StoreID]],Stores!A:A,Stores!B:B, "Not found")</f>
        <v>MegaMart Johnmouth</v>
      </c>
      <c r="Y1224" t="str">
        <f>_xlfn.XLOOKUP(Table4[[#This Row],[StoreID]],Stores!A:A,Stores!C:C, "Not Found")</f>
        <v>Johnmouth</v>
      </c>
      <c r="Z1224" t="str">
        <f>_xlfn.XLOOKUP(Table4[[#This Row],[StoreID]],Stores!A:A,Stores!D:D, "Not Found")</f>
        <v>East</v>
      </c>
    </row>
    <row r="1225" spans="1:26">
      <c r="A1225" t="s">
        <v>2091</v>
      </c>
      <c r="B1225" s="1">
        <v>45317</v>
      </c>
      <c r="C1225" t="s">
        <v>579</v>
      </c>
      <c r="D1225" t="s">
        <v>715</v>
      </c>
      <c r="E1225" t="s">
        <v>846</v>
      </c>
      <c r="F1225">
        <v>4</v>
      </c>
      <c r="G1225">
        <v>0.05</v>
      </c>
      <c r="H1225" t="s">
        <v>875</v>
      </c>
      <c r="I1225" s="4">
        <f>Table4[[#This Row],[Quantity]]*Table4[[#This Row],[UnitPrice]]</f>
        <v>3275.04</v>
      </c>
      <c r="J1225" s="4">
        <f>Table4[[#This Row],[Gross Revenue]]*(1-Table4[[#This Row],[Discount]])</f>
        <v>3111.288</v>
      </c>
      <c r="K1225" s="4">
        <f>Table4[[#This Row],[Quantity]]*Table4[[#This Row],[CostPrice]]</f>
        <v>2110.48</v>
      </c>
      <c r="L1225" s="4">
        <f>Table4[[#This Row],[Net Revenue]]-Table4[[#This Row],[Total Cost]]</f>
        <v>1000.808</v>
      </c>
      <c r="M1225" t="str">
        <f>_xlfn.XLOOKUP(Table4[[#This Row],[ProductID]], Products!A:A,Products!B:B, "Not Found")</f>
        <v>Audience Television</v>
      </c>
      <c r="N1225" t="str">
        <f>TEXT(Table4[[#This Row],[Date]], "mmm")</f>
        <v>Jan</v>
      </c>
      <c r="O1225" t="str">
        <f>TEXT(Table4[[#This Row],[Date]], "yyyy")</f>
        <v>2024</v>
      </c>
      <c r="P1225" t="str">
        <f>_xlfn.XLOOKUP(Table4[[#This Row],[ProductID]],Products!A:A,Products!C:C, "Not Found")</f>
        <v>Electronics</v>
      </c>
      <c r="Q1225" t="str">
        <f>_xlfn.XLOOKUP(Table4[[#This Row],[ProductID]],Products!A:A,Products!D:D,"Not Found")</f>
        <v>Television</v>
      </c>
      <c r="R1225">
        <f>_xlfn.XLOOKUP(Table4[[#This Row],[ProductID]],Products!A:A,Products!E:E,"Not Found")</f>
        <v>818.76</v>
      </c>
      <c r="S1225">
        <f>_xlfn.XLOOKUP(Table4[[#This Row],[ProductID]],Products!A:A,Products!F:F, "Not Found")</f>
        <v>527.62</v>
      </c>
      <c r="T1225" t="str">
        <f>_xlfn.XLOOKUP(Table4[[#This Row],[CustomerID]],Customers!A:A,Customers!D:D, "Not Found")</f>
        <v>M</v>
      </c>
      <c r="U1225" s="6">
        <f>_xlfn.XLOOKUP(Table4[[#This Row],[CustomerID]],Customers!A:A,Customers!E:E, "Not Found")</f>
        <v>36768</v>
      </c>
      <c r="V1225">
        <f ca="1">DATEDIF(Table4[[#This Row],[CustomerBirthday]], TODAY(), "Y")</f>
        <v>25</v>
      </c>
      <c r="W1225" t="str" cm="1">
        <f t="array" aca="1" ref="W1225" ca="1">_xlfn.IFS(Table4[[#This Row],[Age]]&lt;25, "Under 25",Table4[[#This Row],[Age]]=34, "25-34", Table4[[#This Row],[Age]]&lt;=49, "35-49", Table4[[#This Row],[Age]]&lt;=64, "50-64", Table4[[#This Row],[Age]]&gt;=65, "65+")</f>
        <v>35-49</v>
      </c>
      <c r="X1225" t="str">
        <f>_xlfn.XLOOKUP(Table4[[#This Row],[StoreID]],Stores!A:A,Stores!B:B, "Not found")</f>
        <v>MegaMart Johnmouth</v>
      </c>
      <c r="Y1225" t="str">
        <f>_xlfn.XLOOKUP(Table4[[#This Row],[StoreID]],Stores!A:A,Stores!C:C, "Not Found")</f>
        <v>Johnmouth</v>
      </c>
      <c r="Z1225" t="str">
        <f>_xlfn.XLOOKUP(Table4[[#This Row],[StoreID]],Stores!A:A,Stores!D:D, "Not Found")</f>
        <v>East</v>
      </c>
    </row>
    <row r="1226" spans="1:26">
      <c r="A1226" t="s">
        <v>2092</v>
      </c>
      <c r="B1226" s="1">
        <v>45389</v>
      </c>
      <c r="C1226" t="s">
        <v>462</v>
      </c>
      <c r="D1226" t="s">
        <v>728</v>
      </c>
      <c r="E1226" t="s">
        <v>831</v>
      </c>
      <c r="F1226">
        <v>1</v>
      </c>
      <c r="G1226">
        <v>0</v>
      </c>
      <c r="H1226" t="s">
        <v>871</v>
      </c>
      <c r="I1226" s="4">
        <f>Table4[[#This Row],[Quantity]]*Table4[[#This Row],[UnitPrice]]</f>
        <v>318.05</v>
      </c>
      <c r="J1226" s="4">
        <f>Table4[[#This Row],[Gross Revenue]]*(1-Table4[[#This Row],[Discount]])</f>
        <v>318.05</v>
      </c>
      <c r="K1226" s="4">
        <f>Table4[[#This Row],[Quantity]]*Table4[[#This Row],[CostPrice]]</f>
        <v>187.34</v>
      </c>
      <c r="L1226" s="4">
        <f>Table4[[#This Row],[Net Revenue]]-Table4[[#This Row],[Total Cost]]</f>
        <v>130.71</v>
      </c>
      <c r="M1226" t="str">
        <f>_xlfn.XLOOKUP(Table4[[#This Row],[ProductID]], Products!A:A,Products!B:B, "Not Found")</f>
        <v>Company Fruits</v>
      </c>
      <c r="N1226" t="str">
        <f>TEXT(Table4[[#This Row],[Date]], "mmm")</f>
        <v>Apr</v>
      </c>
      <c r="O1226" t="str">
        <f>TEXT(Table4[[#This Row],[Date]], "yyyy")</f>
        <v>2024</v>
      </c>
      <c r="P1226" t="str">
        <f>_xlfn.XLOOKUP(Table4[[#This Row],[ProductID]],Products!A:A,Products!C:C, "Not Found")</f>
        <v>Groceries</v>
      </c>
      <c r="Q1226" t="str">
        <f>_xlfn.XLOOKUP(Table4[[#This Row],[ProductID]],Products!A:A,Products!D:D,"Not Found")</f>
        <v>Fruits</v>
      </c>
      <c r="R1226">
        <f>_xlfn.XLOOKUP(Table4[[#This Row],[ProductID]],Products!A:A,Products!E:E,"Not Found")</f>
        <v>318.05</v>
      </c>
      <c r="S1226">
        <f>_xlfn.XLOOKUP(Table4[[#This Row],[ProductID]],Products!A:A,Products!F:F, "Not Found")</f>
        <v>187.34</v>
      </c>
      <c r="T1226" t="str">
        <f>_xlfn.XLOOKUP(Table4[[#This Row],[CustomerID]],Customers!A:A,Customers!D:D, "Not Found")</f>
        <v>M</v>
      </c>
      <c r="U1226" s="6">
        <f>_xlfn.XLOOKUP(Table4[[#This Row],[CustomerID]],Customers!A:A,Customers!E:E, "Not Found")</f>
        <v>32966</v>
      </c>
      <c r="V1226">
        <f ca="1">DATEDIF(Table4[[#This Row],[CustomerBirthday]], TODAY(), "Y")</f>
        <v>36</v>
      </c>
      <c r="W1226" t="str" cm="1">
        <f t="array" aca="1" ref="W1226" ca="1">_xlfn.IFS(Table4[[#This Row],[Age]]&lt;25, "Under 25",Table4[[#This Row],[Age]]=34, "25-34", Table4[[#This Row],[Age]]&lt;=49, "35-49", Table4[[#This Row],[Age]]&lt;=64, "50-64", Table4[[#This Row],[Age]]&gt;=65, "65+")</f>
        <v>35-49</v>
      </c>
      <c r="X1226" t="str">
        <f>_xlfn.XLOOKUP(Table4[[#This Row],[StoreID]],Stores!A:A,Stores!B:B, "Not found")</f>
        <v>MegaMart Jimenezborough</v>
      </c>
      <c r="Y1226" t="str">
        <f>_xlfn.XLOOKUP(Table4[[#This Row],[StoreID]],Stores!A:A,Stores!C:C, "Not Found")</f>
        <v>Jimenezborough</v>
      </c>
      <c r="Z1226" t="str">
        <f>_xlfn.XLOOKUP(Table4[[#This Row],[StoreID]],Stores!A:A,Stores!D:D, "Not Found")</f>
        <v>South</v>
      </c>
    </row>
    <row r="1227" spans="1:26">
      <c r="A1227" t="s">
        <v>2093</v>
      </c>
      <c r="B1227" s="1">
        <v>45214</v>
      </c>
      <c r="C1227" t="s">
        <v>93</v>
      </c>
      <c r="D1227" t="s">
        <v>784</v>
      </c>
      <c r="E1227" t="s">
        <v>846</v>
      </c>
      <c r="F1227">
        <v>3</v>
      </c>
      <c r="G1227">
        <v>0.15</v>
      </c>
      <c r="H1227" t="s">
        <v>868</v>
      </c>
      <c r="I1227" s="4">
        <f>Table4[[#This Row],[Quantity]]*Table4[[#This Row],[UnitPrice]]</f>
        <v>4455.1499999999996</v>
      </c>
      <c r="J1227" s="4">
        <f>Table4[[#This Row],[Gross Revenue]]*(1-Table4[[#This Row],[Discount]])</f>
        <v>3786.8774999999996</v>
      </c>
      <c r="K1227" s="4">
        <f>Table4[[#This Row],[Quantity]]*Table4[[#This Row],[CostPrice]]</f>
        <v>2964.93</v>
      </c>
      <c r="L1227" s="4">
        <f>Table4[[#This Row],[Net Revenue]]-Table4[[#This Row],[Total Cost]]</f>
        <v>821.94749999999976</v>
      </c>
      <c r="M1227" t="str">
        <f>_xlfn.XLOOKUP(Table4[[#This Row],[ProductID]], Products!A:A,Products!B:B, "Not Found")</f>
        <v>Road Clothing</v>
      </c>
      <c r="N1227" t="str">
        <f>TEXT(Table4[[#This Row],[Date]], "mmm")</f>
        <v>Oct</v>
      </c>
      <c r="O1227" t="str">
        <f>TEXT(Table4[[#This Row],[Date]], "yyyy")</f>
        <v>2023</v>
      </c>
      <c r="P1227" t="str">
        <f>_xlfn.XLOOKUP(Table4[[#This Row],[ProductID]],Products!A:A,Products!C:C, "Not Found")</f>
        <v>Fashion</v>
      </c>
      <c r="Q1227" t="str">
        <f>_xlfn.XLOOKUP(Table4[[#This Row],[ProductID]],Products!A:A,Products!D:D,"Not Found")</f>
        <v>Clothing</v>
      </c>
      <c r="R1227">
        <f>_xlfn.XLOOKUP(Table4[[#This Row],[ProductID]],Products!A:A,Products!E:E,"Not Found")</f>
        <v>1485.05</v>
      </c>
      <c r="S1227">
        <f>_xlfn.XLOOKUP(Table4[[#This Row],[ProductID]],Products!A:A,Products!F:F, "Not Found")</f>
        <v>988.31</v>
      </c>
      <c r="T1227" t="str">
        <f>_xlfn.XLOOKUP(Table4[[#This Row],[CustomerID]],Customers!A:A,Customers!D:D, "Not Found")</f>
        <v>F</v>
      </c>
      <c r="U1227" s="6">
        <f>_xlfn.XLOOKUP(Table4[[#This Row],[CustomerID]],Customers!A:A,Customers!E:E, "Not Found")</f>
        <v>26428</v>
      </c>
      <c r="V1227">
        <f ca="1">DATEDIF(Table4[[#This Row],[CustomerBirthday]], TODAY(), "Y")</f>
        <v>54</v>
      </c>
      <c r="W1227" t="str" cm="1">
        <f t="array" aca="1" ref="W1227" ca="1">_xlfn.IFS(Table4[[#This Row],[Age]]&lt;25, "Under 25",Table4[[#This Row],[Age]]=34, "25-34", Table4[[#This Row],[Age]]&lt;=49, "35-49", Table4[[#This Row],[Age]]&lt;=64, "50-64", Table4[[#This Row],[Age]]&gt;=65, "65+")</f>
        <v>50-64</v>
      </c>
      <c r="X1227" t="str">
        <f>_xlfn.XLOOKUP(Table4[[#This Row],[StoreID]],Stores!A:A,Stores!B:B, "Not found")</f>
        <v>MegaMart Johnmouth</v>
      </c>
      <c r="Y1227" t="str">
        <f>_xlfn.XLOOKUP(Table4[[#This Row],[StoreID]],Stores!A:A,Stores!C:C, "Not Found")</f>
        <v>Johnmouth</v>
      </c>
      <c r="Z1227" t="str">
        <f>_xlfn.XLOOKUP(Table4[[#This Row],[StoreID]],Stores!A:A,Stores!D:D, "Not Found")</f>
        <v>East</v>
      </c>
    </row>
    <row r="1228" spans="1:26">
      <c r="A1228" t="s">
        <v>2094</v>
      </c>
      <c r="B1228" s="1">
        <v>45310</v>
      </c>
      <c r="C1228" t="s">
        <v>630</v>
      </c>
      <c r="D1228" t="s">
        <v>772</v>
      </c>
      <c r="E1228" t="s">
        <v>835</v>
      </c>
      <c r="F1228">
        <v>2</v>
      </c>
      <c r="G1228">
        <v>0.05</v>
      </c>
      <c r="H1228" t="s">
        <v>865</v>
      </c>
      <c r="I1228" s="4">
        <f>Table4[[#This Row],[Quantity]]*Table4[[#This Row],[UnitPrice]]</f>
        <v>3756.94</v>
      </c>
      <c r="J1228" s="4">
        <f>Table4[[#This Row],[Gross Revenue]]*(1-Table4[[#This Row],[Discount]])</f>
        <v>3569.0929999999998</v>
      </c>
      <c r="K1228" s="4">
        <f>Table4[[#This Row],[Quantity]]*Table4[[#This Row],[CostPrice]]</f>
        <v>2029.82</v>
      </c>
      <c r="L1228" s="4">
        <f>Table4[[#This Row],[Net Revenue]]-Table4[[#This Row],[Total Cost]]</f>
        <v>1539.2729999999999</v>
      </c>
      <c r="M1228" t="str">
        <f>_xlfn.XLOOKUP(Table4[[#This Row],[ProductID]], Products!A:A,Products!B:B, "Not Found")</f>
        <v>And Footwear</v>
      </c>
      <c r="N1228" t="str">
        <f>TEXT(Table4[[#This Row],[Date]], "mmm")</f>
        <v>Jan</v>
      </c>
      <c r="O1228" t="str">
        <f>TEXT(Table4[[#This Row],[Date]], "yyyy")</f>
        <v>2024</v>
      </c>
      <c r="P1228" t="str">
        <f>_xlfn.XLOOKUP(Table4[[#This Row],[ProductID]],Products!A:A,Products!C:C, "Not Found")</f>
        <v>Fashion</v>
      </c>
      <c r="Q1228" t="str">
        <f>_xlfn.XLOOKUP(Table4[[#This Row],[ProductID]],Products!A:A,Products!D:D,"Not Found")</f>
        <v>Footwear</v>
      </c>
      <c r="R1228">
        <f>_xlfn.XLOOKUP(Table4[[#This Row],[ProductID]],Products!A:A,Products!E:E,"Not Found")</f>
        <v>1878.47</v>
      </c>
      <c r="S1228">
        <f>_xlfn.XLOOKUP(Table4[[#This Row],[ProductID]],Products!A:A,Products!F:F, "Not Found")</f>
        <v>1014.91</v>
      </c>
      <c r="T1228" t="str">
        <f>_xlfn.XLOOKUP(Table4[[#This Row],[CustomerID]],Customers!A:A,Customers!D:D, "Not Found")</f>
        <v>F</v>
      </c>
      <c r="U1228" s="6">
        <f>_xlfn.XLOOKUP(Table4[[#This Row],[CustomerID]],Customers!A:A,Customers!E:E, "Not Found")</f>
        <v>22255</v>
      </c>
      <c r="V1228">
        <f ca="1">DATEDIF(Table4[[#This Row],[CustomerBirthday]], TODAY(), "Y")</f>
        <v>65</v>
      </c>
      <c r="W1228" t="str" cm="1">
        <f t="array" aca="1" ref="W1228" ca="1">_xlfn.IFS(Table4[[#This Row],[Age]]&lt;25, "Under 25",Table4[[#This Row],[Age]]=34, "25-34", Table4[[#This Row],[Age]]&lt;=49, "35-49", Table4[[#This Row],[Age]]&lt;=64, "50-64", Table4[[#This Row],[Age]]&gt;=65, "65+")</f>
        <v>65+</v>
      </c>
      <c r="X1228" t="str">
        <f>_xlfn.XLOOKUP(Table4[[#This Row],[StoreID]],Stores!A:A,Stores!B:B, "Not found")</f>
        <v>MegaMart Peckmouth</v>
      </c>
      <c r="Y1228" t="str">
        <f>_xlfn.XLOOKUP(Table4[[#This Row],[StoreID]],Stores!A:A,Stores!C:C, "Not Found")</f>
        <v>Peckmouth</v>
      </c>
      <c r="Z1228" t="str">
        <f>_xlfn.XLOOKUP(Table4[[#This Row],[StoreID]],Stores!A:A,Stores!D:D, "Not Found")</f>
        <v>East</v>
      </c>
    </row>
    <row r="1229" spans="1:26">
      <c r="A1229" t="s">
        <v>2095</v>
      </c>
      <c r="B1229" s="1">
        <v>45459</v>
      </c>
      <c r="C1229" t="s">
        <v>491</v>
      </c>
      <c r="D1229" t="s">
        <v>784</v>
      </c>
      <c r="E1229" t="s">
        <v>842</v>
      </c>
      <c r="F1229">
        <v>4</v>
      </c>
      <c r="G1229">
        <v>0.05</v>
      </c>
      <c r="H1229" t="s">
        <v>871</v>
      </c>
      <c r="I1229" s="4">
        <f>Table4[[#This Row],[Quantity]]*Table4[[#This Row],[UnitPrice]]</f>
        <v>5940.2</v>
      </c>
      <c r="J1229" s="4">
        <f>Table4[[#This Row],[Gross Revenue]]*(1-Table4[[#This Row],[Discount]])</f>
        <v>5643.19</v>
      </c>
      <c r="K1229" s="4">
        <f>Table4[[#This Row],[Quantity]]*Table4[[#This Row],[CostPrice]]</f>
        <v>3953.24</v>
      </c>
      <c r="L1229" s="4">
        <f>Table4[[#This Row],[Net Revenue]]-Table4[[#This Row],[Total Cost]]</f>
        <v>1689.9499999999998</v>
      </c>
      <c r="M1229" t="str">
        <f>_xlfn.XLOOKUP(Table4[[#This Row],[ProductID]], Products!A:A,Products!B:B, "Not Found")</f>
        <v>Road Clothing</v>
      </c>
      <c r="N1229" t="str">
        <f>TEXT(Table4[[#This Row],[Date]], "mmm")</f>
        <v>Jun</v>
      </c>
      <c r="O1229" t="str">
        <f>TEXT(Table4[[#This Row],[Date]], "yyyy")</f>
        <v>2024</v>
      </c>
      <c r="P1229" t="str">
        <f>_xlfn.XLOOKUP(Table4[[#This Row],[ProductID]],Products!A:A,Products!C:C, "Not Found")</f>
        <v>Fashion</v>
      </c>
      <c r="Q1229" t="str">
        <f>_xlfn.XLOOKUP(Table4[[#This Row],[ProductID]],Products!A:A,Products!D:D,"Not Found")</f>
        <v>Clothing</v>
      </c>
      <c r="R1229">
        <f>_xlfn.XLOOKUP(Table4[[#This Row],[ProductID]],Products!A:A,Products!E:E,"Not Found")</f>
        <v>1485.05</v>
      </c>
      <c r="S1229">
        <f>_xlfn.XLOOKUP(Table4[[#This Row],[ProductID]],Products!A:A,Products!F:F, "Not Found")</f>
        <v>988.31</v>
      </c>
      <c r="T1229" t="str">
        <f>_xlfn.XLOOKUP(Table4[[#This Row],[CustomerID]],Customers!A:A,Customers!D:D, "Not Found")</f>
        <v>F</v>
      </c>
      <c r="U1229" s="6">
        <f>_xlfn.XLOOKUP(Table4[[#This Row],[CustomerID]],Customers!A:A,Customers!E:E, "Not Found")</f>
        <v>31076</v>
      </c>
      <c r="V1229">
        <f ca="1">DATEDIF(Table4[[#This Row],[CustomerBirthday]], TODAY(), "Y")</f>
        <v>41</v>
      </c>
      <c r="W1229" t="str" cm="1">
        <f t="array" aca="1" ref="W1229" ca="1">_xlfn.IFS(Table4[[#This Row],[Age]]&lt;25, "Under 25",Table4[[#This Row],[Age]]=34, "25-34", Table4[[#This Row],[Age]]&lt;=49, "35-49", Table4[[#This Row],[Age]]&lt;=64, "50-64", Table4[[#This Row],[Age]]&gt;=65, "65+")</f>
        <v>35-49</v>
      </c>
      <c r="X1229" t="str">
        <f>_xlfn.XLOOKUP(Table4[[#This Row],[StoreID]],Stores!A:A,Stores!B:B, "Not found")</f>
        <v>MegaMart Brianahaven</v>
      </c>
      <c r="Y1229" t="str">
        <f>_xlfn.XLOOKUP(Table4[[#This Row],[StoreID]],Stores!A:A,Stores!C:C, "Not Found")</f>
        <v>Brianahaven</v>
      </c>
      <c r="Z1229" t="str">
        <f>_xlfn.XLOOKUP(Table4[[#This Row],[StoreID]],Stores!A:A,Stores!D:D, "Not Found")</f>
        <v>North</v>
      </c>
    </row>
    <row r="1230" spans="1:26">
      <c r="A1230" t="s">
        <v>2096</v>
      </c>
      <c r="B1230" s="1">
        <v>45210</v>
      </c>
      <c r="C1230" t="s">
        <v>563</v>
      </c>
      <c r="D1230" t="s">
        <v>722</v>
      </c>
      <c r="E1230" t="s">
        <v>831</v>
      </c>
      <c r="F1230">
        <v>5</v>
      </c>
      <c r="G1230">
        <v>0.05</v>
      </c>
      <c r="H1230" t="s">
        <v>868</v>
      </c>
      <c r="I1230" s="4">
        <f>Table4[[#This Row],[Quantity]]*Table4[[#This Row],[UnitPrice]]</f>
        <v>9268.85</v>
      </c>
      <c r="J1230" s="4">
        <f>Table4[[#This Row],[Gross Revenue]]*(1-Table4[[#This Row],[Discount]])</f>
        <v>8805.4074999999993</v>
      </c>
      <c r="K1230" s="4">
        <f>Table4[[#This Row],[Quantity]]*Table4[[#This Row],[CostPrice]]</f>
        <v>6817.6</v>
      </c>
      <c r="L1230" s="4">
        <f>Table4[[#This Row],[Net Revenue]]-Table4[[#This Row],[Total Cost]]</f>
        <v>1987.807499999999</v>
      </c>
      <c r="M1230" t="str">
        <f>_xlfn.XLOOKUP(Table4[[#This Row],[ProductID]], Products!A:A,Products!B:B, "Not Found")</f>
        <v>Four Accessories</v>
      </c>
      <c r="N1230" t="str">
        <f>TEXT(Table4[[#This Row],[Date]], "mmm")</f>
        <v>Oct</v>
      </c>
      <c r="O1230" t="str">
        <f>TEXT(Table4[[#This Row],[Date]], "yyyy")</f>
        <v>2023</v>
      </c>
      <c r="P1230" t="str">
        <f>_xlfn.XLOOKUP(Table4[[#This Row],[ProductID]],Products!A:A,Products!C:C, "Not Found")</f>
        <v>Fashion</v>
      </c>
      <c r="Q1230" t="str">
        <f>_xlfn.XLOOKUP(Table4[[#This Row],[ProductID]],Products!A:A,Products!D:D,"Not Found")</f>
        <v>Accessories</v>
      </c>
      <c r="R1230">
        <f>_xlfn.XLOOKUP(Table4[[#This Row],[ProductID]],Products!A:A,Products!E:E,"Not Found")</f>
        <v>1853.77</v>
      </c>
      <c r="S1230">
        <f>_xlfn.XLOOKUP(Table4[[#This Row],[ProductID]],Products!A:A,Products!F:F, "Not Found")</f>
        <v>1363.52</v>
      </c>
      <c r="T1230" t="str">
        <f>_xlfn.XLOOKUP(Table4[[#This Row],[CustomerID]],Customers!A:A,Customers!D:D, "Not Found")</f>
        <v>M</v>
      </c>
      <c r="U1230" s="6">
        <f>_xlfn.XLOOKUP(Table4[[#This Row],[CustomerID]],Customers!A:A,Customers!E:E, "Not Found")</f>
        <v>24092</v>
      </c>
      <c r="V1230">
        <f ca="1">DATEDIF(Table4[[#This Row],[CustomerBirthday]], TODAY(), "Y")</f>
        <v>60</v>
      </c>
      <c r="W1230" t="str" cm="1">
        <f t="array" aca="1" ref="W1230" ca="1">_xlfn.IFS(Table4[[#This Row],[Age]]&lt;25, "Under 25",Table4[[#This Row],[Age]]=34, "25-34", Table4[[#This Row],[Age]]&lt;=49, "35-49", Table4[[#This Row],[Age]]&lt;=64, "50-64", Table4[[#This Row],[Age]]&gt;=65, "65+")</f>
        <v>50-64</v>
      </c>
      <c r="X1230" t="str">
        <f>_xlfn.XLOOKUP(Table4[[#This Row],[StoreID]],Stores!A:A,Stores!B:B, "Not found")</f>
        <v>MegaMart Jimenezborough</v>
      </c>
      <c r="Y1230" t="str">
        <f>_xlfn.XLOOKUP(Table4[[#This Row],[StoreID]],Stores!A:A,Stores!C:C, "Not Found")</f>
        <v>Jimenezborough</v>
      </c>
      <c r="Z1230" t="str">
        <f>_xlfn.XLOOKUP(Table4[[#This Row],[StoreID]],Stores!A:A,Stores!D:D, "Not Found")</f>
        <v>South</v>
      </c>
    </row>
    <row r="1231" spans="1:26">
      <c r="A1231" t="s">
        <v>2097</v>
      </c>
      <c r="B1231" s="1">
        <v>45468</v>
      </c>
      <c r="C1231" t="s">
        <v>563</v>
      </c>
      <c r="D1231" t="s">
        <v>788</v>
      </c>
      <c r="E1231" t="s">
        <v>831</v>
      </c>
      <c r="F1231">
        <v>3</v>
      </c>
      <c r="G1231">
        <v>0.1</v>
      </c>
      <c r="H1231" t="s">
        <v>868</v>
      </c>
      <c r="I1231" s="4">
        <f>Table4[[#This Row],[Quantity]]*Table4[[#This Row],[UnitPrice]]</f>
        <v>3287.16</v>
      </c>
      <c r="J1231" s="4">
        <f>Table4[[#This Row],[Gross Revenue]]*(1-Table4[[#This Row],[Discount]])</f>
        <v>2958.444</v>
      </c>
      <c r="K1231" s="4">
        <f>Table4[[#This Row],[Quantity]]*Table4[[#This Row],[CostPrice]]</f>
        <v>2466.6000000000004</v>
      </c>
      <c r="L1231" s="4">
        <f>Table4[[#This Row],[Net Revenue]]-Table4[[#This Row],[Total Cost]]</f>
        <v>491.8439999999996</v>
      </c>
      <c r="M1231" t="str">
        <f>_xlfn.XLOOKUP(Table4[[#This Row],[ProductID]], Products!A:A,Products!B:B, "Not Found")</f>
        <v>Foot Snacks</v>
      </c>
      <c r="N1231" t="str">
        <f>TEXT(Table4[[#This Row],[Date]], "mmm")</f>
        <v>Jun</v>
      </c>
      <c r="O1231" t="str">
        <f>TEXT(Table4[[#This Row],[Date]], "yyyy")</f>
        <v>2024</v>
      </c>
      <c r="P1231" t="str">
        <f>_xlfn.XLOOKUP(Table4[[#This Row],[ProductID]],Products!A:A,Products!C:C, "Not Found")</f>
        <v>Groceries</v>
      </c>
      <c r="Q1231" t="str">
        <f>_xlfn.XLOOKUP(Table4[[#This Row],[ProductID]],Products!A:A,Products!D:D,"Not Found")</f>
        <v>Snacks</v>
      </c>
      <c r="R1231">
        <f>_xlfn.XLOOKUP(Table4[[#This Row],[ProductID]],Products!A:A,Products!E:E,"Not Found")</f>
        <v>1095.72</v>
      </c>
      <c r="S1231">
        <f>_xlfn.XLOOKUP(Table4[[#This Row],[ProductID]],Products!A:A,Products!F:F, "Not Found")</f>
        <v>822.2</v>
      </c>
      <c r="T1231" t="str">
        <f>_xlfn.XLOOKUP(Table4[[#This Row],[CustomerID]],Customers!A:A,Customers!D:D, "Not Found")</f>
        <v>M</v>
      </c>
      <c r="U1231" s="6">
        <f>_xlfn.XLOOKUP(Table4[[#This Row],[CustomerID]],Customers!A:A,Customers!E:E, "Not Found")</f>
        <v>24092</v>
      </c>
      <c r="V1231">
        <f ca="1">DATEDIF(Table4[[#This Row],[CustomerBirthday]], TODAY(), "Y")</f>
        <v>60</v>
      </c>
      <c r="W1231" t="str" cm="1">
        <f t="array" aca="1" ref="W1231" ca="1">_xlfn.IFS(Table4[[#This Row],[Age]]&lt;25, "Under 25",Table4[[#This Row],[Age]]=34, "25-34", Table4[[#This Row],[Age]]&lt;=49, "35-49", Table4[[#This Row],[Age]]&lt;=64, "50-64", Table4[[#This Row],[Age]]&gt;=65, "65+")</f>
        <v>50-64</v>
      </c>
      <c r="X1231" t="str">
        <f>_xlfn.XLOOKUP(Table4[[#This Row],[StoreID]],Stores!A:A,Stores!B:B, "Not found")</f>
        <v>MegaMart Jimenezborough</v>
      </c>
      <c r="Y1231" t="str">
        <f>_xlfn.XLOOKUP(Table4[[#This Row],[StoreID]],Stores!A:A,Stores!C:C, "Not Found")</f>
        <v>Jimenezborough</v>
      </c>
      <c r="Z1231" t="str">
        <f>_xlfn.XLOOKUP(Table4[[#This Row],[StoreID]],Stores!A:A,Stores!D:D, "Not Found")</f>
        <v>South</v>
      </c>
    </row>
    <row r="1232" spans="1:26">
      <c r="A1232" t="s">
        <v>2098</v>
      </c>
      <c r="B1232" s="1">
        <v>45435</v>
      </c>
      <c r="C1232" t="s">
        <v>12</v>
      </c>
      <c r="D1232" t="s">
        <v>800</v>
      </c>
      <c r="E1232" t="s">
        <v>846</v>
      </c>
      <c r="F1232">
        <v>2</v>
      </c>
      <c r="G1232">
        <v>0.05</v>
      </c>
      <c r="H1232" t="s">
        <v>875</v>
      </c>
      <c r="I1232" s="4">
        <f>Table4[[#This Row],[Quantity]]*Table4[[#This Row],[UnitPrice]]</f>
        <v>3905.3</v>
      </c>
      <c r="J1232" s="4">
        <f>Table4[[#This Row],[Gross Revenue]]*(1-Table4[[#This Row],[Discount]])</f>
        <v>3710.0349999999999</v>
      </c>
      <c r="K1232" s="4">
        <f>Table4[[#This Row],[Quantity]]*Table4[[#This Row],[CostPrice]]</f>
        <v>2902.54</v>
      </c>
      <c r="L1232" s="4">
        <f>Table4[[#This Row],[Net Revenue]]-Table4[[#This Row],[Total Cost]]</f>
        <v>807.49499999999989</v>
      </c>
      <c r="M1232" t="str">
        <f>_xlfn.XLOOKUP(Table4[[#This Row],[ProductID]], Products!A:A,Products!B:B, "Not Found")</f>
        <v>Book Television</v>
      </c>
      <c r="N1232" t="str">
        <f>TEXT(Table4[[#This Row],[Date]], "mmm")</f>
        <v>May</v>
      </c>
      <c r="O1232" t="str">
        <f>TEXT(Table4[[#This Row],[Date]], "yyyy")</f>
        <v>2024</v>
      </c>
      <c r="P1232" t="str">
        <f>_xlfn.XLOOKUP(Table4[[#This Row],[ProductID]],Products!A:A,Products!C:C, "Not Found")</f>
        <v>Electronics</v>
      </c>
      <c r="Q1232" t="str">
        <f>_xlfn.XLOOKUP(Table4[[#This Row],[ProductID]],Products!A:A,Products!D:D,"Not Found")</f>
        <v>Television</v>
      </c>
      <c r="R1232">
        <f>_xlfn.XLOOKUP(Table4[[#This Row],[ProductID]],Products!A:A,Products!E:E,"Not Found")</f>
        <v>1952.65</v>
      </c>
      <c r="S1232">
        <f>_xlfn.XLOOKUP(Table4[[#This Row],[ProductID]],Products!A:A,Products!F:F, "Not Found")</f>
        <v>1451.27</v>
      </c>
      <c r="T1232" t="str">
        <f>_xlfn.XLOOKUP(Table4[[#This Row],[CustomerID]],Customers!A:A,Customers!D:D, "Not Found")</f>
        <v>M</v>
      </c>
      <c r="U1232" s="6">
        <f>_xlfn.XLOOKUP(Table4[[#This Row],[CustomerID]],Customers!A:A,Customers!E:E, "Not Found")</f>
        <v>21780</v>
      </c>
      <c r="V1232">
        <f ca="1">DATEDIF(Table4[[#This Row],[CustomerBirthday]], TODAY(), "Y")</f>
        <v>66</v>
      </c>
      <c r="W1232" t="str" cm="1">
        <f t="array" aca="1" ref="W1232" ca="1">_xlfn.IFS(Table4[[#This Row],[Age]]&lt;25, "Under 25",Table4[[#This Row],[Age]]=34, "25-34", Table4[[#This Row],[Age]]&lt;=49, "35-49", Table4[[#This Row],[Age]]&lt;=64, "50-64", Table4[[#This Row],[Age]]&gt;=65, "65+")</f>
        <v>65+</v>
      </c>
      <c r="X1232" t="str">
        <f>_xlfn.XLOOKUP(Table4[[#This Row],[StoreID]],Stores!A:A,Stores!B:B, "Not found")</f>
        <v>MegaMart Johnmouth</v>
      </c>
      <c r="Y1232" t="str">
        <f>_xlfn.XLOOKUP(Table4[[#This Row],[StoreID]],Stores!A:A,Stores!C:C, "Not Found")</f>
        <v>Johnmouth</v>
      </c>
      <c r="Z1232" t="str">
        <f>_xlfn.XLOOKUP(Table4[[#This Row],[StoreID]],Stores!A:A,Stores!D:D, "Not Found")</f>
        <v>East</v>
      </c>
    </row>
    <row r="1233" spans="1:26">
      <c r="A1233" t="s">
        <v>2099</v>
      </c>
      <c r="B1233" s="1">
        <v>45865</v>
      </c>
      <c r="C1233" t="s">
        <v>498</v>
      </c>
      <c r="D1233" t="s">
        <v>802</v>
      </c>
      <c r="E1233" t="s">
        <v>831</v>
      </c>
      <c r="F1233">
        <v>5</v>
      </c>
      <c r="G1233">
        <v>0.1</v>
      </c>
      <c r="H1233" t="s">
        <v>871</v>
      </c>
      <c r="I1233" s="4">
        <f>Table4[[#This Row],[Quantity]]*Table4[[#This Row],[UnitPrice]]</f>
        <v>1834.65</v>
      </c>
      <c r="J1233" s="4">
        <f>Table4[[#This Row],[Gross Revenue]]*(1-Table4[[#This Row],[Discount]])</f>
        <v>1651.1850000000002</v>
      </c>
      <c r="K1233" s="4">
        <f>Table4[[#This Row],[Quantity]]*Table4[[#This Row],[CostPrice]]</f>
        <v>1426.15</v>
      </c>
      <c r="L1233" s="4">
        <f>Table4[[#This Row],[Net Revenue]]-Table4[[#This Row],[Total Cost]]</f>
        <v>225.03500000000008</v>
      </c>
      <c r="M1233" t="str">
        <f>_xlfn.XLOOKUP(Table4[[#This Row],[ProductID]], Products!A:A,Products!B:B, "Not Found")</f>
        <v>Stage Footwear</v>
      </c>
      <c r="N1233" t="str">
        <f>TEXT(Table4[[#This Row],[Date]], "mmm")</f>
        <v>Jul</v>
      </c>
      <c r="O1233" t="str">
        <f>TEXT(Table4[[#This Row],[Date]], "yyyy")</f>
        <v>2025</v>
      </c>
      <c r="P1233" t="str">
        <f>_xlfn.XLOOKUP(Table4[[#This Row],[ProductID]],Products!A:A,Products!C:C, "Not Found")</f>
        <v>Fashion</v>
      </c>
      <c r="Q1233" t="str">
        <f>_xlfn.XLOOKUP(Table4[[#This Row],[ProductID]],Products!A:A,Products!D:D,"Not Found")</f>
        <v>Footwear</v>
      </c>
      <c r="R1233">
        <f>_xlfn.XLOOKUP(Table4[[#This Row],[ProductID]],Products!A:A,Products!E:E,"Not Found")</f>
        <v>366.93</v>
      </c>
      <c r="S1233">
        <f>_xlfn.XLOOKUP(Table4[[#This Row],[ProductID]],Products!A:A,Products!F:F, "Not Found")</f>
        <v>285.23</v>
      </c>
      <c r="T1233" t="str">
        <f>_xlfn.XLOOKUP(Table4[[#This Row],[CustomerID]],Customers!A:A,Customers!D:D, "Not Found")</f>
        <v>M</v>
      </c>
      <c r="U1233" s="6">
        <f>_xlfn.XLOOKUP(Table4[[#This Row],[CustomerID]],Customers!A:A,Customers!E:E, "Not Found")</f>
        <v>39260</v>
      </c>
      <c r="V1233">
        <f ca="1">DATEDIF(Table4[[#This Row],[CustomerBirthday]], TODAY(), "Y")</f>
        <v>19</v>
      </c>
      <c r="W1233" t="str" cm="1">
        <f t="array" aca="1" ref="W1233" ca="1">_xlfn.IFS(Table4[[#This Row],[Age]]&lt;25, "Under 25",Table4[[#This Row],[Age]]=34, "25-34", Table4[[#This Row],[Age]]&lt;=49, "35-49", Table4[[#This Row],[Age]]&lt;=64, "50-64", Table4[[#This Row],[Age]]&gt;=65, "65+")</f>
        <v>Under 25</v>
      </c>
      <c r="X1233" t="str">
        <f>_xlfn.XLOOKUP(Table4[[#This Row],[StoreID]],Stores!A:A,Stores!B:B, "Not found")</f>
        <v>MegaMart Jimenezborough</v>
      </c>
      <c r="Y1233" t="str">
        <f>_xlfn.XLOOKUP(Table4[[#This Row],[StoreID]],Stores!A:A,Stores!C:C, "Not Found")</f>
        <v>Jimenezborough</v>
      </c>
      <c r="Z1233" t="str">
        <f>_xlfn.XLOOKUP(Table4[[#This Row],[StoreID]],Stores!A:A,Stores!D:D, "Not Found")</f>
        <v>South</v>
      </c>
    </row>
    <row r="1234" spans="1:26">
      <c r="A1234" t="s">
        <v>2100</v>
      </c>
      <c r="B1234" s="1">
        <v>45691</v>
      </c>
      <c r="C1234" t="s">
        <v>442</v>
      </c>
      <c r="D1234" t="s">
        <v>747</v>
      </c>
      <c r="E1234" t="s">
        <v>835</v>
      </c>
      <c r="F1234">
        <v>3</v>
      </c>
      <c r="G1234">
        <v>0</v>
      </c>
      <c r="H1234" t="s">
        <v>871</v>
      </c>
      <c r="I1234" s="4">
        <f>Table4[[#This Row],[Quantity]]*Table4[[#This Row],[UnitPrice]]</f>
        <v>3404.3999999999996</v>
      </c>
      <c r="J1234" s="4">
        <f>Table4[[#This Row],[Gross Revenue]]*(1-Table4[[#This Row],[Discount]])</f>
        <v>3404.3999999999996</v>
      </c>
      <c r="K1234" s="4">
        <f>Table4[[#This Row],[Quantity]]*Table4[[#This Row],[CostPrice]]</f>
        <v>2025.3000000000002</v>
      </c>
      <c r="L1234" s="4">
        <f>Table4[[#This Row],[Net Revenue]]-Table4[[#This Row],[Total Cost]]</f>
        <v>1379.0999999999995</v>
      </c>
      <c r="M1234" t="str">
        <f>_xlfn.XLOOKUP(Table4[[#This Row],[ProductID]], Products!A:A,Products!B:B, "Not Found")</f>
        <v>World Watches</v>
      </c>
      <c r="N1234" t="str">
        <f>TEXT(Table4[[#This Row],[Date]], "mmm")</f>
        <v>Feb</v>
      </c>
      <c r="O1234" t="str">
        <f>TEXT(Table4[[#This Row],[Date]], "yyyy")</f>
        <v>2025</v>
      </c>
      <c r="P1234" t="str">
        <f>_xlfn.XLOOKUP(Table4[[#This Row],[ProductID]],Products!A:A,Products!C:C, "Not Found")</f>
        <v>Fashion</v>
      </c>
      <c r="Q1234" t="str">
        <f>_xlfn.XLOOKUP(Table4[[#This Row],[ProductID]],Products!A:A,Products!D:D,"Not Found")</f>
        <v>Watches</v>
      </c>
      <c r="R1234">
        <f>_xlfn.XLOOKUP(Table4[[#This Row],[ProductID]],Products!A:A,Products!E:E,"Not Found")</f>
        <v>1134.8</v>
      </c>
      <c r="S1234">
        <f>_xlfn.XLOOKUP(Table4[[#This Row],[ProductID]],Products!A:A,Products!F:F, "Not Found")</f>
        <v>675.1</v>
      </c>
      <c r="T1234" t="str">
        <f>_xlfn.XLOOKUP(Table4[[#This Row],[CustomerID]],Customers!A:A,Customers!D:D, "Not Found")</f>
        <v>M</v>
      </c>
      <c r="U1234" s="6">
        <f>_xlfn.XLOOKUP(Table4[[#This Row],[CustomerID]],Customers!A:A,Customers!E:E, "Not Found")</f>
        <v>33450</v>
      </c>
      <c r="V1234">
        <f ca="1">DATEDIF(Table4[[#This Row],[CustomerBirthday]], TODAY(), "Y")</f>
        <v>34</v>
      </c>
      <c r="W1234" t="str" cm="1">
        <f t="array" aca="1" ref="W1234" ca="1">_xlfn.IFS(Table4[[#This Row],[Age]]&lt;25, "Under 25",Table4[[#This Row],[Age]]=34, "25-34", Table4[[#This Row],[Age]]&lt;=49, "35-49", Table4[[#This Row],[Age]]&lt;=64, "50-64", Table4[[#This Row],[Age]]&gt;=65, "65+")</f>
        <v>25-34</v>
      </c>
      <c r="X1234" t="str">
        <f>_xlfn.XLOOKUP(Table4[[#This Row],[StoreID]],Stores!A:A,Stores!B:B, "Not found")</f>
        <v>MegaMart Peckmouth</v>
      </c>
      <c r="Y1234" t="str">
        <f>_xlfn.XLOOKUP(Table4[[#This Row],[StoreID]],Stores!A:A,Stores!C:C, "Not Found")</f>
        <v>Peckmouth</v>
      </c>
      <c r="Z1234" t="str">
        <f>_xlfn.XLOOKUP(Table4[[#This Row],[StoreID]],Stores!A:A,Stores!D:D, "Not Found")</f>
        <v>East</v>
      </c>
    </row>
    <row r="1235" spans="1:26">
      <c r="A1235" t="s">
        <v>2101</v>
      </c>
      <c r="B1235" s="1">
        <v>45343</v>
      </c>
      <c r="C1235" t="s">
        <v>115</v>
      </c>
      <c r="D1235" t="s">
        <v>753</v>
      </c>
      <c r="E1235" t="s">
        <v>835</v>
      </c>
      <c r="F1235">
        <v>4</v>
      </c>
      <c r="G1235">
        <v>0.15</v>
      </c>
      <c r="H1235" t="s">
        <v>871</v>
      </c>
      <c r="I1235" s="4">
        <f>Table4[[#This Row],[Quantity]]*Table4[[#This Row],[UnitPrice]]</f>
        <v>1081.8</v>
      </c>
      <c r="J1235" s="4">
        <f>Table4[[#This Row],[Gross Revenue]]*(1-Table4[[#This Row],[Discount]])</f>
        <v>919.53</v>
      </c>
      <c r="K1235" s="4">
        <f>Table4[[#This Row],[Quantity]]*Table4[[#This Row],[CostPrice]]</f>
        <v>750.4</v>
      </c>
      <c r="L1235" s="4">
        <f>Table4[[#This Row],[Net Revenue]]-Table4[[#This Row],[Total Cost]]</f>
        <v>169.13</v>
      </c>
      <c r="M1235" t="str">
        <f>_xlfn.XLOOKUP(Table4[[#This Row],[ProductID]], Products!A:A,Products!B:B, "Not Found")</f>
        <v>Whether Bags</v>
      </c>
      <c r="N1235" t="str">
        <f>TEXT(Table4[[#This Row],[Date]], "mmm")</f>
        <v>Feb</v>
      </c>
      <c r="O1235" t="str">
        <f>TEXT(Table4[[#This Row],[Date]], "yyyy")</f>
        <v>2024</v>
      </c>
      <c r="P1235" t="str">
        <f>_xlfn.XLOOKUP(Table4[[#This Row],[ProductID]],Products!A:A,Products!C:C, "Not Found")</f>
        <v>Fashion</v>
      </c>
      <c r="Q1235" t="str">
        <f>_xlfn.XLOOKUP(Table4[[#This Row],[ProductID]],Products!A:A,Products!D:D,"Not Found")</f>
        <v>Bags</v>
      </c>
      <c r="R1235">
        <f>_xlfn.XLOOKUP(Table4[[#This Row],[ProductID]],Products!A:A,Products!E:E,"Not Found")</f>
        <v>270.45</v>
      </c>
      <c r="S1235">
        <f>_xlfn.XLOOKUP(Table4[[#This Row],[ProductID]],Products!A:A,Products!F:F, "Not Found")</f>
        <v>187.6</v>
      </c>
      <c r="T1235" t="str">
        <f>_xlfn.XLOOKUP(Table4[[#This Row],[CustomerID]],Customers!A:A,Customers!D:D, "Not Found")</f>
        <v>M</v>
      </c>
      <c r="U1235" s="6">
        <f>_xlfn.XLOOKUP(Table4[[#This Row],[CustomerID]],Customers!A:A,Customers!E:E, "Not Found")</f>
        <v>28630</v>
      </c>
      <c r="V1235">
        <f ca="1">DATEDIF(Table4[[#This Row],[CustomerBirthday]], TODAY(), "Y")</f>
        <v>48</v>
      </c>
      <c r="W1235" t="str" cm="1">
        <f t="array" aca="1" ref="W1235" ca="1">_xlfn.IFS(Table4[[#This Row],[Age]]&lt;25, "Under 25",Table4[[#This Row],[Age]]=34, "25-34", Table4[[#This Row],[Age]]&lt;=49, "35-49", Table4[[#This Row],[Age]]&lt;=64, "50-64", Table4[[#This Row],[Age]]&gt;=65, "65+")</f>
        <v>35-49</v>
      </c>
      <c r="X1235" t="str">
        <f>_xlfn.XLOOKUP(Table4[[#This Row],[StoreID]],Stores!A:A,Stores!B:B, "Not found")</f>
        <v>MegaMart Peckmouth</v>
      </c>
      <c r="Y1235" t="str">
        <f>_xlfn.XLOOKUP(Table4[[#This Row],[StoreID]],Stores!A:A,Stores!C:C, "Not Found")</f>
        <v>Peckmouth</v>
      </c>
      <c r="Z1235" t="str">
        <f>_xlfn.XLOOKUP(Table4[[#This Row],[StoreID]],Stores!A:A,Stores!D:D, "Not Found")</f>
        <v>East</v>
      </c>
    </row>
    <row r="1236" spans="1:26">
      <c r="A1236" t="s">
        <v>2102</v>
      </c>
      <c r="B1236" s="1">
        <v>45425</v>
      </c>
      <c r="C1236" t="s">
        <v>159</v>
      </c>
      <c r="D1236" t="s">
        <v>784</v>
      </c>
      <c r="E1236" t="s">
        <v>831</v>
      </c>
      <c r="F1236">
        <v>1</v>
      </c>
      <c r="G1236">
        <v>0.1</v>
      </c>
      <c r="H1236" t="s">
        <v>865</v>
      </c>
      <c r="I1236" s="4">
        <f>Table4[[#This Row],[Quantity]]*Table4[[#This Row],[UnitPrice]]</f>
        <v>1485.05</v>
      </c>
      <c r="J1236" s="4">
        <f>Table4[[#This Row],[Gross Revenue]]*(1-Table4[[#This Row],[Discount]])</f>
        <v>1336.5450000000001</v>
      </c>
      <c r="K1236" s="4">
        <f>Table4[[#This Row],[Quantity]]*Table4[[#This Row],[CostPrice]]</f>
        <v>988.31</v>
      </c>
      <c r="L1236" s="4">
        <f>Table4[[#This Row],[Net Revenue]]-Table4[[#This Row],[Total Cost]]</f>
        <v>348.23500000000013</v>
      </c>
      <c r="M1236" t="str">
        <f>_xlfn.XLOOKUP(Table4[[#This Row],[ProductID]], Products!A:A,Products!B:B, "Not Found")</f>
        <v>Road Clothing</v>
      </c>
      <c r="N1236" t="str">
        <f>TEXT(Table4[[#This Row],[Date]], "mmm")</f>
        <v>May</v>
      </c>
      <c r="O1236" t="str">
        <f>TEXT(Table4[[#This Row],[Date]], "yyyy")</f>
        <v>2024</v>
      </c>
      <c r="P1236" t="str">
        <f>_xlfn.XLOOKUP(Table4[[#This Row],[ProductID]],Products!A:A,Products!C:C, "Not Found")</f>
        <v>Fashion</v>
      </c>
      <c r="Q1236" t="str">
        <f>_xlfn.XLOOKUP(Table4[[#This Row],[ProductID]],Products!A:A,Products!D:D,"Not Found")</f>
        <v>Clothing</v>
      </c>
      <c r="R1236">
        <f>_xlfn.XLOOKUP(Table4[[#This Row],[ProductID]],Products!A:A,Products!E:E,"Not Found")</f>
        <v>1485.05</v>
      </c>
      <c r="S1236">
        <f>_xlfn.XLOOKUP(Table4[[#This Row],[ProductID]],Products!A:A,Products!F:F, "Not Found")</f>
        <v>988.31</v>
      </c>
      <c r="T1236" t="str">
        <f>_xlfn.XLOOKUP(Table4[[#This Row],[CustomerID]],Customers!A:A,Customers!D:D, "Not Found")</f>
        <v>F</v>
      </c>
      <c r="U1236" s="6">
        <f>_xlfn.XLOOKUP(Table4[[#This Row],[CustomerID]],Customers!A:A,Customers!E:E, "Not Found")</f>
        <v>29405</v>
      </c>
      <c r="V1236">
        <f ca="1">DATEDIF(Table4[[#This Row],[CustomerBirthday]], TODAY(), "Y")</f>
        <v>46</v>
      </c>
      <c r="W1236" t="str" cm="1">
        <f t="array" aca="1" ref="W1236" ca="1">_xlfn.IFS(Table4[[#This Row],[Age]]&lt;25, "Under 25",Table4[[#This Row],[Age]]=34, "25-34", Table4[[#This Row],[Age]]&lt;=49, "35-49", Table4[[#This Row],[Age]]&lt;=64, "50-64", Table4[[#This Row],[Age]]&gt;=65, "65+")</f>
        <v>35-49</v>
      </c>
      <c r="X1236" t="str">
        <f>_xlfn.XLOOKUP(Table4[[#This Row],[StoreID]],Stores!A:A,Stores!B:B, "Not found")</f>
        <v>MegaMart Jimenezborough</v>
      </c>
      <c r="Y1236" t="str">
        <f>_xlfn.XLOOKUP(Table4[[#This Row],[StoreID]],Stores!A:A,Stores!C:C, "Not Found")</f>
        <v>Jimenezborough</v>
      </c>
      <c r="Z1236" t="str">
        <f>_xlfn.XLOOKUP(Table4[[#This Row],[StoreID]],Stores!A:A,Stores!D:D, "Not Found")</f>
        <v>South</v>
      </c>
    </row>
    <row r="1237" spans="1:26">
      <c r="A1237" t="s">
        <v>2103</v>
      </c>
      <c r="B1237" s="1">
        <v>45475</v>
      </c>
      <c r="C1237" t="s">
        <v>210</v>
      </c>
      <c r="D1237" t="s">
        <v>722</v>
      </c>
      <c r="E1237" t="s">
        <v>842</v>
      </c>
      <c r="F1237">
        <v>3</v>
      </c>
      <c r="G1237">
        <v>0.1</v>
      </c>
      <c r="H1237" t="s">
        <v>868</v>
      </c>
      <c r="I1237" s="4">
        <f>Table4[[#This Row],[Quantity]]*Table4[[#This Row],[UnitPrice]]</f>
        <v>5561.3099999999995</v>
      </c>
      <c r="J1237" s="4">
        <f>Table4[[#This Row],[Gross Revenue]]*(1-Table4[[#This Row],[Discount]])</f>
        <v>5005.1790000000001</v>
      </c>
      <c r="K1237" s="4">
        <f>Table4[[#This Row],[Quantity]]*Table4[[#This Row],[CostPrice]]</f>
        <v>4090.56</v>
      </c>
      <c r="L1237" s="4">
        <f>Table4[[#This Row],[Net Revenue]]-Table4[[#This Row],[Total Cost]]</f>
        <v>914.61900000000014</v>
      </c>
      <c r="M1237" t="str">
        <f>_xlfn.XLOOKUP(Table4[[#This Row],[ProductID]], Products!A:A,Products!B:B, "Not Found")</f>
        <v>Four Accessories</v>
      </c>
      <c r="N1237" t="str">
        <f>TEXT(Table4[[#This Row],[Date]], "mmm")</f>
        <v>Jul</v>
      </c>
      <c r="O1237" t="str">
        <f>TEXT(Table4[[#This Row],[Date]], "yyyy")</f>
        <v>2024</v>
      </c>
      <c r="P1237" t="str">
        <f>_xlfn.XLOOKUP(Table4[[#This Row],[ProductID]],Products!A:A,Products!C:C, "Not Found")</f>
        <v>Fashion</v>
      </c>
      <c r="Q1237" t="str">
        <f>_xlfn.XLOOKUP(Table4[[#This Row],[ProductID]],Products!A:A,Products!D:D,"Not Found")</f>
        <v>Accessories</v>
      </c>
      <c r="R1237">
        <f>_xlfn.XLOOKUP(Table4[[#This Row],[ProductID]],Products!A:A,Products!E:E,"Not Found")</f>
        <v>1853.77</v>
      </c>
      <c r="S1237">
        <f>_xlfn.XLOOKUP(Table4[[#This Row],[ProductID]],Products!A:A,Products!F:F, "Not Found")</f>
        <v>1363.52</v>
      </c>
      <c r="T1237" t="str">
        <f>_xlfn.XLOOKUP(Table4[[#This Row],[CustomerID]],Customers!A:A,Customers!D:D, "Not Found")</f>
        <v>F</v>
      </c>
      <c r="U1237" s="6">
        <f>_xlfn.XLOOKUP(Table4[[#This Row],[CustomerID]],Customers!A:A,Customers!E:E, "Not Found")</f>
        <v>37570</v>
      </c>
      <c r="V1237">
        <f ca="1">DATEDIF(Table4[[#This Row],[CustomerBirthday]], TODAY(), "Y")</f>
        <v>23</v>
      </c>
      <c r="W1237" t="str" cm="1">
        <f t="array" aca="1" ref="W1237" ca="1">_xlfn.IFS(Table4[[#This Row],[Age]]&lt;25, "Under 25",Table4[[#This Row],[Age]]=34, "25-34", Table4[[#This Row],[Age]]&lt;=49, "35-49", Table4[[#This Row],[Age]]&lt;=64, "50-64", Table4[[#This Row],[Age]]&gt;=65, "65+")</f>
        <v>Under 25</v>
      </c>
      <c r="X1237" t="str">
        <f>_xlfn.XLOOKUP(Table4[[#This Row],[StoreID]],Stores!A:A,Stores!B:B, "Not found")</f>
        <v>MegaMart Brianahaven</v>
      </c>
      <c r="Y1237" t="str">
        <f>_xlfn.XLOOKUP(Table4[[#This Row],[StoreID]],Stores!A:A,Stores!C:C, "Not Found")</f>
        <v>Brianahaven</v>
      </c>
      <c r="Z1237" t="str">
        <f>_xlfn.XLOOKUP(Table4[[#This Row],[StoreID]],Stores!A:A,Stores!D:D, "Not Found")</f>
        <v>North</v>
      </c>
    </row>
    <row r="1238" spans="1:26">
      <c r="A1238" t="s">
        <v>2104</v>
      </c>
      <c r="B1238" s="1">
        <v>45490</v>
      </c>
      <c r="C1238" t="s">
        <v>51</v>
      </c>
      <c r="D1238" t="s">
        <v>772</v>
      </c>
      <c r="E1238" t="s">
        <v>831</v>
      </c>
      <c r="F1238">
        <v>1</v>
      </c>
      <c r="G1238">
        <v>0.05</v>
      </c>
      <c r="H1238" t="s">
        <v>871</v>
      </c>
      <c r="I1238" s="4">
        <f>Table4[[#This Row],[Quantity]]*Table4[[#This Row],[UnitPrice]]</f>
        <v>1878.47</v>
      </c>
      <c r="J1238" s="4">
        <f>Table4[[#This Row],[Gross Revenue]]*(1-Table4[[#This Row],[Discount]])</f>
        <v>1784.5464999999999</v>
      </c>
      <c r="K1238" s="4">
        <f>Table4[[#This Row],[Quantity]]*Table4[[#This Row],[CostPrice]]</f>
        <v>1014.91</v>
      </c>
      <c r="L1238" s="4">
        <f>Table4[[#This Row],[Net Revenue]]-Table4[[#This Row],[Total Cost]]</f>
        <v>769.63649999999996</v>
      </c>
      <c r="M1238" t="str">
        <f>_xlfn.XLOOKUP(Table4[[#This Row],[ProductID]], Products!A:A,Products!B:B, "Not Found")</f>
        <v>And Footwear</v>
      </c>
      <c r="N1238" t="str">
        <f>TEXT(Table4[[#This Row],[Date]], "mmm")</f>
        <v>Jul</v>
      </c>
      <c r="O1238" t="str">
        <f>TEXT(Table4[[#This Row],[Date]], "yyyy")</f>
        <v>2024</v>
      </c>
      <c r="P1238" t="str">
        <f>_xlfn.XLOOKUP(Table4[[#This Row],[ProductID]],Products!A:A,Products!C:C, "Not Found")</f>
        <v>Fashion</v>
      </c>
      <c r="Q1238" t="str">
        <f>_xlfn.XLOOKUP(Table4[[#This Row],[ProductID]],Products!A:A,Products!D:D,"Not Found")</f>
        <v>Footwear</v>
      </c>
      <c r="R1238">
        <f>_xlfn.XLOOKUP(Table4[[#This Row],[ProductID]],Products!A:A,Products!E:E,"Not Found")</f>
        <v>1878.47</v>
      </c>
      <c r="S1238">
        <f>_xlfn.XLOOKUP(Table4[[#This Row],[ProductID]],Products!A:A,Products!F:F, "Not Found")</f>
        <v>1014.91</v>
      </c>
      <c r="T1238" t="str">
        <f>_xlfn.XLOOKUP(Table4[[#This Row],[CustomerID]],Customers!A:A,Customers!D:D, "Not Found")</f>
        <v>M</v>
      </c>
      <c r="U1238" s="6">
        <f>_xlfn.XLOOKUP(Table4[[#This Row],[CustomerID]],Customers!A:A,Customers!E:E, "Not Found")</f>
        <v>32850</v>
      </c>
      <c r="V1238">
        <f ca="1">DATEDIF(Table4[[#This Row],[CustomerBirthday]], TODAY(), "Y")</f>
        <v>36</v>
      </c>
      <c r="W1238" t="str" cm="1">
        <f t="array" aca="1" ref="W1238" ca="1">_xlfn.IFS(Table4[[#This Row],[Age]]&lt;25, "Under 25",Table4[[#This Row],[Age]]=34, "25-34", Table4[[#This Row],[Age]]&lt;=49, "35-49", Table4[[#This Row],[Age]]&lt;=64, "50-64", Table4[[#This Row],[Age]]&gt;=65, "65+")</f>
        <v>35-49</v>
      </c>
      <c r="X1238" t="str">
        <f>_xlfn.XLOOKUP(Table4[[#This Row],[StoreID]],Stores!A:A,Stores!B:B, "Not found")</f>
        <v>MegaMart Jimenezborough</v>
      </c>
      <c r="Y1238" t="str">
        <f>_xlfn.XLOOKUP(Table4[[#This Row],[StoreID]],Stores!A:A,Stores!C:C, "Not Found")</f>
        <v>Jimenezborough</v>
      </c>
      <c r="Z1238" t="str">
        <f>_xlfn.XLOOKUP(Table4[[#This Row],[StoreID]],Stores!A:A,Stores!D:D, "Not Found")</f>
        <v>South</v>
      </c>
    </row>
    <row r="1239" spans="1:26">
      <c r="A1239" t="s">
        <v>2105</v>
      </c>
      <c r="B1239" s="1">
        <v>45685</v>
      </c>
      <c r="C1239" t="s">
        <v>36</v>
      </c>
      <c r="D1239" t="s">
        <v>750</v>
      </c>
      <c r="E1239" t="s">
        <v>842</v>
      </c>
      <c r="F1239">
        <v>5</v>
      </c>
      <c r="G1239">
        <v>0</v>
      </c>
      <c r="H1239" t="s">
        <v>875</v>
      </c>
      <c r="I1239" s="4">
        <f>Table4[[#This Row],[Quantity]]*Table4[[#This Row],[UnitPrice]]</f>
        <v>6713.75</v>
      </c>
      <c r="J1239" s="4">
        <f>Table4[[#This Row],[Gross Revenue]]*(1-Table4[[#This Row],[Discount]])</f>
        <v>6713.75</v>
      </c>
      <c r="K1239" s="4">
        <f>Table4[[#This Row],[Quantity]]*Table4[[#This Row],[CostPrice]]</f>
        <v>3989.7000000000003</v>
      </c>
      <c r="L1239" s="4">
        <f>Table4[[#This Row],[Net Revenue]]-Table4[[#This Row],[Total Cost]]</f>
        <v>2724.0499999999997</v>
      </c>
      <c r="M1239" t="str">
        <f>_xlfn.XLOOKUP(Table4[[#This Row],[ProductID]], Products!A:A,Products!B:B, "Not Found")</f>
        <v>Add Clothing</v>
      </c>
      <c r="N1239" t="str">
        <f>TEXT(Table4[[#This Row],[Date]], "mmm")</f>
        <v>Jan</v>
      </c>
      <c r="O1239" t="str">
        <f>TEXT(Table4[[#This Row],[Date]], "yyyy")</f>
        <v>2025</v>
      </c>
      <c r="P1239" t="str">
        <f>_xlfn.XLOOKUP(Table4[[#This Row],[ProductID]],Products!A:A,Products!C:C, "Not Found")</f>
        <v>Fashion</v>
      </c>
      <c r="Q1239" t="str">
        <f>_xlfn.XLOOKUP(Table4[[#This Row],[ProductID]],Products!A:A,Products!D:D,"Not Found")</f>
        <v>Clothing</v>
      </c>
      <c r="R1239">
        <f>_xlfn.XLOOKUP(Table4[[#This Row],[ProductID]],Products!A:A,Products!E:E,"Not Found")</f>
        <v>1342.75</v>
      </c>
      <c r="S1239">
        <f>_xlfn.XLOOKUP(Table4[[#This Row],[ProductID]],Products!A:A,Products!F:F, "Not Found")</f>
        <v>797.94</v>
      </c>
      <c r="T1239" t="str">
        <f>_xlfn.XLOOKUP(Table4[[#This Row],[CustomerID]],Customers!A:A,Customers!D:D, "Not Found")</f>
        <v>M</v>
      </c>
      <c r="U1239" s="6">
        <f>_xlfn.XLOOKUP(Table4[[#This Row],[CustomerID]],Customers!A:A,Customers!E:E, "Not Found")</f>
        <v>22233</v>
      </c>
      <c r="V1239">
        <f ca="1">DATEDIF(Table4[[#This Row],[CustomerBirthday]], TODAY(), "Y")</f>
        <v>65</v>
      </c>
      <c r="W1239" t="str" cm="1">
        <f t="array" aca="1" ref="W1239" ca="1">_xlfn.IFS(Table4[[#This Row],[Age]]&lt;25, "Under 25",Table4[[#This Row],[Age]]=34, "25-34", Table4[[#This Row],[Age]]&lt;=49, "35-49", Table4[[#This Row],[Age]]&lt;=64, "50-64", Table4[[#This Row],[Age]]&gt;=65, "65+")</f>
        <v>65+</v>
      </c>
      <c r="X1239" t="str">
        <f>_xlfn.XLOOKUP(Table4[[#This Row],[StoreID]],Stores!A:A,Stores!B:B, "Not found")</f>
        <v>MegaMart Brianahaven</v>
      </c>
      <c r="Y1239" t="str">
        <f>_xlfn.XLOOKUP(Table4[[#This Row],[StoreID]],Stores!A:A,Stores!C:C, "Not Found")</f>
        <v>Brianahaven</v>
      </c>
      <c r="Z1239" t="str">
        <f>_xlfn.XLOOKUP(Table4[[#This Row],[StoreID]],Stores!A:A,Stores!D:D, "Not Found")</f>
        <v>North</v>
      </c>
    </row>
    <row r="1240" spans="1:26">
      <c r="A1240" t="s">
        <v>2106</v>
      </c>
      <c r="B1240" s="1">
        <v>45626</v>
      </c>
      <c r="C1240" t="s">
        <v>234</v>
      </c>
      <c r="D1240" t="s">
        <v>766</v>
      </c>
      <c r="E1240" t="s">
        <v>842</v>
      </c>
      <c r="F1240">
        <v>5</v>
      </c>
      <c r="G1240">
        <v>0.1</v>
      </c>
      <c r="H1240" t="s">
        <v>868</v>
      </c>
      <c r="I1240" s="4">
        <f>Table4[[#This Row],[Quantity]]*Table4[[#This Row],[UnitPrice]]</f>
        <v>6136.2</v>
      </c>
      <c r="J1240" s="4">
        <f>Table4[[#This Row],[Gross Revenue]]*(1-Table4[[#This Row],[Discount]])</f>
        <v>5522.58</v>
      </c>
      <c r="K1240" s="4">
        <f>Table4[[#This Row],[Quantity]]*Table4[[#This Row],[CostPrice]]</f>
        <v>4885.45</v>
      </c>
      <c r="L1240" s="4">
        <f>Table4[[#This Row],[Net Revenue]]-Table4[[#This Row],[Total Cost]]</f>
        <v>637.13000000000011</v>
      </c>
      <c r="M1240" t="str">
        <f>_xlfn.XLOOKUP(Table4[[#This Row],[ProductID]], Products!A:A,Products!B:B, "Not Found")</f>
        <v>Firm Dairy</v>
      </c>
      <c r="N1240" t="str">
        <f>TEXT(Table4[[#This Row],[Date]], "mmm")</f>
        <v>Nov</v>
      </c>
      <c r="O1240" t="str">
        <f>TEXT(Table4[[#This Row],[Date]], "yyyy")</f>
        <v>2024</v>
      </c>
      <c r="P1240" t="str">
        <f>_xlfn.XLOOKUP(Table4[[#This Row],[ProductID]],Products!A:A,Products!C:C, "Not Found")</f>
        <v>Groceries</v>
      </c>
      <c r="Q1240" t="str">
        <f>_xlfn.XLOOKUP(Table4[[#This Row],[ProductID]],Products!A:A,Products!D:D,"Not Found")</f>
        <v>Dairy</v>
      </c>
      <c r="R1240">
        <f>_xlfn.XLOOKUP(Table4[[#This Row],[ProductID]],Products!A:A,Products!E:E,"Not Found")</f>
        <v>1227.24</v>
      </c>
      <c r="S1240">
        <f>_xlfn.XLOOKUP(Table4[[#This Row],[ProductID]],Products!A:A,Products!F:F, "Not Found")</f>
        <v>977.09</v>
      </c>
      <c r="T1240" t="str">
        <f>_xlfn.XLOOKUP(Table4[[#This Row],[CustomerID]],Customers!A:A,Customers!D:D, "Not Found")</f>
        <v>M</v>
      </c>
      <c r="U1240" s="6">
        <f>_xlfn.XLOOKUP(Table4[[#This Row],[CustomerID]],Customers!A:A,Customers!E:E, "Not Found")</f>
        <v>25132</v>
      </c>
      <c r="V1240">
        <f ca="1">DATEDIF(Table4[[#This Row],[CustomerBirthday]], TODAY(), "Y")</f>
        <v>57</v>
      </c>
      <c r="W1240" t="str" cm="1">
        <f t="array" aca="1" ref="W1240" ca="1">_xlfn.IFS(Table4[[#This Row],[Age]]&lt;25, "Under 25",Table4[[#This Row],[Age]]=34, "25-34", Table4[[#This Row],[Age]]&lt;=49, "35-49", Table4[[#This Row],[Age]]&lt;=64, "50-64", Table4[[#This Row],[Age]]&gt;=65, "65+")</f>
        <v>50-64</v>
      </c>
      <c r="X1240" t="str">
        <f>_xlfn.XLOOKUP(Table4[[#This Row],[StoreID]],Stores!A:A,Stores!B:B, "Not found")</f>
        <v>MegaMart Brianahaven</v>
      </c>
      <c r="Y1240" t="str">
        <f>_xlfn.XLOOKUP(Table4[[#This Row],[StoreID]],Stores!A:A,Stores!C:C, "Not Found")</f>
        <v>Brianahaven</v>
      </c>
      <c r="Z1240" t="str">
        <f>_xlfn.XLOOKUP(Table4[[#This Row],[StoreID]],Stores!A:A,Stores!D:D, "Not Found")</f>
        <v>North</v>
      </c>
    </row>
    <row r="1241" spans="1:26">
      <c r="A1241" t="s">
        <v>2107</v>
      </c>
      <c r="B1241" s="1">
        <v>45578</v>
      </c>
      <c r="C1241" t="s">
        <v>198</v>
      </c>
      <c r="D1241" t="s">
        <v>804</v>
      </c>
      <c r="E1241" t="s">
        <v>839</v>
      </c>
      <c r="F1241">
        <v>2</v>
      </c>
      <c r="G1241">
        <v>0</v>
      </c>
      <c r="H1241" t="s">
        <v>865</v>
      </c>
      <c r="I1241" s="4">
        <f>Table4[[#This Row],[Quantity]]*Table4[[#This Row],[UnitPrice]]</f>
        <v>1081.8800000000001</v>
      </c>
      <c r="J1241" s="4">
        <f>Table4[[#This Row],[Gross Revenue]]*(1-Table4[[#This Row],[Discount]])</f>
        <v>1081.8800000000001</v>
      </c>
      <c r="K1241" s="4">
        <f>Table4[[#This Row],[Quantity]]*Table4[[#This Row],[CostPrice]]</f>
        <v>796.5</v>
      </c>
      <c r="L1241" s="4">
        <f>Table4[[#This Row],[Net Revenue]]-Table4[[#This Row],[Total Cost]]</f>
        <v>285.38000000000011</v>
      </c>
      <c r="M1241" t="str">
        <f>_xlfn.XLOOKUP(Table4[[#This Row],[ProductID]], Products!A:A,Products!B:B, "Not Found")</f>
        <v>Church Clothing</v>
      </c>
      <c r="N1241" t="str">
        <f>TEXT(Table4[[#This Row],[Date]], "mmm")</f>
        <v>Oct</v>
      </c>
      <c r="O1241" t="str">
        <f>TEXT(Table4[[#This Row],[Date]], "yyyy")</f>
        <v>2024</v>
      </c>
      <c r="P1241" t="str">
        <f>_xlfn.XLOOKUP(Table4[[#This Row],[ProductID]],Products!A:A,Products!C:C, "Not Found")</f>
        <v>Fashion</v>
      </c>
      <c r="Q1241" t="str">
        <f>_xlfn.XLOOKUP(Table4[[#This Row],[ProductID]],Products!A:A,Products!D:D,"Not Found")</f>
        <v>Clothing</v>
      </c>
      <c r="R1241">
        <f>_xlfn.XLOOKUP(Table4[[#This Row],[ProductID]],Products!A:A,Products!E:E,"Not Found")</f>
        <v>540.94000000000005</v>
      </c>
      <c r="S1241">
        <f>_xlfn.XLOOKUP(Table4[[#This Row],[ProductID]],Products!A:A,Products!F:F, "Not Found")</f>
        <v>398.25</v>
      </c>
      <c r="T1241" t="str">
        <f>_xlfn.XLOOKUP(Table4[[#This Row],[CustomerID]],Customers!A:A,Customers!D:D, "Not Found")</f>
        <v>F</v>
      </c>
      <c r="U1241" s="6">
        <f>_xlfn.XLOOKUP(Table4[[#This Row],[CustomerID]],Customers!A:A,Customers!E:E, "Not Found")</f>
        <v>38340</v>
      </c>
      <c r="V1241">
        <f ca="1">DATEDIF(Table4[[#This Row],[CustomerBirthday]], TODAY(), "Y")</f>
        <v>21</v>
      </c>
      <c r="W1241" t="str" cm="1">
        <f t="array" aca="1" ref="W1241" ca="1">_xlfn.IFS(Table4[[#This Row],[Age]]&lt;25, "Under 25",Table4[[#This Row],[Age]]=34, "25-34", Table4[[#This Row],[Age]]&lt;=49, "35-49", Table4[[#This Row],[Age]]&lt;=64, "50-64", Table4[[#This Row],[Age]]&gt;=65, "65+")</f>
        <v>Under 25</v>
      </c>
      <c r="X1241" t="str">
        <f>_xlfn.XLOOKUP(Table4[[#This Row],[StoreID]],Stores!A:A,Stores!B:B, "Not found")</f>
        <v>MegaMart New Michele</v>
      </c>
      <c r="Y1241" t="str">
        <f>_xlfn.XLOOKUP(Table4[[#This Row],[StoreID]],Stores!A:A,Stores!C:C, "Not Found")</f>
        <v>New Michele</v>
      </c>
      <c r="Z1241" t="str">
        <f>_xlfn.XLOOKUP(Table4[[#This Row],[StoreID]],Stores!A:A,Stores!D:D, "Not Found")</f>
        <v>West</v>
      </c>
    </row>
    <row r="1242" spans="1:26">
      <c r="A1242" t="s">
        <v>2108</v>
      </c>
      <c r="B1242" s="1">
        <v>45226</v>
      </c>
      <c r="C1242" t="s">
        <v>228</v>
      </c>
      <c r="D1242" t="s">
        <v>826</v>
      </c>
      <c r="E1242" t="s">
        <v>831</v>
      </c>
      <c r="F1242">
        <v>2</v>
      </c>
      <c r="G1242">
        <v>0.15</v>
      </c>
      <c r="H1242" t="s">
        <v>871</v>
      </c>
      <c r="I1242" s="4">
        <f>Table4[[#This Row],[Quantity]]*Table4[[#This Row],[UnitPrice]]</f>
        <v>2089.2800000000002</v>
      </c>
      <c r="J1242" s="4">
        <f>Table4[[#This Row],[Gross Revenue]]*(1-Table4[[#This Row],[Discount]])</f>
        <v>1775.8880000000001</v>
      </c>
      <c r="K1242" s="4">
        <f>Table4[[#This Row],[Quantity]]*Table4[[#This Row],[CostPrice]]</f>
        <v>1550.14</v>
      </c>
      <c r="L1242" s="4">
        <f>Table4[[#This Row],[Net Revenue]]-Table4[[#This Row],[Total Cost]]</f>
        <v>225.74800000000005</v>
      </c>
      <c r="M1242" t="str">
        <f>_xlfn.XLOOKUP(Table4[[#This Row],[ProductID]], Products!A:A,Products!B:B, "Not Found")</f>
        <v>Maybe Footwear</v>
      </c>
      <c r="N1242" t="str">
        <f>TEXT(Table4[[#This Row],[Date]], "mmm")</f>
        <v>Oct</v>
      </c>
      <c r="O1242" t="str">
        <f>TEXT(Table4[[#This Row],[Date]], "yyyy")</f>
        <v>2023</v>
      </c>
      <c r="P1242" t="str">
        <f>_xlfn.XLOOKUP(Table4[[#This Row],[ProductID]],Products!A:A,Products!C:C, "Not Found")</f>
        <v>Fashion</v>
      </c>
      <c r="Q1242" t="str">
        <f>_xlfn.XLOOKUP(Table4[[#This Row],[ProductID]],Products!A:A,Products!D:D,"Not Found")</f>
        <v>Footwear</v>
      </c>
      <c r="R1242">
        <f>_xlfn.XLOOKUP(Table4[[#This Row],[ProductID]],Products!A:A,Products!E:E,"Not Found")</f>
        <v>1044.6400000000001</v>
      </c>
      <c r="S1242">
        <f>_xlfn.XLOOKUP(Table4[[#This Row],[ProductID]],Products!A:A,Products!F:F, "Not Found")</f>
        <v>775.07</v>
      </c>
      <c r="T1242" t="str">
        <f>_xlfn.XLOOKUP(Table4[[#This Row],[CustomerID]],Customers!A:A,Customers!D:D, "Not Found")</f>
        <v>F</v>
      </c>
      <c r="U1242" s="6">
        <f>_xlfn.XLOOKUP(Table4[[#This Row],[CustomerID]],Customers!A:A,Customers!E:E, "Not Found")</f>
        <v>23142</v>
      </c>
      <c r="V1242">
        <f ca="1">DATEDIF(Table4[[#This Row],[CustomerBirthday]], TODAY(), "Y")</f>
        <v>63</v>
      </c>
      <c r="W1242" t="str" cm="1">
        <f t="array" aca="1" ref="W1242" ca="1">_xlfn.IFS(Table4[[#This Row],[Age]]&lt;25, "Under 25",Table4[[#This Row],[Age]]=34, "25-34", Table4[[#This Row],[Age]]&lt;=49, "35-49", Table4[[#This Row],[Age]]&lt;=64, "50-64", Table4[[#This Row],[Age]]&gt;=65, "65+")</f>
        <v>50-64</v>
      </c>
      <c r="X1242" t="str">
        <f>_xlfn.XLOOKUP(Table4[[#This Row],[StoreID]],Stores!A:A,Stores!B:B, "Not found")</f>
        <v>MegaMart Jimenezborough</v>
      </c>
      <c r="Y1242" t="str">
        <f>_xlfn.XLOOKUP(Table4[[#This Row],[StoreID]],Stores!A:A,Stores!C:C, "Not Found")</f>
        <v>Jimenezborough</v>
      </c>
      <c r="Z1242" t="str">
        <f>_xlfn.XLOOKUP(Table4[[#This Row],[StoreID]],Stores!A:A,Stores!D:D, "Not Found")</f>
        <v>South</v>
      </c>
    </row>
    <row r="1243" spans="1:26">
      <c r="A1243" t="s">
        <v>2109</v>
      </c>
      <c r="B1243" s="1">
        <v>45238</v>
      </c>
      <c r="C1243" t="s">
        <v>364</v>
      </c>
      <c r="D1243" t="s">
        <v>736</v>
      </c>
      <c r="E1243" t="s">
        <v>835</v>
      </c>
      <c r="F1243">
        <v>1</v>
      </c>
      <c r="G1243">
        <v>0.15</v>
      </c>
      <c r="H1243" t="s">
        <v>868</v>
      </c>
      <c r="I1243" s="4">
        <f>Table4[[#This Row],[Quantity]]*Table4[[#This Row],[UnitPrice]]</f>
        <v>123.19</v>
      </c>
      <c r="J1243" s="4">
        <f>Table4[[#This Row],[Gross Revenue]]*(1-Table4[[#This Row],[Discount]])</f>
        <v>104.7115</v>
      </c>
      <c r="K1243" s="4">
        <f>Table4[[#This Row],[Quantity]]*Table4[[#This Row],[CostPrice]]</f>
        <v>80.36</v>
      </c>
      <c r="L1243" s="4">
        <f>Table4[[#This Row],[Net Revenue]]-Table4[[#This Row],[Total Cost]]</f>
        <v>24.351500000000001</v>
      </c>
      <c r="M1243" t="str">
        <f>_xlfn.XLOOKUP(Table4[[#This Row],[ProductID]], Products!A:A,Products!B:B, "Not Found")</f>
        <v>Us Snacks</v>
      </c>
      <c r="N1243" t="str">
        <f>TEXT(Table4[[#This Row],[Date]], "mmm")</f>
        <v>Nov</v>
      </c>
      <c r="O1243" t="str">
        <f>TEXT(Table4[[#This Row],[Date]], "yyyy")</f>
        <v>2023</v>
      </c>
      <c r="P1243" t="str">
        <f>_xlfn.XLOOKUP(Table4[[#This Row],[ProductID]],Products!A:A,Products!C:C, "Not Found")</f>
        <v>Groceries</v>
      </c>
      <c r="Q1243" t="str">
        <f>_xlfn.XLOOKUP(Table4[[#This Row],[ProductID]],Products!A:A,Products!D:D,"Not Found")</f>
        <v>Snacks</v>
      </c>
      <c r="R1243">
        <f>_xlfn.XLOOKUP(Table4[[#This Row],[ProductID]],Products!A:A,Products!E:E,"Not Found")</f>
        <v>123.19</v>
      </c>
      <c r="S1243">
        <f>_xlfn.XLOOKUP(Table4[[#This Row],[ProductID]],Products!A:A,Products!F:F, "Not Found")</f>
        <v>80.36</v>
      </c>
      <c r="T1243" t="str">
        <f>_xlfn.XLOOKUP(Table4[[#This Row],[CustomerID]],Customers!A:A,Customers!D:D, "Not Found")</f>
        <v>M</v>
      </c>
      <c r="U1243" s="6">
        <f>_xlfn.XLOOKUP(Table4[[#This Row],[CustomerID]],Customers!A:A,Customers!E:E, "Not Found")</f>
        <v>34560</v>
      </c>
      <c r="V1243">
        <f ca="1">DATEDIF(Table4[[#This Row],[CustomerBirthday]], TODAY(), "Y")</f>
        <v>31</v>
      </c>
      <c r="W1243" t="str" cm="1">
        <f t="array" aca="1" ref="W1243" ca="1">_xlfn.IFS(Table4[[#This Row],[Age]]&lt;25, "Under 25",Table4[[#This Row],[Age]]=34, "25-34", Table4[[#This Row],[Age]]&lt;=49, "35-49", Table4[[#This Row],[Age]]&lt;=64, "50-64", Table4[[#This Row],[Age]]&gt;=65, "65+")</f>
        <v>35-49</v>
      </c>
      <c r="X1243" t="str">
        <f>_xlfn.XLOOKUP(Table4[[#This Row],[StoreID]],Stores!A:A,Stores!B:B, "Not found")</f>
        <v>MegaMart Peckmouth</v>
      </c>
      <c r="Y1243" t="str">
        <f>_xlfn.XLOOKUP(Table4[[#This Row],[StoreID]],Stores!A:A,Stores!C:C, "Not Found")</f>
        <v>Peckmouth</v>
      </c>
      <c r="Z1243" t="str">
        <f>_xlfn.XLOOKUP(Table4[[#This Row],[StoreID]],Stores!A:A,Stores!D:D, "Not Found")</f>
        <v>East</v>
      </c>
    </row>
    <row r="1244" spans="1:26">
      <c r="A1244" t="s">
        <v>2110</v>
      </c>
      <c r="B1244" s="1">
        <v>45191</v>
      </c>
      <c r="C1244" t="s">
        <v>59</v>
      </c>
      <c r="D1244" t="s">
        <v>812</v>
      </c>
      <c r="E1244" t="s">
        <v>842</v>
      </c>
      <c r="F1244">
        <v>2</v>
      </c>
      <c r="G1244">
        <v>0.05</v>
      </c>
      <c r="H1244" t="s">
        <v>868</v>
      </c>
      <c r="I1244" s="4">
        <f>Table4[[#This Row],[Quantity]]*Table4[[#This Row],[UnitPrice]]</f>
        <v>1128.8399999999999</v>
      </c>
      <c r="J1244" s="4">
        <f>Table4[[#This Row],[Gross Revenue]]*(1-Table4[[#This Row],[Discount]])</f>
        <v>1072.3979999999999</v>
      </c>
      <c r="K1244" s="4">
        <f>Table4[[#This Row],[Quantity]]*Table4[[#This Row],[CostPrice]]</f>
        <v>587.91999999999996</v>
      </c>
      <c r="L1244" s="4">
        <f>Table4[[#This Row],[Net Revenue]]-Table4[[#This Row],[Total Cost]]</f>
        <v>484.47799999999995</v>
      </c>
      <c r="M1244" t="str">
        <f>_xlfn.XLOOKUP(Table4[[#This Row],[ProductID]], Products!A:A,Products!B:B, "Not Found")</f>
        <v>Soon Accessories</v>
      </c>
      <c r="N1244" t="str">
        <f>TEXT(Table4[[#This Row],[Date]], "mmm")</f>
        <v>Sep</v>
      </c>
      <c r="O1244" t="str">
        <f>TEXT(Table4[[#This Row],[Date]], "yyyy")</f>
        <v>2023</v>
      </c>
      <c r="P1244" t="str">
        <f>_xlfn.XLOOKUP(Table4[[#This Row],[ProductID]],Products!A:A,Products!C:C, "Not Found")</f>
        <v>Fashion</v>
      </c>
      <c r="Q1244" t="str">
        <f>_xlfn.XLOOKUP(Table4[[#This Row],[ProductID]],Products!A:A,Products!D:D,"Not Found")</f>
        <v>Accessories</v>
      </c>
      <c r="R1244">
        <f>_xlfn.XLOOKUP(Table4[[#This Row],[ProductID]],Products!A:A,Products!E:E,"Not Found")</f>
        <v>564.41999999999996</v>
      </c>
      <c r="S1244">
        <f>_xlfn.XLOOKUP(Table4[[#This Row],[ProductID]],Products!A:A,Products!F:F, "Not Found")</f>
        <v>293.95999999999998</v>
      </c>
      <c r="T1244" t="str">
        <f>_xlfn.XLOOKUP(Table4[[#This Row],[CustomerID]],Customers!A:A,Customers!D:D, "Not Found")</f>
        <v>M</v>
      </c>
      <c r="U1244" s="6">
        <f>_xlfn.XLOOKUP(Table4[[#This Row],[CustomerID]],Customers!A:A,Customers!E:E, "Not Found")</f>
        <v>27205</v>
      </c>
      <c r="V1244">
        <f ca="1">DATEDIF(Table4[[#This Row],[CustomerBirthday]], TODAY(), "Y")</f>
        <v>52</v>
      </c>
      <c r="W1244" t="str" cm="1">
        <f t="array" aca="1" ref="W1244" ca="1">_xlfn.IFS(Table4[[#This Row],[Age]]&lt;25, "Under 25",Table4[[#This Row],[Age]]=34, "25-34", Table4[[#This Row],[Age]]&lt;=49, "35-49", Table4[[#This Row],[Age]]&lt;=64, "50-64", Table4[[#This Row],[Age]]&gt;=65, "65+")</f>
        <v>50-64</v>
      </c>
      <c r="X1244" t="str">
        <f>_xlfn.XLOOKUP(Table4[[#This Row],[StoreID]],Stores!A:A,Stores!B:B, "Not found")</f>
        <v>MegaMart Brianahaven</v>
      </c>
      <c r="Y1244" t="str">
        <f>_xlfn.XLOOKUP(Table4[[#This Row],[StoreID]],Stores!A:A,Stores!C:C, "Not Found")</f>
        <v>Brianahaven</v>
      </c>
      <c r="Z1244" t="str">
        <f>_xlfn.XLOOKUP(Table4[[#This Row],[StoreID]],Stores!A:A,Stores!D:D, "Not Found")</f>
        <v>North</v>
      </c>
    </row>
    <row r="1245" spans="1:26">
      <c r="A1245" t="s">
        <v>2111</v>
      </c>
      <c r="B1245" s="1">
        <v>45518</v>
      </c>
      <c r="C1245" t="s">
        <v>179</v>
      </c>
      <c r="D1245" t="s">
        <v>812</v>
      </c>
      <c r="E1245" t="s">
        <v>842</v>
      </c>
      <c r="F1245">
        <v>3</v>
      </c>
      <c r="G1245">
        <v>0.05</v>
      </c>
      <c r="H1245" t="s">
        <v>868</v>
      </c>
      <c r="I1245" s="4">
        <f>Table4[[#This Row],[Quantity]]*Table4[[#This Row],[UnitPrice]]</f>
        <v>1693.2599999999998</v>
      </c>
      <c r="J1245" s="4">
        <f>Table4[[#This Row],[Gross Revenue]]*(1-Table4[[#This Row],[Discount]])</f>
        <v>1608.5969999999998</v>
      </c>
      <c r="K1245" s="4">
        <f>Table4[[#This Row],[Quantity]]*Table4[[#This Row],[CostPrice]]</f>
        <v>881.87999999999988</v>
      </c>
      <c r="L1245" s="4">
        <f>Table4[[#This Row],[Net Revenue]]-Table4[[#This Row],[Total Cost]]</f>
        <v>726.71699999999987</v>
      </c>
      <c r="M1245" t="str">
        <f>_xlfn.XLOOKUP(Table4[[#This Row],[ProductID]], Products!A:A,Products!B:B, "Not Found")</f>
        <v>Soon Accessories</v>
      </c>
      <c r="N1245" t="str">
        <f>TEXT(Table4[[#This Row],[Date]], "mmm")</f>
        <v>Aug</v>
      </c>
      <c r="O1245" t="str">
        <f>TEXT(Table4[[#This Row],[Date]], "yyyy")</f>
        <v>2024</v>
      </c>
      <c r="P1245" t="str">
        <f>_xlfn.XLOOKUP(Table4[[#This Row],[ProductID]],Products!A:A,Products!C:C, "Not Found")</f>
        <v>Fashion</v>
      </c>
      <c r="Q1245" t="str">
        <f>_xlfn.XLOOKUP(Table4[[#This Row],[ProductID]],Products!A:A,Products!D:D,"Not Found")</f>
        <v>Accessories</v>
      </c>
      <c r="R1245">
        <f>_xlfn.XLOOKUP(Table4[[#This Row],[ProductID]],Products!A:A,Products!E:E,"Not Found")</f>
        <v>564.41999999999996</v>
      </c>
      <c r="S1245">
        <f>_xlfn.XLOOKUP(Table4[[#This Row],[ProductID]],Products!A:A,Products!F:F, "Not Found")</f>
        <v>293.95999999999998</v>
      </c>
      <c r="T1245" t="str">
        <f>_xlfn.XLOOKUP(Table4[[#This Row],[CustomerID]],Customers!A:A,Customers!D:D, "Not Found")</f>
        <v>M</v>
      </c>
      <c r="U1245" s="6">
        <f>_xlfn.XLOOKUP(Table4[[#This Row],[CustomerID]],Customers!A:A,Customers!E:E, "Not Found")</f>
        <v>23397</v>
      </c>
      <c r="V1245">
        <f ca="1">DATEDIF(Table4[[#This Row],[CustomerBirthday]], TODAY(), "Y")</f>
        <v>62</v>
      </c>
      <c r="W1245" t="str" cm="1">
        <f t="array" aca="1" ref="W1245" ca="1">_xlfn.IFS(Table4[[#This Row],[Age]]&lt;25, "Under 25",Table4[[#This Row],[Age]]=34, "25-34", Table4[[#This Row],[Age]]&lt;=49, "35-49", Table4[[#This Row],[Age]]&lt;=64, "50-64", Table4[[#This Row],[Age]]&gt;=65, "65+")</f>
        <v>50-64</v>
      </c>
      <c r="X1245" t="str">
        <f>_xlfn.XLOOKUP(Table4[[#This Row],[StoreID]],Stores!A:A,Stores!B:B, "Not found")</f>
        <v>MegaMart Brianahaven</v>
      </c>
      <c r="Y1245" t="str">
        <f>_xlfn.XLOOKUP(Table4[[#This Row],[StoreID]],Stores!A:A,Stores!C:C, "Not Found")</f>
        <v>Brianahaven</v>
      </c>
      <c r="Z1245" t="str">
        <f>_xlfn.XLOOKUP(Table4[[#This Row],[StoreID]],Stores!A:A,Stores!D:D, "Not Found")</f>
        <v>North</v>
      </c>
    </row>
    <row r="1246" spans="1:26">
      <c r="A1246" t="s">
        <v>2112</v>
      </c>
      <c r="B1246" s="1">
        <v>45336</v>
      </c>
      <c r="C1246" t="s">
        <v>653</v>
      </c>
      <c r="D1246" t="s">
        <v>814</v>
      </c>
      <c r="E1246" t="s">
        <v>835</v>
      </c>
      <c r="F1246">
        <v>3</v>
      </c>
      <c r="G1246">
        <v>0.1</v>
      </c>
      <c r="H1246" t="s">
        <v>871</v>
      </c>
      <c r="I1246" s="4">
        <f>Table4[[#This Row],[Quantity]]*Table4[[#This Row],[UnitPrice]]</f>
        <v>3859.6499999999996</v>
      </c>
      <c r="J1246" s="4">
        <f>Table4[[#This Row],[Gross Revenue]]*(1-Table4[[#This Row],[Discount]])</f>
        <v>3473.6849999999999</v>
      </c>
      <c r="K1246" s="4">
        <f>Table4[[#This Row],[Quantity]]*Table4[[#This Row],[CostPrice]]</f>
        <v>2392.62</v>
      </c>
      <c r="L1246" s="4">
        <f>Table4[[#This Row],[Net Revenue]]-Table4[[#This Row],[Total Cost]]</f>
        <v>1081.0650000000001</v>
      </c>
      <c r="M1246" t="str">
        <f>_xlfn.XLOOKUP(Table4[[#This Row],[ProductID]], Products!A:A,Products!B:B, "Not Found")</f>
        <v>Least Accessories</v>
      </c>
      <c r="N1246" t="str">
        <f>TEXT(Table4[[#This Row],[Date]], "mmm")</f>
        <v>Feb</v>
      </c>
      <c r="O1246" t="str">
        <f>TEXT(Table4[[#This Row],[Date]], "yyyy")</f>
        <v>2024</v>
      </c>
      <c r="P1246" t="str">
        <f>_xlfn.XLOOKUP(Table4[[#This Row],[ProductID]],Products!A:A,Products!C:C, "Not Found")</f>
        <v>Fashion</v>
      </c>
      <c r="Q1246" t="str">
        <f>_xlfn.XLOOKUP(Table4[[#This Row],[ProductID]],Products!A:A,Products!D:D,"Not Found")</f>
        <v>Accessories</v>
      </c>
      <c r="R1246">
        <f>_xlfn.XLOOKUP(Table4[[#This Row],[ProductID]],Products!A:A,Products!E:E,"Not Found")</f>
        <v>1286.55</v>
      </c>
      <c r="S1246">
        <f>_xlfn.XLOOKUP(Table4[[#This Row],[ProductID]],Products!A:A,Products!F:F, "Not Found")</f>
        <v>797.54</v>
      </c>
      <c r="T1246" t="str">
        <f>_xlfn.XLOOKUP(Table4[[#This Row],[CustomerID]],Customers!A:A,Customers!D:D, "Not Found")</f>
        <v>F</v>
      </c>
      <c r="U1246" s="6">
        <f>_xlfn.XLOOKUP(Table4[[#This Row],[CustomerID]],Customers!A:A,Customers!E:E, "Not Found")</f>
        <v>27579</v>
      </c>
      <c r="V1246">
        <f ca="1">DATEDIF(Table4[[#This Row],[CustomerBirthday]], TODAY(), "Y")</f>
        <v>51</v>
      </c>
      <c r="W1246" t="str" cm="1">
        <f t="array" aca="1" ref="W1246" ca="1">_xlfn.IFS(Table4[[#This Row],[Age]]&lt;25, "Under 25",Table4[[#This Row],[Age]]=34, "25-34", Table4[[#This Row],[Age]]&lt;=49, "35-49", Table4[[#This Row],[Age]]&lt;=64, "50-64", Table4[[#This Row],[Age]]&gt;=65, "65+")</f>
        <v>50-64</v>
      </c>
      <c r="X1246" t="str">
        <f>_xlfn.XLOOKUP(Table4[[#This Row],[StoreID]],Stores!A:A,Stores!B:B, "Not found")</f>
        <v>MegaMart Peckmouth</v>
      </c>
      <c r="Y1246" t="str">
        <f>_xlfn.XLOOKUP(Table4[[#This Row],[StoreID]],Stores!A:A,Stores!C:C, "Not Found")</f>
        <v>Peckmouth</v>
      </c>
      <c r="Z1246" t="str">
        <f>_xlfn.XLOOKUP(Table4[[#This Row],[StoreID]],Stores!A:A,Stores!D:D, "Not Found")</f>
        <v>East</v>
      </c>
    </row>
    <row r="1247" spans="1:26">
      <c r="A1247" t="s">
        <v>2113</v>
      </c>
      <c r="B1247" s="1">
        <v>45586</v>
      </c>
      <c r="C1247" t="s">
        <v>324</v>
      </c>
      <c r="D1247" t="s">
        <v>782</v>
      </c>
      <c r="E1247" t="s">
        <v>835</v>
      </c>
      <c r="F1247">
        <v>1</v>
      </c>
      <c r="G1247">
        <v>0</v>
      </c>
      <c r="H1247" t="s">
        <v>865</v>
      </c>
      <c r="I1247" s="4">
        <f>Table4[[#This Row],[Quantity]]*Table4[[#This Row],[UnitPrice]]</f>
        <v>673.78</v>
      </c>
      <c r="J1247" s="4">
        <f>Table4[[#This Row],[Gross Revenue]]*(1-Table4[[#This Row],[Discount]])</f>
        <v>673.78</v>
      </c>
      <c r="K1247" s="4">
        <f>Table4[[#This Row],[Quantity]]*Table4[[#This Row],[CostPrice]]</f>
        <v>363.33</v>
      </c>
      <c r="L1247" s="4">
        <f>Table4[[#This Row],[Net Revenue]]-Table4[[#This Row],[Total Cost]]</f>
        <v>310.45</v>
      </c>
      <c r="M1247" t="str">
        <f>_xlfn.XLOOKUP(Table4[[#This Row],[ProductID]], Products!A:A,Products!B:B, "Not Found")</f>
        <v>Deal Smartphone</v>
      </c>
      <c r="N1247" t="str">
        <f>TEXT(Table4[[#This Row],[Date]], "mmm")</f>
        <v>Oct</v>
      </c>
      <c r="O1247" t="str">
        <f>TEXT(Table4[[#This Row],[Date]], "yyyy")</f>
        <v>2024</v>
      </c>
      <c r="P1247" t="str">
        <f>_xlfn.XLOOKUP(Table4[[#This Row],[ProductID]],Products!A:A,Products!C:C, "Not Found")</f>
        <v>Electronics</v>
      </c>
      <c r="Q1247" t="str">
        <f>_xlfn.XLOOKUP(Table4[[#This Row],[ProductID]],Products!A:A,Products!D:D,"Not Found")</f>
        <v>Smartphone</v>
      </c>
      <c r="R1247">
        <f>_xlfn.XLOOKUP(Table4[[#This Row],[ProductID]],Products!A:A,Products!E:E,"Not Found")</f>
        <v>673.78</v>
      </c>
      <c r="S1247">
        <f>_xlfn.XLOOKUP(Table4[[#This Row],[ProductID]],Products!A:A,Products!F:F, "Not Found")</f>
        <v>363.33</v>
      </c>
      <c r="T1247" t="str">
        <f>_xlfn.XLOOKUP(Table4[[#This Row],[CustomerID]],Customers!A:A,Customers!D:D, "Not Found")</f>
        <v>F</v>
      </c>
      <c r="U1247" s="6">
        <f>_xlfn.XLOOKUP(Table4[[#This Row],[CustomerID]],Customers!A:A,Customers!E:E, "Not Found")</f>
        <v>27663</v>
      </c>
      <c r="V1247">
        <f ca="1">DATEDIF(Table4[[#This Row],[CustomerBirthday]], TODAY(), "Y")</f>
        <v>50</v>
      </c>
      <c r="W1247" t="str" cm="1">
        <f t="array" aca="1" ref="W1247" ca="1">_xlfn.IFS(Table4[[#This Row],[Age]]&lt;25, "Under 25",Table4[[#This Row],[Age]]=34, "25-34", Table4[[#This Row],[Age]]&lt;=49, "35-49", Table4[[#This Row],[Age]]&lt;=64, "50-64", Table4[[#This Row],[Age]]&gt;=65, "65+")</f>
        <v>50-64</v>
      </c>
      <c r="X1247" t="str">
        <f>_xlfn.XLOOKUP(Table4[[#This Row],[StoreID]],Stores!A:A,Stores!B:B, "Not found")</f>
        <v>MegaMart Peckmouth</v>
      </c>
      <c r="Y1247" t="str">
        <f>_xlfn.XLOOKUP(Table4[[#This Row],[StoreID]],Stores!A:A,Stores!C:C, "Not Found")</f>
        <v>Peckmouth</v>
      </c>
      <c r="Z1247" t="str">
        <f>_xlfn.XLOOKUP(Table4[[#This Row],[StoreID]],Stores!A:A,Stores!D:D, "Not Found")</f>
        <v>East</v>
      </c>
    </row>
    <row r="1248" spans="1:26">
      <c r="A1248" t="s">
        <v>2114</v>
      </c>
      <c r="B1248" s="1">
        <v>45709</v>
      </c>
      <c r="C1248" t="s">
        <v>137</v>
      </c>
      <c r="D1248" t="s">
        <v>753</v>
      </c>
      <c r="E1248" t="s">
        <v>831</v>
      </c>
      <c r="F1248">
        <v>4</v>
      </c>
      <c r="G1248">
        <v>0.15</v>
      </c>
      <c r="H1248" t="s">
        <v>868</v>
      </c>
      <c r="I1248" s="4">
        <f>Table4[[#This Row],[Quantity]]*Table4[[#This Row],[UnitPrice]]</f>
        <v>1081.8</v>
      </c>
      <c r="J1248" s="4">
        <f>Table4[[#This Row],[Gross Revenue]]*(1-Table4[[#This Row],[Discount]])</f>
        <v>919.53</v>
      </c>
      <c r="K1248" s="4">
        <f>Table4[[#This Row],[Quantity]]*Table4[[#This Row],[CostPrice]]</f>
        <v>750.4</v>
      </c>
      <c r="L1248" s="4">
        <f>Table4[[#This Row],[Net Revenue]]-Table4[[#This Row],[Total Cost]]</f>
        <v>169.13</v>
      </c>
      <c r="M1248" t="str">
        <f>_xlfn.XLOOKUP(Table4[[#This Row],[ProductID]], Products!A:A,Products!B:B, "Not Found")</f>
        <v>Whether Bags</v>
      </c>
      <c r="N1248" t="str">
        <f>TEXT(Table4[[#This Row],[Date]], "mmm")</f>
        <v>Feb</v>
      </c>
      <c r="O1248" t="str">
        <f>TEXT(Table4[[#This Row],[Date]], "yyyy")</f>
        <v>2025</v>
      </c>
      <c r="P1248" t="str">
        <f>_xlfn.XLOOKUP(Table4[[#This Row],[ProductID]],Products!A:A,Products!C:C, "Not Found")</f>
        <v>Fashion</v>
      </c>
      <c r="Q1248" t="str">
        <f>_xlfn.XLOOKUP(Table4[[#This Row],[ProductID]],Products!A:A,Products!D:D,"Not Found")</f>
        <v>Bags</v>
      </c>
      <c r="R1248">
        <f>_xlfn.XLOOKUP(Table4[[#This Row],[ProductID]],Products!A:A,Products!E:E,"Not Found")</f>
        <v>270.45</v>
      </c>
      <c r="S1248">
        <f>_xlfn.XLOOKUP(Table4[[#This Row],[ProductID]],Products!A:A,Products!F:F, "Not Found")</f>
        <v>187.6</v>
      </c>
      <c r="T1248" t="str">
        <f>_xlfn.XLOOKUP(Table4[[#This Row],[CustomerID]],Customers!A:A,Customers!D:D, "Not Found")</f>
        <v>F</v>
      </c>
      <c r="U1248" s="6">
        <f>_xlfn.XLOOKUP(Table4[[#This Row],[CustomerID]],Customers!A:A,Customers!E:E, "Not Found")</f>
        <v>33347</v>
      </c>
      <c r="V1248">
        <f ca="1">DATEDIF(Table4[[#This Row],[CustomerBirthday]], TODAY(), "Y")</f>
        <v>35</v>
      </c>
      <c r="W1248" t="str" cm="1">
        <f t="array" aca="1" ref="W1248" ca="1">_xlfn.IFS(Table4[[#This Row],[Age]]&lt;25, "Under 25",Table4[[#This Row],[Age]]=34, "25-34", Table4[[#This Row],[Age]]&lt;=49, "35-49", Table4[[#This Row],[Age]]&lt;=64, "50-64", Table4[[#This Row],[Age]]&gt;=65, "65+")</f>
        <v>35-49</v>
      </c>
      <c r="X1248" t="str">
        <f>_xlfn.XLOOKUP(Table4[[#This Row],[StoreID]],Stores!A:A,Stores!B:B, "Not found")</f>
        <v>MegaMart Jimenezborough</v>
      </c>
      <c r="Y1248" t="str">
        <f>_xlfn.XLOOKUP(Table4[[#This Row],[StoreID]],Stores!A:A,Stores!C:C, "Not Found")</f>
        <v>Jimenezborough</v>
      </c>
      <c r="Z1248" t="str">
        <f>_xlfn.XLOOKUP(Table4[[#This Row],[StoreID]],Stores!A:A,Stores!D:D, "Not Found")</f>
        <v>South</v>
      </c>
    </row>
    <row r="1249" spans="1:26">
      <c r="A1249" t="s">
        <v>2115</v>
      </c>
      <c r="B1249" s="1">
        <v>45568</v>
      </c>
      <c r="C1249" t="s">
        <v>171</v>
      </c>
      <c r="D1249" t="s">
        <v>747</v>
      </c>
      <c r="E1249" t="s">
        <v>839</v>
      </c>
      <c r="F1249">
        <v>2</v>
      </c>
      <c r="G1249">
        <v>0.1</v>
      </c>
      <c r="H1249" t="s">
        <v>871</v>
      </c>
      <c r="I1249" s="4">
        <f>Table4[[#This Row],[Quantity]]*Table4[[#This Row],[UnitPrice]]</f>
        <v>2269.6</v>
      </c>
      <c r="J1249" s="4">
        <f>Table4[[#This Row],[Gross Revenue]]*(1-Table4[[#This Row],[Discount]])</f>
        <v>2042.6399999999999</v>
      </c>
      <c r="K1249" s="4">
        <f>Table4[[#This Row],[Quantity]]*Table4[[#This Row],[CostPrice]]</f>
        <v>1350.2</v>
      </c>
      <c r="L1249" s="4">
        <f>Table4[[#This Row],[Net Revenue]]-Table4[[#This Row],[Total Cost]]</f>
        <v>692.43999999999983</v>
      </c>
      <c r="M1249" t="str">
        <f>_xlfn.XLOOKUP(Table4[[#This Row],[ProductID]], Products!A:A,Products!B:B, "Not Found")</f>
        <v>World Watches</v>
      </c>
      <c r="N1249" t="str">
        <f>TEXT(Table4[[#This Row],[Date]], "mmm")</f>
        <v>Oct</v>
      </c>
      <c r="O1249" t="str">
        <f>TEXT(Table4[[#This Row],[Date]], "yyyy")</f>
        <v>2024</v>
      </c>
      <c r="P1249" t="str">
        <f>_xlfn.XLOOKUP(Table4[[#This Row],[ProductID]],Products!A:A,Products!C:C, "Not Found")</f>
        <v>Fashion</v>
      </c>
      <c r="Q1249" t="str">
        <f>_xlfn.XLOOKUP(Table4[[#This Row],[ProductID]],Products!A:A,Products!D:D,"Not Found")</f>
        <v>Watches</v>
      </c>
      <c r="R1249">
        <f>_xlfn.XLOOKUP(Table4[[#This Row],[ProductID]],Products!A:A,Products!E:E,"Not Found")</f>
        <v>1134.8</v>
      </c>
      <c r="S1249">
        <f>_xlfn.XLOOKUP(Table4[[#This Row],[ProductID]],Products!A:A,Products!F:F, "Not Found")</f>
        <v>675.1</v>
      </c>
      <c r="T1249" t="str">
        <f>_xlfn.XLOOKUP(Table4[[#This Row],[CustomerID]],Customers!A:A,Customers!D:D, "Not Found")</f>
        <v>M</v>
      </c>
      <c r="U1249" s="6">
        <f>_xlfn.XLOOKUP(Table4[[#This Row],[CustomerID]],Customers!A:A,Customers!E:E, "Not Found")</f>
        <v>22326</v>
      </c>
      <c r="V1249">
        <f ca="1">DATEDIF(Table4[[#This Row],[CustomerBirthday]], TODAY(), "Y")</f>
        <v>65</v>
      </c>
      <c r="W1249" t="str" cm="1">
        <f t="array" aca="1" ref="W1249" ca="1">_xlfn.IFS(Table4[[#This Row],[Age]]&lt;25, "Under 25",Table4[[#This Row],[Age]]=34, "25-34", Table4[[#This Row],[Age]]&lt;=49, "35-49", Table4[[#This Row],[Age]]&lt;=64, "50-64", Table4[[#This Row],[Age]]&gt;=65, "65+")</f>
        <v>65+</v>
      </c>
      <c r="X1249" t="str">
        <f>_xlfn.XLOOKUP(Table4[[#This Row],[StoreID]],Stores!A:A,Stores!B:B, "Not found")</f>
        <v>MegaMart New Michele</v>
      </c>
      <c r="Y1249" t="str">
        <f>_xlfn.XLOOKUP(Table4[[#This Row],[StoreID]],Stores!A:A,Stores!C:C, "Not Found")</f>
        <v>New Michele</v>
      </c>
      <c r="Z1249" t="str">
        <f>_xlfn.XLOOKUP(Table4[[#This Row],[StoreID]],Stores!A:A,Stores!D:D, "Not Found")</f>
        <v>West</v>
      </c>
    </row>
    <row r="1250" spans="1:26">
      <c r="A1250" t="s">
        <v>2116</v>
      </c>
      <c r="B1250" s="1">
        <v>45531</v>
      </c>
      <c r="C1250" t="s">
        <v>585</v>
      </c>
      <c r="D1250" t="s">
        <v>826</v>
      </c>
      <c r="E1250" t="s">
        <v>846</v>
      </c>
      <c r="F1250">
        <v>2</v>
      </c>
      <c r="G1250">
        <v>0.05</v>
      </c>
      <c r="H1250" t="s">
        <v>875</v>
      </c>
      <c r="I1250" s="4">
        <f>Table4[[#This Row],[Quantity]]*Table4[[#This Row],[UnitPrice]]</f>
        <v>2089.2800000000002</v>
      </c>
      <c r="J1250" s="4">
        <f>Table4[[#This Row],[Gross Revenue]]*(1-Table4[[#This Row],[Discount]])</f>
        <v>1984.816</v>
      </c>
      <c r="K1250" s="4">
        <f>Table4[[#This Row],[Quantity]]*Table4[[#This Row],[CostPrice]]</f>
        <v>1550.14</v>
      </c>
      <c r="L1250" s="4">
        <f>Table4[[#This Row],[Net Revenue]]-Table4[[#This Row],[Total Cost]]</f>
        <v>434.67599999999993</v>
      </c>
      <c r="M1250" t="str">
        <f>_xlfn.XLOOKUP(Table4[[#This Row],[ProductID]], Products!A:A,Products!B:B, "Not Found")</f>
        <v>Maybe Footwear</v>
      </c>
      <c r="N1250" t="str">
        <f>TEXT(Table4[[#This Row],[Date]], "mmm")</f>
        <v>Aug</v>
      </c>
      <c r="O1250" t="str">
        <f>TEXT(Table4[[#This Row],[Date]], "yyyy")</f>
        <v>2024</v>
      </c>
      <c r="P1250" t="str">
        <f>_xlfn.XLOOKUP(Table4[[#This Row],[ProductID]],Products!A:A,Products!C:C, "Not Found")</f>
        <v>Fashion</v>
      </c>
      <c r="Q1250" t="str">
        <f>_xlfn.XLOOKUP(Table4[[#This Row],[ProductID]],Products!A:A,Products!D:D,"Not Found")</f>
        <v>Footwear</v>
      </c>
      <c r="R1250">
        <f>_xlfn.XLOOKUP(Table4[[#This Row],[ProductID]],Products!A:A,Products!E:E,"Not Found")</f>
        <v>1044.6400000000001</v>
      </c>
      <c r="S1250">
        <f>_xlfn.XLOOKUP(Table4[[#This Row],[ProductID]],Products!A:A,Products!F:F, "Not Found")</f>
        <v>775.07</v>
      </c>
      <c r="T1250" t="str">
        <f>_xlfn.XLOOKUP(Table4[[#This Row],[CustomerID]],Customers!A:A,Customers!D:D, "Not Found")</f>
        <v>M</v>
      </c>
      <c r="U1250" s="6">
        <f>_xlfn.XLOOKUP(Table4[[#This Row],[CustomerID]],Customers!A:A,Customers!E:E, "Not Found")</f>
        <v>25047</v>
      </c>
      <c r="V1250">
        <f ca="1">DATEDIF(Table4[[#This Row],[CustomerBirthday]], TODAY(), "Y")</f>
        <v>57</v>
      </c>
      <c r="W1250" t="str" cm="1">
        <f t="array" aca="1" ref="W1250" ca="1">_xlfn.IFS(Table4[[#This Row],[Age]]&lt;25, "Under 25",Table4[[#This Row],[Age]]=34, "25-34", Table4[[#This Row],[Age]]&lt;=49, "35-49", Table4[[#This Row],[Age]]&lt;=64, "50-64", Table4[[#This Row],[Age]]&gt;=65, "65+")</f>
        <v>50-64</v>
      </c>
      <c r="X1250" t="str">
        <f>_xlfn.XLOOKUP(Table4[[#This Row],[StoreID]],Stores!A:A,Stores!B:B, "Not found")</f>
        <v>MegaMart Johnmouth</v>
      </c>
      <c r="Y1250" t="str">
        <f>_xlfn.XLOOKUP(Table4[[#This Row],[StoreID]],Stores!A:A,Stores!C:C, "Not Found")</f>
        <v>Johnmouth</v>
      </c>
      <c r="Z1250" t="str">
        <f>_xlfn.XLOOKUP(Table4[[#This Row],[StoreID]],Stores!A:A,Stores!D:D, "Not Found")</f>
        <v>East</v>
      </c>
    </row>
    <row r="1251" spans="1:26">
      <c r="A1251" t="s">
        <v>2117</v>
      </c>
      <c r="B1251" s="1">
        <v>45788</v>
      </c>
      <c r="C1251" t="s">
        <v>396</v>
      </c>
      <c r="D1251" t="s">
        <v>784</v>
      </c>
      <c r="E1251" t="s">
        <v>846</v>
      </c>
      <c r="F1251">
        <v>4</v>
      </c>
      <c r="G1251">
        <v>0.05</v>
      </c>
      <c r="H1251" t="s">
        <v>868</v>
      </c>
      <c r="I1251" s="4">
        <f>Table4[[#This Row],[Quantity]]*Table4[[#This Row],[UnitPrice]]</f>
        <v>5940.2</v>
      </c>
      <c r="J1251" s="4">
        <f>Table4[[#This Row],[Gross Revenue]]*(1-Table4[[#This Row],[Discount]])</f>
        <v>5643.19</v>
      </c>
      <c r="K1251" s="4">
        <f>Table4[[#This Row],[Quantity]]*Table4[[#This Row],[CostPrice]]</f>
        <v>3953.24</v>
      </c>
      <c r="L1251" s="4">
        <f>Table4[[#This Row],[Net Revenue]]-Table4[[#This Row],[Total Cost]]</f>
        <v>1689.9499999999998</v>
      </c>
      <c r="M1251" t="str">
        <f>_xlfn.XLOOKUP(Table4[[#This Row],[ProductID]], Products!A:A,Products!B:B, "Not Found")</f>
        <v>Road Clothing</v>
      </c>
      <c r="N1251" t="str">
        <f>TEXT(Table4[[#This Row],[Date]], "mmm")</f>
        <v>May</v>
      </c>
      <c r="O1251" t="str">
        <f>TEXT(Table4[[#This Row],[Date]], "yyyy")</f>
        <v>2025</v>
      </c>
      <c r="P1251" t="str">
        <f>_xlfn.XLOOKUP(Table4[[#This Row],[ProductID]],Products!A:A,Products!C:C, "Not Found")</f>
        <v>Fashion</v>
      </c>
      <c r="Q1251" t="str">
        <f>_xlfn.XLOOKUP(Table4[[#This Row],[ProductID]],Products!A:A,Products!D:D,"Not Found")</f>
        <v>Clothing</v>
      </c>
      <c r="R1251">
        <f>_xlfn.XLOOKUP(Table4[[#This Row],[ProductID]],Products!A:A,Products!E:E,"Not Found")</f>
        <v>1485.05</v>
      </c>
      <c r="S1251">
        <f>_xlfn.XLOOKUP(Table4[[#This Row],[ProductID]],Products!A:A,Products!F:F, "Not Found")</f>
        <v>988.31</v>
      </c>
      <c r="T1251" t="str">
        <f>_xlfn.XLOOKUP(Table4[[#This Row],[CustomerID]],Customers!A:A,Customers!D:D, "Not Found")</f>
        <v>F</v>
      </c>
      <c r="U1251" s="6">
        <f>_xlfn.XLOOKUP(Table4[[#This Row],[CustomerID]],Customers!A:A,Customers!E:E, "Not Found")</f>
        <v>31890</v>
      </c>
      <c r="V1251">
        <f ca="1">DATEDIF(Table4[[#This Row],[CustomerBirthday]], TODAY(), "Y")</f>
        <v>39</v>
      </c>
      <c r="W1251" t="str" cm="1">
        <f t="array" aca="1" ref="W1251" ca="1">_xlfn.IFS(Table4[[#This Row],[Age]]&lt;25, "Under 25",Table4[[#This Row],[Age]]=34, "25-34", Table4[[#This Row],[Age]]&lt;=49, "35-49", Table4[[#This Row],[Age]]&lt;=64, "50-64", Table4[[#This Row],[Age]]&gt;=65, "65+")</f>
        <v>35-49</v>
      </c>
      <c r="X1251" t="str">
        <f>_xlfn.XLOOKUP(Table4[[#This Row],[StoreID]],Stores!A:A,Stores!B:B, "Not found")</f>
        <v>MegaMart Johnmouth</v>
      </c>
      <c r="Y1251" t="str">
        <f>_xlfn.XLOOKUP(Table4[[#This Row],[StoreID]],Stores!A:A,Stores!C:C, "Not Found")</f>
        <v>Johnmouth</v>
      </c>
      <c r="Z1251" t="str">
        <f>_xlfn.XLOOKUP(Table4[[#This Row],[StoreID]],Stores!A:A,Stores!D:D, "Not Found")</f>
        <v>East</v>
      </c>
    </row>
    <row r="1252" spans="1:26">
      <c r="A1252" t="s">
        <v>2118</v>
      </c>
      <c r="B1252" s="1">
        <v>45325</v>
      </c>
      <c r="C1252" t="s">
        <v>442</v>
      </c>
      <c r="D1252" t="s">
        <v>778</v>
      </c>
      <c r="E1252" t="s">
        <v>839</v>
      </c>
      <c r="F1252">
        <v>1</v>
      </c>
      <c r="G1252">
        <v>0.15</v>
      </c>
      <c r="H1252" t="s">
        <v>871</v>
      </c>
      <c r="I1252" s="4">
        <f>Table4[[#This Row],[Quantity]]*Table4[[#This Row],[UnitPrice]]</f>
        <v>1015.76</v>
      </c>
      <c r="J1252" s="4">
        <f>Table4[[#This Row],[Gross Revenue]]*(1-Table4[[#This Row],[Discount]])</f>
        <v>863.39599999999996</v>
      </c>
      <c r="K1252" s="4">
        <f>Table4[[#This Row],[Quantity]]*Table4[[#This Row],[CostPrice]]</f>
        <v>584.4</v>
      </c>
      <c r="L1252" s="4">
        <f>Table4[[#This Row],[Net Revenue]]-Table4[[#This Row],[Total Cost]]</f>
        <v>278.99599999999998</v>
      </c>
      <c r="M1252" t="str">
        <f>_xlfn.XLOOKUP(Table4[[#This Row],[ProductID]], Products!A:A,Products!B:B, "Not Found")</f>
        <v>Behavior Dairy</v>
      </c>
      <c r="N1252" t="str">
        <f>TEXT(Table4[[#This Row],[Date]], "mmm")</f>
        <v>Feb</v>
      </c>
      <c r="O1252" t="str">
        <f>TEXT(Table4[[#This Row],[Date]], "yyyy")</f>
        <v>2024</v>
      </c>
      <c r="P1252" t="str">
        <f>_xlfn.XLOOKUP(Table4[[#This Row],[ProductID]],Products!A:A,Products!C:C, "Not Found")</f>
        <v>Groceries</v>
      </c>
      <c r="Q1252" t="str">
        <f>_xlfn.XLOOKUP(Table4[[#This Row],[ProductID]],Products!A:A,Products!D:D,"Not Found")</f>
        <v>Dairy</v>
      </c>
      <c r="R1252">
        <f>_xlfn.XLOOKUP(Table4[[#This Row],[ProductID]],Products!A:A,Products!E:E,"Not Found")</f>
        <v>1015.76</v>
      </c>
      <c r="S1252">
        <f>_xlfn.XLOOKUP(Table4[[#This Row],[ProductID]],Products!A:A,Products!F:F, "Not Found")</f>
        <v>584.4</v>
      </c>
      <c r="T1252" t="str">
        <f>_xlfn.XLOOKUP(Table4[[#This Row],[CustomerID]],Customers!A:A,Customers!D:D, "Not Found")</f>
        <v>M</v>
      </c>
      <c r="U1252" s="6">
        <f>_xlfn.XLOOKUP(Table4[[#This Row],[CustomerID]],Customers!A:A,Customers!E:E, "Not Found")</f>
        <v>33450</v>
      </c>
      <c r="V1252">
        <f ca="1">DATEDIF(Table4[[#This Row],[CustomerBirthday]], TODAY(), "Y")</f>
        <v>34</v>
      </c>
      <c r="W1252" t="str" cm="1">
        <f t="array" aca="1" ref="W1252" ca="1">_xlfn.IFS(Table4[[#This Row],[Age]]&lt;25, "Under 25",Table4[[#This Row],[Age]]=34, "25-34", Table4[[#This Row],[Age]]&lt;=49, "35-49", Table4[[#This Row],[Age]]&lt;=64, "50-64", Table4[[#This Row],[Age]]&gt;=65, "65+")</f>
        <v>25-34</v>
      </c>
      <c r="X1252" t="str">
        <f>_xlfn.XLOOKUP(Table4[[#This Row],[StoreID]],Stores!A:A,Stores!B:B, "Not found")</f>
        <v>MegaMart New Michele</v>
      </c>
      <c r="Y1252" t="str">
        <f>_xlfn.XLOOKUP(Table4[[#This Row],[StoreID]],Stores!A:A,Stores!C:C, "Not Found")</f>
        <v>New Michele</v>
      </c>
      <c r="Z1252" t="str">
        <f>_xlfn.XLOOKUP(Table4[[#This Row],[StoreID]],Stores!A:A,Stores!D:D, "Not Found")</f>
        <v>West</v>
      </c>
    </row>
    <row r="1253" spans="1:26">
      <c r="A1253" t="s">
        <v>2119</v>
      </c>
      <c r="B1253" s="1">
        <v>45711</v>
      </c>
      <c r="C1253" t="s">
        <v>243</v>
      </c>
      <c r="D1253" t="s">
        <v>808</v>
      </c>
      <c r="E1253" t="s">
        <v>839</v>
      </c>
      <c r="F1253">
        <v>4</v>
      </c>
      <c r="G1253">
        <v>0.05</v>
      </c>
      <c r="H1253" t="s">
        <v>871</v>
      </c>
      <c r="I1253" s="4">
        <f>Table4[[#This Row],[Quantity]]*Table4[[#This Row],[UnitPrice]]</f>
        <v>6540.04</v>
      </c>
      <c r="J1253" s="4">
        <f>Table4[[#This Row],[Gross Revenue]]*(1-Table4[[#This Row],[Discount]])</f>
        <v>6213.0379999999996</v>
      </c>
      <c r="K1253" s="4">
        <f>Table4[[#This Row],[Quantity]]*Table4[[#This Row],[CostPrice]]</f>
        <v>4173.16</v>
      </c>
      <c r="L1253" s="4">
        <f>Table4[[#This Row],[Net Revenue]]-Table4[[#This Row],[Total Cost]]</f>
        <v>2039.8779999999997</v>
      </c>
      <c r="M1253" t="str">
        <f>_xlfn.XLOOKUP(Table4[[#This Row],[ProductID]], Products!A:A,Products!B:B, "Not Found")</f>
        <v>Present Television</v>
      </c>
      <c r="N1253" t="str">
        <f>TEXT(Table4[[#This Row],[Date]], "mmm")</f>
        <v>Feb</v>
      </c>
      <c r="O1253" t="str">
        <f>TEXT(Table4[[#This Row],[Date]], "yyyy")</f>
        <v>2025</v>
      </c>
      <c r="P1253" t="str">
        <f>_xlfn.XLOOKUP(Table4[[#This Row],[ProductID]],Products!A:A,Products!C:C, "Not Found")</f>
        <v>Electronics</v>
      </c>
      <c r="Q1253" t="str">
        <f>_xlfn.XLOOKUP(Table4[[#This Row],[ProductID]],Products!A:A,Products!D:D,"Not Found")</f>
        <v>Television</v>
      </c>
      <c r="R1253">
        <f>_xlfn.XLOOKUP(Table4[[#This Row],[ProductID]],Products!A:A,Products!E:E,"Not Found")</f>
        <v>1635.01</v>
      </c>
      <c r="S1253">
        <f>_xlfn.XLOOKUP(Table4[[#This Row],[ProductID]],Products!A:A,Products!F:F, "Not Found")</f>
        <v>1043.29</v>
      </c>
      <c r="T1253" t="str">
        <f>_xlfn.XLOOKUP(Table4[[#This Row],[CustomerID]],Customers!A:A,Customers!D:D, "Not Found")</f>
        <v>F</v>
      </c>
      <c r="U1253" s="6">
        <f>_xlfn.XLOOKUP(Table4[[#This Row],[CustomerID]],Customers!A:A,Customers!E:E, "Not Found")</f>
        <v>26908</v>
      </c>
      <c r="V1253">
        <f ca="1">DATEDIF(Table4[[#This Row],[CustomerBirthday]], TODAY(), "Y")</f>
        <v>52</v>
      </c>
      <c r="W1253" t="str" cm="1">
        <f t="array" aca="1" ref="W1253" ca="1">_xlfn.IFS(Table4[[#This Row],[Age]]&lt;25, "Under 25",Table4[[#This Row],[Age]]=34, "25-34", Table4[[#This Row],[Age]]&lt;=49, "35-49", Table4[[#This Row],[Age]]&lt;=64, "50-64", Table4[[#This Row],[Age]]&gt;=65, "65+")</f>
        <v>50-64</v>
      </c>
      <c r="X1253" t="str">
        <f>_xlfn.XLOOKUP(Table4[[#This Row],[StoreID]],Stores!A:A,Stores!B:B, "Not found")</f>
        <v>MegaMart New Michele</v>
      </c>
      <c r="Y1253" t="str">
        <f>_xlfn.XLOOKUP(Table4[[#This Row],[StoreID]],Stores!A:A,Stores!C:C, "Not Found")</f>
        <v>New Michele</v>
      </c>
      <c r="Z1253" t="str">
        <f>_xlfn.XLOOKUP(Table4[[#This Row],[StoreID]],Stores!A:A,Stores!D:D, "Not Found")</f>
        <v>West</v>
      </c>
    </row>
    <row r="1254" spans="1:26">
      <c r="A1254" t="s">
        <v>2120</v>
      </c>
      <c r="B1254" s="1">
        <v>45375</v>
      </c>
      <c r="C1254" t="s">
        <v>533</v>
      </c>
      <c r="D1254" t="s">
        <v>757</v>
      </c>
      <c r="E1254" t="s">
        <v>831</v>
      </c>
      <c r="F1254">
        <v>4</v>
      </c>
      <c r="G1254">
        <v>0</v>
      </c>
      <c r="H1254" t="s">
        <v>875</v>
      </c>
      <c r="I1254" s="4">
        <f>Table4[[#This Row],[Quantity]]*Table4[[#This Row],[UnitPrice]]</f>
        <v>4984.4399999999996</v>
      </c>
      <c r="J1254" s="4">
        <f>Table4[[#This Row],[Gross Revenue]]*(1-Table4[[#This Row],[Discount]])</f>
        <v>4984.4399999999996</v>
      </c>
      <c r="K1254" s="4">
        <f>Table4[[#This Row],[Quantity]]*Table4[[#This Row],[CostPrice]]</f>
        <v>3334.08</v>
      </c>
      <c r="L1254" s="4">
        <f>Table4[[#This Row],[Net Revenue]]-Table4[[#This Row],[Total Cost]]</f>
        <v>1650.3599999999997</v>
      </c>
      <c r="M1254" t="str">
        <f>_xlfn.XLOOKUP(Table4[[#This Row],[ProductID]], Products!A:A,Products!B:B, "Not Found")</f>
        <v>Find Headphones</v>
      </c>
      <c r="N1254" t="str">
        <f>TEXT(Table4[[#This Row],[Date]], "mmm")</f>
        <v>Mar</v>
      </c>
      <c r="O1254" t="str">
        <f>TEXT(Table4[[#This Row],[Date]], "yyyy")</f>
        <v>2024</v>
      </c>
      <c r="P1254" t="str">
        <f>_xlfn.XLOOKUP(Table4[[#This Row],[ProductID]],Products!A:A,Products!C:C, "Not Found")</f>
        <v>Electronics</v>
      </c>
      <c r="Q1254" t="str">
        <f>_xlfn.XLOOKUP(Table4[[#This Row],[ProductID]],Products!A:A,Products!D:D,"Not Found")</f>
        <v>Headphones</v>
      </c>
      <c r="R1254">
        <f>_xlfn.XLOOKUP(Table4[[#This Row],[ProductID]],Products!A:A,Products!E:E,"Not Found")</f>
        <v>1246.1099999999999</v>
      </c>
      <c r="S1254">
        <f>_xlfn.XLOOKUP(Table4[[#This Row],[ProductID]],Products!A:A,Products!F:F, "Not Found")</f>
        <v>833.52</v>
      </c>
      <c r="T1254" t="str">
        <f>_xlfn.XLOOKUP(Table4[[#This Row],[CustomerID]],Customers!A:A,Customers!D:D, "Not Found")</f>
        <v>F</v>
      </c>
      <c r="U1254" s="6">
        <f>_xlfn.XLOOKUP(Table4[[#This Row],[CustomerID]],Customers!A:A,Customers!E:E, "Not Found")</f>
        <v>24506</v>
      </c>
      <c r="V1254">
        <f ca="1">DATEDIF(Table4[[#This Row],[CustomerBirthday]], TODAY(), "Y")</f>
        <v>59</v>
      </c>
      <c r="W1254" t="str" cm="1">
        <f t="array" aca="1" ref="W1254" ca="1">_xlfn.IFS(Table4[[#This Row],[Age]]&lt;25, "Under 25",Table4[[#This Row],[Age]]=34, "25-34", Table4[[#This Row],[Age]]&lt;=49, "35-49", Table4[[#This Row],[Age]]&lt;=64, "50-64", Table4[[#This Row],[Age]]&gt;=65, "65+")</f>
        <v>50-64</v>
      </c>
      <c r="X1254" t="str">
        <f>_xlfn.XLOOKUP(Table4[[#This Row],[StoreID]],Stores!A:A,Stores!B:B, "Not found")</f>
        <v>MegaMart Jimenezborough</v>
      </c>
      <c r="Y1254" t="str">
        <f>_xlfn.XLOOKUP(Table4[[#This Row],[StoreID]],Stores!A:A,Stores!C:C, "Not Found")</f>
        <v>Jimenezborough</v>
      </c>
      <c r="Z1254" t="str">
        <f>_xlfn.XLOOKUP(Table4[[#This Row],[StoreID]],Stores!A:A,Stores!D:D, "Not Found")</f>
        <v>South</v>
      </c>
    </row>
    <row r="1255" spans="1:26">
      <c r="A1255" t="s">
        <v>2121</v>
      </c>
      <c r="B1255" s="1">
        <v>45781</v>
      </c>
      <c r="C1255" t="s">
        <v>449</v>
      </c>
      <c r="D1255" t="s">
        <v>826</v>
      </c>
      <c r="E1255" t="s">
        <v>846</v>
      </c>
      <c r="F1255">
        <v>1</v>
      </c>
      <c r="G1255">
        <v>0.15</v>
      </c>
      <c r="H1255" t="s">
        <v>868</v>
      </c>
      <c r="I1255" s="4">
        <f>Table4[[#This Row],[Quantity]]*Table4[[#This Row],[UnitPrice]]</f>
        <v>1044.6400000000001</v>
      </c>
      <c r="J1255" s="4">
        <f>Table4[[#This Row],[Gross Revenue]]*(1-Table4[[#This Row],[Discount]])</f>
        <v>887.94400000000007</v>
      </c>
      <c r="K1255" s="4">
        <f>Table4[[#This Row],[Quantity]]*Table4[[#This Row],[CostPrice]]</f>
        <v>775.07</v>
      </c>
      <c r="L1255" s="4">
        <f>Table4[[#This Row],[Net Revenue]]-Table4[[#This Row],[Total Cost]]</f>
        <v>112.87400000000002</v>
      </c>
      <c r="M1255" t="str">
        <f>_xlfn.XLOOKUP(Table4[[#This Row],[ProductID]], Products!A:A,Products!B:B, "Not Found")</f>
        <v>Maybe Footwear</v>
      </c>
      <c r="N1255" t="str">
        <f>TEXT(Table4[[#This Row],[Date]], "mmm")</f>
        <v>May</v>
      </c>
      <c r="O1255" t="str">
        <f>TEXT(Table4[[#This Row],[Date]], "yyyy")</f>
        <v>2025</v>
      </c>
      <c r="P1255" t="str">
        <f>_xlfn.XLOOKUP(Table4[[#This Row],[ProductID]],Products!A:A,Products!C:C, "Not Found")</f>
        <v>Fashion</v>
      </c>
      <c r="Q1255" t="str">
        <f>_xlfn.XLOOKUP(Table4[[#This Row],[ProductID]],Products!A:A,Products!D:D,"Not Found")</f>
        <v>Footwear</v>
      </c>
      <c r="R1255">
        <f>_xlfn.XLOOKUP(Table4[[#This Row],[ProductID]],Products!A:A,Products!E:E,"Not Found")</f>
        <v>1044.6400000000001</v>
      </c>
      <c r="S1255">
        <f>_xlfn.XLOOKUP(Table4[[#This Row],[ProductID]],Products!A:A,Products!F:F, "Not Found")</f>
        <v>775.07</v>
      </c>
      <c r="T1255" t="str">
        <f>_xlfn.XLOOKUP(Table4[[#This Row],[CustomerID]],Customers!A:A,Customers!D:D, "Not Found")</f>
        <v>M</v>
      </c>
      <c r="U1255" s="6">
        <f>_xlfn.XLOOKUP(Table4[[#This Row],[CustomerID]],Customers!A:A,Customers!E:E, "Not Found")</f>
        <v>24531</v>
      </c>
      <c r="V1255">
        <f ca="1">DATEDIF(Table4[[#This Row],[CustomerBirthday]], TODAY(), "Y")</f>
        <v>59</v>
      </c>
      <c r="W1255" t="str" cm="1">
        <f t="array" aca="1" ref="W1255" ca="1">_xlfn.IFS(Table4[[#This Row],[Age]]&lt;25, "Under 25",Table4[[#This Row],[Age]]=34, "25-34", Table4[[#This Row],[Age]]&lt;=49, "35-49", Table4[[#This Row],[Age]]&lt;=64, "50-64", Table4[[#This Row],[Age]]&gt;=65, "65+")</f>
        <v>50-64</v>
      </c>
      <c r="X1255" t="str">
        <f>_xlfn.XLOOKUP(Table4[[#This Row],[StoreID]],Stores!A:A,Stores!B:B, "Not found")</f>
        <v>MegaMart Johnmouth</v>
      </c>
      <c r="Y1255" t="str">
        <f>_xlfn.XLOOKUP(Table4[[#This Row],[StoreID]],Stores!A:A,Stores!C:C, "Not Found")</f>
        <v>Johnmouth</v>
      </c>
      <c r="Z1255" t="str">
        <f>_xlfn.XLOOKUP(Table4[[#This Row],[StoreID]],Stores!A:A,Stores!D:D, "Not Found")</f>
        <v>East</v>
      </c>
    </row>
    <row r="1256" spans="1:26">
      <c r="A1256" t="s">
        <v>2122</v>
      </c>
      <c r="B1256" s="1">
        <v>45764</v>
      </c>
      <c r="C1256" t="s">
        <v>454</v>
      </c>
      <c r="D1256" t="s">
        <v>812</v>
      </c>
      <c r="E1256" t="s">
        <v>831</v>
      </c>
      <c r="F1256">
        <v>4</v>
      </c>
      <c r="G1256">
        <v>0.15</v>
      </c>
      <c r="H1256" t="s">
        <v>871</v>
      </c>
      <c r="I1256" s="4">
        <f>Table4[[#This Row],[Quantity]]*Table4[[#This Row],[UnitPrice]]</f>
        <v>2257.6799999999998</v>
      </c>
      <c r="J1256" s="4">
        <f>Table4[[#This Row],[Gross Revenue]]*(1-Table4[[#This Row],[Discount]])</f>
        <v>1919.0279999999998</v>
      </c>
      <c r="K1256" s="4">
        <f>Table4[[#This Row],[Quantity]]*Table4[[#This Row],[CostPrice]]</f>
        <v>1175.8399999999999</v>
      </c>
      <c r="L1256" s="4">
        <f>Table4[[#This Row],[Net Revenue]]-Table4[[#This Row],[Total Cost]]</f>
        <v>743.18799999999987</v>
      </c>
      <c r="M1256" t="str">
        <f>_xlfn.XLOOKUP(Table4[[#This Row],[ProductID]], Products!A:A,Products!B:B, "Not Found")</f>
        <v>Soon Accessories</v>
      </c>
      <c r="N1256" t="str">
        <f>TEXT(Table4[[#This Row],[Date]], "mmm")</f>
        <v>Apr</v>
      </c>
      <c r="O1256" t="str">
        <f>TEXT(Table4[[#This Row],[Date]], "yyyy")</f>
        <v>2025</v>
      </c>
      <c r="P1256" t="str">
        <f>_xlfn.XLOOKUP(Table4[[#This Row],[ProductID]],Products!A:A,Products!C:C, "Not Found")</f>
        <v>Fashion</v>
      </c>
      <c r="Q1256" t="str">
        <f>_xlfn.XLOOKUP(Table4[[#This Row],[ProductID]],Products!A:A,Products!D:D,"Not Found")</f>
        <v>Accessories</v>
      </c>
      <c r="R1256">
        <f>_xlfn.XLOOKUP(Table4[[#This Row],[ProductID]],Products!A:A,Products!E:E,"Not Found")</f>
        <v>564.41999999999996</v>
      </c>
      <c r="S1256">
        <f>_xlfn.XLOOKUP(Table4[[#This Row],[ProductID]],Products!A:A,Products!F:F, "Not Found")</f>
        <v>293.95999999999998</v>
      </c>
      <c r="T1256" t="str">
        <f>_xlfn.XLOOKUP(Table4[[#This Row],[CustomerID]],Customers!A:A,Customers!D:D, "Not Found")</f>
        <v>F</v>
      </c>
      <c r="U1256" s="6">
        <f>_xlfn.XLOOKUP(Table4[[#This Row],[CustomerID]],Customers!A:A,Customers!E:E, "Not Found")</f>
        <v>32818</v>
      </c>
      <c r="V1256">
        <f ca="1">DATEDIF(Table4[[#This Row],[CustomerBirthday]], TODAY(), "Y")</f>
        <v>36</v>
      </c>
      <c r="W1256" t="str" cm="1">
        <f t="array" aca="1" ref="W1256" ca="1">_xlfn.IFS(Table4[[#This Row],[Age]]&lt;25, "Under 25",Table4[[#This Row],[Age]]=34, "25-34", Table4[[#This Row],[Age]]&lt;=49, "35-49", Table4[[#This Row],[Age]]&lt;=64, "50-64", Table4[[#This Row],[Age]]&gt;=65, "65+")</f>
        <v>35-49</v>
      </c>
      <c r="X1256" t="str">
        <f>_xlfn.XLOOKUP(Table4[[#This Row],[StoreID]],Stores!A:A,Stores!B:B, "Not found")</f>
        <v>MegaMart Jimenezborough</v>
      </c>
      <c r="Y1256" t="str">
        <f>_xlfn.XLOOKUP(Table4[[#This Row],[StoreID]],Stores!A:A,Stores!C:C, "Not Found")</f>
        <v>Jimenezborough</v>
      </c>
      <c r="Z1256" t="str">
        <f>_xlfn.XLOOKUP(Table4[[#This Row],[StoreID]],Stores!A:A,Stores!D:D, "Not Found")</f>
        <v>South</v>
      </c>
    </row>
    <row r="1257" spans="1:26">
      <c r="A1257" t="s">
        <v>2123</v>
      </c>
      <c r="B1257" s="1">
        <v>45654</v>
      </c>
      <c r="C1257" t="s">
        <v>89</v>
      </c>
      <c r="D1257" t="s">
        <v>778</v>
      </c>
      <c r="E1257" t="s">
        <v>846</v>
      </c>
      <c r="F1257">
        <v>1</v>
      </c>
      <c r="G1257">
        <v>0.15</v>
      </c>
      <c r="H1257" t="s">
        <v>871</v>
      </c>
      <c r="I1257" s="4">
        <f>Table4[[#This Row],[Quantity]]*Table4[[#This Row],[UnitPrice]]</f>
        <v>1015.76</v>
      </c>
      <c r="J1257" s="4">
        <f>Table4[[#This Row],[Gross Revenue]]*(1-Table4[[#This Row],[Discount]])</f>
        <v>863.39599999999996</v>
      </c>
      <c r="K1257" s="4">
        <f>Table4[[#This Row],[Quantity]]*Table4[[#This Row],[CostPrice]]</f>
        <v>584.4</v>
      </c>
      <c r="L1257" s="4">
        <f>Table4[[#This Row],[Net Revenue]]-Table4[[#This Row],[Total Cost]]</f>
        <v>278.99599999999998</v>
      </c>
      <c r="M1257" t="str">
        <f>_xlfn.XLOOKUP(Table4[[#This Row],[ProductID]], Products!A:A,Products!B:B, "Not Found")</f>
        <v>Behavior Dairy</v>
      </c>
      <c r="N1257" t="str">
        <f>TEXT(Table4[[#This Row],[Date]], "mmm")</f>
        <v>Dec</v>
      </c>
      <c r="O1257" t="str">
        <f>TEXT(Table4[[#This Row],[Date]], "yyyy")</f>
        <v>2024</v>
      </c>
      <c r="P1257" t="str">
        <f>_xlfn.XLOOKUP(Table4[[#This Row],[ProductID]],Products!A:A,Products!C:C, "Not Found")</f>
        <v>Groceries</v>
      </c>
      <c r="Q1257" t="str">
        <f>_xlfn.XLOOKUP(Table4[[#This Row],[ProductID]],Products!A:A,Products!D:D,"Not Found")</f>
        <v>Dairy</v>
      </c>
      <c r="R1257">
        <f>_xlfn.XLOOKUP(Table4[[#This Row],[ProductID]],Products!A:A,Products!E:E,"Not Found")</f>
        <v>1015.76</v>
      </c>
      <c r="S1257">
        <f>_xlfn.XLOOKUP(Table4[[#This Row],[ProductID]],Products!A:A,Products!F:F, "Not Found")</f>
        <v>584.4</v>
      </c>
      <c r="T1257" t="str">
        <f>_xlfn.XLOOKUP(Table4[[#This Row],[CustomerID]],Customers!A:A,Customers!D:D, "Not Found")</f>
        <v>M</v>
      </c>
      <c r="U1257" s="6">
        <f>_xlfn.XLOOKUP(Table4[[#This Row],[CustomerID]],Customers!A:A,Customers!E:E, "Not Found")</f>
        <v>20409</v>
      </c>
      <c r="V1257">
        <f ca="1">DATEDIF(Table4[[#This Row],[CustomerBirthday]], TODAY(), "Y")</f>
        <v>70</v>
      </c>
      <c r="W1257" t="str" cm="1">
        <f t="array" aca="1" ref="W1257" ca="1">_xlfn.IFS(Table4[[#This Row],[Age]]&lt;25, "Under 25",Table4[[#This Row],[Age]]=34, "25-34", Table4[[#This Row],[Age]]&lt;=49, "35-49", Table4[[#This Row],[Age]]&lt;=64, "50-64", Table4[[#This Row],[Age]]&gt;=65, "65+")</f>
        <v>65+</v>
      </c>
      <c r="X1257" t="str">
        <f>_xlfn.XLOOKUP(Table4[[#This Row],[StoreID]],Stores!A:A,Stores!B:B, "Not found")</f>
        <v>MegaMart Johnmouth</v>
      </c>
      <c r="Y1257" t="str">
        <f>_xlfn.XLOOKUP(Table4[[#This Row],[StoreID]],Stores!A:A,Stores!C:C, "Not Found")</f>
        <v>Johnmouth</v>
      </c>
      <c r="Z1257" t="str">
        <f>_xlfn.XLOOKUP(Table4[[#This Row],[StoreID]],Stores!A:A,Stores!D:D, "Not Found")</f>
        <v>East</v>
      </c>
    </row>
    <row r="1258" spans="1:26">
      <c r="A1258" t="s">
        <v>2124</v>
      </c>
      <c r="B1258" s="1">
        <v>45786</v>
      </c>
      <c r="C1258" t="s">
        <v>134</v>
      </c>
      <c r="D1258" t="s">
        <v>764</v>
      </c>
      <c r="E1258" t="s">
        <v>839</v>
      </c>
      <c r="F1258">
        <v>3</v>
      </c>
      <c r="G1258">
        <v>0.05</v>
      </c>
      <c r="H1258" t="s">
        <v>875</v>
      </c>
      <c r="I1258" s="4">
        <f>Table4[[#This Row],[Quantity]]*Table4[[#This Row],[UnitPrice]]</f>
        <v>971.76</v>
      </c>
      <c r="J1258" s="4">
        <f>Table4[[#This Row],[Gross Revenue]]*(1-Table4[[#This Row],[Discount]])</f>
        <v>923.17199999999991</v>
      </c>
      <c r="K1258" s="4">
        <f>Table4[[#This Row],[Quantity]]*Table4[[#This Row],[CostPrice]]</f>
        <v>728.93999999999994</v>
      </c>
      <c r="L1258" s="4">
        <f>Table4[[#This Row],[Net Revenue]]-Table4[[#This Row],[Total Cost]]</f>
        <v>194.23199999999997</v>
      </c>
      <c r="M1258" t="str">
        <f>_xlfn.XLOOKUP(Table4[[#This Row],[ProductID]], Products!A:A,Products!B:B, "Not Found")</f>
        <v>Simple Accessories</v>
      </c>
      <c r="N1258" t="str">
        <f>TEXT(Table4[[#This Row],[Date]], "mmm")</f>
        <v>May</v>
      </c>
      <c r="O1258" t="str">
        <f>TEXT(Table4[[#This Row],[Date]], "yyyy")</f>
        <v>2025</v>
      </c>
      <c r="P1258" t="str">
        <f>_xlfn.XLOOKUP(Table4[[#This Row],[ProductID]],Products!A:A,Products!C:C, "Not Found")</f>
        <v>Fashion</v>
      </c>
      <c r="Q1258" t="str">
        <f>_xlfn.XLOOKUP(Table4[[#This Row],[ProductID]],Products!A:A,Products!D:D,"Not Found")</f>
        <v>Accessories</v>
      </c>
      <c r="R1258">
        <f>_xlfn.XLOOKUP(Table4[[#This Row],[ProductID]],Products!A:A,Products!E:E,"Not Found")</f>
        <v>323.92</v>
      </c>
      <c r="S1258">
        <f>_xlfn.XLOOKUP(Table4[[#This Row],[ProductID]],Products!A:A,Products!F:F, "Not Found")</f>
        <v>242.98</v>
      </c>
      <c r="T1258" t="str">
        <f>_xlfn.XLOOKUP(Table4[[#This Row],[CustomerID]],Customers!A:A,Customers!D:D, "Not Found")</f>
        <v>F</v>
      </c>
      <c r="U1258" s="6">
        <f>_xlfn.XLOOKUP(Table4[[#This Row],[CustomerID]],Customers!A:A,Customers!E:E, "Not Found")</f>
        <v>23730</v>
      </c>
      <c r="V1258">
        <f ca="1">DATEDIF(Table4[[#This Row],[CustomerBirthday]], TODAY(), "Y")</f>
        <v>61</v>
      </c>
      <c r="W1258" t="str" cm="1">
        <f t="array" aca="1" ref="W1258" ca="1">_xlfn.IFS(Table4[[#This Row],[Age]]&lt;25, "Under 25",Table4[[#This Row],[Age]]=34, "25-34", Table4[[#This Row],[Age]]&lt;=49, "35-49", Table4[[#This Row],[Age]]&lt;=64, "50-64", Table4[[#This Row],[Age]]&gt;=65, "65+")</f>
        <v>50-64</v>
      </c>
      <c r="X1258" t="str">
        <f>_xlfn.XLOOKUP(Table4[[#This Row],[StoreID]],Stores!A:A,Stores!B:B, "Not found")</f>
        <v>MegaMart New Michele</v>
      </c>
      <c r="Y1258" t="str">
        <f>_xlfn.XLOOKUP(Table4[[#This Row],[StoreID]],Stores!A:A,Stores!C:C, "Not Found")</f>
        <v>New Michele</v>
      </c>
      <c r="Z1258" t="str">
        <f>_xlfn.XLOOKUP(Table4[[#This Row],[StoreID]],Stores!A:A,Stores!D:D, "Not Found")</f>
        <v>West</v>
      </c>
    </row>
    <row r="1259" spans="1:26">
      <c r="A1259" t="s">
        <v>2125</v>
      </c>
      <c r="B1259" s="1">
        <v>45860</v>
      </c>
      <c r="C1259" t="s">
        <v>24</v>
      </c>
      <c r="D1259" t="s">
        <v>745</v>
      </c>
      <c r="E1259" t="s">
        <v>842</v>
      </c>
      <c r="F1259">
        <v>3</v>
      </c>
      <c r="G1259">
        <v>0.05</v>
      </c>
      <c r="H1259" t="s">
        <v>868</v>
      </c>
      <c r="I1259" s="4">
        <f>Table4[[#This Row],[Quantity]]*Table4[[#This Row],[UnitPrice]]</f>
        <v>3579.2699999999995</v>
      </c>
      <c r="J1259" s="4">
        <f>Table4[[#This Row],[Gross Revenue]]*(1-Table4[[#This Row],[Discount]])</f>
        <v>3400.3064999999992</v>
      </c>
      <c r="K1259" s="4">
        <f>Table4[[#This Row],[Quantity]]*Table4[[#This Row],[CostPrice]]</f>
        <v>2454.7200000000003</v>
      </c>
      <c r="L1259" s="4">
        <f>Table4[[#This Row],[Net Revenue]]-Table4[[#This Row],[Total Cost]]</f>
        <v>945.58649999999898</v>
      </c>
      <c r="M1259" t="str">
        <f>_xlfn.XLOOKUP(Table4[[#This Row],[ProductID]], Products!A:A,Products!B:B, "Not Found")</f>
        <v>Above Camera</v>
      </c>
      <c r="N1259" t="str">
        <f>TEXT(Table4[[#This Row],[Date]], "mmm")</f>
        <v>Jul</v>
      </c>
      <c r="O1259" t="str">
        <f>TEXT(Table4[[#This Row],[Date]], "yyyy")</f>
        <v>2025</v>
      </c>
      <c r="P1259" t="str">
        <f>_xlfn.XLOOKUP(Table4[[#This Row],[ProductID]],Products!A:A,Products!C:C, "Not Found")</f>
        <v>Electronics</v>
      </c>
      <c r="Q1259" t="str">
        <f>_xlfn.XLOOKUP(Table4[[#This Row],[ProductID]],Products!A:A,Products!D:D,"Not Found")</f>
        <v>Camera</v>
      </c>
      <c r="R1259">
        <f>_xlfn.XLOOKUP(Table4[[#This Row],[ProductID]],Products!A:A,Products!E:E,"Not Found")</f>
        <v>1193.0899999999999</v>
      </c>
      <c r="S1259">
        <f>_xlfn.XLOOKUP(Table4[[#This Row],[ProductID]],Products!A:A,Products!F:F, "Not Found")</f>
        <v>818.24</v>
      </c>
      <c r="T1259" t="str">
        <f>_xlfn.XLOOKUP(Table4[[#This Row],[CustomerID]],Customers!A:A,Customers!D:D, "Not Found")</f>
        <v>M</v>
      </c>
      <c r="U1259" s="6">
        <f>_xlfn.XLOOKUP(Table4[[#This Row],[CustomerID]],Customers!A:A,Customers!E:E, "Not Found")</f>
        <v>33773</v>
      </c>
      <c r="V1259">
        <f ca="1">DATEDIF(Table4[[#This Row],[CustomerBirthday]], TODAY(), "Y")</f>
        <v>34</v>
      </c>
      <c r="W1259" t="str" cm="1">
        <f t="array" aca="1" ref="W1259" ca="1">_xlfn.IFS(Table4[[#This Row],[Age]]&lt;25, "Under 25",Table4[[#This Row],[Age]]=34, "25-34", Table4[[#This Row],[Age]]&lt;=49, "35-49", Table4[[#This Row],[Age]]&lt;=64, "50-64", Table4[[#This Row],[Age]]&gt;=65, "65+")</f>
        <v>25-34</v>
      </c>
      <c r="X1259" t="str">
        <f>_xlfn.XLOOKUP(Table4[[#This Row],[StoreID]],Stores!A:A,Stores!B:B, "Not found")</f>
        <v>MegaMart Brianahaven</v>
      </c>
      <c r="Y1259" t="str">
        <f>_xlfn.XLOOKUP(Table4[[#This Row],[StoreID]],Stores!A:A,Stores!C:C, "Not Found")</f>
        <v>Brianahaven</v>
      </c>
      <c r="Z1259" t="str">
        <f>_xlfn.XLOOKUP(Table4[[#This Row],[StoreID]],Stores!A:A,Stores!D:D, "Not Found")</f>
        <v>North</v>
      </c>
    </row>
    <row r="1260" spans="1:26">
      <c r="A1260" t="s">
        <v>2126</v>
      </c>
      <c r="B1260" s="1">
        <v>45366</v>
      </c>
      <c r="C1260" t="s">
        <v>533</v>
      </c>
      <c r="D1260" t="s">
        <v>816</v>
      </c>
      <c r="E1260" t="s">
        <v>846</v>
      </c>
      <c r="F1260">
        <v>1</v>
      </c>
      <c r="G1260">
        <v>0.15</v>
      </c>
      <c r="H1260" t="s">
        <v>868</v>
      </c>
      <c r="I1260" s="4">
        <f>Table4[[#This Row],[Quantity]]*Table4[[#This Row],[UnitPrice]]</f>
        <v>1879.08</v>
      </c>
      <c r="J1260" s="4">
        <f>Table4[[#This Row],[Gross Revenue]]*(1-Table4[[#This Row],[Discount]])</f>
        <v>1597.2179999999998</v>
      </c>
      <c r="K1260" s="4">
        <f>Table4[[#This Row],[Quantity]]*Table4[[#This Row],[CostPrice]]</f>
        <v>1004.56</v>
      </c>
      <c r="L1260" s="4">
        <f>Table4[[#This Row],[Net Revenue]]-Table4[[#This Row],[Total Cost]]</f>
        <v>592.6579999999999</v>
      </c>
      <c r="M1260" t="str">
        <f>_xlfn.XLOOKUP(Table4[[#This Row],[ProductID]], Products!A:A,Products!B:B, "Not Found")</f>
        <v>Set Dairy</v>
      </c>
      <c r="N1260" t="str">
        <f>TEXT(Table4[[#This Row],[Date]], "mmm")</f>
        <v>Mar</v>
      </c>
      <c r="O1260" t="str">
        <f>TEXT(Table4[[#This Row],[Date]], "yyyy")</f>
        <v>2024</v>
      </c>
      <c r="P1260" t="str">
        <f>_xlfn.XLOOKUP(Table4[[#This Row],[ProductID]],Products!A:A,Products!C:C, "Not Found")</f>
        <v>Groceries</v>
      </c>
      <c r="Q1260" t="str">
        <f>_xlfn.XLOOKUP(Table4[[#This Row],[ProductID]],Products!A:A,Products!D:D,"Not Found")</f>
        <v>Dairy</v>
      </c>
      <c r="R1260">
        <f>_xlfn.XLOOKUP(Table4[[#This Row],[ProductID]],Products!A:A,Products!E:E,"Not Found")</f>
        <v>1879.08</v>
      </c>
      <c r="S1260">
        <f>_xlfn.XLOOKUP(Table4[[#This Row],[ProductID]],Products!A:A,Products!F:F, "Not Found")</f>
        <v>1004.56</v>
      </c>
      <c r="T1260" t="str">
        <f>_xlfn.XLOOKUP(Table4[[#This Row],[CustomerID]],Customers!A:A,Customers!D:D, "Not Found")</f>
        <v>F</v>
      </c>
      <c r="U1260" s="6">
        <f>_xlfn.XLOOKUP(Table4[[#This Row],[CustomerID]],Customers!A:A,Customers!E:E, "Not Found")</f>
        <v>24506</v>
      </c>
      <c r="V1260">
        <f ca="1">DATEDIF(Table4[[#This Row],[CustomerBirthday]], TODAY(), "Y")</f>
        <v>59</v>
      </c>
      <c r="W1260" t="str" cm="1">
        <f t="array" aca="1" ref="W1260" ca="1">_xlfn.IFS(Table4[[#This Row],[Age]]&lt;25, "Under 25",Table4[[#This Row],[Age]]=34, "25-34", Table4[[#This Row],[Age]]&lt;=49, "35-49", Table4[[#This Row],[Age]]&lt;=64, "50-64", Table4[[#This Row],[Age]]&gt;=65, "65+")</f>
        <v>50-64</v>
      </c>
      <c r="X1260" t="str">
        <f>_xlfn.XLOOKUP(Table4[[#This Row],[StoreID]],Stores!A:A,Stores!B:B, "Not found")</f>
        <v>MegaMart Johnmouth</v>
      </c>
      <c r="Y1260" t="str">
        <f>_xlfn.XLOOKUP(Table4[[#This Row],[StoreID]],Stores!A:A,Stores!C:C, "Not Found")</f>
        <v>Johnmouth</v>
      </c>
      <c r="Z1260" t="str">
        <f>_xlfn.XLOOKUP(Table4[[#This Row],[StoreID]],Stores!A:A,Stores!D:D, "Not Found")</f>
        <v>East</v>
      </c>
    </row>
    <row r="1261" spans="1:26">
      <c r="A1261" t="s">
        <v>2127</v>
      </c>
      <c r="B1261" s="1">
        <v>45526</v>
      </c>
      <c r="C1261" t="s">
        <v>696</v>
      </c>
      <c r="D1261" t="s">
        <v>788</v>
      </c>
      <c r="E1261" t="s">
        <v>835</v>
      </c>
      <c r="F1261">
        <v>4</v>
      </c>
      <c r="G1261">
        <v>0.05</v>
      </c>
      <c r="H1261" t="s">
        <v>865</v>
      </c>
      <c r="I1261" s="4">
        <f>Table4[[#This Row],[Quantity]]*Table4[[#This Row],[UnitPrice]]</f>
        <v>4382.88</v>
      </c>
      <c r="J1261" s="4">
        <f>Table4[[#This Row],[Gross Revenue]]*(1-Table4[[#This Row],[Discount]])</f>
        <v>4163.7359999999999</v>
      </c>
      <c r="K1261" s="4">
        <f>Table4[[#This Row],[Quantity]]*Table4[[#This Row],[CostPrice]]</f>
        <v>3288.8</v>
      </c>
      <c r="L1261" s="4">
        <f>Table4[[#This Row],[Net Revenue]]-Table4[[#This Row],[Total Cost]]</f>
        <v>874.93599999999969</v>
      </c>
      <c r="M1261" t="str">
        <f>_xlfn.XLOOKUP(Table4[[#This Row],[ProductID]], Products!A:A,Products!B:B, "Not Found")</f>
        <v>Foot Snacks</v>
      </c>
      <c r="N1261" t="str">
        <f>TEXT(Table4[[#This Row],[Date]], "mmm")</f>
        <v>Aug</v>
      </c>
      <c r="O1261" t="str">
        <f>TEXT(Table4[[#This Row],[Date]], "yyyy")</f>
        <v>2024</v>
      </c>
      <c r="P1261" t="str">
        <f>_xlfn.XLOOKUP(Table4[[#This Row],[ProductID]],Products!A:A,Products!C:C, "Not Found")</f>
        <v>Groceries</v>
      </c>
      <c r="Q1261" t="str">
        <f>_xlfn.XLOOKUP(Table4[[#This Row],[ProductID]],Products!A:A,Products!D:D,"Not Found")</f>
        <v>Snacks</v>
      </c>
      <c r="R1261">
        <f>_xlfn.XLOOKUP(Table4[[#This Row],[ProductID]],Products!A:A,Products!E:E,"Not Found")</f>
        <v>1095.72</v>
      </c>
      <c r="S1261">
        <f>_xlfn.XLOOKUP(Table4[[#This Row],[ProductID]],Products!A:A,Products!F:F, "Not Found")</f>
        <v>822.2</v>
      </c>
      <c r="T1261" t="str">
        <f>_xlfn.XLOOKUP(Table4[[#This Row],[CustomerID]],Customers!A:A,Customers!D:D, "Not Found")</f>
        <v>M</v>
      </c>
      <c r="U1261" s="6">
        <f>_xlfn.XLOOKUP(Table4[[#This Row],[CustomerID]],Customers!A:A,Customers!E:E, "Not Found")</f>
        <v>31435</v>
      </c>
      <c r="V1261">
        <f ca="1">DATEDIF(Table4[[#This Row],[CustomerBirthday]], TODAY(), "Y")</f>
        <v>40</v>
      </c>
      <c r="W1261" t="str" cm="1">
        <f t="array" aca="1" ref="W1261" ca="1">_xlfn.IFS(Table4[[#This Row],[Age]]&lt;25, "Under 25",Table4[[#This Row],[Age]]=34, "25-34", Table4[[#This Row],[Age]]&lt;=49, "35-49", Table4[[#This Row],[Age]]&lt;=64, "50-64", Table4[[#This Row],[Age]]&gt;=65, "65+")</f>
        <v>35-49</v>
      </c>
      <c r="X1261" t="str">
        <f>_xlfn.XLOOKUP(Table4[[#This Row],[StoreID]],Stores!A:A,Stores!B:B, "Not found")</f>
        <v>MegaMart Peckmouth</v>
      </c>
      <c r="Y1261" t="str">
        <f>_xlfn.XLOOKUP(Table4[[#This Row],[StoreID]],Stores!A:A,Stores!C:C, "Not Found")</f>
        <v>Peckmouth</v>
      </c>
      <c r="Z1261" t="str">
        <f>_xlfn.XLOOKUP(Table4[[#This Row],[StoreID]],Stores!A:A,Stores!D:D, "Not Found")</f>
        <v>East</v>
      </c>
    </row>
    <row r="1262" spans="1:26">
      <c r="A1262" t="s">
        <v>2128</v>
      </c>
      <c r="B1262" s="1">
        <v>45242</v>
      </c>
      <c r="C1262" t="s">
        <v>577</v>
      </c>
      <c r="D1262" t="s">
        <v>742</v>
      </c>
      <c r="E1262" t="s">
        <v>842</v>
      </c>
      <c r="F1262">
        <v>1</v>
      </c>
      <c r="G1262">
        <v>0</v>
      </c>
      <c r="H1262" t="s">
        <v>868</v>
      </c>
      <c r="I1262" s="4">
        <f>Table4[[#This Row],[Quantity]]*Table4[[#This Row],[UnitPrice]]</f>
        <v>248.57</v>
      </c>
      <c r="J1262" s="4">
        <f>Table4[[#This Row],[Gross Revenue]]*(1-Table4[[#This Row],[Discount]])</f>
        <v>248.57</v>
      </c>
      <c r="K1262" s="4">
        <f>Table4[[#This Row],[Quantity]]*Table4[[#This Row],[CostPrice]]</f>
        <v>190.67</v>
      </c>
      <c r="L1262" s="4">
        <f>Table4[[#This Row],[Net Revenue]]-Table4[[#This Row],[Total Cost]]</f>
        <v>57.900000000000006</v>
      </c>
      <c r="M1262" t="str">
        <f>_xlfn.XLOOKUP(Table4[[#This Row],[ProductID]], Products!A:A,Products!B:B, "Not Found")</f>
        <v>Either Headphones</v>
      </c>
      <c r="N1262" t="str">
        <f>TEXT(Table4[[#This Row],[Date]], "mmm")</f>
        <v>Nov</v>
      </c>
      <c r="O1262" t="str">
        <f>TEXT(Table4[[#This Row],[Date]], "yyyy")</f>
        <v>2023</v>
      </c>
      <c r="P1262" t="str">
        <f>_xlfn.XLOOKUP(Table4[[#This Row],[ProductID]],Products!A:A,Products!C:C, "Not Found")</f>
        <v>Electronics</v>
      </c>
      <c r="Q1262" t="str">
        <f>_xlfn.XLOOKUP(Table4[[#This Row],[ProductID]],Products!A:A,Products!D:D,"Not Found")</f>
        <v>Headphones</v>
      </c>
      <c r="R1262">
        <f>_xlfn.XLOOKUP(Table4[[#This Row],[ProductID]],Products!A:A,Products!E:E,"Not Found")</f>
        <v>248.57</v>
      </c>
      <c r="S1262">
        <f>_xlfn.XLOOKUP(Table4[[#This Row],[ProductID]],Products!A:A,Products!F:F, "Not Found")</f>
        <v>190.67</v>
      </c>
      <c r="T1262" t="str">
        <f>_xlfn.XLOOKUP(Table4[[#This Row],[CustomerID]],Customers!A:A,Customers!D:D, "Not Found")</f>
        <v>M</v>
      </c>
      <c r="U1262" s="6">
        <f>_xlfn.XLOOKUP(Table4[[#This Row],[CustomerID]],Customers!A:A,Customers!E:E, "Not Found")</f>
        <v>23030</v>
      </c>
      <c r="V1262">
        <f ca="1">DATEDIF(Table4[[#This Row],[CustomerBirthday]], TODAY(), "Y")</f>
        <v>63</v>
      </c>
      <c r="W1262" t="str" cm="1">
        <f t="array" aca="1" ref="W1262" ca="1">_xlfn.IFS(Table4[[#This Row],[Age]]&lt;25, "Under 25",Table4[[#This Row],[Age]]=34, "25-34", Table4[[#This Row],[Age]]&lt;=49, "35-49", Table4[[#This Row],[Age]]&lt;=64, "50-64", Table4[[#This Row],[Age]]&gt;=65, "65+")</f>
        <v>50-64</v>
      </c>
      <c r="X1262" t="str">
        <f>_xlfn.XLOOKUP(Table4[[#This Row],[StoreID]],Stores!A:A,Stores!B:B, "Not found")</f>
        <v>MegaMart Brianahaven</v>
      </c>
      <c r="Y1262" t="str">
        <f>_xlfn.XLOOKUP(Table4[[#This Row],[StoreID]],Stores!A:A,Stores!C:C, "Not Found")</f>
        <v>Brianahaven</v>
      </c>
      <c r="Z1262" t="str">
        <f>_xlfn.XLOOKUP(Table4[[#This Row],[StoreID]],Stores!A:A,Stores!D:D, "Not Found")</f>
        <v>North</v>
      </c>
    </row>
    <row r="1263" spans="1:26">
      <c r="A1263" t="s">
        <v>2129</v>
      </c>
      <c r="B1263" s="1">
        <v>45422</v>
      </c>
      <c r="C1263" t="s">
        <v>627</v>
      </c>
      <c r="D1263" t="s">
        <v>786</v>
      </c>
      <c r="E1263" t="s">
        <v>839</v>
      </c>
      <c r="F1263">
        <v>5</v>
      </c>
      <c r="G1263">
        <v>0</v>
      </c>
      <c r="H1263" t="s">
        <v>865</v>
      </c>
      <c r="I1263" s="4">
        <f>Table4[[#This Row],[Quantity]]*Table4[[#This Row],[UnitPrice]]</f>
        <v>146.19999999999999</v>
      </c>
      <c r="J1263" s="4">
        <f>Table4[[#This Row],[Gross Revenue]]*(1-Table4[[#This Row],[Discount]])</f>
        <v>146.19999999999999</v>
      </c>
      <c r="K1263" s="4">
        <f>Table4[[#This Row],[Quantity]]*Table4[[#This Row],[CostPrice]]</f>
        <v>76.399999999999991</v>
      </c>
      <c r="L1263" s="4">
        <f>Table4[[#This Row],[Net Revenue]]-Table4[[#This Row],[Total Cost]]</f>
        <v>69.8</v>
      </c>
      <c r="M1263" t="str">
        <f>_xlfn.XLOOKUP(Table4[[#This Row],[ProductID]], Products!A:A,Products!B:B, "Not Found")</f>
        <v>National Watches</v>
      </c>
      <c r="N1263" t="str">
        <f>TEXT(Table4[[#This Row],[Date]], "mmm")</f>
        <v>May</v>
      </c>
      <c r="O1263" t="str">
        <f>TEXT(Table4[[#This Row],[Date]], "yyyy")</f>
        <v>2024</v>
      </c>
      <c r="P1263" t="str">
        <f>_xlfn.XLOOKUP(Table4[[#This Row],[ProductID]],Products!A:A,Products!C:C, "Not Found")</f>
        <v>Fashion</v>
      </c>
      <c r="Q1263" t="str">
        <f>_xlfn.XLOOKUP(Table4[[#This Row],[ProductID]],Products!A:A,Products!D:D,"Not Found")</f>
        <v>Watches</v>
      </c>
      <c r="R1263">
        <f>_xlfn.XLOOKUP(Table4[[#This Row],[ProductID]],Products!A:A,Products!E:E,"Not Found")</f>
        <v>29.24</v>
      </c>
      <c r="S1263">
        <f>_xlfn.XLOOKUP(Table4[[#This Row],[ProductID]],Products!A:A,Products!F:F, "Not Found")</f>
        <v>15.28</v>
      </c>
      <c r="T1263" t="str">
        <f>_xlfn.XLOOKUP(Table4[[#This Row],[CustomerID]],Customers!A:A,Customers!D:D, "Not Found")</f>
        <v>F</v>
      </c>
      <c r="U1263" s="6">
        <f>_xlfn.XLOOKUP(Table4[[#This Row],[CustomerID]],Customers!A:A,Customers!E:E, "Not Found")</f>
        <v>31052</v>
      </c>
      <c r="V1263">
        <f ca="1">DATEDIF(Table4[[#This Row],[CustomerBirthday]], TODAY(), "Y")</f>
        <v>41</v>
      </c>
      <c r="W1263" t="str" cm="1">
        <f t="array" aca="1" ref="W1263" ca="1">_xlfn.IFS(Table4[[#This Row],[Age]]&lt;25, "Under 25",Table4[[#This Row],[Age]]=34, "25-34", Table4[[#This Row],[Age]]&lt;=49, "35-49", Table4[[#This Row],[Age]]&lt;=64, "50-64", Table4[[#This Row],[Age]]&gt;=65, "65+")</f>
        <v>35-49</v>
      </c>
      <c r="X1263" t="str">
        <f>_xlfn.XLOOKUP(Table4[[#This Row],[StoreID]],Stores!A:A,Stores!B:B, "Not found")</f>
        <v>MegaMart New Michele</v>
      </c>
      <c r="Y1263" t="str">
        <f>_xlfn.XLOOKUP(Table4[[#This Row],[StoreID]],Stores!A:A,Stores!C:C, "Not Found")</f>
        <v>New Michele</v>
      </c>
      <c r="Z1263" t="str">
        <f>_xlfn.XLOOKUP(Table4[[#This Row],[StoreID]],Stores!A:A,Stores!D:D, "Not Found")</f>
        <v>West</v>
      </c>
    </row>
    <row r="1264" spans="1:26">
      <c r="A1264" t="s">
        <v>2130</v>
      </c>
      <c r="B1264" s="1">
        <v>45783</v>
      </c>
      <c r="C1264" t="s">
        <v>411</v>
      </c>
      <c r="D1264" t="s">
        <v>792</v>
      </c>
      <c r="E1264" t="s">
        <v>839</v>
      </c>
      <c r="F1264">
        <v>5</v>
      </c>
      <c r="G1264">
        <v>0.05</v>
      </c>
      <c r="H1264" t="s">
        <v>875</v>
      </c>
      <c r="I1264" s="4">
        <f>Table4[[#This Row],[Quantity]]*Table4[[#This Row],[UnitPrice]]</f>
        <v>8994.85</v>
      </c>
      <c r="J1264" s="4">
        <f>Table4[[#This Row],[Gross Revenue]]*(1-Table4[[#This Row],[Discount]])</f>
        <v>8545.1075000000001</v>
      </c>
      <c r="K1264" s="4">
        <f>Table4[[#This Row],[Quantity]]*Table4[[#This Row],[CostPrice]]</f>
        <v>6645.75</v>
      </c>
      <c r="L1264" s="4">
        <f>Table4[[#This Row],[Net Revenue]]-Table4[[#This Row],[Total Cost]]</f>
        <v>1899.3575000000001</v>
      </c>
      <c r="M1264" t="str">
        <f>_xlfn.XLOOKUP(Table4[[#This Row],[ProductID]], Products!A:A,Products!B:B, "Not Found")</f>
        <v>Beat Accessories</v>
      </c>
      <c r="N1264" t="str">
        <f>TEXT(Table4[[#This Row],[Date]], "mmm")</f>
        <v>May</v>
      </c>
      <c r="O1264" t="str">
        <f>TEXT(Table4[[#This Row],[Date]], "yyyy")</f>
        <v>2025</v>
      </c>
      <c r="P1264" t="str">
        <f>_xlfn.XLOOKUP(Table4[[#This Row],[ProductID]],Products!A:A,Products!C:C, "Not Found")</f>
        <v>Fashion</v>
      </c>
      <c r="Q1264" t="str">
        <f>_xlfn.XLOOKUP(Table4[[#This Row],[ProductID]],Products!A:A,Products!D:D,"Not Found")</f>
        <v>Accessories</v>
      </c>
      <c r="R1264">
        <f>_xlfn.XLOOKUP(Table4[[#This Row],[ProductID]],Products!A:A,Products!E:E,"Not Found")</f>
        <v>1798.97</v>
      </c>
      <c r="S1264">
        <f>_xlfn.XLOOKUP(Table4[[#This Row],[ProductID]],Products!A:A,Products!F:F, "Not Found")</f>
        <v>1329.15</v>
      </c>
      <c r="T1264" t="str">
        <f>_xlfn.XLOOKUP(Table4[[#This Row],[CustomerID]],Customers!A:A,Customers!D:D, "Not Found")</f>
        <v>F</v>
      </c>
      <c r="U1264" s="6">
        <f>_xlfn.XLOOKUP(Table4[[#This Row],[CustomerID]],Customers!A:A,Customers!E:E, "Not Found")</f>
        <v>24112</v>
      </c>
      <c r="V1264">
        <f ca="1">DATEDIF(Table4[[#This Row],[CustomerBirthday]], TODAY(), "Y")</f>
        <v>60</v>
      </c>
      <c r="W1264" t="str" cm="1">
        <f t="array" aca="1" ref="W1264" ca="1">_xlfn.IFS(Table4[[#This Row],[Age]]&lt;25, "Under 25",Table4[[#This Row],[Age]]=34, "25-34", Table4[[#This Row],[Age]]&lt;=49, "35-49", Table4[[#This Row],[Age]]&lt;=64, "50-64", Table4[[#This Row],[Age]]&gt;=65, "65+")</f>
        <v>50-64</v>
      </c>
      <c r="X1264" t="str">
        <f>_xlfn.XLOOKUP(Table4[[#This Row],[StoreID]],Stores!A:A,Stores!B:B, "Not found")</f>
        <v>MegaMart New Michele</v>
      </c>
      <c r="Y1264" t="str">
        <f>_xlfn.XLOOKUP(Table4[[#This Row],[StoreID]],Stores!A:A,Stores!C:C, "Not Found")</f>
        <v>New Michele</v>
      </c>
      <c r="Z1264" t="str">
        <f>_xlfn.XLOOKUP(Table4[[#This Row],[StoreID]],Stores!A:A,Stores!D:D, "Not Found")</f>
        <v>West</v>
      </c>
    </row>
    <row r="1265" spans="1:26">
      <c r="A1265" t="s">
        <v>2131</v>
      </c>
      <c r="B1265" s="1">
        <v>45339</v>
      </c>
      <c r="C1265" t="s">
        <v>570</v>
      </c>
      <c r="D1265" t="s">
        <v>732</v>
      </c>
      <c r="E1265" t="s">
        <v>839</v>
      </c>
      <c r="F1265">
        <v>1</v>
      </c>
      <c r="G1265">
        <v>0.1</v>
      </c>
      <c r="H1265" t="s">
        <v>875</v>
      </c>
      <c r="I1265" s="4">
        <f>Table4[[#This Row],[Quantity]]*Table4[[#This Row],[UnitPrice]]</f>
        <v>1474.12</v>
      </c>
      <c r="J1265" s="4">
        <f>Table4[[#This Row],[Gross Revenue]]*(1-Table4[[#This Row],[Discount]])</f>
        <v>1326.7079999999999</v>
      </c>
      <c r="K1265" s="4">
        <f>Table4[[#This Row],[Quantity]]*Table4[[#This Row],[CostPrice]]</f>
        <v>764.02</v>
      </c>
      <c r="L1265" s="4">
        <f>Table4[[#This Row],[Net Revenue]]-Table4[[#This Row],[Total Cost]]</f>
        <v>562.68799999999987</v>
      </c>
      <c r="M1265" t="str">
        <f>_xlfn.XLOOKUP(Table4[[#This Row],[ProductID]], Products!A:A,Products!B:B, "Not Found")</f>
        <v>Understand Camera</v>
      </c>
      <c r="N1265" t="str">
        <f>TEXT(Table4[[#This Row],[Date]], "mmm")</f>
        <v>Feb</v>
      </c>
      <c r="O1265" t="str">
        <f>TEXT(Table4[[#This Row],[Date]], "yyyy")</f>
        <v>2024</v>
      </c>
      <c r="P1265" t="str">
        <f>_xlfn.XLOOKUP(Table4[[#This Row],[ProductID]],Products!A:A,Products!C:C, "Not Found")</f>
        <v>Electronics</v>
      </c>
      <c r="Q1265" t="str">
        <f>_xlfn.XLOOKUP(Table4[[#This Row],[ProductID]],Products!A:A,Products!D:D,"Not Found")</f>
        <v>Camera</v>
      </c>
      <c r="R1265">
        <f>_xlfn.XLOOKUP(Table4[[#This Row],[ProductID]],Products!A:A,Products!E:E,"Not Found")</f>
        <v>1474.12</v>
      </c>
      <c r="S1265">
        <f>_xlfn.XLOOKUP(Table4[[#This Row],[ProductID]],Products!A:A,Products!F:F, "Not Found")</f>
        <v>764.02</v>
      </c>
      <c r="T1265" t="str">
        <f>_xlfn.XLOOKUP(Table4[[#This Row],[CustomerID]],Customers!A:A,Customers!D:D, "Not Found")</f>
        <v>M</v>
      </c>
      <c r="U1265" s="6">
        <f>_xlfn.XLOOKUP(Table4[[#This Row],[CustomerID]],Customers!A:A,Customers!E:E, "Not Found")</f>
        <v>33160</v>
      </c>
      <c r="V1265">
        <f ca="1">DATEDIF(Table4[[#This Row],[CustomerBirthday]], TODAY(), "Y")</f>
        <v>35</v>
      </c>
      <c r="W1265" t="str" cm="1">
        <f t="array" aca="1" ref="W1265" ca="1">_xlfn.IFS(Table4[[#This Row],[Age]]&lt;25, "Under 25",Table4[[#This Row],[Age]]=34, "25-34", Table4[[#This Row],[Age]]&lt;=49, "35-49", Table4[[#This Row],[Age]]&lt;=64, "50-64", Table4[[#This Row],[Age]]&gt;=65, "65+")</f>
        <v>35-49</v>
      </c>
      <c r="X1265" t="str">
        <f>_xlfn.XLOOKUP(Table4[[#This Row],[StoreID]],Stores!A:A,Stores!B:B, "Not found")</f>
        <v>MegaMart New Michele</v>
      </c>
      <c r="Y1265" t="str">
        <f>_xlfn.XLOOKUP(Table4[[#This Row],[StoreID]],Stores!A:A,Stores!C:C, "Not Found")</f>
        <v>New Michele</v>
      </c>
      <c r="Z1265" t="str">
        <f>_xlfn.XLOOKUP(Table4[[#This Row],[StoreID]],Stores!A:A,Stores!D:D, "Not Found")</f>
        <v>West</v>
      </c>
    </row>
    <row r="1266" spans="1:26">
      <c r="A1266" t="s">
        <v>2132</v>
      </c>
      <c r="B1266" s="1">
        <v>45471</v>
      </c>
      <c r="C1266" t="s">
        <v>115</v>
      </c>
      <c r="D1266" t="s">
        <v>747</v>
      </c>
      <c r="E1266" t="s">
        <v>842</v>
      </c>
      <c r="F1266">
        <v>3</v>
      </c>
      <c r="G1266">
        <v>0.15</v>
      </c>
      <c r="H1266" t="s">
        <v>875</v>
      </c>
      <c r="I1266" s="4">
        <f>Table4[[#This Row],[Quantity]]*Table4[[#This Row],[UnitPrice]]</f>
        <v>3404.3999999999996</v>
      </c>
      <c r="J1266" s="4">
        <f>Table4[[#This Row],[Gross Revenue]]*(1-Table4[[#This Row],[Discount]])</f>
        <v>2893.74</v>
      </c>
      <c r="K1266" s="4">
        <f>Table4[[#This Row],[Quantity]]*Table4[[#This Row],[CostPrice]]</f>
        <v>2025.3000000000002</v>
      </c>
      <c r="L1266" s="4">
        <f>Table4[[#This Row],[Net Revenue]]-Table4[[#This Row],[Total Cost]]</f>
        <v>868.4399999999996</v>
      </c>
      <c r="M1266" t="str">
        <f>_xlfn.XLOOKUP(Table4[[#This Row],[ProductID]], Products!A:A,Products!B:B, "Not Found")</f>
        <v>World Watches</v>
      </c>
      <c r="N1266" t="str">
        <f>TEXT(Table4[[#This Row],[Date]], "mmm")</f>
        <v>Jun</v>
      </c>
      <c r="O1266" t="str">
        <f>TEXT(Table4[[#This Row],[Date]], "yyyy")</f>
        <v>2024</v>
      </c>
      <c r="P1266" t="str">
        <f>_xlfn.XLOOKUP(Table4[[#This Row],[ProductID]],Products!A:A,Products!C:C, "Not Found")</f>
        <v>Fashion</v>
      </c>
      <c r="Q1266" t="str">
        <f>_xlfn.XLOOKUP(Table4[[#This Row],[ProductID]],Products!A:A,Products!D:D,"Not Found")</f>
        <v>Watches</v>
      </c>
      <c r="R1266">
        <f>_xlfn.XLOOKUP(Table4[[#This Row],[ProductID]],Products!A:A,Products!E:E,"Not Found")</f>
        <v>1134.8</v>
      </c>
      <c r="S1266">
        <f>_xlfn.XLOOKUP(Table4[[#This Row],[ProductID]],Products!A:A,Products!F:F, "Not Found")</f>
        <v>675.1</v>
      </c>
      <c r="T1266" t="str">
        <f>_xlfn.XLOOKUP(Table4[[#This Row],[CustomerID]],Customers!A:A,Customers!D:D, "Not Found")</f>
        <v>M</v>
      </c>
      <c r="U1266" s="6">
        <f>_xlfn.XLOOKUP(Table4[[#This Row],[CustomerID]],Customers!A:A,Customers!E:E, "Not Found")</f>
        <v>28630</v>
      </c>
      <c r="V1266">
        <f ca="1">DATEDIF(Table4[[#This Row],[CustomerBirthday]], TODAY(), "Y")</f>
        <v>48</v>
      </c>
      <c r="W1266" t="str" cm="1">
        <f t="array" aca="1" ref="W1266" ca="1">_xlfn.IFS(Table4[[#This Row],[Age]]&lt;25, "Under 25",Table4[[#This Row],[Age]]=34, "25-34", Table4[[#This Row],[Age]]&lt;=49, "35-49", Table4[[#This Row],[Age]]&lt;=64, "50-64", Table4[[#This Row],[Age]]&gt;=65, "65+")</f>
        <v>35-49</v>
      </c>
      <c r="X1266" t="str">
        <f>_xlfn.XLOOKUP(Table4[[#This Row],[StoreID]],Stores!A:A,Stores!B:B, "Not found")</f>
        <v>MegaMart Brianahaven</v>
      </c>
      <c r="Y1266" t="str">
        <f>_xlfn.XLOOKUP(Table4[[#This Row],[StoreID]],Stores!A:A,Stores!C:C, "Not Found")</f>
        <v>Brianahaven</v>
      </c>
      <c r="Z1266" t="str">
        <f>_xlfn.XLOOKUP(Table4[[#This Row],[StoreID]],Stores!A:A,Stores!D:D, "Not Found")</f>
        <v>North</v>
      </c>
    </row>
    <row r="1267" spans="1:26">
      <c r="A1267" t="s">
        <v>2133</v>
      </c>
      <c r="B1267" s="1">
        <v>45439</v>
      </c>
      <c r="C1267" t="s">
        <v>355</v>
      </c>
      <c r="D1267" t="s">
        <v>818</v>
      </c>
      <c r="E1267" t="s">
        <v>839</v>
      </c>
      <c r="F1267">
        <v>2</v>
      </c>
      <c r="G1267">
        <v>0</v>
      </c>
      <c r="H1267" t="s">
        <v>871</v>
      </c>
      <c r="I1267" s="4">
        <f>Table4[[#This Row],[Quantity]]*Table4[[#This Row],[UnitPrice]]</f>
        <v>2330.7399999999998</v>
      </c>
      <c r="J1267" s="4">
        <f>Table4[[#This Row],[Gross Revenue]]*(1-Table4[[#This Row],[Discount]])</f>
        <v>2330.7399999999998</v>
      </c>
      <c r="K1267" s="4">
        <f>Table4[[#This Row],[Quantity]]*Table4[[#This Row],[CostPrice]]</f>
        <v>1853.1</v>
      </c>
      <c r="L1267" s="4">
        <f>Table4[[#This Row],[Net Revenue]]-Table4[[#This Row],[Total Cost]]</f>
        <v>477.63999999999987</v>
      </c>
      <c r="M1267" t="str">
        <f>_xlfn.XLOOKUP(Table4[[#This Row],[ProductID]], Products!A:A,Products!B:B, "Not Found")</f>
        <v>Nature Clothing</v>
      </c>
      <c r="N1267" t="str">
        <f>TEXT(Table4[[#This Row],[Date]], "mmm")</f>
        <v>May</v>
      </c>
      <c r="O1267" t="str">
        <f>TEXT(Table4[[#This Row],[Date]], "yyyy")</f>
        <v>2024</v>
      </c>
      <c r="P1267" t="str">
        <f>_xlfn.XLOOKUP(Table4[[#This Row],[ProductID]],Products!A:A,Products!C:C, "Not Found")</f>
        <v>Fashion</v>
      </c>
      <c r="Q1267" t="str">
        <f>_xlfn.XLOOKUP(Table4[[#This Row],[ProductID]],Products!A:A,Products!D:D,"Not Found")</f>
        <v>Clothing</v>
      </c>
      <c r="R1267">
        <f>_xlfn.XLOOKUP(Table4[[#This Row],[ProductID]],Products!A:A,Products!E:E,"Not Found")</f>
        <v>1165.3699999999999</v>
      </c>
      <c r="S1267">
        <f>_xlfn.XLOOKUP(Table4[[#This Row],[ProductID]],Products!A:A,Products!F:F, "Not Found")</f>
        <v>926.55</v>
      </c>
      <c r="T1267" t="str">
        <f>_xlfn.XLOOKUP(Table4[[#This Row],[CustomerID]],Customers!A:A,Customers!D:D, "Not Found")</f>
        <v>M</v>
      </c>
      <c r="U1267" s="6">
        <f>_xlfn.XLOOKUP(Table4[[#This Row],[CustomerID]],Customers!A:A,Customers!E:E, "Not Found")</f>
        <v>22937</v>
      </c>
      <c r="V1267">
        <f ca="1">DATEDIF(Table4[[#This Row],[CustomerBirthday]], TODAY(), "Y")</f>
        <v>63</v>
      </c>
      <c r="W1267" t="str" cm="1">
        <f t="array" aca="1" ref="W1267" ca="1">_xlfn.IFS(Table4[[#This Row],[Age]]&lt;25, "Under 25",Table4[[#This Row],[Age]]=34, "25-34", Table4[[#This Row],[Age]]&lt;=49, "35-49", Table4[[#This Row],[Age]]&lt;=64, "50-64", Table4[[#This Row],[Age]]&gt;=65, "65+")</f>
        <v>50-64</v>
      </c>
      <c r="X1267" t="str">
        <f>_xlfn.XLOOKUP(Table4[[#This Row],[StoreID]],Stores!A:A,Stores!B:B, "Not found")</f>
        <v>MegaMart New Michele</v>
      </c>
      <c r="Y1267" t="str">
        <f>_xlfn.XLOOKUP(Table4[[#This Row],[StoreID]],Stores!A:A,Stores!C:C, "Not Found")</f>
        <v>New Michele</v>
      </c>
      <c r="Z1267" t="str">
        <f>_xlfn.XLOOKUP(Table4[[#This Row],[StoreID]],Stores!A:A,Stores!D:D, "Not Found")</f>
        <v>West</v>
      </c>
    </row>
    <row r="1268" spans="1:26">
      <c r="A1268" t="s">
        <v>2134</v>
      </c>
      <c r="B1268" s="1">
        <v>45597</v>
      </c>
      <c r="C1268" t="s">
        <v>141</v>
      </c>
      <c r="D1268" t="s">
        <v>764</v>
      </c>
      <c r="E1268" t="s">
        <v>839</v>
      </c>
      <c r="F1268">
        <v>2</v>
      </c>
      <c r="G1268">
        <v>0</v>
      </c>
      <c r="H1268" t="s">
        <v>868</v>
      </c>
      <c r="I1268" s="4">
        <f>Table4[[#This Row],[Quantity]]*Table4[[#This Row],[UnitPrice]]</f>
        <v>647.84</v>
      </c>
      <c r="J1268" s="4">
        <f>Table4[[#This Row],[Gross Revenue]]*(1-Table4[[#This Row],[Discount]])</f>
        <v>647.84</v>
      </c>
      <c r="K1268" s="4">
        <f>Table4[[#This Row],[Quantity]]*Table4[[#This Row],[CostPrice]]</f>
        <v>485.96</v>
      </c>
      <c r="L1268" s="4">
        <f>Table4[[#This Row],[Net Revenue]]-Table4[[#This Row],[Total Cost]]</f>
        <v>161.88000000000005</v>
      </c>
      <c r="M1268" t="str">
        <f>_xlfn.XLOOKUP(Table4[[#This Row],[ProductID]], Products!A:A,Products!B:B, "Not Found")</f>
        <v>Simple Accessories</v>
      </c>
      <c r="N1268" t="str">
        <f>TEXT(Table4[[#This Row],[Date]], "mmm")</f>
        <v>Nov</v>
      </c>
      <c r="O1268" t="str">
        <f>TEXT(Table4[[#This Row],[Date]], "yyyy")</f>
        <v>2024</v>
      </c>
      <c r="P1268" t="str">
        <f>_xlfn.XLOOKUP(Table4[[#This Row],[ProductID]],Products!A:A,Products!C:C, "Not Found")</f>
        <v>Fashion</v>
      </c>
      <c r="Q1268" t="str">
        <f>_xlfn.XLOOKUP(Table4[[#This Row],[ProductID]],Products!A:A,Products!D:D,"Not Found")</f>
        <v>Accessories</v>
      </c>
      <c r="R1268">
        <f>_xlfn.XLOOKUP(Table4[[#This Row],[ProductID]],Products!A:A,Products!E:E,"Not Found")</f>
        <v>323.92</v>
      </c>
      <c r="S1268">
        <f>_xlfn.XLOOKUP(Table4[[#This Row],[ProductID]],Products!A:A,Products!F:F, "Not Found")</f>
        <v>242.98</v>
      </c>
      <c r="T1268" t="str">
        <f>_xlfn.XLOOKUP(Table4[[#This Row],[CustomerID]],Customers!A:A,Customers!D:D, "Not Found")</f>
        <v>M</v>
      </c>
      <c r="U1268" s="6">
        <f>_xlfn.XLOOKUP(Table4[[#This Row],[CustomerID]],Customers!A:A,Customers!E:E, "Not Found")</f>
        <v>33546</v>
      </c>
      <c r="V1268">
        <f ca="1">DATEDIF(Table4[[#This Row],[CustomerBirthday]], TODAY(), "Y")</f>
        <v>34</v>
      </c>
      <c r="W1268" t="str" cm="1">
        <f t="array" aca="1" ref="W1268" ca="1">_xlfn.IFS(Table4[[#This Row],[Age]]&lt;25, "Under 25",Table4[[#This Row],[Age]]=34, "25-34", Table4[[#This Row],[Age]]&lt;=49, "35-49", Table4[[#This Row],[Age]]&lt;=64, "50-64", Table4[[#This Row],[Age]]&gt;=65, "65+")</f>
        <v>25-34</v>
      </c>
      <c r="X1268" t="str">
        <f>_xlfn.XLOOKUP(Table4[[#This Row],[StoreID]],Stores!A:A,Stores!B:B, "Not found")</f>
        <v>MegaMart New Michele</v>
      </c>
      <c r="Y1268" t="str">
        <f>_xlfn.XLOOKUP(Table4[[#This Row],[StoreID]],Stores!A:A,Stores!C:C, "Not Found")</f>
        <v>New Michele</v>
      </c>
      <c r="Z1268" t="str">
        <f>_xlfn.XLOOKUP(Table4[[#This Row],[StoreID]],Stores!A:A,Stores!D:D, "Not Found")</f>
        <v>West</v>
      </c>
    </row>
    <row r="1269" spans="1:26">
      <c r="A1269" t="s">
        <v>2135</v>
      </c>
      <c r="B1269" s="1">
        <v>45867</v>
      </c>
      <c r="C1269" t="s">
        <v>666</v>
      </c>
      <c r="D1269" t="s">
        <v>780</v>
      </c>
      <c r="E1269" t="s">
        <v>846</v>
      </c>
      <c r="F1269">
        <v>2</v>
      </c>
      <c r="G1269">
        <v>0.05</v>
      </c>
      <c r="H1269" t="s">
        <v>865</v>
      </c>
      <c r="I1269" s="4">
        <f>Table4[[#This Row],[Quantity]]*Table4[[#This Row],[UnitPrice]]</f>
        <v>2544.46</v>
      </c>
      <c r="J1269" s="4">
        <f>Table4[[#This Row],[Gross Revenue]]*(1-Table4[[#This Row],[Discount]])</f>
        <v>2417.2370000000001</v>
      </c>
      <c r="K1269" s="4">
        <f>Table4[[#This Row],[Quantity]]*Table4[[#This Row],[CostPrice]]</f>
        <v>1905.3</v>
      </c>
      <c r="L1269" s="4">
        <f>Table4[[#This Row],[Net Revenue]]-Table4[[#This Row],[Total Cost]]</f>
        <v>511.93700000000013</v>
      </c>
      <c r="M1269" t="str">
        <f>_xlfn.XLOOKUP(Table4[[#This Row],[ProductID]], Products!A:A,Products!B:B, "Not Found")</f>
        <v>Hospital Smartphone</v>
      </c>
      <c r="N1269" t="str">
        <f>TEXT(Table4[[#This Row],[Date]], "mmm")</f>
        <v>Jul</v>
      </c>
      <c r="O1269" t="str">
        <f>TEXT(Table4[[#This Row],[Date]], "yyyy")</f>
        <v>2025</v>
      </c>
      <c r="P1269" t="str">
        <f>_xlfn.XLOOKUP(Table4[[#This Row],[ProductID]],Products!A:A,Products!C:C, "Not Found")</f>
        <v>Electronics</v>
      </c>
      <c r="Q1269" t="str">
        <f>_xlfn.XLOOKUP(Table4[[#This Row],[ProductID]],Products!A:A,Products!D:D,"Not Found")</f>
        <v>Smartphone</v>
      </c>
      <c r="R1269">
        <f>_xlfn.XLOOKUP(Table4[[#This Row],[ProductID]],Products!A:A,Products!E:E,"Not Found")</f>
        <v>1272.23</v>
      </c>
      <c r="S1269">
        <f>_xlfn.XLOOKUP(Table4[[#This Row],[ProductID]],Products!A:A,Products!F:F, "Not Found")</f>
        <v>952.65</v>
      </c>
      <c r="T1269" t="str">
        <f>_xlfn.XLOOKUP(Table4[[#This Row],[CustomerID]],Customers!A:A,Customers!D:D, "Not Found")</f>
        <v>M</v>
      </c>
      <c r="U1269" s="6">
        <f>_xlfn.XLOOKUP(Table4[[#This Row],[CustomerID]],Customers!A:A,Customers!E:E, "Not Found")</f>
        <v>24326</v>
      </c>
      <c r="V1269">
        <f ca="1">DATEDIF(Table4[[#This Row],[CustomerBirthday]], TODAY(), "Y")</f>
        <v>59</v>
      </c>
      <c r="W1269" t="str" cm="1">
        <f t="array" aca="1" ref="W1269" ca="1">_xlfn.IFS(Table4[[#This Row],[Age]]&lt;25, "Under 25",Table4[[#This Row],[Age]]=34, "25-34", Table4[[#This Row],[Age]]&lt;=49, "35-49", Table4[[#This Row],[Age]]&lt;=64, "50-64", Table4[[#This Row],[Age]]&gt;=65, "65+")</f>
        <v>50-64</v>
      </c>
      <c r="X1269" t="str">
        <f>_xlfn.XLOOKUP(Table4[[#This Row],[StoreID]],Stores!A:A,Stores!B:B, "Not found")</f>
        <v>MegaMart Johnmouth</v>
      </c>
      <c r="Y1269" t="str">
        <f>_xlfn.XLOOKUP(Table4[[#This Row],[StoreID]],Stores!A:A,Stores!C:C, "Not Found")</f>
        <v>Johnmouth</v>
      </c>
      <c r="Z1269" t="str">
        <f>_xlfn.XLOOKUP(Table4[[#This Row],[StoreID]],Stores!A:A,Stores!D:D, "Not Found")</f>
        <v>East</v>
      </c>
    </row>
    <row r="1270" spans="1:26">
      <c r="A1270" t="s">
        <v>2136</v>
      </c>
      <c r="B1270" s="1">
        <v>45768</v>
      </c>
      <c r="C1270" t="s">
        <v>343</v>
      </c>
      <c r="D1270" t="s">
        <v>826</v>
      </c>
      <c r="E1270" t="s">
        <v>839</v>
      </c>
      <c r="F1270">
        <v>5</v>
      </c>
      <c r="G1270">
        <v>0.15</v>
      </c>
      <c r="H1270" t="s">
        <v>865</v>
      </c>
      <c r="I1270" s="4">
        <f>Table4[[#This Row],[Quantity]]*Table4[[#This Row],[UnitPrice]]</f>
        <v>5223.2000000000007</v>
      </c>
      <c r="J1270" s="4">
        <f>Table4[[#This Row],[Gross Revenue]]*(1-Table4[[#This Row],[Discount]])</f>
        <v>4439.72</v>
      </c>
      <c r="K1270" s="4">
        <f>Table4[[#This Row],[Quantity]]*Table4[[#This Row],[CostPrice]]</f>
        <v>3875.3500000000004</v>
      </c>
      <c r="L1270" s="4">
        <f>Table4[[#This Row],[Net Revenue]]-Table4[[#This Row],[Total Cost]]</f>
        <v>564.36999999999989</v>
      </c>
      <c r="M1270" t="str">
        <f>_xlfn.XLOOKUP(Table4[[#This Row],[ProductID]], Products!A:A,Products!B:B, "Not Found")</f>
        <v>Maybe Footwear</v>
      </c>
      <c r="N1270" t="str">
        <f>TEXT(Table4[[#This Row],[Date]], "mmm")</f>
        <v>Apr</v>
      </c>
      <c r="O1270" t="str">
        <f>TEXT(Table4[[#This Row],[Date]], "yyyy")</f>
        <v>2025</v>
      </c>
      <c r="P1270" t="str">
        <f>_xlfn.XLOOKUP(Table4[[#This Row],[ProductID]],Products!A:A,Products!C:C, "Not Found")</f>
        <v>Fashion</v>
      </c>
      <c r="Q1270" t="str">
        <f>_xlfn.XLOOKUP(Table4[[#This Row],[ProductID]],Products!A:A,Products!D:D,"Not Found")</f>
        <v>Footwear</v>
      </c>
      <c r="R1270">
        <f>_xlfn.XLOOKUP(Table4[[#This Row],[ProductID]],Products!A:A,Products!E:E,"Not Found")</f>
        <v>1044.6400000000001</v>
      </c>
      <c r="S1270">
        <f>_xlfn.XLOOKUP(Table4[[#This Row],[ProductID]],Products!A:A,Products!F:F, "Not Found")</f>
        <v>775.07</v>
      </c>
      <c r="T1270" t="str">
        <f>_xlfn.XLOOKUP(Table4[[#This Row],[CustomerID]],Customers!A:A,Customers!D:D, "Not Found")</f>
        <v>M</v>
      </c>
      <c r="U1270" s="6">
        <f>_xlfn.XLOOKUP(Table4[[#This Row],[CustomerID]],Customers!A:A,Customers!E:E, "Not Found")</f>
        <v>23046</v>
      </c>
      <c r="V1270">
        <f ca="1">DATEDIF(Table4[[#This Row],[CustomerBirthday]], TODAY(), "Y")</f>
        <v>63</v>
      </c>
      <c r="W1270" t="str" cm="1">
        <f t="array" aca="1" ref="W1270" ca="1">_xlfn.IFS(Table4[[#This Row],[Age]]&lt;25, "Under 25",Table4[[#This Row],[Age]]=34, "25-34", Table4[[#This Row],[Age]]&lt;=49, "35-49", Table4[[#This Row],[Age]]&lt;=64, "50-64", Table4[[#This Row],[Age]]&gt;=65, "65+")</f>
        <v>50-64</v>
      </c>
      <c r="X1270" t="str">
        <f>_xlfn.XLOOKUP(Table4[[#This Row],[StoreID]],Stores!A:A,Stores!B:B, "Not found")</f>
        <v>MegaMart New Michele</v>
      </c>
      <c r="Y1270" t="str">
        <f>_xlfn.XLOOKUP(Table4[[#This Row],[StoreID]],Stores!A:A,Stores!C:C, "Not Found")</f>
        <v>New Michele</v>
      </c>
      <c r="Z1270" t="str">
        <f>_xlfn.XLOOKUP(Table4[[#This Row],[StoreID]],Stores!A:A,Stores!D:D, "Not Found")</f>
        <v>West</v>
      </c>
    </row>
    <row r="1271" spans="1:26">
      <c r="A1271" t="s">
        <v>2137</v>
      </c>
      <c r="B1271" s="1">
        <v>45629</v>
      </c>
      <c r="C1271" t="s">
        <v>59</v>
      </c>
      <c r="D1271" t="s">
        <v>739</v>
      </c>
      <c r="E1271" t="s">
        <v>831</v>
      </c>
      <c r="F1271">
        <v>3</v>
      </c>
      <c r="G1271">
        <v>0.1</v>
      </c>
      <c r="H1271" t="s">
        <v>868</v>
      </c>
      <c r="I1271" s="4">
        <f>Table4[[#This Row],[Quantity]]*Table4[[#This Row],[UnitPrice]]</f>
        <v>3582.3599999999997</v>
      </c>
      <c r="J1271" s="4">
        <f>Table4[[#This Row],[Gross Revenue]]*(1-Table4[[#This Row],[Discount]])</f>
        <v>3224.1239999999998</v>
      </c>
      <c r="K1271" s="4">
        <f>Table4[[#This Row],[Quantity]]*Table4[[#This Row],[CostPrice]]</f>
        <v>2516.8500000000004</v>
      </c>
      <c r="L1271" s="4">
        <f>Table4[[#This Row],[Net Revenue]]-Table4[[#This Row],[Total Cost]]</f>
        <v>707.27399999999943</v>
      </c>
      <c r="M1271" t="str">
        <f>_xlfn.XLOOKUP(Table4[[#This Row],[ProductID]], Products!A:A,Products!B:B, "Not Found")</f>
        <v>Step Smartphone</v>
      </c>
      <c r="N1271" t="str">
        <f>TEXT(Table4[[#This Row],[Date]], "mmm")</f>
        <v>Dec</v>
      </c>
      <c r="O1271" t="str">
        <f>TEXT(Table4[[#This Row],[Date]], "yyyy")</f>
        <v>2024</v>
      </c>
      <c r="P1271" t="str">
        <f>_xlfn.XLOOKUP(Table4[[#This Row],[ProductID]],Products!A:A,Products!C:C, "Not Found")</f>
        <v>Electronics</v>
      </c>
      <c r="Q1271" t="str">
        <f>_xlfn.XLOOKUP(Table4[[#This Row],[ProductID]],Products!A:A,Products!D:D,"Not Found")</f>
        <v>Smartphone</v>
      </c>
      <c r="R1271">
        <f>_xlfn.XLOOKUP(Table4[[#This Row],[ProductID]],Products!A:A,Products!E:E,"Not Found")</f>
        <v>1194.1199999999999</v>
      </c>
      <c r="S1271">
        <f>_xlfn.XLOOKUP(Table4[[#This Row],[ProductID]],Products!A:A,Products!F:F, "Not Found")</f>
        <v>838.95</v>
      </c>
      <c r="T1271" t="str">
        <f>_xlfn.XLOOKUP(Table4[[#This Row],[CustomerID]],Customers!A:A,Customers!D:D, "Not Found")</f>
        <v>M</v>
      </c>
      <c r="U1271" s="6">
        <f>_xlfn.XLOOKUP(Table4[[#This Row],[CustomerID]],Customers!A:A,Customers!E:E, "Not Found")</f>
        <v>27205</v>
      </c>
      <c r="V1271">
        <f ca="1">DATEDIF(Table4[[#This Row],[CustomerBirthday]], TODAY(), "Y")</f>
        <v>52</v>
      </c>
      <c r="W1271" t="str" cm="1">
        <f t="array" aca="1" ref="W1271" ca="1">_xlfn.IFS(Table4[[#This Row],[Age]]&lt;25, "Under 25",Table4[[#This Row],[Age]]=34, "25-34", Table4[[#This Row],[Age]]&lt;=49, "35-49", Table4[[#This Row],[Age]]&lt;=64, "50-64", Table4[[#This Row],[Age]]&gt;=65, "65+")</f>
        <v>50-64</v>
      </c>
      <c r="X1271" t="str">
        <f>_xlfn.XLOOKUP(Table4[[#This Row],[StoreID]],Stores!A:A,Stores!B:B, "Not found")</f>
        <v>MegaMart Jimenezborough</v>
      </c>
      <c r="Y1271" t="str">
        <f>_xlfn.XLOOKUP(Table4[[#This Row],[StoreID]],Stores!A:A,Stores!C:C, "Not Found")</f>
        <v>Jimenezborough</v>
      </c>
      <c r="Z1271" t="str">
        <f>_xlfn.XLOOKUP(Table4[[#This Row],[StoreID]],Stores!A:A,Stores!D:D, "Not Found")</f>
        <v>South</v>
      </c>
    </row>
    <row r="1272" spans="1:26">
      <c r="A1272" t="s">
        <v>2138</v>
      </c>
      <c r="B1272" s="1">
        <v>45378</v>
      </c>
      <c r="C1272" t="s">
        <v>462</v>
      </c>
      <c r="D1272" t="s">
        <v>772</v>
      </c>
      <c r="E1272" t="s">
        <v>846</v>
      </c>
      <c r="F1272">
        <v>5</v>
      </c>
      <c r="G1272">
        <v>0</v>
      </c>
      <c r="H1272" t="s">
        <v>868</v>
      </c>
      <c r="I1272" s="4">
        <f>Table4[[#This Row],[Quantity]]*Table4[[#This Row],[UnitPrice]]</f>
        <v>9392.35</v>
      </c>
      <c r="J1272" s="4">
        <f>Table4[[#This Row],[Gross Revenue]]*(1-Table4[[#This Row],[Discount]])</f>
        <v>9392.35</v>
      </c>
      <c r="K1272" s="4">
        <f>Table4[[#This Row],[Quantity]]*Table4[[#This Row],[CostPrice]]</f>
        <v>5074.55</v>
      </c>
      <c r="L1272" s="4">
        <f>Table4[[#This Row],[Net Revenue]]-Table4[[#This Row],[Total Cost]]</f>
        <v>4317.8</v>
      </c>
      <c r="M1272" t="str">
        <f>_xlfn.XLOOKUP(Table4[[#This Row],[ProductID]], Products!A:A,Products!B:B, "Not Found")</f>
        <v>And Footwear</v>
      </c>
      <c r="N1272" t="str">
        <f>TEXT(Table4[[#This Row],[Date]], "mmm")</f>
        <v>Mar</v>
      </c>
      <c r="O1272" t="str">
        <f>TEXT(Table4[[#This Row],[Date]], "yyyy")</f>
        <v>2024</v>
      </c>
      <c r="P1272" t="str">
        <f>_xlfn.XLOOKUP(Table4[[#This Row],[ProductID]],Products!A:A,Products!C:C, "Not Found")</f>
        <v>Fashion</v>
      </c>
      <c r="Q1272" t="str">
        <f>_xlfn.XLOOKUP(Table4[[#This Row],[ProductID]],Products!A:A,Products!D:D,"Not Found")</f>
        <v>Footwear</v>
      </c>
      <c r="R1272">
        <f>_xlfn.XLOOKUP(Table4[[#This Row],[ProductID]],Products!A:A,Products!E:E,"Not Found")</f>
        <v>1878.47</v>
      </c>
      <c r="S1272">
        <f>_xlfn.XLOOKUP(Table4[[#This Row],[ProductID]],Products!A:A,Products!F:F, "Not Found")</f>
        <v>1014.91</v>
      </c>
      <c r="T1272" t="str">
        <f>_xlfn.XLOOKUP(Table4[[#This Row],[CustomerID]],Customers!A:A,Customers!D:D, "Not Found")</f>
        <v>M</v>
      </c>
      <c r="U1272" s="6">
        <f>_xlfn.XLOOKUP(Table4[[#This Row],[CustomerID]],Customers!A:A,Customers!E:E, "Not Found")</f>
        <v>32966</v>
      </c>
      <c r="V1272">
        <f ca="1">DATEDIF(Table4[[#This Row],[CustomerBirthday]], TODAY(), "Y")</f>
        <v>36</v>
      </c>
      <c r="W1272" t="str" cm="1">
        <f t="array" aca="1" ref="W1272" ca="1">_xlfn.IFS(Table4[[#This Row],[Age]]&lt;25, "Under 25",Table4[[#This Row],[Age]]=34, "25-34", Table4[[#This Row],[Age]]&lt;=49, "35-49", Table4[[#This Row],[Age]]&lt;=64, "50-64", Table4[[#This Row],[Age]]&gt;=65, "65+")</f>
        <v>35-49</v>
      </c>
      <c r="X1272" t="str">
        <f>_xlfn.XLOOKUP(Table4[[#This Row],[StoreID]],Stores!A:A,Stores!B:B, "Not found")</f>
        <v>MegaMart Johnmouth</v>
      </c>
      <c r="Y1272" t="str">
        <f>_xlfn.XLOOKUP(Table4[[#This Row],[StoreID]],Stores!A:A,Stores!C:C, "Not Found")</f>
        <v>Johnmouth</v>
      </c>
      <c r="Z1272" t="str">
        <f>_xlfn.XLOOKUP(Table4[[#This Row],[StoreID]],Stores!A:A,Stores!D:D, "Not Found")</f>
        <v>East</v>
      </c>
    </row>
    <row r="1273" spans="1:26">
      <c r="A1273" t="s">
        <v>2139</v>
      </c>
      <c r="B1273" s="1">
        <v>45386</v>
      </c>
      <c r="C1273" t="s">
        <v>643</v>
      </c>
      <c r="D1273" t="s">
        <v>755</v>
      </c>
      <c r="E1273" t="s">
        <v>846</v>
      </c>
      <c r="F1273">
        <v>5</v>
      </c>
      <c r="G1273">
        <v>0.1</v>
      </c>
      <c r="H1273" t="s">
        <v>868</v>
      </c>
      <c r="I1273" s="4">
        <f>Table4[[#This Row],[Quantity]]*Table4[[#This Row],[UnitPrice]]</f>
        <v>9293.75</v>
      </c>
      <c r="J1273" s="4">
        <f>Table4[[#This Row],[Gross Revenue]]*(1-Table4[[#This Row],[Discount]])</f>
        <v>8364.375</v>
      </c>
      <c r="K1273" s="4">
        <f>Table4[[#This Row],[Quantity]]*Table4[[#This Row],[CostPrice]]</f>
        <v>7255.8</v>
      </c>
      <c r="L1273" s="4">
        <f>Table4[[#This Row],[Net Revenue]]-Table4[[#This Row],[Total Cost]]</f>
        <v>1108.5749999999998</v>
      </c>
      <c r="M1273" t="str">
        <f>_xlfn.XLOOKUP(Table4[[#This Row],[ProductID]], Products!A:A,Products!B:B, "Not Found")</f>
        <v>House Accessories</v>
      </c>
      <c r="N1273" t="str">
        <f>TEXT(Table4[[#This Row],[Date]], "mmm")</f>
        <v>Apr</v>
      </c>
      <c r="O1273" t="str">
        <f>TEXT(Table4[[#This Row],[Date]], "yyyy")</f>
        <v>2024</v>
      </c>
      <c r="P1273" t="str">
        <f>_xlfn.XLOOKUP(Table4[[#This Row],[ProductID]],Products!A:A,Products!C:C, "Not Found")</f>
        <v>Fashion</v>
      </c>
      <c r="Q1273" t="str">
        <f>_xlfn.XLOOKUP(Table4[[#This Row],[ProductID]],Products!A:A,Products!D:D,"Not Found")</f>
        <v>Accessories</v>
      </c>
      <c r="R1273">
        <f>_xlfn.XLOOKUP(Table4[[#This Row],[ProductID]],Products!A:A,Products!E:E,"Not Found")</f>
        <v>1858.75</v>
      </c>
      <c r="S1273">
        <f>_xlfn.XLOOKUP(Table4[[#This Row],[ProductID]],Products!A:A,Products!F:F, "Not Found")</f>
        <v>1451.16</v>
      </c>
      <c r="T1273" t="str">
        <f>_xlfn.XLOOKUP(Table4[[#This Row],[CustomerID]],Customers!A:A,Customers!D:D, "Not Found")</f>
        <v>M</v>
      </c>
      <c r="U1273" s="6">
        <f>_xlfn.XLOOKUP(Table4[[#This Row],[CustomerID]],Customers!A:A,Customers!E:E, "Not Found")</f>
        <v>38193</v>
      </c>
      <c r="V1273">
        <f ca="1">DATEDIF(Table4[[#This Row],[CustomerBirthday]], TODAY(), "Y")</f>
        <v>22</v>
      </c>
      <c r="W1273" t="str" cm="1">
        <f t="array" aca="1" ref="W1273" ca="1">_xlfn.IFS(Table4[[#This Row],[Age]]&lt;25, "Under 25",Table4[[#This Row],[Age]]=34, "25-34", Table4[[#This Row],[Age]]&lt;=49, "35-49", Table4[[#This Row],[Age]]&lt;=64, "50-64", Table4[[#This Row],[Age]]&gt;=65, "65+")</f>
        <v>Under 25</v>
      </c>
      <c r="X1273" t="str">
        <f>_xlfn.XLOOKUP(Table4[[#This Row],[StoreID]],Stores!A:A,Stores!B:B, "Not found")</f>
        <v>MegaMart Johnmouth</v>
      </c>
      <c r="Y1273" t="str">
        <f>_xlfn.XLOOKUP(Table4[[#This Row],[StoreID]],Stores!A:A,Stores!C:C, "Not Found")</f>
        <v>Johnmouth</v>
      </c>
      <c r="Z1273" t="str">
        <f>_xlfn.XLOOKUP(Table4[[#This Row],[StoreID]],Stores!A:A,Stores!D:D, "Not Found")</f>
        <v>East</v>
      </c>
    </row>
    <row r="1274" spans="1:26">
      <c r="A1274" t="s">
        <v>2140</v>
      </c>
      <c r="B1274" s="1">
        <v>45263</v>
      </c>
      <c r="C1274" t="s">
        <v>570</v>
      </c>
      <c r="D1274" t="s">
        <v>780</v>
      </c>
      <c r="E1274" t="s">
        <v>839</v>
      </c>
      <c r="F1274">
        <v>1</v>
      </c>
      <c r="G1274">
        <v>0.05</v>
      </c>
      <c r="H1274" t="s">
        <v>868</v>
      </c>
      <c r="I1274" s="4">
        <f>Table4[[#This Row],[Quantity]]*Table4[[#This Row],[UnitPrice]]</f>
        <v>1272.23</v>
      </c>
      <c r="J1274" s="4">
        <f>Table4[[#This Row],[Gross Revenue]]*(1-Table4[[#This Row],[Discount]])</f>
        <v>1208.6185</v>
      </c>
      <c r="K1274" s="4">
        <f>Table4[[#This Row],[Quantity]]*Table4[[#This Row],[CostPrice]]</f>
        <v>952.65</v>
      </c>
      <c r="L1274" s="4">
        <f>Table4[[#This Row],[Net Revenue]]-Table4[[#This Row],[Total Cost]]</f>
        <v>255.96850000000006</v>
      </c>
      <c r="M1274" t="str">
        <f>_xlfn.XLOOKUP(Table4[[#This Row],[ProductID]], Products!A:A,Products!B:B, "Not Found")</f>
        <v>Hospital Smartphone</v>
      </c>
      <c r="N1274" t="str">
        <f>TEXT(Table4[[#This Row],[Date]], "mmm")</f>
        <v>Dec</v>
      </c>
      <c r="O1274" t="str">
        <f>TEXT(Table4[[#This Row],[Date]], "yyyy")</f>
        <v>2023</v>
      </c>
      <c r="P1274" t="str">
        <f>_xlfn.XLOOKUP(Table4[[#This Row],[ProductID]],Products!A:A,Products!C:C, "Not Found")</f>
        <v>Electronics</v>
      </c>
      <c r="Q1274" t="str">
        <f>_xlfn.XLOOKUP(Table4[[#This Row],[ProductID]],Products!A:A,Products!D:D,"Not Found")</f>
        <v>Smartphone</v>
      </c>
      <c r="R1274">
        <f>_xlfn.XLOOKUP(Table4[[#This Row],[ProductID]],Products!A:A,Products!E:E,"Not Found")</f>
        <v>1272.23</v>
      </c>
      <c r="S1274">
        <f>_xlfn.XLOOKUP(Table4[[#This Row],[ProductID]],Products!A:A,Products!F:F, "Not Found")</f>
        <v>952.65</v>
      </c>
      <c r="T1274" t="str">
        <f>_xlfn.XLOOKUP(Table4[[#This Row],[CustomerID]],Customers!A:A,Customers!D:D, "Not Found")</f>
        <v>M</v>
      </c>
      <c r="U1274" s="6">
        <f>_xlfn.XLOOKUP(Table4[[#This Row],[CustomerID]],Customers!A:A,Customers!E:E, "Not Found")</f>
        <v>33160</v>
      </c>
      <c r="V1274">
        <f ca="1">DATEDIF(Table4[[#This Row],[CustomerBirthday]], TODAY(), "Y")</f>
        <v>35</v>
      </c>
      <c r="W1274" t="str" cm="1">
        <f t="array" aca="1" ref="W1274" ca="1">_xlfn.IFS(Table4[[#This Row],[Age]]&lt;25, "Under 25",Table4[[#This Row],[Age]]=34, "25-34", Table4[[#This Row],[Age]]&lt;=49, "35-49", Table4[[#This Row],[Age]]&lt;=64, "50-64", Table4[[#This Row],[Age]]&gt;=65, "65+")</f>
        <v>35-49</v>
      </c>
      <c r="X1274" t="str">
        <f>_xlfn.XLOOKUP(Table4[[#This Row],[StoreID]],Stores!A:A,Stores!B:B, "Not found")</f>
        <v>MegaMart New Michele</v>
      </c>
      <c r="Y1274" t="str">
        <f>_xlfn.XLOOKUP(Table4[[#This Row],[StoreID]],Stores!A:A,Stores!C:C, "Not Found")</f>
        <v>New Michele</v>
      </c>
      <c r="Z1274" t="str">
        <f>_xlfn.XLOOKUP(Table4[[#This Row],[StoreID]],Stores!A:A,Stores!D:D, "Not Found")</f>
        <v>West</v>
      </c>
    </row>
    <row r="1275" spans="1:26">
      <c r="A1275" t="s">
        <v>2141</v>
      </c>
      <c r="B1275" s="1">
        <v>45539</v>
      </c>
      <c r="C1275" t="s">
        <v>93</v>
      </c>
      <c r="D1275" t="s">
        <v>790</v>
      </c>
      <c r="E1275" t="s">
        <v>831</v>
      </c>
      <c r="F1275">
        <v>4</v>
      </c>
      <c r="G1275">
        <v>0.05</v>
      </c>
      <c r="H1275" t="s">
        <v>865</v>
      </c>
      <c r="I1275" s="4">
        <f>Table4[[#This Row],[Quantity]]*Table4[[#This Row],[UnitPrice]]</f>
        <v>1218.8399999999999</v>
      </c>
      <c r="J1275" s="4">
        <f>Table4[[#This Row],[Gross Revenue]]*(1-Table4[[#This Row],[Discount]])</f>
        <v>1157.8979999999999</v>
      </c>
      <c r="K1275" s="4">
        <f>Table4[[#This Row],[Quantity]]*Table4[[#This Row],[CostPrice]]</f>
        <v>656.04</v>
      </c>
      <c r="L1275" s="4">
        <f>Table4[[#This Row],[Net Revenue]]-Table4[[#This Row],[Total Cost]]</f>
        <v>501.85799999999995</v>
      </c>
      <c r="M1275" t="str">
        <f>_xlfn.XLOOKUP(Table4[[#This Row],[ProductID]], Products!A:A,Products!B:B, "Not Found")</f>
        <v>Difficult Vegetables</v>
      </c>
      <c r="N1275" t="str">
        <f>TEXT(Table4[[#This Row],[Date]], "mmm")</f>
        <v>Sep</v>
      </c>
      <c r="O1275" t="str">
        <f>TEXT(Table4[[#This Row],[Date]], "yyyy")</f>
        <v>2024</v>
      </c>
      <c r="P1275" t="str">
        <f>_xlfn.XLOOKUP(Table4[[#This Row],[ProductID]],Products!A:A,Products!C:C, "Not Found")</f>
        <v>Groceries</v>
      </c>
      <c r="Q1275" t="str">
        <f>_xlfn.XLOOKUP(Table4[[#This Row],[ProductID]],Products!A:A,Products!D:D,"Not Found")</f>
        <v>Vegetables</v>
      </c>
      <c r="R1275">
        <f>_xlfn.XLOOKUP(Table4[[#This Row],[ProductID]],Products!A:A,Products!E:E,"Not Found")</f>
        <v>304.70999999999998</v>
      </c>
      <c r="S1275">
        <f>_xlfn.XLOOKUP(Table4[[#This Row],[ProductID]],Products!A:A,Products!F:F, "Not Found")</f>
        <v>164.01</v>
      </c>
      <c r="T1275" t="str">
        <f>_xlfn.XLOOKUP(Table4[[#This Row],[CustomerID]],Customers!A:A,Customers!D:D, "Not Found")</f>
        <v>F</v>
      </c>
      <c r="U1275" s="6">
        <f>_xlfn.XLOOKUP(Table4[[#This Row],[CustomerID]],Customers!A:A,Customers!E:E, "Not Found")</f>
        <v>26428</v>
      </c>
      <c r="V1275">
        <f ca="1">DATEDIF(Table4[[#This Row],[CustomerBirthday]], TODAY(), "Y")</f>
        <v>54</v>
      </c>
      <c r="W1275" t="str" cm="1">
        <f t="array" aca="1" ref="W1275" ca="1">_xlfn.IFS(Table4[[#This Row],[Age]]&lt;25, "Under 25",Table4[[#This Row],[Age]]=34, "25-34", Table4[[#This Row],[Age]]&lt;=49, "35-49", Table4[[#This Row],[Age]]&lt;=64, "50-64", Table4[[#This Row],[Age]]&gt;=65, "65+")</f>
        <v>50-64</v>
      </c>
      <c r="X1275" t="str">
        <f>_xlfn.XLOOKUP(Table4[[#This Row],[StoreID]],Stores!A:A,Stores!B:B, "Not found")</f>
        <v>MegaMart Jimenezborough</v>
      </c>
      <c r="Y1275" t="str">
        <f>_xlfn.XLOOKUP(Table4[[#This Row],[StoreID]],Stores!A:A,Stores!C:C, "Not Found")</f>
        <v>Jimenezborough</v>
      </c>
      <c r="Z1275" t="str">
        <f>_xlfn.XLOOKUP(Table4[[#This Row],[StoreID]],Stores!A:A,Stores!D:D, "Not Found")</f>
        <v>South</v>
      </c>
    </row>
    <row r="1276" spans="1:26">
      <c r="A1276" t="s">
        <v>2142</v>
      </c>
      <c r="B1276" s="1">
        <v>45299</v>
      </c>
      <c r="C1276" t="s">
        <v>81</v>
      </c>
      <c r="D1276" t="s">
        <v>755</v>
      </c>
      <c r="E1276" t="s">
        <v>831</v>
      </c>
      <c r="F1276">
        <v>2</v>
      </c>
      <c r="G1276">
        <v>0.1</v>
      </c>
      <c r="H1276" t="s">
        <v>875</v>
      </c>
      <c r="I1276" s="4">
        <f>Table4[[#This Row],[Quantity]]*Table4[[#This Row],[UnitPrice]]</f>
        <v>3717.5</v>
      </c>
      <c r="J1276" s="4">
        <f>Table4[[#This Row],[Gross Revenue]]*(1-Table4[[#This Row],[Discount]])</f>
        <v>3345.75</v>
      </c>
      <c r="K1276" s="4">
        <f>Table4[[#This Row],[Quantity]]*Table4[[#This Row],[CostPrice]]</f>
        <v>2902.32</v>
      </c>
      <c r="L1276" s="4">
        <f>Table4[[#This Row],[Net Revenue]]-Table4[[#This Row],[Total Cost]]</f>
        <v>443.42999999999984</v>
      </c>
      <c r="M1276" t="str">
        <f>_xlfn.XLOOKUP(Table4[[#This Row],[ProductID]], Products!A:A,Products!B:B, "Not Found")</f>
        <v>House Accessories</v>
      </c>
      <c r="N1276" t="str">
        <f>TEXT(Table4[[#This Row],[Date]], "mmm")</f>
        <v>Jan</v>
      </c>
      <c r="O1276" t="str">
        <f>TEXT(Table4[[#This Row],[Date]], "yyyy")</f>
        <v>2024</v>
      </c>
      <c r="P1276" t="str">
        <f>_xlfn.XLOOKUP(Table4[[#This Row],[ProductID]],Products!A:A,Products!C:C, "Not Found")</f>
        <v>Fashion</v>
      </c>
      <c r="Q1276" t="str">
        <f>_xlfn.XLOOKUP(Table4[[#This Row],[ProductID]],Products!A:A,Products!D:D,"Not Found")</f>
        <v>Accessories</v>
      </c>
      <c r="R1276">
        <f>_xlfn.XLOOKUP(Table4[[#This Row],[ProductID]],Products!A:A,Products!E:E,"Not Found")</f>
        <v>1858.75</v>
      </c>
      <c r="S1276">
        <f>_xlfn.XLOOKUP(Table4[[#This Row],[ProductID]],Products!A:A,Products!F:F, "Not Found")</f>
        <v>1451.16</v>
      </c>
      <c r="T1276" t="str">
        <f>_xlfn.XLOOKUP(Table4[[#This Row],[CustomerID]],Customers!A:A,Customers!D:D, "Not Found")</f>
        <v>F</v>
      </c>
      <c r="U1276" s="6">
        <f>_xlfn.XLOOKUP(Table4[[#This Row],[CustomerID]],Customers!A:A,Customers!E:E, "Not Found")</f>
        <v>30128</v>
      </c>
      <c r="V1276">
        <f ca="1">DATEDIF(Table4[[#This Row],[CustomerBirthday]], TODAY(), "Y")</f>
        <v>44</v>
      </c>
      <c r="W1276" t="str" cm="1">
        <f t="array" aca="1" ref="W1276" ca="1">_xlfn.IFS(Table4[[#This Row],[Age]]&lt;25, "Under 25",Table4[[#This Row],[Age]]=34, "25-34", Table4[[#This Row],[Age]]&lt;=49, "35-49", Table4[[#This Row],[Age]]&lt;=64, "50-64", Table4[[#This Row],[Age]]&gt;=65, "65+")</f>
        <v>35-49</v>
      </c>
      <c r="X1276" t="str">
        <f>_xlfn.XLOOKUP(Table4[[#This Row],[StoreID]],Stores!A:A,Stores!B:B, "Not found")</f>
        <v>MegaMart Jimenezborough</v>
      </c>
      <c r="Y1276" t="str">
        <f>_xlfn.XLOOKUP(Table4[[#This Row],[StoreID]],Stores!A:A,Stores!C:C, "Not Found")</f>
        <v>Jimenezborough</v>
      </c>
      <c r="Z1276" t="str">
        <f>_xlfn.XLOOKUP(Table4[[#This Row],[StoreID]],Stores!A:A,Stores!D:D, "Not Found")</f>
        <v>South</v>
      </c>
    </row>
    <row r="1277" spans="1:26">
      <c r="A1277" t="s">
        <v>2143</v>
      </c>
      <c r="B1277" s="1">
        <v>45732</v>
      </c>
      <c r="C1277" t="s">
        <v>633</v>
      </c>
      <c r="D1277" t="s">
        <v>772</v>
      </c>
      <c r="E1277" t="s">
        <v>835</v>
      </c>
      <c r="F1277">
        <v>4</v>
      </c>
      <c r="G1277">
        <v>0.05</v>
      </c>
      <c r="H1277" t="s">
        <v>871</v>
      </c>
      <c r="I1277" s="4">
        <f>Table4[[#This Row],[Quantity]]*Table4[[#This Row],[UnitPrice]]</f>
        <v>7513.88</v>
      </c>
      <c r="J1277" s="4">
        <f>Table4[[#This Row],[Gross Revenue]]*(1-Table4[[#This Row],[Discount]])</f>
        <v>7138.1859999999997</v>
      </c>
      <c r="K1277" s="4">
        <f>Table4[[#This Row],[Quantity]]*Table4[[#This Row],[CostPrice]]</f>
        <v>4059.64</v>
      </c>
      <c r="L1277" s="4">
        <f>Table4[[#This Row],[Net Revenue]]-Table4[[#This Row],[Total Cost]]</f>
        <v>3078.5459999999998</v>
      </c>
      <c r="M1277" t="str">
        <f>_xlfn.XLOOKUP(Table4[[#This Row],[ProductID]], Products!A:A,Products!B:B, "Not Found")</f>
        <v>And Footwear</v>
      </c>
      <c r="N1277" t="str">
        <f>TEXT(Table4[[#This Row],[Date]], "mmm")</f>
        <v>Mar</v>
      </c>
      <c r="O1277" t="str">
        <f>TEXT(Table4[[#This Row],[Date]], "yyyy")</f>
        <v>2025</v>
      </c>
      <c r="P1277" t="str">
        <f>_xlfn.XLOOKUP(Table4[[#This Row],[ProductID]],Products!A:A,Products!C:C, "Not Found")</f>
        <v>Fashion</v>
      </c>
      <c r="Q1277" t="str">
        <f>_xlfn.XLOOKUP(Table4[[#This Row],[ProductID]],Products!A:A,Products!D:D,"Not Found")</f>
        <v>Footwear</v>
      </c>
      <c r="R1277">
        <f>_xlfn.XLOOKUP(Table4[[#This Row],[ProductID]],Products!A:A,Products!E:E,"Not Found")</f>
        <v>1878.47</v>
      </c>
      <c r="S1277">
        <f>_xlfn.XLOOKUP(Table4[[#This Row],[ProductID]],Products!A:A,Products!F:F, "Not Found")</f>
        <v>1014.91</v>
      </c>
      <c r="T1277" t="str">
        <f>_xlfn.XLOOKUP(Table4[[#This Row],[CustomerID]],Customers!A:A,Customers!D:D, "Not Found")</f>
        <v>F</v>
      </c>
      <c r="U1277" s="6">
        <f>_xlfn.XLOOKUP(Table4[[#This Row],[CustomerID]],Customers!A:A,Customers!E:E, "Not Found")</f>
        <v>31092</v>
      </c>
      <c r="V1277">
        <f ca="1">DATEDIF(Table4[[#This Row],[CustomerBirthday]], TODAY(), "Y")</f>
        <v>41</v>
      </c>
      <c r="W1277" t="str" cm="1">
        <f t="array" aca="1" ref="W1277" ca="1">_xlfn.IFS(Table4[[#This Row],[Age]]&lt;25, "Under 25",Table4[[#This Row],[Age]]=34, "25-34", Table4[[#This Row],[Age]]&lt;=49, "35-49", Table4[[#This Row],[Age]]&lt;=64, "50-64", Table4[[#This Row],[Age]]&gt;=65, "65+")</f>
        <v>35-49</v>
      </c>
      <c r="X1277" t="str">
        <f>_xlfn.XLOOKUP(Table4[[#This Row],[StoreID]],Stores!A:A,Stores!B:B, "Not found")</f>
        <v>MegaMart Peckmouth</v>
      </c>
      <c r="Y1277" t="str">
        <f>_xlfn.XLOOKUP(Table4[[#This Row],[StoreID]],Stores!A:A,Stores!C:C, "Not Found")</f>
        <v>Peckmouth</v>
      </c>
      <c r="Z1277" t="str">
        <f>_xlfn.XLOOKUP(Table4[[#This Row],[StoreID]],Stores!A:A,Stores!D:D, "Not Found")</f>
        <v>East</v>
      </c>
    </row>
    <row r="1278" spans="1:26">
      <c r="A1278" t="s">
        <v>2144</v>
      </c>
      <c r="B1278" s="1">
        <v>45554</v>
      </c>
      <c r="C1278" t="s">
        <v>491</v>
      </c>
      <c r="D1278" t="s">
        <v>808</v>
      </c>
      <c r="E1278" t="s">
        <v>831</v>
      </c>
      <c r="F1278">
        <v>3</v>
      </c>
      <c r="G1278">
        <v>0.15</v>
      </c>
      <c r="H1278" t="s">
        <v>871</v>
      </c>
      <c r="I1278" s="4">
        <f>Table4[[#This Row],[Quantity]]*Table4[[#This Row],[UnitPrice]]</f>
        <v>4905.03</v>
      </c>
      <c r="J1278" s="4">
        <f>Table4[[#This Row],[Gross Revenue]]*(1-Table4[[#This Row],[Discount]])</f>
        <v>4169.2754999999997</v>
      </c>
      <c r="K1278" s="4">
        <f>Table4[[#This Row],[Quantity]]*Table4[[#This Row],[CostPrice]]</f>
        <v>3129.87</v>
      </c>
      <c r="L1278" s="4">
        <f>Table4[[#This Row],[Net Revenue]]-Table4[[#This Row],[Total Cost]]</f>
        <v>1039.4054999999998</v>
      </c>
      <c r="M1278" t="str">
        <f>_xlfn.XLOOKUP(Table4[[#This Row],[ProductID]], Products!A:A,Products!B:B, "Not Found")</f>
        <v>Present Television</v>
      </c>
      <c r="N1278" t="str">
        <f>TEXT(Table4[[#This Row],[Date]], "mmm")</f>
        <v>Sep</v>
      </c>
      <c r="O1278" t="str">
        <f>TEXT(Table4[[#This Row],[Date]], "yyyy")</f>
        <v>2024</v>
      </c>
      <c r="P1278" t="str">
        <f>_xlfn.XLOOKUP(Table4[[#This Row],[ProductID]],Products!A:A,Products!C:C, "Not Found")</f>
        <v>Electronics</v>
      </c>
      <c r="Q1278" t="str">
        <f>_xlfn.XLOOKUP(Table4[[#This Row],[ProductID]],Products!A:A,Products!D:D,"Not Found")</f>
        <v>Television</v>
      </c>
      <c r="R1278">
        <f>_xlfn.XLOOKUP(Table4[[#This Row],[ProductID]],Products!A:A,Products!E:E,"Not Found")</f>
        <v>1635.01</v>
      </c>
      <c r="S1278">
        <f>_xlfn.XLOOKUP(Table4[[#This Row],[ProductID]],Products!A:A,Products!F:F, "Not Found")</f>
        <v>1043.29</v>
      </c>
      <c r="T1278" t="str">
        <f>_xlfn.XLOOKUP(Table4[[#This Row],[CustomerID]],Customers!A:A,Customers!D:D, "Not Found")</f>
        <v>F</v>
      </c>
      <c r="U1278" s="6">
        <f>_xlfn.XLOOKUP(Table4[[#This Row],[CustomerID]],Customers!A:A,Customers!E:E, "Not Found")</f>
        <v>31076</v>
      </c>
      <c r="V1278">
        <f ca="1">DATEDIF(Table4[[#This Row],[CustomerBirthday]], TODAY(), "Y")</f>
        <v>41</v>
      </c>
      <c r="W1278" t="str" cm="1">
        <f t="array" aca="1" ref="W1278" ca="1">_xlfn.IFS(Table4[[#This Row],[Age]]&lt;25, "Under 25",Table4[[#This Row],[Age]]=34, "25-34", Table4[[#This Row],[Age]]&lt;=49, "35-49", Table4[[#This Row],[Age]]&lt;=64, "50-64", Table4[[#This Row],[Age]]&gt;=65, "65+")</f>
        <v>35-49</v>
      </c>
      <c r="X1278" t="str">
        <f>_xlfn.XLOOKUP(Table4[[#This Row],[StoreID]],Stores!A:A,Stores!B:B, "Not found")</f>
        <v>MegaMart Jimenezborough</v>
      </c>
      <c r="Y1278" t="str">
        <f>_xlfn.XLOOKUP(Table4[[#This Row],[StoreID]],Stores!A:A,Stores!C:C, "Not Found")</f>
        <v>Jimenezborough</v>
      </c>
      <c r="Z1278" t="str">
        <f>_xlfn.XLOOKUP(Table4[[#This Row],[StoreID]],Stores!A:A,Stores!D:D, "Not Found")</f>
        <v>South</v>
      </c>
    </row>
    <row r="1279" spans="1:26">
      <c r="A1279" t="s">
        <v>2145</v>
      </c>
      <c r="B1279" s="1">
        <v>45203</v>
      </c>
      <c r="C1279" t="s">
        <v>452</v>
      </c>
      <c r="D1279" t="s">
        <v>772</v>
      </c>
      <c r="E1279" t="s">
        <v>839</v>
      </c>
      <c r="F1279">
        <v>4</v>
      </c>
      <c r="G1279">
        <v>0.15</v>
      </c>
      <c r="H1279" t="s">
        <v>875</v>
      </c>
      <c r="I1279" s="4">
        <f>Table4[[#This Row],[Quantity]]*Table4[[#This Row],[UnitPrice]]</f>
        <v>7513.88</v>
      </c>
      <c r="J1279" s="4">
        <f>Table4[[#This Row],[Gross Revenue]]*(1-Table4[[#This Row],[Discount]])</f>
        <v>6386.7979999999998</v>
      </c>
      <c r="K1279" s="4">
        <f>Table4[[#This Row],[Quantity]]*Table4[[#This Row],[CostPrice]]</f>
        <v>4059.64</v>
      </c>
      <c r="L1279" s="4">
        <f>Table4[[#This Row],[Net Revenue]]-Table4[[#This Row],[Total Cost]]</f>
        <v>2327.1579999999999</v>
      </c>
      <c r="M1279" t="str">
        <f>_xlfn.XLOOKUP(Table4[[#This Row],[ProductID]], Products!A:A,Products!B:B, "Not Found")</f>
        <v>And Footwear</v>
      </c>
      <c r="N1279" t="str">
        <f>TEXT(Table4[[#This Row],[Date]], "mmm")</f>
        <v>Oct</v>
      </c>
      <c r="O1279" t="str">
        <f>TEXT(Table4[[#This Row],[Date]], "yyyy")</f>
        <v>2023</v>
      </c>
      <c r="P1279" t="str">
        <f>_xlfn.XLOOKUP(Table4[[#This Row],[ProductID]],Products!A:A,Products!C:C, "Not Found")</f>
        <v>Fashion</v>
      </c>
      <c r="Q1279" t="str">
        <f>_xlfn.XLOOKUP(Table4[[#This Row],[ProductID]],Products!A:A,Products!D:D,"Not Found")</f>
        <v>Footwear</v>
      </c>
      <c r="R1279">
        <f>_xlfn.XLOOKUP(Table4[[#This Row],[ProductID]],Products!A:A,Products!E:E,"Not Found")</f>
        <v>1878.47</v>
      </c>
      <c r="S1279">
        <f>_xlfn.XLOOKUP(Table4[[#This Row],[ProductID]],Products!A:A,Products!F:F, "Not Found")</f>
        <v>1014.91</v>
      </c>
      <c r="T1279" t="str">
        <f>_xlfn.XLOOKUP(Table4[[#This Row],[CustomerID]],Customers!A:A,Customers!D:D, "Not Found")</f>
        <v>M</v>
      </c>
      <c r="U1279" s="6">
        <f>_xlfn.XLOOKUP(Table4[[#This Row],[CustomerID]],Customers!A:A,Customers!E:E, "Not Found")</f>
        <v>22556</v>
      </c>
      <c r="V1279">
        <f ca="1">DATEDIF(Table4[[#This Row],[CustomerBirthday]], TODAY(), "Y")</f>
        <v>64</v>
      </c>
      <c r="W1279" t="str" cm="1">
        <f t="array" aca="1" ref="W1279" ca="1">_xlfn.IFS(Table4[[#This Row],[Age]]&lt;25, "Under 25",Table4[[#This Row],[Age]]=34, "25-34", Table4[[#This Row],[Age]]&lt;=49, "35-49", Table4[[#This Row],[Age]]&lt;=64, "50-64", Table4[[#This Row],[Age]]&gt;=65, "65+")</f>
        <v>50-64</v>
      </c>
      <c r="X1279" t="str">
        <f>_xlfn.XLOOKUP(Table4[[#This Row],[StoreID]],Stores!A:A,Stores!B:B, "Not found")</f>
        <v>MegaMart New Michele</v>
      </c>
      <c r="Y1279" t="str">
        <f>_xlfn.XLOOKUP(Table4[[#This Row],[StoreID]],Stores!A:A,Stores!C:C, "Not Found")</f>
        <v>New Michele</v>
      </c>
      <c r="Z1279" t="str">
        <f>_xlfn.XLOOKUP(Table4[[#This Row],[StoreID]],Stores!A:A,Stores!D:D, "Not Found")</f>
        <v>West</v>
      </c>
    </row>
    <row r="1280" spans="1:26">
      <c r="A1280" t="s">
        <v>2146</v>
      </c>
      <c r="B1280" s="1">
        <v>45467</v>
      </c>
      <c r="C1280" t="s">
        <v>284</v>
      </c>
      <c r="D1280" t="s">
        <v>808</v>
      </c>
      <c r="E1280" t="s">
        <v>835</v>
      </c>
      <c r="F1280">
        <v>1</v>
      </c>
      <c r="G1280">
        <v>0</v>
      </c>
      <c r="H1280" t="s">
        <v>871</v>
      </c>
      <c r="I1280" s="4">
        <f>Table4[[#This Row],[Quantity]]*Table4[[#This Row],[UnitPrice]]</f>
        <v>1635.01</v>
      </c>
      <c r="J1280" s="4">
        <f>Table4[[#This Row],[Gross Revenue]]*(1-Table4[[#This Row],[Discount]])</f>
        <v>1635.01</v>
      </c>
      <c r="K1280" s="4">
        <f>Table4[[#This Row],[Quantity]]*Table4[[#This Row],[CostPrice]]</f>
        <v>1043.29</v>
      </c>
      <c r="L1280" s="4">
        <f>Table4[[#This Row],[Net Revenue]]-Table4[[#This Row],[Total Cost]]</f>
        <v>591.72</v>
      </c>
      <c r="M1280" t="str">
        <f>_xlfn.XLOOKUP(Table4[[#This Row],[ProductID]], Products!A:A,Products!B:B, "Not Found")</f>
        <v>Present Television</v>
      </c>
      <c r="N1280" t="str">
        <f>TEXT(Table4[[#This Row],[Date]], "mmm")</f>
        <v>Jun</v>
      </c>
      <c r="O1280" t="str">
        <f>TEXT(Table4[[#This Row],[Date]], "yyyy")</f>
        <v>2024</v>
      </c>
      <c r="P1280" t="str">
        <f>_xlfn.XLOOKUP(Table4[[#This Row],[ProductID]],Products!A:A,Products!C:C, "Not Found")</f>
        <v>Electronics</v>
      </c>
      <c r="Q1280" t="str">
        <f>_xlfn.XLOOKUP(Table4[[#This Row],[ProductID]],Products!A:A,Products!D:D,"Not Found")</f>
        <v>Television</v>
      </c>
      <c r="R1280">
        <f>_xlfn.XLOOKUP(Table4[[#This Row],[ProductID]],Products!A:A,Products!E:E,"Not Found")</f>
        <v>1635.01</v>
      </c>
      <c r="S1280">
        <f>_xlfn.XLOOKUP(Table4[[#This Row],[ProductID]],Products!A:A,Products!F:F, "Not Found")</f>
        <v>1043.29</v>
      </c>
      <c r="T1280" t="str">
        <f>_xlfn.XLOOKUP(Table4[[#This Row],[CustomerID]],Customers!A:A,Customers!D:D, "Not Found")</f>
        <v>M</v>
      </c>
      <c r="U1280" s="6">
        <f>_xlfn.XLOOKUP(Table4[[#This Row],[CustomerID]],Customers!A:A,Customers!E:E, "Not Found")</f>
        <v>19984</v>
      </c>
      <c r="V1280">
        <f ca="1">DATEDIF(Table4[[#This Row],[CustomerBirthday]], TODAY(), "Y")</f>
        <v>71</v>
      </c>
      <c r="W1280" t="str" cm="1">
        <f t="array" aca="1" ref="W1280" ca="1">_xlfn.IFS(Table4[[#This Row],[Age]]&lt;25, "Under 25",Table4[[#This Row],[Age]]=34, "25-34", Table4[[#This Row],[Age]]&lt;=49, "35-49", Table4[[#This Row],[Age]]&lt;=64, "50-64", Table4[[#This Row],[Age]]&gt;=65, "65+")</f>
        <v>65+</v>
      </c>
      <c r="X1280" t="str">
        <f>_xlfn.XLOOKUP(Table4[[#This Row],[StoreID]],Stores!A:A,Stores!B:B, "Not found")</f>
        <v>MegaMart Peckmouth</v>
      </c>
      <c r="Y1280" t="str">
        <f>_xlfn.XLOOKUP(Table4[[#This Row],[StoreID]],Stores!A:A,Stores!C:C, "Not Found")</f>
        <v>Peckmouth</v>
      </c>
      <c r="Z1280" t="str">
        <f>_xlfn.XLOOKUP(Table4[[#This Row],[StoreID]],Stores!A:A,Stores!D:D, "Not Found")</f>
        <v>East</v>
      </c>
    </row>
    <row r="1281" spans="1:26">
      <c r="A1281" t="s">
        <v>2147</v>
      </c>
      <c r="B1281" s="1">
        <v>45334</v>
      </c>
      <c r="C1281" t="s">
        <v>491</v>
      </c>
      <c r="D1281" t="s">
        <v>750</v>
      </c>
      <c r="E1281" t="s">
        <v>839</v>
      </c>
      <c r="F1281">
        <v>4</v>
      </c>
      <c r="G1281">
        <v>0.1</v>
      </c>
      <c r="H1281" t="s">
        <v>865</v>
      </c>
      <c r="I1281" s="4">
        <f>Table4[[#This Row],[Quantity]]*Table4[[#This Row],[UnitPrice]]</f>
        <v>5371</v>
      </c>
      <c r="J1281" s="4">
        <f>Table4[[#This Row],[Gross Revenue]]*(1-Table4[[#This Row],[Discount]])</f>
        <v>4833.9000000000005</v>
      </c>
      <c r="K1281" s="4">
        <f>Table4[[#This Row],[Quantity]]*Table4[[#This Row],[CostPrice]]</f>
        <v>3191.76</v>
      </c>
      <c r="L1281" s="4">
        <f>Table4[[#This Row],[Net Revenue]]-Table4[[#This Row],[Total Cost]]</f>
        <v>1642.1400000000003</v>
      </c>
      <c r="M1281" t="str">
        <f>_xlfn.XLOOKUP(Table4[[#This Row],[ProductID]], Products!A:A,Products!B:B, "Not Found")</f>
        <v>Add Clothing</v>
      </c>
      <c r="N1281" t="str">
        <f>TEXT(Table4[[#This Row],[Date]], "mmm")</f>
        <v>Feb</v>
      </c>
      <c r="O1281" t="str">
        <f>TEXT(Table4[[#This Row],[Date]], "yyyy")</f>
        <v>2024</v>
      </c>
      <c r="P1281" t="str">
        <f>_xlfn.XLOOKUP(Table4[[#This Row],[ProductID]],Products!A:A,Products!C:C, "Not Found")</f>
        <v>Fashion</v>
      </c>
      <c r="Q1281" t="str">
        <f>_xlfn.XLOOKUP(Table4[[#This Row],[ProductID]],Products!A:A,Products!D:D,"Not Found")</f>
        <v>Clothing</v>
      </c>
      <c r="R1281">
        <f>_xlfn.XLOOKUP(Table4[[#This Row],[ProductID]],Products!A:A,Products!E:E,"Not Found")</f>
        <v>1342.75</v>
      </c>
      <c r="S1281">
        <f>_xlfn.XLOOKUP(Table4[[#This Row],[ProductID]],Products!A:A,Products!F:F, "Not Found")</f>
        <v>797.94</v>
      </c>
      <c r="T1281" t="str">
        <f>_xlfn.XLOOKUP(Table4[[#This Row],[CustomerID]],Customers!A:A,Customers!D:D, "Not Found")</f>
        <v>F</v>
      </c>
      <c r="U1281" s="6">
        <f>_xlfn.XLOOKUP(Table4[[#This Row],[CustomerID]],Customers!A:A,Customers!E:E, "Not Found")</f>
        <v>31076</v>
      </c>
      <c r="V1281">
        <f ca="1">DATEDIF(Table4[[#This Row],[CustomerBirthday]], TODAY(), "Y")</f>
        <v>41</v>
      </c>
      <c r="W1281" t="str" cm="1">
        <f t="array" aca="1" ref="W1281" ca="1">_xlfn.IFS(Table4[[#This Row],[Age]]&lt;25, "Under 25",Table4[[#This Row],[Age]]=34, "25-34", Table4[[#This Row],[Age]]&lt;=49, "35-49", Table4[[#This Row],[Age]]&lt;=64, "50-64", Table4[[#This Row],[Age]]&gt;=65, "65+")</f>
        <v>35-49</v>
      </c>
      <c r="X1281" t="str">
        <f>_xlfn.XLOOKUP(Table4[[#This Row],[StoreID]],Stores!A:A,Stores!B:B, "Not found")</f>
        <v>MegaMart New Michele</v>
      </c>
      <c r="Y1281" t="str">
        <f>_xlfn.XLOOKUP(Table4[[#This Row],[StoreID]],Stores!A:A,Stores!C:C, "Not Found")</f>
        <v>New Michele</v>
      </c>
      <c r="Z1281" t="str">
        <f>_xlfn.XLOOKUP(Table4[[#This Row],[StoreID]],Stores!A:A,Stores!D:D, "Not Found")</f>
        <v>West</v>
      </c>
    </row>
    <row r="1282" spans="1:26">
      <c r="A1282" t="s">
        <v>2148</v>
      </c>
      <c r="B1282" s="1">
        <v>45828</v>
      </c>
      <c r="C1282" t="s">
        <v>462</v>
      </c>
      <c r="D1282" t="s">
        <v>750</v>
      </c>
      <c r="E1282" t="s">
        <v>846</v>
      </c>
      <c r="F1282">
        <v>5</v>
      </c>
      <c r="G1282">
        <v>0.15</v>
      </c>
      <c r="H1282" t="s">
        <v>868</v>
      </c>
      <c r="I1282" s="4">
        <f>Table4[[#This Row],[Quantity]]*Table4[[#This Row],[UnitPrice]]</f>
        <v>6713.75</v>
      </c>
      <c r="J1282" s="4">
        <f>Table4[[#This Row],[Gross Revenue]]*(1-Table4[[#This Row],[Discount]])</f>
        <v>5706.6875</v>
      </c>
      <c r="K1282" s="4">
        <f>Table4[[#This Row],[Quantity]]*Table4[[#This Row],[CostPrice]]</f>
        <v>3989.7000000000003</v>
      </c>
      <c r="L1282" s="4">
        <f>Table4[[#This Row],[Net Revenue]]-Table4[[#This Row],[Total Cost]]</f>
        <v>1716.9874999999997</v>
      </c>
      <c r="M1282" t="str">
        <f>_xlfn.XLOOKUP(Table4[[#This Row],[ProductID]], Products!A:A,Products!B:B, "Not Found")</f>
        <v>Add Clothing</v>
      </c>
      <c r="N1282" t="str">
        <f>TEXT(Table4[[#This Row],[Date]], "mmm")</f>
        <v>Jun</v>
      </c>
      <c r="O1282" t="str">
        <f>TEXT(Table4[[#This Row],[Date]], "yyyy")</f>
        <v>2025</v>
      </c>
      <c r="P1282" t="str">
        <f>_xlfn.XLOOKUP(Table4[[#This Row],[ProductID]],Products!A:A,Products!C:C, "Not Found")</f>
        <v>Fashion</v>
      </c>
      <c r="Q1282" t="str">
        <f>_xlfn.XLOOKUP(Table4[[#This Row],[ProductID]],Products!A:A,Products!D:D,"Not Found")</f>
        <v>Clothing</v>
      </c>
      <c r="R1282">
        <f>_xlfn.XLOOKUP(Table4[[#This Row],[ProductID]],Products!A:A,Products!E:E,"Not Found")</f>
        <v>1342.75</v>
      </c>
      <c r="S1282">
        <f>_xlfn.XLOOKUP(Table4[[#This Row],[ProductID]],Products!A:A,Products!F:F, "Not Found")</f>
        <v>797.94</v>
      </c>
      <c r="T1282" t="str">
        <f>_xlfn.XLOOKUP(Table4[[#This Row],[CustomerID]],Customers!A:A,Customers!D:D, "Not Found")</f>
        <v>M</v>
      </c>
      <c r="U1282" s="6">
        <f>_xlfn.XLOOKUP(Table4[[#This Row],[CustomerID]],Customers!A:A,Customers!E:E, "Not Found")</f>
        <v>32966</v>
      </c>
      <c r="V1282">
        <f ca="1">DATEDIF(Table4[[#This Row],[CustomerBirthday]], TODAY(), "Y")</f>
        <v>36</v>
      </c>
      <c r="W1282" t="str" cm="1">
        <f t="array" aca="1" ref="W1282" ca="1">_xlfn.IFS(Table4[[#This Row],[Age]]&lt;25, "Under 25",Table4[[#This Row],[Age]]=34, "25-34", Table4[[#This Row],[Age]]&lt;=49, "35-49", Table4[[#This Row],[Age]]&lt;=64, "50-64", Table4[[#This Row],[Age]]&gt;=65, "65+")</f>
        <v>35-49</v>
      </c>
      <c r="X1282" t="str">
        <f>_xlfn.XLOOKUP(Table4[[#This Row],[StoreID]],Stores!A:A,Stores!B:B, "Not found")</f>
        <v>MegaMart Johnmouth</v>
      </c>
      <c r="Y1282" t="str">
        <f>_xlfn.XLOOKUP(Table4[[#This Row],[StoreID]],Stores!A:A,Stores!C:C, "Not Found")</f>
        <v>Johnmouth</v>
      </c>
      <c r="Z1282" t="str">
        <f>_xlfn.XLOOKUP(Table4[[#This Row],[StoreID]],Stores!A:A,Stores!D:D, "Not Found")</f>
        <v>East</v>
      </c>
    </row>
    <row r="1283" spans="1:26">
      <c r="A1283" t="s">
        <v>2149</v>
      </c>
      <c r="B1283" s="1">
        <v>45898</v>
      </c>
      <c r="C1283" t="s">
        <v>294</v>
      </c>
      <c r="D1283" t="s">
        <v>802</v>
      </c>
      <c r="E1283" t="s">
        <v>846</v>
      </c>
      <c r="F1283">
        <v>2</v>
      </c>
      <c r="G1283">
        <v>0.1</v>
      </c>
      <c r="H1283" t="s">
        <v>871</v>
      </c>
      <c r="I1283" s="4">
        <f>Table4[[#This Row],[Quantity]]*Table4[[#This Row],[UnitPrice]]</f>
        <v>733.86</v>
      </c>
      <c r="J1283" s="4">
        <f>Table4[[#This Row],[Gross Revenue]]*(1-Table4[[#This Row],[Discount]])</f>
        <v>660.47400000000005</v>
      </c>
      <c r="K1283" s="4">
        <f>Table4[[#This Row],[Quantity]]*Table4[[#This Row],[CostPrice]]</f>
        <v>570.46</v>
      </c>
      <c r="L1283" s="4">
        <f>Table4[[#This Row],[Net Revenue]]-Table4[[#This Row],[Total Cost]]</f>
        <v>90.01400000000001</v>
      </c>
      <c r="M1283" t="str">
        <f>_xlfn.XLOOKUP(Table4[[#This Row],[ProductID]], Products!A:A,Products!B:B, "Not Found")</f>
        <v>Stage Footwear</v>
      </c>
      <c r="N1283" t="str">
        <f>TEXT(Table4[[#This Row],[Date]], "mmm")</f>
        <v>Aug</v>
      </c>
      <c r="O1283" t="str">
        <f>TEXT(Table4[[#This Row],[Date]], "yyyy")</f>
        <v>2025</v>
      </c>
      <c r="P1283" t="str">
        <f>_xlfn.XLOOKUP(Table4[[#This Row],[ProductID]],Products!A:A,Products!C:C, "Not Found")</f>
        <v>Fashion</v>
      </c>
      <c r="Q1283" t="str">
        <f>_xlfn.XLOOKUP(Table4[[#This Row],[ProductID]],Products!A:A,Products!D:D,"Not Found")</f>
        <v>Footwear</v>
      </c>
      <c r="R1283">
        <f>_xlfn.XLOOKUP(Table4[[#This Row],[ProductID]],Products!A:A,Products!E:E,"Not Found")</f>
        <v>366.93</v>
      </c>
      <c r="S1283">
        <f>_xlfn.XLOOKUP(Table4[[#This Row],[ProductID]],Products!A:A,Products!F:F, "Not Found")</f>
        <v>285.23</v>
      </c>
      <c r="T1283" t="str">
        <f>_xlfn.XLOOKUP(Table4[[#This Row],[CustomerID]],Customers!A:A,Customers!D:D, "Not Found")</f>
        <v>M</v>
      </c>
      <c r="U1283" s="6">
        <f>_xlfn.XLOOKUP(Table4[[#This Row],[CustomerID]],Customers!A:A,Customers!E:E, "Not Found")</f>
        <v>32411</v>
      </c>
      <c r="V1283">
        <f ca="1">DATEDIF(Table4[[#This Row],[CustomerBirthday]], TODAY(), "Y")</f>
        <v>37</v>
      </c>
      <c r="W1283" t="str" cm="1">
        <f t="array" aca="1" ref="W1283" ca="1">_xlfn.IFS(Table4[[#This Row],[Age]]&lt;25, "Under 25",Table4[[#This Row],[Age]]=34, "25-34", Table4[[#This Row],[Age]]&lt;=49, "35-49", Table4[[#This Row],[Age]]&lt;=64, "50-64", Table4[[#This Row],[Age]]&gt;=65, "65+")</f>
        <v>35-49</v>
      </c>
      <c r="X1283" t="str">
        <f>_xlfn.XLOOKUP(Table4[[#This Row],[StoreID]],Stores!A:A,Stores!B:B, "Not found")</f>
        <v>MegaMart Johnmouth</v>
      </c>
      <c r="Y1283" t="str">
        <f>_xlfn.XLOOKUP(Table4[[#This Row],[StoreID]],Stores!A:A,Stores!C:C, "Not Found")</f>
        <v>Johnmouth</v>
      </c>
      <c r="Z1283" t="str">
        <f>_xlfn.XLOOKUP(Table4[[#This Row],[StoreID]],Stores!A:A,Stores!D:D, "Not Found")</f>
        <v>East</v>
      </c>
    </row>
    <row r="1284" spans="1:26">
      <c r="A1284" t="s">
        <v>2150</v>
      </c>
      <c r="B1284" s="1">
        <v>45274</v>
      </c>
      <c r="C1284" t="s">
        <v>254</v>
      </c>
      <c r="D1284" t="s">
        <v>711</v>
      </c>
      <c r="E1284" t="s">
        <v>835</v>
      </c>
      <c r="F1284">
        <v>4</v>
      </c>
      <c r="G1284">
        <v>0.1</v>
      </c>
      <c r="H1284" t="s">
        <v>865</v>
      </c>
      <c r="I1284" s="4">
        <f>Table4[[#This Row],[Quantity]]*Table4[[#This Row],[UnitPrice]]</f>
        <v>6694.76</v>
      </c>
      <c r="J1284" s="4">
        <f>Table4[[#This Row],[Gross Revenue]]*(1-Table4[[#This Row],[Discount]])</f>
        <v>6025.2840000000006</v>
      </c>
      <c r="K1284" s="4">
        <f>Table4[[#This Row],[Quantity]]*Table4[[#This Row],[CostPrice]]</f>
        <v>5293.52</v>
      </c>
      <c r="L1284" s="4">
        <f>Table4[[#This Row],[Net Revenue]]-Table4[[#This Row],[Total Cost]]</f>
        <v>731.76400000000012</v>
      </c>
      <c r="M1284" t="str">
        <f>_xlfn.XLOOKUP(Table4[[#This Row],[ProductID]], Products!A:A,Products!B:B, "Not Found")</f>
        <v>Like Camera</v>
      </c>
      <c r="N1284" t="str">
        <f>TEXT(Table4[[#This Row],[Date]], "mmm")</f>
        <v>Dec</v>
      </c>
      <c r="O1284" t="str">
        <f>TEXT(Table4[[#This Row],[Date]], "yyyy")</f>
        <v>2023</v>
      </c>
      <c r="P1284" t="str">
        <f>_xlfn.XLOOKUP(Table4[[#This Row],[ProductID]],Products!A:A,Products!C:C, "Not Found")</f>
        <v>Electronics</v>
      </c>
      <c r="Q1284" t="str">
        <f>_xlfn.XLOOKUP(Table4[[#This Row],[ProductID]],Products!A:A,Products!D:D,"Not Found")</f>
        <v>Camera</v>
      </c>
      <c r="R1284">
        <f>_xlfn.XLOOKUP(Table4[[#This Row],[ProductID]],Products!A:A,Products!E:E,"Not Found")</f>
        <v>1673.69</v>
      </c>
      <c r="S1284">
        <f>_xlfn.XLOOKUP(Table4[[#This Row],[ProductID]],Products!A:A,Products!F:F, "Not Found")</f>
        <v>1323.38</v>
      </c>
      <c r="T1284" t="str">
        <f>_xlfn.XLOOKUP(Table4[[#This Row],[CustomerID]],Customers!A:A,Customers!D:D, "Not Found")</f>
        <v>M</v>
      </c>
      <c r="U1284" s="6">
        <f>_xlfn.XLOOKUP(Table4[[#This Row],[CustomerID]],Customers!A:A,Customers!E:E, "Not Found")</f>
        <v>26914</v>
      </c>
      <c r="V1284">
        <f ca="1">DATEDIF(Table4[[#This Row],[CustomerBirthday]], TODAY(), "Y")</f>
        <v>52</v>
      </c>
      <c r="W1284" t="str" cm="1">
        <f t="array" aca="1" ref="W1284" ca="1">_xlfn.IFS(Table4[[#This Row],[Age]]&lt;25, "Under 25",Table4[[#This Row],[Age]]=34, "25-34", Table4[[#This Row],[Age]]&lt;=49, "35-49", Table4[[#This Row],[Age]]&lt;=64, "50-64", Table4[[#This Row],[Age]]&gt;=65, "65+")</f>
        <v>50-64</v>
      </c>
      <c r="X1284" t="str">
        <f>_xlfn.XLOOKUP(Table4[[#This Row],[StoreID]],Stores!A:A,Stores!B:B, "Not found")</f>
        <v>MegaMart Peckmouth</v>
      </c>
      <c r="Y1284" t="str">
        <f>_xlfn.XLOOKUP(Table4[[#This Row],[StoreID]],Stores!A:A,Stores!C:C, "Not Found")</f>
        <v>Peckmouth</v>
      </c>
      <c r="Z1284" t="str">
        <f>_xlfn.XLOOKUP(Table4[[#This Row],[StoreID]],Stores!A:A,Stores!D:D, "Not Found")</f>
        <v>East</v>
      </c>
    </row>
    <row r="1285" spans="1:26">
      <c r="A1285" t="s">
        <v>2151</v>
      </c>
      <c r="B1285" s="1">
        <v>45470</v>
      </c>
      <c r="C1285" t="s">
        <v>696</v>
      </c>
      <c r="D1285" t="s">
        <v>810</v>
      </c>
      <c r="E1285" t="s">
        <v>831</v>
      </c>
      <c r="F1285">
        <v>2</v>
      </c>
      <c r="G1285">
        <v>0.1</v>
      </c>
      <c r="H1285" t="s">
        <v>865</v>
      </c>
      <c r="I1285" s="4">
        <f>Table4[[#This Row],[Quantity]]*Table4[[#This Row],[UnitPrice]]</f>
        <v>907.24</v>
      </c>
      <c r="J1285" s="4">
        <f>Table4[[#This Row],[Gross Revenue]]*(1-Table4[[#This Row],[Discount]])</f>
        <v>816.51600000000008</v>
      </c>
      <c r="K1285" s="4">
        <f>Table4[[#This Row],[Quantity]]*Table4[[#This Row],[CostPrice]]</f>
        <v>633.26</v>
      </c>
      <c r="L1285" s="4">
        <f>Table4[[#This Row],[Net Revenue]]-Table4[[#This Row],[Total Cost]]</f>
        <v>183.25600000000009</v>
      </c>
      <c r="M1285" t="str">
        <f>_xlfn.XLOOKUP(Table4[[#This Row],[ProductID]], Products!A:A,Products!B:B, "Not Found")</f>
        <v>Maybe Clothing</v>
      </c>
      <c r="N1285" t="str">
        <f>TEXT(Table4[[#This Row],[Date]], "mmm")</f>
        <v>Jun</v>
      </c>
      <c r="O1285" t="str">
        <f>TEXT(Table4[[#This Row],[Date]], "yyyy")</f>
        <v>2024</v>
      </c>
      <c r="P1285" t="str">
        <f>_xlfn.XLOOKUP(Table4[[#This Row],[ProductID]],Products!A:A,Products!C:C, "Not Found")</f>
        <v>Fashion</v>
      </c>
      <c r="Q1285" t="str">
        <f>_xlfn.XLOOKUP(Table4[[#This Row],[ProductID]],Products!A:A,Products!D:D,"Not Found")</f>
        <v>Clothing</v>
      </c>
      <c r="R1285">
        <f>_xlfn.XLOOKUP(Table4[[#This Row],[ProductID]],Products!A:A,Products!E:E,"Not Found")</f>
        <v>453.62</v>
      </c>
      <c r="S1285">
        <f>_xlfn.XLOOKUP(Table4[[#This Row],[ProductID]],Products!A:A,Products!F:F, "Not Found")</f>
        <v>316.63</v>
      </c>
      <c r="T1285" t="str">
        <f>_xlfn.XLOOKUP(Table4[[#This Row],[CustomerID]],Customers!A:A,Customers!D:D, "Not Found")</f>
        <v>M</v>
      </c>
      <c r="U1285" s="6">
        <f>_xlfn.XLOOKUP(Table4[[#This Row],[CustomerID]],Customers!A:A,Customers!E:E, "Not Found")</f>
        <v>31435</v>
      </c>
      <c r="V1285">
        <f ca="1">DATEDIF(Table4[[#This Row],[CustomerBirthday]], TODAY(), "Y")</f>
        <v>40</v>
      </c>
      <c r="W1285" t="str" cm="1">
        <f t="array" aca="1" ref="W1285" ca="1">_xlfn.IFS(Table4[[#This Row],[Age]]&lt;25, "Under 25",Table4[[#This Row],[Age]]=34, "25-34", Table4[[#This Row],[Age]]&lt;=49, "35-49", Table4[[#This Row],[Age]]&lt;=64, "50-64", Table4[[#This Row],[Age]]&gt;=65, "65+")</f>
        <v>35-49</v>
      </c>
      <c r="X1285" t="str">
        <f>_xlfn.XLOOKUP(Table4[[#This Row],[StoreID]],Stores!A:A,Stores!B:B, "Not found")</f>
        <v>MegaMart Jimenezborough</v>
      </c>
      <c r="Y1285" t="str">
        <f>_xlfn.XLOOKUP(Table4[[#This Row],[StoreID]],Stores!A:A,Stores!C:C, "Not Found")</f>
        <v>Jimenezborough</v>
      </c>
      <c r="Z1285" t="str">
        <f>_xlfn.XLOOKUP(Table4[[#This Row],[StoreID]],Stores!A:A,Stores!D:D, "Not Found")</f>
        <v>South</v>
      </c>
    </row>
    <row r="1286" spans="1:26">
      <c r="A1286" t="s">
        <v>2152</v>
      </c>
      <c r="B1286" s="1">
        <v>45533</v>
      </c>
      <c r="C1286" t="s">
        <v>435</v>
      </c>
      <c r="D1286" t="s">
        <v>764</v>
      </c>
      <c r="E1286" t="s">
        <v>835</v>
      </c>
      <c r="F1286">
        <v>5</v>
      </c>
      <c r="G1286">
        <v>0.05</v>
      </c>
      <c r="H1286" t="s">
        <v>865</v>
      </c>
      <c r="I1286" s="4">
        <f>Table4[[#This Row],[Quantity]]*Table4[[#This Row],[UnitPrice]]</f>
        <v>1619.6000000000001</v>
      </c>
      <c r="J1286" s="4">
        <f>Table4[[#This Row],[Gross Revenue]]*(1-Table4[[#This Row],[Discount]])</f>
        <v>1538.6200000000001</v>
      </c>
      <c r="K1286" s="4">
        <f>Table4[[#This Row],[Quantity]]*Table4[[#This Row],[CostPrice]]</f>
        <v>1214.8999999999999</v>
      </c>
      <c r="L1286" s="4">
        <f>Table4[[#This Row],[Net Revenue]]-Table4[[#This Row],[Total Cost]]</f>
        <v>323.72000000000025</v>
      </c>
      <c r="M1286" t="str">
        <f>_xlfn.XLOOKUP(Table4[[#This Row],[ProductID]], Products!A:A,Products!B:B, "Not Found")</f>
        <v>Simple Accessories</v>
      </c>
      <c r="N1286" t="str">
        <f>TEXT(Table4[[#This Row],[Date]], "mmm")</f>
        <v>Aug</v>
      </c>
      <c r="O1286" t="str">
        <f>TEXT(Table4[[#This Row],[Date]], "yyyy")</f>
        <v>2024</v>
      </c>
      <c r="P1286" t="str">
        <f>_xlfn.XLOOKUP(Table4[[#This Row],[ProductID]],Products!A:A,Products!C:C, "Not Found")</f>
        <v>Fashion</v>
      </c>
      <c r="Q1286" t="str">
        <f>_xlfn.XLOOKUP(Table4[[#This Row],[ProductID]],Products!A:A,Products!D:D,"Not Found")</f>
        <v>Accessories</v>
      </c>
      <c r="R1286">
        <f>_xlfn.XLOOKUP(Table4[[#This Row],[ProductID]],Products!A:A,Products!E:E,"Not Found")</f>
        <v>323.92</v>
      </c>
      <c r="S1286">
        <f>_xlfn.XLOOKUP(Table4[[#This Row],[ProductID]],Products!A:A,Products!F:F, "Not Found")</f>
        <v>242.98</v>
      </c>
      <c r="T1286" t="str">
        <f>_xlfn.XLOOKUP(Table4[[#This Row],[CustomerID]],Customers!A:A,Customers!D:D, "Not Found")</f>
        <v>F</v>
      </c>
      <c r="U1286" s="6">
        <f>_xlfn.XLOOKUP(Table4[[#This Row],[CustomerID]],Customers!A:A,Customers!E:E, "Not Found")</f>
        <v>32027</v>
      </c>
      <c r="V1286">
        <f ca="1">DATEDIF(Table4[[#This Row],[CustomerBirthday]], TODAY(), "Y")</f>
        <v>38</v>
      </c>
      <c r="W1286" t="str" cm="1">
        <f t="array" aca="1" ref="W1286" ca="1">_xlfn.IFS(Table4[[#This Row],[Age]]&lt;25, "Under 25",Table4[[#This Row],[Age]]=34, "25-34", Table4[[#This Row],[Age]]&lt;=49, "35-49", Table4[[#This Row],[Age]]&lt;=64, "50-64", Table4[[#This Row],[Age]]&gt;=65, "65+")</f>
        <v>35-49</v>
      </c>
      <c r="X1286" t="str">
        <f>_xlfn.XLOOKUP(Table4[[#This Row],[StoreID]],Stores!A:A,Stores!B:B, "Not found")</f>
        <v>MegaMart Peckmouth</v>
      </c>
      <c r="Y1286" t="str">
        <f>_xlfn.XLOOKUP(Table4[[#This Row],[StoreID]],Stores!A:A,Stores!C:C, "Not Found")</f>
        <v>Peckmouth</v>
      </c>
      <c r="Z1286" t="str">
        <f>_xlfn.XLOOKUP(Table4[[#This Row],[StoreID]],Stores!A:A,Stores!D:D, "Not Found")</f>
        <v>East</v>
      </c>
    </row>
    <row r="1287" spans="1:26">
      <c r="A1287" t="s">
        <v>2153</v>
      </c>
      <c r="B1287" s="1">
        <v>45339</v>
      </c>
      <c r="C1287" t="s">
        <v>183</v>
      </c>
      <c r="D1287" t="s">
        <v>761</v>
      </c>
      <c r="E1287" t="s">
        <v>835</v>
      </c>
      <c r="F1287">
        <v>2</v>
      </c>
      <c r="G1287">
        <v>0.05</v>
      </c>
      <c r="H1287" t="s">
        <v>871</v>
      </c>
      <c r="I1287" s="4">
        <f>Table4[[#This Row],[Quantity]]*Table4[[#This Row],[UnitPrice]]</f>
        <v>3525.84</v>
      </c>
      <c r="J1287" s="4">
        <f>Table4[[#This Row],[Gross Revenue]]*(1-Table4[[#This Row],[Discount]])</f>
        <v>3349.5479999999998</v>
      </c>
      <c r="K1287" s="4">
        <f>Table4[[#This Row],[Quantity]]*Table4[[#This Row],[CostPrice]]</f>
        <v>2692.96</v>
      </c>
      <c r="L1287" s="4">
        <f>Table4[[#This Row],[Net Revenue]]-Table4[[#This Row],[Total Cost]]</f>
        <v>656.58799999999974</v>
      </c>
      <c r="M1287" t="str">
        <f>_xlfn.XLOOKUP(Table4[[#This Row],[ProductID]], Products!A:A,Products!B:B, "Not Found")</f>
        <v>Traditional Laptop</v>
      </c>
      <c r="N1287" t="str">
        <f>TEXT(Table4[[#This Row],[Date]], "mmm")</f>
        <v>Feb</v>
      </c>
      <c r="O1287" t="str">
        <f>TEXT(Table4[[#This Row],[Date]], "yyyy")</f>
        <v>2024</v>
      </c>
      <c r="P1287" t="str">
        <f>_xlfn.XLOOKUP(Table4[[#This Row],[ProductID]],Products!A:A,Products!C:C, "Not Found")</f>
        <v>Electronics</v>
      </c>
      <c r="Q1287" t="str">
        <f>_xlfn.XLOOKUP(Table4[[#This Row],[ProductID]],Products!A:A,Products!D:D,"Not Found")</f>
        <v>Laptop</v>
      </c>
      <c r="R1287">
        <f>_xlfn.XLOOKUP(Table4[[#This Row],[ProductID]],Products!A:A,Products!E:E,"Not Found")</f>
        <v>1762.92</v>
      </c>
      <c r="S1287">
        <f>_xlfn.XLOOKUP(Table4[[#This Row],[ProductID]],Products!A:A,Products!F:F, "Not Found")</f>
        <v>1346.48</v>
      </c>
      <c r="T1287" t="str">
        <f>_xlfn.XLOOKUP(Table4[[#This Row],[CustomerID]],Customers!A:A,Customers!D:D, "Not Found")</f>
        <v>F</v>
      </c>
      <c r="U1287" s="6">
        <f>_xlfn.XLOOKUP(Table4[[#This Row],[CustomerID]],Customers!A:A,Customers!E:E, "Not Found")</f>
        <v>38901</v>
      </c>
      <c r="V1287">
        <f ca="1">DATEDIF(Table4[[#This Row],[CustomerBirthday]], TODAY(), "Y")</f>
        <v>20</v>
      </c>
      <c r="W1287" t="str" cm="1">
        <f t="array" aca="1" ref="W1287" ca="1">_xlfn.IFS(Table4[[#This Row],[Age]]&lt;25, "Under 25",Table4[[#This Row],[Age]]=34, "25-34", Table4[[#This Row],[Age]]&lt;=49, "35-49", Table4[[#This Row],[Age]]&lt;=64, "50-64", Table4[[#This Row],[Age]]&gt;=65, "65+")</f>
        <v>Under 25</v>
      </c>
      <c r="X1287" t="str">
        <f>_xlfn.XLOOKUP(Table4[[#This Row],[StoreID]],Stores!A:A,Stores!B:B, "Not found")</f>
        <v>MegaMart Peckmouth</v>
      </c>
      <c r="Y1287" t="str">
        <f>_xlfn.XLOOKUP(Table4[[#This Row],[StoreID]],Stores!A:A,Stores!C:C, "Not Found")</f>
        <v>Peckmouth</v>
      </c>
      <c r="Z1287" t="str">
        <f>_xlfn.XLOOKUP(Table4[[#This Row],[StoreID]],Stores!A:A,Stores!D:D, "Not Found")</f>
        <v>East</v>
      </c>
    </row>
    <row r="1288" spans="1:26">
      <c r="A1288" t="s">
        <v>2154</v>
      </c>
      <c r="B1288" s="1">
        <v>45893</v>
      </c>
      <c r="C1288" t="s">
        <v>119</v>
      </c>
      <c r="D1288" t="s">
        <v>750</v>
      </c>
      <c r="E1288" t="s">
        <v>831</v>
      </c>
      <c r="F1288">
        <v>3</v>
      </c>
      <c r="G1288">
        <v>0.05</v>
      </c>
      <c r="H1288" t="s">
        <v>868</v>
      </c>
      <c r="I1288" s="4">
        <f>Table4[[#This Row],[Quantity]]*Table4[[#This Row],[UnitPrice]]</f>
        <v>4028.25</v>
      </c>
      <c r="J1288" s="4">
        <f>Table4[[#This Row],[Gross Revenue]]*(1-Table4[[#This Row],[Discount]])</f>
        <v>3826.8374999999996</v>
      </c>
      <c r="K1288" s="4">
        <f>Table4[[#This Row],[Quantity]]*Table4[[#This Row],[CostPrice]]</f>
        <v>2393.8200000000002</v>
      </c>
      <c r="L1288" s="4">
        <f>Table4[[#This Row],[Net Revenue]]-Table4[[#This Row],[Total Cost]]</f>
        <v>1433.0174999999995</v>
      </c>
      <c r="M1288" t="str">
        <f>_xlfn.XLOOKUP(Table4[[#This Row],[ProductID]], Products!A:A,Products!B:B, "Not Found")</f>
        <v>Add Clothing</v>
      </c>
      <c r="N1288" t="str">
        <f>TEXT(Table4[[#This Row],[Date]], "mmm")</f>
        <v>Aug</v>
      </c>
      <c r="O1288" t="str">
        <f>TEXT(Table4[[#This Row],[Date]], "yyyy")</f>
        <v>2025</v>
      </c>
      <c r="P1288" t="str">
        <f>_xlfn.XLOOKUP(Table4[[#This Row],[ProductID]],Products!A:A,Products!C:C, "Not Found")</f>
        <v>Fashion</v>
      </c>
      <c r="Q1288" t="str">
        <f>_xlfn.XLOOKUP(Table4[[#This Row],[ProductID]],Products!A:A,Products!D:D,"Not Found")</f>
        <v>Clothing</v>
      </c>
      <c r="R1288">
        <f>_xlfn.XLOOKUP(Table4[[#This Row],[ProductID]],Products!A:A,Products!E:E,"Not Found")</f>
        <v>1342.75</v>
      </c>
      <c r="S1288">
        <f>_xlfn.XLOOKUP(Table4[[#This Row],[ProductID]],Products!A:A,Products!F:F, "Not Found")</f>
        <v>797.94</v>
      </c>
      <c r="T1288" t="str">
        <f>_xlfn.XLOOKUP(Table4[[#This Row],[CustomerID]],Customers!A:A,Customers!D:D, "Not Found")</f>
        <v>M</v>
      </c>
      <c r="U1288" s="6">
        <f>_xlfn.XLOOKUP(Table4[[#This Row],[CustomerID]],Customers!A:A,Customers!E:E, "Not Found")</f>
        <v>37417</v>
      </c>
      <c r="V1288">
        <f ca="1">DATEDIF(Table4[[#This Row],[CustomerBirthday]], TODAY(), "Y")</f>
        <v>24</v>
      </c>
      <c r="W1288" t="str" cm="1">
        <f t="array" aca="1" ref="W1288" ca="1">_xlfn.IFS(Table4[[#This Row],[Age]]&lt;25, "Under 25",Table4[[#This Row],[Age]]=34, "25-34", Table4[[#This Row],[Age]]&lt;=49, "35-49", Table4[[#This Row],[Age]]&lt;=64, "50-64", Table4[[#This Row],[Age]]&gt;=65, "65+")</f>
        <v>Under 25</v>
      </c>
      <c r="X1288" t="str">
        <f>_xlfn.XLOOKUP(Table4[[#This Row],[StoreID]],Stores!A:A,Stores!B:B, "Not found")</f>
        <v>MegaMart Jimenezborough</v>
      </c>
      <c r="Y1288" t="str">
        <f>_xlfn.XLOOKUP(Table4[[#This Row],[StoreID]],Stores!A:A,Stores!C:C, "Not Found")</f>
        <v>Jimenezborough</v>
      </c>
      <c r="Z1288" t="str">
        <f>_xlfn.XLOOKUP(Table4[[#This Row],[StoreID]],Stores!A:A,Stores!D:D, "Not Found")</f>
        <v>South</v>
      </c>
    </row>
    <row r="1289" spans="1:26">
      <c r="A1289" t="s">
        <v>2155</v>
      </c>
      <c r="B1289" s="1">
        <v>45213</v>
      </c>
      <c r="C1289" t="s">
        <v>254</v>
      </c>
      <c r="D1289" t="s">
        <v>711</v>
      </c>
      <c r="E1289" t="s">
        <v>839</v>
      </c>
      <c r="F1289">
        <v>2</v>
      </c>
      <c r="G1289">
        <v>0.05</v>
      </c>
      <c r="H1289" t="s">
        <v>875</v>
      </c>
      <c r="I1289" s="4">
        <f>Table4[[#This Row],[Quantity]]*Table4[[#This Row],[UnitPrice]]</f>
        <v>3347.38</v>
      </c>
      <c r="J1289" s="4">
        <f>Table4[[#This Row],[Gross Revenue]]*(1-Table4[[#This Row],[Discount]])</f>
        <v>3180.011</v>
      </c>
      <c r="K1289" s="4">
        <f>Table4[[#This Row],[Quantity]]*Table4[[#This Row],[CostPrice]]</f>
        <v>2646.76</v>
      </c>
      <c r="L1289" s="4">
        <f>Table4[[#This Row],[Net Revenue]]-Table4[[#This Row],[Total Cost]]</f>
        <v>533.25099999999975</v>
      </c>
      <c r="M1289" t="str">
        <f>_xlfn.XLOOKUP(Table4[[#This Row],[ProductID]], Products!A:A,Products!B:B, "Not Found")</f>
        <v>Like Camera</v>
      </c>
      <c r="N1289" t="str">
        <f>TEXT(Table4[[#This Row],[Date]], "mmm")</f>
        <v>Oct</v>
      </c>
      <c r="O1289" t="str">
        <f>TEXT(Table4[[#This Row],[Date]], "yyyy")</f>
        <v>2023</v>
      </c>
      <c r="P1289" t="str">
        <f>_xlfn.XLOOKUP(Table4[[#This Row],[ProductID]],Products!A:A,Products!C:C, "Not Found")</f>
        <v>Electronics</v>
      </c>
      <c r="Q1289" t="str">
        <f>_xlfn.XLOOKUP(Table4[[#This Row],[ProductID]],Products!A:A,Products!D:D,"Not Found")</f>
        <v>Camera</v>
      </c>
      <c r="R1289">
        <f>_xlfn.XLOOKUP(Table4[[#This Row],[ProductID]],Products!A:A,Products!E:E,"Not Found")</f>
        <v>1673.69</v>
      </c>
      <c r="S1289">
        <f>_xlfn.XLOOKUP(Table4[[#This Row],[ProductID]],Products!A:A,Products!F:F, "Not Found")</f>
        <v>1323.38</v>
      </c>
      <c r="T1289" t="str">
        <f>_xlfn.XLOOKUP(Table4[[#This Row],[CustomerID]],Customers!A:A,Customers!D:D, "Not Found")</f>
        <v>M</v>
      </c>
      <c r="U1289" s="6">
        <f>_xlfn.XLOOKUP(Table4[[#This Row],[CustomerID]],Customers!A:A,Customers!E:E, "Not Found")</f>
        <v>26914</v>
      </c>
      <c r="V1289">
        <f ca="1">DATEDIF(Table4[[#This Row],[CustomerBirthday]], TODAY(), "Y")</f>
        <v>52</v>
      </c>
      <c r="W1289" t="str" cm="1">
        <f t="array" aca="1" ref="W1289" ca="1">_xlfn.IFS(Table4[[#This Row],[Age]]&lt;25, "Under 25",Table4[[#This Row],[Age]]=34, "25-34", Table4[[#This Row],[Age]]&lt;=49, "35-49", Table4[[#This Row],[Age]]&lt;=64, "50-64", Table4[[#This Row],[Age]]&gt;=65, "65+")</f>
        <v>50-64</v>
      </c>
      <c r="X1289" t="str">
        <f>_xlfn.XLOOKUP(Table4[[#This Row],[StoreID]],Stores!A:A,Stores!B:B, "Not found")</f>
        <v>MegaMart New Michele</v>
      </c>
      <c r="Y1289" t="str">
        <f>_xlfn.XLOOKUP(Table4[[#This Row],[StoreID]],Stores!A:A,Stores!C:C, "Not Found")</f>
        <v>New Michele</v>
      </c>
      <c r="Z1289" t="str">
        <f>_xlfn.XLOOKUP(Table4[[#This Row],[StoreID]],Stores!A:A,Stores!D:D, "Not Found")</f>
        <v>West</v>
      </c>
    </row>
    <row r="1290" spans="1:26">
      <c r="A1290" t="s">
        <v>2156</v>
      </c>
      <c r="B1290" s="1">
        <v>45540</v>
      </c>
      <c r="C1290" t="s">
        <v>608</v>
      </c>
      <c r="D1290" t="s">
        <v>808</v>
      </c>
      <c r="E1290" t="s">
        <v>839</v>
      </c>
      <c r="F1290">
        <v>3</v>
      </c>
      <c r="G1290">
        <v>0.05</v>
      </c>
      <c r="H1290" t="s">
        <v>865</v>
      </c>
      <c r="I1290" s="4">
        <f>Table4[[#This Row],[Quantity]]*Table4[[#This Row],[UnitPrice]]</f>
        <v>4905.03</v>
      </c>
      <c r="J1290" s="4">
        <f>Table4[[#This Row],[Gross Revenue]]*(1-Table4[[#This Row],[Discount]])</f>
        <v>4659.7784999999994</v>
      </c>
      <c r="K1290" s="4">
        <f>Table4[[#This Row],[Quantity]]*Table4[[#This Row],[CostPrice]]</f>
        <v>3129.87</v>
      </c>
      <c r="L1290" s="4">
        <f>Table4[[#This Row],[Net Revenue]]-Table4[[#This Row],[Total Cost]]</f>
        <v>1529.9084999999995</v>
      </c>
      <c r="M1290" t="str">
        <f>_xlfn.XLOOKUP(Table4[[#This Row],[ProductID]], Products!A:A,Products!B:B, "Not Found")</f>
        <v>Present Television</v>
      </c>
      <c r="N1290" t="str">
        <f>TEXT(Table4[[#This Row],[Date]], "mmm")</f>
        <v>Sep</v>
      </c>
      <c r="O1290" t="str">
        <f>TEXT(Table4[[#This Row],[Date]], "yyyy")</f>
        <v>2024</v>
      </c>
      <c r="P1290" t="str">
        <f>_xlfn.XLOOKUP(Table4[[#This Row],[ProductID]],Products!A:A,Products!C:C, "Not Found")</f>
        <v>Electronics</v>
      </c>
      <c r="Q1290" t="str">
        <f>_xlfn.XLOOKUP(Table4[[#This Row],[ProductID]],Products!A:A,Products!D:D,"Not Found")</f>
        <v>Television</v>
      </c>
      <c r="R1290">
        <f>_xlfn.XLOOKUP(Table4[[#This Row],[ProductID]],Products!A:A,Products!E:E,"Not Found")</f>
        <v>1635.01</v>
      </c>
      <c r="S1290">
        <f>_xlfn.XLOOKUP(Table4[[#This Row],[ProductID]],Products!A:A,Products!F:F, "Not Found")</f>
        <v>1043.29</v>
      </c>
      <c r="T1290" t="str">
        <f>_xlfn.XLOOKUP(Table4[[#This Row],[CustomerID]],Customers!A:A,Customers!D:D, "Not Found")</f>
        <v>M</v>
      </c>
      <c r="U1290" s="6">
        <f>_xlfn.XLOOKUP(Table4[[#This Row],[CustomerID]],Customers!A:A,Customers!E:E, "Not Found")</f>
        <v>34043</v>
      </c>
      <c r="V1290">
        <f ca="1">DATEDIF(Table4[[#This Row],[CustomerBirthday]], TODAY(), "Y")</f>
        <v>33</v>
      </c>
      <c r="W1290" t="str" cm="1">
        <f t="array" aca="1" ref="W1290" ca="1">_xlfn.IFS(Table4[[#This Row],[Age]]&lt;25, "Under 25",Table4[[#This Row],[Age]]=34, "25-34", Table4[[#This Row],[Age]]&lt;=49, "35-49", Table4[[#This Row],[Age]]&lt;=64, "50-64", Table4[[#This Row],[Age]]&gt;=65, "65+")</f>
        <v>35-49</v>
      </c>
      <c r="X1290" t="str">
        <f>_xlfn.XLOOKUP(Table4[[#This Row],[StoreID]],Stores!A:A,Stores!B:B, "Not found")</f>
        <v>MegaMart New Michele</v>
      </c>
      <c r="Y1290" t="str">
        <f>_xlfn.XLOOKUP(Table4[[#This Row],[StoreID]],Stores!A:A,Stores!C:C, "Not Found")</f>
        <v>New Michele</v>
      </c>
      <c r="Z1290" t="str">
        <f>_xlfn.XLOOKUP(Table4[[#This Row],[StoreID]],Stores!A:A,Stores!D:D, "Not Found")</f>
        <v>West</v>
      </c>
    </row>
    <row r="1291" spans="1:26">
      <c r="A1291" t="s">
        <v>2157</v>
      </c>
      <c r="B1291" s="1">
        <v>45513</v>
      </c>
      <c r="C1291" t="s">
        <v>429</v>
      </c>
      <c r="D1291" t="s">
        <v>769</v>
      </c>
      <c r="E1291" t="s">
        <v>846</v>
      </c>
      <c r="F1291">
        <v>2</v>
      </c>
      <c r="G1291">
        <v>0.1</v>
      </c>
      <c r="H1291" t="s">
        <v>875</v>
      </c>
      <c r="I1291" s="4">
        <f>Table4[[#This Row],[Quantity]]*Table4[[#This Row],[UnitPrice]]</f>
        <v>51.14</v>
      </c>
      <c r="J1291" s="4">
        <f>Table4[[#This Row],[Gross Revenue]]*(1-Table4[[#This Row],[Discount]])</f>
        <v>46.026000000000003</v>
      </c>
      <c r="K1291" s="4">
        <f>Table4[[#This Row],[Quantity]]*Table4[[#This Row],[CostPrice]]</f>
        <v>38.1</v>
      </c>
      <c r="L1291" s="4">
        <f>Table4[[#This Row],[Net Revenue]]-Table4[[#This Row],[Total Cost]]</f>
        <v>7.9260000000000019</v>
      </c>
      <c r="M1291" t="str">
        <f>_xlfn.XLOOKUP(Table4[[#This Row],[ProductID]], Products!A:A,Products!B:B, "Not Found")</f>
        <v>How Vegetables</v>
      </c>
      <c r="N1291" t="str">
        <f>TEXT(Table4[[#This Row],[Date]], "mmm")</f>
        <v>Aug</v>
      </c>
      <c r="O1291" t="str">
        <f>TEXT(Table4[[#This Row],[Date]], "yyyy")</f>
        <v>2024</v>
      </c>
      <c r="P1291" t="str">
        <f>_xlfn.XLOOKUP(Table4[[#This Row],[ProductID]],Products!A:A,Products!C:C, "Not Found")</f>
        <v>Groceries</v>
      </c>
      <c r="Q1291" t="str">
        <f>_xlfn.XLOOKUP(Table4[[#This Row],[ProductID]],Products!A:A,Products!D:D,"Not Found")</f>
        <v>Vegetables</v>
      </c>
      <c r="R1291">
        <f>_xlfn.XLOOKUP(Table4[[#This Row],[ProductID]],Products!A:A,Products!E:E,"Not Found")</f>
        <v>25.57</v>
      </c>
      <c r="S1291">
        <f>_xlfn.XLOOKUP(Table4[[#This Row],[ProductID]],Products!A:A,Products!F:F, "Not Found")</f>
        <v>19.05</v>
      </c>
      <c r="T1291" t="str">
        <f>_xlfn.XLOOKUP(Table4[[#This Row],[CustomerID]],Customers!A:A,Customers!D:D, "Not Found")</f>
        <v>M</v>
      </c>
      <c r="U1291" s="6">
        <f>_xlfn.XLOOKUP(Table4[[#This Row],[CustomerID]],Customers!A:A,Customers!E:E, "Not Found")</f>
        <v>21971</v>
      </c>
      <c r="V1291">
        <f ca="1">DATEDIF(Table4[[#This Row],[CustomerBirthday]], TODAY(), "Y")</f>
        <v>66</v>
      </c>
      <c r="W1291" t="str" cm="1">
        <f t="array" aca="1" ref="W1291" ca="1">_xlfn.IFS(Table4[[#This Row],[Age]]&lt;25, "Under 25",Table4[[#This Row],[Age]]=34, "25-34", Table4[[#This Row],[Age]]&lt;=49, "35-49", Table4[[#This Row],[Age]]&lt;=64, "50-64", Table4[[#This Row],[Age]]&gt;=65, "65+")</f>
        <v>65+</v>
      </c>
      <c r="X1291" t="str">
        <f>_xlfn.XLOOKUP(Table4[[#This Row],[StoreID]],Stores!A:A,Stores!B:B, "Not found")</f>
        <v>MegaMart Johnmouth</v>
      </c>
      <c r="Y1291" t="str">
        <f>_xlfn.XLOOKUP(Table4[[#This Row],[StoreID]],Stores!A:A,Stores!C:C, "Not Found")</f>
        <v>Johnmouth</v>
      </c>
      <c r="Z1291" t="str">
        <f>_xlfn.XLOOKUP(Table4[[#This Row],[StoreID]],Stores!A:A,Stores!D:D, "Not Found")</f>
        <v>East</v>
      </c>
    </row>
    <row r="1292" spans="1:26">
      <c r="A1292" t="s">
        <v>2158</v>
      </c>
      <c r="B1292" s="1">
        <v>45905</v>
      </c>
      <c r="C1292" t="s">
        <v>32</v>
      </c>
      <c r="D1292" t="s">
        <v>790</v>
      </c>
      <c r="E1292" t="s">
        <v>842</v>
      </c>
      <c r="F1292">
        <v>4</v>
      </c>
      <c r="G1292">
        <v>0.05</v>
      </c>
      <c r="H1292" t="s">
        <v>868</v>
      </c>
      <c r="I1292" s="4">
        <f>Table4[[#This Row],[Quantity]]*Table4[[#This Row],[UnitPrice]]</f>
        <v>1218.8399999999999</v>
      </c>
      <c r="J1292" s="4">
        <f>Table4[[#This Row],[Gross Revenue]]*(1-Table4[[#This Row],[Discount]])</f>
        <v>1157.8979999999999</v>
      </c>
      <c r="K1292" s="4">
        <f>Table4[[#This Row],[Quantity]]*Table4[[#This Row],[CostPrice]]</f>
        <v>656.04</v>
      </c>
      <c r="L1292" s="4">
        <f>Table4[[#This Row],[Net Revenue]]-Table4[[#This Row],[Total Cost]]</f>
        <v>501.85799999999995</v>
      </c>
      <c r="M1292" t="str">
        <f>_xlfn.XLOOKUP(Table4[[#This Row],[ProductID]], Products!A:A,Products!B:B, "Not Found")</f>
        <v>Difficult Vegetables</v>
      </c>
      <c r="N1292" t="str">
        <f>TEXT(Table4[[#This Row],[Date]], "mmm")</f>
        <v>Sep</v>
      </c>
      <c r="O1292" t="str">
        <f>TEXT(Table4[[#This Row],[Date]], "yyyy")</f>
        <v>2025</v>
      </c>
      <c r="P1292" t="str">
        <f>_xlfn.XLOOKUP(Table4[[#This Row],[ProductID]],Products!A:A,Products!C:C, "Not Found")</f>
        <v>Groceries</v>
      </c>
      <c r="Q1292" t="str">
        <f>_xlfn.XLOOKUP(Table4[[#This Row],[ProductID]],Products!A:A,Products!D:D,"Not Found")</f>
        <v>Vegetables</v>
      </c>
      <c r="R1292">
        <f>_xlfn.XLOOKUP(Table4[[#This Row],[ProductID]],Products!A:A,Products!E:E,"Not Found")</f>
        <v>304.70999999999998</v>
      </c>
      <c r="S1292">
        <f>_xlfn.XLOOKUP(Table4[[#This Row],[ProductID]],Products!A:A,Products!F:F, "Not Found")</f>
        <v>164.01</v>
      </c>
      <c r="T1292" t="str">
        <f>_xlfn.XLOOKUP(Table4[[#This Row],[CustomerID]],Customers!A:A,Customers!D:D, "Not Found")</f>
        <v>M</v>
      </c>
      <c r="U1292" s="6">
        <f>_xlfn.XLOOKUP(Table4[[#This Row],[CustomerID]],Customers!A:A,Customers!E:E, "Not Found")</f>
        <v>31058</v>
      </c>
      <c r="V1292">
        <f ca="1">DATEDIF(Table4[[#This Row],[CustomerBirthday]], TODAY(), "Y")</f>
        <v>41</v>
      </c>
      <c r="W1292" t="str" cm="1">
        <f t="array" aca="1" ref="W1292" ca="1">_xlfn.IFS(Table4[[#This Row],[Age]]&lt;25, "Under 25",Table4[[#This Row],[Age]]=34, "25-34", Table4[[#This Row],[Age]]&lt;=49, "35-49", Table4[[#This Row],[Age]]&lt;=64, "50-64", Table4[[#This Row],[Age]]&gt;=65, "65+")</f>
        <v>35-49</v>
      </c>
      <c r="X1292" t="str">
        <f>_xlfn.XLOOKUP(Table4[[#This Row],[StoreID]],Stores!A:A,Stores!B:B, "Not found")</f>
        <v>MegaMart Brianahaven</v>
      </c>
      <c r="Y1292" t="str">
        <f>_xlfn.XLOOKUP(Table4[[#This Row],[StoreID]],Stores!A:A,Stores!C:C, "Not Found")</f>
        <v>Brianahaven</v>
      </c>
      <c r="Z1292" t="str">
        <f>_xlfn.XLOOKUP(Table4[[#This Row],[StoreID]],Stores!A:A,Stores!D:D, "Not Found")</f>
        <v>North</v>
      </c>
    </row>
    <row r="1293" spans="1:26">
      <c r="A1293" t="s">
        <v>2159</v>
      </c>
      <c r="B1293" s="1">
        <v>45627</v>
      </c>
      <c r="C1293" t="s">
        <v>310</v>
      </c>
      <c r="D1293" t="s">
        <v>798</v>
      </c>
      <c r="E1293" t="s">
        <v>835</v>
      </c>
      <c r="F1293">
        <v>1</v>
      </c>
      <c r="G1293">
        <v>0.1</v>
      </c>
      <c r="H1293" t="s">
        <v>865</v>
      </c>
      <c r="I1293" s="4">
        <f>Table4[[#This Row],[Quantity]]*Table4[[#This Row],[UnitPrice]]</f>
        <v>1501.46</v>
      </c>
      <c r="J1293" s="4">
        <f>Table4[[#This Row],[Gross Revenue]]*(1-Table4[[#This Row],[Discount]])</f>
        <v>1351.3140000000001</v>
      </c>
      <c r="K1293" s="4">
        <f>Table4[[#This Row],[Quantity]]*Table4[[#This Row],[CostPrice]]</f>
        <v>1167.73</v>
      </c>
      <c r="L1293" s="4">
        <f>Table4[[#This Row],[Net Revenue]]-Table4[[#This Row],[Total Cost]]</f>
        <v>183.58400000000006</v>
      </c>
      <c r="M1293" t="str">
        <f>_xlfn.XLOOKUP(Table4[[#This Row],[ProductID]], Products!A:A,Products!B:B, "Not Found")</f>
        <v>New Watches</v>
      </c>
      <c r="N1293" t="str">
        <f>TEXT(Table4[[#This Row],[Date]], "mmm")</f>
        <v>Dec</v>
      </c>
      <c r="O1293" t="str">
        <f>TEXT(Table4[[#This Row],[Date]], "yyyy")</f>
        <v>2024</v>
      </c>
      <c r="P1293" t="str">
        <f>_xlfn.XLOOKUP(Table4[[#This Row],[ProductID]],Products!A:A,Products!C:C, "Not Found")</f>
        <v>Fashion</v>
      </c>
      <c r="Q1293" t="str">
        <f>_xlfn.XLOOKUP(Table4[[#This Row],[ProductID]],Products!A:A,Products!D:D,"Not Found")</f>
        <v>Watches</v>
      </c>
      <c r="R1293">
        <f>_xlfn.XLOOKUP(Table4[[#This Row],[ProductID]],Products!A:A,Products!E:E,"Not Found")</f>
        <v>1501.46</v>
      </c>
      <c r="S1293">
        <f>_xlfn.XLOOKUP(Table4[[#This Row],[ProductID]],Products!A:A,Products!F:F, "Not Found")</f>
        <v>1167.73</v>
      </c>
      <c r="T1293" t="str">
        <f>_xlfn.XLOOKUP(Table4[[#This Row],[CustomerID]],Customers!A:A,Customers!D:D, "Not Found")</f>
        <v>M</v>
      </c>
      <c r="U1293" s="6">
        <f>_xlfn.XLOOKUP(Table4[[#This Row],[CustomerID]],Customers!A:A,Customers!E:E, "Not Found")</f>
        <v>37752</v>
      </c>
      <c r="V1293">
        <f ca="1">DATEDIF(Table4[[#This Row],[CustomerBirthday]], TODAY(), "Y")</f>
        <v>23</v>
      </c>
      <c r="W1293" t="str" cm="1">
        <f t="array" aca="1" ref="W1293" ca="1">_xlfn.IFS(Table4[[#This Row],[Age]]&lt;25, "Under 25",Table4[[#This Row],[Age]]=34, "25-34", Table4[[#This Row],[Age]]&lt;=49, "35-49", Table4[[#This Row],[Age]]&lt;=64, "50-64", Table4[[#This Row],[Age]]&gt;=65, "65+")</f>
        <v>Under 25</v>
      </c>
      <c r="X1293" t="str">
        <f>_xlfn.XLOOKUP(Table4[[#This Row],[StoreID]],Stores!A:A,Stores!B:B, "Not found")</f>
        <v>MegaMart Peckmouth</v>
      </c>
      <c r="Y1293" t="str">
        <f>_xlfn.XLOOKUP(Table4[[#This Row],[StoreID]],Stores!A:A,Stores!C:C, "Not Found")</f>
        <v>Peckmouth</v>
      </c>
      <c r="Z1293" t="str">
        <f>_xlfn.XLOOKUP(Table4[[#This Row],[StoreID]],Stores!A:A,Stores!D:D, "Not Found")</f>
        <v>East</v>
      </c>
    </row>
    <row r="1294" spans="1:26">
      <c r="A1294" t="s">
        <v>2160</v>
      </c>
      <c r="B1294" s="1">
        <v>45753</v>
      </c>
      <c r="C1294" t="s">
        <v>452</v>
      </c>
      <c r="D1294" t="s">
        <v>739</v>
      </c>
      <c r="E1294" t="s">
        <v>839</v>
      </c>
      <c r="F1294">
        <v>5</v>
      </c>
      <c r="G1294">
        <v>0.05</v>
      </c>
      <c r="H1294" t="s">
        <v>868</v>
      </c>
      <c r="I1294" s="4">
        <f>Table4[[#This Row],[Quantity]]*Table4[[#This Row],[UnitPrice]]</f>
        <v>5970.5999999999995</v>
      </c>
      <c r="J1294" s="4">
        <f>Table4[[#This Row],[Gross Revenue]]*(1-Table4[[#This Row],[Discount]])</f>
        <v>5672.0699999999988</v>
      </c>
      <c r="K1294" s="4">
        <f>Table4[[#This Row],[Quantity]]*Table4[[#This Row],[CostPrice]]</f>
        <v>4194.75</v>
      </c>
      <c r="L1294" s="4">
        <f>Table4[[#This Row],[Net Revenue]]-Table4[[#This Row],[Total Cost]]</f>
        <v>1477.3199999999988</v>
      </c>
      <c r="M1294" t="str">
        <f>_xlfn.XLOOKUP(Table4[[#This Row],[ProductID]], Products!A:A,Products!B:B, "Not Found")</f>
        <v>Step Smartphone</v>
      </c>
      <c r="N1294" t="str">
        <f>TEXT(Table4[[#This Row],[Date]], "mmm")</f>
        <v>Apr</v>
      </c>
      <c r="O1294" t="str">
        <f>TEXT(Table4[[#This Row],[Date]], "yyyy")</f>
        <v>2025</v>
      </c>
      <c r="P1294" t="str">
        <f>_xlfn.XLOOKUP(Table4[[#This Row],[ProductID]],Products!A:A,Products!C:C, "Not Found")</f>
        <v>Electronics</v>
      </c>
      <c r="Q1294" t="str">
        <f>_xlfn.XLOOKUP(Table4[[#This Row],[ProductID]],Products!A:A,Products!D:D,"Not Found")</f>
        <v>Smartphone</v>
      </c>
      <c r="R1294">
        <f>_xlfn.XLOOKUP(Table4[[#This Row],[ProductID]],Products!A:A,Products!E:E,"Not Found")</f>
        <v>1194.1199999999999</v>
      </c>
      <c r="S1294">
        <f>_xlfn.XLOOKUP(Table4[[#This Row],[ProductID]],Products!A:A,Products!F:F, "Not Found")</f>
        <v>838.95</v>
      </c>
      <c r="T1294" t="str">
        <f>_xlfn.XLOOKUP(Table4[[#This Row],[CustomerID]],Customers!A:A,Customers!D:D, "Not Found")</f>
        <v>M</v>
      </c>
      <c r="U1294" s="6">
        <f>_xlfn.XLOOKUP(Table4[[#This Row],[CustomerID]],Customers!A:A,Customers!E:E, "Not Found")</f>
        <v>22556</v>
      </c>
      <c r="V1294">
        <f ca="1">DATEDIF(Table4[[#This Row],[CustomerBirthday]], TODAY(), "Y")</f>
        <v>64</v>
      </c>
      <c r="W1294" t="str" cm="1">
        <f t="array" aca="1" ref="W1294" ca="1">_xlfn.IFS(Table4[[#This Row],[Age]]&lt;25, "Under 25",Table4[[#This Row],[Age]]=34, "25-34", Table4[[#This Row],[Age]]&lt;=49, "35-49", Table4[[#This Row],[Age]]&lt;=64, "50-64", Table4[[#This Row],[Age]]&gt;=65, "65+")</f>
        <v>50-64</v>
      </c>
      <c r="X1294" t="str">
        <f>_xlfn.XLOOKUP(Table4[[#This Row],[StoreID]],Stores!A:A,Stores!B:B, "Not found")</f>
        <v>MegaMart New Michele</v>
      </c>
      <c r="Y1294" t="str">
        <f>_xlfn.XLOOKUP(Table4[[#This Row],[StoreID]],Stores!A:A,Stores!C:C, "Not Found")</f>
        <v>New Michele</v>
      </c>
      <c r="Z1294" t="str">
        <f>_xlfn.XLOOKUP(Table4[[#This Row],[StoreID]],Stores!A:A,Stores!D:D, "Not Found")</f>
        <v>West</v>
      </c>
    </row>
    <row r="1295" spans="1:26">
      <c r="A1295" t="s">
        <v>2161</v>
      </c>
      <c r="B1295" s="1">
        <v>45856</v>
      </c>
      <c r="C1295" t="s">
        <v>327</v>
      </c>
      <c r="D1295" t="s">
        <v>782</v>
      </c>
      <c r="E1295" t="s">
        <v>831</v>
      </c>
      <c r="F1295">
        <v>4</v>
      </c>
      <c r="G1295">
        <v>0</v>
      </c>
      <c r="H1295" t="s">
        <v>871</v>
      </c>
      <c r="I1295" s="4">
        <f>Table4[[#This Row],[Quantity]]*Table4[[#This Row],[UnitPrice]]</f>
        <v>2695.12</v>
      </c>
      <c r="J1295" s="4">
        <f>Table4[[#This Row],[Gross Revenue]]*(1-Table4[[#This Row],[Discount]])</f>
        <v>2695.12</v>
      </c>
      <c r="K1295" s="4">
        <f>Table4[[#This Row],[Quantity]]*Table4[[#This Row],[CostPrice]]</f>
        <v>1453.32</v>
      </c>
      <c r="L1295" s="4">
        <f>Table4[[#This Row],[Net Revenue]]-Table4[[#This Row],[Total Cost]]</f>
        <v>1241.8</v>
      </c>
      <c r="M1295" t="str">
        <f>_xlfn.XLOOKUP(Table4[[#This Row],[ProductID]], Products!A:A,Products!B:B, "Not Found")</f>
        <v>Deal Smartphone</v>
      </c>
      <c r="N1295" t="str">
        <f>TEXT(Table4[[#This Row],[Date]], "mmm")</f>
        <v>Jul</v>
      </c>
      <c r="O1295" t="str">
        <f>TEXT(Table4[[#This Row],[Date]], "yyyy")</f>
        <v>2025</v>
      </c>
      <c r="P1295" t="str">
        <f>_xlfn.XLOOKUP(Table4[[#This Row],[ProductID]],Products!A:A,Products!C:C, "Not Found")</f>
        <v>Electronics</v>
      </c>
      <c r="Q1295" t="str">
        <f>_xlfn.XLOOKUP(Table4[[#This Row],[ProductID]],Products!A:A,Products!D:D,"Not Found")</f>
        <v>Smartphone</v>
      </c>
      <c r="R1295">
        <f>_xlfn.XLOOKUP(Table4[[#This Row],[ProductID]],Products!A:A,Products!E:E,"Not Found")</f>
        <v>673.78</v>
      </c>
      <c r="S1295">
        <f>_xlfn.XLOOKUP(Table4[[#This Row],[ProductID]],Products!A:A,Products!F:F, "Not Found")</f>
        <v>363.33</v>
      </c>
      <c r="T1295" t="str">
        <f>_xlfn.XLOOKUP(Table4[[#This Row],[CustomerID]],Customers!A:A,Customers!D:D, "Not Found")</f>
        <v>F</v>
      </c>
      <c r="U1295" s="6">
        <f>_xlfn.XLOOKUP(Table4[[#This Row],[CustomerID]],Customers!A:A,Customers!E:E, "Not Found")</f>
        <v>27567</v>
      </c>
      <c r="V1295">
        <f ca="1">DATEDIF(Table4[[#This Row],[CustomerBirthday]], TODAY(), "Y")</f>
        <v>51</v>
      </c>
      <c r="W1295" t="str" cm="1">
        <f t="array" aca="1" ref="W1295" ca="1">_xlfn.IFS(Table4[[#This Row],[Age]]&lt;25, "Under 25",Table4[[#This Row],[Age]]=34, "25-34", Table4[[#This Row],[Age]]&lt;=49, "35-49", Table4[[#This Row],[Age]]&lt;=64, "50-64", Table4[[#This Row],[Age]]&gt;=65, "65+")</f>
        <v>50-64</v>
      </c>
      <c r="X1295" t="str">
        <f>_xlfn.XLOOKUP(Table4[[#This Row],[StoreID]],Stores!A:A,Stores!B:B, "Not found")</f>
        <v>MegaMart Jimenezborough</v>
      </c>
      <c r="Y1295" t="str">
        <f>_xlfn.XLOOKUP(Table4[[#This Row],[StoreID]],Stores!A:A,Stores!C:C, "Not Found")</f>
        <v>Jimenezborough</v>
      </c>
      <c r="Z1295" t="str">
        <f>_xlfn.XLOOKUP(Table4[[#This Row],[StoreID]],Stores!A:A,Stores!D:D, "Not Found")</f>
        <v>South</v>
      </c>
    </row>
    <row r="1296" spans="1:26">
      <c r="A1296" t="s">
        <v>2162</v>
      </c>
      <c r="B1296" s="1">
        <v>45295</v>
      </c>
      <c r="C1296" t="s">
        <v>618</v>
      </c>
      <c r="D1296" t="s">
        <v>776</v>
      </c>
      <c r="E1296" t="s">
        <v>846</v>
      </c>
      <c r="F1296">
        <v>1</v>
      </c>
      <c r="G1296">
        <v>0.1</v>
      </c>
      <c r="H1296" t="s">
        <v>875</v>
      </c>
      <c r="I1296" s="4">
        <f>Table4[[#This Row],[Quantity]]*Table4[[#This Row],[UnitPrice]]</f>
        <v>429.15</v>
      </c>
      <c r="J1296" s="4">
        <f>Table4[[#This Row],[Gross Revenue]]*(1-Table4[[#This Row],[Discount]])</f>
        <v>386.23500000000001</v>
      </c>
      <c r="K1296" s="4">
        <f>Table4[[#This Row],[Quantity]]*Table4[[#This Row],[CostPrice]]</f>
        <v>258.72000000000003</v>
      </c>
      <c r="L1296" s="4">
        <f>Table4[[#This Row],[Net Revenue]]-Table4[[#This Row],[Total Cost]]</f>
        <v>127.51499999999999</v>
      </c>
      <c r="M1296" t="str">
        <f>_xlfn.XLOOKUP(Table4[[#This Row],[ProductID]], Products!A:A,Products!B:B, "Not Found")</f>
        <v>Little Watches</v>
      </c>
      <c r="N1296" t="str">
        <f>TEXT(Table4[[#This Row],[Date]], "mmm")</f>
        <v>Jan</v>
      </c>
      <c r="O1296" t="str">
        <f>TEXT(Table4[[#This Row],[Date]], "yyyy")</f>
        <v>2024</v>
      </c>
      <c r="P1296" t="str">
        <f>_xlfn.XLOOKUP(Table4[[#This Row],[ProductID]],Products!A:A,Products!C:C, "Not Found")</f>
        <v>Fashion</v>
      </c>
      <c r="Q1296" t="str">
        <f>_xlfn.XLOOKUP(Table4[[#This Row],[ProductID]],Products!A:A,Products!D:D,"Not Found")</f>
        <v>Watches</v>
      </c>
      <c r="R1296">
        <f>_xlfn.XLOOKUP(Table4[[#This Row],[ProductID]],Products!A:A,Products!E:E,"Not Found")</f>
        <v>429.15</v>
      </c>
      <c r="S1296">
        <f>_xlfn.XLOOKUP(Table4[[#This Row],[ProductID]],Products!A:A,Products!F:F, "Not Found")</f>
        <v>258.72000000000003</v>
      </c>
      <c r="T1296" t="str">
        <f>_xlfn.XLOOKUP(Table4[[#This Row],[CustomerID]],Customers!A:A,Customers!D:D, "Not Found")</f>
        <v>M</v>
      </c>
      <c r="U1296" s="6">
        <f>_xlfn.XLOOKUP(Table4[[#This Row],[CustomerID]],Customers!A:A,Customers!E:E, "Not Found")</f>
        <v>38540</v>
      </c>
      <c r="V1296">
        <f ca="1">DATEDIF(Table4[[#This Row],[CustomerBirthday]], TODAY(), "Y")</f>
        <v>21</v>
      </c>
      <c r="W1296" t="str" cm="1">
        <f t="array" aca="1" ref="W1296" ca="1">_xlfn.IFS(Table4[[#This Row],[Age]]&lt;25, "Under 25",Table4[[#This Row],[Age]]=34, "25-34", Table4[[#This Row],[Age]]&lt;=49, "35-49", Table4[[#This Row],[Age]]&lt;=64, "50-64", Table4[[#This Row],[Age]]&gt;=65, "65+")</f>
        <v>Under 25</v>
      </c>
      <c r="X1296" t="str">
        <f>_xlfn.XLOOKUP(Table4[[#This Row],[StoreID]],Stores!A:A,Stores!B:B, "Not found")</f>
        <v>MegaMart Johnmouth</v>
      </c>
      <c r="Y1296" t="str">
        <f>_xlfn.XLOOKUP(Table4[[#This Row],[StoreID]],Stores!A:A,Stores!C:C, "Not Found")</f>
        <v>Johnmouth</v>
      </c>
      <c r="Z1296" t="str">
        <f>_xlfn.XLOOKUP(Table4[[#This Row],[StoreID]],Stores!A:A,Stores!D:D, "Not Found")</f>
        <v>East</v>
      </c>
    </row>
    <row r="1297" spans="1:26">
      <c r="A1297" t="s">
        <v>2163</v>
      </c>
      <c r="B1297" s="1">
        <v>45632</v>
      </c>
      <c r="C1297" t="s">
        <v>386</v>
      </c>
      <c r="D1297" t="s">
        <v>732</v>
      </c>
      <c r="E1297" t="s">
        <v>846</v>
      </c>
      <c r="F1297">
        <v>2</v>
      </c>
      <c r="G1297">
        <v>0.15</v>
      </c>
      <c r="H1297" t="s">
        <v>865</v>
      </c>
      <c r="I1297" s="4">
        <f>Table4[[#This Row],[Quantity]]*Table4[[#This Row],[UnitPrice]]</f>
        <v>2948.24</v>
      </c>
      <c r="J1297" s="4">
        <f>Table4[[#This Row],[Gross Revenue]]*(1-Table4[[#This Row],[Discount]])</f>
        <v>2506.0039999999999</v>
      </c>
      <c r="K1297" s="4">
        <f>Table4[[#This Row],[Quantity]]*Table4[[#This Row],[CostPrice]]</f>
        <v>1528.04</v>
      </c>
      <c r="L1297" s="4">
        <f>Table4[[#This Row],[Net Revenue]]-Table4[[#This Row],[Total Cost]]</f>
        <v>977.96399999999994</v>
      </c>
      <c r="M1297" t="str">
        <f>_xlfn.XLOOKUP(Table4[[#This Row],[ProductID]], Products!A:A,Products!B:B, "Not Found")</f>
        <v>Understand Camera</v>
      </c>
      <c r="N1297" t="str">
        <f>TEXT(Table4[[#This Row],[Date]], "mmm")</f>
        <v>Dec</v>
      </c>
      <c r="O1297" t="str">
        <f>TEXT(Table4[[#This Row],[Date]], "yyyy")</f>
        <v>2024</v>
      </c>
      <c r="P1297" t="str">
        <f>_xlfn.XLOOKUP(Table4[[#This Row],[ProductID]],Products!A:A,Products!C:C, "Not Found")</f>
        <v>Electronics</v>
      </c>
      <c r="Q1297" t="str">
        <f>_xlfn.XLOOKUP(Table4[[#This Row],[ProductID]],Products!A:A,Products!D:D,"Not Found")</f>
        <v>Camera</v>
      </c>
      <c r="R1297">
        <f>_xlfn.XLOOKUP(Table4[[#This Row],[ProductID]],Products!A:A,Products!E:E,"Not Found")</f>
        <v>1474.12</v>
      </c>
      <c r="S1297">
        <f>_xlfn.XLOOKUP(Table4[[#This Row],[ProductID]],Products!A:A,Products!F:F, "Not Found")</f>
        <v>764.02</v>
      </c>
      <c r="T1297" t="str">
        <f>_xlfn.XLOOKUP(Table4[[#This Row],[CustomerID]],Customers!A:A,Customers!D:D, "Not Found")</f>
        <v>F</v>
      </c>
      <c r="U1297" s="6">
        <f>_xlfn.XLOOKUP(Table4[[#This Row],[CustomerID]],Customers!A:A,Customers!E:E, "Not Found")</f>
        <v>23676</v>
      </c>
      <c r="V1297">
        <f ca="1">DATEDIF(Table4[[#This Row],[CustomerBirthday]], TODAY(), "Y")</f>
        <v>61</v>
      </c>
      <c r="W1297" t="str" cm="1">
        <f t="array" aca="1" ref="W1297" ca="1">_xlfn.IFS(Table4[[#This Row],[Age]]&lt;25, "Under 25",Table4[[#This Row],[Age]]=34, "25-34", Table4[[#This Row],[Age]]&lt;=49, "35-49", Table4[[#This Row],[Age]]&lt;=64, "50-64", Table4[[#This Row],[Age]]&gt;=65, "65+")</f>
        <v>50-64</v>
      </c>
      <c r="X1297" t="str">
        <f>_xlfn.XLOOKUP(Table4[[#This Row],[StoreID]],Stores!A:A,Stores!B:B, "Not found")</f>
        <v>MegaMart Johnmouth</v>
      </c>
      <c r="Y1297" t="str">
        <f>_xlfn.XLOOKUP(Table4[[#This Row],[StoreID]],Stores!A:A,Stores!C:C, "Not Found")</f>
        <v>Johnmouth</v>
      </c>
      <c r="Z1297" t="str">
        <f>_xlfn.XLOOKUP(Table4[[#This Row],[StoreID]],Stores!A:A,Stores!D:D, "Not Found")</f>
        <v>East</v>
      </c>
    </row>
    <row r="1298" spans="1:26">
      <c r="A1298" t="s">
        <v>2164</v>
      </c>
      <c r="B1298" s="1">
        <v>45757</v>
      </c>
      <c r="C1298" t="s">
        <v>97</v>
      </c>
      <c r="D1298" t="s">
        <v>820</v>
      </c>
      <c r="E1298" t="s">
        <v>839</v>
      </c>
      <c r="F1298">
        <v>1</v>
      </c>
      <c r="G1298">
        <v>0.05</v>
      </c>
      <c r="H1298" t="s">
        <v>871</v>
      </c>
      <c r="I1298" s="4">
        <f>Table4[[#This Row],[Quantity]]*Table4[[#This Row],[UnitPrice]]</f>
        <v>1197.18</v>
      </c>
      <c r="J1298" s="4">
        <f>Table4[[#This Row],[Gross Revenue]]*(1-Table4[[#This Row],[Discount]])</f>
        <v>1137.3209999999999</v>
      </c>
      <c r="K1298" s="4">
        <f>Table4[[#This Row],[Quantity]]*Table4[[#This Row],[CostPrice]]</f>
        <v>722.74</v>
      </c>
      <c r="L1298" s="4">
        <f>Table4[[#This Row],[Net Revenue]]-Table4[[#This Row],[Total Cost]]</f>
        <v>414.5809999999999</v>
      </c>
      <c r="M1298" t="str">
        <f>_xlfn.XLOOKUP(Table4[[#This Row],[ProductID]], Products!A:A,Products!B:B, "Not Found")</f>
        <v>Or Smartphone</v>
      </c>
      <c r="N1298" t="str">
        <f>TEXT(Table4[[#This Row],[Date]], "mmm")</f>
        <v>Apr</v>
      </c>
      <c r="O1298" t="str">
        <f>TEXT(Table4[[#This Row],[Date]], "yyyy")</f>
        <v>2025</v>
      </c>
      <c r="P1298" t="str">
        <f>_xlfn.XLOOKUP(Table4[[#This Row],[ProductID]],Products!A:A,Products!C:C, "Not Found")</f>
        <v>Electronics</v>
      </c>
      <c r="Q1298" t="str">
        <f>_xlfn.XLOOKUP(Table4[[#This Row],[ProductID]],Products!A:A,Products!D:D,"Not Found")</f>
        <v>Smartphone</v>
      </c>
      <c r="R1298">
        <f>_xlfn.XLOOKUP(Table4[[#This Row],[ProductID]],Products!A:A,Products!E:E,"Not Found")</f>
        <v>1197.18</v>
      </c>
      <c r="S1298">
        <f>_xlfn.XLOOKUP(Table4[[#This Row],[ProductID]],Products!A:A,Products!F:F, "Not Found")</f>
        <v>722.74</v>
      </c>
      <c r="T1298" t="str">
        <f>_xlfn.XLOOKUP(Table4[[#This Row],[CustomerID]],Customers!A:A,Customers!D:D, "Not Found")</f>
        <v>F</v>
      </c>
      <c r="U1298" s="6">
        <f>_xlfn.XLOOKUP(Table4[[#This Row],[CustomerID]],Customers!A:A,Customers!E:E, "Not Found")</f>
        <v>22610</v>
      </c>
      <c r="V1298">
        <f ca="1">DATEDIF(Table4[[#This Row],[CustomerBirthday]], TODAY(), "Y")</f>
        <v>64</v>
      </c>
      <c r="W1298" t="str" cm="1">
        <f t="array" aca="1" ref="W1298" ca="1">_xlfn.IFS(Table4[[#This Row],[Age]]&lt;25, "Under 25",Table4[[#This Row],[Age]]=34, "25-34", Table4[[#This Row],[Age]]&lt;=49, "35-49", Table4[[#This Row],[Age]]&lt;=64, "50-64", Table4[[#This Row],[Age]]&gt;=65, "65+")</f>
        <v>50-64</v>
      </c>
      <c r="X1298" t="str">
        <f>_xlfn.XLOOKUP(Table4[[#This Row],[StoreID]],Stores!A:A,Stores!B:B, "Not found")</f>
        <v>MegaMart New Michele</v>
      </c>
      <c r="Y1298" t="str">
        <f>_xlfn.XLOOKUP(Table4[[#This Row],[StoreID]],Stores!A:A,Stores!C:C, "Not Found")</f>
        <v>New Michele</v>
      </c>
      <c r="Z1298" t="str">
        <f>_xlfn.XLOOKUP(Table4[[#This Row],[StoreID]],Stores!A:A,Stores!D:D, "Not Found")</f>
        <v>West</v>
      </c>
    </row>
    <row r="1299" spans="1:26">
      <c r="A1299" t="s">
        <v>2165</v>
      </c>
      <c r="B1299" s="1">
        <v>45835</v>
      </c>
      <c r="C1299" t="s">
        <v>693</v>
      </c>
      <c r="D1299" t="s">
        <v>800</v>
      </c>
      <c r="E1299" t="s">
        <v>839</v>
      </c>
      <c r="F1299">
        <v>2</v>
      </c>
      <c r="G1299">
        <v>0</v>
      </c>
      <c r="H1299" t="s">
        <v>875</v>
      </c>
      <c r="I1299" s="4">
        <f>Table4[[#This Row],[Quantity]]*Table4[[#This Row],[UnitPrice]]</f>
        <v>3905.3</v>
      </c>
      <c r="J1299" s="4">
        <f>Table4[[#This Row],[Gross Revenue]]*(1-Table4[[#This Row],[Discount]])</f>
        <v>3905.3</v>
      </c>
      <c r="K1299" s="4">
        <f>Table4[[#This Row],[Quantity]]*Table4[[#This Row],[CostPrice]]</f>
        <v>2902.54</v>
      </c>
      <c r="L1299" s="4">
        <f>Table4[[#This Row],[Net Revenue]]-Table4[[#This Row],[Total Cost]]</f>
        <v>1002.7600000000002</v>
      </c>
      <c r="M1299" t="str">
        <f>_xlfn.XLOOKUP(Table4[[#This Row],[ProductID]], Products!A:A,Products!B:B, "Not Found")</f>
        <v>Book Television</v>
      </c>
      <c r="N1299" t="str">
        <f>TEXT(Table4[[#This Row],[Date]], "mmm")</f>
        <v>Jun</v>
      </c>
      <c r="O1299" t="str">
        <f>TEXT(Table4[[#This Row],[Date]], "yyyy")</f>
        <v>2025</v>
      </c>
      <c r="P1299" t="str">
        <f>_xlfn.XLOOKUP(Table4[[#This Row],[ProductID]],Products!A:A,Products!C:C, "Not Found")</f>
        <v>Electronics</v>
      </c>
      <c r="Q1299" t="str">
        <f>_xlfn.XLOOKUP(Table4[[#This Row],[ProductID]],Products!A:A,Products!D:D,"Not Found")</f>
        <v>Television</v>
      </c>
      <c r="R1299">
        <f>_xlfn.XLOOKUP(Table4[[#This Row],[ProductID]],Products!A:A,Products!E:E,"Not Found")</f>
        <v>1952.65</v>
      </c>
      <c r="S1299">
        <f>_xlfn.XLOOKUP(Table4[[#This Row],[ProductID]],Products!A:A,Products!F:F, "Not Found")</f>
        <v>1451.27</v>
      </c>
      <c r="T1299" t="str">
        <f>_xlfn.XLOOKUP(Table4[[#This Row],[CustomerID]],Customers!A:A,Customers!D:D, "Not Found")</f>
        <v>M</v>
      </c>
      <c r="U1299" s="6">
        <f>_xlfn.XLOOKUP(Table4[[#This Row],[CustomerID]],Customers!A:A,Customers!E:E, "Not Found")</f>
        <v>21086</v>
      </c>
      <c r="V1299">
        <f ca="1">DATEDIF(Table4[[#This Row],[CustomerBirthday]], TODAY(), "Y")</f>
        <v>68</v>
      </c>
      <c r="W1299" t="str" cm="1">
        <f t="array" aca="1" ref="W1299" ca="1">_xlfn.IFS(Table4[[#This Row],[Age]]&lt;25, "Under 25",Table4[[#This Row],[Age]]=34, "25-34", Table4[[#This Row],[Age]]&lt;=49, "35-49", Table4[[#This Row],[Age]]&lt;=64, "50-64", Table4[[#This Row],[Age]]&gt;=65, "65+")</f>
        <v>65+</v>
      </c>
      <c r="X1299" t="str">
        <f>_xlfn.XLOOKUP(Table4[[#This Row],[StoreID]],Stores!A:A,Stores!B:B, "Not found")</f>
        <v>MegaMart New Michele</v>
      </c>
      <c r="Y1299" t="str">
        <f>_xlfn.XLOOKUP(Table4[[#This Row],[StoreID]],Stores!A:A,Stores!C:C, "Not Found")</f>
        <v>New Michele</v>
      </c>
      <c r="Z1299" t="str">
        <f>_xlfn.XLOOKUP(Table4[[#This Row],[StoreID]],Stores!A:A,Stores!D:D, "Not Found")</f>
        <v>West</v>
      </c>
    </row>
    <row r="1300" spans="1:26">
      <c r="A1300" t="s">
        <v>2166</v>
      </c>
      <c r="B1300" s="1">
        <v>45266</v>
      </c>
      <c r="C1300" t="s">
        <v>503</v>
      </c>
      <c r="D1300" t="s">
        <v>788</v>
      </c>
      <c r="E1300" t="s">
        <v>842</v>
      </c>
      <c r="F1300">
        <v>1</v>
      </c>
      <c r="G1300">
        <v>0.15</v>
      </c>
      <c r="H1300" t="s">
        <v>871</v>
      </c>
      <c r="I1300" s="4">
        <f>Table4[[#This Row],[Quantity]]*Table4[[#This Row],[UnitPrice]]</f>
        <v>1095.72</v>
      </c>
      <c r="J1300" s="4">
        <f>Table4[[#This Row],[Gross Revenue]]*(1-Table4[[#This Row],[Discount]])</f>
        <v>931.36199999999997</v>
      </c>
      <c r="K1300" s="4">
        <f>Table4[[#This Row],[Quantity]]*Table4[[#This Row],[CostPrice]]</f>
        <v>822.2</v>
      </c>
      <c r="L1300" s="4">
        <f>Table4[[#This Row],[Net Revenue]]-Table4[[#This Row],[Total Cost]]</f>
        <v>109.16199999999992</v>
      </c>
      <c r="M1300" t="str">
        <f>_xlfn.XLOOKUP(Table4[[#This Row],[ProductID]], Products!A:A,Products!B:B, "Not Found")</f>
        <v>Foot Snacks</v>
      </c>
      <c r="N1300" t="str">
        <f>TEXT(Table4[[#This Row],[Date]], "mmm")</f>
        <v>Dec</v>
      </c>
      <c r="O1300" t="str">
        <f>TEXT(Table4[[#This Row],[Date]], "yyyy")</f>
        <v>2023</v>
      </c>
      <c r="P1300" t="str">
        <f>_xlfn.XLOOKUP(Table4[[#This Row],[ProductID]],Products!A:A,Products!C:C, "Not Found")</f>
        <v>Groceries</v>
      </c>
      <c r="Q1300" t="str">
        <f>_xlfn.XLOOKUP(Table4[[#This Row],[ProductID]],Products!A:A,Products!D:D,"Not Found")</f>
        <v>Snacks</v>
      </c>
      <c r="R1300">
        <f>_xlfn.XLOOKUP(Table4[[#This Row],[ProductID]],Products!A:A,Products!E:E,"Not Found")</f>
        <v>1095.72</v>
      </c>
      <c r="S1300">
        <f>_xlfn.XLOOKUP(Table4[[#This Row],[ProductID]],Products!A:A,Products!F:F, "Not Found")</f>
        <v>822.2</v>
      </c>
      <c r="T1300" t="str">
        <f>_xlfn.XLOOKUP(Table4[[#This Row],[CustomerID]],Customers!A:A,Customers!D:D, "Not Found")</f>
        <v>F</v>
      </c>
      <c r="U1300" s="6">
        <f>_xlfn.XLOOKUP(Table4[[#This Row],[CustomerID]],Customers!A:A,Customers!E:E, "Not Found")</f>
        <v>22552</v>
      </c>
      <c r="V1300">
        <f ca="1">DATEDIF(Table4[[#This Row],[CustomerBirthday]], TODAY(), "Y")</f>
        <v>64</v>
      </c>
      <c r="W1300" t="str" cm="1">
        <f t="array" aca="1" ref="W1300" ca="1">_xlfn.IFS(Table4[[#This Row],[Age]]&lt;25, "Under 25",Table4[[#This Row],[Age]]=34, "25-34", Table4[[#This Row],[Age]]&lt;=49, "35-49", Table4[[#This Row],[Age]]&lt;=64, "50-64", Table4[[#This Row],[Age]]&gt;=65, "65+")</f>
        <v>50-64</v>
      </c>
      <c r="X1300" t="str">
        <f>_xlfn.XLOOKUP(Table4[[#This Row],[StoreID]],Stores!A:A,Stores!B:B, "Not found")</f>
        <v>MegaMart Brianahaven</v>
      </c>
      <c r="Y1300" t="str">
        <f>_xlfn.XLOOKUP(Table4[[#This Row],[StoreID]],Stores!A:A,Stores!C:C, "Not Found")</f>
        <v>Brianahaven</v>
      </c>
      <c r="Z1300" t="str">
        <f>_xlfn.XLOOKUP(Table4[[#This Row],[StoreID]],Stores!A:A,Stores!D:D, "Not Found")</f>
        <v>North</v>
      </c>
    </row>
    <row r="1301" spans="1:26">
      <c r="A1301" t="s">
        <v>2167</v>
      </c>
      <c r="B1301" s="1">
        <v>45291</v>
      </c>
      <c r="C1301" t="s">
        <v>464</v>
      </c>
      <c r="D1301" t="s">
        <v>718</v>
      </c>
      <c r="E1301" t="s">
        <v>839</v>
      </c>
      <c r="F1301">
        <v>5</v>
      </c>
      <c r="G1301">
        <v>0</v>
      </c>
      <c r="H1301" t="s">
        <v>865</v>
      </c>
      <c r="I1301" s="4">
        <f>Table4[[#This Row],[Quantity]]*Table4[[#This Row],[UnitPrice]]</f>
        <v>1688.15</v>
      </c>
      <c r="J1301" s="4">
        <f>Table4[[#This Row],[Gross Revenue]]*(1-Table4[[#This Row],[Discount]])</f>
        <v>1688.15</v>
      </c>
      <c r="K1301" s="4">
        <f>Table4[[#This Row],[Quantity]]*Table4[[#This Row],[CostPrice]]</f>
        <v>845.15</v>
      </c>
      <c r="L1301" s="4">
        <f>Table4[[#This Row],[Net Revenue]]-Table4[[#This Row],[Total Cost]]</f>
        <v>843.00000000000011</v>
      </c>
      <c r="M1301" t="str">
        <f>_xlfn.XLOOKUP(Table4[[#This Row],[ProductID]], Products!A:A,Products!B:B, "Not Found")</f>
        <v>Here Footwear</v>
      </c>
      <c r="N1301" t="str">
        <f>TEXT(Table4[[#This Row],[Date]], "mmm")</f>
        <v>Dec</v>
      </c>
      <c r="O1301" t="str">
        <f>TEXT(Table4[[#This Row],[Date]], "yyyy")</f>
        <v>2023</v>
      </c>
      <c r="P1301" t="str">
        <f>_xlfn.XLOOKUP(Table4[[#This Row],[ProductID]],Products!A:A,Products!C:C, "Not Found")</f>
        <v>Fashion</v>
      </c>
      <c r="Q1301" t="str">
        <f>_xlfn.XLOOKUP(Table4[[#This Row],[ProductID]],Products!A:A,Products!D:D,"Not Found")</f>
        <v>Footwear</v>
      </c>
      <c r="R1301">
        <f>_xlfn.XLOOKUP(Table4[[#This Row],[ProductID]],Products!A:A,Products!E:E,"Not Found")</f>
        <v>337.63</v>
      </c>
      <c r="S1301">
        <f>_xlfn.XLOOKUP(Table4[[#This Row],[ProductID]],Products!A:A,Products!F:F, "Not Found")</f>
        <v>169.03</v>
      </c>
      <c r="T1301" t="str">
        <f>_xlfn.XLOOKUP(Table4[[#This Row],[CustomerID]],Customers!A:A,Customers!D:D, "Not Found")</f>
        <v>M</v>
      </c>
      <c r="U1301" s="6">
        <f>_xlfn.XLOOKUP(Table4[[#This Row],[CustomerID]],Customers!A:A,Customers!E:E, "Not Found")</f>
        <v>29315</v>
      </c>
      <c r="V1301">
        <f ca="1">DATEDIF(Table4[[#This Row],[CustomerBirthday]], TODAY(), "Y")</f>
        <v>46</v>
      </c>
      <c r="W1301" t="str" cm="1">
        <f t="array" aca="1" ref="W1301" ca="1">_xlfn.IFS(Table4[[#This Row],[Age]]&lt;25, "Under 25",Table4[[#This Row],[Age]]=34, "25-34", Table4[[#This Row],[Age]]&lt;=49, "35-49", Table4[[#This Row],[Age]]&lt;=64, "50-64", Table4[[#This Row],[Age]]&gt;=65, "65+")</f>
        <v>35-49</v>
      </c>
      <c r="X1301" t="str">
        <f>_xlfn.XLOOKUP(Table4[[#This Row],[StoreID]],Stores!A:A,Stores!B:B, "Not found")</f>
        <v>MegaMart New Michele</v>
      </c>
      <c r="Y1301" t="str">
        <f>_xlfn.XLOOKUP(Table4[[#This Row],[StoreID]],Stores!A:A,Stores!C:C, "Not Found")</f>
        <v>New Michele</v>
      </c>
      <c r="Z1301" t="str">
        <f>_xlfn.XLOOKUP(Table4[[#This Row],[StoreID]],Stores!A:A,Stores!D:D, "Not Found")</f>
        <v>West</v>
      </c>
    </row>
    <row r="1302" spans="1:26">
      <c r="A1302" t="s">
        <v>2168</v>
      </c>
      <c r="B1302" s="1">
        <v>45775</v>
      </c>
      <c r="C1302" t="s">
        <v>382</v>
      </c>
      <c r="D1302" t="s">
        <v>769</v>
      </c>
      <c r="E1302" t="s">
        <v>835</v>
      </c>
      <c r="F1302">
        <v>4</v>
      </c>
      <c r="G1302">
        <v>0.1</v>
      </c>
      <c r="H1302" t="s">
        <v>868</v>
      </c>
      <c r="I1302" s="4">
        <f>Table4[[#This Row],[Quantity]]*Table4[[#This Row],[UnitPrice]]</f>
        <v>102.28</v>
      </c>
      <c r="J1302" s="4">
        <f>Table4[[#This Row],[Gross Revenue]]*(1-Table4[[#This Row],[Discount]])</f>
        <v>92.052000000000007</v>
      </c>
      <c r="K1302" s="4">
        <f>Table4[[#This Row],[Quantity]]*Table4[[#This Row],[CostPrice]]</f>
        <v>76.2</v>
      </c>
      <c r="L1302" s="4">
        <f>Table4[[#This Row],[Net Revenue]]-Table4[[#This Row],[Total Cost]]</f>
        <v>15.852000000000004</v>
      </c>
      <c r="M1302" t="str">
        <f>_xlfn.XLOOKUP(Table4[[#This Row],[ProductID]], Products!A:A,Products!B:B, "Not Found")</f>
        <v>How Vegetables</v>
      </c>
      <c r="N1302" t="str">
        <f>TEXT(Table4[[#This Row],[Date]], "mmm")</f>
        <v>Apr</v>
      </c>
      <c r="O1302" t="str">
        <f>TEXT(Table4[[#This Row],[Date]], "yyyy")</f>
        <v>2025</v>
      </c>
      <c r="P1302" t="str">
        <f>_xlfn.XLOOKUP(Table4[[#This Row],[ProductID]],Products!A:A,Products!C:C, "Not Found")</f>
        <v>Groceries</v>
      </c>
      <c r="Q1302" t="str">
        <f>_xlfn.XLOOKUP(Table4[[#This Row],[ProductID]],Products!A:A,Products!D:D,"Not Found")</f>
        <v>Vegetables</v>
      </c>
      <c r="R1302">
        <f>_xlfn.XLOOKUP(Table4[[#This Row],[ProductID]],Products!A:A,Products!E:E,"Not Found")</f>
        <v>25.57</v>
      </c>
      <c r="S1302">
        <f>_xlfn.XLOOKUP(Table4[[#This Row],[ProductID]],Products!A:A,Products!F:F, "Not Found")</f>
        <v>19.05</v>
      </c>
      <c r="T1302" t="str">
        <f>_xlfn.XLOOKUP(Table4[[#This Row],[CustomerID]],Customers!A:A,Customers!D:D, "Not Found")</f>
        <v>F</v>
      </c>
      <c r="U1302" s="6">
        <f>_xlfn.XLOOKUP(Table4[[#This Row],[CustomerID]],Customers!A:A,Customers!E:E, "Not Found")</f>
        <v>35236</v>
      </c>
      <c r="V1302">
        <f ca="1">DATEDIF(Table4[[#This Row],[CustomerBirthday]], TODAY(), "Y")</f>
        <v>30</v>
      </c>
      <c r="W1302" t="str" cm="1">
        <f t="array" aca="1" ref="W1302" ca="1">_xlfn.IFS(Table4[[#This Row],[Age]]&lt;25, "Under 25",Table4[[#This Row],[Age]]=34, "25-34", Table4[[#This Row],[Age]]&lt;=49, "35-49", Table4[[#This Row],[Age]]&lt;=64, "50-64", Table4[[#This Row],[Age]]&gt;=65, "65+")</f>
        <v>35-49</v>
      </c>
      <c r="X1302" t="str">
        <f>_xlfn.XLOOKUP(Table4[[#This Row],[StoreID]],Stores!A:A,Stores!B:B, "Not found")</f>
        <v>MegaMart Peckmouth</v>
      </c>
      <c r="Y1302" t="str">
        <f>_xlfn.XLOOKUP(Table4[[#This Row],[StoreID]],Stores!A:A,Stores!C:C, "Not Found")</f>
        <v>Peckmouth</v>
      </c>
      <c r="Z1302" t="str">
        <f>_xlfn.XLOOKUP(Table4[[#This Row],[StoreID]],Stores!A:A,Stores!D:D, "Not Found")</f>
        <v>East</v>
      </c>
    </row>
    <row r="1303" spans="1:26">
      <c r="A1303" t="s">
        <v>2169</v>
      </c>
      <c r="B1303" s="1">
        <v>45584</v>
      </c>
      <c r="C1303" t="s">
        <v>362</v>
      </c>
      <c r="D1303" t="s">
        <v>745</v>
      </c>
      <c r="E1303" t="s">
        <v>831</v>
      </c>
      <c r="F1303">
        <v>3</v>
      </c>
      <c r="G1303">
        <v>0.1</v>
      </c>
      <c r="H1303" t="s">
        <v>865</v>
      </c>
      <c r="I1303" s="4">
        <f>Table4[[#This Row],[Quantity]]*Table4[[#This Row],[UnitPrice]]</f>
        <v>3579.2699999999995</v>
      </c>
      <c r="J1303" s="4">
        <f>Table4[[#This Row],[Gross Revenue]]*(1-Table4[[#This Row],[Discount]])</f>
        <v>3221.3429999999998</v>
      </c>
      <c r="K1303" s="4">
        <f>Table4[[#This Row],[Quantity]]*Table4[[#This Row],[CostPrice]]</f>
        <v>2454.7200000000003</v>
      </c>
      <c r="L1303" s="4">
        <f>Table4[[#This Row],[Net Revenue]]-Table4[[#This Row],[Total Cost]]</f>
        <v>766.62299999999959</v>
      </c>
      <c r="M1303" t="str">
        <f>_xlfn.XLOOKUP(Table4[[#This Row],[ProductID]], Products!A:A,Products!B:B, "Not Found")</f>
        <v>Above Camera</v>
      </c>
      <c r="N1303" t="str">
        <f>TEXT(Table4[[#This Row],[Date]], "mmm")</f>
        <v>Oct</v>
      </c>
      <c r="O1303" t="str">
        <f>TEXT(Table4[[#This Row],[Date]], "yyyy")</f>
        <v>2024</v>
      </c>
      <c r="P1303" t="str">
        <f>_xlfn.XLOOKUP(Table4[[#This Row],[ProductID]],Products!A:A,Products!C:C, "Not Found")</f>
        <v>Electronics</v>
      </c>
      <c r="Q1303" t="str">
        <f>_xlfn.XLOOKUP(Table4[[#This Row],[ProductID]],Products!A:A,Products!D:D,"Not Found")</f>
        <v>Camera</v>
      </c>
      <c r="R1303">
        <f>_xlfn.XLOOKUP(Table4[[#This Row],[ProductID]],Products!A:A,Products!E:E,"Not Found")</f>
        <v>1193.0899999999999</v>
      </c>
      <c r="S1303">
        <f>_xlfn.XLOOKUP(Table4[[#This Row],[ProductID]],Products!A:A,Products!F:F, "Not Found")</f>
        <v>818.24</v>
      </c>
      <c r="T1303" t="str">
        <f>_xlfn.XLOOKUP(Table4[[#This Row],[CustomerID]],Customers!A:A,Customers!D:D, "Not Found")</f>
        <v>M</v>
      </c>
      <c r="U1303" s="6">
        <f>_xlfn.XLOOKUP(Table4[[#This Row],[CustomerID]],Customers!A:A,Customers!E:E, "Not Found")</f>
        <v>32514</v>
      </c>
      <c r="V1303">
        <f ca="1">DATEDIF(Table4[[#This Row],[CustomerBirthday]], TODAY(), "Y")</f>
        <v>37</v>
      </c>
      <c r="W1303" t="str" cm="1">
        <f t="array" aca="1" ref="W1303" ca="1">_xlfn.IFS(Table4[[#This Row],[Age]]&lt;25, "Under 25",Table4[[#This Row],[Age]]=34, "25-34", Table4[[#This Row],[Age]]&lt;=49, "35-49", Table4[[#This Row],[Age]]&lt;=64, "50-64", Table4[[#This Row],[Age]]&gt;=65, "65+")</f>
        <v>35-49</v>
      </c>
      <c r="X1303" t="str">
        <f>_xlfn.XLOOKUP(Table4[[#This Row],[StoreID]],Stores!A:A,Stores!B:B, "Not found")</f>
        <v>MegaMart Jimenezborough</v>
      </c>
      <c r="Y1303" t="str">
        <f>_xlfn.XLOOKUP(Table4[[#This Row],[StoreID]],Stores!A:A,Stores!C:C, "Not Found")</f>
        <v>Jimenezborough</v>
      </c>
      <c r="Z1303" t="str">
        <f>_xlfn.XLOOKUP(Table4[[#This Row],[StoreID]],Stores!A:A,Stores!D:D, "Not Found")</f>
        <v>South</v>
      </c>
    </row>
    <row r="1304" spans="1:26">
      <c r="A1304" t="s">
        <v>2170</v>
      </c>
      <c r="B1304" s="1">
        <v>45491</v>
      </c>
      <c r="C1304" t="s">
        <v>298</v>
      </c>
      <c r="D1304" t="s">
        <v>718</v>
      </c>
      <c r="E1304" t="s">
        <v>842</v>
      </c>
      <c r="F1304">
        <v>5</v>
      </c>
      <c r="G1304">
        <v>0</v>
      </c>
      <c r="H1304" t="s">
        <v>871</v>
      </c>
      <c r="I1304" s="4">
        <f>Table4[[#This Row],[Quantity]]*Table4[[#This Row],[UnitPrice]]</f>
        <v>1688.15</v>
      </c>
      <c r="J1304" s="4">
        <f>Table4[[#This Row],[Gross Revenue]]*(1-Table4[[#This Row],[Discount]])</f>
        <v>1688.15</v>
      </c>
      <c r="K1304" s="4">
        <f>Table4[[#This Row],[Quantity]]*Table4[[#This Row],[CostPrice]]</f>
        <v>845.15</v>
      </c>
      <c r="L1304" s="4">
        <f>Table4[[#This Row],[Net Revenue]]-Table4[[#This Row],[Total Cost]]</f>
        <v>843.00000000000011</v>
      </c>
      <c r="M1304" t="str">
        <f>_xlfn.XLOOKUP(Table4[[#This Row],[ProductID]], Products!A:A,Products!B:B, "Not Found")</f>
        <v>Here Footwear</v>
      </c>
      <c r="N1304" t="str">
        <f>TEXT(Table4[[#This Row],[Date]], "mmm")</f>
        <v>Jul</v>
      </c>
      <c r="O1304" t="str">
        <f>TEXT(Table4[[#This Row],[Date]], "yyyy")</f>
        <v>2024</v>
      </c>
      <c r="P1304" t="str">
        <f>_xlfn.XLOOKUP(Table4[[#This Row],[ProductID]],Products!A:A,Products!C:C, "Not Found")</f>
        <v>Fashion</v>
      </c>
      <c r="Q1304" t="str">
        <f>_xlfn.XLOOKUP(Table4[[#This Row],[ProductID]],Products!A:A,Products!D:D,"Not Found")</f>
        <v>Footwear</v>
      </c>
      <c r="R1304">
        <f>_xlfn.XLOOKUP(Table4[[#This Row],[ProductID]],Products!A:A,Products!E:E,"Not Found")</f>
        <v>337.63</v>
      </c>
      <c r="S1304">
        <f>_xlfn.XLOOKUP(Table4[[#This Row],[ProductID]],Products!A:A,Products!F:F, "Not Found")</f>
        <v>169.03</v>
      </c>
      <c r="T1304" t="str">
        <f>_xlfn.XLOOKUP(Table4[[#This Row],[CustomerID]],Customers!A:A,Customers!D:D, "Not Found")</f>
        <v>F</v>
      </c>
      <c r="U1304" s="6">
        <f>_xlfn.XLOOKUP(Table4[[#This Row],[CustomerID]],Customers!A:A,Customers!E:E, "Not Found")</f>
        <v>29021</v>
      </c>
      <c r="V1304">
        <f ca="1">DATEDIF(Table4[[#This Row],[CustomerBirthday]], TODAY(), "Y")</f>
        <v>47</v>
      </c>
      <c r="W1304" t="str" cm="1">
        <f t="array" aca="1" ref="W1304" ca="1">_xlfn.IFS(Table4[[#This Row],[Age]]&lt;25, "Under 25",Table4[[#This Row],[Age]]=34, "25-34", Table4[[#This Row],[Age]]&lt;=49, "35-49", Table4[[#This Row],[Age]]&lt;=64, "50-64", Table4[[#This Row],[Age]]&gt;=65, "65+")</f>
        <v>35-49</v>
      </c>
      <c r="X1304" t="str">
        <f>_xlfn.XLOOKUP(Table4[[#This Row],[StoreID]],Stores!A:A,Stores!B:B, "Not found")</f>
        <v>MegaMart Brianahaven</v>
      </c>
      <c r="Y1304" t="str">
        <f>_xlfn.XLOOKUP(Table4[[#This Row],[StoreID]],Stores!A:A,Stores!C:C, "Not Found")</f>
        <v>Brianahaven</v>
      </c>
      <c r="Z1304" t="str">
        <f>_xlfn.XLOOKUP(Table4[[#This Row],[StoreID]],Stores!A:A,Stores!D:D, "Not Found")</f>
        <v>North</v>
      </c>
    </row>
    <row r="1305" spans="1:26">
      <c r="A1305" t="s">
        <v>2171</v>
      </c>
      <c r="B1305" s="1">
        <v>45777</v>
      </c>
      <c r="C1305" t="s">
        <v>661</v>
      </c>
      <c r="D1305" t="s">
        <v>808</v>
      </c>
      <c r="E1305" t="s">
        <v>842</v>
      </c>
      <c r="F1305">
        <v>4</v>
      </c>
      <c r="G1305">
        <v>0.15</v>
      </c>
      <c r="H1305" t="s">
        <v>865</v>
      </c>
      <c r="I1305" s="4">
        <f>Table4[[#This Row],[Quantity]]*Table4[[#This Row],[UnitPrice]]</f>
        <v>6540.04</v>
      </c>
      <c r="J1305" s="4">
        <f>Table4[[#This Row],[Gross Revenue]]*(1-Table4[[#This Row],[Discount]])</f>
        <v>5559.0339999999997</v>
      </c>
      <c r="K1305" s="4">
        <f>Table4[[#This Row],[Quantity]]*Table4[[#This Row],[CostPrice]]</f>
        <v>4173.16</v>
      </c>
      <c r="L1305" s="4">
        <f>Table4[[#This Row],[Net Revenue]]-Table4[[#This Row],[Total Cost]]</f>
        <v>1385.8739999999998</v>
      </c>
      <c r="M1305" t="str">
        <f>_xlfn.XLOOKUP(Table4[[#This Row],[ProductID]], Products!A:A,Products!B:B, "Not Found")</f>
        <v>Present Television</v>
      </c>
      <c r="N1305" t="str">
        <f>TEXT(Table4[[#This Row],[Date]], "mmm")</f>
        <v>Apr</v>
      </c>
      <c r="O1305" t="str">
        <f>TEXT(Table4[[#This Row],[Date]], "yyyy")</f>
        <v>2025</v>
      </c>
      <c r="P1305" t="str">
        <f>_xlfn.XLOOKUP(Table4[[#This Row],[ProductID]],Products!A:A,Products!C:C, "Not Found")</f>
        <v>Electronics</v>
      </c>
      <c r="Q1305" t="str">
        <f>_xlfn.XLOOKUP(Table4[[#This Row],[ProductID]],Products!A:A,Products!D:D,"Not Found")</f>
        <v>Television</v>
      </c>
      <c r="R1305">
        <f>_xlfn.XLOOKUP(Table4[[#This Row],[ProductID]],Products!A:A,Products!E:E,"Not Found")</f>
        <v>1635.01</v>
      </c>
      <c r="S1305">
        <f>_xlfn.XLOOKUP(Table4[[#This Row],[ProductID]],Products!A:A,Products!F:F, "Not Found")</f>
        <v>1043.29</v>
      </c>
      <c r="T1305" t="str">
        <f>_xlfn.XLOOKUP(Table4[[#This Row],[CustomerID]],Customers!A:A,Customers!D:D, "Not Found")</f>
        <v>M</v>
      </c>
      <c r="U1305" s="6">
        <f>_xlfn.XLOOKUP(Table4[[#This Row],[CustomerID]],Customers!A:A,Customers!E:E, "Not Found")</f>
        <v>32522</v>
      </c>
      <c r="V1305">
        <f ca="1">DATEDIF(Table4[[#This Row],[CustomerBirthday]], TODAY(), "Y")</f>
        <v>37</v>
      </c>
      <c r="W1305" t="str" cm="1">
        <f t="array" aca="1" ref="W1305" ca="1">_xlfn.IFS(Table4[[#This Row],[Age]]&lt;25, "Under 25",Table4[[#This Row],[Age]]=34, "25-34", Table4[[#This Row],[Age]]&lt;=49, "35-49", Table4[[#This Row],[Age]]&lt;=64, "50-64", Table4[[#This Row],[Age]]&gt;=65, "65+")</f>
        <v>35-49</v>
      </c>
      <c r="X1305" t="str">
        <f>_xlfn.XLOOKUP(Table4[[#This Row],[StoreID]],Stores!A:A,Stores!B:B, "Not found")</f>
        <v>MegaMart Brianahaven</v>
      </c>
      <c r="Y1305" t="str">
        <f>_xlfn.XLOOKUP(Table4[[#This Row],[StoreID]],Stores!A:A,Stores!C:C, "Not Found")</f>
        <v>Brianahaven</v>
      </c>
      <c r="Z1305" t="str">
        <f>_xlfn.XLOOKUP(Table4[[#This Row],[StoreID]],Stores!A:A,Stores!D:D, "Not Found")</f>
        <v>North</v>
      </c>
    </row>
    <row r="1306" spans="1:26">
      <c r="A1306" t="s">
        <v>2172</v>
      </c>
      <c r="B1306" s="1">
        <v>45791</v>
      </c>
      <c r="C1306" t="s">
        <v>163</v>
      </c>
      <c r="D1306" t="s">
        <v>715</v>
      </c>
      <c r="E1306" t="s">
        <v>842</v>
      </c>
      <c r="F1306">
        <v>4</v>
      </c>
      <c r="G1306">
        <v>0.05</v>
      </c>
      <c r="H1306" t="s">
        <v>875</v>
      </c>
      <c r="I1306" s="4">
        <f>Table4[[#This Row],[Quantity]]*Table4[[#This Row],[UnitPrice]]</f>
        <v>3275.04</v>
      </c>
      <c r="J1306" s="4">
        <f>Table4[[#This Row],[Gross Revenue]]*(1-Table4[[#This Row],[Discount]])</f>
        <v>3111.288</v>
      </c>
      <c r="K1306" s="4">
        <f>Table4[[#This Row],[Quantity]]*Table4[[#This Row],[CostPrice]]</f>
        <v>2110.48</v>
      </c>
      <c r="L1306" s="4">
        <f>Table4[[#This Row],[Net Revenue]]-Table4[[#This Row],[Total Cost]]</f>
        <v>1000.808</v>
      </c>
      <c r="M1306" t="str">
        <f>_xlfn.XLOOKUP(Table4[[#This Row],[ProductID]], Products!A:A,Products!B:B, "Not Found")</f>
        <v>Audience Television</v>
      </c>
      <c r="N1306" t="str">
        <f>TEXT(Table4[[#This Row],[Date]], "mmm")</f>
        <v>May</v>
      </c>
      <c r="O1306" t="str">
        <f>TEXT(Table4[[#This Row],[Date]], "yyyy")</f>
        <v>2025</v>
      </c>
      <c r="P1306" t="str">
        <f>_xlfn.XLOOKUP(Table4[[#This Row],[ProductID]],Products!A:A,Products!C:C, "Not Found")</f>
        <v>Electronics</v>
      </c>
      <c r="Q1306" t="str">
        <f>_xlfn.XLOOKUP(Table4[[#This Row],[ProductID]],Products!A:A,Products!D:D,"Not Found")</f>
        <v>Television</v>
      </c>
      <c r="R1306">
        <f>_xlfn.XLOOKUP(Table4[[#This Row],[ProductID]],Products!A:A,Products!E:E,"Not Found")</f>
        <v>818.76</v>
      </c>
      <c r="S1306">
        <f>_xlfn.XLOOKUP(Table4[[#This Row],[ProductID]],Products!A:A,Products!F:F, "Not Found")</f>
        <v>527.62</v>
      </c>
      <c r="T1306" t="str">
        <f>_xlfn.XLOOKUP(Table4[[#This Row],[CustomerID]],Customers!A:A,Customers!D:D, "Not Found")</f>
        <v>F</v>
      </c>
      <c r="U1306" s="6">
        <f>_xlfn.XLOOKUP(Table4[[#This Row],[CustomerID]],Customers!A:A,Customers!E:E, "Not Found")</f>
        <v>36564</v>
      </c>
      <c r="V1306">
        <f ca="1">DATEDIF(Table4[[#This Row],[CustomerBirthday]], TODAY(), "Y")</f>
        <v>26</v>
      </c>
      <c r="W1306" t="str" cm="1">
        <f t="array" aca="1" ref="W1306" ca="1">_xlfn.IFS(Table4[[#This Row],[Age]]&lt;25, "Under 25",Table4[[#This Row],[Age]]=34, "25-34", Table4[[#This Row],[Age]]&lt;=49, "35-49", Table4[[#This Row],[Age]]&lt;=64, "50-64", Table4[[#This Row],[Age]]&gt;=65, "65+")</f>
        <v>35-49</v>
      </c>
      <c r="X1306" t="str">
        <f>_xlfn.XLOOKUP(Table4[[#This Row],[StoreID]],Stores!A:A,Stores!B:B, "Not found")</f>
        <v>MegaMart Brianahaven</v>
      </c>
      <c r="Y1306" t="str">
        <f>_xlfn.XLOOKUP(Table4[[#This Row],[StoreID]],Stores!A:A,Stores!C:C, "Not Found")</f>
        <v>Brianahaven</v>
      </c>
      <c r="Z1306" t="str">
        <f>_xlfn.XLOOKUP(Table4[[#This Row],[StoreID]],Stores!A:A,Stores!D:D, "Not Found")</f>
        <v>North</v>
      </c>
    </row>
    <row r="1307" spans="1:26">
      <c r="A1307" t="s">
        <v>2173</v>
      </c>
      <c r="B1307" s="1">
        <v>45890</v>
      </c>
      <c r="C1307" t="s">
        <v>144</v>
      </c>
      <c r="D1307" t="s">
        <v>810</v>
      </c>
      <c r="E1307" t="s">
        <v>835</v>
      </c>
      <c r="F1307">
        <v>3</v>
      </c>
      <c r="G1307">
        <v>0.15</v>
      </c>
      <c r="H1307" t="s">
        <v>865</v>
      </c>
      <c r="I1307" s="4">
        <f>Table4[[#This Row],[Quantity]]*Table4[[#This Row],[UnitPrice]]</f>
        <v>1360.8600000000001</v>
      </c>
      <c r="J1307" s="4">
        <f>Table4[[#This Row],[Gross Revenue]]*(1-Table4[[#This Row],[Discount]])</f>
        <v>1156.731</v>
      </c>
      <c r="K1307" s="4">
        <f>Table4[[#This Row],[Quantity]]*Table4[[#This Row],[CostPrice]]</f>
        <v>949.89</v>
      </c>
      <c r="L1307" s="4">
        <f>Table4[[#This Row],[Net Revenue]]-Table4[[#This Row],[Total Cost]]</f>
        <v>206.84100000000001</v>
      </c>
      <c r="M1307" t="str">
        <f>_xlfn.XLOOKUP(Table4[[#This Row],[ProductID]], Products!A:A,Products!B:B, "Not Found")</f>
        <v>Maybe Clothing</v>
      </c>
      <c r="N1307" t="str">
        <f>TEXT(Table4[[#This Row],[Date]], "mmm")</f>
        <v>Aug</v>
      </c>
      <c r="O1307" t="str">
        <f>TEXT(Table4[[#This Row],[Date]], "yyyy")</f>
        <v>2025</v>
      </c>
      <c r="P1307" t="str">
        <f>_xlfn.XLOOKUP(Table4[[#This Row],[ProductID]],Products!A:A,Products!C:C, "Not Found")</f>
        <v>Fashion</v>
      </c>
      <c r="Q1307" t="str">
        <f>_xlfn.XLOOKUP(Table4[[#This Row],[ProductID]],Products!A:A,Products!D:D,"Not Found")</f>
        <v>Clothing</v>
      </c>
      <c r="R1307">
        <f>_xlfn.XLOOKUP(Table4[[#This Row],[ProductID]],Products!A:A,Products!E:E,"Not Found")</f>
        <v>453.62</v>
      </c>
      <c r="S1307">
        <f>_xlfn.XLOOKUP(Table4[[#This Row],[ProductID]],Products!A:A,Products!F:F, "Not Found")</f>
        <v>316.63</v>
      </c>
      <c r="T1307" t="str">
        <f>_xlfn.XLOOKUP(Table4[[#This Row],[CustomerID]],Customers!A:A,Customers!D:D, "Not Found")</f>
        <v>F</v>
      </c>
      <c r="U1307" s="6">
        <f>_xlfn.XLOOKUP(Table4[[#This Row],[CustomerID]],Customers!A:A,Customers!E:E, "Not Found")</f>
        <v>30193</v>
      </c>
      <c r="V1307">
        <f ca="1">DATEDIF(Table4[[#This Row],[CustomerBirthday]], TODAY(), "Y")</f>
        <v>43</v>
      </c>
      <c r="W1307" t="str" cm="1">
        <f t="array" aca="1" ref="W1307" ca="1">_xlfn.IFS(Table4[[#This Row],[Age]]&lt;25, "Under 25",Table4[[#This Row],[Age]]=34, "25-34", Table4[[#This Row],[Age]]&lt;=49, "35-49", Table4[[#This Row],[Age]]&lt;=64, "50-64", Table4[[#This Row],[Age]]&gt;=65, "65+")</f>
        <v>35-49</v>
      </c>
      <c r="X1307" t="str">
        <f>_xlfn.XLOOKUP(Table4[[#This Row],[StoreID]],Stores!A:A,Stores!B:B, "Not found")</f>
        <v>MegaMart Peckmouth</v>
      </c>
      <c r="Y1307" t="str">
        <f>_xlfn.XLOOKUP(Table4[[#This Row],[StoreID]],Stores!A:A,Stores!C:C, "Not Found")</f>
        <v>Peckmouth</v>
      </c>
      <c r="Z1307" t="str">
        <f>_xlfn.XLOOKUP(Table4[[#This Row],[StoreID]],Stores!A:A,Stores!D:D, "Not Found")</f>
        <v>East</v>
      </c>
    </row>
    <row r="1308" spans="1:26">
      <c r="A1308" t="s">
        <v>2174</v>
      </c>
      <c r="B1308" s="1">
        <v>45648</v>
      </c>
      <c r="C1308" t="s">
        <v>71</v>
      </c>
      <c r="D1308" t="s">
        <v>778</v>
      </c>
      <c r="E1308" t="s">
        <v>846</v>
      </c>
      <c r="F1308">
        <v>4</v>
      </c>
      <c r="G1308">
        <v>0</v>
      </c>
      <c r="H1308" t="s">
        <v>875</v>
      </c>
      <c r="I1308" s="4">
        <f>Table4[[#This Row],[Quantity]]*Table4[[#This Row],[UnitPrice]]</f>
        <v>4063.04</v>
      </c>
      <c r="J1308" s="4">
        <f>Table4[[#This Row],[Gross Revenue]]*(1-Table4[[#This Row],[Discount]])</f>
        <v>4063.04</v>
      </c>
      <c r="K1308" s="4">
        <f>Table4[[#This Row],[Quantity]]*Table4[[#This Row],[CostPrice]]</f>
        <v>2337.6</v>
      </c>
      <c r="L1308" s="4">
        <f>Table4[[#This Row],[Net Revenue]]-Table4[[#This Row],[Total Cost]]</f>
        <v>1725.44</v>
      </c>
      <c r="M1308" t="str">
        <f>_xlfn.XLOOKUP(Table4[[#This Row],[ProductID]], Products!A:A,Products!B:B, "Not Found")</f>
        <v>Behavior Dairy</v>
      </c>
      <c r="N1308" t="str">
        <f>TEXT(Table4[[#This Row],[Date]], "mmm")</f>
        <v>Dec</v>
      </c>
      <c r="O1308" t="str">
        <f>TEXT(Table4[[#This Row],[Date]], "yyyy")</f>
        <v>2024</v>
      </c>
      <c r="P1308" t="str">
        <f>_xlfn.XLOOKUP(Table4[[#This Row],[ProductID]],Products!A:A,Products!C:C, "Not Found")</f>
        <v>Groceries</v>
      </c>
      <c r="Q1308" t="str">
        <f>_xlfn.XLOOKUP(Table4[[#This Row],[ProductID]],Products!A:A,Products!D:D,"Not Found")</f>
        <v>Dairy</v>
      </c>
      <c r="R1308">
        <f>_xlfn.XLOOKUP(Table4[[#This Row],[ProductID]],Products!A:A,Products!E:E,"Not Found")</f>
        <v>1015.76</v>
      </c>
      <c r="S1308">
        <f>_xlfn.XLOOKUP(Table4[[#This Row],[ProductID]],Products!A:A,Products!F:F, "Not Found")</f>
        <v>584.4</v>
      </c>
      <c r="T1308" t="str">
        <f>_xlfn.XLOOKUP(Table4[[#This Row],[CustomerID]],Customers!A:A,Customers!D:D, "Not Found")</f>
        <v>F</v>
      </c>
      <c r="U1308" s="6">
        <f>_xlfn.XLOOKUP(Table4[[#This Row],[CustomerID]],Customers!A:A,Customers!E:E, "Not Found")</f>
        <v>30021</v>
      </c>
      <c r="V1308">
        <f ca="1">DATEDIF(Table4[[#This Row],[CustomerBirthday]], TODAY(), "Y")</f>
        <v>44</v>
      </c>
      <c r="W1308" t="str" cm="1">
        <f t="array" aca="1" ref="W1308" ca="1">_xlfn.IFS(Table4[[#This Row],[Age]]&lt;25, "Under 25",Table4[[#This Row],[Age]]=34, "25-34", Table4[[#This Row],[Age]]&lt;=49, "35-49", Table4[[#This Row],[Age]]&lt;=64, "50-64", Table4[[#This Row],[Age]]&gt;=65, "65+")</f>
        <v>35-49</v>
      </c>
      <c r="X1308" t="str">
        <f>_xlfn.XLOOKUP(Table4[[#This Row],[StoreID]],Stores!A:A,Stores!B:B, "Not found")</f>
        <v>MegaMart Johnmouth</v>
      </c>
      <c r="Y1308" t="str">
        <f>_xlfn.XLOOKUP(Table4[[#This Row],[StoreID]],Stores!A:A,Stores!C:C, "Not Found")</f>
        <v>Johnmouth</v>
      </c>
      <c r="Z1308" t="str">
        <f>_xlfn.XLOOKUP(Table4[[#This Row],[StoreID]],Stores!A:A,Stores!D:D, "Not Found")</f>
        <v>East</v>
      </c>
    </row>
    <row r="1309" spans="1:26">
      <c r="A1309" t="s">
        <v>2175</v>
      </c>
      <c r="B1309" s="1">
        <v>45351</v>
      </c>
      <c r="C1309" t="s">
        <v>393</v>
      </c>
      <c r="D1309" t="s">
        <v>786</v>
      </c>
      <c r="E1309" t="s">
        <v>839</v>
      </c>
      <c r="F1309">
        <v>4</v>
      </c>
      <c r="G1309">
        <v>0.05</v>
      </c>
      <c r="H1309" t="s">
        <v>868</v>
      </c>
      <c r="I1309" s="4">
        <f>Table4[[#This Row],[Quantity]]*Table4[[#This Row],[UnitPrice]]</f>
        <v>116.96</v>
      </c>
      <c r="J1309" s="4">
        <f>Table4[[#This Row],[Gross Revenue]]*(1-Table4[[#This Row],[Discount]])</f>
        <v>111.11199999999999</v>
      </c>
      <c r="K1309" s="4">
        <f>Table4[[#This Row],[Quantity]]*Table4[[#This Row],[CostPrice]]</f>
        <v>61.12</v>
      </c>
      <c r="L1309" s="4">
        <f>Table4[[#This Row],[Net Revenue]]-Table4[[#This Row],[Total Cost]]</f>
        <v>49.991999999999997</v>
      </c>
      <c r="M1309" t="str">
        <f>_xlfn.XLOOKUP(Table4[[#This Row],[ProductID]], Products!A:A,Products!B:B, "Not Found")</f>
        <v>National Watches</v>
      </c>
      <c r="N1309" t="str">
        <f>TEXT(Table4[[#This Row],[Date]], "mmm")</f>
        <v>Feb</v>
      </c>
      <c r="O1309" t="str">
        <f>TEXT(Table4[[#This Row],[Date]], "yyyy")</f>
        <v>2024</v>
      </c>
      <c r="P1309" t="str">
        <f>_xlfn.XLOOKUP(Table4[[#This Row],[ProductID]],Products!A:A,Products!C:C, "Not Found")</f>
        <v>Fashion</v>
      </c>
      <c r="Q1309" t="str">
        <f>_xlfn.XLOOKUP(Table4[[#This Row],[ProductID]],Products!A:A,Products!D:D,"Not Found")</f>
        <v>Watches</v>
      </c>
      <c r="R1309">
        <f>_xlfn.XLOOKUP(Table4[[#This Row],[ProductID]],Products!A:A,Products!E:E,"Not Found")</f>
        <v>29.24</v>
      </c>
      <c r="S1309">
        <f>_xlfn.XLOOKUP(Table4[[#This Row],[ProductID]],Products!A:A,Products!F:F, "Not Found")</f>
        <v>15.28</v>
      </c>
      <c r="T1309" t="str">
        <f>_xlfn.XLOOKUP(Table4[[#This Row],[CustomerID]],Customers!A:A,Customers!D:D, "Not Found")</f>
        <v>M</v>
      </c>
      <c r="U1309" s="6">
        <f>_xlfn.XLOOKUP(Table4[[#This Row],[CustomerID]],Customers!A:A,Customers!E:E, "Not Found")</f>
        <v>25566</v>
      </c>
      <c r="V1309">
        <f ca="1">DATEDIF(Table4[[#This Row],[CustomerBirthday]], TODAY(), "Y")</f>
        <v>56</v>
      </c>
      <c r="W1309" t="str" cm="1">
        <f t="array" aca="1" ref="W1309" ca="1">_xlfn.IFS(Table4[[#This Row],[Age]]&lt;25, "Under 25",Table4[[#This Row],[Age]]=34, "25-34", Table4[[#This Row],[Age]]&lt;=49, "35-49", Table4[[#This Row],[Age]]&lt;=64, "50-64", Table4[[#This Row],[Age]]&gt;=65, "65+")</f>
        <v>50-64</v>
      </c>
      <c r="X1309" t="str">
        <f>_xlfn.XLOOKUP(Table4[[#This Row],[StoreID]],Stores!A:A,Stores!B:B, "Not found")</f>
        <v>MegaMart New Michele</v>
      </c>
      <c r="Y1309" t="str">
        <f>_xlfn.XLOOKUP(Table4[[#This Row],[StoreID]],Stores!A:A,Stores!C:C, "Not Found")</f>
        <v>New Michele</v>
      </c>
      <c r="Z1309" t="str">
        <f>_xlfn.XLOOKUP(Table4[[#This Row],[StoreID]],Stores!A:A,Stores!D:D, "Not Found")</f>
        <v>West</v>
      </c>
    </row>
    <row r="1310" spans="1:26">
      <c r="A1310" t="s">
        <v>2176</v>
      </c>
      <c r="B1310" s="1">
        <v>45616</v>
      </c>
      <c r="C1310" t="s">
        <v>643</v>
      </c>
      <c r="D1310" t="s">
        <v>780</v>
      </c>
      <c r="E1310" t="s">
        <v>846</v>
      </c>
      <c r="F1310">
        <v>2</v>
      </c>
      <c r="G1310">
        <v>0.05</v>
      </c>
      <c r="H1310" t="s">
        <v>871</v>
      </c>
      <c r="I1310" s="4">
        <f>Table4[[#This Row],[Quantity]]*Table4[[#This Row],[UnitPrice]]</f>
        <v>2544.46</v>
      </c>
      <c r="J1310" s="4">
        <f>Table4[[#This Row],[Gross Revenue]]*(1-Table4[[#This Row],[Discount]])</f>
        <v>2417.2370000000001</v>
      </c>
      <c r="K1310" s="4">
        <f>Table4[[#This Row],[Quantity]]*Table4[[#This Row],[CostPrice]]</f>
        <v>1905.3</v>
      </c>
      <c r="L1310" s="4">
        <f>Table4[[#This Row],[Net Revenue]]-Table4[[#This Row],[Total Cost]]</f>
        <v>511.93700000000013</v>
      </c>
      <c r="M1310" t="str">
        <f>_xlfn.XLOOKUP(Table4[[#This Row],[ProductID]], Products!A:A,Products!B:B, "Not Found")</f>
        <v>Hospital Smartphone</v>
      </c>
      <c r="N1310" t="str">
        <f>TEXT(Table4[[#This Row],[Date]], "mmm")</f>
        <v>Nov</v>
      </c>
      <c r="O1310" t="str">
        <f>TEXT(Table4[[#This Row],[Date]], "yyyy")</f>
        <v>2024</v>
      </c>
      <c r="P1310" t="str">
        <f>_xlfn.XLOOKUP(Table4[[#This Row],[ProductID]],Products!A:A,Products!C:C, "Not Found")</f>
        <v>Electronics</v>
      </c>
      <c r="Q1310" t="str">
        <f>_xlfn.XLOOKUP(Table4[[#This Row],[ProductID]],Products!A:A,Products!D:D,"Not Found")</f>
        <v>Smartphone</v>
      </c>
      <c r="R1310">
        <f>_xlfn.XLOOKUP(Table4[[#This Row],[ProductID]],Products!A:A,Products!E:E,"Not Found")</f>
        <v>1272.23</v>
      </c>
      <c r="S1310">
        <f>_xlfn.XLOOKUP(Table4[[#This Row],[ProductID]],Products!A:A,Products!F:F, "Not Found")</f>
        <v>952.65</v>
      </c>
      <c r="T1310" t="str">
        <f>_xlfn.XLOOKUP(Table4[[#This Row],[CustomerID]],Customers!A:A,Customers!D:D, "Not Found")</f>
        <v>M</v>
      </c>
      <c r="U1310" s="6">
        <f>_xlfn.XLOOKUP(Table4[[#This Row],[CustomerID]],Customers!A:A,Customers!E:E, "Not Found")</f>
        <v>38193</v>
      </c>
      <c r="V1310">
        <f ca="1">DATEDIF(Table4[[#This Row],[CustomerBirthday]], TODAY(), "Y")</f>
        <v>22</v>
      </c>
      <c r="W1310" t="str" cm="1">
        <f t="array" aca="1" ref="W1310" ca="1">_xlfn.IFS(Table4[[#This Row],[Age]]&lt;25, "Under 25",Table4[[#This Row],[Age]]=34, "25-34", Table4[[#This Row],[Age]]&lt;=49, "35-49", Table4[[#This Row],[Age]]&lt;=64, "50-64", Table4[[#This Row],[Age]]&gt;=65, "65+")</f>
        <v>Under 25</v>
      </c>
      <c r="X1310" t="str">
        <f>_xlfn.XLOOKUP(Table4[[#This Row],[StoreID]],Stores!A:A,Stores!B:B, "Not found")</f>
        <v>MegaMart Johnmouth</v>
      </c>
      <c r="Y1310" t="str">
        <f>_xlfn.XLOOKUP(Table4[[#This Row],[StoreID]],Stores!A:A,Stores!C:C, "Not Found")</f>
        <v>Johnmouth</v>
      </c>
      <c r="Z1310" t="str">
        <f>_xlfn.XLOOKUP(Table4[[#This Row],[StoreID]],Stores!A:A,Stores!D:D, "Not Found")</f>
        <v>East</v>
      </c>
    </row>
    <row r="1311" spans="1:26">
      <c r="A1311" t="s">
        <v>2177</v>
      </c>
      <c r="B1311" s="1">
        <v>45240</v>
      </c>
      <c r="C1311" t="s">
        <v>368</v>
      </c>
      <c r="D1311" t="s">
        <v>757</v>
      </c>
      <c r="E1311" t="s">
        <v>839</v>
      </c>
      <c r="F1311">
        <v>5</v>
      </c>
      <c r="G1311">
        <v>0.15</v>
      </c>
      <c r="H1311" t="s">
        <v>875</v>
      </c>
      <c r="I1311" s="4">
        <f>Table4[[#This Row],[Quantity]]*Table4[[#This Row],[UnitPrice]]</f>
        <v>6230.5499999999993</v>
      </c>
      <c r="J1311" s="4">
        <f>Table4[[#This Row],[Gross Revenue]]*(1-Table4[[#This Row],[Discount]])</f>
        <v>5295.9674999999988</v>
      </c>
      <c r="K1311" s="4">
        <f>Table4[[#This Row],[Quantity]]*Table4[[#This Row],[CostPrice]]</f>
        <v>4167.6000000000004</v>
      </c>
      <c r="L1311" s="4">
        <f>Table4[[#This Row],[Net Revenue]]-Table4[[#This Row],[Total Cost]]</f>
        <v>1128.3674999999985</v>
      </c>
      <c r="M1311" t="str">
        <f>_xlfn.XLOOKUP(Table4[[#This Row],[ProductID]], Products!A:A,Products!B:B, "Not Found")</f>
        <v>Find Headphones</v>
      </c>
      <c r="N1311" t="str">
        <f>TEXT(Table4[[#This Row],[Date]], "mmm")</f>
        <v>Nov</v>
      </c>
      <c r="O1311" t="str">
        <f>TEXT(Table4[[#This Row],[Date]], "yyyy")</f>
        <v>2023</v>
      </c>
      <c r="P1311" t="str">
        <f>_xlfn.XLOOKUP(Table4[[#This Row],[ProductID]],Products!A:A,Products!C:C, "Not Found")</f>
        <v>Electronics</v>
      </c>
      <c r="Q1311" t="str">
        <f>_xlfn.XLOOKUP(Table4[[#This Row],[ProductID]],Products!A:A,Products!D:D,"Not Found")</f>
        <v>Headphones</v>
      </c>
      <c r="R1311">
        <f>_xlfn.XLOOKUP(Table4[[#This Row],[ProductID]],Products!A:A,Products!E:E,"Not Found")</f>
        <v>1246.1099999999999</v>
      </c>
      <c r="S1311">
        <f>_xlfn.XLOOKUP(Table4[[#This Row],[ProductID]],Products!A:A,Products!F:F, "Not Found")</f>
        <v>833.52</v>
      </c>
      <c r="T1311" t="str">
        <f>_xlfn.XLOOKUP(Table4[[#This Row],[CustomerID]],Customers!A:A,Customers!D:D, "Not Found")</f>
        <v>F</v>
      </c>
      <c r="U1311" s="6">
        <f>_xlfn.XLOOKUP(Table4[[#This Row],[CustomerID]],Customers!A:A,Customers!E:E, "Not Found")</f>
        <v>38361</v>
      </c>
      <c r="V1311">
        <f ca="1">DATEDIF(Table4[[#This Row],[CustomerBirthday]], TODAY(), "Y")</f>
        <v>21</v>
      </c>
      <c r="W1311" t="str" cm="1">
        <f t="array" aca="1" ref="W1311" ca="1">_xlfn.IFS(Table4[[#This Row],[Age]]&lt;25, "Under 25",Table4[[#This Row],[Age]]=34, "25-34", Table4[[#This Row],[Age]]&lt;=49, "35-49", Table4[[#This Row],[Age]]&lt;=64, "50-64", Table4[[#This Row],[Age]]&gt;=65, "65+")</f>
        <v>Under 25</v>
      </c>
      <c r="X1311" t="str">
        <f>_xlfn.XLOOKUP(Table4[[#This Row],[StoreID]],Stores!A:A,Stores!B:B, "Not found")</f>
        <v>MegaMart New Michele</v>
      </c>
      <c r="Y1311" t="str">
        <f>_xlfn.XLOOKUP(Table4[[#This Row],[StoreID]],Stores!A:A,Stores!C:C, "Not Found")</f>
        <v>New Michele</v>
      </c>
      <c r="Z1311" t="str">
        <f>_xlfn.XLOOKUP(Table4[[#This Row],[StoreID]],Stores!A:A,Stores!D:D, "Not Found")</f>
        <v>West</v>
      </c>
    </row>
    <row r="1312" spans="1:26">
      <c r="A1312" t="s">
        <v>2178</v>
      </c>
      <c r="B1312" s="1">
        <v>45745</v>
      </c>
      <c r="C1312" t="s">
        <v>294</v>
      </c>
      <c r="D1312" t="s">
        <v>810</v>
      </c>
      <c r="E1312" t="s">
        <v>846</v>
      </c>
      <c r="F1312">
        <v>3</v>
      </c>
      <c r="G1312">
        <v>0.15</v>
      </c>
      <c r="H1312" t="s">
        <v>868</v>
      </c>
      <c r="I1312" s="4">
        <f>Table4[[#This Row],[Quantity]]*Table4[[#This Row],[UnitPrice]]</f>
        <v>1360.8600000000001</v>
      </c>
      <c r="J1312" s="4">
        <f>Table4[[#This Row],[Gross Revenue]]*(1-Table4[[#This Row],[Discount]])</f>
        <v>1156.731</v>
      </c>
      <c r="K1312" s="4">
        <f>Table4[[#This Row],[Quantity]]*Table4[[#This Row],[CostPrice]]</f>
        <v>949.89</v>
      </c>
      <c r="L1312" s="4">
        <f>Table4[[#This Row],[Net Revenue]]-Table4[[#This Row],[Total Cost]]</f>
        <v>206.84100000000001</v>
      </c>
      <c r="M1312" t="str">
        <f>_xlfn.XLOOKUP(Table4[[#This Row],[ProductID]], Products!A:A,Products!B:B, "Not Found")</f>
        <v>Maybe Clothing</v>
      </c>
      <c r="N1312" t="str">
        <f>TEXT(Table4[[#This Row],[Date]], "mmm")</f>
        <v>Mar</v>
      </c>
      <c r="O1312" t="str">
        <f>TEXT(Table4[[#This Row],[Date]], "yyyy")</f>
        <v>2025</v>
      </c>
      <c r="P1312" t="str">
        <f>_xlfn.XLOOKUP(Table4[[#This Row],[ProductID]],Products!A:A,Products!C:C, "Not Found")</f>
        <v>Fashion</v>
      </c>
      <c r="Q1312" t="str">
        <f>_xlfn.XLOOKUP(Table4[[#This Row],[ProductID]],Products!A:A,Products!D:D,"Not Found")</f>
        <v>Clothing</v>
      </c>
      <c r="R1312">
        <f>_xlfn.XLOOKUP(Table4[[#This Row],[ProductID]],Products!A:A,Products!E:E,"Not Found")</f>
        <v>453.62</v>
      </c>
      <c r="S1312">
        <f>_xlfn.XLOOKUP(Table4[[#This Row],[ProductID]],Products!A:A,Products!F:F, "Not Found")</f>
        <v>316.63</v>
      </c>
      <c r="T1312" t="str">
        <f>_xlfn.XLOOKUP(Table4[[#This Row],[CustomerID]],Customers!A:A,Customers!D:D, "Not Found")</f>
        <v>M</v>
      </c>
      <c r="U1312" s="6">
        <f>_xlfn.XLOOKUP(Table4[[#This Row],[CustomerID]],Customers!A:A,Customers!E:E, "Not Found")</f>
        <v>32411</v>
      </c>
      <c r="V1312">
        <f ca="1">DATEDIF(Table4[[#This Row],[CustomerBirthday]], TODAY(), "Y")</f>
        <v>37</v>
      </c>
      <c r="W1312" t="str" cm="1">
        <f t="array" aca="1" ref="W1312" ca="1">_xlfn.IFS(Table4[[#This Row],[Age]]&lt;25, "Under 25",Table4[[#This Row],[Age]]=34, "25-34", Table4[[#This Row],[Age]]&lt;=49, "35-49", Table4[[#This Row],[Age]]&lt;=64, "50-64", Table4[[#This Row],[Age]]&gt;=65, "65+")</f>
        <v>35-49</v>
      </c>
      <c r="X1312" t="str">
        <f>_xlfn.XLOOKUP(Table4[[#This Row],[StoreID]],Stores!A:A,Stores!B:B, "Not found")</f>
        <v>MegaMart Johnmouth</v>
      </c>
      <c r="Y1312" t="str">
        <f>_xlfn.XLOOKUP(Table4[[#This Row],[StoreID]],Stores!A:A,Stores!C:C, "Not Found")</f>
        <v>Johnmouth</v>
      </c>
      <c r="Z1312" t="str">
        <f>_xlfn.XLOOKUP(Table4[[#This Row],[StoreID]],Stores!A:A,Stores!D:D, "Not Found")</f>
        <v>East</v>
      </c>
    </row>
    <row r="1313" spans="1:26">
      <c r="A1313" t="s">
        <v>2179</v>
      </c>
      <c r="B1313" s="1">
        <v>45826</v>
      </c>
      <c r="C1313" t="s">
        <v>224</v>
      </c>
      <c r="D1313" t="s">
        <v>790</v>
      </c>
      <c r="E1313" t="s">
        <v>831</v>
      </c>
      <c r="F1313">
        <v>1</v>
      </c>
      <c r="G1313">
        <v>0.05</v>
      </c>
      <c r="H1313" t="s">
        <v>865</v>
      </c>
      <c r="I1313" s="4">
        <f>Table4[[#This Row],[Quantity]]*Table4[[#This Row],[UnitPrice]]</f>
        <v>304.70999999999998</v>
      </c>
      <c r="J1313" s="4">
        <f>Table4[[#This Row],[Gross Revenue]]*(1-Table4[[#This Row],[Discount]])</f>
        <v>289.47449999999998</v>
      </c>
      <c r="K1313" s="4">
        <f>Table4[[#This Row],[Quantity]]*Table4[[#This Row],[CostPrice]]</f>
        <v>164.01</v>
      </c>
      <c r="L1313" s="4">
        <f>Table4[[#This Row],[Net Revenue]]-Table4[[#This Row],[Total Cost]]</f>
        <v>125.46449999999999</v>
      </c>
      <c r="M1313" t="str">
        <f>_xlfn.XLOOKUP(Table4[[#This Row],[ProductID]], Products!A:A,Products!B:B, "Not Found")</f>
        <v>Difficult Vegetables</v>
      </c>
      <c r="N1313" t="str">
        <f>TEXT(Table4[[#This Row],[Date]], "mmm")</f>
        <v>Jun</v>
      </c>
      <c r="O1313" t="str">
        <f>TEXT(Table4[[#This Row],[Date]], "yyyy")</f>
        <v>2025</v>
      </c>
      <c r="P1313" t="str">
        <f>_xlfn.XLOOKUP(Table4[[#This Row],[ProductID]],Products!A:A,Products!C:C, "Not Found")</f>
        <v>Groceries</v>
      </c>
      <c r="Q1313" t="str">
        <f>_xlfn.XLOOKUP(Table4[[#This Row],[ProductID]],Products!A:A,Products!D:D,"Not Found")</f>
        <v>Vegetables</v>
      </c>
      <c r="R1313">
        <f>_xlfn.XLOOKUP(Table4[[#This Row],[ProductID]],Products!A:A,Products!E:E,"Not Found")</f>
        <v>304.70999999999998</v>
      </c>
      <c r="S1313">
        <f>_xlfn.XLOOKUP(Table4[[#This Row],[ProductID]],Products!A:A,Products!F:F, "Not Found")</f>
        <v>164.01</v>
      </c>
      <c r="T1313" t="str">
        <f>_xlfn.XLOOKUP(Table4[[#This Row],[CustomerID]],Customers!A:A,Customers!D:D, "Not Found")</f>
        <v>M</v>
      </c>
      <c r="U1313" s="6">
        <f>_xlfn.XLOOKUP(Table4[[#This Row],[CustomerID]],Customers!A:A,Customers!E:E, "Not Found")</f>
        <v>38555</v>
      </c>
      <c r="V1313">
        <f ca="1">DATEDIF(Table4[[#This Row],[CustomerBirthday]], TODAY(), "Y")</f>
        <v>21</v>
      </c>
      <c r="W1313" t="str" cm="1">
        <f t="array" aca="1" ref="W1313" ca="1">_xlfn.IFS(Table4[[#This Row],[Age]]&lt;25, "Under 25",Table4[[#This Row],[Age]]=34, "25-34", Table4[[#This Row],[Age]]&lt;=49, "35-49", Table4[[#This Row],[Age]]&lt;=64, "50-64", Table4[[#This Row],[Age]]&gt;=65, "65+")</f>
        <v>Under 25</v>
      </c>
      <c r="X1313" t="str">
        <f>_xlfn.XLOOKUP(Table4[[#This Row],[StoreID]],Stores!A:A,Stores!B:B, "Not found")</f>
        <v>MegaMart Jimenezborough</v>
      </c>
      <c r="Y1313" t="str">
        <f>_xlfn.XLOOKUP(Table4[[#This Row],[StoreID]],Stores!A:A,Stores!C:C, "Not Found")</f>
        <v>Jimenezborough</v>
      </c>
      <c r="Z1313" t="str">
        <f>_xlfn.XLOOKUP(Table4[[#This Row],[StoreID]],Stores!A:A,Stores!D:D, "Not Found")</f>
        <v>South</v>
      </c>
    </row>
    <row r="1314" spans="1:26">
      <c r="A1314" t="s">
        <v>2180</v>
      </c>
      <c r="B1314" s="1">
        <v>45864</v>
      </c>
      <c r="C1314" t="s">
        <v>291</v>
      </c>
      <c r="D1314" t="s">
        <v>736</v>
      </c>
      <c r="E1314" t="s">
        <v>842</v>
      </c>
      <c r="F1314">
        <v>1</v>
      </c>
      <c r="G1314">
        <v>0.1</v>
      </c>
      <c r="H1314" t="s">
        <v>868</v>
      </c>
      <c r="I1314" s="4">
        <f>Table4[[#This Row],[Quantity]]*Table4[[#This Row],[UnitPrice]]</f>
        <v>123.19</v>
      </c>
      <c r="J1314" s="4">
        <f>Table4[[#This Row],[Gross Revenue]]*(1-Table4[[#This Row],[Discount]])</f>
        <v>110.871</v>
      </c>
      <c r="K1314" s="4">
        <f>Table4[[#This Row],[Quantity]]*Table4[[#This Row],[CostPrice]]</f>
        <v>80.36</v>
      </c>
      <c r="L1314" s="4">
        <f>Table4[[#This Row],[Net Revenue]]-Table4[[#This Row],[Total Cost]]</f>
        <v>30.510999999999996</v>
      </c>
      <c r="M1314" t="str">
        <f>_xlfn.XLOOKUP(Table4[[#This Row],[ProductID]], Products!A:A,Products!B:B, "Not Found")</f>
        <v>Us Snacks</v>
      </c>
      <c r="N1314" t="str">
        <f>TEXT(Table4[[#This Row],[Date]], "mmm")</f>
        <v>Jul</v>
      </c>
      <c r="O1314" t="str">
        <f>TEXT(Table4[[#This Row],[Date]], "yyyy")</f>
        <v>2025</v>
      </c>
      <c r="P1314" t="str">
        <f>_xlfn.XLOOKUP(Table4[[#This Row],[ProductID]],Products!A:A,Products!C:C, "Not Found")</f>
        <v>Groceries</v>
      </c>
      <c r="Q1314" t="str">
        <f>_xlfn.XLOOKUP(Table4[[#This Row],[ProductID]],Products!A:A,Products!D:D,"Not Found")</f>
        <v>Snacks</v>
      </c>
      <c r="R1314">
        <f>_xlfn.XLOOKUP(Table4[[#This Row],[ProductID]],Products!A:A,Products!E:E,"Not Found")</f>
        <v>123.19</v>
      </c>
      <c r="S1314">
        <f>_xlfn.XLOOKUP(Table4[[#This Row],[ProductID]],Products!A:A,Products!F:F, "Not Found")</f>
        <v>80.36</v>
      </c>
      <c r="T1314" t="str">
        <f>_xlfn.XLOOKUP(Table4[[#This Row],[CustomerID]],Customers!A:A,Customers!D:D, "Not Found")</f>
        <v>F</v>
      </c>
      <c r="U1314" s="6">
        <f>_xlfn.XLOOKUP(Table4[[#This Row],[CustomerID]],Customers!A:A,Customers!E:E, "Not Found")</f>
        <v>37614</v>
      </c>
      <c r="V1314">
        <f ca="1">DATEDIF(Table4[[#This Row],[CustomerBirthday]], TODAY(), "Y")</f>
        <v>23</v>
      </c>
      <c r="W1314" t="str" cm="1">
        <f t="array" aca="1" ref="W1314" ca="1">_xlfn.IFS(Table4[[#This Row],[Age]]&lt;25, "Under 25",Table4[[#This Row],[Age]]=34, "25-34", Table4[[#This Row],[Age]]&lt;=49, "35-49", Table4[[#This Row],[Age]]&lt;=64, "50-64", Table4[[#This Row],[Age]]&gt;=65, "65+")</f>
        <v>Under 25</v>
      </c>
      <c r="X1314" t="str">
        <f>_xlfn.XLOOKUP(Table4[[#This Row],[StoreID]],Stores!A:A,Stores!B:B, "Not found")</f>
        <v>MegaMart Brianahaven</v>
      </c>
      <c r="Y1314" t="str">
        <f>_xlfn.XLOOKUP(Table4[[#This Row],[StoreID]],Stores!A:A,Stores!C:C, "Not Found")</f>
        <v>Brianahaven</v>
      </c>
      <c r="Z1314" t="str">
        <f>_xlfn.XLOOKUP(Table4[[#This Row],[StoreID]],Stores!A:A,Stores!D:D, "Not Found")</f>
        <v>North</v>
      </c>
    </row>
    <row r="1315" spans="1:26">
      <c r="A1315" t="s">
        <v>2181</v>
      </c>
      <c r="B1315" s="1">
        <v>45779</v>
      </c>
      <c r="C1315" t="s">
        <v>179</v>
      </c>
      <c r="D1315" t="s">
        <v>745</v>
      </c>
      <c r="E1315" t="s">
        <v>842</v>
      </c>
      <c r="F1315">
        <v>2</v>
      </c>
      <c r="G1315">
        <v>0</v>
      </c>
      <c r="H1315" t="s">
        <v>875</v>
      </c>
      <c r="I1315" s="4">
        <f>Table4[[#This Row],[Quantity]]*Table4[[#This Row],[UnitPrice]]</f>
        <v>2386.1799999999998</v>
      </c>
      <c r="J1315" s="4">
        <f>Table4[[#This Row],[Gross Revenue]]*(1-Table4[[#This Row],[Discount]])</f>
        <v>2386.1799999999998</v>
      </c>
      <c r="K1315" s="4">
        <f>Table4[[#This Row],[Quantity]]*Table4[[#This Row],[CostPrice]]</f>
        <v>1636.48</v>
      </c>
      <c r="L1315" s="4">
        <f>Table4[[#This Row],[Net Revenue]]-Table4[[#This Row],[Total Cost]]</f>
        <v>749.69999999999982</v>
      </c>
      <c r="M1315" t="str">
        <f>_xlfn.XLOOKUP(Table4[[#This Row],[ProductID]], Products!A:A,Products!B:B, "Not Found")</f>
        <v>Above Camera</v>
      </c>
      <c r="N1315" t="str">
        <f>TEXT(Table4[[#This Row],[Date]], "mmm")</f>
        <v>May</v>
      </c>
      <c r="O1315" t="str">
        <f>TEXT(Table4[[#This Row],[Date]], "yyyy")</f>
        <v>2025</v>
      </c>
      <c r="P1315" t="str">
        <f>_xlfn.XLOOKUP(Table4[[#This Row],[ProductID]],Products!A:A,Products!C:C, "Not Found")</f>
        <v>Electronics</v>
      </c>
      <c r="Q1315" t="str">
        <f>_xlfn.XLOOKUP(Table4[[#This Row],[ProductID]],Products!A:A,Products!D:D,"Not Found")</f>
        <v>Camera</v>
      </c>
      <c r="R1315">
        <f>_xlfn.XLOOKUP(Table4[[#This Row],[ProductID]],Products!A:A,Products!E:E,"Not Found")</f>
        <v>1193.0899999999999</v>
      </c>
      <c r="S1315">
        <f>_xlfn.XLOOKUP(Table4[[#This Row],[ProductID]],Products!A:A,Products!F:F, "Not Found")</f>
        <v>818.24</v>
      </c>
      <c r="T1315" t="str">
        <f>_xlfn.XLOOKUP(Table4[[#This Row],[CustomerID]],Customers!A:A,Customers!D:D, "Not Found")</f>
        <v>M</v>
      </c>
      <c r="U1315" s="6">
        <f>_xlfn.XLOOKUP(Table4[[#This Row],[CustomerID]],Customers!A:A,Customers!E:E, "Not Found")</f>
        <v>23397</v>
      </c>
      <c r="V1315">
        <f ca="1">DATEDIF(Table4[[#This Row],[CustomerBirthday]], TODAY(), "Y")</f>
        <v>62</v>
      </c>
      <c r="W1315" t="str" cm="1">
        <f t="array" aca="1" ref="W1315" ca="1">_xlfn.IFS(Table4[[#This Row],[Age]]&lt;25, "Under 25",Table4[[#This Row],[Age]]=34, "25-34", Table4[[#This Row],[Age]]&lt;=49, "35-49", Table4[[#This Row],[Age]]&lt;=64, "50-64", Table4[[#This Row],[Age]]&gt;=65, "65+")</f>
        <v>50-64</v>
      </c>
      <c r="X1315" t="str">
        <f>_xlfn.XLOOKUP(Table4[[#This Row],[StoreID]],Stores!A:A,Stores!B:B, "Not found")</f>
        <v>MegaMart Brianahaven</v>
      </c>
      <c r="Y1315" t="str">
        <f>_xlfn.XLOOKUP(Table4[[#This Row],[StoreID]],Stores!A:A,Stores!C:C, "Not Found")</f>
        <v>Brianahaven</v>
      </c>
      <c r="Z1315" t="str">
        <f>_xlfn.XLOOKUP(Table4[[#This Row],[StoreID]],Stores!A:A,Stores!D:D, "Not Found")</f>
        <v>North</v>
      </c>
    </row>
    <row r="1316" spans="1:26">
      <c r="A1316" t="s">
        <v>2182</v>
      </c>
      <c r="B1316" s="1">
        <v>45678</v>
      </c>
      <c r="C1316" t="s">
        <v>690</v>
      </c>
      <c r="D1316" t="s">
        <v>769</v>
      </c>
      <c r="E1316" t="s">
        <v>839</v>
      </c>
      <c r="F1316">
        <v>4</v>
      </c>
      <c r="G1316">
        <v>0</v>
      </c>
      <c r="H1316" t="s">
        <v>865</v>
      </c>
      <c r="I1316" s="4">
        <f>Table4[[#This Row],[Quantity]]*Table4[[#This Row],[UnitPrice]]</f>
        <v>102.28</v>
      </c>
      <c r="J1316" s="4">
        <f>Table4[[#This Row],[Gross Revenue]]*(1-Table4[[#This Row],[Discount]])</f>
        <v>102.28</v>
      </c>
      <c r="K1316" s="4">
        <f>Table4[[#This Row],[Quantity]]*Table4[[#This Row],[CostPrice]]</f>
        <v>76.2</v>
      </c>
      <c r="L1316" s="4">
        <f>Table4[[#This Row],[Net Revenue]]-Table4[[#This Row],[Total Cost]]</f>
        <v>26.08</v>
      </c>
      <c r="M1316" t="str">
        <f>_xlfn.XLOOKUP(Table4[[#This Row],[ProductID]], Products!A:A,Products!B:B, "Not Found")</f>
        <v>How Vegetables</v>
      </c>
      <c r="N1316" t="str">
        <f>TEXT(Table4[[#This Row],[Date]], "mmm")</f>
        <v>Jan</v>
      </c>
      <c r="O1316" t="str">
        <f>TEXT(Table4[[#This Row],[Date]], "yyyy")</f>
        <v>2025</v>
      </c>
      <c r="P1316" t="str">
        <f>_xlfn.XLOOKUP(Table4[[#This Row],[ProductID]],Products!A:A,Products!C:C, "Not Found")</f>
        <v>Groceries</v>
      </c>
      <c r="Q1316" t="str">
        <f>_xlfn.XLOOKUP(Table4[[#This Row],[ProductID]],Products!A:A,Products!D:D,"Not Found")</f>
        <v>Vegetables</v>
      </c>
      <c r="R1316">
        <f>_xlfn.XLOOKUP(Table4[[#This Row],[ProductID]],Products!A:A,Products!E:E,"Not Found")</f>
        <v>25.57</v>
      </c>
      <c r="S1316">
        <f>_xlfn.XLOOKUP(Table4[[#This Row],[ProductID]],Products!A:A,Products!F:F, "Not Found")</f>
        <v>19.05</v>
      </c>
      <c r="T1316" t="str">
        <f>_xlfn.XLOOKUP(Table4[[#This Row],[CustomerID]],Customers!A:A,Customers!D:D, "Not Found")</f>
        <v>F</v>
      </c>
      <c r="U1316" s="6">
        <f>_xlfn.XLOOKUP(Table4[[#This Row],[CustomerID]],Customers!A:A,Customers!E:E, "Not Found")</f>
        <v>23491</v>
      </c>
      <c r="V1316">
        <f ca="1">DATEDIF(Table4[[#This Row],[CustomerBirthday]], TODAY(), "Y")</f>
        <v>62</v>
      </c>
      <c r="W1316" t="str" cm="1">
        <f t="array" aca="1" ref="W1316" ca="1">_xlfn.IFS(Table4[[#This Row],[Age]]&lt;25, "Under 25",Table4[[#This Row],[Age]]=34, "25-34", Table4[[#This Row],[Age]]&lt;=49, "35-49", Table4[[#This Row],[Age]]&lt;=64, "50-64", Table4[[#This Row],[Age]]&gt;=65, "65+")</f>
        <v>50-64</v>
      </c>
      <c r="X1316" t="str">
        <f>_xlfn.XLOOKUP(Table4[[#This Row],[StoreID]],Stores!A:A,Stores!B:B, "Not found")</f>
        <v>MegaMart New Michele</v>
      </c>
      <c r="Y1316" t="str">
        <f>_xlfn.XLOOKUP(Table4[[#This Row],[StoreID]],Stores!A:A,Stores!C:C, "Not Found")</f>
        <v>New Michele</v>
      </c>
      <c r="Z1316" t="str">
        <f>_xlfn.XLOOKUP(Table4[[#This Row],[StoreID]],Stores!A:A,Stores!D:D, "Not Found")</f>
        <v>West</v>
      </c>
    </row>
    <row r="1317" spans="1:26">
      <c r="A1317" t="s">
        <v>2183</v>
      </c>
      <c r="B1317" s="1">
        <v>45250</v>
      </c>
      <c r="C1317" t="s">
        <v>539</v>
      </c>
      <c r="D1317" t="s">
        <v>824</v>
      </c>
      <c r="E1317" t="s">
        <v>842</v>
      </c>
      <c r="F1317">
        <v>5</v>
      </c>
      <c r="G1317">
        <v>0.15</v>
      </c>
      <c r="H1317" t="s">
        <v>865</v>
      </c>
      <c r="I1317" s="4">
        <f>Table4[[#This Row],[Quantity]]*Table4[[#This Row],[UnitPrice]]</f>
        <v>1941.3</v>
      </c>
      <c r="J1317" s="4">
        <f>Table4[[#This Row],[Gross Revenue]]*(1-Table4[[#This Row],[Discount]])</f>
        <v>1650.105</v>
      </c>
      <c r="K1317" s="4">
        <f>Table4[[#This Row],[Quantity]]*Table4[[#This Row],[CostPrice]]</f>
        <v>996.5</v>
      </c>
      <c r="L1317" s="4">
        <f>Table4[[#This Row],[Net Revenue]]-Table4[[#This Row],[Total Cost]]</f>
        <v>653.60500000000002</v>
      </c>
      <c r="M1317" t="str">
        <f>_xlfn.XLOOKUP(Table4[[#This Row],[ProductID]], Products!A:A,Products!B:B, "Not Found")</f>
        <v>Possible Watches</v>
      </c>
      <c r="N1317" t="str">
        <f>TEXT(Table4[[#This Row],[Date]], "mmm")</f>
        <v>Nov</v>
      </c>
      <c r="O1317" t="str">
        <f>TEXT(Table4[[#This Row],[Date]], "yyyy")</f>
        <v>2023</v>
      </c>
      <c r="P1317" t="str">
        <f>_xlfn.XLOOKUP(Table4[[#This Row],[ProductID]],Products!A:A,Products!C:C, "Not Found")</f>
        <v>Fashion</v>
      </c>
      <c r="Q1317" t="str">
        <f>_xlfn.XLOOKUP(Table4[[#This Row],[ProductID]],Products!A:A,Products!D:D,"Not Found")</f>
        <v>Watches</v>
      </c>
      <c r="R1317">
        <f>_xlfn.XLOOKUP(Table4[[#This Row],[ProductID]],Products!A:A,Products!E:E,"Not Found")</f>
        <v>388.26</v>
      </c>
      <c r="S1317">
        <f>_xlfn.XLOOKUP(Table4[[#This Row],[ProductID]],Products!A:A,Products!F:F, "Not Found")</f>
        <v>199.3</v>
      </c>
      <c r="T1317" t="str">
        <f>_xlfn.XLOOKUP(Table4[[#This Row],[CustomerID]],Customers!A:A,Customers!D:D, "Not Found")</f>
        <v>M</v>
      </c>
      <c r="U1317" s="6">
        <f>_xlfn.XLOOKUP(Table4[[#This Row],[CustomerID]],Customers!A:A,Customers!E:E, "Not Found")</f>
        <v>28514</v>
      </c>
      <c r="V1317">
        <f ca="1">DATEDIF(Table4[[#This Row],[CustomerBirthday]], TODAY(), "Y")</f>
        <v>48</v>
      </c>
      <c r="W1317" t="str" cm="1">
        <f t="array" aca="1" ref="W1317" ca="1">_xlfn.IFS(Table4[[#This Row],[Age]]&lt;25, "Under 25",Table4[[#This Row],[Age]]=34, "25-34", Table4[[#This Row],[Age]]&lt;=49, "35-49", Table4[[#This Row],[Age]]&lt;=64, "50-64", Table4[[#This Row],[Age]]&gt;=65, "65+")</f>
        <v>35-49</v>
      </c>
      <c r="X1317" t="str">
        <f>_xlfn.XLOOKUP(Table4[[#This Row],[StoreID]],Stores!A:A,Stores!B:B, "Not found")</f>
        <v>MegaMart Brianahaven</v>
      </c>
      <c r="Y1317" t="str">
        <f>_xlfn.XLOOKUP(Table4[[#This Row],[StoreID]],Stores!A:A,Stores!C:C, "Not Found")</f>
        <v>Brianahaven</v>
      </c>
      <c r="Z1317" t="str">
        <f>_xlfn.XLOOKUP(Table4[[#This Row],[StoreID]],Stores!A:A,Stores!D:D, "Not Found")</f>
        <v>North</v>
      </c>
    </row>
    <row r="1318" spans="1:26">
      <c r="A1318" t="s">
        <v>2184</v>
      </c>
      <c r="B1318" s="1">
        <v>45423</v>
      </c>
      <c r="C1318" t="s">
        <v>577</v>
      </c>
      <c r="D1318" t="s">
        <v>711</v>
      </c>
      <c r="E1318" t="s">
        <v>842</v>
      </c>
      <c r="F1318">
        <v>1</v>
      </c>
      <c r="G1318">
        <v>0.1</v>
      </c>
      <c r="H1318" t="s">
        <v>875</v>
      </c>
      <c r="I1318" s="4">
        <f>Table4[[#This Row],[Quantity]]*Table4[[#This Row],[UnitPrice]]</f>
        <v>1673.69</v>
      </c>
      <c r="J1318" s="4">
        <f>Table4[[#This Row],[Gross Revenue]]*(1-Table4[[#This Row],[Discount]])</f>
        <v>1506.3210000000001</v>
      </c>
      <c r="K1318" s="4">
        <f>Table4[[#This Row],[Quantity]]*Table4[[#This Row],[CostPrice]]</f>
        <v>1323.38</v>
      </c>
      <c r="L1318" s="4">
        <f>Table4[[#This Row],[Net Revenue]]-Table4[[#This Row],[Total Cost]]</f>
        <v>182.94100000000003</v>
      </c>
      <c r="M1318" t="str">
        <f>_xlfn.XLOOKUP(Table4[[#This Row],[ProductID]], Products!A:A,Products!B:B, "Not Found")</f>
        <v>Like Camera</v>
      </c>
      <c r="N1318" t="str">
        <f>TEXT(Table4[[#This Row],[Date]], "mmm")</f>
        <v>May</v>
      </c>
      <c r="O1318" t="str">
        <f>TEXT(Table4[[#This Row],[Date]], "yyyy")</f>
        <v>2024</v>
      </c>
      <c r="P1318" t="str">
        <f>_xlfn.XLOOKUP(Table4[[#This Row],[ProductID]],Products!A:A,Products!C:C, "Not Found")</f>
        <v>Electronics</v>
      </c>
      <c r="Q1318" t="str">
        <f>_xlfn.XLOOKUP(Table4[[#This Row],[ProductID]],Products!A:A,Products!D:D,"Not Found")</f>
        <v>Camera</v>
      </c>
      <c r="R1318">
        <f>_xlfn.XLOOKUP(Table4[[#This Row],[ProductID]],Products!A:A,Products!E:E,"Not Found")</f>
        <v>1673.69</v>
      </c>
      <c r="S1318">
        <f>_xlfn.XLOOKUP(Table4[[#This Row],[ProductID]],Products!A:A,Products!F:F, "Not Found")</f>
        <v>1323.38</v>
      </c>
      <c r="T1318" t="str">
        <f>_xlfn.XLOOKUP(Table4[[#This Row],[CustomerID]],Customers!A:A,Customers!D:D, "Not Found")</f>
        <v>M</v>
      </c>
      <c r="U1318" s="6">
        <f>_xlfn.XLOOKUP(Table4[[#This Row],[CustomerID]],Customers!A:A,Customers!E:E, "Not Found")</f>
        <v>23030</v>
      </c>
      <c r="V1318">
        <f ca="1">DATEDIF(Table4[[#This Row],[CustomerBirthday]], TODAY(), "Y")</f>
        <v>63</v>
      </c>
      <c r="W1318" t="str" cm="1">
        <f t="array" aca="1" ref="W1318" ca="1">_xlfn.IFS(Table4[[#This Row],[Age]]&lt;25, "Under 25",Table4[[#This Row],[Age]]=34, "25-34", Table4[[#This Row],[Age]]&lt;=49, "35-49", Table4[[#This Row],[Age]]&lt;=64, "50-64", Table4[[#This Row],[Age]]&gt;=65, "65+")</f>
        <v>50-64</v>
      </c>
      <c r="X1318" t="str">
        <f>_xlfn.XLOOKUP(Table4[[#This Row],[StoreID]],Stores!A:A,Stores!B:B, "Not found")</f>
        <v>MegaMart Brianahaven</v>
      </c>
      <c r="Y1318" t="str">
        <f>_xlfn.XLOOKUP(Table4[[#This Row],[StoreID]],Stores!A:A,Stores!C:C, "Not Found")</f>
        <v>Brianahaven</v>
      </c>
      <c r="Z1318" t="str">
        <f>_xlfn.XLOOKUP(Table4[[#This Row],[StoreID]],Stores!A:A,Stores!D:D, "Not Found")</f>
        <v>North</v>
      </c>
    </row>
    <row r="1319" spans="1:26">
      <c r="A1319" t="s">
        <v>2185</v>
      </c>
      <c r="B1319" s="1">
        <v>45313</v>
      </c>
      <c r="C1319" t="s">
        <v>254</v>
      </c>
      <c r="D1319" t="s">
        <v>820</v>
      </c>
      <c r="E1319" t="s">
        <v>835</v>
      </c>
      <c r="F1319">
        <v>5</v>
      </c>
      <c r="G1319">
        <v>0</v>
      </c>
      <c r="H1319" t="s">
        <v>871</v>
      </c>
      <c r="I1319" s="4">
        <f>Table4[[#This Row],[Quantity]]*Table4[[#This Row],[UnitPrice]]</f>
        <v>5985.9000000000005</v>
      </c>
      <c r="J1319" s="4">
        <f>Table4[[#This Row],[Gross Revenue]]*(1-Table4[[#This Row],[Discount]])</f>
        <v>5985.9000000000005</v>
      </c>
      <c r="K1319" s="4">
        <f>Table4[[#This Row],[Quantity]]*Table4[[#This Row],[CostPrice]]</f>
        <v>3613.7</v>
      </c>
      <c r="L1319" s="4">
        <f>Table4[[#This Row],[Net Revenue]]-Table4[[#This Row],[Total Cost]]</f>
        <v>2372.2000000000007</v>
      </c>
      <c r="M1319" t="str">
        <f>_xlfn.XLOOKUP(Table4[[#This Row],[ProductID]], Products!A:A,Products!B:B, "Not Found")</f>
        <v>Or Smartphone</v>
      </c>
      <c r="N1319" t="str">
        <f>TEXT(Table4[[#This Row],[Date]], "mmm")</f>
        <v>Jan</v>
      </c>
      <c r="O1319" t="str">
        <f>TEXT(Table4[[#This Row],[Date]], "yyyy")</f>
        <v>2024</v>
      </c>
      <c r="P1319" t="str">
        <f>_xlfn.XLOOKUP(Table4[[#This Row],[ProductID]],Products!A:A,Products!C:C, "Not Found")</f>
        <v>Electronics</v>
      </c>
      <c r="Q1319" t="str">
        <f>_xlfn.XLOOKUP(Table4[[#This Row],[ProductID]],Products!A:A,Products!D:D,"Not Found")</f>
        <v>Smartphone</v>
      </c>
      <c r="R1319">
        <f>_xlfn.XLOOKUP(Table4[[#This Row],[ProductID]],Products!A:A,Products!E:E,"Not Found")</f>
        <v>1197.18</v>
      </c>
      <c r="S1319">
        <f>_xlfn.XLOOKUP(Table4[[#This Row],[ProductID]],Products!A:A,Products!F:F, "Not Found")</f>
        <v>722.74</v>
      </c>
      <c r="T1319" t="str">
        <f>_xlfn.XLOOKUP(Table4[[#This Row],[CustomerID]],Customers!A:A,Customers!D:D, "Not Found")</f>
        <v>M</v>
      </c>
      <c r="U1319" s="6">
        <f>_xlfn.XLOOKUP(Table4[[#This Row],[CustomerID]],Customers!A:A,Customers!E:E, "Not Found")</f>
        <v>26914</v>
      </c>
      <c r="V1319">
        <f ca="1">DATEDIF(Table4[[#This Row],[CustomerBirthday]], TODAY(), "Y")</f>
        <v>52</v>
      </c>
      <c r="W1319" t="str" cm="1">
        <f t="array" aca="1" ref="W1319" ca="1">_xlfn.IFS(Table4[[#This Row],[Age]]&lt;25, "Under 25",Table4[[#This Row],[Age]]=34, "25-34", Table4[[#This Row],[Age]]&lt;=49, "35-49", Table4[[#This Row],[Age]]&lt;=64, "50-64", Table4[[#This Row],[Age]]&gt;=65, "65+")</f>
        <v>50-64</v>
      </c>
      <c r="X1319" t="str">
        <f>_xlfn.XLOOKUP(Table4[[#This Row],[StoreID]],Stores!A:A,Stores!B:B, "Not found")</f>
        <v>MegaMart Peckmouth</v>
      </c>
      <c r="Y1319" t="str">
        <f>_xlfn.XLOOKUP(Table4[[#This Row],[StoreID]],Stores!A:A,Stores!C:C, "Not Found")</f>
        <v>Peckmouth</v>
      </c>
      <c r="Z1319" t="str">
        <f>_xlfn.XLOOKUP(Table4[[#This Row],[StoreID]],Stores!A:A,Stores!D:D, "Not Found")</f>
        <v>East</v>
      </c>
    </row>
    <row r="1320" spans="1:26">
      <c r="A1320" t="s">
        <v>2186</v>
      </c>
      <c r="B1320" s="1">
        <v>45440</v>
      </c>
      <c r="C1320" t="s">
        <v>310</v>
      </c>
      <c r="D1320" t="s">
        <v>722</v>
      </c>
      <c r="E1320" t="s">
        <v>842</v>
      </c>
      <c r="F1320">
        <v>2</v>
      </c>
      <c r="G1320">
        <v>0.1</v>
      </c>
      <c r="H1320" t="s">
        <v>871</v>
      </c>
      <c r="I1320" s="4">
        <f>Table4[[#This Row],[Quantity]]*Table4[[#This Row],[UnitPrice]]</f>
        <v>3707.54</v>
      </c>
      <c r="J1320" s="4">
        <f>Table4[[#This Row],[Gross Revenue]]*(1-Table4[[#This Row],[Discount]])</f>
        <v>3336.7860000000001</v>
      </c>
      <c r="K1320" s="4">
        <f>Table4[[#This Row],[Quantity]]*Table4[[#This Row],[CostPrice]]</f>
        <v>2727.04</v>
      </c>
      <c r="L1320" s="4">
        <f>Table4[[#This Row],[Net Revenue]]-Table4[[#This Row],[Total Cost]]</f>
        <v>609.74600000000009</v>
      </c>
      <c r="M1320" t="str">
        <f>_xlfn.XLOOKUP(Table4[[#This Row],[ProductID]], Products!A:A,Products!B:B, "Not Found")</f>
        <v>Four Accessories</v>
      </c>
      <c r="N1320" t="str">
        <f>TEXT(Table4[[#This Row],[Date]], "mmm")</f>
        <v>May</v>
      </c>
      <c r="O1320" t="str">
        <f>TEXT(Table4[[#This Row],[Date]], "yyyy")</f>
        <v>2024</v>
      </c>
      <c r="P1320" t="str">
        <f>_xlfn.XLOOKUP(Table4[[#This Row],[ProductID]],Products!A:A,Products!C:C, "Not Found")</f>
        <v>Fashion</v>
      </c>
      <c r="Q1320" t="str">
        <f>_xlfn.XLOOKUP(Table4[[#This Row],[ProductID]],Products!A:A,Products!D:D,"Not Found")</f>
        <v>Accessories</v>
      </c>
      <c r="R1320">
        <f>_xlfn.XLOOKUP(Table4[[#This Row],[ProductID]],Products!A:A,Products!E:E,"Not Found")</f>
        <v>1853.77</v>
      </c>
      <c r="S1320">
        <f>_xlfn.XLOOKUP(Table4[[#This Row],[ProductID]],Products!A:A,Products!F:F, "Not Found")</f>
        <v>1363.52</v>
      </c>
      <c r="T1320" t="str">
        <f>_xlfn.XLOOKUP(Table4[[#This Row],[CustomerID]],Customers!A:A,Customers!D:D, "Not Found")</f>
        <v>M</v>
      </c>
      <c r="U1320" s="6">
        <f>_xlfn.XLOOKUP(Table4[[#This Row],[CustomerID]],Customers!A:A,Customers!E:E, "Not Found")</f>
        <v>37752</v>
      </c>
      <c r="V1320">
        <f ca="1">DATEDIF(Table4[[#This Row],[CustomerBirthday]], TODAY(), "Y")</f>
        <v>23</v>
      </c>
      <c r="W1320" t="str" cm="1">
        <f t="array" aca="1" ref="W1320" ca="1">_xlfn.IFS(Table4[[#This Row],[Age]]&lt;25, "Under 25",Table4[[#This Row],[Age]]=34, "25-34", Table4[[#This Row],[Age]]&lt;=49, "35-49", Table4[[#This Row],[Age]]&lt;=64, "50-64", Table4[[#This Row],[Age]]&gt;=65, "65+")</f>
        <v>Under 25</v>
      </c>
      <c r="X1320" t="str">
        <f>_xlfn.XLOOKUP(Table4[[#This Row],[StoreID]],Stores!A:A,Stores!B:B, "Not found")</f>
        <v>MegaMart Brianahaven</v>
      </c>
      <c r="Y1320" t="str">
        <f>_xlfn.XLOOKUP(Table4[[#This Row],[StoreID]],Stores!A:A,Stores!C:C, "Not Found")</f>
        <v>Brianahaven</v>
      </c>
      <c r="Z1320" t="str">
        <f>_xlfn.XLOOKUP(Table4[[#This Row],[StoreID]],Stores!A:A,Stores!D:D, "Not Found")</f>
        <v>North</v>
      </c>
    </row>
    <row r="1321" spans="1:26">
      <c r="A1321" t="s">
        <v>2187</v>
      </c>
      <c r="B1321" s="1">
        <v>45642</v>
      </c>
      <c r="C1321" t="s">
        <v>59</v>
      </c>
      <c r="D1321" t="s">
        <v>824</v>
      </c>
      <c r="E1321" t="s">
        <v>839</v>
      </c>
      <c r="F1321">
        <v>3</v>
      </c>
      <c r="G1321">
        <v>0.15</v>
      </c>
      <c r="H1321" t="s">
        <v>865</v>
      </c>
      <c r="I1321" s="4">
        <f>Table4[[#This Row],[Quantity]]*Table4[[#This Row],[UnitPrice]]</f>
        <v>1164.78</v>
      </c>
      <c r="J1321" s="4">
        <f>Table4[[#This Row],[Gross Revenue]]*(1-Table4[[#This Row],[Discount]])</f>
        <v>990.06299999999999</v>
      </c>
      <c r="K1321" s="4">
        <f>Table4[[#This Row],[Quantity]]*Table4[[#This Row],[CostPrice]]</f>
        <v>597.90000000000009</v>
      </c>
      <c r="L1321" s="4">
        <f>Table4[[#This Row],[Net Revenue]]-Table4[[#This Row],[Total Cost]]</f>
        <v>392.1629999999999</v>
      </c>
      <c r="M1321" t="str">
        <f>_xlfn.XLOOKUP(Table4[[#This Row],[ProductID]], Products!A:A,Products!B:B, "Not Found")</f>
        <v>Possible Watches</v>
      </c>
      <c r="N1321" t="str">
        <f>TEXT(Table4[[#This Row],[Date]], "mmm")</f>
        <v>Dec</v>
      </c>
      <c r="O1321" t="str">
        <f>TEXT(Table4[[#This Row],[Date]], "yyyy")</f>
        <v>2024</v>
      </c>
      <c r="P1321" t="str">
        <f>_xlfn.XLOOKUP(Table4[[#This Row],[ProductID]],Products!A:A,Products!C:C, "Not Found")</f>
        <v>Fashion</v>
      </c>
      <c r="Q1321" t="str">
        <f>_xlfn.XLOOKUP(Table4[[#This Row],[ProductID]],Products!A:A,Products!D:D,"Not Found")</f>
        <v>Watches</v>
      </c>
      <c r="R1321">
        <f>_xlfn.XLOOKUP(Table4[[#This Row],[ProductID]],Products!A:A,Products!E:E,"Not Found")</f>
        <v>388.26</v>
      </c>
      <c r="S1321">
        <f>_xlfn.XLOOKUP(Table4[[#This Row],[ProductID]],Products!A:A,Products!F:F, "Not Found")</f>
        <v>199.3</v>
      </c>
      <c r="T1321" t="str">
        <f>_xlfn.XLOOKUP(Table4[[#This Row],[CustomerID]],Customers!A:A,Customers!D:D, "Not Found")</f>
        <v>M</v>
      </c>
      <c r="U1321" s="6">
        <f>_xlfn.XLOOKUP(Table4[[#This Row],[CustomerID]],Customers!A:A,Customers!E:E, "Not Found")</f>
        <v>27205</v>
      </c>
      <c r="V1321">
        <f ca="1">DATEDIF(Table4[[#This Row],[CustomerBirthday]], TODAY(), "Y")</f>
        <v>52</v>
      </c>
      <c r="W1321" t="str" cm="1">
        <f t="array" aca="1" ref="W1321" ca="1">_xlfn.IFS(Table4[[#This Row],[Age]]&lt;25, "Under 25",Table4[[#This Row],[Age]]=34, "25-34", Table4[[#This Row],[Age]]&lt;=49, "35-49", Table4[[#This Row],[Age]]&lt;=64, "50-64", Table4[[#This Row],[Age]]&gt;=65, "65+")</f>
        <v>50-64</v>
      </c>
      <c r="X1321" t="str">
        <f>_xlfn.XLOOKUP(Table4[[#This Row],[StoreID]],Stores!A:A,Stores!B:B, "Not found")</f>
        <v>MegaMart New Michele</v>
      </c>
      <c r="Y1321" t="str">
        <f>_xlfn.XLOOKUP(Table4[[#This Row],[StoreID]],Stores!A:A,Stores!C:C, "Not Found")</f>
        <v>New Michele</v>
      </c>
      <c r="Z1321" t="str">
        <f>_xlfn.XLOOKUP(Table4[[#This Row],[StoreID]],Stores!A:A,Stores!D:D, "Not Found")</f>
        <v>West</v>
      </c>
    </row>
    <row r="1322" spans="1:26">
      <c r="A1322" t="s">
        <v>2188</v>
      </c>
      <c r="B1322" s="1">
        <v>45481</v>
      </c>
      <c r="C1322" t="s">
        <v>55</v>
      </c>
      <c r="D1322" t="s">
        <v>715</v>
      </c>
      <c r="E1322" t="s">
        <v>839</v>
      </c>
      <c r="F1322">
        <v>3</v>
      </c>
      <c r="G1322">
        <v>0</v>
      </c>
      <c r="H1322" t="s">
        <v>871</v>
      </c>
      <c r="I1322" s="4">
        <f>Table4[[#This Row],[Quantity]]*Table4[[#This Row],[UnitPrice]]</f>
        <v>2456.2799999999997</v>
      </c>
      <c r="J1322" s="4">
        <f>Table4[[#This Row],[Gross Revenue]]*(1-Table4[[#This Row],[Discount]])</f>
        <v>2456.2799999999997</v>
      </c>
      <c r="K1322" s="4">
        <f>Table4[[#This Row],[Quantity]]*Table4[[#This Row],[CostPrice]]</f>
        <v>1582.8600000000001</v>
      </c>
      <c r="L1322" s="4">
        <f>Table4[[#This Row],[Net Revenue]]-Table4[[#This Row],[Total Cost]]</f>
        <v>873.41999999999962</v>
      </c>
      <c r="M1322" t="str">
        <f>_xlfn.XLOOKUP(Table4[[#This Row],[ProductID]], Products!A:A,Products!B:B, "Not Found")</f>
        <v>Audience Television</v>
      </c>
      <c r="N1322" t="str">
        <f>TEXT(Table4[[#This Row],[Date]], "mmm")</f>
        <v>Jul</v>
      </c>
      <c r="O1322" t="str">
        <f>TEXT(Table4[[#This Row],[Date]], "yyyy")</f>
        <v>2024</v>
      </c>
      <c r="P1322" t="str">
        <f>_xlfn.XLOOKUP(Table4[[#This Row],[ProductID]],Products!A:A,Products!C:C, "Not Found")</f>
        <v>Electronics</v>
      </c>
      <c r="Q1322" t="str">
        <f>_xlfn.XLOOKUP(Table4[[#This Row],[ProductID]],Products!A:A,Products!D:D,"Not Found")</f>
        <v>Television</v>
      </c>
      <c r="R1322">
        <f>_xlfn.XLOOKUP(Table4[[#This Row],[ProductID]],Products!A:A,Products!E:E,"Not Found")</f>
        <v>818.76</v>
      </c>
      <c r="S1322">
        <f>_xlfn.XLOOKUP(Table4[[#This Row],[ProductID]],Products!A:A,Products!F:F, "Not Found")</f>
        <v>527.62</v>
      </c>
      <c r="T1322" t="str">
        <f>_xlfn.XLOOKUP(Table4[[#This Row],[CustomerID]],Customers!A:A,Customers!D:D, "Not Found")</f>
        <v>M</v>
      </c>
      <c r="U1322" s="6">
        <f>_xlfn.XLOOKUP(Table4[[#This Row],[CustomerID]],Customers!A:A,Customers!E:E, "Not Found")</f>
        <v>20117</v>
      </c>
      <c r="V1322">
        <f ca="1">DATEDIF(Table4[[#This Row],[CustomerBirthday]], TODAY(), "Y")</f>
        <v>71</v>
      </c>
      <c r="W1322" t="str" cm="1">
        <f t="array" aca="1" ref="W1322" ca="1">_xlfn.IFS(Table4[[#This Row],[Age]]&lt;25, "Under 25",Table4[[#This Row],[Age]]=34, "25-34", Table4[[#This Row],[Age]]&lt;=49, "35-49", Table4[[#This Row],[Age]]&lt;=64, "50-64", Table4[[#This Row],[Age]]&gt;=65, "65+")</f>
        <v>65+</v>
      </c>
      <c r="X1322" t="str">
        <f>_xlfn.XLOOKUP(Table4[[#This Row],[StoreID]],Stores!A:A,Stores!B:B, "Not found")</f>
        <v>MegaMart New Michele</v>
      </c>
      <c r="Y1322" t="str">
        <f>_xlfn.XLOOKUP(Table4[[#This Row],[StoreID]],Stores!A:A,Stores!C:C, "Not Found")</f>
        <v>New Michele</v>
      </c>
      <c r="Z1322" t="str">
        <f>_xlfn.XLOOKUP(Table4[[#This Row],[StoreID]],Stores!A:A,Stores!D:D, "Not Found")</f>
        <v>West</v>
      </c>
    </row>
    <row r="1323" spans="1:26">
      <c r="A1323" t="s">
        <v>2189</v>
      </c>
      <c r="B1323" s="1">
        <v>45549</v>
      </c>
      <c r="C1323" t="s">
        <v>693</v>
      </c>
      <c r="D1323" t="s">
        <v>766</v>
      </c>
      <c r="E1323" t="s">
        <v>835</v>
      </c>
      <c r="F1323">
        <v>1</v>
      </c>
      <c r="G1323">
        <v>0.05</v>
      </c>
      <c r="H1323" t="s">
        <v>865</v>
      </c>
      <c r="I1323" s="4">
        <f>Table4[[#This Row],[Quantity]]*Table4[[#This Row],[UnitPrice]]</f>
        <v>1227.24</v>
      </c>
      <c r="J1323" s="4">
        <f>Table4[[#This Row],[Gross Revenue]]*(1-Table4[[#This Row],[Discount]])</f>
        <v>1165.8779999999999</v>
      </c>
      <c r="K1323" s="4">
        <f>Table4[[#This Row],[Quantity]]*Table4[[#This Row],[CostPrice]]</f>
        <v>977.09</v>
      </c>
      <c r="L1323" s="4">
        <f>Table4[[#This Row],[Net Revenue]]-Table4[[#This Row],[Total Cost]]</f>
        <v>188.7879999999999</v>
      </c>
      <c r="M1323" t="str">
        <f>_xlfn.XLOOKUP(Table4[[#This Row],[ProductID]], Products!A:A,Products!B:B, "Not Found")</f>
        <v>Firm Dairy</v>
      </c>
      <c r="N1323" t="str">
        <f>TEXT(Table4[[#This Row],[Date]], "mmm")</f>
        <v>Sep</v>
      </c>
      <c r="O1323" t="str">
        <f>TEXT(Table4[[#This Row],[Date]], "yyyy")</f>
        <v>2024</v>
      </c>
      <c r="P1323" t="str">
        <f>_xlfn.XLOOKUP(Table4[[#This Row],[ProductID]],Products!A:A,Products!C:C, "Not Found")</f>
        <v>Groceries</v>
      </c>
      <c r="Q1323" t="str">
        <f>_xlfn.XLOOKUP(Table4[[#This Row],[ProductID]],Products!A:A,Products!D:D,"Not Found")</f>
        <v>Dairy</v>
      </c>
      <c r="R1323">
        <f>_xlfn.XLOOKUP(Table4[[#This Row],[ProductID]],Products!A:A,Products!E:E,"Not Found")</f>
        <v>1227.24</v>
      </c>
      <c r="S1323">
        <f>_xlfn.XLOOKUP(Table4[[#This Row],[ProductID]],Products!A:A,Products!F:F, "Not Found")</f>
        <v>977.09</v>
      </c>
      <c r="T1323" t="str">
        <f>_xlfn.XLOOKUP(Table4[[#This Row],[CustomerID]],Customers!A:A,Customers!D:D, "Not Found")</f>
        <v>M</v>
      </c>
      <c r="U1323" s="6">
        <f>_xlfn.XLOOKUP(Table4[[#This Row],[CustomerID]],Customers!A:A,Customers!E:E, "Not Found")</f>
        <v>21086</v>
      </c>
      <c r="V1323">
        <f ca="1">DATEDIF(Table4[[#This Row],[CustomerBirthday]], TODAY(), "Y")</f>
        <v>68</v>
      </c>
      <c r="W1323" t="str" cm="1">
        <f t="array" aca="1" ref="W1323" ca="1">_xlfn.IFS(Table4[[#This Row],[Age]]&lt;25, "Under 25",Table4[[#This Row],[Age]]=34, "25-34", Table4[[#This Row],[Age]]&lt;=49, "35-49", Table4[[#This Row],[Age]]&lt;=64, "50-64", Table4[[#This Row],[Age]]&gt;=65, "65+")</f>
        <v>65+</v>
      </c>
      <c r="X1323" t="str">
        <f>_xlfn.XLOOKUP(Table4[[#This Row],[StoreID]],Stores!A:A,Stores!B:B, "Not found")</f>
        <v>MegaMart Peckmouth</v>
      </c>
      <c r="Y1323" t="str">
        <f>_xlfn.XLOOKUP(Table4[[#This Row],[StoreID]],Stores!A:A,Stores!C:C, "Not Found")</f>
        <v>Peckmouth</v>
      </c>
      <c r="Z1323" t="str">
        <f>_xlfn.XLOOKUP(Table4[[#This Row],[StoreID]],Stores!A:A,Stores!D:D, "Not Found")</f>
        <v>East</v>
      </c>
    </row>
    <row r="1324" spans="1:26">
      <c r="A1324" t="s">
        <v>2190</v>
      </c>
      <c r="B1324" s="1">
        <v>45871</v>
      </c>
      <c r="C1324" t="s">
        <v>306</v>
      </c>
      <c r="D1324" t="s">
        <v>761</v>
      </c>
      <c r="E1324" t="s">
        <v>839</v>
      </c>
      <c r="F1324">
        <v>3</v>
      </c>
      <c r="G1324">
        <v>0.1</v>
      </c>
      <c r="H1324" t="s">
        <v>875</v>
      </c>
      <c r="I1324" s="4">
        <f>Table4[[#This Row],[Quantity]]*Table4[[#This Row],[UnitPrice]]</f>
        <v>5288.76</v>
      </c>
      <c r="J1324" s="4">
        <f>Table4[[#This Row],[Gross Revenue]]*(1-Table4[[#This Row],[Discount]])</f>
        <v>4759.884</v>
      </c>
      <c r="K1324" s="4">
        <f>Table4[[#This Row],[Quantity]]*Table4[[#This Row],[CostPrice]]</f>
        <v>4039.44</v>
      </c>
      <c r="L1324" s="4">
        <f>Table4[[#This Row],[Net Revenue]]-Table4[[#This Row],[Total Cost]]</f>
        <v>720.44399999999996</v>
      </c>
      <c r="M1324" t="str">
        <f>_xlfn.XLOOKUP(Table4[[#This Row],[ProductID]], Products!A:A,Products!B:B, "Not Found")</f>
        <v>Traditional Laptop</v>
      </c>
      <c r="N1324" t="str">
        <f>TEXT(Table4[[#This Row],[Date]], "mmm")</f>
        <v>Aug</v>
      </c>
      <c r="O1324" t="str">
        <f>TEXT(Table4[[#This Row],[Date]], "yyyy")</f>
        <v>2025</v>
      </c>
      <c r="P1324" t="str">
        <f>_xlfn.XLOOKUP(Table4[[#This Row],[ProductID]],Products!A:A,Products!C:C, "Not Found")</f>
        <v>Electronics</v>
      </c>
      <c r="Q1324" t="str">
        <f>_xlfn.XLOOKUP(Table4[[#This Row],[ProductID]],Products!A:A,Products!D:D,"Not Found")</f>
        <v>Laptop</v>
      </c>
      <c r="R1324">
        <f>_xlfn.XLOOKUP(Table4[[#This Row],[ProductID]],Products!A:A,Products!E:E,"Not Found")</f>
        <v>1762.92</v>
      </c>
      <c r="S1324">
        <f>_xlfn.XLOOKUP(Table4[[#This Row],[ProductID]],Products!A:A,Products!F:F, "Not Found")</f>
        <v>1346.48</v>
      </c>
      <c r="T1324" t="str">
        <f>_xlfn.XLOOKUP(Table4[[#This Row],[CustomerID]],Customers!A:A,Customers!D:D, "Not Found")</f>
        <v>F</v>
      </c>
      <c r="U1324" s="6">
        <f>_xlfn.XLOOKUP(Table4[[#This Row],[CustomerID]],Customers!A:A,Customers!E:E, "Not Found")</f>
        <v>32344</v>
      </c>
      <c r="V1324">
        <f ca="1">DATEDIF(Table4[[#This Row],[CustomerBirthday]], TODAY(), "Y")</f>
        <v>38</v>
      </c>
      <c r="W1324" t="str" cm="1">
        <f t="array" aca="1" ref="W1324" ca="1">_xlfn.IFS(Table4[[#This Row],[Age]]&lt;25, "Under 25",Table4[[#This Row],[Age]]=34, "25-34", Table4[[#This Row],[Age]]&lt;=49, "35-49", Table4[[#This Row],[Age]]&lt;=64, "50-64", Table4[[#This Row],[Age]]&gt;=65, "65+")</f>
        <v>35-49</v>
      </c>
      <c r="X1324" t="str">
        <f>_xlfn.XLOOKUP(Table4[[#This Row],[StoreID]],Stores!A:A,Stores!B:B, "Not found")</f>
        <v>MegaMart New Michele</v>
      </c>
      <c r="Y1324" t="str">
        <f>_xlfn.XLOOKUP(Table4[[#This Row],[StoreID]],Stores!A:A,Stores!C:C, "Not Found")</f>
        <v>New Michele</v>
      </c>
      <c r="Z1324" t="str">
        <f>_xlfn.XLOOKUP(Table4[[#This Row],[StoreID]],Stores!A:A,Stores!D:D, "Not Found")</f>
        <v>West</v>
      </c>
    </row>
    <row r="1325" spans="1:26">
      <c r="A1325" t="s">
        <v>2191</v>
      </c>
      <c r="B1325" s="1">
        <v>45402</v>
      </c>
      <c r="C1325" t="s">
        <v>500</v>
      </c>
      <c r="D1325" t="s">
        <v>812</v>
      </c>
      <c r="E1325" t="s">
        <v>846</v>
      </c>
      <c r="F1325">
        <v>3</v>
      </c>
      <c r="G1325">
        <v>0.05</v>
      </c>
      <c r="H1325" t="s">
        <v>875</v>
      </c>
      <c r="I1325" s="4">
        <f>Table4[[#This Row],[Quantity]]*Table4[[#This Row],[UnitPrice]]</f>
        <v>1693.2599999999998</v>
      </c>
      <c r="J1325" s="4">
        <f>Table4[[#This Row],[Gross Revenue]]*(1-Table4[[#This Row],[Discount]])</f>
        <v>1608.5969999999998</v>
      </c>
      <c r="K1325" s="4">
        <f>Table4[[#This Row],[Quantity]]*Table4[[#This Row],[CostPrice]]</f>
        <v>881.87999999999988</v>
      </c>
      <c r="L1325" s="4">
        <f>Table4[[#This Row],[Net Revenue]]-Table4[[#This Row],[Total Cost]]</f>
        <v>726.71699999999987</v>
      </c>
      <c r="M1325" t="str">
        <f>_xlfn.XLOOKUP(Table4[[#This Row],[ProductID]], Products!A:A,Products!B:B, "Not Found")</f>
        <v>Soon Accessories</v>
      </c>
      <c r="N1325" t="str">
        <f>TEXT(Table4[[#This Row],[Date]], "mmm")</f>
        <v>Apr</v>
      </c>
      <c r="O1325" t="str">
        <f>TEXT(Table4[[#This Row],[Date]], "yyyy")</f>
        <v>2024</v>
      </c>
      <c r="P1325" t="str">
        <f>_xlfn.XLOOKUP(Table4[[#This Row],[ProductID]],Products!A:A,Products!C:C, "Not Found")</f>
        <v>Fashion</v>
      </c>
      <c r="Q1325" t="str">
        <f>_xlfn.XLOOKUP(Table4[[#This Row],[ProductID]],Products!A:A,Products!D:D,"Not Found")</f>
        <v>Accessories</v>
      </c>
      <c r="R1325">
        <f>_xlfn.XLOOKUP(Table4[[#This Row],[ProductID]],Products!A:A,Products!E:E,"Not Found")</f>
        <v>564.41999999999996</v>
      </c>
      <c r="S1325">
        <f>_xlfn.XLOOKUP(Table4[[#This Row],[ProductID]],Products!A:A,Products!F:F, "Not Found")</f>
        <v>293.95999999999998</v>
      </c>
      <c r="T1325" t="str">
        <f>_xlfn.XLOOKUP(Table4[[#This Row],[CustomerID]],Customers!A:A,Customers!D:D, "Not Found")</f>
        <v>M</v>
      </c>
      <c r="U1325" s="6">
        <f>_xlfn.XLOOKUP(Table4[[#This Row],[CustomerID]],Customers!A:A,Customers!E:E, "Not Found")</f>
        <v>30899</v>
      </c>
      <c r="V1325">
        <f ca="1">DATEDIF(Table4[[#This Row],[CustomerBirthday]], TODAY(), "Y")</f>
        <v>41</v>
      </c>
      <c r="W1325" t="str" cm="1">
        <f t="array" aca="1" ref="W1325" ca="1">_xlfn.IFS(Table4[[#This Row],[Age]]&lt;25, "Under 25",Table4[[#This Row],[Age]]=34, "25-34", Table4[[#This Row],[Age]]&lt;=49, "35-49", Table4[[#This Row],[Age]]&lt;=64, "50-64", Table4[[#This Row],[Age]]&gt;=65, "65+")</f>
        <v>35-49</v>
      </c>
      <c r="X1325" t="str">
        <f>_xlfn.XLOOKUP(Table4[[#This Row],[StoreID]],Stores!A:A,Stores!B:B, "Not found")</f>
        <v>MegaMart Johnmouth</v>
      </c>
      <c r="Y1325" t="str">
        <f>_xlfn.XLOOKUP(Table4[[#This Row],[StoreID]],Stores!A:A,Stores!C:C, "Not Found")</f>
        <v>Johnmouth</v>
      </c>
      <c r="Z1325" t="str">
        <f>_xlfn.XLOOKUP(Table4[[#This Row],[StoreID]],Stores!A:A,Stores!D:D, "Not Found")</f>
        <v>East</v>
      </c>
    </row>
    <row r="1326" spans="1:26">
      <c r="A1326" t="s">
        <v>2192</v>
      </c>
      <c r="B1326" s="1">
        <v>45681</v>
      </c>
      <c r="C1326" t="s">
        <v>141</v>
      </c>
      <c r="D1326" t="s">
        <v>810</v>
      </c>
      <c r="E1326" t="s">
        <v>846</v>
      </c>
      <c r="F1326">
        <v>3</v>
      </c>
      <c r="G1326">
        <v>0.1</v>
      </c>
      <c r="H1326" t="s">
        <v>868</v>
      </c>
      <c r="I1326" s="4">
        <f>Table4[[#This Row],[Quantity]]*Table4[[#This Row],[UnitPrice]]</f>
        <v>1360.8600000000001</v>
      </c>
      <c r="J1326" s="4">
        <f>Table4[[#This Row],[Gross Revenue]]*(1-Table4[[#This Row],[Discount]])</f>
        <v>1224.7740000000001</v>
      </c>
      <c r="K1326" s="4">
        <f>Table4[[#This Row],[Quantity]]*Table4[[#This Row],[CostPrice]]</f>
        <v>949.89</v>
      </c>
      <c r="L1326" s="4">
        <f>Table4[[#This Row],[Net Revenue]]-Table4[[#This Row],[Total Cost]]</f>
        <v>274.88400000000013</v>
      </c>
      <c r="M1326" t="str">
        <f>_xlfn.XLOOKUP(Table4[[#This Row],[ProductID]], Products!A:A,Products!B:B, "Not Found")</f>
        <v>Maybe Clothing</v>
      </c>
      <c r="N1326" t="str">
        <f>TEXT(Table4[[#This Row],[Date]], "mmm")</f>
        <v>Jan</v>
      </c>
      <c r="O1326" t="str">
        <f>TEXT(Table4[[#This Row],[Date]], "yyyy")</f>
        <v>2025</v>
      </c>
      <c r="P1326" t="str">
        <f>_xlfn.XLOOKUP(Table4[[#This Row],[ProductID]],Products!A:A,Products!C:C, "Not Found")</f>
        <v>Fashion</v>
      </c>
      <c r="Q1326" t="str">
        <f>_xlfn.XLOOKUP(Table4[[#This Row],[ProductID]],Products!A:A,Products!D:D,"Not Found")</f>
        <v>Clothing</v>
      </c>
      <c r="R1326">
        <f>_xlfn.XLOOKUP(Table4[[#This Row],[ProductID]],Products!A:A,Products!E:E,"Not Found")</f>
        <v>453.62</v>
      </c>
      <c r="S1326">
        <f>_xlfn.XLOOKUP(Table4[[#This Row],[ProductID]],Products!A:A,Products!F:F, "Not Found")</f>
        <v>316.63</v>
      </c>
      <c r="T1326" t="str">
        <f>_xlfn.XLOOKUP(Table4[[#This Row],[CustomerID]],Customers!A:A,Customers!D:D, "Not Found")</f>
        <v>M</v>
      </c>
      <c r="U1326" s="6">
        <f>_xlfn.XLOOKUP(Table4[[#This Row],[CustomerID]],Customers!A:A,Customers!E:E, "Not Found")</f>
        <v>33546</v>
      </c>
      <c r="V1326">
        <f ca="1">DATEDIF(Table4[[#This Row],[CustomerBirthday]], TODAY(), "Y")</f>
        <v>34</v>
      </c>
      <c r="W1326" t="str" cm="1">
        <f t="array" aca="1" ref="W1326" ca="1">_xlfn.IFS(Table4[[#This Row],[Age]]&lt;25, "Under 25",Table4[[#This Row],[Age]]=34, "25-34", Table4[[#This Row],[Age]]&lt;=49, "35-49", Table4[[#This Row],[Age]]&lt;=64, "50-64", Table4[[#This Row],[Age]]&gt;=65, "65+")</f>
        <v>25-34</v>
      </c>
      <c r="X1326" t="str">
        <f>_xlfn.XLOOKUP(Table4[[#This Row],[StoreID]],Stores!A:A,Stores!B:B, "Not found")</f>
        <v>MegaMart Johnmouth</v>
      </c>
      <c r="Y1326" t="str">
        <f>_xlfn.XLOOKUP(Table4[[#This Row],[StoreID]],Stores!A:A,Stores!C:C, "Not Found")</f>
        <v>Johnmouth</v>
      </c>
      <c r="Z1326" t="str">
        <f>_xlfn.XLOOKUP(Table4[[#This Row],[StoreID]],Stores!A:A,Stores!D:D, "Not Found")</f>
        <v>East</v>
      </c>
    </row>
    <row r="1327" spans="1:26">
      <c r="A1327" t="s">
        <v>2193</v>
      </c>
      <c r="B1327" s="1">
        <v>45288</v>
      </c>
      <c r="C1327" t="s">
        <v>396</v>
      </c>
      <c r="D1327" t="s">
        <v>761</v>
      </c>
      <c r="E1327" t="s">
        <v>839</v>
      </c>
      <c r="F1327">
        <v>2</v>
      </c>
      <c r="G1327">
        <v>0</v>
      </c>
      <c r="H1327" t="s">
        <v>871</v>
      </c>
      <c r="I1327" s="4">
        <f>Table4[[#This Row],[Quantity]]*Table4[[#This Row],[UnitPrice]]</f>
        <v>3525.84</v>
      </c>
      <c r="J1327" s="4">
        <f>Table4[[#This Row],[Gross Revenue]]*(1-Table4[[#This Row],[Discount]])</f>
        <v>3525.84</v>
      </c>
      <c r="K1327" s="4">
        <f>Table4[[#This Row],[Quantity]]*Table4[[#This Row],[CostPrice]]</f>
        <v>2692.96</v>
      </c>
      <c r="L1327" s="4">
        <f>Table4[[#This Row],[Net Revenue]]-Table4[[#This Row],[Total Cost]]</f>
        <v>832.88000000000011</v>
      </c>
      <c r="M1327" t="str">
        <f>_xlfn.XLOOKUP(Table4[[#This Row],[ProductID]], Products!A:A,Products!B:B, "Not Found")</f>
        <v>Traditional Laptop</v>
      </c>
      <c r="N1327" t="str">
        <f>TEXT(Table4[[#This Row],[Date]], "mmm")</f>
        <v>Dec</v>
      </c>
      <c r="O1327" t="str">
        <f>TEXT(Table4[[#This Row],[Date]], "yyyy")</f>
        <v>2023</v>
      </c>
      <c r="P1327" t="str">
        <f>_xlfn.XLOOKUP(Table4[[#This Row],[ProductID]],Products!A:A,Products!C:C, "Not Found")</f>
        <v>Electronics</v>
      </c>
      <c r="Q1327" t="str">
        <f>_xlfn.XLOOKUP(Table4[[#This Row],[ProductID]],Products!A:A,Products!D:D,"Not Found")</f>
        <v>Laptop</v>
      </c>
      <c r="R1327">
        <f>_xlfn.XLOOKUP(Table4[[#This Row],[ProductID]],Products!A:A,Products!E:E,"Not Found")</f>
        <v>1762.92</v>
      </c>
      <c r="S1327">
        <f>_xlfn.XLOOKUP(Table4[[#This Row],[ProductID]],Products!A:A,Products!F:F, "Not Found")</f>
        <v>1346.48</v>
      </c>
      <c r="T1327" t="str">
        <f>_xlfn.XLOOKUP(Table4[[#This Row],[CustomerID]],Customers!A:A,Customers!D:D, "Not Found")</f>
        <v>F</v>
      </c>
      <c r="U1327" s="6">
        <f>_xlfn.XLOOKUP(Table4[[#This Row],[CustomerID]],Customers!A:A,Customers!E:E, "Not Found")</f>
        <v>31890</v>
      </c>
      <c r="V1327">
        <f ca="1">DATEDIF(Table4[[#This Row],[CustomerBirthday]], TODAY(), "Y")</f>
        <v>39</v>
      </c>
      <c r="W1327" t="str" cm="1">
        <f t="array" aca="1" ref="W1327" ca="1">_xlfn.IFS(Table4[[#This Row],[Age]]&lt;25, "Under 25",Table4[[#This Row],[Age]]=34, "25-34", Table4[[#This Row],[Age]]&lt;=49, "35-49", Table4[[#This Row],[Age]]&lt;=64, "50-64", Table4[[#This Row],[Age]]&gt;=65, "65+")</f>
        <v>35-49</v>
      </c>
      <c r="X1327" t="str">
        <f>_xlfn.XLOOKUP(Table4[[#This Row],[StoreID]],Stores!A:A,Stores!B:B, "Not found")</f>
        <v>MegaMart New Michele</v>
      </c>
      <c r="Y1327" t="str">
        <f>_xlfn.XLOOKUP(Table4[[#This Row],[StoreID]],Stores!A:A,Stores!C:C, "Not Found")</f>
        <v>New Michele</v>
      </c>
      <c r="Z1327" t="str">
        <f>_xlfn.XLOOKUP(Table4[[#This Row],[StoreID]],Stores!A:A,Stores!D:D, "Not Found")</f>
        <v>West</v>
      </c>
    </row>
    <row r="1328" spans="1:26">
      <c r="A1328" t="s">
        <v>2194</v>
      </c>
      <c r="B1328" s="1">
        <v>45749</v>
      </c>
      <c r="C1328" t="s">
        <v>155</v>
      </c>
      <c r="D1328" t="s">
        <v>788</v>
      </c>
      <c r="E1328" t="s">
        <v>846</v>
      </c>
      <c r="F1328">
        <v>2</v>
      </c>
      <c r="G1328">
        <v>0.05</v>
      </c>
      <c r="H1328" t="s">
        <v>875</v>
      </c>
      <c r="I1328" s="4">
        <f>Table4[[#This Row],[Quantity]]*Table4[[#This Row],[UnitPrice]]</f>
        <v>2191.44</v>
      </c>
      <c r="J1328" s="4">
        <f>Table4[[#This Row],[Gross Revenue]]*(1-Table4[[#This Row],[Discount]])</f>
        <v>2081.8679999999999</v>
      </c>
      <c r="K1328" s="4">
        <f>Table4[[#This Row],[Quantity]]*Table4[[#This Row],[CostPrice]]</f>
        <v>1644.4</v>
      </c>
      <c r="L1328" s="4">
        <f>Table4[[#This Row],[Net Revenue]]-Table4[[#This Row],[Total Cost]]</f>
        <v>437.46799999999985</v>
      </c>
      <c r="M1328" t="str">
        <f>_xlfn.XLOOKUP(Table4[[#This Row],[ProductID]], Products!A:A,Products!B:B, "Not Found")</f>
        <v>Foot Snacks</v>
      </c>
      <c r="N1328" t="str">
        <f>TEXT(Table4[[#This Row],[Date]], "mmm")</f>
        <v>Apr</v>
      </c>
      <c r="O1328" t="str">
        <f>TEXT(Table4[[#This Row],[Date]], "yyyy")</f>
        <v>2025</v>
      </c>
      <c r="P1328" t="str">
        <f>_xlfn.XLOOKUP(Table4[[#This Row],[ProductID]],Products!A:A,Products!C:C, "Not Found")</f>
        <v>Groceries</v>
      </c>
      <c r="Q1328" t="str">
        <f>_xlfn.XLOOKUP(Table4[[#This Row],[ProductID]],Products!A:A,Products!D:D,"Not Found")</f>
        <v>Snacks</v>
      </c>
      <c r="R1328">
        <f>_xlfn.XLOOKUP(Table4[[#This Row],[ProductID]],Products!A:A,Products!E:E,"Not Found")</f>
        <v>1095.72</v>
      </c>
      <c r="S1328">
        <f>_xlfn.XLOOKUP(Table4[[#This Row],[ProductID]],Products!A:A,Products!F:F, "Not Found")</f>
        <v>822.2</v>
      </c>
      <c r="T1328" t="str">
        <f>_xlfn.XLOOKUP(Table4[[#This Row],[CustomerID]],Customers!A:A,Customers!D:D, "Not Found")</f>
        <v>M</v>
      </c>
      <c r="U1328" s="6">
        <f>_xlfn.XLOOKUP(Table4[[#This Row],[CustomerID]],Customers!A:A,Customers!E:E, "Not Found")</f>
        <v>27339</v>
      </c>
      <c r="V1328">
        <f ca="1">DATEDIF(Table4[[#This Row],[CustomerBirthday]], TODAY(), "Y")</f>
        <v>51</v>
      </c>
      <c r="W1328" t="str" cm="1">
        <f t="array" aca="1" ref="W1328" ca="1">_xlfn.IFS(Table4[[#This Row],[Age]]&lt;25, "Under 25",Table4[[#This Row],[Age]]=34, "25-34", Table4[[#This Row],[Age]]&lt;=49, "35-49", Table4[[#This Row],[Age]]&lt;=64, "50-64", Table4[[#This Row],[Age]]&gt;=65, "65+")</f>
        <v>50-64</v>
      </c>
      <c r="X1328" t="str">
        <f>_xlfn.XLOOKUP(Table4[[#This Row],[StoreID]],Stores!A:A,Stores!B:B, "Not found")</f>
        <v>MegaMart Johnmouth</v>
      </c>
      <c r="Y1328" t="str">
        <f>_xlfn.XLOOKUP(Table4[[#This Row],[StoreID]],Stores!A:A,Stores!C:C, "Not Found")</f>
        <v>Johnmouth</v>
      </c>
      <c r="Z1328" t="str">
        <f>_xlfn.XLOOKUP(Table4[[#This Row],[StoreID]],Stores!A:A,Stores!D:D, "Not Found")</f>
        <v>East</v>
      </c>
    </row>
    <row r="1329" spans="1:26">
      <c r="A1329" t="s">
        <v>2195</v>
      </c>
      <c r="B1329" s="1">
        <v>45791</v>
      </c>
      <c r="C1329" t="s">
        <v>399</v>
      </c>
      <c r="D1329" t="s">
        <v>742</v>
      </c>
      <c r="E1329" t="s">
        <v>842</v>
      </c>
      <c r="F1329">
        <v>1</v>
      </c>
      <c r="G1329">
        <v>0</v>
      </c>
      <c r="H1329" t="s">
        <v>871</v>
      </c>
      <c r="I1329" s="4">
        <f>Table4[[#This Row],[Quantity]]*Table4[[#This Row],[UnitPrice]]</f>
        <v>248.57</v>
      </c>
      <c r="J1329" s="4">
        <f>Table4[[#This Row],[Gross Revenue]]*(1-Table4[[#This Row],[Discount]])</f>
        <v>248.57</v>
      </c>
      <c r="K1329" s="4">
        <f>Table4[[#This Row],[Quantity]]*Table4[[#This Row],[CostPrice]]</f>
        <v>190.67</v>
      </c>
      <c r="L1329" s="4">
        <f>Table4[[#This Row],[Net Revenue]]-Table4[[#This Row],[Total Cost]]</f>
        <v>57.900000000000006</v>
      </c>
      <c r="M1329" t="str">
        <f>_xlfn.XLOOKUP(Table4[[#This Row],[ProductID]], Products!A:A,Products!B:B, "Not Found")</f>
        <v>Either Headphones</v>
      </c>
      <c r="N1329" t="str">
        <f>TEXT(Table4[[#This Row],[Date]], "mmm")</f>
        <v>May</v>
      </c>
      <c r="O1329" t="str">
        <f>TEXT(Table4[[#This Row],[Date]], "yyyy")</f>
        <v>2025</v>
      </c>
      <c r="P1329" t="str">
        <f>_xlfn.XLOOKUP(Table4[[#This Row],[ProductID]],Products!A:A,Products!C:C, "Not Found")</f>
        <v>Electronics</v>
      </c>
      <c r="Q1329" t="str">
        <f>_xlfn.XLOOKUP(Table4[[#This Row],[ProductID]],Products!A:A,Products!D:D,"Not Found")</f>
        <v>Headphones</v>
      </c>
      <c r="R1329">
        <f>_xlfn.XLOOKUP(Table4[[#This Row],[ProductID]],Products!A:A,Products!E:E,"Not Found")</f>
        <v>248.57</v>
      </c>
      <c r="S1329">
        <f>_xlfn.XLOOKUP(Table4[[#This Row],[ProductID]],Products!A:A,Products!F:F, "Not Found")</f>
        <v>190.67</v>
      </c>
      <c r="T1329" t="str">
        <f>_xlfn.XLOOKUP(Table4[[#This Row],[CustomerID]],Customers!A:A,Customers!D:D, "Not Found")</f>
        <v>F</v>
      </c>
      <c r="U1329" s="6">
        <f>_xlfn.XLOOKUP(Table4[[#This Row],[CustomerID]],Customers!A:A,Customers!E:E, "Not Found")</f>
        <v>34980</v>
      </c>
      <c r="V1329">
        <f ca="1">DATEDIF(Table4[[#This Row],[CustomerBirthday]], TODAY(), "Y")</f>
        <v>30</v>
      </c>
      <c r="W1329" t="str" cm="1">
        <f t="array" aca="1" ref="W1329" ca="1">_xlfn.IFS(Table4[[#This Row],[Age]]&lt;25, "Under 25",Table4[[#This Row],[Age]]=34, "25-34", Table4[[#This Row],[Age]]&lt;=49, "35-49", Table4[[#This Row],[Age]]&lt;=64, "50-64", Table4[[#This Row],[Age]]&gt;=65, "65+")</f>
        <v>35-49</v>
      </c>
      <c r="X1329" t="str">
        <f>_xlfn.XLOOKUP(Table4[[#This Row],[StoreID]],Stores!A:A,Stores!B:B, "Not found")</f>
        <v>MegaMart Brianahaven</v>
      </c>
      <c r="Y1329" t="str">
        <f>_xlfn.XLOOKUP(Table4[[#This Row],[StoreID]],Stores!A:A,Stores!C:C, "Not Found")</f>
        <v>Brianahaven</v>
      </c>
      <c r="Z1329" t="str">
        <f>_xlfn.XLOOKUP(Table4[[#This Row],[StoreID]],Stores!A:A,Stores!D:D, "Not Found")</f>
        <v>North</v>
      </c>
    </row>
    <row r="1330" spans="1:26">
      <c r="A1330" t="s">
        <v>2196</v>
      </c>
      <c r="B1330" s="1">
        <v>45437</v>
      </c>
      <c r="C1330" t="s">
        <v>24</v>
      </c>
      <c r="D1330" t="s">
        <v>750</v>
      </c>
      <c r="E1330" t="s">
        <v>842</v>
      </c>
      <c r="F1330">
        <v>3</v>
      </c>
      <c r="G1330">
        <v>0.1</v>
      </c>
      <c r="H1330" t="s">
        <v>865</v>
      </c>
      <c r="I1330" s="4">
        <f>Table4[[#This Row],[Quantity]]*Table4[[#This Row],[UnitPrice]]</f>
        <v>4028.25</v>
      </c>
      <c r="J1330" s="4">
        <f>Table4[[#This Row],[Gross Revenue]]*(1-Table4[[#This Row],[Discount]])</f>
        <v>3625.4250000000002</v>
      </c>
      <c r="K1330" s="4">
        <f>Table4[[#This Row],[Quantity]]*Table4[[#This Row],[CostPrice]]</f>
        <v>2393.8200000000002</v>
      </c>
      <c r="L1330" s="4">
        <f>Table4[[#This Row],[Net Revenue]]-Table4[[#This Row],[Total Cost]]</f>
        <v>1231.605</v>
      </c>
      <c r="M1330" t="str">
        <f>_xlfn.XLOOKUP(Table4[[#This Row],[ProductID]], Products!A:A,Products!B:B, "Not Found")</f>
        <v>Add Clothing</v>
      </c>
      <c r="N1330" t="str">
        <f>TEXT(Table4[[#This Row],[Date]], "mmm")</f>
        <v>May</v>
      </c>
      <c r="O1330" t="str">
        <f>TEXT(Table4[[#This Row],[Date]], "yyyy")</f>
        <v>2024</v>
      </c>
      <c r="P1330" t="str">
        <f>_xlfn.XLOOKUP(Table4[[#This Row],[ProductID]],Products!A:A,Products!C:C, "Not Found")</f>
        <v>Fashion</v>
      </c>
      <c r="Q1330" t="str">
        <f>_xlfn.XLOOKUP(Table4[[#This Row],[ProductID]],Products!A:A,Products!D:D,"Not Found")</f>
        <v>Clothing</v>
      </c>
      <c r="R1330">
        <f>_xlfn.XLOOKUP(Table4[[#This Row],[ProductID]],Products!A:A,Products!E:E,"Not Found")</f>
        <v>1342.75</v>
      </c>
      <c r="S1330">
        <f>_xlfn.XLOOKUP(Table4[[#This Row],[ProductID]],Products!A:A,Products!F:F, "Not Found")</f>
        <v>797.94</v>
      </c>
      <c r="T1330" t="str">
        <f>_xlfn.XLOOKUP(Table4[[#This Row],[CustomerID]],Customers!A:A,Customers!D:D, "Not Found")</f>
        <v>M</v>
      </c>
      <c r="U1330" s="6">
        <f>_xlfn.XLOOKUP(Table4[[#This Row],[CustomerID]],Customers!A:A,Customers!E:E, "Not Found")</f>
        <v>33773</v>
      </c>
      <c r="V1330">
        <f ca="1">DATEDIF(Table4[[#This Row],[CustomerBirthday]], TODAY(), "Y")</f>
        <v>34</v>
      </c>
      <c r="W1330" t="str" cm="1">
        <f t="array" aca="1" ref="W1330" ca="1">_xlfn.IFS(Table4[[#This Row],[Age]]&lt;25, "Under 25",Table4[[#This Row],[Age]]=34, "25-34", Table4[[#This Row],[Age]]&lt;=49, "35-49", Table4[[#This Row],[Age]]&lt;=64, "50-64", Table4[[#This Row],[Age]]&gt;=65, "65+")</f>
        <v>25-34</v>
      </c>
      <c r="X1330" t="str">
        <f>_xlfn.XLOOKUP(Table4[[#This Row],[StoreID]],Stores!A:A,Stores!B:B, "Not found")</f>
        <v>MegaMart Brianahaven</v>
      </c>
      <c r="Y1330" t="str">
        <f>_xlfn.XLOOKUP(Table4[[#This Row],[StoreID]],Stores!A:A,Stores!C:C, "Not Found")</f>
        <v>Brianahaven</v>
      </c>
      <c r="Z1330" t="str">
        <f>_xlfn.XLOOKUP(Table4[[#This Row],[StoreID]],Stores!A:A,Stores!D:D, "Not Found")</f>
        <v>North</v>
      </c>
    </row>
    <row r="1331" spans="1:26">
      <c r="A1331" t="s">
        <v>2197</v>
      </c>
      <c r="B1331" s="1">
        <v>45453</v>
      </c>
      <c r="C1331" t="s">
        <v>141</v>
      </c>
      <c r="D1331" t="s">
        <v>792</v>
      </c>
      <c r="E1331" t="s">
        <v>842</v>
      </c>
      <c r="F1331">
        <v>5</v>
      </c>
      <c r="G1331">
        <v>0.1</v>
      </c>
      <c r="H1331" t="s">
        <v>871</v>
      </c>
      <c r="I1331" s="4">
        <f>Table4[[#This Row],[Quantity]]*Table4[[#This Row],[UnitPrice]]</f>
        <v>8994.85</v>
      </c>
      <c r="J1331" s="4">
        <f>Table4[[#This Row],[Gross Revenue]]*(1-Table4[[#This Row],[Discount]])</f>
        <v>8095.3650000000007</v>
      </c>
      <c r="K1331" s="4">
        <f>Table4[[#This Row],[Quantity]]*Table4[[#This Row],[CostPrice]]</f>
        <v>6645.75</v>
      </c>
      <c r="L1331" s="4">
        <f>Table4[[#This Row],[Net Revenue]]-Table4[[#This Row],[Total Cost]]</f>
        <v>1449.6150000000007</v>
      </c>
      <c r="M1331" t="str">
        <f>_xlfn.XLOOKUP(Table4[[#This Row],[ProductID]], Products!A:A,Products!B:B, "Not Found")</f>
        <v>Beat Accessories</v>
      </c>
      <c r="N1331" t="str">
        <f>TEXT(Table4[[#This Row],[Date]], "mmm")</f>
        <v>Jun</v>
      </c>
      <c r="O1331" t="str">
        <f>TEXT(Table4[[#This Row],[Date]], "yyyy")</f>
        <v>2024</v>
      </c>
      <c r="P1331" t="str">
        <f>_xlfn.XLOOKUP(Table4[[#This Row],[ProductID]],Products!A:A,Products!C:C, "Not Found")</f>
        <v>Fashion</v>
      </c>
      <c r="Q1331" t="str">
        <f>_xlfn.XLOOKUP(Table4[[#This Row],[ProductID]],Products!A:A,Products!D:D,"Not Found")</f>
        <v>Accessories</v>
      </c>
      <c r="R1331">
        <f>_xlfn.XLOOKUP(Table4[[#This Row],[ProductID]],Products!A:A,Products!E:E,"Not Found")</f>
        <v>1798.97</v>
      </c>
      <c r="S1331">
        <f>_xlfn.XLOOKUP(Table4[[#This Row],[ProductID]],Products!A:A,Products!F:F, "Not Found")</f>
        <v>1329.15</v>
      </c>
      <c r="T1331" t="str">
        <f>_xlfn.XLOOKUP(Table4[[#This Row],[CustomerID]],Customers!A:A,Customers!D:D, "Not Found")</f>
        <v>M</v>
      </c>
      <c r="U1331" s="6">
        <f>_xlfn.XLOOKUP(Table4[[#This Row],[CustomerID]],Customers!A:A,Customers!E:E, "Not Found")</f>
        <v>33546</v>
      </c>
      <c r="V1331">
        <f ca="1">DATEDIF(Table4[[#This Row],[CustomerBirthday]], TODAY(), "Y")</f>
        <v>34</v>
      </c>
      <c r="W1331" t="str" cm="1">
        <f t="array" aca="1" ref="W1331" ca="1">_xlfn.IFS(Table4[[#This Row],[Age]]&lt;25, "Under 25",Table4[[#This Row],[Age]]=34, "25-34", Table4[[#This Row],[Age]]&lt;=49, "35-49", Table4[[#This Row],[Age]]&lt;=64, "50-64", Table4[[#This Row],[Age]]&gt;=65, "65+")</f>
        <v>25-34</v>
      </c>
      <c r="X1331" t="str">
        <f>_xlfn.XLOOKUP(Table4[[#This Row],[StoreID]],Stores!A:A,Stores!B:B, "Not found")</f>
        <v>MegaMart Brianahaven</v>
      </c>
      <c r="Y1331" t="str">
        <f>_xlfn.XLOOKUP(Table4[[#This Row],[StoreID]],Stores!A:A,Stores!C:C, "Not Found")</f>
        <v>Brianahaven</v>
      </c>
      <c r="Z1331" t="str">
        <f>_xlfn.XLOOKUP(Table4[[#This Row],[StoreID]],Stores!A:A,Stores!D:D, "Not Found")</f>
        <v>North</v>
      </c>
    </row>
    <row r="1332" spans="1:26">
      <c r="A1332" t="s">
        <v>2198</v>
      </c>
      <c r="B1332" s="1">
        <v>45550</v>
      </c>
      <c r="C1332" t="s">
        <v>643</v>
      </c>
      <c r="D1332" t="s">
        <v>814</v>
      </c>
      <c r="E1332" t="s">
        <v>839</v>
      </c>
      <c r="F1332">
        <v>1</v>
      </c>
      <c r="G1332">
        <v>0</v>
      </c>
      <c r="H1332" t="s">
        <v>871</v>
      </c>
      <c r="I1332" s="4">
        <f>Table4[[#This Row],[Quantity]]*Table4[[#This Row],[UnitPrice]]</f>
        <v>1286.55</v>
      </c>
      <c r="J1332" s="4">
        <f>Table4[[#This Row],[Gross Revenue]]*(1-Table4[[#This Row],[Discount]])</f>
        <v>1286.55</v>
      </c>
      <c r="K1332" s="4">
        <f>Table4[[#This Row],[Quantity]]*Table4[[#This Row],[CostPrice]]</f>
        <v>797.54</v>
      </c>
      <c r="L1332" s="4">
        <f>Table4[[#This Row],[Net Revenue]]-Table4[[#This Row],[Total Cost]]</f>
        <v>489.01</v>
      </c>
      <c r="M1332" t="str">
        <f>_xlfn.XLOOKUP(Table4[[#This Row],[ProductID]], Products!A:A,Products!B:B, "Not Found")</f>
        <v>Least Accessories</v>
      </c>
      <c r="N1332" t="str">
        <f>TEXT(Table4[[#This Row],[Date]], "mmm")</f>
        <v>Sep</v>
      </c>
      <c r="O1332" t="str">
        <f>TEXT(Table4[[#This Row],[Date]], "yyyy")</f>
        <v>2024</v>
      </c>
      <c r="P1332" t="str">
        <f>_xlfn.XLOOKUP(Table4[[#This Row],[ProductID]],Products!A:A,Products!C:C, "Not Found")</f>
        <v>Fashion</v>
      </c>
      <c r="Q1332" t="str">
        <f>_xlfn.XLOOKUP(Table4[[#This Row],[ProductID]],Products!A:A,Products!D:D,"Not Found")</f>
        <v>Accessories</v>
      </c>
      <c r="R1332">
        <f>_xlfn.XLOOKUP(Table4[[#This Row],[ProductID]],Products!A:A,Products!E:E,"Not Found")</f>
        <v>1286.55</v>
      </c>
      <c r="S1332">
        <f>_xlfn.XLOOKUP(Table4[[#This Row],[ProductID]],Products!A:A,Products!F:F, "Not Found")</f>
        <v>797.54</v>
      </c>
      <c r="T1332" t="str">
        <f>_xlfn.XLOOKUP(Table4[[#This Row],[CustomerID]],Customers!A:A,Customers!D:D, "Not Found")</f>
        <v>M</v>
      </c>
      <c r="U1332" s="6">
        <f>_xlfn.XLOOKUP(Table4[[#This Row],[CustomerID]],Customers!A:A,Customers!E:E, "Not Found")</f>
        <v>38193</v>
      </c>
      <c r="V1332">
        <f ca="1">DATEDIF(Table4[[#This Row],[CustomerBirthday]], TODAY(), "Y")</f>
        <v>22</v>
      </c>
      <c r="W1332" t="str" cm="1">
        <f t="array" aca="1" ref="W1332" ca="1">_xlfn.IFS(Table4[[#This Row],[Age]]&lt;25, "Under 25",Table4[[#This Row],[Age]]=34, "25-34", Table4[[#This Row],[Age]]&lt;=49, "35-49", Table4[[#This Row],[Age]]&lt;=64, "50-64", Table4[[#This Row],[Age]]&gt;=65, "65+")</f>
        <v>Under 25</v>
      </c>
      <c r="X1332" t="str">
        <f>_xlfn.XLOOKUP(Table4[[#This Row],[StoreID]],Stores!A:A,Stores!B:B, "Not found")</f>
        <v>MegaMart New Michele</v>
      </c>
      <c r="Y1332" t="str">
        <f>_xlfn.XLOOKUP(Table4[[#This Row],[StoreID]],Stores!A:A,Stores!C:C, "Not Found")</f>
        <v>New Michele</v>
      </c>
      <c r="Z1332" t="str">
        <f>_xlfn.XLOOKUP(Table4[[#This Row],[StoreID]],Stores!A:A,Stores!D:D, "Not Found")</f>
        <v>West</v>
      </c>
    </row>
    <row r="1333" spans="1:26">
      <c r="A1333" t="s">
        <v>2199</v>
      </c>
      <c r="B1333" s="1">
        <v>45764</v>
      </c>
      <c r="C1333" t="s">
        <v>130</v>
      </c>
      <c r="D1333" t="s">
        <v>784</v>
      </c>
      <c r="E1333" t="s">
        <v>835</v>
      </c>
      <c r="F1333">
        <v>2</v>
      </c>
      <c r="G1333">
        <v>0.1</v>
      </c>
      <c r="H1333" t="s">
        <v>871</v>
      </c>
      <c r="I1333" s="4">
        <f>Table4[[#This Row],[Quantity]]*Table4[[#This Row],[UnitPrice]]</f>
        <v>2970.1</v>
      </c>
      <c r="J1333" s="4">
        <f>Table4[[#This Row],[Gross Revenue]]*(1-Table4[[#This Row],[Discount]])</f>
        <v>2673.09</v>
      </c>
      <c r="K1333" s="4">
        <f>Table4[[#This Row],[Quantity]]*Table4[[#This Row],[CostPrice]]</f>
        <v>1976.62</v>
      </c>
      <c r="L1333" s="4">
        <f>Table4[[#This Row],[Net Revenue]]-Table4[[#This Row],[Total Cost]]</f>
        <v>696.47000000000025</v>
      </c>
      <c r="M1333" t="str">
        <f>_xlfn.XLOOKUP(Table4[[#This Row],[ProductID]], Products!A:A,Products!B:B, "Not Found")</f>
        <v>Road Clothing</v>
      </c>
      <c r="N1333" t="str">
        <f>TEXT(Table4[[#This Row],[Date]], "mmm")</f>
        <v>Apr</v>
      </c>
      <c r="O1333" t="str">
        <f>TEXT(Table4[[#This Row],[Date]], "yyyy")</f>
        <v>2025</v>
      </c>
      <c r="P1333" t="str">
        <f>_xlfn.XLOOKUP(Table4[[#This Row],[ProductID]],Products!A:A,Products!C:C, "Not Found")</f>
        <v>Fashion</v>
      </c>
      <c r="Q1333" t="str">
        <f>_xlfn.XLOOKUP(Table4[[#This Row],[ProductID]],Products!A:A,Products!D:D,"Not Found")</f>
        <v>Clothing</v>
      </c>
      <c r="R1333">
        <f>_xlfn.XLOOKUP(Table4[[#This Row],[ProductID]],Products!A:A,Products!E:E,"Not Found")</f>
        <v>1485.05</v>
      </c>
      <c r="S1333">
        <f>_xlfn.XLOOKUP(Table4[[#This Row],[ProductID]],Products!A:A,Products!F:F, "Not Found")</f>
        <v>988.31</v>
      </c>
      <c r="T1333" t="str">
        <f>_xlfn.XLOOKUP(Table4[[#This Row],[CustomerID]],Customers!A:A,Customers!D:D, "Not Found")</f>
        <v>F</v>
      </c>
      <c r="U1333" s="6">
        <f>_xlfn.XLOOKUP(Table4[[#This Row],[CustomerID]],Customers!A:A,Customers!E:E, "Not Found")</f>
        <v>28698</v>
      </c>
      <c r="V1333">
        <f ca="1">DATEDIF(Table4[[#This Row],[CustomerBirthday]], TODAY(), "Y")</f>
        <v>48</v>
      </c>
      <c r="W1333" t="str" cm="1">
        <f t="array" aca="1" ref="W1333" ca="1">_xlfn.IFS(Table4[[#This Row],[Age]]&lt;25, "Under 25",Table4[[#This Row],[Age]]=34, "25-34", Table4[[#This Row],[Age]]&lt;=49, "35-49", Table4[[#This Row],[Age]]&lt;=64, "50-64", Table4[[#This Row],[Age]]&gt;=65, "65+")</f>
        <v>35-49</v>
      </c>
      <c r="X1333" t="str">
        <f>_xlfn.XLOOKUP(Table4[[#This Row],[StoreID]],Stores!A:A,Stores!B:B, "Not found")</f>
        <v>MegaMart Peckmouth</v>
      </c>
      <c r="Y1333" t="str">
        <f>_xlfn.XLOOKUP(Table4[[#This Row],[StoreID]],Stores!A:A,Stores!C:C, "Not Found")</f>
        <v>Peckmouth</v>
      </c>
      <c r="Z1333" t="str">
        <f>_xlfn.XLOOKUP(Table4[[#This Row],[StoreID]],Stores!A:A,Stores!D:D, "Not Found")</f>
        <v>East</v>
      </c>
    </row>
    <row r="1334" spans="1:26">
      <c r="A1334" t="s">
        <v>2200</v>
      </c>
      <c r="B1334" s="1">
        <v>45504</v>
      </c>
      <c r="C1334" t="s">
        <v>210</v>
      </c>
      <c r="D1334" t="s">
        <v>814</v>
      </c>
      <c r="E1334" t="s">
        <v>835</v>
      </c>
      <c r="F1334">
        <v>1</v>
      </c>
      <c r="G1334">
        <v>0.15</v>
      </c>
      <c r="H1334" t="s">
        <v>875</v>
      </c>
      <c r="I1334" s="4">
        <f>Table4[[#This Row],[Quantity]]*Table4[[#This Row],[UnitPrice]]</f>
        <v>1286.55</v>
      </c>
      <c r="J1334" s="4">
        <f>Table4[[#This Row],[Gross Revenue]]*(1-Table4[[#This Row],[Discount]])</f>
        <v>1093.5674999999999</v>
      </c>
      <c r="K1334" s="4">
        <f>Table4[[#This Row],[Quantity]]*Table4[[#This Row],[CostPrice]]</f>
        <v>797.54</v>
      </c>
      <c r="L1334" s="4">
        <f>Table4[[#This Row],[Net Revenue]]-Table4[[#This Row],[Total Cost]]</f>
        <v>296.02749999999992</v>
      </c>
      <c r="M1334" t="str">
        <f>_xlfn.XLOOKUP(Table4[[#This Row],[ProductID]], Products!A:A,Products!B:B, "Not Found")</f>
        <v>Least Accessories</v>
      </c>
      <c r="N1334" t="str">
        <f>TEXT(Table4[[#This Row],[Date]], "mmm")</f>
        <v>Jul</v>
      </c>
      <c r="O1334" t="str">
        <f>TEXT(Table4[[#This Row],[Date]], "yyyy")</f>
        <v>2024</v>
      </c>
      <c r="P1334" t="str">
        <f>_xlfn.XLOOKUP(Table4[[#This Row],[ProductID]],Products!A:A,Products!C:C, "Not Found")</f>
        <v>Fashion</v>
      </c>
      <c r="Q1334" t="str">
        <f>_xlfn.XLOOKUP(Table4[[#This Row],[ProductID]],Products!A:A,Products!D:D,"Not Found")</f>
        <v>Accessories</v>
      </c>
      <c r="R1334">
        <f>_xlfn.XLOOKUP(Table4[[#This Row],[ProductID]],Products!A:A,Products!E:E,"Not Found")</f>
        <v>1286.55</v>
      </c>
      <c r="S1334">
        <f>_xlfn.XLOOKUP(Table4[[#This Row],[ProductID]],Products!A:A,Products!F:F, "Not Found")</f>
        <v>797.54</v>
      </c>
      <c r="T1334" t="str">
        <f>_xlfn.XLOOKUP(Table4[[#This Row],[CustomerID]],Customers!A:A,Customers!D:D, "Not Found")</f>
        <v>F</v>
      </c>
      <c r="U1334" s="6">
        <f>_xlfn.XLOOKUP(Table4[[#This Row],[CustomerID]],Customers!A:A,Customers!E:E, "Not Found")</f>
        <v>37570</v>
      </c>
      <c r="V1334">
        <f ca="1">DATEDIF(Table4[[#This Row],[CustomerBirthday]], TODAY(), "Y")</f>
        <v>23</v>
      </c>
      <c r="W1334" t="str" cm="1">
        <f t="array" aca="1" ref="W1334" ca="1">_xlfn.IFS(Table4[[#This Row],[Age]]&lt;25, "Under 25",Table4[[#This Row],[Age]]=34, "25-34", Table4[[#This Row],[Age]]&lt;=49, "35-49", Table4[[#This Row],[Age]]&lt;=64, "50-64", Table4[[#This Row],[Age]]&gt;=65, "65+")</f>
        <v>Under 25</v>
      </c>
      <c r="X1334" t="str">
        <f>_xlfn.XLOOKUP(Table4[[#This Row],[StoreID]],Stores!A:A,Stores!B:B, "Not found")</f>
        <v>MegaMart Peckmouth</v>
      </c>
      <c r="Y1334" t="str">
        <f>_xlfn.XLOOKUP(Table4[[#This Row],[StoreID]],Stores!A:A,Stores!C:C, "Not Found")</f>
        <v>Peckmouth</v>
      </c>
      <c r="Z1334" t="str">
        <f>_xlfn.XLOOKUP(Table4[[#This Row],[StoreID]],Stores!A:A,Stores!D:D, "Not Found")</f>
        <v>East</v>
      </c>
    </row>
    <row r="1335" spans="1:26">
      <c r="A1335" t="s">
        <v>2201</v>
      </c>
      <c r="B1335" s="1">
        <v>45611</v>
      </c>
      <c r="C1335" t="s">
        <v>81</v>
      </c>
      <c r="D1335" t="s">
        <v>759</v>
      </c>
      <c r="E1335" t="s">
        <v>831</v>
      </c>
      <c r="F1335">
        <v>4</v>
      </c>
      <c r="G1335">
        <v>0.15</v>
      </c>
      <c r="H1335" t="s">
        <v>875</v>
      </c>
      <c r="I1335" s="4">
        <f>Table4[[#This Row],[Quantity]]*Table4[[#This Row],[UnitPrice]]</f>
        <v>4319.5600000000004</v>
      </c>
      <c r="J1335" s="4">
        <f>Table4[[#This Row],[Gross Revenue]]*(1-Table4[[#This Row],[Discount]])</f>
        <v>3671.6260000000002</v>
      </c>
      <c r="K1335" s="4">
        <f>Table4[[#This Row],[Quantity]]*Table4[[#This Row],[CostPrice]]</f>
        <v>2815.32</v>
      </c>
      <c r="L1335" s="4">
        <f>Table4[[#This Row],[Net Revenue]]-Table4[[#This Row],[Total Cost]]</f>
        <v>856.30600000000004</v>
      </c>
      <c r="M1335" t="str">
        <f>_xlfn.XLOOKUP(Table4[[#This Row],[ProductID]], Products!A:A,Products!B:B, "Not Found")</f>
        <v>Democratic Smartphone</v>
      </c>
      <c r="N1335" t="str">
        <f>TEXT(Table4[[#This Row],[Date]], "mmm")</f>
        <v>Nov</v>
      </c>
      <c r="O1335" t="str">
        <f>TEXT(Table4[[#This Row],[Date]], "yyyy")</f>
        <v>2024</v>
      </c>
      <c r="P1335" t="str">
        <f>_xlfn.XLOOKUP(Table4[[#This Row],[ProductID]],Products!A:A,Products!C:C, "Not Found")</f>
        <v>Electronics</v>
      </c>
      <c r="Q1335" t="str">
        <f>_xlfn.XLOOKUP(Table4[[#This Row],[ProductID]],Products!A:A,Products!D:D,"Not Found")</f>
        <v>Smartphone</v>
      </c>
      <c r="R1335">
        <f>_xlfn.XLOOKUP(Table4[[#This Row],[ProductID]],Products!A:A,Products!E:E,"Not Found")</f>
        <v>1079.8900000000001</v>
      </c>
      <c r="S1335">
        <f>_xlfn.XLOOKUP(Table4[[#This Row],[ProductID]],Products!A:A,Products!F:F, "Not Found")</f>
        <v>703.83</v>
      </c>
      <c r="T1335" t="str">
        <f>_xlfn.XLOOKUP(Table4[[#This Row],[CustomerID]],Customers!A:A,Customers!D:D, "Not Found")</f>
        <v>F</v>
      </c>
      <c r="U1335" s="6">
        <f>_xlfn.XLOOKUP(Table4[[#This Row],[CustomerID]],Customers!A:A,Customers!E:E, "Not Found")</f>
        <v>30128</v>
      </c>
      <c r="V1335">
        <f ca="1">DATEDIF(Table4[[#This Row],[CustomerBirthday]], TODAY(), "Y")</f>
        <v>44</v>
      </c>
      <c r="W1335" t="str" cm="1">
        <f t="array" aca="1" ref="W1335" ca="1">_xlfn.IFS(Table4[[#This Row],[Age]]&lt;25, "Under 25",Table4[[#This Row],[Age]]=34, "25-34", Table4[[#This Row],[Age]]&lt;=49, "35-49", Table4[[#This Row],[Age]]&lt;=64, "50-64", Table4[[#This Row],[Age]]&gt;=65, "65+")</f>
        <v>35-49</v>
      </c>
      <c r="X1335" t="str">
        <f>_xlfn.XLOOKUP(Table4[[#This Row],[StoreID]],Stores!A:A,Stores!B:B, "Not found")</f>
        <v>MegaMart Jimenezborough</v>
      </c>
      <c r="Y1335" t="str">
        <f>_xlfn.XLOOKUP(Table4[[#This Row],[StoreID]],Stores!A:A,Stores!C:C, "Not Found")</f>
        <v>Jimenezborough</v>
      </c>
      <c r="Z1335" t="str">
        <f>_xlfn.XLOOKUP(Table4[[#This Row],[StoreID]],Stores!A:A,Stores!D:D, "Not Found")</f>
        <v>South</v>
      </c>
    </row>
    <row r="1336" spans="1:26">
      <c r="A1336" t="s">
        <v>2202</v>
      </c>
      <c r="B1336" s="1">
        <v>45478</v>
      </c>
      <c r="C1336" t="s">
        <v>198</v>
      </c>
      <c r="D1336" t="s">
        <v>711</v>
      </c>
      <c r="E1336" t="s">
        <v>831</v>
      </c>
      <c r="F1336">
        <v>1</v>
      </c>
      <c r="G1336">
        <v>0</v>
      </c>
      <c r="H1336" t="s">
        <v>868</v>
      </c>
      <c r="I1336" s="4">
        <f>Table4[[#This Row],[Quantity]]*Table4[[#This Row],[UnitPrice]]</f>
        <v>1673.69</v>
      </c>
      <c r="J1336" s="4">
        <f>Table4[[#This Row],[Gross Revenue]]*(1-Table4[[#This Row],[Discount]])</f>
        <v>1673.69</v>
      </c>
      <c r="K1336" s="4">
        <f>Table4[[#This Row],[Quantity]]*Table4[[#This Row],[CostPrice]]</f>
        <v>1323.38</v>
      </c>
      <c r="L1336" s="4">
        <f>Table4[[#This Row],[Net Revenue]]-Table4[[#This Row],[Total Cost]]</f>
        <v>350.30999999999995</v>
      </c>
      <c r="M1336" t="str">
        <f>_xlfn.XLOOKUP(Table4[[#This Row],[ProductID]], Products!A:A,Products!B:B, "Not Found")</f>
        <v>Like Camera</v>
      </c>
      <c r="N1336" t="str">
        <f>TEXT(Table4[[#This Row],[Date]], "mmm")</f>
        <v>Jul</v>
      </c>
      <c r="O1336" t="str">
        <f>TEXT(Table4[[#This Row],[Date]], "yyyy")</f>
        <v>2024</v>
      </c>
      <c r="P1336" t="str">
        <f>_xlfn.XLOOKUP(Table4[[#This Row],[ProductID]],Products!A:A,Products!C:C, "Not Found")</f>
        <v>Electronics</v>
      </c>
      <c r="Q1336" t="str">
        <f>_xlfn.XLOOKUP(Table4[[#This Row],[ProductID]],Products!A:A,Products!D:D,"Not Found")</f>
        <v>Camera</v>
      </c>
      <c r="R1336">
        <f>_xlfn.XLOOKUP(Table4[[#This Row],[ProductID]],Products!A:A,Products!E:E,"Not Found")</f>
        <v>1673.69</v>
      </c>
      <c r="S1336">
        <f>_xlfn.XLOOKUP(Table4[[#This Row],[ProductID]],Products!A:A,Products!F:F, "Not Found")</f>
        <v>1323.38</v>
      </c>
      <c r="T1336" t="str">
        <f>_xlfn.XLOOKUP(Table4[[#This Row],[CustomerID]],Customers!A:A,Customers!D:D, "Not Found")</f>
        <v>F</v>
      </c>
      <c r="U1336" s="6">
        <f>_xlfn.XLOOKUP(Table4[[#This Row],[CustomerID]],Customers!A:A,Customers!E:E, "Not Found")</f>
        <v>38340</v>
      </c>
      <c r="V1336">
        <f ca="1">DATEDIF(Table4[[#This Row],[CustomerBirthday]], TODAY(), "Y")</f>
        <v>21</v>
      </c>
      <c r="W1336" t="str" cm="1">
        <f t="array" aca="1" ref="W1336" ca="1">_xlfn.IFS(Table4[[#This Row],[Age]]&lt;25, "Under 25",Table4[[#This Row],[Age]]=34, "25-34", Table4[[#This Row],[Age]]&lt;=49, "35-49", Table4[[#This Row],[Age]]&lt;=64, "50-64", Table4[[#This Row],[Age]]&gt;=65, "65+")</f>
        <v>Under 25</v>
      </c>
      <c r="X1336" t="str">
        <f>_xlfn.XLOOKUP(Table4[[#This Row],[StoreID]],Stores!A:A,Stores!B:B, "Not found")</f>
        <v>MegaMart Jimenezborough</v>
      </c>
      <c r="Y1336" t="str">
        <f>_xlfn.XLOOKUP(Table4[[#This Row],[StoreID]],Stores!A:A,Stores!C:C, "Not Found")</f>
        <v>Jimenezborough</v>
      </c>
      <c r="Z1336" t="str">
        <f>_xlfn.XLOOKUP(Table4[[#This Row],[StoreID]],Stores!A:A,Stores!D:D, "Not Found")</f>
        <v>South</v>
      </c>
    </row>
    <row r="1337" spans="1:26">
      <c r="A1337" t="s">
        <v>2203</v>
      </c>
      <c r="B1337" s="1">
        <v>45891</v>
      </c>
      <c r="C1337" t="s">
        <v>123</v>
      </c>
      <c r="D1337" t="s">
        <v>742</v>
      </c>
      <c r="E1337" t="s">
        <v>839</v>
      </c>
      <c r="F1337">
        <v>1</v>
      </c>
      <c r="G1337">
        <v>0</v>
      </c>
      <c r="H1337" t="s">
        <v>865</v>
      </c>
      <c r="I1337" s="4">
        <f>Table4[[#This Row],[Quantity]]*Table4[[#This Row],[UnitPrice]]</f>
        <v>248.57</v>
      </c>
      <c r="J1337" s="4">
        <f>Table4[[#This Row],[Gross Revenue]]*(1-Table4[[#This Row],[Discount]])</f>
        <v>248.57</v>
      </c>
      <c r="K1337" s="4">
        <f>Table4[[#This Row],[Quantity]]*Table4[[#This Row],[CostPrice]]</f>
        <v>190.67</v>
      </c>
      <c r="L1337" s="4">
        <f>Table4[[#This Row],[Net Revenue]]-Table4[[#This Row],[Total Cost]]</f>
        <v>57.900000000000006</v>
      </c>
      <c r="M1337" t="str">
        <f>_xlfn.XLOOKUP(Table4[[#This Row],[ProductID]], Products!A:A,Products!B:B, "Not Found")</f>
        <v>Either Headphones</v>
      </c>
      <c r="N1337" t="str">
        <f>TEXT(Table4[[#This Row],[Date]], "mmm")</f>
        <v>Aug</v>
      </c>
      <c r="O1337" t="str">
        <f>TEXT(Table4[[#This Row],[Date]], "yyyy")</f>
        <v>2025</v>
      </c>
      <c r="P1337" t="str">
        <f>_xlfn.XLOOKUP(Table4[[#This Row],[ProductID]],Products!A:A,Products!C:C, "Not Found")</f>
        <v>Electronics</v>
      </c>
      <c r="Q1337" t="str">
        <f>_xlfn.XLOOKUP(Table4[[#This Row],[ProductID]],Products!A:A,Products!D:D,"Not Found")</f>
        <v>Headphones</v>
      </c>
      <c r="R1337">
        <f>_xlfn.XLOOKUP(Table4[[#This Row],[ProductID]],Products!A:A,Products!E:E,"Not Found")</f>
        <v>248.57</v>
      </c>
      <c r="S1337">
        <f>_xlfn.XLOOKUP(Table4[[#This Row],[ProductID]],Products!A:A,Products!F:F, "Not Found")</f>
        <v>190.67</v>
      </c>
      <c r="T1337" t="str">
        <f>_xlfn.XLOOKUP(Table4[[#This Row],[CustomerID]],Customers!A:A,Customers!D:D, "Not Found")</f>
        <v>F</v>
      </c>
      <c r="U1337" s="6">
        <f>_xlfn.XLOOKUP(Table4[[#This Row],[CustomerID]],Customers!A:A,Customers!E:E, "Not Found")</f>
        <v>37694</v>
      </c>
      <c r="V1337">
        <f ca="1">DATEDIF(Table4[[#This Row],[CustomerBirthday]], TODAY(), "Y")</f>
        <v>23</v>
      </c>
      <c r="W1337" t="str" cm="1">
        <f t="array" aca="1" ref="W1337" ca="1">_xlfn.IFS(Table4[[#This Row],[Age]]&lt;25, "Under 25",Table4[[#This Row],[Age]]=34, "25-34", Table4[[#This Row],[Age]]&lt;=49, "35-49", Table4[[#This Row],[Age]]&lt;=64, "50-64", Table4[[#This Row],[Age]]&gt;=65, "65+")</f>
        <v>Under 25</v>
      </c>
      <c r="X1337" t="str">
        <f>_xlfn.XLOOKUP(Table4[[#This Row],[StoreID]],Stores!A:A,Stores!B:B, "Not found")</f>
        <v>MegaMart New Michele</v>
      </c>
      <c r="Y1337" t="str">
        <f>_xlfn.XLOOKUP(Table4[[#This Row],[StoreID]],Stores!A:A,Stores!C:C, "Not Found")</f>
        <v>New Michele</v>
      </c>
      <c r="Z1337" t="str">
        <f>_xlfn.XLOOKUP(Table4[[#This Row],[StoreID]],Stores!A:A,Stores!D:D, "Not Found")</f>
        <v>West</v>
      </c>
    </row>
    <row r="1338" spans="1:26">
      <c r="A1338" t="s">
        <v>2204</v>
      </c>
      <c r="B1338" s="1">
        <v>45189</v>
      </c>
      <c r="C1338" t="s">
        <v>608</v>
      </c>
      <c r="D1338" t="s">
        <v>816</v>
      </c>
      <c r="E1338" t="s">
        <v>831</v>
      </c>
      <c r="F1338">
        <v>1</v>
      </c>
      <c r="G1338">
        <v>0</v>
      </c>
      <c r="H1338" t="s">
        <v>871</v>
      </c>
      <c r="I1338" s="4">
        <f>Table4[[#This Row],[Quantity]]*Table4[[#This Row],[UnitPrice]]</f>
        <v>1879.08</v>
      </c>
      <c r="J1338" s="4">
        <f>Table4[[#This Row],[Gross Revenue]]*(1-Table4[[#This Row],[Discount]])</f>
        <v>1879.08</v>
      </c>
      <c r="K1338" s="4">
        <f>Table4[[#This Row],[Quantity]]*Table4[[#This Row],[CostPrice]]</f>
        <v>1004.56</v>
      </c>
      <c r="L1338" s="4">
        <f>Table4[[#This Row],[Net Revenue]]-Table4[[#This Row],[Total Cost]]</f>
        <v>874.52</v>
      </c>
      <c r="M1338" t="str">
        <f>_xlfn.XLOOKUP(Table4[[#This Row],[ProductID]], Products!A:A,Products!B:B, "Not Found")</f>
        <v>Set Dairy</v>
      </c>
      <c r="N1338" t="str">
        <f>TEXT(Table4[[#This Row],[Date]], "mmm")</f>
        <v>Sep</v>
      </c>
      <c r="O1338" t="str">
        <f>TEXT(Table4[[#This Row],[Date]], "yyyy")</f>
        <v>2023</v>
      </c>
      <c r="P1338" t="str">
        <f>_xlfn.XLOOKUP(Table4[[#This Row],[ProductID]],Products!A:A,Products!C:C, "Not Found")</f>
        <v>Groceries</v>
      </c>
      <c r="Q1338" t="str">
        <f>_xlfn.XLOOKUP(Table4[[#This Row],[ProductID]],Products!A:A,Products!D:D,"Not Found")</f>
        <v>Dairy</v>
      </c>
      <c r="R1338">
        <f>_xlfn.XLOOKUP(Table4[[#This Row],[ProductID]],Products!A:A,Products!E:E,"Not Found")</f>
        <v>1879.08</v>
      </c>
      <c r="S1338">
        <f>_xlfn.XLOOKUP(Table4[[#This Row],[ProductID]],Products!A:A,Products!F:F, "Not Found")</f>
        <v>1004.56</v>
      </c>
      <c r="T1338" t="str">
        <f>_xlfn.XLOOKUP(Table4[[#This Row],[CustomerID]],Customers!A:A,Customers!D:D, "Not Found")</f>
        <v>M</v>
      </c>
      <c r="U1338" s="6">
        <f>_xlfn.XLOOKUP(Table4[[#This Row],[CustomerID]],Customers!A:A,Customers!E:E, "Not Found")</f>
        <v>34043</v>
      </c>
      <c r="V1338">
        <f ca="1">DATEDIF(Table4[[#This Row],[CustomerBirthday]], TODAY(), "Y")</f>
        <v>33</v>
      </c>
      <c r="W1338" t="str" cm="1">
        <f t="array" aca="1" ref="W1338" ca="1">_xlfn.IFS(Table4[[#This Row],[Age]]&lt;25, "Under 25",Table4[[#This Row],[Age]]=34, "25-34", Table4[[#This Row],[Age]]&lt;=49, "35-49", Table4[[#This Row],[Age]]&lt;=64, "50-64", Table4[[#This Row],[Age]]&gt;=65, "65+")</f>
        <v>35-49</v>
      </c>
      <c r="X1338" t="str">
        <f>_xlfn.XLOOKUP(Table4[[#This Row],[StoreID]],Stores!A:A,Stores!B:B, "Not found")</f>
        <v>MegaMart Jimenezborough</v>
      </c>
      <c r="Y1338" t="str">
        <f>_xlfn.XLOOKUP(Table4[[#This Row],[StoreID]],Stores!A:A,Stores!C:C, "Not Found")</f>
        <v>Jimenezborough</v>
      </c>
      <c r="Z1338" t="str">
        <f>_xlfn.XLOOKUP(Table4[[#This Row],[StoreID]],Stores!A:A,Stores!D:D, "Not Found")</f>
        <v>South</v>
      </c>
    </row>
    <row r="1339" spans="1:26">
      <c r="A1339" t="s">
        <v>2205</v>
      </c>
      <c r="B1339" s="1">
        <v>45526</v>
      </c>
      <c r="C1339" t="s">
        <v>545</v>
      </c>
      <c r="D1339" t="s">
        <v>816</v>
      </c>
      <c r="E1339" t="s">
        <v>835</v>
      </c>
      <c r="F1339">
        <v>2</v>
      </c>
      <c r="G1339">
        <v>0.1</v>
      </c>
      <c r="H1339" t="s">
        <v>875</v>
      </c>
      <c r="I1339" s="4">
        <f>Table4[[#This Row],[Quantity]]*Table4[[#This Row],[UnitPrice]]</f>
        <v>3758.16</v>
      </c>
      <c r="J1339" s="4">
        <f>Table4[[#This Row],[Gross Revenue]]*(1-Table4[[#This Row],[Discount]])</f>
        <v>3382.3440000000001</v>
      </c>
      <c r="K1339" s="4">
        <f>Table4[[#This Row],[Quantity]]*Table4[[#This Row],[CostPrice]]</f>
        <v>2009.12</v>
      </c>
      <c r="L1339" s="4">
        <f>Table4[[#This Row],[Net Revenue]]-Table4[[#This Row],[Total Cost]]</f>
        <v>1373.2240000000002</v>
      </c>
      <c r="M1339" t="str">
        <f>_xlfn.XLOOKUP(Table4[[#This Row],[ProductID]], Products!A:A,Products!B:B, "Not Found")</f>
        <v>Set Dairy</v>
      </c>
      <c r="N1339" t="str">
        <f>TEXT(Table4[[#This Row],[Date]], "mmm")</f>
        <v>Aug</v>
      </c>
      <c r="O1339" t="str">
        <f>TEXT(Table4[[#This Row],[Date]], "yyyy")</f>
        <v>2024</v>
      </c>
      <c r="P1339" t="str">
        <f>_xlfn.XLOOKUP(Table4[[#This Row],[ProductID]],Products!A:A,Products!C:C, "Not Found")</f>
        <v>Groceries</v>
      </c>
      <c r="Q1339" t="str">
        <f>_xlfn.XLOOKUP(Table4[[#This Row],[ProductID]],Products!A:A,Products!D:D,"Not Found")</f>
        <v>Dairy</v>
      </c>
      <c r="R1339">
        <f>_xlfn.XLOOKUP(Table4[[#This Row],[ProductID]],Products!A:A,Products!E:E,"Not Found")</f>
        <v>1879.08</v>
      </c>
      <c r="S1339">
        <f>_xlfn.XLOOKUP(Table4[[#This Row],[ProductID]],Products!A:A,Products!F:F, "Not Found")</f>
        <v>1004.56</v>
      </c>
      <c r="T1339" t="str">
        <f>_xlfn.XLOOKUP(Table4[[#This Row],[CustomerID]],Customers!A:A,Customers!D:D, "Not Found")</f>
        <v>M</v>
      </c>
      <c r="U1339" s="6">
        <f>_xlfn.XLOOKUP(Table4[[#This Row],[CustomerID]],Customers!A:A,Customers!E:E, "Not Found")</f>
        <v>38959</v>
      </c>
      <c r="V1339">
        <f ca="1">DATEDIF(Table4[[#This Row],[CustomerBirthday]], TODAY(), "Y")</f>
        <v>19</v>
      </c>
      <c r="W1339" t="str" cm="1">
        <f t="array" aca="1" ref="W1339" ca="1">_xlfn.IFS(Table4[[#This Row],[Age]]&lt;25, "Under 25",Table4[[#This Row],[Age]]=34, "25-34", Table4[[#This Row],[Age]]&lt;=49, "35-49", Table4[[#This Row],[Age]]&lt;=64, "50-64", Table4[[#This Row],[Age]]&gt;=65, "65+")</f>
        <v>Under 25</v>
      </c>
      <c r="X1339" t="str">
        <f>_xlfn.XLOOKUP(Table4[[#This Row],[StoreID]],Stores!A:A,Stores!B:B, "Not found")</f>
        <v>MegaMart Peckmouth</v>
      </c>
      <c r="Y1339" t="str">
        <f>_xlfn.XLOOKUP(Table4[[#This Row],[StoreID]],Stores!A:A,Stores!C:C, "Not Found")</f>
        <v>Peckmouth</v>
      </c>
      <c r="Z1339" t="str">
        <f>_xlfn.XLOOKUP(Table4[[#This Row],[StoreID]],Stores!A:A,Stores!D:D, "Not Found")</f>
        <v>East</v>
      </c>
    </row>
    <row r="1340" spans="1:26">
      <c r="A1340" t="s">
        <v>2206</v>
      </c>
      <c r="B1340" s="1">
        <v>45358</v>
      </c>
      <c r="C1340" t="s">
        <v>97</v>
      </c>
      <c r="D1340" t="s">
        <v>728</v>
      </c>
      <c r="E1340" t="s">
        <v>835</v>
      </c>
      <c r="F1340">
        <v>3</v>
      </c>
      <c r="G1340">
        <v>0.1</v>
      </c>
      <c r="H1340" t="s">
        <v>865</v>
      </c>
      <c r="I1340" s="4">
        <f>Table4[[#This Row],[Quantity]]*Table4[[#This Row],[UnitPrice]]</f>
        <v>954.15000000000009</v>
      </c>
      <c r="J1340" s="4">
        <f>Table4[[#This Row],[Gross Revenue]]*(1-Table4[[#This Row],[Discount]])</f>
        <v>858.73500000000013</v>
      </c>
      <c r="K1340" s="4">
        <f>Table4[[#This Row],[Quantity]]*Table4[[#This Row],[CostPrice]]</f>
        <v>562.02</v>
      </c>
      <c r="L1340" s="4">
        <f>Table4[[#This Row],[Net Revenue]]-Table4[[#This Row],[Total Cost]]</f>
        <v>296.71500000000015</v>
      </c>
      <c r="M1340" t="str">
        <f>_xlfn.XLOOKUP(Table4[[#This Row],[ProductID]], Products!A:A,Products!B:B, "Not Found")</f>
        <v>Company Fruits</v>
      </c>
      <c r="N1340" t="str">
        <f>TEXT(Table4[[#This Row],[Date]], "mmm")</f>
        <v>Mar</v>
      </c>
      <c r="O1340" t="str">
        <f>TEXT(Table4[[#This Row],[Date]], "yyyy")</f>
        <v>2024</v>
      </c>
      <c r="P1340" t="str">
        <f>_xlfn.XLOOKUP(Table4[[#This Row],[ProductID]],Products!A:A,Products!C:C, "Not Found")</f>
        <v>Groceries</v>
      </c>
      <c r="Q1340" t="str">
        <f>_xlfn.XLOOKUP(Table4[[#This Row],[ProductID]],Products!A:A,Products!D:D,"Not Found")</f>
        <v>Fruits</v>
      </c>
      <c r="R1340">
        <f>_xlfn.XLOOKUP(Table4[[#This Row],[ProductID]],Products!A:A,Products!E:E,"Not Found")</f>
        <v>318.05</v>
      </c>
      <c r="S1340">
        <f>_xlfn.XLOOKUP(Table4[[#This Row],[ProductID]],Products!A:A,Products!F:F, "Not Found")</f>
        <v>187.34</v>
      </c>
      <c r="T1340" t="str">
        <f>_xlfn.XLOOKUP(Table4[[#This Row],[CustomerID]],Customers!A:A,Customers!D:D, "Not Found")</f>
        <v>F</v>
      </c>
      <c r="U1340" s="6">
        <f>_xlfn.XLOOKUP(Table4[[#This Row],[CustomerID]],Customers!A:A,Customers!E:E, "Not Found")</f>
        <v>22610</v>
      </c>
      <c r="V1340">
        <f ca="1">DATEDIF(Table4[[#This Row],[CustomerBirthday]], TODAY(), "Y")</f>
        <v>64</v>
      </c>
      <c r="W1340" t="str" cm="1">
        <f t="array" aca="1" ref="W1340" ca="1">_xlfn.IFS(Table4[[#This Row],[Age]]&lt;25, "Under 25",Table4[[#This Row],[Age]]=34, "25-34", Table4[[#This Row],[Age]]&lt;=49, "35-49", Table4[[#This Row],[Age]]&lt;=64, "50-64", Table4[[#This Row],[Age]]&gt;=65, "65+")</f>
        <v>50-64</v>
      </c>
      <c r="X1340" t="str">
        <f>_xlfn.XLOOKUP(Table4[[#This Row],[StoreID]],Stores!A:A,Stores!B:B, "Not found")</f>
        <v>MegaMart Peckmouth</v>
      </c>
      <c r="Y1340" t="str">
        <f>_xlfn.XLOOKUP(Table4[[#This Row],[StoreID]],Stores!A:A,Stores!C:C, "Not Found")</f>
        <v>Peckmouth</v>
      </c>
      <c r="Z1340" t="str">
        <f>_xlfn.XLOOKUP(Table4[[#This Row],[StoreID]],Stores!A:A,Stores!D:D, "Not Found")</f>
        <v>East</v>
      </c>
    </row>
    <row r="1341" spans="1:26">
      <c r="A1341" t="s">
        <v>2207</v>
      </c>
      <c r="B1341" s="1">
        <v>45681</v>
      </c>
      <c r="C1341" t="s">
        <v>163</v>
      </c>
      <c r="D1341" t="s">
        <v>711</v>
      </c>
      <c r="E1341" t="s">
        <v>846</v>
      </c>
      <c r="F1341">
        <v>5</v>
      </c>
      <c r="G1341">
        <v>0.05</v>
      </c>
      <c r="H1341" t="s">
        <v>875</v>
      </c>
      <c r="I1341" s="4">
        <f>Table4[[#This Row],[Quantity]]*Table4[[#This Row],[UnitPrice]]</f>
        <v>8368.4500000000007</v>
      </c>
      <c r="J1341" s="4">
        <f>Table4[[#This Row],[Gross Revenue]]*(1-Table4[[#This Row],[Discount]])</f>
        <v>7950.0275000000001</v>
      </c>
      <c r="K1341" s="4">
        <f>Table4[[#This Row],[Quantity]]*Table4[[#This Row],[CostPrice]]</f>
        <v>6616.9000000000005</v>
      </c>
      <c r="L1341" s="4">
        <f>Table4[[#This Row],[Net Revenue]]-Table4[[#This Row],[Total Cost]]</f>
        <v>1333.1274999999996</v>
      </c>
      <c r="M1341" t="str">
        <f>_xlfn.XLOOKUP(Table4[[#This Row],[ProductID]], Products!A:A,Products!B:B, "Not Found")</f>
        <v>Like Camera</v>
      </c>
      <c r="N1341" t="str">
        <f>TEXT(Table4[[#This Row],[Date]], "mmm")</f>
        <v>Jan</v>
      </c>
      <c r="O1341" t="str">
        <f>TEXT(Table4[[#This Row],[Date]], "yyyy")</f>
        <v>2025</v>
      </c>
      <c r="P1341" t="str">
        <f>_xlfn.XLOOKUP(Table4[[#This Row],[ProductID]],Products!A:A,Products!C:C, "Not Found")</f>
        <v>Electronics</v>
      </c>
      <c r="Q1341" t="str">
        <f>_xlfn.XLOOKUP(Table4[[#This Row],[ProductID]],Products!A:A,Products!D:D,"Not Found")</f>
        <v>Camera</v>
      </c>
      <c r="R1341">
        <f>_xlfn.XLOOKUP(Table4[[#This Row],[ProductID]],Products!A:A,Products!E:E,"Not Found")</f>
        <v>1673.69</v>
      </c>
      <c r="S1341">
        <f>_xlfn.XLOOKUP(Table4[[#This Row],[ProductID]],Products!A:A,Products!F:F, "Not Found")</f>
        <v>1323.38</v>
      </c>
      <c r="T1341" t="str">
        <f>_xlfn.XLOOKUP(Table4[[#This Row],[CustomerID]],Customers!A:A,Customers!D:D, "Not Found")</f>
        <v>F</v>
      </c>
      <c r="U1341" s="6">
        <f>_xlfn.XLOOKUP(Table4[[#This Row],[CustomerID]],Customers!A:A,Customers!E:E, "Not Found")</f>
        <v>36564</v>
      </c>
      <c r="V1341">
        <f ca="1">DATEDIF(Table4[[#This Row],[CustomerBirthday]], TODAY(), "Y")</f>
        <v>26</v>
      </c>
      <c r="W1341" t="str" cm="1">
        <f t="array" aca="1" ref="W1341" ca="1">_xlfn.IFS(Table4[[#This Row],[Age]]&lt;25, "Under 25",Table4[[#This Row],[Age]]=34, "25-34", Table4[[#This Row],[Age]]&lt;=49, "35-49", Table4[[#This Row],[Age]]&lt;=64, "50-64", Table4[[#This Row],[Age]]&gt;=65, "65+")</f>
        <v>35-49</v>
      </c>
      <c r="X1341" t="str">
        <f>_xlfn.XLOOKUP(Table4[[#This Row],[StoreID]],Stores!A:A,Stores!B:B, "Not found")</f>
        <v>MegaMart Johnmouth</v>
      </c>
      <c r="Y1341" t="str">
        <f>_xlfn.XLOOKUP(Table4[[#This Row],[StoreID]],Stores!A:A,Stores!C:C, "Not Found")</f>
        <v>Johnmouth</v>
      </c>
      <c r="Z1341" t="str">
        <f>_xlfn.XLOOKUP(Table4[[#This Row],[StoreID]],Stores!A:A,Stores!D:D, "Not Found")</f>
        <v>East</v>
      </c>
    </row>
    <row r="1342" spans="1:26">
      <c r="A1342" t="s">
        <v>2208</v>
      </c>
      <c r="B1342" s="1">
        <v>45738</v>
      </c>
      <c r="C1342" t="s">
        <v>105</v>
      </c>
      <c r="D1342" t="s">
        <v>757</v>
      </c>
      <c r="E1342" t="s">
        <v>846</v>
      </c>
      <c r="F1342">
        <v>1</v>
      </c>
      <c r="G1342">
        <v>0.05</v>
      </c>
      <c r="H1342" t="s">
        <v>871</v>
      </c>
      <c r="I1342" s="4">
        <f>Table4[[#This Row],[Quantity]]*Table4[[#This Row],[UnitPrice]]</f>
        <v>1246.1099999999999</v>
      </c>
      <c r="J1342" s="4">
        <f>Table4[[#This Row],[Gross Revenue]]*(1-Table4[[#This Row],[Discount]])</f>
        <v>1183.8045</v>
      </c>
      <c r="K1342" s="4">
        <f>Table4[[#This Row],[Quantity]]*Table4[[#This Row],[CostPrice]]</f>
        <v>833.52</v>
      </c>
      <c r="L1342" s="4">
        <f>Table4[[#This Row],[Net Revenue]]-Table4[[#This Row],[Total Cost]]</f>
        <v>350.28449999999998</v>
      </c>
      <c r="M1342" t="str">
        <f>_xlfn.XLOOKUP(Table4[[#This Row],[ProductID]], Products!A:A,Products!B:B, "Not Found")</f>
        <v>Find Headphones</v>
      </c>
      <c r="N1342" t="str">
        <f>TEXT(Table4[[#This Row],[Date]], "mmm")</f>
        <v>Mar</v>
      </c>
      <c r="O1342" t="str">
        <f>TEXT(Table4[[#This Row],[Date]], "yyyy")</f>
        <v>2025</v>
      </c>
      <c r="P1342" t="str">
        <f>_xlfn.XLOOKUP(Table4[[#This Row],[ProductID]],Products!A:A,Products!C:C, "Not Found")</f>
        <v>Electronics</v>
      </c>
      <c r="Q1342" t="str">
        <f>_xlfn.XLOOKUP(Table4[[#This Row],[ProductID]],Products!A:A,Products!D:D,"Not Found")</f>
        <v>Headphones</v>
      </c>
      <c r="R1342">
        <f>_xlfn.XLOOKUP(Table4[[#This Row],[ProductID]],Products!A:A,Products!E:E,"Not Found")</f>
        <v>1246.1099999999999</v>
      </c>
      <c r="S1342">
        <f>_xlfn.XLOOKUP(Table4[[#This Row],[ProductID]],Products!A:A,Products!F:F, "Not Found")</f>
        <v>833.52</v>
      </c>
      <c r="T1342" t="str">
        <f>_xlfn.XLOOKUP(Table4[[#This Row],[CustomerID]],Customers!A:A,Customers!D:D, "Not Found")</f>
        <v>M</v>
      </c>
      <c r="U1342" s="6">
        <f>_xlfn.XLOOKUP(Table4[[#This Row],[CustomerID]],Customers!A:A,Customers!E:E, "Not Found")</f>
        <v>37990</v>
      </c>
      <c r="V1342">
        <f ca="1">DATEDIF(Table4[[#This Row],[CustomerBirthday]], TODAY(), "Y")</f>
        <v>22</v>
      </c>
      <c r="W1342" t="str" cm="1">
        <f t="array" aca="1" ref="W1342" ca="1">_xlfn.IFS(Table4[[#This Row],[Age]]&lt;25, "Under 25",Table4[[#This Row],[Age]]=34, "25-34", Table4[[#This Row],[Age]]&lt;=49, "35-49", Table4[[#This Row],[Age]]&lt;=64, "50-64", Table4[[#This Row],[Age]]&gt;=65, "65+")</f>
        <v>Under 25</v>
      </c>
      <c r="X1342" t="str">
        <f>_xlfn.XLOOKUP(Table4[[#This Row],[StoreID]],Stores!A:A,Stores!B:B, "Not found")</f>
        <v>MegaMart Johnmouth</v>
      </c>
      <c r="Y1342" t="str">
        <f>_xlfn.XLOOKUP(Table4[[#This Row],[StoreID]],Stores!A:A,Stores!C:C, "Not Found")</f>
        <v>Johnmouth</v>
      </c>
      <c r="Z1342" t="str">
        <f>_xlfn.XLOOKUP(Table4[[#This Row],[StoreID]],Stores!A:A,Stores!D:D, "Not Found")</f>
        <v>East</v>
      </c>
    </row>
    <row r="1343" spans="1:26">
      <c r="A1343" t="s">
        <v>2209</v>
      </c>
      <c r="B1343" s="1">
        <v>45754</v>
      </c>
      <c r="C1343" t="s">
        <v>277</v>
      </c>
      <c r="D1343" t="s">
        <v>722</v>
      </c>
      <c r="E1343" t="s">
        <v>835</v>
      </c>
      <c r="F1343">
        <v>5</v>
      </c>
      <c r="G1343">
        <v>0</v>
      </c>
      <c r="H1343" t="s">
        <v>875</v>
      </c>
      <c r="I1343" s="4">
        <f>Table4[[#This Row],[Quantity]]*Table4[[#This Row],[UnitPrice]]</f>
        <v>9268.85</v>
      </c>
      <c r="J1343" s="4">
        <f>Table4[[#This Row],[Gross Revenue]]*(1-Table4[[#This Row],[Discount]])</f>
        <v>9268.85</v>
      </c>
      <c r="K1343" s="4">
        <f>Table4[[#This Row],[Quantity]]*Table4[[#This Row],[CostPrice]]</f>
        <v>6817.6</v>
      </c>
      <c r="L1343" s="4">
        <f>Table4[[#This Row],[Net Revenue]]-Table4[[#This Row],[Total Cost]]</f>
        <v>2451.25</v>
      </c>
      <c r="M1343" t="str">
        <f>_xlfn.XLOOKUP(Table4[[#This Row],[ProductID]], Products!A:A,Products!B:B, "Not Found")</f>
        <v>Four Accessories</v>
      </c>
      <c r="N1343" t="str">
        <f>TEXT(Table4[[#This Row],[Date]], "mmm")</f>
        <v>Apr</v>
      </c>
      <c r="O1343" t="str">
        <f>TEXT(Table4[[#This Row],[Date]], "yyyy")</f>
        <v>2025</v>
      </c>
      <c r="P1343" t="str">
        <f>_xlfn.XLOOKUP(Table4[[#This Row],[ProductID]],Products!A:A,Products!C:C, "Not Found")</f>
        <v>Fashion</v>
      </c>
      <c r="Q1343" t="str">
        <f>_xlfn.XLOOKUP(Table4[[#This Row],[ProductID]],Products!A:A,Products!D:D,"Not Found")</f>
        <v>Accessories</v>
      </c>
      <c r="R1343">
        <f>_xlfn.XLOOKUP(Table4[[#This Row],[ProductID]],Products!A:A,Products!E:E,"Not Found")</f>
        <v>1853.77</v>
      </c>
      <c r="S1343">
        <f>_xlfn.XLOOKUP(Table4[[#This Row],[ProductID]],Products!A:A,Products!F:F, "Not Found")</f>
        <v>1363.52</v>
      </c>
      <c r="T1343" t="str">
        <f>_xlfn.XLOOKUP(Table4[[#This Row],[CustomerID]],Customers!A:A,Customers!D:D, "Not Found")</f>
        <v>F</v>
      </c>
      <c r="U1343" s="6">
        <f>_xlfn.XLOOKUP(Table4[[#This Row],[CustomerID]],Customers!A:A,Customers!E:E, "Not Found")</f>
        <v>23715</v>
      </c>
      <c r="V1343">
        <f ca="1">DATEDIF(Table4[[#This Row],[CustomerBirthday]], TODAY(), "Y")</f>
        <v>61</v>
      </c>
      <c r="W1343" t="str" cm="1">
        <f t="array" aca="1" ref="W1343" ca="1">_xlfn.IFS(Table4[[#This Row],[Age]]&lt;25, "Under 25",Table4[[#This Row],[Age]]=34, "25-34", Table4[[#This Row],[Age]]&lt;=49, "35-49", Table4[[#This Row],[Age]]&lt;=64, "50-64", Table4[[#This Row],[Age]]&gt;=65, "65+")</f>
        <v>50-64</v>
      </c>
      <c r="X1343" t="str">
        <f>_xlfn.XLOOKUP(Table4[[#This Row],[StoreID]],Stores!A:A,Stores!B:B, "Not found")</f>
        <v>MegaMart Peckmouth</v>
      </c>
      <c r="Y1343" t="str">
        <f>_xlfn.XLOOKUP(Table4[[#This Row],[StoreID]],Stores!A:A,Stores!C:C, "Not Found")</f>
        <v>Peckmouth</v>
      </c>
      <c r="Z1343" t="str">
        <f>_xlfn.XLOOKUP(Table4[[#This Row],[StoreID]],Stores!A:A,Stores!D:D, "Not Found")</f>
        <v>East</v>
      </c>
    </row>
    <row r="1344" spans="1:26">
      <c r="A1344" t="s">
        <v>2210</v>
      </c>
      <c r="B1344" s="1">
        <v>45661</v>
      </c>
      <c r="C1344" t="s">
        <v>213</v>
      </c>
      <c r="D1344" t="s">
        <v>790</v>
      </c>
      <c r="E1344" t="s">
        <v>846</v>
      </c>
      <c r="F1344">
        <v>4</v>
      </c>
      <c r="G1344">
        <v>0.1</v>
      </c>
      <c r="H1344" t="s">
        <v>871</v>
      </c>
      <c r="I1344" s="4">
        <f>Table4[[#This Row],[Quantity]]*Table4[[#This Row],[UnitPrice]]</f>
        <v>1218.8399999999999</v>
      </c>
      <c r="J1344" s="4">
        <f>Table4[[#This Row],[Gross Revenue]]*(1-Table4[[#This Row],[Discount]])</f>
        <v>1096.9559999999999</v>
      </c>
      <c r="K1344" s="4">
        <f>Table4[[#This Row],[Quantity]]*Table4[[#This Row],[CostPrice]]</f>
        <v>656.04</v>
      </c>
      <c r="L1344" s="4">
        <f>Table4[[#This Row],[Net Revenue]]-Table4[[#This Row],[Total Cost]]</f>
        <v>440.91599999999994</v>
      </c>
      <c r="M1344" t="str">
        <f>_xlfn.XLOOKUP(Table4[[#This Row],[ProductID]], Products!A:A,Products!B:B, "Not Found")</f>
        <v>Difficult Vegetables</v>
      </c>
      <c r="N1344" t="str">
        <f>TEXT(Table4[[#This Row],[Date]], "mmm")</f>
        <v>Jan</v>
      </c>
      <c r="O1344" t="str">
        <f>TEXT(Table4[[#This Row],[Date]], "yyyy")</f>
        <v>2025</v>
      </c>
      <c r="P1344" t="str">
        <f>_xlfn.XLOOKUP(Table4[[#This Row],[ProductID]],Products!A:A,Products!C:C, "Not Found")</f>
        <v>Groceries</v>
      </c>
      <c r="Q1344" t="str">
        <f>_xlfn.XLOOKUP(Table4[[#This Row],[ProductID]],Products!A:A,Products!D:D,"Not Found")</f>
        <v>Vegetables</v>
      </c>
      <c r="R1344">
        <f>_xlfn.XLOOKUP(Table4[[#This Row],[ProductID]],Products!A:A,Products!E:E,"Not Found")</f>
        <v>304.70999999999998</v>
      </c>
      <c r="S1344">
        <f>_xlfn.XLOOKUP(Table4[[#This Row],[ProductID]],Products!A:A,Products!F:F, "Not Found")</f>
        <v>164.01</v>
      </c>
      <c r="T1344" t="str">
        <f>_xlfn.XLOOKUP(Table4[[#This Row],[CustomerID]],Customers!A:A,Customers!D:D, "Not Found")</f>
        <v>M</v>
      </c>
      <c r="U1344" s="6">
        <f>_xlfn.XLOOKUP(Table4[[#This Row],[CustomerID]],Customers!A:A,Customers!E:E, "Not Found")</f>
        <v>27950</v>
      </c>
      <c r="V1344">
        <f ca="1">DATEDIF(Table4[[#This Row],[CustomerBirthday]], TODAY(), "Y")</f>
        <v>50</v>
      </c>
      <c r="W1344" t="str" cm="1">
        <f t="array" aca="1" ref="W1344" ca="1">_xlfn.IFS(Table4[[#This Row],[Age]]&lt;25, "Under 25",Table4[[#This Row],[Age]]=34, "25-34", Table4[[#This Row],[Age]]&lt;=49, "35-49", Table4[[#This Row],[Age]]&lt;=64, "50-64", Table4[[#This Row],[Age]]&gt;=65, "65+")</f>
        <v>50-64</v>
      </c>
      <c r="X1344" t="str">
        <f>_xlfn.XLOOKUP(Table4[[#This Row],[StoreID]],Stores!A:A,Stores!B:B, "Not found")</f>
        <v>MegaMart Johnmouth</v>
      </c>
      <c r="Y1344" t="str">
        <f>_xlfn.XLOOKUP(Table4[[#This Row],[StoreID]],Stores!A:A,Stores!C:C, "Not Found")</f>
        <v>Johnmouth</v>
      </c>
      <c r="Z1344" t="str">
        <f>_xlfn.XLOOKUP(Table4[[#This Row],[StoreID]],Stores!A:A,Stores!D:D, "Not Found")</f>
        <v>East</v>
      </c>
    </row>
    <row r="1345" spans="1:26">
      <c r="A1345" t="s">
        <v>2211</v>
      </c>
      <c r="B1345" s="1">
        <v>45255</v>
      </c>
      <c r="C1345" t="s">
        <v>422</v>
      </c>
      <c r="D1345" t="s">
        <v>780</v>
      </c>
      <c r="E1345" t="s">
        <v>831</v>
      </c>
      <c r="F1345">
        <v>2</v>
      </c>
      <c r="G1345">
        <v>0.1</v>
      </c>
      <c r="H1345" t="s">
        <v>868</v>
      </c>
      <c r="I1345" s="4">
        <f>Table4[[#This Row],[Quantity]]*Table4[[#This Row],[UnitPrice]]</f>
        <v>2544.46</v>
      </c>
      <c r="J1345" s="4">
        <f>Table4[[#This Row],[Gross Revenue]]*(1-Table4[[#This Row],[Discount]])</f>
        <v>2290.0140000000001</v>
      </c>
      <c r="K1345" s="4">
        <f>Table4[[#This Row],[Quantity]]*Table4[[#This Row],[CostPrice]]</f>
        <v>1905.3</v>
      </c>
      <c r="L1345" s="4">
        <f>Table4[[#This Row],[Net Revenue]]-Table4[[#This Row],[Total Cost]]</f>
        <v>384.71400000000017</v>
      </c>
      <c r="M1345" t="str">
        <f>_xlfn.XLOOKUP(Table4[[#This Row],[ProductID]], Products!A:A,Products!B:B, "Not Found")</f>
        <v>Hospital Smartphone</v>
      </c>
      <c r="N1345" t="str">
        <f>TEXT(Table4[[#This Row],[Date]], "mmm")</f>
        <v>Nov</v>
      </c>
      <c r="O1345" t="str">
        <f>TEXT(Table4[[#This Row],[Date]], "yyyy")</f>
        <v>2023</v>
      </c>
      <c r="P1345" t="str">
        <f>_xlfn.XLOOKUP(Table4[[#This Row],[ProductID]],Products!A:A,Products!C:C, "Not Found")</f>
        <v>Electronics</v>
      </c>
      <c r="Q1345" t="str">
        <f>_xlfn.XLOOKUP(Table4[[#This Row],[ProductID]],Products!A:A,Products!D:D,"Not Found")</f>
        <v>Smartphone</v>
      </c>
      <c r="R1345">
        <f>_xlfn.XLOOKUP(Table4[[#This Row],[ProductID]],Products!A:A,Products!E:E,"Not Found")</f>
        <v>1272.23</v>
      </c>
      <c r="S1345">
        <f>_xlfn.XLOOKUP(Table4[[#This Row],[ProductID]],Products!A:A,Products!F:F, "Not Found")</f>
        <v>952.65</v>
      </c>
      <c r="T1345" t="str">
        <f>_xlfn.XLOOKUP(Table4[[#This Row],[CustomerID]],Customers!A:A,Customers!D:D, "Not Found")</f>
        <v>M</v>
      </c>
      <c r="U1345" s="6">
        <f>_xlfn.XLOOKUP(Table4[[#This Row],[CustomerID]],Customers!A:A,Customers!E:E, "Not Found")</f>
        <v>28268</v>
      </c>
      <c r="V1345">
        <f ca="1">DATEDIF(Table4[[#This Row],[CustomerBirthday]], TODAY(), "Y")</f>
        <v>49</v>
      </c>
      <c r="W1345" t="str" cm="1">
        <f t="array" aca="1" ref="W1345" ca="1">_xlfn.IFS(Table4[[#This Row],[Age]]&lt;25, "Under 25",Table4[[#This Row],[Age]]=34, "25-34", Table4[[#This Row],[Age]]&lt;=49, "35-49", Table4[[#This Row],[Age]]&lt;=64, "50-64", Table4[[#This Row],[Age]]&gt;=65, "65+")</f>
        <v>35-49</v>
      </c>
      <c r="X1345" t="str">
        <f>_xlfn.XLOOKUP(Table4[[#This Row],[StoreID]],Stores!A:A,Stores!B:B, "Not found")</f>
        <v>MegaMart Jimenezborough</v>
      </c>
      <c r="Y1345" t="str">
        <f>_xlfn.XLOOKUP(Table4[[#This Row],[StoreID]],Stores!A:A,Stores!C:C, "Not Found")</f>
        <v>Jimenezborough</v>
      </c>
      <c r="Z1345" t="str">
        <f>_xlfn.XLOOKUP(Table4[[#This Row],[StoreID]],Stores!A:A,Stores!D:D, "Not Found")</f>
        <v>South</v>
      </c>
    </row>
    <row r="1346" spans="1:26">
      <c r="A1346" t="s">
        <v>2212</v>
      </c>
      <c r="B1346" s="1">
        <v>45895</v>
      </c>
      <c r="C1346" t="s">
        <v>407</v>
      </c>
      <c r="D1346" t="s">
        <v>725</v>
      </c>
      <c r="E1346" t="s">
        <v>835</v>
      </c>
      <c r="F1346">
        <v>5</v>
      </c>
      <c r="G1346">
        <v>0.05</v>
      </c>
      <c r="H1346" t="s">
        <v>868</v>
      </c>
      <c r="I1346" s="4">
        <f>Table4[[#This Row],[Quantity]]*Table4[[#This Row],[UnitPrice]]</f>
        <v>6981.1</v>
      </c>
      <c r="J1346" s="4">
        <f>Table4[[#This Row],[Gross Revenue]]*(1-Table4[[#This Row],[Discount]])</f>
        <v>6632.0450000000001</v>
      </c>
      <c r="K1346" s="4">
        <f>Table4[[#This Row],[Quantity]]*Table4[[#This Row],[CostPrice]]</f>
        <v>5020.45</v>
      </c>
      <c r="L1346" s="4">
        <f>Table4[[#This Row],[Net Revenue]]-Table4[[#This Row],[Total Cost]]</f>
        <v>1611.5950000000003</v>
      </c>
      <c r="M1346" t="str">
        <f>_xlfn.XLOOKUP(Table4[[#This Row],[ProductID]], Products!A:A,Products!B:B, "Not Found")</f>
        <v>Knowledge Bags</v>
      </c>
      <c r="N1346" t="str">
        <f>TEXT(Table4[[#This Row],[Date]], "mmm")</f>
        <v>Aug</v>
      </c>
      <c r="O1346" t="str">
        <f>TEXT(Table4[[#This Row],[Date]], "yyyy")</f>
        <v>2025</v>
      </c>
      <c r="P1346" t="str">
        <f>_xlfn.XLOOKUP(Table4[[#This Row],[ProductID]],Products!A:A,Products!C:C, "Not Found")</f>
        <v>Fashion</v>
      </c>
      <c r="Q1346" t="str">
        <f>_xlfn.XLOOKUP(Table4[[#This Row],[ProductID]],Products!A:A,Products!D:D,"Not Found")</f>
        <v>Bags</v>
      </c>
      <c r="R1346">
        <f>_xlfn.XLOOKUP(Table4[[#This Row],[ProductID]],Products!A:A,Products!E:E,"Not Found")</f>
        <v>1396.22</v>
      </c>
      <c r="S1346">
        <f>_xlfn.XLOOKUP(Table4[[#This Row],[ProductID]],Products!A:A,Products!F:F, "Not Found")</f>
        <v>1004.09</v>
      </c>
      <c r="T1346" t="str">
        <f>_xlfn.XLOOKUP(Table4[[#This Row],[CustomerID]],Customers!A:A,Customers!D:D, "Not Found")</f>
        <v>F</v>
      </c>
      <c r="U1346" s="6">
        <f>_xlfn.XLOOKUP(Table4[[#This Row],[CustomerID]],Customers!A:A,Customers!E:E, "Not Found")</f>
        <v>38779</v>
      </c>
      <c r="V1346">
        <f ca="1">DATEDIF(Table4[[#This Row],[CustomerBirthday]], TODAY(), "Y")</f>
        <v>20</v>
      </c>
      <c r="W1346" t="str" cm="1">
        <f t="array" aca="1" ref="W1346" ca="1">_xlfn.IFS(Table4[[#This Row],[Age]]&lt;25, "Under 25",Table4[[#This Row],[Age]]=34, "25-34", Table4[[#This Row],[Age]]&lt;=49, "35-49", Table4[[#This Row],[Age]]&lt;=64, "50-64", Table4[[#This Row],[Age]]&gt;=65, "65+")</f>
        <v>Under 25</v>
      </c>
      <c r="X1346" t="str">
        <f>_xlfn.XLOOKUP(Table4[[#This Row],[StoreID]],Stores!A:A,Stores!B:B, "Not found")</f>
        <v>MegaMart Peckmouth</v>
      </c>
      <c r="Y1346" t="str">
        <f>_xlfn.XLOOKUP(Table4[[#This Row],[StoreID]],Stores!A:A,Stores!C:C, "Not Found")</f>
        <v>Peckmouth</v>
      </c>
      <c r="Z1346" t="str">
        <f>_xlfn.XLOOKUP(Table4[[#This Row],[StoreID]],Stores!A:A,Stores!D:D, "Not Found")</f>
        <v>East</v>
      </c>
    </row>
    <row r="1347" spans="1:26">
      <c r="A1347" t="s">
        <v>2213</v>
      </c>
      <c r="B1347" s="1">
        <v>45315</v>
      </c>
      <c r="C1347" t="s">
        <v>115</v>
      </c>
      <c r="D1347" t="s">
        <v>722</v>
      </c>
      <c r="E1347" t="s">
        <v>839</v>
      </c>
      <c r="F1347">
        <v>1</v>
      </c>
      <c r="G1347">
        <v>0.15</v>
      </c>
      <c r="H1347" t="s">
        <v>875</v>
      </c>
      <c r="I1347" s="4">
        <f>Table4[[#This Row],[Quantity]]*Table4[[#This Row],[UnitPrice]]</f>
        <v>1853.77</v>
      </c>
      <c r="J1347" s="4">
        <f>Table4[[#This Row],[Gross Revenue]]*(1-Table4[[#This Row],[Discount]])</f>
        <v>1575.7045000000001</v>
      </c>
      <c r="K1347" s="4">
        <f>Table4[[#This Row],[Quantity]]*Table4[[#This Row],[CostPrice]]</f>
        <v>1363.52</v>
      </c>
      <c r="L1347" s="4">
        <f>Table4[[#This Row],[Net Revenue]]-Table4[[#This Row],[Total Cost]]</f>
        <v>212.18450000000007</v>
      </c>
      <c r="M1347" t="str">
        <f>_xlfn.XLOOKUP(Table4[[#This Row],[ProductID]], Products!A:A,Products!B:B, "Not Found")</f>
        <v>Four Accessories</v>
      </c>
      <c r="N1347" t="str">
        <f>TEXT(Table4[[#This Row],[Date]], "mmm")</f>
        <v>Jan</v>
      </c>
      <c r="O1347" t="str">
        <f>TEXT(Table4[[#This Row],[Date]], "yyyy")</f>
        <v>2024</v>
      </c>
      <c r="P1347" t="str">
        <f>_xlfn.XLOOKUP(Table4[[#This Row],[ProductID]],Products!A:A,Products!C:C, "Not Found")</f>
        <v>Fashion</v>
      </c>
      <c r="Q1347" t="str">
        <f>_xlfn.XLOOKUP(Table4[[#This Row],[ProductID]],Products!A:A,Products!D:D,"Not Found")</f>
        <v>Accessories</v>
      </c>
      <c r="R1347">
        <f>_xlfn.XLOOKUP(Table4[[#This Row],[ProductID]],Products!A:A,Products!E:E,"Not Found")</f>
        <v>1853.77</v>
      </c>
      <c r="S1347">
        <f>_xlfn.XLOOKUP(Table4[[#This Row],[ProductID]],Products!A:A,Products!F:F, "Not Found")</f>
        <v>1363.52</v>
      </c>
      <c r="T1347" t="str">
        <f>_xlfn.XLOOKUP(Table4[[#This Row],[CustomerID]],Customers!A:A,Customers!D:D, "Not Found")</f>
        <v>M</v>
      </c>
      <c r="U1347" s="6">
        <f>_xlfn.XLOOKUP(Table4[[#This Row],[CustomerID]],Customers!A:A,Customers!E:E, "Not Found")</f>
        <v>28630</v>
      </c>
      <c r="V1347">
        <f ca="1">DATEDIF(Table4[[#This Row],[CustomerBirthday]], TODAY(), "Y")</f>
        <v>48</v>
      </c>
      <c r="W1347" t="str" cm="1">
        <f t="array" aca="1" ref="W1347" ca="1">_xlfn.IFS(Table4[[#This Row],[Age]]&lt;25, "Under 25",Table4[[#This Row],[Age]]=34, "25-34", Table4[[#This Row],[Age]]&lt;=49, "35-49", Table4[[#This Row],[Age]]&lt;=64, "50-64", Table4[[#This Row],[Age]]&gt;=65, "65+")</f>
        <v>35-49</v>
      </c>
      <c r="X1347" t="str">
        <f>_xlfn.XLOOKUP(Table4[[#This Row],[StoreID]],Stores!A:A,Stores!B:B, "Not found")</f>
        <v>MegaMart New Michele</v>
      </c>
      <c r="Y1347" t="str">
        <f>_xlfn.XLOOKUP(Table4[[#This Row],[StoreID]],Stores!A:A,Stores!C:C, "Not Found")</f>
        <v>New Michele</v>
      </c>
      <c r="Z1347" t="str">
        <f>_xlfn.XLOOKUP(Table4[[#This Row],[StoreID]],Stores!A:A,Stores!D:D, "Not Found")</f>
        <v>West</v>
      </c>
    </row>
    <row r="1348" spans="1:26">
      <c r="A1348" t="s">
        <v>2214</v>
      </c>
      <c r="B1348" s="1">
        <v>45331</v>
      </c>
      <c r="C1348" t="s">
        <v>491</v>
      </c>
      <c r="D1348" t="s">
        <v>747</v>
      </c>
      <c r="E1348" t="s">
        <v>835</v>
      </c>
      <c r="F1348">
        <v>4</v>
      </c>
      <c r="G1348">
        <v>0.1</v>
      </c>
      <c r="H1348" t="s">
        <v>865</v>
      </c>
      <c r="I1348" s="4">
        <f>Table4[[#This Row],[Quantity]]*Table4[[#This Row],[UnitPrice]]</f>
        <v>4539.2</v>
      </c>
      <c r="J1348" s="4">
        <f>Table4[[#This Row],[Gross Revenue]]*(1-Table4[[#This Row],[Discount]])</f>
        <v>4085.2799999999997</v>
      </c>
      <c r="K1348" s="4">
        <f>Table4[[#This Row],[Quantity]]*Table4[[#This Row],[CostPrice]]</f>
        <v>2700.4</v>
      </c>
      <c r="L1348" s="4">
        <f>Table4[[#This Row],[Net Revenue]]-Table4[[#This Row],[Total Cost]]</f>
        <v>1384.8799999999997</v>
      </c>
      <c r="M1348" t="str">
        <f>_xlfn.XLOOKUP(Table4[[#This Row],[ProductID]], Products!A:A,Products!B:B, "Not Found")</f>
        <v>World Watches</v>
      </c>
      <c r="N1348" t="str">
        <f>TEXT(Table4[[#This Row],[Date]], "mmm")</f>
        <v>Feb</v>
      </c>
      <c r="O1348" t="str">
        <f>TEXT(Table4[[#This Row],[Date]], "yyyy")</f>
        <v>2024</v>
      </c>
      <c r="P1348" t="str">
        <f>_xlfn.XLOOKUP(Table4[[#This Row],[ProductID]],Products!A:A,Products!C:C, "Not Found")</f>
        <v>Fashion</v>
      </c>
      <c r="Q1348" t="str">
        <f>_xlfn.XLOOKUP(Table4[[#This Row],[ProductID]],Products!A:A,Products!D:D,"Not Found")</f>
        <v>Watches</v>
      </c>
      <c r="R1348">
        <f>_xlfn.XLOOKUP(Table4[[#This Row],[ProductID]],Products!A:A,Products!E:E,"Not Found")</f>
        <v>1134.8</v>
      </c>
      <c r="S1348">
        <f>_xlfn.XLOOKUP(Table4[[#This Row],[ProductID]],Products!A:A,Products!F:F, "Not Found")</f>
        <v>675.1</v>
      </c>
      <c r="T1348" t="str">
        <f>_xlfn.XLOOKUP(Table4[[#This Row],[CustomerID]],Customers!A:A,Customers!D:D, "Not Found")</f>
        <v>F</v>
      </c>
      <c r="U1348" s="6">
        <f>_xlfn.XLOOKUP(Table4[[#This Row],[CustomerID]],Customers!A:A,Customers!E:E, "Not Found")</f>
        <v>31076</v>
      </c>
      <c r="V1348">
        <f ca="1">DATEDIF(Table4[[#This Row],[CustomerBirthday]], TODAY(), "Y")</f>
        <v>41</v>
      </c>
      <c r="W1348" t="str" cm="1">
        <f t="array" aca="1" ref="W1348" ca="1">_xlfn.IFS(Table4[[#This Row],[Age]]&lt;25, "Under 25",Table4[[#This Row],[Age]]=34, "25-34", Table4[[#This Row],[Age]]&lt;=49, "35-49", Table4[[#This Row],[Age]]&lt;=64, "50-64", Table4[[#This Row],[Age]]&gt;=65, "65+")</f>
        <v>35-49</v>
      </c>
      <c r="X1348" t="str">
        <f>_xlfn.XLOOKUP(Table4[[#This Row],[StoreID]],Stores!A:A,Stores!B:B, "Not found")</f>
        <v>MegaMart Peckmouth</v>
      </c>
      <c r="Y1348" t="str">
        <f>_xlfn.XLOOKUP(Table4[[#This Row],[StoreID]],Stores!A:A,Stores!C:C, "Not Found")</f>
        <v>Peckmouth</v>
      </c>
      <c r="Z1348" t="str">
        <f>_xlfn.XLOOKUP(Table4[[#This Row],[StoreID]],Stores!A:A,Stores!D:D, "Not Found")</f>
        <v>East</v>
      </c>
    </row>
    <row r="1349" spans="1:26">
      <c r="A1349" t="s">
        <v>2215</v>
      </c>
      <c r="B1349" s="1">
        <v>45535</v>
      </c>
      <c r="C1349" t="s">
        <v>520</v>
      </c>
      <c r="D1349" t="s">
        <v>776</v>
      </c>
      <c r="E1349" t="s">
        <v>831</v>
      </c>
      <c r="F1349">
        <v>1</v>
      </c>
      <c r="G1349">
        <v>0.1</v>
      </c>
      <c r="H1349" t="s">
        <v>868</v>
      </c>
      <c r="I1349" s="4">
        <f>Table4[[#This Row],[Quantity]]*Table4[[#This Row],[UnitPrice]]</f>
        <v>429.15</v>
      </c>
      <c r="J1349" s="4">
        <f>Table4[[#This Row],[Gross Revenue]]*(1-Table4[[#This Row],[Discount]])</f>
        <v>386.23500000000001</v>
      </c>
      <c r="K1349" s="4">
        <f>Table4[[#This Row],[Quantity]]*Table4[[#This Row],[CostPrice]]</f>
        <v>258.72000000000003</v>
      </c>
      <c r="L1349" s="4">
        <f>Table4[[#This Row],[Net Revenue]]-Table4[[#This Row],[Total Cost]]</f>
        <v>127.51499999999999</v>
      </c>
      <c r="M1349" t="str">
        <f>_xlfn.XLOOKUP(Table4[[#This Row],[ProductID]], Products!A:A,Products!B:B, "Not Found")</f>
        <v>Little Watches</v>
      </c>
      <c r="N1349" t="str">
        <f>TEXT(Table4[[#This Row],[Date]], "mmm")</f>
        <v>Aug</v>
      </c>
      <c r="O1349" t="str">
        <f>TEXT(Table4[[#This Row],[Date]], "yyyy")</f>
        <v>2024</v>
      </c>
      <c r="P1349" t="str">
        <f>_xlfn.XLOOKUP(Table4[[#This Row],[ProductID]],Products!A:A,Products!C:C, "Not Found")</f>
        <v>Fashion</v>
      </c>
      <c r="Q1349" t="str">
        <f>_xlfn.XLOOKUP(Table4[[#This Row],[ProductID]],Products!A:A,Products!D:D,"Not Found")</f>
        <v>Watches</v>
      </c>
      <c r="R1349">
        <f>_xlfn.XLOOKUP(Table4[[#This Row],[ProductID]],Products!A:A,Products!E:E,"Not Found")</f>
        <v>429.15</v>
      </c>
      <c r="S1349">
        <f>_xlfn.XLOOKUP(Table4[[#This Row],[ProductID]],Products!A:A,Products!F:F, "Not Found")</f>
        <v>258.72000000000003</v>
      </c>
      <c r="T1349" t="str">
        <f>_xlfn.XLOOKUP(Table4[[#This Row],[CustomerID]],Customers!A:A,Customers!D:D, "Not Found")</f>
        <v>M</v>
      </c>
      <c r="U1349" s="6">
        <f>_xlfn.XLOOKUP(Table4[[#This Row],[CustomerID]],Customers!A:A,Customers!E:E, "Not Found")</f>
        <v>22435</v>
      </c>
      <c r="V1349">
        <f ca="1">DATEDIF(Table4[[#This Row],[CustomerBirthday]], TODAY(), "Y")</f>
        <v>65</v>
      </c>
      <c r="W1349" t="str" cm="1">
        <f t="array" aca="1" ref="W1349" ca="1">_xlfn.IFS(Table4[[#This Row],[Age]]&lt;25, "Under 25",Table4[[#This Row],[Age]]=34, "25-34", Table4[[#This Row],[Age]]&lt;=49, "35-49", Table4[[#This Row],[Age]]&lt;=64, "50-64", Table4[[#This Row],[Age]]&gt;=65, "65+")</f>
        <v>65+</v>
      </c>
      <c r="X1349" t="str">
        <f>_xlfn.XLOOKUP(Table4[[#This Row],[StoreID]],Stores!A:A,Stores!B:B, "Not found")</f>
        <v>MegaMart Jimenezborough</v>
      </c>
      <c r="Y1349" t="str">
        <f>_xlfn.XLOOKUP(Table4[[#This Row],[StoreID]],Stores!A:A,Stores!C:C, "Not Found")</f>
        <v>Jimenezborough</v>
      </c>
      <c r="Z1349" t="str">
        <f>_xlfn.XLOOKUP(Table4[[#This Row],[StoreID]],Stores!A:A,Stores!D:D, "Not Found")</f>
        <v>South</v>
      </c>
    </row>
    <row r="1350" spans="1:26">
      <c r="A1350" t="s">
        <v>2216</v>
      </c>
      <c r="B1350" s="1">
        <v>45611</v>
      </c>
      <c r="C1350" t="s">
        <v>119</v>
      </c>
      <c r="D1350" t="s">
        <v>798</v>
      </c>
      <c r="E1350" t="s">
        <v>842</v>
      </c>
      <c r="F1350">
        <v>3</v>
      </c>
      <c r="G1350">
        <v>0.15</v>
      </c>
      <c r="H1350" t="s">
        <v>865</v>
      </c>
      <c r="I1350" s="4">
        <f>Table4[[#This Row],[Quantity]]*Table4[[#This Row],[UnitPrice]]</f>
        <v>4504.38</v>
      </c>
      <c r="J1350" s="4">
        <f>Table4[[#This Row],[Gross Revenue]]*(1-Table4[[#This Row],[Discount]])</f>
        <v>3828.723</v>
      </c>
      <c r="K1350" s="4">
        <f>Table4[[#This Row],[Quantity]]*Table4[[#This Row],[CostPrice]]</f>
        <v>3503.19</v>
      </c>
      <c r="L1350" s="4">
        <f>Table4[[#This Row],[Net Revenue]]-Table4[[#This Row],[Total Cost]]</f>
        <v>325.5329999999999</v>
      </c>
      <c r="M1350" t="str">
        <f>_xlfn.XLOOKUP(Table4[[#This Row],[ProductID]], Products!A:A,Products!B:B, "Not Found")</f>
        <v>New Watches</v>
      </c>
      <c r="N1350" t="str">
        <f>TEXT(Table4[[#This Row],[Date]], "mmm")</f>
        <v>Nov</v>
      </c>
      <c r="O1350" t="str">
        <f>TEXT(Table4[[#This Row],[Date]], "yyyy")</f>
        <v>2024</v>
      </c>
      <c r="P1350" t="str">
        <f>_xlfn.XLOOKUP(Table4[[#This Row],[ProductID]],Products!A:A,Products!C:C, "Not Found")</f>
        <v>Fashion</v>
      </c>
      <c r="Q1350" t="str">
        <f>_xlfn.XLOOKUP(Table4[[#This Row],[ProductID]],Products!A:A,Products!D:D,"Not Found")</f>
        <v>Watches</v>
      </c>
      <c r="R1350">
        <f>_xlfn.XLOOKUP(Table4[[#This Row],[ProductID]],Products!A:A,Products!E:E,"Not Found")</f>
        <v>1501.46</v>
      </c>
      <c r="S1350">
        <f>_xlfn.XLOOKUP(Table4[[#This Row],[ProductID]],Products!A:A,Products!F:F, "Not Found")</f>
        <v>1167.73</v>
      </c>
      <c r="T1350" t="str">
        <f>_xlfn.XLOOKUP(Table4[[#This Row],[CustomerID]],Customers!A:A,Customers!D:D, "Not Found")</f>
        <v>M</v>
      </c>
      <c r="U1350" s="6">
        <f>_xlfn.XLOOKUP(Table4[[#This Row],[CustomerID]],Customers!A:A,Customers!E:E, "Not Found")</f>
        <v>37417</v>
      </c>
      <c r="V1350">
        <f ca="1">DATEDIF(Table4[[#This Row],[CustomerBirthday]], TODAY(), "Y")</f>
        <v>24</v>
      </c>
      <c r="W1350" t="str" cm="1">
        <f t="array" aca="1" ref="W1350" ca="1">_xlfn.IFS(Table4[[#This Row],[Age]]&lt;25, "Under 25",Table4[[#This Row],[Age]]=34, "25-34", Table4[[#This Row],[Age]]&lt;=49, "35-49", Table4[[#This Row],[Age]]&lt;=64, "50-64", Table4[[#This Row],[Age]]&gt;=65, "65+")</f>
        <v>Under 25</v>
      </c>
      <c r="X1350" t="str">
        <f>_xlfn.XLOOKUP(Table4[[#This Row],[StoreID]],Stores!A:A,Stores!B:B, "Not found")</f>
        <v>MegaMart Brianahaven</v>
      </c>
      <c r="Y1350" t="str">
        <f>_xlfn.XLOOKUP(Table4[[#This Row],[StoreID]],Stores!A:A,Stores!C:C, "Not Found")</f>
        <v>Brianahaven</v>
      </c>
      <c r="Z1350" t="str">
        <f>_xlfn.XLOOKUP(Table4[[#This Row],[StoreID]],Stores!A:A,Stores!D:D, "Not Found")</f>
        <v>North</v>
      </c>
    </row>
    <row r="1351" spans="1:26">
      <c r="A1351" t="s">
        <v>2217</v>
      </c>
      <c r="B1351" s="1">
        <v>45236</v>
      </c>
      <c r="C1351" t="s">
        <v>625</v>
      </c>
      <c r="D1351" t="s">
        <v>747</v>
      </c>
      <c r="E1351" t="s">
        <v>842</v>
      </c>
      <c r="F1351">
        <v>2</v>
      </c>
      <c r="G1351">
        <v>0.15</v>
      </c>
      <c r="H1351" t="s">
        <v>865</v>
      </c>
      <c r="I1351" s="4">
        <f>Table4[[#This Row],[Quantity]]*Table4[[#This Row],[UnitPrice]]</f>
        <v>2269.6</v>
      </c>
      <c r="J1351" s="4">
        <f>Table4[[#This Row],[Gross Revenue]]*(1-Table4[[#This Row],[Discount]])</f>
        <v>1929.1599999999999</v>
      </c>
      <c r="K1351" s="4">
        <f>Table4[[#This Row],[Quantity]]*Table4[[#This Row],[CostPrice]]</f>
        <v>1350.2</v>
      </c>
      <c r="L1351" s="4">
        <f>Table4[[#This Row],[Net Revenue]]-Table4[[#This Row],[Total Cost]]</f>
        <v>578.95999999999981</v>
      </c>
      <c r="M1351" t="str">
        <f>_xlfn.XLOOKUP(Table4[[#This Row],[ProductID]], Products!A:A,Products!B:B, "Not Found")</f>
        <v>World Watches</v>
      </c>
      <c r="N1351" t="str">
        <f>TEXT(Table4[[#This Row],[Date]], "mmm")</f>
        <v>Nov</v>
      </c>
      <c r="O1351" t="str">
        <f>TEXT(Table4[[#This Row],[Date]], "yyyy")</f>
        <v>2023</v>
      </c>
      <c r="P1351" t="str">
        <f>_xlfn.XLOOKUP(Table4[[#This Row],[ProductID]],Products!A:A,Products!C:C, "Not Found")</f>
        <v>Fashion</v>
      </c>
      <c r="Q1351" t="str">
        <f>_xlfn.XLOOKUP(Table4[[#This Row],[ProductID]],Products!A:A,Products!D:D,"Not Found")</f>
        <v>Watches</v>
      </c>
      <c r="R1351">
        <f>_xlfn.XLOOKUP(Table4[[#This Row],[ProductID]],Products!A:A,Products!E:E,"Not Found")</f>
        <v>1134.8</v>
      </c>
      <c r="S1351">
        <f>_xlfn.XLOOKUP(Table4[[#This Row],[ProductID]],Products!A:A,Products!F:F, "Not Found")</f>
        <v>675.1</v>
      </c>
      <c r="T1351" t="str">
        <f>_xlfn.XLOOKUP(Table4[[#This Row],[CustomerID]],Customers!A:A,Customers!D:D, "Not Found")</f>
        <v>M</v>
      </c>
      <c r="U1351" s="6">
        <f>_xlfn.XLOOKUP(Table4[[#This Row],[CustomerID]],Customers!A:A,Customers!E:E, "Not Found")</f>
        <v>29135</v>
      </c>
      <c r="V1351">
        <f ca="1">DATEDIF(Table4[[#This Row],[CustomerBirthday]], TODAY(), "Y")</f>
        <v>46</v>
      </c>
      <c r="W1351" t="str" cm="1">
        <f t="array" aca="1" ref="W1351" ca="1">_xlfn.IFS(Table4[[#This Row],[Age]]&lt;25, "Under 25",Table4[[#This Row],[Age]]=34, "25-34", Table4[[#This Row],[Age]]&lt;=49, "35-49", Table4[[#This Row],[Age]]&lt;=64, "50-64", Table4[[#This Row],[Age]]&gt;=65, "65+")</f>
        <v>35-49</v>
      </c>
      <c r="X1351" t="str">
        <f>_xlfn.XLOOKUP(Table4[[#This Row],[StoreID]],Stores!A:A,Stores!B:B, "Not found")</f>
        <v>MegaMart Brianahaven</v>
      </c>
      <c r="Y1351" t="str">
        <f>_xlfn.XLOOKUP(Table4[[#This Row],[StoreID]],Stores!A:A,Stores!C:C, "Not Found")</f>
        <v>Brianahaven</v>
      </c>
      <c r="Z1351" t="str">
        <f>_xlfn.XLOOKUP(Table4[[#This Row],[StoreID]],Stores!A:A,Stores!D:D, "Not Found")</f>
        <v>North</v>
      </c>
    </row>
    <row r="1352" spans="1:26">
      <c r="A1352" t="s">
        <v>2218</v>
      </c>
      <c r="B1352" s="1">
        <v>45212</v>
      </c>
      <c r="C1352" t="s">
        <v>411</v>
      </c>
      <c r="D1352" t="s">
        <v>826</v>
      </c>
      <c r="E1352" t="s">
        <v>835</v>
      </c>
      <c r="F1352">
        <v>1</v>
      </c>
      <c r="G1352">
        <v>0.15</v>
      </c>
      <c r="H1352" t="s">
        <v>865</v>
      </c>
      <c r="I1352" s="4">
        <f>Table4[[#This Row],[Quantity]]*Table4[[#This Row],[UnitPrice]]</f>
        <v>1044.6400000000001</v>
      </c>
      <c r="J1352" s="4">
        <f>Table4[[#This Row],[Gross Revenue]]*(1-Table4[[#This Row],[Discount]])</f>
        <v>887.94400000000007</v>
      </c>
      <c r="K1352" s="4">
        <f>Table4[[#This Row],[Quantity]]*Table4[[#This Row],[CostPrice]]</f>
        <v>775.07</v>
      </c>
      <c r="L1352" s="4">
        <f>Table4[[#This Row],[Net Revenue]]-Table4[[#This Row],[Total Cost]]</f>
        <v>112.87400000000002</v>
      </c>
      <c r="M1352" t="str">
        <f>_xlfn.XLOOKUP(Table4[[#This Row],[ProductID]], Products!A:A,Products!B:B, "Not Found")</f>
        <v>Maybe Footwear</v>
      </c>
      <c r="N1352" t="str">
        <f>TEXT(Table4[[#This Row],[Date]], "mmm")</f>
        <v>Oct</v>
      </c>
      <c r="O1352" t="str">
        <f>TEXT(Table4[[#This Row],[Date]], "yyyy")</f>
        <v>2023</v>
      </c>
      <c r="P1352" t="str">
        <f>_xlfn.XLOOKUP(Table4[[#This Row],[ProductID]],Products!A:A,Products!C:C, "Not Found")</f>
        <v>Fashion</v>
      </c>
      <c r="Q1352" t="str">
        <f>_xlfn.XLOOKUP(Table4[[#This Row],[ProductID]],Products!A:A,Products!D:D,"Not Found")</f>
        <v>Footwear</v>
      </c>
      <c r="R1352">
        <f>_xlfn.XLOOKUP(Table4[[#This Row],[ProductID]],Products!A:A,Products!E:E,"Not Found")</f>
        <v>1044.6400000000001</v>
      </c>
      <c r="S1352">
        <f>_xlfn.XLOOKUP(Table4[[#This Row],[ProductID]],Products!A:A,Products!F:F, "Not Found")</f>
        <v>775.07</v>
      </c>
      <c r="T1352" t="str">
        <f>_xlfn.XLOOKUP(Table4[[#This Row],[CustomerID]],Customers!A:A,Customers!D:D, "Not Found")</f>
        <v>F</v>
      </c>
      <c r="U1352" s="6">
        <f>_xlfn.XLOOKUP(Table4[[#This Row],[CustomerID]],Customers!A:A,Customers!E:E, "Not Found")</f>
        <v>24112</v>
      </c>
      <c r="V1352">
        <f ca="1">DATEDIF(Table4[[#This Row],[CustomerBirthday]], TODAY(), "Y")</f>
        <v>60</v>
      </c>
      <c r="W1352" t="str" cm="1">
        <f t="array" aca="1" ref="W1352" ca="1">_xlfn.IFS(Table4[[#This Row],[Age]]&lt;25, "Under 25",Table4[[#This Row],[Age]]=34, "25-34", Table4[[#This Row],[Age]]&lt;=49, "35-49", Table4[[#This Row],[Age]]&lt;=64, "50-64", Table4[[#This Row],[Age]]&gt;=65, "65+")</f>
        <v>50-64</v>
      </c>
      <c r="X1352" t="str">
        <f>_xlfn.XLOOKUP(Table4[[#This Row],[StoreID]],Stores!A:A,Stores!B:B, "Not found")</f>
        <v>MegaMart Peckmouth</v>
      </c>
      <c r="Y1352" t="str">
        <f>_xlfn.XLOOKUP(Table4[[#This Row],[StoreID]],Stores!A:A,Stores!C:C, "Not Found")</f>
        <v>Peckmouth</v>
      </c>
      <c r="Z1352" t="str">
        <f>_xlfn.XLOOKUP(Table4[[#This Row],[StoreID]],Stores!A:A,Stores!D:D, "Not Found")</f>
        <v>East</v>
      </c>
    </row>
    <row r="1353" spans="1:26">
      <c r="A1353" t="s">
        <v>2219</v>
      </c>
      <c r="B1353" s="1">
        <v>45648</v>
      </c>
      <c r="C1353" t="s">
        <v>179</v>
      </c>
      <c r="D1353" t="s">
        <v>786</v>
      </c>
      <c r="E1353" t="s">
        <v>831</v>
      </c>
      <c r="F1353">
        <v>4</v>
      </c>
      <c r="G1353">
        <v>0</v>
      </c>
      <c r="H1353" t="s">
        <v>868</v>
      </c>
      <c r="I1353" s="4">
        <f>Table4[[#This Row],[Quantity]]*Table4[[#This Row],[UnitPrice]]</f>
        <v>116.96</v>
      </c>
      <c r="J1353" s="4">
        <f>Table4[[#This Row],[Gross Revenue]]*(1-Table4[[#This Row],[Discount]])</f>
        <v>116.96</v>
      </c>
      <c r="K1353" s="4">
        <f>Table4[[#This Row],[Quantity]]*Table4[[#This Row],[CostPrice]]</f>
        <v>61.12</v>
      </c>
      <c r="L1353" s="4">
        <f>Table4[[#This Row],[Net Revenue]]-Table4[[#This Row],[Total Cost]]</f>
        <v>55.839999999999996</v>
      </c>
      <c r="M1353" t="str">
        <f>_xlfn.XLOOKUP(Table4[[#This Row],[ProductID]], Products!A:A,Products!B:B, "Not Found")</f>
        <v>National Watches</v>
      </c>
      <c r="N1353" t="str">
        <f>TEXT(Table4[[#This Row],[Date]], "mmm")</f>
        <v>Dec</v>
      </c>
      <c r="O1353" t="str">
        <f>TEXT(Table4[[#This Row],[Date]], "yyyy")</f>
        <v>2024</v>
      </c>
      <c r="P1353" t="str">
        <f>_xlfn.XLOOKUP(Table4[[#This Row],[ProductID]],Products!A:A,Products!C:C, "Not Found")</f>
        <v>Fashion</v>
      </c>
      <c r="Q1353" t="str">
        <f>_xlfn.XLOOKUP(Table4[[#This Row],[ProductID]],Products!A:A,Products!D:D,"Not Found")</f>
        <v>Watches</v>
      </c>
      <c r="R1353">
        <f>_xlfn.XLOOKUP(Table4[[#This Row],[ProductID]],Products!A:A,Products!E:E,"Not Found")</f>
        <v>29.24</v>
      </c>
      <c r="S1353">
        <f>_xlfn.XLOOKUP(Table4[[#This Row],[ProductID]],Products!A:A,Products!F:F, "Not Found")</f>
        <v>15.28</v>
      </c>
      <c r="T1353" t="str">
        <f>_xlfn.XLOOKUP(Table4[[#This Row],[CustomerID]],Customers!A:A,Customers!D:D, "Not Found")</f>
        <v>M</v>
      </c>
      <c r="U1353" s="6">
        <f>_xlfn.XLOOKUP(Table4[[#This Row],[CustomerID]],Customers!A:A,Customers!E:E, "Not Found")</f>
        <v>23397</v>
      </c>
      <c r="V1353">
        <f ca="1">DATEDIF(Table4[[#This Row],[CustomerBirthday]], TODAY(), "Y")</f>
        <v>62</v>
      </c>
      <c r="W1353" t="str" cm="1">
        <f t="array" aca="1" ref="W1353" ca="1">_xlfn.IFS(Table4[[#This Row],[Age]]&lt;25, "Under 25",Table4[[#This Row],[Age]]=34, "25-34", Table4[[#This Row],[Age]]&lt;=49, "35-49", Table4[[#This Row],[Age]]&lt;=64, "50-64", Table4[[#This Row],[Age]]&gt;=65, "65+")</f>
        <v>50-64</v>
      </c>
      <c r="X1353" t="str">
        <f>_xlfn.XLOOKUP(Table4[[#This Row],[StoreID]],Stores!A:A,Stores!B:B, "Not found")</f>
        <v>MegaMart Jimenezborough</v>
      </c>
      <c r="Y1353" t="str">
        <f>_xlfn.XLOOKUP(Table4[[#This Row],[StoreID]],Stores!A:A,Stores!C:C, "Not Found")</f>
        <v>Jimenezborough</v>
      </c>
      <c r="Z1353" t="str">
        <f>_xlfn.XLOOKUP(Table4[[#This Row],[StoreID]],Stores!A:A,Stores!D:D, "Not Found")</f>
        <v>South</v>
      </c>
    </row>
    <row r="1354" spans="1:26">
      <c r="A1354" t="s">
        <v>2220</v>
      </c>
      <c r="B1354" s="1">
        <v>45399</v>
      </c>
      <c r="C1354" t="s">
        <v>422</v>
      </c>
      <c r="D1354" t="s">
        <v>826</v>
      </c>
      <c r="E1354" t="s">
        <v>846</v>
      </c>
      <c r="F1354">
        <v>1</v>
      </c>
      <c r="G1354">
        <v>0</v>
      </c>
      <c r="H1354" t="s">
        <v>871</v>
      </c>
      <c r="I1354" s="4">
        <f>Table4[[#This Row],[Quantity]]*Table4[[#This Row],[UnitPrice]]</f>
        <v>1044.6400000000001</v>
      </c>
      <c r="J1354" s="4">
        <f>Table4[[#This Row],[Gross Revenue]]*(1-Table4[[#This Row],[Discount]])</f>
        <v>1044.6400000000001</v>
      </c>
      <c r="K1354" s="4">
        <f>Table4[[#This Row],[Quantity]]*Table4[[#This Row],[CostPrice]]</f>
        <v>775.07</v>
      </c>
      <c r="L1354" s="4">
        <f>Table4[[#This Row],[Net Revenue]]-Table4[[#This Row],[Total Cost]]</f>
        <v>269.57000000000005</v>
      </c>
      <c r="M1354" t="str">
        <f>_xlfn.XLOOKUP(Table4[[#This Row],[ProductID]], Products!A:A,Products!B:B, "Not Found")</f>
        <v>Maybe Footwear</v>
      </c>
      <c r="N1354" t="str">
        <f>TEXT(Table4[[#This Row],[Date]], "mmm")</f>
        <v>Apr</v>
      </c>
      <c r="O1354" t="str">
        <f>TEXT(Table4[[#This Row],[Date]], "yyyy")</f>
        <v>2024</v>
      </c>
      <c r="P1354" t="str">
        <f>_xlfn.XLOOKUP(Table4[[#This Row],[ProductID]],Products!A:A,Products!C:C, "Not Found")</f>
        <v>Fashion</v>
      </c>
      <c r="Q1354" t="str">
        <f>_xlfn.XLOOKUP(Table4[[#This Row],[ProductID]],Products!A:A,Products!D:D,"Not Found")</f>
        <v>Footwear</v>
      </c>
      <c r="R1354">
        <f>_xlfn.XLOOKUP(Table4[[#This Row],[ProductID]],Products!A:A,Products!E:E,"Not Found")</f>
        <v>1044.6400000000001</v>
      </c>
      <c r="S1354">
        <f>_xlfn.XLOOKUP(Table4[[#This Row],[ProductID]],Products!A:A,Products!F:F, "Not Found")</f>
        <v>775.07</v>
      </c>
      <c r="T1354" t="str">
        <f>_xlfn.XLOOKUP(Table4[[#This Row],[CustomerID]],Customers!A:A,Customers!D:D, "Not Found")</f>
        <v>M</v>
      </c>
      <c r="U1354" s="6">
        <f>_xlfn.XLOOKUP(Table4[[#This Row],[CustomerID]],Customers!A:A,Customers!E:E, "Not Found")</f>
        <v>28268</v>
      </c>
      <c r="V1354">
        <f ca="1">DATEDIF(Table4[[#This Row],[CustomerBirthday]], TODAY(), "Y")</f>
        <v>49</v>
      </c>
      <c r="W1354" t="str" cm="1">
        <f t="array" aca="1" ref="W1354" ca="1">_xlfn.IFS(Table4[[#This Row],[Age]]&lt;25, "Under 25",Table4[[#This Row],[Age]]=34, "25-34", Table4[[#This Row],[Age]]&lt;=49, "35-49", Table4[[#This Row],[Age]]&lt;=64, "50-64", Table4[[#This Row],[Age]]&gt;=65, "65+")</f>
        <v>35-49</v>
      </c>
      <c r="X1354" t="str">
        <f>_xlfn.XLOOKUP(Table4[[#This Row],[StoreID]],Stores!A:A,Stores!B:B, "Not found")</f>
        <v>MegaMart Johnmouth</v>
      </c>
      <c r="Y1354" t="str">
        <f>_xlfn.XLOOKUP(Table4[[#This Row],[StoreID]],Stores!A:A,Stores!C:C, "Not Found")</f>
        <v>Johnmouth</v>
      </c>
      <c r="Z1354" t="str">
        <f>_xlfn.XLOOKUP(Table4[[#This Row],[StoreID]],Stores!A:A,Stores!D:D, "Not Found")</f>
        <v>East</v>
      </c>
    </row>
    <row r="1355" spans="1:26">
      <c r="A1355" t="s">
        <v>2221</v>
      </c>
      <c r="B1355" s="1">
        <v>45227</v>
      </c>
      <c r="C1355" t="s">
        <v>382</v>
      </c>
      <c r="D1355" t="s">
        <v>718</v>
      </c>
      <c r="E1355" t="s">
        <v>842</v>
      </c>
      <c r="F1355">
        <v>5</v>
      </c>
      <c r="G1355">
        <v>0</v>
      </c>
      <c r="H1355" t="s">
        <v>871</v>
      </c>
      <c r="I1355" s="4">
        <f>Table4[[#This Row],[Quantity]]*Table4[[#This Row],[UnitPrice]]</f>
        <v>1688.15</v>
      </c>
      <c r="J1355" s="4">
        <f>Table4[[#This Row],[Gross Revenue]]*(1-Table4[[#This Row],[Discount]])</f>
        <v>1688.15</v>
      </c>
      <c r="K1355" s="4">
        <f>Table4[[#This Row],[Quantity]]*Table4[[#This Row],[CostPrice]]</f>
        <v>845.15</v>
      </c>
      <c r="L1355" s="4">
        <f>Table4[[#This Row],[Net Revenue]]-Table4[[#This Row],[Total Cost]]</f>
        <v>843.00000000000011</v>
      </c>
      <c r="M1355" t="str">
        <f>_xlfn.XLOOKUP(Table4[[#This Row],[ProductID]], Products!A:A,Products!B:B, "Not Found")</f>
        <v>Here Footwear</v>
      </c>
      <c r="N1355" t="str">
        <f>TEXT(Table4[[#This Row],[Date]], "mmm")</f>
        <v>Oct</v>
      </c>
      <c r="O1355" t="str">
        <f>TEXT(Table4[[#This Row],[Date]], "yyyy")</f>
        <v>2023</v>
      </c>
      <c r="P1355" t="str">
        <f>_xlfn.XLOOKUP(Table4[[#This Row],[ProductID]],Products!A:A,Products!C:C, "Not Found")</f>
        <v>Fashion</v>
      </c>
      <c r="Q1355" t="str">
        <f>_xlfn.XLOOKUP(Table4[[#This Row],[ProductID]],Products!A:A,Products!D:D,"Not Found")</f>
        <v>Footwear</v>
      </c>
      <c r="R1355">
        <f>_xlfn.XLOOKUP(Table4[[#This Row],[ProductID]],Products!A:A,Products!E:E,"Not Found")</f>
        <v>337.63</v>
      </c>
      <c r="S1355">
        <f>_xlfn.XLOOKUP(Table4[[#This Row],[ProductID]],Products!A:A,Products!F:F, "Not Found")</f>
        <v>169.03</v>
      </c>
      <c r="T1355" t="str">
        <f>_xlfn.XLOOKUP(Table4[[#This Row],[CustomerID]],Customers!A:A,Customers!D:D, "Not Found")</f>
        <v>F</v>
      </c>
      <c r="U1355" s="6">
        <f>_xlfn.XLOOKUP(Table4[[#This Row],[CustomerID]],Customers!A:A,Customers!E:E, "Not Found")</f>
        <v>35236</v>
      </c>
      <c r="V1355">
        <f ca="1">DATEDIF(Table4[[#This Row],[CustomerBirthday]], TODAY(), "Y")</f>
        <v>30</v>
      </c>
      <c r="W1355" t="str" cm="1">
        <f t="array" aca="1" ref="W1355" ca="1">_xlfn.IFS(Table4[[#This Row],[Age]]&lt;25, "Under 25",Table4[[#This Row],[Age]]=34, "25-34", Table4[[#This Row],[Age]]&lt;=49, "35-49", Table4[[#This Row],[Age]]&lt;=64, "50-64", Table4[[#This Row],[Age]]&gt;=65, "65+")</f>
        <v>35-49</v>
      </c>
      <c r="X1355" t="str">
        <f>_xlfn.XLOOKUP(Table4[[#This Row],[StoreID]],Stores!A:A,Stores!B:B, "Not found")</f>
        <v>MegaMart Brianahaven</v>
      </c>
      <c r="Y1355" t="str">
        <f>_xlfn.XLOOKUP(Table4[[#This Row],[StoreID]],Stores!A:A,Stores!C:C, "Not Found")</f>
        <v>Brianahaven</v>
      </c>
      <c r="Z1355" t="str">
        <f>_xlfn.XLOOKUP(Table4[[#This Row],[StoreID]],Stores!A:A,Stores!D:D, "Not Found")</f>
        <v>North</v>
      </c>
    </row>
    <row r="1356" spans="1:26">
      <c r="A1356" t="s">
        <v>2222</v>
      </c>
      <c r="B1356" s="1">
        <v>45282</v>
      </c>
      <c r="C1356" t="s">
        <v>71</v>
      </c>
      <c r="D1356" t="s">
        <v>728</v>
      </c>
      <c r="E1356" t="s">
        <v>839</v>
      </c>
      <c r="F1356">
        <v>2</v>
      </c>
      <c r="G1356">
        <v>0.1</v>
      </c>
      <c r="H1356" t="s">
        <v>871</v>
      </c>
      <c r="I1356" s="4">
        <f>Table4[[#This Row],[Quantity]]*Table4[[#This Row],[UnitPrice]]</f>
        <v>636.1</v>
      </c>
      <c r="J1356" s="4">
        <f>Table4[[#This Row],[Gross Revenue]]*(1-Table4[[#This Row],[Discount]])</f>
        <v>572.49</v>
      </c>
      <c r="K1356" s="4">
        <f>Table4[[#This Row],[Quantity]]*Table4[[#This Row],[CostPrice]]</f>
        <v>374.68</v>
      </c>
      <c r="L1356" s="4">
        <f>Table4[[#This Row],[Net Revenue]]-Table4[[#This Row],[Total Cost]]</f>
        <v>197.81</v>
      </c>
      <c r="M1356" t="str">
        <f>_xlfn.XLOOKUP(Table4[[#This Row],[ProductID]], Products!A:A,Products!B:B, "Not Found")</f>
        <v>Company Fruits</v>
      </c>
      <c r="N1356" t="str">
        <f>TEXT(Table4[[#This Row],[Date]], "mmm")</f>
        <v>Dec</v>
      </c>
      <c r="O1356" t="str">
        <f>TEXT(Table4[[#This Row],[Date]], "yyyy")</f>
        <v>2023</v>
      </c>
      <c r="P1356" t="str">
        <f>_xlfn.XLOOKUP(Table4[[#This Row],[ProductID]],Products!A:A,Products!C:C, "Not Found")</f>
        <v>Groceries</v>
      </c>
      <c r="Q1356" t="str">
        <f>_xlfn.XLOOKUP(Table4[[#This Row],[ProductID]],Products!A:A,Products!D:D,"Not Found")</f>
        <v>Fruits</v>
      </c>
      <c r="R1356">
        <f>_xlfn.XLOOKUP(Table4[[#This Row],[ProductID]],Products!A:A,Products!E:E,"Not Found")</f>
        <v>318.05</v>
      </c>
      <c r="S1356">
        <f>_xlfn.XLOOKUP(Table4[[#This Row],[ProductID]],Products!A:A,Products!F:F, "Not Found")</f>
        <v>187.34</v>
      </c>
      <c r="T1356" t="str">
        <f>_xlfn.XLOOKUP(Table4[[#This Row],[CustomerID]],Customers!A:A,Customers!D:D, "Not Found")</f>
        <v>F</v>
      </c>
      <c r="U1356" s="6">
        <f>_xlfn.XLOOKUP(Table4[[#This Row],[CustomerID]],Customers!A:A,Customers!E:E, "Not Found")</f>
        <v>30021</v>
      </c>
      <c r="V1356">
        <f ca="1">DATEDIF(Table4[[#This Row],[CustomerBirthday]], TODAY(), "Y")</f>
        <v>44</v>
      </c>
      <c r="W1356" t="str" cm="1">
        <f t="array" aca="1" ref="W1356" ca="1">_xlfn.IFS(Table4[[#This Row],[Age]]&lt;25, "Under 25",Table4[[#This Row],[Age]]=34, "25-34", Table4[[#This Row],[Age]]&lt;=49, "35-49", Table4[[#This Row],[Age]]&lt;=64, "50-64", Table4[[#This Row],[Age]]&gt;=65, "65+")</f>
        <v>35-49</v>
      </c>
      <c r="X1356" t="str">
        <f>_xlfn.XLOOKUP(Table4[[#This Row],[StoreID]],Stores!A:A,Stores!B:B, "Not found")</f>
        <v>MegaMart New Michele</v>
      </c>
      <c r="Y1356" t="str">
        <f>_xlfn.XLOOKUP(Table4[[#This Row],[StoreID]],Stores!A:A,Stores!C:C, "Not Found")</f>
        <v>New Michele</v>
      </c>
      <c r="Z1356" t="str">
        <f>_xlfn.XLOOKUP(Table4[[#This Row],[StoreID]],Stores!A:A,Stores!D:D, "Not Found")</f>
        <v>West</v>
      </c>
    </row>
    <row r="1357" spans="1:26">
      <c r="A1357" t="s">
        <v>2223</v>
      </c>
      <c r="B1357" s="1">
        <v>45813</v>
      </c>
      <c r="C1357" t="s">
        <v>551</v>
      </c>
      <c r="D1357" t="s">
        <v>759</v>
      </c>
      <c r="E1357" t="s">
        <v>842</v>
      </c>
      <c r="F1357">
        <v>1</v>
      </c>
      <c r="G1357">
        <v>0.05</v>
      </c>
      <c r="H1357" t="s">
        <v>868</v>
      </c>
      <c r="I1357" s="4">
        <f>Table4[[#This Row],[Quantity]]*Table4[[#This Row],[UnitPrice]]</f>
        <v>1079.8900000000001</v>
      </c>
      <c r="J1357" s="4">
        <f>Table4[[#This Row],[Gross Revenue]]*(1-Table4[[#This Row],[Discount]])</f>
        <v>1025.8955000000001</v>
      </c>
      <c r="K1357" s="4">
        <f>Table4[[#This Row],[Quantity]]*Table4[[#This Row],[CostPrice]]</f>
        <v>703.83</v>
      </c>
      <c r="L1357" s="4">
        <f>Table4[[#This Row],[Net Revenue]]-Table4[[#This Row],[Total Cost]]</f>
        <v>322.06550000000004</v>
      </c>
      <c r="M1357" t="str">
        <f>_xlfn.XLOOKUP(Table4[[#This Row],[ProductID]], Products!A:A,Products!B:B, "Not Found")</f>
        <v>Democratic Smartphone</v>
      </c>
      <c r="N1357" t="str">
        <f>TEXT(Table4[[#This Row],[Date]], "mmm")</f>
        <v>Jun</v>
      </c>
      <c r="O1357" t="str">
        <f>TEXT(Table4[[#This Row],[Date]], "yyyy")</f>
        <v>2025</v>
      </c>
      <c r="P1357" t="str">
        <f>_xlfn.XLOOKUP(Table4[[#This Row],[ProductID]],Products!A:A,Products!C:C, "Not Found")</f>
        <v>Electronics</v>
      </c>
      <c r="Q1357" t="str">
        <f>_xlfn.XLOOKUP(Table4[[#This Row],[ProductID]],Products!A:A,Products!D:D,"Not Found")</f>
        <v>Smartphone</v>
      </c>
      <c r="R1357">
        <f>_xlfn.XLOOKUP(Table4[[#This Row],[ProductID]],Products!A:A,Products!E:E,"Not Found")</f>
        <v>1079.8900000000001</v>
      </c>
      <c r="S1357">
        <f>_xlfn.XLOOKUP(Table4[[#This Row],[ProductID]],Products!A:A,Products!F:F, "Not Found")</f>
        <v>703.83</v>
      </c>
      <c r="T1357" t="str">
        <f>_xlfn.XLOOKUP(Table4[[#This Row],[CustomerID]],Customers!A:A,Customers!D:D, "Not Found")</f>
        <v>F</v>
      </c>
      <c r="U1357" s="6">
        <f>_xlfn.XLOOKUP(Table4[[#This Row],[CustomerID]],Customers!A:A,Customers!E:E, "Not Found")</f>
        <v>32240</v>
      </c>
      <c r="V1357">
        <f ca="1">DATEDIF(Table4[[#This Row],[CustomerBirthday]], TODAY(), "Y")</f>
        <v>38</v>
      </c>
      <c r="W1357" t="str" cm="1">
        <f t="array" aca="1" ref="W1357" ca="1">_xlfn.IFS(Table4[[#This Row],[Age]]&lt;25, "Under 25",Table4[[#This Row],[Age]]=34, "25-34", Table4[[#This Row],[Age]]&lt;=49, "35-49", Table4[[#This Row],[Age]]&lt;=64, "50-64", Table4[[#This Row],[Age]]&gt;=65, "65+")</f>
        <v>35-49</v>
      </c>
      <c r="X1357" t="str">
        <f>_xlfn.XLOOKUP(Table4[[#This Row],[StoreID]],Stores!A:A,Stores!B:B, "Not found")</f>
        <v>MegaMart Brianahaven</v>
      </c>
      <c r="Y1357" t="str">
        <f>_xlfn.XLOOKUP(Table4[[#This Row],[StoreID]],Stores!A:A,Stores!C:C, "Not Found")</f>
        <v>Brianahaven</v>
      </c>
      <c r="Z1357" t="str">
        <f>_xlfn.XLOOKUP(Table4[[#This Row],[StoreID]],Stores!A:A,Stores!D:D, "Not Found")</f>
        <v>North</v>
      </c>
    </row>
    <row r="1358" spans="1:26">
      <c r="A1358" t="s">
        <v>2224</v>
      </c>
      <c r="B1358" s="1">
        <v>45864</v>
      </c>
      <c r="C1358" t="s">
        <v>657</v>
      </c>
      <c r="D1358" t="s">
        <v>826</v>
      </c>
      <c r="E1358" t="s">
        <v>842</v>
      </c>
      <c r="F1358">
        <v>3</v>
      </c>
      <c r="G1358">
        <v>0.1</v>
      </c>
      <c r="H1358" t="s">
        <v>868</v>
      </c>
      <c r="I1358" s="4">
        <f>Table4[[#This Row],[Quantity]]*Table4[[#This Row],[UnitPrice]]</f>
        <v>3133.92</v>
      </c>
      <c r="J1358" s="4">
        <f>Table4[[#This Row],[Gross Revenue]]*(1-Table4[[#This Row],[Discount]])</f>
        <v>2820.5280000000002</v>
      </c>
      <c r="K1358" s="4">
        <f>Table4[[#This Row],[Quantity]]*Table4[[#This Row],[CostPrice]]</f>
        <v>2325.21</v>
      </c>
      <c r="L1358" s="4">
        <f>Table4[[#This Row],[Net Revenue]]-Table4[[#This Row],[Total Cost]]</f>
        <v>495.31800000000021</v>
      </c>
      <c r="M1358" t="str">
        <f>_xlfn.XLOOKUP(Table4[[#This Row],[ProductID]], Products!A:A,Products!B:B, "Not Found")</f>
        <v>Maybe Footwear</v>
      </c>
      <c r="N1358" t="str">
        <f>TEXT(Table4[[#This Row],[Date]], "mmm")</f>
        <v>Jul</v>
      </c>
      <c r="O1358" t="str">
        <f>TEXT(Table4[[#This Row],[Date]], "yyyy")</f>
        <v>2025</v>
      </c>
      <c r="P1358" t="str">
        <f>_xlfn.XLOOKUP(Table4[[#This Row],[ProductID]],Products!A:A,Products!C:C, "Not Found")</f>
        <v>Fashion</v>
      </c>
      <c r="Q1358" t="str">
        <f>_xlfn.XLOOKUP(Table4[[#This Row],[ProductID]],Products!A:A,Products!D:D,"Not Found")</f>
        <v>Footwear</v>
      </c>
      <c r="R1358">
        <f>_xlfn.XLOOKUP(Table4[[#This Row],[ProductID]],Products!A:A,Products!E:E,"Not Found")</f>
        <v>1044.6400000000001</v>
      </c>
      <c r="S1358">
        <f>_xlfn.XLOOKUP(Table4[[#This Row],[ProductID]],Products!A:A,Products!F:F, "Not Found")</f>
        <v>775.07</v>
      </c>
      <c r="T1358" t="str">
        <f>_xlfn.XLOOKUP(Table4[[#This Row],[CustomerID]],Customers!A:A,Customers!D:D, "Not Found")</f>
        <v>F</v>
      </c>
      <c r="U1358" s="6">
        <f>_xlfn.XLOOKUP(Table4[[#This Row],[CustomerID]],Customers!A:A,Customers!E:E, "Not Found")</f>
        <v>22041</v>
      </c>
      <c r="V1358">
        <f ca="1">DATEDIF(Table4[[#This Row],[CustomerBirthday]], TODAY(), "Y")</f>
        <v>66</v>
      </c>
      <c r="W1358" t="str" cm="1">
        <f t="array" aca="1" ref="W1358" ca="1">_xlfn.IFS(Table4[[#This Row],[Age]]&lt;25, "Under 25",Table4[[#This Row],[Age]]=34, "25-34", Table4[[#This Row],[Age]]&lt;=49, "35-49", Table4[[#This Row],[Age]]&lt;=64, "50-64", Table4[[#This Row],[Age]]&gt;=65, "65+")</f>
        <v>65+</v>
      </c>
      <c r="X1358" t="str">
        <f>_xlfn.XLOOKUP(Table4[[#This Row],[StoreID]],Stores!A:A,Stores!B:B, "Not found")</f>
        <v>MegaMart Brianahaven</v>
      </c>
      <c r="Y1358" t="str">
        <f>_xlfn.XLOOKUP(Table4[[#This Row],[StoreID]],Stores!A:A,Stores!C:C, "Not Found")</f>
        <v>Brianahaven</v>
      </c>
      <c r="Z1358" t="str">
        <f>_xlfn.XLOOKUP(Table4[[#This Row],[StoreID]],Stores!A:A,Stores!D:D, "Not Found")</f>
        <v>North</v>
      </c>
    </row>
    <row r="1359" spans="1:26">
      <c r="A1359" t="s">
        <v>2225</v>
      </c>
      <c r="B1359" s="1">
        <v>45472</v>
      </c>
      <c r="C1359" t="s">
        <v>347</v>
      </c>
      <c r="D1359" t="s">
        <v>818</v>
      </c>
      <c r="E1359" t="s">
        <v>842</v>
      </c>
      <c r="F1359">
        <v>5</v>
      </c>
      <c r="G1359">
        <v>0.15</v>
      </c>
      <c r="H1359" t="s">
        <v>868</v>
      </c>
      <c r="I1359" s="4">
        <f>Table4[[#This Row],[Quantity]]*Table4[[#This Row],[UnitPrice]]</f>
        <v>5826.8499999999995</v>
      </c>
      <c r="J1359" s="4">
        <f>Table4[[#This Row],[Gross Revenue]]*(1-Table4[[#This Row],[Discount]])</f>
        <v>4952.8224999999993</v>
      </c>
      <c r="K1359" s="4">
        <f>Table4[[#This Row],[Quantity]]*Table4[[#This Row],[CostPrice]]</f>
        <v>4632.75</v>
      </c>
      <c r="L1359" s="4">
        <f>Table4[[#This Row],[Net Revenue]]-Table4[[#This Row],[Total Cost]]</f>
        <v>320.07249999999931</v>
      </c>
      <c r="M1359" t="str">
        <f>_xlfn.XLOOKUP(Table4[[#This Row],[ProductID]], Products!A:A,Products!B:B, "Not Found")</f>
        <v>Nature Clothing</v>
      </c>
      <c r="N1359" t="str">
        <f>TEXT(Table4[[#This Row],[Date]], "mmm")</f>
        <v>Jun</v>
      </c>
      <c r="O1359" t="str">
        <f>TEXT(Table4[[#This Row],[Date]], "yyyy")</f>
        <v>2024</v>
      </c>
      <c r="P1359" t="str">
        <f>_xlfn.XLOOKUP(Table4[[#This Row],[ProductID]],Products!A:A,Products!C:C, "Not Found")</f>
        <v>Fashion</v>
      </c>
      <c r="Q1359" t="str">
        <f>_xlfn.XLOOKUP(Table4[[#This Row],[ProductID]],Products!A:A,Products!D:D,"Not Found")</f>
        <v>Clothing</v>
      </c>
      <c r="R1359">
        <f>_xlfn.XLOOKUP(Table4[[#This Row],[ProductID]],Products!A:A,Products!E:E,"Not Found")</f>
        <v>1165.3699999999999</v>
      </c>
      <c r="S1359">
        <f>_xlfn.XLOOKUP(Table4[[#This Row],[ProductID]],Products!A:A,Products!F:F, "Not Found")</f>
        <v>926.55</v>
      </c>
      <c r="T1359" t="str">
        <f>_xlfn.XLOOKUP(Table4[[#This Row],[CustomerID]],Customers!A:A,Customers!D:D, "Not Found")</f>
        <v>F</v>
      </c>
      <c r="U1359" s="6">
        <f>_xlfn.XLOOKUP(Table4[[#This Row],[CustomerID]],Customers!A:A,Customers!E:E, "Not Found")</f>
        <v>37223</v>
      </c>
      <c r="V1359">
        <f ca="1">DATEDIF(Table4[[#This Row],[CustomerBirthday]], TODAY(), "Y")</f>
        <v>24</v>
      </c>
      <c r="W1359" t="str" cm="1">
        <f t="array" aca="1" ref="W1359" ca="1">_xlfn.IFS(Table4[[#This Row],[Age]]&lt;25, "Under 25",Table4[[#This Row],[Age]]=34, "25-34", Table4[[#This Row],[Age]]&lt;=49, "35-49", Table4[[#This Row],[Age]]&lt;=64, "50-64", Table4[[#This Row],[Age]]&gt;=65, "65+")</f>
        <v>Under 25</v>
      </c>
      <c r="X1359" t="str">
        <f>_xlfn.XLOOKUP(Table4[[#This Row],[StoreID]],Stores!A:A,Stores!B:B, "Not found")</f>
        <v>MegaMart Brianahaven</v>
      </c>
      <c r="Y1359" t="str">
        <f>_xlfn.XLOOKUP(Table4[[#This Row],[StoreID]],Stores!A:A,Stores!C:C, "Not Found")</f>
        <v>Brianahaven</v>
      </c>
      <c r="Z1359" t="str">
        <f>_xlfn.XLOOKUP(Table4[[#This Row],[StoreID]],Stores!A:A,Stores!D:D, "Not Found")</f>
        <v>North</v>
      </c>
    </row>
    <row r="1360" spans="1:26">
      <c r="A1360" t="s">
        <v>2226</v>
      </c>
      <c r="B1360" s="1">
        <v>45883</v>
      </c>
      <c r="C1360" t="s">
        <v>480</v>
      </c>
      <c r="D1360" t="s">
        <v>772</v>
      </c>
      <c r="E1360" t="s">
        <v>839</v>
      </c>
      <c r="F1360">
        <v>2</v>
      </c>
      <c r="G1360">
        <v>0.15</v>
      </c>
      <c r="H1360" t="s">
        <v>875</v>
      </c>
      <c r="I1360" s="4">
        <f>Table4[[#This Row],[Quantity]]*Table4[[#This Row],[UnitPrice]]</f>
        <v>3756.94</v>
      </c>
      <c r="J1360" s="4">
        <f>Table4[[#This Row],[Gross Revenue]]*(1-Table4[[#This Row],[Discount]])</f>
        <v>3193.3989999999999</v>
      </c>
      <c r="K1360" s="4">
        <f>Table4[[#This Row],[Quantity]]*Table4[[#This Row],[CostPrice]]</f>
        <v>2029.82</v>
      </c>
      <c r="L1360" s="4">
        <f>Table4[[#This Row],[Net Revenue]]-Table4[[#This Row],[Total Cost]]</f>
        <v>1163.579</v>
      </c>
      <c r="M1360" t="str">
        <f>_xlfn.XLOOKUP(Table4[[#This Row],[ProductID]], Products!A:A,Products!B:B, "Not Found")</f>
        <v>And Footwear</v>
      </c>
      <c r="N1360" t="str">
        <f>TEXT(Table4[[#This Row],[Date]], "mmm")</f>
        <v>Aug</v>
      </c>
      <c r="O1360" t="str">
        <f>TEXT(Table4[[#This Row],[Date]], "yyyy")</f>
        <v>2025</v>
      </c>
      <c r="P1360" t="str">
        <f>_xlfn.XLOOKUP(Table4[[#This Row],[ProductID]],Products!A:A,Products!C:C, "Not Found")</f>
        <v>Fashion</v>
      </c>
      <c r="Q1360" t="str">
        <f>_xlfn.XLOOKUP(Table4[[#This Row],[ProductID]],Products!A:A,Products!D:D,"Not Found")</f>
        <v>Footwear</v>
      </c>
      <c r="R1360">
        <f>_xlfn.XLOOKUP(Table4[[#This Row],[ProductID]],Products!A:A,Products!E:E,"Not Found")</f>
        <v>1878.47</v>
      </c>
      <c r="S1360">
        <f>_xlfn.XLOOKUP(Table4[[#This Row],[ProductID]],Products!A:A,Products!F:F, "Not Found")</f>
        <v>1014.91</v>
      </c>
      <c r="T1360" t="str">
        <f>_xlfn.XLOOKUP(Table4[[#This Row],[CustomerID]],Customers!A:A,Customers!D:D, "Not Found")</f>
        <v>M</v>
      </c>
      <c r="U1360" s="6">
        <f>_xlfn.XLOOKUP(Table4[[#This Row],[CustomerID]],Customers!A:A,Customers!E:E, "Not Found")</f>
        <v>35356</v>
      </c>
      <c r="V1360">
        <f ca="1">DATEDIF(Table4[[#This Row],[CustomerBirthday]], TODAY(), "Y")</f>
        <v>29</v>
      </c>
      <c r="W1360" t="str" cm="1">
        <f t="array" aca="1" ref="W1360" ca="1">_xlfn.IFS(Table4[[#This Row],[Age]]&lt;25, "Under 25",Table4[[#This Row],[Age]]=34, "25-34", Table4[[#This Row],[Age]]&lt;=49, "35-49", Table4[[#This Row],[Age]]&lt;=64, "50-64", Table4[[#This Row],[Age]]&gt;=65, "65+")</f>
        <v>35-49</v>
      </c>
      <c r="X1360" t="str">
        <f>_xlfn.XLOOKUP(Table4[[#This Row],[StoreID]],Stores!A:A,Stores!B:B, "Not found")</f>
        <v>MegaMart New Michele</v>
      </c>
      <c r="Y1360" t="str">
        <f>_xlfn.XLOOKUP(Table4[[#This Row],[StoreID]],Stores!A:A,Stores!C:C, "Not Found")</f>
        <v>New Michele</v>
      </c>
      <c r="Z1360" t="str">
        <f>_xlfn.XLOOKUP(Table4[[#This Row],[StoreID]],Stores!A:A,Stores!D:D, "Not Found")</f>
        <v>West</v>
      </c>
    </row>
    <row r="1361" spans="1:26">
      <c r="A1361" t="s">
        <v>2227</v>
      </c>
      <c r="B1361" s="1">
        <v>45814</v>
      </c>
      <c r="C1361" t="s">
        <v>127</v>
      </c>
      <c r="D1361" t="s">
        <v>814</v>
      </c>
      <c r="E1361" t="s">
        <v>839</v>
      </c>
      <c r="F1361">
        <v>4</v>
      </c>
      <c r="G1361">
        <v>0.15</v>
      </c>
      <c r="H1361" t="s">
        <v>871</v>
      </c>
      <c r="I1361" s="4">
        <f>Table4[[#This Row],[Quantity]]*Table4[[#This Row],[UnitPrice]]</f>
        <v>5146.2</v>
      </c>
      <c r="J1361" s="4">
        <f>Table4[[#This Row],[Gross Revenue]]*(1-Table4[[#This Row],[Discount]])</f>
        <v>4374.2699999999995</v>
      </c>
      <c r="K1361" s="4">
        <f>Table4[[#This Row],[Quantity]]*Table4[[#This Row],[CostPrice]]</f>
        <v>3190.16</v>
      </c>
      <c r="L1361" s="4">
        <f>Table4[[#This Row],[Net Revenue]]-Table4[[#This Row],[Total Cost]]</f>
        <v>1184.1099999999997</v>
      </c>
      <c r="M1361" t="str">
        <f>_xlfn.XLOOKUP(Table4[[#This Row],[ProductID]], Products!A:A,Products!B:B, "Not Found")</f>
        <v>Least Accessories</v>
      </c>
      <c r="N1361" t="str">
        <f>TEXT(Table4[[#This Row],[Date]], "mmm")</f>
        <v>Jun</v>
      </c>
      <c r="O1361" t="str">
        <f>TEXT(Table4[[#This Row],[Date]], "yyyy")</f>
        <v>2025</v>
      </c>
      <c r="P1361" t="str">
        <f>_xlfn.XLOOKUP(Table4[[#This Row],[ProductID]],Products!A:A,Products!C:C, "Not Found")</f>
        <v>Fashion</v>
      </c>
      <c r="Q1361" t="str">
        <f>_xlfn.XLOOKUP(Table4[[#This Row],[ProductID]],Products!A:A,Products!D:D,"Not Found")</f>
        <v>Accessories</v>
      </c>
      <c r="R1361">
        <f>_xlfn.XLOOKUP(Table4[[#This Row],[ProductID]],Products!A:A,Products!E:E,"Not Found")</f>
        <v>1286.55</v>
      </c>
      <c r="S1361">
        <f>_xlfn.XLOOKUP(Table4[[#This Row],[ProductID]],Products!A:A,Products!F:F, "Not Found")</f>
        <v>797.54</v>
      </c>
      <c r="T1361" t="str">
        <f>_xlfn.XLOOKUP(Table4[[#This Row],[CustomerID]],Customers!A:A,Customers!D:D, "Not Found")</f>
        <v>M</v>
      </c>
      <c r="U1361" s="6">
        <f>_xlfn.XLOOKUP(Table4[[#This Row],[CustomerID]],Customers!A:A,Customers!E:E, "Not Found")</f>
        <v>33917</v>
      </c>
      <c r="V1361">
        <f ca="1">DATEDIF(Table4[[#This Row],[CustomerBirthday]], TODAY(), "Y")</f>
        <v>33</v>
      </c>
      <c r="W1361" t="str" cm="1">
        <f t="array" aca="1" ref="W1361" ca="1">_xlfn.IFS(Table4[[#This Row],[Age]]&lt;25, "Under 25",Table4[[#This Row],[Age]]=34, "25-34", Table4[[#This Row],[Age]]&lt;=49, "35-49", Table4[[#This Row],[Age]]&lt;=64, "50-64", Table4[[#This Row],[Age]]&gt;=65, "65+")</f>
        <v>35-49</v>
      </c>
      <c r="X1361" t="str">
        <f>_xlfn.XLOOKUP(Table4[[#This Row],[StoreID]],Stores!A:A,Stores!B:B, "Not found")</f>
        <v>MegaMart New Michele</v>
      </c>
      <c r="Y1361" t="str">
        <f>_xlfn.XLOOKUP(Table4[[#This Row],[StoreID]],Stores!A:A,Stores!C:C, "Not Found")</f>
        <v>New Michele</v>
      </c>
      <c r="Z1361" t="str">
        <f>_xlfn.XLOOKUP(Table4[[#This Row],[StoreID]],Stores!A:A,Stores!D:D, "Not Found")</f>
        <v>West</v>
      </c>
    </row>
    <row r="1362" spans="1:26">
      <c r="A1362" t="s">
        <v>2228</v>
      </c>
      <c r="B1362" s="1">
        <v>45239</v>
      </c>
      <c r="C1362" t="s">
        <v>577</v>
      </c>
      <c r="D1362" t="s">
        <v>826</v>
      </c>
      <c r="E1362" t="s">
        <v>835</v>
      </c>
      <c r="F1362">
        <v>1</v>
      </c>
      <c r="G1362">
        <v>0</v>
      </c>
      <c r="H1362" t="s">
        <v>875</v>
      </c>
      <c r="I1362" s="4">
        <f>Table4[[#This Row],[Quantity]]*Table4[[#This Row],[UnitPrice]]</f>
        <v>1044.6400000000001</v>
      </c>
      <c r="J1362" s="4">
        <f>Table4[[#This Row],[Gross Revenue]]*(1-Table4[[#This Row],[Discount]])</f>
        <v>1044.6400000000001</v>
      </c>
      <c r="K1362" s="4">
        <f>Table4[[#This Row],[Quantity]]*Table4[[#This Row],[CostPrice]]</f>
        <v>775.07</v>
      </c>
      <c r="L1362" s="4">
        <f>Table4[[#This Row],[Net Revenue]]-Table4[[#This Row],[Total Cost]]</f>
        <v>269.57000000000005</v>
      </c>
      <c r="M1362" t="str">
        <f>_xlfn.XLOOKUP(Table4[[#This Row],[ProductID]], Products!A:A,Products!B:B, "Not Found")</f>
        <v>Maybe Footwear</v>
      </c>
      <c r="N1362" t="str">
        <f>TEXT(Table4[[#This Row],[Date]], "mmm")</f>
        <v>Nov</v>
      </c>
      <c r="O1362" t="str">
        <f>TEXT(Table4[[#This Row],[Date]], "yyyy")</f>
        <v>2023</v>
      </c>
      <c r="P1362" t="str">
        <f>_xlfn.XLOOKUP(Table4[[#This Row],[ProductID]],Products!A:A,Products!C:C, "Not Found")</f>
        <v>Fashion</v>
      </c>
      <c r="Q1362" t="str">
        <f>_xlfn.XLOOKUP(Table4[[#This Row],[ProductID]],Products!A:A,Products!D:D,"Not Found")</f>
        <v>Footwear</v>
      </c>
      <c r="R1362">
        <f>_xlfn.XLOOKUP(Table4[[#This Row],[ProductID]],Products!A:A,Products!E:E,"Not Found")</f>
        <v>1044.6400000000001</v>
      </c>
      <c r="S1362">
        <f>_xlfn.XLOOKUP(Table4[[#This Row],[ProductID]],Products!A:A,Products!F:F, "Not Found")</f>
        <v>775.07</v>
      </c>
      <c r="T1362" t="str">
        <f>_xlfn.XLOOKUP(Table4[[#This Row],[CustomerID]],Customers!A:A,Customers!D:D, "Not Found")</f>
        <v>M</v>
      </c>
      <c r="U1362" s="6">
        <f>_xlfn.XLOOKUP(Table4[[#This Row],[CustomerID]],Customers!A:A,Customers!E:E, "Not Found")</f>
        <v>23030</v>
      </c>
      <c r="V1362">
        <f ca="1">DATEDIF(Table4[[#This Row],[CustomerBirthday]], TODAY(), "Y")</f>
        <v>63</v>
      </c>
      <c r="W1362" t="str" cm="1">
        <f t="array" aca="1" ref="W1362" ca="1">_xlfn.IFS(Table4[[#This Row],[Age]]&lt;25, "Under 25",Table4[[#This Row],[Age]]=34, "25-34", Table4[[#This Row],[Age]]&lt;=49, "35-49", Table4[[#This Row],[Age]]&lt;=64, "50-64", Table4[[#This Row],[Age]]&gt;=65, "65+")</f>
        <v>50-64</v>
      </c>
      <c r="X1362" t="str">
        <f>_xlfn.XLOOKUP(Table4[[#This Row],[StoreID]],Stores!A:A,Stores!B:B, "Not found")</f>
        <v>MegaMart Peckmouth</v>
      </c>
      <c r="Y1362" t="str">
        <f>_xlfn.XLOOKUP(Table4[[#This Row],[StoreID]],Stores!A:A,Stores!C:C, "Not Found")</f>
        <v>Peckmouth</v>
      </c>
      <c r="Z1362" t="str">
        <f>_xlfn.XLOOKUP(Table4[[#This Row],[StoreID]],Stores!A:A,Stores!D:D, "Not Found")</f>
        <v>East</v>
      </c>
    </row>
    <row r="1363" spans="1:26">
      <c r="A1363" t="s">
        <v>2229</v>
      </c>
      <c r="B1363" s="1">
        <v>45335</v>
      </c>
      <c r="C1363" t="s">
        <v>74</v>
      </c>
      <c r="D1363" t="s">
        <v>761</v>
      </c>
      <c r="E1363" t="s">
        <v>842</v>
      </c>
      <c r="F1363">
        <v>1</v>
      </c>
      <c r="G1363">
        <v>0.05</v>
      </c>
      <c r="H1363" t="s">
        <v>868</v>
      </c>
      <c r="I1363" s="4">
        <f>Table4[[#This Row],[Quantity]]*Table4[[#This Row],[UnitPrice]]</f>
        <v>1762.92</v>
      </c>
      <c r="J1363" s="4">
        <f>Table4[[#This Row],[Gross Revenue]]*(1-Table4[[#This Row],[Discount]])</f>
        <v>1674.7739999999999</v>
      </c>
      <c r="K1363" s="4">
        <f>Table4[[#This Row],[Quantity]]*Table4[[#This Row],[CostPrice]]</f>
        <v>1346.48</v>
      </c>
      <c r="L1363" s="4">
        <f>Table4[[#This Row],[Net Revenue]]-Table4[[#This Row],[Total Cost]]</f>
        <v>328.29399999999987</v>
      </c>
      <c r="M1363" t="str">
        <f>_xlfn.XLOOKUP(Table4[[#This Row],[ProductID]], Products!A:A,Products!B:B, "Not Found")</f>
        <v>Traditional Laptop</v>
      </c>
      <c r="N1363" t="str">
        <f>TEXT(Table4[[#This Row],[Date]], "mmm")</f>
        <v>Feb</v>
      </c>
      <c r="O1363" t="str">
        <f>TEXT(Table4[[#This Row],[Date]], "yyyy")</f>
        <v>2024</v>
      </c>
      <c r="P1363" t="str">
        <f>_xlfn.XLOOKUP(Table4[[#This Row],[ProductID]],Products!A:A,Products!C:C, "Not Found")</f>
        <v>Electronics</v>
      </c>
      <c r="Q1363" t="str">
        <f>_xlfn.XLOOKUP(Table4[[#This Row],[ProductID]],Products!A:A,Products!D:D,"Not Found")</f>
        <v>Laptop</v>
      </c>
      <c r="R1363">
        <f>_xlfn.XLOOKUP(Table4[[#This Row],[ProductID]],Products!A:A,Products!E:E,"Not Found")</f>
        <v>1762.92</v>
      </c>
      <c r="S1363">
        <f>_xlfn.XLOOKUP(Table4[[#This Row],[ProductID]],Products!A:A,Products!F:F, "Not Found")</f>
        <v>1346.48</v>
      </c>
      <c r="T1363" t="str">
        <f>_xlfn.XLOOKUP(Table4[[#This Row],[CustomerID]],Customers!A:A,Customers!D:D, "Not Found")</f>
        <v>M</v>
      </c>
      <c r="U1363" s="6">
        <f>_xlfn.XLOOKUP(Table4[[#This Row],[CustomerID]],Customers!A:A,Customers!E:E, "Not Found")</f>
        <v>34565</v>
      </c>
      <c r="V1363">
        <f ca="1">DATEDIF(Table4[[#This Row],[CustomerBirthday]], TODAY(), "Y")</f>
        <v>31</v>
      </c>
      <c r="W1363" t="str" cm="1">
        <f t="array" aca="1" ref="W1363" ca="1">_xlfn.IFS(Table4[[#This Row],[Age]]&lt;25, "Under 25",Table4[[#This Row],[Age]]=34, "25-34", Table4[[#This Row],[Age]]&lt;=49, "35-49", Table4[[#This Row],[Age]]&lt;=64, "50-64", Table4[[#This Row],[Age]]&gt;=65, "65+")</f>
        <v>35-49</v>
      </c>
      <c r="X1363" t="str">
        <f>_xlfn.XLOOKUP(Table4[[#This Row],[StoreID]],Stores!A:A,Stores!B:B, "Not found")</f>
        <v>MegaMart Brianahaven</v>
      </c>
      <c r="Y1363" t="str">
        <f>_xlfn.XLOOKUP(Table4[[#This Row],[StoreID]],Stores!A:A,Stores!C:C, "Not Found")</f>
        <v>Brianahaven</v>
      </c>
      <c r="Z1363" t="str">
        <f>_xlfn.XLOOKUP(Table4[[#This Row],[StoreID]],Stores!A:A,Stores!D:D, "Not Found")</f>
        <v>North</v>
      </c>
    </row>
    <row r="1364" spans="1:26">
      <c r="A1364" t="s">
        <v>2230</v>
      </c>
      <c r="B1364" s="1">
        <v>45406</v>
      </c>
      <c r="C1364" t="s">
        <v>556</v>
      </c>
      <c r="D1364" t="s">
        <v>753</v>
      </c>
      <c r="E1364" t="s">
        <v>839</v>
      </c>
      <c r="F1364">
        <v>2</v>
      </c>
      <c r="G1364">
        <v>0.1</v>
      </c>
      <c r="H1364" t="s">
        <v>875</v>
      </c>
      <c r="I1364" s="4">
        <f>Table4[[#This Row],[Quantity]]*Table4[[#This Row],[UnitPrice]]</f>
        <v>540.9</v>
      </c>
      <c r="J1364" s="4">
        <f>Table4[[#This Row],[Gross Revenue]]*(1-Table4[[#This Row],[Discount]])</f>
        <v>486.81</v>
      </c>
      <c r="K1364" s="4">
        <f>Table4[[#This Row],[Quantity]]*Table4[[#This Row],[CostPrice]]</f>
        <v>375.2</v>
      </c>
      <c r="L1364" s="4">
        <f>Table4[[#This Row],[Net Revenue]]-Table4[[#This Row],[Total Cost]]</f>
        <v>111.61000000000001</v>
      </c>
      <c r="M1364" t="str">
        <f>_xlfn.XLOOKUP(Table4[[#This Row],[ProductID]], Products!A:A,Products!B:B, "Not Found")</f>
        <v>Whether Bags</v>
      </c>
      <c r="N1364" t="str">
        <f>TEXT(Table4[[#This Row],[Date]], "mmm")</f>
        <v>Apr</v>
      </c>
      <c r="O1364" t="str">
        <f>TEXT(Table4[[#This Row],[Date]], "yyyy")</f>
        <v>2024</v>
      </c>
      <c r="P1364" t="str">
        <f>_xlfn.XLOOKUP(Table4[[#This Row],[ProductID]],Products!A:A,Products!C:C, "Not Found")</f>
        <v>Fashion</v>
      </c>
      <c r="Q1364" t="str">
        <f>_xlfn.XLOOKUP(Table4[[#This Row],[ProductID]],Products!A:A,Products!D:D,"Not Found")</f>
        <v>Bags</v>
      </c>
      <c r="R1364">
        <f>_xlfn.XLOOKUP(Table4[[#This Row],[ProductID]],Products!A:A,Products!E:E,"Not Found")</f>
        <v>270.45</v>
      </c>
      <c r="S1364">
        <f>_xlfn.XLOOKUP(Table4[[#This Row],[ProductID]],Products!A:A,Products!F:F, "Not Found")</f>
        <v>187.6</v>
      </c>
      <c r="T1364" t="str">
        <f>_xlfn.XLOOKUP(Table4[[#This Row],[CustomerID]],Customers!A:A,Customers!D:D, "Not Found")</f>
        <v>M</v>
      </c>
      <c r="U1364" s="6">
        <f>_xlfn.XLOOKUP(Table4[[#This Row],[CustomerID]],Customers!A:A,Customers!E:E, "Not Found")</f>
        <v>24005</v>
      </c>
      <c r="V1364">
        <f ca="1">DATEDIF(Table4[[#This Row],[CustomerBirthday]], TODAY(), "Y")</f>
        <v>60</v>
      </c>
      <c r="W1364" t="str" cm="1">
        <f t="array" aca="1" ref="W1364" ca="1">_xlfn.IFS(Table4[[#This Row],[Age]]&lt;25, "Under 25",Table4[[#This Row],[Age]]=34, "25-34", Table4[[#This Row],[Age]]&lt;=49, "35-49", Table4[[#This Row],[Age]]&lt;=64, "50-64", Table4[[#This Row],[Age]]&gt;=65, "65+")</f>
        <v>50-64</v>
      </c>
      <c r="X1364" t="str">
        <f>_xlfn.XLOOKUP(Table4[[#This Row],[StoreID]],Stores!A:A,Stores!B:B, "Not found")</f>
        <v>MegaMart New Michele</v>
      </c>
      <c r="Y1364" t="str">
        <f>_xlfn.XLOOKUP(Table4[[#This Row],[StoreID]],Stores!A:A,Stores!C:C, "Not Found")</f>
        <v>New Michele</v>
      </c>
      <c r="Z1364" t="str">
        <f>_xlfn.XLOOKUP(Table4[[#This Row],[StoreID]],Stores!A:A,Stores!D:D, "Not Found")</f>
        <v>West</v>
      </c>
    </row>
    <row r="1365" spans="1:26">
      <c r="A1365" t="s">
        <v>2231</v>
      </c>
      <c r="B1365" s="1">
        <v>45844</v>
      </c>
      <c r="C1365" t="s">
        <v>687</v>
      </c>
      <c r="D1365" t="s">
        <v>734</v>
      </c>
      <c r="E1365" t="s">
        <v>831</v>
      </c>
      <c r="F1365">
        <v>5</v>
      </c>
      <c r="G1365">
        <v>0.15</v>
      </c>
      <c r="H1365" t="s">
        <v>868</v>
      </c>
      <c r="I1365" s="4">
        <f>Table4[[#This Row],[Quantity]]*Table4[[#This Row],[UnitPrice]]</f>
        <v>548.9</v>
      </c>
      <c r="J1365" s="4">
        <f>Table4[[#This Row],[Gross Revenue]]*(1-Table4[[#This Row],[Discount]])</f>
        <v>466.56499999999994</v>
      </c>
      <c r="K1365" s="4">
        <f>Table4[[#This Row],[Quantity]]*Table4[[#This Row],[CostPrice]]</f>
        <v>352.95000000000005</v>
      </c>
      <c r="L1365" s="4">
        <f>Table4[[#This Row],[Net Revenue]]-Table4[[#This Row],[Total Cost]]</f>
        <v>113.6149999999999</v>
      </c>
      <c r="M1365" t="str">
        <f>_xlfn.XLOOKUP(Table4[[#This Row],[ProductID]], Products!A:A,Products!B:B, "Not Found")</f>
        <v>Recognize Footwear</v>
      </c>
      <c r="N1365" t="str">
        <f>TEXT(Table4[[#This Row],[Date]], "mmm")</f>
        <v>Jul</v>
      </c>
      <c r="O1365" t="str">
        <f>TEXT(Table4[[#This Row],[Date]], "yyyy")</f>
        <v>2025</v>
      </c>
      <c r="P1365" t="str">
        <f>_xlfn.XLOOKUP(Table4[[#This Row],[ProductID]],Products!A:A,Products!C:C, "Not Found")</f>
        <v>Fashion</v>
      </c>
      <c r="Q1365" t="str">
        <f>_xlfn.XLOOKUP(Table4[[#This Row],[ProductID]],Products!A:A,Products!D:D,"Not Found")</f>
        <v>Footwear</v>
      </c>
      <c r="R1365">
        <f>_xlfn.XLOOKUP(Table4[[#This Row],[ProductID]],Products!A:A,Products!E:E,"Not Found")</f>
        <v>109.78</v>
      </c>
      <c r="S1365">
        <f>_xlfn.XLOOKUP(Table4[[#This Row],[ProductID]],Products!A:A,Products!F:F, "Not Found")</f>
        <v>70.59</v>
      </c>
      <c r="T1365" t="str">
        <f>_xlfn.XLOOKUP(Table4[[#This Row],[CustomerID]],Customers!A:A,Customers!D:D, "Not Found")</f>
        <v>F</v>
      </c>
      <c r="U1365" s="6">
        <f>_xlfn.XLOOKUP(Table4[[#This Row],[CustomerID]],Customers!A:A,Customers!E:E, "Not Found")</f>
        <v>27995</v>
      </c>
      <c r="V1365">
        <f ca="1">DATEDIF(Table4[[#This Row],[CustomerBirthday]], TODAY(), "Y")</f>
        <v>49</v>
      </c>
      <c r="W1365" t="str" cm="1">
        <f t="array" aca="1" ref="W1365" ca="1">_xlfn.IFS(Table4[[#This Row],[Age]]&lt;25, "Under 25",Table4[[#This Row],[Age]]=34, "25-34", Table4[[#This Row],[Age]]&lt;=49, "35-49", Table4[[#This Row],[Age]]&lt;=64, "50-64", Table4[[#This Row],[Age]]&gt;=65, "65+")</f>
        <v>35-49</v>
      </c>
      <c r="X1365" t="str">
        <f>_xlfn.XLOOKUP(Table4[[#This Row],[StoreID]],Stores!A:A,Stores!B:B, "Not found")</f>
        <v>MegaMart Jimenezborough</v>
      </c>
      <c r="Y1365" t="str">
        <f>_xlfn.XLOOKUP(Table4[[#This Row],[StoreID]],Stores!A:A,Stores!C:C, "Not Found")</f>
        <v>Jimenezborough</v>
      </c>
      <c r="Z1365" t="str">
        <f>_xlfn.XLOOKUP(Table4[[#This Row],[StoreID]],Stores!A:A,Stores!D:D, "Not Found")</f>
        <v>South</v>
      </c>
    </row>
    <row r="1366" spans="1:26">
      <c r="A1366" t="s">
        <v>2232</v>
      </c>
      <c r="B1366" s="1">
        <v>45537</v>
      </c>
      <c r="C1366" t="s">
        <v>202</v>
      </c>
      <c r="D1366" t="s">
        <v>728</v>
      </c>
      <c r="E1366" t="s">
        <v>839</v>
      </c>
      <c r="F1366">
        <v>4</v>
      </c>
      <c r="G1366">
        <v>0.15</v>
      </c>
      <c r="H1366" t="s">
        <v>865</v>
      </c>
      <c r="I1366" s="4">
        <f>Table4[[#This Row],[Quantity]]*Table4[[#This Row],[UnitPrice]]</f>
        <v>1272.2</v>
      </c>
      <c r="J1366" s="4">
        <f>Table4[[#This Row],[Gross Revenue]]*(1-Table4[[#This Row],[Discount]])</f>
        <v>1081.3700000000001</v>
      </c>
      <c r="K1366" s="4">
        <f>Table4[[#This Row],[Quantity]]*Table4[[#This Row],[CostPrice]]</f>
        <v>749.36</v>
      </c>
      <c r="L1366" s="4">
        <f>Table4[[#This Row],[Net Revenue]]-Table4[[#This Row],[Total Cost]]</f>
        <v>332.0100000000001</v>
      </c>
      <c r="M1366" t="str">
        <f>_xlfn.XLOOKUP(Table4[[#This Row],[ProductID]], Products!A:A,Products!B:B, "Not Found")</f>
        <v>Company Fruits</v>
      </c>
      <c r="N1366" t="str">
        <f>TEXT(Table4[[#This Row],[Date]], "mmm")</f>
        <v>Sep</v>
      </c>
      <c r="O1366" t="str">
        <f>TEXT(Table4[[#This Row],[Date]], "yyyy")</f>
        <v>2024</v>
      </c>
      <c r="P1366" t="str">
        <f>_xlfn.XLOOKUP(Table4[[#This Row],[ProductID]],Products!A:A,Products!C:C, "Not Found")</f>
        <v>Groceries</v>
      </c>
      <c r="Q1366" t="str">
        <f>_xlfn.XLOOKUP(Table4[[#This Row],[ProductID]],Products!A:A,Products!D:D,"Not Found")</f>
        <v>Fruits</v>
      </c>
      <c r="R1366">
        <f>_xlfn.XLOOKUP(Table4[[#This Row],[ProductID]],Products!A:A,Products!E:E,"Not Found")</f>
        <v>318.05</v>
      </c>
      <c r="S1366">
        <f>_xlfn.XLOOKUP(Table4[[#This Row],[ProductID]],Products!A:A,Products!F:F, "Not Found")</f>
        <v>187.34</v>
      </c>
      <c r="T1366" t="str">
        <f>_xlfn.XLOOKUP(Table4[[#This Row],[CustomerID]],Customers!A:A,Customers!D:D, "Not Found")</f>
        <v>F</v>
      </c>
      <c r="U1366" s="6">
        <f>_xlfn.XLOOKUP(Table4[[#This Row],[CustomerID]],Customers!A:A,Customers!E:E, "Not Found")</f>
        <v>33492</v>
      </c>
      <c r="V1366">
        <f ca="1">DATEDIF(Table4[[#This Row],[CustomerBirthday]], TODAY(), "Y")</f>
        <v>34</v>
      </c>
      <c r="W1366" t="str" cm="1">
        <f t="array" aca="1" ref="W1366" ca="1">_xlfn.IFS(Table4[[#This Row],[Age]]&lt;25, "Under 25",Table4[[#This Row],[Age]]=34, "25-34", Table4[[#This Row],[Age]]&lt;=49, "35-49", Table4[[#This Row],[Age]]&lt;=64, "50-64", Table4[[#This Row],[Age]]&gt;=65, "65+")</f>
        <v>25-34</v>
      </c>
      <c r="X1366" t="str">
        <f>_xlfn.XLOOKUP(Table4[[#This Row],[StoreID]],Stores!A:A,Stores!B:B, "Not found")</f>
        <v>MegaMart New Michele</v>
      </c>
      <c r="Y1366" t="str">
        <f>_xlfn.XLOOKUP(Table4[[#This Row],[StoreID]],Stores!A:A,Stores!C:C, "Not Found")</f>
        <v>New Michele</v>
      </c>
      <c r="Z1366" t="str">
        <f>_xlfn.XLOOKUP(Table4[[#This Row],[StoreID]],Stores!A:A,Stores!D:D, "Not Found")</f>
        <v>West</v>
      </c>
    </row>
    <row r="1367" spans="1:26">
      <c r="A1367" t="s">
        <v>2233</v>
      </c>
      <c r="B1367" s="1">
        <v>45451</v>
      </c>
      <c r="C1367" t="s">
        <v>505</v>
      </c>
      <c r="D1367" t="s">
        <v>826</v>
      </c>
      <c r="E1367" t="s">
        <v>839</v>
      </c>
      <c r="F1367">
        <v>5</v>
      </c>
      <c r="G1367">
        <v>0</v>
      </c>
      <c r="H1367" t="s">
        <v>875</v>
      </c>
      <c r="I1367" s="4">
        <f>Table4[[#This Row],[Quantity]]*Table4[[#This Row],[UnitPrice]]</f>
        <v>5223.2000000000007</v>
      </c>
      <c r="J1367" s="4">
        <f>Table4[[#This Row],[Gross Revenue]]*(1-Table4[[#This Row],[Discount]])</f>
        <v>5223.2000000000007</v>
      </c>
      <c r="K1367" s="4">
        <f>Table4[[#This Row],[Quantity]]*Table4[[#This Row],[CostPrice]]</f>
        <v>3875.3500000000004</v>
      </c>
      <c r="L1367" s="4">
        <f>Table4[[#This Row],[Net Revenue]]-Table4[[#This Row],[Total Cost]]</f>
        <v>1347.8500000000004</v>
      </c>
      <c r="M1367" t="str">
        <f>_xlfn.XLOOKUP(Table4[[#This Row],[ProductID]], Products!A:A,Products!B:B, "Not Found")</f>
        <v>Maybe Footwear</v>
      </c>
      <c r="N1367" t="str">
        <f>TEXT(Table4[[#This Row],[Date]], "mmm")</f>
        <v>Jun</v>
      </c>
      <c r="O1367" t="str">
        <f>TEXT(Table4[[#This Row],[Date]], "yyyy")</f>
        <v>2024</v>
      </c>
      <c r="P1367" t="str">
        <f>_xlfn.XLOOKUP(Table4[[#This Row],[ProductID]],Products!A:A,Products!C:C, "Not Found")</f>
        <v>Fashion</v>
      </c>
      <c r="Q1367" t="str">
        <f>_xlfn.XLOOKUP(Table4[[#This Row],[ProductID]],Products!A:A,Products!D:D,"Not Found")</f>
        <v>Footwear</v>
      </c>
      <c r="R1367">
        <f>_xlfn.XLOOKUP(Table4[[#This Row],[ProductID]],Products!A:A,Products!E:E,"Not Found")</f>
        <v>1044.6400000000001</v>
      </c>
      <c r="S1367">
        <f>_xlfn.XLOOKUP(Table4[[#This Row],[ProductID]],Products!A:A,Products!F:F, "Not Found")</f>
        <v>775.07</v>
      </c>
      <c r="T1367" t="str">
        <f>_xlfn.XLOOKUP(Table4[[#This Row],[CustomerID]],Customers!A:A,Customers!D:D, "Not Found")</f>
        <v>M</v>
      </c>
      <c r="U1367" s="6">
        <f>_xlfn.XLOOKUP(Table4[[#This Row],[CustomerID]],Customers!A:A,Customers!E:E, "Not Found")</f>
        <v>21996</v>
      </c>
      <c r="V1367">
        <f ca="1">DATEDIF(Table4[[#This Row],[CustomerBirthday]], TODAY(), "Y")</f>
        <v>66</v>
      </c>
      <c r="W1367" t="str" cm="1">
        <f t="array" aca="1" ref="W1367" ca="1">_xlfn.IFS(Table4[[#This Row],[Age]]&lt;25, "Under 25",Table4[[#This Row],[Age]]=34, "25-34", Table4[[#This Row],[Age]]&lt;=49, "35-49", Table4[[#This Row],[Age]]&lt;=64, "50-64", Table4[[#This Row],[Age]]&gt;=65, "65+")</f>
        <v>65+</v>
      </c>
      <c r="X1367" t="str">
        <f>_xlfn.XLOOKUP(Table4[[#This Row],[StoreID]],Stores!A:A,Stores!B:B, "Not found")</f>
        <v>MegaMart New Michele</v>
      </c>
      <c r="Y1367" t="str">
        <f>_xlfn.XLOOKUP(Table4[[#This Row],[StoreID]],Stores!A:A,Stores!C:C, "Not Found")</f>
        <v>New Michele</v>
      </c>
      <c r="Z1367" t="str">
        <f>_xlfn.XLOOKUP(Table4[[#This Row],[StoreID]],Stores!A:A,Stores!D:D, "Not Found")</f>
        <v>West</v>
      </c>
    </row>
    <row r="1368" spans="1:26">
      <c r="A1368" t="s">
        <v>2234</v>
      </c>
      <c r="B1368" s="1">
        <v>45380</v>
      </c>
      <c r="C1368" t="s">
        <v>415</v>
      </c>
      <c r="D1368" t="s">
        <v>822</v>
      </c>
      <c r="E1368" t="s">
        <v>831</v>
      </c>
      <c r="F1368">
        <v>4</v>
      </c>
      <c r="G1368">
        <v>0.15</v>
      </c>
      <c r="H1368" t="s">
        <v>865</v>
      </c>
      <c r="I1368" s="4">
        <f>Table4[[#This Row],[Quantity]]*Table4[[#This Row],[UnitPrice]]</f>
        <v>4865.4399999999996</v>
      </c>
      <c r="J1368" s="4">
        <f>Table4[[#This Row],[Gross Revenue]]*(1-Table4[[#This Row],[Discount]])</f>
        <v>4135.6239999999998</v>
      </c>
      <c r="K1368" s="4">
        <f>Table4[[#This Row],[Quantity]]*Table4[[#This Row],[CostPrice]]</f>
        <v>3179.2</v>
      </c>
      <c r="L1368" s="4">
        <f>Table4[[#This Row],[Net Revenue]]-Table4[[#This Row],[Total Cost]]</f>
        <v>956.42399999999998</v>
      </c>
      <c r="M1368" t="str">
        <f>_xlfn.XLOOKUP(Table4[[#This Row],[ProductID]], Products!A:A,Products!B:B, "Not Found")</f>
        <v>Nor Bags</v>
      </c>
      <c r="N1368" t="str">
        <f>TEXT(Table4[[#This Row],[Date]], "mmm")</f>
        <v>Mar</v>
      </c>
      <c r="O1368" t="str">
        <f>TEXT(Table4[[#This Row],[Date]], "yyyy")</f>
        <v>2024</v>
      </c>
      <c r="P1368" t="str">
        <f>_xlfn.XLOOKUP(Table4[[#This Row],[ProductID]],Products!A:A,Products!C:C, "Not Found")</f>
        <v>Fashion</v>
      </c>
      <c r="Q1368" t="str">
        <f>_xlfn.XLOOKUP(Table4[[#This Row],[ProductID]],Products!A:A,Products!D:D,"Not Found")</f>
        <v>Bags</v>
      </c>
      <c r="R1368">
        <f>_xlfn.XLOOKUP(Table4[[#This Row],[ProductID]],Products!A:A,Products!E:E,"Not Found")</f>
        <v>1216.3599999999999</v>
      </c>
      <c r="S1368">
        <f>_xlfn.XLOOKUP(Table4[[#This Row],[ProductID]],Products!A:A,Products!F:F, "Not Found")</f>
        <v>794.8</v>
      </c>
      <c r="T1368" t="str">
        <f>_xlfn.XLOOKUP(Table4[[#This Row],[CustomerID]],Customers!A:A,Customers!D:D, "Not Found")</f>
        <v>M</v>
      </c>
      <c r="U1368" s="6">
        <f>_xlfn.XLOOKUP(Table4[[#This Row],[CustomerID]],Customers!A:A,Customers!E:E, "Not Found")</f>
        <v>34163</v>
      </c>
      <c r="V1368">
        <f ca="1">DATEDIF(Table4[[#This Row],[CustomerBirthday]], TODAY(), "Y")</f>
        <v>33</v>
      </c>
      <c r="W1368" t="str" cm="1">
        <f t="array" aca="1" ref="W1368" ca="1">_xlfn.IFS(Table4[[#This Row],[Age]]&lt;25, "Under 25",Table4[[#This Row],[Age]]=34, "25-34", Table4[[#This Row],[Age]]&lt;=49, "35-49", Table4[[#This Row],[Age]]&lt;=64, "50-64", Table4[[#This Row],[Age]]&gt;=65, "65+")</f>
        <v>35-49</v>
      </c>
      <c r="X1368" t="str">
        <f>_xlfn.XLOOKUP(Table4[[#This Row],[StoreID]],Stores!A:A,Stores!B:B, "Not found")</f>
        <v>MegaMart Jimenezborough</v>
      </c>
      <c r="Y1368" t="str">
        <f>_xlfn.XLOOKUP(Table4[[#This Row],[StoreID]],Stores!A:A,Stores!C:C, "Not Found")</f>
        <v>Jimenezborough</v>
      </c>
      <c r="Z1368" t="str">
        <f>_xlfn.XLOOKUP(Table4[[#This Row],[StoreID]],Stores!A:A,Stores!D:D, "Not Found")</f>
        <v>South</v>
      </c>
    </row>
    <row r="1369" spans="1:26">
      <c r="A1369" t="s">
        <v>2235</v>
      </c>
      <c r="B1369" s="1">
        <v>45446</v>
      </c>
      <c r="C1369" t="s">
        <v>364</v>
      </c>
      <c r="D1369" t="s">
        <v>722</v>
      </c>
      <c r="E1369" t="s">
        <v>842</v>
      </c>
      <c r="F1369">
        <v>4</v>
      </c>
      <c r="G1369">
        <v>0</v>
      </c>
      <c r="H1369" t="s">
        <v>875</v>
      </c>
      <c r="I1369" s="4">
        <f>Table4[[#This Row],[Quantity]]*Table4[[#This Row],[UnitPrice]]</f>
        <v>7415.08</v>
      </c>
      <c r="J1369" s="4">
        <f>Table4[[#This Row],[Gross Revenue]]*(1-Table4[[#This Row],[Discount]])</f>
        <v>7415.08</v>
      </c>
      <c r="K1369" s="4">
        <f>Table4[[#This Row],[Quantity]]*Table4[[#This Row],[CostPrice]]</f>
        <v>5454.08</v>
      </c>
      <c r="L1369" s="4">
        <f>Table4[[#This Row],[Net Revenue]]-Table4[[#This Row],[Total Cost]]</f>
        <v>1961</v>
      </c>
      <c r="M1369" t="str">
        <f>_xlfn.XLOOKUP(Table4[[#This Row],[ProductID]], Products!A:A,Products!B:B, "Not Found")</f>
        <v>Four Accessories</v>
      </c>
      <c r="N1369" t="str">
        <f>TEXT(Table4[[#This Row],[Date]], "mmm")</f>
        <v>Jun</v>
      </c>
      <c r="O1369" t="str">
        <f>TEXT(Table4[[#This Row],[Date]], "yyyy")</f>
        <v>2024</v>
      </c>
      <c r="P1369" t="str">
        <f>_xlfn.XLOOKUP(Table4[[#This Row],[ProductID]],Products!A:A,Products!C:C, "Not Found")</f>
        <v>Fashion</v>
      </c>
      <c r="Q1369" t="str">
        <f>_xlfn.XLOOKUP(Table4[[#This Row],[ProductID]],Products!A:A,Products!D:D,"Not Found")</f>
        <v>Accessories</v>
      </c>
      <c r="R1369">
        <f>_xlfn.XLOOKUP(Table4[[#This Row],[ProductID]],Products!A:A,Products!E:E,"Not Found")</f>
        <v>1853.77</v>
      </c>
      <c r="S1369">
        <f>_xlfn.XLOOKUP(Table4[[#This Row],[ProductID]],Products!A:A,Products!F:F, "Not Found")</f>
        <v>1363.52</v>
      </c>
      <c r="T1369" t="str">
        <f>_xlfn.XLOOKUP(Table4[[#This Row],[CustomerID]],Customers!A:A,Customers!D:D, "Not Found")</f>
        <v>M</v>
      </c>
      <c r="U1369" s="6">
        <f>_xlfn.XLOOKUP(Table4[[#This Row],[CustomerID]],Customers!A:A,Customers!E:E, "Not Found")</f>
        <v>34560</v>
      </c>
      <c r="V1369">
        <f ca="1">DATEDIF(Table4[[#This Row],[CustomerBirthday]], TODAY(), "Y")</f>
        <v>31</v>
      </c>
      <c r="W1369" t="str" cm="1">
        <f t="array" aca="1" ref="W1369" ca="1">_xlfn.IFS(Table4[[#This Row],[Age]]&lt;25, "Under 25",Table4[[#This Row],[Age]]=34, "25-34", Table4[[#This Row],[Age]]&lt;=49, "35-49", Table4[[#This Row],[Age]]&lt;=64, "50-64", Table4[[#This Row],[Age]]&gt;=65, "65+")</f>
        <v>35-49</v>
      </c>
      <c r="X1369" t="str">
        <f>_xlfn.XLOOKUP(Table4[[#This Row],[StoreID]],Stores!A:A,Stores!B:B, "Not found")</f>
        <v>MegaMart Brianahaven</v>
      </c>
      <c r="Y1369" t="str">
        <f>_xlfn.XLOOKUP(Table4[[#This Row],[StoreID]],Stores!A:A,Stores!C:C, "Not Found")</f>
        <v>Brianahaven</v>
      </c>
      <c r="Z1369" t="str">
        <f>_xlfn.XLOOKUP(Table4[[#This Row],[StoreID]],Stores!A:A,Stores!D:D, "Not Found")</f>
        <v>North</v>
      </c>
    </row>
    <row r="1370" spans="1:26">
      <c r="A1370" t="s">
        <v>2236</v>
      </c>
      <c r="B1370" s="1">
        <v>45659</v>
      </c>
      <c r="C1370" t="s">
        <v>179</v>
      </c>
      <c r="D1370" t="s">
        <v>810</v>
      </c>
      <c r="E1370" t="s">
        <v>846</v>
      </c>
      <c r="F1370">
        <v>3</v>
      </c>
      <c r="G1370">
        <v>0.05</v>
      </c>
      <c r="H1370" t="s">
        <v>868</v>
      </c>
      <c r="I1370" s="4">
        <f>Table4[[#This Row],[Quantity]]*Table4[[#This Row],[UnitPrice]]</f>
        <v>1360.8600000000001</v>
      </c>
      <c r="J1370" s="4">
        <f>Table4[[#This Row],[Gross Revenue]]*(1-Table4[[#This Row],[Discount]])</f>
        <v>1292.817</v>
      </c>
      <c r="K1370" s="4">
        <f>Table4[[#This Row],[Quantity]]*Table4[[#This Row],[CostPrice]]</f>
        <v>949.89</v>
      </c>
      <c r="L1370" s="4">
        <f>Table4[[#This Row],[Net Revenue]]-Table4[[#This Row],[Total Cost]]</f>
        <v>342.92700000000002</v>
      </c>
      <c r="M1370" t="str">
        <f>_xlfn.XLOOKUP(Table4[[#This Row],[ProductID]], Products!A:A,Products!B:B, "Not Found")</f>
        <v>Maybe Clothing</v>
      </c>
      <c r="N1370" t="str">
        <f>TEXT(Table4[[#This Row],[Date]], "mmm")</f>
        <v>Jan</v>
      </c>
      <c r="O1370" t="str">
        <f>TEXT(Table4[[#This Row],[Date]], "yyyy")</f>
        <v>2025</v>
      </c>
      <c r="P1370" t="str">
        <f>_xlfn.XLOOKUP(Table4[[#This Row],[ProductID]],Products!A:A,Products!C:C, "Not Found")</f>
        <v>Fashion</v>
      </c>
      <c r="Q1370" t="str">
        <f>_xlfn.XLOOKUP(Table4[[#This Row],[ProductID]],Products!A:A,Products!D:D,"Not Found")</f>
        <v>Clothing</v>
      </c>
      <c r="R1370">
        <f>_xlfn.XLOOKUP(Table4[[#This Row],[ProductID]],Products!A:A,Products!E:E,"Not Found")</f>
        <v>453.62</v>
      </c>
      <c r="S1370">
        <f>_xlfn.XLOOKUP(Table4[[#This Row],[ProductID]],Products!A:A,Products!F:F, "Not Found")</f>
        <v>316.63</v>
      </c>
      <c r="T1370" t="str">
        <f>_xlfn.XLOOKUP(Table4[[#This Row],[CustomerID]],Customers!A:A,Customers!D:D, "Not Found")</f>
        <v>M</v>
      </c>
      <c r="U1370" s="6">
        <f>_xlfn.XLOOKUP(Table4[[#This Row],[CustomerID]],Customers!A:A,Customers!E:E, "Not Found")</f>
        <v>23397</v>
      </c>
      <c r="V1370">
        <f ca="1">DATEDIF(Table4[[#This Row],[CustomerBirthday]], TODAY(), "Y")</f>
        <v>62</v>
      </c>
      <c r="W1370" t="str" cm="1">
        <f t="array" aca="1" ref="W1370" ca="1">_xlfn.IFS(Table4[[#This Row],[Age]]&lt;25, "Under 25",Table4[[#This Row],[Age]]=34, "25-34", Table4[[#This Row],[Age]]&lt;=49, "35-49", Table4[[#This Row],[Age]]&lt;=64, "50-64", Table4[[#This Row],[Age]]&gt;=65, "65+")</f>
        <v>50-64</v>
      </c>
      <c r="X1370" t="str">
        <f>_xlfn.XLOOKUP(Table4[[#This Row],[StoreID]],Stores!A:A,Stores!B:B, "Not found")</f>
        <v>MegaMart Johnmouth</v>
      </c>
      <c r="Y1370" t="str">
        <f>_xlfn.XLOOKUP(Table4[[#This Row],[StoreID]],Stores!A:A,Stores!C:C, "Not Found")</f>
        <v>Johnmouth</v>
      </c>
      <c r="Z1370" t="str">
        <f>_xlfn.XLOOKUP(Table4[[#This Row],[StoreID]],Stores!A:A,Stores!D:D, "Not Found")</f>
        <v>East</v>
      </c>
    </row>
    <row r="1371" spans="1:26">
      <c r="A1371" t="s">
        <v>2237</v>
      </c>
      <c r="B1371" s="1">
        <v>45406</v>
      </c>
      <c r="C1371" t="s">
        <v>415</v>
      </c>
      <c r="D1371" t="s">
        <v>739</v>
      </c>
      <c r="E1371" t="s">
        <v>835</v>
      </c>
      <c r="F1371">
        <v>3</v>
      </c>
      <c r="G1371">
        <v>0.15</v>
      </c>
      <c r="H1371" t="s">
        <v>868</v>
      </c>
      <c r="I1371" s="4">
        <f>Table4[[#This Row],[Quantity]]*Table4[[#This Row],[UnitPrice]]</f>
        <v>3582.3599999999997</v>
      </c>
      <c r="J1371" s="4">
        <f>Table4[[#This Row],[Gross Revenue]]*(1-Table4[[#This Row],[Discount]])</f>
        <v>3045.0059999999999</v>
      </c>
      <c r="K1371" s="4">
        <f>Table4[[#This Row],[Quantity]]*Table4[[#This Row],[CostPrice]]</f>
        <v>2516.8500000000004</v>
      </c>
      <c r="L1371" s="4">
        <f>Table4[[#This Row],[Net Revenue]]-Table4[[#This Row],[Total Cost]]</f>
        <v>528.15599999999949</v>
      </c>
      <c r="M1371" t="str">
        <f>_xlfn.XLOOKUP(Table4[[#This Row],[ProductID]], Products!A:A,Products!B:B, "Not Found")</f>
        <v>Step Smartphone</v>
      </c>
      <c r="N1371" t="str">
        <f>TEXT(Table4[[#This Row],[Date]], "mmm")</f>
        <v>Apr</v>
      </c>
      <c r="O1371" t="str">
        <f>TEXT(Table4[[#This Row],[Date]], "yyyy")</f>
        <v>2024</v>
      </c>
      <c r="P1371" t="str">
        <f>_xlfn.XLOOKUP(Table4[[#This Row],[ProductID]],Products!A:A,Products!C:C, "Not Found")</f>
        <v>Electronics</v>
      </c>
      <c r="Q1371" t="str">
        <f>_xlfn.XLOOKUP(Table4[[#This Row],[ProductID]],Products!A:A,Products!D:D,"Not Found")</f>
        <v>Smartphone</v>
      </c>
      <c r="R1371">
        <f>_xlfn.XLOOKUP(Table4[[#This Row],[ProductID]],Products!A:A,Products!E:E,"Not Found")</f>
        <v>1194.1199999999999</v>
      </c>
      <c r="S1371">
        <f>_xlfn.XLOOKUP(Table4[[#This Row],[ProductID]],Products!A:A,Products!F:F, "Not Found")</f>
        <v>838.95</v>
      </c>
      <c r="T1371" t="str">
        <f>_xlfn.XLOOKUP(Table4[[#This Row],[CustomerID]],Customers!A:A,Customers!D:D, "Not Found")</f>
        <v>M</v>
      </c>
      <c r="U1371" s="6">
        <f>_xlfn.XLOOKUP(Table4[[#This Row],[CustomerID]],Customers!A:A,Customers!E:E, "Not Found")</f>
        <v>34163</v>
      </c>
      <c r="V1371">
        <f ca="1">DATEDIF(Table4[[#This Row],[CustomerBirthday]], TODAY(), "Y")</f>
        <v>33</v>
      </c>
      <c r="W1371" t="str" cm="1">
        <f t="array" aca="1" ref="W1371" ca="1">_xlfn.IFS(Table4[[#This Row],[Age]]&lt;25, "Under 25",Table4[[#This Row],[Age]]=34, "25-34", Table4[[#This Row],[Age]]&lt;=49, "35-49", Table4[[#This Row],[Age]]&lt;=64, "50-64", Table4[[#This Row],[Age]]&gt;=65, "65+")</f>
        <v>35-49</v>
      </c>
      <c r="X1371" t="str">
        <f>_xlfn.XLOOKUP(Table4[[#This Row],[StoreID]],Stores!A:A,Stores!B:B, "Not found")</f>
        <v>MegaMart Peckmouth</v>
      </c>
      <c r="Y1371" t="str">
        <f>_xlfn.XLOOKUP(Table4[[#This Row],[StoreID]],Stores!A:A,Stores!C:C, "Not Found")</f>
        <v>Peckmouth</v>
      </c>
      <c r="Z1371" t="str">
        <f>_xlfn.XLOOKUP(Table4[[#This Row],[StoreID]],Stores!A:A,Stores!D:D, "Not Found")</f>
        <v>East</v>
      </c>
    </row>
    <row r="1372" spans="1:26">
      <c r="A1372" t="s">
        <v>2238</v>
      </c>
      <c r="B1372" s="1">
        <v>45218</v>
      </c>
      <c r="C1372" t="s">
        <v>690</v>
      </c>
      <c r="D1372" t="s">
        <v>761</v>
      </c>
      <c r="E1372" t="s">
        <v>831</v>
      </c>
      <c r="F1372">
        <v>5</v>
      </c>
      <c r="G1372">
        <v>0.15</v>
      </c>
      <c r="H1372" t="s">
        <v>868</v>
      </c>
      <c r="I1372" s="4">
        <f>Table4[[#This Row],[Quantity]]*Table4[[#This Row],[UnitPrice]]</f>
        <v>8814.6</v>
      </c>
      <c r="J1372" s="4">
        <f>Table4[[#This Row],[Gross Revenue]]*(1-Table4[[#This Row],[Discount]])</f>
        <v>7492.41</v>
      </c>
      <c r="K1372" s="4">
        <f>Table4[[#This Row],[Quantity]]*Table4[[#This Row],[CostPrice]]</f>
        <v>6732.4</v>
      </c>
      <c r="L1372" s="4">
        <f>Table4[[#This Row],[Net Revenue]]-Table4[[#This Row],[Total Cost]]</f>
        <v>760.01000000000022</v>
      </c>
      <c r="M1372" t="str">
        <f>_xlfn.XLOOKUP(Table4[[#This Row],[ProductID]], Products!A:A,Products!B:B, "Not Found")</f>
        <v>Traditional Laptop</v>
      </c>
      <c r="N1372" t="str">
        <f>TEXT(Table4[[#This Row],[Date]], "mmm")</f>
        <v>Oct</v>
      </c>
      <c r="O1372" t="str">
        <f>TEXT(Table4[[#This Row],[Date]], "yyyy")</f>
        <v>2023</v>
      </c>
      <c r="P1372" t="str">
        <f>_xlfn.XLOOKUP(Table4[[#This Row],[ProductID]],Products!A:A,Products!C:C, "Not Found")</f>
        <v>Electronics</v>
      </c>
      <c r="Q1372" t="str">
        <f>_xlfn.XLOOKUP(Table4[[#This Row],[ProductID]],Products!A:A,Products!D:D,"Not Found")</f>
        <v>Laptop</v>
      </c>
      <c r="R1372">
        <f>_xlfn.XLOOKUP(Table4[[#This Row],[ProductID]],Products!A:A,Products!E:E,"Not Found")</f>
        <v>1762.92</v>
      </c>
      <c r="S1372">
        <f>_xlfn.XLOOKUP(Table4[[#This Row],[ProductID]],Products!A:A,Products!F:F, "Not Found")</f>
        <v>1346.48</v>
      </c>
      <c r="T1372" t="str">
        <f>_xlfn.XLOOKUP(Table4[[#This Row],[CustomerID]],Customers!A:A,Customers!D:D, "Not Found")</f>
        <v>F</v>
      </c>
      <c r="U1372" s="6">
        <f>_xlfn.XLOOKUP(Table4[[#This Row],[CustomerID]],Customers!A:A,Customers!E:E, "Not Found")</f>
        <v>23491</v>
      </c>
      <c r="V1372">
        <f ca="1">DATEDIF(Table4[[#This Row],[CustomerBirthday]], TODAY(), "Y")</f>
        <v>62</v>
      </c>
      <c r="W1372" t="str" cm="1">
        <f t="array" aca="1" ref="W1372" ca="1">_xlfn.IFS(Table4[[#This Row],[Age]]&lt;25, "Under 25",Table4[[#This Row],[Age]]=34, "25-34", Table4[[#This Row],[Age]]&lt;=49, "35-49", Table4[[#This Row],[Age]]&lt;=64, "50-64", Table4[[#This Row],[Age]]&gt;=65, "65+")</f>
        <v>50-64</v>
      </c>
      <c r="X1372" t="str">
        <f>_xlfn.XLOOKUP(Table4[[#This Row],[StoreID]],Stores!A:A,Stores!B:B, "Not found")</f>
        <v>MegaMart Jimenezborough</v>
      </c>
      <c r="Y1372" t="str">
        <f>_xlfn.XLOOKUP(Table4[[#This Row],[StoreID]],Stores!A:A,Stores!C:C, "Not Found")</f>
        <v>Jimenezborough</v>
      </c>
      <c r="Z1372" t="str">
        <f>_xlfn.XLOOKUP(Table4[[#This Row],[StoreID]],Stores!A:A,Stores!D:D, "Not Found")</f>
        <v>South</v>
      </c>
    </row>
    <row r="1373" spans="1:26">
      <c r="A1373" t="s">
        <v>2239</v>
      </c>
      <c r="B1373" s="1">
        <v>45899</v>
      </c>
      <c r="C1373" t="s">
        <v>452</v>
      </c>
      <c r="D1373" t="s">
        <v>725</v>
      </c>
      <c r="E1373" t="s">
        <v>846</v>
      </c>
      <c r="F1373">
        <v>2</v>
      </c>
      <c r="G1373">
        <v>0</v>
      </c>
      <c r="H1373" t="s">
        <v>868</v>
      </c>
      <c r="I1373" s="4">
        <f>Table4[[#This Row],[Quantity]]*Table4[[#This Row],[UnitPrice]]</f>
        <v>2792.44</v>
      </c>
      <c r="J1373" s="4">
        <f>Table4[[#This Row],[Gross Revenue]]*(1-Table4[[#This Row],[Discount]])</f>
        <v>2792.44</v>
      </c>
      <c r="K1373" s="4">
        <f>Table4[[#This Row],[Quantity]]*Table4[[#This Row],[CostPrice]]</f>
        <v>2008.18</v>
      </c>
      <c r="L1373" s="4">
        <f>Table4[[#This Row],[Net Revenue]]-Table4[[#This Row],[Total Cost]]</f>
        <v>784.26</v>
      </c>
      <c r="M1373" t="str">
        <f>_xlfn.XLOOKUP(Table4[[#This Row],[ProductID]], Products!A:A,Products!B:B, "Not Found")</f>
        <v>Knowledge Bags</v>
      </c>
      <c r="N1373" t="str">
        <f>TEXT(Table4[[#This Row],[Date]], "mmm")</f>
        <v>Aug</v>
      </c>
      <c r="O1373" t="str">
        <f>TEXT(Table4[[#This Row],[Date]], "yyyy")</f>
        <v>2025</v>
      </c>
      <c r="P1373" t="str">
        <f>_xlfn.XLOOKUP(Table4[[#This Row],[ProductID]],Products!A:A,Products!C:C, "Not Found")</f>
        <v>Fashion</v>
      </c>
      <c r="Q1373" t="str">
        <f>_xlfn.XLOOKUP(Table4[[#This Row],[ProductID]],Products!A:A,Products!D:D,"Not Found")</f>
        <v>Bags</v>
      </c>
      <c r="R1373">
        <f>_xlfn.XLOOKUP(Table4[[#This Row],[ProductID]],Products!A:A,Products!E:E,"Not Found")</f>
        <v>1396.22</v>
      </c>
      <c r="S1373">
        <f>_xlfn.XLOOKUP(Table4[[#This Row],[ProductID]],Products!A:A,Products!F:F, "Not Found")</f>
        <v>1004.09</v>
      </c>
      <c r="T1373" t="str">
        <f>_xlfn.XLOOKUP(Table4[[#This Row],[CustomerID]],Customers!A:A,Customers!D:D, "Not Found")</f>
        <v>M</v>
      </c>
      <c r="U1373" s="6">
        <f>_xlfn.XLOOKUP(Table4[[#This Row],[CustomerID]],Customers!A:A,Customers!E:E, "Not Found")</f>
        <v>22556</v>
      </c>
      <c r="V1373">
        <f ca="1">DATEDIF(Table4[[#This Row],[CustomerBirthday]], TODAY(), "Y")</f>
        <v>64</v>
      </c>
      <c r="W1373" t="str" cm="1">
        <f t="array" aca="1" ref="W1373" ca="1">_xlfn.IFS(Table4[[#This Row],[Age]]&lt;25, "Under 25",Table4[[#This Row],[Age]]=34, "25-34", Table4[[#This Row],[Age]]&lt;=49, "35-49", Table4[[#This Row],[Age]]&lt;=64, "50-64", Table4[[#This Row],[Age]]&gt;=65, "65+")</f>
        <v>50-64</v>
      </c>
      <c r="X1373" t="str">
        <f>_xlfn.XLOOKUP(Table4[[#This Row],[StoreID]],Stores!A:A,Stores!B:B, "Not found")</f>
        <v>MegaMart Johnmouth</v>
      </c>
      <c r="Y1373" t="str">
        <f>_xlfn.XLOOKUP(Table4[[#This Row],[StoreID]],Stores!A:A,Stores!C:C, "Not Found")</f>
        <v>Johnmouth</v>
      </c>
      <c r="Z1373" t="str">
        <f>_xlfn.XLOOKUP(Table4[[#This Row],[StoreID]],Stores!A:A,Stores!D:D, "Not Found")</f>
        <v>East</v>
      </c>
    </row>
    <row r="1374" spans="1:26">
      <c r="A1374" t="s">
        <v>2240</v>
      </c>
      <c r="B1374" s="1">
        <v>45383</v>
      </c>
      <c r="C1374" t="s">
        <v>258</v>
      </c>
      <c r="D1374" t="s">
        <v>806</v>
      </c>
      <c r="E1374" t="s">
        <v>842</v>
      </c>
      <c r="F1374">
        <v>5</v>
      </c>
      <c r="G1374">
        <v>0.15</v>
      </c>
      <c r="H1374" t="s">
        <v>865</v>
      </c>
      <c r="I1374" s="4">
        <f>Table4[[#This Row],[Quantity]]*Table4[[#This Row],[UnitPrice]]</f>
        <v>8728.0499999999993</v>
      </c>
      <c r="J1374" s="4">
        <f>Table4[[#This Row],[Gross Revenue]]*(1-Table4[[#This Row],[Discount]])</f>
        <v>7418.8424999999988</v>
      </c>
      <c r="K1374" s="4">
        <f>Table4[[#This Row],[Quantity]]*Table4[[#This Row],[CostPrice]]</f>
        <v>6612.2000000000007</v>
      </c>
      <c r="L1374" s="4">
        <f>Table4[[#This Row],[Net Revenue]]-Table4[[#This Row],[Total Cost]]</f>
        <v>806.64249999999811</v>
      </c>
      <c r="M1374" t="str">
        <f>_xlfn.XLOOKUP(Table4[[#This Row],[ProductID]], Products!A:A,Products!B:B, "Not Found")</f>
        <v>Piece Headphones</v>
      </c>
      <c r="N1374" t="str">
        <f>TEXT(Table4[[#This Row],[Date]], "mmm")</f>
        <v>Apr</v>
      </c>
      <c r="O1374" t="str">
        <f>TEXT(Table4[[#This Row],[Date]], "yyyy")</f>
        <v>2024</v>
      </c>
      <c r="P1374" t="str">
        <f>_xlfn.XLOOKUP(Table4[[#This Row],[ProductID]],Products!A:A,Products!C:C, "Not Found")</f>
        <v>Electronics</v>
      </c>
      <c r="Q1374" t="str">
        <f>_xlfn.XLOOKUP(Table4[[#This Row],[ProductID]],Products!A:A,Products!D:D,"Not Found")</f>
        <v>Headphones</v>
      </c>
      <c r="R1374">
        <f>_xlfn.XLOOKUP(Table4[[#This Row],[ProductID]],Products!A:A,Products!E:E,"Not Found")</f>
        <v>1745.61</v>
      </c>
      <c r="S1374">
        <f>_xlfn.XLOOKUP(Table4[[#This Row],[ProductID]],Products!A:A,Products!F:F, "Not Found")</f>
        <v>1322.44</v>
      </c>
      <c r="T1374" t="str">
        <f>_xlfn.XLOOKUP(Table4[[#This Row],[CustomerID]],Customers!A:A,Customers!D:D, "Not Found")</f>
        <v>F</v>
      </c>
      <c r="U1374" s="6">
        <f>_xlfn.XLOOKUP(Table4[[#This Row],[CustomerID]],Customers!A:A,Customers!E:E, "Not Found")</f>
        <v>29746</v>
      </c>
      <c r="V1374">
        <f ca="1">DATEDIF(Table4[[#This Row],[CustomerBirthday]], TODAY(), "Y")</f>
        <v>45</v>
      </c>
      <c r="W1374" t="str" cm="1">
        <f t="array" aca="1" ref="W1374" ca="1">_xlfn.IFS(Table4[[#This Row],[Age]]&lt;25, "Under 25",Table4[[#This Row],[Age]]=34, "25-34", Table4[[#This Row],[Age]]&lt;=49, "35-49", Table4[[#This Row],[Age]]&lt;=64, "50-64", Table4[[#This Row],[Age]]&gt;=65, "65+")</f>
        <v>35-49</v>
      </c>
      <c r="X1374" t="str">
        <f>_xlfn.XLOOKUP(Table4[[#This Row],[StoreID]],Stores!A:A,Stores!B:B, "Not found")</f>
        <v>MegaMart Brianahaven</v>
      </c>
      <c r="Y1374" t="str">
        <f>_xlfn.XLOOKUP(Table4[[#This Row],[StoreID]],Stores!A:A,Stores!C:C, "Not Found")</f>
        <v>Brianahaven</v>
      </c>
      <c r="Z1374" t="str">
        <f>_xlfn.XLOOKUP(Table4[[#This Row],[StoreID]],Stores!A:A,Stores!D:D, "Not Found")</f>
        <v>North</v>
      </c>
    </row>
    <row r="1375" spans="1:26">
      <c r="A1375" t="s">
        <v>2241</v>
      </c>
      <c r="B1375" s="1">
        <v>45438</v>
      </c>
      <c r="C1375" t="s">
        <v>693</v>
      </c>
      <c r="D1375" t="s">
        <v>766</v>
      </c>
      <c r="E1375" t="s">
        <v>839</v>
      </c>
      <c r="F1375">
        <v>3</v>
      </c>
      <c r="G1375">
        <v>0</v>
      </c>
      <c r="H1375" t="s">
        <v>875</v>
      </c>
      <c r="I1375" s="4">
        <f>Table4[[#This Row],[Quantity]]*Table4[[#This Row],[UnitPrice]]</f>
        <v>3681.7200000000003</v>
      </c>
      <c r="J1375" s="4">
        <f>Table4[[#This Row],[Gross Revenue]]*(1-Table4[[#This Row],[Discount]])</f>
        <v>3681.7200000000003</v>
      </c>
      <c r="K1375" s="4">
        <f>Table4[[#This Row],[Quantity]]*Table4[[#This Row],[CostPrice]]</f>
        <v>2931.27</v>
      </c>
      <c r="L1375" s="4">
        <f>Table4[[#This Row],[Net Revenue]]-Table4[[#This Row],[Total Cost]]</f>
        <v>750.45000000000027</v>
      </c>
      <c r="M1375" t="str">
        <f>_xlfn.XLOOKUP(Table4[[#This Row],[ProductID]], Products!A:A,Products!B:B, "Not Found")</f>
        <v>Firm Dairy</v>
      </c>
      <c r="N1375" t="str">
        <f>TEXT(Table4[[#This Row],[Date]], "mmm")</f>
        <v>May</v>
      </c>
      <c r="O1375" t="str">
        <f>TEXT(Table4[[#This Row],[Date]], "yyyy")</f>
        <v>2024</v>
      </c>
      <c r="P1375" t="str">
        <f>_xlfn.XLOOKUP(Table4[[#This Row],[ProductID]],Products!A:A,Products!C:C, "Not Found")</f>
        <v>Groceries</v>
      </c>
      <c r="Q1375" t="str">
        <f>_xlfn.XLOOKUP(Table4[[#This Row],[ProductID]],Products!A:A,Products!D:D,"Not Found")</f>
        <v>Dairy</v>
      </c>
      <c r="R1375">
        <f>_xlfn.XLOOKUP(Table4[[#This Row],[ProductID]],Products!A:A,Products!E:E,"Not Found")</f>
        <v>1227.24</v>
      </c>
      <c r="S1375">
        <f>_xlfn.XLOOKUP(Table4[[#This Row],[ProductID]],Products!A:A,Products!F:F, "Not Found")</f>
        <v>977.09</v>
      </c>
      <c r="T1375" t="str">
        <f>_xlfn.XLOOKUP(Table4[[#This Row],[CustomerID]],Customers!A:A,Customers!D:D, "Not Found")</f>
        <v>M</v>
      </c>
      <c r="U1375" s="6">
        <f>_xlfn.XLOOKUP(Table4[[#This Row],[CustomerID]],Customers!A:A,Customers!E:E, "Not Found")</f>
        <v>21086</v>
      </c>
      <c r="V1375">
        <f ca="1">DATEDIF(Table4[[#This Row],[CustomerBirthday]], TODAY(), "Y")</f>
        <v>68</v>
      </c>
      <c r="W1375" t="str" cm="1">
        <f t="array" aca="1" ref="W1375" ca="1">_xlfn.IFS(Table4[[#This Row],[Age]]&lt;25, "Under 25",Table4[[#This Row],[Age]]=34, "25-34", Table4[[#This Row],[Age]]&lt;=49, "35-49", Table4[[#This Row],[Age]]&lt;=64, "50-64", Table4[[#This Row],[Age]]&gt;=65, "65+")</f>
        <v>65+</v>
      </c>
      <c r="X1375" t="str">
        <f>_xlfn.XLOOKUP(Table4[[#This Row],[StoreID]],Stores!A:A,Stores!B:B, "Not found")</f>
        <v>MegaMart New Michele</v>
      </c>
      <c r="Y1375" t="str">
        <f>_xlfn.XLOOKUP(Table4[[#This Row],[StoreID]],Stores!A:A,Stores!C:C, "Not Found")</f>
        <v>New Michele</v>
      </c>
      <c r="Z1375" t="str">
        <f>_xlfn.XLOOKUP(Table4[[#This Row],[StoreID]],Stores!A:A,Stores!D:D, "Not Found")</f>
        <v>West</v>
      </c>
    </row>
    <row r="1376" spans="1:26">
      <c r="A1376" t="s">
        <v>2242</v>
      </c>
      <c r="B1376" s="1">
        <v>45249</v>
      </c>
      <c r="C1376" t="s">
        <v>549</v>
      </c>
      <c r="D1376" t="s">
        <v>810</v>
      </c>
      <c r="E1376" t="s">
        <v>831</v>
      </c>
      <c r="F1376">
        <v>2</v>
      </c>
      <c r="G1376">
        <v>0.1</v>
      </c>
      <c r="H1376" t="s">
        <v>865</v>
      </c>
      <c r="I1376" s="4">
        <f>Table4[[#This Row],[Quantity]]*Table4[[#This Row],[UnitPrice]]</f>
        <v>907.24</v>
      </c>
      <c r="J1376" s="4">
        <f>Table4[[#This Row],[Gross Revenue]]*(1-Table4[[#This Row],[Discount]])</f>
        <v>816.51600000000008</v>
      </c>
      <c r="K1376" s="4">
        <f>Table4[[#This Row],[Quantity]]*Table4[[#This Row],[CostPrice]]</f>
        <v>633.26</v>
      </c>
      <c r="L1376" s="4">
        <f>Table4[[#This Row],[Net Revenue]]-Table4[[#This Row],[Total Cost]]</f>
        <v>183.25600000000009</v>
      </c>
      <c r="M1376" t="str">
        <f>_xlfn.XLOOKUP(Table4[[#This Row],[ProductID]], Products!A:A,Products!B:B, "Not Found")</f>
        <v>Maybe Clothing</v>
      </c>
      <c r="N1376" t="str">
        <f>TEXT(Table4[[#This Row],[Date]], "mmm")</f>
        <v>Nov</v>
      </c>
      <c r="O1376" t="str">
        <f>TEXT(Table4[[#This Row],[Date]], "yyyy")</f>
        <v>2023</v>
      </c>
      <c r="P1376" t="str">
        <f>_xlfn.XLOOKUP(Table4[[#This Row],[ProductID]],Products!A:A,Products!C:C, "Not Found")</f>
        <v>Fashion</v>
      </c>
      <c r="Q1376" t="str">
        <f>_xlfn.XLOOKUP(Table4[[#This Row],[ProductID]],Products!A:A,Products!D:D,"Not Found")</f>
        <v>Clothing</v>
      </c>
      <c r="R1376">
        <f>_xlfn.XLOOKUP(Table4[[#This Row],[ProductID]],Products!A:A,Products!E:E,"Not Found")</f>
        <v>453.62</v>
      </c>
      <c r="S1376">
        <f>_xlfn.XLOOKUP(Table4[[#This Row],[ProductID]],Products!A:A,Products!F:F, "Not Found")</f>
        <v>316.63</v>
      </c>
      <c r="T1376" t="str">
        <f>_xlfn.XLOOKUP(Table4[[#This Row],[CustomerID]],Customers!A:A,Customers!D:D, "Not Found")</f>
        <v>M</v>
      </c>
      <c r="U1376" s="6">
        <f>_xlfn.XLOOKUP(Table4[[#This Row],[CustomerID]],Customers!A:A,Customers!E:E, "Not Found")</f>
        <v>31945</v>
      </c>
      <c r="V1376">
        <f ca="1">DATEDIF(Table4[[#This Row],[CustomerBirthday]], TODAY(), "Y")</f>
        <v>39</v>
      </c>
      <c r="W1376" t="str" cm="1">
        <f t="array" aca="1" ref="W1376" ca="1">_xlfn.IFS(Table4[[#This Row],[Age]]&lt;25, "Under 25",Table4[[#This Row],[Age]]=34, "25-34", Table4[[#This Row],[Age]]&lt;=49, "35-49", Table4[[#This Row],[Age]]&lt;=64, "50-64", Table4[[#This Row],[Age]]&gt;=65, "65+")</f>
        <v>35-49</v>
      </c>
      <c r="X1376" t="str">
        <f>_xlfn.XLOOKUP(Table4[[#This Row],[StoreID]],Stores!A:A,Stores!B:B, "Not found")</f>
        <v>MegaMart Jimenezborough</v>
      </c>
      <c r="Y1376" t="str">
        <f>_xlfn.XLOOKUP(Table4[[#This Row],[StoreID]],Stores!A:A,Stores!C:C, "Not Found")</f>
        <v>Jimenezborough</v>
      </c>
      <c r="Z1376" t="str">
        <f>_xlfn.XLOOKUP(Table4[[#This Row],[StoreID]],Stores!A:A,Stores!D:D, "Not Found")</f>
        <v>South</v>
      </c>
    </row>
    <row r="1377" spans="1:26">
      <c r="A1377" t="s">
        <v>2243</v>
      </c>
      <c r="B1377" s="1">
        <v>45448</v>
      </c>
      <c r="C1377" t="s">
        <v>670</v>
      </c>
      <c r="D1377" t="s">
        <v>826</v>
      </c>
      <c r="E1377" t="s">
        <v>846</v>
      </c>
      <c r="F1377">
        <v>1</v>
      </c>
      <c r="G1377">
        <v>0.1</v>
      </c>
      <c r="H1377" t="s">
        <v>868</v>
      </c>
      <c r="I1377" s="4">
        <f>Table4[[#This Row],[Quantity]]*Table4[[#This Row],[UnitPrice]]</f>
        <v>1044.6400000000001</v>
      </c>
      <c r="J1377" s="4">
        <f>Table4[[#This Row],[Gross Revenue]]*(1-Table4[[#This Row],[Discount]])</f>
        <v>940.17600000000016</v>
      </c>
      <c r="K1377" s="4">
        <f>Table4[[#This Row],[Quantity]]*Table4[[#This Row],[CostPrice]]</f>
        <v>775.07</v>
      </c>
      <c r="L1377" s="4">
        <f>Table4[[#This Row],[Net Revenue]]-Table4[[#This Row],[Total Cost]]</f>
        <v>165.10600000000011</v>
      </c>
      <c r="M1377" t="str">
        <f>_xlfn.XLOOKUP(Table4[[#This Row],[ProductID]], Products!A:A,Products!B:B, "Not Found")</f>
        <v>Maybe Footwear</v>
      </c>
      <c r="N1377" t="str">
        <f>TEXT(Table4[[#This Row],[Date]], "mmm")</f>
        <v>Jun</v>
      </c>
      <c r="O1377" t="str">
        <f>TEXT(Table4[[#This Row],[Date]], "yyyy")</f>
        <v>2024</v>
      </c>
      <c r="P1377" t="str">
        <f>_xlfn.XLOOKUP(Table4[[#This Row],[ProductID]],Products!A:A,Products!C:C, "Not Found")</f>
        <v>Fashion</v>
      </c>
      <c r="Q1377" t="str">
        <f>_xlfn.XLOOKUP(Table4[[#This Row],[ProductID]],Products!A:A,Products!D:D,"Not Found")</f>
        <v>Footwear</v>
      </c>
      <c r="R1377">
        <f>_xlfn.XLOOKUP(Table4[[#This Row],[ProductID]],Products!A:A,Products!E:E,"Not Found")</f>
        <v>1044.6400000000001</v>
      </c>
      <c r="S1377">
        <f>_xlfn.XLOOKUP(Table4[[#This Row],[ProductID]],Products!A:A,Products!F:F, "Not Found")</f>
        <v>775.07</v>
      </c>
      <c r="T1377" t="str">
        <f>_xlfn.XLOOKUP(Table4[[#This Row],[CustomerID]],Customers!A:A,Customers!D:D, "Not Found")</f>
        <v>M</v>
      </c>
      <c r="U1377" s="6">
        <f>_xlfn.XLOOKUP(Table4[[#This Row],[CustomerID]],Customers!A:A,Customers!E:E, "Not Found")</f>
        <v>24703</v>
      </c>
      <c r="V1377">
        <f ca="1">DATEDIF(Table4[[#This Row],[CustomerBirthday]], TODAY(), "Y")</f>
        <v>58</v>
      </c>
      <c r="W1377" t="str" cm="1">
        <f t="array" aca="1" ref="W1377" ca="1">_xlfn.IFS(Table4[[#This Row],[Age]]&lt;25, "Under 25",Table4[[#This Row],[Age]]=34, "25-34", Table4[[#This Row],[Age]]&lt;=49, "35-49", Table4[[#This Row],[Age]]&lt;=64, "50-64", Table4[[#This Row],[Age]]&gt;=65, "65+")</f>
        <v>50-64</v>
      </c>
      <c r="X1377" t="str">
        <f>_xlfn.XLOOKUP(Table4[[#This Row],[StoreID]],Stores!A:A,Stores!B:B, "Not found")</f>
        <v>MegaMart Johnmouth</v>
      </c>
      <c r="Y1377" t="str">
        <f>_xlfn.XLOOKUP(Table4[[#This Row],[StoreID]],Stores!A:A,Stores!C:C, "Not Found")</f>
        <v>Johnmouth</v>
      </c>
      <c r="Z1377" t="str">
        <f>_xlfn.XLOOKUP(Table4[[#This Row],[StoreID]],Stores!A:A,Stores!D:D, "Not Found")</f>
        <v>East</v>
      </c>
    </row>
    <row r="1378" spans="1:26">
      <c r="A1378" t="s">
        <v>2244</v>
      </c>
      <c r="B1378" s="1">
        <v>45666</v>
      </c>
      <c r="C1378" t="s">
        <v>101</v>
      </c>
      <c r="D1378" t="s">
        <v>806</v>
      </c>
      <c r="E1378" t="s">
        <v>842</v>
      </c>
      <c r="F1378">
        <v>3</v>
      </c>
      <c r="G1378">
        <v>0.1</v>
      </c>
      <c r="H1378" t="s">
        <v>868</v>
      </c>
      <c r="I1378" s="4">
        <f>Table4[[#This Row],[Quantity]]*Table4[[#This Row],[UnitPrice]]</f>
        <v>5236.83</v>
      </c>
      <c r="J1378" s="4">
        <f>Table4[[#This Row],[Gross Revenue]]*(1-Table4[[#This Row],[Discount]])</f>
        <v>4713.1469999999999</v>
      </c>
      <c r="K1378" s="4">
        <f>Table4[[#This Row],[Quantity]]*Table4[[#This Row],[CostPrice]]</f>
        <v>3967.32</v>
      </c>
      <c r="L1378" s="4">
        <f>Table4[[#This Row],[Net Revenue]]-Table4[[#This Row],[Total Cost]]</f>
        <v>745.82699999999977</v>
      </c>
      <c r="M1378" t="str">
        <f>_xlfn.XLOOKUP(Table4[[#This Row],[ProductID]], Products!A:A,Products!B:B, "Not Found")</f>
        <v>Piece Headphones</v>
      </c>
      <c r="N1378" t="str">
        <f>TEXT(Table4[[#This Row],[Date]], "mmm")</f>
        <v>Jan</v>
      </c>
      <c r="O1378" t="str">
        <f>TEXT(Table4[[#This Row],[Date]], "yyyy")</f>
        <v>2025</v>
      </c>
      <c r="P1378" t="str">
        <f>_xlfn.XLOOKUP(Table4[[#This Row],[ProductID]],Products!A:A,Products!C:C, "Not Found")</f>
        <v>Electronics</v>
      </c>
      <c r="Q1378" t="str">
        <f>_xlfn.XLOOKUP(Table4[[#This Row],[ProductID]],Products!A:A,Products!D:D,"Not Found")</f>
        <v>Headphones</v>
      </c>
      <c r="R1378">
        <f>_xlfn.XLOOKUP(Table4[[#This Row],[ProductID]],Products!A:A,Products!E:E,"Not Found")</f>
        <v>1745.61</v>
      </c>
      <c r="S1378">
        <f>_xlfn.XLOOKUP(Table4[[#This Row],[ProductID]],Products!A:A,Products!F:F, "Not Found")</f>
        <v>1322.44</v>
      </c>
      <c r="T1378" t="str">
        <f>_xlfn.XLOOKUP(Table4[[#This Row],[CustomerID]],Customers!A:A,Customers!D:D, "Not Found")</f>
        <v>F</v>
      </c>
      <c r="U1378" s="6">
        <f>_xlfn.XLOOKUP(Table4[[#This Row],[CustomerID]],Customers!A:A,Customers!E:E, "Not Found")</f>
        <v>26004</v>
      </c>
      <c r="V1378">
        <f ca="1">DATEDIF(Table4[[#This Row],[CustomerBirthday]], TODAY(), "Y")</f>
        <v>55</v>
      </c>
      <c r="W1378" t="str" cm="1">
        <f t="array" aca="1" ref="W1378" ca="1">_xlfn.IFS(Table4[[#This Row],[Age]]&lt;25, "Under 25",Table4[[#This Row],[Age]]=34, "25-34", Table4[[#This Row],[Age]]&lt;=49, "35-49", Table4[[#This Row],[Age]]&lt;=64, "50-64", Table4[[#This Row],[Age]]&gt;=65, "65+")</f>
        <v>50-64</v>
      </c>
      <c r="X1378" t="str">
        <f>_xlfn.XLOOKUP(Table4[[#This Row],[StoreID]],Stores!A:A,Stores!B:B, "Not found")</f>
        <v>MegaMart Brianahaven</v>
      </c>
      <c r="Y1378" t="str">
        <f>_xlfn.XLOOKUP(Table4[[#This Row],[StoreID]],Stores!A:A,Stores!C:C, "Not Found")</f>
        <v>Brianahaven</v>
      </c>
      <c r="Z1378" t="str">
        <f>_xlfn.XLOOKUP(Table4[[#This Row],[StoreID]],Stores!A:A,Stores!D:D, "Not Found")</f>
        <v>North</v>
      </c>
    </row>
    <row r="1379" spans="1:26">
      <c r="A1379" t="s">
        <v>2245</v>
      </c>
      <c r="B1379" s="1">
        <v>45408</v>
      </c>
      <c r="C1379" t="s">
        <v>339</v>
      </c>
      <c r="D1379" t="s">
        <v>824</v>
      </c>
      <c r="E1379" t="s">
        <v>831</v>
      </c>
      <c r="F1379">
        <v>2</v>
      </c>
      <c r="G1379">
        <v>0.05</v>
      </c>
      <c r="H1379" t="s">
        <v>871</v>
      </c>
      <c r="I1379" s="4">
        <f>Table4[[#This Row],[Quantity]]*Table4[[#This Row],[UnitPrice]]</f>
        <v>776.52</v>
      </c>
      <c r="J1379" s="4">
        <f>Table4[[#This Row],[Gross Revenue]]*(1-Table4[[#This Row],[Discount]])</f>
        <v>737.69399999999996</v>
      </c>
      <c r="K1379" s="4">
        <f>Table4[[#This Row],[Quantity]]*Table4[[#This Row],[CostPrice]]</f>
        <v>398.6</v>
      </c>
      <c r="L1379" s="4">
        <f>Table4[[#This Row],[Net Revenue]]-Table4[[#This Row],[Total Cost]]</f>
        <v>339.09399999999994</v>
      </c>
      <c r="M1379" t="str">
        <f>_xlfn.XLOOKUP(Table4[[#This Row],[ProductID]], Products!A:A,Products!B:B, "Not Found")</f>
        <v>Possible Watches</v>
      </c>
      <c r="N1379" t="str">
        <f>TEXT(Table4[[#This Row],[Date]], "mmm")</f>
        <v>Apr</v>
      </c>
      <c r="O1379" t="str">
        <f>TEXT(Table4[[#This Row],[Date]], "yyyy")</f>
        <v>2024</v>
      </c>
      <c r="P1379" t="str">
        <f>_xlfn.XLOOKUP(Table4[[#This Row],[ProductID]],Products!A:A,Products!C:C, "Not Found")</f>
        <v>Fashion</v>
      </c>
      <c r="Q1379" t="str">
        <f>_xlfn.XLOOKUP(Table4[[#This Row],[ProductID]],Products!A:A,Products!D:D,"Not Found")</f>
        <v>Watches</v>
      </c>
      <c r="R1379">
        <f>_xlfn.XLOOKUP(Table4[[#This Row],[ProductID]],Products!A:A,Products!E:E,"Not Found")</f>
        <v>388.26</v>
      </c>
      <c r="S1379">
        <f>_xlfn.XLOOKUP(Table4[[#This Row],[ProductID]],Products!A:A,Products!F:F, "Not Found")</f>
        <v>199.3</v>
      </c>
      <c r="T1379" t="str">
        <f>_xlfn.XLOOKUP(Table4[[#This Row],[CustomerID]],Customers!A:A,Customers!D:D, "Not Found")</f>
        <v>M</v>
      </c>
      <c r="U1379" s="6">
        <f>_xlfn.XLOOKUP(Table4[[#This Row],[CustomerID]],Customers!A:A,Customers!E:E, "Not Found")</f>
        <v>27624</v>
      </c>
      <c r="V1379">
        <f ca="1">DATEDIF(Table4[[#This Row],[CustomerBirthday]], TODAY(), "Y")</f>
        <v>50</v>
      </c>
      <c r="W1379" t="str" cm="1">
        <f t="array" aca="1" ref="W1379" ca="1">_xlfn.IFS(Table4[[#This Row],[Age]]&lt;25, "Under 25",Table4[[#This Row],[Age]]=34, "25-34", Table4[[#This Row],[Age]]&lt;=49, "35-49", Table4[[#This Row],[Age]]&lt;=64, "50-64", Table4[[#This Row],[Age]]&gt;=65, "65+")</f>
        <v>50-64</v>
      </c>
      <c r="X1379" t="str">
        <f>_xlfn.XLOOKUP(Table4[[#This Row],[StoreID]],Stores!A:A,Stores!B:B, "Not found")</f>
        <v>MegaMart Jimenezborough</v>
      </c>
      <c r="Y1379" t="str">
        <f>_xlfn.XLOOKUP(Table4[[#This Row],[StoreID]],Stores!A:A,Stores!C:C, "Not Found")</f>
        <v>Jimenezborough</v>
      </c>
      <c r="Z1379" t="str">
        <f>_xlfn.XLOOKUP(Table4[[#This Row],[StoreID]],Stores!A:A,Stores!D:D, "Not Found")</f>
        <v>South</v>
      </c>
    </row>
    <row r="1380" spans="1:26">
      <c r="A1380" t="s">
        <v>2246</v>
      </c>
      <c r="B1380" s="1">
        <v>45321</v>
      </c>
      <c r="C1380" t="s">
        <v>593</v>
      </c>
      <c r="D1380" t="s">
        <v>718</v>
      </c>
      <c r="E1380" t="s">
        <v>839</v>
      </c>
      <c r="F1380">
        <v>5</v>
      </c>
      <c r="G1380">
        <v>0</v>
      </c>
      <c r="H1380" t="s">
        <v>875</v>
      </c>
      <c r="I1380" s="4">
        <f>Table4[[#This Row],[Quantity]]*Table4[[#This Row],[UnitPrice]]</f>
        <v>1688.15</v>
      </c>
      <c r="J1380" s="4">
        <f>Table4[[#This Row],[Gross Revenue]]*(1-Table4[[#This Row],[Discount]])</f>
        <v>1688.15</v>
      </c>
      <c r="K1380" s="4">
        <f>Table4[[#This Row],[Quantity]]*Table4[[#This Row],[CostPrice]]</f>
        <v>845.15</v>
      </c>
      <c r="L1380" s="4">
        <f>Table4[[#This Row],[Net Revenue]]-Table4[[#This Row],[Total Cost]]</f>
        <v>843.00000000000011</v>
      </c>
      <c r="M1380" t="str">
        <f>_xlfn.XLOOKUP(Table4[[#This Row],[ProductID]], Products!A:A,Products!B:B, "Not Found")</f>
        <v>Here Footwear</v>
      </c>
      <c r="N1380" t="str">
        <f>TEXT(Table4[[#This Row],[Date]], "mmm")</f>
        <v>Jan</v>
      </c>
      <c r="O1380" t="str">
        <f>TEXT(Table4[[#This Row],[Date]], "yyyy")</f>
        <v>2024</v>
      </c>
      <c r="P1380" t="str">
        <f>_xlfn.XLOOKUP(Table4[[#This Row],[ProductID]],Products!A:A,Products!C:C, "Not Found")</f>
        <v>Fashion</v>
      </c>
      <c r="Q1380" t="str">
        <f>_xlfn.XLOOKUP(Table4[[#This Row],[ProductID]],Products!A:A,Products!D:D,"Not Found")</f>
        <v>Footwear</v>
      </c>
      <c r="R1380">
        <f>_xlfn.XLOOKUP(Table4[[#This Row],[ProductID]],Products!A:A,Products!E:E,"Not Found")</f>
        <v>337.63</v>
      </c>
      <c r="S1380">
        <f>_xlfn.XLOOKUP(Table4[[#This Row],[ProductID]],Products!A:A,Products!F:F, "Not Found")</f>
        <v>169.03</v>
      </c>
      <c r="T1380" t="str">
        <f>_xlfn.XLOOKUP(Table4[[#This Row],[CustomerID]],Customers!A:A,Customers!D:D, "Not Found")</f>
        <v>F</v>
      </c>
      <c r="U1380" s="6">
        <f>_xlfn.XLOOKUP(Table4[[#This Row],[CustomerID]],Customers!A:A,Customers!E:E, "Not Found")</f>
        <v>37024</v>
      </c>
      <c r="V1380">
        <f ca="1">DATEDIF(Table4[[#This Row],[CustomerBirthday]], TODAY(), "Y")</f>
        <v>25</v>
      </c>
      <c r="W1380" t="str" cm="1">
        <f t="array" aca="1" ref="W1380" ca="1">_xlfn.IFS(Table4[[#This Row],[Age]]&lt;25, "Under 25",Table4[[#This Row],[Age]]=34, "25-34", Table4[[#This Row],[Age]]&lt;=49, "35-49", Table4[[#This Row],[Age]]&lt;=64, "50-64", Table4[[#This Row],[Age]]&gt;=65, "65+")</f>
        <v>35-49</v>
      </c>
      <c r="X1380" t="str">
        <f>_xlfn.XLOOKUP(Table4[[#This Row],[StoreID]],Stores!A:A,Stores!B:B, "Not found")</f>
        <v>MegaMart New Michele</v>
      </c>
      <c r="Y1380" t="str">
        <f>_xlfn.XLOOKUP(Table4[[#This Row],[StoreID]],Stores!A:A,Stores!C:C, "Not Found")</f>
        <v>New Michele</v>
      </c>
      <c r="Z1380" t="str">
        <f>_xlfn.XLOOKUP(Table4[[#This Row],[StoreID]],Stores!A:A,Stores!D:D, "Not Found")</f>
        <v>West</v>
      </c>
    </row>
    <row r="1381" spans="1:26">
      <c r="A1381" t="s">
        <v>2247</v>
      </c>
      <c r="B1381" s="1">
        <v>45327</v>
      </c>
      <c r="C1381" t="s">
        <v>298</v>
      </c>
      <c r="D1381" t="s">
        <v>764</v>
      </c>
      <c r="E1381" t="s">
        <v>831</v>
      </c>
      <c r="F1381">
        <v>3</v>
      </c>
      <c r="G1381">
        <v>0.05</v>
      </c>
      <c r="H1381" t="s">
        <v>875</v>
      </c>
      <c r="I1381" s="4">
        <f>Table4[[#This Row],[Quantity]]*Table4[[#This Row],[UnitPrice]]</f>
        <v>971.76</v>
      </c>
      <c r="J1381" s="4">
        <f>Table4[[#This Row],[Gross Revenue]]*(1-Table4[[#This Row],[Discount]])</f>
        <v>923.17199999999991</v>
      </c>
      <c r="K1381" s="4">
        <f>Table4[[#This Row],[Quantity]]*Table4[[#This Row],[CostPrice]]</f>
        <v>728.93999999999994</v>
      </c>
      <c r="L1381" s="4">
        <f>Table4[[#This Row],[Net Revenue]]-Table4[[#This Row],[Total Cost]]</f>
        <v>194.23199999999997</v>
      </c>
      <c r="M1381" t="str">
        <f>_xlfn.XLOOKUP(Table4[[#This Row],[ProductID]], Products!A:A,Products!B:B, "Not Found")</f>
        <v>Simple Accessories</v>
      </c>
      <c r="N1381" t="str">
        <f>TEXT(Table4[[#This Row],[Date]], "mmm")</f>
        <v>Feb</v>
      </c>
      <c r="O1381" t="str">
        <f>TEXT(Table4[[#This Row],[Date]], "yyyy")</f>
        <v>2024</v>
      </c>
      <c r="P1381" t="str">
        <f>_xlfn.XLOOKUP(Table4[[#This Row],[ProductID]],Products!A:A,Products!C:C, "Not Found")</f>
        <v>Fashion</v>
      </c>
      <c r="Q1381" t="str">
        <f>_xlfn.XLOOKUP(Table4[[#This Row],[ProductID]],Products!A:A,Products!D:D,"Not Found")</f>
        <v>Accessories</v>
      </c>
      <c r="R1381">
        <f>_xlfn.XLOOKUP(Table4[[#This Row],[ProductID]],Products!A:A,Products!E:E,"Not Found")</f>
        <v>323.92</v>
      </c>
      <c r="S1381">
        <f>_xlfn.XLOOKUP(Table4[[#This Row],[ProductID]],Products!A:A,Products!F:F, "Not Found")</f>
        <v>242.98</v>
      </c>
      <c r="T1381" t="str">
        <f>_xlfn.XLOOKUP(Table4[[#This Row],[CustomerID]],Customers!A:A,Customers!D:D, "Not Found")</f>
        <v>F</v>
      </c>
      <c r="U1381" s="6">
        <f>_xlfn.XLOOKUP(Table4[[#This Row],[CustomerID]],Customers!A:A,Customers!E:E, "Not Found")</f>
        <v>29021</v>
      </c>
      <c r="V1381">
        <f ca="1">DATEDIF(Table4[[#This Row],[CustomerBirthday]], TODAY(), "Y")</f>
        <v>47</v>
      </c>
      <c r="W1381" t="str" cm="1">
        <f t="array" aca="1" ref="W1381" ca="1">_xlfn.IFS(Table4[[#This Row],[Age]]&lt;25, "Under 25",Table4[[#This Row],[Age]]=34, "25-34", Table4[[#This Row],[Age]]&lt;=49, "35-49", Table4[[#This Row],[Age]]&lt;=64, "50-64", Table4[[#This Row],[Age]]&gt;=65, "65+")</f>
        <v>35-49</v>
      </c>
      <c r="X1381" t="str">
        <f>_xlfn.XLOOKUP(Table4[[#This Row],[StoreID]],Stores!A:A,Stores!B:B, "Not found")</f>
        <v>MegaMart Jimenezborough</v>
      </c>
      <c r="Y1381" t="str">
        <f>_xlfn.XLOOKUP(Table4[[#This Row],[StoreID]],Stores!A:A,Stores!C:C, "Not Found")</f>
        <v>Jimenezborough</v>
      </c>
      <c r="Z1381" t="str">
        <f>_xlfn.XLOOKUP(Table4[[#This Row],[StoreID]],Stores!A:A,Stores!D:D, "Not Found")</f>
        <v>South</v>
      </c>
    </row>
    <row r="1382" spans="1:26">
      <c r="A1382" t="s">
        <v>2248</v>
      </c>
      <c r="B1382" s="1">
        <v>45216</v>
      </c>
      <c r="C1382" t="s">
        <v>503</v>
      </c>
      <c r="D1382" t="s">
        <v>810</v>
      </c>
      <c r="E1382" t="s">
        <v>839</v>
      </c>
      <c r="F1382">
        <v>1</v>
      </c>
      <c r="G1382">
        <v>0.15</v>
      </c>
      <c r="H1382" t="s">
        <v>868</v>
      </c>
      <c r="I1382" s="4">
        <f>Table4[[#This Row],[Quantity]]*Table4[[#This Row],[UnitPrice]]</f>
        <v>453.62</v>
      </c>
      <c r="J1382" s="4">
        <f>Table4[[#This Row],[Gross Revenue]]*(1-Table4[[#This Row],[Discount]])</f>
        <v>385.577</v>
      </c>
      <c r="K1382" s="4">
        <f>Table4[[#This Row],[Quantity]]*Table4[[#This Row],[CostPrice]]</f>
        <v>316.63</v>
      </c>
      <c r="L1382" s="4">
        <f>Table4[[#This Row],[Net Revenue]]-Table4[[#This Row],[Total Cost]]</f>
        <v>68.947000000000003</v>
      </c>
      <c r="M1382" t="str">
        <f>_xlfn.XLOOKUP(Table4[[#This Row],[ProductID]], Products!A:A,Products!B:B, "Not Found")</f>
        <v>Maybe Clothing</v>
      </c>
      <c r="N1382" t="str">
        <f>TEXT(Table4[[#This Row],[Date]], "mmm")</f>
        <v>Oct</v>
      </c>
      <c r="O1382" t="str">
        <f>TEXT(Table4[[#This Row],[Date]], "yyyy")</f>
        <v>2023</v>
      </c>
      <c r="P1382" t="str">
        <f>_xlfn.XLOOKUP(Table4[[#This Row],[ProductID]],Products!A:A,Products!C:C, "Not Found")</f>
        <v>Fashion</v>
      </c>
      <c r="Q1382" t="str">
        <f>_xlfn.XLOOKUP(Table4[[#This Row],[ProductID]],Products!A:A,Products!D:D,"Not Found")</f>
        <v>Clothing</v>
      </c>
      <c r="R1382">
        <f>_xlfn.XLOOKUP(Table4[[#This Row],[ProductID]],Products!A:A,Products!E:E,"Not Found")</f>
        <v>453.62</v>
      </c>
      <c r="S1382">
        <f>_xlfn.XLOOKUP(Table4[[#This Row],[ProductID]],Products!A:A,Products!F:F, "Not Found")</f>
        <v>316.63</v>
      </c>
      <c r="T1382" t="str">
        <f>_xlfn.XLOOKUP(Table4[[#This Row],[CustomerID]],Customers!A:A,Customers!D:D, "Not Found")</f>
        <v>F</v>
      </c>
      <c r="U1382" s="6">
        <f>_xlfn.XLOOKUP(Table4[[#This Row],[CustomerID]],Customers!A:A,Customers!E:E, "Not Found")</f>
        <v>22552</v>
      </c>
      <c r="V1382">
        <f ca="1">DATEDIF(Table4[[#This Row],[CustomerBirthday]], TODAY(), "Y")</f>
        <v>64</v>
      </c>
      <c r="W1382" t="str" cm="1">
        <f t="array" aca="1" ref="W1382" ca="1">_xlfn.IFS(Table4[[#This Row],[Age]]&lt;25, "Under 25",Table4[[#This Row],[Age]]=34, "25-34", Table4[[#This Row],[Age]]&lt;=49, "35-49", Table4[[#This Row],[Age]]&lt;=64, "50-64", Table4[[#This Row],[Age]]&gt;=65, "65+")</f>
        <v>50-64</v>
      </c>
      <c r="X1382" t="str">
        <f>_xlfn.XLOOKUP(Table4[[#This Row],[StoreID]],Stores!A:A,Stores!B:B, "Not found")</f>
        <v>MegaMart New Michele</v>
      </c>
      <c r="Y1382" t="str">
        <f>_xlfn.XLOOKUP(Table4[[#This Row],[StoreID]],Stores!A:A,Stores!C:C, "Not Found")</f>
        <v>New Michele</v>
      </c>
      <c r="Z1382" t="str">
        <f>_xlfn.XLOOKUP(Table4[[#This Row],[StoreID]],Stores!A:A,Stores!D:D, "Not Found")</f>
        <v>West</v>
      </c>
    </row>
    <row r="1383" spans="1:26">
      <c r="A1383" t="s">
        <v>2249</v>
      </c>
      <c r="B1383" s="1">
        <v>45440</v>
      </c>
      <c r="C1383" t="s">
        <v>531</v>
      </c>
      <c r="D1383" t="s">
        <v>776</v>
      </c>
      <c r="E1383" t="s">
        <v>846</v>
      </c>
      <c r="F1383">
        <v>4</v>
      </c>
      <c r="G1383">
        <v>0.1</v>
      </c>
      <c r="H1383" t="s">
        <v>875</v>
      </c>
      <c r="I1383" s="4">
        <f>Table4[[#This Row],[Quantity]]*Table4[[#This Row],[UnitPrice]]</f>
        <v>1716.6</v>
      </c>
      <c r="J1383" s="4">
        <f>Table4[[#This Row],[Gross Revenue]]*(1-Table4[[#This Row],[Discount]])</f>
        <v>1544.94</v>
      </c>
      <c r="K1383" s="4">
        <f>Table4[[#This Row],[Quantity]]*Table4[[#This Row],[CostPrice]]</f>
        <v>1034.8800000000001</v>
      </c>
      <c r="L1383" s="4">
        <f>Table4[[#This Row],[Net Revenue]]-Table4[[#This Row],[Total Cost]]</f>
        <v>510.05999999999995</v>
      </c>
      <c r="M1383" t="str">
        <f>_xlfn.XLOOKUP(Table4[[#This Row],[ProductID]], Products!A:A,Products!B:B, "Not Found")</f>
        <v>Little Watches</v>
      </c>
      <c r="N1383" t="str">
        <f>TEXT(Table4[[#This Row],[Date]], "mmm")</f>
        <v>May</v>
      </c>
      <c r="O1383" t="str">
        <f>TEXT(Table4[[#This Row],[Date]], "yyyy")</f>
        <v>2024</v>
      </c>
      <c r="P1383" t="str">
        <f>_xlfn.XLOOKUP(Table4[[#This Row],[ProductID]],Products!A:A,Products!C:C, "Not Found")</f>
        <v>Fashion</v>
      </c>
      <c r="Q1383" t="str">
        <f>_xlfn.XLOOKUP(Table4[[#This Row],[ProductID]],Products!A:A,Products!D:D,"Not Found")</f>
        <v>Watches</v>
      </c>
      <c r="R1383">
        <f>_xlfn.XLOOKUP(Table4[[#This Row],[ProductID]],Products!A:A,Products!E:E,"Not Found")</f>
        <v>429.15</v>
      </c>
      <c r="S1383">
        <f>_xlfn.XLOOKUP(Table4[[#This Row],[ProductID]],Products!A:A,Products!F:F, "Not Found")</f>
        <v>258.72000000000003</v>
      </c>
      <c r="T1383" t="str">
        <f>_xlfn.XLOOKUP(Table4[[#This Row],[CustomerID]],Customers!A:A,Customers!D:D, "Not Found")</f>
        <v>F</v>
      </c>
      <c r="U1383" s="6">
        <f>_xlfn.XLOOKUP(Table4[[#This Row],[CustomerID]],Customers!A:A,Customers!E:E, "Not Found")</f>
        <v>35515</v>
      </c>
      <c r="V1383">
        <f ca="1">DATEDIF(Table4[[#This Row],[CustomerBirthday]], TODAY(), "Y")</f>
        <v>29</v>
      </c>
      <c r="W1383" t="str" cm="1">
        <f t="array" aca="1" ref="W1383" ca="1">_xlfn.IFS(Table4[[#This Row],[Age]]&lt;25, "Under 25",Table4[[#This Row],[Age]]=34, "25-34", Table4[[#This Row],[Age]]&lt;=49, "35-49", Table4[[#This Row],[Age]]&lt;=64, "50-64", Table4[[#This Row],[Age]]&gt;=65, "65+")</f>
        <v>35-49</v>
      </c>
      <c r="X1383" t="str">
        <f>_xlfn.XLOOKUP(Table4[[#This Row],[StoreID]],Stores!A:A,Stores!B:B, "Not found")</f>
        <v>MegaMart Johnmouth</v>
      </c>
      <c r="Y1383" t="str">
        <f>_xlfn.XLOOKUP(Table4[[#This Row],[StoreID]],Stores!A:A,Stores!C:C, "Not Found")</f>
        <v>Johnmouth</v>
      </c>
      <c r="Z1383" t="str">
        <f>_xlfn.XLOOKUP(Table4[[#This Row],[StoreID]],Stores!A:A,Stores!D:D, "Not Found")</f>
        <v>East</v>
      </c>
    </row>
    <row r="1384" spans="1:26">
      <c r="A1384" t="s">
        <v>2250</v>
      </c>
      <c r="B1384" s="1">
        <v>45597</v>
      </c>
      <c r="C1384" t="s">
        <v>633</v>
      </c>
      <c r="D1384" t="s">
        <v>766</v>
      </c>
      <c r="E1384" t="s">
        <v>842</v>
      </c>
      <c r="F1384">
        <v>5</v>
      </c>
      <c r="G1384">
        <v>0</v>
      </c>
      <c r="H1384" t="s">
        <v>865</v>
      </c>
      <c r="I1384" s="4">
        <f>Table4[[#This Row],[Quantity]]*Table4[[#This Row],[UnitPrice]]</f>
        <v>6136.2</v>
      </c>
      <c r="J1384" s="4">
        <f>Table4[[#This Row],[Gross Revenue]]*(1-Table4[[#This Row],[Discount]])</f>
        <v>6136.2</v>
      </c>
      <c r="K1384" s="4">
        <f>Table4[[#This Row],[Quantity]]*Table4[[#This Row],[CostPrice]]</f>
        <v>4885.45</v>
      </c>
      <c r="L1384" s="4">
        <f>Table4[[#This Row],[Net Revenue]]-Table4[[#This Row],[Total Cost]]</f>
        <v>1250.75</v>
      </c>
      <c r="M1384" t="str">
        <f>_xlfn.XLOOKUP(Table4[[#This Row],[ProductID]], Products!A:A,Products!B:B, "Not Found")</f>
        <v>Firm Dairy</v>
      </c>
      <c r="N1384" t="str">
        <f>TEXT(Table4[[#This Row],[Date]], "mmm")</f>
        <v>Nov</v>
      </c>
      <c r="O1384" t="str">
        <f>TEXT(Table4[[#This Row],[Date]], "yyyy")</f>
        <v>2024</v>
      </c>
      <c r="P1384" t="str">
        <f>_xlfn.XLOOKUP(Table4[[#This Row],[ProductID]],Products!A:A,Products!C:C, "Not Found")</f>
        <v>Groceries</v>
      </c>
      <c r="Q1384" t="str">
        <f>_xlfn.XLOOKUP(Table4[[#This Row],[ProductID]],Products!A:A,Products!D:D,"Not Found")</f>
        <v>Dairy</v>
      </c>
      <c r="R1384">
        <f>_xlfn.XLOOKUP(Table4[[#This Row],[ProductID]],Products!A:A,Products!E:E,"Not Found")</f>
        <v>1227.24</v>
      </c>
      <c r="S1384">
        <f>_xlfn.XLOOKUP(Table4[[#This Row],[ProductID]],Products!A:A,Products!F:F, "Not Found")</f>
        <v>977.09</v>
      </c>
      <c r="T1384" t="str">
        <f>_xlfn.XLOOKUP(Table4[[#This Row],[CustomerID]],Customers!A:A,Customers!D:D, "Not Found")</f>
        <v>F</v>
      </c>
      <c r="U1384" s="6">
        <f>_xlfn.XLOOKUP(Table4[[#This Row],[CustomerID]],Customers!A:A,Customers!E:E, "Not Found")</f>
        <v>31092</v>
      </c>
      <c r="V1384">
        <f ca="1">DATEDIF(Table4[[#This Row],[CustomerBirthday]], TODAY(), "Y")</f>
        <v>41</v>
      </c>
      <c r="W1384" t="str" cm="1">
        <f t="array" aca="1" ref="W1384" ca="1">_xlfn.IFS(Table4[[#This Row],[Age]]&lt;25, "Under 25",Table4[[#This Row],[Age]]=34, "25-34", Table4[[#This Row],[Age]]&lt;=49, "35-49", Table4[[#This Row],[Age]]&lt;=64, "50-64", Table4[[#This Row],[Age]]&gt;=65, "65+")</f>
        <v>35-49</v>
      </c>
      <c r="X1384" t="str">
        <f>_xlfn.XLOOKUP(Table4[[#This Row],[StoreID]],Stores!A:A,Stores!B:B, "Not found")</f>
        <v>MegaMart Brianahaven</v>
      </c>
      <c r="Y1384" t="str">
        <f>_xlfn.XLOOKUP(Table4[[#This Row],[StoreID]],Stores!A:A,Stores!C:C, "Not Found")</f>
        <v>Brianahaven</v>
      </c>
      <c r="Z1384" t="str">
        <f>_xlfn.XLOOKUP(Table4[[#This Row],[StoreID]],Stores!A:A,Stores!D:D, "Not Found")</f>
        <v>North</v>
      </c>
    </row>
    <row r="1385" spans="1:26">
      <c r="A1385" t="s">
        <v>2251</v>
      </c>
      <c r="B1385" s="1">
        <v>45866</v>
      </c>
      <c r="C1385" t="s">
        <v>364</v>
      </c>
      <c r="D1385" t="s">
        <v>798</v>
      </c>
      <c r="E1385" t="s">
        <v>846</v>
      </c>
      <c r="F1385">
        <v>4</v>
      </c>
      <c r="G1385">
        <v>0.1</v>
      </c>
      <c r="H1385" t="s">
        <v>875</v>
      </c>
      <c r="I1385" s="4">
        <f>Table4[[#This Row],[Quantity]]*Table4[[#This Row],[UnitPrice]]</f>
        <v>6005.84</v>
      </c>
      <c r="J1385" s="4">
        <f>Table4[[#This Row],[Gross Revenue]]*(1-Table4[[#This Row],[Discount]])</f>
        <v>5405.2560000000003</v>
      </c>
      <c r="K1385" s="4">
        <f>Table4[[#This Row],[Quantity]]*Table4[[#This Row],[CostPrice]]</f>
        <v>4670.92</v>
      </c>
      <c r="L1385" s="4">
        <f>Table4[[#This Row],[Net Revenue]]-Table4[[#This Row],[Total Cost]]</f>
        <v>734.33600000000024</v>
      </c>
      <c r="M1385" t="str">
        <f>_xlfn.XLOOKUP(Table4[[#This Row],[ProductID]], Products!A:A,Products!B:B, "Not Found")</f>
        <v>New Watches</v>
      </c>
      <c r="N1385" t="str">
        <f>TEXT(Table4[[#This Row],[Date]], "mmm")</f>
        <v>Jul</v>
      </c>
      <c r="O1385" t="str">
        <f>TEXT(Table4[[#This Row],[Date]], "yyyy")</f>
        <v>2025</v>
      </c>
      <c r="P1385" t="str">
        <f>_xlfn.XLOOKUP(Table4[[#This Row],[ProductID]],Products!A:A,Products!C:C, "Not Found")</f>
        <v>Fashion</v>
      </c>
      <c r="Q1385" t="str">
        <f>_xlfn.XLOOKUP(Table4[[#This Row],[ProductID]],Products!A:A,Products!D:D,"Not Found")</f>
        <v>Watches</v>
      </c>
      <c r="R1385">
        <f>_xlfn.XLOOKUP(Table4[[#This Row],[ProductID]],Products!A:A,Products!E:E,"Not Found")</f>
        <v>1501.46</v>
      </c>
      <c r="S1385">
        <f>_xlfn.XLOOKUP(Table4[[#This Row],[ProductID]],Products!A:A,Products!F:F, "Not Found")</f>
        <v>1167.73</v>
      </c>
      <c r="T1385" t="str">
        <f>_xlfn.XLOOKUP(Table4[[#This Row],[CustomerID]],Customers!A:A,Customers!D:D, "Not Found")</f>
        <v>M</v>
      </c>
      <c r="U1385" s="6">
        <f>_xlfn.XLOOKUP(Table4[[#This Row],[CustomerID]],Customers!A:A,Customers!E:E, "Not Found")</f>
        <v>34560</v>
      </c>
      <c r="V1385">
        <f ca="1">DATEDIF(Table4[[#This Row],[CustomerBirthday]], TODAY(), "Y")</f>
        <v>31</v>
      </c>
      <c r="W1385" t="str" cm="1">
        <f t="array" aca="1" ref="W1385" ca="1">_xlfn.IFS(Table4[[#This Row],[Age]]&lt;25, "Under 25",Table4[[#This Row],[Age]]=34, "25-34", Table4[[#This Row],[Age]]&lt;=49, "35-49", Table4[[#This Row],[Age]]&lt;=64, "50-64", Table4[[#This Row],[Age]]&gt;=65, "65+")</f>
        <v>35-49</v>
      </c>
      <c r="X1385" t="str">
        <f>_xlfn.XLOOKUP(Table4[[#This Row],[StoreID]],Stores!A:A,Stores!B:B, "Not found")</f>
        <v>MegaMart Johnmouth</v>
      </c>
      <c r="Y1385" t="str">
        <f>_xlfn.XLOOKUP(Table4[[#This Row],[StoreID]],Stores!A:A,Stores!C:C, "Not Found")</f>
        <v>Johnmouth</v>
      </c>
      <c r="Z1385" t="str">
        <f>_xlfn.XLOOKUP(Table4[[#This Row],[StoreID]],Stores!A:A,Stores!D:D, "Not Found")</f>
        <v>East</v>
      </c>
    </row>
    <row r="1386" spans="1:26">
      <c r="A1386" t="s">
        <v>2252</v>
      </c>
      <c r="B1386" s="1">
        <v>45337</v>
      </c>
      <c r="C1386" t="s">
        <v>464</v>
      </c>
      <c r="D1386" t="s">
        <v>800</v>
      </c>
      <c r="E1386" t="s">
        <v>831</v>
      </c>
      <c r="F1386">
        <v>2</v>
      </c>
      <c r="G1386">
        <v>0.1</v>
      </c>
      <c r="H1386" t="s">
        <v>868</v>
      </c>
      <c r="I1386" s="4">
        <f>Table4[[#This Row],[Quantity]]*Table4[[#This Row],[UnitPrice]]</f>
        <v>3905.3</v>
      </c>
      <c r="J1386" s="4">
        <f>Table4[[#This Row],[Gross Revenue]]*(1-Table4[[#This Row],[Discount]])</f>
        <v>3514.7700000000004</v>
      </c>
      <c r="K1386" s="4">
        <f>Table4[[#This Row],[Quantity]]*Table4[[#This Row],[CostPrice]]</f>
        <v>2902.54</v>
      </c>
      <c r="L1386" s="4">
        <f>Table4[[#This Row],[Net Revenue]]-Table4[[#This Row],[Total Cost]]</f>
        <v>612.23000000000047</v>
      </c>
      <c r="M1386" t="str">
        <f>_xlfn.XLOOKUP(Table4[[#This Row],[ProductID]], Products!A:A,Products!B:B, "Not Found")</f>
        <v>Book Television</v>
      </c>
      <c r="N1386" t="str">
        <f>TEXT(Table4[[#This Row],[Date]], "mmm")</f>
        <v>Feb</v>
      </c>
      <c r="O1386" t="str">
        <f>TEXT(Table4[[#This Row],[Date]], "yyyy")</f>
        <v>2024</v>
      </c>
      <c r="P1386" t="str">
        <f>_xlfn.XLOOKUP(Table4[[#This Row],[ProductID]],Products!A:A,Products!C:C, "Not Found")</f>
        <v>Electronics</v>
      </c>
      <c r="Q1386" t="str">
        <f>_xlfn.XLOOKUP(Table4[[#This Row],[ProductID]],Products!A:A,Products!D:D,"Not Found")</f>
        <v>Television</v>
      </c>
      <c r="R1386">
        <f>_xlfn.XLOOKUP(Table4[[#This Row],[ProductID]],Products!A:A,Products!E:E,"Not Found")</f>
        <v>1952.65</v>
      </c>
      <c r="S1386">
        <f>_xlfn.XLOOKUP(Table4[[#This Row],[ProductID]],Products!A:A,Products!F:F, "Not Found")</f>
        <v>1451.27</v>
      </c>
      <c r="T1386" t="str">
        <f>_xlfn.XLOOKUP(Table4[[#This Row],[CustomerID]],Customers!A:A,Customers!D:D, "Not Found")</f>
        <v>M</v>
      </c>
      <c r="U1386" s="6">
        <f>_xlfn.XLOOKUP(Table4[[#This Row],[CustomerID]],Customers!A:A,Customers!E:E, "Not Found")</f>
        <v>29315</v>
      </c>
      <c r="V1386">
        <f ca="1">DATEDIF(Table4[[#This Row],[CustomerBirthday]], TODAY(), "Y")</f>
        <v>46</v>
      </c>
      <c r="W1386" t="str" cm="1">
        <f t="array" aca="1" ref="W1386" ca="1">_xlfn.IFS(Table4[[#This Row],[Age]]&lt;25, "Under 25",Table4[[#This Row],[Age]]=34, "25-34", Table4[[#This Row],[Age]]&lt;=49, "35-49", Table4[[#This Row],[Age]]&lt;=64, "50-64", Table4[[#This Row],[Age]]&gt;=65, "65+")</f>
        <v>35-49</v>
      </c>
      <c r="X1386" t="str">
        <f>_xlfn.XLOOKUP(Table4[[#This Row],[StoreID]],Stores!A:A,Stores!B:B, "Not found")</f>
        <v>MegaMart Jimenezborough</v>
      </c>
      <c r="Y1386" t="str">
        <f>_xlfn.XLOOKUP(Table4[[#This Row],[StoreID]],Stores!A:A,Stores!C:C, "Not Found")</f>
        <v>Jimenezborough</v>
      </c>
      <c r="Z1386" t="str">
        <f>_xlfn.XLOOKUP(Table4[[#This Row],[StoreID]],Stores!A:A,Stores!D:D, "Not Found")</f>
        <v>South</v>
      </c>
    </row>
    <row r="1387" spans="1:26">
      <c r="A1387" t="s">
        <v>2253</v>
      </c>
      <c r="B1387" s="1">
        <v>45319</v>
      </c>
      <c r="C1387" t="s">
        <v>472</v>
      </c>
      <c r="D1387" t="s">
        <v>757</v>
      </c>
      <c r="E1387" t="s">
        <v>839</v>
      </c>
      <c r="F1387">
        <v>2</v>
      </c>
      <c r="G1387">
        <v>0.1</v>
      </c>
      <c r="H1387" t="s">
        <v>865</v>
      </c>
      <c r="I1387" s="4">
        <f>Table4[[#This Row],[Quantity]]*Table4[[#This Row],[UnitPrice]]</f>
        <v>2492.2199999999998</v>
      </c>
      <c r="J1387" s="4">
        <f>Table4[[#This Row],[Gross Revenue]]*(1-Table4[[#This Row],[Discount]])</f>
        <v>2242.998</v>
      </c>
      <c r="K1387" s="4">
        <f>Table4[[#This Row],[Quantity]]*Table4[[#This Row],[CostPrice]]</f>
        <v>1667.04</v>
      </c>
      <c r="L1387" s="4">
        <f>Table4[[#This Row],[Net Revenue]]-Table4[[#This Row],[Total Cost]]</f>
        <v>575.95800000000008</v>
      </c>
      <c r="M1387" t="str">
        <f>_xlfn.XLOOKUP(Table4[[#This Row],[ProductID]], Products!A:A,Products!B:B, "Not Found")</f>
        <v>Find Headphones</v>
      </c>
      <c r="N1387" t="str">
        <f>TEXT(Table4[[#This Row],[Date]], "mmm")</f>
        <v>Jan</v>
      </c>
      <c r="O1387" t="str">
        <f>TEXT(Table4[[#This Row],[Date]], "yyyy")</f>
        <v>2024</v>
      </c>
      <c r="P1387" t="str">
        <f>_xlfn.XLOOKUP(Table4[[#This Row],[ProductID]],Products!A:A,Products!C:C, "Not Found")</f>
        <v>Electronics</v>
      </c>
      <c r="Q1387" t="str">
        <f>_xlfn.XLOOKUP(Table4[[#This Row],[ProductID]],Products!A:A,Products!D:D,"Not Found")</f>
        <v>Headphones</v>
      </c>
      <c r="R1387">
        <f>_xlfn.XLOOKUP(Table4[[#This Row],[ProductID]],Products!A:A,Products!E:E,"Not Found")</f>
        <v>1246.1099999999999</v>
      </c>
      <c r="S1387">
        <f>_xlfn.XLOOKUP(Table4[[#This Row],[ProductID]],Products!A:A,Products!F:F, "Not Found")</f>
        <v>833.52</v>
      </c>
      <c r="T1387" t="str">
        <f>_xlfn.XLOOKUP(Table4[[#This Row],[CustomerID]],Customers!A:A,Customers!D:D, "Not Found")</f>
        <v>M</v>
      </c>
      <c r="U1387" s="6">
        <f>_xlfn.XLOOKUP(Table4[[#This Row],[CustomerID]],Customers!A:A,Customers!E:E, "Not Found")</f>
        <v>21466</v>
      </c>
      <c r="V1387">
        <f ca="1">DATEDIF(Table4[[#This Row],[CustomerBirthday]], TODAY(), "Y")</f>
        <v>67</v>
      </c>
      <c r="W1387" t="str" cm="1">
        <f t="array" aca="1" ref="W1387" ca="1">_xlfn.IFS(Table4[[#This Row],[Age]]&lt;25, "Under 25",Table4[[#This Row],[Age]]=34, "25-34", Table4[[#This Row],[Age]]&lt;=49, "35-49", Table4[[#This Row],[Age]]&lt;=64, "50-64", Table4[[#This Row],[Age]]&gt;=65, "65+")</f>
        <v>65+</v>
      </c>
      <c r="X1387" t="str">
        <f>_xlfn.XLOOKUP(Table4[[#This Row],[StoreID]],Stores!A:A,Stores!B:B, "Not found")</f>
        <v>MegaMart New Michele</v>
      </c>
      <c r="Y1387" t="str">
        <f>_xlfn.XLOOKUP(Table4[[#This Row],[StoreID]],Stores!A:A,Stores!C:C, "Not Found")</f>
        <v>New Michele</v>
      </c>
      <c r="Z1387" t="str">
        <f>_xlfn.XLOOKUP(Table4[[#This Row],[StoreID]],Stores!A:A,Stores!D:D, "Not Found")</f>
        <v>West</v>
      </c>
    </row>
    <row r="1388" spans="1:26">
      <c r="A1388" t="s">
        <v>2254</v>
      </c>
      <c r="B1388" s="1">
        <v>45360</v>
      </c>
      <c r="C1388" t="s">
        <v>419</v>
      </c>
      <c r="D1388" t="s">
        <v>806</v>
      </c>
      <c r="E1388" t="s">
        <v>835</v>
      </c>
      <c r="F1388">
        <v>4</v>
      </c>
      <c r="G1388">
        <v>0</v>
      </c>
      <c r="H1388" t="s">
        <v>871</v>
      </c>
      <c r="I1388" s="4">
        <f>Table4[[#This Row],[Quantity]]*Table4[[#This Row],[UnitPrice]]</f>
        <v>6982.44</v>
      </c>
      <c r="J1388" s="4">
        <f>Table4[[#This Row],[Gross Revenue]]*(1-Table4[[#This Row],[Discount]])</f>
        <v>6982.44</v>
      </c>
      <c r="K1388" s="4">
        <f>Table4[[#This Row],[Quantity]]*Table4[[#This Row],[CostPrice]]</f>
        <v>5289.76</v>
      </c>
      <c r="L1388" s="4">
        <f>Table4[[#This Row],[Net Revenue]]-Table4[[#This Row],[Total Cost]]</f>
        <v>1692.6799999999994</v>
      </c>
      <c r="M1388" t="str">
        <f>_xlfn.XLOOKUP(Table4[[#This Row],[ProductID]], Products!A:A,Products!B:B, "Not Found")</f>
        <v>Piece Headphones</v>
      </c>
      <c r="N1388" t="str">
        <f>TEXT(Table4[[#This Row],[Date]], "mmm")</f>
        <v>Mar</v>
      </c>
      <c r="O1388" t="str">
        <f>TEXT(Table4[[#This Row],[Date]], "yyyy")</f>
        <v>2024</v>
      </c>
      <c r="P1388" t="str">
        <f>_xlfn.XLOOKUP(Table4[[#This Row],[ProductID]],Products!A:A,Products!C:C, "Not Found")</f>
        <v>Electronics</v>
      </c>
      <c r="Q1388" t="str">
        <f>_xlfn.XLOOKUP(Table4[[#This Row],[ProductID]],Products!A:A,Products!D:D,"Not Found")</f>
        <v>Headphones</v>
      </c>
      <c r="R1388">
        <f>_xlfn.XLOOKUP(Table4[[#This Row],[ProductID]],Products!A:A,Products!E:E,"Not Found")</f>
        <v>1745.61</v>
      </c>
      <c r="S1388">
        <f>_xlfn.XLOOKUP(Table4[[#This Row],[ProductID]],Products!A:A,Products!F:F, "Not Found")</f>
        <v>1322.44</v>
      </c>
      <c r="T1388" t="str">
        <f>_xlfn.XLOOKUP(Table4[[#This Row],[CustomerID]],Customers!A:A,Customers!D:D, "Not Found")</f>
        <v>F</v>
      </c>
      <c r="U1388" s="6">
        <f>_xlfn.XLOOKUP(Table4[[#This Row],[CustomerID]],Customers!A:A,Customers!E:E, "Not Found")</f>
        <v>30679</v>
      </c>
      <c r="V1388">
        <f ca="1">DATEDIF(Table4[[#This Row],[CustomerBirthday]], TODAY(), "Y")</f>
        <v>42</v>
      </c>
      <c r="W1388" t="str" cm="1">
        <f t="array" aca="1" ref="W1388" ca="1">_xlfn.IFS(Table4[[#This Row],[Age]]&lt;25, "Under 25",Table4[[#This Row],[Age]]=34, "25-34", Table4[[#This Row],[Age]]&lt;=49, "35-49", Table4[[#This Row],[Age]]&lt;=64, "50-64", Table4[[#This Row],[Age]]&gt;=65, "65+")</f>
        <v>35-49</v>
      </c>
      <c r="X1388" t="str">
        <f>_xlfn.XLOOKUP(Table4[[#This Row],[StoreID]],Stores!A:A,Stores!B:B, "Not found")</f>
        <v>MegaMart Peckmouth</v>
      </c>
      <c r="Y1388" t="str">
        <f>_xlfn.XLOOKUP(Table4[[#This Row],[StoreID]],Stores!A:A,Stores!C:C, "Not Found")</f>
        <v>Peckmouth</v>
      </c>
      <c r="Z1388" t="str">
        <f>_xlfn.XLOOKUP(Table4[[#This Row],[StoreID]],Stores!A:A,Stores!D:D, "Not Found")</f>
        <v>East</v>
      </c>
    </row>
    <row r="1389" spans="1:26">
      <c r="A1389" t="s">
        <v>2255</v>
      </c>
      <c r="B1389" s="1">
        <v>45785</v>
      </c>
      <c r="C1389" t="s">
        <v>280</v>
      </c>
      <c r="D1389" t="s">
        <v>816</v>
      </c>
      <c r="E1389" t="s">
        <v>839</v>
      </c>
      <c r="F1389">
        <v>1</v>
      </c>
      <c r="G1389">
        <v>0.1</v>
      </c>
      <c r="H1389" t="s">
        <v>868</v>
      </c>
      <c r="I1389" s="4">
        <f>Table4[[#This Row],[Quantity]]*Table4[[#This Row],[UnitPrice]]</f>
        <v>1879.08</v>
      </c>
      <c r="J1389" s="4">
        <f>Table4[[#This Row],[Gross Revenue]]*(1-Table4[[#This Row],[Discount]])</f>
        <v>1691.172</v>
      </c>
      <c r="K1389" s="4">
        <f>Table4[[#This Row],[Quantity]]*Table4[[#This Row],[CostPrice]]</f>
        <v>1004.56</v>
      </c>
      <c r="L1389" s="4">
        <f>Table4[[#This Row],[Net Revenue]]-Table4[[#This Row],[Total Cost]]</f>
        <v>686.61200000000008</v>
      </c>
      <c r="M1389" t="str">
        <f>_xlfn.XLOOKUP(Table4[[#This Row],[ProductID]], Products!A:A,Products!B:B, "Not Found")</f>
        <v>Set Dairy</v>
      </c>
      <c r="N1389" t="str">
        <f>TEXT(Table4[[#This Row],[Date]], "mmm")</f>
        <v>May</v>
      </c>
      <c r="O1389" t="str">
        <f>TEXT(Table4[[#This Row],[Date]], "yyyy")</f>
        <v>2025</v>
      </c>
      <c r="P1389" t="str">
        <f>_xlfn.XLOOKUP(Table4[[#This Row],[ProductID]],Products!A:A,Products!C:C, "Not Found")</f>
        <v>Groceries</v>
      </c>
      <c r="Q1389" t="str">
        <f>_xlfn.XLOOKUP(Table4[[#This Row],[ProductID]],Products!A:A,Products!D:D,"Not Found")</f>
        <v>Dairy</v>
      </c>
      <c r="R1389">
        <f>_xlfn.XLOOKUP(Table4[[#This Row],[ProductID]],Products!A:A,Products!E:E,"Not Found")</f>
        <v>1879.08</v>
      </c>
      <c r="S1389">
        <f>_xlfn.XLOOKUP(Table4[[#This Row],[ProductID]],Products!A:A,Products!F:F, "Not Found")</f>
        <v>1004.56</v>
      </c>
      <c r="T1389" t="str">
        <f>_xlfn.XLOOKUP(Table4[[#This Row],[CustomerID]],Customers!A:A,Customers!D:D, "Not Found")</f>
        <v>F</v>
      </c>
      <c r="U1389" s="6">
        <f>_xlfn.XLOOKUP(Table4[[#This Row],[CustomerID]],Customers!A:A,Customers!E:E, "Not Found")</f>
        <v>21701</v>
      </c>
      <c r="V1389">
        <f ca="1">DATEDIF(Table4[[#This Row],[CustomerBirthday]], TODAY(), "Y")</f>
        <v>67</v>
      </c>
      <c r="W1389" t="str" cm="1">
        <f t="array" aca="1" ref="W1389" ca="1">_xlfn.IFS(Table4[[#This Row],[Age]]&lt;25, "Under 25",Table4[[#This Row],[Age]]=34, "25-34", Table4[[#This Row],[Age]]&lt;=49, "35-49", Table4[[#This Row],[Age]]&lt;=64, "50-64", Table4[[#This Row],[Age]]&gt;=65, "65+")</f>
        <v>65+</v>
      </c>
      <c r="X1389" t="str">
        <f>_xlfn.XLOOKUP(Table4[[#This Row],[StoreID]],Stores!A:A,Stores!B:B, "Not found")</f>
        <v>MegaMart New Michele</v>
      </c>
      <c r="Y1389" t="str">
        <f>_xlfn.XLOOKUP(Table4[[#This Row],[StoreID]],Stores!A:A,Stores!C:C, "Not Found")</f>
        <v>New Michele</v>
      </c>
      <c r="Z1389" t="str">
        <f>_xlfn.XLOOKUP(Table4[[#This Row],[StoreID]],Stores!A:A,Stores!D:D, "Not Found")</f>
        <v>West</v>
      </c>
    </row>
    <row r="1390" spans="1:26">
      <c r="A1390" t="s">
        <v>2256</v>
      </c>
      <c r="B1390" s="1">
        <v>45734</v>
      </c>
      <c r="C1390" t="s">
        <v>224</v>
      </c>
      <c r="D1390" t="s">
        <v>755</v>
      </c>
      <c r="E1390" t="s">
        <v>846</v>
      </c>
      <c r="F1390">
        <v>1</v>
      </c>
      <c r="G1390">
        <v>0</v>
      </c>
      <c r="H1390" t="s">
        <v>865</v>
      </c>
      <c r="I1390" s="4">
        <f>Table4[[#This Row],[Quantity]]*Table4[[#This Row],[UnitPrice]]</f>
        <v>1858.75</v>
      </c>
      <c r="J1390" s="4">
        <f>Table4[[#This Row],[Gross Revenue]]*(1-Table4[[#This Row],[Discount]])</f>
        <v>1858.75</v>
      </c>
      <c r="K1390" s="4">
        <f>Table4[[#This Row],[Quantity]]*Table4[[#This Row],[CostPrice]]</f>
        <v>1451.16</v>
      </c>
      <c r="L1390" s="4">
        <f>Table4[[#This Row],[Net Revenue]]-Table4[[#This Row],[Total Cost]]</f>
        <v>407.58999999999992</v>
      </c>
      <c r="M1390" t="str">
        <f>_xlfn.XLOOKUP(Table4[[#This Row],[ProductID]], Products!A:A,Products!B:B, "Not Found")</f>
        <v>House Accessories</v>
      </c>
      <c r="N1390" t="str">
        <f>TEXT(Table4[[#This Row],[Date]], "mmm")</f>
        <v>Mar</v>
      </c>
      <c r="O1390" t="str">
        <f>TEXT(Table4[[#This Row],[Date]], "yyyy")</f>
        <v>2025</v>
      </c>
      <c r="P1390" t="str">
        <f>_xlfn.XLOOKUP(Table4[[#This Row],[ProductID]],Products!A:A,Products!C:C, "Not Found")</f>
        <v>Fashion</v>
      </c>
      <c r="Q1390" t="str">
        <f>_xlfn.XLOOKUP(Table4[[#This Row],[ProductID]],Products!A:A,Products!D:D,"Not Found")</f>
        <v>Accessories</v>
      </c>
      <c r="R1390">
        <f>_xlfn.XLOOKUP(Table4[[#This Row],[ProductID]],Products!A:A,Products!E:E,"Not Found")</f>
        <v>1858.75</v>
      </c>
      <c r="S1390">
        <f>_xlfn.XLOOKUP(Table4[[#This Row],[ProductID]],Products!A:A,Products!F:F, "Not Found")</f>
        <v>1451.16</v>
      </c>
      <c r="T1390" t="str">
        <f>_xlfn.XLOOKUP(Table4[[#This Row],[CustomerID]],Customers!A:A,Customers!D:D, "Not Found")</f>
        <v>M</v>
      </c>
      <c r="U1390" s="6">
        <f>_xlfn.XLOOKUP(Table4[[#This Row],[CustomerID]],Customers!A:A,Customers!E:E, "Not Found")</f>
        <v>38555</v>
      </c>
      <c r="V1390">
        <f ca="1">DATEDIF(Table4[[#This Row],[CustomerBirthday]], TODAY(), "Y")</f>
        <v>21</v>
      </c>
      <c r="W1390" t="str" cm="1">
        <f t="array" aca="1" ref="W1390" ca="1">_xlfn.IFS(Table4[[#This Row],[Age]]&lt;25, "Under 25",Table4[[#This Row],[Age]]=34, "25-34", Table4[[#This Row],[Age]]&lt;=49, "35-49", Table4[[#This Row],[Age]]&lt;=64, "50-64", Table4[[#This Row],[Age]]&gt;=65, "65+")</f>
        <v>Under 25</v>
      </c>
      <c r="X1390" t="str">
        <f>_xlfn.XLOOKUP(Table4[[#This Row],[StoreID]],Stores!A:A,Stores!B:B, "Not found")</f>
        <v>MegaMart Johnmouth</v>
      </c>
      <c r="Y1390" t="str">
        <f>_xlfn.XLOOKUP(Table4[[#This Row],[StoreID]],Stores!A:A,Stores!C:C, "Not Found")</f>
        <v>Johnmouth</v>
      </c>
      <c r="Z1390" t="str">
        <f>_xlfn.XLOOKUP(Table4[[#This Row],[StoreID]],Stores!A:A,Stores!D:D, "Not Found")</f>
        <v>East</v>
      </c>
    </row>
    <row r="1391" spans="1:26">
      <c r="A1391" t="s">
        <v>2257</v>
      </c>
      <c r="B1391" s="1">
        <v>45396</v>
      </c>
      <c r="C1391" t="s">
        <v>266</v>
      </c>
      <c r="D1391" t="s">
        <v>778</v>
      </c>
      <c r="E1391" t="s">
        <v>831</v>
      </c>
      <c r="F1391">
        <v>5</v>
      </c>
      <c r="G1391">
        <v>0.15</v>
      </c>
      <c r="H1391" t="s">
        <v>868</v>
      </c>
      <c r="I1391" s="4">
        <f>Table4[[#This Row],[Quantity]]*Table4[[#This Row],[UnitPrice]]</f>
        <v>5078.8</v>
      </c>
      <c r="J1391" s="4">
        <f>Table4[[#This Row],[Gross Revenue]]*(1-Table4[[#This Row],[Discount]])</f>
        <v>4316.9800000000005</v>
      </c>
      <c r="K1391" s="4">
        <f>Table4[[#This Row],[Quantity]]*Table4[[#This Row],[CostPrice]]</f>
        <v>2922</v>
      </c>
      <c r="L1391" s="4">
        <f>Table4[[#This Row],[Net Revenue]]-Table4[[#This Row],[Total Cost]]</f>
        <v>1394.9800000000005</v>
      </c>
      <c r="M1391" t="str">
        <f>_xlfn.XLOOKUP(Table4[[#This Row],[ProductID]], Products!A:A,Products!B:B, "Not Found")</f>
        <v>Behavior Dairy</v>
      </c>
      <c r="N1391" t="str">
        <f>TEXT(Table4[[#This Row],[Date]], "mmm")</f>
        <v>Apr</v>
      </c>
      <c r="O1391" t="str">
        <f>TEXT(Table4[[#This Row],[Date]], "yyyy")</f>
        <v>2024</v>
      </c>
      <c r="P1391" t="str">
        <f>_xlfn.XLOOKUP(Table4[[#This Row],[ProductID]],Products!A:A,Products!C:C, "Not Found")</f>
        <v>Groceries</v>
      </c>
      <c r="Q1391" t="str">
        <f>_xlfn.XLOOKUP(Table4[[#This Row],[ProductID]],Products!A:A,Products!D:D,"Not Found")</f>
        <v>Dairy</v>
      </c>
      <c r="R1391">
        <f>_xlfn.XLOOKUP(Table4[[#This Row],[ProductID]],Products!A:A,Products!E:E,"Not Found")</f>
        <v>1015.76</v>
      </c>
      <c r="S1391">
        <f>_xlfn.XLOOKUP(Table4[[#This Row],[ProductID]],Products!A:A,Products!F:F, "Not Found")</f>
        <v>584.4</v>
      </c>
      <c r="T1391" t="str">
        <f>_xlfn.XLOOKUP(Table4[[#This Row],[CustomerID]],Customers!A:A,Customers!D:D, "Not Found")</f>
        <v>M</v>
      </c>
      <c r="U1391" s="6">
        <f>_xlfn.XLOOKUP(Table4[[#This Row],[CustomerID]],Customers!A:A,Customers!E:E, "Not Found")</f>
        <v>26230</v>
      </c>
      <c r="V1391">
        <f ca="1">DATEDIF(Table4[[#This Row],[CustomerBirthday]], TODAY(), "Y")</f>
        <v>54</v>
      </c>
      <c r="W1391" t="str" cm="1">
        <f t="array" aca="1" ref="W1391" ca="1">_xlfn.IFS(Table4[[#This Row],[Age]]&lt;25, "Under 25",Table4[[#This Row],[Age]]=34, "25-34", Table4[[#This Row],[Age]]&lt;=49, "35-49", Table4[[#This Row],[Age]]&lt;=64, "50-64", Table4[[#This Row],[Age]]&gt;=65, "65+")</f>
        <v>50-64</v>
      </c>
      <c r="X1391" t="str">
        <f>_xlfn.XLOOKUP(Table4[[#This Row],[StoreID]],Stores!A:A,Stores!B:B, "Not found")</f>
        <v>MegaMart Jimenezborough</v>
      </c>
      <c r="Y1391" t="str">
        <f>_xlfn.XLOOKUP(Table4[[#This Row],[StoreID]],Stores!A:A,Stores!C:C, "Not Found")</f>
        <v>Jimenezborough</v>
      </c>
      <c r="Z1391" t="str">
        <f>_xlfn.XLOOKUP(Table4[[#This Row],[StoreID]],Stores!A:A,Stores!D:D, "Not Found")</f>
        <v>South</v>
      </c>
    </row>
    <row r="1392" spans="1:26">
      <c r="A1392" t="s">
        <v>2258</v>
      </c>
      <c r="B1392" s="1">
        <v>45270</v>
      </c>
      <c r="C1392" t="s">
        <v>210</v>
      </c>
      <c r="D1392" t="s">
        <v>732</v>
      </c>
      <c r="E1392" t="s">
        <v>839</v>
      </c>
      <c r="F1392">
        <v>1</v>
      </c>
      <c r="G1392">
        <v>0.1</v>
      </c>
      <c r="H1392" t="s">
        <v>865</v>
      </c>
      <c r="I1392" s="4">
        <f>Table4[[#This Row],[Quantity]]*Table4[[#This Row],[UnitPrice]]</f>
        <v>1474.12</v>
      </c>
      <c r="J1392" s="4">
        <f>Table4[[#This Row],[Gross Revenue]]*(1-Table4[[#This Row],[Discount]])</f>
        <v>1326.7079999999999</v>
      </c>
      <c r="K1392" s="4">
        <f>Table4[[#This Row],[Quantity]]*Table4[[#This Row],[CostPrice]]</f>
        <v>764.02</v>
      </c>
      <c r="L1392" s="4">
        <f>Table4[[#This Row],[Net Revenue]]-Table4[[#This Row],[Total Cost]]</f>
        <v>562.68799999999987</v>
      </c>
      <c r="M1392" t="str">
        <f>_xlfn.XLOOKUP(Table4[[#This Row],[ProductID]], Products!A:A,Products!B:B, "Not Found")</f>
        <v>Understand Camera</v>
      </c>
      <c r="N1392" t="str">
        <f>TEXT(Table4[[#This Row],[Date]], "mmm")</f>
        <v>Dec</v>
      </c>
      <c r="O1392" t="str">
        <f>TEXT(Table4[[#This Row],[Date]], "yyyy")</f>
        <v>2023</v>
      </c>
      <c r="P1392" t="str">
        <f>_xlfn.XLOOKUP(Table4[[#This Row],[ProductID]],Products!A:A,Products!C:C, "Not Found")</f>
        <v>Electronics</v>
      </c>
      <c r="Q1392" t="str">
        <f>_xlfn.XLOOKUP(Table4[[#This Row],[ProductID]],Products!A:A,Products!D:D,"Not Found")</f>
        <v>Camera</v>
      </c>
      <c r="R1392">
        <f>_xlfn.XLOOKUP(Table4[[#This Row],[ProductID]],Products!A:A,Products!E:E,"Not Found")</f>
        <v>1474.12</v>
      </c>
      <c r="S1392">
        <f>_xlfn.XLOOKUP(Table4[[#This Row],[ProductID]],Products!A:A,Products!F:F, "Not Found")</f>
        <v>764.02</v>
      </c>
      <c r="T1392" t="str">
        <f>_xlfn.XLOOKUP(Table4[[#This Row],[CustomerID]],Customers!A:A,Customers!D:D, "Not Found")</f>
        <v>F</v>
      </c>
      <c r="U1392" s="6">
        <f>_xlfn.XLOOKUP(Table4[[#This Row],[CustomerID]],Customers!A:A,Customers!E:E, "Not Found")</f>
        <v>37570</v>
      </c>
      <c r="V1392">
        <f ca="1">DATEDIF(Table4[[#This Row],[CustomerBirthday]], TODAY(), "Y")</f>
        <v>23</v>
      </c>
      <c r="W1392" t="str" cm="1">
        <f t="array" aca="1" ref="W1392" ca="1">_xlfn.IFS(Table4[[#This Row],[Age]]&lt;25, "Under 25",Table4[[#This Row],[Age]]=34, "25-34", Table4[[#This Row],[Age]]&lt;=49, "35-49", Table4[[#This Row],[Age]]&lt;=64, "50-64", Table4[[#This Row],[Age]]&gt;=65, "65+")</f>
        <v>Under 25</v>
      </c>
      <c r="X1392" t="str">
        <f>_xlfn.XLOOKUP(Table4[[#This Row],[StoreID]],Stores!A:A,Stores!B:B, "Not found")</f>
        <v>MegaMart New Michele</v>
      </c>
      <c r="Y1392" t="str">
        <f>_xlfn.XLOOKUP(Table4[[#This Row],[StoreID]],Stores!A:A,Stores!C:C, "Not Found")</f>
        <v>New Michele</v>
      </c>
      <c r="Z1392" t="str">
        <f>_xlfn.XLOOKUP(Table4[[#This Row],[StoreID]],Stores!A:A,Stores!D:D, "Not Found")</f>
        <v>West</v>
      </c>
    </row>
    <row r="1393" spans="1:26">
      <c r="A1393" t="s">
        <v>2259</v>
      </c>
      <c r="B1393" s="1">
        <v>45800</v>
      </c>
      <c r="C1393" t="s">
        <v>415</v>
      </c>
      <c r="D1393" t="s">
        <v>734</v>
      </c>
      <c r="E1393" t="s">
        <v>846</v>
      </c>
      <c r="F1393">
        <v>3</v>
      </c>
      <c r="G1393">
        <v>0.05</v>
      </c>
      <c r="H1393" t="s">
        <v>868</v>
      </c>
      <c r="I1393" s="4">
        <f>Table4[[#This Row],[Quantity]]*Table4[[#This Row],[UnitPrice]]</f>
        <v>329.34000000000003</v>
      </c>
      <c r="J1393" s="4">
        <f>Table4[[#This Row],[Gross Revenue]]*(1-Table4[[#This Row],[Discount]])</f>
        <v>312.87299999999999</v>
      </c>
      <c r="K1393" s="4">
        <f>Table4[[#This Row],[Quantity]]*Table4[[#This Row],[CostPrice]]</f>
        <v>211.77</v>
      </c>
      <c r="L1393" s="4">
        <f>Table4[[#This Row],[Net Revenue]]-Table4[[#This Row],[Total Cost]]</f>
        <v>101.10299999999998</v>
      </c>
      <c r="M1393" t="str">
        <f>_xlfn.XLOOKUP(Table4[[#This Row],[ProductID]], Products!A:A,Products!B:B, "Not Found")</f>
        <v>Recognize Footwear</v>
      </c>
      <c r="N1393" t="str">
        <f>TEXT(Table4[[#This Row],[Date]], "mmm")</f>
        <v>May</v>
      </c>
      <c r="O1393" t="str">
        <f>TEXT(Table4[[#This Row],[Date]], "yyyy")</f>
        <v>2025</v>
      </c>
      <c r="P1393" t="str">
        <f>_xlfn.XLOOKUP(Table4[[#This Row],[ProductID]],Products!A:A,Products!C:C, "Not Found")</f>
        <v>Fashion</v>
      </c>
      <c r="Q1393" t="str">
        <f>_xlfn.XLOOKUP(Table4[[#This Row],[ProductID]],Products!A:A,Products!D:D,"Not Found")</f>
        <v>Footwear</v>
      </c>
      <c r="R1393">
        <f>_xlfn.XLOOKUP(Table4[[#This Row],[ProductID]],Products!A:A,Products!E:E,"Not Found")</f>
        <v>109.78</v>
      </c>
      <c r="S1393">
        <f>_xlfn.XLOOKUP(Table4[[#This Row],[ProductID]],Products!A:A,Products!F:F, "Not Found")</f>
        <v>70.59</v>
      </c>
      <c r="T1393" t="str">
        <f>_xlfn.XLOOKUP(Table4[[#This Row],[CustomerID]],Customers!A:A,Customers!D:D, "Not Found")</f>
        <v>M</v>
      </c>
      <c r="U1393" s="6">
        <f>_xlfn.XLOOKUP(Table4[[#This Row],[CustomerID]],Customers!A:A,Customers!E:E, "Not Found")</f>
        <v>34163</v>
      </c>
      <c r="V1393">
        <f ca="1">DATEDIF(Table4[[#This Row],[CustomerBirthday]], TODAY(), "Y")</f>
        <v>33</v>
      </c>
      <c r="W1393" t="str" cm="1">
        <f t="array" aca="1" ref="W1393" ca="1">_xlfn.IFS(Table4[[#This Row],[Age]]&lt;25, "Under 25",Table4[[#This Row],[Age]]=34, "25-34", Table4[[#This Row],[Age]]&lt;=49, "35-49", Table4[[#This Row],[Age]]&lt;=64, "50-64", Table4[[#This Row],[Age]]&gt;=65, "65+")</f>
        <v>35-49</v>
      </c>
      <c r="X1393" t="str">
        <f>_xlfn.XLOOKUP(Table4[[#This Row],[StoreID]],Stores!A:A,Stores!B:B, "Not found")</f>
        <v>MegaMart Johnmouth</v>
      </c>
      <c r="Y1393" t="str">
        <f>_xlfn.XLOOKUP(Table4[[#This Row],[StoreID]],Stores!A:A,Stores!C:C, "Not Found")</f>
        <v>Johnmouth</v>
      </c>
      <c r="Z1393" t="str">
        <f>_xlfn.XLOOKUP(Table4[[#This Row],[StoreID]],Stores!A:A,Stores!D:D, "Not Found")</f>
        <v>East</v>
      </c>
    </row>
    <row r="1394" spans="1:26">
      <c r="A1394" t="s">
        <v>2260</v>
      </c>
      <c r="B1394" s="1">
        <v>45620</v>
      </c>
      <c r="C1394" t="s">
        <v>386</v>
      </c>
      <c r="D1394" t="s">
        <v>788</v>
      </c>
      <c r="E1394" t="s">
        <v>839</v>
      </c>
      <c r="F1394">
        <v>5</v>
      </c>
      <c r="G1394">
        <v>0.15</v>
      </c>
      <c r="H1394" t="s">
        <v>871</v>
      </c>
      <c r="I1394" s="4">
        <f>Table4[[#This Row],[Quantity]]*Table4[[#This Row],[UnitPrice]]</f>
        <v>5478.6</v>
      </c>
      <c r="J1394" s="4">
        <f>Table4[[#This Row],[Gross Revenue]]*(1-Table4[[#This Row],[Discount]])</f>
        <v>4656.8100000000004</v>
      </c>
      <c r="K1394" s="4">
        <f>Table4[[#This Row],[Quantity]]*Table4[[#This Row],[CostPrice]]</f>
        <v>4111</v>
      </c>
      <c r="L1394" s="4">
        <f>Table4[[#This Row],[Net Revenue]]-Table4[[#This Row],[Total Cost]]</f>
        <v>545.8100000000004</v>
      </c>
      <c r="M1394" t="str">
        <f>_xlfn.XLOOKUP(Table4[[#This Row],[ProductID]], Products!A:A,Products!B:B, "Not Found")</f>
        <v>Foot Snacks</v>
      </c>
      <c r="N1394" t="str">
        <f>TEXT(Table4[[#This Row],[Date]], "mmm")</f>
        <v>Nov</v>
      </c>
      <c r="O1394" t="str">
        <f>TEXT(Table4[[#This Row],[Date]], "yyyy")</f>
        <v>2024</v>
      </c>
      <c r="P1394" t="str">
        <f>_xlfn.XLOOKUP(Table4[[#This Row],[ProductID]],Products!A:A,Products!C:C, "Not Found")</f>
        <v>Groceries</v>
      </c>
      <c r="Q1394" t="str">
        <f>_xlfn.XLOOKUP(Table4[[#This Row],[ProductID]],Products!A:A,Products!D:D,"Not Found")</f>
        <v>Snacks</v>
      </c>
      <c r="R1394">
        <f>_xlfn.XLOOKUP(Table4[[#This Row],[ProductID]],Products!A:A,Products!E:E,"Not Found")</f>
        <v>1095.72</v>
      </c>
      <c r="S1394">
        <f>_xlfn.XLOOKUP(Table4[[#This Row],[ProductID]],Products!A:A,Products!F:F, "Not Found")</f>
        <v>822.2</v>
      </c>
      <c r="T1394" t="str">
        <f>_xlfn.XLOOKUP(Table4[[#This Row],[CustomerID]],Customers!A:A,Customers!D:D, "Not Found")</f>
        <v>F</v>
      </c>
      <c r="U1394" s="6">
        <f>_xlfn.XLOOKUP(Table4[[#This Row],[CustomerID]],Customers!A:A,Customers!E:E, "Not Found")</f>
        <v>23676</v>
      </c>
      <c r="V1394">
        <f ca="1">DATEDIF(Table4[[#This Row],[CustomerBirthday]], TODAY(), "Y")</f>
        <v>61</v>
      </c>
      <c r="W1394" t="str" cm="1">
        <f t="array" aca="1" ref="W1394" ca="1">_xlfn.IFS(Table4[[#This Row],[Age]]&lt;25, "Under 25",Table4[[#This Row],[Age]]=34, "25-34", Table4[[#This Row],[Age]]&lt;=49, "35-49", Table4[[#This Row],[Age]]&lt;=64, "50-64", Table4[[#This Row],[Age]]&gt;=65, "65+")</f>
        <v>50-64</v>
      </c>
      <c r="X1394" t="str">
        <f>_xlfn.XLOOKUP(Table4[[#This Row],[StoreID]],Stores!A:A,Stores!B:B, "Not found")</f>
        <v>MegaMart New Michele</v>
      </c>
      <c r="Y1394" t="str">
        <f>_xlfn.XLOOKUP(Table4[[#This Row],[StoreID]],Stores!A:A,Stores!C:C, "Not Found")</f>
        <v>New Michele</v>
      </c>
      <c r="Z1394" t="str">
        <f>_xlfn.XLOOKUP(Table4[[#This Row],[StoreID]],Stores!A:A,Stores!D:D, "Not Found")</f>
        <v>West</v>
      </c>
    </row>
    <row r="1395" spans="1:26">
      <c r="A1395" t="s">
        <v>2261</v>
      </c>
      <c r="B1395" s="1">
        <v>45553</v>
      </c>
      <c r="C1395" t="s">
        <v>24</v>
      </c>
      <c r="D1395" t="s">
        <v>826</v>
      </c>
      <c r="E1395" t="s">
        <v>846</v>
      </c>
      <c r="F1395">
        <v>2</v>
      </c>
      <c r="G1395">
        <v>0.15</v>
      </c>
      <c r="H1395" t="s">
        <v>871</v>
      </c>
      <c r="I1395" s="4">
        <f>Table4[[#This Row],[Quantity]]*Table4[[#This Row],[UnitPrice]]</f>
        <v>2089.2800000000002</v>
      </c>
      <c r="J1395" s="4">
        <f>Table4[[#This Row],[Gross Revenue]]*(1-Table4[[#This Row],[Discount]])</f>
        <v>1775.8880000000001</v>
      </c>
      <c r="K1395" s="4">
        <f>Table4[[#This Row],[Quantity]]*Table4[[#This Row],[CostPrice]]</f>
        <v>1550.14</v>
      </c>
      <c r="L1395" s="4">
        <f>Table4[[#This Row],[Net Revenue]]-Table4[[#This Row],[Total Cost]]</f>
        <v>225.74800000000005</v>
      </c>
      <c r="M1395" t="str">
        <f>_xlfn.XLOOKUP(Table4[[#This Row],[ProductID]], Products!A:A,Products!B:B, "Not Found")</f>
        <v>Maybe Footwear</v>
      </c>
      <c r="N1395" t="str">
        <f>TEXT(Table4[[#This Row],[Date]], "mmm")</f>
        <v>Sep</v>
      </c>
      <c r="O1395" t="str">
        <f>TEXT(Table4[[#This Row],[Date]], "yyyy")</f>
        <v>2024</v>
      </c>
      <c r="P1395" t="str">
        <f>_xlfn.XLOOKUP(Table4[[#This Row],[ProductID]],Products!A:A,Products!C:C, "Not Found")</f>
        <v>Fashion</v>
      </c>
      <c r="Q1395" t="str">
        <f>_xlfn.XLOOKUP(Table4[[#This Row],[ProductID]],Products!A:A,Products!D:D,"Not Found")</f>
        <v>Footwear</v>
      </c>
      <c r="R1395">
        <f>_xlfn.XLOOKUP(Table4[[#This Row],[ProductID]],Products!A:A,Products!E:E,"Not Found")</f>
        <v>1044.6400000000001</v>
      </c>
      <c r="S1395">
        <f>_xlfn.XLOOKUP(Table4[[#This Row],[ProductID]],Products!A:A,Products!F:F, "Not Found")</f>
        <v>775.07</v>
      </c>
      <c r="T1395" t="str">
        <f>_xlfn.XLOOKUP(Table4[[#This Row],[CustomerID]],Customers!A:A,Customers!D:D, "Not Found")</f>
        <v>M</v>
      </c>
      <c r="U1395" s="6">
        <f>_xlfn.XLOOKUP(Table4[[#This Row],[CustomerID]],Customers!A:A,Customers!E:E, "Not Found")</f>
        <v>33773</v>
      </c>
      <c r="V1395">
        <f ca="1">DATEDIF(Table4[[#This Row],[CustomerBirthday]], TODAY(), "Y")</f>
        <v>34</v>
      </c>
      <c r="W1395" t="str" cm="1">
        <f t="array" aca="1" ref="W1395" ca="1">_xlfn.IFS(Table4[[#This Row],[Age]]&lt;25, "Under 25",Table4[[#This Row],[Age]]=34, "25-34", Table4[[#This Row],[Age]]&lt;=49, "35-49", Table4[[#This Row],[Age]]&lt;=64, "50-64", Table4[[#This Row],[Age]]&gt;=65, "65+")</f>
        <v>25-34</v>
      </c>
      <c r="X1395" t="str">
        <f>_xlfn.XLOOKUP(Table4[[#This Row],[StoreID]],Stores!A:A,Stores!B:B, "Not found")</f>
        <v>MegaMart Johnmouth</v>
      </c>
      <c r="Y1395" t="str">
        <f>_xlfn.XLOOKUP(Table4[[#This Row],[StoreID]],Stores!A:A,Stores!C:C, "Not Found")</f>
        <v>Johnmouth</v>
      </c>
      <c r="Z1395" t="str">
        <f>_xlfn.XLOOKUP(Table4[[#This Row],[StoreID]],Stores!A:A,Stores!D:D, "Not Found")</f>
        <v>East</v>
      </c>
    </row>
    <row r="1396" spans="1:26">
      <c r="A1396" t="s">
        <v>2262</v>
      </c>
      <c r="B1396" s="1">
        <v>45755</v>
      </c>
      <c r="C1396" t="s">
        <v>604</v>
      </c>
      <c r="D1396" t="s">
        <v>755</v>
      </c>
      <c r="E1396" t="s">
        <v>842</v>
      </c>
      <c r="F1396">
        <v>3</v>
      </c>
      <c r="G1396">
        <v>0.15</v>
      </c>
      <c r="H1396" t="s">
        <v>875</v>
      </c>
      <c r="I1396" s="4">
        <f>Table4[[#This Row],[Quantity]]*Table4[[#This Row],[UnitPrice]]</f>
        <v>5576.25</v>
      </c>
      <c r="J1396" s="4">
        <f>Table4[[#This Row],[Gross Revenue]]*(1-Table4[[#This Row],[Discount]])</f>
        <v>4739.8125</v>
      </c>
      <c r="K1396" s="4">
        <f>Table4[[#This Row],[Quantity]]*Table4[[#This Row],[CostPrice]]</f>
        <v>4353.4800000000005</v>
      </c>
      <c r="L1396" s="4">
        <f>Table4[[#This Row],[Net Revenue]]-Table4[[#This Row],[Total Cost]]</f>
        <v>386.33249999999953</v>
      </c>
      <c r="M1396" t="str">
        <f>_xlfn.XLOOKUP(Table4[[#This Row],[ProductID]], Products!A:A,Products!B:B, "Not Found")</f>
        <v>House Accessories</v>
      </c>
      <c r="N1396" t="str">
        <f>TEXT(Table4[[#This Row],[Date]], "mmm")</f>
        <v>Apr</v>
      </c>
      <c r="O1396" t="str">
        <f>TEXT(Table4[[#This Row],[Date]], "yyyy")</f>
        <v>2025</v>
      </c>
      <c r="P1396" t="str">
        <f>_xlfn.XLOOKUP(Table4[[#This Row],[ProductID]],Products!A:A,Products!C:C, "Not Found")</f>
        <v>Fashion</v>
      </c>
      <c r="Q1396" t="str">
        <f>_xlfn.XLOOKUP(Table4[[#This Row],[ProductID]],Products!A:A,Products!D:D,"Not Found")</f>
        <v>Accessories</v>
      </c>
      <c r="R1396">
        <f>_xlfn.XLOOKUP(Table4[[#This Row],[ProductID]],Products!A:A,Products!E:E,"Not Found")</f>
        <v>1858.75</v>
      </c>
      <c r="S1396">
        <f>_xlfn.XLOOKUP(Table4[[#This Row],[ProductID]],Products!A:A,Products!F:F, "Not Found")</f>
        <v>1451.16</v>
      </c>
      <c r="T1396" t="str">
        <f>_xlfn.XLOOKUP(Table4[[#This Row],[CustomerID]],Customers!A:A,Customers!D:D, "Not Found")</f>
        <v>F</v>
      </c>
      <c r="U1396" s="6">
        <f>_xlfn.XLOOKUP(Table4[[#This Row],[CustomerID]],Customers!A:A,Customers!E:E, "Not Found")</f>
        <v>30807</v>
      </c>
      <c r="V1396">
        <f ca="1">DATEDIF(Table4[[#This Row],[CustomerBirthday]], TODAY(), "Y")</f>
        <v>42</v>
      </c>
      <c r="W1396" t="str" cm="1">
        <f t="array" aca="1" ref="W1396" ca="1">_xlfn.IFS(Table4[[#This Row],[Age]]&lt;25, "Under 25",Table4[[#This Row],[Age]]=34, "25-34", Table4[[#This Row],[Age]]&lt;=49, "35-49", Table4[[#This Row],[Age]]&lt;=64, "50-64", Table4[[#This Row],[Age]]&gt;=65, "65+")</f>
        <v>35-49</v>
      </c>
      <c r="X1396" t="str">
        <f>_xlfn.XLOOKUP(Table4[[#This Row],[StoreID]],Stores!A:A,Stores!B:B, "Not found")</f>
        <v>MegaMart Brianahaven</v>
      </c>
      <c r="Y1396" t="str">
        <f>_xlfn.XLOOKUP(Table4[[#This Row],[StoreID]],Stores!A:A,Stores!C:C, "Not Found")</f>
        <v>Brianahaven</v>
      </c>
      <c r="Z1396" t="str">
        <f>_xlfn.XLOOKUP(Table4[[#This Row],[StoreID]],Stores!A:A,Stores!D:D, "Not Found")</f>
        <v>North</v>
      </c>
    </row>
    <row r="1397" spans="1:26">
      <c r="A1397" t="s">
        <v>2263</v>
      </c>
      <c r="B1397" s="1">
        <v>45747</v>
      </c>
      <c r="C1397" t="s">
        <v>491</v>
      </c>
      <c r="D1397" t="s">
        <v>757</v>
      </c>
      <c r="E1397" t="s">
        <v>835</v>
      </c>
      <c r="F1397">
        <v>3</v>
      </c>
      <c r="G1397">
        <v>0.15</v>
      </c>
      <c r="H1397" t="s">
        <v>871</v>
      </c>
      <c r="I1397" s="4">
        <f>Table4[[#This Row],[Quantity]]*Table4[[#This Row],[UnitPrice]]</f>
        <v>3738.33</v>
      </c>
      <c r="J1397" s="4">
        <f>Table4[[#This Row],[Gross Revenue]]*(1-Table4[[#This Row],[Discount]])</f>
        <v>3177.5805</v>
      </c>
      <c r="K1397" s="4">
        <f>Table4[[#This Row],[Quantity]]*Table4[[#This Row],[CostPrice]]</f>
        <v>2500.56</v>
      </c>
      <c r="L1397" s="4">
        <f>Table4[[#This Row],[Net Revenue]]-Table4[[#This Row],[Total Cost]]</f>
        <v>677.02050000000008</v>
      </c>
      <c r="M1397" t="str">
        <f>_xlfn.XLOOKUP(Table4[[#This Row],[ProductID]], Products!A:A,Products!B:B, "Not Found")</f>
        <v>Find Headphones</v>
      </c>
      <c r="N1397" t="str">
        <f>TEXT(Table4[[#This Row],[Date]], "mmm")</f>
        <v>Mar</v>
      </c>
      <c r="O1397" t="str">
        <f>TEXT(Table4[[#This Row],[Date]], "yyyy")</f>
        <v>2025</v>
      </c>
      <c r="P1397" t="str">
        <f>_xlfn.XLOOKUP(Table4[[#This Row],[ProductID]],Products!A:A,Products!C:C, "Not Found")</f>
        <v>Electronics</v>
      </c>
      <c r="Q1397" t="str">
        <f>_xlfn.XLOOKUP(Table4[[#This Row],[ProductID]],Products!A:A,Products!D:D,"Not Found")</f>
        <v>Headphones</v>
      </c>
      <c r="R1397">
        <f>_xlfn.XLOOKUP(Table4[[#This Row],[ProductID]],Products!A:A,Products!E:E,"Not Found")</f>
        <v>1246.1099999999999</v>
      </c>
      <c r="S1397">
        <f>_xlfn.XLOOKUP(Table4[[#This Row],[ProductID]],Products!A:A,Products!F:F, "Not Found")</f>
        <v>833.52</v>
      </c>
      <c r="T1397" t="str">
        <f>_xlfn.XLOOKUP(Table4[[#This Row],[CustomerID]],Customers!A:A,Customers!D:D, "Not Found")</f>
        <v>F</v>
      </c>
      <c r="U1397" s="6">
        <f>_xlfn.XLOOKUP(Table4[[#This Row],[CustomerID]],Customers!A:A,Customers!E:E, "Not Found")</f>
        <v>31076</v>
      </c>
      <c r="V1397">
        <f ca="1">DATEDIF(Table4[[#This Row],[CustomerBirthday]], TODAY(), "Y")</f>
        <v>41</v>
      </c>
      <c r="W1397" t="str" cm="1">
        <f t="array" aca="1" ref="W1397" ca="1">_xlfn.IFS(Table4[[#This Row],[Age]]&lt;25, "Under 25",Table4[[#This Row],[Age]]=34, "25-34", Table4[[#This Row],[Age]]&lt;=49, "35-49", Table4[[#This Row],[Age]]&lt;=64, "50-64", Table4[[#This Row],[Age]]&gt;=65, "65+")</f>
        <v>35-49</v>
      </c>
      <c r="X1397" t="str">
        <f>_xlfn.XLOOKUP(Table4[[#This Row],[StoreID]],Stores!A:A,Stores!B:B, "Not found")</f>
        <v>MegaMart Peckmouth</v>
      </c>
      <c r="Y1397" t="str">
        <f>_xlfn.XLOOKUP(Table4[[#This Row],[StoreID]],Stores!A:A,Stores!C:C, "Not Found")</f>
        <v>Peckmouth</v>
      </c>
      <c r="Z1397" t="str">
        <f>_xlfn.XLOOKUP(Table4[[#This Row],[StoreID]],Stores!A:A,Stores!D:D, "Not Found")</f>
        <v>East</v>
      </c>
    </row>
    <row r="1398" spans="1:26">
      <c r="A1398" t="s">
        <v>2264</v>
      </c>
      <c r="B1398" s="1">
        <v>45391</v>
      </c>
      <c r="C1398" t="s">
        <v>238</v>
      </c>
      <c r="D1398" t="s">
        <v>782</v>
      </c>
      <c r="E1398" t="s">
        <v>835</v>
      </c>
      <c r="F1398">
        <v>3</v>
      </c>
      <c r="G1398">
        <v>0.15</v>
      </c>
      <c r="H1398" t="s">
        <v>868</v>
      </c>
      <c r="I1398" s="4">
        <f>Table4[[#This Row],[Quantity]]*Table4[[#This Row],[UnitPrice]]</f>
        <v>2021.34</v>
      </c>
      <c r="J1398" s="4">
        <f>Table4[[#This Row],[Gross Revenue]]*(1-Table4[[#This Row],[Discount]])</f>
        <v>1718.1389999999999</v>
      </c>
      <c r="K1398" s="4">
        <f>Table4[[#This Row],[Quantity]]*Table4[[#This Row],[CostPrice]]</f>
        <v>1089.99</v>
      </c>
      <c r="L1398" s="4">
        <f>Table4[[#This Row],[Net Revenue]]-Table4[[#This Row],[Total Cost]]</f>
        <v>628.14899999999989</v>
      </c>
      <c r="M1398" t="str">
        <f>_xlfn.XLOOKUP(Table4[[#This Row],[ProductID]], Products!A:A,Products!B:B, "Not Found")</f>
        <v>Deal Smartphone</v>
      </c>
      <c r="N1398" t="str">
        <f>TEXT(Table4[[#This Row],[Date]], "mmm")</f>
        <v>Apr</v>
      </c>
      <c r="O1398" t="str">
        <f>TEXT(Table4[[#This Row],[Date]], "yyyy")</f>
        <v>2024</v>
      </c>
      <c r="P1398" t="str">
        <f>_xlfn.XLOOKUP(Table4[[#This Row],[ProductID]],Products!A:A,Products!C:C, "Not Found")</f>
        <v>Electronics</v>
      </c>
      <c r="Q1398" t="str">
        <f>_xlfn.XLOOKUP(Table4[[#This Row],[ProductID]],Products!A:A,Products!D:D,"Not Found")</f>
        <v>Smartphone</v>
      </c>
      <c r="R1398">
        <f>_xlfn.XLOOKUP(Table4[[#This Row],[ProductID]],Products!A:A,Products!E:E,"Not Found")</f>
        <v>673.78</v>
      </c>
      <c r="S1398">
        <f>_xlfn.XLOOKUP(Table4[[#This Row],[ProductID]],Products!A:A,Products!F:F, "Not Found")</f>
        <v>363.33</v>
      </c>
      <c r="T1398" t="str">
        <f>_xlfn.XLOOKUP(Table4[[#This Row],[CustomerID]],Customers!A:A,Customers!D:D, "Not Found")</f>
        <v>M</v>
      </c>
      <c r="U1398" s="6">
        <f>_xlfn.XLOOKUP(Table4[[#This Row],[CustomerID]],Customers!A:A,Customers!E:E, "Not Found")</f>
        <v>36698</v>
      </c>
      <c r="V1398">
        <f ca="1">DATEDIF(Table4[[#This Row],[CustomerBirthday]], TODAY(), "Y")</f>
        <v>26</v>
      </c>
      <c r="W1398" t="str" cm="1">
        <f t="array" aca="1" ref="W1398" ca="1">_xlfn.IFS(Table4[[#This Row],[Age]]&lt;25, "Under 25",Table4[[#This Row],[Age]]=34, "25-34", Table4[[#This Row],[Age]]&lt;=49, "35-49", Table4[[#This Row],[Age]]&lt;=64, "50-64", Table4[[#This Row],[Age]]&gt;=65, "65+")</f>
        <v>35-49</v>
      </c>
      <c r="X1398" t="str">
        <f>_xlfn.XLOOKUP(Table4[[#This Row],[StoreID]],Stores!A:A,Stores!B:B, "Not found")</f>
        <v>MegaMart Peckmouth</v>
      </c>
      <c r="Y1398" t="str">
        <f>_xlfn.XLOOKUP(Table4[[#This Row],[StoreID]],Stores!A:A,Stores!C:C, "Not Found")</f>
        <v>Peckmouth</v>
      </c>
      <c r="Z1398" t="str">
        <f>_xlfn.XLOOKUP(Table4[[#This Row],[StoreID]],Stores!A:A,Stores!D:D, "Not Found")</f>
        <v>East</v>
      </c>
    </row>
    <row r="1399" spans="1:26">
      <c r="A1399" t="s">
        <v>2265</v>
      </c>
      <c r="B1399" s="1">
        <v>45685</v>
      </c>
      <c r="C1399" t="s">
        <v>310</v>
      </c>
      <c r="D1399" t="s">
        <v>764</v>
      </c>
      <c r="E1399" t="s">
        <v>831</v>
      </c>
      <c r="F1399">
        <v>2</v>
      </c>
      <c r="G1399">
        <v>0.15</v>
      </c>
      <c r="H1399" t="s">
        <v>865</v>
      </c>
      <c r="I1399" s="4">
        <f>Table4[[#This Row],[Quantity]]*Table4[[#This Row],[UnitPrice]]</f>
        <v>647.84</v>
      </c>
      <c r="J1399" s="4">
        <f>Table4[[#This Row],[Gross Revenue]]*(1-Table4[[#This Row],[Discount]])</f>
        <v>550.66399999999999</v>
      </c>
      <c r="K1399" s="4">
        <f>Table4[[#This Row],[Quantity]]*Table4[[#This Row],[CostPrice]]</f>
        <v>485.96</v>
      </c>
      <c r="L1399" s="4">
        <f>Table4[[#This Row],[Net Revenue]]-Table4[[#This Row],[Total Cost]]</f>
        <v>64.704000000000008</v>
      </c>
      <c r="M1399" t="str">
        <f>_xlfn.XLOOKUP(Table4[[#This Row],[ProductID]], Products!A:A,Products!B:B, "Not Found")</f>
        <v>Simple Accessories</v>
      </c>
      <c r="N1399" t="str">
        <f>TEXT(Table4[[#This Row],[Date]], "mmm")</f>
        <v>Jan</v>
      </c>
      <c r="O1399" t="str">
        <f>TEXT(Table4[[#This Row],[Date]], "yyyy")</f>
        <v>2025</v>
      </c>
      <c r="P1399" t="str">
        <f>_xlfn.XLOOKUP(Table4[[#This Row],[ProductID]],Products!A:A,Products!C:C, "Not Found")</f>
        <v>Fashion</v>
      </c>
      <c r="Q1399" t="str">
        <f>_xlfn.XLOOKUP(Table4[[#This Row],[ProductID]],Products!A:A,Products!D:D,"Not Found")</f>
        <v>Accessories</v>
      </c>
      <c r="R1399">
        <f>_xlfn.XLOOKUP(Table4[[#This Row],[ProductID]],Products!A:A,Products!E:E,"Not Found")</f>
        <v>323.92</v>
      </c>
      <c r="S1399">
        <f>_xlfn.XLOOKUP(Table4[[#This Row],[ProductID]],Products!A:A,Products!F:F, "Not Found")</f>
        <v>242.98</v>
      </c>
      <c r="T1399" t="str">
        <f>_xlfn.XLOOKUP(Table4[[#This Row],[CustomerID]],Customers!A:A,Customers!D:D, "Not Found")</f>
        <v>M</v>
      </c>
      <c r="U1399" s="6">
        <f>_xlfn.XLOOKUP(Table4[[#This Row],[CustomerID]],Customers!A:A,Customers!E:E, "Not Found")</f>
        <v>37752</v>
      </c>
      <c r="V1399">
        <f ca="1">DATEDIF(Table4[[#This Row],[CustomerBirthday]], TODAY(), "Y")</f>
        <v>23</v>
      </c>
      <c r="W1399" t="str" cm="1">
        <f t="array" aca="1" ref="W1399" ca="1">_xlfn.IFS(Table4[[#This Row],[Age]]&lt;25, "Under 25",Table4[[#This Row],[Age]]=34, "25-34", Table4[[#This Row],[Age]]&lt;=49, "35-49", Table4[[#This Row],[Age]]&lt;=64, "50-64", Table4[[#This Row],[Age]]&gt;=65, "65+")</f>
        <v>Under 25</v>
      </c>
      <c r="X1399" t="str">
        <f>_xlfn.XLOOKUP(Table4[[#This Row],[StoreID]],Stores!A:A,Stores!B:B, "Not found")</f>
        <v>MegaMart Jimenezborough</v>
      </c>
      <c r="Y1399" t="str">
        <f>_xlfn.XLOOKUP(Table4[[#This Row],[StoreID]],Stores!A:A,Stores!C:C, "Not Found")</f>
        <v>Jimenezborough</v>
      </c>
      <c r="Z1399" t="str">
        <f>_xlfn.XLOOKUP(Table4[[#This Row],[StoreID]],Stores!A:A,Stores!D:D, "Not Found")</f>
        <v>South</v>
      </c>
    </row>
    <row r="1400" spans="1:26">
      <c r="A1400" t="s">
        <v>2266</v>
      </c>
      <c r="B1400" s="1">
        <v>45831</v>
      </c>
      <c r="C1400" t="s">
        <v>280</v>
      </c>
      <c r="D1400" t="s">
        <v>718</v>
      </c>
      <c r="E1400" t="s">
        <v>835</v>
      </c>
      <c r="F1400">
        <v>3</v>
      </c>
      <c r="G1400">
        <v>0.05</v>
      </c>
      <c r="H1400" t="s">
        <v>868</v>
      </c>
      <c r="I1400" s="4">
        <f>Table4[[#This Row],[Quantity]]*Table4[[#This Row],[UnitPrice]]</f>
        <v>1012.89</v>
      </c>
      <c r="J1400" s="4">
        <f>Table4[[#This Row],[Gross Revenue]]*(1-Table4[[#This Row],[Discount]])</f>
        <v>962.24549999999999</v>
      </c>
      <c r="K1400" s="4">
        <f>Table4[[#This Row],[Quantity]]*Table4[[#This Row],[CostPrice]]</f>
        <v>507.09000000000003</v>
      </c>
      <c r="L1400" s="4">
        <f>Table4[[#This Row],[Net Revenue]]-Table4[[#This Row],[Total Cost]]</f>
        <v>455.15549999999996</v>
      </c>
      <c r="M1400" t="str">
        <f>_xlfn.XLOOKUP(Table4[[#This Row],[ProductID]], Products!A:A,Products!B:B, "Not Found")</f>
        <v>Here Footwear</v>
      </c>
      <c r="N1400" t="str">
        <f>TEXT(Table4[[#This Row],[Date]], "mmm")</f>
        <v>Jun</v>
      </c>
      <c r="O1400" t="str">
        <f>TEXT(Table4[[#This Row],[Date]], "yyyy")</f>
        <v>2025</v>
      </c>
      <c r="P1400" t="str">
        <f>_xlfn.XLOOKUP(Table4[[#This Row],[ProductID]],Products!A:A,Products!C:C, "Not Found")</f>
        <v>Fashion</v>
      </c>
      <c r="Q1400" t="str">
        <f>_xlfn.XLOOKUP(Table4[[#This Row],[ProductID]],Products!A:A,Products!D:D,"Not Found")</f>
        <v>Footwear</v>
      </c>
      <c r="R1400">
        <f>_xlfn.XLOOKUP(Table4[[#This Row],[ProductID]],Products!A:A,Products!E:E,"Not Found")</f>
        <v>337.63</v>
      </c>
      <c r="S1400">
        <f>_xlfn.XLOOKUP(Table4[[#This Row],[ProductID]],Products!A:A,Products!F:F, "Not Found")</f>
        <v>169.03</v>
      </c>
      <c r="T1400" t="str">
        <f>_xlfn.XLOOKUP(Table4[[#This Row],[CustomerID]],Customers!A:A,Customers!D:D, "Not Found")</f>
        <v>F</v>
      </c>
      <c r="U1400" s="6">
        <f>_xlfn.XLOOKUP(Table4[[#This Row],[CustomerID]],Customers!A:A,Customers!E:E, "Not Found")</f>
        <v>21701</v>
      </c>
      <c r="V1400">
        <f ca="1">DATEDIF(Table4[[#This Row],[CustomerBirthday]], TODAY(), "Y")</f>
        <v>67</v>
      </c>
      <c r="W1400" t="str" cm="1">
        <f t="array" aca="1" ref="W1400" ca="1">_xlfn.IFS(Table4[[#This Row],[Age]]&lt;25, "Under 25",Table4[[#This Row],[Age]]=34, "25-34", Table4[[#This Row],[Age]]&lt;=49, "35-49", Table4[[#This Row],[Age]]&lt;=64, "50-64", Table4[[#This Row],[Age]]&gt;=65, "65+")</f>
        <v>65+</v>
      </c>
      <c r="X1400" t="str">
        <f>_xlfn.XLOOKUP(Table4[[#This Row],[StoreID]],Stores!A:A,Stores!B:B, "Not found")</f>
        <v>MegaMart Peckmouth</v>
      </c>
      <c r="Y1400" t="str">
        <f>_xlfn.XLOOKUP(Table4[[#This Row],[StoreID]],Stores!A:A,Stores!C:C, "Not Found")</f>
        <v>Peckmouth</v>
      </c>
      <c r="Z1400" t="str">
        <f>_xlfn.XLOOKUP(Table4[[#This Row],[StoreID]],Stores!A:A,Stores!D:D, "Not Found")</f>
        <v>East</v>
      </c>
    </row>
    <row r="1401" spans="1:26">
      <c r="A1401" t="s">
        <v>2267</v>
      </c>
      <c r="B1401" s="1">
        <v>45766</v>
      </c>
      <c r="C1401" t="s">
        <v>238</v>
      </c>
      <c r="D1401" t="s">
        <v>774</v>
      </c>
      <c r="E1401" t="s">
        <v>831</v>
      </c>
      <c r="F1401">
        <v>2</v>
      </c>
      <c r="G1401">
        <v>0.05</v>
      </c>
      <c r="H1401" t="s">
        <v>875</v>
      </c>
      <c r="I1401" s="4">
        <f>Table4[[#This Row],[Quantity]]*Table4[[#This Row],[UnitPrice]]</f>
        <v>2974.82</v>
      </c>
      <c r="J1401" s="4">
        <f>Table4[[#This Row],[Gross Revenue]]*(1-Table4[[#This Row],[Discount]])</f>
        <v>2826.0790000000002</v>
      </c>
      <c r="K1401" s="4">
        <f>Table4[[#This Row],[Quantity]]*Table4[[#This Row],[CostPrice]]</f>
        <v>1626.14</v>
      </c>
      <c r="L1401" s="4">
        <f>Table4[[#This Row],[Net Revenue]]-Table4[[#This Row],[Total Cost]]</f>
        <v>1199.9390000000001</v>
      </c>
      <c r="M1401" t="str">
        <f>_xlfn.XLOOKUP(Table4[[#This Row],[ProductID]], Products!A:A,Products!B:B, "Not Found")</f>
        <v>Him Smartphone</v>
      </c>
      <c r="N1401" t="str">
        <f>TEXT(Table4[[#This Row],[Date]], "mmm")</f>
        <v>Apr</v>
      </c>
      <c r="O1401" t="str">
        <f>TEXT(Table4[[#This Row],[Date]], "yyyy")</f>
        <v>2025</v>
      </c>
      <c r="P1401" t="str">
        <f>_xlfn.XLOOKUP(Table4[[#This Row],[ProductID]],Products!A:A,Products!C:C, "Not Found")</f>
        <v>Electronics</v>
      </c>
      <c r="Q1401" t="str">
        <f>_xlfn.XLOOKUP(Table4[[#This Row],[ProductID]],Products!A:A,Products!D:D,"Not Found")</f>
        <v>Smartphone</v>
      </c>
      <c r="R1401">
        <f>_xlfn.XLOOKUP(Table4[[#This Row],[ProductID]],Products!A:A,Products!E:E,"Not Found")</f>
        <v>1487.41</v>
      </c>
      <c r="S1401">
        <f>_xlfn.XLOOKUP(Table4[[#This Row],[ProductID]],Products!A:A,Products!F:F, "Not Found")</f>
        <v>813.07</v>
      </c>
      <c r="T1401" t="str">
        <f>_xlfn.XLOOKUP(Table4[[#This Row],[CustomerID]],Customers!A:A,Customers!D:D, "Not Found")</f>
        <v>M</v>
      </c>
      <c r="U1401" s="6">
        <f>_xlfn.XLOOKUP(Table4[[#This Row],[CustomerID]],Customers!A:A,Customers!E:E, "Not Found")</f>
        <v>36698</v>
      </c>
      <c r="V1401">
        <f ca="1">DATEDIF(Table4[[#This Row],[CustomerBirthday]], TODAY(), "Y")</f>
        <v>26</v>
      </c>
      <c r="W1401" t="str" cm="1">
        <f t="array" aca="1" ref="W1401" ca="1">_xlfn.IFS(Table4[[#This Row],[Age]]&lt;25, "Under 25",Table4[[#This Row],[Age]]=34, "25-34", Table4[[#This Row],[Age]]&lt;=49, "35-49", Table4[[#This Row],[Age]]&lt;=64, "50-64", Table4[[#This Row],[Age]]&gt;=65, "65+")</f>
        <v>35-49</v>
      </c>
      <c r="X1401" t="str">
        <f>_xlfn.XLOOKUP(Table4[[#This Row],[StoreID]],Stores!A:A,Stores!B:B, "Not found")</f>
        <v>MegaMart Jimenezborough</v>
      </c>
      <c r="Y1401" t="str">
        <f>_xlfn.XLOOKUP(Table4[[#This Row],[StoreID]],Stores!A:A,Stores!C:C, "Not Found")</f>
        <v>Jimenezborough</v>
      </c>
      <c r="Z1401" t="str">
        <f>_xlfn.XLOOKUP(Table4[[#This Row],[StoreID]],Stores!A:A,Stores!D:D, "Not Found")</f>
        <v>South</v>
      </c>
    </row>
    <row r="1402" spans="1:26">
      <c r="A1402" t="s">
        <v>2268</v>
      </c>
      <c r="B1402" s="1">
        <v>45859</v>
      </c>
      <c r="C1402" t="s">
        <v>241</v>
      </c>
      <c r="D1402" t="s">
        <v>747</v>
      </c>
      <c r="E1402" t="s">
        <v>839</v>
      </c>
      <c r="F1402">
        <v>4</v>
      </c>
      <c r="G1402">
        <v>0.15</v>
      </c>
      <c r="H1402" t="s">
        <v>868</v>
      </c>
      <c r="I1402" s="4">
        <f>Table4[[#This Row],[Quantity]]*Table4[[#This Row],[UnitPrice]]</f>
        <v>4539.2</v>
      </c>
      <c r="J1402" s="4">
        <f>Table4[[#This Row],[Gross Revenue]]*(1-Table4[[#This Row],[Discount]])</f>
        <v>3858.3199999999997</v>
      </c>
      <c r="K1402" s="4">
        <f>Table4[[#This Row],[Quantity]]*Table4[[#This Row],[CostPrice]]</f>
        <v>2700.4</v>
      </c>
      <c r="L1402" s="4">
        <f>Table4[[#This Row],[Net Revenue]]-Table4[[#This Row],[Total Cost]]</f>
        <v>1157.9199999999996</v>
      </c>
      <c r="M1402" t="str">
        <f>_xlfn.XLOOKUP(Table4[[#This Row],[ProductID]], Products!A:A,Products!B:B, "Not Found")</f>
        <v>World Watches</v>
      </c>
      <c r="N1402" t="str">
        <f>TEXT(Table4[[#This Row],[Date]], "mmm")</f>
        <v>Jul</v>
      </c>
      <c r="O1402" t="str">
        <f>TEXT(Table4[[#This Row],[Date]], "yyyy")</f>
        <v>2025</v>
      </c>
      <c r="P1402" t="str">
        <f>_xlfn.XLOOKUP(Table4[[#This Row],[ProductID]],Products!A:A,Products!C:C, "Not Found")</f>
        <v>Fashion</v>
      </c>
      <c r="Q1402" t="str">
        <f>_xlfn.XLOOKUP(Table4[[#This Row],[ProductID]],Products!A:A,Products!D:D,"Not Found")</f>
        <v>Watches</v>
      </c>
      <c r="R1402">
        <f>_xlfn.XLOOKUP(Table4[[#This Row],[ProductID]],Products!A:A,Products!E:E,"Not Found")</f>
        <v>1134.8</v>
      </c>
      <c r="S1402">
        <f>_xlfn.XLOOKUP(Table4[[#This Row],[ProductID]],Products!A:A,Products!F:F, "Not Found")</f>
        <v>675.1</v>
      </c>
      <c r="T1402" t="str">
        <f>_xlfn.XLOOKUP(Table4[[#This Row],[CustomerID]],Customers!A:A,Customers!D:D, "Not Found")</f>
        <v>M</v>
      </c>
      <c r="U1402" s="6">
        <f>_xlfn.XLOOKUP(Table4[[#This Row],[CustomerID]],Customers!A:A,Customers!E:E, "Not Found")</f>
        <v>26671</v>
      </c>
      <c r="V1402">
        <f ca="1">DATEDIF(Table4[[#This Row],[CustomerBirthday]], TODAY(), "Y")</f>
        <v>53</v>
      </c>
      <c r="W1402" t="str" cm="1">
        <f t="array" aca="1" ref="W1402" ca="1">_xlfn.IFS(Table4[[#This Row],[Age]]&lt;25, "Under 25",Table4[[#This Row],[Age]]=34, "25-34", Table4[[#This Row],[Age]]&lt;=49, "35-49", Table4[[#This Row],[Age]]&lt;=64, "50-64", Table4[[#This Row],[Age]]&gt;=65, "65+")</f>
        <v>50-64</v>
      </c>
      <c r="X1402" t="str">
        <f>_xlfn.XLOOKUP(Table4[[#This Row],[StoreID]],Stores!A:A,Stores!B:B, "Not found")</f>
        <v>MegaMart New Michele</v>
      </c>
      <c r="Y1402" t="str">
        <f>_xlfn.XLOOKUP(Table4[[#This Row],[StoreID]],Stores!A:A,Stores!C:C, "Not Found")</f>
        <v>New Michele</v>
      </c>
      <c r="Z1402" t="str">
        <f>_xlfn.XLOOKUP(Table4[[#This Row],[StoreID]],Stores!A:A,Stores!D:D, "Not Found")</f>
        <v>West</v>
      </c>
    </row>
    <row r="1403" spans="1:26">
      <c r="A1403" t="s">
        <v>2269</v>
      </c>
      <c r="B1403" s="1">
        <v>45382</v>
      </c>
      <c r="C1403" t="s">
        <v>407</v>
      </c>
      <c r="D1403" t="s">
        <v>759</v>
      </c>
      <c r="E1403" t="s">
        <v>831</v>
      </c>
      <c r="F1403">
        <v>2</v>
      </c>
      <c r="G1403">
        <v>0.05</v>
      </c>
      <c r="H1403" t="s">
        <v>865</v>
      </c>
      <c r="I1403" s="4">
        <f>Table4[[#This Row],[Quantity]]*Table4[[#This Row],[UnitPrice]]</f>
        <v>2159.7800000000002</v>
      </c>
      <c r="J1403" s="4">
        <f>Table4[[#This Row],[Gross Revenue]]*(1-Table4[[#This Row],[Discount]])</f>
        <v>2051.7910000000002</v>
      </c>
      <c r="K1403" s="4">
        <f>Table4[[#This Row],[Quantity]]*Table4[[#This Row],[CostPrice]]</f>
        <v>1407.66</v>
      </c>
      <c r="L1403" s="4">
        <f>Table4[[#This Row],[Net Revenue]]-Table4[[#This Row],[Total Cost]]</f>
        <v>644.13100000000009</v>
      </c>
      <c r="M1403" t="str">
        <f>_xlfn.XLOOKUP(Table4[[#This Row],[ProductID]], Products!A:A,Products!B:B, "Not Found")</f>
        <v>Democratic Smartphone</v>
      </c>
      <c r="N1403" t="str">
        <f>TEXT(Table4[[#This Row],[Date]], "mmm")</f>
        <v>Mar</v>
      </c>
      <c r="O1403" t="str">
        <f>TEXT(Table4[[#This Row],[Date]], "yyyy")</f>
        <v>2024</v>
      </c>
      <c r="P1403" t="str">
        <f>_xlfn.XLOOKUP(Table4[[#This Row],[ProductID]],Products!A:A,Products!C:C, "Not Found")</f>
        <v>Electronics</v>
      </c>
      <c r="Q1403" t="str">
        <f>_xlfn.XLOOKUP(Table4[[#This Row],[ProductID]],Products!A:A,Products!D:D,"Not Found")</f>
        <v>Smartphone</v>
      </c>
      <c r="R1403">
        <f>_xlfn.XLOOKUP(Table4[[#This Row],[ProductID]],Products!A:A,Products!E:E,"Not Found")</f>
        <v>1079.8900000000001</v>
      </c>
      <c r="S1403">
        <f>_xlfn.XLOOKUP(Table4[[#This Row],[ProductID]],Products!A:A,Products!F:F, "Not Found")</f>
        <v>703.83</v>
      </c>
      <c r="T1403" t="str">
        <f>_xlfn.XLOOKUP(Table4[[#This Row],[CustomerID]],Customers!A:A,Customers!D:D, "Not Found")</f>
        <v>F</v>
      </c>
      <c r="U1403" s="6">
        <f>_xlfn.XLOOKUP(Table4[[#This Row],[CustomerID]],Customers!A:A,Customers!E:E, "Not Found")</f>
        <v>38779</v>
      </c>
      <c r="V1403">
        <f ca="1">DATEDIF(Table4[[#This Row],[CustomerBirthday]], TODAY(), "Y")</f>
        <v>20</v>
      </c>
      <c r="W1403" t="str" cm="1">
        <f t="array" aca="1" ref="W1403" ca="1">_xlfn.IFS(Table4[[#This Row],[Age]]&lt;25, "Under 25",Table4[[#This Row],[Age]]=34, "25-34", Table4[[#This Row],[Age]]&lt;=49, "35-49", Table4[[#This Row],[Age]]&lt;=64, "50-64", Table4[[#This Row],[Age]]&gt;=65, "65+")</f>
        <v>Under 25</v>
      </c>
      <c r="X1403" t="str">
        <f>_xlfn.XLOOKUP(Table4[[#This Row],[StoreID]],Stores!A:A,Stores!B:B, "Not found")</f>
        <v>MegaMart Jimenezborough</v>
      </c>
      <c r="Y1403" t="str">
        <f>_xlfn.XLOOKUP(Table4[[#This Row],[StoreID]],Stores!A:A,Stores!C:C, "Not Found")</f>
        <v>Jimenezborough</v>
      </c>
      <c r="Z1403" t="str">
        <f>_xlfn.XLOOKUP(Table4[[#This Row],[StoreID]],Stores!A:A,Stores!D:D, "Not Found")</f>
        <v>South</v>
      </c>
    </row>
    <row r="1404" spans="1:26">
      <c r="A1404" t="s">
        <v>2270</v>
      </c>
      <c r="B1404" s="1">
        <v>45262</v>
      </c>
      <c r="C1404" t="s">
        <v>137</v>
      </c>
      <c r="D1404" t="s">
        <v>778</v>
      </c>
      <c r="E1404" t="s">
        <v>831</v>
      </c>
      <c r="F1404">
        <v>3</v>
      </c>
      <c r="G1404">
        <v>0.1</v>
      </c>
      <c r="H1404" t="s">
        <v>871</v>
      </c>
      <c r="I1404" s="4">
        <f>Table4[[#This Row],[Quantity]]*Table4[[#This Row],[UnitPrice]]</f>
        <v>3047.2799999999997</v>
      </c>
      <c r="J1404" s="4">
        <f>Table4[[#This Row],[Gross Revenue]]*(1-Table4[[#This Row],[Discount]])</f>
        <v>2742.5519999999997</v>
      </c>
      <c r="K1404" s="4">
        <f>Table4[[#This Row],[Quantity]]*Table4[[#This Row],[CostPrice]]</f>
        <v>1753.1999999999998</v>
      </c>
      <c r="L1404" s="4">
        <f>Table4[[#This Row],[Net Revenue]]-Table4[[#This Row],[Total Cost]]</f>
        <v>989.35199999999986</v>
      </c>
      <c r="M1404" t="str">
        <f>_xlfn.XLOOKUP(Table4[[#This Row],[ProductID]], Products!A:A,Products!B:B, "Not Found")</f>
        <v>Behavior Dairy</v>
      </c>
      <c r="N1404" t="str">
        <f>TEXT(Table4[[#This Row],[Date]], "mmm")</f>
        <v>Dec</v>
      </c>
      <c r="O1404" t="str">
        <f>TEXT(Table4[[#This Row],[Date]], "yyyy")</f>
        <v>2023</v>
      </c>
      <c r="P1404" t="str">
        <f>_xlfn.XLOOKUP(Table4[[#This Row],[ProductID]],Products!A:A,Products!C:C, "Not Found")</f>
        <v>Groceries</v>
      </c>
      <c r="Q1404" t="str">
        <f>_xlfn.XLOOKUP(Table4[[#This Row],[ProductID]],Products!A:A,Products!D:D,"Not Found")</f>
        <v>Dairy</v>
      </c>
      <c r="R1404">
        <f>_xlfn.XLOOKUP(Table4[[#This Row],[ProductID]],Products!A:A,Products!E:E,"Not Found")</f>
        <v>1015.76</v>
      </c>
      <c r="S1404">
        <f>_xlfn.XLOOKUP(Table4[[#This Row],[ProductID]],Products!A:A,Products!F:F, "Not Found")</f>
        <v>584.4</v>
      </c>
      <c r="T1404" t="str">
        <f>_xlfn.XLOOKUP(Table4[[#This Row],[CustomerID]],Customers!A:A,Customers!D:D, "Not Found")</f>
        <v>F</v>
      </c>
      <c r="U1404" s="6">
        <f>_xlfn.XLOOKUP(Table4[[#This Row],[CustomerID]],Customers!A:A,Customers!E:E, "Not Found")</f>
        <v>33347</v>
      </c>
      <c r="V1404">
        <f ca="1">DATEDIF(Table4[[#This Row],[CustomerBirthday]], TODAY(), "Y")</f>
        <v>35</v>
      </c>
      <c r="W1404" t="str" cm="1">
        <f t="array" aca="1" ref="W1404" ca="1">_xlfn.IFS(Table4[[#This Row],[Age]]&lt;25, "Under 25",Table4[[#This Row],[Age]]=34, "25-34", Table4[[#This Row],[Age]]&lt;=49, "35-49", Table4[[#This Row],[Age]]&lt;=64, "50-64", Table4[[#This Row],[Age]]&gt;=65, "65+")</f>
        <v>35-49</v>
      </c>
      <c r="X1404" t="str">
        <f>_xlfn.XLOOKUP(Table4[[#This Row],[StoreID]],Stores!A:A,Stores!B:B, "Not found")</f>
        <v>MegaMart Jimenezborough</v>
      </c>
      <c r="Y1404" t="str">
        <f>_xlfn.XLOOKUP(Table4[[#This Row],[StoreID]],Stores!A:A,Stores!C:C, "Not Found")</f>
        <v>Jimenezborough</v>
      </c>
      <c r="Z1404" t="str">
        <f>_xlfn.XLOOKUP(Table4[[#This Row],[StoreID]],Stores!A:A,Stores!D:D, "Not Found")</f>
        <v>South</v>
      </c>
    </row>
    <row r="1405" spans="1:26">
      <c r="A1405" t="s">
        <v>2271</v>
      </c>
      <c r="B1405" s="1">
        <v>45508</v>
      </c>
      <c r="C1405" t="s">
        <v>589</v>
      </c>
      <c r="D1405" t="s">
        <v>788</v>
      </c>
      <c r="E1405" t="s">
        <v>831</v>
      </c>
      <c r="F1405">
        <v>4</v>
      </c>
      <c r="G1405">
        <v>0</v>
      </c>
      <c r="H1405" t="s">
        <v>875</v>
      </c>
      <c r="I1405" s="4">
        <f>Table4[[#This Row],[Quantity]]*Table4[[#This Row],[UnitPrice]]</f>
        <v>4382.88</v>
      </c>
      <c r="J1405" s="4">
        <f>Table4[[#This Row],[Gross Revenue]]*(1-Table4[[#This Row],[Discount]])</f>
        <v>4382.88</v>
      </c>
      <c r="K1405" s="4">
        <f>Table4[[#This Row],[Quantity]]*Table4[[#This Row],[CostPrice]]</f>
        <v>3288.8</v>
      </c>
      <c r="L1405" s="4">
        <f>Table4[[#This Row],[Net Revenue]]-Table4[[#This Row],[Total Cost]]</f>
        <v>1094.08</v>
      </c>
      <c r="M1405" t="str">
        <f>_xlfn.XLOOKUP(Table4[[#This Row],[ProductID]], Products!A:A,Products!B:B, "Not Found")</f>
        <v>Foot Snacks</v>
      </c>
      <c r="N1405" t="str">
        <f>TEXT(Table4[[#This Row],[Date]], "mmm")</f>
        <v>Aug</v>
      </c>
      <c r="O1405" t="str">
        <f>TEXT(Table4[[#This Row],[Date]], "yyyy")</f>
        <v>2024</v>
      </c>
      <c r="P1405" t="str">
        <f>_xlfn.XLOOKUP(Table4[[#This Row],[ProductID]],Products!A:A,Products!C:C, "Not Found")</f>
        <v>Groceries</v>
      </c>
      <c r="Q1405" t="str">
        <f>_xlfn.XLOOKUP(Table4[[#This Row],[ProductID]],Products!A:A,Products!D:D,"Not Found")</f>
        <v>Snacks</v>
      </c>
      <c r="R1405">
        <f>_xlfn.XLOOKUP(Table4[[#This Row],[ProductID]],Products!A:A,Products!E:E,"Not Found")</f>
        <v>1095.72</v>
      </c>
      <c r="S1405">
        <f>_xlfn.XLOOKUP(Table4[[#This Row],[ProductID]],Products!A:A,Products!F:F, "Not Found")</f>
        <v>822.2</v>
      </c>
      <c r="T1405" t="str">
        <f>_xlfn.XLOOKUP(Table4[[#This Row],[CustomerID]],Customers!A:A,Customers!D:D, "Not Found")</f>
        <v>M</v>
      </c>
      <c r="U1405" s="6">
        <f>_xlfn.XLOOKUP(Table4[[#This Row],[CustomerID]],Customers!A:A,Customers!E:E, "Not Found")</f>
        <v>26659</v>
      </c>
      <c r="V1405">
        <f ca="1">DATEDIF(Table4[[#This Row],[CustomerBirthday]], TODAY(), "Y")</f>
        <v>53</v>
      </c>
      <c r="W1405" t="str" cm="1">
        <f t="array" aca="1" ref="W1405" ca="1">_xlfn.IFS(Table4[[#This Row],[Age]]&lt;25, "Under 25",Table4[[#This Row],[Age]]=34, "25-34", Table4[[#This Row],[Age]]&lt;=49, "35-49", Table4[[#This Row],[Age]]&lt;=64, "50-64", Table4[[#This Row],[Age]]&gt;=65, "65+")</f>
        <v>50-64</v>
      </c>
      <c r="X1405" t="str">
        <f>_xlfn.XLOOKUP(Table4[[#This Row],[StoreID]],Stores!A:A,Stores!B:B, "Not found")</f>
        <v>MegaMart Jimenezborough</v>
      </c>
      <c r="Y1405" t="str">
        <f>_xlfn.XLOOKUP(Table4[[#This Row],[StoreID]],Stores!A:A,Stores!C:C, "Not Found")</f>
        <v>Jimenezborough</v>
      </c>
      <c r="Z1405" t="str">
        <f>_xlfn.XLOOKUP(Table4[[#This Row],[StoreID]],Stores!A:A,Stores!D:D, "Not Found")</f>
        <v>South</v>
      </c>
    </row>
    <row r="1406" spans="1:26">
      <c r="A1406" t="s">
        <v>2272</v>
      </c>
      <c r="B1406" s="1">
        <v>45705</v>
      </c>
      <c r="C1406" t="s">
        <v>89</v>
      </c>
      <c r="D1406" t="s">
        <v>822</v>
      </c>
      <c r="E1406" t="s">
        <v>839</v>
      </c>
      <c r="F1406">
        <v>5</v>
      </c>
      <c r="G1406">
        <v>0.1</v>
      </c>
      <c r="H1406" t="s">
        <v>875</v>
      </c>
      <c r="I1406" s="4">
        <f>Table4[[#This Row],[Quantity]]*Table4[[#This Row],[UnitPrice]]</f>
        <v>6081.7999999999993</v>
      </c>
      <c r="J1406" s="4">
        <f>Table4[[#This Row],[Gross Revenue]]*(1-Table4[[#This Row],[Discount]])</f>
        <v>5473.62</v>
      </c>
      <c r="K1406" s="4">
        <f>Table4[[#This Row],[Quantity]]*Table4[[#This Row],[CostPrice]]</f>
        <v>3974</v>
      </c>
      <c r="L1406" s="4">
        <f>Table4[[#This Row],[Net Revenue]]-Table4[[#This Row],[Total Cost]]</f>
        <v>1499.62</v>
      </c>
      <c r="M1406" t="str">
        <f>_xlfn.XLOOKUP(Table4[[#This Row],[ProductID]], Products!A:A,Products!B:B, "Not Found")</f>
        <v>Nor Bags</v>
      </c>
      <c r="N1406" t="str">
        <f>TEXT(Table4[[#This Row],[Date]], "mmm")</f>
        <v>Feb</v>
      </c>
      <c r="O1406" t="str">
        <f>TEXT(Table4[[#This Row],[Date]], "yyyy")</f>
        <v>2025</v>
      </c>
      <c r="P1406" t="str">
        <f>_xlfn.XLOOKUP(Table4[[#This Row],[ProductID]],Products!A:A,Products!C:C, "Not Found")</f>
        <v>Fashion</v>
      </c>
      <c r="Q1406" t="str">
        <f>_xlfn.XLOOKUP(Table4[[#This Row],[ProductID]],Products!A:A,Products!D:D,"Not Found")</f>
        <v>Bags</v>
      </c>
      <c r="R1406">
        <f>_xlfn.XLOOKUP(Table4[[#This Row],[ProductID]],Products!A:A,Products!E:E,"Not Found")</f>
        <v>1216.3599999999999</v>
      </c>
      <c r="S1406">
        <f>_xlfn.XLOOKUP(Table4[[#This Row],[ProductID]],Products!A:A,Products!F:F, "Not Found")</f>
        <v>794.8</v>
      </c>
      <c r="T1406" t="str">
        <f>_xlfn.XLOOKUP(Table4[[#This Row],[CustomerID]],Customers!A:A,Customers!D:D, "Not Found")</f>
        <v>M</v>
      </c>
      <c r="U1406" s="6">
        <f>_xlfn.XLOOKUP(Table4[[#This Row],[CustomerID]],Customers!A:A,Customers!E:E, "Not Found")</f>
        <v>20409</v>
      </c>
      <c r="V1406">
        <f ca="1">DATEDIF(Table4[[#This Row],[CustomerBirthday]], TODAY(), "Y")</f>
        <v>70</v>
      </c>
      <c r="W1406" t="str" cm="1">
        <f t="array" aca="1" ref="W1406" ca="1">_xlfn.IFS(Table4[[#This Row],[Age]]&lt;25, "Under 25",Table4[[#This Row],[Age]]=34, "25-34", Table4[[#This Row],[Age]]&lt;=49, "35-49", Table4[[#This Row],[Age]]&lt;=64, "50-64", Table4[[#This Row],[Age]]&gt;=65, "65+")</f>
        <v>65+</v>
      </c>
      <c r="X1406" t="str">
        <f>_xlfn.XLOOKUP(Table4[[#This Row],[StoreID]],Stores!A:A,Stores!B:B, "Not found")</f>
        <v>MegaMart New Michele</v>
      </c>
      <c r="Y1406" t="str">
        <f>_xlfn.XLOOKUP(Table4[[#This Row],[StoreID]],Stores!A:A,Stores!C:C, "Not Found")</f>
        <v>New Michele</v>
      </c>
      <c r="Z1406" t="str">
        <f>_xlfn.XLOOKUP(Table4[[#This Row],[StoreID]],Stores!A:A,Stores!D:D, "Not Found")</f>
        <v>West</v>
      </c>
    </row>
    <row r="1407" spans="1:26">
      <c r="A1407" t="s">
        <v>2273</v>
      </c>
      <c r="B1407" s="1">
        <v>45531</v>
      </c>
      <c r="C1407" t="s">
        <v>393</v>
      </c>
      <c r="D1407" t="s">
        <v>798</v>
      </c>
      <c r="E1407" t="s">
        <v>839</v>
      </c>
      <c r="F1407">
        <v>1</v>
      </c>
      <c r="G1407">
        <v>0.15</v>
      </c>
      <c r="H1407" t="s">
        <v>871</v>
      </c>
      <c r="I1407" s="4">
        <f>Table4[[#This Row],[Quantity]]*Table4[[#This Row],[UnitPrice]]</f>
        <v>1501.46</v>
      </c>
      <c r="J1407" s="4">
        <f>Table4[[#This Row],[Gross Revenue]]*(1-Table4[[#This Row],[Discount]])</f>
        <v>1276.241</v>
      </c>
      <c r="K1407" s="4">
        <f>Table4[[#This Row],[Quantity]]*Table4[[#This Row],[CostPrice]]</f>
        <v>1167.73</v>
      </c>
      <c r="L1407" s="4">
        <f>Table4[[#This Row],[Net Revenue]]-Table4[[#This Row],[Total Cost]]</f>
        <v>108.51099999999997</v>
      </c>
      <c r="M1407" t="str">
        <f>_xlfn.XLOOKUP(Table4[[#This Row],[ProductID]], Products!A:A,Products!B:B, "Not Found")</f>
        <v>New Watches</v>
      </c>
      <c r="N1407" t="str">
        <f>TEXT(Table4[[#This Row],[Date]], "mmm")</f>
        <v>Aug</v>
      </c>
      <c r="O1407" t="str">
        <f>TEXT(Table4[[#This Row],[Date]], "yyyy")</f>
        <v>2024</v>
      </c>
      <c r="P1407" t="str">
        <f>_xlfn.XLOOKUP(Table4[[#This Row],[ProductID]],Products!A:A,Products!C:C, "Not Found")</f>
        <v>Fashion</v>
      </c>
      <c r="Q1407" t="str">
        <f>_xlfn.XLOOKUP(Table4[[#This Row],[ProductID]],Products!A:A,Products!D:D,"Not Found")</f>
        <v>Watches</v>
      </c>
      <c r="R1407">
        <f>_xlfn.XLOOKUP(Table4[[#This Row],[ProductID]],Products!A:A,Products!E:E,"Not Found")</f>
        <v>1501.46</v>
      </c>
      <c r="S1407">
        <f>_xlfn.XLOOKUP(Table4[[#This Row],[ProductID]],Products!A:A,Products!F:F, "Not Found")</f>
        <v>1167.73</v>
      </c>
      <c r="T1407" t="str">
        <f>_xlfn.XLOOKUP(Table4[[#This Row],[CustomerID]],Customers!A:A,Customers!D:D, "Not Found")</f>
        <v>M</v>
      </c>
      <c r="U1407" s="6">
        <f>_xlfn.XLOOKUP(Table4[[#This Row],[CustomerID]],Customers!A:A,Customers!E:E, "Not Found")</f>
        <v>25566</v>
      </c>
      <c r="V1407">
        <f ca="1">DATEDIF(Table4[[#This Row],[CustomerBirthday]], TODAY(), "Y")</f>
        <v>56</v>
      </c>
      <c r="W1407" t="str" cm="1">
        <f t="array" aca="1" ref="W1407" ca="1">_xlfn.IFS(Table4[[#This Row],[Age]]&lt;25, "Under 25",Table4[[#This Row],[Age]]=34, "25-34", Table4[[#This Row],[Age]]&lt;=49, "35-49", Table4[[#This Row],[Age]]&lt;=64, "50-64", Table4[[#This Row],[Age]]&gt;=65, "65+")</f>
        <v>50-64</v>
      </c>
      <c r="X1407" t="str">
        <f>_xlfn.XLOOKUP(Table4[[#This Row],[StoreID]],Stores!A:A,Stores!B:B, "Not found")</f>
        <v>MegaMart New Michele</v>
      </c>
      <c r="Y1407" t="str">
        <f>_xlfn.XLOOKUP(Table4[[#This Row],[StoreID]],Stores!A:A,Stores!C:C, "Not Found")</f>
        <v>New Michele</v>
      </c>
      <c r="Z1407" t="str">
        <f>_xlfn.XLOOKUP(Table4[[#This Row],[StoreID]],Stores!A:A,Stores!D:D, "Not Found")</f>
        <v>West</v>
      </c>
    </row>
    <row r="1408" spans="1:26">
      <c r="A1408" t="s">
        <v>2274</v>
      </c>
      <c r="B1408" s="1">
        <v>45574</v>
      </c>
      <c r="C1408" t="s">
        <v>234</v>
      </c>
      <c r="D1408" t="s">
        <v>761</v>
      </c>
      <c r="E1408" t="s">
        <v>831</v>
      </c>
      <c r="F1408">
        <v>5</v>
      </c>
      <c r="G1408">
        <v>0</v>
      </c>
      <c r="H1408" t="s">
        <v>865</v>
      </c>
      <c r="I1408" s="4">
        <f>Table4[[#This Row],[Quantity]]*Table4[[#This Row],[UnitPrice]]</f>
        <v>8814.6</v>
      </c>
      <c r="J1408" s="4">
        <f>Table4[[#This Row],[Gross Revenue]]*(1-Table4[[#This Row],[Discount]])</f>
        <v>8814.6</v>
      </c>
      <c r="K1408" s="4">
        <f>Table4[[#This Row],[Quantity]]*Table4[[#This Row],[CostPrice]]</f>
        <v>6732.4</v>
      </c>
      <c r="L1408" s="4">
        <f>Table4[[#This Row],[Net Revenue]]-Table4[[#This Row],[Total Cost]]</f>
        <v>2082.2000000000007</v>
      </c>
      <c r="M1408" t="str">
        <f>_xlfn.XLOOKUP(Table4[[#This Row],[ProductID]], Products!A:A,Products!B:B, "Not Found")</f>
        <v>Traditional Laptop</v>
      </c>
      <c r="N1408" t="str">
        <f>TEXT(Table4[[#This Row],[Date]], "mmm")</f>
        <v>Oct</v>
      </c>
      <c r="O1408" t="str">
        <f>TEXT(Table4[[#This Row],[Date]], "yyyy")</f>
        <v>2024</v>
      </c>
      <c r="P1408" t="str">
        <f>_xlfn.XLOOKUP(Table4[[#This Row],[ProductID]],Products!A:A,Products!C:C, "Not Found")</f>
        <v>Electronics</v>
      </c>
      <c r="Q1408" t="str">
        <f>_xlfn.XLOOKUP(Table4[[#This Row],[ProductID]],Products!A:A,Products!D:D,"Not Found")</f>
        <v>Laptop</v>
      </c>
      <c r="R1408">
        <f>_xlfn.XLOOKUP(Table4[[#This Row],[ProductID]],Products!A:A,Products!E:E,"Not Found")</f>
        <v>1762.92</v>
      </c>
      <c r="S1408">
        <f>_xlfn.XLOOKUP(Table4[[#This Row],[ProductID]],Products!A:A,Products!F:F, "Not Found")</f>
        <v>1346.48</v>
      </c>
      <c r="T1408" t="str">
        <f>_xlfn.XLOOKUP(Table4[[#This Row],[CustomerID]],Customers!A:A,Customers!D:D, "Not Found")</f>
        <v>M</v>
      </c>
      <c r="U1408" s="6">
        <f>_xlfn.XLOOKUP(Table4[[#This Row],[CustomerID]],Customers!A:A,Customers!E:E, "Not Found")</f>
        <v>25132</v>
      </c>
      <c r="V1408">
        <f ca="1">DATEDIF(Table4[[#This Row],[CustomerBirthday]], TODAY(), "Y")</f>
        <v>57</v>
      </c>
      <c r="W1408" t="str" cm="1">
        <f t="array" aca="1" ref="W1408" ca="1">_xlfn.IFS(Table4[[#This Row],[Age]]&lt;25, "Under 25",Table4[[#This Row],[Age]]=34, "25-34", Table4[[#This Row],[Age]]&lt;=49, "35-49", Table4[[#This Row],[Age]]&lt;=64, "50-64", Table4[[#This Row],[Age]]&gt;=65, "65+")</f>
        <v>50-64</v>
      </c>
      <c r="X1408" t="str">
        <f>_xlfn.XLOOKUP(Table4[[#This Row],[StoreID]],Stores!A:A,Stores!B:B, "Not found")</f>
        <v>MegaMart Jimenezborough</v>
      </c>
      <c r="Y1408" t="str">
        <f>_xlfn.XLOOKUP(Table4[[#This Row],[StoreID]],Stores!A:A,Stores!C:C, "Not Found")</f>
        <v>Jimenezborough</v>
      </c>
      <c r="Z1408" t="str">
        <f>_xlfn.XLOOKUP(Table4[[#This Row],[StoreID]],Stores!A:A,Stores!D:D, "Not Found")</f>
        <v>South</v>
      </c>
    </row>
    <row r="1409" spans="1:26">
      <c r="A1409" t="s">
        <v>2275</v>
      </c>
      <c r="B1409" s="1">
        <v>45560</v>
      </c>
      <c r="C1409" t="s">
        <v>469</v>
      </c>
      <c r="D1409" t="s">
        <v>784</v>
      </c>
      <c r="E1409" t="s">
        <v>831</v>
      </c>
      <c r="F1409">
        <v>2</v>
      </c>
      <c r="G1409">
        <v>0</v>
      </c>
      <c r="H1409" t="s">
        <v>865</v>
      </c>
      <c r="I1409" s="4">
        <f>Table4[[#This Row],[Quantity]]*Table4[[#This Row],[UnitPrice]]</f>
        <v>2970.1</v>
      </c>
      <c r="J1409" s="4">
        <f>Table4[[#This Row],[Gross Revenue]]*(1-Table4[[#This Row],[Discount]])</f>
        <v>2970.1</v>
      </c>
      <c r="K1409" s="4">
        <f>Table4[[#This Row],[Quantity]]*Table4[[#This Row],[CostPrice]]</f>
        <v>1976.62</v>
      </c>
      <c r="L1409" s="4">
        <f>Table4[[#This Row],[Net Revenue]]-Table4[[#This Row],[Total Cost]]</f>
        <v>993.48</v>
      </c>
      <c r="M1409" t="str">
        <f>_xlfn.XLOOKUP(Table4[[#This Row],[ProductID]], Products!A:A,Products!B:B, "Not Found")</f>
        <v>Road Clothing</v>
      </c>
      <c r="N1409" t="str">
        <f>TEXT(Table4[[#This Row],[Date]], "mmm")</f>
        <v>Sep</v>
      </c>
      <c r="O1409" t="str">
        <f>TEXT(Table4[[#This Row],[Date]], "yyyy")</f>
        <v>2024</v>
      </c>
      <c r="P1409" t="str">
        <f>_xlfn.XLOOKUP(Table4[[#This Row],[ProductID]],Products!A:A,Products!C:C, "Not Found")</f>
        <v>Fashion</v>
      </c>
      <c r="Q1409" t="str">
        <f>_xlfn.XLOOKUP(Table4[[#This Row],[ProductID]],Products!A:A,Products!D:D,"Not Found")</f>
        <v>Clothing</v>
      </c>
      <c r="R1409">
        <f>_xlfn.XLOOKUP(Table4[[#This Row],[ProductID]],Products!A:A,Products!E:E,"Not Found")</f>
        <v>1485.05</v>
      </c>
      <c r="S1409">
        <f>_xlfn.XLOOKUP(Table4[[#This Row],[ProductID]],Products!A:A,Products!F:F, "Not Found")</f>
        <v>988.31</v>
      </c>
      <c r="T1409" t="str">
        <f>_xlfn.XLOOKUP(Table4[[#This Row],[CustomerID]],Customers!A:A,Customers!D:D, "Not Found")</f>
        <v>F</v>
      </c>
      <c r="U1409" s="6">
        <f>_xlfn.XLOOKUP(Table4[[#This Row],[CustomerID]],Customers!A:A,Customers!E:E, "Not Found")</f>
        <v>27978</v>
      </c>
      <c r="V1409">
        <f ca="1">DATEDIF(Table4[[#This Row],[CustomerBirthday]], TODAY(), "Y")</f>
        <v>49</v>
      </c>
      <c r="W1409" t="str" cm="1">
        <f t="array" aca="1" ref="W1409" ca="1">_xlfn.IFS(Table4[[#This Row],[Age]]&lt;25, "Under 25",Table4[[#This Row],[Age]]=34, "25-34", Table4[[#This Row],[Age]]&lt;=49, "35-49", Table4[[#This Row],[Age]]&lt;=64, "50-64", Table4[[#This Row],[Age]]&gt;=65, "65+")</f>
        <v>35-49</v>
      </c>
      <c r="X1409" t="str">
        <f>_xlfn.XLOOKUP(Table4[[#This Row],[StoreID]],Stores!A:A,Stores!B:B, "Not found")</f>
        <v>MegaMart Jimenezborough</v>
      </c>
      <c r="Y1409" t="str">
        <f>_xlfn.XLOOKUP(Table4[[#This Row],[StoreID]],Stores!A:A,Stores!C:C, "Not Found")</f>
        <v>Jimenezborough</v>
      </c>
      <c r="Z1409" t="str">
        <f>_xlfn.XLOOKUP(Table4[[#This Row],[StoreID]],Stores!A:A,Stores!D:D, "Not Found")</f>
        <v>South</v>
      </c>
    </row>
    <row r="1410" spans="1:26">
      <c r="A1410" t="s">
        <v>2276</v>
      </c>
      <c r="B1410" s="1">
        <v>45894</v>
      </c>
      <c r="C1410" t="s">
        <v>320</v>
      </c>
      <c r="D1410" t="s">
        <v>711</v>
      </c>
      <c r="E1410" t="s">
        <v>846</v>
      </c>
      <c r="F1410">
        <v>4</v>
      </c>
      <c r="G1410">
        <v>0.05</v>
      </c>
      <c r="H1410" t="s">
        <v>868</v>
      </c>
      <c r="I1410" s="4">
        <f>Table4[[#This Row],[Quantity]]*Table4[[#This Row],[UnitPrice]]</f>
        <v>6694.76</v>
      </c>
      <c r="J1410" s="4">
        <f>Table4[[#This Row],[Gross Revenue]]*(1-Table4[[#This Row],[Discount]])</f>
        <v>6360.0219999999999</v>
      </c>
      <c r="K1410" s="4">
        <f>Table4[[#This Row],[Quantity]]*Table4[[#This Row],[CostPrice]]</f>
        <v>5293.52</v>
      </c>
      <c r="L1410" s="4">
        <f>Table4[[#This Row],[Net Revenue]]-Table4[[#This Row],[Total Cost]]</f>
        <v>1066.5019999999995</v>
      </c>
      <c r="M1410" t="str">
        <f>_xlfn.XLOOKUP(Table4[[#This Row],[ProductID]], Products!A:A,Products!B:B, "Not Found")</f>
        <v>Like Camera</v>
      </c>
      <c r="N1410" t="str">
        <f>TEXT(Table4[[#This Row],[Date]], "mmm")</f>
        <v>Aug</v>
      </c>
      <c r="O1410" t="str">
        <f>TEXT(Table4[[#This Row],[Date]], "yyyy")</f>
        <v>2025</v>
      </c>
      <c r="P1410" t="str">
        <f>_xlfn.XLOOKUP(Table4[[#This Row],[ProductID]],Products!A:A,Products!C:C, "Not Found")</f>
        <v>Electronics</v>
      </c>
      <c r="Q1410" t="str">
        <f>_xlfn.XLOOKUP(Table4[[#This Row],[ProductID]],Products!A:A,Products!D:D,"Not Found")</f>
        <v>Camera</v>
      </c>
      <c r="R1410">
        <f>_xlfn.XLOOKUP(Table4[[#This Row],[ProductID]],Products!A:A,Products!E:E,"Not Found")</f>
        <v>1673.69</v>
      </c>
      <c r="S1410">
        <f>_xlfn.XLOOKUP(Table4[[#This Row],[ProductID]],Products!A:A,Products!F:F, "Not Found")</f>
        <v>1323.38</v>
      </c>
      <c r="T1410" t="str">
        <f>_xlfn.XLOOKUP(Table4[[#This Row],[CustomerID]],Customers!A:A,Customers!D:D, "Not Found")</f>
        <v>M</v>
      </c>
      <c r="U1410" s="6">
        <f>_xlfn.XLOOKUP(Table4[[#This Row],[CustomerID]],Customers!A:A,Customers!E:E, "Not Found")</f>
        <v>28937</v>
      </c>
      <c r="V1410">
        <f ca="1">DATEDIF(Table4[[#This Row],[CustomerBirthday]], TODAY(), "Y")</f>
        <v>47</v>
      </c>
      <c r="W1410" t="str" cm="1">
        <f t="array" aca="1" ref="W1410" ca="1">_xlfn.IFS(Table4[[#This Row],[Age]]&lt;25, "Under 25",Table4[[#This Row],[Age]]=34, "25-34", Table4[[#This Row],[Age]]&lt;=49, "35-49", Table4[[#This Row],[Age]]&lt;=64, "50-64", Table4[[#This Row],[Age]]&gt;=65, "65+")</f>
        <v>35-49</v>
      </c>
      <c r="X1410" t="str">
        <f>_xlfn.XLOOKUP(Table4[[#This Row],[StoreID]],Stores!A:A,Stores!B:B, "Not found")</f>
        <v>MegaMart Johnmouth</v>
      </c>
      <c r="Y1410" t="str">
        <f>_xlfn.XLOOKUP(Table4[[#This Row],[StoreID]],Stores!A:A,Stores!C:C, "Not Found")</f>
        <v>Johnmouth</v>
      </c>
      <c r="Z1410" t="str">
        <f>_xlfn.XLOOKUP(Table4[[#This Row],[StoreID]],Stores!A:A,Stores!D:D, "Not Found")</f>
        <v>East</v>
      </c>
    </row>
    <row r="1411" spans="1:26">
      <c r="A1411" t="s">
        <v>2277</v>
      </c>
      <c r="B1411" s="1">
        <v>45798</v>
      </c>
      <c r="C1411" t="s">
        <v>217</v>
      </c>
      <c r="D1411" t="s">
        <v>778</v>
      </c>
      <c r="E1411" t="s">
        <v>835</v>
      </c>
      <c r="F1411">
        <v>1</v>
      </c>
      <c r="G1411">
        <v>0.05</v>
      </c>
      <c r="H1411" t="s">
        <v>871</v>
      </c>
      <c r="I1411" s="4">
        <f>Table4[[#This Row],[Quantity]]*Table4[[#This Row],[UnitPrice]]</f>
        <v>1015.76</v>
      </c>
      <c r="J1411" s="4">
        <f>Table4[[#This Row],[Gross Revenue]]*(1-Table4[[#This Row],[Discount]])</f>
        <v>964.97199999999998</v>
      </c>
      <c r="K1411" s="4">
        <f>Table4[[#This Row],[Quantity]]*Table4[[#This Row],[CostPrice]]</f>
        <v>584.4</v>
      </c>
      <c r="L1411" s="4">
        <f>Table4[[#This Row],[Net Revenue]]-Table4[[#This Row],[Total Cost]]</f>
        <v>380.572</v>
      </c>
      <c r="M1411" t="str">
        <f>_xlfn.XLOOKUP(Table4[[#This Row],[ProductID]], Products!A:A,Products!B:B, "Not Found")</f>
        <v>Behavior Dairy</v>
      </c>
      <c r="N1411" t="str">
        <f>TEXT(Table4[[#This Row],[Date]], "mmm")</f>
        <v>May</v>
      </c>
      <c r="O1411" t="str">
        <f>TEXT(Table4[[#This Row],[Date]], "yyyy")</f>
        <v>2025</v>
      </c>
      <c r="P1411" t="str">
        <f>_xlfn.XLOOKUP(Table4[[#This Row],[ProductID]],Products!A:A,Products!C:C, "Not Found")</f>
        <v>Groceries</v>
      </c>
      <c r="Q1411" t="str">
        <f>_xlfn.XLOOKUP(Table4[[#This Row],[ProductID]],Products!A:A,Products!D:D,"Not Found")</f>
        <v>Dairy</v>
      </c>
      <c r="R1411">
        <f>_xlfn.XLOOKUP(Table4[[#This Row],[ProductID]],Products!A:A,Products!E:E,"Not Found")</f>
        <v>1015.76</v>
      </c>
      <c r="S1411">
        <f>_xlfn.XLOOKUP(Table4[[#This Row],[ProductID]],Products!A:A,Products!F:F, "Not Found")</f>
        <v>584.4</v>
      </c>
      <c r="T1411" t="str">
        <f>_xlfn.XLOOKUP(Table4[[#This Row],[CustomerID]],Customers!A:A,Customers!D:D, "Not Found")</f>
        <v>F</v>
      </c>
      <c r="U1411" s="6">
        <f>_xlfn.XLOOKUP(Table4[[#This Row],[CustomerID]],Customers!A:A,Customers!E:E, "Not Found")</f>
        <v>38253</v>
      </c>
      <c r="V1411">
        <f ca="1">DATEDIF(Table4[[#This Row],[CustomerBirthday]], TODAY(), "Y")</f>
        <v>21</v>
      </c>
      <c r="W1411" t="str" cm="1">
        <f t="array" aca="1" ref="W1411" ca="1">_xlfn.IFS(Table4[[#This Row],[Age]]&lt;25, "Under 25",Table4[[#This Row],[Age]]=34, "25-34", Table4[[#This Row],[Age]]&lt;=49, "35-49", Table4[[#This Row],[Age]]&lt;=64, "50-64", Table4[[#This Row],[Age]]&gt;=65, "65+")</f>
        <v>Under 25</v>
      </c>
      <c r="X1411" t="str">
        <f>_xlfn.XLOOKUP(Table4[[#This Row],[StoreID]],Stores!A:A,Stores!B:B, "Not found")</f>
        <v>MegaMart Peckmouth</v>
      </c>
      <c r="Y1411" t="str">
        <f>_xlfn.XLOOKUP(Table4[[#This Row],[StoreID]],Stores!A:A,Stores!C:C, "Not Found")</f>
        <v>Peckmouth</v>
      </c>
      <c r="Z1411" t="str">
        <f>_xlfn.XLOOKUP(Table4[[#This Row],[StoreID]],Stores!A:A,Stores!D:D, "Not Found")</f>
        <v>East</v>
      </c>
    </row>
    <row r="1412" spans="1:26">
      <c r="A1412" t="s">
        <v>2278</v>
      </c>
      <c r="B1412" s="1">
        <v>45330</v>
      </c>
      <c r="C1412" t="s">
        <v>270</v>
      </c>
      <c r="D1412" t="s">
        <v>734</v>
      </c>
      <c r="E1412" t="s">
        <v>842</v>
      </c>
      <c r="F1412">
        <v>4</v>
      </c>
      <c r="G1412">
        <v>0.1</v>
      </c>
      <c r="H1412" t="s">
        <v>875</v>
      </c>
      <c r="I1412" s="4">
        <f>Table4[[#This Row],[Quantity]]*Table4[[#This Row],[UnitPrice]]</f>
        <v>439.12</v>
      </c>
      <c r="J1412" s="4">
        <f>Table4[[#This Row],[Gross Revenue]]*(1-Table4[[#This Row],[Discount]])</f>
        <v>395.20800000000003</v>
      </c>
      <c r="K1412" s="4">
        <f>Table4[[#This Row],[Quantity]]*Table4[[#This Row],[CostPrice]]</f>
        <v>282.36</v>
      </c>
      <c r="L1412" s="4">
        <f>Table4[[#This Row],[Net Revenue]]-Table4[[#This Row],[Total Cost]]</f>
        <v>112.84800000000001</v>
      </c>
      <c r="M1412" t="str">
        <f>_xlfn.XLOOKUP(Table4[[#This Row],[ProductID]], Products!A:A,Products!B:B, "Not Found")</f>
        <v>Recognize Footwear</v>
      </c>
      <c r="N1412" t="str">
        <f>TEXT(Table4[[#This Row],[Date]], "mmm")</f>
        <v>Feb</v>
      </c>
      <c r="O1412" t="str">
        <f>TEXT(Table4[[#This Row],[Date]], "yyyy")</f>
        <v>2024</v>
      </c>
      <c r="P1412" t="str">
        <f>_xlfn.XLOOKUP(Table4[[#This Row],[ProductID]],Products!A:A,Products!C:C, "Not Found")</f>
        <v>Fashion</v>
      </c>
      <c r="Q1412" t="str">
        <f>_xlfn.XLOOKUP(Table4[[#This Row],[ProductID]],Products!A:A,Products!D:D,"Not Found")</f>
        <v>Footwear</v>
      </c>
      <c r="R1412">
        <f>_xlfn.XLOOKUP(Table4[[#This Row],[ProductID]],Products!A:A,Products!E:E,"Not Found")</f>
        <v>109.78</v>
      </c>
      <c r="S1412">
        <f>_xlfn.XLOOKUP(Table4[[#This Row],[ProductID]],Products!A:A,Products!F:F, "Not Found")</f>
        <v>70.59</v>
      </c>
      <c r="T1412" t="str">
        <f>_xlfn.XLOOKUP(Table4[[#This Row],[CustomerID]],Customers!A:A,Customers!D:D, "Not Found")</f>
        <v>M</v>
      </c>
      <c r="U1412" s="6">
        <f>_xlfn.XLOOKUP(Table4[[#This Row],[CustomerID]],Customers!A:A,Customers!E:E, "Not Found")</f>
        <v>22815</v>
      </c>
      <c r="V1412">
        <f ca="1">DATEDIF(Table4[[#This Row],[CustomerBirthday]], TODAY(), "Y")</f>
        <v>64</v>
      </c>
      <c r="W1412" t="str" cm="1">
        <f t="array" aca="1" ref="W1412" ca="1">_xlfn.IFS(Table4[[#This Row],[Age]]&lt;25, "Under 25",Table4[[#This Row],[Age]]=34, "25-34", Table4[[#This Row],[Age]]&lt;=49, "35-49", Table4[[#This Row],[Age]]&lt;=64, "50-64", Table4[[#This Row],[Age]]&gt;=65, "65+")</f>
        <v>50-64</v>
      </c>
      <c r="X1412" t="str">
        <f>_xlfn.XLOOKUP(Table4[[#This Row],[StoreID]],Stores!A:A,Stores!B:B, "Not found")</f>
        <v>MegaMart Brianahaven</v>
      </c>
      <c r="Y1412" t="str">
        <f>_xlfn.XLOOKUP(Table4[[#This Row],[StoreID]],Stores!A:A,Stores!C:C, "Not Found")</f>
        <v>Brianahaven</v>
      </c>
      <c r="Z1412" t="str">
        <f>_xlfn.XLOOKUP(Table4[[#This Row],[StoreID]],Stores!A:A,Stores!D:D, "Not Found")</f>
        <v>North</v>
      </c>
    </row>
    <row r="1413" spans="1:26">
      <c r="A1413" t="s">
        <v>2279</v>
      </c>
      <c r="B1413" s="1">
        <v>45278</v>
      </c>
      <c r="C1413" t="s">
        <v>464</v>
      </c>
      <c r="D1413" t="s">
        <v>812</v>
      </c>
      <c r="E1413" t="s">
        <v>846</v>
      </c>
      <c r="F1413">
        <v>3</v>
      </c>
      <c r="G1413">
        <v>0</v>
      </c>
      <c r="H1413" t="s">
        <v>865</v>
      </c>
      <c r="I1413" s="4">
        <f>Table4[[#This Row],[Quantity]]*Table4[[#This Row],[UnitPrice]]</f>
        <v>1693.2599999999998</v>
      </c>
      <c r="J1413" s="4">
        <f>Table4[[#This Row],[Gross Revenue]]*(1-Table4[[#This Row],[Discount]])</f>
        <v>1693.2599999999998</v>
      </c>
      <c r="K1413" s="4">
        <f>Table4[[#This Row],[Quantity]]*Table4[[#This Row],[CostPrice]]</f>
        <v>881.87999999999988</v>
      </c>
      <c r="L1413" s="4">
        <f>Table4[[#This Row],[Net Revenue]]-Table4[[#This Row],[Total Cost]]</f>
        <v>811.37999999999988</v>
      </c>
      <c r="M1413" t="str">
        <f>_xlfn.XLOOKUP(Table4[[#This Row],[ProductID]], Products!A:A,Products!B:B, "Not Found")</f>
        <v>Soon Accessories</v>
      </c>
      <c r="N1413" t="str">
        <f>TEXT(Table4[[#This Row],[Date]], "mmm")</f>
        <v>Dec</v>
      </c>
      <c r="O1413" t="str">
        <f>TEXT(Table4[[#This Row],[Date]], "yyyy")</f>
        <v>2023</v>
      </c>
      <c r="P1413" t="str">
        <f>_xlfn.XLOOKUP(Table4[[#This Row],[ProductID]],Products!A:A,Products!C:C, "Not Found")</f>
        <v>Fashion</v>
      </c>
      <c r="Q1413" t="str">
        <f>_xlfn.XLOOKUP(Table4[[#This Row],[ProductID]],Products!A:A,Products!D:D,"Not Found")</f>
        <v>Accessories</v>
      </c>
      <c r="R1413">
        <f>_xlfn.XLOOKUP(Table4[[#This Row],[ProductID]],Products!A:A,Products!E:E,"Not Found")</f>
        <v>564.41999999999996</v>
      </c>
      <c r="S1413">
        <f>_xlfn.XLOOKUP(Table4[[#This Row],[ProductID]],Products!A:A,Products!F:F, "Not Found")</f>
        <v>293.95999999999998</v>
      </c>
      <c r="T1413" t="str">
        <f>_xlfn.XLOOKUP(Table4[[#This Row],[CustomerID]],Customers!A:A,Customers!D:D, "Not Found")</f>
        <v>M</v>
      </c>
      <c r="U1413" s="6">
        <f>_xlfn.XLOOKUP(Table4[[#This Row],[CustomerID]],Customers!A:A,Customers!E:E, "Not Found")</f>
        <v>29315</v>
      </c>
      <c r="V1413">
        <f ca="1">DATEDIF(Table4[[#This Row],[CustomerBirthday]], TODAY(), "Y")</f>
        <v>46</v>
      </c>
      <c r="W1413" t="str" cm="1">
        <f t="array" aca="1" ref="W1413" ca="1">_xlfn.IFS(Table4[[#This Row],[Age]]&lt;25, "Under 25",Table4[[#This Row],[Age]]=34, "25-34", Table4[[#This Row],[Age]]&lt;=49, "35-49", Table4[[#This Row],[Age]]&lt;=64, "50-64", Table4[[#This Row],[Age]]&gt;=65, "65+")</f>
        <v>35-49</v>
      </c>
      <c r="X1413" t="str">
        <f>_xlfn.XLOOKUP(Table4[[#This Row],[StoreID]],Stores!A:A,Stores!B:B, "Not found")</f>
        <v>MegaMart Johnmouth</v>
      </c>
      <c r="Y1413" t="str">
        <f>_xlfn.XLOOKUP(Table4[[#This Row],[StoreID]],Stores!A:A,Stores!C:C, "Not Found")</f>
        <v>Johnmouth</v>
      </c>
      <c r="Z1413" t="str">
        <f>_xlfn.XLOOKUP(Table4[[#This Row],[StoreID]],Stores!A:A,Stores!D:D, "Not Found")</f>
        <v>East</v>
      </c>
    </row>
    <row r="1414" spans="1:26">
      <c r="A1414" t="s">
        <v>2280</v>
      </c>
      <c r="B1414" s="1">
        <v>45449</v>
      </c>
      <c r="C1414" t="s">
        <v>509</v>
      </c>
      <c r="D1414" t="s">
        <v>725</v>
      </c>
      <c r="E1414" t="s">
        <v>842</v>
      </c>
      <c r="F1414">
        <v>4</v>
      </c>
      <c r="G1414">
        <v>0.05</v>
      </c>
      <c r="H1414" t="s">
        <v>865</v>
      </c>
      <c r="I1414" s="4">
        <f>Table4[[#This Row],[Quantity]]*Table4[[#This Row],[UnitPrice]]</f>
        <v>5584.88</v>
      </c>
      <c r="J1414" s="4">
        <f>Table4[[#This Row],[Gross Revenue]]*(1-Table4[[#This Row],[Discount]])</f>
        <v>5305.6359999999995</v>
      </c>
      <c r="K1414" s="4">
        <f>Table4[[#This Row],[Quantity]]*Table4[[#This Row],[CostPrice]]</f>
        <v>4016.36</v>
      </c>
      <c r="L1414" s="4">
        <f>Table4[[#This Row],[Net Revenue]]-Table4[[#This Row],[Total Cost]]</f>
        <v>1289.2759999999994</v>
      </c>
      <c r="M1414" t="str">
        <f>_xlfn.XLOOKUP(Table4[[#This Row],[ProductID]], Products!A:A,Products!B:B, "Not Found")</f>
        <v>Knowledge Bags</v>
      </c>
      <c r="N1414" t="str">
        <f>TEXT(Table4[[#This Row],[Date]], "mmm")</f>
        <v>Jun</v>
      </c>
      <c r="O1414" t="str">
        <f>TEXT(Table4[[#This Row],[Date]], "yyyy")</f>
        <v>2024</v>
      </c>
      <c r="P1414" t="str">
        <f>_xlfn.XLOOKUP(Table4[[#This Row],[ProductID]],Products!A:A,Products!C:C, "Not Found")</f>
        <v>Fashion</v>
      </c>
      <c r="Q1414" t="str">
        <f>_xlfn.XLOOKUP(Table4[[#This Row],[ProductID]],Products!A:A,Products!D:D,"Not Found")</f>
        <v>Bags</v>
      </c>
      <c r="R1414">
        <f>_xlfn.XLOOKUP(Table4[[#This Row],[ProductID]],Products!A:A,Products!E:E,"Not Found")</f>
        <v>1396.22</v>
      </c>
      <c r="S1414">
        <f>_xlfn.XLOOKUP(Table4[[#This Row],[ProductID]],Products!A:A,Products!F:F, "Not Found")</f>
        <v>1004.09</v>
      </c>
      <c r="T1414" t="str">
        <f>_xlfn.XLOOKUP(Table4[[#This Row],[CustomerID]],Customers!A:A,Customers!D:D, "Not Found")</f>
        <v>F</v>
      </c>
      <c r="U1414" s="6">
        <f>_xlfn.XLOOKUP(Table4[[#This Row],[CustomerID]],Customers!A:A,Customers!E:E, "Not Found")</f>
        <v>26827</v>
      </c>
      <c r="V1414">
        <f ca="1">DATEDIF(Table4[[#This Row],[CustomerBirthday]], TODAY(), "Y")</f>
        <v>53</v>
      </c>
      <c r="W1414" t="str" cm="1">
        <f t="array" aca="1" ref="W1414" ca="1">_xlfn.IFS(Table4[[#This Row],[Age]]&lt;25, "Under 25",Table4[[#This Row],[Age]]=34, "25-34", Table4[[#This Row],[Age]]&lt;=49, "35-49", Table4[[#This Row],[Age]]&lt;=64, "50-64", Table4[[#This Row],[Age]]&gt;=65, "65+")</f>
        <v>50-64</v>
      </c>
      <c r="X1414" t="str">
        <f>_xlfn.XLOOKUP(Table4[[#This Row],[StoreID]],Stores!A:A,Stores!B:B, "Not found")</f>
        <v>MegaMart Brianahaven</v>
      </c>
      <c r="Y1414" t="str">
        <f>_xlfn.XLOOKUP(Table4[[#This Row],[StoreID]],Stores!A:A,Stores!C:C, "Not Found")</f>
        <v>Brianahaven</v>
      </c>
      <c r="Z1414" t="str">
        <f>_xlfn.XLOOKUP(Table4[[#This Row],[StoreID]],Stores!A:A,Stores!D:D, "Not Found")</f>
        <v>North</v>
      </c>
    </row>
    <row r="1415" spans="1:26">
      <c r="A1415" t="s">
        <v>2281</v>
      </c>
      <c r="B1415" s="1">
        <v>45516</v>
      </c>
      <c r="C1415" t="s">
        <v>148</v>
      </c>
      <c r="D1415" t="s">
        <v>826</v>
      </c>
      <c r="E1415" t="s">
        <v>839</v>
      </c>
      <c r="F1415">
        <v>4</v>
      </c>
      <c r="G1415">
        <v>0.1</v>
      </c>
      <c r="H1415" t="s">
        <v>865</v>
      </c>
      <c r="I1415" s="4">
        <f>Table4[[#This Row],[Quantity]]*Table4[[#This Row],[UnitPrice]]</f>
        <v>4178.5600000000004</v>
      </c>
      <c r="J1415" s="4">
        <f>Table4[[#This Row],[Gross Revenue]]*(1-Table4[[#This Row],[Discount]])</f>
        <v>3760.7040000000006</v>
      </c>
      <c r="K1415" s="4">
        <f>Table4[[#This Row],[Quantity]]*Table4[[#This Row],[CostPrice]]</f>
        <v>3100.28</v>
      </c>
      <c r="L1415" s="4">
        <f>Table4[[#This Row],[Net Revenue]]-Table4[[#This Row],[Total Cost]]</f>
        <v>660.42400000000043</v>
      </c>
      <c r="M1415" t="str">
        <f>_xlfn.XLOOKUP(Table4[[#This Row],[ProductID]], Products!A:A,Products!B:B, "Not Found")</f>
        <v>Maybe Footwear</v>
      </c>
      <c r="N1415" t="str">
        <f>TEXT(Table4[[#This Row],[Date]], "mmm")</f>
        <v>Aug</v>
      </c>
      <c r="O1415" t="str">
        <f>TEXT(Table4[[#This Row],[Date]], "yyyy")</f>
        <v>2024</v>
      </c>
      <c r="P1415" t="str">
        <f>_xlfn.XLOOKUP(Table4[[#This Row],[ProductID]],Products!A:A,Products!C:C, "Not Found")</f>
        <v>Fashion</v>
      </c>
      <c r="Q1415" t="str">
        <f>_xlfn.XLOOKUP(Table4[[#This Row],[ProductID]],Products!A:A,Products!D:D,"Not Found")</f>
        <v>Footwear</v>
      </c>
      <c r="R1415">
        <f>_xlfn.XLOOKUP(Table4[[#This Row],[ProductID]],Products!A:A,Products!E:E,"Not Found")</f>
        <v>1044.6400000000001</v>
      </c>
      <c r="S1415">
        <f>_xlfn.XLOOKUP(Table4[[#This Row],[ProductID]],Products!A:A,Products!F:F, "Not Found")</f>
        <v>775.07</v>
      </c>
      <c r="T1415" t="str">
        <f>_xlfn.XLOOKUP(Table4[[#This Row],[CustomerID]],Customers!A:A,Customers!D:D, "Not Found")</f>
        <v>M</v>
      </c>
      <c r="U1415" s="6">
        <f>_xlfn.XLOOKUP(Table4[[#This Row],[CustomerID]],Customers!A:A,Customers!E:E, "Not Found")</f>
        <v>27138</v>
      </c>
      <c r="V1415">
        <f ca="1">DATEDIF(Table4[[#This Row],[CustomerBirthday]], TODAY(), "Y")</f>
        <v>52</v>
      </c>
      <c r="W1415" t="str" cm="1">
        <f t="array" aca="1" ref="W1415" ca="1">_xlfn.IFS(Table4[[#This Row],[Age]]&lt;25, "Under 25",Table4[[#This Row],[Age]]=34, "25-34", Table4[[#This Row],[Age]]&lt;=49, "35-49", Table4[[#This Row],[Age]]&lt;=64, "50-64", Table4[[#This Row],[Age]]&gt;=65, "65+")</f>
        <v>50-64</v>
      </c>
      <c r="X1415" t="str">
        <f>_xlfn.XLOOKUP(Table4[[#This Row],[StoreID]],Stores!A:A,Stores!B:B, "Not found")</f>
        <v>MegaMart New Michele</v>
      </c>
      <c r="Y1415" t="str">
        <f>_xlfn.XLOOKUP(Table4[[#This Row],[StoreID]],Stores!A:A,Stores!C:C, "Not Found")</f>
        <v>New Michele</v>
      </c>
      <c r="Z1415" t="str">
        <f>_xlfn.XLOOKUP(Table4[[#This Row],[StoreID]],Stores!A:A,Stores!D:D, "Not Found")</f>
        <v>West</v>
      </c>
    </row>
    <row r="1416" spans="1:26">
      <c r="A1416" t="s">
        <v>2282</v>
      </c>
      <c r="B1416" s="1">
        <v>45403</v>
      </c>
      <c r="C1416" t="s">
        <v>28</v>
      </c>
      <c r="D1416" t="s">
        <v>826</v>
      </c>
      <c r="E1416" t="s">
        <v>846</v>
      </c>
      <c r="F1416">
        <v>1</v>
      </c>
      <c r="G1416">
        <v>0</v>
      </c>
      <c r="H1416" t="s">
        <v>871</v>
      </c>
      <c r="I1416" s="4">
        <f>Table4[[#This Row],[Quantity]]*Table4[[#This Row],[UnitPrice]]</f>
        <v>1044.6400000000001</v>
      </c>
      <c r="J1416" s="4">
        <f>Table4[[#This Row],[Gross Revenue]]*(1-Table4[[#This Row],[Discount]])</f>
        <v>1044.6400000000001</v>
      </c>
      <c r="K1416" s="4">
        <f>Table4[[#This Row],[Quantity]]*Table4[[#This Row],[CostPrice]]</f>
        <v>775.07</v>
      </c>
      <c r="L1416" s="4">
        <f>Table4[[#This Row],[Net Revenue]]-Table4[[#This Row],[Total Cost]]</f>
        <v>269.57000000000005</v>
      </c>
      <c r="M1416" t="str">
        <f>_xlfn.XLOOKUP(Table4[[#This Row],[ProductID]], Products!A:A,Products!B:B, "Not Found")</f>
        <v>Maybe Footwear</v>
      </c>
      <c r="N1416" t="str">
        <f>TEXT(Table4[[#This Row],[Date]], "mmm")</f>
        <v>Apr</v>
      </c>
      <c r="O1416" t="str">
        <f>TEXT(Table4[[#This Row],[Date]], "yyyy")</f>
        <v>2024</v>
      </c>
      <c r="P1416" t="str">
        <f>_xlfn.XLOOKUP(Table4[[#This Row],[ProductID]],Products!A:A,Products!C:C, "Not Found")</f>
        <v>Fashion</v>
      </c>
      <c r="Q1416" t="str">
        <f>_xlfn.XLOOKUP(Table4[[#This Row],[ProductID]],Products!A:A,Products!D:D,"Not Found")</f>
        <v>Footwear</v>
      </c>
      <c r="R1416">
        <f>_xlfn.XLOOKUP(Table4[[#This Row],[ProductID]],Products!A:A,Products!E:E,"Not Found")</f>
        <v>1044.6400000000001</v>
      </c>
      <c r="S1416">
        <f>_xlfn.XLOOKUP(Table4[[#This Row],[ProductID]],Products!A:A,Products!F:F, "Not Found")</f>
        <v>775.07</v>
      </c>
      <c r="T1416" t="str">
        <f>_xlfn.XLOOKUP(Table4[[#This Row],[CustomerID]],Customers!A:A,Customers!D:D, "Not Found")</f>
        <v>M</v>
      </c>
      <c r="U1416" s="6">
        <f>_xlfn.XLOOKUP(Table4[[#This Row],[CustomerID]],Customers!A:A,Customers!E:E, "Not Found")</f>
        <v>31688</v>
      </c>
      <c r="V1416">
        <f ca="1">DATEDIF(Table4[[#This Row],[CustomerBirthday]], TODAY(), "Y")</f>
        <v>39</v>
      </c>
      <c r="W1416" t="str" cm="1">
        <f t="array" aca="1" ref="W1416" ca="1">_xlfn.IFS(Table4[[#This Row],[Age]]&lt;25, "Under 25",Table4[[#This Row],[Age]]=34, "25-34", Table4[[#This Row],[Age]]&lt;=49, "35-49", Table4[[#This Row],[Age]]&lt;=64, "50-64", Table4[[#This Row],[Age]]&gt;=65, "65+")</f>
        <v>35-49</v>
      </c>
      <c r="X1416" t="str">
        <f>_xlfn.XLOOKUP(Table4[[#This Row],[StoreID]],Stores!A:A,Stores!B:B, "Not found")</f>
        <v>MegaMart Johnmouth</v>
      </c>
      <c r="Y1416" t="str">
        <f>_xlfn.XLOOKUP(Table4[[#This Row],[StoreID]],Stores!A:A,Stores!C:C, "Not Found")</f>
        <v>Johnmouth</v>
      </c>
      <c r="Z1416" t="str">
        <f>_xlfn.XLOOKUP(Table4[[#This Row],[StoreID]],Stores!A:A,Stores!D:D, "Not Found")</f>
        <v>East</v>
      </c>
    </row>
    <row r="1417" spans="1:26">
      <c r="A1417" t="s">
        <v>2283</v>
      </c>
      <c r="B1417" s="1">
        <v>45719</v>
      </c>
      <c r="C1417" t="s">
        <v>247</v>
      </c>
      <c r="D1417" t="s">
        <v>778</v>
      </c>
      <c r="E1417" t="s">
        <v>846</v>
      </c>
      <c r="F1417">
        <v>4</v>
      </c>
      <c r="G1417">
        <v>0.1</v>
      </c>
      <c r="H1417" t="s">
        <v>865</v>
      </c>
      <c r="I1417" s="4">
        <f>Table4[[#This Row],[Quantity]]*Table4[[#This Row],[UnitPrice]]</f>
        <v>4063.04</v>
      </c>
      <c r="J1417" s="4">
        <f>Table4[[#This Row],[Gross Revenue]]*(1-Table4[[#This Row],[Discount]])</f>
        <v>3656.7359999999999</v>
      </c>
      <c r="K1417" s="4">
        <f>Table4[[#This Row],[Quantity]]*Table4[[#This Row],[CostPrice]]</f>
        <v>2337.6</v>
      </c>
      <c r="L1417" s="4">
        <f>Table4[[#This Row],[Net Revenue]]-Table4[[#This Row],[Total Cost]]</f>
        <v>1319.136</v>
      </c>
      <c r="M1417" t="str">
        <f>_xlfn.XLOOKUP(Table4[[#This Row],[ProductID]], Products!A:A,Products!B:B, "Not Found")</f>
        <v>Behavior Dairy</v>
      </c>
      <c r="N1417" t="str">
        <f>TEXT(Table4[[#This Row],[Date]], "mmm")</f>
        <v>Mar</v>
      </c>
      <c r="O1417" t="str">
        <f>TEXT(Table4[[#This Row],[Date]], "yyyy")</f>
        <v>2025</v>
      </c>
      <c r="P1417" t="str">
        <f>_xlfn.XLOOKUP(Table4[[#This Row],[ProductID]],Products!A:A,Products!C:C, "Not Found")</f>
        <v>Groceries</v>
      </c>
      <c r="Q1417" t="str">
        <f>_xlfn.XLOOKUP(Table4[[#This Row],[ProductID]],Products!A:A,Products!D:D,"Not Found")</f>
        <v>Dairy</v>
      </c>
      <c r="R1417">
        <f>_xlfn.XLOOKUP(Table4[[#This Row],[ProductID]],Products!A:A,Products!E:E,"Not Found")</f>
        <v>1015.76</v>
      </c>
      <c r="S1417">
        <f>_xlfn.XLOOKUP(Table4[[#This Row],[ProductID]],Products!A:A,Products!F:F, "Not Found")</f>
        <v>584.4</v>
      </c>
      <c r="T1417" t="str">
        <f>_xlfn.XLOOKUP(Table4[[#This Row],[CustomerID]],Customers!A:A,Customers!D:D, "Not Found")</f>
        <v>F</v>
      </c>
      <c r="U1417" s="6">
        <f>_xlfn.XLOOKUP(Table4[[#This Row],[CustomerID]],Customers!A:A,Customers!E:E, "Not Found")</f>
        <v>25547</v>
      </c>
      <c r="V1417">
        <f ca="1">DATEDIF(Table4[[#This Row],[CustomerBirthday]], TODAY(), "Y")</f>
        <v>56</v>
      </c>
      <c r="W1417" t="str" cm="1">
        <f t="array" aca="1" ref="W1417" ca="1">_xlfn.IFS(Table4[[#This Row],[Age]]&lt;25, "Under 25",Table4[[#This Row],[Age]]=34, "25-34", Table4[[#This Row],[Age]]&lt;=49, "35-49", Table4[[#This Row],[Age]]&lt;=64, "50-64", Table4[[#This Row],[Age]]&gt;=65, "65+")</f>
        <v>50-64</v>
      </c>
      <c r="X1417" t="str">
        <f>_xlfn.XLOOKUP(Table4[[#This Row],[StoreID]],Stores!A:A,Stores!B:B, "Not found")</f>
        <v>MegaMart Johnmouth</v>
      </c>
      <c r="Y1417" t="str">
        <f>_xlfn.XLOOKUP(Table4[[#This Row],[StoreID]],Stores!A:A,Stores!C:C, "Not Found")</f>
        <v>Johnmouth</v>
      </c>
      <c r="Z1417" t="str">
        <f>_xlfn.XLOOKUP(Table4[[#This Row],[StoreID]],Stores!A:A,Stores!D:D, "Not Found")</f>
        <v>East</v>
      </c>
    </row>
    <row r="1418" spans="1:26">
      <c r="A1418" t="s">
        <v>2284</v>
      </c>
      <c r="B1418" s="1">
        <v>45804</v>
      </c>
      <c r="C1418" t="s">
        <v>625</v>
      </c>
      <c r="D1418" t="s">
        <v>826</v>
      </c>
      <c r="E1418" t="s">
        <v>831</v>
      </c>
      <c r="F1418">
        <v>5</v>
      </c>
      <c r="G1418">
        <v>0.05</v>
      </c>
      <c r="H1418" t="s">
        <v>868</v>
      </c>
      <c r="I1418" s="4">
        <f>Table4[[#This Row],[Quantity]]*Table4[[#This Row],[UnitPrice]]</f>
        <v>5223.2000000000007</v>
      </c>
      <c r="J1418" s="4">
        <f>Table4[[#This Row],[Gross Revenue]]*(1-Table4[[#This Row],[Discount]])</f>
        <v>4962.0400000000009</v>
      </c>
      <c r="K1418" s="4">
        <f>Table4[[#This Row],[Quantity]]*Table4[[#This Row],[CostPrice]]</f>
        <v>3875.3500000000004</v>
      </c>
      <c r="L1418" s="4">
        <f>Table4[[#This Row],[Net Revenue]]-Table4[[#This Row],[Total Cost]]</f>
        <v>1086.6900000000005</v>
      </c>
      <c r="M1418" t="str">
        <f>_xlfn.XLOOKUP(Table4[[#This Row],[ProductID]], Products!A:A,Products!B:B, "Not Found")</f>
        <v>Maybe Footwear</v>
      </c>
      <c r="N1418" t="str">
        <f>TEXT(Table4[[#This Row],[Date]], "mmm")</f>
        <v>May</v>
      </c>
      <c r="O1418" t="str">
        <f>TEXT(Table4[[#This Row],[Date]], "yyyy")</f>
        <v>2025</v>
      </c>
      <c r="P1418" t="str">
        <f>_xlfn.XLOOKUP(Table4[[#This Row],[ProductID]],Products!A:A,Products!C:C, "Not Found")</f>
        <v>Fashion</v>
      </c>
      <c r="Q1418" t="str">
        <f>_xlfn.XLOOKUP(Table4[[#This Row],[ProductID]],Products!A:A,Products!D:D,"Not Found")</f>
        <v>Footwear</v>
      </c>
      <c r="R1418">
        <f>_xlfn.XLOOKUP(Table4[[#This Row],[ProductID]],Products!A:A,Products!E:E,"Not Found")</f>
        <v>1044.6400000000001</v>
      </c>
      <c r="S1418">
        <f>_xlfn.XLOOKUP(Table4[[#This Row],[ProductID]],Products!A:A,Products!F:F, "Not Found")</f>
        <v>775.07</v>
      </c>
      <c r="T1418" t="str">
        <f>_xlfn.XLOOKUP(Table4[[#This Row],[CustomerID]],Customers!A:A,Customers!D:D, "Not Found")</f>
        <v>M</v>
      </c>
      <c r="U1418" s="6">
        <f>_xlfn.XLOOKUP(Table4[[#This Row],[CustomerID]],Customers!A:A,Customers!E:E, "Not Found")</f>
        <v>29135</v>
      </c>
      <c r="V1418">
        <f ca="1">DATEDIF(Table4[[#This Row],[CustomerBirthday]], TODAY(), "Y")</f>
        <v>46</v>
      </c>
      <c r="W1418" t="str" cm="1">
        <f t="array" aca="1" ref="W1418" ca="1">_xlfn.IFS(Table4[[#This Row],[Age]]&lt;25, "Under 25",Table4[[#This Row],[Age]]=34, "25-34", Table4[[#This Row],[Age]]&lt;=49, "35-49", Table4[[#This Row],[Age]]&lt;=64, "50-64", Table4[[#This Row],[Age]]&gt;=65, "65+")</f>
        <v>35-49</v>
      </c>
      <c r="X1418" t="str">
        <f>_xlfn.XLOOKUP(Table4[[#This Row],[StoreID]],Stores!A:A,Stores!B:B, "Not found")</f>
        <v>MegaMart Jimenezborough</v>
      </c>
      <c r="Y1418" t="str">
        <f>_xlfn.XLOOKUP(Table4[[#This Row],[StoreID]],Stores!A:A,Stores!C:C, "Not Found")</f>
        <v>Jimenezborough</v>
      </c>
      <c r="Z1418" t="str">
        <f>_xlfn.XLOOKUP(Table4[[#This Row],[StoreID]],Stores!A:A,Stores!D:D, "Not Found")</f>
        <v>South</v>
      </c>
    </row>
    <row r="1419" spans="1:26">
      <c r="A1419" t="s">
        <v>2285</v>
      </c>
      <c r="B1419" s="1">
        <v>45425</v>
      </c>
      <c r="C1419" t="s">
        <v>375</v>
      </c>
      <c r="D1419" t="s">
        <v>725</v>
      </c>
      <c r="E1419" t="s">
        <v>831</v>
      </c>
      <c r="F1419">
        <v>4</v>
      </c>
      <c r="G1419">
        <v>0.1</v>
      </c>
      <c r="H1419" t="s">
        <v>865</v>
      </c>
      <c r="I1419" s="4">
        <f>Table4[[#This Row],[Quantity]]*Table4[[#This Row],[UnitPrice]]</f>
        <v>5584.88</v>
      </c>
      <c r="J1419" s="4">
        <f>Table4[[#This Row],[Gross Revenue]]*(1-Table4[[#This Row],[Discount]])</f>
        <v>5026.3919999999998</v>
      </c>
      <c r="K1419" s="4">
        <f>Table4[[#This Row],[Quantity]]*Table4[[#This Row],[CostPrice]]</f>
        <v>4016.36</v>
      </c>
      <c r="L1419" s="4">
        <f>Table4[[#This Row],[Net Revenue]]-Table4[[#This Row],[Total Cost]]</f>
        <v>1010.0319999999997</v>
      </c>
      <c r="M1419" t="str">
        <f>_xlfn.XLOOKUP(Table4[[#This Row],[ProductID]], Products!A:A,Products!B:B, "Not Found")</f>
        <v>Knowledge Bags</v>
      </c>
      <c r="N1419" t="str">
        <f>TEXT(Table4[[#This Row],[Date]], "mmm")</f>
        <v>May</v>
      </c>
      <c r="O1419" t="str">
        <f>TEXT(Table4[[#This Row],[Date]], "yyyy")</f>
        <v>2024</v>
      </c>
      <c r="P1419" t="str">
        <f>_xlfn.XLOOKUP(Table4[[#This Row],[ProductID]],Products!A:A,Products!C:C, "Not Found")</f>
        <v>Fashion</v>
      </c>
      <c r="Q1419" t="str">
        <f>_xlfn.XLOOKUP(Table4[[#This Row],[ProductID]],Products!A:A,Products!D:D,"Not Found")</f>
        <v>Bags</v>
      </c>
      <c r="R1419">
        <f>_xlfn.XLOOKUP(Table4[[#This Row],[ProductID]],Products!A:A,Products!E:E,"Not Found")</f>
        <v>1396.22</v>
      </c>
      <c r="S1419">
        <f>_xlfn.XLOOKUP(Table4[[#This Row],[ProductID]],Products!A:A,Products!F:F, "Not Found")</f>
        <v>1004.09</v>
      </c>
      <c r="T1419" t="str">
        <f>_xlfn.XLOOKUP(Table4[[#This Row],[CustomerID]],Customers!A:A,Customers!D:D, "Not Found")</f>
        <v>F</v>
      </c>
      <c r="U1419" s="6">
        <f>_xlfn.XLOOKUP(Table4[[#This Row],[CustomerID]],Customers!A:A,Customers!E:E, "Not Found")</f>
        <v>19995</v>
      </c>
      <c r="V1419">
        <f ca="1">DATEDIF(Table4[[#This Row],[CustomerBirthday]], TODAY(), "Y")</f>
        <v>71</v>
      </c>
      <c r="W1419" t="str" cm="1">
        <f t="array" aca="1" ref="W1419" ca="1">_xlfn.IFS(Table4[[#This Row],[Age]]&lt;25, "Under 25",Table4[[#This Row],[Age]]=34, "25-34", Table4[[#This Row],[Age]]&lt;=49, "35-49", Table4[[#This Row],[Age]]&lt;=64, "50-64", Table4[[#This Row],[Age]]&gt;=65, "65+")</f>
        <v>65+</v>
      </c>
      <c r="X1419" t="str">
        <f>_xlfn.XLOOKUP(Table4[[#This Row],[StoreID]],Stores!A:A,Stores!B:B, "Not found")</f>
        <v>MegaMart Jimenezborough</v>
      </c>
      <c r="Y1419" t="str">
        <f>_xlfn.XLOOKUP(Table4[[#This Row],[StoreID]],Stores!A:A,Stores!C:C, "Not Found")</f>
        <v>Jimenezborough</v>
      </c>
      <c r="Z1419" t="str">
        <f>_xlfn.XLOOKUP(Table4[[#This Row],[StoreID]],Stores!A:A,Stores!D:D, "Not Found")</f>
        <v>South</v>
      </c>
    </row>
    <row r="1420" spans="1:26">
      <c r="A1420" t="s">
        <v>2286</v>
      </c>
      <c r="B1420" s="1">
        <v>45559</v>
      </c>
      <c r="C1420" t="s">
        <v>97</v>
      </c>
      <c r="D1420" t="s">
        <v>794</v>
      </c>
      <c r="E1420" t="s">
        <v>835</v>
      </c>
      <c r="F1420">
        <v>3</v>
      </c>
      <c r="G1420">
        <v>0.05</v>
      </c>
      <c r="H1420" t="s">
        <v>871</v>
      </c>
      <c r="I1420" s="4">
        <f>Table4[[#This Row],[Quantity]]*Table4[[#This Row],[UnitPrice]]</f>
        <v>1284.1500000000001</v>
      </c>
      <c r="J1420" s="4">
        <f>Table4[[#This Row],[Gross Revenue]]*(1-Table4[[#This Row],[Discount]])</f>
        <v>1219.9425000000001</v>
      </c>
      <c r="K1420" s="4">
        <f>Table4[[#This Row],[Quantity]]*Table4[[#This Row],[CostPrice]]</f>
        <v>738.21</v>
      </c>
      <c r="L1420" s="4">
        <f>Table4[[#This Row],[Net Revenue]]-Table4[[#This Row],[Total Cost]]</f>
        <v>481.73250000000007</v>
      </c>
      <c r="M1420" t="str">
        <f>_xlfn.XLOOKUP(Table4[[#This Row],[ProductID]], Products!A:A,Products!B:B, "Not Found")</f>
        <v>Everything Laptop</v>
      </c>
      <c r="N1420" t="str">
        <f>TEXT(Table4[[#This Row],[Date]], "mmm")</f>
        <v>Sep</v>
      </c>
      <c r="O1420" t="str">
        <f>TEXT(Table4[[#This Row],[Date]], "yyyy")</f>
        <v>2024</v>
      </c>
      <c r="P1420" t="str">
        <f>_xlfn.XLOOKUP(Table4[[#This Row],[ProductID]],Products!A:A,Products!C:C, "Not Found")</f>
        <v>Electronics</v>
      </c>
      <c r="Q1420" t="str">
        <f>_xlfn.XLOOKUP(Table4[[#This Row],[ProductID]],Products!A:A,Products!D:D,"Not Found")</f>
        <v>Laptop</v>
      </c>
      <c r="R1420">
        <f>_xlfn.XLOOKUP(Table4[[#This Row],[ProductID]],Products!A:A,Products!E:E,"Not Found")</f>
        <v>428.05</v>
      </c>
      <c r="S1420">
        <f>_xlfn.XLOOKUP(Table4[[#This Row],[ProductID]],Products!A:A,Products!F:F, "Not Found")</f>
        <v>246.07</v>
      </c>
      <c r="T1420" t="str">
        <f>_xlfn.XLOOKUP(Table4[[#This Row],[CustomerID]],Customers!A:A,Customers!D:D, "Not Found")</f>
        <v>F</v>
      </c>
      <c r="U1420" s="6">
        <f>_xlfn.XLOOKUP(Table4[[#This Row],[CustomerID]],Customers!A:A,Customers!E:E, "Not Found")</f>
        <v>22610</v>
      </c>
      <c r="V1420">
        <f ca="1">DATEDIF(Table4[[#This Row],[CustomerBirthday]], TODAY(), "Y")</f>
        <v>64</v>
      </c>
      <c r="W1420" t="str" cm="1">
        <f t="array" aca="1" ref="W1420" ca="1">_xlfn.IFS(Table4[[#This Row],[Age]]&lt;25, "Under 25",Table4[[#This Row],[Age]]=34, "25-34", Table4[[#This Row],[Age]]&lt;=49, "35-49", Table4[[#This Row],[Age]]&lt;=64, "50-64", Table4[[#This Row],[Age]]&gt;=65, "65+")</f>
        <v>50-64</v>
      </c>
      <c r="X1420" t="str">
        <f>_xlfn.XLOOKUP(Table4[[#This Row],[StoreID]],Stores!A:A,Stores!B:B, "Not found")</f>
        <v>MegaMart Peckmouth</v>
      </c>
      <c r="Y1420" t="str">
        <f>_xlfn.XLOOKUP(Table4[[#This Row],[StoreID]],Stores!A:A,Stores!C:C, "Not Found")</f>
        <v>Peckmouth</v>
      </c>
      <c r="Z1420" t="str">
        <f>_xlfn.XLOOKUP(Table4[[#This Row],[StoreID]],Stores!A:A,Stores!D:D, "Not Found")</f>
        <v>East</v>
      </c>
    </row>
    <row r="1421" spans="1:26">
      <c r="A1421" t="s">
        <v>2287</v>
      </c>
      <c r="B1421" s="1">
        <v>45379</v>
      </c>
      <c r="C1421" t="s">
        <v>422</v>
      </c>
      <c r="D1421" t="s">
        <v>778</v>
      </c>
      <c r="E1421" t="s">
        <v>839</v>
      </c>
      <c r="F1421">
        <v>4</v>
      </c>
      <c r="G1421">
        <v>0</v>
      </c>
      <c r="H1421" t="s">
        <v>865</v>
      </c>
      <c r="I1421" s="4">
        <f>Table4[[#This Row],[Quantity]]*Table4[[#This Row],[UnitPrice]]</f>
        <v>4063.04</v>
      </c>
      <c r="J1421" s="4">
        <f>Table4[[#This Row],[Gross Revenue]]*(1-Table4[[#This Row],[Discount]])</f>
        <v>4063.04</v>
      </c>
      <c r="K1421" s="4">
        <f>Table4[[#This Row],[Quantity]]*Table4[[#This Row],[CostPrice]]</f>
        <v>2337.6</v>
      </c>
      <c r="L1421" s="4">
        <f>Table4[[#This Row],[Net Revenue]]-Table4[[#This Row],[Total Cost]]</f>
        <v>1725.44</v>
      </c>
      <c r="M1421" t="str">
        <f>_xlfn.XLOOKUP(Table4[[#This Row],[ProductID]], Products!A:A,Products!B:B, "Not Found")</f>
        <v>Behavior Dairy</v>
      </c>
      <c r="N1421" t="str">
        <f>TEXT(Table4[[#This Row],[Date]], "mmm")</f>
        <v>Mar</v>
      </c>
      <c r="O1421" t="str">
        <f>TEXT(Table4[[#This Row],[Date]], "yyyy")</f>
        <v>2024</v>
      </c>
      <c r="P1421" t="str">
        <f>_xlfn.XLOOKUP(Table4[[#This Row],[ProductID]],Products!A:A,Products!C:C, "Not Found")</f>
        <v>Groceries</v>
      </c>
      <c r="Q1421" t="str">
        <f>_xlfn.XLOOKUP(Table4[[#This Row],[ProductID]],Products!A:A,Products!D:D,"Not Found")</f>
        <v>Dairy</v>
      </c>
      <c r="R1421">
        <f>_xlfn.XLOOKUP(Table4[[#This Row],[ProductID]],Products!A:A,Products!E:E,"Not Found")</f>
        <v>1015.76</v>
      </c>
      <c r="S1421">
        <f>_xlfn.XLOOKUP(Table4[[#This Row],[ProductID]],Products!A:A,Products!F:F, "Not Found")</f>
        <v>584.4</v>
      </c>
      <c r="T1421" t="str">
        <f>_xlfn.XLOOKUP(Table4[[#This Row],[CustomerID]],Customers!A:A,Customers!D:D, "Not Found")</f>
        <v>M</v>
      </c>
      <c r="U1421" s="6">
        <f>_xlfn.XLOOKUP(Table4[[#This Row],[CustomerID]],Customers!A:A,Customers!E:E, "Not Found")</f>
        <v>28268</v>
      </c>
      <c r="V1421">
        <f ca="1">DATEDIF(Table4[[#This Row],[CustomerBirthday]], TODAY(), "Y")</f>
        <v>49</v>
      </c>
      <c r="W1421" t="str" cm="1">
        <f t="array" aca="1" ref="W1421" ca="1">_xlfn.IFS(Table4[[#This Row],[Age]]&lt;25, "Under 25",Table4[[#This Row],[Age]]=34, "25-34", Table4[[#This Row],[Age]]&lt;=49, "35-49", Table4[[#This Row],[Age]]&lt;=64, "50-64", Table4[[#This Row],[Age]]&gt;=65, "65+")</f>
        <v>35-49</v>
      </c>
      <c r="X1421" t="str">
        <f>_xlfn.XLOOKUP(Table4[[#This Row],[StoreID]],Stores!A:A,Stores!B:B, "Not found")</f>
        <v>MegaMart New Michele</v>
      </c>
      <c r="Y1421" t="str">
        <f>_xlfn.XLOOKUP(Table4[[#This Row],[StoreID]],Stores!A:A,Stores!C:C, "Not Found")</f>
        <v>New Michele</v>
      </c>
      <c r="Z1421" t="str">
        <f>_xlfn.XLOOKUP(Table4[[#This Row],[StoreID]],Stores!A:A,Stores!D:D, "Not Found")</f>
        <v>West</v>
      </c>
    </row>
    <row r="1422" spans="1:26">
      <c r="A1422" t="s">
        <v>2288</v>
      </c>
      <c r="B1422" s="1">
        <v>45474</v>
      </c>
      <c r="C1422" t="s">
        <v>85</v>
      </c>
      <c r="D1422" t="s">
        <v>715</v>
      </c>
      <c r="E1422" t="s">
        <v>842</v>
      </c>
      <c r="F1422">
        <v>4</v>
      </c>
      <c r="G1422">
        <v>0.15</v>
      </c>
      <c r="H1422" t="s">
        <v>865</v>
      </c>
      <c r="I1422" s="4">
        <f>Table4[[#This Row],[Quantity]]*Table4[[#This Row],[UnitPrice]]</f>
        <v>3275.04</v>
      </c>
      <c r="J1422" s="4">
        <f>Table4[[#This Row],[Gross Revenue]]*(1-Table4[[#This Row],[Discount]])</f>
        <v>2783.7840000000001</v>
      </c>
      <c r="K1422" s="4">
        <f>Table4[[#This Row],[Quantity]]*Table4[[#This Row],[CostPrice]]</f>
        <v>2110.48</v>
      </c>
      <c r="L1422" s="4">
        <f>Table4[[#This Row],[Net Revenue]]-Table4[[#This Row],[Total Cost]]</f>
        <v>673.30400000000009</v>
      </c>
      <c r="M1422" t="str">
        <f>_xlfn.XLOOKUP(Table4[[#This Row],[ProductID]], Products!A:A,Products!B:B, "Not Found")</f>
        <v>Audience Television</v>
      </c>
      <c r="N1422" t="str">
        <f>TEXT(Table4[[#This Row],[Date]], "mmm")</f>
        <v>Jul</v>
      </c>
      <c r="O1422" t="str">
        <f>TEXT(Table4[[#This Row],[Date]], "yyyy")</f>
        <v>2024</v>
      </c>
      <c r="P1422" t="str">
        <f>_xlfn.XLOOKUP(Table4[[#This Row],[ProductID]],Products!A:A,Products!C:C, "Not Found")</f>
        <v>Electronics</v>
      </c>
      <c r="Q1422" t="str">
        <f>_xlfn.XLOOKUP(Table4[[#This Row],[ProductID]],Products!A:A,Products!D:D,"Not Found")</f>
        <v>Television</v>
      </c>
      <c r="R1422">
        <f>_xlfn.XLOOKUP(Table4[[#This Row],[ProductID]],Products!A:A,Products!E:E,"Not Found")</f>
        <v>818.76</v>
      </c>
      <c r="S1422">
        <f>_xlfn.XLOOKUP(Table4[[#This Row],[ProductID]],Products!A:A,Products!F:F, "Not Found")</f>
        <v>527.62</v>
      </c>
      <c r="T1422" t="str">
        <f>_xlfn.XLOOKUP(Table4[[#This Row],[CustomerID]],Customers!A:A,Customers!D:D, "Not Found")</f>
        <v>M</v>
      </c>
      <c r="U1422" s="6">
        <f>_xlfn.XLOOKUP(Table4[[#This Row],[CustomerID]],Customers!A:A,Customers!E:E, "Not Found")</f>
        <v>34290</v>
      </c>
      <c r="V1422">
        <f ca="1">DATEDIF(Table4[[#This Row],[CustomerBirthday]], TODAY(), "Y")</f>
        <v>32</v>
      </c>
      <c r="W1422" t="str" cm="1">
        <f t="array" aca="1" ref="W1422" ca="1">_xlfn.IFS(Table4[[#This Row],[Age]]&lt;25, "Under 25",Table4[[#This Row],[Age]]=34, "25-34", Table4[[#This Row],[Age]]&lt;=49, "35-49", Table4[[#This Row],[Age]]&lt;=64, "50-64", Table4[[#This Row],[Age]]&gt;=65, "65+")</f>
        <v>35-49</v>
      </c>
      <c r="X1422" t="str">
        <f>_xlfn.XLOOKUP(Table4[[#This Row],[StoreID]],Stores!A:A,Stores!B:B, "Not found")</f>
        <v>MegaMart Brianahaven</v>
      </c>
      <c r="Y1422" t="str">
        <f>_xlfn.XLOOKUP(Table4[[#This Row],[StoreID]],Stores!A:A,Stores!C:C, "Not Found")</f>
        <v>Brianahaven</v>
      </c>
      <c r="Z1422" t="str">
        <f>_xlfn.XLOOKUP(Table4[[#This Row],[StoreID]],Stores!A:A,Stores!D:D, "Not Found")</f>
        <v>North</v>
      </c>
    </row>
    <row r="1423" spans="1:26">
      <c r="A1423" t="s">
        <v>2289</v>
      </c>
      <c r="B1423" s="1">
        <v>45179</v>
      </c>
      <c r="C1423" t="s">
        <v>650</v>
      </c>
      <c r="D1423" t="s">
        <v>755</v>
      </c>
      <c r="E1423" t="s">
        <v>842</v>
      </c>
      <c r="F1423">
        <v>1</v>
      </c>
      <c r="G1423">
        <v>0.05</v>
      </c>
      <c r="H1423" t="s">
        <v>865</v>
      </c>
      <c r="I1423" s="4">
        <f>Table4[[#This Row],[Quantity]]*Table4[[#This Row],[UnitPrice]]</f>
        <v>1858.75</v>
      </c>
      <c r="J1423" s="4">
        <f>Table4[[#This Row],[Gross Revenue]]*(1-Table4[[#This Row],[Discount]])</f>
        <v>1765.8125</v>
      </c>
      <c r="K1423" s="4">
        <f>Table4[[#This Row],[Quantity]]*Table4[[#This Row],[CostPrice]]</f>
        <v>1451.16</v>
      </c>
      <c r="L1423" s="4">
        <f>Table4[[#This Row],[Net Revenue]]-Table4[[#This Row],[Total Cost]]</f>
        <v>314.65249999999992</v>
      </c>
      <c r="M1423" t="str">
        <f>_xlfn.XLOOKUP(Table4[[#This Row],[ProductID]], Products!A:A,Products!B:B, "Not Found")</f>
        <v>House Accessories</v>
      </c>
      <c r="N1423" t="str">
        <f>TEXT(Table4[[#This Row],[Date]], "mmm")</f>
        <v>Sep</v>
      </c>
      <c r="O1423" t="str">
        <f>TEXT(Table4[[#This Row],[Date]], "yyyy")</f>
        <v>2023</v>
      </c>
      <c r="P1423" t="str">
        <f>_xlfn.XLOOKUP(Table4[[#This Row],[ProductID]],Products!A:A,Products!C:C, "Not Found")</f>
        <v>Fashion</v>
      </c>
      <c r="Q1423" t="str">
        <f>_xlfn.XLOOKUP(Table4[[#This Row],[ProductID]],Products!A:A,Products!D:D,"Not Found")</f>
        <v>Accessories</v>
      </c>
      <c r="R1423">
        <f>_xlfn.XLOOKUP(Table4[[#This Row],[ProductID]],Products!A:A,Products!E:E,"Not Found")</f>
        <v>1858.75</v>
      </c>
      <c r="S1423">
        <f>_xlfn.XLOOKUP(Table4[[#This Row],[ProductID]],Products!A:A,Products!F:F, "Not Found")</f>
        <v>1451.16</v>
      </c>
      <c r="T1423" t="str">
        <f>_xlfn.XLOOKUP(Table4[[#This Row],[CustomerID]],Customers!A:A,Customers!D:D, "Not Found")</f>
        <v>M</v>
      </c>
      <c r="U1423" s="6">
        <f>_xlfn.XLOOKUP(Table4[[#This Row],[CustomerID]],Customers!A:A,Customers!E:E, "Not Found")</f>
        <v>37724</v>
      </c>
      <c r="V1423">
        <f ca="1">DATEDIF(Table4[[#This Row],[CustomerBirthday]], TODAY(), "Y")</f>
        <v>23</v>
      </c>
      <c r="W1423" t="str" cm="1">
        <f t="array" aca="1" ref="W1423" ca="1">_xlfn.IFS(Table4[[#This Row],[Age]]&lt;25, "Under 25",Table4[[#This Row],[Age]]=34, "25-34", Table4[[#This Row],[Age]]&lt;=49, "35-49", Table4[[#This Row],[Age]]&lt;=64, "50-64", Table4[[#This Row],[Age]]&gt;=65, "65+")</f>
        <v>Under 25</v>
      </c>
      <c r="X1423" t="str">
        <f>_xlfn.XLOOKUP(Table4[[#This Row],[StoreID]],Stores!A:A,Stores!B:B, "Not found")</f>
        <v>MegaMart Brianahaven</v>
      </c>
      <c r="Y1423" t="str">
        <f>_xlfn.XLOOKUP(Table4[[#This Row],[StoreID]],Stores!A:A,Stores!C:C, "Not Found")</f>
        <v>Brianahaven</v>
      </c>
      <c r="Z1423" t="str">
        <f>_xlfn.XLOOKUP(Table4[[#This Row],[StoreID]],Stores!A:A,Stores!D:D, "Not Found")</f>
        <v>North</v>
      </c>
    </row>
    <row r="1424" spans="1:26">
      <c r="A1424" t="s">
        <v>2290</v>
      </c>
      <c r="B1424" s="1">
        <v>45788</v>
      </c>
      <c r="C1424" t="s">
        <v>476</v>
      </c>
      <c r="D1424" t="s">
        <v>804</v>
      </c>
      <c r="E1424" t="s">
        <v>831</v>
      </c>
      <c r="F1424">
        <v>3</v>
      </c>
      <c r="G1424">
        <v>0.15</v>
      </c>
      <c r="H1424" t="s">
        <v>865</v>
      </c>
      <c r="I1424" s="4">
        <f>Table4[[#This Row],[Quantity]]*Table4[[#This Row],[UnitPrice]]</f>
        <v>1622.8200000000002</v>
      </c>
      <c r="J1424" s="4">
        <f>Table4[[#This Row],[Gross Revenue]]*(1-Table4[[#This Row],[Discount]])</f>
        <v>1379.3970000000002</v>
      </c>
      <c r="K1424" s="4">
        <f>Table4[[#This Row],[Quantity]]*Table4[[#This Row],[CostPrice]]</f>
        <v>1194.75</v>
      </c>
      <c r="L1424" s="4">
        <f>Table4[[#This Row],[Net Revenue]]-Table4[[#This Row],[Total Cost]]</f>
        <v>184.64700000000016</v>
      </c>
      <c r="M1424" t="str">
        <f>_xlfn.XLOOKUP(Table4[[#This Row],[ProductID]], Products!A:A,Products!B:B, "Not Found")</f>
        <v>Church Clothing</v>
      </c>
      <c r="N1424" t="str">
        <f>TEXT(Table4[[#This Row],[Date]], "mmm")</f>
        <v>May</v>
      </c>
      <c r="O1424" t="str">
        <f>TEXT(Table4[[#This Row],[Date]], "yyyy")</f>
        <v>2025</v>
      </c>
      <c r="P1424" t="str">
        <f>_xlfn.XLOOKUP(Table4[[#This Row],[ProductID]],Products!A:A,Products!C:C, "Not Found")</f>
        <v>Fashion</v>
      </c>
      <c r="Q1424" t="str">
        <f>_xlfn.XLOOKUP(Table4[[#This Row],[ProductID]],Products!A:A,Products!D:D,"Not Found")</f>
        <v>Clothing</v>
      </c>
      <c r="R1424">
        <f>_xlfn.XLOOKUP(Table4[[#This Row],[ProductID]],Products!A:A,Products!E:E,"Not Found")</f>
        <v>540.94000000000005</v>
      </c>
      <c r="S1424">
        <f>_xlfn.XLOOKUP(Table4[[#This Row],[ProductID]],Products!A:A,Products!F:F, "Not Found")</f>
        <v>398.25</v>
      </c>
      <c r="T1424" t="str">
        <f>_xlfn.XLOOKUP(Table4[[#This Row],[CustomerID]],Customers!A:A,Customers!D:D, "Not Found")</f>
        <v>M</v>
      </c>
      <c r="U1424" s="6">
        <f>_xlfn.XLOOKUP(Table4[[#This Row],[CustomerID]],Customers!A:A,Customers!E:E, "Not Found")</f>
        <v>29985</v>
      </c>
      <c r="V1424">
        <f ca="1">DATEDIF(Table4[[#This Row],[CustomerBirthday]], TODAY(), "Y")</f>
        <v>44</v>
      </c>
      <c r="W1424" t="str" cm="1">
        <f t="array" aca="1" ref="W1424" ca="1">_xlfn.IFS(Table4[[#This Row],[Age]]&lt;25, "Under 25",Table4[[#This Row],[Age]]=34, "25-34", Table4[[#This Row],[Age]]&lt;=49, "35-49", Table4[[#This Row],[Age]]&lt;=64, "50-64", Table4[[#This Row],[Age]]&gt;=65, "65+")</f>
        <v>35-49</v>
      </c>
      <c r="X1424" t="str">
        <f>_xlfn.XLOOKUP(Table4[[#This Row],[StoreID]],Stores!A:A,Stores!B:B, "Not found")</f>
        <v>MegaMart Jimenezborough</v>
      </c>
      <c r="Y1424" t="str">
        <f>_xlfn.XLOOKUP(Table4[[#This Row],[StoreID]],Stores!A:A,Stores!C:C, "Not Found")</f>
        <v>Jimenezborough</v>
      </c>
      <c r="Z1424" t="str">
        <f>_xlfn.XLOOKUP(Table4[[#This Row],[StoreID]],Stores!A:A,Stores!D:D, "Not Found")</f>
        <v>South</v>
      </c>
    </row>
    <row r="1425" spans="1:26">
      <c r="A1425" t="s">
        <v>2291</v>
      </c>
      <c r="B1425" s="1">
        <v>45448</v>
      </c>
      <c r="C1425" t="s">
        <v>435</v>
      </c>
      <c r="D1425" t="s">
        <v>802</v>
      </c>
      <c r="E1425" t="s">
        <v>831</v>
      </c>
      <c r="F1425">
        <v>1</v>
      </c>
      <c r="G1425">
        <v>0.05</v>
      </c>
      <c r="H1425" t="s">
        <v>868</v>
      </c>
      <c r="I1425" s="4">
        <f>Table4[[#This Row],[Quantity]]*Table4[[#This Row],[UnitPrice]]</f>
        <v>366.93</v>
      </c>
      <c r="J1425" s="4">
        <f>Table4[[#This Row],[Gross Revenue]]*(1-Table4[[#This Row],[Discount]])</f>
        <v>348.58350000000002</v>
      </c>
      <c r="K1425" s="4">
        <f>Table4[[#This Row],[Quantity]]*Table4[[#This Row],[CostPrice]]</f>
        <v>285.23</v>
      </c>
      <c r="L1425" s="4">
        <f>Table4[[#This Row],[Net Revenue]]-Table4[[#This Row],[Total Cost]]</f>
        <v>63.353499999999997</v>
      </c>
      <c r="M1425" t="str">
        <f>_xlfn.XLOOKUP(Table4[[#This Row],[ProductID]], Products!A:A,Products!B:B, "Not Found")</f>
        <v>Stage Footwear</v>
      </c>
      <c r="N1425" t="str">
        <f>TEXT(Table4[[#This Row],[Date]], "mmm")</f>
        <v>Jun</v>
      </c>
      <c r="O1425" t="str">
        <f>TEXT(Table4[[#This Row],[Date]], "yyyy")</f>
        <v>2024</v>
      </c>
      <c r="P1425" t="str">
        <f>_xlfn.XLOOKUP(Table4[[#This Row],[ProductID]],Products!A:A,Products!C:C, "Not Found")</f>
        <v>Fashion</v>
      </c>
      <c r="Q1425" t="str">
        <f>_xlfn.XLOOKUP(Table4[[#This Row],[ProductID]],Products!A:A,Products!D:D,"Not Found")</f>
        <v>Footwear</v>
      </c>
      <c r="R1425">
        <f>_xlfn.XLOOKUP(Table4[[#This Row],[ProductID]],Products!A:A,Products!E:E,"Not Found")</f>
        <v>366.93</v>
      </c>
      <c r="S1425">
        <f>_xlfn.XLOOKUP(Table4[[#This Row],[ProductID]],Products!A:A,Products!F:F, "Not Found")</f>
        <v>285.23</v>
      </c>
      <c r="T1425" t="str">
        <f>_xlfn.XLOOKUP(Table4[[#This Row],[CustomerID]],Customers!A:A,Customers!D:D, "Not Found")</f>
        <v>F</v>
      </c>
      <c r="U1425" s="6">
        <f>_xlfn.XLOOKUP(Table4[[#This Row],[CustomerID]],Customers!A:A,Customers!E:E, "Not Found")</f>
        <v>32027</v>
      </c>
      <c r="V1425">
        <f ca="1">DATEDIF(Table4[[#This Row],[CustomerBirthday]], TODAY(), "Y")</f>
        <v>38</v>
      </c>
      <c r="W1425" t="str" cm="1">
        <f t="array" aca="1" ref="W1425" ca="1">_xlfn.IFS(Table4[[#This Row],[Age]]&lt;25, "Under 25",Table4[[#This Row],[Age]]=34, "25-34", Table4[[#This Row],[Age]]&lt;=49, "35-49", Table4[[#This Row],[Age]]&lt;=64, "50-64", Table4[[#This Row],[Age]]&gt;=65, "65+")</f>
        <v>35-49</v>
      </c>
      <c r="X1425" t="str">
        <f>_xlfn.XLOOKUP(Table4[[#This Row],[StoreID]],Stores!A:A,Stores!B:B, "Not found")</f>
        <v>MegaMart Jimenezborough</v>
      </c>
      <c r="Y1425" t="str">
        <f>_xlfn.XLOOKUP(Table4[[#This Row],[StoreID]],Stores!A:A,Stores!C:C, "Not Found")</f>
        <v>Jimenezborough</v>
      </c>
      <c r="Z1425" t="str">
        <f>_xlfn.XLOOKUP(Table4[[#This Row],[StoreID]],Stores!A:A,Stores!D:D, "Not Found")</f>
        <v>South</v>
      </c>
    </row>
    <row r="1426" spans="1:26">
      <c r="A1426" t="s">
        <v>2292</v>
      </c>
      <c r="B1426" s="1">
        <v>45390</v>
      </c>
      <c r="C1426" t="s">
        <v>589</v>
      </c>
      <c r="D1426" t="s">
        <v>788</v>
      </c>
      <c r="E1426" t="s">
        <v>835</v>
      </c>
      <c r="F1426">
        <v>1</v>
      </c>
      <c r="G1426">
        <v>0.15</v>
      </c>
      <c r="H1426" t="s">
        <v>871</v>
      </c>
      <c r="I1426" s="4">
        <f>Table4[[#This Row],[Quantity]]*Table4[[#This Row],[UnitPrice]]</f>
        <v>1095.72</v>
      </c>
      <c r="J1426" s="4">
        <f>Table4[[#This Row],[Gross Revenue]]*(1-Table4[[#This Row],[Discount]])</f>
        <v>931.36199999999997</v>
      </c>
      <c r="K1426" s="4">
        <f>Table4[[#This Row],[Quantity]]*Table4[[#This Row],[CostPrice]]</f>
        <v>822.2</v>
      </c>
      <c r="L1426" s="4">
        <f>Table4[[#This Row],[Net Revenue]]-Table4[[#This Row],[Total Cost]]</f>
        <v>109.16199999999992</v>
      </c>
      <c r="M1426" t="str">
        <f>_xlfn.XLOOKUP(Table4[[#This Row],[ProductID]], Products!A:A,Products!B:B, "Not Found")</f>
        <v>Foot Snacks</v>
      </c>
      <c r="N1426" t="str">
        <f>TEXT(Table4[[#This Row],[Date]], "mmm")</f>
        <v>Apr</v>
      </c>
      <c r="O1426" t="str">
        <f>TEXT(Table4[[#This Row],[Date]], "yyyy")</f>
        <v>2024</v>
      </c>
      <c r="P1426" t="str">
        <f>_xlfn.XLOOKUP(Table4[[#This Row],[ProductID]],Products!A:A,Products!C:C, "Not Found")</f>
        <v>Groceries</v>
      </c>
      <c r="Q1426" t="str">
        <f>_xlfn.XLOOKUP(Table4[[#This Row],[ProductID]],Products!A:A,Products!D:D,"Not Found")</f>
        <v>Snacks</v>
      </c>
      <c r="R1426">
        <f>_xlfn.XLOOKUP(Table4[[#This Row],[ProductID]],Products!A:A,Products!E:E,"Not Found")</f>
        <v>1095.72</v>
      </c>
      <c r="S1426">
        <f>_xlfn.XLOOKUP(Table4[[#This Row],[ProductID]],Products!A:A,Products!F:F, "Not Found")</f>
        <v>822.2</v>
      </c>
      <c r="T1426" t="str">
        <f>_xlfn.XLOOKUP(Table4[[#This Row],[CustomerID]],Customers!A:A,Customers!D:D, "Not Found")</f>
        <v>M</v>
      </c>
      <c r="U1426" s="6">
        <f>_xlfn.XLOOKUP(Table4[[#This Row],[CustomerID]],Customers!A:A,Customers!E:E, "Not Found")</f>
        <v>26659</v>
      </c>
      <c r="V1426">
        <f ca="1">DATEDIF(Table4[[#This Row],[CustomerBirthday]], TODAY(), "Y")</f>
        <v>53</v>
      </c>
      <c r="W1426" t="str" cm="1">
        <f t="array" aca="1" ref="W1426" ca="1">_xlfn.IFS(Table4[[#This Row],[Age]]&lt;25, "Under 25",Table4[[#This Row],[Age]]=34, "25-34", Table4[[#This Row],[Age]]&lt;=49, "35-49", Table4[[#This Row],[Age]]&lt;=64, "50-64", Table4[[#This Row],[Age]]&gt;=65, "65+")</f>
        <v>50-64</v>
      </c>
      <c r="X1426" t="str">
        <f>_xlfn.XLOOKUP(Table4[[#This Row],[StoreID]],Stores!A:A,Stores!B:B, "Not found")</f>
        <v>MegaMart Peckmouth</v>
      </c>
      <c r="Y1426" t="str">
        <f>_xlfn.XLOOKUP(Table4[[#This Row],[StoreID]],Stores!A:A,Stores!C:C, "Not Found")</f>
        <v>Peckmouth</v>
      </c>
      <c r="Z1426" t="str">
        <f>_xlfn.XLOOKUP(Table4[[#This Row],[StoreID]],Stores!A:A,Stores!D:D, "Not Found")</f>
        <v>East</v>
      </c>
    </row>
    <row r="1427" spans="1:26">
      <c r="A1427" t="s">
        <v>2293</v>
      </c>
      <c r="B1427" s="1">
        <v>45236</v>
      </c>
      <c r="C1427" t="s">
        <v>577</v>
      </c>
      <c r="D1427" t="s">
        <v>772</v>
      </c>
      <c r="E1427" t="s">
        <v>839</v>
      </c>
      <c r="F1427">
        <v>3</v>
      </c>
      <c r="G1427">
        <v>0</v>
      </c>
      <c r="H1427" t="s">
        <v>875</v>
      </c>
      <c r="I1427" s="4">
        <f>Table4[[#This Row],[Quantity]]*Table4[[#This Row],[UnitPrice]]</f>
        <v>5635.41</v>
      </c>
      <c r="J1427" s="4">
        <f>Table4[[#This Row],[Gross Revenue]]*(1-Table4[[#This Row],[Discount]])</f>
        <v>5635.41</v>
      </c>
      <c r="K1427" s="4">
        <f>Table4[[#This Row],[Quantity]]*Table4[[#This Row],[CostPrice]]</f>
        <v>3044.73</v>
      </c>
      <c r="L1427" s="4">
        <f>Table4[[#This Row],[Net Revenue]]-Table4[[#This Row],[Total Cost]]</f>
        <v>2590.6799999999998</v>
      </c>
      <c r="M1427" t="str">
        <f>_xlfn.XLOOKUP(Table4[[#This Row],[ProductID]], Products!A:A,Products!B:B, "Not Found")</f>
        <v>And Footwear</v>
      </c>
      <c r="N1427" t="str">
        <f>TEXT(Table4[[#This Row],[Date]], "mmm")</f>
        <v>Nov</v>
      </c>
      <c r="O1427" t="str">
        <f>TEXT(Table4[[#This Row],[Date]], "yyyy")</f>
        <v>2023</v>
      </c>
      <c r="P1427" t="str">
        <f>_xlfn.XLOOKUP(Table4[[#This Row],[ProductID]],Products!A:A,Products!C:C, "Not Found")</f>
        <v>Fashion</v>
      </c>
      <c r="Q1427" t="str">
        <f>_xlfn.XLOOKUP(Table4[[#This Row],[ProductID]],Products!A:A,Products!D:D,"Not Found")</f>
        <v>Footwear</v>
      </c>
      <c r="R1427">
        <f>_xlfn.XLOOKUP(Table4[[#This Row],[ProductID]],Products!A:A,Products!E:E,"Not Found")</f>
        <v>1878.47</v>
      </c>
      <c r="S1427">
        <f>_xlfn.XLOOKUP(Table4[[#This Row],[ProductID]],Products!A:A,Products!F:F, "Not Found")</f>
        <v>1014.91</v>
      </c>
      <c r="T1427" t="str">
        <f>_xlfn.XLOOKUP(Table4[[#This Row],[CustomerID]],Customers!A:A,Customers!D:D, "Not Found")</f>
        <v>M</v>
      </c>
      <c r="U1427" s="6">
        <f>_xlfn.XLOOKUP(Table4[[#This Row],[CustomerID]],Customers!A:A,Customers!E:E, "Not Found")</f>
        <v>23030</v>
      </c>
      <c r="V1427">
        <f ca="1">DATEDIF(Table4[[#This Row],[CustomerBirthday]], TODAY(), "Y")</f>
        <v>63</v>
      </c>
      <c r="W1427" t="str" cm="1">
        <f t="array" aca="1" ref="W1427" ca="1">_xlfn.IFS(Table4[[#This Row],[Age]]&lt;25, "Under 25",Table4[[#This Row],[Age]]=34, "25-34", Table4[[#This Row],[Age]]&lt;=49, "35-49", Table4[[#This Row],[Age]]&lt;=64, "50-64", Table4[[#This Row],[Age]]&gt;=65, "65+")</f>
        <v>50-64</v>
      </c>
      <c r="X1427" t="str">
        <f>_xlfn.XLOOKUP(Table4[[#This Row],[StoreID]],Stores!A:A,Stores!B:B, "Not found")</f>
        <v>MegaMart New Michele</v>
      </c>
      <c r="Y1427" t="str">
        <f>_xlfn.XLOOKUP(Table4[[#This Row],[StoreID]],Stores!A:A,Stores!C:C, "Not Found")</f>
        <v>New Michele</v>
      </c>
      <c r="Z1427" t="str">
        <f>_xlfn.XLOOKUP(Table4[[#This Row],[StoreID]],Stores!A:A,Stores!D:D, "Not Found")</f>
        <v>West</v>
      </c>
    </row>
    <row r="1428" spans="1:26">
      <c r="A1428" t="s">
        <v>2294</v>
      </c>
      <c r="B1428" s="1">
        <v>45752</v>
      </c>
      <c r="C1428" t="s">
        <v>159</v>
      </c>
      <c r="D1428" t="s">
        <v>772</v>
      </c>
      <c r="E1428" t="s">
        <v>835</v>
      </c>
      <c r="F1428">
        <v>5</v>
      </c>
      <c r="G1428">
        <v>0.05</v>
      </c>
      <c r="H1428" t="s">
        <v>868</v>
      </c>
      <c r="I1428" s="4">
        <f>Table4[[#This Row],[Quantity]]*Table4[[#This Row],[UnitPrice]]</f>
        <v>9392.35</v>
      </c>
      <c r="J1428" s="4">
        <f>Table4[[#This Row],[Gross Revenue]]*(1-Table4[[#This Row],[Discount]])</f>
        <v>8922.7325000000001</v>
      </c>
      <c r="K1428" s="4">
        <f>Table4[[#This Row],[Quantity]]*Table4[[#This Row],[CostPrice]]</f>
        <v>5074.55</v>
      </c>
      <c r="L1428" s="4">
        <f>Table4[[#This Row],[Net Revenue]]-Table4[[#This Row],[Total Cost]]</f>
        <v>3848.1824999999999</v>
      </c>
      <c r="M1428" t="str">
        <f>_xlfn.XLOOKUP(Table4[[#This Row],[ProductID]], Products!A:A,Products!B:B, "Not Found")</f>
        <v>And Footwear</v>
      </c>
      <c r="N1428" t="str">
        <f>TEXT(Table4[[#This Row],[Date]], "mmm")</f>
        <v>Apr</v>
      </c>
      <c r="O1428" t="str">
        <f>TEXT(Table4[[#This Row],[Date]], "yyyy")</f>
        <v>2025</v>
      </c>
      <c r="P1428" t="str">
        <f>_xlfn.XLOOKUP(Table4[[#This Row],[ProductID]],Products!A:A,Products!C:C, "Not Found")</f>
        <v>Fashion</v>
      </c>
      <c r="Q1428" t="str">
        <f>_xlfn.XLOOKUP(Table4[[#This Row],[ProductID]],Products!A:A,Products!D:D,"Not Found")</f>
        <v>Footwear</v>
      </c>
      <c r="R1428">
        <f>_xlfn.XLOOKUP(Table4[[#This Row],[ProductID]],Products!A:A,Products!E:E,"Not Found")</f>
        <v>1878.47</v>
      </c>
      <c r="S1428">
        <f>_xlfn.XLOOKUP(Table4[[#This Row],[ProductID]],Products!A:A,Products!F:F, "Not Found")</f>
        <v>1014.91</v>
      </c>
      <c r="T1428" t="str">
        <f>_xlfn.XLOOKUP(Table4[[#This Row],[CustomerID]],Customers!A:A,Customers!D:D, "Not Found")</f>
        <v>F</v>
      </c>
      <c r="U1428" s="6">
        <f>_xlfn.XLOOKUP(Table4[[#This Row],[CustomerID]],Customers!A:A,Customers!E:E, "Not Found")</f>
        <v>29405</v>
      </c>
      <c r="V1428">
        <f ca="1">DATEDIF(Table4[[#This Row],[CustomerBirthday]], TODAY(), "Y")</f>
        <v>46</v>
      </c>
      <c r="W1428" t="str" cm="1">
        <f t="array" aca="1" ref="W1428" ca="1">_xlfn.IFS(Table4[[#This Row],[Age]]&lt;25, "Under 25",Table4[[#This Row],[Age]]=34, "25-34", Table4[[#This Row],[Age]]&lt;=49, "35-49", Table4[[#This Row],[Age]]&lt;=64, "50-64", Table4[[#This Row],[Age]]&gt;=65, "65+")</f>
        <v>35-49</v>
      </c>
      <c r="X1428" t="str">
        <f>_xlfn.XLOOKUP(Table4[[#This Row],[StoreID]],Stores!A:A,Stores!B:B, "Not found")</f>
        <v>MegaMart Peckmouth</v>
      </c>
      <c r="Y1428" t="str">
        <f>_xlfn.XLOOKUP(Table4[[#This Row],[StoreID]],Stores!A:A,Stores!C:C, "Not Found")</f>
        <v>Peckmouth</v>
      </c>
      <c r="Z1428" t="str">
        <f>_xlfn.XLOOKUP(Table4[[#This Row],[StoreID]],Stores!A:A,Stores!D:D, "Not Found")</f>
        <v>East</v>
      </c>
    </row>
    <row r="1429" spans="1:26">
      <c r="A1429" t="s">
        <v>2295</v>
      </c>
      <c r="B1429" s="1">
        <v>45358</v>
      </c>
      <c r="C1429" t="s">
        <v>310</v>
      </c>
      <c r="D1429" t="s">
        <v>804</v>
      </c>
      <c r="E1429" t="s">
        <v>842</v>
      </c>
      <c r="F1429">
        <v>4</v>
      </c>
      <c r="G1429">
        <v>0.05</v>
      </c>
      <c r="H1429" t="s">
        <v>865</v>
      </c>
      <c r="I1429" s="4">
        <f>Table4[[#This Row],[Quantity]]*Table4[[#This Row],[UnitPrice]]</f>
        <v>2163.7600000000002</v>
      </c>
      <c r="J1429" s="4">
        <f>Table4[[#This Row],[Gross Revenue]]*(1-Table4[[#This Row],[Discount]])</f>
        <v>2055.5720000000001</v>
      </c>
      <c r="K1429" s="4">
        <f>Table4[[#This Row],[Quantity]]*Table4[[#This Row],[CostPrice]]</f>
        <v>1593</v>
      </c>
      <c r="L1429" s="4">
        <f>Table4[[#This Row],[Net Revenue]]-Table4[[#This Row],[Total Cost]]</f>
        <v>462.57200000000012</v>
      </c>
      <c r="M1429" t="str">
        <f>_xlfn.XLOOKUP(Table4[[#This Row],[ProductID]], Products!A:A,Products!B:B, "Not Found")</f>
        <v>Church Clothing</v>
      </c>
      <c r="N1429" t="str">
        <f>TEXT(Table4[[#This Row],[Date]], "mmm")</f>
        <v>Mar</v>
      </c>
      <c r="O1429" t="str">
        <f>TEXT(Table4[[#This Row],[Date]], "yyyy")</f>
        <v>2024</v>
      </c>
      <c r="P1429" t="str">
        <f>_xlfn.XLOOKUP(Table4[[#This Row],[ProductID]],Products!A:A,Products!C:C, "Not Found")</f>
        <v>Fashion</v>
      </c>
      <c r="Q1429" t="str">
        <f>_xlfn.XLOOKUP(Table4[[#This Row],[ProductID]],Products!A:A,Products!D:D,"Not Found")</f>
        <v>Clothing</v>
      </c>
      <c r="R1429">
        <f>_xlfn.XLOOKUP(Table4[[#This Row],[ProductID]],Products!A:A,Products!E:E,"Not Found")</f>
        <v>540.94000000000005</v>
      </c>
      <c r="S1429">
        <f>_xlfn.XLOOKUP(Table4[[#This Row],[ProductID]],Products!A:A,Products!F:F, "Not Found")</f>
        <v>398.25</v>
      </c>
      <c r="T1429" t="str">
        <f>_xlfn.XLOOKUP(Table4[[#This Row],[CustomerID]],Customers!A:A,Customers!D:D, "Not Found")</f>
        <v>M</v>
      </c>
      <c r="U1429" s="6">
        <f>_xlfn.XLOOKUP(Table4[[#This Row],[CustomerID]],Customers!A:A,Customers!E:E, "Not Found")</f>
        <v>37752</v>
      </c>
      <c r="V1429">
        <f ca="1">DATEDIF(Table4[[#This Row],[CustomerBirthday]], TODAY(), "Y")</f>
        <v>23</v>
      </c>
      <c r="W1429" t="str" cm="1">
        <f t="array" aca="1" ref="W1429" ca="1">_xlfn.IFS(Table4[[#This Row],[Age]]&lt;25, "Under 25",Table4[[#This Row],[Age]]=34, "25-34", Table4[[#This Row],[Age]]&lt;=49, "35-49", Table4[[#This Row],[Age]]&lt;=64, "50-64", Table4[[#This Row],[Age]]&gt;=65, "65+")</f>
        <v>Under 25</v>
      </c>
      <c r="X1429" t="str">
        <f>_xlfn.XLOOKUP(Table4[[#This Row],[StoreID]],Stores!A:A,Stores!B:B, "Not found")</f>
        <v>MegaMart Brianahaven</v>
      </c>
      <c r="Y1429" t="str">
        <f>_xlfn.XLOOKUP(Table4[[#This Row],[StoreID]],Stores!A:A,Stores!C:C, "Not Found")</f>
        <v>Brianahaven</v>
      </c>
      <c r="Z1429" t="str">
        <f>_xlfn.XLOOKUP(Table4[[#This Row],[StoreID]],Stores!A:A,Stores!D:D, "Not Found")</f>
        <v>North</v>
      </c>
    </row>
    <row r="1430" spans="1:26">
      <c r="A1430" t="s">
        <v>2296</v>
      </c>
      <c r="B1430" s="1">
        <v>45429</v>
      </c>
      <c r="C1430" t="s">
        <v>175</v>
      </c>
      <c r="D1430" t="s">
        <v>786</v>
      </c>
      <c r="E1430" t="s">
        <v>846</v>
      </c>
      <c r="F1430">
        <v>3</v>
      </c>
      <c r="G1430">
        <v>0.1</v>
      </c>
      <c r="H1430" t="s">
        <v>871</v>
      </c>
      <c r="I1430" s="4">
        <f>Table4[[#This Row],[Quantity]]*Table4[[#This Row],[UnitPrice]]</f>
        <v>87.72</v>
      </c>
      <c r="J1430" s="4">
        <f>Table4[[#This Row],[Gross Revenue]]*(1-Table4[[#This Row],[Discount]])</f>
        <v>78.948000000000008</v>
      </c>
      <c r="K1430" s="4">
        <f>Table4[[#This Row],[Quantity]]*Table4[[#This Row],[CostPrice]]</f>
        <v>45.839999999999996</v>
      </c>
      <c r="L1430" s="4">
        <f>Table4[[#This Row],[Net Revenue]]-Table4[[#This Row],[Total Cost]]</f>
        <v>33.108000000000011</v>
      </c>
      <c r="M1430" t="str">
        <f>_xlfn.XLOOKUP(Table4[[#This Row],[ProductID]], Products!A:A,Products!B:B, "Not Found")</f>
        <v>National Watches</v>
      </c>
      <c r="N1430" t="str">
        <f>TEXT(Table4[[#This Row],[Date]], "mmm")</f>
        <v>May</v>
      </c>
      <c r="O1430" t="str">
        <f>TEXT(Table4[[#This Row],[Date]], "yyyy")</f>
        <v>2024</v>
      </c>
      <c r="P1430" t="str">
        <f>_xlfn.XLOOKUP(Table4[[#This Row],[ProductID]],Products!A:A,Products!C:C, "Not Found")</f>
        <v>Fashion</v>
      </c>
      <c r="Q1430" t="str">
        <f>_xlfn.XLOOKUP(Table4[[#This Row],[ProductID]],Products!A:A,Products!D:D,"Not Found")</f>
        <v>Watches</v>
      </c>
      <c r="R1430">
        <f>_xlfn.XLOOKUP(Table4[[#This Row],[ProductID]],Products!A:A,Products!E:E,"Not Found")</f>
        <v>29.24</v>
      </c>
      <c r="S1430">
        <f>_xlfn.XLOOKUP(Table4[[#This Row],[ProductID]],Products!A:A,Products!F:F, "Not Found")</f>
        <v>15.28</v>
      </c>
      <c r="T1430" t="str">
        <f>_xlfn.XLOOKUP(Table4[[#This Row],[CustomerID]],Customers!A:A,Customers!D:D, "Not Found")</f>
        <v>M</v>
      </c>
      <c r="U1430" s="6">
        <f>_xlfn.XLOOKUP(Table4[[#This Row],[CustomerID]],Customers!A:A,Customers!E:E, "Not Found")</f>
        <v>27756</v>
      </c>
      <c r="V1430">
        <f ca="1">DATEDIF(Table4[[#This Row],[CustomerBirthday]], TODAY(), "Y")</f>
        <v>50</v>
      </c>
      <c r="W1430" t="str" cm="1">
        <f t="array" aca="1" ref="W1430" ca="1">_xlfn.IFS(Table4[[#This Row],[Age]]&lt;25, "Under 25",Table4[[#This Row],[Age]]=34, "25-34", Table4[[#This Row],[Age]]&lt;=49, "35-49", Table4[[#This Row],[Age]]&lt;=64, "50-64", Table4[[#This Row],[Age]]&gt;=65, "65+")</f>
        <v>50-64</v>
      </c>
      <c r="X1430" t="str">
        <f>_xlfn.XLOOKUP(Table4[[#This Row],[StoreID]],Stores!A:A,Stores!B:B, "Not found")</f>
        <v>MegaMart Johnmouth</v>
      </c>
      <c r="Y1430" t="str">
        <f>_xlfn.XLOOKUP(Table4[[#This Row],[StoreID]],Stores!A:A,Stores!C:C, "Not Found")</f>
        <v>Johnmouth</v>
      </c>
      <c r="Z1430" t="str">
        <f>_xlfn.XLOOKUP(Table4[[#This Row],[StoreID]],Stores!A:A,Stores!D:D, "Not Found")</f>
        <v>East</v>
      </c>
    </row>
    <row r="1431" spans="1:26">
      <c r="A1431" t="s">
        <v>2297</v>
      </c>
      <c r="B1431" s="1">
        <v>45491</v>
      </c>
      <c r="C1431" t="s">
        <v>89</v>
      </c>
      <c r="D1431" t="s">
        <v>739</v>
      </c>
      <c r="E1431" t="s">
        <v>842</v>
      </c>
      <c r="F1431">
        <v>3</v>
      </c>
      <c r="G1431">
        <v>0.05</v>
      </c>
      <c r="H1431" t="s">
        <v>868</v>
      </c>
      <c r="I1431" s="4">
        <f>Table4[[#This Row],[Quantity]]*Table4[[#This Row],[UnitPrice]]</f>
        <v>3582.3599999999997</v>
      </c>
      <c r="J1431" s="4">
        <f>Table4[[#This Row],[Gross Revenue]]*(1-Table4[[#This Row],[Discount]])</f>
        <v>3403.2419999999997</v>
      </c>
      <c r="K1431" s="4">
        <f>Table4[[#This Row],[Quantity]]*Table4[[#This Row],[CostPrice]]</f>
        <v>2516.8500000000004</v>
      </c>
      <c r="L1431" s="4">
        <f>Table4[[#This Row],[Net Revenue]]-Table4[[#This Row],[Total Cost]]</f>
        <v>886.39199999999937</v>
      </c>
      <c r="M1431" t="str">
        <f>_xlfn.XLOOKUP(Table4[[#This Row],[ProductID]], Products!A:A,Products!B:B, "Not Found")</f>
        <v>Step Smartphone</v>
      </c>
      <c r="N1431" t="str">
        <f>TEXT(Table4[[#This Row],[Date]], "mmm")</f>
        <v>Jul</v>
      </c>
      <c r="O1431" t="str">
        <f>TEXT(Table4[[#This Row],[Date]], "yyyy")</f>
        <v>2024</v>
      </c>
      <c r="P1431" t="str">
        <f>_xlfn.XLOOKUP(Table4[[#This Row],[ProductID]],Products!A:A,Products!C:C, "Not Found")</f>
        <v>Electronics</v>
      </c>
      <c r="Q1431" t="str">
        <f>_xlfn.XLOOKUP(Table4[[#This Row],[ProductID]],Products!A:A,Products!D:D,"Not Found")</f>
        <v>Smartphone</v>
      </c>
      <c r="R1431">
        <f>_xlfn.XLOOKUP(Table4[[#This Row],[ProductID]],Products!A:A,Products!E:E,"Not Found")</f>
        <v>1194.1199999999999</v>
      </c>
      <c r="S1431">
        <f>_xlfn.XLOOKUP(Table4[[#This Row],[ProductID]],Products!A:A,Products!F:F, "Not Found")</f>
        <v>838.95</v>
      </c>
      <c r="T1431" t="str">
        <f>_xlfn.XLOOKUP(Table4[[#This Row],[CustomerID]],Customers!A:A,Customers!D:D, "Not Found")</f>
        <v>M</v>
      </c>
      <c r="U1431" s="6">
        <f>_xlfn.XLOOKUP(Table4[[#This Row],[CustomerID]],Customers!A:A,Customers!E:E, "Not Found")</f>
        <v>20409</v>
      </c>
      <c r="V1431">
        <f ca="1">DATEDIF(Table4[[#This Row],[CustomerBirthday]], TODAY(), "Y")</f>
        <v>70</v>
      </c>
      <c r="W1431" t="str" cm="1">
        <f t="array" aca="1" ref="W1431" ca="1">_xlfn.IFS(Table4[[#This Row],[Age]]&lt;25, "Under 25",Table4[[#This Row],[Age]]=34, "25-34", Table4[[#This Row],[Age]]&lt;=49, "35-49", Table4[[#This Row],[Age]]&lt;=64, "50-64", Table4[[#This Row],[Age]]&gt;=65, "65+")</f>
        <v>65+</v>
      </c>
      <c r="X1431" t="str">
        <f>_xlfn.XLOOKUP(Table4[[#This Row],[StoreID]],Stores!A:A,Stores!B:B, "Not found")</f>
        <v>MegaMart Brianahaven</v>
      </c>
      <c r="Y1431" t="str">
        <f>_xlfn.XLOOKUP(Table4[[#This Row],[StoreID]],Stores!A:A,Stores!C:C, "Not Found")</f>
        <v>Brianahaven</v>
      </c>
      <c r="Z1431" t="str">
        <f>_xlfn.XLOOKUP(Table4[[#This Row],[StoreID]],Stores!A:A,Stores!D:D, "Not Found")</f>
        <v>North</v>
      </c>
    </row>
    <row r="1432" spans="1:26">
      <c r="A1432" t="s">
        <v>2298</v>
      </c>
      <c r="B1432" s="1">
        <v>45651</v>
      </c>
      <c r="C1432" t="s">
        <v>364</v>
      </c>
      <c r="D1432" t="s">
        <v>806</v>
      </c>
      <c r="E1432" t="s">
        <v>846</v>
      </c>
      <c r="F1432">
        <v>2</v>
      </c>
      <c r="G1432">
        <v>0</v>
      </c>
      <c r="H1432" t="s">
        <v>875</v>
      </c>
      <c r="I1432" s="4">
        <f>Table4[[#This Row],[Quantity]]*Table4[[#This Row],[UnitPrice]]</f>
        <v>3491.22</v>
      </c>
      <c r="J1432" s="4">
        <f>Table4[[#This Row],[Gross Revenue]]*(1-Table4[[#This Row],[Discount]])</f>
        <v>3491.22</v>
      </c>
      <c r="K1432" s="4">
        <f>Table4[[#This Row],[Quantity]]*Table4[[#This Row],[CostPrice]]</f>
        <v>2644.88</v>
      </c>
      <c r="L1432" s="4">
        <f>Table4[[#This Row],[Net Revenue]]-Table4[[#This Row],[Total Cost]]</f>
        <v>846.33999999999969</v>
      </c>
      <c r="M1432" t="str">
        <f>_xlfn.XLOOKUP(Table4[[#This Row],[ProductID]], Products!A:A,Products!B:B, "Not Found")</f>
        <v>Piece Headphones</v>
      </c>
      <c r="N1432" t="str">
        <f>TEXT(Table4[[#This Row],[Date]], "mmm")</f>
        <v>Dec</v>
      </c>
      <c r="O1432" t="str">
        <f>TEXT(Table4[[#This Row],[Date]], "yyyy")</f>
        <v>2024</v>
      </c>
      <c r="P1432" t="str">
        <f>_xlfn.XLOOKUP(Table4[[#This Row],[ProductID]],Products!A:A,Products!C:C, "Not Found")</f>
        <v>Electronics</v>
      </c>
      <c r="Q1432" t="str">
        <f>_xlfn.XLOOKUP(Table4[[#This Row],[ProductID]],Products!A:A,Products!D:D,"Not Found")</f>
        <v>Headphones</v>
      </c>
      <c r="R1432">
        <f>_xlfn.XLOOKUP(Table4[[#This Row],[ProductID]],Products!A:A,Products!E:E,"Not Found")</f>
        <v>1745.61</v>
      </c>
      <c r="S1432">
        <f>_xlfn.XLOOKUP(Table4[[#This Row],[ProductID]],Products!A:A,Products!F:F, "Not Found")</f>
        <v>1322.44</v>
      </c>
      <c r="T1432" t="str">
        <f>_xlfn.XLOOKUP(Table4[[#This Row],[CustomerID]],Customers!A:A,Customers!D:D, "Not Found")</f>
        <v>M</v>
      </c>
      <c r="U1432" s="6">
        <f>_xlfn.XLOOKUP(Table4[[#This Row],[CustomerID]],Customers!A:A,Customers!E:E, "Not Found")</f>
        <v>34560</v>
      </c>
      <c r="V1432">
        <f ca="1">DATEDIF(Table4[[#This Row],[CustomerBirthday]], TODAY(), "Y")</f>
        <v>31</v>
      </c>
      <c r="W1432" t="str" cm="1">
        <f t="array" aca="1" ref="W1432" ca="1">_xlfn.IFS(Table4[[#This Row],[Age]]&lt;25, "Under 25",Table4[[#This Row],[Age]]=34, "25-34", Table4[[#This Row],[Age]]&lt;=49, "35-49", Table4[[#This Row],[Age]]&lt;=64, "50-64", Table4[[#This Row],[Age]]&gt;=65, "65+")</f>
        <v>35-49</v>
      </c>
      <c r="X1432" t="str">
        <f>_xlfn.XLOOKUP(Table4[[#This Row],[StoreID]],Stores!A:A,Stores!B:B, "Not found")</f>
        <v>MegaMart Johnmouth</v>
      </c>
      <c r="Y1432" t="str">
        <f>_xlfn.XLOOKUP(Table4[[#This Row],[StoreID]],Stores!A:A,Stores!C:C, "Not Found")</f>
        <v>Johnmouth</v>
      </c>
      <c r="Z1432" t="str">
        <f>_xlfn.XLOOKUP(Table4[[#This Row],[StoreID]],Stores!A:A,Stores!D:D, "Not Found")</f>
        <v>East</v>
      </c>
    </row>
    <row r="1433" spans="1:26">
      <c r="A1433" t="s">
        <v>2299</v>
      </c>
      <c r="B1433" s="1">
        <v>45259</v>
      </c>
      <c r="C1433" t="s">
        <v>520</v>
      </c>
      <c r="D1433" t="s">
        <v>764</v>
      </c>
      <c r="E1433" t="s">
        <v>846</v>
      </c>
      <c r="F1433">
        <v>2</v>
      </c>
      <c r="G1433">
        <v>0</v>
      </c>
      <c r="H1433" t="s">
        <v>868</v>
      </c>
      <c r="I1433" s="4">
        <f>Table4[[#This Row],[Quantity]]*Table4[[#This Row],[UnitPrice]]</f>
        <v>647.84</v>
      </c>
      <c r="J1433" s="4">
        <f>Table4[[#This Row],[Gross Revenue]]*(1-Table4[[#This Row],[Discount]])</f>
        <v>647.84</v>
      </c>
      <c r="K1433" s="4">
        <f>Table4[[#This Row],[Quantity]]*Table4[[#This Row],[CostPrice]]</f>
        <v>485.96</v>
      </c>
      <c r="L1433" s="4">
        <f>Table4[[#This Row],[Net Revenue]]-Table4[[#This Row],[Total Cost]]</f>
        <v>161.88000000000005</v>
      </c>
      <c r="M1433" t="str">
        <f>_xlfn.XLOOKUP(Table4[[#This Row],[ProductID]], Products!A:A,Products!B:B, "Not Found")</f>
        <v>Simple Accessories</v>
      </c>
      <c r="N1433" t="str">
        <f>TEXT(Table4[[#This Row],[Date]], "mmm")</f>
        <v>Nov</v>
      </c>
      <c r="O1433" t="str">
        <f>TEXT(Table4[[#This Row],[Date]], "yyyy")</f>
        <v>2023</v>
      </c>
      <c r="P1433" t="str">
        <f>_xlfn.XLOOKUP(Table4[[#This Row],[ProductID]],Products!A:A,Products!C:C, "Not Found")</f>
        <v>Fashion</v>
      </c>
      <c r="Q1433" t="str">
        <f>_xlfn.XLOOKUP(Table4[[#This Row],[ProductID]],Products!A:A,Products!D:D,"Not Found")</f>
        <v>Accessories</v>
      </c>
      <c r="R1433">
        <f>_xlfn.XLOOKUP(Table4[[#This Row],[ProductID]],Products!A:A,Products!E:E,"Not Found")</f>
        <v>323.92</v>
      </c>
      <c r="S1433">
        <f>_xlfn.XLOOKUP(Table4[[#This Row],[ProductID]],Products!A:A,Products!F:F, "Not Found")</f>
        <v>242.98</v>
      </c>
      <c r="T1433" t="str">
        <f>_xlfn.XLOOKUP(Table4[[#This Row],[CustomerID]],Customers!A:A,Customers!D:D, "Not Found")</f>
        <v>M</v>
      </c>
      <c r="U1433" s="6">
        <f>_xlfn.XLOOKUP(Table4[[#This Row],[CustomerID]],Customers!A:A,Customers!E:E, "Not Found")</f>
        <v>22435</v>
      </c>
      <c r="V1433">
        <f ca="1">DATEDIF(Table4[[#This Row],[CustomerBirthday]], TODAY(), "Y")</f>
        <v>65</v>
      </c>
      <c r="W1433" t="str" cm="1">
        <f t="array" aca="1" ref="W1433" ca="1">_xlfn.IFS(Table4[[#This Row],[Age]]&lt;25, "Under 25",Table4[[#This Row],[Age]]=34, "25-34", Table4[[#This Row],[Age]]&lt;=49, "35-49", Table4[[#This Row],[Age]]&lt;=64, "50-64", Table4[[#This Row],[Age]]&gt;=65, "65+")</f>
        <v>65+</v>
      </c>
      <c r="X1433" t="str">
        <f>_xlfn.XLOOKUP(Table4[[#This Row],[StoreID]],Stores!A:A,Stores!B:B, "Not found")</f>
        <v>MegaMart Johnmouth</v>
      </c>
      <c r="Y1433" t="str">
        <f>_xlfn.XLOOKUP(Table4[[#This Row],[StoreID]],Stores!A:A,Stores!C:C, "Not Found")</f>
        <v>Johnmouth</v>
      </c>
      <c r="Z1433" t="str">
        <f>_xlfn.XLOOKUP(Table4[[#This Row],[StoreID]],Stores!A:A,Stores!D:D, "Not Found")</f>
        <v>East</v>
      </c>
    </row>
    <row r="1434" spans="1:26">
      <c r="A1434" t="s">
        <v>2300</v>
      </c>
      <c r="B1434" s="1">
        <v>45483</v>
      </c>
      <c r="C1434" t="s">
        <v>198</v>
      </c>
      <c r="D1434" t="s">
        <v>814</v>
      </c>
      <c r="E1434" t="s">
        <v>839</v>
      </c>
      <c r="F1434">
        <v>2</v>
      </c>
      <c r="G1434">
        <v>0</v>
      </c>
      <c r="H1434" t="s">
        <v>868</v>
      </c>
      <c r="I1434" s="4">
        <f>Table4[[#This Row],[Quantity]]*Table4[[#This Row],[UnitPrice]]</f>
        <v>2573.1</v>
      </c>
      <c r="J1434" s="4">
        <f>Table4[[#This Row],[Gross Revenue]]*(1-Table4[[#This Row],[Discount]])</f>
        <v>2573.1</v>
      </c>
      <c r="K1434" s="4">
        <f>Table4[[#This Row],[Quantity]]*Table4[[#This Row],[CostPrice]]</f>
        <v>1595.08</v>
      </c>
      <c r="L1434" s="4">
        <f>Table4[[#This Row],[Net Revenue]]-Table4[[#This Row],[Total Cost]]</f>
        <v>978.02</v>
      </c>
      <c r="M1434" t="str">
        <f>_xlfn.XLOOKUP(Table4[[#This Row],[ProductID]], Products!A:A,Products!B:B, "Not Found")</f>
        <v>Least Accessories</v>
      </c>
      <c r="N1434" t="str">
        <f>TEXT(Table4[[#This Row],[Date]], "mmm")</f>
        <v>Jul</v>
      </c>
      <c r="O1434" t="str">
        <f>TEXT(Table4[[#This Row],[Date]], "yyyy")</f>
        <v>2024</v>
      </c>
      <c r="P1434" t="str">
        <f>_xlfn.XLOOKUP(Table4[[#This Row],[ProductID]],Products!A:A,Products!C:C, "Not Found")</f>
        <v>Fashion</v>
      </c>
      <c r="Q1434" t="str">
        <f>_xlfn.XLOOKUP(Table4[[#This Row],[ProductID]],Products!A:A,Products!D:D,"Not Found")</f>
        <v>Accessories</v>
      </c>
      <c r="R1434">
        <f>_xlfn.XLOOKUP(Table4[[#This Row],[ProductID]],Products!A:A,Products!E:E,"Not Found")</f>
        <v>1286.55</v>
      </c>
      <c r="S1434">
        <f>_xlfn.XLOOKUP(Table4[[#This Row],[ProductID]],Products!A:A,Products!F:F, "Not Found")</f>
        <v>797.54</v>
      </c>
      <c r="T1434" t="str">
        <f>_xlfn.XLOOKUP(Table4[[#This Row],[CustomerID]],Customers!A:A,Customers!D:D, "Not Found")</f>
        <v>F</v>
      </c>
      <c r="U1434" s="6">
        <f>_xlfn.XLOOKUP(Table4[[#This Row],[CustomerID]],Customers!A:A,Customers!E:E, "Not Found")</f>
        <v>38340</v>
      </c>
      <c r="V1434">
        <f ca="1">DATEDIF(Table4[[#This Row],[CustomerBirthday]], TODAY(), "Y")</f>
        <v>21</v>
      </c>
      <c r="W1434" t="str" cm="1">
        <f t="array" aca="1" ref="W1434" ca="1">_xlfn.IFS(Table4[[#This Row],[Age]]&lt;25, "Under 25",Table4[[#This Row],[Age]]=34, "25-34", Table4[[#This Row],[Age]]&lt;=49, "35-49", Table4[[#This Row],[Age]]&lt;=64, "50-64", Table4[[#This Row],[Age]]&gt;=65, "65+")</f>
        <v>Under 25</v>
      </c>
      <c r="X1434" t="str">
        <f>_xlfn.XLOOKUP(Table4[[#This Row],[StoreID]],Stores!A:A,Stores!B:B, "Not found")</f>
        <v>MegaMart New Michele</v>
      </c>
      <c r="Y1434" t="str">
        <f>_xlfn.XLOOKUP(Table4[[#This Row],[StoreID]],Stores!A:A,Stores!C:C, "Not Found")</f>
        <v>New Michele</v>
      </c>
      <c r="Z1434" t="str">
        <f>_xlfn.XLOOKUP(Table4[[#This Row],[StoreID]],Stores!A:A,Stores!D:D, "Not Found")</f>
        <v>West</v>
      </c>
    </row>
    <row r="1435" spans="1:26">
      <c r="A1435" t="s">
        <v>2301</v>
      </c>
      <c r="B1435" s="1">
        <v>45343</v>
      </c>
      <c r="C1435" t="s">
        <v>570</v>
      </c>
      <c r="D1435" t="s">
        <v>822</v>
      </c>
      <c r="E1435" t="s">
        <v>842</v>
      </c>
      <c r="F1435">
        <v>5</v>
      </c>
      <c r="G1435">
        <v>0.1</v>
      </c>
      <c r="H1435" t="s">
        <v>871</v>
      </c>
      <c r="I1435" s="4">
        <f>Table4[[#This Row],[Quantity]]*Table4[[#This Row],[UnitPrice]]</f>
        <v>6081.7999999999993</v>
      </c>
      <c r="J1435" s="4">
        <f>Table4[[#This Row],[Gross Revenue]]*(1-Table4[[#This Row],[Discount]])</f>
        <v>5473.62</v>
      </c>
      <c r="K1435" s="4">
        <f>Table4[[#This Row],[Quantity]]*Table4[[#This Row],[CostPrice]]</f>
        <v>3974</v>
      </c>
      <c r="L1435" s="4">
        <f>Table4[[#This Row],[Net Revenue]]-Table4[[#This Row],[Total Cost]]</f>
        <v>1499.62</v>
      </c>
      <c r="M1435" t="str">
        <f>_xlfn.XLOOKUP(Table4[[#This Row],[ProductID]], Products!A:A,Products!B:B, "Not Found")</f>
        <v>Nor Bags</v>
      </c>
      <c r="N1435" t="str">
        <f>TEXT(Table4[[#This Row],[Date]], "mmm")</f>
        <v>Feb</v>
      </c>
      <c r="O1435" t="str">
        <f>TEXT(Table4[[#This Row],[Date]], "yyyy")</f>
        <v>2024</v>
      </c>
      <c r="P1435" t="str">
        <f>_xlfn.XLOOKUP(Table4[[#This Row],[ProductID]],Products!A:A,Products!C:C, "Not Found")</f>
        <v>Fashion</v>
      </c>
      <c r="Q1435" t="str">
        <f>_xlfn.XLOOKUP(Table4[[#This Row],[ProductID]],Products!A:A,Products!D:D,"Not Found")</f>
        <v>Bags</v>
      </c>
      <c r="R1435">
        <f>_xlfn.XLOOKUP(Table4[[#This Row],[ProductID]],Products!A:A,Products!E:E,"Not Found")</f>
        <v>1216.3599999999999</v>
      </c>
      <c r="S1435">
        <f>_xlfn.XLOOKUP(Table4[[#This Row],[ProductID]],Products!A:A,Products!F:F, "Not Found")</f>
        <v>794.8</v>
      </c>
      <c r="T1435" t="str">
        <f>_xlfn.XLOOKUP(Table4[[#This Row],[CustomerID]],Customers!A:A,Customers!D:D, "Not Found")</f>
        <v>M</v>
      </c>
      <c r="U1435" s="6">
        <f>_xlfn.XLOOKUP(Table4[[#This Row],[CustomerID]],Customers!A:A,Customers!E:E, "Not Found")</f>
        <v>33160</v>
      </c>
      <c r="V1435">
        <f ca="1">DATEDIF(Table4[[#This Row],[CustomerBirthday]], TODAY(), "Y")</f>
        <v>35</v>
      </c>
      <c r="W1435" t="str" cm="1">
        <f t="array" aca="1" ref="W1435" ca="1">_xlfn.IFS(Table4[[#This Row],[Age]]&lt;25, "Under 25",Table4[[#This Row],[Age]]=34, "25-34", Table4[[#This Row],[Age]]&lt;=49, "35-49", Table4[[#This Row],[Age]]&lt;=64, "50-64", Table4[[#This Row],[Age]]&gt;=65, "65+")</f>
        <v>35-49</v>
      </c>
      <c r="X1435" t="str">
        <f>_xlfn.XLOOKUP(Table4[[#This Row],[StoreID]],Stores!A:A,Stores!B:B, "Not found")</f>
        <v>MegaMart Brianahaven</v>
      </c>
      <c r="Y1435" t="str">
        <f>_xlfn.XLOOKUP(Table4[[#This Row],[StoreID]],Stores!A:A,Stores!C:C, "Not Found")</f>
        <v>Brianahaven</v>
      </c>
      <c r="Z1435" t="str">
        <f>_xlfn.XLOOKUP(Table4[[#This Row],[StoreID]],Stores!A:A,Stores!D:D, "Not Found")</f>
        <v>North</v>
      </c>
    </row>
    <row r="1436" spans="1:26">
      <c r="A1436" t="s">
        <v>2302</v>
      </c>
      <c r="B1436" s="1">
        <v>45747</v>
      </c>
      <c r="C1436" t="s">
        <v>93</v>
      </c>
      <c r="D1436" t="s">
        <v>718</v>
      </c>
      <c r="E1436" t="s">
        <v>839</v>
      </c>
      <c r="F1436">
        <v>2</v>
      </c>
      <c r="G1436">
        <v>0</v>
      </c>
      <c r="H1436" t="s">
        <v>875</v>
      </c>
      <c r="I1436" s="4">
        <f>Table4[[#This Row],[Quantity]]*Table4[[#This Row],[UnitPrice]]</f>
        <v>675.26</v>
      </c>
      <c r="J1436" s="4">
        <f>Table4[[#This Row],[Gross Revenue]]*(1-Table4[[#This Row],[Discount]])</f>
        <v>675.26</v>
      </c>
      <c r="K1436" s="4">
        <f>Table4[[#This Row],[Quantity]]*Table4[[#This Row],[CostPrice]]</f>
        <v>338.06</v>
      </c>
      <c r="L1436" s="4">
        <f>Table4[[#This Row],[Net Revenue]]-Table4[[#This Row],[Total Cost]]</f>
        <v>337.2</v>
      </c>
      <c r="M1436" t="str">
        <f>_xlfn.XLOOKUP(Table4[[#This Row],[ProductID]], Products!A:A,Products!B:B, "Not Found")</f>
        <v>Here Footwear</v>
      </c>
      <c r="N1436" t="str">
        <f>TEXT(Table4[[#This Row],[Date]], "mmm")</f>
        <v>Mar</v>
      </c>
      <c r="O1436" t="str">
        <f>TEXT(Table4[[#This Row],[Date]], "yyyy")</f>
        <v>2025</v>
      </c>
      <c r="P1436" t="str">
        <f>_xlfn.XLOOKUP(Table4[[#This Row],[ProductID]],Products!A:A,Products!C:C, "Not Found")</f>
        <v>Fashion</v>
      </c>
      <c r="Q1436" t="str">
        <f>_xlfn.XLOOKUP(Table4[[#This Row],[ProductID]],Products!A:A,Products!D:D,"Not Found")</f>
        <v>Footwear</v>
      </c>
      <c r="R1436">
        <f>_xlfn.XLOOKUP(Table4[[#This Row],[ProductID]],Products!A:A,Products!E:E,"Not Found")</f>
        <v>337.63</v>
      </c>
      <c r="S1436">
        <f>_xlfn.XLOOKUP(Table4[[#This Row],[ProductID]],Products!A:A,Products!F:F, "Not Found")</f>
        <v>169.03</v>
      </c>
      <c r="T1436" t="str">
        <f>_xlfn.XLOOKUP(Table4[[#This Row],[CustomerID]],Customers!A:A,Customers!D:D, "Not Found")</f>
        <v>F</v>
      </c>
      <c r="U1436" s="6">
        <f>_xlfn.XLOOKUP(Table4[[#This Row],[CustomerID]],Customers!A:A,Customers!E:E, "Not Found")</f>
        <v>26428</v>
      </c>
      <c r="V1436">
        <f ca="1">DATEDIF(Table4[[#This Row],[CustomerBirthday]], TODAY(), "Y")</f>
        <v>54</v>
      </c>
      <c r="W1436" t="str" cm="1">
        <f t="array" aca="1" ref="W1436" ca="1">_xlfn.IFS(Table4[[#This Row],[Age]]&lt;25, "Under 25",Table4[[#This Row],[Age]]=34, "25-34", Table4[[#This Row],[Age]]&lt;=49, "35-49", Table4[[#This Row],[Age]]&lt;=64, "50-64", Table4[[#This Row],[Age]]&gt;=65, "65+")</f>
        <v>50-64</v>
      </c>
      <c r="X1436" t="str">
        <f>_xlfn.XLOOKUP(Table4[[#This Row],[StoreID]],Stores!A:A,Stores!B:B, "Not found")</f>
        <v>MegaMart New Michele</v>
      </c>
      <c r="Y1436" t="str">
        <f>_xlfn.XLOOKUP(Table4[[#This Row],[StoreID]],Stores!A:A,Stores!C:C, "Not Found")</f>
        <v>New Michele</v>
      </c>
      <c r="Z1436" t="str">
        <f>_xlfn.XLOOKUP(Table4[[#This Row],[StoreID]],Stores!A:A,Stores!D:D, "Not Found")</f>
        <v>West</v>
      </c>
    </row>
    <row r="1437" spans="1:26">
      <c r="A1437" t="s">
        <v>2303</v>
      </c>
      <c r="B1437" s="1">
        <v>45793</v>
      </c>
      <c r="C1437" t="s">
        <v>650</v>
      </c>
      <c r="D1437" t="s">
        <v>812</v>
      </c>
      <c r="E1437" t="s">
        <v>846</v>
      </c>
      <c r="F1437">
        <v>4</v>
      </c>
      <c r="G1437">
        <v>0.15</v>
      </c>
      <c r="H1437" t="s">
        <v>868</v>
      </c>
      <c r="I1437" s="4">
        <f>Table4[[#This Row],[Quantity]]*Table4[[#This Row],[UnitPrice]]</f>
        <v>2257.6799999999998</v>
      </c>
      <c r="J1437" s="4">
        <f>Table4[[#This Row],[Gross Revenue]]*(1-Table4[[#This Row],[Discount]])</f>
        <v>1919.0279999999998</v>
      </c>
      <c r="K1437" s="4">
        <f>Table4[[#This Row],[Quantity]]*Table4[[#This Row],[CostPrice]]</f>
        <v>1175.8399999999999</v>
      </c>
      <c r="L1437" s="4">
        <f>Table4[[#This Row],[Net Revenue]]-Table4[[#This Row],[Total Cost]]</f>
        <v>743.18799999999987</v>
      </c>
      <c r="M1437" t="str">
        <f>_xlfn.XLOOKUP(Table4[[#This Row],[ProductID]], Products!A:A,Products!B:B, "Not Found")</f>
        <v>Soon Accessories</v>
      </c>
      <c r="N1437" t="str">
        <f>TEXT(Table4[[#This Row],[Date]], "mmm")</f>
        <v>May</v>
      </c>
      <c r="O1437" t="str">
        <f>TEXT(Table4[[#This Row],[Date]], "yyyy")</f>
        <v>2025</v>
      </c>
      <c r="P1437" t="str">
        <f>_xlfn.XLOOKUP(Table4[[#This Row],[ProductID]],Products!A:A,Products!C:C, "Not Found")</f>
        <v>Fashion</v>
      </c>
      <c r="Q1437" t="str">
        <f>_xlfn.XLOOKUP(Table4[[#This Row],[ProductID]],Products!A:A,Products!D:D,"Not Found")</f>
        <v>Accessories</v>
      </c>
      <c r="R1437">
        <f>_xlfn.XLOOKUP(Table4[[#This Row],[ProductID]],Products!A:A,Products!E:E,"Not Found")</f>
        <v>564.41999999999996</v>
      </c>
      <c r="S1437">
        <f>_xlfn.XLOOKUP(Table4[[#This Row],[ProductID]],Products!A:A,Products!F:F, "Not Found")</f>
        <v>293.95999999999998</v>
      </c>
      <c r="T1437" t="str">
        <f>_xlfn.XLOOKUP(Table4[[#This Row],[CustomerID]],Customers!A:A,Customers!D:D, "Not Found")</f>
        <v>M</v>
      </c>
      <c r="U1437" s="6">
        <f>_xlfn.XLOOKUP(Table4[[#This Row],[CustomerID]],Customers!A:A,Customers!E:E, "Not Found")</f>
        <v>37724</v>
      </c>
      <c r="V1437">
        <f ca="1">DATEDIF(Table4[[#This Row],[CustomerBirthday]], TODAY(), "Y")</f>
        <v>23</v>
      </c>
      <c r="W1437" t="str" cm="1">
        <f t="array" aca="1" ref="W1437" ca="1">_xlfn.IFS(Table4[[#This Row],[Age]]&lt;25, "Under 25",Table4[[#This Row],[Age]]=34, "25-34", Table4[[#This Row],[Age]]&lt;=49, "35-49", Table4[[#This Row],[Age]]&lt;=64, "50-64", Table4[[#This Row],[Age]]&gt;=65, "65+")</f>
        <v>Under 25</v>
      </c>
      <c r="X1437" t="str">
        <f>_xlfn.XLOOKUP(Table4[[#This Row],[StoreID]],Stores!A:A,Stores!B:B, "Not found")</f>
        <v>MegaMart Johnmouth</v>
      </c>
      <c r="Y1437" t="str">
        <f>_xlfn.XLOOKUP(Table4[[#This Row],[StoreID]],Stores!A:A,Stores!C:C, "Not Found")</f>
        <v>Johnmouth</v>
      </c>
      <c r="Z1437" t="str">
        <f>_xlfn.XLOOKUP(Table4[[#This Row],[StoreID]],Stores!A:A,Stores!D:D, "Not Found")</f>
        <v>East</v>
      </c>
    </row>
    <row r="1438" spans="1:26">
      <c r="A1438" t="s">
        <v>2304</v>
      </c>
      <c r="B1438" s="1">
        <v>45384</v>
      </c>
      <c r="C1438" t="s">
        <v>123</v>
      </c>
      <c r="D1438" t="s">
        <v>808</v>
      </c>
      <c r="E1438" t="s">
        <v>835</v>
      </c>
      <c r="F1438">
        <v>2</v>
      </c>
      <c r="G1438">
        <v>0.05</v>
      </c>
      <c r="H1438" t="s">
        <v>865</v>
      </c>
      <c r="I1438" s="4">
        <f>Table4[[#This Row],[Quantity]]*Table4[[#This Row],[UnitPrice]]</f>
        <v>3270.02</v>
      </c>
      <c r="J1438" s="4">
        <f>Table4[[#This Row],[Gross Revenue]]*(1-Table4[[#This Row],[Discount]])</f>
        <v>3106.5189999999998</v>
      </c>
      <c r="K1438" s="4">
        <f>Table4[[#This Row],[Quantity]]*Table4[[#This Row],[CostPrice]]</f>
        <v>2086.58</v>
      </c>
      <c r="L1438" s="4">
        <f>Table4[[#This Row],[Net Revenue]]-Table4[[#This Row],[Total Cost]]</f>
        <v>1019.9389999999999</v>
      </c>
      <c r="M1438" t="str">
        <f>_xlfn.XLOOKUP(Table4[[#This Row],[ProductID]], Products!A:A,Products!B:B, "Not Found")</f>
        <v>Present Television</v>
      </c>
      <c r="N1438" t="str">
        <f>TEXT(Table4[[#This Row],[Date]], "mmm")</f>
        <v>Apr</v>
      </c>
      <c r="O1438" t="str">
        <f>TEXT(Table4[[#This Row],[Date]], "yyyy")</f>
        <v>2024</v>
      </c>
      <c r="P1438" t="str">
        <f>_xlfn.XLOOKUP(Table4[[#This Row],[ProductID]],Products!A:A,Products!C:C, "Not Found")</f>
        <v>Electronics</v>
      </c>
      <c r="Q1438" t="str">
        <f>_xlfn.XLOOKUP(Table4[[#This Row],[ProductID]],Products!A:A,Products!D:D,"Not Found")</f>
        <v>Television</v>
      </c>
      <c r="R1438">
        <f>_xlfn.XLOOKUP(Table4[[#This Row],[ProductID]],Products!A:A,Products!E:E,"Not Found")</f>
        <v>1635.01</v>
      </c>
      <c r="S1438">
        <f>_xlfn.XLOOKUP(Table4[[#This Row],[ProductID]],Products!A:A,Products!F:F, "Not Found")</f>
        <v>1043.29</v>
      </c>
      <c r="T1438" t="str">
        <f>_xlfn.XLOOKUP(Table4[[#This Row],[CustomerID]],Customers!A:A,Customers!D:D, "Not Found")</f>
        <v>F</v>
      </c>
      <c r="U1438" s="6">
        <f>_xlfn.XLOOKUP(Table4[[#This Row],[CustomerID]],Customers!A:A,Customers!E:E, "Not Found")</f>
        <v>37694</v>
      </c>
      <c r="V1438">
        <f ca="1">DATEDIF(Table4[[#This Row],[CustomerBirthday]], TODAY(), "Y")</f>
        <v>23</v>
      </c>
      <c r="W1438" t="str" cm="1">
        <f t="array" aca="1" ref="W1438" ca="1">_xlfn.IFS(Table4[[#This Row],[Age]]&lt;25, "Under 25",Table4[[#This Row],[Age]]=34, "25-34", Table4[[#This Row],[Age]]&lt;=49, "35-49", Table4[[#This Row],[Age]]&lt;=64, "50-64", Table4[[#This Row],[Age]]&gt;=65, "65+")</f>
        <v>Under 25</v>
      </c>
      <c r="X1438" t="str">
        <f>_xlfn.XLOOKUP(Table4[[#This Row],[StoreID]],Stores!A:A,Stores!B:B, "Not found")</f>
        <v>MegaMart Peckmouth</v>
      </c>
      <c r="Y1438" t="str">
        <f>_xlfn.XLOOKUP(Table4[[#This Row],[StoreID]],Stores!A:A,Stores!C:C, "Not Found")</f>
        <v>Peckmouth</v>
      </c>
      <c r="Z1438" t="str">
        <f>_xlfn.XLOOKUP(Table4[[#This Row],[StoreID]],Stores!A:A,Stores!D:D, "Not Found")</f>
        <v>East</v>
      </c>
    </row>
    <row r="1439" spans="1:26">
      <c r="A1439" t="s">
        <v>2305</v>
      </c>
      <c r="B1439" s="1">
        <v>45694</v>
      </c>
      <c r="C1439" t="s">
        <v>280</v>
      </c>
      <c r="D1439" t="s">
        <v>784</v>
      </c>
      <c r="E1439" t="s">
        <v>842</v>
      </c>
      <c r="F1439">
        <v>4</v>
      </c>
      <c r="G1439">
        <v>0.05</v>
      </c>
      <c r="H1439" t="s">
        <v>868</v>
      </c>
      <c r="I1439" s="4">
        <f>Table4[[#This Row],[Quantity]]*Table4[[#This Row],[UnitPrice]]</f>
        <v>5940.2</v>
      </c>
      <c r="J1439" s="4">
        <f>Table4[[#This Row],[Gross Revenue]]*(1-Table4[[#This Row],[Discount]])</f>
        <v>5643.19</v>
      </c>
      <c r="K1439" s="4">
        <f>Table4[[#This Row],[Quantity]]*Table4[[#This Row],[CostPrice]]</f>
        <v>3953.24</v>
      </c>
      <c r="L1439" s="4">
        <f>Table4[[#This Row],[Net Revenue]]-Table4[[#This Row],[Total Cost]]</f>
        <v>1689.9499999999998</v>
      </c>
      <c r="M1439" t="str">
        <f>_xlfn.XLOOKUP(Table4[[#This Row],[ProductID]], Products!A:A,Products!B:B, "Not Found")</f>
        <v>Road Clothing</v>
      </c>
      <c r="N1439" t="str">
        <f>TEXT(Table4[[#This Row],[Date]], "mmm")</f>
        <v>Feb</v>
      </c>
      <c r="O1439" t="str">
        <f>TEXT(Table4[[#This Row],[Date]], "yyyy")</f>
        <v>2025</v>
      </c>
      <c r="P1439" t="str">
        <f>_xlfn.XLOOKUP(Table4[[#This Row],[ProductID]],Products!A:A,Products!C:C, "Not Found")</f>
        <v>Fashion</v>
      </c>
      <c r="Q1439" t="str">
        <f>_xlfn.XLOOKUP(Table4[[#This Row],[ProductID]],Products!A:A,Products!D:D,"Not Found")</f>
        <v>Clothing</v>
      </c>
      <c r="R1439">
        <f>_xlfn.XLOOKUP(Table4[[#This Row],[ProductID]],Products!A:A,Products!E:E,"Not Found")</f>
        <v>1485.05</v>
      </c>
      <c r="S1439">
        <f>_xlfn.XLOOKUP(Table4[[#This Row],[ProductID]],Products!A:A,Products!F:F, "Not Found")</f>
        <v>988.31</v>
      </c>
      <c r="T1439" t="str">
        <f>_xlfn.XLOOKUP(Table4[[#This Row],[CustomerID]],Customers!A:A,Customers!D:D, "Not Found")</f>
        <v>F</v>
      </c>
      <c r="U1439" s="6">
        <f>_xlfn.XLOOKUP(Table4[[#This Row],[CustomerID]],Customers!A:A,Customers!E:E, "Not Found")</f>
        <v>21701</v>
      </c>
      <c r="V1439">
        <f ca="1">DATEDIF(Table4[[#This Row],[CustomerBirthday]], TODAY(), "Y")</f>
        <v>67</v>
      </c>
      <c r="W1439" t="str" cm="1">
        <f t="array" aca="1" ref="W1439" ca="1">_xlfn.IFS(Table4[[#This Row],[Age]]&lt;25, "Under 25",Table4[[#This Row],[Age]]=34, "25-34", Table4[[#This Row],[Age]]&lt;=49, "35-49", Table4[[#This Row],[Age]]&lt;=64, "50-64", Table4[[#This Row],[Age]]&gt;=65, "65+")</f>
        <v>65+</v>
      </c>
      <c r="X1439" t="str">
        <f>_xlfn.XLOOKUP(Table4[[#This Row],[StoreID]],Stores!A:A,Stores!B:B, "Not found")</f>
        <v>MegaMart Brianahaven</v>
      </c>
      <c r="Y1439" t="str">
        <f>_xlfn.XLOOKUP(Table4[[#This Row],[StoreID]],Stores!A:A,Stores!C:C, "Not Found")</f>
        <v>Brianahaven</v>
      </c>
      <c r="Z1439" t="str">
        <f>_xlfn.XLOOKUP(Table4[[#This Row],[StoreID]],Stores!A:A,Stores!D:D, "Not Found")</f>
        <v>North</v>
      </c>
    </row>
    <row r="1440" spans="1:26">
      <c r="A1440" t="s">
        <v>2306</v>
      </c>
      <c r="B1440" s="1">
        <v>45197</v>
      </c>
      <c r="C1440" t="s">
        <v>206</v>
      </c>
      <c r="D1440" t="s">
        <v>757</v>
      </c>
      <c r="E1440" t="s">
        <v>846</v>
      </c>
      <c r="F1440">
        <v>2</v>
      </c>
      <c r="G1440">
        <v>0.1</v>
      </c>
      <c r="H1440" t="s">
        <v>871</v>
      </c>
      <c r="I1440" s="4">
        <f>Table4[[#This Row],[Quantity]]*Table4[[#This Row],[UnitPrice]]</f>
        <v>2492.2199999999998</v>
      </c>
      <c r="J1440" s="4">
        <f>Table4[[#This Row],[Gross Revenue]]*(1-Table4[[#This Row],[Discount]])</f>
        <v>2242.998</v>
      </c>
      <c r="K1440" s="4">
        <f>Table4[[#This Row],[Quantity]]*Table4[[#This Row],[CostPrice]]</f>
        <v>1667.04</v>
      </c>
      <c r="L1440" s="4">
        <f>Table4[[#This Row],[Net Revenue]]-Table4[[#This Row],[Total Cost]]</f>
        <v>575.95800000000008</v>
      </c>
      <c r="M1440" t="str">
        <f>_xlfn.XLOOKUP(Table4[[#This Row],[ProductID]], Products!A:A,Products!B:B, "Not Found")</f>
        <v>Find Headphones</v>
      </c>
      <c r="N1440" t="str">
        <f>TEXT(Table4[[#This Row],[Date]], "mmm")</f>
        <v>Sep</v>
      </c>
      <c r="O1440" t="str">
        <f>TEXT(Table4[[#This Row],[Date]], "yyyy")</f>
        <v>2023</v>
      </c>
      <c r="P1440" t="str">
        <f>_xlfn.XLOOKUP(Table4[[#This Row],[ProductID]],Products!A:A,Products!C:C, "Not Found")</f>
        <v>Electronics</v>
      </c>
      <c r="Q1440" t="str">
        <f>_xlfn.XLOOKUP(Table4[[#This Row],[ProductID]],Products!A:A,Products!D:D,"Not Found")</f>
        <v>Headphones</v>
      </c>
      <c r="R1440">
        <f>_xlfn.XLOOKUP(Table4[[#This Row],[ProductID]],Products!A:A,Products!E:E,"Not Found")</f>
        <v>1246.1099999999999</v>
      </c>
      <c r="S1440">
        <f>_xlfn.XLOOKUP(Table4[[#This Row],[ProductID]],Products!A:A,Products!F:F, "Not Found")</f>
        <v>833.52</v>
      </c>
      <c r="T1440" t="str">
        <f>_xlfn.XLOOKUP(Table4[[#This Row],[CustomerID]],Customers!A:A,Customers!D:D, "Not Found")</f>
        <v>F</v>
      </c>
      <c r="U1440" s="6">
        <f>_xlfn.XLOOKUP(Table4[[#This Row],[CustomerID]],Customers!A:A,Customers!E:E, "Not Found")</f>
        <v>35905</v>
      </c>
      <c r="V1440">
        <f ca="1">DATEDIF(Table4[[#This Row],[CustomerBirthday]], TODAY(), "Y")</f>
        <v>28</v>
      </c>
      <c r="W1440" t="str" cm="1">
        <f t="array" aca="1" ref="W1440" ca="1">_xlfn.IFS(Table4[[#This Row],[Age]]&lt;25, "Under 25",Table4[[#This Row],[Age]]=34, "25-34", Table4[[#This Row],[Age]]&lt;=49, "35-49", Table4[[#This Row],[Age]]&lt;=64, "50-64", Table4[[#This Row],[Age]]&gt;=65, "65+")</f>
        <v>35-49</v>
      </c>
      <c r="X1440" t="str">
        <f>_xlfn.XLOOKUP(Table4[[#This Row],[StoreID]],Stores!A:A,Stores!B:B, "Not found")</f>
        <v>MegaMart Johnmouth</v>
      </c>
      <c r="Y1440" t="str">
        <f>_xlfn.XLOOKUP(Table4[[#This Row],[StoreID]],Stores!A:A,Stores!C:C, "Not Found")</f>
        <v>Johnmouth</v>
      </c>
      <c r="Z1440" t="str">
        <f>_xlfn.XLOOKUP(Table4[[#This Row],[StoreID]],Stores!A:A,Stores!D:D, "Not Found")</f>
        <v>East</v>
      </c>
    </row>
    <row r="1441" spans="1:26">
      <c r="A1441" t="s">
        <v>2307</v>
      </c>
      <c r="B1441" s="1">
        <v>45609</v>
      </c>
      <c r="C1441" t="s">
        <v>403</v>
      </c>
      <c r="D1441" t="s">
        <v>753</v>
      </c>
      <c r="E1441" t="s">
        <v>835</v>
      </c>
      <c r="F1441">
        <v>4</v>
      </c>
      <c r="G1441">
        <v>0.05</v>
      </c>
      <c r="H1441" t="s">
        <v>875</v>
      </c>
      <c r="I1441" s="4">
        <f>Table4[[#This Row],[Quantity]]*Table4[[#This Row],[UnitPrice]]</f>
        <v>1081.8</v>
      </c>
      <c r="J1441" s="4">
        <f>Table4[[#This Row],[Gross Revenue]]*(1-Table4[[#This Row],[Discount]])</f>
        <v>1027.7099999999998</v>
      </c>
      <c r="K1441" s="4">
        <f>Table4[[#This Row],[Quantity]]*Table4[[#This Row],[CostPrice]]</f>
        <v>750.4</v>
      </c>
      <c r="L1441" s="4">
        <f>Table4[[#This Row],[Net Revenue]]-Table4[[#This Row],[Total Cost]]</f>
        <v>277.30999999999983</v>
      </c>
      <c r="M1441" t="str">
        <f>_xlfn.XLOOKUP(Table4[[#This Row],[ProductID]], Products!A:A,Products!B:B, "Not Found")</f>
        <v>Whether Bags</v>
      </c>
      <c r="N1441" t="str">
        <f>TEXT(Table4[[#This Row],[Date]], "mmm")</f>
        <v>Nov</v>
      </c>
      <c r="O1441" t="str">
        <f>TEXT(Table4[[#This Row],[Date]], "yyyy")</f>
        <v>2024</v>
      </c>
      <c r="P1441" t="str">
        <f>_xlfn.XLOOKUP(Table4[[#This Row],[ProductID]],Products!A:A,Products!C:C, "Not Found")</f>
        <v>Fashion</v>
      </c>
      <c r="Q1441" t="str">
        <f>_xlfn.XLOOKUP(Table4[[#This Row],[ProductID]],Products!A:A,Products!D:D,"Not Found")</f>
        <v>Bags</v>
      </c>
      <c r="R1441">
        <f>_xlfn.XLOOKUP(Table4[[#This Row],[ProductID]],Products!A:A,Products!E:E,"Not Found")</f>
        <v>270.45</v>
      </c>
      <c r="S1441">
        <f>_xlfn.XLOOKUP(Table4[[#This Row],[ProductID]],Products!A:A,Products!F:F, "Not Found")</f>
        <v>187.6</v>
      </c>
      <c r="T1441" t="str">
        <f>_xlfn.XLOOKUP(Table4[[#This Row],[CustomerID]],Customers!A:A,Customers!D:D, "Not Found")</f>
        <v>M</v>
      </c>
      <c r="U1441" s="6">
        <f>_xlfn.XLOOKUP(Table4[[#This Row],[CustomerID]],Customers!A:A,Customers!E:E, "Not Found")</f>
        <v>22241</v>
      </c>
      <c r="V1441">
        <f ca="1">DATEDIF(Table4[[#This Row],[CustomerBirthday]], TODAY(), "Y")</f>
        <v>65</v>
      </c>
      <c r="W1441" t="str" cm="1">
        <f t="array" aca="1" ref="W1441" ca="1">_xlfn.IFS(Table4[[#This Row],[Age]]&lt;25, "Under 25",Table4[[#This Row],[Age]]=34, "25-34", Table4[[#This Row],[Age]]&lt;=49, "35-49", Table4[[#This Row],[Age]]&lt;=64, "50-64", Table4[[#This Row],[Age]]&gt;=65, "65+")</f>
        <v>65+</v>
      </c>
      <c r="X1441" t="str">
        <f>_xlfn.XLOOKUP(Table4[[#This Row],[StoreID]],Stores!A:A,Stores!B:B, "Not found")</f>
        <v>MegaMart Peckmouth</v>
      </c>
      <c r="Y1441" t="str">
        <f>_xlfn.XLOOKUP(Table4[[#This Row],[StoreID]],Stores!A:A,Stores!C:C, "Not Found")</f>
        <v>Peckmouth</v>
      </c>
      <c r="Z1441" t="str">
        <f>_xlfn.XLOOKUP(Table4[[#This Row],[StoreID]],Stores!A:A,Stores!D:D, "Not Found")</f>
        <v>East</v>
      </c>
    </row>
    <row r="1442" spans="1:26">
      <c r="A1442" t="s">
        <v>2308</v>
      </c>
      <c r="B1442" s="1">
        <v>45748</v>
      </c>
      <c r="C1442" t="s">
        <v>284</v>
      </c>
      <c r="D1442" t="s">
        <v>798</v>
      </c>
      <c r="E1442" t="s">
        <v>839</v>
      </c>
      <c r="F1442">
        <v>2</v>
      </c>
      <c r="G1442">
        <v>0.15</v>
      </c>
      <c r="H1442" t="s">
        <v>871</v>
      </c>
      <c r="I1442" s="4">
        <f>Table4[[#This Row],[Quantity]]*Table4[[#This Row],[UnitPrice]]</f>
        <v>3002.92</v>
      </c>
      <c r="J1442" s="4">
        <f>Table4[[#This Row],[Gross Revenue]]*(1-Table4[[#This Row],[Discount]])</f>
        <v>2552.482</v>
      </c>
      <c r="K1442" s="4">
        <f>Table4[[#This Row],[Quantity]]*Table4[[#This Row],[CostPrice]]</f>
        <v>2335.46</v>
      </c>
      <c r="L1442" s="4">
        <f>Table4[[#This Row],[Net Revenue]]-Table4[[#This Row],[Total Cost]]</f>
        <v>217.02199999999993</v>
      </c>
      <c r="M1442" t="str">
        <f>_xlfn.XLOOKUP(Table4[[#This Row],[ProductID]], Products!A:A,Products!B:B, "Not Found")</f>
        <v>New Watches</v>
      </c>
      <c r="N1442" t="str">
        <f>TEXT(Table4[[#This Row],[Date]], "mmm")</f>
        <v>Apr</v>
      </c>
      <c r="O1442" t="str">
        <f>TEXT(Table4[[#This Row],[Date]], "yyyy")</f>
        <v>2025</v>
      </c>
      <c r="P1442" t="str">
        <f>_xlfn.XLOOKUP(Table4[[#This Row],[ProductID]],Products!A:A,Products!C:C, "Not Found")</f>
        <v>Fashion</v>
      </c>
      <c r="Q1442" t="str">
        <f>_xlfn.XLOOKUP(Table4[[#This Row],[ProductID]],Products!A:A,Products!D:D,"Not Found")</f>
        <v>Watches</v>
      </c>
      <c r="R1442">
        <f>_xlfn.XLOOKUP(Table4[[#This Row],[ProductID]],Products!A:A,Products!E:E,"Not Found")</f>
        <v>1501.46</v>
      </c>
      <c r="S1442">
        <f>_xlfn.XLOOKUP(Table4[[#This Row],[ProductID]],Products!A:A,Products!F:F, "Not Found")</f>
        <v>1167.73</v>
      </c>
      <c r="T1442" t="str">
        <f>_xlfn.XLOOKUP(Table4[[#This Row],[CustomerID]],Customers!A:A,Customers!D:D, "Not Found")</f>
        <v>M</v>
      </c>
      <c r="U1442" s="6">
        <f>_xlfn.XLOOKUP(Table4[[#This Row],[CustomerID]],Customers!A:A,Customers!E:E, "Not Found")</f>
        <v>19984</v>
      </c>
      <c r="V1442">
        <f ca="1">DATEDIF(Table4[[#This Row],[CustomerBirthday]], TODAY(), "Y")</f>
        <v>71</v>
      </c>
      <c r="W1442" t="str" cm="1">
        <f t="array" aca="1" ref="W1442" ca="1">_xlfn.IFS(Table4[[#This Row],[Age]]&lt;25, "Under 25",Table4[[#This Row],[Age]]=34, "25-34", Table4[[#This Row],[Age]]&lt;=49, "35-49", Table4[[#This Row],[Age]]&lt;=64, "50-64", Table4[[#This Row],[Age]]&gt;=65, "65+")</f>
        <v>65+</v>
      </c>
      <c r="X1442" t="str">
        <f>_xlfn.XLOOKUP(Table4[[#This Row],[StoreID]],Stores!A:A,Stores!B:B, "Not found")</f>
        <v>MegaMart New Michele</v>
      </c>
      <c r="Y1442" t="str">
        <f>_xlfn.XLOOKUP(Table4[[#This Row],[StoreID]],Stores!A:A,Stores!C:C, "Not Found")</f>
        <v>New Michele</v>
      </c>
      <c r="Z1442" t="str">
        <f>_xlfn.XLOOKUP(Table4[[#This Row],[StoreID]],Stores!A:A,Stores!D:D, "Not Found")</f>
        <v>West</v>
      </c>
    </row>
    <row r="1443" spans="1:26">
      <c r="A1443" t="s">
        <v>2309</v>
      </c>
      <c r="B1443" s="1">
        <v>45309</v>
      </c>
      <c r="C1443" t="s">
        <v>358</v>
      </c>
      <c r="D1443" t="s">
        <v>753</v>
      </c>
      <c r="E1443" t="s">
        <v>846</v>
      </c>
      <c r="F1443">
        <v>4</v>
      </c>
      <c r="G1443">
        <v>0</v>
      </c>
      <c r="H1443" t="s">
        <v>875</v>
      </c>
      <c r="I1443" s="4">
        <f>Table4[[#This Row],[Quantity]]*Table4[[#This Row],[UnitPrice]]</f>
        <v>1081.8</v>
      </c>
      <c r="J1443" s="4">
        <f>Table4[[#This Row],[Gross Revenue]]*(1-Table4[[#This Row],[Discount]])</f>
        <v>1081.8</v>
      </c>
      <c r="K1443" s="4">
        <f>Table4[[#This Row],[Quantity]]*Table4[[#This Row],[CostPrice]]</f>
        <v>750.4</v>
      </c>
      <c r="L1443" s="4">
        <f>Table4[[#This Row],[Net Revenue]]-Table4[[#This Row],[Total Cost]]</f>
        <v>331.4</v>
      </c>
      <c r="M1443" t="str">
        <f>_xlfn.XLOOKUP(Table4[[#This Row],[ProductID]], Products!A:A,Products!B:B, "Not Found")</f>
        <v>Whether Bags</v>
      </c>
      <c r="N1443" t="str">
        <f>TEXT(Table4[[#This Row],[Date]], "mmm")</f>
        <v>Jan</v>
      </c>
      <c r="O1443" t="str">
        <f>TEXT(Table4[[#This Row],[Date]], "yyyy")</f>
        <v>2024</v>
      </c>
      <c r="P1443" t="str">
        <f>_xlfn.XLOOKUP(Table4[[#This Row],[ProductID]],Products!A:A,Products!C:C, "Not Found")</f>
        <v>Fashion</v>
      </c>
      <c r="Q1443" t="str">
        <f>_xlfn.XLOOKUP(Table4[[#This Row],[ProductID]],Products!A:A,Products!D:D,"Not Found")</f>
        <v>Bags</v>
      </c>
      <c r="R1443">
        <f>_xlfn.XLOOKUP(Table4[[#This Row],[ProductID]],Products!A:A,Products!E:E,"Not Found")</f>
        <v>270.45</v>
      </c>
      <c r="S1443">
        <f>_xlfn.XLOOKUP(Table4[[#This Row],[ProductID]],Products!A:A,Products!F:F, "Not Found")</f>
        <v>187.6</v>
      </c>
      <c r="T1443" t="str">
        <f>_xlfn.XLOOKUP(Table4[[#This Row],[CustomerID]],Customers!A:A,Customers!D:D, "Not Found")</f>
        <v>M</v>
      </c>
      <c r="U1443" s="6">
        <f>_xlfn.XLOOKUP(Table4[[#This Row],[CustomerID]],Customers!A:A,Customers!E:E, "Not Found")</f>
        <v>30183</v>
      </c>
      <c r="V1443">
        <f ca="1">DATEDIF(Table4[[#This Row],[CustomerBirthday]], TODAY(), "Y")</f>
        <v>43</v>
      </c>
      <c r="W1443" t="str" cm="1">
        <f t="array" aca="1" ref="W1443" ca="1">_xlfn.IFS(Table4[[#This Row],[Age]]&lt;25, "Under 25",Table4[[#This Row],[Age]]=34, "25-34", Table4[[#This Row],[Age]]&lt;=49, "35-49", Table4[[#This Row],[Age]]&lt;=64, "50-64", Table4[[#This Row],[Age]]&gt;=65, "65+")</f>
        <v>35-49</v>
      </c>
      <c r="X1443" t="str">
        <f>_xlfn.XLOOKUP(Table4[[#This Row],[StoreID]],Stores!A:A,Stores!B:B, "Not found")</f>
        <v>MegaMart Johnmouth</v>
      </c>
      <c r="Y1443" t="str">
        <f>_xlfn.XLOOKUP(Table4[[#This Row],[StoreID]],Stores!A:A,Stores!C:C, "Not Found")</f>
        <v>Johnmouth</v>
      </c>
      <c r="Z1443" t="str">
        <f>_xlfn.XLOOKUP(Table4[[#This Row],[StoreID]],Stores!A:A,Stores!D:D, "Not Found")</f>
        <v>East</v>
      </c>
    </row>
    <row r="1444" spans="1:26">
      <c r="A1444" t="s">
        <v>2310</v>
      </c>
      <c r="B1444" s="1">
        <v>45866</v>
      </c>
      <c r="C1444" t="s">
        <v>449</v>
      </c>
      <c r="D1444" t="s">
        <v>764</v>
      </c>
      <c r="E1444" t="s">
        <v>835</v>
      </c>
      <c r="F1444">
        <v>3</v>
      </c>
      <c r="G1444">
        <v>0.15</v>
      </c>
      <c r="H1444" t="s">
        <v>871</v>
      </c>
      <c r="I1444" s="4">
        <f>Table4[[#This Row],[Quantity]]*Table4[[#This Row],[UnitPrice]]</f>
        <v>971.76</v>
      </c>
      <c r="J1444" s="4">
        <f>Table4[[#This Row],[Gross Revenue]]*(1-Table4[[#This Row],[Discount]])</f>
        <v>825.99599999999998</v>
      </c>
      <c r="K1444" s="4">
        <f>Table4[[#This Row],[Quantity]]*Table4[[#This Row],[CostPrice]]</f>
        <v>728.93999999999994</v>
      </c>
      <c r="L1444" s="4">
        <f>Table4[[#This Row],[Net Revenue]]-Table4[[#This Row],[Total Cost]]</f>
        <v>97.05600000000004</v>
      </c>
      <c r="M1444" t="str">
        <f>_xlfn.XLOOKUP(Table4[[#This Row],[ProductID]], Products!A:A,Products!B:B, "Not Found")</f>
        <v>Simple Accessories</v>
      </c>
      <c r="N1444" t="str">
        <f>TEXT(Table4[[#This Row],[Date]], "mmm")</f>
        <v>Jul</v>
      </c>
      <c r="O1444" t="str">
        <f>TEXT(Table4[[#This Row],[Date]], "yyyy")</f>
        <v>2025</v>
      </c>
      <c r="P1444" t="str">
        <f>_xlfn.XLOOKUP(Table4[[#This Row],[ProductID]],Products!A:A,Products!C:C, "Not Found")</f>
        <v>Fashion</v>
      </c>
      <c r="Q1444" t="str">
        <f>_xlfn.XLOOKUP(Table4[[#This Row],[ProductID]],Products!A:A,Products!D:D,"Not Found")</f>
        <v>Accessories</v>
      </c>
      <c r="R1444">
        <f>_xlfn.XLOOKUP(Table4[[#This Row],[ProductID]],Products!A:A,Products!E:E,"Not Found")</f>
        <v>323.92</v>
      </c>
      <c r="S1444">
        <f>_xlfn.XLOOKUP(Table4[[#This Row],[ProductID]],Products!A:A,Products!F:F, "Not Found")</f>
        <v>242.98</v>
      </c>
      <c r="T1444" t="str">
        <f>_xlfn.XLOOKUP(Table4[[#This Row],[CustomerID]],Customers!A:A,Customers!D:D, "Not Found")</f>
        <v>M</v>
      </c>
      <c r="U1444" s="6">
        <f>_xlfn.XLOOKUP(Table4[[#This Row],[CustomerID]],Customers!A:A,Customers!E:E, "Not Found")</f>
        <v>24531</v>
      </c>
      <c r="V1444">
        <f ca="1">DATEDIF(Table4[[#This Row],[CustomerBirthday]], TODAY(), "Y")</f>
        <v>59</v>
      </c>
      <c r="W1444" t="str" cm="1">
        <f t="array" aca="1" ref="W1444" ca="1">_xlfn.IFS(Table4[[#This Row],[Age]]&lt;25, "Under 25",Table4[[#This Row],[Age]]=34, "25-34", Table4[[#This Row],[Age]]&lt;=49, "35-49", Table4[[#This Row],[Age]]&lt;=64, "50-64", Table4[[#This Row],[Age]]&gt;=65, "65+")</f>
        <v>50-64</v>
      </c>
      <c r="X1444" t="str">
        <f>_xlfn.XLOOKUP(Table4[[#This Row],[StoreID]],Stores!A:A,Stores!B:B, "Not found")</f>
        <v>MegaMart Peckmouth</v>
      </c>
      <c r="Y1444" t="str">
        <f>_xlfn.XLOOKUP(Table4[[#This Row],[StoreID]],Stores!A:A,Stores!C:C, "Not Found")</f>
        <v>Peckmouth</v>
      </c>
      <c r="Z1444" t="str">
        <f>_xlfn.XLOOKUP(Table4[[#This Row],[StoreID]],Stores!A:A,Stores!D:D, "Not Found")</f>
        <v>East</v>
      </c>
    </row>
    <row r="1445" spans="1:26">
      <c r="A1445" t="s">
        <v>2311</v>
      </c>
      <c r="B1445" s="1">
        <v>45524</v>
      </c>
      <c r="C1445" t="s">
        <v>647</v>
      </c>
      <c r="D1445" t="s">
        <v>808</v>
      </c>
      <c r="E1445" t="s">
        <v>842</v>
      </c>
      <c r="F1445">
        <v>4</v>
      </c>
      <c r="G1445">
        <v>0.1</v>
      </c>
      <c r="H1445" t="s">
        <v>875</v>
      </c>
      <c r="I1445" s="4">
        <f>Table4[[#This Row],[Quantity]]*Table4[[#This Row],[UnitPrice]]</f>
        <v>6540.04</v>
      </c>
      <c r="J1445" s="4">
        <f>Table4[[#This Row],[Gross Revenue]]*(1-Table4[[#This Row],[Discount]])</f>
        <v>5886.0360000000001</v>
      </c>
      <c r="K1445" s="4">
        <f>Table4[[#This Row],[Quantity]]*Table4[[#This Row],[CostPrice]]</f>
        <v>4173.16</v>
      </c>
      <c r="L1445" s="4">
        <f>Table4[[#This Row],[Net Revenue]]-Table4[[#This Row],[Total Cost]]</f>
        <v>1712.8760000000002</v>
      </c>
      <c r="M1445" t="str">
        <f>_xlfn.XLOOKUP(Table4[[#This Row],[ProductID]], Products!A:A,Products!B:B, "Not Found")</f>
        <v>Present Television</v>
      </c>
      <c r="N1445" t="str">
        <f>TEXT(Table4[[#This Row],[Date]], "mmm")</f>
        <v>Aug</v>
      </c>
      <c r="O1445" t="str">
        <f>TEXT(Table4[[#This Row],[Date]], "yyyy")</f>
        <v>2024</v>
      </c>
      <c r="P1445" t="str">
        <f>_xlfn.XLOOKUP(Table4[[#This Row],[ProductID]],Products!A:A,Products!C:C, "Not Found")</f>
        <v>Electronics</v>
      </c>
      <c r="Q1445" t="str">
        <f>_xlfn.XLOOKUP(Table4[[#This Row],[ProductID]],Products!A:A,Products!D:D,"Not Found")</f>
        <v>Television</v>
      </c>
      <c r="R1445">
        <f>_xlfn.XLOOKUP(Table4[[#This Row],[ProductID]],Products!A:A,Products!E:E,"Not Found")</f>
        <v>1635.01</v>
      </c>
      <c r="S1445">
        <f>_xlfn.XLOOKUP(Table4[[#This Row],[ProductID]],Products!A:A,Products!F:F, "Not Found")</f>
        <v>1043.29</v>
      </c>
      <c r="T1445" t="str">
        <f>_xlfn.XLOOKUP(Table4[[#This Row],[CustomerID]],Customers!A:A,Customers!D:D, "Not Found")</f>
        <v>M</v>
      </c>
      <c r="U1445" s="6">
        <f>_xlfn.XLOOKUP(Table4[[#This Row],[CustomerID]],Customers!A:A,Customers!E:E, "Not Found")</f>
        <v>33196</v>
      </c>
      <c r="V1445">
        <f ca="1">DATEDIF(Table4[[#This Row],[CustomerBirthday]], TODAY(), "Y")</f>
        <v>35</v>
      </c>
      <c r="W1445" t="str" cm="1">
        <f t="array" aca="1" ref="W1445" ca="1">_xlfn.IFS(Table4[[#This Row],[Age]]&lt;25, "Under 25",Table4[[#This Row],[Age]]=34, "25-34", Table4[[#This Row],[Age]]&lt;=49, "35-49", Table4[[#This Row],[Age]]&lt;=64, "50-64", Table4[[#This Row],[Age]]&gt;=65, "65+")</f>
        <v>35-49</v>
      </c>
      <c r="X1445" t="str">
        <f>_xlfn.XLOOKUP(Table4[[#This Row],[StoreID]],Stores!A:A,Stores!B:B, "Not found")</f>
        <v>MegaMart Brianahaven</v>
      </c>
      <c r="Y1445" t="str">
        <f>_xlfn.XLOOKUP(Table4[[#This Row],[StoreID]],Stores!A:A,Stores!C:C, "Not Found")</f>
        <v>Brianahaven</v>
      </c>
      <c r="Z1445" t="str">
        <f>_xlfn.XLOOKUP(Table4[[#This Row],[StoreID]],Stores!A:A,Stores!D:D, "Not Found")</f>
        <v>North</v>
      </c>
    </row>
    <row r="1446" spans="1:26">
      <c r="A1446" t="s">
        <v>2312</v>
      </c>
      <c r="B1446" s="1">
        <v>45493</v>
      </c>
      <c r="C1446" t="s">
        <v>101</v>
      </c>
      <c r="D1446" t="s">
        <v>761</v>
      </c>
      <c r="E1446" t="s">
        <v>846</v>
      </c>
      <c r="F1446">
        <v>1</v>
      </c>
      <c r="G1446">
        <v>0</v>
      </c>
      <c r="H1446" t="s">
        <v>865</v>
      </c>
      <c r="I1446" s="4">
        <f>Table4[[#This Row],[Quantity]]*Table4[[#This Row],[UnitPrice]]</f>
        <v>1762.92</v>
      </c>
      <c r="J1446" s="4">
        <f>Table4[[#This Row],[Gross Revenue]]*(1-Table4[[#This Row],[Discount]])</f>
        <v>1762.92</v>
      </c>
      <c r="K1446" s="4">
        <f>Table4[[#This Row],[Quantity]]*Table4[[#This Row],[CostPrice]]</f>
        <v>1346.48</v>
      </c>
      <c r="L1446" s="4">
        <f>Table4[[#This Row],[Net Revenue]]-Table4[[#This Row],[Total Cost]]</f>
        <v>416.44000000000005</v>
      </c>
      <c r="M1446" t="str">
        <f>_xlfn.XLOOKUP(Table4[[#This Row],[ProductID]], Products!A:A,Products!B:B, "Not Found")</f>
        <v>Traditional Laptop</v>
      </c>
      <c r="N1446" t="str">
        <f>TEXT(Table4[[#This Row],[Date]], "mmm")</f>
        <v>Jul</v>
      </c>
      <c r="O1446" t="str">
        <f>TEXT(Table4[[#This Row],[Date]], "yyyy")</f>
        <v>2024</v>
      </c>
      <c r="P1446" t="str">
        <f>_xlfn.XLOOKUP(Table4[[#This Row],[ProductID]],Products!A:A,Products!C:C, "Not Found")</f>
        <v>Electronics</v>
      </c>
      <c r="Q1446" t="str">
        <f>_xlfn.XLOOKUP(Table4[[#This Row],[ProductID]],Products!A:A,Products!D:D,"Not Found")</f>
        <v>Laptop</v>
      </c>
      <c r="R1446">
        <f>_xlfn.XLOOKUP(Table4[[#This Row],[ProductID]],Products!A:A,Products!E:E,"Not Found")</f>
        <v>1762.92</v>
      </c>
      <c r="S1446">
        <f>_xlfn.XLOOKUP(Table4[[#This Row],[ProductID]],Products!A:A,Products!F:F, "Not Found")</f>
        <v>1346.48</v>
      </c>
      <c r="T1446" t="str">
        <f>_xlfn.XLOOKUP(Table4[[#This Row],[CustomerID]],Customers!A:A,Customers!D:D, "Not Found")</f>
        <v>F</v>
      </c>
      <c r="U1446" s="6">
        <f>_xlfn.XLOOKUP(Table4[[#This Row],[CustomerID]],Customers!A:A,Customers!E:E, "Not Found")</f>
        <v>26004</v>
      </c>
      <c r="V1446">
        <f ca="1">DATEDIF(Table4[[#This Row],[CustomerBirthday]], TODAY(), "Y")</f>
        <v>55</v>
      </c>
      <c r="W1446" t="str" cm="1">
        <f t="array" aca="1" ref="W1446" ca="1">_xlfn.IFS(Table4[[#This Row],[Age]]&lt;25, "Under 25",Table4[[#This Row],[Age]]=34, "25-34", Table4[[#This Row],[Age]]&lt;=49, "35-49", Table4[[#This Row],[Age]]&lt;=64, "50-64", Table4[[#This Row],[Age]]&gt;=65, "65+")</f>
        <v>50-64</v>
      </c>
      <c r="X1446" t="str">
        <f>_xlfn.XLOOKUP(Table4[[#This Row],[StoreID]],Stores!A:A,Stores!B:B, "Not found")</f>
        <v>MegaMart Johnmouth</v>
      </c>
      <c r="Y1446" t="str">
        <f>_xlfn.XLOOKUP(Table4[[#This Row],[StoreID]],Stores!A:A,Stores!C:C, "Not Found")</f>
        <v>Johnmouth</v>
      </c>
      <c r="Z1446" t="str">
        <f>_xlfn.XLOOKUP(Table4[[#This Row],[StoreID]],Stores!A:A,Stores!D:D, "Not Found")</f>
        <v>East</v>
      </c>
    </row>
    <row r="1447" spans="1:26">
      <c r="A1447" t="s">
        <v>2313</v>
      </c>
      <c r="B1447" s="1">
        <v>45762</v>
      </c>
      <c r="C1447" t="s">
        <v>234</v>
      </c>
      <c r="D1447" t="s">
        <v>769</v>
      </c>
      <c r="E1447" t="s">
        <v>842</v>
      </c>
      <c r="F1447">
        <v>3</v>
      </c>
      <c r="G1447">
        <v>0</v>
      </c>
      <c r="H1447" t="s">
        <v>875</v>
      </c>
      <c r="I1447" s="4">
        <f>Table4[[#This Row],[Quantity]]*Table4[[#This Row],[UnitPrice]]</f>
        <v>76.710000000000008</v>
      </c>
      <c r="J1447" s="4">
        <f>Table4[[#This Row],[Gross Revenue]]*(1-Table4[[#This Row],[Discount]])</f>
        <v>76.710000000000008</v>
      </c>
      <c r="K1447" s="4">
        <f>Table4[[#This Row],[Quantity]]*Table4[[#This Row],[CostPrice]]</f>
        <v>57.150000000000006</v>
      </c>
      <c r="L1447" s="4">
        <f>Table4[[#This Row],[Net Revenue]]-Table4[[#This Row],[Total Cost]]</f>
        <v>19.560000000000002</v>
      </c>
      <c r="M1447" t="str">
        <f>_xlfn.XLOOKUP(Table4[[#This Row],[ProductID]], Products!A:A,Products!B:B, "Not Found")</f>
        <v>How Vegetables</v>
      </c>
      <c r="N1447" t="str">
        <f>TEXT(Table4[[#This Row],[Date]], "mmm")</f>
        <v>Apr</v>
      </c>
      <c r="O1447" t="str">
        <f>TEXT(Table4[[#This Row],[Date]], "yyyy")</f>
        <v>2025</v>
      </c>
      <c r="P1447" t="str">
        <f>_xlfn.XLOOKUP(Table4[[#This Row],[ProductID]],Products!A:A,Products!C:C, "Not Found")</f>
        <v>Groceries</v>
      </c>
      <c r="Q1447" t="str">
        <f>_xlfn.XLOOKUP(Table4[[#This Row],[ProductID]],Products!A:A,Products!D:D,"Not Found")</f>
        <v>Vegetables</v>
      </c>
      <c r="R1447">
        <f>_xlfn.XLOOKUP(Table4[[#This Row],[ProductID]],Products!A:A,Products!E:E,"Not Found")</f>
        <v>25.57</v>
      </c>
      <c r="S1447">
        <f>_xlfn.XLOOKUP(Table4[[#This Row],[ProductID]],Products!A:A,Products!F:F, "Not Found")</f>
        <v>19.05</v>
      </c>
      <c r="T1447" t="str">
        <f>_xlfn.XLOOKUP(Table4[[#This Row],[CustomerID]],Customers!A:A,Customers!D:D, "Not Found")</f>
        <v>M</v>
      </c>
      <c r="U1447" s="6">
        <f>_xlfn.XLOOKUP(Table4[[#This Row],[CustomerID]],Customers!A:A,Customers!E:E, "Not Found")</f>
        <v>25132</v>
      </c>
      <c r="V1447">
        <f ca="1">DATEDIF(Table4[[#This Row],[CustomerBirthday]], TODAY(), "Y")</f>
        <v>57</v>
      </c>
      <c r="W1447" t="str" cm="1">
        <f t="array" aca="1" ref="W1447" ca="1">_xlfn.IFS(Table4[[#This Row],[Age]]&lt;25, "Under 25",Table4[[#This Row],[Age]]=34, "25-34", Table4[[#This Row],[Age]]&lt;=49, "35-49", Table4[[#This Row],[Age]]&lt;=64, "50-64", Table4[[#This Row],[Age]]&gt;=65, "65+")</f>
        <v>50-64</v>
      </c>
      <c r="X1447" t="str">
        <f>_xlfn.XLOOKUP(Table4[[#This Row],[StoreID]],Stores!A:A,Stores!B:B, "Not found")</f>
        <v>MegaMart Brianahaven</v>
      </c>
      <c r="Y1447" t="str">
        <f>_xlfn.XLOOKUP(Table4[[#This Row],[StoreID]],Stores!A:A,Stores!C:C, "Not Found")</f>
        <v>Brianahaven</v>
      </c>
      <c r="Z1447" t="str">
        <f>_xlfn.XLOOKUP(Table4[[#This Row],[StoreID]],Stores!A:A,Stores!D:D, "Not Found")</f>
        <v>North</v>
      </c>
    </row>
    <row r="1448" spans="1:26">
      <c r="A1448" t="s">
        <v>2314</v>
      </c>
      <c r="B1448" s="1">
        <v>45330</v>
      </c>
      <c r="C1448" t="s">
        <v>247</v>
      </c>
      <c r="D1448" t="s">
        <v>742</v>
      </c>
      <c r="E1448" t="s">
        <v>846</v>
      </c>
      <c r="F1448">
        <v>5</v>
      </c>
      <c r="G1448">
        <v>0.15</v>
      </c>
      <c r="H1448" t="s">
        <v>865</v>
      </c>
      <c r="I1448" s="4">
        <f>Table4[[#This Row],[Quantity]]*Table4[[#This Row],[UnitPrice]]</f>
        <v>1242.8499999999999</v>
      </c>
      <c r="J1448" s="4">
        <f>Table4[[#This Row],[Gross Revenue]]*(1-Table4[[#This Row],[Discount]])</f>
        <v>1056.4224999999999</v>
      </c>
      <c r="K1448" s="4">
        <f>Table4[[#This Row],[Quantity]]*Table4[[#This Row],[CostPrice]]</f>
        <v>953.34999999999991</v>
      </c>
      <c r="L1448" s="4">
        <f>Table4[[#This Row],[Net Revenue]]-Table4[[#This Row],[Total Cost]]</f>
        <v>103.07249999999999</v>
      </c>
      <c r="M1448" t="str">
        <f>_xlfn.XLOOKUP(Table4[[#This Row],[ProductID]], Products!A:A,Products!B:B, "Not Found")</f>
        <v>Either Headphones</v>
      </c>
      <c r="N1448" t="str">
        <f>TEXT(Table4[[#This Row],[Date]], "mmm")</f>
        <v>Feb</v>
      </c>
      <c r="O1448" t="str">
        <f>TEXT(Table4[[#This Row],[Date]], "yyyy")</f>
        <v>2024</v>
      </c>
      <c r="P1448" t="str">
        <f>_xlfn.XLOOKUP(Table4[[#This Row],[ProductID]],Products!A:A,Products!C:C, "Not Found")</f>
        <v>Electronics</v>
      </c>
      <c r="Q1448" t="str">
        <f>_xlfn.XLOOKUP(Table4[[#This Row],[ProductID]],Products!A:A,Products!D:D,"Not Found")</f>
        <v>Headphones</v>
      </c>
      <c r="R1448">
        <f>_xlfn.XLOOKUP(Table4[[#This Row],[ProductID]],Products!A:A,Products!E:E,"Not Found")</f>
        <v>248.57</v>
      </c>
      <c r="S1448">
        <f>_xlfn.XLOOKUP(Table4[[#This Row],[ProductID]],Products!A:A,Products!F:F, "Not Found")</f>
        <v>190.67</v>
      </c>
      <c r="T1448" t="str">
        <f>_xlfn.XLOOKUP(Table4[[#This Row],[CustomerID]],Customers!A:A,Customers!D:D, "Not Found")</f>
        <v>F</v>
      </c>
      <c r="U1448" s="6">
        <f>_xlfn.XLOOKUP(Table4[[#This Row],[CustomerID]],Customers!A:A,Customers!E:E, "Not Found")</f>
        <v>25547</v>
      </c>
      <c r="V1448">
        <f ca="1">DATEDIF(Table4[[#This Row],[CustomerBirthday]], TODAY(), "Y")</f>
        <v>56</v>
      </c>
      <c r="W1448" t="str" cm="1">
        <f t="array" aca="1" ref="W1448" ca="1">_xlfn.IFS(Table4[[#This Row],[Age]]&lt;25, "Under 25",Table4[[#This Row],[Age]]=34, "25-34", Table4[[#This Row],[Age]]&lt;=49, "35-49", Table4[[#This Row],[Age]]&lt;=64, "50-64", Table4[[#This Row],[Age]]&gt;=65, "65+")</f>
        <v>50-64</v>
      </c>
      <c r="X1448" t="str">
        <f>_xlfn.XLOOKUP(Table4[[#This Row],[StoreID]],Stores!A:A,Stores!B:B, "Not found")</f>
        <v>MegaMart Johnmouth</v>
      </c>
      <c r="Y1448" t="str">
        <f>_xlfn.XLOOKUP(Table4[[#This Row],[StoreID]],Stores!A:A,Stores!C:C, "Not Found")</f>
        <v>Johnmouth</v>
      </c>
      <c r="Z1448" t="str">
        <f>_xlfn.XLOOKUP(Table4[[#This Row],[StoreID]],Stores!A:A,Stores!D:D, "Not Found")</f>
        <v>East</v>
      </c>
    </row>
    <row r="1449" spans="1:26">
      <c r="A1449" t="s">
        <v>2315</v>
      </c>
      <c r="B1449" s="1">
        <v>45504</v>
      </c>
      <c r="C1449" t="s">
        <v>382</v>
      </c>
      <c r="D1449" t="s">
        <v>718</v>
      </c>
      <c r="E1449" t="s">
        <v>839</v>
      </c>
      <c r="F1449">
        <v>2</v>
      </c>
      <c r="G1449">
        <v>0</v>
      </c>
      <c r="H1449" t="s">
        <v>871</v>
      </c>
      <c r="I1449" s="4">
        <f>Table4[[#This Row],[Quantity]]*Table4[[#This Row],[UnitPrice]]</f>
        <v>675.26</v>
      </c>
      <c r="J1449" s="4">
        <f>Table4[[#This Row],[Gross Revenue]]*(1-Table4[[#This Row],[Discount]])</f>
        <v>675.26</v>
      </c>
      <c r="K1449" s="4">
        <f>Table4[[#This Row],[Quantity]]*Table4[[#This Row],[CostPrice]]</f>
        <v>338.06</v>
      </c>
      <c r="L1449" s="4">
        <f>Table4[[#This Row],[Net Revenue]]-Table4[[#This Row],[Total Cost]]</f>
        <v>337.2</v>
      </c>
      <c r="M1449" t="str">
        <f>_xlfn.XLOOKUP(Table4[[#This Row],[ProductID]], Products!A:A,Products!B:B, "Not Found")</f>
        <v>Here Footwear</v>
      </c>
      <c r="N1449" t="str">
        <f>TEXT(Table4[[#This Row],[Date]], "mmm")</f>
        <v>Jul</v>
      </c>
      <c r="O1449" t="str">
        <f>TEXT(Table4[[#This Row],[Date]], "yyyy")</f>
        <v>2024</v>
      </c>
      <c r="P1449" t="str">
        <f>_xlfn.XLOOKUP(Table4[[#This Row],[ProductID]],Products!A:A,Products!C:C, "Not Found")</f>
        <v>Fashion</v>
      </c>
      <c r="Q1449" t="str">
        <f>_xlfn.XLOOKUP(Table4[[#This Row],[ProductID]],Products!A:A,Products!D:D,"Not Found")</f>
        <v>Footwear</v>
      </c>
      <c r="R1449">
        <f>_xlfn.XLOOKUP(Table4[[#This Row],[ProductID]],Products!A:A,Products!E:E,"Not Found")</f>
        <v>337.63</v>
      </c>
      <c r="S1449">
        <f>_xlfn.XLOOKUP(Table4[[#This Row],[ProductID]],Products!A:A,Products!F:F, "Not Found")</f>
        <v>169.03</v>
      </c>
      <c r="T1449" t="str">
        <f>_xlfn.XLOOKUP(Table4[[#This Row],[CustomerID]],Customers!A:A,Customers!D:D, "Not Found")</f>
        <v>F</v>
      </c>
      <c r="U1449" s="6">
        <f>_xlfn.XLOOKUP(Table4[[#This Row],[CustomerID]],Customers!A:A,Customers!E:E, "Not Found")</f>
        <v>35236</v>
      </c>
      <c r="V1449">
        <f ca="1">DATEDIF(Table4[[#This Row],[CustomerBirthday]], TODAY(), "Y")</f>
        <v>30</v>
      </c>
      <c r="W1449" t="str" cm="1">
        <f t="array" aca="1" ref="W1449" ca="1">_xlfn.IFS(Table4[[#This Row],[Age]]&lt;25, "Under 25",Table4[[#This Row],[Age]]=34, "25-34", Table4[[#This Row],[Age]]&lt;=49, "35-49", Table4[[#This Row],[Age]]&lt;=64, "50-64", Table4[[#This Row],[Age]]&gt;=65, "65+")</f>
        <v>35-49</v>
      </c>
      <c r="X1449" t="str">
        <f>_xlfn.XLOOKUP(Table4[[#This Row],[StoreID]],Stores!A:A,Stores!B:B, "Not found")</f>
        <v>MegaMart New Michele</v>
      </c>
      <c r="Y1449" t="str">
        <f>_xlfn.XLOOKUP(Table4[[#This Row],[StoreID]],Stores!A:A,Stores!C:C, "Not Found")</f>
        <v>New Michele</v>
      </c>
      <c r="Z1449" t="str">
        <f>_xlfn.XLOOKUP(Table4[[#This Row],[StoreID]],Stores!A:A,Stores!D:D, "Not Found")</f>
        <v>West</v>
      </c>
    </row>
    <row r="1450" spans="1:26">
      <c r="A1450" t="s">
        <v>2316</v>
      </c>
      <c r="B1450" s="1">
        <v>45568</v>
      </c>
      <c r="C1450" t="s">
        <v>254</v>
      </c>
      <c r="D1450" t="s">
        <v>728</v>
      </c>
      <c r="E1450" t="s">
        <v>835</v>
      </c>
      <c r="F1450">
        <v>5</v>
      </c>
      <c r="G1450">
        <v>0.15</v>
      </c>
      <c r="H1450" t="s">
        <v>865</v>
      </c>
      <c r="I1450" s="4">
        <f>Table4[[#This Row],[Quantity]]*Table4[[#This Row],[UnitPrice]]</f>
        <v>1590.25</v>
      </c>
      <c r="J1450" s="4">
        <f>Table4[[#This Row],[Gross Revenue]]*(1-Table4[[#This Row],[Discount]])</f>
        <v>1351.7124999999999</v>
      </c>
      <c r="K1450" s="4">
        <f>Table4[[#This Row],[Quantity]]*Table4[[#This Row],[CostPrice]]</f>
        <v>936.7</v>
      </c>
      <c r="L1450" s="4">
        <f>Table4[[#This Row],[Net Revenue]]-Table4[[#This Row],[Total Cost]]</f>
        <v>415.01249999999982</v>
      </c>
      <c r="M1450" t="str">
        <f>_xlfn.XLOOKUP(Table4[[#This Row],[ProductID]], Products!A:A,Products!B:B, "Not Found")</f>
        <v>Company Fruits</v>
      </c>
      <c r="N1450" t="str">
        <f>TEXT(Table4[[#This Row],[Date]], "mmm")</f>
        <v>Oct</v>
      </c>
      <c r="O1450" t="str">
        <f>TEXT(Table4[[#This Row],[Date]], "yyyy")</f>
        <v>2024</v>
      </c>
      <c r="P1450" t="str">
        <f>_xlfn.XLOOKUP(Table4[[#This Row],[ProductID]],Products!A:A,Products!C:C, "Not Found")</f>
        <v>Groceries</v>
      </c>
      <c r="Q1450" t="str">
        <f>_xlfn.XLOOKUP(Table4[[#This Row],[ProductID]],Products!A:A,Products!D:D,"Not Found")</f>
        <v>Fruits</v>
      </c>
      <c r="R1450">
        <f>_xlfn.XLOOKUP(Table4[[#This Row],[ProductID]],Products!A:A,Products!E:E,"Not Found")</f>
        <v>318.05</v>
      </c>
      <c r="S1450">
        <f>_xlfn.XLOOKUP(Table4[[#This Row],[ProductID]],Products!A:A,Products!F:F, "Not Found")</f>
        <v>187.34</v>
      </c>
      <c r="T1450" t="str">
        <f>_xlfn.XLOOKUP(Table4[[#This Row],[CustomerID]],Customers!A:A,Customers!D:D, "Not Found")</f>
        <v>M</v>
      </c>
      <c r="U1450" s="6">
        <f>_xlfn.XLOOKUP(Table4[[#This Row],[CustomerID]],Customers!A:A,Customers!E:E, "Not Found")</f>
        <v>26914</v>
      </c>
      <c r="V1450">
        <f ca="1">DATEDIF(Table4[[#This Row],[CustomerBirthday]], TODAY(), "Y")</f>
        <v>52</v>
      </c>
      <c r="W1450" t="str" cm="1">
        <f t="array" aca="1" ref="W1450" ca="1">_xlfn.IFS(Table4[[#This Row],[Age]]&lt;25, "Under 25",Table4[[#This Row],[Age]]=34, "25-34", Table4[[#This Row],[Age]]&lt;=49, "35-49", Table4[[#This Row],[Age]]&lt;=64, "50-64", Table4[[#This Row],[Age]]&gt;=65, "65+")</f>
        <v>50-64</v>
      </c>
      <c r="X1450" t="str">
        <f>_xlfn.XLOOKUP(Table4[[#This Row],[StoreID]],Stores!A:A,Stores!B:B, "Not found")</f>
        <v>MegaMart Peckmouth</v>
      </c>
      <c r="Y1450" t="str">
        <f>_xlfn.XLOOKUP(Table4[[#This Row],[StoreID]],Stores!A:A,Stores!C:C, "Not Found")</f>
        <v>Peckmouth</v>
      </c>
      <c r="Z1450" t="str">
        <f>_xlfn.XLOOKUP(Table4[[#This Row],[StoreID]],Stores!A:A,Stores!D:D, "Not Found")</f>
        <v>East</v>
      </c>
    </row>
    <row r="1451" spans="1:26">
      <c r="A1451" t="s">
        <v>2317</v>
      </c>
      <c r="B1451" s="1">
        <v>45621</v>
      </c>
      <c r="C1451" t="s">
        <v>445</v>
      </c>
      <c r="D1451" t="s">
        <v>796</v>
      </c>
      <c r="E1451" t="s">
        <v>835</v>
      </c>
      <c r="F1451">
        <v>1</v>
      </c>
      <c r="G1451">
        <v>0.1</v>
      </c>
      <c r="H1451" t="s">
        <v>868</v>
      </c>
      <c r="I1451" s="4">
        <f>Table4[[#This Row],[Quantity]]*Table4[[#This Row],[UnitPrice]]</f>
        <v>1562.43</v>
      </c>
      <c r="J1451" s="4">
        <f>Table4[[#This Row],[Gross Revenue]]*(1-Table4[[#This Row],[Discount]])</f>
        <v>1406.1870000000001</v>
      </c>
      <c r="K1451" s="4">
        <f>Table4[[#This Row],[Quantity]]*Table4[[#This Row],[CostPrice]]</f>
        <v>1195.6300000000001</v>
      </c>
      <c r="L1451" s="4">
        <f>Table4[[#This Row],[Net Revenue]]-Table4[[#This Row],[Total Cost]]</f>
        <v>210.55700000000002</v>
      </c>
      <c r="M1451" t="str">
        <f>_xlfn.XLOOKUP(Table4[[#This Row],[ProductID]], Products!A:A,Products!B:B, "Not Found")</f>
        <v>Chair Laptop</v>
      </c>
      <c r="N1451" t="str">
        <f>TEXT(Table4[[#This Row],[Date]], "mmm")</f>
        <v>Nov</v>
      </c>
      <c r="O1451" t="str">
        <f>TEXT(Table4[[#This Row],[Date]], "yyyy")</f>
        <v>2024</v>
      </c>
      <c r="P1451" t="str">
        <f>_xlfn.XLOOKUP(Table4[[#This Row],[ProductID]],Products!A:A,Products!C:C, "Not Found")</f>
        <v>Electronics</v>
      </c>
      <c r="Q1451" t="str">
        <f>_xlfn.XLOOKUP(Table4[[#This Row],[ProductID]],Products!A:A,Products!D:D,"Not Found")</f>
        <v>Laptop</v>
      </c>
      <c r="R1451">
        <f>_xlfn.XLOOKUP(Table4[[#This Row],[ProductID]],Products!A:A,Products!E:E,"Not Found")</f>
        <v>1562.43</v>
      </c>
      <c r="S1451">
        <f>_xlfn.XLOOKUP(Table4[[#This Row],[ProductID]],Products!A:A,Products!F:F, "Not Found")</f>
        <v>1195.6300000000001</v>
      </c>
      <c r="T1451" t="str">
        <f>_xlfn.XLOOKUP(Table4[[#This Row],[CustomerID]],Customers!A:A,Customers!D:D, "Not Found")</f>
        <v>F</v>
      </c>
      <c r="U1451" s="6">
        <f>_xlfn.XLOOKUP(Table4[[#This Row],[CustomerID]],Customers!A:A,Customers!E:E, "Not Found")</f>
        <v>23386</v>
      </c>
      <c r="V1451">
        <f ca="1">DATEDIF(Table4[[#This Row],[CustomerBirthday]], TODAY(), "Y")</f>
        <v>62</v>
      </c>
      <c r="W1451" t="str" cm="1">
        <f t="array" aca="1" ref="W1451" ca="1">_xlfn.IFS(Table4[[#This Row],[Age]]&lt;25, "Under 25",Table4[[#This Row],[Age]]=34, "25-34", Table4[[#This Row],[Age]]&lt;=49, "35-49", Table4[[#This Row],[Age]]&lt;=64, "50-64", Table4[[#This Row],[Age]]&gt;=65, "65+")</f>
        <v>50-64</v>
      </c>
      <c r="X1451" t="str">
        <f>_xlfn.XLOOKUP(Table4[[#This Row],[StoreID]],Stores!A:A,Stores!B:B, "Not found")</f>
        <v>MegaMart Peckmouth</v>
      </c>
      <c r="Y1451" t="str">
        <f>_xlfn.XLOOKUP(Table4[[#This Row],[StoreID]],Stores!A:A,Stores!C:C, "Not Found")</f>
        <v>Peckmouth</v>
      </c>
      <c r="Z1451" t="str">
        <f>_xlfn.XLOOKUP(Table4[[#This Row],[StoreID]],Stores!A:A,Stores!D:D, "Not Found")</f>
        <v>East</v>
      </c>
    </row>
    <row r="1452" spans="1:26">
      <c r="A1452" t="s">
        <v>2318</v>
      </c>
      <c r="B1452" s="1">
        <v>45218</v>
      </c>
      <c r="C1452" t="s">
        <v>144</v>
      </c>
      <c r="D1452" t="s">
        <v>788</v>
      </c>
      <c r="E1452" t="s">
        <v>839</v>
      </c>
      <c r="F1452">
        <v>1</v>
      </c>
      <c r="G1452">
        <v>0.1</v>
      </c>
      <c r="H1452" t="s">
        <v>875</v>
      </c>
      <c r="I1452" s="4">
        <f>Table4[[#This Row],[Quantity]]*Table4[[#This Row],[UnitPrice]]</f>
        <v>1095.72</v>
      </c>
      <c r="J1452" s="4">
        <f>Table4[[#This Row],[Gross Revenue]]*(1-Table4[[#This Row],[Discount]])</f>
        <v>986.14800000000002</v>
      </c>
      <c r="K1452" s="4">
        <f>Table4[[#This Row],[Quantity]]*Table4[[#This Row],[CostPrice]]</f>
        <v>822.2</v>
      </c>
      <c r="L1452" s="4">
        <f>Table4[[#This Row],[Net Revenue]]-Table4[[#This Row],[Total Cost]]</f>
        <v>163.94799999999998</v>
      </c>
      <c r="M1452" t="str">
        <f>_xlfn.XLOOKUP(Table4[[#This Row],[ProductID]], Products!A:A,Products!B:B, "Not Found")</f>
        <v>Foot Snacks</v>
      </c>
      <c r="N1452" t="str">
        <f>TEXT(Table4[[#This Row],[Date]], "mmm")</f>
        <v>Oct</v>
      </c>
      <c r="O1452" t="str">
        <f>TEXT(Table4[[#This Row],[Date]], "yyyy")</f>
        <v>2023</v>
      </c>
      <c r="P1452" t="str">
        <f>_xlfn.XLOOKUP(Table4[[#This Row],[ProductID]],Products!A:A,Products!C:C, "Not Found")</f>
        <v>Groceries</v>
      </c>
      <c r="Q1452" t="str">
        <f>_xlfn.XLOOKUP(Table4[[#This Row],[ProductID]],Products!A:A,Products!D:D,"Not Found")</f>
        <v>Snacks</v>
      </c>
      <c r="R1452">
        <f>_xlfn.XLOOKUP(Table4[[#This Row],[ProductID]],Products!A:A,Products!E:E,"Not Found")</f>
        <v>1095.72</v>
      </c>
      <c r="S1452">
        <f>_xlfn.XLOOKUP(Table4[[#This Row],[ProductID]],Products!A:A,Products!F:F, "Not Found")</f>
        <v>822.2</v>
      </c>
      <c r="T1452" t="str">
        <f>_xlfn.XLOOKUP(Table4[[#This Row],[CustomerID]],Customers!A:A,Customers!D:D, "Not Found")</f>
        <v>F</v>
      </c>
      <c r="U1452" s="6">
        <f>_xlfn.XLOOKUP(Table4[[#This Row],[CustomerID]],Customers!A:A,Customers!E:E, "Not Found")</f>
        <v>30193</v>
      </c>
      <c r="V1452">
        <f ca="1">DATEDIF(Table4[[#This Row],[CustomerBirthday]], TODAY(), "Y")</f>
        <v>43</v>
      </c>
      <c r="W1452" t="str" cm="1">
        <f t="array" aca="1" ref="W1452" ca="1">_xlfn.IFS(Table4[[#This Row],[Age]]&lt;25, "Under 25",Table4[[#This Row],[Age]]=34, "25-34", Table4[[#This Row],[Age]]&lt;=49, "35-49", Table4[[#This Row],[Age]]&lt;=64, "50-64", Table4[[#This Row],[Age]]&gt;=65, "65+")</f>
        <v>35-49</v>
      </c>
      <c r="X1452" t="str">
        <f>_xlfn.XLOOKUP(Table4[[#This Row],[StoreID]],Stores!A:A,Stores!B:B, "Not found")</f>
        <v>MegaMart New Michele</v>
      </c>
      <c r="Y1452" t="str">
        <f>_xlfn.XLOOKUP(Table4[[#This Row],[StoreID]],Stores!A:A,Stores!C:C, "Not Found")</f>
        <v>New Michele</v>
      </c>
      <c r="Z1452" t="str">
        <f>_xlfn.XLOOKUP(Table4[[#This Row],[StoreID]],Stores!A:A,Stores!D:D, "Not Found")</f>
        <v>West</v>
      </c>
    </row>
    <row r="1453" spans="1:26">
      <c r="A1453" t="s">
        <v>2319</v>
      </c>
      <c r="B1453" s="1">
        <v>45251</v>
      </c>
      <c r="C1453" t="s">
        <v>130</v>
      </c>
      <c r="D1453" t="s">
        <v>761</v>
      </c>
      <c r="E1453" t="s">
        <v>842</v>
      </c>
      <c r="F1453">
        <v>3</v>
      </c>
      <c r="G1453">
        <v>0.1</v>
      </c>
      <c r="H1453" t="s">
        <v>868</v>
      </c>
      <c r="I1453" s="4">
        <f>Table4[[#This Row],[Quantity]]*Table4[[#This Row],[UnitPrice]]</f>
        <v>5288.76</v>
      </c>
      <c r="J1453" s="4">
        <f>Table4[[#This Row],[Gross Revenue]]*(1-Table4[[#This Row],[Discount]])</f>
        <v>4759.884</v>
      </c>
      <c r="K1453" s="4">
        <f>Table4[[#This Row],[Quantity]]*Table4[[#This Row],[CostPrice]]</f>
        <v>4039.44</v>
      </c>
      <c r="L1453" s="4">
        <f>Table4[[#This Row],[Net Revenue]]-Table4[[#This Row],[Total Cost]]</f>
        <v>720.44399999999996</v>
      </c>
      <c r="M1453" t="str">
        <f>_xlfn.XLOOKUP(Table4[[#This Row],[ProductID]], Products!A:A,Products!B:B, "Not Found")</f>
        <v>Traditional Laptop</v>
      </c>
      <c r="N1453" t="str">
        <f>TEXT(Table4[[#This Row],[Date]], "mmm")</f>
        <v>Nov</v>
      </c>
      <c r="O1453" t="str">
        <f>TEXT(Table4[[#This Row],[Date]], "yyyy")</f>
        <v>2023</v>
      </c>
      <c r="P1453" t="str">
        <f>_xlfn.XLOOKUP(Table4[[#This Row],[ProductID]],Products!A:A,Products!C:C, "Not Found")</f>
        <v>Electronics</v>
      </c>
      <c r="Q1453" t="str">
        <f>_xlfn.XLOOKUP(Table4[[#This Row],[ProductID]],Products!A:A,Products!D:D,"Not Found")</f>
        <v>Laptop</v>
      </c>
      <c r="R1453">
        <f>_xlfn.XLOOKUP(Table4[[#This Row],[ProductID]],Products!A:A,Products!E:E,"Not Found")</f>
        <v>1762.92</v>
      </c>
      <c r="S1453">
        <f>_xlfn.XLOOKUP(Table4[[#This Row],[ProductID]],Products!A:A,Products!F:F, "Not Found")</f>
        <v>1346.48</v>
      </c>
      <c r="T1453" t="str">
        <f>_xlfn.XLOOKUP(Table4[[#This Row],[CustomerID]],Customers!A:A,Customers!D:D, "Not Found")</f>
        <v>F</v>
      </c>
      <c r="U1453" s="6">
        <f>_xlfn.XLOOKUP(Table4[[#This Row],[CustomerID]],Customers!A:A,Customers!E:E, "Not Found")</f>
        <v>28698</v>
      </c>
      <c r="V1453">
        <f ca="1">DATEDIF(Table4[[#This Row],[CustomerBirthday]], TODAY(), "Y")</f>
        <v>48</v>
      </c>
      <c r="W1453" t="str" cm="1">
        <f t="array" aca="1" ref="W1453" ca="1">_xlfn.IFS(Table4[[#This Row],[Age]]&lt;25, "Under 25",Table4[[#This Row],[Age]]=34, "25-34", Table4[[#This Row],[Age]]&lt;=49, "35-49", Table4[[#This Row],[Age]]&lt;=64, "50-64", Table4[[#This Row],[Age]]&gt;=65, "65+")</f>
        <v>35-49</v>
      </c>
      <c r="X1453" t="str">
        <f>_xlfn.XLOOKUP(Table4[[#This Row],[StoreID]],Stores!A:A,Stores!B:B, "Not found")</f>
        <v>MegaMart Brianahaven</v>
      </c>
      <c r="Y1453" t="str">
        <f>_xlfn.XLOOKUP(Table4[[#This Row],[StoreID]],Stores!A:A,Stores!C:C, "Not Found")</f>
        <v>Brianahaven</v>
      </c>
      <c r="Z1453" t="str">
        <f>_xlfn.XLOOKUP(Table4[[#This Row],[StoreID]],Stores!A:A,Stores!D:D, "Not Found")</f>
        <v>North</v>
      </c>
    </row>
    <row r="1454" spans="1:26">
      <c r="A1454" t="s">
        <v>2320</v>
      </c>
      <c r="B1454" s="1">
        <v>45190</v>
      </c>
      <c r="C1454" t="s">
        <v>277</v>
      </c>
      <c r="D1454" t="s">
        <v>786</v>
      </c>
      <c r="E1454" t="s">
        <v>839</v>
      </c>
      <c r="F1454">
        <v>5</v>
      </c>
      <c r="G1454">
        <v>0.1</v>
      </c>
      <c r="H1454" t="s">
        <v>865</v>
      </c>
      <c r="I1454" s="4">
        <f>Table4[[#This Row],[Quantity]]*Table4[[#This Row],[UnitPrice]]</f>
        <v>146.19999999999999</v>
      </c>
      <c r="J1454" s="4">
        <f>Table4[[#This Row],[Gross Revenue]]*(1-Table4[[#This Row],[Discount]])</f>
        <v>131.57999999999998</v>
      </c>
      <c r="K1454" s="4">
        <f>Table4[[#This Row],[Quantity]]*Table4[[#This Row],[CostPrice]]</f>
        <v>76.399999999999991</v>
      </c>
      <c r="L1454" s="4">
        <f>Table4[[#This Row],[Net Revenue]]-Table4[[#This Row],[Total Cost]]</f>
        <v>55.179999999999993</v>
      </c>
      <c r="M1454" t="str">
        <f>_xlfn.XLOOKUP(Table4[[#This Row],[ProductID]], Products!A:A,Products!B:B, "Not Found")</f>
        <v>National Watches</v>
      </c>
      <c r="N1454" t="str">
        <f>TEXT(Table4[[#This Row],[Date]], "mmm")</f>
        <v>Sep</v>
      </c>
      <c r="O1454" t="str">
        <f>TEXT(Table4[[#This Row],[Date]], "yyyy")</f>
        <v>2023</v>
      </c>
      <c r="P1454" t="str">
        <f>_xlfn.XLOOKUP(Table4[[#This Row],[ProductID]],Products!A:A,Products!C:C, "Not Found")</f>
        <v>Fashion</v>
      </c>
      <c r="Q1454" t="str">
        <f>_xlfn.XLOOKUP(Table4[[#This Row],[ProductID]],Products!A:A,Products!D:D,"Not Found")</f>
        <v>Watches</v>
      </c>
      <c r="R1454">
        <f>_xlfn.XLOOKUP(Table4[[#This Row],[ProductID]],Products!A:A,Products!E:E,"Not Found")</f>
        <v>29.24</v>
      </c>
      <c r="S1454">
        <f>_xlfn.XLOOKUP(Table4[[#This Row],[ProductID]],Products!A:A,Products!F:F, "Not Found")</f>
        <v>15.28</v>
      </c>
      <c r="T1454" t="str">
        <f>_xlfn.XLOOKUP(Table4[[#This Row],[CustomerID]],Customers!A:A,Customers!D:D, "Not Found")</f>
        <v>F</v>
      </c>
      <c r="U1454" s="6">
        <f>_xlfn.XLOOKUP(Table4[[#This Row],[CustomerID]],Customers!A:A,Customers!E:E, "Not Found")</f>
        <v>23715</v>
      </c>
      <c r="V1454">
        <f ca="1">DATEDIF(Table4[[#This Row],[CustomerBirthday]], TODAY(), "Y")</f>
        <v>61</v>
      </c>
      <c r="W1454" t="str" cm="1">
        <f t="array" aca="1" ref="W1454" ca="1">_xlfn.IFS(Table4[[#This Row],[Age]]&lt;25, "Under 25",Table4[[#This Row],[Age]]=34, "25-34", Table4[[#This Row],[Age]]&lt;=49, "35-49", Table4[[#This Row],[Age]]&lt;=64, "50-64", Table4[[#This Row],[Age]]&gt;=65, "65+")</f>
        <v>50-64</v>
      </c>
      <c r="X1454" t="str">
        <f>_xlfn.XLOOKUP(Table4[[#This Row],[StoreID]],Stores!A:A,Stores!B:B, "Not found")</f>
        <v>MegaMart New Michele</v>
      </c>
      <c r="Y1454" t="str">
        <f>_xlfn.XLOOKUP(Table4[[#This Row],[StoreID]],Stores!A:A,Stores!C:C, "Not Found")</f>
        <v>New Michele</v>
      </c>
      <c r="Z1454" t="str">
        <f>_xlfn.XLOOKUP(Table4[[#This Row],[StoreID]],Stores!A:A,Stores!D:D, "Not Found")</f>
        <v>West</v>
      </c>
    </row>
    <row r="1455" spans="1:26">
      <c r="A1455" t="s">
        <v>2321</v>
      </c>
      <c r="B1455" s="1">
        <v>45676</v>
      </c>
      <c r="C1455" t="s">
        <v>419</v>
      </c>
      <c r="D1455" t="s">
        <v>755</v>
      </c>
      <c r="E1455" t="s">
        <v>835</v>
      </c>
      <c r="F1455">
        <v>3</v>
      </c>
      <c r="G1455">
        <v>0.15</v>
      </c>
      <c r="H1455" t="s">
        <v>871</v>
      </c>
      <c r="I1455" s="4">
        <f>Table4[[#This Row],[Quantity]]*Table4[[#This Row],[UnitPrice]]</f>
        <v>5576.25</v>
      </c>
      <c r="J1455" s="4">
        <f>Table4[[#This Row],[Gross Revenue]]*(1-Table4[[#This Row],[Discount]])</f>
        <v>4739.8125</v>
      </c>
      <c r="K1455" s="4">
        <f>Table4[[#This Row],[Quantity]]*Table4[[#This Row],[CostPrice]]</f>
        <v>4353.4800000000005</v>
      </c>
      <c r="L1455" s="4">
        <f>Table4[[#This Row],[Net Revenue]]-Table4[[#This Row],[Total Cost]]</f>
        <v>386.33249999999953</v>
      </c>
      <c r="M1455" t="str">
        <f>_xlfn.XLOOKUP(Table4[[#This Row],[ProductID]], Products!A:A,Products!B:B, "Not Found")</f>
        <v>House Accessories</v>
      </c>
      <c r="N1455" t="str">
        <f>TEXT(Table4[[#This Row],[Date]], "mmm")</f>
        <v>Jan</v>
      </c>
      <c r="O1455" t="str">
        <f>TEXT(Table4[[#This Row],[Date]], "yyyy")</f>
        <v>2025</v>
      </c>
      <c r="P1455" t="str">
        <f>_xlfn.XLOOKUP(Table4[[#This Row],[ProductID]],Products!A:A,Products!C:C, "Not Found")</f>
        <v>Fashion</v>
      </c>
      <c r="Q1455" t="str">
        <f>_xlfn.XLOOKUP(Table4[[#This Row],[ProductID]],Products!A:A,Products!D:D,"Not Found")</f>
        <v>Accessories</v>
      </c>
      <c r="R1455">
        <f>_xlfn.XLOOKUP(Table4[[#This Row],[ProductID]],Products!A:A,Products!E:E,"Not Found")</f>
        <v>1858.75</v>
      </c>
      <c r="S1455">
        <f>_xlfn.XLOOKUP(Table4[[#This Row],[ProductID]],Products!A:A,Products!F:F, "Not Found")</f>
        <v>1451.16</v>
      </c>
      <c r="T1455" t="str">
        <f>_xlfn.XLOOKUP(Table4[[#This Row],[CustomerID]],Customers!A:A,Customers!D:D, "Not Found")</f>
        <v>F</v>
      </c>
      <c r="U1455" s="6">
        <f>_xlfn.XLOOKUP(Table4[[#This Row],[CustomerID]],Customers!A:A,Customers!E:E, "Not Found")</f>
        <v>30679</v>
      </c>
      <c r="V1455">
        <f ca="1">DATEDIF(Table4[[#This Row],[CustomerBirthday]], TODAY(), "Y")</f>
        <v>42</v>
      </c>
      <c r="W1455" t="str" cm="1">
        <f t="array" aca="1" ref="W1455" ca="1">_xlfn.IFS(Table4[[#This Row],[Age]]&lt;25, "Under 25",Table4[[#This Row],[Age]]=34, "25-34", Table4[[#This Row],[Age]]&lt;=49, "35-49", Table4[[#This Row],[Age]]&lt;=64, "50-64", Table4[[#This Row],[Age]]&gt;=65, "65+")</f>
        <v>35-49</v>
      </c>
      <c r="X1455" t="str">
        <f>_xlfn.XLOOKUP(Table4[[#This Row],[StoreID]],Stores!A:A,Stores!B:B, "Not found")</f>
        <v>MegaMart Peckmouth</v>
      </c>
      <c r="Y1455" t="str">
        <f>_xlfn.XLOOKUP(Table4[[#This Row],[StoreID]],Stores!A:A,Stores!C:C, "Not Found")</f>
        <v>Peckmouth</v>
      </c>
      <c r="Z1455" t="str">
        <f>_xlfn.XLOOKUP(Table4[[#This Row],[StoreID]],Stores!A:A,Stores!D:D, "Not Found")</f>
        <v>East</v>
      </c>
    </row>
    <row r="1456" spans="1:26">
      <c r="A1456" t="s">
        <v>2322</v>
      </c>
      <c r="B1456" s="1">
        <v>45862</v>
      </c>
      <c r="C1456" t="s">
        <v>520</v>
      </c>
      <c r="D1456" t="s">
        <v>764</v>
      </c>
      <c r="E1456" t="s">
        <v>842</v>
      </c>
      <c r="F1456">
        <v>1</v>
      </c>
      <c r="G1456">
        <v>0.05</v>
      </c>
      <c r="H1456" t="s">
        <v>871</v>
      </c>
      <c r="I1456" s="4">
        <f>Table4[[#This Row],[Quantity]]*Table4[[#This Row],[UnitPrice]]</f>
        <v>323.92</v>
      </c>
      <c r="J1456" s="4">
        <f>Table4[[#This Row],[Gross Revenue]]*(1-Table4[[#This Row],[Discount]])</f>
        <v>307.72399999999999</v>
      </c>
      <c r="K1456" s="4">
        <f>Table4[[#This Row],[Quantity]]*Table4[[#This Row],[CostPrice]]</f>
        <v>242.98</v>
      </c>
      <c r="L1456" s="4">
        <f>Table4[[#This Row],[Net Revenue]]-Table4[[#This Row],[Total Cost]]</f>
        <v>64.744</v>
      </c>
      <c r="M1456" t="str">
        <f>_xlfn.XLOOKUP(Table4[[#This Row],[ProductID]], Products!A:A,Products!B:B, "Not Found")</f>
        <v>Simple Accessories</v>
      </c>
      <c r="N1456" t="str">
        <f>TEXT(Table4[[#This Row],[Date]], "mmm")</f>
        <v>Jul</v>
      </c>
      <c r="O1456" t="str">
        <f>TEXT(Table4[[#This Row],[Date]], "yyyy")</f>
        <v>2025</v>
      </c>
      <c r="P1456" t="str">
        <f>_xlfn.XLOOKUP(Table4[[#This Row],[ProductID]],Products!A:A,Products!C:C, "Not Found")</f>
        <v>Fashion</v>
      </c>
      <c r="Q1456" t="str">
        <f>_xlfn.XLOOKUP(Table4[[#This Row],[ProductID]],Products!A:A,Products!D:D,"Not Found")</f>
        <v>Accessories</v>
      </c>
      <c r="R1456">
        <f>_xlfn.XLOOKUP(Table4[[#This Row],[ProductID]],Products!A:A,Products!E:E,"Not Found")</f>
        <v>323.92</v>
      </c>
      <c r="S1456">
        <f>_xlfn.XLOOKUP(Table4[[#This Row],[ProductID]],Products!A:A,Products!F:F, "Not Found")</f>
        <v>242.98</v>
      </c>
      <c r="T1456" t="str">
        <f>_xlfn.XLOOKUP(Table4[[#This Row],[CustomerID]],Customers!A:A,Customers!D:D, "Not Found")</f>
        <v>M</v>
      </c>
      <c r="U1456" s="6">
        <f>_xlfn.XLOOKUP(Table4[[#This Row],[CustomerID]],Customers!A:A,Customers!E:E, "Not Found")</f>
        <v>22435</v>
      </c>
      <c r="V1456">
        <f ca="1">DATEDIF(Table4[[#This Row],[CustomerBirthday]], TODAY(), "Y")</f>
        <v>65</v>
      </c>
      <c r="W1456" t="str" cm="1">
        <f t="array" aca="1" ref="W1456" ca="1">_xlfn.IFS(Table4[[#This Row],[Age]]&lt;25, "Under 25",Table4[[#This Row],[Age]]=34, "25-34", Table4[[#This Row],[Age]]&lt;=49, "35-49", Table4[[#This Row],[Age]]&lt;=64, "50-64", Table4[[#This Row],[Age]]&gt;=65, "65+")</f>
        <v>65+</v>
      </c>
      <c r="X1456" t="str">
        <f>_xlfn.XLOOKUP(Table4[[#This Row],[StoreID]],Stores!A:A,Stores!B:B, "Not found")</f>
        <v>MegaMart Brianahaven</v>
      </c>
      <c r="Y1456" t="str">
        <f>_xlfn.XLOOKUP(Table4[[#This Row],[StoreID]],Stores!A:A,Stores!C:C, "Not Found")</f>
        <v>Brianahaven</v>
      </c>
      <c r="Z1456" t="str">
        <f>_xlfn.XLOOKUP(Table4[[#This Row],[StoreID]],Stores!A:A,Stores!D:D, "Not Found")</f>
        <v>North</v>
      </c>
    </row>
    <row r="1457" spans="1:26">
      <c r="A1457" t="s">
        <v>2323</v>
      </c>
      <c r="B1457" s="1">
        <v>45300</v>
      </c>
      <c r="C1457" t="s">
        <v>59</v>
      </c>
      <c r="D1457" t="s">
        <v>757</v>
      </c>
      <c r="E1457" t="s">
        <v>835</v>
      </c>
      <c r="F1457">
        <v>2</v>
      </c>
      <c r="G1457">
        <v>0</v>
      </c>
      <c r="H1457" t="s">
        <v>868</v>
      </c>
      <c r="I1457" s="4">
        <f>Table4[[#This Row],[Quantity]]*Table4[[#This Row],[UnitPrice]]</f>
        <v>2492.2199999999998</v>
      </c>
      <c r="J1457" s="4">
        <f>Table4[[#This Row],[Gross Revenue]]*(1-Table4[[#This Row],[Discount]])</f>
        <v>2492.2199999999998</v>
      </c>
      <c r="K1457" s="4">
        <f>Table4[[#This Row],[Quantity]]*Table4[[#This Row],[CostPrice]]</f>
        <v>1667.04</v>
      </c>
      <c r="L1457" s="4">
        <f>Table4[[#This Row],[Net Revenue]]-Table4[[#This Row],[Total Cost]]</f>
        <v>825.17999999999984</v>
      </c>
      <c r="M1457" t="str">
        <f>_xlfn.XLOOKUP(Table4[[#This Row],[ProductID]], Products!A:A,Products!B:B, "Not Found")</f>
        <v>Find Headphones</v>
      </c>
      <c r="N1457" t="str">
        <f>TEXT(Table4[[#This Row],[Date]], "mmm")</f>
        <v>Jan</v>
      </c>
      <c r="O1457" t="str">
        <f>TEXT(Table4[[#This Row],[Date]], "yyyy")</f>
        <v>2024</v>
      </c>
      <c r="P1457" t="str">
        <f>_xlfn.XLOOKUP(Table4[[#This Row],[ProductID]],Products!A:A,Products!C:C, "Not Found")</f>
        <v>Electronics</v>
      </c>
      <c r="Q1457" t="str">
        <f>_xlfn.XLOOKUP(Table4[[#This Row],[ProductID]],Products!A:A,Products!D:D,"Not Found")</f>
        <v>Headphones</v>
      </c>
      <c r="R1457">
        <f>_xlfn.XLOOKUP(Table4[[#This Row],[ProductID]],Products!A:A,Products!E:E,"Not Found")</f>
        <v>1246.1099999999999</v>
      </c>
      <c r="S1457">
        <f>_xlfn.XLOOKUP(Table4[[#This Row],[ProductID]],Products!A:A,Products!F:F, "Not Found")</f>
        <v>833.52</v>
      </c>
      <c r="T1457" t="str">
        <f>_xlfn.XLOOKUP(Table4[[#This Row],[CustomerID]],Customers!A:A,Customers!D:D, "Not Found")</f>
        <v>M</v>
      </c>
      <c r="U1457" s="6">
        <f>_xlfn.XLOOKUP(Table4[[#This Row],[CustomerID]],Customers!A:A,Customers!E:E, "Not Found")</f>
        <v>27205</v>
      </c>
      <c r="V1457">
        <f ca="1">DATEDIF(Table4[[#This Row],[CustomerBirthday]], TODAY(), "Y")</f>
        <v>52</v>
      </c>
      <c r="W1457" t="str" cm="1">
        <f t="array" aca="1" ref="W1457" ca="1">_xlfn.IFS(Table4[[#This Row],[Age]]&lt;25, "Under 25",Table4[[#This Row],[Age]]=34, "25-34", Table4[[#This Row],[Age]]&lt;=49, "35-49", Table4[[#This Row],[Age]]&lt;=64, "50-64", Table4[[#This Row],[Age]]&gt;=65, "65+")</f>
        <v>50-64</v>
      </c>
      <c r="X1457" t="str">
        <f>_xlfn.XLOOKUP(Table4[[#This Row],[StoreID]],Stores!A:A,Stores!B:B, "Not found")</f>
        <v>MegaMart Peckmouth</v>
      </c>
      <c r="Y1457" t="str">
        <f>_xlfn.XLOOKUP(Table4[[#This Row],[StoreID]],Stores!A:A,Stores!C:C, "Not Found")</f>
        <v>Peckmouth</v>
      </c>
      <c r="Z1457" t="str">
        <f>_xlfn.XLOOKUP(Table4[[#This Row],[StoreID]],Stores!A:A,Stores!D:D, "Not Found")</f>
        <v>East</v>
      </c>
    </row>
    <row r="1458" spans="1:26">
      <c r="A1458" t="s">
        <v>2324</v>
      </c>
      <c r="B1458" s="1">
        <v>45562</v>
      </c>
      <c r="C1458" t="s">
        <v>254</v>
      </c>
      <c r="D1458" t="s">
        <v>822</v>
      </c>
      <c r="E1458" t="s">
        <v>835</v>
      </c>
      <c r="F1458">
        <v>4</v>
      </c>
      <c r="G1458">
        <v>0.15</v>
      </c>
      <c r="H1458" t="s">
        <v>875</v>
      </c>
      <c r="I1458" s="4">
        <f>Table4[[#This Row],[Quantity]]*Table4[[#This Row],[UnitPrice]]</f>
        <v>4865.4399999999996</v>
      </c>
      <c r="J1458" s="4">
        <f>Table4[[#This Row],[Gross Revenue]]*(1-Table4[[#This Row],[Discount]])</f>
        <v>4135.6239999999998</v>
      </c>
      <c r="K1458" s="4">
        <f>Table4[[#This Row],[Quantity]]*Table4[[#This Row],[CostPrice]]</f>
        <v>3179.2</v>
      </c>
      <c r="L1458" s="4">
        <f>Table4[[#This Row],[Net Revenue]]-Table4[[#This Row],[Total Cost]]</f>
        <v>956.42399999999998</v>
      </c>
      <c r="M1458" t="str">
        <f>_xlfn.XLOOKUP(Table4[[#This Row],[ProductID]], Products!A:A,Products!B:B, "Not Found")</f>
        <v>Nor Bags</v>
      </c>
      <c r="N1458" t="str">
        <f>TEXT(Table4[[#This Row],[Date]], "mmm")</f>
        <v>Sep</v>
      </c>
      <c r="O1458" t="str">
        <f>TEXT(Table4[[#This Row],[Date]], "yyyy")</f>
        <v>2024</v>
      </c>
      <c r="P1458" t="str">
        <f>_xlfn.XLOOKUP(Table4[[#This Row],[ProductID]],Products!A:A,Products!C:C, "Not Found")</f>
        <v>Fashion</v>
      </c>
      <c r="Q1458" t="str">
        <f>_xlfn.XLOOKUP(Table4[[#This Row],[ProductID]],Products!A:A,Products!D:D,"Not Found")</f>
        <v>Bags</v>
      </c>
      <c r="R1458">
        <f>_xlfn.XLOOKUP(Table4[[#This Row],[ProductID]],Products!A:A,Products!E:E,"Not Found")</f>
        <v>1216.3599999999999</v>
      </c>
      <c r="S1458">
        <f>_xlfn.XLOOKUP(Table4[[#This Row],[ProductID]],Products!A:A,Products!F:F, "Not Found")</f>
        <v>794.8</v>
      </c>
      <c r="T1458" t="str">
        <f>_xlfn.XLOOKUP(Table4[[#This Row],[CustomerID]],Customers!A:A,Customers!D:D, "Not Found")</f>
        <v>M</v>
      </c>
      <c r="U1458" s="6">
        <f>_xlfn.XLOOKUP(Table4[[#This Row],[CustomerID]],Customers!A:A,Customers!E:E, "Not Found")</f>
        <v>26914</v>
      </c>
      <c r="V1458">
        <f ca="1">DATEDIF(Table4[[#This Row],[CustomerBirthday]], TODAY(), "Y")</f>
        <v>52</v>
      </c>
      <c r="W1458" t="str" cm="1">
        <f t="array" aca="1" ref="W1458" ca="1">_xlfn.IFS(Table4[[#This Row],[Age]]&lt;25, "Under 25",Table4[[#This Row],[Age]]=34, "25-34", Table4[[#This Row],[Age]]&lt;=49, "35-49", Table4[[#This Row],[Age]]&lt;=64, "50-64", Table4[[#This Row],[Age]]&gt;=65, "65+")</f>
        <v>50-64</v>
      </c>
      <c r="X1458" t="str">
        <f>_xlfn.XLOOKUP(Table4[[#This Row],[StoreID]],Stores!A:A,Stores!B:B, "Not found")</f>
        <v>MegaMart Peckmouth</v>
      </c>
      <c r="Y1458" t="str">
        <f>_xlfn.XLOOKUP(Table4[[#This Row],[StoreID]],Stores!A:A,Stores!C:C, "Not Found")</f>
        <v>Peckmouth</v>
      </c>
      <c r="Z1458" t="str">
        <f>_xlfn.XLOOKUP(Table4[[#This Row],[StoreID]],Stores!A:A,Stores!D:D, "Not Found")</f>
        <v>East</v>
      </c>
    </row>
    <row r="1459" spans="1:26">
      <c r="A1459" t="s">
        <v>2325</v>
      </c>
      <c r="B1459" s="1">
        <v>45631</v>
      </c>
      <c r="C1459" t="s">
        <v>467</v>
      </c>
      <c r="D1459" t="s">
        <v>792</v>
      </c>
      <c r="E1459" t="s">
        <v>831</v>
      </c>
      <c r="F1459">
        <v>4</v>
      </c>
      <c r="G1459">
        <v>0.1</v>
      </c>
      <c r="H1459" t="s">
        <v>868</v>
      </c>
      <c r="I1459" s="4">
        <f>Table4[[#This Row],[Quantity]]*Table4[[#This Row],[UnitPrice]]</f>
        <v>7195.88</v>
      </c>
      <c r="J1459" s="4">
        <f>Table4[[#This Row],[Gross Revenue]]*(1-Table4[[#This Row],[Discount]])</f>
        <v>6476.2920000000004</v>
      </c>
      <c r="K1459" s="4">
        <f>Table4[[#This Row],[Quantity]]*Table4[[#This Row],[CostPrice]]</f>
        <v>5316.6</v>
      </c>
      <c r="L1459" s="4">
        <f>Table4[[#This Row],[Net Revenue]]-Table4[[#This Row],[Total Cost]]</f>
        <v>1159.692</v>
      </c>
      <c r="M1459" t="str">
        <f>_xlfn.XLOOKUP(Table4[[#This Row],[ProductID]], Products!A:A,Products!B:B, "Not Found")</f>
        <v>Beat Accessories</v>
      </c>
      <c r="N1459" t="str">
        <f>TEXT(Table4[[#This Row],[Date]], "mmm")</f>
        <v>Dec</v>
      </c>
      <c r="O1459" t="str">
        <f>TEXT(Table4[[#This Row],[Date]], "yyyy")</f>
        <v>2024</v>
      </c>
      <c r="P1459" t="str">
        <f>_xlfn.XLOOKUP(Table4[[#This Row],[ProductID]],Products!A:A,Products!C:C, "Not Found")</f>
        <v>Fashion</v>
      </c>
      <c r="Q1459" t="str">
        <f>_xlfn.XLOOKUP(Table4[[#This Row],[ProductID]],Products!A:A,Products!D:D,"Not Found")</f>
        <v>Accessories</v>
      </c>
      <c r="R1459">
        <f>_xlfn.XLOOKUP(Table4[[#This Row],[ProductID]],Products!A:A,Products!E:E,"Not Found")</f>
        <v>1798.97</v>
      </c>
      <c r="S1459">
        <f>_xlfn.XLOOKUP(Table4[[#This Row],[ProductID]],Products!A:A,Products!F:F, "Not Found")</f>
        <v>1329.15</v>
      </c>
      <c r="T1459" t="str">
        <f>_xlfn.XLOOKUP(Table4[[#This Row],[CustomerID]],Customers!A:A,Customers!D:D, "Not Found")</f>
        <v>F</v>
      </c>
      <c r="U1459" s="6">
        <f>_xlfn.XLOOKUP(Table4[[#This Row],[CustomerID]],Customers!A:A,Customers!E:E, "Not Found")</f>
        <v>30272</v>
      </c>
      <c r="V1459">
        <f ca="1">DATEDIF(Table4[[#This Row],[CustomerBirthday]], TODAY(), "Y")</f>
        <v>43</v>
      </c>
      <c r="W1459" t="str" cm="1">
        <f t="array" aca="1" ref="W1459" ca="1">_xlfn.IFS(Table4[[#This Row],[Age]]&lt;25, "Under 25",Table4[[#This Row],[Age]]=34, "25-34", Table4[[#This Row],[Age]]&lt;=49, "35-49", Table4[[#This Row],[Age]]&lt;=64, "50-64", Table4[[#This Row],[Age]]&gt;=65, "65+")</f>
        <v>35-49</v>
      </c>
      <c r="X1459" t="str">
        <f>_xlfn.XLOOKUP(Table4[[#This Row],[StoreID]],Stores!A:A,Stores!B:B, "Not found")</f>
        <v>MegaMart Jimenezborough</v>
      </c>
      <c r="Y1459" t="str">
        <f>_xlfn.XLOOKUP(Table4[[#This Row],[StoreID]],Stores!A:A,Stores!C:C, "Not Found")</f>
        <v>Jimenezborough</v>
      </c>
      <c r="Z1459" t="str">
        <f>_xlfn.XLOOKUP(Table4[[#This Row],[StoreID]],Stores!A:A,Stores!D:D, "Not Found")</f>
        <v>South</v>
      </c>
    </row>
    <row r="1460" spans="1:26">
      <c r="A1460" t="s">
        <v>2326</v>
      </c>
      <c r="B1460" s="1">
        <v>45758</v>
      </c>
      <c r="C1460" t="s">
        <v>438</v>
      </c>
      <c r="D1460" t="s">
        <v>761</v>
      </c>
      <c r="E1460" t="s">
        <v>842</v>
      </c>
      <c r="F1460">
        <v>1</v>
      </c>
      <c r="G1460">
        <v>0.05</v>
      </c>
      <c r="H1460" t="s">
        <v>875</v>
      </c>
      <c r="I1460" s="4">
        <f>Table4[[#This Row],[Quantity]]*Table4[[#This Row],[UnitPrice]]</f>
        <v>1762.92</v>
      </c>
      <c r="J1460" s="4">
        <f>Table4[[#This Row],[Gross Revenue]]*(1-Table4[[#This Row],[Discount]])</f>
        <v>1674.7739999999999</v>
      </c>
      <c r="K1460" s="4">
        <f>Table4[[#This Row],[Quantity]]*Table4[[#This Row],[CostPrice]]</f>
        <v>1346.48</v>
      </c>
      <c r="L1460" s="4">
        <f>Table4[[#This Row],[Net Revenue]]-Table4[[#This Row],[Total Cost]]</f>
        <v>328.29399999999987</v>
      </c>
      <c r="M1460" t="str">
        <f>_xlfn.XLOOKUP(Table4[[#This Row],[ProductID]], Products!A:A,Products!B:B, "Not Found")</f>
        <v>Traditional Laptop</v>
      </c>
      <c r="N1460" t="str">
        <f>TEXT(Table4[[#This Row],[Date]], "mmm")</f>
        <v>Apr</v>
      </c>
      <c r="O1460" t="str">
        <f>TEXT(Table4[[#This Row],[Date]], "yyyy")</f>
        <v>2025</v>
      </c>
      <c r="P1460" t="str">
        <f>_xlfn.XLOOKUP(Table4[[#This Row],[ProductID]],Products!A:A,Products!C:C, "Not Found")</f>
        <v>Electronics</v>
      </c>
      <c r="Q1460" t="str">
        <f>_xlfn.XLOOKUP(Table4[[#This Row],[ProductID]],Products!A:A,Products!D:D,"Not Found")</f>
        <v>Laptop</v>
      </c>
      <c r="R1460">
        <f>_xlfn.XLOOKUP(Table4[[#This Row],[ProductID]],Products!A:A,Products!E:E,"Not Found")</f>
        <v>1762.92</v>
      </c>
      <c r="S1460">
        <f>_xlfn.XLOOKUP(Table4[[#This Row],[ProductID]],Products!A:A,Products!F:F, "Not Found")</f>
        <v>1346.48</v>
      </c>
      <c r="T1460" t="str">
        <f>_xlfn.XLOOKUP(Table4[[#This Row],[CustomerID]],Customers!A:A,Customers!D:D, "Not Found")</f>
        <v>M</v>
      </c>
      <c r="U1460" s="6">
        <f>_xlfn.XLOOKUP(Table4[[#This Row],[CustomerID]],Customers!A:A,Customers!E:E, "Not Found")</f>
        <v>27633</v>
      </c>
      <c r="V1460">
        <f ca="1">DATEDIF(Table4[[#This Row],[CustomerBirthday]], TODAY(), "Y")</f>
        <v>50</v>
      </c>
      <c r="W1460" t="str" cm="1">
        <f t="array" aca="1" ref="W1460" ca="1">_xlfn.IFS(Table4[[#This Row],[Age]]&lt;25, "Under 25",Table4[[#This Row],[Age]]=34, "25-34", Table4[[#This Row],[Age]]&lt;=49, "35-49", Table4[[#This Row],[Age]]&lt;=64, "50-64", Table4[[#This Row],[Age]]&gt;=65, "65+")</f>
        <v>50-64</v>
      </c>
      <c r="X1460" t="str">
        <f>_xlfn.XLOOKUP(Table4[[#This Row],[StoreID]],Stores!A:A,Stores!B:B, "Not found")</f>
        <v>MegaMart Brianahaven</v>
      </c>
      <c r="Y1460" t="str">
        <f>_xlfn.XLOOKUP(Table4[[#This Row],[StoreID]],Stores!A:A,Stores!C:C, "Not Found")</f>
        <v>Brianahaven</v>
      </c>
      <c r="Z1460" t="str">
        <f>_xlfn.XLOOKUP(Table4[[#This Row],[StoreID]],Stores!A:A,Stores!D:D, "Not Found")</f>
        <v>North</v>
      </c>
    </row>
    <row r="1461" spans="1:26">
      <c r="A1461" t="s">
        <v>2327</v>
      </c>
      <c r="B1461" s="1">
        <v>45329</v>
      </c>
      <c r="C1461" t="s">
        <v>339</v>
      </c>
      <c r="D1461" t="s">
        <v>788</v>
      </c>
      <c r="E1461" t="s">
        <v>831</v>
      </c>
      <c r="F1461">
        <v>2</v>
      </c>
      <c r="G1461">
        <v>0.1</v>
      </c>
      <c r="H1461" t="s">
        <v>871</v>
      </c>
      <c r="I1461" s="4">
        <f>Table4[[#This Row],[Quantity]]*Table4[[#This Row],[UnitPrice]]</f>
        <v>2191.44</v>
      </c>
      <c r="J1461" s="4">
        <f>Table4[[#This Row],[Gross Revenue]]*(1-Table4[[#This Row],[Discount]])</f>
        <v>1972.296</v>
      </c>
      <c r="K1461" s="4">
        <f>Table4[[#This Row],[Quantity]]*Table4[[#This Row],[CostPrice]]</f>
        <v>1644.4</v>
      </c>
      <c r="L1461" s="4">
        <f>Table4[[#This Row],[Net Revenue]]-Table4[[#This Row],[Total Cost]]</f>
        <v>327.89599999999996</v>
      </c>
      <c r="M1461" t="str">
        <f>_xlfn.XLOOKUP(Table4[[#This Row],[ProductID]], Products!A:A,Products!B:B, "Not Found")</f>
        <v>Foot Snacks</v>
      </c>
      <c r="N1461" t="str">
        <f>TEXT(Table4[[#This Row],[Date]], "mmm")</f>
        <v>Feb</v>
      </c>
      <c r="O1461" t="str">
        <f>TEXT(Table4[[#This Row],[Date]], "yyyy")</f>
        <v>2024</v>
      </c>
      <c r="P1461" t="str">
        <f>_xlfn.XLOOKUP(Table4[[#This Row],[ProductID]],Products!A:A,Products!C:C, "Not Found")</f>
        <v>Groceries</v>
      </c>
      <c r="Q1461" t="str">
        <f>_xlfn.XLOOKUP(Table4[[#This Row],[ProductID]],Products!A:A,Products!D:D,"Not Found")</f>
        <v>Snacks</v>
      </c>
      <c r="R1461">
        <f>_xlfn.XLOOKUP(Table4[[#This Row],[ProductID]],Products!A:A,Products!E:E,"Not Found")</f>
        <v>1095.72</v>
      </c>
      <c r="S1461">
        <f>_xlfn.XLOOKUP(Table4[[#This Row],[ProductID]],Products!A:A,Products!F:F, "Not Found")</f>
        <v>822.2</v>
      </c>
      <c r="T1461" t="str">
        <f>_xlfn.XLOOKUP(Table4[[#This Row],[CustomerID]],Customers!A:A,Customers!D:D, "Not Found")</f>
        <v>M</v>
      </c>
      <c r="U1461" s="6">
        <f>_xlfn.XLOOKUP(Table4[[#This Row],[CustomerID]],Customers!A:A,Customers!E:E, "Not Found")</f>
        <v>27624</v>
      </c>
      <c r="V1461">
        <f ca="1">DATEDIF(Table4[[#This Row],[CustomerBirthday]], TODAY(), "Y")</f>
        <v>50</v>
      </c>
      <c r="W1461" t="str" cm="1">
        <f t="array" aca="1" ref="W1461" ca="1">_xlfn.IFS(Table4[[#This Row],[Age]]&lt;25, "Under 25",Table4[[#This Row],[Age]]=34, "25-34", Table4[[#This Row],[Age]]&lt;=49, "35-49", Table4[[#This Row],[Age]]&lt;=64, "50-64", Table4[[#This Row],[Age]]&gt;=65, "65+")</f>
        <v>50-64</v>
      </c>
      <c r="X1461" t="str">
        <f>_xlfn.XLOOKUP(Table4[[#This Row],[StoreID]],Stores!A:A,Stores!B:B, "Not found")</f>
        <v>MegaMart Jimenezborough</v>
      </c>
      <c r="Y1461" t="str">
        <f>_xlfn.XLOOKUP(Table4[[#This Row],[StoreID]],Stores!A:A,Stores!C:C, "Not Found")</f>
        <v>Jimenezborough</v>
      </c>
      <c r="Z1461" t="str">
        <f>_xlfn.XLOOKUP(Table4[[#This Row],[StoreID]],Stores!A:A,Stores!D:D, "Not Found")</f>
        <v>South</v>
      </c>
    </row>
    <row r="1462" spans="1:26">
      <c r="A1462" t="s">
        <v>2328</v>
      </c>
      <c r="B1462" s="1">
        <v>45805</v>
      </c>
      <c r="C1462" t="s">
        <v>171</v>
      </c>
      <c r="D1462" t="s">
        <v>816</v>
      </c>
      <c r="E1462" t="s">
        <v>846</v>
      </c>
      <c r="F1462">
        <v>3</v>
      </c>
      <c r="G1462">
        <v>0.05</v>
      </c>
      <c r="H1462" t="s">
        <v>875</v>
      </c>
      <c r="I1462" s="4">
        <f>Table4[[#This Row],[Quantity]]*Table4[[#This Row],[UnitPrice]]</f>
        <v>5637.24</v>
      </c>
      <c r="J1462" s="4">
        <f>Table4[[#This Row],[Gross Revenue]]*(1-Table4[[#This Row],[Discount]])</f>
        <v>5355.3779999999997</v>
      </c>
      <c r="K1462" s="4">
        <f>Table4[[#This Row],[Quantity]]*Table4[[#This Row],[CostPrice]]</f>
        <v>3013.68</v>
      </c>
      <c r="L1462" s="4">
        <f>Table4[[#This Row],[Net Revenue]]-Table4[[#This Row],[Total Cost]]</f>
        <v>2341.6979999999999</v>
      </c>
      <c r="M1462" t="str">
        <f>_xlfn.XLOOKUP(Table4[[#This Row],[ProductID]], Products!A:A,Products!B:B, "Not Found")</f>
        <v>Set Dairy</v>
      </c>
      <c r="N1462" t="str">
        <f>TEXT(Table4[[#This Row],[Date]], "mmm")</f>
        <v>May</v>
      </c>
      <c r="O1462" t="str">
        <f>TEXT(Table4[[#This Row],[Date]], "yyyy")</f>
        <v>2025</v>
      </c>
      <c r="P1462" t="str">
        <f>_xlfn.XLOOKUP(Table4[[#This Row],[ProductID]],Products!A:A,Products!C:C, "Not Found")</f>
        <v>Groceries</v>
      </c>
      <c r="Q1462" t="str">
        <f>_xlfn.XLOOKUP(Table4[[#This Row],[ProductID]],Products!A:A,Products!D:D,"Not Found")</f>
        <v>Dairy</v>
      </c>
      <c r="R1462">
        <f>_xlfn.XLOOKUP(Table4[[#This Row],[ProductID]],Products!A:A,Products!E:E,"Not Found")</f>
        <v>1879.08</v>
      </c>
      <c r="S1462">
        <f>_xlfn.XLOOKUP(Table4[[#This Row],[ProductID]],Products!A:A,Products!F:F, "Not Found")</f>
        <v>1004.56</v>
      </c>
      <c r="T1462" t="str">
        <f>_xlfn.XLOOKUP(Table4[[#This Row],[CustomerID]],Customers!A:A,Customers!D:D, "Not Found")</f>
        <v>M</v>
      </c>
      <c r="U1462" s="6">
        <f>_xlfn.XLOOKUP(Table4[[#This Row],[CustomerID]],Customers!A:A,Customers!E:E, "Not Found")</f>
        <v>22326</v>
      </c>
      <c r="V1462">
        <f ca="1">DATEDIF(Table4[[#This Row],[CustomerBirthday]], TODAY(), "Y")</f>
        <v>65</v>
      </c>
      <c r="W1462" t="str" cm="1">
        <f t="array" aca="1" ref="W1462" ca="1">_xlfn.IFS(Table4[[#This Row],[Age]]&lt;25, "Under 25",Table4[[#This Row],[Age]]=34, "25-34", Table4[[#This Row],[Age]]&lt;=49, "35-49", Table4[[#This Row],[Age]]&lt;=64, "50-64", Table4[[#This Row],[Age]]&gt;=65, "65+")</f>
        <v>65+</v>
      </c>
      <c r="X1462" t="str">
        <f>_xlfn.XLOOKUP(Table4[[#This Row],[StoreID]],Stores!A:A,Stores!B:B, "Not found")</f>
        <v>MegaMart Johnmouth</v>
      </c>
      <c r="Y1462" t="str">
        <f>_xlfn.XLOOKUP(Table4[[#This Row],[StoreID]],Stores!A:A,Stores!C:C, "Not Found")</f>
        <v>Johnmouth</v>
      </c>
      <c r="Z1462" t="str">
        <f>_xlfn.XLOOKUP(Table4[[#This Row],[StoreID]],Stores!A:A,Stores!D:D, "Not Found")</f>
        <v>East</v>
      </c>
    </row>
    <row r="1463" spans="1:26">
      <c r="A1463" t="s">
        <v>2329</v>
      </c>
      <c r="B1463" s="1">
        <v>45736</v>
      </c>
      <c r="C1463" t="s">
        <v>494</v>
      </c>
      <c r="D1463" t="s">
        <v>792</v>
      </c>
      <c r="E1463" t="s">
        <v>846</v>
      </c>
      <c r="F1463">
        <v>2</v>
      </c>
      <c r="G1463">
        <v>0.15</v>
      </c>
      <c r="H1463" t="s">
        <v>875</v>
      </c>
      <c r="I1463" s="4">
        <f>Table4[[#This Row],[Quantity]]*Table4[[#This Row],[UnitPrice]]</f>
        <v>3597.94</v>
      </c>
      <c r="J1463" s="4">
        <f>Table4[[#This Row],[Gross Revenue]]*(1-Table4[[#This Row],[Discount]])</f>
        <v>3058.2489999999998</v>
      </c>
      <c r="K1463" s="4">
        <f>Table4[[#This Row],[Quantity]]*Table4[[#This Row],[CostPrice]]</f>
        <v>2658.3</v>
      </c>
      <c r="L1463" s="4">
        <f>Table4[[#This Row],[Net Revenue]]-Table4[[#This Row],[Total Cost]]</f>
        <v>399.94899999999961</v>
      </c>
      <c r="M1463" t="str">
        <f>_xlfn.XLOOKUP(Table4[[#This Row],[ProductID]], Products!A:A,Products!B:B, "Not Found")</f>
        <v>Beat Accessories</v>
      </c>
      <c r="N1463" t="str">
        <f>TEXT(Table4[[#This Row],[Date]], "mmm")</f>
        <v>Mar</v>
      </c>
      <c r="O1463" t="str">
        <f>TEXT(Table4[[#This Row],[Date]], "yyyy")</f>
        <v>2025</v>
      </c>
      <c r="P1463" t="str">
        <f>_xlfn.XLOOKUP(Table4[[#This Row],[ProductID]],Products!A:A,Products!C:C, "Not Found")</f>
        <v>Fashion</v>
      </c>
      <c r="Q1463" t="str">
        <f>_xlfn.XLOOKUP(Table4[[#This Row],[ProductID]],Products!A:A,Products!D:D,"Not Found")</f>
        <v>Accessories</v>
      </c>
      <c r="R1463">
        <f>_xlfn.XLOOKUP(Table4[[#This Row],[ProductID]],Products!A:A,Products!E:E,"Not Found")</f>
        <v>1798.97</v>
      </c>
      <c r="S1463">
        <f>_xlfn.XLOOKUP(Table4[[#This Row],[ProductID]],Products!A:A,Products!F:F, "Not Found")</f>
        <v>1329.15</v>
      </c>
      <c r="T1463" t="str">
        <f>_xlfn.XLOOKUP(Table4[[#This Row],[CustomerID]],Customers!A:A,Customers!D:D, "Not Found")</f>
        <v>M</v>
      </c>
      <c r="U1463" s="6">
        <f>_xlfn.XLOOKUP(Table4[[#This Row],[CustomerID]],Customers!A:A,Customers!E:E, "Not Found")</f>
        <v>31478</v>
      </c>
      <c r="V1463">
        <f ca="1">DATEDIF(Table4[[#This Row],[CustomerBirthday]], TODAY(), "Y")</f>
        <v>40</v>
      </c>
      <c r="W1463" t="str" cm="1">
        <f t="array" aca="1" ref="W1463" ca="1">_xlfn.IFS(Table4[[#This Row],[Age]]&lt;25, "Under 25",Table4[[#This Row],[Age]]=34, "25-34", Table4[[#This Row],[Age]]&lt;=49, "35-49", Table4[[#This Row],[Age]]&lt;=64, "50-64", Table4[[#This Row],[Age]]&gt;=65, "65+")</f>
        <v>35-49</v>
      </c>
      <c r="X1463" t="str">
        <f>_xlfn.XLOOKUP(Table4[[#This Row],[StoreID]],Stores!A:A,Stores!B:B, "Not found")</f>
        <v>MegaMart Johnmouth</v>
      </c>
      <c r="Y1463" t="str">
        <f>_xlfn.XLOOKUP(Table4[[#This Row],[StoreID]],Stores!A:A,Stores!C:C, "Not Found")</f>
        <v>Johnmouth</v>
      </c>
      <c r="Z1463" t="str">
        <f>_xlfn.XLOOKUP(Table4[[#This Row],[StoreID]],Stores!A:A,Stores!D:D, "Not Found")</f>
        <v>East</v>
      </c>
    </row>
    <row r="1464" spans="1:26">
      <c r="A1464" t="s">
        <v>2330</v>
      </c>
      <c r="B1464" s="1">
        <v>45332</v>
      </c>
      <c r="C1464" t="s">
        <v>243</v>
      </c>
      <c r="D1464" t="s">
        <v>745</v>
      </c>
      <c r="E1464" t="s">
        <v>842</v>
      </c>
      <c r="F1464">
        <v>1</v>
      </c>
      <c r="G1464">
        <v>0.1</v>
      </c>
      <c r="H1464" t="s">
        <v>875</v>
      </c>
      <c r="I1464" s="4">
        <f>Table4[[#This Row],[Quantity]]*Table4[[#This Row],[UnitPrice]]</f>
        <v>1193.0899999999999</v>
      </c>
      <c r="J1464" s="4">
        <f>Table4[[#This Row],[Gross Revenue]]*(1-Table4[[#This Row],[Discount]])</f>
        <v>1073.7809999999999</v>
      </c>
      <c r="K1464" s="4">
        <f>Table4[[#This Row],[Quantity]]*Table4[[#This Row],[CostPrice]]</f>
        <v>818.24</v>
      </c>
      <c r="L1464" s="4">
        <f>Table4[[#This Row],[Net Revenue]]-Table4[[#This Row],[Total Cost]]</f>
        <v>255.54099999999994</v>
      </c>
      <c r="M1464" t="str">
        <f>_xlfn.XLOOKUP(Table4[[#This Row],[ProductID]], Products!A:A,Products!B:B, "Not Found")</f>
        <v>Above Camera</v>
      </c>
      <c r="N1464" t="str">
        <f>TEXT(Table4[[#This Row],[Date]], "mmm")</f>
        <v>Feb</v>
      </c>
      <c r="O1464" t="str">
        <f>TEXT(Table4[[#This Row],[Date]], "yyyy")</f>
        <v>2024</v>
      </c>
      <c r="P1464" t="str">
        <f>_xlfn.XLOOKUP(Table4[[#This Row],[ProductID]],Products!A:A,Products!C:C, "Not Found")</f>
        <v>Electronics</v>
      </c>
      <c r="Q1464" t="str">
        <f>_xlfn.XLOOKUP(Table4[[#This Row],[ProductID]],Products!A:A,Products!D:D,"Not Found")</f>
        <v>Camera</v>
      </c>
      <c r="R1464">
        <f>_xlfn.XLOOKUP(Table4[[#This Row],[ProductID]],Products!A:A,Products!E:E,"Not Found")</f>
        <v>1193.0899999999999</v>
      </c>
      <c r="S1464">
        <f>_xlfn.XLOOKUP(Table4[[#This Row],[ProductID]],Products!A:A,Products!F:F, "Not Found")</f>
        <v>818.24</v>
      </c>
      <c r="T1464" t="str">
        <f>_xlfn.XLOOKUP(Table4[[#This Row],[CustomerID]],Customers!A:A,Customers!D:D, "Not Found")</f>
        <v>F</v>
      </c>
      <c r="U1464" s="6">
        <f>_xlfn.XLOOKUP(Table4[[#This Row],[CustomerID]],Customers!A:A,Customers!E:E, "Not Found")</f>
        <v>26908</v>
      </c>
      <c r="V1464">
        <f ca="1">DATEDIF(Table4[[#This Row],[CustomerBirthday]], TODAY(), "Y")</f>
        <v>52</v>
      </c>
      <c r="W1464" t="str" cm="1">
        <f t="array" aca="1" ref="W1464" ca="1">_xlfn.IFS(Table4[[#This Row],[Age]]&lt;25, "Under 25",Table4[[#This Row],[Age]]=34, "25-34", Table4[[#This Row],[Age]]&lt;=49, "35-49", Table4[[#This Row],[Age]]&lt;=64, "50-64", Table4[[#This Row],[Age]]&gt;=65, "65+")</f>
        <v>50-64</v>
      </c>
      <c r="X1464" t="str">
        <f>_xlfn.XLOOKUP(Table4[[#This Row],[StoreID]],Stores!A:A,Stores!B:B, "Not found")</f>
        <v>MegaMart Brianahaven</v>
      </c>
      <c r="Y1464" t="str">
        <f>_xlfn.XLOOKUP(Table4[[#This Row],[StoreID]],Stores!A:A,Stores!C:C, "Not Found")</f>
        <v>Brianahaven</v>
      </c>
      <c r="Z1464" t="str">
        <f>_xlfn.XLOOKUP(Table4[[#This Row],[StoreID]],Stores!A:A,Stores!D:D, "Not Found")</f>
        <v>North</v>
      </c>
    </row>
    <row r="1465" spans="1:26">
      <c r="A1465" t="s">
        <v>2331</v>
      </c>
      <c r="B1465" s="1">
        <v>45780</v>
      </c>
      <c r="C1465" t="s">
        <v>277</v>
      </c>
      <c r="D1465" t="s">
        <v>796</v>
      </c>
      <c r="E1465" t="s">
        <v>831</v>
      </c>
      <c r="F1465">
        <v>4</v>
      </c>
      <c r="G1465">
        <v>0.1</v>
      </c>
      <c r="H1465" t="s">
        <v>875</v>
      </c>
      <c r="I1465" s="4">
        <f>Table4[[#This Row],[Quantity]]*Table4[[#This Row],[UnitPrice]]</f>
        <v>6249.72</v>
      </c>
      <c r="J1465" s="4">
        <f>Table4[[#This Row],[Gross Revenue]]*(1-Table4[[#This Row],[Discount]])</f>
        <v>5624.7480000000005</v>
      </c>
      <c r="K1465" s="4">
        <f>Table4[[#This Row],[Quantity]]*Table4[[#This Row],[CostPrice]]</f>
        <v>4782.5200000000004</v>
      </c>
      <c r="L1465" s="4">
        <f>Table4[[#This Row],[Net Revenue]]-Table4[[#This Row],[Total Cost]]</f>
        <v>842.22800000000007</v>
      </c>
      <c r="M1465" t="str">
        <f>_xlfn.XLOOKUP(Table4[[#This Row],[ProductID]], Products!A:A,Products!B:B, "Not Found")</f>
        <v>Chair Laptop</v>
      </c>
      <c r="N1465" t="str">
        <f>TEXT(Table4[[#This Row],[Date]], "mmm")</f>
        <v>May</v>
      </c>
      <c r="O1465" t="str">
        <f>TEXT(Table4[[#This Row],[Date]], "yyyy")</f>
        <v>2025</v>
      </c>
      <c r="P1465" t="str">
        <f>_xlfn.XLOOKUP(Table4[[#This Row],[ProductID]],Products!A:A,Products!C:C, "Not Found")</f>
        <v>Electronics</v>
      </c>
      <c r="Q1465" t="str">
        <f>_xlfn.XLOOKUP(Table4[[#This Row],[ProductID]],Products!A:A,Products!D:D,"Not Found")</f>
        <v>Laptop</v>
      </c>
      <c r="R1465">
        <f>_xlfn.XLOOKUP(Table4[[#This Row],[ProductID]],Products!A:A,Products!E:E,"Not Found")</f>
        <v>1562.43</v>
      </c>
      <c r="S1465">
        <f>_xlfn.XLOOKUP(Table4[[#This Row],[ProductID]],Products!A:A,Products!F:F, "Not Found")</f>
        <v>1195.6300000000001</v>
      </c>
      <c r="T1465" t="str">
        <f>_xlfn.XLOOKUP(Table4[[#This Row],[CustomerID]],Customers!A:A,Customers!D:D, "Not Found")</f>
        <v>F</v>
      </c>
      <c r="U1465" s="6">
        <f>_xlfn.XLOOKUP(Table4[[#This Row],[CustomerID]],Customers!A:A,Customers!E:E, "Not Found")</f>
        <v>23715</v>
      </c>
      <c r="V1465">
        <f ca="1">DATEDIF(Table4[[#This Row],[CustomerBirthday]], TODAY(), "Y")</f>
        <v>61</v>
      </c>
      <c r="W1465" t="str" cm="1">
        <f t="array" aca="1" ref="W1465" ca="1">_xlfn.IFS(Table4[[#This Row],[Age]]&lt;25, "Under 25",Table4[[#This Row],[Age]]=34, "25-34", Table4[[#This Row],[Age]]&lt;=49, "35-49", Table4[[#This Row],[Age]]&lt;=64, "50-64", Table4[[#This Row],[Age]]&gt;=65, "65+")</f>
        <v>50-64</v>
      </c>
      <c r="X1465" t="str">
        <f>_xlfn.XLOOKUP(Table4[[#This Row],[StoreID]],Stores!A:A,Stores!B:B, "Not found")</f>
        <v>MegaMart Jimenezborough</v>
      </c>
      <c r="Y1465" t="str">
        <f>_xlfn.XLOOKUP(Table4[[#This Row],[StoreID]],Stores!A:A,Stores!C:C, "Not Found")</f>
        <v>Jimenezborough</v>
      </c>
      <c r="Z1465" t="str">
        <f>_xlfn.XLOOKUP(Table4[[#This Row],[StoreID]],Stores!A:A,Stores!D:D, "Not Found")</f>
        <v>South</v>
      </c>
    </row>
    <row r="1466" spans="1:26">
      <c r="A1466" t="s">
        <v>2332</v>
      </c>
      <c r="B1466" s="1">
        <v>45819</v>
      </c>
      <c r="C1466" t="s">
        <v>313</v>
      </c>
      <c r="D1466" t="s">
        <v>824</v>
      </c>
      <c r="E1466" t="s">
        <v>835</v>
      </c>
      <c r="F1466">
        <v>1</v>
      </c>
      <c r="G1466">
        <v>0</v>
      </c>
      <c r="H1466" t="s">
        <v>868</v>
      </c>
      <c r="I1466" s="4">
        <f>Table4[[#This Row],[Quantity]]*Table4[[#This Row],[UnitPrice]]</f>
        <v>388.26</v>
      </c>
      <c r="J1466" s="4">
        <f>Table4[[#This Row],[Gross Revenue]]*(1-Table4[[#This Row],[Discount]])</f>
        <v>388.26</v>
      </c>
      <c r="K1466" s="4">
        <f>Table4[[#This Row],[Quantity]]*Table4[[#This Row],[CostPrice]]</f>
        <v>199.3</v>
      </c>
      <c r="L1466" s="4">
        <f>Table4[[#This Row],[Net Revenue]]-Table4[[#This Row],[Total Cost]]</f>
        <v>188.95999999999998</v>
      </c>
      <c r="M1466" t="str">
        <f>_xlfn.XLOOKUP(Table4[[#This Row],[ProductID]], Products!A:A,Products!B:B, "Not Found")</f>
        <v>Possible Watches</v>
      </c>
      <c r="N1466" t="str">
        <f>TEXT(Table4[[#This Row],[Date]], "mmm")</f>
        <v>Jun</v>
      </c>
      <c r="O1466" t="str">
        <f>TEXT(Table4[[#This Row],[Date]], "yyyy")</f>
        <v>2025</v>
      </c>
      <c r="P1466" t="str">
        <f>_xlfn.XLOOKUP(Table4[[#This Row],[ProductID]],Products!A:A,Products!C:C, "Not Found")</f>
        <v>Fashion</v>
      </c>
      <c r="Q1466" t="str">
        <f>_xlfn.XLOOKUP(Table4[[#This Row],[ProductID]],Products!A:A,Products!D:D,"Not Found")</f>
        <v>Watches</v>
      </c>
      <c r="R1466">
        <f>_xlfn.XLOOKUP(Table4[[#This Row],[ProductID]],Products!A:A,Products!E:E,"Not Found")</f>
        <v>388.26</v>
      </c>
      <c r="S1466">
        <f>_xlfn.XLOOKUP(Table4[[#This Row],[ProductID]],Products!A:A,Products!F:F, "Not Found")</f>
        <v>199.3</v>
      </c>
      <c r="T1466" t="str">
        <f>_xlfn.XLOOKUP(Table4[[#This Row],[CustomerID]],Customers!A:A,Customers!D:D, "Not Found")</f>
        <v>F</v>
      </c>
      <c r="U1466" s="6">
        <f>_xlfn.XLOOKUP(Table4[[#This Row],[CustomerID]],Customers!A:A,Customers!E:E, "Not Found")</f>
        <v>29674</v>
      </c>
      <c r="V1466">
        <f ca="1">DATEDIF(Table4[[#This Row],[CustomerBirthday]], TODAY(), "Y")</f>
        <v>45</v>
      </c>
      <c r="W1466" t="str" cm="1">
        <f t="array" aca="1" ref="W1466" ca="1">_xlfn.IFS(Table4[[#This Row],[Age]]&lt;25, "Under 25",Table4[[#This Row],[Age]]=34, "25-34", Table4[[#This Row],[Age]]&lt;=49, "35-49", Table4[[#This Row],[Age]]&lt;=64, "50-64", Table4[[#This Row],[Age]]&gt;=65, "65+")</f>
        <v>35-49</v>
      </c>
      <c r="X1466" t="str">
        <f>_xlfn.XLOOKUP(Table4[[#This Row],[StoreID]],Stores!A:A,Stores!B:B, "Not found")</f>
        <v>MegaMart Peckmouth</v>
      </c>
      <c r="Y1466" t="str">
        <f>_xlfn.XLOOKUP(Table4[[#This Row],[StoreID]],Stores!A:A,Stores!C:C, "Not Found")</f>
        <v>Peckmouth</v>
      </c>
      <c r="Z1466" t="str">
        <f>_xlfn.XLOOKUP(Table4[[#This Row],[StoreID]],Stores!A:A,Stores!D:D, "Not Found")</f>
        <v>East</v>
      </c>
    </row>
    <row r="1467" spans="1:26">
      <c r="A1467" t="s">
        <v>2333</v>
      </c>
      <c r="B1467" s="1">
        <v>45361</v>
      </c>
      <c r="C1467" t="s">
        <v>643</v>
      </c>
      <c r="D1467" t="s">
        <v>802</v>
      </c>
      <c r="E1467" t="s">
        <v>842</v>
      </c>
      <c r="F1467">
        <v>4</v>
      </c>
      <c r="G1467">
        <v>0.1</v>
      </c>
      <c r="H1467" t="s">
        <v>875</v>
      </c>
      <c r="I1467" s="4">
        <f>Table4[[#This Row],[Quantity]]*Table4[[#This Row],[UnitPrice]]</f>
        <v>1467.72</v>
      </c>
      <c r="J1467" s="4">
        <f>Table4[[#This Row],[Gross Revenue]]*(1-Table4[[#This Row],[Discount]])</f>
        <v>1320.9480000000001</v>
      </c>
      <c r="K1467" s="4">
        <f>Table4[[#This Row],[Quantity]]*Table4[[#This Row],[CostPrice]]</f>
        <v>1140.92</v>
      </c>
      <c r="L1467" s="4">
        <f>Table4[[#This Row],[Net Revenue]]-Table4[[#This Row],[Total Cost]]</f>
        <v>180.02800000000002</v>
      </c>
      <c r="M1467" t="str">
        <f>_xlfn.XLOOKUP(Table4[[#This Row],[ProductID]], Products!A:A,Products!B:B, "Not Found")</f>
        <v>Stage Footwear</v>
      </c>
      <c r="N1467" t="str">
        <f>TEXT(Table4[[#This Row],[Date]], "mmm")</f>
        <v>Mar</v>
      </c>
      <c r="O1467" t="str">
        <f>TEXT(Table4[[#This Row],[Date]], "yyyy")</f>
        <v>2024</v>
      </c>
      <c r="P1467" t="str">
        <f>_xlfn.XLOOKUP(Table4[[#This Row],[ProductID]],Products!A:A,Products!C:C, "Not Found")</f>
        <v>Fashion</v>
      </c>
      <c r="Q1467" t="str">
        <f>_xlfn.XLOOKUP(Table4[[#This Row],[ProductID]],Products!A:A,Products!D:D,"Not Found")</f>
        <v>Footwear</v>
      </c>
      <c r="R1467">
        <f>_xlfn.XLOOKUP(Table4[[#This Row],[ProductID]],Products!A:A,Products!E:E,"Not Found")</f>
        <v>366.93</v>
      </c>
      <c r="S1467">
        <f>_xlfn.XLOOKUP(Table4[[#This Row],[ProductID]],Products!A:A,Products!F:F, "Not Found")</f>
        <v>285.23</v>
      </c>
      <c r="T1467" t="str">
        <f>_xlfn.XLOOKUP(Table4[[#This Row],[CustomerID]],Customers!A:A,Customers!D:D, "Not Found")</f>
        <v>M</v>
      </c>
      <c r="U1467" s="6">
        <f>_xlfn.XLOOKUP(Table4[[#This Row],[CustomerID]],Customers!A:A,Customers!E:E, "Not Found")</f>
        <v>38193</v>
      </c>
      <c r="V1467">
        <f ca="1">DATEDIF(Table4[[#This Row],[CustomerBirthday]], TODAY(), "Y")</f>
        <v>22</v>
      </c>
      <c r="W1467" t="str" cm="1">
        <f t="array" aca="1" ref="W1467" ca="1">_xlfn.IFS(Table4[[#This Row],[Age]]&lt;25, "Under 25",Table4[[#This Row],[Age]]=34, "25-34", Table4[[#This Row],[Age]]&lt;=49, "35-49", Table4[[#This Row],[Age]]&lt;=64, "50-64", Table4[[#This Row],[Age]]&gt;=65, "65+")</f>
        <v>Under 25</v>
      </c>
      <c r="X1467" t="str">
        <f>_xlfn.XLOOKUP(Table4[[#This Row],[StoreID]],Stores!A:A,Stores!B:B, "Not found")</f>
        <v>MegaMart Brianahaven</v>
      </c>
      <c r="Y1467" t="str">
        <f>_xlfn.XLOOKUP(Table4[[#This Row],[StoreID]],Stores!A:A,Stores!C:C, "Not Found")</f>
        <v>Brianahaven</v>
      </c>
      <c r="Z1467" t="str">
        <f>_xlfn.XLOOKUP(Table4[[#This Row],[StoreID]],Stores!A:A,Stores!D:D, "Not Found")</f>
        <v>North</v>
      </c>
    </row>
    <row r="1468" spans="1:26">
      <c r="A1468" t="s">
        <v>2334</v>
      </c>
      <c r="B1468" s="1">
        <v>45735</v>
      </c>
      <c r="C1468" t="s">
        <v>320</v>
      </c>
      <c r="D1468" t="s">
        <v>796</v>
      </c>
      <c r="E1468" t="s">
        <v>831</v>
      </c>
      <c r="F1468">
        <v>5</v>
      </c>
      <c r="G1468">
        <v>0.15</v>
      </c>
      <c r="H1468" t="s">
        <v>865</v>
      </c>
      <c r="I1468" s="4">
        <f>Table4[[#This Row],[Quantity]]*Table4[[#This Row],[UnitPrice]]</f>
        <v>7812.1500000000005</v>
      </c>
      <c r="J1468" s="4">
        <f>Table4[[#This Row],[Gross Revenue]]*(1-Table4[[#This Row],[Discount]])</f>
        <v>6640.3275000000003</v>
      </c>
      <c r="K1468" s="4">
        <f>Table4[[#This Row],[Quantity]]*Table4[[#This Row],[CostPrice]]</f>
        <v>5978.1500000000005</v>
      </c>
      <c r="L1468" s="4">
        <f>Table4[[#This Row],[Net Revenue]]-Table4[[#This Row],[Total Cost]]</f>
        <v>662.17749999999978</v>
      </c>
      <c r="M1468" t="str">
        <f>_xlfn.XLOOKUP(Table4[[#This Row],[ProductID]], Products!A:A,Products!B:B, "Not Found")</f>
        <v>Chair Laptop</v>
      </c>
      <c r="N1468" t="str">
        <f>TEXT(Table4[[#This Row],[Date]], "mmm")</f>
        <v>Mar</v>
      </c>
      <c r="O1468" t="str">
        <f>TEXT(Table4[[#This Row],[Date]], "yyyy")</f>
        <v>2025</v>
      </c>
      <c r="P1468" t="str">
        <f>_xlfn.XLOOKUP(Table4[[#This Row],[ProductID]],Products!A:A,Products!C:C, "Not Found")</f>
        <v>Electronics</v>
      </c>
      <c r="Q1468" t="str">
        <f>_xlfn.XLOOKUP(Table4[[#This Row],[ProductID]],Products!A:A,Products!D:D,"Not Found")</f>
        <v>Laptop</v>
      </c>
      <c r="R1468">
        <f>_xlfn.XLOOKUP(Table4[[#This Row],[ProductID]],Products!A:A,Products!E:E,"Not Found")</f>
        <v>1562.43</v>
      </c>
      <c r="S1468">
        <f>_xlfn.XLOOKUP(Table4[[#This Row],[ProductID]],Products!A:A,Products!F:F, "Not Found")</f>
        <v>1195.6300000000001</v>
      </c>
      <c r="T1468" t="str">
        <f>_xlfn.XLOOKUP(Table4[[#This Row],[CustomerID]],Customers!A:A,Customers!D:D, "Not Found")</f>
        <v>M</v>
      </c>
      <c r="U1468" s="6">
        <f>_xlfn.XLOOKUP(Table4[[#This Row],[CustomerID]],Customers!A:A,Customers!E:E, "Not Found")</f>
        <v>28937</v>
      </c>
      <c r="V1468">
        <f ca="1">DATEDIF(Table4[[#This Row],[CustomerBirthday]], TODAY(), "Y")</f>
        <v>47</v>
      </c>
      <c r="W1468" t="str" cm="1">
        <f t="array" aca="1" ref="W1468" ca="1">_xlfn.IFS(Table4[[#This Row],[Age]]&lt;25, "Under 25",Table4[[#This Row],[Age]]=34, "25-34", Table4[[#This Row],[Age]]&lt;=49, "35-49", Table4[[#This Row],[Age]]&lt;=64, "50-64", Table4[[#This Row],[Age]]&gt;=65, "65+")</f>
        <v>35-49</v>
      </c>
      <c r="X1468" t="str">
        <f>_xlfn.XLOOKUP(Table4[[#This Row],[StoreID]],Stores!A:A,Stores!B:B, "Not found")</f>
        <v>MegaMart Jimenezborough</v>
      </c>
      <c r="Y1468" t="str">
        <f>_xlfn.XLOOKUP(Table4[[#This Row],[StoreID]],Stores!A:A,Stores!C:C, "Not Found")</f>
        <v>Jimenezborough</v>
      </c>
      <c r="Z1468" t="str">
        <f>_xlfn.XLOOKUP(Table4[[#This Row],[StoreID]],Stores!A:A,Stores!D:D, "Not Found")</f>
        <v>South</v>
      </c>
    </row>
    <row r="1469" spans="1:26">
      <c r="A1469" t="s">
        <v>2335</v>
      </c>
      <c r="B1469" s="1">
        <v>45308</v>
      </c>
      <c r="C1469" t="s">
        <v>664</v>
      </c>
      <c r="D1469" t="s">
        <v>728</v>
      </c>
      <c r="E1469" t="s">
        <v>846</v>
      </c>
      <c r="F1469">
        <v>2</v>
      </c>
      <c r="G1469">
        <v>0.05</v>
      </c>
      <c r="H1469" t="s">
        <v>875</v>
      </c>
      <c r="I1469" s="4">
        <f>Table4[[#This Row],[Quantity]]*Table4[[#This Row],[UnitPrice]]</f>
        <v>636.1</v>
      </c>
      <c r="J1469" s="4">
        <f>Table4[[#This Row],[Gross Revenue]]*(1-Table4[[#This Row],[Discount]])</f>
        <v>604.29499999999996</v>
      </c>
      <c r="K1469" s="4">
        <f>Table4[[#This Row],[Quantity]]*Table4[[#This Row],[CostPrice]]</f>
        <v>374.68</v>
      </c>
      <c r="L1469" s="4">
        <f>Table4[[#This Row],[Net Revenue]]-Table4[[#This Row],[Total Cost]]</f>
        <v>229.61499999999995</v>
      </c>
      <c r="M1469" t="str">
        <f>_xlfn.XLOOKUP(Table4[[#This Row],[ProductID]], Products!A:A,Products!B:B, "Not Found")</f>
        <v>Company Fruits</v>
      </c>
      <c r="N1469" t="str">
        <f>TEXT(Table4[[#This Row],[Date]], "mmm")</f>
        <v>Jan</v>
      </c>
      <c r="O1469" t="str">
        <f>TEXT(Table4[[#This Row],[Date]], "yyyy")</f>
        <v>2024</v>
      </c>
      <c r="P1469" t="str">
        <f>_xlfn.XLOOKUP(Table4[[#This Row],[ProductID]],Products!A:A,Products!C:C, "Not Found")</f>
        <v>Groceries</v>
      </c>
      <c r="Q1469" t="str">
        <f>_xlfn.XLOOKUP(Table4[[#This Row],[ProductID]],Products!A:A,Products!D:D,"Not Found")</f>
        <v>Fruits</v>
      </c>
      <c r="R1469">
        <f>_xlfn.XLOOKUP(Table4[[#This Row],[ProductID]],Products!A:A,Products!E:E,"Not Found")</f>
        <v>318.05</v>
      </c>
      <c r="S1469">
        <f>_xlfn.XLOOKUP(Table4[[#This Row],[ProductID]],Products!A:A,Products!F:F, "Not Found")</f>
        <v>187.34</v>
      </c>
      <c r="T1469" t="str">
        <f>_xlfn.XLOOKUP(Table4[[#This Row],[CustomerID]],Customers!A:A,Customers!D:D, "Not Found")</f>
        <v>M</v>
      </c>
      <c r="U1469" s="6">
        <f>_xlfn.XLOOKUP(Table4[[#This Row],[CustomerID]],Customers!A:A,Customers!E:E, "Not Found")</f>
        <v>22243</v>
      </c>
      <c r="V1469">
        <f ca="1">DATEDIF(Table4[[#This Row],[CustomerBirthday]], TODAY(), "Y")</f>
        <v>65</v>
      </c>
      <c r="W1469" t="str" cm="1">
        <f t="array" aca="1" ref="W1469" ca="1">_xlfn.IFS(Table4[[#This Row],[Age]]&lt;25, "Under 25",Table4[[#This Row],[Age]]=34, "25-34", Table4[[#This Row],[Age]]&lt;=49, "35-49", Table4[[#This Row],[Age]]&lt;=64, "50-64", Table4[[#This Row],[Age]]&gt;=65, "65+")</f>
        <v>65+</v>
      </c>
      <c r="X1469" t="str">
        <f>_xlfn.XLOOKUP(Table4[[#This Row],[StoreID]],Stores!A:A,Stores!B:B, "Not found")</f>
        <v>MegaMart Johnmouth</v>
      </c>
      <c r="Y1469" t="str">
        <f>_xlfn.XLOOKUP(Table4[[#This Row],[StoreID]],Stores!A:A,Stores!C:C, "Not Found")</f>
        <v>Johnmouth</v>
      </c>
      <c r="Z1469" t="str">
        <f>_xlfn.XLOOKUP(Table4[[#This Row],[StoreID]],Stores!A:A,Stores!D:D, "Not Found")</f>
        <v>East</v>
      </c>
    </row>
    <row r="1470" spans="1:26">
      <c r="A1470" t="s">
        <v>2336</v>
      </c>
      <c r="B1470" s="1">
        <v>45490</v>
      </c>
      <c r="C1470" t="s">
        <v>589</v>
      </c>
      <c r="D1470" t="s">
        <v>784</v>
      </c>
      <c r="E1470" t="s">
        <v>839</v>
      </c>
      <c r="F1470">
        <v>3</v>
      </c>
      <c r="G1470">
        <v>0</v>
      </c>
      <c r="H1470" t="s">
        <v>875</v>
      </c>
      <c r="I1470" s="4">
        <f>Table4[[#This Row],[Quantity]]*Table4[[#This Row],[UnitPrice]]</f>
        <v>4455.1499999999996</v>
      </c>
      <c r="J1470" s="4">
        <f>Table4[[#This Row],[Gross Revenue]]*(1-Table4[[#This Row],[Discount]])</f>
        <v>4455.1499999999996</v>
      </c>
      <c r="K1470" s="4">
        <f>Table4[[#This Row],[Quantity]]*Table4[[#This Row],[CostPrice]]</f>
        <v>2964.93</v>
      </c>
      <c r="L1470" s="4">
        <f>Table4[[#This Row],[Net Revenue]]-Table4[[#This Row],[Total Cost]]</f>
        <v>1490.2199999999998</v>
      </c>
      <c r="M1470" t="str">
        <f>_xlfn.XLOOKUP(Table4[[#This Row],[ProductID]], Products!A:A,Products!B:B, "Not Found")</f>
        <v>Road Clothing</v>
      </c>
      <c r="N1470" t="str">
        <f>TEXT(Table4[[#This Row],[Date]], "mmm")</f>
        <v>Jul</v>
      </c>
      <c r="O1470" t="str">
        <f>TEXT(Table4[[#This Row],[Date]], "yyyy")</f>
        <v>2024</v>
      </c>
      <c r="P1470" t="str">
        <f>_xlfn.XLOOKUP(Table4[[#This Row],[ProductID]],Products!A:A,Products!C:C, "Not Found")</f>
        <v>Fashion</v>
      </c>
      <c r="Q1470" t="str">
        <f>_xlfn.XLOOKUP(Table4[[#This Row],[ProductID]],Products!A:A,Products!D:D,"Not Found")</f>
        <v>Clothing</v>
      </c>
      <c r="R1470">
        <f>_xlfn.XLOOKUP(Table4[[#This Row],[ProductID]],Products!A:A,Products!E:E,"Not Found")</f>
        <v>1485.05</v>
      </c>
      <c r="S1470">
        <f>_xlfn.XLOOKUP(Table4[[#This Row],[ProductID]],Products!A:A,Products!F:F, "Not Found")</f>
        <v>988.31</v>
      </c>
      <c r="T1470" t="str">
        <f>_xlfn.XLOOKUP(Table4[[#This Row],[CustomerID]],Customers!A:A,Customers!D:D, "Not Found")</f>
        <v>M</v>
      </c>
      <c r="U1470" s="6">
        <f>_xlfn.XLOOKUP(Table4[[#This Row],[CustomerID]],Customers!A:A,Customers!E:E, "Not Found")</f>
        <v>26659</v>
      </c>
      <c r="V1470">
        <f ca="1">DATEDIF(Table4[[#This Row],[CustomerBirthday]], TODAY(), "Y")</f>
        <v>53</v>
      </c>
      <c r="W1470" t="str" cm="1">
        <f t="array" aca="1" ref="W1470" ca="1">_xlfn.IFS(Table4[[#This Row],[Age]]&lt;25, "Under 25",Table4[[#This Row],[Age]]=34, "25-34", Table4[[#This Row],[Age]]&lt;=49, "35-49", Table4[[#This Row],[Age]]&lt;=64, "50-64", Table4[[#This Row],[Age]]&gt;=65, "65+")</f>
        <v>50-64</v>
      </c>
      <c r="X1470" t="str">
        <f>_xlfn.XLOOKUP(Table4[[#This Row],[StoreID]],Stores!A:A,Stores!B:B, "Not found")</f>
        <v>MegaMart New Michele</v>
      </c>
      <c r="Y1470" t="str">
        <f>_xlfn.XLOOKUP(Table4[[#This Row],[StoreID]],Stores!A:A,Stores!C:C, "Not Found")</f>
        <v>New Michele</v>
      </c>
      <c r="Z1470" t="str">
        <f>_xlfn.XLOOKUP(Table4[[#This Row],[StoreID]],Stores!A:A,Stores!D:D, "Not Found")</f>
        <v>West</v>
      </c>
    </row>
    <row r="1471" spans="1:26">
      <c r="A1471" t="s">
        <v>2337</v>
      </c>
      <c r="B1471" s="1">
        <v>45786</v>
      </c>
      <c r="C1471" t="s">
        <v>512</v>
      </c>
      <c r="D1471" t="s">
        <v>782</v>
      </c>
      <c r="E1471" t="s">
        <v>846</v>
      </c>
      <c r="F1471">
        <v>4</v>
      </c>
      <c r="G1471">
        <v>0</v>
      </c>
      <c r="H1471" t="s">
        <v>868</v>
      </c>
      <c r="I1471" s="4">
        <f>Table4[[#This Row],[Quantity]]*Table4[[#This Row],[UnitPrice]]</f>
        <v>2695.12</v>
      </c>
      <c r="J1471" s="4">
        <f>Table4[[#This Row],[Gross Revenue]]*(1-Table4[[#This Row],[Discount]])</f>
        <v>2695.12</v>
      </c>
      <c r="K1471" s="4">
        <f>Table4[[#This Row],[Quantity]]*Table4[[#This Row],[CostPrice]]</f>
        <v>1453.32</v>
      </c>
      <c r="L1471" s="4">
        <f>Table4[[#This Row],[Net Revenue]]-Table4[[#This Row],[Total Cost]]</f>
        <v>1241.8</v>
      </c>
      <c r="M1471" t="str">
        <f>_xlfn.XLOOKUP(Table4[[#This Row],[ProductID]], Products!A:A,Products!B:B, "Not Found")</f>
        <v>Deal Smartphone</v>
      </c>
      <c r="N1471" t="str">
        <f>TEXT(Table4[[#This Row],[Date]], "mmm")</f>
        <v>May</v>
      </c>
      <c r="O1471" t="str">
        <f>TEXT(Table4[[#This Row],[Date]], "yyyy")</f>
        <v>2025</v>
      </c>
      <c r="P1471" t="str">
        <f>_xlfn.XLOOKUP(Table4[[#This Row],[ProductID]],Products!A:A,Products!C:C, "Not Found")</f>
        <v>Electronics</v>
      </c>
      <c r="Q1471" t="str">
        <f>_xlfn.XLOOKUP(Table4[[#This Row],[ProductID]],Products!A:A,Products!D:D,"Not Found")</f>
        <v>Smartphone</v>
      </c>
      <c r="R1471">
        <f>_xlfn.XLOOKUP(Table4[[#This Row],[ProductID]],Products!A:A,Products!E:E,"Not Found")</f>
        <v>673.78</v>
      </c>
      <c r="S1471">
        <f>_xlfn.XLOOKUP(Table4[[#This Row],[ProductID]],Products!A:A,Products!F:F, "Not Found")</f>
        <v>363.33</v>
      </c>
      <c r="T1471" t="str">
        <f>_xlfn.XLOOKUP(Table4[[#This Row],[CustomerID]],Customers!A:A,Customers!D:D, "Not Found")</f>
        <v>F</v>
      </c>
      <c r="U1471" s="6">
        <f>_xlfn.XLOOKUP(Table4[[#This Row],[CustomerID]],Customers!A:A,Customers!E:E, "Not Found")</f>
        <v>28708</v>
      </c>
      <c r="V1471">
        <f ca="1">DATEDIF(Table4[[#This Row],[CustomerBirthday]], TODAY(), "Y")</f>
        <v>47</v>
      </c>
      <c r="W1471" t="str" cm="1">
        <f t="array" aca="1" ref="W1471" ca="1">_xlfn.IFS(Table4[[#This Row],[Age]]&lt;25, "Under 25",Table4[[#This Row],[Age]]=34, "25-34", Table4[[#This Row],[Age]]&lt;=49, "35-49", Table4[[#This Row],[Age]]&lt;=64, "50-64", Table4[[#This Row],[Age]]&gt;=65, "65+")</f>
        <v>35-49</v>
      </c>
      <c r="X1471" t="str">
        <f>_xlfn.XLOOKUP(Table4[[#This Row],[StoreID]],Stores!A:A,Stores!B:B, "Not found")</f>
        <v>MegaMart Johnmouth</v>
      </c>
      <c r="Y1471" t="str">
        <f>_xlfn.XLOOKUP(Table4[[#This Row],[StoreID]],Stores!A:A,Stores!C:C, "Not Found")</f>
        <v>Johnmouth</v>
      </c>
      <c r="Z1471" t="str">
        <f>_xlfn.XLOOKUP(Table4[[#This Row],[StoreID]],Stores!A:A,Stores!D:D, "Not Found")</f>
        <v>East</v>
      </c>
    </row>
    <row r="1472" spans="1:26">
      <c r="A1472" t="s">
        <v>2338</v>
      </c>
      <c r="B1472" s="1">
        <v>45655</v>
      </c>
      <c r="C1472" t="s">
        <v>250</v>
      </c>
      <c r="D1472" t="s">
        <v>788</v>
      </c>
      <c r="E1472" t="s">
        <v>835</v>
      </c>
      <c r="F1472">
        <v>2</v>
      </c>
      <c r="G1472">
        <v>0.15</v>
      </c>
      <c r="H1472" t="s">
        <v>875</v>
      </c>
      <c r="I1472" s="4">
        <f>Table4[[#This Row],[Quantity]]*Table4[[#This Row],[UnitPrice]]</f>
        <v>2191.44</v>
      </c>
      <c r="J1472" s="4">
        <f>Table4[[#This Row],[Gross Revenue]]*(1-Table4[[#This Row],[Discount]])</f>
        <v>1862.7239999999999</v>
      </c>
      <c r="K1472" s="4">
        <f>Table4[[#This Row],[Quantity]]*Table4[[#This Row],[CostPrice]]</f>
        <v>1644.4</v>
      </c>
      <c r="L1472" s="4">
        <f>Table4[[#This Row],[Net Revenue]]-Table4[[#This Row],[Total Cost]]</f>
        <v>218.32399999999984</v>
      </c>
      <c r="M1472" t="str">
        <f>_xlfn.XLOOKUP(Table4[[#This Row],[ProductID]], Products!A:A,Products!B:B, "Not Found")</f>
        <v>Foot Snacks</v>
      </c>
      <c r="N1472" t="str">
        <f>TEXT(Table4[[#This Row],[Date]], "mmm")</f>
        <v>Dec</v>
      </c>
      <c r="O1472" t="str">
        <f>TEXT(Table4[[#This Row],[Date]], "yyyy")</f>
        <v>2024</v>
      </c>
      <c r="P1472" t="str">
        <f>_xlfn.XLOOKUP(Table4[[#This Row],[ProductID]],Products!A:A,Products!C:C, "Not Found")</f>
        <v>Groceries</v>
      </c>
      <c r="Q1472" t="str">
        <f>_xlfn.XLOOKUP(Table4[[#This Row],[ProductID]],Products!A:A,Products!D:D,"Not Found")</f>
        <v>Snacks</v>
      </c>
      <c r="R1472">
        <f>_xlfn.XLOOKUP(Table4[[#This Row],[ProductID]],Products!A:A,Products!E:E,"Not Found")</f>
        <v>1095.72</v>
      </c>
      <c r="S1472">
        <f>_xlfn.XLOOKUP(Table4[[#This Row],[ProductID]],Products!A:A,Products!F:F, "Not Found")</f>
        <v>822.2</v>
      </c>
      <c r="T1472" t="str">
        <f>_xlfn.XLOOKUP(Table4[[#This Row],[CustomerID]],Customers!A:A,Customers!D:D, "Not Found")</f>
        <v>F</v>
      </c>
      <c r="U1472" s="6">
        <f>_xlfn.XLOOKUP(Table4[[#This Row],[CustomerID]],Customers!A:A,Customers!E:E, "Not Found")</f>
        <v>31304</v>
      </c>
      <c r="V1472">
        <f ca="1">DATEDIF(Table4[[#This Row],[CustomerBirthday]], TODAY(), "Y")</f>
        <v>40</v>
      </c>
      <c r="W1472" t="str" cm="1">
        <f t="array" aca="1" ref="W1472" ca="1">_xlfn.IFS(Table4[[#This Row],[Age]]&lt;25, "Under 25",Table4[[#This Row],[Age]]=34, "25-34", Table4[[#This Row],[Age]]&lt;=49, "35-49", Table4[[#This Row],[Age]]&lt;=64, "50-64", Table4[[#This Row],[Age]]&gt;=65, "65+")</f>
        <v>35-49</v>
      </c>
      <c r="X1472" t="str">
        <f>_xlfn.XLOOKUP(Table4[[#This Row],[StoreID]],Stores!A:A,Stores!B:B, "Not found")</f>
        <v>MegaMart Peckmouth</v>
      </c>
      <c r="Y1472" t="str">
        <f>_xlfn.XLOOKUP(Table4[[#This Row],[StoreID]],Stores!A:A,Stores!C:C, "Not Found")</f>
        <v>Peckmouth</v>
      </c>
      <c r="Z1472" t="str">
        <f>_xlfn.XLOOKUP(Table4[[#This Row],[StoreID]],Stores!A:A,Stores!D:D, "Not Found")</f>
        <v>East</v>
      </c>
    </row>
    <row r="1473" spans="1:26">
      <c r="A1473" t="s">
        <v>2339</v>
      </c>
      <c r="B1473" s="1">
        <v>45725</v>
      </c>
      <c r="C1473" t="s">
        <v>28</v>
      </c>
      <c r="D1473" t="s">
        <v>718</v>
      </c>
      <c r="E1473" t="s">
        <v>835</v>
      </c>
      <c r="F1473">
        <v>2</v>
      </c>
      <c r="G1473">
        <v>0.15</v>
      </c>
      <c r="H1473" t="s">
        <v>868</v>
      </c>
      <c r="I1473" s="4">
        <f>Table4[[#This Row],[Quantity]]*Table4[[#This Row],[UnitPrice]]</f>
        <v>675.26</v>
      </c>
      <c r="J1473" s="4">
        <f>Table4[[#This Row],[Gross Revenue]]*(1-Table4[[#This Row],[Discount]])</f>
        <v>573.971</v>
      </c>
      <c r="K1473" s="4">
        <f>Table4[[#This Row],[Quantity]]*Table4[[#This Row],[CostPrice]]</f>
        <v>338.06</v>
      </c>
      <c r="L1473" s="4">
        <f>Table4[[#This Row],[Net Revenue]]-Table4[[#This Row],[Total Cost]]</f>
        <v>235.911</v>
      </c>
      <c r="M1473" t="str">
        <f>_xlfn.XLOOKUP(Table4[[#This Row],[ProductID]], Products!A:A,Products!B:B, "Not Found")</f>
        <v>Here Footwear</v>
      </c>
      <c r="N1473" t="str">
        <f>TEXT(Table4[[#This Row],[Date]], "mmm")</f>
        <v>Mar</v>
      </c>
      <c r="O1473" t="str">
        <f>TEXT(Table4[[#This Row],[Date]], "yyyy")</f>
        <v>2025</v>
      </c>
      <c r="P1473" t="str">
        <f>_xlfn.XLOOKUP(Table4[[#This Row],[ProductID]],Products!A:A,Products!C:C, "Not Found")</f>
        <v>Fashion</v>
      </c>
      <c r="Q1473" t="str">
        <f>_xlfn.XLOOKUP(Table4[[#This Row],[ProductID]],Products!A:A,Products!D:D,"Not Found")</f>
        <v>Footwear</v>
      </c>
      <c r="R1473">
        <f>_xlfn.XLOOKUP(Table4[[#This Row],[ProductID]],Products!A:A,Products!E:E,"Not Found")</f>
        <v>337.63</v>
      </c>
      <c r="S1473">
        <f>_xlfn.XLOOKUP(Table4[[#This Row],[ProductID]],Products!A:A,Products!F:F, "Not Found")</f>
        <v>169.03</v>
      </c>
      <c r="T1473" t="str">
        <f>_xlfn.XLOOKUP(Table4[[#This Row],[CustomerID]],Customers!A:A,Customers!D:D, "Not Found")</f>
        <v>M</v>
      </c>
      <c r="U1473" s="6">
        <f>_xlfn.XLOOKUP(Table4[[#This Row],[CustomerID]],Customers!A:A,Customers!E:E, "Not Found")</f>
        <v>31688</v>
      </c>
      <c r="V1473">
        <f ca="1">DATEDIF(Table4[[#This Row],[CustomerBirthday]], TODAY(), "Y")</f>
        <v>39</v>
      </c>
      <c r="W1473" t="str" cm="1">
        <f t="array" aca="1" ref="W1473" ca="1">_xlfn.IFS(Table4[[#This Row],[Age]]&lt;25, "Under 25",Table4[[#This Row],[Age]]=34, "25-34", Table4[[#This Row],[Age]]&lt;=49, "35-49", Table4[[#This Row],[Age]]&lt;=64, "50-64", Table4[[#This Row],[Age]]&gt;=65, "65+")</f>
        <v>35-49</v>
      </c>
      <c r="X1473" t="str">
        <f>_xlfn.XLOOKUP(Table4[[#This Row],[StoreID]],Stores!A:A,Stores!B:B, "Not found")</f>
        <v>MegaMart Peckmouth</v>
      </c>
      <c r="Y1473" t="str">
        <f>_xlfn.XLOOKUP(Table4[[#This Row],[StoreID]],Stores!A:A,Stores!C:C, "Not Found")</f>
        <v>Peckmouth</v>
      </c>
      <c r="Z1473" t="str">
        <f>_xlfn.XLOOKUP(Table4[[#This Row],[StoreID]],Stores!A:A,Stores!D:D, "Not Found")</f>
        <v>East</v>
      </c>
    </row>
    <row r="1474" spans="1:26">
      <c r="A1474" t="s">
        <v>2340</v>
      </c>
      <c r="B1474" s="1">
        <v>45420</v>
      </c>
      <c r="C1474" t="s">
        <v>277</v>
      </c>
      <c r="D1474" t="s">
        <v>742</v>
      </c>
      <c r="E1474" t="s">
        <v>835</v>
      </c>
      <c r="F1474">
        <v>1</v>
      </c>
      <c r="G1474">
        <v>0.1</v>
      </c>
      <c r="H1474" t="s">
        <v>868</v>
      </c>
      <c r="I1474" s="4">
        <f>Table4[[#This Row],[Quantity]]*Table4[[#This Row],[UnitPrice]]</f>
        <v>248.57</v>
      </c>
      <c r="J1474" s="4">
        <f>Table4[[#This Row],[Gross Revenue]]*(1-Table4[[#This Row],[Discount]])</f>
        <v>223.71299999999999</v>
      </c>
      <c r="K1474" s="4">
        <f>Table4[[#This Row],[Quantity]]*Table4[[#This Row],[CostPrice]]</f>
        <v>190.67</v>
      </c>
      <c r="L1474" s="4">
        <f>Table4[[#This Row],[Net Revenue]]-Table4[[#This Row],[Total Cost]]</f>
        <v>33.043000000000006</v>
      </c>
      <c r="M1474" t="str">
        <f>_xlfn.XLOOKUP(Table4[[#This Row],[ProductID]], Products!A:A,Products!B:B, "Not Found")</f>
        <v>Either Headphones</v>
      </c>
      <c r="N1474" t="str">
        <f>TEXT(Table4[[#This Row],[Date]], "mmm")</f>
        <v>May</v>
      </c>
      <c r="O1474" t="str">
        <f>TEXT(Table4[[#This Row],[Date]], "yyyy")</f>
        <v>2024</v>
      </c>
      <c r="P1474" t="str">
        <f>_xlfn.XLOOKUP(Table4[[#This Row],[ProductID]],Products!A:A,Products!C:C, "Not Found")</f>
        <v>Electronics</v>
      </c>
      <c r="Q1474" t="str">
        <f>_xlfn.XLOOKUP(Table4[[#This Row],[ProductID]],Products!A:A,Products!D:D,"Not Found")</f>
        <v>Headphones</v>
      </c>
      <c r="R1474">
        <f>_xlfn.XLOOKUP(Table4[[#This Row],[ProductID]],Products!A:A,Products!E:E,"Not Found")</f>
        <v>248.57</v>
      </c>
      <c r="S1474">
        <f>_xlfn.XLOOKUP(Table4[[#This Row],[ProductID]],Products!A:A,Products!F:F, "Not Found")</f>
        <v>190.67</v>
      </c>
      <c r="T1474" t="str">
        <f>_xlfn.XLOOKUP(Table4[[#This Row],[CustomerID]],Customers!A:A,Customers!D:D, "Not Found")</f>
        <v>F</v>
      </c>
      <c r="U1474" s="6">
        <f>_xlfn.XLOOKUP(Table4[[#This Row],[CustomerID]],Customers!A:A,Customers!E:E, "Not Found")</f>
        <v>23715</v>
      </c>
      <c r="V1474">
        <f ca="1">DATEDIF(Table4[[#This Row],[CustomerBirthday]], TODAY(), "Y")</f>
        <v>61</v>
      </c>
      <c r="W1474" t="str" cm="1">
        <f t="array" aca="1" ref="W1474" ca="1">_xlfn.IFS(Table4[[#This Row],[Age]]&lt;25, "Under 25",Table4[[#This Row],[Age]]=34, "25-34", Table4[[#This Row],[Age]]&lt;=49, "35-49", Table4[[#This Row],[Age]]&lt;=64, "50-64", Table4[[#This Row],[Age]]&gt;=65, "65+")</f>
        <v>50-64</v>
      </c>
      <c r="X1474" t="str">
        <f>_xlfn.XLOOKUP(Table4[[#This Row],[StoreID]],Stores!A:A,Stores!B:B, "Not found")</f>
        <v>MegaMart Peckmouth</v>
      </c>
      <c r="Y1474" t="str">
        <f>_xlfn.XLOOKUP(Table4[[#This Row],[StoreID]],Stores!A:A,Stores!C:C, "Not Found")</f>
        <v>Peckmouth</v>
      </c>
      <c r="Z1474" t="str">
        <f>_xlfn.XLOOKUP(Table4[[#This Row],[StoreID]],Stores!A:A,Stores!D:D, "Not Found")</f>
        <v>East</v>
      </c>
    </row>
    <row r="1475" spans="1:26">
      <c r="A1475" t="s">
        <v>2341</v>
      </c>
      <c r="B1475" s="1">
        <v>45644</v>
      </c>
      <c r="C1475" t="s">
        <v>415</v>
      </c>
      <c r="D1475" t="s">
        <v>755</v>
      </c>
      <c r="E1475" t="s">
        <v>839</v>
      </c>
      <c r="F1475">
        <v>5</v>
      </c>
      <c r="G1475">
        <v>0.05</v>
      </c>
      <c r="H1475" t="s">
        <v>865</v>
      </c>
      <c r="I1475" s="4">
        <f>Table4[[#This Row],[Quantity]]*Table4[[#This Row],[UnitPrice]]</f>
        <v>9293.75</v>
      </c>
      <c r="J1475" s="4">
        <f>Table4[[#This Row],[Gross Revenue]]*(1-Table4[[#This Row],[Discount]])</f>
        <v>8829.0625</v>
      </c>
      <c r="K1475" s="4">
        <f>Table4[[#This Row],[Quantity]]*Table4[[#This Row],[CostPrice]]</f>
        <v>7255.8</v>
      </c>
      <c r="L1475" s="4">
        <f>Table4[[#This Row],[Net Revenue]]-Table4[[#This Row],[Total Cost]]</f>
        <v>1573.2624999999998</v>
      </c>
      <c r="M1475" t="str">
        <f>_xlfn.XLOOKUP(Table4[[#This Row],[ProductID]], Products!A:A,Products!B:B, "Not Found")</f>
        <v>House Accessories</v>
      </c>
      <c r="N1475" t="str">
        <f>TEXT(Table4[[#This Row],[Date]], "mmm")</f>
        <v>Dec</v>
      </c>
      <c r="O1475" t="str">
        <f>TEXT(Table4[[#This Row],[Date]], "yyyy")</f>
        <v>2024</v>
      </c>
      <c r="P1475" t="str">
        <f>_xlfn.XLOOKUP(Table4[[#This Row],[ProductID]],Products!A:A,Products!C:C, "Not Found")</f>
        <v>Fashion</v>
      </c>
      <c r="Q1475" t="str">
        <f>_xlfn.XLOOKUP(Table4[[#This Row],[ProductID]],Products!A:A,Products!D:D,"Not Found")</f>
        <v>Accessories</v>
      </c>
      <c r="R1475">
        <f>_xlfn.XLOOKUP(Table4[[#This Row],[ProductID]],Products!A:A,Products!E:E,"Not Found")</f>
        <v>1858.75</v>
      </c>
      <c r="S1475">
        <f>_xlfn.XLOOKUP(Table4[[#This Row],[ProductID]],Products!A:A,Products!F:F, "Not Found")</f>
        <v>1451.16</v>
      </c>
      <c r="T1475" t="str">
        <f>_xlfn.XLOOKUP(Table4[[#This Row],[CustomerID]],Customers!A:A,Customers!D:D, "Not Found")</f>
        <v>M</v>
      </c>
      <c r="U1475" s="6">
        <f>_xlfn.XLOOKUP(Table4[[#This Row],[CustomerID]],Customers!A:A,Customers!E:E, "Not Found")</f>
        <v>34163</v>
      </c>
      <c r="V1475">
        <f ca="1">DATEDIF(Table4[[#This Row],[CustomerBirthday]], TODAY(), "Y")</f>
        <v>33</v>
      </c>
      <c r="W1475" t="str" cm="1">
        <f t="array" aca="1" ref="W1475" ca="1">_xlfn.IFS(Table4[[#This Row],[Age]]&lt;25, "Under 25",Table4[[#This Row],[Age]]=34, "25-34", Table4[[#This Row],[Age]]&lt;=49, "35-49", Table4[[#This Row],[Age]]&lt;=64, "50-64", Table4[[#This Row],[Age]]&gt;=65, "65+")</f>
        <v>35-49</v>
      </c>
      <c r="X1475" t="str">
        <f>_xlfn.XLOOKUP(Table4[[#This Row],[StoreID]],Stores!A:A,Stores!B:B, "Not found")</f>
        <v>MegaMart New Michele</v>
      </c>
      <c r="Y1475" t="str">
        <f>_xlfn.XLOOKUP(Table4[[#This Row],[StoreID]],Stores!A:A,Stores!C:C, "Not Found")</f>
        <v>New Michele</v>
      </c>
      <c r="Z1475" t="str">
        <f>_xlfn.XLOOKUP(Table4[[#This Row],[StoreID]],Stores!A:A,Stores!D:D, "Not Found")</f>
        <v>West</v>
      </c>
    </row>
    <row r="1476" spans="1:26">
      <c r="A1476" t="s">
        <v>2342</v>
      </c>
      <c r="B1476" s="1">
        <v>45442</v>
      </c>
      <c r="C1476" t="s">
        <v>608</v>
      </c>
      <c r="D1476" t="s">
        <v>766</v>
      </c>
      <c r="E1476" t="s">
        <v>831</v>
      </c>
      <c r="F1476">
        <v>3</v>
      </c>
      <c r="G1476">
        <v>0.05</v>
      </c>
      <c r="H1476" t="s">
        <v>868</v>
      </c>
      <c r="I1476" s="4">
        <f>Table4[[#This Row],[Quantity]]*Table4[[#This Row],[UnitPrice]]</f>
        <v>3681.7200000000003</v>
      </c>
      <c r="J1476" s="4">
        <f>Table4[[#This Row],[Gross Revenue]]*(1-Table4[[#This Row],[Discount]])</f>
        <v>3497.634</v>
      </c>
      <c r="K1476" s="4">
        <f>Table4[[#This Row],[Quantity]]*Table4[[#This Row],[CostPrice]]</f>
        <v>2931.27</v>
      </c>
      <c r="L1476" s="4">
        <f>Table4[[#This Row],[Net Revenue]]-Table4[[#This Row],[Total Cost]]</f>
        <v>566.36400000000003</v>
      </c>
      <c r="M1476" t="str">
        <f>_xlfn.XLOOKUP(Table4[[#This Row],[ProductID]], Products!A:A,Products!B:B, "Not Found")</f>
        <v>Firm Dairy</v>
      </c>
      <c r="N1476" t="str">
        <f>TEXT(Table4[[#This Row],[Date]], "mmm")</f>
        <v>May</v>
      </c>
      <c r="O1476" t="str">
        <f>TEXT(Table4[[#This Row],[Date]], "yyyy")</f>
        <v>2024</v>
      </c>
      <c r="P1476" t="str">
        <f>_xlfn.XLOOKUP(Table4[[#This Row],[ProductID]],Products!A:A,Products!C:C, "Not Found")</f>
        <v>Groceries</v>
      </c>
      <c r="Q1476" t="str">
        <f>_xlfn.XLOOKUP(Table4[[#This Row],[ProductID]],Products!A:A,Products!D:D,"Not Found")</f>
        <v>Dairy</v>
      </c>
      <c r="R1476">
        <f>_xlfn.XLOOKUP(Table4[[#This Row],[ProductID]],Products!A:A,Products!E:E,"Not Found")</f>
        <v>1227.24</v>
      </c>
      <c r="S1476">
        <f>_xlfn.XLOOKUP(Table4[[#This Row],[ProductID]],Products!A:A,Products!F:F, "Not Found")</f>
        <v>977.09</v>
      </c>
      <c r="T1476" t="str">
        <f>_xlfn.XLOOKUP(Table4[[#This Row],[CustomerID]],Customers!A:A,Customers!D:D, "Not Found")</f>
        <v>M</v>
      </c>
      <c r="U1476" s="6">
        <f>_xlfn.XLOOKUP(Table4[[#This Row],[CustomerID]],Customers!A:A,Customers!E:E, "Not Found")</f>
        <v>34043</v>
      </c>
      <c r="V1476">
        <f ca="1">DATEDIF(Table4[[#This Row],[CustomerBirthday]], TODAY(), "Y")</f>
        <v>33</v>
      </c>
      <c r="W1476" t="str" cm="1">
        <f t="array" aca="1" ref="W1476" ca="1">_xlfn.IFS(Table4[[#This Row],[Age]]&lt;25, "Under 25",Table4[[#This Row],[Age]]=34, "25-34", Table4[[#This Row],[Age]]&lt;=49, "35-49", Table4[[#This Row],[Age]]&lt;=64, "50-64", Table4[[#This Row],[Age]]&gt;=65, "65+")</f>
        <v>35-49</v>
      </c>
      <c r="X1476" t="str">
        <f>_xlfn.XLOOKUP(Table4[[#This Row],[StoreID]],Stores!A:A,Stores!B:B, "Not found")</f>
        <v>MegaMart Jimenezborough</v>
      </c>
      <c r="Y1476" t="str">
        <f>_xlfn.XLOOKUP(Table4[[#This Row],[StoreID]],Stores!A:A,Stores!C:C, "Not Found")</f>
        <v>Jimenezborough</v>
      </c>
      <c r="Z1476" t="str">
        <f>_xlfn.XLOOKUP(Table4[[#This Row],[StoreID]],Stores!A:A,Stores!D:D, "Not Found")</f>
        <v>South</v>
      </c>
    </row>
    <row r="1477" spans="1:26">
      <c r="A1477" t="s">
        <v>2343</v>
      </c>
      <c r="B1477" s="1">
        <v>45635</v>
      </c>
      <c r="C1477" t="s">
        <v>429</v>
      </c>
      <c r="D1477" t="s">
        <v>734</v>
      </c>
      <c r="E1477" t="s">
        <v>842</v>
      </c>
      <c r="F1477">
        <v>4</v>
      </c>
      <c r="G1477">
        <v>0.1</v>
      </c>
      <c r="H1477" t="s">
        <v>868</v>
      </c>
      <c r="I1477" s="4">
        <f>Table4[[#This Row],[Quantity]]*Table4[[#This Row],[UnitPrice]]</f>
        <v>439.12</v>
      </c>
      <c r="J1477" s="4">
        <f>Table4[[#This Row],[Gross Revenue]]*(1-Table4[[#This Row],[Discount]])</f>
        <v>395.20800000000003</v>
      </c>
      <c r="K1477" s="4">
        <f>Table4[[#This Row],[Quantity]]*Table4[[#This Row],[CostPrice]]</f>
        <v>282.36</v>
      </c>
      <c r="L1477" s="4">
        <f>Table4[[#This Row],[Net Revenue]]-Table4[[#This Row],[Total Cost]]</f>
        <v>112.84800000000001</v>
      </c>
      <c r="M1477" t="str">
        <f>_xlfn.XLOOKUP(Table4[[#This Row],[ProductID]], Products!A:A,Products!B:B, "Not Found")</f>
        <v>Recognize Footwear</v>
      </c>
      <c r="N1477" t="str">
        <f>TEXT(Table4[[#This Row],[Date]], "mmm")</f>
        <v>Dec</v>
      </c>
      <c r="O1477" t="str">
        <f>TEXT(Table4[[#This Row],[Date]], "yyyy")</f>
        <v>2024</v>
      </c>
      <c r="P1477" t="str">
        <f>_xlfn.XLOOKUP(Table4[[#This Row],[ProductID]],Products!A:A,Products!C:C, "Not Found")</f>
        <v>Fashion</v>
      </c>
      <c r="Q1477" t="str">
        <f>_xlfn.XLOOKUP(Table4[[#This Row],[ProductID]],Products!A:A,Products!D:D,"Not Found")</f>
        <v>Footwear</v>
      </c>
      <c r="R1477">
        <f>_xlfn.XLOOKUP(Table4[[#This Row],[ProductID]],Products!A:A,Products!E:E,"Not Found")</f>
        <v>109.78</v>
      </c>
      <c r="S1477">
        <f>_xlfn.XLOOKUP(Table4[[#This Row],[ProductID]],Products!A:A,Products!F:F, "Not Found")</f>
        <v>70.59</v>
      </c>
      <c r="T1477" t="str">
        <f>_xlfn.XLOOKUP(Table4[[#This Row],[CustomerID]],Customers!A:A,Customers!D:D, "Not Found")</f>
        <v>M</v>
      </c>
      <c r="U1477" s="6">
        <f>_xlfn.XLOOKUP(Table4[[#This Row],[CustomerID]],Customers!A:A,Customers!E:E, "Not Found")</f>
        <v>21971</v>
      </c>
      <c r="V1477">
        <f ca="1">DATEDIF(Table4[[#This Row],[CustomerBirthday]], TODAY(), "Y")</f>
        <v>66</v>
      </c>
      <c r="W1477" t="str" cm="1">
        <f t="array" aca="1" ref="W1477" ca="1">_xlfn.IFS(Table4[[#This Row],[Age]]&lt;25, "Under 25",Table4[[#This Row],[Age]]=34, "25-34", Table4[[#This Row],[Age]]&lt;=49, "35-49", Table4[[#This Row],[Age]]&lt;=64, "50-64", Table4[[#This Row],[Age]]&gt;=65, "65+")</f>
        <v>65+</v>
      </c>
      <c r="X1477" t="str">
        <f>_xlfn.XLOOKUP(Table4[[#This Row],[StoreID]],Stores!A:A,Stores!B:B, "Not found")</f>
        <v>MegaMart Brianahaven</v>
      </c>
      <c r="Y1477" t="str">
        <f>_xlfn.XLOOKUP(Table4[[#This Row],[StoreID]],Stores!A:A,Stores!C:C, "Not Found")</f>
        <v>Brianahaven</v>
      </c>
      <c r="Z1477" t="str">
        <f>_xlfn.XLOOKUP(Table4[[#This Row],[StoreID]],Stores!A:A,Stores!D:D, "Not Found")</f>
        <v>North</v>
      </c>
    </row>
    <row r="1478" spans="1:26">
      <c r="A1478" t="s">
        <v>2344</v>
      </c>
      <c r="B1478" s="1">
        <v>45585</v>
      </c>
      <c r="C1478" t="s">
        <v>97</v>
      </c>
      <c r="D1478" t="s">
        <v>810</v>
      </c>
      <c r="E1478" t="s">
        <v>842</v>
      </c>
      <c r="F1478">
        <v>3</v>
      </c>
      <c r="G1478">
        <v>0.05</v>
      </c>
      <c r="H1478" t="s">
        <v>868</v>
      </c>
      <c r="I1478" s="4">
        <f>Table4[[#This Row],[Quantity]]*Table4[[#This Row],[UnitPrice]]</f>
        <v>1360.8600000000001</v>
      </c>
      <c r="J1478" s="4">
        <f>Table4[[#This Row],[Gross Revenue]]*(1-Table4[[#This Row],[Discount]])</f>
        <v>1292.817</v>
      </c>
      <c r="K1478" s="4">
        <f>Table4[[#This Row],[Quantity]]*Table4[[#This Row],[CostPrice]]</f>
        <v>949.89</v>
      </c>
      <c r="L1478" s="4">
        <f>Table4[[#This Row],[Net Revenue]]-Table4[[#This Row],[Total Cost]]</f>
        <v>342.92700000000002</v>
      </c>
      <c r="M1478" t="str">
        <f>_xlfn.XLOOKUP(Table4[[#This Row],[ProductID]], Products!A:A,Products!B:B, "Not Found")</f>
        <v>Maybe Clothing</v>
      </c>
      <c r="N1478" t="str">
        <f>TEXT(Table4[[#This Row],[Date]], "mmm")</f>
        <v>Oct</v>
      </c>
      <c r="O1478" t="str">
        <f>TEXT(Table4[[#This Row],[Date]], "yyyy")</f>
        <v>2024</v>
      </c>
      <c r="P1478" t="str">
        <f>_xlfn.XLOOKUP(Table4[[#This Row],[ProductID]],Products!A:A,Products!C:C, "Not Found")</f>
        <v>Fashion</v>
      </c>
      <c r="Q1478" t="str">
        <f>_xlfn.XLOOKUP(Table4[[#This Row],[ProductID]],Products!A:A,Products!D:D,"Not Found")</f>
        <v>Clothing</v>
      </c>
      <c r="R1478">
        <f>_xlfn.XLOOKUP(Table4[[#This Row],[ProductID]],Products!A:A,Products!E:E,"Not Found")</f>
        <v>453.62</v>
      </c>
      <c r="S1478">
        <f>_xlfn.XLOOKUP(Table4[[#This Row],[ProductID]],Products!A:A,Products!F:F, "Not Found")</f>
        <v>316.63</v>
      </c>
      <c r="T1478" t="str">
        <f>_xlfn.XLOOKUP(Table4[[#This Row],[CustomerID]],Customers!A:A,Customers!D:D, "Not Found")</f>
        <v>F</v>
      </c>
      <c r="U1478" s="6">
        <f>_xlfn.XLOOKUP(Table4[[#This Row],[CustomerID]],Customers!A:A,Customers!E:E, "Not Found")</f>
        <v>22610</v>
      </c>
      <c r="V1478">
        <f ca="1">DATEDIF(Table4[[#This Row],[CustomerBirthday]], TODAY(), "Y")</f>
        <v>64</v>
      </c>
      <c r="W1478" t="str" cm="1">
        <f t="array" aca="1" ref="W1478" ca="1">_xlfn.IFS(Table4[[#This Row],[Age]]&lt;25, "Under 25",Table4[[#This Row],[Age]]=34, "25-34", Table4[[#This Row],[Age]]&lt;=49, "35-49", Table4[[#This Row],[Age]]&lt;=64, "50-64", Table4[[#This Row],[Age]]&gt;=65, "65+")</f>
        <v>50-64</v>
      </c>
      <c r="X1478" t="str">
        <f>_xlfn.XLOOKUP(Table4[[#This Row],[StoreID]],Stores!A:A,Stores!B:B, "Not found")</f>
        <v>MegaMart Brianahaven</v>
      </c>
      <c r="Y1478" t="str">
        <f>_xlfn.XLOOKUP(Table4[[#This Row],[StoreID]],Stores!A:A,Stores!C:C, "Not Found")</f>
        <v>Brianahaven</v>
      </c>
      <c r="Z1478" t="str">
        <f>_xlfn.XLOOKUP(Table4[[#This Row],[StoreID]],Stores!A:A,Stores!D:D, "Not Found")</f>
        <v>North</v>
      </c>
    </row>
    <row r="1479" spans="1:26">
      <c r="A1479" t="s">
        <v>2345</v>
      </c>
      <c r="B1479" s="1">
        <v>45387</v>
      </c>
      <c r="C1479" t="s">
        <v>579</v>
      </c>
      <c r="D1479" t="s">
        <v>824</v>
      </c>
      <c r="E1479" t="s">
        <v>842</v>
      </c>
      <c r="F1479">
        <v>1</v>
      </c>
      <c r="G1479">
        <v>0</v>
      </c>
      <c r="H1479" t="s">
        <v>865</v>
      </c>
      <c r="I1479" s="4">
        <f>Table4[[#This Row],[Quantity]]*Table4[[#This Row],[UnitPrice]]</f>
        <v>388.26</v>
      </c>
      <c r="J1479" s="4">
        <f>Table4[[#This Row],[Gross Revenue]]*(1-Table4[[#This Row],[Discount]])</f>
        <v>388.26</v>
      </c>
      <c r="K1479" s="4">
        <f>Table4[[#This Row],[Quantity]]*Table4[[#This Row],[CostPrice]]</f>
        <v>199.3</v>
      </c>
      <c r="L1479" s="4">
        <f>Table4[[#This Row],[Net Revenue]]-Table4[[#This Row],[Total Cost]]</f>
        <v>188.95999999999998</v>
      </c>
      <c r="M1479" t="str">
        <f>_xlfn.XLOOKUP(Table4[[#This Row],[ProductID]], Products!A:A,Products!B:B, "Not Found")</f>
        <v>Possible Watches</v>
      </c>
      <c r="N1479" t="str">
        <f>TEXT(Table4[[#This Row],[Date]], "mmm")</f>
        <v>Apr</v>
      </c>
      <c r="O1479" t="str">
        <f>TEXT(Table4[[#This Row],[Date]], "yyyy")</f>
        <v>2024</v>
      </c>
      <c r="P1479" t="str">
        <f>_xlfn.XLOOKUP(Table4[[#This Row],[ProductID]],Products!A:A,Products!C:C, "Not Found")</f>
        <v>Fashion</v>
      </c>
      <c r="Q1479" t="str">
        <f>_xlfn.XLOOKUP(Table4[[#This Row],[ProductID]],Products!A:A,Products!D:D,"Not Found")</f>
        <v>Watches</v>
      </c>
      <c r="R1479">
        <f>_xlfn.XLOOKUP(Table4[[#This Row],[ProductID]],Products!A:A,Products!E:E,"Not Found")</f>
        <v>388.26</v>
      </c>
      <c r="S1479">
        <f>_xlfn.XLOOKUP(Table4[[#This Row],[ProductID]],Products!A:A,Products!F:F, "Not Found")</f>
        <v>199.3</v>
      </c>
      <c r="T1479" t="str">
        <f>_xlfn.XLOOKUP(Table4[[#This Row],[CustomerID]],Customers!A:A,Customers!D:D, "Not Found")</f>
        <v>M</v>
      </c>
      <c r="U1479" s="6">
        <f>_xlfn.XLOOKUP(Table4[[#This Row],[CustomerID]],Customers!A:A,Customers!E:E, "Not Found")</f>
        <v>36768</v>
      </c>
      <c r="V1479">
        <f ca="1">DATEDIF(Table4[[#This Row],[CustomerBirthday]], TODAY(), "Y")</f>
        <v>25</v>
      </c>
      <c r="W1479" t="str" cm="1">
        <f t="array" aca="1" ref="W1479" ca="1">_xlfn.IFS(Table4[[#This Row],[Age]]&lt;25, "Under 25",Table4[[#This Row],[Age]]=34, "25-34", Table4[[#This Row],[Age]]&lt;=49, "35-49", Table4[[#This Row],[Age]]&lt;=64, "50-64", Table4[[#This Row],[Age]]&gt;=65, "65+")</f>
        <v>35-49</v>
      </c>
      <c r="X1479" t="str">
        <f>_xlfn.XLOOKUP(Table4[[#This Row],[StoreID]],Stores!A:A,Stores!B:B, "Not found")</f>
        <v>MegaMart Brianahaven</v>
      </c>
      <c r="Y1479" t="str">
        <f>_xlfn.XLOOKUP(Table4[[#This Row],[StoreID]],Stores!A:A,Stores!C:C, "Not Found")</f>
        <v>Brianahaven</v>
      </c>
      <c r="Z1479" t="str">
        <f>_xlfn.XLOOKUP(Table4[[#This Row],[StoreID]],Stores!A:A,Stores!D:D, "Not Found")</f>
        <v>North</v>
      </c>
    </row>
    <row r="1480" spans="1:26">
      <c r="A1480" t="s">
        <v>2346</v>
      </c>
      <c r="B1480" s="1">
        <v>45740</v>
      </c>
      <c r="C1480" t="s">
        <v>442</v>
      </c>
      <c r="D1480" t="s">
        <v>769</v>
      </c>
      <c r="E1480" t="s">
        <v>835</v>
      </c>
      <c r="F1480">
        <v>2</v>
      </c>
      <c r="G1480">
        <v>0.15</v>
      </c>
      <c r="H1480" t="s">
        <v>875</v>
      </c>
      <c r="I1480" s="4">
        <f>Table4[[#This Row],[Quantity]]*Table4[[#This Row],[UnitPrice]]</f>
        <v>51.14</v>
      </c>
      <c r="J1480" s="4">
        <f>Table4[[#This Row],[Gross Revenue]]*(1-Table4[[#This Row],[Discount]])</f>
        <v>43.469000000000001</v>
      </c>
      <c r="K1480" s="4">
        <f>Table4[[#This Row],[Quantity]]*Table4[[#This Row],[CostPrice]]</f>
        <v>38.1</v>
      </c>
      <c r="L1480" s="4">
        <f>Table4[[#This Row],[Net Revenue]]-Table4[[#This Row],[Total Cost]]</f>
        <v>5.3689999999999998</v>
      </c>
      <c r="M1480" t="str">
        <f>_xlfn.XLOOKUP(Table4[[#This Row],[ProductID]], Products!A:A,Products!B:B, "Not Found")</f>
        <v>How Vegetables</v>
      </c>
      <c r="N1480" t="str">
        <f>TEXT(Table4[[#This Row],[Date]], "mmm")</f>
        <v>Mar</v>
      </c>
      <c r="O1480" t="str">
        <f>TEXT(Table4[[#This Row],[Date]], "yyyy")</f>
        <v>2025</v>
      </c>
      <c r="P1480" t="str">
        <f>_xlfn.XLOOKUP(Table4[[#This Row],[ProductID]],Products!A:A,Products!C:C, "Not Found")</f>
        <v>Groceries</v>
      </c>
      <c r="Q1480" t="str">
        <f>_xlfn.XLOOKUP(Table4[[#This Row],[ProductID]],Products!A:A,Products!D:D,"Not Found")</f>
        <v>Vegetables</v>
      </c>
      <c r="R1480">
        <f>_xlfn.XLOOKUP(Table4[[#This Row],[ProductID]],Products!A:A,Products!E:E,"Not Found")</f>
        <v>25.57</v>
      </c>
      <c r="S1480">
        <f>_xlfn.XLOOKUP(Table4[[#This Row],[ProductID]],Products!A:A,Products!F:F, "Not Found")</f>
        <v>19.05</v>
      </c>
      <c r="T1480" t="str">
        <f>_xlfn.XLOOKUP(Table4[[#This Row],[CustomerID]],Customers!A:A,Customers!D:D, "Not Found")</f>
        <v>M</v>
      </c>
      <c r="U1480" s="6">
        <f>_xlfn.XLOOKUP(Table4[[#This Row],[CustomerID]],Customers!A:A,Customers!E:E, "Not Found")</f>
        <v>33450</v>
      </c>
      <c r="V1480">
        <f ca="1">DATEDIF(Table4[[#This Row],[CustomerBirthday]], TODAY(), "Y")</f>
        <v>34</v>
      </c>
      <c r="W1480" t="str" cm="1">
        <f t="array" aca="1" ref="W1480" ca="1">_xlfn.IFS(Table4[[#This Row],[Age]]&lt;25, "Under 25",Table4[[#This Row],[Age]]=34, "25-34", Table4[[#This Row],[Age]]&lt;=49, "35-49", Table4[[#This Row],[Age]]&lt;=64, "50-64", Table4[[#This Row],[Age]]&gt;=65, "65+")</f>
        <v>25-34</v>
      </c>
      <c r="X1480" t="str">
        <f>_xlfn.XLOOKUP(Table4[[#This Row],[StoreID]],Stores!A:A,Stores!B:B, "Not found")</f>
        <v>MegaMart Peckmouth</v>
      </c>
      <c r="Y1480" t="str">
        <f>_xlfn.XLOOKUP(Table4[[#This Row],[StoreID]],Stores!A:A,Stores!C:C, "Not Found")</f>
        <v>Peckmouth</v>
      </c>
      <c r="Z1480" t="str">
        <f>_xlfn.XLOOKUP(Table4[[#This Row],[StoreID]],Stores!A:A,Stores!D:D, "Not Found")</f>
        <v>East</v>
      </c>
    </row>
    <row r="1481" spans="1:26">
      <c r="A1481" t="s">
        <v>2347</v>
      </c>
      <c r="B1481" s="1">
        <v>45831</v>
      </c>
      <c r="C1481" t="s">
        <v>284</v>
      </c>
      <c r="D1481" t="s">
        <v>725</v>
      </c>
      <c r="E1481" t="s">
        <v>842</v>
      </c>
      <c r="F1481">
        <v>4</v>
      </c>
      <c r="G1481">
        <v>0</v>
      </c>
      <c r="H1481" t="s">
        <v>868</v>
      </c>
      <c r="I1481" s="4">
        <f>Table4[[#This Row],[Quantity]]*Table4[[#This Row],[UnitPrice]]</f>
        <v>5584.88</v>
      </c>
      <c r="J1481" s="4">
        <f>Table4[[#This Row],[Gross Revenue]]*(1-Table4[[#This Row],[Discount]])</f>
        <v>5584.88</v>
      </c>
      <c r="K1481" s="4">
        <f>Table4[[#This Row],[Quantity]]*Table4[[#This Row],[CostPrice]]</f>
        <v>4016.36</v>
      </c>
      <c r="L1481" s="4">
        <f>Table4[[#This Row],[Net Revenue]]-Table4[[#This Row],[Total Cost]]</f>
        <v>1568.52</v>
      </c>
      <c r="M1481" t="str">
        <f>_xlfn.XLOOKUP(Table4[[#This Row],[ProductID]], Products!A:A,Products!B:B, "Not Found")</f>
        <v>Knowledge Bags</v>
      </c>
      <c r="N1481" t="str">
        <f>TEXT(Table4[[#This Row],[Date]], "mmm")</f>
        <v>Jun</v>
      </c>
      <c r="O1481" t="str">
        <f>TEXT(Table4[[#This Row],[Date]], "yyyy")</f>
        <v>2025</v>
      </c>
      <c r="P1481" t="str">
        <f>_xlfn.XLOOKUP(Table4[[#This Row],[ProductID]],Products!A:A,Products!C:C, "Not Found")</f>
        <v>Fashion</v>
      </c>
      <c r="Q1481" t="str">
        <f>_xlfn.XLOOKUP(Table4[[#This Row],[ProductID]],Products!A:A,Products!D:D,"Not Found")</f>
        <v>Bags</v>
      </c>
      <c r="R1481">
        <f>_xlfn.XLOOKUP(Table4[[#This Row],[ProductID]],Products!A:A,Products!E:E,"Not Found")</f>
        <v>1396.22</v>
      </c>
      <c r="S1481">
        <f>_xlfn.XLOOKUP(Table4[[#This Row],[ProductID]],Products!A:A,Products!F:F, "Not Found")</f>
        <v>1004.09</v>
      </c>
      <c r="T1481" t="str">
        <f>_xlfn.XLOOKUP(Table4[[#This Row],[CustomerID]],Customers!A:A,Customers!D:D, "Not Found")</f>
        <v>M</v>
      </c>
      <c r="U1481" s="6">
        <f>_xlfn.XLOOKUP(Table4[[#This Row],[CustomerID]],Customers!A:A,Customers!E:E, "Not Found")</f>
        <v>19984</v>
      </c>
      <c r="V1481">
        <f ca="1">DATEDIF(Table4[[#This Row],[CustomerBirthday]], TODAY(), "Y")</f>
        <v>71</v>
      </c>
      <c r="W1481" t="str" cm="1">
        <f t="array" aca="1" ref="W1481" ca="1">_xlfn.IFS(Table4[[#This Row],[Age]]&lt;25, "Under 25",Table4[[#This Row],[Age]]=34, "25-34", Table4[[#This Row],[Age]]&lt;=49, "35-49", Table4[[#This Row],[Age]]&lt;=64, "50-64", Table4[[#This Row],[Age]]&gt;=65, "65+")</f>
        <v>65+</v>
      </c>
      <c r="X1481" t="str">
        <f>_xlfn.XLOOKUP(Table4[[#This Row],[StoreID]],Stores!A:A,Stores!B:B, "Not found")</f>
        <v>MegaMart Brianahaven</v>
      </c>
      <c r="Y1481" t="str">
        <f>_xlfn.XLOOKUP(Table4[[#This Row],[StoreID]],Stores!A:A,Stores!C:C, "Not Found")</f>
        <v>Brianahaven</v>
      </c>
      <c r="Z1481" t="str">
        <f>_xlfn.XLOOKUP(Table4[[#This Row],[StoreID]],Stores!A:A,Stores!D:D, "Not Found")</f>
        <v>North</v>
      </c>
    </row>
    <row r="1482" spans="1:26">
      <c r="A1482" t="s">
        <v>2348</v>
      </c>
      <c r="B1482" s="1">
        <v>45576</v>
      </c>
      <c r="C1482" t="s">
        <v>291</v>
      </c>
      <c r="D1482" t="s">
        <v>739</v>
      </c>
      <c r="E1482" t="s">
        <v>835</v>
      </c>
      <c r="F1482">
        <v>2</v>
      </c>
      <c r="G1482">
        <v>0.1</v>
      </c>
      <c r="H1482" t="s">
        <v>871</v>
      </c>
      <c r="I1482" s="4">
        <f>Table4[[#This Row],[Quantity]]*Table4[[#This Row],[UnitPrice]]</f>
        <v>2388.2399999999998</v>
      </c>
      <c r="J1482" s="4">
        <f>Table4[[#This Row],[Gross Revenue]]*(1-Table4[[#This Row],[Discount]])</f>
        <v>2149.4159999999997</v>
      </c>
      <c r="K1482" s="4">
        <f>Table4[[#This Row],[Quantity]]*Table4[[#This Row],[CostPrice]]</f>
        <v>1677.9</v>
      </c>
      <c r="L1482" s="4">
        <f>Table4[[#This Row],[Net Revenue]]-Table4[[#This Row],[Total Cost]]</f>
        <v>471.51599999999962</v>
      </c>
      <c r="M1482" t="str">
        <f>_xlfn.XLOOKUP(Table4[[#This Row],[ProductID]], Products!A:A,Products!B:B, "Not Found")</f>
        <v>Step Smartphone</v>
      </c>
      <c r="N1482" t="str">
        <f>TEXT(Table4[[#This Row],[Date]], "mmm")</f>
        <v>Oct</v>
      </c>
      <c r="O1482" t="str">
        <f>TEXT(Table4[[#This Row],[Date]], "yyyy")</f>
        <v>2024</v>
      </c>
      <c r="P1482" t="str">
        <f>_xlfn.XLOOKUP(Table4[[#This Row],[ProductID]],Products!A:A,Products!C:C, "Not Found")</f>
        <v>Electronics</v>
      </c>
      <c r="Q1482" t="str">
        <f>_xlfn.XLOOKUP(Table4[[#This Row],[ProductID]],Products!A:A,Products!D:D,"Not Found")</f>
        <v>Smartphone</v>
      </c>
      <c r="R1482">
        <f>_xlfn.XLOOKUP(Table4[[#This Row],[ProductID]],Products!A:A,Products!E:E,"Not Found")</f>
        <v>1194.1199999999999</v>
      </c>
      <c r="S1482">
        <f>_xlfn.XLOOKUP(Table4[[#This Row],[ProductID]],Products!A:A,Products!F:F, "Not Found")</f>
        <v>838.95</v>
      </c>
      <c r="T1482" t="str">
        <f>_xlfn.XLOOKUP(Table4[[#This Row],[CustomerID]],Customers!A:A,Customers!D:D, "Not Found")</f>
        <v>F</v>
      </c>
      <c r="U1482" s="6">
        <f>_xlfn.XLOOKUP(Table4[[#This Row],[CustomerID]],Customers!A:A,Customers!E:E, "Not Found")</f>
        <v>37614</v>
      </c>
      <c r="V1482">
        <f ca="1">DATEDIF(Table4[[#This Row],[CustomerBirthday]], TODAY(), "Y")</f>
        <v>23</v>
      </c>
      <c r="W1482" t="str" cm="1">
        <f t="array" aca="1" ref="W1482" ca="1">_xlfn.IFS(Table4[[#This Row],[Age]]&lt;25, "Under 25",Table4[[#This Row],[Age]]=34, "25-34", Table4[[#This Row],[Age]]&lt;=49, "35-49", Table4[[#This Row],[Age]]&lt;=64, "50-64", Table4[[#This Row],[Age]]&gt;=65, "65+")</f>
        <v>Under 25</v>
      </c>
      <c r="X1482" t="str">
        <f>_xlfn.XLOOKUP(Table4[[#This Row],[StoreID]],Stores!A:A,Stores!B:B, "Not found")</f>
        <v>MegaMart Peckmouth</v>
      </c>
      <c r="Y1482" t="str">
        <f>_xlfn.XLOOKUP(Table4[[#This Row],[StoreID]],Stores!A:A,Stores!C:C, "Not Found")</f>
        <v>Peckmouth</v>
      </c>
      <c r="Z1482" t="str">
        <f>_xlfn.XLOOKUP(Table4[[#This Row],[StoreID]],Stores!A:A,Stores!D:D, "Not Found")</f>
        <v>East</v>
      </c>
    </row>
    <row r="1483" spans="1:26">
      <c r="A1483" t="s">
        <v>2349</v>
      </c>
      <c r="B1483" s="1">
        <v>45853</v>
      </c>
      <c r="C1483" t="s">
        <v>491</v>
      </c>
      <c r="D1483" t="s">
        <v>814</v>
      </c>
      <c r="E1483" t="s">
        <v>842</v>
      </c>
      <c r="F1483">
        <v>3</v>
      </c>
      <c r="G1483">
        <v>0</v>
      </c>
      <c r="H1483" t="s">
        <v>875</v>
      </c>
      <c r="I1483" s="4">
        <f>Table4[[#This Row],[Quantity]]*Table4[[#This Row],[UnitPrice]]</f>
        <v>3859.6499999999996</v>
      </c>
      <c r="J1483" s="4">
        <f>Table4[[#This Row],[Gross Revenue]]*(1-Table4[[#This Row],[Discount]])</f>
        <v>3859.6499999999996</v>
      </c>
      <c r="K1483" s="4">
        <f>Table4[[#This Row],[Quantity]]*Table4[[#This Row],[CostPrice]]</f>
        <v>2392.62</v>
      </c>
      <c r="L1483" s="4">
        <f>Table4[[#This Row],[Net Revenue]]-Table4[[#This Row],[Total Cost]]</f>
        <v>1467.0299999999997</v>
      </c>
      <c r="M1483" t="str">
        <f>_xlfn.XLOOKUP(Table4[[#This Row],[ProductID]], Products!A:A,Products!B:B, "Not Found")</f>
        <v>Least Accessories</v>
      </c>
      <c r="N1483" t="str">
        <f>TEXT(Table4[[#This Row],[Date]], "mmm")</f>
        <v>Jul</v>
      </c>
      <c r="O1483" t="str">
        <f>TEXT(Table4[[#This Row],[Date]], "yyyy")</f>
        <v>2025</v>
      </c>
      <c r="P1483" t="str">
        <f>_xlfn.XLOOKUP(Table4[[#This Row],[ProductID]],Products!A:A,Products!C:C, "Not Found")</f>
        <v>Fashion</v>
      </c>
      <c r="Q1483" t="str">
        <f>_xlfn.XLOOKUP(Table4[[#This Row],[ProductID]],Products!A:A,Products!D:D,"Not Found")</f>
        <v>Accessories</v>
      </c>
      <c r="R1483">
        <f>_xlfn.XLOOKUP(Table4[[#This Row],[ProductID]],Products!A:A,Products!E:E,"Not Found")</f>
        <v>1286.55</v>
      </c>
      <c r="S1483">
        <f>_xlfn.XLOOKUP(Table4[[#This Row],[ProductID]],Products!A:A,Products!F:F, "Not Found")</f>
        <v>797.54</v>
      </c>
      <c r="T1483" t="str">
        <f>_xlfn.XLOOKUP(Table4[[#This Row],[CustomerID]],Customers!A:A,Customers!D:D, "Not Found")</f>
        <v>F</v>
      </c>
      <c r="U1483" s="6">
        <f>_xlfn.XLOOKUP(Table4[[#This Row],[CustomerID]],Customers!A:A,Customers!E:E, "Not Found")</f>
        <v>31076</v>
      </c>
      <c r="V1483">
        <f ca="1">DATEDIF(Table4[[#This Row],[CustomerBirthday]], TODAY(), "Y")</f>
        <v>41</v>
      </c>
      <c r="W1483" t="str" cm="1">
        <f t="array" aca="1" ref="W1483" ca="1">_xlfn.IFS(Table4[[#This Row],[Age]]&lt;25, "Under 25",Table4[[#This Row],[Age]]=34, "25-34", Table4[[#This Row],[Age]]&lt;=49, "35-49", Table4[[#This Row],[Age]]&lt;=64, "50-64", Table4[[#This Row],[Age]]&gt;=65, "65+")</f>
        <v>35-49</v>
      </c>
      <c r="X1483" t="str">
        <f>_xlfn.XLOOKUP(Table4[[#This Row],[StoreID]],Stores!A:A,Stores!B:B, "Not found")</f>
        <v>MegaMart Brianahaven</v>
      </c>
      <c r="Y1483" t="str">
        <f>_xlfn.XLOOKUP(Table4[[#This Row],[StoreID]],Stores!A:A,Stores!C:C, "Not Found")</f>
        <v>Brianahaven</v>
      </c>
      <c r="Z1483" t="str">
        <f>_xlfn.XLOOKUP(Table4[[#This Row],[StoreID]],Stores!A:A,Stores!D:D, "Not Found")</f>
        <v>North</v>
      </c>
    </row>
    <row r="1484" spans="1:26">
      <c r="A1484" t="s">
        <v>2350</v>
      </c>
      <c r="B1484" s="1">
        <v>45391</v>
      </c>
      <c r="C1484" t="s">
        <v>51</v>
      </c>
      <c r="D1484" t="s">
        <v>734</v>
      </c>
      <c r="E1484" t="s">
        <v>846</v>
      </c>
      <c r="F1484">
        <v>1</v>
      </c>
      <c r="G1484">
        <v>0.15</v>
      </c>
      <c r="H1484" t="s">
        <v>868</v>
      </c>
      <c r="I1484" s="4">
        <f>Table4[[#This Row],[Quantity]]*Table4[[#This Row],[UnitPrice]]</f>
        <v>109.78</v>
      </c>
      <c r="J1484" s="4">
        <f>Table4[[#This Row],[Gross Revenue]]*(1-Table4[[#This Row],[Discount]])</f>
        <v>93.313000000000002</v>
      </c>
      <c r="K1484" s="4">
        <f>Table4[[#This Row],[Quantity]]*Table4[[#This Row],[CostPrice]]</f>
        <v>70.59</v>
      </c>
      <c r="L1484" s="4">
        <f>Table4[[#This Row],[Net Revenue]]-Table4[[#This Row],[Total Cost]]</f>
        <v>22.722999999999999</v>
      </c>
      <c r="M1484" t="str">
        <f>_xlfn.XLOOKUP(Table4[[#This Row],[ProductID]], Products!A:A,Products!B:B, "Not Found")</f>
        <v>Recognize Footwear</v>
      </c>
      <c r="N1484" t="str">
        <f>TEXT(Table4[[#This Row],[Date]], "mmm")</f>
        <v>Apr</v>
      </c>
      <c r="O1484" t="str">
        <f>TEXT(Table4[[#This Row],[Date]], "yyyy")</f>
        <v>2024</v>
      </c>
      <c r="P1484" t="str">
        <f>_xlfn.XLOOKUP(Table4[[#This Row],[ProductID]],Products!A:A,Products!C:C, "Not Found")</f>
        <v>Fashion</v>
      </c>
      <c r="Q1484" t="str">
        <f>_xlfn.XLOOKUP(Table4[[#This Row],[ProductID]],Products!A:A,Products!D:D,"Not Found")</f>
        <v>Footwear</v>
      </c>
      <c r="R1484">
        <f>_xlfn.XLOOKUP(Table4[[#This Row],[ProductID]],Products!A:A,Products!E:E,"Not Found")</f>
        <v>109.78</v>
      </c>
      <c r="S1484">
        <f>_xlfn.XLOOKUP(Table4[[#This Row],[ProductID]],Products!A:A,Products!F:F, "Not Found")</f>
        <v>70.59</v>
      </c>
      <c r="T1484" t="str">
        <f>_xlfn.XLOOKUP(Table4[[#This Row],[CustomerID]],Customers!A:A,Customers!D:D, "Not Found")</f>
        <v>M</v>
      </c>
      <c r="U1484" s="6">
        <f>_xlfn.XLOOKUP(Table4[[#This Row],[CustomerID]],Customers!A:A,Customers!E:E, "Not Found")</f>
        <v>32850</v>
      </c>
      <c r="V1484">
        <f ca="1">DATEDIF(Table4[[#This Row],[CustomerBirthday]], TODAY(), "Y")</f>
        <v>36</v>
      </c>
      <c r="W1484" t="str" cm="1">
        <f t="array" aca="1" ref="W1484" ca="1">_xlfn.IFS(Table4[[#This Row],[Age]]&lt;25, "Under 25",Table4[[#This Row],[Age]]=34, "25-34", Table4[[#This Row],[Age]]&lt;=49, "35-49", Table4[[#This Row],[Age]]&lt;=64, "50-64", Table4[[#This Row],[Age]]&gt;=65, "65+")</f>
        <v>35-49</v>
      </c>
      <c r="X1484" t="str">
        <f>_xlfn.XLOOKUP(Table4[[#This Row],[StoreID]],Stores!A:A,Stores!B:B, "Not found")</f>
        <v>MegaMart Johnmouth</v>
      </c>
      <c r="Y1484" t="str">
        <f>_xlfn.XLOOKUP(Table4[[#This Row],[StoreID]],Stores!A:A,Stores!C:C, "Not Found")</f>
        <v>Johnmouth</v>
      </c>
      <c r="Z1484" t="str">
        <f>_xlfn.XLOOKUP(Table4[[#This Row],[StoreID]],Stores!A:A,Stores!D:D, "Not Found")</f>
        <v>East</v>
      </c>
    </row>
    <row r="1485" spans="1:26">
      <c r="A1485" t="s">
        <v>2351</v>
      </c>
      <c r="B1485" s="1">
        <v>45450</v>
      </c>
      <c r="C1485" t="s">
        <v>101</v>
      </c>
      <c r="D1485" t="s">
        <v>794</v>
      </c>
      <c r="E1485" t="s">
        <v>842</v>
      </c>
      <c r="F1485">
        <v>5</v>
      </c>
      <c r="G1485">
        <v>0.1</v>
      </c>
      <c r="H1485" t="s">
        <v>865</v>
      </c>
      <c r="I1485" s="4">
        <f>Table4[[#This Row],[Quantity]]*Table4[[#This Row],[UnitPrice]]</f>
        <v>2140.25</v>
      </c>
      <c r="J1485" s="4">
        <f>Table4[[#This Row],[Gross Revenue]]*(1-Table4[[#This Row],[Discount]])</f>
        <v>1926.2250000000001</v>
      </c>
      <c r="K1485" s="4">
        <f>Table4[[#This Row],[Quantity]]*Table4[[#This Row],[CostPrice]]</f>
        <v>1230.3499999999999</v>
      </c>
      <c r="L1485" s="4">
        <f>Table4[[#This Row],[Net Revenue]]-Table4[[#This Row],[Total Cost]]</f>
        <v>695.87500000000023</v>
      </c>
      <c r="M1485" t="str">
        <f>_xlfn.XLOOKUP(Table4[[#This Row],[ProductID]], Products!A:A,Products!B:B, "Not Found")</f>
        <v>Everything Laptop</v>
      </c>
      <c r="N1485" t="str">
        <f>TEXT(Table4[[#This Row],[Date]], "mmm")</f>
        <v>Jun</v>
      </c>
      <c r="O1485" t="str">
        <f>TEXT(Table4[[#This Row],[Date]], "yyyy")</f>
        <v>2024</v>
      </c>
      <c r="P1485" t="str">
        <f>_xlfn.XLOOKUP(Table4[[#This Row],[ProductID]],Products!A:A,Products!C:C, "Not Found")</f>
        <v>Electronics</v>
      </c>
      <c r="Q1485" t="str">
        <f>_xlfn.XLOOKUP(Table4[[#This Row],[ProductID]],Products!A:A,Products!D:D,"Not Found")</f>
        <v>Laptop</v>
      </c>
      <c r="R1485">
        <f>_xlfn.XLOOKUP(Table4[[#This Row],[ProductID]],Products!A:A,Products!E:E,"Not Found")</f>
        <v>428.05</v>
      </c>
      <c r="S1485">
        <f>_xlfn.XLOOKUP(Table4[[#This Row],[ProductID]],Products!A:A,Products!F:F, "Not Found")</f>
        <v>246.07</v>
      </c>
      <c r="T1485" t="str">
        <f>_xlfn.XLOOKUP(Table4[[#This Row],[CustomerID]],Customers!A:A,Customers!D:D, "Not Found")</f>
        <v>F</v>
      </c>
      <c r="U1485" s="6">
        <f>_xlfn.XLOOKUP(Table4[[#This Row],[CustomerID]],Customers!A:A,Customers!E:E, "Not Found")</f>
        <v>26004</v>
      </c>
      <c r="V1485">
        <f ca="1">DATEDIF(Table4[[#This Row],[CustomerBirthday]], TODAY(), "Y")</f>
        <v>55</v>
      </c>
      <c r="W1485" t="str" cm="1">
        <f t="array" aca="1" ref="W1485" ca="1">_xlfn.IFS(Table4[[#This Row],[Age]]&lt;25, "Under 25",Table4[[#This Row],[Age]]=34, "25-34", Table4[[#This Row],[Age]]&lt;=49, "35-49", Table4[[#This Row],[Age]]&lt;=64, "50-64", Table4[[#This Row],[Age]]&gt;=65, "65+")</f>
        <v>50-64</v>
      </c>
      <c r="X1485" t="str">
        <f>_xlfn.XLOOKUP(Table4[[#This Row],[StoreID]],Stores!A:A,Stores!B:B, "Not found")</f>
        <v>MegaMart Brianahaven</v>
      </c>
      <c r="Y1485" t="str">
        <f>_xlfn.XLOOKUP(Table4[[#This Row],[StoreID]],Stores!A:A,Stores!C:C, "Not Found")</f>
        <v>Brianahaven</v>
      </c>
      <c r="Z1485" t="str">
        <f>_xlfn.XLOOKUP(Table4[[#This Row],[StoreID]],Stores!A:A,Stores!D:D, "Not Found")</f>
        <v>North</v>
      </c>
    </row>
    <row r="1486" spans="1:26">
      <c r="A1486" t="s">
        <v>2352</v>
      </c>
      <c r="B1486" s="1">
        <v>45600</v>
      </c>
      <c r="C1486" t="s">
        <v>250</v>
      </c>
      <c r="D1486" t="s">
        <v>810</v>
      </c>
      <c r="E1486" t="s">
        <v>846</v>
      </c>
      <c r="F1486">
        <v>1</v>
      </c>
      <c r="G1486">
        <v>0</v>
      </c>
      <c r="H1486" t="s">
        <v>875</v>
      </c>
      <c r="I1486" s="4">
        <f>Table4[[#This Row],[Quantity]]*Table4[[#This Row],[UnitPrice]]</f>
        <v>453.62</v>
      </c>
      <c r="J1486" s="4">
        <f>Table4[[#This Row],[Gross Revenue]]*(1-Table4[[#This Row],[Discount]])</f>
        <v>453.62</v>
      </c>
      <c r="K1486" s="4">
        <f>Table4[[#This Row],[Quantity]]*Table4[[#This Row],[CostPrice]]</f>
        <v>316.63</v>
      </c>
      <c r="L1486" s="4">
        <f>Table4[[#This Row],[Net Revenue]]-Table4[[#This Row],[Total Cost]]</f>
        <v>136.99</v>
      </c>
      <c r="M1486" t="str">
        <f>_xlfn.XLOOKUP(Table4[[#This Row],[ProductID]], Products!A:A,Products!B:B, "Not Found")</f>
        <v>Maybe Clothing</v>
      </c>
      <c r="N1486" t="str">
        <f>TEXT(Table4[[#This Row],[Date]], "mmm")</f>
        <v>Nov</v>
      </c>
      <c r="O1486" t="str">
        <f>TEXT(Table4[[#This Row],[Date]], "yyyy")</f>
        <v>2024</v>
      </c>
      <c r="P1486" t="str">
        <f>_xlfn.XLOOKUP(Table4[[#This Row],[ProductID]],Products!A:A,Products!C:C, "Not Found")</f>
        <v>Fashion</v>
      </c>
      <c r="Q1486" t="str">
        <f>_xlfn.XLOOKUP(Table4[[#This Row],[ProductID]],Products!A:A,Products!D:D,"Not Found")</f>
        <v>Clothing</v>
      </c>
      <c r="R1486">
        <f>_xlfn.XLOOKUP(Table4[[#This Row],[ProductID]],Products!A:A,Products!E:E,"Not Found")</f>
        <v>453.62</v>
      </c>
      <c r="S1486">
        <f>_xlfn.XLOOKUP(Table4[[#This Row],[ProductID]],Products!A:A,Products!F:F, "Not Found")</f>
        <v>316.63</v>
      </c>
      <c r="T1486" t="str">
        <f>_xlfn.XLOOKUP(Table4[[#This Row],[CustomerID]],Customers!A:A,Customers!D:D, "Not Found")</f>
        <v>F</v>
      </c>
      <c r="U1486" s="6">
        <f>_xlfn.XLOOKUP(Table4[[#This Row],[CustomerID]],Customers!A:A,Customers!E:E, "Not Found")</f>
        <v>31304</v>
      </c>
      <c r="V1486">
        <f ca="1">DATEDIF(Table4[[#This Row],[CustomerBirthday]], TODAY(), "Y")</f>
        <v>40</v>
      </c>
      <c r="W1486" t="str" cm="1">
        <f t="array" aca="1" ref="W1486" ca="1">_xlfn.IFS(Table4[[#This Row],[Age]]&lt;25, "Under 25",Table4[[#This Row],[Age]]=34, "25-34", Table4[[#This Row],[Age]]&lt;=49, "35-49", Table4[[#This Row],[Age]]&lt;=64, "50-64", Table4[[#This Row],[Age]]&gt;=65, "65+")</f>
        <v>35-49</v>
      </c>
      <c r="X1486" t="str">
        <f>_xlfn.XLOOKUP(Table4[[#This Row],[StoreID]],Stores!A:A,Stores!B:B, "Not found")</f>
        <v>MegaMart Johnmouth</v>
      </c>
      <c r="Y1486" t="str">
        <f>_xlfn.XLOOKUP(Table4[[#This Row],[StoreID]],Stores!A:A,Stores!C:C, "Not Found")</f>
        <v>Johnmouth</v>
      </c>
      <c r="Z1486" t="str">
        <f>_xlfn.XLOOKUP(Table4[[#This Row],[StoreID]],Stores!A:A,Stores!D:D, "Not Found")</f>
        <v>East</v>
      </c>
    </row>
    <row r="1487" spans="1:26">
      <c r="A1487" t="s">
        <v>2353</v>
      </c>
      <c r="B1487" s="1">
        <v>45204</v>
      </c>
      <c r="C1487" t="s">
        <v>670</v>
      </c>
      <c r="D1487" t="s">
        <v>808</v>
      </c>
      <c r="E1487" t="s">
        <v>842</v>
      </c>
      <c r="F1487">
        <v>2</v>
      </c>
      <c r="G1487">
        <v>0.05</v>
      </c>
      <c r="H1487" t="s">
        <v>868</v>
      </c>
      <c r="I1487" s="4">
        <f>Table4[[#This Row],[Quantity]]*Table4[[#This Row],[UnitPrice]]</f>
        <v>3270.02</v>
      </c>
      <c r="J1487" s="4">
        <f>Table4[[#This Row],[Gross Revenue]]*(1-Table4[[#This Row],[Discount]])</f>
        <v>3106.5189999999998</v>
      </c>
      <c r="K1487" s="4">
        <f>Table4[[#This Row],[Quantity]]*Table4[[#This Row],[CostPrice]]</f>
        <v>2086.58</v>
      </c>
      <c r="L1487" s="4">
        <f>Table4[[#This Row],[Net Revenue]]-Table4[[#This Row],[Total Cost]]</f>
        <v>1019.9389999999999</v>
      </c>
      <c r="M1487" t="str">
        <f>_xlfn.XLOOKUP(Table4[[#This Row],[ProductID]], Products!A:A,Products!B:B, "Not Found")</f>
        <v>Present Television</v>
      </c>
      <c r="N1487" t="str">
        <f>TEXT(Table4[[#This Row],[Date]], "mmm")</f>
        <v>Oct</v>
      </c>
      <c r="O1487" t="str">
        <f>TEXT(Table4[[#This Row],[Date]], "yyyy")</f>
        <v>2023</v>
      </c>
      <c r="P1487" t="str">
        <f>_xlfn.XLOOKUP(Table4[[#This Row],[ProductID]],Products!A:A,Products!C:C, "Not Found")</f>
        <v>Electronics</v>
      </c>
      <c r="Q1487" t="str">
        <f>_xlfn.XLOOKUP(Table4[[#This Row],[ProductID]],Products!A:A,Products!D:D,"Not Found")</f>
        <v>Television</v>
      </c>
      <c r="R1487">
        <f>_xlfn.XLOOKUP(Table4[[#This Row],[ProductID]],Products!A:A,Products!E:E,"Not Found")</f>
        <v>1635.01</v>
      </c>
      <c r="S1487">
        <f>_xlfn.XLOOKUP(Table4[[#This Row],[ProductID]],Products!A:A,Products!F:F, "Not Found")</f>
        <v>1043.29</v>
      </c>
      <c r="T1487" t="str">
        <f>_xlfn.XLOOKUP(Table4[[#This Row],[CustomerID]],Customers!A:A,Customers!D:D, "Not Found")</f>
        <v>M</v>
      </c>
      <c r="U1487" s="6">
        <f>_xlfn.XLOOKUP(Table4[[#This Row],[CustomerID]],Customers!A:A,Customers!E:E, "Not Found")</f>
        <v>24703</v>
      </c>
      <c r="V1487">
        <f ca="1">DATEDIF(Table4[[#This Row],[CustomerBirthday]], TODAY(), "Y")</f>
        <v>58</v>
      </c>
      <c r="W1487" t="str" cm="1">
        <f t="array" aca="1" ref="W1487" ca="1">_xlfn.IFS(Table4[[#This Row],[Age]]&lt;25, "Under 25",Table4[[#This Row],[Age]]=34, "25-34", Table4[[#This Row],[Age]]&lt;=49, "35-49", Table4[[#This Row],[Age]]&lt;=64, "50-64", Table4[[#This Row],[Age]]&gt;=65, "65+")</f>
        <v>50-64</v>
      </c>
      <c r="X1487" t="str">
        <f>_xlfn.XLOOKUP(Table4[[#This Row],[StoreID]],Stores!A:A,Stores!B:B, "Not found")</f>
        <v>MegaMart Brianahaven</v>
      </c>
      <c r="Y1487" t="str">
        <f>_xlfn.XLOOKUP(Table4[[#This Row],[StoreID]],Stores!A:A,Stores!C:C, "Not Found")</f>
        <v>Brianahaven</v>
      </c>
      <c r="Z1487" t="str">
        <f>_xlfn.XLOOKUP(Table4[[#This Row],[StoreID]],Stores!A:A,Stores!D:D, "Not Found")</f>
        <v>North</v>
      </c>
    </row>
    <row r="1488" spans="1:26">
      <c r="A1488" t="s">
        <v>2354</v>
      </c>
      <c r="B1488" s="1">
        <v>45761</v>
      </c>
      <c r="C1488" t="s">
        <v>51</v>
      </c>
      <c r="D1488" t="s">
        <v>722</v>
      </c>
      <c r="E1488" t="s">
        <v>831</v>
      </c>
      <c r="F1488">
        <v>4</v>
      </c>
      <c r="G1488">
        <v>0.1</v>
      </c>
      <c r="H1488" t="s">
        <v>865</v>
      </c>
      <c r="I1488" s="4">
        <f>Table4[[#This Row],[Quantity]]*Table4[[#This Row],[UnitPrice]]</f>
        <v>7415.08</v>
      </c>
      <c r="J1488" s="4">
        <f>Table4[[#This Row],[Gross Revenue]]*(1-Table4[[#This Row],[Discount]])</f>
        <v>6673.5720000000001</v>
      </c>
      <c r="K1488" s="4">
        <f>Table4[[#This Row],[Quantity]]*Table4[[#This Row],[CostPrice]]</f>
        <v>5454.08</v>
      </c>
      <c r="L1488" s="4">
        <f>Table4[[#This Row],[Net Revenue]]-Table4[[#This Row],[Total Cost]]</f>
        <v>1219.4920000000002</v>
      </c>
      <c r="M1488" t="str">
        <f>_xlfn.XLOOKUP(Table4[[#This Row],[ProductID]], Products!A:A,Products!B:B, "Not Found")</f>
        <v>Four Accessories</v>
      </c>
      <c r="N1488" t="str">
        <f>TEXT(Table4[[#This Row],[Date]], "mmm")</f>
        <v>Apr</v>
      </c>
      <c r="O1488" t="str">
        <f>TEXT(Table4[[#This Row],[Date]], "yyyy")</f>
        <v>2025</v>
      </c>
      <c r="P1488" t="str">
        <f>_xlfn.XLOOKUP(Table4[[#This Row],[ProductID]],Products!A:A,Products!C:C, "Not Found")</f>
        <v>Fashion</v>
      </c>
      <c r="Q1488" t="str">
        <f>_xlfn.XLOOKUP(Table4[[#This Row],[ProductID]],Products!A:A,Products!D:D,"Not Found")</f>
        <v>Accessories</v>
      </c>
      <c r="R1488">
        <f>_xlfn.XLOOKUP(Table4[[#This Row],[ProductID]],Products!A:A,Products!E:E,"Not Found")</f>
        <v>1853.77</v>
      </c>
      <c r="S1488">
        <f>_xlfn.XLOOKUP(Table4[[#This Row],[ProductID]],Products!A:A,Products!F:F, "Not Found")</f>
        <v>1363.52</v>
      </c>
      <c r="T1488" t="str">
        <f>_xlfn.XLOOKUP(Table4[[#This Row],[CustomerID]],Customers!A:A,Customers!D:D, "Not Found")</f>
        <v>M</v>
      </c>
      <c r="U1488" s="6">
        <f>_xlfn.XLOOKUP(Table4[[#This Row],[CustomerID]],Customers!A:A,Customers!E:E, "Not Found")</f>
        <v>32850</v>
      </c>
      <c r="V1488">
        <f ca="1">DATEDIF(Table4[[#This Row],[CustomerBirthday]], TODAY(), "Y")</f>
        <v>36</v>
      </c>
      <c r="W1488" t="str" cm="1">
        <f t="array" aca="1" ref="W1488" ca="1">_xlfn.IFS(Table4[[#This Row],[Age]]&lt;25, "Under 25",Table4[[#This Row],[Age]]=34, "25-34", Table4[[#This Row],[Age]]&lt;=49, "35-49", Table4[[#This Row],[Age]]&lt;=64, "50-64", Table4[[#This Row],[Age]]&gt;=65, "65+")</f>
        <v>35-49</v>
      </c>
      <c r="X1488" t="str">
        <f>_xlfn.XLOOKUP(Table4[[#This Row],[StoreID]],Stores!A:A,Stores!B:B, "Not found")</f>
        <v>MegaMart Jimenezborough</v>
      </c>
      <c r="Y1488" t="str">
        <f>_xlfn.XLOOKUP(Table4[[#This Row],[StoreID]],Stores!A:A,Stores!C:C, "Not Found")</f>
        <v>Jimenezborough</v>
      </c>
      <c r="Z1488" t="str">
        <f>_xlfn.XLOOKUP(Table4[[#This Row],[StoreID]],Stores!A:A,Stores!D:D, "Not Found")</f>
        <v>South</v>
      </c>
    </row>
    <row r="1489" spans="1:26">
      <c r="A1489" t="s">
        <v>2355</v>
      </c>
      <c r="B1489" s="1">
        <v>45483</v>
      </c>
      <c r="C1489" t="s">
        <v>545</v>
      </c>
      <c r="D1489" t="s">
        <v>800</v>
      </c>
      <c r="E1489" t="s">
        <v>842</v>
      </c>
      <c r="F1489">
        <v>4</v>
      </c>
      <c r="G1489">
        <v>0.1</v>
      </c>
      <c r="H1489" t="s">
        <v>865</v>
      </c>
      <c r="I1489" s="4">
        <f>Table4[[#This Row],[Quantity]]*Table4[[#This Row],[UnitPrice]]</f>
        <v>7810.6</v>
      </c>
      <c r="J1489" s="4">
        <f>Table4[[#This Row],[Gross Revenue]]*(1-Table4[[#This Row],[Discount]])</f>
        <v>7029.5400000000009</v>
      </c>
      <c r="K1489" s="4">
        <f>Table4[[#This Row],[Quantity]]*Table4[[#This Row],[CostPrice]]</f>
        <v>5805.08</v>
      </c>
      <c r="L1489" s="4">
        <f>Table4[[#This Row],[Net Revenue]]-Table4[[#This Row],[Total Cost]]</f>
        <v>1224.4600000000009</v>
      </c>
      <c r="M1489" t="str">
        <f>_xlfn.XLOOKUP(Table4[[#This Row],[ProductID]], Products!A:A,Products!B:B, "Not Found")</f>
        <v>Book Television</v>
      </c>
      <c r="N1489" t="str">
        <f>TEXT(Table4[[#This Row],[Date]], "mmm")</f>
        <v>Jul</v>
      </c>
      <c r="O1489" t="str">
        <f>TEXT(Table4[[#This Row],[Date]], "yyyy")</f>
        <v>2024</v>
      </c>
      <c r="P1489" t="str">
        <f>_xlfn.XLOOKUP(Table4[[#This Row],[ProductID]],Products!A:A,Products!C:C, "Not Found")</f>
        <v>Electronics</v>
      </c>
      <c r="Q1489" t="str">
        <f>_xlfn.XLOOKUP(Table4[[#This Row],[ProductID]],Products!A:A,Products!D:D,"Not Found")</f>
        <v>Television</v>
      </c>
      <c r="R1489">
        <f>_xlfn.XLOOKUP(Table4[[#This Row],[ProductID]],Products!A:A,Products!E:E,"Not Found")</f>
        <v>1952.65</v>
      </c>
      <c r="S1489">
        <f>_xlfn.XLOOKUP(Table4[[#This Row],[ProductID]],Products!A:A,Products!F:F, "Not Found")</f>
        <v>1451.27</v>
      </c>
      <c r="T1489" t="str">
        <f>_xlfn.XLOOKUP(Table4[[#This Row],[CustomerID]],Customers!A:A,Customers!D:D, "Not Found")</f>
        <v>M</v>
      </c>
      <c r="U1489" s="6">
        <f>_xlfn.XLOOKUP(Table4[[#This Row],[CustomerID]],Customers!A:A,Customers!E:E, "Not Found")</f>
        <v>38959</v>
      </c>
      <c r="V1489">
        <f ca="1">DATEDIF(Table4[[#This Row],[CustomerBirthday]], TODAY(), "Y")</f>
        <v>19</v>
      </c>
      <c r="W1489" t="str" cm="1">
        <f t="array" aca="1" ref="W1489" ca="1">_xlfn.IFS(Table4[[#This Row],[Age]]&lt;25, "Under 25",Table4[[#This Row],[Age]]=34, "25-34", Table4[[#This Row],[Age]]&lt;=49, "35-49", Table4[[#This Row],[Age]]&lt;=64, "50-64", Table4[[#This Row],[Age]]&gt;=65, "65+")</f>
        <v>Under 25</v>
      </c>
      <c r="X1489" t="str">
        <f>_xlfn.XLOOKUP(Table4[[#This Row],[StoreID]],Stores!A:A,Stores!B:B, "Not found")</f>
        <v>MegaMart Brianahaven</v>
      </c>
      <c r="Y1489" t="str">
        <f>_xlfn.XLOOKUP(Table4[[#This Row],[StoreID]],Stores!A:A,Stores!C:C, "Not Found")</f>
        <v>Brianahaven</v>
      </c>
      <c r="Z1489" t="str">
        <f>_xlfn.XLOOKUP(Table4[[#This Row],[StoreID]],Stores!A:A,Stores!D:D, "Not Found")</f>
        <v>North</v>
      </c>
    </row>
    <row r="1490" spans="1:26">
      <c r="A1490" t="s">
        <v>2356</v>
      </c>
      <c r="B1490" s="1">
        <v>45264</v>
      </c>
      <c r="C1490" t="s">
        <v>187</v>
      </c>
      <c r="D1490" t="s">
        <v>728</v>
      </c>
      <c r="E1490" t="s">
        <v>835</v>
      </c>
      <c r="F1490">
        <v>2</v>
      </c>
      <c r="G1490">
        <v>0</v>
      </c>
      <c r="H1490" t="s">
        <v>865</v>
      </c>
      <c r="I1490" s="4">
        <f>Table4[[#This Row],[Quantity]]*Table4[[#This Row],[UnitPrice]]</f>
        <v>636.1</v>
      </c>
      <c r="J1490" s="4">
        <f>Table4[[#This Row],[Gross Revenue]]*(1-Table4[[#This Row],[Discount]])</f>
        <v>636.1</v>
      </c>
      <c r="K1490" s="4">
        <f>Table4[[#This Row],[Quantity]]*Table4[[#This Row],[CostPrice]]</f>
        <v>374.68</v>
      </c>
      <c r="L1490" s="4">
        <f>Table4[[#This Row],[Net Revenue]]-Table4[[#This Row],[Total Cost]]</f>
        <v>261.42</v>
      </c>
      <c r="M1490" t="str">
        <f>_xlfn.XLOOKUP(Table4[[#This Row],[ProductID]], Products!A:A,Products!B:B, "Not Found")</f>
        <v>Company Fruits</v>
      </c>
      <c r="N1490" t="str">
        <f>TEXT(Table4[[#This Row],[Date]], "mmm")</f>
        <v>Dec</v>
      </c>
      <c r="O1490" t="str">
        <f>TEXT(Table4[[#This Row],[Date]], "yyyy")</f>
        <v>2023</v>
      </c>
      <c r="P1490" t="str">
        <f>_xlfn.XLOOKUP(Table4[[#This Row],[ProductID]],Products!A:A,Products!C:C, "Not Found")</f>
        <v>Groceries</v>
      </c>
      <c r="Q1490" t="str">
        <f>_xlfn.XLOOKUP(Table4[[#This Row],[ProductID]],Products!A:A,Products!D:D,"Not Found")</f>
        <v>Fruits</v>
      </c>
      <c r="R1490">
        <f>_xlfn.XLOOKUP(Table4[[#This Row],[ProductID]],Products!A:A,Products!E:E,"Not Found")</f>
        <v>318.05</v>
      </c>
      <c r="S1490">
        <f>_xlfn.XLOOKUP(Table4[[#This Row],[ProductID]],Products!A:A,Products!F:F, "Not Found")</f>
        <v>187.34</v>
      </c>
      <c r="T1490" t="str">
        <f>_xlfn.XLOOKUP(Table4[[#This Row],[CustomerID]],Customers!A:A,Customers!D:D, "Not Found")</f>
        <v>M</v>
      </c>
      <c r="U1490" s="6">
        <f>_xlfn.XLOOKUP(Table4[[#This Row],[CustomerID]],Customers!A:A,Customers!E:E, "Not Found")</f>
        <v>38351</v>
      </c>
      <c r="V1490">
        <f ca="1">DATEDIF(Table4[[#This Row],[CustomerBirthday]], TODAY(), "Y")</f>
        <v>21</v>
      </c>
      <c r="W1490" t="str" cm="1">
        <f t="array" aca="1" ref="W1490" ca="1">_xlfn.IFS(Table4[[#This Row],[Age]]&lt;25, "Under 25",Table4[[#This Row],[Age]]=34, "25-34", Table4[[#This Row],[Age]]&lt;=49, "35-49", Table4[[#This Row],[Age]]&lt;=64, "50-64", Table4[[#This Row],[Age]]&gt;=65, "65+")</f>
        <v>Under 25</v>
      </c>
      <c r="X1490" t="str">
        <f>_xlfn.XLOOKUP(Table4[[#This Row],[StoreID]],Stores!A:A,Stores!B:B, "Not found")</f>
        <v>MegaMart Peckmouth</v>
      </c>
      <c r="Y1490" t="str">
        <f>_xlfn.XLOOKUP(Table4[[#This Row],[StoreID]],Stores!A:A,Stores!C:C, "Not Found")</f>
        <v>Peckmouth</v>
      </c>
      <c r="Z1490" t="str">
        <f>_xlfn.XLOOKUP(Table4[[#This Row],[StoreID]],Stores!A:A,Stores!D:D, "Not Found")</f>
        <v>East</v>
      </c>
    </row>
    <row r="1491" spans="1:26">
      <c r="A1491" t="s">
        <v>2357</v>
      </c>
      <c r="B1491" s="1">
        <v>45239</v>
      </c>
      <c r="C1491" t="s">
        <v>615</v>
      </c>
      <c r="D1491" t="s">
        <v>739</v>
      </c>
      <c r="E1491" t="s">
        <v>831</v>
      </c>
      <c r="F1491">
        <v>4</v>
      </c>
      <c r="G1491">
        <v>0</v>
      </c>
      <c r="H1491" t="s">
        <v>875</v>
      </c>
      <c r="I1491" s="4">
        <f>Table4[[#This Row],[Quantity]]*Table4[[#This Row],[UnitPrice]]</f>
        <v>4776.4799999999996</v>
      </c>
      <c r="J1491" s="4">
        <f>Table4[[#This Row],[Gross Revenue]]*(1-Table4[[#This Row],[Discount]])</f>
        <v>4776.4799999999996</v>
      </c>
      <c r="K1491" s="4">
        <f>Table4[[#This Row],[Quantity]]*Table4[[#This Row],[CostPrice]]</f>
        <v>3355.8</v>
      </c>
      <c r="L1491" s="4">
        <f>Table4[[#This Row],[Net Revenue]]-Table4[[#This Row],[Total Cost]]</f>
        <v>1420.6799999999994</v>
      </c>
      <c r="M1491" t="str">
        <f>_xlfn.XLOOKUP(Table4[[#This Row],[ProductID]], Products!A:A,Products!B:B, "Not Found")</f>
        <v>Step Smartphone</v>
      </c>
      <c r="N1491" t="str">
        <f>TEXT(Table4[[#This Row],[Date]], "mmm")</f>
        <v>Nov</v>
      </c>
      <c r="O1491" t="str">
        <f>TEXT(Table4[[#This Row],[Date]], "yyyy")</f>
        <v>2023</v>
      </c>
      <c r="P1491" t="str">
        <f>_xlfn.XLOOKUP(Table4[[#This Row],[ProductID]],Products!A:A,Products!C:C, "Not Found")</f>
        <v>Electronics</v>
      </c>
      <c r="Q1491" t="str">
        <f>_xlfn.XLOOKUP(Table4[[#This Row],[ProductID]],Products!A:A,Products!D:D,"Not Found")</f>
        <v>Smartphone</v>
      </c>
      <c r="R1491">
        <f>_xlfn.XLOOKUP(Table4[[#This Row],[ProductID]],Products!A:A,Products!E:E,"Not Found")</f>
        <v>1194.1199999999999</v>
      </c>
      <c r="S1491">
        <f>_xlfn.XLOOKUP(Table4[[#This Row],[ProductID]],Products!A:A,Products!F:F, "Not Found")</f>
        <v>838.95</v>
      </c>
      <c r="T1491" t="str">
        <f>_xlfn.XLOOKUP(Table4[[#This Row],[CustomerID]],Customers!A:A,Customers!D:D, "Not Found")</f>
        <v>F</v>
      </c>
      <c r="U1491" s="6">
        <f>_xlfn.XLOOKUP(Table4[[#This Row],[CustomerID]],Customers!A:A,Customers!E:E, "Not Found")</f>
        <v>21425</v>
      </c>
      <c r="V1491">
        <f ca="1">DATEDIF(Table4[[#This Row],[CustomerBirthday]], TODAY(), "Y")</f>
        <v>67</v>
      </c>
      <c r="W1491" t="str" cm="1">
        <f t="array" aca="1" ref="W1491" ca="1">_xlfn.IFS(Table4[[#This Row],[Age]]&lt;25, "Under 25",Table4[[#This Row],[Age]]=34, "25-34", Table4[[#This Row],[Age]]&lt;=49, "35-49", Table4[[#This Row],[Age]]&lt;=64, "50-64", Table4[[#This Row],[Age]]&gt;=65, "65+")</f>
        <v>65+</v>
      </c>
      <c r="X1491" t="str">
        <f>_xlfn.XLOOKUP(Table4[[#This Row],[StoreID]],Stores!A:A,Stores!B:B, "Not found")</f>
        <v>MegaMart Jimenezborough</v>
      </c>
      <c r="Y1491" t="str">
        <f>_xlfn.XLOOKUP(Table4[[#This Row],[StoreID]],Stores!A:A,Stores!C:C, "Not Found")</f>
        <v>Jimenezborough</v>
      </c>
      <c r="Z1491" t="str">
        <f>_xlfn.XLOOKUP(Table4[[#This Row],[StoreID]],Stores!A:A,Stores!D:D, "Not Found")</f>
        <v>South</v>
      </c>
    </row>
    <row r="1492" spans="1:26">
      <c r="A1492" t="s">
        <v>2358</v>
      </c>
      <c r="B1492" s="1">
        <v>45615</v>
      </c>
      <c r="C1492" t="s">
        <v>382</v>
      </c>
      <c r="D1492" t="s">
        <v>798</v>
      </c>
      <c r="E1492" t="s">
        <v>831</v>
      </c>
      <c r="F1492">
        <v>1</v>
      </c>
      <c r="G1492">
        <v>0.05</v>
      </c>
      <c r="H1492" t="s">
        <v>868</v>
      </c>
      <c r="I1492" s="4">
        <f>Table4[[#This Row],[Quantity]]*Table4[[#This Row],[UnitPrice]]</f>
        <v>1501.46</v>
      </c>
      <c r="J1492" s="4">
        <f>Table4[[#This Row],[Gross Revenue]]*(1-Table4[[#This Row],[Discount]])</f>
        <v>1426.3869999999999</v>
      </c>
      <c r="K1492" s="4">
        <f>Table4[[#This Row],[Quantity]]*Table4[[#This Row],[CostPrice]]</f>
        <v>1167.73</v>
      </c>
      <c r="L1492" s="4">
        <f>Table4[[#This Row],[Net Revenue]]-Table4[[#This Row],[Total Cost]]</f>
        <v>258.65699999999993</v>
      </c>
      <c r="M1492" t="str">
        <f>_xlfn.XLOOKUP(Table4[[#This Row],[ProductID]], Products!A:A,Products!B:B, "Not Found")</f>
        <v>New Watches</v>
      </c>
      <c r="N1492" t="str">
        <f>TEXT(Table4[[#This Row],[Date]], "mmm")</f>
        <v>Nov</v>
      </c>
      <c r="O1492" t="str">
        <f>TEXT(Table4[[#This Row],[Date]], "yyyy")</f>
        <v>2024</v>
      </c>
      <c r="P1492" t="str">
        <f>_xlfn.XLOOKUP(Table4[[#This Row],[ProductID]],Products!A:A,Products!C:C, "Not Found")</f>
        <v>Fashion</v>
      </c>
      <c r="Q1492" t="str">
        <f>_xlfn.XLOOKUP(Table4[[#This Row],[ProductID]],Products!A:A,Products!D:D,"Not Found")</f>
        <v>Watches</v>
      </c>
      <c r="R1492">
        <f>_xlfn.XLOOKUP(Table4[[#This Row],[ProductID]],Products!A:A,Products!E:E,"Not Found")</f>
        <v>1501.46</v>
      </c>
      <c r="S1492">
        <f>_xlfn.XLOOKUP(Table4[[#This Row],[ProductID]],Products!A:A,Products!F:F, "Not Found")</f>
        <v>1167.73</v>
      </c>
      <c r="T1492" t="str">
        <f>_xlfn.XLOOKUP(Table4[[#This Row],[CustomerID]],Customers!A:A,Customers!D:D, "Not Found")</f>
        <v>F</v>
      </c>
      <c r="U1492" s="6">
        <f>_xlfn.XLOOKUP(Table4[[#This Row],[CustomerID]],Customers!A:A,Customers!E:E, "Not Found")</f>
        <v>35236</v>
      </c>
      <c r="V1492">
        <f ca="1">DATEDIF(Table4[[#This Row],[CustomerBirthday]], TODAY(), "Y")</f>
        <v>30</v>
      </c>
      <c r="W1492" t="str" cm="1">
        <f t="array" aca="1" ref="W1492" ca="1">_xlfn.IFS(Table4[[#This Row],[Age]]&lt;25, "Under 25",Table4[[#This Row],[Age]]=34, "25-34", Table4[[#This Row],[Age]]&lt;=49, "35-49", Table4[[#This Row],[Age]]&lt;=64, "50-64", Table4[[#This Row],[Age]]&gt;=65, "65+")</f>
        <v>35-49</v>
      </c>
      <c r="X1492" t="str">
        <f>_xlfn.XLOOKUP(Table4[[#This Row],[StoreID]],Stores!A:A,Stores!B:B, "Not found")</f>
        <v>MegaMart Jimenezborough</v>
      </c>
      <c r="Y1492" t="str">
        <f>_xlfn.XLOOKUP(Table4[[#This Row],[StoreID]],Stores!A:A,Stores!C:C, "Not Found")</f>
        <v>Jimenezborough</v>
      </c>
      <c r="Z1492" t="str">
        <f>_xlfn.XLOOKUP(Table4[[#This Row],[StoreID]],Stores!A:A,Stores!D:D, "Not Found")</f>
        <v>South</v>
      </c>
    </row>
    <row r="1493" spans="1:26">
      <c r="A1493" t="s">
        <v>2359</v>
      </c>
      <c r="B1493" s="1">
        <v>45496</v>
      </c>
      <c r="C1493" t="s">
        <v>438</v>
      </c>
      <c r="D1493" t="s">
        <v>822</v>
      </c>
      <c r="E1493" t="s">
        <v>842</v>
      </c>
      <c r="F1493">
        <v>5</v>
      </c>
      <c r="G1493">
        <v>0.15</v>
      </c>
      <c r="H1493" t="s">
        <v>865</v>
      </c>
      <c r="I1493" s="4">
        <f>Table4[[#This Row],[Quantity]]*Table4[[#This Row],[UnitPrice]]</f>
        <v>6081.7999999999993</v>
      </c>
      <c r="J1493" s="4">
        <f>Table4[[#This Row],[Gross Revenue]]*(1-Table4[[#This Row],[Discount]])</f>
        <v>5169.5299999999988</v>
      </c>
      <c r="K1493" s="4">
        <f>Table4[[#This Row],[Quantity]]*Table4[[#This Row],[CostPrice]]</f>
        <v>3974</v>
      </c>
      <c r="L1493" s="4">
        <f>Table4[[#This Row],[Net Revenue]]-Table4[[#This Row],[Total Cost]]</f>
        <v>1195.5299999999988</v>
      </c>
      <c r="M1493" t="str">
        <f>_xlfn.XLOOKUP(Table4[[#This Row],[ProductID]], Products!A:A,Products!B:B, "Not Found")</f>
        <v>Nor Bags</v>
      </c>
      <c r="N1493" t="str">
        <f>TEXT(Table4[[#This Row],[Date]], "mmm")</f>
        <v>Jul</v>
      </c>
      <c r="O1493" t="str">
        <f>TEXT(Table4[[#This Row],[Date]], "yyyy")</f>
        <v>2024</v>
      </c>
      <c r="P1493" t="str">
        <f>_xlfn.XLOOKUP(Table4[[#This Row],[ProductID]],Products!A:A,Products!C:C, "Not Found")</f>
        <v>Fashion</v>
      </c>
      <c r="Q1493" t="str">
        <f>_xlfn.XLOOKUP(Table4[[#This Row],[ProductID]],Products!A:A,Products!D:D,"Not Found")</f>
        <v>Bags</v>
      </c>
      <c r="R1493">
        <f>_xlfn.XLOOKUP(Table4[[#This Row],[ProductID]],Products!A:A,Products!E:E,"Not Found")</f>
        <v>1216.3599999999999</v>
      </c>
      <c r="S1493">
        <f>_xlfn.XLOOKUP(Table4[[#This Row],[ProductID]],Products!A:A,Products!F:F, "Not Found")</f>
        <v>794.8</v>
      </c>
      <c r="T1493" t="str">
        <f>_xlfn.XLOOKUP(Table4[[#This Row],[CustomerID]],Customers!A:A,Customers!D:D, "Not Found")</f>
        <v>M</v>
      </c>
      <c r="U1493" s="6">
        <f>_xlfn.XLOOKUP(Table4[[#This Row],[CustomerID]],Customers!A:A,Customers!E:E, "Not Found")</f>
        <v>27633</v>
      </c>
      <c r="V1493">
        <f ca="1">DATEDIF(Table4[[#This Row],[CustomerBirthday]], TODAY(), "Y")</f>
        <v>50</v>
      </c>
      <c r="W1493" t="str" cm="1">
        <f t="array" aca="1" ref="W1493" ca="1">_xlfn.IFS(Table4[[#This Row],[Age]]&lt;25, "Under 25",Table4[[#This Row],[Age]]=34, "25-34", Table4[[#This Row],[Age]]&lt;=49, "35-49", Table4[[#This Row],[Age]]&lt;=64, "50-64", Table4[[#This Row],[Age]]&gt;=65, "65+")</f>
        <v>50-64</v>
      </c>
      <c r="X1493" t="str">
        <f>_xlfn.XLOOKUP(Table4[[#This Row],[StoreID]],Stores!A:A,Stores!B:B, "Not found")</f>
        <v>MegaMart Brianahaven</v>
      </c>
      <c r="Y1493" t="str">
        <f>_xlfn.XLOOKUP(Table4[[#This Row],[StoreID]],Stores!A:A,Stores!C:C, "Not Found")</f>
        <v>Brianahaven</v>
      </c>
      <c r="Z1493" t="str">
        <f>_xlfn.XLOOKUP(Table4[[#This Row],[StoreID]],Stores!A:A,Stores!D:D, "Not Found")</f>
        <v>North</v>
      </c>
    </row>
    <row r="1494" spans="1:26">
      <c r="A1494" t="s">
        <v>2360</v>
      </c>
      <c r="B1494" s="1">
        <v>45635</v>
      </c>
      <c r="C1494" t="s">
        <v>570</v>
      </c>
      <c r="D1494" t="s">
        <v>736</v>
      </c>
      <c r="E1494" t="s">
        <v>846</v>
      </c>
      <c r="F1494">
        <v>3</v>
      </c>
      <c r="G1494">
        <v>0.15</v>
      </c>
      <c r="H1494" t="s">
        <v>865</v>
      </c>
      <c r="I1494" s="4">
        <f>Table4[[#This Row],[Quantity]]*Table4[[#This Row],[UnitPrice]]</f>
        <v>369.57</v>
      </c>
      <c r="J1494" s="4">
        <f>Table4[[#This Row],[Gross Revenue]]*(1-Table4[[#This Row],[Discount]])</f>
        <v>314.1345</v>
      </c>
      <c r="K1494" s="4">
        <f>Table4[[#This Row],[Quantity]]*Table4[[#This Row],[CostPrice]]</f>
        <v>241.07999999999998</v>
      </c>
      <c r="L1494" s="4">
        <f>Table4[[#This Row],[Net Revenue]]-Table4[[#This Row],[Total Cost]]</f>
        <v>73.054500000000019</v>
      </c>
      <c r="M1494" t="str">
        <f>_xlfn.XLOOKUP(Table4[[#This Row],[ProductID]], Products!A:A,Products!B:B, "Not Found")</f>
        <v>Us Snacks</v>
      </c>
      <c r="N1494" t="str">
        <f>TEXT(Table4[[#This Row],[Date]], "mmm")</f>
        <v>Dec</v>
      </c>
      <c r="O1494" t="str">
        <f>TEXT(Table4[[#This Row],[Date]], "yyyy")</f>
        <v>2024</v>
      </c>
      <c r="P1494" t="str">
        <f>_xlfn.XLOOKUP(Table4[[#This Row],[ProductID]],Products!A:A,Products!C:C, "Not Found")</f>
        <v>Groceries</v>
      </c>
      <c r="Q1494" t="str">
        <f>_xlfn.XLOOKUP(Table4[[#This Row],[ProductID]],Products!A:A,Products!D:D,"Not Found")</f>
        <v>Snacks</v>
      </c>
      <c r="R1494">
        <f>_xlfn.XLOOKUP(Table4[[#This Row],[ProductID]],Products!A:A,Products!E:E,"Not Found")</f>
        <v>123.19</v>
      </c>
      <c r="S1494">
        <f>_xlfn.XLOOKUP(Table4[[#This Row],[ProductID]],Products!A:A,Products!F:F, "Not Found")</f>
        <v>80.36</v>
      </c>
      <c r="T1494" t="str">
        <f>_xlfn.XLOOKUP(Table4[[#This Row],[CustomerID]],Customers!A:A,Customers!D:D, "Not Found")</f>
        <v>M</v>
      </c>
      <c r="U1494" s="6">
        <f>_xlfn.XLOOKUP(Table4[[#This Row],[CustomerID]],Customers!A:A,Customers!E:E, "Not Found")</f>
        <v>33160</v>
      </c>
      <c r="V1494">
        <f ca="1">DATEDIF(Table4[[#This Row],[CustomerBirthday]], TODAY(), "Y")</f>
        <v>35</v>
      </c>
      <c r="W1494" t="str" cm="1">
        <f t="array" aca="1" ref="W1494" ca="1">_xlfn.IFS(Table4[[#This Row],[Age]]&lt;25, "Under 25",Table4[[#This Row],[Age]]=34, "25-34", Table4[[#This Row],[Age]]&lt;=49, "35-49", Table4[[#This Row],[Age]]&lt;=64, "50-64", Table4[[#This Row],[Age]]&gt;=65, "65+")</f>
        <v>35-49</v>
      </c>
      <c r="X1494" t="str">
        <f>_xlfn.XLOOKUP(Table4[[#This Row],[StoreID]],Stores!A:A,Stores!B:B, "Not found")</f>
        <v>MegaMart Johnmouth</v>
      </c>
      <c r="Y1494" t="str">
        <f>_xlfn.XLOOKUP(Table4[[#This Row],[StoreID]],Stores!A:A,Stores!C:C, "Not Found")</f>
        <v>Johnmouth</v>
      </c>
      <c r="Z1494" t="str">
        <f>_xlfn.XLOOKUP(Table4[[#This Row],[StoreID]],Stores!A:A,Stores!D:D, "Not Found")</f>
        <v>East</v>
      </c>
    </row>
    <row r="1495" spans="1:26">
      <c r="A1495" t="s">
        <v>2361</v>
      </c>
      <c r="B1495" s="1">
        <v>45437</v>
      </c>
      <c r="C1495" t="s">
        <v>93</v>
      </c>
      <c r="D1495" t="s">
        <v>824</v>
      </c>
      <c r="E1495" t="s">
        <v>835</v>
      </c>
      <c r="F1495">
        <v>2</v>
      </c>
      <c r="G1495">
        <v>0</v>
      </c>
      <c r="H1495" t="s">
        <v>871</v>
      </c>
      <c r="I1495" s="4">
        <f>Table4[[#This Row],[Quantity]]*Table4[[#This Row],[UnitPrice]]</f>
        <v>776.52</v>
      </c>
      <c r="J1495" s="4">
        <f>Table4[[#This Row],[Gross Revenue]]*(1-Table4[[#This Row],[Discount]])</f>
        <v>776.52</v>
      </c>
      <c r="K1495" s="4">
        <f>Table4[[#This Row],[Quantity]]*Table4[[#This Row],[CostPrice]]</f>
        <v>398.6</v>
      </c>
      <c r="L1495" s="4">
        <f>Table4[[#This Row],[Net Revenue]]-Table4[[#This Row],[Total Cost]]</f>
        <v>377.91999999999996</v>
      </c>
      <c r="M1495" t="str">
        <f>_xlfn.XLOOKUP(Table4[[#This Row],[ProductID]], Products!A:A,Products!B:B, "Not Found")</f>
        <v>Possible Watches</v>
      </c>
      <c r="N1495" t="str">
        <f>TEXT(Table4[[#This Row],[Date]], "mmm")</f>
        <v>May</v>
      </c>
      <c r="O1495" t="str">
        <f>TEXT(Table4[[#This Row],[Date]], "yyyy")</f>
        <v>2024</v>
      </c>
      <c r="P1495" t="str">
        <f>_xlfn.XLOOKUP(Table4[[#This Row],[ProductID]],Products!A:A,Products!C:C, "Not Found")</f>
        <v>Fashion</v>
      </c>
      <c r="Q1495" t="str">
        <f>_xlfn.XLOOKUP(Table4[[#This Row],[ProductID]],Products!A:A,Products!D:D,"Not Found")</f>
        <v>Watches</v>
      </c>
      <c r="R1495">
        <f>_xlfn.XLOOKUP(Table4[[#This Row],[ProductID]],Products!A:A,Products!E:E,"Not Found")</f>
        <v>388.26</v>
      </c>
      <c r="S1495">
        <f>_xlfn.XLOOKUP(Table4[[#This Row],[ProductID]],Products!A:A,Products!F:F, "Not Found")</f>
        <v>199.3</v>
      </c>
      <c r="T1495" t="str">
        <f>_xlfn.XLOOKUP(Table4[[#This Row],[CustomerID]],Customers!A:A,Customers!D:D, "Not Found")</f>
        <v>F</v>
      </c>
      <c r="U1495" s="6">
        <f>_xlfn.XLOOKUP(Table4[[#This Row],[CustomerID]],Customers!A:A,Customers!E:E, "Not Found")</f>
        <v>26428</v>
      </c>
      <c r="V1495">
        <f ca="1">DATEDIF(Table4[[#This Row],[CustomerBirthday]], TODAY(), "Y")</f>
        <v>54</v>
      </c>
      <c r="W1495" t="str" cm="1">
        <f t="array" aca="1" ref="W1495" ca="1">_xlfn.IFS(Table4[[#This Row],[Age]]&lt;25, "Under 25",Table4[[#This Row],[Age]]=34, "25-34", Table4[[#This Row],[Age]]&lt;=49, "35-49", Table4[[#This Row],[Age]]&lt;=64, "50-64", Table4[[#This Row],[Age]]&gt;=65, "65+")</f>
        <v>50-64</v>
      </c>
      <c r="X1495" t="str">
        <f>_xlfn.XLOOKUP(Table4[[#This Row],[StoreID]],Stores!A:A,Stores!B:B, "Not found")</f>
        <v>MegaMart Peckmouth</v>
      </c>
      <c r="Y1495" t="str">
        <f>_xlfn.XLOOKUP(Table4[[#This Row],[StoreID]],Stores!A:A,Stores!C:C, "Not Found")</f>
        <v>Peckmouth</v>
      </c>
      <c r="Z1495" t="str">
        <f>_xlfn.XLOOKUP(Table4[[#This Row],[StoreID]],Stores!A:A,Stores!D:D, "Not Found")</f>
        <v>East</v>
      </c>
    </row>
    <row r="1496" spans="1:26">
      <c r="A1496" t="s">
        <v>2362</v>
      </c>
      <c r="B1496" s="1">
        <v>45254</v>
      </c>
      <c r="C1496" t="s">
        <v>115</v>
      </c>
      <c r="D1496" t="s">
        <v>766</v>
      </c>
      <c r="E1496" t="s">
        <v>831</v>
      </c>
      <c r="F1496">
        <v>2</v>
      </c>
      <c r="G1496">
        <v>0</v>
      </c>
      <c r="H1496" t="s">
        <v>871</v>
      </c>
      <c r="I1496" s="4">
        <f>Table4[[#This Row],[Quantity]]*Table4[[#This Row],[UnitPrice]]</f>
        <v>2454.48</v>
      </c>
      <c r="J1496" s="4">
        <f>Table4[[#This Row],[Gross Revenue]]*(1-Table4[[#This Row],[Discount]])</f>
        <v>2454.48</v>
      </c>
      <c r="K1496" s="4">
        <f>Table4[[#This Row],[Quantity]]*Table4[[#This Row],[CostPrice]]</f>
        <v>1954.18</v>
      </c>
      <c r="L1496" s="4">
        <f>Table4[[#This Row],[Net Revenue]]-Table4[[#This Row],[Total Cost]]</f>
        <v>500.29999999999995</v>
      </c>
      <c r="M1496" t="str">
        <f>_xlfn.XLOOKUP(Table4[[#This Row],[ProductID]], Products!A:A,Products!B:B, "Not Found")</f>
        <v>Firm Dairy</v>
      </c>
      <c r="N1496" t="str">
        <f>TEXT(Table4[[#This Row],[Date]], "mmm")</f>
        <v>Nov</v>
      </c>
      <c r="O1496" t="str">
        <f>TEXT(Table4[[#This Row],[Date]], "yyyy")</f>
        <v>2023</v>
      </c>
      <c r="P1496" t="str">
        <f>_xlfn.XLOOKUP(Table4[[#This Row],[ProductID]],Products!A:A,Products!C:C, "Not Found")</f>
        <v>Groceries</v>
      </c>
      <c r="Q1496" t="str">
        <f>_xlfn.XLOOKUP(Table4[[#This Row],[ProductID]],Products!A:A,Products!D:D,"Not Found")</f>
        <v>Dairy</v>
      </c>
      <c r="R1496">
        <f>_xlfn.XLOOKUP(Table4[[#This Row],[ProductID]],Products!A:A,Products!E:E,"Not Found")</f>
        <v>1227.24</v>
      </c>
      <c r="S1496">
        <f>_xlfn.XLOOKUP(Table4[[#This Row],[ProductID]],Products!A:A,Products!F:F, "Not Found")</f>
        <v>977.09</v>
      </c>
      <c r="T1496" t="str">
        <f>_xlfn.XLOOKUP(Table4[[#This Row],[CustomerID]],Customers!A:A,Customers!D:D, "Not Found")</f>
        <v>M</v>
      </c>
      <c r="U1496" s="6">
        <f>_xlfn.XLOOKUP(Table4[[#This Row],[CustomerID]],Customers!A:A,Customers!E:E, "Not Found")</f>
        <v>28630</v>
      </c>
      <c r="V1496">
        <f ca="1">DATEDIF(Table4[[#This Row],[CustomerBirthday]], TODAY(), "Y")</f>
        <v>48</v>
      </c>
      <c r="W1496" t="str" cm="1">
        <f t="array" aca="1" ref="W1496" ca="1">_xlfn.IFS(Table4[[#This Row],[Age]]&lt;25, "Under 25",Table4[[#This Row],[Age]]=34, "25-34", Table4[[#This Row],[Age]]&lt;=49, "35-49", Table4[[#This Row],[Age]]&lt;=64, "50-64", Table4[[#This Row],[Age]]&gt;=65, "65+")</f>
        <v>35-49</v>
      </c>
      <c r="X1496" t="str">
        <f>_xlfn.XLOOKUP(Table4[[#This Row],[StoreID]],Stores!A:A,Stores!B:B, "Not found")</f>
        <v>MegaMart Jimenezborough</v>
      </c>
      <c r="Y1496" t="str">
        <f>_xlfn.XLOOKUP(Table4[[#This Row],[StoreID]],Stores!A:A,Stores!C:C, "Not Found")</f>
        <v>Jimenezborough</v>
      </c>
      <c r="Z1496" t="str">
        <f>_xlfn.XLOOKUP(Table4[[#This Row],[StoreID]],Stores!A:A,Stores!D:D, "Not Found")</f>
        <v>South</v>
      </c>
    </row>
    <row r="1497" spans="1:26">
      <c r="A1497" t="s">
        <v>2363</v>
      </c>
      <c r="B1497" s="1">
        <v>45868</v>
      </c>
      <c r="C1497" t="s">
        <v>458</v>
      </c>
      <c r="D1497" t="s">
        <v>780</v>
      </c>
      <c r="E1497" t="s">
        <v>835</v>
      </c>
      <c r="F1497">
        <v>2</v>
      </c>
      <c r="G1497">
        <v>0.15</v>
      </c>
      <c r="H1497" t="s">
        <v>871</v>
      </c>
      <c r="I1497" s="4">
        <f>Table4[[#This Row],[Quantity]]*Table4[[#This Row],[UnitPrice]]</f>
        <v>2544.46</v>
      </c>
      <c r="J1497" s="4">
        <f>Table4[[#This Row],[Gross Revenue]]*(1-Table4[[#This Row],[Discount]])</f>
        <v>2162.7910000000002</v>
      </c>
      <c r="K1497" s="4">
        <f>Table4[[#This Row],[Quantity]]*Table4[[#This Row],[CostPrice]]</f>
        <v>1905.3</v>
      </c>
      <c r="L1497" s="4">
        <f>Table4[[#This Row],[Net Revenue]]-Table4[[#This Row],[Total Cost]]</f>
        <v>257.49100000000021</v>
      </c>
      <c r="M1497" t="str">
        <f>_xlfn.XLOOKUP(Table4[[#This Row],[ProductID]], Products!A:A,Products!B:B, "Not Found")</f>
        <v>Hospital Smartphone</v>
      </c>
      <c r="N1497" t="str">
        <f>TEXT(Table4[[#This Row],[Date]], "mmm")</f>
        <v>Jul</v>
      </c>
      <c r="O1497" t="str">
        <f>TEXT(Table4[[#This Row],[Date]], "yyyy")</f>
        <v>2025</v>
      </c>
      <c r="P1497" t="str">
        <f>_xlfn.XLOOKUP(Table4[[#This Row],[ProductID]],Products!A:A,Products!C:C, "Not Found")</f>
        <v>Electronics</v>
      </c>
      <c r="Q1497" t="str">
        <f>_xlfn.XLOOKUP(Table4[[#This Row],[ProductID]],Products!A:A,Products!D:D,"Not Found")</f>
        <v>Smartphone</v>
      </c>
      <c r="R1497">
        <f>_xlfn.XLOOKUP(Table4[[#This Row],[ProductID]],Products!A:A,Products!E:E,"Not Found")</f>
        <v>1272.23</v>
      </c>
      <c r="S1497">
        <f>_xlfn.XLOOKUP(Table4[[#This Row],[ProductID]],Products!A:A,Products!F:F, "Not Found")</f>
        <v>952.65</v>
      </c>
      <c r="T1497" t="str">
        <f>_xlfn.XLOOKUP(Table4[[#This Row],[CustomerID]],Customers!A:A,Customers!D:D, "Not Found")</f>
        <v>F</v>
      </c>
      <c r="U1497" s="6">
        <f>_xlfn.XLOOKUP(Table4[[#This Row],[CustomerID]],Customers!A:A,Customers!E:E, "Not Found")</f>
        <v>22804</v>
      </c>
      <c r="V1497">
        <f ca="1">DATEDIF(Table4[[#This Row],[CustomerBirthday]], TODAY(), "Y")</f>
        <v>64</v>
      </c>
      <c r="W1497" t="str" cm="1">
        <f t="array" aca="1" ref="W1497" ca="1">_xlfn.IFS(Table4[[#This Row],[Age]]&lt;25, "Under 25",Table4[[#This Row],[Age]]=34, "25-34", Table4[[#This Row],[Age]]&lt;=49, "35-49", Table4[[#This Row],[Age]]&lt;=64, "50-64", Table4[[#This Row],[Age]]&gt;=65, "65+")</f>
        <v>50-64</v>
      </c>
      <c r="X1497" t="str">
        <f>_xlfn.XLOOKUP(Table4[[#This Row],[StoreID]],Stores!A:A,Stores!B:B, "Not found")</f>
        <v>MegaMart Peckmouth</v>
      </c>
      <c r="Y1497" t="str">
        <f>_xlfn.XLOOKUP(Table4[[#This Row],[StoreID]],Stores!A:A,Stores!C:C, "Not Found")</f>
        <v>Peckmouth</v>
      </c>
      <c r="Z1497" t="str">
        <f>_xlfn.XLOOKUP(Table4[[#This Row],[StoreID]],Stores!A:A,Stores!D:D, "Not Found")</f>
        <v>East</v>
      </c>
    </row>
    <row r="1498" spans="1:26">
      <c r="A1498" t="s">
        <v>2364</v>
      </c>
      <c r="B1498" s="1">
        <v>45590</v>
      </c>
      <c r="C1498" t="s">
        <v>93</v>
      </c>
      <c r="D1498" t="s">
        <v>818</v>
      </c>
      <c r="E1498" t="s">
        <v>839</v>
      </c>
      <c r="F1498">
        <v>4</v>
      </c>
      <c r="G1498">
        <v>0.05</v>
      </c>
      <c r="H1498" t="s">
        <v>868</v>
      </c>
      <c r="I1498" s="4">
        <f>Table4[[#This Row],[Quantity]]*Table4[[#This Row],[UnitPrice]]</f>
        <v>4661.4799999999996</v>
      </c>
      <c r="J1498" s="4">
        <f>Table4[[#This Row],[Gross Revenue]]*(1-Table4[[#This Row],[Discount]])</f>
        <v>4428.405999999999</v>
      </c>
      <c r="K1498" s="4">
        <f>Table4[[#This Row],[Quantity]]*Table4[[#This Row],[CostPrice]]</f>
        <v>3706.2</v>
      </c>
      <c r="L1498" s="4">
        <f>Table4[[#This Row],[Net Revenue]]-Table4[[#This Row],[Total Cost]]</f>
        <v>722.20599999999922</v>
      </c>
      <c r="M1498" t="str">
        <f>_xlfn.XLOOKUP(Table4[[#This Row],[ProductID]], Products!A:A,Products!B:B, "Not Found")</f>
        <v>Nature Clothing</v>
      </c>
      <c r="N1498" t="str">
        <f>TEXT(Table4[[#This Row],[Date]], "mmm")</f>
        <v>Oct</v>
      </c>
      <c r="O1498" t="str">
        <f>TEXT(Table4[[#This Row],[Date]], "yyyy")</f>
        <v>2024</v>
      </c>
      <c r="P1498" t="str">
        <f>_xlfn.XLOOKUP(Table4[[#This Row],[ProductID]],Products!A:A,Products!C:C, "Not Found")</f>
        <v>Fashion</v>
      </c>
      <c r="Q1498" t="str">
        <f>_xlfn.XLOOKUP(Table4[[#This Row],[ProductID]],Products!A:A,Products!D:D,"Not Found")</f>
        <v>Clothing</v>
      </c>
      <c r="R1498">
        <f>_xlfn.XLOOKUP(Table4[[#This Row],[ProductID]],Products!A:A,Products!E:E,"Not Found")</f>
        <v>1165.3699999999999</v>
      </c>
      <c r="S1498">
        <f>_xlfn.XLOOKUP(Table4[[#This Row],[ProductID]],Products!A:A,Products!F:F, "Not Found")</f>
        <v>926.55</v>
      </c>
      <c r="T1498" t="str">
        <f>_xlfn.XLOOKUP(Table4[[#This Row],[CustomerID]],Customers!A:A,Customers!D:D, "Not Found")</f>
        <v>F</v>
      </c>
      <c r="U1498" s="6">
        <f>_xlfn.XLOOKUP(Table4[[#This Row],[CustomerID]],Customers!A:A,Customers!E:E, "Not Found")</f>
        <v>26428</v>
      </c>
      <c r="V1498">
        <f ca="1">DATEDIF(Table4[[#This Row],[CustomerBirthday]], TODAY(), "Y")</f>
        <v>54</v>
      </c>
      <c r="W1498" t="str" cm="1">
        <f t="array" aca="1" ref="W1498" ca="1">_xlfn.IFS(Table4[[#This Row],[Age]]&lt;25, "Under 25",Table4[[#This Row],[Age]]=34, "25-34", Table4[[#This Row],[Age]]&lt;=49, "35-49", Table4[[#This Row],[Age]]&lt;=64, "50-64", Table4[[#This Row],[Age]]&gt;=65, "65+")</f>
        <v>50-64</v>
      </c>
      <c r="X1498" t="str">
        <f>_xlfn.XLOOKUP(Table4[[#This Row],[StoreID]],Stores!A:A,Stores!B:B, "Not found")</f>
        <v>MegaMart New Michele</v>
      </c>
      <c r="Y1498" t="str">
        <f>_xlfn.XLOOKUP(Table4[[#This Row],[StoreID]],Stores!A:A,Stores!C:C, "Not Found")</f>
        <v>New Michele</v>
      </c>
      <c r="Z1498" t="str">
        <f>_xlfn.XLOOKUP(Table4[[#This Row],[StoreID]],Stores!A:A,Stores!D:D, "Not Found")</f>
        <v>West</v>
      </c>
    </row>
    <row r="1499" spans="1:26">
      <c r="A1499" t="s">
        <v>2365</v>
      </c>
      <c r="B1499" s="1">
        <v>45599</v>
      </c>
      <c r="C1499" t="s">
        <v>407</v>
      </c>
      <c r="D1499" t="s">
        <v>786</v>
      </c>
      <c r="E1499" t="s">
        <v>831</v>
      </c>
      <c r="F1499">
        <v>1</v>
      </c>
      <c r="G1499">
        <v>0.05</v>
      </c>
      <c r="H1499" t="s">
        <v>871</v>
      </c>
      <c r="I1499" s="4">
        <f>Table4[[#This Row],[Quantity]]*Table4[[#This Row],[UnitPrice]]</f>
        <v>29.24</v>
      </c>
      <c r="J1499" s="4">
        <f>Table4[[#This Row],[Gross Revenue]]*(1-Table4[[#This Row],[Discount]])</f>
        <v>27.777999999999999</v>
      </c>
      <c r="K1499" s="4">
        <f>Table4[[#This Row],[Quantity]]*Table4[[#This Row],[CostPrice]]</f>
        <v>15.28</v>
      </c>
      <c r="L1499" s="4">
        <f>Table4[[#This Row],[Net Revenue]]-Table4[[#This Row],[Total Cost]]</f>
        <v>12.497999999999999</v>
      </c>
      <c r="M1499" t="str">
        <f>_xlfn.XLOOKUP(Table4[[#This Row],[ProductID]], Products!A:A,Products!B:B, "Not Found")</f>
        <v>National Watches</v>
      </c>
      <c r="N1499" t="str">
        <f>TEXT(Table4[[#This Row],[Date]], "mmm")</f>
        <v>Nov</v>
      </c>
      <c r="O1499" t="str">
        <f>TEXT(Table4[[#This Row],[Date]], "yyyy")</f>
        <v>2024</v>
      </c>
      <c r="P1499" t="str">
        <f>_xlfn.XLOOKUP(Table4[[#This Row],[ProductID]],Products!A:A,Products!C:C, "Not Found")</f>
        <v>Fashion</v>
      </c>
      <c r="Q1499" t="str">
        <f>_xlfn.XLOOKUP(Table4[[#This Row],[ProductID]],Products!A:A,Products!D:D,"Not Found")</f>
        <v>Watches</v>
      </c>
      <c r="R1499">
        <f>_xlfn.XLOOKUP(Table4[[#This Row],[ProductID]],Products!A:A,Products!E:E,"Not Found")</f>
        <v>29.24</v>
      </c>
      <c r="S1499">
        <f>_xlfn.XLOOKUP(Table4[[#This Row],[ProductID]],Products!A:A,Products!F:F, "Not Found")</f>
        <v>15.28</v>
      </c>
      <c r="T1499" t="str">
        <f>_xlfn.XLOOKUP(Table4[[#This Row],[CustomerID]],Customers!A:A,Customers!D:D, "Not Found")</f>
        <v>F</v>
      </c>
      <c r="U1499" s="6">
        <f>_xlfn.XLOOKUP(Table4[[#This Row],[CustomerID]],Customers!A:A,Customers!E:E, "Not Found")</f>
        <v>38779</v>
      </c>
      <c r="V1499">
        <f ca="1">DATEDIF(Table4[[#This Row],[CustomerBirthday]], TODAY(), "Y")</f>
        <v>20</v>
      </c>
      <c r="W1499" t="str" cm="1">
        <f t="array" aca="1" ref="W1499" ca="1">_xlfn.IFS(Table4[[#This Row],[Age]]&lt;25, "Under 25",Table4[[#This Row],[Age]]=34, "25-34", Table4[[#This Row],[Age]]&lt;=49, "35-49", Table4[[#This Row],[Age]]&lt;=64, "50-64", Table4[[#This Row],[Age]]&gt;=65, "65+")</f>
        <v>Under 25</v>
      </c>
      <c r="X1499" t="str">
        <f>_xlfn.XLOOKUP(Table4[[#This Row],[StoreID]],Stores!A:A,Stores!B:B, "Not found")</f>
        <v>MegaMart Jimenezborough</v>
      </c>
      <c r="Y1499" t="str">
        <f>_xlfn.XLOOKUP(Table4[[#This Row],[StoreID]],Stores!A:A,Stores!C:C, "Not Found")</f>
        <v>Jimenezborough</v>
      </c>
      <c r="Z1499" t="str">
        <f>_xlfn.XLOOKUP(Table4[[#This Row],[StoreID]],Stores!A:A,Stores!D:D, "Not Found")</f>
        <v>South</v>
      </c>
    </row>
    <row r="1500" spans="1:26">
      <c r="A1500" t="s">
        <v>2366</v>
      </c>
      <c r="B1500" s="1">
        <v>45462</v>
      </c>
      <c r="C1500" t="s">
        <v>670</v>
      </c>
      <c r="D1500" t="s">
        <v>732</v>
      </c>
      <c r="E1500" t="s">
        <v>842</v>
      </c>
      <c r="F1500">
        <v>4</v>
      </c>
      <c r="G1500">
        <v>0.15</v>
      </c>
      <c r="H1500" t="s">
        <v>875</v>
      </c>
      <c r="I1500" s="4">
        <f>Table4[[#This Row],[Quantity]]*Table4[[#This Row],[UnitPrice]]</f>
        <v>5896.48</v>
      </c>
      <c r="J1500" s="4">
        <f>Table4[[#This Row],[Gross Revenue]]*(1-Table4[[#This Row],[Discount]])</f>
        <v>5012.0079999999998</v>
      </c>
      <c r="K1500" s="4">
        <f>Table4[[#This Row],[Quantity]]*Table4[[#This Row],[CostPrice]]</f>
        <v>3056.08</v>
      </c>
      <c r="L1500" s="4">
        <f>Table4[[#This Row],[Net Revenue]]-Table4[[#This Row],[Total Cost]]</f>
        <v>1955.9279999999999</v>
      </c>
      <c r="M1500" t="str">
        <f>_xlfn.XLOOKUP(Table4[[#This Row],[ProductID]], Products!A:A,Products!B:B, "Not Found")</f>
        <v>Understand Camera</v>
      </c>
      <c r="N1500" t="str">
        <f>TEXT(Table4[[#This Row],[Date]], "mmm")</f>
        <v>Jun</v>
      </c>
      <c r="O1500" t="str">
        <f>TEXT(Table4[[#This Row],[Date]], "yyyy")</f>
        <v>2024</v>
      </c>
      <c r="P1500" t="str">
        <f>_xlfn.XLOOKUP(Table4[[#This Row],[ProductID]],Products!A:A,Products!C:C, "Not Found")</f>
        <v>Electronics</v>
      </c>
      <c r="Q1500" t="str">
        <f>_xlfn.XLOOKUP(Table4[[#This Row],[ProductID]],Products!A:A,Products!D:D,"Not Found")</f>
        <v>Camera</v>
      </c>
      <c r="R1500">
        <f>_xlfn.XLOOKUP(Table4[[#This Row],[ProductID]],Products!A:A,Products!E:E,"Not Found")</f>
        <v>1474.12</v>
      </c>
      <c r="S1500">
        <f>_xlfn.XLOOKUP(Table4[[#This Row],[ProductID]],Products!A:A,Products!F:F, "Not Found")</f>
        <v>764.02</v>
      </c>
      <c r="T1500" t="str">
        <f>_xlfn.XLOOKUP(Table4[[#This Row],[CustomerID]],Customers!A:A,Customers!D:D, "Not Found")</f>
        <v>M</v>
      </c>
      <c r="U1500" s="6">
        <f>_xlfn.XLOOKUP(Table4[[#This Row],[CustomerID]],Customers!A:A,Customers!E:E, "Not Found")</f>
        <v>24703</v>
      </c>
      <c r="V1500">
        <f ca="1">DATEDIF(Table4[[#This Row],[CustomerBirthday]], TODAY(), "Y")</f>
        <v>58</v>
      </c>
      <c r="W1500" t="str" cm="1">
        <f t="array" aca="1" ref="W1500" ca="1">_xlfn.IFS(Table4[[#This Row],[Age]]&lt;25, "Under 25",Table4[[#This Row],[Age]]=34, "25-34", Table4[[#This Row],[Age]]&lt;=49, "35-49", Table4[[#This Row],[Age]]&lt;=64, "50-64", Table4[[#This Row],[Age]]&gt;=65, "65+")</f>
        <v>50-64</v>
      </c>
      <c r="X1500" t="str">
        <f>_xlfn.XLOOKUP(Table4[[#This Row],[StoreID]],Stores!A:A,Stores!B:B, "Not found")</f>
        <v>MegaMart Brianahaven</v>
      </c>
      <c r="Y1500" t="str">
        <f>_xlfn.XLOOKUP(Table4[[#This Row],[StoreID]],Stores!A:A,Stores!C:C, "Not Found")</f>
        <v>Brianahaven</v>
      </c>
      <c r="Z1500" t="str">
        <f>_xlfn.XLOOKUP(Table4[[#This Row],[StoreID]],Stores!A:A,Stores!D:D, "Not Found")</f>
        <v>North</v>
      </c>
    </row>
    <row r="1501" spans="1:26">
      <c r="A1501" t="s">
        <v>2367</v>
      </c>
      <c r="B1501" s="1">
        <v>45741</v>
      </c>
      <c r="C1501" t="s">
        <v>432</v>
      </c>
      <c r="D1501" t="s">
        <v>818</v>
      </c>
      <c r="E1501" t="s">
        <v>846</v>
      </c>
      <c r="F1501">
        <v>2</v>
      </c>
      <c r="G1501">
        <v>0.05</v>
      </c>
      <c r="H1501" t="s">
        <v>865</v>
      </c>
      <c r="I1501" s="4">
        <f>Table4[[#This Row],[Quantity]]*Table4[[#This Row],[UnitPrice]]</f>
        <v>2330.7399999999998</v>
      </c>
      <c r="J1501" s="4">
        <f>Table4[[#This Row],[Gross Revenue]]*(1-Table4[[#This Row],[Discount]])</f>
        <v>2214.2029999999995</v>
      </c>
      <c r="K1501" s="4">
        <f>Table4[[#This Row],[Quantity]]*Table4[[#This Row],[CostPrice]]</f>
        <v>1853.1</v>
      </c>
      <c r="L1501" s="4">
        <f>Table4[[#This Row],[Net Revenue]]-Table4[[#This Row],[Total Cost]]</f>
        <v>361.10299999999961</v>
      </c>
      <c r="M1501" t="str">
        <f>_xlfn.XLOOKUP(Table4[[#This Row],[ProductID]], Products!A:A,Products!B:B, "Not Found")</f>
        <v>Nature Clothing</v>
      </c>
      <c r="N1501" t="str">
        <f>TEXT(Table4[[#This Row],[Date]], "mmm")</f>
        <v>Mar</v>
      </c>
      <c r="O1501" t="str">
        <f>TEXT(Table4[[#This Row],[Date]], "yyyy")</f>
        <v>2025</v>
      </c>
      <c r="P1501" t="str">
        <f>_xlfn.XLOOKUP(Table4[[#This Row],[ProductID]],Products!A:A,Products!C:C, "Not Found")</f>
        <v>Fashion</v>
      </c>
      <c r="Q1501" t="str">
        <f>_xlfn.XLOOKUP(Table4[[#This Row],[ProductID]],Products!A:A,Products!D:D,"Not Found")</f>
        <v>Clothing</v>
      </c>
      <c r="R1501">
        <f>_xlfn.XLOOKUP(Table4[[#This Row],[ProductID]],Products!A:A,Products!E:E,"Not Found")</f>
        <v>1165.3699999999999</v>
      </c>
      <c r="S1501">
        <f>_xlfn.XLOOKUP(Table4[[#This Row],[ProductID]],Products!A:A,Products!F:F, "Not Found")</f>
        <v>926.55</v>
      </c>
      <c r="T1501" t="str">
        <f>_xlfn.XLOOKUP(Table4[[#This Row],[CustomerID]],Customers!A:A,Customers!D:D, "Not Found")</f>
        <v>M</v>
      </c>
      <c r="U1501" s="6">
        <f>_xlfn.XLOOKUP(Table4[[#This Row],[CustomerID]],Customers!A:A,Customers!E:E, "Not Found")</f>
        <v>20358</v>
      </c>
      <c r="V1501">
        <f ca="1">DATEDIF(Table4[[#This Row],[CustomerBirthday]], TODAY(), "Y")</f>
        <v>70</v>
      </c>
      <c r="W1501" t="str" cm="1">
        <f t="array" aca="1" ref="W1501" ca="1">_xlfn.IFS(Table4[[#This Row],[Age]]&lt;25, "Under 25",Table4[[#This Row],[Age]]=34, "25-34", Table4[[#This Row],[Age]]&lt;=49, "35-49", Table4[[#This Row],[Age]]&lt;=64, "50-64", Table4[[#This Row],[Age]]&gt;=65, "65+")</f>
        <v>65+</v>
      </c>
      <c r="X1501" t="str">
        <f>_xlfn.XLOOKUP(Table4[[#This Row],[StoreID]],Stores!A:A,Stores!B:B, "Not found")</f>
        <v>MegaMart Johnmouth</v>
      </c>
      <c r="Y1501" t="str">
        <f>_xlfn.XLOOKUP(Table4[[#This Row],[StoreID]],Stores!A:A,Stores!C:C, "Not Found")</f>
        <v>Johnmouth</v>
      </c>
      <c r="Z1501" t="str">
        <f>_xlfn.XLOOKUP(Table4[[#This Row],[StoreID]],Stores!A:A,Stores!D:D, "Not Found")</f>
        <v>East</v>
      </c>
    </row>
    <row r="1502" spans="1:26">
      <c r="A1502" t="s">
        <v>2368</v>
      </c>
      <c r="B1502" s="1">
        <v>45259</v>
      </c>
      <c r="C1502" t="s">
        <v>531</v>
      </c>
      <c r="D1502" t="s">
        <v>759</v>
      </c>
      <c r="E1502" t="s">
        <v>842</v>
      </c>
      <c r="F1502">
        <v>1</v>
      </c>
      <c r="G1502">
        <v>0.1</v>
      </c>
      <c r="H1502" t="s">
        <v>875</v>
      </c>
      <c r="I1502" s="4">
        <f>Table4[[#This Row],[Quantity]]*Table4[[#This Row],[UnitPrice]]</f>
        <v>1079.8900000000001</v>
      </c>
      <c r="J1502" s="4">
        <f>Table4[[#This Row],[Gross Revenue]]*(1-Table4[[#This Row],[Discount]])</f>
        <v>971.90100000000007</v>
      </c>
      <c r="K1502" s="4">
        <f>Table4[[#This Row],[Quantity]]*Table4[[#This Row],[CostPrice]]</f>
        <v>703.83</v>
      </c>
      <c r="L1502" s="4">
        <f>Table4[[#This Row],[Net Revenue]]-Table4[[#This Row],[Total Cost]]</f>
        <v>268.07100000000003</v>
      </c>
      <c r="M1502" t="str">
        <f>_xlfn.XLOOKUP(Table4[[#This Row],[ProductID]], Products!A:A,Products!B:B, "Not Found")</f>
        <v>Democratic Smartphone</v>
      </c>
      <c r="N1502" t="str">
        <f>TEXT(Table4[[#This Row],[Date]], "mmm")</f>
        <v>Nov</v>
      </c>
      <c r="O1502" t="str">
        <f>TEXT(Table4[[#This Row],[Date]], "yyyy")</f>
        <v>2023</v>
      </c>
      <c r="P1502" t="str">
        <f>_xlfn.XLOOKUP(Table4[[#This Row],[ProductID]],Products!A:A,Products!C:C, "Not Found")</f>
        <v>Electronics</v>
      </c>
      <c r="Q1502" t="str">
        <f>_xlfn.XLOOKUP(Table4[[#This Row],[ProductID]],Products!A:A,Products!D:D,"Not Found")</f>
        <v>Smartphone</v>
      </c>
      <c r="R1502">
        <f>_xlfn.XLOOKUP(Table4[[#This Row],[ProductID]],Products!A:A,Products!E:E,"Not Found")</f>
        <v>1079.8900000000001</v>
      </c>
      <c r="S1502">
        <f>_xlfn.XLOOKUP(Table4[[#This Row],[ProductID]],Products!A:A,Products!F:F, "Not Found")</f>
        <v>703.83</v>
      </c>
      <c r="T1502" t="str">
        <f>_xlfn.XLOOKUP(Table4[[#This Row],[CustomerID]],Customers!A:A,Customers!D:D, "Not Found")</f>
        <v>F</v>
      </c>
      <c r="U1502" s="6">
        <f>_xlfn.XLOOKUP(Table4[[#This Row],[CustomerID]],Customers!A:A,Customers!E:E, "Not Found")</f>
        <v>35515</v>
      </c>
      <c r="V1502">
        <f ca="1">DATEDIF(Table4[[#This Row],[CustomerBirthday]], TODAY(), "Y")</f>
        <v>29</v>
      </c>
      <c r="W1502" t="str" cm="1">
        <f t="array" aca="1" ref="W1502" ca="1">_xlfn.IFS(Table4[[#This Row],[Age]]&lt;25, "Under 25",Table4[[#This Row],[Age]]=34, "25-34", Table4[[#This Row],[Age]]&lt;=49, "35-49", Table4[[#This Row],[Age]]&lt;=64, "50-64", Table4[[#This Row],[Age]]&gt;=65, "65+")</f>
        <v>35-49</v>
      </c>
      <c r="X1502" t="str">
        <f>_xlfn.XLOOKUP(Table4[[#This Row],[StoreID]],Stores!A:A,Stores!B:B, "Not found")</f>
        <v>MegaMart Brianahaven</v>
      </c>
      <c r="Y1502" t="str">
        <f>_xlfn.XLOOKUP(Table4[[#This Row],[StoreID]],Stores!A:A,Stores!C:C, "Not Found")</f>
        <v>Brianahaven</v>
      </c>
      <c r="Z1502" t="str">
        <f>_xlfn.XLOOKUP(Table4[[#This Row],[StoreID]],Stores!A:A,Stores!D:D, "Not Found")</f>
        <v>North</v>
      </c>
    </row>
    <row r="1503" spans="1:26">
      <c r="A1503" t="s">
        <v>2369</v>
      </c>
      <c r="B1503" s="1">
        <v>45320</v>
      </c>
      <c r="C1503" t="s">
        <v>109</v>
      </c>
      <c r="D1503" t="s">
        <v>798</v>
      </c>
      <c r="E1503" t="s">
        <v>842</v>
      </c>
      <c r="F1503">
        <v>4</v>
      </c>
      <c r="G1503">
        <v>0.15</v>
      </c>
      <c r="H1503" t="s">
        <v>865</v>
      </c>
      <c r="I1503" s="4">
        <f>Table4[[#This Row],[Quantity]]*Table4[[#This Row],[UnitPrice]]</f>
        <v>6005.84</v>
      </c>
      <c r="J1503" s="4">
        <f>Table4[[#This Row],[Gross Revenue]]*(1-Table4[[#This Row],[Discount]])</f>
        <v>5104.9639999999999</v>
      </c>
      <c r="K1503" s="4">
        <f>Table4[[#This Row],[Quantity]]*Table4[[#This Row],[CostPrice]]</f>
        <v>4670.92</v>
      </c>
      <c r="L1503" s="4">
        <f>Table4[[#This Row],[Net Revenue]]-Table4[[#This Row],[Total Cost]]</f>
        <v>434.04399999999987</v>
      </c>
      <c r="M1503" t="str">
        <f>_xlfn.XLOOKUP(Table4[[#This Row],[ProductID]], Products!A:A,Products!B:B, "Not Found")</f>
        <v>New Watches</v>
      </c>
      <c r="N1503" t="str">
        <f>TEXT(Table4[[#This Row],[Date]], "mmm")</f>
        <v>Jan</v>
      </c>
      <c r="O1503" t="str">
        <f>TEXT(Table4[[#This Row],[Date]], "yyyy")</f>
        <v>2024</v>
      </c>
      <c r="P1503" t="str">
        <f>_xlfn.XLOOKUP(Table4[[#This Row],[ProductID]],Products!A:A,Products!C:C, "Not Found")</f>
        <v>Fashion</v>
      </c>
      <c r="Q1503" t="str">
        <f>_xlfn.XLOOKUP(Table4[[#This Row],[ProductID]],Products!A:A,Products!D:D,"Not Found")</f>
        <v>Watches</v>
      </c>
      <c r="R1503">
        <f>_xlfn.XLOOKUP(Table4[[#This Row],[ProductID]],Products!A:A,Products!E:E,"Not Found")</f>
        <v>1501.46</v>
      </c>
      <c r="S1503">
        <f>_xlfn.XLOOKUP(Table4[[#This Row],[ProductID]],Products!A:A,Products!F:F, "Not Found")</f>
        <v>1167.73</v>
      </c>
      <c r="T1503" t="str">
        <f>_xlfn.XLOOKUP(Table4[[#This Row],[CustomerID]],Customers!A:A,Customers!D:D, "Not Found")</f>
        <v>M</v>
      </c>
      <c r="U1503" s="6">
        <f>_xlfn.XLOOKUP(Table4[[#This Row],[CustomerID]],Customers!A:A,Customers!E:E, "Not Found")</f>
        <v>21586</v>
      </c>
      <c r="V1503">
        <f ca="1">DATEDIF(Table4[[#This Row],[CustomerBirthday]], TODAY(), "Y")</f>
        <v>67</v>
      </c>
      <c r="W1503" t="str" cm="1">
        <f t="array" aca="1" ref="W1503" ca="1">_xlfn.IFS(Table4[[#This Row],[Age]]&lt;25, "Under 25",Table4[[#This Row],[Age]]=34, "25-34", Table4[[#This Row],[Age]]&lt;=49, "35-49", Table4[[#This Row],[Age]]&lt;=64, "50-64", Table4[[#This Row],[Age]]&gt;=65, "65+")</f>
        <v>65+</v>
      </c>
      <c r="X1503" t="str">
        <f>_xlfn.XLOOKUP(Table4[[#This Row],[StoreID]],Stores!A:A,Stores!B:B, "Not found")</f>
        <v>MegaMart Brianahaven</v>
      </c>
      <c r="Y1503" t="str">
        <f>_xlfn.XLOOKUP(Table4[[#This Row],[StoreID]],Stores!A:A,Stores!C:C, "Not Found")</f>
        <v>Brianahaven</v>
      </c>
      <c r="Z1503" t="str">
        <f>_xlfn.XLOOKUP(Table4[[#This Row],[StoreID]],Stores!A:A,Stores!D:D, "Not Found")</f>
        <v>North</v>
      </c>
    </row>
    <row r="1504" spans="1:26">
      <c r="A1504" t="s">
        <v>2370</v>
      </c>
      <c r="B1504" s="1">
        <v>45358</v>
      </c>
      <c r="C1504" t="s">
        <v>44</v>
      </c>
      <c r="D1504" t="s">
        <v>788</v>
      </c>
      <c r="E1504" t="s">
        <v>842</v>
      </c>
      <c r="F1504">
        <v>4</v>
      </c>
      <c r="G1504">
        <v>0.15</v>
      </c>
      <c r="H1504" t="s">
        <v>868</v>
      </c>
      <c r="I1504" s="4">
        <f>Table4[[#This Row],[Quantity]]*Table4[[#This Row],[UnitPrice]]</f>
        <v>4382.88</v>
      </c>
      <c r="J1504" s="4">
        <f>Table4[[#This Row],[Gross Revenue]]*(1-Table4[[#This Row],[Discount]])</f>
        <v>3725.4479999999999</v>
      </c>
      <c r="K1504" s="4">
        <f>Table4[[#This Row],[Quantity]]*Table4[[#This Row],[CostPrice]]</f>
        <v>3288.8</v>
      </c>
      <c r="L1504" s="4">
        <f>Table4[[#This Row],[Net Revenue]]-Table4[[#This Row],[Total Cost]]</f>
        <v>436.64799999999968</v>
      </c>
      <c r="M1504" t="str">
        <f>_xlfn.XLOOKUP(Table4[[#This Row],[ProductID]], Products!A:A,Products!B:B, "Not Found")</f>
        <v>Foot Snacks</v>
      </c>
      <c r="N1504" t="str">
        <f>TEXT(Table4[[#This Row],[Date]], "mmm")</f>
        <v>Mar</v>
      </c>
      <c r="O1504" t="str">
        <f>TEXT(Table4[[#This Row],[Date]], "yyyy")</f>
        <v>2024</v>
      </c>
      <c r="P1504" t="str">
        <f>_xlfn.XLOOKUP(Table4[[#This Row],[ProductID]],Products!A:A,Products!C:C, "Not Found")</f>
        <v>Groceries</v>
      </c>
      <c r="Q1504" t="str">
        <f>_xlfn.XLOOKUP(Table4[[#This Row],[ProductID]],Products!A:A,Products!D:D,"Not Found")</f>
        <v>Snacks</v>
      </c>
      <c r="R1504">
        <f>_xlfn.XLOOKUP(Table4[[#This Row],[ProductID]],Products!A:A,Products!E:E,"Not Found")</f>
        <v>1095.72</v>
      </c>
      <c r="S1504">
        <f>_xlfn.XLOOKUP(Table4[[#This Row],[ProductID]],Products!A:A,Products!F:F, "Not Found")</f>
        <v>822.2</v>
      </c>
      <c r="T1504" t="str">
        <f>_xlfn.XLOOKUP(Table4[[#This Row],[CustomerID]],Customers!A:A,Customers!D:D, "Not Found")</f>
        <v>M</v>
      </c>
      <c r="U1504" s="6">
        <f>_xlfn.XLOOKUP(Table4[[#This Row],[CustomerID]],Customers!A:A,Customers!E:E, "Not Found")</f>
        <v>28106</v>
      </c>
      <c r="V1504">
        <f ca="1">DATEDIF(Table4[[#This Row],[CustomerBirthday]], TODAY(), "Y")</f>
        <v>49</v>
      </c>
      <c r="W1504" t="str" cm="1">
        <f t="array" aca="1" ref="W1504" ca="1">_xlfn.IFS(Table4[[#This Row],[Age]]&lt;25, "Under 25",Table4[[#This Row],[Age]]=34, "25-34", Table4[[#This Row],[Age]]&lt;=49, "35-49", Table4[[#This Row],[Age]]&lt;=64, "50-64", Table4[[#This Row],[Age]]&gt;=65, "65+")</f>
        <v>35-49</v>
      </c>
      <c r="X1504" t="str">
        <f>_xlfn.XLOOKUP(Table4[[#This Row],[StoreID]],Stores!A:A,Stores!B:B, "Not found")</f>
        <v>MegaMart Brianahaven</v>
      </c>
      <c r="Y1504" t="str">
        <f>_xlfn.XLOOKUP(Table4[[#This Row],[StoreID]],Stores!A:A,Stores!C:C, "Not Found")</f>
        <v>Brianahaven</v>
      </c>
      <c r="Z1504" t="str">
        <f>_xlfn.XLOOKUP(Table4[[#This Row],[StoreID]],Stores!A:A,Stores!D:D, "Not Found")</f>
        <v>North</v>
      </c>
    </row>
    <row r="1505" spans="1:26">
      <c r="A1505" t="s">
        <v>2371</v>
      </c>
      <c r="B1505" s="1">
        <v>45670</v>
      </c>
      <c r="C1505" t="s">
        <v>230</v>
      </c>
      <c r="D1505" t="s">
        <v>769</v>
      </c>
      <c r="E1505" t="s">
        <v>831</v>
      </c>
      <c r="F1505">
        <v>5</v>
      </c>
      <c r="G1505">
        <v>0</v>
      </c>
      <c r="H1505" t="s">
        <v>868</v>
      </c>
      <c r="I1505" s="4">
        <f>Table4[[#This Row],[Quantity]]*Table4[[#This Row],[UnitPrice]]</f>
        <v>127.85</v>
      </c>
      <c r="J1505" s="4">
        <f>Table4[[#This Row],[Gross Revenue]]*(1-Table4[[#This Row],[Discount]])</f>
        <v>127.85</v>
      </c>
      <c r="K1505" s="4">
        <f>Table4[[#This Row],[Quantity]]*Table4[[#This Row],[CostPrice]]</f>
        <v>95.25</v>
      </c>
      <c r="L1505" s="4">
        <f>Table4[[#This Row],[Net Revenue]]-Table4[[#This Row],[Total Cost]]</f>
        <v>32.599999999999994</v>
      </c>
      <c r="M1505" t="str">
        <f>_xlfn.XLOOKUP(Table4[[#This Row],[ProductID]], Products!A:A,Products!B:B, "Not Found")</f>
        <v>How Vegetables</v>
      </c>
      <c r="N1505" t="str">
        <f>TEXT(Table4[[#This Row],[Date]], "mmm")</f>
        <v>Jan</v>
      </c>
      <c r="O1505" t="str">
        <f>TEXT(Table4[[#This Row],[Date]], "yyyy")</f>
        <v>2025</v>
      </c>
      <c r="P1505" t="str">
        <f>_xlfn.XLOOKUP(Table4[[#This Row],[ProductID]],Products!A:A,Products!C:C, "Not Found")</f>
        <v>Groceries</v>
      </c>
      <c r="Q1505" t="str">
        <f>_xlfn.XLOOKUP(Table4[[#This Row],[ProductID]],Products!A:A,Products!D:D,"Not Found")</f>
        <v>Vegetables</v>
      </c>
      <c r="R1505">
        <f>_xlfn.XLOOKUP(Table4[[#This Row],[ProductID]],Products!A:A,Products!E:E,"Not Found")</f>
        <v>25.57</v>
      </c>
      <c r="S1505">
        <f>_xlfn.XLOOKUP(Table4[[#This Row],[ProductID]],Products!A:A,Products!F:F, "Not Found")</f>
        <v>19.05</v>
      </c>
      <c r="T1505" t="str">
        <f>_xlfn.XLOOKUP(Table4[[#This Row],[CustomerID]],Customers!A:A,Customers!D:D, "Not Found")</f>
        <v>M</v>
      </c>
      <c r="U1505" s="6">
        <f>_xlfn.XLOOKUP(Table4[[#This Row],[CustomerID]],Customers!A:A,Customers!E:E, "Not Found")</f>
        <v>35712</v>
      </c>
      <c r="V1505">
        <f ca="1">DATEDIF(Table4[[#This Row],[CustomerBirthday]], TODAY(), "Y")</f>
        <v>28</v>
      </c>
      <c r="W1505" t="str" cm="1">
        <f t="array" aca="1" ref="W1505" ca="1">_xlfn.IFS(Table4[[#This Row],[Age]]&lt;25, "Under 25",Table4[[#This Row],[Age]]=34, "25-34", Table4[[#This Row],[Age]]&lt;=49, "35-49", Table4[[#This Row],[Age]]&lt;=64, "50-64", Table4[[#This Row],[Age]]&gt;=65, "65+")</f>
        <v>35-49</v>
      </c>
      <c r="X1505" t="str">
        <f>_xlfn.XLOOKUP(Table4[[#This Row],[StoreID]],Stores!A:A,Stores!B:B, "Not found")</f>
        <v>MegaMart Jimenezborough</v>
      </c>
      <c r="Y1505" t="str">
        <f>_xlfn.XLOOKUP(Table4[[#This Row],[StoreID]],Stores!A:A,Stores!C:C, "Not Found")</f>
        <v>Jimenezborough</v>
      </c>
      <c r="Z1505" t="str">
        <f>_xlfn.XLOOKUP(Table4[[#This Row],[StoreID]],Stores!A:A,Stores!D:D, "Not Found")</f>
        <v>South</v>
      </c>
    </row>
    <row r="1506" spans="1:26">
      <c r="A1506" t="s">
        <v>2372</v>
      </c>
      <c r="B1506" s="1">
        <v>45439</v>
      </c>
      <c r="C1506" t="s">
        <v>536</v>
      </c>
      <c r="D1506" t="s">
        <v>739</v>
      </c>
      <c r="E1506" t="s">
        <v>839</v>
      </c>
      <c r="F1506">
        <v>5</v>
      </c>
      <c r="G1506">
        <v>0</v>
      </c>
      <c r="H1506" t="s">
        <v>865</v>
      </c>
      <c r="I1506" s="4">
        <f>Table4[[#This Row],[Quantity]]*Table4[[#This Row],[UnitPrice]]</f>
        <v>5970.5999999999995</v>
      </c>
      <c r="J1506" s="4">
        <f>Table4[[#This Row],[Gross Revenue]]*(1-Table4[[#This Row],[Discount]])</f>
        <v>5970.5999999999995</v>
      </c>
      <c r="K1506" s="4">
        <f>Table4[[#This Row],[Quantity]]*Table4[[#This Row],[CostPrice]]</f>
        <v>4194.75</v>
      </c>
      <c r="L1506" s="4">
        <f>Table4[[#This Row],[Net Revenue]]-Table4[[#This Row],[Total Cost]]</f>
        <v>1775.8499999999995</v>
      </c>
      <c r="M1506" t="str">
        <f>_xlfn.XLOOKUP(Table4[[#This Row],[ProductID]], Products!A:A,Products!B:B, "Not Found")</f>
        <v>Step Smartphone</v>
      </c>
      <c r="N1506" t="str">
        <f>TEXT(Table4[[#This Row],[Date]], "mmm")</f>
        <v>May</v>
      </c>
      <c r="O1506" t="str">
        <f>TEXT(Table4[[#This Row],[Date]], "yyyy")</f>
        <v>2024</v>
      </c>
      <c r="P1506" t="str">
        <f>_xlfn.XLOOKUP(Table4[[#This Row],[ProductID]],Products!A:A,Products!C:C, "Not Found")</f>
        <v>Electronics</v>
      </c>
      <c r="Q1506" t="str">
        <f>_xlfn.XLOOKUP(Table4[[#This Row],[ProductID]],Products!A:A,Products!D:D,"Not Found")</f>
        <v>Smartphone</v>
      </c>
      <c r="R1506">
        <f>_xlfn.XLOOKUP(Table4[[#This Row],[ProductID]],Products!A:A,Products!E:E,"Not Found")</f>
        <v>1194.1199999999999</v>
      </c>
      <c r="S1506">
        <f>_xlfn.XLOOKUP(Table4[[#This Row],[ProductID]],Products!A:A,Products!F:F, "Not Found")</f>
        <v>838.95</v>
      </c>
      <c r="T1506" t="str">
        <f>_xlfn.XLOOKUP(Table4[[#This Row],[CustomerID]],Customers!A:A,Customers!D:D, "Not Found")</f>
        <v>F</v>
      </c>
      <c r="U1506" s="6">
        <f>_xlfn.XLOOKUP(Table4[[#This Row],[CustomerID]],Customers!A:A,Customers!E:E, "Not Found")</f>
        <v>38541</v>
      </c>
      <c r="V1506">
        <f ca="1">DATEDIF(Table4[[#This Row],[CustomerBirthday]], TODAY(), "Y")</f>
        <v>21</v>
      </c>
      <c r="W1506" t="str" cm="1">
        <f t="array" aca="1" ref="W1506" ca="1">_xlfn.IFS(Table4[[#This Row],[Age]]&lt;25, "Under 25",Table4[[#This Row],[Age]]=34, "25-34", Table4[[#This Row],[Age]]&lt;=49, "35-49", Table4[[#This Row],[Age]]&lt;=64, "50-64", Table4[[#This Row],[Age]]&gt;=65, "65+")</f>
        <v>Under 25</v>
      </c>
      <c r="X1506" t="str">
        <f>_xlfn.XLOOKUP(Table4[[#This Row],[StoreID]],Stores!A:A,Stores!B:B, "Not found")</f>
        <v>MegaMart New Michele</v>
      </c>
      <c r="Y1506" t="str">
        <f>_xlfn.XLOOKUP(Table4[[#This Row],[StoreID]],Stores!A:A,Stores!C:C, "Not Found")</f>
        <v>New Michele</v>
      </c>
      <c r="Z1506" t="str">
        <f>_xlfn.XLOOKUP(Table4[[#This Row],[StoreID]],Stores!A:A,Stores!D:D, "Not Found")</f>
        <v>West</v>
      </c>
    </row>
    <row r="1507" spans="1:26">
      <c r="A1507" t="s">
        <v>2373</v>
      </c>
      <c r="B1507" s="1">
        <v>45737</v>
      </c>
      <c r="C1507" t="s">
        <v>593</v>
      </c>
      <c r="D1507" t="s">
        <v>814</v>
      </c>
      <c r="E1507" t="s">
        <v>842</v>
      </c>
      <c r="F1507">
        <v>4</v>
      </c>
      <c r="G1507">
        <v>0</v>
      </c>
      <c r="H1507" t="s">
        <v>868</v>
      </c>
      <c r="I1507" s="4">
        <f>Table4[[#This Row],[Quantity]]*Table4[[#This Row],[UnitPrice]]</f>
        <v>5146.2</v>
      </c>
      <c r="J1507" s="4">
        <f>Table4[[#This Row],[Gross Revenue]]*(1-Table4[[#This Row],[Discount]])</f>
        <v>5146.2</v>
      </c>
      <c r="K1507" s="4">
        <f>Table4[[#This Row],[Quantity]]*Table4[[#This Row],[CostPrice]]</f>
        <v>3190.16</v>
      </c>
      <c r="L1507" s="4">
        <f>Table4[[#This Row],[Net Revenue]]-Table4[[#This Row],[Total Cost]]</f>
        <v>1956.04</v>
      </c>
      <c r="M1507" t="str">
        <f>_xlfn.XLOOKUP(Table4[[#This Row],[ProductID]], Products!A:A,Products!B:B, "Not Found")</f>
        <v>Least Accessories</v>
      </c>
      <c r="N1507" t="str">
        <f>TEXT(Table4[[#This Row],[Date]], "mmm")</f>
        <v>Mar</v>
      </c>
      <c r="O1507" t="str">
        <f>TEXT(Table4[[#This Row],[Date]], "yyyy")</f>
        <v>2025</v>
      </c>
      <c r="P1507" t="str">
        <f>_xlfn.XLOOKUP(Table4[[#This Row],[ProductID]],Products!A:A,Products!C:C, "Not Found")</f>
        <v>Fashion</v>
      </c>
      <c r="Q1507" t="str">
        <f>_xlfn.XLOOKUP(Table4[[#This Row],[ProductID]],Products!A:A,Products!D:D,"Not Found")</f>
        <v>Accessories</v>
      </c>
      <c r="R1507">
        <f>_xlfn.XLOOKUP(Table4[[#This Row],[ProductID]],Products!A:A,Products!E:E,"Not Found")</f>
        <v>1286.55</v>
      </c>
      <c r="S1507">
        <f>_xlfn.XLOOKUP(Table4[[#This Row],[ProductID]],Products!A:A,Products!F:F, "Not Found")</f>
        <v>797.54</v>
      </c>
      <c r="T1507" t="str">
        <f>_xlfn.XLOOKUP(Table4[[#This Row],[CustomerID]],Customers!A:A,Customers!D:D, "Not Found")</f>
        <v>F</v>
      </c>
      <c r="U1507" s="6">
        <f>_xlfn.XLOOKUP(Table4[[#This Row],[CustomerID]],Customers!A:A,Customers!E:E, "Not Found")</f>
        <v>37024</v>
      </c>
      <c r="V1507">
        <f ca="1">DATEDIF(Table4[[#This Row],[CustomerBirthday]], TODAY(), "Y")</f>
        <v>25</v>
      </c>
      <c r="W1507" t="str" cm="1">
        <f t="array" aca="1" ref="W1507" ca="1">_xlfn.IFS(Table4[[#This Row],[Age]]&lt;25, "Under 25",Table4[[#This Row],[Age]]=34, "25-34", Table4[[#This Row],[Age]]&lt;=49, "35-49", Table4[[#This Row],[Age]]&lt;=64, "50-64", Table4[[#This Row],[Age]]&gt;=65, "65+")</f>
        <v>35-49</v>
      </c>
      <c r="X1507" t="str">
        <f>_xlfn.XLOOKUP(Table4[[#This Row],[StoreID]],Stores!A:A,Stores!B:B, "Not found")</f>
        <v>MegaMart Brianahaven</v>
      </c>
      <c r="Y1507" t="str">
        <f>_xlfn.XLOOKUP(Table4[[#This Row],[StoreID]],Stores!A:A,Stores!C:C, "Not Found")</f>
        <v>Brianahaven</v>
      </c>
      <c r="Z1507" t="str">
        <f>_xlfn.XLOOKUP(Table4[[#This Row],[StoreID]],Stores!A:A,Stores!D:D, "Not Found")</f>
        <v>North</v>
      </c>
    </row>
    <row r="1508" spans="1:26">
      <c r="A1508" t="s">
        <v>2374</v>
      </c>
      <c r="B1508" s="1">
        <v>45392</v>
      </c>
      <c r="C1508" t="s">
        <v>574</v>
      </c>
      <c r="D1508" t="s">
        <v>814</v>
      </c>
      <c r="E1508" t="s">
        <v>839</v>
      </c>
      <c r="F1508">
        <v>4</v>
      </c>
      <c r="G1508">
        <v>0.15</v>
      </c>
      <c r="H1508" t="s">
        <v>875</v>
      </c>
      <c r="I1508" s="4">
        <f>Table4[[#This Row],[Quantity]]*Table4[[#This Row],[UnitPrice]]</f>
        <v>5146.2</v>
      </c>
      <c r="J1508" s="4">
        <f>Table4[[#This Row],[Gross Revenue]]*(1-Table4[[#This Row],[Discount]])</f>
        <v>4374.2699999999995</v>
      </c>
      <c r="K1508" s="4">
        <f>Table4[[#This Row],[Quantity]]*Table4[[#This Row],[CostPrice]]</f>
        <v>3190.16</v>
      </c>
      <c r="L1508" s="4">
        <f>Table4[[#This Row],[Net Revenue]]-Table4[[#This Row],[Total Cost]]</f>
        <v>1184.1099999999997</v>
      </c>
      <c r="M1508" t="str">
        <f>_xlfn.XLOOKUP(Table4[[#This Row],[ProductID]], Products!A:A,Products!B:B, "Not Found")</f>
        <v>Least Accessories</v>
      </c>
      <c r="N1508" t="str">
        <f>TEXT(Table4[[#This Row],[Date]], "mmm")</f>
        <v>Apr</v>
      </c>
      <c r="O1508" t="str">
        <f>TEXT(Table4[[#This Row],[Date]], "yyyy")</f>
        <v>2024</v>
      </c>
      <c r="P1508" t="str">
        <f>_xlfn.XLOOKUP(Table4[[#This Row],[ProductID]],Products!A:A,Products!C:C, "Not Found")</f>
        <v>Fashion</v>
      </c>
      <c r="Q1508" t="str">
        <f>_xlfn.XLOOKUP(Table4[[#This Row],[ProductID]],Products!A:A,Products!D:D,"Not Found")</f>
        <v>Accessories</v>
      </c>
      <c r="R1508">
        <f>_xlfn.XLOOKUP(Table4[[#This Row],[ProductID]],Products!A:A,Products!E:E,"Not Found")</f>
        <v>1286.55</v>
      </c>
      <c r="S1508">
        <f>_xlfn.XLOOKUP(Table4[[#This Row],[ProductID]],Products!A:A,Products!F:F, "Not Found")</f>
        <v>797.54</v>
      </c>
      <c r="T1508" t="str">
        <f>_xlfn.XLOOKUP(Table4[[#This Row],[CustomerID]],Customers!A:A,Customers!D:D, "Not Found")</f>
        <v>M</v>
      </c>
      <c r="U1508" s="6">
        <f>_xlfn.XLOOKUP(Table4[[#This Row],[CustomerID]],Customers!A:A,Customers!E:E, "Not Found")</f>
        <v>33491</v>
      </c>
      <c r="V1508">
        <f ca="1">DATEDIF(Table4[[#This Row],[CustomerBirthday]], TODAY(), "Y")</f>
        <v>34</v>
      </c>
      <c r="W1508" t="str" cm="1">
        <f t="array" aca="1" ref="W1508" ca="1">_xlfn.IFS(Table4[[#This Row],[Age]]&lt;25, "Under 25",Table4[[#This Row],[Age]]=34, "25-34", Table4[[#This Row],[Age]]&lt;=49, "35-49", Table4[[#This Row],[Age]]&lt;=64, "50-64", Table4[[#This Row],[Age]]&gt;=65, "65+")</f>
        <v>25-34</v>
      </c>
      <c r="X1508" t="str">
        <f>_xlfn.XLOOKUP(Table4[[#This Row],[StoreID]],Stores!A:A,Stores!B:B, "Not found")</f>
        <v>MegaMart New Michele</v>
      </c>
      <c r="Y1508" t="str">
        <f>_xlfn.XLOOKUP(Table4[[#This Row],[StoreID]],Stores!A:A,Stores!C:C, "Not Found")</f>
        <v>New Michele</v>
      </c>
      <c r="Z1508" t="str">
        <f>_xlfn.XLOOKUP(Table4[[#This Row],[StoreID]],Stores!A:A,Stores!D:D, "Not Found")</f>
        <v>West</v>
      </c>
    </row>
    <row r="1509" spans="1:26">
      <c r="A1509" t="s">
        <v>2375</v>
      </c>
      <c r="B1509" s="1">
        <v>45495</v>
      </c>
      <c r="C1509" t="s">
        <v>163</v>
      </c>
      <c r="D1509" t="s">
        <v>790</v>
      </c>
      <c r="E1509" t="s">
        <v>839</v>
      </c>
      <c r="F1509">
        <v>2</v>
      </c>
      <c r="G1509">
        <v>0.15</v>
      </c>
      <c r="H1509" t="s">
        <v>865</v>
      </c>
      <c r="I1509" s="4">
        <f>Table4[[#This Row],[Quantity]]*Table4[[#This Row],[UnitPrice]]</f>
        <v>609.41999999999996</v>
      </c>
      <c r="J1509" s="4">
        <f>Table4[[#This Row],[Gross Revenue]]*(1-Table4[[#This Row],[Discount]])</f>
        <v>518.00699999999995</v>
      </c>
      <c r="K1509" s="4">
        <f>Table4[[#This Row],[Quantity]]*Table4[[#This Row],[CostPrice]]</f>
        <v>328.02</v>
      </c>
      <c r="L1509" s="4">
        <f>Table4[[#This Row],[Net Revenue]]-Table4[[#This Row],[Total Cost]]</f>
        <v>189.98699999999997</v>
      </c>
      <c r="M1509" t="str">
        <f>_xlfn.XLOOKUP(Table4[[#This Row],[ProductID]], Products!A:A,Products!B:B, "Not Found")</f>
        <v>Difficult Vegetables</v>
      </c>
      <c r="N1509" t="str">
        <f>TEXT(Table4[[#This Row],[Date]], "mmm")</f>
        <v>Jul</v>
      </c>
      <c r="O1509" t="str">
        <f>TEXT(Table4[[#This Row],[Date]], "yyyy")</f>
        <v>2024</v>
      </c>
      <c r="P1509" t="str">
        <f>_xlfn.XLOOKUP(Table4[[#This Row],[ProductID]],Products!A:A,Products!C:C, "Not Found")</f>
        <v>Groceries</v>
      </c>
      <c r="Q1509" t="str">
        <f>_xlfn.XLOOKUP(Table4[[#This Row],[ProductID]],Products!A:A,Products!D:D,"Not Found")</f>
        <v>Vegetables</v>
      </c>
      <c r="R1509">
        <f>_xlfn.XLOOKUP(Table4[[#This Row],[ProductID]],Products!A:A,Products!E:E,"Not Found")</f>
        <v>304.70999999999998</v>
      </c>
      <c r="S1509">
        <f>_xlfn.XLOOKUP(Table4[[#This Row],[ProductID]],Products!A:A,Products!F:F, "Not Found")</f>
        <v>164.01</v>
      </c>
      <c r="T1509" t="str">
        <f>_xlfn.XLOOKUP(Table4[[#This Row],[CustomerID]],Customers!A:A,Customers!D:D, "Not Found")</f>
        <v>F</v>
      </c>
      <c r="U1509" s="6">
        <f>_xlfn.XLOOKUP(Table4[[#This Row],[CustomerID]],Customers!A:A,Customers!E:E, "Not Found")</f>
        <v>36564</v>
      </c>
      <c r="V1509">
        <f ca="1">DATEDIF(Table4[[#This Row],[CustomerBirthday]], TODAY(), "Y")</f>
        <v>26</v>
      </c>
      <c r="W1509" t="str" cm="1">
        <f t="array" aca="1" ref="W1509" ca="1">_xlfn.IFS(Table4[[#This Row],[Age]]&lt;25, "Under 25",Table4[[#This Row],[Age]]=34, "25-34", Table4[[#This Row],[Age]]&lt;=49, "35-49", Table4[[#This Row],[Age]]&lt;=64, "50-64", Table4[[#This Row],[Age]]&gt;=65, "65+")</f>
        <v>35-49</v>
      </c>
      <c r="X1509" t="str">
        <f>_xlfn.XLOOKUP(Table4[[#This Row],[StoreID]],Stores!A:A,Stores!B:B, "Not found")</f>
        <v>MegaMart New Michele</v>
      </c>
      <c r="Y1509" t="str">
        <f>_xlfn.XLOOKUP(Table4[[#This Row],[StoreID]],Stores!A:A,Stores!C:C, "Not Found")</f>
        <v>New Michele</v>
      </c>
      <c r="Z1509" t="str">
        <f>_xlfn.XLOOKUP(Table4[[#This Row],[StoreID]],Stores!A:A,Stores!D:D, "Not Found")</f>
        <v>West</v>
      </c>
    </row>
    <row r="1510" spans="1:26">
      <c r="A1510" t="s">
        <v>2376</v>
      </c>
      <c r="B1510" s="1">
        <v>45401</v>
      </c>
      <c r="C1510" t="s">
        <v>422</v>
      </c>
      <c r="D1510" t="s">
        <v>816</v>
      </c>
      <c r="E1510" t="s">
        <v>835</v>
      </c>
      <c r="F1510">
        <v>5</v>
      </c>
      <c r="G1510">
        <v>0.05</v>
      </c>
      <c r="H1510" t="s">
        <v>865</v>
      </c>
      <c r="I1510" s="4">
        <f>Table4[[#This Row],[Quantity]]*Table4[[#This Row],[UnitPrice]]</f>
        <v>9395.4</v>
      </c>
      <c r="J1510" s="4">
        <f>Table4[[#This Row],[Gross Revenue]]*(1-Table4[[#This Row],[Discount]])</f>
        <v>8925.6299999999992</v>
      </c>
      <c r="K1510" s="4">
        <f>Table4[[#This Row],[Quantity]]*Table4[[#This Row],[CostPrice]]</f>
        <v>5022.7999999999993</v>
      </c>
      <c r="L1510" s="4">
        <f>Table4[[#This Row],[Net Revenue]]-Table4[[#This Row],[Total Cost]]</f>
        <v>3902.83</v>
      </c>
      <c r="M1510" t="str">
        <f>_xlfn.XLOOKUP(Table4[[#This Row],[ProductID]], Products!A:A,Products!B:B, "Not Found")</f>
        <v>Set Dairy</v>
      </c>
      <c r="N1510" t="str">
        <f>TEXT(Table4[[#This Row],[Date]], "mmm")</f>
        <v>Apr</v>
      </c>
      <c r="O1510" t="str">
        <f>TEXT(Table4[[#This Row],[Date]], "yyyy")</f>
        <v>2024</v>
      </c>
      <c r="P1510" t="str">
        <f>_xlfn.XLOOKUP(Table4[[#This Row],[ProductID]],Products!A:A,Products!C:C, "Not Found")</f>
        <v>Groceries</v>
      </c>
      <c r="Q1510" t="str">
        <f>_xlfn.XLOOKUP(Table4[[#This Row],[ProductID]],Products!A:A,Products!D:D,"Not Found")</f>
        <v>Dairy</v>
      </c>
      <c r="R1510">
        <f>_xlfn.XLOOKUP(Table4[[#This Row],[ProductID]],Products!A:A,Products!E:E,"Not Found")</f>
        <v>1879.08</v>
      </c>
      <c r="S1510">
        <f>_xlfn.XLOOKUP(Table4[[#This Row],[ProductID]],Products!A:A,Products!F:F, "Not Found")</f>
        <v>1004.56</v>
      </c>
      <c r="T1510" t="str">
        <f>_xlfn.XLOOKUP(Table4[[#This Row],[CustomerID]],Customers!A:A,Customers!D:D, "Not Found")</f>
        <v>M</v>
      </c>
      <c r="U1510" s="6">
        <f>_xlfn.XLOOKUP(Table4[[#This Row],[CustomerID]],Customers!A:A,Customers!E:E, "Not Found")</f>
        <v>28268</v>
      </c>
      <c r="V1510">
        <f ca="1">DATEDIF(Table4[[#This Row],[CustomerBirthday]], TODAY(), "Y")</f>
        <v>49</v>
      </c>
      <c r="W1510" t="str" cm="1">
        <f t="array" aca="1" ref="W1510" ca="1">_xlfn.IFS(Table4[[#This Row],[Age]]&lt;25, "Under 25",Table4[[#This Row],[Age]]=34, "25-34", Table4[[#This Row],[Age]]&lt;=49, "35-49", Table4[[#This Row],[Age]]&lt;=64, "50-64", Table4[[#This Row],[Age]]&gt;=65, "65+")</f>
        <v>35-49</v>
      </c>
      <c r="X1510" t="str">
        <f>_xlfn.XLOOKUP(Table4[[#This Row],[StoreID]],Stores!A:A,Stores!B:B, "Not found")</f>
        <v>MegaMart Peckmouth</v>
      </c>
      <c r="Y1510" t="str">
        <f>_xlfn.XLOOKUP(Table4[[#This Row],[StoreID]],Stores!A:A,Stores!C:C, "Not Found")</f>
        <v>Peckmouth</v>
      </c>
      <c r="Z1510" t="str">
        <f>_xlfn.XLOOKUP(Table4[[#This Row],[StoreID]],Stores!A:A,Stores!D:D, "Not Found")</f>
        <v>East</v>
      </c>
    </row>
    <row r="1511" spans="1:26">
      <c r="A1511" t="s">
        <v>2377</v>
      </c>
      <c r="B1511" s="1">
        <v>45871</v>
      </c>
      <c r="C1511" t="s">
        <v>556</v>
      </c>
      <c r="D1511" t="s">
        <v>772</v>
      </c>
      <c r="E1511" t="s">
        <v>842</v>
      </c>
      <c r="F1511">
        <v>2</v>
      </c>
      <c r="G1511">
        <v>0.1</v>
      </c>
      <c r="H1511" t="s">
        <v>868</v>
      </c>
      <c r="I1511" s="4">
        <f>Table4[[#This Row],[Quantity]]*Table4[[#This Row],[UnitPrice]]</f>
        <v>3756.94</v>
      </c>
      <c r="J1511" s="4">
        <f>Table4[[#This Row],[Gross Revenue]]*(1-Table4[[#This Row],[Discount]])</f>
        <v>3381.2460000000001</v>
      </c>
      <c r="K1511" s="4">
        <f>Table4[[#This Row],[Quantity]]*Table4[[#This Row],[CostPrice]]</f>
        <v>2029.82</v>
      </c>
      <c r="L1511" s="4">
        <f>Table4[[#This Row],[Net Revenue]]-Table4[[#This Row],[Total Cost]]</f>
        <v>1351.4260000000002</v>
      </c>
      <c r="M1511" t="str">
        <f>_xlfn.XLOOKUP(Table4[[#This Row],[ProductID]], Products!A:A,Products!B:B, "Not Found")</f>
        <v>And Footwear</v>
      </c>
      <c r="N1511" t="str">
        <f>TEXT(Table4[[#This Row],[Date]], "mmm")</f>
        <v>Aug</v>
      </c>
      <c r="O1511" t="str">
        <f>TEXT(Table4[[#This Row],[Date]], "yyyy")</f>
        <v>2025</v>
      </c>
      <c r="P1511" t="str">
        <f>_xlfn.XLOOKUP(Table4[[#This Row],[ProductID]],Products!A:A,Products!C:C, "Not Found")</f>
        <v>Fashion</v>
      </c>
      <c r="Q1511" t="str">
        <f>_xlfn.XLOOKUP(Table4[[#This Row],[ProductID]],Products!A:A,Products!D:D,"Not Found")</f>
        <v>Footwear</v>
      </c>
      <c r="R1511">
        <f>_xlfn.XLOOKUP(Table4[[#This Row],[ProductID]],Products!A:A,Products!E:E,"Not Found")</f>
        <v>1878.47</v>
      </c>
      <c r="S1511">
        <f>_xlfn.XLOOKUP(Table4[[#This Row],[ProductID]],Products!A:A,Products!F:F, "Not Found")</f>
        <v>1014.91</v>
      </c>
      <c r="T1511" t="str">
        <f>_xlfn.XLOOKUP(Table4[[#This Row],[CustomerID]],Customers!A:A,Customers!D:D, "Not Found")</f>
        <v>M</v>
      </c>
      <c r="U1511" s="6">
        <f>_xlfn.XLOOKUP(Table4[[#This Row],[CustomerID]],Customers!A:A,Customers!E:E, "Not Found")</f>
        <v>24005</v>
      </c>
      <c r="V1511">
        <f ca="1">DATEDIF(Table4[[#This Row],[CustomerBirthday]], TODAY(), "Y")</f>
        <v>60</v>
      </c>
      <c r="W1511" t="str" cm="1">
        <f t="array" aca="1" ref="W1511" ca="1">_xlfn.IFS(Table4[[#This Row],[Age]]&lt;25, "Under 25",Table4[[#This Row],[Age]]=34, "25-34", Table4[[#This Row],[Age]]&lt;=49, "35-49", Table4[[#This Row],[Age]]&lt;=64, "50-64", Table4[[#This Row],[Age]]&gt;=65, "65+")</f>
        <v>50-64</v>
      </c>
      <c r="X1511" t="str">
        <f>_xlfn.XLOOKUP(Table4[[#This Row],[StoreID]],Stores!A:A,Stores!B:B, "Not found")</f>
        <v>MegaMart Brianahaven</v>
      </c>
      <c r="Y1511" t="str">
        <f>_xlfn.XLOOKUP(Table4[[#This Row],[StoreID]],Stores!A:A,Stores!C:C, "Not Found")</f>
        <v>Brianahaven</v>
      </c>
      <c r="Z1511" t="str">
        <f>_xlfn.XLOOKUP(Table4[[#This Row],[StoreID]],Stores!A:A,Stores!D:D, "Not Found")</f>
        <v>North</v>
      </c>
    </row>
    <row r="1512" spans="1:26">
      <c r="A1512" t="s">
        <v>2378</v>
      </c>
      <c r="B1512" s="1">
        <v>45481</v>
      </c>
      <c r="C1512" t="s">
        <v>399</v>
      </c>
      <c r="D1512" t="s">
        <v>725</v>
      </c>
      <c r="E1512" t="s">
        <v>839</v>
      </c>
      <c r="F1512">
        <v>4</v>
      </c>
      <c r="G1512">
        <v>0.05</v>
      </c>
      <c r="H1512" t="s">
        <v>871</v>
      </c>
      <c r="I1512" s="4">
        <f>Table4[[#This Row],[Quantity]]*Table4[[#This Row],[UnitPrice]]</f>
        <v>5584.88</v>
      </c>
      <c r="J1512" s="4">
        <f>Table4[[#This Row],[Gross Revenue]]*(1-Table4[[#This Row],[Discount]])</f>
        <v>5305.6359999999995</v>
      </c>
      <c r="K1512" s="4">
        <f>Table4[[#This Row],[Quantity]]*Table4[[#This Row],[CostPrice]]</f>
        <v>4016.36</v>
      </c>
      <c r="L1512" s="4">
        <f>Table4[[#This Row],[Net Revenue]]-Table4[[#This Row],[Total Cost]]</f>
        <v>1289.2759999999994</v>
      </c>
      <c r="M1512" t="str">
        <f>_xlfn.XLOOKUP(Table4[[#This Row],[ProductID]], Products!A:A,Products!B:B, "Not Found")</f>
        <v>Knowledge Bags</v>
      </c>
      <c r="N1512" t="str">
        <f>TEXT(Table4[[#This Row],[Date]], "mmm")</f>
        <v>Jul</v>
      </c>
      <c r="O1512" t="str">
        <f>TEXT(Table4[[#This Row],[Date]], "yyyy")</f>
        <v>2024</v>
      </c>
      <c r="P1512" t="str">
        <f>_xlfn.XLOOKUP(Table4[[#This Row],[ProductID]],Products!A:A,Products!C:C, "Not Found")</f>
        <v>Fashion</v>
      </c>
      <c r="Q1512" t="str">
        <f>_xlfn.XLOOKUP(Table4[[#This Row],[ProductID]],Products!A:A,Products!D:D,"Not Found")</f>
        <v>Bags</v>
      </c>
      <c r="R1512">
        <f>_xlfn.XLOOKUP(Table4[[#This Row],[ProductID]],Products!A:A,Products!E:E,"Not Found")</f>
        <v>1396.22</v>
      </c>
      <c r="S1512">
        <f>_xlfn.XLOOKUP(Table4[[#This Row],[ProductID]],Products!A:A,Products!F:F, "Not Found")</f>
        <v>1004.09</v>
      </c>
      <c r="T1512" t="str">
        <f>_xlfn.XLOOKUP(Table4[[#This Row],[CustomerID]],Customers!A:A,Customers!D:D, "Not Found")</f>
        <v>F</v>
      </c>
      <c r="U1512" s="6">
        <f>_xlfn.XLOOKUP(Table4[[#This Row],[CustomerID]],Customers!A:A,Customers!E:E, "Not Found")</f>
        <v>34980</v>
      </c>
      <c r="V1512">
        <f ca="1">DATEDIF(Table4[[#This Row],[CustomerBirthday]], TODAY(), "Y")</f>
        <v>30</v>
      </c>
      <c r="W1512" t="str" cm="1">
        <f t="array" aca="1" ref="W1512" ca="1">_xlfn.IFS(Table4[[#This Row],[Age]]&lt;25, "Under 25",Table4[[#This Row],[Age]]=34, "25-34", Table4[[#This Row],[Age]]&lt;=49, "35-49", Table4[[#This Row],[Age]]&lt;=64, "50-64", Table4[[#This Row],[Age]]&gt;=65, "65+")</f>
        <v>35-49</v>
      </c>
      <c r="X1512" t="str">
        <f>_xlfn.XLOOKUP(Table4[[#This Row],[StoreID]],Stores!A:A,Stores!B:B, "Not found")</f>
        <v>MegaMart New Michele</v>
      </c>
      <c r="Y1512" t="str">
        <f>_xlfn.XLOOKUP(Table4[[#This Row],[StoreID]],Stores!A:A,Stores!C:C, "Not Found")</f>
        <v>New Michele</v>
      </c>
      <c r="Z1512" t="str">
        <f>_xlfn.XLOOKUP(Table4[[#This Row],[StoreID]],Stores!A:A,Stores!D:D, "Not Found")</f>
        <v>West</v>
      </c>
    </row>
    <row r="1513" spans="1:26">
      <c r="A1513" t="s">
        <v>2379</v>
      </c>
      <c r="B1513" s="1">
        <v>45342</v>
      </c>
      <c r="C1513" t="s">
        <v>277</v>
      </c>
      <c r="D1513" t="s">
        <v>786</v>
      </c>
      <c r="E1513" t="s">
        <v>831</v>
      </c>
      <c r="F1513">
        <v>4</v>
      </c>
      <c r="G1513">
        <v>0.05</v>
      </c>
      <c r="H1513" t="s">
        <v>871</v>
      </c>
      <c r="I1513" s="4">
        <f>Table4[[#This Row],[Quantity]]*Table4[[#This Row],[UnitPrice]]</f>
        <v>116.96</v>
      </c>
      <c r="J1513" s="4">
        <f>Table4[[#This Row],[Gross Revenue]]*(1-Table4[[#This Row],[Discount]])</f>
        <v>111.11199999999999</v>
      </c>
      <c r="K1513" s="4">
        <f>Table4[[#This Row],[Quantity]]*Table4[[#This Row],[CostPrice]]</f>
        <v>61.12</v>
      </c>
      <c r="L1513" s="4">
        <f>Table4[[#This Row],[Net Revenue]]-Table4[[#This Row],[Total Cost]]</f>
        <v>49.991999999999997</v>
      </c>
      <c r="M1513" t="str">
        <f>_xlfn.XLOOKUP(Table4[[#This Row],[ProductID]], Products!A:A,Products!B:B, "Not Found")</f>
        <v>National Watches</v>
      </c>
      <c r="N1513" t="str">
        <f>TEXT(Table4[[#This Row],[Date]], "mmm")</f>
        <v>Feb</v>
      </c>
      <c r="O1513" t="str">
        <f>TEXT(Table4[[#This Row],[Date]], "yyyy")</f>
        <v>2024</v>
      </c>
      <c r="P1513" t="str">
        <f>_xlfn.XLOOKUP(Table4[[#This Row],[ProductID]],Products!A:A,Products!C:C, "Not Found")</f>
        <v>Fashion</v>
      </c>
      <c r="Q1513" t="str">
        <f>_xlfn.XLOOKUP(Table4[[#This Row],[ProductID]],Products!A:A,Products!D:D,"Not Found")</f>
        <v>Watches</v>
      </c>
      <c r="R1513">
        <f>_xlfn.XLOOKUP(Table4[[#This Row],[ProductID]],Products!A:A,Products!E:E,"Not Found")</f>
        <v>29.24</v>
      </c>
      <c r="S1513">
        <f>_xlfn.XLOOKUP(Table4[[#This Row],[ProductID]],Products!A:A,Products!F:F, "Not Found")</f>
        <v>15.28</v>
      </c>
      <c r="T1513" t="str">
        <f>_xlfn.XLOOKUP(Table4[[#This Row],[CustomerID]],Customers!A:A,Customers!D:D, "Not Found")</f>
        <v>F</v>
      </c>
      <c r="U1513" s="6">
        <f>_xlfn.XLOOKUP(Table4[[#This Row],[CustomerID]],Customers!A:A,Customers!E:E, "Not Found")</f>
        <v>23715</v>
      </c>
      <c r="V1513">
        <f ca="1">DATEDIF(Table4[[#This Row],[CustomerBirthday]], TODAY(), "Y")</f>
        <v>61</v>
      </c>
      <c r="W1513" t="str" cm="1">
        <f t="array" aca="1" ref="W1513" ca="1">_xlfn.IFS(Table4[[#This Row],[Age]]&lt;25, "Under 25",Table4[[#This Row],[Age]]=34, "25-34", Table4[[#This Row],[Age]]&lt;=49, "35-49", Table4[[#This Row],[Age]]&lt;=64, "50-64", Table4[[#This Row],[Age]]&gt;=65, "65+")</f>
        <v>50-64</v>
      </c>
      <c r="X1513" t="str">
        <f>_xlfn.XLOOKUP(Table4[[#This Row],[StoreID]],Stores!A:A,Stores!B:B, "Not found")</f>
        <v>MegaMart Jimenezborough</v>
      </c>
      <c r="Y1513" t="str">
        <f>_xlfn.XLOOKUP(Table4[[#This Row],[StoreID]],Stores!A:A,Stores!C:C, "Not Found")</f>
        <v>Jimenezborough</v>
      </c>
      <c r="Z1513" t="str">
        <f>_xlfn.XLOOKUP(Table4[[#This Row],[StoreID]],Stores!A:A,Stores!D:D, "Not Found")</f>
        <v>South</v>
      </c>
    </row>
    <row r="1514" spans="1:26">
      <c r="A1514" t="s">
        <v>2380</v>
      </c>
      <c r="B1514" s="1">
        <v>45800</v>
      </c>
      <c r="C1514" t="s">
        <v>202</v>
      </c>
      <c r="D1514" t="s">
        <v>753</v>
      </c>
      <c r="E1514" t="s">
        <v>835</v>
      </c>
      <c r="F1514">
        <v>5</v>
      </c>
      <c r="G1514">
        <v>0.15</v>
      </c>
      <c r="H1514" t="s">
        <v>875</v>
      </c>
      <c r="I1514" s="4">
        <f>Table4[[#This Row],[Quantity]]*Table4[[#This Row],[UnitPrice]]</f>
        <v>1352.25</v>
      </c>
      <c r="J1514" s="4">
        <f>Table4[[#This Row],[Gross Revenue]]*(1-Table4[[#This Row],[Discount]])</f>
        <v>1149.4124999999999</v>
      </c>
      <c r="K1514" s="4">
        <f>Table4[[#This Row],[Quantity]]*Table4[[#This Row],[CostPrice]]</f>
        <v>938</v>
      </c>
      <c r="L1514" s="4">
        <f>Table4[[#This Row],[Net Revenue]]-Table4[[#This Row],[Total Cost]]</f>
        <v>211.41249999999991</v>
      </c>
      <c r="M1514" t="str">
        <f>_xlfn.XLOOKUP(Table4[[#This Row],[ProductID]], Products!A:A,Products!B:B, "Not Found")</f>
        <v>Whether Bags</v>
      </c>
      <c r="N1514" t="str">
        <f>TEXT(Table4[[#This Row],[Date]], "mmm")</f>
        <v>May</v>
      </c>
      <c r="O1514" t="str">
        <f>TEXT(Table4[[#This Row],[Date]], "yyyy")</f>
        <v>2025</v>
      </c>
      <c r="P1514" t="str">
        <f>_xlfn.XLOOKUP(Table4[[#This Row],[ProductID]],Products!A:A,Products!C:C, "Not Found")</f>
        <v>Fashion</v>
      </c>
      <c r="Q1514" t="str">
        <f>_xlfn.XLOOKUP(Table4[[#This Row],[ProductID]],Products!A:A,Products!D:D,"Not Found")</f>
        <v>Bags</v>
      </c>
      <c r="R1514">
        <f>_xlfn.XLOOKUP(Table4[[#This Row],[ProductID]],Products!A:A,Products!E:E,"Not Found")</f>
        <v>270.45</v>
      </c>
      <c r="S1514">
        <f>_xlfn.XLOOKUP(Table4[[#This Row],[ProductID]],Products!A:A,Products!F:F, "Not Found")</f>
        <v>187.6</v>
      </c>
      <c r="T1514" t="str">
        <f>_xlfn.XLOOKUP(Table4[[#This Row],[CustomerID]],Customers!A:A,Customers!D:D, "Not Found")</f>
        <v>F</v>
      </c>
      <c r="U1514" s="6">
        <f>_xlfn.XLOOKUP(Table4[[#This Row],[CustomerID]],Customers!A:A,Customers!E:E, "Not Found")</f>
        <v>33492</v>
      </c>
      <c r="V1514">
        <f ca="1">DATEDIF(Table4[[#This Row],[CustomerBirthday]], TODAY(), "Y")</f>
        <v>34</v>
      </c>
      <c r="W1514" t="str" cm="1">
        <f t="array" aca="1" ref="W1514" ca="1">_xlfn.IFS(Table4[[#This Row],[Age]]&lt;25, "Under 25",Table4[[#This Row],[Age]]=34, "25-34", Table4[[#This Row],[Age]]&lt;=49, "35-49", Table4[[#This Row],[Age]]&lt;=64, "50-64", Table4[[#This Row],[Age]]&gt;=65, "65+")</f>
        <v>25-34</v>
      </c>
      <c r="X1514" t="str">
        <f>_xlfn.XLOOKUP(Table4[[#This Row],[StoreID]],Stores!A:A,Stores!B:B, "Not found")</f>
        <v>MegaMart Peckmouth</v>
      </c>
      <c r="Y1514" t="str">
        <f>_xlfn.XLOOKUP(Table4[[#This Row],[StoreID]],Stores!A:A,Stores!C:C, "Not Found")</f>
        <v>Peckmouth</v>
      </c>
      <c r="Z1514" t="str">
        <f>_xlfn.XLOOKUP(Table4[[#This Row],[StoreID]],Stores!A:A,Stores!D:D, "Not Found")</f>
        <v>East</v>
      </c>
    </row>
    <row r="1515" spans="1:26">
      <c r="A1515" t="s">
        <v>2381</v>
      </c>
      <c r="B1515" s="1">
        <v>45315</v>
      </c>
      <c r="C1515" t="s">
        <v>399</v>
      </c>
      <c r="D1515" t="s">
        <v>806</v>
      </c>
      <c r="E1515" t="s">
        <v>842</v>
      </c>
      <c r="F1515">
        <v>3</v>
      </c>
      <c r="G1515">
        <v>0.05</v>
      </c>
      <c r="H1515" t="s">
        <v>871</v>
      </c>
      <c r="I1515" s="4">
        <f>Table4[[#This Row],[Quantity]]*Table4[[#This Row],[UnitPrice]]</f>
        <v>5236.83</v>
      </c>
      <c r="J1515" s="4">
        <f>Table4[[#This Row],[Gross Revenue]]*(1-Table4[[#This Row],[Discount]])</f>
        <v>4974.9884999999995</v>
      </c>
      <c r="K1515" s="4">
        <f>Table4[[#This Row],[Quantity]]*Table4[[#This Row],[CostPrice]]</f>
        <v>3967.32</v>
      </c>
      <c r="L1515" s="4">
        <f>Table4[[#This Row],[Net Revenue]]-Table4[[#This Row],[Total Cost]]</f>
        <v>1007.6684999999993</v>
      </c>
      <c r="M1515" t="str">
        <f>_xlfn.XLOOKUP(Table4[[#This Row],[ProductID]], Products!A:A,Products!B:B, "Not Found")</f>
        <v>Piece Headphones</v>
      </c>
      <c r="N1515" t="str">
        <f>TEXT(Table4[[#This Row],[Date]], "mmm")</f>
        <v>Jan</v>
      </c>
      <c r="O1515" t="str">
        <f>TEXT(Table4[[#This Row],[Date]], "yyyy")</f>
        <v>2024</v>
      </c>
      <c r="P1515" t="str">
        <f>_xlfn.XLOOKUP(Table4[[#This Row],[ProductID]],Products!A:A,Products!C:C, "Not Found")</f>
        <v>Electronics</v>
      </c>
      <c r="Q1515" t="str">
        <f>_xlfn.XLOOKUP(Table4[[#This Row],[ProductID]],Products!A:A,Products!D:D,"Not Found")</f>
        <v>Headphones</v>
      </c>
      <c r="R1515">
        <f>_xlfn.XLOOKUP(Table4[[#This Row],[ProductID]],Products!A:A,Products!E:E,"Not Found")</f>
        <v>1745.61</v>
      </c>
      <c r="S1515">
        <f>_xlfn.XLOOKUP(Table4[[#This Row],[ProductID]],Products!A:A,Products!F:F, "Not Found")</f>
        <v>1322.44</v>
      </c>
      <c r="T1515" t="str">
        <f>_xlfn.XLOOKUP(Table4[[#This Row],[CustomerID]],Customers!A:A,Customers!D:D, "Not Found")</f>
        <v>F</v>
      </c>
      <c r="U1515" s="6">
        <f>_xlfn.XLOOKUP(Table4[[#This Row],[CustomerID]],Customers!A:A,Customers!E:E, "Not Found")</f>
        <v>34980</v>
      </c>
      <c r="V1515">
        <f ca="1">DATEDIF(Table4[[#This Row],[CustomerBirthday]], TODAY(), "Y")</f>
        <v>30</v>
      </c>
      <c r="W1515" t="str" cm="1">
        <f t="array" aca="1" ref="W1515" ca="1">_xlfn.IFS(Table4[[#This Row],[Age]]&lt;25, "Under 25",Table4[[#This Row],[Age]]=34, "25-34", Table4[[#This Row],[Age]]&lt;=49, "35-49", Table4[[#This Row],[Age]]&lt;=64, "50-64", Table4[[#This Row],[Age]]&gt;=65, "65+")</f>
        <v>35-49</v>
      </c>
      <c r="X1515" t="str">
        <f>_xlfn.XLOOKUP(Table4[[#This Row],[StoreID]],Stores!A:A,Stores!B:B, "Not found")</f>
        <v>MegaMart Brianahaven</v>
      </c>
      <c r="Y1515" t="str">
        <f>_xlfn.XLOOKUP(Table4[[#This Row],[StoreID]],Stores!A:A,Stores!C:C, "Not Found")</f>
        <v>Brianahaven</v>
      </c>
      <c r="Z1515" t="str">
        <f>_xlfn.XLOOKUP(Table4[[#This Row],[StoreID]],Stores!A:A,Stores!D:D, "Not Found")</f>
        <v>North</v>
      </c>
    </row>
    <row r="1516" spans="1:26">
      <c r="A1516" t="s">
        <v>2382</v>
      </c>
      <c r="B1516" s="1">
        <v>45816</v>
      </c>
      <c r="C1516" t="s">
        <v>520</v>
      </c>
      <c r="D1516" t="s">
        <v>812</v>
      </c>
      <c r="E1516" t="s">
        <v>831</v>
      </c>
      <c r="F1516">
        <v>1</v>
      </c>
      <c r="G1516">
        <v>0.1</v>
      </c>
      <c r="H1516" t="s">
        <v>865</v>
      </c>
      <c r="I1516" s="4">
        <f>Table4[[#This Row],[Quantity]]*Table4[[#This Row],[UnitPrice]]</f>
        <v>564.41999999999996</v>
      </c>
      <c r="J1516" s="4">
        <f>Table4[[#This Row],[Gross Revenue]]*(1-Table4[[#This Row],[Discount]])</f>
        <v>507.97799999999995</v>
      </c>
      <c r="K1516" s="4">
        <f>Table4[[#This Row],[Quantity]]*Table4[[#This Row],[CostPrice]]</f>
        <v>293.95999999999998</v>
      </c>
      <c r="L1516" s="4">
        <f>Table4[[#This Row],[Net Revenue]]-Table4[[#This Row],[Total Cost]]</f>
        <v>214.01799999999997</v>
      </c>
      <c r="M1516" t="str">
        <f>_xlfn.XLOOKUP(Table4[[#This Row],[ProductID]], Products!A:A,Products!B:B, "Not Found")</f>
        <v>Soon Accessories</v>
      </c>
      <c r="N1516" t="str">
        <f>TEXT(Table4[[#This Row],[Date]], "mmm")</f>
        <v>Jun</v>
      </c>
      <c r="O1516" t="str">
        <f>TEXT(Table4[[#This Row],[Date]], "yyyy")</f>
        <v>2025</v>
      </c>
      <c r="P1516" t="str">
        <f>_xlfn.XLOOKUP(Table4[[#This Row],[ProductID]],Products!A:A,Products!C:C, "Not Found")</f>
        <v>Fashion</v>
      </c>
      <c r="Q1516" t="str">
        <f>_xlfn.XLOOKUP(Table4[[#This Row],[ProductID]],Products!A:A,Products!D:D,"Not Found")</f>
        <v>Accessories</v>
      </c>
      <c r="R1516">
        <f>_xlfn.XLOOKUP(Table4[[#This Row],[ProductID]],Products!A:A,Products!E:E,"Not Found")</f>
        <v>564.41999999999996</v>
      </c>
      <c r="S1516">
        <f>_xlfn.XLOOKUP(Table4[[#This Row],[ProductID]],Products!A:A,Products!F:F, "Not Found")</f>
        <v>293.95999999999998</v>
      </c>
      <c r="T1516" t="str">
        <f>_xlfn.XLOOKUP(Table4[[#This Row],[CustomerID]],Customers!A:A,Customers!D:D, "Not Found")</f>
        <v>M</v>
      </c>
      <c r="U1516" s="6">
        <f>_xlfn.XLOOKUP(Table4[[#This Row],[CustomerID]],Customers!A:A,Customers!E:E, "Not Found")</f>
        <v>22435</v>
      </c>
      <c r="V1516">
        <f ca="1">DATEDIF(Table4[[#This Row],[CustomerBirthday]], TODAY(), "Y")</f>
        <v>65</v>
      </c>
      <c r="W1516" t="str" cm="1">
        <f t="array" aca="1" ref="W1516" ca="1">_xlfn.IFS(Table4[[#This Row],[Age]]&lt;25, "Under 25",Table4[[#This Row],[Age]]=34, "25-34", Table4[[#This Row],[Age]]&lt;=49, "35-49", Table4[[#This Row],[Age]]&lt;=64, "50-64", Table4[[#This Row],[Age]]&gt;=65, "65+")</f>
        <v>65+</v>
      </c>
      <c r="X1516" t="str">
        <f>_xlfn.XLOOKUP(Table4[[#This Row],[StoreID]],Stores!A:A,Stores!B:B, "Not found")</f>
        <v>MegaMart Jimenezborough</v>
      </c>
      <c r="Y1516" t="str">
        <f>_xlfn.XLOOKUP(Table4[[#This Row],[StoreID]],Stores!A:A,Stores!C:C, "Not Found")</f>
        <v>Jimenezborough</v>
      </c>
      <c r="Z1516" t="str">
        <f>_xlfn.XLOOKUP(Table4[[#This Row],[StoreID]],Stores!A:A,Stores!D:D, "Not Found")</f>
        <v>South</v>
      </c>
    </row>
    <row r="1517" spans="1:26">
      <c r="A1517" t="s">
        <v>2383</v>
      </c>
      <c r="B1517" s="1">
        <v>45777</v>
      </c>
      <c r="C1517" t="s">
        <v>347</v>
      </c>
      <c r="D1517" t="s">
        <v>725</v>
      </c>
      <c r="E1517" t="s">
        <v>835</v>
      </c>
      <c r="F1517">
        <v>2</v>
      </c>
      <c r="G1517">
        <v>0</v>
      </c>
      <c r="H1517" t="s">
        <v>875</v>
      </c>
      <c r="I1517" s="4">
        <f>Table4[[#This Row],[Quantity]]*Table4[[#This Row],[UnitPrice]]</f>
        <v>2792.44</v>
      </c>
      <c r="J1517" s="4">
        <f>Table4[[#This Row],[Gross Revenue]]*(1-Table4[[#This Row],[Discount]])</f>
        <v>2792.44</v>
      </c>
      <c r="K1517" s="4">
        <f>Table4[[#This Row],[Quantity]]*Table4[[#This Row],[CostPrice]]</f>
        <v>2008.18</v>
      </c>
      <c r="L1517" s="4">
        <f>Table4[[#This Row],[Net Revenue]]-Table4[[#This Row],[Total Cost]]</f>
        <v>784.26</v>
      </c>
      <c r="M1517" t="str">
        <f>_xlfn.XLOOKUP(Table4[[#This Row],[ProductID]], Products!A:A,Products!B:B, "Not Found")</f>
        <v>Knowledge Bags</v>
      </c>
      <c r="N1517" t="str">
        <f>TEXT(Table4[[#This Row],[Date]], "mmm")</f>
        <v>Apr</v>
      </c>
      <c r="O1517" t="str">
        <f>TEXT(Table4[[#This Row],[Date]], "yyyy")</f>
        <v>2025</v>
      </c>
      <c r="P1517" t="str">
        <f>_xlfn.XLOOKUP(Table4[[#This Row],[ProductID]],Products!A:A,Products!C:C, "Not Found")</f>
        <v>Fashion</v>
      </c>
      <c r="Q1517" t="str">
        <f>_xlfn.XLOOKUP(Table4[[#This Row],[ProductID]],Products!A:A,Products!D:D,"Not Found")</f>
        <v>Bags</v>
      </c>
      <c r="R1517">
        <f>_xlfn.XLOOKUP(Table4[[#This Row],[ProductID]],Products!A:A,Products!E:E,"Not Found")</f>
        <v>1396.22</v>
      </c>
      <c r="S1517">
        <f>_xlfn.XLOOKUP(Table4[[#This Row],[ProductID]],Products!A:A,Products!F:F, "Not Found")</f>
        <v>1004.09</v>
      </c>
      <c r="T1517" t="str">
        <f>_xlfn.XLOOKUP(Table4[[#This Row],[CustomerID]],Customers!A:A,Customers!D:D, "Not Found")</f>
        <v>F</v>
      </c>
      <c r="U1517" s="6">
        <f>_xlfn.XLOOKUP(Table4[[#This Row],[CustomerID]],Customers!A:A,Customers!E:E, "Not Found")</f>
        <v>37223</v>
      </c>
      <c r="V1517">
        <f ca="1">DATEDIF(Table4[[#This Row],[CustomerBirthday]], TODAY(), "Y")</f>
        <v>24</v>
      </c>
      <c r="W1517" t="str" cm="1">
        <f t="array" aca="1" ref="W1517" ca="1">_xlfn.IFS(Table4[[#This Row],[Age]]&lt;25, "Under 25",Table4[[#This Row],[Age]]=34, "25-34", Table4[[#This Row],[Age]]&lt;=49, "35-49", Table4[[#This Row],[Age]]&lt;=64, "50-64", Table4[[#This Row],[Age]]&gt;=65, "65+")</f>
        <v>Under 25</v>
      </c>
      <c r="X1517" t="str">
        <f>_xlfn.XLOOKUP(Table4[[#This Row],[StoreID]],Stores!A:A,Stores!B:B, "Not found")</f>
        <v>MegaMart Peckmouth</v>
      </c>
      <c r="Y1517" t="str">
        <f>_xlfn.XLOOKUP(Table4[[#This Row],[StoreID]],Stores!A:A,Stores!C:C, "Not Found")</f>
        <v>Peckmouth</v>
      </c>
      <c r="Z1517" t="str">
        <f>_xlfn.XLOOKUP(Table4[[#This Row],[StoreID]],Stores!A:A,Stores!D:D, "Not Found")</f>
        <v>East</v>
      </c>
    </row>
    <row r="1518" spans="1:26">
      <c r="A1518" t="s">
        <v>2384</v>
      </c>
      <c r="B1518" s="1">
        <v>45215</v>
      </c>
      <c r="C1518" t="s">
        <v>327</v>
      </c>
      <c r="D1518" t="s">
        <v>755</v>
      </c>
      <c r="E1518" t="s">
        <v>842</v>
      </c>
      <c r="F1518">
        <v>1</v>
      </c>
      <c r="G1518">
        <v>0.05</v>
      </c>
      <c r="H1518" t="s">
        <v>875</v>
      </c>
      <c r="I1518" s="4">
        <f>Table4[[#This Row],[Quantity]]*Table4[[#This Row],[UnitPrice]]</f>
        <v>1858.75</v>
      </c>
      <c r="J1518" s="4">
        <f>Table4[[#This Row],[Gross Revenue]]*(1-Table4[[#This Row],[Discount]])</f>
        <v>1765.8125</v>
      </c>
      <c r="K1518" s="4">
        <f>Table4[[#This Row],[Quantity]]*Table4[[#This Row],[CostPrice]]</f>
        <v>1451.16</v>
      </c>
      <c r="L1518" s="4">
        <f>Table4[[#This Row],[Net Revenue]]-Table4[[#This Row],[Total Cost]]</f>
        <v>314.65249999999992</v>
      </c>
      <c r="M1518" t="str">
        <f>_xlfn.XLOOKUP(Table4[[#This Row],[ProductID]], Products!A:A,Products!B:B, "Not Found")</f>
        <v>House Accessories</v>
      </c>
      <c r="N1518" t="str">
        <f>TEXT(Table4[[#This Row],[Date]], "mmm")</f>
        <v>Oct</v>
      </c>
      <c r="O1518" t="str">
        <f>TEXT(Table4[[#This Row],[Date]], "yyyy")</f>
        <v>2023</v>
      </c>
      <c r="P1518" t="str">
        <f>_xlfn.XLOOKUP(Table4[[#This Row],[ProductID]],Products!A:A,Products!C:C, "Not Found")</f>
        <v>Fashion</v>
      </c>
      <c r="Q1518" t="str">
        <f>_xlfn.XLOOKUP(Table4[[#This Row],[ProductID]],Products!A:A,Products!D:D,"Not Found")</f>
        <v>Accessories</v>
      </c>
      <c r="R1518">
        <f>_xlfn.XLOOKUP(Table4[[#This Row],[ProductID]],Products!A:A,Products!E:E,"Not Found")</f>
        <v>1858.75</v>
      </c>
      <c r="S1518">
        <f>_xlfn.XLOOKUP(Table4[[#This Row],[ProductID]],Products!A:A,Products!F:F, "Not Found")</f>
        <v>1451.16</v>
      </c>
      <c r="T1518" t="str">
        <f>_xlfn.XLOOKUP(Table4[[#This Row],[CustomerID]],Customers!A:A,Customers!D:D, "Not Found")</f>
        <v>F</v>
      </c>
      <c r="U1518" s="6">
        <f>_xlfn.XLOOKUP(Table4[[#This Row],[CustomerID]],Customers!A:A,Customers!E:E, "Not Found")</f>
        <v>27567</v>
      </c>
      <c r="V1518">
        <f ca="1">DATEDIF(Table4[[#This Row],[CustomerBirthday]], TODAY(), "Y")</f>
        <v>51</v>
      </c>
      <c r="W1518" t="str" cm="1">
        <f t="array" aca="1" ref="W1518" ca="1">_xlfn.IFS(Table4[[#This Row],[Age]]&lt;25, "Under 25",Table4[[#This Row],[Age]]=34, "25-34", Table4[[#This Row],[Age]]&lt;=49, "35-49", Table4[[#This Row],[Age]]&lt;=64, "50-64", Table4[[#This Row],[Age]]&gt;=65, "65+")</f>
        <v>50-64</v>
      </c>
      <c r="X1518" t="str">
        <f>_xlfn.XLOOKUP(Table4[[#This Row],[StoreID]],Stores!A:A,Stores!B:B, "Not found")</f>
        <v>MegaMart Brianahaven</v>
      </c>
      <c r="Y1518" t="str">
        <f>_xlfn.XLOOKUP(Table4[[#This Row],[StoreID]],Stores!A:A,Stores!C:C, "Not Found")</f>
        <v>Brianahaven</v>
      </c>
      <c r="Z1518" t="str">
        <f>_xlfn.XLOOKUP(Table4[[#This Row],[StoreID]],Stores!A:A,Stores!D:D, "Not Found")</f>
        <v>North</v>
      </c>
    </row>
    <row r="1519" spans="1:26">
      <c r="A1519" t="s">
        <v>2385</v>
      </c>
      <c r="B1519" s="1">
        <v>45291</v>
      </c>
      <c r="C1519" t="s">
        <v>524</v>
      </c>
      <c r="D1519" t="s">
        <v>732</v>
      </c>
      <c r="E1519" t="s">
        <v>835</v>
      </c>
      <c r="F1519">
        <v>4</v>
      </c>
      <c r="G1519">
        <v>0.1</v>
      </c>
      <c r="H1519" t="s">
        <v>865</v>
      </c>
      <c r="I1519" s="4">
        <f>Table4[[#This Row],[Quantity]]*Table4[[#This Row],[UnitPrice]]</f>
        <v>5896.48</v>
      </c>
      <c r="J1519" s="4">
        <f>Table4[[#This Row],[Gross Revenue]]*(1-Table4[[#This Row],[Discount]])</f>
        <v>5306.8319999999994</v>
      </c>
      <c r="K1519" s="4">
        <f>Table4[[#This Row],[Quantity]]*Table4[[#This Row],[CostPrice]]</f>
        <v>3056.08</v>
      </c>
      <c r="L1519" s="4">
        <f>Table4[[#This Row],[Net Revenue]]-Table4[[#This Row],[Total Cost]]</f>
        <v>2250.7519999999995</v>
      </c>
      <c r="M1519" t="str">
        <f>_xlfn.XLOOKUP(Table4[[#This Row],[ProductID]], Products!A:A,Products!B:B, "Not Found")</f>
        <v>Understand Camera</v>
      </c>
      <c r="N1519" t="str">
        <f>TEXT(Table4[[#This Row],[Date]], "mmm")</f>
        <v>Dec</v>
      </c>
      <c r="O1519" t="str">
        <f>TEXT(Table4[[#This Row],[Date]], "yyyy")</f>
        <v>2023</v>
      </c>
      <c r="P1519" t="str">
        <f>_xlfn.XLOOKUP(Table4[[#This Row],[ProductID]],Products!A:A,Products!C:C, "Not Found")</f>
        <v>Electronics</v>
      </c>
      <c r="Q1519" t="str">
        <f>_xlfn.XLOOKUP(Table4[[#This Row],[ProductID]],Products!A:A,Products!D:D,"Not Found")</f>
        <v>Camera</v>
      </c>
      <c r="R1519">
        <f>_xlfn.XLOOKUP(Table4[[#This Row],[ProductID]],Products!A:A,Products!E:E,"Not Found")</f>
        <v>1474.12</v>
      </c>
      <c r="S1519">
        <f>_xlfn.XLOOKUP(Table4[[#This Row],[ProductID]],Products!A:A,Products!F:F, "Not Found")</f>
        <v>764.02</v>
      </c>
      <c r="T1519" t="str">
        <f>_xlfn.XLOOKUP(Table4[[#This Row],[CustomerID]],Customers!A:A,Customers!D:D, "Not Found")</f>
        <v>F</v>
      </c>
      <c r="U1519" s="6">
        <f>_xlfn.XLOOKUP(Table4[[#This Row],[CustomerID]],Customers!A:A,Customers!E:E, "Not Found")</f>
        <v>23256</v>
      </c>
      <c r="V1519">
        <f ca="1">DATEDIF(Table4[[#This Row],[CustomerBirthday]], TODAY(), "Y")</f>
        <v>62</v>
      </c>
      <c r="W1519" t="str" cm="1">
        <f t="array" aca="1" ref="W1519" ca="1">_xlfn.IFS(Table4[[#This Row],[Age]]&lt;25, "Under 25",Table4[[#This Row],[Age]]=34, "25-34", Table4[[#This Row],[Age]]&lt;=49, "35-49", Table4[[#This Row],[Age]]&lt;=64, "50-64", Table4[[#This Row],[Age]]&gt;=65, "65+")</f>
        <v>50-64</v>
      </c>
      <c r="X1519" t="str">
        <f>_xlfn.XLOOKUP(Table4[[#This Row],[StoreID]],Stores!A:A,Stores!B:B, "Not found")</f>
        <v>MegaMart Peckmouth</v>
      </c>
      <c r="Y1519" t="str">
        <f>_xlfn.XLOOKUP(Table4[[#This Row],[StoreID]],Stores!A:A,Stores!C:C, "Not Found")</f>
        <v>Peckmouth</v>
      </c>
      <c r="Z1519" t="str">
        <f>_xlfn.XLOOKUP(Table4[[#This Row],[StoreID]],Stores!A:A,Stores!D:D, "Not Found")</f>
        <v>East</v>
      </c>
    </row>
    <row r="1520" spans="1:26">
      <c r="A1520" t="s">
        <v>2386</v>
      </c>
      <c r="B1520" s="1">
        <v>45257</v>
      </c>
      <c r="C1520" t="s">
        <v>343</v>
      </c>
      <c r="D1520" t="s">
        <v>718</v>
      </c>
      <c r="E1520" t="s">
        <v>831</v>
      </c>
      <c r="F1520">
        <v>5</v>
      </c>
      <c r="G1520">
        <v>0.1</v>
      </c>
      <c r="H1520" t="s">
        <v>871</v>
      </c>
      <c r="I1520" s="4">
        <f>Table4[[#This Row],[Quantity]]*Table4[[#This Row],[UnitPrice]]</f>
        <v>1688.15</v>
      </c>
      <c r="J1520" s="4">
        <f>Table4[[#This Row],[Gross Revenue]]*(1-Table4[[#This Row],[Discount]])</f>
        <v>1519.335</v>
      </c>
      <c r="K1520" s="4">
        <f>Table4[[#This Row],[Quantity]]*Table4[[#This Row],[CostPrice]]</f>
        <v>845.15</v>
      </c>
      <c r="L1520" s="4">
        <f>Table4[[#This Row],[Net Revenue]]-Table4[[#This Row],[Total Cost]]</f>
        <v>674.18500000000006</v>
      </c>
      <c r="M1520" t="str">
        <f>_xlfn.XLOOKUP(Table4[[#This Row],[ProductID]], Products!A:A,Products!B:B, "Not Found")</f>
        <v>Here Footwear</v>
      </c>
      <c r="N1520" t="str">
        <f>TEXT(Table4[[#This Row],[Date]], "mmm")</f>
        <v>Nov</v>
      </c>
      <c r="O1520" t="str">
        <f>TEXT(Table4[[#This Row],[Date]], "yyyy")</f>
        <v>2023</v>
      </c>
      <c r="P1520" t="str">
        <f>_xlfn.XLOOKUP(Table4[[#This Row],[ProductID]],Products!A:A,Products!C:C, "Not Found")</f>
        <v>Fashion</v>
      </c>
      <c r="Q1520" t="str">
        <f>_xlfn.XLOOKUP(Table4[[#This Row],[ProductID]],Products!A:A,Products!D:D,"Not Found")</f>
        <v>Footwear</v>
      </c>
      <c r="R1520">
        <f>_xlfn.XLOOKUP(Table4[[#This Row],[ProductID]],Products!A:A,Products!E:E,"Not Found")</f>
        <v>337.63</v>
      </c>
      <c r="S1520">
        <f>_xlfn.XLOOKUP(Table4[[#This Row],[ProductID]],Products!A:A,Products!F:F, "Not Found")</f>
        <v>169.03</v>
      </c>
      <c r="T1520" t="str">
        <f>_xlfn.XLOOKUP(Table4[[#This Row],[CustomerID]],Customers!A:A,Customers!D:D, "Not Found")</f>
        <v>M</v>
      </c>
      <c r="U1520" s="6">
        <f>_xlfn.XLOOKUP(Table4[[#This Row],[CustomerID]],Customers!A:A,Customers!E:E, "Not Found")</f>
        <v>23046</v>
      </c>
      <c r="V1520">
        <f ca="1">DATEDIF(Table4[[#This Row],[CustomerBirthday]], TODAY(), "Y")</f>
        <v>63</v>
      </c>
      <c r="W1520" t="str" cm="1">
        <f t="array" aca="1" ref="W1520" ca="1">_xlfn.IFS(Table4[[#This Row],[Age]]&lt;25, "Under 25",Table4[[#This Row],[Age]]=34, "25-34", Table4[[#This Row],[Age]]&lt;=49, "35-49", Table4[[#This Row],[Age]]&lt;=64, "50-64", Table4[[#This Row],[Age]]&gt;=65, "65+")</f>
        <v>50-64</v>
      </c>
      <c r="X1520" t="str">
        <f>_xlfn.XLOOKUP(Table4[[#This Row],[StoreID]],Stores!A:A,Stores!B:B, "Not found")</f>
        <v>MegaMart Jimenezborough</v>
      </c>
      <c r="Y1520" t="str">
        <f>_xlfn.XLOOKUP(Table4[[#This Row],[StoreID]],Stores!A:A,Stores!C:C, "Not Found")</f>
        <v>Jimenezborough</v>
      </c>
      <c r="Z1520" t="str">
        <f>_xlfn.XLOOKUP(Table4[[#This Row],[StoreID]],Stores!A:A,Stores!D:D, "Not Found")</f>
        <v>South</v>
      </c>
    </row>
    <row r="1521" spans="1:26">
      <c r="A1521" t="s">
        <v>2387</v>
      </c>
      <c r="B1521" s="1">
        <v>45271</v>
      </c>
      <c r="C1521" t="s">
        <v>627</v>
      </c>
      <c r="D1521" t="s">
        <v>780</v>
      </c>
      <c r="E1521" t="s">
        <v>846</v>
      </c>
      <c r="F1521">
        <v>5</v>
      </c>
      <c r="G1521">
        <v>0</v>
      </c>
      <c r="H1521" t="s">
        <v>875</v>
      </c>
      <c r="I1521" s="4">
        <f>Table4[[#This Row],[Quantity]]*Table4[[#This Row],[UnitPrice]]</f>
        <v>6361.15</v>
      </c>
      <c r="J1521" s="4">
        <f>Table4[[#This Row],[Gross Revenue]]*(1-Table4[[#This Row],[Discount]])</f>
        <v>6361.15</v>
      </c>
      <c r="K1521" s="4">
        <f>Table4[[#This Row],[Quantity]]*Table4[[#This Row],[CostPrice]]</f>
        <v>4763.25</v>
      </c>
      <c r="L1521" s="4">
        <f>Table4[[#This Row],[Net Revenue]]-Table4[[#This Row],[Total Cost]]</f>
        <v>1597.8999999999996</v>
      </c>
      <c r="M1521" t="str">
        <f>_xlfn.XLOOKUP(Table4[[#This Row],[ProductID]], Products!A:A,Products!B:B, "Not Found")</f>
        <v>Hospital Smartphone</v>
      </c>
      <c r="N1521" t="str">
        <f>TEXT(Table4[[#This Row],[Date]], "mmm")</f>
        <v>Dec</v>
      </c>
      <c r="O1521" t="str">
        <f>TEXT(Table4[[#This Row],[Date]], "yyyy")</f>
        <v>2023</v>
      </c>
      <c r="P1521" t="str">
        <f>_xlfn.XLOOKUP(Table4[[#This Row],[ProductID]],Products!A:A,Products!C:C, "Not Found")</f>
        <v>Electronics</v>
      </c>
      <c r="Q1521" t="str">
        <f>_xlfn.XLOOKUP(Table4[[#This Row],[ProductID]],Products!A:A,Products!D:D,"Not Found")</f>
        <v>Smartphone</v>
      </c>
      <c r="R1521">
        <f>_xlfn.XLOOKUP(Table4[[#This Row],[ProductID]],Products!A:A,Products!E:E,"Not Found")</f>
        <v>1272.23</v>
      </c>
      <c r="S1521">
        <f>_xlfn.XLOOKUP(Table4[[#This Row],[ProductID]],Products!A:A,Products!F:F, "Not Found")</f>
        <v>952.65</v>
      </c>
      <c r="T1521" t="str">
        <f>_xlfn.XLOOKUP(Table4[[#This Row],[CustomerID]],Customers!A:A,Customers!D:D, "Not Found")</f>
        <v>F</v>
      </c>
      <c r="U1521" s="6">
        <f>_xlfn.XLOOKUP(Table4[[#This Row],[CustomerID]],Customers!A:A,Customers!E:E, "Not Found")</f>
        <v>31052</v>
      </c>
      <c r="V1521">
        <f ca="1">DATEDIF(Table4[[#This Row],[CustomerBirthday]], TODAY(), "Y")</f>
        <v>41</v>
      </c>
      <c r="W1521" t="str" cm="1">
        <f t="array" aca="1" ref="W1521" ca="1">_xlfn.IFS(Table4[[#This Row],[Age]]&lt;25, "Under 25",Table4[[#This Row],[Age]]=34, "25-34", Table4[[#This Row],[Age]]&lt;=49, "35-49", Table4[[#This Row],[Age]]&lt;=64, "50-64", Table4[[#This Row],[Age]]&gt;=65, "65+")</f>
        <v>35-49</v>
      </c>
      <c r="X1521" t="str">
        <f>_xlfn.XLOOKUP(Table4[[#This Row],[StoreID]],Stores!A:A,Stores!B:B, "Not found")</f>
        <v>MegaMart Johnmouth</v>
      </c>
      <c r="Y1521" t="str">
        <f>_xlfn.XLOOKUP(Table4[[#This Row],[StoreID]],Stores!A:A,Stores!C:C, "Not Found")</f>
        <v>Johnmouth</v>
      </c>
      <c r="Z1521" t="str">
        <f>_xlfn.XLOOKUP(Table4[[#This Row],[StoreID]],Stores!A:A,Stores!D:D, "Not Found")</f>
        <v>East</v>
      </c>
    </row>
    <row r="1522" spans="1:26">
      <c r="A1522" t="s">
        <v>2388</v>
      </c>
      <c r="B1522" s="1">
        <v>45643</v>
      </c>
      <c r="C1522" t="s">
        <v>422</v>
      </c>
      <c r="D1522" t="s">
        <v>759</v>
      </c>
      <c r="E1522" t="s">
        <v>842</v>
      </c>
      <c r="F1522">
        <v>1</v>
      </c>
      <c r="G1522">
        <v>0</v>
      </c>
      <c r="H1522" t="s">
        <v>875</v>
      </c>
      <c r="I1522" s="4">
        <f>Table4[[#This Row],[Quantity]]*Table4[[#This Row],[UnitPrice]]</f>
        <v>1079.8900000000001</v>
      </c>
      <c r="J1522" s="4">
        <f>Table4[[#This Row],[Gross Revenue]]*(1-Table4[[#This Row],[Discount]])</f>
        <v>1079.8900000000001</v>
      </c>
      <c r="K1522" s="4">
        <f>Table4[[#This Row],[Quantity]]*Table4[[#This Row],[CostPrice]]</f>
        <v>703.83</v>
      </c>
      <c r="L1522" s="4">
        <f>Table4[[#This Row],[Net Revenue]]-Table4[[#This Row],[Total Cost]]</f>
        <v>376.06000000000006</v>
      </c>
      <c r="M1522" t="str">
        <f>_xlfn.XLOOKUP(Table4[[#This Row],[ProductID]], Products!A:A,Products!B:B, "Not Found")</f>
        <v>Democratic Smartphone</v>
      </c>
      <c r="N1522" t="str">
        <f>TEXT(Table4[[#This Row],[Date]], "mmm")</f>
        <v>Dec</v>
      </c>
      <c r="O1522" t="str">
        <f>TEXT(Table4[[#This Row],[Date]], "yyyy")</f>
        <v>2024</v>
      </c>
      <c r="P1522" t="str">
        <f>_xlfn.XLOOKUP(Table4[[#This Row],[ProductID]],Products!A:A,Products!C:C, "Not Found")</f>
        <v>Electronics</v>
      </c>
      <c r="Q1522" t="str">
        <f>_xlfn.XLOOKUP(Table4[[#This Row],[ProductID]],Products!A:A,Products!D:D,"Not Found")</f>
        <v>Smartphone</v>
      </c>
      <c r="R1522">
        <f>_xlfn.XLOOKUP(Table4[[#This Row],[ProductID]],Products!A:A,Products!E:E,"Not Found")</f>
        <v>1079.8900000000001</v>
      </c>
      <c r="S1522">
        <f>_xlfn.XLOOKUP(Table4[[#This Row],[ProductID]],Products!A:A,Products!F:F, "Not Found")</f>
        <v>703.83</v>
      </c>
      <c r="T1522" t="str">
        <f>_xlfn.XLOOKUP(Table4[[#This Row],[CustomerID]],Customers!A:A,Customers!D:D, "Not Found")</f>
        <v>M</v>
      </c>
      <c r="U1522" s="6">
        <f>_xlfn.XLOOKUP(Table4[[#This Row],[CustomerID]],Customers!A:A,Customers!E:E, "Not Found")</f>
        <v>28268</v>
      </c>
      <c r="V1522">
        <f ca="1">DATEDIF(Table4[[#This Row],[CustomerBirthday]], TODAY(), "Y")</f>
        <v>49</v>
      </c>
      <c r="W1522" t="str" cm="1">
        <f t="array" aca="1" ref="W1522" ca="1">_xlfn.IFS(Table4[[#This Row],[Age]]&lt;25, "Under 25",Table4[[#This Row],[Age]]=34, "25-34", Table4[[#This Row],[Age]]&lt;=49, "35-49", Table4[[#This Row],[Age]]&lt;=64, "50-64", Table4[[#This Row],[Age]]&gt;=65, "65+")</f>
        <v>35-49</v>
      </c>
      <c r="X1522" t="str">
        <f>_xlfn.XLOOKUP(Table4[[#This Row],[StoreID]],Stores!A:A,Stores!B:B, "Not found")</f>
        <v>MegaMart Brianahaven</v>
      </c>
      <c r="Y1522" t="str">
        <f>_xlfn.XLOOKUP(Table4[[#This Row],[StoreID]],Stores!A:A,Stores!C:C, "Not Found")</f>
        <v>Brianahaven</v>
      </c>
      <c r="Z1522" t="str">
        <f>_xlfn.XLOOKUP(Table4[[#This Row],[StoreID]],Stores!A:A,Stores!D:D, "Not Found")</f>
        <v>North</v>
      </c>
    </row>
    <row r="1523" spans="1:26">
      <c r="A1523" t="s">
        <v>2389</v>
      </c>
      <c r="B1523" s="1">
        <v>45829</v>
      </c>
      <c r="C1523" t="s">
        <v>524</v>
      </c>
      <c r="D1523" t="s">
        <v>742</v>
      </c>
      <c r="E1523" t="s">
        <v>831</v>
      </c>
      <c r="F1523">
        <v>5</v>
      </c>
      <c r="G1523">
        <v>0</v>
      </c>
      <c r="H1523" t="s">
        <v>871</v>
      </c>
      <c r="I1523" s="4">
        <f>Table4[[#This Row],[Quantity]]*Table4[[#This Row],[UnitPrice]]</f>
        <v>1242.8499999999999</v>
      </c>
      <c r="J1523" s="4">
        <f>Table4[[#This Row],[Gross Revenue]]*(1-Table4[[#This Row],[Discount]])</f>
        <v>1242.8499999999999</v>
      </c>
      <c r="K1523" s="4">
        <f>Table4[[#This Row],[Quantity]]*Table4[[#This Row],[CostPrice]]</f>
        <v>953.34999999999991</v>
      </c>
      <c r="L1523" s="4">
        <f>Table4[[#This Row],[Net Revenue]]-Table4[[#This Row],[Total Cost]]</f>
        <v>289.5</v>
      </c>
      <c r="M1523" t="str">
        <f>_xlfn.XLOOKUP(Table4[[#This Row],[ProductID]], Products!A:A,Products!B:B, "Not Found")</f>
        <v>Either Headphones</v>
      </c>
      <c r="N1523" t="str">
        <f>TEXT(Table4[[#This Row],[Date]], "mmm")</f>
        <v>Jun</v>
      </c>
      <c r="O1523" t="str">
        <f>TEXT(Table4[[#This Row],[Date]], "yyyy")</f>
        <v>2025</v>
      </c>
      <c r="P1523" t="str">
        <f>_xlfn.XLOOKUP(Table4[[#This Row],[ProductID]],Products!A:A,Products!C:C, "Not Found")</f>
        <v>Electronics</v>
      </c>
      <c r="Q1523" t="str">
        <f>_xlfn.XLOOKUP(Table4[[#This Row],[ProductID]],Products!A:A,Products!D:D,"Not Found")</f>
        <v>Headphones</v>
      </c>
      <c r="R1523">
        <f>_xlfn.XLOOKUP(Table4[[#This Row],[ProductID]],Products!A:A,Products!E:E,"Not Found")</f>
        <v>248.57</v>
      </c>
      <c r="S1523">
        <f>_xlfn.XLOOKUP(Table4[[#This Row],[ProductID]],Products!A:A,Products!F:F, "Not Found")</f>
        <v>190.67</v>
      </c>
      <c r="T1523" t="str">
        <f>_xlfn.XLOOKUP(Table4[[#This Row],[CustomerID]],Customers!A:A,Customers!D:D, "Not Found")</f>
        <v>F</v>
      </c>
      <c r="U1523" s="6">
        <f>_xlfn.XLOOKUP(Table4[[#This Row],[CustomerID]],Customers!A:A,Customers!E:E, "Not Found")</f>
        <v>23256</v>
      </c>
      <c r="V1523">
        <f ca="1">DATEDIF(Table4[[#This Row],[CustomerBirthday]], TODAY(), "Y")</f>
        <v>62</v>
      </c>
      <c r="W1523" t="str" cm="1">
        <f t="array" aca="1" ref="W1523" ca="1">_xlfn.IFS(Table4[[#This Row],[Age]]&lt;25, "Under 25",Table4[[#This Row],[Age]]=34, "25-34", Table4[[#This Row],[Age]]&lt;=49, "35-49", Table4[[#This Row],[Age]]&lt;=64, "50-64", Table4[[#This Row],[Age]]&gt;=65, "65+")</f>
        <v>50-64</v>
      </c>
      <c r="X1523" t="str">
        <f>_xlfn.XLOOKUP(Table4[[#This Row],[StoreID]],Stores!A:A,Stores!B:B, "Not found")</f>
        <v>MegaMart Jimenezborough</v>
      </c>
      <c r="Y1523" t="str">
        <f>_xlfn.XLOOKUP(Table4[[#This Row],[StoreID]],Stores!A:A,Stores!C:C, "Not Found")</f>
        <v>Jimenezborough</v>
      </c>
      <c r="Z1523" t="str">
        <f>_xlfn.XLOOKUP(Table4[[#This Row],[StoreID]],Stores!A:A,Stores!D:D, "Not Found")</f>
        <v>South</v>
      </c>
    </row>
    <row r="1524" spans="1:26">
      <c r="A1524" t="s">
        <v>2390</v>
      </c>
      <c r="B1524" s="1">
        <v>45592</v>
      </c>
      <c r="C1524" t="s">
        <v>579</v>
      </c>
      <c r="D1524" t="s">
        <v>788</v>
      </c>
      <c r="E1524" t="s">
        <v>831</v>
      </c>
      <c r="F1524">
        <v>2</v>
      </c>
      <c r="G1524">
        <v>0.1</v>
      </c>
      <c r="H1524" t="s">
        <v>871</v>
      </c>
      <c r="I1524" s="4">
        <f>Table4[[#This Row],[Quantity]]*Table4[[#This Row],[UnitPrice]]</f>
        <v>2191.44</v>
      </c>
      <c r="J1524" s="4">
        <f>Table4[[#This Row],[Gross Revenue]]*(1-Table4[[#This Row],[Discount]])</f>
        <v>1972.296</v>
      </c>
      <c r="K1524" s="4">
        <f>Table4[[#This Row],[Quantity]]*Table4[[#This Row],[CostPrice]]</f>
        <v>1644.4</v>
      </c>
      <c r="L1524" s="4">
        <f>Table4[[#This Row],[Net Revenue]]-Table4[[#This Row],[Total Cost]]</f>
        <v>327.89599999999996</v>
      </c>
      <c r="M1524" t="str">
        <f>_xlfn.XLOOKUP(Table4[[#This Row],[ProductID]], Products!A:A,Products!B:B, "Not Found")</f>
        <v>Foot Snacks</v>
      </c>
      <c r="N1524" t="str">
        <f>TEXT(Table4[[#This Row],[Date]], "mmm")</f>
        <v>Oct</v>
      </c>
      <c r="O1524" t="str">
        <f>TEXT(Table4[[#This Row],[Date]], "yyyy")</f>
        <v>2024</v>
      </c>
      <c r="P1524" t="str">
        <f>_xlfn.XLOOKUP(Table4[[#This Row],[ProductID]],Products!A:A,Products!C:C, "Not Found")</f>
        <v>Groceries</v>
      </c>
      <c r="Q1524" t="str">
        <f>_xlfn.XLOOKUP(Table4[[#This Row],[ProductID]],Products!A:A,Products!D:D,"Not Found")</f>
        <v>Snacks</v>
      </c>
      <c r="R1524">
        <f>_xlfn.XLOOKUP(Table4[[#This Row],[ProductID]],Products!A:A,Products!E:E,"Not Found")</f>
        <v>1095.72</v>
      </c>
      <c r="S1524">
        <f>_xlfn.XLOOKUP(Table4[[#This Row],[ProductID]],Products!A:A,Products!F:F, "Not Found")</f>
        <v>822.2</v>
      </c>
      <c r="T1524" t="str">
        <f>_xlfn.XLOOKUP(Table4[[#This Row],[CustomerID]],Customers!A:A,Customers!D:D, "Not Found")</f>
        <v>M</v>
      </c>
      <c r="U1524" s="6">
        <f>_xlfn.XLOOKUP(Table4[[#This Row],[CustomerID]],Customers!A:A,Customers!E:E, "Not Found")</f>
        <v>36768</v>
      </c>
      <c r="V1524">
        <f ca="1">DATEDIF(Table4[[#This Row],[CustomerBirthday]], TODAY(), "Y")</f>
        <v>25</v>
      </c>
      <c r="W1524" t="str" cm="1">
        <f t="array" aca="1" ref="W1524" ca="1">_xlfn.IFS(Table4[[#This Row],[Age]]&lt;25, "Under 25",Table4[[#This Row],[Age]]=34, "25-34", Table4[[#This Row],[Age]]&lt;=49, "35-49", Table4[[#This Row],[Age]]&lt;=64, "50-64", Table4[[#This Row],[Age]]&gt;=65, "65+")</f>
        <v>35-49</v>
      </c>
      <c r="X1524" t="str">
        <f>_xlfn.XLOOKUP(Table4[[#This Row],[StoreID]],Stores!A:A,Stores!B:B, "Not found")</f>
        <v>MegaMart Jimenezborough</v>
      </c>
      <c r="Y1524" t="str">
        <f>_xlfn.XLOOKUP(Table4[[#This Row],[StoreID]],Stores!A:A,Stores!C:C, "Not Found")</f>
        <v>Jimenezborough</v>
      </c>
      <c r="Z1524" t="str">
        <f>_xlfn.XLOOKUP(Table4[[#This Row],[StoreID]],Stores!A:A,Stores!D:D, "Not Found")</f>
        <v>South</v>
      </c>
    </row>
    <row r="1525" spans="1:26">
      <c r="A1525" t="s">
        <v>2391</v>
      </c>
      <c r="B1525" s="1">
        <v>45681</v>
      </c>
      <c r="C1525" t="s">
        <v>661</v>
      </c>
      <c r="D1525" t="s">
        <v>747</v>
      </c>
      <c r="E1525" t="s">
        <v>839</v>
      </c>
      <c r="F1525">
        <v>4</v>
      </c>
      <c r="G1525">
        <v>0.15</v>
      </c>
      <c r="H1525" t="s">
        <v>875</v>
      </c>
      <c r="I1525" s="4">
        <f>Table4[[#This Row],[Quantity]]*Table4[[#This Row],[UnitPrice]]</f>
        <v>4539.2</v>
      </c>
      <c r="J1525" s="4">
        <f>Table4[[#This Row],[Gross Revenue]]*(1-Table4[[#This Row],[Discount]])</f>
        <v>3858.3199999999997</v>
      </c>
      <c r="K1525" s="4">
        <f>Table4[[#This Row],[Quantity]]*Table4[[#This Row],[CostPrice]]</f>
        <v>2700.4</v>
      </c>
      <c r="L1525" s="4">
        <f>Table4[[#This Row],[Net Revenue]]-Table4[[#This Row],[Total Cost]]</f>
        <v>1157.9199999999996</v>
      </c>
      <c r="M1525" t="str">
        <f>_xlfn.XLOOKUP(Table4[[#This Row],[ProductID]], Products!A:A,Products!B:B, "Not Found")</f>
        <v>World Watches</v>
      </c>
      <c r="N1525" t="str">
        <f>TEXT(Table4[[#This Row],[Date]], "mmm")</f>
        <v>Jan</v>
      </c>
      <c r="O1525" t="str">
        <f>TEXT(Table4[[#This Row],[Date]], "yyyy")</f>
        <v>2025</v>
      </c>
      <c r="P1525" t="str">
        <f>_xlfn.XLOOKUP(Table4[[#This Row],[ProductID]],Products!A:A,Products!C:C, "Not Found")</f>
        <v>Fashion</v>
      </c>
      <c r="Q1525" t="str">
        <f>_xlfn.XLOOKUP(Table4[[#This Row],[ProductID]],Products!A:A,Products!D:D,"Not Found")</f>
        <v>Watches</v>
      </c>
      <c r="R1525">
        <f>_xlfn.XLOOKUP(Table4[[#This Row],[ProductID]],Products!A:A,Products!E:E,"Not Found")</f>
        <v>1134.8</v>
      </c>
      <c r="S1525">
        <f>_xlfn.XLOOKUP(Table4[[#This Row],[ProductID]],Products!A:A,Products!F:F, "Not Found")</f>
        <v>675.1</v>
      </c>
      <c r="T1525" t="str">
        <f>_xlfn.XLOOKUP(Table4[[#This Row],[CustomerID]],Customers!A:A,Customers!D:D, "Not Found")</f>
        <v>M</v>
      </c>
      <c r="U1525" s="6">
        <f>_xlfn.XLOOKUP(Table4[[#This Row],[CustomerID]],Customers!A:A,Customers!E:E, "Not Found")</f>
        <v>32522</v>
      </c>
      <c r="V1525">
        <f ca="1">DATEDIF(Table4[[#This Row],[CustomerBirthday]], TODAY(), "Y")</f>
        <v>37</v>
      </c>
      <c r="W1525" t="str" cm="1">
        <f t="array" aca="1" ref="W1525" ca="1">_xlfn.IFS(Table4[[#This Row],[Age]]&lt;25, "Under 25",Table4[[#This Row],[Age]]=34, "25-34", Table4[[#This Row],[Age]]&lt;=49, "35-49", Table4[[#This Row],[Age]]&lt;=64, "50-64", Table4[[#This Row],[Age]]&gt;=65, "65+")</f>
        <v>35-49</v>
      </c>
      <c r="X1525" t="str">
        <f>_xlfn.XLOOKUP(Table4[[#This Row],[StoreID]],Stores!A:A,Stores!B:B, "Not found")</f>
        <v>MegaMart New Michele</v>
      </c>
      <c r="Y1525" t="str">
        <f>_xlfn.XLOOKUP(Table4[[#This Row],[StoreID]],Stores!A:A,Stores!C:C, "Not Found")</f>
        <v>New Michele</v>
      </c>
      <c r="Z1525" t="str">
        <f>_xlfn.XLOOKUP(Table4[[#This Row],[StoreID]],Stores!A:A,Stores!D:D, "Not Found")</f>
        <v>West</v>
      </c>
    </row>
    <row r="1526" spans="1:26">
      <c r="A1526" t="s">
        <v>2392</v>
      </c>
      <c r="B1526" s="1">
        <v>45468</v>
      </c>
      <c r="C1526" t="s">
        <v>155</v>
      </c>
      <c r="D1526" t="s">
        <v>745</v>
      </c>
      <c r="E1526" t="s">
        <v>839</v>
      </c>
      <c r="F1526">
        <v>3</v>
      </c>
      <c r="G1526">
        <v>0.05</v>
      </c>
      <c r="H1526" t="s">
        <v>875</v>
      </c>
      <c r="I1526" s="4">
        <f>Table4[[#This Row],[Quantity]]*Table4[[#This Row],[UnitPrice]]</f>
        <v>3579.2699999999995</v>
      </c>
      <c r="J1526" s="4">
        <f>Table4[[#This Row],[Gross Revenue]]*(1-Table4[[#This Row],[Discount]])</f>
        <v>3400.3064999999992</v>
      </c>
      <c r="K1526" s="4">
        <f>Table4[[#This Row],[Quantity]]*Table4[[#This Row],[CostPrice]]</f>
        <v>2454.7200000000003</v>
      </c>
      <c r="L1526" s="4">
        <f>Table4[[#This Row],[Net Revenue]]-Table4[[#This Row],[Total Cost]]</f>
        <v>945.58649999999898</v>
      </c>
      <c r="M1526" t="str">
        <f>_xlfn.XLOOKUP(Table4[[#This Row],[ProductID]], Products!A:A,Products!B:B, "Not Found")</f>
        <v>Above Camera</v>
      </c>
      <c r="N1526" t="str">
        <f>TEXT(Table4[[#This Row],[Date]], "mmm")</f>
        <v>Jun</v>
      </c>
      <c r="O1526" t="str">
        <f>TEXT(Table4[[#This Row],[Date]], "yyyy")</f>
        <v>2024</v>
      </c>
      <c r="P1526" t="str">
        <f>_xlfn.XLOOKUP(Table4[[#This Row],[ProductID]],Products!A:A,Products!C:C, "Not Found")</f>
        <v>Electronics</v>
      </c>
      <c r="Q1526" t="str">
        <f>_xlfn.XLOOKUP(Table4[[#This Row],[ProductID]],Products!A:A,Products!D:D,"Not Found")</f>
        <v>Camera</v>
      </c>
      <c r="R1526">
        <f>_xlfn.XLOOKUP(Table4[[#This Row],[ProductID]],Products!A:A,Products!E:E,"Not Found")</f>
        <v>1193.0899999999999</v>
      </c>
      <c r="S1526">
        <f>_xlfn.XLOOKUP(Table4[[#This Row],[ProductID]],Products!A:A,Products!F:F, "Not Found")</f>
        <v>818.24</v>
      </c>
      <c r="T1526" t="str">
        <f>_xlfn.XLOOKUP(Table4[[#This Row],[CustomerID]],Customers!A:A,Customers!D:D, "Not Found")</f>
        <v>M</v>
      </c>
      <c r="U1526" s="6">
        <f>_xlfn.XLOOKUP(Table4[[#This Row],[CustomerID]],Customers!A:A,Customers!E:E, "Not Found")</f>
        <v>27339</v>
      </c>
      <c r="V1526">
        <f ca="1">DATEDIF(Table4[[#This Row],[CustomerBirthday]], TODAY(), "Y")</f>
        <v>51</v>
      </c>
      <c r="W1526" t="str" cm="1">
        <f t="array" aca="1" ref="W1526" ca="1">_xlfn.IFS(Table4[[#This Row],[Age]]&lt;25, "Under 25",Table4[[#This Row],[Age]]=34, "25-34", Table4[[#This Row],[Age]]&lt;=49, "35-49", Table4[[#This Row],[Age]]&lt;=64, "50-64", Table4[[#This Row],[Age]]&gt;=65, "65+")</f>
        <v>50-64</v>
      </c>
      <c r="X1526" t="str">
        <f>_xlfn.XLOOKUP(Table4[[#This Row],[StoreID]],Stores!A:A,Stores!B:B, "Not found")</f>
        <v>MegaMart New Michele</v>
      </c>
      <c r="Y1526" t="str">
        <f>_xlfn.XLOOKUP(Table4[[#This Row],[StoreID]],Stores!A:A,Stores!C:C, "Not Found")</f>
        <v>New Michele</v>
      </c>
      <c r="Z1526" t="str">
        <f>_xlfn.XLOOKUP(Table4[[#This Row],[StoreID]],Stores!A:A,Stores!D:D, "Not Found")</f>
        <v>West</v>
      </c>
    </row>
    <row r="1527" spans="1:26">
      <c r="A1527" t="s">
        <v>2393</v>
      </c>
      <c r="B1527" s="1">
        <v>45478</v>
      </c>
      <c r="C1527" t="s">
        <v>202</v>
      </c>
      <c r="D1527" t="s">
        <v>736</v>
      </c>
      <c r="E1527" t="s">
        <v>842</v>
      </c>
      <c r="F1527">
        <v>4</v>
      </c>
      <c r="G1527">
        <v>0</v>
      </c>
      <c r="H1527" t="s">
        <v>871</v>
      </c>
      <c r="I1527" s="4">
        <f>Table4[[#This Row],[Quantity]]*Table4[[#This Row],[UnitPrice]]</f>
        <v>492.76</v>
      </c>
      <c r="J1527" s="4">
        <f>Table4[[#This Row],[Gross Revenue]]*(1-Table4[[#This Row],[Discount]])</f>
        <v>492.76</v>
      </c>
      <c r="K1527" s="4">
        <f>Table4[[#This Row],[Quantity]]*Table4[[#This Row],[CostPrice]]</f>
        <v>321.44</v>
      </c>
      <c r="L1527" s="4">
        <f>Table4[[#This Row],[Net Revenue]]-Table4[[#This Row],[Total Cost]]</f>
        <v>171.32</v>
      </c>
      <c r="M1527" t="str">
        <f>_xlfn.XLOOKUP(Table4[[#This Row],[ProductID]], Products!A:A,Products!B:B, "Not Found")</f>
        <v>Us Snacks</v>
      </c>
      <c r="N1527" t="str">
        <f>TEXT(Table4[[#This Row],[Date]], "mmm")</f>
        <v>Jul</v>
      </c>
      <c r="O1527" t="str">
        <f>TEXT(Table4[[#This Row],[Date]], "yyyy")</f>
        <v>2024</v>
      </c>
      <c r="P1527" t="str">
        <f>_xlfn.XLOOKUP(Table4[[#This Row],[ProductID]],Products!A:A,Products!C:C, "Not Found")</f>
        <v>Groceries</v>
      </c>
      <c r="Q1527" t="str">
        <f>_xlfn.XLOOKUP(Table4[[#This Row],[ProductID]],Products!A:A,Products!D:D,"Not Found")</f>
        <v>Snacks</v>
      </c>
      <c r="R1527">
        <f>_xlfn.XLOOKUP(Table4[[#This Row],[ProductID]],Products!A:A,Products!E:E,"Not Found")</f>
        <v>123.19</v>
      </c>
      <c r="S1527">
        <f>_xlfn.XLOOKUP(Table4[[#This Row],[ProductID]],Products!A:A,Products!F:F, "Not Found")</f>
        <v>80.36</v>
      </c>
      <c r="T1527" t="str">
        <f>_xlfn.XLOOKUP(Table4[[#This Row],[CustomerID]],Customers!A:A,Customers!D:D, "Not Found")</f>
        <v>F</v>
      </c>
      <c r="U1527" s="6">
        <f>_xlfn.XLOOKUP(Table4[[#This Row],[CustomerID]],Customers!A:A,Customers!E:E, "Not Found")</f>
        <v>33492</v>
      </c>
      <c r="V1527">
        <f ca="1">DATEDIF(Table4[[#This Row],[CustomerBirthday]], TODAY(), "Y")</f>
        <v>34</v>
      </c>
      <c r="W1527" t="str" cm="1">
        <f t="array" aca="1" ref="W1527" ca="1">_xlfn.IFS(Table4[[#This Row],[Age]]&lt;25, "Under 25",Table4[[#This Row],[Age]]=34, "25-34", Table4[[#This Row],[Age]]&lt;=49, "35-49", Table4[[#This Row],[Age]]&lt;=64, "50-64", Table4[[#This Row],[Age]]&gt;=65, "65+")</f>
        <v>25-34</v>
      </c>
      <c r="X1527" t="str">
        <f>_xlfn.XLOOKUP(Table4[[#This Row],[StoreID]],Stores!A:A,Stores!B:B, "Not found")</f>
        <v>MegaMart Brianahaven</v>
      </c>
      <c r="Y1527" t="str">
        <f>_xlfn.XLOOKUP(Table4[[#This Row],[StoreID]],Stores!A:A,Stores!C:C, "Not Found")</f>
        <v>Brianahaven</v>
      </c>
      <c r="Z1527" t="str">
        <f>_xlfn.XLOOKUP(Table4[[#This Row],[StoreID]],Stores!A:A,Stores!D:D, "Not Found")</f>
        <v>North</v>
      </c>
    </row>
    <row r="1528" spans="1:26">
      <c r="A1528" t="s">
        <v>2394</v>
      </c>
      <c r="B1528" s="1">
        <v>45540</v>
      </c>
      <c r="C1528" t="s">
        <v>452</v>
      </c>
      <c r="D1528" t="s">
        <v>745</v>
      </c>
      <c r="E1528" t="s">
        <v>839</v>
      </c>
      <c r="F1528">
        <v>3</v>
      </c>
      <c r="G1528">
        <v>0.05</v>
      </c>
      <c r="H1528" t="s">
        <v>875</v>
      </c>
      <c r="I1528" s="4">
        <f>Table4[[#This Row],[Quantity]]*Table4[[#This Row],[UnitPrice]]</f>
        <v>3579.2699999999995</v>
      </c>
      <c r="J1528" s="4">
        <f>Table4[[#This Row],[Gross Revenue]]*(1-Table4[[#This Row],[Discount]])</f>
        <v>3400.3064999999992</v>
      </c>
      <c r="K1528" s="4">
        <f>Table4[[#This Row],[Quantity]]*Table4[[#This Row],[CostPrice]]</f>
        <v>2454.7200000000003</v>
      </c>
      <c r="L1528" s="4">
        <f>Table4[[#This Row],[Net Revenue]]-Table4[[#This Row],[Total Cost]]</f>
        <v>945.58649999999898</v>
      </c>
      <c r="M1528" t="str">
        <f>_xlfn.XLOOKUP(Table4[[#This Row],[ProductID]], Products!A:A,Products!B:B, "Not Found")</f>
        <v>Above Camera</v>
      </c>
      <c r="N1528" t="str">
        <f>TEXT(Table4[[#This Row],[Date]], "mmm")</f>
        <v>Sep</v>
      </c>
      <c r="O1528" t="str">
        <f>TEXT(Table4[[#This Row],[Date]], "yyyy")</f>
        <v>2024</v>
      </c>
      <c r="P1528" t="str">
        <f>_xlfn.XLOOKUP(Table4[[#This Row],[ProductID]],Products!A:A,Products!C:C, "Not Found")</f>
        <v>Electronics</v>
      </c>
      <c r="Q1528" t="str">
        <f>_xlfn.XLOOKUP(Table4[[#This Row],[ProductID]],Products!A:A,Products!D:D,"Not Found")</f>
        <v>Camera</v>
      </c>
      <c r="R1528">
        <f>_xlfn.XLOOKUP(Table4[[#This Row],[ProductID]],Products!A:A,Products!E:E,"Not Found")</f>
        <v>1193.0899999999999</v>
      </c>
      <c r="S1528">
        <f>_xlfn.XLOOKUP(Table4[[#This Row],[ProductID]],Products!A:A,Products!F:F, "Not Found")</f>
        <v>818.24</v>
      </c>
      <c r="T1528" t="str">
        <f>_xlfn.XLOOKUP(Table4[[#This Row],[CustomerID]],Customers!A:A,Customers!D:D, "Not Found")</f>
        <v>M</v>
      </c>
      <c r="U1528" s="6">
        <f>_xlfn.XLOOKUP(Table4[[#This Row],[CustomerID]],Customers!A:A,Customers!E:E, "Not Found")</f>
        <v>22556</v>
      </c>
      <c r="V1528">
        <f ca="1">DATEDIF(Table4[[#This Row],[CustomerBirthday]], TODAY(), "Y")</f>
        <v>64</v>
      </c>
      <c r="W1528" t="str" cm="1">
        <f t="array" aca="1" ref="W1528" ca="1">_xlfn.IFS(Table4[[#This Row],[Age]]&lt;25, "Under 25",Table4[[#This Row],[Age]]=34, "25-34", Table4[[#This Row],[Age]]&lt;=49, "35-49", Table4[[#This Row],[Age]]&lt;=64, "50-64", Table4[[#This Row],[Age]]&gt;=65, "65+")</f>
        <v>50-64</v>
      </c>
      <c r="X1528" t="str">
        <f>_xlfn.XLOOKUP(Table4[[#This Row],[StoreID]],Stores!A:A,Stores!B:B, "Not found")</f>
        <v>MegaMart New Michele</v>
      </c>
      <c r="Y1528" t="str">
        <f>_xlfn.XLOOKUP(Table4[[#This Row],[StoreID]],Stores!A:A,Stores!C:C, "Not Found")</f>
        <v>New Michele</v>
      </c>
      <c r="Z1528" t="str">
        <f>_xlfn.XLOOKUP(Table4[[#This Row],[StoreID]],Stores!A:A,Stores!D:D, "Not Found")</f>
        <v>West</v>
      </c>
    </row>
    <row r="1529" spans="1:26">
      <c r="A1529" t="s">
        <v>2395</v>
      </c>
      <c r="B1529" s="1">
        <v>45686</v>
      </c>
      <c r="C1529" t="s">
        <v>262</v>
      </c>
      <c r="D1529" t="s">
        <v>759</v>
      </c>
      <c r="E1529" t="s">
        <v>839</v>
      </c>
      <c r="F1529">
        <v>4</v>
      </c>
      <c r="G1529">
        <v>0.1</v>
      </c>
      <c r="H1529" t="s">
        <v>871</v>
      </c>
      <c r="I1529" s="4">
        <f>Table4[[#This Row],[Quantity]]*Table4[[#This Row],[UnitPrice]]</f>
        <v>4319.5600000000004</v>
      </c>
      <c r="J1529" s="4">
        <f>Table4[[#This Row],[Gross Revenue]]*(1-Table4[[#This Row],[Discount]])</f>
        <v>3887.6040000000003</v>
      </c>
      <c r="K1529" s="4">
        <f>Table4[[#This Row],[Quantity]]*Table4[[#This Row],[CostPrice]]</f>
        <v>2815.32</v>
      </c>
      <c r="L1529" s="4">
        <f>Table4[[#This Row],[Net Revenue]]-Table4[[#This Row],[Total Cost]]</f>
        <v>1072.2840000000001</v>
      </c>
      <c r="M1529" t="str">
        <f>_xlfn.XLOOKUP(Table4[[#This Row],[ProductID]], Products!A:A,Products!B:B, "Not Found")</f>
        <v>Democratic Smartphone</v>
      </c>
      <c r="N1529" t="str">
        <f>TEXT(Table4[[#This Row],[Date]], "mmm")</f>
        <v>Jan</v>
      </c>
      <c r="O1529" t="str">
        <f>TEXT(Table4[[#This Row],[Date]], "yyyy")</f>
        <v>2025</v>
      </c>
      <c r="P1529" t="str">
        <f>_xlfn.XLOOKUP(Table4[[#This Row],[ProductID]],Products!A:A,Products!C:C, "Not Found")</f>
        <v>Electronics</v>
      </c>
      <c r="Q1529" t="str">
        <f>_xlfn.XLOOKUP(Table4[[#This Row],[ProductID]],Products!A:A,Products!D:D,"Not Found")</f>
        <v>Smartphone</v>
      </c>
      <c r="R1529">
        <f>_xlfn.XLOOKUP(Table4[[#This Row],[ProductID]],Products!A:A,Products!E:E,"Not Found")</f>
        <v>1079.8900000000001</v>
      </c>
      <c r="S1529">
        <f>_xlfn.XLOOKUP(Table4[[#This Row],[ProductID]],Products!A:A,Products!F:F, "Not Found")</f>
        <v>703.83</v>
      </c>
      <c r="T1529" t="str">
        <f>_xlfn.XLOOKUP(Table4[[#This Row],[CustomerID]],Customers!A:A,Customers!D:D, "Not Found")</f>
        <v>M</v>
      </c>
      <c r="U1529" s="6">
        <f>_xlfn.XLOOKUP(Table4[[#This Row],[CustomerID]],Customers!A:A,Customers!E:E, "Not Found")</f>
        <v>24029</v>
      </c>
      <c r="V1529">
        <f ca="1">DATEDIF(Table4[[#This Row],[CustomerBirthday]], TODAY(), "Y")</f>
        <v>60</v>
      </c>
      <c r="W1529" t="str" cm="1">
        <f t="array" aca="1" ref="W1529" ca="1">_xlfn.IFS(Table4[[#This Row],[Age]]&lt;25, "Under 25",Table4[[#This Row],[Age]]=34, "25-34", Table4[[#This Row],[Age]]&lt;=49, "35-49", Table4[[#This Row],[Age]]&lt;=64, "50-64", Table4[[#This Row],[Age]]&gt;=65, "65+")</f>
        <v>50-64</v>
      </c>
      <c r="X1529" t="str">
        <f>_xlfn.XLOOKUP(Table4[[#This Row],[StoreID]],Stores!A:A,Stores!B:B, "Not found")</f>
        <v>MegaMart New Michele</v>
      </c>
      <c r="Y1529" t="str">
        <f>_xlfn.XLOOKUP(Table4[[#This Row],[StoreID]],Stores!A:A,Stores!C:C, "Not Found")</f>
        <v>New Michele</v>
      </c>
      <c r="Z1529" t="str">
        <f>_xlfn.XLOOKUP(Table4[[#This Row],[StoreID]],Stores!A:A,Stores!D:D, "Not Found")</f>
        <v>West</v>
      </c>
    </row>
    <row r="1530" spans="1:26">
      <c r="A1530" t="s">
        <v>2396</v>
      </c>
      <c r="B1530" s="1">
        <v>45410</v>
      </c>
      <c r="C1530" t="s">
        <v>151</v>
      </c>
      <c r="D1530" t="s">
        <v>753</v>
      </c>
      <c r="E1530" t="s">
        <v>846</v>
      </c>
      <c r="F1530">
        <v>4</v>
      </c>
      <c r="G1530">
        <v>0.05</v>
      </c>
      <c r="H1530" t="s">
        <v>871</v>
      </c>
      <c r="I1530" s="4">
        <f>Table4[[#This Row],[Quantity]]*Table4[[#This Row],[UnitPrice]]</f>
        <v>1081.8</v>
      </c>
      <c r="J1530" s="4">
        <f>Table4[[#This Row],[Gross Revenue]]*(1-Table4[[#This Row],[Discount]])</f>
        <v>1027.7099999999998</v>
      </c>
      <c r="K1530" s="4">
        <f>Table4[[#This Row],[Quantity]]*Table4[[#This Row],[CostPrice]]</f>
        <v>750.4</v>
      </c>
      <c r="L1530" s="4">
        <f>Table4[[#This Row],[Net Revenue]]-Table4[[#This Row],[Total Cost]]</f>
        <v>277.30999999999983</v>
      </c>
      <c r="M1530" t="str">
        <f>_xlfn.XLOOKUP(Table4[[#This Row],[ProductID]], Products!A:A,Products!B:B, "Not Found")</f>
        <v>Whether Bags</v>
      </c>
      <c r="N1530" t="str">
        <f>TEXT(Table4[[#This Row],[Date]], "mmm")</f>
        <v>Apr</v>
      </c>
      <c r="O1530" t="str">
        <f>TEXT(Table4[[#This Row],[Date]], "yyyy")</f>
        <v>2024</v>
      </c>
      <c r="P1530" t="str">
        <f>_xlfn.XLOOKUP(Table4[[#This Row],[ProductID]],Products!A:A,Products!C:C, "Not Found")</f>
        <v>Fashion</v>
      </c>
      <c r="Q1530" t="str">
        <f>_xlfn.XLOOKUP(Table4[[#This Row],[ProductID]],Products!A:A,Products!D:D,"Not Found")</f>
        <v>Bags</v>
      </c>
      <c r="R1530">
        <f>_xlfn.XLOOKUP(Table4[[#This Row],[ProductID]],Products!A:A,Products!E:E,"Not Found")</f>
        <v>270.45</v>
      </c>
      <c r="S1530">
        <f>_xlfn.XLOOKUP(Table4[[#This Row],[ProductID]],Products!A:A,Products!F:F, "Not Found")</f>
        <v>187.6</v>
      </c>
      <c r="T1530" t="str">
        <f>_xlfn.XLOOKUP(Table4[[#This Row],[CustomerID]],Customers!A:A,Customers!D:D, "Not Found")</f>
        <v>F</v>
      </c>
      <c r="U1530" s="6">
        <f>_xlfn.XLOOKUP(Table4[[#This Row],[CustomerID]],Customers!A:A,Customers!E:E, "Not Found")</f>
        <v>35371</v>
      </c>
      <c r="V1530">
        <f ca="1">DATEDIF(Table4[[#This Row],[CustomerBirthday]], TODAY(), "Y")</f>
        <v>29</v>
      </c>
      <c r="W1530" t="str" cm="1">
        <f t="array" aca="1" ref="W1530" ca="1">_xlfn.IFS(Table4[[#This Row],[Age]]&lt;25, "Under 25",Table4[[#This Row],[Age]]=34, "25-34", Table4[[#This Row],[Age]]&lt;=49, "35-49", Table4[[#This Row],[Age]]&lt;=64, "50-64", Table4[[#This Row],[Age]]&gt;=65, "65+")</f>
        <v>35-49</v>
      </c>
      <c r="X1530" t="str">
        <f>_xlfn.XLOOKUP(Table4[[#This Row],[StoreID]],Stores!A:A,Stores!B:B, "Not found")</f>
        <v>MegaMart Johnmouth</v>
      </c>
      <c r="Y1530" t="str">
        <f>_xlfn.XLOOKUP(Table4[[#This Row],[StoreID]],Stores!A:A,Stores!C:C, "Not Found")</f>
        <v>Johnmouth</v>
      </c>
      <c r="Z1530" t="str">
        <f>_xlfn.XLOOKUP(Table4[[#This Row],[StoreID]],Stores!A:A,Stores!D:D, "Not Found")</f>
        <v>East</v>
      </c>
    </row>
    <row r="1531" spans="1:26">
      <c r="A1531" t="s">
        <v>2397</v>
      </c>
      <c r="B1531" s="1">
        <v>45244</v>
      </c>
      <c r="C1531" t="s">
        <v>411</v>
      </c>
      <c r="D1531" t="s">
        <v>739</v>
      </c>
      <c r="E1531" t="s">
        <v>842</v>
      </c>
      <c r="F1531">
        <v>4</v>
      </c>
      <c r="G1531">
        <v>0.15</v>
      </c>
      <c r="H1531" t="s">
        <v>865</v>
      </c>
      <c r="I1531" s="4">
        <f>Table4[[#This Row],[Quantity]]*Table4[[#This Row],[UnitPrice]]</f>
        <v>4776.4799999999996</v>
      </c>
      <c r="J1531" s="4">
        <f>Table4[[#This Row],[Gross Revenue]]*(1-Table4[[#This Row],[Discount]])</f>
        <v>4060.0079999999994</v>
      </c>
      <c r="K1531" s="4">
        <f>Table4[[#This Row],[Quantity]]*Table4[[#This Row],[CostPrice]]</f>
        <v>3355.8</v>
      </c>
      <c r="L1531" s="4">
        <f>Table4[[#This Row],[Net Revenue]]-Table4[[#This Row],[Total Cost]]</f>
        <v>704.20799999999917</v>
      </c>
      <c r="M1531" t="str">
        <f>_xlfn.XLOOKUP(Table4[[#This Row],[ProductID]], Products!A:A,Products!B:B, "Not Found")</f>
        <v>Step Smartphone</v>
      </c>
      <c r="N1531" t="str">
        <f>TEXT(Table4[[#This Row],[Date]], "mmm")</f>
        <v>Nov</v>
      </c>
      <c r="O1531" t="str">
        <f>TEXT(Table4[[#This Row],[Date]], "yyyy")</f>
        <v>2023</v>
      </c>
      <c r="P1531" t="str">
        <f>_xlfn.XLOOKUP(Table4[[#This Row],[ProductID]],Products!A:A,Products!C:C, "Not Found")</f>
        <v>Electronics</v>
      </c>
      <c r="Q1531" t="str">
        <f>_xlfn.XLOOKUP(Table4[[#This Row],[ProductID]],Products!A:A,Products!D:D,"Not Found")</f>
        <v>Smartphone</v>
      </c>
      <c r="R1531">
        <f>_xlfn.XLOOKUP(Table4[[#This Row],[ProductID]],Products!A:A,Products!E:E,"Not Found")</f>
        <v>1194.1199999999999</v>
      </c>
      <c r="S1531">
        <f>_xlfn.XLOOKUP(Table4[[#This Row],[ProductID]],Products!A:A,Products!F:F, "Not Found")</f>
        <v>838.95</v>
      </c>
      <c r="T1531" t="str">
        <f>_xlfn.XLOOKUP(Table4[[#This Row],[CustomerID]],Customers!A:A,Customers!D:D, "Not Found")</f>
        <v>F</v>
      </c>
      <c r="U1531" s="6">
        <f>_xlfn.XLOOKUP(Table4[[#This Row],[CustomerID]],Customers!A:A,Customers!E:E, "Not Found")</f>
        <v>24112</v>
      </c>
      <c r="V1531">
        <f ca="1">DATEDIF(Table4[[#This Row],[CustomerBirthday]], TODAY(), "Y")</f>
        <v>60</v>
      </c>
      <c r="W1531" t="str" cm="1">
        <f t="array" aca="1" ref="W1531" ca="1">_xlfn.IFS(Table4[[#This Row],[Age]]&lt;25, "Under 25",Table4[[#This Row],[Age]]=34, "25-34", Table4[[#This Row],[Age]]&lt;=49, "35-49", Table4[[#This Row],[Age]]&lt;=64, "50-64", Table4[[#This Row],[Age]]&gt;=65, "65+")</f>
        <v>50-64</v>
      </c>
      <c r="X1531" t="str">
        <f>_xlfn.XLOOKUP(Table4[[#This Row],[StoreID]],Stores!A:A,Stores!B:B, "Not found")</f>
        <v>MegaMart Brianahaven</v>
      </c>
      <c r="Y1531" t="str">
        <f>_xlfn.XLOOKUP(Table4[[#This Row],[StoreID]],Stores!A:A,Stores!C:C, "Not Found")</f>
        <v>Brianahaven</v>
      </c>
      <c r="Z1531" t="str">
        <f>_xlfn.XLOOKUP(Table4[[#This Row],[StoreID]],Stores!A:A,Stores!D:D, "Not Found")</f>
        <v>North</v>
      </c>
    </row>
    <row r="1532" spans="1:26">
      <c r="A1532" t="s">
        <v>2398</v>
      </c>
      <c r="B1532" s="1">
        <v>45734</v>
      </c>
      <c r="C1532" t="s">
        <v>36</v>
      </c>
      <c r="D1532" t="s">
        <v>790</v>
      </c>
      <c r="E1532" t="s">
        <v>842</v>
      </c>
      <c r="F1532">
        <v>2</v>
      </c>
      <c r="G1532">
        <v>0</v>
      </c>
      <c r="H1532" t="s">
        <v>875</v>
      </c>
      <c r="I1532" s="4">
        <f>Table4[[#This Row],[Quantity]]*Table4[[#This Row],[UnitPrice]]</f>
        <v>609.41999999999996</v>
      </c>
      <c r="J1532" s="4">
        <f>Table4[[#This Row],[Gross Revenue]]*(1-Table4[[#This Row],[Discount]])</f>
        <v>609.41999999999996</v>
      </c>
      <c r="K1532" s="4">
        <f>Table4[[#This Row],[Quantity]]*Table4[[#This Row],[CostPrice]]</f>
        <v>328.02</v>
      </c>
      <c r="L1532" s="4">
        <f>Table4[[#This Row],[Net Revenue]]-Table4[[#This Row],[Total Cost]]</f>
        <v>281.39999999999998</v>
      </c>
      <c r="M1532" t="str">
        <f>_xlfn.XLOOKUP(Table4[[#This Row],[ProductID]], Products!A:A,Products!B:B, "Not Found")</f>
        <v>Difficult Vegetables</v>
      </c>
      <c r="N1532" t="str">
        <f>TEXT(Table4[[#This Row],[Date]], "mmm")</f>
        <v>Mar</v>
      </c>
      <c r="O1532" t="str">
        <f>TEXT(Table4[[#This Row],[Date]], "yyyy")</f>
        <v>2025</v>
      </c>
      <c r="P1532" t="str">
        <f>_xlfn.XLOOKUP(Table4[[#This Row],[ProductID]],Products!A:A,Products!C:C, "Not Found")</f>
        <v>Groceries</v>
      </c>
      <c r="Q1532" t="str">
        <f>_xlfn.XLOOKUP(Table4[[#This Row],[ProductID]],Products!A:A,Products!D:D,"Not Found")</f>
        <v>Vegetables</v>
      </c>
      <c r="R1532">
        <f>_xlfn.XLOOKUP(Table4[[#This Row],[ProductID]],Products!A:A,Products!E:E,"Not Found")</f>
        <v>304.70999999999998</v>
      </c>
      <c r="S1532">
        <f>_xlfn.XLOOKUP(Table4[[#This Row],[ProductID]],Products!A:A,Products!F:F, "Not Found")</f>
        <v>164.01</v>
      </c>
      <c r="T1532" t="str">
        <f>_xlfn.XLOOKUP(Table4[[#This Row],[CustomerID]],Customers!A:A,Customers!D:D, "Not Found")</f>
        <v>M</v>
      </c>
      <c r="U1532" s="6">
        <f>_xlfn.XLOOKUP(Table4[[#This Row],[CustomerID]],Customers!A:A,Customers!E:E, "Not Found")</f>
        <v>22233</v>
      </c>
      <c r="V1532">
        <f ca="1">DATEDIF(Table4[[#This Row],[CustomerBirthday]], TODAY(), "Y")</f>
        <v>65</v>
      </c>
      <c r="W1532" t="str" cm="1">
        <f t="array" aca="1" ref="W1532" ca="1">_xlfn.IFS(Table4[[#This Row],[Age]]&lt;25, "Under 25",Table4[[#This Row],[Age]]=34, "25-34", Table4[[#This Row],[Age]]&lt;=49, "35-49", Table4[[#This Row],[Age]]&lt;=64, "50-64", Table4[[#This Row],[Age]]&gt;=65, "65+")</f>
        <v>65+</v>
      </c>
      <c r="X1532" t="str">
        <f>_xlfn.XLOOKUP(Table4[[#This Row],[StoreID]],Stores!A:A,Stores!B:B, "Not found")</f>
        <v>MegaMart Brianahaven</v>
      </c>
      <c r="Y1532" t="str">
        <f>_xlfn.XLOOKUP(Table4[[#This Row],[StoreID]],Stores!A:A,Stores!C:C, "Not Found")</f>
        <v>Brianahaven</v>
      </c>
      <c r="Z1532" t="str">
        <f>_xlfn.XLOOKUP(Table4[[#This Row],[StoreID]],Stores!A:A,Stores!D:D, "Not Found")</f>
        <v>North</v>
      </c>
    </row>
    <row r="1533" spans="1:26">
      <c r="A1533" t="s">
        <v>2399</v>
      </c>
      <c r="B1533" s="1">
        <v>45577</v>
      </c>
      <c r="C1533" t="s">
        <v>89</v>
      </c>
      <c r="D1533" t="s">
        <v>804</v>
      </c>
      <c r="E1533" t="s">
        <v>839</v>
      </c>
      <c r="F1533">
        <v>3</v>
      </c>
      <c r="G1533">
        <v>0.15</v>
      </c>
      <c r="H1533" t="s">
        <v>871</v>
      </c>
      <c r="I1533" s="4">
        <f>Table4[[#This Row],[Quantity]]*Table4[[#This Row],[UnitPrice]]</f>
        <v>1622.8200000000002</v>
      </c>
      <c r="J1533" s="4">
        <f>Table4[[#This Row],[Gross Revenue]]*(1-Table4[[#This Row],[Discount]])</f>
        <v>1379.3970000000002</v>
      </c>
      <c r="K1533" s="4">
        <f>Table4[[#This Row],[Quantity]]*Table4[[#This Row],[CostPrice]]</f>
        <v>1194.75</v>
      </c>
      <c r="L1533" s="4">
        <f>Table4[[#This Row],[Net Revenue]]-Table4[[#This Row],[Total Cost]]</f>
        <v>184.64700000000016</v>
      </c>
      <c r="M1533" t="str">
        <f>_xlfn.XLOOKUP(Table4[[#This Row],[ProductID]], Products!A:A,Products!B:B, "Not Found")</f>
        <v>Church Clothing</v>
      </c>
      <c r="N1533" t="str">
        <f>TEXT(Table4[[#This Row],[Date]], "mmm")</f>
        <v>Oct</v>
      </c>
      <c r="O1533" t="str">
        <f>TEXT(Table4[[#This Row],[Date]], "yyyy")</f>
        <v>2024</v>
      </c>
      <c r="P1533" t="str">
        <f>_xlfn.XLOOKUP(Table4[[#This Row],[ProductID]],Products!A:A,Products!C:C, "Not Found")</f>
        <v>Fashion</v>
      </c>
      <c r="Q1533" t="str">
        <f>_xlfn.XLOOKUP(Table4[[#This Row],[ProductID]],Products!A:A,Products!D:D,"Not Found")</f>
        <v>Clothing</v>
      </c>
      <c r="R1533">
        <f>_xlfn.XLOOKUP(Table4[[#This Row],[ProductID]],Products!A:A,Products!E:E,"Not Found")</f>
        <v>540.94000000000005</v>
      </c>
      <c r="S1533">
        <f>_xlfn.XLOOKUP(Table4[[#This Row],[ProductID]],Products!A:A,Products!F:F, "Not Found")</f>
        <v>398.25</v>
      </c>
      <c r="T1533" t="str">
        <f>_xlfn.XLOOKUP(Table4[[#This Row],[CustomerID]],Customers!A:A,Customers!D:D, "Not Found")</f>
        <v>M</v>
      </c>
      <c r="U1533" s="6">
        <f>_xlfn.XLOOKUP(Table4[[#This Row],[CustomerID]],Customers!A:A,Customers!E:E, "Not Found")</f>
        <v>20409</v>
      </c>
      <c r="V1533">
        <f ca="1">DATEDIF(Table4[[#This Row],[CustomerBirthday]], TODAY(), "Y")</f>
        <v>70</v>
      </c>
      <c r="W1533" t="str" cm="1">
        <f t="array" aca="1" ref="W1533" ca="1">_xlfn.IFS(Table4[[#This Row],[Age]]&lt;25, "Under 25",Table4[[#This Row],[Age]]=34, "25-34", Table4[[#This Row],[Age]]&lt;=49, "35-49", Table4[[#This Row],[Age]]&lt;=64, "50-64", Table4[[#This Row],[Age]]&gt;=65, "65+")</f>
        <v>65+</v>
      </c>
      <c r="X1533" t="str">
        <f>_xlfn.XLOOKUP(Table4[[#This Row],[StoreID]],Stores!A:A,Stores!B:B, "Not found")</f>
        <v>MegaMart New Michele</v>
      </c>
      <c r="Y1533" t="str">
        <f>_xlfn.XLOOKUP(Table4[[#This Row],[StoreID]],Stores!A:A,Stores!C:C, "Not Found")</f>
        <v>New Michele</v>
      </c>
      <c r="Z1533" t="str">
        <f>_xlfn.XLOOKUP(Table4[[#This Row],[StoreID]],Stores!A:A,Stores!D:D, "Not Found")</f>
        <v>West</v>
      </c>
    </row>
    <row r="1534" spans="1:26">
      <c r="A1534" t="s">
        <v>2400</v>
      </c>
      <c r="B1534" s="1">
        <v>45557</v>
      </c>
      <c r="C1534" t="s">
        <v>419</v>
      </c>
      <c r="D1534" t="s">
        <v>786</v>
      </c>
      <c r="E1534" t="s">
        <v>831</v>
      </c>
      <c r="F1534">
        <v>4</v>
      </c>
      <c r="G1534">
        <v>0</v>
      </c>
      <c r="H1534" t="s">
        <v>871</v>
      </c>
      <c r="I1534" s="4">
        <f>Table4[[#This Row],[Quantity]]*Table4[[#This Row],[UnitPrice]]</f>
        <v>116.96</v>
      </c>
      <c r="J1534" s="4">
        <f>Table4[[#This Row],[Gross Revenue]]*(1-Table4[[#This Row],[Discount]])</f>
        <v>116.96</v>
      </c>
      <c r="K1534" s="4">
        <f>Table4[[#This Row],[Quantity]]*Table4[[#This Row],[CostPrice]]</f>
        <v>61.12</v>
      </c>
      <c r="L1534" s="4">
        <f>Table4[[#This Row],[Net Revenue]]-Table4[[#This Row],[Total Cost]]</f>
        <v>55.839999999999996</v>
      </c>
      <c r="M1534" t="str">
        <f>_xlfn.XLOOKUP(Table4[[#This Row],[ProductID]], Products!A:A,Products!B:B, "Not Found")</f>
        <v>National Watches</v>
      </c>
      <c r="N1534" t="str">
        <f>TEXT(Table4[[#This Row],[Date]], "mmm")</f>
        <v>Sep</v>
      </c>
      <c r="O1534" t="str">
        <f>TEXT(Table4[[#This Row],[Date]], "yyyy")</f>
        <v>2024</v>
      </c>
      <c r="P1534" t="str">
        <f>_xlfn.XLOOKUP(Table4[[#This Row],[ProductID]],Products!A:A,Products!C:C, "Not Found")</f>
        <v>Fashion</v>
      </c>
      <c r="Q1534" t="str">
        <f>_xlfn.XLOOKUP(Table4[[#This Row],[ProductID]],Products!A:A,Products!D:D,"Not Found")</f>
        <v>Watches</v>
      </c>
      <c r="R1534">
        <f>_xlfn.XLOOKUP(Table4[[#This Row],[ProductID]],Products!A:A,Products!E:E,"Not Found")</f>
        <v>29.24</v>
      </c>
      <c r="S1534">
        <f>_xlfn.XLOOKUP(Table4[[#This Row],[ProductID]],Products!A:A,Products!F:F, "Not Found")</f>
        <v>15.28</v>
      </c>
      <c r="T1534" t="str">
        <f>_xlfn.XLOOKUP(Table4[[#This Row],[CustomerID]],Customers!A:A,Customers!D:D, "Not Found")</f>
        <v>F</v>
      </c>
      <c r="U1534" s="6">
        <f>_xlfn.XLOOKUP(Table4[[#This Row],[CustomerID]],Customers!A:A,Customers!E:E, "Not Found")</f>
        <v>30679</v>
      </c>
      <c r="V1534">
        <f ca="1">DATEDIF(Table4[[#This Row],[CustomerBirthday]], TODAY(), "Y")</f>
        <v>42</v>
      </c>
      <c r="W1534" t="str" cm="1">
        <f t="array" aca="1" ref="W1534" ca="1">_xlfn.IFS(Table4[[#This Row],[Age]]&lt;25, "Under 25",Table4[[#This Row],[Age]]=34, "25-34", Table4[[#This Row],[Age]]&lt;=49, "35-49", Table4[[#This Row],[Age]]&lt;=64, "50-64", Table4[[#This Row],[Age]]&gt;=65, "65+")</f>
        <v>35-49</v>
      </c>
      <c r="X1534" t="str">
        <f>_xlfn.XLOOKUP(Table4[[#This Row],[StoreID]],Stores!A:A,Stores!B:B, "Not found")</f>
        <v>MegaMart Jimenezborough</v>
      </c>
      <c r="Y1534" t="str">
        <f>_xlfn.XLOOKUP(Table4[[#This Row],[StoreID]],Stores!A:A,Stores!C:C, "Not Found")</f>
        <v>Jimenezborough</v>
      </c>
      <c r="Z1534" t="str">
        <f>_xlfn.XLOOKUP(Table4[[#This Row],[StoreID]],Stores!A:A,Stores!D:D, "Not Found")</f>
        <v>South</v>
      </c>
    </row>
    <row r="1535" spans="1:26">
      <c r="A1535" t="s">
        <v>2401</v>
      </c>
      <c r="B1535" s="1">
        <v>45657</v>
      </c>
      <c r="C1535" t="s">
        <v>536</v>
      </c>
      <c r="D1535" t="s">
        <v>806</v>
      </c>
      <c r="E1535" t="s">
        <v>831</v>
      </c>
      <c r="F1535">
        <v>5</v>
      </c>
      <c r="G1535">
        <v>0.1</v>
      </c>
      <c r="H1535" t="s">
        <v>868</v>
      </c>
      <c r="I1535" s="4">
        <f>Table4[[#This Row],[Quantity]]*Table4[[#This Row],[UnitPrice]]</f>
        <v>8728.0499999999993</v>
      </c>
      <c r="J1535" s="4">
        <f>Table4[[#This Row],[Gross Revenue]]*(1-Table4[[#This Row],[Discount]])</f>
        <v>7855.2449999999999</v>
      </c>
      <c r="K1535" s="4">
        <f>Table4[[#This Row],[Quantity]]*Table4[[#This Row],[CostPrice]]</f>
        <v>6612.2000000000007</v>
      </c>
      <c r="L1535" s="4">
        <f>Table4[[#This Row],[Net Revenue]]-Table4[[#This Row],[Total Cost]]</f>
        <v>1243.0449999999992</v>
      </c>
      <c r="M1535" t="str">
        <f>_xlfn.XLOOKUP(Table4[[#This Row],[ProductID]], Products!A:A,Products!B:B, "Not Found")</f>
        <v>Piece Headphones</v>
      </c>
      <c r="N1535" t="str">
        <f>TEXT(Table4[[#This Row],[Date]], "mmm")</f>
        <v>Dec</v>
      </c>
      <c r="O1535" t="str">
        <f>TEXT(Table4[[#This Row],[Date]], "yyyy")</f>
        <v>2024</v>
      </c>
      <c r="P1535" t="str">
        <f>_xlfn.XLOOKUP(Table4[[#This Row],[ProductID]],Products!A:A,Products!C:C, "Not Found")</f>
        <v>Electronics</v>
      </c>
      <c r="Q1535" t="str">
        <f>_xlfn.XLOOKUP(Table4[[#This Row],[ProductID]],Products!A:A,Products!D:D,"Not Found")</f>
        <v>Headphones</v>
      </c>
      <c r="R1535">
        <f>_xlfn.XLOOKUP(Table4[[#This Row],[ProductID]],Products!A:A,Products!E:E,"Not Found")</f>
        <v>1745.61</v>
      </c>
      <c r="S1535">
        <f>_xlfn.XLOOKUP(Table4[[#This Row],[ProductID]],Products!A:A,Products!F:F, "Not Found")</f>
        <v>1322.44</v>
      </c>
      <c r="T1535" t="str">
        <f>_xlfn.XLOOKUP(Table4[[#This Row],[CustomerID]],Customers!A:A,Customers!D:D, "Not Found")</f>
        <v>F</v>
      </c>
      <c r="U1535" s="6">
        <f>_xlfn.XLOOKUP(Table4[[#This Row],[CustomerID]],Customers!A:A,Customers!E:E, "Not Found")</f>
        <v>38541</v>
      </c>
      <c r="V1535">
        <f ca="1">DATEDIF(Table4[[#This Row],[CustomerBirthday]], TODAY(), "Y")</f>
        <v>21</v>
      </c>
      <c r="W1535" t="str" cm="1">
        <f t="array" aca="1" ref="W1535" ca="1">_xlfn.IFS(Table4[[#This Row],[Age]]&lt;25, "Under 25",Table4[[#This Row],[Age]]=34, "25-34", Table4[[#This Row],[Age]]&lt;=49, "35-49", Table4[[#This Row],[Age]]&lt;=64, "50-64", Table4[[#This Row],[Age]]&gt;=65, "65+")</f>
        <v>Under 25</v>
      </c>
      <c r="X1535" t="str">
        <f>_xlfn.XLOOKUP(Table4[[#This Row],[StoreID]],Stores!A:A,Stores!B:B, "Not found")</f>
        <v>MegaMart Jimenezborough</v>
      </c>
      <c r="Y1535" t="str">
        <f>_xlfn.XLOOKUP(Table4[[#This Row],[StoreID]],Stores!A:A,Stores!C:C, "Not Found")</f>
        <v>Jimenezborough</v>
      </c>
      <c r="Z1535" t="str">
        <f>_xlfn.XLOOKUP(Table4[[#This Row],[StoreID]],Stores!A:A,Stores!D:D, "Not Found")</f>
        <v>South</v>
      </c>
    </row>
    <row r="1536" spans="1:26">
      <c r="A1536" t="s">
        <v>2402</v>
      </c>
      <c r="B1536" s="1">
        <v>45842</v>
      </c>
      <c r="C1536" t="s">
        <v>386</v>
      </c>
      <c r="D1536" t="s">
        <v>810</v>
      </c>
      <c r="E1536" t="s">
        <v>846</v>
      </c>
      <c r="F1536">
        <v>3</v>
      </c>
      <c r="G1536">
        <v>0.1</v>
      </c>
      <c r="H1536" t="s">
        <v>865</v>
      </c>
      <c r="I1536" s="4">
        <f>Table4[[#This Row],[Quantity]]*Table4[[#This Row],[UnitPrice]]</f>
        <v>1360.8600000000001</v>
      </c>
      <c r="J1536" s="4">
        <f>Table4[[#This Row],[Gross Revenue]]*(1-Table4[[#This Row],[Discount]])</f>
        <v>1224.7740000000001</v>
      </c>
      <c r="K1536" s="4">
        <f>Table4[[#This Row],[Quantity]]*Table4[[#This Row],[CostPrice]]</f>
        <v>949.89</v>
      </c>
      <c r="L1536" s="4">
        <f>Table4[[#This Row],[Net Revenue]]-Table4[[#This Row],[Total Cost]]</f>
        <v>274.88400000000013</v>
      </c>
      <c r="M1536" t="str">
        <f>_xlfn.XLOOKUP(Table4[[#This Row],[ProductID]], Products!A:A,Products!B:B, "Not Found")</f>
        <v>Maybe Clothing</v>
      </c>
      <c r="N1536" t="str">
        <f>TEXT(Table4[[#This Row],[Date]], "mmm")</f>
        <v>Jul</v>
      </c>
      <c r="O1536" t="str">
        <f>TEXT(Table4[[#This Row],[Date]], "yyyy")</f>
        <v>2025</v>
      </c>
      <c r="P1536" t="str">
        <f>_xlfn.XLOOKUP(Table4[[#This Row],[ProductID]],Products!A:A,Products!C:C, "Not Found")</f>
        <v>Fashion</v>
      </c>
      <c r="Q1536" t="str">
        <f>_xlfn.XLOOKUP(Table4[[#This Row],[ProductID]],Products!A:A,Products!D:D,"Not Found")</f>
        <v>Clothing</v>
      </c>
      <c r="R1536">
        <f>_xlfn.XLOOKUP(Table4[[#This Row],[ProductID]],Products!A:A,Products!E:E,"Not Found")</f>
        <v>453.62</v>
      </c>
      <c r="S1536">
        <f>_xlfn.XLOOKUP(Table4[[#This Row],[ProductID]],Products!A:A,Products!F:F, "Not Found")</f>
        <v>316.63</v>
      </c>
      <c r="T1536" t="str">
        <f>_xlfn.XLOOKUP(Table4[[#This Row],[CustomerID]],Customers!A:A,Customers!D:D, "Not Found")</f>
        <v>F</v>
      </c>
      <c r="U1536" s="6">
        <f>_xlfn.XLOOKUP(Table4[[#This Row],[CustomerID]],Customers!A:A,Customers!E:E, "Not Found")</f>
        <v>23676</v>
      </c>
      <c r="V1536">
        <f ca="1">DATEDIF(Table4[[#This Row],[CustomerBirthday]], TODAY(), "Y")</f>
        <v>61</v>
      </c>
      <c r="W1536" t="str" cm="1">
        <f t="array" aca="1" ref="W1536" ca="1">_xlfn.IFS(Table4[[#This Row],[Age]]&lt;25, "Under 25",Table4[[#This Row],[Age]]=34, "25-34", Table4[[#This Row],[Age]]&lt;=49, "35-49", Table4[[#This Row],[Age]]&lt;=64, "50-64", Table4[[#This Row],[Age]]&gt;=65, "65+")</f>
        <v>50-64</v>
      </c>
      <c r="X1536" t="str">
        <f>_xlfn.XLOOKUP(Table4[[#This Row],[StoreID]],Stores!A:A,Stores!B:B, "Not found")</f>
        <v>MegaMart Johnmouth</v>
      </c>
      <c r="Y1536" t="str">
        <f>_xlfn.XLOOKUP(Table4[[#This Row],[StoreID]],Stores!A:A,Stores!C:C, "Not Found")</f>
        <v>Johnmouth</v>
      </c>
      <c r="Z1536" t="str">
        <f>_xlfn.XLOOKUP(Table4[[#This Row],[StoreID]],Stores!A:A,Stores!D:D, "Not Found")</f>
        <v>East</v>
      </c>
    </row>
    <row r="1537" spans="1:26">
      <c r="A1537" t="s">
        <v>2403</v>
      </c>
      <c r="B1537" s="1">
        <v>45814</v>
      </c>
      <c r="C1537" t="s">
        <v>15</v>
      </c>
      <c r="D1537" t="s">
        <v>816</v>
      </c>
      <c r="E1537" t="s">
        <v>839</v>
      </c>
      <c r="F1537">
        <v>5</v>
      </c>
      <c r="G1537">
        <v>0.05</v>
      </c>
      <c r="H1537" t="s">
        <v>868</v>
      </c>
      <c r="I1537" s="4">
        <f>Table4[[#This Row],[Quantity]]*Table4[[#This Row],[UnitPrice]]</f>
        <v>9395.4</v>
      </c>
      <c r="J1537" s="4">
        <f>Table4[[#This Row],[Gross Revenue]]*(1-Table4[[#This Row],[Discount]])</f>
        <v>8925.6299999999992</v>
      </c>
      <c r="K1537" s="4">
        <f>Table4[[#This Row],[Quantity]]*Table4[[#This Row],[CostPrice]]</f>
        <v>5022.7999999999993</v>
      </c>
      <c r="L1537" s="4">
        <f>Table4[[#This Row],[Net Revenue]]-Table4[[#This Row],[Total Cost]]</f>
        <v>3902.83</v>
      </c>
      <c r="M1537" t="str">
        <f>_xlfn.XLOOKUP(Table4[[#This Row],[ProductID]], Products!A:A,Products!B:B, "Not Found")</f>
        <v>Set Dairy</v>
      </c>
      <c r="N1537" t="str">
        <f>TEXT(Table4[[#This Row],[Date]], "mmm")</f>
        <v>Jun</v>
      </c>
      <c r="O1537" t="str">
        <f>TEXT(Table4[[#This Row],[Date]], "yyyy")</f>
        <v>2025</v>
      </c>
      <c r="P1537" t="str">
        <f>_xlfn.XLOOKUP(Table4[[#This Row],[ProductID]],Products!A:A,Products!C:C, "Not Found")</f>
        <v>Groceries</v>
      </c>
      <c r="Q1537" t="str">
        <f>_xlfn.XLOOKUP(Table4[[#This Row],[ProductID]],Products!A:A,Products!D:D,"Not Found")</f>
        <v>Dairy</v>
      </c>
      <c r="R1537">
        <f>_xlfn.XLOOKUP(Table4[[#This Row],[ProductID]],Products!A:A,Products!E:E,"Not Found")</f>
        <v>1879.08</v>
      </c>
      <c r="S1537">
        <f>_xlfn.XLOOKUP(Table4[[#This Row],[ProductID]],Products!A:A,Products!F:F, "Not Found")</f>
        <v>1004.56</v>
      </c>
      <c r="T1537" t="str">
        <f>_xlfn.XLOOKUP(Table4[[#This Row],[CustomerID]],Customers!A:A,Customers!D:D, "Not Found")</f>
        <v>F</v>
      </c>
      <c r="U1537" s="6">
        <f>_xlfn.XLOOKUP(Table4[[#This Row],[CustomerID]],Customers!A:A,Customers!E:E, "Not Found")</f>
        <v>38461</v>
      </c>
      <c r="V1537">
        <f ca="1">DATEDIF(Table4[[#This Row],[CustomerBirthday]], TODAY(), "Y")</f>
        <v>21</v>
      </c>
      <c r="W1537" t="str" cm="1">
        <f t="array" aca="1" ref="W1537" ca="1">_xlfn.IFS(Table4[[#This Row],[Age]]&lt;25, "Under 25",Table4[[#This Row],[Age]]=34, "25-34", Table4[[#This Row],[Age]]&lt;=49, "35-49", Table4[[#This Row],[Age]]&lt;=64, "50-64", Table4[[#This Row],[Age]]&gt;=65, "65+")</f>
        <v>Under 25</v>
      </c>
      <c r="X1537" t="str">
        <f>_xlfn.XLOOKUP(Table4[[#This Row],[StoreID]],Stores!A:A,Stores!B:B, "Not found")</f>
        <v>MegaMart New Michele</v>
      </c>
      <c r="Y1537" t="str">
        <f>_xlfn.XLOOKUP(Table4[[#This Row],[StoreID]],Stores!A:A,Stores!C:C, "Not Found")</f>
        <v>New Michele</v>
      </c>
      <c r="Z1537" t="str">
        <f>_xlfn.XLOOKUP(Table4[[#This Row],[StoreID]],Stores!A:A,Stores!D:D, "Not Found")</f>
        <v>West</v>
      </c>
    </row>
    <row r="1538" spans="1:26">
      <c r="A1538" t="s">
        <v>2404</v>
      </c>
      <c r="B1538" s="1">
        <v>45777</v>
      </c>
      <c r="C1538" t="s">
        <v>429</v>
      </c>
      <c r="D1538" t="s">
        <v>757</v>
      </c>
      <c r="E1538" t="s">
        <v>835</v>
      </c>
      <c r="F1538">
        <v>5</v>
      </c>
      <c r="G1538">
        <v>0.15</v>
      </c>
      <c r="H1538" t="s">
        <v>865</v>
      </c>
      <c r="I1538" s="4">
        <f>Table4[[#This Row],[Quantity]]*Table4[[#This Row],[UnitPrice]]</f>
        <v>6230.5499999999993</v>
      </c>
      <c r="J1538" s="4">
        <f>Table4[[#This Row],[Gross Revenue]]*(1-Table4[[#This Row],[Discount]])</f>
        <v>5295.9674999999988</v>
      </c>
      <c r="K1538" s="4">
        <f>Table4[[#This Row],[Quantity]]*Table4[[#This Row],[CostPrice]]</f>
        <v>4167.6000000000004</v>
      </c>
      <c r="L1538" s="4">
        <f>Table4[[#This Row],[Net Revenue]]-Table4[[#This Row],[Total Cost]]</f>
        <v>1128.3674999999985</v>
      </c>
      <c r="M1538" t="str">
        <f>_xlfn.XLOOKUP(Table4[[#This Row],[ProductID]], Products!A:A,Products!B:B, "Not Found")</f>
        <v>Find Headphones</v>
      </c>
      <c r="N1538" t="str">
        <f>TEXT(Table4[[#This Row],[Date]], "mmm")</f>
        <v>Apr</v>
      </c>
      <c r="O1538" t="str">
        <f>TEXT(Table4[[#This Row],[Date]], "yyyy")</f>
        <v>2025</v>
      </c>
      <c r="P1538" t="str">
        <f>_xlfn.XLOOKUP(Table4[[#This Row],[ProductID]],Products!A:A,Products!C:C, "Not Found")</f>
        <v>Electronics</v>
      </c>
      <c r="Q1538" t="str">
        <f>_xlfn.XLOOKUP(Table4[[#This Row],[ProductID]],Products!A:A,Products!D:D,"Not Found")</f>
        <v>Headphones</v>
      </c>
      <c r="R1538">
        <f>_xlfn.XLOOKUP(Table4[[#This Row],[ProductID]],Products!A:A,Products!E:E,"Not Found")</f>
        <v>1246.1099999999999</v>
      </c>
      <c r="S1538">
        <f>_xlfn.XLOOKUP(Table4[[#This Row],[ProductID]],Products!A:A,Products!F:F, "Not Found")</f>
        <v>833.52</v>
      </c>
      <c r="T1538" t="str">
        <f>_xlfn.XLOOKUP(Table4[[#This Row],[CustomerID]],Customers!A:A,Customers!D:D, "Not Found")</f>
        <v>M</v>
      </c>
      <c r="U1538" s="6">
        <f>_xlfn.XLOOKUP(Table4[[#This Row],[CustomerID]],Customers!A:A,Customers!E:E, "Not Found")</f>
        <v>21971</v>
      </c>
      <c r="V1538">
        <f ca="1">DATEDIF(Table4[[#This Row],[CustomerBirthday]], TODAY(), "Y")</f>
        <v>66</v>
      </c>
      <c r="W1538" t="str" cm="1">
        <f t="array" aca="1" ref="W1538" ca="1">_xlfn.IFS(Table4[[#This Row],[Age]]&lt;25, "Under 25",Table4[[#This Row],[Age]]=34, "25-34", Table4[[#This Row],[Age]]&lt;=49, "35-49", Table4[[#This Row],[Age]]&lt;=64, "50-64", Table4[[#This Row],[Age]]&gt;=65, "65+")</f>
        <v>65+</v>
      </c>
      <c r="X1538" t="str">
        <f>_xlfn.XLOOKUP(Table4[[#This Row],[StoreID]],Stores!A:A,Stores!B:B, "Not found")</f>
        <v>MegaMart Peckmouth</v>
      </c>
      <c r="Y1538" t="str">
        <f>_xlfn.XLOOKUP(Table4[[#This Row],[StoreID]],Stores!A:A,Stores!C:C, "Not Found")</f>
        <v>Peckmouth</v>
      </c>
      <c r="Z1538" t="str">
        <f>_xlfn.XLOOKUP(Table4[[#This Row],[StoreID]],Stores!A:A,Stores!D:D, "Not Found")</f>
        <v>East</v>
      </c>
    </row>
    <row r="1539" spans="1:26">
      <c r="A1539" t="s">
        <v>2405</v>
      </c>
      <c r="B1539" s="1">
        <v>45262</v>
      </c>
      <c r="C1539" t="s">
        <v>596</v>
      </c>
      <c r="D1539" t="s">
        <v>796</v>
      </c>
      <c r="E1539" t="s">
        <v>842</v>
      </c>
      <c r="F1539">
        <v>2</v>
      </c>
      <c r="G1539">
        <v>0.1</v>
      </c>
      <c r="H1539" t="s">
        <v>875</v>
      </c>
      <c r="I1539" s="4">
        <f>Table4[[#This Row],[Quantity]]*Table4[[#This Row],[UnitPrice]]</f>
        <v>3124.86</v>
      </c>
      <c r="J1539" s="4">
        <f>Table4[[#This Row],[Gross Revenue]]*(1-Table4[[#This Row],[Discount]])</f>
        <v>2812.3740000000003</v>
      </c>
      <c r="K1539" s="4">
        <f>Table4[[#This Row],[Quantity]]*Table4[[#This Row],[CostPrice]]</f>
        <v>2391.2600000000002</v>
      </c>
      <c r="L1539" s="4">
        <f>Table4[[#This Row],[Net Revenue]]-Table4[[#This Row],[Total Cost]]</f>
        <v>421.11400000000003</v>
      </c>
      <c r="M1539" t="str">
        <f>_xlfn.XLOOKUP(Table4[[#This Row],[ProductID]], Products!A:A,Products!B:B, "Not Found")</f>
        <v>Chair Laptop</v>
      </c>
      <c r="N1539" t="str">
        <f>TEXT(Table4[[#This Row],[Date]], "mmm")</f>
        <v>Dec</v>
      </c>
      <c r="O1539" t="str">
        <f>TEXT(Table4[[#This Row],[Date]], "yyyy")</f>
        <v>2023</v>
      </c>
      <c r="P1539" t="str">
        <f>_xlfn.XLOOKUP(Table4[[#This Row],[ProductID]],Products!A:A,Products!C:C, "Not Found")</f>
        <v>Electronics</v>
      </c>
      <c r="Q1539" t="str">
        <f>_xlfn.XLOOKUP(Table4[[#This Row],[ProductID]],Products!A:A,Products!D:D,"Not Found")</f>
        <v>Laptop</v>
      </c>
      <c r="R1539">
        <f>_xlfn.XLOOKUP(Table4[[#This Row],[ProductID]],Products!A:A,Products!E:E,"Not Found")</f>
        <v>1562.43</v>
      </c>
      <c r="S1539">
        <f>_xlfn.XLOOKUP(Table4[[#This Row],[ProductID]],Products!A:A,Products!F:F, "Not Found")</f>
        <v>1195.6300000000001</v>
      </c>
      <c r="T1539" t="str">
        <f>_xlfn.XLOOKUP(Table4[[#This Row],[CustomerID]],Customers!A:A,Customers!D:D, "Not Found")</f>
        <v>F</v>
      </c>
      <c r="U1539" s="6">
        <f>_xlfn.XLOOKUP(Table4[[#This Row],[CustomerID]],Customers!A:A,Customers!E:E, "Not Found")</f>
        <v>32848</v>
      </c>
      <c r="V1539">
        <f ca="1">DATEDIF(Table4[[#This Row],[CustomerBirthday]], TODAY(), "Y")</f>
        <v>36</v>
      </c>
      <c r="W1539" t="str" cm="1">
        <f t="array" aca="1" ref="W1539" ca="1">_xlfn.IFS(Table4[[#This Row],[Age]]&lt;25, "Under 25",Table4[[#This Row],[Age]]=34, "25-34", Table4[[#This Row],[Age]]&lt;=49, "35-49", Table4[[#This Row],[Age]]&lt;=64, "50-64", Table4[[#This Row],[Age]]&gt;=65, "65+")</f>
        <v>35-49</v>
      </c>
      <c r="X1539" t="str">
        <f>_xlfn.XLOOKUP(Table4[[#This Row],[StoreID]],Stores!A:A,Stores!B:B, "Not found")</f>
        <v>MegaMart Brianahaven</v>
      </c>
      <c r="Y1539" t="str">
        <f>_xlfn.XLOOKUP(Table4[[#This Row],[StoreID]],Stores!A:A,Stores!C:C, "Not Found")</f>
        <v>Brianahaven</v>
      </c>
      <c r="Z1539" t="str">
        <f>_xlfn.XLOOKUP(Table4[[#This Row],[StoreID]],Stores!A:A,Stores!D:D, "Not Found")</f>
        <v>North</v>
      </c>
    </row>
    <row r="1540" spans="1:26">
      <c r="A1540" t="s">
        <v>2406</v>
      </c>
      <c r="B1540" s="1">
        <v>45724</v>
      </c>
      <c r="C1540" t="s">
        <v>44</v>
      </c>
      <c r="D1540" t="s">
        <v>798</v>
      </c>
      <c r="E1540" t="s">
        <v>846</v>
      </c>
      <c r="F1540">
        <v>3</v>
      </c>
      <c r="G1540">
        <v>0.15</v>
      </c>
      <c r="H1540" t="s">
        <v>871</v>
      </c>
      <c r="I1540" s="4">
        <f>Table4[[#This Row],[Quantity]]*Table4[[#This Row],[UnitPrice]]</f>
        <v>4504.38</v>
      </c>
      <c r="J1540" s="4">
        <f>Table4[[#This Row],[Gross Revenue]]*(1-Table4[[#This Row],[Discount]])</f>
        <v>3828.723</v>
      </c>
      <c r="K1540" s="4">
        <f>Table4[[#This Row],[Quantity]]*Table4[[#This Row],[CostPrice]]</f>
        <v>3503.19</v>
      </c>
      <c r="L1540" s="4">
        <f>Table4[[#This Row],[Net Revenue]]-Table4[[#This Row],[Total Cost]]</f>
        <v>325.5329999999999</v>
      </c>
      <c r="M1540" t="str">
        <f>_xlfn.XLOOKUP(Table4[[#This Row],[ProductID]], Products!A:A,Products!B:B, "Not Found")</f>
        <v>New Watches</v>
      </c>
      <c r="N1540" t="str">
        <f>TEXT(Table4[[#This Row],[Date]], "mmm")</f>
        <v>Mar</v>
      </c>
      <c r="O1540" t="str">
        <f>TEXT(Table4[[#This Row],[Date]], "yyyy")</f>
        <v>2025</v>
      </c>
      <c r="P1540" t="str">
        <f>_xlfn.XLOOKUP(Table4[[#This Row],[ProductID]],Products!A:A,Products!C:C, "Not Found")</f>
        <v>Fashion</v>
      </c>
      <c r="Q1540" t="str">
        <f>_xlfn.XLOOKUP(Table4[[#This Row],[ProductID]],Products!A:A,Products!D:D,"Not Found")</f>
        <v>Watches</v>
      </c>
      <c r="R1540">
        <f>_xlfn.XLOOKUP(Table4[[#This Row],[ProductID]],Products!A:A,Products!E:E,"Not Found")</f>
        <v>1501.46</v>
      </c>
      <c r="S1540">
        <f>_xlfn.XLOOKUP(Table4[[#This Row],[ProductID]],Products!A:A,Products!F:F, "Not Found")</f>
        <v>1167.73</v>
      </c>
      <c r="T1540" t="str">
        <f>_xlfn.XLOOKUP(Table4[[#This Row],[CustomerID]],Customers!A:A,Customers!D:D, "Not Found")</f>
        <v>M</v>
      </c>
      <c r="U1540" s="6">
        <f>_xlfn.XLOOKUP(Table4[[#This Row],[CustomerID]],Customers!A:A,Customers!E:E, "Not Found")</f>
        <v>28106</v>
      </c>
      <c r="V1540">
        <f ca="1">DATEDIF(Table4[[#This Row],[CustomerBirthday]], TODAY(), "Y")</f>
        <v>49</v>
      </c>
      <c r="W1540" t="str" cm="1">
        <f t="array" aca="1" ref="W1540" ca="1">_xlfn.IFS(Table4[[#This Row],[Age]]&lt;25, "Under 25",Table4[[#This Row],[Age]]=34, "25-34", Table4[[#This Row],[Age]]&lt;=49, "35-49", Table4[[#This Row],[Age]]&lt;=64, "50-64", Table4[[#This Row],[Age]]&gt;=65, "65+")</f>
        <v>35-49</v>
      </c>
      <c r="X1540" t="str">
        <f>_xlfn.XLOOKUP(Table4[[#This Row],[StoreID]],Stores!A:A,Stores!B:B, "Not found")</f>
        <v>MegaMart Johnmouth</v>
      </c>
      <c r="Y1540" t="str">
        <f>_xlfn.XLOOKUP(Table4[[#This Row],[StoreID]],Stores!A:A,Stores!C:C, "Not Found")</f>
        <v>Johnmouth</v>
      </c>
      <c r="Z1540" t="str">
        <f>_xlfn.XLOOKUP(Table4[[#This Row],[StoreID]],Stores!A:A,Stores!D:D, "Not Found")</f>
        <v>East</v>
      </c>
    </row>
    <row r="1541" spans="1:26">
      <c r="A1541" t="s">
        <v>2407</v>
      </c>
      <c r="B1541" s="1">
        <v>45189</v>
      </c>
      <c r="C1541" t="s">
        <v>491</v>
      </c>
      <c r="D1541" t="s">
        <v>725</v>
      </c>
      <c r="E1541" t="s">
        <v>846</v>
      </c>
      <c r="F1541">
        <v>3</v>
      </c>
      <c r="G1541">
        <v>0.05</v>
      </c>
      <c r="H1541" t="s">
        <v>875</v>
      </c>
      <c r="I1541" s="4">
        <f>Table4[[#This Row],[Quantity]]*Table4[[#This Row],[UnitPrice]]</f>
        <v>4188.66</v>
      </c>
      <c r="J1541" s="4">
        <f>Table4[[#This Row],[Gross Revenue]]*(1-Table4[[#This Row],[Discount]])</f>
        <v>3979.2269999999999</v>
      </c>
      <c r="K1541" s="4">
        <f>Table4[[#This Row],[Quantity]]*Table4[[#This Row],[CostPrice]]</f>
        <v>3012.27</v>
      </c>
      <c r="L1541" s="4">
        <f>Table4[[#This Row],[Net Revenue]]-Table4[[#This Row],[Total Cost]]</f>
        <v>966.95699999999988</v>
      </c>
      <c r="M1541" t="str">
        <f>_xlfn.XLOOKUP(Table4[[#This Row],[ProductID]], Products!A:A,Products!B:B, "Not Found")</f>
        <v>Knowledge Bags</v>
      </c>
      <c r="N1541" t="str">
        <f>TEXT(Table4[[#This Row],[Date]], "mmm")</f>
        <v>Sep</v>
      </c>
      <c r="O1541" t="str">
        <f>TEXT(Table4[[#This Row],[Date]], "yyyy")</f>
        <v>2023</v>
      </c>
      <c r="P1541" t="str">
        <f>_xlfn.XLOOKUP(Table4[[#This Row],[ProductID]],Products!A:A,Products!C:C, "Not Found")</f>
        <v>Fashion</v>
      </c>
      <c r="Q1541" t="str">
        <f>_xlfn.XLOOKUP(Table4[[#This Row],[ProductID]],Products!A:A,Products!D:D,"Not Found")</f>
        <v>Bags</v>
      </c>
      <c r="R1541">
        <f>_xlfn.XLOOKUP(Table4[[#This Row],[ProductID]],Products!A:A,Products!E:E,"Not Found")</f>
        <v>1396.22</v>
      </c>
      <c r="S1541">
        <f>_xlfn.XLOOKUP(Table4[[#This Row],[ProductID]],Products!A:A,Products!F:F, "Not Found")</f>
        <v>1004.09</v>
      </c>
      <c r="T1541" t="str">
        <f>_xlfn.XLOOKUP(Table4[[#This Row],[CustomerID]],Customers!A:A,Customers!D:D, "Not Found")</f>
        <v>F</v>
      </c>
      <c r="U1541" s="6">
        <f>_xlfn.XLOOKUP(Table4[[#This Row],[CustomerID]],Customers!A:A,Customers!E:E, "Not Found")</f>
        <v>31076</v>
      </c>
      <c r="V1541">
        <f ca="1">DATEDIF(Table4[[#This Row],[CustomerBirthday]], TODAY(), "Y")</f>
        <v>41</v>
      </c>
      <c r="W1541" t="str" cm="1">
        <f t="array" aca="1" ref="W1541" ca="1">_xlfn.IFS(Table4[[#This Row],[Age]]&lt;25, "Under 25",Table4[[#This Row],[Age]]=34, "25-34", Table4[[#This Row],[Age]]&lt;=49, "35-49", Table4[[#This Row],[Age]]&lt;=64, "50-64", Table4[[#This Row],[Age]]&gt;=65, "65+")</f>
        <v>35-49</v>
      </c>
      <c r="X1541" t="str">
        <f>_xlfn.XLOOKUP(Table4[[#This Row],[StoreID]],Stores!A:A,Stores!B:B, "Not found")</f>
        <v>MegaMart Johnmouth</v>
      </c>
      <c r="Y1541" t="str">
        <f>_xlfn.XLOOKUP(Table4[[#This Row],[StoreID]],Stores!A:A,Stores!C:C, "Not Found")</f>
        <v>Johnmouth</v>
      </c>
      <c r="Z1541" t="str">
        <f>_xlfn.XLOOKUP(Table4[[#This Row],[StoreID]],Stores!A:A,Stores!D:D, "Not Found")</f>
        <v>East</v>
      </c>
    </row>
    <row r="1542" spans="1:26">
      <c r="A1542" t="s">
        <v>2408</v>
      </c>
      <c r="B1542" s="1">
        <v>45576</v>
      </c>
      <c r="C1542" t="s">
        <v>480</v>
      </c>
      <c r="D1542" t="s">
        <v>778</v>
      </c>
      <c r="E1542" t="s">
        <v>846</v>
      </c>
      <c r="F1542">
        <v>3</v>
      </c>
      <c r="G1542">
        <v>0.1</v>
      </c>
      <c r="H1542" t="s">
        <v>871</v>
      </c>
      <c r="I1542" s="4">
        <f>Table4[[#This Row],[Quantity]]*Table4[[#This Row],[UnitPrice]]</f>
        <v>3047.2799999999997</v>
      </c>
      <c r="J1542" s="4">
        <f>Table4[[#This Row],[Gross Revenue]]*(1-Table4[[#This Row],[Discount]])</f>
        <v>2742.5519999999997</v>
      </c>
      <c r="K1542" s="4">
        <f>Table4[[#This Row],[Quantity]]*Table4[[#This Row],[CostPrice]]</f>
        <v>1753.1999999999998</v>
      </c>
      <c r="L1542" s="4">
        <f>Table4[[#This Row],[Net Revenue]]-Table4[[#This Row],[Total Cost]]</f>
        <v>989.35199999999986</v>
      </c>
      <c r="M1542" t="str">
        <f>_xlfn.XLOOKUP(Table4[[#This Row],[ProductID]], Products!A:A,Products!B:B, "Not Found")</f>
        <v>Behavior Dairy</v>
      </c>
      <c r="N1542" t="str">
        <f>TEXT(Table4[[#This Row],[Date]], "mmm")</f>
        <v>Oct</v>
      </c>
      <c r="O1542" t="str">
        <f>TEXT(Table4[[#This Row],[Date]], "yyyy")</f>
        <v>2024</v>
      </c>
      <c r="P1542" t="str">
        <f>_xlfn.XLOOKUP(Table4[[#This Row],[ProductID]],Products!A:A,Products!C:C, "Not Found")</f>
        <v>Groceries</v>
      </c>
      <c r="Q1542" t="str">
        <f>_xlfn.XLOOKUP(Table4[[#This Row],[ProductID]],Products!A:A,Products!D:D,"Not Found")</f>
        <v>Dairy</v>
      </c>
      <c r="R1542">
        <f>_xlfn.XLOOKUP(Table4[[#This Row],[ProductID]],Products!A:A,Products!E:E,"Not Found")</f>
        <v>1015.76</v>
      </c>
      <c r="S1542">
        <f>_xlfn.XLOOKUP(Table4[[#This Row],[ProductID]],Products!A:A,Products!F:F, "Not Found")</f>
        <v>584.4</v>
      </c>
      <c r="T1542" t="str">
        <f>_xlfn.XLOOKUP(Table4[[#This Row],[CustomerID]],Customers!A:A,Customers!D:D, "Not Found")</f>
        <v>M</v>
      </c>
      <c r="U1542" s="6">
        <f>_xlfn.XLOOKUP(Table4[[#This Row],[CustomerID]],Customers!A:A,Customers!E:E, "Not Found")</f>
        <v>35356</v>
      </c>
      <c r="V1542">
        <f ca="1">DATEDIF(Table4[[#This Row],[CustomerBirthday]], TODAY(), "Y")</f>
        <v>29</v>
      </c>
      <c r="W1542" t="str" cm="1">
        <f t="array" aca="1" ref="W1542" ca="1">_xlfn.IFS(Table4[[#This Row],[Age]]&lt;25, "Under 25",Table4[[#This Row],[Age]]=34, "25-34", Table4[[#This Row],[Age]]&lt;=49, "35-49", Table4[[#This Row],[Age]]&lt;=64, "50-64", Table4[[#This Row],[Age]]&gt;=65, "65+")</f>
        <v>35-49</v>
      </c>
      <c r="X1542" t="str">
        <f>_xlfn.XLOOKUP(Table4[[#This Row],[StoreID]],Stores!A:A,Stores!B:B, "Not found")</f>
        <v>MegaMart Johnmouth</v>
      </c>
      <c r="Y1542" t="str">
        <f>_xlfn.XLOOKUP(Table4[[#This Row],[StoreID]],Stores!A:A,Stores!C:C, "Not Found")</f>
        <v>Johnmouth</v>
      </c>
      <c r="Z1542" t="str">
        <f>_xlfn.XLOOKUP(Table4[[#This Row],[StoreID]],Stores!A:A,Stores!D:D, "Not Found")</f>
        <v>East</v>
      </c>
    </row>
    <row r="1543" spans="1:26">
      <c r="A1543" t="s">
        <v>2409</v>
      </c>
      <c r="B1543" s="1">
        <v>45796</v>
      </c>
      <c r="C1543" t="s">
        <v>28</v>
      </c>
      <c r="D1543" t="s">
        <v>780</v>
      </c>
      <c r="E1543" t="s">
        <v>831</v>
      </c>
      <c r="F1543">
        <v>5</v>
      </c>
      <c r="G1543">
        <v>0.1</v>
      </c>
      <c r="H1543" t="s">
        <v>871</v>
      </c>
      <c r="I1543" s="4">
        <f>Table4[[#This Row],[Quantity]]*Table4[[#This Row],[UnitPrice]]</f>
        <v>6361.15</v>
      </c>
      <c r="J1543" s="4">
        <f>Table4[[#This Row],[Gross Revenue]]*(1-Table4[[#This Row],[Discount]])</f>
        <v>5725.0349999999999</v>
      </c>
      <c r="K1543" s="4">
        <f>Table4[[#This Row],[Quantity]]*Table4[[#This Row],[CostPrice]]</f>
        <v>4763.25</v>
      </c>
      <c r="L1543" s="4">
        <f>Table4[[#This Row],[Net Revenue]]-Table4[[#This Row],[Total Cost]]</f>
        <v>961.78499999999985</v>
      </c>
      <c r="M1543" t="str">
        <f>_xlfn.XLOOKUP(Table4[[#This Row],[ProductID]], Products!A:A,Products!B:B, "Not Found")</f>
        <v>Hospital Smartphone</v>
      </c>
      <c r="N1543" t="str">
        <f>TEXT(Table4[[#This Row],[Date]], "mmm")</f>
        <v>May</v>
      </c>
      <c r="O1543" t="str">
        <f>TEXT(Table4[[#This Row],[Date]], "yyyy")</f>
        <v>2025</v>
      </c>
      <c r="P1543" t="str">
        <f>_xlfn.XLOOKUP(Table4[[#This Row],[ProductID]],Products!A:A,Products!C:C, "Not Found")</f>
        <v>Electronics</v>
      </c>
      <c r="Q1543" t="str">
        <f>_xlfn.XLOOKUP(Table4[[#This Row],[ProductID]],Products!A:A,Products!D:D,"Not Found")</f>
        <v>Smartphone</v>
      </c>
      <c r="R1543">
        <f>_xlfn.XLOOKUP(Table4[[#This Row],[ProductID]],Products!A:A,Products!E:E,"Not Found")</f>
        <v>1272.23</v>
      </c>
      <c r="S1543">
        <f>_xlfn.XLOOKUP(Table4[[#This Row],[ProductID]],Products!A:A,Products!F:F, "Not Found")</f>
        <v>952.65</v>
      </c>
      <c r="T1543" t="str">
        <f>_xlfn.XLOOKUP(Table4[[#This Row],[CustomerID]],Customers!A:A,Customers!D:D, "Not Found")</f>
        <v>M</v>
      </c>
      <c r="U1543" s="6">
        <f>_xlfn.XLOOKUP(Table4[[#This Row],[CustomerID]],Customers!A:A,Customers!E:E, "Not Found")</f>
        <v>31688</v>
      </c>
      <c r="V1543">
        <f ca="1">DATEDIF(Table4[[#This Row],[CustomerBirthday]], TODAY(), "Y")</f>
        <v>39</v>
      </c>
      <c r="W1543" t="str" cm="1">
        <f t="array" aca="1" ref="W1543" ca="1">_xlfn.IFS(Table4[[#This Row],[Age]]&lt;25, "Under 25",Table4[[#This Row],[Age]]=34, "25-34", Table4[[#This Row],[Age]]&lt;=49, "35-49", Table4[[#This Row],[Age]]&lt;=64, "50-64", Table4[[#This Row],[Age]]&gt;=65, "65+")</f>
        <v>35-49</v>
      </c>
      <c r="X1543" t="str">
        <f>_xlfn.XLOOKUP(Table4[[#This Row],[StoreID]],Stores!A:A,Stores!B:B, "Not found")</f>
        <v>MegaMart Jimenezborough</v>
      </c>
      <c r="Y1543" t="str">
        <f>_xlfn.XLOOKUP(Table4[[#This Row],[StoreID]],Stores!A:A,Stores!C:C, "Not Found")</f>
        <v>Jimenezborough</v>
      </c>
      <c r="Z1543" t="str">
        <f>_xlfn.XLOOKUP(Table4[[#This Row],[StoreID]],Stores!A:A,Stores!D:D, "Not Found")</f>
        <v>South</v>
      </c>
    </row>
    <row r="1544" spans="1:26">
      <c r="A1544" t="s">
        <v>2410</v>
      </c>
      <c r="B1544" s="1">
        <v>45697</v>
      </c>
      <c r="C1544" t="s">
        <v>700</v>
      </c>
      <c r="D1544" t="s">
        <v>800</v>
      </c>
      <c r="E1544" t="s">
        <v>839</v>
      </c>
      <c r="F1544">
        <v>4</v>
      </c>
      <c r="G1544">
        <v>0</v>
      </c>
      <c r="H1544" t="s">
        <v>875</v>
      </c>
      <c r="I1544" s="4">
        <f>Table4[[#This Row],[Quantity]]*Table4[[#This Row],[UnitPrice]]</f>
        <v>7810.6</v>
      </c>
      <c r="J1544" s="4">
        <f>Table4[[#This Row],[Gross Revenue]]*(1-Table4[[#This Row],[Discount]])</f>
        <v>7810.6</v>
      </c>
      <c r="K1544" s="4">
        <f>Table4[[#This Row],[Quantity]]*Table4[[#This Row],[CostPrice]]</f>
        <v>5805.08</v>
      </c>
      <c r="L1544" s="4">
        <f>Table4[[#This Row],[Net Revenue]]-Table4[[#This Row],[Total Cost]]</f>
        <v>2005.5200000000004</v>
      </c>
      <c r="M1544" t="str">
        <f>_xlfn.XLOOKUP(Table4[[#This Row],[ProductID]], Products!A:A,Products!B:B, "Not Found")</f>
        <v>Book Television</v>
      </c>
      <c r="N1544" t="str">
        <f>TEXT(Table4[[#This Row],[Date]], "mmm")</f>
        <v>Feb</v>
      </c>
      <c r="O1544" t="str">
        <f>TEXT(Table4[[#This Row],[Date]], "yyyy")</f>
        <v>2025</v>
      </c>
      <c r="P1544" t="str">
        <f>_xlfn.XLOOKUP(Table4[[#This Row],[ProductID]],Products!A:A,Products!C:C, "Not Found")</f>
        <v>Electronics</v>
      </c>
      <c r="Q1544" t="str">
        <f>_xlfn.XLOOKUP(Table4[[#This Row],[ProductID]],Products!A:A,Products!D:D,"Not Found")</f>
        <v>Television</v>
      </c>
      <c r="R1544">
        <f>_xlfn.XLOOKUP(Table4[[#This Row],[ProductID]],Products!A:A,Products!E:E,"Not Found")</f>
        <v>1952.65</v>
      </c>
      <c r="S1544">
        <f>_xlfn.XLOOKUP(Table4[[#This Row],[ProductID]],Products!A:A,Products!F:F, "Not Found")</f>
        <v>1451.27</v>
      </c>
      <c r="T1544" t="str">
        <f>_xlfn.XLOOKUP(Table4[[#This Row],[CustomerID]],Customers!A:A,Customers!D:D, "Not Found")</f>
        <v>F</v>
      </c>
      <c r="U1544" s="6">
        <f>_xlfn.XLOOKUP(Table4[[#This Row],[CustomerID]],Customers!A:A,Customers!E:E, "Not Found")</f>
        <v>25706</v>
      </c>
      <c r="V1544">
        <f ca="1">DATEDIF(Table4[[#This Row],[CustomerBirthday]], TODAY(), "Y")</f>
        <v>56</v>
      </c>
      <c r="W1544" t="str" cm="1">
        <f t="array" aca="1" ref="W1544" ca="1">_xlfn.IFS(Table4[[#This Row],[Age]]&lt;25, "Under 25",Table4[[#This Row],[Age]]=34, "25-34", Table4[[#This Row],[Age]]&lt;=49, "35-49", Table4[[#This Row],[Age]]&lt;=64, "50-64", Table4[[#This Row],[Age]]&gt;=65, "65+")</f>
        <v>50-64</v>
      </c>
      <c r="X1544" t="str">
        <f>_xlfn.XLOOKUP(Table4[[#This Row],[StoreID]],Stores!A:A,Stores!B:B, "Not found")</f>
        <v>MegaMart New Michele</v>
      </c>
      <c r="Y1544" t="str">
        <f>_xlfn.XLOOKUP(Table4[[#This Row],[StoreID]],Stores!A:A,Stores!C:C, "Not Found")</f>
        <v>New Michele</v>
      </c>
      <c r="Z1544" t="str">
        <f>_xlfn.XLOOKUP(Table4[[#This Row],[StoreID]],Stores!A:A,Stores!D:D, "Not Found")</f>
        <v>West</v>
      </c>
    </row>
    <row r="1545" spans="1:26">
      <c r="A1545" t="s">
        <v>2411</v>
      </c>
      <c r="B1545" s="1">
        <v>45627</v>
      </c>
      <c r="C1545" t="s">
        <v>362</v>
      </c>
      <c r="D1545" t="s">
        <v>806</v>
      </c>
      <c r="E1545" t="s">
        <v>839</v>
      </c>
      <c r="F1545">
        <v>5</v>
      </c>
      <c r="G1545">
        <v>0.1</v>
      </c>
      <c r="H1545" t="s">
        <v>875</v>
      </c>
      <c r="I1545" s="4">
        <f>Table4[[#This Row],[Quantity]]*Table4[[#This Row],[UnitPrice]]</f>
        <v>8728.0499999999993</v>
      </c>
      <c r="J1545" s="4">
        <f>Table4[[#This Row],[Gross Revenue]]*(1-Table4[[#This Row],[Discount]])</f>
        <v>7855.2449999999999</v>
      </c>
      <c r="K1545" s="4">
        <f>Table4[[#This Row],[Quantity]]*Table4[[#This Row],[CostPrice]]</f>
        <v>6612.2000000000007</v>
      </c>
      <c r="L1545" s="4">
        <f>Table4[[#This Row],[Net Revenue]]-Table4[[#This Row],[Total Cost]]</f>
        <v>1243.0449999999992</v>
      </c>
      <c r="M1545" t="str">
        <f>_xlfn.XLOOKUP(Table4[[#This Row],[ProductID]], Products!A:A,Products!B:B, "Not Found")</f>
        <v>Piece Headphones</v>
      </c>
      <c r="N1545" t="str">
        <f>TEXT(Table4[[#This Row],[Date]], "mmm")</f>
        <v>Dec</v>
      </c>
      <c r="O1545" t="str">
        <f>TEXT(Table4[[#This Row],[Date]], "yyyy")</f>
        <v>2024</v>
      </c>
      <c r="P1545" t="str">
        <f>_xlfn.XLOOKUP(Table4[[#This Row],[ProductID]],Products!A:A,Products!C:C, "Not Found")</f>
        <v>Electronics</v>
      </c>
      <c r="Q1545" t="str">
        <f>_xlfn.XLOOKUP(Table4[[#This Row],[ProductID]],Products!A:A,Products!D:D,"Not Found")</f>
        <v>Headphones</v>
      </c>
      <c r="R1545">
        <f>_xlfn.XLOOKUP(Table4[[#This Row],[ProductID]],Products!A:A,Products!E:E,"Not Found")</f>
        <v>1745.61</v>
      </c>
      <c r="S1545">
        <f>_xlfn.XLOOKUP(Table4[[#This Row],[ProductID]],Products!A:A,Products!F:F, "Not Found")</f>
        <v>1322.44</v>
      </c>
      <c r="T1545" t="str">
        <f>_xlfn.XLOOKUP(Table4[[#This Row],[CustomerID]],Customers!A:A,Customers!D:D, "Not Found")</f>
        <v>M</v>
      </c>
      <c r="U1545" s="6">
        <f>_xlfn.XLOOKUP(Table4[[#This Row],[CustomerID]],Customers!A:A,Customers!E:E, "Not Found")</f>
        <v>32514</v>
      </c>
      <c r="V1545">
        <f ca="1">DATEDIF(Table4[[#This Row],[CustomerBirthday]], TODAY(), "Y")</f>
        <v>37</v>
      </c>
      <c r="W1545" t="str" cm="1">
        <f t="array" aca="1" ref="W1545" ca="1">_xlfn.IFS(Table4[[#This Row],[Age]]&lt;25, "Under 25",Table4[[#This Row],[Age]]=34, "25-34", Table4[[#This Row],[Age]]&lt;=49, "35-49", Table4[[#This Row],[Age]]&lt;=64, "50-64", Table4[[#This Row],[Age]]&gt;=65, "65+")</f>
        <v>35-49</v>
      </c>
      <c r="X1545" t="str">
        <f>_xlfn.XLOOKUP(Table4[[#This Row],[StoreID]],Stores!A:A,Stores!B:B, "Not found")</f>
        <v>MegaMart New Michele</v>
      </c>
      <c r="Y1545" t="str">
        <f>_xlfn.XLOOKUP(Table4[[#This Row],[StoreID]],Stores!A:A,Stores!C:C, "Not Found")</f>
        <v>New Michele</v>
      </c>
      <c r="Z1545" t="str">
        <f>_xlfn.XLOOKUP(Table4[[#This Row],[StoreID]],Stores!A:A,Stores!D:D, "Not Found")</f>
        <v>West</v>
      </c>
    </row>
    <row r="1546" spans="1:26">
      <c r="A1546" t="s">
        <v>2412</v>
      </c>
      <c r="B1546" s="1">
        <v>45565</v>
      </c>
      <c r="C1546" t="s">
        <v>55</v>
      </c>
      <c r="D1546" t="s">
        <v>725</v>
      </c>
      <c r="E1546" t="s">
        <v>831</v>
      </c>
      <c r="F1546">
        <v>4</v>
      </c>
      <c r="G1546">
        <v>0.1</v>
      </c>
      <c r="H1546" t="s">
        <v>875</v>
      </c>
      <c r="I1546" s="4">
        <f>Table4[[#This Row],[Quantity]]*Table4[[#This Row],[UnitPrice]]</f>
        <v>5584.88</v>
      </c>
      <c r="J1546" s="4">
        <f>Table4[[#This Row],[Gross Revenue]]*(1-Table4[[#This Row],[Discount]])</f>
        <v>5026.3919999999998</v>
      </c>
      <c r="K1546" s="4">
        <f>Table4[[#This Row],[Quantity]]*Table4[[#This Row],[CostPrice]]</f>
        <v>4016.36</v>
      </c>
      <c r="L1546" s="4">
        <f>Table4[[#This Row],[Net Revenue]]-Table4[[#This Row],[Total Cost]]</f>
        <v>1010.0319999999997</v>
      </c>
      <c r="M1546" t="str">
        <f>_xlfn.XLOOKUP(Table4[[#This Row],[ProductID]], Products!A:A,Products!B:B, "Not Found")</f>
        <v>Knowledge Bags</v>
      </c>
      <c r="N1546" t="str">
        <f>TEXT(Table4[[#This Row],[Date]], "mmm")</f>
        <v>Sep</v>
      </c>
      <c r="O1546" t="str">
        <f>TEXT(Table4[[#This Row],[Date]], "yyyy")</f>
        <v>2024</v>
      </c>
      <c r="P1546" t="str">
        <f>_xlfn.XLOOKUP(Table4[[#This Row],[ProductID]],Products!A:A,Products!C:C, "Not Found")</f>
        <v>Fashion</v>
      </c>
      <c r="Q1546" t="str">
        <f>_xlfn.XLOOKUP(Table4[[#This Row],[ProductID]],Products!A:A,Products!D:D,"Not Found")</f>
        <v>Bags</v>
      </c>
      <c r="R1546">
        <f>_xlfn.XLOOKUP(Table4[[#This Row],[ProductID]],Products!A:A,Products!E:E,"Not Found")</f>
        <v>1396.22</v>
      </c>
      <c r="S1546">
        <f>_xlfn.XLOOKUP(Table4[[#This Row],[ProductID]],Products!A:A,Products!F:F, "Not Found")</f>
        <v>1004.09</v>
      </c>
      <c r="T1546" t="str">
        <f>_xlfn.XLOOKUP(Table4[[#This Row],[CustomerID]],Customers!A:A,Customers!D:D, "Not Found")</f>
        <v>M</v>
      </c>
      <c r="U1546" s="6">
        <f>_xlfn.XLOOKUP(Table4[[#This Row],[CustomerID]],Customers!A:A,Customers!E:E, "Not Found")</f>
        <v>20117</v>
      </c>
      <c r="V1546">
        <f ca="1">DATEDIF(Table4[[#This Row],[CustomerBirthday]], TODAY(), "Y")</f>
        <v>71</v>
      </c>
      <c r="W1546" t="str" cm="1">
        <f t="array" aca="1" ref="W1546" ca="1">_xlfn.IFS(Table4[[#This Row],[Age]]&lt;25, "Under 25",Table4[[#This Row],[Age]]=34, "25-34", Table4[[#This Row],[Age]]&lt;=49, "35-49", Table4[[#This Row],[Age]]&lt;=64, "50-64", Table4[[#This Row],[Age]]&gt;=65, "65+")</f>
        <v>65+</v>
      </c>
      <c r="X1546" t="str">
        <f>_xlfn.XLOOKUP(Table4[[#This Row],[StoreID]],Stores!A:A,Stores!B:B, "Not found")</f>
        <v>MegaMart Jimenezborough</v>
      </c>
      <c r="Y1546" t="str">
        <f>_xlfn.XLOOKUP(Table4[[#This Row],[StoreID]],Stores!A:A,Stores!C:C, "Not Found")</f>
        <v>Jimenezborough</v>
      </c>
      <c r="Z1546" t="str">
        <f>_xlfn.XLOOKUP(Table4[[#This Row],[StoreID]],Stores!A:A,Stores!D:D, "Not Found")</f>
        <v>South</v>
      </c>
    </row>
    <row r="1547" spans="1:26">
      <c r="A1547" t="s">
        <v>2413</v>
      </c>
      <c r="B1547" s="1">
        <v>45370</v>
      </c>
      <c r="C1547" t="s">
        <v>435</v>
      </c>
      <c r="D1547" t="s">
        <v>734</v>
      </c>
      <c r="E1547" t="s">
        <v>839</v>
      </c>
      <c r="F1547">
        <v>2</v>
      </c>
      <c r="G1547">
        <v>0.05</v>
      </c>
      <c r="H1547" t="s">
        <v>865</v>
      </c>
      <c r="I1547" s="4">
        <f>Table4[[#This Row],[Quantity]]*Table4[[#This Row],[UnitPrice]]</f>
        <v>219.56</v>
      </c>
      <c r="J1547" s="4">
        <f>Table4[[#This Row],[Gross Revenue]]*(1-Table4[[#This Row],[Discount]])</f>
        <v>208.58199999999999</v>
      </c>
      <c r="K1547" s="4">
        <f>Table4[[#This Row],[Quantity]]*Table4[[#This Row],[CostPrice]]</f>
        <v>141.18</v>
      </c>
      <c r="L1547" s="4">
        <f>Table4[[#This Row],[Net Revenue]]-Table4[[#This Row],[Total Cost]]</f>
        <v>67.401999999999987</v>
      </c>
      <c r="M1547" t="str">
        <f>_xlfn.XLOOKUP(Table4[[#This Row],[ProductID]], Products!A:A,Products!B:B, "Not Found")</f>
        <v>Recognize Footwear</v>
      </c>
      <c r="N1547" t="str">
        <f>TEXT(Table4[[#This Row],[Date]], "mmm")</f>
        <v>Mar</v>
      </c>
      <c r="O1547" t="str">
        <f>TEXT(Table4[[#This Row],[Date]], "yyyy")</f>
        <v>2024</v>
      </c>
      <c r="P1547" t="str">
        <f>_xlfn.XLOOKUP(Table4[[#This Row],[ProductID]],Products!A:A,Products!C:C, "Not Found")</f>
        <v>Fashion</v>
      </c>
      <c r="Q1547" t="str">
        <f>_xlfn.XLOOKUP(Table4[[#This Row],[ProductID]],Products!A:A,Products!D:D,"Not Found")</f>
        <v>Footwear</v>
      </c>
      <c r="R1547">
        <f>_xlfn.XLOOKUP(Table4[[#This Row],[ProductID]],Products!A:A,Products!E:E,"Not Found")</f>
        <v>109.78</v>
      </c>
      <c r="S1547">
        <f>_xlfn.XLOOKUP(Table4[[#This Row],[ProductID]],Products!A:A,Products!F:F, "Not Found")</f>
        <v>70.59</v>
      </c>
      <c r="T1547" t="str">
        <f>_xlfn.XLOOKUP(Table4[[#This Row],[CustomerID]],Customers!A:A,Customers!D:D, "Not Found")</f>
        <v>F</v>
      </c>
      <c r="U1547" s="6">
        <f>_xlfn.XLOOKUP(Table4[[#This Row],[CustomerID]],Customers!A:A,Customers!E:E, "Not Found")</f>
        <v>32027</v>
      </c>
      <c r="V1547">
        <f ca="1">DATEDIF(Table4[[#This Row],[CustomerBirthday]], TODAY(), "Y")</f>
        <v>38</v>
      </c>
      <c r="W1547" t="str" cm="1">
        <f t="array" aca="1" ref="W1547" ca="1">_xlfn.IFS(Table4[[#This Row],[Age]]&lt;25, "Under 25",Table4[[#This Row],[Age]]=34, "25-34", Table4[[#This Row],[Age]]&lt;=49, "35-49", Table4[[#This Row],[Age]]&lt;=64, "50-64", Table4[[#This Row],[Age]]&gt;=65, "65+")</f>
        <v>35-49</v>
      </c>
      <c r="X1547" t="str">
        <f>_xlfn.XLOOKUP(Table4[[#This Row],[StoreID]],Stores!A:A,Stores!B:B, "Not found")</f>
        <v>MegaMart New Michele</v>
      </c>
      <c r="Y1547" t="str">
        <f>_xlfn.XLOOKUP(Table4[[#This Row],[StoreID]],Stores!A:A,Stores!C:C, "Not Found")</f>
        <v>New Michele</v>
      </c>
      <c r="Z1547" t="str">
        <f>_xlfn.XLOOKUP(Table4[[#This Row],[StoreID]],Stores!A:A,Stores!D:D, "Not Found")</f>
        <v>West</v>
      </c>
    </row>
    <row r="1548" spans="1:26">
      <c r="A1548" t="s">
        <v>2414</v>
      </c>
      <c r="B1548" s="1">
        <v>45352</v>
      </c>
      <c r="C1548" t="s">
        <v>291</v>
      </c>
      <c r="D1548" t="s">
        <v>761</v>
      </c>
      <c r="E1548" t="s">
        <v>839</v>
      </c>
      <c r="F1548">
        <v>5</v>
      </c>
      <c r="G1548">
        <v>0.05</v>
      </c>
      <c r="H1548" t="s">
        <v>868</v>
      </c>
      <c r="I1548" s="4">
        <f>Table4[[#This Row],[Quantity]]*Table4[[#This Row],[UnitPrice]]</f>
        <v>8814.6</v>
      </c>
      <c r="J1548" s="4">
        <f>Table4[[#This Row],[Gross Revenue]]*(1-Table4[[#This Row],[Discount]])</f>
        <v>8373.8700000000008</v>
      </c>
      <c r="K1548" s="4">
        <f>Table4[[#This Row],[Quantity]]*Table4[[#This Row],[CostPrice]]</f>
        <v>6732.4</v>
      </c>
      <c r="L1548" s="4">
        <f>Table4[[#This Row],[Net Revenue]]-Table4[[#This Row],[Total Cost]]</f>
        <v>1641.4700000000012</v>
      </c>
      <c r="M1548" t="str">
        <f>_xlfn.XLOOKUP(Table4[[#This Row],[ProductID]], Products!A:A,Products!B:B, "Not Found")</f>
        <v>Traditional Laptop</v>
      </c>
      <c r="N1548" t="str">
        <f>TEXT(Table4[[#This Row],[Date]], "mmm")</f>
        <v>Mar</v>
      </c>
      <c r="O1548" t="str">
        <f>TEXT(Table4[[#This Row],[Date]], "yyyy")</f>
        <v>2024</v>
      </c>
      <c r="P1548" t="str">
        <f>_xlfn.XLOOKUP(Table4[[#This Row],[ProductID]],Products!A:A,Products!C:C, "Not Found")</f>
        <v>Electronics</v>
      </c>
      <c r="Q1548" t="str">
        <f>_xlfn.XLOOKUP(Table4[[#This Row],[ProductID]],Products!A:A,Products!D:D,"Not Found")</f>
        <v>Laptop</v>
      </c>
      <c r="R1548">
        <f>_xlfn.XLOOKUP(Table4[[#This Row],[ProductID]],Products!A:A,Products!E:E,"Not Found")</f>
        <v>1762.92</v>
      </c>
      <c r="S1548">
        <f>_xlfn.XLOOKUP(Table4[[#This Row],[ProductID]],Products!A:A,Products!F:F, "Not Found")</f>
        <v>1346.48</v>
      </c>
      <c r="T1548" t="str">
        <f>_xlfn.XLOOKUP(Table4[[#This Row],[CustomerID]],Customers!A:A,Customers!D:D, "Not Found")</f>
        <v>F</v>
      </c>
      <c r="U1548" s="6">
        <f>_xlfn.XLOOKUP(Table4[[#This Row],[CustomerID]],Customers!A:A,Customers!E:E, "Not Found")</f>
        <v>37614</v>
      </c>
      <c r="V1548">
        <f ca="1">DATEDIF(Table4[[#This Row],[CustomerBirthday]], TODAY(), "Y")</f>
        <v>23</v>
      </c>
      <c r="W1548" t="str" cm="1">
        <f t="array" aca="1" ref="W1548" ca="1">_xlfn.IFS(Table4[[#This Row],[Age]]&lt;25, "Under 25",Table4[[#This Row],[Age]]=34, "25-34", Table4[[#This Row],[Age]]&lt;=49, "35-49", Table4[[#This Row],[Age]]&lt;=64, "50-64", Table4[[#This Row],[Age]]&gt;=65, "65+")</f>
        <v>Under 25</v>
      </c>
      <c r="X1548" t="str">
        <f>_xlfn.XLOOKUP(Table4[[#This Row],[StoreID]],Stores!A:A,Stores!B:B, "Not found")</f>
        <v>MegaMart New Michele</v>
      </c>
      <c r="Y1548" t="str">
        <f>_xlfn.XLOOKUP(Table4[[#This Row],[StoreID]],Stores!A:A,Stores!C:C, "Not Found")</f>
        <v>New Michele</v>
      </c>
      <c r="Z1548" t="str">
        <f>_xlfn.XLOOKUP(Table4[[#This Row],[StoreID]],Stores!A:A,Stores!D:D, "Not Found")</f>
        <v>West</v>
      </c>
    </row>
    <row r="1549" spans="1:26">
      <c r="A1549" t="s">
        <v>2415</v>
      </c>
      <c r="B1549" s="1">
        <v>45477</v>
      </c>
      <c r="C1549" t="s">
        <v>491</v>
      </c>
      <c r="D1549" t="s">
        <v>798</v>
      </c>
      <c r="E1549" t="s">
        <v>835</v>
      </c>
      <c r="F1549">
        <v>1</v>
      </c>
      <c r="G1549">
        <v>0.1</v>
      </c>
      <c r="H1549" t="s">
        <v>871</v>
      </c>
      <c r="I1549" s="4">
        <f>Table4[[#This Row],[Quantity]]*Table4[[#This Row],[UnitPrice]]</f>
        <v>1501.46</v>
      </c>
      <c r="J1549" s="4">
        <f>Table4[[#This Row],[Gross Revenue]]*(1-Table4[[#This Row],[Discount]])</f>
        <v>1351.3140000000001</v>
      </c>
      <c r="K1549" s="4">
        <f>Table4[[#This Row],[Quantity]]*Table4[[#This Row],[CostPrice]]</f>
        <v>1167.73</v>
      </c>
      <c r="L1549" s="4">
        <f>Table4[[#This Row],[Net Revenue]]-Table4[[#This Row],[Total Cost]]</f>
        <v>183.58400000000006</v>
      </c>
      <c r="M1549" t="str">
        <f>_xlfn.XLOOKUP(Table4[[#This Row],[ProductID]], Products!A:A,Products!B:B, "Not Found")</f>
        <v>New Watches</v>
      </c>
      <c r="N1549" t="str">
        <f>TEXT(Table4[[#This Row],[Date]], "mmm")</f>
        <v>Jul</v>
      </c>
      <c r="O1549" t="str">
        <f>TEXT(Table4[[#This Row],[Date]], "yyyy")</f>
        <v>2024</v>
      </c>
      <c r="P1549" t="str">
        <f>_xlfn.XLOOKUP(Table4[[#This Row],[ProductID]],Products!A:A,Products!C:C, "Not Found")</f>
        <v>Fashion</v>
      </c>
      <c r="Q1549" t="str">
        <f>_xlfn.XLOOKUP(Table4[[#This Row],[ProductID]],Products!A:A,Products!D:D,"Not Found")</f>
        <v>Watches</v>
      </c>
      <c r="R1549">
        <f>_xlfn.XLOOKUP(Table4[[#This Row],[ProductID]],Products!A:A,Products!E:E,"Not Found")</f>
        <v>1501.46</v>
      </c>
      <c r="S1549">
        <f>_xlfn.XLOOKUP(Table4[[#This Row],[ProductID]],Products!A:A,Products!F:F, "Not Found")</f>
        <v>1167.73</v>
      </c>
      <c r="T1549" t="str">
        <f>_xlfn.XLOOKUP(Table4[[#This Row],[CustomerID]],Customers!A:A,Customers!D:D, "Not Found")</f>
        <v>F</v>
      </c>
      <c r="U1549" s="6">
        <f>_xlfn.XLOOKUP(Table4[[#This Row],[CustomerID]],Customers!A:A,Customers!E:E, "Not Found")</f>
        <v>31076</v>
      </c>
      <c r="V1549">
        <f ca="1">DATEDIF(Table4[[#This Row],[CustomerBirthday]], TODAY(), "Y")</f>
        <v>41</v>
      </c>
      <c r="W1549" t="str" cm="1">
        <f t="array" aca="1" ref="W1549" ca="1">_xlfn.IFS(Table4[[#This Row],[Age]]&lt;25, "Under 25",Table4[[#This Row],[Age]]=34, "25-34", Table4[[#This Row],[Age]]&lt;=49, "35-49", Table4[[#This Row],[Age]]&lt;=64, "50-64", Table4[[#This Row],[Age]]&gt;=65, "65+")</f>
        <v>35-49</v>
      </c>
      <c r="X1549" t="str">
        <f>_xlfn.XLOOKUP(Table4[[#This Row],[StoreID]],Stores!A:A,Stores!B:B, "Not found")</f>
        <v>MegaMart Peckmouth</v>
      </c>
      <c r="Y1549" t="str">
        <f>_xlfn.XLOOKUP(Table4[[#This Row],[StoreID]],Stores!A:A,Stores!C:C, "Not Found")</f>
        <v>Peckmouth</v>
      </c>
      <c r="Z1549" t="str">
        <f>_xlfn.XLOOKUP(Table4[[#This Row],[StoreID]],Stores!A:A,Stores!D:D, "Not Found")</f>
        <v>East</v>
      </c>
    </row>
    <row r="1550" spans="1:26">
      <c r="A1550" t="s">
        <v>2416</v>
      </c>
      <c r="B1550" s="1">
        <v>45862</v>
      </c>
      <c r="C1550" t="s">
        <v>702</v>
      </c>
      <c r="D1550" t="s">
        <v>802</v>
      </c>
      <c r="E1550" t="s">
        <v>839</v>
      </c>
      <c r="F1550">
        <v>4</v>
      </c>
      <c r="G1550">
        <v>0</v>
      </c>
      <c r="H1550" t="s">
        <v>871</v>
      </c>
      <c r="I1550" s="4">
        <f>Table4[[#This Row],[Quantity]]*Table4[[#This Row],[UnitPrice]]</f>
        <v>1467.72</v>
      </c>
      <c r="J1550" s="4">
        <f>Table4[[#This Row],[Gross Revenue]]*(1-Table4[[#This Row],[Discount]])</f>
        <v>1467.72</v>
      </c>
      <c r="K1550" s="4">
        <f>Table4[[#This Row],[Quantity]]*Table4[[#This Row],[CostPrice]]</f>
        <v>1140.92</v>
      </c>
      <c r="L1550" s="4">
        <f>Table4[[#This Row],[Net Revenue]]-Table4[[#This Row],[Total Cost]]</f>
        <v>326.79999999999995</v>
      </c>
      <c r="M1550" t="str">
        <f>_xlfn.XLOOKUP(Table4[[#This Row],[ProductID]], Products!A:A,Products!B:B, "Not Found")</f>
        <v>Stage Footwear</v>
      </c>
      <c r="N1550" t="str">
        <f>TEXT(Table4[[#This Row],[Date]], "mmm")</f>
        <v>Jul</v>
      </c>
      <c r="O1550" t="str">
        <f>TEXT(Table4[[#This Row],[Date]], "yyyy")</f>
        <v>2025</v>
      </c>
      <c r="P1550" t="str">
        <f>_xlfn.XLOOKUP(Table4[[#This Row],[ProductID]],Products!A:A,Products!C:C, "Not Found")</f>
        <v>Fashion</v>
      </c>
      <c r="Q1550" t="str">
        <f>_xlfn.XLOOKUP(Table4[[#This Row],[ProductID]],Products!A:A,Products!D:D,"Not Found")</f>
        <v>Footwear</v>
      </c>
      <c r="R1550">
        <f>_xlfn.XLOOKUP(Table4[[#This Row],[ProductID]],Products!A:A,Products!E:E,"Not Found")</f>
        <v>366.93</v>
      </c>
      <c r="S1550">
        <f>_xlfn.XLOOKUP(Table4[[#This Row],[ProductID]],Products!A:A,Products!F:F, "Not Found")</f>
        <v>285.23</v>
      </c>
      <c r="T1550" t="str">
        <f>_xlfn.XLOOKUP(Table4[[#This Row],[CustomerID]],Customers!A:A,Customers!D:D, "Not Found")</f>
        <v>M</v>
      </c>
      <c r="U1550" s="6">
        <f>_xlfn.XLOOKUP(Table4[[#This Row],[CustomerID]],Customers!A:A,Customers!E:E, "Not Found")</f>
        <v>37249</v>
      </c>
      <c r="V1550">
        <f ca="1">DATEDIF(Table4[[#This Row],[CustomerBirthday]], TODAY(), "Y")</f>
        <v>24</v>
      </c>
      <c r="W1550" t="str" cm="1">
        <f t="array" aca="1" ref="W1550" ca="1">_xlfn.IFS(Table4[[#This Row],[Age]]&lt;25, "Under 25",Table4[[#This Row],[Age]]=34, "25-34", Table4[[#This Row],[Age]]&lt;=49, "35-49", Table4[[#This Row],[Age]]&lt;=64, "50-64", Table4[[#This Row],[Age]]&gt;=65, "65+")</f>
        <v>Under 25</v>
      </c>
      <c r="X1550" t="str">
        <f>_xlfn.XLOOKUP(Table4[[#This Row],[StoreID]],Stores!A:A,Stores!B:B, "Not found")</f>
        <v>MegaMart New Michele</v>
      </c>
      <c r="Y1550" t="str">
        <f>_xlfn.XLOOKUP(Table4[[#This Row],[StoreID]],Stores!A:A,Stores!C:C, "Not Found")</f>
        <v>New Michele</v>
      </c>
      <c r="Z1550" t="str">
        <f>_xlfn.XLOOKUP(Table4[[#This Row],[StoreID]],Stores!A:A,Stores!D:D, "Not Found")</f>
        <v>West</v>
      </c>
    </row>
    <row r="1551" spans="1:26">
      <c r="A1551" t="s">
        <v>2417</v>
      </c>
      <c r="B1551" s="1">
        <v>45785</v>
      </c>
      <c r="C1551" t="s">
        <v>647</v>
      </c>
      <c r="D1551" t="s">
        <v>732</v>
      </c>
      <c r="E1551" t="s">
        <v>842</v>
      </c>
      <c r="F1551">
        <v>4</v>
      </c>
      <c r="G1551">
        <v>0</v>
      </c>
      <c r="H1551" t="s">
        <v>875</v>
      </c>
      <c r="I1551" s="4">
        <f>Table4[[#This Row],[Quantity]]*Table4[[#This Row],[UnitPrice]]</f>
        <v>5896.48</v>
      </c>
      <c r="J1551" s="4">
        <f>Table4[[#This Row],[Gross Revenue]]*(1-Table4[[#This Row],[Discount]])</f>
        <v>5896.48</v>
      </c>
      <c r="K1551" s="4">
        <f>Table4[[#This Row],[Quantity]]*Table4[[#This Row],[CostPrice]]</f>
        <v>3056.08</v>
      </c>
      <c r="L1551" s="4">
        <f>Table4[[#This Row],[Net Revenue]]-Table4[[#This Row],[Total Cost]]</f>
        <v>2840.3999999999996</v>
      </c>
      <c r="M1551" t="str">
        <f>_xlfn.XLOOKUP(Table4[[#This Row],[ProductID]], Products!A:A,Products!B:B, "Not Found")</f>
        <v>Understand Camera</v>
      </c>
      <c r="N1551" t="str">
        <f>TEXT(Table4[[#This Row],[Date]], "mmm")</f>
        <v>May</v>
      </c>
      <c r="O1551" t="str">
        <f>TEXT(Table4[[#This Row],[Date]], "yyyy")</f>
        <v>2025</v>
      </c>
      <c r="P1551" t="str">
        <f>_xlfn.XLOOKUP(Table4[[#This Row],[ProductID]],Products!A:A,Products!C:C, "Not Found")</f>
        <v>Electronics</v>
      </c>
      <c r="Q1551" t="str">
        <f>_xlfn.XLOOKUP(Table4[[#This Row],[ProductID]],Products!A:A,Products!D:D,"Not Found")</f>
        <v>Camera</v>
      </c>
      <c r="R1551">
        <f>_xlfn.XLOOKUP(Table4[[#This Row],[ProductID]],Products!A:A,Products!E:E,"Not Found")</f>
        <v>1474.12</v>
      </c>
      <c r="S1551">
        <f>_xlfn.XLOOKUP(Table4[[#This Row],[ProductID]],Products!A:A,Products!F:F, "Not Found")</f>
        <v>764.02</v>
      </c>
      <c r="T1551" t="str">
        <f>_xlfn.XLOOKUP(Table4[[#This Row],[CustomerID]],Customers!A:A,Customers!D:D, "Not Found")</f>
        <v>M</v>
      </c>
      <c r="U1551" s="6">
        <f>_xlfn.XLOOKUP(Table4[[#This Row],[CustomerID]],Customers!A:A,Customers!E:E, "Not Found")</f>
        <v>33196</v>
      </c>
      <c r="V1551">
        <f ca="1">DATEDIF(Table4[[#This Row],[CustomerBirthday]], TODAY(), "Y")</f>
        <v>35</v>
      </c>
      <c r="W1551" t="str" cm="1">
        <f t="array" aca="1" ref="W1551" ca="1">_xlfn.IFS(Table4[[#This Row],[Age]]&lt;25, "Under 25",Table4[[#This Row],[Age]]=34, "25-34", Table4[[#This Row],[Age]]&lt;=49, "35-49", Table4[[#This Row],[Age]]&lt;=64, "50-64", Table4[[#This Row],[Age]]&gt;=65, "65+")</f>
        <v>35-49</v>
      </c>
      <c r="X1551" t="str">
        <f>_xlfn.XLOOKUP(Table4[[#This Row],[StoreID]],Stores!A:A,Stores!B:B, "Not found")</f>
        <v>MegaMart Brianahaven</v>
      </c>
      <c r="Y1551" t="str">
        <f>_xlfn.XLOOKUP(Table4[[#This Row],[StoreID]],Stores!A:A,Stores!C:C, "Not Found")</f>
        <v>Brianahaven</v>
      </c>
      <c r="Z1551" t="str">
        <f>_xlfn.XLOOKUP(Table4[[#This Row],[StoreID]],Stores!A:A,Stores!D:D, "Not Found")</f>
        <v>North</v>
      </c>
    </row>
    <row r="1552" spans="1:26">
      <c r="A1552" t="s">
        <v>2418</v>
      </c>
      <c r="B1552" s="1">
        <v>45630</v>
      </c>
      <c r="C1552" t="s">
        <v>67</v>
      </c>
      <c r="D1552" t="s">
        <v>802</v>
      </c>
      <c r="E1552" t="s">
        <v>842</v>
      </c>
      <c r="F1552">
        <v>2</v>
      </c>
      <c r="G1552">
        <v>0.15</v>
      </c>
      <c r="H1552" t="s">
        <v>871</v>
      </c>
      <c r="I1552" s="4">
        <f>Table4[[#This Row],[Quantity]]*Table4[[#This Row],[UnitPrice]]</f>
        <v>733.86</v>
      </c>
      <c r="J1552" s="4">
        <f>Table4[[#This Row],[Gross Revenue]]*(1-Table4[[#This Row],[Discount]])</f>
        <v>623.78099999999995</v>
      </c>
      <c r="K1552" s="4">
        <f>Table4[[#This Row],[Quantity]]*Table4[[#This Row],[CostPrice]]</f>
        <v>570.46</v>
      </c>
      <c r="L1552" s="4">
        <f>Table4[[#This Row],[Net Revenue]]-Table4[[#This Row],[Total Cost]]</f>
        <v>53.320999999999913</v>
      </c>
      <c r="M1552" t="str">
        <f>_xlfn.XLOOKUP(Table4[[#This Row],[ProductID]], Products!A:A,Products!B:B, "Not Found")</f>
        <v>Stage Footwear</v>
      </c>
      <c r="N1552" t="str">
        <f>TEXT(Table4[[#This Row],[Date]], "mmm")</f>
        <v>Dec</v>
      </c>
      <c r="O1552" t="str">
        <f>TEXT(Table4[[#This Row],[Date]], "yyyy")</f>
        <v>2024</v>
      </c>
      <c r="P1552" t="str">
        <f>_xlfn.XLOOKUP(Table4[[#This Row],[ProductID]],Products!A:A,Products!C:C, "Not Found")</f>
        <v>Fashion</v>
      </c>
      <c r="Q1552" t="str">
        <f>_xlfn.XLOOKUP(Table4[[#This Row],[ProductID]],Products!A:A,Products!D:D,"Not Found")</f>
        <v>Footwear</v>
      </c>
      <c r="R1552">
        <f>_xlfn.XLOOKUP(Table4[[#This Row],[ProductID]],Products!A:A,Products!E:E,"Not Found")</f>
        <v>366.93</v>
      </c>
      <c r="S1552">
        <f>_xlfn.XLOOKUP(Table4[[#This Row],[ProductID]],Products!A:A,Products!F:F, "Not Found")</f>
        <v>285.23</v>
      </c>
      <c r="T1552" t="str">
        <f>_xlfn.XLOOKUP(Table4[[#This Row],[CustomerID]],Customers!A:A,Customers!D:D, "Not Found")</f>
        <v>M</v>
      </c>
      <c r="U1552" s="6">
        <f>_xlfn.XLOOKUP(Table4[[#This Row],[CustomerID]],Customers!A:A,Customers!E:E, "Not Found")</f>
        <v>27877</v>
      </c>
      <c r="V1552">
        <f ca="1">DATEDIF(Table4[[#This Row],[CustomerBirthday]], TODAY(), "Y")</f>
        <v>50</v>
      </c>
      <c r="W1552" t="str" cm="1">
        <f t="array" aca="1" ref="W1552" ca="1">_xlfn.IFS(Table4[[#This Row],[Age]]&lt;25, "Under 25",Table4[[#This Row],[Age]]=34, "25-34", Table4[[#This Row],[Age]]&lt;=49, "35-49", Table4[[#This Row],[Age]]&lt;=64, "50-64", Table4[[#This Row],[Age]]&gt;=65, "65+")</f>
        <v>50-64</v>
      </c>
      <c r="X1552" t="str">
        <f>_xlfn.XLOOKUP(Table4[[#This Row],[StoreID]],Stores!A:A,Stores!B:B, "Not found")</f>
        <v>MegaMart Brianahaven</v>
      </c>
      <c r="Y1552" t="str">
        <f>_xlfn.XLOOKUP(Table4[[#This Row],[StoreID]],Stores!A:A,Stores!C:C, "Not Found")</f>
        <v>Brianahaven</v>
      </c>
      <c r="Z1552" t="str">
        <f>_xlfn.XLOOKUP(Table4[[#This Row],[StoreID]],Stores!A:A,Stores!D:D, "Not Found")</f>
        <v>North</v>
      </c>
    </row>
    <row r="1553" spans="1:26">
      <c r="A1553" t="s">
        <v>2419</v>
      </c>
      <c r="B1553" s="1">
        <v>45510</v>
      </c>
      <c r="C1553" t="s">
        <v>429</v>
      </c>
      <c r="D1553" t="s">
        <v>732</v>
      </c>
      <c r="E1553" t="s">
        <v>831</v>
      </c>
      <c r="F1553">
        <v>3</v>
      </c>
      <c r="G1553">
        <v>0.15</v>
      </c>
      <c r="H1553" t="s">
        <v>868</v>
      </c>
      <c r="I1553" s="4">
        <f>Table4[[#This Row],[Quantity]]*Table4[[#This Row],[UnitPrice]]</f>
        <v>4422.3599999999997</v>
      </c>
      <c r="J1553" s="4">
        <f>Table4[[#This Row],[Gross Revenue]]*(1-Table4[[#This Row],[Discount]])</f>
        <v>3759.0059999999994</v>
      </c>
      <c r="K1553" s="4">
        <f>Table4[[#This Row],[Quantity]]*Table4[[#This Row],[CostPrice]]</f>
        <v>2292.06</v>
      </c>
      <c r="L1553" s="4">
        <f>Table4[[#This Row],[Net Revenue]]-Table4[[#This Row],[Total Cost]]</f>
        <v>1466.9459999999995</v>
      </c>
      <c r="M1553" t="str">
        <f>_xlfn.XLOOKUP(Table4[[#This Row],[ProductID]], Products!A:A,Products!B:B, "Not Found")</f>
        <v>Understand Camera</v>
      </c>
      <c r="N1553" t="str">
        <f>TEXT(Table4[[#This Row],[Date]], "mmm")</f>
        <v>Aug</v>
      </c>
      <c r="O1553" t="str">
        <f>TEXT(Table4[[#This Row],[Date]], "yyyy")</f>
        <v>2024</v>
      </c>
      <c r="P1553" t="str">
        <f>_xlfn.XLOOKUP(Table4[[#This Row],[ProductID]],Products!A:A,Products!C:C, "Not Found")</f>
        <v>Electronics</v>
      </c>
      <c r="Q1553" t="str">
        <f>_xlfn.XLOOKUP(Table4[[#This Row],[ProductID]],Products!A:A,Products!D:D,"Not Found")</f>
        <v>Camera</v>
      </c>
      <c r="R1553">
        <f>_xlfn.XLOOKUP(Table4[[#This Row],[ProductID]],Products!A:A,Products!E:E,"Not Found")</f>
        <v>1474.12</v>
      </c>
      <c r="S1553">
        <f>_xlfn.XLOOKUP(Table4[[#This Row],[ProductID]],Products!A:A,Products!F:F, "Not Found")</f>
        <v>764.02</v>
      </c>
      <c r="T1553" t="str">
        <f>_xlfn.XLOOKUP(Table4[[#This Row],[CustomerID]],Customers!A:A,Customers!D:D, "Not Found")</f>
        <v>M</v>
      </c>
      <c r="U1553" s="6">
        <f>_xlfn.XLOOKUP(Table4[[#This Row],[CustomerID]],Customers!A:A,Customers!E:E, "Not Found")</f>
        <v>21971</v>
      </c>
      <c r="V1553">
        <f ca="1">DATEDIF(Table4[[#This Row],[CustomerBirthday]], TODAY(), "Y")</f>
        <v>66</v>
      </c>
      <c r="W1553" t="str" cm="1">
        <f t="array" aca="1" ref="W1553" ca="1">_xlfn.IFS(Table4[[#This Row],[Age]]&lt;25, "Under 25",Table4[[#This Row],[Age]]=34, "25-34", Table4[[#This Row],[Age]]&lt;=49, "35-49", Table4[[#This Row],[Age]]&lt;=64, "50-64", Table4[[#This Row],[Age]]&gt;=65, "65+")</f>
        <v>65+</v>
      </c>
      <c r="X1553" t="str">
        <f>_xlfn.XLOOKUP(Table4[[#This Row],[StoreID]],Stores!A:A,Stores!B:B, "Not found")</f>
        <v>MegaMart Jimenezborough</v>
      </c>
      <c r="Y1553" t="str">
        <f>_xlfn.XLOOKUP(Table4[[#This Row],[StoreID]],Stores!A:A,Stores!C:C, "Not Found")</f>
        <v>Jimenezborough</v>
      </c>
      <c r="Z1553" t="str">
        <f>_xlfn.XLOOKUP(Table4[[#This Row],[StoreID]],Stores!A:A,Stores!D:D, "Not Found")</f>
        <v>South</v>
      </c>
    </row>
    <row r="1554" spans="1:26">
      <c r="A1554" t="s">
        <v>2420</v>
      </c>
      <c r="B1554" s="1">
        <v>45758</v>
      </c>
      <c r="C1554" t="s">
        <v>258</v>
      </c>
      <c r="D1554" t="s">
        <v>736</v>
      </c>
      <c r="E1554" t="s">
        <v>846</v>
      </c>
      <c r="F1554">
        <v>4</v>
      </c>
      <c r="G1554">
        <v>0.15</v>
      </c>
      <c r="H1554" t="s">
        <v>868</v>
      </c>
      <c r="I1554" s="4">
        <f>Table4[[#This Row],[Quantity]]*Table4[[#This Row],[UnitPrice]]</f>
        <v>492.76</v>
      </c>
      <c r="J1554" s="4">
        <f>Table4[[#This Row],[Gross Revenue]]*(1-Table4[[#This Row],[Discount]])</f>
        <v>418.846</v>
      </c>
      <c r="K1554" s="4">
        <f>Table4[[#This Row],[Quantity]]*Table4[[#This Row],[CostPrice]]</f>
        <v>321.44</v>
      </c>
      <c r="L1554" s="4">
        <f>Table4[[#This Row],[Net Revenue]]-Table4[[#This Row],[Total Cost]]</f>
        <v>97.406000000000006</v>
      </c>
      <c r="M1554" t="str">
        <f>_xlfn.XLOOKUP(Table4[[#This Row],[ProductID]], Products!A:A,Products!B:B, "Not Found")</f>
        <v>Us Snacks</v>
      </c>
      <c r="N1554" t="str">
        <f>TEXT(Table4[[#This Row],[Date]], "mmm")</f>
        <v>Apr</v>
      </c>
      <c r="O1554" t="str">
        <f>TEXT(Table4[[#This Row],[Date]], "yyyy")</f>
        <v>2025</v>
      </c>
      <c r="P1554" t="str">
        <f>_xlfn.XLOOKUP(Table4[[#This Row],[ProductID]],Products!A:A,Products!C:C, "Not Found")</f>
        <v>Groceries</v>
      </c>
      <c r="Q1554" t="str">
        <f>_xlfn.XLOOKUP(Table4[[#This Row],[ProductID]],Products!A:A,Products!D:D,"Not Found")</f>
        <v>Snacks</v>
      </c>
      <c r="R1554">
        <f>_xlfn.XLOOKUP(Table4[[#This Row],[ProductID]],Products!A:A,Products!E:E,"Not Found")</f>
        <v>123.19</v>
      </c>
      <c r="S1554">
        <f>_xlfn.XLOOKUP(Table4[[#This Row],[ProductID]],Products!A:A,Products!F:F, "Not Found")</f>
        <v>80.36</v>
      </c>
      <c r="T1554" t="str">
        <f>_xlfn.XLOOKUP(Table4[[#This Row],[CustomerID]],Customers!A:A,Customers!D:D, "Not Found")</f>
        <v>F</v>
      </c>
      <c r="U1554" s="6">
        <f>_xlfn.XLOOKUP(Table4[[#This Row],[CustomerID]],Customers!A:A,Customers!E:E, "Not Found")</f>
        <v>29746</v>
      </c>
      <c r="V1554">
        <f ca="1">DATEDIF(Table4[[#This Row],[CustomerBirthday]], TODAY(), "Y")</f>
        <v>45</v>
      </c>
      <c r="W1554" t="str" cm="1">
        <f t="array" aca="1" ref="W1554" ca="1">_xlfn.IFS(Table4[[#This Row],[Age]]&lt;25, "Under 25",Table4[[#This Row],[Age]]=34, "25-34", Table4[[#This Row],[Age]]&lt;=49, "35-49", Table4[[#This Row],[Age]]&lt;=64, "50-64", Table4[[#This Row],[Age]]&gt;=65, "65+")</f>
        <v>35-49</v>
      </c>
      <c r="X1554" t="str">
        <f>_xlfn.XLOOKUP(Table4[[#This Row],[StoreID]],Stores!A:A,Stores!B:B, "Not found")</f>
        <v>MegaMart Johnmouth</v>
      </c>
      <c r="Y1554" t="str">
        <f>_xlfn.XLOOKUP(Table4[[#This Row],[StoreID]],Stores!A:A,Stores!C:C, "Not Found")</f>
        <v>Johnmouth</v>
      </c>
      <c r="Z1554" t="str">
        <f>_xlfn.XLOOKUP(Table4[[#This Row],[StoreID]],Stores!A:A,Stores!D:D, "Not Found")</f>
        <v>East</v>
      </c>
    </row>
    <row r="1555" spans="1:26">
      <c r="A1555" t="s">
        <v>2421</v>
      </c>
      <c r="B1555" s="1">
        <v>45679</v>
      </c>
      <c r="C1555" t="s">
        <v>627</v>
      </c>
      <c r="D1555" t="s">
        <v>788</v>
      </c>
      <c r="E1555" t="s">
        <v>842</v>
      </c>
      <c r="F1555">
        <v>4</v>
      </c>
      <c r="G1555">
        <v>0.05</v>
      </c>
      <c r="H1555" t="s">
        <v>871</v>
      </c>
      <c r="I1555" s="4">
        <f>Table4[[#This Row],[Quantity]]*Table4[[#This Row],[UnitPrice]]</f>
        <v>4382.88</v>
      </c>
      <c r="J1555" s="4">
        <f>Table4[[#This Row],[Gross Revenue]]*(1-Table4[[#This Row],[Discount]])</f>
        <v>4163.7359999999999</v>
      </c>
      <c r="K1555" s="4">
        <f>Table4[[#This Row],[Quantity]]*Table4[[#This Row],[CostPrice]]</f>
        <v>3288.8</v>
      </c>
      <c r="L1555" s="4">
        <f>Table4[[#This Row],[Net Revenue]]-Table4[[#This Row],[Total Cost]]</f>
        <v>874.93599999999969</v>
      </c>
      <c r="M1555" t="str">
        <f>_xlfn.XLOOKUP(Table4[[#This Row],[ProductID]], Products!A:A,Products!B:B, "Not Found")</f>
        <v>Foot Snacks</v>
      </c>
      <c r="N1555" t="str">
        <f>TEXT(Table4[[#This Row],[Date]], "mmm")</f>
        <v>Jan</v>
      </c>
      <c r="O1555" t="str">
        <f>TEXT(Table4[[#This Row],[Date]], "yyyy")</f>
        <v>2025</v>
      </c>
      <c r="P1555" t="str">
        <f>_xlfn.XLOOKUP(Table4[[#This Row],[ProductID]],Products!A:A,Products!C:C, "Not Found")</f>
        <v>Groceries</v>
      </c>
      <c r="Q1555" t="str">
        <f>_xlfn.XLOOKUP(Table4[[#This Row],[ProductID]],Products!A:A,Products!D:D,"Not Found")</f>
        <v>Snacks</v>
      </c>
      <c r="R1555">
        <f>_xlfn.XLOOKUP(Table4[[#This Row],[ProductID]],Products!A:A,Products!E:E,"Not Found")</f>
        <v>1095.72</v>
      </c>
      <c r="S1555">
        <f>_xlfn.XLOOKUP(Table4[[#This Row],[ProductID]],Products!A:A,Products!F:F, "Not Found")</f>
        <v>822.2</v>
      </c>
      <c r="T1555" t="str">
        <f>_xlfn.XLOOKUP(Table4[[#This Row],[CustomerID]],Customers!A:A,Customers!D:D, "Not Found")</f>
        <v>F</v>
      </c>
      <c r="U1555" s="6">
        <f>_xlfn.XLOOKUP(Table4[[#This Row],[CustomerID]],Customers!A:A,Customers!E:E, "Not Found")</f>
        <v>31052</v>
      </c>
      <c r="V1555">
        <f ca="1">DATEDIF(Table4[[#This Row],[CustomerBirthday]], TODAY(), "Y")</f>
        <v>41</v>
      </c>
      <c r="W1555" t="str" cm="1">
        <f t="array" aca="1" ref="W1555" ca="1">_xlfn.IFS(Table4[[#This Row],[Age]]&lt;25, "Under 25",Table4[[#This Row],[Age]]=34, "25-34", Table4[[#This Row],[Age]]&lt;=49, "35-49", Table4[[#This Row],[Age]]&lt;=64, "50-64", Table4[[#This Row],[Age]]&gt;=65, "65+")</f>
        <v>35-49</v>
      </c>
      <c r="X1555" t="str">
        <f>_xlfn.XLOOKUP(Table4[[#This Row],[StoreID]],Stores!A:A,Stores!B:B, "Not found")</f>
        <v>MegaMart Brianahaven</v>
      </c>
      <c r="Y1555" t="str">
        <f>_xlfn.XLOOKUP(Table4[[#This Row],[StoreID]],Stores!A:A,Stores!C:C, "Not Found")</f>
        <v>Brianahaven</v>
      </c>
      <c r="Z1555" t="str">
        <f>_xlfn.XLOOKUP(Table4[[#This Row],[StoreID]],Stores!A:A,Stores!D:D, "Not Found")</f>
        <v>North</v>
      </c>
    </row>
    <row r="1556" spans="1:26">
      <c r="A1556" t="s">
        <v>2422</v>
      </c>
      <c r="B1556" s="1">
        <v>45217</v>
      </c>
      <c r="C1556" t="s">
        <v>476</v>
      </c>
      <c r="D1556" t="s">
        <v>786</v>
      </c>
      <c r="E1556" t="s">
        <v>835</v>
      </c>
      <c r="F1556">
        <v>4</v>
      </c>
      <c r="G1556">
        <v>0.15</v>
      </c>
      <c r="H1556" t="s">
        <v>871</v>
      </c>
      <c r="I1556" s="4">
        <f>Table4[[#This Row],[Quantity]]*Table4[[#This Row],[UnitPrice]]</f>
        <v>116.96</v>
      </c>
      <c r="J1556" s="4">
        <f>Table4[[#This Row],[Gross Revenue]]*(1-Table4[[#This Row],[Discount]])</f>
        <v>99.415999999999997</v>
      </c>
      <c r="K1556" s="4">
        <f>Table4[[#This Row],[Quantity]]*Table4[[#This Row],[CostPrice]]</f>
        <v>61.12</v>
      </c>
      <c r="L1556" s="4">
        <f>Table4[[#This Row],[Net Revenue]]-Table4[[#This Row],[Total Cost]]</f>
        <v>38.295999999999999</v>
      </c>
      <c r="M1556" t="str">
        <f>_xlfn.XLOOKUP(Table4[[#This Row],[ProductID]], Products!A:A,Products!B:B, "Not Found")</f>
        <v>National Watches</v>
      </c>
      <c r="N1556" t="str">
        <f>TEXT(Table4[[#This Row],[Date]], "mmm")</f>
        <v>Oct</v>
      </c>
      <c r="O1556" t="str">
        <f>TEXT(Table4[[#This Row],[Date]], "yyyy")</f>
        <v>2023</v>
      </c>
      <c r="P1556" t="str">
        <f>_xlfn.XLOOKUP(Table4[[#This Row],[ProductID]],Products!A:A,Products!C:C, "Not Found")</f>
        <v>Fashion</v>
      </c>
      <c r="Q1556" t="str">
        <f>_xlfn.XLOOKUP(Table4[[#This Row],[ProductID]],Products!A:A,Products!D:D,"Not Found")</f>
        <v>Watches</v>
      </c>
      <c r="R1556">
        <f>_xlfn.XLOOKUP(Table4[[#This Row],[ProductID]],Products!A:A,Products!E:E,"Not Found")</f>
        <v>29.24</v>
      </c>
      <c r="S1556">
        <f>_xlfn.XLOOKUP(Table4[[#This Row],[ProductID]],Products!A:A,Products!F:F, "Not Found")</f>
        <v>15.28</v>
      </c>
      <c r="T1556" t="str">
        <f>_xlfn.XLOOKUP(Table4[[#This Row],[CustomerID]],Customers!A:A,Customers!D:D, "Not Found")</f>
        <v>M</v>
      </c>
      <c r="U1556" s="6">
        <f>_xlfn.XLOOKUP(Table4[[#This Row],[CustomerID]],Customers!A:A,Customers!E:E, "Not Found")</f>
        <v>29985</v>
      </c>
      <c r="V1556">
        <f ca="1">DATEDIF(Table4[[#This Row],[CustomerBirthday]], TODAY(), "Y")</f>
        <v>44</v>
      </c>
      <c r="W1556" t="str" cm="1">
        <f t="array" aca="1" ref="W1556" ca="1">_xlfn.IFS(Table4[[#This Row],[Age]]&lt;25, "Under 25",Table4[[#This Row],[Age]]=34, "25-34", Table4[[#This Row],[Age]]&lt;=49, "35-49", Table4[[#This Row],[Age]]&lt;=64, "50-64", Table4[[#This Row],[Age]]&gt;=65, "65+")</f>
        <v>35-49</v>
      </c>
      <c r="X1556" t="str">
        <f>_xlfn.XLOOKUP(Table4[[#This Row],[StoreID]],Stores!A:A,Stores!B:B, "Not found")</f>
        <v>MegaMart Peckmouth</v>
      </c>
      <c r="Y1556" t="str">
        <f>_xlfn.XLOOKUP(Table4[[#This Row],[StoreID]],Stores!A:A,Stores!C:C, "Not Found")</f>
        <v>Peckmouth</v>
      </c>
      <c r="Z1556" t="str">
        <f>_xlfn.XLOOKUP(Table4[[#This Row],[StoreID]],Stores!A:A,Stores!D:D, "Not Found")</f>
        <v>East</v>
      </c>
    </row>
    <row r="1557" spans="1:26">
      <c r="A1557" t="s">
        <v>2423</v>
      </c>
      <c r="B1557" s="1">
        <v>45714</v>
      </c>
      <c r="C1557" t="s">
        <v>640</v>
      </c>
      <c r="D1557" t="s">
        <v>808</v>
      </c>
      <c r="E1557" t="s">
        <v>846</v>
      </c>
      <c r="F1557">
        <v>5</v>
      </c>
      <c r="G1557">
        <v>0</v>
      </c>
      <c r="H1557" t="s">
        <v>871</v>
      </c>
      <c r="I1557" s="4">
        <f>Table4[[#This Row],[Quantity]]*Table4[[#This Row],[UnitPrice]]</f>
        <v>8175.05</v>
      </c>
      <c r="J1557" s="4">
        <f>Table4[[#This Row],[Gross Revenue]]*(1-Table4[[#This Row],[Discount]])</f>
        <v>8175.05</v>
      </c>
      <c r="K1557" s="4">
        <f>Table4[[#This Row],[Quantity]]*Table4[[#This Row],[CostPrice]]</f>
        <v>5216.45</v>
      </c>
      <c r="L1557" s="4">
        <f>Table4[[#This Row],[Net Revenue]]-Table4[[#This Row],[Total Cost]]</f>
        <v>2958.6000000000004</v>
      </c>
      <c r="M1557" t="str">
        <f>_xlfn.XLOOKUP(Table4[[#This Row],[ProductID]], Products!A:A,Products!B:B, "Not Found")</f>
        <v>Present Television</v>
      </c>
      <c r="N1557" t="str">
        <f>TEXT(Table4[[#This Row],[Date]], "mmm")</f>
        <v>Feb</v>
      </c>
      <c r="O1557" t="str">
        <f>TEXT(Table4[[#This Row],[Date]], "yyyy")</f>
        <v>2025</v>
      </c>
      <c r="P1557" t="str">
        <f>_xlfn.XLOOKUP(Table4[[#This Row],[ProductID]],Products!A:A,Products!C:C, "Not Found")</f>
        <v>Electronics</v>
      </c>
      <c r="Q1557" t="str">
        <f>_xlfn.XLOOKUP(Table4[[#This Row],[ProductID]],Products!A:A,Products!D:D,"Not Found")</f>
        <v>Television</v>
      </c>
      <c r="R1557">
        <f>_xlfn.XLOOKUP(Table4[[#This Row],[ProductID]],Products!A:A,Products!E:E,"Not Found")</f>
        <v>1635.01</v>
      </c>
      <c r="S1557">
        <f>_xlfn.XLOOKUP(Table4[[#This Row],[ProductID]],Products!A:A,Products!F:F, "Not Found")</f>
        <v>1043.29</v>
      </c>
      <c r="T1557" t="str">
        <f>_xlfn.XLOOKUP(Table4[[#This Row],[CustomerID]],Customers!A:A,Customers!D:D, "Not Found")</f>
        <v>F</v>
      </c>
      <c r="U1557" s="6">
        <f>_xlfn.XLOOKUP(Table4[[#This Row],[CustomerID]],Customers!A:A,Customers!E:E, "Not Found")</f>
        <v>26631</v>
      </c>
      <c r="V1557">
        <f ca="1">DATEDIF(Table4[[#This Row],[CustomerBirthday]], TODAY(), "Y")</f>
        <v>53</v>
      </c>
      <c r="W1557" t="str" cm="1">
        <f t="array" aca="1" ref="W1557" ca="1">_xlfn.IFS(Table4[[#This Row],[Age]]&lt;25, "Under 25",Table4[[#This Row],[Age]]=34, "25-34", Table4[[#This Row],[Age]]&lt;=49, "35-49", Table4[[#This Row],[Age]]&lt;=64, "50-64", Table4[[#This Row],[Age]]&gt;=65, "65+")</f>
        <v>50-64</v>
      </c>
      <c r="X1557" t="str">
        <f>_xlfn.XLOOKUP(Table4[[#This Row],[StoreID]],Stores!A:A,Stores!B:B, "Not found")</f>
        <v>MegaMart Johnmouth</v>
      </c>
      <c r="Y1557" t="str">
        <f>_xlfn.XLOOKUP(Table4[[#This Row],[StoreID]],Stores!A:A,Stores!C:C, "Not Found")</f>
        <v>Johnmouth</v>
      </c>
      <c r="Z1557" t="str">
        <f>_xlfn.XLOOKUP(Table4[[#This Row],[StoreID]],Stores!A:A,Stores!D:D, "Not Found")</f>
        <v>East</v>
      </c>
    </row>
    <row r="1558" spans="1:26">
      <c r="A1558" t="s">
        <v>2424</v>
      </c>
      <c r="B1558" s="1">
        <v>45549</v>
      </c>
      <c r="C1558" t="s">
        <v>435</v>
      </c>
      <c r="D1558" t="s">
        <v>718</v>
      </c>
      <c r="E1558" t="s">
        <v>842</v>
      </c>
      <c r="F1558">
        <v>1</v>
      </c>
      <c r="G1558">
        <v>0.05</v>
      </c>
      <c r="H1558" t="s">
        <v>865</v>
      </c>
      <c r="I1558" s="4">
        <f>Table4[[#This Row],[Quantity]]*Table4[[#This Row],[UnitPrice]]</f>
        <v>337.63</v>
      </c>
      <c r="J1558" s="4">
        <f>Table4[[#This Row],[Gross Revenue]]*(1-Table4[[#This Row],[Discount]])</f>
        <v>320.74849999999998</v>
      </c>
      <c r="K1558" s="4">
        <f>Table4[[#This Row],[Quantity]]*Table4[[#This Row],[CostPrice]]</f>
        <v>169.03</v>
      </c>
      <c r="L1558" s="4">
        <f>Table4[[#This Row],[Net Revenue]]-Table4[[#This Row],[Total Cost]]</f>
        <v>151.71849999999998</v>
      </c>
      <c r="M1558" t="str">
        <f>_xlfn.XLOOKUP(Table4[[#This Row],[ProductID]], Products!A:A,Products!B:B, "Not Found")</f>
        <v>Here Footwear</v>
      </c>
      <c r="N1558" t="str">
        <f>TEXT(Table4[[#This Row],[Date]], "mmm")</f>
        <v>Sep</v>
      </c>
      <c r="O1558" t="str">
        <f>TEXT(Table4[[#This Row],[Date]], "yyyy")</f>
        <v>2024</v>
      </c>
      <c r="P1558" t="str">
        <f>_xlfn.XLOOKUP(Table4[[#This Row],[ProductID]],Products!A:A,Products!C:C, "Not Found")</f>
        <v>Fashion</v>
      </c>
      <c r="Q1558" t="str">
        <f>_xlfn.XLOOKUP(Table4[[#This Row],[ProductID]],Products!A:A,Products!D:D,"Not Found")</f>
        <v>Footwear</v>
      </c>
      <c r="R1558">
        <f>_xlfn.XLOOKUP(Table4[[#This Row],[ProductID]],Products!A:A,Products!E:E,"Not Found")</f>
        <v>337.63</v>
      </c>
      <c r="S1558">
        <f>_xlfn.XLOOKUP(Table4[[#This Row],[ProductID]],Products!A:A,Products!F:F, "Not Found")</f>
        <v>169.03</v>
      </c>
      <c r="T1558" t="str">
        <f>_xlfn.XLOOKUP(Table4[[#This Row],[CustomerID]],Customers!A:A,Customers!D:D, "Not Found")</f>
        <v>F</v>
      </c>
      <c r="U1558" s="6">
        <f>_xlfn.XLOOKUP(Table4[[#This Row],[CustomerID]],Customers!A:A,Customers!E:E, "Not Found")</f>
        <v>32027</v>
      </c>
      <c r="V1558">
        <f ca="1">DATEDIF(Table4[[#This Row],[CustomerBirthday]], TODAY(), "Y")</f>
        <v>38</v>
      </c>
      <c r="W1558" t="str" cm="1">
        <f t="array" aca="1" ref="W1558" ca="1">_xlfn.IFS(Table4[[#This Row],[Age]]&lt;25, "Under 25",Table4[[#This Row],[Age]]=34, "25-34", Table4[[#This Row],[Age]]&lt;=49, "35-49", Table4[[#This Row],[Age]]&lt;=64, "50-64", Table4[[#This Row],[Age]]&gt;=65, "65+")</f>
        <v>35-49</v>
      </c>
      <c r="X1558" t="str">
        <f>_xlfn.XLOOKUP(Table4[[#This Row],[StoreID]],Stores!A:A,Stores!B:B, "Not found")</f>
        <v>MegaMart Brianahaven</v>
      </c>
      <c r="Y1558" t="str">
        <f>_xlfn.XLOOKUP(Table4[[#This Row],[StoreID]],Stores!A:A,Stores!C:C, "Not Found")</f>
        <v>Brianahaven</v>
      </c>
      <c r="Z1558" t="str">
        <f>_xlfn.XLOOKUP(Table4[[#This Row],[StoreID]],Stores!A:A,Stores!D:D, "Not Found")</f>
        <v>North</v>
      </c>
    </row>
    <row r="1559" spans="1:26">
      <c r="A1559" t="s">
        <v>2425</v>
      </c>
      <c r="B1559" s="1">
        <v>45526</v>
      </c>
      <c r="C1559" t="s">
        <v>123</v>
      </c>
      <c r="D1559" t="s">
        <v>810</v>
      </c>
      <c r="E1559" t="s">
        <v>846</v>
      </c>
      <c r="F1559">
        <v>4</v>
      </c>
      <c r="G1559">
        <v>0</v>
      </c>
      <c r="H1559" t="s">
        <v>875</v>
      </c>
      <c r="I1559" s="4">
        <f>Table4[[#This Row],[Quantity]]*Table4[[#This Row],[UnitPrice]]</f>
        <v>1814.48</v>
      </c>
      <c r="J1559" s="4">
        <f>Table4[[#This Row],[Gross Revenue]]*(1-Table4[[#This Row],[Discount]])</f>
        <v>1814.48</v>
      </c>
      <c r="K1559" s="4">
        <f>Table4[[#This Row],[Quantity]]*Table4[[#This Row],[CostPrice]]</f>
        <v>1266.52</v>
      </c>
      <c r="L1559" s="4">
        <f>Table4[[#This Row],[Net Revenue]]-Table4[[#This Row],[Total Cost]]</f>
        <v>547.96</v>
      </c>
      <c r="M1559" t="str">
        <f>_xlfn.XLOOKUP(Table4[[#This Row],[ProductID]], Products!A:A,Products!B:B, "Not Found")</f>
        <v>Maybe Clothing</v>
      </c>
      <c r="N1559" t="str">
        <f>TEXT(Table4[[#This Row],[Date]], "mmm")</f>
        <v>Aug</v>
      </c>
      <c r="O1559" t="str">
        <f>TEXT(Table4[[#This Row],[Date]], "yyyy")</f>
        <v>2024</v>
      </c>
      <c r="P1559" t="str">
        <f>_xlfn.XLOOKUP(Table4[[#This Row],[ProductID]],Products!A:A,Products!C:C, "Not Found")</f>
        <v>Fashion</v>
      </c>
      <c r="Q1559" t="str">
        <f>_xlfn.XLOOKUP(Table4[[#This Row],[ProductID]],Products!A:A,Products!D:D,"Not Found")</f>
        <v>Clothing</v>
      </c>
      <c r="R1559">
        <f>_xlfn.XLOOKUP(Table4[[#This Row],[ProductID]],Products!A:A,Products!E:E,"Not Found")</f>
        <v>453.62</v>
      </c>
      <c r="S1559">
        <f>_xlfn.XLOOKUP(Table4[[#This Row],[ProductID]],Products!A:A,Products!F:F, "Not Found")</f>
        <v>316.63</v>
      </c>
      <c r="T1559" t="str">
        <f>_xlfn.XLOOKUP(Table4[[#This Row],[CustomerID]],Customers!A:A,Customers!D:D, "Not Found")</f>
        <v>F</v>
      </c>
      <c r="U1559" s="6">
        <f>_xlfn.XLOOKUP(Table4[[#This Row],[CustomerID]],Customers!A:A,Customers!E:E, "Not Found")</f>
        <v>37694</v>
      </c>
      <c r="V1559">
        <f ca="1">DATEDIF(Table4[[#This Row],[CustomerBirthday]], TODAY(), "Y")</f>
        <v>23</v>
      </c>
      <c r="W1559" t="str" cm="1">
        <f t="array" aca="1" ref="W1559" ca="1">_xlfn.IFS(Table4[[#This Row],[Age]]&lt;25, "Under 25",Table4[[#This Row],[Age]]=34, "25-34", Table4[[#This Row],[Age]]&lt;=49, "35-49", Table4[[#This Row],[Age]]&lt;=64, "50-64", Table4[[#This Row],[Age]]&gt;=65, "65+")</f>
        <v>Under 25</v>
      </c>
      <c r="X1559" t="str">
        <f>_xlfn.XLOOKUP(Table4[[#This Row],[StoreID]],Stores!A:A,Stores!B:B, "Not found")</f>
        <v>MegaMart Johnmouth</v>
      </c>
      <c r="Y1559" t="str">
        <f>_xlfn.XLOOKUP(Table4[[#This Row],[StoreID]],Stores!A:A,Stores!C:C, "Not Found")</f>
        <v>Johnmouth</v>
      </c>
      <c r="Z1559" t="str">
        <f>_xlfn.XLOOKUP(Table4[[#This Row],[StoreID]],Stores!A:A,Stores!D:D, "Not Found")</f>
        <v>East</v>
      </c>
    </row>
    <row r="1560" spans="1:26">
      <c r="A1560" t="s">
        <v>2426</v>
      </c>
      <c r="B1560" s="1">
        <v>45595</v>
      </c>
      <c r="C1560" t="s">
        <v>358</v>
      </c>
      <c r="D1560" t="s">
        <v>732</v>
      </c>
      <c r="E1560" t="s">
        <v>846</v>
      </c>
      <c r="F1560">
        <v>3</v>
      </c>
      <c r="G1560">
        <v>0</v>
      </c>
      <c r="H1560" t="s">
        <v>871</v>
      </c>
      <c r="I1560" s="4">
        <f>Table4[[#This Row],[Quantity]]*Table4[[#This Row],[UnitPrice]]</f>
        <v>4422.3599999999997</v>
      </c>
      <c r="J1560" s="4">
        <f>Table4[[#This Row],[Gross Revenue]]*(1-Table4[[#This Row],[Discount]])</f>
        <v>4422.3599999999997</v>
      </c>
      <c r="K1560" s="4">
        <f>Table4[[#This Row],[Quantity]]*Table4[[#This Row],[CostPrice]]</f>
        <v>2292.06</v>
      </c>
      <c r="L1560" s="4">
        <f>Table4[[#This Row],[Net Revenue]]-Table4[[#This Row],[Total Cost]]</f>
        <v>2130.2999999999997</v>
      </c>
      <c r="M1560" t="str">
        <f>_xlfn.XLOOKUP(Table4[[#This Row],[ProductID]], Products!A:A,Products!B:B, "Not Found")</f>
        <v>Understand Camera</v>
      </c>
      <c r="N1560" t="str">
        <f>TEXT(Table4[[#This Row],[Date]], "mmm")</f>
        <v>Oct</v>
      </c>
      <c r="O1560" t="str">
        <f>TEXT(Table4[[#This Row],[Date]], "yyyy")</f>
        <v>2024</v>
      </c>
      <c r="P1560" t="str">
        <f>_xlfn.XLOOKUP(Table4[[#This Row],[ProductID]],Products!A:A,Products!C:C, "Not Found")</f>
        <v>Electronics</v>
      </c>
      <c r="Q1560" t="str">
        <f>_xlfn.XLOOKUP(Table4[[#This Row],[ProductID]],Products!A:A,Products!D:D,"Not Found")</f>
        <v>Camera</v>
      </c>
      <c r="R1560">
        <f>_xlfn.XLOOKUP(Table4[[#This Row],[ProductID]],Products!A:A,Products!E:E,"Not Found")</f>
        <v>1474.12</v>
      </c>
      <c r="S1560">
        <f>_xlfn.XLOOKUP(Table4[[#This Row],[ProductID]],Products!A:A,Products!F:F, "Not Found")</f>
        <v>764.02</v>
      </c>
      <c r="T1560" t="str">
        <f>_xlfn.XLOOKUP(Table4[[#This Row],[CustomerID]],Customers!A:A,Customers!D:D, "Not Found")</f>
        <v>M</v>
      </c>
      <c r="U1560" s="6">
        <f>_xlfn.XLOOKUP(Table4[[#This Row],[CustomerID]],Customers!A:A,Customers!E:E, "Not Found")</f>
        <v>30183</v>
      </c>
      <c r="V1560">
        <f ca="1">DATEDIF(Table4[[#This Row],[CustomerBirthday]], TODAY(), "Y")</f>
        <v>43</v>
      </c>
      <c r="W1560" t="str" cm="1">
        <f t="array" aca="1" ref="W1560" ca="1">_xlfn.IFS(Table4[[#This Row],[Age]]&lt;25, "Under 25",Table4[[#This Row],[Age]]=34, "25-34", Table4[[#This Row],[Age]]&lt;=49, "35-49", Table4[[#This Row],[Age]]&lt;=64, "50-64", Table4[[#This Row],[Age]]&gt;=65, "65+")</f>
        <v>35-49</v>
      </c>
      <c r="X1560" t="str">
        <f>_xlfn.XLOOKUP(Table4[[#This Row],[StoreID]],Stores!A:A,Stores!B:B, "Not found")</f>
        <v>MegaMart Johnmouth</v>
      </c>
      <c r="Y1560" t="str">
        <f>_xlfn.XLOOKUP(Table4[[#This Row],[StoreID]],Stores!A:A,Stores!C:C, "Not Found")</f>
        <v>Johnmouth</v>
      </c>
      <c r="Z1560" t="str">
        <f>_xlfn.XLOOKUP(Table4[[#This Row],[StoreID]],Stores!A:A,Stores!D:D, "Not Found")</f>
        <v>East</v>
      </c>
    </row>
    <row r="1561" spans="1:26">
      <c r="A1561" t="s">
        <v>2427</v>
      </c>
      <c r="B1561" s="1">
        <v>45777</v>
      </c>
      <c r="C1561" t="s">
        <v>123</v>
      </c>
      <c r="D1561" t="s">
        <v>800</v>
      </c>
      <c r="E1561" t="s">
        <v>839</v>
      </c>
      <c r="F1561">
        <v>3</v>
      </c>
      <c r="G1561">
        <v>0.1</v>
      </c>
      <c r="H1561" t="s">
        <v>865</v>
      </c>
      <c r="I1561" s="4">
        <f>Table4[[#This Row],[Quantity]]*Table4[[#This Row],[UnitPrice]]</f>
        <v>5857.9500000000007</v>
      </c>
      <c r="J1561" s="4">
        <f>Table4[[#This Row],[Gross Revenue]]*(1-Table4[[#This Row],[Discount]])</f>
        <v>5272.1550000000007</v>
      </c>
      <c r="K1561" s="4">
        <f>Table4[[#This Row],[Quantity]]*Table4[[#This Row],[CostPrice]]</f>
        <v>4353.8099999999995</v>
      </c>
      <c r="L1561" s="4">
        <f>Table4[[#This Row],[Net Revenue]]-Table4[[#This Row],[Total Cost]]</f>
        <v>918.34500000000116</v>
      </c>
      <c r="M1561" t="str">
        <f>_xlfn.XLOOKUP(Table4[[#This Row],[ProductID]], Products!A:A,Products!B:B, "Not Found")</f>
        <v>Book Television</v>
      </c>
      <c r="N1561" t="str">
        <f>TEXT(Table4[[#This Row],[Date]], "mmm")</f>
        <v>Apr</v>
      </c>
      <c r="O1561" t="str">
        <f>TEXT(Table4[[#This Row],[Date]], "yyyy")</f>
        <v>2025</v>
      </c>
      <c r="P1561" t="str">
        <f>_xlfn.XLOOKUP(Table4[[#This Row],[ProductID]],Products!A:A,Products!C:C, "Not Found")</f>
        <v>Electronics</v>
      </c>
      <c r="Q1561" t="str">
        <f>_xlfn.XLOOKUP(Table4[[#This Row],[ProductID]],Products!A:A,Products!D:D,"Not Found")</f>
        <v>Television</v>
      </c>
      <c r="R1561">
        <f>_xlfn.XLOOKUP(Table4[[#This Row],[ProductID]],Products!A:A,Products!E:E,"Not Found")</f>
        <v>1952.65</v>
      </c>
      <c r="S1561">
        <f>_xlfn.XLOOKUP(Table4[[#This Row],[ProductID]],Products!A:A,Products!F:F, "Not Found")</f>
        <v>1451.27</v>
      </c>
      <c r="T1561" t="str">
        <f>_xlfn.XLOOKUP(Table4[[#This Row],[CustomerID]],Customers!A:A,Customers!D:D, "Not Found")</f>
        <v>F</v>
      </c>
      <c r="U1561" s="6">
        <f>_xlfn.XLOOKUP(Table4[[#This Row],[CustomerID]],Customers!A:A,Customers!E:E, "Not Found")</f>
        <v>37694</v>
      </c>
      <c r="V1561">
        <f ca="1">DATEDIF(Table4[[#This Row],[CustomerBirthday]], TODAY(), "Y")</f>
        <v>23</v>
      </c>
      <c r="W1561" t="str" cm="1">
        <f t="array" aca="1" ref="W1561" ca="1">_xlfn.IFS(Table4[[#This Row],[Age]]&lt;25, "Under 25",Table4[[#This Row],[Age]]=34, "25-34", Table4[[#This Row],[Age]]&lt;=49, "35-49", Table4[[#This Row],[Age]]&lt;=64, "50-64", Table4[[#This Row],[Age]]&gt;=65, "65+")</f>
        <v>Under 25</v>
      </c>
      <c r="X1561" t="str">
        <f>_xlfn.XLOOKUP(Table4[[#This Row],[StoreID]],Stores!A:A,Stores!B:B, "Not found")</f>
        <v>MegaMart New Michele</v>
      </c>
      <c r="Y1561" t="str">
        <f>_xlfn.XLOOKUP(Table4[[#This Row],[StoreID]],Stores!A:A,Stores!C:C, "Not Found")</f>
        <v>New Michele</v>
      </c>
      <c r="Z1561" t="str">
        <f>_xlfn.XLOOKUP(Table4[[#This Row],[StoreID]],Stores!A:A,Stores!D:D, "Not Found")</f>
        <v>West</v>
      </c>
    </row>
    <row r="1562" spans="1:26">
      <c r="A1562" t="s">
        <v>2428</v>
      </c>
      <c r="B1562" s="1">
        <v>45246</v>
      </c>
      <c r="C1562" t="s">
        <v>287</v>
      </c>
      <c r="D1562" t="s">
        <v>755</v>
      </c>
      <c r="E1562" t="s">
        <v>842</v>
      </c>
      <c r="F1562">
        <v>1</v>
      </c>
      <c r="G1562">
        <v>0.05</v>
      </c>
      <c r="H1562" t="s">
        <v>871</v>
      </c>
      <c r="I1562" s="4">
        <f>Table4[[#This Row],[Quantity]]*Table4[[#This Row],[UnitPrice]]</f>
        <v>1858.75</v>
      </c>
      <c r="J1562" s="4">
        <f>Table4[[#This Row],[Gross Revenue]]*(1-Table4[[#This Row],[Discount]])</f>
        <v>1765.8125</v>
      </c>
      <c r="K1562" s="4">
        <f>Table4[[#This Row],[Quantity]]*Table4[[#This Row],[CostPrice]]</f>
        <v>1451.16</v>
      </c>
      <c r="L1562" s="4">
        <f>Table4[[#This Row],[Net Revenue]]-Table4[[#This Row],[Total Cost]]</f>
        <v>314.65249999999992</v>
      </c>
      <c r="M1562" t="str">
        <f>_xlfn.XLOOKUP(Table4[[#This Row],[ProductID]], Products!A:A,Products!B:B, "Not Found")</f>
        <v>House Accessories</v>
      </c>
      <c r="N1562" t="str">
        <f>TEXT(Table4[[#This Row],[Date]], "mmm")</f>
        <v>Nov</v>
      </c>
      <c r="O1562" t="str">
        <f>TEXT(Table4[[#This Row],[Date]], "yyyy")</f>
        <v>2023</v>
      </c>
      <c r="P1562" t="str">
        <f>_xlfn.XLOOKUP(Table4[[#This Row],[ProductID]],Products!A:A,Products!C:C, "Not Found")</f>
        <v>Fashion</v>
      </c>
      <c r="Q1562" t="str">
        <f>_xlfn.XLOOKUP(Table4[[#This Row],[ProductID]],Products!A:A,Products!D:D,"Not Found")</f>
        <v>Accessories</v>
      </c>
      <c r="R1562">
        <f>_xlfn.XLOOKUP(Table4[[#This Row],[ProductID]],Products!A:A,Products!E:E,"Not Found")</f>
        <v>1858.75</v>
      </c>
      <c r="S1562">
        <f>_xlfn.XLOOKUP(Table4[[#This Row],[ProductID]],Products!A:A,Products!F:F, "Not Found")</f>
        <v>1451.16</v>
      </c>
      <c r="T1562" t="str">
        <f>_xlfn.XLOOKUP(Table4[[#This Row],[CustomerID]],Customers!A:A,Customers!D:D, "Not Found")</f>
        <v>M</v>
      </c>
      <c r="U1562" s="6">
        <f>_xlfn.XLOOKUP(Table4[[#This Row],[CustomerID]],Customers!A:A,Customers!E:E, "Not Found")</f>
        <v>38700</v>
      </c>
      <c r="V1562">
        <f ca="1">DATEDIF(Table4[[#This Row],[CustomerBirthday]], TODAY(), "Y")</f>
        <v>20</v>
      </c>
      <c r="W1562" t="str" cm="1">
        <f t="array" aca="1" ref="W1562" ca="1">_xlfn.IFS(Table4[[#This Row],[Age]]&lt;25, "Under 25",Table4[[#This Row],[Age]]=34, "25-34", Table4[[#This Row],[Age]]&lt;=49, "35-49", Table4[[#This Row],[Age]]&lt;=64, "50-64", Table4[[#This Row],[Age]]&gt;=65, "65+")</f>
        <v>Under 25</v>
      </c>
      <c r="X1562" t="str">
        <f>_xlfn.XLOOKUP(Table4[[#This Row],[StoreID]],Stores!A:A,Stores!B:B, "Not found")</f>
        <v>MegaMart Brianahaven</v>
      </c>
      <c r="Y1562" t="str">
        <f>_xlfn.XLOOKUP(Table4[[#This Row],[StoreID]],Stores!A:A,Stores!C:C, "Not Found")</f>
        <v>Brianahaven</v>
      </c>
      <c r="Z1562" t="str">
        <f>_xlfn.XLOOKUP(Table4[[#This Row],[StoreID]],Stores!A:A,Stores!D:D, "Not Found")</f>
        <v>North</v>
      </c>
    </row>
    <row r="1563" spans="1:26">
      <c r="A1563" t="s">
        <v>2429</v>
      </c>
      <c r="B1563" s="1">
        <v>45552</v>
      </c>
      <c r="C1563" t="s">
        <v>545</v>
      </c>
      <c r="D1563" t="s">
        <v>808</v>
      </c>
      <c r="E1563" t="s">
        <v>842</v>
      </c>
      <c r="F1563">
        <v>1</v>
      </c>
      <c r="G1563">
        <v>0.1</v>
      </c>
      <c r="H1563" t="s">
        <v>865</v>
      </c>
      <c r="I1563" s="4">
        <f>Table4[[#This Row],[Quantity]]*Table4[[#This Row],[UnitPrice]]</f>
        <v>1635.01</v>
      </c>
      <c r="J1563" s="4">
        <f>Table4[[#This Row],[Gross Revenue]]*(1-Table4[[#This Row],[Discount]])</f>
        <v>1471.509</v>
      </c>
      <c r="K1563" s="4">
        <f>Table4[[#This Row],[Quantity]]*Table4[[#This Row],[CostPrice]]</f>
        <v>1043.29</v>
      </c>
      <c r="L1563" s="4">
        <f>Table4[[#This Row],[Net Revenue]]-Table4[[#This Row],[Total Cost]]</f>
        <v>428.21900000000005</v>
      </c>
      <c r="M1563" t="str">
        <f>_xlfn.XLOOKUP(Table4[[#This Row],[ProductID]], Products!A:A,Products!B:B, "Not Found")</f>
        <v>Present Television</v>
      </c>
      <c r="N1563" t="str">
        <f>TEXT(Table4[[#This Row],[Date]], "mmm")</f>
        <v>Sep</v>
      </c>
      <c r="O1563" t="str">
        <f>TEXT(Table4[[#This Row],[Date]], "yyyy")</f>
        <v>2024</v>
      </c>
      <c r="P1563" t="str">
        <f>_xlfn.XLOOKUP(Table4[[#This Row],[ProductID]],Products!A:A,Products!C:C, "Not Found")</f>
        <v>Electronics</v>
      </c>
      <c r="Q1563" t="str">
        <f>_xlfn.XLOOKUP(Table4[[#This Row],[ProductID]],Products!A:A,Products!D:D,"Not Found")</f>
        <v>Television</v>
      </c>
      <c r="R1563">
        <f>_xlfn.XLOOKUP(Table4[[#This Row],[ProductID]],Products!A:A,Products!E:E,"Not Found")</f>
        <v>1635.01</v>
      </c>
      <c r="S1563">
        <f>_xlfn.XLOOKUP(Table4[[#This Row],[ProductID]],Products!A:A,Products!F:F, "Not Found")</f>
        <v>1043.29</v>
      </c>
      <c r="T1563" t="str">
        <f>_xlfn.XLOOKUP(Table4[[#This Row],[CustomerID]],Customers!A:A,Customers!D:D, "Not Found")</f>
        <v>M</v>
      </c>
      <c r="U1563" s="6">
        <f>_xlfn.XLOOKUP(Table4[[#This Row],[CustomerID]],Customers!A:A,Customers!E:E, "Not Found")</f>
        <v>38959</v>
      </c>
      <c r="V1563">
        <f ca="1">DATEDIF(Table4[[#This Row],[CustomerBirthday]], TODAY(), "Y")</f>
        <v>19</v>
      </c>
      <c r="W1563" t="str" cm="1">
        <f t="array" aca="1" ref="W1563" ca="1">_xlfn.IFS(Table4[[#This Row],[Age]]&lt;25, "Under 25",Table4[[#This Row],[Age]]=34, "25-34", Table4[[#This Row],[Age]]&lt;=49, "35-49", Table4[[#This Row],[Age]]&lt;=64, "50-64", Table4[[#This Row],[Age]]&gt;=65, "65+")</f>
        <v>Under 25</v>
      </c>
      <c r="X1563" t="str">
        <f>_xlfn.XLOOKUP(Table4[[#This Row],[StoreID]],Stores!A:A,Stores!B:B, "Not found")</f>
        <v>MegaMart Brianahaven</v>
      </c>
      <c r="Y1563" t="str">
        <f>_xlfn.XLOOKUP(Table4[[#This Row],[StoreID]],Stores!A:A,Stores!C:C, "Not Found")</f>
        <v>Brianahaven</v>
      </c>
      <c r="Z1563" t="str">
        <f>_xlfn.XLOOKUP(Table4[[#This Row],[StoreID]],Stores!A:A,Stores!D:D, "Not Found")</f>
        <v>North</v>
      </c>
    </row>
    <row r="1564" spans="1:26">
      <c r="A1564" t="s">
        <v>2430</v>
      </c>
      <c r="B1564" s="1">
        <v>45270</v>
      </c>
      <c r="C1564" t="s">
        <v>217</v>
      </c>
      <c r="D1564" t="s">
        <v>784</v>
      </c>
      <c r="E1564" t="s">
        <v>835</v>
      </c>
      <c r="F1564">
        <v>4</v>
      </c>
      <c r="G1564">
        <v>0</v>
      </c>
      <c r="H1564" t="s">
        <v>875</v>
      </c>
      <c r="I1564" s="4">
        <f>Table4[[#This Row],[Quantity]]*Table4[[#This Row],[UnitPrice]]</f>
        <v>5940.2</v>
      </c>
      <c r="J1564" s="4">
        <f>Table4[[#This Row],[Gross Revenue]]*(1-Table4[[#This Row],[Discount]])</f>
        <v>5940.2</v>
      </c>
      <c r="K1564" s="4">
        <f>Table4[[#This Row],[Quantity]]*Table4[[#This Row],[CostPrice]]</f>
        <v>3953.24</v>
      </c>
      <c r="L1564" s="4">
        <f>Table4[[#This Row],[Net Revenue]]-Table4[[#This Row],[Total Cost]]</f>
        <v>1986.96</v>
      </c>
      <c r="M1564" t="str">
        <f>_xlfn.XLOOKUP(Table4[[#This Row],[ProductID]], Products!A:A,Products!B:B, "Not Found")</f>
        <v>Road Clothing</v>
      </c>
      <c r="N1564" t="str">
        <f>TEXT(Table4[[#This Row],[Date]], "mmm")</f>
        <v>Dec</v>
      </c>
      <c r="O1564" t="str">
        <f>TEXT(Table4[[#This Row],[Date]], "yyyy")</f>
        <v>2023</v>
      </c>
      <c r="P1564" t="str">
        <f>_xlfn.XLOOKUP(Table4[[#This Row],[ProductID]],Products!A:A,Products!C:C, "Not Found")</f>
        <v>Fashion</v>
      </c>
      <c r="Q1564" t="str">
        <f>_xlfn.XLOOKUP(Table4[[#This Row],[ProductID]],Products!A:A,Products!D:D,"Not Found")</f>
        <v>Clothing</v>
      </c>
      <c r="R1564">
        <f>_xlfn.XLOOKUP(Table4[[#This Row],[ProductID]],Products!A:A,Products!E:E,"Not Found")</f>
        <v>1485.05</v>
      </c>
      <c r="S1564">
        <f>_xlfn.XLOOKUP(Table4[[#This Row],[ProductID]],Products!A:A,Products!F:F, "Not Found")</f>
        <v>988.31</v>
      </c>
      <c r="T1564" t="str">
        <f>_xlfn.XLOOKUP(Table4[[#This Row],[CustomerID]],Customers!A:A,Customers!D:D, "Not Found")</f>
        <v>F</v>
      </c>
      <c r="U1564" s="6">
        <f>_xlfn.XLOOKUP(Table4[[#This Row],[CustomerID]],Customers!A:A,Customers!E:E, "Not Found")</f>
        <v>38253</v>
      </c>
      <c r="V1564">
        <f ca="1">DATEDIF(Table4[[#This Row],[CustomerBirthday]], TODAY(), "Y")</f>
        <v>21</v>
      </c>
      <c r="W1564" t="str" cm="1">
        <f t="array" aca="1" ref="W1564" ca="1">_xlfn.IFS(Table4[[#This Row],[Age]]&lt;25, "Under 25",Table4[[#This Row],[Age]]=34, "25-34", Table4[[#This Row],[Age]]&lt;=49, "35-49", Table4[[#This Row],[Age]]&lt;=64, "50-64", Table4[[#This Row],[Age]]&gt;=65, "65+")</f>
        <v>Under 25</v>
      </c>
      <c r="X1564" t="str">
        <f>_xlfn.XLOOKUP(Table4[[#This Row],[StoreID]],Stores!A:A,Stores!B:B, "Not found")</f>
        <v>MegaMart Peckmouth</v>
      </c>
      <c r="Y1564" t="str">
        <f>_xlfn.XLOOKUP(Table4[[#This Row],[StoreID]],Stores!A:A,Stores!C:C, "Not Found")</f>
        <v>Peckmouth</v>
      </c>
      <c r="Z1564" t="str">
        <f>_xlfn.XLOOKUP(Table4[[#This Row],[StoreID]],Stores!A:A,Stores!D:D, "Not Found")</f>
        <v>East</v>
      </c>
    </row>
    <row r="1565" spans="1:26">
      <c r="A1565" t="s">
        <v>2431</v>
      </c>
      <c r="B1565" s="1">
        <v>45718</v>
      </c>
      <c r="C1565" t="s">
        <v>512</v>
      </c>
      <c r="D1565" t="s">
        <v>786</v>
      </c>
      <c r="E1565" t="s">
        <v>839</v>
      </c>
      <c r="F1565">
        <v>1</v>
      </c>
      <c r="G1565">
        <v>0</v>
      </c>
      <c r="H1565" t="s">
        <v>868</v>
      </c>
      <c r="I1565" s="4">
        <f>Table4[[#This Row],[Quantity]]*Table4[[#This Row],[UnitPrice]]</f>
        <v>29.24</v>
      </c>
      <c r="J1565" s="4">
        <f>Table4[[#This Row],[Gross Revenue]]*(1-Table4[[#This Row],[Discount]])</f>
        <v>29.24</v>
      </c>
      <c r="K1565" s="4">
        <f>Table4[[#This Row],[Quantity]]*Table4[[#This Row],[CostPrice]]</f>
        <v>15.28</v>
      </c>
      <c r="L1565" s="4">
        <f>Table4[[#This Row],[Net Revenue]]-Table4[[#This Row],[Total Cost]]</f>
        <v>13.959999999999999</v>
      </c>
      <c r="M1565" t="str">
        <f>_xlfn.XLOOKUP(Table4[[#This Row],[ProductID]], Products!A:A,Products!B:B, "Not Found")</f>
        <v>National Watches</v>
      </c>
      <c r="N1565" t="str">
        <f>TEXT(Table4[[#This Row],[Date]], "mmm")</f>
        <v>Mar</v>
      </c>
      <c r="O1565" t="str">
        <f>TEXT(Table4[[#This Row],[Date]], "yyyy")</f>
        <v>2025</v>
      </c>
      <c r="P1565" t="str">
        <f>_xlfn.XLOOKUP(Table4[[#This Row],[ProductID]],Products!A:A,Products!C:C, "Not Found")</f>
        <v>Fashion</v>
      </c>
      <c r="Q1565" t="str">
        <f>_xlfn.XLOOKUP(Table4[[#This Row],[ProductID]],Products!A:A,Products!D:D,"Not Found")</f>
        <v>Watches</v>
      </c>
      <c r="R1565">
        <f>_xlfn.XLOOKUP(Table4[[#This Row],[ProductID]],Products!A:A,Products!E:E,"Not Found")</f>
        <v>29.24</v>
      </c>
      <c r="S1565">
        <f>_xlfn.XLOOKUP(Table4[[#This Row],[ProductID]],Products!A:A,Products!F:F, "Not Found")</f>
        <v>15.28</v>
      </c>
      <c r="T1565" t="str">
        <f>_xlfn.XLOOKUP(Table4[[#This Row],[CustomerID]],Customers!A:A,Customers!D:D, "Not Found")</f>
        <v>F</v>
      </c>
      <c r="U1565" s="6">
        <f>_xlfn.XLOOKUP(Table4[[#This Row],[CustomerID]],Customers!A:A,Customers!E:E, "Not Found")</f>
        <v>28708</v>
      </c>
      <c r="V1565">
        <f ca="1">DATEDIF(Table4[[#This Row],[CustomerBirthday]], TODAY(), "Y")</f>
        <v>47</v>
      </c>
      <c r="W1565" t="str" cm="1">
        <f t="array" aca="1" ref="W1565" ca="1">_xlfn.IFS(Table4[[#This Row],[Age]]&lt;25, "Under 25",Table4[[#This Row],[Age]]=34, "25-34", Table4[[#This Row],[Age]]&lt;=49, "35-49", Table4[[#This Row],[Age]]&lt;=64, "50-64", Table4[[#This Row],[Age]]&gt;=65, "65+")</f>
        <v>35-49</v>
      </c>
      <c r="X1565" t="str">
        <f>_xlfn.XLOOKUP(Table4[[#This Row],[StoreID]],Stores!A:A,Stores!B:B, "Not found")</f>
        <v>MegaMart New Michele</v>
      </c>
      <c r="Y1565" t="str">
        <f>_xlfn.XLOOKUP(Table4[[#This Row],[StoreID]],Stores!A:A,Stores!C:C, "Not Found")</f>
        <v>New Michele</v>
      </c>
      <c r="Z1565" t="str">
        <f>_xlfn.XLOOKUP(Table4[[#This Row],[StoreID]],Stores!A:A,Stores!D:D, "Not Found")</f>
        <v>West</v>
      </c>
    </row>
    <row r="1566" spans="1:26">
      <c r="A1566" t="s">
        <v>2432</v>
      </c>
      <c r="B1566" s="1">
        <v>45578</v>
      </c>
      <c r="C1566" t="s">
        <v>458</v>
      </c>
      <c r="D1566" t="s">
        <v>769</v>
      </c>
      <c r="E1566" t="s">
        <v>846</v>
      </c>
      <c r="F1566">
        <v>3</v>
      </c>
      <c r="G1566">
        <v>0.15</v>
      </c>
      <c r="H1566" t="s">
        <v>865</v>
      </c>
      <c r="I1566" s="4">
        <f>Table4[[#This Row],[Quantity]]*Table4[[#This Row],[UnitPrice]]</f>
        <v>76.710000000000008</v>
      </c>
      <c r="J1566" s="4">
        <f>Table4[[#This Row],[Gross Revenue]]*(1-Table4[[#This Row],[Discount]])</f>
        <v>65.203500000000005</v>
      </c>
      <c r="K1566" s="4">
        <f>Table4[[#This Row],[Quantity]]*Table4[[#This Row],[CostPrice]]</f>
        <v>57.150000000000006</v>
      </c>
      <c r="L1566" s="4">
        <f>Table4[[#This Row],[Net Revenue]]-Table4[[#This Row],[Total Cost]]</f>
        <v>8.0534999999999997</v>
      </c>
      <c r="M1566" t="str">
        <f>_xlfn.XLOOKUP(Table4[[#This Row],[ProductID]], Products!A:A,Products!B:B, "Not Found")</f>
        <v>How Vegetables</v>
      </c>
      <c r="N1566" t="str">
        <f>TEXT(Table4[[#This Row],[Date]], "mmm")</f>
        <v>Oct</v>
      </c>
      <c r="O1566" t="str">
        <f>TEXT(Table4[[#This Row],[Date]], "yyyy")</f>
        <v>2024</v>
      </c>
      <c r="P1566" t="str">
        <f>_xlfn.XLOOKUP(Table4[[#This Row],[ProductID]],Products!A:A,Products!C:C, "Not Found")</f>
        <v>Groceries</v>
      </c>
      <c r="Q1566" t="str">
        <f>_xlfn.XLOOKUP(Table4[[#This Row],[ProductID]],Products!A:A,Products!D:D,"Not Found")</f>
        <v>Vegetables</v>
      </c>
      <c r="R1566">
        <f>_xlfn.XLOOKUP(Table4[[#This Row],[ProductID]],Products!A:A,Products!E:E,"Not Found")</f>
        <v>25.57</v>
      </c>
      <c r="S1566">
        <f>_xlfn.XLOOKUP(Table4[[#This Row],[ProductID]],Products!A:A,Products!F:F, "Not Found")</f>
        <v>19.05</v>
      </c>
      <c r="T1566" t="str">
        <f>_xlfn.XLOOKUP(Table4[[#This Row],[CustomerID]],Customers!A:A,Customers!D:D, "Not Found")</f>
        <v>F</v>
      </c>
      <c r="U1566" s="6">
        <f>_xlfn.XLOOKUP(Table4[[#This Row],[CustomerID]],Customers!A:A,Customers!E:E, "Not Found")</f>
        <v>22804</v>
      </c>
      <c r="V1566">
        <f ca="1">DATEDIF(Table4[[#This Row],[CustomerBirthday]], TODAY(), "Y")</f>
        <v>64</v>
      </c>
      <c r="W1566" t="str" cm="1">
        <f t="array" aca="1" ref="W1566" ca="1">_xlfn.IFS(Table4[[#This Row],[Age]]&lt;25, "Under 25",Table4[[#This Row],[Age]]=34, "25-34", Table4[[#This Row],[Age]]&lt;=49, "35-49", Table4[[#This Row],[Age]]&lt;=64, "50-64", Table4[[#This Row],[Age]]&gt;=65, "65+")</f>
        <v>50-64</v>
      </c>
      <c r="X1566" t="str">
        <f>_xlfn.XLOOKUP(Table4[[#This Row],[StoreID]],Stores!A:A,Stores!B:B, "Not found")</f>
        <v>MegaMart Johnmouth</v>
      </c>
      <c r="Y1566" t="str">
        <f>_xlfn.XLOOKUP(Table4[[#This Row],[StoreID]],Stores!A:A,Stores!C:C, "Not Found")</f>
        <v>Johnmouth</v>
      </c>
      <c r="Z1566" t="str">
        <f>_xlfn.XLOOKUP(Table4[[#This Row],[StoreID]],Stores!A:A,Stores!D:D, "Not Found")</f>
        <v>East</v>
      </c>
    </row>
    <row r="1567" spans="1:26">
      <c r="A1567" t="s">
        <v>2433</v>
      </c>
      <c r="B1567" s="1">
        <v>45714</v>
      </c>
      <c r="C1567" t="s">
        <v>364</v>
      </c>
      <c r="D1567" t="s">
        <v>784</v>
      </c>
      <c r="E1567" t="s">
        <v>842</v>
      </c>
      <c r="F1567">
        <v>5</v>
      </c>
      <c r="G1567">
        <v>0.05</v>
      </c>
      <c r="H1567" t="s">
        <v>871</v>
      </c>
      <c r="I1567" s="4">
        <f>Table4[[#This Row],[Quantity]]*Table4[[#This Row],[UnitPrice]]</f>
        <v>7425.25</v>
      </c>
      <c r="J1567" s="4">
        <f>Table4[[#This Row],[Gross Revenue]]*(1-Table4[[#This Row],[Discount]])</f>
        <v>7053.9874999999993</v>
      </c>
      <c r="K1567" s="4">
        <f>Table4[[#This Row],[Quantity]]*Table4[[#This Row],[CostPrice]]</f>
        <v>4941.5499999999993</v>
      </c>
      <c r="L1567" s="4">
        <f>Table4[[#This Row],[Net Revenue]]-Table4[[#This Row],[Total Cost]]</f>
        <v>2112.4375</v>
      </c>
      <c r="M1567" t="str">
        <f>_xlfn.XLOOKUP(Table4[[#This Row],[ProductID]], Products!A:A,Products!B:B, "Not Found")</f>
        <v>Road Clothing</v>
      </c>
      <c r="N1567" t="str">
        <f>TEXT(Table4[[#This Row],[Date]], "mmm")</f>
        <v>Feb</v>
      </c>
      <c r="O1567" t="str">
        <f>TEXT(Table4[[#This Row],[Date]], "yyyy")</f>
        <v>2025</v>
      </c>
      <c r="P1567" t="str">
        <f>_xlfn.XLOOKUP(Table4[[#This Row],[ProductID]],Products!A:A,Products!C:C, "Not Found")</f>
        <v>Fashion</v>
      </c>
      <c r="Q1567" t="str">
        <f>_xlfn.XLOOKUP(Table4[[#This Row],[ProductID]],Products!A:A,Products!D:D,"Not Found")</f>
        <v>Clothing</v>
      </c>
      <c r="R1567">
        <f>_xlfn.XLOOKUP(Table4[[#This Row],[ProductID]],Products!A:A,Products!E:E,"Not Found")</f>
        <v>1485.05</v>
      </c>
      <c r="S1567">
        <f>_xlfn.XLOOKUP(Table4[[#This Row],[ProductID]],Products!A:A,Products!F:F, "Not Found")</f>
        <v>988.31</v>
      </c>
      <c r="T1567" t="str">
        <f>_xlfn.XLOOKUP(Table4[[#This Row],[CustomerID]],Customers!A:A,Customers!D:D, "Not Found")</f>
        <v>M</v>
      </c>
      <c r="U1567" s="6">
        <f>_xlfn.XLOOKUP(Table4[[#This Row],[CustomerID]],Customers!A:A,Customers!E:E, "Not Found")</f>
        <v>34560</v>
      </c>
      <c r="V1567">
        <f ca="1">DATEDIF(Table4[[#This Row],[CustomerBirthday]], TODAY(), "Y")</f>
        <v>31</v>
      </c>
      <c r="W1567" t="str" cm="1">
        <f t="array" aca="1" ref="W1567" ca="1">_xlfn.IFS(Table4[[#This Row],[Age]]&lt;25, "Under 25",Table4[[#This Row],[Age]]=34, "25-34", Table4[[#This Row],[Age]]&lt;=49, "35-49", Table4[[#This Row],[Age]]&lt;=64, "50-64", Table4[[#This Row],[Age]]&gt;=65, "65+")</f>
        <v>35-49</v>
      </c>
      <c r="X1567" t="str">
        <f>_xlfn.XLOOKUP(Table4[[#This Row],[StoreID]],Stores!A:A,Stores!B:B, "Not found")</f>
        <v>MegaMart Brianahaven</v>
      </c>
      <c r="Y1567" t="str">
        <f>_xlfn.XLOOKUP(Table4[[#This Row],[StoreID]],Stores!A:A,Stores!C:C, "Not Found")</f>
        <v>Brianahaven</v>
      </c>
      <c r="Z1567" t="str">
        <f>_xlfn.XLOOKUP(Table4[[#This Row],[StoreID]],Stores!A:A,Stores!D:D, "Not Found")</f>
        <v>North</v>
      </c>
    </row>
    <row r="1568" spans="1:26">
      <c r="A1568" t="s">
        <v>2434</v>
      </c>
      <c r="B1568" s="1">
        <v>45622</v>
      </c>
      <c r="C1568" t="s">
        <v>476</v>
      </c>
      <c r="D1568" t="s">
        <v>808</v>
      </c>
      <c r="E1568" t="s">
        <v>842</v>
      </c>
      <c r="F1568">
        <v>4</v>
      </c>
      <c r="G1568">
        <v>0.15</v>
      </c>
      <c r="H1568" t="s">
        <v>871</v>
      </c>
      <c r="I1568" s="4">
        <f>Table4[[#This Row],[Quantity]]*Table4[[#This Row],[UnitPrice]]</f>
        <v>6540.04</v>
      </c>
      <c r="J1568" s="4">
        <f>Table4[[#This Row],[Gross Revenue]]*(1-Table4[[#This Row],[Discount]])</f>
        <v>5559.0339999999997</v>
      </c>
      <c r="K1568" s="4">
        <f>Table4[[#This Row],[Quantity]]*Table4[[#This Row],[CostPrice]]</f>
        <v>4173.16</v>
      </c>
      <c r="L1568" s="4">
        <f>Table4[[#This Row],[Net Revenue]]-Table4[[#This Row],[Total Cost]]</f>
        <v>1385.8739999999998</v>
      </c>
      <c r="M1568" t="str">
        <f>_xlfn.XLOOKUP(Table4[[#This Row],[ProductID]], Products!A:A,Products!B:B, "Not Found")</f>
        <v>Present Television</v>
      </c>
      <c r="N1568" t="str">
        <f>TEXT(Table4[[#This Row],[Date]], "mmm")</f>
        <v>Nov</v>
      </c>
      <c r="O1568" t="str">
        <f>TEXT(Table4[[#This Row],[Date]], "yyyy")</f>
        <v>2024</v>
      </c>
      <c r="P1568" t="str">
        <f>_xlfn.XLOOKUP(Table4[[#This Row],[ProductID]],Products!A:A,Products!C:C, "Not Found")</f>
        <v>Electronics</v>
      </c>
      <c r="Q1568" t="str">
        <f>_xlfn.XLOOKUP(Table4[[#This Row],[ProductID]],Products!A:A,Products!D:D,"Not Found")</f>
        <v>Television</v>
      </c>
      <c r="R1568">
        <f>_xlfn.XLOOKUP(Table4[[#This Row],[ProductID]],Products!A:A,Products!E:E,"Not Found")</f>
        <v>1635.01</v>
      </c>
      <c r="S1568">
        <f>_xlfn.XLOOKUP(Table4[[#This Row],[ProductID]],Products!A:A,Products!F:F, "Not Found")</f>
        <v>1043.29</v>
      </c>
      <c r="T1568" t="str">
        <f>_xlfn.XLOOKUP(Table4[[#This Row],[CustomerID]],Customers!A:A,Customers!D:D, "Not Found")</f>
        <v>M</v>
      </c>
      <c r="U1568" s="6">
        <f>_xlfn.XLOOKUP(Table4[[#This Row],[CustomerID]],Customers!A:A,Customers!E:E, "Not Found")</f>
        <v>29985</v>
      </c>
      <c r="V1568">
        <f ca="1">DATEDIF(Table4[[#This Row],[CustomerBirthday]], TODAY(), "Y")</f>
        <v>44</v>
      </c>
      <c r="W1568" t="str" cm="1">
        <f t="array" aca="1" ref="W1568" ca="1">_xlfn.IFS(Table4[[#This Row],[Age]]&lt;25, "Under 25",Table4[[#This Row],[Age]]=34, "25-34", Table4[[#This Row],[Age]]&lt;=49, "35-49", Table4[[#This Row],[Age]]&lt;=64, "50-64", Table4[[#This Row],[Age]]&gt;=65, "65+")</f>
        <v>35-49</v>
      </c>
      <c r="X1568" t="str">
        <f>_xlfn.XLOOKUP(Table4[[#This Row],[StoreID]],Stores!A:A,Stores!B:B, "Not found")</f>
        <v>MegaMart Brianahaven</v>
      </c>
      <c r="Y1568" t="str">
        <f>_xlfn.XLOOKUP(Table4[[#This Row],[StoreID]],Stores!A:A,Stores!C:C, "Not Found")</f>
        <v>Brianahaven</v>
      </c>
      <c r="Z1568" t="str">
        <f>_xlfn.XLOOKUP(Table4[[#This Row],[StoreID]],Stores!A:A,Stores!D:D, "Not Found")</f>
        <v>North</v>
      </c>
    </row>
    <row r="1569" spans="1:26">
      <c r="A1569" t="s">
        <v>2435</v>
      </c>
      <c r="B1569" s="1">
        <v>45324</v>
      </c>
      <c r="C1569" t="s">
        <v>661</v>
      </c>
      <c r="D1569" t="s">
        <v>757</v>
      </c>
      <c r="E1569" t="s">
        <v>839</v>
      </c>
      <c r="F1569">
        <v>1</v>
      </c>
      <c r="G1569">
        <v>0.15</v>
      </c>
      <c r="H1569" t="s">
        <v>868</v>
      </c>
      <c r="I1569" s="4">
        <f>Table4[[#This Row],[Quantity]]*Table4[[#This Row],[UnitPrice]]</f>
        <v>1246.1099999999999</v>
      </c>
      <c r="J1569" s="4">
        <f>Table4[[#This Row],[Gross Revenue]]*(1-Table4[[#This Row],[Discount]])</f>
        <v>1059.1934999999999</v>
      </c>
      <c r="K1569" s="4">
        <f>Table4[[#This Row],[Quantity]]*Table4[[#This Row],[CostPrice]]</f>
        <v>833.52</v>
      </c>
      <c r="L1569" s="4">
        <f>Table4[[#This Row],[Net Revenue]]-Table4[[#This Row],[Total Cost]]</f>
        <v>225.67349999999988</v>
      </c>
      <c r="M1569" t="str">
        <f>_xlfn.XLOOKUP(Table4[[#This Row],[ProductID]], Products!A:A,Products!B:B, "Not Found")</f>
        <v>Find Headphones</v>
      </c>
      <c r="N1569" t="str">
        <f>TEXT(Table4[[#This Row],[Date]], "mmm")</f>
        <v>Feb</v>
      </c>
      <c r="O1569" t="str">
        <f>TEXT(Table4[[#This Row],[Date]], "yyyy")</f>
        <v>2024</v>
      </c>
      <c r="P1569" t="str">
        <f>_xlfn.XLOOKUP(Table4[[#This Row],[ProductID]],Products!A:A,Products!C:C, "Not Found")</f>
        <v>Electronics</v>
      </c>
      <c r="Q1569" t="str">
        <f>_xlfn.XLOOKUP(Table4[[#This Row],[ProductID]],Products!A:A,Products!D:D,"Not Found")</f>
        <v>Headphones</v>
      </c>
      <c r="R1569">
        <f>_xlfn.XLOOKUP(Table4[[#This Row],[ProductID]],Products!A:A,Products!E:E,"Not Found")</f>
        <v>1246.1099999999999</v>
      </c>
      <c r="S1569">
        <f>_xlfn.XLOOKUP(Table4[[#This Row],[ProductID]],Products!A:A,Products!F:F, "Not Found")</f>
        <v>833.52</v>
      </c>
      <c r="T1569" t="str">
        <f>_xlfn.XLOOKUP(Table4[[#This Row],[CustomerID]],Customers!A:A,Customers!D:D, "Not Found")</f>
        <v>M</v>
      </c>
      <c r="U1569" s="6">
        <f>_xlfn.XLOOKUP(Table4[[#This Row],[CustomerID]],Customers!A:A,Customers!E:E, "Not Found")</f>
        <v>32522</v>
      </c>
      <c r="V1569">
        <f ca="1">DATEDIF(Table4[[#This Row],[CustomerBirthday]], TODAY(), "Y")</f>
        <v>37</v>
      </c>
      <c r="W1569" t="str" cm="1">
        <f t="array" aca="1" ref="W1569" ca="1">_xlfn.IFS(Table4[[#This Row],[Age]]&lt;25, "Under 25",Table4[[#This Row],[Age]]=34, "25-34", Table4[[#This Row],[Age]]&lt;=49, "35-49", Table4[[#This Row],[Age]]&lt;=64, "50-64", Table4[[#This Row],[Age]]&gt;=65, "65+")</f>
        <v>35-49</v>
      </c>
      <c r="X1569" t="str">
        <f>_xlfn.XLOOKUP(Table4[[#This Row],[StoreID]],Stores!A:A,Stores!B:B, "Not found")</f>
        <v>MegaMart New Michele</v>
      </c>
      <c r="Y1569" t="str">
        <f>_xlfn.XLOOKUP(Table4[[#This Row],[StoreID]],Stores!A:A,Stores!C:C, "Not Found")</f>
        <v>New Michele</v>
      </c>
      <c r="Z1569" t="str">
        <f>_xlfn.XLOOKUP(Table4[[#This Row],[StoreID]],Stores!A:A,Stores!D:D, "Not Found")</f>
        <v>West</v>
      </c>
    </row>
    <row r="1570" spans="1:26">
      <c r="A1570" t="s">
        <v>2436</v>
      </c>
      <c r="B1570" s="1">
        <v>45337</v>
      </c>
      <c r="C1570" t="s">
        <v>230</v>
      </c>
      <c r="D1570" t="s">
        <v>804</v>
      </c>
      <c r="E1570" t="s">
        <v>842</v>
      </c>
      <c r="F1570">
        <v>3</v>
      </c>
      <c r="G1570">
        <v>0</v>
      </c>
      <c r="H1570" t="s">
        <v>868</v>
      </c>
      <c r="I1570" s="4">
        <f>Table4[[#This Row],[Quantity]]*Table4[[#This Row],[UnitPrice]]</f>
        <v>1622.8200000000002</v>
      </c>
      <c r="J1570" s="4">
        <f>Table4[[#This Row],[Gross Revenue]]*(1-Table4[[#This Row],[Discount]])</f>
        <v>1622.8200000000002</v>
      </c>
      <c r="K1570" s="4">
        <f>Table4[[#This Row],[Quantity]]*Table4[[#This Row],[CostPrice]]</f>
        <v>1194.75</v>
      </c>
      <c r="L1570" s="4">
        <f>Table4[[#This Row],[Net Revenue]]-Table4[[#This Row],[Total Cost]]</f>
        <v>428.07000000000016</v>
      </c>
      <c r="M1570" t="str">
        <f>_xlfn.XLOOKUP(Table4[[#This Row],[ProductID]], Products!A:A,Products!B:B, "Not Found")</f>
        <v>Church Clothing</v>
      </c>
      <c r="N1570" t="str">
        <f>TEXT(Table4[[#This Row],[Date]], "mmm")</f>
        <v>Feb</v>
      </c>
      <c r="O1570" t="str">
        <f>TEXT(Table4[[#This Row],[Date]], "yyyy")</f>
        <v>2024</v>
      </c>
      <c r="P1570" t="str">
        <f>_xlfn.XLOOKUP(Table4[[#This Row],[ProductID]],Products!A:A,Products!C:C, "Not Found")</f>
        <v>Fashion</v>
      </c>
      <c r="Q1570" t="str">
        <f>_xlfn.XLOOKUP(Table4[[#This Row],[ProductID]],Products!A:A,Products!D:D,"Not Found")</f>
        <v>Clothing</v>
      </c>
      <c r="R1570">
        <f>_xlfn.XLOOKUP(Table4[[#This Row],[ProductID]],Products!A:A,Products!E:E,"Not Found")</f>
        <v>540.94000000000005</v>
      </c>
      <c r="S1570">
        <f>_xlfn.XLOOKUP(Table4[[#This Row],[ProductID]],Products!A:A,Products!F:F, "Not Found")</f>
        <v>398.25</v>
      </c>
      <c r="T1570" t="str">
        <f>_xlfn.XLOOKUP(Table4[[#This Row],[CustomerID]],Customers!A:A,Customers!D:D, "Not Found")</f>
        <v>M</v>
      </c>
      <c r="U1570" s="6">
        <f>_xlfn.XLOOKUP(Table4[[#This Row],[CustomerID]],Customers!A:A,Customers!E:E, "Not Found")</f>
        <v>35712</v>
      </c>
      <c r="V1570">
        <f ca="1">DATEDIF(Table4[[#This Row],[CustomerBirthday]], TODAY(), "Y")</f>
        <v>28</v>
      </c>
      <c r="W1570" t="str" cm="1">
        <f t="array" aca="1" ref="W1570" ca="1">_xlfn.IFS(Table4[[#This Row],[Age]]&lt;25, "Under 25",Table4[[#This Row],[Age]]=34, "25-34", Table4[[#This Row],[Age]]&lt;=49, "35-49", Table4[[#This Row],[Age]]&lt;=64, "50-64", Table4[[#This Row],[Age]]&gt;=65, "65+")</f>
        <v>35-49</v>
      </c>
      <c r="X1570" t="str">
        <f>_xlfn.XLOOKUP(Table4[[#This Row],[StoreID]],Stores!A:A,Stores!B:B, "Not found")</f>
        <v>MegaMart Brianahaven</v>
      </c>
      <c r="Y1570" t="str">
        <f>_xlfn.XLOOKUP(Table4[[#This Row],[StoreID]],Stores!A:A,Stores!C:C, "Not Found")</f>
        <v>Brianahaven</v>
      </c>
      <c r="Z1570" t="str">
        <f>_xlfn.XLOOKUP(Table4[[#This Row],[StoreID]],Stores!A:A,Stores!D:D, "Not Found")</f>
        <v>North</v>
      </c>
    </row>
    <row r="1571" spans="1:26">
      <c r="A1571" t="s">
        <v>2437</v>
      </c>
      <c r="B1571" s="1">
        <v>45857</v>
      </c>
      <c r="C1571" t="s">
        <v>666</v>
      </c>
      <c r="D1571" t="s">
        <v>769</v>
      </c>
      <c r="E1571" t="s">
        <v>839</v>
      </c>
      <c r="F1571">
        <v>1</v>
      </c>
      <c r="G1571">
        <v>0.05</v>
      </c>
      <c r="H1571" t="s">
        <v>875</v>
      </c>
      <c r="I1571" s="4">
        <f>Table4[[#This Row],[Quantity]]*Table4[[#This Row],[UnitPrice]]</f>
        <v>25.57</v>
      </c>
      <c r="J1571" s="4">
        <f>Table4[[#This Row],[Gross Revenue]]*(1-Table4[[#This Row],[Discount]])</f>
        <v>24.291499999999999</v>
      </c>
      <c r="K1571" s="4">
        <f>Table4[[#This Row],[Quantity]]*Table4[[#This Row],[CostPrice]]</f>
        <v>19.05</v>
      </c>
      <c r="L1571" s="4">
        <f>Table4[[#This Row],[Net Revenue]]-Table4[[#This Row],[Total Cost]]</f>
        <v>5.2414999999999985</v>
      </c>
      <c r="M1571" t="str">
        <f>_xlfn.XLOOKUP(Table4[[#This Row],[ProductID]], Products!A:A,Products!B:B, "Not Found")</f>
        <v>How Vegetables</v>
      </c>
      <c r="N1571" t="str">
        <f>TEXT(Table4[[#This Row],[Date]], "mmm")</f>
        <v>Jul</v>
      </c>
      <c r="O1571" t="str">
        <f>TEXT(Table4[[#This Row],[Date]], "yyyy")</f>
        <v>2025</v>
      </c>
      <c r="P1571" t="str">
        <f>_xlfn.XLOOKUP(Table4[[#This Row],[ProductID]],Products!A:A,Products!C:C, "Not Found")</f>
        <v>Groceries</v>
      </c>
      <c r="Q1571" t="str">
        <f>_xlfn.XLOOKUP(Table4[[#This Row],[ProductID]],Products!A:A,Products!D:D,"Not Found")</f>
        <v>Vegetables</v>
      </c>
      <c r="R1571">
        <f>_xlfn.XLOOKUP(Table4[[#This Row],[ProductID]],Products!A:A,Products!E:E,"Not Found")</f>
        <v>25.57</v>
      </c>
      <c r="S1571">
        <f>_xlfn.XLOOKUP(Table4[[#This Row],[ProductID]],Products!A:A,Products!F:F, "Not Found")</f>
        <v>19.05</v>
      </c>
      <c r="T1571" t="str">
        <f>_xlfn.XLOOKUP(Table4[[#This Row],[CustomerID]],Customers!A:A,Customers!D:D, "Not Found")</f>
        <v>M</v>
      </c>
      <c r="U1571" s="6">
        <f>_xlfn.XLOOKUP(Table4[[#This Row],[CustomerID]],Customers!A:A,Customers!E:E, "Not Found")</f>
        <v>24326</v>
      </c>
      <c r="V1571">
        <f ca="1">DATEDIF(Table4[[#This Row],[CustomerBirthday]], TODAY(), "Y")</f>
        <v>59</v>
      </c>
      <c r="W1571" t="str" cm="1">
        <f t="array" aca="1" ref="W1571" ca="1">_xlfn.IFS(Table4[[#This Row],[Age]]&lt;25, "Under 25",Table4[[#This Row],[Age]]=34, "25-34", Table4[[#This Row],[Age]]&lt;=49, "35-49", Table4[[#This Row],[Age]]&lt;=64, "50-64", Table4[[#This Row],[Age]]&gt;=65, "65+")</f>
        <v>50-64</v>
      </c>
      <c r="X1571" t="str">
        <f>_xlfn.XLOOKUP(Table4[[#This Row],[StoreID]],Stores!A:A,Stores!B:B, "Not found")</f>
        <v>MegaMart New Michele</v>
      </c>
      <c r="Y1571" t="str">
        <f>_xlfn.XLOOKUP(Table4[[#This Row],[StoreID]],Stores!A:A,Stores!C:C, "Not Found")</f>
        <v>New Michele</v>
      </c>
      <c r="Z1571" t="str">
        <f>_xlfn.XLOOKUP(Table4[[#This Row],[StoreID]],Stores!A:A,Stores!D:D, "Not Found")</f>
        <v>West</v>
      </c>
    </row>
    <row r="1572" spans="1:26">
      <c r="A1572" t="s">
        <v>2438</v>
      </c>
      <c r="B1572" s="1">
        <v>45704</v>
      </c>
      <c r="C1572" t="s">
        <v>533</v>
      </c>
      <c r="D1572" t="s">
        <v>734</v>
      </c>
      <c r="E1572" t="s">
        <v>839</v>
      </c>
      <c r="F1572">
        <v>5</v>
      </c>
      <c r="G1572">
        <v>0</v>
      </c>
      <c r="H1572" t="s">
        <v>875</v>
      </c>
      <c r="I1572" s="4">
        <f>Table4[[#This Row],[Quantity]]*Table4[[#This Row],[UnitPrice]]</f>
        <v>548.9</v>
      </c>
      <c r="J1572" s="4">
        <f>Table4[[#This Row],[Gross Revenue]]*(1-Table4[[#This Row],[Discount]])</f>
        <v>548.9</v>
      </c>
      <c r="K1572" s="4">
        <f>Table4[[#This Row],[Quantity]]*Table4[[#This Row],[CostPrice]]</f>
        <v>352.95000000000005</v>
      </c>
      <c r="L1572" s="4">
        <f>Table4[[#This Row],[Net Revenue]]-Table4[[#This Row],[Total Cost]]</f>
        <v>195.94999999999993</v>
      </c>
      <c r="M1572" t="str">
        <f>_xlfn.XLOOKUP(Table4[[#This Row],[ProductID]], Products!A:A,Products!B:B, "Not Found")</f>
        <v>Recognize Footwear</v>
      </c>
      <c r="N1572" t="str">
        <f>TEXT(Table4[[#This Row],[Date]], "mmm")</f>
        <v>Feb</v>
      </c>
      <c r="O1572" t="str">
        <f>TEXT(Table4[[#This Row],[Date]], "yyyy")</f>
        <v>2025</v>
      </c>
      <c r="P1572" t="str">
        <f>_xlfn.XLOOKUP(Table4[[#This Row],[ProductID]],Products!A:A,Products!C:C, "Not Found")</f>
        <v>Fashion</v>
      </c>
      <c r="Q1572" t="str">
        <f>_xlfn.XLOOKUP(Table4[[#This Row],[ProductID]],Products!A:A,Products!D:D,"Not Found")</f>
        <v>Footwear</v>
      </c>
      <c r="R1572">
        <f>_xlfn.XLOOKUP(Table4[[#This Row],[ProductID]],Products!A:A,Products!E:E,"Not Found")</f>
        <v>109.78</v>
      </c>
      <c r="S1572">
        <f>_xlfn.XLOOKUP(Table4[[#This Row],[ProductID]],Products!A:A,Products!F:F, "Not Found")</f>
        <v>70.59</v>
      </c>
      <c r="T1572" t="str">
        <f>_xlfn.XLOOKUP(Table4[[#This Row],[CustomerID]],Customers!A:A,Customers!D:D, "Not Found")</f>
        <v>F</v>
      </c>
      <c r="U1572" s="6">
        <f>_xlfn.XLOOKUP(Table4[[#This Row],[CustomerID]],Customers!A:A,Customers!E:E, "Not Found")</f>
        <v>24506</v>
      </c>
      <c r="V1572">
        <f ca="1">DATEDIF(Table4[[#This Row],[CustomerBirthday]], TODAY(), "Y")</f>
        <v>59</v>
      </c>
      <c r="W1572" t="str" cm="1">
        <f t="array" aca="1" ref="W1572" ca="1">_xlfn.IFS(Table4[[#This Row],[Age]]&lt;25, "Under 25",Table4[[#This Row],[Age]]=34, "25-34", Table4[[#This Row],[Age]]&lt;=49, "35-49", Table4[[#This Row],[Age]]&lt;=64, "50-64", Table4[[#This Row],[Age]]&gt;=65, "65+")</f>
        <v>50-64</v>
      </c>
      <c r="X1572" t="str">
        <f>_xlfn.XLOOKUP(Table4[[#This Row],[StoreID]],Stores!A:A,Stores!B:B, "Not found")</f>
        <v>MegaMart New Michele</v>
      </c>
      <c r="Y1572" t="str">
        <f>_xlfn.XLOOKUP(Table4[[#This Row],[StoreID]],Stores!A:A,Stores!C:C, "Not Found")</f>
        <v>New Michele</v>
      </c>
      <c r="Z1572" t="str">
        <f>_xlfn.XLOOKUP(Table4[[#This Row],[StoreID]],Stores!A:A,Stores!D:D, "Not Found")</f>
        <v>West</v>
      </c>
    </row>
    <row r="1573" spans="1:26">
      <c r="A1573" t="s">
        <v>2439</v>
      </c>
      <c r="B1573" s="1">
        <v>45608</v>
      </c>
      <c r="C1573" t="s">
        <v>195</v>
      </c>
      <c r="D1573" t="s">
        <v>750</v>
      </c>
      <c r="E1573" t="s">
        <v>846</v>
      </c>
      <c r="F1573">
        <v>5</v>
      </c>
      <c r="G1573">
        <v>0</v>
      </c>
      <c r="H1573" t="s">
        <v>871</v>
      </c>
      <c r="I1573" s="4">
        <f>Table4[[#This Row],[Quantity]]*Table4[[#This Row],[UnitPrice]]</f>
        <v>6713.75</v>
      </c>
      <c r="J1573" s="4">
        <f>Table4[[#This Row],[Gross Revenue]]*(1-Table4[[#This Row],[Discount]])</f>
        <v>6713.75</v>
      </c>
      <c r="K1573" s="4">
        <f>Table4[[#This Row],[Quantity]]*Table4[[#This Row],[CostPrice]]</f>
        <v>3989.7000000000003</v>
      </c>
      <c r="L1573" s="4">
        <f>Table4[[#This Row],[Net Revenue]]-Table4[[#This Row],[Total Cost]]</f>
        <v>2724.0499999999997</v>
      </c>
      <c r="M1573" t="str">
        <f>_xlfn.XLOOKUP(Table4[[#This Row],[ProductID]], Products!A:A,Products!B:B, "Not Found")</f>
        <v>Add Clothing</v>
      </c>
      <c r="N1573" t="str">
        <f>TEXT(Table4[[#This Row],[Date]], "mmm")</f>
        <v>Nov</v>
      </c>
      <c r="O1573" t="str">
        <f>TEXT(Table4[[#This Row],[Date]], "yyyy")</f>
        <v>2024</v>
      </c>
      <c r="P1573" t="str">
        <f>_xlfn.XLOOKUP(Table4[[#This Row],[ProductID]],Products!A:A,Products!C:C, "Not Found")</f>
        <v>Fashion</v>
      </c>
      <c r="Q1573" t="str">
        <f>_xlfn.XLOOKUP(Table4[[#This Row],[ProductID]],Products!A:A,Products!D:D,"Not Found")</f>
        <v>Clothing</v>
      </c>
      <c r="R1573">
        <f>_xlfn.XLOOKUP(Table4[[#This Row],[ProductID]],Products!A:A,Products!E:E,"Not Found")</f>
        <v>1342.75</v>
      </c>
      <c r="S1573">
        <f>_xlfn.XLOOKUP(Table4[[#This Row],[ProductID]],Products!A:A,Products!F:F, "Not Found")</f>
        <v>797.94</v>
      </c>
      <c r="T1573" t="str">
        <f>_xlfn.XLOOKUP(Table4[[#This Row],[CustomerID]],Customers!A:A,Customers!D:D, "Not Found")</f>
        <v>M</v>
      </c>
      <c r="U1573" s="6">
        <f>_xlfn.XLOOKUP(Table4[[#This Row],[CustomerID]],Customers!A:A,Customers!E:E, "Not Found")</f>
        <v>25009</v>
      </c>
      <c r="V1573">
        <f ca="1">DATEDIF(Table4[[#This Row],[CustomerBirthday]], TODAY(), "Y")</f>
        <v>58</v>
      </c>
      <c r="W1573" t="str" cm="1">
        <f t="array" aca="1" ref="W1573" ca="1">_xlfn.IFS(Table4[[#This Row],[Age]]&lt;25, "Under 25",Table4[[#This Row],[Age]]=34, "25-34", Table4[[#This Row],[Age]]&lt;=49, "35-49", Table4[[#This Row],[Age]]&lt;=64, "50-64", Table4[[#This Row],[Age]]&gt;=65, "65+")</f>
        <v>50-64</v>
      </c>
      <c r="X1573" t="str">
        <f>_xlfn.XLOOKUP(Table4[[#This Row],[StoreID]],Stores!A:A,Stores!B:B, "Not found")</f>
        <v>MegaMart Johnmouth</v>
      </c>
      <c r="Y1573" t="str">
        <f>_xlfn.XLOOKUP(Table4[[#This Row],[StoreID]],Stores!A:A,Stores!C:C, "Not Found")</f>
        <v>Johnmouth</v>
      </c>
      <c r="Z1573" t="str">
        <f>_xlfn.XLOOKUP(Table4[[#This Row],[StoreID]],Stores!A:A,Stores!D:D, "Not Found")</f>
        <v>East</v>
      </c>
    </row>
    <row r="1574" spans="1:26">
      <c r="A1574" t="s">
        <v>2440</v>
      </c>
      <c r="B1574" s="1">
        <v>45298</v>
      </c>
      <c r="C1574" t="s">
        <v>680</v>
      </c>
      <c r="D1574" t="s">
        <v>772</v>
      </c>
      <c r="E1574" t="s">
        <v>842</v>
      </c>
      <c r="F1574">
        <v>5</v>
      </c>
      <c r="G1574">
        <v>0</v>
      </c>
      <c r="H1574" t="s">
        <v>875</v>
      </c>
      <c r="I1574" s="4">
        <f>Table4[[#This Row],[Quantity]]*Table4[[#This Row],[UnitPrice]]</f>
        <v>9392.35</v>
      </c>
      <c r="J1574" s="4">
        <f>Table4[[#This Row],[Gross Revenue]]*(1-Table4[[#This Row],[Discount]])</f>
        <v>9392.35</v>
      </c>
      <c r="K1574" s="4">
        <f>Table4[[#This Row],[Quantity]]*Table4[[#This Row],[CostPrice]]</f>
        <v>5074.55</v>
      </c>
      <c r="L1574" s="4">
        <f>Table4[[#This Row],[Net Revenue]]-Table4[[#This Row],[Total Cost]]</f>
        <v>4317.8</v>
      </c>
      <c r="M1574" t="str">
        <f>_xlfn.XLOOKUP(Table4[[#This Row],[ProductID]], Products!A:A,Products!B:B, "Not Found")</f>
        <v>And Footwear</v>
      </c>
      <c r="N1574" t="str">
        <f>TEXT(Table4[[#This Row],[Date]], "mmm")</f>
        <v>Jan</v>
      </c>
      <c r="O1574" t="str">
        <f>TEXT(Table4[[#This Row],[Date]], "yyyy")</f>
        <v>2024</v>
      </c>
      <c r="P1574" t="str">
        <f>_xlfn.XLOOKUP(Table4[[#This Row],[ProductID]],Products!A:A,Products!C:C, "Not Found")</f>
        <v>Fashion</v>
      </c>
      <c r="Q1574" t="str">
        <f>_xlfn.XLOOKUP(Table4[[#This Row],[ProductID]],Products!A:A,Products!D:D,"Not Found")</f>
        <v>Footwear</v>
      </c>
      <c r="R1574">
        <f>_xlfn.XLOOKUP(Table4[[#This Row],[ProductID]],Products!A:A,Products!E:E,"Not Found")</f>
        <v>1878.47</v>
      </c>
      <c r="S1574">
        <f>_xlfn.XLOOKUP(Table4[[#This Row],[ProductID]],Products!A:A,Products!F:F, "Not Found")</f>
        <v>1014.91</v>
      </c>
      <c r="T1574" t="str">
        <f>_xlfn.XLOOKUP(Table4[[#This Row],[CustomerID]],Customers!A:A,Customers!D:D, "Not Found")</f>
        <v>F</v>
      </c>
      <c r="U1574" s="6">
        <f>_xlfn.XLOOKUP(Table4[[#This Row],[CustomerID]],Customers!A:A,Customers!E:E, "Not Found")</f>
        <v>25513</v>
      </c>
      <c r="V1574">
        <f ca="1">DATEDIF(Table4[[#This Row],[CustomerBirthday]], TODAY(), "Y")</f>
        <v>56</v>
      </c>
      <c r="W1574" t="str" cm="1">
        <f t="array" aca="1" ref="W1574" ca="1">_xlfn.IFS(Table4[[#This Row],[Age]]&lt;25, "Under 25",Table4[[#This Row],[Age]]=34, "25-34", Table4[[#This Row],[Age]]&lt;=49, "35-49", Table4[[#This Row],[Age]]&lt;=64, "50-64", Table4[[#This Row],[Age]]&gt;=65, "65+")</f>
        <v>50-64</v>
      </c>
      <c r="X1574" t="str">
        <f>_xlfn.XLOOKUP(Table4[[#This Row],[StoreID]],Stores!A:A,Stores!B:B, "Not found")</f>
        <v>MegaMart Brianahaven</v>
      </c>
      <c r="Y1574" t="str">
        <f>_xlfn.XLOOKUP(Table4[[#This Row],[StoreID]],Stores!A:A,Stores!C:C, "Not Found")</f>
        <v>Brianahaven</v>
      </c>
      <c r="Z1574" t="str">
        <f>_xlfn.XLOOKUP(Table4[[#This Row],[StoreID]],Stores!A:A,Stores!D:D, "Not Found")</f>
        <v>North</v>
      </c>
    </row>
    <row r="1575" spans="1:26">
      <c r="A1575" t="s">
        <v>2441</v>
      </c>
      <c r="B1575" s="1">
        <v>45549</v>
      </c>
      <c r="C1575" t="s">
        <v>601</v>
      </c>
      <c r="D1575" t="s">
        <v>745</v>
      </c>
      <c r="E1575" t="s">
        <v>846</v>
      </c>
      <c r="F1575">
        <v>2</v>
      </c>
      <c r="G1575">
        <v>0</v>
      </c>
      <c r="H1575" t="s">
        <v>865</v>
      </c>
      <c r="I1575" s="4">
        <f>Table4[[#This Row],[Quantity]]*Table4[[#This Row],[UnitPrice]]</f>
        <v>2386.1799999999998</v>
      </c>
      <c r="J1575" s="4">
        <f>Table4[[#This Row],[Gross Revenue]]*(1-Table4[[#This Row],[Discount]])</f>
        <v>2386.1799999999998</v>
      </c>
      <c r="K1575" s="4">
        <f>Table4[[#This Row],[Quantity]]*Table4[[#This Row],[CostPrice]]</f>
        <v>1636.48</v>
      </c>
      <c r="L1575" s="4">
        <f>Table4[[#This Row],[Net Revenue]]-Table4[[#This Row],[Total Cost]]</f>
        <v>749.69999999999982</v>
      </c>
      <c r="M1575" t="str">
        <f>_xlfn.XLOOKUP(Table4[[#This Row],[ProductID]], Products!A:A,Products!B:B, "Not Found")</f>
        <v>Above Camera</v>
      </c>
      <c r="N1575" t="str">
        <f>TEXT(Table4[[#This Row],[Date]], "mmm")</f>
        <v>Sep</v>
      </c>
      <c r="O1575" t="str">
        <f>TEXT(Table4[[#This Row],[Date]], "yyyy")</f>
        <v>2024</v>
      </c>
      <c r="P1575" t="str">
        <f>_xlfn.XLOOKUP(Table4[[#This Row],[ProductID]],Products!A:A,Products!C:C, "Not Found")</f>
        <v>Electronics</v>
      </c>
      <c r="Q1575" t="str">
        <f>_xlfn.XLOOKUP(Table4[[#This Row],[ProductID]],Products!A:A,Products!D:D,"Not Found")</f>
        <v>Camera</v>
      </c>
      <c r="R1575">
        <f>_xlfn.XLOOKUP(Table4[[#This Row],[ProductID]],Products!A:A,Products!E:E,"Not Found")</f>
        <v>1193.0899999999999</v>
      </c>
      <c r="S1575">
        <f>_xlfn.XLOOKUP(Table4[[#This Row],[ProductID]],Products!A:A,Products!F:F, "Not Found")</f>
        <v>818.24</v>
      </c>
      <c r="T1575" t="str">
        <f>_xlfn.XLOOKUP(Table4[[#This Row],[CustomerID]],Customers!A:A,Customers!D:D, "Not Found")</f>
        <v>M</v>
      </c>
      <c r="U1575" s="6">
        <f>_xlfn.XLOOKUP(Table4[[#This Row],[CustomerID]],Customers!A:A,Customers!E:E, "Not Found")</f>
        <v>24638</v>
      </c>
      <c r="V1575">
        <f ca="1">DATEDIF(Table4[[#This Row],[CustomerBirthday]], TODAY(), "Y")</f>
        <v>59</v>
      </c>
      <c r="W1575" t="str" cm="1">
        <f t="array" aca="1" ref="W1575" ca="1">_xlfn.IFS(Table4[[#This Row],[Age]]&lt;25, "Under 25",Table4[[#This Row],[Age]]=34, "25-34", Table4[[#This Row],[Age]]&lt;=49, "35-49", Table4[[#This Row],[Age]]&lt;=64, "50-64", Table4[[#This Row],[Age]]&gt;=65, "65+")</f>
        <v>50-64</v>
      </c>
      <c r="X1575" t="str">
        <f>_xlfn.XLOOKUP(Table4[[#This Row],[StoreID]],Stores!A:A,Stores!B:B, "Not found")</f>
        <v>MegaMart Johnmouth</v>
      </c>
      <c r="Y1575" t="str">
        <f>_xlfn.XLOOKUP(Table4[[#This Row],[StoreID]],Stores!A:A,Stores!C:C, "Not Found")</f>
        <v>Johnmouth</v>
      </c>
      <c r="Z1575" t="str">
        <f>_xlfn.XLOOKUP(Table4[[#This Row],[StoreID]],Stores!A:A,Stores!D:D, "Not Found")</f>
        <v>East</v>
      </c>
    </row>
    <row r="1576" spans="1:26">
      <c r="A1576" t="s">
        <v>2442</v>
      </c>
      <c r="B1576" s="1">
        <v>45831</v>
      </c>
      <c r="C1576" t="s">
        <v>206</v>
      </c>
      <c r="D1576" t="s">
        <v>818</v>
      </c>
      <c r="E1576" t="s">
        <v>835</v>
      </c>
      <c r="F1576">
        <v>5</v>
      </c>
      <c r="G1576">
        <v>0.15</v>
      </c>
      <c r="H1576" t="s">
        <v>875</v>
      </c>
      <c r="I1576" s="4">
        <f>Table4[[#This Row],[Quantity]]*Table4[[#This Row],[UnitPrice]]</f>
        <v>5826.8499999999995</v>
      </c>
      <c r="J1576" s="4">
        <f>Table4[[#This Row],[Gross Revenue]]*(1-Table4[[#This Row],[Discount]])</f>
        <v>4952.8224999999993</v>
      </c>
      <c r="K1576" s="4">
        <f>Table4[[#This Row],[Quantity]]*Table4[[#This Row],[CostPrice]]</f>
        <v>4632.75</v>
      </c>
      <c r="L1576" s="4">
        <f>Table4[[#This Row],[Net Revenue]]-Table4[[#This Row],[Total Cost]]</f>
        <v>320.07249999999931</v>
      </c>
      <c r="M1576" t="str">
        <f>_xlfn.XLOOKUP(Table4[[#This Row],[ProductID]], Products!A:A,Products!B:B, "Not Found")</f>
        <v>Nature Clothing</v>
      </c>
      <c r="N1576" t="str">
        <f>TEXT(Table4[[#This Row],[Date]], "mmm")</f>
        <v>Jun</v>
      </c>
      <c r="O1576" t="str">
        <f>TEXT(Table4[[#This Row],[Date]], "yyyy")</f>
        <v>2025</v>
      </c>
      <c r="P1576" t="str">
        <f>_xlfn.XLOOKUP(Table4[[#This Row],[ProductID]],Products!A:A,Products!C:C, "Not Found")</f>
        <v>Fashion</v>
      </c>
      <c r="Q1576" t="str">
        <f>_xlfn.XLOOKUP(Table4[[#This Row],[ProductID]],Products!A:A,Products!D:D,"Not Found")</f>
        <v>Clothing</v>
      </c>
      <c r="R1576">
        <f>_xlfn.XLOOKUP(Table4[[#This Row],[ProductID]],Products!A:A,Products!E:E,"Not Found")</f>
        <v>1165.3699999999999</v>
      </c>
      <c r="S1576">
        <f>_xlfn.XLOOKUP(Table4[[#This Row],[ProductID]],Products!A:A,Products!F:F, "Not Found")</f>
        <v>926.55</v>
      </c>
      <c r="T1576" t="str">
        <f>_xlfn.XLOOKUP(Table4[[#This Row],[CustomerID]],Customers!A:A,Customers!D:D, "Not Found")</f>
        <v>F</v>
      </c>
      <c r="U1576" s="6">
        <f>_xlfn.XLOOKUP(Table4[[#This Row],[CustomerID]],Customers!A:A,Customers!E:E, "Not Found")</f>
        <v>35905</v>
      </c>
      <c r="V1576">
        <f ca="1">DATEDIF(Table4[[#This Row],[CustomerBirthday]], TODAY(), "Y")</f>
        <v>28</v>
      </c>
      <c r="W1576" t="str" cm="1">
        <f t="array" aca="1" ref="W1576" ca="1">_xlfn.IFS(Table4[[#This Row],[Age]]&lt;25, "Under 25",Table4[[#This Row],[Age]]=34, "25-34", Table4[[#This Row],[Age]]&lt;=49, "35-49", Table4[[#This Row],[Age]]&lt;=64, "50-64", Table4[[#This Row],[Age]]&gt;=65, "65+")</f>
        <v>35-49</v>
      </c>
      <c r="X1576" t="str">
        <f>_xlfn.XLOOKUP(Table4[[#This Row],[StoreID]],Stores!A:A,Stores!B:B, "Not found")</f>
        <v>MegaMart Peckmouth</v>
      </c>
      <c r="Y1576" t="str">
        <f>_xlfn.XLOOKUP(Table4[[#This Row],[StoreID]],Stores!A:A,Stores!C:C, "Not Found")</f>
        <v>Peckmouth</v>
      </c>
      <c r="Z1576" t="str">
        <f>_xlfn.XLOOKUP(Table4[[#This Row],[StoreID]],Stores!A:A,Stores!D:D, "Not Found")</f>
        <v>East</v>
      </c>
    </row>
    <row r="1577" spans="1:26">
      <c r="A1577" t="s">
        <v>2443</v>
      </c>
      <c r="B1577" s="1">
        <v>45231</v>
      </c>
      <c r="C1577" t="s">
        <v>500</v>
      </c>
      <c r="D1577" t="s">
        <v>780</v>
      </c>
      <c r="E1577" t="s">
        <v>846</v>
      </c>
      <c r="F1577">
        <v>3</v>
      </c>
      <c r="G1577">
        <v>0.15</v>
      </c>
      <c r="H1577" t="s">
        <v>875</v>
      </c>
      <c r="I1577" s="4">
        <f>Table4[[#This Row],[Quantity]]*Table4[[#This Row],[UnitPrice]]</f>
        <v>3816.69</v>
      </c>
      <c r="J1577" s="4">
        <f>Table4[[#This Row],[Gross Revenue]]*(1-Table4[[#This Row],[Discount]])</f>
        <v>3244.1864999999998</v>
      </c>
      <c r="K1577" s="4">
        <f>Table4[[#This Row],[Quantity]]*Table4[[#This Row],[CostPrice]]</f>
        <v>2857.95</v>
      </c>
      <c r="L1577" s="4">
        <f>Table4[[#This Row],[Net Revenue]]-Table4[[#This Row],[Total Cost]]</f>
        <v>386.23649999999998</v>
      </c>
      <c r="M1577" t="str">
        <f>_xlfn.XLOOKUP(Table4[[#This Row],[ProductID]], Products!A:A,Products!B:B, "Not Found")</f>
        <v>Hospital Smartphone</v>
      </c>
      <c r="N1577" t="str">
        <f>TEXT(Table4[[#This Row],[Date]], "mmm")</f>
        <v>Nov</v>
      </c>
      <c r="O1577" t="str">
        <f>TEXT(Table4[[#This Row],[Date]], "yyyy")</f>
        <v>2023</v>
      </c>
      <c r="P1577" t="str">
        <f>_xlfn.XLOOKUP(Table4[[#This Row],[ProductID]],Products!A:A,Products!C:C, "Not Found")</f>
        <v>Electronics</v>
      </c>
      <c r="Q1577" t="str">
        <f>_xlfn.XLOOKUP(Table4[[#This Row],[ProductID]],Products!A:A,Products!D:D,"Not Found")</f>
        <v>Smartphone</v>
      </c>
      <c r="R1577">
        <f>_xlfn.XLOOKUP(Table4[[#This Row],[ProductID]],Products!A:A,Products!E:E,"Not Found")</f>
        <v>1272.23</v>
      </c>
      <c r="S1577">
        <f>_xlfn.XLOOKUP(Table4[[#This Row],[ProductID]],Products!A:A,Products!F:F, "Not Found")</f>
        <v>952.65</v>
      </c>
      <c r="T1577" t="str">
        <f>_xlfn.XLOOKUP(Table4[[#This Row],[CustomerID]],Customers!A:A,Customers!D:D, "Not Found")</f>
        <v>M</v>
      </c>
      <c r="U1577" s="6">
        <f>_xlfn.XLOOKUP(Table4[[#This Row],[CustomerID]],Customers!A:A,Customers!E:E, "Not Found")</f>
        <v>30899</v>
      </c>
      <c r="V1577">
        <f ca="1">DATEDIF(Table4[[#This Row],[CustomerBirthday]], TODAY(), "Y")</f>
        <v>41</v>
      </c>
      <c r="W1577" t="str" cm="1">
        <f t="array" aca="1" ref="W1577" ca="1">_xlfn.IFS(Table4[[#This Row],[Age]]&lt;25, "Under 25",Table4[[#This Row],[Age]]=34, "25-34", Table4[[#This Row],[Age]]&lt;=49, "35-49", Table4[[#This Row],[Age]]&lt;=64, "50-64", Table4[[#This Row],[Age]]&gt;=65, "65+")</f>
        <v>35-49</v>
      </c>
      <c r="X1577" t="str">
        <f>_xlfn.XLOOKUP(Table4[[#This Row],[StoreID]],Stores!A:A,Stores!B:B, "Not found")</f>
        <v>MegaMart Johnmouth</v>
      </c>
      <c r="Y1577" t="str">
        <f>_xlfn.XLOOKUP(Table4[[#This Row],[StoreID]],Stores!A:A,Stores!C:C, "Not Found")</f>
        <v>Johnmouth</v>
      </c>
      <c r="Z1577" t="str">
        <f>_xlfn.XLOOKUP(Table4[[#This Row],[StoreID]],Stores!A:A,Stores!D:D, "Not Found")</f>
        <v>East</v>
      </c>
    </row>
    <row r="1578" spans="1:26">
      <c r="A1578" t="s">
        <v>2444</v>
      </c>
      <c r="B1578" s="1">
        <v>45674</v>
      </c>
      <c r="C1578" t="s">
        <v>464</v>
      </c>
      <c r="D1578" t="s">
        <v>769</v>
      </c>
      <c r="E1578" t="s">
        <v>831</v>
      </c>
      <c r="F1578">
        <v>3</v>
      </c>
      <c r="G1578">
        <v>0.15</v>
      </c>
      <c r="H1578" t="s">
        <v>871</v>
      </c>
      <c r="I1578" s="4">
        <f>Table4[[#This Row],[Quantity]]*Table4[[#This Row],[UnitPrice]]</f>
        <v>76.710000000000008</v>
      </c>
      <c r="J1578" s="4">
        <f>Table4[[#This Row],[Gross Revenue]]*(1-Table4[[#This Row],[Discount]])</f>
        <v>65.203500000000005</v>
      </c>
      <c r="K1578" s="4">
        <f>Table4[[#This Row],[Quantity]]*Table4[[#This Row],[CostPrice]]</f>
        <v>57.150000000000006</v>
      </c>
      <c r="L1578" s="4">
        <f>Table4[[#This Row],[Net Revenue]]-Table4[[#This Row],[Total Cost]]</f>
        <v>8.0534999999999997</v>
      </c>
      <c r="M1578" t="str">
        <f>_xlfn.XLOOKUP(Table4[[#This Row],[ProductID]], Products!A:A,Products!B:B, "Not Found")</f>
        <v>How Vegetables</v>
      </c>
      <c r="N1578" t="str">
        <f>TEXT(Table4[[#This Row],[Date]], "mmm")</f>
        <v>Jan</v>
      </c>
      <c r="O1578" t="str">
        <f>TEXT(Table4[[#This Row],[Date]], "yyyy")</f>
        <v>2025</v>
      </c>
      <c r="P1578" t="str">
        <f>_xlfn.XLOOKUP(Table4[[#This Row],[ProductID]],Products!A:A,Products!C:C, "Not Found")</f>
        <v>Groceries</v>
      </c>
      <c r="Q1578" t="str">
        <f>_xlfn.XLOOKUP(Table4[[#This Row],[ProductID]],Products!A:A,Products!D:D,"Not Found")</f>
        <v>Vegetables</v>
      </c>
      <c r="R1578">
        <f>_xlfn.XLOOKUP(Table4[[#This Row],[ProductID]],Products!A:A,Products!E:E,"Not Found")</f>
        <v>25.57</v>
      </c>
      <c r="S1578">
        <f>_xlfn.XLOOKUP(Table4[[#This Row],[ProductID]],Products!A:A,Products!F:F, "Not Found")</f>
        <v>19.05</v>
      </c>
      <c r="T1578" t="str">
        <f>_xlfn.XLOOKUP(Table4[[#This Row],[CustomerID]],Customers!A:A,Customers!D:D, "Not Found")</f>
        <v>M</v>
      </c>
      <c r="U1578" s="6">
        <f>_xlfn.XLOOKUP(Table4[[#This Row],[CustomerID]],Customers!A:A,Customers!E:E, "Not Found")</f>
        <v>29315</v>
      </c>
      <c r="V1578">
        <f ca="1">DATEDIF(Table4[[#This Row],[CustomerBirthday]], TODAY(), "Y")</f>
        <v>46</v>
      </c>
      <c r="W1578" t="str" cm="1">
        <f t="array" aca="1" ref="W1578" ca="1">_xlfn.IFS(Table4[[#This Row],[Age]]&lt;25, "Under 25",Table4[[#This Row],[Age]]=34, "25-34", Table4[[#This Row],[Age]]&lt;=49, "35-49", Table4[[#This Row],[Age]]&lt;=64, "50-64", Table4[[#This Row],[Age]]&gt;=65, "65+")</f>
        <v>35-49</v>
      </c>
      <c r="X1578" t="str">
        <f>_xlfn.XLOOKUP(Table4[[#This Row],[StoreID]],Stores!A:A,Stores!B:B, "Not found")</f>
        <v>MegaMart Jimenezborough</v>
      </c>
      <c r="Y1578" t="str">
        <f>_xlfn.XLOOKUP(Table4[[#This Row],[StoreID]],Stores!A:A,Stores!C:C, "Not Found")</f>
        <v>Jimenezborough</v>
      </c>
      <c r="Z1578" t="str">
        <f>_xlfn.XLOOKUP(Table4[[#This Row],[StoreID]],Stores!A:A,Stores!D:D, "Not Found")</f>
        <v>South</v>
      </c>
    </row>
    <row r="1579" spans="1:26">
      <c r="A1579" t="s">
        <v>2445</v>
      </c>
      <c r="B1579" s="1">
        <v>45546</v>
      </c>
      <c r="C1579" t="s">
        <v>399</v>
      </c>
      <c r="D1579" t="s">
        <v>804</v>
      </c>
      <c r="E1579" t="s">
        <v>831</v>
      </c>
      <c r="F1579">
        <v>5</v>
      </c>
      <c r="G1579">
        <v>0.1</v>
      </c>
      <c r="H1579" t="s">
        <v>868</v>
      </c>
      <c r="I1579" s="4">
        <f>Table4[[#This Row],[Quantity]]*Table4[[#This Row],[UnitPrice]]</f>
        <v>2704.7000000000003</v>
      </c>
      <c r="J1579" s="4">
        <f>Table4[[#This Row],[Gross Revenue]]*(1-Table4[[#This Row],[Discount]])</f>
        <v>2434.2300000000005</v>
      </c>
      <c r="K1579" s="4">
        <f>Table4[[#This Row],[Quantity]]*Table4[[#This Row],[CostPrice]]</f>
        <v>1991.25</v>
      </c>
      <c r="L1579" s="4">
        <f>Table4[[#This Row],[Net Revenue]]-Table4[[#This Row],[Total Cost]]</f>
        <v>442.98000000000047</v>
      </c>
      <c r="M1579" t="str">
        <f>_xlfn.XLOOKUP(Table4[[#This Row],[ProductID]], Products!A:A,Products!B:B, "Not Found")</f>
        <v>Church Clothing</v>
      </c>
      <c r="N1579" t="str">
        <f>TEXT(Table4[[#This Row],[Date]], "mmm")</f>
        <v>Sep</v>
      </c>
      <c r="O1579" t="str">
        <f>TEXT(Table4[[#This Row],[Date]], "yyyy")</f>
        <v>2024</v>
      </c>
      <c r="P1579" t="str">
        <f>_xlfn.XLOOKUP(Table4[[#This Row],[ProductID]],Products!A:A,Products!C:C, "Not Found")</f>
        <v>Fashion</v>
      </c>
      <c r="Q1579" t="str">
        <f>_xlfn.XLOOKUP(Table4[[#This Row],[ProductID]],Products!A:A,Products!D:D,"Not Found")</f>
        <v>Clothing</v>
      </c>
      <c r="R1579">
        <f>_xlfn.XLOOKUP(Table4[[#This Row],[ProductID]],Products!A:A,Products!E:E,"Not Found")</f>
        <v>540.94000000000005</v>
      </c>
      <c r="S1579">
        <f>_xlfn.XLOOKUP(Table4[[#This Row],[ProductID]],Products!A:A,Products!F:F, "Not Found")</f>
        <v>398.25</v>
      </c>
      <c r="T1579" t="str">
        <f>_xlfn.XLOOKUP(Table4[[#This Row],[CustomerID]],Customers!A:A,Customers!D:D, "Not Found")</f>
        <v>F</v>
      </c>
      <c r="U1579" s="6">
        <f>_xlfn.XLOOKUP(Table4[[#This Row],[CustomerID]],Customers!A:A,Customers!E:E, "Not Found")</f>
        <v>34980</v>
      </c>
      <c r="V1579">
        <f ca="1">DATEDIF(Table4[[#This Row],[CustomerBirthday]], TODAY(), "Y")</f>
        <v>30</v>
      </c>
      <c r="W1579" t="str" cm="1">
        <f t="array" aca="1" ref="W1579" ca="1">_xlfn.IFS(Table4[[#This Row],[Age]]&lt;25, "Under 25",Table4[[#This Row],[Age]]=34, "25-34", Table4[[#This Row],[Age]]&lt;=49, "35-49", Table4[[#This Row],[Age]]&lt;=64, "50-64", Table4[[#This Row],[Age]]&gt;=65, "65+")</f>
        <v>35-49</v>
      </c>
      <c r="X1579" t="str">
        <f>_xlfn.XLOOKUP(Table4[[#This Row],[StoreID]],Stores!A:A,Stores!B:B, "Not found")</f>
        <v>MegaMart Jimenezborough</v>
      </c>
      <c r="Y1579" t="str">
        <f>_xlfn.XLOOKUP(Table4[[#This Row],[StoreID]],Stores!A:A,Stores!C:C, "Not Found")</f>
        <v>Jimenezborough</v>
      </c>
      <c r="Z1579" t="str">
        <f>_xlfn.XLOOKUP(Table4[[#This Row],[StoreID]],Stores!A:A,Stores!D:D, "Not Found")</f>
        <v>South</v>
      </c>
    </row>
    <row r="1580" spans="1:26">
      <c r="A1580" t="s">
        <v>2446</v>
      </c>
      <c r="B1580" s="1">
        <v>45481</v>
      </c>
      <c r="C1580" t="s">
        <v>250</v>
      </c>
      <c r="D1580" t="s">
        <v>769</v>
      </c>
      <c r="E1580" t="s">
        <v>831</v>
      </c>
      <c r="F1580">
        <v>1</v>
      </c>
      <c r="G1580">
        <v>0</v>
      </c>
      <c r="H1580" t="s">
        <v>871</v>
      </c>
      <c r="I1580" s="4">
        <f>Table4[[#This Row],[Quantity]]*Table4[[#This Row],[UnitPrice]]</f>
        <v>25.57</v>
      </c>
      <c r="J1580" s="4">
        <f>Table4[[#This Row],[Gross Revenue]]*(1-Table4[[#This Row],[Discount]])</f>
        <v>25.57</v>
      </c>
      <c r="K1580" s="4">
        <f>Table4[[#This Row],[Quantity]]*Table4[[#This Row],[CostPrice]]</f>
        <v>19.05</v>
      </c>
      <c r="L1580" s="4">
        <f>Table4[[#This Row],[Net Revenue]]-Table4[[#This Row],[Total Cost]]</f>
        <v>6.52</v>
      </c>
      <c r="M1580" t="str">
        <f>_xlfn.XLOOKUP(Table4[[#This Row],[ProductID]], Products!A:A,Products!B:B, "Not Found")</f>
        <v>How Vegetables</v>
      </c>
      <c r="N1580" t="str">
        <f>TEXT(Table4[[#This Row],[Date]], "mmm")</f>
        <v>Jul</v>
      </c>
      <c r="O1580" t="str">
        <f>TEXT(Table4[[#This Row],[Date]], "yyyy")</f>
        <v>2024</v>
      </c>
      <c r="P1580" t="str">
        <f>_xlfn.XLOOKUP(Table4[[#This Row],[ProductID]],Products!A:A,Products!C:C, "Not Found")</f>
        <v>Groceries</v>
      </c>
      <c r="Q1580" t="str">
        <f>_xlfn.XLOOKUP(Table4[[#This Row],[ProductID]],Products!A:A,Products!D:D,"Not Found")</f>
        <v>Vegetables</v>
      </c>
      <c r="R1580">
        <f>_xlfn.XLOOKUP(Table4[[#This Row],[ProductID]],Products!A:A,Products!E:E,"Not Found")</f>
        <v>25.57</v>
      </c>
      <c r="S1580">
        <f>_xlfn.XLOOKUP(Table4[[#This Row],[ProductID]],Products!A:A,Products!F:F, "Not Found")</f>
        <v>19.05</v>
      </c>
      <c r="T1580" t="str">
        <f>_xlfn.XLOOKUP(Table4[[#This Row],[CustomerID]],Customers!A:A,Customers!D:D, "Not Found")</f>
        <v>F</v>
      </c>
      <c r="U1580" s="6">
        <f>_xlfn.XLOOKUP(Table4[[#This Row],[CustomerID]],Customers!A:A,Customers!E:E, "Not Found")</f>
        <v>31304</v>
      </c>
      <c r="V1580">
        <f ca="1">DATEDIF(Table4[[#This Row],[CustomerBirthday]], TODAY(), "Y")</f>
        <v>40</v>
      </c>
      <c r="W1580" t="str" cm="1">
        <f t="array" aca="1" ref="W1580" ca="1">_xlfn.IFS(Table4[[#This Row],[Age]]&lt;25, "Under 25",Table4[[#This Row],[Age]]=34, "25-34", Table4[[#This Row],[Age]]&lt;=49, "35-49", Table4[[#This Row],[Age]]&lt;=64, "50-64", Table4[[#This Row],[Age]]&gt;=65, "65+")</f>
        <v>35-49</v>
      </c>
      <c r="X1580" t="str">
        <f>_xlfn.XLOOKUP(Table4[[#This Row],[StoreID]],Stores!A:A,Stores!B:B, "Not found")</f>
        <v>MegaMart Jimenezborough</v>
      </c>
      <c r="Y1580" t="str">
        <f>_xlfn.XLOOKUP(Table4[[#This Row],[StoreID]],Stores!A:A,Stores!C:C, "Not Found")</f>
        <v>Jimenezborough</v>
      </c>
      <c r="Z1580" t="str">
        <f>_xlfn.XLOOKUP(Table4[[#This Row],[StoreID]],Stores!A:A,Stores!D:D, "Not Found")</f>
        <v>South</v>
      </c>
    </row>
    <row r="1581" spans="1:26">
      <c r="A1581" t="s">
        <v>2447</v>
      </c>
      <c r="B1581" s="1">
        <v>45907</v>
      </c>
      <c r="C1581" t="s">
        <v>280</v>
      </c>
      <c r="D1581" t="s">
        <v>718</v>
      </c>
      <c r="E1581" t="s">
        <v>835</v>
      </c>
      <c r="F1581">
        <v>2</v>
      </c>
      <c r="G1581">
        <v>0.1</v>
      </c>
      <c r="H1581" t="s">
        <v>875</v>
      </c>
      <c r="I1581" s="4">
        <f>Table4[[#This Row],[Quantity]]*Table4[[#This Row],[UnitPrice]]</f>
        <v>675.26</v>
      </c>
      <c r="J1581" s="4">
        <f>Table4[[#This Row],[Gross Revenue]]*(1-Table4[[#This Row],[Discount]])</f>
        <v>607.73400000000004</v>
      </c>
      <c r="K1581" s="4">
        <f>Table4[[#This Row],[Quantity]]*Table4[[#This Row],[CostPrice]]</f>
        <v>338.06</v>
      </c>
      <c r="L1581" s="4">
        <f>Table4[[#This Row],[Net Revenue]]-Table4[[#This Row],[Total Cost]]</f>
        <v>269.67400000000004</v>
      </c>
      <c r="M1581" t="str">
        <f>_xlfn.XLOOKUP(Table4[[#This Row],[ProductID]], Products!A:A,Products!B:B, "Not Found")</f>
        <v>Here Footwear</v>
      </c>
      <c r="N1581" t="str">
        <f>TEXT(Table4[[#This Row],[Date]], "mmm")</f>
        <v>Sep</v>
      </c>
      <c r="O1581" t="str">
        <f>TEXT(Table4[[#This Row],[Date]], "yyyy")</f>
        <v>2025</v>
      </c>
      <c r="P1581" t="str">
        <f>_xlfn.XLOOKUP(Table4[[#This Row],[ProductID]],Products!A:A,Products!C:C, "Not Found")</f>
        <v>Fashion</v>
      </c>
      <c r="Q1581" t="str">
        <f>_xlfn.XLOOKUP(Table4[[#This Row],[ProductID]],Products!A:A,Products!D:D,"Not Found")</f>
        <v>Footwear</v>
      </c>
      <c r="R1581">
        <f>_xlfn.XLOOKUP(Table4[[#This Row],[ProductID]],Products!A:A,Products!E:E,"Not Found")</f>
        <v>337.63</v>
      </c>
      <c r="S1581">
        <f>_xlfn.XLOOKUP(Table4[[#This Row],[ProductID]],Products!A:A,Products!F:F, "Not Found")</f>
        <v>169.03</v>
      </c>
      <c r="T1581" t="str">
        <f>_xlfn.XLOOKUP(Table4[[#This Row],[CustomerID]],Customers!A:A,Customers!D:D, "Not Found")</f>
        <v>F</v>
      </c>
      <c r="U1581" s="6">
        <f>_xlfn.XLOOKUP(Table4[[#This Row],[CustomerID]],Customers!A:A,Customers!E:E, "Not Found")</f>
        <v>21701</v>
      </c>
      <c r="V1581">
        <f ca="1">DATEDIF(Table4[[#This Row],[CustomerBirthday]], TODAY(), "Y")</f>
        <v>67</v>
      </c>
      <c r="W1581" t="str" cm="1">
        <f t="array" aca="1" ref="W1581" ca="1">_xlfn.IFS(Table4[[#This Row],[Age]]&lt;25, "Under 25",Table4[[#This Row],[Age]]=34, "25-34", Table4[[#This Row],[Age]]&lt;=49, "35-49", Table4[[#This Row],[Age]]&lt;=64, "50-64", Table4[[#This Row],[Age]]&gt;=65, "65+")</f>
        <v>65+</v>
      </c>
      <c r="X1581" t="str">
        <f>_xlfn.XLOOKUP(Table4[[#This Row],[StoreID]],Stores!A:A,Stores!B:B, "Not found")</f>
        <v>MegaMart Peckmouth</v>
      </c>
      <c r="Y1581" t="str">
        <f>_xlfn.XLOOKUP(Table4[[#This Row],[StoreID]],Stores!A:A,Stores!C:C, "Not Found")</f>
        <v>Peckmouth</v>
      </c>
      <c r="Z1581" t="str">
        <f>_xlfn.XLOOKUP(Table4[[#This Row],[StoreID]],Stores!A:A,Stores!D:D, "Not Found")</f>
        <v>East</v>
      </c>
    </row>
    <row r="1582" spans="1:26">
      <c r="A1582" t="s">
        <v>2448</v>
      </c>
      <c r="B1582" s="1">
        <v>45725</v>
      </c>
      <c r="C1582" t="s">
        <v>155</v>
      </c>
      <c r="D1582" t="s">
        <v>750</v>
      </c>
      <c r="E1582" t="s">
        <v>839</v>
      </c>
      <c r="F1582">
        <v>4</v>
      </c>
      <c r="G1582">
        <v>0.05</v>
      </c>
      <c r="H1582" t="s">
        <v>875</v>
      </c>
      <c r="I1582" s="4">
        <f>Table4[[#This Row],[Quantity]]*Table4[[#This Row],[UnitPrice]]</f>
        <v>5371</v>
      </c>
      <c r="J1582" s="4">
        <f>Table4[[#This Row],[Gross Revenue]]*(1-Table4[[#This Row],[Discount]])</f>
        <v>5102.45</v>
      </c>
      <c r="K1582" s="4">
        <f>Table4[[#This Row],[Quantity]]*Table4[[#This Row],[CostPrice]]</f>
        <v>3191.76</v>
      </c>
      <c r="L1582" s="4">
        <f>Table4[[#This Row],[Net Revenue]]-Table4[[#This Row],[Total Cost]]</f>
        <v>1910.6899999999996</v>
      </c>
      <c r="M1582" t="str">
        <f>_xlfn.XLOOKUP(Table4[[#This Row],[ProductID]], Products!A:A,Products!B:B, "Not Found")</f>
        <v>Add Clothing</v>
      </c>
      <c r="N1582" t="str">
        <f>TEXT(Table4[[#This Row],[Date]], "mmm")</f>
        <v>Mar</v>
      </c>
      <c r="O1582" t="str">
        <f>TEXT(Table4[[#This Row],[Date]], "yyyy")</f>
        <v>2025</v>
      </c>
      <c r="P1582" t="str">
        <f>_xlfn.XLOOKUP(Table4[[#This Row],[ProductID]],Products!A:A,Products!C:C, "Not Found")</f>
        <v>Fashion</v>
      </c>
      <c r="Q1582" t="str">
        <f>_xlfn.XLOOKUP(Table4[[#This Row],[ProductID]],Products!A:A,Products!D:D,"Not Found")</f>
        <v>Clothing</v>
      </c>
      <c r="R1582">
        <f>_xlfn.XLOOKUP(Table4[[#This Row],[ProductID]],Products!A:A,Products!E:E,"Not Found")</f>
        <v>1342.75</v>
      </c>
      <c r="S1582">
        <f>_xlfn.XLOOKUP(Table4[[#This Row],[ProductID]],Products!A:A,Products!F:F, "Not Found")</f>
        <v>797.94</v>
      </c>
      <c r="T1582" t="str">
        <f>_xlfn.XLOOKUP(Table4[[#This Row],[CustomerID]],Customers!A:A,Customers!D:D, "Not Found")</f>
        <v>M</v>
      </c>
      <c r="U1582" s="6">
        <f>_xlfn.XLOOKUP(Table4[[#This Row],[CustomerID]],Customers!A:A,Customers!E:E, "Not Found")</f>
        <v>27339</v>
      </c>
      <c r="V1582">
        <f ca="1">DATEDIF(Table4[[#This Row],[CustomerBirthday]], TODAY(), "Y")</f>
        <v>51</v>
      </c>
      <c r="W1582" t="str" cm="1">
        <f t="array" aca="1" ref="W1582" ca="1">_xlfn.IFS(Table4[[#This Row],[Age]]&lt;25, "Under 25",Table4[[#This Row],[Age]]=34, "25-34", Table4[[#This Row],[Age]]&lt;=49, "35-49", Table4[[#This Row],[Age]]&lt;=64, "50-64", Table4[[#This Row],[Age]]&gt;=65, "65+")</f>
        <v>50-64</v>
      </c>
      <c r="X1582" t="str">
        <f>_xlfn.XLOOKUP(Table4[[#This Row],[StoreID]],Stores!A:A,Stores!B:B, "Not found")</f>
        <v>MegaMart New Michele</v>
      </c>
      <c r="Y1582" t="str">
        <f>_xlfn.XLOOKUP(Table4[[#This Row],[StoreID]],Stores!A:A,Stores!C:C, "Not Found")</f>
        <v>New Michele</v>
      </c>
      <c r="Z1582" t="str">
        <f>_xlfn.XLOOKUP(Table4[[#This Row],[StoreID]],Stores!A:A,Stores!D:D, "Not Found")</f>
        <v>West</v>
      </c>
    </row>
    <row r="1583" spans="1:26">
      <c r="A1583" t="s">
        <v>2449</v>
      </c>
      <c r="B1583" s="1">
        <v>45710</v>
      </c>
      <c r="C1583" t="s">
        <v>567</v>
      </c>
      <c r="D1583" t="s">
        <v>822</v>
      </c>
      <c r="E1583" t="s">
        <v>839</v>
      </c>
      <c r="F1583">
        <v>2</v>
      </c>
      <c r="G1583">
        <v>0</v>
      </c>
      <c r="H1583" t="s">
        <v>875</v>
      </c>
      <c r="I1583" s="4">
        <f>Table4[[#This Row],[Quantity]]*Table4[[#This Row],[UnitPrice]]</f>
        <v>2432.7199999999998</v>
      </c>
      <c r="J1583" s="4">
        <f>Table4[[#This Row],[Gross Revenue]]*(1-Table4[[#This Row],[Discount]])</f>
        <v>2432.7199999999998</v>
      </c>
      <c r="K1583" s="4">
        <f>Table4[[#This Row],[Quantity]]*Table4[[#This Row],[CostPrice]]</f>
        <v>1589.6</v>
      </c>
      <c r="L1583" s="4">
        <f>Table4[[#This Row],[Net Revenue]]-Table4[[#This Row],[Total Cost]]</f>
        <v>843.11999999999989</v>
      </c>
      <c r="M1583" t="str">
        <f>_xlfn.XLOOKUP(Table4[[#This Row],[ProductID]], Products!A:A,Products!B:B, "Not Found")</f>
        <v>Nor Bags</v>
      </c>
      <c r="N1583" t="str">
        <f>TEXT(Table4[[#This Row],[Date]], "mmm")</f>
        <v>Feb</v>
      </c>
      <c r="O1583" t="str">
        <f>TEXT(Table4[[#This Row],[Date]], "yyyy")</f>
        <v>2025</v>
      </c>
      <c r="P1583" t="str">
        <f>_xlfn.XLOOKUP(Table4[[#This Row],[ProductID]],Products!A:A,Products!C:C, "Not Found")</f>
        <v>Fashion</v>
      </c>
      <c r="Q1583" t="str">
        <f>_xlfn.XLOOKUP(Table4[[#This Row],[ProductID]],Products!A:A,Products!D:D,"Not Found")</f>
        <v>Bags</v>
      </c>
      <c r="R1583">
        <f>_xlfn.XLOOKUP(Table4[[#This Row],[ProductID]],Products!A:A,Products!E:E,"Not Found")</f>
        <v>1216.3599999999999</v>
      </c>
      <c r="S1583">
        <f>_xlfn.XLOOKUP(Table4[[#This Row],[ProductID]],Products!A:A,Products!F:F, "Not Found")</f>
        <v>794.8</v>
      </c>
      <c r="T1583" t="str">
        <f>_xlfn.XLOOKUP(Table4[[#This Row],[CustomerID]],Customers!A:A,Customers!D:D, "Not Found")</f>
        <v>M</v>
      </c>
      <c r="U1583" s="6">
        <f>_xlfn.XLOOKUP(Table4[[#This Row],[CustomerID]],Customers!A:A,Customers!E:E, "Not Found")</f>
        <v>29791</v>
      </c>
      <c r="V1583">
        <f ca="1">DATEDIF(Table4[[#This Row],[CustomerBirthday]], TODAY(), "Y")</f>
        <v>45</v>
      </c>
      <c r="W1583" t="str" cm="1">
        <f t="array" aca="1" ref="W1583" ca="1">_xlfn.IFS(Table4[[#This Row],[Age]]&lt;25, "Under 25",Table4[[#This Row],[Age]]=34, "25-34", Table4[[#This Row],[Age]]&lt;=49, "35-49", Table4[[#This Row],[Age]]&lt;=64, "50-64", Table4[[#This Row],[Age]]&gt;=65, "65+")</f>
        <v>35-49</v>
      </c>
      <c r="X1583" t="str">
        <f>_xlfn.XLOOKUP(Table4[[#This Row],[StoreID]],Stores!A:A,Stores!B:B, "Not found")</f>
        <v>MegaMart New Michele</v>
      </c>
      <c r="Y1583" t="str">
        <f>_xlfn.XLOOKUP(Table4[[#This Row],[StoreID]],Stores!A:A,Stores!C:C, "Not Found")</f>
        <v>New Michele</v>
      </c>
      <c r="Z1583" t="str">
        <f>_xlfn.XLOOKUP(Table4[[#This Row],[StoreID]],Stores!A:A,Stores!D:D, "Not Found")</f>
        <v>West</v>
      </c>
    </row>
    <row r="1584" spans="1:26">
      <c r="A1584" t="s">
        <v>2450</v>
      </c>
      <c r="B1584" s="1">
        <v>45548</v>
      </c>
      <c r="C1584" t="s">
        <v>291</v>
      </c>
      <c r="D1584" t="s">
        <v>757</v>
      </c>
      <c r="E1584" t="s">
        <v>842</v>
      </c>
      <c r="F1584">
        <v>1</v>
      </c>
      <c r="G1584">
        <v>0.1</v>
      </c>
      <c r="H1584" t="s">
        <v>871</v>
      </c>
      <c r="I1584" s="4">
        <f>Table4[[#This Row],[Quantity]]*Table4[[#This Row],[UnitPrice]]</f>
        <v>1246.1099999999999</v>
      </c>
      <c r="J1584" s="4">
        <f>Table4[[#This Row],[Gross Revenue]]*(1-Table4[[#This Row],[Discount]])</f>
        <v>1121.499</v>
      </c>
      <c r="K1584" s="4">
        <f>Table4[[#This Row],[Quantity]]*Table4[[#This Row],[CostPrice]]</f>
        <v>833.52</v>
      </c>
      <c r="L1584" s="4">
        <f>Table4[[#This Row],[Net Revenue]]-Table4[[#This Row],[Total Cost]]</f>
        <v>287.97900000000004</v>
      </c>
      <c r="M1584" t="str">
        <f>_xlfn.XLOOKUP(Table4[[#This Row],[ProductID]], Products!A:A,Products!B:B, "Not Found")</f>
        <v>Find Headphones</v>
      </c>
      <c r="N1584" t="str">
        <f>TEXT(Table4[[#This Row],[Date]], "mmm")</f>
        <v>Sep</v>
      </c>
      <c r="O1584" t="str">
        <f>TEXT(Table4[[#This Row],[Date]], "yyyy")</f>
        <v>2024</v>
      </c>
      <c r="P1584" t="str">
        <f>_xlfn.XLOOKUP(Table4[[#This Row],[ProductID]],Products!A:A,Products!C:C, "Not Found")</f>
        <v>Electronics</v>
      </c>
      <c r="Q1584" t="str">
        <f>_xlfn.XLOOKUP(Table4[[#This Row],[ProductID]],Products!A:A,Products!D:D,"Not Found")</f>
        <v>Headphones</v>
      </c>
      <c r="R1584">
        <f>_xlfn.XLOOKUP(Table4[[#This Row],[ProductID]],Products!A:A,Products!E:E,"Not Found")</f>
        <v>1246.1099999999999</v>
      </c>
      <c r="S1584">
        <f>_xlfn.XLOOKUP(Table4[[#This Row],[ProductID]],Products!A:A,Products!F:F, "Not Found")</f>
        <v>833.52</v>
      </c>
      <c r="T1584" t="str">
        <f>_xlfn.XLOOKUP(Table4[[#This Row],[CustomerID]],Customers!A:A,Customers!D:D, "Not Found")</f>
        <v>F</v>
      </c>
      <c r="U1584" s="6">
        <f>_xlfn.XLOOKUP(Table4[[#This Row],[CustomerID]],Customers!A:A,Customers!E:E, "Not Found")</f>
        <v>37614</v>
      </c>
      <c r="V1584">
        <f ca="1">DATEDIF(Table4[[#This Row],[CustomerBirthday]], TODAY(), "Y")</f>
        <v>23</v>
      </c>
      <c r="W1584" t="str" cm="1">
        <f t="array" aca="1" ref="W1584" ca="1">_xlfn.IFS(Table4[[#This Row],[Age]]&lt;25, "Under 25",Table4[[#This Row],[Age]]=34, "25-34", Table4[[#This Row],[Age]]&lt;=49, "35-49", Table4[[#This Row],[Age]]&lt;=64, "50-64", Table4[[#This Row],[Age]]&gt;=65, "65+")</f>
        <v>Under 25</v>
      </c>
      <c r="X1584" t="str">
        <f>_xlfn.XLOOKUP(Table4[[#This Row],[StoreID]],Stores!A:A,Stores!B:B, "Not found")</f>
        <v>MegaMart Brianahaven</v>
      </c>
      <c r="Y1584" t="str">
        <f>_xlfn.XLOOKUP(Table4[[#This Row],[StoreID]],Stores!A:A,Stores!C:C, "Not Found")</f>
        <v>Brianahaven</v>
      </c>
      <c r="Z1584" t="str">
        <f>_xlfn.XLOOKUP(Table4[[#This Row],[StoreID]],Stores!A:A,Stores!D:D, "Not Found")</f>
        <v>North</v>
      </c>
    </row>
    <row r="1585" spans="1:26">
      <c r="A1585" t="s">
        <v>2451</v>
      </c>
      <c r="B1585" s="1">
        <v>45802</v>
      </c>
      <c r="C1585" t="s">
        <v>396</v>
      </c>
      <c r="D1585" t="s">
        <v>792</v>
      </c>
      <c r="E1585" t="s">
        <v>839</v>
      </c>
      <c r="F1585">
        <v>3</v>
      </c>
      <c r="G1585">
        <v>0.15</v>
      </c>
      <c r="H1585" t="s">
        <v>875</v>
      </c>
      <c r="I1585" s="4">
        <f>Table4[[#This Row],[Quantity]]*Table4[[#This Row],[UnitPrice]]</f>
        <v>5396.91</v>
      </c>
      <c r="J1585" s="4">
        <f>Table4[[#This Row],[Gross Revenue]]*(1-Table4[[#This Row],[Discount]])</f>
        <v>4587.3734999999997</v>
      </c>
      <c r="K1585" s="4">
        <f>Table4[[#This Row],[Quantity]]*Table4[[#This Row],[CostPrice]]</f>
        <v>3987.4500000000003</v>
      </c>
      <c r="L1585" s="4">
        <f>Table4[[#This Row],[Net Revenue]]-Table4[[#This Row],[Total Cost]]</f>
        <v>599.92349999999942</v>
      </c>
      <c r="M1585" t="str">
        <f>_xlfn.XLOOKUP(Table4[[#This Row],[ProductID]], Products!A:A,Products!B:B, "Not Found")</f>
        <v>Beat Accessories</v>
      </c>
      <c r="N1585" t="str">
        <f>TEXT(Table4[[#This Row],[Date]], "mmm")</f>
        <v>May</v>
      </c>
      <c r="O1585" t="str">
        <f>TEXT(Table4[[#This Row],[Date]], "yyyy")</f>
        <v>2025</v>
      </c>
      <c r="P1585" t="str">
        <f>_xlfn.XLOOKUP(Table4[[#This Row],[ProductID]],Products!A:A,Products!C:C, "Not Found")</f>
        <v>Fashion</v>
      </c>
      <c r="Q1585" t="str">
        <f>_xlfn.XLOOKUP(Table4[[#This Row],[ProductID]],Products!A:A,Products!D:D,"Not Found")</f>
        <v>Accessories</v>
      </c>
      <c r="R1585">
        <f>_xlfn.XLOOKUP(Table4[[#This Row],[ProductID]],Products!A:A,Products!E:E,"Not Found")</f>
        <v>1798.97</v>
      </c>
      <c r="S1585">
        <f>_xlfn.XLOOKUP(Table4[[#This Row],[ProductID]],Products!A:A,Products!F:F, "Not Found")</f>
        <v>1329.15</v>
      </c>
      <c r="T1585" t="str">
        <f>_xlfn.XLOOKUP(Table4[[#This Row],[CustomerID]],Customers!A:A,Customers!D:D, "Not Found")</f>
        <v>F</v>
      </c>
      <c r="U1585" s="6">
        <f>_xlfn.XLOOKUP(Table4[[#This Row],[CustomerID]],Customers!A:A,Customers!E:E, "Not Found")</f>
        <v>31890</v>
      </c>
      <c r="V1585">
        <f ca="1">DATEDIF(Table4[[#This Row],[CustomerBirthday]], TODAY(), "Y")</f>
        <v>39</v>
      </c>
      <c r="W1585" t="str" cm="1">
        <f t="array" aca="1" ref="W1585" ca="1">_xlfn.IFS(Table4[[#This Row],[Age]]&lt;25, "Under 25",Table4[[#This Row],[Age]]=34, "25-34", Table4[[#This Row],[Age]]&lt;=49, "35-49", Table4[[#This Row],[Age]]&lt;=64, "50-64", Table4[[#This Row],[Age]]&gt;=65, "65+")</f>
        <v>35-49</v>
      </c>
      <c r="X1585" t="str">
        <f>_xlfn.XLOOKUP(Table4[[#This Row],[StoreID]],Stores!A:A,Stores!B:B, "Not found")</f>
        <v>MegaMart New Michele</v>
      </c>
      <c r="Y1585" t="str">
        <f>_xlfn.XLOOKUP(Table4[[#This Row],[StoreID]],Stores!A:A,Stores!C:C, "Not Found")</f>
        <v>New Michele</v>
      </c>
      <c r="Z1585" t="str">
        <f>_xlfn.XLOOKUP(Table4[[#This Row],[StoreID]],Stores!A:A,Stores!D:D, "Not Found")</f>
        <v>West</v>
      </c>
    </row>
    <row r="1586" spans="1:26">
      <c r="A1586" t="s">
        <v>2452</v>
      </c>
      <c r="B1586" s="1">
        <v>45789</v>
      </c>
      <c r="C1586" t="s">
        <v>59</v>
      </c>
      <c r="D1586" t="s">
        <v>782</v>
      </c>
      <c r="E1586" t="s">
        <v>835</v>
      </c>
      <c r="F1586">
        <v>2</v>
      </c>
      <c r="G1586">
        <v>0.05</v>
      </c>
      <c r="H1586" t="s">
        <v>868</v>
      </c>
      <c r="I1586" s="4">
        <f>Table4[[#This Row],[Quantity]]*Table4[[#This Row],[UnitPrice]]</f>
        <v>1347.56</v>
      </c>
      <c r="J1586" s="4">
        <f>Table4[[#This Row],[Gross Revenue]]*(1-Table4[[#This Row],[Discount]])</f>
        <v>1280.1819999999998</v>
      </c>
      <c r="K1586" s="4">
        <f>Table4[[#This Row],[Quantity]]*Table4[[#This Row],[CostPrice]]</f>
        <v>726.66</v>
      </c>
      <c r="L1586" s="4">
        <f>Table4[[#This Row],[Net Revenue]]-Table4[[#This Row],[Total Cost]]</f>
        <v>553.52199999999982</v>
      </c>
      <c r="M1586" t="str">
        <f>_xlfn.XLOOKUP(Table4[[#This Row],[ProductID]], Products!A:A,Products!B:B, "Not Found")</f>
        <v>Deal Smartphone</v>
      </c>
      <c r="N1586" t="str">
        <f>TEXT(Table4[[#This Row],[Date]], "mmm")</f>
        <v>May</v>
      </c>
      <c r="O1586" t="str">
        <f>TEXT(Table4[[#This Row],[Date]], "yyyy")</f>
        <v>2025</v>
      </c>
      <c r="P1586" t="str">
        <f>_xlfn.XLOOKUP(Table4[[#This Row],[ProductID]],Products!A:A,Products!C:C, "Not Found")</f>
        <v>Electronics</v>
      </c>
      <c r="Q1586" t="str">
        <f>_xlfn.XLOOKUP(Table4[[#This Row],[ProductID]],Products!A:A,Products!D:D,"Not Found")</f>
        <v>Smartphone</v>
      </c>
      <c r="R1586">
        <f>_xlfn.XLOOKUP(Table4[[#This Row],[ProductID]],Products!A:A,Products!E:E,"Not Found")</f>
        <v>673.78</v>
      </c>
      <c r="S1586">
        <f>_xlfn.XLOOKUP(Table4[[#This Row],[ProductID]],Products!A:A,Products!F:F, "Not Found")</f>
        <v>363.33</v>
      </c>
      <c r="T1586" t="str">
        <f>_xlfn.XLOOKUP(Table4[[#This Row],[CustomerID]],Customers!A:A,Customers!D:D, "Not Found")</f>
        <v>M</v>
      </c>
      <c r="U1586" s="6">
        <f>_xlfn.XLOOKUP(Table4[[#This Row],[CustomerID]],Customers!A:A,Customers!E:E, "Not Found")</f>
        <v>27205</v>
      </c>
      <c r="V1586">
        <f ca="1">DATEDIF(Table4[[#This Row],[CustomerBirthday]], TODAY(), "Y")</f>
        <v>52</v>
      </c>
      <c r="W1586" t="str" cm="1">
        <f t="array" aca="1" ref="W1586" ca="1">_xlfn.IFS(Table4[[#This Row],[Age]]&lt;25, "Under 25",Table4[[#This Row],[Age]]=34, "25-34", Table4[[#This Row],[Age]]&lt;=49, "35-49", Table4[[#This Row],[Age]]&lt;=64, "50-64", Table4[[#This Row],[Age]]&gt;=65, "65+")</f>
        <v>50-64</v>
      </c>
      <c r="X1586" t="str">
        <f>_xlfn.XLOOKUP(Table4[[#This Row],[StoreID]],Stores!A:A,Stores!B:B, "Not found")</f>
        <v>MegaMart Peckmouth</v>
      </c>
      <c r="Y1586" t="str">
        <f>_xlfn.XLOOKUP(Table4[[#This Row],[StoreID]],Stores!A:A,Stores!C:C, "Not Found")</f>
        <v>Peckmouth</v>
      </c>
      <c r="Z1586" t="str">
        <f>_xlfn.XLOOKUP(Table4[[#This Row],[StoreID]],Stores!A:A,Stores!D:D, "Not Found")</f>
        <v>East</v>
      </c>
    </row>
    <row r="1587" spans="1:26">
      <c r="A1587" t="s">
        <v>2453</v>
      </c>
      <c r="B1587" s="1">
        <v>45573</v>
      </c>
      <c r="C1587" t="s">
        <v>480</v>
      </c>
      <c r="D1587" t="s">
        <v>782</v>
      </c>
      <c r="E1587" t="s">
        <v>846</v>
      </c>
      <c r="F1587">
        <v>4</v>
      </c>
      <c r="G1587">
        <v>0</v>
      </c>
      <c r="H1587" t="s">
        <v>865</v>
      </c>
      <c r="I1587" s="4">
        <f>Table4[[#This Row],[Quantity]]*Table4[[#This Row],[UnitPrice]]</f>
        <v>2695.12</v>
      </c>
      <c r="J1587" s="4">
        <f>Table4[[#This Row],[Gross Revenue]]*(1-Table4[[#This Row],[Discount]])</f>
        <v>2695.12</v>
      </c>
      <c r="K1587" s="4">
        <f>Table4[[#This Row],[Quantity]]*Table4[[#This Row],[CostPrice]]</f>
        <v>1453.32</v>
      </c>
      <c r="L1587" s="4">
        <f>Table4[[#This Row],[Net Revenue]]-Table4[[#This Row],[Total Cost]]</f>
        <v>1241.8</v>
      </c>
      <c r="M1587" t="str">
        <f>_xlfn.XLOOKUP(Table4[[#This Row],[ProductID]], Products!A:A,Products!B:B, "Not Found")</f>
        <v>Deal Smartphone</v>
      </c>
      <c r="N1587" t="str">
        <f>TEXT(Table4[[#This Row],[Date]], "mmm")</f>
        <v>Oct</v>
      </c>
      <c r="O1587" t="str">
        <f>TEXT(Table4[[#This Row],[Date]], "yyyy")</f>
        <v>2024</v>
      </c>
      <c r="P1587" t="str">
        <f>_xlfn.XLOOKUP(Table4[[#This Row],[ProductID]],Products!A:A,Products!C:C, "Not Found")</f>
        <v>Electronics</v>
      </c>
      <c r="Q1587" t="str">
        <f>_xlfn.XLOOKUP(Table4[[#This Row],[ProductID]],Products!A:A,Products!D:D,"Not Found")</f>
        <v>Smartphone</v>
      </c>
      <c r="R1587">
        <f>_xlfn.XLOOKUP(Table4[[#This Row],[ProductID]],Products!A:A,Products!E:E,"Not Found")</f>
        <v>673.78</v>
      </c>
      <c r="S1587">
        <f>_xlfn.XLOOKUP(Table4[[#This Row],[ProductID]],Products!A:A,Products!F:F, "Not Found")</f>
        <v>363.33</v>
      </c>
      <c r="T1587" t="str">
        <f>_xlfn.XLOOKUP(Table4[[#This Row],[CustomerID]],Customers!A:A,Customers!D:D, "Not Found")</f>
        <v>M</v>
      </c>
      <c r="U1587" s="6">
        <f>_xlfn.XLOOKUP(Table4[[#This Row],[CustomerID]],Customers!A:A,Customers!E:E, "Not Found")</f>
        <v>35356</v>
      </c>
      <c r="V1587">
        <f ca="1">DATEDIF(Table4[[#This Row],[CustomerBirthday]], TODAY(), "Y")</f>
        <v>29</v>
      </c>
      <c r="W1587" t="str" cm="1">
        <f t="array" aca="1" ref="W1587" ca="1">_xlfn.IFS(Table4[[#This Row],[Age]]&lt;25, "Under 25",Table4[[#This Row],[Age]]=34, "25-34", Table4[[#This Row],[Age]]&lt;=49, "35-49", Table4[[#This Row],[Age]]&lt;=64, "50-64", Table4[[#This Row],[Age]]&gt;=65, "65+")</f>
        <v>35-49</v>
      </c>
      <c r="X1587" t="str">
        <f>_xlfn.XLOOKUP(Table4[[#This Row],[StoreID]],Stores!A:A,Stores!B:B, "Not found")</f>
        <v>MegaMart Johnmouth</v>
      </c>
      <c r="Y1587" t="str">
        <f>_xlfn.XLOOKUP(Table4[[#This Row],[StoreID]],Stores!A:A,Stores!C:C, "Not Found")</f>
        <v>Johnmouth</v>
      </c>
      <c r="Z1587" t="str">
        <f>_xlfn.XLOOKUP(Table4[[#This Row],[StoreID]],Stores!A:A,Stores!D:D, "Not Found")</f>
        <v>East</v>
      </c>
    </row>
    <row r="1588" spans="1:26">
      <c r="A1588" t="s">
        <v>2454</v>
      </c>
      <c r="B1588" s="1">
        <v>45585</v>
      </c>
      <c r="C1588" t="s">
        <v>67</v>
      </c>
      <c r="D1588" t="s">
        <v>808</v>
      </c>
      <c r="E1588" t="s">
        <v>839</v>
      </c>
      <c r="F1588">
        <v>4</v>
      </c>
      <c r="G1588">
        <v>0.15</v>
      </c>
      <c r="H1588" t="s">
        <v>875</v>
      </c>
      <c r="I1588" s="4">
        <f>Table4[[#This Row],[Quantity]]*Table4[[#This Row],[UnitPrice]]</f>
        <v>6540.04</v>
      </c>
      <c r="J1588" s="4">
        <f>Table4[[#This Row],[Gross Revenue]]*(1-Table4[[#This Row],[Discount]])</f>
        <v>5559.0339999999997</v>
      </c>
      <c r="K1588" s="4">
        <f>Table4[[#This Row],[Quantity]]*Table4[[#This Row],[CostPrice]]</f>
        <v>4173.16</v>
      </c>
      <c r="L1588" s="4">
        <f>Table4[[#This Row],[Net Revenue]]-Table4[[#This Row],[Total Cost]]</f>
        <v>1385.8739999999998</v>
      </c>
      <c r="M1588" t="str">
        <f>_xlfn.XLOOKUP(Table4[[#This Row],[ProductID]], Products!A:A,Products!B:B, "Not Found")</f>
        <v>Present Television</v>
      </c>
      <c r="N1588" t="str">
        <f>TEXT(Table4[[#This Row],[Date]], "mmm")</f>
        <v>Oct</v>
      </c>
      <c r="O1588" t="str">
        <f>TEXT(Table4[[#This Row],[Date]], "yyyy")</f>
        <v>2024</v>
      </c>
      <c r="P1588" t="str">
        <f>_xlfn.XLOOKUP(Table4[[#This Row],[ProductID]],Products!A:A,Products!C:C, "Not Found")</f>
        <v>Electronics</v>
      </c>
      <c r="Q1588" t="str">
        <f>_xlfn.XLOOKUP(Table4[[#This Row],[ProductID]],Products!A:A,Products!D:D,"Not Found")</f>
        <v>Television</v>
      </c>
      <c r="R1588">
        <f>_xlfn.XLOOKUP(Table4[[#This Row],[ProductID]],Products!A:A,Products!E:E,"Not Found")</f>
        <v>1635.01</v>
      </c>
      <c r="S1588">
        <f>_xlfn.XLOOKUP(Table4[[#This Row],[ProductID]],Products!A:A,Products!F:F, "Not Found")</f>
        <v>1043.29</v>
      </c>
      <c r="T1588" t="str">
        <f>_xlfn.XLOOKUP(Table4[[#This Row],[CustomerID]],Customers!A:A,Customers!D:D, "Not Found")</f>
        <v>M</v>
      </c>
      <c r="U1588" s="6">
        <f>_xlfn.XLOOKUP(Table4[[#This Row],[CustomerID]],Customers!A:A,Customers!E:E, "Not Found")</f>
        <v>27877</v>
      </c>
      <c r="V1588">
        <f ca="1">DATEDIF(Table4[[#This Row],[CustomerBirthday]], TODAY(), "Y")</f>
        <v>50</v>
      </c>
      <c r="W1588" t="str" cm="1">
        <f t="array" aca="1" ref="W1588" ca="1">_xlfn.IFS(Table4[[#This Row],[Age]]&lt;25, "Under 25",Table4[[#This Row],[Age]]=34, "25-34", Table4[[#This Row],[Age]]&lt;=49, "35-49", Table4[[#This Row],[Age]]&lt;=64, "50-64", Table4[[#This Row],[Age]]&gt;=65, "65+")</f>
        <v>50-64</v>
      </c>
      <c r="X1588" t="str">
        <f>_xlfn.XLOOKUP(Table4[[#This Row],[StoreID]],Stores!A:A,Stores!B:B, "Not found")</f>
        <v>MegaMart New Michele</v>
      </c>
      <c r="Y1588" t="str">
        <f>_xlfn.XLOOKUP(Table4[[#This Row],[StoreID]],Stores!A:A,Stores!C:C, "Not Found")</f>
        <v>New Michele</v>
      </c>
      <c r="Z1588" t="str">
        <f>_xlfn.XLOOKUP(Table4[[#This Row],[StoreID]],Stores!A:A,Stores!D:D, "Not Found")</f>
        <v>West</v>
      </c>
    </row>
    <row r="1589" spans="1:26">
      <c r="A1589" t="s">
        <v>2455</v>
      </c>
      <c r="B1589" s="1">
        <v>45288</v>
      </c>
      <c r="C1589" t="s">
        <v>458</v>
      </c>
      <c r="D1589" t="s">
        <v>808</v>
      </c>
      <c r="E1589" t="s">
        <v>831</v>
      </c>
      <c r="F1589">
        <v>4</v>
      </c>
      <c r="G1589">
        <v>0.05</v>
      </c>
      <c r="H1589" t="s">
        <v>875</v>
      </c>
      <c r="I1589" s="4">
        <f>Table4[[#This Row],[Quantity]]*Table4[[#This Row],[UnitPrice]]</f>
        <v>6540.04</v>
      </c>
      <c r="J1589" s="4">
        <f>Table4[[#This Row],[Gross Revenue]]*(1-Table4[[#This Row],[Discount]])</f>
        <v>6213.0379999999996</v>
      </c>
      <c r="K1589" s="4">
        <f>Table4[[#This Row],[Quantity]]*Table4[[#This Row],[CostPrice]]</f>
        <v>4173.16</v>
      </c>
      <c r="L1589" s="4">
        <f>Table4[[#This Row],[Net Revenue]]-Table4[[#This Row],[Total Cost]]</f>
        <v>2039.8779999999997</v>
      </c>
      <c r="M1589" t="str">
        <f>_xlfn.XLOOKUP(Table4[[#This Row],[ProductID]], Products!A:A,Products!B:B, "Not Found")</f>
        <v>Present Television</v>
      </c>
      <c r="N1589" t="str">
        <f>TEXT(Table4[[#This Row],[Date]], "mmm")</f>
        <v>Dec</v>
      </c>
      <c r="O1589" t="str">
        <f>TEXT(Table4[[#This Row],[Date]], "yyyy")</f>
        <v>2023</v>
      </c>
      <c r="P1589" t="str">
        <f>_xlfn.XLOOKUP(Table4[[#This Row],[ProductID]],Products!A:A,Products!C:C, "Not Found")</f>
        <v>Electronics</v>
      </c>
      <c r="Q1589" t="str">
        <f>_xlfn.XLOOKUP(Table4[[#This Row],[ProductID]],Products!A:A,Products!D:D,"Not Found")</f>
        <v>Television</v>
      </c>
      <c r="R1589">
        <f>_xlfn.XLOOKUP(Table4[[#This Row],[ProductID]],Products!A:A,Products!E:E,"Not Found")</f>
        <v>1635.01</v>
      </c>
      <c r="S1589">
        <f>_xlfn.XLOOKUP(Table4[[#This Row],[ProductID]],Products!A:A,Products!F:F, "Not Found")</f>
        <v>1043.29</v>
      </c>
      <c r="T1589" t="str">
        <f>_xlfn.XLOOKUP(Table4[[#This Row],[CustomerID]],Customers!A:A,Customers!D:D, "Not Found")</f>
        <v>F</v>
      </c>
      <c r="U1589" s="6">
        <f>_xlfn.XLOOKUP(Table4[[#This Row],[CustomerID]],Customers!A:A,Customers!E:E, "Not Found")</f>
        <v>22804</v>
      </c>
      <c r="V1589">
        <f ca="1">DATEDIF(Table4[[#This Row],[CustomerBirthday]], TODAY(), "Y")</f>
        <v>64</v>
      </c>
      <c r="W1589" t="str" cm="1">
        <f t="array" aca="1" ref="W1589" ca="1">_xlfn.IFS(Table4[[#This Row],[Age]]&lt;25, "Under 25",Table4[[#This Row],[Age]]=34, "25-34", Table4[[#This Row],[Age]]&lt;=49, "35-49", Table4[[#This Row],[Age]]&lt;=64, "50-64", Table4[[#This Row],[Age]]&gt;=65, "65+")</f>
        <v>50-64</v>
      </c>
      <c r="X1589" t="str">
        <f>_xlfn.XLOOKUP(Table4[[#This Row],[StoreID]],Stores!A:A,Stores!B:B, "Not found")</f>
        <v>MegaMart Jimenezborough</v>
      </c>
      <c r="Y1589" t="str">
        <f>_xlfn.XLOOKUP(Table4[[#This Row],[StoreID]],Stores!A:A,Stores!C:C, "Not Found")</f>
        <v>Jimenezborough</v>
      </c>
      <c r="Z1589" t="str">
        <f>_xlfn.XLOOKUP(Table4[[#This Row],[StoreID]],Stores!A:A,Stores!D:D, "Not Found")</f>
        <v>South</v>
      </c>
    </row>
    <row r="1590" spans="1:26">
      <c r="A1590" t="s">
        <v>2456</v>
      </c>
      <c r="B1590" s="1">
        <v>45615</v>
      </c>
      <c r="C1590" t="s">
        <v>262</v>
      </c>
      <c r="D1590" t="s">
        <v>764</v>
      </c>
      <c r="E1590" t="s">
        <v>846</v>
      </c>
      <c r="F1590">
        <v>5</v>
      </c>
      <c r="G1590">
        <v>0</v>
      </c>
      <c r="H1590" t="s">
        <v>871</v>
      </c>
      <c r="I1590" s="4">
        <f>Table4[[#This Row],[Quantity]]*Table4[[#This Row],[UnitPrice]]</f>
        <v>1619.6000000000001</v>
      </c>
      <c r="J1590" s="4">
        <f>Table4[[#This Row],[Gross Revenue]]*(1-Table4[[#This Row],[Discount]])</f>
        <v>1619.6000000000001</v>
      </c>
      <c r="K1590" s="4">
        <f>Table4[[#This Row],[Quantity]]*Table4[[#This Row],[CostPrice]]</f>
        <v>1214.8999999999999</v>
      </c>
      <c r="L1590" s="4">
        <f>Table4[[#This Row],[Net Revenue]]-Table4[[#This Row],[Total Cost]]</f>
        <v>404.70000000000027</v>
      </c>
      <c r="M1590" t="str">
        <f>_xlfn.XLOOKUP(Table4[[#This Row],[ProductID]], Products!A:A,Products!B:B, "Not Found")</f>
        <v>Simple Accessories</v>
      </c>
      <c r="N1590" t="str">
        <f>TEXT(Table4[[#This Row],[Date]], "mmm")</f>
        <v>Nov</v>
      </c>
      <c r="O1590" t="str">
        <f>TEXT(Table4[[#This Row],[Date]], "yyyy")</f>
        <v>2024</v>
      </c>
      <c r="P1590" t="str">
        <f>_xlfn.XLOOKUP(Table4[[#This Row],[ProductID]],Products!A:A,Products!C:C, "Not Found")</f>
        <v>Fashion</v>
      </c>
      <c r="Q1590" t="str">
        <f>_xlfn.XLOOKUP(Table4[[#This Row],[ProductID]],Products!A:A,Products!D:D,"Not Found")</f>
        <v>Accessories</v>
      </c>
      <c r="R1590">
        <f>_xlfn.XLOOKUP(Table4[[#This Row],[ProductID]],Products!A:A,Products!E:E,"Not Found")</f>
        <v>323.92</v>
      </c>
      <c r="S1590">
        <f>_xlfn.XLOOKUP(Table4[[#This Row],[ProductID]],Products!A:A,Products!F:F, "Not Found")</f>
        <v>242.98</v>
      </c>
      <c r="T1590" t="str">
        <f>_xlfn.XLOOKUP(Table4[[#This Row],[CustomerID]],Customers!A:A,Customers!D:D, "Not Found")</f>
        <v>M</v>
      </c>
      <c r="U1590" s="6">
        <f>_xlfn.XLOOKUP(Table4[[#This Row],[CustomerID]],Customers!A:A,Customers!E:E, "Not Found")</f>
        <v>24029</v>
      </c>
      <c r="V1590">
        <f ca="1">DATEDIF(Table4[[#This Row],[CustomerBirthday]], TODAY(), "Y")</f>
        <v>60</v>
      </c>
      <c r="W1590" t="str" cm="1">
        <f t="array" aca="1" ref="W1590" ca="1">_xlfn.IFS(Table4[[#This Row],[Age]]&lt;25, "Under 25",Table4[[#This Row],[Age]]=34, "25-34", Table4[[#This Row],[Age]]&lt;=49, "35-49", Table4[[#This Row],[Age]]&lt;=64, "50-64", Table4[[#This Row],[Age]]&gt;=65, "65+")</f>
        <v>50-64</v>
      </c>
      <c r="X1590" t="str">
        <f>_xlfn.XLOOKUP(Table4[[#This Row],[StoreID]],Stores!A:A,Stores!B:B, "Not found")</f>
        <v>MegaMart Johnmouth</v>
      </c>
      <c r="Y1590" t="str">
        <f>_xlfn.XLOOKUP(Table4[[#This Row],[StoreID]],Stores!A:A,Stores!C:C, "Not Found")</f>
        <v>Johnmouth</v>
      </c>
      <c r="Z1590" t="str">
        <f>_xlfn.XLOOKUP(Table4[[#This Row],[StoreID]],Stores!A:A,Stores!D:D, "Not Found")</f>
        <v>East</v>
      </c>
    </row>
    <row r="1591" spans="1:26">
      <c r="A1591" t="s">
        <v>2457</v>
      </c>
      <c r="B1591" s="1">
        <v>45542</v>
      </c>
      <c r="C1591" t="s">
        <v>690</v>
      </c>
      <c r="D1591" t="s">
        <v>722</v>
      </c>
      <c r="E1591" t="s">
        <v>846</v>
      </c>
      <c r="F1591">
        <v>2</v>
      </c>
      <c r="G1591">
        <v>0.1</v>
      </c>
      <c r="H1591" t="s">
        <v>868</v>
      </c>
      <c r="I1591" s="4">
        <f>Table4[[#This Row],[Quantity]]*Table4[[#This Row],[UnitPrice]]</f>
        <v>3707.54</v>
      </c>
      <c r="J1591" s="4">
        <f>Table4[[#This Row],[Gross Revenue]]*(1-Table4[[#This Row],[Discount]])</f>
        <v>3336.7860000000001</v>
      </c>
      <c r="K1591" s="4">
        <f>Table4[[#This Row],[Quantity]]*Table4[[#This Row],[CostPrice]]</f>
        <v>2727.04</v>
      </c>
      <c r="L1591" s="4">
        <f>Table4[[#This Row],[Net Revenue]]-Table4[[#This Row],[Total Cost]]</f>
        <v>609.74600000000009</v>
      </c>
      <c r="M1591" t="str">
        <f>_xlfn.XLOOKUP(Table4[[#This Row],[ProductID]], Products!A:A,Products!B:B, "Not Found")</f>
        <v>Four Accessories</v>
      </c>
      <c r="N1591" t="str">
        <f>TEXT(Table4[[#This Row],[Date]], "mmm")</f>
        <v>Sep</v>
      </c>
      <c r="O1591" t="str">
        <f>TEXT(Table4[[#This Row],[Date]], "yyyy")</f>
        <v>2024</v>
      </c>
      <c r="P1591" t="str">
        <f>_xlfn.XLOOKUP(Table4[[#This Row],[ProductID]],Products!A:A,Products!C:C, "Not Found")</f>
        <v>Fashion</v>
      </c>
      <c r="Q1591" t="str">
        <f>_xlfn.XLOOKUP(Table4[[#This Row],[ProductID]],Products!A:A,Products!D:D,"Not Found")</f>
        <v>Accessories</v>
      </c>
      <c r="R1591">
        <f>_xlfn.XLOOKUP(Table4[[#This Row],[ProductID]],Products!A:A,Products!E:E,"Not Found")</f>
        <v>1853.77</v>
      </c>
      <c r="S1591">
        <f>_xlfn.XLOOKUP(Table4[[#This Row],[ProductID]],Products!A:A,Products!F:F, "Not Found")</f>
        <v>1363.52</v>
      </c>
      <c r="T1591" t="str">
        <f>_xlfn.XLOOKUP(Table4[[#This Row],[CustomerID]],Customers!A:A,Customers!D:D, "Not Found")</f>
        <v>F</v>
      </c>
      <c r="U1591" s="6">
        <f>_xlfn.XLOOKUP(Table4[[#This Row],[CustomerID]],Customers!A:A,Customers!E:E, "Not Found")</f>
        <v>23491</v>
      </c>
      <c r="V1591">
        <f ca="1">DATEDIF(Table4[[#This Row],[CustomerBirthday]], TODAY(), "Y")</f>
        <v>62</v>
      </c>
      <c r="W1591" t="str" cm="1">
        <f t="array" aca="1" ref="W1591" ca="1">_xlfn.IFS(Table4[[#This Row],[Age]]&lt;25, "Under 25",Table4[[#This Row],[Age]]=34, "25-34", Table4[[#This Row],[Age]]&lt;=49, "35-49", Table4[[#This Row],[Age]]&lt;=64, "50-64", Table4[[#This Row],[Age]]&gt;=65, "65+")</f>
        <v>50-64</v>
      </c>
      <c r="X1591" t="str">
        <f>_xlfn.XLOOKUP(Table4[[#This Row],[StoreID]],Stores!A:A,Stores!B:B, "Not found")</f>
        <v>MegaMart Johnmouth</v>
      </c>
      <c r="Y1591" t="str">
        <f>_xlfn.XLOOKUP(Table4[[#This Row],[StoreID]],Stores!A:A,Stores!C:C, "Not Found")</f>
        <v>Johnmouth</v>
      </c>
      <c r="Z1591" t="str">
        <f>_xlfn.XLOOKUP(Table4[[#This Row],[StoreID]],Stores!A:A,Stores!D:D, "Not Found")</f>
        <v>East</v>
      </c>
    </row>
    <row r="1592" spans="1:26">
      <c r="A1592" t="s">
        <v>2458</v>
      </c>
      <c r="B1592" s="1">
        <v>45226</v>
      </c>
      <c r="C1592" t="s">
        <v>429</v>
      </c>
      <c r="D1592" t="s">
        <v>715</v>
      </c>
      <c r="E1592" t="s">
        <v>831</v>
      </c>
      <c r="F1592">
        <v>5</v>
      </c>
      <c r="G1592">
        <v>0.05</v>
      </c>
      <c r="H1592" t="s">
        <v>871</v>
      </c>
      <c r="I1592" s="4">
        <f>Table4[[#This Row],[Quantity]]*Table4[[#This Row],[UnitPrice]]</f>
        <v>4093.8</v>
      </c>
      <c r="J1592" s="4">
        <f>Table4[[#This Row],[Gross Revenue]]*(1-Table4[[#This Row],[Discount]])</f>
        <v>3889.11</v>
      </c>
      <c r="K1592" s="4">
        <f>Table4[[#This Row],[Quantity]]*Table4[[#This Row],[CostPrice]]</f>
        <v>2638.1</v>
      </c>
      <c r="L1592" s="4">
        <f>Table4[[#This Row],[Net Revenue]]-Table4[[#This Row],[Total Cost]]</f>
        <v>1251.0100000000002</v>
      </c>
      <c r="M1592" t="str">
        <f>_xlfn.XLOOKUP(Table4[[#This Row],[ProductID]], Products!A:A,Products!B:B, "Not Found")</f>
        <v>Audience Television</v>
      </c>
      <c r="N1592" t="str">
        <f>TEXT(Table4[[#This Row],[Date]], "mmm")</f>
        <v>Oct</v>
      </c>
      <c r="O1592" t="str">
        <f>TEXT(Table4[[#This Row],[Date]], "yyyy")</f>
        <v>2023</v>
      </c>
      <c r="P1592" t="str">
        <f>_xlfn.XLOOKUP(Table4[[#This Row],[ProductID]],Products!A:A,Products!C:C, "Not Found")</f>
        <v>Electronics</v>
      </c>
      <c r="Q1592" t="str">
        <f>_xlfn.XLOOKUP(Table4[[#This Row],[ProductID]],Products!A:A,Products!D:D,"Not Found")</f>
        <v>Television</v>
      </c>
      <c r="R1592">
        <f>_xlfn.XLOOKUP(Table4[[#This Row],[ProductID]],Products!A:A,Products!E:E,"Not Found")</f>
        <v>818.76</v>
      </c>
      <c r="S1592">
        <f>_xlfn.XLOOKUP(Table4[[#This Row],[ProductID]],Products!A:A,Products!F:F, "Not Found")</f>
        <v>527.62</v>
      </c>
      <c r="T1592" t="str">
        <f>_xlfn.XLOOKUP(Table4[[#This Row],[CustomerID]],Customers!A:A,Customers!D:D, "Not Found")</f>
        <v>M</v>
      </c>
      <c r="U1592" s="6">
        <f>_xlfn.XLOOKUP(Table4[[#This Row],[CustomerID]],Customers!A:A,Customers!E:E, "Not Found")</f>
        <v>21971</v>
      </c>
      <c r="V1592">
        <f ca="1">DATEDIF(Table4[[#This Row],[CustomerBirthday]], TODAY(), "Y")</f>
        <v>66</v>
      </c>
      <c r="W1592" t="str" cm="1">
        <f t="array" aca="1" ref="W1592" ca="1">_xlfn.IFS(Table4[[#This Row],[Age]]&lt;25, "Under 25",Table4[[#This Row],[Age]]=34, "25-34", Table4[[#This Row],[Age]]&lt;=49, "35-49", Table4[[#This Row],[Age]]&lt;=64, "50-64", Table4[[#This Row],[Age]]&gt;=65, "65+")</f>
        <v>65+</v>
      </c>
      <c r="X1592" t="str">
        <f>_xlfn.XLOOKUP(Table4[[#This Row],[StoreID]],Stores!A:A,Stores!B:B, "Not found")</f>
        <v>MegaMart Jimenezborough</v>
      </c>
      <c r="Y1592" t="str">
        <f>_xlfn.XLOOKUP(Table4[[#This Row],[StoreID]],Stores!A:A,Stores!C:C, "Not Found")</f>
        <v>Jimenezborough</v>
      </c>
      <c r="Z1592" t="str">
        <f>_xlfn.XLOOKUP(Table4[[#This Row],[StoreID]],Stores!A:A,Stores!D:D, "Not Found")</f>
        <v>South</v>
      </c>
    </row>
    <row r="1593" spans="1:26">
      <c r="A1593" t="s">
        <v>2459</v>
      </c>
      <c r="B1593" s="1">
        <v>45540</v>
      </c>
      <c r="C1593" t="s">
        <v>362</v>
      </c>
      <c r="D1593" t="s">
        <v>824</v>
      </c>
      <c r="E1593" t="s">
        <v>846</v>
      </c>
      <c r="F1593">
        <v>2</v>
      </c>
      <c r="G1593">
        <v>0.05</v>
      </c>
      <c r="H1593" t="s">
        <v>868</v>
      </c>
      <c r="I1593" s="4">
        <f>Table4[[#This Row],[Quantity]]*Table4[[#This Row],[UnitPrice]]</f>
        <v>776.52</v>
      </c>
      <c r="J1593" s="4">
        <f>Table4[[#This Row],[Gross Revenue]]*(1-Table4[[#This Row],[Discount]])</f>
        <v>737.69399999999996</v>
      </c>
      <c r="K1593" s="4">
        <f>Table4[[#This Row],[Quantity]]*Table4[[#This Row],[CostPrice]]</f>
        <v>398.6</v>
      </c>
      <c r="L1593" s="4">
        <f>Table4[[#This Row],[Net Revenue]]-Table4[[#This Row],[Total Cost]]</f>
        <v>339.09399999999994</v>
      </c>
      <c r="M1593" t="str">
        <f>_xlfn.XLOOKUP(Table4[[#This Row],[ProductID]], Products!A:A,Products!B:B, "Not Found")</f>
        <v>Possible Watches</v>
      </c>
      <c r="N1593" t="str">
        <f>TEXT(Table4[[#This Row],[Date]], "mmm")</f>
        <v>Sep</v>
      </c>
      <c r="O1593" t="str">
        <f>TEXT(Table4[[#This Row],[Date]], "yyyy")</f>
        <v>2024</v>
      </c>
      <c r="P1593" t="str">
        <f>_xlfn.XLOOKUP(Table4[[#This Row],[ProductID]],Products!A:A,Products!C:C, "Not Found")</f>
        <v>Fashion</v>
      </c>
      <c r="Q1593" t="str">
        <f>_xlfn.XLOOKUP(Table4[[#This Row],[ProductID]],Products!A:A,Products!D:D,"Not Found")</f>
        <v>Watches</v>
      </c>
      <c r="R1593">
        <f>_xlfn.XLOOKUP(Table4[[#This Row],[ProductID]],Products!A:A,Products!E:E,"Not Found")</f>
        <v>388.26</v>
      </c>
      <c r="S1593">
        <f>_xlfn.XLOOKUP(Table4[[#This Row],[ProductID]],Products!A:A,Products!F:F, "Not Found")</f>
        <v>199.3</v>
      </c>
      <c r="T1593" t="str">
        <f>_xlfn.XLOOKUP(Table4[[#This Row],[CustomerID]],Customers!A:A,Customers!D:D, "Not Found")</f>
        <v>M</v>
      </c>
      <c r="U1593" s="6">
        <f>_xlfn.XLOOKUP(Table4[[#This Row],[CustomerID]],Customers!A:A,Customers!E:E, "Not Found")</f>
        <v>32514</v>
      </c>
      <c r="V1593">
        <f ca="1">DATEDIF(Table4[[#This Row],[CustomerBirthday]], TODAY(), "Y")</f>
        <v>37</v>
      </c>
      <c r="W1593" t="str" cm="1">
        <f t="array" aca="1" ref="W1593" ca="1">_xlfn.IFS(Table4[[#This Row],[Age]]&lt;25, "Under 25",Table4[[#This Row],[Age]]=34, "25-34", Table4[[#This Row],[Age]]&lt;=49, "35-49", Table4[[#This Row],[Age]]&lt;=64, "50-64", Table4[[#This Row],[Age]]&gt;=65, "65+")</f>
        <v>35-49</v>
      </c>
      <c r="X1593" t="str">
        <f>_xlfn.XLOOKUP(Table4[[#This Row],[StoreID]],Stores!A:A,Stores!B:B, "Not found")</f>
        <v>MegaMart Johnmouth</v>
      </c>
      <c r="Y1593" t="str">
        <f>_xlfn.XLOOKUP(Table4[[#This Row],[StoreID]],Stores!A:A,Stores!C:C, "Not Found")</f>
        <v>Johnmouth</v>
      </c>
      <c r="Z1593" t="str">
        <f>_xlfn.XLOOKUP(Table4[[#This Row],[StoreID]],Stores!A:A,Stores!D:D, "Not Found")</f>
        <v>East</v>
      </c>
    </row>
    <row r="1594" spans="1:26">
      <c r="A1594" t="s">
        <v>2460</v>
      </c>
      <c r="B1594" s="1">
        <v>45363</v>
      </c>
      <c r="C1594" t="s">
        <v>520</v>
      </c>
      <c r="D1594" t="s">
        <v>786</v>
      </c>
      <c r="E1594" t="s">
        <v>842</v>
      </c>
      <c r="F1594">
        <v>1</v>
      </c>
      <c r="G1594">
        <v>0</v>
      </c>
      <c r="H1594" t="s">
        <v>868</v>
      </c>
      <c r="I1594" s="4">
        <f>Table4[[#This Row],[Quantity]]*Table4[[#This Row],[UnitPrice]]</f>
        <v>29.24</v>
      </c>
      <c r="J1594" s="4">
        <f>Table4[[#This Row],[Gross Revenue]]*(1-Table4[[#This Row],[Discount]])</f>
        <v>29.24</v>
      </c>
      <c r="K1594" s="4">
        <f>Table4[[#This Row],[Quantity]]*Table4[[#This Row],[CostPrice]]</f>
        <v>15.28</v>
      </c>
      <c r="L1594" s="4">
        <f>Table4[[#This Row],[Net Revenue]]-Table4[[#This Row],[Total Cost]]</f>
        <v>13.959999999999999</v>
      </c>
      <c r="M1594" t="str">
        <f>_xlfn.XLOOKUP(Table4[[#This Row],[ProductID]], Products!A:A,Products!B:B, "Not Found")</f>
        <v>National Watches</v>
      </c>
      <c r="N1594" t="str">
        <f>TEXT(Table4[[#This Row],[Date]], "mmm")</f>
        <v>Mar</v>
      </c>
      <c r="O1594" t="str">
        <f>TEXT(Table4[[#This Row],[Date]], "yyyy")</f>
        <v>2024</v>
      </c>
      <c r="P1594" t="str">
        <f>_xlfn.XLOOKUP(Table4[[#This Row],[ProductID]],Products!A:A,Products!C:C, "Not Found")</f>
        <v>Fashion</v>
      </c>
      <c r="Q1594" t="str">
        <f>_xlfn.XLOOKUP(Table4[[#This Row],[ProductID]],Products!A:A,Products!D:D,"Not Found")</f>
        <v>Watches</v>
      </c>
      <c r="R1594">
        <f>_xlfn.XLOOKUP(Table4[[#This Row],[ProductID]],Products!A:A,Products!E:E,"Not Found")</f>
        <v>29.24</v>
      </c>
      <c r="S1594">
        <f>_xlfn.XLOOKUP(Table4[[#This Row],[ProductID]],Products!A:A,Products!F:F, "Not Found")</f>
        <v>15.28</v>
      </c>
      <c r="T1594" t="str">
        <f>_xlfn.XLOOKUP(Table4[[#This Row],[CustomerID]],Customers!A:A,Customers!D:D, "Not Found")</f>
        <v>M</v>
      </c>
      <c r="U1594" s="6">
        <f>_xlfn.XLOOKUP(Table4[[#This Row],[CustomerID]],Customers!A:A,Customers!E:E, "Not Found")</f>
        <v>22435</v>
      </c>
      <c r="V1594">
        <f ca="1">DATEDIF(Table4[[#This Row],[CustomerBirthday]], TODAY(), "Y")</f>
        <v>65</v>
      </c>
      <c r="W1594" t="str" cm="1">
        <f t="array" aca="1" ref="W1594" ca="1">_xlfn.IFS(Table4[[#This Row],[Age]]&lt;25, "Under 25",Table4[[#This Row],[Age]]=34, "25-34", Table4[[#This Row],[Age]]&lt;=49, "35-49", Table4[[#This Row],[Age]]&lt;=64, "50-64", Table4[[#This Row],[Age]]&gt;=65, "65+")</f>
        <v>65+</v>
      </c>
      <c r="X1594" t="str">
        <f>_xlfn.XLOOKUP(Table4[[#This Row],[StoreID]],Stores!A:A,Stores!B:B, "Not found")</f>
        <v>MegaMart Brianahaven</v>
      </c>
      <c r="Y1594" t="str">
        <f>_xlfn.XLOOKUP(Table4[[#This Row],[StoreID]],Stores!A:A,Stores!C:C, "Not Found")</f>
        <v>Brianahaven</v>
      </c>
      <c r="Z1594" t="str">
        <f>_xlfn.XLOOKUP(Table4[[#This Row],[StoreID]],Stores!A:A,Stores!D:D, "Not Found")</f>
        <v>North</v>
      </c>
    </row>
    <row r="1595" spans="1:26">
      <c r="A1595" t="s">
        <v>2461</v>
      </c>
      <c r="B1595" s="1">
        <v>45483</v>
      </c>
      <c r="C1595" t="s">
        <v>570</v>
      </c>
      <c r="D1595" t="s">
        <v>820</v>
      </c>
      <c r="E1595" t="s">
        <v>839</v>
      </c>
      <c r="F1595">
        <v>2</v>
      </c>
      <c r="G1595">
        <v>0</v>
      </c>
      <c r="H1595" t="s">
        <v>875</v>
      </c>
      <c r="I1595" s="4">
        <f>Table4[[#This Row],[Quantity]]*Table4[[#This Row],[UnitPrice]]</f>
        <v>2394.36</v>
      </c>
      <c r="J1595" s="4">
        <f>Table4[[#This Row],[Gross Revenue]]*(1-Table4[[#This Row],[Discount]])</f>
        <v>2394.36</v>
      </c>
      <c r="K1595" s="4">
        <f>Table4[[#This Row],[Quantity]]*Table4[[#This Row],[CostPrice]]</f>
        <v>1445.48</v>
      </c>
      <c r="L1595" s="4">
        <f>Table4[[#This Row],[Net Revenue]]-Table4[[#This Row],[Total Cost]]</f>
        <v>948.88000000000011</v>
      </c>
      <c r="M1595" t="str">
        <f>_xlfn.XLOOKUP(Table4[[#This Row],[ProductID]], Products!A:A,Products!B:B, "Not Found")</f>
        <v>Or Smartphone</v>
      </c>
      <c r="N1595" t="str">
        <f>TEXT(Table4[[#This Row],[Date]], "mmm")</f>
        <v>Jul</v>
      </c>
      <c r="O1595" t="str">
        <f>TEXT(Table4[[#This Row],[Date]], "yyyy")</f>
        <v>2024</v>
      </c>
      <c r="P1595" t="str">
        <f>_xlfn.XLOOKUP(Table4[[#This Row],[ProductID]],Products!A:A,Products!C:C, "Not Found")</f>
        <v>Electronics</v>
      </c>
      <c r="Q1595" t="str">
        <f>_xlfn.XLOOKUP(Table4[[#This Row],[ProductID]],Products!A:A,Products!D:D,"Not Found")</f>
        <v>Smartphone</v>
      </c>
      <c r="R1595">
        <f>_xlfn.XLOOKUP(Table4[[#This Row],[ProductID]],Products!A:A,Products!E:E,"Not Found")</f>
        <v>1197.18</v>
      </c>
      <c r="S1595">
        <f>_xlfn.XLOOKUP(Table4[[#This Row],[ProductID]],Products!A:A,Products!F:F, "Not Found")</f>
        <v>722.74</v>
      </c>
      <c r="T1595" t="str">
        <f>_xlfn.XLOOKUP(Table4[[#This Row],[CustomerID]],Customers!A:A,Customers!D:D, "Not Found")</f>
        <v>M</v>
      </c>
      <c r="U1595" s="6">
        <f>_xlfn.XLOOKUP(Table4[[#This Row],[CustomerID]],Customers!A:A,Customers!E:E, "Not Found")</f>
        <v>33160</v>
      </c>
      <c r="V1595">
        <f ca="1">DATEDIF(Table4[[#This Row],[CustomerBirthday]], TODAY(), "Y")</f>
        <v>35</v>
      </c>
      <c r="W1595" t="str" cm="1">
        <f t="array" aca="1" ref="W1595" ca="1">_xlfn.IFS(Table4[[#This Row],[Age]]&lt;25, "Under 25",Table4[[#This Row],[Age]]=34, "25-34", Table4[[#This Row],[Age]]&lt;=49, "35-49", Table4[[#This Row],[Age]]&lt;=64, "50-64", Table4[[#This Row],[Age]]&gt;=65, "65+")</f>
        <v>35-49</v>
      </c>
      <c r="X1595" t="str">
        <f>_xlfn.XLOOKUP(Table4[[#This Row],[StoreID]],Stores!A:A,Stores!B:B, "Not found")</f>
        <v>MegaMart New Michele</v>
      </c>
      <c r="Y1595" t="str">
        <f>_xlfn.XLOOKUP(Table4[[#This Row],[StoreID]],Stores!A:A,Stores!C:C, "Not Found")</f>
        <v>New Michele</v>
      </c>
      <c r="Z1595" t="str">
        <f>_xlfn.XLOOKUP(Table4[[#This Row],[StoreID]],Stores!A:A,Stores!D:D, "Not Found")</f>
        <v>West</v>
      </c>
    </row>
    <row r="1596" spans="1:26">
      <c r="A1596" t="s">
        <v>2462</v>
      </c>
      <c r="B1596" s="1">
        <v>45266</v>
      </c>
      <c r="C1596" t="s">
        <v>458</v>
      </c>
      <c r="D1596" t="s">
        <v>742</v>
      </c>
      <c r="E1596" t="s">
        <v>839</v>
      </c>
      <c r="F1596">
        <v>5</v>
      </c>
      <c r="G1596">
        <v>0.1</v>
      </c>
      <c r="H1596" t="s">
        <v>868</v>
      </c>
      <c r="I1596" s="4">
        <f>Table4[[#This Row],[Quantity]]*Table4[[#This Row],[UnitPrice]]</f>
        <v>1242.8499999999999</v>
      </c>
      <c r="J1596" s="4">
        <f>Table4[[#This Row],[Gross Revenue]]*(1-Table4[[#This Row],[Discount]])</f>
        <v>1118.5650000000001</v>
      </c>
      <c r="K1596" s="4">
        <f>Table4[[#This Row],[Quantity]]*Table4[[#This Row],[CostPrice]]</f>
        <v>953.34999999999991</v>
      </c>
      <c r="L1596" s="4">
        <f>Table4[[#This Row],[Net Revenue]]-Table4[[#This Row],[Total Cost]]</f>
        <v>165.21500000000015</v>
      </c>
      <c r="M1596" t="str">
        <f>_xlfn.XLOOKUP(Table4[[#This Row],[ProductID]], Products!A:A,Products!B:B, "Not Found")</f>
        <v>Either Headphones</v>
      </c>
      <c r="N1596" t="str">
        <f>TEXT(Table4[[#This Row],[Date]], "mmm")</f>
        <v>Dec</v>
      </c>
      <c r="O1596" t="str">
        <f>TEXT(Table4[[#This Row],[Date]], "yyyy")</f>
        <v>2023</v>
      </c>
      <c r="P1596" t="str">
        <f>_xlfn.XLOOKUP(Table4[[#This Row],[ProductID]],Products!A:A,Products!C:C, "Not Found")</f>
        <v>Electronics</v>
      </c>
      <c r="Q1596" t="str">
        <f>_xlfn.XLOOKUP(Table4[[#This Row],[ProductID]],Products!A:A,Products!D:D,"Not Found")</f>
        <v>Headphones</v>
      </c>
      <c r="R1596">
        <f>_xlfn.XLOOKUP(Table4[[#This Row],[ProductID]],Products!A:A,Products!E:E,"Not Found")</f>
        <v>248.57</v>
      </c>
      <c r="S1596">
        <f>_xlfn.XLOOKUP(Table4[[#This Row],[ProductID]],Products!A:A,Products!F:F, "Not Found")</f>
        <v>190.67</v>
      </c>
      <c r="T1596" t="str">
        <f>_xlfn.XLOOKUP(Table4[[#This Row],[CustomerID]],Customers!A:A,Customers!D:D, "Not Found")</f>
        <v>F</v>
      </c>
      <c r="U1596" s="6">
        <f>_xlfn.XLOOKUP(Table4[[#This Row],[CustomerID]],Customers!A:A,Customers!E:E, "Not Found")</f>
        <v>22804</v>
      </c>
      <c r="V1596">
        <f ca="1">DATEDIF(Table4[[#This Row],[CustomerBirthday]], TODAY(), "Y")</f>
        <v>64</v>
      </c>
      <c r="W1596" t="str" cm="1">
        <f t="array" aca="1" ref="W1596" ca="1">_xlfn.IFS(Table4[[#This Row],[Age]]&lt;25, "Under 25",Table4[[#This Row],[Age]]=34, "25-34", Table4[[#This Row],[Age]]&lt;=49, "35-49", Table4[[#This Row],[Age]]&lt;=64, "50-64", Table4[[#This Row],[Age]]&gt;=65, "65+")</f>
        <v>50-64</v>
      </c>
      <c r="X1596" t="str">
        <f>_xlfn.XLOOKUP(Table4[[#This Row],[StoreID]],Stores!A:A,Stores!B:B, "Not found")</f>
        <v>MegaMart New Michele</v>
      </c>
      <c r="Y1596" t="str">
        <f>_xlfn.XLOOKUP(Table4[[#This Row],[StoreID]],Stores!A:A,Stores!C:C, "Not Found")</f>
        <v>New Michele</v>
      </c>
      <c r="Z1596" t="str">
        <f>_xlfn.XLOOKUP(Table4[[#This Row],[StoreID]],Stores!A:A,Stores!D:D, "Not Found")</f>
        <v>West</v>
      </c>
    </row>
    <row r="1597" spans="1:26">
      <c r="A1597" t="s">
        <v>2463</v>
      </c>
      <c r="B1597" s="1">
        <v>45819</v>
      </c>
      <c r="C1597" t="s">
        <v>339</v>
      </c>
      <c r="D1597" t="s">
        <v>753</v>
      </c>
      <c r="E1597" t="s">
        <v>835</v>
      </c>
      <c r="F1597">
        <v>5</v>
      </c>
      <c r="G1597">
        <v>0.1</v>
      </c>
      <c r="H1597" t="s">
        <v>875</v>
      </c>
      <c r="I1597" s="4">
        <f>Table4[[#This Row],[Quantity]]*Table4[[#This Row],[UnitPrice]]</f>
        <v>1352.25</v>
      </c>
      <c r="J1597" s="4">
        <f>Table4[[#This Row],[Gross Revenue]]*(1-Table4[[#This Row],[Discount]])</f>
        <v>1217.0250000000001</v>
      </c>
      <c r="K1597" s="4">
        <f>Table4[[#This Row],[Quantity]]*Table4[[#This Row],[CostPrice]]</f>
        <v>938</v>
      </c>
      <c r="L1597" s="4">
        <f>Table4[[#This Row],[Net Revenue]]-Table4[[#This Row],[Total Cost]]</f>
        <v>279.02500000000009</v>
      </c>
      <c r="M1597" t="str">
        <f>_xlfn.XLOOKUP(Table4[[#This Row],[ProductID]], Products!A:A,Products!B:B, "Not Found")</f>
        <v>Whether Bags</v>
      </c>
      <c r="N1597" t="str">
        <f>TEXT(Table4[[#This Row],[Date]], "mmm")</f>
        <v>Jun</v>
      </c>
      <c r="O1597" t="str">
        <f>TEXT(Table4[[#This Row],[Date]], "yyyy")</f>
        <v>2025</v>
      </c>
      <c r="P1597" t="str">
        <f>_xlfn.XLOOKUP(Table4[[#This Row],[ProductID]],Products!A:A,Products!C:C, "Not Found")</f>
        <v>Fashion</v>
      </c>
      <c r="Q1597" t="str">
        <f>_xlfn.XLOOKUP(Table4[[#This Row],[ProductID]],Products!A:A,Products!D:D,"Not Found")</f>
        <v>Bags</v>
      </c>
      <c r="R1597">
        <f>_xlfn.XLOOKUP(Table4[[#This Row],[ProductID]],Products!A:A,Products!E:E,"Not Found")</f>
        <v>270.45</v>
      </c>
      <c r="S1597">
        <f>_xlfn.XLOOKUP(Table4[[#This Row],[ProductID]],Products!A:A,Products!F:F, "Not Found")</f>
        <v>187.6</v>
      </c>
      <c r="T1597" t="str">
        <f>_xlfn.XLOOKUP(Table4[[#This Row],[CustomerID]],Customers!A:A,Customers!D:D, "Not Found")</f>
        <v>M</v>
      </c>
      <c r="U1597" s="6">
        <f>_xlfn.XLOOKUP(Table4[[#This Row],[CustomerID]],Customers!A:A,Customers!E:E, "Not Found")</f>
        <v>27624</v>
      </c>
      <c r="V1597">
        <f ca="1">DATEDIF(Table4[[#This Row],[CustomerBirthday]], TODAY(), "Y")</f>
        <v>50</v>
      </c>
      <c r="W1597" t="str" cm="1">
        <f t="array" aca="1" ref="W1597" ca="1">_xlfn.IFS(Table4[[#This Row],[Age]]&lt;25, "Under 25",Table4[[#This Row],[Age]]=34, "25-34", Table4[[#This Row],[Age]]&lt;=49, "35-49", Table4[[#This Row],[Age]]&lt;=64, "50-64", Table4[[#This Row],[Age]]&gt;=65, "65+")</f>
        <v>50-64</v>
      </c>
      <c r="X1597" t="str">
        <f>_xlfn.XLOOKUP(Table4[[#This Row],[StoreID]],Stores!A:A,Stores!B:B, "Not found")</f>
        <v>MegaMart Peckmouth</v>
      </c>
      <c r="Y1597" t="str">
        <f>_xlfn.XLOOKUP(Table4[[#This Row],[StoreID]],Stores!A:A,Stores!C:C, "Not Found")</f>
        <v>Peckmouth</v>
      </c>
      <c r="Z1597" t="str">
        <f>_xlfn.XLOOKUP(Table4[[#This Row],[StoreID]],Stores!A:A,Stores!D:D, "Not Found")</f>
        <v>East</v>
      </c>
    </row>
    <row r="1598" spans="1:26">
      <c r="A1598" t="s">
        <v>2464</v>
      </c>
      <c r="B1598" s="1">
        <v>45547</v>
      </c>
      <c r="C1598" t="s">
        <v>163</v>
      </c>
      <c r="D1598" t="s">
        <v>816</v>
      </c>
      <c r="E1598" t="s">
        <v>846</v>
      </c>
      <c r="F1598">
        <v>5</v>
      </c>
      <c r="G1598">
        <v>0</v>
      </c>
      <c r="H1598" t="s">
        <v>865</v>
      </c>
      <c r="I1598" s="4">
        <f>Table4[[#This Row],[Quantity]]*Table4[[#This Row],[UnitPrice]]</f>
        <v>9395.4</v>
      </c>
      <c r="J1598" s="4">
        <f>Table4[[#This Row],[Gross Revenue]]*(1-Table4[[#This Row],[Discount]])</f>
        <v>9395.4</v>
      </c>
      <c r="K1598" s="4">
        <f>Table4[[#This Row],[Quantity]]*Table4[[#This Row],[CostPrice]]</f>
        <v>5022.7999999999993</v>
      </c>
      <c r="L1598" s="4">
        <f>Table4[[#This Row],[Net Revenue]]-Table4[[#This Row],[Total Cost]]</f>
        <v>4372.6000000000004</v>
      </c>
      <c r="M1598" t="str">
        <f>_xlfn.XLOOKUP(Table4[[#This Row],[ProductID]], Products!A:A,Products!B:B, "Not Found")</f>
        <v>Set Dairy</v>
      </c>
      <c r="N1598" t="str">
        <f>TEXT(Table4[[#This Row],[Date]], "mmm")</f>
        <v>Sep</v>
      </c>
      <c r="O1598" t="str">
        <f>TEXT(Table4[[#This Row],[Date]], "yyyy")</f>
        <v>2024</v>
      </c>
      <c r="P1598" t="str">
        <f>_xlfn.XLOOKUP(Table4[[#This Row],[ProductID]],Products!A:A,Products!C:C, "Not Found")</f>
        <v>Groceries</v>
      </c>
      <c r="Q1598" t="str">
        <f>_xlfn.XLOOKUP(Table4[[#This Row],[ProductID]],Products!A:A,Products!D:D,"Not Found")</f>
        <v>Dairy</v>
      </c>
      <c r="R1598">
        <f>_xlfn.XLOOKUP(Table4[[#This Row],[ProductID]],Products!A:A,Products!E:E,"Not Found")</f>
        <v>1879.08</v>
      </c>
      <c r="S1598">
        <f>_xlfn.XLOOKUP(Table4[[#This Row],[ProductID]],Products!A:A,Products!F:F, "Not Found")</f>
        <v>1004.56</v>
      </c>
      <c r="T1598" t="str">
        <f>_xlfn.XLOOKUP(Table4[[#This Row],[CustomerID]],Customers!A:A,Customers!D:D, "Not Found")</f>
        <v>F</v>
      </c>
      <c r="U1598" s="6">
        <f>_xlfn.XLOOKUP(Table4[[#This Row],[CustomerID]],Customers!A:A,Customers!E:E, "Not Found")</f>
        <v>36564</v>
      </c>
      <c r="V1598">
        <f ca="1">DATEDIF(Table4[[#This Row],[CustomerBirthday]], TODAY(), "Y")</f>
        <v>26</v>
      </c>
      <c r="W1598" t="str" cm="1">
        <f t="array" aca="1" ref="W1598" ca="1">_xlfn.IFS(Table4[[#This Row],[Age]]&lt;25, "Under 25",Table4[[#This Row],[Age]]=34, "25-34", Table4[[#This Row],[Age]]&lt;=49, "35-49", Table4[[#This Row],[Age]]&lt;=64, "50-64", Table4[[#This Row],[Age]]&gt;=65, "65+")</f>
        <v>35-49</v>
      </c>
      <c r="X1598" t="str">
        <f>_xlfn.XLOOKUP(Table4[[#This Row],[StoreID]],Stores!A:A,Stores!B:B, "Not found")</f>
        <v>MegaMart Johnmouth</v>
      </c>
      <c r="Y1598" t="str">
        <f>_xlfn.XLOOKUP(Table4[[#This Row],[StoreID]],Stores!A:A,Stores!C:C, "Not Found")</f>
        <v>Johnmouth</v>
      </c>
      <c r="Z1598" t="str">
        <f>_xlfn.XLOOKUP(Table4[[#This Row],[StoreID]],Stores!A:A,Stores!D:D, "Not Found")</f>
        <v>East</v>
      </c>
    </row>
    <row r="1599" spans="1:26">
      <c r="A1599" t="s">
        <v>2465</v>
      </c>
      <c r="B1599" s="1">
        <v>45200</v>
      </c>
      <c r="C1599" t="s">
        <v>93</v>
      </c>
      <c r="D1599" t="s">
        <v>761</v>
      </c>
      <c r="E1599" t="s">
        <v>842</v>
      </c>
      <c r="F1599">
        <v>1</v>
      </c>
      <c r="G1599">
        <v>0.05</v>
      </c>
      <c r="H1599" t="s">
        <v>865</v>
      </c>
      <c r="I1599" s="4">
        <f>Table4[[#This Row],[Quantity]]*Table4[[#This Row],[UnitPrice]]</f>
        <v>1762.92</v>
      </c>
      <c r="J1599" s="4">
        <f>Table4[[#This Row],[Gross Revenue]]*(1-Table4[[#This Row],[Discount]])</f>
        <v>1674.7739999999999</v>
      </c>
      <c r="K1599" s="4">
        <f>Table4[[#This Row],[Quantity]]*Table4[[#This Row],[CostPrice]]</f>
        <v>1346.48</v>
      </c>
      <c r="L1599" s="4">
        <f>Table4[[#This Row],[Net Revenue]]-Table4[[#This Row],[Total Cost]]</f>
        <v>328.29399999999987</v>
      </c>
      <c r="M1599" t="str">
        <f>_xlfn.XLOOKUP(Table4[[#This Row],[ProductID]], Products!A:A,Products!B:B, "Not Found")</f>
        <v>Traditional Laptop</v>
      </c>
      <c r="N1599" t="str">
        <f>TEXT(Table4[[#This Row],[Date]], "mmm")</f>
        <v>Oct</v>
      </c>
      <c r="O1599" t="str">
        <f>TEXT(Table4[[#This Row],[Date]], "yyyy")</f>
        <v>2023</v>
      </c>
      <c r="P1599" t="str">
        <f>_xlfn.XLOOKUP(Table4[[#This Row],[ProductID]],Products!A:A,Products!C:C, "Not Found")</f>
        <v>Electronics</v>
      </c>
      <c r="Q1599" t="str">
        <f>_xlfn.XLOOKUP(Table4[[#This Row],[ProductID]],Products!A:A,Products!D:D,"Not Found")</f>
        <v>Laptop</v>
      </c>
      <c r="R1599">
        <f>_xlfn.XLOOKUP(Table4[[#This Row],[ProductID]],Products!A:A,Products!E:E,"Not Found")</f>
        <v>1762.92</v>
      </c>
      <c r="S1599">
        <f>_xlfn.XLOOKUP(Table4[[#This Row],[ProductID]],Products!A:A,Products!F:F, "Not Found")</f>
        <v>1346.48</v>
      </c>
      <c r="T1599" t="str">
        <f>_xlfn.XLOOKUP(Table4[[#This Row],[CustomerID]],Customers!A:A,Customers!D:D, "Not Found")</f>
        <v>F</v>
      </c>
      <c r="U1599" s="6">
        <f>_xlfn.XLOOKUP(Table4[[#This Row],[CustomerID]],Customers!A:A,Customers!E:E, "Not Found")</f>
        <v>26428</v>
      </c>
      <c r="V1599">
        <f ca="1">DATEDIF(Table4[[#This Row],[CustomerBirthday]], TODAY(), "Y")</f>
        <v>54</v>
      </c>
      <c r="W1599" t="str" cm="1">
        <f t="array" aca="1" ref="W1599" ca="1">_xlfn.IFS(Table4[[#This Row],[Age]]&lt;25, "Under 25",Table4[[#This Row],[Age]]=34, "25-34", Table4[[#This Row],[Age]]&lt;=49, "35-49", Table4[[#This Row],[Age]]&lt;=64, "50-64", Table4[[#This Row],[Age]]&gt;=65, "65+")</f>
        <v>50-64</v>
      </c>
      <c r="X1599" t="str">
        <f>_xlfn.XLOOKUP(Table4[[#This Row],[StoreID]],Stores!A:A,Stores!B:B, "Not found")</f>
        <v>MegaMart Brianahaven</v>
      </c>
      <c r="Y1599" t="str">
        <f>_xlfn.XLOOKUP(Table4[[#This Row],[StoreID]],Stores!A:A,Stores!C:C, "Not Found")</f>
        <v>Brianahaven</v>
      </c>
      <c r="Z1599" t="str">
        <f>_xlfn.XLOOKUP(Table4[[#This Row],[StoreID]],Stores!A:A,Stores!D:D, "Not Found")</f>
        <v>North</v>
      </c>
    </row>
    <row r="1600" spans="1:26">
      <c r="A1600" t="s">
        <v>2466</v>
      </c>
      <c r="B1600" s="1">
        <v>45497</v>
      </c>
      <c r="C1600" t="s">
        <v>415</v>
      </c>
      <c r="D1600" t="s">
        <v>812</v>
      </c>
      <c r="E1600" t="s">
        <v>835</v>
      </c>
      <c r="F1600">
        <v>5</v>
      </c>
      <c r="G1600">
        <v>0.1</v>
      </c>
      <c r="H1600" t="s">
        <v>865</v>
      </c>
      <c r="I1600" s="4">
        <f>Table4[[#This Row],[Quantity]]*Table4[[#This Row],[UnitPrice]]</f>
        <v>2822.1</v>
      </c>
      <c r="J1600" s="4">
        <f>Table4[[#This Row],[Gross Revenue]]*(1-Table4[[#This Row],[Discount]])</f>
        <v>2539.89</v>
      </c>
      <c r="K1600" s="4">
        <f>Table4[[#This Row],[Quantity]]*Table4[[#This Row],[CostPrice]]</f>
        <v>1469.8</v>
      </c>
      <c r="L1600" s="4">
        <f>Table4[[#This Row],[Net Revenue]]-Table4[[#This Row],[Total Cost]]</f>
        <v>1070.0899999999999</v>
      </c>
      <c r="M1600" t="str">
        <f>_xlfn.XLOOKUP(Table4[[#This Row],[ProductID]], Products!A:A,Products!B:B, "Not Found")</f>
        <v>Soon Accessories</v>
      </c>
      <c r="N1600" t="str">
        <f>TEXT(Table4[[#This Row],[Date]], "mmm")</f>
        <v>Jul</v>
      </c>
      <c r="O1600" t="str">
        <f>TEXT(Table4[[#This Row],[Date]], "yyyy")</f>
        <v>2024</v>
      </c>
      <c r="P1600" t="str">
        <f>_xlfn.XLOOKUP(Table4[[#This Row],[ProductID]],Products!A:A,Products!C:C, "Not Found")</f>
        <v>Fashion</v>
      </c>
      <c r="Q1600" t="str">
        <f>_xlfn.XLOOKUP(Table4[[#This Row],[ProductID]],Products!A:A,Products!D:D,"Not Found")</f>
        <v>Accessories</v>
      </c>
      <c r="R1600">
        <f>_xlfn.XLOOKUP(Table4[[#This Row],[ProductID]],Products!A:A,Products!E:E,"Not Found")</f>
        <v>564.41999999999996</v>
      </c>
      <c r="S1600">
        <f>_xlfn.XLOOKUP(Table4[[#This Row],[ProductID]],Products!A:A,Products!F:F, "Not Found")</f>
        <v>293.95999999999998</v>
      </c>
      <c r="T1600" t="str">
        <f>_xlfn.XLOOKUP(Table4[[#This Row],[CustomerID]],Customers!A:A,Customers!D:D, "Not Found")</f>
        <v>M</v>
      </c>
      <c r="U1600" s="6">
        <f>_xlfn.XLOOKUP(Table4[[#This Row],[CustomerID]],Customers!A:A,Customers!E:E, "Not Found")</f>
        <v>34163</v>
      </c>
      <c r="V1600">
        <f ca="1">DATEDIF(Table4[[#This Row],[CustomerBirthday]], TODAY(), "Y")</f>
        <v>33</v>
      </c>
      <c r="W1600" t="str" cm="1">
        <f t="array" aca="1" ref="W1600" ca="1">_xlfn.IFS(Table4[[#This Row],[Age]]&lt;25, "Under 25",Table4[[#This Row],[Age]]=34, "25-34", Table4[[#This Row],[Age]]&lt;=49, "35-49", Table4[[#This Row],[Age]]&lt;=64, "50-64", Table4[[#This Row],[Age]]&gt;=65, "65+")</f>
        <v>35-49</v>
      </c>
      <c r="X1600" t="str">
        <f>_xlfn.XLOOKUP(Table4[[#This Row],[StoreID]],Stores!A:A,Stores!B:B, "Not found")</f>
        <v>MegaMart Peckmouth</v>
      </c>
      <c r="Y1600" t="str">
        <f>_xlfn.XLOOKUP(Table4[[#This Row],[StoreID]],Stores!A:A,Stores!C:C, "Not Found")</f>
        <v>Peckmouth</v>
      </c>
      <c r="Z1600" t="str">
        <f>_xlfn.XLOOKUP(Table4[[#This Row],[StoreID]],Stores!A:A,Stores!D:D, "Not Found")</f>
        <v>East</v>
      </c>
    </row>
    <row r="1601" spans="1:26">
      <c r="A1601" t="s">
        <v>2467</v>
      </c>
      <c r="B1601" s="1">
        <v>45595</v>
      </c>
      <c r="C1601" t="s">
        <v>582</v>
      </c>
      <c r="D1601" t="s">
        <v>718</v>
      </c>
      <c r="E1601" t="s">
        <v>839</v>
      </c>
      <c r="F1601">
        <v>4</v>
      </c>
      <c r="G1601">
        <v>0.1</v>
      </c>
      <c r="H1601" t="s">
        <v>871</v>
      </c>
      <c r="I1601" s="4">
        <f>Table4[[#This Row],[Quantity]]*Table4[[#This Row],[UnitPrice]]</f>
        <v>1350.52</v>
      </c>
      <c r="J1601" s="4">
        <f>Table4[[#This Row],[Gross Revenue]]*(1-Table4[[#This Row],[Discount]])</f>
        <v>1215.4680000000001</v>
      </c>
      <c r="K1601" s="4">
        <f>Table4[[#This Row],[Quantity]]*Table4[[#This Row],[CostPrice]]</f>
        <v>676.12</v>
      </c>
      <c r="L1601" s="4">
        <f>Table4[[#This Row],[Net Revenue]]-Table4[[#This Row],[Total Cost]]</f>
        <v>539.34800000000007</v>
      </c>
      <c r="M1601" t="str">
        <f>_xlfn.XLOOKUP(Table4[[#This Row],[ProductID]], Products!A:A,Products!B:B, "Not Found")</f>
        <v>Here Footwear</v>
      </c>
      <c r="N1601" t="str">
        <f>TEXT(Table4[[#This Row],[Date]], "mmm")</f>
        <v>Oct</v>
      </c>
      <c r="O1601" t="str">
        <f>TEXT(Table4[[#This Row],[Date]], "yyyy")</f>
        <v>2024</v>
      </c>
      <c r="P1601" t="str">
        <f>_xlfn.XLOOKUP(Table4[[#This Row],[ProductID]],Products!A:A,Products!C:C, "Not Found")</f>
        <v>Fashion</v>
      </c>
      <c r="Q1601" t="str">
        <f>_xlfn.XLOOKUP(Table4[[#This Row],[ProductID]],Products!A:A,Products!D:D,"Not Found")</f>
        <v>Footwear</v>
      </c>
      <c r="R1601">
        <f>_xlfn.XLOOKUP(Table4[[#This Row],[ProductID]],Products!A:A,Products!E:E,"Not Found")</f>
        <v>337.63</v>
      </c>
      <c r="S1601">
        <f>_xlfn.XLOOKUP(Table4[[#This Row],[ProductID]],Products!A:A,Products!F:F, "Not Found")</f>
        <v>169.03</v>
      </c>
      <c r="T1601" t="str">
        <f>_xlfn.XLOOKUP(Table4[[#This Row],[CustomerID]],Customers!A:A,Customers!D:D, "Not Found")</f>
        <v>F</v>
      </c>
      <c r="U1601" s="6">
        <f>_xlfn.XLOOKUP(Table4[[#This Row],[CustomerID]],Customers!A:A,Customers!E:E, "Not Found")</f>
        <v>31328</v>
      </c>
      <c r="V1601">
        <f ca="1">DATEDIF(Table4[[#This Row],[CustomerBirthday]], TODAY(), "Y")</f>
        <v>40</v>
      </c>
      <c r="W1601" t="str" cm="1">
        <f t="array" aca="1" ref="W1601" ca="1">_xlfn.IFS(Table4[[#This Row],[Age]]&lt;25, "Under 25",Table4[[#This Row],[Age]]=34, "25-34", Table4[[#This Row],[Age]]&lt;=49, "35-49", Table4[[#This Row],[Age]]&lt;=64, "50-64", Table4[[#This Row],[Age]]&gt;=65, "65+")</f>
        <v>35-49</v>
      </c>
      <c r="X1601" t="str">
        <f>_xlfn.XLOOKUP(Table4[[#This Row],[StoreID]],Stores!A:A,Stores!B:B, "Not found")</f>
        <v>MegaMart New Michele</v>
      </c>
      <c r="Y1601" t="str">
        <f>_xlfn.XLOOKUP(Table4[[#This Row],[StoreID]],Stores!A:A,Stores!C:C, "Not Found")</f>
        <v>New Michele</v>
      </c>
      <c r="Z1601" t="str">
        <f>_xlfn.XLOOKUP(Table4[[#This Row],[StoreID]],Stores!A:A,Stores!D:D, "Not Found")</f>
        <v>West</v>
      </c>
    </row>
    <row r="1602" spans="1:26">
      <c r="A1602" t="s">
        <v>2468</v>
      </c>
      <c r="B1602" s="1">
        <v>45894</v>
      </c>
      <c r="C1602" t="s">
        <v>604</v>
      </c>
      <c r="D1602" t="s">
        <v>792</v>
      </c>
      <c r="E1602" t="s">
        <v>839</v>
      </c>
      <c r="F1602">
        <v>3</v>
      </c>
      <c r="G1602">
        <v>0.05</v>
      </c>
      <c r="H1602" t="s">
        <v>868</v>
      </c>
      <c r="I1602" s="4">
        <f>Table4[[#This Row],[Quantity]]*Table4[[#This Row],[UnitPrice]]</f>
        <v>5396.91</v>
      </c>
      <c r="J1602" s="4">
        <f>Table4[[#This Row],[Gross Revenue]]*(1-Table4[[#This Row],[Discount]])</f>
        <v>5127.0644999999995</v>
      </c>
      <c r="K1602" s="4">
        <f>Table4[[#This Row],[Quantity]]*Table4[[#This Row],[CostPrice]]</f>
        <v>3987.4500000000003</v>
      </c>
      <c r="L1602" s="4">
        <f>Table4[[#This Row],[Net Revenue]]-Table4[[#This Row],[Total Cost]]</f>
        <v>1139.6144999999992</v>
      </c>
      <c r="M1602" t="str">
        <f>_xlfn.XLOOKUP(Table4[[#This Row],[ProductID]], Products!A:A,Products!B:B, "Not Found")</f>
        <v>Beat Accessories</v>
      </c>
      <c r="N1602" t="str">
        <f>TEXT(Table4[[#This Row],[Date]], "mmm")</f>
        <v>Aug</v>
      </c>
      <c r="O1602" t="str">
        <f>TEXT(Table4[[#This Row],[Date]], "yyyy")</f>
        <v>2025</v>
      </c>
      <c r="P1602" t="str">
        <f>_xlfn.XLOOKUP(Table4[[#This Row],[ProductID]],Products!A:A,Products!C:C, "Not Found")</f>
        <v>Fashion</v>
      </c>
      <c r="Q1602" t="str">
        <f>_xlfn.XLOOKUP(Table4[[#This Row],[ProductID]],Products!A:A,Products!D:D,"Not Found")</f>
        <v>Accessories</v>
      </c>
      <c r="R1602">
        <f>_xlfn.XLOOKUP(Table4[[#This Row],[ProductID]],Products!A:A,Products!E:E,"Not Found")</f>
        <v>1798.97</v>
      </c>
      <c r="S1602">
        <f>_xlfn.XLOOKUP(Table4[[#This Row],[ProductID]],Products!A:A,Products!F:F, "Not Found")</f>
        <v>1329.15</v>
      </c>
      <c r="T1602" t="str">
        <f>_xlfn.XLOOKUP(Table4[[#This Row],[CustomerID]],Customers!A:A,Customers!D:D, "Not Found")</f>
        <v>F</v>
      </c>
      <c r="U1602" s="6">
        <f>_xlfn.XLOOKUP(Table4[[#This Row],[CustomerID]],Customers!A:A,Customers!E:E, "Not Found")</f>
        <v>30807</v>
      </c>
      <c r="V1602">
        <f ca="1">DATEDIF(Table4[[#This Row],[CustomerBirthday]], TODAY(), "Y")</f>
        <v>42</v>
      </c>
      <c r="W1602" t="str" cm="1">
        <f t="array" aca="1" ref="W1602" ca="1">_xlfn.IFS(Table4[[#This Row],[Age]]&lt;25, "Under 25",Table4[[#This Row],[Age]]=34, "25-34", Table4[[#This Row],[Age]]&lt;=49, "35-49", Table4[[#This Row],[Age]]&lt;=64, "50-64", Table4[[#This Row],[Age]]&gt;=65, "65+")</f>
        <v>35-49</v>
      </c>
      <c r="X1602" t="str">
        <f>_xlfn.XLOOKUP(Table4[[#This Row],[StoreID]],Stores!A:A,Stores!B:B, "Not found")</f>
        <v>MegaMart New Michele</v>
      </c>
      <c r="Y1602" t="str">
        <f>_xlfn.XLOOKUP(Table4[[#This Row],[StoreID]],Stores!A:A,Stores!C:C, "Not Found")</f>
        <v>New Michele</v>
      </c>
      <c r="Z1602" t="str">
        <f>_xlfn.XLOOKUP(Table4[[#This Row],[StoreID]],Stores!A:A,Stores!D:D, "Not Found")</f>
        <v>West</v>
      </c>
    </row>
    <row r="1603" spans="1:26">
      <c r="A1603" t="s">
        <v>2469</v>
      </c>
      <c r="B1603" s="1">
        <v>45325</v>
      </c>
      <c r="C1603" t="s">
        <v>554</v>
      </c>
      <c r="D1603" t="s">
        <v>800</v>
      </c>
      <c r="E1603" t="s">
        <v>839</v>
      </c>
      <c r="F1603">
        <v>1</v>
      </c>
      <c r="G1603">
        <v>0.05</v>
      </c>
      <c r="H1603" t="s">
        <v>875</v>
      </c>
      <c r="I1603" s="4">
        <f>Table4[[#This Row],[Quantity]]*Table4[[#This Row],[UnitPrice]]</f>
        <v>1952.65</v>
      </c>
      <c r="J1603" s="4">
        <f>Table4[[#This Row],[Gross Revenue]]*(1-Table4[[#This Row],[Discount]])</f>
        <v>1855.0174999999999</v>
      </c>
      <c r="K1603" s="4">
        <f>Table4[[#This Row],[Quantity]]*Table4[[#This Row],[CostPrice]]</f>
        <v>1451.27</v>
      </c>
      <c r="L1603" s="4">
        <f>Table4[[#This Row],[Net Revenue]]-Table4[[#This Row],[Total Cost]]</f>
        <v>403.74749999999995</v>
      </c>
      <c r="M1603" t="str">
        <f>_xlfn.XLOOKUP(Table4[[#This Row],[ProductID]], Products!A:A,Products!B:B, "Not Found")</f>
        <v>Book Television</v>
      </c>
      <c r="N1603" t="str">
        <f>TEXT(Table4[[#This Row],[Date]], "mmm")</f>
        <v>Feb</v>
      </c>
      <c r="O1603" t="str">
        <f>TEXT(Table4[[#This Row],[Date]], "yyyy")</f>
        <v>2024</v>
      </c>
      <c r="P1603" t="str">
        <f>_xlfn.XLOOKUP(Table4[[#This Row],[ProductID]],Products!A:A,Products!C:C, "Not Found")</f>
        <v>Electronics</v>
      </c>
      <c r="Q1603" t="str">
        <f>_xlfn.XLOOKUP(Table4[[#This Row],[ProductID]],Products!A:A,Products!D:D,"Not Found")</f>
        <v>Television</v>
      </c>
      <c r="R1603">
        <f>_xlfn.XLOOKUP(Table4[[#This Row],[ProductID]],Products!A:A,Products!E:E,"Not Found")</f>
        <v>1952.65</v>
      </c>
      <c r="S1603">
        <f>_xlfn.XLOOKUP(Table4[[#This Row],[ProductID]],Products!A:A,Products!F:F, "Not Found")</f>
        <v>1451.27</v>
      </c>
      <c r="T1603" t="str">
        <f>_xlfn.XLOOKUP(Table4[[#This Row],[CustomerID]],Customers!A:A,Customers!D:D, "Not Found")</f>
        <v>M</v>
      </c>
      <c r="U1603" s="6">
        <f>_xlfn.XLOOKUP(Table4[[#This Row],[CustomerID]],Customers!A:A,Customers!E:E, "Not Found")</f>
        <v>26178</v>
      </c>
      <c r="V1603">
        <f ca="1">DATEDIF(Table4[[#This Row],[CustomerBirthday]], TODAY(), "Y")</f>
        <v>54</v>
      </c>
      <c r="W1603" t="str" cm="1">
        <f t="array" aca="1" ref="W1603" ca="1">_xlfn.IFS(Table4[[#This Row],[Age]]&lt;25, "Under 25",Table4[[#This Row],[Age]]=34, "25-34", Table4[[#This Row],[Age]]&lt;=49, "35-49", Table4[[#This Row],[Age]]&lt;=64, "50-64", Table4[[#This Row],[Age]]&gt;=65, "65+")</f>
        <v>50-64</v>
      </c>
      <c r="X1603" t="str">
        <f>_xlfn.XLOOKUP(Table4[[#This Row],[StoreID]],Stores!A:A,Stores!B:B, "Not found")</f>
        <v>MegaMart New Michele</v>
      </c>
      <c r="Y1603" t="str">
        <f>_xlfn.XLOOKUP(Table4[[#This Row],[StoreID]],Stores!A:A,Stores!C:C, "Not Found")</f>
        <v>New Michele</v>
      </c>
      <c r="Z1603" t="str">
        <f>_xlfn.XLOOKUP(Table4[[#This Row],[StoreID]],Stores!A:A,Stores!D:D, "Not Found")</f>
        <v>West</v>
      </c>
    </row>
    <row r="1604" spans="1:26">
      <c r="A1604" t="s">
        <v>2470</v>
      </c>
      <c r="B1604" s="1">
        <v>45377</v>
      </c>
      <c r="C1604" t="s">
        <v>560</v>
      </c>
      <c r="D1604" t="s">
        <v>750</v>
      </c>
      <c r="E1604" t="s">
        <v>842</v>
      </c>
      <c r="F1604">
        <v>1</v>
      </c>
      <c r="G1604">
        <v>0</v>
      </c>
      <c r="H1604" t="s">
        <v>871</v>
      </c>
      <c r="I1604" s="4">
        <f>Table4[[#This Row],[Quantity]]*Table4[[#This Row],[UnitPrice]]</f>
        <v>1342.75</v>
      </c>
      <c r="J1604" s="4">
        <f>Table4[[#This Row],[Gross Revenue]]*(1-Table4[[#This Row],[Discount]])</f>
        <v>1342.75</v>
      </c>
      <c r="K1604" s="4">
        <f>Table4[[#This Row],[Quantity]]*Table4[[#This Row],[CostPrice]]</f>
        <v>797.94</v>
      </c>
      <c r="L1604" s="4">
        <f>Table4[[#This Row],[Net Revenue]]-Table4[[#This Row],[Total Cost]]</f>
        <v>544.80999999999995</v>
      </c>
      <c r="M1604" t="str">
        <f>_xlfn.XLOOKUP(Table4[[#This Row],[ProductID]], Products!A:A,Products!B:B, "Not Found")</f>
        <v>Add Clothing</v>
      </c>
      <c r="N1604" t="str">
        <f>TEXT(Table4[[#This Row],[Date]], "mmm")</f>
        <v>Mar</v>
      </c>
      <c r="O1604" t="str">
        <f>TEXT(Table4[[#This Row],[Date]], "yyyy")</f>
        <v>2024</v>
      </c>
      <c r="P1604" t="str">
        <f>_xlfn.XLOOKUP(Table4[[#This Row],[ProductID]],Products!A:A,Products!C:C, "Not Found")</f>
        <v>Fashion</v>
      </c>
      <c r="Q1604" t="str">
        <f>_xlfn.XLOOKUP(Table4[[#This Row],[ProductID]],Products!A:A,Products!D:D,"Not Found")</f>
        <v>Clothing</v>
      </c>
      <c r="R1604">
        <f>_xlfn.XLOOKUP(Table4[[#This Row],[ProductID]],Products!A:A,Products!E:E,"Not Found")</f>
        <v>1342.75</v>
      </c>
      <c r="S1604">
        <f>_xlfn.XLOOKUP(Table4[[#This Row],[ProductID]],Products!A:A,Products!F:F, "Not Found")</f>
        <v>797.94</v>
      </c>
      <c r="T1604" t="str">
        <f>_xlfn.XLOOKUP(Table4[[#This Row],[CustomerID]],Customers!A:A,Customers!D:D, "Not Found")</f>
        <v>M</v>
      </c>
      <c r="U1604" s="6">
        <f>_xlfn.XLOOKUP(Table4[[#This Row],[CustomerID]],Customers!A:A,Customers!E:E, "Not Found")</f>
        <v>20787</v>
      </c>
      <c r="V1604">
        <f ca="1">DATEDIF(Table4[[#This Row],[CustomerBirthday]], TODAY(), "Y")</f>
        <v>69</v>
      </c>
      <c r="W1604" t="str" cm="1">
        <f t="array" aca="1" ref="W1604" ca="1">_xlfn.IFS(Table4[[#This Row],[Age]]&lt;25, "Under 25",Table4[[#This Row],[Age]]=34, "25-34", Table4[[#This Row],[Age]]&lt;=49, "35-49", Table4[[#This Row],[Age]]&lt;=64, "50-64", Table4[[#This Row],[Age]]&gt;=65, "65+")</f>
        <v>65+</v>
      </c>
      <c r="X1604" t="str">
        <f>_xlfn.XLOOKUP(Table4[[#This Row],[StoreID]],Stores!A:A,Stores!B:B, "Not found")</f>
        <v>MegaMart Brianahaven</v>
      </c>
      <c r="Y1604" t="str">
        <f>_xlfn.XLOOKUP(Table4[[#This Row],[StoreID]],Stores!A:A,Stores!C:C, "Not Found")</f>
        <v>Brianahaven</v>
      </c>
      <c r="Z1604" t="str">
        <f>_xlfn.XLOOKUP(Table4[[#This Row],[StoreID]],Stores!A:A,Stores!D:D, "Not Found")</f>
        <v>North</v>
      </c>
    </row>
    <row r="1605" spans="1:26">
      <c r="A1605" t="s">
        <v>2471</v>
      </c>
      <c r="B1605" s="1">
        <v>45812</v>
      </c>
      <c r="C1605" t="s">
        <v>396</v>
      </c>
      <c r="D1605" t="s">
        <v>742</v>
      </c>
      <c r="E1605" t="s">
        <v>846</v>
      </c>
      <c r="F1605">
        <v>4</v>
      </c>
      <c r="G1605">
        <v>0.15</v>
      </c>
      <c r="H1605" t="s">
        <v>875</v>
      </c>
      <c r="I1605" s="4">
        <f>Table4[[#This Row],[Quantity]]*Table4[[#This Row],[UnitPrice]]</f>
        <v>994.28</v>
      </c>
      <c r="J1605" s="4">
        <f>Table4[[#This Row],[Gross Revenue]]*(1-Table4[[#This Row],[Discount]])</f>
        <v>845.13799999999992</v>
      </c>
      <c r="K1605" s="4">
        <f>Table4[[#This Row],[Quantity]]*Table4[[#This Row],[CostPrice]]</f>
        <v>762.68</v>
      </c>
      <c r="L1605" s="4">
        <f>Table4[[#This Row],[Net Revenue]]-Table4[[#This Row],[Total Cost]]</f>
        <v>82.45799999999997</v>
      </c>
      <c r="M1605" t="str">
        <f>_xlfn.XLOOKUP(Table4[[#This Row],[ProductID]], Products!A:A,Products!B:B, "Not Found")</f>
        <v>Either Headphones</v>
      </c>
      <c r="N1605" t="str">
        <f>TEXT(Table4[[#This Row],[Date]], "mmm")</f>
        <v>Jun</v>
      </c>
      <c r="O1605" t="str">
        <f>TEXT(Table4[[#This Row],[Date]], "yyyy")</f>
        <v>2025</v>
      </c>
      <c r="P1605" t="str">
        <f>_xlfn.XLOOKUP(Table4[[#This Row],[ProductID]],Products!A:A,Products!C:C, "Not Found")</f>
        <v>Electronics</v>
      </c>
      <c r="Q1605" t="str">
        <f>_xlfn.XLOOKUP(Table4[[#This Row],[ProductID]],Products!A:A,Products!D:D,"Not Found")</f>
        <v>Headphones</v>
      </c>
      <c r="R1605">
        <f>_xlfn.XLOOKUP(Table4[[#This Row],[ProductID]],Products!A:A,Products!E:E,"Not Found")</f>
        <v>248.57</v>
      </c>
      <c r="S1605">
        <f>_xlfn.XLOOKUP(Table4[[#This Row],[ProductID]],Products!A:A,Products!F:F, "Not Found")</f>
        <v>190.67</v>
      </c>
      <c r="T1605" t="str">
        <f>_xlfn.XLOOKUP(Table4[[#This Row],[CustomerID]],Customers!A:A,Customers!D:D, "Not Found")</f>
        <v>F</v>
      </c>
      <c r="U1605" s="6">
        <f>_xlfn.XLOOKUP(Table4[[#This Row],[CustomerID]],Customers!A:A,Customers!E:E, "Not Found")</f>
        <v>31890</v>
      </c>
      <c r="V1605">
        <f ca="1">DATEDIF(Table4[[#This Row],[CustomerBirthday]], TODAY(), "Y")</f>
        <v>39</v>
      </c>
      <c r="W1605" t="str" cm="1">
        <f t="array" aca="1" ref="W1605" ca="1">_xlfn.IFS(Table4[[#This Row],[Age]]&lt;25, "Under 25",Table4[[#This Row],[Age]]=34, "25-34", Table4[[#This Row],[Age]]&lt;=49, "35-49", Table4[[#This Row],[Age]]&lt;=64, "50-64", Table4[[#This Row],[Age]]&gt;=65, "65+")</f>
        <v>35-49</v>
      </c>
      <c r="X1605" t="str">
        <f>_xlfn.XLOOKUP(Table4[[#This Row],[StoreID]],Stores!A:A,Stores!B:B, "Not found")</f>
        <v>MegaMart Johnmouth</v>
      </c>
      <c r="Y1605" t="str">
        <f>_xlfn.XLOOKUP(Table4[[#This Row],[StoreID]],Stores!A:A,Stores!C:C, "Not Found")</f>
        <v>Johnmouth</v>
      </c>
      <c r="Z1605" t="str">
        <f>_xlfn.XLOOKUP(Table4[[#This Row],[StoreID]],Stores!A:A,Stores!D:D, "Not Found")</f>
        <v>East</v>
      </c>
    </row>
    <row r="1606" spans="1:26">
      <c r="A1606" t="s">
        <v>2472</v>
      </c>
      <c r="B1606" s="1">
        <v>45790</v>
      </c>
      <c r="C1606" t="s">
        <v>596</v>
      </c>
      <c r="D1606" t="s">
        <v>786</v>
      </c>
      <c r="E1606" t="s">
        <v>831</v>
      </c>
      <c r="F1606">
        <v>5</v>
      </c>
      <c r="G1606">
        <v>0</v>
      </c>
      <c r="H1606" t="s">
        <v>868</v>
      </c>
      <c r="I1606" s="4">
        <f>Table4[[#This Row],[Quantity]]*Table4[[#This Row],[UnitPrice]]</f>
        <v>146.19999999999999</v>
      </c>
      <c r="J1606" s="4">
        <f>Table4[[#This Row],[Gross Revenue]]*(1-Table4[[#This Row],[Discount]])</f>
        <v>146.19999999999999</v>
      </c>
      <c r="K1606" s="4">
        <f>Table4[[#This Row],[Quantity]]*Table4[[#This Row],[CostPrice]]</f>
        <v>76.399999999999991</v>
      </c>
      <c r="L1606" s="4">
        <f>Table4[[#This Row],[Net Revenue]]-Table4[[#This Row],[Total Cost]]</f>
        <v>69.8</v>
      </c>
      <c r="M1606" t="str">
        <f>_xlfn.XLOOKUP(Table4[[#This Row],[ProductID]], Products!A:A,Products!B:B, "Not Found")</f>
        <v>National Watches</v>
      </c>
      <c r="N1606" t="str">
        <f>TEXT(Table4[[#This Row],[Date]], "mmm")</f>
        <v>May</v>
      </c>
      <c r="O1606" t="str">
        <f>TEXT(Table4[[#This Row],[Date]], "yyyy")</f>
        <v>2025</v>
      </c>
      <c r="P1606" t="str">
        <f>_xlfn.XLOOKUP(Table4[[#This Row],[ProductID]],Products!A:A,Products!C:C, "Not Found")</f>
        <v>Fashion</v>
      </c>
      <c r="Q1606" t="str">
        <f>_xlfn.XLOOKUP(Table4[[#This Row],[ProductID]],Products!A:A,Products!D:D,"Not Found")</f>
        <v>Watches</v>
      </c>
      <c r="R1606">
        <f>_xlfn.XLOOKUP(Table4[[#This Row],[ProductID]],Products!A:A,Products!E:E,"Not Found")</f>
        <v>29.24</v>
      </c>
      <c r="S1606">
        <f>_xlfn.XLOOKUP(Table4[[#This Row],[ProductID]],Products!A:A,Products!F:F, "Not Found")</f>
        <v>15.28</v>
      </c>
      <c r="T1606" t="str">
        <f>_xlfn.XLOOKUP(Table4[[#This Row],[CustomerID]],Customers!A:A,Customers!D:D, "Not Found")</f>
        <v>F</v>
      </c>
      <c r="U1606" s="6">
        <f>_xlfn.XLOOKUP(Table4[[#This Row],[CustomerID]],Customers!A:A,Customers!E:E, "Not Found")</f>
        <v>32848</v>
      </c>
      <c r="V1606">
        <f ca="1">DATEDIF(Table4[[#This Row],[CustomerBirthday]], TODAY(), "Y")</f>
        <v>36</v>
      </c>
      <c r="W1606" t="str" cm="1">
        <f t="array" aca="1" ref="W1606" ca="1">_xlfn.IFS(Table4[[#This Row],[Age]]&lt;25, "Under 25",Table4[[#This Row],[Age]]=34, "25-34", Table4[[#This Row],[Age]]&lt;=49, "35-49", Table4[[#This Row],[Age]]&lt;=64, "50-64", Table4[[#This Row],[Age]]&gt;=65, "65+")</f>
        <v>35-49</v>
      </c>
      <c r="X1606" t="str">
        <f>_xlfn.XLOOKUP(Table4[[#This Row],[StoreID]],Stores!A:A,Stores!B:B, "Not found")</f>
        <v>MegaMart Jimenezborough</v>
      </c>
      <c r="Y1606" t="str">
        <f>_xlfn.XLOOKUP(Table4[[#This Row],[StoreID]],Stores!A:A,Stores!C:C, "Not Found")</f>
        <v>Jimenezborough</v>
      </c>
      <c r="Z1606" t="str">
        <f>_xlfn.XLOOKUP(Table4[[#This Row],[StoreID]],Stores!A:A,Stores!D:D, "Not Found")</f>
        <v>South</v>
      </c>
    </row>
    <row r="1607" spans="1:26">
      <c r="A1607" t="s">
        <v>2473</v>
      </c>
      <c r="B1607" s="1">
        <v>45604</v>
      </c>
      <c r="C1607" t="s">
        <v>615</v>
      </c>
      <c r="D1607" t="s">
        <v>772</v>
      </c>
      <c r="E1607" t="s">
        <v>831</v>
      </c>
      <c r="F1607">
        <v>3</v>
      </c>
      <c r="G1607">
        <v>0.15</v>
      </c>
      <c r="H1607" t="s">
        <v>865</v>
      </c>
      <c r="I1607" s="4">
        <f>Table4[[#This Row],[Quantity]]*Table4[[#This Row],[UnitPrice]]</f>
        <v>5635.41</v>
      </c>
      <c r="J1607" s="4">
        <f>Table4[[#This Row],[Gross Revenue]]*(1-Table4[[#This Row],[Discount]])</f>
        <v>4790.0985000000001</v>
      </c>
      <c r="K1607" s="4">
        <f>Table4[[#This Row],[Quantity]]*Table4[[#This Row],[CostPrice]]</f>
        <v>3044.73</v>
      </c>
      <c r="L1607" s="4">
        <f>Table4[[#This Row],[Net Revenue]]-Table4[[#This Row],[Total Cost]]</f>
        <v>1745.3685</v>
      </c>
      <c r="M1607" t="str">
        <f>_xlfn.XLOOKUP(Table4[[#This Row],[ProductID]], Products!A:A,Products!B:B, "Not Found")</f>
        <v>And Footwear</v>
      </c>
      <c r="N1607" t="str">
        <f>TEXT(Table4[[#This Row],[Date]], "mmm")</f>
        <v>Nov</v>
      </c>
      <c r="O1607" t="str">
        <f>TEXT(Table4[[#This Row],[Date]], "yyyy")</f>
        <v>2024</v>
      </c>
      <c r="P1607" t="str">
        <f>_xlfn.XLOOKUP(Table4[[#This Row],[ProductID]],Products!A:A,Products!C:C, "Not Found")</f>
        <v>Fashion</v>
      </c>
      <c r="Q1607" t="str">
        <f>_xlfn.XLOOKUP(Table4[[#This Row],[ProductID]],Products!A:A,Products!D:D,"Not Found")</f>
        <v>Footwear</v>
      </c>
      <c r="R1607">
        <f>_xlfn.XLOOKUP(Table4[[#This Row],[ProductID]],Products!A:A,Products!E:E,"Not Found")</f>
        <v>1878.47</v>
      </c>
      <c r="S1607">
        <f>_xlfn.XLOOKUP(Table4[[#This Row],[ProductID]],Products!A:A,Products!F:F, "Not Found")</f>
        <v>1014.91</v>
      </c>
      <c r="T1607" t="str">
        <f>_xlfn.XLOOKUP(Table4[[#This Row],[CustomerID]],Customers!A:A,Customers!D:D, "Not Found")</f>
        <v>F</v>
      </c>
      <c r="U1607" s="6">
        <f>_xlfn.XLOOKUP(Table4[[#This Row],[CustomerID]],Customers!A:A,Customers!E:E, "Not Found")</f>
        <v>21425</v>
      </c>
      <c r="V1607">
        <f ca="1">DATEDIF(Table4[[#This Row],[CustomerBirthday]], TODAY(), "Y")</f>
        <v>67</v>
      </c>
      <c r="W1607" t="str" cm="1">
        <f t="array" aca="1" ref="W1607" ca="1">_xlfn.IFS(Table4[[#This Row],[Age]]&lt;25, "Under 25",Table4[[#This Row],[Age]]=34, "25-34", Table4[[#This Row],[Age]]&lt;=49, "35-49", Table4[[#This Row],[Age]]&lt;=64, "50-64", Table4[[#This Row],[Age]]&gt;=65, "65+")</f>
        <v>65+</v>
      </c>
      <c r="X1607" t="str">
        <f>_xlfn.XLOOKUP(Table4[[#This Row],[StoreID]],Stores!A:A,Stores!B:B, "Not found")</f>
        <v>MegaMart Jimenezborough</v>
      </c>
      <c r="Y1607" t="str">
        <f>_xlfn.XLOOKUP(Table4[[#This Row],[StoreID]],Stores!A:A,Stores!C:C, "Not Found")</f>
        <v>Jimenezborough</v>
      </c>
      <c r="Z1607" t="str">
        <f>_xlfn.XLOOKUP(Table4[[#This Row],[StoreID]],Stores!A:A,Stores!D:D, "Not Found")</f>
        <v>South</v>
      </c>
    </row>
    <row r="1608" spans="1:26">
      <c r="A1608" t="s">
        <v>2474</v>
      </c>
      <c r="B1608" s="1">
        <v>45537</v>
      </c>
      <c r="C1608" t="s">
        <v>375</v>
      </c>
      <c r="D1608" t="s">
        <v>728</v>
      </c>
      <c r="E1608" t="s">
        <v>835</v>
      </c>
      <c r="F1608">
        <v>1</v>
      </c>
      <c r="G1608">
        <v>0</v>
      </c>
      <c r="H1608" t="s">
        <v>868</v>
      </c>
      <c r="I1608" s="4">
        <f>Table4[[#This Row],[Quantity]]*Table4[[#This Row],[UnitPrice]]</f>
        <v>318.05</v>
      </c>
      <c r="J1608" s="4">
        <f>Table4[[#This Row],[Gross Revenue]]*(1-Table4[[#This Row],[Discount]])</f>
        <v>318.05</v>
      </c>
      <c r="K1608" s="4">
        <f>Table4[[#This Row],[Quantity]]*Table4[[#This Row],[CostPrice]]</f>
        <v>187.34</v>
      </c>
      <c r="L1608" s="4">
        <f>Table4[[#This Row],[Net Revenue]]-Table4[[#This Row],[Total Cost]]</f>
        <v>130.71</v>
      </c>
      <c r="M1608" t="str">
        <f>_xlfn.XLOOKUP(Table4[[#This Row],[ProductID]], Products!A:A,Products!B:B, "Not Found")</f>
        <v>Company Fruits</v>
      </c>
      <c r="N1608" t="str">
        <f>TEXT(Table4[[#This Row],[Date]], "mmm")</f>
        <v>Sep</v>
      </c>
      <c r="O1608" t="str">
        <f>TEXT(Table4[[#This Row],[Date]], "yyyy")</f>
        <v>2024</v>
      </c>
      <c r="P1608" t="str">
        <f>_xlfn.XLOOKUP(Table4[[#This Row],[ProductID]],Products!A:A,Products!C:C, "Not Found")</f>
        <v>Groceries</v>
      </c>
      <c r="Q1608" t="str">
        <f>_xlfn.XLOOKUP(Table4[[#This Row],[ProductID]],Products!A:A,Products!D:D,"Not Found")</f>
        <v>Fruits</v>
      </c>
      <c r="R1608">
        <f>_xlfn.XLOOKUP(Table4[[#This Row],[ProductID]],Products!A:A,Products!E:E,"Not Found")</f>
        <v>318.05</v>
      </c>
      <c r="S1608">
        <f>_xlfn.XLOOKUP(Table4[[#This Row],[ProductID]],Products!A:A,Products!F:F, "Not Found")</f>
        <v>187.34</v>
      </c>
      <c r="T1608" t="str">
        <f>_xlfn.XLOOKUP(Table4[[#This Row],[CustomerID]],Customers!A:A,Customers!D:D, "Not Found")</f>
        <v>F</v>
      </c>
      <c r="U1608" s="6">
        <f>_xlfn.XLOOKUP(Table4[[#This Row],[CustomerID]],Customers!A:A,Customers!E:E, "Not Found")</f>
        <v>19995</v>
      </c>
      <c r="V1608">
        <f ca="1">DATEDIF(Table4[[#This Row],[CustomerBirthday]], TODAY(), "Y")</f>
        <v>71</v>
      </c>
      <c r="W1608" t="str" cm="1">
        <f t="array" aca="1" ref="W1608" ca="1">_xlfn.IFS(Table4[[#This Row],[Age]]&lt;25, "Under 25",Table4[[#This Row],[Age]]=34, "25-34", Table4[[#This Row],[Age]]&lt;=49, "35-49", Table4[[#This Row],[Age]]&lt;=64, "50-64", Table4[[#This Row],[Age]]&gt;=65, "65+")</f>
        <v>65+</v>
      </c>
      <c r="X1608" t="str">
        <f>_xlfn.XLOOKUP(Table4[[#This Row],[StoreID]],Stores!A:A,Stores!B:B, "Not found")</f>
        <v>MegaMart Peckmouth</v>
      </c>
      <c r="Y1608" t="str">
        <f>_xlfn.XLOOKUP(Table4[[#This Row],[StoreID]],Stores!A:A,Stores!C:C, "Not Found")</f>
        <v>Peckmouth</v>
      </c>
      <c r="Z1608" t="str">
        <f>_xlfn.XLOOKUP(Table4[[#This Row],[StoreID]],Stores!A:A,Stores!D:D, "Not Found")</f>
        <v>East</v>
      </c>
    </row>
    <row r="1609" spans="1:26">
      <c r="A1609" t="s">
        <v>2475</v>
      </c>
      <c r="B1609" s="1">
        <v>45749</v>
      </c>
      <c r="C1609" t="s">
        <v>358</v>
      </c>
      <c r="D1609" t="s">
        <v>796</v>
      </c>
      <c r="E1609" t="s">
        <v>835</v>
      </c>
      <c r="F1609">
        <v>4</v>
      </c>
      <c r="G1609">
        <v>0</v>
      </c>
      <c r="H1609" t="s">
        <v>871</v>
      </c>
      <c r="I1609" s="4">
        <f>Table4[[#This Row],[Quantity]]*Table4[[#This Row],[UnitPrice]]</f>
        <v>6249.72</v>
      </c>
      <c r="J1609" s="4">
        <f>Table4[[#This Row],[Gross Revenue]]*(1-Table4[[#This Row],[Discount]])</f>
        <v>6249.72</v>
      </c>
      <c r="K1609" s="4">
        <f>Table4[[#This Row],[Quantity]]*Table4[[#This Row],[CostPrice]]</f>
        <v>4782.5200000000004</v>
      </c>
      <c r="L1609" s="4">
        <f>Table4[[#This Row],[Net Revenue]]-Table4[[#This Row],[Total Cost]]</f>
        <v>1467.1999999999998</v>
      </c>
      <c r="M1609" t="str">
        <f>_xlfn.XLOOKUP(Table4[[#This Row],[ProductID]], Products!A:A,Products!B:B, "Not Found")</f>
        <v>Chair Laptop</v>
      </c>
      <c r="N1609" t="str">
        <f>TEXT(Table4[[#This Row],[Date]], "mmm")</f>
        <v>Apr</v>
      </c>
      <c r="O1609" t="str">
        <f>TEXT(Table4[[#This Row],[Date]], "yyyy")</f>
        <v>2025</v>
      </c>
      <c r="P1609" t="str">
        <f>_xlfn.XLOOKUP(Table4[[#This Row],[ProductID]],Products!A:A,Products!C:C, "Not Found")</f>
        <v>Electronics</v>
      </c>
      <c r="Q1609" t="str">
        <f>_xlfn.XLOOKUP(Table4[[#This Row],[ProductID]],Products!A:A,Products!D:D,"Not Found")</f>
        <v>Laptop</v>
      </c>
      <c r="R1609">
        <f>_xlfn.XLOOKUP(Table4[[#This Row],[ProductID]],Products!A:A,Products!E:E,"Not Found")</f>
        <v>1562.43</v>
      </c>
      <c r="S1609">
        <f>_xlfn.XLOOKUP(Table4[[#This Row],[ProductID]],Products!A:A,Products!F:F, "Not Found")</f>
        <v>1195.6300000000001</v>
      </c>
      <c r="T1609" t="str">
        <f>_xlfn.XLOOKUP(Table4[[#This Row],[CustomerID]],Customers!A:A,Customers!D:D, "Not Found")</f>
        <v>M</v>
      </c>
      <c r="U1609" s="6">
        <f>_xlfn.XLOOKUP(Table4[[#This Row],[CustomerID]],Customers!A:A,Customers!E:E, "Not Found")</f>
        <v>30183</v>
      </c>
      <c r="V1609">
        <f ca="1">DATEDIF(Table4[[#This Row],[CustomerBirthday]], TODAY(), "Y")</f>
        <v>43</v>
      </c>
      <c r="W1609" t="str" cm="1">
        <f t="array" aca="1" ref="W1609" ca="1">_xlfn.IFS(Table4[[#This Row],[Age]]&lt;25, "Under 25",Table4[[#This Row],[Age]]=34, "25-34", Table4[[#This Row],[Age]]&lt;=49, "35-49", Table4[[#This Row],[Age]]&lt;=64, "50-64", Table4[[#This Row],[Age]]&gt;=65, "65+")</f>
        <v>35-49</v>
      </c>
      <c r="X1609" t="str">
        <f>_xlfn.XLOOKUP(Table4[[#This Row],[StoreID]],Stores!A:A,Stores!B:B, "Not found")</f>
        <v>MegaMart Peckmouth</v>
      </c>
      <c r="Y1609" t="str">
        <f>_xlfn.XLOOKUP(Table4[[#This Row],[StoreID]],Stores!A:A,Stores!C:C, "Not Found")</f>
        <v>Peckmouth</v>
      </c>
      <c r="Z1609" t="str">
        <f>_xlfn.XLOOKUP(Table4[[#This Row],[StoreID]],Stores!A:A,Stores!D:D, "Not Found")</f>
        <v>East</v>
      </c>
    </row>
    <row r="1610" spans="1:26">
      <c r="A1610" t="s">
        <v>2476</v>
      </c>
      <c r="B1610" s="1">
        <v>45206</v>
      </c>
      <c r="C1610" t="s">
        <v>673</v>
      </c>
      <c r="D1610" t="s">
        <v>824</v>
      </c>
      <c r="E1610" t="s">
        <v>831</v>
      </c>
      <c r="F1610">
        <v>3</v>
      </c>
      <c r="G1610">
        <v>0.1</v>
      </c>
      <c r="H1610" t="s">
        <v>871</v>
      </c>
      <c r="I1610" s="4">
        <f>Table4[[#This Row],[Quantity]]*Table4[[#This Row],[UnitPrice]]</f>
        <v>1164.78</v>
      </c>
      <c r="J1610" s="4">
        <f>Table4[[#This Row],[Gross Revenue]]*(1-Table4[[#This Row],[Discount]])</f>
        <v>1048.3019999999999</v>
      </c>
      <c r="K1610" s="4">
        <f>Table4[[#This Row],[Quantity]]*Table4[[#This Row],[CostPrice]]</f>
        <v>597.90000000000009</v>
      </c>
      <c r="L1610" s="4">
        <f>Table4[[#This Row],[Net Revenue]]-Table4[[#This Row],[Total Cost]]</f>
        <v>450.40199999999982</v>
      </c>
      <c r="M1610" t="str">
        <f>_xlfn.XLOOKUP(Table4[[#This Row],[ProductID]], Products!A:A,Products!B:B, "Not Found")</f>
        <v>Possible Watches</v>
      </c>
      <c r="N1610" t="str">
        <f>TEXT(Table4[[#This Row],[Date]], "mmm")</f>
        <v>Oct</v>
      </c>
      <c r="O1610" t="str">
        <f>TEXT(Table4[[#This Row],[Date]], "yyyy")</f>
        <v>2023</v>
      </c>
      <c r="P1610" t="str">
        <f>_xlfn.XLOOKUP(Table4[[#This Row],[ProductID]],Products!A:A,Products!C:C, "Not Found")</f>
        <v>Fashion</v>
      </c>
      <c r="Q1610" t="str">
        <f>_xlfn.XLOOKUP(Table4[[#This Row],[ProductID]],Products!A:A,Products!D:D,"Not Found")</f>
        <v>Watches</v>
      </c>
      <c r="R1610">
        <f>_xlfn.XLOOKUP(Table4[[#This Row],[ProductID]],Products!A:A,Products!E:E,"Not Found")</f>
        <v>388.26</v>
      </c>
      <c r="S1610">
        <f>_xlfn.XLOOKUP(Table4[[#This Row],[ProductID]],Products!A:A,Products!F:F, "Not Found")</f>
        <v>199.3</v>
      </c>
      <c r="T1610" t="str">
        <f>_xlfn.XLOOKUP(Table4[[#This Row],[CustomerID]],Customers!A:A,Customers!D:D, "Not Found")</f>
        <v>F</v>
      </c>
      <c r="U1610" s="6">
        <f>_xlfn.XLOOKUP(Table4[[#This Row],[CustomerID]],Customers!A:A,Customers!E:E, "Not Found")</f>
        <v>21380</v>
      </c>
      <c r="V1610">
        <f ca="1">DATEDIF(Table4[[#This Row],[CustomerBirthday]], TODAY(), "Y")</f>
        <v>68</v>
      </c>
      <c r="W1610" t="str" cm="1">
        <f t="array" aca="1" ref="W1610" ca="1">_xlfn.IFS(Table4[[#This Row],[Age]]&lt;25, "Under 25",Table4[[#This Row],[Age]]=34, "25-34", Table4[[#This Row],[Age]]&lt;=49, "35-49", Table4[[#This Row],[Age]]&lt;=64, "50-64", Table4[[#This Row],[Age]]&gt;=65, "65+")</f>
        <v>65+</v>
      </c>
      <c r="X1610" t="str">
        <f>_xlfn.XLOOKUP(Table4[[#This Row],[StoreID]],Stores!A:A,Stores!B:B, "Not found")</f>
        <v>MegaMart Jimenezborough</v>
      </c>
      <c r="Y1610" t="str">
        <f>_xlfn.XLOOKUP(Table4[[#This Row],[StoreID]],Stores!A:A,Stores!C:C, "Not Found")</f>
        <v>Jimenezborough</v>
      </c>
      <c r="Z1610" t="str">
        <f>_xlfn.XLOOKUP(Table4[[#This Row],[StoreID]],Stores!A:A,Stores!D:D, "Not Found")</f>
        <v>South</v>
      </c>
    </row>
    <row r="1611" spans="1:26">
      <c r="A1611" t="s">
        <v>2477</v>
      </c>
      <c r="B1611" s="1">
        <v>45671</v>
      </c>
      <c r="C1611" t="s">
        <v>97</v>
      </c>
      <c r="D1611" t="s">
        <v>780</v>
      </c>
      <c r="E1611" t="s">
        <v>846</v>
      </c>
      <c r="F1611">
        <v>3</v>
      </c>
      <c r="G1611">
        <v>0.05</v>
      </c>
      <c r="H1611" t="s">
        <v>871</v>
      </c>
      <c r="I1611" s="4">
        <f>Table4[[#This Row],[Quantity]]*Table4[[#This Row],[UnitPrice]]</f>
        <v>3816.69</v>
      </c>
      <c r="J1611" s="4">
        <f>Table4[[#This Row],[Gross Revenue]]*(1-Table4[[#This Row],[Discount]])</f>
        <v>3625.8554999999997</v>
      </c>
      <c r="K1611" s="4">
        <f>Table4[[#This Row],[Quantity]]*Table4[[#This Row],[CostPrice]]</f>
        <v>2857.95</v>
      </c>
      <c r="L1611" s="4">
        <f>Table4[[#This Row],[Net Revenue]]-Table4[[#This Row],[Total Cost]]</f>
        <v>767.90549999999985</v>
      </c>
      <c r="M1611" t="str">
        <f>_xlfn.XLOOKUP(Table4[[#This Row],[ProductID]], Products!A:A,Products!B:B, "Not Found")</f>
        <v>Hospital Smartphone</v>
      </c>
      <c r="N1611" t="str">
        <f>TEXT(Table4[[#This Row],[Date]], "mmm")</f>
        <v>Jan</v>
      </c>
      <c r="O1611" t="str">
        <f>TEXT(Table4[[#This Row],[Date]], "yyyy")</f>
        <v>2025</v>
      </c>
      <c r="P1611" t="str">
        <f>_xlfn.XLOOKUP(Table4[[#This Row],[ProductID]],Products!A:A,Products!C:C, "Not Found")</f>
        <v>Electronics</v>
      </c>
      <c r="Q1611" t="str">
        <f>_xlfn.XLOOKUP(Table4[[#This Row],[ProductID]],Products!A:A,Products!D:D,"Not Found")</f>
        <v>Smartphone</v>
      </c>
      <c r="R1611">
        <f>_xlfn.XLOOKUP(Table4[[#This Row],[ProductID]],Products!A:A,Products!E:E,"Not Found")</f>
        <v>1272.23</v>
      </c>
      <c r="S1611">
        <f>_xlfn.XLOOKUP(Table4[[#This Row],[ProductID]],Products!A:A,Products!F:F, "Not Found")</f>
        <v>952.65</v>
      </c>
      <c r="T1611" t="str">
        <f>_xlfn.XLOOKUP(Table4[[#This Row],[CustomerID]],Customers!A:A,Customers!D:D, "Not Found")</f>
        <v>F</v>
      </c>
      <c r="U1611" s="6">
        <f>_xlfn.XLOOKUP(Table4[[#This Row],[CustomerID]],Customers!A:A,Customers!E:E, "Not Found")</f>
        <v>22610</v>
      </c>
      <c r="V1611">
        <f ca="1">DATEDIF(Table4[[#This Row],[CustomerBirthday]], TODAY(), "Y")</f>
        <v>64</v>
      </c>
      <c r="W1611" t="str" cm="1">
        <f t="array" aca="1" ref="W1611" ca="1">_xlfn.IFS(Table4[[#This Row],[Age]]&lt;25, "Under 25",Table4[[#This Row],[Age]]=34, "25-34", Table4[[#This Row],[Age]]&lt;=49, "35-49", Table4[[#This Row],[Age]]&lt;=64, "50-64", Table4[[#This Row],[Age]]&gt;=65, "65+")</f>
        <v>50-64</v>
      </c>
      <c r="X1611" t="str">
        <f>_xlfn.XLOOKUP(Table4[[#This Row],[StoreID]],Stores!A:A,Stores!B:B, "Not found")</f>
        <v>MegaMart Johnmouth</v>
      </c>
      <c r="Y1611" t="str">
        <f>_xlfn.XLOOKUP(Table4[[#This Row],[StoreID]],Stores!A:A,Stores!C:C, "Not Found")</f>
        <v>Johnmouth</v>
      </c>
      <c r="Z1611" t="str">
        <f>_xlfn.XLOOKUP(Table4[[#This Row],[StoreID]],Stores!A:A,Stores!D:D, "Not Found")</f>
        <v>East</v>
      </c>
    </row>
    <row r="1612" spans="1:26">
      <c r="A1612" t="s">
        <v>2478</v>
      </c>
      <c r="B1612" s="1">
        <v>45630</v>
      </c>
      <c r="C1612" t="s">
        <v>467</v>
      </c>
      <c r="D1612" t="s">
        <v>778</v>
      </c>
      <c r="E1612" t="s">
        <v>839</v>
      </c>
      <c r="F1612">
        <v>1</v>
      </c>
      <c r="G1612">
        <v>0.1</v>
      </c>
      <c r="H1612" t="s">
        <v>868</v>
      </c>
      <c r="I1612" s="4">
        <f>Table4[[#This Row],[Quantity]]*Table4[[#This Row],[UnitPrice]]</f>
        <v>1015.76</v>
      </c>
      <c r="J1612" s="4">
        <f>Table4[[#This Row],[Gross Revenue]]*(1-Table4[[#This Row],[Discount]])</f>
        <v>914.18399999999997</v>
      </c>
      <c r="K1612" s="4">
        <f>Table4[[#This Row],[Quantity]]*Table4[[#This Row],[CostPrice]]</f>
        <v>584.4</v>
      </c>
      <c r="L1612" s="4">
        <f>Table4[[#This Row],[Net Revenue]]-Table4[[#This Row],[Total Cost]]</f>
        <v>329.78399999999999</v>
      </c>
      <c r="M1612" t="str">
        <f>_xlfn.XLOOKUP(Table4[[#This Row],[ProductID]], Products!A:A,Products!B:B, "Not Found")</f>
        <v>Behavior Dairy</v>
      </c>
      <c r="N1612" t="str">
        <f>TEXT(Table4[[#This Row],[Date]], "mmm")</f>
        <v>Dec</v>
      </c>
      <c r="O1612" t="str">
        <f>TEXT(Table4[[#This Row],[Date]], "yyyy")</f>
        <v>2024</v>
      </c>
      <c r="P1612" t="str">
        <f>_xlfn.XLOOKUP(Table4[[#This Row],[ProductID]],Products!A:A,Products!C:C, "Not Found")</f>
        <v>Groceries</v>
      </c>
      <c r="Q1612" t="str">
        <f>_xlfn.XLOOKUP(Table4[[#This Row],[ProductID]],Products!A:A,Products!D:D,"Not Found")</f>
        <v>Dairy</v>
      </c>
      <c r="R1612">
        <f>_xlfn.XLOOKUP(Table4[[#This Row],[ProductID]],Products!A:A,Products!E:E,"Not Found")</f>
        <v>1015.76</v>
      </c>
      <c r="S1612">
        <f>_xlfn.XLOOKUP(Table4[[#This Row],[ProductID]],Products!A:A,Products!F:F, "Not Found")</f>
        <v>584.4</v>
      </c>
      <c r="T1612" t="str">
        <f>_xlfn.XLOOKUP(Table4[[#This Row],[CustomerID]],Customers!A:A,Customers!D:D, "Not Found")</f>
        <v>F</v>
      </c>
      <c r="U1612" s="6">
        <f>_xlfn.XLOOKUP(Table4[[#This Row],[CustomerID]],Customers!A:A,Customers!E:E, "Not Found")</f>
        <v>30272</v>
      </c>
      <c r="V1612">
        <f ca="1">DATEDIF(Table4[[#This Row],[CustomerBirthday]], TODAY(), "Y")</f>
        <v>43</v>
      </c>
      <c r="W1612" t="str" cm="1">
        <f t="array" aca="1" ref="W1612" ca="1">_xlfn.IFS(Table4[[#This Row],[Age]]&lt;25, "Under 25",Table4[[#This Row],[Age]]=34, "25-34", Table4[[#This Row],[Age]]&lt;=49, "35-49", Table4[[#This Row],[Age]]&lt;=64, "50-64", Table4[[#This Row],[Age]]&gt;=65, "65+")</f>
        <v>35-49</v>
      </c>
      <c r="X1612" t="str">
        <f>_xlfn.XLOOKUP(Table4[[#This Row],[StoreID]],Stores!A:A,Stores!B:B, "Not found")</f>
        <v>MegaMart New Michele</v>
      </c>
      <c r="Y1612" t="str">
        <f>_xlfn.XLOOKUP(Table4[[#This Row],[StoreID]],Stores!A:A,Stores!C:C, "Not Found")</f>
        <v>New Michele</v>
      </c>
      <c r="Z1612" t="str">
        <f>_xlfn.XLOOKUP(Table4[[#This Row],[StoreID]],Stores!A:A,Stores!D:D, "Not Found")</f>
        <v>West</v>
      </c>
    </row>
    <row r="1613" spans="1:26">
      <c r="A1613" t="s">
        <v>2479</v>
      </c>
      <c r="B1613" s="1">
        <v>45711</v>
      </c>
      <c r="C1613" t="s">
        <v>640</v>
      </c>
      <c r="D1613" t="s">
        <v>804</v>
      </c>
      <c r="E1613" t="s">
        <v>846</v>
      </c>
      <c r="F1613">
        <v>2</v>
      </c>
      <c r="G1613">
        <v>0</v>
      </c>
      <c r="H1613" t="s">
        <v>871</v>
      </c>
      <c r="I1613" s="4">
        <f>Table4[[#This Row],[Quantity]]*Table4[[#This Row],[UnitPrice]]</f>
        <v>1081.8800000000001</v>
      </c>
      <c r="J1613" s="4">
        <f>Table4[[#This Row],[Gross Revenue]]*(1-Table4[[#This Row],[Discount]])</f>
        <v>1081.8800000000001</v>
      </c>
      <c r="K1613" s="4">
        <f>Table4[[#This Row],[Quantity]]*Table4[[#This Row],[CostPrice]]</f>
        <v>796.5</v>
      </c>
      <c r="L1613" s="4">
        <f>Table4[[#This Row],[Net Revenue]]-Table4[[#This Row],[Total Cost]]</f>
        <v>285.38000000000011</v>
      </c>
      <c r="M1613" t="str">
        <f>_xlfn.XLOOKUP(Table4[[#This Row],[ProductID]], Products!A:A,Products!B:B, "Not Found")</f>
        <v>Church Clothing</v>
      </c>
      <c r="N1613" t="str">
        <f>TEXT(Table4[[#This Row],[Date]], "mmm")</f>
        <v>Feb</v>
      </c>
      <c r="O1613" t="str">
        <f>TEXT(Table4[[#This Row],[Date]], "yyyy")</f>
        <v>2025</v>
      </c>
      <c r="P1613" t="str">
        <f>_xlfn.XLOOKUP(Table4[[#This Row],[ProductID]],Products!A:A,Products!C:C, "Not Found")</f>
        <v>Fashion</v>
      </c>
      <c r="Q1613" t="str">
        <f>_xlfn.XLOOKUP(Table4[[#This Row],[ProductID]],Products!A:A,Products!D:D,"Not Found")</f>
        <v>Clothing</v>
      </c>
      <c r="R1613">
        <f>_xlfn.XLOOKUP(Table4[[#This Row],[ProductID]],Products!A:A,Products!E:E,"Not Found")</f>
        <v>540.94000000000005</v>
      </c>
      <c r="S1613">
        <f>_xlfn.XLOOKUP(Table4[[#This Row],[ProductID]],Products!A:A,Products!F:F, "Not Found")</f>
        <v>398.25</v>
      </c>
      <c r="T1613" t="str">
        <f>_xlfn.XLOOKUP(Table4[[#This Row],[CustomerID]],Customers!A:A,Customers!D:D, "Not Found")</f>
        <v>F</v>
      </c>
      <c r="U1613" s="6">
        <f>_xlfn.XLOOKUP(Table4[[#This Row],[CustomerID]],Customers!A:A,Customers!E:E, "Not Found")</f>
        <v>26631</v>
      </c>
      <c r="V1613">
        <f ca="1">DATEDIF(Table4[[#This Row],[CustomerBirthday]], TODAY(), "Y")</f>
        <v>53</v>
      </c>
      <c r="W1613" t="str" cm="1">
        <f t="array" aca="1" ref="W1613" ca="1">_xlfn.IFS(Table4[[#This Row],[Age]]&lt;25, "Under 25",Table4[[#This Row],[Age]]=34, "25-34", Table4[[#This Row],[Age]]&lt;=49, "35-49", Table4[[#This Row],[Age]]&lt;=64, "50-64", Table4[[#This Row],[Age]]&gt;=65, "65+")</f>
        <v>50-64</v>
      </c>
      <c r="X1613" t="str">
        <f>_xlfn.XLOOKUP(Table4[[#This Row],[StoreID]],Stores!A:A,Stores!B:B, "Not found")</f>
        <v>MegaMart Johnmouth</v>
      </c>
      <c r="Y1613" t="str">
        <f>_xlfn.XLOOKUP(Table4[[#This Row],[StoreID]],Stores!A:A,Stores!C:C, "Not Found")</f>
        <v>Johnmouth</v>
      </c>
      <c r="Z1613" t="str">
        <f>_xlfn.XLOOKUP(Table4[[#This Row],[StoreID]],Stores!A:A,Stores!D:D, "Not Found")</f>
        <v>East</v>
      </c>
    </row>
    <row r="1614" spans="1:26">
      <c r="A1614" t="s">
        <v>2480</v>
      </c>
      <c r="B1614" s="1">
        <v>45301</v>
      </c>
      <c r="C1614" t="s">
        <v>585</v>
      </c>
      <c r="D1614" t="s">
        <v>728</v>
      </c>
      <c r="E1614" t="s">
        <v>842</v>
      </c>
      <c r="F1614">
        <v>1</v>
      </c>
      <c r="G1614">
        <v>0.1</v>
      </c>
      <c r="H1614" t="s">
        <v>868</v>
      </c>
      <c r="I1614" s="4">
        <f>Table4[[#This Row],[Quantity]]*Table4[[#This Row],[UnitPrice]]</f>
        <v>318.05</v>
      </c>
      <c r="J1614" s="4">
        <f>Table4[[#This Row],[Gross Revenue]]*(1-Table4[[#This Row],[Discount]])</f>
        <v>286.245</v>
      </c>
      <c r="K1614" s="4">
        <f>Table4[[#This Row],[Quantity]]*Table4[[#This Row],[CostPrice]]</f>
        <v>187.34</v>
      </c>
      <c r="L1614" s="4">
        <f>Table4[[#This Row],[Net Revenue]]-Table4[[#This Row],[Total Cost]]</f>
        <v>98.905000000000001</v>
      </c>
      <c r="M1614" t="str">
        <f>_xlfn.XLOOKUP(Table4[[#This Row],[ProductID]], Products!A:A,Products!B:B, "Not Found")</f>
        <v>Company Fruits</v>
      </c>
      <c r="N1614" t="str">
        <f>TEXT(Table4[[#This Row],[Date]], "mmm")</f>
        <v>Jan</v>
      </c>
      <c r="O1614" t="str">
        <f>TEXT(Table4[[#This Row],[Date]], "yyyy")</f>
        <v>2024</v>
      </c>
      <c r="P1614" t="str">
        <f>_xlfn.XLOOKUP(Table4[[#This Row],[ProductID]],Products!A:A,Products!C:C, "Not Found")</f>
        <v>Groceries</v>
      </c>
      <c r="Q1614" t="str">
        <f>_xlfn.XLOOKUP(Table4[[#This Row],[ProductID]],Products!A:A,Products!D:D,"Not Found")</f>
        <v>Fruits</v>
      </c>
      <c r="R1614">
        <f>_xlfn.XLOOKUP(Table4[[#This Row],[ProductID]],Products!A:A,Products!E:E,"Not Found")</f>
        <v>318.05</v>
      </c>
      <c r="S1614">
        <f>_xlfn.XLOOKUP(Table4[[#This Row],[ProductID]],Products!A:A,Products!F:F, "Not Found")</f>
        <v>187.34</v>
      </c>
      <c r="T1614" t="str">
        <f>_xlfn.XLOOKUP(Table4[[#This Row],[CustomerID]],Customers!A:A,Customers!D:D, "Not Found")</f>
        <v>M</v>
      </c>
      <c r="U1614" s="6">
        <f>_xlfn.XLOOKUP(Table4[[#This Row],[CustomerID]],Customers!A:A,Customers!E:E, "Not Found")</f>
        <v>25047</v>
      </c>
      <c r="V1614">
        <f ca="1">DATEDIF(Table4[[#This Row],[CustomerBirthday]], TODAY(), "Y")</f>
        <v>57</v>
      </c>
      <c r="W1614" t="str" cm="1">
        <f t="array" aca="1" ref="W1614" ca="1">_xlfn.IFS(Table4[[#This Row],[Age]]&lt;25, "Under 25",Table4[[#This Row],[Age]]=34, "25-34", Table4[[#This Row],[Age]]&lt;=49, "35-49", Table4[[#This Row],[Age]]&lt;=64, "50-64", Table4[[#This Row],[Age]]&gt;=65, "65+")</f>
        <v>50-64</v>
      </c>
      <c r="X1614" t="str">
        <f>_xlfn.XLOOKUP(Table4[[#This Row],[StoreID]],Stores!A:A,Stores!B:B, "Not found")</f>
        <v>MegaMart Brianahaven</v>
      </c>
      <c r="Y1614" t="str">
        <f>_xlfn.XLOOKUP(Table4[[#This Row],[StoreID]],Stores!A:A,Stores!C:C, "Not Found")</f>
        <v>Brianahaven</v>
      </c>
      <c r="Z1614" t="str">
        <f>_xlfn.XLOOKUP(Table4[[#This Row],[StoreID]],Stores!A:A,Stores!D:D, "Not Found")</f>
        <v>North</v>
      </c>
    </row>
    <row r="1615" spans="1:26">
      <c r="A1615" t="s">
        <v>2481</v>
      </c>
      <c r="B1615" s="1">
        <v>45189</v>
      </c>
      <c r="C1615" t="s">
        <v>171</v>
      </c>
      <c r="D1615" t="s">
        <v>792</v>
      </c>
      <c r="E1615" t="s">
        <v>846</v>
      </c>
      <c r="F1615">
        <v>2</v>
      </c>
      <c r="G1615">
        <v>0.05</v>
      </c>
      <c r="H1615" t="s">
        <v>875</v>
      </c>
      <c r="I1615" s="4">
        <f>Table4[[#This Row],[Quantity]]*Table4[[#This Row],[UnitPrice]]</f>
        <v>3597.94</v>
      </c>
      <c r="J1615" s="4">
        <f>Table4[[#This Row],[Gross Revenue]]*(1-Table4[[#This Row],[Discount]])</f>
        <v>3418.0429999999997</v>
      </c>
      <c r="K1615" s="4">
        <f>Table4[[#This Row],[Quantity]]*Table4[[#This Row],[CostPrice]]</f>
        <v>2658.3</v>
      </c>
      <c r="L1615" s="4">
        <f>Table4[[#This Row],[Net Revenue]]-Table4[[#This Row],[Total Cost]]</f>
        <v>759.74299999999948</v>
      </c>
      <c r="M1615" t="str">
        <f>_xlfn.XLOOKUP(Table4[[#This Row],[ProductID]], Products!A:A,Products!B:B, "Not Found")</f>
        <v>Beat Accessories</v>
      </c>
      <c r="N1615" t="str">
        <f>TEXT(Table4[[#This Row],[Date]], "mmm")</f>
        <v>Sep</v>
      </c>
      <c r="O1615" t="str">
        <f>TEXT(Table4[[#This Row],[Date]], "yyyy")</f>
        <v>2023</v>
      </c>
      <c r="P1615" t="str">
        <f>_xlfn.XLOOKUP(Table4[[#This Row],[ProductID]],Products!A:A,Products!C:C, "Not Found")</f>
        <v>Fashion</v>
      </c>
      <c r="Q1615" t="str">
        <f>_xlfn.XLOOKUP(Table4[[#This Row],[ProductID]],Products!A:A,Products!D:D,"Not Found")</f>
        <v>Accessories</v>
      </c>
      <c r="R1615">
        <f>_xlfn.XLOOKUP(Table4[[#This Row],[ProductID]],Products!A:A,Products!E:E,"Not Found")</f>
        <v>1798.97</v>
      </c>
      <c r="S1615">
        <f>_xlfn.XLOOKUP(Table4[[#This Row],[ProductID]],Products!A:A,Products!F:F, "Not Found")</f>
        <v>1329.15</v>
      </c>
      <c r="T1615" t="str">
        <f>_xlfn.XLOOKUP(Table4[[#This Row],[CustomerID]],Customers!A:A,Customers!D:D, "Not Found")</f>
        <v>M</v>
      </c>
      <c r="U1615" s="6">
        <f>_xlfn.XLOOKUP(Table4[[#This Row],[CustomerID]],Customers!A:A,Customers!E:E, "Not Found")</f>
        <v>22326</v>
      </c>
      <c r="V1615">
        <f ca="1">DATEDIF(Table4[[#This Row],[CustomerBirthday]], TODAY(), "Y")</f>
        <v>65</v>
      </c>
      <c r="W1615" t="str" cm="1">
        <f t="array" aca="1" ref="W1615" ca="1">_xlfn.IFS(Table4[[#This Row],[Age]]&lt;25, "Under 25",Table4[[#This Row],[Age]]=34, "25-34", Table4[[#This Row],[Age]]&lt;=49, "35-49", Table4[[#This Row],[Age]]&lt;=64, "50-64", Table4[[#This Row],[Age]]&gt;=65, "65+")</f>
        <v>65+</v>
      </c>
      <c r="X1615" t="str">
        <f>_xlfn.XLOOKUP(Table4[[#This Row],[StoreID]],Stores!A:A,Stores!B:B, "Not found")</f>
        <v>MegaMart Johnmouth</v>
      </c>
      <c r="Y1615" t="str">
        <f>_xlfn.XLOOKUP(Table4[[#This Row],[StoreID]],Stores!A:A,Stores!C:C, "Not Found")</f>
        <v>Johnmouth</v>
      </c>
      <c r="Z1615" t="str">
        <f>_xlfn.XLOOKUP(Table4[[#This Row],[StoreID]],Stores!A:A,Stores!D:D, "Not Found")</f>
        <v>East</v>
      </c>
    </row>
    <row r="1616" spans="1:26">
      <c r="A1616" t="s">
        <v>2482</v>
      </c>
      <c r="B1616" s="1">
        <v>45250</v>
      </c>
      <c r="C1616" t="s">
        <v>545</v>
      </c>
      <c r="D1616" t="s">
        <v>790</v>
      </c>
      <c r="E1616" t="s">
        <v>835</v>
      </c>
      <c r="F1616">
        <v>1</v>
      </c>
      <c r="G1616">
        <v>0.05</v>
      </c>
      <c r="H1616" t="s">
        <v>865</v>
      </c>
      <c r="I1616" s="4">
        <f>Table4[[#This Row],[Quantity]]*Table4[[#This Row],[UnitPrice]]</f>
        <v>304.70999999999998</v>
      </c>
      <c r="J1616" s="4">
        <f>Table4[[#This Row],[Gross Revenue]]*(1-Table4[[#This Row],[Discount]])</f>
        <v>289.47449999999998</v>
      </c>
      <c r="K1616" s="4">
        <f>Table4[[#This Row],[Quantity]]*Table4[[#This Row],[CostPrice]]</f>
        <v>164.01</v>
      </c>
      <c r="L1616" s="4">
        <f>Table4[[#This Row],[Net Revenue]]-Table4[[#This Row],[Total Cost]]</f>
        <v>125.46449999999999</v>
      </c>
      <c r="M1616" t="str">
        <f>_xlfn.XLOOKUP(Table4[[#This Row],[ProductID]], Products!A:A,Products!B:B, "Not Found")</f>
        <v>Difficult Vegetables</v>
      </c>
      <c r="N1616" t="str">
        <f>TEXT(Table4[[#This Row],[Date]], "mmm")</f>
        <v>Nov</v>
      </c>
      <c r="O1616" t="str">
        <f>TEXT(Table4[[#This Row],[Date]], "yyyy")</f>
        <v>2023</v>
      </c>
      <c r="P1616" t="str">
        <f>_xlfn.XLOOKUP(Table4[[#This Row],[ProductID]],Products!A:A,Products!C:C, "Not Found")</f>
        <v>Groceries</v>
      </c>
      <c r="Q1616" t="str">
        <f>_xlfn.XLOOKUP(Table4[[#This Row],[ProductID]],Products!A:A,Products!D:D,"Not Found")</f>
        <v>Vegetables</v>
      </c>
      <c r="R1616">
        <f>_xlfn.XLOOKUP(Table4[[#This Row],[ProductID]],Products!A:A,Products!E:E,"Not Found")</f>
        <v>304.70999999999998</v>
      </c>
      <c r="S1616">
        <f>_xlfn.XLOOKUP(Table4[[#This Row],[ProductID]],Products!A:A,Products!F:F, "Not Found")</f>
        <v>164.01</v>
      </c>
      <c r="T1616" t="str">
        <f>_xlfn.XLOOKUP(Table4[[#This Row],[CustomerID]],Customers!A:A,Customers!D:D, "Not Found")</f>
        <v>M</v>
      </c>
      <c r="U1616" s="6">
        <f>_xlfn.XLOOKUP(Table4[[#This Row],[CustomerID]],Customers!A:A,Customers!E:E, "Not Found")</f>
        <v>38959</v>
      </c>
      <c r="V1616">
        <f ca="1">DATEDIF(Table4[[#This Row],[CustomerBirthday]], TODAY(), "Y")</f>
        <v>19</v>
      </c>
      <c r="W1616" t="str" cm="1">
        <f t="array" aca="1" ref="W1616" ca="1">_xlfn.IFS(Table4[[#This Row],[Age]]&lt;25, "Under 25",Table4[[#This Row],[Age]]=34, "25-34", Table4[[#This Row],[Age]]&lt;=49, "35-49", Table4[[#This Row],[Age]]&lt;=64, "50-64", Table4[[#This Row],[Age]]&gt;=65, "65+")</f>
        <v>Under 25</v>
      </c>
      <c r="X1616" t="str">
        <f>_xlfn.XLOOKUP(Table4[[#This Row],[StoreID]],Stores!A:A,Stores!B:B, "Not found")</f>
        <v>MegaMart Peckmouth</v>
      </c>
      <c r="Y1616" t="str">
        <f>_xlfn.XLOOKUP(Table4[[#This Row],[StoreID]],Stores!A:A,Stores!C:C, "Not Found")</f>
        <v>Peckmouth</v>
      </c>
      <c r="Z1616" t="str">
        <f>_xlfn.XLOOKUP(Table4[[#This Row],[StoreID]],Stores!A:A,Stores!D:D, "Not Found")</f>
        <v>East</v>
      </c>
    </row>
    <row r="1617" spans="1:26">
      <c r="A1617" t="s">
        <v>2483</v>
      </c>
      <c r="B1617" s="1">
        <v>45807</v>
      </c>
      <c r="C1617" t="s">
        <v>531</v>
      </c>
      <c r="D1617" t="s">
        <v>715</v>
      </c>
      <c r="E1617" t="s">
        <v>835</v>
      </c>
      <c r="F1617">
        <v>5</v>
      </c>
      <c r="G1617">
        <v>0.1</v>
      </c>
      <c r="H1617" t="s">
        <v>871</v>
      </c>
      <c r="I1617" s="4">
        <f>Table4[[#This Row],[Quantity]]*Table4[[#This Row],[UnitPrice]]</f>
        <v>4093.8</v>
      </c>
      <c r="J1617" s="4">
        <f>Table4[[#This Row],[Gross Revenue]]*(1-Table4[[#This Row],[Discount]])</f>
        <v>3684.42</v>
      </c>
      <c r="K1617" s="4">
        <f>Table4[[#This Row],[Quantity]]*Table4[[#This Row],[CostPrice]]</f>
        <v>2638.1</v>
      </c>
      <c r="L1617" s="4">
        <f>Table4[[#This Row],[Net Revenue]]-Table4[[#This Row],[Total Cost]]</f>
        <v>1046.3200000000002</v>
      </c>
      <c r="M1617" t="str">
        <f>_xlfn.XLOOKUP(Table4[[#This Row],[ProductID]], Products!A:A,Products!B:B, "Not Found")</f>
        <v>Audience Television</v>
      </c>
      <c r="N1617" t="str">
        <f>TEXT(Table4[[#This Row],[Date]], "mmm")</f>
        <v>May</v>
      </c>
      <c r="O1617" t="str">
        <f>TEXT(Table4[[#This Row],[Date]], "yyyy")</f>
        <v>2025</v>
      </c>
      <c r="P1617" t="str">
        <f>_xlfn.XLOOKUP(Table4[[#This Row],[ProductID]],Products!A:A,Products!C:C, "Not Found")</f>
        <v>Electronics</v>
      </c>
      <c r="Q1617" t="str">
        <f>_xlfn.XLOOKUP(Table4[[#This Row],[ProductID]],Products!A:A,Products!D:D,"Not Found")</f>
        <v>Television</v>
      </c>
      <c r="R1617">
        <f>_xlfn.XLOOKUP(Table4[[#This Row],[ProductID]],Products!A:A,Products!E:E,"Not Found")</f>
        <v>818.76</v>
      </c>
      <c r="S1617">
        <f>_xlfn.XLOOKUP(Table4[[#This Row],[ProductID]],Products!A:A,Products!F:F, "Not Found")</f>
        <v>527.62</v>
      </c>
      <c r="T1617" t="str">
        <f>_xlfn.XLOOKUP(Table4[[#This Row],[CustomerID]],Customers!A:A,Customers!D:D, "Not Found")</f>
        <v>F</v>
      </c>
      <c r="U1617" s="6">
        <f>_xlfn.XLOOKUP(Table4[[#This Row],[CustomerID]],Customers!A:A,Customers!E:E, "Not Found")</f>
        <v>35515</v>
      </c>
      <c r="V1617">
        <f ca="1">DATEDIF(Table4[[#This Row],[CustomerBirthday]], TODAY(), "Y")</f>
        <v>29</v>
      </c>
      <c r="W1617" t="str" cm="1">
        <f t="array" aca="1" ref="W1617" ca="1">_xlfn.IFS(Table4[[#This Row],[Age]]&lt;25, "Under 25",Table4[[#This Row],[Age]]=34, "25-34", Table4[[#This Row],[Age]]&lt;=49, "35-49", Table4[[#This Row],[Age]]&lt;=64, "50-64", Table4[[#This Row],[Age]]&gt;=65, "65+")</f>
        <v>35-49</v>
      </c>
      <c r="X1617" t="str">
        <f>_xlfn.XLOOKUP(Table4[[#This Row],[StoreID]],Stores!A:A,Stores!B:B, "Not found")</f>
        <v>MegaMart Peckmouth</v>
      </c>
      <c r="Y1617" t="str">
        <f>_xlfn.XLOOKUP(Table4[[#This Row],[StoreID]],Stores!A:A,Stores!C:C, "Not Found")</f>
        <v>Peckmouth</v>
      </c>
      <c r="Z1617" t="str">
        <f>_xlfn.XLOOKUP(Table4[[#This Row],[StoreID]],Stores!A:A,Stores!D:D, "Not Found")</f>
        <v>East</v>
      </c>
    </row>
    <row r="1618" spans="1:26">
      <c r="A1618" t="s">
        <v>2484</v>
      </c>
      <c r="B1618" s="1">
        <v>45892</v>
      </c>
      <c r="C1618" t="s">
        <v>618</v>
      </c>
      <c r="D1618" t="s">
        <v>718</v>
      </c>
      <c r="E1618" t="s">
        <v>831</v>
      </c>
      <c r="F1618">
        <v>5</v>
      </c>
      <c r="G1618">
        <v>0.1</v>
      </c>
      <c r="H1618" t="s">
        <v>868</v>
      </c>
      <c r="I1618" s="4">
        <f>Table4[[#This Row],[Quantity]]*Table4[[#This Row],[UnitPrice]]</f>
        <v>1688.15</v>
      </c>
      <c r="J1618" s="4">
        <f>Table4[[#This Row],[Gross Revenue]]*(1-Table4[[#This Row],[Discount]])</f>
        <v>1519.335</v>
      </c>
      <c r="K1618" s="4">
        <f>Table4[[#This Row],[Quantity]]*Table4[[#This Row],[CostPrice]]</f>
        <v>845.15</v>
      </c>
      <c r="L1618" s="4">
        <f>Table4[[#This Row],[Net Revenue]]-Table4[[#This Row],[Total Cost]]</f>
        <v>674.18500000000006</v>
      </c>
      <c r="M1618" t="str">
        <f>_xlfn.XLOOKUP(Table4[[#This Row],[ProductID]], Products!A:A,Products!B:B, "Not Found")</f>
        <v>Here Footwear</v>
      </c>
      <c r="N1618" t="str">
        <f>TEXT(Table4[[#This Row],[Date]], "mmm")</f>
        <v>Aug</v>
      </c>
      <c r="O1618" t="str">
        <f>TEXT(Table4[[#This Row],[Date]], "yyyy")</f>
        <v>2025</v>
      </c>
      <c r="P1618" t="str">
        <f>_xlfn.XLOOKUP(Table4[[#This Row],[ProductID]],Products!A:A,Products!C:C, "Not Found")</f>
        <v>Fashion</v>
      </c>
      <c r="Q1618" t="str">
        <f>_xlfn.XLOOKUP(Table4[[#This Row],[ProductID]],Products!A:A,Products!D:D,"Not Found")</f>
        <v>Footwear</v>
      </c>
      <c r="R1618">
        <f>_xlfn.XLOOKUP(Table4[[#This Row],[ProductID]],Products!A:A,Products!E:E,"Not Found")</f>
        <v>337.63</v>
      </c>
      <c r="S1618">
        <f>_xlfn.XLOOKUP(Table4[[#This Row],[ProductID]],Products!A:A,Products!F:F, "Not Found")</f>
        <v>169.03</v>
      </c>
      <c r="T1618" t="str">
        <f>_xlfn.XLOOKUP(Table4[[#This Row],[CustomerID]],Customers!A:A,Customers!D:D, "Not Found")</f>
        <v>M</v>
      </c>
      <c r="U1618" s="6">
        <f>_xlfn.XLOOKUP(Table4[[#This Row],[CustomerID]],Customers!A:A,Customers!E:E, "Not Found")</f>
        <v>38540</v>
      </c>
      <c r="V1618">
        <f ca="1">DATEDIF(Table4[[#This Row],[CustomerBirthday]], TODAY(), "Y")</f>
        <v>21</v>
      </c>
      <c r="W1618" t="str" cm="1">
        <f t="array" aca="1" ref="W1618" ca="1">_xlfn.IFS(Table4[[#This Row],[Age]]&lt;25, "Under 25",Table4[[#This Row],[Age]]=34, "25-34", Table4[[#This Row],[Age]]&lt;=49, "35-49", Table4[[#This Row],[Age]]&lt;=64, "50-64", Table4[[#This Row],[Age]]&gt;=65, "65+")</f>
        <v>Under 25</v>
      </c>
      <c r="X1618" t="str">
        <f>_xlfn.XLOOKUP(Table4[[#This Row],[StoreID]],Stores!A:A,Stores!B:B, "Not found")</f>
        <v>MegaMart Jimenezborough</v>
      </c>
      <c r="Y1618" t="str">
        <f>_xlfn.XLOOKUP(Table4[[#This Row],[StoreID]],Stores!A:A,Stores!C:C, "Not Found")</f>
        <v>Jimenezborough</v>
      </c>
      <c r="Z1618" t="str">
        <f>_xlfn.XLOOKUP(Table4[[#This Row],[StoreID]],Stores!A:A,Stores!D:D, "Not Found")</f>
        <v>South</v>
      </c>
    </row>
    <row r="1619" spans="1:26">
      <c r="A1619" t="s">
        <v>2485</v>
      </c>
      <c r="B1619" s="1">
        <v>45718</v>
      </c>
      <c r="C1619" t="s">
        <v>7</v>
      </c>
      <c r="D1619" t="s">
        <v>718</v>
      </c>
      <c r="E1619" t="s">
        <v>842</v>
      </c>
      <c r="F1619">
        <v>1</v>
      </c>
      <c r="G1619">
        <v>0.1</v>
      </c>
      <c r="H1619" t="s">
        <v>868</v>
      </c>
      <c r="I1619" s="4">
        <f>Table4[[#This Row],[Quantity]]*Table4[[#This Row],[UnitPrice]]</f>
        <v>337.63</v>
      </c>
      <c r="J1619" s="4">
        <f>Table4[[#This Row],[Gross Revenue]]*(1-Table4[[#This Row],[Discount]])</f>
        <v>303.86700000000002</v>
      </c>
      <c r="K1619" s="4">
        <f>Table4[[#This Row],[Quantity]]*Table4[[#This Row],[CostPrice]]</f>
        <v>169.03</v>
      </c>
      <c r="L1619" s="4">
        <f>Table4[[#This Row],[Net Revenue]]-Table4[[#This Row],[Total Cost]]</f>
        <v>134.83700000000002</v>
      </c>
      <c r="M1619" t="str">
        <f>_xlfn.XLOOKUP(Table4[[#This Row],[ProductID]], Products!A:A,Products!B:B, "Not Found")</f>
        <v>Here Footwear</v>
      </c>
      <c r="N1619" t="str">
        <f>TEXT(Table4[[#This Row],[Date]], "mmm")</f>
        <v>Mar</v>
      </c>
      <c r="O1619" t="str">
        <f>TEXT(Table4[[#This Row],[Date]], "yyyy")</f>
        <v>2025</v>
      </c>
      <c r="P1619" t="str">
        <f>_xlfn.XLOOKUP(Table4[[#This Row],[ProductID]],Products!A:A,Products!C:C, "Not Found")</f>
        <v>Fashion</v>
      </c>
      <c r="Q1619" t="str">
        <f>_xlfn.XLOOKUP(Table4[[#This Row],[ProductID]],Products!A:A,Products!D:D,"Not Found")</f>
        <v>Footwear</v>
      </c>
      <c r="R1619">
        <f>_xlfn.XLOOKUP(Table4[[#This Row],[ProductID]],Products!A:A,Products!E:E,"Not Found")</f>
        <v>337.63</v>
      </c>
      <c r="S1619">
        <f>_xlfn.XLOOKUP(Table4[[#This Row],[ProductID]],Products!A:A,Products!F:F, "Not Found")</f>
        <v>169.03</v>
      </c>
      <c r="T1619" t="str">
        <f>_xlfn.XLOOKUP(Table4[[#This Row],[CustomerID]],Customers!A:A,Customers!D:D, "Not Found")</f>
        <v>M</v>
      </c>
      <c r="U1619" s="6">
        <f>_xlfn.XLOOKUP(Table4[[#This Row],[CustomerID]],Customers!A:A,Customers!E:E, "Not Found")</f>
        <v>35319</v>
      </c>
      <c r="V1619">
        <f ca="1">DATEDIF(Table4[[#This Row],[CustomerBirthday]], TODAY(), "Y")</f>
        <v>29</v>
      </c>
      <c r="W1619" t="str" cm="1">
        <f t="array" aca="1" ref="W1619" ca="1">_xlfn.IFS(Table4[[#This Row],[Age]]&lt;25, "Under 25",Table4[[#This Row],[Age]]=34, "25-34", Table4[[#This Row],[Age]]&lt;=49, "35-49", Table4[[#This Row],[Age]]&lt;=64, "50-64", Table4[[#This Row],[Age]]&gt;=65, "65+")</f>
        <v>35-49</v>
      </c>
      <c r="X1619" t="str">
        <f>_xlfn.XLOOKUP(Table4[[#This Row],[StoreID]],Stores!A:A,Stores!B:B, "Not found")</f>
        <v>MegaMart Brianahaven</v>
      </c>
      <c r="Y1619" t="str">
        <f>_xlfn.XLOOKUP(Table4[[#This Row],[StoreID]],Stores!A:A,Stores!C:C, "Not Found")</f>
        <v>Brianahaven</v>
      </c>
      <c r="Z1619" t="str">
        <f>_xlfn.XLOOKUP(Table4[[#This Row],[StoreID]],Stores!A:A,Stores!D:D, "Not Found")</f>
        <v>North</v>
      </c>
    </row>
    <row r="1620" spans="1:26">
      <c r="A1620" t="s">
        <v>2486</v>
      </c>
      <c r="B1620" s="1">
        <v>45312</v>
      </c>
      <c r="C1620" t="s">
        <v>393</v>
      </c>
      <c r="D1620" t="s">
        <v>792</v>
      </c>
      <c r="E1620" t="s">
        <v>839</v>
      </c>
      <c r="F1620">
        <v>1</v>
      </c>
      <c r="G1620">
        <v>0.15</v>
      </c>
      <c r="H1620" t="s">
        <v>868</v>
      </c>
      <c r="I1620" s="4">
        <f>Table4[[#This Row],[Quantity]]*Table4[[#This Row],[UnitPrice]]</f>
        <v>1798.97</v>
      </c>
      <c r="J1620" s="4">
        <f>Table4[[#This Row],[Gross Revenue]]*(1-Table4[[#This Row],[Discount]])</f>
        <v>1529.1244999999999</v>
      </c>
      <c r="K1620" s="4">
        <f>Table4[[#This Row],[Quantity]]*Table4[[#This Row],[CostPrice]]</f>
        <v>1329.15</v>
      </c>
      <c r="L1620" s="4">
        <f>Table4[[#This Row],[Net Revenue]]-Table4[[#This Row],[Total Cost]]</f>
        <v>199.97449999999981</v>
      </c>
      <c r="M1620" t="str">
        <f>_xlfn.XLOOKUP(Table4[[#This Row],[ProductID]], Products!A:A,Products!B:B, "Not Found")</f>
        <v>Beat Accessories</v>
      </c>
      <c r="N1620" t="str">
        <f>TEXT(Table4[[#This Row],[Date]], "mmm")</f>
        <v>Jan</v>
      </c>
      <c r="O1620" t="str">
        <f>TEXT(Table4[[#This Row],[Date]], "yyyy")</f>
        <v>2024</v>
      </c>
      <c r="P1620" t="str">
        <f>_xlfn.XLOOKUP(Table4[[#This Row],[ProductID]],Products!A:A,Products!C:C, "Not Found")</f>
        <v>Fashion</v>
      </c>
      <c r="Q1620" t="str">
        <f>_xlfn.XLOOKUP(Table4[[#This Row],[ProductID]],Products!A:A,Products!D:D,"Not Found")</f>
        <v>Accessories</v>
      </c>
      <c r="R1620">
        <f>_xlfn.XLOOKUP(Table4[[#This Row],[ProductID]],Products!A:A,Products!E:E,"Not Found")</f>
        <v>1798.97</v>
      </c>
      <c r="S1620">
        <f>_xlfn.XLOOKUP(Table4[[#This Row],[ProductID]],Products!A:A,Products!F:F, "Not Found")</f>
        <v>1329.15</v>
      </c>
      <c r="T1620" t="str">
        <f>_xlfn.XLOOKUP(Table4[[#This Row],[CustomerID]],Customers!A:A,Customers!D:D, "Not Found")</f>
        <v>M</v>
      </c>
      <c r="U1620" s="6">
        <f>_xlfn.XLOOKUP(Table4[[#This Row],[CustomerID]],Customers!A:A,Customers!E:E, "Not Found")</f>
        <v>25566</v>
      </c>
      <c r="V1620">
        <f ca="1">DATEDIF(Table4[[#This Row],[CustomerBirthday]], TODAY(), "Y")</f>
        <v>56</v>
      </c>
      <c r="W1620" t="str" cm="1">
        <f t="array" aca="1" ref="W1620" ca="1">_xlfn.IFS(Table4[[#This Row],[Age]]&lt;25, "Under 25",Table4[[#This Row],[Age]]=34, "25-34", Table4[[#This Row],[Age]]&lt;=49, "35-49", Table4[[#This Row],[Age]]&lt;=64, "50-64", Table4[[#This Row],[Age]]&gt;=65, "65+")</f>
        <v>50-64</v>
      </c>
      <c r="X1620" t="str">
        <f>_xlfn.XLOOKUP(Table4[[#This Row],[StoreID]],Stores!A:A,Stores!B:B, "Not found")</f>
        <v>MegaMart New Michele</v>
      </c>
      <c r="Y1620" t="str">
        <f>_xlfn.XLOOKUP(Table4[[#This Row],[StoreID]],Stores!A:A,Stores!C:C, "Not Found")</f>
        <v>New Michele</v>
      </c>
      <c r="Z1620" t="str">
        <f>_xlfn.XLOOKUP(Table4[[#This Row],[StoreID]],Stores!A:A,Stores!D:D, "Not Found")</f>
        <v>West</v>
      </c>
    </row>
    <row r="1621" spans="1:26">
      <c r="A1621" t="s">
        <v>2487</v>
      </c>
      <c r="B1621" s="1">
        <v>45746</v>
      </c>
      <c r="C1621" t="s">
        <v>351</v>
      </c>
      <c r="D1621" t="s">
        <v>778</v>
      </c>
      <c r="E1621" t="s">
        <v>846</v>
      </c>
      <c r="F1621">
        <v>1</v>
      </c>
      <c r="G1621">
        <v>0.05</v>
      </c>
      <c r="H1621" t="s">
        <v>875</v>
      </c>
      <c r="I1621" s="4">
        <f>Table4[[#This Row],[Quantity]]*Table4[[#This Row],[UnitPrice]]</f>
        <v>1015.76</v>
      </c>
      <c r="J1621" s="4">
        <f>Table4[[#This Row],[Gross Revenue]]*(1-Table4[[#This Row],[Discount]])</f>
        <v>964.97199999999998</v>
      </c>
      <c r="K1621" s="4">
        <f>Table4[[#This Row],[Quantity]]*Table4[[#This Row],[CostPrice]]</f>
        <v>584.4</v>
      </c>
      <c r="L1621" s="4">
        <f>Table4[[#This Row],[Net Revenue]]-Table4[[#This Row],[Total Cost]]</f>
        <v>380.572</v>
      </c>
      <c r="M1621" t="str">
        <f>_xlfn.XLOOKUP(Table4[[#This Row],[ProductID]], Products!A:A,Products!B:B, "Not Found")</f>
        <v>Behavior Dairy</v>
      </c>
      <c r="N1621" t="str">
        <f>TEXT(Table4[[#This Row],[Date]], "mmm")</f>
        <v>Mar</v>
      </c>
      <c r="O1621" t="str">
        <f>TEXT(Table4[[#This Row],[Date]], "yyyy")</f>
        <v>2025</v>
      </c>
      <c r="P1621" t="str">
        <f>_xlfn.XLOOKUP(Table4[[#This Row],[ProductID]],Products!A:A,Products!C:C, "Not Found")</f>
        <v>Groceries</v>
      </c>
      <c r="Q1621" t="str">
        <f>_xlfn.XLOOKUP(Table4[[#This Row],[ProductID]],Products!A:A,Products!D:D,"Not Found")</f>
        <v>Dairy</v>
      </c>
      <c r="R1621">
        <f>_xlfn.XLOOKUP(Table4[[#This Row],[ProductID]],Products!A:A,Products!E:E,"Not Found")</f>
        <v>1015.76</v>
      </c>
      <c r="S1621">
        <f>_xlfn.XLOOKUP(Table4[[#This Row],[ProductID]],Products!A:A,Products!F:F, "Not Found")</f>
        <v>584.4</v>
      </c>
      <c r="T1621" t="str">
        <f>_xlfn.XLOOKUP(Table4[[#This Row],[CustomerID]],Customers!A:A,Customers!D:D, "Not Found")</f>
        <v>M</v>
      </c>
      <c r="U1621" s="6">
        <f>_xlfn.XLOOKUP(Table4[[#This Row],[CustomerID]],Customers!A:A,Customers!E:E, "Not Found")</f>
        <v>28594</v>
      </c>
      <c r="V1621">
        <f ca="1">DATEDIF(Table4[[#This Row],[CustomerBirthday]], TODAY(), "Y")</f>
        <v>48</v>
      </c>
      <c r="W1621" t="str" cm="1">
        <f t="array" aca="1" ref="W1621" ca="1">_xlfn.IFS(Table4[[#This Row],[Age]]&lt;25, "Under 25",Table4[[#This Row],[Age]]=34, "25-34", Table4[[#This Row],[Age]]&lt;=49, "35-49", Table4[[#This Row],[Age]]&lt;=64, "50-64", Table4[[#This Row],[Age]]&gt;=65, "65+")</f>
        <v>35-49</v>
      </c>
      <c r="X1621" t="str">
        <f>_xlfn.XLOOKUP(Table4[[#This Row],[StoreID]],Stores!A:A,Stores!B:B, "Not found")</f>
        <v>MegaMart Johnmouth</v>
      </c>
      <c r="Y1621" t="str">
        <f>_xlfn.XLOOKUP(Table4[[#This Row],[StoreID]],Stores!A:A,Stores!C:C, "Not Found")</f>
        <v>Johnmouth</v>
      </c>
      <c r="Z1621" t="str">
        <f>_xlfn.XLOOKUP(Table4[[#This Row],[StoreID]],Stores!A:A,Stores!D:D, "Not Found")</f>
        <v>East</v>
      </c>
    </row>
    <row r="1622" spans="1:26">
      <c r="A1622" t="s">
        <v>2488</v>
      </c>
      <c r="B1622" s="1">
        <v>45880</v>
      </c>
      <c r="C1622" t="s">
        <v>274</v>
      </c>
      <c r="D1622" t="s">
        <v>776</v>
      </c>
      <c r="E1622" t="s">
        <v>842</v>
      </c>
      <c r="F1622">
        <v>5</v>
      </c>
      <c r="G1622">
        <v>0.15</v>
      </c>
      <c r="H1622" t="s">
        <v>865</v>
      </c>
      <c r="I1622" s="4">
        <f>Table4[[#This Row],[Quantity]]*Table4[[#This Row],[UnitPrice]]</f>
        <v>2145.75</v>
      </c>
      <c r="J1622" s="4">
        <f>Table4[[#This Row],[Gross Revenue]]*(1-Table4[[#This Row],[Discount]])</f>
        <v>1823.8875</v>
      </c>
      <c r="K1622" s="4">
        <f>Table4[[#This Row],[Quantity]]*Table4[[#This Row],[CostPrice]]</f>
        <v>1293.6000000000001</v>
      </c>
      <c r="L1622" s="4">
        <f>Table4[[#This Row],[Net Revenue]]-Table4[[#This Row],[Total Cost]]</f>
        <v>530.28749999999991</v>
      </c>
      <c r="M1622" t="str">
        <f>_xlfn.XLOOKUP(Table4[[#This Row],[ProductID]], Products!A:A,Products!B:B, "Not Found")</f>
        <v>Little Watches</v>
      </c>
      <c r="N1622" t="str">
        <f>TEXT(Table4[[#This Row],[Date]], "mmm")</f>
        <v>Aug</v>
      </c>
      <c r="O1622" t="str">
        <f>TEXT(Table4[[#This Row],[Date]], "yyyy")</f>
        <v>2025</v>
      </c>
      <c r="P1622" t="str">
        <f>_xlfn.XLOOKUP(Table4[[#This Row],[ProductID]],Products!A:A,Products!C:C, "Not Found")</f>
        <v>Fashion</v>
      </c>
      <c r="Q1622" t="str">
        <f>_xlfn.XLOOKUP(Table4[[#This Row],[ProductID]],Products!A:A,Products!D:D,"Not Found")</f>
        <v>Watches</v>
      </c>
      <c r="R1622">
        <f>_xlfn.XLOOKUP(Table4[[#This Row],[ProductID]],Products!A:A,Products!E:E,"Not Found")</f>
        <v>429.15</v>
      </c>
      <c r="S1622">
        <f>_xlfn.XLOOKUP(Table4[[#This Row],[ProductID]],Products!A:A,Products!F:F, "Not Found")</f>
        <v>258.72000000000003</v>
      </c>
      <c r="T1622" t="str">
        <f>_xlfn.XLOOKUP(Table4[[#This Row],[CustomerID]],Customers!A:A,Customers!D:D, "Not Found")</f>
        <v>F</v>
      </c>
      <c r="U1622" s="6">
        <f>_xlfn.XLOOKUP(Table4[[#This Row],[CustomerID]],Customers!A:A,Customers!E:E, "Not Found")</f>
        <v>34856</v>
      </c>
      <c r="V1622">
        <f ca="1">DATEDIF(Table4[[#This Row],[CustomerBirthday]], TODAY(), "Y")</f>
        <v>31</v>
      </c>
      <c r="W1622" t="str" cm="1">
        <f t="array" aca="1" ref="W1622" ca="1">_xlfn.IFS(Table4[[#This Row],[Age]]&lt;25, "Under 25",Table4[[#This Row],[Age]]=34, "25-34", Table4[[#This Row],[Age]]&lt;=49, "35-49", Table4[[#This Row],[Age]]&lt;=64, "50-64", Table4[[#This Row],[Age]]&gt;=65, "65+")</f>
        <v>35-49</v>
      </c>
      <c r="X1622" t="str">
        <f>_xlfn.XLOOKUP(Table4[[#This Row],[StoreID]],Stores!A:A,Stores!B:B, "Not found")</f>
        <v>MegaMart Brianahaven</v>
      </c>
      <c r="Y1622" t="str">
        <f>_xlfn.XLOOKUP(Table4[[#This Row],[StoreID]],Stores!A:A,Stores!C:C, "Not Found")</f>
        <v>Brianahaven</v>
      </c>
      <c r="Z1622" t="str">
        <f>_xlfn.XLOOKUP(Table4[[#This Row],[StoreID]],Stores!A:A,Stores!D:D, "Not Found")</f>
        <v>North</v>
      </c>
    </row>
    <row r="1623" spans="1:26">
      <c r="A1623" t="s">
        <v>2489</v>
      </c>
      <c r="B1623" s="1">
        <v>45719</v>
      </c>
      <c r="C1623" t="s">
        <v>12</v>
      </c>
      <c r="D1623" t="s">
        <v>796</v>
      </c>
      <c r="E1623" t="s">
        <v>842</v>
      </c>
      <c r="F1623">
        <v>2</v>
      </c>
      <c r="G1623">
        <v>0.1</v>
      </c>
      <c r="H1623" t="s">
        <v>875</v>
      </c>
      <c r="I1623" s="4">
        <f>Table4[[#This Row],[Quantity]]*Table4[[#This Row],[UnitPrice]]</f>
        <v>3124.86</v>
      </c>
      <c r="J1623" s="4">
        <f>Table4[[#This Row],[Gross Revenue]]*(1-Table4[[#This Row],[Discount]])</f>
        <v>2812.3740000000003</v>
      </c>
      <c r="K1623" s="4">
        <f>Table4[[#This Row],[Quantity]]*Table4[[#This Row],[CostPrice]]</f>
        <v>2391.2600000000002</v>
      </c>
      <c r="L1623" s="4">
        <f>Table4[[#This Row],[Net Revenue]]-Table4[[#This Row],[Total Cost]]</f>
        <v>421.11400000000003</v>
      </c>
      <c r="M1623" t="str">
        <f>_xlfn.XLOOKUP(Table4[[#This Row],[ProductID]], Products!A:A,Products!B:B, "Not Found")</f>
        <v>Chair Laptop</v>
      </c>
      <c r="N1623" t="str">
        <f>TEXT(Table4[[#This Row],[Date]], "mmm")</f>
        <v>Mar</v>
      </c>
      <c r="O1623" t="str">
        <f>TEXT(Table4[[#This Row],[Date]], "yyyy")</f>
        <v>2025</v>
      </c>
      <c r="P1623" t="str">
        <f>_xlfn.XLOOKUP(Table4[[#This Row],[ProductID]],Products!A:A,Products!C:C, "Not Found")</f>
        <v>Electronics</v>
      </c>
      <c r="Q1623" t="str">
        <f>_xlfn.XLOOKUP(Table4[[#This Row],[ProductID]],Products!A:A,Products!D:D,"Not Found")</f>
        <v>Laptop</v>
      </c>
      <c r="R1623">
        <f>_xlfn.XLOOKUP(Table4[[#This Row],[ProductID]],Products!A:A,Products!E:E,"Not Found")</f>
        <v>1562.43</v>
      </c>
      <c r="S1623">
        <f>_xlfn.XLOOKUP(Table4[[#This Row],[ProductID]],Products!A:A,Products!F:F, "Not Found")</f>
        <v>1195.6300000000001</v>
      </c>
      <c r="T1623" t="str">
        <f>_xlfn.XLOOKUP(Table4[[#This Row],[CustomerID]],Customers!A:A,Customers!D:D, "Not Found")</f>
        <v>M</v>
      </c>
      <c r="U1623" s="6">
        <f>_xlfn.XLOOKUP(Table4[[#This Row],[CustomerID]],Customers!A:A,Customers!E:E, "Not Found")</f>
        <v>21780</v>
      </c>
      <c r="V1623">
        <f ca="1">DATEDIF(Table4[[#This Row],[CustomerBirthday]], TODAY(), "Y")</f>
        <v>66</v>
      </c>
      <c r="W1623" t="str" cm="1">
        <f t="array" aca="1" ref="W1623" ca="1">_xlfn.IFS(Table4[[#This Row],[Age]]&lt;25, "Under 25",Table4[[#This Row],[Age]]=34, "25-34", Table4[[#This Row],[Age]]&lt;=49, "35-49", Table4[[#This Row],[Age]]&lt;=64, "50-64", Table4[[#This Row],[Age]]&gt;=65, "65+")</f>
        <v>65+</v>
      </c>
      <c r="X1623" t="str">
        <f>_xlfn.XLOOKUP(Table4[[#This Row],[StoreID]],Stores!A:A,Stores!B:B, "Not found")</f>
        <v>MegaMart Brianahaven</v>
      </c>
      <c r="Y1623" t="str">
        <f>_xlfn.XLOOKUP(Table4[[#This Row],[StoreID]],Stores!A:A,Stores!C:C, "Not Found")</f>
        <v>Brianahaven</v>
      </c>
      <c r="Z1623" t="str">
        <f>_xlfn.XLOOKUP(Table4[[#This Row],[StoreID]],Stores!A:A,Stores!D:D, "Not Found")</f>
        <v>North</v>
      </c>
    </row>
    <row r="1624" spans="1:26">
      <c r="A1624" t="s">
        <v>2490</v>
      </c>
      <c r="B1624" s="1">
        <v>45538</v>
      </c>
      <c r="C1624" t="s">
        <v>533</v>
      </c>
      <c r="D1624" t="s">
        <v>790</v>
      </c>
      <c r="E1624" t="s">
        <v>831</v>
      </c>
      <c r="F1624">
        <v>2</v>
      </c>
      <c r="G1624">
        <v>0.15</v>
      </c>
      <c r="H1624" t="s">
        <v>875</v>
      </c>
      <c r="I1624" s="4">
        <f>Table4[[#This Row],[Quantity]]*Table4[[#This Row],[UnitPrice]]</f>
        <v>609.41999999999996</v>
      </c>
      <c r="J1624" s="4">
        <f>Table4[[#This Row],[Gross Revenue]]*(1-Table4[[#This Row],[Discount]])</f>
        <v>518.00699999999995</v>
      </c>
      <c r="K1624" s="4">
        <f>Table4[[#This Row],[Quantity]]*Table4[[#This Row],[CostPrice]]</f>
        <v>328.02</v>
      </c>
      <c r="L1624" s="4">
        <f>Table4[[#This Row],[Net Revenue]]-Table4[[#This Row],[Total Cost]]</f>
        <v>189.98699999999997</v>
      </c>
      <c r="M1624" t="str">
        <f>_xlfn.XLOOKUP(Table4[[#This Row],[ProductID]], Products!A:A,Products!B:B, "Not Found")</f>
        <v>Difficult Vegetables</v>
      </c>
      <c r="N1624" t="str">
        <f>TEXT(Table4[[#This Row],[Date]], "mmm")</f>
        <v>Sep</v>
      </c>
      <c r="O1624" t="str">
        <f>TEXT(Table4[[#This Row],[Date]], "yyyy")</f>
        <v>2024</v>
      </c>
      <c r="P1624" t="str">
        <f>_xlfn.XLOOKUP(Table4[[#This Row],[ProductID]],Products!A:A,Products!C:C, "Not Found")</f>
        <v>Groceries</v>
      </c>
      <c r="Q1624" t="str">
        <f>_xlfn.XLOOKUP(Table4[[#This Row],[ProductID]],Products!A:A,Products!D:D,"Not Found")</f>
        <v>Vegetables</v>
      </c>
      <c r="R1624">
        <f>_xlfn.XLOOKUP(Table4[[#This Row],[ProductID]],Products!A:A,Products!E:E,"Not Found")</f>
        <v>304.70999999999998</v>
      </c>
      <c r="S1624">
        <f>_xlfn.XLOOKUP(Table4[[#This Row],[ProductID]],Products!A:A,Products!F:F, "Not Found")</f>
        <v>164.01</v>
      </c>
      <c r="T1624" t="str">
        <f>_xlfn.XLOOKUP(Table4[[#This Row],[CustomerID]],Customers!A:A,Customers!D:D, "Not Found")</f>
        <v>F</v>
      </c>
      <c r="U1624" s="6">
        <f>_xlfn.XLOOKUP(Table4[[#This Row],[CustomerID]],Customers!A:A,Customers!E:E, "Not Found")</f>
        <v>24506</v>
      </c>
      <c r="V1624">
        <f ca="1">DATEDIF(Table4[[#This Row],[CustomerBirthday]], TODAY(), "Y")</f>
        <v>59</v>
      </c>
      <c r="W1624" t="str" cm="1">
        <f t="array" aca="1" ref="W1624" ca="1">_xlfn.IFS(Table4[[#This Row],[Age]]&lt;25, "Under 25",Table4[[#This Row],[Age]]=34, "25-34", Table4[[#This Row],[Age]]&lt;=49, "35-49", Table4[[#This Row],[Age]]&lt;=64, "50-64", Table4[[#This Row],[Age]]&gt;=65, "65+")</f>
        <v>50-64</v>
      </c>
      <c r="X1624" t="str">
        <f>_xlfn.XLOOKUP(Table4[[#This Row],[StoreID]],Stores!A:A,Stores!B:B, "Not found")</f>
        <v>MegaMart Jimenezborough</v>
      </c>
      <c r="Y1624" t="str">
        <f>_xlfn.XLOOKUP(Table4[[#This Row],[StoreID]],Stores!A:A,Stores!C:C, "Not Found")</f>
        <v>Jimenezborough</v>
      </c>
      <c r="Z1624" t="str">
        <f>_xlfn.XLOOKUP(Table4[[#This Row],[StoreID]],Stores!A:A,Stores!D:D, "Not Found")</f>
        <v>South</v>
      </c>
    </row>
    <row r="1625" spans="1:26">
      <c r="A1625" t="s">
        <v>2491</v>
      </c>
      <c r="B1625" s="1">
        <v>45874</v>
      </c>
      <c r="C1625" t="s">
        <v>243</v>
      </c>
      <c r="D1625" t="s">
        <v>742</v>
      </c>
      <c r="E1625" t="s">
        <v>835</v>
      </c>
      <c r="F1625">
        <v>2</v>
      </c>
      <c r="G1625">
        <v>0.1</v>
      </c>
      <c r="H1625" t="s">
        <v>865</v>
      </c>
      <c r="I1625" s="4">
        <f>Table4[[#This Row],[Quantity]]*Table4[[#This Row],[UnitPrice]]</f>
        <v>497.14</v>
      </c>
      <c r="J1625" s="4">
        <f>Table4[[#This Row],[Gross Revenue]]*(1-Table4[[#This Row],[Discount]])</f>
        <v>447.42599999999999</v>
      </c>
      <c r="K1625" s="4">
        <f>Table4[[#This Row],[Quantity]]*Table4[[#This Row],[CostPrice]]</f>
        <v>381.34</v>
      </c>
      <c r="L1625" s="4">
        <f>Table4[[#This Row],[Net Revenue]]-Table4[[#This Row],[Total Cost]]</f>
        <v>66.086000000000013</v>
      </c>
      <c r="M1625" t="str">
        <f>_xlfn.XLOOKUP(Table4[[#This Row],[ProductID]], Products!A:A,Products!B:B, "Not Found")</f>
        <v>Either Headphones</v>
      </c>
      <c r="N1625" t="str">
        <f>TEXT(Table4[[#This Row],[Date]], "mmm")</f>
        <v>Aug</v>
      </c>
      <c r="O1625" t="str">
        <f>TEXT(Table4[[#This Row],[Date]], "yyyy")</f>
        <v>2025</v>
      </c>
      <c r="P1625" t="str">
        <f>_xlfn.XLOOKUP(Table4[[#This Row],[ProductID]],Products!A:A,Products!C:C, "Not Found")</f>
        <v>Electronics</v>
      </c>
      <c r="Q1625" t="str">
        <f>_xlfn.XLOOKUP(Table4[[#This Row],[ProductID]],Products!A:A,Products!D:D,"Not Found")</f>
        <v>Headphones</v>
      </c>
      <c r="R1625">
        <f>_xlfn.XLOOKUP(Table4[[#This Row],[ProductID]],Products!A:A,Products!E:E,"Not Found")</f>
        <v>248.57</v>
      </c>
      <c r="S1625">
        <f>_xlfn.XLOOKUP(Table4[[#This Row],[ProductID]],Products!A:A,Products!F:F, "Not Found")</f>
        <v>190.67</v>
      </c>
      <c r="T1625" t="str">
        <f>_xlfn.XLOOKUP(Table4[[#This Row],[CustomerID]],Customers!A:A,Customers!D:D, "Not Found")</f>
        <v>F</v>
      </c>
      <c r="U1625" s="6">
        <f>_xlfn.XLOOKUP(Table4[[#This Row],[CustomerID]],Customers!A:A,Customers!E:E, "Not Found")</f>
        <v>26908</v>
      </c>
      <c r="V1625">
        <f ca="1">DATEDIF(Table4[[#This Row],[CustomerBirthday]], TODAY(), "Y")</f>
        <v>52</v>
      </c>
      <c r="W1625" t="str" cm="1">
        <f t="array" aca="1" ref="W1625" ca="1">_xlfn.IFS(Table4[[#This Row],[Age]]&lt;25, "Under 25",Table4[[#This Row],[Age]]=34, "25-34", Table4[[#This Row],[Age]]&lt;=49, "35-49", Table4[[#This Row],[Age]]&lt;=64, "50-64", Table4[[#This Row],[Age]]&gt;=65, "65+")</f>
        <v>50-64</v>
      </c>
      <c r="X1625" t="str">
        <f>_xlfn.XLOOKUP(Table4[[#This Row],[StoreID]],Stores!A:A,Stores!B:B, "Not found")</f>
        <v>MegaMart Peckmouth</v>
      </c>
      <c r="Y1625" t="str">
        <f>_xlfn.XLOOKUP(Table4[[#This Row],[StoreID]],Stores!A:A,Stores!C:C, "Not Found")</f>
        <v>Peckmouth</v>
      </c>
      <c r="Z1625" t="str">
        <f>_xlfn.XLOOKUP(Table4[[#This Row],[StoreID]],Stores!A:A,Stores!D:D, "Not Found")</f>
        <v>East</v>
      </c>
    </row>
    <row r="1626" spans="1:26">
      <c r="A1626" t="s">
        <v>2492</v>
      </c>
      <c r="B1626" s="1">
        <v>45298</v>
      </c>
      <c r="C1626" t="s">
        <v>71</v>
      </c>
      <c r="D1626" t="s">
        <v>780</v>
      </c>
      <c r="E1626" t="s">
        <v>831</v>
      </c>
      <c r="F1626">
        <v>1</v>
      </c>
      <c r="G1626">
        <v>0.15</v>
      </c>
      <c r="H1626" t="s">
        <v>868</v>
      </c>
      <c r="I1626" s="4">
        <f>Table4[[#This Row],[Quantity]]*Table4[[#This Row],[UnitPrice]]</f>
        <v>1272.23</v>
      </c>
      <c r="J1626" s="4">
        <f>Table4[[#This Row],[Gross Revenue]]*(1-Table4[[#This Row],[Discount]])</f>
        <v>1081.3955000000001</v>
      </c>
      <c r="K1626" s="4">
        <f>Table4[[#This Row],[Quantity]]*Table4[[#This Row],[CostPrice]]</f>
        <v>952.65</v>
      </c>
      <c r="L1626" s="4">
        <f>Table4[[#This Row],[Net Revenue]]-Table4[[#This Row],[Total Cost]]</f>
        <v>128.74550000000011</v>
      </c>
      <c r="M1626" t="str">
        <f>_xlfn.XLOOKUP(Table4[[#This Row],[ProductID]], Products!A:A,Products!B:B, "Not Found")</f>
        <v>Hospital Smartphone</v>
      </c>
      <c r="N1626" t="str">
        <f>TEXT(Table4[[#This Row],[Date]], "mmm")</f>
        <v>Jan</v>
      </c>
      <c r="O1626" t="str">
        <f>TEXT(Table4[[#This Row],[Date]], "yyyy")</f>
        <v>2024</v>
      </c>
      <c r="P1626" t="str">
        <f>_xlfn.XLOOKUP(Table4[[#This Row],[ProductID]],Products!A:A,Products!C:C, "Not Found")</f>
        <v>Electronics</v>
      </c>
      <c r="Q1626" t="str">
        <f>_xlfn.XLOOKUP(Table4[[#This Row],[ProductID]],Products!A:A,Products!D:D,"Not Found")</f>
        <v>Smartphone</v>
      </c>
      <c r="R1626">
        <f>_xlfn.XLOOKUP(Table4[[#This Row],[ProductID]],Products!A:A,Products!E:E,"Not Found")</f>
        <v>1272.23</v>
      </c>
      <c r="S1626">
        <f>_xlfn.XLOOKUP(Table4[[#This Row],[ProductID]],Products!A:A,Products!F:F, "Not Found")</f>
        <v>952.65</v>
      </c>
      <c r="T1626" t="str">
        <f>_xlfn.XLOOKUP(Table4[[#This Row],[CustomerID]],Customers!A:A,Customers!D:D, "Not Found")</f>
        <v>F</v>
      </c>
      <c r="U1626" s="6">
        <f>_xlfn.XLOOKUP(Table4[[#This Row],[CustomerID]],Customers!A:A,Customers!E:E, "Not Found")</f>
        <v>30021</v>
      </c>
      <c r="V1626">
        <f ca="1">DATEDIF(Table4[[#This Row],[CustomerBirthday]], TODAY(), "Y")</f>
        <v>44</v>
      </c>
      <c r="W1626" t="str" cm="1">
        <f t="array" aca="1" ref="W1626" ca="1">_xlfn.IFS(Table4[[#This Row],[Age]]&lt;25, "Under 25",Table4[[#This Row],[Age]]=34, "25-34", Table4[[#This Row],[Age]]&lt;=49, "35-49", Table4[[#This Row],[Age]]&lt;=64, "50-64", Table4[[#This Row],[Age]]&gt;=65, "65+")</f>
        <v>35-49</v>
      </c>
      <c r="X1626" t="str">
        <f>_xlfn.XLOOKUP(Table4[[#This Row],[StoreID]],Stores!A:A,Stores!B:B, "Not found")</f>
        <v>MegaMart Jimenezborough</v>
      </c>
      <c r="Y1626" t="str">
        <f>_xlfn.XLOOKUP(Table4[[#This Row],[StoreID]],Stores!A:A,Stores!C:C, "Not Found")</f>
        <v>Jimenezborough</v>
      </c>
      <c r="Z1626" t="str">
        <f>_xlfn.XLOOKUP(Table4[[#This Row],[StoreID]],Stores!A:A,Stores!D:D, "Not Found")</f>
        <v>South</v>
      </c>
    </row>
    <row r="1627" spans="1:26">
      <c r="A1627" t="s">
        <v>2493</v>
      </c>
      <c r="B1627" s="1">
        <v>45465</v>
      </c>
      <c r="C1627" t="s">
        <v>32</v>
      </c>
      <c r="D1627" t="s">
        <v>806</v>
      </c>
      <c r="E1627" t="s">
        <v>846</v>
      </c>
      <c r="F1627">
        <v>3</v>
      </c>
      <c r="G1627">
        <v>0.1</v>
      </c>
      <c r="H1627" t="s">
        <v>871</v>
      </c>
      <c r="I1627" s="4">
        <f>Table4[[#This Row],[Quantity]]*Table4[[#This Row],[UnitPrice]]</f>
        <v>5236.83</v>
      </c>
      <c r="J1627" s="4">
        <f>Table4[[#This Row],[Gross Revenue]]*(1-Table4[[#This Row],[Discount]])</f>
        <v>4713.1469999999999</v>
      </c>
      <c r="K1627" s="4">
        <f>Table4[[#This Row],[Quantity]]*Table4[[#This Row],[CostPrice]]</f>
        <v>3967.32</v>
      </c>
      <c r="L1627" s="4">
        <f>Table4[[#This Row],[Net Revenue]]-Table4[[#This Row],[Total Cost]]</f>
        <v>745.82699999999977</v>
      </c>
      <c r="M1627" t="str">
        <f>_xlfn.XLOOKUP(Table4[[#This Row],[ProductID]], Products!A:A,Products!B:B, "Not Found")</f>
        <v>Piece Headphones</v>
      </c>
      <c r="N1627" t="str">
        <f>TEXT(Table4[[#This Row],[Date]], "mmm")</f>
        <v>Jun</v>
      </c>
      <c r="O1627" t="str">
        <f>TEXT(Table4[[#This Row],[Date]], "yyyy")</f>
        <v>2024</v>
      </c>
      <c r="P1627" t="str">
        <f>_xlfn.XLOOKUP(Table4[[#This Row],[ProductID]],Products!A:A,Products!C:C, "Not Found")</f>
        <v>Electronics</v>
      </c>
      <c r="Q1627" t="str">
        <f>_xlfn.XLOOKUP(Table4[[#This Row],[ProductID]],Products!A:A,Products!D:D,"Not Found")</f>
        <v>Headphones</v>
      </c>
      <c r="R1627">
        <f>_xlfn.XLOOKUP(Table4[[#This Row],[ProductID]],Products!A:A,Products!E:E,"Not Found")</f>
        <v>1745.61</v>
      </c>
      <c r="S1627">
        <f>_xlfn.XLOOKUP(Table4[[#This Row],[ProductID]],Products!A:A,Products!F:F, "Not Found")</f>
        <v>1322.44</v>
      </c>
      <c r="T1627" t="str">
        <f>_xlfn.XLOOKUP(Table4[[#This Row],[CustomerID]],Customers!A:A,Customers!D:D, "Not Found")</f>
        <v>M</v>
      </c>
      <c r="U1627" s="6">
        <f>_xlfn.XLOOKUP(Table4[[#This Row],[CustomerID]],Customers!A:A,Customers!E:E, "Not Found")</f>
        <v>31058</v>
      </c>
      <c r="V1627">
        <f ca="1">DATEDIF(Table4[[#This Row],[CustomerBirthday]], TODAY(), "Y")</f>
        <v>41</v>
      </c>
      <c r="W1627" t="str" cm="1">
        <f t="array" aca="1" ref="W1627" ca="1">_xlfn.IFS(Table4[[#This Row],[Age]]&lt;25, "Under 25",Table4[[#This Row],[Age]]=34, "25-34", Table4[[#This Row],[Age]]&lt;=49, "35-49", Table4[[#This Row],[Age]]&lt;=64, "50-64", Table4[[#This Row],[Age]]&gt;=65, "65+")</f>
        <v>35-49</v>
      </c>
      <c r="X1627" t="str">
        <f>_xlfn.XLOOKUP(Table4[[#This Row],[StoreID]],Stores!A:A,Stores!B:B, "Not found")</f>
        <v>MegaMart Johnmouth</v>
      </c>
      <c r="Y1627" t="str">
        <f>_xlfn.XLOOKUP(Table4[[#This Row],[StoreID]],Stores!A:A,Stores!C:C, "Not Found")</f>
        <v>Johnmouth</v>
      </c>
      <c r="Z1627" t="str">
        <f>_xlfn.XLOOKUP(Table4[[#This Row],[StoreID]],Stores!A:A,Stores!D:D, "Not Found")</f>
        <v>East</v>
      </c>
    </row>
    <row r="1628" spans="1:26">
      <c r="A1628" t="s">
        <v>2494</v>
      </c>
      <c r="B1628" s="1">
        <v>45392</v>
      </c>
      <c r="C1628" t="s">
        <v>112</v>
      </c>
      <c r="D1628" t="s">
        <v>784</v>
      </c>
      <c r="E1628" t="s">
        <v>842</v>
      </c>
      <c r="F1628">
        <v>2</v>
      </c>
      <c r="G1628">
        <v>0.1</v>
      </c>
      <c r="H1628" t="s">
        <v>875</v>
      </c>
      <c r="I1628" s="4">
        <f>Table4[[#This Row],[Quantity]]*Table4[[#This Row],[UnitPrice]]</f>
        <v>2970.1</v>
      </c>
      <c r="J1628" s="4">
        <f>Table4[[#This Row],[Gross Revenue]]*(1-Table4[[#This Row],[Discount]])</f>
        <v>2673.09</v>
      </c>
      <c r="K1628" s="4">
        <f>Table4[[#This Row],[Quantity]]*Table4[[#This Row],[CostPrice]]</f>
        <v>1976.62</v>
      </c>
      <c r="L1628" s="4">
        <f>Table4[[#This Row],[Net Revenue]]-Table4[[#This Row],[Total Cost]]</f>
        <v>696.47000000000025</v>
      </c>
      <c r="M1628" t="str">
        <f>_xlfn.XLOOKUP(Table4[[#This Row],[ProductID]], Products!A:A,Products!B:B, "Not Found")</f>
        <v>Road Clothing</v>
      </c>
      <c r="N1628" t="str">
        <f>TEXT(Table4[[#This Row],[Date]], "mmm")</f>
        <v>Apr</v>
      </c>
      <c r="O1628" t="str">
        <f>TEXT(Table4[[#This Row],[Date]], "yyyy")</f>
        <v>2024</v>
      </c>
      <c r="P1628" t="str">
        <f>_xlfn.XLOOKUP(Table4[[#This Row],[ProductID]],Products!A:A,Products!C:C, "Not Found")</f>
        <v>Fashion</v>
      </c>
      <c r="Q1628" t="str">
        <f>_xlfn.XLOOKUP(Table4[[#This Row],[ProductID]],Products!A:A,Products!D:D,"Not Found")</f>
        <v>Clothing</v>
      </c>
      <c r="R1628">
        <f>_xlfn.XLOOKUP(Table4[[#This Row],[ProductID]],Products!A:A,Products!E:E,"Not Found")</f>
        <v>1485.05</v>
      </c>
      <c r="S1628">
        <f>_xlfn.XLOOKUP(Table4[[#This Row],[ProductID]],Products!A:A,Products!F:F, "Not Found")</f>
        <v>988.31</v>
      </c>
      <c r="T1628" t="str">
        <f>_xlfn.XLOOKUP(Table4[[#This Row],[CustomerID]],Customers!A:A,Customers!D:D, "Not Found")</f>
        <v>F</v>
      </c>
      <c r="U1628" s="6">
        <f>_xlfn.XLOOKUP(Table4[[#This Row],[CustomerID]],Customers!A:A,Customers!E:E, "Not Found")</f>
        <v>21956</v>
      </c>
      <c r="V1628">
        <f ca="1">DATEDIF(Table4[[#This Row],[CustomerBirthday]], TODAY(), "Y")</f>
        <v>66</v>
      </c>
      <c r="W1628" t="str" cm="1">
        <f t="array" aca="1" ref="W1628" ca="1">_xlfn.IFS(Table4[[#This Row],[Age]]&lt;25, "Under 25",Table4[[#This Row],[Age]]=34, "25-34", Table4[[#This Row],[Age]]&lt;=49, "35-49", Table4[[#This Row],[Age]]&lt;=64, "50-64", Table4[[#This Row],[Age]]&gt;=65, "65+")</f>
        <v>65+</v>
      </c>
      <c r="X1628" t="str">
        <f>_xlfn.XLOOKUP(Table4[[#This Row],[StoreID]],Stores!A:A,Stores!B:B, "Not found")</f>
        <v>MegaMart Brianahaven</v>
      </c>
      <c r="Y1628" t="str">
        <f>_xlfn.XLOOKUP(Table4[[#This Row],[StoreID]],Stores!A:A,Stores!C:C, "Not Found")</f>
        <v>Brianahaven</v>
      </c>
      <c r="Z1628" t="str">
        <f>_xlfn.XLOOKUP(Table4[[#This Row],[StoreID]],Stores!A:A,Stores!D:D, "Not Found")</f>
        <v>North</v>
      </c>
    </row>
    <row r="1629" spans="1:26">
      <c r="A1629" t="s">
        <v>2495</v>
      </c>
      <c r="B1629" s="1">
        <v>45657</v>
      </c>
      <c r="C1629" t="s">
        <v>324</v>
      </c>
      <c r="D1629" t="s">
        <v>780</v>
      </c>
      <c r="E1629" t="s">
        <v>846</v>
      </c>
      <c r="F1629">
        <v>2</v>
      </c>
      <c r="G1629">
        <v>0</v>
      </c>
      <c r="H1629" t="s">
        <v>868</v>
      </c>
      <c r="I1629" s="4">
        <f>Table4[[#This Row],[Quantity]]*Table4[[#This Row],[UnitPrice]]</f>
        <v>2544.46</v>
      </c>
      <c r="J1629" s="4">
        <f>Table4[[#This Row],[Gross Revenue]]*(1-Table4[[#This Row],[Discount]])</f>
        <v>2544.46</v>
      </c>
      <c r="K1629" s="4">
        <f>Table4[[#This Row],[Quantity]]*Table4[[#This Row],[CostPrice]]</f>
        <v>1905.3</v>
      </c>
      <c r="L1629" s="4">
        <f>Table4[[#This Row],[Net Revenue]]-Table4[[#This Row],[Total Cost]]</f>
        <v>639.16000000000008</v>
      </c>
      <c r="M1629" t="str">
        <f>_xlfn.XLOOKUP(Table4[[#This Row],[ProductID]], Products!A:A,Products!B:B, "Not Found")</f>
        <v>Hospital Smartphone</v>
      </c>
      <c r="N1629" t="str">
        <f>TEXT(Table4[[#This Row],[Date]], "mmm")</f>
        <v>Dec</v>
      </c>
      <c r="O1629" t="str">
        <f>TEXT(Table4[[#This Row],[Date]], "yyyy")</f>
        <v>2024</v>
      </c>
      <c r="P1629" t="str">
        <f>_xlfn.XLOOKUP(Table4[[#This Row],[ProductID]],Products!A:A,Products!C:C, "Not Found")</f>
        <v>Electronics</v>
      </c>
      <c r="Q1629" t="str">
        <f>_xlfn.XLOOKUP(Table4[[#This Row],[ProductID]],Products!A:A,Products!D:D,"Not Found")</f>
        <v>Smartphone</v>
      </c>
      <c r="R1629">
        <f>_xlfn.XLOOKUP(Table4[[#This Row],[ProductID]],Products!A:A,Products!E:E,"Not Found")</f>
        <v>1272.23</v>
      </c>
      <c r="S1629">
        <f>_xlfn.XLOOKUP(Table4[[#This Row],[ProductID]],Products!A:A,Products!F:F, "Not Found")</f>
        <v>952.65</v>
      </c>
      <c r="T1629" t="str">
        <f>_xlfn.XLOOKUP(Table4[[#This Row],[CustomerID]],Customers!A:A,Customers!D:D, "Not Found")</f>
        <v>F</v>
      </c>
      <c r="U1629" s="6">
        <f>_xlfn.XLOOKUP(Table4[[#This Row],[CustomerID]],Customers!A:A,Customers!E:E, "Not Found")</f>
        <v>27663</v>
      </c>
      <c r="V1629">
        <f ca="1">DATEDIF(Table4[[#This Row],[CustomerBirthday]], TODAY(), "Y")</f>
        <v>50</v>
      </c>
      <c r="W1629" t="str" cm="1">
        <f t="array" aca="1" ref="W1629" ca="1">_xlfn.IFS(Table4[[#This Row],[Age]]&lt;25, "Under 25",Table4[[#This Row],[Age]]=34, "25-34", Table4[[#This Row],[Age]]&lt;=49, "35-49", Table4[[#This Row],[Age]]&lt;=64, "50-64", Table4[[#This Row],[Age]]&gt;=65, "65+")</f>
        <v>50-64</v>
      </c>
      <c r="X1629" t="str">
        <f>_xlfn.XLOOKUP(Table4[[#This Row],[StoreID]],Stores!A:A,Stores!B:B, "Not found")</f>
        <v>MegaMart Johnmouth</v>
      </c>
      <c r="Y1629" t="str">
        <f>_xlfn.XLOOKUP(Table4[[#This Row],[StoreID]],Stores!A:A,Stores!C:C, "Not Found")</f>
        <v>Johnmouth</v>
      </c>
      <c r="Z1629" t="str">
        <f>_xlfn.XLOOKUP(Table4[[#This Row],[StoreID]],Stores!A:A,Stores!D:D, "Not Found")</f>
        <v>East</v>
      </c>
    </row>
    <row r="1630" spans="1:26">
      <c r="A1630" t="s">
        <v>2496</v>
      </c>
      <c r="B1630" s="1">
        <v>45593</v>
      </c>
      <c r="C1630" t="s">
        <v>690</v>
      </c>
      <c r="D1630" t="s">
        <v>814</v>
      </c>
      <c r="E1630" t="s">
        <v>831</v>
      </c>
      <c r="F1630">
        <v>4</v>
      </c>
      <c r="G1630">
        <v>0</v>
      </c>
      <c r="H1630" t="s">
        <v>875</v>
      </c>
      <c r="I1630" s="4">
        <f>Table4[[#This Row],[Quantity]]*Table4[[#This Row],[UnitPrice]]</f>
        <v>5146.2</v>
      </c>
      <c r="J1630" s="4">
        <f>Table4[[#This Row],[Gross Revenue]]*(1-Table4[[#This Row],[Discount]])</f>
        <v>5146.2</v>
      </c>
      <c r="K1630" s="4">
        <f>Table4[[#This Row],[Quantity]]*Table4[[#This Row],[CostPrice]]</f>
        <v>3190.16</v>
      </c>
      <c r="L1630" s="4">
        <f>Table4[[#This Row],[Net Revenue]]-Table4[[#This Row],[Total Cost]]</f>
        <v>1956.04</v>
      </c>
      <c r="M1630" t="str">
        <f>_xlfn.XLOOKUP(Table4[[#This Row],[ProductID]], Products!A:A,Products!B:B, "Not Found")</f>
        <v>Least Accessories</v>
      </c>
      <c r="N1630" t="str">
        <f>TEXT(Table4[[#This Row],[Date]], "mmm")</f>
        <v>Oct</v>
      </c>
      <c r="O1630" t="str">
        <f>TEXT(Table4[[#This Row],[Date]], "yyyy")</f>
        <v>2024</v>
      </c>
      <c r="P1630" t="str">
        <f>_xlfn.XLOOKUP(Table4[[#This Row],[ProductID]],Products!A:A,Products!C:C, "Not Found")</f>
        <v>Fashion</v>
      </c>
      <c r="Q1630" t="str">
        <f>_xlfn.XLOOKUP(Table4[[#This Row],[ProductID]],Products!A:A,Products!D:D,"Not Found")</f>
        <v>Accessories</v>
      </c>
      <c r="R1630">
        <f>_xlfn.XLOOKUP(Table4[[#This Row],[ProductID]],Products!A:A,Products!E:E,"Not Found")</f>
        <v>1286.55</v>
      </c>
      <c r="S1630">
        <f>_xlfn.XLOOKUP(Table4[[#This Row],[ProductID]],Products!A:A,Products!F:F, "Not Found")</f>
        <v>797.54</v>
      </c>
      <c r="T1630" t="str">
        <f>_xlfn.XLOOKUP(Table4[[#This Row],[CustomerID]],Customers!A:A,Customers!D:D, "Not Found")</f>
        <v>F</v>
      </c>
      <c r="U1630" s="6">
        <f>_xlfn.XLOOKUP(Table4[[#This Row],[CustomerID]],Customers!A:A,Customers!E:E, "Not Found")</f>
        <v>23491</v>
      </c>
      <c r="V1630">
        <f ca="1">DATEDIF(Table4[[#This Row],[CustomerBirthday]], TODAY(), "Y")</f>
        <v>62</v>
      </c>
      <c r="W1630" t="str" cm="1">
        <f t="array" aca="1" ref="W1630" ca="1">_xlfn.IFS(Table4[[#This Row],[Age]]&lt;25, "Under 25",Table4[[#This Row],[Age]]=34, "25-34", Table4[[#This Row],[Age]]&lt;=49, "35-49", Table4[[#This Row],[Age]]&lt;=64, "50-64", Table4[[#This Row],[Age]]&gt;=65, "65+")</f>
        <v>50-64</v>
      </c>
      <c r="X1630" t="str">
        <f>_xlfn.XLOOKUP(Table4[[#This Row],[StoreID]],Stores!A:A,Stores!B:B, "Not found")</f>
        <v>MegaMart Jimenezborough</v>
      </c>
      <c r="Y1630" t="str">
        <f>_xlfn.XLOOKUP(Table4[[#This Row],[StoreID]],Stores!A:A,Stores!C:C, "Not Found")</f>
        <v>Jimenezborough</v>
      </c>
      <c r="Z1630" t="str">
        <f>_xlfn.XLOOKUP(Table4[[#This Row],[StoreID]],Stores!A:A,Stores!D:D, "Not Found")</f>
        <v>South</v>
      </c>
    </row>
    <row r="1631" spans="1:26">
      <c r="A1631" t="s">
        <v>2497</v>
      </c>
      <c r="B1631" s="1">
        <v>45785</v>
      </c>
      <c r="C1631" t="s">
        <v>67</v>
      </c>
      <c r="D1631" t="s">
        <v>810</v>
      </c>
      <c r="E1631" t="s">
        <v>831</v>
      </c>
      <c r="F1631">
        <v>4</v>
      </c>
      <c r="G1631">
        <v>0.1</v>
      </c>
      <c r="H1631" t="s">
        <v>875</v>
      </c>
      <c r="I1631" s="4">
        <f>Table4[[#This Row],[Quantity]]*Table4[[#This Row],[UnitPrice]]</f>
        <v>1814.48</v>
      </c>
      <c r="J1631" s="4">
        <f>Table4[[#This Row],[Gross Revenue]]*(1-Table4[[#This Row],[Discount]])</f>
        <v>1633.0320000000002</v>
      </c>
      <c r="K1631" s="4">
        <f>Table4[[#This Row],[Quantity]]*Table4[[#This Row],[CostPrice]]</f>
        <v>1266.52</v>
      </c>
      <c r="L1631" s="4">
        <f>Table4[[#This Row],[Net Revenue]]-Table4[[#This Row],[Total Cost]]</f>
        <v>366.51200000000017</v>
      </c>
      <c r="M1631" t="str">
        <f>_xlfn.XLOOKUP(Table4[[#This Row],[ProductID]], Products!A:A,Products!B:B, "Not Found")</f>
        <v>Maybe Clothing</v>
      </c>
      <c r="N1631" t="str">
        <f>TEXT(Table4[[#This Row],[Date]], "mmm")</f>
        <v>May</v>
      </c>
      <c r="O1631" t="str">
        <f>TEXT(Table4[[#This Row],[Date]], "yyyy")</f>
        <v>2025</v>
      </c>
      <c r="P1631" t="str">
        <f>_xlfn.XLOOKUP(Table4[[#This Row],[ProductID]],Products!A:A,Products!C:C, "Not Found")</f>
        <v>Fashion</v>
      </c>
      <c r="Q1631" t="str">
        <f>_xlfn.XLOOKUP(Table4[[#This Row],[ProductID]],Products!A:A,Products!D:D,"Not Found")</f>
        <v>Clothing</v>
      </c>
      <c r="R1631">
        <f>_xlfn.XLOOKUP(Table4[[#This Row],[ProductID]],Products!A:A,Products!E:E,"Not Found")</f>
        <v>453.62</v>
      </c>
      <c r="S1631">
        <f>_xlfn.XLOOKUP(Table4[[#This Row],[ProductID]],Products!A:A,Products!F:F, "Not Found")</f>
        <v>316.63</v>
      </c>
      <c r="T1631" t="str">
        <f>_xlfn.XLOOKUP(Table4[[#This Row],[CustomerID]],Customers!A:A,Customers!D:D, "Not Found")</f>
        <v>M</v>
      </c>
      <c r="U1631" s="6">
        <f>_xlfn.XLOOKUP(Table4[[#This Row],[CustomerID]],Customers!A:A,Customers!E:E, "Not Found")</f>
        <v>27877</v>
      </c>
      <c r="V1631">
        <f ca="1">DATEDIF(Table4[[#This Row],[CustomerBirthday]], TODAY(), "Y")</f>
        <v>50</v>
      </c>
      <c r="W1631" t="str" cm="1">
        <f t="array" aca="1" ref="W1631" ca="1">_xlfn.IFS(Table4[[#This Row],[Age]]&lt;25, "Under 25",Table4[[#This Row],[Age]]=34, "25-34", Table4[[#This Row],[Age]]&lt;=49, "35-49", Table4[[#This Row],[Age]]&lt;=64, "50-64", Table4[[#This Row],[Age]]&gt;=65, "65+")</f>
        <v>50-64</v>
      </c>
      <c r="X1631" t="str">
        <f>_xlfn.XLOOKUP(Table4[[#This Row],[StoreID]],Stores!A:A,Stores!B:B, "Not found")</f>
        <v>MegaMart Jimenezborough</v>
      </c>
      <c r="Y1631" t="str">
        <f>_xlfn.XLOOKUP(Table4[[#This Row],[StoreID]],Stores!A:A,Stores!C:C, "Not Found")</f>
        <v>Jimenezborough</v>
      </c>
      <c r="Z1631" t="str">
        <f>_xlfn.XLOOKUP(Table4[[#This Row],[StoreID]],Stores!A:A,Stores!D:D, "Not Found")</f>
        <v>South</v>
      </c>
    </row>
    <row r="1632" spans="1:26">
      <c r="A1632" t="s">
        <v>2498</v>
      </c>
      <c r="B1632" s="1">
        <v>45869</v>
      </c>
      <c r="C1632" t="s">
        <v>130</v>
      </c>
      <c r="D1632" t="s">
        <v>732</v>
      </c>
      <c r="E1632" t="s">
        <v>831</v>
      </c>
      <c r="F1632">
        <v>4</v>
      </c>
      <c r="G1632">
        <v>0</v>
      </c>
      <c r="H1632" t="s">
        <v>865</v>
      </c>
      <c r="I1632" s="4">
        <f>Table4[[#This Row],[Quantity]]*Table4[[#This Row],[UnitPrice]]</f>
        <v>5896.48</v>
      </c>
      <c r="J1632" s="4">
        <f>Table4[[#This Row],[Gross Revenue]]*(1-Table4[[#This Row],[Discount]])</f>
        <v>5896.48</v>
      </c>
      <c r="K1632" s="4">
        <f>Table4[[#This Row],[Quantity]]*Table4[[#This Row],[CostPrice]]</f>
        <v>3056.08</v>
      </c>
      <c r="L1632" s="4">
        <f>Table4[[#This Row],[Net Revenue]]-Table4[[#This Row],[Total Cost]]</f>
        <v>2840.3999999999996</v>
      </c>
      <c r="M1632" t="str">
        <f>_xlfn.XLOOKUP(Table4[[#This Row],[ProductID]], Products!A:A,Products!B:B, "Not Found")</f>
        <v>Understand Camera</v>
      </c>
      <c r="N1632" t="str">
        <f>TEXT(Table4[[#This Row],[Date]], "mmm")</f>
        <v>Jul</v>
      </c>
      <c r="O1632" t="str">
        <f>TEXT(Table4[[#This Row],[Date]], "yyyy")</f>
        <v>2025</v>
      </c>
      <c r="P1632" t="str">
        <f>_xlfn.XLOOKUP(Table4[[#This Row],[ProductID]],Products!A:A,Products!C:C, "Not Found")</f>
        <v>Electronics</v>
      </c>
      <c r="Q1632" t="str">
        <f>_xlfn.XLOOKUP(Table4[[#This Row],[ProductID]],Products!A:A,Products!D:D,"Not Found")</f>
        <v>Camera</v>
      </c>
      <c r="R1632">
        <f>_xlfn.XLOOKUP(Table4[[#This Row],[ProductID]],Products!A:A,Products!E:E,"Not Found")</f>
        <v>1474.12</v>
      </c>
      <c r="S1632">
        <f>_xlfn.XLOOKUP(Table4[[#This Row],[ProductID]],Products!A:A,Products!F:F, "Not Found")</f>
        <v>764.02</v>
      </c>
      <c r="T1632" t="str">
        <f>_xlfn.XLOOKUP(Table4[[#This Row],[CustomerID]],Customers!A:A,Customers!D:D, "Not Found")</f>
        <v>F</v>
      </c>
      <c r="U1632" s="6">
        <f>_xlfn.XLOOKUP(Table4[[#This Row],[CustomerID]],Customers!A:A,Customers!E:E, "Not Found")</f>
        <v>28698</v>
      </c>
      <c r="V1632">
        <f ca="1">DATEDIF(Table4[[#This Row],[CustomerBirthday]], TODAY(), "Y")</f>
        <v>48</v>
      </c>
      <c r="W1632" t="str" cm="1">
        <f t="array" aca="1" ref="W1632" ca="1">_xlfn.IFS(Table4[[#This Row],[Age]]&lt;25, "Under 25",Table4[[#This Row],[Age]]=34, "25-34", Table4[[#This Row],[Age]]&lt;=49, "35-49", Table4[[#This Row],[Age]]&lt;=64, "50-64", Table4[[#This Row],[Age]]&gt;=65, "65+")</f>
        <v>35-49</v>
      </c>
      <c r="X1632" t="str">
        <f>_xlfn.XLOOKUP(Table4[[#This Row],[StoreID]],Stores!A:A,Stores!B:B, "Not found")</f>
        <v>MegaMart Jimenezborough</v>
      </c>
      <c r="Y1632" t="str">
        <f>_xlfn.XLOOKUP(Table4[[#This Row],[StoreID]],Stores!A:A,Stores!C:C, "Not Found")</f>
        <v>Jimenezborough</v>
      </c>
      <c r="Z1632" t="str">
        <f>_xlfn.XLOOKUP(Table4[[#This Row],[StoreID]],Stores!A:A,Stores!D:D, "Not Found")</f>
        <v>South</v>
      </c>
    </row>
    <row r="1633" spans="1:26">
      <c r="A1633" t="s">
        <v>2499</v>
      </c>
      <c r="B1633" s="1">
        <v>45514</v>
      </c>
      <c r="C1633" t="s">
        <v>563</v>
      </c>
      <c r="D1633" t="s">
        <v>734</v>
      </c>
      <c r="E1633" t="s">
        <v>842</v>
      </c>
      <c r="F1633">
        <v>1</v>
      </c>
      <c r="G1633">
        <v>0</v>
      </c>
      <c r="H1633" t="s">
        <v>875</v>
      </c>
      <c r="I1633" s="4">
        <f>Table4[[#This Row],[Quantity]]*Table4[[#This Row],[UnitPrice]]</f>
        <v>109.78</v>
      </c>
      <c r="J1633" s="4">
        <f>Table4[[#This Row],[Gross Revenue]]*(1-Table4[[#This Row],[Discount]])</f>
        <v>109.78</v>
      </c>
      <c r="K1633" s="4">
        <f>Table4[[#This Row],[Quantity]]*Table4[[#This Row],[CostPrice]]</f>
        <v>70.59</v>
      </c>
      <c r="L1633" s="4">
        <f>Table4[[#This Row],[Net Revenue]]-Table4[[#This Row],[Total Cost]]</f>
        <v>39.19</v>
      </c>
      <c r="M1633" t="str">
        <f>_xlfn.XLOOKUP(Table4[[#This Row],[ProductID]], Products!A:A,Products!B:B, "Not Found")</f>
        <v>Recognize Footwear</v>
      </c>
      <c r="N1633" t="str">
        <f>TEXT(Table4[[#This Row],[Date]], "mmm")</f>
        <v>Aug</v>
      </c>
      <c r="O1633" t="str">
        <f>TEXT(Table4[[#This Row],[Date]], "yyyy")</f>
        <v>2024</v>
      </c>
      <c r="P1633" t="str">
        <f>_xlfn.XLOOKUP(Table4[[#This Row],[ProductID]],Products!A:A,Products!C:C, "Not Found")</f>
        <v>Fashion</v>
      </c>
      <c r="Q1633" t="str">
        <f>_xlfn.XLOOKUP(Table4[[#This Row],[ProductID]],Products!A:A,Products!D:D,"Not Found")</f>
        <v>Footwear</v>
      </c>
      <c r="R1633">
        <f>_xlfn.XLOOKUP(Table4[[#This Row],[ProductID]],Products!A:A,Products!E:E,"Not Found")</f>
        <v>109.78</v>
      </c>
      <c r="S1633">
        <f>_xlfn.XLOOKUP(Table4[[#This Row],[ProductID]],Products!A:A,Products!F:F, "Not Found")</f>
        <v>70.59</v>
      </c>
      <c r="T1633" t="str">
        <f>_xlfn.XLOOKUP(Table4[[#This Row],[CustomerID]],Customers!A:A,Customers!D:D, "Not Found")</f>
        <v>M</v>
      </c>
      <c r="U1633" s="6">
        <f>_xlfn.XLOOKUP(Table4[[#This Row],[CustomerID]],Customers!A:A,Customers!E:E, "Not Found")</f>
        <v>24092</v>
      </c>
      <c r="V1633">
        <f ca="1">DATEDIF(Table4[[#This Row],[CustomerBirthday]], TODAY(), "Y")</f>
        <v>60</v>
      </c>
      <c r="W1633" t="str" cm="1">
        <f t="array" aca="1" ref="W1633" ca="1">_xlfn.IFS(Table4[[#This Row],[Age]]&lt;25, "Under 25",Table4[[#This Row],[Age]]=34, "25-34", Table4[[#This Row],[Age]]&lt;=49, "35-49", Table4[[#This Row],[Age]]&lt;=64, "50-64", Table4[[#This Row],[Age]]&gt;=65, "65+")</f>
        <v>50-64</v>
      </c>
      <c r="X1633" t="str">
        <f>_xlfn.XLOOKUP(Table4[[#This Row],[StoreID]],Stores!A:A,Stores!B:B, "Not found")</f>
        <v>MegaMart Brianahaven</v>
      </c>
      <c r="Y1633" t="str">
        <f>_xlfn.XLOOKUP(Table4[[#This Row],[StoreID]],Stores!A:A,Stores!C:C, "Not Found")</f>
        <v>Brianahaven</v>
      </c>
      <c r="Z1633" t="str">
        <f>_xlfn.XLOOKUP(Table4[[#This Row],[StoreID]],Stores!A:A,Stores!D:D, "Not Found")</f>
        <v>North</v>
      </c>
    </row>
    <row r="1634" spans="1:26">
      <c r="A1634" t="s">
        <v>2500</v>
      </c>
      <c r="B1634" s="1">
        <v>45468</v>
      </c>
      <c r="C1634" t="s">
        <v>524</v>
      </c>
      <c r="D1634" t="s">
        <v>728</v>
      </c>
      <c r="E1634" t="s">
        <v>831</v>
      </c>
      <c r="F1634">
        <v>3</v>
      </c>
      <c r="G1634">
        <v>0.15</v>
      </c>
      <c r="H1634" t="s">
        <v>868</v>
      </c>
      <c r="I1634" s="4">
        <f>Table4[[#This Row],[Quantity]]*Table4[[#This Row],[UnitPrice]]</f>
        <v>954.15000000000009</v>
      </c>
      <c r="J1634" s="4">
        <f>Table4[[#This Row],[Gross Revenue]]*(1-Table4[[#This Row],[Discount]])</f>
        <v>811.02750000000003</v>
      </c>
      <c r="K1634" s="4">
        <f>Table4[[#This Row],[Quantity]]*Table4[[#This Row],[CostPrice]]</f>
        <v>562.02</v>
      </c>
      <c r="L1634" s="4">
        <f>Table4[[#This Row],[Net Revenue]]-Table4[[#This Row],[Total Cost]]</f>
        <v>249.00750000000005</v>
      </c>
      <c r="M1634" t="str">
        <f>_xlfn.XLOOKUP(Table4[[#This Row],[ProductID]], Products!A:A,Products!B:B, "Not Found")</f>
        <v>Company Fruits</v>
      </c>
      <c r="N1634" t="str">
        <f>TEXT(Table4[[#This Row],[Date]], "mmm")</f>
        <v>Jun</v>
      </c>
      <c r="O1634" t="str">
        <f>TEXT(Table4[[#This Row],[Date]], "yyyy")</f>
        <v>2024</v>
      </c>
      <c r="P1634" t="str">
        <f>_xlfn.XLOOKUP(Table4[[#This Row],[ProductID]],Products!A:A,Products!C:C, "Not Found")</f>
        <v>Groceries</v>
      </c>
      <c r="Q1634" t="str">
        <f>_xlfn.XLOOKUP(Table4[[#This Row],[ProductID]],Products!A:A,Products!D:D,"Not Found")</f>
        <v>Fruits</v>
      </c>
      <c r="R1634">
        <f>_xlfn.XLOOKUP(Table4[[#This Row],[ProductID]],Products!A:A,Products!E:E,"Not Found")</f>
        <v>318.05</v>
      </c>
      <c r="S1634">
        <f>_xlfn.XLOOKUP(Table4[[#This Row],[ProductID]],Products!A:A,Products!F:F, "Not Found")</f>
        <v>187.34</v>
      </c>
      <c r="T1634" t="str">
        <f>_xlfn.XLOOKUP(Table4[[#This Row],[CustomerID]],Customers!A:A,Customers!D:D, "Not Found")</f>
        <v>F</v>
      </c>
      <c r="U1634" s="6">
        <f>_xlfn.XLOOKUP(Table4[[#This Row],[CustomerID]],Customers!A:A,Customers!E:E, "Not Found")</f>
        <v>23256</v>
      </c>
      <c r="V1634">
        <f ca="1">DATEDIF(Table4[[#This Row],[CustomerBirthday]], TODAY(), "Y")</f>
        <v>62</v>
      </c>
      <c r="W1634" t="str" cm="1">
        <f t="array" aca="1" ref="W1634" ca="1">_xlfn.IFS(Table4[[#This Row],[Age]]&lt;25, "Under 25",Table4[[#This Row],[Age]]=34, "25-34", Table4[[#This Row],[Age]]&lt;=49, "35-49", Table4[[#This Row],[Age]]&lt;=64, "50-64", Table4[[#This Row],[Age]]&gt;=65, "65+")</f>
        <v>50-64</v>
      </c>
      <c r="X1634" t="str">
        <f>_xlfn.XLOOKUP(Table4[[#This Row],[StoreID]],Stores!A:A,Stores!B:B, "Not found")</f>
        <v>MegaMart Jimenezborough</v>
      </c>
      <c r="Y1634" t="str">
        <f>_xlfn.XLOOKUP(Table4[[#This Row],[StoreID]],Stores!A:A,Stores!C:C, "Not Found")</f>
        <v>Jimenezborough</v>
      </c>
      <c r="Z1634" t="str">
        <f>_xlfn.XLOOKUP(Table4[[#This Row],[StoreID]],Stores!A:A,Stores!D:D, "Not Found")</f>
        <v>South</v>
      </c>
    </row>
    <row r="1635" spans="1:26">
      <c r="A1635" t="s">
        <v>2501</v>
      </c>
      <c r="B1635" s="1">
        <v>45579</v>
      </c>
      <c r="C1635" t="s">
        <v>101</v>
      </c>
      <c r="D1635" t="s">
        <v>820</v>
      </c>
      <c r="E1635" t="s">
        <v>846</v>
      </c>
      <c r="F1635">
        <v>4</v>
      </c>
      <c r="G1635">
        <v>0.05</v>
      </c>
      <c r="H1635" t="s">
        <v>875</v>
      </c>
      <c r="I1635" s="4">
        <f>Table4[[#This Row],[Quantity]]*Table4[[#This Row],[UnitPrice]]</f>
        <v>4788.72</v>
      </c>
      <c r="J1635" s="4">
        <f>Table4[[#This Row],[Gross Revenue]]*(1-Table4[[#This Row],[Discount]])</f>
        <v>4549.2839999999997</v>
      </c>
      <c r="K1635" s="4">
        <f>Table4[[#This Row],[Quantity]]*Table4[[#This Row],[CostPrice]]</f>
        <v>2890.96</v>
      </c>
      <c r="L1635" s="4">
        <f>Table4[[#This Row],[Net Revenue]]-Table4[[#This Row],[Total Cost]]</f>
        <v>1658.3239999999996</v>
      </c>
      <c r="M1635" t="str">
        <f>_xlfn.XLOOKUP(Table4[[#This Row],[ProductID]], Products!A:A,Products!B:B, "Not Found")</f>
        <v>Or Smartphone</v>
      </c>
      <c r="N1635" t="str">
        <f>TEXT(Table4[[#This Row],[Date]], "mmm")</f>
        <v>Oct</v>
      </c>
      <c r="O1635" t="str">
        <f>TEXT(Table4[[#This Row],[Date]], "yyyy")</f>
        <v>2024</v>
      </c>
      <c r="P1635" t="str">
        <f>_xlfn.XLOOKUP(Table4[[#This Row],[ProductID]],Products!A:A,Products!C:C, "Not Found")</f>
        <v>Electronics</v>
      </c>
      <c r="Q1635" t="str">
        <f>_xlfn.XLOOKUP(Table4[[#This Row],[ProductID]],Products!A:A,Products!D:D,"Not Found")</f>
        <v>Smartphone</v>
      </c>
      <c r="R1635">
        <f>_xlfn.XLOOKUP(Table4[[#This Row],[ProductID]],Products!A:A,Products!E:E,"Not Found")</f>
        <v>1197.18</v>
      </c>
      <c r="S1635">
        <f>_xlfn.XLOOKUP(Table4[[#This Row],[ProductID]],Products!A:A,Products!F:F, "Not Found")</f>
        <v>722.74</v>
      </c>
      <c r="T1635" t="str">
        <f>_xlfn.XLOOKUP(Table4[[#This Row],[CustomerID]],Customers!A:A,Customers!D:D, "Not Found")</f>
        <v>F</v>
      </c>
      <c r="U1635" s="6">
        <f>_xlfn.XLOOKUP(Table4[[#This Row],[CustomerID]],Customers!A:A,Customers!E:E, "Not Found")</f>
        <v>26004</v>
      </c>
      <c r="V1635">
        <f ca="1">DATEDIF(Table4[[#This Row],[CustomerBirthday]], TODAY(), "Y")</f>
        <v>55</v>
      </c>
      <c r="W1635" t="str" cm="1">
        <f t="array" aca="1" ref="W1635" ca="1">_xlfn.IFS(Table4[[#This Row],[Age]]&lt;25, "Under 25",Table4[[#This Row],[Age]]=34, "25-34", Table4[[#This Row],[Age]]&lt;=49, "35-49", Table4[[#This Row],[Age]]&lt;=64, "50-64", Table4[[#This Row],[Age]]&gt;=65, "65+")</f>
        <v>50-64</v>
      </c>
      <c r="X1635" t="str">
        <f>_xlfn.XLOOKUP(Table4[[#This Row],[StoreID]],Stores!A:A,Stores!B:B, "Not found")</f>
        <v>MegaMart Johnmouth</v>
      </c>
      <c r="Y1635" t="str">
        <f>_xlfn.XLOOKUP(Table4[[#This Row],[StoreID]],Stores!A:A,Stores!C:C, "Not Found")</f>
        <v>Johnmouth</v>
      </c>
      <c r="Z1635" t="str">
        <f>_xlfn.XLOOKUP(Table4[[#This Row],[StoreID]],Stores!A:A,Stores!D:D, "Not Found")</f>
        <v>East</v>
      </c>
    </row>
    <row r="1636" spans="1:26">
      <c r="A1636" t="s">
        <v>2502</v>
      </c>
      <c r="B1636" s="1">
        <v>45500</v>
      </c>
      <c r="C1636" t="s">
        <v>435</v>
      </c>
      <c r="D1636" t="s">
        <v>774</v>
      </c>
      <c r="E1636" t="s">
        <v>842</v>
      </c>
      <c r="F1636">
        <v>4</v>
      </c>
      <c r="G1636">
        <v>0.15</v>
      </c>
      <c r="H1636" t="s">
        <v>875</v>
      </c>
      <c r="I1636" s="4">
        <f>Table4[[#This Row],[Quantity]]*Table4[[#This Row],[UnitPrice]]</f>
        <v>5949.64</v>
      </c>
      <c r="J1636" s="4">
        <f>Table4[[#This Row],[Gross Revenue]]*(1-Table4[[#This Row],[Discount]])</f>
        <v>5057.1940000000004</v>
      </c>
      <c r="K1636" s="4">
        <f>Table4[[#This Row],[Quantity]]*Table4[[#This Row],[CostPrice]]</f>
        <v>3252.28</v>
      </c>
      <c r="L1636" s="4">
        <f>Table4[[#This Row],[Net Revenue]]-Table4[[#This Row],[Total Cost]]</f>
        <v>1804.9140000000002</v>
      </c>
      <c r="M1636" t="str">
        <f>_xlfn.XLOOKUP(Table4[[#This Row],[ProductID]], Products!A:A,Products!B:B, "Not Found")</f>
        <v>Him Smartphone</v>
      </c>
      <c r="N1636" t="str">
        <f>TEXT(Table4[[#This Row],[Date]], "mmm")</f>
        <v>Jul</v>
      </c>
      <c r="O1636" t="str">
        <f>TEXT(Table4[[#This Row],[Date]], "yyyy")</f>
        <v>2024</v>
      </c>
      <c r="P1636" t="str">
        <f>_xlfn.XLOOKUP(Table4[[#This Row],[ProductID]],Products!A:A,Products!C:C, "Not Found")</f>
        <v>Electronics</v>
      </c>
      <c r="Q1636" t="str">
        <f>_xlfn.XLOOKUP(Table4[[#This Row],[ProductID]],Products!A:A,Products!D:D,"Not Found")</f>
        <v>Smartphone</v>
      </c>
      <c r="R1636">
        <f>_xlfn.XLOOKUP(Table4[[#This Row],[ProductID]],Products!A:A,Products!E:E,"Not Found")</f>
        <v>1487.41</v>
      </c>
      <c r="S1636">
        <f>_xlfn.XLOOKUP(Table4[[#This Row],[ProductID]],Products!A:A,Products!F:F, "Not Found")</f>
        <v>813.07</v>
      </c>
      <c r="T1636" t="str">
        <f>_xlfn.XLOOKUP(Table4[[#This Row],[CustomerID]],Customers!A:A,Customers!D:D, "Not Found")</f>
        <v>F</v>
      </c>
      <c r="U1636" s="6">
        <f>_xlfn.XLOOKUP(Table4[[#This Row],[CustomerID]],Customers!A:A,Customers!E:E, "Not Found")</f>
        <v>32027</v>
      </c>
      <c r="V1636">
        <f ca="1">DATEDIF(Table4[[#This Row],[CustomerBirthday]], TODAY(), "Y")</f>
        <v>38</v>
      </c>
      <c r="W1636" t="str" cm="1">
        <f t="array" aca="1" ref="W1636" ca="1">_xlfn.IFS(Table4[[#This Row],[Age]]&lt;25, "Under 25",Table4[[#This Row],[Age]]=34, "25-34", Table4[[#This Row],[Age]]&lt;=49, "35-49", Table4[[#This Row],[Age]]&lt;=64, "50-64", Table4[[#This Row],[Age]]&gt;=65, "65+")</f>
        <v>35-49</v>
      </c>
      <c r="X1636" t="str">
        <f>_xlfn.XLOOKUP(Table4[[#This Row],[StoreID]],Stores!A:A,Stores!B:B, "Not found")</f>
        <v>MegaMart Brianahaven</v>
      </c>
      <c r="Y1636" t="str">
        <f>_xlfn.XLOOKUP(Table4[[#This Row],[StoreID]],Stores!A:A,Stores!C:C, "Not Found")</f>
        <v>Brianahaven</v>
      </c>
      <c r="Z1636" t="str">
        <f>_xlfn.XLOOKUP(Table4[[#This Row],[StoreID]],Stores!A:A,Stores!D:D, "Not Found")</f>
        <v>North</v>
      </c>
    </row>
    <row r="1637" spans="1:26">
      <c r="A1637" t="s">
        <v>2503</v>
      </c>
      <c r="B1637" s="1">
        <v>45544</v>
      </c>
      <c r="C1637" t="s">
        <v>327</v>
      </c>
      <c r="D1637" t="s">
        <v>792</v>
      </c>
      <c r="E1637" t="s">
        <v>831</v>
      </c>
      <c r="F1637">
        <v>4</v>
      </c>
      <c r="G1637">
        <v>0.1</v>
      </c>
      <c r="H1637" t="s">
        <v>871</v>
      </c>
      <c r="I1637" s="4">
        <f>Table4[[#This Row],[Quantity]]*Table4[[#This Row],[UnitPrice]]</f>
        <v>7195.88</v>
      </c>
      <c r="J1637" s="4">
        <f>Table4[[#This Row],[Gross Revenue]]*(1-Table4[[#This Row],[Discount]])</f>
        <v>6476.2920000000004</v>
      </c>
      <c r="K1637" s="4">
        <f>Table4[[#This Row],[Quantity]]*Table4[[#This Row],[CostPrice]]</f>
        <v>5316.6</v>
      </c>
      <c r="L1637" s="4">
        <f>Table4[[#This Row],[Net Revenue]]-Table4[[#This Row],[Total Cost]]</f>
        <v>1159.692</v>
      </c>
      <c r="M1637" t="str">
        <f>_xlfn.XLOOKUP(Table4[[#This Row],[ProductID]], Products!A:A,Products!B:B, "Not Found")</f>
        <v>Beat Accessories</v>
      </c>
      <c r="N1637" t="str">
        <f>TEXT(Table4[[#This Row],[Date]], "mmm")</f>
        <v>Sep</v>
      </c>
      <c r="O1637" t="str">
        <f>TEXT(Table4[[#This Row],[Date]], "yyyy")</f>
        <v>2024</v>
      </c>
      <c r="P1637" t="str">
        <f>_xlfn.XLOOKUP(Table4[[#This Row],[ProductID]],Products!A:A,Products!C:C, "Not Found")</f>
        <v>Fashion</v>
      </c>
      <c r="Q1637" t="str">
        <f>_xlfn.XLOOKUP(Table4[[#This Row],[ProductID]],Products!A:A,Products!D:D,"Not Found")</f>
        <v>Accessories</v>
      </c>
      <c r="R1637">
        <f>_xlfn.XLOOKUP(Table4[[#This Row],[ProductID]],Products!A:A,Products!E:E,"Not Found")</f>
        <v>1798.97</v>
      </c>
      <c r="S1637">
        <f>_xlfn.XLOOKUP(Table4[[#This Row],[ProductID]],Products!A:A,Products!F:F, "Not Found")</f>
        <v>1329.15</v>
      </c>
      <c r="T1637" t="str">
        <f>_xlfn.XLOOKUP(Table4[[#This Row],[CustomerID]],Customers!A:A,Customers!D:D, "Not Found")</f>
        <v>F</v>
      </c>
      <c r="U1637" s="6">
        <f>_xlfn.XLOOKUP(Table4[[#This Row],[CustomerID]],Customers!A:A,Customers!E:E, "Not Found")</f>
        <v>27567</v>
      </c>
      <c r="V1637">
        <f ca="1">DATEDIF(Table4[[#This Row],[CustomerBirthday]], TODAY(), "Y")</f>
        <v>51</v>
      </c>
      <c r="W1637" t="str" cm="1">
        <f t="array" aca="1" ref="W1637" ca="1">_xlfn.IFS(Table4[[#This Row],[Age]]&lt;25, "Under 25",Table4[[#This Row],[Age]]=34, "25-34", Table4[[#This Row],[Age]]&lt;=49, "35-49", Table4[[#This Row],[Age]]&lt;=64, "50-64", Table4[[#This Row],[Age]]&gt;=65, "65+")</f>
        <v>50-64</v>
      </c>
      <c r="X1637" t="str">
        <f>_xlfn.XLOOKUP(Table4[[#This Row],[StoreID]],Stores!A:A,Stores!B:B, "Not found")</f>
        <v>MegaMart Jimenezborough</v>
      </c>
      <c r="Y1637" t="str">
        <f>_xlfn.XLOOKUP(Table4[[#This Row],[StoreID]],Stores!A:A,Stores!C:C, "Not Found")</f>
        <v>Jimenezborough</v>
      </c>
      <c r="Z1637" t="str">
        <f>_xlfn.XLOOKUP(Table4[[#This Row],[StoreID]],Stores!A:A,Stores!D:D, "Not Found")</f>
        <v>South</v>
      </c>
    </row>
    <row r="1638" spans="1:26">
      <c r="A1638" t="s">
        <v>2504</v>
      </c>
      <c r="B1638" s="1">
        <v>45438</v>
      </c>
      <c r="C1638" t="s">
        <v>112</v>
      </c>
      <c r="D1638" t="s">
        <v>755</v>
      </c>
      <c r="E1638" t="s">
        <v>831</v>
      </c>
      <c r="F1638">
        <v>1</v>
      </c>
      <c r="G1638">
        <v>0</v>
      </c>
      <c r="H1638" t="s">
        <v>871</v>
      </c>
      <c r="I1638" s="4">
        <f>Table4[[#This Row],[Quantity]]*Table4[[#This Row],[UnitPrice]]</f>
        <v>1858.75</v>
      </c>
      <c r="J1638" s="4">
        <f>Table4[[#This Row],[Gross Revenue]]*(1-Table4[[#This Row],[Discount]])</f>
        <v>1858.75</v>
      </c>
      <c r="K1638" s="4">
        <f>Table4[[#This Row],[Quantity]]*Table4[[#This Row],[CostPrice]]</f>
        <v>1451.16</v>
      </c>
      <c r="L1638" s="4">
        <f>Table4[[#This Row],[Net Revenue]]-Table4[[#This Row],[Total Cost]]</f>
        <v>407.58999999999992</v>
      </c>
      <c r="M1638" t="str">
        <f>_xlfn.XLOOKUP(Table4[[#This Row],[ProductID]], Products!A:A,Products!B:B, "Not Found")</f>
        <v>House Accessories</v>
      </c>
      <c r="N1638" t="str">
        <f>TEXT(Table4[[#This Row],[Date]], "mmm")</f>
        <v>May</v>
      </c>
      <c r="O1638" t="str">
        <f>TEXT(Table4[[#This Row],[Date]], "yyyy")</f>
        <v>2024</v>
      </c>
      <c r="P1638" t="str">
        <f>_xlfn.XLOOKUP(Table4[[#This Row],[ProductID]],Products!A:A,Products!C:C, "Not Found")</f>
        <v>Fashion</v>
      </c>
      <c r="Q1638" t="str">
        <f>_xlfn.XLOOKUP(Table4[[#This Row],[ProductID]],Products!A:A,Products!D:D,"Not Found")</f>
        <v>Accessories</v>
      </c>
      <c r="R1638">
        <f>_xlfn.XLOOKUP(Table4[[#This Row],[ProductID]],Products!A:A,Products!E:E,"Not Found")</f>
        <v>1858.75</v>
      </c>
      <c r="S1638">
        <f>_xlfn.XLOOKUP(Table4[[#This Row],[ProductID]],Products!A:A,Products!F:F, "Not Found")</f>
        <v>1451.16</v>
      </c>
      <c r="T1638" t="str">
        <f>_xlfn.XLOOKUP(Table4[[#This Row],[CustomerID]],Customers!A:A,Customers!D:D, "Not Found")</f>
        <v>F</v>
      </c>
      <c r="U1638" s="6">
        <f>_xlfn.XLOOKUP(Table4[[#This Row],[CustomerID]],Customers!A:A,Customers!E:E, "Not Found")</f>
        <v>21956</v>
      </c>
      <c r="V1638">
        <f ca="1">DATEDIF(Table4[[#This Row],[CustomerBirthday]], TODAY(), "Y")</f>
        <v>66</v>
      </c>
      <c r="W1638" t="str" cm="1">
        <f t="array" aca="1" ref="W1638" ca="1">_xlfn.IFS(Table4[[#This Row],[Age]]&lt;25, "Under 25",Table4[[#This Row],[Age]]=34, "25-34", Table4[[#This Row],[Age]]&lt;=49, "35-49", Table4[[#This Row],[Age]]&lt;=64, "50-64", Table4[[#This Row],[Age]]&gt;=65, "65+")</f>
        <v>65+</v>
      </c>
      <c r="X1638" t="str">
        <f>_xlfn.XLOOKUP(Table4[[#This Row],[StoreID]],Stores!A:A,Stores!B:B, "Not found")</f>
        <v>MegaMart Jimenezborough</v>
      </c>
      <c r="Y1638" t="str">
        <f>_xlfn.XLOOKUP(Table4[[#This Row],[StoreID]],Stores!A:A,Stores!C:C, "Not Found")</f>
        <v>Jimenezborough</v>
      </c>
      <c r="Z1638" t="str">
        <f>_xlfn.XLOOKUP(Table4[[#This Row],[StoreID]],Stores!A:A,Stores!D:D, "Not Found")</f>
        <v>South</v>
      </c>
    </row>
    <row r="1639" spans="1:26">
      <c r="A1639" t="s">
        <v>2505</v>
      </c>
      <c r="B1639" s="1">
        <v>45874</v>
      </c>
      <c r="C1639" t="s">
        <v>533</v>
      </c>
      <c r="D1639" t="s">
        <v>750</v>
      </c>
      <c r="E1639" t="s">
        <v>835</v>
      </c>
      <c r="F1639">
        <v>5</v>
      </c>
      <c r="G1639">
        <v>0.1</v>
      </c>
      <c r="H1639" t="s">
        <v>865</v>
      </c>
      <c r="I1639" s="4">
        <f>Table4[[#This Row],[Quantity]]*Table4[[#This Row],[UnitPrice]]</f>
        <v>6713.75</v>
      </c>
      <c r="J1639" s="4">
        <f>Table4[[#This Row],[Gross Revenue]]*(1-Table4[[#This Row],[Discount]])</f>
        <v>6042.375</v>
      </c>
      <c r="K1639" s="4">
        <f>Table4[[#This Row],[Quantity]]*Table4[[#This Row],[CostPrice]]</f>
        <v>3989.7000000000003</v>
      </c>
      <c r="L1639" s="4">
        <f>Table4[[#This Row],[Net Revenue]]-Table4[[#This Row],[Total Cost]]</f>
        <v>2052.6749999999997</v>
      </c>
      <c r="M1639" t="str">
        <f>_xlfn.XLOOKUP(Table4[[#This Row],[ProductID]], Products!A:A,Products!B:B, "Not Found")</f>
        <v>Add Clothing</v>
      </c>
      <c r="N1639" t="str">
        <f>TEXT(Table4[[#This Row],[Date]], "mmm")</f>
        <v>Aug</v>
      </c>
      <c r="O1639" t="str">
        <f>TEXT(Table4[[#This Row],[Date]], "yyyy")</f>
        <v>2025</v>
      </c>
      <c r="P1639" t="str">
        <f>_xlfn.XLOOKUP(Table4[[#This Row],[ProductID]],Products!A:A,Products!C:C, "Not Found")</f>
        <v>Fashion</v>
      </c>
      <c r="Q1639" t="str">
        <f>_xlfn.XLOOKUP(Table4[[#This Row],[ProductID]],Products!A:A,Products!D:D,"Not Found")</f>
        <v>Clothing</v>
      </c>
      <c r="R1639">
        <f>_xlfn.XLOOKUP(Table4[[#This Row],[ProductID]],Products!A:A,Products!E:E,"Not Found")</f>
        <v>1342.75</v>
      </c>
      <c r="S1639">
        <f>_xlfn.XLOOKUP(Table4[[#This Row],[ProductID]],Products!A:A,Products!F:F, "Not Found")</f>
        <v>797.94</v>
      </c>
      <c r="T1639" t="str">
        <f>_xlfn.XLOOKUP(Table4[[#This Row],[CustomerID]],Customers!A:A,Customers!D:D, "Not Found")</f>
        <v>F</v>
      </c>
      <c r="U1639" s="6">
        <f>_xlfn.XLOOKUP(Table4[[#This Row],[CustomerID]],Customers!A:A,Customers!E:E, "Not Found")</f>
        <v>24506</v>
      </c>
      <c r="V1639">
        <f ca="1">DATEDIF(Table4[[#This Row],[CustomerBirthday]], TODAY(), "Y")</f>
        <v>59</v>
      </c>
      <c r="W1639" t="str" cm="1">
        <f t="array" aca="1" ref="W1639" ca="1">_xlfn.IFS(Table4[[#This Row],[Age]]&lt;25, "Under 25",Table4[[#This Row],[Age]]=34, "25-34", Table4[[#This Row],[Age]]&lt;=49, "35-49", Table4[[#This Row],[Age]]&lt;=64, "50-64", Table4[[#This Row],[Age]]&gt;=65, "65+")</f>
        <v>50-64</v>
      </c>
      <c r="X1639" t="str">
        <f>_xlfn.XLOOKUP(Table4[[#This Row],[StoreID]],Stores!A:A,Stores!B:B, "Not found")</f>
        <v>MegaMart Peckmouth</v>
      </c>
      <c r="Y1639" t="str">
        <f>_xlfn.XLOOKUP(Table4[[#This Row],[StoreID]],Stores!A:A,Stores!C:C, "Not Found")</f>
        <v>Peckmouth</v>
      </c>
      <c r="Z1639" t="str">
        <f>_xlfn.XLOOKUP(Table4[[#This Row],[StoreID]],Stores!A:A,Stores!D:D, "Not Found")</f>
        <v>East</v>
      </c>
    </row>
    <row r="1640" spans="1:26">
      <c r="A1640" t="s">
        <v>2506</v>
      </c>
      <c r="B1640" s="1">
        <v>45498</v>
      </c>
      <c r="C1640" t="s">
        <v>403</v>
      </c>
      <c r="D1640" t="s">
        <v>725</v>
      </c>
      <c r="E1640" t="s">
        <v>842</v>
      </c>
      <c r="F1640">
        <v>5</v>
      </c>
      <c r="G1640">
        <v>0.15</v>
      </c>
      <c r="H1640" t="s">
        <v>871</v>
      </c>
      <c r="I1640" s="4">
        <f>Table4[[#This Row],[Quantity]]*Table4[[#This Row],[UnitPrice]]</f>
        <v>6981.1</v>
      </c>
      <c r="J1640" s="4">
        <f>Table4[[#This Row],[Gross Revenue]]*(1-Table4[[#This Row],[Discount]])</f>
        <v>5933.9350000000004</v>
      </c>
      <c r="K1640" s="4">
        <f>Table4[[#This Row],[Quantity]]*Table4[[#This Row],[CostPrice]]</f>
        <v>5020.45</v>
      </c>
      <c r="L1640" s="4">
        <f>Table4[[#This Row],[Net Revenue]]-Table4[[#This Row],[Total Cost]]</f>
        <v>913.48500000000058</v>
      </c>
      <c r="M1640" t="str">
        <f>_xlfn.XLOOKUP(Table4[[#This Row],[ProductID]], Products!A:A,Products!B:B, "Not Found")</f>
        <v>Knowledge Bags</v>
      </c>
      <c r="N1640" t="str">
        <f>TEXT(Table4[[#This Row],[Date]], "mmm")</f>
        <v>Jul</v>
      </c>
      <c r="O1640" t="str">
        <f>TEXT(Table4[[#This Row],[Date]], "yyyy")</f>
        <v>2024</v>
      </c>
      <c r="P1640" t="str">
        <f>_xlfn.XLOOKUP(Table4[[#This Row],[ProductID]],Products!A:A,Products!C:C, "Not Found")</f>
        <v>Fashion</v>
      </c>
      <c r="Q1640" t="str">
        <f>_xlfn.XLOOKUP(Table4[[#This Row],[ProductID]],Products!A:A,Products!D:D,"Not Found")</f>
        <v>Bags</v>
      </c>
      <c r="R1640">
        <f>_xlfn.XLOOKUP(Table4[[#This Row],[ProductID]],Products!A:A,Products!E:E,"Not Found")</f>
        <v>1396.22</v>
      </c>
      <c r="S1640">
        <f>_xlfn.XLOOKUP(Table4[[#This Row],[ProductID]],Products!A:A,Products!F:F, "Not Found")</f>
        <v>1004.09</v>
      </c>
      <c r="T1640" t="str">
        <f>_xlfn.XLOOKUP(Table4[[#This Row],[CustomerID]],Customers!A:A,Customers!D:D, "Not Found")</f>
        <v>M</v>
      </c>
      <c r="U1640" s="6">
        <f>_xlfn.XLOOKUP(Table4[[#This Row],[CustomerID]],Customers!A:A,Customers!E:E, "Not Found")</f>
        <v>22241</v>
      </c>
      <c r="V1640">
        <f ca="1">DATEDIF(Table4[[#This Row],[CustomerBirthday]], TODAY(), "Y")</f>
        <v>65</v>
      </c>
      <c r="W1640" t="str" cm="1">
        <f t="array" aca="1" ref="W1640" ca="1">_xlfn.IFS(Table4[[#This Row],[Age]]&lt;25, "Under 25",Table4[[#This Row],[Age]]=34, "25-34", Table4[[#This Row],[Age]]&lt;=49, "35-49", Table4[[#This Row],[Age]]&lt;=64, "50-64", Table4[[#This Row],[Age]]&gt;=65, "65+")</f>
        <v>65+</v>
      </c>
      <c r="X1640" t="str">
        <f>_xlfn.XLOOKUP(Table4[[#This Row],[StoreID]],Stores!A:A,Stores!B:B, "Not found")</f>
        <v>MegaMart Brianahaven</v>
      </c>
      <c r="Y1640" t="str">
        <f>_xlfn.XLOOKUP(Table4[[#This Row],[StoreID]],Stores!A:A,Stores!C:C, "Not Found")</f>
        <v>Brianahaven</v>
      </c>
      <c r="Z1640" t="str">
        <f>_xlfn.XLOOKUP(Table4[[#This Row],[StoreID]],Stores!A:A,Stores!D:D, "Not Found")</f>
        <v>North</v>
      </c>
    </row>
    <row r="1641" spans="1:26">
      <c r="A1641" t="s">
        <v>2507</v>
      </c>
      <c r="B1641" s="1">
        <v>45907</v>
      </c>
      <c r="C1641" t="s">
        <v>241</v>
      </c>
      <c r="D1641" t="s">
        <v>742</v>
      </c>
      <c r="E1641" t="s">
        <v>835</v>
      </c>
      <c r="F1641">
        <v>1</v>
      </c>
      <c r="G1641">
        <v>0</v>
      </c>
      <c r="H1641" t="s">
        <v>871</v>
      </c>
      <c r="I1641" s="4">
        <f>Table4[[#This Row],[Quantity]]*Table4[[#This Row],[UnitPrice]]</f>
        <v>248.57</v>
      </c>
      <c r="J1641" s="4">
        <f>Table4[[#This Row],[Gross Revenue]]*(1-Table4[[#This Row],[Discount]])</f>
        <v>248.57</v>
      </c>
      <c r="K1641" s="4">
        <f>Table4[[#This Row],[Quantity]]*Table4[[#This Row],[CostPrice]]</f>
        <v>190.67</v>
      </c>
      <c r="L1641" s="4">
        <f>Table4[[#This Row],[Net Revenue]]-Table4[[#This Row],[Total Cost]]</f>
        <v>57.900000000000006</v>
      </c>
      <c r="M1641" t="str">
        <f>_xlfn.XLOOKUP(Table4[[#This Row],[ProductID]], Products!A:A,Products!B:B, "Not Found")</f>
        <v>Either Headphones</v>
      </c>
      <c r="N1641" t="str">
        <f>TEXT(Table4[[#This Row],[Date]], "mmm")</f>
        <v>Sep</v>
      </c>
      <c r="O1641" t="str">
        <f>TEXT(Table4[[#This Row],[Date]], "yyyy")</f>
        <v>2025</v>
      </c>
      <c r="P1641" t="str">
        <f>_xlfn.XLOOKUP(Table4[[#This Row],[ProductID]],Products!A:A,Products!C:C, "Not Found")</f>
        <v>Electronics</v>
      </c>
      <c r="Q1641" t="str">
        <f>_xlfn.XLOOKUP(Table4[[#This Row],[ProductID]],Products!A:A,Products!D:D,"Not Found")</f>
        <v>Headphones</v>
      </c>
      <c r="R1641">
        <f>_xlfn.XLOOKUP(Table4[[#This Row],[ProductID]],Products!A:A,Products!E:E,"Not Found")</f>
        <v>248.57</v>
      </c>
      <c r="S1641">
        <f>_xlfn.XLOOKUP(Table4[[#This Row],[ProductID]],Products!A:A,Products!F:F, "Not Found")</f>
        <v>190.67</v>
      </c>
      <c r="T1641" t="str">
        <f>_xlfn.XLOOKUP(Table4[[#This Row],[CustomerID]],Customers!A:A,Customers!D:D, "Not Found")</f>
        <v>M</v>
      </c>
      <c r="U1641" s="6">
        <f>_xlfn.XLOOKUP(Table4[[#This Row],[CustomerID]],Customers!A:A,Customers!E:E, "Not Found")</f>
        <v>26671</v>
      </c>
      <c r="V1641">
        <f ca="1">DATEDIF(Table4[[#This Row],[CustomerBirthday]], TODAY(), "Y")</f>
        <v>53</v>
      </c>
      <c r="W1641" t="str" cm="1">
        <f t="array" aca="1" ref="W1641" ca="1">_xlfn.IFS(Table4[[#This Row],[Age]]&lt;25, "Under 25",Table4[[#This Row],[Age]]=34, "25-34", Table4[[#This Row],[Age]]&lt;=49, "35-49", Table4[[#This Row],[Age]]&lt;=64, "50-64", Table4[[#This Row],[Age]]&gt;=65, "65+")</f>
        <v>50-64</v>
      </c>
      <c r="X1641" t="str">
        <f>_xlfn.XLOOKUP(Table4[[#This Row],[StoreID]],Stores!A:A,Stores!B:B, "Not found")</f>
        <v>MegaMart Peckmouth</v>
      </c>
      <c r="Y1641" t="str">
        <f>_xlfn.XLOOKUP(Table4[[#This Row],[StoreID]],Stores!A:A,Stores!C:C, "Not Found")</f>
        <v>Peckmouth</v>
      </c>
      <c r="Z1641" t="str">
        <f>_xlfn.XLOOKUP(Table4[[#This Row],[StoreID]],Stores!A:A,Stores!D:D, "Not Found")</f>
        <v>East</v>
      </c>
    </row>
    <row r="1642" spans="1:26">
      <c r="A1642" t="s">
        <v>2508</v>
      </c>
      <c r="B1642" s="1">
        <v>45187</v>
      </c>
      <c r="C1642" t="s">
        <v>302</v>
      </c>
      <c r="D1642" t="s">
        <v>818</v>
      </c>
      <c r="E1642" t="s">
        <v>846</v>
      </c>
      <c r="F1642">
        <v>4</v>
      </c>
      <c r="G1642">
        <v>0.1</v>
      </c>
      <c r="H1642" t="s">
        <v>865</v>
      </c>
      <c r="I1642" s="4">
        <f>Table4[[#This Row],[Quantity]]*Table4[[#This Row],[UnitPrice]]</f>
        <v>4661.4799999999996</v>
      </c>
      <c r="J1642" s="4">
        <f>Table4[[#This Row],[Gross Revenue]]*(1-Table4[[#This Row],[Discount]])</f>
        <v>4195.3319999999994</v>
      </c>
      <c r="K1642" s="4">
        <f>Table4[[#This Row],[Quantity]]*Table4[[#This Row],[CostPrice]]</f>
        <v>3706.2</v>
      </c>
      <c r="L1642" s="4">
        <f>Table4[[#This Row],[Net Revenue]]-Table4[[#This Row],[Total Cost]]</f>
        <v>489.13199999999961</v>
      </c>
      <c r="M1642" t="str">
        <f>_xlfn.XLOOKUP(Table4[[#This Row],[ProductID]], Products!A:A,Products!B:B, "Not Found")</f>
        <v>Nature Clothing</v>
      </c>
      <c r="N1642" t="str">
        <f>TEXT(Table4[[#This Row],[Date]], "mmm")</f>
        <v>Sep</v>
      </c>
      <c r="O1642" t="str">
        <f>TEXT(Table4[[#This Row],[Date]], "yyyy")</f>
        <v>2023</v>
      </c>
      <c r="P1642" t="str">
        <f>_xlfn.XLOOKUP(Table4[[#This Row],[ProductID]],Products!A:A,Products!C:C, "Not Found")</f>
        <v>Fashion</v>
      </c>
      <c r="Q1642" t="str">
        <f>_xlfn.XLOOKUP(Table4[[#This Row],[ProductID]],Products!A:A,Products!D:D,"Not Found")</f>
        <v>Clothing</v>
      </c>
      <c r="R1642">
        <f>_xlfn.XLOOKUP(Table4[[#This Row],[ProductID]],Products!A:A,Products!E:E,"Not Found")</f>
        <v>1165.3699999999999</v>
      </c>
      <c r="S1642">
        <f>_xlfn.XLOOKUP(Table4[[#This Row],[ProductID]],Products!A:A,Products!F:F, "Not Found")</f>
        <v>926.55</v>
      </c>
      <c r="T1642" t="str">
        <f>_xlfn.XLOOKUP(Table4[[#This Row],[CustomerID]],Customers!A:A,Customers!D:D, "Not Found")</f>
        <v>F</v>
      </c>
      <c r="U1642" s="6">
        <f>_xlfn.XLOOKUP(Table4[[#This Row],[CustomerID]],Customers!A:A,Customers!E:E, "Not Found")</f>
        <v>37929</v>
      </c>
      <c r="V1642">
        <f ca="1">DATEDIF(Table4[[#This Row],[CustomerBirthday]], TODAY(), "Y")</f>
        <v>22</v>
      </c>
      <c r="W1642" t="str" cm="1">
        <f t="array" aca="1" ref="W1642" ca="1">_xlfn.IFS(Table4[[#This Row],[Age]]&lt;25, "Under 25",Table4[[#This Row],[Age]]=34, "25-34", Table4[[#This Row],[Age]]&lt;=49, "35-49", Table4[[#This Row],[Age]]&lt;=64, "50-64", Table4[[#This Row],[Age]]&gt;=65, "65+")</f>
        <v>Under 25</v>
      </c>
      <c r="X1642" t="str">
        <f>_xlfn.XLOOKUP(Table4[[#This Row],[StoreID]],Stores!A:A,Stores!B:B, "Not found")</f>
        <v>MegaMart Johnmouth</v>
      </c>
      <c r="Y1642" t="str">
        <f>_xlfn.XLOOKUP(Table4[[#This Row],[StoreID]],Stores!A:A,Stores!C:C, "Not Found")</f>
        <v>Johnmouth</v>
      </c>
      <c r="Z1642" t="str">
        <f>_xlfn.XLOOKUP(Table4[[#This Row],[StoreID]],Stores!A:A,Stores!D:D, "Not Found")</f>
        <v>East</v>
      </c>
    </row>
    <row r="1643" spans="1:26">
      <c r="A1643" t="s">
        <v>2509</v>
      </c>
      <c r="B1643" s="1">
        <v>45891</v>
      </c>
      <c r="C1643" t="s">
        <v>542</v>
      </c>
      <c r="D1643" t="s">
        <v>820</v>
      </c>
      <c r="E1643" t="s">
        <v>846</v>
      </c>
      <c r="F1643">
        <v>2</v>
      </c>
      <c r="G1643">
        <v>0.05</v>
      </c>
      <c r="H1643" t="s">
        <v>868</v>
      </c>
      <c r="I1643" s="4">
        <f>Table4[[#This Row],[Quantity]]*Table4[[#This Row],[UnitPrice]]</f>
        <v>2394.36</v>
      </c>
      <c r="J1643" s="4">
        <f>Table4[[#This Row],[Gross Revenue]]*(1-Table4[[#This Row],[Discount]])</f>
        <v>2274.6419999999998</v>
      </c>
      <c r="K1643" s="4">
        <f>Table4[[#This Row],[Quantity]]*Table4[[#This Row],[CostPrice]]</f>
        <v>1445.48</v>
      </c>
      <c r="L1643" s="4">
        <f>Table4[[#This Row],[Net Revenue]]-Table4[[#This Row],[Total Cost]]</f>
        <v>829.16199999999981</v>
      </c>
      <c r="M1643" t="str">
        <f>_xlfn.XLOOKUP(Table4[[#This Row],[ProductID]], Products!A:A,Products!B:B, "Not Found")</f>
        <v>Or Smartphone</v>
      </c>
      <c r="N1643" t="str">
        <f>TEXT(Table4[[#This Row],[Date]], "mmm")</f>
        <v>Aug</v>
      </c>
      <c r="O1643" t="str">
        <f>TEXT(Table4[[#This Row],[Date]], "yyyy")</f>
        <v>2025</v>
      </c>
      <c r="P1643" t="str">
        <f>_xlfn.XLOOKUP(Table4[[#This Row],[ProductID]],Products!A:A,Products!C:C, "Not Found")</f>
        <v>Electronics</v>
      </c>
      <c r="Q1643" t="str">
        <f>_xlfn.XLOOKUP(Table4[[#This Row],[ProductID]],Products!A:A,Products!D:D,"Not Found")</f>
        <v>Smartphone</v>
      </c>
      <c r="R1643">
        <f>_xlfn.XLOOKUP(Table4[[#This Row],[ProductID]],Products!A:A,Products!E:E,"Not Found")</f>
        <v>1197.18</v>
      </c>
      <c r="S1643">
        <f>_xlfn.XLOOKUP(Table4[[#This Row],[ProductID]],Products!A:A,Products!F:F, "Not Found")</f>
        <v>722.74</v>
      </c>
      <c r="T1643" t="str">
        <f>_xlfn.XLOOKUP(Table4[[#This Row],[CustomerID]],Customers!A:A,Customers!D:D, "Not Found")</f>
        <v>M</v>
      </c>
      <c r="U1643" s="6">
        <f>_xlfn.XLOOKUP(Table4[[#This Row],[CustomerID]],Customers!A:A,Customers!E:E, "Not Found")</f>
        <v>26101</v>
      </c>
      <c r="V1643">
        <f ca="1">DATEDIF(Table4[[#This Row],[CustomerBirthday]], TODAY(), "Y")</f>
        <v>55</v>
      </c>
      <c r="W1643" t="str" cm="1">
        <f t="array" aca="1" ref="W1643" ca="1">_xlfn.IFS(Table4[[#This Row],[Age]]&lt;25, "Under 25",Table4[[#This Row],[Age]]=34, "25-34", Table4[[#This Row],[Age]]&lt;=49, "35-49", Table4[[#This Row],[Age]]&lt;=64, "50-64", Table4[[#This Row],[Age]]&gt;=65, "65+")</f>
        <v>50-64</v>
      </c>
      <c r="X1643" t="str">
        <f>_xlfn.XLOOKUP(Table4[[#This Row],[StoreID]],Stores!A:A,Stores!B:B, "Not found")</f>
        <v>MegaMart Johnmouth</v>
      </c>
      <c r="Y1643" t="str">
        <f>_xlfn.XLOOKUP(Table4[[#This Row],[StoreID]],Stores!A:A,Stores!C:C, "Not Found")</f>
        <v>Johnmouth</v>
      </c>
      <c r="Z1643" t="str">
        <f>_xlfn.XLOOKUP(Table4[[#This Row],[StoreID]],Stores!A:A,Stores!D:D, "Not Found")</f>
        <v>East</v>
      </c>
    </row>
    <row r="1644" spans="1:26">
      <c r="A1644" t="s">
        <v>2510</v>
      </c>
      <c r="B1644" s="1">
        <v>45312</v>
      </c>
      <c r="C1644" t="s">
        <v>302</v>
      </c>
      <c r="D1644" t="s">
        <v>711</v>
      </c>
      <c r="E1644" t="s">
        <v>846</v>
      </c>
      <c r="F1644">
        <v>3</v>
      </c>
      <c r="G1644">
        <v>0.1</v>
      </c>
      <c r="H1644" t="s">
        <v>865</v>
      </c>
      <c r="I1644" s="4">
        <f>Table4[[#This Row],[Quantity]]*Table4[[#This Row],[UnitPrice]]</f>
        <v>5021.07</v>
      </c>
      <c r="J1644" s="4">
        <f>Table4[[#This Row],[Gross Revenue]]*(1-Table4[[#This Row],[Discount]])</f>
        <v>4518.9629999999997</v>
      </c>
      <c r="K1644" s="4">
        <f>Table4[[#This Row],[Quantity]]*Table4[[#This Row],[CostPrice]]</f>
        <v>3970.1400000000003</v>
      </c>
      <c r="L1644" s="4">
        <f>Table4[[#This Row],[Net Revenue]]-Table4[[#This Row],[Total Cost]]</f>
        <v>548.82299999999941</v>
      </c>
      <c r="M1644" t="str">
        <f>_xlfn.XLOOKUP(Table4[[#This Row],[ProductID]], Products!A:A,Products!B:B, "Not Found")</f>
        <v>Like Camera</v>
      </c>
      <c r="N1644" t="str">
        <f>TEXT(Table4[[#This Row],[Date]], "mmm")</f>
        <v>Jan</v>
      </c>
      <c r="O1644" t="str">
        <f>TEXT(Table4[[#This Row],[Date]], "yyyy")</f>
        <v>2024</v>
      </c>
      <c r="P1644" t="str">
        <f>_xlfn.XLOOKUP(Table4[[#This Row],[ProductID]],Products!A:A,Products!C:C, "Not Found")</f>
        <v>Electronics</v>
      </c>
      <c r="Q1644" t="str">
        <f>_xlfn.XLOOKUP(Table4[[#This Row],[ProductID]],Products!A:A,Products!D:D,"Not Found")</f>
        <v>Camera</v>
      </c>
      <c r="R1644">
        <f>_xlfn.XLOOKUP(Table4[[#This Row],[ProductID]],Products!A:A,Products!E:E,"Not Found")</f>
        <v>1673.69</v>
      </c>
      <c r="S1644">
        <f>_xlfn.XLOOKUP(Table4[[#This Row],[ProductID]],Products!A:A,Products!F:F, "Not Found")</f>
        <v>1323.38</v>
      </c>
      <c r="T1644" t="str">
        <f>_xlfn.XLOOKUP(Table4[[#This Row],[CustomerID]],Customers!A:A,Customers!D:D, "Not Found")</f>
        <v>F</v>
      </c>
      <c r="U1644" s="6">
        <f>_xlfn.XLOOKUP(Table4[[#This Row],[CustomerID]],Customers!A:A,Customers!E:E, "Not Found")</f>
        <v>37929</v>
      </c>
      <c r="V1644">
        <f ca="1">DATEDIF(Table4[[#This Row],[CustomerBirthday]], TODAY(), "Y")</f>
        <v>22</v>
      </c>
      <c r="W1644" t="str" cm="1">
        <f t="array" aca="1" ref="W1644" ca="1">_xlfn.IFS(Table4[[#This Row],[Age]]&lt;25, "Under 25",Table4[[#This Row],[Age]]=34, "25-34", Table4[[#This Row],[Age]]&lt;=49, "35-49", Table4[[#This Row],[Age]]&lt;=64, "50-64", Table4[[#This Row],[Age]]&gt;=65, "65+")</f>
        <v>Under 25</v>
      </c>
      <c r="X1644" t="str">
        <f>_xlfn.XLOOKUP(Table4[[#This Row],[StoreID]],Stores!A:A,Stores!B:B, "Not found")</f>
        <v>MegaMart Johnmouth</v>
      </c>
      <c r="Y1644" t="str">
        <f>_xlfn.XLOOKUP(Table4[[#This Row],[StoreID]],Stores!A:A,Stores!C:C, "Not Found")</f>
        <v>Johnmouth</v>
      </c>
      <c r="Z1644" t="str">
        <f>_xlfn.XLOOKUP(Table4[[#This Row],[StoreID]],Stores!A:A,Stores!D:D, "Not Found")</f>
        <v>East</v>
      </c>
    </row>
    <row r="1645" spans="1:26">
      <c r="A1645" t="s">
        <v>2511</v>
      </c>
      <c r="B1645" s="1">
        <v>45352</v>
      </c>
      <c r="C1645" t="s">
        <v>15</v>
      </c>
      <c r="D1645" t="s">
        <v>759</v>
      </c>
      <c r="E1645" t="s">
        <v>846</v>
      </c>
      <c r="F1645">
        <v>5</v>
      </c>
      <c r="G1645">
        <v>0.05</v>
      </c>
      <c r="H1645" t="s">
        <v>875</v>
      </c>
      <c r="I1645" s="4">
        <f>Table4[[#This Row],[Quantity]]*Table4[[#This Row],[UnitPrice]]</f>
        <v>5399.4500000000007</v>
      </c>
      <c r="J1645" s="4">
        <f>Table4[[#This Row],[Gross Revenue]]*(1-Table4[[#This Row],[Discount]])</f>
        <v>5129.4775000000009</v>
      </c>
      <c r="K1645" s="4">
        <f>Table4[[#This Row],[Quantity]]*Table4[[#This Row],[CostPrice]]</f>
        <v>3519.15</v>
      </c>
      <c r="L1645" s="4">
        <f>Table4[[#This Row],[Net Revenue]]-Table4[[#This Row],[Total Cost]]</f>
        <v>1610.3275000000008</v>
      </c>
      <c r="M1645" t="str">
        <f>_xlfn.XLOOKUP(Table4[[#This Row],[ProductID]], Products!A:A,Products!B:B, "Not Found")</f>
        <v>Democratic Smartphone</v>
      </c>
      <c r="N1645" t="str">
        <f>TEXT(Table4[[#This Row],[Date]], "mmm")</f>
        <v>Mar</v>
      </c>
      <c r="O1645" t="str">
        <f>TEXT(Table4[[#This Row],[Date]], "yyyy")</f>
        <v>2024</v>
      </c>
      <c r="P1645" t="str">
        <f>_xlfn.XLOOKUP(Table4[[#This Row],[ProductID]],Products!A:A,Products!C:C, "Not Found")</f>
        <v>Electronics</v>
      </c>
      <c r="Q1645" t="str">
        <f>_xlfn.XLOOKUP(Table4[[#This Row],[ProductID]],Products!A:A,Products!D:D,"Not Found")</f>
        <v>Smartphone</v>
      </c>
      <c r="R1645">
        <f>_xlfn.XLOOKUP(Table4[[#This Row],[ProductID]],Products!A:A,Products!E:E,"Not Found")</f>
        <v>1079.8900000000001</v>
      </c>
      <c r="S1645">
        <f>_xlfn.XLOOKUP(Table4[[#This Row],[ProductID]],Products!A:A,Products!F:F, "Not Found")</f>
        <v>703.83</v>
      </c>
      <c r="T1645" t="str">
        <f>_xlfn.XLOOKUP(Table4[[#This Row],[CustomerID]],Customers!A:A,Customers!D:D, "Not Found")</f>
        <v>F</v>
      </c>
      <c r="U1645" s="6">
        <f>_xlfn.XLOOKUP(Table4[[#This Row],[CustomerID]],Customers!A:A,Customers!E:E, "Not Found")</f>
        <v>38461</v>
      </c>
      <c r="V1645">
        <f ca="1">DATEDIF(Table4[[#This Row],[CustomerBirthday]], TODAY(), "Y")</f>
        <v>21</v>
      </c>
      <c r="W1645" t="str" cm="1">
        <f t="array" aca="1" ref="W1645" ca="1">_xlfn.IFS(Table4[[#This Row],[Age]]&lt;25, "Under 25",Table4[[#This Row],[Age]]=34, "25-34", Table4[[#This Row],[Age]]&lt;=49, "35-49", Table4[[#This Row],[Age]]&lt;=64, "50-64", Table4[[#This Row],[Age]]&gt;=65, "65+")</f>
        <v>Under 25</v>
      </c>
      <c r="X1645" t="str">
        <f>_xlfn.XLOOKUP(Table4[[#This Row],[StoreID]],Stores!A:A,Stores!B:B, "Not found")</f>
        <v>MegaMart Johnmouth</v>
      </c>
      <c r="Y1645" t="str">
        <f>_xlfn.XLOOKUP(Table4[[#This Row],[StoreID]],Stores!A:A,Stores!C:C, "Not Found")</f>
        <v>Johnmouth</v>
      </c>
      <c r="Z1645" t="str">
        <f>_xlfn.XLOOKUP(Table4[[#This Row],[StoreID]],Stores!A:A,Stores!D:D, "Not Found")</f>
        <v>East</v>
      </c>
    </row>
    <row r="1646" spans="1:26">
      <c r="A1646" t="s">
        <v>2512</v>
      </c>
      <c r="B1646" s="1">
        <v>45221</v>
      </c>
      <c r="C1646" t="s">
        <v>234</v>
      </c>
      <c r="D1646" t="s">
        <v>800</v>
      </c>
      <c r="E1646" t="s">
        <v>846</v>
      </c>
      <c r="F1646">
        <v>5</v>
      </c>
      <c r="G1646">
        <v>0</v>
      </c>
      <c r="H1646" t="s">
        <v>868</v>
      </c>
      <c r="I1646" s="4">
        <f>Table4[[#This Row],[Quantity]]*Table4[[#This Row],[UnitPrice]]</f>
        <v>9763.25</v>
      </c>
      <c r="J1646" s="4">
        <f>Table4[[#This Row],[Gross Revenue]]*(1-Table4[[#This Row],[Discount]])</f>
        <v>9763.25</v>
      </c>
      <c r="K1646" s="4">
        <f>Table4[[#This Row],[Quantity]]*Table4[[#This Row],[CostPrice]]</f>
        <v>7256.35</v>
      </c>
      <c r="L1646" s="4">
        <f>Table4[[#This Row],[Net Revenue]]-Table4[[#This Row],[Total Cost]]</f>
        <v>2506.8999999999996</v>
      </c>
      <c r="M1646" t="str">
        <f>_xlfn.XLOOKUP(Table4[[#This Row],[ProductID]], Products!A:A,Products!B:B, "Not Found")</f>
        <v>Book Television</v>
      </c>
      <c r="N1646" t="str">
        <f>TEXT(Table4[[#This Row],[Date]], "mmm")</f>
        <v>Oct</v>
      </c>
      <c r="O1646" t="str">
        <f>TEXT(Table4[[#This Row],[Date]], "yyyy")</f>
        <v>2023</v>
      </c>
      <c r="P1646" t="str">
        <f>_xlfn.XLOOKUP(Table4[[#This Row],[ProductID]],Products!A:A,Products!C:C, "Not Found")</f>
        <v>Electronics</v>
      </c>
      <c r="Q1646" t="str">
        <f>_xlfn.XLOOKUP(Table4[[#This Row],[ProductID]],Products!A:A,Products!D:D,"Not Found")</f>
        <v>Television</v>
      </c>
      <c r="R1646">
        <f>_xlfn.XLOOKUP(Table4[[#This Row],[ProductID]],Products!A:A,Products!E:E,"Not Found")</f>
        <v>1952.65</v>
      </c>
      <c r="S1646">
        <f>_xlfn.XLOOKUP(Table4[[#This Row],[ProductID]],Products!A:A,Products!F:F, "Not Found")</f>
        <v>1451.27</v>
      </c>
      <c r="T1646" t="str">
        <f>_xlfn.XLOOKUP(Table4[[#This Row],[CustomerID]],Customers!A:A,Customers!D:D, "Not Found")</f>
        <v>M</v>
      </c>
      <c r="U1646" s="6">
        <f>_xlfn.XLOOKUP(Table4[[#This Row],[CustomerID]],Customers!A:A,Customers!E:E, "Not Found")</f>
        <v>25132</v>
      </c>
      <c r="V1646">
        <f ca="1">DATEDIF(Table4[[#This Row],[CustomerBirthday]], TODAY(), "Y")</f>
        <v>57</v>
      </c>
      <c r="W1646" t="str" cm="1">
        <f t="array" aca="1" ref="W1646" ca="1">_xlfn.IFS(Table4[[#This Row],[Age]]&lt;25, "Under 25",Table4[[#This Row],[Age]]=34, "25-34", Table4[[#This Row],[Age]]&lt;=49, "35-49", Table4[[#This Row],[Age]]&lt;=64, "50-64", Table4[[#This Row],[Age]]&gt;=65, "65+")</f>
        <v>50-64</v>
      </c>
      <c r="X1646" t="str">
        <f>_xlfn.XLOOKUP(Table4[[#This Row],[StoreID]],Stores!A:A,Stores!B:B, "Not found")</f>
        <v>MegaMart Johnmouth</v>
      </c>
      <c r="Y1646" t="str">
        <f>_xlfn.XLOOKUP(Table4[[#This Row],[StoreID]],Stores!A:A,Stores!C:C, "Not Found")</f>
        <v>Johnmouth</v>
      </c>
      <c r="Z1646" t="str">
        <f>_xlfn.XLOOKUP(Table4[[#This Row],[StoreID]],Stores!A:A,Stores!D:D, "Not Found")</f>
        <v>East</v>
      </c>
    </row>
    <row r="1647" spans="1:26">
      <c r="A1647" t="s">
        <v>2513</v>
      </c>
      <c r="B1647" s="1">
        <v>45287</v>
      </c>
      <c r="C1647" t="s">
        <v>335</v>
      </c>
      <c r="D1647" t="s">
        <v>802</v>
      </c>
      <c r="E1647" t="s">
        <v>835</v>
      </c>
      <c r="F1647">
        <v>2</v>
      </c>
      <c r="G1647">
        <v>0.05</v>
      </c>
      <c r="H1647" t="s">
        <v>875</v>
      </c>
      <c r="I1647" s="4">
        <f>Table4[[#This Row],[Quantity]]*Table4[[#This Row],[UnitPrice]]</f>
        <v>733.86</v>
      </c>
      <c r="J1647" s="4">
        <f>Table4[[#This Row],[Gross Revenue]]*(1-Table4[[#This Row],[Discount]])</f>
        <v>697.16700000000003</v>
      </c>
      <c r="K1647" s="4">
        <f>Table4[[#This Row],[Quantity]]*Table4[[#This Row],[CostPrice]]</f>
        <v>570.46</v>
      </c>
      <c r="L1647" s="4">
        <f>Table4[[#This Row],[Net Revenue]]-Table4[[#This Row],[Total Cost]]</f>
        <v>126.70699999999999</v>
      </c>
      <c r="M1647" t="str">
        <f>_xlfn.XLOOKUP(Table4[[#This Row],[ProductID]], Products!A:A,Products!B:B, "Not Found")</f>
        <v>Stage Footwear</v>
      </c>
      <c r="N1647" t="str">
        <f>TEXT(Table4[[#This Row],[Date]], "mmm")</f>
        <v>Dec</v>
      </c>
      <c r="O1647" t="str">
        <f>TEXT(Table4[[#This Row],[Date]], "yyyy")</f>
        <v>2023</v>
      </c>
      <c r="P1647" t="str">
        <f>_xlfn.XLOOKUP(Table4[[#This Row],[ProductID]],Products!A:A,Products!C:C, "Not Found")</f>
        <v>Fashion</v>
      </c>
      <c r="Q1647" t="str">
        <f>_xlfn.XLOOKUP(Table4[[#This Row],[ProductID]],Products!A:A,Products!D:D,"Not Found")</f>
        <v>Footwear</v>
      </c>
      <c r="R1647">
        <f>_xlfn.XLOOKUP(Table4[[#This Row],[ProductID]],Products!A:A,Products!E:E,"Not Found")</f>
        <v>366.93</v>
      </c>
      <c r="S1647">
        <f>_xlfn.XLOOKUP(Table4[[#This Row],[ProductID]],Products!A:A,Products!F:F, "Not Found")</f>
        <v>285.23</v>
      </c>
      <c r="T1647" t="str">
        <f>_xlfn.XLOOKUP(Table4[[#This Row],[CustomerID]],Customers!A:A,Customers!D:D, "Not Found")</f>
        <v>F</v>
      </c>
      <c r="U1647" s="6">
        <f>_xlfn.XLOOKUP(Table4[[#This Row],[CustomerID]],Customers!A:A,Customers!E:E, "Not Found")</f>
        <v>25396</v>
      </c>
      <c r="V1647">
        <f ca="1">DATEDIF(Table4[[#This Row],[CustomerBirthday]], TODAY(), "Y")</f>
        <v>57</v>
      </c>
      <c r="W1647" t="str" cm="1">
        <f t="array" aca="1" ref="W1647" ca="1">_xlfn.IFS(Table4[[#This Row],[Age]]&lt;25, "Under 25",Table4[[#This Row],[Age]]=34, "25-34", Table4[[#This Row],[Age]]&lt;=49, "35-49", Table4[[#This Row],[Age]]&lt;=64, "50-64", Table4[[#This Row],[Age]]&gt;=65, "65+")</f>
        <v>50-64</v>
      </c>
      <c r="X1647" t="str">
        <f>_xlfn.XLOOKUP(Table4[[#This Row],[StoreID]],Stores!A:A,Stores!B:B, "Not found")</f>
        <v>MegaMart Peckmouth</v>
      </c>
      <c r="Y1647" t="str">
        <f>_xlfn.XLOOKUP(Table4[[#This Row],[StoreID]],Stores!A:A,Stores!C:C, "Not Found")</f>
        <v>Peckmouth</v>
      </c>
      <c r="Z1647" t="str">
        <f>_xlfn.XLOOKUP(Table4[[#This Row],[StoreID]],Stores!A:A,Stores!D:D, "Not Found")</f>
        <v>East</v>
      </c>
    </row>
    <row r="1648" spans="1:26">
      <c r="A1648" t="s">
        <v>2514</v>
      </c>
      <c r="B1648" s="1">
        <v>45250</v>
      </c>
      <c r="C1648" t="s">
        <v>331</v>
      </c>
      <c r="D1648" t="s">
        <v>778</v>
      </c>
      <c r="E1648" t="s">
        <v>835</v>
      </c>
      <c r="F1648">
        <v>4</v>
      </c>
      <c r="G1648">
        <v>0.15</v>
      </c>
      <c r="H1648" t="s">
        <v>865</v>
      </c>
      <c r="I1648" s="4">
        <f>Table4[[#This Row],[Quantity]]*Table4[[#This Row],[UnitPrice]]</f>
        <v>4063.04</v>
      </c>
      <c r="J1648" s="4">
        <f>Table4[[#This Row],[Gross Revenue]]*(1-Table4[[#This Row],[Discount]])</f>
        <v>3453.5839999999998</v>
      </c>
      <c r="K1648" s="4">
        <f>Table4[[#This Row],[Quantity]]*Table4[[#This Row],[CostPrice]]</f>
        <v>2337.6</v>
      </c>
      <c r="L1648" s="4">
        <f>Table4[[#This Row],[Net Revenue]]-Table4[[#This Row],[Total Cost]]</f>
        <v>1115.9839999999999</v>
      </c>
      <c r="M1648" t="str">
        <f>_xlfn.XLOOKUP(Table4[[#This Row],[ProductID]], Products!A:A,Products!B:B, "Not Found")</f>
        <v>Behavior Dairy</v>
      </c>
      <c r="N1648" t="str">
        <f>TEXT(Table4[[#This Row],[Date]], "mmm")</f>
        <v>Nov</v>
      </c>
      <c r="O1648" t="str">
        <f>TEXT(Table4[[#This Row],[Date]], "yyyy")</f>
        <v>2023</v>
      </c>
      <c r="P1648" t="str">
        <f>_xlfn.XLOOKUP(Table4[[#This Row],[ProductID]],Products!A:A,Products!C:C, "Not Found")</f>
        <v>Groceries</v>
      </c>
      <c r="Q1648" t="str">
        <f>_xlfn.XLOOKUP(Table4[[#This Row],[ProductID]],Products!A:A,Products!D:D,"Not Found")</f>
        <v>Dairy</v>
      </c>
      <c r="R1648">
        <f>_xlfn.XLOOKUP(Table4[[#This Row],[ProductID]],Products!A:A,Products!E:E,"Not Found")</f>
        <v>1015.76</v>
      </c>
      <c r="S1648">
        <f>_xlfn.XLOOKUP(Table4[[#This Row],[ProductID]],Products!A:A,Products!F:F, "Not Found")</f>
        <v>584.4</v>
      </c>
      <c r="T1648" t="str">
        <f>_xlfn.XLOOKUP(Table4[[#This Row],[CustomerID]],Customers!A:A,Customers!D:D, "Not Found")</f>
        <v>F</v>
      </c>
      <c r="U1648" s="6">
        <f>_xlfn.XLOOKUP(Table4[[#This Row],[CustomerID]],Customers!A:A,Customers!E:E, "Not Found")</f>
        <v>35714</v>
      </c>
      <c r="V1648">
        <f ca="1">DATEDIF(Table4[[#This Row],[CustomerBirthday]], TODAY(), "Y")</f>
        <v>28</v>
      </c>
      <c r="W1648" t="str" cm="1">
        <f t="array" aca="1" ref="W1648" ca="1">_xlfn.IFS(Table4[[#This Row],[Age]]&lt;25, "Under 25",Table4[[#This Row],[Age]]=34, "25-34", Table4[[#This Row],[Age]]&lt;=49, "35-49", Table4[[#This Row],[Age]]&lt;=64, "50-64", Table4[[#This Row],[Age]]&gt;=65, "65+")</f>
        <v>35-49</v>
      </c>
      <c r="X1648" t="str">
        <f>_xlfn.XLOOKUP(Table4[[#This Row],[StoreID]],Stores!A:A,Stores!B:B, "Not found")</f>
        <v>MegaMart Peckmouth</v>
      </c>
      <c r="Y1648" t="str">
        <f>_xlfn.XLOOKUP(Table4[[#This Row],[StoreID]],Stores!A:A,Stores!C:C, "Not Found")</f>
        <v>Peckmouth</v>
      </c>
      <c r="Z1648" t="str">
        <f>_xlfn.XLOOKUP(Table4[[#This Row],[StoreID]],Stores!A:A,Stores!D:D, "Not Found")</f>
        <v>East</v>
      </c>
    </row>
    <row r="1649" spans="1:26">
      <c r="A1649" t="s">
        <v>2515</v>
      </c>
      <c r="B1649" s="1">
        <v>45799</v>
      </c>
      <c r="C1649" t="s">
        <v>539</v>
      </c>
      <c r="D1649" t="s">
        <v>761</v>
      </c>
      <c r="E1649" t="s">
        <v>846</v>
      </c>
      <c r="F1649">
        <v>3</v>
      </c>
      <c r="G1649">
        <v>0.1</v>
      </c>
      <c r="H1649" t="s">
        <v>868</v>
      </c>
      <c r="I1649" s="4">
        <f>Table4[[#This Row],[Quantity]]*Table4[[#This Row],[UnitPrice]]</f>
        <v>5288.76</v>
      </c>
      <c r="J1649" s="4">
        <f>Table4[[#This Row],[Gross Revenue]]*(1-Table4[[#This Row],[Discount]])</f>
        <v>4759.884</v>
      </c>
      <c r="K1649" s="4">
        <f>Table4[[#This Row],[Quantity]]*Table4[[#This Row],[CostPrice]]</f>
        <v>4039.44</v>
      </c>
      <c r="L1649" s="4">
        <f>Table4[[#This Row],[Net Revenue]]-Table4[[#This Row],[Total Cost]]</f>
        <v>720.44399999999996</v>
      </c>
      <c r="M1649" t="str">
        <f>_xlfn.XLOOKUP(Table4[[#This Row],[ProductID]], Products!A:A,Products!B:B, "Not Found")</f>
        <v>Traditional Laptop</v>
      </c>
      <c r="N1649" t="str">
        <f>TEXT(Table4[[#This Row],[Date]], "mmm")</f>
        <v>May</v>
      </c>
      <c r="O1649" t="str">
        <f>TEXT(Table4[[#This Row],[Date]], "yyyy")</f>
        <v>2025</v>
      </c>
      <c r="P1649" t="str">
        <f>_xlfn.XLOOKUP(Table4[[#This Row],[ProductID]],Products!A:A,Products!C:C, "Not Found")</f>
        <v>Electronics</v>
      </c>
      <c r="Q1649" t="str">
        <f>_xlfn.XLOOKUP(Table4[[#This Row],[ProductID]],Products!A:A,Products!D:D,"Not Found")</f>
        <v>Laptop</v>
      </c>
      <c r="R1649">
        <f>_xlfn.XLOOKUP(Table4[[#This Row],[ProductID]],Products!A:A,Products!E:E,"Not Found")</f>
        <v>1762.92</v>
      </c>
      <c r="S1649">
        <f>_xlfn.XLOOKUP(Table4[[#This Row],[ProductID]],Products!A:A,Products!F:F, "Not Found")</f>
        <v>1346.48</v>
      </c>
      <c r="T1649" t="str">
        <f>_xlfn.XLOOKUP(Table4[[#This Row],[CustomerID]],Customers!A:A,Customers!D:D, "Not Found")</f>
        <v>M</v>
      </c>
      <c r="U1649" s="6">
        <f>_xlfn.XLOOKUP(Table4[[#This Row],[CustomerID]],Customers!A:A,Customers!E:E, "Not Found")</f>
        <v>28514</v>
      </c>
      <c r="V1649">
        <f ca="1">DATEDIF(Table4[[#This Row],[CustomerBirthday]], TODAY(), "Y")</f>
        <v>48</v>
      </c>
      <c r="W1649" t="str" cm="1">
        <f t="array" aca="1" ref="W1649" ca="1">_xlfn.IFS(Table4[[#This Row],[Age]]&lt;25, "Under 25",Table4[[#This Row],[Age]]=34, "25-34", Table4[[#This Row],[Age]]&lt;=49, "35-49", Table4[[#This Row],[Age]]&lt;=64, "50-64", Table4[[#This Row],[Age]]&gt;=65, "65+")</f>
        <v>35-49</v>
      </c>
      <c r="X1649" t="str">
        <f>_xlfn.XLOOKUP(Table4[[#This Row],[StoreID]],Stores!A:A,Stores!B:B, "Not found")</f>
        <v>MegaMart Johnmouth</v>
      </c>
      <c r="Y1649" t="str">
        <f>_xlfn.XLOOKUP(Table4[[#This Row],[StoreID]],Stores!A:A,Stores!C:C, "Not Found")</f>
        <v>Johnmouth</v>
      </c>
      <c r="Z1649" t="str">
        <f>_xlfn.XLOOKUP(Table4[[#This Row],[StoreID]],Stores!A:A,Stores!D:D, "Not Found")</f>
        <v>East</v>
      </c>
    </row>
    <row r="1650" spans="1:26">
      <c r="A1650" t="s">
        <v>2516</v>
      </c>
      <c r="B1650" s="1">
        <v>45700</v>
      </c>
      <c r="C1650" t="s">
        <v>320</v>
      </c>
      <c r="D1650" t="s">
        <v>806</v>
      </c>
      <c r="E1650" t="s">
        <v>835</v>
      </c>
      <c r="F1650">
        <v>1</v>
      </c>
      <c r="G1650">
        <v>0.15</v>
      </c>
      <c r="H1650" t="s">
        <v>875</v>
      </c>
      <c r="I1650" s="4">
        <f>Table4[[#This Row],[Quantity]]*Table4[[#This Row],[UnitPrice]]</f>
        <v>1745.61</v>
      </c>
      <c r="J1650" s="4">
        <f>Table4[[#This Row],[Gross Revenue]]*(1-Table4[[#This Row],[Discount]])</f>
        <v>1483.7684999999999</v>
      </c>
      <c r="K1650" s="4">
        <f>Table4[[#This Row],[Quantity]]*Table4[[#This Row],[CostPrice]]</f>
        <v>1322.44</v>
      </c>
      <c r="L1650" s="4">
        <f>Table4[[#This Row],[Net Revenue]]-Table4[[#This Row],[Total Cost]]</f>
        <v>161.32849999999985</v>
      </c>
      <c r="M1650" t="str">
        <f>_xlfn.XLOOKUP(Table4[[#This Row],[ProductID]], Products!A:A,Products!B:B, "Not Found")</f>
        <v>Piece Headphones</v>
      </c>
      <c r="N1650" t="str">
        <f>TEXT(Table4[[#This Row],[Date]], "mmm")</f>
        <v>Feb</v>
      </c>
      <c r="O1650" t="str">
        <f>TEXT(Table4[[#This Row],[Date]], "yyyy")</f>
        <v>2025</v>
      </c>
      <c r="P1650" t="str">
        <f>_xlfn.XLOOKUP(Table4[[#This Row],[ProductID]],Products!A:A,Products!C:C, "Not Found")</f>
        <v>Electronics</v>
      </c>
      <c r="Q1650" t="str">
        <f>_xlfn.XLOOKUP(Table4[[#This Row],[ProductID]],Products!A:A,Products!D:D,"Not Found")</f>
        <v>Headphones</v>
      </c>
      <c r="R1650">
        <f>_xlfn.XLOOKUP(Table4[[#This Row],[ProductID]],Products!A:A,Products!E:E,"Not Found")</f>
        <v>1745.61</v>
      </c>
      <c r="S1650">
        <f>_xlfn.XLOOKUP(Table4[[#This Row],[ProductID]],Products!A:A,Products!F:F, "Not Found")</f>
        <v>1322.44</v>
      </c>
      <c r="T1650" t="str">
        <f>_xlfn.XLOOKUP(Table4[[#This Row],[CustomerID]],Customers!A:A,Customers!D:D, "Not Found")</f>
        <v>M</v>
      </c>
      <c r="U1650" s="6">
        <f>_xlfn.XLOOKUP(Table4[[#This Row],[CustomerID]],Customers!A:A,Customers!E:E, "Not Found")</f>
        <v>28937</v>
      </c>
      <c r="V1650">
        <f ca="1">DATEDIF(Table4[[#This Row],[CustomerBirthday]], TODAY(), "Y")</f>
        <v>47</v>
      </c>
      <c r="W1650" t="str" cm="1">
        <f t="array" aca="1" ref="W1650" ca="1">_xlfn.IFS(Table4[[#This Row],[Age]]&lt;25, "Under 25",Table4[[#This Row],[Age]]=34, "25-34", Table4[[#This Row],[Age]]&lt;=49, "35-49", Table4[[#This Row],[Age]]&lt;=64, "50-64", Table4[[#This Row],[Age]]&gt;=65, "65+")</f>
        <v>35-49</v>
      </c>
      <c r="X1650" t="str">
        <f>_xlfn.XLOOKUP(Table4[[#This Row],[StoreID]],Stores!A:A,Stores!B:B, "Not found")</f>
        <v>MegaMart Peckmouth</v>
      </c>
      <c r="Y1650" t="str">
        <f>_xlfn.XLOOKUP(Table4[[#This Row],[StoreID]],Stores!A:A,Stores!C:C, "Not Found")</f>
        <v>Peckmouth</v>
      </c>
      <c r="Z1650" t="str">
        <f>_xlfn.XLOOKUP(Table4[[#This Row],[StoreID]],Stores!A:A,Stores!D:D, "Not Found")</f>
        <v>East</v>
      </c>
    </row>
    <row r="1651" spans="1:26">
      <c r="A1651" t="s">
        <v>2517</v>
      </c>
      <c r="B1651" s="1">
        <v>45636</v>
      </c>
      <c r="C1651" t="s">
        <v>467</v>
      </c>
      <c r="D1651" t="s">
        <v>792</v>
      </c>
      <c r="E1651" t="s">
        <v>835</v>
      </c>
      <c r="F1651">
        <v>1</v>
      </c>
      <c r="G1651">
        <v>0.05</v>
      </c>
      <c r="H1651" t="s">
        <v>871</v>
      </c>
      <c r="I1651" s="4">
        <f>Table4[[#This Row],[Quantity]]*Table4[[#This Row],[UnitPrice]]</f>
        <v>1798.97</v>
      </c>
      <c r="J1651" s="4">
        <f>Table4[[#This Row],[Gross Revenue]]*(1-Table4[[#This Row],[Discount]])</f>
        <v>1709.0214999999998</v>
      </c>
      <c r="K1651" s="4">
        <f>Table4[[#This Row],[Quantity]]*Table4[[#This Row],[CostPrice]]</f>
        <v>1329.15</v>
      </c>
      <c r="L1651" s="4">
        <f>Table4[[#This Row],[Net Revenue]]-Table4[[#This Row],[Total Cost]]</f>
        <v>379.87149999999974</v>
      </c>
      <c r="M1651" t="str">
        <f>_xlfn.XLOOKUP(Table4[[#This Row],[ProductID]], Products!A:A,Products!B:B, "Not Found")</f>
        <v>Beat Accessories</v>
      </c>
      <c r="N1651" t="str">
        <f>TEXT(Table4[[#This Row],[Date]], "mmm")</f>
        <v>Dec</v>
      </c>
      <c r="O1651" t="str">
        <f>TEXT(Table4[[#This Row],[Date]], "yyyy")</f>
        <v>2024</v>
      </c>
      <c r="P1651" t="str">
        <f>_xlfn.XLOOKUP(Table4[[#This Row],[ProductID]],Products!A:A,Products!C:C, "Not Found")</f>
        <v>Fashion</v>
      </c>
      <c r="Q1651" t="str">
        <f>_xlfn.XLOOKUP(Table4[[#This Row],[ProductID]],Products!A:A,Products!D:D,"Not Found")</f>
        <v>Accessories</v>
      </c>
      <c r="R1651">
        <f>_xlfn.XLOOKUP(Table4[[#This Row],[ProductID]],Products!A:A,Products!E:E,"Not Found")</f>
        <v>1798.97</v>
      </c>
      <c r="S1651">
        <f>_xlfn.XLOOKUP(Table4[[#This Row],[ProductID]],Products!A:A,Products!F:F, "Not Found")</f>
        <v>1329.15</v>
      </c>
      <c r="T1651" t="str">
        <f>_xlfn.XLOOKUP(Table4[[#This Row],[CustomerID]],Customers!A:A,Customers!D:D, "Not Found")</f>
        <v>F</v>
      </c>
      <c r="U1651" s="6">
        <f>_xlfn.XLOOKUP(Table4[[#This Row],[CustomerID]],Customers!A:A,Customers!E:E, "Not Found")</f>
        <v>30272</v>
      </c>
      <c r="V1651">
        <f ca="1">DATEDIF(Table4[[#This Row],[CustomerBirthday]], TODAY(), "Y")</f>
        <v>43</v>
      </c>
      <c r="W1651" t="str" cm="1">
        <f t="array" aca="1" ref="W1651" ca="1">_xlfn.IFS(Table4[[#This Row],[Age]]&lt;25, "Under 25",Table4[[#This Row],[Age]]=34, "25-34", Table4[[#This Row],[Age]]&lt;=49, "35-49", Table4[[#This Row],[Age]]&lt;=64, "50-64", Table4[[#This Row],[Age]]&gt;=65, "65+")</f>
        <v>35-49</v>
      </c>
      <c r="X1651" t="str">
        <f>_xlfn.XLOOKUP(Table4[[#This Row],[StoreID]],Stores!A:A,Stores!B:B, "Not found")</f>
        <v>MegaMart Peckmouth</v>
      </c>
      <c r="Y1651" t="str">
        <f>_xlfn.XLOOKUP(Table4[[#This Row],[StoreID]],Stores!A:A,Stores!C:C, "Not Found")</f>
        <v>Peckmouth</v>
      </c>
      <c r="Z1651" t="str">
        <f>_xlfn.XLOOKUP(Table4[[#This Row],[StoreID]],Stores!A:A,Stores!D:D, "Not Found")</f>
        <v>East</v>
      </c>
    </row>
    <row r="1652" spans="1:26">
      <c r="A1652" t="s">
        <v>2518</v>
      </c>
      <c r="B1652" s="1">
        <v>45522</v>
      </c>
      <c r="C1652" t="s">
        <v>445</v>
      </c>
      <c r="D1652" t="s">
        <v>766</v>
      </c>
      <c r="E1652" t="s">
        <v>846</v>
      </c>
      <c r="F1652">
        <v>2</v>
      </c>
      <c r="G1652">
        <v>0.05</v>
      </c>
      <c r="H1652" t="s">
        <v>868</v>
      </c>
      <c r="I1652" s="4">
        <f>Table4[[#This Row],[Quantity]]*Table4[[#This Row],[UnitPrice]]</f>
        <v>2454.48</v>
      </c>
      <c r="J1652" s="4">
        <f>Table4[[#This Row],[Gross Revenue]]*(1-Table4[[#This Row],[Discount]])</f>
        <v>2331.7559999999999</v>
      </c>
      <c r="K1652" s="4">
        <f>Table4[[#This Row],[Quantity]]*Table4[[#This Row],[CostPrice]]</f>
        <v>1954.18</v>
      </c>
      <c r="L1652" s="4">
        <f>Table4[[#This Row],[Net Revenue]]-Table4[[#This Row],[Total Cost]]</f>
        <v>377.57599999999979</v>
      </c>
      <c r="M1652" t="str">
        <f>_xlfn.XLOOKUP(Table4[[#This Row],[ProductID]], Products!A:A,Products!B:B, "Not Found")</f>
        <v>Firm Dairy</v>
      </c>
      <c r="N1652" t="str">
        <f>TEXT(Table4[[#This Row],[Date]], "mmm")</f>
        <v>Aug</v>
      </c>
      <c r="O1652" t="str">
        <f>TEXT(Table4[[#This Row],[Date]], "yyyy")</f>
        <v>2024</v>
      </c>
      <c r="P1652" t="str">
        <f>_xlfn.XLOOKUP(Table4[[#This Row],[ProductID]],Products!A:A,Products!C:C, "Not Found")</f>
        <v>Groceries</v>
      </c>
      <c r="Q1652" t="str">
        <f>_xlfn.XLOOKUP(Table4[[#This Row],[ProductID]],Products!A:A,Products!D:D,"Not Found")</f>
        <v>Dairy</v>
      </c>
      <c r="R1652">
        <f>_xlfn.XLOOKUP(Table4[[#This Row],[ProductID]],Products!A:A,Products!E:E,"Not Found")</f>
        <v>1227.24</v>
      </c>
      <c r="S1652">
        <f>_xlfn.XLOOKUP(Table4[[#This Row],[ProductID]],Products!A:A,Products!F:F, "Not Found")</f>
        <v>977.09</v>
      </c>
      <c r="T1652" t="str">
        <f>_xlfn.XLOOKUP(Table4[[#This Row],[CustomerID]],Customers!A:A,Customers!D:D, "Not Found")</f>
        <v>F</v>
      </c>
      <c r="U1652" s="6">
        <f>_xlfn.XLOOKUP(Table4[[#This Row],[CustomerID]],Customers!A:A,Customers!E:E, "Not Found")</f>
        <v>23386</v>
      </c>
      <c r="V1652">
        <f ca="1">DATEDIF(Table4[[#This Row],[CustomerBirthday]], TODAY(), "Y")</f>
        <v>62</v>
      </c>
      <c r="W1652" t="str" cm="1">
        <f t="array" aca="1" ref="W1652" ca="1">_xlfn.IFS(Table4[[#This Row],[Age]]&lt;25, "Under 25",Table4[[#This Row],[Age]]=34, "25-34", Table4[[#This Row],[Age]]&lt;=49, "35-49", Table4[[#This Row],[Age]]&lt;=64, "50-64", Table4[[#This Row],[Age]]&gt;=65, "65+")</f>
        <v>50-64</v>
      </c>
      <c r="X1652" t="str">
        <f>_xlfn.XLOOKUP(Table4[[#This Row],[StoreID]],Stores!A:A,Stores!B:B, "Not found")</f>
        <v>MegaMart Johnmouth</v>
      </c>
      <c r="Y1652" t="str">
        <f>_xlfn.XLOOKUP(Table4[[#This Row],[StoreID]],Stores!A:A,Stores!C:C, "Not Found")</f>
        <v>Johnmouth</v>
      </c>
      <c r="Z1652" t="str">
        <f>_xlfn.XLOOKUP(Table4[[#This Row],[StoreID]],Stores!A:A,Stores!D:D, "Not Found")</f>
        <v>East</v>
      </c>
    </row>
    <row r="1653" spans="1:26">
      <c r="A1653" t="s">
        <v>2519</v>
      </c>
      <c r="B1653" s="1">
        <v>45381</v>
      </c>
      <c r="C1653" t="s">
        <v>666</v>
      </c>
      <c r="D1653" t="s">
        <v>722</v>
      </c>
      <c r="E1653" t="s">
        <v>839</v>
      </c>
      <c r="F1653">
        <v>4</v>
      </c>
      <c r="G1653">
        <v>0.05</v>
      </c>
      <c r="H1653" t="s">
        <v>868</v>
      </c>
      <c r="I1653" s="4">
        <f>Table4[[#This Row],[Quantity]]*Table4[[#This Row],[UnitPrice]]</f>
        <v>7415.08</v>
      </c>
      <c r="J1653" s="4">
        <f>Table4[[#This Row],[Gross Revenue]]*(1-Table4[[#This Row],[Discount]])</f>
        <v>7044.326</v>
      </c>
      <c r="K1653" s="4">
        <f>Table4[[#This Row],[Quantity]]*Table4[[#This Row],[CostPrice]]</f>
        <v>5454.08</v>
      </c>
      <c r="L1653" s="4">
        <f>Table4[[#This Row],[Net Revenue]]-Table4[[#This Row],[Total Cost]]</f>
        <v>1590.2460000000001</v>
      </c>
      <c r="M1653" t="str">
        <f>_xlfn.XLOOKUP(Table4[[#This Row],[ProductID]], Products!A:A,Products!B:B, "Not Found")</f>
        <v>Four Accessories</v>
      </c>
      <c r="N1653" t="str">
        <f>TEXT(Table4[[#This Row],[Date]], "mmm")</f>
        <v>Mar</v>
      </c>
      <c r="O1653" t="str">
        <f>TEXT(Table4[[#This Row],[Date]], "yyyy")</f>
        <v>2024</v>
      </c>
      <c r="P1653" t="str">
        <f>_xlfn.XLOOKUP(Table4[[#This Row],[ProductID]],Products!A:A,Products!C:C, "Not Found")</f>
        <v>Fashion</v>
      </c>
      <c r="Q1653" t="str">
        <f>_xlfn.XLOOKUP(Table4[[#This Row],[ProductID]],Products!A:A,Products!D:D,"Not Found")</f>
        <v>Accessories</v>
      </c>
      <c r="R1653">
        <f>_xlfn.XLOOKUP(Table4[[#This Row],[ProductID]],Products!A:A,Products!E:E,"Not Found")</f>
        <v>1853.77</v>
      </c>
      <c r="S1653">
        <f>_xlfn.XLOOKUP(Table4[[#This Row],[ProductID]],Products!A:A,Products!F:F, "Not Found")</f>
        <v>1363.52</v>
      </c>
      <c r="T1653" t="str">
        <f>_xlfn.XLOOKUP(Table4[[#This Row],[CustomerID]],Customers!A:A,Customers!D:D, "Not Found")</f>
        <v>M</v>
      </c>
      <c r="U1653" s="6">
        <f>_xlfn.XLOOKUP(Table4[[#This Row],[CustomerID]],Customers!A:A,Customers!E:E, "Not Found")</f>
        <v>24326</v>
      </c>
      <c r="V1653">
        <f ca="1">DATEDIF(Table4[[#This Row],[CustomerBirthday]], TODAY(), "Y")</f>
        <v>59</v>
      </c>
      <c r="W1653" t="str" cm="1">
        <f t="array" aca="1" ref="W1653" ca="1">_xlfn.IFS(Table4[[#This Row],[Age]]&lt;25, "Under 25",Table4[[#This Row],[Age]]=34, "25-34", Table4[[#This Row],[Age]]&lt;=49, "35-49", Table4[[#This Row],[Age]]&lt;=64, "50-64", Table4[[#This Row],[Age]]&gt;=65, "65+")</f>
        <v>50-64</v>
      </c>
      <c r="X1653" t="str">
        <f>_xlfn.XLOOKUP(Table4[[#This Row],[StoreID]],Stores!A:A,Stores!B:B, "Not found")</f>
        <v>MegaMart New Michele</v>
      </c>
      <c r="Y1653" t="str">
        <f>_xlfn.XLOOKUP(Table4[[#This Row],[StoreID]],Stores!A:A,Stores!C:C, "Not Found")</f>
        <v>New Michele</v>
      </c>
      <c r="Z1653" t="str">
        <f>_xlfn.XLOOKUP(Table4[[#This Row],[StoreID]],Stores!A:A,Stores!D:D, "Not Found")</f>
        <v>West</v>
      </c>
    </row>
    <row r="1654" spans="1:26">
      <c r="A1654" t="s">
        <v>2520</v>
      </c>
      <c r="B1654" s="1">
        <v>45877</v>
      </c>
      <c r="C1654" t="s">
        <v>187</v>
      </c>
      <c r="D1654" t="s">
        <v>798</v>
      </c>
      <c r="E1654" t="s">
        <v>831</v>
      </c>
      <c r="F1654">
        <v>3</v>
      </c>
      <c r="G1654">
        <v>0</v>
      </c>
      <c r="H1654" t="s">
        <v>875</v>
      </c>
      <c r="I1654" s="4">
        <f>Table4[[#This Row],[Quantity]]*Table4[[#This Row],[UnitPrice]]</f>
        <v>4504.38</v>
      </c>
      <c r="J1654" s="4">
        <f>Table4[[#This Row],[Gross Revenue]]*(1-Table4[[#This Row],[Discount]])</f>
        <v>4504.38</v>
      </c>
      <c r="K1654" s="4">
        <f>Table4[[#This Row],[Quantity]]*Table4[[#This Row],[CostPrice]]</f>
        <v>3503.19</v>
      </c>
      <c r="L1654" s="4">
        <f>Table4[[#This Row],[Net Revenue]]-Table4[[#This Row],[Total Cost]]</f>
        <v>1001.19</v>
      </c>
      <c r="M1654" t="str">
        <f>_xlfn.XLOOKUP(Table4[[#This Row],[ProductID]], Products!A:A,Products!B:B, "Not Found")</f>
        <v>New Watches</v>
      </c>
      <c r="N1654" t="str">
        <f>TEXT(Table4[[#This Row],[Date]], "mmm")</f>
        <v>Aug</v>
      </c>
      <c r="O1654" t="str">
        <f>TEXT(Table4[[#This Row],[Date]], "yyyy")</f>
        <v>2025</v>
      </c>
      <c r="P1654" t="str">
        <f>_xlfn.XLOOKUP(Table4[[#This Row],[ProductID]],Products!A:A,Products!C:C, "Not Found")</f>
        <v>Fashion</v>
      </c>
      <c r="Q1654" t="str">
        <f>_xlfn.XLOOKUP(Table4[[#This Row],[ProductID]],Products!A:A,Products!D:D,"Not Found")</f>
        <v>Watches</v>
      </c>
      <c r="R1654">
        <f>_xlfn.XLOOKUP(Table4[[#This Row],[ProductID]],Products!A:A,Products!E:E,"Not Found")</f>
        <v>1501.46</v>
      </c>
      <c r="S1654">
        <f>_xlfn.XLOOKUP(Table4[[#This Row],[ProductID]],Products!A:A,Products!F:F, "Not Found")</f>
        <v>1167.73</v>
      </c>
      <c r="T1654" t="str">
        <f>_xlfn.XLOOKUP(Table4[[#This Row],[CustomerID]],Customers!A:A,Customers!D:D, "Not Found")</f>
        <v>M</v>
      </c>
      <c r="U1654" s="6">
        <f>_xlfn.XLOOKUP(Table4[[#This Row],[CustomerID]],Customers!A:A,Customers!E:E, "Not Found")</f>
        <v>38351</v>
      </c>
      <c r="V1654">
        <f ca="1">DATEDIF(Table4[[#This Row],[CustomerBirthday]], TODAY(), "Y")</f>
        <v>21</v>
      </c>
      <c r="W1654" t="str" cm="1">
        <f t="array" aca="1" ref="W1654" ca="1">_xlfn.IFS(Table4[[#This Row],[Age]]&lt;25, "Under 25",Table4[[#This Row],[Age]]=34, "25-34", Table4[[#This Row],[Age]]&lt;=49, "35-49", Table4[[#This Row],[Age]]&lt;=64, "50-64", Table4[[#This Row],[Age]]&gt;=65, "65+")</f>
        <v>Under 25</v>
      </c>
      <c r="X1654" t="str">
        <f>_xlfn.XLOOKUP(Table4[[#This Row],[StoreID]],Stores!A:A,Stores!B:B, "Not found")</f>
        <v>MegaMart Jimenezborough</v>
      </c>
      <c r="Y1654" t="str">
        <f>_xlfn.XLOOKUP(Table4[[#This Row],[StoreID]],Stores!A:A,Stores!C:C, "Not Found")</f>
        <v>Jimenezborough</v>
      </c>
      <c r="Z1654" t="str">
        <f>_xlfn.XLOOKUP(Table4[[#This Row],[StoreID]],Stores!A:A,Stores!D:D, "Not Found")</f>
        <v>South</v>
      </c>
    </row>
    <row r="1655" spans="1:26">
      <c r="A1655" t="s">
        <v>2521</v>
      </c>
      <c r="B1655" s="1">
        <v>45448</v>
      </c>
      <c r="C1655" t="s">
        <v>347</v>
      </c>
      <c r="D1655" t="s">
        <v>728</v>
      </c>
      <c r="E1655" t="s">
        <v>831</v>
      </c>
      <c r="F1655">
        <v>5</v>
      </c>
      <c r="G1655">
        <v>0</v>
      </c>
      <c r="H1655" t="s">
        <v>871</v>
      </c>
      <c r="I1655" s="4">
        <f>Table4[[#This Row],[Quantity]]*Table4[[#This Row],[UnitPrice]]</f>
        <v>1590.25</v>
      </c>
      <c r="J1655" s="4">
        <f>Table4[[#This Row],[Gross Revenue]]*(1-Table4[[#This Row],[Discount]])</f>
        <v>1590.25</v>
      </c>
      <c r="K1655" s="4">
        <f>Table4[[#This Row],[Quantity]]*Table4[[#This Row],[CostPrice]]</f>
        <v>936.7</v>
      </c>
      <c r="L1655" s="4">
        <f>Table4[[#This Row],[Net Revenue]]-Table4[[#This Row],[Total Cost]]</f>
        <v>653.54999999999995</v>
      </c>
      <c r="M1655" t="str">
        <f>_xlfn.XLOOKUP(Table4[[#This Row],[ProductID]], Products!A:A,Products!B:B, "Not Found")</f>
        <v>Company Fruits</v>
      </c>
      <c r="N1655" t="str">
        <f>TEXT(Table4[[#This Row],[Date]], "mmm")</f>
        <v>Jun</v>
      </c>
      <c r="O1655" t="str">
        <f>TEXT(Table4[[#This Row],[Date]], "yyyy")</f>
        <v>2024</v>
      </c>
      <c r="P1655" t="str">
        <f>_xlfn.XLOOKUP(Table4[[#This Row],[ProductID]],Products!A:A,Products!C:C, "Not Found")</f>
        <v>Groceries</v>
      </c>
      <c r="Q1655" t="str">
        <f>_xlfn.XLOOKUP(Table4[[#This Row],[ProductID]],Products!A:A,Products!D:D,"Not Found")</f>
        <v>Fruits</v>
      </c>
      <c r="R1655">
        <f>_xlfn.XLOOKUP(Table4[[#This Row],[ProductID]],Products!A:A,Products!E:E,"Not Found")</f>
        <v>318.05</v>
      </c>
      <c r="S1655">
        <f>_xlfn.XLOOKUP(Table4[[#This Row],[ProductID]],Products!A:A,Products!F:F, "Not Found")</f>
        <v>187.34</v>
      </c>
      <c r="T1655" t="str">
        <f>_xlfn.XLOOKUP(Table4[[#This Row],[CustomerID]],Customers!A:A,Customers!D:D, "Not Found")</f>
        <v>F</v>
      </c>
      <c r="U1655" s="6">
        <f>_xlfn.XLOOKUP(Table4[[#This Row],[CustomerID]],Customers!A:A,Customers!E:E, "Not Found")</f>
        <v>37223</v>
      </c>
      <c r="V1655">
        <f ca="1">DATEDIF(Table4[[#This Row],[CustomerBirthday]], TODAY(), "Y")</f>
        <v>24</v>
      </c>
      <c r="W1655" t="str" cm="1">
        <f t="array" aca="1" ref="W1655" ca="1">_xlfn.IFS(Table4[[#This Row],[Age]]&lt;25, "Under 25",Table4[[#This Row],[Age]]=34, "25-34", Table4[[#This Row],[Age]]&lt;=49, "35-49", Table4[[#This Row],[Age]]&lt;=64, "50-64", Table4[[#This Row],[Age]]&gt;=65, "65+")</f>
        <v>Under 25</v>
      </c>
      <c r="X1655" t="str">
        <f>_xlfn.XLOOKUP(Table4[[#This Row],[StoreID]],Stores!A:A,Stores!B:B, "Not found")</f>
        <v>MegaMart Jimenezborough</v>
      </c>
      <c r="Y1655" t="str">
        <f>_xlfn.XLOOKUP(Table4[[#This Row],[StoreID]],Stores!A:A,Stores!C:C, "Not Found")</f>
        <v>Jimenezborough</v>
      </c>
      <c r="Z1655" t="str">
        <f>_xlfn.XLOOKUP(Table4[[#This Row],[StoreID]],Stores!A:A,Stores!D:D, "Not Found")</f>
        <v>South</v>
      </c>
    </row>
    <row r="1656" spans="1:26">
      <c r="A1656" t="s">
        <v>2522</v>
      </c>
      <c r="B1656" s="1">
        <v>45665</v>
      </c>
      <c r="C1656" t="s">
        <v>284</v>
      </c>
      <c r="D1656" t="s">
        <v>718</v>
      </c>
      <c r="E1656" t="s">
        <v>842</v>
      </c>
      <c r="F1656">
        <v>2</v>
      </c>
      <c r="G1656">
        <v>0.1</v>
      </c>
      <c r="H1656" t="s">
        <v>875</v>
      </c>
      <c r="I1656" s="4">
        <f>Table4[[#This Row],[Quantity]]*Table4[[#This Row],[UnitPrice]]</f>
        <v>675.26</v>
      </c>
      <c r="J1656" s="4">
        <f>Table4[[#This Row],[Gross Revenue]]*(1-Table4[[#This Row],[Discount]])</f>
        <v>607.73400000000004</v>
      </c>
      <c r="K1656" s="4">
        <f>Table4[[#This Row],[Quantity]]*Table4[[#This Row],[CostPrice]]</f>
        <v>338.06</v>
      </c>
      <c r="L1656" s="4">
        <f>Table4[[#This Row],[Net Revenue]]-Table4[[#This Row],[Total Cost]]</f>
        <v>269.67400000000004</v>
      </c>
      <c r="M1656" t="str">
        <f>_xlfn.XLOOKUP(Table4[[#This Row],[ProductID]], Products!A:A,Products!B:B, "Not Found")</f>
        <v>Here Footwear</v>
      </c>
      <c r="N1656" t="str">
        <f>TEXT(Table4[[#This Row],[Date]], "mmm")</f>
        <v>Jan</v>
      </c>
      <c r="O1656" t="str">
        <f>TEXT(Table4[[#This Row],[Date]], "yyyy")</f>
        <v>2025</v>
      </c>
      <c r="P1656" t="str">
        <f>_xlfn.XLOOKUP(Table4[[#This Row],[ProductID]],Products!A:A,Products!C:C, "Not Found")</f>
        <v>Fashion</v>
      </c>
      <c r="Q1656" t="str">
        <f>_xlfn.XLOOKUP(Table4[[#This Row],[ProductID]],Products!A:A,Products!D:D,"Not Found")</f>
        <v>Footwear</v>
      </c>
      <c r="R1656">
        <f>_xlfn.XLOOKUP(Table4[[#This Row],[ProductID]],Products!A:A,Products!E:E,"Not Found")</f>
        <v>337.63</v>
      </c>
      <c r="S1656">
        <f>_xlfn.XLOOKUP(Table4[[#This Row],[ProductID]],Products!A:A,Products!F:F, "Not Found")</f>
        <v>169.03</v>
      </c>
      <c r="T1656" t="str">
        <f>_xlfn.XLOOKUP(Table4[[#This Row],[CustomerID]],Customers!A:A,Customers!D:D, "Not Found")</f>
        <v>M</v>
      </c>
      <c r="U1656" s="6">
        <f>_xlfn.XLOOKUP(Table4[[#This Row],[CustomerID]],Customers!A:A,Customers!E:E, "Not Found")</f>
        <v>19984</v>
      </c>
      <c r="V1656">
        <f ca="1">DATEDIF(Table4[[#This Row],[CustomerBirthday]], TODAY(), "Y")</f>
        <v>71</v>
      </c>
      <c r="W1656" t="str" cm="1">
        <f t="array" aca="1" ref="W1656" ca="1">_xlfn.IFS(Table4[[#This Row],[Age]]&lt;25, "Under 25",Table4[[#This Row],[Age]]=34, "25-34", Table4[[#This Row],[Age]]&lt;=49, "35-49", Table4[[#This Row],[Age]]&lt;=64, "50-64", Table4[[#This Row],[Age]]&gt;=65, "65+")</f>
        <v>65+</v>
      </c>
      <c r="X1656" t="str">
        <f>_xlfn.XLOOKUP(Table4[[#This Row],[StoreID]],Stores!A:A,Stores!B:B, "Not found")</f>
        <v>MegaMart Brianahaven</v>
      </c>
      <c r="Y1656" t="str">
        <f>_xlfn.XLOOKUP(Table4[[#This Row],[StoreID]],Stores!A:A,Stores!C:C, "Not Found")</f>
        <v>Brianahaven</v>
      </c>
      <c r="Z1656" t="str">
        <f>_xlfn.XLOOKUP(Table4[[#This Row],[StoreID]],Stores!A:A,Stores!D:D, "Not Found")</f>
        <v>North</v>
      </c>
    </row>
    <row r="1657" spans="1:26">
      <c r="A1657" t="s">
        <v>2523</v>
      </c>
      <c r="B1657" s="1">
        <v>45778</v>
      </c>
      <c r="C1657" t="s">
        <v>36</v>
      </c>
      <c r="D1657" t="s">
        <v>736</v>
      </c>
      <c r="E1657" t="s">
        <v>835</v>
      </c>
      <c r="F1657">
        <v>2</v>
      </c>
      <c r="G1657">
        <v>0.1</v>
      </c>
      <c r="H1657" t="s">
        <v>871</v>
      </c>
      <c r="I1657" s="4">
        <f>Table4[[#This Row],[Quantity]]*Table4[[#This Row],[UnitPrice]]</f>
        <v>246.38</v>
      </c>
      <c r="J1657" s="4">
        <f>Table4[[#This Row],[Gross Revenue]]*(1-Table4[[#This Row],[Discount]])</f>
        <v>221.74199999999999</v>
      </c>
      <c r="K1657" s="4">
        <f>Table4[[#This Row],[Quantity]]*Table4[[#This Row],[CostPrice]]</f>
        <v>160.72</v>
      </c>
      <c r="L1657" s="4">
        <f>Table4[[#This Row],[Net Revenue]]-Table4[[#This Row],[Total Cost]]</f>
        <v>61.021999999999991</v>
      </c>
      <c r="M1657" t="str">
        <f>_xlfn.XLOOKUP(Table4[[#This Row],[ProductID]], Products!A:A,Products!B:B, "Not Found")</f>
        <v>Us Snacks</v>
      </c>
      <c r="N1657" t="str">
        <f>TEXT(Table4[[#This Row],[Date]], "mmm")</f>
        <v>May</v>
      </c>
      <c r="O1657" t="str">
        <f>TEXT(Table4[[#This Row],[Date]], "yyyy")</f>
        <v>2025</v>
      </c>
      <c r="P1657" t="str">
        <f>_xlfn.XLOOKUP(Table4[[#This Row],[ProductID]],Products!A:A,Products!C:C, "Not Found")</f>
        <v>Groceries</v>
      </c>
      <c r="Q1657" t="str">
        <f>_xlfn.XLOOKUP(Table4[[#This Row],[ProductID]],Products!A:A,Products!D:D,"Not Found")</f>
        <v>Snacks</v>
      </c>
      <c r="R1657">
        <f>_xlfn.XLOOKUP(Table4[[#This Row],[ProductID]],Products!A:A,Products!E:E,"Not Found")</f>
        <v>123.19</v>
      </c>
      <c r="S1657">
        <f>_xlfn.XLOOKUP(Table4[[#This Row],[ProductID]],Products!A:A,Products!F:F, "Not Found")</f>
        <v>80.36</v>
      </c>
      <c r="T1657" t="str">
        <f>_xlfn.XLOOKUP(Table4[[#This Row],[CustomerID]],Customers!A:A,Customers!D:D, "Not Found")</f>
        <v>M</v>
      </c>
      <c r="U1657" s="6">
        <f>_xlfn.XLOOKUP(Table4[[#This Row],[CustomerID]],Customers!A:A,Customers!E:E, "Not Found")</f>
        <v>22233</v>
      </c>
      <c r="V1657">
        <f ca="1">DATEDIF(Table4[[#This Row],[CustomerBirthday]], TODAY(), "Y")</f>
        <v>65</v>
      </c>
      <c r="W1657" t="str" cm="1">
        <f t="array" aca="1" ref="W1657" ca="1">_xlfn.IFS(Table4[[#This Row],[Age]]&lt;25, "Under 25",Table4[[#This Row],[Age]]=34, "25-34", Table4[[#This Row],[Age]]&lt;=49, "35-49", Table4[[#This Row],[Age]]&lt;=64, "50-64", Table4[[#This Row],[Age]]&gt;=65, "65+")</f>
        <v>65+</v>
      </c>
      <c r="X1657" t="str">
        <f>_xlfn.XLOOKUP(Table4[[#This Row],[StoreID]],Stores!A:A,Stores!B:B, "Not found")</f>
        <v>MegaMart Peckmouth</v>
      </c>
      <c r="Y1657" t="str">
        <f>_xlfn.XLOOKUP(Table4[[#This Row],[StoreID]],Stores!A:A,Stores!C:C, "Not Found")</f>
        <v>Peckmouth</v>
      </c>
      <c r="Z1657" t="str">
        <f>_xlfn.XLOOKUP(Table4[[#This Row],[StoreID]],Stores!A:A,Stores!D:D, "Not Found")</f>
        <v>East</v>
      </c>
    </row>
    <row r="1658" spans="1:26">
      <c r="A1658" t="s">
        <v>2524</v>
      </c>
      <c r="B1658" s="1">
        <v>45261</v>
      </c>
      <c r="C1658" t="s">
        <v>221</v>
      </c>
      <c r="D1658" t="s">
        <v>822</v>
      </c>
      <c r="E1658" t="s">
        <v>839</v>
      </c>
      <c r="F1658">
        <v>2</v>
      </c>
      <c r="G1658">
        <v>0.1</v>
      </c>
      <c r="H1658" t="s">
        <v>871</v>
      </c>
      <c r="I1658" s="4">
        <f>Table4[[#This Row],[Quantity]]*Table4[[#This Row],[UnitPrice]]</f>
        <v>2432.7199999999998</v>
      </c>
      <c r="J1658" s="4">
        <f>Table4[[#This Row],[Gross Revenue]]*(1-Table4[[#This Row],[Discount]])</f>
        <v>2189.4479999999999</v>
      </c>
      <c r="K1658" s="4">
        <f>Table4[[#This Row],[Quantity]]*Table4[[#This Row],[CostPrice]]</f>
        <v>1589.6</v>
      </c>
      <c r="L1658" s="4">
        <f>Table4[[#This Row],[Net Revenue]]-Table4[[#This Row],[Total Cost]]</f>
        <v>599.84799999999996</v>
      </c>
      <c r="M1658" t="str">
        <f>_xlfn.XLOOKUP(Table4[[#This Row],[ProductID]], Products!A:A,Products!B:B, "Not Found")</f>
        <v>Nor Bags</v>
      </c>
      <c r="N1658" t="str">
        <f>TEXT(Table4[[#This Row],[Date]], "mmm")</f>
        <v>Dec</v>
      </c>
      <c r="O1658" t="str">
        <f>TEXT(Table4[[#This Row],[Date]], "yyyy")</f>
        <v>2023</v>
      </c>
      <c r="P1658" t="str">
        <f>_xlfn.XLOOKUP(Table4[[#This Row],[ProductID]],Products!A:A,Products!C:C, "Not Found")</f>
        <v>Fashion</v>
      </c>
      <c r="Q1658" t="str">
        <f>_xlfn.XLOOKUP(Table4[[#This Row],[ProductID]],Products!A:A,Products!D:D,"Not Found")</f>
        <v>Bags</v>
      </c>
      <c r="R1658">
        <f>_xlfn.XLOOKUP(Table4[[#This Row],[ProductID]],Products!A:A,Products!E:E,"Not Found")</f>
        <v>1216.3599999999999</v>
      </c>
      <c r="S1658">
        <f>_xlfn.XLOOKUP(Table4[[#This Row],[ProductID]],Products!A:A,Products!F:F, "Not Found")</f>
        <v>794.8</v>
      </c>
      <c r="T1658" t="str">
        <f>_xlfn.XLOOKUP(Table4[[#This Row],[CustomerID]],Customers!A:A,Customers!D:D, "Not Found")</f>
        <v>F</v>
      </c>
      <c r="U1658" s="6">
        <f>_xlfn.XLOOKUP(Table4[[#This Row],[CustomerID]],Customers!A:A,Customers!E:E, "Not Found")</f>
        <v>36064</v>
      </c>
      <c r="V1658">
        <f ca="1">DATEDIF(Table4[[#This Row],[CustomerBirthday]], TODAY(), "Y")</f>
        <v>27</v>
      </c>
      <c r="W1658" t="str" cm="1">
        <f t="array" aca="1" ref="W1658" ca="1">_xlfn.IFS(Table4[[#This Row],[Age]]&lt;25, "Under 25",Table4[[#This Row],[Age]]=34, "25-34", Table4[[#This Row],[Age]]&lt;=49, "35-49", Table4[[#This Row],[Age]]&lt;=64, "50-64", Table4[[#This Row],[Age]]&gt;=65, "65+")</f>
        <v>35-49</v>
      </c>
      <c r="X1658" t="str">
        <f>_xlfn.XLOOKUP(Table4[[#This Row],[StoreID]],Stores!A:A,Stores!B:B, "Not found")</f>
        <v>MegaMart New Michele</v>
      </c>
      <c r="Y1658" t="str">
        <f>_xlfn.XLOOKUP(Table4[[#This Row],[StoreID]],Stores!A:A,Stores!C:C, "Not Found")</f>
        <v>New Michele</v>
      </c>
      <c r="Z1658" t="str">
        <f>_xlfn.XLOOKUP(Table4[[#This Row],[StoreID]],Stores!A:A,Stores!D:D, "Not Found")</f>
        <v>West</v>
      </c>
    </row>
    <row r="1659" spans="1:26">
      <c r="A1659" t="s">
        <v>2525</v>
      </c>
      <c r="B1659" s="1">
        <v>45660</v>
      </c>
      <c r="C1659" t="s">
        <v>179</v>
      </c>
      <c r="D1659" t="s">
        <v>759</v>
      </c>
      <c r="E1659" t="s">
        <v>835</v>
      </c>
      <c r="F1659">
        <v>1</v>
      </c>
      <c r="G1659">
        <v>0.05</v>
      </c>
      <c r="H1659" t="s">
        <v>865</v>
      </c>
      <c r="I1659" s="4">
        <f>Table4[[#This Row],[Quantity]]*Table4[[#This Row],[UnitPrice]]</f>
        <v>1079.8900000000001</v>
      </c>
      <c r="J1659" s="4">
        <f>Table4[[#This Row],[Gross Revenue]]*(1-Table4[[#This Row],[Discount]])</f>
        <v>1025.8955000000001</v>
      </c>
      <c r="K1659" s="4">
        <f>Table4[[#This Row],[Quantity]]*Table4[[#This Row],[CostPrice]]</f>
        <v>703.83</v>
      </c>
      <c r="L1659" s="4">
        <f>Table4[[#This Row],[Net Revenue]]-Table4[[#This Row],[Total Cost]]</f>
        <v>322.06550000000004</v>
      </c>
      <c r="M1659" t="str">
        <f>_xlfn.XLOOKUP(Table4[[#This Row],[ProductID]], Products!A:A,Products!B:B, "Not Found")</f>
        <v>Democratic Smartphone</v>
      </c>
      <c r="N1659" t="str">
        <f>TEXT(Table4[[#This Row],[Date]], "mmm")</f>
        <v>Jan</v>
      </c>
      <c r="O1659" t="str">
        <f>TEXT(Table4[[#This Row],[Date]], "yyyy")</f>
        <v>2025</v>
      </c>
      <c r="P1659" t="str">
        <f>_xlfn.XLOOKUP(Table4[[#This Row],[ProductID]],Products!A:A,Products!C:C, "Not Found")</f>
        <v>Electronics</v>
      </c>
      <c r="Q1659" t="str">
        <f>_xlfn.XLOOKUP(Table4[[#This Row],[ProductID]],Products!A:A,Products!D:D,"Not Found")</f>
        <v>Smartphone</v>
      </c>
      <c r="R1659">
        <f>_xlfn.XLOOKUP(Table4[[#This Row],[ProductID]],Products!A:A,Products!E:E,"Not Found")</f>
        <v>1079.8900000000001</v>
      </c>
      <c r="S1659">
        <f>_xlfn.XLOOKUP(Table4[[#This Row],[ProductID]],Products!A:A,Products!F:F, "Not Found")</f>
        <v>703.83</v>
      </c>
      <c r="T1659" t="str">
        <f>_xlfn.XLOOKUP(Table4[[#This Row],[CustomerID]],Customers!A:A,Customers!D:D, "Not Found")</f>
        <v>M</v>
      </c>
      <c r="U1659" s="6">
        <f>_xlfn.XLOOKUP(Table4[[#This Row],[CustomerID]],Customers!A:A,Customers!E:E, "Not Found")</f>
        <v>23397</v>
      </c>
      <c r="V1659">
        <f ca="1">DATEDIF(Table4[[#This Row],[CustomerBirthday]], TODAY(), "Y")</f>
        <v>62</v>
      </c>
      <c r="W1659" t="str" cm="1">
        <f t="array" aca="1" ref="W1659" ca="1">_xlfn.IFS(Table4[[#This Row],[Age]]&lt;25, "Under 25",Table4[[#This Row],[Age]]=34, "25-34", Table4[[#This Row],[Age]]&lt;=49, "35-49", Table4[[#This Row],[Age]]&lt;=64, "50-64", Table4[[#This Row],[Age]]&gt;=65, "65+")</f>
        <v>50-64</v>
      </c>
      <c r="X1659" t="str">
        <f>_xlfn.XLOOKUP(Table4[[#This Row],[StoreID]],Stores!A:A,Stores!B:B, "Not found")</f>
        <v>MegaMart Peckmouth</v>
      </c>
      <c r="Y1659" t="str">
        <f>_xlfn.XLOOKUP(Table4[[#This Row],[StoreID]],Stores!A:A,Stores!C:C, "Not Found")</f>
        <v>Peckmouth</v>
      </c>
      <c r="Z1659" t="str">
        <f>_xlfn.XLOOKUP(Table4[[#This Row],[StoreID]],Stores!A:A,Stores!D:D, "Not Found")</f>
        <v>East</v>
      </c>
    </row>
    <row r="1660" spans="1:26">
      <c r="A1660" t="s">
        <v>2526</v>
      </c>
      <c r="B1660" s="1">
        <v>45331</v>
      </c>
      <c r="C1660" t="s">
        <v>105</v>
      </c>
      <c r="D1660" t="s">
        <v>711</v>
      </c>
      <c r="E1660" t="s">
        <v>831</v>
      </c>
      <c r="F1660">
        <v>2</v>
      </c>
      <c r="G1660">
        <v>0.15</v>
      </c>
      <c r="H1660" t="s">
        <v>875</v>
      </c>
      <c r="I1660" s="4">
        <f>Table4[[#This Row],[Quantity]]*Table4[[#This Row],[UnitPrice]]</f>
        <v>3347.38</v>
      </c>
      <c r="J1660" s="4">
        <f>Table4[[#This Row],[Gross Revenue]]*(1-Table4[[#This Row],[Discount]])</f>
        <v>2845.2730000000001</v>
      </c>
      <c r="K1660" s="4">
        <f>Table4[[#This Row],[Quantity]]*Table4[[#This Row],[CostPrice]]</f>
        <v>2646.76</v>
      </c>
      <c r="L1660" s="4">
        <f>Table4[[#This Row],[Net Revenue]]-Table4[[#This Row],[Total Cost]]</f>
        <v>198.51299999999992</v>
      </c>
      <c r="M1660" t="str">
        <f>_xlfn.XLOOKUP(Table4[[#This Row],[ProductID]], Products!A:A,Products!B:B, "Not Found")</f>
        <v>Like Camera</v>
      </c>
      <c r="N1660" t="str">
        <f>TEXT(Table4[[#This Row],[Date]], "mmm")</f>
        <v>Feb</v>
      </c>
      <c r="O1660" t="str">
        <f>TEXT(Table4[[#This Row],[Date]], "yyyy")</f>
        <v>2024</v>
      </c>
      <c r="P1660" t="str">
        <f>_xlfn.XLOOKUP(Table4[[#This Row],[ProductID]],Products!A:A,Products!C:C, "Not Found")</f>
        <v>Electronics</v>
      </c>
      <c r="Q1660" t="str">
        <f>_xlfn.XLOOKUP(Table4[[#This Row],[ProductID]],Products!A:A,Products!D:D,"Not Found")</f>
        <v>Camera</v>
      </c>
      <c r="R1660">
        <f>_xlfn.XLOOKUP(Table4[[#This Row],[ProductID]],Products!A:A,Products!E:E,"Not Found")</f>
        <v>1673.69</v>
      </c>
      <c r="S1660">
        <f>_xlfn.XLOOKUP(Table4[[#This Row],[ProductID]],Products!A:A,Products!F:F, "Not Found")</f>
        <v>1323.38</v>
      </c>
      <c r="T1660" t="str">
        <f>_xlfn.XLOOKUP(Table4[[#This Row],[CustomerID]],Customers!A:A,Customers!D:D, "Not Found")</f>
        <v>M</v>
      </c>
      <c r="U1660" s="6">
        <f>_xlfn.XLOOKUP(Table4[[#This Row],[CustomerID]],Customers!A:A,Customers!E:E, "Not Found")</f>
        <v>37990</v>
      </c>
      <c r="V1660">
        <f ca="1">DATEDIF(Table4[[#This Row],[CustomerBirthday]], TODAY(), "Y")</f>
        <v>22</v>
      </c>
      <c r="W1660" t="str" cm="1">
        <f t="array" aca="1" ref="W1660" ca="1">_xlfn.IFS(Table4[[#This Row],[Age]]&lt;25, "Under 25",Table4[[#This Row],[Age]]=34, "25-34", Table4[[#This Row],[Age]]&lt;=49, "35-49", Table4[[#This Row],[Age]]&lt;=64, "50-64", Table4[[#This Row],[Age]]&gt;=65, "65+")</f>
        <v>Under 25</v>
      </c>
      <c r="X1660" t="str">
        <f>_xlfn.XLOOKUP(Table4[[#This Row],[StoreID]],Stores!A:A,Stores!B:B, "Not found")</f>
        <v>MegaMart Jimenezborough</v>
      </c>
      <c r="Y1660" t="str">
        <f>_xlfn.XLOOKUP(Table4[[#This Row],[StoreID]],Stores!A:A,Stores!C:C, "Not Found")</f>
        <v>Jimenezborough</v>
      </c>
      <c r="Z1660" t="str">
        <f>_xlfn.XLOOKUP(Table4[[#This Row],[StoreID]],Stores!A:A,Stores!D:D, "Not Found")</f>
        <v>South</v>
      </c>
    </row>
    <row r="1661" spans="1:26">
      <c r="A1661" t="s">
        <v>2527</v>
      </c>
      <c r="B1661" s="1">
        <v>45332</v>
      </c>
      <c r="C1661" t="s">
        <v>327</v>
      </c>
      <c r="D1661" t="s">
        <v>718</v>
      </c>
      <c r="E1661" t="s">
        <v>835</v>
      </c>
      <c r="F1661">
        <v>3</v>
      </c>
      <c r="G1661">
        <v>0.15</v>
      </c>
      <c r="H1661" t="s">
        <v>871</v>
      </c>
      <c r="I1661" s="4">
        <f>Table4[[#This Row],[Quantity]]*Table4[[#This Row],[UnitPrice]]</f>
        <v>1012.89</v>
      </c>
      <c r="J1661" s="4">
        <f>Table4[[#This Row],[Gross Revenue]]*(1-Table4[[#This Row],[Discount]])</f>
        <v>860.95650000000001</v>
      </c>
      <c r="K1661" s="4">
        <f>Table4[[#This Row],[Quantity]]*Table4[[#This Row],[CostPrice]]</f>
        <v>507.09000000000003</v>
      </c>
      <c r="L1661" s="4">
        <f>Table4[[#This Row],[Net Revenue]]-Table4[[#This Row],[Total Cost]]</f>
        <v>353.86649999999997</v>
      </c>
      <c r="M1661" t="str">
        <f>_xlfn.XLOOKUP(Table4[[#This Row],[ProductID]], Products!A:A,Products!B:B, "Not Found")</f>
        <v>Here Footwear</v>
      </c>
      <c r="N1661" t="str">
        <f>TEXT(Table4[[#This Row],[Date]], "mmm")</f>
        <v>Feb</v>
      </c>
      <c r="O1661" t="str">
        <f>TEXT(Table4[[#This Row],[Date]], "yyyy")</f>
        <v>2024</v>
      </c>
      <c r="P1661" t="str">
        <f>_xlfn.XLOOKUP(Table4[[#This Row],[ProductID]],Products!A:A,Products!C:C, "Not Found")</f>
        <v>Fashion</v>
      </c>
      <c r="Q1661" t="str">
        <f>_xlfn.XLOOKUP(Table4[[#This Row],[ProductID]],Products!A:A,Products!D:D,"Not Found")</f>
        <v>Footwear</v>
      </c>
      <c r="R1661">
        <f>_xlfn.XLOOKUP(Table4[[#This Row],[ProductID]],Products!A:A,Products!E:E,"Not Found")</f>
        <v>337.63</v>
      </c>
      <c r="S1661">
        <f>_xlfn.XLOOKUP(Table4[[#This Row],[ProductID]],Products!A:A,Products!F:F, "Not Found")</f>
        <v>169.03</v>
      </c>
      <c r="T1661" t="str">
        <f>_xlfn.XLOOKUP(Table4[[#This Row],[CustomerID]],Customers!A:A,Customers!D:D, "Not Found")</f>
        <v>F</v>
      </c>
      <c r="U1661" s="6">
        <f>_xlfn.XLOOKUP(Table4[[#This Row],[CustomerID]],Customers!A:A,Customers!E:E, "Not Found")</f>
        <v>27567</v>
      </c>
      <c r="V1661">
        <f ca="1">DATEDIF(Table4[[#This Row],[CustomerBirthday]], TODAY(), "Y")</f>
        <v>51</v>
      </c>
      <c r="W1661" t="str" cm="1">
        <f t="array" aca="1" ref="W1661" ca="1">_xlfn.IFS(Table4[[#This Row],[Age]]&lt;25, "Under 25",Table4[[#This Row],[Age]]=34, "25-34", Table4[[#This Row],[Age]]&lt;=49, "35-49", Table4[[#This Row],[Age]]&lt;=64, "50-64", Table4[[#This Row],[Age]]&gt;=65, "65+")</f>
        <v>50-64</v>
      </c>
      <c r="X1661" t="str">
        <f>_xlfn.XLOOKUP(Table4[[#This Row],[StoreID]],Stores!A:A,Stores!B:B, "Not found")</f>
        <v>MegaMart Peckmouth</v>
      </c>
      <c r="Y1661" t="str">
        <f>_xlfn.XLOOKUP(Table4[[#This Row],[StoreID]],Stores!A:A,Stores!C:C, "Not Found")</f>
        <v>Peckmouth</v>
      </c>
      <c r="Z1661" t="str">
        <f>_xlfn.XLOOKUP(Table4[[#This Row],[StoreID]],Stores!A:A,Stores!D:D, "Not Found")</f>
        <v>East</v>
      </c>
    </row>
    <row r="1662" spans="1:26">
      <c r="A1662" t="s">
        <v>2528</v>
      </c>
      <c r="B1662" s="1">
        <v>45225</v>
      </c>
      <c r="C1662" t="s">
        <v>358</v>
      </c>
      <c r="D1662" t="s">
        <v>753</v>
      </c>
      <c r="E1662" t="s">
        <v>839</v>
      </c>
      <c r="F1662">
        <v>2</v>
      </c>
      <c r="G1662">
        <v>0.15</v>
      </c>
      <c r="H1662" t="s">
        <v>875</v>
      </c>
      <c r="I1662" s="4">
        <f>Table4[[#This Row],[Quantity]]*Table4[[#This Row],[UnitPrice]]</f>
        <v>540.9</v>
      </c>
      <c r="J1662" s="4">
        <f>Table4[[#This Row],[Gross Revenue]]*(1-Table4[[#This Row],[Discount]])</f>
        <v>459.76499999999999</v>
      </c>
      <c r="K1662" s="4">
        <f>Table4[[#This Row],[Quantity]]*Table4[[#This Row],[CostPrice]]</f>
        <v>375.2</v>
      </c>
      <c r="L1662" s="4">
        <f>Table4[[#This Row],[Net Revenue]]-Table4[[#This Row],[Total Cost]]</f>
        <v>84.564999999999998</v>
      </c>
      <c r="M1662" t="str">
        <f>_xlfn.XLOOKUP(Table4[[#This Row],[ProductID]], Products!A:A,Products!B:B, "Not Found")</f>
        <v>Whether Bags</v>
      </c>
      <c r="N1662" t="str">
        <f>TEXT(Table4[[#This Row],[Date]], "mmm")</f>
        <v>Oct</v>
      </c>
      <c r="O1662" t="str">
        <f>TEXT(Table4[[#This Row],[Date]], "yyyy")</f>
        <v>2023</v>
      </c>
      <c r="P1662" t="str">
        <f>_xlfn.XLOOKUP(Table4[[#This Row],[ProductID]],Products!A:A,Products!C:C, "Not Found")</f>
        <v>Fashion</v>
      </c>
      <c r="Q1662" t="str">
        <f>_xlfn.XLOOKUP(Table4[[#This Row],[ProductID]],Products!A:A,Products!D:D,"Not Found")</f>
        <v>Bags</v>
      </c>
      <c r="R1662">
        <f>_xlfn.XLOOKUP(Table4[[#This Row],[ProductID]],Products!A:A,Products!E:E,"Not Found")</f>
        <v>270.45</v>
      </c>
      <c r="S1662">
        <f>_xlfn.XLOOKUP(Table4[[#This Row],[ProductID]],Products!A:A,Products!F:F, "Not Found")</f>
        <v>187.6</v>
      </c>
      <c r="T1662" t="str">
        <f>_xlfn.XLOOKUP(Table4[[#This Row],[CustomerID]],Customers!A:A,Customers!D:D, "Not Found")</f>
        <v>M</v>
      </c>
      <c r="U1662" s="6">
        <f>_xlfn.XLOOKUP(Table4[[#This Row],[CustomerID]],Customers!A:A,Customers!E:E, "Not Found")</f>
        <v>30183</v>
      </c>
      <c r="V1662">
        <f ca="1">DATEDIF(Table4[[#This Row],[CustomerBirthday]], TODAY(), "Y")</f>
        <v>43</v>
      </c>
      <c r="W1662" t="str" cm="1">
        <f t="array" aca="1" ref="W1662" ca="1">_xlfn.IFS(Table4[[#This Row],[Age]]&lt;25, "Under 25",Table4[[#This Row],[Age]]=34, "25-34", Table4[[#This Row],[Age]]&lt;=49, "35-49", Table4[[#This Row],[Age]]&lt;=64, "50-64", Table4[[#This Row],[Age]]&gt;=65, "65+")</f>
        <v>35-49</v>
      </c>
      <c r="X1662" t="str">
        <f>_xlfn.XLOOKUP(Table4[[#This Row],[StoreID]],Stores!A:A,Stores!B:B, "Not found")</f>
        <v>MegaMart New Michele</v>
      </c>
      <c r="Y1662" t="str">
        <f>_xlfn.XLOOKUP(Table4[[#This Row],[StoreID]],Stores!A:A,Stores!C:C, "Not Found")</f>
        <v>New Michele</v>
      </c>
      <c r="Z1662" t="str">
        <f>_xlfn.XLOOKUP(Table4[[#This Row],[StoreID]],Stores!A:A,Stores!D:D, "Not Found")</f>
        <v>West</v>
      </c>
    </row>
    <row r="1663" spans="1:26">
      <c r="A1663" t="s">
        <v>2529</v>
      </c>
      <c r="B1663" s="1">
        <v>45603</v>
      </c>
      <c r="C1663" t="s">
        <v>123</v>
      </c>
      <c r="D1663" t="s">
        <v>788</v>
      </c>
      <c r="E1663" t="s">
        <v>835</v>
      </c>
      <c r="F1663">
        <v>2</v>
      </c>
      <c r="G1663">
        <v>0.05</v>
      </c>
      <c r="H1663" t="s">
        <v>871</v>
      </c>
      <c r="I1663" s="4">
        <f>Table4[[#This Row],[Quantity]]*Table4[[#This Row],[UnitPrice]]</f>
        <v>2191.44</v>
      </c>
      <c r="J1663" s="4">
        <f>Table4[[#This Row],[Gross Revenue]]*(1-Table4[[#This Row],[Discount]])</f>
        <v>2081.8679999999999</v>
      </c>
      <c r="K1663" s="4">
        <f>Table4[[#This Row],[Quantity]]*Table4[[#This Row],[CostPrice]]</f>
        <v>1644.4</v>
      </c>
      <c r="L1663" s="4">
        <f>Table4[[#This Row],[Net Revenue]]-Table4[[#This Row],[Total Cost]]</f>
        <v>437.46799999999985</v>
      </c>
      <c r="M1663" t="str">
        <f>_xlfn.XLOOKUP(Table4[[#This Row],[ProductID]], Products!A:A,Products!B:B, "Not Found")</f>
        <v>Foot Snacks</v>
      </c>
      <c r="N1663" t="str">
        <f>TEXT(Table4[[#This Row],[Date]], "mmm")</f>
        <v>Nov</v>
      </c>
      <c r="O1663" t="str">
        <f>TEXT(Table4[[#This Row],[Date]], "yyyy")</f>
        <v>2024</v>
      </c>
      <c r="P1663" t="str">
        <f>_xlfn.XLOOKUP(Table4[[#This Row],[ProductID]],Products!A:A,Products!C:C, "Not Found")</f>
        <v>Groceries</v>
      </c>
      <c r="Q1663" t="str">
        <f>_xlfn.XLOOKUP(Table4[[#This Row],[ProductID]],Products!A:A,Products!D:D,"Not Found")</f>
        <v>Snacks</v>
      </c>
      <c r="R1663">
        <f>_xlfn.XLOOKUP(Table4[[#This Row],[ProductID]],Products!A:A,Products!E:E,"Not Found")</f>
        <v>1095.72</v>
      </c>
      <c r="S1663">
        <f>_xlfn.XLOOKUP(Table4[[#This Row],[ProductID]],Products!A:A,Products!F:F, "Not Found")</f>
        <v>822.2</v>
      </c>
      <c r="T1663" t="str">
        <f>_xlfn.XLOOKUP(Table4[[#This Row],[CustomerID]],Customers!A:A,Customers!D:D, "Not Found")</f>
        <v>F</v>
      </c>
      <c r="U1663" s="6">
        <f>_xlfn.XLOOKUP(Table4[[#This Row],[CustomerID]],Customers!A:A,Customers!E:E, "Not Found")</f>
        <v>37694</v>
      </c>
      <c r="V1663">
        <f ca="1">DATEDIF(Table4[[#This Row],[CustomerBirthday]], TODAY(), "Y")</f>
        <v>23</v>
      </c>
      <c r="W1663" t="str" cm="1">
        <f t="array" aca="1" ref="W1663" ca="1">_xlfn.IFS(Table4[[#This Row],[Age]]&lt;25, "Under 25",Table4[[#This Row],[Age]]=34, "25-34", Table4[[#This Row],[Age]]&lt;=49, "35-49", Table4[[#This Row],[Age]]&lt;=64, "50-64", Table4[[#This Row],[Age]]&gt;=65, "65+")</f>
        <v>Under 25</v>
      </c>
      <c r="X1663" t="str">
        <f>_xlfn.XLOOKUP(Table4[[#This Row],[StoreID]],Stores!A:A,Stores!B:B, "Not found")</f>
        <v>MegaMart Peckmouth</v>
      </c>
      <c r="Y1663" t="str">
        <f>_xlfn.XLOOKUP(Table4[[#This Row],[StoreID]],Stores!A:A,Stores!C:C, "Not Found")</f>
        <v>Peckmouth</v>
      </c>
      <c r="Z1663" t="str">
        <f>_xlfn.XLOOKUP(Table4[[#This Row],[StoreID]],Stores!A:A,Stores!D:D, "Not Found")</f>
        <v>East</v>
      </c>
    </row>
    <row r="1664" spans="1:26">
      <c r="A1664" t="s">
        <v>2530</v>
      </c>
      <c r="B1664" s="1">
        <v>45857</v>
      </c>
      <c r="C1664" t="s">
        <v>500</v>
      </c>
      <c r="D1664" t="s">
        <v>820</v>
      </c>
      <c r="E1664" t="s">
        <v>842</v>
      </c>
      <c r="F1664">
        <v>3</v>
      </c>
      <c r="G1664">
        <v>0.1</v>
      </c>
      <c r="H1664" t="s">
        <v>868</v>
      </c>
      <c r="I1664" s="4">
        <f>Table4[[#This Row],[Quantity]]*Table4[[#This Row],[UnitPrice]]</f>
        <v>3591.54</v>
      </c>
      <c r="J1664" s="4">
        <f>Table4[[#This Row],[Gross Revenue]]*(1-Table4[[#This Row],[Discount]])</f>
        <v>3232.386</v>
      </c>
      <c r="K1664" s="4">
        <f>Table4[[#This Row],[Quantity]]*Table4[[#This Row],[CostPrice]]</f>
        <v>2168.2200000000003</v>
      </c>
      <c r="L1664" s="4">
        <f>Table4[[#This Row],[Net Revenue]]-Table4[[#This Row],[Total Cost]]</f>
        <v>1064.1659999999997</v>
      </c>
      <c r="M1664" t="str">
        <f>_xlfn.XLOOKUP(Table4[[#This Row],[ProductID]], Products!A:A,Products!B:B, "Not Found")</f>
        <v>Or Smartphone</v>
      </c>
      <c r="N1664" t="str">
        <f>TEXT(Table4[[#This Row],[Date]], "mmm")</f>
        <v>Jul</v>
      </c>
      <c r="O1664" t="str">
        <f>TEXT(Table4[[#This Row],[Date]], "yyyy")</f>
        <v>2025</v>
      </c>
      <c r="P1664" t="str">
        <f>_xlfn.XLOOKUP(Table4[[#This Row],[ProductID]],Products!A:A,Products!C:C, "Not Found")</f>
        <v>Electronics</v>
      </c>
      <c r="Q1664" t="str">
        <f>_xlfn.XLOOKUP(Table4[[#This Row],[ProductID]],Products!A:A,Products!D:D,"Not Found")</f>
        <v>Smartphone</v>
      </c>
      <c r="R1664">
        <f>_xlfn.XLOOKUP(Table4[[#This Row],[ProductID]],Products!A:A,Products!E:E,"Not Found")</f>
        <v>1197.18</v>
      </c>
      <c r="S1664">
        <f>_xlfn.XLOOKUP(Table4[[#This Row],[ProductID]],Products!A:A,Products!F:F, "Not Found")</f>
        <v>722.74</v>
      </c>
      <c r="T1664" t="str">
        <f>_xlfn.XLOOKUP(Table4[[#This Row],[CustomerID]],Customers!A:A,Customers!D:D, "Not Found")</f>
        <v>M</v>
      </c>
      <c r="U1664" s="6">
        <f>_xlfn.XLOOKUP(Table4[[#This Row],[CustomerID]],Customers!A:A,Customers!E:E, "Not Found")</f>
        <v>30899</v>
      </c>
      <c r="V1664">
        <f ca="1">DATEDIF(Table4[[#This Row],[CustomerBirthday]], TODAY(), "Y")</f>
        <v>41</v>
      </c>
      <c r="W1664" t="str" cm="1">
        <f t="array" aca="1" ref="W1664" ca="1">_xlfn.IFS(Table4[[#This Row],[Age]]&lt;25, "Under 25",Table4[[#This Row],[Age]]=34, "25-34", Table4[[#This Row],[Age]]&lt;=49, "35-49", Table4[[#This Row],[Age]]&lt;=64, "50-64", Table4[[#This Row],[Age]]&gt;=65, "65+")</f>
        <v>35-49</v>
      </c>
      <c r="X1664" t="str">
        <f>_xlfn.XLOOKUP(Table4[[#This Row],[StoreID]],Stores!A:A,Stores!B:B, "Not found")</f>
        <v>MegaMart Brianahaven</v>
      </c>
      <c r="Y1664" t="str">
        <f>_xlfn.XLOOKUP(Table4[[#This Row],[StoreID]],Stores!A:A,Stores!C:C, "Not Found")</f>
        <v>Brianahaven</v>
      </c>
      <c r="Z1664" t="str">
        <f>_xlfn.XLOOKUP(Table4[[#This Row],[StoreID]],Stores!A:A,Stores!D:D, "Not Found")</f>
        <v>North</v>
      </c>
    </row>
    <row r="1665" spans="1:26">
      <c r="A1665" t="s">
        <v>2531</v>
      </c>
      <c r="B1665" s="1">
        <v>45682</v>
      </c>
      <c r="C1665" t="s">
        <v>582</v>
      </c>
      <c r="D1665" t="s">
        <v>764</v>
      </c>
      <c r="E1665" t="s">
        <v>835</v>
      </c>
      <c r="F1665">
        <v>1</v>
      </c>
      <c r="G1665">
        <v>0.05</v>
      </c>
      <c r="H1665" t="s">
        <v>865</v>
      </c>
      <c r="I1665" s="4">
        <f>Table4[[#This Row],[Quantity]]*Table4[[#This Row],[UnitPrice]]</f>
        <v>323.92</v>
      </c>
      <c r="J1665" s="4">
        <f>Table4[[#This Row],[Gross Revenue]]*(1-Table4[[#This Row],[Discount]])</f>
        <v>307.72399999999999</v>
      </c>
      <c r="K1665" s="4">
        <f>Table4[[#This Row],[Quantity]]*Table4[[#This Row],[CostPrice]]</f>
        <v>242.98</v>
      </c>
      <c r="L1665" s="4">
        <f>Table4[[#This Row],[Net Revenue]]-Table4[[#This Row],[Total Cost]]</f>
        <v>64.744</v>
      </c>
      <c r="M1665" t="str">
        <f>_xlfn.XLOOKUP(Table4[[#This Row],[ProductID]], Products!A:A,Products!B:B, "Not Found")</f>
        <v>Simple Accessories</v>
      </c>
      <c r="N1665" t="str">
        <f>TEXT(Table4[[#This Row],[Date]], "mmm")</f>
        <v>Jan</v>
      </c>
      <c r="O1665" t="str">
        <f>TEXT(Table4[[#This Row],[Date]], "yyyy")</f>
        <v>2025</v>
      </c>
      <c r="P1665" t="str">
        <f>_xlfn.XLOOKUP(Table4[[#This Row],[ProductID]],Products!A:A,Products!C:C, "Not Found")</f>
        <v>Fashion</v>
      </c>
      <c r="Q1665" t="str">
        <f>_xlfn.XLOOKUP(Table4[[#This Row],[ProductID]],Products!A:A,Products!D:D,"Not Found")</f>
        <v>Accessories</v>
      </c>
      <c r="R1665">
        <f>_xlfn.XLOOKUP(Table4[[#This Row],[ProductID]],Products!A:A,Products!E:E,"Not Found")</f>
        <v>323.92</v>
      </c>
      <c r="S1665">
        <f>_xlfn.XLOOKUP(Table4[[#This Row],[ProductID]],Products!A:A,Products!F:F, "Not Found")</f>
        <v>242.98</v>
      </c>
      <c r="T1665" t="str">
        <f>_xlfn.XLOOKUP(Table4[[#This Row],[CustomerID]],Customers!A:A,Customers!D:D, "Not Found")</f>
        <v>F</v>
      </c>
      <c r="U1665" s="6">
        <f>_xlfn.XLOOKUP(Table4[[#This Row],[CustomerID]],Customers!A:A,Customers!E:E, "Not Found")</f>
        <v>31328</v>
      </c>
      <c r="V1665">
        <f ca="1">DATEDIF(Table4[[#This Row],[CustomerBirthday]], TODAY(), "Y")</f>
        <v>40</v>
      </c>
      <c r="W1665" t="str" cm="1">
        <f t="array" aca="1" ref="W1665" ca="1">_xlfn.IFS(Table4[[#This Row],[Age]]&lt;25, "Under 25",Table4[[#This Row],[Age]]=34, "25-34", Table4[[#This Row],[Age]]&lt;=49, "35-49", Table4[[#This Row],[Age]]&lt;=64, "50-64", Table4[[#This Row],[Age]]&gt;=65, "65+")</f>
        <v>35-49</v>
      </c>
      <c r="X1665" t="str">
        <f>_xlfn.XLOOKUP(Table4[[#This Row],[StoreID]],Stores!A:A,Stores!B:B, "Not found")</f>
        <v>MegaMart Peckmouth</v>
      </c>
      <c r="Y1665" t="str">
        <f>_xlfn.XLOOKUP(Table4[[#This Row],[StoreID]],Stores!A:A,Stores!C:C, "Not Found")</f>
        <v>Peckmouth</v>
      </c>
      <c r="Z1665" t="str">
        <f>_xlfn.XLOOKUP(Table4[[#This Row],[StoreID]],Stores!A:A,Stores!D:D, "Not Found")</f>
        <v>East</v>
      </c>
    </row>
    <row r="1666" spans="1:26">
      <c r="A1666" t="s">
        <v>2532</v>
      </c>
      <c r="B1666" s="1">
        <v>45308</v>
      </c>
      <c r="C1666" t="s">
        <v>151</v>
      </c>
      <c r="D1666" t="s">
        <v>798</v>
      </c>
      <c r="E1666" t="s">
        <v>839</v>
      </c>
      <c r="F1666">
        <v>2</v>
      </c>
      <c r="G1666">
        <v>0</v>
      </c>
      <c r="H1666" t="s">
        <v>865</v>
      </c>
      <c r="I1666" s="4">
        <f>Table4[[#This Row],[Quantity]]*Table4[[#This Row],[UnitPrice]]</f>
        <v>3002.92</v>
      </c>
      <c r="J1666" s="4">
        <f>Table4[[#This Row],[Gross Revenue]]*(1-Table4[[#This Row],[Discount]])</f>
        <v>3002.92</v>
      </c>
      <c r="K1666" s="4">
        <f>Table4[[#This Row],[Quantity]]*Table4[[#This Row],[CostPrice]]</f>
        <v>2335.46</v>
      </c>
      <c r="L1666" s="4">
        <f>Table4[[#This Row],[Net Revenue]]-Table4[[#This Row],[Total Cost]]</f>
        <v>667.46</v>
      </c>
      <c r="M1666" t="str">
        <f>_xlfn.XLOOKUP(Table4[[#This Row],[ProductID]], Products!A:A,Products!B:B, "Not Found")</f>
        <v>New Watches</v>
      </c>
      <c r="N1666" t="str">
        <f>TEXT(Table4[[#This Row],[Date]], "mmm")</f>
        <v>Jan</v>
      </c>
      <c r="O1666" t="str">
        <f>TEXT(Table4[[#This Row],[Date]], "yyyy")</f>
        <v>2024</v>
      </c>
      <c r="P1666" t="str">
        <f>_xlfn.XLOOKUP(Table4[[#This Row],[ProductID]],Products!A:A,Products!C:C, "Not Found")</f>
        <v>Fashion</v>
      </c>
      <c r="Q1666" t="str">
        <f>_xlfn.XLOOKUP(Table4[[#This Row],[ProductID]],Products!A:A,Products!D:D,"Not Found")</f>
        <v>Watches</v>
      </c>
      <c r="R1666">
        <f>_xlfn.XLOOKUP(Table4[[#This Row],[ProductID]],Products!A:A,Products!E:E,"Not Found")</f>
        <v>1501.46</v>
      </c>
      <c r="S1666">
        <f>_xlfn.XLOOKUP(Table4[[#This Row],[ProductID]],Products!A:A,Products!F:F, "Not Found")</f>
        <v>1167.73</v>
      </c>
      <c r="T1666" t="str">
        <f>_xlfn.XLOOKUP(Table4[[#This Row],[CustomerID]],Customers!A:A,Customers!D:D, "Not Found")</f>
        <v>F</v>
      </c>
      <c r="U1666" s="6">
        <f>_xlfn.XLOOKUP(Table4[[#This Row],[CustomerID]],Customers!A:A,Customers!E:E, "Not Found")</f>
        <v>35371</v>
      </c>
      <c r="V1666">
        <f ca="1">DATEDIF(Table4[[#This Row],[CustomerBirthday]], TODAY(), "Y")</f>
        <v>29</v>
      </c>
      <c r="W1666" t="str" cm="1">
        <f t="array" aca="1" ref="W1666" ca="1">_xlfn.IFS(Table4[[#This Row],[Age]]&lt;25, "Under 25",Table4[[#This Row],[Age]]=34, "25-34", Table4[[#This Row],[Age]]&lt;=49, "35-49", Table4[[#This Row],[Age]]&lt;=64, "50-64", Table4[[#This Row],[Age]]&gt;=65, "65+")</f>
        <v>35-49</v>
      </c>
      <c r="X1666" t="str">
        <f>_xlfn.XLOOKUP(Table4[[#This Row],[StoreID]],Stores!A:A,Stores!B:B, "Not found")</f>
        <v>MegaMart New Michele</v>
      </c>
      <c r="Y1666" t="str">
        <f>_xlfn.XLOOKUP(Table4[[#This Row],[StoreID]],Stores!A:A,Stores!C:C, "Not Found")</f>
        <v>New Michele</v>
      </c>
      <c r="Z1666" t="str">
        <f>_xlfn.XLOOKUP(Table4[[#This Row],[StoreID]],Stores!A:A,Stores!D:D, "Not Found")</f>
        <v>West</v>
      </c>
    </row>
    <row r="1667" spans="1:26">
      <c r="A1667" t="s">
        <v>2533</v>
      </c>
      <c r="B1667" s="1">
        <v>45294</v>
      </c>
      <c r="C1667" t="s">
        <v>130</v>
      </c>
      <c r="D1667" t="s">
        <v>822</v>
      </c>
      <c r="E1667" t="s">
        <v>846</v>
      </c>
      <c r="F1667">
        <v>5</v>
      </c>
      <c r="G1667">
        <v>0.15</v>
      </c>
      <c r="H1667" t="s">
        <v>871</v>
      </c>
      <c r="I1667" s="4">
        <f>Table4[[#This Row],[Quantity]]*Table4[[#This Row],[UnitPrice]]</f>
        <v>6081.7999999999993</v>
      </c>
      <c r="J1667" s="4">
        <f>Table4[[#This Row],[Gross Revenue]]*(1-Table4[[#This Row],[Discount]])</f>
        <v>5169.5299999999988</v>
      </c>
      <c r="K1667" s="4">
        <f>Table4[[#This Row],[Quantity]]*Table4[[#This Row],[CostPrice]]</f>
        <v>3974</v>
      </c>
      <c r="L1667" s="4">
        <f>Table4[[#This Row],[Net Revenue]]-Table4[[#This Row],[Total Cost]]</f>
        <v>1195.5299999999988</v>
      </c>
      <c r="M1667" t="str">
        <f>_xlfn.XLOOKUP(Table4[[#This Row],[ProductID]], Products!A:A,Products!B:B, "Not Found")</f>
        <v>Nor Bags</v>
      </c>
      <c r="N1667" t="str">
        <f>TEXT(Table4[[#This Row],[Date]], "mmm")</f>
        <v>Jan</v>
      </c>
      <c r="O1667" t="str">
        <f>TEXT(Table4[[#This Row],[Date]], "yyyy")</f>
        <v>2024</v>
      </c>
      <c r="P1667" t="str">
        <f>_xlfn.XLOOKUP(Table4[[#This Row],[ProductID]],Products!A:A,Products!C:C, "Not Found")</f>
        <v>Fashion</v>
      </c>
      <c r="Q1667" t="str">
        <f>_xlfn.XLOOKUP(Table4[[#This Row],[ProductID]],Products!A:A,Products!D:D,"Not Found")</f>
        <v>Bags</v>
      </c>
      <c r="R1667">
        <f>_xlfn.XLOOKUP(Table4[[#This Row],[ProductID]],Products!A:A,Products!E:E,"Not Found")</f>
        <v>1216.3599999999999</v>
      </c>
      <c r="S1667">
        <f>_xlfn.XLOOKUP(Table4[[#This Row],[ProductID]],Products!A:A,Products!F:F, "Not Found")</f>
        <v>794.8</v>
      </c>
      <c r="T1667" t="str">
        <f>_xlfn.XLOOKUP(Table4[[#This Row],[CustomerID]],Customers!A:A,Customers!D:D, "Not Found")</f>
        <v>F</v>
      </c>
      <c r="U1667" s="6">
        <f>_xlfn.XLOOKUP(Table4[[#This Row],[CustomerID]],Customers!A:A,Customers!E:E, "Not Found")</f>
        <v>28698</v>
      </c>
      <c r="V1667">
        <f ca="1">DATEDIF(Table4[[#This Row],[CustomerBirthday]], TODAY(), "Y")</f>
        <v>48</v>
      </c>
      <c r="W1667" t="str" cm="1">
        <f t="array" aca="1" ref="W1667" ca="1">_xlfn.IFS(Table4[[#This Row],[Age]]&lt;25, "Under 25",Table4[[#This Row],[Age]]=34, "25-34", Table4[[#This Row],[Age]]&lt;=49, "35-49", Table4[[#This Row],[Age]]&lt;=64, "50-64", Table4[[#This Row],[Age]]&gt;=65, "65+")</f>
        <v>35-49</v>
      </c>
      <c r="X1667" t="str">
        <f>_xlfn.XLOOKUP(Table4[[#This Row],[StoreID]],Stores!A:A,Stores!B:B, "Not found")</f>
        <v>MegaMart Johnmouth</v>
      </c>
      <c r="Y1667" t="str">
        <f>_xlfn.XLOOKUP(Table4[[#This Row],[StoreID]],Stores!A:A,Stores!C:C, "Not Found")</f>
        <v>Johnmouth</v>
      </c>
      <c r="Z1667" t="str">
        <f>_xlfn.XLOOKUP(Table4[[#This Row],[StoreID]],Stores!A:A,Stores!D:D, "Not Found")</f>
        <v>East</v>
      </c>
    </row>
    <row r="1668" spans="1:26">
      <c r="A1668" t="s">
        <v>2534</v>
      </c>
      <c r="B1668" s="1">
        <v>45706</v>
      </c>
      <c r="C1668" t="s">
        <v>661</v>
      </c>
      <c r="D1668" t="s">
        <v>769</v>
      </c>
      <c r="E1668" t="s">
        <v>831</v>
      </c>
      <c r="F1668">
        <v>4</v>
      </c>
      <c r="G1668">
        <v>0</v>
      </c>
      <c r="H1668" t="s">
        <v>871</v>
      </c>
      <c r="I1668" s="4">
        <f>Table4[[#This Row],[Quantity]]*Table4[[#This Row],[UnitPrice]]</f>
        <v>102.28</v>
      </c>
      <c r="J1668" s="4">
        <f>Table4[[#This Row],[Gross Revenue]]*(1-Table4[[#This Row],[Discount]])</f>
        <v>102.28</v>
      </c>
      <c r="K1668" s="4">
        <f>Table4[[#This Row],[Quantity]]*Table4[[#This Row],[CostPrice]]</f>
        <v>76.2</v>
      </c>
      <c r="L1668" s="4">
        <f>Table4[[#This Row],[Net Revenue]]-Table4[[#This Row],[Total Cost]]</f>
        <v>26.08</v>
      </c>
      <c r="M1668" t="str">
        <f>_xlfn.XLOOKUP(Table4[[#This Row],[ProductID]], Products!A:A,Products!B:B, "Not Found")</f>
        <v>How Vegetables</v>
      </c>
      <c r="N1668" t="str">
        <f>TEXT(Table4[[#This Row],[Date]], "mmm")</f>
        <v>Feb</v>
      </c>
      <c r="O1668" t="str">
        <f>TEXT(Table4[[#This Row],[Date]], "yyyy")</f>
        <v>2025</v>
      </c>
      <c r="P1668" t="str">
        <f>_xlfn.XLOOKUP(Table4[[#This Row],[ProductID]],Products!A:A,Products!C:C, "Not Found")</f>
        <v>Groceries</v>
      </c>
      <c r="Q1668" t="str">
        <f>_xlfn.XLOOKUP(Table4[[#This Row],[ProductID]],Products!A:A,Products!D:D,"Not Found")</f>
        <v>Vegetables</v>
      </c>
      <c r="R1668">
        <f>_xlfn.XLOOKUP(Table4[[#This Row],[ProductID]],Products!A:A,Products!E:E,"Not Found")</f>
        <v>25.57</v>
      </c>
      <c r="S1668">
        <f>_xlfn.XLOOKUP(Table4[[#This Row],[ProductID]],Products!A:A,Products!F:F, "Not Found")</f>
        <v>19.05</v>
      </c>
      <c r="T1668" t="str">
        <f>_xlfn.XLOOKUP(Table4[[#This Row],[CustomerID]],Customers!A:A,Customers!D:D, "Not Found")</f>
        <v>M</v>
      </c>
      <c r="U1668" s="6">
        <f>_xlfn.XLOOKUP(Table4[[#This Row],[CustomerID]],Customers!A:A,Customers!E:E, "Not Found")</f>
        <v>32522</v>
      </c>
      <c r="V1668">
        <f ca="1">DATEDIF(Table4[[#This Row],[CustomerBirthday]], TODAY(), "Y")</f>
        <v>37</v>
      </c>
      <c r="W1668" t="str" cm="1">
        <f t="array" aca="1" ref="W1668" ca="1">_xlfn.IFS(Table4[[#This Row],[Age]]&lt;25, "Under 25",Table4[[#This Row],[Age]]=34, "25-34", Table4[[#This Row],[Age]]&lt;=49, "35-49", Table4[[#This Row],[Age]]&lt;=64, "50-64", Table4[[#This Row],[Age]]&gt;=65, "65+")</f>
        <v>35-49</v>
      </c>
      <c r="X1668" t="str">
        <f>_xlfn.XLOOKUP(Table4[[#This Row],[StoreID]],Stores!A:A,Stores!B:B, "Not found")</f>
        <v>MegaMart Jimenezborough</v>
      </c>
      <c r="Y1668" t="str">
        <f>_xlfn.XLOOKUP(Table4[[#This Row],[StoreID]],Stores!A:A,Stores!C:C, "Not Found")</f>
        <v>Jimenezborough</v>
      </c>
      <c r="Z1668" t="str">
        <f>_xlfn.XLOOKUP(Table4[[#This Row],[StoreID]],Stores!A:A,Stores!D:D, "Not Found")</f>
        <v>South</v>
      </c>
    </row>
    <row r="1669" spans="1:26">
      <c r="A1669" t="s">
        <v>2535</v>
      </c>
      <c r="B1669" s="1">
        <v>45899</v>
      </c>
      <c r="C1669" t="s">
        <v>480</v>
      </c>
      <c r="D1669" t="s">
        <v>810</v>
      </c>
      <c r="E1669" t="s">
        <v>842</v>
      </c>
      <c r="F1669">
        <v>5</v>
      </c>
      <c r="G1669">
        <v>0.1</v>
      </c>
      <c r="H1669" t="s">
        <v>868</v>
      </c>
      <c r="I1669" s="4">
        <f>Table4[[#This Row],[Quantity]]*Table4[[#This Row],[UnitPrice]]</f>
        <v>2268.1</v>
      </c>
      <c r="J1669" s="4">
        <f>Table4[[#This Row],[Gross Revenue]]*(1-Table4[[#This Row],[Discount]])</f>
        <v>2041.29</v>
      </c>
      <c r="K1669" s="4">
        <f>Table4[[#This Row],[Quantity]]*Table4[[#This Row],[CostPrice]]</f>
        <v>1583.15</v>
      </c>
      <c r="L1669" s="4">
        <f>Table4[[#This Row],[Net Revenue]]-Table4[[#This Row],[Total Cost]]</f>
        <v>458.13999999999987</v>
      </c>
      <c r="M1669" t="str">
        <f>_xlfn.XLOOKUP(Table4[[#This Row],[ProductID]], Products!A:A,Products!B:B, "Not Found")</f>
        <v>Maybe Clothing</v>
      </c>
      <c r="N1669" t="str">
        <f>TEXT(Table4[[#This Row],[Date]], "mmm")</f>
        <v>Aug</v>
      </c>
      <c r="O1669" t="str">
        <f>TEXT(Table4[[#This Row],[Date]], "yyyy")</f>
        <v>2025</v>
      </c>
      <c r="P1669" t="str">
        <f>_xlfn.XLOOKUP(Table4[[#This Row],[ProductID]],Products!A:A,Products!C:C, "Not Found")</f>
        <v>Fashion</v>
      </c>
      <c r="Q1669" t="str">
        <f>_xlfn.XLOOKUP(Table4[[#This Row],[ProductID]],Products!A:A,Products!D:D,"Not Found")</f>
        <v>Clothing</v>
      </c>
      <c r="R1669">
        <f>_xlfn.XLOOKUP(Table4[[#This Row],[ProductID]],Products!A:A,Products!E:E,"Not Found")</f>
        <v>453.62</v>
      </c>
      <c r="S1669">
        <f>_xlfn.XLOOKUP(Table4[[#This Row],[ProductID]],Products!A:A,Products!F:F, "Not Found")</f>
        <v>316.63</v>
      </c>
      <c r="T1669" t="str">
        <f>_xlfn.XLOOKUP(Table4[[#This Row],[CustomerID]],Customers!A:A,Customers!D:D, "Not Found")</f>
        <v>M</v>
      </c>
      <c r="U1669" s="6">
        <f>_xlfn.XLOOKUP(Table4[[#This Row],[CustomerID]],Customers!A:A,Customers!E:E, "Not Found")</f>
        <v>35356</v>
      </c>
      <c r="V1669">
        <f ca="1">DATEDIF(Table4[[#This Row],[CustomerBirthday]], TODAY(), "Y")</f>
        <v>29</v>
      </c>
      <c r="W1669" t="str" cm="1">
        <f t="array" aca="1" ref="W1669" ca="1">_xlfn.IFS(Table4[[#This Row],[Age]]&lt;25, "Under 25",Table4[[#This Row],[Age]]=34, "25-34", Table4[[#This Row],[Age]]&lt;=49, "35-49", Table4[[#This Row],[Age]]&lt;=64, "50-64", Table4[[#This Row],[Age]]&gt;=65, "65+")</f>
        <v>35-49</v>
      </c>
      <c r="X1669" t="str">
        <f>_xlfn.XLOOKUP(Table4[[#This Row],[StoreID]],Stores!A:A,Stores!B:B, "Not found")</f>
        <v>MegaMart Brianahaven</v>
      </c>
      <c r="Y1669" t="str">
        <f>_xlfn.XLOOKUP(Table4[[#This Row],[StoreID]],Stores!A:A,Stores!C:C, "Not Found")</f>
        <v>Brianahaven</v>
      </c>
      <c r="Z1669" t="str">
        <f>_xlfn.XLOOKUP(Table4[[#This Row],[StoreID]],Stores!A:A,Stores!D:D, "Not Found")</f>
        <v>North</v>
      </c>
    </row>
    <row r="1670" spans="1:26">
      <c r="A1670" t="s">
        <v>2536</v>
      </c>
      <c r="B1670" s="1">
        <v>45683</v>
      </c>
      <c r="C1670" t="s">
        <v>487</v>
      </c>
      <c r="D1670" t="s">
        <v>715</v>
      </c>
      <c r="E1670" t="s">
        <v>842</v>
      </c>
      <c r="F1670">
        <v>2</v>
      </c>
      <c r="G1670">
        <v>0.1</v>
      </c>
      <c r="H1670" t="s">
        <v>865</v>
      </c>
      <c r="I1670" s="4">
        <f>Table4[[#This Row],[Quantity]]*Table4[[#This Row],[UnitPrice]]</f>
        <v>1637.52</v>
      </c>
      <c r="J1670" s="4">
        <f>Table4[[#This Row],[Gross Revenue]]*(1-Table4[[#This Row],[Discount]])</f>
        <v>1473.768</v>
      </c>
      <c r="K1670" s="4">
        <f>Table4[[#This Row],[Quantity]]*Table4[[#This Row],[CostPrice]]</f>
        <v>1055.24</v>
      </c>
      <c r="L1670" s="4">
        <f>Table4[[#This Row],[Net Revenue]]-Table4[[#This Row],[Total Cost]]</f>
        <v>418.52800000000002</v>
      </c>
      <c r="M1670" t="str">
        <f>_xlfn.XLOOKUP(Table4[[#This Row],[ProductID]], Products!A:A,Products!B:B, "Not Found")</f>
        <v>Audience Television</v>
      </c>
      <c r="N1670" t="str">
        <f>TEXT(Table4[[#This Row],[Date]], "mmm")</f>
        <v>Jan</v>
      </c>
      <c r="O1670" t="str">
        <f>TEXT(Table4[[#This Row],[Date]], "yyyy")</f>
        <v>2025</v>
      </c>
      <c r="P1670" t="str">
        <f>_xlfn.XLOOKUP(Table4[[#This Row],[ProductID]],Products!A:A,Products!C:C, "Not Found")</f>
        <v>Electronics</v>
      </c>
      <c r="Q1670" t="str">
        <f>_xlfn.XLOOKUP(Table4[[#This Row],[ProductID]],Products!A:A,Products!D:D,"Not Found")</f>
        <v>Television</v>
      </c>
      <c r="R1670">
        <f>_xlfn.XLOOKUP(Table4[[#This Row],[ProductID]],Products!A:A,Products!E:E,"Not Found")</f>
        <v>818.76</v>
      </c>
      <c r="S1670">
        <f>_xlfn.XLOOKUP(Table4[[#This Row],[ProductID]],Products!A:A,Products!F:F, "Not Found")</f>
        <v>527.62</v>
      </c>
      <c r="T1670" t="str">
        <f>_xlfn.XLOOKUP(Table4[[#This Row],[CustomerID]],Customers!A:A,Customers!D:D, "Not Found")</f>
        <v>M</v>
      </c>
      <c r="U1670" s="6">
        <f>_xlfn.XLOOKUP(Table4[[#This Row],[CustomerID]],Customers!A:A,Customers!E:E, "Not Found")</f>
        <v>22750</v>
      </c>
      <c r="V1670">
        <f ca="1">DATEDIF(Table4[[#This Row],[CustomerBirthday]], TODAY(), "Y")</f>
        <v>64</v>
      </c>
      <c r="W1670" t="str" cm="1">
        <f t="array" aca="1" ref="W1670" ca="1">_xlfn.IFS(Table4[[#This Row],[Age]]&lt;25, "Under 25",Table4[[#This Row],[Age]]=34, "25-34", Table4[[#This Row],[Age]]&lt;=49, "35-49", Table4[[#This Row],[Age]]&lt;=64, "50-64", Table4[[#This Row],[Age]]&gt;=65, "65+")</f>
        <v>50-64</v>
      </c>
      <c r="X1670" t="str">
        <f>_xlfn.XLOOKUP(Table4[[#This Row],[StoreID]],Stores!A:A,Stores!B:B, "Not found")</f>
        <v>MegaMart Brianahaven</v>
      </c>
      <c r="Y1670" t="str">
        <f>_xlfn.XLOOKUP(Table4[[#This Row],[StoreID]],Stores!A:A,Stores!C:C, "Not Found")</f>
        <v>Brianahaven</v>
      </c>
      <c r="Z1670" t="str">
        <f>_xlfn.XLOOKUP(Table4[[#This Row],[StoreID]],Stores!A:A,Stores!D:D, "Not Found")</f>
        <v>North</v>
      </c>
    </row>
    <row r="1671" spans="1:26">
      <c r="A1671" t="s">
        <v>2537</v>
      </c>
      <c r="B1671" s="1">
        <v>45464</v>
      </c>
      <c r="C1671" t="s">
        <v>494</v>
      </c>
      <c r="D1671" t="s">
        <v>778</v>
      </c>
      <c r="E1671" t="s">
        <v>842</v>
      </c>
      <c r="F1671">
        <v>4</v>
      </c>
      <c r="G1671">
        <v>0.15</v>
      </c>
      <c r="H1671" t="s">
        <v>865</v>
      </c>
      <c r="I1671" s="4">
        <f>Table4[[#This Row],[Quantity]]*Table4[[#This Row],[UnitPrice]]</f>
        <v>4063.04</v>
      </c>
      <c r="J1671" s="4">
        <f>Table4[[#This Row],[Gross Revenue]]*(1-Table4[[#This Row],[Discount]])</f>
        <v>3453.5839999999998</v>
      </c>
      <c r="K1671" s="4">
        <f>Table4[[#This Row],[Quantity]]*Table4[[#This Row],[CostPrice]]</f>
        <v>2337.6</v>
      </c>
      <c r="L1671" s="4">
        <f>Table4[[#This Row],[Net Revenue]]-Table4[[#This Row],[Total Cost]]</f>
        <v>1115.9839999999999</v>
      </c>
      <c r="M1671" t="str">
        <f>_xlfn.XLOOKUP(Table4[[#This Row],[ProductID]], Products!A:A,Products!B:B, "Not Found")</f>
        <v>Behavior Dairy</v>
      </c>
      <c r="N1671" t="str">
        <f>TEXT(Table4[[#This Row],[Date]], "mmm")</f>
        <v>Jun</v>
      </c>
      <c r="O1671" t="str">
        <f>TEXT(Table4[[#This Row],[Date]], "yyyy")</f>
        <v>2024</v>
      </c>
      <c r="P1671" t="str">
        <f>_xlfn.XLOOKUP(Table4[[#This Row],[ProductID]],Products!A:A,Products!C:C, "Not Found")</f>
        <v>Groceries</v>
      </c>
      <c r="Q1671" t="str">
        <f>_xlfn.XLOOKUP(Table4[[#This Row],[ProductID]],Products!A:A,Products!D:D,"Not Found")</f>
        <v>Dairy</v>
      </c>
      <c r="R1671">
        <f>_xlfn.XLOOKUP(Table4[[#This Row],[ProductID]],Products!A:A,Products!E:E,"Not Found")</f>
        <v>1015.76</v>
      </c>
      <c r="S1671">
        <f>_xlfn.XLOOKUP(Table4[[#This Row],[ProductID]],Products!A:A,Products!F:F, "Not Found")</f>
        <v>584.4</v>
      </c>
      <c r="T1671" t="str">
        <f>_xlfn.XLOOKUP(Table4[[#This Row],[CustomerID]],Customers!A:A,Customers!D:D, "Not Found")</f>
        <v>M</v>
      </c>
      <c r="U1671" s="6">
        <f>_xlfn.XLOOKUP(Table4[[#This Row],[CustomerID]],Customers!A:A,Customers!E:E, "Not Found")</f>
        <v>31478</v>
      </c>
      <c r="V1671">
        <f ca="1">DATEDIF(Table4[[#This Row],[CustomerBirthday]], TODAY(), "Y")</f>
        <v>40</v>
      </c>
      <c r="W1671" t="str" cm="1">
        <f t="array" aca="1" ref="W1671" ca="1">_xlfn.IFS(Table4[[#This Row],[Age]]&lt;25, "Under 25",Table4[[#This Row],[Age]]=34, "25-34", Table4[[#This Row],[Age]]&lt;=49, "35-49", Table4[[#This Row],[Age]]&lt;=64, "50-64", Table4[[#This Row],[Age]]&gt;=65, "65+")</f>
        <v>35-49</v>
      </c>
      <c r="X1671" t="str">
        <f>_xlfn.XLOOKUP(Table4[[#This Row],[StoreID]],Stores!A:A,Stores!B:B, "Not found")</f>
        <v>MegaMart Brianahaven</v>
      </c>
      <c r="Y1671" t="str">
        <f>_xlfn.XLOOKUP(Table4[[#This Row],[StoreID]],Stores!A:A,Stores!C:C, "Not Found")</f>
        <v>Brianahaven</v>
      </c>
      <c r="Z1671" t="str">
        <f>_xlfn.XLOOKUP(Table4[[#This Row],[StoreID]],Stores!A:A,Stores!D:D, "Not Found")</f>
        <v>North</v>
      </c>
    </row>
    <row r="1672" spans="1:26">
      <c r="A1672" t="s">
        <v>2538</v>
      </c>
      <c r="B1672" s="1">
        <v>45273</v>
      </c>
      <c r="C1672" t="s">
        <v>539</v>
      </c>
      <c r="D1672" t="s">
        <v>812</v>
      </c>
      <c r="E1672" t="s">
        <v>842</v>
      </c>
      <c r="F1672">
        <v>5</v>
      </c>
      <c r="G1672">
        <v>0</v>
      </c>
      <c r="H1672" t="s">
        <v>871</v>
      </c>
      <c r="I1672" s="4">
        <f>Table4[[#This Row],[Quantity]]*Table4[[#This Row],[UnitPrice]]</f>
        <v>2822.1</v>
      </c>
      <c r="J1672" s="4">
        <f>Table4[[#This Row],[Gross Revenue]]*(1-Table4[[#This Row],[Discount]])</f>
        <v>2822.1</v>
      </c>
      <c r="K1672" s="4">
        <f>Table4[[#This Row],[Quantity]]*Table4[[#This Row],[CostPrice]]</f>
        <v>1469.8</v>
      </c>
      <c r="L1672" s="4">
        <f>Table4[[#This Row],[Net Revenue]]-Table4[[#This Row],[Total Cost]]</f>
        <v>1352.3</v>
      </c>
      <c r="M1672" t="str">
        <f>_xlfn.XLOOKUP(Table4[[#This Row],[ProductID]], Products!A:A,Products!B:B, "Not Found")</f>
        <v>Soon Accessories</v>
      </c>
      <c r="N1672" t="str">
        <f>TEXT(Table4[[#This Row],[Date]], "mmm")</f>
        <v>Dec</v>
      </c>
      <c r="O1672" t="str">
        <f>TEXT(Table4[[#This Row],[Date]], "yyyy")</f>
        <v>2023</v>
      </c>
      <c r="P1672" t="str">
        <f>_xlfn.XLOOKUP(Table4[[#This Row],[ProductID]],Products!A:A,Products!C:C, "Not Found")</f>
        <v>Fashion</v>
      </c>
      <c r="Q1672" t="str">
        <f>_xlfn.XLOOKUP(Table4[[#This Row],[ProductID]],Products!A:A,Products!D:D,"Not Found")</f>
        <v>Accessories</v>
      </c>
      <c r="R1672">
        <f>_xlfn.XLOOKUP(Table4[[#This Row],[ProductID]],Products!A:A,Products!E:E,"Not Found")</f>
        <v>564.41999999999996</v>
      </c>
      <c r="S1672">
        <f>_xlfn.XLOOKUP(Table4[[#This Row],[ProductID]],Products!A:A,Products!F:F, "Not Found")</f>
        <v>293.95999999999998</v>
      </c>
      <c r="T1672" t="str">
        <f>_xlfn.XLOOKUP(Table4[[#This Row],[CustomerID]],Customers!A:A,Customers!D:D, "Not Found")</f>
        <v>M</v>
      </c>
      <c r="U1672" s="6">
        <f>_xlfn.XLOOKUP(Table4[[#This Row],[CustomerID]],Customers!A:A,Customers!E:E, "Not Found")</f>
        <v>28514</v>
      </c>
      <c r="V1672">
        <f ca="1">DATEDIF(Table4[[#This Row],[CustomerBirthday]], TODAY(), "Y")</f>
        <v>48</v>
      </c>
      <c r="W1672" t="str" cm="1">
        <f t="array" aca="1" ref="W1672" ca="1">_xlfn.IFS(Table4[[#This Row],[Age]]&lt;25, "Under 25",Table4[[#This Row],[Age]]=34, "25-34", Table4[[#This Row],[Age]]&lt;=49, "35-49", Table4[[#This Row],[Age]]&lt;=64, "50-64", Table4[[#This Row],[Age]]&gt;=65, "65+")</f>
        <v>35-49</v>
      </c>
      <c r="X1672" t="str">
        <f>_xlfn.XLOOKUP(Table4[[#This Row],[StoreID]],Stores!A:A,Stores!B:B, "Not found")</f>
        <v>MegaMart Brianahaven</v>
      </c>
      <c r="Y1672" t="str">
        <f>_xlfn.XLOOKUP(Table4[[#This Row],[StoreID]],Stores!A:A,Stores!C:C, "Not Found")</f>
        <v>Brianahaven</v>
      </c>
      <c r="Z1672" t="str">
        <f>_xlfn.XLOOKUP(Table4[[#This Row],[StoreID]],Stores!A:A,Stores!D:D, "Not Found")</f>
        <v>North</v>
      </c>
    </row>
    <row r="1673" spans="1:26">
      <c r="A1673" t="s">
        <v>2539</v>
      </c>
      <c r="B1673" s="1">
        <v>45491</v>
      </c>
      <c r="C1673" t="s">
        <v>221</v>
      </c>
      <c r="D1673" t="s">
        <v>718</v>
      </c>
      <c r="E1673" t="s">
        <v>835</v>
      </c>
      <c r="F1673">
        <v>4</v>
      </c>
      <c r="G1673">
        <v>0.05</v>
      </c>
      <c r="H1673" t="s">
        <v>868</v>
      </c>
      <c r="I1673" s="4">
        <f>Table4[[#This Row],[Quantity]]*Table4[[#This Row],[UnitPrice]]</f>
        <v>1350.52</v>
      </c>
      <c r="J1673" s="4">
        <f>Table4[[#This Row],[Gross Revenue]]*(1-Table4[[#This Row],[Discount]])</f>
        <v>1282.9939999999999</v>
      </c>
      <c r="K1673" s="4">
        <f>Table4[[#This Row],[Quantity]]*Table4[[#This Row],[CostPrice]]</f>
        <v>676.12</v>
      </c>
      <c r="L1673" s="4">
        <f>Table4[[#This Row],[Net Revenue]]-Table4[[#This Row],[Total Cost]]</f>
        <v>606.87399999999991</v>
      </c>
      <c r="M1673" t="str">
        <f>_xlfn.XLOOKUP(Table4[[#This Row],[ProductID]], Products!A:A,Products!B:B, "Not Found")</f>
        <v>Here Footwear</v>
      </c>
      <c r="N1673" t="str">
        <f>TEXT(Table4[[#This Row],[Date]], "mmm")</f>
        <v>Jul</v>
      </c>
      <c r="O1673" t="str">
        <f>TEXT(Table4[[#This Row],[Date]], "yyyy")</f>
        <v>2024</v>
      </c>
      <c r="P1673" t="str">
        <f>_xlfn.XLOOKUP(Table4[[#This Row],[ProductID]],Products!A:A,Products!C:C, "Not Found")</f>
        <v>Fashion</v>
      </c>
      <c r="Q1673" t="str">
        <f>_xlfn.XLOOKUP(Table4[[#This Row],[ProductID]],Products!A:A,Products!D:D,"Not Found")</f>
        <v>Footwear</v>
      </c>
      <c r="R1673">
        <f>_xlfn.XLOOKUP(Table4[[#This Row],[ProductID]],Products!A:A,Products!E:E,"Not Found")</f>
        <v>337.63</v>
      </c>
      <c r="S1673">
        <f>_xlfn.XLOOKUP(Table4[[#This Row],[ProductID]],Products!A:A,Products!F:F, "Not Found")</f>
        <v>169.03</v>
      </c>
      <c r="T1673" t="str">
        <f>_xlfn.XLOOKUP(Table4[[#This Row],[CustomerID]],Customers!A:A,Customers!D:D, "Not Found")</f>
        <v>F</v>
      </c>
      <c r="U1673" s="6">
        <f>_xlfn.XLOOKUP(Table4[[#This Row],[CustomerID]],Customers!A:A,Customers!E:E, "Not Found")</f>
        <v>36064</v>
      </c>
      <c r="V1673">
        <f ca="1">DATEDIF(Table4[[#This Row],[CustomerBirthday]], TODAY(), "Y")</f>
        <v>27</v>
      </c>
      <c r="W1673" t="str" cm="1">
        <f t="array" aca="1" ref="W1673" ca="1">_xlfn.IFS(Table4[[#This Row],[Age]]&lt;25, "Under 25",Table4[[#This Row],[Age]]=34, "25-34", Table4[[#This Row],[Age]]&lt;=49, "35-49", Table4[[#This Row],[Age]]&lt;=64, "50-64", Table4[[#This Row],[Age]]&gt;=65, "65+")</f>
        <v>35-49</v>
      </c>
      <c r="X1673" t="str">
        <f>_xlfn.XLOOKUP(Table4[[#This Row],[StoreID]],Stores!A:A,Stores!B:B, "Not found")</f>
        <v>MegaMart Peckmouth</v>
      </c>
      <c r="Y1673" t="str">
        <f>_xlfn.XLOOKUP(Table4[[#This Row],[StoreID]],Stores!A:A,Stores!C:C, "Not Found")</f>
        <v>Peckmouth</v>
      </c>
      <c r="Z1673" t="str">
        <f>_xlfn.XLOOKUP(Table4[[#This Row],[StoreID]],Stores!A:A,Stores!D:D, "Not Found")</f>
        <v>East</v>
      </c>
    </row>
    <row r="1674" spans="1:26">
      <c r="A1674" t="s">
        <v>2540</v>
      </c>
      <c r="B1674" s="1">
        <v>45416</v>
      </c>
      <c r="C1674" t="s">
        <v>217</v>
      </c>
      <c r="D1674" t="s">
        <v>736</v>
      </c>
      <c r="E1674" t="s">
        <v>839</v>
      </c>
      <c r="F1674">
        <v>4</v>
      </c>
      <c r="G1674">
        <v>0.15</v>
      </c>
      <c r="H1674" t="s">
        <v>871</v>
      </c>
      <c r="I1674" s="4">
        <f>Table4[[#This Row],[Quantity]]*Table4[[#This Row],[UnitPrice]]</f>
        <v>492.76</v>
      </c>
      <c r="J1674" s="4">
        <f>Table4[[#This Row],[Gross Revenue]]*(1-Table4[[#This Row],[Discount]])</f>
        <v>418.846</v>
      </c>
      <c r="K1674" s="4">
        <f>Table4[[#This Row],[Quantity]]*Table4[[#This Row],[CostPrice]]</f>
        <v>321.44</v>
      </c>
      <c r="L1674" s="4">
        <f>Table4[[#This Row],[Net Revenue]]-Table4[[#This Row],[Total Cost]]</f>
        <v>97.406000000000006</v>
      </c>
      <c r="M1674" t="str">
        <f>_xlfn.XLOOKUP(Table4[[#This Row],[ProductID]], Products!A:A,Products!B:B, "Not Found")</f>
        <v>Us Snacks</v>
      </c>
      <c r="N1674" t="str">
        <f>TEXT(Table4[[#This Row],[Date]], "mmm")</f>
        <v>May</v>
      </c>
      <c r="O1674" t="str">
        <f>TEXT(Table4[[#This Row],[Date]], "yyyy")</f>
        <v>2024</v>
      </c>
      <c r="P1674" t="str">
        <f>_xlfn.XLOOKUP(Table4[[#This Row],[ProductID]],Products!A:A,Products!C:C, "Not Found")</f>
        <v>Groceries</v>
      </c>
      <c r="Q1674" t="str">
        <f>_xlfn.XLOOKUP(Table4[[#This Row],[ProductID]],Products!A:A,Products!D:D,"Not Found")</f>
        <v>Snacks</v>
      </c>
      <c r="R1674">
        <f>_xlfn.XLOOKUP(Table4[[#This Row],[ProductID]],Products!A:A,Products!E:E,"Not Found")</f>
        <v>123.19</v>
      </c>
      <c r="S1674">
        <f>_xlfn.XLOOKUP(Table4[[#This Row],[ProductID]],Products!A:A,Products!F:F, "Not Found")</f>
        <v>80.36</v>
      </c>
      <c r="T1674" t="str">
        <f>_xlfn.XLOOKUP(Table4[[#This Row],[CustomerID]],Customers!A:A,Customers!D:D, "Not Found")</f>
        <v>F</v>
      </c>
      <c r="U1674" s="6">
        <f>_xlfn.XLOOKUP(Table4[[#This Row],[CustomerID]],Customers!A:A,Customers!E:E, "Not Found")</f>
        <v>38253</v>
      </c>
      <c r="V1674">
        <f ca="1">DATEDIF(Table4[[#This Row],[CustomerBirthday]], TODAY(), "Y")</f>
        <v>21</v>
      </c>
      <c r="W1674" t="str" cm="1">
        <f t="array" aca="1" ref="W1674" ca="1">_xlfn.IFS(Table4[[#This Row],[Age]]&lt;25, "Under 25",Table4[[#This Row],[Age]]=34, "25-34", Table4[[#This Row],[Age]]&lt;=49, "35-49", Table4[[#This Row],[Age]]&lt;=64, "50-64", Table4[[#This Row],[Age]]&gt;=65, "65+")</f>
        <v>Under 25</v>
      </c>
      <c r="X1674" t="str">
        <f>_xlfn.XLOOKUP(Table4[[#This Row],[StoreID]],Stores!A:A,Stores!B:B, "Not found")</f>
        <v>MegaMart New Michele</v>
      </c>
      <c r="Y1674" t="str">
        <f>_xlfn.XLOOKUP(Table4[[#This Row],[StoreID]],Stores!A:A,Stores!C:C, "Not Found")</f>
        <v>New Michele</v>
      </c>
      <c r="Z1674" t="str">
        <f>_xlfn.XLOOKUP(Table4[[#This Row],[StoreID]],Stores!A:A,Stores!D:D, "Not Found")</f>
        <v>West</v>
      </c>
    </row>
    <row r="1675" spans="1:26">
      <c r="A1675" t="s">
        <v>2541</v>
      </c>
      <c r="B1675" s="1">
        <v>45631</v>
      </c>
      <c r="C1675" t="s">
        <v>362</v>
      </c>
      <c r="D1675" t="s">
        <v>766</v>
      </c>
      <c r="E1675" t="s">
        <v>839</v>
      </c>
      <c r="F1675">
        <v>5</v>
      </c>
      <c r="G1675">
        <v>0</v>
      </c>
      <c r="H1675" t="s">
        <v>871</v>
      </c>
      <c r="I1675" s="4">
        <f>Table4[[#This Row],[Quantity]]*Table4[[#This Row],[UnitPrice]]</f>
        <v>6136.2</v>
      </c>
      <c r="J1675" s="4">
        <f>Table4[[#This Row],[Gross Revenue]]*(1-Table4[[#This Row],[Discount]])</f>
        <v>6136.2</v>
      </c>
      <c r="K1675" s="4">
        <f>Table4[[#This Row],[Quantity]]*Table4[[#This Row],[CostPrice]]</f>
        <v>4885.45</v>
      </c>
      <c r="L1675" s="4">
        <f>Table4[[#This Row],[Net Revenue]]-Table4[[#This Row],[Total Cost]]</f>
        <v>1250.75</v>
      </c>
      <c r="M1675" t="str">
        <f>_xlfn.XLOOKUP(Table4[[#This Row],[ProductID]], Products!A:A,Products!B:B, "Not Found")</f>
        <v>Firm Dairy</v>
      </c>
      <c r="N1675" t="str">
        <f>TEXT(Table4[[#This Row],[Date]], "mmm")</f>
        <v>Dec</v>
      </c>
      <c r="O1675" t="str">
        <f>TEXT(Table4[[#This Row],[Date]], "yyyy")</f>
        <v>2024</v>
      </c>
      <c r="P1675" t="str">
        <f>_xlfn.XLOOKUP(Table4[[#This Row],[ProductID]],Products!A:A,Products!C:C, "Not Found")</f>
        <v>Groceries</v>
      </c>
      <c r="Q1675" t="str">
        <f>_xlfn.XLOOKUP(Table4[[#This Row],[ProductID]],Products!A:A,Products!D:D,"Not Found")</f>
        <v>Dairy</v>
      </c>
      <c r="R1675">
        <f>_xlfn.XLOOKUP(Table4[[#This Row],[ProductID]],Products!A:A,Products!E:E,"Not Found")</f>
        <v>1227.24</v>
      </c>
      <c r="S1675">
        <f>_xlfn.XLOOKUP(Table4[[#This Row],[ProductID]],Products!A:A,Products!F:F, "Not Found")</f>
        <v>977.09</v>
      </c>
      <c r="T1675" t="str">
        <f>_xlfn.XLOOKUP(Table4[[#This Row],[CustomerID]],Customers!A:A,Customers!D:D, "Not Found")</f>
        <v>M</v>
      </c>
      <c r="U1675" s="6">
        <f>_xlfn.XLOOKUP(Table4[[#This Row],[CustomerID]],Customers!A:A,Customers!E:E, "Not Found")</f>
        <v>32514</v>
      </c>
      <c r="V1675">
        <f ca="1">DATEDIF(Table4[[#This Row],[CustomerBirthday]], TODAY(), "Y")</f>
        <v>37</v>
      </c>
      <c r="W1675" t="str" cm="1">
        <f t="array" aca="1" ref="W1675" ca="1">_xlfn.IFS(Table4[[#This Row],[Age]]&lt;25, "Under 25",Table4[[#This Row],[Age]]=34, "25-34", Table4[[#This Row],[Age]]&lt;=49, "35-49", Table4[[#This Row],[Age]]&lt;=64, "50-64", Table4[[#This Row],[Age]]&gt;=65, "65+")</f>
        <v>35-49</v>
      </c>
      <c r="X1675" t="str">
        <f>_xlfn.XLOOKUP(Table4[[#This Row],[StoreID]],Stores!A:A,Stores!B:B, "Not found")</f>
        <v>MegaMart New Michele</v>
      </c>
      <c r="Y1675" t="str">
        <f>_xlfn.XLOOKUP(Table4[[#This Row],[StoreID]],Stores!A:A,Stores!C:C, "Not Found")</f>
        <v>New Michele</v>
      </c>
      <c r="Z1675" t="str">
        <f>_xlfn.XLOOKUP(Table4[[#This Row],[StoreID]],Stores!A:A,Stores!D:D, "Not Found")</f>
        <v>West</v>
      </c>
    </row>
    <row r="1676" spans="1:26">
      <c r="A1676" t="s">
        <v>2542</v>
      </c>
      <c r="B1676" s="1">
        <v>45431</v>
      </c>
      <c r="C1676" t="s">
        <v>680</v>
      </c>
      <c r="D1676" t="s">
        <v>766</v>
      </c>
      <c r="E1676" t="s">
        <v>831</v>
      </c>
      <c r="F1676">
        <v>3</v>
      </c>
      <c r="G1676">
        <v>0.15</v>
      </c>
      <c r="H1676" t="s">
        <v>865</v>
      </c>
      <c r="I1676" s="4">
        <f>Table4[[#This Row],[Quantity]]*Table4[[#This Row],[UnitPrice]]</f>
        <v>3681.7200000000003</v>
      </c>
      <c r="J1676" s="4">
        <f>Table4[[#This Row],[Gross Revenue]]*(1-Table4[[#This Row],[Discount]])</f>
        <v>3129.462</v>
      </c>
      <c r="K1676" s="4">
        <f>Table4[[#This Row],[Quantity]]*Table4[[#This Row],[CostPrice]]</f>
        <v>2931.27</v>
      </c>
      <c r="L1676" s="4">
        <f>Table4[[#This Row],[Net Revenue]]-Table4[[#This Row],[Total Cost]]</f>
        <v>198.19200000000001</v>
      </c>
      <c r="M1676" t="str">
        <f>_xlfn.XLOOKUP(Table4[[#This Row],[ProductID]], Products!A:A,Products!B:B, "Not Found")</f>
        <v>Firm Dairy</v>
      </c>
      <c r="N1676" t="str">
        <f>TEXT(Table4[[#This Row],[Date]], "mmm")</f>
        <v>May</v>
      </c>
      <c r="O1676" t="str">
        <f>TEXT(Table4[[#This Row],[Date]], "yyyy")</f>
        <v>2024</v>
      </c>
      <c r="P1676" t="str">
        <f>_xlfn.XLOOKUP(Table4[[#This Row],[ProductID]],Products!A:A,Products!C:C, "Not Found")</f>
        <v>Groceries</v>
      </c>
      <c r="Q1676" t="str">
        <f>_xlfn.XLOOKUP(Table4[[#This Row],[ProductID]],Products!A:A,Products!D:D,"Not Found")</f>
        <v>Dairy</v>
      </c>
      <c r="R1676">
        <f>_xlfn.XLOOKUP(Table4[[#This Row],[ProductID]],Products!A:A,Products!E:E,"Not Found")</f>
        <v>1227.24</v>
      </c>
      <c r="S1676">
        <f>_xlfn.XLOOKUP(Table4[[#This Row],[ProductID]],Products!A:A,Products!F:F, "Not Found")</f>
        <v>977.09</v>
      </c>
      <c r="T1676" t="str">
        <f>_xlfn.XLOOKUP(Table4[[#This Row],[CustomerID]],Customers!A:A,Customers!D:D, "Not Found")</f>
        <v>F</v>
      </c>
      <c r="U1676" s="6">
        <f>_xlfn.XLOOKUP(Table4[[#This Row],[CustomerID]],Customers!A:A,Customers!E:E, "Not Found")</f>
        <v>25513</v>
      </c>
      <c r="V1676">
        <f ca="1">DATEDIF(Table4[[#This Row],[CustomerBirthday]], TODAY(), "Y")</f>
        <v>56</v>
      </c>
      <c r="W1676" t="str" cm="1">
        <f t="array" aca="1" ref="W1676" ca="1">_xlfn.IFS(Table4[[#This Row],[Age]]&lt;25, "Under 25",Table4[[#This Row],[Age]]=34, "25-34", Table4[[#This Row],[Age]]&lt;=49, "35-49", Table4[[#This Row],[Age]]&lt;=64, "50-64", Table4[[#This Row],[Age]]&gt;=65, "65+")</f>
        <v>50-64</v>
      </c>
      <c r="X1676" t="str">
        <f>_xlfn.XLOOKUP(Table4[[#This Row],[StoreID]],Stores!A:A,Stores!B:B, "Not found")</f>
        <v>MegaMart Jimenezborough</v>
      </c>
      <c r="Y1676" t="str">
        <f>_xlfn.XLOOKUP(Table4[[#This Row],[StoreID]],Stores!A:A,Stores!C:C, "Not Found")</f>
        <v>Jimenezborough</v>
      </c>
      <c r="Z1676" t="str">
        <f>_xlfn.XLOOKUP(Table4[[#This Row],[StoreID]],Stores!A:A,Stores!D:D, "Not Found")</f>
        <v>South</v>
      </c>
    </row>
    <row r="1677" spans="1:26">
      <c r="A1677" t="s">
        <v>2543</v>
      </c>
      <c r="B1677" s="1">
        <v>45685</v>
      </c>
      <c r="C1677" t="s">
        <v>228</v>
      </c>
      <c r="D1677" t="s">
        <v>802</v>
      </c>
      <c r="E1677" t="s">
        <v>846</v>
      </c>
      <c r="F1677">
        <v>1</v>
      </c>
      <c r="G1677">
        <v>0.15</v>
      </c>
      <c r="H1677" t="s">
        <v>865</v>
      </c>
      <c r="I1677" s="4">
        <f>Table4[[#This Row],[Quantity]]*Table4[[#This Row],[UnitPrice]]</f>
        <v>366.93</v>
      </c>
      <c r="J1677" s="4">
        <f>Table4[[#This Row],[Gross Revenue]]*(1-Table4[[#This Row],[Discount]])</f>
        <v>311.89049999999997</v>
      </c>
      <c r="K1677" s="4">
        <f>Table4[[#This Row],[Quantity]]*Table4[[#This Row],[CostPrice]]</f>
        <v>285.23</v>
      </c>
      <c r="L1677" s="4">
        <f>Table4[[#This Row],[Net Revenue]]-Table4[[#This Row],[Total Cost]]</f>
        <v>26.660499999999956</v>
      </c>
      <c r="M1677" t="str">
        <f>_xlfn.XLOOKUP(Table4[[#This Row],[ProductID]], Products!A:A,Products!B:B, "Not Found")</f>
        <v>Stage Footwear</v>
      </c>
      <c r="N1677" t="str">
        <f>TEXT(Table4[[#This Row],[Date]], "mmm")</f>
        <v>Jan</v>
      </c>
      <c r="O1677" t="str">
        <f>TEXT(Table4[[#This Row],[Date]], "yyyy")</f>
        <v>2025</v>
      </c>
      <c r="P1677" t="str">
        <f>_xlfn.XLOOKUP(Table4[[#This Row],[ProductID]],Products!A:A,Products!C:C, "Not Found")</f>
        <v>Fashion</v>
      </c>
      <c r="Q1677" t="str">
        <f>_xlfn.XLOOKUP(Table4[[#This Row],[ProductID]],Products!A:A,Products!D:D,"Not Found")</f>
        <v>Footwear</v>
      </c>
      <c r="R1677">
        <f>_xlfn.XLOOKUP(Table4[[#This Row],[ProductID]],Products!A:A,Products!E:E,"Not Found")</f>
        <v>366.93</v>
      </c>
      <c r="S1677">
        <f>_xlfn.XLOOKUP(Table4[[#This Row],[ProductID]],Products!A:A,Products!F:F, "Not Found")</f>
        <v>285.23</v>
      </c>
      <c r="T1677" t="str">
        <f>_xlfn.XLOOKUP(Table4[[#This Row],[CustomerID]],Customers!A:A,Customers!D:D, "Not Found")</f>
        <v>F</v>
      </c>
      <c r="U1677" s="6">
        <f>_xlfn.XLOOKUP(Table4[[#This Row],[CustomerID]],Customers!A:A,Customers!E:E, "Not Found")</f>
        <v>23142</v>
      </c>
      <c r="V1677">
        <f ca="1">DATEDIF(Table4[[#This Row],[CustomerBirthday]], TODAY(), "Y")</f>
        <v>63</v>
      </c>
      <c r="W1677" t="str" cm="1">
        <f t="array" aca="1" ref="W1677" ca="1">_xlfn.IFS(Table4[[#This Row],[Age]]&lt;25, "Under 25",Table4[[#This Row],[Age]]=34, "25-34", Table4[[#This Row],[Age]]&lt;=49, "35-49", Table4[[#This Row],[Age]]&lt;=64, "50-64", Table4[[#This Row],[Age]]&gt;=65, "65+")</f>
        <v>50-64</v>
      </c>
      <c r="X1677" t="str">
        <f>_xlfn.XLOOKUP(Table4[[#This Row],[StoreID]],Stores!A:A,Stores!B:B, "Not found")</f>
        <v>MegaMart Johnmouth</v>
      </c>
      <c r="Y1677" t="str">
        <f>_xlfn.XLOOKUP(Table4[[#This Row],[StoreID]],Stores!A:A,Stores!C:C, "Not Found")</f>
        <v>Johnmouth</v>
      </c>
      <c r="Z1677" t="str">
        <f>_xlfn.XLOOKUP(Table4[[#This Row],[StoreID]],Stores!A:A,Stores!D:D, "Not Found")</f>
        <v>East</v>
      </c>
    </row>
    <row r="1678" spans="1:26">
      <c r="A1678" t="s">
        <v>2544</v>
      </c>
      <c r="B1678" s="1">
        <v>45245</v>
      </c>
      <c r="C1678" t="s">
        <v>411</v>
      </c>
      <c r="D1678" t="s">
        <v>800</v>
      </c>
      <c r="E1678" t="s">
        <v>842</v>
      </c>
      <c r="F1678">
        <v>4</v>
      </c>
      <c r="G1678">
        <v>0.15</v>
      </c>
      <c r="H1678" t="s">
        <v>868</v>
      </c>
      <c r="I1678" s="4">
        <f>Table4[[#This Row],[Quantity]]*Table4[[#This Row],[UnitPrice]]</f>
        <v>7810.6</v>
      </c>
      <c r="J1678" s="4">
        <f>Table4[[#This Row],[Gross Revenue]]*(1-Table4[[#This Row],[Discount]])</f>
        <v>6639.01</v>
      </c>
      <c r="K1678" s="4">
        <f>Table4[[#This Row],[Quantity]]*Table4[[#This Row],[CostPrice]]</f>
        <v>5805.08</v>
      </c>
      <c r="L1678" s="4">
        <f>Table4[[#This Row],[Net Revenue]]-Table4[[#This Row],[Total Cost]]</f>
        <v>833.93000000000029</v>
      </c>
      <c r="M1678" t="str">
        <f>_xlfn.XLOOKUP(Table4[[#This Row],[ProductID]], Products!A:A,Products!B:B, "Not Found")</f>
        <v>Book Television</v>
      </c>
      <c r="N1678" t="str">
        <f>TEXT(Table4[[#This Row],[Date]], "mmm")</f>
        <v>Nov</v>
      </c>
      <c r="O1678" t="str">
        <f>TEXT(Table4[[#This Row],[Date]], "yyyy")</f>
        <v>2023</v>
      </c>
      <c r="P1678" t="str">
        <f>_xlfn.XLOOKUP(Table4[[#This Row],[ProductID]],Products!A:A,Products!C:C, "Not Found")</f>
        <v>Electronics</v>
      </c>
      <c r="Q1678" t="str">
        <f>_xlfn.XLOOKUP(Table4[[#This Row],[ProductID]],Products!A:A,Products!D:D,"Not Found")</f>
        <v>Television</v>
      </c>
      <c r="R1678">
        <f>_xlfn.XLOOKUP(Table4[[#This Row],[ProductID]],Products!A:A,Products!E:E,"Not Found")</f>
        <v>1952.65</v>
      </c>
      <c r="S1678">
        <f>_xlfn.XLOOKUP(Table4[[#This Row],[ProductID]],Products!A:A,Products!F:F, "Not Found")</f>
        <v>1451.27</v>
      </c>
      <c r="T1678" t="str">
        <f>_xlfn.XLOOKUP(Table4[[#This Row],[CustomerID]],Customers!A:A,Customers!D:D, "Not Found")</f>
        <v>F</v>
      </c>
      <c r="U1678" s="6">
        <f>_xlfn.XLOOKUP(Table4[[#This Row],[CustomerID]],Customers!A:A,Customers!E:E, "Not Found")</f>
        <v>24112</v>
      </c>
      <c r="V1678">
        <f ca="1">DATEDIF(Table4[[#This Row],[CustomerBirthday]], TODAY(), "Y")</f>
        <v>60</v>
      </c>
      <c r="W1678" t="str" cm="1">
        <f t="array" aca="1" ref="W1678" ca="1">_xlfn.IFS(Table4[[#This Row],[Age]]&lt;25, "Under 25",Table4[[#This Row],[Age]]=34, "25-34", Table4[[#This Row],[Age]]&lt;=49, "35-49", Table4[[#This Row],[Age]]&lt;=64, "50-64", Table4[[#This Row],[Age]]&gt;=65, "65+")</f>
        <v>50-64</v>
      </c>
      <c r="X1678" t="str">
        <f>_xlfn.XLOOKUP(Table4[[#This Row],[StoreID]],Stores!A:A,Stores!B:B, "Not found")</f>
        <v>MegaMart Brianahaven</v>
      </c>
      <c r="Y1678" t="str">
        <f>_xlfn.XLOOKUP(Table4[[#This Row],[StoreID]],Stores!A:A,Stores!C:C, "Not Found")</f>
        <v>Brianahaven</v>
      </c>
      <c r="Z1678" t="str">
        <f>_xlfn.XLOOKUP(Table4[[#This Row],[StoreID]],Stores!A:A,Stores!D:D, "Not Found")</f>
        <v>North</v>
      </c>
    </row>
    <row r="1679" spans="1:26">
      <c r="A1679" t="s">
        <v>2545</v>
      </c>
      <c r="B1679" s="1">
        <v>45328</v>
      </c>
      <c r="C1679" t="s">
        <v>358</v>
      </c>
      <c r="D1679" t="s">
        <v>826</v>
      </c>
      <c r="E1679" t="s">
        <v>842</v>
      </c>
      <c r="F1679">
        <v>3</v>
      </c>
      <c r="G1679">
        <v>0.1</v>
      </c>
      <c r="H1679" t="s">
        <v>868</v>
      </c>
      <c r="I1679" s="4">
        <f>Table4[[#This Row],[Quantity]]*Table4[[#This Row],[UnitPrice]]</f>
        <v>3133.92</v>
      </c>
      <c r="J1679" s="4">
        <f>Table4[[#This Row],[Gross Revenue]]*(1-Table4[[#This Row],[Discount]])</f>
        <v>2820.5280000000002</v>
      </c>
      <c r="K1679" s="4">
        <f>Table4[[#This Row],[Quantity]]*Table4[[#This Row],[CostPrice]]</f>
        <v>2325.21</v>
      </c>
      <c r="L1679" s="4">
        <f>Table4[[#This Row],[Net Revenue]]-Table4[[#This Row],[Total Cost]]</f>
        <v>495.31800000000021</v>
      </c>
      <c r="M1679" t="str">
        <f>_xlfn.XLOOKUP(Table4[[#This Row],[ProductID]], Products!A:A,Products!B:B, "Not Found")</f>
        <v>Maybe Footwear</v>
      </c>
      <c r="N1679" t="str">
        <f>TEXT(Table4[[#This Row],[Date]], "mmm")</f>
        <v>Feb</v>
      </c>
      <c r="O1679" t="str">
        <f>TEXT(Table4[[#This Row],[Date]], "yyyy")</f>
        <v>2024</v>
      </c>
      <c r="P1679" t="str">
        <f>_xlfn.XLOOKUP(Table4[[#This Row],[ProductID]],Products!A:A,Products!C:C, "Not Found")</f>
        <v>Fashion</v>
      </c>
      <c r="Q1679" t="str">
        <f>_xlfn.XLOOKUP(Table4[[#This Row],[ProductID]],Products!A:A,Products!D:D,"Not Found")</f>
        <v>Footwear</v>
      </c>
      <c r="R1679">
        <f>_xlfn.XLOOKUP(Table4[[#This Row],[ProductID]],Products!A:A,Products!E:E,"Not Found")</f>
        <v>1044.6400000000001</v>
      </c>
      <c r="S1679">
        <f>_xlfn.XLOOKUP(Table4[[#This Row],[ProductID]],Products!A:A,Products!F:F, "Not Found")</f>
        <v>775.07</v>
      </c>
      <c r="T1679" t="str">
        <f>_xlfn.XLOOKUP(Table4[[#This Row],[CustomerID]],Customers!A:A,Customers!D:D, "Not Found")</f>
        <v>M</v>
      </c>
      <c r="U1679" s="6">
        <f>_xlfn.XLOOKUP(Table4[[#This Row],[CustomerID]],Customers!A:A,Customers!E:E, "Not Found")</f>
        <v>30183</v>
      </c>
      <c r="V1679">
        <f ca="1">DATEDIF(Table4[[#This Row],[CustomerBirthday]], TODAY(), "Y")</f>
        <v>43</v>
      </c>
      <c r="W1679" t="str" cm="1">
        <f t="array" aca="1" ref="W1679" ca="1">_xlfn.IFS(Table4[[#This Row],[Age]]&lt;25, "Under 25",Table4[[#This Row],[Age]]=34, "25-34", Table4[[#This Row],[Age]]&lt;=49, "35-49", Table4[[#This Row],[Age]]&lt;=64, "50-64", Table4[[#This Row],[Age]]&gt;=65, "65+")</f>
        <v>35-49</v>
      </c>
      <c r="X1679" t="str">
        <f>_xlfn.XLOOKUP(Table4[[#This Row],[StoreID]],Stores!A:A,Stores!B:B, "Not found")</f>
        <v>MegaMart Brianahaven</v>
      </c>
      <c r="Y1679" t="str">
        <f>_xlfn.XLOOKUP(Table4[[#This Row],[StoreID]],Stores!A:A,Stores!C:C, "Not Found")</f>
        <v>Brianahaven</v>
      </c>
      <c r="Z1679" t="str">
        <f>_xlfn.XLOOKUP(Table4[[#This Row],[StoreID]],Stores!A:A,Stores!D:D, "Not Found")</f>
        <v>North</v>
      </c>
    </row>
    <row r="1680" spans="1:26">
      <c r="A1680" t="s">
        <v>2546</v>
      </c>
      <c r="B1680" s="1">
        <v>45513</v>
      </c>
      <c r="C1680" t="s">
        <v>32</v>
      </c>
      <c r="D1680" t="s">
        <v>826</v>
      </c>
      <c r="E1680" t="s">
        <v>835</v>
      </c>
      <c r="F1680">
        <v>4</v>
      </c>
      <c r="G1680">
        <v>0.05</v>
      </c>
      <c r="H1680" t="s">
        <v>865</v>
      </c>
      <c r="I1680" s="4">
        <f>Table4[[#This Row],[Quantity]]*Table4[[#This Row],[UnitPrice]]</f>
        <v>4178.5600000000004</v>
      </c>
      <c r="J1680" s="4">
        <f>Table4[[#This Row],[Gross Revenue]]*(1-Table4[[#This Row],[Discount]])</f>
        <v>3969.6320000000001</v>
      </c>
      <c r="K1680" s="4">
        <f>Table4[[#This Row],[Quantity]]*Table4[[#This Row],[CostPrice]]</f>
        <v>3100.28</v>
      </c>
      <c r="L1680" s="4">
        <f>Table4[[#This Row],[Net Revenue]]-Table4[[#This Row],[Total Cost]]</f>
        <v>869.35199999999986</v>
      </c>
      <c r="M1680" t="str">
        <f>_xlfn.XLOOKUP(Table4[[#This Row],[ProductID]], Products!A:A,Products!B:B, "Not Found")</f>
        <v>Maybe Footwear</v>
      </c>
      <c r="N1680" t="str">
        <f>TEXT(Table4[[#This Row],[Date]], "mmm")</f>
        <v>Aug</v>
      </c>
      <c r="O1680" t="str">
        <f>TEXT(Table4[[#This Row],[Date]], "yyyy")</f>
        <v>2024</v>
      </c>
      <c r="P1680" t="str">
        <f>_xlfn.XLOOKUP(Table4[[#This Row],[ProductID]],Products!A:A,Products!C:C, "Not Found")</f>
        <v>Fashion</v>
      </c>
      <c r="Q1680" t="str">
        <f>_xlfn.XLOOKUP(Table4[[#This Row],[ProductID]],Products!A:A,Products!D:D,"Not Found")</f>
        <v>Footwear</v>
      </c>
      <c r="R1680">
        <f>_xlfn.XLOOKUP(Table4[[#This Row],[ProductID]],Products!A:A,Products!E:E,"Not Found")</f>
        <v>1044.6400000000001</v>
      </c>
      <c r="S1680">
        <f>_xlfn.XLOOKUP(Table4[[#This Row],[ProductID]],Products!A:A,Products!F:F, "Not Found")</f>
        <v>775.07</v>
      </c>
      <c r="T1680" t="str">
        <f>_xlfn.XLOOKUP(Table4[[#This Row],[CustomerID]],Customers!A:A,Customers!D:D, "Not Found")</f>
        <v>M</v>
      </c>
      <c r="U1680" s="6">
        <f>_xlfn.XLOOKUP(Table4[[#This Row],[CustomerID]],Customers!A:A,Customers!E:E, "Not Found")</f>
        <v>31058</v>
      </c>
      <c r="V1680">
        <f ca="1">DATEDIF(Table4[[#This Row],[CustomerBirthday]], TODAY(), "Y")</f>
        <v>41</v>
      </c>
      <c r="W1680" t="str" cm="1">
        <f t="array" aca="1" ref="W1680" ca="1">_xlfn.IFS(Table4[[#This Row],[Age]]&lt;25, "Under 25",Table4[[#This Row],[Age]]=34, "25-34", Table4[[#This Row],[Age]]&lt;=49, "35-49", Table4[[#This Row],[Age]]&lt;=64, "50-64", Table4[[#This Row],[Age]]&gt;=65, "65+")</f>
        <v>35-49</v>
      </c>
      <c r="X1680" t="str">
        <f>_xlfn.XLOOKUP(Table4[[#This Row],[StoreID]],Stores!A:A,Stores!B:B, "Not found")</f>
        <v>MegaMart Peckmouth</v>
      </c>
      <c r="Y1680" t="str">
        <f>_xlfn.XLOOKUP(Table4[[#This Row],[StoreID]],Stores!A:A,Stores!C:C, "Not Found")</f>
        <v>Peckmouth</v>
      </c>
      <c r="Z1680" t="str">
        <f>_xlfn.XLOOKUP(Table4[[#This Row],[StoreID]],Stores!A:A,Stores!D:D, "Not Found")</f>
        <v>East</v>
      </c>
    </row>
    <row r="1681" spans="1:26">
      <c r="A1681" t="s">
        <v>2547</v>
      </c>
      <c r="B1681" s="1">
        <v>45184</v>
      </c>
      <c r="C1681" t="s">
        <v>593</v>
      </c>
      <c r="D1681" t="s">
        <v>814</v>
      </c>
      <c r="E1681" t="s">
        <v>831</v>
      </c>
      <c r="F1681">
        <v>3</v>
      </c>
      <c r="G1681">
        <v>0</v>
      </c>
      <c r="H1681" t="s">
        <v>865</v>
      </c>
      <c r="I1681" s="4">
        <f>Table4[[#This Row],[Quantity]]*Table4[[#This Row],[UnitPrice]]</f>
        <v>3859.6499999999996</v>
      </c>
      <c r="J1681" s="4">
        <f>Table4[[#This Row],[Gross Revenue]]*(1-Table4[[#This Row],[Discount]])</f>
        <v>3859.6499999999996</v>
      </c>
      <c r="K1681" s="4">
        <f>Table4[[#This Row],[Quantity]]*Table4[[#This Row],[CostPrice]]</f>
        <v>2392.62</v>
      </c>
      <c r="L1681" s="4">
        <f>Table4[[#This Row],[Net Revenue]]-Table4[[#This Row],[Total Cost]]</f>
        <v>1467.0299999999997</v>
      </c>
      <c r="M1681" t="str">
        <f>_xlfn.XLOOKUP(Table4[[#This Row],[ProductID]], Products!A:A,Products!B:B, "Not Found")</f>
        <v>Least Accessories</v>
      </c>
      <c r="N1681" t="str">
        <f>TEXT(Table4[[#This Row],[Date]], "mmm")</f>
        <v>Sep</v>
      </c>
      <c r="O1681" t="str">
        <f>TEXT(Table4[[#This Row],[Date]], "yyyy")</f>
        <v>2023</v>
      </c>
      <c r="P1681" t="str">
        <f>_xlfn.XLOOKUP(Table4[[#This Row],[ProductID]],Products!A:A,Products!C:C, "Not Found")</f>
        <v>Fashion</v>
      </c>
      <c r="Q1681" t="str">
        <f>_xlfn.XLOOKUP(Table4[[#This Row],[ProductID]],Products!A:A,Products!D:D,"Not Found")</f>
        <v>Accessories</v>
      </c>
      <c r="R1681">
        <f>_xlfn.XLOOKUP(Table4[[#This Row],[ProductID]],Products!A:A,Products!E:E,"Not Found")</f>
        <v>1286.55</v>
      </c>
      <c r="S1681">
        <f>_xlfn.XLOOKUP(Table4[[#This Row],[ProductID]],Products!A:A,Products!F:F, "Not Found")</f>
        <v>797.54</v>
      </c>
      <c r="T1681" t="str">
        <f>_xlfn.XLOOKUP(Table4[[#This Row],[CustomerID]],Customers!A:A,Customers!D:D, "Not Found")</f>
        <v>F</v>
      </c>
      <c r="U1681" s="6">
        <f>_xlfn.XLOOKUP(Table4[[#This Row],[CustomerID]],Customers!A:A,Customers!E:E, "Not Found")</f>
        <v>37024</v>
      </c>
      <c r="V1681">
        <f ca="1">DATEDIF(Table4[[#This Row],[CustomerBirthday]], TODAY(), "Y")</f>
        <v>25</v>
      </c>
      <c r="W1681" t="str" cm="1">
        <f t="array" aca="1" ref="W1681" ca="1">_xlfn.IFS(Table4[[#This Row],[Age]]&lt;25, "Under 25",Table4[[#This Row],[Age]]=34, "25-34", Table4[[#This Row],[Age]]&lt;=49, "35-49", Table4[[#This Row],[Age]]&lt;=64, "50-64", Table4[[#This Row],[Age]]&gt;=65, "65+")</f>
        <v>35-49</v>
      </c>
      <c r="X1681" t="str">
        <f>_xlfn.XLOOKUP(Table4[[#This Row],[StoreID]],Stores!A:A,Stores!B:B, "Not found")</f>
        <v>MegaMart Jimenezborough</v>
      </c>
      <c r="Y1681" t="str">
        <f>_xlfn.XLOOKUP(Table4[[#This Row],[StoreID]],Stores!A:A,Stores!C:C, "Not Found")</f>
        <v>Jimenezborough</v>
      </c>
      <c r="Z1681" t="str">
        <f>_xlfn.XLOOKUP(Table4[[#This Row],[StoreID]],Stores!A:A,Stores!D:D, "Not Found")</f>
        <v>South</v>
      </c>
    </row>
    <row r="1682" spans="1:26">
      <c r="A1682" t="s">
        <v>2548</v>
      </c>
      <c r="B1682" s="1">
        <v>45465</v>
      </c>
      <c r="C1682" t="s">
        <v>472</v>
      </c>
      <c r="D1682" t="s">
        <v>784</v>
      </c>
      <c r="E1682" t="s">
        <v>846</v>
      </c>
      <c r="F1682">
        <v>5</v>
      </c>
      <c r="G1682">
        <v>0</v>
      </c>
      <c r="H1682" t="s">
        <v>865</v>
      </c>
      <c r="I1682" s="4">
        <f>Table4[[#This Row],[Quantity]]*Table4[[#This Row],[UnitPrice]]</f>
        <v>7425.25</v>
      </c>
      <c r="J1682" s="4">
        <f>Table4[[#This Row],[Gross Revenue]]*(1-Table4[[#This Row],[Discount]])</f>
        <v>7425.25</v>
      </c>
      <c r="K1682" s="4">
        <f>Table4[[#This Row],[Quantity]]*Table4[[#This Row],[CostPrice]]</f>
        <v>4941.5499999999993</v>
      </c>
      <c r="L1682" s="4">
        <f>Table4[[#This Row],[Net Revenue]]-Table4[[#This Row],[Total Cost]]</f>
        <v>2483.7000000000007</v>
      </c>
      <c r="M1682" t="str">
        <f>_xlfn.XLOOKUP(Table4[[#This Row],[ProductID]], Products!A:A,Products!B:B, "Not Found")</f>
        <v>Road Clothing</v>
      </c>
      <c r="N1682" t="str">
        <f>TEXT(Table4[[#This Row],[Date]], "mmm")</f>
        <v>Jun</v>
      </c>
      <c r="O1682" t="str">
        <f>TEXT(Table4[[#This Row],[Date]], "yyyy")</f>
        <v>2024</v>
      </c>
      <c r="P1682" t="str">
        <f>_xlfn.XLOOKUP(Table4[[#This Row],[ProductID]],Products!A:A,Products!C:C, "Not Found")</f>
        <v>Fashion</v>
      </c>
      <c r="Q1682" t="str">
        <f>_xlfn.XLOOKUP(Table4[[#This Row],[ProductID]],Products!A:A,Products!D:D,"Not Found")</f>
        <v>Clothing</v>
      </c>
      <c r="R1682">
        <f>_xlfn.XLOOKUP(Table4[[#This Row],[ProductID]],Products!A:A,Products!E:E,"Not Found")</f>
        <v>1485.05</v>
      </c>
      <c r="S1682">
        <f>_xlfn.XLOOKUP(Table4[[#This Row],[ProductID]],Products!A:A,Products!F:F, "Not Found")</f>
        <v>988.31</v>
      </c>
      <c r="T1682" t="str">
        <f>_xlfn.XLOOKUP(Table4[[#This Row],[CustomerID]],Customers!A:A,Customers!D:D, "Not Found")</f>
        <v>M</v>
      </c>
      <c r="U1682" s="6">
        <f>_xlfn.XLOOKUP(Table4[[#This Row],[CustomerID]],Customers!A:A,Customers!E:E, "Not Found")</f>
        <v>21466</v>
      </c>
      <c r="V1682">
        <f ca="1">DATEDIF(Table4[[#This Row],[CustomerBirthday]], TODAY(), "Y")</f>
        <v>67</v>
      </c>
      <c r="W1682" t="str" cm="1">
        <f t="array" aca="1" ref="W1682" ca="1">_xlfn.IFS(Table4[[#This Row],[Age]]&lt;25, "Under 25",Table4[[#This Row],[Age]]=34, "25-34", Table4[[#This Row],[Age]]&lt;=49, "35-49", Table4[[#This Row],[Age]]&lt;=64, "50-64", Table4[[#This Row],[Age]]&gt;=65, "65+")</f>
        <v>65+</v>
      </c>
      <c r="X1682" t="str">
        <f>_xlfn.XLOOKUP(Table4[[#This Row],[StoreID]],Stores!A:A,Stores!B:B, "Not found")</f>
        <v>MegaMart Johnmouth</v>
      </c>
      <c r="Y1682" t="str">
        <f>_xlfn.XLOOKUP(Table4[[#This Row],[StoreID]],Stores!A:A,Stores!C:C, "Not Found")</f>
        <v>Johnmouth</v>
      </c>
      <c r="Z1682" t="str">
        <f>_xlfn.XLOOKUP(Table4[[#This Row],[StoreID]],Stores!A:A,Stores!D:D, "Not Found")</f>
        <v>East</v>
      </c>
    </row>
    <row r="1683" spans="1:26">
      <c r="A1683" t="s">
        <v>2549</v>
      </c>
      <c r="B1683" s="1">
        <v>45562</v>
      </c>
      <c r="C1683" t="s">
        <v>228</v>
      </c>
      <c r="D1683" t="s">
        <v>725</v>
      </c>
      <c r="E1683" t="s">
        <v>831</v>
      </c>
      <c r="F1683">
        <v>1</v>
      </c>
      <c r="G1683">
        <v>0</v>
      </c>
      <c r="H1683" t="s">
        <v>865</v>
      </c>
      <c r="I1683" s="4">
        <f>Table4[[#This Row],[Quantity]]*Table4[[#This Row],[UnitPrice]]</f>
        <v>1396.22</v>
      </c>
      <c r="J1683" s="4">
        <f>Table4[[#This Row],[Gross Revenue]]*(1-Table4[[#This Row],[Discount]])</f>
        <v>1396.22</v>
      </c>
      <c r="K1683" s="4">
        <f>Table4[[#This Row],[Quantity]]*Table4[[#This Row],[CostPrice]]</f>
        <v>1004.09</v>
      </c>
      <c r="L1683" s="4">
        <f>Table4[[#This Row],[Net Revenue]]-Table4[[#This Row],[Total Cost]]</f>
        <v>392.13</v>
      </c>
      <c r="M1683" t="str">
        <f>_xlfn.XLOOKUP(Table4[[#This Row],[ProductID]], Products!A:A,Products!B:B, "Not Found")</f>
        <v>Knowledge Bags</v>
      </c>
      <c r="N1683" t="str">
        <f>TEXT(Table4[[#This Row],[Date]], "mmm")</f>
        <v>Sep</v>
      </c>
      <c r="O1683" t="str">
        <f>TEXT(Table4[[#This Row],[Date]], "yyyy")</f>
        <v>2024</v>
      </c>
      <c r="P1683" t="str">
        <f>_xlfn.XLOOKUP(Table4[[#This Row],[ProductID]],Products!A:A,Products!C:C, "Not Found")</f>
        <v>Fashion</v>
      </c>
      <c r="Q1683" t="str">
        <f>_xlfn.XLOOKUP(Table4[[#This Row],[ProductID]],Products!A:A,Products!D:D,"Not Found")</f>
        <v>Bags</v>
      </c>
      <c r="R1683">
        <f>_xlfn.XLOOKUP(Table4[[#This Row],[ProductID]],Products!A:A,Products!E:E,"Not Found")</f>
        <v>1396.22</v>
      </c>
      <c r="S1683">
        <f>_xlfn.XLOOKUP(Table4[[#This Row],[ProductID]],Products!A:A,Products!F:F, "Not Found")</f>
        <v>1004.09</v>
      </c>
      <c r="T1683" t="str">
        <f>_xlfn.XLOOKUP(Table4[[#This Row],[CustomerID]],Customers!A:A,Customers!D:D, "Not Found")</f>
        <v>F</v>
      </c>
      <c r="U1683" s="6">
        <f>_xlfn.XLOOKUP(Table4[[#This Row],[CustomerID]],Customers!A:A,Customers!E:E, "Not Found")</f>
        <v>23142</v>
      </c>
      <c r="V1683">
        <f ca="1">DATEDIF(Table4[[#This Row],[CustomerBirthday]], TODAY(), "Y")</f>
        <v>63</v>
      </c>
      <c r="W1683" t="str" cm="1">
        <f t="array" aca="1" ref="W1683" ca="1">_xlfn.IFS(Table4[[#This Row],[Age]]&lt;25, "Under 25",Table4[[#This Row],[Age]]=34, "25-34", Table4[[#This Row],[Age]]&lt;=49, "35-49", Table4[[#This Row],[Age]]&lt;=64, "50-64", Table4[[#This Row],[Age]]&gt;=65, "65+")</f>
        <v>50-64</v>
      </c>
      <c r="X1683" t="str">
        <f>_xlfn.XLOOKUP(Table4[[#This Row],[StoreID]],Stores!A:A,Stores!B:B, "Not found")</f>
        <v>MegaMart Jimenezborough</v>
      </c>
      <c r="Y1683" t="str">
        <f>_xlfn.XLOOKUP(Table4[[#This Row],[StoreID]],Stores!A:A,Stores!C:C, "Not Found")</f>
        <v>Jimenezborough</v>
      </c>
      <c r="Z1683" t="str">
        <f>_xlfn.XLOOKUP(Table4[[#This Row],[StoreID]],Stores!A:A,Stores!D:D, "Not Found")</f>
        <v>South</v>
      </c>
    </row>
    <row r="1684" spans="1:26">
      <c r="A1684" t="s">
        <v>2550</v>
      </c>
      <c r="B1684" s="1">
        <v>45252</v>
      </c>
      <c r="C1684" t="s">
        <v>44</v>
      </c>
      <c r="D1684" t="s">
        <v>804</v>
      </c>
      <c r="E1684" t="s">
        <v>846</v>
      </c>
      <c r="F1684">
        <v>2</v>
      </c>
      <c r="G1684">
        <v>0.1</v>
      </c>
      <c r="H1684" t="s">
        <v>871</v>
      </c>
      <c r="I1684" s="4">
        <f>Table4[[#This Row],[Quantity]]*Table4[[#This Row],[UnitPrice]]</f>
        <v>1081.8800000000001</v>
      </c>
      <c r="J1684" s="4">
        <f>Table4[[#This Row],[Gross Revenue]]*(1-Table4[[#This Row],[Discount]])</f>
        <v>973.69200000000012</v>
      </c>
      <c r="K1684" s="4">
        <f>Table4[[#This Row],[Quantity]]*Table4[[#This Row],[CostPrice]]</f>
        <v>796.5</v>
      </c>
      <c r="L1684" s="4">
        <f>Table4[[#This Row],[Net Revenue]]-Table4[[#This Row],[Total Cost]]</f>
        <v>177.19200000000012</v>
      </c>
      <c r="M1684" t="str">
        <f>_xlfn.XLOOKUP(Table4[[#This Row],[ProductID]], Products!A:A,Products!B:B, "Not Found")</f>
        <v>Church Clothing</v>
      </c>
      <c r="N1684" t="str">
        <f>TEXT(Table4[[#This Row],[Date]], "mmm")</f>
        <v>Nov</v>
      </c>
      <c r="O1684" t="str">
        <f>TEXT(Table4[[#This Row],[Date]], "yyyy")</f>
        <v>2023</v>
      </c>
      <c r="P1684" t="str">
        <f>_xlfn.XLOOKUP(Table4[[#This Row],[ProductID]],Products!A:A,Products!C:C, "Not Found")</f>
        <v>Fashion</v>
      </c>
      <c r="Q1684" t="str">
        <f>_xlfn.XLOOKUP(Table4[[#This Row],[ProductID]],Products!A:A,Products!D:D,"Not Found")</f>
        <v>Clothing</v>
      </c>
      <c r="R1684">
        <f>_xlfn.XLOOKUP(Table4[[#This Row],[ProductID]],Products!A:A,Products!E:E,"Not Found")</f>
        <v>540.94000000000005</v>
      </c>
      <c r="S1684">
        <f>_xlfn.XLOOKUP(Table4[[#This Row],[ProductID]],Products!A:A,Products!F:F, "Not Found")</f>
        <v>398.25</v>
      </c>
      <c r="T1684" t="str">
        <f>_xlfn.XLOOKUP(Table4[[#This Row],[CustomerID]],Customers!A:A,Customers!D:D, "Not Found")</f>
        <v>M</v>
      </c>
      <c r="U1684" s="6">
        <f>_xlfn.XLOOKUP(Table4[[#This Row],[CustomerID]],Customers!A:A,Customers!E:E, "Not Found")</f>
        <v>28106</v>
      </c>
      <c r="V1684">
        <f ca="1">DATEDIF(Table4[[#This Row],[CustomerBirthday]], TODAY(), "Y")</f>
        <v>49</v>
      </c>
      <c r="W1684" t="str" cm="1">
        <f t="array" aca="1" ref="W1684" ca="1">_xlfn.IFS(Table4[[#This Row],[Age]]&lt;25, "Under 25",Table4[[#This Row],[Age]]=34, "25-34", Table4[[#This Row],[Age]]&lt;=49, "35-49", Table4[[#This Row],[Age]]&lt;=64, "50-64", Table4[[#This Row],[Age]]&gt;=65, "65+")</f>
        <v>35-49</v>
      </c>
      <c r="X1684" t="str">
        <f>_xlfn.XLOOKUP(Table4[[#This Row],[StoreID]],Stores!A:A,Stores!B:B, "Not found")</f>
        <v>MegaMart Johnmouth</v>
      </c>
      <c r="Y1684" t="str">
        <f>_xlfn.XLOOKUP(Table4[[#This Row],[StoreID]],Stores!A:A,Stores!C:C, "Not Found")</f>
        <v>Johnmouth</v>
      </c>
      <c r="Z1684" t="str">
        <f>_xlfn.XLOOKUP(Table4[[#This Row],[StoreID]],Stores!A:A,Stores!D:D, "Not Found")</f>
        <v>East</v>
      </c>
    </row>
    <row r="1685" spans="1:26">
      <c r="A1685" t="s">
        <v>2551</v>
      </c>
      <c r="B1685" s="1">
        <v>45603</v>
      </c>
      <c r="C1685" t="s">
        <v>615</v>
      </c>
      <c r="D1685" t="s">
        <v>745</v>
      </c>
      <c r="E1685" t="s">
        <v>839</v>
      </c>
      <c r="F1685">
        <v>3</v>
      </c>
      <c r="G1685">
        <v>0.1</v>
      </c>
      <c r="H1685" t="s">
        <v>865</v>
      </c>
      <c r="I1685" s="4">
        <f>Table4[[#This Row],[Quantity]]*Table4[[#This Row],[UnitPrice]]</f>
        <v>3579.2699999999995</v>
      </c>
      <c r="J1685" s="4">
        <f>Table4[[#This Row],[Gross Revenue]]*(1-Table4[[#This Row],[Discount]])</f>
        <v>3221.3429999999998</v>
      </c>
      <c r="K1685" s="4">
        <f>Table4[[#This Row],[Quantity]]*Table4[[#This Row],[CostPrice]]</f>
        <v>2454.7200000000003</v>
      </c>
      <c r="L1685" s="4">
        <f>Table4[[#This Row],[Net Revenue]]-Table4[[#This Row],[Total Cost]]</f>
        <v>766.62299999999959</v>
      </c>
      <c r="M1685" t="str">
        <f>_xlfn.XLOOKUP(Table4[[#This Row],[ProductID]], Products!A:A,Products!B:B, "Not Found")</f>
        <v>Above Camera</v>
      </c>
      <c r="N1685" t="str">
        <f>TEXT(Table4[[#This Row],[Date]], "mmm")</f>
        <v>Nov</v>
      </c>
      <c r="O1685" t="str">
        <f>TEXT(Table4[[#This Row],[Date]], "yyyy")</f>
        <v>2024</v>
      </c>
      <c r="P1685" t="str">
        <f>_xlfn.XLOOKUP(Table4[[#This Row],[ProductID]],Products!A:A,Products!C:C, "Not Found")</f>
        <v>Electronics</v>
      </c>
      <c r="Q1685" t="str">
        <f>_xlfn.XLOOKUP(Table4[[#This Row],[ProductID]],Products!A:A,Products!D:D,"Not Found")</f>
        <v>Camera</v>
      </c>
      <c r="R1685">
        <f>_xlfn.XLOOKUP(Table4[[#This Row],[ProductID]],Products!A:A,Products!E:E,"Not Found")</f>
        <v>1193.0899999999999</v>
      </c>
      <c r="S1685">
        <f>_xlfn.XLOOKUP(Table4[[#This Row],[ProductID]],Products!A:A,Products!F:F, "Not Found")</f>
        <v>818.24</v>
      </c>
      <c r="T1685" t="str">
        <f>_xlfn.XLOOKUP(Table4[[#This Row],[CustomerID]],Customers!A:A,Customers!D:D, "Not Found")</f>
        <v>F</v>
      </c>
      <c r="U1685" s="6">
        <f>_xlfn.XLOOKUP(Table4[[#This Row],[CustomerID]],Customers!A:A,Customers!E:E, "Not Found")</f>
        <v>21425</v>
      </c>
      <c r="V1685">
        <f ca="1">DATEDIF(Table4[[#This Row],[CustomerBirthday]], TODAY(), "Y")</f>
        <v>67</v>
      </c>
      <c r="W1685" t="str" cm="1">
        <f t="array" aca="1" ref="W1685" ca="1">_xlfn.IFS(Table4[[#This Row],[Age]]&lt;25, "Under 25",Table4[[#This Row],[Age]]=34, "25-34", Table4[[#This Row],[Age]]&lt;=49, "35-49", Table4[[#This Row],[Age]]&lt;=64, "50-64", Table4[[#This Row],[Age]]&gt;=65, "65+")</f>
        <v>65+</v>
      </c>
      <c r="X1685" t="str">
        <f>_xlfn.XLOOKUP(Table4[[#This Row],[StoreID]],Stores!A:A,Stores!B:B, "Not found")</f>
        <v>MegaMart New Michele</v>
      </c>
      <c r="Y1685" t="str">
        <f>_xlfn.XLOOKUP(Table4[[#This Row],[StoreID]],Stores!A:A,Stores!C:C, "Not Found")</f>
        <v>New Michele</v>
      </c>
      <c r="Z1685" t="str">
        <f>_xlfn.XLOOKUP(Table4[[#This Row],[StoreID]],Stores!A:A,Stores!D:D, "Not Found")</f>
        <v>West</v>
      </c>
    </row>
    <row r="1686" spans="1:26">
      <c r="A1686" t="s">
        <v>2552</v>
      </c>
      <c r="B1686" s="1">
        <v>45515</v>
      </c>
      <c r="C1686" t="s">
        <v>191</v>
      </c>
      <c r="D1686" t="s">
        <v>796</v>
      </c>
      <c r="E1686" t="s">
        <v>846</v>
      </c>
      <c r="F1686">
        <v>2</v>
      </c>
      <c r="G1686">
        <v>0.1</v>
      </c>
      <c r="H1686" t="s">
        <v>875</v>
      </c>
      <c r="I1686" s="4">
        <f>Table4[[#This Row],[Quantity]]*Table4[[#This Row],[UnitPrice]]</f>
        <v>3124.86</v>
      </c>
      <c r="J1686" s="4">
        <f>Table4[[#This Row],[Gross Revenue]]*(1-Table4[[#This Row],[Discount]])</f>
        <v>2812.3740000000003</v>
      </c>
      <c r="K1686" s="4">
        <f>Table4[[#This Row],[Quantity]]*Table4[[#This Row],[CostPrice]]</f>
        <v>2391.2600000000002</v>
      </c>
      <c r="L1686" s="4">
        <f>Table4[[#This Row],[Net Revenue]]-Table4[[#This Row],[Total Cost]]</f>
        <v>421.11400000000003</v>
      </c>
      <c r="M1686" t="str">
        <f>_xlfn.XLOOKUP(Table4[[#This Row],[ProductID]], Products!A:A,Products!B:B, "Not Found")</f>
        <v>Chair Laptop</v>
      </c>
      <c r="N1686" t="str">
        <f>TEXT(Table4[[#This Row],[Date]], "mmm")</f>
        <v>Aug</v>
      </c>
      <c r="O1686" t="str">
        <f>TEXT(Table4[[#This Row],[Date]], "yyyy")</f>
        <v>2024</v>
      </c>
      <c r="P1686" t="str">
        <f>_xlfn.XLOOKUP(Table4[[#This Row],[ProductID]],Products!A:A,Products!C:C, "Not Found")</f>
        <v>Electronics</v>
      </c>
      <c r="Q1686" t="str">
        <f>_xlfn.XLOOKUP(Table4[[#This Row],[ProductID]],Products!A:A,Products!D:D,"Not Found")</f>
        <v>Laptop</v>
      </c>
      <c r="R1686">
        <f>_xlfn.XLOOKUP(Table4[[#This Row],[ProductID]],Products!A:A,Products!E:E,"Not Found")</f>
        <v>1562.43</v>
      </c>
      <c r="S1686">
        <f>_xlfn.XLOOKUP(Table4[[#This Row],[ProductID]],Products!A:A,Products!F:F, "Not Found")</f>
        <v>1195.6300000000001</v>
      </c>
      <c r="T1686" t="str">
        <f>_xlfn.XLOOKUP(Table4[[#This Row],[CustomerID]],Customers!A:A,Customers!D:D, "Not Found")</f>
        <v>M</v>
      </c>
      <c r="U1686" s="6">
        <f>_xlfn.XLOOKUP(Table4[[#This Row],[CustomerID]],Customers!A:A,Customers!E:E, "Not Found")</f>
        <v>35433</v>
      </c>
      <c r="V1686">
        <f ca="1">DATEDIF(Table4[[#This Row],[CustomerBirthday]], TODAY(), "Y")</f>
        <v>29</v>
      </c>
      <c r="W1686" t="str" cm="1">
        <f t="array" aca="1" ref="W1686" ca="1">_xlfn.IFS(Table4[[#This Row],[Age]]&lt;25, "Under 25",Table4[[#This Row],[Age]]=34, "25-34", Table4[[#This Row],[Age]]&lt;=49, "35-49", Table4[[#This Row],[Age]]&lt;=64, "50-64", Table4[[#This Row],[Age]]&gt;=65, "65+")</f>
        <v>35-49</v>
      </c>
      <c r="X1686" t="str">
        <f>_xlfn.XLOOKUP(Table4[[#This Row],[StoreID]],Stores!A:A,Stores!B:B, "Not found")</f>
        <v>MegaMart Johnmouth</v>
      </c>
      <c r="Y1686" t="str">
        <f>_xlfn.XLOOKUP(Table4[[#This Row],[StoreID]],Stores!A:A,Stores!C:C, "Not Found")</f>
        <v>Johnmouth</v>
      </c>
      <c r="Z1686" t="str">
        <f>_xlfn.XLOOKUP(Table4[[#This Row],[StoreID]],Stores!A:A,Stores!D:D, "Not Found")</f>
        <v>East</v>
      </c>
    </row>
    <row r="1687" spans="1:26">
      <c r="A1687" t="s">
        <v>2553</v>
      </c>
      <c r="B1687" s="1">
        <v>45200</v>
      </c>
      <c r="C1687" t="s">
        <v>696</v>
      </c>
      <c r="D1687" t="s">
        <v>798</v>
      </c>
      <c r="E1687" t="s">
        <v>839</v>
      </c>
      <c r="F1687">
        <v>3</v>
      </c>
      <c r="G1687">
        <v>0.1</v>
      </c>
      <c r="H1687" t="s">
        <v>868</v>
      </c>
      <c r="I1687" s="4">
        <f>Table4[[#This Row],[Quantity]]*Table4[[#This Row],[UnitPrice]]</f>
        <v>4504.38</v>
      </c>
      <c r="J1687" s="4">
        <f>Table4[[#This Row],[Gross Revenue]]*(1-Table4[[#This Row],[Discount]])</f>
        <v>4053.942</v>
      </c>
      <c r="K1687" s="4">
        <f>Table4[[#This Row],[Quantity]]*Table4[[#This Row],[CostPrice]]</f>
        <v>3503.19</v>
      </c>
      <c r="L1687" s="4">
        <f>Table4[[#This Row],[Net Revenue]]-Table4[[#This Row],[Total Cost]]</f>
        <v>550.75199999999995</v>
      </c>
      <c r="M1687" t="str">
        <f>_xlfn.XLOOKUP(Table4[[#This Row],[ProductID]], Products!A:A,Products!B:B, "Not Found")</f>
        <v>New Watches</v>
      </c>
      <c r="N1687" t="str">
        <f>TEXT(Table4[[#This Row],[Date]], "mmm")</f>
        <v>Oct</v>
      </c>
      <c r="O1687" t="str">
        <f>TEXT(Table4[[#This Row],[Date]], "yyyy")</f>
        <v>2023</v>
      </c>
      <c r="P1687" t="str">
        <f>_xlfn.XLOOKUP(Table4[[#This Row],[ProductID]],Products!A:A,Products!C:C, "Not Found")</f>
        <v>Fashion</v>
      </c>
      <c r="Q1687" t="str">
        <f>_xlfn.XLOOKUP(Table4[[#This Row],[ProductID]],Products!A:A,Products!D:D,"Not Found")</f>
        <v>Watches</v>
      </c>
      <c r="R1687">
        <f>_xlfn.XLOOKUP(Table4[[#This Row],[ProductID]],Products!A:A,Products!E:E,"Not Found")</f>
        <v>1501.46</v>
      </c>
      <c r="S1687">
        <f>_xlfn.XLOOKUP(Table4[[#This Row],[ProductID]],Products!A:A,Products!F:F, "Not Found")</f>
        <v>1167.73</v>
      </c>
      <c r="T1687" t="str">
        <f>_xlfn.XLOOKUP(Table4[[#This Row],[CustomerID]],Customers!A:A,Customers!D:D, "Not Found")</f>
        <v>M</v>
      </c>
      <c r="U1687" s="6">
        <f>_xlfn.XLOOKUP(Table4[[#This Row],[CustomerID]],Customers!A:A,Customers!E:E, "Not Found")</f>
        <v>31435</v>
      </c>
      <c r="V1687">
        <f ca="1">DATEDIF(Table4[[#This Row],[CustomerBirthday]], TODAY(), "Y")</f>
        <v>40</v>
      </c>
      <c r="W1687" t="str" cm="1">
        <f t="array" aca="1" ref="W1687" ca="1">_xlfn.IFS(Table4[[#This Row],[Age]]&lt;25, "Under 25",Table4[[#This Row],[Age]]=34, "25-34", Table4[[#This Row],[Age]]&lt;=49, "35-49", Table4[[#This Row],[Age]]&lt;=64, "50-64", Table4[[#This Row],[Age]]&gt;=65, "65+")</f>
        <v>35-49</v>
      </c>
      <c r="X1687" t="str">
        <f>_xlfn.XLOOKUP(Table4[[#This Row],[StoreID]],Stores!A:A,Stores!B:B, "Not found")</f>
        <v>MegaMart New Michele</v>
      </c>
      <c r="Y1687" t="str">
        <f>_xlfn.XLOOKUP(Table4[[#This Row],[StoreID]],Stores!A:A,Stores!C:C, "Not Found")</f>
        <v>New Michele</v>
      </c>
      <c r="Z1687" t="str">
        <f>_xlfn.XLOOKUP(Table4[[#This Row],[StoreID]],Stores!A:A,Stores!D:D, "Not Found")</f>
        <v>West</v>
      </c>
    </row>
    <row r="1688" spans="1:26">
      <c r="A1688" t="s">
        <v>2554</v>
      </c>
      <c r="B1688" s="1">
        <v>45463</v>
      </c>
      <c r="C1688" t="s">
        <v>390</v>
      </c>
      <c r="D1688" t="s">
        <v>798</v>
      </c>
      <c r="E1688" t="s">
        <v>846</v>
      </c>
      <c r="F1688">
        <v>1</v>
      </c>
      <c r="G1688">
        <v>0.15</v>
      </c>
      <c r="H1688" t="s">
        <v>871</v>
      </c>
      <c r="I1688" s="4">
        <f>Table4[[#This Row],[Quantity]]*Table4[[#This Row],[UnitPrice]]</f>
        <v>1501.46</v>
      </c>
      <c r="J1688" s="4">
        <f>Table4[[#This Row],[Gross Revenue]]*(1-Table4[[#This Row],[Discount]])</f>
        <v>1276.241</v>
      </c>
      <c r="K1688" s="4">
        <f>Table4[[#This Row],[Quantity]]*Table4[[#This Row],[CostPrice]]</f>
        <v>1167.73</v>
      </c>
      <c r="L1688" s="4">
        <f>Table4[[#This Row],[Net Revenue]]-Table4[[#This Row],[Total Cost]]</f>
        <v>108.51099999999997</v>
      </c>
      <c r="M1688" t="str">
        <f>_xlfn.XLOOKUP(Table4[[#This Row],[ProductID]], Products!A:A,Products!B:B, "Not Found")</f>
        <v>New Watches</v>
      </c>
      <c r="N1688" t="str">
        <f>TEXT(Table4[[#This Row],[Date]], "mmm")</f>
        <v>Jun</v>
      </c>
      <c r="O1688" t="str">
        <f>TEXT(Table4[[#This Row],[Date]], "yyyy")</f>
        <v>2024</v>
      </c>
      <c r="P1688" t="str">
        <f>_xlfn.XLOOKUP(Table4[[#This Row],[ProductID]],Products!A:A,Products!C:C, "Not Found")</f>
        <v>Fashion</v>
      </c>
      <c r="Q1688" t="str">
        <f>_xlfn.XLOOKUP(Table4[[#This Row],[ProductID]],Products!A:A,Products!D:D,"Not Found")</f>
        <v>Watches</v>
      </c>
      <c r="R1688">
        <f>_xlfn.XLOOKUP(Table4[[#This Row],[ProductID]],Products!A:A,Products!E:E,"Not Found")</f>
        <v>1501.46</v>
      </c>
      <c r="S1688">
        <f>_xlfn.XLOOKUP(Table4[[#This Row],[ProductID]],Products!A:A,Products!F:F, "Not Found")</f>
        <v>1167.73</v>
      </c>
      <c r="T1688" t="str">
        <f>_xlfn.XLOOKUP(Table4[[#This Row],[CustomerID]],Customers!A:A,Customers!D:D, "Not Found")</f>
        <v>M</v>
      </c>
      <c r="U1688" s="6">
        <f>_xlfn.XLOOKUP(Table4[[#This Row],[CustomerID]],Customers!A:A,Customers!E:E, "Not Found")</f>
        <v>23821</v>
      </c>
      <c r="V1688">
        <f ca="1">DATEDIF(Table4[[#This Row],[CustomerBirthday]], TODAY(), "Y")</f>
        <v>61</v>
      </c>
      <c r="W1688" t="str" cm="1">
        <f t="array" aca="1" ref="W1688" ca="1">_xlfn.IFS(Table4[[#This Row],[Age]]&lt;25, "Under 25",Table4[[#This Row],[Age]]=34, "25-34", Table4[[#This Row],[Age]]&lt;=49, "35-49", Table4[[#This Row],[Age]]&lt;=64, "50-64", Table4[[#This Row],[Age]]&gt;=65, "65+")</f>
        <v>50-64</v>
      </c>
      <c r="X1688" t="str">
        <f>_xlfn.XLOOKUP(Table4[[#This Row],[StoreID]],Stores!A:A,Stores!B:B, "Not found")</f>
        <v>MegaMart Johnmouth</v>
      </c>
      <c r="Y1688" t="str">
        <f>_xlfn.XLOOKUP(Table4[[#This Row],[StoreID]],Stores!A:A,Stores!C:C, "Not Found")</f>
        <v>Johnmouth</v>
      </c>
      <c r="Z1688" t="str">
        <f>_xlfn.XLOOKUP(Table4[[#This Row],[StoreID]],Stores!A:A,Stores!D:D, "Not Found")</f>
        <v>East</v>
      </c>
    </row>
    <row r="1689" spans="1:26">
      <c r="A1689" t="s">
        <v>2555</v>
      </c>
      <c r="B1689" s="1">
        <v>45204</v>
      </c>
      <c r="C1689" t="s">
        <v>382</v>
      </c>
      <c r="D1689" t="s">
        <v>780</v>
      </c>
      <c r="E1689" t="s">
        <v>835</v>
      </c>
      <c r="F1689">
        <v>2</v>
      </c>
      <c r="G1689">
        <v>0.05</v>
      </c>
      <c r="H1689" t="s">
        <v>868</v>
      </c>
      <c r="I1689" s="4">
        <f>Table4[[#This Row],[Quantity]]*Table4[[#This Row],[UnitPrice]]</f>
        <v>2544.46</v>
      </c>
      <c r="J1689" s="4">
        <f>Table4[[#This Row],[Gross Revenue]]*(1-Table4[[#This Row],[Discount]])</f>
        <v>2417.2370000000001</v>
      </c>
      <c r="K1689" s="4">
        <f>Table4[[#This Row],[Quantity]]*Table4[[#This Row],[CostPrice]]</f>
        <v>1905.3</v>
      </c>
      <c r="L1689" s="4">
        <f>Table4[[#This Row],[Net Revenue]]-Table4[[#This Row],[Total Cost]]</f>
        <v>511.93700000000013</v>
      </c>
      <c r="M1689" t="str">
        <f>_xlfn.XLOOKUP(Table4[[#This Row],[ProductID]], Products!A:A,Products!B:B, "Not Found")</f>
        <v>Hospital Smartphone</v>
      </c>
      <c r="N1689" t="str">
        <f>TEXT(Table4[[#This Row],[Date]], "mmm")</f>
        <v>Oct</v>
      </c>
      <c r="O1689" t="str">
        <f>TEXT(Table4[[#This Row],[Date]], "yyyy")</f>
        <v>2023</v>
      </c>
      <c r="P1689" t="str">
        <f>_xlfn.XLOOKUP(Table4[[#This Row],[ProductID]],Products!A:A,Products!C:C, "Not Found")</f>
        <v>Electronics</v>
      </c>
      <c r="Q1689" t="str">
        <f>_xlfn.XLOOKUP(Table4[[#This Row],[ProductID]],Products!A:A,Products!D:D,"Not Found")</f>
        <v>Smartphone</v>
      </c>
      <c r="R1689">
        <f>_xlfn.XLOOKUP(Table4[[#This Row],[ProductID]],Products!A:A,Products!E:E,"Not Found")</f>
        <v>1272.23</v>
      </c>
      <c r="S1689">
        <f>_xlfn.XLOOKUP(Table4[[#This Row],[ProductID]],Products!A:A,Products!F:F, "Not Found")</f>
        <v>952.65</v>
      </c>
      <c r="T1689" t="str">
        <f>_xlfn.XLOOKUP(Table4[[#This Row],[CustomerID]],Customers!A:A,Customers!D:D, "Not Found")</f>
        <v>F</v>
      </c>
      <c r="U1689" s="6">
        <f>_xlfn.XLOOKUP(Table4[[#This Row],[CustomerID]],Customers!A:A,Customers!E:E, "Not Found")</f>
        <v>35236</v>
      </c>
      <c r="V1689">
        <f ca="1">DATEDIF(Table4[[#This Row],[CustomerBirthday]], TODAY(), "Y")</f>
        <v>30</v>
      </c>
      <c r="W1689" t="str" cm="1">
        <f t="array" aca="1" ref="W1689" ca="1">_xlfn.IFS(Table4[[#This Row],[Age]]&lt;25, "Under 25",Table4[[#This Row],[Age]]=34, "25-34", Table4[[#This Row],[Age]]&lt;=49, "35-49", Table4[[#This Row],[Age]]&lt;=64, "50-64", Table4[[#This Row],[Age]]&gt;=65, "65+")</f>
        <v>35-49</v>
      </c>
      <c r="X1689" t="str">
        <f>_xlfn.XLOOKUP(Table4[[#This Row],[StoreID]],Stores!A:A,Stores!B:B, "Not found")</f>
        <v>MegaMart Peckmouth</v>
      </c>
      <c r="Y1689" t="str">
        <f>_xlfn.XLOOKUP(Table4[[#This Row],[StoreID]],Stores!A:A,Stores!C:C, "Not Found")</f>
        <v>Peckmouth</v>
      </c>
      <c r="Z1689" t="str">
        <f>_xlfn.XLOOKUP(Table4[[#This Row],[StoreID]],Stores!A:A,Stores!D:D, "Not Found")</f>
        <v>East</v>
      </c>
    </row>
    <row r="1690" spans="1:26">
      <c r="A1690" t="s">
        <v>2556</v>
      </c>
      <c r="B1690" s="1">
        <v>45781</v>
      </c>
      <c r="C1690" t="s">
        <v>230</v>
      </c>
      <c r="D1690" t="s">
        <v>736</v>
      </c>
      <c r="E1690" t="s">
        <v>846</v>
      </c>
      <c r="F1690">
        <v>5</v>
      </c>
      <c r="G1690">
        <v>0.15</v>
      </c>
      <c r="H1690" t="s">
        <v>868</v>
      </c>
      <c r="I1690" s="4">
        <f>Table4[[#This Row],[Quantity]]*Table4[[#This Row],[UnitPrice]]</f>
        <v>615.95000000000005</v>
      </c>
      <c r="J1690" s="4">
        <f>Table4[[#This Row],[Gross Revenue]]*(1-Table4[[#This Row],[Discount]])</f>
        <v>523.5575</v>
      </c>
      <c r="K1690" s="4">
        <f>Table4[[#This Row],[Quantity]]*Table4[[#This Row],[CostPrice]]</f>
        <v>401.8</v>
      </c>
      <c r="L1690" s="4">
        <f>Table4[[#This Row],[Net Revenue]]-Table4[[#This Row],[Total Cost]]</f>
        <v>121.75749999999999</v>
      </c>
      <c r="M1690" t="str">
        <f>_xlfn.XLOOKUP(Table4[[#This Row],[ProductID]], Products!A:A,Products!B:B, "Not Found")</f>
        <v>Us Snacks</v>
      </c>
      <c r="N1690" t="str">
        <f>TEXT(Table4[[#This Row],[Date]], "mmm")</f>
        <v>May</v>
      </c>
      <c r="O1690" t="str">
        <f>TEXT(Table4[[#This Row],[Date]], "yyyy")</f>
        <v>2025</v>
      </c>
      <c r="P1690" t="str">
        <f>_xlfn.XLOOKUP(Table4[[#This Row],[ProductID]],Products!A:A,Products!C:C, "Not Found")</f>
        <v>Groceries</v>
      </c>
      <c r="Q1690" t="str">
        <f>_xlfn.XLOOKUP(Table4[[#This Row],[ProductID]],Products!A:A,Products!D:D,"Not Found")</f>
        <v>Snacks</v>
      </c>
      <c r="R1690">
        <f>_xlfn.XLOOKUP(Table4[[#This Row],[ProductID]],Products!A:A,Products!E:E,"Not Found")</f>
        <v>123.19</v>
      </c>
      <c r="S1690">
        <f>_xlfn.XLOOKUP(Table4[[#This Row],[ProductID]],Products!A:A,Products!F:F, "Not Found")</f>
        <v>80.36</v>
      </c>
      <c r="T1690" t="str">
        <f>_xlfn.XLOOKUP(Table4[[#This Row],[CustomerID]],Customers!A:A,Customers!D:D, "Not Found")</f>
        <v>M</v>
      </c>
      <c r="U1690" s="6">
        <f>_xlfn.XLOOKUP(Table4[[#This Row],[CustomerID]],Customers!A:A,Customers!E:E, "Not Found")</f>
        <v>35712</v>
      </c>
      <c r="V1690">
        <f ca="1">DATEDIF(Table4[[#This Row],[CustomerBirthday]], TODAY(), "Y")</f>
        <v>28</v>
      </c>
      <c r="W1690" t="str" cm="1">
        <f t="array" aca="1" ref="W1690" ca="1">_xlfn.IFS(Table4[[#This Row],[Age]]&lt;25, "Under 25",Table4[[#This Row],[Age]]=34, "25-34", Table4[[#This Row],[Age]]&lt;=49, "35-49", Table4[[#This Row],[Age]]&lt;=64, "50-64", Table4[[#This Row],[Age]]&gt;=65, "65+")</f>
        <v>35-49</v>
      </c>
      <c r="X1690" t="str">
        <f>_xlfn.XLOOKUP(Table4[[#This Row],[StoreID]],Stores!A:A,Stores!B:B, "Not found")</f>
        <v>MegaMart Johnmouth</v>
      </c>
      <c r="Y1690" t="str">
        <f>_xlfn.XLOOKUP(Table4[[#This Row],[StoreID]],Stores!A:A,Stores!C:C, "Not Found")</f>
        <v>Johnmouth</v>
      </c>
      <c r="Z1690" t="str">
        <f>_xlfn.XLOOKUP(Table4[[#This Row],[StoreID]],Stores!A:A,Stores!D:D, "Not Found")</f>
        <v>East</v>
      </c>
    </row>
    <row r="1691" spans="1:26">
      <c r="A1691" t="s">
        <v>2557</v>
      </c>
      <c r="B1691" s="1">
        <v>45721</v>
      </c>
      <c r="C1691" t="s">
        <v>331</v>
      </c>
      <c r="D1691" t="s">
        <v>734</v>
      </c>
      <c r="E1691" t="s">
        <v>831</v>
      </c>
      <c r="F1691">
        <v>3</v>
      </c>
      <c r="G1691">
        <v>0.05</v>
      </c>
      <c r="H1691" t="s">
        <v>868</v>
      </c>
      <c r="I1691" s="4">
        <f>Table4[[#This Row],[Quantity]]*Table4[[#This Row],[UnitPrice]]</f>
        <v>329.34000000000003</v>
      </c>
      <c r="J1691" s="4">
        <f>Table4[[#This Row],[Gross Revenue]]*(1-Table4[[#This Row],[Discount]])</f>
        <v>312.87299999999999</v>
      </c>
      <c r="K1691" s="4">
        <f>Table4[[#This Row],[Quantity]]*Table4[[#This Row],[CostPrice]]</f>
        <v>211.77</v>
      </c>
      <c r="L1691" s="4">
        <f>Table4[[#This Row],[Net Revenue]]-Table4[[#This Row],[Total Cost]]</f>
        <v>101.10299999999998</v>
      </c>
      <c r="M1691" t="str">
        <f>_xlfn.XLOOKUP(Table4[[#This Row],[ProductID]], Products!A:A,Products!B:B, "Not Found")</f>
        <v>Recognize Footwear</v>
      </c>
      <c r="N1691" t="str">
        <f>TEXT(Table4[[#This Row],[Date]], "mmm")</f>
        <v>Mar</v>
      </c>
      <c r="O1691" t="str">
        <f>TEXT(Table4[[#This Row],[Date]], "yyyy")</f>
        <v>2025</v>
      </c>
      <c r="P1691" t="str">
        <f>_xlfn.XLOOKUP(Table4[[#This Row],[ProductID]],Products!A:A,Products!C:C, "Not Found")</f>
        <v>Fashion</v>
      </c>
      <c r="Q1691" t="str">
        <f>_xlfn.XLOOKUP(Table4[[#This Row],[ProductID]],Products!A:A,Products!D:D,"Not Found")</f>
        <v>Footwear</v>
      </c>
      <c r="R1691">
        <f>_xlfn.XLOOKUP(Table4[[#This Row],[ProductID]],Products!A:A,Products!E:E,"Not Found")</f>
        <v>109.78</v>
      </c>
      <c r="S1691">
        <f>_xlfn.XLOOKUP(Table4[[#This Row],[ProductID]],Products!A:A,Products!F:F, "Not Found")</f>
        <v>70.59</v>
      </c>
      <c r="T1691" t="str">
        <f>_xlfn.XLOOKUP(Table4[[#This Row],[CustomerID]],Customers!A:A,Customers!D:D, "Not Found")</f>
        <v>F</v>
      </c>
      <c r="U1691" s="6">
        <f>_xlfn.XLOOKUP(Table4[[#This Row],[CustomerID]],Customers!A:A,Customers!E:E, "Not Found")</f>
        <v>35714</v>
      </c>
      <c r="V1691">
        <f ca="1">DATEDIF(Table4[[#This Row],[CustomerBirthday]], TODAY(), "Y")</f>
        <v>28</v>
      </c>
      <c r="W1691" t="str" cm="1">
        <f t="array" aca="1" ref="W1691" ca="1">_xlfn.IFS(Table4[[#This Row],[Age]]&lt;25, "Under 25",Table4[[#This Row],[Age]]=34, "25-34", Table4[[#This Row],[Age]]&lt;=49, "35-49", Table4[[#This Row],[Age]]&lt;=64, "50-64", Table4[[#This Row],[Age]]&gt;=65, "65+")</f>
        <v>35-49</v>
      </c>
      <c r="X1691" t="str">
        <f>_xlfn.XLOOKUP(Table4[[#This Row],[StoreID]],Stores!A:A,Stores!B:B, "Not found")</f>
        <v>MegaMart Jimenezborough</v>
      </c>
      <c r="Y1691" t="str">
        <f>_xlfn.XLOOKUP(Table4[[#This Row],[StoreID]],Stores!A:A,Stores!C:C, "Not Found")</f>
        <v>Jimenezborough</v>
      </c>
      <c r="Z1691" t="str">
        <f>_xlfn.XLOOKUP(Table4[[#This Row],[StoreID]],Stores!A:A,Stores!D:D, "Not Found")</f>
        <v>South</v>
      </c>
    </row>
    <row r="1692" spans="1:26">
      <c r="A1692" t="s">
        <v>2558</v>
      </c>
      <c r="B1692" s="1">
        <v>45408</v>
      </c>
      <c r="C1692" t="s">
        <v>696</v>
      </c>
      <c r="D1692" t="s">
        <v>769</v>
      </c>
      <c r="E1692" t="s">
        <v>842</v>
      </c>
      <c r="F1692">
        <v>2</v>
      </c>
      <c r="G1692">
        <v>0.15</v>
      </c>
      <c r="H1692" t="s">
        <v>868</v>
      </c>
      <c r="I1692" s="4">
        <f>Table4[[#This Row],[Quantity]]*Table4[[#This Row],[UnitPrice]]</f>
        <v>51.14</v>
      </c>
      <c r="J1692" s="4">
        <f>Table4[[#This Row],[Gross Revenue]]*(1-Table4[[#This Row],[Discount]])</f>
        <v>43.469000000000001</v>
      </c>
      <c r="K1692" s="4">
        <f>Table4[[#This Row],[Quantity]]*Table4[[#This Row],[CostPrice]]</f>
        <v>38.1</v>
      </c>
      <c r="L1692" s="4">
        <f>Table4[[#This Row],[Net Revenue]]-Table4[[#This Row],[Total Cost]]</f>
        <v>5.3689999999999998</v>
      </c>
      <c r="M1692" t="str">
        <f>_xlfn.XLOOKUP(Table4[[#This Row],[ProductID]], Products!A:A,Products!B:B, "Not Found")</f>
        <v>How Vegetables</v>
      </c>
      <c r="N1692" t="str">
        <f>TEXT(Table4[[#This Row],[Date]], "mmm")</f>
        <v>Apr</v>
      </c>
      <c r="O1692" t="str">
        <f>TEXT(Table4[[#This Row],[Date]], "yyyy")</f>
        <v>2024</v>
      </c>
      <c r="P1692" t="str">
        <f>_xlfn.XLOOKUP(Table4[[#This Row],[ProductID]],Products!A:A,Products!C:C, "Not Found")</f>
        <v>Groceries</v>
      </c>
      <c r="Q1692" t="str">
        <f>_xlfn.XLOOKUP(Table4[[#This Row],[ProductID]],Products!A:A,Products!D:D,"Not Found")</f>
        <v>Vegetables</v>
      </c>
      <c r="R1692">
        <f>_xlfn.XLOOKUP(Table4[[#This Row],[ProductID]],Products!A:A,Products!E:E,"Not Found")</f>
        <v>25.57</v>
      </c>
      <c r="S1692">
        <f>_xlfn.XLOOKUP(Table4[[#This Row],[ProductID]],Products!A:A,Products!F:F, "Not Found")</f>
        <v>19.05</v>
      </c>
      <c r="T1692" t="str">
        <f>_xlfn.XLOOKUP(Table4[[#This Row],[CustomerID]],Customers!A:A,Customers!D:D, "Not Found")</f>
        <v>M</v>
      </c>
      <c r="U1692" s="6">
        <f>_xlfn.XLOOKUP(Table4[[#This Row],[CustomerID]],Customers!A:A,Customers!E:E, "Not Found")</f>
        <v>31435</v>
      </c>
      <c r="V1692">
        <f ca="1">DATEDIF(Table4[[#This Row],[CustomerBirthday]], TODAY(), "Y")</f>
        <v>40</v>
      </c>
      <c r="W1692" t="str" cm="1">
        <f t="array" aca="1" ref="W1692" ca="1">_xlfn.IFS(Table4[[#This Row],[Age]]&lt;25, "Under 25",Table4[[#This Row],[Age]]=34, "25-34", Table4[[#This Row],[Age]]&lt;=49, "35-49", Table4[[#This Row],[Age]]&lt;=64, "50-64", Table4[[#This Row],[Age]]&gt;=65, "65+")</f>
        <v>35-49</v>
      </c>
      <c r="X1692" t="str">
        <f>_xlfn.XLOOKUP(Table4[[#This Row],[StoreID]],Stores!A:A,Stores!B:B, "Not found")</f>
        <v>MegaMart Brianahaven</v>
      </c>
      <c r="Y1692" t="str">
        <f>_xlfn.XLOOKUP(Table4[[#This Row],[StoreID]],Stores!A:A,Stores!C:C, "Not Found")</f>
        <v>Brianahaven</v>
      </c>
      <c r="Z1692" t="str">
        <f>_xlfn.XLOOKUP(Table4[[#This Row],[StoreID]],Stores!A:A,Stores!D:D, "Not Found")</f>
        <v>North</v>
      </c>
    </row>
    <row r="1693" spans="1:26">
      <c r="A1693" t="s">
        <v>2559</v>
      </c>
      <c r="B1693" s="1">
        <v>45265</v>
      </c>
      <c r="C1693" t="s">
        <v>520</v>
      </c>
      <c r="D1693" t="s">
        <v>818</v>
      </c>
      <c r="E1693" t="s">
        <v>831</v>
      </c>
      <c r="F1693">
        <v>3</v>
      </c>
      <c r="G1693">
        <v>0.05</v>
      </c>
      <c r="H1693" t="s">
        <v>871</v>
      </c>
      <c r="I1693" s="4">
        <f>Table4[[#This Row],[Quantity]]*Table4[[#This Row],[UnitPrice]]</f>
        <v>3496.1099999999997</v>
      </c>
      <c r="J1693" s="4">
        <f>Table4[[#This Row],[Gross Revenue]]*(1-Table4[[#This Row],[Discount]])</f>
        <v>3321.3044999999997</v>
      </c>
      <c r="K1693" s="4">
        <f>Table4[[#This Row],[Quantity]]*Table4[[#This Row],[CostPrice]]</f>
        <v>2779.6499999999996</v>
      </c>
      <c r="L1693" s="4">
        <f>Table4[[#This Row],[Net Revenue]]-Table4[[#This Row],[Total Cost]]</f>
        <v>541.6545000000001</v>
      </c>
      <c r="M1693" t="str">
        <f>_xlfn.XLOOKUP(Table4[[#This Row],[ProductID]], Products!A:A,Products!B:B, "Not Found")</f>
        <v>Nature Clothing</v>
      </c>
      <c r="N1693" t="str">
        <f>TEXT(Table4[[#This Row],[Date]], "mmm")</f>
        <v>Dec</v>
      </c>
      <c r="O1693" t="str">
        <f>TEXT(Table4[[#This Row],[Date]], "yyyy")</f>
        <v>2023</v>
      </c>
      <c r="P1693" t="str">
        <f>_xlfn.XLOOKUP(Table4[[#This Row],[ProductID]],Products!A:A,Products!C:C, "Not Found")</f>
        <v>Fashion</v>
      </c>
      <c r="Q1693" t="str">
        <f>_xlfn.XLOOKUP(Table4[[#This Row],[ProductID]],Products!A:A,Products!D:D,"Not Found")</f>
        <v>Clothing</v>
      </c>
      <c r="R1693">
        <f>_xlfn.XLOOKUP(Table4[[#This Row],[ProductID]],Products!A:A,Products!E:E,"Not Found")</f>
        <v>1165.3699999999999</v>
      </c>
      <c r="S1693">
        <f>_xlfn.XLOOKUP(Table4[[#This Row],[ProductID]],Products!A:A,Products!F:F, "Not Found")</f>
        <v>926.55</v>
      </c>
      <c r="T1693" t="str">
        <f>_xlfn.XLOOKUP(Table4[[#This Row],[CustomerID]],Customers!A:A,Customers!D:D, "Not Found")</f>
        <v>M</v>
      </c>
      <c r="U1693" s="6">
        <f>_xlfn.XLOOKUP(Table4[[#This Row],[CustomerID]],Customers!A:A,Customers!E:E, "Not Found")</f>
        <v>22435</v>
      </c>
      <c r="V1693">
        <f ca="1">DATEDIF(Table4[[#This Row],[CustomerBirthday]], TODAY(), "Y")</f>
        <v>65</v>
      </c>
      <c r="W1693" t="str" cm="1">
        <f t="array" aca="1" ref="W1693" ca="1">_xlfn.IFS(Table4[[#This Row],[Age]]&lt;25, "Under 25",Table4[[#This Row],[Age]]=34, "25-34", Table4[[#This Row],[Age]]&lt;=49, "35-49", Table4[[#This Row],[Age]]&lt;=64, "50-64", Table4[[#This Row],[Age]]&gt;=65, "65+")</f>
        <v>65+</v>
      </c>
      <c r="X1693" t="str">
        <f>_xlfn.XLOOKUP(Table4[[#This Row],[StoreID]],Stores!A:A,Stores!B:B, "Not found")</f>
        <v>MegaMart Jimenezborough</v>
      </c>
      <c r="Y1693" t="str">
        <f>_xlfn.XLOOKUP(Table4[[#This Row],[StoreID]],Stores!A:A,Stores!C:C, "Not Found")</f>
        <v>Jimenezborough</v>
      </c>
      <c r="Z1693" t="str">
        <f>_xlfn.XLOOKUP(Table4[[#This Row],[StoreID]],Stores!A:A,Stores!D:D, "Not Found")</f>
        <v>South</v>
      </c>
    </row>
    <row r="1694" spans="1:26">
      <c r="A1694" t="s">
        <v>2560</v>
      </c>
      <c r="B1694" s="1">
        <v>45568</v>
      </c>
      <c r="C1694" t="s">
        <v>298</v>
      </c>
      <c r="D1694" t="s">
        <v>806</v>
      </c>
      <c r="E1694" t="s">
        <v>831</v>
      </c>
      <c r="F1694">
        <v>4</v>
      </c>
      <c r="G1694">
        <v>0.1</v>
      </c>
      <c r="H1694" t="s">
        <v>865</v>
      </c>
      <c r="I1694" s="4">
        <f>Table4[[#This Row],[Quantity]]*Table4[[#This Row],[UnitPrice]]</f>
        <v>6982.44</v>
      </c>
      <c r="J1694" s="4">
        <f>Table4[[#This Row],[Gross Revenue]]*(1-Table4[[#This Row],[Discount]])</f>
        <v>6284.1959999999999</v>
      </c>
      <c r="K1694" s="4">
        <f>Table4[[#This Row],[Quantity]]*Table4[[#This Row],[CostPrice]]</f>
        <v>5289.76</v>
      </c>
      <c r="L1694" s="4">
        <f>Table4[[#This Row],[Net Revenue]]-Table4[[#This Row],[Total Cost]]</f>
        <v>994.43599999999969</v>
      </c>
      <c r="M1694" t="str">
        <f>_xlfn.XLOOKUP(Table4[[#This Row],[ProductID]], Products!A:A,Products!B:B, "Not Found")</f>
        <v>Piece Headphones</v>
      </c>
      <c r="N1694" t="str">
        <f>TEXT(Table4[[#This Row],[Date]], "mmm")</f>
        <v>Oct</v>
      </c>
      <c r="O1694" t="str">
        <f>TEXT(Table4[[#This Row],[Date]], "yyyy")</f>
        <v>2024</v>
      </c>
      <c r="P1694" t="str">
        <f>_xlfn.XLOOKUP(Table4[[#This Row],[ProductID]],Products!A:A,Products!C:C, "Not Found")</f>
        <v>Electronics</v>
      </c>
      <c r="Q1694" t="str">
        <f>_xlfn.XLOOKUP(Table4[[#This Row],[ProductID]],Products!A:A,Products!D:D,"Not Found")</f>
        <v>Headphones</v>
      </c>
      <c r="R1694">
        <f>_xlfn.XLOOKUP(Table4[[#This Row],[ProductID]],Products!A:A,Products!E:E,"Not Found")</f>
        <v>1745.61</v>
      </c>
      <c r="S1694">
        <f>_xlfn.XLOOKUP(Table4[[#This Row],[ProductID]],Products!A:A,Products!F:F, "Not Found")</f>
        <v>1322.44</v>
      </c>
      <c r="T1694" t="str">
        <f>_xlfn.XLOOKUP(Table4[[#This Row],[CustomerID]],Customers!A:A,Customers!D:D, "Not Found")</f>
        <v>F</v>
      </c>
      <c r="U1694" s="6">
        <f>_xlfn.XLOOKUP(Table4[[#This Row],[CustomerID]],Customers!A:A,Customers!E:E, "Not Found")</f>
        <v>29021</v>
      </c>
      <c r="V1694">
        <f ca="1">DATEDIF(Table4[[#This Row],[CustomerBirthday]], TODAY(), "Y")</f>
        <v>47</v>
      </c>
      <c r="W1694" t="str" cm="1">
        <f t="array" aca="1" ref="W1694" ca="1">_xlfn.IFS(Table4[[#This Row],[Age]]&lt;25, "Under 25",Table4[[#This Row],[Age]]=34, "25-34", Table4[[#This Row],[Age]]&lt;=49, "35-49", Table4[[#This Row],[Age]]&lt;=64, "50-64", Table4[[#This Row],[Age]]&gt;=65, "65+")</f>
        <v>35-49</v>
      </c>
      <c r="X1694" t="str">
        <f>_xlfn.XLOOKUP(Table4[[#This Row],[StoreID]],Stores!A:A,Stores!B:B, "Not found")</f>
        <v>MegaMart Jimenezborough</v>
      </c>
      <c r="Y1694" t="str">
        <f>_xlfn.XLOOKUP(Table4[[#This Row],[StoreID]],Stores!A:A,Stores!C:C, "Not Found")</f>
        <v>Jimenezborough</v>
      </c>
      <c r="Z1694" t="str">
        <f>_xlfn.XLOOKUP(Table4[[#This Row],[StoreID]],Stores!A:A,Stores!D:D, "Not Found")</f>
        <v>South</v>
      </c>
    </row>
    <row r="1695" spans="1:26">
      <c r="A1695" t="s">
        <v>2561</v>
      </c>
      <c r="B1695" s="1">
        <v>45476</v>
      </c>
      <c r="C1695" t="s">
        <v>224</v>
      </c>
      <c r="D1695" t="s">
        <v>792</v>
      </c>
      <c r="E1695" t="s">
        <v>842</v>
      </c>
      <c r="F1695">
        <v>4</v>
      </c>
      <c r="G1695">
        <v>0.15</v>
      </c>
      <c r="H1695" t="s">
        <v>865</v>
      </c>
      <c r="I1695" s="4">
        <f>Table4[[#This Row],[Quantity]]*Table4[[#This Row],[UnitPrice]]</f>
        <v>7195.88</v>
      </c>
      <c r="J1695" s="4">
        <f>Table4[[#This Row],[Gross Revenue]]*(1-Table4[[#This Row],[Discount]])</f>
        <v>6116.4979999999996</v>
      </c>
      <c r="K1695" s="4">
        <f>Table4[[#This Row],[Quantity]]*Table4[[#This Row],[CostPrice]]</f>
        <v>5316.6</v>
      </c>
      <c r="L1695" s="4">
        <f>Table4[[#This Row],[Net Revenue]]-Table4[[#This Row],[Total Cost]]</f>
        <v>799.89799999999923</v>
      </c>
      <c r="M1695" t="str">
        <f>_xlfn.XLOOKUP(Table4[[#This Row],[ProductID]], Products!A:A,Products!B:B, "Not Found")</f>
        <v>Beat Accessories</v>
      </c>
      <c r="N1695" t="str">
        <f>TEXT(Table4[[#This Row],[Date]], "mmm")</f>
        <v>Jul</v>
      </c>
      <c r="O1695" t="str">
        <f>TEXT(Table4[[#This Row],[Date]], "yyyy")</f>
        <v>2024</v>
      </c>
      <c r="P1695" t="str">
        <f>_xlfn.XLOOKUP(Table4[[#This Row],[ProductID]],Products!A:A,Products!C:C, "Not Found")</f>
        <v>Fashion</v>
      </c>
      <c r="Q1695" t="str">
        <f>_xlfn.XLOOKUP(Table4[[#This Row],[ProductID]],Products!A:A,Products!D:D,"Not Found")</f>
        <v>Accessories</v>
      </c>
      <c r="R1695">
        <f>_xlfn.XLOOKUP(Table4[[#This Row],[ProductID]],Products!A:A,Products!E:E,"Not Found")</f>
        <v>1798.97</v>
      </c>
      <c r="S1695">
        <f>_xlfn.XLOOKUP(Table4[[#This Row],[ProductID]],Products!A:A,Products!F:F, "Not Found")</f>
        <v>1329.15</v>
      </c>
      <c r="T1695" t="str">
        <f>_xlfn.XLOOKUP(Table4[[#This Row],[CustomerID]],Customers!A:A,Customers!D:D, "Not Found")</f>
        <v>M</v>
      </c>
      <c r="U1695" s="6">
        <f>_xlfn.XLOOKUP(Table4[[#This Row],[CustomerID]],Customers!A:A,Customers!E:E, "Not Found")</f>
        <v>38555</v>
      </c>
      <c r="V1695">
        <f ca="1">DATEDIF(Table4[[#This Row],[CustomerBirthday]], TODAY(), "Y")</f>
        <v>21</v>
      </c>
      <c r="W1695" t="str" cm="1">
        <f t="array" aca="1" ref="W1695" ca="1">_xlfn.IFS(Table4[[#This Row],[Age]]&lt;25, "Under 25",Table4[[#This Row],[Age]]=34, "25-34", Table4[[#This Row],[Age]]&lt;=49, "35-49", Table4[[#This Row],[Age]]&lt;=64, "50-64", Table4[[#This Row],[Age]]&gt;=65, "65+")</f>
        <v>Under 25</v>
      </c>
      <c r="X1695" t="str">
        <f>_xlfn.XLOOKUP(Table4[[#This Row],[StoreID]],Stores!A:A,Stores!B:B, "Not found")</f>
        <v>MegaMart Brianahaven</v>
      </c>
      <c r="Y1695" t="str">
        <f>_xlfn.XLOOKUP(Table4[[#This Row],[StoreID]],Stores!A:A,Stores!C:C, "Not Found")</f>
        <v>Brianahaven</v>
      </c>
      <c r="Z1695" t="str">
        <f>_xlfn.XLOOKUP(Table4[[#This Row],[StoreID]],Stores!A:A,Stores!D:D, "Not Found")</f>
        <v>North</v>
      </c>
    </row>
    <row r="1696" spans="1:26">
      <c r="A1696" t="s">
        <v>2562</v>
      </c>
      <c r="B1696" s="1">
        <v>45479</v>
      </c>
      <c r="C1696" t="s">
        <v>317</v>
      </c>
      <c r="D1696" t="s">
        <v>739</v>
      </c>
      <c r="E1696" t="s">
        <v>846</v>
      </c>
      <c r="F1696">
        <v>1</v>
      </c>
      <c r="G1696">
        <v>0</v>
      </c>
      <c r="H1696" t="s">
        <v>871</v>
      </c>
      <c r="I1696" s="4">
        <f>Table4[[#This Row],[Quantity]]*Table4[[#This Row],[UnitPrice]]</f>
        <v>1194.1199999999999</v>
      </c>
      <c r="J1696" s="4">
        <f>Table4[[#This Row],[Gross Revenue]]*(1-Table4[[#This Row],[Discount]])</f>
        <v>1194.1199999999999</v>
      </c>
      <c r="K1696" s="4">
        <f>Table4[[#This Row],[Quantity]]*Table4[[#This Row],[CostPrice]]</f>
        <v>838.95</v>
      </c>
      <c r="L1696" s="4">
        <f>Table4[[#This Row],[Net Revenue]]-Table4[[#This Row],[Total Cost]]</f>
        <v>355.16999999999985</v>
      </c>
      <c r="M1696" t="str">
        <f>_xlfn.XLOOKUP(Table4[[#This Row],[ProductID]], Products!A:A,Products!B:B, "Not Found")</f>
        <v>Step Smartphone</v>
      </c>
      <c r="N1696" t="str">
        <f>TEXT(Table4[[#This Row],[Date]], "mmm")</f>
        <v>Jul</v>
      </c>
      <c r="O1696" t="str">
        <f>TEXT(Table4[[#This Row],[Date]], "yyyy")</f>
        <v>2024</v>
      </c>
      <c r="P1696" t="str">
        <f>_xlfn.XLOOKUP(Table4[[#This Row],[ProductID]],Products!A:A,Products!C:C, "Not Found")</f>
        <v>Electronics</v>
      </c>
      <c r="Q1696" t="str">
        <f>_xlfn.XLOOKUP(Table4[[#This Row],[ProductID]],Products!A:A,Products!D:D,"Not Found")</f>
        <v>Smartphone</v>
      </c>
      <c r="R1696">
        <f>_xlfn.XLOOKUP(Table4[[#This Row],[ProductID]],Products!A:A,Products!E:E,"Not Found")</f>
        <v>1194.1199999999999</v>
      </c>
      <c r="S1696">
        <f>_xlfn.XLOOKUP(Table4[[#This Row],[ProductID]],Products!A:A,Products!F:F, "Not Found")</f>
        <v>838.95</v>
      </c>
      <c r="T1696" t="str">
        <f>_xlfn.XLOOKUP(Table4[[#This Row],[CustomerID]],Customers!A:A,Customers!D:D, "Not Found")</f>
        <v>M</v>
      </c>
      <c r="U1696" s="6">
        <f>_xlfn.XLOOKUP(Table4[[#This Row],[CustomerID]],Customers!A:A,Customers!E:E, "Not Found")</f>
        <v>26377</v>
      </c>
      <c r="V1696">
        <f ca="1">DATEDIF(Table4[[#This Row],[CustomerBirthday]], TODAY(), "Y")</f>
        <v>54</v>
      </c>
      <c r="W1696" t="str" cm="1">
        <f t="array" aca="1" ref="W1696" ca="1">_xlfn.IFS(Table4[[#This Row],[Age]]&lt;25, "Under 25",Table4[[#This Row],[Age]]=34, "25-34", Table4[[#This Row],[Age]]&lt;=49, "35-49", Table4[[#This Row],[Age]]&lt;=64, "50-64", Table4[[#This Row],[Age]]&gt;=65, "65+")</f>
        <v>50-64</v>
      </c>
      <c r="X1696" t="str">
        <f>_xlfn.XLOOKUP(Table4[[#This Row],[StoreID]],Stores!A:A,Stores!B:B, "Not found")</f>
        <v>MegaMart Johnmouth</v>
      </c>
      <c r="Y1696" t="str">
        <f>_xlfn.XLOOKUP(Table4[[#This Row],[StoreID]],Stores!A:A,Stores!C:C, "Not Found")</f>
        <v>Johnmouth</v>
      </c>
      <c r="Z1696" t="str">
        <f>_xlfn.XLOOKUP(Table4[[#This Row],[StoreID]],Stores!A:A,Stores!D:D, "Not Found")</f>
        <v>East</v>
      </c>
    </row>
    <row r="1697" spans="1:26">
      <c r="A1697" t="s">
        <v>2563</v>
      </c>
      <c r="B1697" s="1">
        <v>45574</v>
      </c>
      <c r="C1697" t="s">
        <v>155</v>
      </c>
      <c r="D1697" t="s">
        <v>774</v>
      </c>
      <c r="E1697" t="s">
        <v>839</v>
      </c>
      <c r="F1697">
        <v>5</v>
      </c>
      <c r="G1697">
        <v>0.15</v>
      </c>
      <c r="H1697" t="s">
        <v>868</v>
      </c>
      <c r="I1697" s="4">
        <f>Table4[[#This Row],[Quantity]]*Table4[[#This Row],[UnitPrice]]</f>
        <v>7437.05</v>
      </c>
      <c r="J1697" s="4">
        <f>Table4[[#This Row],[Gross Revenue]]*(1-Table4[[#This Row],[Discount]])</f>
        <v>6321.4925000000003</v>
      </c>
      <c r="K1697" s="4">
        <f>Table4[[#This Row],[Quantity]]*Table4[[#This Row],[CostPrice]]</f>
        <v>4065.3500000000004</v>
      </c>
      <c r="L1697" s="4">
        <f>Table4[[#This Row],[Net Revenue]]-Table4[[#This Row],[Total Cost]]</f>
        <v>2256.1424999999999</v>
      </c>
      <c r="M1697" t="str">
        <f>_xlfn.XLOOKUP(Table4[[#This Row],[ProductID]], Products!A:A,Products!B:B, "Not Found")</f>
        <v>Him Smartphone</v>
      </c>
      <c r="N1697" t="str">
        <f>TEXT(Table4[[#This Row],[Date]], "mmm")</f>
        <v>Oct</v>
      </c>
      <c r="O1697" t="str">
        <f>TEXT(Table4[[#This Row],[Date]], "yyyy")</f>
        <v>2024</v>
      </c>
      <c r="P1697" t="str">
        <f>_xlfn.XLOOKUP(Table4[[#This Row],[ProductID]],Products!A:A,Products!C:C, "Not Found")</f>
        <v>Electronics</v>
      </c>
      <c r="Q1697" t="str">
        <f>_xlfn.XLOOKUP(Table4[[#This Row],[ProductID]],Products!A:A,Products!D:D,"Not Found")</f>
        <v>Smartphone</v>
      </c>
      <c r="R1697">
        <f>_xlfn.XLOOKUP(Table4[[#This Row],[ProductID]],Products!A:A,Products!E:E,"Not Found")</f>
        <v>1487.41</v>
      </c>
      <c r="S1697">
        <f>_xlfn.XLOOKUP(Table4[[#This Row],[ProductID]],Products!A:A,Products!F:F, "Not Found")</f>
        <v>813.07</v>
      </c>
      <c r="T1697" t="str">
        <f>_xlfn.XLOOKUP(Table4[[#This Row],[CustomerID]],Customers!A:A,Customers!D:D, "Not Found")</f>
        <v>M</v>
      </c>
      <c r="U1697" s="6">
        <f>_xlfn.XLOOKUP(Table4[[#This Row],[CustomerID]],Customers!A:A,Customers!E:E, "Not Found")</f>
        <v>27339</v>
      </c>
      <c r="V1697">
        <f ca="1">DATEDIF(Table4[[#This Row],[CustomerBirthday]], TODAY(), "Y")</f>
        <v>51</v>
      </c>
      <c r="W1697" t="str" cm="1">
        <f t="array" aca="1" ref="W1697" ca="1">_xlfn.IFS(Table4[[#This Row],[Age]]&lt;25, "Under 25",Table4[[#This Row],[Age]]=34, "25-34", Table4[[#This Row],[Age]]&lt;=49, "35-49", Table4[[#This Row],[Age]]&lt;=64, "50-64", Table4[[#This Row],[Age]]&gt;=65, "65+")</f>
        <v>50-64</v>
      </c>
      <c r="X1697" t="str">
        <f>_xlfn.XLOOKUP(Table4[[#This Row],[StoreID]],Stores!A:A,Stores!B:B, "Not found")</f>
        <v>MegaMart New Michele</v>
      </c>
      <c r="Y1697" t="str">
        <f>_xlfn.XLOOKUP(Table4[[#This Row],[StoreID]],Stores!A:A,Stores!C:C, "Not Found")</f>
        <v>New Michele</v>
      </c>
      <c r="Z1697" t="str">
        <f>_xlfn.XLOOKUP(Table4[[#This Row],[StoreID]],Stores!A:A,Stores!D:D, "Not Found")</f>
        <v>West</v>
      </c>
    </row>
    <row r="1698" spans="1:26">
      <c r="A1698" t="s">
        <v>2564</v>
      </c>
      <c r="B1698" s="1">
        <v>45360</v>
      </c>
      <c r="C1698" t="s">
        <v>206</v>
      </c>
      <c r="D1698" t="s">
        <v>718</v>
      </c>
      <c r="E1698" t="s">
        <v>842</v>
      </c>
      <c r="F1698">
        <v>1</v>
      </c>
      <c r="G1698">
        <v>0.15</v>
      </c>
      <c r="H1698" t="s">
        <v>871</v>
      </c>
      <c r="I1698" s="4">
        <f>Table4[[#This Row],[Quantity]]*Table4[[#This Row],[UnitPrice]]</f>
        <v>337.63</v>
      </c>
      <c r="J1698" s="4">
        <f>Table4[[#This Row],[Gross Revenue]]*(1-Table4[[#This Row],[Discount]])</f>
        <v>286.9855</v>
      </c>
      <c r="K1698" s="4">
        <f>Table4[[#This Row],[Quantity]]*Table4[[#This Row],[CostPrice]]</f>
        <v>169.03</v>
      </c>
      <c r="L1698" s="4">
        <f>Table4[[#This Row],[Net Revenue]]-Table4[[#This Row],[Total Cost]]</f>
        <v>117.9555</v>
      </c>
      <c r="M1698" t="str">
        <f>_xlfn.XLOOKUP(Table4[[#This Row],[ProductID]], Products!A:A,Products!B:B, "Not Found")</f>
        <v>Here Footwear</v>
      </c>
      <c r="N1698" t="str">
        <f>TEXT(Table4[[#This Row],[Date]], "mmm")</f>
        <v>Mar</v>
      </c>
      <c r="O1698" t="str">
        <f>TEXT(Table4[[#This Row],[Date]], "yyyy")</f>
        <v>2024</v>
      </c>
      <c r="P1698" t="str">
        <f>_xlfn.XLOOKUP(Table4[[#This Row],[ProductID]],Products!A:A,Products!C:C, "Not Found")</f>
        <v>Fashion</v>
      </c>
      <c r="Q1698" t="str">
        <f>_xlfn.XLOOKUP(Table4[[#This Row],[ProductID]],Products!A:A,Products!D:D,"Not Found")</f>
        <v>Footwear</v>
      </c>
      <c r="R1698">
        <f>_xlfn.XLOOKUP(Table4[[#This Row],[ProductID]],Products!A:A,Products!E:E,"Not Found")</f>
        <v>337.63</v>
      </c>
      <c r="S1698">
        <f>_xlfn.XLOOKUP(Table4[[#This Row],[ProductID]],Products!A:A,Products!F:F, "Not Found")</f>
        <v>169.03</v>
      </c>
      <c r="T1698" t="str">
        <f>_xlfn.XLOOKUP(Table4[[#This Row],[CustomerID]],Customers!A:A,Customers!D:D, "Not Found")</f>
        <v>F</v>
      </c>
      <c r="U1698" s="6">
        <f>_xlfn.XLOOKUP(Table4[[#This Row],[CustomerID]],Customers!A:A,Customers!E:E, "Not Found")</f>
        <v>35905</v>
      </c>
      <c r="V1698">
        <f ca="1">DATEDIF(Table4[[#This Row],[CustomerBirthday]], TODAY(), "Y")</f>
        <v>28</v>
      </c>
      <c r="W1698" t="str" cm="1">
        <f t="array" aca="1" ref="W1698" ca="1">_xlfn.IFS(Table4[[#This Row],[Age]]&lt;25, "Under 25",Table4[[#This Row],[Age]]=34, "25-34", Table4[[#This Row],[Age]]&lt;=49, "35-49", Table4[[#This Row],[Age]]&lt;=64, "50-64", Table4[[#This Row],[Age]]&gt;=65, "65+")</f>
        <v>35-49</v>
      </c>
      <c r="X1698" t="str">
        <f>_xlfn.XLOOKUP(Table4[[#This Row],[StoreID]],Stores!A:A,Stores!B:B, "Not found")</f>
        <v>MegaMart Brianahaven</v>
      </c>
      <c r="Y1698" t="str">
        <f>_xlfn.XLOOKUP(Table4[[#This Row],[StoreID]],Stores!A:A,Stores!C:C, "Not Found")</f>
        <v>Brianahaven</v>
      </c>
      <c r="Z1698" t="str">
        <f>_xlfn.XLOOKUP(Table4[[#This Row],[StoreID]],Stores!A:A,Stores!D:D, "Not Found")</f>
        <v>North</v>
      </c>
    </row>
    <row r="1699" spans="1:26">
      <c r="A1699" t="s">
        <v>2565</v>
      </c>
      <c r="B1699" s="1">
        <v>45521</v>
      </c>
      <c r="C1699" t="s">
        <v>452</v>
      </c>
      <c r="D1699" t="s">
        <v>798</v>
      </c>
      <c r="E1699" t="s">
        <v>831</v>
      </c>
      <c r="F1699">
        <v>3</v>
      </c>
      <c r="G1699">
        <v>0.15</v>
      </c>
      <c r="H1699" t="s">
        <v>865</v>
      </c>
      <c r="I1699" s="4">
        <f>Table4[[#This Row],[Quantity]]*Table4[[#This Row],[UnitPrice]]</f>
        <v>4504.38</v>
      </c>
      <c r="J1699" s="4">
        <f>Table4[[#This Row],[Gross Revenue]]*(1-Table4[[#This Row],[Discount]])</f>
        <v>3828.723</v>
      </c>
      <c r="K1699" s="4">
        <f>Table4[[#This Row],[Quantity]]*Table4[[#This Row],[CostPrice]]</f>
        <v>3503.19</v>
      </c>
      <c r="L1699" s="4">
        <f>Table4[[#This Row],[Net Revenue]]-Table4[[#This Row],[Total Cost]]</f>
        <v>325.5329999999999</v>
      </c>
      <c r="M1699" t="str">
        <f>_xlfn.XLOOKUP(Table4[[#This Row],[ProductID]], Products!A:A,Products!B:B, "Not Found")</f>
        <v>New Watches</v>
      </c>
      <c r="N1699" t="str">
        <f>TEXT(Table4[[#This Row],[Date]], "mmm")</f>
        <v>Aug</v>
      </c>
      <c r="O1699" t="str">
        <f>TEXT(Table4[[#This Row],[Date]], "yyyy")</f>
        <v>2024</v>
      </c>
      <c r="P1699" t="str">
        <f>_xlfn.XLOOKUP(Table4[[#This Row],[ProductID]],Products!A:A,Products!C:C, "Not Found")</f>
        <v>Fashion</v>
      </c>
      <c r="Q1699" t="str">
        <f>_xlfn.XLOOKUP(Table4[[#This Row],[ProductID]],Products!A:A,Products!D:D,"Not Found")</f>
        <v>Watches</v>
      </c>
      <c r="R1699">
        <f>_xlfn.XLOOKUP(Table4[[#This Row],[ProductID]],Products!A:A,Products!E:E,"Not Found")</f>
        <v>1501.46</v>
      </c>
      <c r="S1699">
        <f>_xlfn.XLOOKUP(Table4[[#This Row],[ProductID]],Products!A:A,Products!F:F, "Not Found")</f>
        <v>1167.73</v>
      </c>
      <c r="T1699" t="str">
        <f>_xlfn.XLOOKUP(Table4[[#This Row],[CustomerID]],Customers!A:A,Customers!D:D, "Not Found")</f>
        <v>M</v>
      </c>
      <c r="U1699" s="6">
        <f>_xlfn.XLOOKUP(Table4[[#This Row],[CustomerID]],Customers!A:A,Customers!E:E, "Not Found")</f>
        <v>22556</v>
      </c>
      <c r="V1699">
        <f ca="1">DATEDIF(Table4[[#This Row],[CustomerBirthday]], TODAY(), "Y")</f>
        <v>64</v>
      </c>
      <c r="W1699" t="str" cm="1">
        <f t="array" aca="1" ref="W1699" ca="1">_xlfn.IFS(Table4[[#This Row],[Age]]&lt;25, "Under 25",Table4[[#This Row],[Age]]=34, "25-34", Table4[[#This Row],[Age]]&lt;=49, "35-49", Table4[[#This Row],[Age]]&lt;=64, "50-64", Table4[[#This Row],[Age]]&gt;=65, "65+")</f>
        <v>50-64</v>
      </c>
      <c r="X1699" t="str">
        <f>_xlfn.XLOOKUP(Table4[[#This Row],[StoreID]],Stores!A:A,Stores!B:B, "Not found")</f>
        <v>MegaMart Jimenezborough</v>
      </c>
      <c r="Y1699" t="str">
        <f>_xlfn.XLOOKUP(Table4[[#This Row],[StoreID]],Stores!A:A,Stores!C:C, "Not Found")</f>
        <v>Jimenezborough</v>
      </c>
      <c r="Z1699" t="str">
        <f>_xlfn.XLOOKUP(Table4[[#This Row],[StoreID]],Stores!A:A,Stores!D:D, "Not Found")</f>
        <v>South</v>
      </c>
    </row>
    <row r="1700" spans="1:26">
      <c r="A1700" t="s">
        <v>2566</v>
      </c>
      <c r="B1700" s="1">
        <v>45676</v>
      </c>
      <c r="C1700" t="s">
        <v>97</v>
      </c>
      <c r="D1700" t="s">
        <v>794</v>
      </c>
      <c r="E1700" t="s">
        <v>835</v>
      </c>
      <c r="F1700">
        <v>1</v>
      </c>
      <c r="G1700">
        <v>0.05</v>
      </c>
      <c r="H1700" t="s">
        <v>875</v>
      </c>
      <c r="I1700" s="4">
        <f>Table4[[#This Row],[Quantity]]*Table4[[#This Row],[UnitPrice]]</f>
        <v>428.05</v>
      </c>
      <c r="J1700" s="4">
        <f>Table4[[#This Row],[Gross Revenue]]*(1-Table4[[#This Row],[Discount]])</f>
        <v>406.64749999999998</v>
      </c>
      <c r="K1700" s="4">
        <f>Table4[[#This Row],[Quantity]]*Table4[[#This Row],[CostPrice]]</f>
        <v>246.07</v>
      </c>
      <c r="L1700" s="4">
        <f>Table4[[#This Row],[Net Revenue]]-Table4[[#This Row],[Total Cost]]</f>
        <v>160.57749999999999</v>
      </c>
      <c r="M1700" t="str">
        <f>_xlfn.XLOOKUP(Table4[[#This Row],[ProductID]], Products!A:A,Products!B:B, "Not Found")</f>
        <v>Everything Laptop</v>
      </c>
      <c r="N1700" t="str">
        <f>TEXT(Table4[[#This Row],[Date]], "mmm")</f>
        <v>Jan</v>
      </c>
      <c r="O1700" t="str">
        <f>TEXT(Table4[[#This Row],[Date]], "yyyy")</f>
        <v>2025</v>
      </c>
      <c r="P1700" t="str">
        <f>_xlfn.XLOOKUP(Table4[[#This Row],[ProductID]],Products!A:A,Products!C:C, "Not Found")</f>
        <v>Electronics</v>
      </c>
      <c r="Q1700" t="str">
        <f>_xlfn.XLOOKUP(Table4[[#This Row],[ProductID]],Products!A:A,Products!D:D,"Not Found")</f>
        <v>Laptop</v>
      </c>
      <c r="R1700">
        <f>_xlfn.XLOOKUP(Table4[[#This Row],[ProductID]],Products!A:A,Products!E:E,"Not Found")</f>
        <v>428.05</v>
      </c>
      <c r="S1700">
        <f>_xlfn.XLOOKUP(Table4[[#This Row],[ProductID]],Products!A:A,Products!F:F, "Not Found")</f>
        <v>246.07</v>
      </c>
      <c r="T1700" t="str">
        <f>_xlfn.XLOOKUP(Table4[[#This Row],[CustomerID]],Customers!A:A,Customers!D:D, "Not Found")</f>
        <v>F</v>
      </c>
      <c r="U1700" s="6">
        <f>_xlfn.XLOOKUP(Table4[[#This Row],[CustomerID]],Customers!A:A,Customers!E:E, "Not Found")</f>
        <v>22610</v>
      </c>
      <c r="V1700">
        <f ca="1">DATEDIF(Table4[[#This Row],[CustomerBirthday]], TODAY(), "Y")</f>
        <v>64</v>
      </c>
      <c r="W1700" t="str" cm="1">
        <f t="array" aca="1" ref="W1700" ca="1">_xlfn.IFS(Table4[[#This Row],[Age]]&lt;25, "Under 25",Table4[[#This Row],[Age]]=34, "25-34", Table4[[#This Row],[Age]]&lt;=49, "35-49", Table4[[#This Row],[Age]]&lt;=64, "50-64", Table4[[#This Row],[Age]]&gt;=65, "65+")</f>
        <v>50-64</v>
      </c>
      <c r="X1700" t="str">
        <f>_xlfn.XLOOKUP(Table4[[#This Row],[StoreID]],Stores!A:A,Stores!B:B, "Not found")</f>
        <v>MegaMart Peckmouth</v>
      </c>
      <c r="Y1700" t="str">
        <f>_xlfn.XLOOKUP(Table4[[#This Row],[StoreID]],Stores!A:A,Stores!C:C, "Not Found")</f>
        <v>Peckmouth</v>
      </c>
      <c r="Z1700" t="str">
        <f>_xlfn.XLOOKUP(Table4[[#This Row],[StoreID]],Stores!A:A,Stores!D:D, "Not Found")</f>
        <v>East</v>
      </c>
    </row>
    <row r="1701" spans="1:26">
      <c r="A1701" t="s">
        <v>2567</v>
      </c>
      <c r="B1701" s="1">
        <v>45421</v>
      </c>
      <c r="C1701" t="s">
        <v>627</v>
      </c>
      <c r="D1701" t="s">
        <v>820</v>
      </c>
      <c r="E1701" t="s">
        <v>846</v>
      </c>
      <c r="F1701">
        <v>4</v>
      </c>
      <c r="G1701">
        <v>0</v>
      </c>
      <c r="H1701" t="s">
        <v>871</v>
      </c>
      <c r="I1701" s="4">
        <f>Table4[[#This Row],[Quantity]]*Table4[[#This Row],[UnitPrice]]</f>
        <v>4788.72</v>
      </c>
      <c r="J1701" s="4">
        <f>Table4[[#This Row],[Gross Revenue]]*(1-Table4[[#This Row],[Discount]])</f>
        <v>4788.72</v>
      </c>
      <c r="K1701" s="4">
        <f>Table4[[#This Row],[Quantity]]*Table4[[#This Row],[CostPrice]]</f>
        <v>2890.96</v>
      </c>
      <c r="L1701" s="4">
        <f>Table4[[#This Row],[Net Revenue]]-Table4[[#This Row],[Total Cost]]</f>
        <v>1897.7600000000002</v>
      </c>
      <c r="M1701" t="str">
        <f>_xlfn.XLOOKUP(Table4[[#This Row],[ProductID]], Products!A:A,Products!B:B, "Not Found")</f>
        <v>Or Smartphone</v>
      </c>
      <c r="N1701" t="str">
        <f>TEXT(Table4[[#This Row],[Date]], "mmm")</f>
        <v>May</v>
      </c>
      <c r="O1701" t="str">
        <f>TEXT(Table4[[#This Row],[Date]], "yyyy")</f>
        <v>2024</v>
      </c>
      <c r="P1701" t="str">
        <f>_xlfn.XLOOKUP(Table4[[#This Row],[ProductID]],Products!A:A,Products!C:C, "Not Found")</f>
        <v>Electronics</v>
      </c>
      <c r="Q1701" t="str">
        <f>_xlfn.XLOOKUP(Table4[[#This Row],[ProductID]],Products!A:A,Products!D:D,"Not Found")</f>
        <v>Smartphone</v>
      </c>
      <c r="R1701">
        <f>_xlfn.XLOOKUP(Table4[[#This Row],[ProductID]],Products!A:A,Products!E:E,"Not Found")</f>
        <v>1197.18</v>
      </c>
      <c r="S1701">
        <f>_xlfn.XLOOKUP(Table4[[#This Row],[ProductID]],Products!A:A,Products!F:F, "Not Found")</f>
        <v>722.74</v>
      </c>
      <c r="T1701" t="str">
        <f>_xlfn.XLOOKUP(Table4[[#This Row],[CustomerID]],Customers!A:A,Customers!D:D, "Not Found")</f>
        <v>F</v>
      </c>
      <c r="U1701" s="6">
        <f>_xlfn.XLOOKUP(Table4[[#This Row],[CustomerID]],Customers!A:A,Customers!E:E, "Not Found")</f>
        <v>31052</v>
      </c>
      <c r="V1701">
        <f ca="1">DATEDIF(Table4[[#This Row],[CustomerBirthday]], TODAY(), "Y")</f>
        <v>41</v>
      </c>
      <c r="W1701" t="str" cm="1">
        <f t="array" aca="1" ref="W1701" ca="1">_xlfn.IFS(Table4[[#This Row],[Age]]&lt;25, "Under 25",Table4[[#This Row],[Age]]=34, "25-34", Table4[[#This Row],[Age]]&lt;=49, "35-49", Table4[[#This Row],[Age]]&lt;=64, "50-64", Table4[[#This Row],[Age]]&gt;=65, "65+")</f>
        <v>35-49</v>
      </c>
      <c r="X1701" t="str">
        <f>_xlfn.XLOOKUP(Table4[[#This Row],[StoreID]],Stores!A:A,Stores!B:B, "Not found")</f>
        <v>MegaMart Johnmouth</v>
      </c>
      <c r="Y1701" t="str">
        <f>_xlfn.XLOOKUP(Table4[[#This Row],[StoreID]],Stores!A:A,Stores!C:C, "Not Found")</f>
        <v>Johnmouth</v>
      </c>
      <c r="Z1701" t="str">
        <f>_xlfn.XLOOKUP(Table4[[#This Row],[StoreID]],Stores!A:A,Stores!D:D, "Not Found")</f>
        <v>East</v>
      </c>
    </row>
    <row r="1702" spans="1:26">
      <c r="A1702" t="s">
        <v>2568</v>
      </c>
      <c r="B1702" s="1">
        <v>45741</v>
      </c>
      <c r="C1702" t="s">
        <v>198</v>
      </c>
      <c r="D1702" t="s">
        <v>790</v>
      </c>
      <c r="E1702" t="s">
        <v>831</v>
      </c>
      <c r="F1702">
        <v>4</v>
      </c>
      <c r="G1702">
        <v>0.1</v>
      </c>
      <c r="H1702" t="s">
        <v>871</v>
      </c>
      <c r="I1702" s="4">
        <f>Table4[[#This Row],[Quantity]]*Table4[[#This Row],[UnitPrice]]</f>
        <v>1218.8399999999999</v>
      </c>
      <c r="J1702" s="4">
        <f>Table4[[#This Row],[Gross Revenue]]*(1-Table4[[#This Row],[Discount]])</f>
        <v>1096.9559999999999</v>
      </c>
      <c r="K1702" s="4">
        <f>Table4[[#This Row],[Quantity]]*Table4[[#This Row],[CostPrice]]</f>
        <v>656.04</v>
      </c>
      <c r="L1702" s="4">
        <f>Table4[[#This Row],[Net Revenue]]-Table4[[#This Row],[Total Cost]]</f>
        <v>440.91599999999994</v>
      </c>
      <c r="M1702" t="str">
        <f>_xlfn.XLOOKUP(Table4[[#This Row],[ProductID]], Products!A:A,Products!B:B, "Not Found")</f>
        <v>Difficult Vegetables</v>
      </c>
      <c r="N1702" t="str">
        <f>TEXT(Table4[[#This Row],[Date]], "mmm")</f>
        <v>Mar</v>
      </c>
      <c r="O1702" t="str">
        <f>TEXT(Table4[[#This Row],[Date]], "yyyy")</f>
        <v>2025</v>
      </c>
      <c r="P1702" t="str">
        <f>_xlfn.XLOOKUP(Table4[[#This Row],[ProductID]],Products!A:A,Products!C:C, "Not Found")</f>
        <v>Groceries</v>
      </c>
      <c r="Q1702" t="str">
        <f>_xlfn.XLOOKUP(Table4[[#This Row],[ProductID]],Products!A:A,Products!D:D,"Not Found")</f>
        <v>Vegetables</v>
      </c>
      <c r="R1702">
        <f>_xlfn.XLOOKUP(Table4[[#This Row],[ProductID]],Products!A:A,Products!E:E,"Not Found")</f>
        <v>304.70999999999998</v>
      </c>
      <c r="S1702">
        <f>_xlfn.XLOOKUP(Table4[[#This Row],[ProductID]],Products!A:A,Products!F:F, "Not Found")</f>
        <v>164.01</v>
      </c>
      <c r="T1702" t="str">
        <f>_xlfn.XLOOKUP(Table4[[#This Row],[CustomerID]],Customers!A:A,Customers!D:D, "Not Found")</f>
        <v>F</v>
      </c>
      <c r="U1702" s="6">
        <f>_xlfn.XLOOKUP(Table4[[#This Row],[CustomerID]],Customers!A:A,Customers!E:E, "Not Found")</f>
        <v>38340</v>
      </c>
      <c r="V1702">
        <f ca="1">DATEDIF(Table4[[#This Row],[CustomerBirthday]], TODAY(), "Y")</f>
        <v>21</v>
      </c>
      <c r="W1702" t="str" cm="1">
        <f t="array" aca="1" ref="W1702" ca="1">_xlfn.IFS(Table4[[#This Row],[Age]]&lt;25, "Under 25",Table4[[#This Row],[Age]]=34, "25-34", Table4[[#This Row],[Age]]&lt;=49, "35-49", Table4[[#This Row],[Age]]&lt;=64, "50-64", Table4[[#This Row],[Age]]&gt;=65, "65+")</f>
        <v>Under 25</v>
      </c>
      <c r="X1702" t="str">
        <f>_xlfn.XLOOKUP(Table4[[#This Row],[StoreID]],Stores!A:A,Stores!B:B, "Not found")</f>
        <v>MegaMart Jimenezborough</v>
      </c>
      <c r="Y1702" t="str">
        <f>_xlfn.XLOOKUP(Table4[[#This Row],[StoreID]],Stores!A:A,Stores!C:C, "Not Found")</f>
        <v>Jimenezborough</v>
      </c>
      <c r="Z1702" t="str">
        <f>_xlfn.XLOOKUP(Table4[[#This Row],[StoreID]],Stores!A:A,Stores!D:D, "Not Found")</f>
        <v>South</v>
      </c>
    </row>
    <row r="1703" spans="1:26">
      <c r="A1703" t="s">
        <v>2569</v>
      </c>
      <c r="B1703" s="1">
        <v>45435</v>
      </c>
      <c r="C1703" t="s">
        <v>230</v>
      </c>
      <c r="D1703" t="s">
        <v>808</v>
      </c>
      <c r="E1703" t="s">
        <v>839</v>
      </c>
      <c r="F1703">
        <v>5</v>
      </c>
      <c r="G1703">
        <v>0</v>
      </c>
      <c r="H1703" t="s">
        <v>868</v>
      </c>
      <c r="I1703" s="4">
        <f>Table4[[#This Row],[Quantity]]*Table4[[#This Row],[UnitPrice]]</f>
        <v>8175.05</v>
      </c>
      <c r="J1703" s="4">
        <f>Table4[[#This Row],[Gross Revenue]]*(1-Table4[[#This Row],[Discount]])</f>
        <v>8175.05</v>
      </c>
      <c r="K1703" s="4">
        <f>Table4[[#This Row],[Quantity]]*Table4[[#This Row],[CostPrice]]</f>
        <v>5216.45</v>
      </c>
      <c r="L1703" s="4">
        <f>Table4[[#This Row],[Net Revenue]]-Table4[[#This Row],[Total Cost]]</f>
        <v>2958.6000000000004</v>
      </c>
      <c r="M1703" t="str">
        <f>_xlfn.XLOOKUP(Table4[[#This Row],[ProductID]], Products!A:A,Products!B:B, "Not Found")</f>
        <v>Present Television</v>
      </c>
      <c r="N1703" t="str">
        <f>TEXT(Table4[[#This Row],[Date]], "mmm")</f>
        <v>May</v>
      </c>
      <c r="O1703" t="str">
        <f>TEXT(Table4[[#This Row],[Date]], "yyyy")</f>
        <v>2024</v>
      </c>
      <c r="P1703" t="str">
        <f>_xlfn.XLOOKUP(Table4[[#This Row],[ProductID]],Products!A:A,Products!C:C, "Not Found")</f>
        <v>Electronics</v>
      </c>
      <c r="Q1703" t="str">
        <f>_xlfn.XLOOKUP(Table4[[#This Row],[ProductID]],Products!A:A,Products!D:D,"Not Found")</f>
        <v>Television</v>
      </c>
      <c r="R1703">
        <f>_xlfn.XLOOKUP(Table4[[#This Row],[ProductID]],Products!A:A,Products!E:E,"Not Found")</f>
        <v>1635.01</v>
      </c>
      <c r="S1703">
        <f>_xlfn.XLOOKUP(Table4[[#This Row],[ProductID]],Products!A:A,Products!F:F, "Not Found")</f>
        <v>1043.29</v>
      </c>
      <c r="T1703" t="str">
        <f>_xlfn.XLOOKUP(Table4[[#This Row],[CustomerID]],Customers!A:A,Customers!D:D, "Not Found")</f>
        <v>M</v>
      </c>
      <c r="U1703" s="6">
        <f>_xlfn.XLOOKUP(Table4[[#This Row],[CustomerID]],Customers!A:A,Customers!E:E, "Not Found")</f>
        <v>35712</v>
      </c>
      <c r="V1703">
        <f ca="1">DATEDIF(Table4[[#This Row],[CustomerBirthday]], TODAY(), "Y")</f>
        <v>28</v>
      </c>
      <c r="W1703" t="str" cm="1">
        <f t="array" aca="1" ref="W1703" ca="1">_xlfn.IFS(Table4[[#This Row],[Age]]&lt;25, "Under 25",Table4[[#This Row],[Age]]=34, "25-34", Table4[[#This Row],[Age]]&lt;=49, "35-49", Table4[[#This Row],[Age]]&lt;=64, "50-64", Table4[[#This Row],[Age]]&gt;=65, "65+")</f>
        <v>35-49</v>
      </c>
      <c r="X1703" t="str">
        <f>_xlfn.XLOOKUP(Table4[[#This Row],[StoreID]],Stores!A:A,Stores!B:B, "Not found")</f>
        <v>MegaMart New Michele</v>
      </c>
      <c r="Y1703" t="str">
        <f>_xlfn.XLOOKUP(Table4[[#This Row],[StoreID]],Stores!A:A,Stores!C:C, "Not Found")</f>
        <v>New Michele</v>
      </c>
      <c r="Z1703" t="str">
        <f>_xlfn.XLOOKUP(Table4[[#This Row],[StoreID]],Stores!A:A,Stores!D:D, "Not Found")</f>
        <v>West</v>
      </c>
    </row>
    <row r="1704" spans="1:26">
      <c r="A1704" t="s">
        <v>2570</v>
      </c>
      <c r="B1704" s="1">
        <v>45679</v>
      </c>
      <c r="C1704" t="s">
        <v>63</v>
      </c>
      <c r="D1704" t="s">
        <v>798</v>
      </c>
      <c r="E1704" t="s">
        <v>839</v>
      </c>
      <c r="F1704">
        <v>5</v>
      </c>
      <c r="G1704">
        <v>0</v>
      </c>
      <c r="H1704" t="s">
        <v>871</v>
      </c>
      <c r="I1704" s="4">
        <f>Table4[[#This Row],[Quantity]]*Table4[[#This Row],[UnitPrice]]</f>
        <v>7507.3</v>
      </c>
      <c r="J1704" s="4">
        <f>Table4[[#This Row],[Gross Revenue]]*(1-Table4[[#This Row],[Discount]])</f>
        <v>7507.3</v>
      </c>
      <c r="K1704" s="4">
        <f>Table4[[#This Row],[Quantity]]*Table4[[#This Row],[CostPrice]]</f>
        <v>5838.65</v>
      </c>
      <c r="L1704" s="4">
        <f>Table4[[#This Row],[Net Revenue]]-Table4[[#This Row],[Total Cost]]</f>
        <v>1668.6500000000005</v>
      </c>
      <c r="M1704" t="str">
        <f>_xlfn.XLOOKUP(Table4[[#This Row],[ProductID]], Products!A:A,Products!B:B, "Not Found")</f>
        <v>New Watches</v>
      </c>
      <c r="N1704" t="str">
        <f>TEXT(Table4[[#This Row],[Date]], "mmm")</f>
        <v>Jan</v>
      </c>
      <c r="O1704" t="str">
        <f>TEXT(Table4[[#This Row],[Date]], "yyyy")</f>
        <v>2025</v>
      </c>
      <c r="P1704" t="str">
        <f>_xlfn.XLOOKUP(Table4[[#This Row],[ProductID]],Products!A:A,Products!C:C, "Not Found")</f>
        <v>Fashion</v>
      </c>
      <c r="Q1704" t="str">
        <f>_xlfn.XLOOKUP(Table4[[#This Row],[ProductID]],Products!A:A,Products!D:D,"Not Found")</f>
        <v>Watches</v>
      </c>
      <c r="R1704">
        <f>_xlfn.XLOOKUP(Table4[[#This Row],[ProductID]],Products!A:A,Products!E:E,"Not Found")</f>
        <v>1501.46</v>
      </c>
      <c r="S1704">
        <f>_xlfn.XLOOKUP(Table4[[#This Row],[ProductID]],Products!A:A,Products!F:F, "Not Found")</f>
        <v>1167.73</v>
      </c>
      <c r="T1704" t="str">
        <f>_xlfn.XLOOKUP(Table4[[#This Row],[CustomerID]],Customers!A:A,Customers!D:D, "Not Found")</f>
        <v>M</v>
      </c>
      <c r="U1704" s="6">
        <f>_xlfn.XLOOKUP(Table4[[#This Row],[CustomerID]],Customers!A:A,Customers!E:E, "Not Found")</f>
        <v>34315</v>
      </c>
      <c r="V1704">
        <f ca="1">DATEDIF(Table4[[#This Row],[CustomerBirthday]], TODAY(), "Y")</f>
        <v>32</v>
      </c>
      <c r="W1704" t="str" cm="1">
        <f t="array" aca="1" ref="W1704" ca="1">_xlfn.IFS(Table4[[#This Row],[Age]]&lt;25, "Under 25",Table4[[#This Row],[Age]]=34, "25-34", Table4[[#This Row],[Age]]&lt;=49, "35-49", Table4[[#This Row],[Age]]&lt;=64, "50-64", Table4[[#This Row],[Age]]&gt;=65, "65+")</f>
        <v>35-49</v>
      </c>
      <c r="X1704" t="str">
        <f>_xlfn.XLOOKUP(Table4[[#This Row],[StoreID]],Stores!A:A,Stores!B:B, "Not found")</f>
        <v>MegaMart New Michele</v>
      </c>
      <c r="Y1704" t="str">
        <f>_xlfn.XLOOKUP(Table4[[#This Row],[StoreID]],Stores!A:A,Stores!C:C, "Not Found")</f>
        <v>New Michele</v>
      </c>
      <c r="Z1704" t="str">
        <f>_xlfn.XLOOKUP(Table4[[#This Row],[StoreID]],Stores!A:A,Stores!D:D, "Not Found")</f>
        <v>West</v>
      </c>
    </row>
    <row r="1705" spans="1:26">
      <c r="A1705" t="s">
        <v>2571</v>
      </c>
      <c r="B1705" s="1">
        <v>45235</v>
      </c>
      <c r="C1705" t="s">
        <v>317</v>
      </c>
      <c r="D1705" t="s">
        <v>818</v>
      </c>
      <c r="E1705" t="s">
        <v>842</v>
      </c>
      <c r="F1705">
        <v>4</v>
      </c>
      <c r="G1705">
        <v>0.05</v>
      </c>
      <c r="H1705" t="s">
        <v>875</v>
      </c>
      <c r="I1705" s="4">
        <f>Table4[[#This Row],[Quantity]]*Table4[[#This Row],[UnitPrice]]</f>
        <v>4661.4799999999996</v>
      </c>
      <c r="J1705" s="4">
        <f>Table4[[#This Row],[Gross Revenue]]*(1-Table4[[#This Row],[Discount]])</f>
        <v>4428.405999999999</v>
      </c>
      <c r="K1705" s="4">
        <f>Table4[[#This Row],[Quantity]]*Table4[[#This Row],[CostPrice]]</f>
        <v>3706.2</v>
      </c>
      <c r="L1705" s="4">
        <f>Table4[[#This Row],[Net Revenue]]-Table4[[#This Row],[Total Cost]]</f>
        <v>722.20599999999922</v>
      </c>
      <c r="M1705" t="str">
        <f>_xlfn.XLOOKUP(Table4[[#This Row],[ProductID]], Products!A:A,Products!B:B, "Not Found")</f>
        <v>Nature Clothing</v>
      </c>
      <c r="N1705" t="str">
        <f>TEXT(Table4[[#This Row],[Date]], "mmm")</f>
        <v>Nov</v>
      </c>
      <c r="O1705" t="str">
        <f>TEXT(Table4[[#This Row],[Date]], "yyyy")</f>
        <v>2023</v>
      </c>
      <c r="P1705" t="str">
        <f>_xlfn.XLOOKUP(Table4[[#This Row],[ProductID]],Products!A:A,Products!C:C, "Not Found")</f>
        <v>Fashion</v>
      </c>
      <c r="Q1705" t="str">
        <f>_xlfn.XLOOKUP(Table4[[#This Row],[ProductID]],Products!A:A,Products!D:D,"Not Found")</f>
        <v>Clothing</v>
      </c>
      <c r="R1705">
        <f>_xlfn.XLOOKUP(Table4[[#This Row],[ProductID]],Products!A:A,Products!E:E,"Not Found")</f>
        <v>1165.3699999999999</v>
      </c>
      <c r="S1705">
        <f>_xlfn.XLOOKUP(Table4[[#This Row],[ProductID]],Products!A:A,Products!F:F, "Not Found")</f>
        <v>926.55</v>
      </c>
      <c r="T1705" t="str">
        <f>_xlfn.XLOOKUP(Table4[[#This Row],[CustomerID]],Customers!A:A,Customers!D:D, "Not Found")</f>
        <v>M</v>
      </c>
      <c r="U1705" s="6">
        <f>_xlfn.XLOOKUP(Table4[[#This Row],[CustomerID]],Customers!A:A,Customers!E:E, "Not Found")</f>
        <v>26377</v>
      </c>
      <c r="V1705">
        <f ca="1">DATEDIF(Table4[[#This Row],[CustomerBirthday]], TODAY(), "Y")</f>
        <v>54</v>
      </c>
      <c r="W1705" t="str" cm="1">
        <f t="array" aca="1" ref="W1705" ca="1">_xlfn.IFS(Table4[[#This Row],[Age]]&lt;25, "Under 25",Table4[[#This Row],[Age]]=34, "25-34", Table4[[#This Row],[Age]]&lt;=49, "35-49", Table4[[#This Row],[Age]]&lt;=64, "50-64", Table4[[#This Row],[Age]]&gt;=65, "65+")</f>
        <v>50-64</v>
      </c>
      <c r="X1705" t="str">
        <f>_xlfn.XLOOKUP(Table4[[#This Row],[StoreID]],Stores!A:A,Stores!B:B, "Not found")</f>
        <v>MegaMart Brianahaven</v>
      </c>
      <c r="Y1705" t="str">
        <f>_xlfn.XLOOKUP(Table4[[#This Row],[StoreID]],Stores!A:A,Stores!C:C, "Not Found")</f>
        <v>Brianahaven</v>
      </c>
      <c r="Z1705" t="str">
        <f>_xlfn.XLOOKUP(Table4[[#This Row],[StoreID]],Stores!A:A,Stores!D:D, "Not Found")</f>
        <v>North</v>
      </c>
    </row>
    <row r="1706" spans="1:26">
      <c r="A1706" t="s">
        <v>2572</v>
      </c>
      <c r="B1706" s="1">
        <v>45269</v>
      </c>
      <c r="C1706" t="s">
        <v>134</v>
      </c>
      <c r="D1706" t="s">
        <v>790</v>
      </c>
      <c r="E1706" t="s">
        <v>846</v>
      </c>
      <c r="F1706">
        <v>4</v>
      </c>
      <c r="G1706">
        <v>0.15</v>
      </c>
      <c r="H1706" t="s">
        <v>875</v>
      </c>
      <c r="I1706" s="4">
        <f>Table4[[#This Row],[Quantity]]*Table4[[#This Row],[UnitPrice]]</f>
        <v>1218.8399999999999</v>
      </c>
      <c r="J1706" s="4">
        <f>Table4[[#This Row],[Gross Revenue]]*(1-Table4[[#This Row],[Discount]])</f>
        <v>1036.0139999999999</v>
      </c>
      <c r="K1706" s="4">
        <f>Table4[[#This Row],[Quantity]]*Table4[[#This Row],[CostPrice]]</f>
        <v>656.04</v>
      </c>
      <c r="L1706" s="4">
        <f>Table4[[#This Row],[Net Revenue]]-Table4[[#This Row],[Total Cost]]</f>
        <v>379.97399999999993</v>
      </c>
      <c r="M1706" t="str">
        <f>_xlfn.XLOOKUP(Table4[[#This Row],[ProductID]], Products!A:A,Products!B:B, "Not Found")</f>
        <v>Difficult Vegetables</v>
      </c>
      <c r="N1706" t="str">
        <f>TEXT(Table4[[#This Row],[Date]], "mmm")</f>
        <v>Dec</v>
      </c>
      <c r="O1706" t="str">
        <f>TEXT(Table4[[#This Row],[Date]], "yyyy")</f>
        <v>2023</v>
      </c>
      <c r="P1706" t="str">
        <f>_xlfn.XLOOKUP(Table4[[#This Row],[ProductID]],Products!A:A,Products!C:C, "Not Found")</f>
        <v>Groceries</v>
      </c>
      <c r="Q1706" t="str">
        <f>_xlfn.XLOOKUP(Table4[[#This Row],[ProductID]],Products!A:A,Products!D:D,"Not Found")</f>
        <v>Vegetables</v>
      </c>
      <c r="R1706">
        <f>_xlfn.XLOOKUP(Table4[[#This Row],[ProductID]],Products!A:A,Products!E:E,"Not Found")</f>
        <v>304.70999999999998</v>
      </c>
      <c r="S1706">
        <f>_xlfn.XLOOKUP(Table4[[#This Row],[ProductID]],Products!A:A,Products!F:F, "Not Found")</f>
        <v>164.01</v>
      </c>
      <c r="T1706" t="str">
        <f>_xlfn.XLOOKUP(Table4[[#This Row],[CustomerID]],Customers!A:A,Customers!D:D, "Not Found")</f>
        <v>F</v>
      </c>
      <c r="U1706" s="6">
        <f>_xlfn.XLOOKUP(Table4[[#This Row],[CustomerID]],Customers!A:A,Customers!E:E, "Not Found")</f>
        <v>23730</v>
      </c>
      <c r="V1706">
        <f ca="1">DATEDIF(Table4[[#This Row],[CustomerBirthday]], TODAY(), "Y")</f>
        <v>61</v>
      </c>
      <c r="W1706" t="str" cm="1">
        <f t="array" aca="1" ref="W1706" ca="1">_xlfn.IFS(Table4[[#This Row],[Age]]&lt;25, "Under 25",Table4[[#This Row],[Age]]=34, "25-34", Table4[[#This Row],[Age]]&lt;=49, "35-49", Table4[[#This Row],[Age]]&lt;=64, "50-64", Table4[[#This Row],[Age]]&gt;=65, "65+")</f>
        <v>50-64</v>
      </c>
      <c r="X1706" t="str">
        <f>_xlfn.XLOOKUP(Table4[[#This Row],[StoreID]],Stores!A:A,Stores!B:B, "Not found")</f>
        <v>MegaMart Johnmouth</v>
      </c>
      <c r="Y1706" t="str">
        <f>_xlfn.XLOOKUP(Table4[[#This Row],[StoreID]],Stores!A:A,Stores!C:C, "Not Found")</f>
        <v>Johnmouth</v>
      </c>
      <c r="Z1706" t="str">
        <f>_xlfn.XLOOKUP(Table4[[#This Row],[StoreID]],Stores!A:A,Stores!D:D, "Not Found")</f>
        <v>East</v>
      </c>
    </row>
    <row r="1707" spans="1:26">
      <c r="A1707" t="s">
        <v>2573</v>
      </c>
      <c r="B1707" s="1">
        <v>45805</v>
      </c>
      <c r="C1707" t="s">
        <v>375</v>
      </c>
      <c r="D1707" t="s">
        <v>711</v>
      </c>
      <c r="E1707" t="s">
        <v>835</v>
      </c>
      <c r="F1707">
        <v>2</v>
      </c>
      <c r="G1707">
        <v>0.05</v>
      </c>
      <c r="H1707" t="s">
        <v>865</v>
      </c>
      <c r="I1707" s="4">
        <f>Table4[[#This Row],[Quantity]]*Table4[[#This Row],[UnitPrice]]</f>
        <v>3347.38</v>
      </c>
      <c r="J1707" s="4">
        <f>Table4[[#This Row],[Gross Revenue]]*(1-Table4[[#This Row],[Discount]])</f>
        <v>3180.011</v>
      </c>
      <c r="K1707" s="4">
        <f>Table4[[#This Row],[Quantity]]*Table4[[#This Row],[CostPrice]]</f>
        <v>2646.76</v>
      </c>
      <c r="L1707" s="4">
        <f>Table4[[#This Row],[Net Revenue]]-Table4[[#This Row],[Total Cost]]</f>
        <v>533.25099999999975</v>
      </c>
      <c r="M1707" t="str">
        <f>_xlfn.XLOOKUP(Table4[[#This Row],[ProductID]], Products!A:A,Products!B:B, "Not Found")</f>
        <v>Like Camera</v>
      </c>
      <c r="N1707" t="str">
        <f>TEXT(Table4[[#This Row],[Date]], "mmm")</f>
        <v>May</v>
      </c>
      <c r="O1707" t="str">
        <f>TEXT(Table4[[#This Row],[Date]], "yyyy")</f>
        <v>2025</v>
      </c>
      <c r="P1707" t="str">
        <f>_xlfn.XLOOKUP(Table4[[#This Row],[ProductID]],Products!A:A,Products!C:C, "Not Found")</f>
        <v>Electronics</v>
      </c>
      <c r="Q1707" t="str">
        <f>_xlfn.XLOOKUP(Table4[[#This Row],[ProductID]],Products!A:A,Products!D:D,"Not Found")</f>
        <v>Camera</v>
      </c>
      <c r="R1707">
        <f>_xlfn.XLOOKUP(Table4[[#This Row],[ProductID]],Products!A:A,Products!E:E,"Not Found")</f>
        <v>1673.69</v>
      </c>
      <c r="S1707">
        <f>_xlfn.XLOOKUP(Table4[[#This Row],[ProductID]],Products!A:A,Products!F:F, "Not Found")</f>
        <v>1323.38</v>
      </c>
      <c r="T1707" t="str">
        <f>_xlfn.XLOOKUP(Table4[[#This Row],[CustomerID]],Customers!A:A,Customers!D:D, "Not Found")</f>
        <v>F</v>
      </c>
      <c r="U1707" s="6">
        <f>_xlfn.XLOOKUP(Table4[[#This Row],[CustomerID]],Customers!A:A,Customers!E:E, "Not Found")</f>
        <v>19995</v>
      </c>
      <c r="V1707">
        <f ca="1">DATEDIF(Table4[[#This Row],[CustomerBirthday]], TODAY(), "Y")</f>
        <v>71</v>
      </c>
      <c r="W1707" t="str" cm="1">
        <f t="array" aca="1" ref="W1707" ca="1">_xlfn.IFS(Table4[[#This Row],[Age]]&lt;25, "Under 25",Table4[[#This Row],[Age]]=34, "25-34", Table4[[#This Row],[Age]]&lt;=49, "35-49", Table4[[#This Row],[Age]]&lt;=64, "50-64", Table4[[#This Row],[Age]]&gt;=65, "65+")</f>
        <v>65+</v>
      </c>
      <c r="X1707" t="str">
        <f>_xlfn.XLOOKUP(Table4[[#This Row],[StoreID]],Stores!A:A,Stores!B:B, "Not found")</f>
        <v>MegaMart Peckmouth</v>
      </c>
      <c r="Y1707" t="str">
        <f>_xlfn.XLOOKUP(Table4[[#This Row],[StoreID]],Stores!A:A,Stores!C:C, "Not Found")</f>
        <v>Peckmouth</v>
      </c>
      <c r="Z1707" t="str">
        <f>_xlfn.XLOOKUP(Table4[[#This Row],[StoreID]],Stores!A:A,Stores!D:D, "Not Found")</f>
        <v>East</v>
      </c>
    </row>
    <row r="1708" spans="1:26">
      <c r="A1708" t="s">
        <v>2574</v>
      </c>
      <c r="B1708" s="1">
        <v>45721</v>
      </c>
      <c r="C1708" t="s">
        <v>415</v>
      </c>
      <c r="D1708" t="s">
        <v>822</v>
      </c>
      <c r="E1708" t="s">
        <v>842</v>
      </c>
      <c r="F1708">
        <v>2</v>
      </c>
      <c r="G1708">
        <v>0.1</v>
      </c>
      <c r="H1708" t="s">
        <v>871</v>
      </c>
      <c r="I1708" s="4">
        <f>Table4[[#This Row],[Quantity]]*Table4[[#This Row],[UnitPrice]]</f>
        <v>2432.7199999999998</v>
      </c>
      <c r="J1708" s="4">
        <f>Table4[[#This Row],[Gross Revenue]]*(1-Table4[[#This Row],[Discount]])</f>
        <v>2189.4479999999999</v>
      </c>
      <c r="K1708" s="4">
        <f>Table4[[#This Row],[Quantity]]*Table4[[#This Row],[CostPrice]]</f>
        <v>1589.6</v>
      </c>
      <c r="L1708" s="4">
        <f>Table4[[#This Row],[Net Revenue]]-Table4[[#This Row],[Total Cost]]</f>
        <v>599.84799999999996</v>
      </c>
      <c r="M1708" t="str">
        <f>_xlfn.XLOOKUP(Table4[[#This Row],[ProductID]], Products!A:A,Products!B:B, "Not Found")</f>
        <v>Nor Bags</v>
      </c>
      <c r="N1708" t="str">
        <f>TEXT(Table4[[#This Row],[Date]], "mmm")</f>
        <v>Mar</v>
      </c>
      <c r="O1708" t="str">
        <f>TEXT(Table4[[#This Row],[Date]], "yyyy")</f>
        <v>2025</v>
      </c>
      <c r="P1708" t="str">
        <f>_xlfn.XLOOKUP(Table4[[#This Row],[ProductID]],Products!A:A,Products!C:C, "Not Found")</f>
        <v>Fashion</v>
      </c>
      <c r="Q1708" t="str">
        <f>_xlfn.XLOOKUP(Table4[[#This Row],[ProductID]],Products!A:A,Products!D:D,"Not Found")</f>
        <v>Bags</v>
      </c>
      <c r="R1708">
        <f>_xlfn.XLOOKUP(Table4[[#This Row],[ProductID]],Products!A:A,Products!E:E,"Not Found")</f>
        <v>1216.3599999999999</v>
      </c>
      <c r="S1708">
        <f>_xlfn.XLOOKUP(Table4[[#This Row],[ProductID]],Products!A:A,Products!F:F, "Not Found")</f>
        <v>794.8</v>
      </c>
      <c r="T1708" t="str">
        <f>_xlfn.XLOOKUP(Table4[[#This Row],[CustomerID]],Customers!A:A,Customers!D:D, "Not Found")</f>
        <v>M</v>
      </c>
      <c r="U1708" s="6">
        <f>_xlfn.XLOOKUP(Table4[[#This Row],[CustomerID]],Customers!A:A,Customers!E:E, "Not Found")</f>
        <v>34163</v>
      </c>
      <c r="V1708">
        <f ca="1">DATEDIF(Table4[[#This Row],[CustomerBirthday]], TODAY(), "Y")</f>
        <v>33</v>
      </c>
      <c r="W1708" t="str" cm="1">
        <f t="array" aca="1" ref="W1708" ca="1">_xlfn.IFS(Table4[[#This Row],[Age]]&lt;25, "Under 25",Table4[[#This Row],[Age]]=34, "25-34", Table4[[#This Row],[Age]]&lt;=49, "35-49", Table4[[#This Row],[Age]]&lt;=64, "50-64", Table4[[#This Row],[Age]]&gt;=65, "65+")</f>
        <v>35-49</v>
      </c>
      <c r="X1708" t="str">
        <f>_xlfn.XLOOKUP(Table4[[#This Row],[StoreID]],Stores!A:A,Stores!B:B, "Not found")</f>
        <v>MegaMart Brianahaven</v>
      </c>
      <c r="Y1708" t="str">
        <f>_xlfn.XLOOKUP(Table4[[#This Row],[StoreID]],Stores!A:A,Stores!C:C, "Not Found")</f>
        <v>Brianahaven</v>
      </c>
      <c r="Z1708" t="str">
        <f>_xlfn.XLOOKUP(Table4[[#This Row],[StoreID]],Stores!A:A,Stores!D:D, "Not Found")</f>
        <v>North</v>
      </c>
    </row>
    <row r="1709" spans="1:26">
      <c r="A1709" t="s">
        <v>2575</v>
      </c>
      <c r="B1709" s="1">
        <v>45846</v>
      </c>
      <c r="C1709" t="s">
        <v>472</v>
      </c>
      <c r="D1709" t="s">
        <v>808</v>
      </c>
      <c r="E1709" t="s">
        <v>842</v>
      </c>
      <c r="F1709">
        <v>3</v>
      </c>
      <c r="G1709">
        <v>0.05</v>
      </c>
      <c r="H1709" t="s">
        <v>875</v>
      </c>
      <c r="I1709" s="4">
        <f>Table4[[#This Row],[Quantity]]*Table4[[#This Row],[UnitPrice]]</f>
        <v>4905.03</v>
      </c>
      <c r="J1709" s="4">
        <f>Table4[[#This Row],[Gross Revenue]]*(1-Table4[[#This Row],[Discount]])</f>
        <v>4659.7784999999994</v>
      </c>
      <c r="K1709" s="4">
        <f>Table4[[#This Row],[Quantity]]*Table4[[#This Row],[CostPrice]]</f>
        <v>3129.87</v>
      </c>
      <c r="L1709" s="4">
        <f>Table4[[#This Row],[Net Revenue]]-Table4[[#This Row],[Total Cost]]</f>
        <v>1529.9084999999995</v>
      </c>
      <c r="M1709" t="str">
        <f>_xlfn.XLOOKUP(Table4[[#This Row],[ProductID]], Products!A:A,Products!B:B, "Not Found")</f>
        <v>Present Television</v>
      </c>
      <c r="N1709" t="str">
        <f>TEXT(Table4[[#This Row],[Date]], "mmm")</f>
        <v>Jul</v>
      </c>
      <c r="O1709" t="str">
        <f>TEXT(Table4[[#This Row],[Date]], "yyyy")</f>
        <v>2025</v>
      </c>
      <c r="P1709" t="str">
        <f>_xlfn.XLOOKUP(Table4[[#This Row],[ProductID]],Products!A:A,Products!C:C, "Not Found")</f>
        <v>Electronics</v>
      </c>
      <c r="Q1709" t="str">
        <f>_xlfn.XLOOKUP(Table4[[#This Row],[ProductID]],Products!A:A,Products!D:D,"Not Found")</f>
        <v>Television</v>
      </c>
      <c r="R1709">
        <f>_xlfn.XLOOKUP(Table4[[#This Row],[ProductID]],Products!A:A,Products!E:E,"Not Found")</f>
        <v>1635.01</v>
      </c>
      <c r="S1709">
        <f>_xlfn.XLOOKUP(Table4[[#This Row],[ProductID]],Products!A:A,Products!F:F, "Not Found")</f>
        <v>1043.29</v>
      </c>
      <c r="T1709" t="str">
        <f>_xlfn.XLOOKUP(Table4[[#This Row],[CustomerID]],Customers!A:A,Customers!D:D, "Not Found")</f>
        <v>M</v>
      </c>
      <c r="U1709" s="6">
        <f>_xlfn.XLOOKUP(Table4[[#This Row],[CustomerID]],Customers!A:A,Customers!E:E, "Not Found")</f>
        <v>21466</v>
      </c>
      <c r="V1709">
        <f ca="1">DATEDIF(Table4[[#This Row],[CustomerBirthday]], TODAY(), "Y")</f>
        <v>67</v>
      </c>
      <c r="W1709" t="str" cm="1">
        <f t="array" aca="1" ref="W1709" ca="1">_xlfn.IFS(Table4[[#This Row],[Age]]&lt;25, "Under 25",Table4[[#This Row],[Age]]=34, "25-34", Table4[[#This Row],[Age]]&lt;=49, "35-49", Table4[[#This Row],[Age]]&lt;=64, "50-64", Table4[[#This Row],[Age]]&gt;=65, "65+")</f>
        <v>65+</v>
      </c>
      <c r="X1709" t="str">
        <f>_xlfn.XLOOKUP(Table4[[#This Row],[StoreID]],Stores!A:A,Stores!B:B, "Not found")</f>
        <v>MegaMart Brianahaven</v>
      </c>
      <c r="Y1709" t="str">
        <f>_xlfn.XLOOKUP(Table4[[#This Row],[StoreID]],Stores!A:A,Stores!C:C, "Not Found")</f>
        <v>Brianahaven</v>
      </c>
      <c r="Z1709" t="str">
        <f>_xlfn.XLOOKUP(Table4[[#This Row],[StoreID]],Stores!A:A,Stores!D:D, "Not Found")</f>
        <v>North</v>
      </c>
    </row>
    <row r="1710" spans="1:26">
      <c r="A1710" t="s">
        <v>2576</v>
      </c>
      <c r="B1710" s="1">
        <v>45575</v>
      </c>
      <c r="C1710" t="s">
        <v>144</v>
      </c>
      <c r="D1710" t="s">
        <v>755</v>
      </c>
      <c r="E1710" t="s">
        <v>842</v>
      </c>
      <c r="F1710">
        <v>1</v>
      </c>
      <c r="G1710">
        <v>0.15</v>
      </c>
      <c r="H1710" t="s">
        <v>871</v>
      </c>
      <c r="I1710" s="4">
        <f>Table4[[#This Row],[Quantity]]*Table4[[#This Row],[UnitPrice]]</f>
        <v>1858.75</v>
      </c>
      <c r="J1710" s="4">
        <f>Table4[[#This Row],[Gross Revenue]]*(1-Table4[[#This Row],[Discount]])</f>
        <v>1579.9375</v>
      </c>
      <c r="K1710" s="4">
        <f>Table4[[#This Row],[Quantity]]*Table4[[#This Row],[CostPrice]]</f>
        <v>1451.16</v>
      </c>
      <c r="L1710" s="4">
        <f>Table4[[#This Row],[Net Revenue]]-Table4[[#This Row],[Total Cost]]</f>
        <v>128.77749999999992</v>
      </c>
      <c r="M1710" t="str">
        <f>_xlfn.XLOOKUP(Table4[[#This Row],[ProductID]], Products!A:A,Products!B:B, "Not Found")</f>
        <v>House Accessories</v>
      </c>
      <c r="N1710" t="str">
        <f>TEXT(Table4[[#This Row],[Date]], "mmm")</f>
        <v>Oct</v>
      </c>
      <c r="O1710" t="str">
        <f>TEXT(Table4[[#This Row],[Date]], "yyyy")</f>
        <v>2024</v>
      </c>
      <c r="P1710" t="str">
        <f>_xlfn.XLOOKUP(Table4[[#This Row],[ProductID]],Products!A:A,Products!C:C, "Not Found")</f>
        <v>Fashion</v>
      </c>
      <c r="Q1710" t="str">
        <f>_xlfn.XLOOKUP(Table4[[#This Row],[ProductID]],Products!A:A,Products!D:D,"Not Found")</f>
        <v>Accessories</v>
      </c>
      <c r="R1710">
        <f>_xlfn.XLOOKUP(Table4[[#This Row],[ProductID]],Products!A:A,Products!E:E,"Not Found")</f>
        <v>1858.75</v>
      </c>
      <c r="S1710">
        <f>_xlfn.XLOOKUP(Table4[[#This Row],[ProductID]],Products!A:A,Products!F:F, "Not Found")</f>
        <v>1451.16</v>
      </c>
      <c r="T1710" t="str">
        <f>_xlfn.XLOOKUP(Table4[[#This Row],[CustomerID]],Customers!A:A,Customers!D:D, "Not Found")</f>
        <v>F</v>
      </c>
      <c r="U1710" s="6">
        <f>_xlfn.XLOOKUP(Table4[[#This Row],[CustomerID]],Customers!A:A,Customers!E:E, "Not Found")</f>
        <v>30193</v>
      </c>
      <c r="V1710">
        <f ca="1">DATEDIF(Table4[[#This Row],[CustomerBirthday]], TODAY(), "Y")</f>
        <v>43</v>
      </c>
      <c r="W1710" t="str" cm="1">
        <f t="array" aca="1" ref="W1710" ca="1">_xlfn.IFS(Table4[[#This Row],[Age]]&lt;25, "Under 25",Table4[[#This Row],[Age]]=34, "25-34", Table4[[#This Row],[Age]]&lt;=49, "35-49", Table4[[#This Row],[Age]]&lt;=64, "50-64", Table4[[#This Row],[Age]]&gt;=65, "65+")</f>
        <v>35-49</v>
      </c>
      <c r="X1710" t="str">
        <f>_xlfn.XLOOKUP(Table4[[#This Row],[StoreID]],Stores!A:A,Stores!B:B, "Not found")</f>
        <v>MegaMart Brianahaven</v>
      </c>
      <c r="Y1710" t="str">
        <f>_xlfn.XLOOKUP(Table4[[#This Row],[StoreID]],Stores!A:A,Stores!C:C, "Not Found")</f>
        <v>Brianahaven</v>
      </c>
      <c r="Z1710" t="str">
        <f>_xlfn.XLOOKUP(Table4[[#This Row],[StoreID]],Stores!A:A,Stores!D:D, "Not Found")</f>
        <v>North</v>
      </c>
    </row>
    <row r="1711" spans="1:26">
      <c r="A1711" t="s">
        <v>2577</v>
      </c>
      <c r="B1711" s="1">
        <v>45700</v>
      </c>
      <c r="C1711" t="s">
        <v>494</v>
      </c>
      <c r="D1711" t="s">
        <v>776</v>
      </c>
      <c r="E1711" t="s">
        <v>839</v>
      </c>
      <c r="F1711">
        <v>5</v>
      </c>
      <c r="G1711">
        <v>0.15</v>
      </c>
      <c r="H1711" t="s">
        <v>868</v>
      </c>
      <c r="I1711" s="4">
        <f>Table4[[#This Row],[Quantity]]*Table4[[#This Row],[UnitPrice]]</f>
        <v>2145.75</v>
      </c>
      <c r="J1711" s="4">
        <f>Table4[[#This Row],[Gross Revenue]]*(1-Table4[[#This Row],[Discount]])</f>
        <v>1823.8875</v>
      </c>
      <c r="K1711" s="4">
        <f>Table4[[#This Row],[Quantity]]*Table4[[#This Row],[CostPrice]]</f>
        <v>1293.6000000000001</v>
      </c>
      <c r="L1711" s="4">
        <f>Table4[[#This Row],[Net Revenue]]-Table4[[#This Row],[Total Cost]]</f>
        <v>530.28749999999991</v>
      </c>
      <c r="M1711" t="str">
        <f>_xlfn.XLOOKUP(Table4[[#This Row],[ProductID]], Products!A:A,Products!B:B, "Not Found")</f>
        <v>Little Watches</v>
      </c>
      <c r="N1711" t="str">
        <f>TEXT(Table4[[#This Row],[Date]], "mmm")</f>
        <v>Feb</v>
      </c>
      <c r="O1711" t="str">
        <f>TEXT(Table4[[#This Row],[Date]], "yyyy")</f>
        <v>2025</v>
      </c>
      <c r="P1711" t="str">
        <f>_xlfn.XLOOKUP(Table4[[#This Row],[ProductID]],Products!A:A,Products!C:C, "Not Found")</f>
        <v>Fashion</v>
      </c>
      <c r="Q1711" t="str">
        <f>_xlfn.XLOOKUP(Table4[[#This Row],[ProductID]],Products!A:A,Products!D:D,"Not Found")</f>
        <v>Watches</v>
      </c>
      <c r="R1711">
        <f>_xlfn.XLOOKUP(Table4[[#This Row],[ProductID]],Products!A:A,Products!E:E,"Not Found")</f>
        <v>429.15</v>
      </c>
      <c r="S1711">
        <f>_xlfn.XLOOKUP(Table4[[#This Row],[ProductID]],Products!A:A,Products!F:F, "Not Found")</f>
        <v>258.72000000000003</v>
      </c>
      <c r="T1711" t="str">
        <f>_xlfn.XLOOKUP(Table4[[#This Row],[CustomerID]],Customers!A:A,Customers!D:D, "Not Found")</f>
        <v>M</v>
      </c>
      <c r="U1711" s="6">
        <f>_xlfn.XLOOKUP(Table4[[#This Row],[CustomerID]],Customers!A:A,Customers!E:E, "Not Found")</f>
        <v>31478</v>
      </c>
      <c r="V1711">
        <f ca="1">DATEDIF(Table4[[#This Row],[CustomerBirthday]], TODAY(), "Y")</f>
        <v>40</v>
      </c>
      <c r="W1711" t="str" cm="1">
        <f t="array" aca="1" ref="W1711" ca="1">_xlfn.IFS(Table4[[#This Row],[Age]]&lt;25, "Under 25",Table4[[#This Row],[Age]]=34, "25-34", Table4[[#This Row],[Age]]&lt;=49, "35-49", Table4[[#This Row],[Age]]&lt;=64, "50-64", Table4[[#This Row],[Age]]&gt;=65, "65+")</f>
        <v>35-49</v>
      </c>
      <c r="X1711" t="str">
        <f>_xlfn.XLOOKUP(Table4[[#This Row],[StoreID]],Stores!A:A,Stores!B:B, "Not found")</f>
        <v>MegaMart New Michele</v>
      </c>
      <c r="Y1711" t="str">
        <f>_xlfn.XLOOKUP(Table4[[#This Row],[StoreID]],Stores!A:A,Stores!C:C, "Not Found")</f>
        <v>New Michele</v>
      </c>
      <c r="Z1711" t="str">
        <f>_xlfn.XLOOKUP(Table4[[#This Row],[StoreID]],Stores!A:A,Stores!D:D, "Not Found")</f>
        <v>West</v>
      </c>
    </row>
    <row r="1712" spans="1:26">
      <c r="A1712" t="s">
        <v>2578</v>
      </c>
      <c r="B1712" s="1">
        <v>45186</v>
      </c>
      <c r="C1712" t="s">
        <v>442</v>
      </c>
      <c r="D1712" t="s">
        <v>782</v>
      </c>
      <c r="E1712" t="s">
        <v>846</v>
      </c>
      <c r="F1712">
        <v>1</v>
      </c>
      <c r="G1712">
        <v>0</v>
      </c>
      <c r="H1712" t="s">
        <v>865</v>
      </c>
      <c r="I1712" s="4">
        <f>Table4[[#This Row],[Quantity]]*Table4[[#This Row],[UnitPrice]]</f>
        <v>673.78</v>
      </c>
      <c r="J1712" s="4">
        <f>Table4[[#This Row],[Gross Revenue]]*(1-Table4[[#This Row],[Discount]])</f>
        <v>673.78</v>
      </c>
      <c r="K1712" s="4">
        <f>Table4[[#This Row],[Quantity]]*Table4[[#This Row],[CostPrice]]</f>
        <v>363.33</v>
      </c>
      <c r="L1712" s="4">
        <f>Table4[[#This Row],[Net Revenue]]-Table4[[#This Row],[Total Cost]]</f>
        <v>310.45</v>
      </c>
      <c r="M1712" t="str">
        <f>_xlfn.XLOOKUP(Table4[[#This Row],[ProductID]], Products!A:A,Products!B:B, "Not Found")</f>
        <v>Deal Smartphone</v>
      </c>
      <c r="N1712" t="str">
        <f>TEXT(Table4[[#This Row],[Date]], "mmm")</f>
        <v>Sep</v>
      </c>
      <c r="O1712" t="str">
        <f>TEXT(Table4[[#This Row],[Date]], "yyyy")</f>
        <v>2023</v>
      </c>
      <c r="P1712" t="str">
        <f>_xlfn.XLOOKUP(Table4[[#This Row],[ProductID]],Products!A:A,Products!C:C, "Not Found")</f>
        <v>Electronics</v>
      </c>
      <c r="Q1712" t="str">
        <f>_xlfn.XLOOKUP(Table4[[#This Row],[ProductID]],Products!A:A,Products!D:D,"Not Found")</f>
        <v>Smartphone</v>
      </c>
      <c r="R1712">
        <f>_xlfn.XLOOKUP(Table4[[#This Row],[ProductID]],Products!A:A,Products!E:E,"Not Found")</f>
        <v>673.78</v>
      </c>
      <c r="S1712">
        <f>_xlfn.XLOOKUP(Table4[[#This Row],[ProductID]],Products!A:A,Products!F:F, "Not Found")</f>
        <v>363.33</v>
      </c>
      <c r="T1712" t="str">
        <f>_xlfn.XLOOKUP(Table4[[#This Row],[CustomerID]],Customers!A:A,Customers!D:D, "Not Found")</f>
        <v>M</v>
      </c>
      <c r="U1712" s="6">
        <f>_xlfn.XLOOKUP(Table4[[#This Row],[CustomerID]],Customers!A:A,Customers!E:E, "Not Found")</f>
        <v>33450</v>
      </c>
      <c r="V1712">
        <f ca="1">DATEDIF(Table4[[#This Row],[CustomerBirthday]], TODAY(), "Y")</f>
        <v>34</v>
      </c>
      <c r="W1712" t="str" cm="1">
        <f t="array" aca="1" ref="W1712" ca="1">_xlfn.IFS(Table4[[#This Row],[Age]]&lt;25, "Under 25",Table4[[#This Row],[Age]]=34, "25-34", Table4[[#This Row],[Age]]&lt;=49, "35-49", Table4[[#This Row],[Age]]&lt;=64, "50-64", Table4[[#This Row],[Age]]&gt;=65, "65+")</f>
        <v>25-34</v>
      </c>
      <c r="X1712" t="str">
        <f>_xlfn.XLOOKUP(Table4[[#This Row],[StoreID]],Stores!A:A,Stores!B:B, "Not found")</f>
        <v>MegaMart Johnmouth</v>
      </c>
      <c r="Y1712" t="str">
        <f>_xlfn.XLOOKUP(Table4[[#This Row],[StoreID]],Stores!A:A,Stores!C:C, "Not Found")</f>
        <v>Johnmouth</v>
      </c>
      <c r="Z1712" t="str">
        <f>_xlfn.XLOOKUP(Table4[[#This Row],[StoreID]],Stores!A:A,Stores!D:D, "Not Found")</f>
        <v>East</v>
      </c>
    </row>
    <row r="1713" spans="1:26">
      <c r="A1713" t="s">
        <v>2579</v>
      </c>
      <c r="B1713" s="1">
        <v>45611</v>
      </c>
      <c r="C1713" t="s">
        <v>593</v>
      </c>
      <c r="D1713" t="s">
        <v>728</v>
      </c>
      <c r="E1713" t="s">
        <v>842</v>
      </c>
      <c r="F1713">
        <v>3</v>
      </c>
      <c r="G1713">
        <v>0.1</v>
      </c>
      <c r="H1713" t="s">
        <v>868</v>
      </c>
      <c r="I1713" s="4">
        <f>Table4[[#This Row],[Quantity]]*Table4[[#This Row],[UnitPrice]]</f>
        <v>954.15000000000009</v>
      </c>
      <c r="J1713" s="4">
        <f>Table4[[#This Row],[Gross Revenue]]*(1-Table4[[#This Row],[Discount]])</f>
        <v>858.73500000000013</v>
      </c>
      <c r="K1713" s="4">
        <f>Table4[[#This Row],[Quantity]]*Table4[[#This Row],[CostPrice]]</f>
        <v>562.02</v>
      </c>
      <c r="L1713" s="4">
        <f>Table4[[#This Row],[Net Revenue]]-Table4[[#This Row],[Total Cost]]</f>
        <v>296.71500000000015</v>
      </c>
      <c r="M1713" t="str">
        <f>_xlfn.XLOOKUP(Table4[[#This Row],[ProductID]], Products!A:A,Products!B:B, "Not Found")</f>
        <v>Company Fruits</v>
      </c>
      <c r="N1713" t="str">
        <f>TEXT(Table4[[#This Row],[Date]], "mmm")</f>
        <v>Nov</v>
      </c>
      <c r="O1713" t="str">
        <f>TEXT(Table4[[#This Row],[Date]], "yyyy")</f>
        <v>2024</v>
      </c>
      <c r="P1713" t="str">
        <f>_xlfn.XLOOKUP(Table4[[#This Row],[ProductID]],Products!A:A,Products!C:C, "Not Found")</f>
        <v>Groceries</v>
      </c>
      <c r="Q1713" t="str">
        <f>_xlfn.XLOOKUP(Table4[[#This Row],[ProductID]],Products!A:A,Products!D:D,"Not Found")</f>
        <v>Fruits</v>
      </c>
      <c r="R1713">
        <f>_xlfn.XLOOKUP(Table4[[#This Row],[ProductID]],Products!A:A,Products!E:E,"Not Found")</f>
        <v>318.05</v>
      </c>
      <c r="S1713">
        <f>_xlfn.XLOOKUP(Table4[[#This Row],[ProductID]],Products!A:A,Products!F:F, "Not Found")</f>
        <v>187.34</v>
      </c>
      <c r="T1713" t="str">
        <f>_xlfn.XLOOKUP(Table4[[#This Row],[CustomerID]],Customers!A:A,Customers!D:D, "Not Found")</f>
        <v>F</v>
      </c>
      <c r="U1713" s="6">
        <f>_xlfn.XLOOKUP(Table4[[#This Row],[CustomerID]],Customers!A:A,Customers!E:E, "Not Found")</f>
        <v>37024</v>
      </c>
      <c r="V1713">
        <f ca="1">DATEDIF(Table4[[#This Row],[CustomerBirthday]], TODAY(), "Y")</f>
        <v>25</v>
      </c>
      <c r="W1713" t="str" cm="1">
        <f t="array" aca="1" ref="W1713" ca="1">_xlfn.IFS(Table4[[#This Row],[Age]]&lt;25, "Under 25",Table4[[#This Row],[Age]]=34, "25-34", Table4[[#This Row],[Age]]&lt;=49, "35-49", Table4[[#This Row],[Age]]&lt;=64, "50-64", Table4[[#This Row],[Age]]&gt;=65, "65+")</f>
        <v>35-49</v>
      </c>
      <c r="X1713" t="str">
        <f>_xlfn.XLOOKUP(Table4[[#This Row],[StoreID]],Stores!A:A,Stores!B:B, "Not found")</f>
        <v>MegaMart Brianahaven</v>
      </c>
      <c r="Y1713" t="str">
        <f>_xlfn.XLOOKUP(Table4[[#This Row],[StoreID]],Stores!A:A,Stores!C:C, "Not Found")</f>
        <v>Brianahaven</v>
      </c>
      <c r="Z1713" t="str">
        <f>_xlfn.XLOOKUP(Table4[[#This Row],[StoreID]],Stores!A:A,Stores!D:D, "Not Found")</f>
        <v>North</v>
      </c>
    </row>
    <row r="1714" spans="1:26">
      <c r="A1714" t="s">
        <v>2580</v>
      </c>
      <c r="B1714" s="1">
        <v>45569</v>
      </c>
      <c r="C1714" t="s">
        <v>563</v>
      </c>
      <c r="D1714" t="s">
        <v>780</v>
      </c>
      <c r="E1714" t="s">
        <v>835</v>
      </c>
      <c r="F1714">
        <v>4</v>
      </c>
      <c r="G1714">
        <v>0.05</v>
      </c>
      <c r="H1714" t="s">
        <v>871</v>
      </c>
      <c r="I1714" s="4">
        <f>Table4[[#This Row],[Quantity]]*Table4[[#This Row],[UnitPrice]]</f>
        <v>5088.92</v>
      </c>
      <c r="J1714" s="4">
        <f>Table4[[#This Row],[Gross Revenue]]*(1-Table4[[#This Row],[Discount]])</f>
        <v>4834.4740000000002</v>
      </c>
      <c r="K1714" s="4">
        <f>Table4[[#This Row],[Quantity]]*Table4[[#This Row],[CostPrice]]</f>
        <v>3810.6</v>
      </c>
      <c r="L1714" s="4">
        <f>Table4[[#This Row],[Net Revenue]]-Table4[[#This Row],[Total Cost]]</f>
        <v>1023.8740000000003</v>
      </c>
      <c r="M1714" t="str">
        <f>_xlfn.XLOOKUP(Table4[[#This Row],[ProductID]], Products!A:A,Products!B:B, "Not Found")</f>
        <v>Hospital Smartphone</v>
      </c>
      <c r="N1714" t="str">
        <f>TEXT(Table4[[#This Row],[Date]], "mmm")</f>
        <v>Oct</v>
      </c>
      <c r="O1714" t="str">
        <f>TEXT(Table4[[#This Row],[Date]], "yyyy")</f>
        <v>2024</v>
      </c>
      <c r="P1714" t="str">
        <f>_xlfn.XLOOKUP(Table4[[#This Row],[ProductID]],Products!A:A,Products!C:C, "Not Found")</f>
        <v>Electronics</v>
      </c>
      <c r="Q1714" t="str">
        <f>_xlfn.XLOOKUP(Table4[[#This Row],[ProductID]],Products!A:A,Products!D:D,"Not Found")</f>
        <v>Smartphone</v>
      </c>
      <c r="R1714">
        <f>_xlfn.XLOOKUP(Table4[[#This Row],[ProductID]],Products!A:A,Products!E:E,"Not Found")</f>
        <v>1272.23</v>
      </c>
      <c r="S1714">
        <f>_xlfn.XLOOKUP(Table4[[#This Row],[ProductID]],Products!A:A,Products!F:F, "Not Found")</f>
        <v>952.65</v>
      </c>
      <c r="T1714" t="str">
        <f>_xlfn.XLOOKUP(Table4[[#This Row],[CustomerID]],Customers!A:A,Customers!D:D, "Not Found")</f>
        <v>M</v>
      </c>
      <c r="U1714" s="6">
        <f>_xlfn.XLOOKUP(Table4[[#This Row],[CustomerID]],Customers!A:A,Customers!E:E, "Not Found")</f>
        <v>24092</v>
      </c>
      <c r="V1714">
        <f ca="1">DATEDIF(Table4[[#This Row],[CustomerBirthday]], TODAY(), "Y")</f>
        <v>60</v>
      </c>
      <c r="W1714" t="str" cm="1">
        <f t="array" aca="1" ref="W1714" ca="1">_xlfn.IFS(Table4[[#This Row],[Age]]&lt;25, "Under 25",Table4[[#This Row],[Age]]=34, "25-34", Table4[[#This Row],[Age]]&lt;=49, "35-49", Table4[[#This Row],[Age]]&lt;=64, "50-64", Table4[[#This Row],[Age]]&gt;=65, "65+")</f>
        <v>50-64</v>
      </c>
      <c r="X1714" t="str">
        <f>_xlfn.XLOOKUP(Table4[[#This Row],[StoreID]],Stores!A:A,Stores!B:B, "Not found")</f>
        <v>MegaMart Peckmouth</v>
      </c>
      <c r="Y1714" t="str">
        <f>_xlfn.XLOOKUP(Table4[[#This Row],[StoreID]],Stores!A:A,Stores!C:C, "Not Found")</f>
        <v>Peckmouth</v>
      </c>
      <c r="Z1714" t="str">
        <f>_xlfn.XLOOKUP(Table4[[#This Row],[StoreID]],Stores!A:A,Stores!D:D, "Not Found")</f>
        <v>East</v>
      </c>
    </row>
    <row r="1715" spans="1:26">
      <c r="A1715" t="s">
        <v>2581</v>
      </c>
      <c r="B1715" s="1">
        <v>45210</v>
      </c>
      <c r="C1715" t="s">
        <v>570</v>
      </c>
      <c r="D1715" t="s">
        <v>734</v>
      </c>
      <c r="E1715" t="s">
        <v>842</v>
      </c>
      <c r="F1715">
        <v>4</v>
      </c>
      <c r="G1715">
        <v>0.15</v>
      </c>
      <c r="H1715" t="s">
        <v>871</v>
      </c>
      <c r="I1715" s="4">
        <f>Table4[[#This Row],[Quantity]]*Table4[[#This Row],[UnitPrice]]</f>
        <v>439.12</v>
      </c>
      <c r="J1715" s="4">
        <f>Table4[[#This Row],[Gross Revenue]]*(1-Table4[[#This Row],[Discount]])</f>
        <v>373.25200000000001</v>
      </c>
      <c r="K1715" s="4">
        <f>Table4[[#This Row],[Quantity]]*Table4[[#This Row],[CostPrice]]</f>
        <v>282.36</v>
      </c>
      <c r="L1715" s="4">
        <f>Table4[[#This Row],[Net Revenue]]-Table4[[#This Row],[Total Cost]]</f>
        <v>90.891999999999996</v>
      </c>
      <c r="M1715" t="str">
        <f>_xlfn.XLOOKUP(Table4[[#This Row],[ProductID]], Products!A:A,Products!B:B, "Not Found")</f>
        <v>Recognize Footwear</v>
      </c>
      <c r="N1715" t="str">
        <f>TEXT(Table4[[#This Row],[Date]], "mmm")</f>
        <v>Oct</v>
      </c>
      <c r="O1715" t="str">
        <f>TEXT(Table4[[#This Row],[Date]], "yyyy")</f>
        <v>2023</v>
      </c>
      <c r="P1715" t="str">
        <f>_xlfn.XLOOKUP(Table4[[#This Row],[ProductID]],Products!A:A,Products!C:C, "Not Found")</f>
        <v>Fashion</v>
      </c>
      <c r="Q1715" t="str">
        <f>_xlfn.XLOOKUP(Table4[[#This Row],[ProductID]],Products!A:A,Products!D:D,"Not Found")</f>
        <v>Footwear</v>
      </c>
      <c r="R1715">
        <f>_xlfn.XLOOKUP(Table4[[#This Row],[ProductID]],Products!A:A,Products!E:E,"Not Found")</f>
        <v>109.78</v>
      </c>
      <c r="S1715">
        <f>_xlfn.XLOOKUP(Table4[[#This Row],[ProductID]],Products!A:A,Products!F:F, "Not Found")</f>
        <v>70.59</v>
      </c>
      <c r="T1715" t="str">
        <f>_xlfn.XLOOKUP(Table4[[#This Row],[CustomerID]],Customers!A:A,Customers!D:D, "Not Found")</f>
        <v>M</v>
      </c>
      <c r="U1715" s="6">
        <f>_xlfn.XLOOKUP(Table4[[#This Row],[CustomerID]],Customers!A:A,Customers!E:E, "Not Found")</f>
        <v>33160</v>
      </c>
      <c r="V1715">
        <f ca="1">DATEDIF(Table4[[#This Row],[CustomerBirthday]], TODAY(), "Y")</f>
        <v>35</v>
      </c>
      <c r="W1715" t="str" cm="1">
        <f t="array" aca="1" ref="W1715" ca="1">_xlfn.IFS(Table4[[#This Row],[Age]]&lt;25, "Under 25",Table4[[#This Row],[Age]]=34, "25-34", Table4[[#This Row],[Age]]&lt;=49, "35-49", Table4[[#This Row],[Age]]&lt;=64, "50-64", Table4[[#This Row],[Age]]&gt;=65, "65+")</f>
        <v>35-49</v>
      </c>
      <c r="X1715" t="str">
        <f>_xlfn.XLOOKUP(Table4[[#This Row],[StoreID]],Stores!A:A,Stores!B:B, "Not found")</f>
        <v>MegaMart Brianahaven</v>
      </c>
      <c r="Y1715" t="str">
        <f>_xlfn.XLOOKUP(Table4[[#This Row],[StoreID]],Stores!A:A,Stores!C:C, "Not Found")</f>
        <v>Brianahaven</v>
      </c>
      <c r="Z1715" t="str">
        <f>_xlfn.XLOOKUP(Table4[[#This Row],[StoreID]],Stores!A:A,Stores!D:D, "Not Found")</f>
        <v>North</v>
      </c>
    </row>
    <row r="1716" spans="1:26">
      <c r="A1716" t="s">
        <v>2582</v>
      </c>
      <c r="B1716" s="1">
        <v>45878</v>
      </c>
      <c r="C1716" t="s">
        <v>633</v>
      </c>
      <c r="D1716" t="s">
        <v>772</v>
      </c>
      <c r="E1716" t="s">
        <v>846</v>
      </c>
      <c r="F1716">
        <v>1</v>
      </c>
      <c r="G1716">
        <v>0.15</v>
      </c>
      <c r="H1716" t="s">
        <v>875</v>
      </c>
      <c r="I1716" s="4">
        <f>Table4[[#This Row],[Quantity]]*Table4[[#This Row],[UnitPrice]]</f>
        <v>1878.47</v>
      </c>
      <c r="J1716" s="4">
        <f>Table4[[#This Row],[Gross Revenue]]*(1-Table4[[#This Row],[Discount]])</f>
        <v>1596.6994999999999</v>
      </c>
      <c r="K1716" s="4">
        <f>Table4[[#This Row],[Quantity]]*Table4[[#This Row],[CostPrice]]</f>
        <v>1014.91</v>
      </c>
      <c r="L1716" s="4">
        <f>Table4[[#This Row],[Net Revenue]]-Table4[[#This Row],[Total Cost]]</f>
        <v>581.78949999999998</v>
      </c>
      <c r="M1716" t="str">
        <f>_xlfn.XLOOKUP(Table4[[#This Row],[ProductID]], Products!A:A,Products!B:B, "Not Found")</f>
        <v>And Footwear</v>
      </c>
      <c r="N1716" t="str">
        <f>TEXT(Table4[[#This Row],[Date]], "mmm")</f>
        <v>Aug</v>
      </c>
      <c r="O1716" t="str">
        <f>TEXT(Table4[[#This Row],[Date]], "yyyy")</f>
        <v>2025</v>
      </c>
      <c r="P1716" t="str">
        <f>_xlfn.XLOOKUP(Table4[[#This Row],[ProductID]],Products!A:A,Products!C:C, "Not Found")</f>
        <v>Fashion</v>
      </c>
      <c r="Q1716" t="str">
        <f>_xlfn.XLOOKUP(Table4[[#This Row],[ProductID]],Products!A:A,Products!D:D,"Not Found")</f>
        <v>Footwear</v>
      </c>
      <c r="R1716">
        <f>_xlfn.XLOOKUP(Table4[[#This Row],[ProductID]],Products!A:A,Products!E:E,"Not Found")</f>
        <v>1878.47</v>
      </c>
      <c r="S1716">
        <f>_xlfn.XLOOKUP(Table4[[#This Row],[ProductID]],Products!A:A,Products!F:F, "Not Found")</f>
        <v>1014.91</v>
      </c>
      <c r="T1716" t="str">
        <f>_xlfn.XLOOKUP(Table4[[#This Row],[CustomerID]],Customers!A:A,Customers!D:D, "Not Found")</f>
        <v>F</v>
      </c>
      <c r="U1716" s="6">
        <f>_xlfn.XLOOKUP(Table4[[#This Row],[CustomerID]],Customers!A:A,Customers!E:E, "Not Found")</f>
        <v>31092</v>
      </c>
      <c r="V1716">
        <f ca="1">DATEDIF(Table4[[#This Row],[CustomerBirthday]], TODAY(), "Y")</f>
        <v>41</v>
      </c>
      <c r="W1716" t="str" cm="1">
        <f t="array" aca="1" ref="W1716" ca="1">_xlfn.IFS(Table4[[#This Row],[Age]]&lt;25, "Under 25",Table4[[#This Row],[Age]]=34, "25-34", Table4[[#This Row],[Age]]&lt;=49, "35-49", Table4[[#This Row],[Age]]&lt;=64, "50-64", Table4[[#This Row],[Age]]&gt;=65, "65+")</f>
        <v>35-49</v>
      </c>
      <c r="X1716" t="str">
        <f>_xlfn.XLOOKUP(Table4[[#This Row],[StoreID]],Stores!A:A,Stores!B:B, "Not found")</f>
        <v>MegaMart Johnmouth</v>
      </c>
      <c r="Y1716" t="str">
        <f>_xlfn.XLOOKUP(Table4[[#This Row],[StoreID]],Stores!A:A,Stores!C:C, "Not Found")</f>
        <v>Johnmouth</v>
      </c>
      <c r="Z1716" t="str">
        <f>_xlfn.XLOOKUP(Table4[[#This Row],[StoreID]],Stores!A:A,Stores!D:D, "Not Found")</f>
        <v>East</v>
      </c>
    </row>
    <row r="1717" spans="1:26">
      <c r="A1717" t="s">
        <v>2583</v>
      </c>
      <c r="B1717" s="1">
        <v>45477</v>
      </c>
      <c r="C1717" t="s">
        <v>238</v>
      </c>
      <c r="D1717" t="s">
        <v>736</v>
      </c>
      <c r="E1717" t="s">
        <v>835</v>
      </c>
      <c r="F1717">
        <v>3</v>
      </c>
      <c r="G1717">
        <v>0.1</v>
      </c>
      <c r="H1717" t="s">
        <v>875</v>
      </c>
      <c r="I1717" s="4">
        <f>Table4[[#This Row],[Quantity]]*Table4[[#This Row],[UnitPrice]]</f>
        <v>369.57</v>
      </c>
      <c r="J1717" s="4">
        <f>Table4[[#This Row],[Gross Revenue]]*(1-Table4[[#This Row],[Discount]])</f>
        <v>332.613</v>
      </c>
      <c r="K1717" s="4">
        <f>Table4[[#This Row],[Quantity]]*Table4[[#This Row],[CostPrice]]</f>
        <v>241.07999999999998</v>
      </c>
      <c r="L1717" s="4">
        <f>Table4[[#This Row],[Net Revenue]]-Table4[[#This Row],[Total Cost]]</f>
        <v>91.533000000000015</v>
      </c>
      <c r="M1717" t="str">
        <f>_xlfn.XLOOKUP(Table4[[#This Row],[ProductID]], Products!A:A,Products!B:B, "Not Found")</f>
        <v>Us Snacks</v>
      </c>
      <c r="N1717" t="str">
        <f>TEXT(Table4[[#This Row],[Date]], "mmm")</f>
        <v>Jul</v>
      </c>
      <c r="O1717" t="str">
        <f>TEXT(Table4[[#This Row],[Date]], "yyyy")</f>
        <v>2024</v>
      </c>
      <c r="P1717" t="str">
        <f>_xlfn.XLOOKUP(Table4[[#This Row],[ProductID]],Products!A:A,Products!C:C, "Not Found")</f>
        <v>Groceries</v>
      </c>
      <c r="Q1717" t="str">
        <f>_xlfn.XLOOKUP(Table4[[#This Row],[ProductID]],Products!A:A,Products!D:D,"Not Found")</f>
        <v>Snacks</v>
      </c>
      <c r="R1717">
        <f>_xlfn.XLOOKUP(Table4[[#This Row],[ProductID]],Products!A:A,Products!E:E,"Not Found")</f>
        <v>123.19</v>
      </c>
      <c r="S1717">
        <f>_xlfn.XLOOKUP(Table4[[#This Row],[ProductID]],Products!A:A,Products!F:F, "Not Found")</f>
        <v>80.36</v>
      </c>
      <c r="T1717" t="str">
        <f>_xlfn.XLOOKUP(Table4[[#This Row],[CustomerID]],Customers!A:A,Customers!D:D, "Not Found")</f>
        <v>M</v>
      </c>
      <c r="U1717" s="6">
        <f>_xlfn.XLOOKUP(Table4[[#This Row],[CustomerID]],Customers!A:A,Customers!E:E, "Not Found")</f>
        <v>36698</v>
      </c>
      <c r="V1717">
        <f ca="1">DATEDIF(Table4[[#This Row],[CustomerBirthday]], TODAY(), "Y")</f>
        <v>26</v>
      </c>
      <c r="W1717" t="str" cm="1">
        <f t="array" aca="1" ref="W1717" ca="1">_xlfn.IFS(Table4[[#This Row],[Age]]&lt;25, "Under 25",Table4[[#This Row],[Age]]=34, "25-34", Table4[[#This Row],[Age]]&lt;=49, "35-49", Table4[[#This Row],[Age]]&lt;=64, "50-64", Table4[[#This Row],[Age]]&gt;=65, "65+")</f>
        <v>35-49</v>
      </c>
      <c r="X1717" t="str">
        <f>_xlfn.XLOOKUP(Table4[[#This Row],[StoreID]],Stores!A:A,Stores!B:B, "Not found")</f>
        <v>MegaMart Peckmouth</v>
      </c>
      <c r="Y1717" t="str">
        <f>_xlfn.XLOOKUP(Table4[[#This Row],[StoreID]],Stores!A:A,Stores!C:C, "Not Found")</f>
        <v>Peckmouth</v>
      </c>
      <c r="Z1717" t="str">
        <f>_xlfn.XLOOKUP(Table4[[#This Row],[StoreID]],Stores!A:A,Stores!D:D, "Not Found")</f>
        <v>East</v>
      </c>
    </row>
    <row r="1718" spans="1:26">
      <c r="A1718" t="s">
        <v>2584</v>
      </c>
      <c r="B1718" s="1">
        <v>45310</v>
      </c>
      <c r="C1718" t="s">
        <v>633</v>
      </c>
      <c r="D1718" t="s">
        <v>718</v>
      </c>
      <c r="E1718" t="s">
        <v>835</v>
      </c>
      <c r="F1718">
        <v>4</v>
      </c>
      <c r="G1718">
        <v>0.15</v>
      </c>
      <c r="H1718" t="s">
        <v>875</v>
      </c>
      <c r="I1718" s="4">
        <f>Table4[[#This Row],[Quantity]]*Table4[[#This Row],[UnitPrice]]</f>
        <v>1350.52</v>
      </c>
      <c r="J1718" s="4">
        <f>Table4[[#This Row],[Gross Revenue]]*(1-Table4[[#This Row],[Discount]])</f>
        <v>1147.942</v>
      </c>
      <c r="K1718" s="4">
        <f>Table4[[#This Row],[Quantity]]*Table4[[#This Row],[CostPrice]]</f>
        <v>676.12</v>
      </c>
      <c r="L1718" s="4">
        <f>Table4[[#This Row],[Net Revenue]]-Table4[[#This Row],[Total Cost]]</f>
        <v>471.822</v>
      </c>
      <c r="M1718" t="str">
        <f>_xlfn.XLOOKUP(Table4[[#This Row],[ProductID]], Products!A:A,Products!B:B, "Not Found")</f>
        <v>Here Footwear</v>
      </c>
      <c r="N1718" t="str">
        <f>TEXT(Table4[[#This Row],[Date]], "mmm")</f>
        <v>Jan</v>
      </c>
      <c r="O1718" t="str">
        <f>TEXT(Table4[[#This Row],[Date]], "yyyy")</f>
        <v>2024</v>
      </c>
      <c r="P1718" t="str">
        <f>_xlfn.XLOOKUP(Table4[[#This Row],[ProductID]],Products!A:A,Products!C:C, "Not Found")</f>
        <v>Fashion</v>
      </c>
      <c r="Q1718" t="str">
        <f>_xlfn.XLOOKUP(Table4[[#This Row],[ProductID]],Products!A:A,Products!D:D,"Not Found")</f>
        <v>Footwear</v>
      </c>
      <c r="R1718">
        <f>_xlfn.XLOOKUP(Table4[[#This Row],[ProductID]],Products!A:A,Products!E:E,"Not Found")</f>
        <v>337.63</v>
      </c>
      <c r="S1718">
        <f>_xlfn.XLOOKUP(Table4[[#This Row],[ProductID]],Products!A:A,Products!F:F, "Not Found")</f>
        <v>169.03</v>
      </c>
      <c r="T1718" t="str">
        <f>_xlfn.XLOOKUP(Table4[[#This Row],[CustomerID]],Customers!A:A,Customers!D:D, "Not Found")</f>
        <v>F</v>
      </c>
      <c r="U1718" s="6">
        <f>_xlfn.XLOOKUP(Table4[[#This Row],[CustomerID]],Customers!A:A,Customers!E:E, "Not Found")</f>
        <v>31092</v>
      </c>
      <c r="V1718">
        <f ca="1">DATEDIF(Table4[[#This Row],[CustomerBirthday]], TODAY(), "Y")</f>
        <v>41</v>
      </c>
      <c r="W1718" t="str" cm="1">
        <f t="array" aca="1" ref="W1718" ca="1">_xlfn.IFS(Table4[[#This Row],[Age]]&lt;25, "Under 25",Table4[[#This Row],[Age]]=34, "25-34", Table4[[#This Row],[Age]]&lt;=49, "35-49", Table4[[#This Row],[Age]]&lt;=64, "50-64", Table4[[#This Row],[Age]]&gt;=65, "65+")</f>
        <v>35-49</v>
      </c>
      <c r="X1718" t="str">
        <f>_xlfn.XLOOKUP(Table4[[#This Row],[StoreID]],Stores!A:A,Stores!B:B, "Not found")</f>
        <v>MegaMart Peckmouth</v>
      </c>
      <c r="Y1718" t="str">
        <f>_xlfn.XLOOKUP(Table4[[#This Row],[StoreID]],Stores!A:A,Stores!C:C, "Not Found")</f>
        <v>Peckmouth</v>
      </c>
      <c r="Z1718" t="str">
        <f>_xlfn.XLOOKUP(Table4[[#This Row],[StoreID]],Stores!A:A,Stores!D:D, "Not Found")</f>
        <v>East</v>
      </c>
    </row>
    <row r="1719" spans="1:26">
      <c r="A1719" t="s">
        <v>2585</v>
      </c>
      <c r="B1719" s="1">
        <v>45189</v>
      </c>
      <c r="C1719" t="s">
        <v>358</v>
      </c>
      <c r="D1719" t="s">
        <v>826</v>
      </c>
      <c r="E1719" t="s">
        <v>831</v>
      </c>
      <c r="F1719">
        <v>1</v>
      </c>
      <c r="G1719">
        <v>0.1</v>
      </c>
      <c r="H1719" t="s">
        <v>868</v>
      </c>
      <c r="I1719" s="4">
        <f>Table4[[#This Row],[Quantity]]*Table4[[#This Row],[UnitPrice]]</f>
        <v>1044.6400000000001</v>
      </c>
      <c r="J1719" s="4">
        <f>Table4[[#This Row],[Gross Revenue]]*(1-Table4[[#This Row],[Discount]])</f>
        <v>940.17600000000016</v>
      </c>
      <c r="K1719" s="4">
        <f>Table4[[#This Row],[Quantity]]*Table4[[#This Row],[CostPrice]]</f>
        <v>775.07</v>
      </c>
      <c r="L1719" s="4">
        <f>Table4[[#This Row],[Net Revenue]]-Table4[[#This Row],[Total Cost]]</f>
        <v>165.10600000000011</v>
      </c>
      <c r="M1719" t="str">
        <f>_xlfn.XLOOKUP(Table4[[#This Row],[ProductID]], Products!A:A,Products!B:B, "Not Found")</f>
        <v>Maybe Footwear</v>
      </c>
      <c r="N1719" t="str">
        <f>TEXT(Table4[[#This Row],[Date]], "mmm")</f>
        <v>Sep</v>
      </c>
      <c r="O1719" t="str">
        <f>TEXT(Table4[[#This Row],[Date]], "yyyy")</f>
        <v>2023</v>
      </c>
      <c r="P1719" t="str">
        <f>_xlfn.XLOOKUP(Table4[[#This Row],[ProductID]],Products!A:A,Products!C:C, "Not Found")</f>
        <v>Fashion</v>
      </c>
      <c r="Q1719" t="str">
        <f>_xlfn.XLOOKUP(Table4[[#This Row],[ProductID]],Products!A:A,Products!D:D,"Not Found")</f>
        <v>Footwear</v>
      </c>
      <c r="R1719">
        <f>_xlfn.XLOOKUP(Table4[[#This Row],[ProductID]],Products!A:A,Products!E:E,"Not Found")</f>
        <v>1044.6400000000001</v>
      </c>
      <c r="S1719">
        <f>_xlfn.XLOOKUP(Table4[[#This Row],[ProductID]],Products!A:A,Products!F:F, "Not Found")</f>
        <v>775.07</v>
      </c>
      <c r="T1719" t="str">
        <f>_xlfn.XLOOKUP(Table4[[#This Row],[CustomerID]],Customers!A:A,Customers!D:D, "Not Found")</f>
        <v>M</v>
      </c>
      <c r="U1719" s="6">
        <f>_xlfn.XLOOKUP(Table4[[#This Row],[CustomerID]],Customers!A:A,Customers!E:E, "Not Found")</f>
        <v>30183</v>
      </c>
      <c r="V1719">
        <f ca="1">DATEDIF(Table4[[#This Row],[CustomerBirthday]], TODAY(), "Y")</f>
        <v>43</v>
      </c>
      <c r="W1719" t="str" cm="1">
        <f t="array" aca="1" ref="W1719" ca="1">_xlfn.IFS(Table4[[#This Row],[Age]]&lt;25, "Under 25",Table4[[#This Row],[Age]]=34, "25-34", Table4[[#This Row],[Age]]&lt;=49, "35-49", Table4[[#This Row],[Age]]&lt;=64, "50-64", Table4[[#This Row],[Age]]&gt;=65, "65+")</f>
        <v>35-49</v>
      </c>
      <c r="X1719" t="str">
        <f>_xlfn.XLOOKUP(Table4[[#This Row],[StoreID]],Stores!A:A,Stores!B:B, "Not found")</f>
        <v>MegaMart Jimenezborough</v>
      </c>
      <c r="Y1719" t="str">
        <f>_xlfn.XLOOKUP(Table4[[#This Row],[StoreID]],Stores!A:A,Stores!C:C, "Not Found")</f>
        <v>Jimenezborough</v>
      </c>
      <c r="Z1719" t="str">
        <f>_xlfn.XLOOKUP(Table4[[#This Row],[StoreID]],Stores!A:A,Stores!D:D, "Not Found")</f>
        <v>South</v>
      </c>
    </row>
    <row r="1720" spans="1:26">
      <c r="A1720" t="s">
        <v>2586</v>
      </c>
      <c r="B1720" s="1">
        <v>45555</v>
      </c>
      <c r="C1720" t="s">
        <v>432</v>
      </c>
      <c r="D1720" t="s">
        <v>769</v>
      </c>
      <c r="E1720" t="s">
        <v>835</v>
      </c>
      <c r="F1720">
        <v>3</v>
      </c>
      <c r="G1720">
        <v>0.05</v>
      </c>
      <c r="H1720" t="s">
        <v>875</v>
      </c>
      <c r="I1720" s="4">
        <f>Table4[[#This Row],[Quantity]]*Table4[[#This Row],[UnitPrice]]</f>
        <v>76.710000000000008</v>
      </c>
      <c r="J1720" s="4">
        <f>Table4[[#This Row],[Gross Revenue]]*(1-Table4[[#This Row],[Discount]])</f>
        <v>72.874499999999998</v>
      </c>
      <c r="K1720" s="4">
        <f>Table4[[#This Row],[Quantity]]*Table4[[#This Row],[CostPrice]]</f>
        <v>57.150000000000006</v>
      </c>
      <c r="L1720" s="4">
        <f>Table4[[#This Row],[Net Revenue]]-Table4[[#This Row],[Total Cost]]</f>
        <v>15.724499999999992</v>
      </c>
      <c r="M1720" t="str">
        <f>_xlfn.XLOOKUP(Table4[[#This Row],[ProductID]], Products!A:A,Products!B:B, "Not Found")</f>
        <v>How Vegetables</v>
      </c>
      <c r="N1720" t="str">
        <f>TEXT(Table4[[#This Row],[Date]], "mmm")</f>
        <v>Sep</v>
      </c>
      <c r="O1720" t="str">
        <f>TEXT(Table4[[#This Row],[Date]], "yyyy")</f>
        <v>2024</v>
      </c>
      <c r="P1720" t="str">
        <f>_xlfn.XLOOKUP(Table4[[#This Row],[ProductID]],Products!A:A,Products!C:C, "Not Found")</f>
        <v>Groceries</v>
      </c>
      <c r="Q1720" t="str">
        <f>_xlfn.XLOOKUP(Table4[[#This Row],[ProductID]],Products!A:A,Products!D:D,"Not Found")</f>
        <v>Vegetables</v>
      </c>
      <c r="R1720">
        <f>_xlfn.XLOOKUP(Table4[[#This Row],[ProductID]],Products!A:A,Products!E:E,"Not Found")</f>
        <v>25.57</v>
      </c>
      <c r="S1720">
        <f>_xlfn.XLOOKUP(Table4[[#This Row],[ProductID]],Products!A:A,Products!F:F, "Not Found")</f>
        <v>19.05</v>
      </c>
      <c r="T1720" t="str">
        <f>_xlfn.XLOOKUP(Table4[[#This Row],[CustomerID]],Customers!A:A,Customers!D:D, "Not Found")</f>
        <v>M</v>
      </c>
      <c r="U1720" s="6">
        <f>_xlfn.XLOOKUP(Table4[[#This Row],[CustomerID]],Customers!A:A,Customers!E:E, "Not Found")</f>
        <v>20358</v>
      </c>
      <c r="V1720">
        <f ca="1">DATEDIF(Table4[[#This Row],[CustomerBirthday]], TODAY(), "Y")</f>
        <v>70</v>
      </c>
      <c r="W1720" t="str" cm="1">
        <f t="array" aca="1" ref="W1720" ca="1">_xlfn.IFS(Table4[[#This Row],[Age]]&lt;25, "Under 25",Table4[[#This Row],[Age]]=34, "25-34", Table4[[#This Row],[Age]]&lt;=49, "35-49", Table4[[#This Row],[Age]]&lt;=64, "50-64", Table4[[#This Row],[Age]]&gt;=65, "65+")</f>
        <v>65+</v>
      </c>
      <c r="X1720" t="str">
        <f>_xlfn.XLOOKUP(Table4[[#This Row],[StoreID]],Stores!A:A,Stores!B:B, "Not found")</f>
        <v>MegaMart Peckmouth</v>
      </c>
      <c r="Y1720" t="str">
        <f>_xlfn.XLOOKUP(Table4[[#This Row],[StoreID]],Stores!A:A,Stores!C:C, "Not Found")</f>
        <v>Peckmouth</v>
      </c>
      <c r="Z1720" t="str">
        <f>_xlfn.XLOOKUP(Table4[[#This Row],[StoreID]],Stores!A:A,Stores!D:D, "Not Found")</f>
        <v>East</v>
      </c>
    </row>
    <row r="1721" spans="1:26">
      <c r="A1721" t="s">
        <v>2587</v>
      </c>
      <c r="B1721" s="1">
        <v>45893</v>
      </c>
      <c r="C1721" t="s">
        <v>442</v>
      </c>
      <c r="D1721" t="s">
        <v>800</v>
      </c>
      <c r="E1721" t="s">
        <v>831</v>
      </c>
      <c r="F1721">
        <v>1</v>
      </c>
      <c r="G1721">
        <v>0.15</v>
      </c>
      <c r="H1721" t="s">
        <v>868</v>
      </c>
      <c r="I1721" s="4">
        <f>Table4[[#This Row],[Quantity]]*Table4[[#This Row],[UnitPrice]]</f>
        <v>1952.65</v>
      </c>
      <c r="J1721" s="4">
        <f>Table4[[#This Row],[Gross Revenue]]*(1-Table4[[#This Row],[Discount]])</f>
        <v>1659.7525000000001</v>
      </c>
      <c r="K1721" s="4">
        <f>Table4[[#This Row],[Quantity]]*Table4[[#This Row],[CostPrice]]</f>
        <v>1451.27</v>
      </c>
      <c r="L1721" s="4">
        <f>Table4[[#This Row],[Net Revenue]]-Table4[[#This Row],[Total Cost]]</f>
        <v>208.48250000000007</v>
      </c>
      <c r="M1721" t="str">
        <f>_xlfn.XLOOKUP(Table4[[#This Row],[ProductID]], Products!A:A,Products!B:B, "Not Found")</f>
        <v>Book Television</v>
      </c>
      <c r="N1721" t="str">
        <f>TEXT(Table4[[#This Row],[Date]], "mmm")</f>
        <v>Aug</v>
      </c>
      <c r="O1721" t="str">
        <f>TEXT(Table4[[#This Row],[Date]], "yyyy")</f>
        <v>2025</v>
      </c>
      <c r="P1721" t="str">
        <f>_xlfn.XLOOKUP(Table4[[#This Row],[ProductID]],Products!A:A,Products!C:C, "Not Found")</f>
        <v>Electronics</v>
      </c>
      <c r="Q1721" t="str">
        <f>_xlfn.XLOOKUP(Table4[[#This Row],[ProductID]],Products!A:A,Products!D:D,"Not Found")</f>
        <v>Television</v>
      </c>
      <c r="R1721">
        <f>_xlfn.XLOOKUP(Table4[[#This Row],[ProductID]],Products!A:A,Products!E:E,"Not Found")</f>
        <v>1952.65</v>
      </c>
      <c r="S1721">
        <f>_xlfn.XLOOKUP(Table4[[#This Row],[ProductID]],Products!A:A,Products!F:F, "Not Found")</f>
        <v>1451.27</v>
      </c>
      <c r="T1721" t="str">
        <f>_xlfn.XLOOKUP(Table4[[#This Row],[CustomerID]],Customers!A:A,Customers!D:D, "Not Found")</f>
        <v>M</v>
      </c>
      <c r="U1721" s="6">
        <f>_xlfn.XLOOKUP(Table4[[#This Row],[CustomerID]],Customers!A:A,Customers!E:E, "Not Found")</f>
        <v>33450</v>
      </c>
      <c r="V1721">
        <f ca="1">DATEDIF(Table4[[#This Row],[CustomerBirthday]], TODAY(), "Y")</f>
        <v>34</v>
      </c>
      <c r="W1721" t="str" cm="1">
        <f t="array" aca="1" ref="W1721" ca="1">_xlfn.IFS(Table4[[#This Row],[Age]]&lt;25, "Under 25",Table4[[#This Row],[Age]]=34, "25-34", Table4[[#This Row],[Age]]&lt;=49, "35-49", Table4[[#This Row],[Age]]&lt;=64, "50-64", Table4[[#This Row],[Age]]&gt;=65, "65+")</f>
        <v>25-34</v>
      </c>
      <c r="X1721" t="str">
        <f>_xlfn.XLOOKUP(Table4[[#This Row],[StoreID]],Stores!A:A,Stores!B:B, "Not found")</f>
        <v>MegaMart Jimenezborough</v>
      </c>
      <c r="Y1721" t="str">
        <f>_xlfn.XLOOKUP(Table4[[#This Row],[StoreID]],Stores!A:A,Stores!C:C, "Not Found")</f>
        <v>Jimenezborough</v>
      </c>
      <c r="Z1721" t="str">
        <f>_xlfn.XLOOKUP(Table4[[#This Row],[StoreID]],Stores!A:A,Stores!D:D, "Not Found")</f>
        <v>South</v>
      </c>
    </row>
    <row r="1722" spans="1:26">
      <c r="A1722" t="s">
        <v>2588</v>
      </c>
      <c r="B1722" s="1">
        <v>45337</v>
      </c>
      <c r="C1722" t="s">
        <v>331</v>
      </c>
      <c r="D1722" t="s">
        <v>810</v>
      </c>
      <c r="E1722" t="s">
        <v>842</v>
      </c>
      <c r="F1722">
        <v>2</v>
      </c>
      <c r="G1722">
        <v>0.15</v>
      </c>
      <c r="H1722" t="s">
        <v>875</v>
      </c>
      <c r="I1722" s="4">
        <f>Table4[[#This Row],[Quantity]]*Table4[[#This Row],[UnitPrice]]</f>
        <v>907.24</v>
      </c>
      <c r="J1722" s="4">
        <f>Table4[[#This Row],[Gross Revenue]]*(1-Table4[[#This Row],[Discount]])</f>
        <v>771.154</v>
      </c>
      <c r="K1722" s="4">
        <f>Table4[[#This Row],[Quantity]]*Table4[[#This Row],[CostPrice]]</f>
        <v>633.26</v>
      </c>
      <c r="L1722" s="4">
        <f>Table4[[#This Row],[Net Revenue]]-Table4[[#This Row],[Total Cost]]</f>
        <v>137.89400000000001</v>
      </c>
      <c r="M1722" t="str">
        <f>_xlfn.XLOOKUP(Table4[[#This Row],[ProductID]], Products!A:A,Products!B:B, "Not Found")</f>
        <v>Maybe Clothing</v>
      </c>
      <c r="N1722" t="str">
        <f>TEXT(Table4[[#This Row],[Date]], "mmm")</f>
        <v>Feb</v>
      </c>
      <c r="O1722" t="str">
        <f>TEXT(Table4[[#This Row],[Date]], "yyyy")</f>
        <v>2024</v>
      </c>
      <c r="P1722" t="str">
        <f>_xlfn.XLOOKUP(Table4[[#This Row],[ProductID]],Products!A:A,Products!C:C, "Not Found")</f>
        <v>Fashion</v>
      </c>
      <c r="Q1722" t="str">
        <f>_xlfn.XLOOKUP(Table4[[#This Row],[ProductID]],Products!A:A,Products!D:D,"Not Found")</f>
        <v>Clothing</v>
      </c>
      <c r="R1722">
        <f>_xlfn.XLOOKUP(Table4[[#This Row],[ProductID]],Products!A:A,Products!E:E,"Not Found")</f>
        <v>453.62</v>
      </c>
      <c r="S1722">
        <f>_xlfn.XLOOKUP(Table4[[#This Row],[ProductID]],Products!A:A,Products!F:F, "Not Found")</f>
        <v>316.63</v>
      </c>
      <c r="T1722" t="str">
        <f>_xlfn.XLOOKUP(Table4[[#This Row],[CustomerID]],Customers!A:A,Customers!D:D, "Not Found")</f>
        <v>F</v>
      </c>
      <c r="U1722" s="6">
        <f>_xlfn.XLOOKUP(Table4[[#This Row],[CustomerID]],Customers!A:A,Customers!E:E, "Not Found")</f>
        <v>35714</v>
      </c>
      <c r="V1722">
        <f ca="1">DATEDIF(Table4[[#This Row],[CustomerBirthday]], TODAY(), "Y")</f>
        <v>28</v>
      </c>
      <c r="W1722" t="str" cm="1">
        <f t="array" aca="1" ref="W1722" ca="1">_xlfn.IFS(Table4[[#This Row],[Age]]&lt;25, "Under 25",Table4[[#This Row],[Age]]=34, "25-34", Table4[[#This Row],[Age]]&lt;=49, "35-49", Table4[[#This Row],[Age]]&lt;=64, "50-64", Table4[[#This Row],[Age]]&gt;=65, "65+")</f>
        <v>35-49</v>
      </c>
      <c r="X1722" t="str">
        <f>_xlfn.XLOOKUP(Table4[[#This Row],[StoreID]],Stores!A:A,Stores!B:B, "Not found")</f>
        <v>MegaMart Brianahaven</v>
      </c>
      <c r="Y1722" t="str">
        <f>_xlfn.XLOOKUP(Table4[[#This Row],[StoreID]],Stores!A:A,Stores!C:C, "Not Found")</f>
        <v>Brianahaven</v>
      </c>
      <c r="Z1722" t="str">
        <f>_xlfn.XLOOKUP(Table4[[#This Row],[StoreID]],Stores!A:A,Stores!D:D, "Not Found")</f>
        <v>North</v>
      </c>
    </row>
    <row r="1723" spans="1:26">
      <c r="A1723" t="s">
        <v>2589</v>
      </c>
      <c r="B1723" s="1">
        <v>45562</v>
      </c>
      <c r="C1723" t="s">
        <v>15</v>
      </c>
      <c r="D1723" t="s">
        <v>816</v>
      </c>
      <c r="E1723" t="s">
        <v>839</v>
      </c>
      <c r="F1723">
        <v>1</v>
      </c>
      <c r="G1723">
        <v>0.05</v>
      </c>
      <c r="H1723" t="s">
        <v>865</v>
      </c>
      <c r="I1723" s="4">
        <f>Table4[[#This Row],[Quantity]]*Table4[[#This Row],[UnitPrice]]</f>
        <v>1879.08</v>
      </c>
      <c r="J1723" s="4">
        <f>Table4[[#This Row],[Gross Revenue]]*(1-Table4[[#This Row],[Discount]])</f>
        <v>1785.1259999999997</v>
      </c>
      <c r="K1723" s="4">
        <f>Table4[[#This Row],[Quantity]]*Table4[[#This Row],[CostPrice]]</f>
        <v>1004.56</v>
      </c>
      <c r="L1723" s="4">
        <f>Table4[[#This Row],[Net Revenue]]-Table4[[#This Row],[Total Cost]]</f>
        <v>780.5659999999998</v>
      </c>
      <c r="M1723" t="str">
        <f>_xlfn.XLOOKUP(Table4[[#This Row],[ProductID]], Products!A:A,Products!B:B, "Not Found")</f>
        <v>Set Dairy</v>
      </c>
      <c r="N1723" t="str">
        <f>TEXT(Table4[[#This Row],[Date]], "mmm")</f>
        <v>Sep</v>
      </c>
      <c r="O1723" t="str">
        <f>TEXT(Table4[[#This Row],[Date]], "yyyy")</f>
        <v>2024</v>
      </c>
      <c r="P1723" t="str">
        <f>_xlfn.XLOOKUP(Table4[[#This Row],[ProductID]],Products!A:A,Products!C:C, "Not Found")</f>
        <v>Groceries</v>
      </c>
      <c r="Q1723" t="str">
        <f>_xlfn.XLOOKUP(Table4[[#This Row],[ProductID]],Products!A:A,Products!D:D,"Not Found")</f>
        <v>Dairy</v>
      </c>
      <c r="R1723">
        <f>_xlfn.XLOOKUP(Table4[[#This Row],[ProductID]],Products!A:A,Products!E:E,"Not Found")</f>
        <v>1879.08</v>
      </c>
      <c r="S1723">
        <f>_xlfn.XLOOKUP(Table4[[#This Row],[ProductID]],Products!A:A,Products!F:F, "Not Found")</f>
        <v>1004.56</v>
      </c>
      <c r="T1723" t="str">
        <f>_xlfn.XLOOKUP(Table4[[#This Row],[CustomerID]],Customers!A:A,Customers!D:D, "Not Found")</f>
        <v>F</v>
      </c>
      <c r="U1723" s="6">
        <f>_xlfn.XLOOKUP(Table4[[#This Row],[CustomerID]],Customers!A:A,Customers!E:E, "Not Found")</f>
        <v>38461</v>
      </c>
      <c r="V1723">
        <f ca="1">DATEDIF(Table4[[#This Row],[CustomerBirthday]], TODAY(), "Y")</f>
        <v>21</v>
      </c>
      <c r="W1723" t="str" cm="1">
        <f t="array" aca="1" ref="W1723" ca="1">_xlfn.IFS(Table4[[#This Row],[Age]]&lt;25, "Under 25",Table4[[#This Row],[Age]]=34, "25-34", Table4[[#This Row],[Age]]&lt;=49, "35-49", Table4[[#This Row],[Age]]&lt;=64, "50-64", Table4[[#This Row],[Age]]&gt;=65, "65+")</f>
        <v>Under 25</v>
      </c>
      <c r="X1723" t="str">
        <f>_xlfn.XLOOKUP(Table4[[#This Row],[StoreID]],Stores!A:A,Stores!B:B, "Not found")</f>
        <v>MegaMart New Michele</v>
      </c>
      <c r="Y1723" t="str">
        <f>_xlfn.XLOOKUP(Table4[[#This Row],[StoreID]],Stores!A:A,Stores!C:C, "Not Found")</f>
        <v>New Michele</v>
      </c>
      <c r="Z1723" t="str">
        <f>_xlfn.XLOOKUP(Table4[[#This Row],[StoreID]],Stores!A:A,Stores!D:D, "Not Found")</f>
        <v>West</v>
      </c>
    </row>
    <row r="1724" spans="1:26">
      <c r="A1724" t="s">
        <v>2590</v>
      </c>
      <c r="B1724" s="1">
        <v>45438</v>
      </c>
      <c r="C1724" t="s">
        <v>612</v>
      </c>
      <c r="D1724" t="s">
        <v>776</v>
      </c>
      <c r="E1724" t="s">
        <v>842</v>
      </c>
      <c r="F1724">
        <v>4</v>
      </c>
      <c r="G1724">
        <v>0.15</v>
      </c>
      <c r="H1724" t="s">
        <v>875</v>
      </c>
      <c r="I1724" s="4">
        <f>Table4[[#This Row],[Quantity]]*Table4[[#This Row],[UnitPrice]]</f>
        <v>1716.6</v>
      </c>
      <c r="J1724" s="4">
        <f>Table4[[#This Row],[Gross Revenue]]*(1-Table4[[#This Row],[Discount]])</f>
        <v>1459.11</v>
      </c>
      <c r="K1724" s="4">
        <f>Table4[[#This Row],[Quantity]]*Table4[[#This Row],[CostPrice]]</f>
        <v>1034.8800000000001</v>
      </c>
      <c r="L1724" s="4">
        <f>Table4[[#This Row],[Net Revenue]]-Table4[[#This Row],[Total Cost]]</f>
        <v>424.22999999999979</v>
      </c>
      <c r="M1724" t="str">
        <f>_xlfn.XLOOKUP(Table4[[#This Row],[ProductID]], Products!A:A,Products!B:B, "Not Found")</f>
        <v>Little Watches</v>
      </c>
      <c r="N1724" t="str">
        <f>TEXT(Table4[[#This Row],[Date]], "mmm")</f>
        <v>May</v>
      </c>
      <c r="O1724" t="str">
        <f>TEXT(Table4[[#This Row],[Date]], "yyyy")</f>
        <v>2024</v>
      </c>
      <c r="P1724" t="str">
        <f>_xlfn.XLOOKUP(Table4[[#This Row],[ProductID]],Products!A:A,Products!C:C, "Not Found")</f>
        <v>Fashion</v>
      </c>
      <c r="Q1724" t="str">
        <f>_xlfn.XLOOKUP(Table4[[#This Row],[ProductID]],Products!A:A,Products!D:D,"Not Found")</f>
        <v>Watches</v>
      </c>
      <c r="R1724">
        <f>_xlfn.XLOOKUP(Table4[[#This Row],[ProductID]],Products!A:A,Products!E:E,"Not Found")</f>
        <v>429.15</v>
      </c>
      <c r="S1724">
        <f>_xlfn.XLOOKUP(Table4[[#This Row],[ProductID]],Products!A:A,Products!F:F, "Not Found")</f>
        <v>258.72000000000003</v>
      </c>
      <c r="T1724" t="str">
        <f>_xlfn.XLOOKUP(Table4[[#This Row],[CustomerID]],Customers!A:A,Customers!D:D, "Not Found")</f>
        <v>F</v>
      </c>
      <c r="U1724" s="6">
        <f>_xlfn.XLOOKUP(Table4[[#This Row],[CustomerID]],Customers!A:A,Customers!E:E, "Not Found")</f>
        <v>28198</v>
      </c>
      <c r="V1724">
        <f ca="1">DATEDIF(Table4[[#This Row],[CustomerBirthday]], TODAY(), "Y")</f>
        <v>49</v>
      </c>
      <c r="W1724" t="str" cm="1">
        <f t="array" aca="1" ref="W1724" ca="1">_xlfn.IFS(Table4[[#This Row],[Age]]&lt;25, "Under 25",Table4[[#This Row],[Age]]=34, "25-34", Table4[[#This Row],[Age]]&lt;=49, "35-49", Table4[[#This Row],[Age]]&lt;=64, "50-64", Table4[[#This Row],[Age]]&gt;=65, "65+")</f>
        <v>35-49</v>
      </c>
      <c r="X1724" t="str">
        <f>_xlfn.XLOOKUP(Table4[[#This Row],[StoreID]],Stores!A:A,Stores!B:B, "Not found")</f>
        <v>MegaMart Brianahaven</v>
      </c>
      <c r="Y1724" t="str">
        <f>_xlfn.XLOOKUP(Table4[[#This Row],[StoreID]],Stores!A:A,Stores!C:C, "Not Found")</f>
        <v>Brianahaven</v>
      </c>
      <c r="Z1724" t="str">
        <f>_xlfn.XLOOKUP(Table4[[#This Row],[StoreID]],Stores!A:A,Stores!D:D, "Not Found")</f>
        <v>North</v>
      </c>
    </row>
    <row r="1725" spans="1:26">
      <c r="A1725" t="s">
        <v>2591</v>
      </c>
      <c r="B1725" s="1">
        <v>45879</v>
      </c>
      <c r="C1725" t="s">
        <v>89</v>
      </c>
      <c r="D1725" t="s">
        <v>747</v>
      </c>
      <c r="E1725" t="s">
        <v>846</v>
      </c>
      <c r="F1725">
        <v>2</v>
      </c>
      <c r="G1725">
        <v>0.15</v>
      </c>
      <c r="H1725" t="s">
        <v>871</v>
      </c>
      <c r="I1725" s="4">
        <f>Table4[[#This Row],[Quantity]]*Table4[[#This Row],[UnitPrice]]</f>
        <v>2269.6</v>
      </c>
      <c r="J1725" s="4">
        <f>Table4[[#This Row],[Gross Revenue]]*(1-Table4[[#This Row],[Discount]])</f>
        <v>1929.1599999999999</v>
      </c>
      <c r="K1725" s="4">
        <f>Table4[[#This Row],[Quantity]]*Table4[[#This Row],[CostPrice]]</f>
        <v>1350.2</v>
      </c>
      <c r="L1725" s="4">
        <f>Table4[[#This Row],[Net Revenue]]-Table4[[#This Row],[Total Cost]]</f>
        <v>578.95999999999981</v>
      </c>
      <c r="M1725" t="str">
        <f>_xlfn.XLOOKUP(Table4[[#This Row],[ProductID]], Products!A:A,Products!B:B, "Not Found")</f>
        <v>World Watches</v>
      </c>
      <c r="N1725" t="str">
        <f>TEXT(Table4[[#This Row],[Date]], "mmm")</f>
        <v>Aug</v>
      </c>
      <c r="O1725" t="str">
        <f>TEXT(Table4[[#This Row],[Date]], "yyyy")</f>
        <v>2025</v>
      </c>
      <c r="P1725" t="str">
        <f>_xlfn.XLOOKUP(Table4[[#This Row],[ProductID]],Products!A:A,Products!C:C, "Not Found")</f>
        <v>Fashion</v>
      </c>
      <c r="Q1725" t="str">
        <f>_xlfn.XLOOKUP(Table4[[#This Row],[ProductID]],Products!A:A,Products!D:D,"Not Found")</f>
        <v>Watches</v>
      </c>
      <c r="R1725">
        <f>_xlfn.XLOOKUP(Table4[[#This Row],[ProductID]],Products!A:A,Products!E:E,"Not Found")</f>
        <v>1134.8</v>
      </c>
      <c r="S1725">
        <f>_xlfn.XLOOKUP(Table4[[#This Row],[ProductID]],Products!A:A,Products!F:F, "Not Found")</f>
        <v>675.1</v>
      </c>
      <c r="T1725" t="str">
        <f>_xlfn.XLOOKUP(Table4[[#This Row],[CustomerID]],Customers!A:A,Customers!D:D, "Not Found")</f>
        <v>M</v>
      </c>
      <c r="U1725" s="6">
        <f>_xlfn.XLOOKUP(Table4[[#This Row],[CustomerID]],Customers!A:A,Customers!E:E, "Not Found")</f>
        <v>20409</v>
      </c>
      <c r="V1725">
        <f ca="1">DATEDIF(Table4[[#This Row],[CustomerBirthday]], TODAY(), "Y")</f>
        <v>70</v>
      </c>
      <c r="W1725" t="str" cm="1">
        <f t="array" aca="1" ref="W1725" ca="1">_xlfn.IFS(Table4[[#This Row],[Age]]&lt;25, "Under 25",Table4[[#This Row],[Age]]=34, "25-34", Table4[[#This Row],[Age]]&lt;=49, "35-49", Table4[[#This Row],[Age]]&lt;=64, "50-64", Table4[[#This Row],[Age]]&gt;=65, "65+")</f>
        <v>65+</v>
      </c>
      <c r="X1725" t="str">
        <f>_xlfn.XLOOKUP(Table4[[#This Row],[StoreID]],Stores!A:A,Stores!B:B, "Not found")</f>
        <v>MegaMart Johnmouth</v>
      </c>
      <c r="Y1725" t="str">
        <f>_xlfn.XLOOKUP(Table4[[#This Row],[StoreID]],Stores!A:A,Stores!C:C, "Not Found")</f>
        <v>Johnmouth</v>
      </c>
      <c r="Z1725" t="str">
        <f>_xlfn.XLOOKUP(Table4[[#This Row],[StoreID]],Stores!A:A,Stores!D:D, "Not Found")</f>
        <v>East</v>
      </c>
    </row>
    <row r="1726" spans="1:26">
      <c r="A1726" t="s">
        <v>2592</v>
      </c>
      <c r="B1726" s="1">
        <v>45469</v>
      </c>
      <c r="C1726" t="s">
        <v>449</v>
      </c>
      <c r="D1726" t="s">
        <v>753</v>
      </c>
      <c r="E1726" t="s">
        <v>839</v>
      </c>
      <c r="F1726">
        <v>2</v>
      </c>
      <c r="G1726">
        <v>0.05</v>
      </c>
      <c r="H1726" t="s">
        <v>875</v>
      </c>
      <c r="I1726" s="4">
        <f>Table4[[#This Row],[Quantity]]*Table4[[#This Row],[UnitPrice]]</f>
        <v>540.9</v>
      </c>
      <c r="J1726" s="4">
        <f>Table4[[#This Row],[Gross Revenue]]*(1-Table4[[#This Row],[Discount]])</f>
        <v>513.8549999999999</v>
      </c>
      <c r="K1726" s="4">
        <f>Table4[[#This Row],[Quantity]]*Table4[[#This Row],[CostPrice]]</f>
        <v>375.2</v>
      </c>
      <c r="L1726" s="4">
        <f>Table4[[#This Row],[Net Revenue]]-Table4[[#This Row],[Total Cost]]</f>
        <v>138.65499999999992</v>
      </c>
      <c r="M1726" t="str">
        <f>_xlfn.XLOOKUP(Table4[[#This Row],[ProductID]], Products!A:A,Products!B:B, "Not Found")</f>
        <v>Whether Bags</v>
      </c>
      <c r="N1726" t="str">
        <f>TEXT(Table4[[#This Row],[Date]], "mmm")</f>
        <v>Jun</v>
      </c>
      <c r="O1726" t="str">
        <f>TEXT(Table4[[#This Row],[Date]], "yyyy")</f>
        <v>2024</v>
      </c>
      <c r="P1726" t="str">
        <f>_xlfn.XLOOKUP(Table4[[#This Row],[ProductID]],Products!A:A,Products!C:C, "Not Found")</f>
        <v>Fashion</v>
      </c>
      <c r="Q1726" t="str">
        <f>_xlfn.XLOOKUP(Table4[[#This Row],[ProductID]],Products!A:A,Products!D:D,"Not Found")</f>
        <v>Bags</v>
      </c>
      <c r="R1726">
        <f>_xlfn.XLOOKUP(Table4[[#This Row],[ProductID]],Products!A:A,Products!E:E,"Not Found")</f>
        <v>270.45</v>
      </c>
      <c r="S1726">
        <f>_xlfn.XLOOKUP(Table4[[#This Row],[ProductID]],Products!A:A,Products!F:F, "Not Found")</f>
        <v>187.6</v>
      </c>
      <c r="T1726" t="str">
        <f>_xlfn.XLOOKUP(Table4[[#This Row],[CustomerID]],Customers!A:A,Customers!D:D, "Not Found")</f>
        <v>M</v>
      </c>
      <c r="U1726" s="6">
        <f>_xlfn.XLOOKUP(Table4[[#This Row],[CustomerID]],Customers!A:A,Customers!E:E, "Not Found")</f>
        <v>24531</v>
      </c>
      <c r="V1726">
        <f ca="1">DATEDIF(Table4[[#This Row],[CustomerBirthday]], TODAY(), "Y")</f>
        <v>59</v>
      </c>
      <c r="W1726" t="str" cm="1">
        <f t="array" aca="1" ref="W1726" ca="1">_xlfn.IFS(Table4[[#This Row],[Age]]&lt;25, "Under 25",Table4[[#This Row],[Age]]=34, "25-34", Table4[[#This Row],[Age]]&lt;=49, "35-49", Table4[[#This Row],[Age]]&lt;=64, "50-64", Table4[[#This Row],[Age]]&gt;=65, "65+")</f>
        <v>50-64</v>
      </c>
      <c r="X1726" t="str">
        <f>_xlfn.XLOOKUP(Table4[[#This Row],[StoreID]],Stores!A:A,Stores!B:B, "Not found")</f>
        <v>MegaMart New Michele</v>
      </c>
      <c r="Y1726" t="str">
        <f>_xlfn.XLOOKUP(Table4[[#This Row],[StoreID]],Stores!A:A,Stores!C:C, "Not Found")</f>
        <v>New Michele</v>
      </c>
      <c r="Z1726" t="str">
        <f>_xlfn.XLOOKUP(Table4[[#This Row],[StoreID]],Stores!A:A,Stores!D:D, "Not Found")</f>
        <v>West</v>
      </c>
    </row>
    <row r="1727" spans="1:26">
      <c r="A1727" t="s">
        <v>2593</v>
      </c>
      <c r="B1727" s="1">
        <v>45182</v>
      </c>
      <c r="C1727" t="s">
        <v>560</v>
      </c>
      <c r="D1727" t="s">
        <v>806</v>
      </c>
      <c r="E1727" t="s">
        <v>831</v>
      </c>
      <c r="F1727">
        <v>2</v>
      </c>
      <c r="G1727">
        <v>0.1</v>
      </c>
      <c r="H1727" t="s">
        <v>875</v>
      </c>
      <c r="I1727" s="4">
        <f>Table4[[#This Row],[Quantity]]*Table4[[#This Row],[UnitPrice]]</f>
        <v>3491.22</v>
      </c>
      <c r="J1727" s="4">
        <f>Table4[[#This Row],[Gross Revenue]]*(1-Table4[[#This Row],[Discount]])</f>
        <v>3142.098</v>
      </c>
      <c r="K1727" s="4">
        <f>Table4[[#This Row],[Quantity]]*Table4[[#This Row],[CostPrice]]</f>
        <v>2644.88</v>
      </c>
      <c r="L1727" s="4">
        <f>Table4[[#This Row],[Net Revenue]]-Table4[[#This Row],[Total Cost]]</f>
        <v>497.21799999999985</v>
      </c>
      <c r="M1727" t="str">
        <f>_xlfn.XLOOKUP(Table4[[#This Row],[ProductID]], Products!A:A,Products!B:B, "Not Found")</f>
        <v>Piece Headphones</v>
      </c>
      <c r="N1727" t="str">
        <f>TEXT(Table4[[#This Row],[Date]], "mmm")</f>
        <v>Sep</v>
      </c>
      <c r="O1727" t="str">
        <f>TEXT(Table4[[#This Row],[Date]], "yyyy")</f>
        <v>2023</v>
      </c>
      <c r="P1727" t="str">
        <f>_xlfn.XLOOKUP(Table4[[#This Row],[ProductID]],Products!A:A,Products!C:C, "Not Found")</f>
        <v>Electronics</v>
      </c>
      <c r="Q1727" t="str">
        <f>_xlfn.XLOOKUP(Table4[[#This Row],[ProductID]],Products!A:A,Products!D:D,"Not Found")</f>
        <v>Headphones</v>
      </c>
      <c r="R1727">
        <f>_xlfn.XLOOKUP(Table4[[#This Row],[ProductID]],Products!A:A,Products!E:E,"Not Found")</f>
        <v>1745.61</v>
      </c>
      <c r="S1727">
        <f>_xlfn.XLOOKUP(Table4[[#This Row],[ProductID]],Products!A:A,Products!F:F, "Not Found")</f>
        <v>1322.44</v>
      </c>
      <c r="T1727" t="str">
        <f>_xlfn.XLOOKUP(Table4[[#This Row],[CustomerID]],Customers!A:A,Customers!D:D, "Not Found")</f>
        <v>M</v>
      </c>
      <c r="U1727" s="6">
        <f>_xlfn.XLOOKUP(Table4[[#This Row],[CustomerID]],Customers!A:A,Customers!E:E, "Not Found")</f>
        <v>20787</v>
      </c>
      <c r="V1727">
        <f ca="1">DATEDIF(Table4[[#This Row],[CustomerBirthday]], TODAY(), "Y")</f>
        <v>69</v>
      </c>
      <c r="W1727" t="str" cm="1">
        <f t="array" aca="1" ref="W1727" ca="1">_xlfn.IFS(Table4[[#This Row],[Age]]&lt;25, "Under 25",Table4[[#This Row],[Age]]=34, "25-34", Table4[[#This Row],[Age]]&lt;=49, "35-49", Table4[[#This Row],[Age]]&lt;=64, "50-64", Table4[[#This Row],[Age]]&gt;=65, "65+")</f>
        <v>65+</v>
      </c>
      <c r="X1727" t="str">
        <f>_xlfn.XLOOKUP(Table4[[#This Row],[StoreID]],Stores!A:A,Stores!B:B, "Not found")</f>
        <v>MegaMart Jimenezborough</v>
      </c>
      <c r="Y1727" t="str">
        <f>_xlfn.XLOOKUP(Table4[[#This Row],[StoreID]],Stores!A:A,Stores!C:C, "Not Found")</f>
        <v>Jimenezborough</v>
      </c>
      <c r="Z1727" t="str">
        <f>_xlfn.XLOOKUP(Table4[[#This Row],[StoreID]],Stores!A:A,Stores!D:D, "Not Found")</f>
        <v>South</v>
      </c>
    </row>
    <row r="1728" spans="1:26">
      <c r="A1728" t="s">
        <v>2594</v>
      </c>
      <c r="B1728" s="1">
        <v>45795</v>
      </c>
      <c r="C1728" t="s">
        <v>500</v>
      </c>
      <c r="D1728" t="s">
        <v>798</v>
      </c>
      <c r="E1728" t="s">
        <v>842</v>
      </c>
      <c r="F1728">
        <v>2</v>
      </c>
      <c r="G1728">
        <v>0</v>
      </c>
      <c r="H1728" t="s">
        <v>875</v>
      </c>
      <c r="I1728" s="4">
        <f>Table4[[#This Row],[Quantity]]*Table4[[#This Row],[UnitPrice]]</f>
        <v>3002.92</v>
      </c>
      <c r="J1728" s="4">
        <f>Table4[[#This Row],[Gross Revenue]]*(1-Table4[[#This Row],[Discount]])</f>
        <v>3002.92</v>
      </c>
      <c r="K1728" s="4">
        <f>Table4[[#This Row],[Quantity]]*Table4[[#This Row],[CostPrice]]</f>
        <v>2335.46</v>
      </c>
      <c r="L1728" s="4">
        <f>Table4[[#This Row],[Net Revenue]]-Table4[[#This Row],[Total Cost]]</f>
        <v>667.46</v>
      </c>
      <c r="M1728" t="str">
        <f>_xlfn.XLOOKUP(Table4[[#This Row],[ProductID]], Products!A:A,Products!B:B, "Not Found")</f>
        <v>New Watches</v>
      </c>
      <c r="N1728" t="str">
        <f>TEXT(Table4[[#This Row],[Date]], "mmm")</f>
        <v>May</v>
      </c>
      <c r="O1728" t="str">
        <f>TEXT(Table4[[#This Row],[Date]], "yyyy")</f>
        <v>2025</v>
      </c>
      <c r="P1728" t="str">
        <f>_xlfn.XLOOKUP(Table4[[#This Row],[ProductID]],Products!A:A,Products!C:C, "Not Found")</f>
        <v>Fashion</v>
      </c>
      <c r="Q1728" t="str">
        <f>_xlfn.XLOOKUP(Table4[[#This Row],[ProductID]],Products!A:A,Products!D:D,"Not Found")</f>
        <v>Watches</v>
      </c>
      <c r="R1728">
        <f>_xlfn.XLOOKUP(Table4[[#This Row],[ProductID]],Products!A:A,Products!E:E,"Not Found")</f>
        <v>1501.46</v>
      </c>
      <c r="S1728">
        <f>_xlfn.XLOOKUP(Table4[[#This Row],[ProductID]],Products!A:A,Products!F:F, "Not Found")</f>
        <v>1167.73</v>
      </c>
      <c r="T1728" t="str">
        <f>_xlfn.XLOOKUP(Table4[[#This Row],[CustomerID]],Customers!A:A,Customers!D:D, "Not Found")</f>
        <v>M</v>
      </c>
      <c r="U1728" s="6">
        <f>_xlfn.XLOOKUP(Table4[[#This Row],[CustomerID]],Customers!A:A,Customers!E:E, "Not Found")</f>
        <v>30899</v>
      </c>
      <c r="V1728">
        <f ca="1">DATEDIF(Table4[[#This Row],[CustomerBirthday]], TODAY(), "Y")</f>
        <v>41</v>
      </c>
      <c r="W1728" t="str" cm="1">
        <f t="array" aca="1" ref="W1728" ca="1">_xlfn.IFS(Table4[[#This Row],[Age]]&lt;25, "Under 25",Table4[[#This Row],[Age]]=34, "25-34", Table4[[#This Row],[Age]]&lt;=49, "35-49", Table4[[#This Row],[Age]]&lt;=64, "50-64", Table4[[#This Row],[Age]]&gt;=65, "65+")</f>
        <v>35-49</v>
      </c>
      <c r="X1728" t="str">
        <f>_xlfn.XLOOKUP(Table4[[#This Row],[StoreID]],Stores!A:A,Stores!B:B, "Not found")</f>
        <v>MegaMart Brianahaven</v>
      </c>
      <c r="Y1728" t="str">
        <f>_xlfn.XLOOKUP(Table4[[#This Row],[StoreID]],Stores!A:A,Stores!C:C, "Not Found")</f>
        <v>Brianahaven</v>
      </c>
      <c r="Z1728" t="str">
        <f>_xlfn.XLOOKUP(Table4[[#This Row],[StoreID]],Stores!A:A,Stores!D:D, "Not Found")</f>
        <v>North</v>
      </c>
    </row>
    <row r="1729" spans="1:26">
      <c r="A1729" t="s">
        <v>2595</v>
      </c>
      <c r="B1729" s="1">
        <v>45431</v>
      </c>
      <c r="C1729" t="s">
        <v>618</v>
      </c>
      <c r="D1729" t="s">
        <v>759</v>
      </c>
      <c r="E1729" t="s">
        <v>839</v>
      </c>
      <c r="F1729">
        <v>2</v>
      </c>
      <c r="G1729">
        <v>0.15</v>
      </c>
      <c r="H1729" t="s">
        <v>865</v>
      </c>
      <c r="I1729" s="4">
        <f>Table4[[#This Row],[Quantity]]*Table4[[#This Row],[UnitPrice]]</f>
        <v>2159.7800000000002</v>
      </c>
      <c r="J1729" s="4">
        <f>Table4[[#This Row],[Gross Revenue]]*(1-Table4[[#This Row],[Discount]])</f>
        <v>1835.8130000000001</v>
      </c>
      <c r="K1729" s="4">
        <f>Table4[[#This Row],[Quantity]]*Table4[[#This Row],[CostPrice]]</f>
        <v>1407.66</v>
      </c>
      <c r="L1729" s="4">
        <f>Table4[[#This Row],[Net Revenue]]-Table4[[#This Row],[Total Cost]]</f>
        <v>428.15300000000002</v>
      </c>
      <c r="M1729" t="str">
        <f>_xlfn.XLOOKUP(Table4[[#This Row],[ProductID]], Products!A:A,Products!B:B, "Not Found")</f>
        <v>Democratic Smartphone</v>
      </c>
      <c r="N1729" t="str">
        <f>TEXT(Table4[[#This Row],[Date]], "mmm")</f>
        <v>May</v>
      </c>
      <c r="O1729" t="str">
        <f>TEXT(Table4[[#This Row],[Date]], "yyyy")</f>
        <v>2024</v>
      </c>
      <c r="P1729" t="str">
        <f>_xlfn.XLOOKUP(Table4[[#This Row],[ProductID]],Products!A:A,Products!C:C, "Not Found")</f>
        <v>Electronics</v>
      </c>
      <c r="Q1729" t="str">
        <f>_xlfn.XLOOKUP(Table4[[#This Row],[ProductID]],Products!A:A,Products!D:D,"Not Found")</f>
        <v>Smartphone</v>
      </c>
      <c r="R1729">
        <f>_xlfn.XLOOKUP(Table4[[#This Row],[ProductID]],Products!A:A,Products!E:E,"Not Found")</f>
        <v>1079.8900000000001</v>
      </c>
      <c r="S1729">
        <f>_xlfn.XLOOKUP(Table4[[#This Row],[ProductID]],Products!A:A,Products!F:F, "Not Found")</f>
        <v>703.83</v>
      </c>
      <c r="T1729" t="str">
        <f>_xlfn.XLOOKUP(Table4[[#This Row],[CustomerID]],Customers!A:A,Customers!D:D, "Not Found")</f>
        <v>M</v>
      </c>
      <c r="U1729" s="6">
        <f>_xlfn.XLOOKUP(Table4[[#This Row],[CustomerID]],Customers!A:A,Customers!E:E, "Not Found")</f>
        <v>38540</v>
      </c>
      <c r="V1729">
        <f ca="1">DATEDIF(Table4[[#This Row],[CustomerBirthday]], TODAY(), "Y")</f>
        <v>21</v>
      </c>
      <c r="W1729" t="str" cm="1">
        <f t="array" aca="1" ref="W1729" ca="1">_xlfn.IFS(Table4[[#This Row],[Age]]&lt;25, "Under 25",Table4[[#This Row],[Age]]=34, "25-34", Table4[[#This Row],[Age]]&lt;=49, "35-49", Table4[[#This Row],[Age]]&lt;=64, "50-64", Table4[[#This Row],[Age]]&gt;=65, "65+")</f>
        <v>Under 25</v>
      </c>
      <c r="X1729" t="str">
        <f>_xlfn.XLOOKUP(Table4[[#This Row],[StoreID]],Stores!A:A,Stores!B:B, "Not found")</f>
        <v>MegaMart New Michele</v>
      </c>
      <c r="Y1729" t="str">
        <f>_xlfn.XLOOKUP(Table4[[#This Row],[StoreID]],Stores!A:A,Stores!C:C, "Not Found")</f>
        <v>New Michele</v>
      </c>
      <c r="Z1729" t="str">
        <f>_xlfn.XLOOKUP(Table4[[#This Row],[StoreID]],Stores!A:A,Stores!D:D, "Not Found")</f>
        <v>West</v>
      </c>
    </row>
    <row r="1730" spans="1:26">
      <c r="A1730" t="s">
        <v>2596</v>
      </c>
      <c r="B1730" s="1">
        <v>45893</v>
      </c>
      <c r="C1730" t="s">
        <v>179</v>
      </c>
      <c r="D1730" t="s">
        <v>792</v>
      </c>
      <c r="E1730" t="s">
        <v>835</v>
      </c>
      <c r="F1730">
        <v>1</v>
      </c>
      <c r="G1730">
        <v>0.05</v>
      </c>
      <c r="H1730" t="s">
        <v>868</v>
      </c>
      <c r="I1730" s="4">
        <f>Table4[[#This Row],[Quantity]]*Table4[[#This Row],[UnitPrice]]</f>
        <v>1798.97</v>
      </c>
      <c r="J1730" s="4">
        <f>Table4[[#This Row],[Gross Revenue]]*(1-Table4[[#This Row],[Discount]])</f>
        <v>1709.0214999999998</v>
      </c>
      <c r="K1730" s="4">
        <f>Table4[[#This Row],[Quantity]]*Table4[[#This Row],[CostPrice]]</f>
        <v>1329.15</v>
      </c>
      <c r="L1730" s="4">
        <f>Table4[[#This Row],[Net Revenue]]-Table4[[#This Row],[Total Cost]]</f>
        <v>379.87149999999974</v>
      </c>
      <c r="M1730" t="str">
        <f>_xlfn.XLOOKUP(Table4[[#This Row],[ProductID]], Products!A:A,Products!B:B, "Not Found")</f>
        <v>Beat Accessories</v>
      </c>
      <c r="N1730" t="str">
        <f>TEXT(Table4[[#This Row],[Date]], "mmm")</f>
        <v>Aug</v>
      </c>
      <c r="O1730" t="str">
        <f>TEXT(Table4[[#This Row],[Date]], "yyyy")</f>
        <v>2025</v>
      </c>
      <c r="P1730" t="str">
        <f>_xlfn.XLOOKUP(Table4[[#This Row],[ProductID]],Products!A:A,Products!C:C, "Not Found")</f>
        <v>Fashion</v>
      </c>
      <c r="Q1730" t="str">
        <f>_xlfn.XLOOKUP(Table4[[#This Row],[ProductID]],Products!A:A,Products!D:D,"Not Found")</f>
        <v>Accessories</v>
      </c>
      <c r="R1730">
        <f>_xlfn.XLOOKUP(Table4[[#This Row],[ProductID]],Products!A:A,Products!E:E,"Not Found")</f>
        <v>1798.97</v>
      </c>
      <c r="S1730">
        <f>_xlfn.XLOOKUP(Table4[[#This Row],[ProductID]],Products!A:A,Products!F:F, "Not Found")</f>
        <v>1329.15</v>
      </c>
      <c r="T1730" t="str">
        <f>_xlfn.XLOOKUP(Table4[[#This Row],[CustomerID]],Customers!A:A,Customers!D:D, "Not Found")</f>
        <v>M</v>
      </c>
      <c r="U1730" s="6">
        <f>_xlfn.XLOOKUP(Table4[[#This Row],[CustomerID]],Customers!A:A,Customers!E:E, "Not Found")</f>
        <v>23397</v>
      </c>
      <c r="V1730">
        <f ca="1">DATEDIF(Table4[[#This Row],[CustomerBirthday]], TODAY(), "Y")</f>
        <v>62</v>
      </c>
      <c r="W1730" t="str" cm="1">
        <f t="array" aca="1" ref="W1730" ca="1">_xlfn.IFS(Table4[[#This Row],[Age]]&lt;25, "Under 25",Table4[[#This Row],[Age]]=34, "25-34", Table4[[#This Row],[Age]]&lt;=49, "35-49", Table4[[#This Row],[Age]]&lt;=64, "50-64", Table4[[#This Row],[Age]]&gt;=65, "65+")</f>
        <v>50-64</v>
      </c>
      <c r="X1730" t="str">
        <f>_xlfn.XLOOKUP(Table4[[#This Row],[StoreID]],Stores!A:A,Stores!B:B, "Not found")</f>
        <v>MegaMart Peckmouth</v>
      </c>
      <c r="Y1730" t="str">
        <f>_xlfn.XLOOKUP(Table4[[#This Row],[StoreID]],Stores!A:A,Stores!C:C, "Not Found")</f>
        <v>Peckmouth</v>
      </c>
      <c r="Z1730" t="str">
        <f>_xlfn.XLOOKUP(Table4[[#This Row],[StoreID]],Stores!A:A,Stores!D:D, "Not Found")</f>
        <v>East</v>
      </c>
    </row>
    <row r="1731" spans="1:26">
      <c r="A1731" t="s">
        <v>2597</v>
      </c>
      <c r="B1731" s="1">
        <v>45891</v>
      </c>
      <c r="C1731" t="s">
        <v>633</v>
      </c>
      <c r="D1731" t="s">
        <v>715</v>
      </c>
      <c r="E1731" t="s">
        <v>831</v>
      </c>
      <c r="F1731">
        <v>5</v>
      </c>
      <c r="G1731">
        <v>0</v>
      </c>
      <c r="H1731" t="s">
        <v>868</v>
      </c>
      <c r="I1731" s="4">
        <f>Table4[[#This Row],[Quantity]]*Table4[[#This Row],[UnitPrice]]</f>
        <v>4093.8</v>
      </c>
      <c r="J1731" s="4">
        <f>Table4[[#This Row],[Gross Revenue]]*(1-Table4[[#This Row],[Discount]])</f>
        <v>4093.8</v>
      </c>
      <c r="K1731" s="4">
        <f>Table4[[#This Row],[Quantity]]*Table4[[#This Row],[CostPrice]]</f>
        <v>2638.1</v>
      </c>
      <c r="L1731" s="4">
        <f>Table4[[#This Row],[Net Revenue]]-Table4[[#This Row],[Total Cost]]</f>
        <v>1455.7000000000003</v>
      </c>
      <c r="M1731" t="str">
        <f>_xlfn.XLOOKUP(Table4[[#This Row],[ProductID]], Products!A:A,Products!B:B, "Not Found")</f>
        <v>Audience Television</v>
      </c>
      <c r="N1731" t="str">
        <f>TEXT(Table4[[#This Row],[Date]], "mmm")</f>
        <v>Aug</v>
      </c>
      <c r="O1731" t="str">
        <f>TEXT(Table4[[#This Row],[Date]], "yyyy")</f>
        <v>2025</v>
      </c>
      <c r="P1731" t="str">
        <f>_xlfn.XLOOKUP(Table4[[#This Row],[ProductID]],Products!A:A,Products!C:C, "Not Found")</f>
        <v>Electronics</v>
      </c>
      <c r="Q1731" t="str">
        <f>_xlfn.XLOOKUP(Table4[[#This Row],[ProductID]],Products!A:A,Products!D:D,"Not Found")</f>
        <v>Television</v>
      </c>
      <c r="R1731">
        <f>_xlfn.XLOOKUP(Table4[[#This Row],[ProductID]],Products!A:A,Products!E:E,"Not Found")</f>
        <v>818.76</v>
      </c>
      <c r="S1731">
        <f>_xlfn.XLOOKUP(Table4[[#This Row],[ProductID]],Products!A:A,Products!F:F, "Not Found")</f>
        <v>527.62</v>
      </c>
      <c r="T1731" t="str">
        <f>_xlfn.XLOOKUP(Table4[[#This Row],[CustomerID]],Customers!A:A,Customers!D:D, "Not Found")</f>
        <v>F</v>
      </c>
      <c r="U1731" s="6">
        <f>_xlfn.XLOOKUP(Table4[[#This Row],[CustomerID]],Customers!A:A,Customers!E:E, "Not Found")</f>
        <v>31092</v>
      </c>
      <c r="V1731">
        <f ca="1">DATEDIF(Table4[[#This Row],[CustomerBirthday]], TODAY(), "Y")</f>
        <v>41</v>
      </c>
      <c r="W1731" t="str" cm="1">
        <f t="array" aca="1" ref="W1731" ca="1">_xlfn.IFS(Table4[[#This Row],[Age]]&lt;25, "Under 25",Table4[[#This Row],[Age]]=34, "25-34", Table4[[#This Row],[Age]]&lt;=49, "35-49", Table4[[#This Row],[Age]]&lt;=64, "50-64", Table4[[#This Row],[Age]]&gt;=65, "65+")</f>
        <v>35-49</v>
      </c>
      <c r="X1731" t="str">
        <f>_xlfn.XLOOKUP(Table4[[#This Row],[StoreID]],Stores!A:A,Stores!B:B, "Not found")</f>
        <v>MegaMart Jimenezborough</v>
      </c>
      <c r="Y1731" t="str">
        <f>_xlfn.XLOOKUP(Table4[[#This Row],[StoreID]],Stores!A:A,Stores!C:C, "Not Found")</f>
        <v>Jimenezborough</v>
      </c>
      <c r="Z1731" t="str">
        <f>_xlfn.XLOOKUP(Table4[[#This Row],[StoreID]],Stores!A:A,Stores!D:D, "Not Found")</f>
        <v>South</v>
      </c>
    </row>
    <row r="1732" spans="1:26">
      <c r="A1732" t="s">
        <v>2598</v>
      </c>
      <c r="B1732" s="1">
        <v>45816</v>
      </c>
      <c r="C1732" t="s">
        <v>627</v>
      </c>
      <c r="D1732" t="s">
        <v>742</v>
      </c>
      <c r="E1732" t="s">
        <v>839</v>
      </c>
      <c r="F1732">
        <v>4</v>
      </c>
      <c r="G1732">
        <v>0</v>
      </c>
      <c r="H1732" t="s">
        <v>875</v>
      </c>
      <c r="I1732" s="4">
        <f>Table4[[#This Row],[Quantity]]*Table4[[#This Row],[UnitPrice]]</f>
        <v>994.28</v>
      </c>
      <c r="J1732" s="4">
        <f>Table4[[#This Row],[Gross Revenue]]*(1-Table4[[#This Row],[Discount]])</f>
        <v>994.28</v>
      </c>
      <c r="K1732" s="4">
        <f>Table4[[#This Row],[Quantity]]*Table4[[#This Row],[CostPrice]]</f>
        <v>762.68</v>
      </c>
      <c r="L1732" s="4">
        <f>Table4[[#This Row],[Net Revenue]]-Table4[[#This Row],[Total Cost]]</f>
        <v>231.60000000000002</v>
      </c>
      <c r="M1732" t="str">
        <f>_xlfn.XLOOKUP(Table4[[#This Row],[ProductID]], Products!A:A,Products!B:B, "Not Found")</f>
        <v>Either Headphones</v>
      </c>
      <c r="N1732" t="str">
        <f>TEXT(Table4[[#This Row],[Date]], "mmm")</f>
        <v>Jun</v>
      </c>
      <c r="O1732" t="str">
        <f>TEXT(Table4[[#This Row],[Date]], "yyyy")</f>
        <v>2025</v>
      </c>
      <c r="P1732" t="str">
        <f>_xlfn.XLOOKUP(Table4[[#This Row],[ProductID]],Products!A:A,Products!C:C, "Not Found")</f>
        <v>Electronics</v>
      </c>
      <c r="Q1732" t="str">
        <f>_xlfn.XLOOKUP(Table4[[#This Row],[ProductID]],Products!A:A,Products!D:D,"Not Found")</f>
        <v>Headphones</v>
      </c>
      <c r="R1732">
        <f>_xlfn.XLOOKUP(Table4[[#This Row],[ProductID]],Products!A:A,Products!E:E,"Not Found")</f>
        <v>248.57</v>
      </c>
      <c r="S1732">
        <f>_xlfn.XLOOKUP(Table4[[#This Row],[ProductID]],Products!A:A,Products!F:F, "Not Found")</f>
        <v>190.67</v>
      </c>
      <c r="T1732" t="str">
        <f>_xlfn.XLOOKUP(Table4[[#This Row],[CustomerID]],Customers!A:A,Customers!D:D, "Not Found")</f>
        <v>F</v>
      </c>
      <c r="U1732" s="6">
        <f>_xlfn.XLOOKUP(Table4[[#This Row],[CustomerID]],Customers!A:A,Customers!E:E, "Not Found")</f>
        <v>31052</v>
      </c>
      <c r="V1732">
        <f ca="1">DATEDIF(Table4[[#This Row],[CustomerBirthday]], TODAY(), "Y")</f>
        <v>41</v>
      </c>
      <c r="W1732" t="str" cm="1">
        <f t="array" aca="1" ref="W1732" ca="1">_xlfn.IFS(Table4[[#This Row],[Age]]&lt;25, "Under 25",Table4[[#This Row],[Age]]=34, "25-34", Table4[[#This Row],[Age]]&lt;=49, "35-49", Table4[[#This Row],[Age]]&lt;=64, "50-64", Table4[[#This Row],[Age]]&gt;=65, "65+")</f>
        <v>35-49</v>
      </c>
      <c r="X1732" t="str">
        <f>_xlfn.XLOOKUP(Table4[[#This Row],[StoreID]],Stores!A:A,Stores!B:B, "Not found")</f>
        <v>MegaMart New Michele</v>
      </c>
      <c r="Y1732" t="str">
        <f>_xlfn.XLOOKUP(Table4[[#This Row],[StoreID]],Stores!A:A,Stores!C:C, "Not Found")</f>
        <v>New Michele</v>
      </c>
      <c r="Z1732" t="str">
        <f>_xlfn.XLOOKUP(Table4[[#This Row],[StoreID]],Stores!A:A,Stores!D:D, "Not Found")</f>
        <v>West</v>
      </c>
    </row>
    <row r="1733" spans="1:26">
      <c r="A1733" t="s">
        <v>2599</v>
      </c>
      <c r="B1733" s="1">
        <v>45654</v>
      </c>
      <c r="C1733" t="s">
        <v>55</v>
      </c>
      <c r="D1733" t="s">
        <v>794</v>
      </c>
      <c r="E1733" t="s">
        <v>842</v>
      </c>
      <c r="F1733">
        <v>2</v>
      </c>
      <c r="G1733">
        <v>0.05</v>
      </c>
      <c r="H1733" t="s">
        <v>865</v>
      </c>
      <c r="I1733" s="4">
        <f>Table4[[#This Row],[Quantity]]*Table4[[#This Row],[UnitPrice]]</f>
        <v>856.1</v>
      </c>
      <c r="J1733" s="4">
        <f>Table4[[#This Row],[Gross Revenue]]*(1-Table4[[#This Row],[Discount]])</f>
        <v>813.29499999999996</v>
      </c>
      <c r="K1733" s="4">
        <f>Table4[[#This Row],[Quantity]]*Table4[[#This Row],[CostPrice]]</f>
        <v>492.14</v>
      </c>
      <c r="L1733" s="4">
        <f>Table4[[#This Row],[Net Revenue]]-Table4[[#This Row],[Total Cost]]</f>
        <v>321.15499999999997</v>
      </c>
      <c r="M1733" t="str">
        <f>_xlfn.XLOOKUP(Table4[[#This Row],[ProductID]], Products!A:A,Products!B:B, "Not Found")</f>
        <v>Everything Laptop</v>
      </c>
      <c r="N1733" t="str">
        <f>TEXT(Table4[[#This Row],[Date]], "mmm")</f>
        <v>Dec</v>
      </c>
      <c r="O1733" t="str">
        <f>TEXT(Table4[[#This Row],[Date]], "yyyy")</f>
        <v>2024</v>
      </c>
      <c r="P1733" t="str">
        <f>_xlfn.XLOOKUP(Table4[[#This Row],[ProductID]],Products!A:A,Products!C:C, "Not Found")</f>
        <v>Electronics</v>
      </c>
      <c r="Q1733" t="str">
        <f>_xlfn.XLOOKUP(Table4[[#This Row],[ProductID]],Products!A:A,Products!D:D,"Not Found")</f>
        <v>Laptop</v>
      </c>
      <c r="R1733">
        <f>_xlfn.XLOOKUP(Table4[[#This Row],[ProductID]],Products!A:A,Products!E:E,"Not Found")</f>
        <v>428.05</v>
      </c>
      <c r="S1733">
        <f>_xlfn.XLOOKUP(Table4[[#This Row],[ProductID]],Products!A:A,Products!F:F, "Not Found")</f>
        <v>246.07</v>
      </c>
      <c r="T1733" t="str">
        <f>_xlfn.XLOOKUP(Table4[[#This Row],[CustomerID]],Customers!A:A,Customers!D:D, "Not Found")</f>
        <v>M</v>
      </c>
      <c r="U1733" s="6">
        <f>_xlfn.XLOOKUP(Table4[[#This Row],[CustomerID]],Customers!A:A,Customers!E:E, "Not Found")</f>
        <v>20117</v>
      </c>
      <c r="V1733">
        <f ca="1">DATEDIF(Table4[[#This Row],[CustomerBirthday]], TODAY(), "Y")</f>
        <v>71</v>
      </c>
      <c r="W1733" t="str" cm="1">
        <f t="array" aca="1" ref="W1733" ca="1">_xlfn.IFS(Table4[[#This Row],[Age]]&lt;25, "Under 25",Table4[[#This Row],[Age]]=34, "25-34", Table4[[#This Row],[Age]]&lt;=49, "35-49", Table4[[#This Row],[Age]]&lt;=64, "50-64", Table4[[#This Row],[Age]]&gt;=65, "65+")</f>
        <v>65+</v>
      </c>
      <c r="X1733" t="str">
        <f>_xlfn.XLOOKUP(Table4[[#This Row],[StoreID]],Stores!A:A,Stores!B:B, "Not found")</f>
        <v>MegaMart Brianahaven</v>
      </c>
      <c r="Y1733" t="str">
        <f>_xlfn.XLOOKUP(Table4[[#This Row],[StoreID]],Stores!A:A,Stores!C:C, "Not Found")</f>
        <v>Brianahaven</v>
      </c>
      <c r="Z1733" t="str">
        <f>_xlfn.XLOOKUP(Table4[[#This Row],[StoreID]],Stores!A:A,Stores!D:D, "Not Found")</f>
        <v>North</v>
      </c>
    </row>
    <row r="1734" spans="1:26">
      <c r="A1734" t="s">
        <v>2600</v>
      </c>
      <c r="B1734" s="1">
        <v>45550</v>
      </c>
      <c r="C1734" t="s">
        <v>238</v>
      </c>
      <c r="D1734" t="s">
        <v>818</v>
      </c>
      <c r="E1734" t="s">
        <v>835</v>
      </c>
      <c r="F1734">
        <v>1</v>
      </c>
      <c r="G1734">
        <v>0</v>
      </c>
      <c r="H1734" t="s">
        <v>868</v>
      </c>
      <c r="I1734" s="4">
        <f>Table4[[#This Row],[Quantity]]*Table4[[#This Row],[UnitPrice]]</f>
        <v>1165.3699999999999</v>
      </c>
      <c r="J1734" s="4">
        <f>Table4[[#This Row],[Gross Revenue]]*(1-Table4[[#This Row],[Discount]])</f>
        <v>1165.3699999999999</v>
      </c>
      <c r="K1734" s="4">
        <f>Table4[[#This Row],[Quantity]]*Table4[[#This Row],[CostPrice]]</f>
        <v>926.55</v>
      </c>
      <c r="L1734" s="4">
        <f>Table4[[#This Row],[Net Revenue]]-Table4[[#This Row],[Total Cost]]</f>
        <v>238.81999999999994</v>
      </c>
      <c r="M1734" t="str">
        <f>_xlfn.XLOOKUP(Table4[[#This Row],[ProductID]], Products!A:A,Products!B:B, "Not Found")</f>
        <v>Nature Clothing</v>
      </c>
      <c r="N1734" t="str">
        <f>TEXT(Table4[[#This Row],[Date]], "mmm")</f>
        <v>Sep</v>
      </c>
      <c r="O1734" t="str">
        <f>TEXT(Table4[[#This Row],[Date]], "yyyy")</f>
        <v>2024</v>
      </c>
      <c r="P1734" t="str">
        <f>_xlfn.XLOOKUP(Table4[[#This Row],[ProductID]],Products!A:A,Products!C:C, "Not Found")</f>
        <v>Fashion</v>
      </c>
      <c r="Q1734" t="str">
        <f>_xlfn.XLOOKUP(Table4[[#This Row],[ProductID]],Products!A:A,Products!D:D,"Not Found")</f>
        <v>Clothing</v>
      </c>
      <c r="R1734">
        <f>_xlfn.XLOOKUP(Table4[[#This Row],[ProductID]],Products!A:A,Products!E:E,"Not Found")</f>
        <v>1165.3699999999999</v>
      </c>
      <c r="S1734">
        <f>_xlfn.XLOOKUP(Table4[[#This Row],[ProductID]],Products!A:A,Products!F:F, "Not Found")</f>
        <v>926.55</v>
      </c>
      <c r="T1734" t="str">
        <f>_xlfn.XLOOKUP(Table4[[#This Row],[CustomerID]],Customers!A:A,Customers!D:D, "Not Found")</f>
        <v>M</v>
      </c>
      <c r="U1734" s="6">
        <f>_xlfn.XLOOKUP(Table4[[#This Row],[CustomerID]],Customers!A:A,Customers!E:E, "Not Found")</f>
        <v>36698</v>
      </c>
      <c r="V1734">
        <f ca="1">DATEDIF(Table4[[#This Row],[CustomerBirthday]], TODAY(), "Y")</f>
        <v>26</v>
      </c>
      <c r="W1734" t="str" cm="1">
        <f t="array" aca="1" ref="W1734" ca="1">_xlfn.IFS(Table4[[#This Row],[Age]]&lt;25, "Under 25",Table4[[#This Row],[Age]]=34, "25-34", Table4[[#This Row],[Age]]&lt;=49, "35-49", Table4[[#This Row],[Age]]&lt;=64, "50-64", Table4[[#This Row],[Age]]&gt;=65, "65+")</f>
        <v>35-49</v>
      </c>
      <c r="X1734" t="str">
        <f>_xlfn.XLOOKUP(Table4[[#This Row],[StoreID]],Stores!A:A,Stores!B:B, "Not found")</f>
        <v>MegaMart Peckmouth</v>
      </c>
      <c r="Y1734" t="str">
        <f>_xlfn.XLOOKUP(Table4[[#This Row],[StoreID]],Stores!A:A,Stores!C:C, "Not Found")</f>
        <v>Peckmouth</v>
      </c>
      <c r="Z1734" t="str">
        <f>_xlfn.XLOOKUP(Table4[[#This Row],[StoreID]],Stores!A:A,Stores!D:D, "Not Found")</f>
        <v>East</v>
      </c>
    </row>
    <row r="1735" spans="1:26">
      <c r="A1735" t="s">
        <v>2601</v>
      </c>
      <c r="B1735" s="1">
        <v>45384</v>
      </c>
      <c r="C1735" t="s">
        <v>36</v>
      </c>
      <c r="D1735" t="s">
        <v>790</v>
      </c>
      <c r="E1735" t="s">
        <v>831</v>
      </c>
      <c r="F1735">
        <v>3</v>
      </c>
      <c r="G1735">
        <v>0.05</v>
      </c>
      <c r="H1735" t="s">
        <v>875</v>
      </c>
      <c r="I1735" s="4">
        <f>Table4[[#This Row],[Quantity]]*Table4[[#This Row],[UnitPrice]]</f>
        <v>914.12999999999988</v>
      </c>
      <c r="J1735" s="4">
        <f>Table4[[#This Row],[Gross Revenue]]*(1-Table4[[#This Row],[Discount]])</f>
        <v>868.42349999999988</v>
      </c>
      <c r="K1735" s="4">
        <f>Table4[[#This Row],[Quantity]]*Table4[[#This Row],[CostPrice]]</f>
        <v>492.03</v>
      </c>
      <c r="L1735" s="4">
        <f>Table4[[#This Row],[Net Revenue]]-Table4[[#This Row],[Total Cost]]</f>
        <v>376.3934999999999</v>
      </c>
      <c r="M1735" t="str">
        <f>_xlfn.XLOOKUP(Table4[[#This Row],[ProductID]], Products!A:A,Products!B:B, "Not Found")</f>
        <v>Difficult Vegetables</v>
      </c>
      <c r="N1735" t="str">
        <f>TEXT(Table4[[#This Row],[Date]], "mmm")</f>
        <v>Apr</v>
      </c>
      <c r="O1735" t="str">
        <f>TEXT(Table4[[#This Row],[Date]], "yyyy")</f>
        <v>2024</v>
      </c>
      <c r="P1735" t="str">
        <f>_xlfn.XLOOKUP(Table4[[#This Row],[ProductID]],Products!A:A,Products!C:C, "Not Found")</f>
        <v>Groceries</v>
      </c>
      <c r="Q1735" t="str">
        <f>_xlfn.XLOOKUP(Table4[[#This Row],[ProductID]],Products!A:A,Products!D:D,"Not Found")</f>
        <v>Vegetables</v>
      </c>
      <c r="R1735">
        <f>_xlfn.XLOOKUP(Table4[[#This Row],[ProductID]],Products!A:A,Products!E:E,"Not Found")</f>
        <v>304.70999999999998</v>
      </c>
      <c r="S1735">
        <f>_xlfn.XLOOKUP(Table4[[#This Row],[ProductID]],Products!A:A,Products!F:F, "Not Found")</f>
        <v>164.01</v>
      </c>
      <c r="T1735" t="str">
        <f>_xlfn.XLOOKUP(Table4[[#This Row],[CustomerID]],Customers!A:A,Customers!D:D, "Not Found")</f>
        <v>M</v>
      </c>
      <c r="U1735" s="6">
        <f>_xlfn.XLOOKUP(Table4[[#This Row],[CustomerID]],Customers!A:A,Customers!E:E, "Not Found")</f>
        <v>22233</v>
      </c>
      <c r="V1735">
        <f ca="1">DATEDIF(Table4[[#This Row],[CustomerBirthday]], TODAY(), "Y")</f>
        <v>65</v>
      </c>
      <c r="W1735" t="str" cm="1">
        <f t="array" aca="1" ref="W1735" ca="1">_xlfn.IFS(Table4[[#This Row],[Age]]&lt;25, "Under 25",Table4[[#This Row],[Age]]=34, "25-34", Table4[[#This Row],[Age]]&lt;=49, "35-49", Table4[[#This Row],[Age]]&lt;=64, "50-64", Table4[[#This Row],[Age]]&gt;=65, "65+")</f>
        <v>65+</v>
      </c>
      <c r="X1735" t="str">
        <f>_xlfn.XLOOKUP(Table4[[#This Row],[StoreID]],Stores!A:A,Stores!B:B, "Not found")</f>
        <v>MegaMart Jimenezborough</v>
      </c>
      <c r="Y1735" t="str">
        <f>_xlfn.XLOOKUP(Table4[[#This Row],[StoreID]],Stores!A:A,Stores!C:C, "Not Found")</f>
        <v>Jimenezborough</v>
      </c>
      <c r="Z1735" t="str">
        <f>_xlfn.XLOOKUP(Table4[[#This Row],[StoreID]],Stores!A:A,Stores!D:D, "Not Found")</f>
        <v>South</v>
      </c>
    </row>
    <row r="1736" spans="1:26">
      <c r="A1736" t="s">
        <v>2602</v>
      </c>
      <c r="B1736" s="1">
        <v>45880</v>
      </c>
      <c r="C1736" t="s">
        <v>221</v>
      </c>
      <c r="D1736" t="s">
        <v>759</v>
      </c>
      <c r="E1736" t="s">
        <v>831</v>
      </c>
      <c r="F1736">
        <v>2</v>
      </c>
      <c r="G1736">
        <v>0.05</v>
      </c>
      <c r="H1736" t="s">
        <v>875</v>
      </c>
      <c r="I1736" s="4">
        <f>Table4[[#This Row],[Quantity]]*Table4[[#This Row],[UnitPrice]]</f>
        <v>2159.7800000000002</v>
      </c>
      <c r="J1736" s="4">
        <f>Table4[[#This Row],[Gross Revenue]]*(1-Table4[[#This Row],[Discount]])</f>
        <v>2051.7910000000002</v>
      </c>
      <c r="K1736" s="4">
        <f>Table4[[#This Row],[Quantity]]*Table4[[#This Row],[CostPrice]]</f>
        <v>1407.66</v>
      </c>
      <c r="L1736" s="4">
        <f>Table4[[#This Row],[Net Revenue]]-Table4[[#This Row],[Total Cost]]</f>
        <v>644.13100000000009</v>
      </c>
      <c r="M1736" t="str">
        <f>_xlfn.XLOOKUP(Table4[[#This Row],[ProductID]], Products!A:A,Products!B:B, "Not Found")</f>
        <v>Democratic Smartphone</v>
      </c>
      <c r="N1736" t="str">
        <f>TEXT(Table4[[#This Row],[Date]], "mmm")</f>
        <v>Aug</v>
      </c>
      <c r="O1736" t="str">
        <f>TEXT(Table4[[#This Row],[Date]], "yyyy")</f>
        <v>2025</v>
      </c>
      <c r="P1736" t="str">
        <f>_xlfn.XLOOKUP(Table4[[#This Row],[ProductID]],Products!A:A,Products!C:C, "Not Found")</f>
        <v>Electronics</v>
      </c>
      <c r="Q1736" t="str">
        <f>_xlfn.XLOOKUP(Table4[[#This Row],[ProductID]],Products!A:A,Products!D:D,"Not Found")</f>
        <v>Smartphone</v>
      </c>
      <c r="R1736">
        <f>_xlfn.XLOOKUP(Table4[[#This Row],[ProductID]],Products!A:A,Products!E:E,"Not Found")</f>
        <v>1079.8900000000001</v>
      </c>
      <c r="S1736">
        <f>_xlfn.XLOOKUP(Table4[[#This Row],[ProductID]],Products!A:A,Products!F:F, "Not Found")</f>
        <v>703.83</v>
      </c>
      <c r="T1736" t="str">
        <f>_xlfn.XLOOKUP(Table4[[#This Row],[CustomerID]],Customers!A:A,Customers!D:D, "Not Found")</f>
        <v>F</v>
      </c>
      <c r="U1736" s="6">
        <f>_xlfn.XLOOKUP(Table4[[#This Row],[CustomerID]],Customers!A:A,Customers!E:E, "Not Found")</f>
        <v>36064</v>
      </c>
      <c r="V1736">
        <f ca="1">DATEDIF(Table4[[#This Row],[CustomerBirthday]], TODAY(), "Y")</f>
        <v>27</v>
      </c>
      <c r="W1736" t="str" cm="1">
        <f t="array" aca="1" ref="W1736" ca="1">_xlfn.IFS(Table4[[#This Row],[Age]]&lt;25, "Under 25",Table4[[#This Row],[Age]]=34, "25-34", Table4[[#This Row],[Age]]&lt;=49, "35-49", Table4[[#This Row],[Age]]&lt;=64, "50-64", Table4[[#This Row],[Age]]&gt;=65, "65+")</f>
        <v>35-49</v>
      </c>
      <c r="X1736" t="str">
        <f>_xlfn.XLOOKUP(Table4[[#This Row],[StoreID]],Stores!A:A,Stores!B:B, "Not found")</f>
        <v>MegaMart Jimenezborough</v>
      </c>
      <c r="Y1736" t="str">
        <f>_xlfn.XLOOKUP(Table4[[#This Row],[StoreID]],Stores!A:A,Stores!C:C, "Not Found")</f>
        <v>Jimenezborough</v>
      </c>
      <c r="Z1736" t="str">
        <f>_xlfn.XLOOKUP(Table4[[#This Row],[StoreID]],Stores!A:A,Stores!D:D, "Not Found")</f>
        <v>South</v>
      </c>
    </row>
    <row r="1737" spans="1:26">
      <c r="A1737" t="s">
        <v>2603</v>
      </c>
      <c r="B1737" s="1">
        <v>45509</v>
      </c>
      <c r="C1737" t="s">
        <v>399</v>
      </c>
      <c r="D1737" t="s">
        <v>826</v>
      </c>
      <c r="E1737" t="s">
        <v>846</v>
      </c>
      <c r="F1737">
        <v>1</v>
      </c>
      <c r="G1737">
        <v>0.1</v>
      </c>
      <c r="H1737" t="s">
        <v>865</v>
      </c>
      <c r="I1737" s="4">
        <f>Table4[[#This Row],[Quantity]]*Table4[[#This Row],[UnitPrice]]</f>
        <v>1044.6400000000001</v>
      </c>
      <c r="J1737" s="4">
        <f>Table4[[#This Row],[Gross Revenue]]*(1-Table4[[#This Row],[Discount]])</f>
        <v>940.17600000000016</v>
      </c>
      <c r="K1737" s="4">
        <f>Table4[[#This Row],[Quantity]]*Table4[[#This Row],[CostPrice]]</f>
        <v>775.07</v>
      </c>
      <c r="L1737" s="4">
        <f>Table4[[#This Row],[Net Revenue]]-Table4[[#This Row],[Total Cost]]</f>
        <v>165.10600000000011</v>
      </c>
      <c r="M1737" t="str">
        <f>_xlfn.XLOOKUP(Table4[[#This Row],[ProductID]], Products!A:A,Products!B:B, "Not Found")</f>
        <v>Maybe Footwear</v>
      </c>
      <c r="N1737" t="str">
        <f>TEXT(Table4[[#This Row],[Date]], "mmm")</f>
        <v>Aug</v>
      </c>
      <c r="O1737" t="str">
        <f>TEXT(Table4[[#This Row],[Date]], "yyyy")</f>
        <v>2024</v>
      </c>
      <c r="P1737" t="str">
        <f>_xlfn.XLOOKUP(Table4[[#This Row],[ProductID]],Products!A:A,Products!C:C, "Not Found")</f>
        <v>Fashion</v>
      </c>
      <c r="Q1737" t="str">
        <f>_xlfn.XLOOKUP(Table4[[#This Row],[ProductID]],Products!A:A,Products!D:D,"Not Found")</f>
        <v>Footwear</v>
      </c>
      <c r="R1737">
        <f>_xlfn.XLOOKUP(Table4[[#This Row],[ProductID]],Products!A:A,Products!E:E,"Not Found")</f>
        <v>1044.6400000000001</v>
      </c>
      <c r="S1737">
        <f>_xlfn.XLOOKUP(Table4[[#This Row],[ProductID]],Products!A:A,Products!F:F, "Not Found")</f>
        <v>775.07</v>
      </c>
      <c r="T1737" t="str">
        <f>_xlfn.XLOOKUP(Table4[[#This Row],[CustomerID]],Customers!A:A,Customers!D:D, "Not Found")</f>
        <v>F</v>
      </c>
      <c r="U1737" s="6">
        <f>_xlfn.XLOOKUP(Table4[[#This Row],[CustomerID]],Customers!A:A,Customers!E:E, "Not Found")</f>
        <v>34980</v>
      </c>
      <c r="V1737">
        <f ca="1">DATEDIF(Table4[[#This Row],[CustomerBirthday]], TODAY(), "Y")</f>
        <v>30</v>
      </c>
      <c r="W1737" t="str" cm="1">
        <f t="array" aca="1" ref="W1737" ca="1">_xlfn.IFS(Table4[[#This Row],[Age]]&lt;25, "Under 25",Table4[[#This Row],[Age]]=34, "25-34", Table4[[#This Row],[Age]]&lt;=49, "35-49", Table4[[#This Row],[Age]]&lt;=64, "50-64", Table4[[#This Row],[Age]]&gt;=65, "65+")</f>
        <v>35-49</v>
      </c>
      <c r="X1737" t="str">
        <f>_xlfn.XLOOKUP(Table4[[#This Row],[StoreID]],Stores!A:A,Stores!B:B, "Not found")</f>
        <v>MegaMart Johnmouth</v>
      </c>
      <c r="Y1737" t="str">
        <f>_xlfn.XLOOKUP(Table4[[#This Row],[StoreID]],Stores!A:A,Stores!C:C, "Not Found")</f>
        <v>Johnmouth</v>
      </c>
      <c r="Z1737" t="str">
        <f>_xlfn.XLOOKUP(Table4[[#This Row],[StoreID]],Stores!A:A,Stores!D:D, "Not Found")</f>
        <v>East</v>
      </c>
    </row>
    <row r="1738" spans="1:26">
      <c r="A1738" t="s">
        <v>2604</v>
      </c>
      <c r="B1738" s="1">
        <v>45502</v>
      </c>
      <c r="C1738" t="s">
        <v>524</v>
      </c>
      <c r="D1738" t="s">
        <v>728</v>
      </c>
      <c r="E1738" t="s">
        <v>835</v>
      </c>
      <c r="F1738">
        <v>5</v>
      </c>
      <c r="G1738">
        <v>0.05</v>
      </c>
      <c r="H1738" t="s">
        <v>868</v>
      </c>
      <c r="I1738" s="4">
        <f>Table4[[#This Row],[Quantity]]*Table4[[#This Row],[UnitPrice]]</f>
        <v>1590.25</v>
      </c>
      <c r="J1738" s="4">
        <f>Table4[[#This Row],[Gross Revenue]]*(1-Table4[[#This Row],[Discount]])</f>
        <v>1510.7375</v>
      </c>
      <c r="K1738" s="4">
        <f>Table4[[#This Row],[Quantity]]*Table4[[#This Row],[CostPrice]]</f>
        <v>936.7</v>
      </c>
      <c r="L1738" s="4">
        <f>Table4[[#This Row],[Net Revenue]]-Table4[[#This Row],[Total Cost]]</f>
        <v>574.03749999999991</v>
      </c>
      <c r="M1738" t="str">
        <f>_xlfn.XLOOKUP(Table4[[#This Row],[ProductID]], Products!A:A,Products!B:B, "Not Found")</f>
        <v>Company Fruits</v>
      </c>
      <c r="N1738" t="str">
        <f>TEXT(Table4[[#This Row],[Date]], "mmm")</f>
        <v>Jul</v>
      </c>
      <c r="O1738" t="str">
        <f>TEXT(Table4[[#This Row],[Date]], "yyyy")</f>
        <v>2024</v>
      </c>
      <c r="P1738" t="str">
        <f>_xlfn.XLOOKUP(Table4[[#This Row],[ProductID]],Products!A:A,Products!C:C, "Not Found")</f>
        <v>Groceries</v>
      </c>
      <c r="Q1738" t="str">
        <f>_xlfn.XLOOKUP(Table4[[#This Row],[ProductID]],Products!A:A,Products!D:D,"Not Found")</f>
        <v>Fruits</v>
      </c>
      <c r="R1738">
        <f>_xlfn.XLOOKUP(Table4[[#This Row],[ProductID]],Products!A:A,Products!E:E,"Not Found")</f>
        <v>318.05</v>
      </c>
      <c r="S1738">
        <f>_xlfn.XLOOKUP(Table4[[#This Row],[ProductID]],Products!A:A,Products!F:F, "Not Found")</f>
        <v>187.34</v>
      </c>
      <c r="T1738" t="str">
        <f>_xlfn.XLOOKUP(Table4[[#This Row],[CustomerID]],Customers!A:A,Customers!D:D, "Not Found")</f>
        <v>F</v>
      </c>
      <c r="U1738" s="6">
        <f>_xlfn.XLOOKUP(Table4[[#This Row],[CustomerID]],Customers!A:A,Customers!E:E, "Not Found")</f>
        <v>23256</v>
      </c>
      <c r="V1738">
        <f ca="1">DATEDIF(Table4[[#This Row],[CustomerBirthday]], TODAY(), "Y")</f>
        <v>62</v>
      </c>
      <c r="W1738" t="str" cm="1">
        <f t="array" aca="1" ref="W1738" ca="1">_xlfn.IFS(Table4[[#This Row],[Age]]&lt;25, "Under 25",Table4[[#This Row],[Age]]=34, "25-34", Table4[[#This Row],[Age]]&lt;=49, "35-49", Table4[[#This Row],[Age]]&lt;=64, "50-64", Table4[[#This Row],[Age]]&gt;=65, "65+")</f>
        <v>50-64</v>
      </c>
      <c r="X1738" t="str">
        <f>_xlfn.XLOOKUP(Table4[[#This Row],[StoreID]],Stores!A:A,Stores!B:B, "Not found")</f>
        <v>MegaMart Peckmouth</v>
      </c>
      <c r="Y1738" t="str">
        <f>_xlfn.XLOOKUP(Table4[[#This Row],[StoreID]],Stores!A:A,Stores!C:C, "Not Found")</f>
        <v>Peckmouth</v>
      </c>
      <c r="Z1738" t="str">
        <f>_xlfn.XLOOKUP(Table4[[#This Row],[StoreID]],Stores!A:A,Stores!D:D, "Not Found")</f>
        <v>East</v>
      </c>
    </row>
    <row r="1739" spans="1:26">
      <c r="A1739" t="s">
        <v>2605</v>
      </c>
      <c r="B1739" s="1">
        <v>45866</v>
      </c>
      <c r="C1739" t="s">
        <v>411</v>
      </c>
      <c r="D1739" t="s">
        <v>739</v>
      </c>
      <c r="E1739" t="s">
        <v>831</v>
      </c>
      <c r="F1739">
        <v>2</v>
      </c>
      <c r="G1739">
        <v>0.05</v>
      </c>
      <c r="H1739" t="s">
        <v>875</v>
      </c>
      <c r="I1739" s="4">
        <f>Table4[[#This Row],[Quantity]]*Table4[[#This Row],[UnitPrice]]</f>
        <v>2388.2399999999998</v>
      </c>
      <c r="J1739" s="4">
        <f>Table4[[#This Row],[Gross Revenue]]*(1-Table4[[#This Row],[Discount]])</f>
        <v>2268.8279999999995</v>
      </c>
      <c r="K1739" s="4">
        <f>Table4[[#This Row],[Quantity]]*Table4[[#This Row],[CostPrice]]</f>
        <v>1677.9</v>
      </c>
      <c r="L1739" s="4">
        <f>Table4[[#This Row],[Net Revenue]]-Table4[[#This Row],[Total Cost]]</f>
        <v>590.92799999999943</v>
      </c>
      <c r="M1739" t="str">
        <f>_xlfn.XLOOKUP(Table4[[#This Row],[ProductID]], Products!A:A,Products!B:B, "Not Found")</f>
        <v>Step Smartphone</v>
      </c>
      <c r="N1739" t="str">
        <f>TEXT(Table4[[#This Row],[Date]], "mmm")</f>
        <v>Jul</v>
      </c>
      <c r="O1739" t="str">
        <f>TEXT(Table4[[#This Row],[Date]], "yyyy")</f>
        <v>2025</v>
      </c>
      <c r="P1739" t="str">
        <f>_xlfn.XLOOKUP(Table4[[#This Row],[ProductID]],Products!A:A,Products!C:C, "Not Found")</f>
        <v>Electronics</v>
      </c>
      <c r="Q1739" t="str">
        <f>_xlfn.XLOOKUP(Table4[[#This Row],[ProductID]],Products!A:A,Products!D:D,"Not Found")</f>
        <v>Smartphone</v>
      </c>
      <c r="R1739">
        <f>_xlfn.XLOOKUP(Table4[[#This Row],[ProductID]],Products!A:A,Products!E:E,"Not Found")</f>
        <v>1194.1199999999999</v>
      </c>
      <c r="S1739">
        <f>_xlfn.XLOOKUP(Table4[[#This Row],[ProductID]],Products!A:A,Products!F:F, "Not Found")</f>
        <v>838.95</v>
      </c>
      <c r="T1739" t="str">
        <f>_xlfn.XLOOKUP(Table4[[#This Row],[CustomerID]],Customers!A:A,Customers!D:D, "Not Found")</f>
        <v>F</v>
      </c>
      <c r="U1739" s="6">
        <f>_xlfn.XLOOKUP(Table4[[#This Row],[CustomerID]],Customers!A:A,Customers!E:E, "Not Found")</f>
        <v>24112</v>
      </c>
      <c r="V1739">
        <f ca="1">DATEDIF(Table4[[#This Row],[CustomerBirthday]], TODAY(), "Y")</f>
        <v>60</v>
      </c>
      <c r="W1739" t="str" cm="1">
        <f t="array" aca="1" ref="W1739" ca="1">_xlfn.IFS(Table4[[#This Row],[Age]]&lt;25, "Under 25",Table4[[#This Row],[Age]]=34, "25-34", Table4[[#This Row],[Age]]&lt;=49, "35-49", Table4[[#This Row],[Age]]&lt;=64, "50-64", Table4[[#This Row],[Age]]&gt;=65, "65+")</f>
        <v>50-64</v>
      </c>
      <c r="X1739" t="str">
        <f>_xlfn.XLOOKUP(Table4[[#This Row],[StoreID]],Stores!A:A,Stores!B:B, "Not found")</f>
        <v>MegaMart Jimenezborough</v>
      </c>
      <c r="Y1739" t="str">
        <f>_xlfn.XLOOKUP(Table4[[#This Row],[StoreID]],Stores!A:A,Stores!C:C, "Not Found")</f>
        <v>Jimenezborough</v>
      </c>
      <c r="Z1739" t="str">
        <f>_xlfn.XLOOKUP(Table4[[#This Row],[StoreID]],Stores!A:A,Stores!D:D, "Not Found")</f>
        <v>South</v>
      </c>
    </row>
    <row r="1740" spans="1:26">
      <c r="A1740" t="s">
        <v>2606</v>
      </c>
      <c r="B1740" s="1">
        <v>45190</v>
      </c>
      <c r="C1740" t="s">
        <v>347</v>
      </c>
      <c r="D1740" t="s">
        <v>792</v>
      </c>
      <c r="E1740" t="s">
        <v>839</v>
      </c>
      <c r="F1740">
        <v>2</v>
      </c>
      <c r="G1740">
        <v>0</v>
      </c>
      <c r="H1740" t="s">
        <v>868</v>
      </c>
      <c r="I1740" s="4">
        <f>Table4[[#This Row],[Quantity]]*Table4[[#This Row],[UnitPrice]]</f>
        <v>3597.94</v>
      </c>
      <c r="J1740" s="4">
        <f>Table4[[#This Row],[Gross Revenue]]*(1-Table4[[#This Row],[Discount]])</f>
        <v>3597.94</v>
      </c>
      <c r="K1740" s="4">
        <f>Table4[[#This Row],[Quantity]]*Table4[[#This Row],[CostPrice]]</f>
        <v>2658.3</v>
      </c>
      <c r="L1740" s="4">
        <f>Table4[[#This Row],[Net Revenue]]-Table4[[#This Row],[Total Cost]]</f>
        <v>939.63999999999987</v>
      </c>
      <c r="M1740" t="str">
        <f>_xlfn.XLOOKUP(Table4[[#This Row],[ProductID]], Products!A:A,Products!B:B, "Not Found")</f>
        <v>Beat Accessories</v>
      </c>
      <c r="N1740" t="str">
        <f>TEXT(Table4[[#This Row],[Date]], "mmm")</f>
        <v>Sep</v>
      </c>
      <c r="O1740" t="str">
        <f>TEXT(Table4[[#This Row],[Date]], "yyyy")</f>
        <v>2023</v>
      </c>
      <c r="P1740" t="str">
        <f>_xlfn.XLOOKUP(Table4[[#This Row],[ProductID]],Products!A:A,Products!C:C, "Not Found")</f>
        <v>Fashion</v>
      </c>
      <c r="Q1740" t="str">
        <f>_xlfn.XLOOKUP(Table4[[#This Row],[ProductID]],Products!A:A,Products!D:D,"Not Found")</f>
        <v>Accessories</v>
      </c>
      <c r="R1740">
        <f>_xlfn.XLOOKUP(Table4[[#This Row],[ProductID]],Products!A:A,Products!E:E,"Not Found")</f>
        <v>1798.97</v>
      </c>
      <c r="S1740">
        <f>_xlfn.XLOOKUP(Table4[[#This Row],[ProductID]],Products!A:A,Products!F:F, "Not Found")</f>
        <v>1329.15</v>
      </c>
      <c r="T1740" t="str">
        <f>_xlfn.XLOOKUP(Table4[[#This Row],[CustomerID]],Customers!A:A,Customers!D:D, "Not Found")</f>
        <v>F</v>
      </c>
      <c r="U1740" s="6">
        <f>_xlfn.XLOOKUP(Table4[[#This Row],[CustomerID]],Customers!A:A,Customers!E:E, "Not Found")</f>
        <v>37223</v>
      </c>
      <c r="V1740">
        <f ca="1">DATEDIF(Table4[[#This Row],[CustomerBirthday]], TODAY(), "Y")</f>
        <v>24</v>
      </c>
      <c r="W1740" t="str" cm="1">
        <f t="array" aca="1" ref="W1740" ca="1">_xlfn.IFS(Table4[[#This Row],[Age]]&lt;25, "Under 25",Table4[[#This Row],[Age]]=34, "25-34", Table4[[#This Row],[Age]]&lt;=49, "35-49", Table4[[#This Row],[Age]]&lt;=64, "50-64", Table4[[#This Row],[Age]]&gt;=65, "65+")</f>
        <v>Under 25</v>
      </c>
      <c r="X1740" t="str">
        <f>_xlfn.XLOOKUP(Table4[[#This Row],[StoreID]],Stores!A:A,Stores!B:B, "Not found")</f>
        <v>MegaMart New Michele</v>
      </c>
      <c r="Y1740" t="str">
        <f>_xlfn.XLOOKUP(Table4[[#This Row],[StoreID]],Stores!A:A,Stores!C:C, "Not Found")</f>
        <v>New Michele</v>
      </c>
      <c r="Z1740" t="str">
        <f>_xlfn.XLOOKUP(Table4[[#This Row],[StoreID]],Stores!A:A,Stores!D:D, "Not Found")</f>
        <v>West</v>
      </c>
    </row>
    <row r="1741" spans="1:26">
      <c r="A1741" t="s">
        <v>2607</v>
      </c>
      <c r="B1741" s="1">
        <v>45908</v>
      </c>
      <c r="C1741" t="s">
        <v>599</v>
      </c>
      <c r="D1741" t="s">
        <v>826</v>
      </c>
      <c r="E1741" t="s">
        <v>839</v>
      </c>
      <c r="F1741">
        <v>1</v>
      </c>
      <c r="G1741">
        <v>0.15</v>
      </c>
      <c r="H1741" t="s">
        <v>871</v>
      </c>
      <c r="I1741" s="4">
        <f>Table4[[#This Row],[Quantity]]*Table4[[#This Row],[UnitPrice]]</f>
        <v>1044.6400000000001</v>
      </c>
      <c r="J1741" s="4">
        <f>Table4[[#This Row],[Gross Revenue]]*(1-Table4[[#This Row],[Discount]])</f>
        <v>887.94400000000007</v>
      </c>
      <c r="K1741" s="4">
        <f>Table4[[#This Row],[Quantity]]*Table4[[#This Row],[CostPrice]]</f>
        <v>775.07</v>
      </c>
      <c r="L1741" s="4">
        <f>Table4[[#This Row],[Net Revenue]]-Table4[[#This Row],[Total Cost]]</f>
        <v>112.87400000000002</v>
      </c>
      <c r="M1741" t="str">
        <f>_xlfn.XLOOKUP(Table4[[#This Row],[ProductID]], Products!A:A,Products!B:B, "Not Found")</f>
        <v>Maybe Footwear</v>
      </c>
      <c r="N1741" t="str">
        <f>TEXT(Table4[[#This Row],[Date]], "mmm")</f>
        <v>Sep</v>
      </c>
      <c r="O1741" t="str">
        <f>TEXT(Table4[[#This Row],[Date]], "yyyy")</f>
        <v>2025</v>
      </c>
      <c r="P1741" t="str">
        <f>_xlfn.XLOOKUP(Table4[[#This Row],[ProductID]],Products!A:A,Products!C:C, "Not Found")</f>
        <v>Fashion</v>
      </c>
      <c r="Q1741" t="str">
        <f>_xlfn.XLOOKUP(Table4[[#This Row],[ProductID]],Products!A:A,Products!D:D,"Not Found")</f>
        <v>Footwear</v>
      </c>
      <c r="R1741">
        <f>_xlfn.XLOOKUP(Table4[[#This Row],[ProductID]],Products!A:A,Products!E:E,"Not Found")</f>
        <v>1044.6400000000001</v>
      </c>
      <c r="S1741">
        <f>_xlfn.XLOOKUP(Table4[[#This Row],[ProductID]],Products!A:A,Products!F:F, "Not Found")</f>
        <v>775.07</v>
      </c>
      <c r="T1741" t="str">
        <f>_xlfn.XLOOKUP(Table4[[#This Row],[CustomerID]],Customers!A:A,Customers!D:D, "Not Found")</f>
        <v>M</v>
      </c>
      <c r="U1741" s="6">
        <f>_xlfn.XLOOKUP(Table4[[#This Row],[CustomerID]],Customers!A:A,Customers!E:E, "Not Found")</f>
        <v>25414</v>
      </c>
      <c r="V1741">
        <f ca="1">DATEDIF(Table4[[#This Row],[CustomerBirthday]], TODAY(), "Y")</f>
        <v>56</v>
      </c>
      <c r="W1741" t="str" cm="1">
        <f t="array" aca="1" ref="W1741" ca="1">_xlfn.IFS(Table4[[#This Row],[Age]]&lt;25, "Under 25",Table4[[#This Row],[Age]]=34, "25-34", Table4[[#This Row],[Age]]&lt;=49, "35-49", Table4[[#This Row],[Age]]&lt;=64, "50-64", Table4[[#This Row],[Age]]&gt;=65, "65+")</f>
        <v>50-64</v>
      </c>
      <c r="X1741" t="str">
        <f>_xlfn.XLOOKUP(Table4[[#This Row],[StoreID]],Stores!A:A,Stores!B:B, "Not found")</f>
        <v>MegaMart New Michele</v>
      </c>
      <c r="Y1741" t="str">
        <f>_xlfn.XLOOKUP(Table4[[#This Row],[StoreID]],Stores!A:A,Stores!C:C, "Not Found")</f>
        <v>New Michele</v>
      </c>
      <c r="Z1741" t="str">
        <f>_xlfn.XLOOKUP(Table4[[#This Row],[StoreID]],Stores!A:A,Stores!D:D, "Not Found")</f>
        <v>West</v>
      </c>
    </row>
    <row r="1742" spans="1:26">
      <c r="A1742" t="s">
        <v>2608</v>
      </c>
      <c r="B1742" s="1">
        <v>45472</v>
      </c>
      <c r="C1742" t="s">
        <v>438</v>
      </c>
      <c r="D1742" t="s">
        <v>747</v>
      </c>
      <c r="E1742" t="s">
        <v>835</v>
      </c>
      <c r="F1742">
        <v>1</v>
      </c>
      <c r="G1742">
        <v>0.1</v>
      </c>
      <c r="H1742" t="s">
        <v>865</v>
      </c>
      <c r="I1742" s="4">
        <f>Table4[[#This Row],[Quantity]]*Table4[[#This Row],[UnitPrice]]</f>
        <v>1134.8</v>
      </c>
      <c r="J1742" s="4">
        <f>Table4[[#This Row],[Gross Revenue]]*(1-Table4[[#This Row],[Discount]])</f>
        <v>1021.3199999999999</v>
      </c>
      <c r="K1742" s="4">
        <f>Table4[[#This Row],[Quantity]]*Table4[[#This Row],[CostPrice]]</f>
        <v>675.1</v>
      </c>
      <c r="L1742" s="4">
        <f>Table4[[#This Row],[Net Revenue]]-Table4[[#This Row],[Total Cost]]</f>
        <v>346.21999999999991</v>
      </c>
      <c r="M1742" t="str">
        <f>_xlfn.XLOOKUP(Table4[[#This Row],[ProductID]], Products!A:A,Products!B:B, "Not Found")</f>
        <v>World Watches</v>
      </c>
      <c r="N1742" t="str">
        <f>TEXT(Table4[[#This Row],[Date]], "mmm")</f>
        <v>Jun</v>
      </c>
      <c r="O1742" t="str">
        <f>TEXT(Table4[[#This Row],[Date]], "yyyy")</f>
        <v>2024</v>
      </c>
      <c r="P1742" t="str">
        <f>_xlfn.XLOOKUP(Table4[[#This Row],[ProductID]],Products!A:A,Products!C:C, "Not Found")</f>
        <v>Fashion</v>
      </c>
      <c r="Q1742" t="str">
        <f>_xlfn.XLOOKUP(Table4[[#This Row],[ProductID]],Products!A:A,Products!D:D,"Not Found")</f>
        <v>Watches</v>
      </c>
      <c r="R1742">
        <f>_xlfn.XLOOKUP(Table4[[#This Row],[ProductID]],Products!A:A,Products!E:E,"Not Found")</f>
        <v>1134.8</v>
      </c>
      <c r="S1742">
        <f>_xlfn.XLOOKUP(Table4[[#This Row],[ProductID]],Products!A:A,Products!F:F, "Not Found")</f>
        <v>675.1</v>
      </c>
      <c r="T1742" t="str">
        <f>_xlfn.XLOOKUP(Table4[[#This Row],[CustomerID]],Customers!A:A,Customers!D:D, "Not Found")</f>
        <v>M</v>
      </c>
      <c r="U1742" s="6">
        <f>_xlfn.XLOOKUP(Table4[[#This Row],[CustomerID]],Customers!A:A,Customers!E:E, "Not Found")</f>
        <v>27633</v>
      </c>
      <c r="V1742">
        <f ca="1">DATEDIF(Table4[[#This Row],[CustomerBirthday]], TODAY(), "Y")</f>
        <v>50</v>
      </c>
      <c r="W1742" t="str" cm="1">
        <f t="array" aca="1" ref="W1742" ca="1">_xlfn.IFS(Table4[[#This Row],[Age]]&lt;25, "Under 25",Table4[[#This Row],[Age]]=34, "25-34", Table4[[#This Row],[Age]]&lt;=49, "35-49", Table4[[#This Row],[Age]]&lt;=64, "50-64", Table4[[#This Row],[Age]]&gt;=65, "65+")</f>
        <v>50-64</v>
      </c>
      <c r="X1742" t="str">
        <f>_xlfn.XLOOKUP(Table4[[#This Row],[StoreID]],Stores!A:A,Stores!B:B, "Not found")</f>
        <v>MegaMart Peckmouth</v>
      </c>
      <c r="Y1742" t="str">
        <f>_xlfn.XLOOKUP(Table4[[#This Row],[StoreID]],Stores!A:A,Stores!C:C, "Not Found")</f>
        <v>Peckmouth</v>
      </c>
      <c r="Z1742" t="str">
        <f>_xlfn.XLOOKUP(Table4[[#This Row],[StoreID]],Stores!A:A,Stores!D:D, "Not Found")</f>
        <v>East</v>
      </c>
    </row>
    <row r="1743" spans="1:26">
      <c r="A1743" t="s">
        <v>2609</v>
      </c>
      <c r="B1743" s="1">
        <v>45406</v>
      </c>
      <c r="C1743" t="s">
        <v>51</v>
      </c>
      <c r="D1743" t="s">
        <v>722</v>
      </c>
      <c r="E1743" t="s">
        <v>831</v>
      </c>
      <c r="F1743">
        <v>2</v>
      </c>
      <c r="G1743">
        <v>0.15</v>
      </c>
      <c r="H1743" t="s">
        <v>865</v>
      </c>
      <c r="I1743" s="4">
        <f>Table4[[#This Row],[Quantity]]*Table4[[#This Row],[UnitPrice]]</f>
        <v>3707.54</v>
      </c>
      <c r="J1743" s="4">
        <f>Table4[[#This Row],[Gross Revenue]]*(1-Table4[[#This Row],[Discount]])</f>
        <v>3151.4090000000001</v>
      </c>
      <c r="K1743" s="4">
        <f>Table4[[#This Row],[Quantity]]*Table4[[#This Row],[CostPrice]]</f>
        <v>2727.04</v>
      </c>
      <c r="L1743" s="4">
        <f>Table4[[#This Row],[Net Revenue]]-Table4[[#This Row],[Total Cost]]</f>
        <v>424.36900000000014</v>
      </c>
      <c r="M1743" t="str">
        <f>_xlfn.XLOOKUP(Table4[[#This Row],[ProductID]], Products!A:A,Products!B:B, "Not Found")</f>
        <v>Four Accessories</v>
      </c>
      <c r="N1743" t="str">
        <f>TEXT(Table4[[#This Row],[Date]], "mmm")</f>
        <v>Apr</v>
      </c>
      <c r="O1743" t="str">
        <f>TEXT(Table4[[#This Row],[Date]], "yyyy")</f>
        <v>2024</v>
      </c>
      <c r="P1743" t="str">
        <f>_xlfn.XLOOKUP(Table4[[#This Row],[ProductID]],Products!A:A,Products!C:C, "Not Found")</f>
        <v>Fashion</v>
      </c>
      <c r="Q1743" t="str">
        <f>_xlfn.XLOOKUP(Table4[[#This Row],[ProductID]],Products!A:A,Products!D:D,"Not Found")</f>
        <v>Accessories</v>
      </c>
      <c r="R1743">
        <f>_xlfn.XLOOKUP(Table4[[#This Row],[ProductID]],Products!A:A,Products!E:E,"Not Found")</f>
        <v>1853.77</v>
      </c>
      <c r="S1743">
        <f>_xlfn.XLOOKUP(Table4[[#This Row],[ProductID]],Products!A:A,Products!F:F, "Not Found")</f>
        <v>1363.52</v>
      </c>
      <c r="T1743" t="str">
        <f>_xlfn.XLOOKUP(Table4[[#This Row],[CustomerID]],Customers!A:A,Customers!D:D, "Not Found")</f>
        <v>M</v>
      </c>
      <c r="U1743" s="6">
        <f>_xlfn.XLOOKUP(Table4[[#This Row],[CustomerID]],Customers!A:A,Customers!E:E, "Not Found")</f>
        <v>32850</v>
      </c>
      <c r="V1743">
        <f ca="1">DATEDIF(Table4[[#This Row],[CustomerBirthday]], TODAY(), "Y")</f>
        <v>36</v>
      </c>
      <c r="W1743" t="str" cm="1">
        <f t="array" aca="1" ref="W1743" ca="1">_xlfn.IFS(Table4[[#This Row],[Age]]&lt;25, "Under 25",Table4[[#This Row],[Age]]=34, "25-34", Table4[[#This Row],[Age]]&lt;=49, "35-49", Table4[[#This Row],[Age]]&lt;=64, "50-64", Table4[[#This Row],[Age]]&gt;=65, "65+")</f>
        <v>35-49</v>
      </c>
      <c r="X1743" t="str">
        <f>_xlfn.XLOOKUP(Table4[[#This Row],[StoreID]],Stores!A:A,Stores!B:B, "Not found")</f>
        <v>MegaMart Jimenezborough</v>
      </c>
      <c r="Y1743" t="str">
        <f>_xlfn.XLOOKUP(Table4[[#This Row],[StoreID]],Stores!A:A,Stores!C:C, "Not Found")</f>
        <v>Jimenezborough</v>
      </c>
      <c r="Z1743" t="str">
        <f>_xlfn.XLOOKUP(Table4[[#This Row],[StoreID]],Stores!A:A,Stores!D:D, "Not Found")</f>
        <v>South</v>
      </c>
    </row>
    <row r="1744" spans="1:26">
      <c r="A1744" t="s">
        <v>2610</v>
      </c>
      <c r="B1744" s="1">
        <v>45481</v>
      </c>
      <c r="C1744" t="s">
        <v>693</v>
      </c>
      <c r="D1744" t="s">
        <v>774</v>
      </c>
      <c r="E1744" t="s">
        <v>846</v>
      </c>
      <c r="F1744">
        <v>4</v>
      </c>
      <c r="G1744">
        <v>0</v>
      </c>
      <c r="H1744" t="s">
        <v>871</v>
      </c>
      <c r="I1744" s="4">
        <f>Table4[[#This Row],[Quantity]]*Table4[[#This Row],[UnitPrice]]</f>
        <v>5949.64</v>
      </c>
      <c r="J1744" s="4">
        <f>Table4[[#This Row],[Gross Revenue]]*(1-Table4[[#This Row],[Discount]])</f>
        <v>5949.64</v>
      </c>
      <c r="K1744" s="4">
        <f>Table4[[#This Row],[Quantity]]*Table4[[#This Row],[CostPrice]]</f>
        <v>3252.28</v>
      </c>
      <c r="L1744" s="4">
        <f>Table4[[#This Row],[Net Revenue]]-Table4[[#This Row],[Total Cost]]</f>
        <v>2697.36</v>
      </c>
      <c r="M1744" t="str">
        <f>_xlfn.XLOOKUP(Table4[[#This Row],[ProductID]], Products!A:A,Products!B:B, "Not Found")</f>
        <v>Him Smartphone</v>
      </c>
      <c r="N1744" t="str">
        <f>TEXT(Table4[[#This Row],[Date]], "mmm")</f>
        <v>Jul</v>
      </c>
      <c r="O1744" t="str">
        <f>TEXT(Table4[[#This Row],[Date]], "yyyy")</f>
        <v>2024</v>
      </c>
      <c r="P1744" t="str">
        <f>_xlfn.XLOOKUP(Table4[[#This Row],[ProductID]],Products!A:A,Products!C:C, "Not Found")</f>
        <v>Electronics</v>
      </c>
      <c r="Q1744" t="str">
        <f>_xlfn.XLOOKUP(Table4[[#This Row],[ProductID]],Products!A:A,Products!D:D,"Not Found")</f>
        <v>Smartphone</v>
      </c>
      <c r="R1744">
        <f>_xlfn.XLOOKUP(Table4[[#This Row],[ProductID]],Products!A:A,Products!E:E,"Not Found")</f>
        <v>1487.41</v>
      </c>
      <c r="S1744">
        <f>_xlfn.XLOOKUP(Table4[[#This Row],[ProductID]],Products!A:A,Products!F:F, "Not Found")</f>
        <v>813.07</v>
      </c>
      <c r="T1744" t="str">
        <f>_xlfn.XLOOKUP(Table4[[#This Row],[CustomerID]],Customers!A:A,Customers!D:D, "Not Found")</f>
        <v>M</v>
      </c>
      <c r="U1744" s="6">
        <f>_xlfn.XLOOKUP(Table4[[#This Row],[CustomerID]],Customers!A:A,Customers!E:E, "Not Found")</f>
        <v>21086</v>
      </c>
      <c r="V1744">
        <f ca="1">DATEDIF(Table4[[#This Row],[CustomerBirthday]], TODAY(), "Y")</f>
        <v>68</v>
      </c>
      <c r="W1744" t="str" cm="1">
        <f t="array" aca="1" ref="W1744" ca="1">_xlfn.IFS(Table4[[#This Row],[Age]]&lt;25, "Under 25",Table4[[#This Row],[Age]]=34, "25-34", Table4[[#This Row],[Age]]&lt;=49, "35-49", Table4[[#This Row],[Age]]&lt;=64, "50-64", Table4[[#This Row],[Age]]&gt;=65, "65+")</f>
        <v>65+</v>
      </c>
      <c r="X1744" t="str">
        <f>_xlfn.XLOOKUP(Table4[[#This Row],[StoreID]],Stores!A:A,Stores!B:B, "Not found")</f>
        <v>MegaMart Johnmouth</v>
      </c>
      <c r="Y1744" t="str">
        <f>_xlfn.XLOOKUP(Table4[[#This Row],[StoreID]],Stores!A:A,Stores!C:C, "Not Found")</f>
        <v>Johnmouth</v>
      </c>
      <c r="Z1744" t="str">
        <f>_xlfn.XLOOKUP(Table4[[#This Row],[StoreID]],Stores!A:A,Stores!D:D, "Not Found")</f>
        <v>East</v>
      </c>
    </row>
    <row r="1745" spans="1:26">
      <c r="A1745" t="s">
        <v>2611</v>
      </c>
      <c r="B1745" s="1">
        <v>45523</v>
      </c>
      <c r="C1745" t="s">
        <v>247</v>
      </c>
      <c r="D1745" t="s">
        <v>761</v>
      </c>
      <c r="E1745" t="s">
        <v>831</v>
      </c>
      <c r="F1745">
        <v>5</v>
      </c>
      <c r="G1745">
        <v>0.1</v>
      </c>
      <c r="H1745" t="s">
        <v>868</v>
      </c>
      <c r="I1745" s="4">
        <f>Table4[[#This Row],[Quantity]]*Table4[[#This Row],[UnitPrice]]</f>
        <v>8814.6</v>
      </c>
      <c r="J1745" s="4">
        <f>Table4[[#This Row],[Gross Revenue]]*(1-Table4[[#This Row],[Discount]])</f>
        <v>7933.14</v>
      </c>
      <c r="K1745" s="4">
        <f>Table4[[#This Row],[Quantity]]*Table4[[#This Row],[CostPrice]]</f>
        <v>6732.4</v>
      </c>
      <c r="L1745" s="4">
        <f>Table4[[#This Row],[Net Revenue]]-Table4[[#This Row],[Total Cost]]</f>
        <v>1200.7400000000007</v>
      </c>
      <c r="M1745" t="str">
        <f>_xlfn.XLOOKUP(Table4[[#This Row],[ProductID]], Products!A:A,Products!B:B, "Not Found")</f>
        <v>Traditional Laptop</v>
      </c>
      <c r="N1745" t="str">
        <f>TEXT(Table4[[#This Row],[Date]], "mmm")</f>
        <v>Aug</v>
      </c>
      <c r="O1745" t="str">
        <f>TEXT(Table4[[#This Row],[Date]], "yyyy")</f>
        <v>2024</v>
      </c>
      <c r="P1745" t="str">
        <f>_xlfn.XLOOKUP(Table4[[#This Row],[ProductID]],Products!A:A,Products!C:C, "Not Found")</f>
        <v>Electronics</v>
      </c>
      <c r="Q1745" t="str">
        <f>_xlfn.XLOOKUP(Table4[[#This Row],[ProductID]],Products!A:A,Products!D:D,"Not Found")</f>
        <v>Laptop</v>
      </c>
      <c r="R1745">
        <f>_xlfn.XLOOKUP(Table4[[#This Row],[ProductID]],Products!A:A,Products!E:E,"Not Found")</f>
        <v>1762.92</v>
      </c>
      <c r="S1745">
        <f>_xlfn.XLOOKUP(Table4[[#This Row],[ProductID]],Products!A:A,Products!F:F, "Not Found")</f>
        <v>1346.48</v>
      </c>
      <c r="T1745" t="str">
        <f>_xlfn.XLOOKUP(Table4[[#This Row],[CustomerID]],Customers!A:A,Customers!D:D, "Not Found")</f>
        <v>F</v>
      </c>
      <c r="U1745" s="6">
        <f>_xlfn.XLOOKUP(Table4[[#This Row],[CustomerID]],Customers!A:A,Customers!E:E, "Not Found")</f>
        <v>25547</v>
      </c>
      <c r="V1745">
        <f ca="1">DATEDIF(Table4[[#This Row],[CustomerBirthday]], TODAY(), "Y")</f>
        <v>56</v>
      </c>
      <c r="W1745" t="str" cm="1">
        <f t="array" aca="1" ref="W1745" ca="1">_xlfn.IFS(Table4[[#This Row],[Age]]&lt;25, "Under 25",Table4[[#This Row],[Age]]=34, "25-34", Table4[[#This Row],[Age]]&lt;=49, "35-49", Table4[[#This Row],[Age]]&lt;=64, "50-64", Table4[[#This Row],[Age]]&gt;=65, "65+")</f>
        <v>50-64</v>
      </c>
      <c r="X1745" t="str">
        <f>_xlfn.XLOOKUP(Table4[[#This Row],[StoreID]],Stores!A:A,Stores!B:B, "Not found")</f>
        <v>MegaMart Jimenezborough</v>
      </c>
      <c r="Y1745" t="str">
        <f>_xlfn.XLOOKUP(Table4[[#This Row],[StoreID]],Stores!A:A,Stores!C:C, "Not Found")</f>
        <v>Jimenezborough</v>
      </c>
      <c r="Z1745" t="str">
        <f>_xlfn.XLOOKUP(Table4[[#This Row],[StoreID]],Stores!A:A,Stores!D:D, "Not Found")</f>
        <v>South</v>
      </c>
    </row>
    <row r="1746" spans="1:26">
      <c r="A1746" t="s">
        <v>2612</v>
      </c>
      <c r="B1746" s="1">
        <v>45342</v>
      </c>
      <c r="C1746" t="s">
        <v>618</v>
      </c>
      <c r="D1746" t="s">
        <v>806</v>
      </c>
      <c r="E1746" t="s">
        <v>835</v>
      </c>
      <c r="F1746">
        <v>3</v>
      </c>
      <c r="G1746">
        <v>0.05</v>
      </c>
      <c r="H1746" t="s">
        <v>865</v>
      </c>
      <c r="I1746" s="4">
        <f>Table4[[#This Row],[Quantity]]*Table4[[#This Row],[UnitPrice]]</f>
        <v>5236.83</v>
      </c>
      <c r="J1746" s="4">
        <f>Table4[[#This Row],[Gross Revenue]]*(1-Table4[[#This Row],[Discount]])</f>
        <v>4974.9884999999995</v>
      </c>
      <c r="K1746" s="4">
        <f>Table4[[#This Row],[Quantity]]*Table4[[#This Row],[CostPrice]]</f>
        <v>3967.32</v>
      </c>
      <c r="L1746" s="4">
        <f>Table4[[#This Row],[Net Revenue]]-Table4[[#This Row],[Total Cost]]</f>
        <v>1007.6684999999993</v>
      </c>
      <c r="M1746" t="str">
        <f>_xlfn.XLOOKUP(Table4[[#This Row],[ProductID]], Products!A:A,Products!B:B, "Not Found")</f>
        <v>Piece Headphones</v>
      </c>
      <c r="N1746" t="str">
        <f>TEXT(Table4[[#This Row],[Date]], "mmm")</f>
        <v>Feb</v>
      </c>
      <c r="O1746" t="str">
        <f>TEXT(Table4[[#This Row],[Date]], "yyyy")</f>
        <v>2024</v>
      </c>
      <c r="P1746" t="str">
        <f>_xlfn.XLOOKUP(Table4[[#This Row],[ProductID]],Products!A:A,Products!C:C, "Not Found")</f>
        <v>Electronics</v>
      </c>
      <c r="Q1746" t="str">
        <f>_xlfn.XLOOKUP(Table4[[#This Row],[ProductID]],Products!A:A,Products!D:D,"Not Found")</f>
        <v>Headphones</v>
      </c>
      <c r="R1746">
        <f>_xlfn.XLOOKUP(Table4[[#This Row],[ProductID]],Products!A:A,Products!E:E,"Not Found")</f>
        <v>1745.61</v>
      </c>
      <c r="S1746">
        <f>_xlfn.XLOOKUP(Table4[[#This Row],[ProductID]],Products!A:A,Products!F:F, "Not Found")</f>
        <v>1322.44</v>
      </c>
      <c r="T1746" t="str">
        <f>_xlfn.XLOOKUP(Table4[[#This Row],[CustomerID]],Customers!A:A,Customers!D:D, "Not Found")</f>
        <v>M</v>
      </c>
      <c r="U1746" s="6">
        <f>_xlfn.XLOOKUP(Table4[[#This Row],[CustomerID]],Customers!A:A,Customers!E:E, "Not Found")</f>
        <v>38540</v>
      </c>
      <c r="V1746">
        <f ca="1">DATEDIF(Table4[[#This Row],[CustomerBirthday]], TODAY(), "Y")</f>
        <v>21</v>
      </c>
      <c r="W1746" t="str" cm="1">
        <f t="array" aca="1" ref="W1746" ca="1">_xlfn.IFS(Table4[[#This Row],[Age]]&lt;25, "Under 25",Table4[[#This Row],[Age]]=34, "25-34", Table4[[#This Row],[Age]]&lt;=49, "35-49", Table4[[#This Row],[Age]]&lt;=64, "50-64", Table4[[#This Row],[Age]]&gt;=65, "65+")</f>
        <v>Under 25</v>
      </c>
      <c r="X1746" t="str">
        <f>_xlfn.XLOOKUP(Table4[[#This Row],[StoreID]],Stores!A:A,Stores!B:B, "Not found")</f>
        <v>MegaMart Peckmouth</v>
      </c>
      <c r="Y1746" t="str">
        <f>_xlfn.XLOOKUP(Table4[[#This Row],[StoreID]],Stores!A:A,Stores!C:C, "Not Found")</f>
        <v>Peckmouth</v>
      </c>
      <c r="Z1746" t="str">
        <f>_xlfn.XLOOKUP(Table4[[#This Row],[StoreID]],Stores!A:A,Stores!D:D, "Not Found")</f>
        <v>East</v>
      </c>
    </row>
    <row r="1747" spans="1:26">
      <c r="A1747" t="s">
        <v>2613</v>
      </c>
      <c r="B1747" s="1">
        <v>45738</v>
      </c>
      <c r="C1747" t="s">
        <v>608</v>
      </c>
      <c r="D1747" t="s">
        <v>711</v>
      </c>
      <c r="E1747" t="s">
        <v>842</v>
      </c>
      <c r="F1747">
        <v>1</v>
      </c>
      <c r="G1747">
        <v>0.1</v>
      </c>
      <c r="H1747" t="s">
        <v>875</v>
      </c>
      <c r="I1747" s="4">
        <f>Table4[[#This Row],[Quantity]]*Table4[[#This Row],[UnitPrice]]</f>
        <v>1673.69</v>
      </c>
      <c r="J1747" s="4">
        <f>Table4[[#This Row],[Gross Revenue]]*(1-Table4[[#This Row],[Discount]])</f>
        <v>1506.3210000000001</v>
      </c>
      <c r="K1747" s="4">
        <f>Table4[[#This Row],[Quantity]]*Table4[[#This Row],[CostPrice]]</f>
        <v>1323.38</v>
      </c>
      <c r="L1747" s="4">
        <f>Table4[[#This Row],[Net Revenue]]-Table4[[#This Row],[Total Cost]]</f>
        <v>182.94100000000003</v>
      </c>
      <c r="M1747" t="str">
        <f>_xlfn.XLOOKUP(Table4[[#This Row],[ProductID]], Products!A:A,Products!B:B, "Not Found")</f>
        <v>Like Camera</v>
      </c>
      <c r="N1747" t="str">
        <f>TEXT(Table4[[#This Row],[Date]], "mmm")</f>
        <v>Mar</v>
      </c>
      <c r="O1747" t="str">
        <f>TEXT(Table4[[#This Row],[Date]], "yyyy")</f>
        <v>2025</v>
      </c>
      <c r="P1747" t="str">
        <f>_xlfn.XLOOKUP(Table4[[#This Row],[ProductID]],Products!A:A,Products!C:C, "Not Found")</f>
        <v>Electronics</v>
      </c>
      <c r="Q1747" t="str">
        <f>_xlfn.XLOOKUP(Table4[[#This Row],[ProductID]],Products!A:A,Products!D:D,"Not Found")</f>
        <v>Camera</v>
      </c>
      <c r="R1747">
        <f>_xlfn.XLOOKUP(Table4[[#This Row],[ProductID]],Products!A:A,Products!E:E,"Not Found")</f>
        <v>1673.69</v>
      </c>
      <c r="S1747">
        <f>_xlfn.XLOOKUP(Table4[[#This Row],[ProductID]],Products!A:A,Products!F:F, "Not Found")</f>
        <v>1323.38</v>
      </c>
      <c r="T1747" t="str">
        <f>_xlfn.XLOOKUP(Table4[[#This Row],[CustomerID]],Customers!A:A,Customers!D:D, "Not Found")</f>
        <v>M</v>
      </c>
      <c r="U1747" s="6">
        <f>_xlfn.XLOOKUP(Table4[[#This Row],[CustomerID]],Customers!A:A,Customers!E:E, "Not Found")</f>
        <v>34043</v>
      </c>
      <c r="V1747">
        <f ca="1">DATEDIF(Table4[[#This Row],[CustomerBirthday]], TODAY(), "Y")</f>
        <v>33</v>
      </c>
      <c r="W1747" t="str" cm="1">
        <f t="array" aca="1" ref="W1747" ca="1">_xlfn.IFS(Table4[[#This Row],[Age]]&lt;25, "Under 25",Table4[[#This Row],[Age]]=34, "25-34", Table4[[#This Row],[Age]]&lt;=49, "35-49", Table4[[#This Row],[Age]]&lt;=64, "50-64", Table4[[#This Row],[Age]]&gt;=65, "65+")</f>
        <v>35-49</v>
      </c>
      <c r="X1747" t="str">
        <f>_xlfn.XLOOKUP(Table4[[#This Row],[StoreID]],Stores!A:A,Stores!B:B, "Not found")</f>
        <v>MegaMart Brianahaven</v>
      </c>
      <c r="Y1747" t="str">
        <f>_xlfn.XLOOKUP(Table4[[#This Row],[StoreID]],Stores!A:A,Stores!C:C, "Not Found")</f>
        <v>Brianahaven</v>
      </c>
      <c r="Z1747" t="str">
        <f>_xlfn.XLOOKUP(Table4[[#This Row],[StoreID]],Stores!A:A,Stores!D:D, "Not Found")</f>
        <v>North</v>
      </c>
    </row>
    <row r="1748" spans="1:26">
      <c r="A1748" t="s">
        <v>2614</v>
      </c>
      <c r="B1748" s="1">
        <v>45413</v>
      </c>
      <c r="C1748" t="s">
        <v>560</v>
      </c>
      <c r="D1748" t="s">
        <v>732</v>
      </c>
      <c r="E1748" t="s">
        <v>846</v>
      </c>
      <c r="F1748">
        <v>4</v>
      </c>
      <c r="G1748">
        <v>0.15</v>
      </c>
      <c r="H1748" t="s">
        <v>871</v>
      </c>
      <c r="I1748" s="4">
        <f>Table4[[#This Row],[Quantity]]*Table4[[#This Row],[UnitPrice]]</f>
        <v>5896.48</v>
      </c>
      <c r="J1748" s="4">
        <f>Table4[[#This Row],[Gross Revenue]]*(1-Table4[[#This Row],[Discount]])</f>
        <v>5012.0079999999998</v>
      </c>
      <c r="K1748" s="4">
        <f>Table4[[#This Row],[Quantity]]*Table4[[#This Row],[CostPrice]]</f>
        <v>3056.08</v>
      </c>
      <c r="L1748" s="4">
        <f>Table4[[#This Row],[Net Revenue]]-Table4[[#This Row],[Total Cost]]</f>
        <v>1955.9279999999999</v>
      </c>
      <c r="M1748" t="str">
        <f>_xlfn.XLOOKUP(Table4[[#This Row],[ProductID]], Products!A:A,Products!B:B, "Not Found")</f>
        <v>Understand Camera</v>
      </c>
      <c r="N1748" t="str">
        <f>TEXT(Table4[[#This Row],[Date]], "mmm")</f>
        <v>May</v>
      </c>
      <c r="O1748" t="str">
        <f>TEXT(Table4[[#This Row],[Date]], "yyyy")</f>
        <v>2024</v>
      </c>
      <c r="P1748" t="str">
        <f>_xlfn.XLOOKUP(Table4[[#This Row],[ProductID]],Products!A:A,Products!C:C, "Not Found")</f>
        <v>Electronics</v>
      </c>
      <c r="Q1748" t="str">
        <f>_xlfn.XLOOKUP(Table4[[#This Row],[ProductID]],Products!A:A,Products!D:D,"Not Found")</f>
        <v>Camera</v>
      </c>
      <c r="R1748">
        <f>_xlfn.XLOOKUP(Table4[[#This Row],[ProductID]],Products!A:A,Products!E:E,"Not Found")</f>
        <v>1474.12</v>
      </c>
      <c r="S1748">
        <f>_xlfn.XLOOKUP(Table4[[#This Row],[ProductID]],Products!A:A,Products!F:F, "Not Found")</f>
        <v>764.02</v>
      </c>
      <c r="T1748" t="str">
        <f>_xlfn.XLOOKUP(Table4[[#This Row],[CustomerID]],Customers!A:A,Customers!D:D, "Not Found")</f>
        <v>M</v>
      </c>
      <c r="U1748" s="6">
        <f>_xlfn.XLOOKUP(Table4[[#This Row],[CustomerID]],Customers!A:A,Customers!E:E, "Not Found")</f>
        <v>20787</v>
      </c>
      <c r="V1748">
        <f ca="1">DATEDIF(Table4[[#This Row],[CustomerBirthday]], TODAY(), "Y")</f>
        <v>69</v>
      </c>
      <c r="W1748" t="str" cm="1">
        <f t="array" aca="1" ref="W1748" ca="1">_xlfn.IFS(Table4[[#This Row],[Age]]&lt;25, "Under 25",Table4[[#This Row],[Age]]=34, "25-34", Table4[[#This Row],[Age]]&lt;=49, "35-49", Table4[[#This Row],[Age]]&lt;=64, "50-64", Table4[[#This Row],[Age]]&gt;=65, "65+")</f>
        <v>65+</v>
      </c>
      <c r="X1748" t="str">
        <f>_xlfn.XLOOKUP(Table4[[#This Row],[StoreID]],Stores!A:A,Stores!B:B, "Not found")</f>
        <v>MegaMart Johnmouth</v>
      </c>
      <c r="Y1748" t="str">
        <f>_xlfn.XLOOKUP(Table4[[#This Row],[StoreID]],Stores!A:A,Stores!C:C, "Not Found")</f>
        <v>Johnmouth</v>
      </c>
      <c r="Z1748" t="str">
        <f>_xlfn.XLOOKUP(Table4[[#This Row],[StoreID]],Stores!A:A,Stores!D:D, "Not Found")</f>
        <v>East</v>
      </c>
    </row>
    <row r="1749" spans="1:26">
      <c r="A1749" t="s">
        <v>2615</v>
      </c>
      <c r="B1749" s="1">
        <v>45467</v>
      </c>
      <c r="C1749" t="s">
        <v>472</v>
      </c>
      <c r="D1749" t="s">
        <v>820</v>
      </c>
      <c r="E1749" t="s">
        <v>846</v>
      </c>
      <c r="F1749">
        <v>1</v>
      </c>
      <c r="G1749">
        <v>0.05</v>
      </c>
      <c r="H1749" t="s">
        <v>875</v>
      </c>
      <c r="I1749" s="4">
        <f>Table4[[#This Row],[Quantity]]*Table4[[#This Row],[UnitPrice]]</f>
        <v>1197.18</v>
      </c>
      <c r="J1749" s="4">
        <f>Table4[[#This Row],[Gross Revenue]]*(1-Table4[[#This Row],[Discount]])</f>
        <v>1137.3209999999999</v>
      </c>
      <c r="K1749" s="4">
        <f>Table4[[#This Row],[Quantity]]*Table4[[#This Row],[CostPrice]]</f>
        <v>722.74</v>
      </c>
      <c r="L1749" s="4">
        <f>Table4[[#This Row],[Net Revenue]]-Table4[[#This Row],[Total Cost]]</f>
        <v>414.5809999999999</v>
      </c>
      <c r="M1749" t="str">
        <f>_xlfn.XLOOKUP(Table4[[#This Row],[ProductID]], Products!A:A,Products!B:B, "Not Found")</f>
        <v>Or Smartphone</v>
      </c>
      <c r="N1749" t="str">
        <f>TEXT(Table4[[#This Row],[Date]], "mmm")</f>
        <v>Jun</v>
      </c>
      <c r="O1749" t="str">
        <f>TEXT(Table4[[#This Row],[Date]], "yyyy")</f>
        <v>2024</v>
      </c>
      <c r="P1749" t="str">
        <f>_xlfn.XLOOKUP(Table4[[#This Row],[ProductID]],Products!A:A,Products!C:C, "Not Found")</f>
        <v>Electronics</v>
      </c>
      <c r="Q1749" t="str">
        <f>_xlfn.XLOOKUP(Table4[[#This Row],[ProductID]],Products!A:A,Products!D:D,"Not Found")</f>
        <v>Smartphone</v>
      </c>
      <c r="R1749">
        <f>_xlfn.XLOOKUP(Table4[[#This Row],[ProductID]],Products!A:A,Products!E:E,"Not Found")</f>
        <v>1197.18</v>
      </c>
      <c r="S1749">
        <f>_xlfn.XLOOKUP(Table4[[#This Row],[ProductID]],Products!A:A,Products!F:F, "Not Found")</f>
        <v>722.74</v>
      </c>
      <c r="T1749" t="str">
        <f>_xlfn.XLOOKUP(Table4[[#This Row],[CustomerID]],Customers!A:A,Customers!D:D, "Not Found")</f>
        <v>M</v>
      </c>
      <c r="U1749" s="6">
        <f>_xlfn.XLOOKUP(Table4[[#This Row],[CustomerID]],Customers!A:A,Customers!E:E, "Not Found")</f>
        <v>21466</v>
      </c>
      <c r="V1749">
        <f ca="1">DATEDIF(Table4[[#This Row],[CustomerBirthday]], TODAY(), "Y")</f>
        <v>67</v>
      </c>
      <c r="W1749" t="str" cm="1">
        <f t="array" aca="1" ref="W1749" ca="1">_xlfn.IFS(Table4[[#This Row],[Age]]&lt;25, "Under 25",Table4[[#This Row],[Age]]=34, "25-34", Table4[[#This Row],[Age]]&lt;=49, "35-49", Table4[[#This Row],[Age]]&lt;=64, "50-64", Table4[[#This Row],[Age]]&gt;=65, "65+")</f>
        <v>65+</v>
      </c>
      <c r="X1749" t="str">
        <f>_xlfn.XLOOKUP(Table4[[#This Row],[StoreID]],Stores!A:A,Stores!B:B, "Not found")</f>
        <v>MegaMart Johnmouth</v>
      </c>
      <c r="Y1749" t="str">
        <f>_xlfn.XLOOKUP(Table4[[#This Row],[StoreID]],Stores!A:A,Stores!C:C, "Not Found")</f>
        <v>Johnmouth</v>
      </c>
      <c r="Z1749" t="str">
        <f>_xlfn.XLOOKUP(Table4[[#This Row],[StoreID]],Stores!A:A,Stores!D:D, "Not Found")</f>
        <v>East</v>
      </c>
    </row>
    <row r="1750" spans="1:26">
      <c r="A1750" t="s">
        <v>2616</v>
      </c>
      <c r="B1750" s="1">
        <v>45748</v>
      </c>
      <c r="C1750" t="s">
        <v>567</v>
      </c>
      <c r="D1750" t="s">
        <v>750</v>
      </c>
      <c r="E1750" t="s">
        <v>831</v>
      </c>
      <c r="F1750">
        <v>3</v>
      </c>
      <c r="G1750">
        <v>0.05</v>
      </c>
      <c r="H1750" t="s">
        <v>868</v>
      </c>
      <c r="I1750" s="4">
        <f>Table4[[#This Row],[Quantity]]*Table4[[#This Row],[UnitPrice]]</f>
        <v>4028.25</v>
      </c>
      <c r="J1750" s="4">
        <f>Table4[[#This Row],[Gross Revenue]]*(1-Table4[[#This Row],[Discount]])</f>
        <v>3826.8374999999996</v>
      </c>
      <c r="K1750" s="4">
        <f>Table4[[#This Row],[Quantity]]*Table4[[#This Row],[CostPrice]]</f>
        <v>2393.8200000000002</v>
      </c>
      <c r="L1750" s="4">
        <f>Table4[[#This Row],[Net Revenue]]-Table4[[#This Row],[Total Cost]]</f>
        <v>1433.0174999999995</v>
      </c>
      <c r="M1750" t="str">
        <f>_xlfn.XLOOKUP(Table4[[#This Row],[ProductID]], Products!A:A,Products!B:B, "Not Found")</f>
        <v>Add Clothing</v>
      </c>
      <c r="N1750" t="str">
        <f>TEXT(Table4[[#This Row],[Date]], "mmm")</f>
        <v>Apr</v>
      </c>
      <c r="O1750" t="str">
        <f>TEXT(Table4[[#This Row],[Date]], "yyyy")</f>
        <v>2025</v>
      </c>
      <c r="P1750" t="str">
        <f>_xlfn.XLOOKUP(Table4[[#This Row],[ProductID]],Products!A:A,Products!C:C, "Not Found")</f>
        <v>Fashion</v>
      </c>
      <c r="Q1750" t="str">
        <f>_xlfn.XLOOKUP(Table4[[#This Row],[ProductID]],Products!A:A,Products!D:D,"Not Found")</f>
        <v>Clothing</v>
      </c>
      <c r="R1750">
        <f>_xlfn.XLOOKUP(Table4[[#This Row],[ProductID]],Products!A:A,Products!E:E,"Not Found")</f>
        <v>1342.75</v>
      </c>
      <c r="S1750">
        <f>_xlfn.XLOOKUP(Table4[[#This Row],[ProductID]],Products!A:A,Products!F:F, "Not Found")</f>
        <v>797.94</v>
      </c>
      <c r="T1750" t="str">
        <f>_xlfn.XLOOKUP(Table4[[#This Row],[CustomerID]],Customers!A:A,Customers!D:D, "Not Found")</f>
        <v>M</v>
      </c>
      <c r="U1750" s="6">
        <f>_xlfn.XLOOKUP(Table4[[#This Row],[CustomerID]],Customers!A:A,Customers!E:E, "Not Found")</f>
        <v>29791</v>
      </c>
      <c r="V1750">
        <f ca="1">DATEDIF(Table4[[#This Row],[CustomerBirthday]], TODAY(), "Y")</f>
        <v>45</v>
      </c>
      <c r="W1750" t="str" cm="1">
        <f t="array" aca="1" ref="W1750" ca="1">_xlfn.IFS(Table4[[#This Row],[Age]]&lt;25, "Under 25",Table4[[#This Row],[Age]]=34, "25-34", Table4[[#This Row],[Age]]&lt;=49, "35-49", Table4[[#This Row],[Age]]&lt;=64, "50-64", Table4[[#This Row],[Age]]&gt;=65, "65+")</f>
        <v>35-49</v>
      </c>
      <c r="X1750" t="str">
        <f>_xlfn.XLOOKUP(Table4[[#This Row],[StoreID]],Stores!A:A,Stores!B:B, "Not found")</f>
        <v>MegaMart Jimenezborough</v>
      </c>
      <c r="Y1750" t="str">
        <f>_xlfn.XLOOKUP(Table4[[#This Row],[StoreID]],Stores!A:A,Stores!C:C, "Not Found")</f>
        <v>Jimenezborough</v>
      </c>
      <c r="Z1750" t="str">
        <f>_xlfn.XLOOKUP(Table4[[#This Row],[StoreID]],Stores!A:A,Stores!D:D, "Not Found")</f>
        <v>South</v>
      </c>
    </row>
    <row r="1751" spans="1:26">
      <c r="A1751" t="s">
        <v>2617</v>
      </c>
      <c r="B1751" s="1">
        <v>45468</v>
      </c>
      <c r="C1751" t="s">
        <v>683</v>
      </c>
      <c r="D1751" t="s">
        <v>826</v>
      </c>
      <c r="E1751" t="s">
        <v>835</v>
      </c>
      <c r="F1751">
        <v>5</v>
      </c>
      <c r="G1751">
        <v>0</v>
      </c>
      <c r="H1751" t="s">
        <v>875</v>
      </c>
      <c r="I1751" s="4">
        <f>Table4[[#This Row],[Quantity]]*Table4[[#This Row],[UnitPrice]]</f>
        <v>5223.2000000000007</v>
      </c>
      <c r="J1751" s="4">
        <f>Table4[[#This Row],[Gross Revenue]]*(1-Table4[[#This Row],[Discount]])</f>
        <v>5223.2000000000007</v>
      </c>
      <c r="K1751" s="4">
        <f>Table4[[#This Row],[Quantity]]*Table4[[#This Row],[CostPrice]]</f>
        <v>3875.3500000000004</v>
      </c>
      <c r="L1751" s="4">
        <f>Table4[[#This Row],[Net Revenue]]-Table4[[#This Row],[Total Cost]]</f>
        <v>1347.8500000000004</v>
      </c>
      <c r="M1751" t="str">
        <f>_xlfn.XLOOKUP(Table4[[#This Row],[ProductID]], Products!A:A,Products!B:B, "Not Found")</f>
        <v>Maybe Footwear</v>
      </c>
      <c r="N1751" t="str">
        <f>TEXT(Table4[[#This Row],[Date]], "mmm")</f>
        <v>Jun</v>
      </c>
      <c r="O1751" t="str">
        <f>TEXT(Table4[[#This Row],[Date]], "yyyy")</f>
        <v>2024</v>
      </c>
      <c r="P1751" t="str">
        <f>_xlfn.XLOOKUP(Table4[[#This Row],[ProductID]],Products!A:A,Products!C:C, "Not Found")</f>
        <v>Fashion</v>
      </c>
      <c r="Q1751" t="str">
        <f>_xlfn.XLOOKUP(Table4[[#This Row],[ProductID]],Products!A:A,Products!D:D,"Not Found")</f>
        <v>Footwear</v>
      </c>
      <c r="R1751">
        <f>_xlfn.XLOOKUP(Table4[[#This Row],[ProductID]],Products!A:A,Products!E:E,"Not Found")</f>
        <v>1044.6400000000001</v>
      </c>
      <c r="S1751">
        <f>_xlfn.XLOOKUP(Table4[[#This Row],[ProductID]],Products!A:A,Products!F:F, "Not Found")</f>
        <v>775.07</v>
      </c>
      <c r="T1751" t="str">
        <f>_xlfn.XLOOKUP(Table4[[#This Row],[CustomerID]],Customers!A:A,Customers!D:D, "Not Found")</f>
        <v>M</v>
      </c>
      <c r="U1751" s="6">
        <f>_xlfn.XLOOKUP(Table4[[#This Row],[CustomerID]],Customers!A:A,Customers!E:E, "Not Found")</f>
        <v>36771</v>
      </c>
      <c r="V1751">
        <f ca="1">DATEDIF(Table4[[#This Row],[CustomerBirthday]], TODAY(), "Y")</f>
        <v>25</v>
      </c>
      <c r="W1751" t="str" cm="1">
        <f t="array" aca="1" ref="W1751" ca="1">_xlfn.IFS(Table4[[#This Row],[Age]]&lt;25, "Under 25",Table4[[#This Row],[Age]]=34, "25-34", Table4[[#This Row],[Age]]&lt;=49, "35-49", Table4[[#This Row],[Age]]&lt;=64, "50-64", Table4[[#This Row],[Age]]&gt;=65, "65+")</f>
        <v>35-49</v>
      </c>
      <c r="X1751" t="str">
        <f>_xlfn.XLOOKUP(Table4[[#This Row],[StoreID]],Stores!A:A,Stores!B:B, "Not found")</f>
        <v>MegaMart Peckmouth</v>
      </c>
      <c r="Y1751" t="str">
        <f>_xlfn.XLOOKUP(Table4[[#This Row],[StoreID]],Stores!A:A,Stores!C:C, "Not Found")</f>
        <v>Peckmouth</v>
      </c>
      <c r="Z1751" t="str">
        <f>_xlfn.XLOOKUP(Table4[[#This Row],[StoreID]],Stores!A:A,Stores!D:D, "Not Found")</f>
        <v>East</v>
      </c>
    </row>
    <row r="1752" spans="1:26">
      <c r="A1752" t="s">
        <v>2618</v>
      </c>
      <c r="B1752" s="1">
        <v>45803</v>
      </c>
      <c r="C1752" t="s">
        <v>141</v>
      </c>
      <c r="D1752" t="s">
        <v>747</v>
      </c>
      <c r="E1752" t="s">
        <v>839</v>
      </c>
      <c r="F1752">
        <v>4</v>
      </c>
      <c r="G1752">
        <v>0.1</v>
      </c>
      <c r="H1752" t="s">
        <v>871</v>
      </c>
      <c r="I1752" s="4">
        <f>Table4[[#This Row],[Quantity]]*Table4[[#This Row],[UnitPrice]]</f>
        <v>4539.2</v>
      </c>
      <c r="J1752" s="4">
        <f>Table4[[#This Row],[Gross Revenue]]*(1-Table4[[#This Row],[Discount]])</f>
        <v>4085.2799999999997</v>
      </c>
      <c r="K1752" s="4">
        <f>Table4[[#This Row],[Quantity]]*Table4[[#This Row],[CostPrice]]</f>
        <v>2700.4</v>
      </c>
      <c r="L1752" s="4">
        <f>Table4[[#This Row],[Net Revenue]]-Table4[[#This Row],[Total Cost]]</f>
        <v>1384.8799999999997</v>
      </c>
      <c r="M1752" t="str">
        <f>_xlfn.XLOOKUP(Table4[[#This Row],[ProductID]], Products!A:A,Products!B:B, "Not Found")</f>
        <v>World Watches</v>
      </c>
      <c r="N1752" t="str">
        <f>TEXT(Table4[[#This Row],[Date]], "mmm")</f>
        <v>May</v>
      </c>
      <c r="O1752" t="str">
        <f>TEXT(Table4[[#This Row],[Date]], "yyyy")</f>
        <v>2025</v>
      </c>
      <c r="P1752" t="str">
        <f>_xlfn.XLOOKUP(Table4[[#This Row],[ProductID]],Products!A:A,Products!C:C, "Not Found")</f>
        <v>Fashion</v>
      </c>
      <c r="Q1752" t="str">
        <f>_xlfn.XLOOKUP(Table4[[#This Row],[ProductID]],Products!A:A,Products!D:D,"Not Found")</f>
        <v>Watches</v>
      </c>
      <c r="R1752">
        <f>_xlfn.XLOOKUP(Table4[[#This Row],[ProductID]],Products!A:A,Products!E:E,"Not Found")</f>
        <v>1134.8</v>
      </c>
      <c r="S1752">
        <f>_xlfn.XLOOKUP(Table4[[#This Row],[ProductID]],Products!A:A,Products!F:F, "Not Found")</f>
        <v>675.1</v>
      </c>
      <c r="T1752" t="str">
        <f>_xlfn.XLOOKUP(Table4[[#This Row],[CustomerID]],Customers!A:A,Customers!D:D, "Not Found")</f>
        <v>M</v>
      </c>
      <c r="U1752" s="6">
        <f>_xlfn.XLOOKUP(Table4[[#This Row],[CustomerID]],Customers!A:A,Customers!E:E, "Not Found")</f>
        <v>33546</v>
      </c>
      <c r="V1752">
        <f ca="1">DATEDIF(Table4[[#This Row],[CustomerBirthday]], TODAY(), "Y")</f>
        <v>34</v>
      </c>
      <c r="W1752" t="str" cm="1">
        <f t="array" aca="1" ref="W1752" ca="1">_xlfn.IFS(Table4[[#This Row],[Age]]&lt;25, "Under 25",Table4[[#This Row],[Age]]=34, "25-34", Table4[[#This Row],[Age]]&lt;=49, "35-49", Table4[[#This Row],[Age]]&lt;=64, "50-64", Table4[[#This Row],[Age]]&gt;=65, "65+")</f>
        <v>25-34</v>
      </c>
      <c r="X1752" t="str">
        <f>_xlfn.XLOOKUP(Table4[[#This Row],[StoreID]],Stores!A:A,Stores!B:B, "Not found")</f>
        <v>MegaMart New Michele</v>
      </c>
      <c r="Y1752" t="str">
        <f>_xlfn.XLOOKUP(Table4[[#This Row],[StoreID]],Stores!A:A,Stores!C:C, "Not Found")</f>
        <v>New Michele</v>
      </c>
      <c r="Z1752" t="str">
        <f>_xlfn.XLOOKUP(Table4[[#This Row],[StoreID]],Stores!A:A,Stores!D:D, "Not Found")</f>
        <v>West</v>
      </c>
    </row>
    <row r="1753" spans="1:26">
      <c r="A1753" t="s">
        <v>2619</v>
      </c>
      <c r="B1753" s="1">
        <v>45567</v>
      </c>
      <c r="C1753" t="s">
        <v>151</v>
      </c>
      <c r="D1753" t="s">
        <v>739</v>
      </c>
      <c r="E1753" t="s">
        <v>842</v>
      </c>
      <c r="F1753">
        <v>2</v>
      </c>
      <c r="G1753">
        <v>0</v>
      </c>
      <c r="H1753" t="s">
        <v>871</v>
      </c>
      <c r="I1753" s="4">
        <f>Table4[[#This Row],[Quantity]]*Table4[[#This Row],[UnitPrice]]</f>
        <v>2388.2399999999998</v>
      </c>
      <c r="J1753" s="4">
        <f>Table4[[#This Row],[Gross Revenue]]*(1-Table4[[#This Row],[Discount]])</f>
        <v>2388.2399999999998</v>
      </c>
      <c r="K1753" s="4">
        <f>Table4[[#This Row],[Quantity]]*Table4[[#This Row],[CostPrice]]</f>
        <v>1677.9</v>
      </c>
      <c r="L1753" s="4">
        <f>Table4[[#This Row],[Net Revenue]]-Table4[[#This Row],[Total Cost]]</f>
        <v>710.33999999999969</v>
      </c>
      <c r="M1753" t="str">
        <f>_xlfn.XLOOKUP(Table4[[#This Row],[ProductID]], Products!A:A,Products!B:B, "Not Found")</f>
        <v>Step Smartphone</v>
      </c>
      <c r="N1753" t="str">
        <f>TEXT(Table4[[#This Row],[Date]], "mmm")</f>
        <v>Oct</v>
      </c>
      <c r="O1753" t="str">
        <f>TEXT(Table4[[#This Row],[Date]], "yyyy")</f>
        <v>2024</v>
      </c>
      <c r="P1753" t="str">
        <f>_xlfn.XLOOKUP(Table4[[#This Row],[ProductID]],Products!A:A,Products!C:C, "Not Found")</f>
        <v>Electronics</v>
      </c>
      <c r="Q1753" t="str">
        <f>_xlfn.XLOOKUP(Table4[[#This Row],[ProductID]],Products!A:A,Products!D:D,"Not Found")</f>
        <v>Smartphone</v>
      </c>
      <c r="R1753">
        <f>_xlfn.XLOOKUP(Table4[[#This Row],[ProductID]],Products!A:A,Products!E:E,"Not Found")</f>
        <v>1194.1199999999999</v>
      </c>
      <c r="S1753">
        <f>_xlfn.XLOOKUP(Table4[[#This Row],[ProductID]],Products!A:A,Products!F:F, "Not Found")</f>
        <v>838.95</v>
      </c>
      <c r="T1753" t="str">
        <f>_xlfn.XLOOKUP(Table4[[#This Row],[CustomerID]],Customers!A:A,Customers!D:D, "Not Found")</f>
        <v>F</v>
      </c>
      <c r="U1753" s="6">
        <f>_xlfn.XLOOKUP(Table4[[#This Row],[CustomerID]],Customers!A:A,Customers!E:E, "Not Found")</f>
        <v>35371</v>
      </c>
      <c r="V1753">
        <f ca="1">DATEDIF(Table4[[#This Row],[CustomerBirthday]], TODAY(), "Y")</f>
        <v>29</v>
      </c>
      <c r="W1753" t="str" cm="1">
        <f t="array" aca="1" ref="W1753" ca="1">_xlfn.IFS(Table4[[#This Row],[Age]]&lt;25, "Under 25",Table4[[#This Row],[Age]]=34, "25-34", Table4[[#This Row],[Age]]&lt;=49, "35-49", Table4[[#This Row],[Age]]&lt;=64, "50-64", Table4[[#This Row],[Age]]&gt;=65, "65+")</f>
        <v>35-49</v>
      </c>
      <c r="X1753" t="str">
        <f>_xlfn.XLOOKUP(Table4[[#This Row],[StoreID]],Stores!A:A,Stores!B:B, "Not found")</f>
        <v>MegaMart Brianahaven</v>
      </c>
      <c r="Y1753" t="str">
        <f>_xlfn.XLOOKUP(Table4[[#This Row],[StoreID]],Stores!A:A,Stores!C:C, "Not Found")</f>
        <v>Brianahaven</v>
      </c>
      <c r="Z1753" t="str">
        <f>_xlfn.XLOOKUP(Table4[[#This Row],[StoreID]],Stores!A:A,Stores!D:D, "Not Found")</f>
        <v>North</v>
      </c>
    </row>
    <row r="1754" spans="1:26">
      <c r="A1754" t="s">
        <v>2620</v>
      </c>
      <c r="B1754" s="1">
        <v>45637</v>
      </c>
      <c r="C1754" t="s">
        <v>657</v>
      </c>
      <c r="D1754" t="s">
        <v>780</v>
      </c>
      <c r="E1754" t="s">
        <v>846</v>
      </c>
      <c r="F1754">
        <v>4</v>
      </c>
      <c r="G1754">
        <v>0.1</v>
      </c>
      <c r="H1754" t="s">
        <v>871</v>
      </c>
      <c r="I1754" s="4">
        <f>Table4[[#This Row],[Quantity]]*Table4[[#This Row],[UnitPrice]]</f>
        <v>5088.92</v>
      </c>
      <c r="J1754" s="4">
        <f>Table4[[#This Row],[Gross Revenue]]*(1-Table4[[#This Row],[Discount]])</f>
        <v>4580.0280000000002</v>
      </c>
      <c r="K1754" s="4">
        <f>Table4[[#This Row],[Quantity]]*Table4[[#This Row],[CostPrice]]</f>
        <v>3810.6</v>
      </c>
      <c r="L1754" s="4">
        <f>Table4[[#This Row],[Net Revenue]]-Table4[[#This Row],[Total Cost]]</f>
        <v>769.42800000000034</v>
      </c>
      <c r="M1754" t="str">
        <f>_xlfn.XLOOKUP(Table4[[#This Row],[ProductID]], Products!A:A,Products!B:B, "Not Found")</f>
        <v>Hospital Smartphone</v>
      </c>
      <c r="N1754" t="str">
        <f>TEXT(Table4[[#This Row],[Date]], "mmm")</f>
        <v>Dec</v>
      </c>
      <c r="O1754" t="str">
        <f>TEXT(Table4[[#This Row],[Date]], "yyyy")</f>
        <v>2024</v>
      </c>
      <c r="P1754" t="str">
        <f>_xlfn.XLOOKUP(Table4[[#This Row],[ProductID]],Products!A:A,Products!C:C, "Not Found")</f>
        <v>Electronics</v>
      </c>
      <c r="Q1754" t="str">
        <f>_xlfn.XLOOKUP(Table4[[#This Row],[ProductID]],Products!A:A,Products!D:D,"Not Found")</f>
        <v>Smartphone</v>
      </c>
      <c r="R1754">
        <f>_xlfn.XLOOKUP(Table4[[#This Row],[ProductID]],Products!A:A,Products!E:E,"Not Found")</f>
        <v>1272.23</v>
      </c>
      <c r="S1754">
        <f>_xlfn.XLOOKUP(Table4[[#This Row],[ProductID]],Products!A:A,Products!F:F, "Not Found")</f>
        <v>952.65</v>
      </c>
      <c r="T1754" t="str">
        <f>_xlfn.XLOOKUP(Table4[[#This Row],[CustomerID]],Customers!A:A,Customers!D:D, "Not Found")</f>
        <v>F</v>
      </c>
      <c r="U1754" s="6">
        <f>_xlfn.XLOOKUP(Table4[[#This Row],[CustomerID]],Customers!A:A,Customers!E:E, "Not Found")</f>
        <v>22041</v>
      </c>
      <c r="V1754">
        <f ca="1">DATEDIF(Table4[[#This Row],[CustomerBirthday]], TODAY(), "Y")</f>
        <v>66</v>
      </c>
      <c r="W1754" t="str" cm="1">
        <f t="array" aca="1" ref="W1754" ca="1">_xlfn.IFS(Table4[[#This Row],[Age]]&lt;25, "Under 25",Table4[[#This Row],[Age]]=34, "25-34", Table4[[#This Row],[Age]]&lt;=49, "35-49", Table4[[#This Row],[Age]]&lt;=64, "50-64", Table4[[#This Row],[Age]]&gt;=65, "65+")</f>
        <v>65+</v>
      </c>
      <c r="X1754" t="str">
        <f>_xlfn.XLOOKUP(Table4[[#This Row],[StoreID]],Stores!A:A,Stores!B:B, "Not found")</f>
        <v>MegaMart Johnmouth</v>
      </c>
      <c r="Y1754" t="str">
        <f>_xlfn.XLOOKUP(Table4[[#This Row],[StoreID]],Stores!A:A,Stores!C:C, "Not Found")</f>
        <v>Johnmouth</v>
      </c>
      <c r="Z1754" t="str">
        <f>_xlfn.XLOOKUP(Table4[[#This Row],[StoreID]],Stores!A:A,Stores!D:D, "Not Found")</f>
        <v>East</v>
      </c>
    </row>
    <row r="1755" spans="1:26">
      <c r="A1755" t="s">
        <v>2621</v>
      </c>
      <c r="B1755" s="1">
        <v>45556</v>
      </c>
      <c r="C1755" t="s">
        <v>274</v>
      </c>
      <c r="D1755" t="s">
        <v>824</v>
      </c>
      <c r="E1755" t="s">
        <v>839</v>
      </c>
      <c r="F1755">
        <v>1</v>
      </c>
      <c r="G1755">
        <v>0.15</v>
      </c>
      <c r="H1755" t="s">
        <v>865</v>
      </c>
      <c r="I1755" s="4">
        <f>Table4[[#This Row],[Quantity]]*Table4[[#This Row],[UnitPrice]]</f>
        <v>388.26</v>
      </c>
      <c r="J1755" s="4">
        <f>Table4[[#This Row],[Gross Revenue]]*(1-Table4[[#This Row],[Discount]])</f>
        <v>330.02099999999996</v>
      </c>
      <c r="K1755" s="4">
        <f>Table4[[#This Row],[Quantity]]*Table4[[#This Row],[CostPrice]]</f>
        <v>199.3</v>
      </c>
      <c r="L1755" s="4">
        <f>Table4[[#This Row],[Net Revenue]]-Table4[[#This Row],[Total Cost]]</f>
        <v>130.72099999999995</v>
      </c>
      <c r="M1755" t="str">
        <f>_xlfn.XLOOKUP(Table4[[#This Row],[ProductID]], Products!A:A,Products!B:B, "Not Found")</f>
        <v>Possible Watches</v>
      </c>
      <c r="N1755" t="str">
        <f>TEXT(Table4[[#This Row],[Date]], "mmm")</f>
        <v>Sep</v>
      </c>
      <c r="O1755" t="str">
        <f>TEXT(Table4[[#This Row],[Date]], "yyyy")</f>
        <v>2024</v>
      </c>
      <c r="P1755" t="str">
        <f>_xlfn.XLOOKUP(Table4[[#This Row],[ProductID]],Products!A:A,Products!C:C, "Not Found")</f>
        <v>Fashion</v>
      </c>
      <c r="Q1755" t="str">
        <f>_xlfn.XLOOKUP(Table4[[#This Row],[ProductID]],Products!A:A,Products!D:D,"Not Found")</f>
        <v>Watches</v>
      </c>
      <c r="R1755">
        <f>_xlfn.XLOOKUP(Table4[[#This Row],[ProductID]],Products!A:A,Products!E:E,"Not Found")</f>
        <v>388.26</v>
      </c>
      <c r="S1755">
        <f>_xlfn.XLOOKUP(Table4[[#This Row],[ProductID]],Products!A:A,Products!F:F, "Not Found")</f>
        <v>199.3</v>
      </c>
      <c r="T1755" t="str">
        <f>_xlfn.XLOOKUP(Table4[[#This Row],[CustomerID]],Customers!A:A,Customers!D:D, "Not Found")</f>
        <v>F</v>
      </c>
      <c r="U1755" s="6">
        <f>_xlfn.XLOOKUP(Table4[[#This Row],[CustomerID]],Customers!A:A,Customers!E:E, "Not Found")</f>
        <v>34856</v>
      </c>
      <c r="V1755">
        <f ca="1">DATEDIF(Table4[[#This Row],[CustomerBirthday]], TODAY(), "Y")</f>
        <v>31</v>
      </c>
      <c r="W1755" t="str" cm="1">
        <f t="array" aca="1" ref="W1755" ca="1">_xlfn.IFS(Table4[[#This Row],[Age]]&lt;25, "Under 25",Table4[[#This Row],[Age]]=34, "25-34", Table4[[#This Row],[Age]]&lt;=49, "35-49", Table4[[#This Row],[Age]]&lt;=64, "50-64", Table4[[#This Row],[Age]]&gt;=65, "65+")</f>
        <v>35-49</v>
      </c>
      <c r="X1755" t="str">
        <f>_xlfn.XLOOKUP(Table4[[#This Row],[StoreID]],Stores!A:A,Stores!B:B, "Not found")</f>
        <v>MegaMart New Michele</v>
      </c>
      <c r="Y1755" t="str">
        <f>_xlfn.XLOOKUP(Table4[[#This Row],[StoreID]],Stores!A:A,Stores!C:C, "Not Found")</f>
        <v>New Michele</v>
      </c>
      <c r="Z1755" t="str">
        <f>_xlfn.XLOOKUP(Table4[[#This Row],[StoreID]],Stores!A:A,Stores!D:D, "Not Found")</f>
        <v>West</v>
      </c>
    </row>
    <row r="1756" spans="1:26">
      <c r="A1756" t="s">
        <v>2622</v>
      </c>
      <c r="B1756" s="1">
        <v>45209</v>
      </c>
      <c r="C1756" t="s">
        <v>680</v>
      </c>
      <c r="D1756" t="s">
        <v>757</v>
      </c>
      <c r="E1756" t="s">
        <v>831</v>
      </c>
      <c r="F1756">
        <v>2</v>
      </c>
      <c r="G1756">
        <v>0.1</v>
      </c>
      <c r="H1756" t="s">
        <v>865</v>
      </c>
      <c r="I1756" s="4">
        <f>Table4[[#This Row],[Quantity]]*Table4[[#This Row],[UnitPrice]]</f>
        <v>2492.2199999999998</v>
      </c>
      <c r="J1756" s="4">
        <f>Table4[[#This Row],[Gross Revenue]]*(1-Table4[[#This Row],[Discount]])</f>
        <v>2242.998</v>
      </c>
      <c r="K1756" s="4">
        <f>Table4[[#This Row],[Quantity]]*Table4[[#This Row],[CostPrice]]</f>
        <v>1667.04</v>
      </c>
      <c r="L1756" s="4">
        <f>Table4[[#This Row],[Net Revenue]]-Table4[[#This Row],[Total Cost]]</f>
        <v>575.95800000000008</v>
      </c>
      <c r="M1756" t="str">
        <f>_xlfn.XLOOKUP(Table4[[#This Row],[ProductID]], Products!A:A,Products!B:B, "Not Found")</f>
        <v>Find Headphones</v>
      </c>
      <c r="N1756" t="str">
        <f>TEXT(Table4[[#This Row],[Date]], "mmm")</f>
        <v>Oct</v>
      </c>
      <c r="O1756" t="str">
        <f>TEXT(Table4[[#This Row],[Date]], "yyyy")</f>
        <v>2023</v>
      </c>
      <c r="P1756" t="str">
        <f>_xlfn.XLOOKUP(Table4[[#This Row],[ProductID]],Products!A:A,Products!C:C, "Not Found")</f>
        <v>Electronics</v>
      </c>
      <c r="Q1756" t="str">
        <f>_xlfn.XLOOKUP(Table4[[#This Row],[ProductID]],Products!A:A,Products!D:D,"Not Found")</f>
        <v>Headphones</v>
      </c>
      <c r="R1756">
        <f>_xlfn.XLOOKUP(Table4[[#This Row],[ProductID]],Products!A:A,Products!E:E,"Not Found")</f>
        <v>1246.1099999999999</v>
      </c>
      <c r="S1756">
        <f>_xlfn.XLOOKUP(Table4[[#This Row],[ProductID]],Products!A:A,Products!F:F, "Not Found")</f>
        <v>833.52</v>
      </c>
      <c r="T1756" t="str">
        <f>_xlfn.XLOOKUP(Table4[[#This Row],[CustomerID]],Customers!A:A,Customers!D:D, "Not Found")</f>
        <v>F</v>
      </c>
      <c r="U1756" s="6">
        <f>_xlfn.XLOOKUP(Table4[[#This Row],[CustomerID]],Customers!A:A,Customers!E:E, "Not Found")</f>
        <v>25513</v>
      </c>
      <c r="V1756">
        <f ca="1">DATEDIF(Table4[[#This Row],[CustomerBirthday]], TODAY(), "Y")</f>
        <v>56</v>
      </c>
      <c r="W1756" t="str" cm="1">
        <f t="array" aca="1" ref="W1756" ca="1">_xlfn.IFS(Table4[[#This Row],[Age]]&lt;25, "Under 25",Table4[[#This Row],[Age]]=34, "25-34", Table4[[#This Row],[Age]]&lt;=49, "35-49", Table4[[#This Row],[Age]]&lt;=64, "50-64", Table4[[#This Row],[Age]]&gt;=65, "65+")</f>
        <v>50-64</v>
      </c>
      <c r="X1756" t="str">
        <f>_xlfn.XLOOKUP(Table4[[#This Row],[StoreID]],Stores!A:A,Stores!B:B, "Not found")</f>
        <v>MegaMart Jimenezborough</v>
      </c>
      <c r="Y1756" t="str">
        <f>_xlfn.XLOOKUP(Table4[[#This Row],[StoreID]],Stores!A:A,Stores!C:C, "Not Found")</f>
        <v>Jimenezborough</v>
      </c>
      <c r="Z1756" t="str">
        <f>_xlfn.XLOOKUP(Table4[[#This Row],[StoreID]],Stores!A:A,Stores!D:D, "Not Found")</f>
        <v>South</v>
      </c>
    </row>
    <row r="1757" spans="1:26">
      <c r="A1757" t="s">
        <v>2623</v>
      </c>
      <c r="B1757" s="1">
        <v>45569</v>
      </c>
      <c r="C1757" t="s">
        <v>241</v>
      </c>
      <c r="D1757" t="s">
        <v>822</v>
      </c>
      <c r="E1757" t="s">
        <v>835</v>
      </c>
      <c r="F1757">
        <v>5</v>
      </c>
      <c r="G1757">
        <v>0</v>
      </c>
      <c r="H1757" t="s">
        <v>871</v>
      </c>
      <c r="I1757" s="4">
        <f>Table4[[#This Row],[Quantity]]*Table4[[#This Row],[UnitPrice]]</f>
        <v>6081.7999999999993</v>
      </c>
      <c r="J1757" s="4">
        <f>Table4[[#This Row],[Gross Revenue]]*(1-Table4[[#This Row],[Discount]])</f>
        <v>6081.7999999999993</v>
      </c>
      <c r="K1757" s="4">
        <f>Table4[[#This Row],[Quantity]]*Table4[[#This Row],[CostPrice]]</f>
        <v>3974</v>
      </c>
      <c r="L1757" s="4">
        <f>Table4[[#This Row],[Net Revenue]]-Table4[[#This Row],[Total Cost]]</f>
        <v>2107.7999999999993</v>
      </c>
      <c r="M1757" t="str">
        <f>_xlfn.XLOOKUP(Table4[[#This Row],[ProductID]], Products!A:A,Products!B:B, "Not Found")</f>
        <v>Nor Bags</v>
      </c>
      <c r="N1757" t="str">
        <f>TEXT(Table4[[#This Row],[Date]], "mmm")</f>
        <v>Oct</v>
      </c>
      <c r="O1757" t="str">
        <f>TEXT(Table4[[#This Row],[Date]], "yyyy")</f>
        <v>2024</v>
      </c>
      <c r="P1757" t="str">
        <f>_xlfn.XLOOKUP(Table4[[#This Row],[ProductID]],Products!A:A,Products!C:C, "Not Found")</f>
        <v>Fashion</v>
      </c>
      <c r="Q1757" t="str">
        <f>_xlfn.XLOOKUP(Table4[[#This Row],[ProductID]],Products!A:A,Products!D:D,"Not Found")</f>
        <v>Bags</v>
      </c>
      <c r="R1757">
        <f>_xlfn.XLOOKUP(Table4[[#This Row],[ProductID]],Products!A:A,Products!E:E,"Not Found")</f>
        <v>1216.3599999999999</v>
      </c>
      <c r="S1757">
        <f>_xlfn.XLOOKUP(Table4[[#This Row],[ProductID]],Products!A:A,Products!F:F, "Not Found")</f>
        <v>794.8</v>
      </c>
      <c r="T1757" t="str">
        <f>_xlfn.XLOOKUP(Table4[[#This Row],[CustomerID]],Customers!A:A,Customers!D:D, "Not Found")</f>
        <v>M</v>
      </c>
      <c r="U1757" s="6">
        <f>_xlfn.XLOOKUP(Table4[[#This Row],[CustomerID]],Customers!A:A,Customers!E:E, "Not Found")</f>
        <v>26671</v>
      </c>
      <c r="V1757">
        <f ca="1">DATEDIF(Table4[[#This Row],[CustomerBirthday]], TODAY(), "Y")</f>
        <v>53</v>
      </c>
      <c r="W1757" t="str" cm="1">
        <f t="array" aca="1" ref="W1757" ca="1">_xlfn.IFS(Table4[[#This Row],[Age]]&lt;25, "Under 25",Table4[[#This Row],[Age]]=34, "25-34", Table4[[#This Row],[Age]]&lt;=49, "35-49", Table4[[#This Row],[Age]]&lt;=64, "50-64", Table4[[#This Row],[Age]]&gt;=65, "65+")</f>
        <v>50-64</v>
      </c>
      <c r="X1757" t="str">
        <f>_xlfn.XLOOKUP(Table4[[#This Row],[StoreID]],Stores!A:A,Stores!B:B, "Not found")</f>
        <v>MegaMart Peckmouth</v>
      </c>
      <c r="Y1757" t="str">
        <f>_xlfn.XLOOKUP(Table4[[#This Row],[StoreID]],Stores!A:A,Stores!C:C, "Not Found")</f>
        <v>Peckmouth</v>
      </c>
      <c r="Z1757" t="str">
        <f>_xlfn.XLOOKUP(Table4[[#This Row],[StoreID]],Stores!A:A,Stores!D:D, "Not Found")</f>
        <v>East</v>
      </c>
    </row>
    <row r="1758" spans="1:26">
      <c r="A1758" t="s">
        <v>2624</v>
      </c>
      <c r="B1758" s="1">
        <v>45650</v>
      </c>
      <c r="C1758" t="s">
        <v>625</v>
      </c>
      <c r="D1758" t="s">
        <v>718</v>
      </c>
      <c r="E1758" t="s">
        <v>835</v>
      </c>
      <c r="F1758">
        <v>5</v>
      </c>
      <c r="G1758">
        <v>0.15</v>
      </c>
      <c r="H1758" t="s">
        <v>865</v>
      </c>
      <c r="I1758" s="4">
        <f>Table4[[#This Row],[Quantity]]*Table4[[#This Row],[UnitPrice]]</f>
        <v>1688.15</v>
      </c>
      <c r="J1758" s="4">
        <f>Table4[[#This Row],[Gross Revenue]]*(1-Table4[[#This Row],[Discount]])</f>
        <v>1434.9275</v>
      </c>
      <c r="K1758" s="4">
        <f>Table4[[#This Row],[Quantity]]*Table4[[#This Row],[CostPrice]]</f>
        <v>845.15</v>
      </c>
      <c r="L1758" s="4">
        <f>Table4[[#This Row],[Net Revenue]]-Table4[[#This Row],[Total Cost]]</f>
        <v>589.77750000000003</v>
      </c>
      <c r="M1758" t="str">
        <f>_xlfn.XLOOKUP(Table4[[#This Row],[ProductID]], Products!A:A,Products!B:B, "Not Found")</f>
        <v>Here Footwear</v>
      </c>
      <c r="N1758" t="str">
        <f>TEXT(Table4[[#This Row],[Date]], "mmm")</f>
        <v>Dec</v>
      </c>
      <c r="O1758" t="str">
        <f>TEXT(Table4[[#This Row],[Date]], "yyyy")</f>
        <v>2024</v>
      </c>
      <c r="P1758" t="str">
        <f>_xlfn.XLOOKUP(Table4[[#This Row],[ProductID]],Products!A:A,Products!C:C, "Not Found")</f>
        <v>Fashion</v>
      </c>
      <c r="Q1758" t="str">
        <f>_xlfn.XLOOKUP(Table4[[#This Row],[ProductID]],Products!A:A,Products!D:D,"Not Found")</f>
        <v>Footwear</v>
      </c>
      <c r="R1758">
        <f>_xlfn.XLOOKUP(Table4[[#This Row],[ProductID]],Products!A:A,Products!E:E,"Not Found")</f>
        <v>337.63</v>
      </c>
      <c r="S1758">
        <f>_xlfn.XLOOKUP(Table4[[#This Row],[ProductID]],Products!A:A,Products!F:F, "Not Found")</f>
        <v>169.03</v>
      </c>
      <c r="T1758" t="str">
        <f>_xlfn.XLOOKUP(Table4[[#This Row],[CustomerID]],Customers!A:A,Customers!D:D, "Not Found")</f>
        <v>M</v>
      </c>
      <c r="U1758" s="6">
        <f>_xlfn.XLOOKUP(Table4[[#This Row],[CustomerID]],Customers!A:A,Customers!E:E, "Not Found")</f>
        <v>29135</v>
      </c>
      <c r="V1758">
        <f ca="1">DATEDIF(Table4[[#This Row],[CustomerBirthday]], TODAY(), "Y")</f>
        <v>46</v>
      </c>
      <c r="W1758" t="str" cm="1">
        <f t="array" aca="1" ref="W1758" ca="1">_xlfn.IFS(Table4[[#This Row],[Age]]&lt;25, "Under 25",Table4[[#This Row],[Age]]=34, "25-34", Table4[[#This Row],[Age]]&lt;=49, "35-49", Table4[[#This Row],[Age]]&lt;=64, "50-64", Table4[[#This Row],[Age]]&gt;=65, "65+")</f>
        <v>35-49</v>
      </c>
      <c r="X1758" t="str">
        <f>_xlfn.XLOOKUP(Table4[[#This Row],[StoreID]],Stores!A:A,Stores!B:B, "Not found")</f>
        <v>MegaMart Peckmouth</v>
      </c>
      <c r="Y1758" t="str">
        <f>_xlfn.XLOOKUP(Table4[[#This Row],[StoreID]],Stores!A:A,Stores!C:C, "Not Found")</f>
        <v>Peckmouth</v>
      </c>
      <c r="Z1758" t="str">
        <f>_xlfn.XLOOKUP(Table4[[#This Row],[StoreID]],Stores!A:A,Stores!D:D, "Not Found")</f>
        <v>East</v>
      </c>
    </row>
    <row r="1759" spans="1:26">
      <c r="A1759" t="s">
        <v>2625</v>
      </c>
      <c r="B1759" s="1">
        <v>45739</v>
      </c>
      <c r="C1759" t="s">
        <v>183</v>
      </c>
      <c r="D1759" t="s">
        <v>820</v>
      </c>
      <c r="E1759" t="s">
        <v>842</v>
      </c>
      <c r="F1759">
        <v>1</v>
      </c>
      <c r="G1759">
        <v>0</v>
      </c>
      <c r="H1759" t="s">
        <v>868</v>
      </c>
      <c r="I1759" s="4">
        <f>Table4[[#This Row],[Quantity]]*Table4[[#This Row],[UnitPrice]]</f>
        <v>1197.18</v>
      </c>
      <c r="J1759" s="4">
        <f>Table4[[#This Row],[Gross Revenue]]*(1-Table4[[#This Row],[Discount]])</f>
        <v>1197.18</v>
      </c>
      <c r="K1759" s="4">
        <f>Table4[[#This Row],[Quantity]]*Table4[[#This Row],[CostPrice]]</f>
        <v>722.74</v>
      </c>
      <c r="L1759" s="4">
        <f>Table4[[#This Row],[Net Revenue]]-Table4[[#This Row],[Total Cost]]</f>
        <v>474.44000000000005</v>
      </c>
      <c r="M1759" t="str">
        <f>_xlfn.XLOOKUP(Table4[[#This Row],[ProductID]], Products!A:A,Products!B:B, "Not Found")</f>
        <v>Or Smartphone</v>
      </c>
      <c r="N1759" t="str">
        <f>TEXT(Table4[[#This Row],[Date]], "mmm")</f>
        <v>Mar</v>
      </c>
      <c r="O1759" t="str">
        <f>TEXT(Table4[[#This Row],[Date]], "yyyy")</f>
        <v>2025</v>
      </c>
      <c r="P1759" t="str">
        <f>_xlfn.XLOOKUP(Table4[[#This Row],[ProductID]],Products!A:A,Products!C:C, "Not Found")</f>
        <v>Electronics</v>
      </c>
      <c r="Q1759" t="str">
        <f>_xlfn.XLOOKUP(Table4[[#This Row],[ProductID]],Products!A:A,Products!D:D,"Not Found")</f>
        <v>Smartphone</v>
      </c>
      <c r="R1759">
        <f>_xlfn.XLOOKUP(Table4[[#This Row],[ProductID]],Products!A:A,Products!E:E,"Not Found")</f>
        <v>1197.18</v>
      </c>
      <c r="S1759">
        <f>_xlfn.XLOOKUP(Table4[[#This Row],[ProductID]],Products!A:A,Products!F:F, "Not Found")</f>
        <v>722.74</v>
      </c>
      <c r="T1759" t="str">
        <f>_xlfn.XLOOKUP(Table4[[#This Row],[CustomerID]],Customers!A:A,Customers!D:D, "Not Found")</f>
        <v>F</v>
      </c>
      <c r="U1759" s="6">
        <f>_xlfn.XLOOKUP(Table4[[#This Row],[CustomerID]],Customers!A:A,Customers!E:E, "Not Found")</f>
        <v>38901</v>
      </c>
      <c r="V1759">
        <f ca="1">DATEDIF(Table4[[#This Row],[CustomerBirthday]], TODAY(), "Y")</f>
        <v>20</v>
      </c>
      <c r="W1759" t="str" cm="1">
        <f t="array" aca="1" ref="W1759" ca="1">_xlfn.IFS(Table4[[#This Row],[Age]]&lt;25, "Under 25",Table4[[#This Row],[Age]]=34, "25-34", Table4[[#This Row],[Age]]&lt;=49, "35-49", Table4[[#This Row],[Age]]&lt;=64, "50-64", Table4[[#This Row],[Age]]&gt;=65, "65+")</f>
        <v>Under 25</v>
      </c>
      <c r="X1759" t="str">
        <f>_xlfn.XLOOKUP(Table4[[#This Row],[StoreID]],Stores!A:A,Stores!B:B, "Not found")</f>
        <v>MegaMart Brianahaven</v>
      </c>
      <c r="Y1759" t="str">
        <f>_xlfn.XLOOKUP(Table4[[#This Row],[StoreID]],Stores!A:A,Stores!C:C, "Not Found")</f>
        <v>Brianahaven</v>
      </c>
      <c r="Z1759" t="str">
        <f>_xlfn.XLOOKUP(Table4[[#This Row],[StoreID]],Stores!A:A,Stores!D:D, "Not Found")</f>
        <v>North</v>
      </c>
    </row>
    <row r="1760" spans="1:26">
      <c r="A1760" t="s">
        <v>2626</v>
      </c>
      <c r="B1760" s="1">
        <v>45230</v>
      </c>
      <c r="C1760" t="s">
        <v>74</v>
      </c>
      <c r="D1760" t="s">
        <v>778</v>
      </c>
      <c r="E1760" t="s">
        <v>835</v>
      </c>
      <c r="F1760">
        <v>1</v>
      </c>
      <c r="G1760">
        <v>0.05</v>
      </c>
      <c r="H1760" t="s">
        <v>871</v>
      </c>
      <c r="I1760" s="4">
        <f>Table4[[#This Row],[Quantity]]*Table4[[#This Row],[UnitPrice]]</f>
        <v>1015.76</v>
      </c>
      <c r="J1760" s="4">
        <f>Table4[[#This Row],[Gross Revenue]]*(1-Table4[[#This Row],[Discount]])</f>
        <v>964.97199999999998</v>
      </c>
      <c r="K1760" s="4">
        <f>Table4[[#This Row],[Quantity]]*Table4[[#This Row],[CostPrice]]</f>
        <v>584.4</v>
      </c>
      <c r="L1760" s="4">
        <f>Table4[[#This Row],[Net Revenue]]-Table4[[#This Row],[Total Cost]]</f>
        <v>380.572</v>
      </c>
      <c r="M1760" t="str">
        <f>_xlfn.XLOOKUP(Table4[[#This Row],[ProductID]], Products!A:A,Products!B:B, "Not Found")</f>
        <v>Behavior Dairy</v>
      </c>
      <c r="N1760" t="str">
        <f>TEXT(Table4[[#This Row],[Date]], "mmm")</f>
        <v>Oct</v>
      </c>
      <c r="O1760" t="str">
        <f>TEXT(Table4[[#This Row],[Date]], "yyyy")</f>
        <v>2023</v>
      </c>
      <c r="P1760" t="str">
        <f>_xlfn.XLOOKUP(Table4[[#This Row],[ProductID]],Products!A:A,Products!C:C, "Not Found")</f>
        <v>Groceries</v>
      </c>
      <c r="Q1760" t="str">
        <f>_xlfn.XLOOKUP(Table4[[#This Row],[ProductID]],Products!A:A,Products!D:D,"Not Found")</f>
        <v>Dairy</v>
      </c>
      <c r="R1760">
        <f>_xlfn.XLOOKUP(Table4[[#This Row],[ProductID]],Products!A:A,Products!E:E,"Not Found")</f>
        <v>1015.76</v>
      </c>
      <c r="S1760">
        <f>_xlfn.XLOOKUP(Table4[[#This Row],[ProductID]],Products!A:A,Products!F:F, "Not Found")</f>
        <v>584.4</v>
      </c>
      <c r="T1760" t="str">
        <f>_xlfn.XLOOKUP(Table4[[#This Row],[CustomerID]],Customers!A:A,Customers!D:D, "Not Found")</f>
        <v>M</v>
      </c>
      <c r="U1760" s="6">
        <f>_xlfn.XLOOKUP(Table4[[#This Row],[CustomerID]],Customers!A:A,Customers!E:E, "Not Found")</f>
        <v>34565</v>
      </c>
      <c r="V1760">
        <f ca="1">DATEDIF(Table4[[#This Row],[CustomerBirthday]], TODAY(), "Y")</f>
        <v>31</v>
      </c>
      <c r="W1760" t="str" cm="1">
        <f t="array" aca="1" ref="W1760" ca="1">_xlfn.IFS(Table4[[#This Row],[Age]]&lt;25, "Under 25",Table4[[#This Row],[Age]]=34, "25-34", Table4[[#This Row],[Age]]&lt;=49, "35-49", Table4[[#This Row],[Age]]&lt;=64, "50-64", Table4[[#This Row],[Age]]&gt;=65, "65+")</f>
        <v>35-49</v>
      </c>
      <c r="X1760" t="str">
        <f>_xlfn.XLOOKUP(Table4[[#This Row],[StoreID]],Stores!A:A,Stores!B:B, "Not found")</f>
        <v>MegaMart Peckmouth</v>
      </c>
      <c r="Y1760" t="str">
        <f>_xlfn.XLOOKUP(Table4[[#This Row],[StoreID]],Stores!A:A,Stores!C:C, "Not Found")</f>
        <v>Peckmouth</v>
      </c>
      <c r="Z1760" t="str">
        <f>_xlfn.XLOOKUP(Table4[[#This Row],[StoreID]],Stores!A:A,Stores!D:D, "Not Found")</f>
        <v>East</v>
      </c>
    </row>
    <row r="1761" spans="1:26">
      <c r="A1761" t="s">
        <v>2627</v>
      </c>
      <c r="B1761" s="1">
        <v>45476</v>
      </c>
      <c r="C1761" t="s">
        <v>130</v>
      </c>
      <c r="D1761" t="s">
        <v>711</v>
      </c>
      <c r="E1761" t="s">
        <v>831</v>
      </c>
      <c r="F1761">
        <v>2</v>
      </c>
      <c r="G1761">
        <v>0.05</v>
      </c>
      <c r="H1761" t="s">
        <v>871</v>
      </c>
      <c r="I1761" s="4">
        <f>Table4[[#This Row],[Quantity]]*Table4[[#This Row],[UnitPrice]]</f>
        <v>3347.38</v>
      </c>
      <c r="J1761" s="4">
        <f>Table4[[#This Row],[Gross Revenue]]*(1-Table4[[#This Row],[Discount]])</f>
        <v>3180.011</v>
      </c>
      <c r="K1761" s="4">
        <f>Table4[[#This Row],[Quantity]]*Table4[[#This Row],[CostPrice]]</f>
        <v>2646.76</v>
      </c>
      <c r="L1761" s="4">
        <f>Table4[[#This Row],[Net Revenue]]-Table4[[#This Row],[Total Cost]]</f>
        <v>533.25099999999975</v>
      </c>
      <c r="M1761" t="str">
        <f>_xlfn.XLOOKUP(Table4[[#This Row],[ProductID]], Products!A:A,Products!B:B, "Not Found")</f>
        <v>Like Camera</v>
      </c>
      <c r="N1761" t="str">
        <f>TEXT(Table4[[#This Row],[Date]], "mmm")</f>
        <v>Jul</v>
      </c>
      <c r="O1761" t="str">
        <f>TEXT(Table4[[#This Row],[Date]], "yyyy")</f>
        <v>2024</v>
      </c>
      <c r="P1761" t="str">
        <f>_xlfn.XLOOKUP(Table4[[#This Row],[ProductID]],Products!A:A,Products!C:C, "Not Found")</f>
        <v>Electronics</v>
      </c>
      <c r="Q1761" t="str">
        <f>_xlfn.XLOOKUP(Table4[[#This Row],[ProductID]],Products!A:A,Products!D:D,"Not Found")</f>
        <v>Camera</v>
      </c>
      <c r="R1761">
        <f>_xlfn.XLOOKUP(Table4[[#This Row],[ProductID]],Products!A:A,Products!E:E,"Not Found")</f>
        <v>1673.69</v>
      </c>
      <c r="S1761">
        <f>_xlfn.XLOOKUP(Table4[[#This Row],[ProductID]],Products!A:A,Products!F:F, "Not Found")</f>
        <v>1323.38</v>
      </c>
      <c r="T1761" t="str">
        <f>_xlfn.XLOOKUP(Table4[[#This Row],[CustomerID]],Customers!A:A,Customers!D:D, "Not Found")</f>
        <v>F</v>
      </c>
      <c r="U1761" s="6">
        <f>_xlfn.XLOOKUP(Table4[[#This Row],[CustomerID]],Customers!A:A,Customers!E:E, "Not Found")</f>
        <v>28698</v>
      </c>
      <c r="V1761">
        <f ca="1">DATEDIF(Table4[[#This Row],[CustomerBirthday]], TODAY(), "Y")</f>
        <v>48</v>
      </c>
      <c r="W1761" t="str" cm="1">
        <f t="array" aca="1" ref="W1761" ca="1">_xlfn.IFS(Table4[[#This Row],[Age]]&lt;25, "Under 25",Table4[[#This Row],[Age]]=34, "25-34", Table4[[#This Row],[Age]]&lt;=49, "35-49", Table4[[#This Row],[Age]]&lt;=64, "50-64", Table4[[#This Row],[Age]]&gt;=65, "65+")</f>
        <v>35-49</v>
      </c>
      <c r="X1761" t="str">
        <f>_xlfn.XLOOKUP(Table4[[#This Row],[StoreID]],Stores!A:A,Stores!B:B, "Not found")</f>
        <v>MegaMart Jimenezborough</v>
      </c>
      <c r="Y1761" t="str">
        <f>_xlfn.XLOOKUP(Table4[[#This Row],[StoreID]],Stores!A:A,Stores!C:C, "Not Found")</f>
        <v>Jimenezborough</v>
      </c>
      <c r="Z1761" t="str">
        <f>_xlfn.XLOOKUP(Table4[[#This Row],[StoreID]],Stores!A:A,Stores!D:D, "Not Found")</f>
        <v>South</v>
      </c>
    </row>
    <row r="1762" spans="1:26">
      <c r="A1762" t="s">
        <v>2628</v>
      </c>
      <c r="B1762" s="1">
        <v>45777</v>
      </c>
      <c r="C1762" t="s">
        <v>476</v>
      </c>
      <c r="D1762" t="s">
        <v>742</v>
      </c>
      <c r="E1762" t="s">
        <v>831</v>
      </c>
      <c r="F1762">
        <v>4</v>
      </c>
      <c r="G1762">
        <v>0.15</v>
      </c>
      <c r="H1762" t="s">
        <v>865</v>
      </c>
      <c r="I1762" s="4">
        <f>Table4[[#This Row],[Quantity]]*Table4[[#This Row],[UnitPrice]]</f>
        <v>994.28</v>
      </c>
      <c r="J1762" s="4">
        <f>Table4[[#This Row],[Gross Revenue]]*(1-Table4[[#This Row],[Discount]])</f>
        <v>845.13799999999992</v>
      </c>
      <c r="K1762" s="4">
        <f>Table4[[#This Row],[Quantity]]*Table4[[#This Row],[CostPrice]]</f>
        <v>762.68</v>
      </c>
      <c r="L1762" s="4">
        <f>Table4[[#This Row],[Net Revenue]]-Table4[[#This Row],[Total Cost]]</f>
        <v>82.45799999999997</v>
      </c>
      <c r="M1762" t="str">
        <f>_xlfn.XLOOKUP(Table4[[#This Row],[ProductID]], Products!A:A,Products!B:B, "Not Found")</f>
        <v>Either Headphones</v>
      </c>
      <c r="N1762" t="str">
        <f>TEXT(Table4[[#This Row],[Date]], "mmm")</f>
        <v>Apr</v>
      </c>
      <c r="O1762" t="str">
        <f>TEXT(Table4[[#This Row],[Date]], "yyyy")</f>
        <v>2025</v>
      </c>
      <c r="P1762" t="str">
        <f>_xlfn.XLOOKUP(Table4[[#This Row],[ProductID]],Products!A:A,Products!C:C, "Not Found")</f>
        <v>Electronics</v>
      </c>
      <c r="Q1762" t="str">
        <f>_xlfn.XLOOKUP(Table4[[#This Row],[ProductID]],Products!A:A,Products!D:D,"Not Found")</f>
        <v>Headphones</v>
      </c>
      <c r="R1762">
        <f>_xlfn.XLOOKUP(Table4[[#This Row],[ProductID]],Products!A:A,Products!E:E,"Not Found")</f>
        <v>248.57</v>
      </c>
      <c r="S1762">
        <f>_xlfn.XLOOKUP(Table4[[#This Row],[ProductID]],Products!A:A,Products!F:F, "Not Found")</f>
        <v>190.67</v>
      </c>
      <c r="T1762" t="str">
        <f>_xlfn.XLOOKUP(Table4[[#This Row],[CustomerID]],Customers!A:A,Customers!D:D, "Not Found")</f>
        <v>M</v>
      </c>
      <c r="U1762" s="6">
        <f>_xlfn.XLOOKUP(Table4[[#This Row],[CustomerID]],Customers!A:A,Customers!E:E, "Not Found")</f>
        <v>29985</v>
      </c>
      <c r="V1762">
        <f ca="1">DATEDIF(Table4[[#This Row],[CustomerBirthday]], TODAY(), "Y")</f>
        <v>44</v>
      </c>
      <c r="W1762" t="str" cm="1">
        <f t="array" aca="1" ref="W1762" ca="1">_xlfn.IFS(Table4[[#This Row],[Age]]&lt;25, "Under 25",Table4[[#This Row],[Age]]=34, "25-34", Table4[[#This Row],[Age]]&lt;=49, "35-49", Table4[[#This Row],[Age]]&lt;=64, "50-64", Table4[[#This Row],[Age]]&gt;=65, "65+")</f>
        <v>35-49</v>
      </c>
      <c r="X1762" t="str">
        <f>_xlfn.XLOOKUP(Table4[[#This Row],[StoreID]],Stores!A:A,Stores!B:B, "Not found")</f>
        <v>MegaMart Jimenezborough</v>
      </c>
      <c r="Y1762" t="str">
        <f>_xlfn.XLOOKUP(Table4[[#This Row],[StoreID]],Stores!A:A,Stores!C:C, "Not Found")</f>
        <v>Jimenezborough</v>
      </c>
      <c r="Z1762" t="str">
        <f>_xlfn.XLOOKUP(Table4[[#This Row],[StoreID]],Stores!A:A,Stores!D:D, "Not Found")</f>
        <v>South</v>
      </c>
    </row>
    <row r="1763" spans="1:26">
      <c r="A1763" t="s">
        <v>2629</v>
      </c>
      <c r="B1763" s="1">
        <v>45556</v>
      </c>
      <c r="C1763" t="s">
        <v>167</v>
      </c>
      <c r="D1763" t="s">
        <v>747</v>
      </c>
      <c r="E1763" t="s">
        <v>835</v>
      </c>
      <c r="F1763">
        <v>2</v>
      </c>
      <c r="G1763">
        <v>0.15</v>
      </c>
      <c r="H1763" t="s">
        <v>871</v>
      </c>
      <c r="I1763" s="4">
        <f>Table4[[#This Row],[Quantity]]*Table4[[#This Row],[UnitPrice]]</f>
        <v>2269.6</v>
      </c>
      <c r="J1763" s="4">
        <f>Table4[[#This Row],[Gross Revenue]]*(1-Table4[[#This Row],[Discount]])</f>
        <v>1929.1599999999999</v>
      </c>
      <c r="K1763" s="4">
        <f>Table4[[#This Row],[Quantity]]*Table4[[#This Row],[CostPrice]]</f>
        <v>1350.2</v>
      </c>
      <c r="L1763" s="4">
        <f>Table4[[#This Row],[Net Revenue]]-Table4[[#This Row],[Total Cost]]</f>
        <v>578.95999999999981</v>
      </c>
      <c r="M1763" t="str">
        <f>_xlfn.XLOOKUP(Table4[[#This Row],[ProductID]], Products!A:A,Products!B:B, "Not Found")</f>
        <v>World Watches</v>
      </c>
      <c r="N1763" t="str">
        <f>TEXT(Table4[[#This Row],[Date]], "mmm")</f>
        <v>Sep</v>
      </c>
      <c r="O1763" t="str">
        <f>TEXT(Table4[[#This Row],[Date]], "yyyy")</f>
        <v>2024</v>
      </c>
      <c r="P1763" t="str">
        <f>_xlfn.XLOOKUP(Table4[[#This Row],[ProductID]],Products!A:A,Products!C:C, "Not Found")</f>
        <v>Fashion</v>
      </c>
      <c r="Q1763" t="str">
        <f>_xlfn.XLOOKUP(Table4[[#This Row],[ProductID]],Products!A:A,Products!D:D,"Not Found")</f>
        <v>Watches</v>
      </c>
      <c r="R1763">
        <f>_xlfn.XLOOKUP(Table4[[#This Row],[ProductID]],Products!A:A,Products!E:E,"Not Found")</f>
        <v>1134.8</v>
      </c>
      <c r="S1763">
        <f>_xlfn.XLOOKUP(Table4[[#This Row],[ProductID]],Products!A:A,Products!F:F, "Not Found")</f>
        <v>675.1</v>
      </c>
      <c r="T1763" t="str">
        <f>_xlfn.XLOOKUP(Table4[[#This Row],[CustomerID]],Customers!A:A,Customers!D:D, "Not Found")</f>
        <v>M</v>
      </c>
      <c r="U1763" s="6">
        <f>_xlfn.XLOOKUP(Table4[[#This Row],[CustomerID]],Customers!A:A,Customers!E:E, "Not Found")</f>
        <v>32400</v>
      </c>
      <c r="V1763">
        <f ca="1">DATEDIF(Table4[[#This Row],[CustomerBirthday]], TODAY(), "Y")</f>
        <v>37</v>
      </c>
      <c r="W1763" t="str" cm="1">
        <f t="array" aca="1" ref="W1763" ca="1">_xlfn.IFS(Table4[[#This Row],[Age]]&lt;25, "Under 25",Table4[[#This Row],[Age]]=34, "25-34", Table4[[#This Row],[Age]]&lt;=49, "35-49", Table4[[#This Row],[Age]]&lt;=64, "50-64", Table4[[#This Row],[Age]]&gt;=65, "65+")</f>
        <v>35-49</v>
      </c>
      <c r="X1763" t="str">
        <f>_xlfn.XLOOKUP(Table4[[#This Row],[StoreID]],Stores!A:A,Stores!B:B, "Not found")</f>
        <v>MegaMart Peckmouth</v>
      </c>
      <c r="Y1763" t="str">
        <f>_xlfn.XLOOKUP(Table4[[#This Row],[StoreID]],Stores!A:A,Stores!C:C, "Not Found")</f>
        <v>Peckmouth</v>
      </c>
      <c r="Z1763" t="str">
        <f>_xlfn.XLOOKUP(Table4[[#This Row],[StoreID]],Stores!A:A,Stores!D:D, "Not Found")</f>
        <v>East</v>
      </c>
    </row>
    <row r="1764" spans="1:26">
      <c r="A1764" t="s">
        <v>2630</v>
      </c>
      <c r="B1764" s="1">
        <v>45592</v>
      </c>
      <c r="C1764" t="s">
        <v>560</v>
      </c>
      <c r="D1764" t="s">
        <v>780</v>
      </c>
      <c r="E1764" t="s">
        <v>835</v>
      </c>
      <c r="F1764">
        <v>3</v>
      </c>
      <c r="G1764">
        <v>0.1</v>
      </c>
      <c r="H1764" t="s">
        <v>868</v>
      </c>
      <c r="I1764" s="4">
        <f>Table4[[#This Row],[Quantity]]*Table4[[#This Row],[UnitPrice]]</f>
        <v>3816.69</v>
      </c>
      <c r="J1764" s="4">
        <f>Table4[[#This Row],[Gross Revenue]]*(1-Table4[[#This Row],[Discount]])</f>
        <v>3435.0210000000002</v>
      </c>
      <c r="K1764" s="4">
        <f>Table4[[#This Row],[Quantity]]*Table4[[#This Row],[CostPrice]]</f>
        <v>2857.95</v>
      </c>
      <c r="L1764" s="4">
        <f>Table4[[#This Row],[Net Revenue]]-Table4[[#This Row],[Total Cost]]</f>
        <v>577.07100000000037</v>
      </c>
      <c r="M1764" t="str">
        <f>_xlfn.XLOOKUP(Table4[[#This Row],[ProductID]], Products!A:A,Products!B:B, "Not Found")</f>
        <v>Hospital Smartphone</v>
      </c>
      <c r="N1764" t="str">
        <f>TEXT(Table4[[#This Row],[Date]], "mmm")</f>
        <v>Oct</v>
      </c>
      <c r="O1764" t="str">
        <f>TEXT(Table4[[#This Row],[Date]], "yyyy")</f>
        <v>2024</v>
      </c>
      <c r="P1764" t="str">
        <f>_xlfn.XLOOKUP(Table4[[#This Row],[ProductID]],Products!A:A,Products!C:C, "Not Found")</f>
        <v>Electronics</v>
      </c>
      <c r="Q1764" t="str">
        <f>_xlfn.XLOOKUP(Table4[[#This Row],[ProductID]],Products!A:A,Products!D:D,"Not Found")</f>
        <v>Smartphone</v>
      </c>
      <c r="R1764">
        <f>_xlfn.XLOOKUP(Table4[[#This Row],[ProductID]],Products!A:A,Products!E:E,"Not Found")</f>
        <v>1272.23</v>
      </c>
      <c r="S1764">
        <f>_xlfn.XLOOKUP(Table4[[#This Row],[ProductID]],Products!A:A,Products!F:F, "Not Found")</f>
        <v>952.65</v>
      </c>
      <c r="T1764" t="str">
        <f>_xlfn.XLOOKUP(Table4[[#This Row],[CustomerID]],Customers!A:A,Customers!D:D, "Not Found")</f>
        <v>M</v>
      </c>
      <c r="U1764" s="6">
        <f>_xlfn.XLOOKUP(Table4[[#This Row],[CustomerID]],Customers!A:A,Customers!E:E, "Not Found")</f>
        <v>20787</v>
      </c>
      <c r="V1764">
        <f ca="1">DATEDIF(Table4[[#This Row],[CustomerBirthday]], TODAY(), "Y")</f>
        <v>69</v>
      </c>
      <c r="W1764" t="str" cm="1">
        <f t="array" aca="1" ref="W1764" ca="1">_xlfn.IFS(Table4[[#This Row],[Age]]&lt;25, "Under 25",Table4[[#This Row],[Age]]=34, "25-34", Table4[[#This Row],[Age]]&lt;=49, "35-49", Table4[[#This Row],[Age]]&lt;=64, "50-64", Table4[[#This Row],[Age]]&gt;=65, "65+")</f>
        <v>65+</v>
      </c>
      <c r="X1764" t="str">
        <f>_xlfn.XLOOKUP(Table4[[#This Row],[StoreID]],Stores!A:A,Stores!B:B, "Not found")</f>
        <v>MegaMart Peckmouth</v>
      </c>
      <c r="Y1764" t="str">
        <f>_xlfn.XLOOKUP(Table4[[#This Row],[StoreID]],Stores!A:A,Stores!C:C, "Not Found")</f>
        <v>Peckmouth</v>
      </c>
      <c r="Z1764" t="str">
        <f>_xlfn.XLOOKUP(Table4[[#This Row],[StoreID]],Stores!A:A,Stores!D:D, "Not Found")</f>
        <v>East</v>
      </c>
    </row>
    <row r="1765" spans="1:26">
      <c r="A1765" t="s">
        <v>2631</v>
      </c>
      <c r="B1765" s="1">
        <v>45804</v>
      </c>
      <c r="C1765" t="s">
        <v>582</v>
      </c>
      <c r="D1765" t="s">
        <v>734</v>
      </c>
      <c r="E1765" t="s">
        <v>835</v>
      </c>
      <c r="F1765">
        <v>3</v>
      </c>
      <c r="G1765">
        <v>0.15</v>
      </c>
      <c r="H1765" t="s">
        <v>875</v>
      </c>
      <c r="I1765" s="4">
        <f>Table4[[#This Row],[Quantity]]*Table4[[#This Row],[UnitPrice]]</f>
        <v>329.34000000000003</v>
      </c>
      <c r="J1765" s="4">
        <f>Table4[[#This Row],[Gross Revenue]]*(1-Table4[[#This Row],[Discount]])</f>
        <v>279.93900000000002</v>
      </c>
      <c r="K1765" s="4">
        <f>Table4[[#This Row],[Quantity]]*Table4[[#This Row],[CostPrice]]</f>
        <v>211.77</v>
      </c>
      <c r="L1765" s="4">
        <f>Table4[[#This Row],[Net Revenue]]-Table4[[#This Row],[Total Cost]]</f>
        <v>68.169000000000011</v>
      </c>
      <c r="M1765" t="str">
        <f>_xlfn.XLOOKUP(Table4[[#This Row],[ProductID]], Products!A:A,Products!B:B, "Not Found")</f>
        <v>Recognize Footwear</v>
      </c>
      <c r="N1765" t="str">
        <f>TEXT(Table4[[#This Row],[Date]], "mmm")</f>
        <v>May</v>
      </c>
      <c r="O1765" t="str">
        <f>TEXT(Table4[[#This Row],[Date]], "yyyy")</f>
        <v>2025</v>
      </c>
      <c r="P1765" t="str">
        <f>_xlfn.XLOOKUP(Table4[[#This Row],[ProductID]],Products!A:A,Products!C:C, "Not Found")</f>
        <v>Fashion</v>
      </c>
      <c r="Q1765" t="str">
        <f>_xlfn.XLOOKUP(Table4[[#This Row],[ProductID]],Products!A:A,Products!D:D,"Not Found")</f>
        <v>Footwear</v>
      </c>
      <c r="R1765">
        <f>_xlfn.XLOOKUP(Table4[[#This Row],[ProductID]],Products!A:A,Products!E:E,"Not Found")</f>
        <v>109.78</v>
      </c>
      <c r="S1765">
        <f>_xlfn.XLOOKUP(Table4[[#This Row],[ProductID]],Products!A:A,Products!F:F, "Not Found")</f>
        <v>70.59</v>
      </c>
      <c r="T1765" t="str">
        <f>_xlfn.XLOOKUP(Table4[[#This Row],[CustomerID]],Customers!A:A,Customers!D:D, "Not Found")</f>
        <v>F</v>
      </c>
      <c r="U1765" s="6">
        <f>_xlfn.XLOOKUP(Table4[[#This Row],[CustomerID]],Customers!A:A,Customers!E:E, "Not Found")</f>
        <v>31328</v>
      </c>
      <c r="V1765">
        <f ca="1">DATEDIF(Table4[[#This Row],[CustomerBirthday]], TODAY(), "Y")</f>
        <v>40</v>
      </c>
      <c r="W1765" t="str" cm="1">
        <f t="array" aca="1" ref="W1765" ca="1">_xlfn.IFS(Table4[[#This Row],[Age]]&lt;25, "Under 25",Table4[[#This Row],[Age]]=34, "25-34", Table4[[#This Row],[Age]]&lt;=49, "35-49", Table4[[#This Row],[Age]]&lt;=64, "50-64", Table4[[#This Row],[Age]]&gt;=65, "65+")</f>
        <v>35-49</v>
      </c>
      <c r="X1765" t="str">
        <f>_xlfn.XLOOKUP(Table4[[#This Row],[StoreID]],Stores!A:A,Stores!B:B, "Not found")</f>
        <v>MegaMart Peckmouth</v>
      </c>
      <c r="Y1765" t="str">
        <f>_xlfn.XLOOKUP(Table4[[#This Row],[StoreID]],Stores!A:A,Stores!C:C, "Not Found")</f>
        <v>Peckmouth</v>
      </c>
      <c r="Z1765" t="str">
        <f>_xlfn.XLOOKUP(Table4[[#This Row],[StoreID]],Stores!A:A,Stores!D:D, "Not Found")</f>
        <v>East</v>
      </c>
    </row>
    <row r="1766" spans="1:26">
      <c r="A1766" t="s">
        <v>2632</v>
      </c>
      <c r="B1766" s="1">
        <v>45790</v>
      </c>
      <c r="C1766" t="s">
        <v>351</v>
      </c>
      <c r="D1766" t="s">
        <v>792</v>
      </c>
      <c r="E1766" t="s">
        <v>842</v>
      </c>
      <c r="F1766">
        <v>4</v>
      </c>
      <c r="G1766">
        <v>0.05</v>
      </c>
      <c r="H1766" t="s">
        <v>868</v>
      </c>
      <c r="I1766" s="4">
        <f>Table4[[#This Row],[Quantity]]*Table4[[#This Row],[UnitPrice]]</f>
        <v>7195.88</v>
      </c>
      <c r="J1766" s="4">
        <f>Table4[[#This Row],[Gross Revenue]]*(1-Table4[[#This Row],[Discount]])</f>
        <v>6836.0859999999993</v>
      </c>
      <c r="K1766" s="4">
        <f>Table4[[#This Row],[Quantity]]*Table4[[#This Row],[CostPrice]]</f>
        <v>5316.6</v>
      </c>
      <c r="L1766" s="4">
        <f>Table4[[#This Row],[Net Revenue]]-Table4[[#This Row],[Total Cost]]</f>
        <v>1519.485999999999</v>
      </c>
      <c r="M1766" t="str">
        <f>_xlfn.XLOOKUP(Table4[[#This Row],[ProductID]], Products!A:A,Products!B:B, "Not Found")</f>
        <v>Beat Accessories</v>
      </c>
      <c r="N1766" t="str">
        <f>TEXT(Table4[[#This Row],[Date]], "mmm")</f>
        <v>May</v>
      </c>
      <c r="O1766" t="str">
        <f>TEXT(Table4[[#This Row],[Date]], "yyyy")</f>
        <v>2025</v>
      </c>
      <c r="P1766" t="str">
        <f>_xlfn.XLOOKUP(Table4[[#This Row],[ProductID]],Products!A:A,Products!C:C, "Not Found")</f>
        <v>Fashion</v>
      </c>
      <c r="Q1766" t="str">
        <f>_xlfn.XLOOKUP(Table4[[#This Row],[ProductID]],Products!A:A,Products!D:D,"Not Found")</f>
        <v>Accessories</v>
      </c>
      <c r="R1766">
        <f>_xlfn.XLOOKUP(Table4[[#This Row],[ProductID]],Products!A:A,Products!E:E,"Not Found")</f>
        <v>1798.97</v>
      </c>
      <c r="S1766">
        <f>_xlfn.XLOOKUP(Table4[[#This Row],[ProductID]],Products!A:A,Products!F:F, "Not Found")</f>
        <v>1329.15</v>
      </c>
      <c r="T1766" t="str">
        <f>_xlfn.XLOOKUP(Table4[[#This Row],[CustomerID]],Customers!A:A,Customers!D:D, "Not Found")</f>
        <v>M</v>
      </c>
      <c r="U1766" s="6">
        <f>_xlfn.XLOOKUP(Table4[[#This Row],[CustomerID]],Customers!A:A,Customers!E:E, "Not Found")</f>
        <v>28594</v>
      </c>
      <c r="V1766">
        <f ca="1">DATEDIF(Table4[[#This Row],[CustomerBirthday]], TODAY(), "Y")</f>
        <v>48</v>
      </c>
      <c r="W1766" t="str" cm="1">
        <f t="array" aca="1" ref="W1766" ca="1">_xlfn.IFS(Table4[[#This Row],[Age]]&lt;25, "Under 25",Table4[[#This Row],[Age]]=34, "25-34", Table4[[#This Row],[Age]]&lt;=49, "35-49", Table4[[#This Row],[Age]]&lt;=64, "50-64", Table4[[#This Row],[Age]]&gt;=65, "65+")</f>
        <v>35-49</v>
      </c>
      <c r="X1766" t="str">
        <f>_xlfn.XLOOKUP(Table4[[#This Row],[StoreID]],Stores!A:A,Stores!B:B, "Not found")</f>
        <v>MegaMart Brianahaven</v>
      </c>
      <c r="Y1766" t="str">
        <f>_xlfn.XLOOKUP(Table4[[#This Row],[StoreID]],Stores!A:A,Stores!C:C, "Not Found")</f>
        <v>Brianahaven</v>
      </c>
      <c r="Z1766" t="str">
        <f>_xlfn.XLOOKUP(Table4[[#This Row],[StoreID]],Stores!A:A,Stores!D:D, "Not Found")</f>
        <v>North</v>
      </c>
    </row>
    <row r="1767" spans="1:26">
      <c r="A1767" t="s">
        <v>2633</v>
      </c>
      <c r="B1767" s="1">
        <v>45369</v>
      </c>
      <c r="C1767" t="s">
        <v>422</v>
      </c>
      <c r="D1767" t="s">
        <v>750</v>
      </c>
      <c r="E1767" t="s">
        <v>842</v>
      </c>
      <c r="F1767">
        <v>5</v>
      </c>
      <c r="G1767">
        <v>0.15</v>
      </c>
      <c r="H1767" t="s">
        <v>871</v>
      </c>
      <c r="I1767" s="4">
        <f>Table4[[#This Row],[Quantity]]*Table4[[#This Row],[UnitPrice]]</f>
        <v>6713.75</v>
      </c>
      <c r="J1767" s="4">
        <f>Table4[[#This Row],[Gross Revenue]]*(1-Table4[[#This Row],[Discount]])</f>
        <v>5706.6875</v>
      </c>
      <c r="K1767" s="4">
        <f>Table4[[#This Row],[Quantity]]*Table4[[#This Row],[CostPrice]]</f>
        <v>3989.7000000000003</v>
      </c>
      <c r="L1767" s="4">
        <f>Table4[[#This Row],[Net Revenue]]-Table4[[#This Row],[Total Cost]]</f>
        <v>1716.9874999999997</v>
      </c>
      <c r="M1767" t="str">
        <f>_xlfn.XLOOKUP(Table4[[#This Row],[ProductID]], Products!A:A,Products!B:B, "Not Found")</f>
        <v>Add Clothing</v>
      </c>
      <c r="N1767" t="str">
        <f>TEXT(Table4[[#This Row],[Date]], "mmm")</f>
        <v>Mar</v>
      </c>
      <c r="O1767" t="str">
        <f>TEXT(Table4[[#This Row],[Date]], "yyyy")</f>
        <v>2024</v>
      </c>
      <c r="P1767" t="str">
        <f>_xlfn.XLOOKUP(Table4[[#This Row],[ProductID]],Products!A:A,Products!C:C, "Not Found")</f>
        <v>Fashion</v>
      </c>
      <c r="Q1767" t="str">
        <f>_xlfn.XLOOKUP(Table4[[#This Row],[ProductID]],Products!A:A,Products!D:D,"Not Found")</f>
        <v>Clothing</v>
      </c>
      <c r="R1767">
        <f>_xlfn.XLOOKUP(Table4[[#This Row],[ProductID]],Products!A:A,Products!E:E,"Not Found")</f>
        <v>1342.75</v>
      </c>
      <c r="S1767">
        <f>_xlfn.XLOOKUP(Table4[[#This Row],[ProductID]],Products!A:A,Products!F:F, "Not Found")</f>
        <v>797.94</v>
      </c>
      <c r="T1767" t="str">
        <f>_xlfn.XLOOKUP(Table4[[#This Row],[CustomerID]],Customers!A:A,Customers!D:D, "Not Found")</f>
        <v>M</v>
      </c>
      <c r="U1767" s="6">
        <f>_xlfn.XLOOKUP(Table4[[#This Row],[CustomerID]],Customers!A:A,Customers!E:E, "Not Found")</f>
        <v>28268</v>
      </c>
      <c r="V1767">
        <f ca="1">DATEDIF(Table4[[#This Row],[CustomerBirthday]], TODAY(), "Y")</f>
        <v>49</v>
      </c>
      <c r="W1767" t="str" cm="1">
        <f t="array" aca="1" ref="W1767" ca="1">_xlfn.IFS(Table4[[#This Row],[Age]]&lt;25, "Under 25",Table4[[#This Row],[Age]]=34, "25-34", Table4[[#This Row],[Age]]&lt;=49, "35-49", Table4[[#This Row],[Age]]&lt;=64, "50-64", Table4[[#This Row],[Age]]&gt;=65, "65+")</f>
        <v>35-49</v>
      </c>
      <c r="X1767" t="str">
        <f>_xlfn.XLOOKUP(Table4[[#This Row],[StoreID]],Stores!A:A,Stores!B:B, "Not found")</f>
        <v>MegaMart Brianahaven</v>
      </c>
      <c r="Y1767" t="str">
        <f>_xlfn.XLOOKUP(Table4[[#This Row],[StoreID]],Stores!A:A,Stores!C:C, "Not Found")</f>
        <v>Brianahaven</v>
      </c>
      <c r="Z1767" t="str">
        <f>_xlfn.XLOOKUP(Table4[[#This Row],[StoreID]],Stores!A:A,Stores!D:D, "Not Found")</f>
        <v>North</v>
      </c>
    </row>
    <row r="1768" spans="1:26">
      <c r="A1768" t="s">
        <v>2634</v>
      </c>
      <c r="B1768" s="1">
        <v>45419</v>
      </c>
      <c r="C1768" t="s">
        <v>458</v>
      </c>
      <c r="D1768" t="s">
        <v>794</v>
      </c>
      <c r="E1768" t="s">
        <v>831</v>
      </c>
      <c r="F1768">
        <v>4</v>
      </c>
      <c r="G1768">
        <v>0.15</v>
      </c>
      <c r="H1768" t="s">
        <v>875</v>
      </c>
      <c r="I1768" s="4">
        <f>Table4[[#This Row],[Quantity]]*Table4[[#This Row],[UnitPrice]]</f>
        <v>1712.2</v>
      </c>
      <c r="J1768" s="4">
        <f>Table4[[#This Row],[Gross Revenue]]*(1-Table4[[#This Row],[Discount]])</f>
        <v>1455.37</v>
      </c>
      <c r="K1768" s="4">
        <f>Table4[[#This Row],[Quantity]]*Table4[[#This Row],[CostPrice]]</f>
        <v>984.28</v>
      </c>
      <c r="L1768" s="4">
        <f>Table4[[#This Row],[Net Revenue]]-Table4[[#This Row],[Total Cost]]</f>
        <v>471.08999999999992</v>
      </c>
      <c r="M1768" t="str">
        <f>_xlfn.XLOOKUP(Table4[[#This Row],[ProductID]], Products!A:A,Products!B:B, "Not Found")</f>
        <v>Everything Laptop</v>
      </c>
      <c r="N1768" t="str">
        <f>TEXT(Table4[[#This Row],[Date]], "mmm")</f>
        <v>May</v>
      </c>
      <c r="O1768" t="str">
        <f>TEXT(Table4[[#This Row],[Date]], "yyyy")</f>
        <v>2024</v>
      </c>
      <c r="P1768" t="str">
        <f>_xlfn.XLOOKUP(Table4[[#This Row],[ProductID]],Products!A:A,Products!C:C, "Not Found")</f>
        <v>Electronics</v>
      </c>
      <c r="Q1768" t="str">
        <f>_xlfn.XLOOKUP(Table4[[#This Row],[ProductID]],Products!A:A,Products!D:D,"Not Found")</f>
        <v>Laptop</v>
      </c>
      <c r="R1768">
        <f>_xlfn.XLOOKUP(Table4[[#This Row],[ProductID]],Products!A:A,Products!E:E,"Not Found")</f>
        <v>428.05</v>
      </c>
      <c r="S1768">
        <f>_xlfn.XLOOKUP(Table4[[#This Row],[ProductID]],Products!A:A,Products!F:F, "Not Found")</f>
        <v>246.07</v>
      </c>
      <c r="T1768" t="str">
        <f>_xlfn.XLOOKUP(Table4[[#This Row],[CustomerID]],Customers!A:A,Customers!D:D, "Not Found")</f>
        <v>F</v>
      </c>
      <c r="U1768" s="6">
        <f>_xlfn.XLOOKUP(Table4[[#This Row],[CustomerID]],Customers!A:A,Customers!E:E, "Not Found")</f>
        <v>22804</v>
      </c>
      <c r="V1768">
        <f ca="1">DATEDIF(Table4[[#This Row],[CustomerBirthday]], TODAY(), "Y")</f>
        <v>64</v>
      </c>
      <c r="W1768" t="str" cm="1">
        <f t="array" aca="1" ref="W1768" ca="1">_xlfn.IFS(Table4[[#This Row],[Age]]&lt;25, "Under 25",Table4[[#This Row],[Age]]=34, "25-34", Table4[[#This Row],[Age]]&lt;=49, "35-49", Table4[[#This Row],[Age]]&lt;=64, "50-64", Table4[[#This Row],[Age]]&gt;=65, "65+")</f>
        <v>50-64</v>
      </c>
      <c r="X1768" t="str">
        <f>_xlfn.XLOOKUP(Table4[[#This Row],[StoreID]],Stores!A:A,Stores!B:B, "Not found")</f>
        <v>MegaMart Jimenezborough</v>
      </c>
      <c r="Y1768" t="str">
        <f>_xlfn.XLOOKUP(Table4[[#This Row],[StoreID]],Stores!A:A,Stores!C:C, "Not Found")</f>
        <v>Jimenezborough</v>
      </c>
      <c r="Z1768" t="str">
        <f>_xlfn.XLOOKUP(Table4[[#This Row],[StoreID]],Stores!A:A,Stores!D:D, "Not Found")</f>
        <v>South</v>
      </c>
    </row>
    <row r="1769" spans="1:26">
      <c r="A1769" t="s">
        <v>2635</v>
      </c>
      <c r="B1769" s="1">
        <v>45212</v>
      </c>
      <c r="C1769" t="s">
        <v>687</v>
      </c>
      <c r="D1769" t="s">
        <v>761</v>
      </c>
      <c r="E1769" t="s">
        <v>839</v>
      </c>
      <c r="F1769">
        <v>5</v>
      </c>
      <c r="G1769">
        <v>0.05</v>
      </c>
      <c r="H1769" t="s">
        <v>871</v>
      </c>
      <c r="I1769" s="4">
        <f>Table4[[#This Row],[Quantity]]*Table4[[#This Row],[UnitPrice]]</f>
        <v>8814.6</v>
      </c>
      <c r="J1769" s="4">
        <f>Table4[[#This Row],[Gross Revenue]]*(1-Table4[[#This Row],[Discount]])</f>
        <v>8373.8700000000008</v>
      </c>
      <c r="K1769" s="4">
        <f>Table4[[#This Row],[Quantity]]*Table4[[#This Row],[CostPrice]]</f>
        <v>6732.4</v>
      </c>
      <c r="L1769" s="4">
        <f>Table4[[#This Row],[Net Revenue]]-Table4[[#This Row],[Total Cost]]</f>
        <v>1641.4700000000012</v>
      </c>
      <c r="M1769" t="str">
        <f>_xlfn.XLOOKUP(Table4[[#This Row],[ProductID]], Products!A:A,Products!B:B, "Not Found")</f>
        <v>Traditional Laptop</v>
      </c>
      <c r="N1769" t="str">
        <f>TEXT(Table4[[#This Row],[Date]], "mmm")</f>
        <v>Oct</v>
      </c>
      <c r="O1769" t="str">
        <f>TEXT(Table4[[#This Row],[Date]], "yyyy")</f>
        <v>2023</v>
      </c>
      <c r="P1769" t="str">
        <f>_xlfn.XLOOKUP(Table4[[#This Row],[ProductID]],Products!A:A,Products!C:C, "Not Found")</f>
        <v>Electronics</v>
      </c>
      <c r="Q1769" t="str">
        <f>_xlfn.XLOOKUP(Table4[[#This Row],[ProductID]],Products!A:A,Products!D:D,"Not Found")</f>
        <v>Laptop</v>
      </c>
      <c r="R1769">
        <f>_xlfn.XLOOKUP(Table4[[#This Row],[ProductID]],Products!A:A,Products!E:E,"Not Found")</f>
        <v>1762.92</v>
      </c>
      <c r="S1769">
        <f>_xlfn.XLOOKUP(Table4[[#This Row],[ProductID]],Products!A:A,Products!F:F, "Not Found")</f>
        <v>1346.48</v>
      </c>
      <c r="T1769" t="str">
        <f>_xlfn.XLOOKUP(Table4[[#This Row],[CustomerID]],Customers!A:A,Customers!D:D, "Not Found")</f>
        <v>F</v>
      </c>
      <c r="U1769" s="6">
        <f>_xlfn.XLOOKUP(Table4[[#This Row],[CustomerID]],Customers!A:A,Customers!E:E, "Not Found")</f>
        <v>27995</v>
      </c>
      <c r="V1769">
        <f ca="1">DATEDIF(Table4[[#This Row],[CustomerBirthday]], TODAY(), "Y")</f>
        <v>49</v>
      </c>
      <c r="W1769" t="str" cm="1">
        <f t="array" aca="1" ref="W1769" ca="1">_xlfn.IFS(Table4[[#This Row],[Age]]&lt;25, "Under 25",Table4[[#This Row],[Age]]=34, "25-34", Table4[[#This Row],[Age]]&lt;=49, "35-49", Table4[[#This Row],[Age]]&lt;=64, "50-64", Table4[[#This Row],[Age]]&gt;=65, "65+")</f>
        <v>35-49</v>
      </c>
      <c r="X1769" t="str">
        <f>_xlfn.XLOOKUP(Table4[[#This Row],[StoreID]],Stores!A:A,Stores!B:B, "Not found")</f>
        <v>MegaMart New Michele</v>
      </c>
      <c r="Y1769" t="str">
        <f>_xlfn.XLOOKUP(Table4[[#This Row],[StoreID]],Stores!A:A,Stores!C:C, "Not Found")</f>
        <v>New Michele</v>
      </c>
      <c r="Z1769" t="str">
        <f>_xlfn.XLOOKUP(Table4[[#This Row],[StoreID]],Stores!A:A,Stores!D:D, "Not Found")</f>
        <v>West</v>
      </c>
    </row>
    <row r="1770" spans="1:26">
      <c r="A1770" t="s">
        <v>2636</v>
      </c>
      <c r="B1770" s="1">
        <v>45909</v>
      </c>
      <c r="C1770" t="s">
        <v>250</v>
      </c>
      <c r="D1770" t="s">
        <v>769</v>
      </c>
      <c r="E1770" t="s">
        <v>842</v>
      </c>
      <c r="F1770">
        <v>4</v>
      </c>
      <c r="G1770">
        <v>0.1</v>
      </c>
      <c r="H1770" t="s">
        <v>868</v>
      </c>
      <c r="I1770" s="4">
        <f>Table4[[#This Row],[Quantity]]*Table4[[#This Row],[UnitPrice]]</f>
        <v>102.28</v>
      </c>
      <c r="J1770" s="4">
        <f>Table4[[#This Row],[Gross Revenue]]*(1-Table4[[#This Row],[Discount]])</f>
        <v>92.052000000000007</v>
      </c>
      <c r="K1770" s="4">
        <f>Table4[[#This Row],[Quantity]]*Table4[[#This Row],[CostPrice]]</f>
        <v>76.2</v>
      </c>
      <c r="L1770" s="4">
        <f>Table4[[#This Row],[Net Revenue]]-Table4[[#This Row],[Total Cost]]</f>
        <v>15.852000000000004</v>
      </c>
      <c r="M1770" t="str">
        <f>_xlfn.XLOOKUP(Table4[[#This Row],[ProductID]], Products!A:A,Products!B:B, "Not Found")</f>
        <v>How Vegetables</v>
      </c>
      <c r="N1770" t="str">
        <f>TEXT(Table4[[#This Row],[Date]], "mmm")</f>
        <v>Sep</v>
      </c>
      <c r="O1770" t="str">
        <f>TEXT(Table4[[#This Row],[Date]], "yyyy")</f>
        <v>2025</v>
      </c>
      <c r="P1770" t="str">
        <f>_xlfn.XLOOKUP(Table4[[#This Row],[ProductID]],Products!A:A,Products!C:C, "Not Found")</f>
        <v>Groceries</v>
      </c>
      <c r="Q1770" t="str">
        <f>_xlfn.XLOOKUP(Table4[[#This Row],[ProductID]],Products!A:A,Products!D:D,"Not Found")</f>
        <v>Vegetables</v>
      </c>
      <c r="R1770">
        <f>_xlfn.XLOOKUP(Table4[[#This Row],[ProductID]],Products!A:A,Products!E:E,"Not Found")</f>
        <v>25.57</v>
      </c>
      <c r="S1770">
        <f>_xlfn.XLOOKUP(Table4[[#This Row],[ProductID]],Products!A:A,Products!F:F, "Not Found")</f>
        <v>19.05</v>
      </c>
      <c r="T1770" t="str">
        <f>_xlfn.XLOOKUP(Table4[[#This Row],[CustomerID]],Customers!A:A,Customers!D:D, "Not Found")</f>
        <v>F</v>
      </c>
      <c r="U1770" s="6">
        <f>_xlfn.XLOOKUP(Table4[[#This Row],[CustomerID]],Customers!A:A,Customers!E:E, "Not Found")</f>
        <v>31304</v>
      </c>
      <c r="V1770">
        <f ca="1">DATEDIF(Table4[[#This Row],[CustomerBirthday]], TODAY(), "Y")</f>
        <v>40</v>
      </c>
      <c r="W1770" t="str" cm="1">
        <f t="array" aca="1" ref="W1770" ca="1">_xlfn.IFS(Table4[[#This Row],[Age]]&lt;25, "Under 25",Table4[[#This Row],[Age]]=34, "25-34", Table4[[#This Row],[Age]]&lt;=49, "35-49", Table4[[#This Row],[Age]]&lt;=64, "50-64", Table4[[#This Row],[Age]]&gt;=65, "65+")</f>
        <v>35-49</v>
      </c>
      <c r="X1770" t="str">
        <f>_xlfn.XLOOKUP(Table4[[#This Row],[StoreID]],Stores!A:A,Stores!B:B, "Not found")</f>
        <v>MegaMart Brianahaven</v>
      </c>
      <c r="Y1770" t="str">
        <f>_xlfn.XLOOKUP(Table4[[#This Row],[StoreID]],Stores!A:A,Stores!C:C, "Not Found")</f>
        <v>Brianahaven</v>
      </c>
      <c r="Z1770" t="str">
        <f>_xlfn.XLOOKUP(Table4[[#This Row],[StoreID]],Stores!A:A,Stores!D:D, "Not Found")</f>
        <v>North</v>
      </c>
    </row>
    <row r="1771" spans="1:26">
      <c r="A1771" t="s">
        <v>2637</v>
      </c>
      <c r="B1771" s="1">
        <v>45826</v>
      </c>
      <c r="C1771" t="s">
        <v>277</v>
      </c>
      <c r="D1771" t="s">
        <v>782</v>
      </c>
      <c r="E1771" t="s">
        <v>842</v>
      </c>
      <c r="F1771">
        <v>5</v>
      </c>
      <c r="G1771">
        <v>0.15</v>
      </c>
      <c r="H1771" t="s">
        <v>875</v>
      </c>
      <c r="I1771" s="4">
        <f>Table4[[#This Row],[Quantity]]*Table4[[#This Row],[UnitPrice]]</f>
        <v>3368.8999999999996</v>
      </c>
      <c r="J1771" s="4">
        <f>Table4[[#This Row],[Gross Revenue]]*(1-Table4[[#This Row],[Discount]])</f>
        <v>2863.5649999999996</v>
      </c>
      <c r="K1771" s="4">
        <f>Table4[[#This Row],[Quantity]]*Table4[[#This Row],[CostPrice]]</f>
        <v>1816.6499999999999</v>
      </c>
      <c r="L1771" s="4">
        <f>Table4[[#This Row],[Net Revenue]]-Table4[[#This Row],[Total Cost]]</f>
        <v>1046.9149999999997</v>
      </c>
      <c r="M1771" t="str">
        <f>_xlfn.XLOOKUP(Table4[[#This Row],[ProductID]], Products!A:A,Products!B:B, "Not Found")</f>
        <v>Deal Smartphone</v>
      </c>
      <c r="N1771" t="str">
        <f>TEXT(Table4[[#This Row],[Date]], "mmm")</f>
        <v>Jun</v>
      </c>
      <c r="O1771" t="str">
        <f>TEXT(Table4[[#This Row],[Date]], "yyyy")</f>
        <v>2025</v>
      </c>
      <c r="P1771" t="str">
        <f>_xlfn.XLOOKUP(Table4[[#This Row],[ProductID]],Products!A:A,Products!C:C, "Not Found")</f>
        <v>Electronics</v>
      </c>
      <c r="Q1771" t="str">
        <f>_xlfn.XLOOKUP(Table4[[#This Row],[ProductID]],Products!A:A,Products!D:D,"Not Found")</f>
        <v>Smartphone</v>
      </c>
      <c r="R1771">
        <f>_xlfn.XLOOKUP(Table4[[#This Row],[ProductID]],Products!A:A,Products!E:E,"Not Found")</f>
        <v>673.78</v>
      </c>
      <c r="S1771">
        <f>_xlfn.XLOOKUP(Table4[[#This Row],[ProductID]],Products!A:A,Products!F:F, "Not Found")</f>
        <v>363.33</v>
      </c>
      <c r="T1771" t="str">
        <f>_xlfn.XLOOKUP(Table4[[#This Row],[CustomerID]],Customers!A:A,Customers!D:D, "Not Found")</f>
        <v>F</v>
      </c>
      <c r="U1771" s="6">
        <f>_xlfn.XLOOKUP(Table4[[#This Row],[CustomerID]],Customers!A:A,Customers!E:E, "Not Found")</f>
        <v>23715</v>
      </c>
      <c r="V1771">
        <f ca="1">DATEDIF(Table4[[#This Row],[CustomerBirthday]], TODAY(), "Y")</f>
        <v>61</v>
      </c>
      <c r="W1771" t="str" cm="1">
        <f t="array" aca="1" ref="W1771" ca="1">_xlfn.IFS(Table4[[#This Row],[Age]]&lt;25, "Under 25",Table4[[#This Row],[Age]]=34, "25-34", Table4[[#This Row],[Age]]&lt;=49, "35-49", Table4[[#This Row],[Age]]&lt;=64, "50-64", Table4[[#This Row],[Age]]&gt;=65, "65+")</f>
        <v>50-64</v>
      </c>
      <c r="X1771" t="str">
        <f>_xlfn.XLOOKUP(Table4[[#This Row],[StoreID]],Stores!A:A,Stores!B:B, "Not found")</f>
        <v>MegaMart Brianahaven</v>
      </c>
      <c r="Y1771" t="str">
        <f>_xlfn.XLOOKUP(Table4[[#This Row],[StoreID]],Stores!A:A,Stores!C:C, "Not Found")</f>
        <v>Brianahaven</v>
      </c>
      <c r="Z1771" t="str">
        <f>_xlfn.XLOOKUP(Table4[[#This Row],[StoreID]],Stores!A:A,Stores!D:D, "Not Found")</f>
        <v>North</v>
      </c>
    </row>
    <row r="1772" spans="1:26">
      <c r="A1772" t="s">
        <v>2638</v>
      </c>
      <c r="B1772" s="1">
        <v>45304</v>
      </c>
      <c r="C1772" t="s">
        <v>324</v>
      </c>
      <c r="D1772" t="s">
        <v>755</v>
      </c>
      <c r="E1772" t="s">
        <v>835</v>
      </c>
      <c r="F1772">
        <v>4</v>
      </c>
      <c r="G1772">
        <v>0.05</v>
      </c>
      <c r="H1772" t="s">
        <v>871</v>
      </c>
      <c r="I1772" s="4">
        <f>Table4[[#This Row],[Quantity]]*Table4[[#This Row],[UnitPrice]]</f>
        <v>7435</v>
      </c>
      <c r="J1772" s="4">
        <f>Table4[[#This Row],[Gross Revenue]]*(1-Table4[[#This Row],[Discount]])</f>
        <v>7063.25</v>
      </c>
      <c r="K1772" s="4">
        <f>Table4[[#This Row],[Quantity]]*Table4[[#This Row],[CostPrice]]</f>
        <v>5804.64</v>
      </c>
      <c r="L1772" s="4">
        <f>Table4[[#This Row],[Net Revenue]]-Table4[[#This Row],[Total Cost]]</f>
        <v>1258.6099999999997</v>
      </c>
      <c r="M1772" t="str">
        <f>_xlfn.XLOOKUP(Table4[[#This Row],[ProductID]], Products!A:A,Products!B:B, "Not Found")</f>
        <v>House Accessories</v>
      </c>
      <c r="N1772" t="str">
        <f>TEXT(Table4[[#This Row],[Date]], "mmm")</f>
        <v>Jan</v>
      </c>
      <c r="O1772" t="str">
        <f>TEXT(Table4[[#This Row],[Date]], "yyyy")</f>
        <v>2024</v>
      </c>
      <c r="P1772" t="str">
        <f>_xlfn.XLOOKUP(Table4[[#This Row],[ProductID]],Products!A:A,Products!C:C, "Not Found")</f>
        <v>Fashion</v>
      </c>
      <c r="Q1772" t="str">
        <f>_xlfn.XLOOKUP(Table4[[#This Row],[ProductID]],Products!A:A,Products!D:D,"Not Found")</f>
        <v>Accessories</v>
      </c>
      <c r="R1772">
        <f>_xlfn.XLOOKUP(Table4[[#This Row],[ProductID]],Products!A:A,Products!E:E,"Not Found")</f>
        <v>1858.75</v>
      </c>
      <c r="S1772">
        <f>_xlfn.XLOOKUP(Table4[[#This Row],[ProductID]],Products!A:A,Products!F:F, "Not Found")</f>
        <v>1451.16</v>
      </c>
      <c r="T1772" t="str">
        <f>_xlfn.XLOOKUP(Table4[[#This Row],[CustomerID]],Customers!A:A,Customers!D:D, "Not Found")</f>
        <v>F</v>
      </c>
      <c r="U1772" s="6">
        <f>_xlfn.XLOOKUP(Table4[[#This Row],[CustomerID]],Customers!A:A,Customers!E:E, "Not Found")</f>
        <v>27663</v>
      </c>
      <c r="V1772">
        <f ca="1">DATEDIF(Table4[[#This Row],[CustomerBirthday]], TODAY(), "Y")</f>
        <v>50</v>
      </c>
      <c r="W1772" t="str" cm="1">
        <f t="array" aca="1" ref="W1772" ca="1">_xlfn.IFS(Table4[[#This Row],[Age]]&lt;25, "Under 25",Table4[[#This Row],[Age]]=34, "25-34", Table4[[#This Row],[Age]]&lt;=49, "35-49", Table4[[#This Row],[Age]]&lt;=64, "50-64", Table4[[#This Row],[Age]]&gt;=65, "65+")</f>
        <v>50-64</v>
      </c>
      <c r="X1772" t="str">
        <f>_xlfn.XLOOKUP(Table4[[#This Row],[StoreID]],Stores!A:A,Stores!B:B, "Not found")</f>
        <v>MegaMart Peckmouth</v>
      </c>
      <c r="Y1772" t="str">
        <f>_xlfn.XLOOKUP(Table4[[#This Row],[StoreID]],Stores!A:A,Stores!C:C, "Not Found")</f>
        <v>Peckmouth</v>
      </c>
      <c r="Z1772" t="str">
        <f>_xlfn.XLOOKUP(Table4[[#This Row],[StoreID]],Stores!A:A,Stores!D:D, "Not Found")</f>
        <v>East</v>
      </c>
    </row>
    <row r="1773" spans="1:26">
      <c r="A1773" t="s">
        <v>2639</v>
      </c>
      <c r="B1773" s="1">
        <v>45209</v>
      </c>
      <c r="C1773" t="s">
        <v>191</v>
      </c>
      <c r="D1773" t="s">
        <v>796</v>
      </c>
      <c r="E1773" t="s">
        <v>831</v>
      </c>
      <c r="F1773">
        <v>1</v>
      </c>
      <c r="G1773">
        <v>0.1</v>
      </c>
      <c r="H1773" t="s">
        <v>868</v>
      </c>
      <c r="I1773" s="4">
        <f>Table4[[#This Row],[Quantity]]*Table4[[#This Row],[UnitPrice]]</f>
        <v>1562.43</v>
      </c>
      <c r="J1773" s="4">
        <f>Table4[[#This Row],[Gross Revenue]]*(1-Table4[[#This Row],[Discount]])</f>
        <v>1406.1870000000001</v>
      </c>
      <c r="K1773" s="4">
        <f>Table4[[#This Row],[Quantity]]*Table4[[#This Row],[CostPrice]]</f>
        <v>1195.6300000000001</v>
      </c>
      <c r="L1773" s="4">
        <f>Table4[[#This Row],[Net Revenue]]-Table4[[#This Row],[Total Cost]]</f>
        <v>210.55700000000002</v>
      </c>
      <c r="M1773" t="str">
        <f>_xlfn.XLOOKUP(Table4[[#This Row],[ProductID]], Products!A:A,Products!B:B, "Not Found")</f>
        <v>Chair Laptop</v>
      </c>
      <c r="N1773" t="str">
        <f>TEXT(Table4[[#This Row],[Date]], "mmm")</f>
        <v>Oct</v>
      </c>
      <c r="O1773" t="str">
        <f>TEXT(Table4[[#This Row],[Date]], "yyyy")</f>
        <v>2023</v>
      </c>
      <c r="P1773" t="str">
        <f>_xlfn.XLOOKUP(Table4[[#This Row],[ProductID]],Products!A:A,Products!C:C, "Not Found")</f>
        <v>Electronics</v>
      </c>
      <c r="Q1773" t="str">
        <f>_xlfn.XLOOKUP(Table4[[#This Row],[ProductID]],Products!A:A,Products!D:D,"Not Found")</f>
        <v>Laptop</v>
      </c>
      <c r="R1773">
        <f>_xlfn.XLOOKUP(Table4[[#This Row],[ProductID]],Products!A:A,Products!E:E,"Not Found")</f>
        <v>1562.43</v>
      </c>
      <c r="S1773">
        <f>_xlfn.XLOOKUP(Table4[[#This Row],[ProductID]],Products!A:A,Products!F:F, "Not Found")</f>
        <v>1195.6300000000001</v>
      </c>
      <c r="T1773" t="str">
        <f>_xlfn.XLOOKUP(Table4[[#This Row],[CustomerID]],Customers!A:A,Customers!D:D, "Not Found")</f>
        <v>M</v>
      </c>
      <c r="U1773" s="6">
        <f>_xlfn.XLOOKUP(Table4[[#This Row],[CustomerID]],Customers!A:A,Customers!E:E, "Not Found")</f>
        <v>35433</v>
      </c>
      <c r="V1773">
        <f ca="1">DATEDIF(Table4[[#This Row],[CustomerBirthday]], TODAY(), "Y")</f>
        <v>29</v>
      </c>
      <c r="W1773" t="str" cm="1">
        <f t="array" aca="1" ref="W1773" ca="1">_xlfn.IFS(Table4[[#This Row],[Age]]&lt;25, "Under 25",Table4[[#This Row],[Age]]=34, "25-34", Table4[[#This Row],[Age]]&lt;=49, "35-49", Table4[[#This Row],[Age]]&lt;=64, "50-64", Table4[[#This Row],[Age]]&gt;=65, "65+")</f>
        <v>35-49</v>
      </c>
      <c r="X1773" t="str">
        <f>_xlfn.XLOOKUP(Table4[[#This Row],[StoreID]],Stores!A:A,Stores!B:B, "Not found")</f>
        <v>MegaMart Jimenezborough</v>
      </c>
      <c r="Y1773" t="str">
        <f>_xlfn.XLOOKUP(Table4[[#This Row],[StoreID]],Stores!A:A,Stores!C:C, "Not Found")</f>
        <v>Jimenezborough</v>
      </c>
      <c r="Z1773" t="str">
        <f>_xlfn.XLOOKUP(Table4[[#This Row],[StoreID]],Stores!A:A,Stores!D:D, "Not Found")</f>
        <v>South</v>
      </c>
    </row>
    <row r="1774" spans="1:26">
      <c r="A1774" t="s">
        <v>2640</v>
      </c>
      <c r="B1774" s="1">
        <v>45886</v>
      </c>
      <c r="C1774" t="s">
        <v>390</v>
      </c>
      <c r="D1774" t="s">
        <v>812</v>
      </c>
      <c r="E1774" t="s">
        <v>842</v>
      </c>
      <c r="F1774">
        <v>4</v>
      </c>
      <c r="G1774">
        <v>0.1</v>
      </c>
      <c r="H1774" t="s">
        <v>868</v>
      </c>
      <c r="I1774" s="4">
        <f>Table4[[#This Row],[Quantity]]*Table4[[#This Row],[UnitPrice]]</f>
        <v>2257.6799999999998</v>
      </c>
      <c r="J1774" s="4">
        <f>Table4[[#This Row],[Gross Revenue]]*(1-Table4[[#This Row],[Discount]])</f>
        <v>2031.9119999999998</v>
      </c>
      <c r="K1774" s="4">
        <f>Table4[[#This Row],[Quantity]]*Table4[[#This Row],[CostPrice]]</f>
        <v>1175.8399999999999</v>
      </c>
      <c r="L1774" s="4">
        <f>Table4[[#This Row],[Net Revenue]]-Table4[[#This Row],[Total Cost]]</f>
        <v>856.07199999999989</v>
      </c>
      <c r="M1774" t="str">
        <f>_xlfn.XLOOKUP(Table4[[#This Row],[ProductID]], Products!A:A,Products!B:B, "Not Found")</f>
        <v>Soon Accessories</v>
      </c>
      <c r="N1774" t="str">
        <f>TEXT(Table4[[#This Row],[Date]], "mmm")</f>
        <v>Aug</v>
      </c>
      <c r="O1774" t="str">
        <f>TEXT(Table4[[#This Row],[Date]], "yyyy")</f>
        <v>2025</v>
      </c>
      <c r="P1774" t="str">
        <f>_xlfn.XLOOKUP(Table4[[#This Row],[ProductID]],Products!A:A,Products!C:C, "Not Found")</f>
        <v>Fashion</v>
      </c>
      <c r="Q1774" t="str">
        <f>_xlfn.XLOOKUP(Table4[[#This Row],[ProductID]],Products!A:A,Products!D:D,"Not Found")</f>
        <v>Accessories</v>
      </c>
      <c r="R1774">
        <f>_xlfn.XLOOKUP(Table4[[#This Row],[ProductID]],Products!A:A,Products!E:E,"Not Found")</f>
        <v>564.41999999999996</v>
      </c>
      <c r="S1774">
        <f>_xlfn.XLOOKUP(Table4[[#This Row],[ProductID]],Products!A:A,Products!F:F, "Not Found")</f>
        <v>293.95999999999998</v>
      </c>
      <c r="T1774" t="str">
        <f>_xlfn.XLOOKUP(Table4[[#This Row],[CustomerID]],Customers!A:A,Customers!D:D, "Not Found")</f>
        <v>M</v>
      </c>
      <c r="U1774" s="6">
        <f>_xlfn.XLOOKUP(Table4[[#This Row],[CustomerID]],Customers!A:A,Customers!E:E, "Not Found")</f>
        <v>23821</v>
      </c>
      <c r="V1774">
        <f ca="1">DATEDIF(Table4[[#This Row],[CustomerBirthday]], TODAY(), "Y")</f>
        <v>61</v>
      </c>
      <c r="W1774" t="str" cm="1">
        <f t="array" aca="1" ref="W1774" ca="1">_xlfn.IFS(Table4[[#This Row],[Age]]&lt;25, "Under 25",Table4[[#This Row],[Age]]=34, "25-34", Table4[[#This Row],[Age]]&lt;=49, "35-49", Table4[[#This Row],[Age]]&lt;=64, "50-64", Table4[[#This Row],[Age]]&gt;=65, "65+")</f>
        <v>50-64</v>
      </c>
      <c r="X1774" t="str">
        <f>_xlfn.XLOOKUP(Table4[[#This Row],[StoreID]],Stores!A:A,Stores!B:B, "Not found")</f>
        <v>MegaMart Brianahaven</v>
      </c>
      <c r="Y1774" t="str">
        <f>_xlfn.XLOOKUP(Table4[[#This Row],[StoreID]],Stores!A:A,Stores!C:C, "Not Found")</f>
        <v>Brianahaven</v>
      </c>
      <c r="Z1774" t="str">
        <f>_xlfn.XLOOKUP(Table4[[#This Row],[StoreID]],Stores!A:A,Stores!D:D, "Not Found")</f>
        <v>North</v>
      </c>
    </row>
    <row r="1775" spans="1:26">
      <c r="A1775" t="s">
        <v>2641</v>
      </c>
      <c r="B1775" s="1">
        <v>45534</v>
      </c>
      <c r="C1775" t="s">
        <v>464</v>
      </c>
      <c r="D1775" t="s">
        <v>784</v>
      </c>
      <c r="E1775" t="s">
        <v>839</v>
      </c>
      <c r="F1775">
        <v>5</v>
      </c>
      <c r="G1775">
        <v>0</v>
      </c>
      <c r="H1775" t="s">
        <v>868</v>
      </c>
      <c r="I1775" s="4">
        <f>Table4[[#This Row],[Quantity]]*Table4[[#This Row],[UnitPrice]]</f>
        <v>7425.25</v>
      </c>
      <c r="J1775" s="4">
        <f>Table4[[#This Row],[Gross Revenue]]*(1-Table4[[#This Row],[Discount]])</f>
        <v>7425.25</v>
      </c>
      <c r="K1775" s="4">
        <f>Table4[[#This Row],[Quantity]]*Table4[[#This Row],[CostPrice]]</f>
        <v>4941.5499999999993</v>
      </c>
      <c r="L1775" s="4">
        <f>Table4[[#This Row],[Net Revenue]]-Table4[[#This Row],[Total Cost]]</f>
        <v>2483.7000000000007</v>
      </c>
      <c r="M1775" t="str">
        <f>_xlfn.XLOOKUP(Table4[[#This Row],[ProductID]], Products!A:A,Products!B:B, "Not Found")</f>
        <v>Road Clothing</v>
      </c>
      <c r="N1775" t="str">
        <f>TEXT(Table4[[#This Row],[Date]], "mmm")</f>
        <v>Aug</v>
      </c>
      <c r="O1775" t="str">
        <f>TEXT(Table4[[#This Row],[Date]], "yyyy")</f>
        <v>2024</v>
      </c>
      <c r="P1775" t="str">
        <f>_xlfn.XLOOKUP(Table4[[#This Row],[ProductID]],Products!A:A,Products!C:C, "Not Found")</f>
        <v>Fashion</v>
      </c>
      <c r="Q1775" t="str">
        <f>_xlfn.XLOOKUP(Table4[[#This Row],[ProductID]],Products!A:A,Products!D:D,"Not Found")</f>
        <v>Clothing</v>
      </c>
      <c r="R1775">
        <f>_xlfn.XLOOKUP(Table4[[#This Row],[ProductID]],Products!A:A,Products!E:E,"Not Found")</f>
        <v>1485.05</v>
      </c>
      <c r="S1775">
        <f>_xlfn.XLOOKUP(Table4[[#This Row],[ProductID]],Products!A:A,Products!F:F, "Not Found")</f>
        <v>988.31</v>
      </c>
      <c r="T1775" t="str">
        <f>_xlfn.XLOOKUP(Table4[[#This Row],[CustomerID]],Customers!A:A,Customers!D:D, "Not Found")</f>
        <v>M</v>
      </c>
      <c r="U1775" s="6">
        <f>_xlfn.XLOOKUP(Table4[[#This Row],[CustomerID]],Customers!A:A,Customers!E:E, "Not Found")</f>
        <v>29315</v>
      </c>
      <c r="V1775">
        <f ca="1">DATEDIF(Table4[[#This Row],[CustomerBirthday]], TODAY(), "Y")</f>
        <v>46</v>
      </c>
      <c r="W1775" t="str" cm="1">
        <f t="array" aca="1" ref="W1775" ca="1">_xlfn.IFS(Table4[[#This Row],[Age]]&lt;25, "Under 25",Table4[[#This Row],[Age]]=34, "25-34", Table4[[#This Row],[Age]]&lt;=49, "35-49", Table4[[#This Row],[Age]]&lt;=64, "50-64", Table4[[#This Row],[Age]]&gt;=65, "65+")</f>
        <v>35-49</v>
      </c>
      <c r="X1775" t="str">
        <f>_xlfn.XLOOKUP(Table4[[#This Row],[StoreID]],Stores!A:A,Stores!B:B, "Not found")</f>
        <v>MegaMart New Michele</v>
      </c>
      <c r="Y1775" t="str">
        <f>_xlfn.XLOOKUP(Table4[[#This Row],[StoreID]],Stores!A:A,Stores!C:C, "Not Found")</f>
        <v>New Michele</v>
      </c>
      <c r="Z1775" t="str">
        <f>_xlfn.XLOOKUP(Table4[[#This Row],[StoreID]],Stores!A:A,Stores!D:D, "Not Found")</f>
        <v>West</v>
      </c>
    </row>
    <row r="1776" spans="1:26">
      <c r="A1776" t="s">
        <v>2642</v>
      </c>
      <c r="B1776" s="1">
        <v>45725</v>
      </c>
      <c r="C1776" t="s">
        <v>44</v>
      </c>
      <c r="D1776" t="s">
        <v>786</v>
      </c>
      <c r="E1776" t="s">
        <v>831</v>
      </c>
      <c r="F1776">
        <v>4</v>
      </c>
      <c r="G1776">
        <v>0.05</v>
      </c>
      <c r="H1776" t="s">
        <v>871</v>
      </c>
      <c r="I1776" s="4">
        <f>Table4[[#This Row],[Quantity]]*Table4[[#This Row],[UnitPrice]]</f>
        <v>116.96</v>
      </c>
      <c r="J1776" s="4">
        <f>Table4[[#This Row],[Gross Revenue]]*(1-Table4[[#This Row],[Discount]])</f>
        <v>111.11199999999999</v>
      </c>
      <c r="K1776" s="4">
        <f>Table4[[#This Row],[Quantity]]*Table4[[#This Row],[CostPrice]]</f>
        <v>61.12</v>
      </c>
      <c r="L1776" s="4">
        <f>Table4[[#This Row],[Net Revenue]]-Table4[[#This Row],[Total Cost]]</f>
        <v>49.991999999999997</v>
      </c>
      <c r="M1776" t="str">
        <f>_xlfn.XLOOKUP(Table4[[#This Row],[ProductID]], Products!A:A,Products!B:B, "Not Found")</f>
        <v>National Watches</v>
      </c>
      <c r="N1776" t="str">
        <f>TEXT(Table4[[#This Row],[Date]], "mmm")</f>
        <v>Mar</v>
      </c>
      <c r="O1776" t="str">
        <f>TEXT(Table4[[#This Row],[Date]], "yyyy")</f>
        <v>2025</v>
      </c>
      <c r="P1776" t="str">
        <f>_xlfn.XLOOKUP(Table4[[#This Row],[ProductID]],Products!A:A,Products!C:C, "Not Found")</f>
        <v>Fashion</v>
      </c>
      <c r="Q1776" t="str">
        <f>_xlfn.XLOOKUP(Table4[[#This Row],[ProductID]],Products!A:A,Products!D:D,"Not Found")</f>
        <v>Watches</v>
      </c>
      <c r="R1776">
        <f>_xlfn.XLOOKUP(Table4[[#This Row],[ProductID]],Products!A:A,Products!E:E,"Not Found")</f>
        <v>29.24</v>
      </c>
      <c r="S1776">
        <f>_xlfn.XLOOKUP(Table4[[#This Row],[ProductID]],Products!A:A,Products!F:F, "Not Found")</f>
        <v>15.28</v>
      </c>
      <c r="T1776" t="str">
        <f>_xlfn.XLOOKUP(Table4[[#This Row],[CustomerID]],Customers!A:A,Customers!D:D, "Not Found")</f>
        <v>M</v>
      </c>
      <c r="U1776" s="6">
        <f>_xlfn.XLOOKUP(Table4[[#This Row],[CustomerID]],Customers!A:A,Customers!E:E, "Not Found")</f>
        <v>28106</v>
      </c>
      <c r="V1776">
        <f ca="1">DATEDIF(Table4[[#This Row],[CustomerBirthday]], TODAY(), "Y")</f>
        <v>49</v>
      </c>
      <c r="W1776" t="str" cm="1">
        <f t="array" aca="1" ref="W1776" ca="1">_xlfn.IFS(Table4[[#This Row],[Age]]&lt;25, "Under 25",Table4[[#This Row],[Age]]=34, "25-34", Table4[[#This Row],[Age]]&lt;=49, "35-49", Table4[[#This Row],[Age]]&lt;=64, "50-64", Table4[[#This Row],[Age]]&gt;=65, "65+")</f>
        <v>35-49</v>
      </c>
      <c r="X1776" t="str">
        <f>_xlfn.XLOOKUP(Table4[[#This Row],[StoreID]],Stores!A:A,Stores!B:B, "Not found")</f>
        <v>MegaMart Jimenezborough</v>
      </c>
      <c r="Y1776" t="str">
        <f>_xlfn.XLOOKUP(Table4[[#This Row],[StoreID]],Stores!A:A,Stores!C:C, "Not Found")</f>
        <v>Jimenezborough</v>
      </c>
      <c r="Z1776" t="str">
        <f>_xlfn.XLOOKUP(Table4[[#This Row],[StoreID]],Stores!A:A,Stores!D:D, "Not Found")</f>
        <v>South</v>
      </c>
    </row>
    <row r="1777" spans="1:26">
      <c r="A1777" t="s">
        <v>2643</v>
      </c>
      <c r="B1777" s="1">
        <v>45769</v>
      </c>
      <c r="C1777" t="s">
        <v>690</v>
      </c>
      <c r="D1777" t="s">
        <v>778</v>
      </c>
      <c r="E1777" t="s">
        <v>842</v>
      </c>
      <c r="F1777">
        <v>3</v>
      </c>
      <c r="G1777">
        <v>0.1</v>
      </c>
      <c r="H1777" t="s">
        <v>868</v>
      </c>
      <c r="I1777" s="4">
        <f>Table4[[#This Row],[Quantity]]*Table4[[#This Row],[UnitPrice]]</f>
        <v>3047.2799999999997</v>
      </c>
      <c r="J1777" s="4">
        <f>Table4[[#This Row],[Gross Revenue]]*(1-Table4[[#This Row],[Discount]])</f>
        <v>2742.5519999999997</v>
      </c>
      <c r="K1777" s="4">
        <f>Table4[[#This Row],[Quantity]]*Table4[[#This Row],[CostPrice]]</f>
        <v>1753.1999999999998</v>
      </c>
      <c r="L1777" s="4">
        <f>Table4[[#This Row],[Net Revenue]]-Table4[[#This Row],[Total Cost]]</f>
        <v>989.35199999999986</v>
      </c>
      <c r="M1777" t="str">
        <f>_xlfn.XLOOKUP(Table4[[#This Row],[ProductID]], Products!A:A,Products!B:B, "Not Found")</f>
        <v>Behavior Dairy</v>
      </c>
      <c r="N1777" t="str">
        <f>TEXT(Table4[[#This Row],[Date]], "mmm")</f>
        <v>Apr</v>
      </c>
      <c r="O1777" t="str">
        <f>TEXT(Table4[[#This Row],[Date]], "yyyy")</f>
        <v>2025</v>
      </c>
      <c r="P1777" t="str">
        <f>_xlfn.XLOOKUP(Table4[[#This Row],[ProductID]],Products!A:A,Products!C:C, "Not Found")</f>
        <v>Groceries</v>
      </c>
      <c r="Q1777" t="str">
        <f>_xlfn.XLOOKUP(Table4[[#This Row],[ProductID]],Products!A:A,Products!D:D,"Not Found")</f>
        <v>Dairy</v>
      </c>
      <c r="R1777">
        <f>_xlfn.XLOOKUP(Table4[[#This Row],[ProductID]],Products!A:A,Products!E:E,"Not Found")</f>
        <v>1015.76</v>
      </c>
      <c r="S1777">
        <f>_xlfn.XLOOKUP(Table4[[#This Row],[ProductID]],Products!A:A,Products!F:F, "Not Found")</f>
        <v>584.4</v>
      </c>
      <c r="T1777" t="str">
        <f>_xlfn.XLOOKUP(Table4[[#This Row],[CustomerID]],Customers!A:A,Customers!D:D, "Not Found")</f>
        <v>F</v>
      </c>
      <c r="U1777" s="6">
        <f>_xlfn.XLOOKUP(Table4[[#This Row],[CustomerID]],Customers!A:A,Customers!E:E, "Not Found")</f>
        <v>23491</v>
      </c>
      <c r="V1777">
        <f ca="1">DATEDIF(Table4[[#This Row],[CustomerBirthday]], TODAY(), "Y")</f>
        <v>62</v>
      </c>
      <c r="W1777" t="str" cm="1">
        <f t="array" aca="1" ref="W1777" ca="1">_xlfn.IFS(Table4[[#This Row],[Age]]&lt;25, "Under 25",Table4[[#This Row],[Age]]=34, "25-34", Table4[[#This Row],[Age]]&lt;=49, "35-49", Table4[[#This Row],[Age]]&lt;=64, "50-64", Table4[[#This Row],[Age]]&gt;=65, "65+")</f>
        <v>50-64</v>
      </c>
      <c r="X1777" t="str">
        <f>_xlfn.XLOOKUP(Table4[[#This Row],[StoreID]],Stores!A:A,Stores!B:B, "Not found")</f>
        <v>MegaMart Brianahaven</v>
      </c>
      <c r="Y1777" t="str">
        <f>_xlfn.XLOOKUP(Table4[[#This Row],[StoreID]],Stores!A:A,Stores!C:C, "Not Found")</f>
        <v>Brianahaven</v>
      </c>
      <c r="Z1777" t="str">
        <f>_xlfn.XLOOKUP(Table4[[#This Row],[StoreID]],Stores!A:A,Stores!D:D, "Not Found")</f>
        <v>North</v>
      </c>
    </row>
    <row r="1778" spans="1:26">
      <c r="A1778" t="s">
        <v>2644</v>
      </c>
      <c r="B1778" s="1">
        <v>45782</v>
      </c>
      <c r="C1778" t="s">
        <v>582</v>
      </c>
      <c r="D1778" t="s">
        <v>739</v>
      </c>
      <c r="E1778" t="s">
        <v>839</v>
      </c>
      <c r="F1778">
        <v>1</v>
      </c>
      <c r="G1778">
        <v>0.15</v>
      </c>
      <c r="H1778" t="s">
        <v>868</v>
      </c>
      <c r="I1778" s="4">
        <f>Table4[[#This Row],[Quantity]]*Table4[[#This Row],[UnitPrice]]</f>
        <v>1194.1199999999999</v>
      </c>
      <c r="J1778" s="4">
        <f>Table4[[#This Row],[Gross Revenue]]*(1-Table4[[#This Row],[Discount]])</f>
        <v>1015.0019999999998</v>
      </c>
      <c r="K1778" s="4">
        <f>Table4[[#This Row],[Quantity]]*Table4[[#This Row],[CostPrice]]</f>
        <v>838.95</v>
      </c>
      <c r="L1778" s="4">
        <f>Table4[[#This Row],[Net Revenue]]-Table4[[#This Row],[Total Cost]]</f>
        <v>176.05199999999979</v>
      </c>
      <c r="M1778" t="str">
        <f>_xlfn.XLOOKUP(Table4[[#This Row],[ProductID]], Products!A:A,Products!B:B, "Not Found")</f>
        <v>Step Smartphone</v>
      </c>
      <c r="N1778" t="str">
        <f>TEXT(Table4[[#This Row],[Date]], "mmm")</f>
        <v>May</v>
      </c>
      <c r="O1778" t="str">
        <f>TEXT(Table4[[#This Row],[Date]], "yyyy")</f>
        <v>2025</v>
      </c>
      <c r="P1778" t="str">
        <f>_xlfn.XLOOKUP(Table4[[#This Row],[ProductID]],Products!A:A,Products!C:C, "Not Found")</f>
        <v>Electronics</v>
      </c>
      <c r="Q1778" t="str">
        <f>_xlfn.XLOOKUP(Table4[[#This Row],[ProductID]],Products!A:A,Products!D:D,"Not Found")</f>
        <v>Smartphone</v>
      </c>
      <c r="R1778">
        <f>_xlfn.XLOOKUP(Table4[[#This Row],[ProductID]],Products!A:A,Products!E:E,"Not Found")</f>
        <v>1194.1199999999999</v>
      </c>
      <c r="S1778">
        <f>_xlfn.XLOOKUP(Table4[[#This Row],[ProductID]],Products!A:A,Products!F:F, "Not Found")</f>
        <v>838.95</v>
      </c>
      <c r="T1778" t="str">
        <f>_xlfn.XLOOKUP(Table4[[#This Row],[CustomerID]],Customers!A:A,Customers!D:D, "Not Found")</f>
        <v>F</v>
      </c>
      <c r="U1778" s="6">
        <f>_xlfn.XLOOKUP(Table4[[#This Row],[CustomerID]],Customers!A:A,Customers!E:E, "Not Found")</f>
        <v>31328</v>
      </c>
      <c r="V1778">
        <f ca="1">DATEDIF(Table4[[#This Row],[CustomerBirthday]], TODAY(), "Y")</f>
        <v>40</v>
      </c>
      <c r="W1778" t="str" cm="1">
        <f t="array" aca="1" ref="W1778" ca="1">_xlfn.IFS(Table4[[#This Row],[Age]]&lt;25, "Under 25",Table4[[#This Row],[Age]]=34, "25-34", Table4[[#This Row],[Age]]&lt;=49, "35-49", Table4[[#This Row],[Age]]&lt;=64, "50-64", Table4[[#This Row],[Age]]&gt;=65, "65+")</f>
        <v>35-49</v>
      </c>
      <c r="X1778" t="str">
        <f>_xlfn.XLOOKUP(Table4[[#This Row],[StoreID]],Stores!A:A,Stores!B:B, "Not found")</f>
        <v>MegaMart New Michele</v>
      </c>
      <c r="Y1778" t="str">
        <f>_xlfn.XLOOKUP(Table4[[#This Row],[StoreID]],Stores!A:A,Stores!C:C, "Not Found")</f>
        <v>New Michele</v>
      </c>
      <c r="Z1778" t="str">
        <f>_xlfn.XLOOKUP(Table4[[#This Row],[StoreID]],Stores!A:A,Stores!D:D, "Not Found")</f>
        <v>West</v>
      </c>
    </row>
    <row r="1779" spans="1:26">
      <c r="A1779" t="s">
        <v>2645</v>
      </c>
      <c r="B1779" s="1">
        <v>45873</v>
      </c>
      <c r="C1779" t="s">
        <v>666</v>
      </c>
      <c r="D1779" t="s">
        <v>792</v>
      </c>
      <c r="E1779" t="s">
        <v>835</v>
      </c>
      <c r="F1779">
        <v>2</v>
      </c>
      <c r="G1779">
        <v>0.15</v>
      </c>
      <c r="H1779" t="s">
        <v>875</v>
      </c>
      <c r="I1779" s="4">
        <f>Table4[[#This Row],[Quantity]]*Table4[[#This Row],[UnitPrice]]</f>
        <v>3597.94</v>
      </c>
      <c r="J1779" s="4">
        <f>Table4[[#This Row],[Gross Revenue]]*(1-Table4[[#This Row],[Discount]])</f>
        <v>3058.2489999999998</v>
      </c>
      <c r="K1779" s="4">
        <f>Table4[[#This Row],[Quantity]]*Table4[[#This Row],[CostPrice]]</f>
        <v>2658.3</v>
      </c>
      <c r="L1779" s="4">
        <f>Table4[[#This Row],[Net Revenue]]-Table4[[#This Row],[Total Cost]]</f>
        <v>399.94899999999961</v>
      </c>
      <c r="M1779" t="str">
        <f>_xlfn.XLOOKUP(Table4[[#This Row],[ProductID]], Products!A:A,Products!B:B, "Not Found")</f>
        <v>Beat Accessories</v>
      </c>
      <c r="N1779" t="str">
        <f>TEXT(Table4[[#This Row],[Date]], "mmm")</f>
        <v>Aug</v>
      </c>
      <c r="O1779" t="str">
        <f>TEXT(Table4[[#This Row],[Date]], "yyyy")</f>
        <v>2025</v>
      </c>
      <c r="P1779" t="str">
        <f>_xlfn.XLOOKUP(Table4[[#This Row],[ProductID]],Products!A:A,Products!C:C, "Not Found")</f>
        <v>Fashion</v>
      </c>
      <c r="Q1779" t="str">
        <f>_xlfn.XLOOKUP(Table4[[#This Row],[ProductID]],Products!A:A,Products!D:D,"Not Found")</f>
        <v>Accessories</v>
      </c>
      <c r="R1779">
        <f>_xlfn.XLOOKUP(Table4[[#This Row],[ProductID]],Products!A:A,Products!E:E,"Not Found")</f>
        <v>1798.97</v>
      </c>
      <c r="S1779">
        <f>_xlfn.XLOOKUP(Table4[[#This Row],[ProductID]],Products!A:A,Products!F:F, "Not Found")</f>
        <v>1329.15</v>
      </c>
      <c r="T1779" t="str">
        <f>_xlfn.XLOOKUP(Table4[[#This Row],[CustomerID]],Customers!A:A,Customers!D:D, "Not Found")</f>
        <v>M</v>
      </c>
      <c r="U1779" s="6">
        <f>_xlfn.XLOOKUP(Table4[[#This Row],[CustomerID]],Customers!A:A,Customers!E:E, "Not Found")</f>
        <v>24326</v>
      </c>
      <c r="V1779">
        <f ca="1">DATEDIF(Table4[[#This Row],[CustomerBirthday]], TODAY(), "Y")</f>
        <v>59</v>
      </c>
      <c r="W1779" t="str" cm="1">
        <f t="array" aca="1" ref="W1779" ca="1">_xlfn.IFS(Table4[[#This Row],[Age]]&lt;25, "Under 25",Table4[[#This Row],[Age]]=34, "25-34", Table4[[#This Row],[Age]]&lt;=49, "35-49", Table4[[#This Row],[Age]]&lt;=64, "50-64", Table4[[#This Row],[Age]]&gt;=65, "65+")</f>
        <v>50-64</v>
      </c>
      <c r="X1779" t="str">
        <f>_xlfn.XLOOKUP(Table4[[#This Row],[StoreID]],Stores!A:A,Stores!B:B, "Not found")</f>
        <v>MegaMart Peckmouth</v>
      </c>
      <c r="Y1779" t="str">
        <f>_xlfn.XLOOKUP(Table4[[#This Row],[StoreID]],Stores!A:A,Stores!C:C, "Not Found")</f>
        <v>Peckmouth</v>
      </c>
      <c r="Z1779" t="str">
        <f>_xlfn.XLOOKUP(Table4[[#This Row],[StoreID]],Stores!A:A,Stores!D:D, "Not Found")</f>
        <v>East</v>
      </c>
    </row>
    <row r="1780" spans="1:26">
      <c r="A1780" t="s">
        <v>2646</v>
      </c>
      <c r="B1780" s="1">
        <v>45402</v>
      </c>
      <c r="C1780" t="s">
        <v>351</v>
      </c>
      <c r="D1780" t="s">
        <v>769</v>
      </c>
      <c r="E1780" t="s">
        <v>831</v>
      </c>
      <c r="F1780">
        <v>2</v>
      </c>
      <c r="G1780">
        <v>0.1</v>
      </c>
      <c r="H1780" t="s">
        <v>868</v>
      </c>
      <c r="I1780" s="4">
        <f>Table4[[#This Row],[Quantity]]*Table4[[#This Row],[UnitPrice]]</f>
        <v>51.14</v>
      </c>
      <c r="J1780" s="4">
        <f>Table4[[#This Row],[Gross Revenue]]*(1-Table4[[#This Row],[Discount]])</f>
        <v>46.026000000000003</v>
      </c>
      <c r="K1780" s="4">
        <f>Table4[[#This Row],[Quantity]]*Table4[[#This Row],[CostPrice]]</f>
        <v>38.1</v>
      </c>
      <c r="L1780" s="4">
        <f>Table4[[#This Row],[Net Revenue]]-Table4[[#This Row],[Total Cost]]</f>
        <v>7.9260000000000019</v>
      </c>
      <c r="M1780" t="str">
        <f>_xlfn.XLOOKUP(Table4[[#This Row],[ProductID]], Products!A:A,Products!B:B, "Not Found")</f>
        <v>How Vegetables</v>
      </c>
      <c r="N1780" t="str">
        <f>TEXT(Table4[[#This Row],[Date]], "mmm")</f>
        <v>Apr</v>
      </c>
      <c r="O1780" t="str">
        <f>TEXT(Table4[[#This Row],[Date]], "yyyy")</f>
        <v>2024</v>
      </c>
      <c r="P1780" t="str">
        <f>_xlfn.XLOOKUP(Table4[[#This Row],[ProductID]],Products!A:A,Products!C:C, "Not Found")</f>
        <v>Groceries</v>
      </c>
      <c r="Q1780" t="str">
        <f>_xlfn.XLOOKUP(Table4[[#This Row],[ProductID]],Products!A:A,Products!D:D,"Not Found")</f>
        <v>Vegetables</v>
      </c>
      <c r="R1780">
        <f>_xlfn.XLOOKUP(Table4[[#This Row],[ProductID]],Products!A:A,Products!E:E,"Not Found")</f>
        <v>25.57</v>
      </c>
      <c r="S1780">
        <f>_xlfn.XLOOKUP(Table4[[#This Row],[ProductID]],Products!A:A,Products!F:F, "Not Found")</f>
        <v>19.05</v>
      </c>
      <c r="T1780" t="str">
        <f>_xlfn.XLOOKUP(Table4[[#This Row],[CustomerID]],Customers!A:A,Customers!D:D, "Not Found")</f>
        <v>M</v>
      </c>
      <c r="U1780" s="6">
        <f>_xlfn.XLOOKUP(Table4[[#This Row],[CustomerID]],Customers!A:A,Customers!E:E, "Not Found")</f>
        <v>28594</v>
      </c>
      <c r="V1780">
        <f ca="1">DATEDIF(Table4[[#This Row],[CustomerBirthday]], TODAY(), "Y")</f>
        <v>48</v>
      </c>
      <c r="W1780" t="str" cm="1">
        <f t="array" aca="1" ref="W1780" ca="1">_xlfn.IFS(Table4[[#This Row],[Age]]&lt;25, "Under 25",Table4[[#This Row],[Age]]=34, "25-34", Table4[[#This Row],[Age]]&lt;=49, "35-49", Table4[[#This Row],[Age]]&lt;=64, "50-64", Table4[[#This Row],[Age]]&gt;=65, "65+")</f>
        <v>35-49</v>
      </c>
      <c r="X1780" t="str">
        <f>_xlfn.XLOOKUP(Table4[[#This Row],[StoreID]],Stores!A:A,Stores!B:B, "Not found")</f>
        <v>MegaMart Jimenezborough</v>
      </c>
      <c r="Y1780" t="str">
        <f>_xlfn.XLOOKUP(Table4[[#This Row],[StoreID]],Stores!A:A,Stores!C:C, "Not Found")</f>
        <v>Jimenezborough</v>
      </c>
      <c r="Z1780" t="str">
        <f>_xlfn.XLOOKUP(Table4[[#This Row],[StoreID]],Stores!A:A,Stores!D:D, "Not Found")</f>
        <v>South</v>
      </c>
    </row>
    <row r="1781" spans="1:26">
      <c r="A1781" t="s">
        <v>2647</v>
      </c>
      <c r="B1781" s="1">
        <v>45690</v>
      </c>
      <c r="C1781" t="s">
        <v>621</v>
      </c>
      <c r="D1781" t="s">
        <v>802</v>
      </c>
      <c r="E1781" t="s">
        <v>835</v>
      </c>
      <c r="F1781">
        <v>3</v>
      </c>
      <c r="G1781">
        <v>0.05</v>
      </c>
      <c r="H1781" t="s">
        <v>871</v>
      </c>
      <c r="I1781" s="4">
        <f>Table4[[#This Row],[Quantity]]*Table4[[#This Row],[UnitPrice]]</f>
        <v>1100.79</v>
      </c>
      <c r="J1781" s="4">
        <f>Table4[[#This Row],[Gross Revenue]]*(1-Table4[[#This Row],[Discount]])</f>
        <v>1045.7504999999999</v>
      </c>
      <c r="K1781" s="4">
        <f>Table4[[#This Row],[Quantity]]*Table4[[#This Row],[CostPrice]]</f>
        <v>855.69</v>
      </c>
      <c r="L1781" s="4">
        <f>Table4[[#This Row],[Net Revenue]]-Table4[[#This Row],[Total Cost]]</f>
        <v>190.06049999999982</v>
      </c>
      <c r="M1781" t="str">
        <f>_xlfn.XLOOKUP(Table4[[#This Row],[ProductID]], Products!A:A,Products!B:B, "Not Found")</f>
        <v>Stage Footwear</v>
      </c>
      <c r="N1781" t="str">
        <f>TEXT(Table4[[#This Row],[Date]], "mmm")</f>
        <v>Feb</v>
      </c>
      <c r="O1781" t="str">
        <f>TEXT(Table4[[#This Row],[Date]], "yyyy")</f>
        <v>2025</v>
      </c>
      <c r="P1781" t="str">
        <f>_xlfn.XLOOKUP(Table4[[#This Row],[ProductID]],Products!A:A,Products!C:C, "Not Found")</f>
        <v>Fashion</v>
      </c>
      <c r="Q1781" t="str">
        <f>_xlfn.XLOOKUP(Table4[[#This Row],[ProductID]],Products!A:A,Products!D:D,"Not Found")</f>
        <v>Footwear</v>
      </c>
      <c r="R1781">
        <f>_xlfn.XLOOKUP(Table4[[#This Row],[ProductID]],Products!A:A,Products!E:E,"Not Found")</f>
        <v>366.93</v>
      </c>
      <c r="S1781">
        <f>_xlfn.XLOOKUP(Table4[[#This Row],[ProductID]],Products!A:A,Products!F:F, "Not Found")</f>
        <v>285.23</v>
      </c>
      <c r="T1781" t="str">
        <f>_xlfn.XLOOKUP(Table4[[#This Row],[CustomerID]],Customers!A:A,Customers!D:D, "Not Found")</f>
        <v>M</v>
      </c>
      <c r="U1781" s="6">
        <f>_xlfn.XLOOKUP(Table4[[#This Row],[CustomerID]],Customers!A:A,Customers!E:E, "Not Found")</f>
        <v>35802</v>
      </c>
      <c r="V1781">
        <f ca="1">DATEDIF(Table4[[#This Row],[CustomerBirthday]], TODAY(), "Y")</f>
        <v>28</v>
      </c>
      <c r="W1781" t="str" cm="1">
        <f t="array" aca="1" ref="W1781" ca="1">_xlfn.IFS(Table4[[#This Row],[Age]]&lt;25, "Under 25",Table4[[#This Row],[Age]]=34, "25-34", Table4[[#This Row],[Age]]&lt;=49, "35-49", Table4[[#This Row],[Age]]&lt;=64, "50-64", Table4[[#This Row],[Age]]&gt;=65, "65+")</f>
        <v>35-49</v>
      </c>
      <c r="X1781" t="str">
        <f>_xlfn.XLOOKUP(Table4[[#This Row],[StoreID]],Stores!A:A,Stores!B:B, "Not found")</f>
        <v>MegaMart Peckmouth</v>
      </c>
      <c r="Y1781" t="str">
        <f>_xlfn.XLOOKUP(Table4[[#This Row],[StoreID]],Stores!A:A,Stores!C:C, "Not Found")</f>
        <v>Peckmouth</v>
      </c>
      <c r="Z1781" t="str">
        <f>_xlfn.XLOOKUP(Table4[[#This Row],[StoreID]],Stores!A:A,Stores!D:D, "Not Found")</f>
        <v>East</v>
      </c>
    </row>
    <row r="1782" spans="1:26">
      <c r="A1782" t="s">
        <v>2648</v>
      </c>
      <c r="B1782" s="1">
        <v>45860</v>
      </c>
      <c r="C1782" t="s">
        <v>20</v>
      </c>
      <c r="D1782" t="s">
        <v>796</v>
      </c>
      <c r="E1782" t="s">
        <v>831</v>
      </c>
      <c r="F1782">
        <v>1</v>
      </c>
      <c r="G1782">
        <v>0.15</v>
      </c>
      <c r="H1782" t="s">
        <v>868</v>
      </c>
      <c r="I1782" s="4">
        <f>Table4[[#This Row],[Quantity]]*Table4[[#This Row],[UnitPrice]]</f>
        <v>1562.43</v>
      </c>
      <c r="J1782" s="4">
        <f>Table4[[#This Row],[Gross Revenue]]*(1-Table4[[#This Row],[Discount]])</f>
        <v>1328.0654999999999</v>
      </c>
      <c r="K1782" s="4">
        <f>Table4[[#This Row],[Quantity]]*Table4[[#This Row],[CostPrice]]</f>
        <v>1195.6300000000001</v>
      </c>
      <c r="L1782" s="4">
        <f>Table4[[#This Row],[Net Revenue]]-Table4[[#This Row],[Total Cost]]</f>
        <v>132.43549999999982</v>
      </c>
      <c r="M1782" t="str">
        <f>_xlfn.XLOOKUP(Table4[[#This Row],[ProductID]], Products!A:A,Products!B:B, "Not Found")</f>
        <v>Chair Laptop</v>
      </c>
      <c r="N1782" t="str">
        <f>TEXT(Table4[[#This Row],[Date]], "mmm")</f>
        <v>Jul</v>
      </c>
      <c r="O1782" t="str">
        <f>TEXT(Table4[[#This Row],[Date]], "yyyy")</f>
        <v>2025</v>
      </c>
      <c r="P1782" t="str">
        <f>_xlfn.XLOOKUP(Table4[[#This Row],[ProductID]],Products!A:A,Products!C:C, "Not Found")</f>
        <v>Electronics</v>
      </c>
      <c r="Q1782" t="str">
        <f>_xlfn.XLOOKUP(Table4[[#This Row],[ProductID]],Products!A:A,Products!D:D,"Not Found")</f>
        <v>Laptop</v>
      </c>
      <c r="R1782">
        <f>_xlfn.XLOOKUP(Table4[[#This Row],[ProductID]],Products!A:A,Products!E:E,"Not Found")</f>
        <v>1562.43</v>
      </c>
      <c r="S1782">
        <f>_xlfn.XLOOKUP(Table4[[#This Row],[ProductID]],Products!A:A,Products!F:F, "Not Found")</f>
        <v>1195.6300000000001</v>
      </c>
      <c r="T1782" t="str">
        <f>_xlfn.XLOOKUP(Table4[[#This Row],[CustomerID]],Customers!A:A,Customers!D:D, "Not Found")</f>
        <v>M</v>
      </c>
      <c r="U1782" s="6">
        <f>_xlfn.XLOOKUP(Table4[[#This Row],[CustomerID]],Customers!A:A,Customers!E:E, "Not Found")</f>
        <v>33771</v>
      </c>
      <c r="V1782">
        <f ca="1">DATEDIF(Table4[[#This Row],[CustomerBirthday]], TODAY(), "Y")</f>
        <v>34</v>
      </c>
      <c r="W1782" t="str" cm="1">
        <f t="array" aca="1" ref="W1782" ca="1">_xlfn.IFS(Table4[[#This Row],[Age]]&lt;25, "Under 25",Table4[[#This Row],[Age]]=34, "25-34", Table4[[#This Row],[Age]]&lt;=49, "35-49", Table4[[#This Row],[Age]]&lt;=64, "50-64", Table4[[#This Row],[Age]]&gt;=65, "65+")</f>
        <v>25-34</v>
      </c>
      <c r="X1782" t="str">
        <f>_xlfn.XLOOKUP(Table4[[#This Row],[StoreID]],Stores!A:A,Stores!B:B, "Not found")</f>
        <v>MegaMart Jimenezborough</v>
      </c>
      <c r="Y1782" t="str">
        <f>_xlfn.XLOOKUP(Table4[[#This Row],[StoreID]],Stores!A:A,Stores!C:C, "Not Found")</f>
        <v>Jimenezborough</v>
      </c>
      <c r="Z1782" t="str">
        <f>_xlfn.XLOOKUP(Table4[[#This Row],[StoreID]],Stores!A:A,Stores!D:D, "Not Found")</f>
        <v>South</v>
      </c>
    </row>
    <row r="1783" spans="1:26">
      <c r="A1783" t="s">
        <v>2649</v>
      </c>
      <c r="B1783" s="1">
        <v>45191</v>
      </c>
      <c r="C1783" t="s">
        <v>640</v>
      </c>
      <c r="D1783" t="s">
        <v>782</v>
      </c>
      <c r="E1783" t="s">
        <v>846</v>
      </c>
      <c r="F1783">
        <v>1</v>
      </c>
      <c r="G1783">
        <v>0.05</v>
      </c>
      <c r="H1783" t="s">
        <v>868</v>
      </c>
      <c r="I1783" s="4">
        <f>Table4[[#This Row],[Quantity]]*Table4[[#This Row],[UnitPrice]]</f>
        <v>673.78</v>
      </c>
      <c r="J1783" s="4">
        <f>Table4[[#This Row],[Gross Revenue]]*(1-Table4[[#This Row],[Discount]])</f>
        <v>640.09099999999989</v>
      </c>
      <c r="K1783" s="4">
        <f>Table4[[#This Row],[Quantity]]*Table4[[#This Row],[CostPrice]]</f>
        <v>363.33</v>
      </c>
      <c r="L1783" s="4">
        <f>Table4[[#This Row],[Net Revenue]]-Table4[[#This Row],[Total Cost]]</f>
        <v>276.76099999999991</v>
      </c>
      <c r="M1783" t="str">
        <f>_xlfn.XLOOKUP(Table4[[#This Row],[ProductID]], Products!A:A,Products!B:B, "Not Found")</f>
        <v>Deal Smartphone</v>
      </c>
      <c r="N1783" t="str">
        <f>TEXT(Table4[[#This Row],[Date]], "mmm")</f>
        <v>Sep</v>
      </c>
      <c r="O1783" t="str">
        <f>TEXT(Table4[[#This Row],[Date]], "yyyy")</f>
        <v>2023</v>
      </c>
      <c r="P1783" t="str">
        <f>_xlfn.XLOOKUP(Table4[[#This Row],[ProductID]],Products!A:A,Products!C:C, "Not Found")</f>
        <v>Electronics</v>
      </c>
      <c r="Q1783" t="str">
        <f>_xlfn.XLOOKUP(Table4[[#This Row],[ProductID]],Products!A:A,Products!D:D,"Not Found")</f>
        <v>Smartphone</v>
      </c>
      <c r="R1783">
        <f>_xlfn.XLOOKUP(Table4[[#This Row],[ProductID]],Products!A:A,Products!E:E,"Not Found")</f>
        <v>673.78</v>
      </c>
      <c r="S1783">
        <f>_xlfn.XLOOKUP(Table4[[#This Row],[ProductID]],Products!A:A,Products!F:F, "Not Found")</f>
        <v>363.33</v>
      </c>
      <c r="T1783" t="str">
        <f>_xlfn.XLOOKUP(Table4[[#This Row],[CustomerID]],Customers!A:A,Customers!D:D, "Not Found")</f>
        <v>F</v>
      </c>
      <c r="U1783" s="6">
        <f>_xlfn.XLOOKUP(Table4[[#This Row],[CustomerID]],Customers!A:A,Customers!E:E, "Not Found")</f>
        <v>26631</v>
      </c>
      <c r="V1783">
        <f ca="1">DATEDIF(Table4[[#This Row],[CustomerBirthday]], TODAY(), "Y")</f>
        <v>53</v>
      </c>
      <c r="W1783" t="str" cm="1">
        <f t="array" aca="1" ref="W1783" ca="1">_xlfn.IFS(Table4[[#This Row],[Age]]&lt;25, "Under 25",Table4[[#This Row],[Age]]=34, "25-34", Table4[[#This Row],[Age]]&lt;=49, "35-49", Table4[[#This Row],[Age]]&lt;=64, "50-64", Table4[[#This Row],[Age]]&gt;=65, "65+")</f>
        <v>50-64</v>
      </c>
      <c r="X1783" t="str">
        <f>_xlfn.XLOOKUP(Table4[[#This Row],[StoreID]],Stores!A:A,Stores!B:B, "Not found")</f>
        <v>MegaMart Johnmouth</v>
      </c>
      <c r="Y1783" t="str">
        <f>_xlfn.XLOOKUP(Table4[[#This Row],[StoreID]],Stores!A:A,Stores!C:C, "Not Found")</f>
        <v>Johnmouth</v>
      </c>
      <c r="Z1783" t="str">
        <f>_xlfn.XLOOKUP(Table4[[#This Row],[StoreID]],Stores!A:A,Stores!D:D, "Not Found")</f>
        <v>East</v>
      </c>
    </row>
    <row r="1784" spans="1:26">
      <c r="A1784" t="s">
        <v>2650</v>
      </c>
      <c r="B1784" s="1">
        <v>45370</v>
      </c>
      <c r="C1784" t="s">
        <v>167</v>
      </c>
      <c r="D1784" t="s">
        <v>778</v>
      </c>
      <c r="E1784" t="s">
        <v>842</v>
      </c>
      <c r="F1784">
        <v>3</v>
      </c>
      <c r="G1784">
        <v>0.1</v>
      </c>
      <c r="H1784" t="s">
        <v>868</v>
      </c>
      <c r="I1784" s="4">
        <f>Table4[[#This Row],[Quantity]]*Table4[[#This Row],[UnitPrice]]</f>
        <v>3047.2799999999997</v>
      </c>
      <c r="J1784" s="4">
        <f>Table4[[#This Row],[Gross Revenue]]*(1-Table4[[#This Row],[Discount]])</f>
        <v>2742.5519999999997</v>
      </c>
      <c r="K1784" s="4">
        <f>Table4[[#This Row],[Quantity]]*Table4[[#This Row],[CostPrice]]</f>
        <v>1753.1999999999998</v>
      </c>
      <c r="L1784" s="4">
        <f>Table4[[#This Row],[Net Revenue]]-Table4[[#This Row],[Total Cost]]</f>
        <v>989.35199999999986</v>
      </c>
      <c r="M1784" t="str">
        <f>_xlfn.XLOOKUP(Table4[[#This Row],[ProductID]], Products!A:A,Products!B:B, "Not Found")</f>
        <v>Behavior Dairy</v>
      </c>
      <c r="N1784" t="str">
        <f>TEXT(Table4[[#This Row],[Date]], "mmm")</f>
        <v>Mar</v>
      </c>
      <c r="O1784" t="str">
        <f>TEXT(Table4[[#This Row],[Date]], "yyyy")</f>
        <v>2024</v>
      </c>
      <c r="P1784" t="str">
        <f>_xlfn.XLOOKUP(Table4[[#This Row],[ProductID]],Products!A:A,Products!C:C, "Not Found")</f>
        <v>Groceries</v>
      </c>
      <c r="Q1784" t="str">
        <f>_xlfn.XLOOKUP(Table4[[#This Row],[ProductID]],Products!A:A,Products!D:D,"Not Found")</f>
        <v>Dairy</v>
      </c>
      <c r="R1784">
        <f>_xlfn.XLOOKUP(Table4[[#This Row],[ProductID]],Products!A:A,Products!E:E,"Not Found")</f>
        <v>1015.76</v>
      </c>
      <c r="S1784">
        <f>_xlfn.XLOOKUP(Table4[[#This Row],[ProductID]],Products!A:A,Products!F:F, "Not Found")</f>
        <v>584.4</v>
      </c>
      <c r="T1784" t="str">
        <f>_xlfn.XLOOKUP(Table4[[#This Row],[CustomerID]],Customers!A:A,Customers!D:D, "Not Found")</f>
        <v>M</v>
      </c>
      <c r="U1784" s="6">
        <f>_xlfn.XLOOKUP(Table4[[#This Row],[CustomerID]],Customers!A:A,Customers!E:E, "Not Found")</f>
        <v>32400</v>
      </c>
      <c r="V1784">
        <f ca="1">DATEDIF(Table4[[#This Row],[CustomerBirthday]], TODAY(), "Y")</f>
        <v>37</v>
      </c>
      <c r="W1784" t="str" cm="1">
        <f t="array" aca="1" ref="W1784" ca="1">_xlfn.IFS(Table4[[#This Row],[Age]]&lt;25, "Under 25",Table4[[#This Row],[Age]]=34, "25-34", Table4[[#This Row],[Age]]&lt;=49, "35-49", Table4[[#This Row],[Age]]&lt;=64, "50-64", Table4[[#This Row],[Age]]&gt;=65, "65+")</f>
        <v>35-49</v>
      </c>
      <c r="X1784" t="str">
        <f>_xlfn.XLOOKUP(Table4[[#This Row],[StoreID]],Stores!A:A,Stores!B:B, "Not found")</f>
        <v>MegaMart Brianahaven</v>
      </c>
      <c r="Y1784" t="str">
        <f>_xlfn.XLOOKUP(Table4[[#This Row],[StoreID]],Stores!A:A,Stores!C:C, "Not Found")</f>
        <v>Brianahaven</v>
      </c>
      <c r="Z1784" t="str">
        <f>_xlfn.XLOOKUP(Table4[[#This Row],[StoreID]],Stores!A:A,Stores!D:D, "Not Found")</f>
        <v>North</v>
      </c>
    </row>
    <row r="1785" spans="1:26">
      <c r="A1785" t="s">
        <v>2651</v>
      </c>
      <c r="B1785" s="1">
        <v>45577</v>
      </c>
      <c r="C1785" t="s">
        <v>545</v>
      </c>
      <c r="D1785" t="s">
        <v>778</v>
      </c>
      <c r="E1785" t="s">
        <v>839</v>
      </c>
      <c r="F1785">
        <v>4</v>
      </c>
      <c r="G1785">
        <v>0</v>
      </c>
      <c r="H1785" t="s">
        <v>875</v>
      </c>
      <c r="I1785" s="4">
        <f>Table4[[#This Row],[Quantity]]*Table4[[#This Row],[UnitPrice]]</f>
        <v>4063.04</v>
      </c>
      <c r="J1785" s="4">
        <f>Table4[[#This Row],[Gross Revenue]]*(1-Table4[[#This Row],[Discount]])</f>
        <v>4063.04</v>
      </c>
      <c r="K1785" s="4">
        <f>Table4[[#This Row],[Quantity]]*Table4[[#This Row],[CostPrice]]</f>
        <v>2337.6</v>
      </c>
      <c r="L1785" s="4">
        <f>Table4[[#This Row],[Net Revenue]]-Table4[[#This Row],[Total Cost]]</f>
        <v>1725.44</v>
      </c>
      <c r="M1785" t="str">
        <f>_xlfn.XLOOKUP(Table4[[#This Row],[ProductID]], Products!A:A,Products!B:B, "Not Found")</f>
        <v>Behavior Dairy</v>
      </c>
      <c r="N1785" t="str">
        <f>TEXT(Table4[[#This Row],[Date]], "mmm")</f>
        <v>Oct</v>
      </c>
      <c r="O1785" t="str">
        <f>TEXT(Table4[[#This Row],[Date]], "yyyy")</f>
        <v>2024</v>
      </c>
      <c r="P1785" t="str">
        <f>_xlfn.XLOOKUP(Table4[[#This Row],[ProductID]],Products!A:A,Products!C:C, "Not Found")</f>
        <v>Groceries</v>
      </c>
      <c r="Q1785" t="str">
        <f>_xlfn.XLOOKUP(Table4[[#This Row],[ProductID]],Products!A:A,Products!D:D,"Not Found")</f>
        <v>Dairy</v>
      </c>
      <c r="R1785">
        <f>_xlfn.XLOOKUP(Table4[[#This Row],[ProductID]],Products!A:A,Products!E:E,"Not Found")</f>
        <v>1015.76</v>
      </c>
      <c r="S1785">
        <f>_xlfn.XLOOKUP(Table4[[#This Row],[ProductID]],Products!A:A,Products!F:F, "Not Found")</f>
        <v>584.4</v>
      </c>
      <c r="T1785" t="str">
        <f>_xlfn.XLOOKUP(Table4[[#This Row],[CustomerID]],Customers!A:A,Customers!D:D, "Not Found")</f>
        <v>M</v>
      </c>
      <c r="U1785" s="6">
        <f>_xlfn.XLOOKUP(Table4[[#This Row],[CustomerID]],Customers!A:A,Customers!E:E, "Not Found")</f>
        <v>38959</v>
      </c>
      <c r="V1785">
        <f ca="1">DATEDIF(Table4[[#This Row],[CustomerBirthday]], TODAY(), "Y")</f>
        <v>19</v>
      </c>
      <c r="W1785" t="str" cm="1">
        <f t="array" aca="1" ref="W1785" ca="1">_xlfn.IFS(Table4[[#This Row],[Age]]&lt;25, "Under 25",Table4[[#This Row],[Age]]=34, "25-34", Table4[[#This Row],[Age]]&lt;=49, "35-49", Table4[[#This Row],[Age]]&lt;=64, "50-64", Table4[[#This Row],[Age]]&gt;=65, "65+")</f>
        <v>Under 25</v>
      </c>
      <c r="X1785" t="str">
        <f>_xlfn.XLOOKUP(Table4[[#This Row],[StoreID]],Stores!A:A,Stores!B:B, "Not found")</f>
        <v>MegaMart New Michele</v>
      </c>
      <c r="Y1785" t="str">
        <f>_xlfn.XLOOKUP(Table4[[#This Row],[StoreID]],Stores!A:A,Stores!C:C, "Not Found")</f>
        <v>New Michele</v>
      </c>
      <c r="Z1785" t="str">
        <f>_xlfn.XLOOKUP(Table4[[#This Row],[StoreID]],Stores!A:A,Stores!D:D, "Not Found")</f>
        <v>West</v>
      </c>
    </row>
    <row r="1786" spans="1:26">
      <c r="A1786" t="s">
        <v>2652</v>
      </c>
      <c r="B1786" s="1">
        <v>45234</v>
      </c>
      <c r="C1786" t="s">
        <v>582</v>
      </c>
      <c r="D1786" t="s">
        <v>769</v>
      </c>
      <c r="E1786" t="s">
        <v>846</v>
      </c>
      <c r="F1786">
        <v>3</v>
      </c>
      <c r="G1786">
        <v>0.05</v>
      </c>
      <c r="H1786" t="s">
        <v>865</v>
      </c>
      <c r="I1786" s="4">
        <f>Table4[[#This Row],[Quantity]]*Table4[[#This Row],[UnitPrice]]</f>
        <v>76.710000000000008</v>
      </c>
      <c r="J1786" s="4">
        <f>Table4[[#This Row],[Gross Revenue]]*(1-Table4[[#This Row],[Discount]])</f>
        <v>72.874499999999998</v>
      </c>
      <c r="K1786" s="4">
        <f>Table4[[#This Row],[Quantity]]*Table4[[#This Row],[CostPrice]]</f>
        <v>57.150000000000006</v>
      </c>
      <c r="L1786" s="4">
        <f>Table4[[#This Row],[Net Revenue]]-Table4[[#This Row],[Total Cost]]</f>
        <v>15.724499999999992</v>
      </c>
      <c r="M1786" t="str">
        <f>_xlfn.XLOOKUP(Table4[[#This Row],[ProductID]], Products!A:A,Products!B:B, "Not Found")</f>
        <v>How Vegetables</v>
      </c>
      <c r="N1786" t="str">
        <f>TEXT(Table4[[#This Row],[Date]], "mmm")</f>
        <v>Nov</v>
      </c>
      <c r="O1786" t="str">
        <f>TEXT(Table4[[#This Row],[Date]], "yyyy")</f>
        <v>2023</v>
      </c>
      <c r="P1786" t="str">
        <f>_xlfn.XLOOKUP(Table4[[#This Row],[ProductID]],Products!A:A,Products!C:C, "Not Found")</f>
        <v>Groceries</v>
      </c>
      <c r="Q1786" t="str">
        <f>_xlfn.XLOOKUP(Table4[[#This Row],[ProductID]],Products!A:A,Products!D:D,"Not Found")</f>
        <v>Vegetables</v>
      </c>
      <c r="R1786">
        <f>_xlfn.XLOOKUP(Table4[[#This Row],[ProductID]],Products!A:A,Products!E:E,"Not Found")</f>
        <v>25.57</v>
      </c>
      <c r="S1786">
        <f>_xlfn.XLOOKUP(Table4[[#This Row],[ProductID]],Products!A:A,Products!F:F, "Not Found")</f>
        <v>19.05</v>
      </c>
      <c r="T1786" t="str">
        <f>_xlfn.XLOOKUP(Table4[[#This Row],[CustomerID]],Customers!A:A,Customers!D:D, "Not Found")</f>
        <v>F</v>
      </c>
      <c r="U1786" s="6">
        <f>_xlfn.XLOOKUP(Table4[[#This Row],[CustomerID]],Customers!A:A,Customers!E:E, "Not Found")</f>
        <v>31328</v>
      </c>
      <c r="V1786">
        <f ca="1">DATEDIF(Table4[[#This Row],[CustomerBirthday]], TODAY(), "Y")</f>
        <v>40</v>
      </c>
      <c r="W1786" t="str" cm="1">
        <f t="array" aca="1" ref="W1786" ca="1">_xlfn.IFS(Table4[[#This Row],[Age]]&lt;25, "Under 25",Table4[[#This Row],[Age]]=34, "25-34", Table4[[#This Row],[Age]]&lt;=49, "35-49", Table4[[#This Row],[Age]]&lt;=64, "50-64", Table4[[#This Row],[Age]]&gt;=65, "65+")</f>
        <v>35-49</v>
      </c>
      <c r="X1786" t="str">
        <f>_xlfn.XLOOKUP(Table4[[#This Row],[StoreID]],Stores!A:A,Stores!B:B, "Not found")</f>
        <v>MegaMart Johnmouth</v>
      </c>
      <c r="Y1786" t="str">
        <f>_xlfn.XLOOKUP(Table4[[#This Row],[StoreID]],Stores!A:A,Stores!C:C, "Not Found")</f>
        <v>Johnmouth</v>
      </c>
      <c r="Z1786" t="str">
        <f>_xlfn.XLOOKUP(Table4[[#This Row],[StoreID]],Stores!A:A,Stores!D:D, "Not Found")</f>
        <v>East</v>
      </c>
    </row>
    <row r="1787" spans="1:26">
      <c r="A1787" t="s">
        <v>2653</v>
      </c>
      <c r="B1787" s="1">
        <v>45865</v>
      </c>
      <c r="C1787" t="s">
        <v>677</v>
      </c>
      <c r="D1787" t="s">
        <v>734</v>
      </c>
      <c r="E1787" t="s">
        <v>835</v>
      </c>
      <c r="F1787">
        <v>4</v>
      </c>
      <c r="G1787">
        <v>0.1</v>
      </c>
      <c r="H1787" t="s">
        <v>875</v>
      </c>
      <c r="I1787" s="4">
        <f>Table4[[#This Row],[Quantity]]*Table4[[#This Row],[UnitPrice]]</f>
        <v>439.12</v>
      </c>
      <c r="J1787" s="4">
        <f>Table4[[#This Row],[Gross Revenue]]*(1-Table4[[#This Row],[Discount]])</f>
        <v>395.20800000000003</v>
      </c>
      <c r="K1787" s="4">
        <f>Table4[[#This Row],[Quantity]]*Table4[[#This Row],[CostPrice]]</f>
        <v>282.36</v>
      </c>
      <c r="L1787" s="4">
        <f>Table4[[#This Row],[Net Revenue]]-Table4[[#This Row],[Total Cost]]</f>
        <v>112.84800000000001</v>
      </c>
      <c r="M1787" t="str">
        <f>_xlfn.XLOOKUP(Table4[[#This Row],[ProductID]], Products!A:A,Products!B:B, "Not Found")</f>
        <v>Recognize Footwear</v>
      </c>
      <c r="N1787" t="str">
        <f>TEXT(Table4[[#This Row],[Date]], "mmm")</f>
        <v>Jul</v>
      </c>
      <c r="O1787" t="str">
        <f>TEXT(Table4[[#This Row],[Date]], "yyyy")</f>
        <v>2025</v>
      </c>
      <c r="P1787" t="str">
        <f>_xlfn.XLOOKUP(Table4[[#This Row],[ProductID]],Products!A:A,Products!C:C, "Not Found")</f>
        <v>Fashion</v>
      </c>
      <c r="Q1787" t="str">
        <f>_xlfn.XLOOKUP(Table4[[#This Row],[ProductID]],Products!A:A,Products!D:D,"Not Found")</f>
        <v>Footwear</v>
      </c>
      <c r="R1787">
        <f>_xlfn.XLOOKUP(Table4[[#This Row],[ProductID]],Products!A:A,Products!E:E,"Not Found")</f>
        <v>109.78</v>
      </c>
      <c r="S1787">
        <f>_xlfn.XLOOKUP(Table4[[#This Row],[ProductID]],Products!A:A,Products!F:F, "Not Found")</f>
        <v>70.59</v>
      </c>
      <c r="T1787" t="str">
        <f>_xlfn.XLOOKUP(Table4[[#This Row],[CustomerID]],Customers!A:A,Customers!D:D, "Not Found")</f>
        <v>M</v>
      </c>
      <c r="U1787" s="6">
        <f>_xlfn.XLOOKUP(Table4[[#This Row],[CustomerID]],Customers!A:A,Customers!E:E, "Not Found")</f>
        <v>38926</v>
      </c>
      <c r="V1787">
        <f ca="1">DATEDIF(Table4[[#This Row],[CustomerBirthday]], TODAY(), "Y")</f>
        <v>19</v>
      </c>
      <c r="W1787" t="str" cm="1">
        <f t="array" aca="1" ref="W1787" ca="1">_xlfn.IFS(Table4[[#This Row],[Age]]&lt;25, "Under 25",Table4[[#This Row],[Age]]=34, "25-34", Table4[[#This Row],[Age]]&lt;=49, "35-49", Table4[[#This Row],[Age]]&lt;=64, "50-64", Table4[[#This Row],[Age]]&gt;=65, "65+")</f>
        <v>Under 25</v>
      </c>
      <c r="X1787" t="str">
        <f>_xlfn.XLOOKUP(Table4[[#This Row],[StoreID]],Stores!A:A,Stores!B:B, "Not found")</f>
        <v>MegaMart Peckmouth</v>
      </c>
      <c r="Y1787" t="str">
        <f>_xlfn.XLOOKUP(Table4[[#This Row],[StoreID]],Stores!A:A,Stores!C:C, "Not Found")</f>
        <v>Peckmouth</v>
      </c>
      <c r="Z1787" t="str">
        <f>_xlfn.XLOOKUP(Table4[[#This Row],[StoreID]],Stores!A:A,Stores!D:D, "Not Found")</f>
        <v>East</v>
      </c>
    </row>
    <row r="1788" spans="1:26">
      <c r="A1788" t="s">
        <v>2654</v>
      </c>
      <c r="B1788" s="1">
        <v>45201</v>
      </c>
      <c r="C1788" t="s">
        <v>171</v>
      </c>
      <c r="D1788" t="s">
        <v>766</v>
      </c>
      <c r="E1788" t="s">
        <v>842</v>
      </c>
      <c r="F1788">
        <v>1</v>
      </c>
      <c r="G1788">
        <v>0</v>
      </c>
      <c r="H1788" t="s">
        <v>875</v>
      </c>
      <c r="I1788" s="4">
        <f>Table4[[#This Row],[Quantity]]*Table4[[#This Row],[UnitPrice]]</f>
        <v>1227.24</v>
      </c>
      <c r="J1788" s="4">
        <f>Table4[[#This Row],[Gross Revenue]]*(1-Table4[[#This Row],[Discount]])</f>
        <v>1227.24</v>
      </c>
      <c r="K1788" s="4">
        <f>Table4[[#This Row],[Quantity]]*Table4[[#This Row],[CostPrice]]</f>
        <v>977.09</v>
      </c>
      <c r="L1788" s="4">
        <f>Table4[[#This Row],[Net Revenue]]-Table4[[#This Row],[Total Cost]]</f>
        <v>250.14999999999998</v>
      </c>
      <c r="M1788" t="str">
        <f>_xlfn.XLOOKUP(Table4[[#This Row],[ProductID]], Products!A:A,Products!B:B, "Not Found")</f>
        <v>Firm Dairy</v>
      </c>
      <c r="N1788" t="str">
        <f>TEXT(Table4[[#This Row],[Date]], "mmm")</f>
        <v>Oct</v>
      </c>
      <c r="O1788" t="str">
        <f>TEXT(Table4[[#This Row],[Date]], "yyyy")</f>
        <v>2023</v>
      </c>
      <c r="P1788" t="str">
        <f>_xlfn.XLOOKUP(Table4[[#This Row],[ProductID]],Products!A:A,Products!C:C, "Not Found")</f>
        <v>Groceries</v>
      </c>
      <c r="Q1788" t="str">
        <f>_xlfn.XLOOKUP(Table4[[#This Row],[ProductID]],Products!A:A,Products!D:D,"Not Found")</f>
        <v>Dairy</v>
      </c>
      <c r="R1788">
        <f>_xlfn.XLOOKUP(Table4[[#This Row],[ProductID]],Products!A:A,Products!E:E,"Not Found")</f>
        <v>1227.24</v>
      </c>
      <c r="S1788">
        <f>_xlfn.XLOOKUP(Table4[[#This Row],[ProductID]],Products!A:A,Products!F:F, "Not Found")</f>
        <v>977.09</v>
      </c>
      <c r="T1788" t="str">
        <f>_xlfn.XLOOKUP(Table4[[#This Row],[CustomerID]],Customers!A:A,Customers!D:D, "Not Found")</f>
        <v>M</v>
      </c>
      <c r="U1788" s="6">
        <f>_xlfn.XLOOKUP(Table4[[#This Row],[CustomerID]],Customers!A:A,Customers!E:E, "Not Found")</f>
        <v>22326</v>
      </c>
      <c r="V1788">
        <f ca="1">DATEDIF(Table4[[#This Row],[CustomerBirthday]], TODAY(), "Y")</f>
        <v>65</v>
      </c>
      <c r="W1788" t="str" cm="1">
        <f t="array" aca="1" ref="W1788" ca="1">_xlfn.IFS(Table4[[#This Row],[Age]]&lt;25, "Under 25",Table4[[#This Row],[Age]]=34, "25-34", Table4[[#This Row],[Age]]&lt;=49, "35-49", Table4[[#This Row],[Age]]&lt;=64, "50-64", Table4[[#This Row],[Age]]&gt;=65, "65+")</f>
        <v>65+</v>
      </c>
      <c r="X1788" t="str">
        <f>_xlfn.XLOOKUP(Table4[[#This Row],[StoreID]],Stores!A:A,Stores!B:B, "Not found")</f>
        <v>MegaMart Brianahaven</v>
      </c>
      <c r="Y1788" t="str">
        <f>_xlfn.XLOOKUP(Table4[[#This Row],[StoreID]],Stores!A:A,Stores!C:C, "Not Found")</f>
        <v>Brianahaven</v>
      </c>
      <c r="Z1788" t="str">
        <f>_xlfn.XLOOKUP(Table4[[#This Row],[StoreID]],Stores!A:A,Stores!D:D, "Not Found")</f>
        <v>North</v>
      </c>
    </row>
    <row r="1789" spans="1:26">
      <c r="A1789" t="s">
        <v>2655</v>
      </c>
      <c r="B1789" s="1">
        <v>45390</v>
      </c>
      <c r="C1789" t="s">
        <v>700</v>
      </c>
      <c r="D1789" t="s">
        <v>802</v>
      </c>
      <c r="E1789" t="s">
        <v>842</v>
      </c>
      <c r="F1789">
        <v>5</v>
      </c>
      <c r="G1789">
        <v>0.15</v>
      </c>
      <c r="H1789" t="s">
        <v>865</v>
      </c>
      <c r="I1789" s="4">
        <f>Table4[[#This Row],[Quantity]]*Table4[[#This Row],[UnitPrice]]</f>
        <v>1834.65</v>
      </c>
      <c r="J1789" s="4">
        <f>Table4[[#This Row],[Gross Revenue]]*(1-Table4[[#This Row],[Discount]])</f>
        <v>1559.4525000000001</v>
      </c>
      <c r="K1789" s="4">
        <f>Table4[[#This Row],[Quantity]]*Table4[[#This Row],[CostPrice]]</f>
        <v>1426.15</v>
      </c>
      <c r="L1789" s="4">
        <f>Table4[[#This Row],[Net Revenue]]-Table4[[#This Row],[Total Cost]]</f>
        <v>133.30250000000001</v>
      </c>
      <c r="M1789" t="str">
        <f>_xlfn.XLOOKUP(Table4[[#This Row],[ProductID]], Products!A:A,Products!B:B, "Not Found")</f>
        <v>Stage Footwear</v>
      </c>
      <c r="N1789" t="str">
        <f>TEXT(Table4[[#This Row],[Date]], "mmm")</f>
        <v>Apr</v>
      </c>
      <c r="O1789" t="str">
        <f>TEXT(Table4[[#This Row],[Date]], "yyyy")</f>
        <v>2024</v>
      </c>
      <c r="P1789" t="str">
        <f>_xlfn.XLOOKUP(Table4[[#This Row],[ProductID]],Products!A:A,Products!C:C, "Not Found")</f>
        <v>Fashion</v>
      </c>
      <c r="Q1789" t="str">
        <f>_xlfn.XLOOKUP(Table4[[#This Row],[ProductID]],Products!A:A,Products!D:D,"Not Found")</f>
        <v>Footwear</v>
      </c>
      <c r="R1789">
        <f>_xlfn.XLOOKUP(Table4[[#This Row],[ProductID]],Products!A:A,Products!E:E,"Not Found")</f>
        <v>366.93</v>
      </c>
      <c r="S1789">
        <f>_xlfn.XLOOKUP(Table4[[#This Row],[ProductID]],Products!A:A,Products!F:F, "Not Found")</f>
        <v>285.23</v>
      </c>
      <c r="T1789" t="str">
        <f>_xlfn.XLOOKUP(Table4[[#This Row],[CustomerID]],Customers!A:A,Customers!D:D, "Not Found")</f>
        <v>F</v>
      </c>
      <c r="U1789" s="6">
        <f>_xlfn.XLOOKUP(Table4[[#This Row],[CustomerID]],Customers!A:A,Customers!E:E, "Not Found")</f>
        <v>25706</v>
      </c>
      <c r="V1789">
        <f ca="1">DATEDIF(Table4[[#This Row],[CustomerBirthday]], TODAY(), "Y")</f>
        <v>56</v>
      </c>
      <c r="W1789" t="str" cm="1">
        <f t="array" aca="1" ref="W1789" ca="1">_xlfn.IFS(Table4[[#This Row],[Age]]&lt;25, "Under 25",Table4[[#This Row],[Age]]=34, "25-34", Table4[[#This Row],[Age]]&lt;=49, "35-49", Table4[[#This Row],[Age]]&lt;=64, "50-64", Table4[[#This Row],[Age]]&gt;=65, "65+")</f>
        <v>50-64</v>
      </c>
      <c r="X1789" t="str">
        <f>_xlfn.XLOOKUP(Table4[[#This Row],[StoreID]],Stores!A:A,Stores!B:B, "Not found")</f>
        <v>MegaMart Brianahaven</v>
      </c>
      <c r="Y1789" t="str">
        <f>_xlfn.XLOOKUP(Table4[[#This Row],[StoreID]],Stores!A:A,Stores!C:C, "Not Found")</f>
        <v>Brianahaven</v>
      </c>
      <c r="Z1789" t="str">
        <f>_xlfn.XLOOKUP(Table4[[#This Row],[StoreID]],Stores!A:A,Stores!D:D, "Not Found")</f>
        <v>North</v>
      </c>
    </row>
    <row r="1790" spans="1:26">
      <c r="A1790" t="s">
        <v>2656</v>
      </c>
      <c r="B1790" s="1">
        <v>45446</v>
      </c>
      <c r="C1790" t="s">
        <v>664</v>
      </c>
      <c r="D1790" t="s">
        <v>824</v>
      </c>
      <c r="E1790" t="s">
        <v>842</v>
      </c>
      <c r="F1790">
        <v>2</v>
      </c>
      <c r="G1790">
        <v>0.05</v>
      </c>
      <c r="H1790" t="s">
        <v>865</v>
      </c>
      <c r="I1790" s="4">
        <f>Table4[[#This Row],[Quantity]]*Table4[[#This Row],[UnitPrice]]</f>
        <v>776.52</v>
      </c>
      <c r="J1790" s="4">
        <f>Table4[[#This Row],[Gross Revenue]]*(1-Table4[[#This Row],[Discount]])</f>
        <v>737.69399999999996</v>
      </c>
      <c r="K1790" s="4">
        <f>Table4[[#This Row],[Quantity]]*Table4[[#This Row],[CostPrice]]</f>
        <v>398.6</v>
      </c>
      <c r="L1790" s="4">
        <f>Table4[[#This Row],[Net Revenue]]-Table4[[#This Row],[Total Cost]]</f>
        <v>339.09399999999994</v>
      </c>
      <c r="M1790" t="str">
        <f>_xlfn.XLOOKUP(Table4[[#This Row],[ProductID]], Products!A:A,Products!B:B, "Not Found")</f>
        <v>Possible Watches</v>
      </c>
      <c r="N1790" t="str">
        <f>TEXT(Table4[[#This Row],[Date]], "mmm")</f>
        <v>Jun</v>
      </c>
      <c r="O1790" t="str">
        <f>TEXT(Table4[[#This Row],[Date]], "yyyy")</f>
        <v>2024</v>
      </c>
      <c r="P1790" t="str">
        <f>_xlfn.XLOOKUP(Table4[[#This Row],[ProductID]],Products!A:A,Products!C:C, "Not Found")</f>
        <v>Fashion</v>
      </c>
      <c r="Q1790" t="str">
        <f>_xlfn.XLOOKUP(Table4[[#This Row],[ProductID]],Products!A:A,Products!D:D,"Not Found")</f>
        <v>Watches</v>
      </c>
      <c r="R1790">
        <f>_xlfn.XLOOKUP(Table4[[#This Row],[ProductID]],Products!A:A,Products!E:E,"Not Found")</f>
        <v>388.26</v>
      </c>
      <c r="S1790">
        <f>_xlfn.XLOOKUP(Table4[[#This Row],[ProductID]],Products!A:A,Products!F:F, "Not Found")</f>
        <v>199.3</v>
      </c>
      <c r="T1790" t="str">
        <f>_xlfn.XLOOKUP(Table4[[#This Row],[CustomerID]],Customers!A:A,Customers!D:D, "Not Found")</f>
        <v>M</v>
      </c>
      <c r="U1790" s="6">
        <f>_xlfn.XLOOKUP(Table4[[#This Row],[CustomerID]],Customers!A:A,Customers!E:E, "Not Found")</f>
        <v>22243</v>
      </c>
      <c r="V1790">
        <f ca="1">DATEDIF(Table4[[#This Row],[CustomerBirthday]], TODAY(), "Y")</f>
        <v>65</v>
      </c>
      <c r="W1790" t="str" cm="1">
        <f t="array" aca="1" ref="W1790" ca="1">_xlfn.IFS(Table4[[#This Row],[Age]]&lt;25, "Under 25",Table4[[#This Row],[Age]]=34, "25-34", Table4[[#This Row],[Age]]&lt;=49, "35-49", Table4[[#This Row],[Age]]&lt;=64, "50-64", Table4[[#This Row],[Age]]&gt;=65, "65+")</f>
        <v>65+</v>
      </c>
      <c r="X1790" t="str">
        <f>_xlfn.XLOOKUP(Table4[[#This Row],[StoreID]],Stores!A:A,Stores!B:B, "Not found")</f>
        <v>MegaMart Brianahaven</v>
      </c>
      <c r="Y1790" t="str">
        <f>_xlfn.XLOOKUP(Table4[[#This Row],[StoreID]],Stores!A:A,Stores!C:C, "Not Found")</f>
        <v>Brianahaven</v>
      </c>
      <c r="Z1790" t="str">
        <f>_xlfn.XLOOKUP(Table4[[#This Row],[StoreID]],Stores!A:A,Stores!D:D, "Not Found")</f>
        <v>North</v>
      </c>
    </row>
    <row r="1791" spans="1:26">
      <c r="A1791" t="s">
        <v>2657</v>
      </c>
      <c r="B1791" s="1">
        <v>45196</v>
      </c>
      <c r="C1791" t="s">
        <v>187</v>
      </c>
      <c r="D1791" t="s">
        <v>822</v>
      </c>
      <c r="E1791" t="s">
        <v>835</v>
      </c>
      <c r="F1791">
        <v>2</v>
      </c>
      <c r="G1791">
        <v>0.15</v>
      </c>
      <c r="H1791" t="s">
        <v>871</v>
      </c>
      <c r="I1791" s="4">
        <f>Table4[[#This Row],[Quantity]]*Table4[[#This Row],[UnitPrice]]</f>
        <v>2432.7199999999998</v>
      </c>
      <c r="J1791" s="4">
        <f>Table4[[#This Row],[Gross Revenue]]*(1-Table4[[#This Row],[Discount]])</f>
        <v>2067.8119999999999</v>
      </c>
      <c r="K1791" s="4">
        <f>Table4[[#This Row],[Quantity]]*Table4[[#This Row],[CostPrice]]</f>
        <v>1589.6</v>
      </c>
      <c r="L1791" s="4">
        <f>Table4[[#This Row],[Net Revenue]]-Table4[[#This Row],[Total Cost]]</f>
        <v>478.21199999999999</v>
      </c>
      <c r="M1791" t="str">
        <f>_xlfn.XLOOKUP(Table4[[#This Row],[ProductID]], Products!A:A,Products!B:B, "Not Found")</f>
        <v>Nor Bags</v>
      </c>
      <c r="N1791" t="str">
        <f>TEXT(Table4[[#This Row],[Date]], "mmm")</f>
        <v>Sep</v>
      </c>
      <c r="O1791" t="str">
        <f>TEXT(Table4[[#This Row],[Date]], "yyyy")</f>
        <v>2023</v>
      </c>
      <c r="P1791" t="str">
        <f>_xlfn.XLOOKUP(Table4[[#This Row],[ProductID]],Products!A:A,Products!C:C, "Not Found")</f>
        <v>Fashion</v>
      </c>
      <c r="Q1791" t="str">
        <f>_xlfn.XLOOKUP(Table4[[#This Row],[ProductID]],Products!A:A,Products!D:D,"Not Found")</f>
        <v>Bags</v>
      </c>
      <c r="R1791">
        <f>_xlfn.XLOOKUP(Table4[[#This Row],[ProductID]],Products!A:A,Products!E:E,"Not Found")</f>
        <v>1216.3599999999999</v>
      </c>
      <c r="S1791">
        <f>_xlfn.XLOOKUP(Table4[[#This Row],[ProductID]],Products!A:A,Products!F:F, "Not Found")</f>
        <v>794.8</v>
      </c>
      <c r="T1791" t="str">
        <f>_xlfn.XLOOKUP(Table4[[#This Row],[CustomerID]],Customers!A:A,Customers!D:D, "Not Found")</f>
        <v>M</v>
      </c>
      <c r="U1791" s="6">
        <f>_xlfn.XLOOKUP(Table4[[#This Row],[CustomerID]],Customers!A:A,Customers!E:E, "Not Found")</f>
        <v>38351</v>
      </c>
      <c r="V1791">
        <f ca="1">DATEDIF(Table4[[#This Row],[CustomerBirthday]], TODAY(), "Y")</f>
        <v>21</v>
      </c>
      <c r="W1791" t="str" cm="1">
        <f t="array" aca="1" ref="W1791" ca="1">_xlfn.IFS(Table4[[#This Row],[Age]]&lt;25, "Under 25",Table4[[#This Row],[Age]]=34, "25-34", Table4[[#This Row],[Age]]&lt;=49, "35-49", Table4[[#This Row],[Age]]&lt;=64, "50-64", Table4[[#This Row],[Age]]&gt;=65, "65+")</f>
        <v>Under 25</v>
      </c>
      <c r="X1791" t="str">
        <f>_xlfn.XLOOKUP(Table4[[#This Row],[StoreID]],Stores!A:A,Stores!B:B, "Not found")</f>
        <v>MegaMart Peckmouth</v>
      </c>
      <c r="Y1791" t="str">
        <f>_xlfn.XLOOKUP(Table4[[#This Row],[StoreID]],Stores!A:A,Stores!C:C, "Not Found")</f>
        <v>Peckmouth</v>
      </c>
      <c r="Z1791" t="str">
        <f>_xlfn.XLOOKUP(Table4[[#This Row],[StoreID]],Stores!A:A,Stores!D:D, "Not Found")</f>
        <v>East</v>
      </c>
    </row>
    <row r="1792" spans="1:26">
      <c r="A1792" t="s">
        <v>2658</v>
      </c>
      <c r="B1792" s="1">
        <v>45826</v>
      </c>
      <c r="C1792" t="s">
        <v>472</v>
      </c>
      <c r="D1792" t="s">
        <v>806</v>
      </c>
      <c r="E1792" t="s">
        <v>831</v>
      </c>
      <c r="F1792">
        <v>4</v>
      </c>
      <c r="G1792">
        <v>0.05</v>
      </c>
      <c r="H1792" t="s">
        <v>871</v>
      </c>
      <c r="I1792" s="4">
        <f>Table4[[#This Row],[Quantity]]*Table4[[#This Row],[UnitPrice]]</f>
        <v>6982.44</v>
      </c>
      <c r="J1792" s="4">
        <f>Table4[[#This Row],[Gross Revenue]]*(1-Table4[[#This Row],[Discount]])</f>
        <v>6633.3179999999993</v>
      </c>
      <c r="K1792" s="4">
        <f>Table4[[#This Row],[Quantity]]*Table4[[#This Row],[CostPrice]]</f>
        <v>5289.76</v>
      </c>
      <c r="L1792" s="4">
        <f>Table4[[#This Row],[Net Revenue]]-Table4[[#This Row],[Total Cost]]</f>
        <v>1343.5579999999991</v>
      </c>
      <c r="M1792" t="str">
        <f>_xlfn.XLOOKUP(Table4[[#This Row],[ProductID]], Products!A:A,Products!B:B, "Not Found")</f>
        <v>Piece Headphones</v>
      </c>
      <c r="N1792" t="str">
        <f>TEXT(Table4[[#This Row],[Date]], "mmm")</f>
        <v>Jun</v>
      </c>
      <c r="O1792" t="str">
        <f>TEXT(Table4[[#This Row],[Date]], "yyyy")</f>
        <v>2025</v>
      </c>
      <c r="P1792" t="str">
        <f>_xlfn.XLOOKUP(Table4[[#This Row],[ProductID]],Products!A:A,Products!C:C, "Not Found")</f>
        <v>Electronics</v>
      </c>
      <c r="Q1792" t="str">
        <f>_xlfn.XLOOKUP(Table4[[#This Row],[ProductID]],Products!A:A,Products!D:D,"Not Found")</f>
        <v>Headphones</v>
      </c>
      <c r="R1792">
        <f>_xlfn.XLOOKUP(Table4[[#This Row],[ProductID]],Products!A:A,Products!E:E,"Not Found")</f>
        <v>1745.61</v>
      </c>
      <c r="S1792">
        <f>_xlfn.XLOOKUP(Table4[[#This Row],[ProductID]],Products!A:A,Products!F:F, "Not Found")</f>
        <v>1322.44</v>
      </c>
      <c r="T1792" t="str">
        <f>_xlfn.XLOOKUP(Table4[[#This Row],[CustomerID]],Customers!A:A,Customers!D:D, "Not Found")</f>
        <v>M</v>
      </c>
      <c r="U1792" s="6">
        <f>_xlfn.XLOOKUP(Table4[[#This Row],[CustomerID]],Customers!A:A,Customers!E:E, "Not Found")</f>
        <v>21466</v>
      </c>
      <c r="V1792">
        <f ca="1">DATEDIF(Table4[[#This Row],[CustomerBirthday]], TODAY(), "Y")</f>
        <v>67</v>
      </c>
      <c r="W1792" t="str" cm="1">
        <f t="array" aca="1" ref="W1792" ca="1">_xlfn.IFS(Table4[[#This Row],[Age]]&lt;25, "Under 25",Table4[[#This Row],[Age]]=34, "25-34", Table4[[#This Row],[Age]]&lt;=49, "35-49", Table4[[#This Row],[Age]]&lt;=64, "50-64", Table4[[#This Row],[Age]]&gt;=65, "65+")</f>
        <v>65+</v>
      </c>
      <c r="X1792" t="str">
        <f>_xlfn.XLOOKUP(Table4[[#This Row],[StoreID]],Stores!A:A,Stores!B:B, "Not found")</f>
        <v>MegaMart Jimenezborough</v>
      </c>
      <c r="Y1792" t="str">
        <f>_xlfn.XLOOKUP(Table4[[#This Row],[StoreID]],Stores!A:A,Stores!C:C, "Not Found")</f>
        <v>Jimenezborough</v>
      </c>
      <c r="Z1792" t="str">
        <f>_xlfn.XLOOKUP(Table4[[#This Row],[StoreID]],Stores!A:A,Stores!D:D, "Not Found")</f>
        <v>South</v>
      </c>
    </row>
    <row r="1793" spans="1:26">
      <c r="A1793" t="s">
        <v>2659</v>
      </c>
      <c r="B1793" s="1">
        <v>45668</v>
      </c>
      <c r="C1793" t="s">
        <v>202</v>
      </c>
      <c r="D1793" t="s">
        <v>732</v>
      </c>
      <c r="E1793" t="s">
        <v>831</v>
      </c>
      <c r="F1793">
        <v>2</v>
      </c>
      <c r="G1793">
        <v>0.05</v>
      </c>
      <c r="H1793" t="s">
        <v>865</v>
      </c>
      <c r="I1793" s="4">
        <f>Table4[[#This Row],[Quantity]]*Table4[[#This Row],[UnitPrice]]</f>
        <v>2948.24</v>
      </c>
      <c r="J1793" s="4">
        <f>Table4[[#This Row],[Gross Revenue]]*(1-Table4[[#This Row],[Discount]])</f>
        <v>2800.8279999999995</v>
      </c>
      <c r="K1793" s="4">
        <f>Table4[[#This Row],[Quantity]]*Table4[[#This Row],[CostPrice]]</f>
        <v>1528.04</v>
      </c>
      <c r="L1793" s="4">
        <f>Table4[[#This Row],[Net Revenue]]-Table4[[#This Row],[Total Cost]]</f>
        <v>1272.7879999999996</v>
      </c>
      <c r="M1793" t="str">
        <f>_xlfn.XLOOKUP(Table4[[#This Row],[ProductID]], Products!A:A,Products!B:B, "Not Found")</f>
        <v>Understand Camera</v>
      </c>
      <c r="N1793" t="str">
        <f>TEXT(Table4[[#This Row],[Date]], "mmm")</f>
        <v>Jan</v>
      </c>
      <c r="O1793" t="str">
        <f>TEXT(Table4[[#This Row],[Date]], "yyyy")</f>
        <v>2025</v>
      </c>
      <c r="P1793" t="str">
        <f>_xlfn.XLOOKUP(Table4[[#This Row],[ProductID]],Products!A:A,Products!C:C, "Not Found")</f>
        <v>Electronics</v>
      </c>
      <c r="Q1793" t="str">
        <f>_xlfn.XLOOKUP(Table4[[#This Row],[ProductID]],Products!A:A,Products!D:D,"Not Found")</f>
        <v>Camera</v>
      </c>
      <c r="R1793">
        <f>_xlfn.XLOOKUP(Table4[[#This Row],[ProductID]],Products!A:A,Products!E:E,"Not Found")</f>
        <v>1474.12</v>
      </c>
      <c r="S1793">
        <f>_xlfn.XLOOKUP(Table4[[#This Row],[ProductID]],Products!A:A,Products!F:F, "Not Found")</f>
        <v>764.02</v>
      </c>
      <c r="T1793" t="str">
        <f>_xlfn.XLOOKUP(Table4[[#This Row],[CustomerID]],Customers!A:A,Customers!D:D, "Not Found")</f>
        <v>F</v>
      </c>
      <c r="U1793" s="6">
        <f>_xlfn.XLOOKUP(Table4[[#This Row],[CustomerID]],Customers!A:A,Customers!E:E, "Not Found")</f>
        <v>33492</v>
      </c>
      <c r="V1793">
        <f ca="1">DATEDIF(Table4[[#This Row],[CustomerBirthday]], TODAY(), "Y")</f>
        <v>34</v>
      </c>
      <c r="W1793" t="str" cm="1">
        <f t="array" aca="1" ref="W1793" ca="1">_xlfn.IFS(Table4[[#This Row],[Age]]&lt;25, "Under 25",Table4[[#This Row],[Age]]=34, "25-34", Table4[[#This Row],[Age]]&lt;=49, "35-49", Table4[[#This Row],[Age]]&lt;=64, "50-64", Table4[[#This Row],[Age]]&gt;=65, "65+")</f>
        <v>25-34</v>
      </c>
      <c r="X1793" t="str">
        <f>_xlfn.XLOOKUP(Table4[[#This Row],[StoreID]],Stores!A:A,Stores!B:B, "Not found")</f>
        <v>MegaMart Jimenezborough</v>
      </c>
      <c r="Y1793" t="str">
        <f>_xlfn.XLOOKUP(Table4[[#This Row],[StoreID]],Stores!A:A,Stores!C:C, "Not Found")</f>
        <v>Jimenezborough</v>
      </c>
      <c r="Z1793" t="str">
        <f>_xlfn.XLOOKUP(Table4[[#This Row],[StoreID]],Stores!A:A,Stores!D:D, "Not Found")</f>
        <v>South</v>
      </c>
    </row>
    <row r="1794" spans="1:26">
      <c r="A1794" t="s">
        <v>2660</v>
      </c>
      <c r="B1794" s="1">
        <v>45617</v>
      </c>
      <c r="C1794" t="s">
        <v>393</v>
      </c>
      <c r="D1794" t="s">
        <v>722</v>
      </c>
      <c r="E1794" t="s">
        <v>842</v>
      </c>
      <c r="F1794">
        <v>5</v>
      </c>
      <c r="G1794">
        <v>0</v>
      </c>
      <c r="H1794" t="s">
        <v>871</v>
      </c>
      <c r="I1794" s="4">
        <f>Table4[[#This Row],[Quantity]]*Table4[[#This Row],[UnitPrice]]</f>
        <v>9268.85</v>
      </c>
      <c r="J1794" s="4">
        <f>Table4[[#This Row],[Gross Revenue]]*(1-Table4[[#This Row],[Discount]])</f>
        <v>9268.85</v>
      </c>
      <c r="K1794" s="4">
        <f>Table4[[#This Row],[Quantity]]*Table4[[#This Row],[CostPrice]]</f>
        <v>6817.6</v>
      </c>
      <c r="L1794" s="4">
        <f>Table4[[#This Row],[Net Revenue]]-Table4[[#This Row],[Total Cost]]</f>
        <v>2451.25</v>
      </c>
      <c r="M1794" t="str">
        <f>_xlfn.XLOOKUP(Table4[[#This Row],[ProductID]], Products!A:A,Products!B:B, "Not Found")</f>
        <v>Four Accessories</v>
      </c>
      <c r="N1794" t="str">
        <f>TEXT(Table4[[#This Row],[Date]], "mmm")</f>
        <v>Nov</v>
      </c>
      <c r="O1794" t="str">
        <f>TEXT(Table4[[#This Row],[Date]], "yyyy")</f>
        <v>2024</v>
      </c>
      <c r="P1794" t="str">
        <f>_xlfn.XLOOKUP(Table4[[#This Row],[ProductID]],Products!A:A,Products!C:C, "Not Found")</f>
        <v>Fashion</v>
      </c>
      <c r="Q1794" t="str">
        <f>_xlfn.XLOOKUP(Table4[[#This Row],[ProductID]],Products!A:A,Products!D:D,"Not Found")</f>
        <v>Accessories</v>
      </c>
      <c r="R1794">
        <f>_xlfn.XLOOKUP(Table4[[#This Row],[ProductID]],Products!A:A,Products!E:E,"Not Found")</f>
        <v>1853.77</v>
      </c>
      <c r="S1794">
        <f>_xlfn.XLOOKUP(Table4[[#This Row],[ProductID]],Products!A:A,Products!F:F, "Not Found")</f>
        <v>1363.52</v>
      </c>
      <c r="T1794" t="str">
        <f>_xlfn.XLOOKUP(Table4[[#This Row],[CustomerID]],Customers!A:A,Customers!D:D, "Not Found")</f>
        <v>M</v>
      </c>
      <c r="U1794" s="6">
        <f>_xlfn.XLOOKUP(Table4[[#This Row],[CustomerID]],Customers!A:A,Customers!E:E, "Not Found")</f>
        <v>25566</v>
      </c>
      <c r="V1794">
        <f ca="1">DATEDIF(Table4[[#This Row],[CustomerBirthday]], TODAY(), "Y")</f>
        <v>56</v>
      </c>
      <c r="W1794" t="str" cm="1">
        <f t="array" aca="1" ref="W1794" ca="1">_xlfn.IFS(Table4[[#This Row],[Age]]&lt;25, "Under 25",Table4[[#This Row],[Age]]=34, "25-34", Table4[[#This Row],[Age]]&lt;=49, "35-49", Table4[[#This Row],[Age]]&lt;=64, "50-64", Table4[[#This Row],[Age]]&gt;=65, "65+")</f>
        <v>50-64</v>
      </c>
      <c r="X1794" t="str">
        <f>_xlfn.XLOOKUP(Table4[[#This Row],[StoreID]],Stores!A:A,Stores!B:B, "Not found")</f>
        <v>MegaMart Brianahaven</v>
      </c>
      <c r="Y1794" t="str">
        <f>_xlfn.XLOOKUP(Table4[[#This Row],[StoreID]],Stores!A:A,Stores!C:C, "Not Found")</f>
        <v>Brianahaven</v>
      </c>
      <c r="Z1794" t="str">
        <f>_xlfn.XLOOKUP(Table4[[#This Row],[StoreID]],Stores!A:A,Stores!D:D, "Not Found")</f>
        <v>North</v>
      </c>
    </row>
    <row r="1795" spans="1:26">
      <c r="A1795" t="s">
        <v>2661</v>
      </c>
      <c r="B1795" s="1">
        <v>45570</v>
      </c>
      <c r="C1795" t="s">
        <v>85</v>
      </c>
      <c r="D1795" t="s">
        <v>774</v>
      </c>
      <c r="E1795" t="s">
        <v>839</v>
      </c>
      <c r="F1795">
        <v>1</v>
      </c>
      <c r="G1795">
        <v>0.15</v>
      </c>
      <c r="H1795" t="s">
        <v>875</v>
      </c>
      <c r="I1795" s="4">
        <f>Table4[[#This Row],[Quantity]]*Table4[[#This Row],[UnitPrice]]</f>
        <v>1487.41</v>
      </c>
      <c r="J1795" s="4">
        <f>Table4[[#This Row],[Gross Revenue]]*(1-Table4[[#This Row],[Discount]])</f>
        <v>1264.2985000000001</v>
      </c>
      <c r="K1795" s="4">
        <f>Table4[[#This Row],[Quantity]]*Table4[[#This Row],[CostPrice]]</f>
        <v>813.07</v>
      </c>
      <c r="L1795" s="4">
        <f>Table4[[#This Row],[Net Revenue]]-Table4[[#This Row],[Total Cost]]</f>
        <v>451.22850000000005</v>
      </c>
      <c r="M1795" t="str">
        <f>_xlfn.XLOOKUP(Table4[[#This Row],[ProductID]], Products!A:A,Products!B:B, "Not Found")</f>
        <v>Him Smartphone</v>
      </c>
      <c r="N1795" t="str">
        <f>TEXT(Table4[[#This Row],[Date]], "mmm")</f>
        <v>Oct</v>
      </c>
      <c r="O1795" t="str">
        <f>TEXT(Table4[[#This Row],[Date]], "yyyy")</f>
        <v>2024</v>
      </c>
      <c r="P1795" t="str">
        <f>_xlfn.XLOOKUP(Table4[[#This Row],[ProductID]],Products!A:A,Products!C:C, "Not Found")</f>
        <v>Electronics</v>
      </c>
      <c r="Q1795" t="str">
        <f>_xlfn.XLOOKUP(Table4[[#This Row],[ProductID]],Products!A:A,Products!D:D,"Not Found")</f>
        <v>Smartphone</v>
      </c>
      <c r="R1795">
        <f>_xlfn.XLOOKUP(Table4[[#This Row],[ProductID]],Products!A:A,Products!E:E,"Not Found")</f>
        <v>1487.41</v>
      </c>
      <c r="S1795">
        <f>_xlfn.XLOOKUP(Table4[[#This Row],[ProductID]],Products!A:A,Products!F:F, "Not Found")</f>
        <v>813.07</v>
      </c>
      <c r="T1795" t="str">
        <f>_xlfn.XLOOKUP(Table4[[#This Row],[CustomerID]],Customers!A:A,Customers!D:D, "Not Found")</f>
        <v>M</v>
      </c>
      <c r="U1795" s="6">
        <f>_xlfn.XLOOKUP(Table4[[#This Row],[CustomerID]],Customers!A:A,Customers!E:E, "Not Found")</f>
        <v>34290</v>
      </c>
      <c r="V1795">
        <f ca="1">DATEDIF(Table4[[#This Row],[CustomerBirthday]], TODAY(), "Y")</f>
        <v>32</v>
      </c>
      <c r="W1795" t="str" cm="1">
        <f t="array" aca="1" ref="W1795" ca="1">_xlfn.IFS(Table4[[#This Row],[Age]]&lt;25, "Under 25",Table4[[#This Row],[Age]]=34, "25-34", Table4[[#This Row],[Age]]&lt;=49, "35-49", Table4[[#This Row],[Age]]&lt;=64, "50-64", Table4[[#This Row],[Age]]&gt;=65, "65+")</f>
        <v>35-49</v>
      </c>
      <c r="X1795" t="str">
        <f>_xlfn.XLOOKUP(Table4[[#This Row],[StoreID]],Stores!A:A,Stores!B:B, "Not found")</f>
        <v>MegaMart New Michele</v>
      </c>
      <c r="Y1795" t="str">
        <f>_xlfn.XLOOKUP(Table4[[#This Row],[StoreID]],Stores!A:A,Stores!C:C, "Not Found")</f>
        <v>New Michele</v>
      </c>
      <c r="Z1795" t="str">
        <f>_xlfn.XLOOKUP(Table4[[#This Row],[StoreID]],Stores!A:A,Stores!D:D, "Not Found")</f>
        <v>West</v>
      </c>
    </row>
    <row r="1796" spans="1:26">
      <c r="A1796" t="s">
        <v>2662</v>
      </c>
      <c r="B1796" s="1">
        <v>45402</v>
      </c>
      <c r="C1796" t="s">
        <v>270</v>
      </c>
      <c r="D1796" t="s">
        <v>766</v>
      </c>
      <c r="E1796" t="s">
        <v>831</v>
      </c>
      <c r="F1796">
        <v>3</v>
      </c>
      <c r="G1796">
        <v>0</v>
      </c>
      <c r="H1796" t="s">
        <v>871</v>
      </c>
      <c r="I1796" s="4">
        <f>Table4[[#This Row],[Quantity]]*Table4[[#This Row],[UnitPrice]]</f>
        <v>3681.7200000000003</v>
      </c>
      <c r="J1796" s="4">
        <f>Table4[[#This Row],[Gross Revenue]]*(1-Table4[[#This Row],[Discount]])</f>
        <v>3681.7200000000003</v>
      </c>
      <c r="K1796" s="4">
        <f>Table4[[#This Row],[Quantity]]*Table4[[#This Row],[CostPrice]]</f>
        <v>2931.27</v>
      </c>
      <c r="L1796" s="4">
        <f>Table4[[#This Row],[Net Revenue]]-Table4[[#This Row],[Total Cost]]</f>
        <v>750.45000000000027</v>
      </c>
      <c r="M1796" t="str">
        <f>_xlfn.XLOOKUP(Table4[[#This Row],[ProductID]], Products!A:A,Products!B:B, "Not Found")</f>
        <v>Firm Dairy</v>
      </c>
      <c r="N1796" t="str">
        <f>TEXT(Table4[[#This Row],[Date]], "mmm")</f>
        <v>Apr</v>
      </c>
      <c r="O1796" t="str">
        <f>TEXT(Table4[[#This Row],[Date]], "yyyy")</f>
        <v>2024</v>
      </c>
      <c r="P1796" t="str">
        <f>_xlfn.XLOOKUP(Table4[[#This Row],[ProductID]],Products!A:A,Products!C:C, "Not Found")</f>
        <v>Groceries</v>
      </c>
      <c r="Q1796" t="str">
        <f>_xlfn.XLOOKUP(Table4[[#This Row],[ProductID]],Products!A:A,Products!D:D,"Not Found")</f>
        <v>Dairy</v>
      </c>
      <c r="R1796">
        <f>_xlfn.XLOOKUP(Table4[[#This Row],[ProductID]],Products!A:A,Products!E:E,"Not Found")</f>
        <v>1227.24</v>
      </c>
      <c r="S1796">
        <f>_xlfn.XLOOKUP(Table4[[#This Row],[ProductID]],Products!A:A,Products!F:F, "Not Found")</f>
        <v>977.09</v>
      </c>
      <c r="T1796" t="str">
        <f>_xlfn.XLOOKUP(Table4[[#This Row],[CustomerID]],Customers!A:A,Customers!D:D, "Not Found")</f>
        <v>M</v>
      </c>
      <c r="U1796" s="6">
        <f>_xlfn.XLOOKUP(Table4[[#This Row],[CustomerID]],Customers!A:A,Customers!E:E, "Not Found")</f>
        <v>22815</v>
      </c>
      <c r="V1796">
        <f ca="1">DATEDIF(Table4[[#This Row],[CustomerBirthday]], TODAY(), "Y")</f>
        <v>64</v>
      </c>
      <c r="W1796" t="str" cm="1">
        <f t="array" aca="1" ref="W1796" ca="1">_xlfn.IFS(Table4[[#This Row],[Age]]&lt;25, "Under 25",Table4[[#This Row],[Age]]=34, "25-34", Table4[[#This Row],[Age]]&lt;=49, "35-49", Table4[[#This Row],[Age]]&lt;=64, "50-64", Table4[[#This Row],[Age]]&gt;=65, "65+")</f>
        <v>50-64</v>
      </c>
      <c r="X1796" t="str">
        <f>_xlfn.XLOOKUP(Table4[[#This Row],[StoreID]],Stores!A:A,Stores!B:B, "Not found")</f>
        <v>MegaMart Jimenezborough</v>
      </c>
      <c r="Y1796" t="str">
        <f>_xlfn.XLOOKUP(Table4[[#This Row],[StoreID]],Stores!A:A,Stores!C:C, "Not Found")</f>
        <v>Jimenezborough</v>
      </c>
      <c r="Z1796" t="str">
        <f>_xlfn.XLOOKUP(Table4[[#This Row],[StoreID]],Stores!A:A,Stores!D:D, "Not Found")</f>
        <v>South</v>
      </c>
    </row>
    <row r="1797" spans="1:26">
      <c r="A1797" t="s">
        <v>2663</v>
      </c>
      <c r="B1797" s="1">
        <v>45789</v>
      </c>
      <c r="C1797" t="s">
        <v>454</v>
      </c>
      <c r="D1797" t="s">
        <v>794</v>
      </c>
      <c r="E1797" t="s">
        <v>842</v>
      </c>
      <c r="F1797">
        <v>1</v>
      </c>
      <c r="G1797">
        <v>0</v>
      </c>
      <c r="H1797" t="s">
        <v>875</v>
      </c>
      <c r="I1797" s="4">
        <f>Table4[[#This Row],[Quantity]]*Table4[[#This Row],[UnitPrice]]</f>
        <v>428.05</v>
      </c>
      <c r="J1797" s="4">
        <f>Table4[[#This Row],[Gross Revenue]]*(1-Table4[[#This Row],[Discount]])</f>
        <v>428.05</v>
      </c>
      <c r="K1797" s="4">
        <f>Table4[[#This Row],[Quantity]]*Table4[[#This Row],[CostPrice]]</f>
        <v>246.07</v>
      </c>
      <c r="L1797" s="4">
        <f>Table4[[#This Row],[Net Revenue]]-Table4[[#This Row],[Total Cost]]</f>
        <v>181.98000000000002</v>
      </c>
      <c r="M1797" t="str">
        <f>_xlfn.XLOOKUP(Table4[[#This Row],[ProductID]], Products!A:A,Products!B:B, "Not Found")</f>
        <v>Everything Laptop</v>
      </c>
      <c r="N1797" t="str">
        <f>TEXT(Table4[[#This Row],[Date]], "mmm")</f>
        <v>May</v>
      </c>
      <c r="O1797" t="str">
        <f>TEXT(Table4[[#This Row],[Date]], "yyyy")</f>
        <v>2025</v>
      </c>
      <c r="P1797" t="str">
        <f>_xlfn.XLOOKUP(Table4[[#This Row],[ProductID]],Products!A:A,Products!C:C, "Not Found")</f>
        <v>Electronics</v>
      </c>
      <c r="Q1797" t="str">
        <f>_xlfn.XLOOKUP(Table4[[#This Row],[ProductID]],Products!A:A,Products!D:D,"Not Found")</f>
        <v>Laptop</v>
      </c>
      <c r="R1797">
        <f>_xlfn.XLOOKUP(Table4[[#This Row],[ProductID]],Products!A:A,Products!E:E,"Not Found")</f>
        <v>428.05</v>
      </c>
      <c r="S1797">
        <f>_xlfn.XLOOKUP(Table4[[#This Row],[ProductID]],Products!A:A,Products!F:F, "Not Found")</f>
        <v>246.07</v>
      </c>
      <c r="T1797" t="str">
        <f>_xlfn.XLOOKUP(Table4[[#This Row],[CustomerID]],Customers!A:A,Customers!D:D, "Not Found")</f>
        <v>F</v>
      </c>
      <c r="U1797" s="6">
        <f>_xlfn.XLOOKUP(Table4[[#This Row],[CustomerID]],Customers!A:A,Customers!E:E, "Not Found")</f>
        <v>32818</v>
      </c>
      <c r="V1797">
        <f ca="1">DATEDIF(Table4[[#This Row],[CustomerBirthday]], TODAY(), "Y")</f>
        <v>36</v>
      </c>
      <c r="W1797" t="str" cm="1">
        <f t="array" aca="1" ref="W1797" ca="1">_xlfn.IFS(Table4[[#This Row],[Age]]&lt;25, "Under 25",Table4[[#This Row],[Age]]=34, "25-34", Table4[[#This Row],[Age]]&lt;=49, "35-49", Table4[[#This Row],[Age]]&lt;=64, "50-64", Table4[[#This Row],[Age]]&gt;=65, "65+")</f>
        <v>35-49</v>
      </c>
      <c r="X1797" t="str">
        <f>_xlfn.XLOOKUP(Table4[[#This Row],[StoreID]],Stores!A:A,Stores!B:B, "Not found")</f>
        <v>MegaMart Brianahaven</v>
      </c>
      <c r="Y1797" t="str">
        <f>_xlfn.XLOOKUP(Table4[[#This Row],[StoreID]],Stores!A:A,Stores!C:C, "Not Found")</f>
        <v>Brianahaven</v>
      </c>
      <c r="Z1797" t="str">
        <f>_xlfn.XLOOKUP(Table4[[#This Row],[StoreID]],Stores!A:A,Stores!D:D, "Not Found")</f>
        <v>North</v>
      </c>
    </row>
    <row r="1798" spans="1:26">
      <c r="A1798" t="s">
        <v>2664</v>
      </c>
      <c r="B1798" s="1">
        <v>45404</v>
      </c>
      <c r="C1798" t="s">
        <v>262</v>
      </c>
      <c r="D1798" t="s">
        <v>750</v>
      </c>
      <c r="E1798" t="s">
        <v>831</v>
      </c>
      <c r="F1798">
        <v>5</v>
      </c>
      <c r="G1798">
        <v>0</v>
      </c>
      <c r="H1798" t="s">
        <v>875</v>
      </c>
      <c r="I1798" s="4">
        <f>Table4[[#This Row],[Quantity]]*Table4[[#This Row],[UnitPrice]]</f>
        <v>6713.75</v>
      </c>
      <c r="J1798" s="4">
        <f>Table4[[#This Row],[Gross Revenue]]*(1-Table4[[#This Row],[Discount]])</f>
        <v>6713.75</v>
      </c>
      <c r="K1798" s="4">
        <f>Table4[[#This Row],[Quantity]]*Table4[[#This Row],[CostPrice]]</f>
        <v>3989.7000000000003</v>
      </c>
      <c r="L1798" s="4">
        <f>Table4[[#This Row],[Net Revenue]]-Table4[[#This Row],[Total Cost]]</f>
        <v>2724.0499999999997</v>
      </c>
      <c r="M1798" t="str">
        <f>_xlfn.XLOOKUP(Table4[[#This Row],[ProductID]], Products!A:A,Products!B:B, "Not Found")</f>
        <v>Add Clothing</v>
      </c>
      <c r="N1798" t="str">
        <f>TEXT(Table4[[#This Row],[Date]], "mmm")</f>
        <v>Apr</v>
      </c>
      <c r="O1798" t="str">
        <f>TEXT(Table4[[#This Row],[Date]], "yyyy")</f>
        <v>2024</v>
      </c>
      <c r="P1798" t="str">
        <f>_xlfn.XLOOKUP(Table4[[#This Row],[ProductID]],Products!A:A,Products!C:C, "Not Found")</f>
        <v>Fashion</v>
      </c>
      <c r="Q1798" t="str">
        <f>_xlfn.XLOOKUP(Table4[[#This Row],[ProductID]],Products!A:A,Products!D:D,"Not Found")</f>
        <v>Clothing</v>
      </c>
      <c r="R1798">
        <f>_xlfn.XLOOKUP(Table4[[#This Row],[ProductID]],Products!A:A,Products!E:E,"Not Found")</f>
        <v>1342.75</v>
      </c>
      <c r="S1798">
        <f>_xlfn.XLOOKUP(Table4[[#This Row],[ProductID]],Products!A:A,Products!F:F, "Not Found")</f>
        <v>797.94</v>
      </c>
      <c r="T1798" t="str">
        <f>_xlfn.XLOOKUP(Table4[[#This Row],[CustomerID]],Customers!A:A,Customers!D:D, "Not Found")</f>
        <v>M</v>
      </c>
      <c r="U1798" s="6">
        <f>_xlfn.XLOOKUP(Table4[[#This Row],[CustomerID]],Customers!A:A,Customers!E:E, "Not Found")</f>
        <v>24029</v>
      </c>
      <c r="V1798">
        <f ca="1">DATEDIF(Table4[[#This Row],[CustomerBirthday]], TODAY(), "Y")</f>
        <v>60</v>
      </c>
      <c r="W1798" t="str" cm="1">
        <f t="array" aca="1" ref="W1798" ca="1">_xlfn.IFS(Table4[[#This Row],[Age]]&lt;25, "Under 25",Table4[[#This Row],[Age]]=34, "25-34", Table4[[#This Row],[Age]]&lt;=49, "35-49", Table4[[#This Row],[Age]]&lt;=64, "50-64", Table4[[#This Row],[Age]]&gt;=65, "65+")</f>
        <v>50-64</v>
      </c>
      <c r="X1798" t="str">
        <f>_xlfn.XLOOKUP(Table4[[#This Row],[StoreID]],Stores!A:A,Stores!B:B, "Not found")</f>
        <v>MegaMart Jimenezborough</v>
      </c>
      <c r="Y1798" t="str">
        <f>_xlfn.XLOOKUP(Table4[[#This Row],[StoreID]],Stores!A:A,Stores!C:C, "Not Found")</f>
        <v>Jimenezborough</v>
      </c>
      <c r="Z1798" t="str">
        <f>_xlfn.XLOOKUP(Table4[[#This Row],[StoreID]],Stores!A:A,Stores!D:D, "Not Found")</f>
        <v>South</v>
      </c>
    </row>
    <row r="1799" spans="1:26">
      <c r="A1799" t="s">
        <v>2665</v>
      </c>
      <c r="B1799" s="1">
        <v>45325</v>
      </c>
      <c r="C1799" t="s">
        <v>213</v>
      </c>
      <c r="D1799" t="s">
        <v>812</v>
      </c>
      <c r="E1799" t="s">
        <v>846</v>
      </c>
      <c r="F1799">
        <v>1</v>
      </c>
      <c r="G1799">
        <v>0.15</v>
      </c>
      <c r="H1799" t="s">
        <v>865</v>
      </c>
      <c r="I1799" s="4">
        <f>Table4[[#This Row],[Quantity]]*Table4[[#This Row],[UnitPrice]]</f>
        <v>564.41999999999996</v>
      </c>
      <c r="J1799" s="4">
        <f>Table4[[#This Row],[Gross Revenue]]*(1-Table4[[#This Row],[Discount]])</f>
        <v>479.75699999999995</v>
      </c>
      <c r="K1799" s="4">
        <f>Table4[[#This Row],[Quantity]]*Table4[[#This Row],[CostPrice]]</f>
        <v>293.95999999999998</v>
      </c>
      <c r="L1799" s="4">
        <f>Table4[[#This Row],[Net Revenue]]-Table4[[#This Row],[Total Cost]]</f>
        <v>185.79699999999997</v>
      </c>
      <c r="M1799" t="str">
        <f>_xlfn.XLOOKUP(Table4[[#This Row],[ProductID]], Products!A:A,Products!B:B, "Not Found")</f>
        <v>Soon Accessories</v>
      </c>
      <c r="N1799" t="str">
        <f>TEXT(Table4[[#This Row],[Date]], "mmm")</f>
        <v>Feb</v>
      </c>
      <c r="O1799" t="str">
        <f>TEXT(Table4[[#This Row],[Date]], "yyyy")</f>
        <v>2024</v>
      </c>
      <c r="P1799" t="str">
        <f>_xlfn.XLOOKUP(Table4[[#This Row],[ProductID]],Products!A:A,Products!C:C, "Not Found")</f>
        <v>Fashion</v>
      </c>
      <c r="Q1799" t="str">
        <f>_xlfn.XLOOKUP(Table4[[#This Row],[ProductID]],Products!A:A,Products!D:D,"Not Found")</f>
        <v>Accessories</v>
      </c>
      <c r="R1799">
        <f>_xlfn.XLOOKUP(Table4[[#This Row],[ProductID]],Products!A:A,Products!E:E,"Not Found")</f>
        <v>564.41999999999996</v>
      </c>
      <c r="S1799">
        <f>_xlfn.XLOOKUP(Table4[[#This Row],[ProductID]],Products!A:A,Products!F:F, "Not Found")</f>
        <v>293.95999999999998</v>
      </c>
      <c r="T1799" t="str">
        <f>_xlfn.XLOOKUP(Table4[[#This Row],[CustomerID]],Customers!A:A,Customers!D:D, "Not Found")</f>
        <v>M</v>
      </c>
      <c r="U1799" s="6">
        <f>_xlfn.XLOOKUP(Table4[[#This Row],[CustomerID]],Customers!A:A,Customers!E:E, "Not Found")</f>
        <v>27950</v>
      </c>
      <c r="V1799">
        <f ca="1">DATEDIF(Table4[[#This Row],[CustomerBirthday]], TODAY(), "Y")</f>
        <v>50</v>
      </c>
      <c r="W1799" t="str" cm="1">
        <f t="array" aca="1" ref="W1799" ca="1">_xlfn.IFS(Table4[[#This Row],[Age]]&lt;25, "Under 25",Table4[[#This Row],[Age]]=34, "25-34", Table4[[#This Row],[Age]]&lt;=49, "35-49", Table4[[#This Row],[Age]]&lt;=64, "50-64", Table4[[#This Row],[Age]]&gt;=65, "65+")</f>
        <v>50-64</v>
      </c>
      <c r="X1799" t="str">
        <f>_xlfn.XLOOKUP(Table4[[#This Row],[StoreID]],Stores!A:A,Stores!B:B, "Not found")</f>
        <v>MegaMart Johnmouth</v>
      </c>
      <c r="Y1799" t="str">
        <f>_xlfn.XLOOKUP(Table4[[#This Row],[StoreID]],Stores!A:A,Stores!C:C, "Not Found")</f>
        <v>Johnmouth</v>
      </c>
      <c r="Z1799" t="str">
        <f>_xlfn.XLOOKUP(Table4[[#This Row],[StoreID]],Stores!A:A,Stores!D:D, "Not Found")</f>
        <v>East</v>
      </c>
    </row>
    <row r="1800" spans="1:26">
      <c r="A1800" t="s">
        <v>2666</v>
      </c>
      <c r="B1800" s="1">
        <v>45489</v>
      </c>
      <c r="C1800" t="s">
        <v>462</v>
      </c>
      <c r="D1800" t="s">
        <v>782</v>
      </c>
      <c r="E1800" t="s">
        <v>842</v>
      </c>
      <c r="F1800">
        <v>3</v>
      </c>
      <c r="G1800">
        <v>0.15</v>
      </c>
      <c r="H1800" t="s">
        <v>865</v>
      </c>
      <c r="I1800" s="4">
        <f>Table4[[#This Row],[Quantity]]*Table4[[#This Row],[UnitPrice]]</f>
        <v>2021.34</v>
      </c>
      <c r="J1800" s="4">
        <f>Table4[[#This Row],[Gross Revenue]]*(1-Table4[[#This Row],[Discount]])</f>
        <v>1718.1389999999999</v>
      </c>
      <c r="K1800" s="4">
        <f>Table4[[#This Row],[Quantity]]*Table4[[#This Row],[CostPrice]]</f>
        <v>1089.99</v>
      </c>
      <c r="L1800" s="4">
        <f>Table4[[#This Row],[Net Revenue]]-Table4[[#This Row],[Total Cost]]</f>
        <v>628.14899999999989</v>
      </c>
      <c r="M1800" t="str">
        <f>_xlfn.XLOOKUP(Table4[[#This Row],[ProductID]], Products!A:A,Products!B:B, "Not Found")</f>
        <v>Deal Smartphone</v>
      </c>
      <c r="N1800" t="str">
        <f>TEXT(Table4[[#This Row],[Date]], "mmm")</f>
        <v>Jul</v>
      </c>
      <c r="O1800" t="str">
        <f>TEXT(Table4[[#This Row],[Date]], "yyyy")</f>
        <v>2024</v>
      </c>
      <c r="P1800" t="str">
        <f>_xlfn.XLOOKUP(Table4[[#This Row],[ProductID]],Products!A:A,Products!C:C, "Not Found")</f>
        <v>Electronics</v>
      </c>
      <c r="Q1800" t="str">
        <f>_xlfn.XLOOKUP(Table4[[#This Row],[ProductID]],Products!A:A,Products!D:D,"Not Found")</f>
        <v>Smartphone</v>
      </c>
      <c r="R1800">
        <f>_xlfn.XLOOKUP(Table4[[#This Row],[ProductID]],Products!A:A,Products!E:E,"Not Found")</f>
        <v>673.78</v>
      </c>
      <c r="S1800">
        <f>_xlfn.XLOOKUP(Table4[[#This Row],[ProductID]],Products!A:A,Products!F:F, "Not Found")</f>
        <v>363.33</v>
      </c>
      <c r="T1800" t="str">
        <f>_xlfn.XLOOKUP(Table4[[#This Row],[CustomerID]],Customers!A:A,Customers!D:D, "Not Found")</f>
        <v>M</v>
      </c>
      <c r="U1800" s="6">
        <f>_xlfn.XLOOKUP(Table4[[#This Row],[CustomerID]],Customers!A:A,Customers!E:E, "Not Found")</f>
        <v>32966</v>
      </c>
      <c r="V1800">
        <f ca="1">DATEDIF(Table4[[#This Row],[CustomerBirthday]], TODAY(), "Y")</f>
        <v>36</v>
      </c>
      <c r="W1800" t="str" cm="1">
        <f t="array" aca="1" ref="W1800" ca="1">_xlfn.IFS(Table4[[#This Row],[Age]]&lt;25, "Under 25",Table4[[#This Row],[Age]]=34, "25-34", Table4[[#This Row],[Age]]&lt;=49, "35-49", Table4[[#This Row],[Age]]&lt;=64, "50-64", Table4[[#This Row],[Age]]&gt;=65, "65+")</f>
        <v>35-49</v>
      </c>
      <c r="X1800" t="str">
        <f>_xlfn.XLOOKUP(Table4[[#This Row],[StoreID]],Stores!A:A,Stores!B:B, "Not found")</f>
        <v>MegaMart Brianahaven</v>
      </c>
      <c r="Y1800" t="str">
        <f>_xlfn.XLOOKUP(Table4[[#This Row],[StoreID]],Stores!A:A,Stores!C:C, "Not Found")</f>
        <v>Brianahaven</v>
      </c>
      <c r="Z1800" t="str">
        <f>_xlfn.XLOOKUP(Table4[[#This Row],[StoreID]],Stores!A:A,Stores!D:D, "Not Found")</f>
        <v>North</v>
      </c>
    </row>
    <row r="1801" spans="1:26">
      <c r="A1801" t="s">
        <v>2667</v>
      </c>
      <c r="B1801" s="1">
        <v>45240</v>
      </c>
      <c r="C1801" t="s">
        <v>358</v>
      </c>
      <c r="D1801" t="s">
        <v>728</v>
      </c>
      <c r="E1801" t="s">
        <v>839</v>
      </c>
      <c r="F1801">
        <v>3</v>
      </c>
      <c r="G1801">
        <v>0.05</v>
      </c>
      <c r="H1801" t="s">
        <v>865</v>
      </c>
      <c r="I1801" s="4">
        <f>Table4[[#This Row],[Quantity]]*Table4[[#This Row],[UnitPrice]]</f>
        <v>954.15000000000009</v>
      </c>
      <c r="J1801" s="4">
        <f>Table4[[#This Row],[Gross Revenue]]*(1-Table4[[#This Row],[Discount]])</f>
        <v>906.4425</v>
      </c>
      <c r="K1801" s="4">
        <f>Table4[[#This Row],[Quantity]]*Table4[[#This Row],[CostPrice]]</f>
        <v>562.02</v>
      </c>
      <c r="L1801" s="4">
        <f>Table4[[#This Row],[Net Revenue]]-Table4[[#This Row],[Total Cost]]</f>
        <v>344.42250000000001</v>
      </c>
      <c r="M1801" t="str">
        <f>_xlfn.XLOOKUP(Table4[[#This Row],[ProductID]], Products!A:A,Products!B:B, "Not Found")</f>
        <v>Company Fruits</v>
      </c>
      <c r="N1801" t="str">
        <f>TEXT(Table4[[#This Row],[Date]], "mmm")</f>
        <v>Nov</v>
      </c>
      <c r="O1801" t="str">
        <f>TEXT(Table4[[#This Row],[Date]], "yyyy")</f>
        <v>2023</v>
      </c>
      <c r="P1801" t="str">
        <f>_xlfn.XLOOKUP(Table4[[#This Row],[ProductID]],Products!A:A,Products!C:C, "Not Found")</f>
        <v>Groceries</v>
      </c>
      <c r="Q1801" t="str">
        <f>_xlfn.XLOOKUP(Table4[[#This Row],[ProductID]],Products!A:A,Products!D:D,"Not Found")</f>
        <v>Fruits</v>
      </c>
      <c r="R1801">
        <f>_xlfn.XLOOKUP(Table4[[#This Row],[ProductID]],Products!A:A,Products!E:E,"Not Found")</f>
        <v>318.05</v>
      </c>
      <c r="S1801">
        <f>_xlfn.XLOOKUP(Table4[[#This Row],[ProductID]],Products!A:A,Products!F:F, "Not Found")</f>
        <v>187.34</v>
      </c>
      <c r="T1801" t="str">
        <f>_xlfn.XLOOKUP(Table4[[#This Row],[CustomerID]],Customers!A:A,Customers!D:D, "Not Found")</f>
        <v>M</v>
      </c>
      <c r="U1801" s="6">
        <f>_xlfn.XLOOKUP(Table4[[#This Row],[CustomerID]],Customers!A:A,Customers!E:E, "Not Found")</f>
        <v>30183</v>
      </c>
      <c r="V1801">
        <f ca="1">DATEDIF(Table4[[#This Row],[CustomerBirthday]], TODAY(), "Y")</f>
        <v>43</v>
      </c>
      <c r="W1801" t="str" cm="1">
        <f t="array" aca="1" ref="W1801" ca="1">_xlfn.IFS(Table4[[#This Row],[Age]]&lt;25, "Under 25",Table4[[#This Row],[Age]]=34, "25-34", Table4[[#This Row],[Age]]&lt;=49, "35-49", Table4[[#This Row],[Age]]&lt;=64, "50-64", Table4[[#This Row],[Age]]&gt;=65, "65+")</f>
        <v>35-49</v>
      </c>
      <c r="X1801" t="str">
        <f>_xlfn.XLOOKUP(Table4[[#This Row],[StoreID]],Stores!A:A,Stores!B:B, "Not found")</f>
        <v>MegaMart New Michele</v>
      </c>
      <c r="Y1801" t="str">
        <f>_xlfn.XLOOKUP(Table4[[#This Row],[StoreID]],Stores!A:A,Stores!C:C, "Not Found")</f>
        <v>New Michele</v>
      </c>
      <c r="Z1801" t="str">
        <f>_xlfn.XLOOKUP(Table4[[#This Row],[StoreID]],Stores!A:A,Stores!D:D, "Not Found")</f>
        <v>West</v>
      </c>
    </row>
    <row r="1802" spans="1:26">
      <c r="A1802" t="s">
        <v>2668</v>
      </c>
      <c r="B1802" s="1">
        <v>45663</v>
      </c>
      <c r="C1802" t="s">
        <v>608</v>
      </c>
      <c r="D1802" t="s">
        <v>778</v>
      </c>
      <c r="E1802" t="s">
        <v>842</v>
      </c>
      <c r="F1802">
        <v>4</v>
      </c>
      <c r="G1802">
        <v>0</v>
      </c>
      <c r="H1802" t="s">
        <v>865</v>
      </c>
      <c r="I1802" s="4">
        <f>Table4[[#This Row],[Quantity]]*Table4[[#This Row],[UnitPrice]]</f>
        <v>4063.04</v>
      </c>
      <c r="J1802" s="4">
        <f>Table4[[#This Row],[Gross Revenue]]*(1-Table4[[#This Row],[Discount]])</f>
        <v>4063.04</v>
      </c>
      <c r="K1802" s="4">
        <f>Table4[[#This Row],[Quantity]]*Table4[[#This Row],[CostPrice]]</f>
        <v>2337.6</v>
      </c>
      <c r="L1802" s="4">
        <f>Table4[[#This Row],[Net Revenue]]-Table4[[#This Row],[Total Cost]]</f>
        <v>1725.44</v>
      </c>
      <c r="M1802" t="str">
        <f>_xlfn.XLOOKUP(Table4[[#This Row],[ProductID]], Products!A:A,Products!B:B, "Not Found")</f>
        <v>Behavior Dairy</v>
      </c>
      <c r="N1802" t="str">
        <f>TEXT(Table4[[#This Row],[Date]], "mmm")</f>
        <v>Jan</v>
      </c>
      <c r="O1802" t="str">
        <f>TEXT(Table4[[#This Row],[Date]], "yyyy")</f>
        <v>2025</v>
      </c>
      <c r="P1802" t="str">
        <f>_xlfn.XLOOKUP(Table4[[#This Row],[ProductID]],Products!A:A,Products!C:C, "Not Found")</f>
        <v>Groceries</v>
      </c>
      <c r="Q1802" t="str">
        <f>_xlfn.XLOOKUP(Table4[[#This Row],[ProductID]],Products!A:A,Products!D:D,"Not Found")</f>
        <v>Dairy</v>
      </c>
      <c r="R1802">
        <f>_xlfn.XLOOKUP(Table4[[#This Row],[ProductID]],Products!A:A,Products!E:E,"Not Found")</f>
        <v>1015.76</v>
      </c>
      <c r="S1802">
        <f>_xlfn.XLOOKUP(Table4[[#This Row],[ProductID]],Products!A:A,Products!F:F, "Not Found")</f>
        <v>584.4</v>
      </c>
      <c r="T1802" t="str">
        <f>_xlfn.XLOOKUP(Table4[[#This Row],[CustomerID]],Customers!A:A,Customers!D:D, "Not Found")</f>
        <v>M</v>
      </c>
      <c r="U1802" s="6">
        <f>_xlfn.XLOOKUP(Table4[[#This Row],[CustomerID]],Customers!A:A,Customers!E:E, "Not Found")</f>
        <v>34043</v>
      </c>
      <c r="V1802">
        <f ca="1">DATEDIF(Table4[[#This Row],[CustomerBirthday]], TODAY(), "Y")</f>
        <v>33</v>
      </c>
      <c r="W1802" t="str" cm="1">
        <f t="array" aca="1" ref="W1802" ca="1">_xlfn.IFS(Table4[[#This Row],[Age]]&lt;25, "Under 25",Table4[[#This Row],[Age]]=34, "25-34", Table4[[#This Row],[Age]]&lt;=49, "35-49", Table4[[#This Row],[Age]]&lt;=64, "50-64", Table4[[#This Row],[Age]]&gt;=65, "65+")</f>
        <v>35-49</v>
      </c>
      <c r="X1802" t="str">
        <f>_xlfn.XLOOKUP(Table4[[#This Row],[StoreID]],Stores!A:A,Stores!B:B, "Not found")</f>
        <v>MegaMart Brianahaven</v>
      </c>
      <c r="Y1802" t="str">
        <f>_xlfn.XLOOKUP(Table4[[#This Row],[StoreID]],Stores!A:A,Stores!C:C, "Not Found")</f>
        <v>Brianahaven</v>
      </c>
      <c r="Z1802" t="str">
        <f>_xlfn.XLOOKUP(Table4[[#This Row],[StoreID]],Stores!A:A,Stores!D:D, "Not Found")</f>
        <v>North</v>
      </c>
    </row>
    <row r="1803" spans="1:26">
      <c r="A1803" t="s">
        <v>2669</v>
      </c>
      <c r="B1803" s="1">
        <v>45465</v>
      </c>
      <c r="C1803" t="s">
        <v>320</v>
      </c>
      <c r="D1803" t="s">
        <v>800</v>
      </c>
      <c r="E1803" t="s">
        <v>831</v>
      </c>
      <c r="F1803">
        <v>1</v>
      </c>
      <c r="G1803">
        <v>0.15</v>
      </c>
      <c r="H1803" t="s">
        <v>868</v>
      </c>
      <c r="I1803" s="4">
        <f>Table4[[#This Row],[Quantity]]*Table4[[#This Row],[UnitPrice]]</f>
        <v>1952.65</v>
      </c>
      <c r="J1803" s="4">
        <f>Table4[[#This Row],[Gross Revenue]]*(1-Table4[[#This Row],[Discount]])</f>
        <v>1659.7525000000001</v>
      </c>
      <c r="K1803" s="4">
        <f>Table4[[#This Row],[Quantity]]*Table4[[#This Row],[CostPrice]]</f>
        <v>1451.27</v>
      </c>
      <c r="L1803" s="4">
        <f>Table4[[#This Row],[Net Revenue]]-Table4[[#This Row],[Total Cost]]</f>
        <v>208.48250000000007</v>
      </c>
      <c r="M1803" t="str">
        <f>_xlfn.XLOOKUP(Table4[[#This Row],[ProductID]], Products!A:A,Products!B:B, "Not Found")</f>
        <v>Book Television</v>
      </c>
      <c r="N1803" t="str">
        <f>TEXT(Table4[[#This Row],[Date]], "mmm")</f>
        <v>Jun</v>
      </c>
      <c r="O1803" t="str">
        <f>TEXT(Table4[[#This Row],[Date]], "yyyy")</f>
        <v>2024</v>
      </c>
      <c r="P1803" t="str">
        <f>_xlfn.XLOOKUP(Table4[[#This Row],[ProductID]],Products!A:A,Products!C:C, "Not Found")</f>
        <v>Electronics</v>
      </c>
      <c r="Q1803" t="str">
        <f>_xlfn.XLOOKUP(Table4[[#This Row],[ProductID]],Products!A:A,Products!D:D,"Not Found")</f>
        <v>Television</v>
      </c>
      <c r="R1803">
        <f>_xlfn.XLOOKUP(Table4[[#This Row],[ProductID]],Products!A:A,Products!E:E,"Not Found")</f>
        <v>1952.65</v>
      </c>
      <c r="S1803">
        <f>_xlfn.XLOOKUP(Table4[[#This Row],[ProductID]],Products!A:A,Products!F:F, "Not Found")</f>
        <v>1451.27</v>
      </c>
      <c r="T1803" t="str">
        <f>_xlfn.XLOOKUP(Table4[[#This Row],[CustomerID]],Customers!A:A,Customers!D:D, "Not Found")</f>
        <v>M</v>
      </c>
      <c r="U1803" s="6">
        <f>_xlfn.XLOOKUP(Table4[[#This Row],[CustomerID]],Customers!A:A,Customers!E:E, "Not Found")</f>
        <v>28937</v>
      </c>
      <c r="V1803">
        <f ca="1">DATEDIF(Table4[[#This Row],[CustomerBirthday]], TODAY(), "Y")</f>
        <v>47</v>
      </c>
      <c r="W1803" t="str" cm="1">
        <f t="array" aca="1" ref="W1803" ca="1">_xlfn.IFS(Table4[[#This Row],[Age]]&lt;25, "Under 25",Table4[[#This Row],[Age]]=34, "25-34", Table4[[#This Row],[Age]]&lt;=49, "35-49", Table4[[#This Row],[Age]]&lt;=64, "50-64", Table4[[#This Row],[Age]]&gt;=65, "65+")</f>
        <v>35-49</v>
      </c>
      <c r="X1803" t="str">
        <f>_xlfn.XLOOKUP(Table4[[#This Row],[StoreID]],Stores!A:A,Stores!B:B, "Not found")</f>
        <v>MegaMart Jimenezborough</v>
      </c>
      <c r="Y1803" t="str">
        <f>_xlfn.XLOOKUP(Table4[[#This Row],[StoreID]],Stores!A:A,Stores!C:C, "Not Found")</f>
        <v>Jimenezborough</v>
      </c>
      <c r="Z1803" t="str">
        <f>_xlfn.XLOOKUP(Table4[[#This Row],[StoreID]],Stores!A:A,Stores!D:D, "Not Found")</f>
        <v>South</v>
      </c>
    </row>
    <row r="1804" spans="1:26">
      <c r="A1804" t="s">
        <v>2670</v>
      </c>
      <c r="B1804" s="1">
        <v>45325</v>
      </c>
      <c r="C1804" t="s">
        <v>657</v>
      </c>
      <c r="D1804" t="s">
        <v>736</v>
      </c>
      <c r="E1804" t="s">
        <v>835</v>
      </c>
      <c r="F1804">
        <v>1</v>
      </c>
      <c r="G1804">
        <v>0</v>
      </c>
      <c r="H1804" t="s">
        <v>865</v>
      </c>
      <c r="I1804" s="4">
        <f>Table4[[#This Row],[Quantity]]*Table4[[#This Row],[UnitPrice]]</f>
        <v>123.19</v>
      </c>
      <c r="J1804" s="4">
        <f>Table4[[#This Row],[Gross Revenue]]*(1-Table4[[#This Row],[Discount]])</f>
        <v>123.19</v>
      </c>
      <c r="K1804" s="4">
        <f>Table4[[#This Row],[Quantity]]*Table4[[#This Row],[CostPrice]]</f>
        <v>80.36</v>
      </c>
      <c r="L1804" s="4">
        <f>Table4[[#This Row],[Net Revenue]]-Table4[[#This Row],[Total Cost]]</f>
        <v>42.83</v>
      </c>
      <c r="M1804" t="str">
        <f>_xlfn.XLOOKUP(Table4[[#This Row],[ProductID]], Products!A:A,Products!B:B, "Not Found")</f>
        <v>Us Snacks</v>
      </c>
      <c r="N1804" t="str">
        <f>TEXT(Table4[[#This Row],[Date]], "mmm")</f>
        <v>Feb</v>
      </c>
      <c r="O1804" t="str">
        <f>TEXT(Table4[[#This Row],[Date]], "yyyy")</f>
        <v>2024</v>
      </c>
      <c r="P1804" t="str">
        <f>_xlfn.XLOOKUP(Table4[[#This Row],[ProductID]],Products!A:A,Products!C:C, "Not Found")</f>
        <v>Groceries</v>
      </c>
      <c r="Q1804" t="str">
        <f>_xlfn.XLOOKUP(Table4[[#This Row],[ProductID]],Products!A:A,Products!D:D,"Not Found")</f>
        <v>Snacks</v>
      </c>
      <c r="R1804">
        <f>_xlfn.XLOOKUP(Table4[[#This Row],[ProductID]],Products!A:A,Products!E:E,"Not Found")</f>
        <v>123.19</v>
      </c>
      <c r="S1804">
        <f>_xlfn.XLOOKUP(Table4[[#This Row],[ProductID]],Products!A:A,Products!F:F, "Not Found")</f>
        <v>80.36</v>
      </c>
      <c r="T1804" t="str">
        <f>_xlfn.XLOOKUP(Table4[[#This Row],[CustomerID]],Customers!A:A,Customers!D:D, "Not Found")</f>
        <v>F</v>
      </c>
      <c r="U1804" s="6">
        <f>_xlfn.XLOOKUP(Table4[[#This Row],[CustomerID]],Customers!A:A,Customers!E:E, "Not Found")</f>
        <v>22041</v>
      </c>
      <c r="V1804">
        <f ca="1">DATEDIF(Table4[[#This Row],[CustomerBirthday]], TODAY(), "Y")</f>
        <v>66</v>
      </c>
      <c r="W1804" t="str" cm="1">
        <f t="array" aca="1" ref="W1804" ca="1">_xlfn.IFS(Table4[[#This Row],[Age]]&lt;25, "Under 25",Table4[[#This Row],[Age]]=34, "25-34", Table4[[#This Row],[Age]]&lt;=49, "35-49", Table4[[#This Row],[Age]]&lt;=64, "50-64", Table4[[#This Row],[Age]]&gt;=65, "65+")</f>
        <v>65+</v>
      </c>
      <c r="X1804" t="str">
        <f>_xlfn.XLOOKUP(Table4[[#This Row],[StoreID]],Stores!A:A,Stores!B:B, "Not found")</f>
        <v>MegaMart Peckmouth</v>
      </c>
      <c r="Y1804" t="str">
        <f>_xlfn.XLOOKUP(Table4[[#This Row],[StoreID]],Stores!A:A,Stores!C:C, "Not Found")</f>
        <v>Peckmouth</v>
      </c>
      <c r="Z1804" t="str">
        <f>_xlfn.XLOOKUP(Table4[[#This Row],[StoreID]],Stores!A:A,Stores!D:D, "Not Found")</f>
        <v>East</v>
      </c>
    </row>
    <row r="1805" spans="1:26">
      <c r="A1805" t="s">
        <v>2671</v>
      </c>
      <c r="B1805" s="1">
        <v>45662</v>
      </c>
      <c r="C1805" t="s">
        <v>636</v>
      </c>
      <c r="D1805" t="s">
        <v>804</v>
      </c>
      <c r="E1805" t="s">
        <v>835</v>
      </c>
      <c r="F1805">
        <v>3</v>
      </c>
      <c r="G1805">
        <v>0.15</v>
      </c>
      <c r="H1805" t="s">
        <v>868</v>
      </c>
      <c r="I1805" s="4">
        <f>Table4[[#This Row],[Quantity]]*Table4[[#This Row],[UnitPrice]]</f>
        <v>1622.8200000000002</v>
      </c>
      <c r="J1805" s="4">
        <f>Table4[[#This Row],[Gross Revenue]]*(1-Table4[[#This Row],[Discount]])</f>
        <v>1379.3970000000002</v>
      </c>
      <c r="K1805" s="4">
        <f>Table4[[#This Row],[Quantity]]*Table4[[#This Row],[CostPrice]]</f>
        <v>1194.75</v>
      </c>
      <c r="L1805" s="4">
        <f>Table4[[#This Row],[Net Revenue]]-Table4[[#This Row],[Total Cost]]</f>
        <v>184.64700000000016</v>
      </c>
      <c r="M1805" t="str">
        <f>_xlfn.XLOOKUP(Table4[[#This Row],[ProductID]], Products!A:A,Products!B:B, "Not Found")</f>
        <v>Church Clothing</v>
      </c>
      <c r="N1805" t="str">
        <f>TEXT(Table4[[#This Row],[Date]], "mmm")</f>
        <v>Jan</v>
      </c>
      <c r="O1805" t="str">
        <f>TEXT(Table4[[#This Row],[Date]], "yyyy")</f>
        <v>2025</v>
      </c>
      <c r="P1805" t="str">
        <f>_xlfn.XLOOKUP(Table4[[#This Row],[ProductID]],Products!A:A,Products!C:C, "Not Found")</f>
        <v>Fashion</v>
      </c>
      <c r="Q1805" t="str">
        <f>_xlfn.XLOOKUP(Table4[[#This Row],[ProductID]],Products!A:A,Products!D:D,"Not Found")</f>
        <v>Clothing</v>
      </c>
      <c r="R1805">
        <f>_xlfn.XLOOKUP(Table4[[#This Row],[ProductID]],Products!A:A,Products!E:E,"Not Found")</f>
        <v>540.94000000000005</v>
      </c>
      <c r="S1805">
        <f>_xlfn.XLOOKUP(Table4[[#This Row],[ProductID]],Products!A:A,Products!F:F, "Not Found")</f>
        <v>398.25</v>
      </c>
      <c r="T1805" t="str">
        <f>_xlfn.XLOOKUP(Table4[[#This Row],[CustomerID]],Customers!A:A,Customers!D:D, "Not Found")</f>
        <v>F</v>
      </c>
      <c r="U1805" s="6">
        <f>_xlfn.XLOOKUP(Table4[[#This Row],[CustomerID]],Customers!A:A,Customers!E:E, "Not Found")</f>
        <v>21899</v>
      </c>
      <c r="V1805">
        <f ca="1">DATEDIF(Table4[[#This Row],[CustomerBirthday]], TODAY(), "Y")</f>
        <v>66</v>
      </c>
      <c r="W1805" t="str" cm="1">
        <f t="array" aca="1" ref="W1805" ca="1">_xlfn.IFS(Table4[[#This Row],[Age]]&lt;25, "Under 25",Table4[[#This Row],[Age]]=34, "25-34", Table4[[#This Row],[Age]]&lt;=49, "35-49", Table4[[#This Row],[Age]]&lt;=64, "50-64", Table4[[#This Row],[Age]]&gt;=65, "65+")</f>
        <v>65+</v>
      </c>
      <c r="X1805" t="str">
        <f>_xlfn.XLOOKUP(Table4[[#This Row],[StoreID]],Stores!A:A,Stores!B:B, "Not found")</f>
        <v>MegaMart Peckmouth</v>
      </c>
      <c r="Y1805" t="str">
        <f>_xlfn.XLOOKUP(Table4[[#This Row],[StoreID]],Stores!A:A,Stores!C:C, "Not Found")</f>
        <v>Peckmouth</v>
      </c>
      <c r="Z1805" t="str">
        <f>_xlfn.XLOOKUP(Table4[[#This Row],[StoreID]],Stores!A:A,Stores!D:D, "Not Found")</f>
        <v>East</v>
      </c>
    </row>
    <row r="1806" spans="1:26">
      <c r="A1806" t="s">
        <v>2672</v>
      </c>
      <c r="B1806" s="1">
        <v>45298</v>
      </c>
      <c r="C1806" t="s">
        <v>483</v>
      </c>
      <c r="D1806" t="s">
        <v>725</v>
      </c>
      <c r="E1806" t="s">
        <v>842</v>
      </c>
      <c r="F1806">
        <v>2</v>
      </c>
      <c r="G1806">
        <v>0</v>
      </c>
      <c r="H1806" t="s">
        <v>865</v>
      </c>
      <c r="I1806" s="4">
        <f>Table4[[#This Row],[Quantity]]*Table4[[#This Row],[UnitPrice]]</f>
        <v>2792.44</v>
      </c>
      <c r="J1806" s="4">
        <f>Table4[[#This Row],[Gross Revenue]]*(1-Table4[[#This Row],[Discount]])</f>
        <v>2792.44</v>
      </c>
      <c r="K1806" s="4">
        <f>Table4[[#This Row],[Quantity]]*Table4[[#This Row],[CostPrice]]</f>
        <v>2008.18</v>
      </c>
      <c r="L1806" s="4">
        <f>Table4[[#This Row],[Net Revenue]]-Table4[[#This Row],[Total Cost]]</f>
        <v>784.26</v>
      </c>
      <c r="M1806" t="str">
        <f>_xlfn.XLOOKUP(Table4[[#This Row],[ProductID]], Products!A:A,Products!B:B, "Not Found")</f>
        <v>Knowledge Bags</v>
      </c>
      <c r="N1806" t="str">
        <f>TEXT(Table4[[#This Row],[Date]], "mmm")</f>
        <v>Jan</v>
      </c>
      <c r="O1806" t="str">
        <f>TEXT(Table4[[#This Row],[Date]], "yyyy")</f>
        <v>2024</v>
      </c>
      <c r="P1806" t="str">
        <f>_xlfn.XLOOKUP(Table4[[#This Row],[ProductID]],Products!A:A,Products!C:C, "Not Found")</f>
        <v>Fashion</v>
      </c>
      <c r="Q1806" t="str">
        <f>_xlfn.XLOOKUP(Table4[[#This Row],[ProductID]],Products!A:A,Products!D:D,"Not Found")</f>
        <v>Bags</v>
      </c>
      <c r="R1806">
        <f>_xlfn.XLOOKUP(Table4[[#This Row],[ProductID]],Products!A:A,Products!E:E,"Not Found")</f>
        <v>1396.22</v>
      </c>
      <c r="S1806">
        <f>_xlfn.XLOOKUP(Table4[[#This Row],[ProductID]],Products!A:A,Products!F:F, "Not Found")</f>
        <v>1004.09</v>
      </c>
      <c r="T1806" t="str">
        <f>_xlfn.XLOOKUP(Table4[[#This Row],[CustomerID]],Customers!A:A,Customers!D:D, "Not Found")</f>
        <v>M</v>
      </c>
      <c r="U1806" s="6">
        <f>_xlfn.XLOOKUP(Table4[[#This Row],[CustomerID]],Customers!A:A,Customers!E:E, "Not Found")</f>
        <v>21543</v>
      </c>
      <c r="V1806">
        <f ca="1">DATEDIF(Table4[[#This Row],[CustomerBirthday]], TODAY(), "Y")</f>
        <v>67</v>
      </c>
      <c r="W1806" t="str" cm="1">
        <f t="array" aca="1" ref="W1806" ca="1">_xlfn.IFS(Table4[[#This Row],[Age]]&lt;25, "Under 25",Table4[[#This Row],[Age]]=34, "25-34", Table4[[#This Row],[Age]]&lt;=49, "35-49", Table4[[#This Row],[Age]]&lt;=64, "50-64", Table4[[#This Row],[Age]]&gt;=65, "65+")</f>
        <v>65+</v>
      </c>
      <c r="X1806" t="str">
        <f>_xlfn.XLOOKUP(Table4[[#This Row],[StoreID]],Stores!A:A,Stores!B:B, "Not found")</f>
        <v>MegaMart Brianahaven</v>
      </c>
      <c r="Y1806" t="str">
        <f>_xlfn.XLOOKUP(Table4[[#This Row],[StoreID]],Stores!A:A,Stores!C:C, "Not Found")</f>
        <v>Brianahaven</v>
      </c>
      <c r="Z1806" t="str">
        <f>_xlfn.XLOOKUP(Table4[[#This Row],[StoreID]],Stores!A:A,Stores!D:D, "Not Found")</f>
        <v>North</v>
      </c>
    </row>
    <row r="1807" spans="1:26">
      <c r="A1807" t="s">
        <v>2673</v>
      </c>
      <c r="B1807" s="1">
        <v>45786</v>
      </c>
      <c r="C1807" t="s">
        <v>24</v>
      </c>
      <c r="D1807" t="s">
        <v>792</v>
      </c>
      <c r="E1807" t="s">
        <v>839</v>
      </c>
      <c r="F1807">
        <v>1</v>
      </c>
      <c r="G1807">
        <v>0.1</v>
      </c>
      <c r="H1807" t="s">
        <v>868</v>
      </c>
      <c r="I1807" s="4">
        <f>Table4[[#This Row],[Quantity]]*Table4[[#This Row],[UnitPrice]]</f>
        <v>1798.97</v>
      </c>
      <c r="J1807" s="4">
        <f>Table4[[#This Row],[Gross Revenue]]*(1-Table4[[#This Row],[Discount]])</f>
        <v>1619.0730000000001</v>
      </c>
      <c r="K1807" s="4">
        <f>Table4[[#This Row],[Quantity]]*Table4[[#This Row],[CostPrice]]</f>
        <v>1329.15</v>
      </c>
      <c r="L1807" s="4">
        <f>Table4[[#This Row],[Net Revenue]]-Table4[[#This Row],[Total Cost]]</f>
        <v>289.923</v>
      </c>
      <c r="M1807" t="str">
        <f>_xlfn.XLOOKUP(Table4[[#This Row],[ProductID]], Products!A:A,Products!B:B, "Not Found")</f>
        <v>Beat Accessories</v>
      </c>
      <c r="N1807" t="str">
        <f>TEXT(Table4[[#This Row],[Date]], "mmm")</f>
        <v>May</v>
      </c>
      <c r="O1807" t="str">
        <f>TEXT(Table4[[#This Row],[Date]], "yyyy")</f>
        <v>2025</v>
      </c>
      <c r="P1807" t="str">
        <f>_xlfn.XLOOKUP(Table4[[#This Row],[ProductID]],Products!A:A,Products!C:C, "Not Found")</f>
        <v>Fashion</v>
      </c>
      <c r="Q1807" t="str">
        <f>_xlfn.XLOOKUP(Table4[[#This Row],[ProductID]],Products!A:A,Products!D:D,"Not Found")</f>
        <v>Accessories</v>
      </c>
      <c r="R1807">
        <f>_xlfn.XLOOKUP(Table4[[#This Row],[ProductID]],Products!A:A,Products!E:E,"Not Found")</f>
        <v>1798.97</v>
      </c>
      <c r="S1807">
        <f>_xlfn.XLOOKUP(Table4[[#This Row],[ProductID]],Products!A:A,Products!F:F, "Not Found")</f>
        <v>1329.15</v>
      </c>
      <c r="T1807" t="str">
        <f>_xlfn.XLOOKUP(Table4[[#This Row],[CustomerID]],Customers!A:A,Customers!D:D, "Not Found")</f>
        <v>M</v>
      </c>
      <c r="U1807" s="6">
        <f>_xlfn.XLOOKUP(Table4[[#This Row],[CustomerID]],Customers!A:A,Customers!E:E, "Not Found")</f>
        <v>33773</v>
      </c>
      <c r="V1807">
        <f ca="1">DATEDIF(Table4[[#This Row],[CustomerBirthday]], TODAY(), "Y")</f>
        <v>34</v>
      </c>
      <c r="W1807" t="str" cm="1">
        <f t="array" aca="1" ref="W1807" ca="1">_xlfn.IFS(Table4[[#This Row],[Age]]&lt;25, "Under 25",Table4[[#This Row],[Age]]=34, "25-34", Table4[[#This Row],[Age]]&lt;=49, "35-49", Table4[[#This Row],[Age]]&lt;=64, "50-64", Table4[[#This Row],[Age]]&gt;=65, "65+")</f>
        <v>25-34</v>
      </c>
      <c r="X1807" t="str">
        <f>_xlfn.XLOOKUP(Table4[[#This Row],[StoreID]],Stores!A:A,Stores!B:B, "Not found")</f>
        <v>MegaMart New Michele</v>
      </c>
      <c r="Y1807" t="str">
        <f>_xlfn.XLOOKUP(Table4[[#This Row],[StoreID]],Stores!A:A,Stores!C:C, "Not Found")</f>
        <v>New Michele</v>
      </c>
      <c r="Z1807" t="str">
        <f>_xlfn.XLOOKUP(Table4[[#This Row],[StoreID]],Stores!A:A,Stores!D:D, "Not Found")</f>
        <v>West</v>
      </c>
    </row>
    <row r="1808" spans="1:26">
      <c r="A1808" t="s">
        <v>2674</v>
      </c>
      <c r="B1808" s="1">
        <v>45863</v>
      </c>
      <c r="C1808" t="s">
        <v>230</v>
      </c>
      <c r="D1808" t="s">
        <v>816</v>
      </c>
      <c r="E1808" t="s">
        <v>846</v>
      </c>
      <c r="F1808">
        <v>4</v>
      </c>
      <c r="G1808">
        <v>0.15</v>
      </c>
      <c r="H1808" t="s">
        <v>875</v>
      </c>
      <c r="I1808" s="4">
        <f>Table4[[#This Row],[Quantity]]*Table4[[#This Row],[UnitPrice]]</f>
        <v>7516.32</v>
      </c>
      <c r="J1808" s="4">
        <f>Table4[[#This Row],[Gross Revenue]]*(1-Table4[[#This Row],[Discount]])</f>
        <v>6388.8719999999994</v>
      </c>
      <c r="K1808" s="4">
        <f>Table4[[#This Row],[Quantity]]*Table4[[#This Row],[CostPrice]]</f>
        <v>4018.24</v>
      </c>
      <c r="L1808" s="4">
        <f>Table4[[#This Row],[Net Revenue]]-Table4[[#This Row],[Total Cost]]</f>
        <v>2370.6319999999996</v>
      </c>
      <c r="M1808" t="str">
        <f>_xlfn.XLOOKUP(Table4[[#This Row],[ProductID]], Products!A:A,Products!B:B, "Not Found")</f>
        <v>Set Dairy</v>
      </c>
      <c r="N1808" t="str">
        <f>TEXT(Table4[[#This Row],[Date]], "mmm")</f>
        <v>Jul</v>
      </c>
      <c r="O1808" t="str">
        <f>TEXT(Table4[[#This Row],[Date]], "yyyy")</f>
        <v>2025</v>
      </c>
      <c r="P1808" t="str">
        <f>_xlfn.XLOOKUP(Table4[[#This Row],[ProductID]],Products!A:A,Products!C:C, "Not Found")</f>
        <v>Groceries</v>
      </c>
      <c r="Q1808" t="str">
        <f>_xlfn.XLOOKUP(Table4[[#This Row],[ProductID]],Products!A:A,Products!D:D,"Not Found")</f>
        <v>Dairy</v>
      </c>
      <c r="R1808">
        <f>_xlfn.XLOOKUP(Table4[[#This Row],[ProductID]],Products!A:A,Products!E:E,"Not Found")</f>
        <v>1879.08</v>
      </c>
      <c r="S1808">
        <f>_xlfn.XLOOKUP(Table4[[#This Row],[ProductID]],Products!A:A,Products!F:F, "Not Found")</f>
        <v>1004.56</v>
      </c>
      <c r="T1808" t="str">
        <f>_xlfn.XLOOKUP(Table4[[#This Row],[CustomerID]],Customers!A:A,Customers!D:D, "Not Found")</f>
        <v>M</v>
      </c>
      <c r="U1808" s="6">
        <f>_xlfn.XLOOKUP(Table4[[#This Row],[CustomerID]],Customers!A:A,Customers!E:E, "Not Found")</f>
        <v>35712</v>
      </c>
      <c r="V1808">
        <f ca="1">DATEDIF(Table4[[#This Row],[CustomerBirthday]], TODAY(), "Y")</f>
        <v>28</v>
      </c>
      <c r="W1808" t="str" cm="1">
        <f t="array" aca="1" ref="W1808" ca="1">_xlfn.IFS(Table4[[#This Row],[Age]]&lt;25, "Under 25",Table4[[#This Row],[Age]]=34, "25-34", Table4[[#This Row],[Age]]&lt;=49, "35-49", Table4[[#This Row],[Age]]&lt;=64, "50-64", Table4[[#This Row],[Age]]&gt;=65, "65+")</f>
        <v>35-49</v>
      </c>
      <c r="X1808" t="str">
        <f>_xlfn.XLOOKUP(Table4[[#This Row],[StoreID]],Stores!A:A,Stores!B:B, "Not found")</f>
        <v>MegaMart Johnmouth</v>
      </c>
      <c r="Y1808" t="str">
        <f>_xlfn.XLOOKUP(Table4[[#This Row],[StoreID]],Stores!A:A,Stores!C:C, "Not Found")</f>
        <v>Johnmouth</v>
      </c>
      <c r="Z1808" t="str">
        <f>_xlfn.XLOOKUP(Table4[[#This Row],[StoreID]],Stores!A:A,Stores!D:D, "Not Found")</f>
        <v>East</v>
      </c>
    </row>
    <row r="1809" spans="1:26">
      <c r="A1809" t="s">
        <v>2675</v>
      </c>
      <c r="B1809" s="1">
        <v>45446</v>
      </c>
      <c r="C1809" t="s">
        <v>339</v>
      </c>
      <c r="D1809" t="s">
        <v>772</v>
      </c>
      <c r="E1809" t="s">
        <v>842</v>
      </c>
      <c r="F1809">
        <v>4</v>
      </c>
      <c r="G1809">
        <v>0</v>
      </c>
      <c r="H1809" t="s">
        <v>868</v>
      </c>
      <c r="I1809" s="4">
        <f>Table4[[#This Row],[Quantity]]*Table4[[#This Row],[UnitPrice]]</f>
        <v>7513.88</v>
      </c>
      <c r="J1809" s="4">
        <f>Table4[[#This Row],[Gross Revenue]]*(1-Table4[[#This Row],[Discount]])</f>
        <v>7513.88</v>
      </c>
      <c r="K1809" s="4">
        <f>Table4[[#This Row],[Quantity]]*Table4[[#This Row],[CostPrice]]</f>
        <v>4059.64</v>
      </c>
      <c r="L1809" s="4">
        <f>Table4[[#This Row],[Net Revenue]]-Table4[[#This Row],[Total Cost]]</f>
        <v>3454.2400000000002</v>
      </c>
      <c r="M1809" t="str">
        <f>_xlfn.XLOOKUP(Table4[[#This Row],[ProductID]], Products!A:A,Products!B:B, "Not Found")</f>
        <v>And Footwear</v>
      </c>
      <c r="N1809" t="str">
        <f>TEXT(Table4[[#This Row],[Date]], "mmm")</f>
        <v>Jun</v>
      </c>
      <c r="O1809" t="str">
        <f>TEXT(Table4[[#This Row],[Date]], "yyyy")</f>
        <v>2024</v>
      </c>
      <c r="P1809" t="str">
        <f>_xlfn.XLOOKUP(Table4[[#This Row],[ProductID]],Products!A:A,Products!C:C, "Not Found")</f>
        <v>Fashion</v>
      </c>
      <c r="Q1809" t="str">
        <f>_xlfn.XLOOKUP(Table4[[#This Row],[ProductID]],Products!A:A,Products!D:D,"Not Found")</f>
        <v>Footwear</v>
      </c>
      <c r="R1809">
        <f>_xlfn.XLOOKUP(Table4[[#This Row],[ProductID]],Products!A:A,Products!E:E,"Not Found")</f>
        <v>1878.47</v>
      </c>
      <c r="S1809">
        <f>_xlfn.XLOOKUP(Table4[[#This Row],[ProductID]],Products!A:A,Products!F:F, "Not Found")</f>
        <v>1014.91</v>
      </c>
      <c r="T1809" t="str">
        <f>_xlfn.XLOOKUP(Table4[[#This Row],[CustomerID]],Customers!A:A,Customers!D:D, "Not Found")</f>
        <v>M</v>
      </c>
      <c r="U1809" s="6">
        <f>_xlfn.XLOOKUP(Table4[[#This Row],[CustomerID]],Customers!A:A,Customers!E:E, "Not Found")</f>
        <v>27624</v>
      </c>
      <c r="V1809">
        <f ca="1">DATEDIF(Table4[[#This Row],[CustomerBirthday]], TODAY(), "Y")</f>
        <v>50</v>
      </c>
      <c r="W1809" t="str" cm="1">
        <f t="array" aca="1" ref="W1809" ca="1">_xlfn.IFS(Table4[[#This Row],[Age]]&lt;25, "Under 25",Table4[[#This Row],[Age]]=34, "25-34", Table4[[#This Row],[Age]]&lt;=49, "35-49", Table4[[#This Row],[Age]]&lt;=64, "50-64", Table4[[#This Row],[Age]]&gt;=65, "65+")</f>
        <v>50-64</v>
      </c>
      <c r="X1809" t="str">
        <f>_xlfn.XLOOKUP(Table4[[#This Row],[StoreID]],Stores!A:A,Stores!B:B, "Not found")</f>
        <v>MegaMart Brianahaven</v>
      </c>
      <c r="Y1809" t="str">
        <f>_xlfn.XLOOKUP(Table4[[#This Row],[StoreID]],Stores!A:A,Stores!C:C, "Not Found")</f>
        <v>Brianahaven</v>
      </c>
      <c r="Z1809" t="str">
        <f>_xlfn.XLOOKUP(Table4[[#This Row],[StoreID]],Stores!A:A,Stores!D:D, "Not Found")</f>
        <v>North</v>
      </c>
    </row>
    <row r="1810" spans="1:26">
      <c r="A1810" t="s">
        <v>2676</v>
      </c>
      <c r="B1810" s="1">
        <v>45495</v>
      </c>
      <c r="C1810" t="s">
        <v>287</v>
      </c>
      <c r="D1810" t="s">
        <v>753</v>
      </c>
      <c r="E1810" t="s">
        <v>846</v>
      </c>
      <c r="F1810">
        <v>2</v>
      </c>
      <c r="G1810">
        <v>0.05</v>
      </c>
      <c r="H1810" t="s">
        <v>875</v>
      </c>
      <c r="I1810" s="4">
        <f>Table4[[#This Row],[Quantity]]*Table4[[#This Row],[UnitPrice]]</f>
        <v>540.9</v>
      </c>
      <c r="J1810" s="4">
        <f>Table4[[#This Row],[Gross Revenue]]*(1-Table4[[#This Row],[Discount]])</f>
        <v>513.8549999999999</v>
      </c>
      <c r="K1810" s="4">
        <f>Table4[[#This Row],[Quantity]]*Table4[[#This Row],[CostPrice]]</f>
        <v>375.2</v>
      </c>
      <c r="L1810" s="4">
        <f>Table4[[#This Row],[Net Revenue]]-Table4[[#This Row],[Total Cost]]</f>
        <v>138.65499999999992</v>
      </c>
      <c r="M1810" t="str">
        <f>_xlfn.XLOOKUP(Table4[[#This Row],[ProductID]], Products!A:A,Products!B:B, "Not Found")</f>
        <v>Whether Bags</v>
      </c>
      <c r="N1810" t="str">
        <f>TEXT(Table4[[#This Row],[Date]], "mmm")</f>
        <v>Jul</v>
      </c>
      <c r="O1810" t="str">
        <f>TEXT(Table4[[#This Row],[Date]], "yyyy")</f>
        <v>2024</v>
      </c>
      <c r="P1810" t="str">
        <f>_xlfn.XLOOKUP(Table4[[#This Row],[ProductID]],Products!A:A,Products!C:C, "Not Found")</f>
        <v>Fashion</v>
      </c>
      <c r="Q1810" t="str">
        <f>_xlfn.XLOOKUP(Table4[[#This Row],[ProductID]],Products!A:A,Products!D:D,"Not Found")</f>
        <v>Bags</v>
      </c>
      <c r="R1810">
        <f>_xlfn.XLOOKUP(Table4[[#This Row],[ProductID]],Products!A:A,Products!E:E,"Not Found")</f>
        <v>270.45</v>
      </c>
      <c r="S1810">
        <f>_xlfn.XLOOKUP(Table4[[#This Row],[ProductID]],Products!A:A,Products!F:F, "Not Found")</f>
        <v>187.6</v>
      </c>
      <c r="T1810" t="str">
        <f>_xlfn.XLOOKUP(Table4[[#This Row],[CustomerID]],Customers!A:A,Customers!D:D, "Not Found")</f>
        <v>M</v>
      </c>
      <c r="U1810" s="6">
        <f>_xlfn.XLOOKUP(Table4[[#This Row],[CustomerID]],Customers!A:A,Customers!E:E, "Not Found")</f>
        <v>38700</v>
      </c>
      <c r="V1810">
        <f ca="1">DATEDIF(Table4[[#This Row],[CustomerBirthday]], TODAY(), "Y")</f>
        <v>20</v>
      </c>
      <c r="W1810" t="str" cm="1">
        <f t="array" aca="1" ref="W1810" ca="1">_xlfn.IFS(Table4[[#This Row],[Age]]&lt;25, "Under 25",Table4[[#This Row],[Age]]=34, "25-34", Table4[[#This Row],[Age]]&lt;=49, "35-49", Table4[[#This Row],[Age]]&lt;=64, "50-64", Table4[[#This Row],[Age]]&gt;=65, "65+")</f>
        <v>Under 25</v>
      </c>
      <c r="X1810" t="str">
        <f>_xlfn.XLOOKUP(Table4[[#This Row],[StoreID]],Stores!A:A,Stores!B:B, "Not found")</f>
        <v>MegaMart Johnmouth</v>
      </c>
      <c r="Y1810" t="str">
        <f>_xlfn.XLOOKUP(Table4[[#This Row],[StoreID]],Stores!A:A,Stores!C:C, "Not Found")</f>
        <v>Johnmouth</v>
      </c>
      <c r="Z1810" t="str">
        <f>_xlfn.XLOOKUP(Table4[[#This Row],[StoreID]],Stores!A:A,Stores!D:D, "Not Found")</f>
        <v>East</v>
      </c>
    </row>
    <row r="1811" spans="1:26">
      <c r="A1811" t="s">
        <v>2677</v>
      </c>
      <c r="B1811" s="1">
        <v>45217</v>
      </c>
      <c r="C1811" t="s">
        <v>130</v>
      </c>
      <c r="D1811" t="s">
        <v>761</v>
      </c>
      <c r="E1811" t="s">
        <v>842</v>
      </c>
      <c r="F1811">
        <v>1</v>
      </c>
      <c r="G1811">
        <v>0.1</v>
      </c>
      <c r="H1811" t="s">
        <v>868</v>
      </c>
      <c r="I1811" s="4">
        <f>Table4[[#This Row],[Quantity]]*Table4[[#This Row],[UnitPrice]]</f>
        <v>1762.92</v>
      </c>
      <c r="J1811" s="4">
        <f>Table4[[#This Row],[Gross Revenue]]*(1-Table4[[#This Row],[Discount]])</f>
        <v>1586.6280000000002</v>
      </c>
      <c r="K1811" s="4">
        <f>Table4[[#This Row],[Quantity]]*Table4[[#This Row],[CostPrice]]</f>
        <v>1346.48</v>
      </c>
      <c r="L1811" s="4">
        <f>Table4[[#This Row],[Net Revenue]]-Table4[[#This Row],[Total Cost]]</f>
        <v>240.14800000000014</v>
      </c>
      <c r="M1811" t="str">
        <f>_xlfn.XLOOKUP(Table4[[#This Row],[ProductID]], Products!A:A,Products!B:B, "Not Found")</f>
        <v>Traditional Laptop</v>
      </c>
      <c r="N1811" t="str">
        <f>TEXT(Table4[[#This Row],[Date]], "mmm")</f>
        <v>Oct</v>
      </c>
      <c r="O1811" t="str">
        <f>TEXT(Table4[[#This Row],[Date]], "yyyy")</f>
        <v>2023</v>
      </c>
      <c r="P1811" t="str">
        <f>_xlfn.XLOOKUP(Table4[[#This Row],[ProductID]],Products!A:A,Products!C:C, "Not Found")</f>
        <v>Electronics</v>
      </c>
      <c r="Q1811" t="str">
        <f>_xlfn.XLOOKUP(Table4[[#This Row],[ProductID]],Products!A:A,Products!D:D,"Not Found")</f>
        <v>Laptop</v>
      </c>
      <c r="R1811">
        <f>_xlfn.XLOOKUP(Table4[[#This Row],[ProductID]],Products!A:A,Products!E:E,"Not Found")</f>
        <v>1762.92</v>
      </c>
      <c r="S1811">
        <f>_xlfn.XLOOKUP(Table4[[#This Row],[ProductID]],Products!A:A,Products!F:F, "Not Found")</f>
        <v>1346.48</v>
      </c>
      <c r="T1811" t="str">
        <f>_xlfn.XLOOKUP(Table4[[#This Row],[CustomerID]],Customers!A:A,Customers!D:D, "Not Found")</f>
        <v>F</v>
      </c>
      <c r="U1811" s="6">
        <f>_xlfn.XLOOKUP(Table4[[#This Row],[CustomerID]],Customers!A:A,Customers!E:E, "Not Found")</f>
        <v>28698</v>
      </c>
      <c r="V1811">
        <f ca="1">DATEDIF(Table4[[#This Row],[CustomerBirthday]], TODAY(), "Y")</f>
        <v>48</v>
      </c>
      <c r="W1811" t="str" cm="1">
        <f t="array" aca="1" ref="W1811" ca="1">_xlfn.IFS(Table4[[#This Row],[Age]]&lt;25, "Under 25",Table4[[#This Row],[Age]]=34, "25-34", Table4[[#This Row],[Age]]&lt;=49, "35-49", Table4[[#This Row],[Age]]&lt;=64, "50-64", Table4[[#This Row],[Age]]&gt;=65, "65+")</f>
        <v>35-49</v>
      </c>
      <c r="X1811" t="str">
        <f>_xlfn.XLOOKUP(Table4[[#This Row],[StoreID]],Stores!A:A,Stores!B:B, "Not found")</f>
        <v>MegaMart Brianahaven</v>
      </c>
      <c r="Y1811" t="str">
        <f>_xlfn.XLOOKUP(Table4[[#This Row],[StoreID]],Stores!A:A,Stores!C:C, "Not Found")</f>
        <v>Brianahaven</v>
      </c>
      <c r="Z1811" t="str">
        <f>_xlfn.XLOOKUP(Table4[[#This Row],[StoreID]],Stores!A:A,Stores!D:D, "Not Found")</f>
        <v>North</v>
      </c>
    </row>
    <row r="1812" spans="1:26">
      <c r="A1812" t="s">
        <v>2678</v>
      </c>
      <c r="B1812" s="1">
        <v>45556</v>
      </c>
      <c r="C1812" t="s">
        <v>171</v>
      </c>
      <c r="D1812" t="s">
        <v>774</v>
      </c>
      <c r="E1812" t="s">
        <v>842</v>
      </c>
      <c r="F1812">
        <v>1</v>
      </c>
      <c r="G1812">
        <v>0.15</v>
      </c>
      <c r="H1812" t="s">
        <v>871</v>
      </c>
      <c r="I1812" s="4">
        <f>Table4[[#This Row],[Quantity]]*Table4[[#This Row],[UnitPrice]]</f>
        <v>1487.41</v>
      </c>
      <c r="J1812" s="4">
        <f>Table4[[#This Row],[Gross Revenue]]*(1-Table4[[#This Row],[Discount]])</f>
        <v>1264.2985000000001</v>
      </c>
      <c r="K1812" s="4">
        <f>Table4[[#This Row],[Quantity]]*Table4[[#This Row],[CostPrice]]</f>
        <v>813.07</v>
      </c>
      <c r="L1812" s="4">
        <f>Table4[[#This Row],[Net Revenue]]-Table4[[#This Row],[Total Cost]]</f>
        <v>451.22850000000005</v>
      </c>
      <c r="M1812" t="str">
        <f>_xlfn.XLOOKUP(Table4[[#This Row],[ProductID]], Products!A:A,Products!B:B, "Not Found")</f>
        <v>Him Smartphone</v>
      </c>
      <c r="N1812" t="str">
        <f>TEXT(Table4[[#This Row],[Date]], "mmm")</f>
        <v>Sep</v>
      </c>
      <c r="O1812" t="str">
        <f>TEXT(Table4[[#This Row],[Date]], "yyyy")</f>
        <v>2024</v>
      </c>
      <c r="P1812" t="str">
        <f>_xlfn.XLOOKUP(Table4[[#This Row],[ProductID]],Products!A:A,Products!C:C, "Not Found")</f>
        <v>Electronics</v>
      </c>
      <c r="Q1812" t="str">
        <f>_xlfn.XLOOKUP(Table4[[#This Row],[ProductID]],Products!A:A,Products!D:D,"Not Found")</f>
        <v>Smartphone</v>
      </c>
      <c r="R1812">
        <f>_xlfn.XLOOKUP(Table4[[#This Row],[ProductID]],Products!A:A,Products!E:E,"Not Found")</f>
        <v>1487.41</v>
      </c>
      <c r="S1812">
        <f>_xlfn.XLOOKUP(Table4[[#This Row],[ProductID]],Products!A:A,Products!F:F, "Not Found")</f>
        <v>813.07</v>
      </c>
      <c r="T1812" t="str">
        <f>_xlfn.XLOOKUP(Table4[[#This Row],[CustomerID]],Customers!A:A,Customers!D:D, "Not Found")</f>
        <v>M</v>
      </c>
      <c r="U1812" s="6">
        <f>_xlfn.XLOOKUP(Table4[[#This Row],[CustomerID]],Customers!A:A,Customers!E:E, "Not Found")</f>
        <v>22326</v>
      </c>
      <c r="V1812">
        <f ca="1">DATEDIF(Table4[[#This Row],[CustomerBirthday]], TODAY(), "Y")</f>
        <v>65</v>
      </c>
      <c r="W1812" t="str" cm="1">
        <f t="array" aca="1" ref="W1812" ca="1">_xlfn.IFS(Table4[[#This Row],[Age]]&lt;25, "Under 25",Table4[[#This Row],[Age]]=34, "25-34", Table4[[#This Row],[Age]]&lt;=49, "35-49", Table4[[#This Row],[Age]]&lt;=64, "50-64", Table4[[#This Row],[Age]]&gt;=65, "65+")</f>
        <v>65+</v>
      </c>
      <c r="X1812" t="str">
        <f>_xlfn.XLOOKUP(Table4[[#This Row],[StoreID]],Stores!A:A,Stores!B:B, "Not found")</f>
        <v>MegaMart Brianahaven</v>
      </c>
      <c r="Y1812" t="str">
        <f>_xlfn.XLOOKUP(Table4[[#This Row],[StoreID]],Stores!A:A,Stores!C:C, "Not Found")</f>
        <v>Brianahaven</v>
      </c>
      <c r="Z1812" t="str">
        <f>_xlfn.XLOOKUP(Table4[[#This Row],[StoreID]],Stores!A:A,Stores!D:D, "Not Found")</f>
        <v>North</v>
      </c>
    </row>
    <row r="1813" spans="1:26">
      <c r="A1813" t="s">
        <v>2679</v>
      </c>
      <c r="B1813" s="1">
        <v>45573</v>
      </c>
      <c r="C1813" t="s">
        <v>241</v>
      </c>
      <c r="D1813" t="s">
        <v>766</v>
      </c>
      <c r="E1813" t="s">
        <v>835</v>
      </c>
      <c r="F1813">
        <v>2</v>
      </c>
      <c r="G1813">
        <v>0</v>
      </c>
      <c r="H1813" t="s">
        <v>875</v>
      </c>
      <c r="I1813" s="4">
        <f>Table4[[#This Row],[Quantity]]*Table4[[#This Row],[UnitPrice]]</f>
        <v>2454.48</v>
      </c>
      <c r="J1813" s="4">
        <f>Table4[[#This Row],[Gross Revenue]]*(1-Table4[[#This Row],[Discount]])</f>
        <v>2454.48</v>
      </c>
      <c r="K1813" s="4">
        <f>Table4[[#This Row],[Quantity]]*Table4[[#This Row],[CostPrice]]</f>
        <v>1954.18</v>
      </c>
      <c r="L1813" s="4">
        <f>Table4[[#This Row],[Net Revenue]]-Table4[[#This Row],[Total Cost]]</f>
        <v>500.29999999999995</v>
      </c>
      <c r="M1813" t="str">
        <f>_xlfn.XLOOKUP(Table4[[#This Row],[ProductID]], Products!A:A,Products!B:B, "Not Found")</f>
        <v>Firm Dairy</v>
      </c>
      <c r="N1813" t="str">
        <f>TEXT(Table4[[#This Row],[Date]], "mmm")</f>
        <v>Oct</v>
      </c>
      <c r="O1813" t="str">
        <f>TEXT(Table4[[#This Row],[Date]], "yyyy")</f>
        <v>2024</v>
      </c>
      <c r="P1813" t="str">
        <f>_xlfn.XLOOKUP(Table4[[#This Row],[ProductID]],Products!A:A,Products!C:C, "Not Found")</f>
        <v>Groceries</v>
      </c>
      <c r="Q1813" t="str">
        <f>_xlfn.XLOOKUP(Table4[[#This Row],[ProductID]],Products!A:A,Products!D:D,"Not Found")</f>
        <v>Dairy</v>
      </c>
      <c r="R1813">
        <f>_xlfn.XLOOKUP(Table4[[#This Row],[ProductID]],Products!A:A,Products!E:E,"Not Found")</f>
        <v>1227.24</v>
      </c>
      <c r="S1813">
        <f>_xlfn.XLOOKUP(Table4[[#This Row],[ProductID]],Products!A:A,Products!F:F, "Not Found")</f>
        <v>977.09</v>
      </c>
      <c r="T1813" t="str">
        <f>_xlfn.XLOOKUP(Table4[[#This Row],[CustomerID]],Customers!A:A,Customers!D:D, "Not Found")</f>
        <v>M</v>
      </c>
      <c r="U1813" s="6">
        <f>_xlfn.XLOOKUP(Table4[[#This Row],[CustomerID]],Customers!A:A,Customers!E:E, "Not Found")</f>
        <v>26671</v>
      </c>
      <c r="V1813">
        <f ca="1">DATEDIF(Table4[[#This Row],[CustomerBirthday]], TODAY(), "Y")</f>
        <v>53</v>
      </c>
      <c r="W1813" t="str" cm="1">
        <f t="array" aca="1" ref="W1813" ca="1">_xlfn.IFS(Table4[[#This Row],[Age]]&lt;25, "Under 25",Table4[[#This Row],[Age]]=34, "25-34", Table4[[#This Row],[Age]]&lt;=49, "35-49", Table4[[#This Row],[Age]]&lt;=64, "50-64", Table4[[#This Row],[Age]]&gt;=65, "65+")</f>
        <v>50-64</v>
      </c>
      <c r="X1813" t="str">
        <f>_xlfn.XLOOKUP(Table4[[#This Row],[StoreID]],Stores!A:A,Stores!B:B, "Not found")</f>
        <v>MegaMart Peckmouth</v>
      </c>
      <c r="Y1813" t="str">
        <f>_xlfn.XLOOKUP(Table4[[#This Row],[StoreID]],Stores!A:A,Stores!C:C, "Not Found")</f>
        <v>Peckmouth</v>
      </c>
      <c r="Z1813" t="str">
        <f>_xlfn.XLOOKUP(Table4[[#This Row],[StoreID]],Stores!A:A,Stores!D:D, "Not Found")</f>
        <v>East</v>
      </c>
    </row>
    <row r="1814" spans="1:26">
      <c r="A1814" t="s">
        <v>2680</v>
      </c>
      <c r="B1814" s="1">
        <v>45510</v>
      </c>
      <c r="C1814" t="s">
        <v>419</v>
      </c>
      <c r="D1814" t="s">
        <v>818</v>
      </c>
      <c r="E1814" t="s">
        <v>831</v>
      </c>
      <c r="F1814">
        <v>2</v>
      </c>
      <c r="G1814">
        <v>0.1</v>
      </c>
      <c r="H1814" t="s">
        <v>868</v>
      </c>
      <c r="I1814" s="4">
        <f>Table4[[#This Row],[Quantity]]*Table4[[#This Row],[UnitPrice]]</f>
        <v>2330.7399999999998</v>
      </c>
      <c r="J1814" s="4">
        <f>Table4[[#This Row],[Gross Revenue]]*(1-Table4[[#This Row],[Discount]])</f>
        <v>2097.6659999999997</v>
      </c>
      <c r="K1814" s="4">
        <f>Table4[[#This Row],[Quantity]]*Table4[[#This Row],[CostPrice]]</f>
        <v>1853.1</v>
      </c>
      <c r="L1814" s="4">
        <f>Table4[[#This Row],[Net Revenue]]-Table4[[#This Row],[Total Cost]]</f>
        <v>244.5659999999998</v>
      </c>
      <c r="M1814" t="str">
        <f>_xlfn.XLOOKUP(Table4[[#This Row],[ProductID]], Products!A:A,Products!B:B, "Not Found")</f>
        <v>Nature Clothing</v>
      </c>
      <c r="N1814" t="str">
        <f>TEXT(Table4[[#This Row],[Date]], "mmm")</f>
        <v>Aug</v>
      </c>
      <c r="O1814" t="str">
        <f>TEXT(Table4[[#This Row],[Date]], "yyyy")</f>
        <v>2024</v>
      </c>
      <c r="P1814" t="str">
        <f>_xlfn.XLOOKUP(Table4[[#This Row],[ProductID]],Products!A:A,Products!C:C, "Not Found")</f>
        <v>Fashion</v>
      </c>
      <c r="Q1814" t="str">
        <f>_xlfn.XLOOKUP(Table4[[#This Row],[ProductID]],Products!A:A,Products!D:D,"Not Found")</f>
        <v>Clothing</v>
      </c>
      <c r="R1814">
        <f>_xlfn.XLOOKUP(Table4[[#This Row],[ProductID]],Products!A:A,Products!E:E,"Not Found")</f>
        <v>1165.3699999999999</v>
      </c>
      <c r="S1814">
        <f>_xlfn.XLOOKUP(Table4[[#This Row],[ProductID]],Products!A:A,Products!F:F, "Not Found")</f>
        <v>926.55</v>
      </c>
      <c r="T1814" t="str">
        <f>_xlfn.XLOOKUP(Table4[[#This Row],[CustomerID]],Customers!A:A,Customers!D:D, "Not Found")</f>
        <v>F</v>
      </c>
      <c r="U1814" s="6">
        <f>_xlfn.XLOOKUP(Table4[[#This Row],[CustomerID]],Customers!A:A,Customers!E:E, "Not Found")</f>
        <v>30679</v>
      </c>
      <c r="V1814">
        <f ca="1">DATEDIF(Table4[[#This Row],[CustomerBirthday]], TODAY(), "Y")</f>
        <v>42</v>
      </c>
      <c r="W1814" t="str" cm="1">
        <f t="array" aca="1" ref="W1814" ca="1">_xlfn.IFS(Table4[[#This Row],[Age]]&lt;25, "Under 25",Table4[[#This Row],[Age]]=34, "25-34", Table4[[#This Row],[Age]]&lt;=49, "35-49", Table4[[#This Row],[Age]]&lt;=64, "50-64", Table4[[#This Row],[Age]]&gt;=65, "65+")</f>
        <v>35-49</v>
      </c>
      <c r="X1814" t="str">
        <f>_xlfn.XLOOKUP(Table4[[#This Row],[StoreID]],Stores!A:A,Stores!B:B, "Not found")</f>
        <v>MegaMart Jimenezborough</v>
      </c>
      <c r="Y1814" t="str">
        <f>_xlfn.XLOOKUP(Table4[[#This Row],[StoreID]],Stores!A:A,Stores!C:C, "Not Found")</f>
        <v>Jimenezborough</v>
      </c>
      <c r="Z1814" t="str">
        <f>_xlfn.XLOOKUP(Table4[[#This Row],[StoreID]],Stores!A:A,Stores!D:D, "Not Found")</f>
        <v>South</v>
      </c>
    </row>
    <row r="1815" spans="1:26">
      <c r="A1815" t="s">
        <v>2681</v>
      </c>
      <c r="B1815" s="1">
        <v>45829</v>
      </c>
      <c r="C1815" t="s">
        <v>693</v>
      </c>
      <c r="D1815" t="s">
        <v>796</v>
      </c>
      <c r="E1815" t="s">
        <v>839</v>
      </c>
      <c r="F1815">
        <v>2</v>
      </c>
      <c r="G1815">
        <v>0.1</v>
      </c>
      <c r="H1815" t="s">
        <v>868</v>
      </c>
      <c r="I1815" s="4">
        <f>Table4[[#This Row],[Quantity]]*Table4[[#This Row],[UnitPrice]]</f>
        <v>3124.86</v>
      </c>
      <c r="J1815" s="4">
        <f>Table4[[#This Row],[Gross Revenue]]*(1-Table4[[#This Row],[Discount]])</f>
        <v>2812.3740000000003</v>
      </c>
      <c r="K1815" s="4">
        <f>Table4[[#This Row],[Quantity]]*Table4[[#This Row],[CostPrice]]</f>
        <v>2391.2600000000002</v>
      </c>
      <c r="L1815" s="4">
        <f>Table4[[#This Row],[Net Revenue]]-Table4[[#This Row],[Total Cost]]</f>
        <v>421.11400000000003</v>
      </c>
      <c r="M1815" t="str">
        <f>_xlfn.XLOOKUP(Table4[[#This Row],[ProductID]], Products!A:A,Products!B:B, "Not Found")</f>
        <v>Chair Laptop</v>
      </c>
      <c r="N1815" t="str">
        <f>TEXT(Table4[[#This Row],[Date]], "mmm")</f>
        <v>Jun</v>
      </c>
      <c r="O1815" t="str">
        <f>TEXT(Table4[[#This Row],[Date]], "yyyy")</f>
        <v>2025</v>
      </c>
      <c r="P1815" t="str">
        <f>_xlfn.XLOOKUP(Table4[[#This Row],[ProductID]],Products!A:A,Products!C:C, "Not Found")</f>
        <v>Electronics</v>
      </c>
      <c r="Q1815" t="str">
        <f>_xlfn.XLOOKUP(Table4[[#This Row],[ProductID]],Products!A:A,Products!D:D,"Not Found")</f>
        <v>Laptop</v>
      </c>
      <c r="R1815">
        <f>_xlfn.XLOOKUP(Table4[[#This Row],[ProductID]],Products!A:A,Products!E:E,"Not Found")</f>
        <v>1562.43</v>
      </c>
      <c r="S1815">
        <f>_xlfn.XLOOKUP(Table4[[#This Row],[ProductID]],Products!A:A,Products!F:F, "Not Found")</f>
        <v>1195.6300000000001</v>
      </c>
      <c r="T1815" t="str">
        <f>_xlfn.XLOOKUP(Table4[[#This Row],[CustomerID]],Customers!A:A,Customers!D:D, "Not Found")</f>
        <v>M</v>
      </c>
      <c r="U1815" s="6">
        <f>_xlfn.XLOOKUP(Table4[[#This Row],[CustomerID]],Customers!A:A,Customers!E:E, "Not Found")</f>
        <v>21086</v>
      </c>
      <c r="V1815">
        <f ca="1">DATEDIF(Table4[[#This Row],[CustomerBirthday]], TODAY(), "Y")</f>
        <v>68</v>
      </c>
      <c r="W1815" t="str" cm="1">
        <f t="array" aca="1" ref="W1815" ca="1">_xlfn.IFS(Table4[[#This Row],[Age]]&lt;25, "Under 25",Table4[[#This Row],[Age]]=34, "25-34", Table4[[#This Row],[Age]]&lt;=49, "35-49", Table4[[#This Row],[Age]]&lt;=64, "50-64", Table4[[#This Row],[Age]]&gt;=65, "65+")</f>
        <v>65+</v>
      </c>
      <c r="X1815" t="str">
        <f>_xlfn.XLOOKUP(Table4[[#This Row],[StoreID]],Stores!A:A,Stores!B:B, "Not found")</f>
        <v>MegaMart New Michele</v>
      </c>
      <c r="Y1815" t="str">
        <f>_xlfn.XLOOKUP(Table4[[#This Row],[StoreID]],Stores!A:A,Stores!C:C, "Not Found")</f>
        <v>New Michele</v>
      </c>
      <c r="Z1815" t="str">
        <f>_xlfn.XLOOKUP(Table4[[#This Row],[StoreID]],Stores!A:A,Stores!D:D, "Not Found")</f>
        <v>West</v>
      </c>
    </row>
    <row r="1816" spans="1:26">
      <c r="A1816" t="s">
        <v>2682</v>
      </c>
      <c r="B1816" s="1">
        <v>45291</v>
      </c>
      <c r="C1816" t="s">
        <v>612</v>
      </c>
      <c r="D1816" t="s">
        <v>804</v>
      </c>
      <c r="E1816" t="s">
        <v>831</v>
      </c>
      <c r="F1816">
        <v>2</v>
      </c>
      <c r="G1816">
        <v>0.15</v>
      </c>
      <c r="H1816" t="s">
        <v>875</v>
      </c>
      <c r="I1816" s="4">
        <f>Table4[[#This Row],[Quantity]]*Table4[[#This Row],[UnitPrice]]</f>
        <v>1081.8800000000001</v>
      </c>
      <c r="J1816" s="4">
        <f>Table4[[#This Row],[Gross Revenue]]*(1-Table4[[#This Row],[Discount]])</f>
        <v>919.59800000000007</v>
      </c>
      <c r="K1816" s="4">
        <f>Table4[[#This Row],[Quantity]]*Table4[[#This Row],[CostPrice]]</f>
        <v>796.5</v>
      </c>
      <c r="L1816" s="4">
        <f>Table4[[#This Row],[Net Revenue]]-Table4[[#This Row],[Total Cost]]</f>
        <v>123.09800000000007</v>
      </c>
      <c r="M1816" t="str">
        <f>_xlfn.XLOOKUP(Table4[[#This Row],[ProductID]], Products!A:A,Products!B:B, "Not Found")</f>
        <v>Church Clothing</v>
      </c>
      <c r="N1816" t="str">
        <f>TEXT(Table4[[#This Row],[Date]], "mmm")</f>
        <v>Dec</v>
      </c>
      <c r="O1816" t="str">
        <f>TEXT(Table4[[#This Row],[Date]], "yyyy")</f>
        <v>2023</v>
      </c>
      <c r="P1816" t="str">
        <f>_xlfn.XLOOKUP(Table4[[#This Row],[ProductID]],Products!A:A,Products!C:C, "Not Found")</f>
        <v>Fashion</v>
      </c>
      <c r="Q1816" t="str">
        <f>_xlfn.XLOOKUP(Table4[[#This Row],[ProductID]],Products!A:A,Products!D:D,"Not Found")</f>
        <v>Clothing</v>
      </c>
      <c r="R1816">
        <f>_xlfn.XLOOKUP(Table4[[#This Row],[ProductID]],Products!A:A,Products!E:E,"Not Found")</f>
        <v>540.94000000000005</v>
      </c>
      <c r="S1816">
        <f>_xlfn.XLOOKUP(Table4[[#This Row],[ProductID]],Products!A:A,Products!F:F, "Not Found")</f>
        <v>398.25</v>
      </c>
      <c r="T1816" t="str">
        <f>_xlfn.XLOOKUP(Table4[[#This Row],[CustomerID]],Customers!A:A,Customers!D:D, "Not Found")</f>
        <v>F</v>
      </c>
      <c r="U1816" s="6">
        <f>_xlfn.XLOOKUP(Table4[[#This Row],[CustomerID]],Customers!A:A,Customers!E:E, "Not Found")</f>
        <v>28198</v>
      </c>
      <c r="V1816">
        <f ca="1">DATEDIF(Table4[[#This Row],[CustomerBirthday]], TODAY(), "Y")</f>
        <v>49</v>
      </c>
      <c r="W1816" t="str" cm="1">
        <f t="array" aca="1" ref="W1816" ca="1">_xlfn.IFS(Table4[[#This Row],[Age]]&lt;25, "Under 25",Table4[[#This Row],[Age]]=34, "25-34", Table4[[#This Row],[Age]]&lt;=49, "35-49", Table4[[#This Row],[Age]]&lt;=64, "50-64", Table4[[#This Row],[Age]]&gt;=65, "65+")</f>
        <v>35-49</v>
      </c>
      <c r="X1816" t="str">
        <f>_xlfn.XLOOKUP(Table4[[#This Row],[StoreID]],Stores!A:A,Stores!B:B, "Not found")</f>
        <v>MegaMart Jimenezborough</v>
      </c>
      <c r="Y1816" t="str">
        <f>_xlfn.XLOOKUP(Table4[[#This Row],[StoreID]],Stores!A:A,Stores!C:C, "Not Found")</f>
        <v>Jimenezborough</v>
      </c>
      <c r="Z1816" t="str">
        <f>_xlfn.XLOOKUP(Table4[[#This Row],[StoreID]],Stores!A:A,Stores!D:D, "Not Found")</f>
        <v>South</v>
      </c>
    </row>
    <row r="1817" spans="1:26">
      <c r="A1817" t="s">
        <v>2683</v>
      </c>
      <c r="B1817" s="1">
        <v>45729</v>
      </c>
      <c r="C1817" t="s">
        <v>630</v>
      </c>
      <c r="D1817" t="s">
        <v>812</v>
      </c>
      <c r="E1817" t="s">
        <v>839</v>
      </c>
      <c r="F1817">
        <v>2</v>
      </c>
      <c r="G1817">
        <v>0</v>
      </c>
      <c r="H1817" t="s">
        <v>865</v>
      </c>
      <c r="I1817" s="4">
        <f>Table4[[#This Row],[Quantity]]*Table4[[#This Row],[UnitPrice]]</f>
        <v>1128.8399999999999</v>
      </c>
      <c r="J1817" s="4">
        <f>Table4[[#This Row],[Gross Revenue]]*(1-Table4[[#This Row],[Discount]])</f>
        <v>1128.8399999999999</v>
      </c>
      <c r="K1817" s="4">
        <f>Table4[[#This Row],[Quantity]]*Table4[[#This Row],[CostPrice]]</f>
        <v>587.91999999999996</v>
      </c>
      <c r="L1817" s="4">
        <f>Table4[[#This Row],[Net Revenue]]-Table4[[#This Row],[Total Cost]]</f>
        <v>540.91999999999996</v>
      </c>
      <c r="M1817" t="str">
        <f>_xlfn.XLOOKUP(Table4[[#This Row],[ProductID]], Products!A:A,Products!B:B, "Not Found")</f>
        <v>Soon Accessories</v>
      </c>
      <c r="N1817" t="str">
        <f>TEXT(Table4[[#This Row],[Date]], "mmm")</f>
        <v>Mar</v>
      </c>
      <c r="O1817" t="str">
        <f>TEXT(Table4[[#This Row],[Date]], "yyyy")</f>
        <v>2025</v>
      </c>
      <c r="P1817" t="str">
        <f>_xlfn.XLOOKUP(Table4[[#This Row],[ProductID]],Products!A:A,Products!C:C, "Not Found")</f>
        <v>Fashion</v>
      </c>
      <c r="Q1817" t="str">
        <f>_xlfn.XLOOKUP(Table4[[#This Row],[ProductID]],Products!A:A,Products!D:D,"Not Found")</f>
        <v>Accessories</v>
      </c>
      <c r="R1817">
        <f>_xlfn.XLOOKUP(Table4[[#This Row],[ProductID]],Products!A:A,Products!E:E,"Not Found")</f>
        <v>564.41999999999996</v>
      </c>
      <c r="S1817">
        <f>_xlfn.XLOOKUP(Table4[[#This Row],[ProductID]],Products!A:A,Products!F:F, "Not Found")</f>
        <v>293.95999999999998</v>
      </c>
      <c r="T1817" t="str">
        <f>_xlfn.XLOOKUP(Table4[[#This Row],[CustomerID]],Customers!A:A,Customers!D:D, "Not Found")</f>
        <v>F</v>
      </c>
      <c r="U1817" s="6">
        <f>_xlfn.XLOOKUP(Table4[[#This Row],[CustomerID]],Customers!A:A,Customers!E:E, "Not Found")</f>
        <v>22255</v>
      </c>
      <c r="V1817">
        <f ca="1">DATEDIF(Table4[[#This Row],[CustomerBirthday]], TODAY(), "Y")</f>
        <v>65</v>
      </c>
      <c r="W1817" t="str" cm="1">
        <f t="array" aca="1" ref="W1817" ca="1">_xlfn.IFS(Table4[[#This Row],[Age]]&lt;25, "Under 25",Table4[[#This Row],[Age]]=34, "25-34", Table4[[#This Row],[Age]]&lt;=49, "35-49", Table4[[#This Row],[Age]]&lt;=64, "50-64", Table4[[#This Row],[Age]]&gt;=65, "65+")</f>
        <v>65+</v>
      </c>
      <c r="X1817" t="str">
        <f>_xlfn.XLOOKUP(Table4[[#This Row],[StoreID]],Stores!A:A,Stores!B:B, "Not found")</f>
        <v>MegaMart New Michele</v>
      </c>
      <c r="Y1817" t="str">
        <f>_xlfn.XLOOKUP(Table4[[#This Row],[StoreID]],Stores!A:A,Stores!C:C, "Not Found")</f>
        <v>New Michele</v>
      </c>
      <c r="Z1817" t="str">
        <f>_xlfn.XLOOKUP(Table4[[#This Row],[StoreID]],Stores!A:A,Stores!D:D, "Not Found")</f>
        <v>West</v>
      </c>
    </row>
    <row r="1818" spans="1:26">
      <c r="A1818" t="s">
        <v>2684</v>
      </c>
      <c r="B1818" s="1">
        <v>45548</v>
      </c>
      <c r="C1818" t="s">
        <v>364</v>
      </c>
      <c r="D1818" t="s">
        <v>722</v>
      </c>
      <c r="E1818" t="s">
        <v>842</v>
      </c>
      <c r="F1818">
        <v>5</v>
      </c>
      <c r="G1818">
        <v>0.15</v>
      </c>
      <c r="H1818" t="s">
        <v>871</v>
      </c>
      <c r="I1818" s="4">
        <f>Table4[[#This Row],[Quantity]]*Table4[[#This Row],[UnitPrice]]</f>
        <v>9268.85</v>
      </c>
      <c r="J1818" s="4">
        <f>Table4[[#This Row],[Gross Revenue]]*(1-Table4[[#This Row],[Discount]])</f>
        <v>7878.5225</v>
      </c>
      <c r="K1818" s="4">
        <f>Table4[[#This Row],[Quantity]]*Table4[[#This Row],[CostPrice]]</f>
        <v>6817.6</v>
      </c>
      <c r="L1818" s="4">
        <f>Table4[[#This Row],[Net Revenue]]-Table4[[#This Row],[Total Cost]]</f>
        <v>1060.9224999999997</v>
      </c>
      <c r="M1818" t="str">
        <f>_xlfn.XLOOKUP(Table4[[#This Row],[ProductID]], Products!A:A,Products!B:B, "Not Found")</f>
        <v>Four Accessories</v>
      </c>
      <c r="N1818" t="str">
        <f>TEXT(Table4[[#This Row],[Date]], "mmm")</f>
        <v>Sep</v>
      </c>
      <c r="O1818" t="str">
        <f>TEXT(Table4[[#This Row],[Date]], "yyyy")</f>
        <v>2024</v>
      </c>
      <c r="P1818" t="str">
        <f>_xlfn.XLOOKUP(Table4[[#This Row],[ProductID]],Products!A:A,Products!C:C, "Not Found")</f>
        <v>Fashion</v>
      </c>
      <c r="Q1818" t="str">
        <f>_xlfn.XLOOKUP(Table4[[#This Row],[ProductID]],Products!A:A,Products!D:D,"Not Found")</f>
        <v>Accessories</v>
      </c>
      <c r="R1818">
        <f>_xlfn.XLOOKUP(Table4[[#This Row],[ProductID]],Products!A:A,Products!E:E,"Not Found")</f>
        <v>1853.77</v>
      </c>
      <c r="S1818">
        <f>_xlfn.XLOOKUP(Table4[[#This Row],[ProductID]],Products!A:A,Products!F:F, "Not Found")</f>
        <v>1363.52</v>
      </c>
      <c r="T1818" t="str">
        <f>_xlfn.XLOOKUP(Table4[[#This Row],[CustomerID]],Customers!A:A,Customers!D:D, "Not Found")</f>
        <v>M</v>
      </c>
      <c r="U1818" s="6">
        <f>_xlfn.XLOOKUP(Table4[[#This Row],[CustomerID]],Customers!A:A,Customers!E:E, "Not Found")</f>
        <v>34560</v>
      </c>
      <c r="V1818">
        <f ca="1">DATEDIF(Table4[[#This Row],[CustomerBirthday]], TODAY(), "Y")</f>
        <v>31</v>
      </c>
      <c r="W1818" t="str" cm="1">
        <f t="array" aca="1" ref="W1818" ca="1">_xlfn.IFS(Table4[[#This Row],[Age]]&lt;25, "Under 25",Table4[[#This Row],[Age]]=34, "25-34", Table4[[#This Row],[Age]]&lt;=49, "35-49", Table4[[#This Row],[Age]]&lt;=64, "50-64", Table4[[#This Row],[Age]]&gt;=65, "65+")</f>
        <v>35-49</v>
      </c>
      <c r="X1818" t="str">
        <f>_xlfn.XLOOKUP(Table4[[#This Row],[StoreID]],Stores!A:A,Stores!B:B, "Not found")</f>
        <v>MegaMart Brianahaven</v>
      </c>
      <c r="Y1818" t="str">
        <f>_xlfn.XLOOKUP(Table4[[#This Row],[StoreID]],Stores!A:A,Stores!C:C, "Not Found")</f>
        <v>Brianahaven</v>
      </c>
      <c r="Z1818" t="str">
        <f>_xlfn.XLOOKUP(Table4[[#This Row],[StoreID]],Stores!A:A,Stores!D:D, "Not Found")</f>
        <v>North</v>
      </c>
    </row>
    <row r="1819" spans="1:26">
      <c r="A1819" t="s">
        <v>2685</v>
      </c>
      <c r="B1819" s="1">
        <v>45531</v>
      </c>
      <c r="C1819" t="s">
        <v>224</v>
      </c>
      <c r="D1819" t="s">
        <v>761</v>
      </c>
      <c r="E1819" t="s">
        <v>839</v>
      </c>
      <c r="F1819">
        <v>1</v>
      </c>
      <c r="G1819">
        <v>0.1</v>
      </c>
      <c r="H1819" t="s">
        <v>875</v>
      </c>
      <c r="I1819" s="4">
        <f>Table4[[#This Row],[Quantity]]*Table4[[#This Row],[UnitPrice]]</f>
        <v>1762.92</v>
      </c>
      <c r="J1819" s="4">
        <f>Table4[[#This Row],[Gross Revenue]]*(1-Table4[[#This Row],[Discount]])</f>
        <v>1586.6280000000002</v>
      </c>
      <c r="K1819" s="4">
        <f>Table4[[#This Row],[Quantity]]*Table4[[#This Row],[CostPrice]]</f>
        <v>1346.48</v>
      </c>
      <c r="L1819" s="4">
        <f>Table4[[#This Row],[Net Revenue]]-Table4[[#This Row],[Total Cost]]</f>
        <v>240.14800000000014</v>
      </c>
      <c r="M1819" t="str">
        <f>_xlfn.XLOOKUP(Table4[[#This Row],[ProductID]], Products!A:A,Products!B:B, "Not Found")</f>
        <v>Traditional Laptop</v>
      </c>
      <c r="N1819" t="str">
        <f>TEXT(Table4[[#This Row],[Date]], "mmm")</f>
        <v>Aug</v>
      </c>
      <c r="O1819" t="str">
        <f>TEXT(Table4[[#This Row],[Date]], "yyyy")</f>
        <v>2024</v>
      </c>
      <c r="P1819" t="str">
        <f>_xlfn.XLOOKUP(Table4[[#This Row],[ProductID]],Products!A:A,Products!C:C, "Not Found")</f>
        <v>Electronics</v>
      </c>
      <c r="Q1819" t="str">
        <f>_xlfn.XLOOKUP(Table4[[#This Row],[ProductID]],Products!A:A,Products!D:D,"Not Found")</f>
        <v>Laptop</v>
      </c>
      <c r="R1819">
        <f>_xlfn.XLOOKUP(Table4[[#This Row],[ProductID]],Products!A:A,Products!E:E,"Not Found")</f>
        <v>1762.92</v>
      </c>
      <c r="S1819">
        <f>_xlfn.XLOOKUP(Table4[[#This Row],[ProductID]],Products!A:A,Products!F:F, "Not Found")</f>
        <v>1346.48</v>
      </c>
      <c r="T1819" t="str">
        <f>_xlfn.XLOOKUP(Table4[[#This Row],[CustomerID]],Customers!A:A,Customers!D:D, "Not Found")</f>
        <v>M</v>
      </c>
      <c r="U1819" s="6">
        <f>_xlfn.XLOOKUP(Table4[[#This Row],[CustomerID]],Customers!A:A,Customers!E:E, "Not Found")</f>
        <v>38555</v>
      </c>
      <c r="V1819">
        <f ca="1">DATEDIF(Table4[[#This Row],[CustomerBirthday]], TODAY(), "Y")</f>
        <v>21</v>
      </c>
      <c r="W1819" t="str" cm="1">
        <f t="array" aca="1" ref="W1819" ca="1">_xlfn.IFS(Table4[[#This Row],[Age]]&lt;25, "Under 25",Table4[[#This Row],[Age]]=34, "25-34", Table4[[#This Row],[Age]]&lt;=49, "35-49", Table4[[#This Row],[Age]]&lt;=64, "50-64", Table4[[#This Row],[Age]]&gt;=65, "65+")</f>
        <v>Under 25</v>
      </c>
      <c r="X1819" t="str">
        <f>_xlfn.XLOOKUP(Table4[[#This Row],[StoreID]],Stores!A:A,Stores!B:B, "Not found")</f>
        <v>MegaMart New Michele</v>
      </c>
      <c r="Y1819" t="str">
        <f>_xlfn.XLOOKUP(Table4[[#This Row],[StoreID]],Stores!A:A,Stores!C:C, "Not Found")</f>
        <v>New Michele</v>
      </c>
      <c r="Z1819" t="str">
        <f>_xlfn.XLOOKUP(Table4[[#This Row],[StoreID]],Stores!A:A,Stores!D:D, "Not Found")</f>
        <v>West</v>
      </c>
    </row>
    <row r="1820" spans="1:26">
      <c r="A1820" t="s">
        <v>2686</v>
      </c>
      <c r="B1820" s="1">
        <v>45607</v>
      </c>
      <c r="C1820" t="s">
        <v>115</v>
      </c>
      <c r="D1820" t="s">
        <v>800</v>
      </c>
      <c r="E1820" t="s">
        <v>831</v>
      </c>
      <c r="F1820">
        <v>3</v>
      </c>
      <c r="G1820">
        <v>0.05</v>
      </c>
      <c r="H1820" t="s">
        <v>875</v>
      </c>
      <c r="I1820" s="4">
        <f>Table4[[#This Row],[Quantity]]*Table4[[#This Row],[UnitPrice]]</f>
        <v>5857.9500000000007</v>
      </c>
      <c r="J1820" s="4">
        <f>Table4[[#This Row],[Gross Revenue]]*(1-Table4[[#This Row],[Discount]])</f>
        <v>5565.0525000000007</v>
      </c>
      <c r="K1820" s="4">
        <f>Table4[[#This Row],[Quantity]]*Table4[[#This Row],[CostPrice]]</f>
        <v>4353.8099999999995</v>
      </c>
      <c r="L1820" s="4">
        <f>Table4[[#This Row],[Net Revenue]]-Table4[[#This Row],[Total Cost]]</f>
        <v>1211.2425000000012</v>
      </c>
      <c r="M1820" t="str">
        <f>_xlfn.XLOOKUP(Table4[[#This Row],[ProductID]], Products!A:A,Products!B:B, "Not Found")</f>
        <v>Book Television</v>
      </c>
      <c r="N1820" t="str">
        <f>TEXT(Table4[[#This Row],[Date]], "mmm")</f>
        <v>Nov</v>
      </c>
      <c r="O1820" t="str">
        <f>TEXT(Table4[[#This Row],[Date]], "yyyy")</f>
        <v>2024</v>
      </c>
      <c r="P1820" t="str">
        <f>_xlfn.XLOOKUP(Table4[[#This Row],[ProductID]],Products!A:A,Products!C:C, "Not Found")</f>
        <v>Electronics</v>
      </c>
      <c r="Q1820" t="str">
        <f>_xlfn.XLOOKUP(Table4[[#This Row],[ProductID]],Products!A:A,Products!D:D,"Not Found")</f>
        <v>Television</v>
      </c>
      <c r="R1820">
        <f>_xlfn.XLOOKUP(Table4[[#This Row],[ProductID]],Products!A:A,Products!E:E,"Not Found")</f>
        <v>1952.65</v>
      </c>
      <c r="S1820">
        <f>_xlfn.XLOOKUP(Table4[[#This Row],[ProductID]],Products!A:A,Products!F:F, "Not Found")</f>
        <v>1451.27</v>
      </c>
      <c r="T1820" t="str">
        <f>_xlfn.XLOOKUP(Table4[[#This Row],[CustomerID]],Customers!A:A,Customers!D:D, "Not Found")</f>
        <v>M</v>
      </c>
      <c r="U1820" s="6">
        <f>_xlfn.XLOOKUP(Table4[[#This Row],[CustomerID]],Customers!A:A,Customers!E:E, "Not Found")</f>
        <v>28630</v>
      </c>
      <c r="V1820">
        <f ca="1">DATEDIF(Table4[[#This Row],[CustomerBirthday]], TODAY(), "Y")</f>
        <v>48</v>
      </c>
      <c r="W1820" t="str" cm="1">
        <f t="array" aca="1" ref="W1820" ca="1">_xlfn.IFS(Table4[[#This Row],[Age]]&lt;25, "Under 25",Table4[[#This Row],[Age]]=34, "25-34", Table4[[#This Row],[Age]]&lt;=49, "35-49", Table4[[#This Row],[Age]]&lt;=64, "50-64", Table4[[#This Row],[Age]]&gt;=65, "65+")</f>
        <v>35-49</v>
      </c>
      <c r="X1820" t="str">
        <f>_xlfn.XLOOKUP(Table4[[#This Row],[StoreID]],Stores!A:A,Stores!B:B, "Not found")</f>
        <v>MegaMart Jimenezborough</v>
      </c>
      <c r="Y1820" t="str">
        <f>_xlfn.XLOOKUP(Table4[[#This Row],[StoreID]],Stores!A:A,Stores!C:C, "Not Found")</f>
        <v>Jimenezborough</v>
      </c>
      <c r="Z1820" t="str">
        <f>_xlfn.XLOOKUP(Table4[[#This Row],[StoreID]],Stores!A:A,Stores!D:D, "Not Found")</f>
        <v>South</v>
      </c>
    </row>
    <row r="1821" spans="1:26">
      <c r="A1821" t="s">
        <v>2687</v>
      </c>
      <c r="B1821" s="1">
        <v>45316</v>
      </c>
      <c r="C1821" t="s">
        <v>533</v>
      </c>
      <c r="D1821" t="s">
        <v>747</v>
      </c>
      <c r="E1821" t="s">
        <v>839</v>
      </c>
      <c r="F1821">
        <v>2</v>
      </c>
      <c r="G1821">
        <v>0.1</v>
      </c>
      <c r="H1821" t="s">
        <v>868</v>
      </c>
      <c r="I1821" s="4">
        <f>Table4[[#This Row],[Quantity]]*Table4[[#This Row],[UnitPrice]]</f>
        <v>2269.6</v>
      </c>
      <c r="J1821" s="4">
        <f>Table4[[#This Row],[Gross Revenue]]*(1-Table4[[#This Row],[Discount]])</f>
        <v>2042.6399999999999</v>
      </c>
      <c r="K1821" s="4">
        <f>Table4[[#This Row],[Quantity]]*Table4[[#This Row],[CostPrice]]</f>
        <v>1350.2</v>
      </c>
      <c r="L1821" s="4">
        <f>Table4[[#This Row],[Net Revenue]]-Table4[[#This Row],[Total Cost]]</f>
        <v>692.43999999999983</v>
      </c>
      <c r="M1821" t="str">
        <f>_xlfn.XLOOKUP(Table4[[#This Row],[ProductID]], Products!A:A,Products!B:B, "Not Found")</f>
        <v>World Watches</v>
      </c>
      <c r="N1821" t="str">
        <f>TEXT(Table4[[#This Row],[Date]], "mmm")</f>
        <v>Jan</v>
      </c>
      <c r="O1821" t="str">
        <f>TEXT(Table4[[#This Row],[Date]], "yyyy")</f>
        <v>2024</v>
      </c>
      <c r="P1821" t="str">
        <f>_xlfn.XLOOKUP(Table4[[#This Row],[ProductID]],Products!A:A,Products!C:C, "Not Found")</f>
        <v>Fashion</v>
      </c>
      <c r="Q1821" t="str">
        <f>_xlfn.XLOOKUP(Table4[[#This Row],[ProductID]],Products!A:A,Products!D:D,"Not Found")</f>
        <v>Watches</v>
      </c>
      <c r="R1821">
        <f>_xlfn.XLOOKUP(Table4[[#This Row],[ProductID]],Products!A:A,Products!E:E,"Not Found")</f>
        <v>1134.8</v>
      </c>
      <c r="S1821">
        <f>_xlfn.XLOOKUP(Table4[[#This Row],[ProductID]],Products!A:A,Products!F:F, "Not Found")</f>
        <v>675.1</v>
      </c>
      <c r="T1821" t="str">
        <f>_xlfn.XLOOKUP(Table4[[#This Row],[CustomerID]],Customers!A:A,Customers!D:D, "Not Found")</f>
        <v>F</v>
      </c>
      <c r="U1821" s="6">
        <f>_xlfn.XLOOKUP(Table4[[#This Row],[CustomerID]],Customers!A:A,Customers!E:E, "Not Found")</f>
        <v>24506</v>
      </c>
      <c r="V1821">
        <f ca="1">DATEDIF(Table4[[#This Row],[CustomerBirthday]], TODAY(), "Y")</f>
        <v>59</v>
      </c>
      <c r="W1821" t="str" cm="1">
        <f t="array" aca="1" ref="W1821" ca="1">_xlfn.IFS(Table4[[#This Row],[Age]]&lt;25, "Under 25",Table4[[#This Row],[Age]]=34, "25-34", Table4[[#This Row],[Age]]&lt;=49, "35-49", Table4[[#This Row],[Age]]&lt;=64, "50-64", Table4[[#This Row],[Age]]&gt;=65, "65+")</f>
        <v>50-64</v>
      </c>
      <c r="X1821" t="str">
        <f>_xlfn.XLOOKUP(Table4[[#This Row],[StoreID]],Stores!A:A,Stores!B:B, "Not found")</f>
        <v>MegaMart New Michele</v>
      </c>
      <c r="Y1821" t="str">
        <f>_xlfn.XLOOKUP(Table4[[#This Row],[StoreID]],Stores!A:A,Stores!C:C, "Not Found")</f>
        <v>New Michele</v>
      </c>
      <c r="Z1821" t="str">
        <f>_xlfn.XLOOKUP(Table4[[#This Row],[StoreID]],Stores!A:A,Stores!D:D, "Not Found")</f>
        <v>West</v>
      </c>
    </row>
    <row r="1822" spans="1:26">
      <c r="A1822" t="s">
        <v>2688</v>
      </c>
      <c r="B1822" s="1">
        <v>45588</v>
      </c>
      <c r="C1822" t="s">
        <v>536</v>
      </c>
      <c r="D1822" t="s">
        <v>806</v>
      </c>
      <c r="E1822" t="s">
        <v>831</v>
      </c>
      <c r="F1822">
        <v>3</v>
      </c>
      <c r="G1822">
        <v>0</v>
      </c>
      <c r="H1822" t="s">
        <v>871</v>
      </c>
      <c r="I1822" s="4">
        <f>Table4[[#This Row],[Quantity]]*Table4[[#This Row],[UnitPrice]]</f>
        <v>5236.83</v>
      </c>
      <c r="J1822" s="4">
        <f>Table4[[#This Row],[Gross Revenue]]*(1-Table4[[#This Row],[Discount]])</f>
        <v>5236.83</v>
      </c>
      <c r="K1822" s="4">
        <f>Table4[[#This Row],[Quantity]]*Table4[[#This Row],[CostPrice]]</f>
        <v>3967.32</v>
      </c>
      <c r="L1822" s="4">
        <f>Table4[[#This Row],[Net Revenue]]-Table4[[#This Row],[Total Cost]]</f>
        <v>1269.5099999999998</v>
      </c>
      <c r="M1822" t="str">
        <f>_xlfn.XLOOKUP(Table4[[#This Row],[ProductID]], Products!A:A,Products!B:B, "Not Found")</f>
        <v>Piece Headphones</v>
      </c>
      <c r="N1822" t="str">
        <f>TEXT(Table4[[#This Row],[Date]], "mmm")</f>
        <v>Oct</v>
      </c>
      <c r="O1822" t="str">
        <f>TEXT(Table4[[#This Row],[Date]], "yyyy")</f>
        <v>2024</v>
      </c>
      <c r="P1822" t="str">
        <f>_xlfn.XLOOKUP(Table4[[#This Row],[ProductID]],Products!A:A,Products!C:C, "Not Found")</f>
        <v>Electronics</v>
      </c>
      <c r="Q1822" t="str">
        <f>_xlfn.XLOOKUP(Table4[[#This Row],[ProductID]],Products!A:A,Products!D:D,"Not Found")</f>
        <v>Headphones</v>
      </c>
      <c r="R1822">
        <f>_xlfn.XLOOKUP(Table4[[#This Row],[ProductID]],Products!A:A,Products!E:E,"Not Found")</f>
        <v>1745.61</v>
      </c>
      <c r="S1822">
        <f>_xlfn.XLOOKUP(Table4[[#This Row],[ProductID]],Products!A:A,Products!F:F, "Not Found")</f>
        <v>1322.44</v>
      </c>
      <c r="T1822" t="str">
        <f>_xlfn.XLOOKUP(Table4[[#This Row],[CustomerID]],Customers!A:A,Customers!D:D, "Not Found")</f>
        <v>F</v>
      </c>
      <c r="U1822" s="6">
        <f>_xlfn.XLOOKUP(Table4[[#This Row],[CustomerID]],Customers!A:A,Customers!E:E, "Not Found")</f>
        <v>38541</v>
      </c>
      <c r="V1822">
        <f ca="1">DATEDIF(Table4[[#This Row],[CustomerBirthday]], TODAY(), "Y")</f>
        <v>21</v>
      </c>
      <c r="W1822" t="str" cm="1">
        <f t="array" aca="1" ref="W1822" ca="1">_xlfn.IFS(Table4[[#This Row],[Age]]&lt;25, "Under 25",Table4[[#This Row],[Age]]=34, "25-34", Table4[[#This Row],[Age]]&lt;=49, "35-49", Table4[[#This Row],[Age]]&lt;=64, "50-64", Table4[[#This Row],[Age]]&gt;=65, "65+")</f>
        <v>Under 25</v>
      </c>
      <c r="X1822" t="str">
        <f>_xlfn.XLOOKUP(Table4[[#This Row],[StoreID]],Stores!A:A,Stores!B:B, "Not found")</f>
        <v>MegaMart Jimenezborough</v>
      </c>
      <c r="Y1822" t="str">
        <f>_xlfn.XLOOKUP(Table4[[#This Row],[StoreID]],Stores!A:A,Stores!C:C, "Not Found")</f>
        <v>Jimenezborough</v>
      </c>
      <c r="Z1822" t="str">
        <f>_xlfn.XLOOKUP(Table4[[#This Row],[StoreID]],Stores!A:A,Stores!D:D, "Not Found")</f>
        <v>South</v>
      </c>
    </row>
    <row r="1823" spans="1:26">
      <c r="A1823" t="s">
        <v>2689</v>
      </c>
      <c r="B1823" s="1">
        <v>45573</v>
      </c>
      <c r="C1823" t="s">
        <v>375</v>
      </c>
      <c r="D1823" t="s">
        <v>734</v>
      </c>
      <c r="E1823" t="s">
        <v>842</v>
      </c>
      <c r="F1823">
        <v>3</v>
      </c>
      <c r="G1823">
        <v>0.1</v>
      </c>
      <c r="H1823" t="s">
        <v>871</v>
      </c>
      <c r="I1823" s="4">
        <f>Table4[[#This Row],[Quantity]]*Table4[[#This Row],[UnitPrice]]</f>
        <v>329.34000000000003</v>
      </c>
      <c r="J1823" s="4">
        <f>Table4[[#This Row],[Gross Revenue]]*(1-Table4[[#This Row],[Discount]])</f>
        <v>296.40600000000006</v>
      </c>
      <c r="K1823" s="4">
        <f>Table4[[#This Row],[Quantity]]*Table4[[#This Row],[CostPrice]]</f>
        <v>211.77</v>
      </c>
      <c r="L1823" s="4">
        <f>Table4[[#This Row],[Net Revenue]]-Table4[[#This Row],[Total Cost]]</f>
        <v>84.636000000000053</v>
      </c>
      <c r="M1823" t="str">
        <f>_xlfn.XLOOKUP(Table4[[#This Row],[ProductID]], Products!A:A,Products!B:B, "Not Found")</f>
        <v>Recognize Footwear</v>
      </c>
      <c r="N1823" t="str">
        <f>TEXT(Table4[[#This Row],[Date]], "mmm")</f>
        <v>Oct</v>
      </c>
      <c r="O1823" t="str">
        <f>TEXT(Table4[[#This Row],[Date]], "yyyy")</f>
        <v>2024</v>
      </c>
      <c r="P1823" t="str">
        <f>_xlfn.XLOOKUP(Table4[[#This Row],[ProductID]],Products!A:A,Products!C:C, "Not Found")</f>
        <v>Fashion</v>
      </c>
      <c r="Q1823" t="str">
        <f>_xlfn.XLOOKUP(Table4[[#This Row],[ProductID]],Products!A:A,Products!D:D,"Not Found")</f>
        <v>Footwear</v>
      </c>
      <c r="R1823">
        <f>_xlfn.XLOOKUP(Table4[[#This Row],[ProductID]],Products!A:A,Products!E:E,"Not Found")</f>
        <v>109.78</v>
      </c>
      <c r="S1823">
        <f>_xlfn.XLOOKUP(Table4[[#This Row],[ProductID]],Products!A:A,Products!F:F, "Not Found")</f>
        <v>70.59</v>
      </c>
      <c r="T1823" t="str">
        <f>_xlfn.XLOOKUP(Table4[[#This Row],[CustomerID]],Customers!A:A,Customers!D:D, "Not Found")</f>
        <v>F</v>
      </c>
      <c r="U1823" s="6">
        <f>_xlfn.XLOOKUP(Table4[[#This Row],[CustomerID]],Customers!A:A,Customers!E:E, "Not Found")</f>
        <v>19995</v>
      </c>
      <c r="V1823">
        <f ca="1">DATEDIF(Table4[[#This Row],[CustomerBirthday]], TODAY(), "Y")</f>
        <v>71</v>
      </c>
      <c r="W1823" t="str" cm="1">
        <f t="array" aca="1" ref="W1823" ca="1">_xlfn.IFS(Table4[[#This Row],[Age]]&lt;25, "Under 25",Table4[[#This Row],[Age]]=34, "25-34", Table4[[#This Row],[Age]]&lt;=49, "35-49", Table4[[#This Row],[Age]]&lt;=64, "50-64", Table4[[#This Row],[Age]]&gt;=65, "65+")</f>
        <v>65+</v>
      </c>
      <c r="X1823" t="str">
        <f>_xlfn.XLOOKUP(Table4[[#This Row],[StoreID]],Stores!A:A,Stores!B:B, "Not found")</f>
        <v>MegaMart Brianahaven</v>
      </c>
      <c r="Y1823" t="str">
        <f>_xlfn.XLOOKUP(Table4[[#This Row],[StoreID]],Stores!A:A,Stores!C:C, "Not Found")</f>
        <v>Brianahaven</v>
      </c>
      <c r="Z1823" t="str">
        <f>_xlfn.XLOOKUP(Table4[[#This Row],[StoreID]],Stores!A:A,Stores!D:D, "Not Found")</f>
        <v>North</v>
      </c>
    </row>
    <row r="1824" spans="1:26">
      <c r="A1824" t="s">
        <v>2690</v>
      </c>
      <c r="B1824" s="1">
        <v>45544</v>
      </c>
      <c r="C1824" t="s">
        <v>491</v>
      </c>
      <c r="D1824" t="s">
        <v>804</v>
      </c>
      <c r="E1824" t="s">
        <v>846</v>
      </c>
      <c r="F1824">
        <v>5</v>
      </c>
      <c r="G1824">
        <v>0.05</v>
      </c>
      <c r="H1824" t="s">
        <v>875</v>
      </c>
      <c r="I1824" s="4">
        <f>Table4[[#This Row],[Quantity]]*Table4[[#This Row],[UnitPrice]]</f>
        <v>2704.7000000000003</v>
      </c>
      <c r="J1824" s="4">
        <f>Table4[[#This Row],[Gross Revenue]]*(1-Table4[[#This Row],[Discount]])</f>
        <v>2569.4650000000001</v>
      </c>
      <c r="K1824" s="4">
        <f>Table4[[#This Row],[Quantity]]*Table4[[#This Row],[CostPrice]]</f>
        <v>1991.25</v>
      </c>
      <c r="L1824" s="4">
        <f>Table4[[#This Row],[Net Revenue]]-Table4[[#This Row],[Total Cost]]</f>
        <v>578.21500000000015</v>
      </c>
      <c r="M1824" t="str">
        <f>_xlfn.XLOOKUP(Table4[[#This Row],[ProductID]], Products!A:A,Products!B:B, "Not Found")</f>
        <v>Church Clothing</v>
      </c>
      <c r="N1824" t="str">
        <f>TEXT(Table4[[#This Row],[Date]], "mmm")</f>
        <v>Sep</v>
      </c>
      <c r="O1824" t="str">
        <f>TEXT(Table4[[#This Row],[Date]], "yyyy")</f>
        <v>2024</v>
      </c>
      <c r="P1824" t="str">
        <f>_xlfn.XLOOKUP(Table4[[#This Row],[ProductID]],Products!A:A,Products!C:C, "Not Found")</f>
        <v>Fashion</v>
      </c>
      <c r="Q1824" t="str">
        <f>_xlfn.XLOOKUP(Table4[[#This Row],[ProductID]],Products!A:A,Products!D:D,"Not Found")</f>
        <v>Clothing</v>
      </c>
      <c r="R1824">
        <f>_xlfn.XLOOKUP(Table4[[#This Row],[ProductID]],Products!A:A,Products!E:E,"Not Found")</f>
        <v>540.94000000000005</v>
      </c>
      <c r="S1824">
        <f>_xlfn.XLOOKUP(Table4[[#This Row],[ProductID]],Products!A:A,Products!F:F, "Not Found")</f>
        <v>398.25</v>
      </c>
      <c r="T1824" t="str">
        <f>_xlfn.XLOOKUP(Table4[[#This Row],[CustomerID]],Customers!A:A,Customers!D:D, "Not Found")</f>
        <v>F</v>
      </c>
      <c r="U1824" s="6">
        <f>_xlfn.XLOOKUP(Table4[[#This Row],[CustomerID]],Customers!A:A,Customers!E:E, "Not Found")</f>
        <v>31076</v>
      </c>
      <c r="V1824">
        <f ca="1">DATEDIF(Table4[[#This Row],[CustomerBirthday]], TODAY(), "Y")</f>
        <v>41</v>
      </c>
      <c r="W1824" t="str" cm="1">
        <f t="array" aca="1" ref="W1824" ca="1">_xlfn.IFS(Table4[[#This Row],[Age]]&lt;25, "Under 25",Table4[[#This Row],[Age]]=34, "25-34", Table4[[#This Row],[Age]]&lt;=49, "35-49", Table4[[#This Row],[Age]]&lt;=64, "50-64", Table4[[#This Row],[Age]]&gt;=65, "65+")</f>
        <v>35-49</v>
      </c>
      <c r="X1824" t="str">
        <f>_xlfn.XLOOKUP(Table4[[#This Row],[StoreID]],Stores!A:A,Stores!B:B, "Not found")</f>
        <v>MegaMart Johnmouth</v>
      </c>
      <c r="Y1824" t="str">
        <f>_xlfn.XLOOKUP(Table4[[#This Row],[StoreID]],Stores!A:A,Stores!C:C, "Not Found")</f>
        <v>Johnmouth</v>
      </c>
      <c r="Z1824" t="str">
        <f>_xlfn.XLOOKUP(Table4[[#This Row],[StoreID]],Stores!A:A,Stores!D:D, "Not Found")</f>
        <v>East</v>
      </c>
    </row>
    <row r="1825" spans="1:26">
      <c r="A1825" t="s">
        <v>2691</v>
      </c>
      <c r="B1825" s="1">
        <v>45711</v>
      </c>
      <c r="C1825" t="s">
        <v>382</v>
      </c>
      <c r="D1825" t="s">
        <v>778</v>
      </c>
      <c r="E1825" t="s">
        <v>831</v>
      </c>
      <c r="F1825">
        <v>5</v>
      </c>
      <c r="G1825">
        <v>0.15</v>
      </c>
      <c r="H1825" t="s">
        <v>865</v>
      </c>
      <c r="I1825" s="4">
        <f>Table4[[#This Row],[Quantity]]*Table4[[#This Row],[UnitPrice]]</f>
        <v>5078.8</v>
      </c>
      <c r="J1825" s="4">
        <f>Table4[[#This Row],[Gross Revenue]]*(1-Table4[[#This Row],[Discount]])</f>
        <v>4316.9800000000005</v>
      </c>
      <c r="K1825" s="4">
        <f>Table4[[#This Row],[Quantity]]*Table4[[#This Row],[CostPrice]]</f>
        <v>2922</v>
      </c>
      <c r="L1825" s="4">
        <f>Table4[[#This Row],[Net Revenue]]-Table4[[#This Row],[Total Cost]]</f>
        <v>1394.9800000000005</v>
      </c>
      <c r="M1825" t="str">
        <f>_xlfn.XLOOKUP(Table4[[#This Row],[ProductID]], Products!A:A,Products!B:B, "Not Found")</f>
        <v>Behavior Dairy</v>
      </c>
      <c r="N1825" t="str">
        <f>TEXT(Table4[[#This Row],[Date]], "mmm")</f>
        <v>Feb</v>
      </c>
      <c r="O1825" t="str">
        <f>TEXT(Table4[[#This Row],[Date]], "yyyy")</f>
        <v>2025</v>
      </c>
      <c r="P1825" t="str">
        <f>_xlfn.XLOOKUP(Table4[[#This Row],[ProductID]],Products!A:A,Products!C:C, "Not Found")</f>
        <v>Groceries</v>
      </c>
      <c r="Q1825" t="str">
        <f>_xlfn.XLOOKUP(Table4[[#This Row],[ProductID]],Products!A:A,Products!D:D,"Not Found")</f>
        <v>Dairy</v>
      </c>
      <c r="R1825">
        <f>_xlfn.XLOOKUP(Table4[[#This Row],[ProductID]],Products!A:A,Products!E:E,"Not Found")</f>
        <v>1015.76</v>
      </c>
      <c r="S1825">
        <f>_xlfn.XLOOKUP(Table4[[#This Row],[ProductID]],Products!A:A,Products!F:F, "Not Found")</f>
        <v>584.4</v>
      </c>
      <c r="T1825" t="str">
        <f>_xlfn.XLOOKUP(Table4[[#This Row],[CustomerID]],Customers!A:A,Customers!D:D, "Not Found")</f>
        <v>F</v>
      </c>
      <c r="U1825" s="6">
        <f>_xlfn.XLOOKUP(Table4[[#This Row],[CustomerID]],Customers!A:A,Customers!E:E, "Not Found")</f>
        <v>35236</v>
      </c>
      <c r="V1825">
        <f ca="1">DATEDIF(Table4[[#This Row],[CustomerBirthday]], TODAY(), "Y")</f>
        <v>30</v>
      </c>
      <c r="W1825" t="str" cm="1">
        <f t="array" aca="1" ref="W1825" ca="1">_xlfn.IFS(Table4[[#This Row],[Age]]&lt;25, "Under 25",Table4[[#This Row],[Age]]=34, "25-34", Table4[[#This Row],[Age]]&lt;=49, "35-49", Table4[[#This Row],[Age]]&lt;=64, "50-64", Table4[[#This Row],[Age]]&gt;=65, "65+")</f>
        <v>35-49</v>
      </c>
      <c r="X1825" t="str">
        <f>_xlfn.XLOOKUP(Table4[[#This Row],[StoreID]],Stores!A:A,Stores!B:B, "Not found")</f>
        <v>MegaMart Jimenezborough</v>
      </c>
      <c r="Y1825" t="str">
        <f>_xlfn.XLOOKUP(Table4[[#This Row],[StoreID]],Stores!A:A,Stores!C:C, "Not Found")</f>
        <v>Jimenezborough</v>
      </c>
      <c r="Z1825" t="str">
        <f>_xlfn.XLOOKUP(Table4[[#This Row],[StoreID]],Stores!A:A,Stores!D:D, "Not Found")</f>
        <v>South</v>
      </c>
    </row>
    <row r="1826" spans="1:26">
      <c r="A1826" t="s">
        <v>2692</v>
      </c>
      <c r="B1826" s="1">
        <v>45275</v>
      </c>
      <c r="C1826" t="s">
        <v>148</v>
      </c>
      <c r="D1826" t="s">
        <v>736</v>
      </c>
      <c r="E1826" t="s">
        <v>839</v>
      </c>
      <c r="F1826">
        <v>2</v>
      </c>
      <c r="G1826">
        <v>0.15</v>
      </c>
      <c r="H1826" t="s">
        <v>868</v>
      </c>
      <c r="I1826" s="4">
        <f>Table4[[#This Row],[Quantity]]*Table4[[#This Row],[UnitPrice]]</f>
        <v>246.38</v>
      </c>
      <c r="J1826" s="4">
        <f>Table4[[#This Row],[Gross Revenue]]*(1-Table4[[#This Row],[Discount]])</f>
        <v>209.423</v>
      </c>
      <c r="K1826" s="4">
        <f>Table4[[#This Row],[Quantity]]*Table4[[#This Row],[CostPrice]]</f>
        <v>160.72</v>
      </c>
      <c r="L1826" s="4">
        <f>Table4[[#This Row],[Net Revenue]]-Table4[[#This Row],[Total Cost]]</f>
        <v>48.703000000000003</v>
      </c>
      <c r="M1826" t="str">
        <f>_xlfn.XLOOKUP(Table4[[#This Row],[ProductID]], Products!A:A,Products!B:B, "Not Found")</f>
        <v>Us Snacks</v>
      </c>
      <c r="N1826" t="str">
        <f>TEXT(Table4[[#This Row],[Date]], "mmm")</f>
        <v>Dec</v>
      </c>
      <c r="O1826" t="str">
        <f>TEXT(Table4[[#This Row],[Date]], "yyyy")</f>
        <v>2023</v>
      </c>
      <c r="P1826" t="str">
        <f>_xlfn.XLOOKUP(Table4[[#This Row],[ProductID]],Products!A:A,Products!C:C, "Not Found")</f>
        <v>Groceries</v>
      </c>
      <c r="Q1826" t="str">
        <f>_xlfn.XLOOKUP(Table4[[#This Row],[ProductID]],Products!A:A,Products!D:D,"Not Found")</f>
        <v>Snacks</v>
      </c>
      <c r="R1826">
        <f>_xlfn.XLOOKUP(Table4[[#This Row],[ProductID]],Products!A:A,Products!E:E,"Not Found")</f>
        <v>123.19</v>
      </c>
      <c r="S1826">
        <f>_xlfn.XLOOKUP(Table4[[#This Row],[ProductID]],Products!A:A,Products!F:F, "Not Found")</f>
        <v>80.36</v>
      </c>
      <c r="T1826" t="str">
        <f>_xlfn.XLOOKUP(Table4[[#This Row],[CustomerID]],Customers!A:A,Customers!D:D, "Not Found")</f>
        <v>M</v>
      </c>
      <c r="U1826" s="6">
        <f>_xlfn.XLOOKUP(Table4[[#This Row],[CustomerID]],Customers!A:A,Customers!E:E, "Not Found")</f>
        <v>27138</v>
      </c>
      <c r="V1826">
        <f ca="1">DATEDIF(Table4[[#This Row],[CustomerBirthday]], TODAY(), "Y")</f>
        <v>52</v>
      </c>
      <c r="W1826" t="str" cm="1">
        <f t="array" aca="1" ref="W1826" ca="1">_xlfn.IFS(Table4[[#This Row],[Age]]&lt;25, "Under 25",Table4[[#This Row],[Age]]=34, "25-34", Table4[[#This Row],[Age]]&lt;=49, "35-49", Table4[[#This Row],[Age]]&lt;=64, "50-64", Table4[[#This Row],[Age]]&gt;=65, "65+")</f>
        <v>50-64</v>
      </c>
      <c r="X1826" t="str">
        <f>_xlfn.XLOOKUP(Table4[[#This Row],[StoreID]],Stores!A:A,Stores!B:B, "Not found")</f>
        <v>MegaMart New Michele</v>
      </c>
      <c r="Y1826" t="str">
        <f>_xlfn.XLOOKUP(Table4[[#This Row],[StoreID]],Stores!A:A,Stores!C:C, "Not Found")</f>
        <v>New Michele</v>
      </c>
      <c r="Z1826" t="str">
        <f>_xlfn.XLOOKUP(Table4[[#This Row],[StoreID]],Stores!A:A,Stores!D:D, "Not Found")</f>
        <v>West</v>
      </c>
    </row>
    <row r="1827" spans="1:26">
      <c r="A1827" t="s">
        <v>2693</v>
      </c>
      <c r="B1827" s="1">
        <v>45676</v>
      </c>
      <c r="C1827" t="s">
        <v>148</v>
      </c>
      <c r="D1827" t="s">
        <v>715</v>
      </c>
      <c r="E1827" t="s">
        <v>846</v>
      </c>
      <c r="F1827">
        <v>3</v>
      </c>
      <c r="G1827">
        <v>0.05</v>
      </c>
      <c r="H1827" t="s">
        <v>875</v>
      </c>
      <c r="I1827" s="4">
        <f>Table4[[#This Row],[Quantity]]*Table4[[#This Row],[UnitPrice]]</f>
        <v>2456.2799999999997</v>
      </c>
      <c r="J1827" s="4">
        <f>Table4[[#This Row],[Gross Revenue]]*(1-Table4[[#This Row],[Discount]])</f>
        <v>2333.4659999999994</v>
      </c>
      <c r="K1827" s="4">
        <f>Table4[[#This Row],[Quantity]]*Table4[[#This Row],[CostPrice]]</f>
        <v>1582.8600000000001</v>
      </c>
      <c r="L1827" s="4">
        <f>Table4[[#This Row],[Net Revenue]]-Table4[[#This Row],[Total Cost]]</f>
        <v>750.60599999999931</v>
      </c>
      <c r="M1827" t="str">
        <f>_xlfn.XLOOKUP(Table4[[#This Row],[ProductID]], Products!A:A,Products!B:B, "Not Found")</f>
        <v>Audience Television</v>
      </c>
      <c r="N1827" t="str">
        <f>TEXT(Table4[[#This Row],[Date]], "mmm")</f>
        <v>Jan</v>
      </c>
      <c r="O1827" t="str">
        <f>TEXT(Table4[[#This Row],[Date]], "yyyy")</f>
        <v>2025</v>
      </c>
      <c r="P1827" t="str">
        <f>_xlfn.XLOOKUP(Table4[[#This Row],[ProductID]],Products!A:A,Products!C:C, "Not Found")</f>
        <v>Electronics</v>
      </c>
      <c r="Q1827" t="str">
        <f>_xlfn.XLOOKUP(Table4[[#This Row],[ProductID]],Products!A:A,Products!D:D,"Not Found")</f>
        <v>Television</v>
      </c>
      <c r="R1827">
        <f>_xlfn.XLOOKUP(Table4[[#This Row],[ProductID]],Products!A:A,Products!E:E,"Not Found")</f>
        <v>818.76</v>
      </c>
      <c r="S1827">
        <f>_xlfn.XLOOKUP(Table4[[#This Row],[ProductID]],Products!A:A,Products!F:F, "Not Found")</f>
        <v>527.62</v>
      </c>
      <c r="T1827" t="str">
        <f>_xlfn.XLOOKUP(Table4[[#This Row],[CustomerID]],Customers!A:A,Customers!D:D, "Not Found")</f>
        <v>M</v>
      </c>
      <c r="U1827" s="6">
        <f>_xlfn.XLOOKUP(Table4[[#This Row],[CustomerID]],Customers!A:A,Customers!E:E, "Not Found")</f>
        <v>27138</v>
      </c>
      <c r="V1827">
        <f ca="1">DATEDIF(Table4[[#This Row],[CustomerBirthday]], TODAY(), "Y")</f>
        <v>52</v>
      </c>
      <c r="W1827" t="str" cm="1">
        <f t="array" aca="1" ref="W1827" ca="1">_xlfn.IFS(Table4[[#This Row],[Age]]&lt;25, "Under 25",Table4[[#This Row],[Age]]=34, "25-34", Table4[[#This Row],[Age]]&lt;=49, "35-49", Table4[[#This Row],[Age]]&lt;=64, "50-64", Table4[[#This Row],[Age]]&gt;=65, "65+")</f>
        <v>50-64</v>
      </c>
      <c r="X1827" t="str">
        <f>_xlfn.XLOOKUP(Table4[[#This Row],[StoreID]],Stores!A:A,Stores!B:B, "Not found")</f>
        <v>MegaMart Johnmouth</v>
      </c>
      <c r="Y1827" t="str">
        <f>_xlfn.XLOOKUP(Table4[[#This Row],[StoreID]],Stores!A:A,Stores!C:C, "Not Found")</f>
        <v>Johnmouth</v>
      </c>
      <c r="Z1827" t="str">
        <f>_xlfn.XLOOKUP(Table4[[#This Row],[StoreID]],Stores!A:A,Stores!D:D, "Not Found")</f>
        <v>East</v>
      </c>
    </row>
    <row r="1828" spans="1:26">
      <c r="A1828" t="s">
        <v>2694</v>
      </c>
      <c r="B1828" s="1">
        <v>45187</v>
      </c>
      <c r="C1828" t="s">
        <v>554</v>
      </c>
      <c r="D1828" t="s">
        <v>769</v>
      </c>
      <c r="E1828" t="s">
        <v>839</v>
      </c>
      <c r="F1828">
        <v>3</v>
      </c>
      <c r="G1828">
        <v>0</v>
      </c>
      <c r="H1828" t="s">
        <v>865</v>
      </c>
      <c r="I1828" s="4">
        <f>Table4[[#This Row],[Quantity]]*Table4[[#This Row],[UnitPrice]]</f>
        <v>76.710000000000008</v>
      </c>
      <c r="J1828" s="4">
        <f>Table4[[#This Row],[Gross Revenue]]*(1-Table4[[#This Row],[Discount]])</f>
        <v>76.710000000000008</v>
      </c>
      <c r="K1828" s="4">
        <f>Table4[[#This Row],[Quantity]]*Table4[[#This Row],[CostPrice]]</f>
        <v>57.150000000000006</v>
      </c>
      <c r="L1828" s="4">
        <f>Table4[[#This Row],[Net Revenue]]-Table4[[#This Row],[Total Cost]]</f>
        <v>19.560000000000002</v>
      </c>
      <c r="M1828" t="str">
        <f>_xlfn.XLOOKUP(Table4[[#This Row],[ProductID]], Products!A:A,Products!B:B, "Not Found")</f>
        <v>How Vegetables</v>
      </c>
      <c r="N1828" t="str">
        <f>TEXT(Table4[[#This Row],[Date]], "mmm")</f>
        <v>Sep</v>
      </c>
      <c r="O1828" t="str">
        <f>TEXT(Table4[[#This Row],[Date]], "yyyy")</f>
        <v>2023</v>
      </c>
      <c r="P1828" t="str">
        <f>_xlfn.XLOOKUP(Table4[[#This Row],[ProductID]],Products!A:A,Products!C:C, "Not Found")</f>
        <v>Groceries</v>
      </c>
      <c r="Q1828" t="str">
        <f>_xlfn.XLOOKUP(Table4[[#This Row],[ProductID]],Products!A:A,Products!D:D,"Not Found")</f>
        <v>Vegetables</v>
      </c>
      <c r="R1828">
        <f>_xlfn.XLOOKUP(Table4[[#This Row],[ProductID]],Products!A:A,Products!E:E,"Not Found")</f>
        <v>25.57</v>
      </c>
      <c r="S1828">
        <f>_xlfn.XLOOKUP(Table4[[#This Row],[ProductID]],Products!A:A,Products!F:F, "Not Found")</f>
        <v>19.05</v>
      </c>
      <c r="T1828" t="str">
        <f>_xlfn.XLOOKUP(Table4[[#This Row],[CustomerID]],Customers!A:A,Customers!D:D, "Not Found")</f>
        <v>M</v>
      </c>
      <c r="U1828" s="6">
        <f>_xlfn.XLOOKUP(Table4[[#This Row],[CustomerID]],Customers!A:A,Customers!E:E, "Not Found")</f>
        <v>26178</v>
      </c>
      <c r="V1828">
        <f ca="1">DATEDIF(Table4[[#This Row],[CustomerBirthday]], TODAY(), "Y")</f>
        <v>54</v>
      </c>
      <c r="W1828" t="str" cm="1">
        <f t="array" aca="1" ref="W1828" ca="1">_xlfn.IFS(Table4[[#This Row],[Age]]&lt;25, "Under 25",Table4[[#This Row],[Age]]=34, "25-34", Table4[[#This Row],[Age]]&lt;=49, "35-49", Table4[[#This Row],[Age]]&lt;=64, "50-64", Table4[[#This Row],[Age]]&gt;=65, "65+")</f>
        <v>50-64</v>
      </c>
      <c r="X1828" t="str">
        <f>_xlfn.XLOOKUP(Table4[[#This Row],[StoreID]],Stores!A:A,Stores!B:B, "Not found")</f>
        <v>MegaMart New Michele</v>
      </c>
      <c r="Y1828" t="str">
        <f>_xlfn.XLOOKUP(Table4[[#This Row],[StoreID]],Stores!A:A,Stores!C:C, "Not Found")</f>
        <v>New Michele</v>
      </c>
      <c r="Z1828" t="str">
        <f>_xlfn.XLOOKUP(Table4[[#This Row],[StoreID]],Stores!A:A,Stores!D:D, "Not Found")</f>
        <v>West</v>
      </c>
    </row>
    <row r="1829" spans="1:26">
      <c r="A1829" t="s">
        <v>2695</v>
      </c>
      <c r="B1829" s="1">
        <v>45397</v>
      </c>
      <c r="C1829" t="s">
        <v>640</v>
      </c>
      <c r="D1829" t="s">
        <v>824</v>
      </c>
      <c r="E1829" t="s">
        <v>846</v>
      </c>
      <c r="F1829">
        <v>4</v>
      </c>
      <c r="G1829">
        <v>0.05</v>
      </c>
      <c r="H1829" t="s">
        <v>868</v>
      </c>
      <c r="I1829" s="4">
        <f>Table4[[#This Row],[Quantity]]*Table4[[#This Row],[UnitPrice]]</f>
        <v>1553.04</v>
      </c>
      <c r="J1829" s="4">
        <f>Table4[[#This Row],[Gross Revenue]]*(1-Table4[[#This Row],[Discount]])</f>
        <v>1475.3879999999999</v>
      </c>
      <c r="K1829" s="4">
        <f>Table4[[#This Row],[Quantity]]*Table4[[#This Row],[CostPrice]]</f>
        <v>797.2</v>
      </c>
      <c r="L1829" s="4">
        <f>Table4[[#This Row],[Net Revenue]]-Table4[[#This Row],[Total Cost]]</f>
        <v>678.18799999999987</v>
      </c>
      <c r="M1829" t="str">
        <f>_xlfn.XLOOKUP(Table4[[#This Row],[ProductID]], Products!A:A,Products!B:B, "Not Found")</f>
        <v>Possible Watches</v>
      </c>
      <c r="N1829" t="str">
        <f>TEXT(Table4[[#This Row],[Date]], "mmm")</f>
        <v>Apr</v>
      </c>
      <c r="O1829" t="str">
        <f>TEXT(Table4[[#This Row],[Date]], "yyyy")</f>
        <v>2024</v>
      </c>
      <c r="P1829" t="str">
        <f>_xlfn.XLOOKUP(Table4[[#This Row],[ProductID]],Products!A:A,Products!C:C, "Not Found")</f>
        <v>Fashion</v>
      </c>
      <c r="Q1829" t="str">
        <f>_xlfn.XLOOKUP(Table4[[#This Row],[ProductID]],Products!A:A,Products!D:D,"Not Found")</f>
        <v>Watches</v>
      </c>
      <c r="R1829">
        <f>_xlfn.XLOOKUP(Table4[[#This Row],[ProductID]],Products!A:A,Products!E:E,"Not Found")</f>
        <v>388.26</v>
      </c>
      <c r="S1829">
        <f>_xlfn.XLOOKUP(Table4[[#This Row],[ProductID]],Products!A:A,Products!F:F, "Not Found")</f>
        <v>199.3</v>
      </c>
      <c r="T1829" t="str">
        <f>_xlfn.XLOOKUP(Table4[[#This Row],[CustomerID]],Customers!A:A,Customers!D:D, "Not Found")</f>
        <v>F</v>
      </c>
      <c r="U1829" s="6">
        <f>_xlfn.XLOOKUP(Table4[[#This Row],[CustomerID]],Customers!A:A,Customers!E:E, "Not Found")</f>
        <v>26631</v>
      </c>
      <c r="V1829">
        <f ca="1">DATEDIF(Table4[[#This Row],[CustomerBirthday]], TODAY(), "Y")</f>
        <v>53</v>
      </c>
      <c r="W1829" t="str" cm="1">
        <f t="array" aca="1" ref="W1829" ca="1">_xlfn.IFS(Table4[[#This Row],[Age]]&lt;25, "Under 25",Table4[[#This Row],[Age]]=34, "25-34", Table4[[#This Row],[Age]]&lt;=49, "35-49", Table4[[#This Row],[Age]]&lt;=64, "50-64", Table4[[#This Row],[Age]]&gt;=65, "65+")</f>
        <v>50-64</v>
      </c>
      <c r="X1829" t="str">
        <f>_xlfn.XLOOKUP(Table4[[#This Row],[StoreID]],Stores!A:A,Stores!B:B, "Not found")</f>
        <v>MegaMart Johnmouth</v>
      </c>
      <c r="Y1829" t="str">
        <f>_xlfn.XLOOKUP(Table4[[#This Row],[StoreID]],Stores!A:A,Stores!C:C, "Not Found")</f>
        <v>Johnmouth</v>
      </c>
      <c r="Z1829" t="str">
        <f>_xlfn.XLOOKUP(Table4[[#This Row],[StoreID]],Stores!A:A,Stores!D:D, "Not Found")</f>
        <v>East</v>
      </c>
    </row>
    <row r="1830" spans="1:26">
      <c r="A1830" t="s">
        <v>2696</v>
      </c>
      <c r="B1830" s="1">
        <v>45293</v>
      </c>
      <c r="C1830" t="s">
        <v>284</v>
      </c>
      <c r="D1830" t="s">
        <v>808</v>
      </c>
      <c r="E1830" t="s">
        <v>842</v>
      </c>
      <c r="F1830">
        <v>1</v>
      </c>
      <c r="G1830">
        <v>0.1</v>
      </c>
      <c r="H1830" t="s">
        <v>871</v>
      </c>
      <c r="I1830" s="4">
        <f>Table4[[#This Row],[Quantity]]*Table4[[#This Row],[UnitPrice]]</f>
        <v>1635.01</v>
      </c>
      <c r="J1830" s="4">
        <f>Table4[[#This Row],[Gross Revenue]]*(1-Table4[[#This Row],[Discount]])</f>
        <v>1471.509</v>
      </c>
      <c r="K1830" s="4">
        <f>Table4[[#This Row],[Quantity]]*Table4[[#This Row],[CostPrice]]</f>
        <v>1043.29</v>
      </c>
      <c r="L1830" s="4">
        <f>Table4[[#This Row],[Net Revenue]]-Table4[[#This Row],[Total Cost]]</f>
        <v>428.21900000000005</v>
      </c>
      <c r="M1830" t="str">
        <f>_xlfn.XLOOKUP(Table4[[#This Row],[ProductID]], Products!A:A,Products!B:B, "Not Found")</f>
        <v>Present Television</v>
      </c>
      <c r="N1830" t="str">
        <f>TEXT(Table4[[#This Row],[Date]], "mmm")</f>
        <v>Jan</v>
      </c>
      <c r="O1830" t="str">
        <f>TEXT(Table4[[#This Row],[Date]], "yyyy")</f>
        <v>2024</v>
      </c>
      <c r="P1830" t="str">
        <f>_xlfn.XLOOKUP(Table4[[#This Row],[ProductID]],Products!A:A,Products!C:C, "Not Found")</f>
        <v>Electronics</v>
      </c>
      <c r="Q1830" t="str">
        <f>_xlfn.XLOOKUP(Table4[[#This Row],[ProductID]],Products!A:A,Products!D:D,"Not Found")</f>
        <v>Television</v>
      </c>
      <c r="R1830">
        <f>_xlfn.XLOOKUP(Table4[[#This Row],[ProductID]],Products!A:A,Products!E:E,"Not Found")</f>
        <v>1635.01</v>
      </c>
      <c r="S1830">
        <f>_xlfn.XLOOKUP(Table4[[#This Row],[ProductID]],Products!A:A,Products!F:F, "Not Found")</f>
        <v>1043.29</v>
      </c>
      <c r="T1830" t="str">
        <f>_xlfn.XLOOKUP(Table4[[#This Row],[CustomerID]],Customers!A:A,Customers!D:D, "Not Found")</f>
        <v>M</v>
      </c>
      <c r="U1830" s="6">
        <f>_xlfn.XLOOKUP(Table4[[#This Row],[CustomerID]],Customers!A:A,Customers!E:E, "Not Found")</f>
        <v>19984</v>
      </c>
      <c r="V1830">
        <f ca="1">DATEDIF(Table4[[#This Row],[CustomerBirthday]], TODAY(), "Y")</f>
        <v>71</v>
      </c>
      <c r="W1830" t="str" cm="1">
        <f t="array" aca="1" ref="W1830" ca="1">_xlfn.IFS(Table4[[#This Row],[Age]]&lt;25, "Under 25",Table4[[#This Row],[Age]]=34, "25-34", Table4[[#This Row],[Age]]&lt;=49, "35-49", Table4[[#This Row],[Age]]&lt;=64, "50-64", Table4[[#This Row],[Age]]&gt;=65, "65+")</f>
        <v>65+</v>
      </c>
      <c r="X1830" t="str">
        <f>_xlfn.XLOOKUP(Table4[[#This Row],[StoreID]],Stores!A:A,Stores!B:B, "Not found")</f>
        <v>MegaMart Brianahaven</v>
      </c>
      <c r="Y1830" t="str">
        <f>_xlfn.XLOOKUP(Table4[[#This Row],[StoreID]],Stores!A:A,Stores!C:C, "Not Found")</f>
        <v>Brianahaven</v>
      </c>
      <c r="Z1830" t="str">
        <f>_xlfn.XLOOKUP(Table4[[#This Row],[StoreID]],Stores!A:A,Stores!D:D, "Not Found")</f>
        <v>North</v>
      </c>
    </row>
    <row r="1831" spans="1:26">
      <c r="A1831" t="s">
        <v>2697</v>
      </c>
      <c r="B1831" s="1">
        <v>45347</v>
      </c>
      <c r="C1831" t="s">
        <v>650</v>
      </c>
      <c r="D1831" t="s">
        <v>794</v>
      </c>
      <c r="E1831" t="s">
        <v>835</v>
      </c>
      <c r="F1831">
        <v>2</v>
      </c>
      <c r="G1831">
        <v>0</v>
      </c>
      <c r="H1831" t="s">
        <v>871</v>
      </c>
      <c r="I1831" s="4">
        <f>Table4[[#This Row],[Quantity]]*Table4[[#This Row],[UnitPrice]]</f>
        <v>856.1</v>
      </c>
      <c r="J1831" s="4">
        <f>Table4[[#This Row],[Gross Revenue]]*(1-Table4[[#This Row],[Discount]])</f>
        <v>856.1</v>
      </c>
      <c r="K1831" s="4">
        <f>Table4[[#This Row],[Quantity]]*Table4[[#This Row],[CostPrice]]</f>
        <v>492.14</v>
      </c>
      <c r="L1831" s="4">
        <f>Table4[[#This Row],[Net Revenue]]-Table4[[#This Row],[Total Cost]]</f>
        <v>363.96000000000004</v>
      </c>
      <c r="M1831" t="str">
        <f>_xlfn.XLOOKUP(Table4[[#This Row],[ProductID]], Products!A:A,Products!B:B, "Not Found")</f>
        <v>Everything Laptop</v>
      </c>
      <c r="N1831" t="str">
        <f>TEXT(Table4[[#This Row],[Date]], "mmm")</f>
        <v>Feb</v>
      </c>
      <c r="O1831" t="str">
        <f>TEXT(Table4[[#This Row],[Date]], "yyyy")</f>
        <v>2024</v>
      </c>
      <c r="P1831" t="str">
        <f>_xlfn.XLOOKUP(Table4[[#This Row],[ProductID]],Products!A:A,Products!C:C, "Not Found")</f>
        <v>Electronics</v>
      </c>
      <c r="Q1831" t="str">
        <f>_xlfn.XLOOKUP(Table4[[#This Row],[ProductID]],Products!A:A,Products!D:D,"Not Found")</f>
        <v>Laptop</v>
      </c>
      <c r="R1831">
        <f>_xlfn.XLOOKUP(Table4[[#This Row],[ProductID]],Products!A:A,Products!E:E,"Not Found")</f>
        <v>428.05</v>
      </c>
      <c r="S1831">
        <f>_xlfn.XLOOKUP(Table4[[#This Row],[ProductID]],Products!A:A,Products!F:F, "Not Found")</f>
        <v>246.07</v>
      </c>
      <c r="T1831" t="str">
        <f>_xlfn.XLOOKUP(Table4[[#This Row],[CustomerID]],Customers!A:A,Customers!D:D, "Not Found")</f>
        <v>M</v>
      </c>
      <c r="U1831" s="6">
        <f>_xlfn.XLOOKUP(Table4[[#This Row],[CustomerID]],Customers!A:A,Customers!E:E, "Not Found")</f>
        <v>37724</v>
      </c>
      <c r="V1831">
        <f ca="1">DATEDIF(Table4[[#This Row],[CustomerBirthday]], TODAY(), "Y")</f>
        <v>23</v>
      </c>
      <c r="W1831" t="str" cm="1">
        <f t="array" aca="1" ref="W1831" ca="1">_xlfn.IFS(Table4[[#This Row],[Age]]&lt;25, "Under 25",Table4[[#This Row],[Age]]=34, "25-34", Table4[[#This Row],[Age]]&lt;=49, "35-49", Table4[[#This Row],[Age]]&lt;=64, "50-64", Table4[[#This Row],[Age]]&gt;=65, "65+")</f>
        <v>Under 25</v>
      </c>
      <c r="X1831" t="str">
        <f>_xlfn.XLOOKUP(Table4[[#This Row],[StoreID]],Stores!A:A,Stores!B:B, "Not found")</f>
        <v>MegaMart Peckmouth</v>
      </c>
      <c r="Y1831" t="str">
        <f>_xlfn.XLOOKUP(Table4[[#This Row],[StoreID]],Stores!A:A,Stores!C:C, "Not Found")</f>
        <v>Peckmouth</v>
      </c>
      <c r="Z1831" t="str">
        <f>_xlfn.XLOOKUP(Table4[[#This Row],[StoreID]],Stores!A:A,Stores!D:D, "Not Found")</f>
        <v>East</v>
      </c>
    </row>
    <row r="1832" spans="1:26">
      <c r="A1832" t="s">
        <v>2698</v>
      </c>
      <c r="B1832" s="1">
        <v>45573</v>
      </c>
      <c r="C1832" t="s">
        <v>462</v>
      </c>
      <c r="D1832" t="s">
        <v>820</v>
      </c>
      <c r="E1832" t="s">
        <v>842</v>
      </c>
      <c r="F1832">
        <v>3</v>
      </c>
      <c r="G1832">
        <v>0.05</v>
      </c>
      <c r="H1832" t="s">
        <v>875</v>
      </c>
      <c r="I1832" s="4">
        <f>Table4[[#This Row],[Quantity]]*Table4[[#This Row],[UnitPrice]]</f>
        <v>3591.54</v>
      </c>
      <c r="J1832" s="4">
        <f>Table4[[#This Row],[Gross Revenue]]*(1-Table4[[#This Row],[Discount]])</f>
        <v>3411.9629999999997</v>
      </c>
      <c r="K1832" s="4">
        <f>Table4[[#This Row],[Quantity]]*Table4[[#This Row],[CostPrice]]</f>
        <v>2168.2200000000003</v>
      </c>
      <c r="L1832" s="4">
        <f>Table4[[#This Row],[Net Revenue]]-Table4[[#This Row],[Total Cost]]</f>
        <v>1243.7429999999995</v>
      </c>
      <c r="M1832" t="str">
        <f>_xlfn.XLOOKUP(Table4[[#This Row],[ProductID]], Products!A:A,Products!B:B, "Not Found")</f>
        <v>Or Smartphone</v>
      </c>
      <c r="N1832" t="str">
        <f>TEXT(Table4[[#This Row],[Date]], "mmm")</f>
        <v>Oct</v>
      </c>
      <c r="O1832" t="str">
        <f>TEXT(Table4[[#This Row],[Date]], "yyyy")</f>
        <v>2024</v>
      </c>
      <c r="P1832" t="str">
        <f>_xlfn.XLOOKUP(Table4[[#This Row],[ProductID]],Products!A:A,Products!C:C, "Not Found")</f>
        <v>Electronics</v>
      </c>
      <c r="Q1832" t="str">
        <f>_xlfn.XLOOKUP(Table4[[#This Row],[ProductID]],Products!A:A,Products!D:D,"Not Found")</f>
        <v>Smartphone</v>
      </c>
      <c r="R1832">
        <f>_xlfn.XLOOKUP(Table4[[#This Row],[ProductID]],Products!A:A,Products!E:E,"Not Found")</f>
        <v>1197.18</v>
      </c>
      <c r="S1832">
        <f>_xlfn.XLOOKUP(Table4[[#This Row],[ProductID]],Products!A:A,Products!F:F, "Not Found")</f>
        <v>722.74</v>
      </c>
      <c r="T1832" t="str">
        <f>_xlfn.XLOOKUP(Table4[[#This Row],[CustomerID]],Customers!A:A,Customers!D:D, "Not Found")</f>
        <v>M</v>
      </c>
      <c r="U1832" s="6">
        <f>_xlfn.XLOOKUP(Table4[[#This Row],[CustomerID]],Customers!A:A,Customers!E:E, "Not Found")</f>
        <v>32966</v>
      </c>
      <c r="V1832">
        <f ca="1">DATEDIF(Table4[[#This Row],[CustomerBirthday]], TODAY(), "Y")</f>
        <v>36</v>
      </c>
      <c r="W1832" t="str" cm="1">
        <f t="array" aca="1" ref="W1832" ca="1">_xlfn.IFS(Table4[[#This Row],[Age]]&lt;25, "Under 25",Table4[[#This Row],[Age]]=34, "25-34", Table4[[#This Row],[Age]]&lt;=49, "35-49", Table4[[#This Row],[Age]]&lt;=64, "50-64", Table4[[#This Row],[Age]]&gt;=65, "65+")</f>
        <v>35-49</v>
      </c>
      <c r="X1832" t="str">
        <f>_xlfn.XLOOKUP(Table4[[#This Row],[StoreID]],Stores!A:A,Stores!B:B, "Not found")</f>
        <v>MegaMart Brianahaven</v>
      </c>
      <c r="Y1832" t="str">
        <f>_xlfn.XLOOKUP(Table4[[#This Row],[StoreID]],Stores!A:A,Stores!C:C, "Not Found")</f>
        <v>Brianahaven</v>
      </c>
      <c r="Z1832" t="str">
        <f>_xlfn.XLOOKUP(Table4[[#This Row],[StoreID]],Stores!A:A,Stores!D:D, "Not Found")</f>
        <v>North</v>
      </c>
    </row>
    <row r="1833" spans="1:26">
      <c r="A1833" t="s">
        <v>2699</v>
      </c>
      <c r="B1833" s="1">
        <v>45513</v>
      </c>
      <c r="C1833" t="s">
        <v>512</v>
      </c>
      <c r="D1833" t="s">
        <v>824</v>
      </c>
      <c r="E1833" t="s">
        <v>842</v>
      </c>
      <c r="F1833">
        <v>3</v>
      </c>
      <c r="G1833">
        <v>0.15</v>
      </c>
      <c r="H1833" t="s">
        <v>868</v>
      </c>
      <c r="I1833" s="4">
        <f>Table4[[#This Row],[Quantity]]*Table4[[#This Row],[UnitPrice]]</f>
        <v>1164.78</v>
      </c>
      <c r="J1833" s="4">
        <f>Table4[[#This Row],[Gross Revenue]]*(1-Table4[[#This Row],[Discount]])</f>
        <v>990.06299999999999</v>
      </c>
      <c r="K1833" s="4">
        <f>Table4[[#This Row],[Quantity]]*Table4[[#This Row],[CostPrice]]</f>
        <v>597.90000000000009</v>
      </c>
      <c r="L1833" s="4">
        <f>Table4[[#This Row],[Net Revenue]]-Table4[[#This Row],[Total Cost]]</f>
        <v>392.1629999999999</v>
      </c>
      <c r="M1833" t="str">
        <f>_xlfn.XLOOKUP(Table4[[#This Row],[ProductID]], Products!A:A,Products!B:B, "Not Found")</f>
        <v>Possible Watches</v>
      </c>
      <c r="N1833" t="str">
        <f>TEXT(Table4[[#This Row],[Date]], "mmm")</f>
        <v>Aug</v>
      </c>
      <c r="O1833" t="str">
        <f>TEXT(Table4[[#This Row],[Date]], "yyyy")</f>
        <v>2024</v>
      </c>
      <c r="P1833" t="str">
        <f>_xlfn.XLOOKUP(Table4[[#This Row],[ProductID]],Products!A:A,Products!C:C, "Not Found")</f>
        <v>Fashion</v>
      </c>
      <c r="Q1833" t="str">
        <f>_xlfn.XLOOKUP(Table4[[#This Row],[ProductID]],Products!A:A,Products!D:D,"Not Found")</f>
        <v>Watches</v>
      </c>
      <c r="R1833">
        <f>_xlfn.XLOOKUP(Table4[[#This Row],[ProductID]],Products!A:A,Products!E:E,"Not Found")</f>
        <v>388.26</v>
      </c>
      <c r="S1833">
        <f>_xlfn.XLOOKUP(Table4[[#This Row],[ProductID]],Products!A:A,Products!F:F, "Not Found")</f>
        <v>199.3</v>
      </c>
      <c r="T1833" t="str">
        <f>_xlfn.XLOOKUP(Table4[[#This Row],[CustomerID]],Customers!A:A,Customers!D:D, "Not Found")</f>
        <v>F</v>
      </c>
      <c r="U1833" s="6">
        <f>_xlfn.XLOOKUP(Table4[[#This Row],[CustomerID]],Customers!A:A,Customers!E:E, "Not Found")</f>
        <v>28708</v>
      </c>
      <c r="V1833">
        <f ca="1">DATEDIF(Table4[[#This Row],[CustomerBirthday]], TODAY(), "Y")</f>
        <v>47</v>
      </c>
      <c r="W1833" t="str" cm="1">
        <f t="array" aca="1" ref="W1833" ca="1">_xlfn.IFS(Table4[[#This Row],[Age]]&lt;25, "Under 25",Table4[[#This Row],[Age]]=34, "25-34", Table4[[#This Row],[Age]]&lt;=49, "35-49", Table4[[#This Row],[Age]]&lt;=64, "50-64", Table4[[#This Row],[Age]]&gt;=65, "65+")</f>
        <v>35-49</v>
      </c>
      <c r="X1833" t="str">
        <f>_xlfn.XLOOKUP(Table4[[#This Row],[StoreID]],Stores!A:A,Stores!B:B, "Not found")</f>
        <v>MegaMart Brianahaven</v>
      </c>
      <c r="Y1833" t="str">
        <f>_xlfn.XLOOKUP(Table4[[#This Row],[StoreID]],Stores!A:A,Stores!C:C, "Not Found")</f>
        <v>Brianahaven</v>
      </c>
      <c r="Z1833" t="str">
        <f>_xlfn.XLOOKUP(Table4[[#This Row],[StoreID]],Stores!A:A,Stores!D:D, "Not Found")</f>
        <v>North</v>
      </c>
    </row>
    <row r="1834" spans="1:26">
      <c r="A1834" t="s">
        <v>2700</v>
      </c>
      <c r="B1834" s="1">
        <v>45708</v>
      </c>
      <c r="C1834" t="s">
        <v>339</v>
      </c>
      <c r="D1834" t="s">
        <v>722</v>
      </c>
      <c r="E1834" t="s">
        <v>842</v>
      </c>
      <c r="F1834">
        <v>4</v>
      </c>
      <c r="G1834">
        <v>0</v>
      </c>
      <c r="H1834" t="s">
        <v>865</v>
      </c>
      <c r="I1834" s="4">
        <f>Table4[[#This Row],[Quantity]]*Table4[[#This Row],[UnitPrice]]</f>
        <v>7415.08</v>
      </c>
      <c r="J1834" s="4">
        <f>Table4[[#This Row],[Gross Revenue]]*(1-Table4[[#This Row],[Discount]])</f>
        <v>7415.08</v>
      </c>
      <c r="K1834" s="4">
        <f>Table4[[#This Row],[Quantity]]*Table4[[#This Row],[CostPrice]]</f>
        <v>5454.08</v>
      </c>
      <c r="L1834" s="4">
        <f>Table4[[#This Row],[Net Revenue]]-Table4[[#This Row],[Total Cost]]</f>
        <v>1961</v>
      </c>
      <c r="M1834" t="str">
        <f>_xlfn.XLOOKUP(Table4[[#This Row],[ProductID]], Products!A:A,Products!B:B, "Not Found")</f>
        <v>Four Accessories</v>
      </c>
      <c r="N1834" t="str">
        <f>TEXT(Table4[[#This Row],[Date]], "mmm")</f>
        <v>Feb</v>
      </c>
      <c r="O1834" t="str">
        <f>TEXT(Table4[[#This Row],[Date]], "yyyy")</f>
        <v>2025</v>
      </c>
      <c r="P1834" t="str">
        <f>_xlfn.XLOOKUP(Table4[[#This Row],[ProductID]],Products!A:A,Products!C:C, "Not Found")</f>
        <v>Fashion</v>
      </c>
      <c r="Q1834" t="str">
        <f>_xlfn.XLOOKUP(Table4[[#This Row],[ProductID]],Products!A:A,Products!D:D,"Not Found")</f>
        <v>Accessories</v>
      </c>
      <c r="R1834">
        <f>_xlfn.XLOOKUP(Table4[[#This Row],[ProductID]],Products!A:A,Products!E:E,"Not Found")</f>
        <v>1853.77</v>
      </c>
      <c r="S1834">
        <f>_xlfn.XLOOKUP(Table4[[#This Row],[ProductID]],Products!A:A,Products!F:F, "Not Found")</f>
        <v>1363.52</v>
      </c>
      <c r="T1834" t="str">
        <f>_xlfn.XLOOKUP(Table4[[#This Row],[CustomerID]],Customers!A:A,Customers!D:D, "Not Found")</f>
        <v>M</v>
      </c>
      <c r="U1834" s="6">
        <f>_xlfn.XLOOKUP(Table4[[#This Row],[CustomerID]],Customers!A:A,Customers!E:E, "Not Found")</f>
        <v>27624</v>
      </c>
      <c r="V1834">
        <f ca="1">DATEDIF(Table4[[#This Row],[CustomerBirthday]], TODAY(), "Y")</f>
        <v>50</v>
      </c>
      <c r="W1834" t="str" cm="1">
        <f t="array" aca="1" ref="W1834" ca="1">_xlfn.IFS(Table4[[#This Row],[Age]]&lt;25, "Under 25",Table4[[#This Row],[Age]]=34, "25-34", Table4[[#This Row],[Age]]&lt;=49, "35-49", Table4[[#This Row],[Age]]&lt;=64, "50-64", Table4[[#This Row],[Age]]&gt;=65, "65+")</f>
        <v>50-64</v>
      </c>
      <c r="X1834" t="str">
        <f>_xlfn.XLOOKUP(Table4[[#This Row],[StoreID]],Stores!A:A,Stores!B:B, "Not found")</f>
        <v>MegaMart Brianahaven</v>
      </c>
      <c r="Y1834" t="str">
        <f>_xlfn.XLOOKUP(Table4[[#This Row],[StoreID]],Stores!A:A,Stores!C:C, "Not Found")</f>
        <v>Brianahaven</v>
      </c>
      <c r="Z1834" t="str">
        <f>_xlfn.XLOOKUP(Table4[[#This Row],[StoreID]],Stores!A:A,Stores!D:D, "Not Found")</f>
        <v>North</v>
      </c>
    </row>
    <row r="1835" spans="1:26">
      <c r="A1835" t="s">
        <v>2701</v>
      </c>
      <c r="B1835" s="1">
        <v>45786</v>
      </c>
      <c r="C1835" t="s">
        <v>277</v>
      </c>
      <c r="D1835" t="s">
        <v>764</v>
      </c>
      <c r="E1835" t="s">
        <v>835</v>
      </c>
      <c r="F1835">
        <v>5</v>
      </c>
      <c r="G1835">
        <v>0.15</v>
      </c>
      <c r="H1835" t="s">
        <v>875</v>
      </c>
      <c r="I1835" s="4">
        <f>Table4[[#This Row],[Quantity]]*Table4[[#This Row],[UnitPrice]]</f>
        <v>1619.6000000000001</v>
      </c>
      <c r="J1835" s="4">
        <f>Table4[[#This Row],[Gross Revenue]]*(1-Table4[[#This Row],[Discount]])</f>
        <v>1376.66</v>
      </c>
      <c r="K1835" s="4">
        <f>Table4[[#This Row],[Quantity]]*Table4[[#This Row],[CostPrice]]</f>
        <v>1214.8999999999999</v>
      </c>
      <c r="L1835" s="4">
        <f>Table4[[#This Row],[Net Revenue]]-Table4[[#This Row],[Total Cost]]</f>
        <v>161.76000000000022</v>
      </c>
      <c r="M1835" t="str">
        <f>_xlfn.XLOOKUP(Table4[[#This Row],[ProductID]], Products!A:A,Products!B:B, "Not Found")</f>
        <v>Simple Accessories</v>
      </c>
      <c r="N1835" t="str">
        <f>TEXT(Table4[[#This Row],[Date]], "mmm")</f>
        <v>May</v>
      </c>
      <c r="O1835" t="str">
        <f>TEXT(Table4[[#This Row],[Date]], "yyyy")</f>
        <v>2025</v>
      </c>
      <c r="P1835" t="str">
        <f>_xlfn.XLOOKUP(Table4[[#This Row],[ProductID]],Products!A:A,Products!C:C, "Not Found")</f>
        <v>Fashion</v>
      </c>
      <c r="Q1835" t="str">
        <f>_xlfn.XLOOKUP(Table4[[#This Row],[ProductID]],Products!A:A,Products!D:D,"Not Found")</f>
        <v>Accessories</v>
      </c>
      <c r="R1835">
        <f>_xlfn.XLOOKUP(Table4[[#This Row],[ProductID]],Products!A:A,Products!E:E,"Not Found")</f>
        <v>323.92</v>
      </c>
      <c r="S1835">
        <f>_xlfn.XLOOKUP(Table4[[#This Row],[ProductID]],Products!A:A,Products!F:F, "Not Found")</f>
        <v>242.98</v>
      </c>
      <c r="T1835" t="str">
        <f>_xlfn.XLOOKUP(Table4[[#This Row],[CustomerID]],Customers!A:A,Customers!D:D, "Not Found")</f>
        <v>F</v>
      </c>
      <c r="U1835" s="6">
        <f>_xlfn.XLOOKUP(Table4[[#This Row],[CustomerID]],Customers!A:A,Customers!E:E, "Not Found")</f>
        <v>23715</v>
      </c>
      <c r="V1835">
        <f ca="1">DATEDIF(Table4[[#This Row],[CustomerBirthday]], TODAY(), "Y")</f>
        <v>61</v>
      </c>
      <c r="W1835" t="str" cm="1">
        <f t="array" aca="1" ref="W1835" ca="1">_xlfn.IFS(Table4[[#This Row],[Age]]&lt;25, "Under 25",Table4[[#This Row],[Age]]=34, "25-34", Table4[[#This Row],[Age]]&lt;=49, "35-49", Table4[[#This Row],[Age]]&lt;=64, "50-64", Table4[[#This Row],[Age]]&gt;=65, "65+")</f>
        <v>50-64</v>
      </c>
      <c r="X1835" t="str">
        <f>_xlfn.XLOOKUP(Table4[[#This Row],[StoreID]],Stores!A:A,Stores!B:B, "Not found")</f>
        <v>MegaMart Peckmouth</v>
      </c>
      <c r="Y1835" t="str">
        <f>_xlfn.XLOOKUP(Table4[[#This Row],[StoreID]],Stores!A:A,Stores!C:C, "Not Found")</f>
        <v>Peckmouth</v>
      </c>
      <c r="Z1835" t="str">
        <f>_xlfn.XLOOKUP(Table4[[#This Row],[StoreID]],Stores!A:A,Stores!D:D, "Not Found")</f>
        <v>East</v>
      </c>
    </row>
    <row r="1836" spans="1:26">
      <c r="A1836" t="s">
        <v>2702</v>
      </c>
      <c r="B1836" s="1">
        <v>45861</v>
      </c>
      <c r="C1836" t="s">
        <v>134</v>
      </c>
      <c r="D1836" t="s">
        <v>818</v>
      </c>
      <c r="E1836" t="s">
        <v>839</v>
      </c>
      <c r="F1836">
        <v>5</v>
      </c>
      <c r="G1836">
        <v>0</v>
      </c>
      <c r="H1836" t="s">
        <v>865</v>
      </c>
      <c r="I1836" s="4">
        <f>Table4[[#This Row],[Quantity]]*Table4[[#This Row],[UnitPrice]]</f>
        <v>5826.8499999999995</v>
      </c>
      <c r="J1836" s="4">
        <f>Table4[[#This Row],[Gross Revenue]]*(1-Table4[[#This Row],[Discount]])</f>
        <v>5826.8499999999995</v>
      </c>
      <c r="K1836" s="4">
        <f>Table4[[#This Row],[Quantity]]*Table4[[#This Row],[CostPrice]]</f>
        <v>4632.75</v>
      </c>
      <c r="L1836" s="4">
        <f>Table4[[#This Row],[Net Revenue]]-Table4[[#This Row],[Total Cost]]</f>
        <v>1194.0999999999995</v>
      </c>
      <c r="M1836" t="str">
        <f>_xlfn.XLOOKUP(Table4[[#This Row],[ProductID]], Products!A:A,Products!B:B, "Not Found")</f>
        <v>Nature Clothing</v>
      </c>
      <c r="N1836" t="str">
        <f>TEXT(Table4[[#This Row],[Date]], "mmm")</f>
        <v>Jul</v>
      </c>
      <c r="O1836" t="str">
        <f>TEXT(Table4[[#This Row],[Date]], "yyyy")</f>
        <v>2025</v>
      </c>
      <c r="P1836" t="str">
        <f>_xlfn.XLOOKUP(Table4[[#This Row],[ProductID]],Products!A:A,Products!C:C, "Not Found")</f>
        <v>Fashion</v>
      </c>
      <c r="Q1836" t="str">
        <f>_xlfn.XLOOKUP(Table4[[#This Row],[ProductID]],Products!A:A,Products!D:D,"Not Found")</f>
        <v>Clothing</v>
      </c>
      <c r="R1836">
        <f>_xlfn.XLOOKUP(Table4[[#This Row],[ProductID]],Products!A:A,Products!E:E,"Not Found")</f>
        <v>1165.3699999999999</v>
      </c>
      <c r="S1836">
        <f>_xlfn.XLOOKUP(Table4[[#This Row],[ProductID]],Products!A:A,Products!F:F, "Not Found")</f>
        <v>926.55</v>
      </c>
      <c r="T1836" t="str">
        <f>_xlfn.XLOOKUP(Table4[[#This Row],[CustomerID]],Customers!A:A,Customers!D:D, "Not Found")</f>
        <v>F</v>
      </c>
      <c r="U1836" s="6">
        <f>_xlfn.XLOOKUP(Table4[[#This Row],[CustomerID]],Customers!A:A,Customers!E:E, "Not Found")</f>
        <v>23730</v>
      </c>
      <c r="V1836">
        <f ca="1">DATEDIF(Table4[[#This Row],[CustomerBirthday]], TODAY(), "Y")</f>
        <v>61</v>
      </c>
      <c r="W1836" t="str" cm="1">
        <f t="array" aca="1" ref="W1836" ca="1">_xlfn.IFS(Table4[[#This Row],[Age]]&lt;25, "Under 25",Table4[[#This Row],[Age]]=34, "25-34", Table4[[#This Row],[Age]]&lt;=49, "35-49", Table4[[#This Row],[Age]]&lt;=64, "50-64", Table4[[#This Row],[Age]]&gt;=65, "65+")</f>
        <v>50-64</v>
      </c>
      <c r="X1836" t="str">
        <f>_xlfn.XLOOKUP(Table4[[#This Row],[StoreID]],Stores!A:A,Stores!B:B, "Not found")</f>
        <v>MegaMart New Michele</v>
      </c>
      <c r="Y1836" t="str">
        <f>_xlfn.XLOOKUP(Table4[[#This Row],[StoreID]],Stores!A:A,Stores!C:C, "Not Found")</f>
        <v>New Michele</v>
      </c>
      <c r="Z1836" t="str">
        <f>_xlfn.XLOOKUP(Table4[[#This Row],[StoreID]],Stores!A:A,Stores!D:D, "Not Found")</f>
        <v>West</v>
      </c>
    </row>
    <row r="1837" spans="1:26">
      <c r="A1837" t="s">
        <v>2703</v>
      </c>
      <c r="B1837" s="1">
        <v>45894</v>
      </c>
      <c r="C1837" t="s">
        <v>438</v>
      </c>
      <c r="D1837" t="s">
        <v>776</v>
      </c>
      <c r="E1837" t="s">
        <v>835</v>
      </c>
      <c r="F1837">
        <v>5</v>
      </c>
      <c r="G1837">
        <v>0.05</v>
      </c>
      <c r="H1837" t="s">
        <v>868</v>
      </c>
      <c r="I1837" s="4">
        <f>Table4[[#This Row],[Quantity]]*Table4[[#This Row],[UnitPrice]]</f>
        <v>2145.75</v>
      </c>
      <c r="J1837" s="4">
        <f>Table4[[#This Row],[Gross Revenue]]*(1-Table4[[#This Row],[Discount]])</f>
        <v>2038.4624999999999</v>
      </c>
      <c r="K1837" s="4">
        <f>Table4[[#This Row],[Quantity]]*Table4[[#This Row],[CostPrice]]</f>
        <v>1293.6000000000001</v>
      </c>
      <c r="L1837" s="4">
        <f>Table4[[#This Row],[Net Revenue]]-Table4[[#This Row],[Total Cost]]</f>
        <v>744.86249999999973</v>
      </c>
      <c r="M1837" t="str">
        <f>_xlfn.XLOOKUP(Table4[[#This Row],[ProductID]], Products!A:A,Products!B:B, "Not Found")</f>
        <v>Little Watches</v>
      </c>
      <c r="N1837" t="str">
        <f>TEXT(Table4[[#This Row],[Date]], "mmm")</f>
        <v>Aug</v>
      </c>
      <c r="O1837" t="str">
        <f>TEXT(Table4[[#This Row],[Date]], "yyyy")</f>
        <v>2025</v>
      </c>
      <c r="P1837" t="str">
        <f>_xlfn.XLOOKUP(Table4[[#This Row],[ProductID]],Products!A:A,Products!C:C, "Not Found")</f>
        <v>Fashion</v>
      </c>
      <c r="Q1837" t="str">
        <f>_xlfn.XLOOKUP(Table4[[#This Row],[ProductID]],Products!A:A,Products!D:D,"Not Found")</f>
        <v>Watches</v>
      </c>
      <c r="R1837">
        <f>_xlfn.XLOOKUP(Table4[[#This Row],[ProductID]],Products!A:A,Products!E:E,"Not Found")</f>
        <v>429.15</v>
      </c>
      <c r="S1837">
        <f>_xlfn.XLOOKUP(Table4[[#This Row],[ProductID]],Products!A:A,Products!F:F, "Not Found")</f>
        <v>258.72000000000003</v>
      </c>
      <c r="T1837" t="str">
        <f>_xlfn.XLOOKUP(Table4[[#This Row],[CustomerID]],Customers!A:A,Customers!D:D, "Not Found")</f>
        <v>M</v>
      </c>
      <c r="U1837" s="6">
        <f>_xlfn.XLOOKUP(Table4[[#This Row],[CustomerID]],Customers!A:A,Customers!E:E, "Not Found")</f>
        <v>27633</v>
      </c>
      <c r="V1837">
        <f ca="1">DATEDIF(Table4[[#This Row],[CustomerBirthday]], TODAY(), "Y")</f>
        <v>50</v>
      </c>
      <c r="W1837" t="str" cm="1">
        <f t="array" aca="1" ref="W1837" ca="1">_xlfn.IFS(Table4[[#This Row],[Age]]&lt;25, "Under 25",Table4[[#This Row],[Age]]=34, "25-34", Table4[[#This Row],[Age]]&lt;=49, "35-49", Table4[[#This Row],[Age]]&lt;=64, "50-64", Table4[[#This Row],[Age]]&gt;=65, "65+")</f>
        <v>50-64</v>
      </c>
      <c r="X1837" t="str">
        <f>_xlfn.XLOOKUP(Table4[[#This Row],[StoreID]],Stores!A:A,Stores!B:B, "Not found")</f>
        <v>MegaMart Peckmouth</v>
      </c>
      <c r="Y1837" t="str">
        <f>_xlfn.XLOOKUP(Table4[[#This Row],[StoreID]],Stores!A:A,Stores!C:C, "Not Found")</f>
        <v>Peckmouth</v>
      </c>
      <c r="Z1837" t="str">
        <f>_xlfn.XLOOKUP(Table4[[#This Row],[StoreID]],Stores!A:A,Stores!D:D, "Not Found")</f>
        <v>East</v>
      </c>
    </row>
    <row r="1838" spans="1:26">
      <c r="A1838" t="s">
        <v>2704</v>
      </c>
      <c r="B1838" s="1">
        <v>45679</v>
      </c>
      <c r="C1838" t="s">
        <v>633</v>
      </c>
      <c r="D1838" t="s">
        <v>824</v>
      </c>
      <c r="E1838" t="s">
        <v>842</v>
      </c>
      <c r="F1838">
        <v>3</v>
      </c>
      <c r="G1838">
        <v>0.05</v>
      </c>
      <c r="H1838" t="s">
        <v>871</v>
      </c>
      <c r="I1838" s="4">
        <f>Table4[[#This Row],[Quantity]]*Table4[[#This Row],[UnitPrice]]</f>
        <v>1164.78</v>
      </c>
      <c r="J1838" s="4">
        <f>Table4[[#This Row],[Gross Revenue]]*(1-Table4[[#This Row],[Discount]])</f>
        <v>1106.5409999999999</v>
      </c>
      <c r="K1838" s="4">
        <f>Table4[[#This Row],[Quantity]]*Table4[[#This Row],[CostPrice]]</f>
        <v>597.90000000000009</v>
      </c>
      <c r="L1838" s="4">
        <f>Table4[[#This Row],[Net Revenue]]-Table4[[#This Row],[Total Cost]]</f>
        <v>508.64099999999985</v>
      </c>
      <c r="M1838" t="str">
        <f>_xlfn.XLOOKUP(Table4[[#This Row],[ProductID]], Products!A:A,Products!B:B, "Not Found")</f>
        <v>Possible Watches</v>
      </c>
      <c r="N1838" t="str">
        <f>TEXT(Table4[[#This Row],[Date]], "mmm")</f>
        <v>Jan</v>
      </c>
      <c r="O1838" t="str">
        <f>TEXT(Table4[[#This Row],[Date]], "yyyy")</f>
        <v>2025</v>
      </c>
      <c r="P1838" t="str">
        <f>_xlfn.XLOOKUP(Table4[[#This Row],[ProductID]],Products!A:A,Products!C:C, "Not Found")</f>
        <v>Fashion</v>
      </c>
      <c r="Q1838" t="str">
        <f>_xlfn.XLOOKUP(Table4[[#This Row],[ProductID]],Products!A:A,Products!D:D,"Not Found")</f>
        <v>Watches</v>
      </c>
      <c r="R1838">
        <f>_xlfn.XLOOKUP(Table4[[#This Row],[ProductID]],Products!A:A,Products!E:E,"Not Found")</f>
        <v>388.26</v>
      </c>
      <c r="S1838">
        <f>_xlfn.XLOOKUP(Table4[[#This Row],[ProductID]],Products!A:A,Products!F:F, "Not Found")</f>
        <v>199.3</v>
      </c>
      <c r="T1838" t="str">
        <f>_xlfn.XLOOKUP(Table4[[#This Row],[CustomerID]],Customers!A:A,Customers!D:D, "Not Found")</f>
        <v>F</v>
      </c>
      <c r="U1838" s="6">
        <f>_xlfn.XLOOKUP(Table4[[#This Row],[CustomerID]],Customers!A:A,Customers!E:E, "Not Found")</f>
        <v>31092</v>
      </c>
      <c r="V1838">
        <f ca="1">DATEDIF(Table4[[#This Row],[CustomerBirthday]], TODAY(), "Y")</f>
        <v>41</v>
      </c>
      <c r="W1838" t="str" cm="1">
        <f t="array" aca="1" ref="W1838" ca="1">_xlfn.IFS(Table4[[#This Row],[Age]]&lt;25, "Under 25",Table4[[#This Row],[Age]]=34, "25-34", Table4[[#This Row],[Age]]&lt;=49, "35-49", Table4[[#This Row],[Age]]&lt;=64, "50-64", Table4[[#This Row],[Age]]&gt;=65, "65+")</f>
        <v>35-49</v>
      </c>
      <c r="X1838" t="str">
        <f>_xlfn.XLOOKUP(Table4[[#This Row],[StoreID]],Stores!A:A,Stores!B:B, "Not found")</f>
        <v>MegaMart Brianahaven</v>
      </c>
      <c r="Y1838" t="str">
        <f>_xlfn.XLOOKUP(Table4[[#This Row],[StoreID]],Stores!A:A,Stores!C:C, "Not Found")</f>
        <v>Brianahaven</v>
      </c>
      <c r="Z1838" t="str">
        <f>_xlfn.XLOOKUP(Table4[[#This Row],[StoreID]],Stores!A:A,Stores!D:D, "Not Found")</f>
        <v>North</v>
      </c>
    </row>
    <row r="1839" spans="1:26">
      <c r="A1839" t="s">
        <v>2705</v>
      </c>
      <c r="B1839" s="1">
        <v>45528</v>
      </c>
      <c r="C1839" t="s">
        <v>217</v>
      </c>
      <c r="D1839" t="s">
        <v>818</v>
      </c>
      <c r="E1839" t="s">
        <v>835</v>
      </c>
      <c r="F1839">
        <v>1</v>
      </c>
      <c r="G1839">
        <v>0.1</v>
      </c>
      <c r="H1839" t="s">
        <v>875</v>
      </c>
      <c r="I1839" s="4">
        <f>Table4[[#This Row],[Quantity]]*Table4[[#This Row],[UnitPrice]]</f>
        <v>1165.3699999999999</v>
      </c>
      <c r="J1839" s="4">
        <f>Table4[[#This Row],[Gross Revenue]]*(1-Table4[[#This Row],[Discount]])</f>
        <v>1048.8329999999999</v>
      </c>
      <c r="K1839" s="4">
        <f>Table4[[#This Row],[Quantity]]*Table4[[#This Row],[CostPrice]]</f>
        <v>926.55</v>
      </c>
      <c r="L1839" s="4">
        <f>Table4[[#This Row],[Net Revenue]]-Table4[[#This Row],[Total Cost]]</f>
        <v>122.2829999999999</v>
      </c>
      <c r="M1839" t="str">
        <f>_xlfn.XLOOKUP(Table4[[#This Row],[ProductID]], Products!A:A,Products!B:B, "Not Found")</f>
        <v>Nature Clothing</v>
      </c>
      <c r="N1839" t="str">
        <f>TEXT(Table4[[#This Row],[Date]], "mmm")</f>
        <v>Aug</v>
      </c>
      <c r="O1839" t="str">
        <f>TEXT(Table4[[#This Row],[Date]], "yyyy")</f>
        <v>2024</v>
      </c>
      <c r="P1839" t="str">
        <f>_xlfn.XLOOKUP(Table4[[#This Row],[ProductID]],Products!A:A,Products!C:C, "Not Found")</f>
        <v>Fashion</v>
      </c>
      <c r="Q1839" t="str">
        <f>_xlfn.XLOOKUP(Table4[[#This Row],[ProductID]],Products!A:A,Products!D:D,"Not Found")</f>
        <v>Clothing</v>
      </c>
      <c r="R1839">
        <f>_xlfn.XLOOKUP(Table4[[#This Row],[ProductID]],Products!A:A,Products!E:E,"Not Found")</f>
        <v>1165.3699999999999</v>
      </c>
      <c r="S1839">
        <f>_xlfn.XLOOKUP(Table4[[#This Row],[ProductID]],Products!A:A,Products!F:F, "Not Found")</f>
        <v>926.55</v>
      </c>
      <c r="T1839" t="str">
        <f>_xlfn.XLOOKUP(Table4[[#This Row],[CustomerID]],Customers!A:A,Customers!D:D, "Not Found")</f>
        <v>F</v>
      </c>
      <c r="U1839" s="6">
        <f>_xlfn.XLOOKUP(Table4[[#This Row],[CustomerID]],Customers!A:A,Customers!E:E, "Not Found")</f>
        <v>38253</v>
      </c>
      <c r="V1839">
        <f ca="1">DATEDIF(Table4[[#This Row],[CustomerBirthday]], TODAY(), "Y")</f>
        <v>21</v>
      </c>
      <c r="W1839" t="str" cm="1">
        <f t="array" aca="1" ref="W1839" ca="1">_xlfn.IFS(Table4[[#This Row],[Age]]&lt;25, "Under 25",Table4[[#This Row],[Age]]=34, "25-34", Table4[[#This Row],[Age]]&lt;=49, "35-49", Table4[[#This Row],[Age]]&lt;=64, "50-64", Table4[[#This Row],[Age]]&gt;=65, "65+")</f>
        <v>Under 25</v>
      </c>
      <c r="X1839" t="str">
        <f>_xlfn.XLOOKUP(Table4[[#This Row],[StoreID]],Stores!A:A,Stores!B:B, "Not found")</f>
        <v>MegaMart Peckmouth</v>
      </c>
      <c r="Y1839" t="str">
        <f>_xlfn.XLOOKUP(Table4[[#This Row],[StoreID]],Stores!A:A,Stores!C:C, "Not Found")</f>
        <v>Peckmouth</v>
      </c>
      <c r="Z1839" t="str">
        <f>_xlfn.XLOOKUP(Table4[[#This Row],[StoreID]],Stores!A:A,Stores!D:D, "Not Found")</f>
        <v>East</v>
      </c>
    </row>
    <row r="1840" spans="1:26">
      <c r="A1840" t="s">
        <v>2706</v>
      </c>
      <c r="B1840" s="1">
        <v>45830</v>
      </c>
      <c r="C1840" t="s">
        <v>618</v>
      </c>
      <c r="D1840" t="s">
        <v>764</v>
      </c>
      <c r="E1840" t="s">
        <v>835</v>
      </c>
      <c r="F1840">
        <v>4</v>
      </c>
      <c r="G1840">
        <v>0.15</v>
      </c>
      <c r="H1840" t="s">
        <v>871</v>
      </c>
      <c r="I1840" s="4">
        <f>Table4[[#This Row],[Quantity]]*Table4[[#This Row],[UnitPrice]]</f>
        <v>1295.68</v>
      </c>
      <c r="J1840" s="4">
        <f>Table4[[#This Row],[Gross Revenue]]*(1-Table4[[#This Row],[Discount]])</f>
        <v>1101.328</v>
      </c>
      <c r="K1840" s="4">
        <f>Table4[[#This Row],[Quantity]]*Table4[[#This Row],[CostPrice]]</f>
        <v>971.92</v>
      </c>
      <c r="L1840" s="4">
        <f>Table4[[#This Row],[Net Revenue]]-Table4[[#This Row],[Total Cost]]</f>
        <v>129.40800000000002</v>
      </c>
      <c r="M1840" t="str">
        <f>_xlfn.XLOOKUP(Table4[[#This Row],[ProductID]], Products!A:A,Products!B:B, "Not Found")</f>
        <v>Simple Accessories</v>
      </c>
      <c r="N1840" t="str">
        <f>TEXT(Table4[[#This Row],[Date]], "mmm")</f>
        <v>Jun</v>
      </c>
      <c r="O1840" t="str">
        <f>TEXT(Table4[[#This Row],[Date]], "yyyy")</f>
        <v>2025</v>
      </c>
      <c r="P1840" t="str">
        <f>_xlfn.XLOOKUP(Table4[[#This Row],[ProductID]],Products!A:A,Products!C:C, "Not Found")</f>
        <v>Fashion</v>
      </c>
      <c r="Q1840" t="str">
        <f>_xlfn.XLOOKUP(Table4[[#This Row],[ProductID]],Products!A:A,Products!D:D,"Not Found")</f>
        <v>Accessories</v>
      </c>
      <c r="R1840">
        <f>_xlfn.XLOOKUP(Table4[[#This Row],[ProductID]],Products!A:A,Products!E:E,"Not Found")</f>
        <v>323.92</v>
      </c>
      <c r="S1840">
        <f>_xlfn.XLOOKUP(Table4[[#This Row],[ProductID]],Products!A:A,Products!F:F, "Not Found")</f>
        <v>242.98</v>
      </c>
      <c r="T1840" t="str">
        <f>_xlfn.XLOOKUP(Table4[[#This Row],[CustomerID]],Customers!A:A,Customers!D:D, "Not Found")</f>
        <v>M</v>
      </c>
      <c r="U1840" s="6">
        <f>_xlfn.XLOOKUP(Table4[[#This Row],[CustomerID]],Customers!A:A,Customers!E:E, "Not Found")</f>
        <v>38540</v>
      </c>
      <c r="V1840">
        <f ca="1">DATEDIF(Table4[[#This Row],[CustomerBirthday]], TODAY(), "Y")</f>
        <v>21</v>
      </c>
      <c r="W1840" t="str" cm="1">
        <f t="array" aca="1" ref="W1840" ca="1">_xlfn.IFS(Table4[[#This Row],[Age]]&lt;25, "Under 25",Table4[[#This Row],[Age]]=34, "25-34", Table4[[#This Row],[Age]]&lt;=49, "35-49", Table4[[#This Row],[Age]]&lt;=64, "50-64", Table4[[#This Row],[Age]]&gt;=65, "65+")</f>
        <v>Under 25</v>
      </c>
      <c r="X1840" t="str">
        <f>_xlfn.XLOOKUP(Table4[[#This Row],[StoreID]],Stores!A:A,Stores!B:B, "Not found")</f>
        <v>MegaMart Peckmouth</v>
      </c>
      <c r="Y1840" t="str">
        <f>_xlfn.XLOOKUP(Table4[[#This Row],[StoreID]],Stores!A:A,Stores!C:C, "Not Found")</f>
        <v>Peckmouth</v>
      </c>
      <c r="Z1840" t="str">
        <f>_xlfn.XLOOKUP(Table4[[#This Row],[StoreID]],Stores!A:A,Stores!D:D, "Not Found")</f>
        <v>East</v>
      </c>
    </row>
    <row r="1841" spans="1:26">
      <c r="A1841" t="s">
        <v>2707</v>
      </c>
      <c r="B1841" s="1">
        <v>45248</v>
      </c>
      <c r="C1841" t="s">
        <v>63</v>
      </c>
      <c r="D1841" t="s">
        <v>778</v>
      </c>
      <c r="E1841" t="s">
        <v>831</v>
      </c>
      <c r="F1841">
        <v>3</v>
      </c>
      <c r="G1841">
        <v>0.15</v>
      </c>
      <c r="H1841" t="s">
        <v>871</v>
      </c>
      <c r="I1841" s="4">
        <f>Table4[[#This Row],[Quantity]]*Table4[[#This Row],[UnitPrice]]</f>
        <v>3047.2799999999997</v>
      </c>
      <c r="J1841" s="4">
        <f>Table4[[#This Row],[Gross Revenue]]*(1-Table4[[#This Row],[Discount]])</f>
        <v>2590.1879999999996</v>
      </c>
      <c r="K1841" s="4">
        <f>Table4[[#This Row],[Quantity]]*Table4[[#This Row],[CostPrice]]</f>
        <v>1753.1999999999998</v>
      </c>
      <c r="L1841" s="4">
        <f>Table4[[#This Row],[Net Revenue]]-Table4[[#This Row],[Total Cost]]</f>
        <v>836.98799999999983</v>
      </c>
      <c r="M1841" t="str">
        <f>_xlfn.XLOOKUP(Table4[[#This Row],[ProductID]], Products!A:A,Products!B:B, "Not Found")</f>
        <v>Behavior Dairy</v>
      </c>
      <c r="N1841" t="str">
        <f>TEXT(Table4[[#This Row],[Date]], "mmm")</f>
        <v>Nov</v>
      </c>
      <c r="O1841" t="str">
        <f>TEXT(Table4[[#This Row],[Date]], "yyyy")</f>
        <v>2023</v>
      </c>
      <c r="P1841" t="str">
        <f>_xlfn.XLOOKUP(Table4[[#This Row],[ProductID]],Products!A:A,Products!C:C, "Not Found")</f>
        <v>Groceries</v>
      </c>
      <c r="Q1841" t="str">
        <f>_xlfn.XLOOKUP(Table4[[#This Row],[ProductID]],Products!A:A,Products!D:D,"Not Found")</f>
        <v>Dairy</v>
      </c>
      <c r="R1841">
        <f>_xlfn.XLOOKUP(Table4[[#This Row],[ProductID]],Products!A:A,Products!E:E,"Not Found")</f>
        <v>1015.76</v>
      </c>
      <c r="S1841">
        <f>_xlfn.XLOOKUP(Table4[[#This Row],[ProductID]],Products!A:A,Products!F:F, "Not Found")</f>
        <v>584.4</v>
      </c>
      <c r="T1841" t="str">
        <f>_xlfn.XLOOKUP(Table4[[#This Row],[CustomerID]],Customers!A:A,Customers!D:D, "Not Found")</f>
        <v>M</v>
      </c>
      <c r="U1841" s="6">
        <f>_xlfn.XLOOKUP(Table4[[#This Row],[CustomerID]],Customers!A:A,Customers!E:E, "Not Found")</f>
        <v>34315</v>
      </c>
      <c r="V1841">
        <f ca="1">DATEDIF(Table4[[#This Row],[CustomerBirthday]], TODAY(), "Y")</f>
        <v>32</v>
      </c>
      <c r="W1841" t="str" cm="1">
        <f t="array" aca="1" ref="W1841" ca="1">_xlfn.IFS(Table4[[#This Row],[Age]]&lt;25, "Under 25",Table4[[#This Row],[Age]]=34, "25-34", Table4[[#This Row],[Age]]&lt;=49, "35-49", Table4[[#This Row],[Age]]&lt;=64, "50-64", Table4[[#This Row],[Age]]&gt;=65, "65+")</f>
        <v>35-49</v>
      </c>
      <c r="X1841" t="str">
        <f>_xlfn.XLOOKUP(Table4[[#This Row],[StoreID]],Stores!A:A,Stores!B:B, "Not found")</f>
        <v>MegaMart Jimenezborough</v>
      </c>
      <c r="Y1841" t="str">
        <f>_xlfn.XLOOKUP(Table4[[#This Row],[StoreID]],Stores!A:A,Stores!C:C, "Not Found")</f>
        <v>Jimenezborough</v>
      </c>
      <c r="Z1841" t="str">
        <f>_xlfn.XLOOKUP(Table4[[#This Row],[StoreID]],Stores!A:A,Stores!D:D, "Not Found")</f>
        <v>South</v>
      </c>
    </row>
    <row r="1842" spans="1:26">
      <c r="A1842" t="s">
        <v>2708</v>
      </c>
      <c r="B1842" s="1">
        <v>45360</v>
      </c>
      <c r="C1842" t="s">
        <v>59</v>
      </c>
      <c r="D1842" t="s">
        <v>784</v>
      </c>
      <c r="E1842" t="s">
        <v>831</v>
      </c>
      <c r="F1842">
        <v>5</v>
      </c>
      <c r="G1842">
        <v>0.1</v>
      </c>
      <c r="H1842" t="s">
        <v>868</v>
      </c>
      <c r="I1842" s="4">
        <f>Table4[[#This Row],[Quantity]]*Table4[[#This Row],[UnitPrice]]</f>
        <v>7425.25</v>
      </c>
      <c r="J1842" s="4">
        <f>Table4[[#This Row],[Gross Revenue]]*(1-Table4[[#This Row],[Discount]])</f>
        <v>6682.7250000000004</v>
      </c>
      <c r="K1842" s="4">
        <f>Table4[[#This Row],[Quantity]]*Table4[[#This Row],[CostPrice]]</f>
        <v>4941.5499999999993</v>
      </c>
      <c r="L1842" s="4">
        <f>Table4[[#This Row],[Net Revenue]]-Table4[[#This Row],[Total Cost]]</f>
        <v>1741.1750000000011</v>
      </c>
      <c r="M1842" t="str">
        <f>_xlfn.XLOOKUP(Table4[[#This Row],[ProductID]], Products!A:A,Products!B:B, "Not Found")</f>
        <v>Road Clothing</v>
      </c>
      <c r="N1842" t="str">
        <f>TEXT(Table4[[#This Row],[Date]], "mmm")</f>
        <v>Mar</v>
      </c>
      <c r="O1842" t="str">
        <f>TEXT(Table4[[#This Row],[Date]], "yyyy")</f>
        <v>2024</v>
      </c>
      <c r="P1842" t="str">
        <f>_xlfn.XLOOKUP(Table4[[#This Row],[ProductID]],Products!A:A,Products!C:C, "Not Found")</f>
        <v>Fashion</v>
      </c>
      <c r="Q1842" t="str">
        <f>_xlfn.XLOOKUP(Table4[[#This Row],[ProductID]],Products!A:A,Products!D:D,"Not Found")</f>
        <v>Clothing</v>
      </c>
      <c r="R1842">
        <f>_xlfn.XLOOKUP(Table4[[#This Row],[ProductID]],Products!A:A,Products!E:E,"Not Found")</f>
        <v>1485.05</v>
      </c>
      <c r="S1842">
        <f>_xlfn.XLOOKUP(Table4[[#This Row],[ProductID]],Products!A:A,Products!F:F, "Not Found")</f>
        <v>988.31</v>
      </c>
      <c r="T1842" t="str">
        <f>_xlfn.XLOOKUP(Table4[[#This Row],[CustomerID]],Customers!A:A,Customers!D:D, "Not Found")</f>
        <v>M</v>
      </c>
      <c r="U1842" s="6">
        <f>_xlfn.XLOOKUP(Table4[[#This Row],[CustomerID]],Customers!A:A,Customers!E:E, "Not Found")</f>
        <v>27205</v>
      </c>
      <c r="V1842">
        <f ca="1">DATEDIF(Table4[[#This Row],[CustomerBirthday]], TODAY(), "Y")</f>
        <v>52</v>
      </c>
      <c r="W1842" t="str" cm="1">
        <f t="array" aca="1" ref="W1842" ca="1">_xlfn.IFS(Table4[[#This Row],[Age]]&lt;25, "Under 25",Table4[[#This Row],[Age]]=34, "25-34", Table4[[#This Row],[Age]]&lt;=49, "35-49", Table4[[#This Row],[Age]]&lt;=64, "50-64", Table4[[#This Row],[Age]]&gt;=65, "65+")</f>
        <v>50-64</v>
      </c>
      <c r="X1842" t="str">
        <f>_xlfn.XLOOKUP(Table4[[#This Row],[StoreID]],Stores!A:A,Stores!B:B, "Not found")</f>
        <v>MegaMart Jimenezborough</v>
      </c>
      <c r="Y1842" t="str">
        <f>_xlfn.XLOOKUP(Table4[[#This Row],[StoreID]],Stores!A:A,Stores!C:C, "Not Found")</f>
        <v>Jimenezborough</v>
      </c>
      <c r="Z1842" t="str">
        <f>_xlfn.XLOOKUP(Table4[[#This Row],[StoreID]],Stores!A:A,Stores!D:D, "Not Found")</f>
        <v>South</v>
      </c>
    </row>
    <row r="1843" spans="1:26">
      <c r="A1843" t="s">
        <v>2709</v>
      </c>
      <c r="B1843" s="1">
        <v>45387</v>
      </c>
      <c r="C1843" t="s">
        <v>151</v>
      </c>
      <c r="D1843" t="s">
        <v>786</v>
      </c>
      <c r="E1843" t="s">
        <v>842</v>
      </c>
      <c r="F1843">
        <v>2</v>
      </c>
      <c r="G1843">
        <v>0</v>
      </c>
      <c r="H1843" t="s">
        <v>875</v>
      </c>
      <c r="I1843" s="4">
        <f>Table4[[#This Row],[Quantity]]*Table4[[#This Row],[UnitPrice]]</f>
        <v>58.48</v>
      </c>
      <c r="J1843" s="4">
        <f>Table4[[#This Row],[Gross Revenue]]*(1-Table4[[#This Row],[Discount]])</f>
        <v>58.48</v>
      </c>
      <c r="K1843" s="4">
        <f>Table4[[#This Row],[Quantity]]*Table4[[#This Row],[CostPrice]]</f>
        <v>30.56</v>
      </c>
      <c r="L1843" s="4">
        <f>Table4[[#This Row],[Net Revenue]]-Table4[[#This Row],[Total Cost]]</f>
        <v>27.919999999999998</v>
      </c>
      <c r="M1843" t="str">
        <f>_xlfn.XLOOKUP(Table4[[#This Row],[ProductID]], Products!A:A,Products!B:B, "Not Found")</f>
        <v>National Watches</v>
      </c>
      <c r="N1843" t="str">
        <f>TEXT(Table4[[#This Row],[Date]], "mmm")</f>
        <v>Apr</v>
      </c>
      <c r="O1843" t="str">
        <f>TEXT(Table4[[#This Row],[Date]], "yyyy")</f>
        <v>2024</v>
      </c>
      <c r="P1843" t="str">
        <f>_xlfn.XLOOKUP(Table4[[#This Row],[ProductID]],Products!A:A,Products!C:C, "Not Found")</f>
        <v>Fashion</v>
      </c>
      <c r="Q1843" t="str">
        <f>_xlfn.XLOOKUP(Table4[[#This Row],[ProductID]],Products!A:A,Products!D:D,"Not Found")</f>
        <v>Watches</v>
      </c>
      <c r="R1843">
        <f>_xlfn.XLOOKUP(Table4[[#This Row],[ProductID]],Products!A:A,Products!E:E,"Not Found")</f>
        <v>29.24</v>
      </c>
      <c r="S1843">
        <f>_xlfn.XLOOKUP(Table4[[#This Row],[ProductID]],Products!A:A,Products!F:F, "Not Found")</f>
        <v>15.28</v>
      </c>
      <c r="T1843" t="str">
        <f>_xlfn.XLOOKUP(Table4[[#This Row],[CustomerID]],Customers!A:A,Customers!D:D, "Not Found")</f>
        <v>F</v>
      </c>
      <c r="U1843" s="6">
        <f>_xlfn.XLOOKUP(Table4[[#This Row],[CustomerID]],Customers!A:A,Customers!E:E, "Not Found")</f>
        <v>35371</v>
      </c>
      <c r="V1843">
        <f ca="1">DATEDIF(Table4[[#This Row],[CustomerBirthday]], TODAY(), "Y")</f>
        <v>29</v>
      </c>
      <c r="W1843" t="str" cm="1">
        <f t="array" aca="1" ref="W1843" ca="1">_xlfn.IFS(Table4[[#This Row],[Age]]&lt;25, "Under 25",Table4[[#This Row],[Age]]=34, "25-34", Table4[[#This Row],[Age]]&lt;=49, "35-49", Table4[[#This Row],[Age]]&lt;=64, "50-64", Table4[[#This Row],[Age]]&gt;=65, "65+")</f>
        <v>35-49</v>
      </c>
      <c r="X1843" t="str">
        <f>_xlfn.XLOOKUP(Table4[[#This Row],[StoreID]],Stores!A:A,Stores!B:B, "Not found")</f>
        <v>MegaMart Brianahaven</v>
      </c>
      <c r="Y1843" t="str">
        <f>_xlfn.XLOOKUP(Table4[[#This Row],[StoreID]],Stores!A:A,Stores!C:C, "Not Found")</f>
        <v>Brianahaven</v>
      </c>
      <c r="Z1843" t="str">
        <f>_xlfn.XLOOKUP(Table4[[#This Row],[StoreID]],Stores!A:A,Stores!D:D, "Not Found")</f>
        <v>North</v>
      </c>
    </row>
    <row r="1844" spans="1:26">
      <c r="A1844" t="s">
        <v>2710</v>
      </c>
      <c r="B1844" s="1">
        <v>45220</v>
      </c>
      <c r="C1844" t="s">
        <v>238</v>
      </c>
      <c r="D1844" t="s">
        <v>736</v>
      </c>
      <c r="E1844" t="s">
        <v>842</v>
      </c>
      <c r="F1844">
        <v>4</v>
      </c>
      <c r="G1844">
        <v>0.1</v>
      </c>
      <c r="H1844" t="s">
        <v>871</v>
      </c>
      <c r="I1844" s="4">
        <f>Table4[[#This Row],[Quantity]]*Table4[[#This Row],[UnitPrice]]</f>
        <v>492.76</v>
      </c>
      <c r="J1844" s="4">
        <f>Table4[[#This Row],[Gross Revenue]]*(1-Table4[[#This Row],[Discount]])</f>
        <v>443.48399999999998</v>
      </c>
      <c r="K1844" s="4">
        <f>Table4[[#This Row],[Quantity]]*Table4[[#This Row],[CostPrice]]</f>
        <v>321.44</v>
      </c>
      <c r="L1844" s="4">
        <f>Table4[[#This Row],[Net Revenue]]-Table4[[#This Row],[Total Cost]]</f>
        <v>122.04399999999998</v>
      </c>
      <c r="M1844" t="str">
        <f>_xlfn.XLOOKUP(Table4[[#This Row],[ProductID]], Products!A:A,Products!B:B, "Not Found")</f>
        <v>Us Snacks</v>
      </c>
      <c r="N1844" t="str">
        <f>TEXT(Table4[[#This Row],[Date]], "mmm")</f>
        <v>Oct</v>
      </c>
      <c r="O1844" t="str">
        <f>TEXT(Table4[[#This Row],[Date]], "yyyy")</f>
        <v>2023</v>
      </c>
      <c r="P1844" t="str">
        <f>_xlfn.XLOOKUP(Table4[[#This Row],[ProductID]],Products!A:A,Products!C:C, "Not Found")</f>
        <v>Groceries</v>
      </c>
      <c r="Q1844" t="str">
        <f>_xlfn.XLOOKUP(Table4[[#This Row],[ProductID]],Products!A:A,Products!D:D,"Not Found")</f>
        <v>Snacks</v>
      </c>
      <c r="R1844">
        <f>_xlfn.XLOOKUP(Table4[[#This Row],[ProductID]],Products!A:A,Products!E:E,"Not Found")</f>
        <v>123.19</v>
      </c>
      <c r="S1844">
        <f>_xlfn.XLOOKUP(Table4[[#This Row],[ProductID]],Products!A:A,Products!F:F, "Not Found")</f>
        <v>80.36</v>
      </c>
      <c r="T1844" t="str">
        <f>_xlfn.XLOOKUP(Table4[[#This Row],[CustomerID]],Customers!A:A,Customers!D:D, "Not Found")</f>
        <v>M</v>
      </c>
      <c r="U1844" s="6">
        <f>_xlfn.XLOOKUP(Table4[[#This Row],[CustomerID]],Customers!A:A,Customers!E:E, "Not Found")</f>
        <v>36698</v>
      </c>
      <c r="V1844">
        <f ca="1">DATEDIF(Table4[[#This Row],[CustomerBirthday]], TODAY(), "Y")</f>
        <v>26</v>
      </c>
      <c r="W1844" t="str" cm="1">
        <f t="array" aca="1" ref="W1844" ca="1">_xlfn.IFS(Table4[[#This Row],[Age]]&lt;25, "Under 25",Table4[[#This Row],[Age]]=34, "25-34", Table4[[#This Row],[Age]]&lt;=49, "35-49", Table4[[#This Row],[Age]]&lt;=64, "50-64", Table4[[#This Row],[Age]]&gt;=65, "65+")</f>
        <v>35-49</v>
      </c>
      <c r="X1844" t="str">
        <f>_xlfn.XLOOKUP(Table4[[#This Row],[StoreID]],Stores!A:A,Stores!B:B, "Not found")</f>
        <v>MegaMart Brianahaven</v>
      </c>
      <c r="Y1844" t="str">
        <f>_xlfn.XLOOKUP(Table4[[#This Row],[StoreID]],Stores!A:A,Stores!C:C, "Not Found")</f>
        <v>Brianahaven</v>
      </c>
      <c r="Z1844" t="str">
        <f>_xlfn.XLOOKUP(Table4[[#This Row],[StoreID]],Stores!A:A,Stores!D:D, "Not Found")</f>
        <v>North</v>
      </c>
    </row>
    <row r="1845" spans="1:26">
      <c r="A1845" t="s">
        <v>2711</v>
      </c>
      <c r="B1845" s="1">
        <v>45616</v>
      </c>
      <c r="C1845" t="s">
        <v>599</v>
      </c>
      <c r="D1845" t="s">
        <v>802</v>
      </c>
      <c r="E1845" t="s">
        <v>842</v>
      </c>
      <c r="F1845">
        <v>1</v>
      </c>
      <c r="G1845">
        <v>0.15</v>
      </c>
      <c r="H1845" t="s">
        <v>868</v>
      </c>
      <c r="I1845" s="4">
        <f>Table4[[#This Row],[Quantity]]*Table4[[#This Row],[UnitPrice]]</f>
        <v>366.93</v>
      </c>
      <c r="J1845" s="4">
        <f>Table4[[#This Row],[Gross Revenue]]*(1-Table4[[#This Row],[Discount]])</f>
        <v>311.89049999999997</v>
      </c>
      <c r="K1845" s="4">
        <f>Table4[[#This Row],[Quantity]]*Table4[[#This Row],[CostPrice]]</f>
        <v>285.23</v>
      </c>
      <c r="L1845" s="4">
        <f>Table4[[#This Row],[Net Revenue]]-Table4[[#This Row],[Total Cost]]</f>
        <v>26.660499999999956</v>
      </c>
      <c r="M1845" t="str">
        <f>_xlfn.XLOOKUP(Table4[[#This Row],[ProductID]], Products!A:A,Products!B:B, "Not Found")</f>
        <v>Stage Footwear</v>
      </c>
      <c r="N1845" t="str">
        <f>TEXT(Table4[[#This Row],[Date]], "mmm")</f>
        <v>Nov</v>
      </c>
      <c r="O1845" t="str">
        <f>TEXT(Table4[[#This Row],[Date]], "yyyy")</f>
        <v>2024</v>
      </c>
      <c r="P1845" t="str">
        <f>_xlfn.XLOOKUP(Table4[[#This Row],[ProductID]],Products!A:A,Products!C:C, "Not Found")</f>
        <v>Fashion</v>
      </c>
      <c r="Q1845" t="str">
        <f>_xlfn.XLOOKUP(Table4[[#This Row],[ProductID]],Products!A:A,Products!D:D,"Not Found")</f>
        <v>Footwear</v>
      </c>
      <c r="R1845">
        <f>_xlfn.XLOOKUP(Table4[[#This Row],[ProductID]],Products!A:A,Products!E:E,"Not Found")</f>
        <v>366.93</v>
      </c>
      <c r="S1845">
        <f>_xlfn.XLOOKUP(Table4[[#This Row],[ProductID]],Products!A:A,Products!F:F, "Not Found")</f>
        <v>285.23</v>
      </c>
      <c r="T1845" t="str">
        <f>_xlfn.XLOOKUP(Table4[[#This Row],[CustomerID]],Customers!A:A,Customers!D:D, "Not Found")</f>
        <v>M</v>
      </c>
      <c r="U1845" s="6">
        <f>_xlfn.XLOOKUP(Table4[[#This Row],[CustomerID]],Customers!A:A,Customers!E:E, "Not Found")</f>
        <v>25414</v>
      </c>
      <c r="V1845">
        <f ca="1">DATEDIF(Table4[[#This Row],[CustomerBirthday]], TODAY(), "Y")</f>
        <v>56</v>
      </c>
      <c r="W1845" t="str" cm="1">
        <f t="array" aca="1" ref="W1845" ca="1">_xlfn.IFS(Table4[[#This Row],[Age]]&lt;25, "Under 25",Table4[[#This Row],[Age]]=34, "25-34", Table4[[#This Row],[Age]]&lt;=49, "35-49", Table4[[#This Row],[Age]]&lt;=64, "50-64", Table4[[#This Row],[Age]]&gt;=65, "65+")</f>
        <v>50-64</v>
      </c>
      <c r="X1845" t="str">
        <f>_xlfn.XLOOKUP(Table4[[#This Row],[StoreID]],Stores!A:A,Stores!B:B, "Not found")</f>
        <v>MegaMart Brianahaven</v>
      </c>
      <c r="Y1845" t="str">
        <f>_xlfn.XLOOKUP(Table4[[#This Row],[StoreID]],Stores!A:A,Stores!C:C, "Not Found")</f>
        <v>Brianahaven</v>
      </c>
      <c r="Z1845" t="str">
        <f>_xlfn.XLOOKUP(Table4[[#This Row],[StoreID]],Stores!A:A,Stores!D:D, "Not Found")</f>
        <v>North</v>
      </c>
    </row>
    <row r="1846" spans="1:26">
      <c r="A1846" t="s">
        <v>2712</v>
      </c>
      <c r="B1846" s="1">
        <v>45642</v>
      </c>
      <c r="C1846" t="s">
        <v>270</v>
      </c>
      <c r="D1846" t="s">
        <v>757</v>
      </c>
      <c r="E1846" t="s">
        <v>842</v>
      </c>
      <c r="F1846">
        <v>3</v>
      </c>
      <c r="G1846">
        <v>0</v>
      </c>
      <c r="H1846" t="s">
        <v>875</v>
      </c>
      <c r="I1846" s="4">
        <f>Table4[[#This Row],[Quantity]]*Table4[[#This Row],[UnitPrice]]</f>
        <v>3738.33</v>
      </c>
      <c r="J1846" s="4">
        <f>Table4[[#This Row],[Gross Revenue]]*(1-Table4[[#This Row],[Discount]])</f>
        <v>3738.33</v>
      </c>
      <c r="K1846" s="4">
        <f>Table4[[#This Row],[Quantity]]*Table4[[#This Row],[CostPrice]]</f>
        <v>2500.56</v>
      </c>
      <c r="L1846" s="4">
        <f>Table4[[#This Row],[Net Revenue]]-Table4[[#This Row],[Total Cost]]</f>
        <v>1237.77</v>
      </c>
      <c r="M1846" t="str">
        <f>_xlfn.XLOOKUP(Table4[[#This Row],[ProductID]], Products!A:A,Products!B:B, "Not Found")</f>
        <v>Find Headphones</v>
      </c>
      <c r="N1846" t="str">
        <f>TEXT(Table4[[#This Row],[Date]], "mmm")</f>
        <v>Dec</v>
      </c>
      <c r="O1846" t="str">
        <f>TEXT(Table4[[#This Row],[Date]], "yyyy")</f>
        <v>2024</v>
      </c>
      <c r="P1846" t="str">
        <f>_xlfn.XLOOKUP(Table4[[#This Row],[ProductID]],Products!A:A,Products!C:C, "Not Found")</f>
        <v>Electronics</v>
      </c>
      <c r="Q1846" t="str">
        <f>_xlfn.XLOOKUP(Table4[[#This Row],[ProductID]],Products!A:A,Products!D:D,"Not Found")</f>
        <v>Headphones</v>
      </c>
      <c r="R1846">
        <f>_xlfn.XLOOKUP(Table4[[#This Row],[ProductID]],Products!A:A,Products!E:E,"Not Found")</f>
        <v>1246.1099999999999</v>
      </c>
      <c r="S1846">
        <f>_xlfn.XLOOKUP(Table4[[#This Row],[ProductID]],Products!A:A,Products!F:F, "Not Found")</f>
        <v>833.52</v>
      </c>
      <c r="T1846" t="str">
        <f>_xlfn.XLOOKUP(Table4[[#This Row],[CustomerID]],Customers!A:A,Customers!D:D, "Not Found")</f>
        <v>M</v>
      </c>
      <c r="U1846" s="6">
        <f>_xlfn.XLOOKUP(Table4[[#This Row],[CustomerID]],Customers!A:A,Customers!E:E, "Not Found")</f>
        <v>22815</v>
      </c>
      <c r="V1846">
        <f ca="1">DATEDIF(Table4[[#This Row],[CustomerBirthday]], TODAY(), "Y")</f>
        <v>64</v>
      </c>
      <c r="W1846" t="str" cm="1">
        <f t="array" aca="1" ref="W1846" ca="1">_xlfn.IFS(Table4[[#This Row],[Age]]&lt;25, "Under 25",Table4[[#This Row],[Age]]=34, "25-34", Table4[[#This Row],[Age]]&lt;=49, "35-49", Table4[[#This Row],[Age]]&lt;=64, "50-64", Table4[[#This Row],[Age]]&gt;=65, "65+")</f>
        <v>50-64</v>
      </c>
      <c r="X1846" t="str">
        <f>_xlfn.XLOOKUP(Table4[[#This Row],[StoreID]],Stores!A:A,Stores!B:B, "Not found")</f>
        <v>MegaMart Brianahaven</v>
      </c>
      <c r="Y1846" t="str">
        <f>_xlfn.XLOOKUP(Table4[[#This Row],[StoreID]],Stores!A:A,Stores!C:C, "Not Found")</f>
        <v>Brianahaven</v>
      </c>
      <c r="Z1846" t="str">
        <f>_xlfn.XLOOKUP(Table4[[#This Row],[StoreID]],Stores!A:A,Stores!D:D, "Not Found")</f>
        <v>North</v>
      </c>
    </row>
    <row r="1847" spans="1:26">
      <c r="A1847" t="s">
        <v>2713</v>
      </c>
      <c r="B1847" s="1">
        <v>45236</v>
      </c>
      <c r="C1847" t="s">
        <v>119</v>
      </c>
      <c r="D1847" t="s">
        <v>718</v>
      </c>
      <c r="E1847" t="s">
        <v>831</v>
      </c>
      <c r="F1847">
        <v>1</v>
      </c>
      <c r="G1847">
        <v>0.15</v>
      </c>
      <c r="H1847" t="s">
        <v>871</v>
      </c>
      <c r="I1847" s="4">
        <f>Table4[[#This Row],[Quantity]]*Table4[[#This Row],[UnitPrice]]</f>
        <v>337.63</v>
      </c>
      <c r="J1847" s="4">
        <f>Table4[[#This Row],[Gross Revenue]]*(1-Table4[[#This Row],[Discount]])</f>
        <v>286.9855</v>
      </c>
      <c r="K1847" s="4">
        <f>Table4[[#This Row],[Quantity]]*Table4[[#This Row],[CostPrice]]</f>
        <v>169.03</v>
      </c>
      <c r="L1847" s="4">
        <f>Table4[[#This Row],[Net Revenue]]-Table4[[#This Row],[Total Cost]]</f>
        <v>117.9555</v>
      </c>
      <c r="M1847" t="str">
        <f>_xlfn.XLOOKUP(Table4[[#This Row],[ProductID]], Products!A:A,Products!B:B, "Not Found")</f>
        <v>Here Footwear</v>
      </c>
      <c r="N1847" t="str">
        <f>TEXT(Table4[[#This Row],[Date]], "mmm")</f>
        <v>Nov</v>
      </c>
      <c r="O1847" t="str">
        <f>TEXT(Table4[[#This Row],[Date]], "yyyy")</f>
        <v>2023</v>
      </c>
      <c r="P1847" t="str">
        <f>_xlfn.XLOOKUP(Table4[[#This Row],[ProductID]],Products!A:A,Products!C:C, "Not Found")</f>
        <v>Fashion</v>
      </c>
      <c r="Q1847" t="str">
        <f>_xlfn.XLOOKUP(Table4[[#This Row],[ProductID]],Products!A:A,Products!D:D,"Not Found")</f>
        <v>Footwear</v>
      </c>
      <c r="R1847">
        <f>_xlfn.XLOOKUP(Table4[[#This Row],[ProductID]],Products!A:A,Products!E:E,"Not Found")</f>
        <v>337.63</v>
      </c>
      <c r="S1847">
        <f>_xlfn.XLOOKUP(Table4[[#This Row],[ProductID]],Products!A:A,Products!F:F, "Not Found")</f>
        <v>169.03</v>
      </c>
      <c r="T1847" t="str">
        <f>_xlfn.XLOOKUP(Table4[[#This Row],[CustomerID]],Customers!A:A,Customers!D:D, "Not Found")</f>
        <v>M</v>
      </c>
      <c r="U1847" s="6">
        <f>_xlfn.XLOOKUP(Table4[[#This Row],[CustomerID]],Customers!A:A,Customers!E:E, "Not Found")</f>
        <v>37417</v>
      </c>
      <c r="V1847">
        <f ca="1">DATEDIF(Table4[[#This Row],[CustomerBirthday]], TODAY(), "Y")</f>
        <v>24</v>
      </c>
      <c r="W1847" t="str" cm="1">
        <f t="array" aca="1" ref="W1847" ca="1">_xlfn.IFS(Table4[[#This Row],[Age]]&lt;25, "Under 25",Table4[[#This Row],[Age]]=34, "25-34", Table4[[#This Row],[Age]]&lt;=49, "35-49", Table4[[#This Row],[Age]]&lt;=64, "50-64", Table4[[#This Row],[Age]]&gt;=65, "65+")</f>
        <v>Under 25</v>
      </c>
      <c r="X1847" t="str">
        <f>_xlfn.XLOOKUP(Table4[[#This Row],[StoreID]],Stores!A:A,Stores!B:B, "Not found")</f>
        <v>MegaMart Jimenezborough</v>
      </c>
      <c r="Y1847" t="str">
        <f>_xlfn.XLOOKUP(Table4[[#This Row],[StoreID]],Stores!A:A,Stores!C:C, "Not Found")</f>
        <v>Jimenezborough</v>
      </c>
      <c r="Z1847" t="str">
        <f>_xlfn.XLOOKUP(Table4[[#This Row],[StoreID]],Stores!A:A,Stores!D:D, "Not Found")</f>
        <v>South</v>
      </c>
    </row>
    <row r="1848" spans="1:26">
      <c r="A1848" t="s">
        <v>2714</v>
      </c>
      <c r="B1848" s="1">
        <v>45744</v>
      </c>
      <c r="C1848" t="s">
        <v>28</v>
      </c>
      <c r="D1848" t="s">
        <v>808</v>
      </c>
      <c r="E1848" t="s">
        <v>846</v>
      </c>
      <c r="F1848">
        <v>5</v>
      </c>
      <c r="G1848">
        <v>0.15</v>
      </c>
      <c r="H1848" t="s">
        <v>865</v>
      </c>
      <c r="I1848" s="4">
        <f>Table4[[#This Row],[Quantity]]*Table4[[#This Row],[UnitPrice]]</f>
        <v>8175.05</v>
      </c>
      <c r="J1848" s="4">
        <f>Table4[[#This Row],[Gross Revenue]]*(1-Table4[[#This Row],[Discount]])</f>
        <v>6948.7924999999996</v>
      </c>
      <c r="K1848" s="4">
        <f>Table4[[#This Row],[Quantity]]*Table4[[#This Row],[CostPrice]]</f>
        <v>5216.45</v>
      </c>
      <c r="L1848" s="4">
        <f>Table4[[#This Row],[Net Revenue]]-Table4[[#This Row],[Total Cost]]</f>
        <v>1732.3424999999997</v>
      </c>
      <c r="M1848" t="str">
        <f>_xlfn.XLOOKUP(Table4[[#This Row],[ProductID]], Products!A:A,Products!B:B, "Not Found")</f>
        <v>Present Television</v>
      </c>
      <c r="N1848" t="str">
        <f>TEXT(Table4[[#This Row],[Date]], "mmm")</f>
        <v>Mar</v>
      </c>
      <c r="O1848" t="str">
        <f>TEXT(Table4[[#This Row],[Date]], "yyyy")</f>
        <v>2025</v>
      </c>
      <c r="P1848" t="str">
        <f>_xlfn.XLOOKUP(Table4[[#This Row],[ProductID]],Products!A:A,Products!C:C, "Not Found")</f>
        <v>Electronics</v>
      </c>
      <c r="Q1848" t="str">
        <f>_xlfn.XLOOKUP(Table4[[#This Row],[ProductID]],Products!A:A,Products!D:D,"Not Found")</f>
        <v>Television</v>
      </c>
      <c r="R1848">
        <f>_xlfn.XLOOKUP(Table4[[#This Row],[ProductID]],Products!A:A,Products!E:E,"Not Found")</f>
        <v>1635.01</v>
      </c>
      <c r="S1848">
        <f>_xlfn.XLOOKUP(Table4[[#This Row],[ProductID]],Products!A:A,Products!F:F, "Not Found")</f>
        <v>1043.29</v>
      </c>
      <c r="T1848" t="str">
        <f>_xlfn.XLOOKUP(Table4[[#This Row],[CustomerID]],Customers!A:A,Customers!D:D, "Not Found")</f>
        <v>M</v>
      </c>
      <c r="U1848" s="6">
        <f>_xlfn.XLOOKUP(Table4[[#This Row],[CustomerID]],Customers!A:A,Customers!E:E, "Not Found")</f>
        <v>31688</v>
      </c>
      <c r="V1848">
        <f ca="1">DATEDIF(Table4[[#This Row],[CustomerBirthday]], TODAY(), "Y")</f>
        <v>39</v>
      </c>
      <c r="W1848" t="str" cm="1">
        <f t="array" aca="1" ref="W1848" ca="1">_xlfn.IFS(Table4[[#This Row],[Age]]&lt;25, "Under 25",Table4[[#This Row],[Age]]=34, "25-34", Table4[[#This Row],[Age]]&lt;=49, "35-49", Table4[[#This Row],[Age]]&lt;=64, "50-64", Table4[[#This Row],[Age]]&gt;=65, "65+")</f>
        <v>35-49</v>
      </c>
      <c r="X1848" t="str">
        <f>_xlfn.XLOOKUP(Table4[[#This Row],[StoreID]],Stores!A:A,Stores!B:B, "Not found")</f>
        <v>MegaMart Johnmouth</v>
      </c>
      <c r="Y1848" t="str">
        <f>_xlfn.XLOOKUP(Table4[[#This Row],[StoreID]],Stores!A:A,Stores!C:C, "Not Found")</f>
        <v>Johnmouth</v>
      </c>
      <c r="Z1848" t="str">
        <f>_xlfn.XLOOKUP(Table4[[#This Row],[StoreID]],Stores!A:A,Stores!D:D, "Not Found")</f>
        <v>East</v>
      </c>
    </row>
    <row r="1849" spans="1:26">
      <c r="A1849" t="s">
        <v>2715</v>
      </c>
      <c r="B1849" s="1">
        <v>45374</v>
      </c>
      <c r="C1849" t="s">
        <v>630</v>
      </c>
      <c r="D1849" t="s">
        <v>718</v>
      </c>
      <c r="E1849" t="s">
        <v>831</v>
      </c>
      <c r="F1849">
        <v>5</v>
      </c>
      <c r="G1849">
        <v>0.05</v>
      </c>
      <c r="H1849" t="s">
        <v>868</v>
      </c>
      <c r="I1849" s="4">
        <f>Table4[[#This Row],[Quantity]]*Table4[[#This Row],[UnitPrice]]</f>
        <v>1688.15</v>
      </c>
      <c r="J1849" s="4">
        <f>Table4[[#This Row],[Gross Revenue]]*(1-Table4[[#This Row],[Discount]])</f>
        <v>1603.7425000000001</v>
      </c>
      <c r="K1849" s="4">
        <f>Table4[[#This Row],[Quantity]]*Table4[[#This Row],[CostPrice]]</f>
        <v>845.15</v>
      </c>
      <c r="L1849" s="4">
        <f>Table4[[#This Row],[Net Revenue]]-Table4[[#This Row],[Total Cost]]</f>
        <v>758.59250000000009</v>
      </c>
      <c r="M1849" t="str">
        <f>_xlfn.XLOOKUP(Table4[[#This Row],[ProductID]], Products!A:A,Products!B:B, "Not Found")</f>
        <v>Here Footwear</v>
      </c>
      <c r="N1849" t="str">
        <f>TEXT(Table4[[#This Row],[Date]], "mmm")</f>
        <v>Mar</v>
      </c>
      <c r="O1849" t="str">
        <f>TEXT(Table4[[#This Row],[Date]], "yyyy")</f>
        <v>2024</v>
      </c>
      <c r="P1849" t="str">
        <f>_xlfn.XLOOKUP(Table4[[#This Row],[ProductID]],Products!A:A,Products!C:C, "Not Found")</f>
        <v>Fashion</v>
      </c>
      <c r="Q1849" t="str">
        <f>_xlfn.XLOOKUP(Table4[[#This Row],[ProductID]],Products!A:A,Products!D:D,"Not Found")</f>
        <v>Footwear</v>
      </c>
      <c r="R1849">
        <f>_xlfn.XLOOKUP(Table4[[#This Row],[ProductID]],Products!A:A,Products!E:E,"Not Found")</f>
        <v>337.63</v>
      </c>
      <c r="S1849">
        <f>_xlfn.XLOOKUP(Table4[[#This Row],[ProductID]],Products!A:A,Products!F:F, "Not Found")</f>
        <v>169.03</v>
      </c>
      <c r="T1849" t="str">
        <f>_xlfn.XLOOKUP(Table4[[#This Row],[CustomerID]],Customers!A:A,Customers!D:D, "Not Found")</f>
        <v>F</v>
      </c>
      <c r="U1849" s="6">
        <f>_xlfn.XLOOKUP(Table4[[#This Row],[CustomerID]],Customers!A:A,Customers!E:E, "Not Found")</f>
        <v>22255</v>
      </c>
      <c r="V1849">
        <f ca="1">DATEDIF(Table4[[#This Row],[CustomerBirthday]], TODAY(), "Y")</f>
        <v>65</v>
      </c>
      <c r="W1849" t="str" cm="1">
        <f t="array" aca="1" ref="W1849" ca="1">_xlfn.IFS(Table4[[#This Row],[Age]]&lt;25, "Under 25",Table4[[#This Row],[Age]]=34, "25-34", Table4[[#This Row],[Age]]&lt;=49, "35-49", Table4[[#This Row],[Age]]&lt;=64, "50-64", Table4[[#This Row],[Age]]&gt;=65, "65+")</f>
        <v>65+</v>
      </c>
      <c r="X1849" t="str">
        <f>_xlfn.XLOOKUP(Table4[[#This Row],[StoreID]],Stores!A:A,Stores!B:B, "Not found")</f>
        <v>MegaMart Jimenezborough</v>
      </c>
      <c r="Y1849" t="str">
        <f>_xlfn.XLOOKUP(Table4[[#This Row],[StoreID]],Stores!A:A,Stores!C:C, "Not Found")</f>
        <v>Jimenezborough</v>
      </c>
      <c r="Z1849" t="str">
        <f>_xlfn.XLOOKUP(Table4[[#This Row],[StoreID]],Stores!A:A,Stores!D:D, "Not Found")</f>
        <v>South</v>
      </c>
    </row>
    <row r="1850" spans="1:26">
      <c r="A1850" t="s">
        <v>2716</v>
      </c>
      <c r="B1850" s="1">
        <v>45460</v>
      </c>
      <c r="C1850" t="s">
        <v>458</v>
      </c>
      <c r="D1850" t="s">
        <v>806</v>
      </c>
      <c r="E1850" t="s">
        <v>842</v>
      </c>
      <c r="F1850">
        <v>3</v>
      </c>
      <c r="G1850">
        <v>0.05</v>
      </c>
      <c r="H1850" t="s">
        <v>875</v>
      </c>
      <c r="I1850" s="4">
        <f>Table4[[#This Row],[Quantity]]*Table4[[#This Row],[UnitPrice]]</f>
        <v>5236.83</v>
      </c>
      <c r="J1850" s="4">
        <f>Table4[[#This Row],[Gross Revenue]]*(1-Table4[[#This Row],[Discount]])</f>
        <v>4974.9884999999995</v>
      </c>
      <c r="K1850" s="4">
        <f>Table4[[#This Row],[Quantity]]*Table4[[#This Row],[CostPrice]]</f>
        <v>3967.32</v>
      </c>
      <c r="L1850" s="4">
        <f>Table4[[#This Row],[Net Revenue]]-Table4[[#This Row],[Total Cost]]</f>
        <v>1007.6684999999993</v>
      </c>
      <c r="M1850" t="str">
        <f>_xlfn.XLOOKUP(Table4[[#This Row],[ProductID]], Products!A:A,Products!B:B, "Not Found")</f>
        <v>Piece Headphones</v>
      </c>
      <c r="N1850" t="str">
        <f>TEXT(Table4[[#This Row],[Date]], "mmm")</f>
        <v>Jun</v>
      </c>
      <c r="O1850" t="str">
        <f>TEXT(Table4[[#This Row],[Date]], "yyyy")</f>
        <v>2024</v>
      </c>
      <c r="P1850" t="str">
        <f>_xlfn.XLOOKUP(Table4[[#This Row],[ProductID]],Products!A:A,Products!C:C, "Not Found")</f>
        <v>Electronics</v>
      </c>
      <c r="Q1850" t="str">
        <f>_xlfn.XLOOKUP(Table4[[#This Row],[ProductID]],Products!A:A,Products!D:D,"Not Found")</f>
        <v>Headphones</v>
      </c>
      <c r="R1850">
        <f>_xlfn.XLOOKUP(Table4[[#This Row],[ProductID]],Products!A:A,Products!E:E,"Not Found")</f>
        <v>1745.61</v>
      </c>
      <c r="S1850">
        <f>_xlfn.XLOOKUP(Table4[[#This Row],[ProductID]],Products!A:A,Products!F:F, "Not Found")</f>
        <v>1322.44</v>
      </c>
      <c r="T1850" t="str">
        <f>_xlfn.XLOOKUP(Table4[[#This Row],[CustomerID]],Customers!A:A,Customers!D:D, "Not Found")</f>
        <v>F</v>
      </c>
      <c r="U1850" s="6">
        <f>_xlfn.XLOOKUP(Table4[[#This Row],[CustomerID]],Customers!A:A,Customers!E:E, "Not Found")</f>
        <v>22804</v>
      </c>
      <c r="V1850">
        <f ca="1">DATEDIF(Table4[[#This Row],[CustomerBirthday]], TODAY(), "Y")</f>
        <v>64</v>
      </c>
      <c r="W1850" t="str" cm="1">
        <f t="array" aca="1" ref="W1850" ca="1">_xlfn.IFS(Table4[[#This Row],[Age]]&lt;25, "Under 25",Table4[[#This Row],[Age]]=34, "25-34", Table4[[#This Row],[Age]]&lt;=49, "35-49", Table4[[#This Row],[Age]]&lt;=64, "50-64", Table4[[#This Row],[Age]]&gt;=65, "65+")</f>
        <v>50-64</v>
      </c>
      <c r="X1850" t="str">
        <f>_xlfn.XLOOKUP(Table4[[#This Row],[StoreID]],Stores!A:A,Stores!B:B, "Not found")</f>
        <v>MegaMart Brianahaven</v>
      </c>
      <c r="Y1850" t="str">
        <f>_xlfn.XLOOKUP(Table4[[#This Row],[StoreID]],Stores!A:A,Stores!C:C, "Not Found")</f>
        <v>Brianahaven</v>
      </c>
      <c r="Z1850" t="str">
        <f>_xlfn.XLOOKUP(Table4[[#This Row],[StoreID]],Stores!A:A,Stores!D:D, "Not Found")</f>
        <v>North</v>
      </c>
    </row>
    <row r="1851" spans="1:26">
      <c r="A1851" t="s">
        <v>2717</v>
      </c>
      <c r="B1851" s="1">
        <v>45716</v>
      </c>
      <c r="C1851" t="s">
        <v>317</v>
      </c>
      <c r="D1851" t="s">
        <v>808</v>
      </c>
      <c r="E1851" t="s">
        <v>831</v>
      </c>
      <c r="F1851">
        <v>5</v>
      </c>
      <c r="G1851">
        <v>0.05</v>
      </c>
      <c r="H1851" t="s">
        <v>868</v>
      </c>
      <c r="I1851" s="4">
        <f>Table4[[#This Row],[Quantity]]*Table4[[#This Row],[UnitPrice]]</f>
        <v>8175.05</v>
      </c>
      <c r="J1851" s="4">
        <f>Table4[[#This Row],[Gross Revenue]]*(1-Table4[[#This Row],[Discount]])</f>
        <v>7766.2974999999997</v>
      </c>
      <c r="K1851" s="4">
        <f>Table4[[#This Row],[Quantity]]*Table4[[#This Row],[CostPrice]]</f>
        <v>5216.45</v>
      </c>
      <c r="L1851" s="4">
        <f>Table4[[#This Row],[Net Revenue]]-Table4[[#This Row],[Total Cost]]</f>
        <v>2549.8474999999999</v>
      </c>
      <c r="M1851" t="str">
        <f>_xlfn.XLOOKUP(Table4[[#This Row],[ProductID]], Products!A:A,Products!B:B, "Not Found")</f>
        <v>Present Television</v>
      </c>
      <c r="N1851" t="str">
        <f>TEXT(Table4[[#This Row],[Date]], "mmm")</f>
        <v>Feb</v>
      </c>
      <c r="O1851" t="str">
        <f>TEXT(Table4[[#This Row],[Date]], "yyyy")</f>
        <v>2025</v>
      </c>
      <c r="P1851" t="str">
        <f>_xlfn.XLOOKUP(Table4[[#This Row],[ProductID]],Products!A:A,Products!C:C, "Not Found")</f>
        <v>Electronics</v>
      </c>
      <c r="Q1851" t="str">
        <f>_xlfn.XLOOKUP(Table4[[#This Row],[ProductID]],Products!A:A,Products!D:D,"Not Found")</f>
        <v>Television</v>
      </c>
      <c r="R1851">
        <f>_xlfn.XLOOKUP(Table4[[#This Row],[ProductID]],Products!A:A,Products!E:E,"Not Found")</f>
        <v>1635.01</v>
      </c>
      <c r="S1851">
        <f>_xlfn.XLOOKUP(Table4[[#This Row],[ProductID]],Products!A:A,Products!F:F, "Not Found")</f>
        <v>1043.29</v>
      </c>
      <c r="T1851" t="str">
        <f>_xlfn.XLOOKUP(Table4[[#This Row],[CustomerID]],Customers!A:A,Customers!D:D, "Not Found")</f>
        <v>M</v>
      </c>
      <c r="U1851" s="6">
        <f>_xlfn.XLOOKUP(Table4[[#This Row],[CustomerID]],Customers!A:A,Customers!E:E, "Not Found")</f>
        <v>26377</v>
      </c>
      <c r="V1851">
        <f ca="1">DATEDIF(Table4[[#This Row],[CustomerBirthday]], TODAY(), "Y")</f>
        <v>54</v>
      </c>
      <c r="W1851" t="str" cm="1">
        <f t="array" aca="1" ref="W1851" ca="1">_xlfn.IFS(Table4[[#This Row],[Age]]&lt;25, "Under 25",Table4[[#This Row],[Age]]=34, "25-34", Table4[[#This Row],[Age]]&lt;=49, "35-49", Table4[[#This Row],[Age]]&lt;=64, "50-64", Table4[[#This Row],[Age]]&gt;=65, "65+")</f>
        <v>50-64</v>
      </c>
      <c r="X1851" t="str">
        <f>_xlfn.XLOOKUP(Table4[[#This Row],[StoreID]],Stores!A:A,Stores!B:B, "Not found")</f>
        <v>MegaMart Jimenezborough</v>
      </c>
      <c r="Y1851" t="str">
        <f>_xlfn.XLOOKUP(Table4[[#This Row],[StoreID]],Stores!A:A,Stores!C:C, "Not Found")</f>
        <v>Jimenezborough</v>
      </c>
      <c r="Z1851" t="str">
        <f>_xlfn.XLOOKUP(Table4[[#This Row],[StoreID]],Stores!A:A,Stores!D:D, "Not Found")</f>
        <v>South</v>
      </c>
    </row>
    <row r="1852" spans="1:26">
      <c r="A1852" t="s">
        <v>2718</v>
      </c>
      <c r="B1852" s="1">
        <v>45779</v>
      </c>
      <c r="C1852" t="s">
        <v>636</v>
      </c>
      <c r="D1852" t="s">
        <v>800</v>
      </c>
      <c r="E1852" t="s">
        <v>831</v>
      </c>
      <c r="F1852">
        <v>4</v>
      </c>
      <c r="G1852">
        <v>0.15</v>
      </c>
      <c r="H1852" t="s">
        <v>875</v>
      </c>
      <c r="I1852" s="4">
        <f>Table4[[#This Row],[Quantity]]*Table4[[#This Row],[UnitPrice]]</f>
        <v>7810.6</v>
      </c>
      <c r="J1852" s="4">
        <f>Table4[[#This Row],[Gross Revenue]]*(1-Table4[[#This Row],[Discount]])</f>
        <v>6639.01</v>
      </c>
      <c r="K1852" s="4">
        <f>Table4[[#This Row],[Quantity]]*Table4[[#This Row],[CostPrice]]</f>
        <v>5805.08</v>
      </c>
      <c r="L1852" s="4">
        <f>Table4[[#This Row],[Net Revenue]]-Table4[[#This Row],[Total Cost]]</f>
        <v>833.93000000000029</v>
      </c>
      <c r="M1852" t="str">
        <f>_xlfn.XLOOKUP(Table4[[#This Row],[ProductID]], Products!A:A,Products!B:B, "Not Found")</f>
        <v>Book Television</v>
      </c>
      <c r="N1852" t="str">
        <f>TEXT(Table4[[#This Row],[Date]], "mmm")</f>
        <v>May</v>
      </c>
      <c r="O1852" t="str">
        <f>TEXT(Table4[[#This Row],[Date]], "yyyy")</f>
        <v>2025</v>
      </c>
      <c r="P1852" t="str">
        <f>_xlfn.XLOOKUP(Table4[[#This Row],[ProductID]],Products!A:A,Products!C:C, "Not Found")</f>
        <v>Electronics</v>
      </c>
      <c r="Q1852" t="str">
        <f>_xlfn.XLOOKUP(Table4[[#This Row],[ProductID]],Products!A:A,Products!D:D,"Not Found")</f>
        <v>Television</v>
      </c>
      <c r="R1852">
        <f>_xlfn.XLOOKUP(Table4[[#This Row],[ProductID]],Products!A:A,Products!E:E,"Not Found")</f>
        <v>1952.65</v>
      </c>
      <c r="S1852">
        <f>_xlfn.XLOOKUP(Table4[[#This Row],[ProductID]],Products!A:A,Products!F:F, "Not Found")</f>
        <v>1451.27</v>
      </c>
      <c r="T1852" t="str">
        <f>_xlfn.XLOOKUP(Table4[[#This Row],[CustomerID]],Customers!A:A,Customers!D:D, "Not Found")</f>
        <v>F</v>
      </c>
      <c r="U1852" s="6">
        <f>_xlfn.XLOOKUP(Table4[[#This Row],[CustomerID]],Customers!A:A,Customers!E:E, "Not Found")</f>
        <v>21899</v>
      </c>
      <c r="V1852">
        <f ca="1">DATEDIF(Table4[[#This Row],[CustomerBirthday]], TODAY(), "Y")</f>
        <v>66</v>
      </c>
      <c r="W1852" t="str" cm="1">
        <f t="array" aca="1" ref="W1852" ca="1">_xlfn.IFS(Table4[[#This Row],[Age]]&lt;25, "Under 25",Table4[[#This Row],[Age]]=34, "25-34", Table4[[#This Row],[Age]]&lt;=49, "35-49", Table4[[#This Row],[Age]]&lt;=64, "50-64", Table4[[#This Row],[Age]]&gt;=65, "65+")</f>
        <v>65+</v>
      </c>
      <c r="X1852" t="str">
        <f>_xlfn.XLOOKUP(Table4[[#This Row],[StoreID]],Stores!A:A,Stores!B:B, "Not found")</f>
        <v>MegaMart Jimenezborough</v>
      </c>
      <c r="Y1852" t="str">
        <f>_xlfn.XLOOKUP(Table4[[#This Row],[StoreID]],Stores!A:A,Stores!C:C, "Not Found")</f>
        <v>Jimenezborough</v>
      </c>
      <c r="Z1852" t="str">
        <f>_xlfn.XLOOKUP(Table4[[#This Row],[StoreID]],Stores!A:A,Stores!D:D, "Not Found")</f>
        <v>South</v>
      </c>
    </row>
    <row r="1853" spans="1:26">
      <c r="A1853" t="s">
        <v>2719</v>
      </c>
      <c r="B1853" s="1">
        <v>45641</v>
      </c>
      <c r="C1853" t="s">
        <v>487</v>
      </c>
      <c r="D1853" t="s">
        <v>747</v>
      </c>
      <c r="E1853" t="s">
        <v>846</v>
      </c>
      <c r="F1853">
        <v>5</v>
      </c>
      <c r="G1853">
        <v>0</v>
      </c>
      <c r="H1853" t="s">
        <v>871</v>
      </c>
      <c r="I1853" s="4">
        <f>Table4[[#This Row],[Quantity]]*Table4[[#This Row],[UnitPrice]]</f>
        <v>5674</v>
      </c>
      <c r="J1853" s="4">
        <f>Table4[[#This Row],[Gross Revenue]]*(1-Table4[[#This Row],[Discount]])</f>
        <v>5674</v>
      </c>
      <c r="K1853" s="4">
        <f>Table4[[#This Row],[Quantity]]*Table4[[#This Row],[CostPrice]]</f>
        <v>3375.5</v>
      </c>
      <c r="L1853" s="4">
        <f>Table4[[#This Row],[Net Revenue]]-Table4[[#This Row],[Total Cost]]</f>
        <v>2298.5</v>
      </c>
      <c r="M1853" t="str">
        <f>_xlfn.XLOOKUP(Table4[[#This Row],[ProductID]], Products!A:A,Products!B:B, "Not Found")</f>
        <v>World Watches</v>
      </c>
      <c r="N1853" t="str">
        <f>TEXT(Table4[[#This Row],[Date]], "mmm")</f>
        <v>Dec</v>
      </c>
      <c r="O1853" t="str">
        <f>TEXT(Table4[[#This Row],[Date]], "yyyy")</f>
        <v>2024</v>
      </c>
      <c r="P1853" t="str">
        <f>_xlfn.XLOOKUP(Table4[[#This Row],[ProductID]],Products!A:A,Products!C:C, "Not Found")</f>
        <v>Fashion</v>
      </c>
      <c r="Q1853" t="str">
        <f>_xlfn.XLOOKUP(Table4[[#This Row],[ProductID]],Products!A:A,Products!D:D,"Not Found")</f>
        <v>Watches</v>
      </c>
      <c r="R1853">
        <f>_xlfn.XLOOKUP(Table4[[#This Row],[ProductID]],Products!A:A,Products!E:E,"Not Found")</f>
        <v>1134.8</v>
      </c>
      <c r="S1853">
        <f>_xlfn.XLOOKUP(Table4[[#This Row],[ProductID]],Products!A:A,Products!F:F, "Not Found")</f>
        <v>675.1</v>
      </c>
      <c r="T1853" t="str">
        <f>_xlfn.XLOOKUP(Table4[[#This Row],[CustomerID]],Customers!A:A,Customers!D:D, "Not Found")</f>
        <v>M</v>
      </c>
      <c r="U1853" s="6">
        <f>_xlfn.XLOOKUP(Table4[[#This Row],[CustomerID]],Customers!A:A,Customers!E:E, "Not Found")</f>
        <v>22750</v>
      </c>
      <c r="V1853">
        <f ca="1">DATEDIF(Table4[[#This Row],[CustomerBirthday]], TODAY(), "Y")</f>
        <v>64</v>
      </c>
      <c r="W1853" t="str" cm="1">
        <f t="array" aca="1" ref="W1853" ca="1">_xlfn.IFS(Table4[[#This Row],[Age]]&lt;25, "Under 25",Table4[[#This Row],[Age]]=34, "25-34", Table4[[#This Row],[Age]]&lt;=49, "35-49", Table4[[#This Row],[Age]]&lt;=64, "50-64", Table4[[#This Row],[Age]]&gt;=65, "65+")</f>
        <v>50-64</v>
      </c>
      <c r="X1853" t="str">
        <f>_xlfn.XLOOKUP(Table4[[#This Row],[StoreID]],Stores!A:A,Stores!B:B, "Not found")</f>
        <v>MegaMart Johnmouth</v>
      </c>
      <c r="Y1853" t="str">
        <f>_xlfn.XLOOKUP(Table4[[#This Row],[StoreID]],Stores!A:A,Stores!C:C, "Not Found")</f>
        <v>Johnmouth</v>
      </c>
      <c r="Z1853" t="str">
        <f>_xlfn.XLOOKUP(Table4[[#This Row],[StoreID]],Stores!A:A,Stores!D:D, "Not Found")</f>
        <v>East</v>
      </c>
    </row>
    <row r="1854" spans="1:26">
      <c r="A1854" t="s">
        <v>2720</v>
      </c>
      <c r="B1854" s="1">
        <v>45651</v>
      </c>
      <c r="C1854" t="s">
        <v>601</v>
      </c>
      <c r="D1854" t="s">
        <v>715</v>
      </c>
      <c r="E1854" t="s">
        <v>831</v>
      </c>
      <c r="F1854">
        <v>2</v>
      </c>
      <c r="G1854">
        <v>0.05</v>
      </c>
      <c r="H1854" t="s">
        <v>875</v>
      </c>
      <c r="I1854" s="4">
        <f>Table4[[#This Row],[Quantity]]*Table4[[#This Row],[UnitPrice]]</f>
        <v>1637.52</v>
      </c>
      <c r="J1854" s="4">
        <f>Table4[[#This Row],[Gross Revenue]]*(1-Table4[[#This Row],[Discount]])</f>
        <v>1555.644</v>
      </c>
      <c r="K1854" s="4">
        <f>Table4[[#This Row],[Quantity]]*Table4[[#This Row],[CostPrice]]</f>
        <v>1055.24</v>
      </c>
      <c r="L1854" s="4">
        <f>Table4[[#This Row],[Net Revenue]]-Table4[[#This Row],[Total Cost]]</f>
        <v>500.404</v>
      </c>
      <c r="M1854" t="str">
        <f>_xlfn.XLOOKUP(Table4[[#This Row],[ProductID]], Products!A:A,Products!B:B, "Not Found")</f>
        <v>Audience Television</v>
      </c>
      <c r="N1854" t="str">
        <f>TEXT(Table4[[#This Row],[Date]], "mmm")</f>
        <v>Dec</v>
      </c>
      <c r="O1854" t="str">
        <f>TEXT(Table4[[#This Row],[Date]], "yyyy")</f>
        <v>2024</v>
      </c>
      <c r="P1854" t="str">
        <f>_xlfn.XLOOKUP(Table4[[#This Row],[ProductID]],Products!A:A,Products!C:C, "Not Found")</f>
        <v>Electronics</v>
      </c>
      <c r="Q1854" t="str">
        <f>_xlfn.XLOOKUP(Table4[[#This Row],[ProductID]],Products!A:A,Products!D:D,"Not Found")</f>
        <v>Television</v>
      </c>
      <c r="R1854">
        <f>_xlfn.XLOOKUP(Table4[[#This Row],[ProductID]],Products!A:A,Products!E:E,"Not Found")</f>
        <v>818.76</v>
      </c>
      <c r="S1854">
        <f>_xlfn.XLOOKUP(Table4[[#This Row],[ProductID]],Products!A:A,Products!F:F, "Not Found")</f>
        <v>527.62</v>
      </c>
      <c r="T1854" t="str">
        <f>_xlfn.XLOOKUP(Table4[[#This Row],[CustomerID]],Customers!A:A,Customers!D:D, "Not Found")</f>
        <v>M</v>
      </c>
      <c r="U1854" s="6">
        <f>_xlfn.XLOOKUP(Table4[[#This Row],[CustomerID]],Customers!A:A,Customers!E:E, "Not Found")</f>
        <v>24638</v>
      </c>
      <c r="V1854">
        <f ca="1">DATEDIF(Table4[[#This Row],[CustomerBirthday]], TODAY(), "Y")</f>
        <v>59</v>
      </c>
      <c r="W1854" t="str" cm="1">
        <f t="array" aca="1" ref="W1854" ca="1">_xlfn.IFS(Table4[[#This Row],[Age]]&lt;25, "Under 25",Table4[[#This Row],[Age]]=34, "25-34", Table4[[#This Row],[Age]]&lt;=49, "35-49", Table4[[#This Row],[Age]]&lt;=64, "50-64", Table4[[#This Row],[Age]]&gt;=65, "65+")</f>
        <v>50-64</v>
      </c>
      <c r="X1854" t="str">
        <f>_xlfn.XLOOKUP(Table4[[#This Row],[StoreID]],Stores!A:A,Stores!B:B, "Not found")</f>
        <v>MegaMart Jimenezborough</v>
      </c>
      <c r="Y1854" t="str">
        <f>_xlfn.XLOOKUP(Table4[[#This Row],[StoreID]],Stores!A:A,Stores!C:C, "Not Found")</f>
        <v>Jimenezborough</v>
      </c>
      <c r="Z1854" t="str">
        <f>_xlfn.XLOOKUP(Table4[[#This Row],[StoreID]],Stores!A:A,Stores!D:D, "Not Found")</f>
        <v>South</v>
      </c>
    </row>
    <row r="1855" spans="1:26">
      <c r="A1855" t="s">
        <v>2721</v>
      </c>
      <c r="B1855" s="1">
        <v>45599</v>
      </c>
      <c r="C1855" t="s">
        <v>520</v>
      </c>
      <c r="D1855" t="s">
        <v>725</v>
      </c>
      <c r="E1855" t="s">
        <v>842</v>
      </c>
      <c r="F1855">
        <v>3</v>
      </c>
      <c r="G1855">
        <v>0</v>
      </c>
      <c r="H1855" t="s">
        <v>875</v>
      </c>
      <c r="I1855" s="4">
        <f>Table4[[#This Row],[Quantity]]*Table4[[#This Row],[UnitPrice]]</f>
        <v>4188.66</v>
      </c>
      <c r="J1855" s="4">
        <f>Table4[[#This Row],[Gross Revenue]]*(1-Table4[[#This Row],[Discount]])</f>
        <v>4188.66</v>
      </c>
      <c r="K1855" s="4">
        <f>Table4[[#This Row],[Quantity]]*Table4[[#This Row],[CostPrice]]</f>
        <v>3012.27</v>
      </c>
      <c r="L1855" s="4">
        <f>Table4[[#This Row],[Net Revenue]]-Table4[[#This Row],[Total Cost]]</f>
        <v>1176.3899999999999</v>
      </c>
      <c r="M1855" t="str">
        <f>_xlfn.XLOOKUP(Table4[[#This Row],[ProductID]], Products!A:A,Products!B:B, "Not Found")</f>
        <v>Knowledge Bags</v>
      </c>
      <c r="N1855" t="str">
        <f>TEXT(Table4[[#This Row],[Date]], "mmm")</f>
        <v>Nov</v>
      </c>
      <c r="O1855" t="str">
        <f>TEXT(Table4[[#This Row],[Date]], "yyyy")</f>
        <v>2024</v>
      </c>
      <c r="P1855" t="str">
        <f>_xlfn.XLOOKUP(Table4[[#This Row],[ProductID]],Products!A:A,Products!C:C, "Not Found")</f>
        <v>Fashion</v>
      </c>
      <c r="Q1855" t="str">
        <f>_xlfn.XLOOKUP(Table4[[#This Row],[ProductID]],Products!A:A,Products!D:D,"Not Found")</f>
        <v>Bags</v>
      </c>
      <c r="R1855">
        <f>_xlfn.XLOOKUP(Table4[[#This Row],[ProductID]],Products!A:A,Products!E:E,"Not Found")</f>
        <v>1396.22</v>
      </c>
      <c r="S1855">
        <f>_xlfn.XLOOKUP(Table4[[#This Row],[ProductID]],Products!A:A,Products!F:F, "Not Found")</f>
        <v>1004.09</v>
      </c>
      <c r="T1855" t="str">
        <f>_xlfn.XLOOKUP(Table4[[#This Row],[CustomerID]],Customers!A:A,Customers!D:D, "Not Found")</f>
        <v>M</v>
      </c>
      <c r="U1855" s="6">
        <f>_xlfn.XLOOKUP(Table4[[#This Row],[CustomerID]],Customers!A:A,Customers!E:E, "Not Found")</f>
        <v>22435</v>
      </c>
      <c r="V1855">
        <f ca="1">DATEDIF(Table4[[#This Row],[CustomerBirthday]], TODAY(), "Y")</f>
        <v>65</v>
      </c>
      <c r="W1855" t="str" cm="1">
        <f t="array" aca="1" ref="W1855" ca="1">_xlfn.IFS(Table4[[#This Row],[Age]]&lt;25, "Under 25",Table4[[#This Row],[Age]]=34, "25-34", Table4[[#This Row],[Age]]&lt;=49, "35-49", Table4[[#This Row],[Age]]&lt;=64, "50-64", Table4[[#This Row],[Age]]&gt;=65, "65+")</f>
        <v>65+</v>
      </c>
      <c r="X1855" t="str">
        <f>_xlfn.XLOOKUP(Table4[[#This Row],[StoreID]],Stores!A:A,Stores!B:B, "Not found")</f>
        <v>MegaMart Brianahaven</v>
      </c>
      <c r="Y1855" t="str">
        <f>_xlfn.XLOOKUP(Table4[[#This Row],[StoreID]],Stores!A:A,Stores!C:C, "Not Found")</f>
        <v>Brianahaven</v>
      </c>
      <c r="Z1855" t="str">
        <f>_xlfn.XLOOKUP(Table4[[#This Row],[StoreID]],Stores!A:A,Stores!D:D, "Not Found")</f>
        <v>North</v>
      </c>
    </row>
    <row r="1856" spans="1:26">
      <c r="A1856" t="s">
        <v>2722</v>
      </c>
      <c r="B1856" s="1">
        <v>45597</v>
      </c>
      <c r="C1856" t="s">
        <v>130</v>
      </c>
      <c r="D1856" t="s">
        <v>722</v>
      </c>
      <c r="E1856" t="s">
        <v>846</v>
      </c>
      <c r="F1856">
        <v>2</v>
      </c>
      <c r="G1856">
        <v>0.05</v>
      </c>
      <c r="H1856" t="s">
        <v>875</v>
      </c>
      <c r="I1856" s="4">
        <f>Table4[[#This Row],[Quantity]]*Table4[[#This Row],[UnitPrice]]</f>
        <v>3707.54</v>
      </c>
      <c r="J1856" s="4">
        <f>Table4[[#This Row],[Gross Revenue]]*(1-Table4[[#This Row],[Discount]])</f>
        <v>3522.163</v>
      </c>
      <c r="K1856" s="4">
        <f>Table4[[#This Row],[Quantity]]*Table4[[#This Row],[CostPrice]]</f>
        <v>2727.04</v>
      </c>
      <c r="L1856" s="4">
        <f>Table4[[#This Row],[Net Revenue]]-Table4[[#This Row],[Total Cost]]</f>
        <v>795.12300000000005</v>
      </c>
      <c r="M1856" t="str">
        <f>_xlfn.XLOOKUP(Table4[[#This Row],[ProductID]], Products!A:A,Products!B:B, "Not Found")</f>
        <v>Four Accessories</v>
      </c>
      <c r="N1856" t="str">
        <f>TEXT(Table4[[#This Row],[Date]], "mmm")</f>
        <v>Nov</v>
      </c>
      <c r="O1856" t="str">
        <f>TEXT(Table4[[#This Row],[Date]], "yyyy")</f>
        <v>2024</v>
      </c>
      <c r="P1856" t="str">
        <f>_xlfn.XLOOKUP(Table4[[#This Row],[ProductID]],Products!A:A,Products!C:C, "Not Found")</f>
        <v>Fashion</v>
      </c>
      <c r="Q1856" t="str">
        <f>_xlfn.XLOOKUP(Table4[[#This Row],[ProductID]],Products!A:A,Products!D:D,"Not Found")</f>
        <v>Accessories</v>
      </c>
      <c r="R1856">
        <f>_xlfn.XLOOKUP(Table4[[#This Row],[ProductID]],Products!A:A,Products!E:E,"Not Found")</f>
        <v>1853.77</v>
      </c>
      <c r="S1856">
        <f>_xlfn.XLOOKUP(Table4[[#This Row],[ProductID]],Products!A:A,Products!F:F, "Not Found")</f>
        <v>1363.52</v>
      </c>
      <c r="T1856" t="str">
        <f>_xlfn.XLOOKUP(Table4[[#This Row],[CustomerID]],Customers!A:A,Customers!D:D, "Not Found")</f>
        <v>F</v>
      </c>
      <c r="U1856" s="6">
        <f>_xlfn.XLOOKUP(Table4[[#This Row],[CustomerID]],Customers!A:A,Customers!E:E, "Not Found")</f>
        <v>28698</v>
      </c>
      <c r="V1856">
        <f ca="1">DATEDIF(Table4[[#This Row],[CustomerBirthday]], TODAY(), "Y")</f>
        <v>48</v>
      </c>
      <c r="W1856" t="str" cm="1">
        <f t="array" aca="1" ref="W1856" ca="1">_xlfn.IFS(Table4[[#This Row],[Age]]&lt;25, "Under 25",Table4[[#This Row],[Age]]=34, "25-34", Table4[[#This Row],[Age]]&lt;=49, "35-49", Table4[[#This Row],[Age]]&lt;=64, "50-64", Table4[[#This Row],[Age]]&gt;=65, "65+")</f>
        <v>35-49</v>
      </c>
      <c r="X1856" t="str">
        <f>_xlfn.XLOOKUP(Table4[[#This Row],[StoreID]],Stores!A:A,Stores!B:B, "Not found")</f>
        <v>MegaMart Johnmouth</v>
      </c>
      <c r="Y1856" t="str">
        <f>_xlfn.XLOOKUP(Table4[[#This Row],[StoreID]],Stores!A:A,Stores!C:C, "Not Found")</f>
        <v>Johnmouth</v>
      </c>
      <c r="Z1856" t="str">
        <f>_xlfn.XLOOKUP(Table4[[#This Row],[StoreID]],Stores!A:A,Stores!D:D, "Not Found")</f>
        <v>East</v>
      </c>
    </row>
    <row r="1857" spans="1:26">
      <c r="A1857" t="s">
        <v>2723</v>
      </c>
      <c r="B1857" s="1">
        <v>45624</v>
      </c>
      <c r="C1857" t="s">
        <v>524</v>
      </c>
      <c r="D1857" t="s">
        <v>796</v>
      </c>
      <c r="E1857" t="s">
        <v>839</v>
      </c>
      <c r="F1857">
        <v>1</v>
      </c>
      <c r="G1857">
        <v>0</v>
      </c>
      <c r="H1857" t="s">
        <v>875</v>
      </c>
      <c r="I1857" s="4">
        <f>Table4[[#This Row],[Quantity]]*Table4[[#This Row],[UnitPrice]]</f>
        <v>1562.43</v>
      </c>
      <c r="J1857" s="4">
        <f>Table4[[#This Row],[Gross Revenue]]*(1-Table4[[#This Row],[Discount]])</f>
        <v>1562.43</v>
      </c>
      <c r="K1857" s="4">
        <f>Table4[[#This Row],[Quantity]]*Table4[[#This Row],[CostPrice]]</f>
        <v>1195.6300000000001</v>
      </c>
      <c r="L1857" s="4">
        <f>Table4[[#This Row],[Net Revenue]]-Table4[[#This Row],[Total Cost]]</f>
        <v>366.79999999999995</v>
      </c>
      <c r="M1857" t="str">
        <f>_xlfn.XLOOKUP(Table4[[#This Row],[ProductID]], Products!A:A,Products!B:B, "Not Found")</f>
        <v>Chair Laptop</v>
      </c>
      <c r="N1857" t="str">
        <f>TEXT(Table4[[#This Row],[Date]], "mmm")</f>
        <v>Nov</v>
      </c>
      <c r="O1857" t="str">
        <f>TEXT(Table4[[#This Row],[Date]], "yyyy")</f>
        <v>2024</v>
      </c>
      <c r="P1857" t="str">
        <f>_xlfn.XLOOKUP(Table4[[#This Row],[ProductID]],Products!A:A,Products!C:C, "Not Found")</f>
        <v>Electronics</v>
      </c>
      <c r="Q1857" t="str">
        <f>_xlfn.XLOOKUP(Table4[[#This Row],[ProductID]],Products!A:A,Products!D:D,"Not Found")</f>
        <v>Laptop</v>
      </c>
      <c r="R1857">
        <f>_xlfn.XLOOKUP(Table4[[#This Row],[ProductID]],Products!A:A,Products!E:E,"Not Found")</f>
        <v>1562.43</v>
      </c>
      <c r="S1857">
        <f>_xlfn.XLOOKUP(Table4[[#This Row],[ProductID]],Products!A:A,Products!F:F, "Not Found")</f>
        <v>1195.6300000000001</v>
      </c>
      <c r="T1857" t="str">
        <f>_xlfn.XLOOKUP(Table4[[#This Row],[CustomerID]],Customers!A:A,Customers!D:D, "Not Found")</f>
        <v>F</v>
      </c>
      <c r="U1857" s="6">
        <f>_xlfn.XLOOKUP(Table4[[#This Row],[CustomerID]],Customers!A:A,Customers!E:E, "Not Found")</f>
        <v>23256</v>
      </c>
      <c r="V1857">
        <f ca="1">DATEDIF(Table4[[#This Row],[CustomerBirthday]], TODAY(), "Y")</f>
        <v>62</v>
      </c>
      <c r="W1857" t="str" cm="1">
        <f t="array" aca="1" ref="W1857" ca="1">_xlfn.IFS(Table4[[#This Row],[Age]]&lt;25, "Under 25",Table4[[#This Row],[Age]]=34, "25-34", Table4[[#This Row],[Age]]&lt;=49, "35-49", Table4[[#This Row],[Age]]&lt;=64, "50-64", Table4[[#This Row],[Age]]&gt;=65, "65+")</f>
        <v>50-64</v>
      </c>
      <c r="X1857" t="str">
        <f>_xlfn.XLOOKUP(Table4[[#This Row],[StoreID]],Stores!A:A,Stores!B:B, "Not found")</f>
        <v>MegaMart New Michele</v>
      </c>
      <c r="Y1857" t="str">
        <f>_xlfn.XLOOKUP(Table4[[#This Row],[StoreID]],Stores!A:A,Stores!C:C, "Not Found")</f>
        <v>New Michele</v>
      </c>
      <c r="Z1857" t="str">
        <f>_xlfn.XLOOKUP(Table4[[#This Row],[StoreID]],Stores!A:A,Stores!D:D, "Not Found")</f>
        <v>West</v>
      </c>
    </row>
    <row r="1858" spans="1:26">
      <c r="A1858" t="s">
        <v>2724</v>
      </c>
      <c r="B1858" s="1">
        <v>45824</v>
      </c>
      <c r="C1858" t="s">
        <v>476</v>
      </c>
      <c r="D1858" t="s">
        <v>804</v>
      </c>
      <c r="E1858" t="s">
        <v>839</v>
      </c>
      <c r="F1858">
        <v>3</v>
      </c>
      <c r="G1858">
        <v>0.05</v>
      </c>
      <c r="H1858" t="s">
        <v>868</v>
      </c>
      <c r="I1858" s="4">
        <f>Table4[[#This Row],[Quantity]]*Table4[[#This Row],[UnitPrice]]</f>
        <v>1622.8200000000002</v>
      </c>
      <c r="J1858" s="4">
        <f>Table4[[#This Row],[Gross Revenue]]*(1-Table4[[#This Row],[Discount]])</f>
        <v>1541.6790000000001</v>
      </c>
      <c r="K1858" s="4">
        <f>Table4[[#This Row],[Quantity]]*Table4[[#This Row],[CostPrice]]</f>
        <v>1194.75</v>
      </c>
      <c r="L1858" s="4">
        <f>Table4[[#This Row],[Net Revenue]]-Table4[[#This Row],[Total Cost]]</f>
        <v>346.92900000000009</v>
      </c>
      <c r="M1858" t="str">
        <f>_xlfn.XLOOKUP(Table4[[#This Row],[ProductID]], Products!A:A,Products!B:B, "Not Found")</f>
        <v>Church Clothing</v>
      </c>
      <c r="N1858" t="str">
        <f>TEXT(Table4[[#This Row],[Date]], "mmm")</f>
        <v>Jun</v>
      </c>
      <c r="O1858" t="str">
        <f>TEXT(Table4[[#This Row],[Date]], "yyyy")</f>
        <v>2025</v>
      </c>
      <c r="P1858" t="str">
        <f>_xlfn.XLOOKUP(Table4[[#This Row],[ProductID]],Products!A:A,Products!C:C, "Not Found")</f>
        <v>Fashion</v>
      </c>
      <c r="Q1858" t="str">
        <f>_xlfn.XLOOKUP(Table4[[#This Row],[ProductID]],Products!A:A,Products!D:D,"Not Found")</f>
        <v>Clothing</v>
      </c>
      <c r="R1858">
        <f>_xlfn.XLOOKUP(Table4[[#This Row],[ProductID]],Products!A:A,Products!E:E,"Not Found")</f>
        <v>540.94000000000005</v>
      </c>
      <c r="S1858">
        <f>_xlfn.XLOOKUP(Table4[[#This Row],[ProductID]],Products!A:A,Products!F:F, "Not Found")</f>
        <v>398.25</v>
      </c>
      <c r="T1858" t="str">
        <f>_xlfn.XLOOKUP(Table4[[#This Row],[CustomerID]],Customers!A:A,Customers!D:D, "Not Found")</f>
        <v>M</v>
      </c>
      <c r="U1858" s="6">
        <f>_xlfn.XLOOKUP(Table4[[#This Row],[CustomerID]],Customers!A:A,Customers!E:E, "Not Found")</f>
        <v>29985</v>
      </c>
      <c r="V1858">
        <f ca="1">DATEDIF(Table4[[#This Row],[CustomerBirthday]], TODAY(), "Y")</f>
        <v>44</v>
      </c>
      <c r="W1858" t="str" cm="1">
        <f t="array" aca="1" ref="W1858" ca="1">_xlfn.IFS(Table4[[#This Row],[Age]]&lt;25, "Under 25",Table4[[#This Row],[Age]]=34, "25-34", Table4[[#This Row],[Age]]&lt;=49, "35-49", Table4[[#This Row],[Age]]&lt;=64, "50-64", Table4[[#This Row],[Age]]&gt;=65, "65+")</f>
        <v>35-49</v>
      </c>
      <c r="X1858" t="str">
        <f>_xlfn.XLOOKUP(Table4[[#This Row],[StoreID]],Stores!A:A,Stores!B:B, "Not found")</f>
        <v>MegaMart New Michele</v>
      </c>
      <c r="Y1858" t="str">
        <f>_xlfn.XLOOKUP(Table4[[#This Row],[StoreID]],Stores!A:A,Stores!C:C, "Not Found")</f>
        <v>New Michele</v>
      </c>
      <c r="Z1858" t="str">
        <f>_xlfn.XLOOKUP(Table4[[#This Row],[StoreID]],Stores!A:A,Stores!D:D, "Not Found")</f>
        <v>West</v>
      </c>
    </row>
    <row r="1859" spans="1:26">
      <c r="A1859" t="s">
        <v>2725</v>
      </c>
      <c r="B1859" s="1">
        <v>45385</v>
      </c>
      <c r="C1859" t="s">
        <v>601</v>
      </c>
      <c r="D1859" t="s">
        <v>757</v>
      </c>
      <c r="E1859" t="s">
        <v>831</v>
      </c>
      <c r="F1859">
        <v>2</v>
      </c>
      <c r="G1859">
        <v>0.1</v>
      </c>
      <c r="H1859" t="s">
        <v>875</v>
      </c>
      <c r="I1859" s="4">
        <f>Table4[[#This Row],[Quantity]]*Table4[[#This Row],[UnitPrice]]</f>
        <v>2492.2199999999998</v>
      </c>
      <c r="J1859" s="4">
        <f>Table4[[#This Row],[Gross Revenue]]*(1-Table4[[#This Row],[Discount]])</f>
        <v>2242.998</v>
      </c>
      <c r="K1859" s="4">
        <f>Table4[[#This Row],[Quantity]]*Table4[[#This Row],[CostPrice]]</f>
        <v>1667.04</v>
      </c>
      <c r="L1859" s="4">
        <f>Table4[[#This Row],[Net Revenue]]-Table4[[#This Row],[Total Cost]]</f>
        <v>575.95800000000008</v>
      </c>
      <c r="M1859" t="str">
        <f>_xlfn.XLOOKUP(Table4[[#This Row],[ProductID]], Products!A:A,Products!B:B, "Not Found")</f>
        <v>Find Headphones</v>
      </c>
      <c r="N1859" t="str">
        <f>TEXT(Table4[[#This Row],[Date]], "mmm")</f>
        <v>Apr</v>
      </c>
      <c r="O1859" t="str">
        <f>TEXT(Table4[[#This Row],[Date]], "yyyy")</f>
        <v>2024</v>
      </c>
      <c r="P1859" t="str">
        <f>_xlfn.XLOOKUP(Table4[[#This Row],[ProductID]],Products!A:A,Products!C:C, "Not Found")</f>
        <v>Electronics</v>
      </c>
      <c r="Q1859" t="str">
        <f>_xlfn.XLOOKUP(Table4[[#This Row],[ProductID]],Products!A:A,Products!D:D,"Not Found")</f>
        <v>Headphones</v>
      </c>
      <c r="R1859">
        <f>_xlfn.XLOOKUP(Table4[[#This Row],[ProductID]],Products!A:A,Products!E:E,"Not Found")</f>
        <v>1246.1099999999999</v>
      </c>
      <c r="S1859">
        <f>_xlfn.XLOOKUP(Table4[[#This Row],[ProductID]],Products!A:A,Products!F:F, "Not Found")</f>
        <v>833.52</v>
      </c>
      <c r="T1859" t="str">
        <f>_xlfn.XLOOKUP(Table4[[#This Row],[CustomerID]],Customers!A:A,Customers!D:D, "Not Found")</f>
        <v>M</v>
      </c>
      <c r="U1859" s="6">
        <f>_xlfn.XLOOKUP(Table4[[#This Row],[CustomerID]],Customers!A:A,Customers!E:E, "Not Found")</f>
        <v>24638</v>
      </c>
      <c r="V1859">
        <f ca="1">DATEDIF(Table4[[#This Row],[CustomerBirthday]], TODAY(), "Y")</f>
        <v>59</v>
      </c>
      <c r="W1859" t="str" cm="1">
        <f t="array" aca="1" ref="W1859" ca="1">_xlfn.IFS(Table4[[#This Row],[Age]]&lt;25, "Under 25",Table4[[#This Row],[Age]]=34, "25-34", Table4[[#This Row],[Age]]&lt;=49, "35-49", Table4[[#This Row],[Age]]&lt;=64, "50-64", Table4[[#This Row],[Age]]&gt;=65, "65+")</f>
        <v>50-64</v>
      </c>
      <c r="X1859" t="str">
        <f>_xlfn.XLOOKUP(Table4[[#This Row],[StoreID]],Stores!A:A,Stores!B:B, "Not found")</f>
        <v>MegaMart Jimenezborough</v>
      </c>
      <c r="Y1859" t="str">
        <f>_xlfn.XLOOKUP(Table4[[#This Row],[StoreID]],Stores!A:A,Stores!C:C, "Not Found")</f>
        <v>Jimenezborough</v>
      </c>
      <c r="Z1859" t="str">
        <f>_xlfn.XLOOKUP(Table4[[#This Row],[StoreID]],Stores!A:A,Stores!D:D, "Not Found")</f>
        <v>South</v>
      </c>
    </row>
    <row r="1860" spans="1:26">
      <c r="A1860" t="s">
        <v>2726</v>
      </c>
      <c r="B1860" s="1">
        <v>45821</v>
      </c>
      <c r="C1860" t="s">
        <v>487</v>
      </c>
      <c r="D1860" t="s">
        <v>742</v>
      </c>
      <c r="E1860" t="s">
        <v>839</v>
      </c>
      <c r="F1860">
        <v>5</v>
      </c>
      <c r="G1860">
        <v>0.15</v>
      </c>
      <c r="H1860" t="s">
        <v>871</v>
      </c>
      <c r="I1860" s="4">
        <f>Table4[[#This Row],[Quantity]]*Table4[[#This Row],[UnitPrice]]</f>
        <v>1242.8499999999999</v>
      </c>
      <c r="J1860" s="4">
        <f>Table4[[#This Row],[Gross Revenue]]*(1-Table4[[#This Row],[Discount]])</f>
        <v>1056.4224999999999</v>
      </c>
      <c r="K1860" s="4">
        <f>Table4[[#This Row],[Quantity]]*Table4[[#This Row],[CostPrice]]</f>
        <v>953.34999999999991</v>
      </c>
      <c r="L1860" s="4">
        <f>Table4[[#This Row],[Net Revenue]]-Table4[[#This Row],[Total Cost]]</f>
        <v>103.07249999999999</v>
      </c>
      <c r="M1860" t="str">
        <f>_xlfn.XLOOKUP(Table4[[#This Row],[ProductID]], Products!A:A,Products!B:B, "Not Found")</f>
        <v>Either Headphones</v>
      </c>
      <c r="N1860" t="str">
        <f>TEXT(Table4[[#This Row],[Date]], "mmm")</f>
        <v>Jun</v>
      </c>
      <c r="O1860" t="str">
        <f>TEXT(Table4[[#This Row],[Date]], "yyyy")</f>
        <v>2025</v>
      </c>
      <c r="P1860" t="str">
        <f>_xlfn.XLOOKUP(Table4[[#This Row],[ProductID]],Products!A:A,Products!C:C, "Not Found")</f>
        <v>Electronics</v>
      </c>
      <c r="Q1860" t="str">
        <f>_xlfn.XLOOKUP(Table4[[#This Row],[ProductID]],Products!A:A,Products!D:D,"Not Found")</f>
        <v>Headphones</v>
      </c>
      <c r="R1860">
        <f>_xlfn.XLOOKUP(Table4[[#This Row],[ProductID]],Products!A:A,Products!E:E,"Not Found")</f>
        <v>248.57</v>
      </c>
      <c r="S1860">
        <f>_xlfn.XLOOKUP(Table4[[#This Row],[ProductID]],Products!A:A,Products!F:F, "Not Found")</f>
        <v>190.67</v>
      </c>
      <c r="T1860" t="str">
        <f>_xlfn.XLOOKUP(Table4[[#This Row],[CustomerID]],Customers!A:A,Customers!D:D, "Not Found")</f>
        <v>M</v>
      </c>
      <c r="U1860" s="6">
        <f>_xlfn.XLOOKUP(Table4[[#This Row],[CustomerID]],Customers!A:A,Customers!E:E, "Not Found")</f>
        <v>22750</v>
      </c>
      <c r="V1860">
        <f ca="1">DATEDIF(Table4[[#This Row],[CustomerBirthday]], TODAY(), "Y")</f>
        <v>64</v>
      </c>
      <c r="W1860" t="str" cm="1">
        <f t="array" aca="1" ref="W1860" ca="1">_xlfn.IFS(Table4[[#This Row],[Age]]&lt;25, "Under 25",Table4[[#This Row],[Age]]=34, "25-34", Table4[[#This Row],[Age]]&lt;=49, "35-49", Table4[[#This Row],[Age]]&lt;=64, "50-64", Table4[[#This Row],[Age]]&gt;=65, "65+")</f>
        <v>50-64</v>
      </c>
      <c r="X1860" t="str">
        <f>_xlfn.XLOOKUP(Table4[[#This Row],[StoreID]],Stores!A:A,Stores!B:B, "Not found")</f>
        <v>MegaMart New Michele</v>
      </c>
      <c r="Y1860" t="str">
        <f>_xlfn.XLOOKUP(Table4[[#This Row],[StoreID]],Stores!A:A,Stores!C:C, "Not Found")</f>
        <v>New Michele</v>
      </c>
      <c r="Z1860" t="str">
        <f>_xlfn.XLOOKUP(Table4[[#This Row],[StoreID]],Stores!A:A,Stores!D:D, "Not Found")</f>
        <v>West</v>
      </c>
    </row>
    <row r="1861" spans="1:26">
      <c r="A1861" t="s">
        <v>2727</v>
      </c>
      <c r="B1861" s="1">
        <v>45448</v>
      </c>
      <c r="C1861" t="s">
        <v>536</v>
      </c>
      <c r="D1861" t="s">
        <v>736</v>
      </c>
      <c r="E1861" t="s">
        <v>842</v>
      </c>
      <c r="F1861">
        <v>3</v>
      </c>
      <c r="G1861">
        <v>0.1</v>
      </c>
      <c r="H1861" t="s">
        <v>871</v>
      </c>
      <c r="I1861" s="4">
        <f>Table4[[#This Row],[Quantity]]*Table4[[#This Row],[UnitPrice]]</f>
        <v>369.57</v>
      </c>
      <c r="J1861" s="4">
        <f>Table4[[#This Row],[Gross Revenue]]*(1-Table4[[#This Row],[Discount]])</f>
        <v>332.613</v>
      </c>
      <c r="K1861" s="4">
        <f>Table4[[#This Row],[Quantity]]*Table4[[#This Row],[CostPrice]]</f>
        <v>241.07999999999998</v>
      </c>
      <c r="L1861" s="4">
        <f>Table4[[#This Row],[Net Revenue]]-Table4[[#This Row],[Total Cost]]</f>
        <v>91.533000000000015</v>
      </c>
      <c r="M1861" t="str">
        <f>_xlfn.XLOOKUP(Table4[[#This Row],[ProductID]], Products!A:A,Products!B:B, "Not Found")</f>
        <v>Us Snacks</v>
      </c>
      <c r="N1861" t="str">
        <f>TEXT(Table4[[#This Row],[Date]], "mmm")</f>
        <v>Jun</v>
      </c>
      <c r="O1861" t="str">
        <f>TEXT(Table4[[#This Row],[Date]], "yyyy")</f>
        <v>2024</v>
      </c>
      <c r="P1861" t="str">
        <f>_xlfn.XLOOKUP(Table4[[#This Row],[ProductID]],Products!A:A,Products!C:C, "Not Found")</f>
        <v>Groceries</v>
      </c>
      <c r="Q1861" t="str">
        <f>_xlfn.XLOOKUP(Table4[[#This Row],[ProductID]],Products!A:A,Products!D:D,"Not Found")</f>
        <v>Snacks</v>
      </c>
      <c r="R1861">
        <f>_xlfn.XLOOKUP(Table4[[#This Row],[ProductID]],Products!A:A,Products!E:E,"Not Found")</f>
        <v>123.19</v>
      </c>
      <c r="S1861">
        <f>_xlfn.XLOOKUP(Table4[[#This Row],[ProductID]],Products!A:A,Products!F:F, "Not Found")</f>
        <v>80.36</v>
      </c>
      <c r="T1861" t="str">
        <f>_xlfn.XLOOKUP(Table4[[#This Row],[CustomerID]],Customers!A:A,Customers!D:D, "Not Found")</f>
        <v>F</v>
      </c>
      <c r="U1861" s="6">
        <f>_xlfn.XLOOKUP(Table4[[#This Row],[CustomerID]],Customers!A:A,Customers!E:E, "Not Found")</f>
        <v>38541</v>
      </c>
      <c r="V1861">
        <f ca="1">DATEDIF(Table4[[#This Row],[CustomerBirthday]], TODAY(), "Y")</f>
        <v>21</v>
      </c>
      <c r="W1861" t="str" cm="1">
        <f t="array" aca="1" ref="W1861" ca="1">_xlfn.IFS(Table4[[#This Row],[Age]]&lt;25, "Under 25",Table4[[#This Row],[Age]]=34, "25-34", Table4[[#This Row],[Age]]&lt;=49, "35-49", Table4[[#This Row],[Age]]&lt;=64, "50-64", Table4[[#This Row],[Age]]&gt;=65, "65+")</f>
        <v>Under 25</v>
      </c>
      <c r="X1861" t="str">
        <f>_xlfn.XLOOKUP(Table4[[#This Row],[StoreID]],Stores!A:A,Stores!B:B, "Not found")</f>
        <v>MegaMart Brianahaven</v>
      </c>
      <c r="Y1861" t="str">
        <f>_xlfn.XLOOKUP(Table4[[#This Row],[StoreID]],Stores!A:A,Stores!C:C, "Not Found")</f>
        <v>Brianahaven</v>
      </c>
      <c r="Z1861" t="str">
        <f>_xlfn.XLOOKUP(Table4[[#This Row],[StoreID]],Stores!A:A,Stores!D:D, "Not Found")</f>
        <v>North</v>
      </c>
    </row>
    <row r="1862" spans="1:26">
      <c r="A1862" t="s">
        <v>2728</v>
      </c>
      <c r="B1862" s="1">
        <v>45357</v>
      </c>
      <c r="C1862" t="s">
        <v>627</v>
      </c>
      <c r="D1862" t="s">
        <v>769</v>
      </c>
      <c r="E1862" t="s">
        <v>831</v>
      </c>
      <c r="F1862">
        <v>1</v>
      </c>
      <c r="G1862">
        <v>0.05</v>
      </c>
      <c r="H1862" t="s">
        <v>875</v>
      </c>
      <c r="I1862" s="4">
        <f>Table4[[#This Row],[Quantity]]*Table4[[#This Row],[UnitPrice]]</f>
        <v>25.57</v>
      </c>
      <c r="J1862" s="4">
        <f>Table4[[#This Row],[Gross Revenue]]*(1-Table4[[#This Row],[Discount]])</f>
        <v>24.291499999999999</v>
      </c>
      <c r="K1862" s="4">
        <f>Table4[[#This Row],[Quantity]]*Table4[[#This Row],[CostPrice]]</f>
        <v>19.05</v>
      </c>
      <c r="L1862" s="4">
        <f>Table4[[#This Row],[Net Revenue]]-Table4[[#This Row],[Total Cost]]</f>
        <v>5.2414999999999985</v>
      </c>
      <c r="M1862" t="str">
        <f>_xlfn.XLOOKUP(Table4[[#This Row],[ProductID]], Products!A:A,Products!B:B, "Not Found")</f>
        <v>How Vegetables</v>
      </c>
      <c r="N1862" t="str">
        <f>TEXT(Table4[[#This Row],[Date]], "mmm")</f>
        <v>Mar</v>
      </c>
      <c r="O1862" t="str">
        <f>TEXT(Table4[[#This Row],[Date]], "yyyy")</f>
        <v>2024</v>
      </c>
      <c r="P1862" t="str">
        <f>_xlfn.XLOOKUP(Table4[[#This Row],[ProductID]],Products!A:A,Products!C:C, "Not Found")</f>
        <v>Groceries</v>
      </c>
      <c r="Q1862" t="str">
        <f>_xlfn.XLOOKUP(Table4[[#This Row],[ProductID]],Products!A:A,Products!D:D,"Not Found")</f>
        <v>Vegetables</v>
      </c>
      <c r="R1862">
        <f>_xlfn.XLOOKUP(Table4[[#This Row],[ProductID]],Products!A:A,Products!E:E,"Not Found")</f>
        <v>25.57</v>
      </c>
      <c r="S1862">
        <f>_xlfn.XLOOKUP(Table4[[#This Row],[ProductID]],Products!A:A,Products!F:F, "Not Found")</f>
        <v>19.05</v>
      </c>
      <c r="T1862" t="str">
        <f>_xlfn.XLOOKUP(Table4[[#This Row],[CustomerID]],Customers!A:A,Customers!D:D, "Not Found")</f>
        <v>F</v>
      </c>
      <c r="U1862" s="6">
        <f>_xlfn.XLOOKUP(Table4[[#This Row],[CustomerID]],Customers!A:A,Customers!E:E, "Not Found")</f>
        <v>31052</v>
      </c>
      <c r="V1862">
        <f ca="1">DATEDIF(Table4[[#This Row],[CustomerBirthday]], TODAY(), "Y")</f>
        <v>41</v>
      </c>
      <c r="W1862" t="str" cm="1">
        <f t="array" aca="1" ref="W1862" ca="1">_xlfn.IFS(Table4[[#This Row],[Age]]&lt;25, "Under 25",Table4[[#This Row],[Age]]=34, "25-34", Table4[[#This Row],[Age]]&lt;=49, "35-49", Table4[[#This Row],[Age]]&lt;=64, "50-64", Table4[[#This Row],[Age]]&gt;=65, "65+")</f>
        <v>35-49</v>
      </c>
      <c r="X1862" t="str">
        <f>_xlfn.XLOOKUP(Table4[[#This Row],[StoreID]],Stores!A:A,Stores!B:B, "Not found")</f>
        <v>MegaMart Jimenezborough</v>
      </c>
      <c r="Y1862" t="str">
        <f>_xlfn.XLOOKUP(Table4[[#This Row],[StoreID]],Stores!A:A,Stores!C:C, "Not Found")</f>
        <v>Jimenezborough</v>
      </c>
      <c r="Z1862" t="str">
        <f>_xlfn.XLOOKUP(Table4[[#This Row],[StoreID]],Stores!A:A,Stores!D:D, "Not Found")</f>
        <v>South</v>
      </c>
    </row>
    <row r="1863" spans="1:26">
      <c r="A1863" t="s">
        <v>2729</v>
      </c>
      <c r="B1863" s="1">
        <v>45188</v>
      </c>
      <c r="C1863" t="s">
        <v>191</v>
      </c>
      <c r="D1863" t="s">
        <v>808</v>
      </c>
      <c r="E1863" t="s">
        <v>835</v>
      </c>
      <c r="F1863">
        <v>3</v>
      </c>
      <c r="G1863">
        <v>0.05</v>
      </c>
      <c r="H1863" t="s">
        <v>871</v>
      </c>
      <c r="I1863" s="4">
        <f>Table4[[#This Row],[Quantity]]*Table4[[#This Row],[UnitPrice]]</f>
        <v>4905.03</v>
      </c>
      <c r="J1863" s="4">
        <f>Table4[[#This Row],[Gross Revenue]]*(1-Table4[[#This Row],[Discount]])</f>
        <v>4659.7784999999994</v>
      </c>
      <c r="K1863" s="4">
        <f>Table4[[#This Row],[Quantity]]*Table4[[#This Row],[CostPrice]]</f>
        <v>3129.87</v>
      </c>
      <c r="L1863" s="4">
        <f>Table4[[#This Row],[Net Revenue]]-Table4[[#This Row],[Total Cost]]</f>
        <v>1529.9084999999995</v>
      </c>
      <c r="M1863" t="str">
        <f>_xlfn.XLOOKUP(Table4[[#This Row],[ProductID]], Products!A:A,Products!B:B, "Not Found")</f>
        <v>Present Television</v>
      </c>
      <c r="N1863" t="str">
        <f>TEXT(Table4[[#This Row],[Date]], "mmm")</f>
        <v>Sep</v>
      </c>
      <c r="O1863" t="str">
        <f>TEXT(Table4[[#This Row],[Date]], "yyyy")</f>
        <v>2023</v>
      </c>
      <c r="P1863" t="str">
        <f>_xlfn.XLOOKUP(Table4[[#This Row],[ProductID]],Products!A:A,Products!C:C, "Not Found")</f>
        <v>Electronics</v>
      </c>
      <c r="Q1863" t="str">
        <f>_xlfn.XLOOKUP(Table4[[#This Row],[ProductID]],Products!A:A,Products!D:D,"Not Found")</f>
        <v>Television</v>
      </c>
      <c r="R1863">
        <f>_xlfn.XLOOKUP(Table4[[#This Row],[ProductID]],Products!A:A,Products!E:E,"Not Found")</f>
        <v>1635.01</v>
      </c>
      <c r="S1863">
        <f>_xlfn.XLOOKUP(Table4[[#This Row],[ProductID]],Products!A:A,Products!F:F, "Not Found")</f>
        <v>1043.29</v>
      </c>
      <c r="T1863" t="str">
        <f>_xlfn.XLOOKUP(Table4[[#This Row],[CustomerID]],Customers!A:A,Customers!D:D, "Not Found")</f>
        <v>M</v>
      </c>
      <c r="U1863" s="6">
        <f>_xlfn.XLOOKUP(Table4[[#This Row],[CustomerID]],Customers!A:A,Customers!E:E, "Not Found")</f>
        <v>35433</v>
      </c>
      <c r="V1863">
        <f ca="1">DATEDIF(Table4[[#This Row],[CustomerBirthday]], TODAY(), "Y")</f>
        <v>29</v>
      </c>
      <c r="W1863" t="str" cm="1">
        <f t="array" aca="1" ref="W1863" ca="1">_xlfn.IFS(Table4[[#This Row],[Age]]&lt;25, "Under 25",Table4[[#This Row],[Age]]=34, "25-34", Table4[[#This Row],[Age]]&lt;=49, "35-49", Table4[[#This Row],[Age]]&lt;=64, "50-64", Table4[[#This Row],[Age]]&gt;=65, "65+")</f>
        <v>35-49</v>
      </c>
      <c r="X1863" t="str">
        <f>_xlfn.XLOOKUP(Table4[[#This Row],[StoreID]],Stores!A:A,Stores!B:B, "Not found")</f>
        <v>MegaMart Peckmouth</v>
      </c>
      <c r="Y1863" t="str">
        <f>_xlfn.XLOOKUP(Table4[[#This Row],[StoreID]],Stores!A:A,Stores!C:C, "Not Found")</f>
        <v>Peckmouth</v>
      </c>
      <c r="Z1863" t="str">
        <f>_xlfn.XLOOKUP(Table4[[#This Row],[StoreID]],Stores!A:A,Stores!D:D, "Not Found")</f>
        <v>East</v>
      </c>
    </row>
    <row r="1864" spans="1:26">
      <c r="A1864" t="s">
        <v>2730</v>
      </c>
      <c r="B1864" s="1">
        <v>45788</v>
      </c>
      <c r="C1864" t="s">
        <v>556</v>
      </c>
      <c r="D1864" t="s">
        <v>806</v>
      </c>
      <c r="E1864" t="s">
        <v>846</v>
      </c>
      <c r="F1864">
        <v>2</v>
      </c>
      <c r="G1864">
        <v>0.1</v>
      </c>
      <c r="H1864" t="s">
        <v>865</v>
      </c>
      <c r="I1864" s="4">
        <f>Table4[[#This Row],[Quantity]]*Table4[[#This Row],[UnitPrice]]</f>
        <v>3491.22</v>
      </c>
      <c r="J1864" s="4">
        <f>Table4[[#This Row],[Gross Revenue]]*(1-Table4[[#This Row],[Discount]])</f>
        <v>3142.098</v>
      </c>
      <c r="K1864" s="4">
        <f>Table4[[#This Row],[Quantity]]*Table4[[#This Row],[CostPrice]]</f>
        <v>2644.88</v>
      </c>
      <c r="L1864" s="4">
        <f>Table4[[#This Row],[Net Revenue]]-Table4[[#This Row],[Total Cost]]</f>
        <v>497.21799999999985</v>
      </c>
      <c r="M1864" t="str">
        <f>_xlfn.XLOOKUP(Table4[[#This Row],[ProductID]], Products!A:A,Products!B:B, "Not Found")</f>
        <v>Piece Headphones</v>
      </c>
      <c r="N1864" t="str">
        <f>TEXT(Table4[[#This Row],[Date]], "mmm")</f>
        <v>May</v>
      </c>
      <c r="O1864" t="str">
        <f>TEXT(Table4[[#This Row],[Date]], "yyyy")</f>
        <v>2025</v>
      </c>
      <c r="P1864" t="str">
        <f>_xlfn.XLOOKUP(Table4[[#This Row],[ProductID]],Products!A:A,Products!C:C, "Not Found")</f>
        <v>Electronics</v>
      </c>
      <c r="Q1864" t="str">
        <f>_xlfn.XLOOKUP(Table4[[#This Row],[ProductID]],Products!A:A,Products!D:D,"Not Found")</f>
        <v>Headphones</v>
      </c>
      <c r="R1864">
        <f>_xlfn.XLOOKUP(Table4[[#This Row],[ProductID]],Products!A:A,Products!E:E,"Not Found")</f>
        <v>1745.61</v>
      </c>
      <c r="S1864">
        <f>_xlfn.XLOOKUP(Table4[[#This Row],[ProductID]],Products!A:A,Products!F:F, "Not Found")</f>
        <v>1322.44</v>
      </c>
      <c r="T1864" t="str">
        <f>_xlfn.XLOOKUP(Table4[[#This Row],[CustomerID]],Customers!A:A,Customers!D:D, "Not Found")</f>
        <v>M</v>
      </c>
      <c r="U1864" s="6">
        <f>_xlfn.XLOOKUP(Table4[[#This Row],[CustomerID]],Customers!A:A,Customers!E:E, "Not Found")</f>
        <v>24005</v>
      </c>
      <c r="V1864">
        <f ca="1">DATEDIF(Table4[[#This Row],[CustomerBirthday]], TODAY(), "Y")</f>
        <v>60</v>
      </c>
      <c r="W1864" t="str" cm="1">
        <f t="array" aca="1" ref="W1864" ca="1">_xlfn.IFS(Table4[[#This Row],[Age]]&lt;25, "Under 25",Table4[[#This Row],[Age]]=34, "25-34", Table4[[#This Row],[Age]]&lt;=49, "35-49", Table4[[#This Row],[Age]]&lt;=64, "50-64", Table4[[#This Row],[Age]]&gt;=65, "65+")</f>
        <v>50-64</v>
      </c>
      <c r="X1864" t="str">
        <f>_xlfn.XLOOKUP(Table4[[#This Row],[StoreID]],Stores!A:A,Stores!B:B, "Not found")</f>
        <v>MegaMart Johnmouth</v>
      </c>
      <c r="Y1864" t="str">
        <f>_xlfn.XLOOKUP(Table4[[#This Row],[StoreID]],Stores!A:A,Stores!C:C, "Not Found")</f>
        <v>Johnmouth</v>
      </c>
      <c r="Z1864" t="str">
        <f>_xlfn.XLOOKUP(Table4[[#This Row],[StoreID]],Stores!A:A,Stores!D:D, "Not Found")</f>
        <v>East</v>
      </c>
    </row>
    <row r="1865" spans="1:26">
      <c r="A1865" t="s">
        <v>2731</v>
      </c>
      <c r="B1865" s="1">
        <v>45684</v>
      </c>
      <c r="C1865" t="s">
        <v>130</v>
      </c>
      <c r="D1865" t="s">
        <v>806</v>
      </c>
      <c r="E1865" t="s">
        <v>846</v>
      </c>
      <c r="F1865">
        <v>4</v>
      </c>
      <c r="G1865">
        <v>0</v>
      </c>
      <c r="H1865" t="s">
        <v>865</v>
      </c>
      <c r="I1865" s="4">
        <f>Table4[[#This Row],[Quantity]]*Table4[[#This Row],[UnitPrice]]</f>
        <v>6982.44</v>
      </c>
      <c r="J1865" s="4">
        <f>Table4[[#This Row],[Gross Revenue]]*(1-Table4[[#This Row],[Discount]])</f>
        <v>6982.44</v>
      </c>
      <c r="K1865" s="4">
        <f>Table4[[#This Row],[Quantity]]*Table4[[#This Row],[CostPrice]]</f>
        <v>5289.76</v>
      </c>
      <c r="L1865" s="4">
        <f>Table4[[#This Row],[Net Revenue]]-Table4[[#This Row],[Total Cost]]</f>
        <v>1692.6799999999994</v>
      </c>
      <c r="M1865" t="str">
        <f>_xlfn.XLOOKUP(Table4[[#This Row],[ProductID]], Products!A:A,Products!B:B, "Not Found")</f>
        <v>Piece Headphones</v>
      </c>
      <c r="N1865" t="str">
        <f>TEXT(Table4[[#This Row],[Date]], "mmm")</f>
        <v>Jan</v>
      </c>
      <c r="O1865" t="str">
        <f>TEXT(Table4[[#This Row],[Date]], "yyyy")</f>
        <v>2025</v>
      </c>
      <c r="P1865" t="str">
        <f>_xlfn.XLOOKUP(Table4[[#This Row],[ProductID]],Products!A:A,Products!C:C, "Not Found")</f>
        <v>Electronics</v>
      </c>
      <c r="Q1865" t="str">
        <f>_xlfn.XLOOKUP(Table4[[#This Row],[ProductID]],Products!A:A,Products!D:D,"Not Found")</f>
        <v>Headphones</v>
      </c>
      <c r="R1865">
        <f>_xlfn.XLOOKUP(Table4[[#This Row],[ProductID]],Products!A:A,Products!E:E,"Not Found")</f>
        <v>1745.61</v>
      </c>
      <c r="S1865">
        <f>_xlfn.XLOOKUP(Table4[[#This Row],[ProductID]],Products!A:A,Products!F:F, "Not Found")</f>
        <v>1322.44</v>
      </c>
      <c r="T1865" t="str">
        <f>_xlfn.XLOOKUP(Table4[[#This Row],[CustomerID]],Customers!A:A,Customers!D:D, "Not Found")</f>
        <v>F</v>
      </c>
      <c r="U1865" s="6">
        <f>_xlfn.XLOOKUP(Table4[[#This Row],[CustomerID]],Customers!A:A,Customers!E:E, "Not Found")</f>
        <v>28698</v>
      </c>
      <c r="V1865">
        <f ca="1">DATEDIF(Table4[[#This Row],[CustomerBirthday]], TODAY(), "Y")</f>
        <v>48</v>
      </c>
      <c r="W1865" t="str" cm="1">
        <f t="array" aca="1" ref="W1865" ca="1">_xlfn.IFS(Table4[[#This Row],[Age]]&lt;25, "Under 25",Table4[[#This Row],[Age]]=34, "25-34", Table4[[#This Row],[Age]]&lt;=49, "35-49", Table4[[#This Row],[Age]]&lt;=64, "50-64", Table4[[#This Row],[Age]]&gt;=65, "65+")</f>
        <v>35-49</v>
      </c>
      <c r="X1865" t="str">
        <f>_xlfn.XLOOKUP(Table4[[#This Row],[StoreID]],Stores!A:A,Stores!B:B, "Not found")</f>
        <v>MegaMart Johnmouth</v>
      </c>
      <c r="Y1865" t="str">
        <f>_xlfn.XLOOKUP(Table4[[#This Row],[StoreID]],Stores!A:A,Stores!C:C, "Not Found")</f>
        <v>Johnmouth</v>
      </c>
      <c r="Z1865" t="str">
        <f>_xlfn.XLOOKUP(Table4[[#This Row],[StoreID]],Stores!A:A,Stores!D:D, "Not Found")</f>
        <v>East</v>
      </c>
    </row>
    <row r="1866" spans="1:26">
      <c r="A1866" t="s">
        <v>2732</v>
      </c>
      <c r="B1866" s="1">
        <v>45658</v>
      </c>
      <c r="C1866" t="s">
        <v>254</v>
      </c>
      <c r="D1866" t="s">
        <v>757</v>
      </c>
      <c r="E1866" t="s">
        <v>842</v>
      </c>
      <c r="F1866">
        <v>2</v>
      </c>
      <c r="G1866">
        <v>0.15</v>
      </c>
      <c r="H1866" t="s">
        <v>868</v>
      </c>
      <c r="I1866" s="4">
        <f>Table4[[#This Row],[Quantity]]*Table4[[#This Row],[UnitPrice]]</f>
        <v>2492.2199999999998</v>
      </c>
      <c r="J1866" s="4">
        <f>Table4[[#This Row],[Gross Revenue]]*(1-Table4[[#This Row],[Discount]])</f>
        <v>2118.3869999999997</v>
      </c>
      <c r="K1866" s="4">
        <f>Table4[[#This Row],[Quantity]]*Table4[[#This Row],[CostPrice]]</f>
        <v>1667.04</v>
      </c>
      <c r="L1866" s="4">
        <f>Table4[[#This Row],[Net Revenue]]-Table4[[#This Row],[Total Cost]]</f>
        <v>451.34699999999975</v>
      </c>
      <c r="M1866" t="str">
        <f>_xlfn.XLOOKUP(Table4[[#This Row],[ProductID]], Products!A:A,Products!B:B, "Not Found")</f>
        <v>Find Headphones</v>
      </c>
      <c r="N1866" t="str">
        <f>TEXT(Table4[[#This Row],[Date]], "mmm")</f>
        <v>Jan</v>
      </c>
      <c r="O1866" t="str">
        <f>TEXT(Table4[[#This Row],[Date]], "yyyy")</f>
        <v>2025</v>
      </c>
      <c r="P1866" t="str">
        <f>_xlfn.XLOOKUP(Table4[[#This Row],[ProductID]],Products!A:A,Products!C:C, "Not Found")</f>
        <v>Electronics</v>
      </c>
      <c r="Q1866" t="str">
        <f>_xlfn.XLOOKUP(Table4[[#This Row],[ProductID]],Products!A:A,Products!D:D,"Not Found")</f>
        <v>Headphones</v>
      </c>
      <c r="R1866">
        <f>_xlfn.XLOOKUP(Table4[[#This Row],[ProductID]],Products!A:A,Products!E:E,"Not Found")</f>
        <v>1246.1099999999999</v>
      </c>
      <c r="S1866">
        <f>_xlfn.XLOOKUP(Table4[[#This Row],[ProductID]],Products!A:A,Products!F:F, "Not Found")</f>
        <v>833.52</v>
      </c>
      <c r="T1866" t="str">
        <f>_xlfn.XLOOKUP(Table4[[#This Row],[CustomerID]],Customers!A:A,Customers!D:D, "Not Found")</f>
        <v>M</v>
      </c>
      <c r="U1866" s="6">
        <f>_xlfn.XLOOKUP(Table4[[#This Row],[CustomerID]],Customers!A:A,Customers!E:E, "Not Found")</f>
        <v>26914</v>
      </c>
      <c r="V1866">
        <f ca="1">DATEDIF(Table4[[#This Row],[CustomerBirthday]], TODAY(), "Y")</f>
        <v>52</v>
      </c>
      <c r="W1866" t="str" cm="1">
        <f t="array" aca="1" ref="W1866" ca="1">_xlfn.IFS(Table4[[#This Row],[Age]]&lt;25, "Under 25",Table4[[#This Row],[Age]]=34, "25-34", Table4[[#This Row],[Age]]&lt;=49, "35-49", Table4[[#This Row],[Age]]&lt;=64, "50-64", Table4[[#This Row],[Age]]&gt;=65, "65+")</f>
        <v>50-64</v>
      </c>
      <c r="X1866" t="str">
        <f>_xlfn.XLOOKUP(Table4[[#This Row],[StoreID]],Stores!A:A,Stores!B:B, "Not found")</f>
        <v>MegaMart Brianahaven</v>
      </c>
      <c r="Y1866" t="str">
        <f>_xlfn.XLOOKUP(Table4[[#This Row],[StoreID]],Stores!A:A,Stores!C:C, "Not Found")</f>
        <v>Brianahaven</v>
      </c>
      <c r="Z1866" t="str">
        <f>_xlfn.XLOOKUP(Table4[[#This Row],[StoreID]],Stores!A:A,Stores!D:D, "Not Found")</f>
        <v>North</v>
      </c>
    </row>
    <row r="1867" spans="1:26">
      <c r="A1867" t="s">
        <v>2733</v>
      </c>
      <c r="B1867" s="1">
        <v>45771</v>
      </c>
      <c r="C1867" t="s">
        <v>89</v>
      </c>
      <c r="D1867" t="s">
        <v>774</v>
      </c>
      <c r="E1867" t="s">
        <v>839</v>
      </c>
      <c r="F1867">
        <v>4</v>
      </c>
      <c r="G1867">
        <v>0.05</v>
      </c>
      <c r="H1867" t="s">
        <v>871</v>
      </c>
      <c r="I1867" s="4">
        <f>Table4[[#This Row],[Quantity]]*Table4[[#This Row],[UnitPrice]]</f>
        <v>5949.64</v>
      </c>
      <c r="J1867" s="4">
        <f>Table4[[#This Row],[Gross Revenue]]*(1-Table4[[#This Row],[Discount]])</f>
        <v>5652.1580000000004</v>
      </c>
      <c r="K1867" s="4">
        <f>Table4[[#This Row],[Quantity]]*Table4[[#This Row],[CostPrice]]</f>
        <v>3252.28</v>
      </c>
      <c r="L1867" s="4">
        <f>Table4[[#This Row],[Net Revenue]]-Table4[[#This Row],[Total Cost]]</f>
        <v>2399.8780000000002</v>
      </c>
      <c r="M1867" t="str">
        <f>_xlfn.XLOOKUP(Table4[[#This Row],[ProductID]], Products!A:A,Products!B:B, "Not Found")</f>
        <v>Him Smartphone</v>
      </c>
      <c r="N1867" t="str">
        <f>TEXT(Table4[[#This Row],[Date]], "mmm")</f>
        <v>Apr</v>
      </c>
      <c r="O1867" t="str">
        <f>TEXT(Table4[[#This Row],[Date]], "yyyy")</f>
        <v>2025</v>
      </c>
      <c r="P1867" t="str">
        <f>_xlfn.XLOOKUP(Table4[[#This Row],[ProductID]],Products!A:A,Products!C:C, "Not Found")</f>
        <v>Electronics</v>
      </c>
      <c r="Q1867" t="str">
        <f>_xlfn.XLOOKUP(Table4[[#This Row],[ProductID]],Products!A:A,Products!D:D,"Not Found")</f>
        <v>Smartphone</v>
      </c>
      <c r="R1867">
        <f>_xlfn.XLOOKUP(Table4[[#This Row],[ProductID]],Products!A:A,Products!E:E,"Not Found")</f>
        <v>1487.41</v>
      </c>
      <c r="S1867">
        <f>_xlfn.XLOOKUP(Table4[[#This Row],[ProductID]],Products!A:A,Products!F:F, "Not Found")</f>
        <v>813.07</v>
      </c>
      <c r="T1867" t="str">
        <f>_xlfn.XLOOKUP(Table4[[#This Row],[CustomerID]],Customers!A:A,Customers!D:D, "Not Found")</f>
        <v>M</v>
      </c>
      <c r="U1867" s="6">
        <f>_xlfn.XLOOKUP(Table4[[#This Row],[CustomerID]],Customers!A:A,Customers!E:E, "Not Found")</f>
        <v>20409</v>
      </c>
      <c r="V1867">
        <f ca="1">DATEDIF(Table4[[#This Row],[CustomerBirthday]], TODAY(), "Y")</f>
        <v>70</v>
      </c>
      <c r="W1867" t="str" cm="1">
        <f t="array" aca="1" ref="W1867" ca="1">_xlfn.IFS(Table4[[#This Row],[Age]]&lt;25, "Under 25",Table4[[#This Row],[Age]]=34, "25-34", Table4[[#This Row],[Age]]&lt;=49, "35-49", Table4[[#This Row],[Age]]&lt;=64, "50-64", Table4[[#This Row],[Age]]&gt;=65, "65+")</f>
        <v>65+</v>
      </c>
      <c r="X1867" t="str">
        <f>_xlfn.XLOOKUP(Table4[[#This Row],[StoreID]],Stores!A:A,Stores!B:B, "Not found")</f>
        <v>MegaMart New Michele</v>
      </c>
      <c r="Y1867" t="str">
        <f>_xlfn.XLOOKUP(Table4[[#This Row],[StoreID]],Stores!A:A,Stores!C:C, "Not Found")</f>
        <v>New Michele</v>
      </c>
      <c r="Z1867" t="str">
        <f>_xlfn.XLOOKUP(Table4[[#This Row],[StoreID]],Stores!A:A,Stores!D:D, "Not Found")</f>
        <v>West</v>
      </c>
    </row>
    <row r="1868" spans="1:26">
      <c r="A1868" t="s">
        <v>2734</v>
      </c>
      <c r="B1868" s="1">
        <v>45714</v>
      </c>
      <c r="C1868" t="s">
        <v>77</v>
      </c>
      <c r="D1868" t="s">
        <v>792</v>
      </c>
      <c r="E1868" t="s">
        <v>839</v>
      </c>
      <c r="F1868">
        <v>2</v>
      </c>
      <c r="G1868">
        <v>0.1</v>
      </c>
      <c r="H1868" t="s">
        <v>871</v>
      </c>
      <c r="I1868" s="4">
        <f>Table4[[#This Row],[Quantity]]*Table4[[#This Row],[UnitPrice]]</f>
        <v>3597.94</v>
      </c>
      <c r="J1868" s="4">
        <f>Table4[[#This Row],[Gross Revenue]]*(1-Table4[[#This Row],[Discount]])</f>
        <v>3238.1460000000002</v>
      </c>
      <c r="K1868" s="4">
        <f>Table4[[#This Row],[Quantity]]*Table4[[#This Row],[CostPrice]]</f>
        <v>2658.3</v>
      </c>
      <c r="L1868" s="4">
        <f>Table4[[#This Row],[Net Revenue]]-Table4[[#This Row],[Total Cost]]</f>
        <v>579.846</v>
      </c>
      <c r="M1868" t="str">
        <f>_xlfn.XLOOKUP(Table4[[#This Row],[ProductID]], Products!A:A,Products!B:B, "Not Found")</f>
        <v>Beat Accessories</v>
      </c>
      <c r="N1868" t="str">
        <f>TEXT(Table4[[#This Row],[Date]], "mmm")</f>
        <v>Feb</v>
      </c>
      <c r="O1868" t="str">
        <f>TEXT(Table4[[#This Row],[Date]], "yyyy")</f>
        <v>2025</v>
      </c>
      <c r="P1868" t="str">
        <f>_xlfn.XLOOKUP(Table4[[#This Row],[ProductID]],Products!A:A,Products!C:C, "Not Found")</f>
        <v>Fashion</v>
      </c>
      <c r="Q1868" t="str">
        <f>_xlfn.XLOOKUP(Table4[[#This Row],[ProductID]],Products!A:A,Products!D:D,"Not Found")</f>
        <v>Accessories</v>
      </c>
      <c r="R1868">
        <f>_xlfn.XLOOKUP(Table4[[#This Row],[ProductID]],Products!A:A,Products!E:E,"Not Found")</f>
        <v>1798.97</v>
      </c>
      <c r="S1868">
        <f>_xlfn.XLOOKUP(Table4[[#This Row],[ProductID]],Products!A:A,Products!F:F, "Not Found")</f>
        <v>1329.15</v>
      </c>
      <c r="T1868" t="str">
        <f>_xlfn.XLOOKUP(Table4[[#This Row],[CustomerID]],Customers!A:A,Customers!D:D, "Not Found")</f>
        <v>F</v>
      </c>
      <c r="U1868" s="6">
        <f>_xlfn.XLOOKUP(Table4[[#This Row],[CustomerID]],Customers!A:A,Customers!E:E, "Not Found")</f>
        <v>35931</v>
      </c>
      <c r="V1868">
        <f ca="1">DATEDIF(Table4[[#This Row],[CustomerBirthday]], TODAY(), "Y")</f>
        <v>28</v>
      </c>
      <c r="W1868" t="str" cm="1">
        <f t="array" aca="1" ref="W1868" ca="1">_xlfn.IFS(Table4[[#This Row],[Age]]&lt;25, "Under 25",Table4[[#This Row],[Age]]=34, "25-34", Table4[[#This Row],[Age]]&lt;=49, "35-49", Table4[[#This Row],[Age]]&lt;=64, "50-64", Table4[[#This Row],[Age]]&gt;=65, "65+")</f>
        <v>35-49</v>
      </c>
      <c r="X1868" t="str">
        <f>_xlfn.XLOOKUP(Table4[[#This Row],[StoreID]],Stores!A:A,Stores!B:B, "Not found")</f>
        <v>MegaMart New Michele</v>
      </c>
      <c r="Y1868" t="str">
        <f>_xlfn.XLOOKUP(Table4[[#This Row],[StoreID]],Stores!A:A,Stores!C:C, "Not Found")</f>
        <v>New Michele</v>
      </c>
      <c r="Z1868" t="str">
        <f>_xlfn.XLOOKUP(Table4[[#This Row],[StoreID]],Stores!A:A,Stores!D:D, "Not Found")</f>
        <v>West</v>
      </c>
    </row>
    <row r="1869" spans="1:26">
      <c r="A1869" t="s">
        <v>2735</v>
      </c>
      <c r="B1869" s="1">
        <v>45744</v>
      </c>
      <c r="C1869" t="s">
        <v>403</v>
      </c>
      <c r="D1869" t="s">
        <v>808</v>
      </c>
      <c r="E1869" t="s">
        <v>835</v>
      </c>
      <c r="F1869">
        <v>3</v>
      </c>
      <c r="G1869">
        <v>0.15</v>
      </c>
      <c r="H1869" t="s">
        <v>868</v>
      </c>
      <c r="I1869" s="4">
        <f>Table4[[#This Row],[Quantity]]*Table4[[#This Row],[UnitPrice]]</f>
        <v>4905.03</v>
      </c>
      <c r="J1869" s="4">
        <f>Table4[[#This Row],[Gross Revenue]]*(1-Table4[[#This Row],[Discount]])</f>
        <v>4169.2754999999997</v>
      </c>
      <c r="K1869" s="4">
        <f>Table4[[#This Row],[Quantity]]*Table4[[#This Row],[CostPrice]]</f>
        <v>3129.87</v>
      </c>
      <c r="L1869" s="4">
        <f>Table4[[#This Row],[Net Revenue]]-Table4[[#This Row],[Total Cost]]</f>
        <v>1039.4054999999998</v>
      </c>
      <c r="M1869" t="str">
        <f>_xlfn.XLOOKUP(Table4[[#This Row],[ProductID]], Products!A:A,Products!B:B, "Not Found")</f>
        <v>Present Television</v>
      </c>
      <c r="N1869" t="str">
        <f>TEXT(Table4[[#This Row],[Date]], "mmm")</f>
        <v>Mar</v>
      </c>
      <c r="O1869" t="str">
        <f>TEXT(Table4[[#This Row],[Date]], "yyyy")</f>
        <v>2025</v>
      </c>
      <c r="P1869" t="str">
        <f>_xlfn.XLOOKUP(Table4[[#This Row],[ProductID]],Products!A:A,Products!C:C, "Not Found")</f>
        <v>Electronics</v>
      </c>
      <c r="Q1869" t="str">
        <f>_xlfn.XLOOKUP(Table4[[#This Row],[ProductID]],Products!A:A,Products!D:D,"Not Found")</f>
        <v>Television</v>
      </c>
      <c r="R1869">
        <f>_xlfn.XLOOKUP(Table4[[#This Row],[ProductID]],Products!A:A,Products!E:E,"Not Found")</f>
        <v>1635.01</v>
      </c>
      <c r="S1869">
        <f>_xlfn.XLOOKUP(Table4[[#This Row],[ProductID]],Products!A:A,Products!F:F, "Not Found")</f>
        <v>1043.29</v>
      </c>
      <c r="T1869" t="str">
        <f>_xlfn.XLOOKUP(Table4[[#This Row],[CustomerID]],Customers!A:A,Customers!D:D, "Not Found")</f>
        <v>M</v>
      </c>
      <c r="U1869" s="6">
        <f>_xlfn.XLOOKUP(Table4[[#This Row],[CustomerID]],Customers!A:A,Customers!E:E, "Not Found")</f>
        <v>22241</v>
      </c>
      <c r="V1869">
        <f ca="1">DATEDIF(Table4[[#This Row],[CustomerBirthday]], TODAY(), "Y")</f>
        <v>65</v>
      </c>
      <c r="W1869" t="str" cm="1">
        <f t="array" aca="1" ref="W1869" ca="1">_xlfn.IFS(Table4[[#This Row],[Age]]&lt;25, "Under 25",Table4[[#This Row],[Age]]=34, "25-34", Table4[[#This Row],[Age]]&lt;=49, "35-49", Table4[[#This Row],[Age]]&lt;=64, "50-64", Table4[[#This Row],[Age]]&gt;=65, "65+")</f>
        <v>65+</v>
      </c>
      <c r="X1869" t="str">
        <f>_xlfn.XLOOKUP(Table4[[#This Row],[StoreID]],Stores!A:A,Stores!B:B, "Not found")</f>
        <v>MegaMart Peckmouth</v>
      </c>
      <c r="Y1869" t="str">
        <f>_xlfn.XLOOKUP(Table4[[#This Row],[StoreID]],Stores!A:A,Stores!C:C, "Not Found")</f>
        <v>Peckmouth</v>
      </c>
      <c r="Z1869" t="str">
        <f>_xlfn.XLOOKUP(Table4[[#This Row],[StoreID]],Stores!A:A,Stores!D:D, "Not Found")</f>
        <v>East</v>
      </c>
    </row>
    <row r="1870" spans="1:26">
      <c r="A1870" t="s">
        <v>2736</v>
      </c>
      <c r="B1870" s="1">
        <v>45729</v>
      </c>
      <c r="C1870" t="s">
        <v>32</v>
      </c>
      <c r="D1870" t="s">
        <v>742</v>
      </c>
      <c r="E1870" t="s">
        <v>846</v>
      </c>
      <c r="F1870">
        <v>2</v>
      </c>
      <c r="G1870">
        <v>0</v>
      </c>
      <c r="H1870" t="s">
        <v>865</v>
      </c>
      <c r="I1870" s="4">
        <f>Table4[[#This Row],[Quantity]]*Table4[[#This Row],[UnitPrice]]</f>
        <v>497.14</v>
      </c>
      <c r="J1870" s="4">
        <f>Table4[[#This Row],[Gross Revenue]]*(1-Table4[[#This Row],[Discount]])</f>
        <v>497.14</v>
      </c>
      <c r="K1870" s="4">
        <f>Table4[[#This Row],[Quantity]]*Table4[[#This Row],[CostPrice]]</f>
        <v>381.34</v>
      </c>
      <c r="L1870" s="4">
        <f>Table4[[#This Row],[Net Revenue]]-Table4[[#This Row],[Total Cost]]</f>
        <v>115.80000000000001</v>
      </c>
      <c r="M1870" t="str">
        <f>_xlfn.XLOOKUP(Table4[[#This Row],[ProductID]], Products!A:A,Products!B:B, "Not Found")</f>
        <v>Either Headphones</v>
      </c>
      <c r="N1870" t="str">
        <f>TEXT(Table4[[#This Row],[Date]], "mmm")</f>
        <v>Mar</v>
      </c>
      <c r="O1870" t="str">
        <f>TEXT(Table4[[#This Row],[Date]], "yyyy")</f>
        <v>2025</v>
      </c>
      <c r="P1870" t="str">
        <f>_xlfn.XLOOKUP(Table4[[#This Row],[ProductID]],Products!A:A,Products!C:C, "Not Found")</f>
        <v>Electronics</v>
      </c>
      <c r="Q1870" t="str">
        <f>_xlfn.XLOOKUP(Table4[[#This Row],[ProductID]],Products!A:A,Products!D:D,"Not Found")</f>
        <v>Headphones</v>
      </c>
      <c r="R1870">
        <f>_xlfn.XLOOKUP(Table4[[#This Row],[ProductID]],Products!A:A,Products!E:E,"Not Found")</f>
        <v>248.57</v>
      </c>
      <c r="S1870">
        <f>_xlfn.XLOOKUP(Table4[[#This Row],[ProductID]],Products!A:A,Products!F:F, "Not Found")</f>
        <v>190.67</v>
      </c>
      <c r="T1870" t="str">
        <f>_xlfn.XLOOKUP(Table4[[#This Row],[CustomerID]],Customers!A:A,Customers!D:D, "Not Found")</f>
        <v>M</v>
      </c>
      <c r="U1870" s="6">
        <f>_xlfn.XLOOKUP(Table4[[#This Row],[CustomerID]],Customers!A:A,Customers!E:E, "Not Found")</f>
        <v>31058</v>
      </c>
      <c r="V1870">
        <f ca="1">DATEDIF(Table4[[#This Row],[CustomerBirthday]], TODAY(), "Y")</f>
        <v>41</v>
      </c>
      <c r="W1870" t="str" cm="1">
        <f t="array" aca="1" ref="W1870" ca="1">_xlfn.IFS(Table4[[#This Row],[Age]]&lt;25, "Under 25",Table4[[#This Row],[Age]]=34, "25-34", Table4[[#This Row],[Age]]&lt;=49, "35-49", Table4[[#This Row],[Age]]&lt;=64, "50-64", Table4[[#This Row],[Age]]&gt;=65, "65+")</f>
        <v>35-49</v>
      </c>
      <c r="X1870" t="str">
        <f>_xlfn.XLOOKUP(Table4[[#This Row],[StoreID]],Stores!A:A,Stores!B:B, "Not found")</f>
        <v>MegaMart Johnmouth</v>
      </c>
      <c r="Y1870" t="str">
        <f>_xlfn.XLOOKUP(Table4[[#This Row],[StoreID]],Stores!A:A,Stores!C:C, "Not Found")</f>
        <v>Johnmouth</v>
      </c>
      <c r="Z1870" t="str">
        <f>_xlfn.XLOOKUP(Table4[[#This Row],[StoreID]],Stores!A:A,Stores!D:D, "Not Found")</f>
        <v>East</v>
      </c>
    </row>
    <row r="1871" spans="1:26">
      <c r="A1871" t="s">
        <v>2737</v>
      </c>
      <c r="B1871" s="1">
        <v>45862</v>
      </c>
      <c r="C1871" t="s">
        <v>127</v>
      </c>
      <c r="D1871" t="s">
        <v>778</v>
      </c>
      <c r="E1871" t="s">
        <v>846</v>
      </c>
      <c r="F1871">
        <v>1</v>
      </c>
      <c r="G1871">
        <v>0.15</v>
      </c>
      <c r="H1871" t="s">
        <v>875</v>
      </c>
      <c r="I1871" s="4">
        <f>Table4[[#This Row],[Quantity]]*Table4[[#This Row],[UnitPrice]]</f>
        <v>1015.76</v>
      </c>
      <c r="J1871" s="4">
        <f>Table4[[#This Row],[Gross Revenue]]*(1-Table4[[#This Row],[Discount]])</f>
        <v>863.39599999999996</v>
      </c>
      <c r="K1871" s="4">
        <f>Table4[[#This Row],[Quantity]]*Table4[[#This Row],[CostPrice]]</f>
        <v>584.4</v>
      </c>
      <c r="L1871" s="4">
        <f>Table4[[#This Row],[Net Revenue]]-Table4[[#This Row],[Total Cost]]</f>
        <v>278.99599999999998</v>
      </c>
      <c r="M1871" t="str">
        <f>_xlfn.XLOOKUP(Table4[[#This Row],[ProductID]], Products!A:A,Products!B:B, "Not Found")</f>
        <v>Behavior Dairy</v>
      </c>
      <c r="N1871" t="str">
        <f>TEXT(Table4[[#This Row],[Date]], "mmm")</f>
        <v>Jul</v>
      </c>
      <c r="O1871" t="str">
        <f>TEXT(Table4[[#This Row],[Date]], "yyyy")</f>
        <v>2025</v>
      </c>
      <c r="P1871" t="str">
        <f>_xlfn.XLOOKUP(Table4[[#This Row],[ProductID]],Products!A:A,Products!C:C, "Not Found")</f>
        <v>Groceries</v>
      </c>
      <c r="Q1871" t="str">
        <f>_xlfn.XLOOKUP(Table4[[#This Row],[ProductID]],Products!A:A,Products!D:D,"Not Found")</f>
        <v>Dairy</v>
      </c>
      <c r="R1871">
        <f>_xlfn.XLOOKUP(Table4[[#This Row],[ProductID]],Products!A:A,Products!E:E,"Not Found")</f>
        <v>1015.76</v>
      </c>
      <c r="S1871">
        <f>_xlfn.XLOOKUP(Table4[[#This Row],[ProductID]],Products!A:A,Products!F:F, "Not Found")</f>
        <v>584.4</v>
      </c>
      <c r="T1871" t="str">
        <f>_xlfn.XLOOKUP(Table4[[#This Row],[CustomerID]],Customers!A:A,Customers!D:D, "Not Found")</f>
        <v>M</v>
      </c>
      <c r="U1871" s="6">
        <f>_xlfn.XLOOKUP(Table4[[#This Row],[CustomerID]],Customers!A:A,Customers!E:E, "Not Found")</f>
        <v>33917</v>
      </c>
      <c r="V1871">
        <f ca="1">DATEDIF(Table4[[#This Row],[CustomerBirthday]], TODAY(), "Y")</f>
        <v>33</v>
      </c>
      <c r="W1871" t="str" cm="1">
        <f t="array" aca="1" ref="W1871" ca="1">_xlfn.IFS(Table4[[#This Row],[Age]]&lt;25, "Under 25",Table4[[#This Row],[Age]]=34, "25-34", Table4[[#This Row],[Age]]&lt;=49, "35-49", Table4[[#This Row],[Age]]&lt;=64, "50-64", Table4[[#This Row],[Age]]&gt;=65, "65+")</f>
        <v>35-49</v>
      </c>
      <c r="X1871" t="str">
        <f>_xlfn.XLOOKUP(Table4[[#This Row],[StoreID]],Stores!A:A,Stores!B:B, "Not found")</f>
        <v>MegaMart Johnmouth</v>
      </c>
      <c r="Y1871" t="str">
        <f>_xlfn.XLOOKUP(Table4[[#This Row],[StoreID]],Stores!A:A,Stores!C:C, "Not Found")</f>
        <v>Johnmouth</v>
      </c>
      <c r="Z1871" t="str">
        <f>_xlfn.XLOOKUP(Table4[[#This Row],[StoreID]],Stores!A:A,Stores!D:D, "Not Found")</f>
        <v>East</v>
      </c>
    </row>
    <row r="1872" spans="1:26">
      <c r="A1872" t="s">
        <v>2738</v>
      </c>
      <c r="B1872" s="1">
        <v>45558</v>
      </c>
      <c r="C1872" t="s">
        <v>320</v>
      </c>
      <c r="D1872" t="s">
        <v>810</v>
      </c>
      <c r="E1872" t="s">
        <v>831</v>
      </c>
      <c r="F1872">
        <v>3</v>
      </c>
      <c r="G1872">
        <v>0.1</v>
      </c>
      <c r="H1872" t="s">
        <v>865</v>
      </c>
      <c r="I1872" s="4">
        <f>Table4[[#This Row],[Quantity]]*Table4[[#This Row],[UnitPrice]]</f>
        <v>1360.8600000000001</v>
      </c>
      <c r="J1872" s="4">
        <f>Table4[[#This Row],[Gross Revenue]]*(1-Table4[[#This Row],[Discount]])</f>
        <v>1224.7740000000001</v>
      </c>
      <c r="K1872" s="4">
        <f>Table4[[#This Row],[Quantity]]*Table4[[#This Row],[CostPrice]]</f>
        <v>949.89</v>
      </c>
      <c r="L1872" s="4">
        <f>Table4[[#This Row],[Net Revenue]]-Table4[[#This Row],[Total Cost]]</f>
        <v>274.88400000000013</v>
      </c>
      <c r="M1872" t="str">
        <f>_xlfn.XLOOKUP(Table4[[#This Row],[ProductID]], Products!A:A,Products!B:B, "Not Found")</f>
        <v>Maybe Clothing</v>
      </c>
      <c r="N1872" t="str">
        <f>TEXT(Table4[[#This Row],[Date]], "mmm")</f>
        <v>Sep</v>
      </c>
      <c r="O1872" t="str">
        <f>TEXT(Table4[[#This Row],[Date]], "yyyy")</f>
        <v>2024</v>
      </c>
      <c r="P1872" t="str">
        <f>_xlfn.XLOOKUP(Table4[[#This Row],[ProductID]],Products!A:A,Products!C:C, "Not Found")</f>
        <v>Fashion</v>
      </c>
      <c r="Q1872" t="str">
        <f>_xlfn.XLOOKUP(Table4[[#This Row],[ProductID]],Products!A:A,Products!D:D,"Not Found")</f>
        <v>Clothing</v>
      </c>
      <c r="R1872">
        <f>_xlfn.XLOOKUP(Table4[[#This Row],[ProductID]],Products!A:A,Products!E:E,"Not Found")</f>
        <v>453.62</v>
      </c>
      <c r="S1872">
        <f>_xlfn.XLOOKUP(Table4[[#This Row],[ProductID]],Products!A:A,Products!F:F, "Not Found")</f>
        <v>316.63</v>
      </c>
      <c r="T1872" t="str">
        <f>_xlfn.XLOOKUP(Table4[[#This Row],[CustomerID]],Customers!A:A,Customers!D:D, "Not Found")</f>
        <v>M</v>
      </c>
      <c r="U1872" s="6">
        <f>_xlfn.XLOOKUP(Table4[[#This Row],[CustomerID]],Customers!A:A,Customers!E:E, "Not Found")</f>
        <v>28937</v>
      </c>
      <c r="V1872">
        <f ca="1">DATEDIF(Table4[[#This Row],[CustomerBirthday]], TODAY(), "Y")</f>
        <v>47</v>
      </c>
      <c r="W1872" t="str" cm="1">
        <f t="array" aca="1" ref="W1872" ca="1">_xlfn.IFS(Table4[[#This Row],[Age]]&lt;25, "Under 25",Table4[[#This Row],[Age]]=34, "25-34", Table4[[#This Row],[Age]]&lt;=49, "35-49", Table4[[#This Row],[Age]]&lt;=64, "50-64", Table4[[#This Row],[Age]]&gt;=65, "65+")</f>
        <v>35-49</v>
      </c>
      <c r="X1872" t="str">
        <f>_xlfn.XLOOKUP(Table4[[#This Row],[StoreID]],Stores!A:A,Stores!B:B, "Not found")</f>
        <v>MegaMart Jimenezborough</v>
      </c>
      <c r="Y1872" t="str">
        <f>_xlfn.XLOOKUP(Table4[[#This Row],[StoreID]],Stores!A:A,Stores!C:C, "Not Found")</f>
        <v>Jimenezborough</v>
      </c>
      <c r="Z1872" t="str">
        <f>_xlfn.XLOOKUP(Table4[[#This Row],[StoreID]],Stores!A:A,Stores!D:D, "Not Found")</f>
        <v>South</v>
      </c>
    </row>
    <row r="1873" spans="1:26">
      <c r="A1873" t="s">
        <v>2739</v>
      </c>
      <c r="B1873" s="1">
        <v>45744</v>
      </c>
      <c r="C1873" t="s">
        <v>148</v>
      </c>
      <c r="D1873" t="s">
        <v>734</v>
      </c>
      <c r="E1873" t="s">
        <v>835</v>
      </c>
      <c r="F1873">
        <v>3</v>
      </c>
      <c r="G1873">
        <v>0</v>
      </c>
      <c r="H1873" t="s">
        <v>875</v>
      </c>
      <c r="I1873" s="4">
        <f>Table4[[#This Row],[Quantity]]*Table4[[#This Row],[UnitPrice]]</f>
        <v>329.34000000000003</v>
      </c>
      <c r="J1873" s="4">
        <f>Table4[[#This Row],[Gross Revenue]]*(1-Table4[[#This Row],[Discount]])</f>
        <v>329.34000000000003</v>
      </c>
      <c r="K1873" s="4">
        <f>Table4[[#This Row],[Quantity]]*Table4[[#This Row],[CostPrice]]</f>
        <v>211.77</v>
      </c>
      <c r="L1873" s="4">
        <f>Table4[[#This Row],[Net Revenue]]-Table4[[#This Row],[Total Cost]]</f>
        <v>117.57000000000002</v>
      </c>
      <c r="M1873" t="str">
        <f>_xlfn.XLOOKUP(Table4[[#This Row],[ProductID]], Products!A:A,Products!B:B, "Not Found")</f>
        <v>Recognize Footwear</v>
      </c>
      <c r="N1873" t="str">
        <f>TEXT(Table4[[#This Row],[Date]], "mmm")</f>
        <v>Mar</v>
      </c>
      <c r="O1873" t="str">
        <f>TEXT(Table4[[#This Row],[Date]], "yyyy")</f>
        <v>2025</v>
      </c>
      <c r="P1873" t="str">
        <f>_xlfn.XLOOKUP(Table4[[#This Row],[ProductID]],Products!A:A,Products!C:C, "Not Found")</f>
        <v>Fashion</v>
      </c>
      <c r="Q1873" t="str">
        <f>_xlfn.XLOOKUP(Table4[[#This Row],[ProductID]],Products!A:A,Products!D:D,"Not Found")</f>
        <v>Footwear</v>
      </c>
      <c r="R1873">
        <f>_xlfn.XLOOKUP(Table4[[#This Row],[ProductID]],Products!A:A,Products!E:E,"Not Found")</f>
        <v>109.78</v>
      </c>
      <c r="S1873">
        <f>_xlfn.XLOOKUP(Table4[[#This Row],[ProductID]],Products!A:A,Products!F:F, "Not Found")</f>
        <v>70.59</v>
      </c>
      <c r="T1873" t="str">
        <f>_xlfn.XLOOKUP(Table4[[#This Row],[CustomerID]],Customers!A:A,Customers!D:D, "Not Found")</f>
        <v>M</v>
      </c>
      <c r="U1873" s="6">
        <f>_xlfn.XLOOKUP(Table4[[#This Row],[CustomerID]],Customers!A:A,Customers!E:E, "Not Found")</f>
        <v>27138</v>
      </c>
      <c r="V1873">
        <f ca="1">DATEDIF(Table4[[#This Row],[CustomerBirthday]], TODAY(), "Y")</f>
        <v>52</v>
      </c>
      <c r="W1873" t="str" cm="1">
        <f t="array" aca="1" ref="W1873" ca="1">_xlfn.IFS(Table4[[#This Row],[Age]]&lt;25, "Under 25",Table4[[#This Row],[Age]]=34, "25-34", Table4[[#This Row],[Age]]&lt;=49, "35-49", Table4[[#This Row],[Age]]&lt;=64, "50-64", Table4[[#This Row],[Age]]&gt;=65, "65+")</f>
        <v>50-64</v>
      </c>
      <c r="X1873" t="str">
        <f>_xlfn.XLOOKUP(Table4[[#This Row],[StoreID]],Stores!A:A,Stores!B:B, "Not found")</f>
        <v>MegaMart Peckmouth</v>
      </c>
      <c r="Y1873" t="str">
        <f>_xlfn.XLOOKUP(Table4[[#This Row],[StoreID]],Stores!A:A,Stores!C:C, "Not Found")</f>
        <v>Peckmouth</v>
      </c>
      <c r="Z1873" t="str">
        <f>_xlfn.XLOOKUP(Table4[[#This Row],[StoreID]],Stores!A:A,Stores!D:D, "Not Found")</f>
        <v>East</v>
      </c>
    </row>
    <row r="1874" spans="1:26">
      <c r="A1874" t="s">
        <v>2740</v>
      </c>
      <c r="B1874" s="1">
        <v>45767</v>
      </c>
      <c r="C1874" t="s">
        <v>364</v>
      </c>
      <c r="D1874" t="s">
        <v>722</v>
      </c>
      <c r="E1874" t="s">
        <v>835</v>
      </c>
      <c r="F1874">
        <v>4</v>
      </c>
      <c r="G1874">
        <v>0</v>
      </c>
      <c r="H1874" t="s">
        <v>875</v>
      </c>
      <c r="I1874" s="4">
        <f>Table4[[#This Row],[Quantity]]*Table4[[#This Row],[UnitPrice]]</f>
        <v>7415.08</v>
      </c>
      <c r="J1874" s="4">
        <f>Table4[[#This Row],[Gross Revenue]]*(1-Table4[[#This Row],[Discount]])</f>
        <v>7415.08</v>
      </c>
      <c r="K1874" s="4">
        <f>Table4[[#This Row],[Quantity]]*Table4[[#This Row],[CostPrice]]</f>
        <v>5454.08</v>
      </c>
      <c r="L1874" s="4">
        <f>Table4[[#This Row],[Net Revenue]]-Table4[[#This Row],[Total Cost]]</f>
        <v>1961</v>
      </c>
      <c r="M1874" t="str">
        <f>_xlfn.XLOOKUP(Table4[[#This Row],[ProductID]], Products!A:A,Products!B:B, "Not Found")</f>
        <v>Four Accessories</v>
      </c>
      <c r="N1874" t="str">
        <f>TEXT(Table4[[#This Row],[Date]], "mmm")</f>
        <v>Apr</v>
      </c>
      <c r="O1874" t="str">
        <f>TEXT(Table4[[#This Row],[Date]], "yyyy")</f>
        <v>2025</v>
      </c>
      <c r="P1874" t="str">
        <f>_xlfn.XLOOKUP(Table4[[#This Row],[ProductID]],Products!A:A,Products!C:C, "Not Found")</f>
        <v>Fashion</v>
      </c>
      <c r="Q1874" t="str">
        <f>_xlfn.XLOOKUP(Table4[[#This Row],[ProductID]],Products!A:A,Products!D:D,"Not Found")</f>
        <v>Accessories</v>
      </c>
      <c r="R1874">
        <f>_xlfn.XLOOKUP(Table4[[#This Row],[ProductID]],Products!A:A,Products!E:E,"Not Found")</f>
        <v>1853.77</v>
      </c>
      <c r="S1874">
        <f>_xlfn.XLOOKUP(Table4[[#This Row],[ProductID]],Products!A:A,Products!F:F, "Not Found")</f>
        <v>1363.52</v>
      </c>
      <c r="T1874" t="str">
        <f>_xlfn.XLOOKUP(Table4[[#This Row],[CustomerID]],Customers!A:A,Customers!D:D, "Not Found")</f>
        <v>M</v>
      </c>
      <c r="U1874" s="6">
        <f>_xlfn.XLOOKUP(Table4[[#This Row],[CustomerID]],Customers!A:A,Customers!E:E, "Not Found")</f>
        <v>34560</v>
      </c>
      <c r="V1874">
        <f ca="1">DATEDIF(Table4[[#This Row],[CustomerBirthday]], TODAY(), "Y")</f>
        <v>31</v>
      </c>
      <c r="W1874" t="str" cm="1">
        <f t="array" aca="1" ref="W1874" ca="1">_xlfn.IFS(Table4[[#This Row],[Age]]&lt;25, "Under 25",Table4[[#This Row],[Age]]=34, "25-34", Table4[[#This Row],[Age]]&lt;=49, "35-49", Table4[[#This Row],[Age]]&lt;=64, "50-64", Table4[[#This Row],[Age]]&gt;=65, "65+")</f>
        <v>35-49</v>
      </c>
      <c r="X1874" t="str">
        <f>_xlfn.XLOOKUP(Table4[[#This Row],[StoreID]],Stores!A:A,Stores!B:B, "Not found")</f>
        <v>MegaMart Peckmouth</v>
      </c>
      <c r="Y1874" t="str">
        <f>_xlfn.XLOOKUP(Table4[[#This Row],[StoreID]],Stores!A:A,Stores!C:C, "Not Found")</f>
        <v>Peckmouth</v>
      </c>
      <c r="Z1874" t="str">
        <f>_xlfn.XLOOKUP(Table4[[#This Row],[StoreID]],Stores!A:A,Stores!D:D, "Not Found")</f>
        <v>East</v>
      </c>
    </row>
    <row r="1875" spans="1:26">
      <c r="A1875" t="s">
        <v>2741</v>
      </c>
      <c r="B1875" s="1">
        <v>45303</v>
      </c>
      <c r="C1875" t="s">
        <v>175</v>
      </c>
      <c r="D1875" t="s">
        <v>800</v>
      </c>
      <c r="E1875" t="s">
        <v>846</v>
      </c>
      <c r="F1875">
        <v>3</v>
      </c>
      <c r="G1875">
        <v>0.15</v>
      </c>
      <c r="H1875" t="s">
        <v>875</v>
      </c>
      <c r="I1875" s="4">
        <f>Table4[[#This Row],[Quantity]]*Table4[[#This Row],[UnitPrice]]</f>
        <v>5857.9500000000007</v>
      </c>
      <c r="J1875" s="4">
        <f>Table4[[#This Row],[Gross Revenue]]*(1-Table4[[#This Row],[Discount]])</f>
        <v>4979.2575000000006</v>
      </c>
      <c r="K1875" s="4">
        <f>Table4[[#This Row],[Quantity]]*Table4[[#This Row],[CostPrice]]</f>
        <v>4353.8099999999995</v>
      </c>
      <c r="L1875" s="4">
        <f>Table4[[#This Row],[Net Revenue]]-Table4[[#This Row],[Total Cost]]</f>
        <v>625.44750000000113</v>
      </c>
      <c r="M1875" t="str">
        <f>_xlfn.XLOOKUP(Table4[[#This Row],[ProductID]], Products!A:A,Products!B:B, "Not Found")</f>
        <v>Book Television</v>
      </c>
      <c r="N1875" t="str">
        <f>TEXT(Table4[[#This Row],[Date]], "mmm")</f>
        <v>Jan</v>
      </c>
      <c r="O1875" t="str">
        <f>TEXT(Table4[[#This Row],[Date]], "yyyy")</f>
        <v>2024</v>
      </c>
      <c r="P1875" t="str">
        <f>_xlfn.XLOOKUP(Table4[[#This Row],[ProductID]],Products!A:A,Products!C:C, "Not Found")</f>
        <v>Electronics</v>
      </c>
      <c r="Q1875" t="str">
        <f>_xlfn.XLOOKUP(Table4[[#This Row],[ProductID]],Products!A:A,Products!D:D,"Not Found")</f>
        <v>Television</v>
      </c>
      <c r="R1875">
        <f>_xlfn.XLOOKUP(Table4[[#This Row],[ProductID]],Products!A:A,Products!E:E,"Not Found")</f>
        <v>1952.65</v>
      </c>
      <c r="S1875">
        <f>_xlfn.XLOOKUP(Table4[[#This Row],[ProductID]],Products!A:A,Products!F:F, "Not Found")</f>
        <v>1451.27</v>
      </c>
      <c r="T1875" t="str">
        <f>_xlfn.XLOOKUP(Table4[[#This Row],[CustomerID]],Customers!A:A,Customers!D:D, "Not Found")</f>
        <v>M</v>
      </c>
      <c r="U1875" s="6">
        <f>_xlfn.XLOOKUP(Table4[[#This Row],[CustomerID]],Customers!A:A,Customers!E:E, "Not Found")</f>
        <v>27756</v>
      </c>
      <c r="V1875">
        <f ca="1">DATEDIF(Table4[[#This Row],[CustomerBirthday]], TODAY(), "Y")</f>
        <v>50</v>
      </c>
      <c r="W1875" t="str" cm="1">
        <f t="array" aca="1" ref="W1875" ca="1">_xlfn.IFS(Table4[[#This Row],[Age]]&lt;25, "Under 25",Table4[[#This Row],[Age]]=34, "25-34", Table4[[#This Row],[Age]]&lt;=49, "35-49", Table4[[#This Row],[Age]]&lt;=64, "50-64", Table4[[#This Row],[Age]]&gt;=65, "65+")</f>
        <v>50-64</v>
      </c>
      <c r="X1875" t="str">
        <f>_xlfn.XLOOKUP(Table4[[#This Row],[StoreID]],Stores!A:A,Stores!B:B, "Not found")</f>
        <v>MegaMart Johnmouth</v>
      </c>
      <c r="Y1875" t="str">
        <f>_xlfn.XLOOKUP(Table4[[#This Row],[StoreID]],Stores!A:A,Stores!C:C, "Not Found")</f>
        <v>Johnmouth</v>
      </c>
      <c r="Z1875" t="str">
        <f>_xlfn.XLOOKUP(Table4[[#This Row],[StoreID]],Stores!A:A,Stores!D:D, "Not Found")</f>
        <v>East</v>
      </c>
    </row>
    <row r="1876" spans="1:26">
      <c r="A1876" t="s">
        <v>2742</v>
      </c>
      <c r="B1876" s="1">
        <v>45864</v>
      </c>
      <c r="C1876" t="s">
        <v>498</v>
      </c>
      <c r="D1876" t="s">
        <v>772</v>
      </c>
      <c r="E1876" t="s">
        <v>839</v>
      </c>
      <c r="F1876">
        <v>5</v>
      </c>
      <c r="G1876">
        <v>0.1</v>
      </c>
      <c r="H1876" t="s">
        <v>865</v>
      </c>
      <c r="I1876" s="4">
        <f>Table4[[#This Row],[Quantity]]*Table4[[#This Row],[UnitPrice]]</f>
        <v>9392.35</v>
      </c>
      <c r="J1876" s="4">
        <f>Table4[[#This Row],[Gross Revenue]]*(1-Table4[[#This Row],[Discount]])</f>
        <v>8453.1149999999998</v>
      </c>
      <c r="K1876" s="4">
        <f>Table4[[#This Row],[Quantity]]*Table4[[#This Row],[CostPrice]]</f>
        <v>5074.55</v>
      </c>
      <c r="L1876" s="4">
        <f>Table4[[#This Row],[Net Revenue]]-Table4[[#This Row],[Total Cost]]</f>
        <v>3378.5649999999996</v>
      </c>
      <c r="M1876" t="str">
        <f>_xlfn.XLOOKUP(Table4[[#This Row],[ProductID]], Products!A:A,Products!B:B, "Not Found")</f>
        <v>And Footwear</v>
      </c>
      <c r="N1876" t="str">
        <f>TEXT(Table4[[#This Row],[Date]], "mmm")</f>
        <v>Jul</v>
      </c>
      <c r="O1876" t="str">
        <f>TEXT(Table4[[#This Row],[Date]], "yyyy")</f>
        <v>2025</v>
      </c>
      <c r="P1876" t="str">
        <f>_xlfn.XLOOKUP(Table4[[#This Row],[ProductID]],Products!A:A,Products!C:C, "Not Found")</f>
        <v>Fashion</v>
      </c>
      <c r="Q1876" t="str">
        <f>_xlfn.XLOOKUP(Table4[[#This Row],[ProductID]],Products!A:A,Products!D:D,"Not Found")</f>
        <v>Footwear</v>
      </c>
      <c r="R1876">
        <f>_xlfn.XLOOKUP(Table4[[#This Row],[ProductID]],Products!A:A,Products!E:E,"Not Found")</f>
        <v>1878.47</v>
      </c>
      <c r="S1876">
        <f>_xlfn.XLOOKUP(Table4[[#This Row],[ProductID]],Products!A:A,Products!F:F, "Not Found")</f>
        <v>1014.91</v>
      </c>
      <c r="T1876" t="str">
        <f>_xlfn.XLOOKUP(Table4[[#This Row],[CustomerID]],Customers!A:A,Customers!D:D, "Not Found")</f>
        <v>M</v>
      </c>
      <c r="U1876" s="6">
        <f>_xlfn.XLOOKUP(Table4[[#This Row],[CustomerID]],Customers!A:A,Customers!E:E, "Not Found")</f>
        <v>39260</v>
      </c>
      <c r="V1876">
        <f ca="1">DATEDIF(Table4[[#This Row],[CustomerBirthday]], TODAY(), "Y")</f>
        <v>19</v>
      </c>
      <c r="W1876" t="str" cm="1">
        <f t="array" aca="1" ref="W1876" ca="1">_xlfn.IFS(Table4[[#This Row],[Age]]&lt;25, "Under 25",Table4[[#This Row],[Age]]=34, "25-34", Table4[[#This Row],[Age]]&lt;=49, "35-49", Table4[[#This Row],[Age]]&lt;=64, "50-64", Table4[[#This Row],[Age]]&gt;=65, "65+")</f>
        <v>Under 25</v>
      </c>
      <c r="X1876" t="str">
        <f>_xlfn.XLOOKUP(Table4[[#This Row],[StoreID]],Stores!A:A,Stores!B:B, "Not found")</f>
        <v>MegaMart New Michele</v>
      </c>
      <c r="Y1876" t="str">
        <f>_xlfn.XLOOKUP(Table4[[#This Row],[StoreID]],Stores!A:A,Stores!C:C, "Not Found")</f>
        <v>New Michele</v>
      </c>
      <c r="Z1876" t="str">
        <f>_xlfn.XLOOKUP(Table4[[#This Row],[StoreID]],Stores!A:A,Stores!D:D, "Not Found")</f>
        <v>West</v>
      </c>
    </row>
    <row r="1877" spans="1:26">
      <c r="A1877" t="s">
        <v>2743</v>
      </c>
      <c r="B1877" s="1">
        <v>45621</v>
      </c>
      <c r="C1877" t="s">
        <v>560</v>
      </c>
      <c r="D1877" t="s">
        <v>718</v>
      </c>
      <c r="E1877" t="s">
        <v>831</v>
      </c>
      <c r="F1877">
        <v>1</v>
      </c>
      <c r="G1877">
        <v>0.05</v>
      </c>
      <c r="H1877" t="s">
        <v>865</v>
      </c>
      <c r="I1877" s="4">
        <f>Table4[[#This Row],[Quantity]]*Table4[[#This Row],[UnitPrice]]</f>
        <v>337.63</v>
      </c>
      <c r="J1877" s="4">
        <f>Table4[[#This Row],[Gross Revenue]]*(1-Table4[[#This Row],[Discount]])</f>
        <v>320.74849999999998</v>
      </c>
      <c r="K1877" s="4">
        <f>Table4[[#This Row],[Quantity]]*Table4[[#This Row],[CostPrice]]</f>
        <v>169.03</v>
      </c>
      <c r="L1877" s="4">
        <f>Table4[[#This Row],[Net Revenue]]-Table4[[#This Row],[Total Cost]]</f>
        <v>151.71849999999998</v>
      </c>
      <c r="M1877" t="str">
        <f>_xlfn.XLOOKUP(Table4[[#This Row],[ProductID]], Products!A:A,Products!B:B, "Not Found")</f>
        <v>Here Footwear</v>
      </c>
      <c r="N1877" t="str">
        <f>TEXT(Table4[[#This Row],[Date]], "mmm")</f>
        <v>Nov</v>
      </c>
      <c r="O1877" t="str">
        <f>TEXT(Table4[[#This Row],[Date]], "yyyy")</f>
        <v>2024</v>
      </c>
      <c r="P1877" t="str">
        <f>_xlfn.XLOOKUP(Table4[[#This Row],[ProductID]],Products!A:A,Products!C:C, "Not Found")</f>
        <v>Fashion</v>
      </c>
      <c r="Q1877" t="str">
        <f>_xlfn.XLOOKUP(Table4[[#This Row],[ProductID]],Products!A:A,Products!D:D,"Not Found")</f>
        <v>Footwear</v>
      </c>
      <c r="R1877">
        <f>_xlfn.XLOOKUP(Table4[[#This Row],[ProductID]],Products!A:A,Products!E:E,"Not Found")</f>
        <v>337.63</v>
      </c>
      <c r="S1877">
        <f>_xlfn.XLOOKUP(Table4[[#This Row],[ProductID]],Products!A:A,Products!F:F, "Not Found")</f>
        <v>169.03</v>
      </c>
      <c r="T1877" t="str">
        <f>_xlfn.XLOOKUP(Table4[[#This Row],[CustomerID]],Customers!A:A,Customers!D:D, "Not Found")</f>
        <v>M</v>
      </c>
      <c r="U1877" s="6">
        <f>_xlfn.XLOOKUP(Table4[[#This Row],[CustomerID]],Customers!A:A,Customers!E:E, "Not Found")</f>
        <v>20787</v>
      </c>
      <c r="V1877">
        <f ca="1">DATEDIF(Table4[[#This Row],[CustomerBirthday]], TODAY(), "Y")</f>
        <v>69</v>
      </c>
      <c r="W1877" t="str" cm="1">
        <f t="array" aca="1" ref="W1877" ca="1">_xlfn.IFS(Table4[[#This Row],[Age]]&lt;25, "Under 25",Table4[[#This Row],[Age]]=34, "25-34", Table4[[#This Row],[Age]]&lt;=49, "35-49", Table4[[#This Row],[Age]]&lt;=64, "50-64", Table4[[#This Row],[Age]]&gt;=65, "65+")</f>
        <v>65+</v>
      </c>
      <c r="X1877" t="str">
        <f>_xlfn.XLOOKUP(Table4[[#This Row],[StoreID]],Stores!A:A,Stores!B:B, "Not found")</f>
        <v>MegaMart Jimenezborough</v>
      </c>
      <c r="Y1877" t="str">
        <f>_xlfn.XLOOKUP(Table4[[#This Row],[StoreID]],Stores!A:A,Stores!C:C, "Not Found")</f>
        <v>Jimenezborough</v>
      </c>
      <c r="Z1877" t="str">
        <f>_xlfn.XLOOKUP(Table4[[#This Row],[StoreID]],Stores!A:A,Stores!D:D, "Not Found")</f>
        <v>South</v>
      </c>
    </row>
    <row r="1878" spans="1:26">
      <c r="A1878" t="s">
        <v>2744</v>
      </c>
      <c r="B1878" s="1">
        <v>45305</v>
      </c>
      <c r="C1878" t="s">
        <v>680</v>
      </c>
      <c r="D1878" t="s">
        <v>715</v>
      </c>
      <c r="E1878" t="s">
        <v>842</v>
      </c>
      <c r="F1878">
        <v>2</v>
      </c>
      <c r="G1878">
        <v>0.1</v>
      </c>
      <c r="H1878" t="s">
        <v>868</v>
      </c>
      <c r="I1878" s="4">
        <f>Table4[[#This Row],[Quantity]]*Table4[[#This Row],[UnitPrice]]</f>
        <v>1637.52</v>
      </c>
      <c r="J1878" s="4">
        <f>Table4[[#This Row],[Gross Revenue]]*(1-Table4[[#This Row],[Discount]])</f>
        <v>1473.768</v>
      </c>
      <c r="K1878" s="4">
        <f>Table4[[#This Row],[Quantity]]*Table4[[#This Row],[CostPrice]]</f>
        <v>1055.24</v>
      </c>
      <c r="L1878" s="4">
        <f>Table4[[#This Row],[Net Revenue]]-Table4[[#This Row],[Total Cost]]</f>
        <v>418.52800000000002</v>
      </c>
      <c r="M1878" t="str">
        <f>_xlfn.XLOOKUP(Table4[[#This Row],[ProductID]], Products!A:A,Products!B:B, "Not Found")</f>
        <v>Audience Television</v>
      </c>
      <c r="N1878" t="str">
        <f>TEXT(Table4[[#This Row],[Date]], "mmm")</f>
        <v>Jan</v>
      </c>
      <c r="O1878" t="str">
        <f>TEXT(Table4[[#This Row],[Date]], "yyyy")</f>
        <v>2024</v>
      </c>
      <c r="P1878" t="str">
        <f>_xlfn.XLOOKUP(Table4[[#This Row],[ProductID]],Products!A:A,Products!C:C, "Not Found")</f>
        <v>Electronics</v>
      </c>
      <c r="Q1878" t="str">
        <f>_xlfn.XLOOKUP(Table4[[#This Row],[ProductID]],Products!A:A,Products!D:D,"Not Found")</f>
        <v>Television</v>
      </c>
      <c r="R1878">
        <f>_xlfn.XLOOKUP(Table4[[#This Row],[ProductID]],Products!A:A,Products!E:E,"Not Found")</f>
        <v>818.76</v>
      </c>
      <c r="S1878">
        <f>_xlfn.XLOOKUP(Table4[[#This Row],[ProductID]],Products!A:A,Products!F:F, "Not Found")</f>
        <v>527.62</v>
      </c>
      <c r="T1878" t="str">
        <f>_xlfn.XLOOKUP(Table4[[#This Row],[CustomerID]],Customers!A:A,Customers!D:D, "Not Found")</f>
        <v>F</v>
      </c>
      <c r="U1878" s="6">
        <f>_xlfn.XLOOKUP(Table4[[#This Row],[CustomerID]],Customers!A:A,Customers!E:E, "Not Found")</f>
        <v>25513</v>
      </c>
      <c r="V1878">
        <f ca="1">DATEDIF(Table4[[#This Row],[CustomerBirthday]], TODAY(), "Y")</f>
        <v>56</v>
      </c>
      <c r="W1878" t="str" cm="1">
        <f t="array" aca="1" ref="W1878" ca="1">_xlfn.IFS(Table4[[#This Row],[Age]]&lt;25, "Under 25",Table4[[#This Row],[Age]]=34, "25-34", Table4[[#This Row],[Age]]&lt;=49, "35-49", Table4[[#This Row],[Age]]&lt;=64, "50-64", Table4[[#This Row],[Age]]&gt;=65, "65+")</f>
        <v>50-64</v>
      </c>
      <c r="X1878" t="str">
        <f>_xlfn.XLOOKUP(Table4[[#This Row],[StoreID]],Stores!A:A,Stores!B:B, "Not found")</f>
        <v>MegaMart Brianahaven</v>
      </c>
      <c r="Y1878" t="str">
        <f>_xlfn.XLOOKUP(Table4[[#This Row],[StoreID]],Stores!A:A,Stores!C:C, "Not Found")</f>
        <v>Brianahaven</v>
      </c>
      <c r="Z1878" t="str">
        <f>_xlfn.XLOOKUP(Table4[[#This Row],[StoreID]],Stores!A:A,Stores!D:D, "Not Found")</f>
        <v>North</v>
      </c>
    </row>
    <row r="1879" spans="1:26">
      <c r="A1879" t="s">
        <v>2745</v>
      </c>
      <c r="B1879" s="1">
        <v>45620</v>
      </c>
      <c r="C1879" t="s">
        <v>454</v>
      </c>
      <c r="D1879" t="s">
        <v>742</v>
      </c>
      <c r="E1879" t="s">
        <v>846</v>
      </c>
      <c r="F1879">
        <v>2</v>
      </c>
      <c r="G1879">
        <v>0.1</v>
      </c>
      <c r="H1879" t="s">
        <v>875</v>
      </c>
      <c r="I1879" s="4">
        <f>Table4[[#This Row],[Quantity]]*Table4[[#This Row],[UnitPrice]]</f>
        <v>497.14</v>
      </c>
      <c r="J1879" s="4">
        <f>Table4[[#This Row],[Gross Revenue]]*(1-Table4[[#This Row],[Discount]])</f>
        <v>447.42599999999999</v>
      </c>
      <c r="K1879" s="4">
        <f>Table4[[#This Row],[Quantity]]*Table4[[#This Row],[CostPrice]]</f>
        <v>381.34</v>
      </c>
      <c r="L1879" s="4">
        <f>Table4[[#This Row],[Net Revenue]]-Table4[[#This Row],[Total Cost]]</f>
        <v>66.086000000000013</v>
      </c>
      <c r="M1879" t="str">
        <f>_xlfn.XLOOKUP(Table4[[#This Row],[ProductID]], Products!A:A,Products!B:B, "Not Found")</f>
        <v>Either Headphones</v>
      </c>
      <c r="N1879" t="str">
        <f>TEXT(Table4[[#This Row],[Date]], "mmm")</f>
        <v>Nov</v>
      </c>
      <c r="O1879" t="str">
        <f>TEXT(Table4[[#This Row],[Date]], "yyyy")</f>
        <v>2024</v>
      </c>
      <c r="P1879" t="str">
        <f>_xlfn.XLOOKUP(Table4[[#This Row],[ProductID]],Products!A:A,Products!C:C, "Not Found")</f>
        <v>Electronics</v>
      </c>
      <c r="Q1879" t="str">
        <f>_xlfn.XLOOKUP(Table4[[#This Row],[ProductID]],Products!A:A,Products!D:D,"Not Found")</f>
        <v>Headphones</v>
      </c>
      <c r="R1879">
        <f>_xlfn.XLOOKUP(Table4[[#This Row],[ProductID]],Products!A:A,Products!E:E,"Not Found")</f>
        <v>248.57</v>
      </c>
      <c r="S1879">
        <f>_xlfn.XLOOKUP(Table4[[#This Row],[ProductID]],Products!A:A,Products!F:F, "Not Found")</f>
        <v>190.67</v>
      </c>
      <c r="T1879" t="str">
        <f>_xlfn.XLOOKUP(Table4[[#This Row],[CustomerID]],Customers!A:A,Customers!D:D, "Not Found")</f>
        <v>F</v>
      </c>
      <c r="U1879" s="6">
        <f>_xlfn.XLOOKUP(Table4[[#This Row],[CustomerID]],Customers!A:A,Customers!E:E, "Not Found")</f>
        <v>32818</v>
      </c>
      <c r="V1879">
        <f ca="1">DATEDIF(Table4[[#This Row],[CustomerBirthday]], TODAY(), "Y")</f>
        <v>36</v>
      </c>
      <c r="W1879" t="str" cm="1">
        <f t="array" aca="1" ref="W1879" ca="1">_xlfn.IFS(Table4[[#This Row],[Age]]&lt;25, "Under 25",Table4[[#This Row],[Age]]=34, "25-34", Table4[[#This Row],[Age]]&lt;=49, "35-49", Table4[[#This Row],[Age]]&lt;=64, "50-64", Table4[[#This Row],[Age]]&gt;=65, "65+")</f>
        <v>35-49</v>
      </c>
      <c r="X1879" t="str">
        <f>_xlfn.XLOOKUP(Table4[[#This Row],[StoreID]],Stores!A:A,Stores!B:B, "Not found")</f>
        <v>MegaMart Johnmouth</v>
      </c>
      <c r="Y1879" t="str">
        <f>_xlfn.XLOOKUP(Table4[[#This Row],[StoreID]],Stores!A:A,Stores!C:C, "Not Found")</f>
        <v>Johnmouth</v>
      </c>
      <c r="Z1879" t="str">
        <f>_xlfn.XLOOKUP(Table4[[#This Row],[StoreID]],Stores!A:A,Stores!D:D, "Not Found")</f>
        <v>East</v>
      </c>
    </row>
    <row r="1880" spans="1:26">
      <c r="A1880" t="s">
        <v>2746</v>
      </c>
      <c r="B1880" s="1">
        <v>45902</v>
      </c>
      <c r="C1880" t="s">
        <v>625</v>
      </c>
      <c r="D1880" t="s">
        <v>718</v>
      </c>
      <c r="E1880" t="s">
        <v>846</v>
      </c>
      <c r="F1880">
        <v>2</v>
      </c>
      <c r="G1880">
        <v>0.05</v>
      </c>
      <c r="H1880" t="s">
        <v>871</v>
      </c>
      <c r="I1880" s="4">
        <f>Table4[[#This Row],[Quantity]]*Table4[[#This Row],[UnitPrice]]</f>
        <v>675.26</v>
      </c>
      <c r="J1880" s="4">
        <f>Table4[[#This Row],[Gross Revenue]]*(1-Table4[[#This Row],[Discount]])</f>
        <v>641.49699999999996</v>
      </c>
      <c r="K1880" s="4">
        <f>Table4[[#This Row],[Quantity]]*Table4[[#This Row],[CostPrice]]</f>
        <v>338.06</v>
      </c>
      <c r="L1880" s="4">
        <f>Table4[[#This Row],[Net Revenue]]-Table4[[#This Row],[Total Cost]]</f>
        <v>303.43699999999995</v>
      </c>
      <c r="M1880" t="str">
        <f>_xlfn.XLOOKUP(Table4[[#This Row],[ProductID]], Products!A:A,Products!B:B, "Not Found")</f>
        <v>Here Footwear</v>
      </c>
      <c r="N1880" t="str">
        <f>TEXT(Table4[[#This Row],[Date]], "mmm")</f>
        <v>Sep</v>
      </c>
      <c r="O1880" t="str">
        <f>TEXT(Table4[[#This Row],[Date]], "yyyy")</f>
        <v>2025</v>
      </c>
      <c r="P1880" t="str">
        <f>_xlfn.XLOOKUP(Table4[[#This Row],[ProductID]],Products!A:A,Products!C:C, "Not Found")</f>
        <v>Fashion</v>
      </c>
      <c r="Q1880" t="str">
        <f>_xlfn.XLOOKUP(Table4[[#This Row],[ProductID]],Products!A:A,Products!D:D,"Not Found")</f>
        <v>Footwear</v>
      </c>
      <c r="R1880">
        <f>_xlfn.XLOOKUP(Table4[[#This Row],[ProductID]],Products!A:A,Products!E:E,"Not Found")</f>
        <v>337.63</v>
      </c>
      <c r="S1880">
        <f>_xlfn.XLOOKUP(Table4[[#This Row],[ProductID]],Products!A:A,Products!F:F, "Not Found")</f>
        <v>169.03</v>
      </c>
      <c r="T1880" t="str">
        <f>_xlfn.XLOOKUP(Table4[[#This Row],[CustomerID]],Customers!A:A,Customers!D:D, "Not Found")</f>
        <v>M</v>
      </c>
      <c r="U1880" s="6">
        <f>_xlfn.XLOOKUP(Table4[[#This Row],[CustomerID]],Customers!A:A,Customers!E:E, "Not Found")</f>
        <v>29135</v>
      </c>
      <c r="V1880">
        <f ca="1">DATEDIF(Table4[[#This Row],[CustomerBirthday]], TODAY(), "Y")</f>
        <v>46</v>
      </c>
      <c r="W1880" t="str" cm="1">
        <f t="array" aca="1" ref="W1880" ca="1">_xlfn.IFS(Table4[[#This Row],[Age]]&lt;25, "Under 25",Table4[[#This Row],[Age]]=34, "25-34", Table4[[#This Row],[Age]]&lt;=49, "35-49", Table4[[#This Row],[Age]]&lt;=64, "50-64", Table4[[#This Row],[Age]]&gt;=65, "65+")</f>
        <v>35-49</v>
      </c>
      <c r="X1880" t="str">
        <f>_xlfn.XLOOKUP(Table4[[#This Row],[StoreID]],Stores!A:A,Stores!B:B, "Not found")</f>
        <v>MegaMart Johnmouth</v>
      </c>
      <c r="Y1880" t="str">
        <f>_xlfn.XLOOKUP(Table4[[#This Row],[StoreID]],Stores!A:A,Stores!C:C, "Not Found")</f>
        <v>Johnmouth</v>
      </c>
      <c r="Z1880" t="str">
        <f>_xlfn.XLOOKUP(Table4[[#This Row],[StoreID]],Stores!A:A,Stores!D:D, "Not Found")</f>
        <v>East</v>
      </c>
    </row>
    <row r="1881" spans="1:26">
      <c r="A1881" t="s">
        <v>2747</v>
      </c>
      <c r="B1881" s="1">
        <v>45376</v>
      </c>
      <c r="C1881" t="s">
        <v>364</v>
      </c>
      <c r="D1881" t="s">
        <v>764</v>
      </c>
      <c r="E1881" t="s">
        <v>846</v>
      </c>
      <c r="F1881">
        <v>3</v>
      </c>
      <c r="G1881">
        <v>0</v>
      </c>
      <c r="H1881" t="s">
        <v>865</v>
      </c>
      <c r="I1881" s="4">
        <f>Table4[[#This Row],[Quantity]]*Table4[[#This Row],[UnitPrice]]</f>
        <v>971.76</v>
      </c>
      <c r="J1881" s="4">
        <f>Table4[[#This Row],[Gross Revenue]]*(1-Table4[[#This Row],[Discount]])</f>
        <v>971.76</v>
      </c>
      <c r="K1881" s="4">
        <f>Table4[[#This Row],[Quantity]]*Table4[[#This Row],[CostPrice]]</f>
        <v>728.93999999999994</v>
      </c>
      <c r="L1881" s="4">
        <f>Table4[[#This Row],[Net Revenue]]-Table4[[#This Row],[Total Cost]]</f>
        <v>242.82000000000005</v>
      </c>
      <c r="M1881" t="str">
        <f>_xlfn.XLOOKUP(Table4[[#This Row],[ProductID]], Products!A:A,Products!B:B, "Not Found")</f>
        <v>Simple Accessories</v>
      </c>
      <c r="N1881" t="str">
        <f>TEXT(Table4[[#This Row],[Date]], "mmm")</f>
        <v>Mar</v>
      </c>
      <c r="O1881" t="str">
        <f>TEXT(Table4[[#This Row],[Date]], "yyyy")</f>
        <v>2024</v>
      </c>
      <c r="P1881" t="str">
        <f>_xlfn.XLOOKUP(Table4[[#This Row],[ProductID]],Products!A:A,Products!C:C, "Not Found")</f>
        <v>Fashion</v>
      </c>
      <c r="Q1881" t="str">
        <f>_xlfn.XLOOKUP(Table4[[#This Row],[ProductID]],Products!A:A,Products!D:D,"Not Found")</f>
        <v>Accessories</v>
      </c>
      <c r="R1881">
        <f>_xlfn.XLOOKUP(Table4[[#This Row],[ProductID]],Products!A:A,Products!E:E,"Not Found")</f>
        <v>323.92</v>
      </c>
      <c r="S1881">
        <f>_xlfn.XLOOKUP(Table4[[#This Row],[ProductID]],Products!A:A,Products!F:F, "Not Found")</f>
        <v>242.98</v>
      </c>
      <c r="T1881" t="str">
        <f>_xlfn.XLOOKUP(Table4[[#This Row],[CustomerID]],Customers!A:A,Customers!D:D, "Not Found")</f>
        <v>M</v>
      </c>
      <c r="U1881" s="6">
        <f>_xlfn.XLOOKUP(Table4[[#This Row],[CustomerID]],Customers!A:A,Customers!E:E, "Not Found")</f>
        <v>34560</v>
      </c>
      <c r="V1881">
        <f ca="1">DATEDIF(Table4[[#This Row],[CustomerBirthday]], TODAY(), "Y")</f>
        <v>31</v>
      </c>
      <c r="W1881" t="str" cm="1">
        <f t="array" aca="1" ref="W1881" ca="1">_xlfn.IFS(Table4[[#This Row],[Age]]&lt;25, "Under 25",Table4[[#This Row],[Age]]=34, "25-34", Table4[[#This Row],[Age]]&lt;=49, "35-49", Table4[[#This Row],[Age]]&lt;=64, "50-64", Table4[[#This Row],[Age]]&gt;=65, "65+")</f>
        <v>35-49</v>
      </c>
      <c r="X1881" t="str">
        <f>_xlfn.XLOOKUP(Table4[[#This Row],[StoreID]],Stores!A:A,Stores!B:B, "Not found")</f>
        <v>MegaMart Johnmouth</v>
      </c>
      <c r="Y1881" t="str">
        <f>_xlfn.XLOOKUP(Table4[[#This Row],[StoreID]],Stores!A:A,Stores!C:C, "Not Found")</f>
        <v>Johnmouth</v>
      </c>
      <c r="Z1881" t="str">
        <f>_xlfn.XLOOKUP(Table4[[#This Row],[StoreID]],Stores!A:A,Stores!D:D, "Not Found")</f>
        <v>East</v>
      </c>
    </row>
    <row r="1882" spans="1:26">
      <c r="A1882" t="s">
        <v>2748</v>
      </c>
      <c r="B1882" s="1">
        <v>45280</v>
      </c>
      <c r="C1882" t="s">
        <v>643</v>
      </c>
      <c r="D1882" t="s">
        <v>790</v>
      </c>
      <c r="E1882" t="s">
        <v>835</v>
      </c>
      <c r="F1882">
        <v>5</v>
      </c>
      <c r="G1882">
        <v>0.15</v>
      </c>
      <c r="H1882" t="s">
        <v>868</v>
      </c>
      <c r="I1882" s="4">
        <f>Table4[[#This Row],[Quantity]]*Table4[[#This Row],[UnitPrice]]</f>
        <v>1523.55</v>
      </c>
      <c r="J1882" s="4">
        <f>Table4[[#This Row],[Gross Revenue]]*(1-Table4[[#This Row],[Discount]])</f>
        <v>1295.0174999999999</v>
      </c>
      <c r="K1882" s="4">
        <f>Table4[[#This Row],[Quantity]]*Table4[[#This Row],[CostPrice]]</f>
        <v>820.05</v>
      </c>
      <c r="L1882" s="4">
        <f>Table4[[#This Row],[Net Revenue]]-Table4[[#This Row],[Total Cost]]</f>
        <v>474.96749999999997</v>
      </c>
      <c r="M1882" t="str">
        <f>_xlfn.XLOOKUP(Table4[[#This Row],[ProductID]], Products!A:A,Products!B:B, "Not Found")</f>
        <v>Difficult Vegetables</v>
      </c>
      <c r="N1882" t="str">
        <f>TEXT(Table4[[#This Row],[Date]], "mmm")</f>
        <v>Dec</v>
      </c>
      <c r="O1882" t="str">
        <f>TEXT(Table4[[#This Row],[Date]], "yyyy")</f>
        <v>2023</v>
      </c>
      <c r="P1882" t="str">
        <f>_xlfn.XLOOKUP(Table4[[#This Row],[ProductID]],Products!A:A,Products!C:C, "Not Found")</f>
        <v>Groceries</v>
      </c>
      <c r="Q1882" t="str">
        <f>_xlfn.XLOOKUP(Table4[[#This Row],[ProductID]],Products!A:A,Products!D:D,"Not Found")</f>
        <v>Vegetables</v>
      </c>
      <c r="R1882">
        <f>_xlfn.XLOOKUP(Table4[[#This Row],[ProductID]],Products!A:A,Products!E:E,"Not Found")</f>
        <v>304.70999999999998</v>
      </c>
      <c r="S1882">
        <f>_xlfn.XLOOKUP(Table4[[#This Row],[ProductID]],Products!A:A,Products!F:F, "Not Found")</f>
        <v>164.01</v>
      </c>
      <c r="T1882" t="str">
        <f>_xlfn.XLOOKUP(Table4[[#This Row],[CustomerID]],Customers!A:A,Customers!D:D, "Not Found")</f>
        <v>M</v>
      </c>
      <c r="U1882" s="6">
        <f>_xlfn.XLOOKUP(Table4[[#This Row],[CustomerID]],Customers!A:A,Customers!E:E, "Not Found")</f>
        <v>38193</v>
      </c>
      <c r="V1882">
        <f ca="1">DATEDIF(Table4[[#This Row],[CustomerBirthday]], TODAY(), "Y")</f>
        <v>22</v>
      </c>
      <c r="W1882" t="str" cm="1">
        <f t="array" aca="1" ref="W1882" ca="1">_xlfn.IFS(Table4[[#This Row],[Age]]&lt;25, "Under 25",Table4[[#This Row],[Age]]=34, "25-34", Table4[[#This Row],[Age]]&lt;=49, "35-49", Table4[[#This Row],[Age]]&lt;=64, "50-64", Table4[[#This Row],[Age]]&gt;=65, "65+")</f>
        <v>Under 25</v>
      </c>
      <c r="X1882" t="str">
        <f>_xlfn.XLOOKUP(Table4[[#This Row],[StoreID]],Stores!A:A,Stores!B:B, "Not found")</f>
        <v>MegaMart Peckmouth</v>
      </c>
      <c r="Y1882" t="str">
        <f>_xlfn.XLOOKUP(Table4[[#This Row],[StoreID]],Stores!A:A,Stores!C:C, "Not Found")</f>
        <v>Peckmouth</v>
      </c>
      <c r="Z1882" t="str">
        <f>_xlfn.XLOOKUP(Table4[[#This Row],[StoreID]],Stores!A:A,Stores!D:D, "Not Found")</f>
        <v>East</v>
      </c>
    </row>
    <row r="1883" spans="1:26">
      <c r="A1883" t="s">
        <v>2749</v>
      </c>
      <c r="B1883" s="1">
        <v>45803</v>
      </c>
      <c r="C1883" t="s">
        <v>183</v>
      </c>
      <c r="D1883" t="s">
        <v>722</v>
      </c>
      <c r="E1883" t="s">
        <v>842</v>
      </c>
      <c r="F1883">
        <v>3</v>
      </c>
      <c r="G1883">
        <v>0.15</v>
      </c>
      <c r="H1883" t="s">
        <v>865</v>
      </c>
      <c r="I1883" s="4">
        <f>Table4[[#This Row],[Quantity]]*Table4[[#This Row],[UnitPrice]]</f>
        <v>5561.3099999999995</v>
      </c>
      <c r="J1883" s="4">
        <f>Table4[[#This Row],[Gross Revenue]]*(1-Table4[[#This Row],[Discount]])</f>
        <v>4727.1134999999995</v>
      </c>
      <c r="K1883" s="4">
        <f>Table4[[#This Row],[Quantity]]*Table4[[#This Row],[CostPrice]]</f>
        <v>4090.56</v>
      </c>
      <c r="L1883" s="4">
        <f>Table4[[#This Row],[Net Revenue]]-Table4[[#This Row],[Total Cost]]</f>
        <v>636.55349999999953</v>
      </c>
      <c r="M1883" t="str">
        <f>_xlfn.XLOOKUP(Table4[[#This Row],[ProductID]], Products!A:A,Products!B:B, "Not Found")</f>
        <v>Four Accessories</v>
      </c>
      <c r="N1883" t="str">
        <f>TEXT(Table4[[#This Row],[Date]], "mmm")</f>
        <v>May</v>
      </c>
      <c r="O1883" t="str">
        <f>TEXT(Table4[[#This Row],[Date]], "yyyy")</f>
        <v>2025</v>
      </c>
      <c r="P1883" t="str">
        <f>_xlfn.XLOOKUP(Table4[[#This Row],[ProductID]],Products!A:A,Products!C:C, "Not Found")</f>
        <v>Fashion</v>
      </c>
      <c r="Q1883" t="str">
        <f>_xlfn.XLOOKUP(Table4[[#This Row],[ProductID]],Products!A:A,Products!D:D,"Not Found")</f>
        <v>Accessories</v>
      </c>
      <c r="R1883">
        <f>_xlfn.XLOOKUP(Table4[[#This Row],[ProductID]],Products!A:A,Products!E:E,"Not Found")</f>
        <v>1853.77</v>
      </c>
      <c r="S1883">
        <f>_xlfn.XLOOKUP(Table4[[#This Row],[ProductID]],Products!A:A,Products!F:F, "Not Found")</f>
        <v>1363.52</v>
      </c>
      <c r="T1883" t="str">
        <f>_xlfn.XLOOKUP(Table4[[#This Row],[CustomerID]],Customers!A:A,Customers!D:D, "Not Found")</f>
        <v>F</v>
      </c>
      <c r="U1883" s="6">
        <f>_xlfn.XLOOKUP(Table4[[#This Row],[CustomerID]],Customers!A:A,Customers!E:E, "Not Found")</f>
        <v>38901</v>
      </c>
      <c r="V1883">
        <f ca="1">DATEDIF(Table4[[#This Row],[CustomerBirthday]], TODAY(), "Y")</f>
        <v>20</v>
      </c>
      <c r="W1883" t="str" cm="1">
        <f t="array" aca="1" ref="W1883" ca="1">_xlfn.IFS(Table4[[#This Row],[Age]]&lt;25, "Under 25",Table4[[#This Row],[Age]]=34, "25-34", Table4[[#This Row],[Age]]&lt;=49, "35-49", Table4[[#This Row],[Age]]&lt;=64, "50-64", Table4[[#This Row],[Age]]&gt;=65, "65+")</f>
        <v>Under 25</v>
      </c>
      <c r="X1883" t="str">
        <f>_xlfn.XLOOKUP(Table4[[#This Row],[StoreID]],Stores!A:A,Stores!B:B, "Not found")</f>
        <v>MegaMart Brianahaven</v>
      </c>
      <c r="Y1883" t="str">
        <f>_xlfn.XLOOKUP(Table4[[#This Row],[StoreID]],Stores!A:A,Stores!C:C, "Not Found")</f>
        <v>Brianahaven</v>
      </c>
      <c r="Z1883" t="str">
        <f>_xlfn.XLOOKUP(Table4[[#This Row],[StoreID]],Stores!A:A,Stores!D:D, "Not Found")</f>
        <v>North</v>
      </c>
    </row>
    <row r="1884" spans="1:26">
      <c r="A1884" t="s">
        <v>2750</v>
      </c>
      <c r="B1884" s="1">
        <v>45865</v>
      </c>
      <c r="C1884" t="s">
        <v>270</v>
      </c>
      <c r="D1884" t="s">
        <v>792</v>
      </c>
      <c r="E1884" t="s">
        <v>842</v>
      </c>
      <c r="F1884">
        <v>5</v>
      </c>
      <c r="G1884">
        <v>0.05</v>
      </c>
      <c r="H1884" t="s">
        <v>865</v>
      </c>
      <c r="I1884" s="4">
        <f>Table4[[#This Row],[Quantity]]*Table4[[#This Row],[UnitPrice]]</f>
        <v>8994.85</v>
      </c>
      <c r="J1884" s="4">
        <f>Table4[[#This Row],[Gross Revenue]]*(1-Table4[[#This Row],[Discount]])</f>
        <v>8545.1075000000001</v>
      </c>
      <c r="K1884" s="4">
        <f>Table4[[#This Row],[Quantity]]*Table4[[#This Row],[CostPrice]]</f>
        <v>6645.75</v>
      </c>
      <c r="L1884" s="4">
        <f>Table4[[#This Row],[Net Revenue]]-Table4[[#This Row],[Total Cost]]</f>
        <v>1899.3575000000001</v>
      </c>
      <c r="M1884" t="str">
        <f>_xlfn.XLOOKUP(Table4[[#This Row],[ProductID]], Products!A:A,Products!B:B, "Not Found")</f>
        <v>Beat Accessories</v>
      </c>
      <c r="N1884" t="str">
        <f>TEXT(Table4[[#This Row],[Date]], "mmm")</f>
        <v>Jul</v>
      </c>
      <c r="O1884" t="str">
        <f>TEXT(Table4[[#This Row],[Date]], "yyyy")</f>
        <v>2025</v>
      </c>
      <c r="P1884" t="str">
        <f>_xlfn.XLOOKUP(Table4[[#This Row],[ProductID]],Products!A:A,Products!C:C, "Not Found")</f>
        <v>Fashion</v>
      </c>
      <c r="Q1884" t="str">
        <f>_xlfn.XLOOKUP(Table4[[#This Row],[ProductID]],Products!A:A,Products!D:D,"Not Found")</f>
        <v>Accessories</v>
      </c>
      <c r="R1884">
        <f>_xlfn.XLOOKUP(Table4[[#This Row],[ProductID]],Products!A:A,Products!E:E,"Not Found")</f>
        <v>1798.97</v>
      </c>
      <c r="S1884">
        <f>_xlfn.XLOOKUP(Table4[[#This Row],[ProductID]],Products!A:A,Products!F:F, "Not Found")</f>
        <v>1329.15</v>
      </c>
      <c r="T1884" t="str">
        <f>_xlfn.XLOOKUP(Table4[[#This Row],[CustomerID]],Customers!A:A,Customers!D:D, "Not Found")</f>
        <v>M</v>
      </c>
      <c r="U1884" s="6">
        <f>_xlfn.XLOOKUP(Table4[[#This Row],[CustomerID]],Customers!A:A,Customers!E:E, "Not Found")</f>
        <v>22815</v>
      </c>
      <c r="V1884">
        <f ca="1">DATEDIF(Table4[[#This Row],[CustomerBirthday]], TODAY(), "Y")</f>
        <v>64</v>
      </c>
      <c r="W1884" t="str" cm="1">
        <f t="array" aca="1" ref="W1884" ca="1">_xlfn.IFS(Table4[[#This Row],[Age]]&lt;25, "Under 25",Table4[[#This Row],[Age]]=34, "25-34", Table4[[#This Row],[Age]]&lt;=49, "35-49", Table4[[#This Row],[Age]]&lt;=64, "50-64", Table4[[#This Row],[Age]]&gt;=65, "65+")</f>
        <v>50-64</v>
      </c>
      <c r="X1884" t="str">
        <f>_xlfn.XLOOKUP(Table4[[#This Row],[StoreID]],Stores!A:A,Stores!B:B, "Not found")</f>
        <v>MegaMart Brianahaven</v>
      </c>
      <c r="Y1884" t="str">
        <f>_xlfn.XLOOKUP(Table4[[#This Row],[StoreID]],Stores!A:A,Stores!C:C, "Not Found")</f>
        <v>Brianahaven</v>
      </c>
      <c r="Z1884" t="str">
        <f>_xlfn.XLOOKUP(Table4[[#This Row],[StoreID]],Stores!A:A,Stores!D:D, "Not Found")</f>
        <v>North</v>
      </c>
    </row>
    <row r="1885" spans="1:26">
      <c r="A1885" t="s">
        <v>2751</v>
      </c>
      <c r="B1885" s="1">
        <v>45728</v>
      </c>
      <c r="C1885" t="s">
        <v>582</v>
      </c>
      <c r="D1885" t="s">
        <v>780</v>
      </c>
      <c r="E1885" t="s">
        <v>831</v>
      </c>
      <c r="F1885">
        <v>3</v>
      </c>
      <c r="G1885">
        <v>0.15</v>
      </c>
      <c r="H1885" t="s">
        <v>865</v>
      </c>
      <c r="I1885" s="4">
        <f>Table4[[#This Row],[Quantity]]*Table4[[#This Row],[UnitPrice]]</f>
        <v>3816.69</v>
      </c>
      <c r="J1885" s="4">
        <f>Table4[[#This Row],[Gross Revenue]]*(1-Table4[[#This Row],[Discount]])</f>
        <v>3244.1864999999998</v>
      </c>
      <c r="K1885" s="4">
        <f>Table4[[#This Row],[Quantity]]*Table4[[#This Row],[CostPrice]]</f>
        <v>2857.95</v>
      </c>
      <c r="L1885" s="4">
        <f>Table4[[#This Row],[Net Revenue]]-Table4[[#This Row],[Total Cost]]</f>
        <v>386.23649999999998</v>
      </c>
      <c r="M1885" t="str">
        <f>_xlfn.XLOOKUP(Table4[[#This Row],[ProductID]], Products!A:A,Products!B:B, "Not Found")</f>
        <v>Hospital Smartphone</v>
      </c>
      <c r="N1885" t="str">
        <f>TEXT(Table4[[#This Row],[Date]], "mmm")</f>
        <v>Mar</v>
      </c>
      <c r="O1885" t="str">
        <f>TEXT(Table4[[#This Row],[Date]], "yyyy")</f>
        <v>2025</v>
      </c>
      <c r="P1885" t="str">
        <f>_xlfn.XLOOKUP(Table4[[#This Row],[ProductID]],Products!A:A,Products!C:C, "Not Found")</f>
        <v>Electronics</v>
      </c>
      <c r="Q1885" t="str">
        <f>_xlfn.XLOOKUP(Table4[[#This Row],[ProductID]],Products!A:A,Products!D:D,"Not Found")</f>
        <v>Smartphone</v>
      </c>
      <c r="R1885">
        <f>_xlfn.XLOOKUP(Table4[[#This Row],[ProductID]],Products!A:A,Products!E:E,"Not Found")</f>
        <v>1272.23</v>
      </c>
      <c r="S1885">
        <f>_xlfn.XLOOKUP(Table4[[#This Row],[ProductID]],Products!A:A,Products!F:F, "Not Found")</f>
        <v>952.65</v>
      </c>
      <c r="T1885" t="str">
        <f>_xlfn.XLOOKUP(Table4[[#This Row],[CustomerID]],Customers!A:A,Customers!D:D, "Not Found")</f>
        <v>F</v>
      </c>
      <c r="U1885" s="6">
        <f>_xlfn.XLOOKUP(Table4[[#This Row],[CustomerID]],Customers!A:A,Customers!E:E, "Not Found")</f>
        <v>31328</v>
      </c>
      <c r="V1885">
        <f ca="1">DATEDIF(Table4[[#This Row],[CustomerBirthday]], TODAY(), "Y")</f>
        <v>40</v>
      </c>
      <c r="W1885" t="str" cm="1">
        <f t="array" aca="1" ref="W1885" ca="1">_xlfn.IFS(Table4[[#This Row],[Age]]&lt;25, "Under 25",Table4[[#This Row],[Age]]=34, "25-34", Table4[[#This Row],[Age]]&lt;=49, "35-49", Table4[[#This Row],[Age]]&lt;=64, "50-64", Table4[[#This Row],[Age]]&gt;=65, "65+")</f>
        <v>35-49</v>
      </c>
      <c r="X1885" t="str">
        <f>_xlfn.XLOOKUP(Table4[[#This Row],[StoreID]],Stores!A:A,Stores!B:B, "Not found")</f>
        <v>MegaMart Jimenezborough</v>
      </c>
      <c r="Y1885" t="str">
        <f>_xlfn.XLOOKUP(Table4[[#This Row],[StoreID]],Stores!A:A,Stores!C:C, "Not Found")</f>
        <v>Jimenezborough</v>
      </c>
      <c r="Z1885" t="str">
        <f>_xlfn.XLOOKUP(Table4[[#This Row],[StoreID]],Stores!A:A,Stores!D:D, "Not Found")</f>
        <v>South</v>
      </c>
    </row>
    <row r="1886" spans="1:26">
      <c r="A1886" t="s">
        <v>2752</v>
      </c>
      <c r="B1886" s="1">
        <v>45239</v>
      </c>
      <c r="C1886" t="s">
        <v>97</v>
      </c>
      <c r="D1886" t="s">
        <v>766</v>
      </c>
      <c r="E1886" t="s">
        <v>831</v>
      </c>
      <c r="F1886">
        <v>1</v>
      </c>
      <c r="G1886">
        <v>0.05</v>
      </c>
      <c r="H1886" t="s">
        <v>875</v>
      </c>
      <c r="I1886" s="4">
        <f>Table4[[#This Row],[Quantity]]*Table4[[#This Row],[UnitPrice]]</f>
        <v>1227.24</v>
      </c>
      <c r="J1886" s="4">
        <f>Table4[[#This Row],[Gross Revenue]]*(1-Table4[[#This Row],[Discount]])</f>
        <v>1165.8779999999999</v>
      </c>
      <c r="K1886" s="4">
        <f>Table4[[#This Row],[Quantity]]*Table4[[#This Row],[CostPrice]]</f>
        <v>977.09</v>
      </c>
      <c r="L1886" s="4">
        <f>Table4[[#This Row],[Net Revenue]]-Table4[[#This Row],[Total Cost]]</f>
        <v>188.7879999999999</v>
      </c>
      <c r="M1886" t="str">
        <f>_xlfn.XLOOKUP(Table4[[#This Row],[ProductID]], Products!A:A,Products!B:B, "Not Found")</f>
        <v>Firm Dairy</v>
      </c>
      <c r="N1886" t="str">
        <f>TEXT(Table4[[#This Row],[Date]], "mmm")</f>
        <v>Nov</v>
      </c>
      <c r="O1886" t="str">
        <f>TEXT(Table4[[#This Row],[Date]], "yyyy")</f>
        <v>2023</v>
      </c>
      <c r="P1886" t="str">
        <f>_xlfn.XLOOKUP(Table4[[#This Row],[ProductID]],Products!A:A,Products!C:C, "Not Found")</f>
        <v>Groceries</v>
      </c>
      <c r="Q1886" t="str">
        <f>_xlfn.XLOOKUP(Table4[[#This Row],[ProductID]],Products!A:A,Products!D:D,"Not Found")</f>
        <v>Dairy</v>
      </c>
      <c r="R1886">
        <f>_xlfn.XLOOKUP(Table4[[#This Row],[ProductID]],Products!A:A,Products!E:E,"Not Found")</f>
        <v>1227.24</v>
      </c>
      <c r="S1886">
        <f>_xlfn.XLOOKUP(Table4[[#This Row],[ProductID]],Products!A:A,Products!F:F, "Not Found")</f>
        <v>977.09</v>
      </c>
      <c r="T1886" t="str">
        <f>_xlfn.XLOOKUP(Table4[[#This Row],[CustomerID]],Customers!A:A,Customers!D:D, "Not Found")</f>
        <v>F</v>
      </c>
      <c r="U1886" s="6">
        <f>_xlfn.XLOOKUP(Table4[[#This Row],[CustomerID]],Customers!A:A,Customers!E:E, "Not Found")</f>
        <v>22610</v>
      </c>
      <c r="V1886">
        <f ca="1">DATEDIF(Table4[[#This Row],[CustomerBirthday]], TODAY(), "Y")</f>
        <v>64</v>
      </c>
      <c r="W1886" t="str" cm="1">
        <f t="array" aca="1" ref="W1886" ca="1">_xlfn.IFS(Table4[[#This Row],[Age]]&lt;25, "Under 25",Table4[[#This Row],[Age]]=34, "25-34", Table4[[#This Row],[Age]]&lt;=49, "35-49", Table4[[#This Row],[Age]]&lt;=64, "50-64", Table4[[#This Row],[Age]]&gt;=65, "65+")</f>
        <v>50-64</v>
      </c>
      <c r="X1886" t="str">
        <f>_xlfn.XLOOKUP(Table4[[#This Row],[StoreID]],Stores!A:A,Stores!B:B, "Not found")</f>
        <v>MegaMart Jimenezborough</v>
      </c>
      <c r="Y1886" t="str">
        <f>_xlfn.XLOOKUP(Table4[[#This Row],[StoreID]],Stores!A:A,Stores!C:C, "Not Found")</f>
        <v>Jimenezborough</v>
      </c>
      <c r="Z1886" t="str">
        <f>_xlfn.XLOOKUP(Table4[[#This Row],[StoreID]],Stores!A:A,Stores!D:D, "Not Found")</f>
        <v>South</v>
      </c>
    </row>
    <row r="1887" spans="1:26">
      <c r="A1887" t="s">
        <v>2753</v>
      </c>
      <c r="B1887" s="1">
        <v>45890</v>
      </c>
      <c r="C1887" t="s">
        <v>167</v>
      </c>
      <c r="D1887" t="s">
        <v>818</v>
      </c>
      <c r="E1887" t="s">
        <v>846</v>
      </c>
      <c r="F1887">
        <v>1</v>
      </c>
      <c r="G1887">
        <v>0</v>
      </c>
      <c r="H1887" t="s">
        <v>865</v>
      </c>
      <c r="I1887" s="4">
        <f>Table4[[#This Row],[Quantity]]*Table4[[#This Row],[UnitPrice]]</f>
        <v>1165.3699999999999</v>
      </c>
      <c r="J1887" s="4">
        <f>Table4[[#This Row],[Gross Revenue]]*(1-Table4[[#This Row],[Discount]])</f>
        <v>1165.3699999999999</v>
      </c>
      <c r="K1887" s="4">
        <f>Table4[[#This Row],[Quantity]]*Table4[[#This Row],[CostPrice]]</f>
        <v>926.55</v>
      </c>
      <c r="L1887" s="4">
        <f>Table4[[#This Row],[Net Revenue]]-Table4[[#This Row],[Total Cost]]</f>
        <v>238.81999999999994</v>
      </c>
      <c r="M1887" t="str">
        <f>_xlfn.XLOOKUP(Table4[[#This Row],[ProductID]], Products!A:A,Products!B:B, "Not Found")</f>
        <v>Nature Clothing</v>
      </c>
      <c r="N1887" t="str">
        <f>TEXT(Table4[[#This Row],[Date]], "mmm")</f>
        <v>Aug</v>
      </c>
      <c r="O1887" t="str">
        <f>TEXT(Table4[[#This Row],[Date]], "yyyy")</f>
        <v>2025</v>
      </c>
      <c r="P1887" t="str">
        <f>_xlfn.XLOOKUP(Table4[[#This Row],[ProductID]],Products!A:A,Products!C:C, "Not Found")</f>
        <v>Fashion</v>
      </c>
      <c r="Q1887" t="str">
        <f>_xlfn.XLOOKUP(Table4[[#This Row],[ProductID]],Products!A:A,Products!D:D,"Not Found")</f>
        <v>Clothing</v>
      </c>
      <c r="R1887">
        <f>_xlfn.XLOOKUP(Table4[[#This Row],[ProductID]],Products!A:A,Products!E:E,"Not Found")</f>
        <v>1165.3699999999999</v>
      </c>
      <c r="S1887">
        <f>_xlfn.XLOOKUP(Table4[[#This Row],[ProductID]],Products!A:A,Products!F:F, "Not Found")</f>
        <v>926.55</v>
      </c>
      <c r="T1887" t="str">
        <f>_xlfn.XLOOKUP(Table4[[#This Row],[CustomerID]],Customers!A:A,Customers!D:D, "Not Found")</f>
        <v>M</v>
      </c>
      <c r="U1887" s="6">
        <f>_xlfn.XLOOKUP(Table4[[#This Row],[CustomerID]],Customers!A:A,Customers!E:E, "Not Found")</f>
        <v>32400</v>
      </c>
      <c r="V1887">
        <f ca="1">DATEDIF(Table4[[#This Row],[CustomerBirthday]], TODAY(), "Y")</f>
        <v>37</v>
      </c>
      <c r="W1887" t="str" cm="1">
        <f t="array" aca="1" ref="W1887" ca="1">_xlfn.IFS(Table4[[#This Row],[Age]]&lt;25, "Under 25",Table4[[#This Row],[Age]]=34, "25-34", Table4[[#This Row],[Age]]&lt;=49, "35-49", Table4[[#This Row],[Age]]&lt;=64, "50-64", Table4[[#This Row],[Age]]&gt;=65, "65+")</f>
        <v>35-49</v>
      </c>
      <c r="X1887" t="str">
        <f>_xlfn.XLOOKUP(Table4[[#This Row],[StoreID]],Stores!A:A,Stores!B:B, "Not found")</f>
        <v>MegaMart Johnmouth</v>
      </c>
      <c r="Y1887" t="str">
        <f>_xlfn.XLOOKUP(Table4[[#This Row],[StoreID]],Stores!A:A,Stores!C:C, "Not Found")</f>
        <v>Johnmouth</v>
      </c>
      <c r="Z1887" t="str">
        <f>_xlfn.XLOOKUP(Table4[[#This Row],[StoreID]],Stores!A:A,Stores!D:D, "Not Found")</f>
        <v>East</v>
      </c>
    </row>
    <row r="1888" spans="1:26">
      <c r="A1888" t="s">
        <v>2754</v>
      </c>
      <c r="B1888" s="1">
        <v>45635</v>
      </c>
      <c r="C1888" t="s">
        <v>516</v>
      </c>
      <c r="D1888" t="s">
        <v>792</v>
      </c>
      <c r="E1888" t="s">
        <v>842</v>
      </c>
      <c r="F1888">
        <v>1</v>
      </c>
      <c r="G1888">
        <v>0.15</v>
      </c>
      <c r="H1888" t="s">
        <v>871</v>
      </c>
      <c r="I1888" s="4">
        <f>Table4[[#This Row],[Quantity]]*Table4[[#This Row],[UnitPrice]]</f>
        <v>1798.97</v>
      </c>
      <c r="J1888" s="4">
        <f>Table4[[#This Row],[Gross Revenue]]*(1-Table4[[#This Row],[Discount]])</f>
        <v>1529.1244999999999</v>
      </c>
      <c r="K1888" s="4">
        <f>Table4[[#This Row],[Quantity]]*Table4[[#This Row],[CostPrice]]</f>
        <v>1329.15</v>
      </c>
      <c r="L1888" s="4">
        <f>Table4[[#This Row],[Net Revenue]]-Table4[[#This Row],[Total Cost]]</f>
        <v>199.97449999999981</v>
      </c>
      <c r="M1888" t="str">
        <f>_xlfn.XLOOKUP(Table4[[#This Row],[ProductID]], Products!A:A,Products!B:B, "Not Found")</f>
        <v>Beat Accessories</v>
      </c>
      <c r="N1888" t="str">
        <f>TEXT(Table4[[#This Row],[Date]], "mmm")</f>
        <v>Dec</v>
      </c>
      <c r="O1888" t="str">
        <f>TEXT(Table4[[#This Row],[Date]], "yyyy")</f>
        <v>2024</v>
      </c>
      <c r="P1888" t="str">
        <f>_xlfn.XLOOKUP(Table4[[#This Row],[ProductID]],Products!A:A,Products!C:C, "Not Found")</f>
        <v>Fashion</v>
      </c>
      <c r="Q1888" t="str">
        <f>_xlfn.XLOOKUP(Table4[[#This Row],[ProductID]],Products!A:A,Products!D:D,"Not Found")</f>
        <v>Accessories</v>
      </c>
      <c r="R1888">
        <f>_xlfn.XLOOKUP(Table4[[#This Row],[ProductID]],Products!A:A,Products!E:E,"Not Found")</f>
        <v>1798.97</v>
      </c>
      <c r="S1888">
        <f>_xlfn.XLOOKUP(Table4[[#This Row],[ProductID]],Products!A:A,Products!F:F, "Not Found")</f>
        <v>1329.15</v>
      </c>
      <c r="T1888" t="str">
        <f>_xlfn.XLOOKUP(Table4[[#This Row],[CustomerID]],Customers!A:A,Customers!D:D, "Not Found")</f>
        <v>M</v>
      </c>
      <c r="U1888" s="6">
        <f>_xlfn.XLOOKUP(Table4[[#This Row],[CustomerID]],Customers!A:A,Customers!E:E, "Not Found")</f>
        <v>38558</v>
      </c>
      <c r="V1888">
        <f ca="1">DATEDIF(Table4[[#This Row],[CustomerBirthday]], TODAY(), "Y")</f>
        <v>21</v>
      </c>
      <c r="W1888" t="str" cm="1">
        <f t="array" aca="1" ref="W1888" ca="1">_xlfn.IFS(Table4[[#This Row],[Age]]&lt;25, "Under 25",Table4[[#This Row],[Age]]=34, "25-34", Table4[[#This Row],[Age]]&lt;=49, "35-49", Table4[[#This Row],[Age]]&lt;=64, "50-64", Table4[[#This Row],[Age]]&gt;=65, "65+")</f>
        <v>Under 25</v>
      </c>
      <c r="X1888" t="str">
        <f>_xlfn.XLOOKUP(Table4[[#This Row],[StoreID]],Stores!A:A,Stores!B:B, "Not found")</f>
        <v>MegaMart Brianahaven</v>
      </c>
      <c r="Y1888" t="str">
        <f>_xlfn.XLOOKUP(Table4[[#This Row],[StoreID]],Stores!A:A,Stores!C:C, "Not Found")</f>
        <v>Brianahaven</v>
      </c>
      <c r="Z1888" t="str">
        <f>_xlfn.XLOOKUP(Table4[[#This Row],[StoreID]],Stores!A:A,Stores!D:D, "Not Found")</f>
        <v>North</v>
      </c>
    </row>
    <row r="1889" spans="1:26">
      <c r="A1889" t="s">
        <v>2755</v>
      </c>
      <c r="B1889" s="1">
        <v>45555</v>
      </c>
      <c r="C1889" t="s">
        <v>454</v>
      </c>
      <c r="D1889" t="s">
        <v>750</v>
      </c>
      <c r="E1889" t="s">
        <v>842</v>
      </c>
      <c r="F1889">
        <v>5</v>
      </c>
      <c r="G1889">
        <v>0</v>
      </c>
      <c r="H1889" t="s">
        <v>868</v>
      </c>
      <c r="I1889" s="4">
        <f>Table4[[#This Row],[Quantity]]*Table4[[#This Row],[UnitPrice]]</f>
        <v>6713.75</v>
      </c>
      <c r="J1889" s="4">
        <f>Table4[[#This Row],[Gross Revenue]]*(1-Table4[[#This Row],[Discount]])</f>
        <v>6713.75</v>
      </c>
      <c r="K1889" s="4">
        <f>Table4[[#This Row],[Quantity]]*Table4[[#This Row],[CostPrice]]</f>
        <v>3989.7000000000003</v>
      </c>
      <c r="L1889" s="4">
        <f>Table4[[#This Row],[Net Revenue]]-Table4[[#This Row],[Total Cost]]</f>
        <v>2724.0499999999997</v>
      </c>
      <c r="M1889" t="str">
        <f>_xlfn.XLOOKUP(Table4[[#This Row],[ProductID]], Products!A:A,Products!B:B, "Not Found")</f>
        <v>Add Clothing</v>
      </c>
      <c r="N1889" t="str">
        <f>TEXT(Table4[[#This Row],[Date]], "mmm")</f>
        <v>Sep</v>
      </c>
      <c r="O1889" t="str">
        <f>TEXT(Table4[[#This Row],[Date]], "yyyy")</f>
        <v>2024</v>
      </c>
      <c r="P1889" t="str">
        <f>_xlfn.XLOOKUP(Table4[[#This Row],[ProductID]],Products!A:A,Products!C:C, "Not Found")</f>
        <v>Fashion</v>
      </c>
      <c r="Q1889" t="str">
        <f>_xlfn.XLOOKUP(Table4[[#This Row],[ProductID]],Products!A:A,Products!D:D,"Not Found")</f>
        <v>Clothing</v>
      </c>
      <c r="R1889">
        <f>_xlfn.XLOOKUP(Table4[[#This Row],[ProductID]],Products!A:A,Products!E:E,"Not Found")</f>
        <v>1342.75</v>
      </c>
      <c r="S1889">
        <f>_xlfn.XLOOKUP(Table4[[#This Row],[ProductID]],Products!A:A,Products!F:F, "Not Found")</f>
        <v>797.94</v>
      </c>
      <c r="T1889" t="str">
        <f>_xlfn.XLOOKUP(Table4[[#This Row],[CustomerID]],Customers!A:A,Customers!D:D, "Not Found")</f>
        <v>F</v>
      </c>
      <c r="U1889" s="6">
        <f>_xlfn.XLOOKUP(Table4[[#This Row],[CustomerID]],Customers!A:A,Customers!E:E, "Not Found")</f>
        <v>32818</v>
      </c>
      <c r="V1889">
        <f ca="1">DATEDIF(Table4[[#This Row],[CustomerBirthday]], TODAY(), "Y")</f>
        <v>36</v>
      </c>
      <c r="W1889" t="str" cm="1">
        <f t="array" aca="1" ref="W1889" ca="1">_xlfn.IFS(Table4[[#This Row],[Age]]&lt;25, "Under 25",Table4[[#This Row],[Age]]=34, "25-34", Table4[[#This Row],[Age]]&lt;=49, "35-49", Table4[[#This Row],[Age]]&lt;=64, "50-64", Table4[[#This Row],[Age]]&gt;=65, "65+")</f>
        <v>35-49</v>
      </c>
      <c r="X1889" t="str">
        <f>_xlfn.XLOOKUP(Table4[[#This Row],[StoreID]],Stores!A:A,Stores!B:B, "Not found")</f>
        <v>MegaMart Brianahaven</v>
      </c>
      <c r="Y1889" t="str">
        <f>_xlfn.XLOOKUP(Table4[[#This Row],[StoreID]],Stores!A:A,Stores!C:C, "Not Found")</f>
        <v>Brianahaven</v>
      </c>
      <c r="Z1889" t="str">
        <f>_xlfn.XLOOKUP(Table4[[#This Row],[StoreID]],Stores!A:A,Stores!D:D, "Not Found")</f>
        <v>North</v>
      </c>
    </row>
    <row r="1890" spans="1:26">
      <c r="A1890" t="s">
        <v>2756</v>
      </c>
      <c r="B1890" s="1">
        <v>45181</v>
      </c>
      <c r="C1890" t="s">
        <v>20</v>
      </c>
      <c r="D1890" t="s">
        <v>786</v>
      </c>
      <c r="E1890" t="s">
        <v>846</v>
      </c>
      <c r="F1890">
        <v>2</v>
      </c>
      <c r="G1890">
        <v>0</v>
      </c>
      <c r="H1890" t="s">
        <v>868</v>
      </c>
      <c r="I1890" s="4">
        <f>Table4[[#This Row],[Quantity]]*Table4[[#This Row],[UnitPrice]]</f>
        <v>58.48</v>
      </c>
      <c r="J1890" s="4">
        <f>Table4[[#This Row],[Gross Revenue]]*(1-Table4[[#This Row],[Discount]])</f>
        <v>58.48</v>
      </c>
      <c r="K1890" s="4">
        <f>Table4[[#This Row],[Quantity]]*Table4[[#This Row],[CostPrice]]</f>
        <v>30.56</v>
      </c>
      <c r="L1890" s="4">
        <f>Table4[[#This Row],[Net Revenue]]-Table4[[#This Row],[Total Cost]]</f>
        <v>27.919999999999998</v>
      </c>
      <c r="M1890" t="str">
        <f>_xlfn.XLOOKUP(Table4[[#This Row],[ProductID]], Products!A:A,Products!B:B, "Not Found")</f>
        <v>National Watches</v>
      </c>
      <c r="N1890" t="str">
        <f>TEXT(Table4[[#This Row],[Date]], "mmm")</f>
        <v>Sep</v>
      </c>
      <c r="O1890" t="str">
        <f>TEXT(Table4[[#This Row],[Date]], "yyyy")</f>
        <v>2023</v>
      </c>
      <c r="P1890" t="str">
        <f>_xlfn.XLOOKUP(Table4[[#This Row],[ProductID]],Products!A:A,Products!C:C, "Not Found")</f>
        <v>Fashion</v>
      </c>
      <c r="Q1890" t="str">
        <f>_xlfn.XLOOKUP(Table4[[#This Row],[ProductID]],Products!A:A,Products!D:D,"Not Found")</f>
        <v>Watches</v>
      </c>
      <c r="R1890">
        <f>_xlfn.XLOOKUP(Table4[[#This Row],[ProductID]],Products!A:A,Products!E:E,"Not Found")</f>
        <v>29.24</v>
      </c>
      <c r="S1890">
        <f>_xlfn.XLOOKUP(Table4[[#This Row],[ProductID]],Products!A:A,Products!F:F, "Not Found")</f>
        <v>15.28</v>
      </c>
      <c r="T1890" t="str">
        <f>_xlfn.XLOOKUP(Table4[[#This Row],[CustomerID]],Customers!A:A,Customers!D:D, "Not Found")</f>
        <v>M</v>
      </c>
      <c r="U1890" s="6">
        <f>_xlfn.XLOOKUP(Table4[[#This Row],[CustomerID]],Customers!A:A,Customers!E:E, "Not Found")</f>
        <v>33771</v>
      </c>
      <c r="V1890">
        <f ca="1">DATEDIF(Table4[[#This Row],[CustomerBirthday]], TODAY(), "Y")</f>
        <v>34</v>
      </c>
      <c r="W1890" t="str" cm="1">
        <f t="array" aca="1" ref="W1890" ca="1">_xlfn.IFS(Table4[[#This Row],[Age]]&lt;25, "Under 25",Table4[[#This Row],[Age]]=34, "25-34", Table4[[#This Row],[Age]]&lt;=49, "35-49", Table4[[#This Row],[Age]]&lt;=64, "50-64", Table4[[#This Row],[Age]]&gt;=65, "65+")</f>
        <v>25-34</v>
      </c>
      <c r="X1890" t="str">
        <f>_xlfn.XLOOKUP(Table4[[#This Row],[StoreID]],Stores!A:A,Stores!B:B, "Not found")</f>
        <v>MegaMart Johnmouth</v>
      </c>
      <c r="Y1890" t="str">
        <f>_xlfn.XLOOKUP(Table4[[#This Row],[StoreID]],Stores!A:A,Stores!C:C, "Not Found")</f>
        <v>Johnmouth</v>
      </c>
      <c r="Z1890" t="str">
        <f>_xlfn.XLOOKUP(Table4[[#This Row],[StoreID]],Stores!A:A,Stores!D:D, "Not Found")</f>
        <v>East</v>
      </c>
    </row>
    <row r="1891" spans="1:26">
      <c r="A1891" t="s">
        <v>2757</v>
      </c>
      <c r="B1891" s="1">
        <v>45558</v>
      </c>
      <c r="C1891" t="s">
        <v>636</v>
      </c>
      <c r="D1891" t="s">
        <v>812</v>
      </c>
      <c r="E1891" t="s">
        <v>846</v>
      </c>
      <c r="F1891">
        <v>3</v>
      </c>
      <c r="G1891">
        <v>0.05</v>
      </c>
      <c r="H1891" t="s">
        <v>875</v>
      </c>
      <c r="I1891" s="4">
        <f>Table4[[#This Row],[Quantity]]*Table4[[#This Row],[UnitPrice]]</f>
        <v>1693.2599999999998</v>
      </c>
      <c r="J1891" s="4">
        <f>Table4[[#This Row],[Gross Revenue]]*(1-Table4[[#This Row],[Discount]])</f>
        <v>1608.5969999999998</v>
      </c>
      <c r="K1891" s="4">
        <f>Table4[[#This Row],[Quantity]]*Table4[[#This Row],[CostPrice]]</f>
        <v>881.87999999999988</v>
      </c>
      <c r="L1891" s="4">
        <f>Table4[[#This Row],[Net Revenue]]-Table4[[#This Row],[Total Cost]]</f>
        <v>726.71699999999987</v>
      </c>
      <c r="M1891" t="str">
        <f>_xlfn.XLOOKUP(Table4[[#This Row],[ProductID]], Products!A:A,Products!B:B, "Not Found")</f>
        <v>Soon Accessories</v>
      </c>
      <c r="N1891" t="str">
        <f>TEXT(Table4[[#This Row],[Date]], "mmm")</f>
        <v>Sep</v>
      </c>
      <c r="O1891" t="str">
        <f>TEXT(Table4[[#This Row],[Date]], "yyyy")</f>
        <v>2024</v>
      </c>
      <c r="P1891" t="str">
        <f>_xlfn.XLOOKUP(Table4[[#This Row],[ProductID]],Products!A:A,Products!C:C, "Not Found")</f>
        <v>Fashion</v>
      </c>
      <c r="Q1891" t="str">
        <f>_xlfn.XLOOKUP(Table4[[#This Row],[ProductID]],Products!A:A,Products!D:D,"Not Found")</f>
        <v>Accessories</v>
      </c>
      <c r="R1891">
        <f>_xlfn.XLOOKUP(Table4[[#This Row],[ProductID]],Products!A:A,Products!E:E,"Not Found")</f>
        <v>564.41999999999996</v>
      </c>
      <c r="S1891">
        <f>_xlfn.XLOOKUP(Table4[[#This Row],[ProductID]],Products!A:A,Products!F:F, "Not Found")</f>
        <v>293.95999999999998</v>
      </c>
      <c r="T1891" t="str">
        <f>_xlfn.XLOOKUP(Table4[[#This Row],[CustomerID]],Customers!A:A,Customers!D:D, "Not Found")</f>
        <v>F</v>
      </c>
      <c r="U1891" s="6">
        <f>_xlfn.XLOOKUP(Table4[[#This Row],[CustomerID]],Customers!A:A,Customers!E:E, "Not Found")</f>
        <v>21899</v>
      </c>
      <c r="V1891">
        <f ca="1">DATEDIF(Table4[[#This Row],[CustomerBirthday]], TODAY(), "Y")</f>
        <v>66</v>
      </c>
      <c r="W1891" t="str" cm="1">
        <f t="array" aca="1" ref="W1891" ca="1">_xlfn.IFS(Table4[[#This Row],[Age]]&lt;25, "Under 25",Table4[[#This Row],[Age]]=34, "25-34", Table4[[#This Row],[Age]]&lt;=49, "35-49", Table4[[#This Row],[Age]]&lt;=64, "50-64", Table4[[#This Row],[Age]]&gt;=65, "65+")</f>
        <v>65+</v>
      </c>
      <c r="X1891" t="str">
        <f>_xlfn.XLOOKUP(Table4[[#This Row],[StoreID]],Stores!A:A,Stores!B:B, "Not found")</f>
        <v>MegaMart Johnmouth</v>
      </c>
      <c r="Y1891" t="str">
        <f>_xlfn.XLOOKUP(Table4[[#This Row],[StoreID]],Stores!A:A,Stores!C:C, "Not Found")</f>
        <v>Johnmouth</v>
      </c>
      <c r="Z1891" t="str">
        <f>_xlfn.XLOOKUP(Table4[[#This Row],[StoreID]],Stores!A:A,Stores!D:D, "Not Found")</f>
        <v>East</v>
      </c>
    </row>
    <row r="1892" spans="1:26">
      <c r="A1892" t="s">
        <v>2758</v>
      </c>
      <c r="B1892" s="1">
        <v>45725</v>
      </c>
      <c r="C1892" t="s">
        <v>560</v>
      </c>
      <c r="D1892" t="s">
        <v>736</v>
      </c>
      <c r="E1892" t="s">
        <v>842</v>
      </c>
      <c r="F1892">
        <v>2</v>
      </c>
      <c r="G1892">
        <v>0.05</v>
      </c>
      <c r="H1892" t="s">
        <v>871</v>
      </c>
      <c r="I1892" s="4">
        <f>Table4[[#This Row],[Quantity]]*Table4[[#This Row],[UnitPrice]]</f>
        <v>246.38</v>
      </c>
      <c r="J1892" s="4">
        <f>Table4[[#This Row],[Gross Revenue]]*(1-Table4[[#This Row],[Discount]])</f>
        <v>234.06099999999998</v>
      </c>
      <c r="K1892" s="4">
        <f>Table4[[#This Row],[Quantity]]*Table4[[#This Row],[CostPrice]]</f>
        <v>160.72</v>
      </c>
      <c r="L1892" s="4">
        <f>Table4[[#This Row],[Net Revenue]]-Table4[[#This Row],[Total Cost]]</f>
        <v>73.34099999999998</v>
      </c>
      <c r="M1892" t="str">
        <f>_xlfn.XLOOKUP(Table4[[#This Row],[ProductID]], Products!A:A,Products!B:B, "Not Found")</f>
        <v>Us Snacks</v>
      </c>
      <c r="N1892" t="str">
        <f>TEXT(Table4[[#This Row],[Date]], "mmm")</f>
        <v>Mar</v>
      </c>
      <c r="O1892" t="str">
        <f>TEXT(Table4[[#This Row],[Date]], "yyyy")</f>
        <v>2025</v>
      </c>
      <c r="P1892" t="str">
        <f>_xlfn.XLOOKUP(Table4[[#This Row],[ProductID]],Products!A:A,Products!C:C, "Not Found")</f>
        <v>Groceries</v>
      </c>
      <c r="Q1892" t="str">
        <f>_xlfn.XLOOKUP(Table4[[#This Row],[ProductID]],Products!A:A,Products!D:D,"Not Found")</f>
        <v>Snacks</v>
      </c>
      <c r="R1892">
        <f>_xlfn.XLOOKUP(Table4[[#This Row],[ProductID]],Products!A:A,Products!E:E,"Not Found")</f>
        <v>123.19</v>
      </c>
      <c r="S1892">
        <f>_xlfn.XLOOKUP(Table4[[#This Row],[ProductID]],Products!A:A,Products!F:F, "Not Found")</f>
        <v>80.36</v>
      </c>
      <c r="T1892" t="str">
        <f>_xlfn.XLOOKUP(Table4[[#This Row],[CustomerID]],Customers!A:A,Customers!D:D, "Not Found")</f>
        <v>M</v>
      </c>
      <c r="U1892" s="6">
        <f>_xlfn.XLOOKUP(Table4[[#This Row],[CustomerID]],Customers!A:A,Customers!E:E, "Not Found")</f>
        <v>20787</v>
      </c>
      <c r="V1892">
        <f ca="1">DATEDIF(Table4[[#This Row],[CustomerBirthday]], TODAY(), "Y")</f>
        <v>69</v>
      </c>
      <c r="W1892" t="str" cm="1">
        <f t="array" aca="1" ref="W1892" ca="1">_xlfn.IFS(Table4[[#This Row],[Age]]&lt;25, "Under 25",Table4[[#This Row],[Age]]=34, "25-34", Table4[[#This Row],[Age]]&lt;=49, "35-49", Table4[[#This Row],[Age]]&lt;=64, "50-64", Table4[[#This Row],[Age]]&gt;=65, "65+")</f>
        <v>65+</v>
      </c>
      <c r="X1892" t="str">
        <f>_xlfn.XLOOKUP(Table4[[#This Row],[StoreID]],Stores!A:A,Stores!B:B, "Not found")</f>
        <v>MegaMart Brianahaven</v>
      </c>
      <c r="Y1892" t="str">
        <f>_xlfn.XLOOKUP(Table4[[#This Row],[StoreID]],Stores!A:A,Stores!C:C, "Not Found")</f>
        <v>Brianahaven</v>
      </c>
      <c r="Z1892" t="str">
        <f>_xlfn.XLOOKUP(Table4[[#This Row],[StoreID]],Stores!A:A,Stores!D:D, "Not Found")</f>
        <v>North</v>
      </c>
    </row>
    <row r="1893" spans="1:26">
      <c r="A1893" t="s">
        <v>2759</v>
      </c>
      <c r="B1893" s="1">
        <v>45403</v>
      </c>
      <c r="C1893" t="s">
        <v>81</v>
      </c>
      <c r="D1893" t="s">
        <v>739</v>
      </c>
      <c r="E1893" t="s">
        <v>839</v>
      </c>
      <c r="F1893">
        <v>2</v>
      </c>
      <c r="G1893">
        <v>0.1</v>
      </c>
      <c r="H1893" t="s">
        <v>875</v>
      </c>
      <c r="I1893" s="4">
        <f>Table4[[#This Row],[Quantity]]*Table4[[#This Row],[UnitPrice]]</f>
        <v>2388.2399999999998</v>
      </c>
      <c r="J1893" s="4">
        <f>Table4[[#This Row],[Gross Revenue]]*(1-Table4[[#This Row],[Discount]])</f>
        <v>2149.4159999999997</v>
      </c>
      <c r="K1893" s="4">
        <f>Table4[[#This Row],[Quantity]]*Table4[[#This Row],[CostPrice]]</f>
        <v>1677.9</v>
      </c>
      <c r="L1893" s="4">
        <f>Table4[[#This Row],[Net Revenue]]-Table4[[#This Row],[Total Cost]]</f>
        <v>471.51599999999962</v>
      </c>
      <c r="M1893" t="str">
        <f>_xlfn.XLOOKUP(Table4[[#This Row],[ProductID]], Products!A:A,Products!B:B, "Not Found")</f>
        <v>Step Smartphone</v>
      </c>
      <c r="N1893" t="str">
        <f>TEXT(Table4[[#This Row],[Date]], "mmm")</f>
        <v>Apr</v>
      </c>
      <c r="O1893" t="str">
        <f>TEXT(Table4[[#This Row],[Date]], "yyyy")</f>
        <v>2024</v>
      </c>
      <c r="P1893" t="str">
        <f>_xlfn.XLOOKUP(Table4[[#This Row],[ProductID]],Products!A:A,Products!C:C, "Not Found")</f>
        <v>Electronics</v>
      </c>
      <c r="Q1893" t="str">
        <f>_xlfn.XLOOKUP(Table4[[#This Row],[ProductID]],Products!A:A,Products!D:D,"Not Found")</f>
        <v>Smartphone</v>
      </c>
      <c r="R1893">
        <f>_xlfn.XLOOKUP(Table4[[#This Row],[ProductID]],Products!A:A,Products!E:E,"Not Found")</f>
        <v>1194.1199999999999</v>
      </c>
      <c r="S1893">
        <f>_xlfn.XLOOKUP(Table4[[#This Row],[ProductID]],Products!A:A,Products!F:F, "Not Found")</f>
        <v>838.95</v>
      </c>
      <c r="T1893" t="str">
        <f>_xlfn.XLOOKUP(Table4[[#This Row],[CustomerID]],Customers!A:A,Customers!D:D, "Not Found")</f>
        <v>F</v>
      </c>
      <c r="U1893" s="6">
        <f>_xlfn.XLOOKUP(Table4[[#This Row],[CustomerID]],Customers!A:A,Customers!E:E, "Not Found")</f>
        <v>30128</v>
      </c>
      <c r="V1893">
        <f ca="1">DATEDIF(Table4[[#This Row],[CustomerBirthday]], TODAY(), "Y")</f>
        <v>44</v>
      </c>
      <c r="W1893" t="str" cm="1">
        <f t="array" aca="1" ref="W1893" ca="1">_xlfn.IFS(Table4[[#This Row],[Age]]&lt;25, "Under 25",Table4[[#This Row],[Age]]=34, "25-34", Table4[[#This Row],[Age]]&lt;=49, "35-49", Table4[[#This Row],[Age]]&lt;=64, "50-64", Table4[[#This Row],[Age]]&gt;=65, "65+")</f>
        <v>35-49</v>
      </c>
      <c r="X1893" t="str">
        <f>_xlfn.XLOOKUP(Table4[[#This Row],[StoreID]],Stores!A:A,Stores!B:B, "Not found")</f>
        <v>MegaMart New Michele</v>
      </c>
      <c r="Y1893" t="str">
        <f>_xlfn.XLOOKUP(Table4[[#This Row],[StoreID]],Stores!A:A,Stores!C:C, "Not Found")</f>
        <v>New Michele</v>
      </c>
      <c r="Z1893" t="str">
        <f>_xlfn.XLOOKUP(Table4[[#This Row],[StoreID]],Stores!A:A,Stores!D:D, "Not Found")</f>
        <v>West</v>
      </c>
    </row>
    <row r="1894" spans="1:26">
      <c r="A1894" t="s">
        <v>2760</v>
      </c>
      <c r="B1894" s="1">
        <v>45445</v>
      </c>
      <c r="C1894" t="s">
        <v>407</v>
      </c>
      <c r="D1894" t="s">
        <v>715</v>
      </c>
      <c r="E1894" t="s">
        <v>842</v>
      </c>
      <c r="F1894">
        <v>4</v>
      </c>
      <c r="G1894">
        <v>0.05</v>
      </c>
      <c r="H1894" t="s">
        <v>865</v>
      </c>
      <c r="I1894" s="4">
        <f>Table4[[#This Row],[Quantity]]*Table4[[#This Row],[UnitPrice]]</f>
        <v>3275.04</v>
      </c>
      <c r="J1894" s="4">
        <f>Table4[[#This Row],[Gross Revenue]]*(1-Table4[[#This Row],[Discount]])</f>
        <v>3111.288</v>
      </c>
      <c r="K1894" s="4">
        <f>Table4[[#This Row],[Quantity]]*Table4[[#This Row],[CostPrice]]</f>
        <v>2110.48</v>
      </c>
      <c r="L1894" s="4">
        <f>Table4[[#This Row],[Net Revenue]]-Table4[[#This Row],[Total Cost]]</f>
        <v>1000.808</v>
      </c>
      <c r="M1894" t="str">
        <f>_xlfn.XLOOKUP(Table4[[#This Row],[ProductID]], Products!A:A,Products!B:B, "Not Found")</f>
        <v>Audience Television</v>
      </c>
      <c r="N1894" t="str">
        <f>TEXT(Table4[[#This Row],[Date]], "mmm")</f>
        <v>Jun</v>
      </c>
      <c r="O1894" t="str">
        <f>TEXT(Table4[[#This Row],[Date]], "yyyy")</f>
        <v>2024</v>
      </c>
      <c r="P1894" t="str">
        <f>_xlfn.XLOOKUP(Table4[[#This Row],[ProductID]],Products!A:A,Products!C:C, "Not Found")</f>
        <v>Electronics</v>
      </c>
      <c r="Q1894" t="str">
        <f>_xlfn.XLOOKUP(Table4[[#This Row],[ProductID]],Products!A:A,Products!D:D,"Not Found")</f>
        <v>Television</v>
      </c>
      <c r="R1894">
        <f>_xlfn.XLOOKUP(Table4[[#This Row],[ProductID]],Products!A:A,Products!E:E,"Not Found")</f>
        <v>818.76</v>
      </c>
      <c r="S1894">
        <f>_xlfn.XLOOKUP(Table4[[#This Row],[ProductID]],Products!A:A,Products!F:F, "Not Found")</f>
        <v>527.62</v>
      </c>
      <c r="T1894" t="str">
        <f>_xlfn.XLOOKUP(Table4[[#This Row],[CustomerID]],Customers!A:A,Customers!D:D, "Not Found")</f>
        <v>F</v>
      </c>
      <c r="U1894" s="6">
        <f>_xlfn.XLOOKUP(Table4[[#This Row],[CustomerID]],Customers!A:A,Customers!E:E, "Not Found")</f>
        <v>38779</v>
      </c>
      <c r="V1894">
        <f ca="1">DATEDIF(Table4[[#This Row],[CustomerBirthday]], TODAY(), "Y")</f>
        <v>20</v>
      </c>
      <c r="W1894" t="str" cm="1">
        <f t="array" aca="1" ref="W1894" ca="1">_xlfn.IFS(Table4[[#This Row],[Age]]&lt;25, "Under 25",Table4[[#This Row],[Age]]=34, "25-34", Table4[[#This Row],[Age]]&lt;=49, "35-49", Table4[[#This Row],[Age]]&lt;=64, "50-64", Table4[[#This Row],[Age]]&gt;=65, "65+")</f>
        <v>Under 25</v>
      </c>
      <c r="X1894" t="str">
        <f>_xlfn.XLOOKUP(Table4[[#This Row],[StoreID]],Stores!A:A,Stores!B:B, "Not found")</f>
        <v>MegaMart Brianahaven</v>
      </c>
      <c r="Y1894" t="str">
        <f>_xlfn.XLOOKUP(Table4[[#This Row],[StoreID]],Stores!A:A,Stores!C:C, "Not Found")</f>
        <v>Brianahaven</v>
      </c>
      <c r="Z1894" t="str">
        <f>_xlfn.XLOOKUP(Table4[[#This Row],[StoreID]],Stores!A:A,Stores!D:D, "Not Found")</f>
        <v>North</v>
      </c>
    </row>
    <row r="1895" spans="1:26">
      <c r="A1895" t="s">
        <v>2761</v>
      </c>
      <c r="B1895" s="1">
        <v>45897</v>
      </c>
      <c r="C1895" t="s">
        <v>115</v>
      </c>
      <c r="D1895" t="s">
        <v>806</v>
      </c>
      <c r="E1895" t="s">
        <v>839</v>
      </c>
      <c r="F1895">
        <v>2</v>
      </c>
      <c r="G1895">
        <v>0</v>
      </c>
      <c r="H1895" t="s">
        <v>865</v>
      </c>
      <c r="I1895" s="4">
        <f>Table4[[#This Row],[Quantity]]*Table4[[#This Row],[UnitPrice]]</f>
        <v>3491.22</v>
      </c>
      <c r="J1895" s="4">
        <f>Table4[[#This Row],[Gross Revenue]]*(1-Table4[[#This Row],[Discount]])</f>
        <v>3491.22</v>
      </c>
      <c r="K1895" s="4">
        <f>Table4[[#This Row],[Quantity]]*Table4[[#This Row],[CostPrice]]</f>
        <v>2644.88</v>
      </c>
      <c r="L1895" s="4">
        <f>Table4[[#This Row],[Net Revenue]]-Table4[[#This Row],[Total Cost]]</f>
        <v>846.33999999999969</v>
      </c>
      <c r="M1895" t="str">
        <f>_xlfn.XLOOKUP(Table4[[#This Row],[ProductID]], Products!A:A,Products!B:B, "Not Found")</f>
        <v>Piece Headphones</v>
      </c>
      <c r="N1895" t="str">
        <f>TEXT(Table4[[#This Row],[Date]], "mmm")</f>
        <v>Aug</v>
      </c>
      <c r="O1895" t="str">
        <f>TEXT(Table4[[#This Row],[Date]], "yyyy")</f>
        <v>2025</v>
      </c>
      <c r="P1895" t="str">
        <f>_xlfn.XLOOKUP(Table4[[#This Row],[ProductID]],Products!A:A,Products!C:C, "Not Found")</f>
        <v>Electronics</v>
      </c>
      <c r="Q1895" t="str">
        <f>_xlfn.XLOOKUP(Table4[[#This Row],[ProductID]],Products!A:A,Products!D:D,"Not Found")</f>
        <v>Headphones</v>
      </c>
      <c r="R1895">
        <f>_xlfn.XLOOKUP(Table4[[#This Row],[ProductID]],Products!A:A,Products!E:E,"Not Found")</f>
        <v>1745.61</v>
      </c>
      <c r="S1895">
        <f>_xlfn.XLOOKUP(Table4[[#This Row],[ProductID]],Products!A:A,Products!F:F, "Not Found")</f>
        <v>1322.44</v>
      </c>
      <c r="T1895" t="str">
        <f>_xlfn.XLOOKUP(Table4[[#This Row],[CustomerID]],Customers!A:A,Customers!D:D, "Not Found")</f>
        <v>M</v>
      </c>
      <c r="U1895" s="6">
        <f>_xlfn.XLOOKUP(Table4[[#This Row],[CustomerID]],Customers!A:A,Customers!E:E, "Not Found")</f>
        <v>28630</v>
      </c>
      <c r="V1895">
        <f ca="1">DATEDIF(Table4[[#This Row],[CustomerBirthday]], TODAY(), "Y")</f>
        <v>48</v>
      </c>
      <c r="W1895" t="str" cm="1">
        <f t="array" aca="1" ref="W1895" ca="1">_xlfn.IFS(Table4[[#This Row],[Age]]&lt;25, "Under 25",Table4[[#This Row],[Age]]=34, "25-34", Table4[[#This Row],[Age]]&lt;=49, "35-49", Table4[[#This Row],[Age]]&lt;=64, "50-64", Table4[[#This Row],[Age]]&gt;=65, "65+")</f>
        <v>35-49</v>
      </c>
      <c r="X1895" t="str">
        <f>_xlfn.XLOOKUP(Table4[[#This Row],[StoreID]],Stores!A:A,Stores!B:B, "Not found")</f>
        <v>MegaMart New Michele</v>
      </c>
      <c r="Y1895" t="str">
        <f>_xlfn.XLOOKUP(Table4[[#This Row],[StoreID]],Stores!A:A,Stores!C:C, "Not Found")</f>
        <v>New Michele</v>
      </c>
      <c r="Z1895" t="str">
        <f>_xlfn.XLOOKUP(Table4[[#This Row],[StoreID]],Stores!A:A,Stores!D:D, "Not Found")</f>
        <v>West</v>
      </c>
    </row>
    <row r="1896" spans="1:26">
      <c r="A1896" t="s">
        <v>2762</v>
      </c>
      <c r="B1896" s="1">
        <v>45711</v>
      </c>
      <c r="C1896" t="s">
        <v>291</v>
      </c>
      <c r="D1896" t="s">
        <v>782</v>
      </c>
      <c r="E1896" t="s">
        <v>842</v>
      </c>
      <c r="F1896">
        <v>3</v>
      </c>
      <c r="G1896">
        <v>0.1</v>
      </c>
      <c r="H1896" t="s">
        <v>871</v>
      </c>
      <c r="I1896" s="4">
        <f>Table4[[#This Row],[Quantity]]*Table4[[#This Row],[UnitPrice]]</f>
        <v>2021.34</v>
      </c>
      <c r="J1896" s="4">
        <f>Table4[[#This Row],[Gross Revenue]]*(1-Table4[[#This Row],[Discount]])</f>
        <v>1819.2059999999999</v>
      </c>
      <c r="K1896" s="4">
        <f>Table4[[#This Row],[Quantity]]*Table4[[#This Row],[CostPrice]]</f>
        <v>1089.99</v>
      </c>
      <c r="L1896" s="4">
        <f>Table4[[#This Row],[Net Revenue]]-Table4[[#This Row],[Total Cost]]</f>
        <v>729.21599999999989</v>
      </c>
      <c r="M1896" t="str">
        <f>_xlfn.XLOOKUP(Table4[[#This Row],[ProductID]], Products!A:A,Products!B:B, "Not Found")</f>
        <v>Deal Smartphone</v>
      </c>
      <c r="N1896" t="str">
        <f>TEXT(Table4[[#This Row],[Date]], "mmm")</f>
        <v>Feb</v>
      </c>
      <c r="O1896" t="str">
        <f>TEXT(Table4[[#This Row],[Date]], "yyyy")</f>
        <v>2025</v>
      </c>
      <c r="P1896" t="str">
        <f>_xlfn.XLOOKUP(Table4[[#This Row],[ProductID]],Products!A:A,Products!C:C, "Not Found")</f>
        <v>Electronics</v>
      </c>
      <c r="Q1896" t="str">
        <f>_xlfn.XLOOKUP(Table4[[#This Row],[ProductID]],Products!A:A,Products!D:D,"Not Found")</f>
        <v>Smartphone</v>
      </c>
      <c r="R1896">
        <f>_xlfn.XLOOKUP(Table4[[#This Row],[ProductID]],Products!A:A,Products!E:E,"Not Found")</f>
        <v>673.78</v>
      </c>
      <c r="S1896">
        <f>_xlfn.XLOOKUP(Table4[[#This Row],[ProductID]],Products!A:A,Products!F:F, "Not Found")</f>
        <v>363.33</v>
      </c>
      <c r="T1896" t="str">
        <f>_xlfn.XLOOKUP(Table4[[#This Row],[CustomerID]],Customers!A:A,Customers!D:D, "Not Found")</f>
        <v>F</v>
      </c>
      <c r="U1896" s="6">
        <f>_xlfn.XLOOKUP(Table4[[#This Row],[CustomerID]],Customers!A:A,Customers!E:E, "Not Found")</f>
        <v>37614</v>
      </c>
      <c r="V1896">
        <f ca="1">DATEDIF(Table4[[#This Row],[CustomerBirthday]], TODAY(), "Y")</f>
        <v>23</v>
      </c>
      <c r="W1896" t="str" cm="1">
        <f t="array" aca="1" ref="W1896" ca="1">_xlfn.IFS(Table4[[#This Row],[Age]]&lt;25, "Under 25",Table4[[#This Row],[Age]]=34, "25-34", Table4[[#This Row],[Age]]&lt;=49, "35-49", Table4[[#This Row],[Age]]&lt;=64, "50-64", Table4[[#This Row],[Age]]&gt;=65, "65+")</f>
        <v>Under 25</v>
      </c>
      <c r="X1896" t="str">
        <f>_xlfn.XLOOKUP(Table4[[#This Row],[StoreID]],Stores!A:A,Stores!B:B, "Not found")</f>
        <v>MegaMart Brianahaven</v>
      </c>
      <c r="Y1896" t="str">
        <f>_xlfn.XLOOKUP(Table4[[#This Row],[StoreID]],Stores!A:A,Stores!C:C, "Not Found")</f>
        <v>Brianahaven</v>
      </c>
      <c r="Z1896" t="str">
        <f>_xlfn.XLOOKUP(Table4[[#This Row],[StoreID]],Stores!A:A,Stores!D:D, "Not Found")</f>
        <v>North</v>
      </c>
    </row>
    <row r="1897" spans="1:26">
      <c r="A1897" t="s">
        <v>2763</v>
      </c>
      <c r="B1897" s="1">
        <v>45807</v>
      </c>
      <c r="C1897" t="s">
        <v>7</v>
      </c>
      <c r="D1897" t="s">
        <v>736</v>
      </c>
      <c r="E1897" t="s">
        <v>846</v>
      </c>
      <c r="F1897">
        <v>4</v>
      </c>
      <c r="G1897">
        <v>0.05</v>
      </c>
      <c r="H1897" t="s">
        <v>865</v>
      </c>
      <c r="I1897" s="4">
        <f>Table4[[#This Row],[Quantity]]*Table4[[#This Row],[UnitPrice]]</f>
        <v>492.76</v>
      </c>
      <c r="J1897" s="4">
        <f>Table4[[#This Row],[Gross Revenue]]*(1-Table4[[#This Row],[Discount]])</f>
        <v>468.12199999999996</v>
      </c>
      <c r="K1897" s="4">
        <f>Table4[[#This Row],[Quantity]]*Table4[[#This Row],[CostPrice]]</f>
        <v>321.44</v>
      </c>
      <c r="L1897" s="4">
        <f>Table4[[#This Row],[Net Revenue]]-Table4[[#This Row],[Total Cost]]</f>
        <v>146.68199999999996</v>
      </c>
      <c r="M1897" t="str">
        <f>_xlfn.XLOOKUP(Table4[[#This Row],[ProductID]], Products!A:A,Products!B:B, "Not Found")</f>
        <v>Us Snacks</v>
      </c>
      <c r="N1897" t="str">
        <f>TEXT(Table4[[#This Row],[Date]], "mmm")</f>
        <v>May</v>
      </c>
      <c r="O1897" t="str">
        <f>TEXT(Table4[[#This Row],[Date]], "yyyy")</f>
        <v>2025</v>
      </c>
      <c r="P1897" t="str">
        <f>_xlfn.XLOOKUP(Table4[[#This Row],[ProductID]],Products!A:A,Products!C:C, "Not Found")</f>
        <v>Groceries</v>
      </c>
      <c r="Q1897" t="str">
        <f>_xlfn.XLOOKUP(Table4[[#This Row],[ProductID]],Products!A:A,Products!D:D,"Not Found")</f>
        <v>Snacks</v>
      </c>
      <c r="R1897">
        <f>_xlfn.XLOOKUP(Table4[[#This Row],[ProductID]],Products!A:A,Products!E:E,"Not Found")</f>
        <v>123.19</v>
      </c>
      <c r="S1897">
        <f>_xlfn.XLOOKUP(Table4[[#This Row],[ProductID]],Products!A:A,Products!F:F, "Not Found")</f>
        <v>80.36</v>
      </c>
      <c r="T1897" t="str">
        <f>_xlfn.XLOOKUP(Table4[[#This Row],[CustomerID]],Customers!A:A,Customers!D:D, "Not Found")</f>
        <v>M</v>
      </c>
      <c r="U1897" s="6">
        <f>_xlfn.XLOOKUP(Table4[[#This Row],[CustomerID]],Customers!A:A,Customers!E:E, "Not Found")</f>
        <v>35319</v>
      </c>
      <c r="V1897">
        <f ca="1">DATEDIF(Table4[[#This Row],[CustomerBirthday]], TODAY(), "Y")</f>
        <v>29</v>
      </c>
      <c r="W1897" t="str" cm="1">
        <f t="array" aca="1" ref="W1897" ca="1">_xlfn.IFS(Table4[[#This Row],[Age]]&lt;25, "Under 25",Table4[[#This Row],[Age]]=34, "25-34", Table4[[#This Row],[Age]]&lt;=49, "35-49", Table4[[#This Row],[Age]]&lt;=64, "50-64", Table4[[#This Row],[Age]]&gt;=65, "65+")</f>
        <v>35-49</v>
      </c>
      <c r="X1897" t="str">
        <f>_xlfn.XLOOKUP(Table4[[#This Row],[StoreID]],Stores!A:A,Stores!B:B, "Not found")</f>
        <v>MegaMart Johnmouth</v>
      </c>
      <c r="Y1897" t="str">
        <f>_xlfn.XLOOKUP(Table4[[#This Row],[StoreID]],Stores!A:A,Stores!C:C, "Not Found")</f>
        <v>Johnmouth</v>
      </c>
      <c r="Z1897" t="str">
        <f>_xlfn.XLOOKUP(Table4[[#This Row],[StoreID]],Stores!A:A,Stores!D:D, "Not Found")</f>
        <v>East</v>
      </c>
    </row>
    <row r="1898" spans="1:26">
      <c r="A1898" t="s">
        <v>2764</v>
      </c>
      <c r="B1898" s="1">
        <v>45294</v>
      </c>
      <c r="C1898" t="s">
        <v>589</v>
      </c>
      <c r="D1898" t="s">
        <v>820</v>
      </c>
      <c r="E1898" t="s">
        <v>846</v>
      </c>
      <c r="F1898">
        <v>1</v>
      </c>
      <c r="G1898">
        <v>0.15</v>
      </c>
      <c r="H1898" t="s">
        <v>868</v>
      </c>
      <c r="I1898" s="4">
        <f>Table4[[#This Row],[Quantity]]*Table4[[#This Row],[UnitPrice]]</f>
        <v>1197.18</v>
      </c>
      <c r="J1898" s="4">
        <f>Table4[[#This Row],[Gross Revenue]]*(1-Table4[[#This Row],[Discount]])</f>
        <v>1017.6030000000001</v>
      </c>
      <c r="K1898" s="4">
        <f>Table4[[#This Row],[Quantity]]*Table4[[#This Row],[CostPrice]]</f>
        <v>722.74</v>
      </c>
      <c r="L1898" s="4">
        <f>Table4[[#This Row],[Net Revenue]]-Table4[[#This Row],[Total Cost]]</f>
        <v>294.86300000000006</v>
      </c>
      <c r="M1898" t="str">
        <f>_xlfn.XLOOKUP(Table4[[#This Row],[ProductID]], Products!A:A,Products!B:B, "Not Found")</f>
        <v>Or Smartphone</v>
      </c>
      <c r="N1898" t="str">
        <f>TEXT(Table4[[#This Row],[Date]], "mmm")</f>
        <v>Jan</v>
      </c>
      <c r="O1898" t="str">
        <f>TEXT(Table4[[#This Row],[Date]], "yyyy")</f>
        <v>2024</v>
      </c>
      <c r="P1898" t="str">
        <f>_xlfn.XLOOKUP(Table4[[#This Row],[ProductID]],Products!A:A,Products!C:C, "Not Found")</f>
        <v>Electronics</v>
      </c>
      <c r="Q1898" t="str">
        <f>_xlfn.XLOOKUP(Table4[[#This Row],[ProductID]],Products!A:A,Products!D:D,"Not Found")</f>
        <v>Smartphone</v>
      </c>
      <c r="R1898">
        <f>_xlfn.XLOOKUP(Table4[[#This Row],[ProductID]],Products!A:A,Products!E:E,"Not Found")</f>
        <v>1197.18</v>
      </c>
      <c r="S1898">
        <f>_xlfn.XLOOKUP(Table4[[#This Row],[ProductID]],Products!A:A,Products!F:F, "Not Found")</f>
        <v>722.74</v>
      </c>
      <c r="T1898" t="str">
        <f>_xlfn.XLOOKUP(Table4[[#This Row],[CustomerID]],Customers!A:A,Customers!D:D, "Not Found")</f>
        <v>M</v>
      </c>
      <c r="U1898" s="6">
        <f>_xlfn.XLOOKUP(Table4[[#This Row],[CustomerID]],Customers!A:A,Customers!E:E, "Not Found")</f>
        <v>26659</v>
      </c>
      <c r="V1898">
        <f ca="1">DATEDIF(Table4[[#This Row],[CustomerBirthday]], TODAY(), "Y")</f>
        <v>53</v>
      </c>
      <c r="W1898" t="str" cm="1">
        <f t="array" aca="1" ref="W1898" ca="1">_xlfn.IFS(Table4[[#This Row],[Age]]&lt;25, "Under 25",Table4[[#This Row],[Age]]=34, "25-34", Table4[[#This Row],[Age]]&lt;=49, "35-49", Table4[[#This Row],[Age]]&lt;=64, "50-64", Table4[[#This Row],[Age]]&gt;=65, "65+")</f>
        <v>50-64</v>
      </c>
      <c r="X1898" t="str">
        <f>_xlfn.XLOOKUP(Table4[[#This Row],[StoreID]],Stores!A:A,Stores!B:B, "Not found")</f>
        <v>MegaMart Johnmouth</v>
      </c>
      <c r="Y1898" t="str">
        <f>_xlfn.XLOOKUP(Table4[[#This Row],[StoreID]],Stores!A:A,Stores!C:C, "Not Found")</f>
        <v>Johnmouth</v>
      </c>
      <c r="Z1898" t="str">
        <f>_xlfn.XLOOKUP(Table4[[#This Row],[StoreID]],Stores!A:A,Stores!D:D, "Not Found")</f>
        <v>East</v>
      </c>
    </row>
    <row r="1899" spans="1:26">
      <c r="A1899" t="s">
        <v>2765</v>
      </c>
      <c r="B1899" s="1">
        <v>45693</v>
      </c>
      <c r="C1899" t="s">
        <v>63</v>
      </c>
      <c r="D1899" t="s">
        <v>759</v>
      </c>
      <c r="E1899" t="s">
        <v>839</v>
      </c>
      <c r="F1899">
        <v>1</v>
      </c>
      <c r="G1899">
        <v>0.15</v>
      </c>
      <c r="H1899" t="s">
        <v>865</v>
      </c>
      <c r="I1899" s="4">
        <f>Table4[[#This Row],[Quantity]]*Table4[[#This Row],[UnitPrice]]</f>
        <v>1079.8900000000001</v>
      </c>
      <c r="J1899" s="4">
        <f>Table4[[#This Row],[Gross Revenue]]*(1-Table4[[#This Row],[Discount]])</f>
        <v>917.90650000000005</v>
      </c>
      <c r="K1899" s="4">
        <f>Table4[[#This Row],[Quantity]]*Table4[[#This Row],[CostPrice]]</f>
        <v>703.83</v>
      </c>
      <c r="L1899" s="4">
        <f>Table4[[#This Row],[Net Revenue]]-Table4[[#This Row],[Total Cost]]</f>
        <v>214.07650000000001</v>
      </c>
      <c r="M1899" t="str">
        <f>_xlfn.XLOOKUP(Table4[[#This Row],[ProductID]], Products!A:A,Products!B:B, "Not Found")</f>
        <v>Democratic Smartphone</v>
      </c>
      <c r="N1899" t="str">
        <f>TEXT(Table4[[#This Row],[Date]], "mmm")</f>
        <v>Feb</v>
      </c>
      <c r="O1899" t="str">
        <f>TEXT(Table4[[#This Row],[Date]], "yyyy")</f>
        <v>2025</v>
      </c>
      <c r="P1899" t="str">
        <f>_xlfn.XLOOKUP(Table4[[#This Row],[ProductID]],Products!A:A,Products!C:C, "Not Found")</f>
        <v>Electronics</v>
      </c>
      <c r="Q1899" t="str">
        <f>_xlfn.XLOOKUP(Table4[[#This Row],[ProductID]],Products!A:A,Products!D:D,"Not Found")</f>
        <v>Smartphone</v>
      </c>
      <c r="R1899">
        <f>_xlfn.XLOOKUP(Table4[[#This Row],[ProductID]],Products!A:A,Products!E:E,"Not Found")</f>
        <v>1079.8900000000001</v>
      </c>
      <c r="S1899">
        <f>_xlfn.XLOOKUP(Table4[[#This Row],[ProductID]],Products!A:A,Products!F:F, "Not Found")</f>
        <v>703.83</v>
      </c>
      <c r="T1899" t="str">
        <f>_xlfn.XLOOKUP(Table4[[#This Row],[CustomerID]],Customers!A:A,Customers!D:D, "Not Found")</f>
        <v>M</v>
      </c>
      <c r="U1899" s="6">
        <f>_xlfn.XLOOKUP(Table4[[#This Row],[CustomerID]],Customers!A:A,Customers!E:E, "Not Found")</f>
        <v>34315</v>
      </c>
      <c r="V1899">
        <f ca="1">DATEDIF(Table4[[#This Row],[CustomerBirthday]], TODAY(), "Y")</f>
        <v>32</v>
      </c>
      <c r="W1899" t="str" cm="1">
        <f t="array" aca="1" ref="W1899" ca="1">_xlfn.IFS(Table4[[#This Row],[Age]]&lt;25, "Under 25",Table4[[#This Row],[Age]]=34, "25-34", Table4[[#This Row],[Age]]&lt;=49, "35-49", Table4[[#This Row],[Age]]&lt;=64, "50-64", Table4[[#This Row],[Age]]&gt;=65, "65+")</f>
        <v>35-49</v>
      </c>
      <c r="X1899" t="str">
        <f>_xlfn.XLOOKUP(Table4[[#This Row],[StoreID]],Stores!A:A,Stores!B:B, "Not found")</f>
        <v>MegaMart New Michele</v>
      </c>
      <c r="Y1899" t="str">
        <f>_xlfn.XLOOKUP(Table4[[#This Row],[StoreID]],Stores!A:A,Stores!C:C, "Not Found")</f>
        <v>New Michele</v>
      </c>
      <c r="Z1899" t="str">
        <f>_xlfn.XLOOKUP(Table4[[#This Row],[StoreID]],Stores!A:A,Stores!D:D, "Not Found")</f>
        <v>West</v>
      </c>
    </row>
    <row r="1900" spans="1:26">
      <c r="A1900" t="s">
        <v>2766</v>
      </c>
      <c r="B1900" s="1">
        <v>45607</v>
      </c>
      <c r="C1900" t="s">
        <v>291</v>
      </c>
      <c r="D1900" t="s">
        <v>755</v>
      </c>
      <c r="E1900" t="s">
        <v>839</v>
      </c>
      <c r="F1900">
        <v>1</v>
      </c>
      <c r="G1900">
        <v>0</v>
      </c>
      <c r="H1900" t="s">
        <v>865</v>
      </c>
      <c r="I1900" s="4">
        <f>Table4[[#This Row],[Quantity]]*Table4[[#This Row],[UnitPrice]]</f>
        <v>1858.75</v>
      </c>
      <c r="J1900" s="4">
        <f>Table4[[#This Row],[Gross Revenue]]*(1-Table4[[#This Row],[Discount]])</f>
        <v>1858.75</v>
      </c>
      <c r="K1900" s="4">
        <f>Table4[[#This Row],[Quantity]]*Table4[[#This Row],[CostPrice]]</f>
        <v>1451.16</v>
      </c>
      <c r="L1900" s="4">
        <f>Table4[[#This Row],[Net Revenue]]-Table4[[#This Row],[Total Cost]]</f>
        <v>407.58999999999992</v>
      </c>
      <c r="M1900" t="str">
        <f>_xlfn.XLOOKUP(Table4[[#This Row],[ProductID]], Products!A:A,Products!B:B, "Not Found")</f>
        <v>House Accessories</v>
      </c>
      <c r="N1900" t="str">
        <f>TEXT(Table4[[#This Row],[Date]], "mmm")</f>
        <v>Nov</v>
      </c>
      <c r="O1900" t="str">
        <f>TEXT(Table4[[#This Row],[Date]], "yyyy")</f>
        <v>2024</v>
      </c>
      <c r="P1900" t="str">
        <f>_xlfn.XLOOKUP(Table4[[#This Row],[ProductID]],Products!A:A,Products!C:C, "Not Found")</f>
        <v>Fashion</v>
      </c>
      <c r="Q1900" t="str">
        <f>_xlfn.XLOOKUP(Table4[[#This Row],[ProductID]],Products!A:A,Products!D:D,"Not Found")</f>
        <v>Accessories</v>
      </c>
      <c r="R1900">
        <f>_xlfn.XLOOKUP(Table4[[#This Row],[ProductID]],Products!A:A,Products!E:E,"Not Found")</f>
        <v>1858.75</v>
      </c>
      <c r="S1900">
        <f>_xlfn.XLOOKUP(Table4[[#This Row],[ProductID]],Products!A:A,Products!F:F, "Not Found")</f>
        <v>1451.16</v>
      </c>
      <c r="T1900" t="str">
        <f>_xlfn.XLOOKUP(Table4[[#This Row],[CustomerID]],Customers!A:A,Customers!D:D, "Not Found")</f>
        <v>F</v>
      </c>
      <c r="U1900" s="6">
        <f>_xlfn.XLOOKUP(Table4[[#This Row],[CustomerID]],Customers!A:A,Customers!E:E, "Not Found")</f>
        <v>37614</v>
      </c>
      <c r="V1900">
        <f ca="1">DATEDIF(Table4[[#This Row],[CustomerBirthday]], TODAY(), "Y")</f>
        <v>23</v>
      </c>
      <c r="W1900" t="str" cm="1">
        <f t="array" aca="1" ref="W1900" ca="1">_xlfn.IFS(Table4[[#This Row],[Age]]&lt;25, "Under 25",Table4[[#This Row],[Age]]=34, "25-34", Table4[[#This Row],[Age]]&lt;=49, "35-49", Table4[[#This Row],[Age]]&lt;=64, "50-64", Table4[[#This Row],[Age]]&gt;=65, "65+")</f>
        <v>Under 25</v>
      </c>
      <c r="X1900" t="str">
        <f>_xlfn.XLOOKUP(Table4[[#This Row],[StoreID]],Stores!A:A,Stores!B:B, "Not found")</f>
        <v>MegaMart New Michele</v>
      </c>
      <c r="Y1900" t="str">
        <f>_xlfn.XLOOKUP(Table4[[#This Row],[StoreID]],Stores!A:A,Stores!C:C, "Not Found")</f>
        <v>New Michele</v>
      </c>
      <c r="Z1900" t="str">
        <f>_xlfn.XLOOKUP(Table4[[#This Row],[StoreID]],Stores!A:A,Stores!D:D, "Not Found")</f>
        <v>West</v>
      </c>
    </row>
    <row r="1901" spans="1:26">
      <c r="A1901" t="s">
        <v>2767</v>
      </c>
      <c r="B1901" s="1">
        <v>45811</v>
      </c>
      <c r="C1901" t="s">
        <v>653</v>
      </c>
      <c r="D1901" t="s">
        <v>826</v>
      </c>
      <c r="E1901" t="s">
        <v>835</v>
      </c>
      <c r="F1901">
        <v>4</v>
      </c>
      <c r="G1901">
        <v>0.1</v>
      </c>
      <c r="H1901" t="s">
        <v>875</v>
      </c>
      <c r="I1901" s="4">
        <f>Table4[[#This Row],[Quantity]]*Table4[[#This Row],[UnitPrice]]</f>
        <v>4178.5600000000004</v>
      </c>
      <c r="J1901" s="4">
        <f>Table4[[#This Row],[Gross Revenue]]*(1-Table4[[#This Row],[Discount]])</f>
        <v>3760.7040000000006</v>
      </c>
      <c r="K1901" s="4">
        <f>Table4[[#This Row],[Quantity]]*Table4[[#This Row],[CostPrice]]</f>
        <v>3100.28</v>
      </c>
      <c r="L1901" s="4">
        <f>Table4[[#This Row],[Net Revenue]]-Table4[[#This Row],[Total Cost]]</f>
        <v>660.42400000000043</v>
      </c>
      <c r="M1901" t="str">
        <f>_xlfn.XLOOKUP(Table4[[#This Row],[ProductID]], Products!A:A,Products!B:B, "Not Found")</f>
        <v>Maybe Footwear</v>
      </c>
      <c r="N1901" t="str">
        <f>TEXT(Table4[[#This Row],[Date]], "mmm")</f>
        <v>Jun</v>
      </c>
      <c r="O1901" t="str">
        <f>TEXT(Table4[[#This Row],[Date]], "yyyy")</f>
        <v>2025</v>
      </c>
      <c r="P1901" t="str">
        <f>_xlfn.XLOOKUP(Table4[[#This Row],[ProductID]],Products!A:A,Products!C:C, "Not Found")</f>
        <v>Fashion</v>
      </c>
      <c r="Q1901" t="str">
        <f>_xlfn.XLOOKUP(Table4[[#This Row],[ProductID]],Products!A:A,Products!D:D,"Not Found")</f>
        <v>Footwear</v>
      </c>
      <c r="R1901">
        <f>_xlfn.XLOOKUP(Table4[[#This Row],[ProductID]],Products!A:A,Products!E:E,"Not Found")</f>
        <v>1044.6400000000001</v>
      </c>
      <c r="S1901">
        <f>_xlfn.XLOOKUP(Table4[[#This Row],[ProductID]],Products!A:A,Products!F:F, "Not Found")</f>
        <v>775.07</v>
      </c>
      <c r="T1901" t="str">
        <f>_xlfn.XLOOKUP(Table4[[#This Row],[CustomerID]],Customers!A:A,Customers!D:D, "Not Found")</f>
        <v>F</v>
      </c>
      <c r="U1901" s="6">
        <f>_xlfn.XLOOKUP(Table4[[#This Row],[CustomerID]],Customers!A:A,Customers!E:E, "Not Found")</f>
        <v>27579</v>
      </c>
      <c r="V1901">
        <f ca="1">DATEDIF(Table4[[#This Row],[CustomerBirthday]], TODAY(), "Y")</f>
        <v>51</v>
      </c>
      <c r="W1901" t="str" cm="1">
        <f t="array" aca="1" ref="W1901" ca="1">_xlfn.IFS(Table4[[#This Row],[Age]]&lt;25, "Under 25",Table4[[#This Row],[Age]]=34, "25-34", Table4[[#This Row],[Age]]&lt;=49, "35-49", Table4[[#This Row],[Age]]&lt;=64, "50-64", Table4[[#This Row],[Age]]&gt;=65, "65+")</f>
        <v>50-64</v>
      </c>
      <c r="X1901" t="str">
        <f>_xlfn.XLOOKUP(Table4[[#This Row],[StoreID]],Stores!A:A,Stores!B:B, "Not found")</f>
        <v>MegaMart Peckmouth</v>
      </c>
      <c r="Y1901" t="str">
        <f>_xlfn.XLOOKUP(Table4[[#This Row],[StoreID]],Stores!A:A,Stores!C:C, "Not Found")</f>
        <v>Peckmouth</v>
      </c>
      <c r="Z1901" t="str">
        <f>_xlfn.XLOOKUP(Table4[[#This Row],[StoreID]],Stores!A:A,Stores!D:D, "Not Found")</f>
        <v>East</v>
      </c>
    </row>
    <row r="1902" spans="1:26">
      <c r="A1902" t="s">
        <v>2768</v>
      </c>
      <c r="B1902" s="1">
        <v>45586</v>
      </c>
      <c r="C1902" t="s">
        <v>105</v>
      </c>
      <c r="D1902" t="s">
        <v>808</v>
      </c>
      <c r="E1902" t="s">
        <v>842</v>
      </c>
      <c r="F1902">
        <v>4</v>
      </c>
      <c r="G1902">
        <v>0.05</v>
      </c>
      <c r="H1902" t="s">
        <v>875</v>
      </c>
      <c r="I1902" s="4">
        <f>Table4[[#This Row],[Quantity]]*Table4[[#This Row],[UnitPrice]]</f>
        <v>6540.04</v>
      </c>
      <c r="J1902" s="4">
        <f>Table4[[#This Row],[Gross Revenue]]*(1-Table4[[#This Row],[Discount]])</f>
        <v>6213.0379999999996</v>
      </c>
      <c r="K1902" s="4">
        <f>Table4[[#This Row],[Quantity]]*Table4[[#This Row],[CostPrice]]</f>
        <v>4173.16</v>
      </c>
      <c r="L1902" s="4">
        <f>Table4[[#This Row],[Net Revenue]]-Table4[[#This Row],[Total Cost]]</f>
        <v>2039.8779999999997</v>
      </c>
      <c r="M1902" t="str">
        <f>_xlfn.XLOOKUP(Table4[[#This Row],[ProductID]], Products!A:A,Products!B:B, "Not Found")</f>
        <v>Present Television</v>
      </c>
      <c r="N1902" t="str">
        <f>TEXT(Table4[[#This Row],[Date]], "mmm")</f>
        <v>Oct</v>
      </c>
      <c r="O1902" t="str">
        <f>TEXT(Table4[[#This Row],[Date]], "yyyy")</f>
        <v>2024</v>
      </c>
      <c r="P1902" t="str">
        <f>_xlfn.XLOOKUP(Table4[[#This Row],[ProductID]],Products!A:A,Products!C:C, "Not Found")</f>
        <v>Electronics</v>
      </c>
      <c r="Q1902" t="str">
        <f>_xlfn.XLOOKUP(Table4[[#This Row],[ProductID]],Products!A:A,Products!D:D,"Not Found")</f>
        <v>Television</v>
      </c>
      <c r="R1902">
        <f>_xlfn.XLOOKUP(Table4[[#This Row],[ProductID]],Products!A:A,Products!E:E,"Not Found")</f>
        <v>1635.01</v>
      </c>
      <c r="S1902">
        <f>_xlfn.XLOOKUP(Table4[[#This Row],[ProductID]],Products!A:A,Products!F:F, "Not Found")</f>
        <v>1043.29</v>
      </c>
      <c r="T1902" t="str">
        <f>_xlfn.XLOOKUP(Table4[[#This Row],[CustomerID]],Customers!A:A,Customers!D:D, "Not Found")</f>
        <v>M</v>
      </c>
      <c r="U1902" s="6">
        <f>_xlfn.XLOOKUP(Table4[[#This Row],[CustomerID]],Customers!A:A,Customers!E:E, "Not Found")</f>
        <v>37990</v>
      </c>
      <c r="V1902">
        <f ca="1">DATEDIF(Table4[[#This Row],[CustomerBirthday]], TODAY(), "Y")</f>
        <v>22</v>
      </c>
      <c r="W1902" t="str" cm="1">
        <f t="array" aca="1" ref="W1902" ca="1">_xlfn.IFS(Table4[[#This Row],[Age]]&lt;25, "Under 25",Table4[[#This Row],[Age]]=34, "25-34", Table4[[#This Row],[Age]]&lt;=49, "35-49", Table4[[#This Row],[Age]]&lt;=64, "50-64", Table4[[#This Row],[Age]]&gt;=65, "65+")</f>
        <v>Under 25</v>
      </c>
      <c r="X1902" t="str">
        <f>_xlfn.XLOOKUP(Table4[[#This Row],[StoreID]],Stores!A:A,Stores!B:B, "Not found")</f>
        <v>MegaMart Brianahaven</v>
      </c>
      <c r="Y1902" t="str">
        <f>_xlfn.XLOOKUP(Table4[[#This Row],[StoreID]],Stores!A:A,Stores!C:C, "Not Found")</f>
        <v>Brianahaven</v>
      </c>
      <c r="Z1902" t="str">
        <f>_xlfn.XLOOKUP(Table4[[#This Row],[StoreID]],Stores!A:A,Stores!D:D, "Not Found")</f>
        <v>North</v>
      </c>
    </row>
    <row r="1903" spans="1:26">
      <c r="A1903" t="s">
        <v>2769</v>
      </c>
      <c r="B1903" s="1">
        <v>45305</v>
      </c>
      <c r="C1903" t="s">
        <v>498</v>
      </c>
      <c r="D1903" t="s">
        <v>776</v>
      </c>
      <c r="E1903" t="s">
        <v>846</v>
      </c>
      <c r="F1903">
        <v>2</v>
      </c>
      <c r="G1903">
        <v>0.15</v>
      </c>
      <c r="H1903" t="s">
        <v>875</v>
      </c>
      <c r="I1903" s="4">
        <f>Table4[[#This Row],[Quantity]]*Table4[[#This Row],[UnitPrice]]</f>
        <v>858.3</v>
      </c>
      <c r="J1903" s="4">
        <f>Table4[[#This Row],[Gross Revenue]]*(1-Table4[[#This Row],[Discount]])</f>
        <v>729.55499999999995</v>
      </c>
      <c r="K1903" s="4">
        <f>Table4[[#This Row],[Quantity]]*Table4[[#This Row],[CostPrice]]</f>
        <v>517.44000000000005</v>
      </c>
      <c r="L1903" s="4">
        <f>Table4[[#This Row],[Net Revenue]]-Table4[[#This Row],[Total Cost]]</f>
        <v>212.1149999999999</v>
      </c>
      <c r="M1903" t="str">
        <f>_xlfn.XLOOKUP(Table4[[#This Row],[ProductID]], Products!A:A,Products!B:B, "Not Found")</f>
        <v>Little Watches</v>
      </c>
      <c r="N1903" t="str">
        <f>TEXT(Table4[[#This Row],[Date]], "mmm")</f>
        <v>Jan</v>
      </c>
      <c r="O1903" t="str">
        <f>TEXT(Table4[[#This Row],[Date]], "yyyy")</f>
        <v>2024</v>
      </c>
      <c r="P1903" t="str">
        <f>_xlfn.XLOOKUP(Table4[[#This Row],[ProductID]],Products!A:A,Products!C:C, "Not Found")</f>
        <v>Fashion</v>
      </c>
      <c r="Q1903" t="str">
        <f>_xlfn.XLOOKUP(Table4[[#This Row],[ProductID]],Products!A:A,Products!D:D,"Not Found")</f>
        <v>Watches</v>
      </c>
      <c r="R1903">
        <f>_xlfn.XLOOKUP(Table4[[#This Row],[ProductID]],Products!A:A,Products!E:E,"Not Found")</f>
        <v>429.15</v>
      </c>
      <c r="S1903">
        <f>_xlfn.XLOOKUP(Table4[[#This Row],[ProductID]],Products!A:A,Products!F:F, "Not Found")</f>
        <v>258.72000000000003</v>
      </c>
      <c r="T1903" t="str">
        <f>_xlfn.XLOOKUP(Table4[[#This Row],[CustomerID]],Customers!A:A,Customers!D:D, "Not Found")</f>
        <v>M</v>
      </c>
      <c r="U1903" s="6">
        <f>_xlfn.XLOOKUP(Table4[[#This Row],[CustomerID]],Customers!A:A,Customers!E:E, "Not Found")</f>
        <v>39260</v>
      </c>
      <c r="V1903">
        <f ca="1">DATEDIF(Table4[[#This Row],[CustomerBirthday]], TODAY(), "Y")</f>
        <v>19</v>
      </c>
      <c r="W1903" t="str" cm="1">
        <f t="array" aca="1" ref="W1903" ca="1">_xlfn.IFS(Table4[[#This Row],[Age]]&lt;25, "Under 25",Table4[[#This Row],[Age]]=34, "25-34", Table4[[#This Row],[Age]]&lt;=49, "35-49", Table4[[#This Row],[Age]]&lt;=64, "50-64", Table4[[#This Row],[Age]]&gt;=65, "65+")</f>
        <v>Under 25</v>
      </c>
      <c r="X1903" t="str">
        <f>_xlfn.XLOOKUP(Table4[[#This Row],[StoreID]],Stores!A:A,Stores!B:B, "Not found")</f>
        <v>MegaMart Johnmouth</v>
      </c>
      <c r="Y1903" t="str">
        <f>_xlfn.XLOOKUP(Table4[[#This Row],[StoreID]],Stores!A:A,Stores!C:C, "Not Found")</f>
        <v>Johnmouth</v>
      </c>
      <c r="Z1903" t="str">
        <f>_xlfn.XLOOKUP(Table4[[#This Row],[StoreID]],Stores!A:A,Stores!D:D, "Not Found")</f>
        <v>East</v>
      </c>
    </row>
    <row r="1904" spans="1:26">
      <c r="A1904" t="s">
        <v>2770</v>
      </c>
      <c r="B1904" s="1">
        <v>45199</v>
      </c>
      <c r="C1904" t="s">
        <v>462</v>
      </c>
      <c r="D1904" t="s">
        <v>824</v>
      </c>
      <c r="E1904" t="s">
        <v>831</v>
      </c>
      <c r="F1904">
        <v>2</v>
      </c>
      <c r="G1904">
        <v>0.1</v>
      </c>
      <c r="H1904" t="s">
        <v>871</v>
      </c>
      <c r="I1904" s="4">
        <f>Table4[[#This Row],[Quantity]]*Table4[[#This Row],[UnitPrice]]</f>
        <v>776.52</v>
      </c>
      <c r="J1904" s="4">
        <f>Table4[[#This Row],[Gross Revenue]]*(1-Table4[[#This Row],[Discount]])</f>
        <v>698.86800000000005</v>
      </c>
      <c r="K1904" s="4">
        <f>Table4[[#This Row],[Quantity]]*Table4[[#This Row],[CostPrice]]</f>
        <v>398.6</v>
      </c>
      <c r="L1904" s="4">
        <f>Table4[[#This Row],[Net Revenue]]-Table4[[#This Row],[Total Cost]]</f>
        <v>300.26800000000003</v>
      </c>
      <c r="M1904" t="str">
        <f>_xlfn.XLOOKUP(Table4[[#This Row],[ProductID]], Products!A:A,Products!B:B, "Not Found")</f>
        <v>Possible Watches</v>
      </c>
      <c r="N1904" t="str">
        <f>TEXT(Table4[[#This Row],[Date]], "mmm")</f>
        <v>Sep</v>
      </c>
      <c r="O1904" t="str">
        <f>TEXT(Table4[[#This Row],[Date]], "yyyy")</f>
        <v>2023</v>
      </c>
      <c r="P1904" t="str">
        <f>_xlfn.XLOOKUP(Table4[[#This Row],[ProductID]],Products!A:A,Products!C:C, "Not Found")</f>
        <v>Fashion</v>
      </c>
      <c r="Q1904" t="str">
        <f>_xlfn.XLOOKUP(Table4[[#This Row],[ProductID]],Products!A:A,Products!D:D,"Not Found")</f>
        <v>Watches</v>
      </c>
      <c r="R1904">
        <f>_xlfn.XLOOKUP(Table4[[#This Row],[ProductID]],Products!A:A,Products!E:E,"Not Found")</f>
        <v>388.26</v>
      </c>
      <c r="S1904">
        <f>_xlfn.XLOOKUP(Table4[[#This Row],[ProductID]],Products!A:A,Products!F:F, "Not Found")</f>
        <v>199.3</v>
      </c>
      <c r="T1904" t="str">
        <f>_xlfn.XLOOKUP(Table4[[#This Row],[CustomerID]],Customers!A:A,Customers!D:D, "Not Found")</f>
        <v>M</v>
      </c>
      <c r="U1904" s="6">
        <f>_xlfn.XLOOKUP(Table4[[#This Row],[CustomerID]],Customers!A:A,Customers!E:E, "Not Found")</f>
        <v>32966</v>
      </c>
      <c r="V1904">
        <f ca="1">DATEDIF(Table4[[#This Row],[CustomerBirthday]], TODAY(), "Y")</f>
        <v>36</v>
      </c>
      <c r="W1904" t="str" cm="1">
        <f t="array" aca="1" ref="W1904" ca="1">_xlfn.IFS(Table4[[#This Row],[Age]]&lt;25, "Under 25",Table4[[#This Row],[Age]]=34, "25-34", Table4[[#This Row],[Age]]&lt;=49, "35-49", Table4[[#This Row],[Age]]&lt;=64, "50-64", Table4[[#This Row],[Age]]&gt;=65, "65+")</f>
        <v>35-49</v>
      </c>
      <c r="X1904" t="str">
        <f>_xlfn.XLOOKUP(Table4[[#This Row],[StoreID]],Stores!A:A,Stores!B:B, "Not found")</f>
        <v>MegaMart Jimenezborough</v>
      </c>
      <c r="Y1904" t="str">
        <f>_xlfn.XLOOKUP(Table4[[#This Row],[StoreID]],Stores!A:A,Stores!C:C, "Not Found")</f>
        <v>Jimenezborough</v>
      </c>
      <c r="Z1904" t="str">
        <f>_xlfn.XLOOKUP(Table4[[#This Row],[StoreID]],Stores!A:A,Stores!D:D, "Not Found")</f>
        <v>South</v>
      </c>
    </row>
    <row r="1905" spans="1:26">
      <c r="A1905" t="s">
        <v>2771</v>
      </c>
      <c r="B1905" s="1">
        <v>45510</v>
      </c>
      <c r="C1905" t="s">
        <v>449</v>
      </c>
      <c r="D1905" t="s">
        <v>747</v>
      </c>
      <c r="E1905" t="s">
        <v>842</v>
      </c>
      <c r="F1905">
        <v>3</v>
      </c>
      <c r="G1905">
        <v>0.1</v>
      </c>
      <c r="H1905" t="s">
        <v>865</v>
      </c>
      <c r="I1905" s="4">
        <f>Table4[[#This Row],[Quantity]]*Table4[[#This Row],[UnitPrice]]</f>
        <v>3404.3999999999996</v>
      </c>
      <c r="J1905" s="4">
        <f>Table4[[#This Row],[Gross Revenue]]*(1-Table4[[#This Row],[Discount]])</f>
        <v>3063.9599999999996</v>
      </c>
      <c r="K1905" s="4">
        <f>Table4[[#This Row],[Quantity]]*Table4[[#This Row],[CostPrice]]</f>
        <v>2025.3000000000002</v>
      </c>
      <c r="L1905" s="4">
        <f>Table4[[#This Row],[Net Revenue]]-Table4[[#This Row],[Total Cost]]</f>
        <v>1038.6599999999994</v>
      </c>
      <c r="M1905" t="str">
        <f>_xlfn.XLOOKUP(Table4[[#This Row],[ProductID]], Products!A:A,Products!B:B, "Not Found")</f>
        <v>World Watches</v>
      </c>
      <c r="N1905" t="str">
        <f>TEXT(Table4[[#This Row],[Date]], "mmm")</f>
        <v>Aug</v>
      </c>
      <c r="O1905" t="str">
        <f>TEXT(Table4[[#This Row],[Date]], "yyyy")</f>
        <v>2024</v>
      </c>
      <c r="P1905" t="str">
        <f>_xlfn.XLOOKUP(Table4[[#This Row],[ProductID]],Products!A:A,Products!C:C, "Not Found")</f>
        <v>Fashion</v>
      </c>
      <c r="Q1905" t="str">
        <f>_xlfn.XLOOKUP(Table4[[#This Row],[ProductID]],Products!A:A,Products!D:D,"Not Found")</f>
        <v>Watches</v>
      </c>
      <c r="R1905">
        <f>_xlfn.XLOOKUP(Table4[[#This Row],[ProductID]],Products!A:A,Products!E:E,"Not Found")</f>
        <v>1134.8</v>
      </c>
      <c r="S1905">
        <f>_xlfn.XLOOKUP(Table4[[#This Row],[ProductID]],Products!A:A,Products!F:F, "Not Found")</f>
        <v>675.1</v>
      </c>
      <c r="T1905" t="str">
        <f>_xlfn.XLOOKUP(Table4[[#This Row],[CustomerID]],Customers!A:A,Customers!D:D, "Not Found")</f>
        <v>M</v>
      </c>
      <c r="U1905" s="6">
        <f>_xlfn.XLOOKUP(Table4[[#This Row],[CustomerID]],Customers!A:A,Customers!E:E, "Not Found")</f>
        <v>24531</v>
      </c>
      <c r="V1905">
        <f ca="1">DATEDIF(Table4[[#This Row],[CustomerBirthday]], TODAY(), "Y")</f>
        <v>59</v>
      </c>
      <c r="W1905" t="str" cm="1">
        <f t="array" aca="1" ref="W1905" ca="1">_xlfn.IFS(Table4[[#This Row],[Age]]&lt;25, "Under 25",Table4[[#This Row],[Age]]=34, "25-34", Table4[[#This Row],[Age]]&lt;=49, "35-49", Table4[[#This Row],[Age]]&lt;=64, "50-64", Table4[[#This Row],[Age]]&gt;=65, "65+")</f>
        <v>50-64</v>
      </c>
      <c r="X1905" t="str">
        <f>_xlfn.XLOOKUP(Table4[[#This Row],[StoreID]],Stores!A:A,Stores!B:B, "Not found")</f>
        <v>MegaMart Brianahaven</v>
      </c>
      <c r="Y1905" t="str">
        <f>_xlfn.XLOOKUP(Table4[[#This Row],[StoreID]],Stores!A:A,Stores!C:C, "Not Found")</f>
        <v>Brianahaven</v>
      </c>
      <c r="Z1905" t="str">
        <f>_xlfn.XLOOKUP(Table4[[#This Row],[StoreID]],Stores!A:A,Stores!D:D, "Not Found")</f>
        <v>North</v>
      </c>
    </row>
    <row r="1906" spans="1:26">
      <c r="A1906" t="s">
        <v>2772</v>
      </c>
      <c r="B1906" s="1">
        <v>45909</v>
      </c>
      <c r="C1906" t="s">
        <v>411</v>
      </c>
      <c r="D1906" t="s">
        <v>772</v>
      </c>
      <c r="E1906" t="s">
        <v>835</v>
      </c>
      <c r="F1906">
        <v>5</v>
      </c>
      <c r="G1906">
        <v>0.1</v>
      </c>
      <c r="H1906" t="s">
        <v>875</v>
      </c>
      <c r="I1906" s="4">
        <f>Table4[[#This Row],[Quantity]]*Table4[[#This Row],[UnitPrice]]</f>
        <v>9392.35</v>
      </c>
      <c r="J1906" s="4">
        <f>Table4[[#This Row],[Gross Revenue]]*(1-Table4[[#This Row],[Discount]])</f>
        <v>8453.1149999999998</v>
      </c>
      <c r="K1906" s="4">
        <f>Table4[[#This Row],[Quantity]]*Table4[[#This Row],[CostPrice]]</f>
        <v>5074.55</v>
      </c>
      <c r="L1906" s="4">
        <f>Table4[[#This Row],[Net Revenue]]-Table4[[#This Row],[Total Cost]]</f>
        <v>3378.5649999999996</v>
      </c>
      <c r="M1906" t="str">
        <f>_xlfn.XLOOKUP(Table4[[#This Row],[ProductID]], Products!A:A,Products!B:B, "Not Found")</f>
        <v>And Footwear</v>
      </c>
      <c r="N1906" t="str">
        <f>TEXT(Table4[[#This Row],[Date]], "mmm")</f>
        <v>Sep</v>
      </c>
      <c r="O1906" t="str">
        <f>TEXT(Table4[[#This Row],[Date]], "yyyy")</f>
        <v>2025</v>
      </c>
      <c r="P1906" t="str">
        <f>_xlfn.XLOOKUP(Table4[[#This Row],[ProductID]],Products!A:A,Products!C:C, "Not Found")</f>
        <v>Fashion</v>
      </c>
      <c r="Q1906" t="str">
        <f>_xlfn.XLOOKUP(Table4[[#This Row],[ProductID]],Products!A:A,Products!D:D,"Not Found")</f>
        <v>Footwear</v>
      </c>
      <c r="R1906">
        <f>_xlfn.XLOOKUP(Table4[[#This Row],[ProductID]],Products!A:A,Products!E:E,"Not Found")</f>
        <v>1878.47</v>
      </c>
      <c r="S1906">
        <f>_xlfn.XLOOKUP(Table4[[#This Row],[ProductID]],Products!A:A,Products!F:F, "Not Found")</f>
        <v>1014.91</v>
      </c>
      <c r="T1906" t="str">
        <f>_xlfn.XLOOKUP(Table4[[#This Row],[CustomerID]],Customers!A:A,Customers!D:D, "Not Found")</f>
        <v>F</v>
      </c>
      <c r="U1906" s="6">
        <f>_xlfn.XLOOKUP(Table4[[#This Row],[CustomerID]],Customers!A:A,Customers!E:E, "Not Found")</f>
        <v>24112</v>
      </c>
      <c r="V1906">
        <f ca="1">DATEDIF(Table4[[#This Row],[CustomerBirthday]], TODAY(), "Y")</f>
        <v>60</v>
      </c>
      <c r="W1906" t="str" cm="1">
        <f t="array" aca="1" ref="W1906" ca="1">_xlfn.IFS(Table4[[#This Row],[Age]]&lt;25, "Under 25",Table4[[#This Row],[Age]]=34, "25-34", Table4[[#This Row],[Age]]&lt;=49, "35-49", Table4[[#This Row],[Age]]&lt;=64, "50-64", Table4[[#This Row],[Age]]&gt;=65, "65+")</f>
        <v>50-64</v>
      </c>
      <c r="X1906" t="str">
        <f>_xlfn.XLOOKUP(Table4[[#This Row],[StoreID]],Stores!A:A,Stores!B:B, "Not found")</f>
        <v>MegaMart Peckmouth</v>
      </c>
      <c r="Y1906" t="str">
        <f>_xlfn.XLOOKUP(Table4[[#This Row],[StoreID]],Stores!A:A,Stores!C:C, "Not Found")</f>
        <v>Peckmouth</v>
      </c>
      <c r="Z1906" t="str">
        <f>_xlfn.XLOOKUP(Table4[[#This Row],[StoreID]],Stores!A:A,Stores!D:D, "Not Found")</f>
        <v>East</v>
      </c>
    </row>
    <row r="1907" spans="1:26">
      <c r="A1907" t="s">
        <v>2773</v>
      </c>
      <c r="B1907" s="1">
        <v>45332</v>
      </c>
      <c r="C1907" t="s">
        <v>422</v>
      </c>
      <c r="D1907" t="s">
        <v>774</v>
      </c>
      <c r="E1907" t="s">
        <v>842</v>
      </c>
      <c r="F1907">
        <v>2</v>
      </c>
      <c r="G1907">
        <v>0.05</v>
      </c>
      <c r="H1907" t="s">
        <v>865</v>
      </c>
      <c r="I1907" s="4">
        <f>Table4[[#This Row],[Quantity]]*Table4[[#This Row],[UnitPrice]]</f>
        <v>2974.82</v>
      </c>
      <c r="J1907" s="4">
        <f>Table4[[#This Row],[Gross Revenue]]*(1-Table4[[#This Row],[Discount]])</f>
        <v>2826.0790000000002</v>
      </c>
      <c r="K1907" s="4">
        <f>Table4[[#This Row],[Quantity]]*Table4[[#This Row],[CostPrice]]</f>
        <v>1626.14</v>
      </c>
      <c r="L1907" s="4">
        <f>Table4[[#This Row],[Net Revenue]]-Table4[[#This Row],[Total Cost]]</f>
        <v>1199.9390000000001</v>
      </c>
      <c r="M1907" t="str">
        <f>_xlfn.XLOOKUP(Table4[[#This Row],[ProductID]], Products!A:A,Products!B:B, "Not Found")</f>
        <v>Him Smartphone</v>
      </c>
      <c r="N1907" t="str">
        <f>TEXT(Table4[[#This Row],[Date]], "mmm")</f>
        <v>Feb</v>
      </c>
      <c r="O1907" t="str">
        <f>TEXT(Table4[[#This Row],[Date]], "yyyy")</f>
        <v>2024</v>
      </c>
      <c r="P1907" t="str">
        <f>_xlfn.XLOOKUP(Table4[[#This Row],[ProductID]],Products!A:A,Products!C:C, "Not Found")</f>
        <v>Electronics</v>
      </c>
      <c r="Q1907" t="str">
        <f>_xlfn.XLOOKUP(Table4[[#This Row],[ProductID]],Products!A:A,Products!D:D,"Not Found")</f>
        <v>Smartphone</v>
      </c>
      <c r="R1907">
        <f>_xlfn.XLOOKUP(Table4[[#This Row],[ProductID]],Products!A:A,Products!E:E,"Not Found")</f>
        <v>1487.41</v>
      </c>
      <c r="S1907">
        <f>_xlfn.XLOOKUP(Table4[[#This Row],[ProductID]],Products!A:A,Products!F:F, "Not Found")</f>
        <v>813.07</v>
      </c>
      <c r="T1907" t="str">
        <f>_xlfn.XLOOKUP(Table4[[#This Row],[CustomerID]],Customers!A:A,Customers!D:D, "Not Found")</f>
        <v>M</v>
      </c>
      <c r="U1907" s="6">
        <f>_xlfn.XLOOKUP(Table4[[#This Row],[CustomerID]],Customers!A:A,Customers!E:E, "Not Found")</f>
        <v>28268</v>
      </c>
      <c r="V1907">
        <f ca="1">DATEDIF(Table4[[#This Row],[CustomerBirthday]], TODAY(), "Y")</f>
        <v>49</v>
      </c>
      <c r="W1907" t="str" cm="1">
        <f t="array" aca="1" ref="W1907" ca="1">_xlfn.IFS(Table4[[#This Row],[Age]]&lt;25, "Under 25",Table4[[#This Row],[Age]]=34, "25-34", Table4[[#This Row],[Age]]&lt;=49, "35-49", Table4[[#This Row],[Age]]&lt;=64, "50-64", Table4[[#This Row],[Age]]&gt;=65, "65+")</f>
        <v>35-49</v>
      </c>
      <c r="X1907" t="str">
        <f>_xlfn.XLOOKUP(Table4[[#This Row],[StoreID]],Stores!A:A,Stores!B:B, "Not found")</f>
        <v>MegaMart Brianahaven</v>
      </c>
      <c r="Y1907" t="str">
        <f>_xlfn.XLOOKUP(Table4[[#This Row],[StoreID]],Stores!A:A,Stores!C:C, "Not Found")</f>
        <v>Brianahaven</v>
      </c>
      <c r="Z1907" t="str">
        <f>_xlfn.XLOOKUP(Table4[[#This Row],[StoreID]],Stores!A:A,Stores!D:D, "Not Found")</f>
        <v>North</v>
      </c>
    </row>
    <row r="1908" spans="1:26">
      <c r="A1908" t="s">
        <v>2774</v>
      </c>
      <c r="B1908" s="1">
        <v>45413</v>
      </c>
      <c r="C1908" t="s">
        <v>677</v>
      </c>
      <c r="D1908" t="s">
        <v>780</v>
      </c>
      <c r="E1908" t="s">
        <v>842</v>
      </c>
      <c r="F1908">
        <v>1</v>
      </c>
      <c r="G1908">
        <v>0.1</v>
      </c>
      <c r="H1908" t="s">
        <v>871</v>
      </c>
      <c r="I1908" s="4">
        <f>Table4[[#This Row],[Quantity]]*Table4[[#This Row],[UnitPrice]]</f>
        <v>1272.23</v>
      </c>
      <c r="J1908" s="4">
        <f>Table4[[#This Row],[Gross Revenue]]*(1-Table4[[#This Row],[Discount]])</f>
        <v>1145.0070000000001</v>
      </c>
      <c r="K1908" s="4">
        <f>Table4[[#This Row],[Quantity]]*Table4[[#This Row],[CostPrice]]</f>
        <v>952.65</v>
      </c>
      <c r="L1908" s="4">
        <f>Table4[[#This Row],[Net Revenue]]-Table4[[#This Row],[Total Cost]]</f>
        <v>192.35700000000008</v>
      </c>
      <c r="M1908" t="str">
        <f>_xlfn.XLOOKUP(Table4[[#This Row],[ProductID]], Products!A:A,Products!B:B, "Not Found")</f>
        <v>Hospital Smartphone</v>
      </c>
      <c r="N1908" t="str">
        <f>TEXT(Table4[[#This Row],[Date]], "mmm")</f>
        <v>May</v>
      </c>
      <c r="O1908" t="str">
        <f>TEXT(Table4[[#This Row],[Date]], "yyyy")</f>
        <v>2024</v>
      </c>
      <c r="P1908" t="str">
        <f>_xlfn.XLOOKUP(Table4[[#This Row],[ProductID]],Products!A:A,Products!C:C, "Not Found")</f>
        <v>Electronics</v>
      </c>
      <c r="Q1908" t="str">
        <f>_xlfn.XLOOKUP(Table4[[#This Row],[ProductID]],Products!A:A,Products!D:D,"Not Found")</f>
        <v>Smartphone</v>
      </c>
      <c r="R1908">
        <f>_xlfn.XLOOKUP(Table4[[#This Row],[ProductID]],Products!A:A,Products!E:E,"Not Found")</f>
        <v>1272.23</v>
      </c>
      <c r="S1908">
        <f>_xlfn.XLOOKUP(Table4[[#This Row],[ProductID]],Products!A:A,Products!F:F, "Not Found")</f>
        <v>952.65</v>
      </c>
      <c r="T1908" t="str">
        <f>_xlfn.XLOOKUP(Table4[[#This Row],[CustomerID]],Customers!A:A,Customers!D:D, "Not Found")</f>
        <v>M</v>
      </c>
      <c r="U1908" s="6">
        <f>_xlfn.XLOOKUP(Table4[[#This Row],[CustomerID]],Customers!A:A,Customers!E:E, "Not Found")</f>
        <v>38926</v>
      </c>
      <c r="V1908">
        <f ca="1">DATEDIF(Table4[[#This Row],[CustomerBirthday]], TODAY(), "Y")</f>
        <v>19</v>
      </c>
      <c r="W1908" t="str" cm="1">
        <f t="array" aca="1" ref="W1908" ca="1">_xlfn.IFS(Table4[[#This Row],[Age]]&lt;25, "Under 25",Table4[[#This Row],[Age]]=34, "25-34", Table4[[#This Row],[Age]]&lt;=49, "35-49", Table4[[#This Row],[Age]]&lt;=64, "50-64", Table4[[#This Row],[Age]]&gt;=65, "65+")</f>
        <v>Under 25</v>
      </c>
      <c r="X1908" t="str">
        <f>_xlfn.XLOOKUP(Table4[[#This Row],[StoreID]],Stores!A:A,Stores!B:B, "Not found")</f>
        <v>MegaMart Brianahaven</v>
      </c>
      <c r="Y1908" t="str">
        <f>_xlfn.XLOOKUP(Table4[[#This Row],[StoreID]],Stores!A:A,Stores!C:C, "Not Found")</f>
        <v>Brianahaven</v>
      </c>
      <c r="Z1908" t="str">
        <f>_xlfn.XLOOKUP(Table4[[#This Row],[StoreID]],Stores!A:A,Stores!D:D, "Not Found")</f>
        <v>North</v>
      </c>
    </row>
    <row r="1909" spans="1:26">
      <c r="A1909" t="s">
        <v>2775</v>
      </c>
      <c r="B1909" s="1">
        <v>45536</v>
      </c>
      <c r="C1909" t="s">
        <v>115</v>
      </c>
      <c r="D1909" t="s">
        <v>818</v>
      </c>
      <c r="E1909" t="s">
        <v>835</v>
      </c>
      <c r="F1909">
        <v>3</v>
      </c>
      <c r="G1909">
        <v>0</v>
      </c>
      <c r="H1909" t="s">
        <v>871</v>
      </c>
      <c r="I1909" s="4">
        <f>Table4[[#This Row],[Quantity]]*Table4[[#This Row],[UnitPrice]]</f>
        <v>3496.1099999999997</v>
      </c>
      <c r="J1909" s="4">
        <f>Table4[[#This Row],[Gross Revenue]]*(1-Table4[[#This Row],[Discount]])</f>
        <v>3496.1099999999997</v>
      </c>
      <c r="K1909" s="4">
        <f>Table4[[#This Row],[Quantity]]*Table4[[#This Row],[CostPrice]]</f>
        <v>2779.6499999999996</v>
      </c>
      <c r="L1909" s="4">
        <f>Table4[[#This Row],[Net Revenue]]-Table4[[#This Row],[Total Cost]]</f>
        <v>716.46</v>
      </c>
      <c r="M1909" t="str">
        <f>_xlfn.XLOOKUP(Table4[[#This Row],[ProductID]], Products!A:A,Products!B:B, "Not Found")</f>
        <v>Nature Clothing</v>
      </c>
      <c r="N1909" t="str">
        <f>TEXT(Table4[[#This Row],[Date]], "mmm")</f>
        <v>Sep</v>
      </c>
      <c r="O1909" t="str">
        <f>TEXT(Table4[[#This Row],[Date]], "yyyy")</f>
        <v>2024</v>
      </c>
      <c r="P1909" t="str">
        <f>_xlfn.XLOOKUP(Table4[[#This Row],[ProductID]],Products!A:A,Products!C:C, "Not Found")</f>
        <v>Fashion</v>
      </c>
      <c r="Q1909" t="str">
        <f>_xlfn.XLOOKUP(Table4[[#This Row],[ProductID]],Products!A:A,Products!D:D,"Not Found")</f>
        <v>Clothing</v>
      </c>
      <c r="R1909">
        <f>_xlfn.XLOOKUP(Table4[[#This Row],[ProductID]],Products!A:A,Products!E:E,"Not Found")</f>
        <v>1165.3699999999999</v>
      </c>
      <c r="S1909">
        <f>_xlfn.XLOOKUP(Table4[[#This Row],[ProductID]],Products!A:A,Products!F:F, "Not Found")</f>
        <v>926.55</v>
      </c>
      <c r="T1909" t="str">
        <f>_xlfn.XLOOKUP(Table4[[#This Row],[CustomerID]],Customers!A:A,Customers!D:D, "Not Found")</f>
        <v>M</v>
      </c>
      <c r="U1909" s="6">
        <f>_xlfn.XLOOKUP(Table4[[#This Row],[CustomerID]],Customers!A:A,Customers!E:E, "Not Found")</f>
        <v>28630</v>
      </c>
      <c r="V1909">
        <f ca="1">DATEDIF(Table4[[#This Row],[CustomerBirthday]], TODAY(), "Y")</f>
        <v>48</v>
      </c>
      <c r="W1909" t="str" cm="1">
        <f t="array" aca="1" ref="W1909" ca="1">_xlfn.IFS(Table4[[#This Row],[Age]]&lt;25, "Under 25",Table4[[#This Row],[Age]]=34, "25-34", Table4[[#This Row],[Age]]&lt;=49, "35-49", Table4[[#This Row],[Age]]&lt;=64, "50-64", Table4[[#This Row],[Age]]&gt;=65, "65+")</f>
        <v>35-49</v>
      </c>
      <c r="X1909" t="str">
        <f>_xlfn.XLOOKUP(Table4[[#This Row],[StoreID]],Stores!A:A,Stores!B:B, "Not found")</f>
        <v>MegaMart Peckmouth</v>
      </c>
      <c r="Y1909" t="str">
        <f>_xlfn.XLOOKUP(Table4[[#This Row],[StoreID]],Stores!A:A,Stores!C:C, "Not Found")</f>
        <v>Peckmouth</v>
      </c>
      <c r="Z1909" t="str">
        <f>_xlfn.XLOOKUP(Table4[[#This Row],[StoreID]],Stores!A:A,Stores!D:D, "Not Found")</f>
        <v>East</v>
      </c>
    </row>
    <row r="1910" spans="1:26">
      <c r="A1910" t="s">
        <v>2776</v>
      </c>
      <c r="B1910" s="1">
        <v>45565</v>
      </c>
      <c r="C1910" t="s">
        <v>382</v>
      </c>
      <c r="D1910" t="s">
        <v>822</v>
      </c>
      <c r="E1910" t="s">
        <v>842</v>
      </c>
      <c r="F1910">
        <v>3</v>
      </c>
      <c r="G1910">
        <v>0</v>
      </c>
      <c r="H1910" t="s">
        <v>871</v>
      </c>
      <c r="I1910" s="4">
        <f>Table4[[#This Row],[Quantity]]*Table4[[#This Row],[UnitPrice]]</f>
        <v>3649.08</v>
      </c>
      <c r="J1910" s="4">
        <f>Table4[[#This Row],[Gross Revenue]]*(1-Table4[[#This Row],[Discount]])</f>
        <v>3649.08</v>
      </c>
      <c r="K1910" s="4">
        <f>Table4[[#This Row],[Quantity]]*Table4[[#This Row],[CostPrice]]</f>
        <v>2384.3999999999996</v>
      </c>
      <c r="L1910" s="4">
        <f>Table4[[#This Row],[Net Revenue]]-Table4[[#This Row],[Total Cost]]</f>
        <v>1264.6800000000003</v>
      </c>
      <c r="M1910" t="str">
        <f>_xlfn.XLOOKUP(Table4[[#This Row],[ProductID]], Products!A:A,Products!B:B, "Not Found")</f>
        <v>Nor Bags</v>
      </c>
      <c r="N1910" t="str">
        <f>TEXT(Table4[[#This Row],[Date]], "mmm")</f>
        <v>Sep</v>
      </c>
      <c r="O1910" t="str">
        <f>TEXT(Table4[[#This Row],[Date]], "yyyy")</f>
        <v>2024</v>
      </c>
      <c r="P1910" t="str">
        <f>_xlfn.XLOOKUP(Table4[[#This Row],[ProductID]],Products!A:A,Products!C:C, "Not Found")</f>
        <v>Fashion</v>
      </c>
      <c r="Q1910" t="str">
        <f>_xlfn.XLOOKUP(Table4[[#This Row],[ProductID]],Products!A:A,Products!D:D,"Not Found")</f>
        <v>Bags</v>
      </c>
      <c r="R1910">
        <f>_xlfn.XLOOKUP(Table4[[#This Row],[ProductID]],Products!A:A,Products!E:E,"Not Found")</f>
        <v>1216.3599999999999</v>
      </c>
      <c r="S1910">
        <f>_xlfn.XLOOKUP(Table4[[#This Row],[ProductID]],Products!A:A,Products!F:F, "Not Found")</f>
        <v>794.8</v>
      </c>
      <c r="T1910" t="str">
        <f>_xlfn.XLOOKUP(Table4[[#This Row],[CustomerID]],Customers!A:A,Customers!D:D, "Not Found")</f>
        <v>F</v>
      </c>
      <c r="U1910" s="6">
        <f>_xlfn.XLOOKUP(Table4[[#This Row],[CustomerID]],Customers!A:A,Customers!E:E, "Not Found")</f>
        <v>35236</v>
      </c>
      <c r="V1910">
        <f ca="1">DATEDIF(Table4[[#This Row],[CustomerBirthday]], TODAY(), "Y")</f>
        <v>30</v>
      </c>
      <c r="W1910" t="str" cm="1">
        <f t="array" aca="1" ref="W1910" ca="1">_xlfn.IFS(Table4[[#This Row],[Age]]&lt;25, "Under 25",Table4[[#This Row],[Age]]=34, "25-34", Table4[[#This Row],[Age]]&lt;=49, "35-49", Table4[[#This Row],[Age]]&lt;=64, "50-64", Table4[[#This Row],[Age]]&gt;=65, "65+")</f>
        <v>35-49</v>
      </c>
      <c r="X1910" t="str">
        <f>_xlfn.XLOOKUP(Table4[[#This Row],[StoreID]],Stores!A:A,Stores!B:B, "Not found")</f>
        <v>MegaMart Brianahaven</v>
      </c>
      <c r="Y1910" t="str">
        <f>_xlfn.XLOOKUP(Table4[[#This Row],[StoreID]],Stores!A:A,Stores!C:C, "Not Found")</f>
        <v>Brianahaven</v>
      </c>
      <c r="Z1910" t="str">
        <f>_xlfn.XLOOKUP(Table4[[#This Row],[StoreID]],Stores!A:A,Stores!D:D, "Not Found")</f>
        <v>North</v>
      </c>
    </row>
    <row r="1911" spans="1:26">
      <c r="A1911" t="s">
        <v>2777</v>
      </c>
      <c r="B1911" s="1">
        <v>45183</v>
      </c>
      <c r="C1911" t="s">
        <v>608</v>
      </c>
      <c r="D1911" t="s">
        <v>808</v>
      </c>
      <c r="E1911" t="s">
        <v>835</v>
      </c>
      <c r="F1911">
        <v>4</v>
      </c>
      <c r="G1911">
        <v>0.1</v>
      </c>
      <c r="H1911" t="s">
        <v>875</v>
      </c>
      <c r="I1911" s="4">
        <f>Table4[[#This Row],[Quantity]]*Table4[[#This Row],[UnitPrice]]</f>
        <v>6540.04</v>
      </c>
      <c r="J1911" s="4">
        <f>Table4[[#This Row],[Gross Revenue]]*(1-Table4[[#This Row],[Discount]])</f>
        <v>5886.0360000000001</v>
      </c>
      <c r="K1911" s="4">
        <f>Table4[[#This Row],[Quantity]]*Table4[[#This Row],[CostPrice]]</f>
        <v>4173.16</v>
      </c>
      <c r="L1911" s="4">
        <f>Table4[[#This Row],[Net Revenue]]-Table4[[#This Row],[Total Cost]]</f>
        <v>1712.8760000000002</v>
      </c>
      <c r="M1911" t="str">
        <f>_xlfn.XLOOKUP(Table4[[#This Row],[ProductID]], Products!A:A,Products!B:B, "Not Found")</f>
        <v>Present Television</v>
      </c>
      <c r="N1911" t="str">
        <f>TEXT(Table4[[#This Row],[Date]], "mmm")</f>
        <v>Sep</v>
      </c>
      <c r="O1911" t="str">
        <f>TEXT(Table4[[#This Row],[Date]], "yyyy")</f>
        <v>2023</v>
      </c>
      <c r="P1911" t="str">
        <f>_xlfn.XLOOKUP(Table4[[#This Row],[ProductID]],Products!A:A,Products!C:C, "Not Found")</f>
        <v>Electronics</v>
      </c>
      <c r="Q1911" t="str">
        <f>_xlfn.XLOOKUP(Table4[[#This Row],[ProductID]],Products!A:A,Products!D:D,"Not Found")</f>
        <v>Television</v>
      </c>
      <c r="R1911">
        <f>_xlfn.XLOOKUP(Table4[[#This Row],[ProductID]],Products!A:A,Products!E:E,"Not Found")</f>
        <v>1635.01</v>
      </c>
      <c r="S1911">
        <f>_xlfn.XLOOKUP(Table4[[#This Row],[ProductID]],Products!A:A,Products!F:F, "Not Found")</f>
        <v>1043.29</v>
      </c>
      <c r="T1911" t="str">
        <f>_xlfn.XLOOKUP(Table4[[#This Row],[CustomerID]],Customers!A:A,Customers!D:D, "Not Found")</f>
        <v>M</v>
      </c>
      <c r="U1911" s="6">
        <f>_xlfn.XLOOKUP(Table4[[#This Row],[CustomerID]],Customers!A:A,Customers!E:E, "Not Found")</f>
        <v>34043</v>
      </c>
      <c r="V1911">
        <f ca="1">DATEDIF(Table4[[#This Row],[CustomerBirthday]], TODAY(), "Y")</f>
        <v>33</v>
      </c>
      <c r="W1911" t="str" cm="1">
        <f t="array" aca="1" ref="W1911" ca="1">_xlfn.IFS(Table4[[#This Row],[Age]]&lt;25, "Under 25",Table4[[#This Row],[Age]]=34, "25-34", Table4[[#This Row],[Age]]&lt;=49, "35-49", Table4[[#This Row],[Age]]&lt;=64, "50-64", Table4[[#This Row],[Age]]&gt;=65, "65+")</f>
        <v>35-49</v>
      </c>
      <c r="X1911" t="str">
        <f>_xlfn.XLOOKUP(Table4[[#This Row],[StoreID]],Stores!A:A,Stores!B:B, "Not found")</f>
        <v>MegaMart Peckmouth</v>
      </c>
      <c r="Y1911" t="str">
        <f>_xlfn.XLOOKUP(Table4[[#This Row],[StoreID]],Stores!A:A,Stores!C:C, "Not Found")</f>
        <v>Peckmouth</v>
      </c>
      <c r="Z1911" t="str">
        <f>_xlfn.XLOOKUP(Table4[[#This Row],[StoreID]],Stores!A:A,Stores!D:D, "Not Found")</f>
        <v>East</v>
      </c>
    </row>
    <row r="1912" spans="1:26">
      <c r="A1912" t="s">
        <v>2778</v>
      </c>
      <c r="B1912" s="1">
        <v>45897</v>
      </c>
      <c r="C1912" t="s">
        <v>403</v>
      </c>
      <c r="D1912" t="s">
        <v>826</v>
      </c>
      <c r="E1912" t="s">
        <v>842</v>
      </c>
      <c r="F1912">
        <v>5</v>
      </c>
      <c r="G1912">
        <v>0.15</v>
      </c>
      <c r="H1912" t="s">
        <v>871</v>
      </c>
      <c r="I1912" s="4">
        <f>Table4[[#This Row],[Quantity]]*Table4[[#This Row],[UnitPrice]]</f>
        <v>5223.2000000000007</v>
      </c>
      <c r="J1912" s="4">
        <f>Table4[[#This Row],[Gross Revenue]]*(1-Table4[[#This Row],[Discount]])</f>
        <v>4439.72</v>
      </c>
      <c r="K1912" s="4">
        <f>Table4[[#This Row],[Quantity]]*Table4[[#This Row],[CostPrice]]</f>
        <v>3875.3500000000004</v>
      </c>
      <c r="L1912" s="4">
        <f>Table4[[#This Row],[Net Revenue]]-Table4[[#This Row],[Total Cost]]</f>
        <v>564.36999999999989</v>
      </c>
      <c r="M1912" t="str">
        <f>_xlfn.XLOOKUP(Table4[[#This Row],[ProductID]], Products!A:A,Products!B:B, "Not Found")</f>
        <v>Maybe Footwear</v>
      </c>
      <c r="N1912" t="str">
        <f>TEXT(Table4[[#This Row],[Date]], "mmm")</f>
        <v>Aug</v>
      </c>
      <c r="O1912" t="str">
        <f>TEXT(Table4[[#This Row],[Date]], "yyyy")</f>
        <v>2025</v>
      </c>
      <c r="P1912" t="str">
        <f>_xlfn.XLOOKUP(Table4[[#This Row],[ProductID]],Products!A:A,Products!C:C, "Not Found")</f>
        <v>Fashion</v>
      </c>
      <c r="Q1912" t="str">
        <f>_xlfn.XLOOKUP(Table4[[#This Row],[ProductID]],Products!A:A,Products!D:D,"Not Found")</f>
        <v>Footwear</v>
      </c>
      <c r="R1912">
        <f>_xlfn.XLOOKUP(Table4[[#This Row],[ProductID]],Products!A:A,Products!E:E,"Not Found")</f>
        <v>1044.6400000000001</v>
      </c>
      <c r="S1912">
        <f>_xlfn.XLOOKUP(Table4[[#This Row],[ProductID]],Products!A:A,Products!F:F, "Not Found")</f>
        <v>775.07</v>
      </c>
      <c r="T1912" t="str">
        <f>_xlfn.XLOOKUP(Table4[[#This Row],[CustomerID]],Customers!A:A,Customers!D:D, "Not Found")</f>
        <v>M</v>
      </c>
      <c r="U1912" s="6">
        <f>_xlfn.XLOOKUP(Table4[[#This Row],[CustomerID]],Customers!A:A,Customers!E:E, "Not Found")</f>
        <v>22241</v>
      </c>
      <c r="V1912">
        <f ca="1">DATEDIF(Table4[[#This Row],[CustomerBirthday]], TODAY(), "Y")</f>
        <v>65</v>
      </c>
      <c r="W1912" t="str" cm="1">
        <f t="array" aca="1" ref="W1912" ca="1">_xlfn.IFS(Table4[[#This Row],[Age]]&lt;25, "Under 25",Table4[[#This Row],[Age]]=34, "25-34", Table4[[#This Row],[Age]]&lt;=49, "35-49", Table4[[#This Row],[Age]]&lt;=64, "50-64", Table4[[#This Row],[Age]]&gt;=65, "65+")</f>
        <v>65+</v>
      </c>
      <c r="X1912" t="str">
        <f>_xlfn.XLOOKUP(Table4[[#This Row],[StoreID]],Stores!A:A,Stores!B:B, "Not found")</f>
        <v>MegaMart Brianahaven</v>
      </c>
      <c r="Y1912" t="str">
        <f>_xlfn.XLOOKUP(Table4[[#This Row],[StoreID]],Stores!A:A,Stores!C:C, "Not Found")</f>
        <v>Brianahaven</v>
      </c>
      <c r="Z1912" t="str">
        <f>_xlfn.XLOOKUP(Table4[[#This Row],[StoreID]],Stores!A:A,Stores!D:D, "Not Found")</f>
        <v>North</v>
      </c>
    </row>
    <row r="1913" spans="1:26">
      <c r="A1913" t="s">
        <v>2779</v>
      </c>
      <c r="B1913" s="1">
        <v>45190</v>
      </c>
      <c r="C1913" t="s">
        <v>317</v>
      </c>
      <c r="D1913" t="s">
        <v>798</v>
      </c>
      <c r="E1913" t="s">
        <v>842</v>
      </c>
      <c r="F1913">
        <v>5</v>
      </c>
      <c r="G1913">
        <v>0.15</v>
      </c>
      <c r="H1913" t="s">
        <v>871</v>
      </c>
      <c r="I1913" s="4">
        <f>Table4[[#This Row],[Quantity]]*Table4[[#This Row],[UnitPrice]]</f>
        <v>7507.3</v>
      </c>
      <c r="J1913" s="4">
        <f>Table4[[#This Row],[Gross Revenue]]*(1-Table4[[#This Row],[Discount]])</f>
        <v>6381.2049999999999</v>
      </c>
      <c r="K1913" s="4">
        <f>Table4[[#This Row],[Quantity]]*Table4[[#This Row],[CostPrice]]</f>
        <v>5838.65</v>
      </c>
      <c r="L1913" s="4">
        <f>Table4[[#This Row],[Net Revenue]]-Table4[[#This Row],[Total Cost]]</f>
        <v>542.55500000000029</v>
      </c>
      <c r="M1913" t="str">
        <f>_xlfn.XLOOKUP(Table4[[#This Row],[ProductID]], Products!A:A,Products!B:B, "Not Found")</f>
        <v>New Watches</v>
      </c>
      <c r="N1913" t="str">
        <f>TEXT(Table4[[#This Row],[Date]], "mmm")</f>
        <v>Sep</v>
      </c>
      <c r="O1913" t="str">
        <f>TEXT(Table4[[#This Row],[Date]], "yyyy")</f>
        <v>2023</v>
      </c>
      <c r="P1913" t="str">
        <f>_xlfn.XLOOKUP(Table4[[#This Row],[ProductID]],Products!A:A,Products!C:C, "Not Found")</f>
        <v>Fashion</v>
      </c>
      <c r="Q1913" t="str">
        <f>_xlfn.XLOOKUP(Table4[[#This Row],[ProductID]],Products!A:A,Products!D:D,"Not Found")</f>
        <v>Watches</v>
      </c>
      <c r="R1913">
        <f>_xlfn.XLOOKUP(Table4[[#This Row],[ProductID]],Products!A:A,Products!E:E,"Not Found")</f>
        <v>1501.46</v>
      </c>
      <c r="S1913">
        <f>_xlfn.XLOOKUP(Table4[[#This Row],[ProductID]],Products!A:A,Products!F:F, "Not Found")</f>
        <v>1167.73</v>
      </c>
      <c r="T1913" t="str">
        <f>_xlfn.XLOOKUP(Table4[[#This Row],[CustomerID]],Customers!A:A,Customers!D:D, "Not Found")</f>
        <v>M</v>
      </c>
      <c r="U1913" s="6">
        <f>_xlfn.XLOOKUP(Table4[[#This Row],[CustomerID]],Customers!A:A,Customers!E:E, "Not Found")</f>
        <v>26377</v>
      </c>
      <c r="V1913">
        <f ca="1">DATEDIF(Table4[[#This Row],[CustomerBirthday]], TODAY(), "Y")</f>
        <v>54</v>
      </c>
      <c r="W1913" t="str" cm="1">
        <f t="array" aca="1" ref="W1913" ca="1">_xlfn.IFS(Table4[[#This Row],[Age]]&lt;25, "Under 25",Table4[[#This Row],[Age]]=34, "25-34", Table4[[#This Row],[Age]]&lt;=49, "35-49", Table4[[#This Row],[Age]]&lt;=64, "50-64", Table4[[#This Row],[Age]]&gt;=65, "65+")</f>
        <v>50-64</v>
      </c>
      <c r="X1913" t="str">
        <f>_xlfn.XLOOKUP(Table4[[#This Row],[StoreID]],Stores!A:A,Stores!B:B, "Not found")</f>
        <v>MegaMart Brianahaven</v>
      </c>
      <c r="Y1913" t="str">
        <f>_xlfn.XLOOKUP(Table4[[#This Row],[StoreID]],Stores!A:A,Stores!C:C, "Not Found")</f>
        <v>Brianahaven</v>
      </c>
      <c r="Z1913" t="str">
        <f>_xlfn.XLOOKUP(Table4[[#This Row],[StoreID]],Stores!A:A,Stores!D:D, "Not Found")</f>
        <v>North</v>
      </c>
    </row>
    <row r="1914" spans="1:26">
      <c r="A1914" t="s">
        <v>2780</v>
      </c>
      <c r="B1914" s="1">
        <v>45351</v>
      </c>
      <c r="C1914" t="s">
        <v>115</v>
      </c>
      <c r="D1914" t="s">
        <v>820</v>
      </c>
      <c r="E1914" t="s">
        <v>831</v>
      </c>
      <c r="F1914">
        <v>1</v>
      </c>
      <c r="G1914">
        <v>0.05</v>
      </c>
      <c r="H1914" t="s">
        <v>871</v>
      </c>
      <c r="I1914" s="4">
        <f>Table4[[#This Row],[Quantity]]*Table4[[#This Row],[UnitPrice]]</f>
        <v>1197.18</v>
      </c>
      <c r="J1914" s="4">
        <f>Table4[[#This Row],[Gross Revenue]]*(1-Table4[[#This Row],[Discount]])</f>
        <v>1137.3209999999999</v>
      </c>
      <c r="K1914" s="4">
        <f>Table4[[#This Row],[Quantity]]*Table4[[#This Row],[CostPrice]]</f>
        <v>722.74</v>
      </c>
      <c r="L1914" s="4">
        <f>Table4[[#This Row],[Net Revenue]]-Table4[[#This Row],[Total Cost]]</f>
        <v>414.5809999999999</v>
      </c>
      <c r="M1914" t="str">
        <f>_xlfn.XLOOKUP(Table4[[#This Row],[ProductID]], Products!A:A,Products!B:B, "Not Found")</f>
        <v>Or Smartphone</v>
      </c>
      <c r="N1914" t="str">
        <f>TEXT(Table4[[#This Row],[Date]], "mmm")</f>
        <v>Feb</v>
      </c>
      <c r="O1914" t="str">
        <f>TEXT(Table4[[#This Row],[Date]], "yyyy")</f>
        <v>2024</v>
      </c>
      <c r="P1914" t="str">
        <f>_xlfn.XLOOKUP(Table4[[#This Row],[ProductID]],Products!A:A,Products!C:C, "Not Found")</f>
        <v>Electronics</v>
      </c>
      <c r="Q1914" t="str">
        <f>_xlfn.XLOOKUP(Table4[[#This Row],[ProductID]],Products!A:A,Products!D:D,"Not Found")</f>
        <v>Smartphone</v>
      </c>
      <c r="R1914">
        <f>_xlfn.XLOOKUP(Table4[[#This Row],[ProductID]],Products!A:A,Products!E:E,"Not Found")</f>
        <v>1197.18</v>
      </c>
      <c r="S1914">
        <f>_xlfn.XLOOKUP(Table4[[#This Row],[ProductID]],Products!A:A,Products!F:F, "Not Found")</f>
        <v>722.74</v>
      </c>
      <c r="T1914" t="str">
        <f>_xlfn.XLOOKUP(Table4[[#This Row],[CustomerID]],Customers!A:A,Customers!D:D, "Not Found")</f>
        <v>M</v>
      </c>
      <c r="U1914" s="6">
        <f>_xlfn.XLOOKUP(Table4[[#This Row],[CustomerID]],Customers!A:A,Customers!E:E, "Not Found")</f>
        <v>28630</v>
      </c>
      <c r="V1914">
        <f ca="1">DATEDIF(Table4[[#This Row],[CustomerBirthday]], TODAY(), "Y")</f>
        <v>48</v>
      </c>
      <c r="W1914" t="str" cm="1">
        <f t="array" aca="1" ref="W1914" ca="1">_xlfn.IFS(Table4[[#This Row],[Age]]&lt;25, "Under 25",Table4[[#This Row],[Age]]=34, "25-34", Table4[[#This Row],[Age]]&lt;=49, "35-49", Table4[[#This Row],[Age]]&lt;=64, "50-64", Table4[[#This Row],[Age]]&gt;=65, "65+")</f>
        <v>35-49</v>
      </c>
      <c r="X1914" t="str">
        <f>_xlfn.XLOOKUP(Table4[[#This Row],[StoreID]],Stores!A:A,Stores!B:B, "Not found")</f>
        <v>MegaMart Jimenezborough</v>
      </c>
      <c r="Y1914" t="str">
        <f>_xlfn.XLOOKUP(Table4[[#This Row],[StoreID]],Stores!A:A,Stores!C:C, "Not Found")</f>
        <v>Jimenezborough</v>
      </c>
      <c r="Z1914" t="str">
        <f>_xlfn.XLOOKUP(Table4[[#This Row],[StoreID]],Stores!A:A,Stores!D:D, "Not Found")</f>
        <v>South</v>
      </c>
    </row>
    <row r="1915" spans="1:26">
      <c r="A1915" t="s">
        <v>2781</v>
      </c>
      <c r="B1915" s="1">
        <v>45697</v>
      </c>
      <c r="C1915" t="s">
        <v>335</v>
      </c>
      <c r="D1915" t="s">
        <v>790</v>
      </c>
      <c r="E1915" t="s">
        <v>846</v>
      </c>
      <c r="F1915">
        <v>1</v>
      </c>
      <c r="G1915">
        <v>0.05</v>
      </c>
      <c r="H1915" t="s">
        <v>875</v>
      </c>
      <c r="I1915" s="4">
        <f>Table4[[#This Row],[Quantity]]*Table4[[#This Row],[UnitPrice]]</f>
        <v>304.70999999999998</v>
      </c>
      <c r="J1915" s="4">
        <f>Table4[[#This Row],[Gross Revenue]]*(1-Table4[[#This Row],[Discount]])</f>
        <v>289.47449999999998</v>
      </c>
      <c r="K1915" s="4">
        <f>Table4[[#This Row],[Quantity]]*Table4[[#This Row],[CostPrice]]</f>
        <v>164.01</v>
      </c>
      <c r="L1915" s="4">
        <f>Table4[[#This Row],[Net Revenue]]-Table4[[#This Row],[Total Cost]]</f>
        <v>125.46449999999999</v>
      </c>
      <c r="M1915" t="str">
        <f>_xlfn.XLOOKUP(Table4[[#This Row],[ProductID]], Products!A:A,Products!B:B, "Not Found")</f>
        <v>Difficult Vegetables</v>
      </c>
      <c r="N1915" t="str">
        <f>TEXT(Table4[[#This Row],[Date]], "mmm")</f>
        <v>Feb</v>
      </c>
      <c r="O1915" t="str">
        <f>TEXT(Table4[[#This Row],[Date]], "yyyy")</f>
        <v>2025</v>
      </c>
      <c r="P1915" t="str">
        <f>_xlfn.XLOOKUP(Table4[[#This Row],[ProductID]],Products!A:A,Products!C:C, "Not Found")</f>
        <v>Groceries</v>
      </c>
      <c r="Q1915" t="str">
        <f>_xlfn.XLOOKUP(Table4[[#This Row],[ProductID]],Products!A:A,Products!D:D,"Not Found")</f>
        <v>Vegetables</v>
      </c>
      <c r="R1915">
        <f>_xlfn.XLOOKUP(Table4[[#This Row],[ProductID]],Products!A:A,Products!E:E,"Not Found")</f>
        <v>304.70999999999998</v>
      </c>
      <c r="S1915">
        <f>_xlfn.XLOOKUP(Table4[[#This Row],[ProductID]],Products!A:A,Products!F:F, "Not Found")</f>
        <v>164.01</v>
      </c>
      <c r="T1915" t="str">
        <f>_xlfn.XLOOKUP(Table4[[#This Row],[CustomerID]],Customers!A:A,Customers!D:D, "Not Found")</f>
        <v>F</v>
      </c>
      <c r="U1915" s="6">
        <f>_xlfn.XLOOKUP(Table4[[#This Row],[CustomerID]],Customers!A:A,Customers!E:E, "Not Found")</f>
        <v>25396</v>
      </c>
      <c r="V1915">
        <f ca="1">DATEDIF(Table4[[#This Row],[CustomerBirthday]], TODAY(), "Y")</f>
        <v>57</v>
      </c>
      <c r="W1915" t="str" cm="1">
        <f t="array" aca="1" ref="W1915" ca="1">_xlfn.IFS(Table4[[#This Row],[Age]]&lt;25, "Under 25",Table4[[#This Row],[Age]]=34, "25-34", Table4[[#This Row],[Age]]&lt;=49, "35-49", Table4[[#This Row],[Age]]&lt;=64, "50-64", Table4[[#This Row],[Age]]&gt;=65, "65+")</f>
        <v>50-64</v>
      </c>
      <c r="X1915" t="str">
        <f>_xlfn.XLOOKUP(Table4[[#This Row],[StoreID]],Stores!A:A,Stores!B:B, "Not found")</f>
        <v>MegaMart Johnmouth</v>
      </c>
      <c r="Y1915" t="str">
        <f>_xlfn.XLOOKUP(Table4[[#This Row],[StoreID]],Stores!A:A,Stores!C:C, "Not Found")</f>
        <v>Johnmouth</v>
      </c>
      <c r="Z1915" t="str">
        <f>_xlfn.XLOOKUP(Table4[[#This Row],[StoreID]],Stores!A:A,Stores!D:D, "Not Found")</f>
        <v>East</v>
      </c>
    </row>
    <row r="1916" spans="1:26">
      <c r="A1916" t="s">
        <v>2782</v>
      </c>
      <c r="B1916" s="1">
        <v>45186</v>
      </c>
      <c r="C1916" t="s">
        <v>618</v>
      </c>
      <c r="D1916" t="s">
        <v>794</v>
      </c>
      <c r="E1916" t="s">
        <v>839</v>
      </c>
      <c r="F1916">
        <v>4</v>
      </c>
      <c r="G1916">
        <v>0</v>
      </c>
      <c r="H1916" t="s">
        <v>868</v>
      </c>
      <c r="I1916" s="4">
        <f>Table4[[#This Row],[Quantity]]*Table4[[#This Row],[UnitPrice]]</f>
        <v>1712.2</v>
      </c>
      <c r="J1916" s="4">
        <f>Table4[[#This Row],[Gross Revenue]]*(1-Table4[[#This Row],[Discount]])</f>
        <v>1712.2</v>
      </c>
      <c r="K1916" s="4">
        <f>Table4[[#This Row],[Quantity]]*Table4[[#This Row],[CostPrice]]</f>
        <v>984.28</v>
      </c>
      <c r="L1916" s="4">
        <f>Table4[[#This Row],[Net Revenue]]-Table4[[#This Row],[Total Cost]]</f>
        <v>727.92000000000007</v>
      </c>
      <c r="M1916" t="str">
        <f>_xlfn.XLOOKUP(Table4[[#This Row],[ProductID]], Products!A:A,Products!B:B, "Not Found")</f>
        <v>Everything Laptop</v>
      </c>
      <c r="N1916" t="str">
        <f>TEXT(Table4[[#This Row],[Date]], "mmm")</f>
        <v>Sep</v>
      </c>
      <c r="O1916" t="str">
        <f>TEXT(Table4[[#This Row],[Date]], "yyyy")</f>
        <v>2023</v>
      </c>
      <c r="P1916" t="str">
        <f>_xlfn.XLOOKUP(Table4[[#This Row],[ProductID]],Products!A:A,Products!C:C, "Not Found")</f>
        <v>Electronics</v>
      </c>
      <c r="Q1916" t="str">
        <f>_xlfn.XLOOKUP(Table4[[#This Row],[ProductID]],Products!A:A,Products!D:D,"Not Found")</f>
        <v>Laptop</v>
      </c>
      <c r="R1916">
        <f>_xlfn.XLOOKUP(Table4[[#This Row],[ProductID]],Products!A:A,Products!E:E,"Not Found")</f>
        <v>428.05</v>
      </c>
      <c r="S1916">
        <f>_xlfn.XLOOKUP(Table4[[#This Row],[ProductID]],Products!A:A,Products!F:F, "Not Found")</f>
        <v>246.07</v>
      </c>
      <c r="T1916" t="str">
        <f>_xlfn.XLOOKUP(Table4[[#This Row],[CustomerID]],Customers!A:A,Customers!D:D, "Not Found")</f>
        <v>M</v>
      </c>
      <c r="U1916" s="6">
        <f>_xlfn.XLOOKUP(Table4[[#This Row],[CustomerID]],Customers!A:A,Customers!E:E, "Not Found")</f>
        <v>38540</v>
      </c>
      <c r="V1916">
        <f ca="1">DATEDIF(Table4[[#This Row],[CustomerBirthday]], TODAY(), "Y")</f>
        <v>21</v>
      </c>
      <c r="W1916" t="str" cm="1">
        <f t="array" aca="1" ref="W1916" ca="1">_xlfn.IFS(Table4[[#This Row],[Age]]&lt;25, "Under 25",Table4[[#This Row],[Age]]=34, "25-34", Table4[[#This Row],[Age]]&lt;=49, "35-49", Table4[[#This Row],[Age]]&lt;=64, "50-64", Table4[[#This Row],[Age]]&gt;=65, "65+")</f>
        <v>Under 25</v>
      </c>
      <c r="X1916" t="str">
        <f>_xlfn.XLOOKUP(Table4[[#This Row],[StoreID]],Stores!A:A,Stores!B:B, "Not found")</f>
        <v>MegaMart New Michele</v>
      </c>
      <c r="Y1916" t="str">
        <f>_xlfn.XLOOKUP(Table4[[#This Row],[StoreID]],Stores!A:A,Stores!C:C, "Not Found")</f>
        <v>New Michele</v>
      </c>
      <c r="Z1916" t="str">
        <f>_xlfn.XLOOKUP(Table4[[#This Row],[StoreID]],Stores!A:A,Stores!D:D, "Not Found")</f>
        <v>West</v>
      </c>
    </row>
    <row r="1917" spans="1:26">
      <c r="A1917" t="s">
        <v>2783</v>
      </c>
      <c r="B1917" s="1">
        <v>45290</v>
      </c>
      <c r="C1917" t="s">
        <v>454</v>
      </c>
      <c r="D1917" t="s">
        <v>766</v>
      </c>
      <c r="E1917" t="s">
        <v>839</v>
      </c>
      <c r="F1917">
        <v>3</v>
      </c>
      <c r="G1917">
        <v>0.15</v>
      </c>
      <c r="H1917" t="s">
        <v>875</v>
      </c>
      <c r="I1917" s="4">
        <f>Table4[[#This Row],[Quantity]]*Table4[[#This Row],[UnitPrice]]</f>
        <v>3681.7200000000003</v>
      </c>
      <c r="J1917" s="4">
        <f>Table4[[#This Row],[Gross Revenue]]*(1-Table4[[#This Row],[Discount]])</f>
        <v>3129.462</v>
      </c>
      <c r="K1917" s="4">
        <f>Table4[[#This Row],[Quantity]]*Table4[[#This Row],[CostPrice]]</f>
        <v>2931.27</v>
      </c>
      <c r="L1917" s="4">
        <f>Table4[[#This Row],[Net Revenue]]-Table4[[#This Row],[Total Cost]]</f>
        <v>198.19200000000001</v>
      </c>
      <c r="M1917" t="str">
        <f>_xlfn.XLOOKUP(Table4[[#This Row],[ProductID]], Products!A:A,Products!B:B, "Not Found")</f>
        <v>Firm Dairy</v>
      </c>
      <c r="N1917" t="str">
        <f>TEXT(Table4[[#This Row],[Date]], "mmm")</f>
        <v>Dec</v>
      </c>
      <c r="O1917" t="str">
        <f>TEXT(Table4[[#This Row],[Date]], "yyyy")</f>
        <v>2023</v>
      </c>
      <c r="P1917" t="str">
        <f>_xlfn.XLOOKUP(Table4[[#This Row],[ProductID]],Products!A:A,Products!C:C, "Not Found")</f>
        <v>Groceries</v>
      </c>
      <c r="Q1917" t="str">
        <f>_xlfn.XLOOKUP(Table4[[#This Row],[ProductID]],Products!A:A,Products!D:D,"Not Found")</f>
        <v>Dairy</v>
      </c>
      <c r="R1917">
        <f>_xlfn.XLOOKUP(Table4[[#This Row],[ProductID]],Products!A:A,Products!E:E,"Not Found")</f>
        <v>1227.24</v>
      </c>
      <c r="S1917">
        <f>_xlfn.XLOOKUP(Table4[[#This Row],[ProductID]],Products!A:A,Products!F:F, "Not Found")</f>
        <v>977.09</v>
      </c>
      <c r="T1917" t="str">
        <f>_xlfn.XLOOKUP(Table4[[#This Row],[CustomerID]],Customers!A:A,Customers!D:D, "Not Found")</f>
        <v>F</v>
      </c>
      <c r="U1917" s="6">
        <f>_xlfn.XLOOKUP(Table4[[#This Row],[CustomerID]],Customers!A:A,Customers!E:E, "Not Found")</f>
        <v>32818</v>
      </c>
      <c r="V1917">
        <f ca="1">DATEDIF(Table4[[#This Row],[CustomerBirthday]], TODAY(), "Y")</f>
        <v>36</v>
      </c>
      <c r="W1917" t="str" cm="1">
        <f t="array" aca="1" ref="W1917" ca="1">_xlfn.IFS(Table4[[#This Row],[Age]]&lt;25, "Under 25",Table4[[#This Row],[Age]]=34, "25-34", Table4[[#This Row],[Age]]&lt;=49, "35-49", Table4[[#This Row],[Age]]&lt;=64, "50-64", Table4[[#This Row],[Age]]&gt;=65, "65+")</f>
        <v>35-49</v>
      </c>
      <c r="X1917" t="str">
        <f>_xlfn.XLOOKUP(Table4[[#This Row],[StoreID]],Stores!A:A,Stores!B:B, "Not found")</f>
        <v>MegaMart New Michele</v>
      </c>
      <c r="Y1917" t="str">
        <f>_xlfn.XLOOKUP(Table4[[#This Row],[StoreID]],Stores!A:A,Stores!C:C, "Not Found")</f>
        <v>New Michele</v>
      </c>
      <c r="Z1917" t="str">
        <f>_xlfn.XLOOKUP(Table4[[#This Row],[StoreID]],Stores!A:A,Stores!D:D, "Not Found")</f>
        <v>West</v>
      </c>
    </row>
    <row r="1918" spans="1:26">
      <c r="A1918" t="s">
        <v>2784</v>
      </c>
      <c r="B1918" s="1">
        <v>45817</v>
      </c>
      <c r="C1918" t="s">
        <v>687</v>
      </c>
      <c r="D1918" t="s">
        <v>711</v>
      </c>
      <c r="E1918" t="s">
        <v>842</v>
      </c>
      <c r="F1918">
        <v>2</v>
      </c>
      <c r="G1918">
        <v>0.05</v>
      </c>
      <c r="H1918" t="s">
        <v>871</v>
      </c>
      <c r="I1918" s="4">
        <f>Table4[[#This Row],[Quantity]]*Table4[[#This Row],[UnitPrice]]</f>
        <v>3347.38</v>
      </c>
      <c r="J1918" s="4">
        <f>Table4[[#This Row],[Gross Revenue]]*(1-Table4[[#This Row],[Discount]])</f>
        <v>3180.011</v>
      </c>
      <c r="K1918" s="4">
        <f>Table4[[#This Row],[Quantity]]*Table4[[#This Row],[CostPrice]]</f>
        <v>2646.76</v>
      </c>
      <c r="L1918" s="4">
        <f>Table4[[#This Row],[Net Revenue]]-Table4[[#This Row],[Total Cost]]</f>
        <v>533.25099999999975</v>
      </c>
      <c r="M1918" t="str">
        <f>_xlfn.XLOOKUP(Table4[[#This Row],[ProductID]], Products!A:A,Products!B:B, "Not Found")</f>
        <v>Like Camera</v>
      </c>
      <c r="N1918" t="str">
        <f>TEXT(Table4[[#This Row],[Date]], "mmm")</f>
        <v>Jun</v>
      </c>
      <c r="O1918" t="str">
        <f>TEXT(Table4[[#This Row],[Date]], "yyyy")</f>
        <v>2025</v>
      </c>
      <c r="P1918" t="str">
        <f>_xlfn.XLOOKUP(Table4[[#This Row],[ProductID]],Products!A:A,Products!C:C, "Not Found")</f>
        <v>Electronics</v>
      </c>
      <c r="Q1918" t="str">
        <f>_xlfn.XLOOKUP(Table4[[#This Row],[ProductID]],Products!A:A,Products!D:D,"Not Found")</f>
        <v>Camera</v>
      </c>
      <c r="R1918">
        <f>_xlfn.XLOOKUP(Table4[[#This Row],[ProductID]],Products!A:A,Products!E:E,"Not Found")</f>
        <v>1673.69</v>
      </c>
      <c r="S1918">
        <f>_xlfn.XLOOKUP(Table4[[#This Row],[ProductID]],Products!A:A,Products!F:F, "Not Found")</f>
        <v>1323.38</v>
      </c>
      <c r="T1918" t="str">
        <f>_xlfn.XLOOKUP(Table4[[#This Row],[CustomerID]],Customers!A:A,Customers!D:D, "Not Found")</f>
        <v>F</v>
      </c>
      <c r="U1918" s="6">
        <f>_xlfn.XLOOKUP(Table4[[#This Row],[CustomerID]],Customers!A:A,Customers!E:E, "Not Found")</f>
        <v>27995</v>
      </c>
      <c r="V1918">
        <f ca="1">DATEDIF(Table4[[#This Row],[CustomerBirthday]], TODAY(), "Y")</f>
        <v>49</v>
      </c>
      <c r="W1918" t="str" cm="1">
        <f t="array" aca="1" ref="W1918" ca="1">_xlfn.IFS(Table4[[#This Row],[Age]]&lt;25, "Under 25",Table4[[#This Row],[Age]]=34, "25-34", Table4[[#This Row],[Age]]&lt;=49, "35-49", Table4[[#This Row],[Age]]&lt;=64, "50-64", Table4[[#This Row],[Age]]&gt;=65, "65+")</f>
        <v>35-49</v>
      </c>
      <c r="X1918" t="str">
        <f>_xlfn.XLOOKUP(Table4[[#This Row],[StoreID]],Stores!A:A,Stores!B:B, "Not found")</f>
        <v>MegaMart Brianahaven</v>
      </c>
      <c r="Y1918" t="str">
        <f>_xlfn.XLOOKUP(Table4[[#This Row],[StoreID]],Stores!A:A,Stores!C:C, "Not Found")</f>
        <v>Brianahaven</v>
      </c>
      <c r="Z1918" t="str">
        <f>_xlfn.XLOOKUP(Table4[[#This Row],[StoreID]],Stores!A:A,Stores!D:D, "Not Found")</f>
        <v>North</v>
      </c>
    </row>
    <row r="1919" spans="1:26">
      <c r="A1919" t="s">
        <v>2785</v>
      </c>
      <c r="B1919" s="1">
        <v>45882</v>
      </c>
      <c r="C1919" t="s">
        <v>243</v>
      </c>
      <c r="D1919" t="s">
        <v>722</v>
      </c>
      <c r="E1919" t="s">
        <v>839</v>
      </c>
      <c r="F1919">
        <v>1</v>
      </c>
      <c r="G1919">
        <v>0.1</v>
      </c>
      <c r="H1919" t="s">
        <v>871</v>
      </c>
      <c r="I1919" s="4">
        <f>Table4[[#This Row],[Quantity]]*Table4[[#This Row],[UnitPrice]]</f>
        <v>1853.77</v>
      </c>
      <c r="J1919" s="4">
        <f>Table4[[#This Row],[Gross Revenue]]*(1-Table4[[#This Row],[Discount]])</f>
        <v>1668.393</v>
      </c>
      <c r="K1919" s="4">
        <f>Table4[[#This Row],[Quantity]]*Table4[[#This Row],[CostPrice]]</f>
        <v>1363.52</v>
      </c>
      <c r="L1919" s="4">
        <f>Table4[[#This Row],[Net Revenue]]-Table4[[#This Row],[Total Cost]]</f>
        <v>304.87300000000005</v>
      </c>
      <c r="M1919" t="str">
        <f>_xlfn.XLOOKUP(Table4[[#This Row],[ProductID]], Products!A:A,Products!B:B, "Not Found")</f>
        <v>Four Accessories</v>
      </c>
      <c r="N1919" t="str">
        <f>TEXT(Table4[[#This Row],[Date]], "mmm")</f>
        <v>Aug</v>
      </c>
      <c r="O1919" t="str">
        <f>TEXT(Table4[[#This Row],[Date]], "yyyy")</f>
        <v>2025</v>
      </c>
      <c r="P1919" t="str">
        <f>_xlfn.XLOOKUP(Table4[[#This Row],[ProductID]],Products!A:A,Products!C:C, "Not Found")</f>
        <v>Fashion</v>
      </c>
      <c r="Q1919" t="str">
        <f>_xlfn.XLOOKUP(Table4[[#This Row],[ProductID]],Products!A:A,Products!D:D,"Not Found")</f>
        <v>Accessories</v>
      </c>
      <c r="R1919">
        <f>_xlfn.XLOOKUP(Table4[[#This Row],[ProductID]],Products!A:A,Products!E:E,"Not Found")</f>
        <v>1853.77</v>
      </c>
      <c r="S1919">
        <f>_xlfn.XLOOKUP(Table4[[#This Row],[ProductID]],Products!A:A,Products!F:F, "Not Found")</f>
        <v>1363.52</v>
      </c>
      <c r="T1919" t="str">
        <f>_xlfn.XLOOKUP(Table4[[#This Row],[CustomerID]],Customers!A:A,Customers!D:D, "Not Found")</f>
        <v>F</v>
      </c>
      <c r="U1919" s="6">
        <f>_xlfn.XLOOKUP(Table4[[#This Row],[CustomerID]],Customers!A:A,Customers!E:E, "Not Found")</f>
        <v>26908</v>
      </c>
      <c r="V1919">
        <f ca="1">DATEDIF(Table4[[#This Row],[CustomerBirthday]], TODAY(), "Y")</f>
        <v>52</v>
      </c>
      <c r="W1919" t="str" cm="1">
        <f t="array" aca="1" ref="W1919" ca="1">_xlfn.IFS(Table4[[#This Row],[Age]]&lt;25, "Under 25",Table4[[#This Row],[Age]]=34, "25-34", Table4[[#This Row],[Age]]&lt;=49, "35-49", Table4[[#This Row],[Age]]&lt;=64, "50-64", Table4[[#This Row],[Age]]&gt;=65, "65+")</f>
        <v>50-64</v>
      </c>
      <c r="X1919" t="str">
        <f>_xlfn.XLOOKUP(Table4[[#This Row],[StoreID]],Stores!A:A,Stores!B:B, "Not found")</f>
        <v>MegaMart New Michele</v>
      </c>
      <c r="Y1919" t="str">
        <f>_xlfn.XLOOKUP(Table4[[#This Row],[StoreID]],Stores!A:A,Stores!C:C, "Not Found")</f>
        <v>New Michele</v>
      </c>
      <c r="Z1919" t="str">
        <f>_xlfn.XLOOKUP(Table4[[#This Row],[StoreID]],Stores!A:A,Stores!D:D, "Not Found")</f>
        <v>West</v>
      </c>
    </row>
    <row r="1920" spans="1:26">
      <c r="A1920" t="s">
        <v>2786</v>
      </c>
      <c r="B1920" s="1">
        <v>45594</v>
      </c>
      <c r="C1920" t="s">
        <v>608</v>
      </c>
      <c r="D1920" t="s">
        <v>757</v>
      </c>
      <c r="E1920" t="s">
        <v>842</v>
      </c>
      <c r="F1920">
        <v>2</v>
      </c>
      <c r="G1920">
        <v>0.15</v>
      </c>
      <c r="H1920" t="s">
        <v>875</v>
      </c>
      <c r="I1920" s="4">
        <f>Table4[[#This Row],[Quantity]]*Table4[[#This Row],[UnitPrice]]</f>
        <v>2492.2199999999998</v>
      </c>
      <c r="J1920" s="4">
        <f>Table4[[#This Row],[Gross Revenue]]*(1-Table4[[#This Row],[Discount]])</f>
        <v>2118.3869999999997</v>
      </c>
      <c r="K1920" s="4">
        <f>Table4[[#This Row],[Quantity]]*Table4[[#This Row],[CostPrice]]</f>
        <v>1667.04</v>
      </c>
      <c r="L1920" s="4">
        <f>Table4[[#This Row],[Net Revenue]]-Table4[[#This Row],[Total Cost]]</f>
        <v>451.34699999999975</v>
      </c>
      <c r="M1920" t="str">
        <f>_xlfn.XLOOKUP(Table4[[#This Row],[ProductID]], Products!A:A,Products!B:B, "Not Found")</f>
        <v>Find Headphones</v>
      </c>
      <c r="N1920" t="str">
        <f>TEXT(Table4[[#This Row],[Date]], "mmm")</f>
        <v>Oct</v>
      </c>
      <c r="O1920" t="str">
        <f>TEXT(Table4[[#This Row],[Date]], "yyyy")</f>
        <v>2024</v>
      </c>
      <c r="P1920" t="str">
        <f>_xlfn.XLOOKUP(Table4[[#This Row],[ProductID]],Products!A:A,Products!C:C, "Not Found")</f>
        <v>Electronics</v>
      </c>
      <c r="Q1920" t="str">
        <f>_xlfn.XLOOKUP(Table4[[#This Row],[ProductID]],Products!A:A,Products!D:D,"Not Found")</f>
        <v>Headphones</v>
      </c>
      <c r="R1920">
        <f>_xlfn.XLOOKUP(Table4[[#This Row],[ProductID]],Products!A:A,Products!E:E,"Not Found")</f>
        <v>1246.1099999999999</v>
      </c>
      <c r="S1920">
        <f>_xlfn.XLOOKUP(Table4[[#This Row],[ProductID]],Products!A:A,Products!F:F, "Not Found")</f>
        <v>833.52</v>
      </c>
      <c r="T1920" t="str">
        <f>_xlfn.XLOOKUP(Table4[[#This Row],[CustomerID]],Customers!A:A,Customers!D:D, "Not Found")</f>
        <v>M</v>
      </c>
      <c r="U1920" s="6">
        <f>_xlfn.XLOOKUP(Table4[[#This Row],[CustomerID]],Customers!A:A,Customers!E:E, "Not Found")</f>
        <v>34043</v>
      </c>
      <c r="V1920">
        <f ca="1">DATEDIF(Table4[[#This Row],[CustomerBirthday]], TODAY(), "Y")</f>
        <v>33</v>
      </c>
      <c r="W1920" t="str" cm="1">
        <f t="array" aca="1" ref="W1920" ca="1">_xlfn.IFS(Table4[[#This Row],[Age]]&lt;25, "Under 25",Table4[[#This Row],[Age]]=34, "25-34", Table4[[#This Row],[Age]]&lt;=49, "35-49", Table4[[#This Row],[Age]]&lt;=64, "50-64", Table4[[#This Row],[Age]]&gt;=65, "65+")</f>
        <v>35-49</v>
      </c>
      <c r="X1920" t="str">
        <f>_xlfn.XLOOKUP(Table4[[#This Row],[StoreID]],Stores!A:A,Stores!B:B, "Not found")</f>
        <v>MegaMart Brianahaven</v>
      </c>
      <c r="Y1920" t="str">
        <f>_xlfn.XLOOKUP(Table4[[#This Row],[StoreID]],Stores!A:A,Stores!C:C, "Not Found")</f>
        <v>Brianahaven</v>
      </c>
      <c r="Z1920" t="str">
        <f>_xlfn.XLOOKUP(Table4[[#This Row],[StoreID]],Stores!A:A,Stores!D:D, "Not Found")</f>
        <v>North</v>
      </c>
    </row>
    <row r="1921" spans="1:26">
      <c r="A1921" t="s">
        <v>2787</v>
      </c>
      <c r="B1921" s="1">
        <v>45407</v>
      </c>
      <c r="C1921" t="s">
        <v>636</v>
      </c>
      <c r="D1921" t="s">
        <v>822</v>
      </c>
      <c r="E1921" t="s">
        <v>846</v>
      </c>
      <c r="F1921">
        <v>5</v>
      </c>
      <c r="G1921">
        <v>0.05</v>
      </c>
      <c r="H1921" t="s">
        <v>871</v>
      </c>
      <c r="I1921" s="4">
        <f>Table4[[#This Row],[Quantity]]*Table4[[#This Row],[UnitPrice]]</f>
        <v>6081.7999999999993</v>
      </c>
      <c r="J1921" s="4">
        <f>Table4[[#This Row],[Gross Revenue]]*(1-Table4[[#This Row],[Discount]])</f>
        <v>5777.7099999999991</v>
      </c>
      <c r="K1921" s="4">
        <f>Table4[[#This Row],[Quantity]]*Table4[[#This Row],[CostPrice]]</f>
        <v>3974</v>
      </c>
      <c r="L1921" s="4">
        <f>Table4[[#This Row],[Net Revenue]]-Table4[[#This Row],[Total Cost]]</f>
        <v>1803.7099999999991</v>
      </c>
      <c r="M1921" t="str">
        <f>_xlfn.XLOOKUP(Table4[[#This Row],[ProductID]], Products!A:A,Products!B:B, "Not Found")</f>
        <v>Nor Bags</v>
      </c>
      <c r="N1921" t="str">
        <f>TEXT(Table4[[#This Row],[Date]], "mmm")</f>
        <v>Apr</v>
      </c>
      <c r="O1921" t="str">
        <f>TEXT(Table4[[#This Row],[Date]], "yyyy")</f>
        <v>2024</v>
      </c>
      <c r="P1921" t="str">
        <f>_xlfn.XLOOKUP(Table4[[#This Row],[ProductID]],Products!A:A,Products!C:C, "Not Found")</f>
        <v>Fashion</v>
      </c>
      <c r="Q1921" t="str">
        <f>_xlfn.XLOOKUP(Table4[[#This Row],[ProductID]],Products!A:A,Products!D:D,"Not Found")</f>
        <v>Bags</v>
      </c>
      <c r="R1921">
        <f>_xlfn.XLOOKUP(Table4[[#This Row],[ProductID]],Products!A:A,Products!E:E,"Not Found")</f>
        <v>1216.3599999999999</v>
      </c>
      <c r="S1921">
        <f>_xlfn.XLOOKUP(Table4[[#This Row],[ProductID]],Products!A:A,Products!F:F, "Not Found")</f>
        <v>794.8</v>
      </c>
      <c r="T1921" t="str">
        <f>_xlfn.XLOOKUP(Table4[[#This Row],[CustomerID]],Customers!A:A,Customers!D:D, "Not Found")</f>
        <v>F</v>
      </c>
      <c r="U1921" s="6">
        <f>_xlfn.XLOOKUP(Table4[[#This Row],[CustomerID]],Customers!A:A,Customers!E:E, "Not Found")</f>
        <v>21899</v>
      </c>
      <c r="V1921">
        <f ca="1">DATEDIF(Table4[[#This Row],[CustomerBirthday]], TODAY(), "Y")</f>
        <v>66</v>
      </c>
      <c r="W1921" t="str" cm="1">
        <f t="array" aca="1" ref="W1921" ca="1">_xlfn.IFS(Table4[[#This Row],[Age]]&lt;25, "Under 25",Table4[[#This Row],[Age]]=34, "25-34", Table4[[#This Row],[Age]]&lt;=49, "35-49", Table4[[#This Row],[Age]]&lt;=64, "50-64", Table4[[#This Row],[Age]]&gt;=65, "65+")</f>
        <v>65+</v>
      </c>
      <c r="X1921" t="str">
        <f>_xlfn.XLOOKUP(Table4[[#This Row],[StoreID]],Stores!A:A,Stores!B:B, "Not found")</f>
        <v>MegaMart Johnmouth</v>
      </c>
      <c r="Y1921" t="str">
        <f>_xlfn.XLOOKUP(Table4[[#This Row],[StoreID]],Stores!A:A,Stores!C:C, "Not Found")</f>
        <v>Johnmouth</v>
      </c>
      <c r="Z1921" t="str">
        <f>_xlfn.XLOOKUP(Table4[[#This Row],[StoreID]],Stores!A:A,Stores!D:D, "Not Found")</f>
        <v>East</v>
      </c>
    </row>
    <row r="1922" spans="1:26">
      <c r="A1922" t="s">
        <v>2788</v>
      </c>
      <c r="B1922" s="1">
        <v>45601</v>
      </c>
      <c r="C1922" t="s">
        <v>549</v>
      </c>
      <c r="D1922" t="s">
        <v>757</v>
      </c>
      <c r="E1922" t="s">
        <v>835</v>
      </c>
      <c r="F1922">
        <v>2</v>
      </c>
      <c r="G1922">
        <v>0</v>
      </c>
      <c r="H1922" t="s">
        <v>871</v>
      </c>
      <c r="I1922" s="4">
        <f>Table4[[#This Row],[Quantity]]*Table4[[#This Row],[UnitPrice]]</f>
        <v>2492.2199999999998</v>
      </c>
      <c r="J1922" s="4">
        <f>Table4[[#This Row],[Gross Revenue]]*(1-Table4[[#This Row],[Discount]])</f>
        <v>2492.2199999999998</v>
      </c>
      <c r="K1922" s="4">
        <f>Table4[[#This Row],[Quantity]]*Table4[[#This Row],[CostPrice]]</f>
        <v>1667.04</v>
      </c>
      <c r="L1922" s="4">
        <f>Table4[[#This Row],[Net Revenue]]-Table4[[#This Row],[Total Cost]]</f>
        <v>825.17999999999984</v>
      </c>
      <c r="M1922" t="str">
        <f>_xlfn.XLOOKUP(Table4[[#This Row],[ProductID]], Products!A:A,Products!B:B, "Not Found")</f>
        <v>Find Headphones</v>
      </c>
      <c r="N1922" t="str">
        <f>TEXT(Table4[[#This Row],[Date]], "mmm")</f>
        <v>Nov</v>
      </c>
      <c r="O1922" t="str">
        <f>TEXT(Table4[[#This Row],[Date]], "yyyy")</f>
        <v>2024</v>
      </c>
      <c r="P1922" t="str">
        <f>_xlfn.XLOOKUP(Table4[[#This Row],[ProductID]],Products!A:A,Products!C:C, "Not Found")</f>
        <v>Electronics</v>
      </c>
      <c r="Q1922" t="str">
        <f>_xlfn.XLOOKUP(Table4[[#This Row],[ProductID]],Products!A:A,Products!D:D,"Not Found")</f>
        <v>Headphones</v>
      </c>
      <c r="R1922">
        <f>_xlfn.XLOOKUP(Table4[[#This Row],[ProductID]],Products!A:A,Products!E:E,"Not Found")</f>
        <v>1246.1099999999999</v>
      </c>
      <c r="S1922">
        <f>_xlfn.XLOOKUP(Table4[[#This Row],[ProductID]],Products!A:A,Products!F:F, "Not Found")</f>
        <v>833.52</v>
      </c>
      <c r="T1922" t="str">
        <f>_xlfn.XLOOKUP(Table4[[#This Row],[CustomerID]],Customers!A:A,Customers!D:D, "Not Found")</f>
        <v>M</v>
      </c>
      <c r="U1922" s="6">
        <f>_xlfn.XLOOKUP(Table4[[#This Row],[CustomerID]],Customers!A:A,Customers!E:E, "Not Found")</f>
        <v>31945</v>
      </c>
      <c r="V1922">
        <f ca="1">DATEDIF(Table4[[#This Row],[CustomerBirthday]], TODAY(), "Y")</f>
        <v>39</v>
      </c>
      <c r="W1922" t="str" cm="1">
        <f t="array" aca="1" ref="W1922" ca="1">_xlfn.IFS(Table4[[#This Row],[Age]]&lt;25, "Under 25",Table4[[#This Row],[Age]]=34, "25-34", Table4[[#This Row],[Age]]&lt;=49, "35-49", Table4[[#This Row],[Age]]&lt;=64, "50-64", Table4[[#This Row],[Age]]&gt;=65, "65+")</f>
        <v>35-49</v>
      </c>
      <c r="X1922" t="str">
        <f>_xlfn.XLOOKUP(Table4[[#This Row],[StoreID]],Stores!A:A,Stores!B:B, "Not found")</f>
        <v>MegaMart Peckmouth</v>
      </c>
      <c r="Y1922" t="str">
        <f>_xlfn.XLOOKUP(Table4[[#This Row],[StoreID]],Stores!A:A,Stores!C:C, "Not Found")</f>
        <v>Peckmouth</v>
      </c>
      <c r="Z1922" t="str">
        <f>_xlfn.XLOOKUP(Table4[[#This Row],[StoreID]],Stores!A:A,Stores!D:D, "Not Found")</f>
        <v>East</v>
      </c>
    </row>
    <row r="1923" spans="1:26">
      <c r="A1923" t="s">
        <v>2789</v>
      </c>
      <c r="B1923" s="1">
        <v>45734</v>
      </c>
      <c r="C1923" t="s">
        <v>386</v>
      </c>
      <c r="D1923" t="s">
        <v>806</v>
      </c>
      <c r="E1923" t="s">
        <v>831</v>
      </c>
      <c r="F1923">
        <v>3</v>
      </c>
      <c r="G1923">
        <v>0.05</v>
      </c>
      <c r="H1923" t="s">
        <v>871</v>
      </c>
      <c r="I1923" s="4">
        <f>Table4[[#This Row],[Quantity]]*Table4[[#This Row],[UnitPrice]]</f>
        <v>5236.83</v>
      </c>
      <c r="J1923" s="4">
        <f>Table4[[#This Row],[Gross Revenue]]*(1-Table4[[#This Row],[Discount]])</f>
        <v>4974.9884999999995</v>
      </c>
      <c r="K1923" s="4">
        <f>Table4[[#This Row],[Quantity]]*Table4[[#This Row],[CostPrice]]</f>
        <v>3967.32</v>
      </c>
      <c r="L1923" s="4">
        <f>Table4[[#This Row],[Net Revenue]]-Table4[[#This Row],[Total Cost]]</f>
        <v>1007.6684999999993</v>
      </c>
      <c r="M1923" t="str">
        <f>_xlfn.XLOOKUP(Table4[[#This Row],[ProductID]], Products!A:A,Products!B:B, "Not Found")</f>
        <v>Piece Headphones</v>
      </c>
      <c r="N1923" t="str">
        <f>TEXT(Table4[[#This Row],[Date]], "mmm")</f>
        <v>Mar</v>
      </c>
      <c r="O1923" t="str">
        <f>TEXT(Table4[[#This Row],[Date]], "yyyy")</f>
        <v>2025</v>
      </c>
      <c r="P1923" t="str">
        <f>_xlfn.XLOOKUP(Table4[[#This Row],[ProductID]],Products!A:A,Products!C:C, "Not Found")</f>
        <v>Electronics</v>
      </c>
      <c r="Q1923" t="str">
        <f>_xlfn.XLOOKUP(Table4[[#This Row],[ProductID]],Products!A:A,Products!D:D,"Not Found")</f>
        <v>Headphones</v>
      </c>
      <c r="R1923">
        <f>_xlfn.XLOOKUP(Table4[[#This Row],[ProductID]],Products!A:A,Products!E:E,"Not Found")</f>
        <v>1745.61</v>
      </c>
      <c r="S1923">
        <f>_xlfn.XLOOKUP(Table4[[#This Row],[ProductID]],Products!A:A,Products!F:F, "Not Found")</f>
        <v>1322.44</v>
      </c>
      <c r="T1923" t="str">
        <f>_xlfn.XLOOKUP(Table4[[#This Row],[CustomerID]],Customers!A:A,Customers!D:D, "Not Found")</f>
        <v>F</v>
      </c>
      <c r="U1923" s="6">
        <f>_xlfn.XLOOKUP(Table4[[#This Row],[CustomerID]],Customers!A:A,Customers!E:E, "Not Found")</f>
        <v>23676</v>
      </c>
      <c r="V1923">
        <f ca="1">DATEDIF(Table4[[#This Row],[CustomerBirthday]], TODAY(), "Y")</f>
        <v>61</v>
      </c>
      <c r="W1923" t="str" cm="1">
        <f t="array" aca="1" ref="W1923" ca="1">_xlfn.IFS(Table4[[#This Row],[Age]]&lt;25, "Under 25",Table4[[#This Row],[Age]]=34, "25-34", Table4[[#This Row],[Age]]&lt;=49, "35-49", Table4[[#This Row],[Age]]&lt;=64, "50-64", Table4[[#This Row],[Age]]&gt;=65, "65+")</f>
        <v>50-64</v>
      </c>
      <c r="X1923" t="str">
        <f>_xlfn.XLOOKUP(Table4[[#This Row],[StoreID]],Stores!A:A,Stores!B:B, "Not found")</f>
        <v>MegaMart Jimenezborough</v>
      </c>
      <c r="Y1923" t="str">
        <f>_xlfn.XLOOKUP(Table4[[#This Row],[StoreID]],Stores!A:A,Stores!C:C, "Not Found")</f>
        <v>Jimenezborough</v>
      </c>
      <c r="Z1923" t="str">
        <f>_xlfn.XLOOKUP(Table4[[#This Row],[StoreID]],Stores!A:A,Stores!D:D, "Not Found")</f>
        <v>South</v>
      </c>
    </row>
    <row r="1924" spans="1:26">
      <c r="A1924" t="s">
        <v>2790</v>
      </c>
      <c r="B1924" s="1">
        <v>45875</v>
      </c>
      <c r="C1924" t="s">
        <v>411</v>
      </c>
      <c r="D1924" t="s">
        <v>796</v>
      </c>
      <c r="E1924" t="s">
        <v>831</v>
      </c>
      <c r="F1924">
        <v>5</v>
      </c>
      <c r="G1924">
        <v>0.05</v>
      </c>
      <c r="H1924" t="s">
        <v>875</v>
      </c>
      <c r="I1924" s="4">
        <f>Table4[[#This Row],[Quantity]]*Table4[[#This Row],[UnitPrice]]</f>
        <v>7812.1500000000005</v>
      </c>
      <c r="J1924" s="4">
        <f>Table4[[#This Row],[Gross Revenue]]*(1-Table4[[#This Row],[Discount]])</f>
        <v>7421.5425000000005</v>
      </c>
      <c r="K1924" s="4">
        <f>Table4[[#This Row],[Quantity]]*Table4[[#This Row],[CostPrice]]</f>
        <v>5978.1500000000005</v>
      </c>
      <c r="L1924" s="4">
        <f>Table4[[#This Row],[Net Revenue]]-Table4[[#This Row],[Total Cost]]</f>
        <v>1443.3924999999999</v>
      </c>
      <c r="M1924" t="str">
        <f>_xlfn.XLOOKUP(Table4[[#This Row],[ProductID]], Products!A:A,Products!B:B, "Not Found")</f>
        <v>Chair Laptop</v>
      </c>
      <c r="N1924" t="str">
        <f>TEXT(Table4[[#This Row],[Date]], "mmm")</f>
        <v>Aug</v>
      </c>
      <c r="O1924" t="str">
        <f>TEXT(Table4[[#This Row],[Date]], "yyyy")</f>
        <v>2025</v>
      </c>
      <c r="P1924" t="str">
        <f>_xlfn.XLOOKUP(Table4[[#This Row],[ProductID]],Products!A:A,Products!C:C, "Not Found")</f>
        <v>Electronics</v>
      </c>
      <c r="Q1924" t="str">
        <f>_xlfn.XLOOKUP(Table4[[#This Row],[ProductID]],Products!A:A,Products!D:D,"Not Found")</f>
        <v>Laptop</v>
      </c>
      <c r="R1924">
        <f>_xlfn.XLOOKUP(Table4[[#This Row],[ProductID]],Products!A:A,Products!E:E,"Not Found")</f>
        <v>1562.43</v>
      </c>
      <c r="S1924">
        <f>_xlfn.XLOOKUP(Table4[[#This Row],[ProductID]],Products!A:A,Products!F:F, "Not Found")</f>
        <v>1195.6300000000001</v>
      </c>
      <c r="T1924" t="str">
        <f>_xlfn.XLOOKUP(Table4[[#This Row],[CustomerID]],Customers!A:A,Customers!D:D, "Not Found")</f>
        <v>F</v>
      </c>
      <c r="U1924" s="6">
        <f>_xlfn.XLOOKUP(Table4[[#This Row],[CustomerID]],Customers!A:A,Customers!E:E, "Not Found")</f>
        <v>24112</v>
      </c>
      <c r="V1924">
        <f ca="1">DATEDIF(Table4[[#This Row],[CustomerBirthday]], TODAY(), "Y")</f>
        <v>60</v>
      </c>
      <c r="W1924" t="str" cm="1">
        <f t="array" aca="1" ref="W1924" ca="1">_xlfn.IFS(Table4[[#This Row],[Age]]&lt;25, "Under 25",Table4[[#This Row],[Age]]=34, "25-34", Table4[[#This Row],[Age]]&lt;=49, "35-49", Table4[[#This Row],[Age]]&lt;=64, "50-64", Table4[[#This Row],[Age]]&gt;=65, "65+")</f>
        <v>50-64</v>
      </c>
      <c r="X1924" t="str">
        <f>_xlfn.XLOOKUP(Table4[[#This Row],[StoreID]],Stores!A:A,Stores!B:B, "Not found")</f>
        <v>MegaMart Jimenezborough</v>
      </c>
      <c r="Y1924" t="str">
        <f>_xlfn.XLOOKUP(Table4[[#This Row],[StoreID]],Stores!A:A,Stores!C:C, "Not Found")</f>
        <v>Jimenezborough</v>
      </c>
      <c r="Z1924" t="str">
        <f>_xlfn.XLOOKUP(Table4[[#This Row],[StoreID]],Stores!A:A,Stores!D:D, "Not Found")</f>
        <v>South</v>
      </c>
    </row>
    <row r="1925" spans="1:26">
      <c r="A1925" t="s">
        <v>2791</v>
      </c>
      <c r="B1925" s="1">
        <v>45525</v>
      </c>
      <c r="C1925" t="s">
        <v>59</v>
      </c>
      <c r="D1925" t="s">
        <v>796</v>
      </c>
      <c r="E1925" t="s">
        <v>842</v>
      </c>
      <c r="F1925">
        <v>4</v>
      </c>
      <c r="G1925">
        <v>0.1</v>
      </c>
      <c r="H1925" t="s">
        <v>871</v>
      </c>
      <c r="I1925" s="4">
        <f>Table4[[#This Row],[Quantity]]*Table4[[#This Row],[UnitPrice]]</f>
        <v>6249.72</v>
      </c>
      <c r="J1925" s="4">
        <f>Table4[[#This Row],[Gross Revenue]]*(1-Table4[[#This Row],[Discount]])</f>
        <v>5624.7480000000005</v>
      </c>
      <c r="K1925" s="4">
        <f>Table4[[#This Row],[Quantity]]*Table4[[#This Row],[CostPrice]]</f>
        <v>4782.5200000000004</v>
      </c>
      <c r="L1925" s="4">
        <f>Table4[[#This Row],[Net Revenue]]-Table4[[#This Row],[Total Cost]]</f>
        <v>842.22800000000007</v>
      </c>
      <c r="M1925" t="str">
        <f>_xlfn.XLOOKUP(Table4[[#This Row],[ProductID]], Products!A:A,Products!B:B, "Not Found")</f>
        <v>Chair Laptop</v>
      </c>
      <c r="N1925" t="str">
        <f>TEXT(Table4[[#This Row],[Date]], "mmm")</f>
        <v>Aug</v>
      </c>
      <c r="O1925" t="str">
        <f>TEXT(Table4[[#This Row],[Date]], "yyyy")</f>
        <v>2024</v>
      </c>
      <c r="P1925" t="str">
        <f>_xlfn.XLOOKUP(Table4[[#This Row],[ProductID]],Products!A:A,Products!C:C, "Not Found")</f>
        <v>Electronics</v>
      </c>
      <c r="Q1925" t="str">
        <f>_xlfn.XLOOKUP(Table4[[#This Row],[ProductID]],Products!A:A,Products!D:D,"Not Found")</f>
        <v>Laptop</v>
      </c>
      <c r="R1925">
        <f>_xlfn.XLOOKUP(Table4[[#This Row],[ProductID]],Products!A:A,Products!E:E,"Not Found")</f>
        <v>1562.43</v>
      </c>
      <c r="S1925">
        <f>_xlfn.XLOOKUP(Table4[[#This Row],[ProductID]],Products!A:A,Products!F:F, "Not Found")</f>
        <v>1195.6300000000001</v>
      </c>
      <c r="T1925" t="str">
        <f>_xlfn.XLOOKUP(Table4[[#This Row],[CustomerID]],Customers!A:A,Customers!D:D, "Not Found")</f>
        <v>M</v>
      </c>
      <c r="U1925" s="6">
        <f>_xlfn.XLOOKUP(Table4[[#This Row],[CustomerID]],Customers!A:A,Customers!E:E, "Not Found")</f>
        <v>27205</v>
      </c>
      <c r="V1925">
        <f ca="1">DATEDIF(Table4[[#This Row],[CustomerBirthday]], TODAY(), "Y")</f>
        <v>52</v>
      </c>
      <c r="W1925" t="str" cm="1">
        <f t="array" aca="1" ref="W1925" ca="1">_xlfn.IFS(Table4[[#This Row],[Age]]&lt;25, "Under 25",Table4[[#This Row],[Age]]=34, "25-34", Table4[[#This Row],[Age]]&lt;=49, "35-49", Table4[[#This Row],[Age]]&lt;=64, "50-64", Table4[[#This Row],[Age]]&gt;=65, "65+")</f>
        <v>50-64</v>
      </c>
      <c r="X1925" t="str">
        <f>_xlfn.XLOOKUP(Table4[[#This Row],[StoreID]],Stores!A:A,Stores!B:B, "Not found")</f>
        <v>MegaMart Brianahaven</v>
      </c>
      <c r="Y1925" t="str">
        <f>_xlfn.XLOOKUP(Table4[[#This Row],[StoreID]],Stores!A:A,Stores!C:C, "Not Found")</f>
        <v>Brianahaven</v>
      </c>
      <c r="Z1925" t="str">
        <f>_xlfn.XLOOKUP(Table4[[#This Row],[StoreID]],Stores!A:A,Stores!D:D, "Not Found")</f>
        <v>North</v>
      </c>
    </row>
    <row r="1926" spans="1:26">
      <c r="A1926" t="s">
        <v>2792</v>
      </c>
      <c r="B1926" s="1">
        <v>45500</v>
      </c>
      <c r="C1926" t="s">
        <v>221</v>
      </c>
      <c r="D1926" t="s">
        <v>750</v>
      </c>
      <c r="E1926" t="s">
        <v>839</v>
      </c>
      <c r="F1926">
        <v>4</v>
      </c>
      <c r="G1926">
        <v>0.15</v>
      </c>
      <c r="H1926" t="s">
        <v>875</v>
      </c>
      <c r="I1926" s="4">
        <f>Table4[[#This Row],[Quantity]]*Table4[[#This Row],[UnitPrice]]</f>
        <v>5371</v>
      </c>
      <c r="J1926" s="4">
        <f>Table4[[#This Row],[Gross Revenue]]*(1-Table4[[#This Row],[Discount]])</f>
        <v>4565.3499999999995</v>
      </c>
      <c r="K1926" s="4">
        <f>Table4[[#This Row],[Quantity]]*Table4[[#This Row],[CostPrice]]</f>
        <v>3191.76</v>
      </c>
      <c r="L1926" s="4">
        <f>Table4[[#This Row],[Net Revenue]]-Table4[[#This Row],[Total Cost]]</f>
        <v>1373.5899999999992</v>
      </c>
      <c r="M1926" t="str">
        <f>_xlfn.XLOOKUP(Table4[[#This Row],[ProductID]], Products!A:A,Products!B:B, "Not Found")</f>
        <v>Add Clothing</v>
      </c>
      <c r="N1926" t="str">
        <f>TEXT(Table4[[#This Row],[Date]], "mmm")</f>
        <v>Jul</v>
      </c>
      <c r="O1926" t="str">
        <f>TEXT(Table4[[#This Row],[Date]], "yyyy")</f>
        <v>2024</v>
      </c>
      <c r="P1926" t="str">
        <f>_xlfn.XLOOKUP(Table4[[#This Row],[ProductID]],Products!A:A,Products!C:C, "Not Found")</f>
        <v>Fashion</v>
      </c>
      <c r="Q1926" t="str">
        <f>_xlfn.XLOOKUP(Table4[[#This Row],[ProductID]],Products!A:A,Products!D:D,"Not Found")</f>
        <v>Clothing</v>
      </c>
      <c r="R1926">
        <f>_xlfn.XLOOKUP(Table4[[#This Row],[ProductID]],Products!A:A,Products!E:E,"Not Found")</f>
        <v>1342.75</v>
      </c>
      <c r="S1926">
        <f>_xlfn.XLOOKUP(Table4[[#This Row],[ProductID]],Products!A:A,Products!F:F, "Not Found")</f>
        <v>797.94</v>
      </c>
      <c r="T1926" t="str">
        <f>_xlfn.XLOOKUP(Table4[[#This Row],[CustomerID]],Customers!A:A,Customers!D:D, "Not Found")</f>
        <v>F</v>
      </c>
      <c r="U1926" s="6">
        <f>_xlfn.XLOOKUP(Table4[[#This Row],[CustomerID]],Customers!A:A,Customers!E:E, "Not Found")</f>
        <v>36064</v>
      </c>
      <c r="V1926">
        <f ca="1">DATEDIF(Table4[[#This Row],[CustomerBirthday]], TODAY(), "Y")</f>
        <v>27</v>
      </c>
      <c r="W1926" t="str" cm="1">
        <f t="array" aca="1" ref="W1926" ca="1">_xlfn.IFS(Table4[[#This Row],[Age]]&lt;25, "Under 25",Table4[[#This Row],[Age]]=34, "25-34", Table4[[#This Row],[Age]]&lt;=49, "35-49", Table4[[#This Row],[Age]]&lt;=64, "50-64", Table4[[#This Row],[Age]]&gt;=65, "65+")</f>
        <v>35-49</v>
      </c>
      <c r="X1926" t="str">
        <f>_xlfn.XLOOKUP(Table4[[#This Row],[StoreID]],Stores!A:A,Stores!B:B, "Not found")</f>
        <v>MegaMart New Michele</v>
      </c>
      <c r="Y1926" t="str">
        <f>_xlfn.XLOOKUP(Table4[[#This Row],[StoreID]],Stores!A:A,Stores!C:C, "Not Found")</f>
        <v>New Michele</v>
      </c>
      <c r="Z1926" t="str">
        <f>_xlfn.XLOOKUP(Table4[[#This Row],[StoreID]],Stores!A:A,Stores!D:D, "Not Found")</f>
        <v>West</v>
      </c>
    </row>
    <row r="1927" spans="1:26">
      <c r="A1927" t="s">
        <v>2793</v>
      </c>
      <c r="B1927" s="1">
        <v>45712</v>
      </c>
      <c r="C1927" t="s">
        <v>480</v>
      </c>
      <c r="D1927" t="s">
        <v>747</v>
      </c>
      <c r="E1927" t="s">
        <v>842</v>
      </c>
      <c r="F1927">
        <v>1</v>
      </c>
      <c r="G1927">
        <v>0.1</v>
      </c>
      <c r="H1927" t="s">
        <v>875</v>
      </c>
      <c r="I1927" s="4">
        <f>Table4[[#This Row],[Quantity]]*Table4[[#This Row],[UnitPrice]]</f>
        <v>1134.8</v>
      </c>
      <c r="J1927" s="4">
        <f>Table4[[#This Row],[Gross Revenue]]*(1-Table4[[#This Row],[Discount]])</f>
        <v>1021.3199999999999</v>
      </c>
      <c r="K1927" s="4">
        <f>Table4[[#This Row],[Quantity]]*Table4[[#This Row],[CostPrice]]</f>
        <v>675.1</v>
      </c>
      <c r="L1927" s="4">
        <f>Table4[[#This Row],[Net Revenue]]-Table4[[#This Row],[Total Cost]]</f>
        <v>346.21999999999991</v>
      </c>
      <c r="M1927" t="str">
        <f>_xlfn.XLOOKUP(Table4[[#This Row],[ProductID]], Products!A:A,Products!B:B, "Not Found")</f>
        <v>World Watches</v>
      </c>
      <c r="N1927" t="str">
        <f>TEXT(Table4[[#This Row],[Date]], "mmm")</f>
        <v>Feb</v>
      </c>
      <c r="O1927" t="str">
        <f>TEXT(Table4[[#This Row],[Date]], "yyyy")</f>
        <v>2025</v>
      </c>
      <c r="P1927" t="str">
        <f>_xlfn.XLOOKUP(Table4[[#This Row],[ProductID]],Products!A:A,Products!C:C, "Not Found")</f>
        <v>Fashion</v>
      </c>
      <c r="Q1927" t="str">
        <f>_xlfn.XLOOKUP(Table4[[#This Row],[ProductID]],Products!A:A,Products!D:D,"Not Found")</f>
        <v>Watches</v>
      </c>
      <c r="R1927">
        <f>_xlfn.XLOOKUP(Table4[[#This Row],[ProductID]],Products!A:A,Products!E:E,"Not Found")</f>
        <v>1134.8</v>
      </c>
      <c r="S1927">
        <f>_xlfn.XLOOKUP(Table4[[#This Row],[ProductID]],Products!A:A,Products!F:F, "Not Found")</f>
        <v>675.1</v>
      </c>
      <c r="T1927" t="str">
        <f>_xlfn.XLOOKUP(Table4[[#This Row],[CustomerID]],Customers!A:A,Customers!D:D, "Not Found")</f>
        <v>M</v>
      </c>
      <c r="U1927" s="6">
        <f>_xlfn.XLOOKUP(Table4[[#This Row],[CustomerID]],Customers!A:A,Customers!E:E, "Not Found")</f>
        <v>35356</v>
      </c>
      <c r="V1927">
        <f ca="1">DATEDIF(Table4[[#This Row],[CustomerBirthday]], TODAY(), "Y")</f>
        <v>29</v>
      </c>
      <c r="W1927" t="str" cm="1">
        <f t="array" aca="1" ref="W1927" ca="1">_xlfn.IFS(Table4[[#This Row],[Age]]&lt;25, "Under 25",Table4[[#This Row],[Age]]=34, "25-34", Table4[[#This Row],[Age]]&lt;=49, "35-49", Table4[[#This Row],[Age]]&lt;=64, "50-64", Table4[[#This Row],[Age]]&gt;=65, "65+")</f>
        <v>35-49</v>
      </c>
      <c r="X1927" t="str">
        <f>_xlfn.XLOOKUP(Table4[[#This Row],[StoreID]],Stores!A:A,Stores!B:B, "Not found")</f>
        <v>MegaMart Brianahaven</v>
      </c>
      <c r="Y1927" t="str">
        <f>_xlfn.XLOOKUP(Table4[[#This Row],[StoreID]],Stores!A:A,Stores!C:C, "Not Found")</f>
        <v>Brianahaven</v>
      </c>
      <c r="Z1927" t="str">
        <f>_xlfn.XLOOKUP(Table4[[#This Row],[StoreID]],Stores!A:A,Stores!D:D, "Not Found")</f>
        <v>North</v>
      </c>
    </row>
    <row r="1928" spans="1:26">
      <c r="A1928" t="s">
        <v>2794</v>
      </c>
      <c r="B1928" s="1">
        <v>45395</v>
      </c>
      <c r="C1928" t="s">
        <v>262</v>
      </c>
      <c r="D1928" t="s">
        <v>824</v>
      </c>
      <c r="E1928" t="s">
        <v>839</v>
      </c>
      <c r="F1928">
        <v>3</v>
      </c>
      <c r="G1928">
        <v>0.1</v>
      </c>
      <c r="H1928" t="s">
        <v>868</v>
      </c>
      <c r="I1928" s="4">
        <f>Table4[[#This Row],[Quantity]]*Table4[[#This Row],[UnitPrice]]</f>
        <v>1164.78</v>
      </c>
      <c r="J1928" s="4">
        <f>Table4[[#This Row],[Gross Revenue]]*(1-Table4[[#This Row],[Discount]])</f>
        <v>1048.3019999999999</v>
      </c>
      <c r="K1928" s="4">
        <f>Table4[[#This Row],[Quantity]]*Table4[[#This Row],[CostPrice]]</f>
        <v>597.90000000000009</v>
      </c>
      <c r="L1928" s="4">
        <f>Table4[[#This Row],[Net Revenue]]-Table4[[#This Row],[Total Cost]]</f>
        <v>450.40199999999982</v>
      </c>
      <c r="M1928" t="str">
        <f>_xlfn.XLOOKUP(Table4[[#This Row],[ProductID]], Products!A:A,Products!B:B, "Not Found")</f>
        <v>Possible Watches</v>
      </c>
      <c r="N1928" t="str">
        <f>TEXT(Table4[[#This Row],[Date]], "mmm")</f>
        <v>Apr</v>
      </c>
      <c r="O1928" t="str">
        <f>TEXT(Table4[[#This Row],[Date]], "yyyy")</f>
        <v>2024</v>
      </c>
      <c r="P1928" t="str">
        <f>_xlfn.XLOOKUP(Table4[[#This Row],[ProductID]],Products!A:A,Products!C:C, "Not Found")</f>
        <v>Fashion</v>
      </c>
      <c r="Q1928" t="str">
        <f>_xlfn.XLOOKUP(Table4[[#This Row],[ProductID]],Products!A:A,Products!D:D,"Not Found")</f>
        <v>Watches</v>
      </c>
      <c r="R1928">
        <f>_xlfn.XLOOKUP(Table4[[#This Row],[ProductID]],Products!A:A,Products!E:E,"Not Found")</f>
        <v>388.26</v>
      </c>
      <c r="S1928">
        <f>_xlfn.XLOOKUP(Table4[[#This Row],[ProductID]],Products!A:A,Products!F:F, "Not Found")</f>
        <v>199.3</v>
      </c>
      <c r="T1928" t="str">
        <f>_xlfn.XLOOKUP(Table4[[#This Row],[CustomerID]],Customers!A:A,Customers!D:D, "Not Found")</f>
        <v>M</v>
      </c>
      <c r="U1928" s="6">
        <f>_xlfn.XLOOKUP(Table4[[#This Row],[CustomerID]],Customers!A:A,Customers!E:E, "Not Found")</f>
        <v>24029</v>
      </c>
      <c r="V1928">
        <f ca="1">DATEDIF(Table4[[#This Row],[CustomerBirthday]], TODAY(), "Y")</f>
        <v>60</v>
      </c>
      <c r="W1928" t="str" cm="1">
        <f t="array" aca="1" ref="W1928" ca="1">_xlfn.IFS(Table4[[#This Row],[Age]]&lt;25, "Under 25",Table4[[#This Row],[Age]]=34, "25-34", Table4[[#This Row],[Age]]&lt;=49, "35-49", Table4[[#This Row],[Age]]&lt;=64, "50-64", Table4[[#This Row],[Age]]&gt;=65, "65+")</f>
        <v>50-64</v>
      </c>
      <c r="X1928" t="str">
        <f>_xlfn.XLOOKUP(Table4[[#This Row],[StoreID]],Stores!A:A,Stores!B:B, "Not found")</f>
        <v>MegaMart New Michele</v>
      </c>
      <c r="Y1928" t="str">
        <f>_xlfn.XLOOKUP(Table4[[#This Row],[StoreID]],Stores!A:A,Stores!C:C, "Not Found")</f>
        <v>New Michele</v>
      </c>
      <c r="Z1928" t="str">
        <f>_xlfn.XLOOKUP(Table4[[#This Row],[StoreID]],Stores!A:A,Stores!D:D, "Not Found")</f>
        <v>West</v>
      </c>
    </row>
    <row r="1929" spans="1:26">
      <c r="A1929" t="s">
        <v>2795</v>
      </c>
      <c r="B1929" s="1">
        <v>45376</v>
      </c>
      <c r="C1929" t="s">
        <v>243</v>
      </c>
      <c r="D1929" t="s">
        <v>792</v>
      </c>
      <c r="E1929" t="s">
        <v>839</v>
      </c>
      <c r="F1929">
        <v>1</v>
      </c>
      <c r="G1929">
        <v>0.05</v>
      </c>
      <c r="H1929" t="s">
        <v>875</v>
      </c>
      <c r="I1929" s="4">
        <f>Table4[[#This Row],[Quantity]]*Table4[[#This Row],[UnitPrice]]</f>
        <v>1798.97</v>
      </c>
      <c r="J1929" s="4">
        <f>Table4[[#This Row],[Gross Revenue]]*(1-Table4[[#This Row],[Discount]])</f>
        <v>1709.0214999999998</v>
      </c>
      <c r="K1929" s="4">
        <f>Table4[[#This Row],[Quantity]]*Table4[[#This Row],[CostPrice]]</f>
        <v>1329.15</v>
      </c>
      <c r="L1929" s="4">
        <f>Table4[[#This Row],[Net Revenue]]-Table4[[#This Row],[Total Cost]]</f>
        <v>379.87149999999974</v>
      </c>
      <c r="M1929" t="str">
        <f>_xlfn.XLOOKUP(Table4[[#This Row],[ProductID]], Products!A:A,Products!B:B, "Not Found")</f>
        <v>Beat Accessories</v>
      </c>
      <c r="N1929" t="str">
        <f>TEXT(Table4[[#This Row],[Date]], "mmm")</f>
        <v>Mar</v>
      </c>
      <c r="O1929" t="str">
        <f>TEXT(Table4[[#This Row],[Date]], "yyyy")</f>
        <v>2024</v>
      </c>
      <c r="P1929" t="str">
        <f>_xlfn.XLOOKUP(Table4[[#This Row],[ProductID]],Products!A:A,Products!C:C, "Not Found")</f>
        <v>Fashion</v>
      </c>
      <c r="Q1929" t="str">
        <f>_xlfn.XLOOKUP(Table4[[#This Row],[ProductID]],Products!A:A,Products!D:D,"Not Found")</f>
        <v>Accessories</v>
      </c>
      <c r="R1929">
        <f>_xlfn.XLOOKUP(Table4[[#This Row],[ProductID]],Products!A:A,Products!E:E,"Not Found")</f>
        <v>1798.97</v>
      </c>
      <c r="S1929">
        <f>_xlfn.XLOOKUP(Table4[[#This Row],[ProductID]],Products!A:A,Products!F:F, "Not Found")</f>
        <v>1329.15</v>
      </c>
      <c r="T1929" t="str">
        <f>_xlfn.XLOOKUP(Table4[[#This Row],[CustomerID]],Customers!A:A,Customers!D:D, "Not Found")</f>
        <v>F</v>
      </c>
      <c r="U1929" s="6">
        <f>_xlfn.XLOOKUP(Table4[[#This Row],[CustomerID]],Customers!A:A,Customers!E:E, "Not Found")</f>
        <v>26908</v>
      </c>
      <c r="V1929">
        <f ca="1">DATEDIF(Table4[[#This Row],[CustomerBirthday]], TODAY(), "Y")</f>
        <v>52</v>
      </c>
      <c r="W1929" t="str" cm="1">
        <f t="array" aca="1" ref="W1929" ca="1">_xlfn.IFS(Table4[[#This Row],[Age]]&lt;25, "Under 25",Table4[[#This Row],[Age]]=34, "25-34", Table4[[#This Row],[Age]]&lt;=49, "35-49", Table4[[#This Row],[Age]]&lt;=64, "50-64", Table4[[#This Row],[Age]]&gt;=65, "65+")</f>
        <v>50-64</v>
      </c>
      <c r="X1929" t="str">
        <f>_xlfn.XLOOKUP(Table4[[#This Row],[StoreID]],Stores!A:A,Stores!B:B, "Not found")</f>
        <v>MegaMart New Michele</v>
      </c>
      <c r="Y1929" t="str">
        <f>_xlfn.XLOOKUP(Table4[[#This Row],[StoreID]],Stores!A:A,Stores!C:C, "Not Found")</f>
        <v>New Michele</v>
      </c>
      <c r="Z1929" t="str">
        <f>_xlfn.XLOOKUP(Table4[[#This Row],[StoreID]],Stores!A:A,Stores!D:D, "Not Found")</f>
        <v>West</v>
      </c>
    </row>
    <row r="1930" spans="1:26">
      <c r="A1930" t="s">
        <v>2796</v>
      </c>
      <c r="B1930" s="1">
        <v>45836</v>
      </c>
      <c r="C1930" t="s">
        <v>7</v>
      </c>
      <c r="D1930" t="s">
        <v>715</v>
      </c>
      <c r="E1930" t="s">
        <v>831</v>
      </c>
      <c r="F1930">
        <v>3</v>
      </c>
      <c r="G1930">
        <v>0.05</v>
      </c>
      <c r="H1930" t="s">
        <v>865</v>
      </c>
      <c r="I1930" s="4">
        <f>Table4[[#This Row],[Quantity]]*Table4[[#This Row],[UnitPrice]]</f>
        <v>2456.2799999999997</v>
      </c>
      <c r="J1930" s="4">
        <f>Table4[[#This Row],[Gross Revenue]]*(1-Table4[[#This Row],[Discount]])</f>
        <v>2333.4659999999994</v>
      </c>
      <c r="K1930" s="4">
        <f>Table4[[#This Row],[Quantity]]*Table4[[#This Row],[CostPrice]]</f>
        <v>1582.8600000000001</v>
      </c>
      <c r="L1930" s="4">
        <f>Table4[[#This Row],[Net Revenue]]-Table4[[#This Row],[Total Cost]]</f>
        <v>750.60599999999931</v>
      </c>
      <c r="M1930" t="str">
        <f>_xlfn.XLOOKUP(Table4[[#This Row],[ProductID]], Products!A:A,Products!B:B, "Not Found")</f>
        <v>Audience Television</v>
      </c>
      <c r="N1930" t="str">
        <f>TEXT(Table4[[#This Row],[Date]], "mmm")</f>
        <v>Jun</v>
      </c>
      <c r="O1930" t="str">
        <f>TEXT(Table4[[#This Row],[Date]], "yyyy")</f>
        <v>2025</v>
      </c>
      <c r="P1930" t="str">
        <f>_xlfn.XLOOKUP(Table4[[#This Row],[ProductID]],Products!A:A,Products!C:C, "Not Found")</f>
        <v>Electronics</v>
      </c>
      <c r="Q1930" t="str">
        <f>_xlfn.XLOOKUP(Table4[[#This Row],[ProductID]],Products!A:A,Products!D:D,"Not Found")</f>
        <v>Television</v>
      </c>
      <c r="R1930">
        <f>_xlfn.XLOOKUP(Table4[[#This Row],[ProductID]],Products!A:A,Products!E:E,"Not Found")</f>
        <v>818.76</v>
      </c>
      <c r="S1930">
        <f>_xlfn.XLOOKUP(Table4[[#This Row],[ProductID]],Products!A:A,Products!F:F, "Not Found")</f>
        <v>527.62</v>
      </c>
      <c r="T1930" t="str">
        <f>_xlfn.XLOOKUP(Table4[[#This Row],[CustomerID]],Customers!A:A,Customers!D:D, "Not Found")</f>
        <v>M</v>
      </c>
      <c r="U1930" s="6">
        <f>_xlfn.XLOOKUP(Table4[[#This Row],[CustomerID]],Customers!A:A,Customers!E:E, "Not Found")</f>
        <v>35319</v>
      </c>
      <c r="V1930">
        <f ca="1">DATEDIF(Table4[[#This Row],[CustomerBirthday]], TODAY(), "Y")</f>
        <v>29</v>
      </c>
      <c r="W1930" t="str" cm="1">
        <f t="array" aca="1" ref="W1930" ca="1">_xlfn.IFS(Table4[[#This Row],[Age]]&lt;25, "Under 25",Table4[[#This Row],[Age]]=34, "25-34", Table4[[#This Row],[Age]]&lt;=49, "35-49", Table4[[#This Row],[Age]]&lt;=64, "50-64", Table4[[#This Row],[Age]]&gt;=65, "65+")</f>
        <v>35-49</v>
      </c>
      <c r="X1930" t="str">
        <f>_xlfn.XLOOKUP(Table4[[#This Row],[StoreID]],Stores!A:A,Stores!B:B, "Not found")</f>
        <v>MegaMart Jimenezborough</v>
      </c>
      <c r="Y1930" t="str">
        <f>_xlfn.XLOOKUP(Table4[[#This Row],[StoreID]],Stores!A:A,Stores!C:C, "Not Found")</f>
        <v>Jimenezborough</v>
      </c>
      <c r="Z1930" t="str">
        <f>_xlfn.XLOOKUP(Table4[[#This Row],[StoreID]],Stores!A:A,Stores!D:D, "Not Found")</f>
        <v>South</v>
      </c>
    </row>
    <row r="1931" spans="1:26">
      <c r="A1931" t="s">
        <v>2797</v>
      </c>
      <c r="B1931" s="1">
        <v>45461</v>
      </c>
      <c r="C1931" t="s">
        <v>449</v>
      </c>
      <c r="D1931" t="s">
        <v>826</v>
      </c>
      <c r="E1931" t="s">
        <v>839</v>
      </c>
      <c r="F1931">
        <v>5</v>
      </c>
      <c r="G1931">
        <v>0</v>
      </c>
      <c r="H1931" t="s">
        <v>868</v>
      </c>
      <c r="I1931" s="4">
        <f>Table4[[#This Row],[Quantity]]*Table4[[#This Row],[UnitPrice]]</f>
        <v>5223.2000000000007</v>
      </c>
      <c r="J1931" s="4">
        <f>Table4[[#This Row],[Gross Revenue]]*(1-Table4[[#This Row],[Discount]])</f>
        <v>5223.2000000000007</v>
      </c>
      <c r="K1931" s="4">
        <f>Table4[[#This Row],[Quantity]]*Table4[[#This Row],[CostPrice]]</f>
        <v>3875.3500000000004</v>
      </c>
      <c r="L1931" s="4">
        <f>Table4[[#This Row],[Net Revenue]]-Table4[[#This Row],[Total Cost]]</f>
        <v>1347.8500000000004</v>
      </c>
      <c r="M1931" t="str">
        <f>_xlfn.XLOOKUP(Table4[[#This Row],[ProductID]], Products!A:A,Products!B:B, "Not Found")</f>
        <v>Maybe Footwear</v>
      </c>
      <c r="N1931" t="str">
        <f>TEXT(Table4[[#This Row],[Date]], "mmm")</f>
        <v>Jun</v>
      </c>
      <c r="O1931" t="str">
        <f>TEXT(Table4[[#This Row],[Date]], "yyyy")</f>
        <v>2024</v>
      </c>
      <c r="P1931" t="str">
        <f>_xlfn.XLOOKUP(Table4[[#This Row],[ProductID]],Products!A:A,Products!C:C, "Not Found")</f>
        <v>Fashion</v>
      </c>
      <c r="Q1931" t="str">
        <f>_xlfn.XLOOKUP(Table4[[#This Row],[ProductID]],Products!A:A,Products!D:D,"Not Found")</f>
        <v>Footwear</v>
      </c>
      <c r="R1931">
        <f>_xlfn.XLOOKUP(Table4[[#This Row],[ProductID]],Products!A:A,Products!E:E,"Not Found")</f>
        <v>1044.6400000000001</v>
      </c>
      <c r="S1931">
        <f>_xlfn.XLOOKUP(Table4[[#This Row],[ProductID]],Products!A:A,Products!F:F, "Not Found")</f>
        <v>775.07</v>
      </c>
      <c r="T1931" t="str">
        <f>_xlfn.XLOOKUP(Table4[[#This Row],[CustomerID]],Customers!A:A,Customers!D:D, "Not Found")</f>
        <v>M</v>
      </c>
      <c r="U1931" s="6">
        <f>_xlfn.XLOOKUP(Table4[[#This Row],[CustomerID]],Customers!A:A,Customers!E:E, "Not Found")</f>
        <v>24531</v>
      </c>
      <c r="V1931">
        <f ca="1">DATEDIF(Table4[[#This Row],[CustomerBirthday]], TODAY(), "Y")</f>
        <v>59</v>
      </c>
      <c r="W1931" t="str" cm="1">
        <f t="array" aca="1" ref="W1931" ca="1">_xlfn.IFS(Table4[[#This Row],[Age]]&lt;25, "Under 25",Table4[[#This Row],[Age]]=34, "25-34", Table4[[#This Row],[Age]]&lt;=49, "35-49", Table4[[#This Row],[Age]]&lt;=64, "50-64", Table4[[#This Row],[Age]]&gt;=65, "65+")</f>
        <v>50-64</v>
      </c>
      <c r="X1931" t="str">
        <f>_xlfn.XLOOKUP(Table4[[#This Row],[StoreID]],Stores!A:A,Stores!B:B, "Not found")</f>
        <v>MegaMart New Michele</v>
      </c>
      <c r="Y1931" t="str">
        <f>_xlfn.XLOOKUP(Table4[[#This Row],[StoreID]],Stores!A:A,Stores!C:C, "Not Found")</f>
        <v>New Michele</v>
      </c>
      <c r="Z1931" t="str">
        <f>_xlfn.XLOOKUP(Table4[[#This Row],[StoreID]],Stores!A:A,Stores!D:D, "Not Found")</f>
        <v>West</v>
      </c>
    </row>
    <row r="1932" spans="1:26">
      <c r="A1932" t="s">
        <v>2798</v>
      </c>
      <c r="B1932" s="1">
        <v>45314</v>
      </c>
      <c r="C1932" t="s">
        <v>187</v>
      </c>
      <c r="D1932" t="s">
        <v>755</v>
      </c>
      <c r="E1932" t="s">
        <v>839</v>
      </c>
      <c r="F1932">
        <v>4</v>
      </c>
      <c r="G1932">
        <v>0.1</v>
      </c>
      <c r="H1932" t="s">
        <v>865</v>
      </c>
      <c r="I1932" s="4">
        <f>Table4[[#This Row],[Quantity]]*Table4[[#This Row],[UnitPrice]]</f>
        <v>7435</v>
      </c>
      <c r="J1932" s="4">
        <f>Table4[[#This Row],[Gross Revenue]]*(1-Table4[[#This Row],[Discount]])</f>
        <v>6691.5</v>
      </c>
      <c r="K1932" s="4">
        <f>Table4[[#This Row],[Quantity]]*Table4[[#This Row],[CostPrice]]</f>
        <v>5804.64</v>
      </c>
      <c r="L1932" s="4">
        <f>Table4[[#This Row],[Net Revenue]]-Table4[[#This Row],[Total Cost]]</f>
        <v>886.85999999999967</v>
      </c>
      <c r="M1932" t="str">
        <f>_xlfn.XLOOKUP(Table4[[#This Row],[ProductID]], Products!A:A,Products!B:B, "Not Found")</f>
        <v>House Accessories</v>
      </c>
      <c r="N1932" t="str">
        <f>TEXT(Table4[[#This Row],[Date]], "mmm")</f>
        <v>Jan</v>
      </c>
      <c r="O1932" t="str">
        <f>TEXT(Table4[[#This Row],[Date]], "yyyy")</f>
        <v>2024</v>
      </c>
      <c r="P1932" t="str">
        <f>_xlfn.XLOOKUP(Table4[[#This Row],[ProductID]],Products!A:A,Products!C:C, "Not Found")</f>
        <v>Fashion</v>
      </c>
      <c r="Q1932" t="str">
        <f>_xlfn.XLOOKUP(Table4[[#This Row],[ProductID]],Products!A:A,Products!D:D,"Not Found")</f>
        <v>Accessories</v>
      </c>
      <c r="R1932">
        <f>_xlfn.XLOOKUP(Table4[[#This Row],[ProductID]],Products!A:A,Products!E:E,"Not Found")</f>
        <v>1858.75</v>
      </c>
      <c r="S1932">
        <f>_xlfn.XLOOKUP(Table4[[#This Row],[ProductID]],Products!A:A,Products!F:F, "Not Found")</f>
        <v>1451.16</v>
      </c>
      <c r="T1932" t="str">
        <f>_xlfn.XLOOKUP(Table4[[#This Row],[CustomerID]],Customers!A:A,Customers!D:D, "Not Found")</f>
        <v>M</v>
      </c>
      <c r="U1932" s="6">
        <f>_xlfn.XLOOKUP(Table4[[#This Row],[CustomerID]],Customers!A:A,Customers!E:E, "Not Found")</f>
        <v>38351</v>
      </c>
      <c r="V1932">
        <f ca="1">DATEDIF(Table4[[#This Row],[CustomerBirthday]], TODAY(), "Y")</f>
        <v>21</v>
      </c>
      <c r="W1932" t="str" cm="1">
        <f t="array" aca="1" ref="W1932" ca="1">_xlfn.IFS(Table4[[#This Row],[Age]]&lt;25, "Under 25",Table4[[#This Row],[Age]]=34, "25-34", Table4[[#This Row],[Age]]&lt;=49, "35-49", Table4[[#This Row],[Age]]&lt;=64, "50-64", Table4[[#This Row],[Age]]&gt;=65, "65+")</f>
        <v>Under 25</v>
      </c>
      <c r="X1932" t="str">
        <f>_xlfn.XLOOKUP(Table4[[#This Row],[StoreID]],Stores!A:A,Stores!B:B, "Not found")</f>
        <v>MegaMart New Michele</v>
      </c>
      <c r="Y1932" t="str">
        <f>_xlfn.XLOOKUP(Table4[[#This Row],[StoreID]],Stores!A:A,Stores!C:C, "Not Found")</f>
        <v>New Michele</v>
      </c>
      <c r="Z1932" t="str">
        <f>_xlfn.XLOOKUP(Table4[[#This Row],[StoreID]],Stores!A:A,Stores!D:D, "Not Found")</f>
        <v>West</v>
      </c>
    </row>
    <row r="1933" spans="1:26">
      <c r="A1933" t="s">
        <v>2799</v>
      </c>
      <c r="B1933" s="1">
        <v>45223</v>
      </c>
      <c r="C1933" t="s">
        <v>294</v>
      </c>
      <c r="D1933" t="s">
        <v>824</v>
      </c>
      <c r="E1933" t="s">
        <v>831</v>
      </c>
      <c r="F1933">
        <v>1</v>
      </c>
      <c r="G1933">
        <v>0</v>
      </c>
      <c r="H1933" t="s">
        <v>871</v>
      </c>
      <c r="I1933" s="4">
        <f>Table4[[#This Row],[Quantity]]*Table4[[#This Row],[UnitPrice]]</f>
        <v>388.26</v>
      </c>
      <c r="J1933" s="4">
        <f>Table4[[#This Row],[Gross Revenue]]*(1-Table4[[#This Row],[Discount]])</f>
        <v>388.26</v>
      </c>
      <c r="K1933" s="4">
        <f>Table4[[#This Row],[Quantity]]*Table4[[#This Row],[CostPrice]]</f>
        <v>199.3</v>
      </c>
      <c r="L1933" s="4">
        <f>Table4[[#This Row],[Net Revenue]]-Table4[[#This Row],[Total Cost]]</f>
        <v>188.95999999999998</v>
      </c>
      <c r="M1933" t="str">
        <f>_xlfn.XLOOKUP(Table4[[#This Row],[ProductID]], Products!A:A,Products!B:B, "Not Found")</f>
        <v>Possible Watches</v>
      </c>
      <c r="N1933" t="str">
        <f>TEXT(Table4[[#This Row],[Date]], "mmm")</f>
        <v>Oct</v>
      </c>
      <c r="O1933" t="str">
        <f>TEXT(Table4[[#This Row],[Date]], "yyyy")</f>
        <v>2023</v>
      </c>
      <c r="P1933" t="str">
        <f>_xlfn.XLOOKUP(Table4[[#This Row],[ProductID]],Products!A:A,Products!C:C, "Not Found")</f>
        <v>Fashion</v>
      </c>
      <c r="Q1933" t="str">
        <f>_xlfn.XLOOKUP(Table4[[#This Row],[ProductID]],Products!A:A,Products!D:D,"Not Found")</f>
        <v>Watches</v>
      </c>
      <c r="R1933">
        <f>_xlfn.XLOOKUP(Table4[[#This Row],[ProductID]],Products!A:A,Products!E:E,"Not Found")</f>
        <v>388.26</v>
      </c>
      <c r="S1933">
        <f>_xlfn.XLOOKUP(Table4[[#This Row],[ProductID]],Products!A:A,Products!F:F, "Not Found")</f>
        <v>199.3</v>
      </c>
      <c r="T1933" t="str">
        <f>_xlfn.XLOOKUP(Table4[[#This Row],[CustomerID]],Customers!A:A,Customers!D:D, "Not Found")</f>
        <v>M</v>
      </c>
      <c r="U1933" s="6">
        <f>_xlfn.XLOOKUP(Table4[[#This Row],[CustomerID]],Customers!A:A,Customers!E:E, "Not Found")</f>
        <v>32411</v>
      </c>
      <c r="V1933">
        <f ca="1">DATEDIF(Table4[[#This Row],[CustomerBirthday]], TODAY(), "Y")</f>
        <v>37</v>
      </c>
      <c r="W1933" t="str" cm="1">
        <f t="array" aca="1" ref="W1933" ca="1">_xlfn.IFS(Table4[[#This Row],[Age]]&lt;25, "Under 25",Table4[[#This Row],[Age]]=34, "25-34", Table4[[#This Row],[Age]]&lt;=49, "35-49", Table4[[#This Row],[Age]]&lt;=64, "50-64", Table4[[#This Row],[Age]]&gt;=65, "65+")</f>
        <v>35-49</v>
      </c>
      <c r="X1933" t="str">
        <f>_xlfn.XLOOKUP(Table4[[#This Row],[StoreID]],Stores!A:A,Stores!B:B, "Not found")</f>
        <v>MegaMart Jimenezborough</v>
      </c>
      <c r="Y1933" t="str">
        <f>_xlfn.XLOOKUP(Table4[[#This Row],[StoreID]],Stores!A:A,Stores!C:C, "Not Found")</f>
        <v>Jimenezborough</v>
      </c>
      <c r="Z1933" t="str">
        <f>_xlfn.XLOOKUP(Table4[[#This Row],[StoreID]],Stores!A:A,Stores!D:D, "Not Found")</f>
        <v>South</v>
      </c>
    </row>
    <row r="1934" spans="1:26">
      <c r="A1934" t="s">
        <v>2800</v>
      </c>
      <c r="B1934" s="1">
        <v>45832</v>
      </c>
      <c r="C1934" t="s">
        <v>320</v>
      </c>
      <c r="D1934" t="s">
        <v>800</v>
      </c>
      <c r="E1934" t="s">
        <v>839</v>
      </c>
      <c r="F1934">
        <v>3</v>
      </c>
      <c r="G1934">
        <v>0.1</v>
      </c>
      <c r="H1934" t="s">
        <v>871</v>
      </c>
      <c r="I1934" s="4">
        <f>Table4[[#This Row],[Quantity]]*Table4[[#This Row],[UnitPrice]]</f>
        <v>5857.9500000000007</v>
      </c>
      <c r="J1934" s="4">
        <f>Table4[[#This Row],[Gross Revenue]]*(1-Table4[[#This Row],[Discount]])</f>
        <v>5272.1550000000007</v>
      </c>
      <c r="K1934" s="4">
        <f>Table4[[#This Row],[Quantity]]*Table4[[#This Row],[CostPrice]]</f>
        <v>4353.8099999999995</v>
      </c>
      <c r="L1934" s="4">
        <f>Table4[[#This Row],[Net Revenue]]-Table4[[#This Row],[Total Cost]]</f>
        <v>918.34500000000116</v>
      </c>
      <c r="M1934" t="str">
        <f>_xlfn.XLOOKUP(Table4[[#This Row],[ProductID]], Products!A:A,Products!B:B, "Not Found")</f>
        <v>Book Television</v>
      </c>
      <c r="N1934" t="str">
        <f>TEXT(Table4[[#This Row],[Date]], "mmm")</f>
        <v>Jun</v>
      </c>
      <c r="O1934" t="str">
        <f>TEXT(Table4[[#This Row],[Date]], "yyyy")</f>
        <v>2025</v>
      </c>
      <c r="P1934" t="str">
        <f>_xlfn.XLOOKUP(Table4[[#This Row],[ProductID]],Products!A:A,Products!C:C, "Not Found")</f>
        <v>Electronics</v>
      </c>
      <c r="Q1934" t="str">
        <f>_xlfn.XLOOKUP(Table4[[#This Row],[ProductID]],Products!A:A,Products!D:D,"Not Found")</f>
        <v>Television</v>
      </c>
      <c r="R1934">
        <f>_xlfn.XLOOKUP(Table4[[#This Row],[ProductID]],Products!A:A,Products!E:E,"Not Found")</f>
        <v>1952.65</v>
      </c>
      <c r="S1934">
        <f>_xlfn.XLOOKUP(Table4[[#This Row],[ProductID]],Products!A:A,Products!F:F, "Not Found")</f>
        <v>1451.27</v>
      </c>
      <c r="T1934" t="str">
        <f>_xlfn.XLOOKUP(Table4[[#This Row],[CustomerID]],Customers!A:A,Customers!D:D, "Not Found")</f>
        <v>M</v>
      </c>
      <c r="U1934" s="6">
        <f>_xlfn.XLOOKUP(Table4[[#This Row],[CustomerID]],Customers!A:A,Customers!E:E, "Not Found")</f>
        <v>28937</v>
      </c>
      <c r="V1934">
        <f ca="1">DATEDIF(Table4[[#This Row],[CustomerBirthday]], TODAY(), "Y")</f>
        <v>47</v>
      </c>
      <c r="W1934" t="str" cm="1">
        <f t="array" aca="1" ref="W1934" ca="1">_xlfn.IFS(Table4[[#This Row],[Age]]&lt;25, "Under 25",Table4[[#This Row],[Age]]=34, "25-34", Table4[[#This Row],[Age]]&lt;=49, "35-49", Table4[[#This Row],[Age]]&lt;=64, "50-64", Table4[[#This Row],[Age]]&gt;=65, "65+")</f>
        <v>35-49</v>
      </c>
      <c r="X1934" t="str">
        <f>_xlfn.XLOOKUP(Table4[[#This Row],[StoreID]],Stores!A:A,Stores!B:B, "Not found")</f>
        <v>MegaMart New Michele</v>
      </c>
      <c r="Y1934" t="str">
        <f>_xlfn.XLOOKUP(Table4[[#This Row],[StoreID]],Stores!A:A,Stores!C:C, "Not Found")</f>
        <v>New Michele</v>
      </c>
      <c r="Z1934" t="str">
        <f>_xlfn.XLOOKUP(Table4[[#This Row],[StoreID]],Stores!A:A,Stores!D:D, "Not Found")</f>
        <v>West</v>
      </c>
    </row>
    <row r="1935" spans="1:26">
      <c r="A1935" t="s">
        <v>2801</v>
      </c>
      <c r="B1935" s="1">
        <v>45466</v>
      </c>
      <c r="C1935" t="s">
        <v>596</v>
      </c>
      <c r="D1935" t="s">
        <v>802</v>
      </c>
      <c r="E1935" t="s">
        <v>839</v>
      </c>
      <c r="F1935">
        <v>2</v>
      </c>
      <c r="G1935">
        <v>0.15</v>
      </c>
      <c r="H1935" t="s">
        <v>875</v>
      </c>
      <c r="I1935" s="4">
        <f>Table4[[#This Row],[Quantity]]*Table4[[#This Row],[UnitPrice]]</f>
        <v>733.86</v>
      </c>
      <c r="J1935" s="4">
        <f>Table4[[#This Row],[Gross Revenue]]*(1-Table4[[#This Row],[Discount]])</f>
        <v>623.78099999999995</v>
      </c>
      <c r="K1935" s="4">
        <f>Table4[[#This Row],[Quantity]]*Table4[[#This Row],[CostPrice]]</f>
        <v>570.46</v>
      </c>
      <c r="L1935" s="4">
        <f>Table4[[#This Row],[Net Revenue]]-Table4[[#This Row],[Total Cost]]</f>
        <v>53.320999999999913</v>
      </c>
      <c r="M1935" t="str">
        <f>_xlfn.XLOOKUP(Table4[[#This Row],[ProductID]], Products!A:A,Products!B:B, "Not Found")</f>
        <v>Stage Footwear</v>
      </c>
      <c r="N1935" t="str">
        <f>TEXT(Table4[[#This Row],[Date]], "mmm")</f>
        <v>Jun</v>
      </c>
      <c r="O1935" t="str">
        <f>TEXT(Table4[[#This Row],[Date]], "yyyy")</f>
        <v>2024</v>
      </c>
      <c r="P1935" t="str">
        <f>_xlfn.XLOOKUP(Table4[[#This Row],[ProductID]],Products!A:A,Products!C:C, "Not Found")</f>
        <v>Fashion</v>
      </c>
      <c r="Q1935" t="str">
        <f>_xlfn.XLOOKUP(Table4[[#This Row],[ProductID]],Products!A:A,Products!D:D,"Not Found")</f>
        <v>Footwear</v>
      </c>
      <c r="R1935">
        <f>_xlfn.XLOOKUP(Table4[[#This Row],[ProductID]],Products!A:A,Products!E:E,"Not Found")</f>
        <v>366.93</v>
      </c>
      <c r="S1935">
        <f>_xlfn.XLOOKUP(Table4[[#This Row],[ProductID]],Products!A:A,Products!F:F, "Not Found")</f>
        <v>285.23</v>
      </c>
      <c r="T1935" t="str">
        <f>_xlfn.XLOOKUP(Table4[[#This Row],[CustomerID]],Customers!A:A,Customers!D:D, "Not Found")</f>
        <v>F</v>
      </c>
      <c r="U1935" s="6">
        <f>_xlfn.XLOOKUP(Table4[[#This Row],[CustomerID]],Customers!A:A,Customers!E:E, "Not Found")</f>
        <v>32848</v>
      </c>
      <c r="V1935">
        <f ca="1">DATEDIF(Table4[[#This Row],[CustomerBirthday]], TODAY(), "Y")</f>
        <v>36</v>
      </c>
      <c r="W1935" t="str" cm="1">
        <f t="array" aca="1" ref="W1935" ca="1">_xlfn.IFS(Table4[[#This Row],[Age]]&lt;25, "Under 25",Table4[[#This Row],[Age]]=34, "25-34", Table4[[#This Row],[Age]]&lt;=49, "35-49", Table4[[#This Row],[Age]]&lt;=64, "50-64", Table4[[#This Row],[Age]]&gt;=65, "65+")</f>
        <v>35-49</v>
      </c>
      <c r="X1935" t="str">
        <f>_xlfn.XLOOKUP(Table4[[#This Row],[StoreID]],Stores!A:A,Stores!B:B, "Not found")</f>
        <v>MegaMart New Michele</v>
      </c>
      <c r="Y1935" t="str">
        <f>_xlfn.XLOOKUP(Table4[[#This Row],[StoreID]],Stores!A:A,Stores!C:C, "Not Found")</f>
        <v>New Michele</v>
      </c>
      <c r="Z1935" t="str">
        <f>_xlfn.XLOOKUP(Table4[[#This Row],[StoreID]],Stores!A:A,Stores!D:D, "Not Found")</f>
        <v>West</v>
      </c>
    </row>
    <row r="1936" spans="1:26">
      <c r="A1936" t="s">
        <v>2802</v>
      </c>
      <c r="B1936" s="1">
        <v>45559</v>
      </c>
      <c r="C1936" t="s">
        <v>112</v>
      </c>
      <c r="D1936" t="s">
        <v>736</v>
      </c>
      <c r="E1936" t="s">
        <v>835</v>
      </c>
      <c r="F1936">
        <v>5</v>
      </c>
      <c r="G1936">
        <v>0</v>
      </c>
      <c r="H1936" t="s">
        <v>875</v>
      </c>
      <c r="I1936" s="4">
        <f>Table4[[#This Row],[Quantity]]*Table4[[#This Row],[UnitPrice]]</f>
        <v>615.95000000000005</v>
      </c>
      <c r="J1936" s="4">
        <f>Table4[[#This Row],[Gross Revenue]]*(1-Table4[[#This Row],[Discount]])</f>
        <v>615.95000000000005</v>
      </c>
      <c r="K1936" s="4">
        <f>Table4[[#This Row],[Quantity]]*Table4[[#This Row],[CostPrice]]</f>
        <v>401.8</v>
      </c>
      <c r="L1936" s="4">
        <f>Table4[[#This Row],[Net Revenue]]-Table4[[#This Row],[Total Cost]]</f>
        <v>214.15000000000003</v>
      </c>
      <c r="M1936" t="str">
        <f>_xlfn.XLOOKUP(Table4[[#This Row],[ProductID]], Products!A:A,Products!B:B, "Not Found")</f>
        <v>Us Snacks</v>
      </c>
      <c r="N1936" t="str">
        <f>TEXT(Table4[[#This Row],[Date]], "mmm")</f>
        <v>Sep</v>
      </c>
      <c r="O1936" t="str">
        <f>TEXT(Table4[[#This Row],[Date]], "yyyy")</f>
        <v>2024</v>
      </c>
      <c r="P1936" t="str">
        <f>_xlfn.XLOOKUP(Table4[[#This Row],[ProductID]],Products!A:A,Products!C:C, "Not Found")</f>
        <v>Groceries</v>
      </c>
      <c r="Q1936" t="str">
        <f>_xlfn.XLOOKUP(Table4[[#This Row],[ProductID]],Products!A:A,Products!D:D,"Not Found")</f>
        <v>Snacks</v>
      </c>
      <c r="R1936">
        <f>_xlfn.XLOOKUP(Table4[[#This Row],[ProductID]],Products!A:A,Products!E:E,"Not Found")</f>
        <v>123.19</v>
      </c>
      <c r="S1936">
        <f>_xlfn.XLOOKUP(Table4[[#This Row],[ProductID]],Products!A:A,Products!F:F, "Not Found")</f>
        <v>80.36</v>
      </c>
      <c r="T1936" t="str">
        <f>_xlfn.XLOOKUP(Table4[[#This Row],[CustomerID]],Customers!A:A,Customers!D:D, "Not Found")</f>
        <v>F</v>
      </c>
      <c r="U1936" s="6">
        <f>_xlfn.XLOOKUP(Table4[[#This Row],[CustomerID]],Customers!A:A,Customers!E:E, "Not Found")</f>
        <v>21956</v>
      </c>
      <c r="V1936">
        <f ca="1">DATEDIF(Table4[[#This Row],[CustomerBirthday]], TODAY(), "Y")</f>
        <v>66</v>
      </c>
      <c r="W1936" t="str" cm="1">
        <f t="array" aca="1" ref="W1936" ca="1">_xlfn.IFS(Table4[[#This Row],[Age]]&lt;25, "Under 25",Table4[[#This Row],[Age]]=34, "25-34", Table4[[#This Row],[Age]]&lt;=49, "35-49", Table4[[#This Row],[Age]]&lt;=64, "50-64", Table4[[#This Row],[Age]]&gt;=65, "65+")</f>
        <v>65+</v>
      </c>
      <c r="X1936" t="str">
        <f>_xlfn.XLOOKUP(Table4[[#This Row],[StoreID]],Stores!A:A,Stores!B:B, "Not found")</f>
        <v>MegaMart Peckmouth</v>
      </c>
      <c r="Y1936" t="str">
        <f>_xlfn.XLOOKUP(Table4[[#This Row],[StoreID]],Stores!A:A,Stores!C:C, "Not Found")</f>
        <v>Peckmouth</v>
      </c>
      <c r="Z1936" t="str">
        <f>_xlfn.XLOOKUP(Table4[[#This Row],[StoreID]],Stores!A:A,Stores!D:D, "Not Found")</f>
        <v>East</v>
      </c>
    </row>
    <row r="1937" spans="1:26">
      <c r="A1937" t="s">
        <v>2803</v>
      </c>
      <c r="B1937" s="1">
        <v>45909</v>
      </c>
      <c r="C1937" t="s">
        <v>545</v>
      </c>
      <c r="D1937" t="s">
        <v>722</v>
      </c>
      <c r="E1937" t="s">
        <v>835</v>
      </c>
      <c r="F1937">
        <v>2</v>
      </c>
      <c r="G1937">
        <v>0.15</v>
      </c>
      <c r="H1937" t="s">
        <v>875</v>
      </c>
      <c r="I1937" s="4">
        <f>Table4[[#This Row],[Quantity]]*Table4[[#This Row],[UnitPrice]]</f>
        <v>3707.54</v>
      </c>
      <c r="J1937" s="4">
        <f>Table4[[#This Row],[Gross Revenue]]*(1-Table4[[#This Row],[Discount]])</f>
        <v>3151.4090000000001</v>
      </c>
      <c r="K1937" s="4">
        <f>Table4[[#This Row],[Quantity]]*Table4[[#This Row],[CostPrice]]</f>
        <v>2727.04</v>
      </c>
      <c r="L1937" s="4">
        <f>Table4[[#This Row],[Net Revenue]]-Table4[[#This Row],[Total Cost]]</f>
        <v>424.36900000000014</v>
      </c>
      <c r="M1937" t="str">
        <f>_xlfn.XLOOKUP(Table4[[#This Row],[ProductID]], Products!A:A,Products!B:B, "Not Found")</f>
        <v>Four Accessories</v>
      </c>
      <c r="N1937" t="str">
        <f>TEXT(Table4[[#This Row],[Date]], "mmm")</f>
        <v>Sep</v>
      </c>
      <c r="O1937" t="str">
        <f>TEXT(Table4[[#This Row],[Date]], "yyyy")</f>
        <v>2025</v>
      </c>
      <c r="P1937" t="str">
        <f>_xlfn.XLOOKUP(Table4[[#This Row],[ProductID]],Products!A:A,Products!C:C, "Not Found")</f>
        <v>Fashion</v>
      </c>
      <c r="Q1937" t="str">
        <f>_xlfn.XLOOKUP(Table4[[#This Row],[ProductID]],Products!A:A,Products!D:D,"Not Found")</f>
        <v>Accessories</v>
      </c>
      <c r="R1937">
        <f>_xlfn.XLOOKUP(Table4[[#This Row],[ProductID]],Products!A:A,Products!E:E,"Not Found")</f>
        <v>1853.77</v>
      </c>
      <c r="S1937">
        <f>_xlfn.XLOOKUP(Table4[[#This Row],[ProductID]],Products!A:A,Products!F:F, "Not Found")</f>
        <v>1363.52</v>
      </c>
      <c r="T1937" t="str">
        <f>_xlfn.XLOOKUP(Table4[[#This Row],[CustomerID]],Customers!A:A,Customers!D:D, "Not Found")</f>
        <v>M</v>
      </c>
      <c r="U1937" s="6">
        <f>_xlfn.XLOOKUP(Table4[[#This Row],[CustomerID]],Customers!A:A,Customers!E:E, "Not Found")</f>
        <v>38959</v>
      </c>
      <c r="V1937">
        <f ca="1">DATEDIF(Table4[[#This Row],[CustomerBirthday]], TODAY(), "Y")</f>
        <v>19</v>
      </c>
      <c r="W1937" t="str" cm="1">
        <f t="array" aca="1" ref="W1937" ca="1">_xlfn.IFS(Table4[[#This Row],[Age]]&lt;25, "Under 25",Table4[[#This Row],[Age]]=34, "25-34", Table4[[#This Row],[Age]]&lt;=49, "35-49", Table4[[#This Row],[Age]]&lt;=64, "50-64", Table4[[#This Row],[Age]]&gt;=65, "65+")</f>
        <v>Under 25</v>
      </c>
      <c r="X1937" t="str">
        <f>_xlfn.XLOOKUP(Table4[[#This Row],[StoreID]],Stores!A:A,Stores!B:B, "Not found")</f>
        <v>MegaMart Peckmouth</v>
      </c>
      <c r="Y1937" t="str">
        <f>_xlfn.XLOOKUP(Table4[[#This Row],[StoreID]],Stores!A:A,Stores!C:C, "Not Found")</f>
        <v>Peckmouth</v>
      </c>
      <c r="Z1937" t="str">
        <f>_xlfn.XLOOKUP(Table4[[#This Row],[StoreID]],Stores!A:A,Stores!D:D, "Not Found")</f>
        <v>East</v>
      </c>
    </row>
    <row r="1938" spans="1:26">
      <c r="A1938" t="s">
        <v>2804</v>
      </c>
      <c r="B1938" s="1">
        <v>45242</v>
      </c>
      <c r="C1938" t="s">
        <v>81</v>
      </c>
      <c r="D1938" t="s">
        <v>808</v>
      </c>
      <c r="E1938" t="s">
        <v>846</v>
      </c>
      <c r="F1938">
        <v>5</v>
      </c>
      <c r="G1938">
        <v>0.1</v>
      </c>
      <c r="H1938" t="s">
        <v>865</v>
      </c>
      <c r="I1938" s="4">
        <f>Table4[[#This Row],[Quantity]]*Table4[[#This Row],[UnitPrice]]</f>
        <v>8175.05</v>
      </c>
      <c r="J1938" s="4">
        <f>Table4[[#This Row],[Gross Revenue]]*(1-Table4[[#This Row],[Discount]])</f>
        <v>7357.5450000000001</v>
      </c>
      <c r="K1938" s="4">
        <f>Table4[[#This Row],[Quantity]]*Table4[[#This Row],[CostPrice]]</f>
        <v>5216.45</v>
      </c>
      <c r="L1938" s="4">
        <f>Table4[[#This Row],[Net Revenue]]-Table4[[#This Row],[Total Cost]]</f>
        <v>2141.0950000000003</v>
      </c>
      <c r="M1938" t="str">
        <f>_xlfn.XLOOKUP(Table4[[#This Row],[ProductID]], Products!A:A,Products!B:B, "Not Found")</f>
        <v>Present Television</v>
      </c>
      <c r="N1938" t="str">
        <f>TEXT(Table4[[#This Row],[Date]], "mmm")</f>
        <v>Nov</v>
      </c>
      <c r="O1938" t="str">
        <f>TEXT(Table4[[#This Row],[Date]], "yyyy")</f>
        <v>2023</v>
      </c>
      <c r="P1938" t="str">
        <f>_xlfn.XLOOKUP(Table4[[#This Row],[ProductID]],Products!A:A,Products!C:C, "Not Found")</f>
        <v>Electronics</v>
      </c>
      <c r="Q1938" t="str">
        <f>_xlfn.XLOOKUP(Table4[[#This Row],[ProductID]],Products!A:A,Products!D:D,"Not Found")</f>
        <v>Television</v>
      </c>
      <c r="R1938">
        <f>_xlfn.XLOOKUP(Table4[[#This Row],[ProductID]],Products!A:A,Products!E:E,"Not Found")</f>
        <v>1635.01</v>
      </c>
      <c r="S1938">
        <f>_xlfn.XLOOKUP(Table4[[#This Row],[ProductID]],Products!A:A,Products!F:F, "Not Found")</f>
        <v>1043.29</v>
      </c>
      <c r="T1938" t="str">
        <f>_xlfn.XLOOKUP(Table4[[#This Row],[CustomerID]],Customers!A:A,Customers!D:D, "Not Found")</f>
        <v>F</v>
      </c>
      <c r="U1938" s="6">
        <f>_xlfn.XLOOKUP(Table4[[#This Row],[CustomerID]],Customers!A:A,Customers!E:E, "Not Found")</f>
        <v>30128</v>
      </c>
      <c r="V1938">
        <f ca="1">DATEDIF(Table4[[#This Row],[CustomerBirthday]], TODAY(), "Y")</f>
        <v>44</v>
      </c>
      <c r="W1938" t="str" cm="1">
        <f t="array" aca="1" ref="W1938" ca="1">_xlfn.IFS(Table4[[#This Row],[Age]]&lt;25, "Under 25",Table4[[#This Row],[Age]]=34, "25-34", Table4[[#This Row],[Age]]&lt;=49, "35-49", Table4[[#This Row],[Age]]&lt;=64, "50-64", Table4[[#This Row],[Age]]&gt;=65, "65+")</f>
        <v>35-49</v>
      </c>
      <c r="X1938" t="str">
        <f>_xlfn.XLOOKUP(Table4[[#This Row],[StoreID]],Stores!A:A,Stores!B:B, "Not found")</f>
        <v>MegaMart Johnmouth</v>
      </c>
      <c r="Y1938" t="str">
        <f>_xlfn.XLOOKUP(Table4[[#This Row],[StoreID]],Stores!A:A,Stores!C:C, "Not Found")</f>
        <v>Johnmouth</v>
      </c>
      <c r="Z1938" t="str">
        <f>_xlfn.XLOOKUP(Table4[[#This Row],[StoreID]],Stores!A:A,Stores!D:D, "Not Found")</f>
        <v>East</v>
      </c>
    </row>
    <row r="1939" spans="1:26">
      <c r="A1939" t="s">
        <v>2805</v>
      </c>
      <c r="B1939" s="1">
        <v>45506</v>
      </c>
      <c r="C1939" t="s">
        <v>657</v>
      </c>
      <c r="D1939" t="s">
        <v>757</v>
      </c>
      <c r="E1939" t="s">
        <v>842</v>
      </c>
      <c r="F1939">
        <v>2</v>
      </c>
      <c r="G1939">
        <v>0.05</v>
      </c>
      <c r="H1939" t="s">
        <v>875</v>
      </c>
      <c r="I1939" s="4">
        <f>Table4[[#This Row],[Quantity]]*Table4[[#This Row],[UnitPrice]]</f>
        <v>2492.2199999999998</v>
      </c>
      <c r="J1939" s="4">
        <f>Table4[[#This Row],[Gross Revenue]]*(1-Table4[[#This Row],[Discount]])</f>
        <v>2367.6089999999999</v>
      </c>
      <c r="K1939" s="4">
        <f>Table4[[#This Row],[Quantity]]*Table4[[#This Row],[CostPrice]]</f>
        <v>1667.04</v>
      </c>
      <c r="L1939" s="4">
        <f>Table4[[#This Row],[Net Revenue]]-Table4[[#This Row],[Total Cost]]</f>
        <v>700.56899999999996</v>
      </c>
      <c r="M1939" t="str">
        <f>_xlfn.XLOOKUP(Table4[[#This Row],[ProductID]], Products!A:A,Products!B:B, "Not Found")</f>
        <v>Find Headphones</v>
      </c>
      <c r="N1939" t="str">
        <f>TEXT(Table4[[#This Row],[Date]], "mmm")</f>
        <v>Aug</v>
      </c>
      <c r="O1939" t="str">
        <f>TEXT(Table4[[#This Row],[Date]], "yyyy")</f>
        <v>2024</v>
      </c>
      <c r="P1939" t="str">
        <f>_xlfn.XLOOKUP(Table4[[#This Row],[ProductID]],Products!A:A,Products!C:C, "Not Found")</f>
        <v>Electronics</v>
      </c>
      <c r="Q1939" t="str">
        <f>_xlfn.XLOOKUP(Table4[[#This Row],[ProductID]],Products!A:A,Products!D:D,"Not Found")</f>
        <v>Headphones</v>
      </c>
      <c r="R1939">
        <f>_xlfn.XLOOKUP(Table4[[#This Row],[ProductID]],Products!A:A,Products!E:E,"Not Found")</f>
        <v>1246.1099999999999</v>
      </c>
      <c r="S1939">
        <f>_xlfn.XLOOKUP(Table4[[#This Row],[ProductID]],Products!A:A,Products!F:F, "Not Found")</f>
        <v>833.52</v>
      </c>
      <c r="T1939" t="str">
        <f>_xlfn.XLOOKUP(Table4[[#This Row],[CustomerID]],Customers!A:A,Customers!D:D, "Not Found")</f>
        <v>F</v>
      </c>
      <c r="U1939" s="6">
        <f>_xlfn.XLOOKUP(Table4[[#This Row],[CustomerID]],Customers!A:A,Customers!E:E, "Not Found")</f>
        <v>22041</v>
      </c>
      <c r="V1939">
        <f ca="1">DATEDIF(Table4[[#This Row],[CustomerBirthday]], TODAY(), "Y")</f>
        <v>66</v>
      </c>
      <c r="W1939" t="str" cm="1">
        <f t="array" aca="1" ref="W1939" ca="1">_xlfn.IFS(Table4[[#This Row],[Age]]&lt;25, "Under 25",Table4[[#This Row],[Age]]=34, "25-34", Table4[[#This Row],[Age]]&lt;=49, "35-49", Table4[[#This Row],[Age]]&lt;=64, "50-64", Table4[[#This Row],[Age]]&gt;=65, "65+")</f>
        <v>65+</v>
      </c>
      <c r="X1939" t="str">
        <f>_xlfn.XLOOKUP(Table4[[#This Row],[StoreID]],Stores!A:A,Stores!B:B, "Not found")</f>
        <v>MegaMart Brianahaven</v>
      </c>
      <c r="Y1939" t="str">
        <f>_xlfn.XLOOKUP(Table4[[#This Row],[StoreID]],Stores!A:A,Stores!C:C, "Not Found")</f>
        <v>Brianahaven</v>
      </c>
      <c r="Z1939" t="str">
        <f>_xlfn.XLOOKUP(Table4[[#This Row],[StoreID]],Stores!A:A,Stores!D:D, "Not Found")</f>
        <v>North</v>
      </c>
    </row>
    <row r="1940" spans="1:26">
      <c r="A1940" t="s">
        <v>2806</v>
      </c>
      <c r="B1940" s="1">
        <v>45713</v>
      </c>
      <c r="C1940" t="s">
        <v>130</v>
      </c>
      <c r="D1940" t="s">
        <v>794</v>
      </c>
      <c r="E1940" t="s">
        <v>835</v>
      </c>
      <c r="F1940">
        <v>4</v>
      </c>
      <c r="G1940">
        <v>0.1</v>
      </c>
      <c r="H1940" t="s">
        <v>865</v>
      </c>
      <c r="I1940" s="4">
        <f>Table4[[#This Row],[Quantity]]*Table4[[#This Row],[UnitPrice]]</f>
        <v>1712.2</v>
      </c>
      <c r="J1940" s="4">
        <f>Table4[[#This Row],[Gross Revenue]]*(1-Table4[[#This Row],[Discount]])</f>
        <v>1540.98</v>
      </c>
      <c r="K1940" s="4">
        <f>Table4[[#This Row],[Quantity]]*Table4[[#This Row],[CostPrice]]</f>
        <v>984.28</v>
      </c>
      <c r="L1940" s="4">
        <f>Table4[[#This Row],[Net Revenue]]-Table4[[#This Row],[Total Cost]]</f>
        <v>556.70000000000005</v>
      </c>
      <c r="M1940" t="str">
        <f>_xlfn.XLOOKUP(Table4[[#This Row],[ProductID]], Products!A:A,Products!B:B, "Not Found")</f>
        <v>Everything Laptop</v>
      </c>
      <c r="N1940" t="str">
        <f>TEXT(Table4[[#This Row],[Date]], "mmm")</f>
        <v>Feb</v>
      </c>
      <c r="O1940" t="str">
        <f>TEXT(Table4[[#This Row],[Date]], "yyyy")</f>
        <v>2025</v>
      </c>
      <c r="P1940" t="str">
        <f>_xlfn.XLOOKUP(Table4[[#This Row],[ProductID]],Products!A:A,Products!C:C, "Not Found")</f>
        <v>Electronics</v>
      </c>
      <c r="Q1940" t="str">
        <f>_xlfn.XLOOKUP(Table4[[#This Row],[ProductID]],Products!A:A,Products!D:D,"Not Found")</f>
        <v>Laptop</v>
      </c>
      <c r="R1940">
        <f>_xlfn.XLOOKUP(Table4[[#This Row],[ProductID]],Products!A:A,Products!E:E,"Not Found")</f>
        <v>428.05</v>
      </c>
      <c r="S1940">
        <f>_xlfn.XLOOKUP(Table4[[#This Row],[ProductID]],Products!A:A,Products!F:F, "Not Found")</f>
        <v>246.07</v>
      </c>
      <c r="T1940" t="str">
        <f>_xlfn.XLOOKUP(Table4[[#This Row],[CustomerID]],Customers!A:A,Customers!D:D, "Not Found")</f>
        <v>F</v>
      </c>
      <c r="U1940" s="6">
        <f>_xlfn.XLOOKUP(Table4[[#This Row],[CustomerID]],Customers!A:A,Customers!E:E, "Not Found")</f>
        <v>28698</v>
      </c>
      <c r="V1940">
        <f ca="1">DATEDIF(Table4[[#This Row],[CustomerBirthday]], TODAY(), "Y")</f>
        <v>48</v>
      </c>
      <c r="W1940" t="str" cm="1">
        <f t="array" aca="1" ref="W1940" ca="1">_xlfn.IFS(Table4[[#This Row],[Age]]&lt;25, "Under 25",Table4[[#This Row],[Age]]=34, "25-34", Table4[[#This Row],[Age]]&lt;=49, "35-49", Table4[[#This Row],[Age]]&lt;=64, "50-64", Table4[[#This Row],[Age]]&gt;=65, "65+")</f>
        <v>35-49</v>
      </c>
      <c r="X1940" t="str">
        <f>_xlfn.XLOOKUP(Table4[[#This Row],[StoreID]],Stores!A:A,Stores!B:B, "Not found")</f>
        <v>MegaMart Peckmouth</v>
      </c>
      <c r="Y1940" t="str">
        <f>_xlfn.XLOOKUP(Table4[[#This Row],[StoreID]],Stores!A:A,Stores!C:C, "Not Found")</f>
        <v>Peckmouth</v>
      </c>
      <c r="Z1940" t="str">
        <f>_xlfn.XLOOKUP(Table4[[#This Row],[StoreID]],Stores!A:A,Stores!D:D, "Not Found")</f>
        <v>East</v>
      </c>
    </row>
    <row r="1941" spans="1:26">
      <c r="A1941" t="s">
        <v>2807</v>
      </c>
      <c r="B1941" s="1">
        <v>45836</v>
      </c>
      <c r="C1941" t="s">
        <v>355</v>
      </c>
      <c r="D1941" t="s">
        <v>776</v>
      </c>
      <c r="E1941" t="s">
        <v>842</v>
      </c>
      <c r="F1941">
        <v>1</v>
      </c>
      <c r="G1941">
        <v>0.15</v>
      </c>
      <c r="H1941" t="s">
        <v>875</v>
      </c>
      <c r="I1941" s="4">
        <f>Table4[[#This Row],[Quantity]]*Table4[[#This Row],[UnitPrice]]</f>
        <v>429.15</v>
      </c>
      <c r="J1941" s="4">
        <f>Table4[[#This Row],[Gross Revenue]]*(1-Table4[[#This Row],[Discount]])</f>
        <v>364.77749999999997</v>
      </c>
      <c r="K1941" s="4">
        <f>Table4[[#This Row],[Quantity]]*Table4[[#This Row],[CostPrice]]</f>
        <v>258.72000000000003</v>
      </c>
      <c r="L1941" s="4">
        <f>Table4[[#This Row],[Net Revenue]]-Table4[[#This Row],[Total Cost]]</f>
        <v>106.05749999999995</v>
      </c>
      <c r="M1941" t="str">
        <f>_xlfn.XLOOKUP(Table4[[#This Row],[ProductID]], Products!A:A,Products!B:B, "Not Found")</f>
        <v>Little Watches</v>
      </c>
      <c r="N1941" t="str">
        <f>TEXT(Table4[[#This Row],[Date]], "mmm")</f>
        <v>Jun</v>
      </c>
      <c r="O1941" t="str">
        <f>TEXT(Table4[[#This Row],[Date]], "yyyy")</f>
        <v>2025</v>
      </c>
      <c r="P1941" t="str">
        <f>_xlfn.XLOOKUP(Table4[[#This Row],[ProductID]],Products!A:A,Products!C:C, "Not Found")</f>
        <v>Fashion</v>
      </c>
      <c r="Q1941" t="str">
        <f>_xlfn.XLOOKUP(Table4[[#This Row],[ProductID]],Products!A:A,Products!D:D,"Not Found")</f>
        <v>Watches</v>
      </c>
      <c r="R1941">
        <f>_xlfn.XLOOKUP(Table4[[#This Row],[ProductID]],Products!A:A,Products!E:E,"Not Found")</f>
        <v>429.15</v>
      </c>
      <c r="S1941">
        <f>_xlfn.XLOOKUP(Table4[[#This Row],[ProductID]],Products!A:A,Products!F:F, "Not Found")</f>
        <v>258.72000000000003</v>
      </c>
      <c r="T1941" t="str">
        <f>_xlfn.XLOOKUP(Table4[[#This Row],[CustomerID]],Customers!A:A,Customers!D:D, "Not Found")</f>
        <v>M</v>
      </c>
      <c r="U1941" s="6">
        <f>_xlfn.XLOOKUP(Table4[[#This Row],[CustomerID]],Customers!A:A,Customers!E:E, "Not Found")</f>
        <v>22937</v>
      </c>
      <c r="V1941">
        <f ca="1">DATEDIF(Table4[[#This Row],[CustomerBirthday]], TODAY(), "Y")</f>
        <v>63</v>
      </c>
      <c r="W1941" t="str" cm="1">
        <f t="array" aca="1" ref="W1941" ca="1">_xlfn.IFS(Table4[[#This Row],[Age]]&lt;25, "Under 25",Table4[[#This Row],[Age]]=34, "25-34", Table4[[#This Row],[Age]]&lt;=49, "35-49", Table4[[#This Row],[Age]]&lt;=64, "50-64", Table4[[#This Row],[Age]]&gt;=65, "65+")</f>
        <v>50-64</v>
      </c>
      <c r="X1941" t="str">
        <f>_xlfn.XLOOKUP(Table4[[#This Row],[StoreID]],Stores!A:A,Stores!B:B, "Not found")</f>
        <v>MegaMart Brianahaven</v>
      </c>
      <c r="Y1941" t="str">
        <f>_xlfn.XLOOKUP(Table4[[#This Row],[StoreID]],Stores!A:A,Stores!C:C, "Not Found")</f>
        <v>Brianahaven</v>
      </c>
      <c r="Z1941" t="str">
        <f>_xlfn.XLOOKUP(Table4[[#This Row],[StoreID]],Stores!A:A,Stores!D:D, "Not Found")</f>
        <v>North</v>
      </c>
    </row>
    <row r="1942" spans="1:26">
      <c r="A1942" t="s">
        <v>2808</v>
      </c>
      <c r="B1942" s="1">
        <v>45815</v>
      </c>
      <c r="C1942" t="s">
        <v>458</v>
      </c>
      <c r="D1942" t="s">
        <v>804</v>
      </c>
      <c r="E1942" t="s">
        <v>842</v>
      </c>
      <c r="F1942">
        <v>5</v>
      </c>
      <c r="G1942">
        <v>0</v>
      </c>
      <c r="H1942" t="s">
        <v>871</v>
      </c>
      <c r="I1942" s="4">
        <f>Table4[[#This Row],[Quantity]]*Table4[[#This Row],[UnitPrice]]</f>
        <v>2704.7000000000003</v>
      </c>
      <c r="J1942" s="4">
        <f>Table4[[#This Row],[Gross Revenue]]*(1-Table4[[#This Row],[Discount]])</f>
        <v>2704.7000000000003</v>
      </c>
      <c r="K1942" s="4">
        <f>Table4[[#This Row],[Quantity]]*Table4[[#This Row],[CostPrice]]</f>
        <v>1991.25</v>
      </c>
      <c r="L1942" s="4">
        <f>Table4[[#This Row],[Net Revenue]]-Table4[[#This Row],[Total Cost]]</f>
        <v>713.45000000000027</v>
      </c>
      <c r="M1942" t="str">
        <f>_xlfn.XLOOKUP(Table4[[#This Row],[ProductID]], Products!A:A,Products!B:B, "Not Found")</f>
        <v>Church Clothing</v>
      </c>
      <c r="N1942" t="str">
        <f>TEXT(Table4[[#This Row],[Date]], "mmm")</f>
        <v>Jun</v>
      </c>
      <c r="O1942" t="str">
        <f>TEXT(Table4[[#This Row],[Date]], "yyyy")</f>
        <v>2025</v>
      </c>
      <c r="P1942" t="str">
        <f>_xlfn.XLOOKUP(Table4[[#This Row],[ProductID]],Products!A:A,Products!C:C, "Not Found")</f>
        <v>Fashion</v>
      </c>
      <c r="Q1942" t="str">
        <f>_xlfn.XLOOKUP(Table4[[#This Row],[ProductID]],Products!A:A,Products!D:D,"Not Found")</f>
        <v>Clothing</v>
      </c>
      <c r="R1942">
        <f>_xlfn.XLOOKUP(Table4[[#This Row],[ProductID]],Products!A:A,Products!E:E,"Not Found")</f>
        <v>540.94000000000005</v>
      </c>
      <c r="S1942">
        <f>_xlfn.XLOOKUP(Table4[[#This Row],[ProductID]],Products!A:A,Products!F:F, "Not Found")</f>
        <v>398.25</v>
      </c>
      <c r="T1942" t="str">
        <f>_xlfn.XLOOKUP(Table4[[#This Row],[CustomerID]],Customers!A:A,Customers!D:D, "Not Found")</f>
        <v>F</v>
      </c>
      <c r="U1942" s="6">
        <f>_xlfn.XLOOKUP(Table4[[#This Row],[CustomerID]],Customers!A:A,Customers!E:E, "Not Found")</f>
        <v>22804</v>
      </c>
      <c r="V1942">
        <f ca="1">DATEDIF(Table4[[#This Row],[CustomerBirthday]], TODAY(), "Y")</f>
        <v>64</v>
      </c>
      <c r="W1942" t="str" cm="1">
        <f t="array" aca="1" ref="W1942" ca="1">_xlfn.IFS(Table4[[#This Row],[Age]]&lt;25, "Under 25",Table4[[#This Row],[Age]]=34, "25-34", Table4[[#This Row],[Age]]&lt;=49, "35-49", Table4[[#This Row],[Age]]&lt;=64, "50-64", Table4[[#This Row],[Age]]&gt;=65, "65+")</f>
        <v>50-64</v>
      </c>
      <c r="X1942" t="str">
        <f>_xlfn.XLOOKUP(Table4[[#This Row],[StoreID]],Stores!A:A,Stores!B:B, "Not found")</f>
        <v>MegaMart Brianahaven</v>
      </c>
      <c r="Y1942" t="str">
        <f>_xlfn.XLOOKUP(Table4[[#This Row],[StoreID]],Stores!A:A,Stores!C:C, "Not Found")</f>
        <v>Brianahaven</v>
      </c>
      <c r="Z1942" t="str">
        <f>_xlfn.XLOOKUP(Table4[[#This Row],[StoreID]],Stores!A:A,Stores!D:D, "Not Found")</f>
        <v>North</v>
      </c>
    </row>
    <row r="1943" spans="1:26">
      <c r="A1943" t="s">
        <v>2809</v>
      </c>
      <c r="B1943" s="1">
        <v>45812</v>
      </c>
      <c r="C1943" t="s">
        <v>554</v>
      </c>
      <c r="D1943" t="s">
        <v>778</v>
      </c>
      <c r="E1943" t="s">
        <v>839</v>
      </c>
      <c r="F1943">
        <v>2</v>
      </c>
      <c r="G1943">
        <v>0.1</v>
      </c>
      <c r="H1943" t="s">
        <v>875</v>
      </c>
      <c r="I1943" s="4">
        <f>Table4[[#This Row],[Quantity]]*Table4[[#This Row],[UnitPrice]]</f>
        <v>2031.52</v>
      </c>
      <c r="J1943" s="4">
        <f>Table4[[#This Row],[Gross Revenue]]*(1-Table4[[#This Row],[Discount]])</f>
        <v>1828.3679999999999</v>
      </c>
      <c r="K1943" s="4">
        <f>Table4[[#This Row],[Quantity]]*Table4[[#This Row],[CostPrice]]</f>
        <v>1168.8</v>
      </c>
      <c r="L1943" s="4">
        <f>Table4[[#This Row],[Net Revenue]]-Table4[[#This Row],[Total Cost]]</f>
        <v>659.56799999999998</v>
      </c>
      <c r="M1943" t="str">
        <f>_xlfn.XLOOKUP(Table4[[#This Row],[ProductID]], Products!A:A,Products!B:B, "Not Found")</f>
        <v>Behavior Dairy</v>
      </c>
      <c r="N1943" t="str">
        <f>TEXT(Table4[[#This Row],[Date]], "mmm")</f>
        <v>Jun</v>
      </c>
      <c r="O1943" t="str">
        <f>TEXT(Table4[[#This Row],[Date]], "yyyy")</f>
        <v>2025</v>
      </c>
      <c r="P1943" t="str">
        <f>_xlfn.XLOOKUP(Table4[[#This Row],[ProductID]],Products!A:A,Products!C:C, "Not Found")</f>
        <v>Groceries</v>
      </c>
      <c r="Q1943" t="str">
        <f>_xlfn.XLOOKUP(Table4[[#This Row],[ProductID]],Products!A:A,Products!D:D,"Not Found")</f>
        <v>Dairy</v>
      </c>
      <c r="R1943">
        <f>_xlfn.XLOOKUP(Table4[[#This Row],[ProductID]],Products!A:A,Products!E:E,"Not Found")</f>
        <v>1015.76</v>
      </c>
      <c r="S1943">
        <f>_xlfn.XLOOKUP(Table4[[#This Row],[ProductID]],Products!A:A,Products!F:F, "Not Found")</f>
        <v>584.4</v>
      </c>
      <c r="T1943" t="str">
        <f>_xlfn.XLOOKUP(Table4[[#This Row],[CustomerID]],Customers!A:A,Customers!D:D, "Not Found")</f>
        <v>M</v>
      </c>
      <c r="U1943" s="6">
        <f>_xlfn.XLOOKUP(Table4[[#This Row],[CustomerID]],Customers!A:A,Customers!E:E, "Not Found")</f>
        <v>26178</v>
      </c>
      <c r="V1943">
        <f ca="1">DATEDIF(Table4[[#This Row],[CustomerBirthday]], TODAY(), "Y")</f>
        <v>54</v>
      </c>
      <c r="W1943" t="str" cm="1">
        <f t="array" aca="1" ref="W1943" ca="1">_xlfn.IFS(Table4[[#This Row],[Age]]&lt;25, "Under 25",Table4[[#This Row],[Age]]=34, "25-34", Table4[[#This Row],[Age]]&lt;=49, "35-49", Table4[[#This Row],[Age]]&lt;=64, "50-64", Table4[[#This Row],[Age]]&gt;=65, "65+")</f>
        <v>50-64</v>
      </c>
      <c r="X1943" t="str">
        <f>_xlfn.XLOOKUP(Table4[[#This Row],[StoreID]],Stores!A:A,Stores!B:B, "Not found")</f>
        <v>MegaMart New Michele</v>
      </c>
      <c r="Y1943" t="str">
        <f>_xlfn.XLOOKUP(Table4[[#This Row],[StoreID]],Stores!A:A,Stores!C:C, "Not Found")</f>
        <v>New Michele</v>
      </c>
      <c r="Z1943" t="str">
        <f>_xlfn.XLOOKUP(Table4[[#This Row],[StoreID]],Stores!A:A,Stores!D:D, "Not Found")</f>
        <v>West</v>
      </c>
    </row>
    <row r="1944" spans="1:26">
      <c r="A1944" t="s">
        <v>2810</v>
      </c>
      <c r="B1944" s="1">
        <v>45585</v>
      </c>
      <c r="C1944" t="s">
        <v>527</v>
      </c>
      <c r="D1944" t="s">
        <v>747</v>
      </c>
      <c r="E1944" t="s">
        <v>831</v>
      </c>
      <c r="F1944">
        <v>2</v>
      </c>
      <c r="G1944">
        <v>0.15</v>
      </c>
      <c r="H1944" t="s">
        <v>868</v>
      </c>
      <c r="I1944" s="4">
        <f>Table4[[#This Row],[Quantity]]*Table4[[#This Row],[UnitPrice]]</f>
        <v>2269.6</v>
      </c>
      <c r="J1944" s="4">
        <f>Table4[[#This Row],[Gross Revenue]]*(1-Table4[[#This Row],[Discount]])</f>
        <v>1929.1599999999999</v>
      </c>
      <c r="K1944" s="4">
        <f>Table4[[#This Row],[Quantity]]*Table4[[#This Row],[CostPrice]]</f>
        <v>1350.2</v>
      </c>
      <c r="L1944" s="4">
        <f>Table4[[#This Row],[Net Revenue]]-Table4[[#This Row],[Total Cost]]</f>
        <v>578.95999999999981</v>
      </c>
      <c r="M1944" t="str">
        <f>_xlfn.XLOOKUP(Table4[[#This Row],[ProductID]], Products!A:A,Products!B:B, "Not Found")</f>
        <v>World Watches</v>
      </c>
      <c r="N1944" t="str">
        <f>TEXT(Table4[[#This Row],[Date]], "mmm")</f>
        <v>Oct</v>
      </c>
      <c r="O1944" t="str">
        <f>TEXT(Table4[[#This Row],[Date]], "yyyy")</f>
        <v>2024</v>
      </c>
      <c r="P1944" t="str">
        <f>_xlfn.XLOOKUP(Table4[[#This Row],[ProductID]],Products!A:A,Products!C:C, "Not Found")</f>
        <v>Fashion</v>
      </c>
      <c r="Q1944" t="str">
        <f>_xlfn.XLOOKUP(Table4[[#This Row],[ProductID]],Products!A:A,Products!D:D,"Not Found")</f>
        <v>Watches</v>
      </c>
      <c r="R1944">
        <f>_xlfn.XLOOKUP(Table4[[#This Row],[ProductID]],Products!A:A,Products!E:E,"Not Found")</f>
        <v>1134.8</v>
      </c>
      <c r="S1944">
        <f>_xlfn.XLOOKUP(Table4[[#This Row],[ProductID]],Products!A:A,Products!F:F, "Not Found")</f>
        <v>675.1</v>
      </c>
      <c r="T1944" t="str">
        <f>_xlfn.XLOOKUP(Table4[[#This Row],[CustomerID]],Customers!A:A,Customers!D:D, "Not Found")</f>
        <v>F</v>
      </c>
      <c r="U1944" s="6">
        <f>_xlfn.XLOOKUP(Table4[[#This Row],[CustomerID]],Customers!A:A,Customers!E:E, "Not Found")</f>
        <v>21861</v>
      </c>
      <c r="V1944">
        <f ca="1">DATEDIF(Table4[[#This Row],[CustomerBirthday]], TODAY(), "Y")</f>
        <v>66</v>
      </c>
      <c r="W1944" t="str" cm="1">
        <f t="array" aca="1" ref="W1944" ca="1">_xlfn.IFS(Table4[[#This Row],[Age]]&lt;25, "Under 25",Table4[[#This Row],[Age]]=34, "25-34", Table4[[#This Row],[Age]]&lt;=49, "35-49", Table4[[#This Row],[Age]]&lt;=64, "50-64", Table4[[#This Row],[Age]]&gt;=65, "65+")</f>
        <v>65+</v>
      </c>
      <c r="X1944" t="str">
        <f>_xlfn.XLOOKUP(Table4[[#This Row],[StoreID]],Stores!A:A,Stores!B:B, "Not found")</f>
        <v>MegaMart Jimenezborough</v>
      </c>
      <c r="Y1944" t="str">
        <f>_xlfn.XLOOKUP(Table4[[#This Row],[StoreID]],Stores!A:A,Stores!C:C, "Not Found")</f>
        <v>Jimenezborough</v>
      </c>
      <c r="Z1944" t="str">
        <f>_xlfn.XLOOKUP(Table4[[#This Row],[StoreID]],Stores!A:A,Stores!D:D, "Not Found")</f>
        <v>South</v>
      </c>
    </row>
    <row r="1945" spans="1:26">
      <c r="A1945" t="s">
        <v>2811</v>
      </c>
      <c r="B1945" s="1">
        <v>45355</v>
      </c>
      <c r="C1945" t="s">
        <v>625</v>
      </c>
      <c r="D1945" t="s">
        <v>816</v>
      </c>
      <c r="E1945" t="s">
        <v>846</v>
      </c>
      <c r="F1945">
        <v>5</v>
      </c>
      <c r="G1945">
        <v>0</v>
      </c>
      <c r="H1945" t="s">
        <v>871</v>
      </c>
      <c r="I1945" s="4">
        <f>Table4[[#This Row],[Quantity]]*Table4[[#This Row],[UnitPrice]]</f>
        <v>9395.4</v>
      </c>
      <c r="J1945" s="4">
        <f>Table4[[#This Row],[Gross Revenue]]*(1-Table4[[#This Row],[Discount]])</f>
        <v>9395.4</v>
      </c>
      <c r="K1945" s="4">
        <f>Table4[[#This Row],[Quantity]]*Table4[[#This Row],[CostPrice]]</f>
        <v>5022.7999999999993</v>
      </c>
      <c r="L1945" s="4">
        <f>Table4[[#This Row],[Net Revenue]]-Table4[[#This Row],[Total Cost]]</f>
        <v>4372.6000000000004</v>
      </c>
      <c r="M1945" t="str">
        <f>_xlfn.XLOOKUP(Table4[[#This Row],[ProductID]], Products!A:A,Products!B:B, "Not Found")</f>
        <v>Set Dairy</v>
      </c>
      <c r="N1945" t="str">
        <f>TEXT(Table4[[#This Row],[Date]], "mmm")</f>
        <v>Mar</v>
      </c>
      <c r="O1945" t="str">
        <f>TEXT(Table4[[#This Row],[Date]], "yyyy")</f>
        <v>2024</v>
      </c>
      <c r="P1945" t="str">
        <f>_xlfn.XLOOKUP(Table4[[#This Row],[ProductID]],Products!A:A,Products!C:C, "Not Found")</f>
        <v>Groceries</v>
      </c>
      <c r="Q1945" t="str">
        <f>_xlfn.XLOOKUP(Table4[[#This Row],[ProductID]],Products!A:A,Products!D:D,"Not Found")</f>
        <v>Dairy</v>
      </c>
      <c r="R1945">
        <f>_xlfn.XLOOKUP(Table4[[#This Row],[ProductID]],Products!A:A,Products!E:E,"Not Found")</f>
        <v>1879.08</v>
      </c>
      <c r="S1945">
        <f>_xlfn.XLOOKUP(Table4[[#This Row],[ProductID]],Products!A:A,Products!F:F, "Not Found")</f>
        <v>1004.56</v>
      </c>
      <c r="T1945" t="str">
        <f>_xlfn.XLOOKUP(Table4[[#This Row],[CustomerID]],Customers!A:A,Customers!D:D, "Not Found")</f>
        <v>M</v>
      </c>
      <c r="U1945" s="6">
        <f>_xlfn.XLOOKUP(Table4[[#This Row],[CustomerID]],Customers!A:A,Customers!E:E, "Not Found")</f>
        <v>29135</v>
      </c>
      <c r="V1945">
        <f ca="1">DATEDIF(Table4[[#This Row],[CustomerBirthday]], TODAY(), "Y")</f>
        <v>46</v>
      </c>
      <c r="W1945" t="str" cm="1">
        <f t="array" aca="1" ref="W1945" ca="1">_xlfn.IFS(Table4[[#This Row],[Age]]&lt;25, "Under 25",Table4[[#This Row],[Age]]=34, "25-34", Table4[[#This Row],[Age]]&lt;=49, "35-49", Table4[[#This Row],[Age]]&lt;=64, "50-64", Table4[[#This Row],[Age]]&gt;=65, "65+")</f>
        <v>35-49</v>
      </c>
      <c r="X1945" t="str">
        <f>_xlfn.XLOOKUP(Table4[[#This Row],[StoreID]],Stores!A:A,Stores!B:B, "Not found")</f>
        <v>MegaMart Johnmouth</v>
      </c>
      <c r="Y1945" t="str">
        <f>_xlfn.XLOOKUP(Table4[[#This Row],[StoreID]],Stores!A:A,Stores!C:C, "Not Found")</f>
        <v>Johnmouth</v>
      </c>
      <c r="Z1945" t="str">
        <f>_xlfn.XLOOKUP(Table4[[#This Row],[StoreID]],Stores!A:A,Stores!D:D, "Not Found")</f>
        <v>East</v>
      </c>
    </row>
    <row r="1946" spans="1:26">
      <c r="A1946" t="s">
        <v>2812</v>
      </c>
      <c r="B1946" s="1">
        <v>45433</v>
      </c>
      <c r="C1946" t="s">
        <v>422</v>
      </c>
      <c r="D1946" t="s">
        <v>776</v>
      </c>
      <c r="E1946" t="s">
        <v>846</v>
      </c>
      <c r="F1946">
        <v>4</v>
      </c>
      <c r="G1946">
        <v>0.15</v>
      </c>
      <c r="H1946" t="s">
        <v>868</v>
      </c>
      <c r="I1946" s="4">
        <f>Table4[[#This Row],[Quantity]]*Table4[[#This Row],[UnitPrice]]</f>
        <v>1716.6</v>
      </c>
      <c r="J1946" s="4">
        <f>Table4[[#This Row],[Gross Revenue]]*(1-Table4[[#This Row],[Discount]])</f>
        <v>1459.11</v>
      </c>
      <c r="K1946" s="4">
        <f>Table4[[#This Row],[Quantity]]*Table4[[#This Row],[CostPrice]]</f>
        <v>1034.8800000000001</v>
      </c>
      <c r="L1946" s="4">
        <f>Table4[[#This Row],[Net Revenue]]-Table4[[#This Row],[Total Cost]]</f>
        <v>424.22999999999979</v>
      </c>
      <c r="M1946" t="str">
        <f>_xlfn.XLOOKUP(Table4[[#This Row],[ProductID]], Products!A:A,Products!B:B, "Not Found")</f>
        <v>Little Watches</v>
      </c>
      <c r="N1946" t="str">
        <f>TEXT(Table4[[#This Row],[Date]], "mmm")</f>
        <v>May</v>
      </c>
      <c r="O1946" t="str">
        <f>TEXT(Table4[[#This Row],[Date]], "yyyy")</f>
        <v>2024</v>
      </c>
      <c r="P1946" t="str">
        <f>_xlfn.XLOOKUP(Table4[[#This Row],[ProductID]],Products!A:A,Products!C:C, "Not Found")</f>
        <v>Fashion</v>
      </c>
      <c r="Q1946" t="str">
        <f>_xlfn.XLOOKUP(Table4[[#This Row],[ProductID]],Products!A:A,Products!D:D,"Not Found")</f>
        <v>Watches</v>
      </c>
      <c r="R1946">
        <f>_xlfn.XLOOKUP(Table4[[#This Row],[ProductID]],Products!A:A,Products!E:E,"Not Found")</f>
        <v>429.15</v>
      </c>
      <c r="S1946">
        <f>_xlfn.XLOOKUP(Table4[[#This Row],[ProductID]],Products!A:A,Products!F:F, "Not Found")</f>
        <v>258.72000000000003</v>
      </c>
      <c r="T1946" t="str">
        <f>_xlfn.XLOOKUP(Table4[[#This Row],[CustomerID]],Customers!A:A,Customers!D:D, "Not Found")</f>
        <v>M</v>
      </c>
      <c r="U1946" s="6">
        <f>_xlfn.XLOOKUP(Table4[[#This Row],[CustomerID]],Customers!A:A,Customers!E:E, "Not Found")</f>
        <v>28268</v>
      </c>
      <c r="V1946">
        <f ca="1">DATEDIF(Table4[[#This Row],[CustomerBirthday]], TODAY(), "Y")</f>
        <v>49</v>
      </c>
      <c r="W1946" t="str" cm="1">
        <f t="array" aca="1" ref="W1946" ca="1">_xlfn.IFS(Table4[[#This Row],[Age]]&lt;25, "Under 25",Table4[[#This Row],[Age]]=34, "25-34", Table4[[#This Row],[Age]]&lt;=49, "35-49", Table4[[#This Row],[Age]]&lt;=64, "50-64", Table4[[#This Row],[Age]]&gt;=65, "65+")</f>
        <v>35-49</v>
      </c>
      <c r="X1946" t="str">
        <f>_xlfn.XLOOKUP(Table4[[#This Row],[StoreID]],Stores!A:A,Stores!B:B, "Not found")</f>
        <v>MegaMart Johnmouth</v>
      </c>
      <c r="Y1946" t="str">
        <f>_xlfn.XLOOKUP(Table4[[#This Row],[StoreID]],Stores!A:A,Stores!C:C, "Not Found")</f>
        <v>Johnmouth</v>
      </c>
      <c r="Z1946" t="str">
        <f>_xlfn.XLOOKUP(Table4[[#This Row],[StoreID]],Stores!A:A,Stores!D:D, "Not Found")</f>
        <v>East</v>
      </c>
    </row>
    <row r="1947" spans="1:26">
      <c r="A1947" t="s">
        <v>2813</v>
      </c>
      <c r="B1947" s="1">
        <v>45831</v>
      </c>
      <c r="C1947" t="s">
        <v>560</v>
      </c>
      <c r="D1947" t="s">
        <v>810</v>
      </c>
      <c r="E1947" t="s">
        <v>839</v>
      </c>
      <c r="F1947">
        <v>2</v>
      </c>
      <c r="G1947">
        <v>0.05</v>
      </c>
      <c r="H1947" t="s">
        <v>875</v>
      </c>
      <c r="I1947" s="4">
        <f>Table4[[#This Row],[Quantity]]*Table4[[#This Row],[UnitPrice]]</f>
        <v>907.24</v>
      </c>
      <c r="J1947" s="4">
        <f>Table4[[#This Row],[Gross Revenue]]*(1-Table4[[#This Row],[Discount]])</f>
        <v>861.87799999999993</v>
      </c>
      <c r="K1947" s="4">
        <f>Table4[[#This Row],[Quantity]]*Table4[[#This Row],[CostPrice]]</f>
        <v>633.26</v>
      </c>
      <c r="L1947" s="4">
        <f>Table4[[#This Row],[Net Revenue]]-Table4[[#This Row],[Total Cost]]</f>
        <v>228.61799999999994</v>
      </c>
      <c r="M1947" t="str">
        <f>_xlfn.XLOOKUP(Table4[[#This Row],[ProductID]], Products!A:A,Products!B:B, "Not Found")</f>
        <v>Maybe Clothing</v>
      </c>
      <c r="N1947" t="str">
        <f>TEXT(Table4[[#This Row],[Date]], "mmm")</f>
        <v>Jun</v>
      </c>
      <c r="O1947" t="str">
        <f>TEXT(Table4[[#This Row],[Date]], "yyyy")</f>
        <v>2025</v>
      </c>
      <c r="P1947" t="str">
        <f>_xlfn.XLOOKUP(Table4[[#This Row],[ProductID]],Products!A:A,Products!C:C, "Not Found")</f>
        <v>Fashion</v>
      </c>
      <c r="Q1947" t="str">
        <f>_xlfn.XLOOKUP(Table4[[#This Row],[ProductID]],Products!A:A,Products!D:D,"Not Found")</f>
        <v>Clothing</v>
      </c>
      <c r="R1947">
        <f>_xlfn.XLOOKUP(Table4[[#This Row],[ProductID]],Products!A:A,Products!E:E,"Not Found")</f>
        <v>453.62</v>
      </c>
      <c r="S1947">
        <f>_xlfn.XLOOKUP(Table4[[#This Row],[ProductID]],Products!A:A,Products!F:F, "Not Found")</f>
        <v>316.63</v>
      </c>
      <c r="T1947" t="str">
        <f>_xlfn.XLOOKUP(Table4[[#This Row],[CustomerID]],Customers!A:A,Customers!D:D, "Not Found")</f>
        <v>M</v>
      </c>
      <c r="U1947" s="6">
        <f>_xlfn.XLOOKUP(Table4[[#This Row],[CustomerID]],Customers!A:A,Customers!E:E, "Not Found")</f>
        <v>20787</v>
      </c>
      <c r="V1947">
        <f ca="1">DATEDIF(Table4[[#This Row],[CustomerBirthday]], TODAY(), "Y")</f>
        <v>69</v>
      </c>
      <c r="W1947" t="str" cm="1">
        <f t="array" aca="1" ref="W1947" ca="1">_xlfn.IFS(Table4[[#This Row],[Age]]&lt;25, "Under 25",Table4[[#This Row],[Age]]=34, "25-34", Table4[[#This Row],[Age]]&lt;=49, "35-49", Table4[[#This Row],[Age]]&lt;=64, "50-64", Table4[[#This Row],[Age]]&gt;=65, "65+")</f>
        <v>65+</v>
      </c>
      <c r="X1947" t="str">
        <f>_xlfn.XLOOKUP(Table4[[#This Row],[StoreID]],Stores!A:A,Stores!B:B, "Not found")</f>
        <v>MegaMart New Michele</v>
      </c>
      <c r="Y1947" t="str">
        <f>_xlfn.XLOOKUP(Table4[[#This Row],[StoreID]],Stores!A:A,Stores!C:C, "Not Found")</f>
        <v>New Michele</v>
      </c>
      <c r="Z1947" t="str">
        <f>_xlfn.XLOOKUP(Table4[[#This Row],[StoreID]],Stores!A:A,Stores!D:D, "Not Found")</f>
        <v>West</v>
      </c>
    </row>
    <row r="1948" spans="1:26">
      <c r="A1948" t="s">
        <v>2814</v>
      </c>
      <c r="B1948" s="1">
        <v>45810</v>
      </c>
      <c r="C1948" t="s">
        <v>159</v>
      </c>
      <c r="D1948" t="s">
        <v>804</v>
      </c>
      <c r="E1948" t="s">
        <v>846</v>
      </c>
      <c r="F1948">
        <v>2</v>
      </c>
      <c r="G1948">
        <v>0</v>
      </c>
      <c r="H1948" t="s">
        <v>868</v>
      </c>
      <c r="I1948" s="4">
        <f>Table4[[#This Row],[Quantity]]*Table4[[#This Row],[UnitPrice]]</f>
        <v>1081.8800000000001</v>
      </c>
      <c r="J1948" s="4">
        <f>Table4[[#This Row],[Gross Revenue]]*(1-Table4[[#This Row],[Discount]])</f>
        <v>1081.8800000000001</v>
      </c>
      <c r="K1948" s="4">
        <f>Table4[[#This Row],[Quantity]]*Table4[[#This Row],[CostPrice]]</f>
        <v>796.5</v>
      </c>
      <c r="L1948" s="4">
        <f>Table4[[#This Row],[Net Revenue]]-Table4[[#This Row],[Total Cost]]</f>
        <v>285.38000000000011</v>
      </c>
      <c r="M1948" t="str">
        <f>_xlfn.XLOOKUP(Table4[[#This Row],[ProductID]], Products!A:A,Products!B:B, "Not Found")</f>
        <v>Church Clothing</v>
      </c>
      <c r="N1948" t="str">
        <f>TEXT(Table4[[#This Row],[Date]], "mmm")</f>
        <v>Jun</v>
      </c>
      <c r="O1948" t="str">
        <f>TEXT(Table4[[#This Row],[Date]], "yyyy")</f>
        <v>2025</v>
      </c>
      <c r="P1948" t="str">
        <f>_xlfn.XLOOKUP(Table4[[#This Row],[ProductID]],Products!A:A,Products!C:C, "Not Found")</f>
        <v>Fashion</v>
      </c>
      <c r="Q1948" t="str">
        <f>_xlfn.XLOOKUP(Table4[[#This Row],[ProductID]],Products!A:A,Products!D:D,"Not Found")</f>
        <v>Clothing</v>
      </c>
      <c r="R1948">
        <f>_xlfn.XLOOKUP(Table4[[#This Row],[ProductID]],Products!A:A,Products!E:E,"Not Found")</f>
        <v>540.94000000000005</v>
      </c>
      <c r="S1948">
        <f>_xlfn.XLOOKUP(Table4[[#This Row],[ProductID]],Products!A:A,Products!F:F, "Not Found")</f>
        <v>398.25</v>
      </c>
      <c r="T1948" t="str">
        <f>_xlfn.XLOOKUP(Table4[[#This Row],[CustomerID]],Customers!A:A,Customers!D:D, "Not Found")</f>
        <v>F</v>
      </c>
      <c r="U1948" s="6">
        <f>_xlfn.XLOOKUP(Table4[[#This Row],[CustomerID]],Customers!A:A,Customers!E:E, "Not Found")</f>
        <v>29405</v>
      </c>
      <c r="V1948">
        <f ca="1">DATEDIF(Table4[[#This Row],[CustomerBirthday]], TODAY(), "Y")</f>
        <v>46</v>
      </c>
      <c r="W1948" t="str" cm="1">
        <f t="array" aca="1" ref="W1948" ca="1">_xlfn.IFS(Table4[[#This Row],[Age]]&lt;25, "Under 25",Table4[[#This Row],[Age]]=34, "25-34", Table4[[#This Row],[Age]]&lt;=49, "35-49", Table4[[#This Row],[Age]]&lt;=64, "50-64", Table4[[#This Row],[Age]]&gt;=65, "65+")</f>
        <v>35-49</v>
      </c>
      <c r="X1948" t="str">
        <f>_xlfn.XLOOKUP(Table4[[#This Row],[StoreID]],Stores!A:A,Stores!B:B, "Not found")</f>
        <v>MegaMart Johnmouth</v>
      </c>
      <c r="Y1948" t="str">
        <f>_xlfn.XLOOKUP(Table4[[#This Row],[StoreID]],Stores!A:A,Stores!C:C, "Not Found")</f>
        <v>Johnmouth</v>
      </c>
      <c r="Z1948" t="str">
        <f>_xlfn.XLOOKUP(Table4[[#This Row],[StoreID]],Stores!A:A,Stores!D:D, "Not Found")</f>
        <v>East</v>
      </c>
    </row>
    <row r="1949" spans="1:26">
      <c r="A1949" t="s">
        <v>2815</v>
      </c>
      <c r="B1949" s="1">
        <v>45478</v>
      </c>
      <c r="C1949" t="s">
        <v>472</v>
      </c>
      <c r="D1949" t="s">
        <v>820</v>
      </c>
      <c r="E1949" t="s">
        <v>846</v>
      </c>
      <c r="F1949">
        <v>3</v>
      </c>
      <c r="G1949">
        <v>0.1</v>
      </c>
      <c r="H1949" t="s">
        <v>871</v>
      </c>
      <c r="I1949" s="4">
        <f>Table4[[#This Row],[Quantity]]*Table4[[#This Row],[UnitPrice]]</f>
        <v>3591.54</v>
      </c>
      <c r="J1949" s="4">
        <f>Table4[[#This Row],[Gross Revenue]]*(1-Table4[[#This Row],[Discount]])</f>
        <v>3232.386</v>
      </c>
      <c r="K1949" s="4">
        <f>Table4[[#This Row],[Quantity]]*Table4[[#This Row],[CostPrice]]</f>
        <v>2168.2200000000003</v>
      </c>
      <c r="L1949" s="4">
        <f>Table4[[#This Row],[Net Revenue]]-Table4[[#This Row],[Total Cost]]</f>
        <v>1064.1659999999997</v>
      </c>
      <c r="M1949" t="str">
        <f>_xlfn.XLOOKUP(Table4[[#This Row],[ProductID]], Products!A:A,Products!B:B, "Not Found")</f>
        <v>Or Smartphone</v>
      </c>
      <c r="N1949" t="str">
        <f>TEXT(Table4[[#This Row],[Date]], "mmm")</f>
        <v>Jul</v>
      </c>
      <c r="O1949" t="str">
        <f>TEXT(Table4[[#This Row],[Date]], "yyyy")</f>
        <v>2024</v>
      </c>
      <c r="P1949" t="str">
        <f>_xlfn.XLOOKUP(Table4[[#This Row],[ProductID]],Products!A:A,Products!C:C, "Not Found")</f>
        <v>Electronics</v>
      </c>
      <c r="Q1949" t="str">
        <f>_xlfn.XLOOKUP(Table4[[#This Row],[ProductID]],Products!A:A,Products!D:D,"Not Found")</f>
        <v>Smartphone</v>
      </c>
      <c r="R1949">
        <f>_xlfn.XLOOKUP(Table4[[#This Row],[ProductID]],Products!A:A,Products!E:E,"Not Found")</f>
        <v>1197.18</v>
      </c>
      <c r="S1949">
        <f>_xlfn.XLOOKUP(Table4[[#This Row],[ProductID]],Products!A:A,Products!F:F, "Not Found")</f>
        <v>722.74</v>
      </c>
      <c r="T1949" t="str">
        <f>_xlfn.XLOOKUP(Table4[[#This Row],[CustomerID]],Customers!A:A,Customers!D:D, "Not Found")</f>
        <v>M</v>
      </c>
      <c r="U1949" s="6">
        <f>_xlfn.XLOOKUP(Table4[[#This Row],[CustomerID]],Customers!A:A,Customers!E:E, "Not Found")</f>
        <v>21466</v>
      </c>
      <c r="V1949">
        <f ca="1">DATEDIF(Table4[[#This Row],[CustomerBirthday]], TODAY(), "Y")</f>
        <v>67</v>
      </c>
      <c r="W1949" t="str" cm="1">
        <f t="array" aca="1" ref="W1949" ca="1">_xlfn.IFS(Table4[[#This Row],[Age]]&lt;25, "Under 25",Table4[[#This Row],[Age]]=34, "25-34", Table4[[#This Row],[Age]]&lt;=49, "35-49", Table4[[#This Row],[Age]]&lt;=64, "50-64", Table4[[#This Row],[Age]]&gt;=65, "65+")</f>
        <v>65+</v>
      </c>
      <c r="X1949" t="str">
        <f>_xlfn.XLOOKUP(Table4[[#This Row],[StoreID]],Stores!A:A,Stores!B:B, "Not found")</f>
        <v>MegaMart Johnmouth</v>
      </c>
      <c r="Y1949" t="str">
        <f>_xlfn.XLOOKUP(Table4[[#This Row],[StoreID]],Stores!A:A,Stores!C:C, "Not Found")</f>
        <v>Johnmouth</v>
      </c>
      <c r="Z1949" t="str">
        <f>_xlfn.XLOOKUP(Table4[[#This Row],[StoreID]],Stores!A:A,Stores!D:D, "Not Found")</f>
        <v>East</v>
      </c>
    </row>
    <row r="1950" spans="1:26">
      <c r="A1950" t="s">
        <v>2816</v>
      </c>
      <c r="B1950" s="1">
        <v>45482</v>
      </c>
      <c r="C1950" t="s">
        <v>287</v>
      </c>
      <c r="D1950" t="s">
        <v>715</v>
      </c>
      <c r="E1950" t="s">
        <v>839</v>
      </c>
      <c r="F1950">
        <v>5</v>
      </c>
      <c r="G1950">
        <v>0</v>
      </c>
      <c r="H1950" t="s">
        <v>871</v>
      </c>
      <c r="I1950" s="4">
        <f>Table4[[#This Row],[Quantity]]*Table4[[#This Row],[UnitPrice]]</f>
        <v>4093.8</v>
      </c>
      <c r="J1950" s="4">
        <f>Table4[[#This Row],[Gross Revenue]]*(1-Table4[[#This Row],[Discount]])</f>
        <v>4093.8</v>
      </c>
      <c r="K1950" s="4">
        <f>Table4[[#This Row],[Quantity]]*Table4[[#This Row],[CostPrice]]</f>
        <v>2638.1</v>
      </c>
      <c r="L1950" s="4">
        <f>Table4[[#This Row],[Net Revenue]]-Table4[[#This Row],[Total Cost]]</f>
        <v>1455.7000000000003</v>
      </c>
      <c r="M1950" t="str">
        <f>_xlfn.XLOOKUP(Table4[[#This Row],[ProductID]], Products!A:A,Products!B:B, "Not Found")</f>
        <v>Audience Television</v>
      </c>
      <c r="N1950" t="str">
        <f>TEXT(Table4[[#This Row],[Date]], "mmm")</f>
        <v>Jul</v>
      </c>
      <c r="O1950" t="str">
        <f>TEXT(Table4[[#This Row],[Date]], "yyyy")</f>
        <v>2024</v>
      </c>
      <c r="P1950" t="str">
        <f>_xlfn.XLOOKUP(Table4[[#This Row],[ProductID]],Products!A:A,Products!C:C, "Not Found")</f>
        <v>Electronics</v>
      </c>
      <c r="Q1950" t="str">
        <f>_xlfn.XLOOKUP(Table4[[#This Row],[ProductID]],Products!A:A,Products!D:D,"Not Found")</f>
        <v>Television</v>
      </c>
      <c r="R1950">
        <f>_xlfn.XLOOKUP(Table4[[#This Row],[ProductID]],Products!A:A,Products!E:E,"Not Found")</f>
        <v>818.76</v>
      </c>
      <c r="S1950">
        <f>_xlfn.XLOOKUP(Table4[[#This Row],[ProductID]],Products!A:A,Products!F:F, "Not Found")</f>
        <v>527.62</v>
      </c>
      <c r="T1950" t="str">
        <f>_xlfn.XLOOKUP(Table4[[#This Row],[CustomerID]],Customers!A:A,Customers!D:D, "Not Found")</f>
        <v>M</v>
      </c>
      <c r="U1950" s="6">
        <f>_xlfn.XLOOKUP(Table4[[#This Row],[CustomerID]],Customers!A:A,Customers!E:E, "Not Found")</f>
        <v>38700</v>
      </c>
      <c r="V1950">
        <f ca="1">DATEDIF(Table4[[#This Row],[CustomerBirthday]], TODAY(), "Y")</f>
        <v>20</v>
      </c>
      <c r="W1950" t="str" cm="1">
        <f t="array" aca="1" ref="W1950" ca="1">_xlfn.IFS(Table4[[#This Row],[Age]]&lt;25, "Under 25",Table4[[#This Row],[Age]]=34, "25-34", Table4[[#This Row],[Age]]&lt;=49, "35-49", Table4[[#This Row],[Age]]&lt;=64, "50-64", Table4[[#This Row],[Age]]&gt;=65, "65+")</f>
        <v>Under 25</v>
      </c>
      <c r="X1950" t="str">
        <f>_xlfn.XLOOKUP(Table4[[#This Row],[StoreID]],Stores!A:A,Stores!B:B, "Not found")</f>
        <v>MegaMart New Michele</v>
      </c>
      <c r="Y1950" t="str">
        <f>_xlfn.XLOOKUP(Table4[[#This Row],[StoreID]],Stores!A:A,Stores!C:C, "Not Found")</f>
        <v>New Michele</v>
      </c>
      <c r="Z1950" t="str">
        <f>_xlfn.XLOOKUP(Table4[[#This Row],[StoreID]],Stores!A:A,Stores!D:D, "Not Found")</f>
        <v>West</v>
      </c>
    </row>
    <row r="1951" spans="1:26">
      <c r="A1951" t="s">
        <v>2817</v>
      </c>
      <c r="B1951" s="1">
        <v>45718</v>
      </c>
      <c r="C1951" t="s">
        <v>224</v>
      </c>
      <c r="D1951" t="s">
        <v>742</v>
      </c>
      <c r="E1951" t="s">
        <v>831</v>
      </c>
      <c r="F1951">
        <v>5</v>
      </c>
      <c r="G1951">
        <v>0.05</v>
      </c>
      <c r="H1951" t="s">
        <v>865</v>
      </c>
      <c r="I1951" s="4">
        <f>Table4[[#This Row],[Quantity]]*Table4[[#This Row],[UnitPrice]]</f>
        <v>1242.8499999999999</v>
      </c>
      <c r="J1951" s="4">
        <f>Table4[[#This Row],[Gross Revenue]]*(1-Table4[[#This Row],[Discount]])</f>
        <v>1180.7074999999998</v>
      </c>
      <c r="K1951" s="4">
        <f>Table4[[#This Row],[Quantity]]*Table4[[#This Row],[CostPrice]]</f>
        <v>953.34999999999991</v>
      </c>
      <c r="L1951" s="4">
        <f>Table4[[#This Row],[Net Revenue]]-Table4[[#This Row],[Total Cost]]</f>
        <v>227.35749999999985</v>
      </c>
      <c r="M1951" t="str">
        <f>_xlfn.XLOOKUP(Table4[[#This Row],[ProductID]], Products!A:A,Products!B:B, "Not Found")</f>
        <v>Either Headphones</v>
      </c>
      <c r="N1951" t="str">
        <f>TEXT(Table4[[#This Row],[Date]], "mmm")</f>
        <v>Mar</v>
      </c>
      <c r="O1951" t="str">
        <f>TEXT(Table4[[#This Row],[Date]], "yyyy")</f>
        <v>2025</v>
      </c>
      <c r="P1951" t="str">
        <f>_xlfn.XLOOKUP(Table4[[#This Row],[ProductID]],Products!A:A,Products!C:C, "Not Found")</f>
        <v>Electronics</v>
      </c>
      <c r="Q1951" t="str">
        <f>_xlfn.XLOOKUP(Table4[[#This Row],[ProductID]],Products!A:A,Products!D:D,"Not Found")</f>
        <v>Headphones</v>
      </c>
      <c r="R1951">
        <f>_xlfn.XLOOKUP(Table4[[#This Row],[ProductID]],Products!A:A,Products!E:E,"Not Found")</f>
        <v>248.57</v>
      </c>
      <c r="S1951">
        <f>_xlfn.XLOOKUP(Table4[[#This Row],[ProductID]],Products!A:A,Products!F:F, "Not Found")</f>
        <v>190.67</v>
      </c>
      <c r="T1951" t="str">
        <f>_xlfn.XLOOKUP(Table4[[#This Row],[CustomerID]],Customers!A:A,Customers!D:D, "Not Found")</f>
        <v>M</v>
      </c>
      <c r="U1951" s="6">
        <f>_xlfn.XLOOKUP(Table4[[#This Row],[CustomerID]],Customers!A:A,Customers!E:E, "Not Found")</f>
        <v>38555</v>
      </c>
      <c r="V1951">
        <f ca="1">DATEDIF(Table4[[#This Row],[CustomerBirthday]], TODAY(), "Y")</f>
        <v>21</v>
      </c>
      <c r="W1951" t="str" cm="1">
        <f t="array" aca="1" ref="W1951" ca="1">_xlfn.IFS(Table4[[#This Row],[Age]]&lt;25, "Under 25",Table4[[#This Row],[Age]]=34, "25-34", Table4[[#This Row],[Age]]&lt;=49, "35-49", Table4[[#This Row],[Age]]&lt;=64, "50-64", Table4[[#This Row],[Age]]&gt;=65, "65+")</f>
        <v>Under 25</v>
      </c>
      <c r="X1951" t="str">
        <f>_xlfn.XLOOKUP(Table4[[#This Row],[StoreID]],Stores!A:A,Stores!B:B, "Not found")</f>
        <v>MegaMart Jimenezborough</v>
      </c>
      <c r="Y1951" t="str">
        <f>_xlfn.XLOOKUP(Table4[[#This Row],[StoreID]],Stores!A:A,Stores!C:C, "Not Found")</f>
        <v>Jimenezborough</v>
      </c>
      <c r="Z1951" t="str">
        <f>_xlfn.XLOOKUP(Table4[[#This Row],[StoreID]],Stores!A:A,Stores!D:D, "Not Found")</f>
        <v>South</v>
      </c>
    </row>
    <row r="1952" spans="1:26">
      <c r="A1952" t="s">
        <v>2818</v>
      </c>
      <c r="B1952" s="1">
        <v>45823</v>
      </c>
      <c r="C1952" t="s">
        <v>48</v>
      </c>
      <c r="D1952" t="s">
        <v>798</v>
      </c>
      <c r="E1952" t="s">
        <v>835</v>
      </c>
      <c r="F1952">
        <v>3</v>
      </c>
      <c r="G1952">
        <v>0.05</v>
      </c>
      <c r="H1952" t="s">
        <v>865</v>
      </c>
      <c r="I1952" s="4">
        <f>Table4[[#This Row],[Quantity]]*Table4[[#This Row],[UnitPrice]]</f>
        <v>4504.38</v>
      </c>
      <c r="J1952" s="4">
        <f>Table4[[#This Row],[Gross Revenue]]*(1-Table4[[#This Row],[Discount]])</f>
        <v>4279.1610000000001</v>
      </c>
      <c r="K1952" s="4">
        <f>Table4[[#This Row],[Quantity]]*Table4[[#This Row],[CostPrice]]</f>
        <v>3503.19</v>
      </c>
      <c r="L1952" s="4">
        <f>Table4[[#This Row],[Net Revenue]]-Table4[[#This Row],[Total Cost]]</f>
        <v>775.971</v>
      </c>
      <c r="M1952" t="str">
        <f>_xlfn.XLOOKUP(Table4[[#This Row],[ProductID]], Products!A:A,Products!B:B, "Not Found")</f>
        <v>New Watches</v>
      </c>
      <c r="N1952" t="str">
        <f>TEXT(Table4[[#This Row],[Date]], "mmm")</f>
        <v>Jun</v>
      </c>
      <c r="O1952" t="str">
        <f>TEXT(Table4[[#This Row],[Date]], "yyyy")</f>
        <v>2025</v>
      </c>
      <c r="P1952" t="str">
        <f>_xlfn.XLOOKUP(Table4[[#This Row],[ProductID]],Products!A:A,Products!C:C, "Not Found")</f>
        <v>Fashion</v>
      </c>
      <c r="Q1952" t="str">
        <f>_xlfn.XLOOKUP(Table4[[#This Row],[ProductID]],Products!A:A,Products!D:D,"Not Found")</f>
        <v>Watches</v>
      </c>
      <c r="R1952">
        <f>_xlfn.XLOOKUP(Table4[[#This Row],[ProductID]],Products!A:A,Products!E:E,"Not Found")</f>
        <v>1501.46</v>
      </c>
      <c r="S1952">
        <f>_xlfn.XLOOKUP(Table4[[#This Row],[ProductID]],Products!A:A,Products!F:F, "Not Found")</f>
        <v>1167.73</v>
      </c>
      <c r="T1952" t="str">
        <f>_xlfn.XLOOKUP(Table4[[#This Row],[CustomerID]],Customers!A:A,Customers!D:D, "Not Found")</f>
        <v>M</v>
      </c>
      <c r="U1952" s="6">
        <f>_xlfn.XLOOKUP(Table4[[#This Row],[CustomerID]],Customers!A:A,Customers!E:E, "Not Found")</f>
        <v>35492</v>
      </c>
      <c r="V1952">
        <f ca="1">DATEDIF(Table4[[#This Row],[CustomerBirthday]], TODAY(), "Y")</f>
        <v>29</v>
      </c>
      <c r="W1952" t="str" cm="1">
        <f t="array" aca="1" ref="W1952" ca="1">_xlfn.IFS(Table4[[#This Row],[Age]]&lt;25, "Under 25",Table4[[#This Row],[Age]]=34, "25-34", Table4[[#This Row],[Age]]&lt;=49, "35-49", Table4[[#This Row],[Age]]&lt;=64, "50-64", Table4[[#This Row],[Age]]&gt;=65, "65+")</f>
        <v>35-49</v>
      </c>
      <c r="X1952" t="str">
        <f>_xlfn.XLOOKUP(Table4[[#This Row],[StoreID]],Stores!A:A,Stores!B:B, "Not found")</f>
        <v>MegaMart Peckmouth</v>
      </c>
      <c r="Y1952" t="str">
        <f>_xlfn.XLOOKUP(Table4[[#This Row],[StoreID]],Stores!A:A,Stores!C:C, "Not Found")</f>
        <v>Peckmouth</v>
      </c>
      <c r="Z1952" t="str">
        <f>_xlfn.XLOOKUP(Table4[[#This Row],[StoreID]],Stores!A:A,Stores!D:D, "Not Found")</f>
        <v>East</v>
      </c>
    </row>
    <row r="1953" spans="1:26">
      <c r="A1953" t="s">
        <v>2819</v>
      </c>
      <c r="B1953" s="1">
        <v>45758</v>
      </c>
      <c r="C1953" t="s">
        <v>59</v>
      </c>
      <c r="D1953" t="s">
        <v>715</v>
      </c>
      <c r="E1953" t="s">
        <v>835</v>
      </c>
      <c r="F1953">
        <v>2</v>
      </c>
      <c r="G1953">
        <v>0</v>
      </c>
      <c r="H1953" t="s">
        <v>875</v>
      </c>
      <c r="I1953" s="4">
        <f>Table4[[#This Row],[Quantity]]*Table4[[#This Row],[UnitPrice]]</f>
        <v>1637.52</v>
      </c>
      <c r="J1953" s="4">
        <f>Table4[[#This Row],[Gross Revenue]]*(1-Table4[[#This Row],[Discount]])</f>
        <v>1637.52</v>
      </c>
      <c r="K1953" s="4">
        <f>Table4[[#This Row],[Quantity]]*Table4[[#This Row],[CostPrice]]</f>
        <v>1055.24</v>
      </c>
      <c r="L1953" s="4">
        <f>Table4[[#This Row],[Net Revenue]]-Table4[[#This Row],[Total Cost]]</f>
        <v>582.28</v>
      </c>
      <c r="M1953" t="str">
        <f>_xlfn.XLOOKUP(Table4[[#This Row],[ProductID]], Products!A:A,Products!B:B, "Not Found")</f>
        <v>Audience Television</v>
      </c>
      <c r="N1953" t="str">
        <f>TEXT(Table4[[#This Row],[Date]], "mmm")</f>
        <v>Apr</v>
      </c>
      <c r="O1953" t="str">
        <f>TEXT(Table4[[#This Row],[Date]], "yyyy")</f>
        <v>2025</v>
      </c>
      <c r="P1953" t="str">
        <f>_xlfn.XLOOKUP(Table4[[#This Row],[ProductID]],Products!A:A,Products!C:C, "Not Found")</f>
        <v>Electronics</v>
      </c>
      <c r="Q1953" t="str">
        <f>_xlfn.XLOOKUP(Table4[[#This Row],[ProductID]],Products!A:A,Products!D:D,"Not Found")</f>
        <v>Television</v>
      </c>
      <c r="R1953">
        <f>_xlfn.XLOOKUP(Table4[[#This Row],[ProductID]],Products!A:A,Products!E:E,"Not Found")</f>
        <v>818.76</v>
      </c>
      <c r="S1953">
        <f>_xlfn.XLOOKUP(Table4[[#This Row],[ProductID]],Products!A:A,Products!F:F, "Not Found")</f>
        <v>527.62</v>
      </c>
      <c r="T1953" t="str">
        <f>_xlfn.XLOOKUP(Table4[[#This Row],[CustomerID]],Customers!A:A,Customers!D:D, "Not Found")</f>
        <v>M</v>
      </c>
      <c r="U1953" s="6">
        <f>_xlfn.XLOOKUP(Table4[[#This Row],[CustomerID]],Customers!A:A,Customers!E:E, "Not Found")</f>
        <v>27205</v>
      </c>
      <c r="V1953">
        <f ca="1">DATEDIF(Table4[[#This Row],[CustomerBirthday]], TODAY(), "Y")</f>
        <v>52</v>
      </c>
      <c r="W1953" t="str" cm="1">
        <f t="array" aca="1" ref="W1953" ca="1">_xlfn.IFS(Table4[[#This Row],[Age]]&lt;25, "Under 25",Table4[[#This Row],[Age]]=34, "25-34", Table4[[#This Row],[Age]]&lt;=49, "35-49", Table4[[#This Row],[Age]]&lt;=64, "50-64", Table4[[#This Row],[Age]]&gt;=65, "65+")</f>
        <v>50-64</v>
      </c>
      <c r="X1953" t="str">
        <f>_xlfn.XLOOKUP(Table4[[#This Row],[StoreID]],Stores!A:A,Stores!B:B, "Not found")</f>
        <v>MegaMart Peckmouth</v>
      </c>
      <c r="Y1953" t="str">
        <f>_xlfn.XLOOKUP(Table4[[#This Row],[StoreID]],Stores!A:A,Stores!C:C, "Not Found")</f>
        <v>Peckmouth</v>
      </c>
      <c r="Z1953" t="str">
        <f>_xlfn.XLOOKUP(Table4[[#This Row],[StoreID]],Stores!A:A,Stores!D:D, "Not Found")</f>
        <v>East</v>
      </c>
    </row>
    <row r="1954" spans="1:26">
      <c r="A1954" t="s">
        <v>2820</v>
      </c>
      <c r="B1954" s="1">
        <v>45240</v>
      </c>
      <c r="C1954" t="s">
        <v>596</v>
      </c>
      <c r="D1954" t="s">
        <v>759</v>
      </c>
      <c r="E1954" t="s">
        <v>839</v>
      </c>
      <c r="F1954">
        <v>5</v>
      </c>
      <c r="G1954">
        <v>0.1</v>
      </c>
      <c r="H1954" t="s">
        <v>865</v>
      </c>
      <c r="I1954" s="4">
        <f>Table4[[#This Row],[Quantity]]*Table4[[#This Row],[UnitPrice]]</f>
        <v>5399.4500000000007</v>
      </c>
      <c r="J1954" s="4">
        <f>Table4[[#This Row],[Gross Revenue]]*(1-Table4[[#This Row],[Discount]])</f>
        <v>4859.505000000001</v>
      </c>
      <c r="K1954" s="4">
        <f>Table4[[#This Row],[Quantity]]*Table4[[#This Row],[CostPrice]]</f>
        <v>3519.15</v>
      </c>
      <c r="L1954" s="4">
        <f>Table4[[#This Row],[Net Revenue]]-Table4[[#This Row],[Total Cost]]</f>
        <v>1340.3550000000009</v>
      </c>
      <c r="M1954" t="str">
        <f>_xlfn.XLOOKUP(Table4[[#This Row],[ProductID]], Products!A:A,Products!B:B, "Not Found")</f>
        <v>Democratic Smartphone</v>
      </c>
      <c r="N1954" t="str">
        <f>TEXT(Table4[[#This Row],[Date]], "mmm")</f>
        <v>Nov</v>
      </c>
      <c r="O1954" t="str">
        <f>TEXT(Table4[[#This Row],[Date]], "yyyy")</f>
        <v>2023</v>
      </c>
      <c r="P1954" t="str">
        <f>_xlfn.XLOOKUP(Table4[[#This Row],[ProductID]],Products!A:A,Products!C:C, "Not Found")</f>
        <v>Electronics</v>
      </c>
      <c r="Q1954" t="str">
        <f>_xlfn.XLOOKUP(Table4[[#This Row],[ProductID]],Products!A:A,Products!D:D,"Not Found")</f>
        <v>Smartphone</v>
      </c>
      <c r="R1954">
        <f>_xlfn.XLOOKUP(Table4[[#This Row],[ProductID]],Products!A:A,Products!E:E,"Not Found")</f>
        <v>1079.8900000000001</v>
      </c>
      <c r="S1954">
        <f>_xlfn.XLOOKUP(Table4[[#This Row],[ProductID]],Products!A:A,Products!F:F, "Not Found")</f>
        <v>703.83</v>
      </c>
      <c r="T1954" t="str">
        <f>_xlfn.XLOOKUP(Table4[[#This Row],[CustomerID]],Customers!A:A,Customers!D:D, "Not Found")</f>
        <v>F</v>
      </c>
      <c r="U1954" s="6">
        <f>_xlfn.XLOOKUP(Table4[[#This Row],[CustomerID]],Customers!A:A,Customers!E:E, "Not Found")</f>
        <v>32848</v>
      </c>
      <c r="V1954">
        <f ca="1">DATEDIF(Table4[[#This Row],[CustomerBirthday]], TODAY(), "Y")</f>
        <v>36</v>
      </c>
      <c r="W1954" t="str" cm="1">
        <f t="array" aca="1" ref="W1954" ca="1">_xlfn.IFS(Table4[[#This Row],[Age]]&lt;25, "Under 25",Table4[[#This Row],[Age]]=34, "25-34", Table4[[#This Row],[Age]]&lt;=49, "35-49", Table4[[#This Row],[Age]]&lt;=64, "50-64", Table4[[#This Row],[Age]]&gt;=65, "65+")</f>
        <v>35-49</v>
      </c>
      <c r="X1954" t="str">
        <f>_xlfn.XLOOKUP(Table4[[#This Row],[StoreID]],Stores!A:A,Stores!B:B, "Not found")</f>
        <v>MegaMart New Michele</v>
      </c>
      <c r="Y1954" t="str">
        <f>_xlfn.XLOOKUP(Table4[[#This Row],[StoreID]],Stores!A:A,Stores!C:C, "Not Found")</f>
        <v>New Michele</v>
      </c>
      <c r="Z1954" t="str">
        <f>_xlfn.XLOOKUP(Table4[[#This Row],[StoreID]],Stores!A:A,Stores!D:D, "Not Found")</f>
        <v>West</v>
      </c>
    </row>
    <row r="1955" spans="1:26">
      <c r="A1955" t="s">
        <v>2821</v>
      </c>
      <c r="B1955" s="1">
        <v>45838</v>
      </c>
      <c r="C1955" t="s">
        <v>89</v>
      </c>
      <c r="D1955" t="s">
        <v>742</v>
      </c>
      <c r="E1955" t="s">
        <v>846</v>
      </c>
      <c r="F1955">
        <v>3</v>
      </c>
      <c r="G1955">
        <v>0.05</v>
      </c>
      <c r="H1955" t="s">
        <v>868</v>
      </c>
      <c r="I1955" s="4">
        <f>Table4[[#This Row],[Quantity]]*Table4[[#This Row],[UnitPrice]]</f>
        <v>745.71</v>
      </c>
      <c r="J1955" s="4">
        <f>Table4[[#This Row],[Gross Revenue]]*(1-Table4[[#This Row],[Discount]])</f>
        <v>708.42449999999997</v>
      </c>
      <c r="K1955" s="4">
        <f>Table4[[#This Row],[Quantity]]*Table4[[#This Row],[CostPrice]]</f>
        <v>572.01</v>
      </c>
      <c r="L1955" s="4">
        <f>Table4[[#This Row],[Net Revenue]]-Table4[[#This Row],[Total Cost]]</f>
        <v>136.41449999999998</v>
      </c>
      <c r="M1955" t="str">
        <f>_xlfn.XLOOKUP(Table4[[#This Row],[ProductID]], Products!A:A,Products!B:B, "Not Found")</f>
        <v>Either Headphones</v>
      </c>
      <c r="N1955" t="str">
        <f>TEXT(Table4[[#This Row],[Date]], "mmm")</f>
        <v>Jun</v>
      </c>
      <c r="O1955" t="str">
        <f>TEXT(Table4[[#This Row],[Date]], "yyyy")</f>
        <v>2025</v>
      </c>
      <c r="P1955" t="str">
        <f>_xlfn.XLOOKUP(Table4[[#This Row],[ProductID]],Products!A:A,Products!C:C, "Not Found")</f>
        <v>Electronics</v>
      </c>
      <c r="Q1955" t="str">
        <f>_xlfn.XLOOKUP(Table4[[#This Row],[ProductID]],Products!A:A,Products!D:D,"Not Found")</f>
        <v>Headphones</v>
      </c>
      <c r="R1955">
        <f>_xlfn.XLOOKUP(Table4[[#This Row],[ProductID]],Products!A:A,Products!E:E,"Not Found")</f>
        <v>248.57</v>
      </c>
      <c r="S1955">
        <f>_xlfn.XLOOKUP(Table4[[#This Row],[ProductID]],Products!A:A,Products!F:F, "Not Found")</f>
        <v>190.67</v>
      </c>
      <c r="T1955" t="str">
        <f>_xlfn.XLOOKUP(Table4[[#This Row],[CustomerID]],Customers!A:A,Customers!D:D, "Not Found")</f>
        <v>M</v>
      </c>
      <c r="U1955" s="6">
        <f>_xlfn.XLOOKUP(Table4[[#This Row],[CustomerID]],Customers!A:A,Customers!E:E, "Not Found")</f>
        <v>20409</v>
      </c>
      <c r="V1955">
        <f ca="1">DATEDIF(Table4[[#This Row],[CustomerBirthday]], TODAY(), "Y")</f>
        <v>70</v>
      </c>
      <c r="W1955" t="str" cm="1">
        <f t="array" aca="1" ref="W1955" ca="1">_xlfn.IFS(Table4[[#This Row],[Age]]&lt;25, "Under 25",Table4[[#This Row],[Age]]=34, "25-34", Table4[[#This Row],[Age]]&lt;=49, "35-49", Table4[[#This Row],[Age]]&lt;=64, "50-64", Table4[[#This Row],[Age]]&gt;=65, "65+")</f>
        <v>65+</v>
      </c>
      <c r="X1955" t="str">
        <f>_xlfn.XLOOKUP(Table4[[#This Row],[StoreID]],Stores!A:A,Stores!B:B, "Not found")</f>
        <v>MegaMart Johnmouth</v>
      </c>
      <c r="Y1955" t="str">
        <f>_xlfn.XLOOKUP(Table4[[#This Row],[StoreID]],Stores!A:A,Stores!C:C, "Not Found")</f>
        <v>Johnmouth</v>
      </c>
      <c r="Z1955" t="str">
        <f>_xlfn.XLOOKUP(Table4[[#This Row],[StoreID]],Stores!A:A,Stores!D:D, "Not Found")</f>
        <v>East</v>
      </c>
    </row>
    <row r="1956" spans="1:26">
      <c r="A1956" t="s">
        <v>2822</v>
      </c>
      <c r="B1956" s="1">
        <v>45537</v>
      </c>
      <c r="C1956" t="s">
        <v>563</v>
      </c>
      <c r="D1956" t="s">
        <v>715</v>
      </c>
      <c r="E1956" t="s">
        <v>839</v>
      </c>
      <c r="F1956">
        <v>3</v>
      </c>
      <c r="G1956">
        <v>0</v>
      </c>
      <c r="H1956" t="s">
        <v>875</v>
      </c>
      <c r="I1956" s="4">
        <f>Table4[[#This Row],[Quantity]]*Table4[[#This Row],[UnitPrice]]</f>
        <v>2456.2799999999997</v>
      </c>
      <c r="J1956" s="4">
        <f>Table4[[#This Row],[Gross Revenue]]*(1-Table4[[#This Row],[Discount]])</f>
        <v>2456.2799999999997</v>
      </c>
      <c r="K1956" s="4">
        <f>Table4[[#This Row],[Quantity]]*Table4[[#This Row],[CostPrice]]</f>
        <v>1582.8600000000001</v>
      </c>
      <c r="L1956" s="4">
        <f>Table4[[#This Row],[Net Revenue]]-Table4[[#This Row],[Total Cost]]</f>
        <v>873.41999999999962</v>
      </c>
      <c r="M1956" t="str">
        <f>_xlfn.XLOOKUP(Table4[[#This Row],[ProductID]], Products!A:A,Products!B:B, "Not Found")</f>
        <v>Audience Television</v>
      </c>
      <c r="N1956" t="str">
        <f>TEXT(Table4[[#This Row],[Date]], "mmm")</f>
        <v>Sep</v>
      </c>
      <c r="O1956" t="str">
        <f>TEXT(Table4[[#This Row],[Date]], "yyyy")</f>
        <v>2024</v>
      </c>
      <c r="P1956" t="str">
        <f>_xlfn.XLOOKUP(Table4[[#This Row],[ProductID]],Products!A:A,Products!C:C, "Not Found")</f>
        <v>Electronics</v>
      </c>
      <c r="Q1956" t="str">
        <f>_xlfn.XLOOKUP(Table4[[#This Row],[ProductID]],Products!A:A,Products!D:D,"Not Found")</f>
        <v>Television</v>
      </c>
      <c r="R1956">
        <f>_xlfn.XLOOKUP(Table4[[#This Row],[ProductID]],Products!A:A,Products!E:E,"Not Found")</f>
        <v>818.76</v>
      </c>
      <c r="S1956">
        <f>_xlfn.XLOOKUP(Table4[[#This Row],[ProductID]],Products!A:A,Products!F:F, "Not Found")</f>
        <v>527.62</v>
      </c>
      <c r="T1956" t="str">
        <f>_xlfn.XLOOKUP(Table4[[#This Row],[CustomerID]],Customers!A:A,Customers!D:D, "Not Found")</f>
        <v>M</v>
      </c>
      <c r="U1956" s="6">
        <f>_xlfn.XLOOKUP(Table4[[#This Row],[CustomerID]],Customers!A:A,Customers!E:E, "Not Found")</f>
        <v>24092</v>
      </c>
      <c r="V1956">
        <f ca="1">DATEDIF(Table4[[#This Row],[CustomerBirthday]], TODAY(), "Y")</f>
        <v>60</v>
      </c>
      <c r="W1956" t="str" cm="1">
        <f t="array" aca="1" ref="W1956" ca="1">_xlfn.IFS(Table4[[#This Row],[Age]]&lt;25, "Under 25",Table4[[#This Row],[Age]]=34, "25-34", Table4[[#This Row],[Age]]&lt;=49, "35-49", Table4[[#This Row],[Age]]&lt;=64, "50-64", Table4[[#This Row],[Age]]&gt;=65, "65+")</f>
        <v>50-64</v>
      </c>
      <c r="X1956" t="str">
        <f>_xlfn.XLOOKUP(Table4[[#This Row],[StoreID]],Stores!A:A,Stores!B:B, "Not found")</f>
        <v>MegaMart New Michele</v>
      </c>
      <c r="Y1956" t="str">
        <f>_xlfn.XLOOKUP(Table4[[#This Row],[StoreID]],Stores!A:A,Stores!C:C, "Not Found")</f>
        <v>New Michele</v>
      </c>
      <c r="Z1956" t="str">
        <f>_xlfn.XLOOKUP(Table4[[#This Row],[StoreID]],Stores!A:A,Stores!D:D, "Not Found")</f>
        <v>West</v>
      </c>
    </row>
    <row r="1957" spans="1:26">
      <c r="A1957" t="s">
        <v>2823</v>
      </c>
      <c r="B1957" s="1">
        <v>45717</v>
      </c>
      <c r="C1957" t="s">
        <v>347</v>
      </c>
      <c r="D1957" t="s">
        <v>802</v>
      </c>
      <c r="E1957" t="s">
        <v>835</v>
      </c>
      <c r="F1957">
        <v>3</v>
      </c>
      <c r="G1957">
        <v>0.05</v>
      </c>
      <c r="H1957" t="s">
        <v>865</v>
      </c>
      <c r="I1957" s="4">
        <f>Table4[[#This Row],[Quantity]]*Table4[[#This Row],[UnitPrice]]</f>
        <v>1100.79</v>
      </c>
      <c r="J1957" s="4">
        <f>Table4[[#This Row],[Gross Revenue]]*(1-Table4[[#This Row],[Discount]])</f>
        <v>1045.7504999999999</v>
      </c>
      <c r="K1957" s="4">
        <f>Table4[[#This Row],[Quantity]]*Table4[[#This Row],[CostPrice]]</f>
        <v>855.69</v>
      </c>
      <c r="L1957" s="4">
        <f>Table4[[#This Row],[Net Revenue]]-Table4[[#This Row],[Total Cost]]</f>
        <v>190.06049999999982</v>
      </c>
      <c r="M1957" t="str">
        <f>_xlfn.XLOOKUP(Table4[[#This Row],[ProductID]], Products!A:A,Products!B:B, "Not Found")</f>
        <v>Stage Footwear</v>
      </c>
      <c r="N1957" t="str">
        <f>TEXT(Table4[[#This Row],[Date]], "mmm")</f>
        <v>Mar</v>
      </c>
      <c r="O1957" t="str">
        <f>TEXT(Table4[[#This Row],[Date]], "yyyy")</f>
        <v>2025</v>
      </c>
      <c r="P1957" t="str">
        <f>_xlfn.XLOOKUP(Table4[[#This Row],[ProductID]],Products!A:A,Products!C:C, "Not Found")</f>
        <v>Fashion</v>
      </c>
      <c r="Q1957" t="str">
        <f>_xlfn.XLOOKUP(Table4[[#This Row],[ProductID]],Products!A:A,Products!D:D,"Not Found")</f>
        <v>Footwear</v>
      </c>
      <c r="R1957">
        <f>_xlfn.XLOOKUP(Table4[[#This Row],[ProductID]],Products!A:A,Products!E:E,"Not Found")</f>
        <v>366.93</v>
      </c>
      <c r="S1957">
        <f>_xlfn.XLOOKUP(Table4[[#This Row],[ProductID]],Products!A:A,Products!F:F, "Not Found")</f>
        <v>285.23</v>
      </c>
      <c r="T1957" t="str">
        <f>_xlfn.XLOOKUP(Table4[[#This Row],[CustomerID]],Customers!A:A,Customers!D:D, "Not Found")</f>
        <v>F</v>
      </c>
      <c r="U1957" s="6">
        <f>_xlfn.XLOOKUP(Table4[[#This Row],[CustomerID]],Customers!A:A,Customers!E:E, "Not Found")</f>
        <v>37223</v>
      </c>
      <c r="V1957">
        <f ca="1">DATEDIF(Table4[[#This Row],[CustomerBirthday]], TODAY(), "Y")</f>
        <v>24</v>
      </c>
      <c r="W1957" t="str" cm="1">
        <f t="array" aca="1" ref="W1957" ca="1">_xlfn.IFS(Table4[[#This Row],[Age]]&lt;25, "Under 25",Table4[[#This Row],[Age]]=34, "25-34", Table4[[#This Row],[Age]]&lt;=49, "35-49", Table4[[#This Row],[Age]]&lt;=64, "50-64", Table4[[#This Row],[Age]]&gt;=65, "65+")</f>
        <v>Under 25</v>
      </c>
      <c r="X1957" t="str">
        <f>_xlfn.XLOOKUP(Table4[[#This Row],[StoreID]],Stores!A:A,Stores!B:B, "Not found")</f>
        <v>MegaMart Peckmouth</v>
      </c>
      <c r="Y1957" t="str">
        <f>_xlfn.XLOOKUP(Table4[[#This Row],[StoreID]],Stores!A:A,Stores!C:C, "Not Found")</f>
        <v>Peckmouth</v>
      </c>
      <c r="Z1957" t="str">
        <f>_xlfn.XLOOKUP(Table4[[#This Row],[StoreID]],Stores!A:A,Stores!D:D, "Not Found")</f>
        <v>East</v>
      </c>
    </row>
    <row r="1958" spans="1:26">
      <c r="A1958" t="s">
        <v>2824</v>
      </c>
      <c r="B1958" s="1">
        <v>45674</v>
      </c>
      <c r="C1958" t="s">
        <v>24</v>
      </c>
      <c r="D1958" t="s">
        <v>774</v>
      </c>
      <c r="E1958" t="s">
        <v>846</v>
      </c>
      <c r="F1958">
        <v>5</v>
      </c>
      <c r="G1958">
        <v>0</v>
      </c>
      <c r="H1958" t="s">
        <v>868</v>
      </c>
      <c r="I1958" s="4">
        <f>Table4[[#This Row],[Quantity]]*Table4[[#This Row],[UnitPrice]]</f>
        <v>7437.05</v>
      </c>
      <c r="J1958" s="4">
        <f>Table4[[#This Row],[Gross Revenue]]*(1-Table4[[#This Row],[Discount]])</f>
        <v>7437.05</v>
      </c>
      <c r="K1958" s="4">
        <f>Table4[[#This Row],[Quantity]]*Table4[[#This Row],[CostPrice]]</f>
        <v>4065.3500000000004</v>
      </c>
      <c r="L1958" s="4">
        <f>Table4[[#This Row],[Net Revenue]]-Table4[[#This Row],[Total Cost]]</f>
        <v>3371.7</v>
      </c>
      <c r="M1958" t="str">
        <f>_xlfn.XLOOKUP(Table4[[#This Row],[ProductID]], Products!A:A,Products!B:B, "Not Found")</f>
        <v>Him Smartphone</v>
      </c>
      <c r="N1958" t="str">
        <f>TEXT(Table4[[#This Row],[Date]], "mmm")</f>
        <v>Jan</v>
      </c>
      <c r="O1958" t="str">
        <f>TEXT(Table4[[#This Row],[Date]], "yyyy")</f>
        <v>2025</v>
      </c>
      <c r="P1958" t="str">
        <f>_xlfn.XLOOKUP(Table4[[#This Row],[ProductID]],Products!A:A,Products!C:C, "Not Found")</f>
        <v>Electronics</v>
      </c>
      <c r="Q1958" t="str">
        <f>_xlfn.XLOOKUP(Table4[[#This Row],[ProductID]],Products!A:A,Products!D:D,"Not Found")</f>
        <v>Smartphone</v>
      </c>
      <c r="R1958">
        <f>_xlfn.XLOOKUP(Table4[[#This Row],[ProductID]],Products!A:A,Products!E:E,"Not Found")</f>
        <v>1487.41</v>
      </c>
      <c r="S1958">
        <f>_xlfn.XLOOKUP(Table4[[#This Row],[ProductID]],Products!A:A,Products!F:F, "Not Found")</f>
        <v>813.07</v>
      </c>
      <c r="T1958" t="str">
        <f>_xlfn.XLOOKUP(Table4[[#This Row],[CustomerID]],Customers!A:A,Customers!D:D, "Not Found")</f>
        <v>M</v>
      </c>
      <c r="U1958" s="6">
        <f>_xlfn.XLOOKUP(Table4[[#This Row],[CustomerID]],Customers!A:A,Customers!E:E, "Not Found")</f>
        <v>33773</v>
      </c>
      <c r="V1958">
        <f ca="1">DATEDIF(Table4[[#This Row],[CustomerBirthday]], TODAY(), "Y")</f>
        <v>34</v>
      </c>
      <c r="W1958" t="str" cm="1">
        <f t="array" aca="1" ref="W1958" ca="1">_xlfn.IFS(Table4[[#This Row],[Age]]&lt;25, "Under 25",Table4[[#This Row],[Age]]=34, "25-34", Table4[[#This Row],[Age]]&lt;=49, "35-49", Table4[[#This Row],[Age]]&lt;=64, "50-64", Table4[[#This Row],[Age]]&gt;=65, "65+")</f>
        <v>25-34</v>
      </c>
      <c r="X1958" t="str">
        <f>_xlfn.XLOOKUP(Table4[[#This Row],[StoreID]],Stores!A:A,Stores!B:B, "Not found")</f>
        <v>MegaMart Johnmouth</v>
      </c>
      <c r="Y1958" t="str">
        <f>_xlfn.XLOOKUP(Table4[[#This Row],[StoreID]],Stores!A:A,Stores!C:C, "Not Found")</f>
        <v>Johnmouth</v>
      </c>
      <c r="Z1958" t="str">
        <f>_xlfn.XLOOKUP(Table4[[#This Row],[StoreID]],Stores!A:A,Stores!D:D, "Not Found")</f>
        <v>East</v>
      </c>
    </row>
    <row r="1959" spans="1:26">
      <c r="A1959" t="s">
        <v>2825</v>
      </c>
      <c r="B1959" s="1">
        <v>45375</v>
      </c>
      <c r="C1959" t="s">
        <v>599</v>
      </c>
      <c r="D1959" t="s">
        <v>796</v>
      </c>
      <c r="E1959" t="s">
        <v>839</v>
      </c>
      <c r="F1959">
        <v>5</v>
      </c>
      <c r="G1959">
        <v>0.05</v>
      </c>
      <c r="H1959" t="s">
        <v>868</v>
      </c>
      <c r="I1959" s="4">
        <f>Table4[[#This Row],[Quantity]]*Table4[[#This Row],[UnitPrice]]</f>
        <v>7812.1500000000005</v>
      </c>
      <c r="J1959" s="4">
        <f>Table4[[#This Row],[Gross Revenue]]*(1-Table4[[#This Row],[Discount]])</f>
        <v>7421.5425000000005</v>
      </c>
      <c r="K1959" s="4">
        <f>Table4[[#This Row],[Quantity]]*Table4[[#This Row],[CostPrice]]</f>
        <v>5978.1500000000005</v>
      </c>
      <c r="L1959" s="4">
        <f>Table4[[#This Row],[Net Revenue]]-Table4[[#This Row],[Total Cost]]</f>
        <v>1443.3924999999999</v>
      </c>
      <c r="M1959" t="str">
        <f>_xlfn.XLOOKUP(Table4[[#This Row],[ProductID]], Products!A:A,Products!B:B, "Not Found")</f>
        <v>Chair Laptop</v>
      </c>
      <c r="N1959" t="str">
        <f>TEXT(Table4[[#This Row],[Date]], "mmm")</f>
        <v>Mar</v>
      </c>
      <c r="O1959" t="str">
        <f>TEXT(Table4[[#This Row],[Date]], "yyyy")</f>
        <v>2024</v>
      </c>
      <c r="P1959" t="str">
        <f>_xlfn.XLOOKUP(Table4[[#This Row],[ProductID]],Products!A:A,Products!C:C, "Not Found")</f>
        <v>Electronics</v>
      </c>
      <c r="Q1959" t="str">
        <f>_xlfn.XLOOKUP(Table4[[#This Row],[ProductID]],Products!A:A,Products!D:D,"Not Found")</f>
        <v>Laptop</v>
      </c>
      <c r="R1959">
        <f>_xlfn.XLOOKUP(Table4[[#This Row],[ProductID]],Products!A:A,Products!E:E,"Not Found")</f>
        <v>1562.43</v>
      </c>
      <c r="S1959">
        <f>_xlfn.XLOOKUP(Table4[[#This Row],[ProductID]],Products!A:A,Products!F:F, "Not Found")</f>
        <v>1195.6300000000001</v>
      </c>
      <c r="T1959" t="str">
        <f>_xlfn.XLOOKUP(Table4[[#This Row],[CustomerID]],Customers!A:A,Customers!D:D, "Not Found")</f>
        <v>M</v>
      </c>
      <c r="U1959" s="6">
        <f>_xlfn.XLOOKUP(Table4[[#This Row],[CustomerID]],Customers!A:A,Customers!E:E, "Not Found")</f>
        <v>25414</v>
      </c>
      <c r="V1959">
        <f ca="1">DATEDIF(Table4[[#This Row],[CustomerBirthday]], TODAY(), "Y")</f>
        <v>56</v>
      </c>
      <c r="W1959" t="str" cm="1">
        <f t="array" aca="1" ref="W1959" ca="1">_xlfn.IFS(Table4[[#This Row],[Age]]&lt;25, "Under 25",Table4[[#This Row],[Age]]=34, "25-34", Table4[[#This Row],[Age]]&lt;=49, "35-49", Table4[[#This Row],[Age]]&lt;=64, "50-64", Table4[[#This Row],[Age]]&gt;=65, "65+")</f>
        <v>50-64</v>
      </c>
      <c r="X1959" t="str">
        <f>_xlfn.XLOOKUP(Table4[[#This Row],[StoreID]],Stores!A:A,Stores!B:B, "Not found")</f>
        <v>MegaMart New Michele</v>
      </c>
      <c r="Y1959" t="str">
        <f>_xlfn.XLOOKUP(Table4[[#This Row],[StoreID]],Stores!A:A,Stores!C:C, "Not Found")</f>
        <v>New Michele</v>
      </c>
      <c r="Z1959" t="str">
        <f>_xlfn.XLOOKUP(Table4[[#This Row],[StoreID]],Stores!A:A,Stores!D:D, "Not Found")</f>
        <v>West</v>
      </c>
    </row>
    <row r="1960" spans="1:26">
      <c r="A1960" t="s">
        <v>2826</v>
      </c>
      <c r="B1960" s="1">
        <v>45282</v>
      </c>
      <c r="C1960" t="s">
        <v>221</v>
      </c>
      <c r="D1960" t="s">
        <v>786</v>
      </c>
      <c r="E1960" t="s">
        <v>839</v>
      </c>
      <c r="F1960">
        <v>3</v>
      </c>
      <c r="G1960">
        <v>0.05</v>
      </c>
      <c r="H1960" t="s">
        <v>868</v>
      </c>
      <c r="I1960" s="4">
        <f>Table4[[#This Row],[Quantity]]*Table4[[#This Row],[UnitPrice]]</f>
        <v>87.72</v>
      </c>
      <c r="J1960" s="4">
        <f>Table4[[#This Row],[Gross Revenue]]*(1-Table4[[#This Row],[Discount]])</f>
        <v>83.333999999999989</v>
      </c>
      <c r="K1960" s="4">
        <f>Table4[[#This Row],[Quantity]]*Table4[[#This Row],[CostPrice]]</f>
        <v>45.839999999999996</v>
      </c>
      <c r="L1960" s="4">
        <f>Table4[[#This Row],[Net Revenue]]-Table4[[#This Row],[Total Cost]]</f>
        <v>37.493999999999993</v>
      </c>
      <c r="M1960" t="str">
        <f>_xlfn.XLOOKUP(Table4[[#This Row],[ProductID]], Products!A:A,Products!B:B, "Not Found")</f>
        <v>National Watches</v>
      </c>
      <c r="N1960" t="str">
        <f>TEXT(Table4[[#This Row],[Date]], "mmm")</f>
        <v>Dec</v>
      </c>
      <c r="O1960" t="str">
        <f>TEXT(Table4[[#This Row],[Date]], "yyyy")</f>
        <v>2023</v>
      </c>
      <c r="P1960" t="str">
        <f>_xlfn.XLOOKUP(Table4[[#This Row],[ProductID]],Products!A:A,Products!C:C, "Not Found")</f>
        <v>Fashion</v>
      </c>
      <c r="Q1960" t="str">
        <f>_xlfn.XLOOKUP(Table4[[#This Row],[ProductID]],Products!A:A,Products!D:D,"Not Found")</f>
        <v>Watches</v>
      </c>
      <c r="R1960">
        <f>_xlfn.XLOOKUP(Table4[[#This Row],[ProductID]],Products!A:A,Products!E:E,"Not Found")</f>
        <v>29.24</v>
      </c>
      <c r="S1960">
        <f>_xlfn.XLOOKUP(Table4[[#This Row],[ProductID]],Products!A:A,Products!F:F, "Not Found")</f>
        <v>15.28</v>
      </c>
      <c r="T1960" t="str">
        <f>_xlfn.XLOOKUP(Table4[[#This Row],[CustomerID]],Customers!A:A,Customers!D:D, "Not Found")</f>
        <v>F</v>
      </c>
      <c r="U1960" s="6">
        <f>_xlfn.XLOOKUP(Table4[[#This Row],[CustomerID]],Customers!A:A,Customers!E:E, "Not Found")</f>
        <v>36064</v>
      </c>
      <c r="V1960">
        <f ca="1">DATEDIF(Table4[[#This Row],[CustomerBirthday]], TODAY(), "Y")</f>
        <v>27</v>
      </c>
      <c r="W1960" t="str" cm="1">
        <f t="array" aca="1" ref="W1960" ca="1">_xlfn.IFS(Table4[[#This Row],[Age]]&lt;25, "Under 25",Table4[[#This Row],[Age]]=34, "25-34", Table4[[#This Row],[Age]]&lt;=49, "35-49", Table4[[#This Row],[Age]]&lt;=64, "50-64", Table4[[#This Row],[Age]]&gt;=65, "65+")</f>
        <v>35-49</v>
      </c>
      <c r="X1960" t="str">
        <f>_xlfn.XLOOKUP(Table4[[#This Row],[StoreID]],Stores!A:A,Stores!B:B, "Not found")</f>
        <v>MegaMart New Michele</v>
      </c>
      <c r="Y1960" t="str">
        <f>_xlfn.XLOOKUP(Table4[[#This Row],[StoreID]],Stores!A:A,Stores!C:C, "Not Found")</f>
        <v>New Michele</v>
      </c>
      <c r="Z1960" t="str">
        <f>_xlfn.XLOOKUP(Table4[[#This Row],[StoreID]],Stores!A:A,Stores!D:D, "Not Found")</f>
        <v>West</v>
      </c>
    </row>
    <row r="1961" spans="1:26">
      <c r="A1961" t="s">
        <v>2827</v>
      </c>
      <c r="B1961" s="1">
        <v>45509</v>
      </c>
      <c r="C1961" t="s">
        <v>155</v>
      </c>
      <c r="D1961" t="s">
        <v>774</v>
      </c>
      <c r="E1961" t="s">
        <v>842</v>
      </c>
      <c r="F1961">
        <v>2</v>
      </c>
      <c r="G1961">
        <v>0.15</v>
      </c>
      <c r="H1961" t="s">
        <v>865</v>
      </c>
      <c r="I1961" s="4">
        <f>Table4[[#This Row],[Quantity]]*Table4[[#This Row],[UnitPrice]]</f>
        <v>2974.82</v>
      </c>
      <c r="J1961" s="4">
        <f>Table4[[#This Row],[Gross Revenue]]*(1-Table4[[#This Row],[Discount]])</f>
        <v>2528.5970000000002</v>
      </c>
      <c r="K1961" s="4">
        <f>Table4[[#This Row],[Quantity]]*Table4[[#This Row],[CostPrice]]</f>
        <v>1626.14</v>
      </c>
      <c r="L1961" s="4">
        <f>Table4[[#This Row],[Net Revenue]]-Table4[[#This Row],[Total Cost]]</f>
        <v>902.45700000000011</v>
      </c>
      <c r="M1961" t="str">
        <f>_xlfn.XLOOKUP(Table4[[#This Row],[ProductID]], Products!A:A,Products!B:B, "Not Found")</f>
        <v>Him Smartphone</v>
      </c>
      <c r="N1961" t="str">
        <f>TEXT(Table4[[#This Row],[Date]], "mmm")</f>
        <v>Aug</v>
      </c>
      <c r="O1961" t="str">
        <f>TEXT(Table4[[#This Row],[Date]], "yyyy")</f>
        <v>2024</v>
      </c>
      <c r="P1961" t="str">
        <f>_xlfn.XLOOKUP(Table4[[#This Row],[ProductID]],Products!A:A,Products!C:C, "Not Found")</f>
        <v>Electronics</v>
      </c>
      <c r="Q1961" t="str">
        <f>_xlfn.XLOOKUP(Table4[[#This Row],[ProductID]],Products!A:A,Products!D:D,"Not Found")</f>
        <v>Smartphone</v>
      </c>
      <c r="R1961">
        <f>_xlfn.XLOOKUP(Table4[[#This Row],[ProductID]],Products!A:A,Products!E:E,"Not Found")</f>
        <v>1487.41</v>
      </c>
      <c r="S1961">
        <f>_xlfn.XLOOKUP(Table4[[#This Row],[ProductID]],Products!A:A,Products!F:F, "Not Found")</f>
        <v>813.07</v>
      </c>
      <c r="T1961" t="str">
        <f>_xlfn.XLOOKUP(Table4[[#This Row],[CustomerID]],Customers!A:A,Customers!D:D, "Not Found")</f>
        <v>M</v>
      </c>
      <c r="U1961" s="6">
        <f>_xlfn.XLOOKUP(Table4[[#This Row],[CustomerID]],Customers!A:A,Customers!E:E, "Not Found")</f>
        <v>27339</v>
      </c>
      <c r="V1961">
        <f ca="1">DATEDIF(Table4[[#This Row],[CustomerBirthday]], TODAY(), "Y")</f>
        <v>51</v>
      </c>
      <c r="W1961" t="str" cm="1">
        <f t="array" aca="1" ref="W1961" ca="1">_xlfn.IFS(Table4[[#This Row],[Age]]&lt;25, "Under 25",Table4[[#This Row],[Age]]=34, "25-34", Table4[[#This Row],[Age]]&lt;=49, "35-49", Table4[[#This Row],[Age]]&lt;=64, "50-64", Table4[[#This Row],[Age]]&gt;=65, "65+")</f>
        <v>50-64</v>
      </c>
      <c r="X1961" t="str">
        <f>_xlfn.XLOOKUP(Table4[[#This Row],[StoreID]],Stores!A:A,Stores!B:B, "Not found")</f>
        <v>MegaMart Brianahaven</v>
      </c>
      <c r="Y1961" t="str">
        <f>_xlfn.XLOOKUP(Table4[[#This Row],[StoreID]],Stores!A:A,Stores!C:C, "Not Found")</f>
        <v>Brianahaven</v>
      </c>
      <c r="Z1961" t="str">
        <f>_xlfn.XLOOKUP(Table4[[#This Row],[StoreID]],Stores!A:A,Stores!D:D, "Not Found")</f>
        <v>North</v>
      </c>
    </row>
    <row r="1962" spans="1:26">
      <c r="A1962" t="s">
        <v>2828</v>
      </c>
      <c r="B1962" s="1">
        <v>45605</v>
      </c>
      <c r="C1962" t="s">
        <v>148</v>
      </c>
      <c r="D1962" t="s">
        <v>766</v>
      </c>
      <c r="E1962" t="s">
        <v>842</v>
      </c>
      <c r="F1962">
        <v>1</v>
      </c>
      <c r="G1962">
        <v>0.15</v>
      </c>
      <c r="H1962" t="s">
        <v>871</v>
      </c>
      <c r="I1962" s="4">
        <f>Table4[[#This Row],[Quantity]]*Table4[[#This Row],[UnitPrice]]</f>
        <v>1227.24</v>
      </c>
      <c r="J1962" s="4">
        <f>Table4[[#This Row],[Gross Revenue]]*(1-Table4[[#This Row],[Discount]])</f>
        <v>1043.154</v>
      </c>
      <c r="K1962" s="4">
        <f>Table4[[#This Row],[Quantity]]*Table4[[#This Row],[CostPrice]]</f>
        <v>977.09</v>
      </c>
      <c r="L1962" s="4">
        <f>Table4[[#This Row],[Net Revenue]]-Table4[[#This Row],[Total Cost]]</f>
        <v>66.063999999999965</v>
      </c>
      <c r="M1962" t="str">
        <f>_xlfn.XLOOKUP(Table4[[#This Row],[ProductID]], Products!A:A,Products!B:B, "Not Found")</f>
        <v>Firm Dairy</v>
      </c>
      <c r="N1962" t="str">
        <f>TEXT(Table4[[#This Row],[Date]], "mmm")</f>
        <v>Nov</v>
      </c>
      <c r="O1962" t="str">
        <f>TEXT(Table4[[#This Row],[Date]], "yyyy")</f>
        <v>2024</v>
      </c>
      <c r="P1962" t="str">
        <f>_xlfn.XLOOKUP(Table4[[#This Row],[ProductID]],Products!A:A,Products!C:C, "Not Found")</f>
        <v>Groceries</v>
      </c>
      <c r="Q1962" t="str">
        <f>_xlfn.XLOOKUP(Table4[[#This Row],[ProductID]],Products!A:A,Products!D:D,"Not Found")</f>
        <v>Dairy</v>
      </c>
      <c r="R1962">
        <f>_xlfn.XLOOKUP(Table4[[#This Row],[ProductID]],Products!A:A,Products!E:E,"Not Found")</f>
        <v>1227.24</v>
      </c>
      <c r="S1962">
        <f>_xlfn.XLOOKUP(Table4[[#This Row],[ProductID]],Products!A:A,Products!F:F, "Not Found")</f>
        <v>977.09</v>
      </c>
      <c r="T1962" t="str">
        <f>_xlfn.XLOOKUP(Table4[[#This Row],[CustomerID]],Customers!A:A,Customers!D:D, "Not Found")</f>
        <v>M</v>
      </c>
      <c r="U1962" s="6">
        <f>_xlfn.XLOOKUP(Table4[[#This Row],[CustomerID]],Customers!A:A,Customers!E:E, "Not Found")</f>
        <v>27138</v>
      </c>
      <c r="V1962">
        <f ca="1">DATEDIF(Table4[[#This Row],[CustomerBirthday]], TODAY(), "Y")</f>
        <v>52</v>
      </c>
      <c r="W1962" t="str" cm="1">
        <f t="array" aca="1" ref="W1962" ca="1">_xlfn.IFS(Table4[[#This Row],[Age]]&lt;25, "Under 25",Table4[[#This Row],[Age]]=34, "25-34", Table4[[#This Row],[Age]]&lt;=49, "35-49", Table4[[#This Row],[Age]]&lt;=64, "50-64", Table4[[#This Row],[Age]]&gt;=65, "65+")</f>
        <v>50-64</v>
      </c>
      <c r="X1962" t="str">
        <f>_xlfn.XLOOKUP(Table4[[#This Row],[StoreID]],Stores!A:A,Stores!B:B, "Not found")</f>
        <v>MegaMart Brianahaven</v>
      </c>
      <c r="Y1962" t="str">
        <f>_xlfn.XLOOKUP(Table4[[#This Row],[StoreID]],Stores!A:A,Stores!C:C, "Not Found")</f>
        <v>Brianahaven</v>
      </c>
      <c r="Z1962" t="str">
        <f>_xlfn.XLOOKUP(Table4[[#This Row],[StoreID]],Stores!A:A,Stores!D:D, "Not Found")</f>
        <v>North</v>
      </c>
    </row>
    <row r="1963" spans="1:26">
      <c r="A1963" t="s">
        <v>2829</v>
      </c>
      <c r="B1963" s="1">
        <v>45292</v>
      </c>
      <c r="C1963" t="s">
        <v>438</v>
      </c>
      <c r="D1963" t="s">
        <v>798</v>
      </c>
      <c r="E1963" t="s">
        <v>835</v>
      </c>
      <c r="F1963">
        <v>2</v>
      </c>
      <c r="G1963">
        <v>0.05</v>
      </c>
      <c r="H1963" t="s">
        <v>868</v>
      </c>
      <c r="I1963" s="4">
        <f>Table4[[#This Row],[Quantity]]*Table4[[#This Row],[UnitPrice]]</f>
        <v>3002.92</v>
      </c>
      <c r="J1963" s="4">
        <f>Table4[[#This Row],[Gross Revenue]]*(1-Table4[[#This Row],[Discount]])</f>
        <v>2852.7739999999999</v>
      </c>
      <c r="K1963" s="4">
        <f>Table4[[#This Row],[Quantity]]*Table4[[#This Row],[CostPrice]]</f>
        <v>2335.46</v>
      </c>
      <c r="L1963" s="4">
        <f>Table4[[#This Row],[Net Revenue]]-Table4[[#This Row],[Total Cost]]</f>
        <v>517.31399999999985</v>
      </c>
      <c r="M1963" t="str">
        <f>_xlfn.XLOOKUP(Table4[[#This Row],[ProductID]], Products!A:A,Products!B:B, "Not Found")</f>
        <v>New Watches</v>
      </c>
      <c r="N1963" t="str">
        <f>TEXT(Table4[[#This Row],[Date]], "mmm")</f>
        <v>Jan</v>
      </c>
      <c r="O1963" t="str">
        <f>TEXT(Table4[[#This Row],[Date]], "yyyy")</f>
        <v>2024</v>
      </c>
      <c r="P1963" t="str">
        <f>_xlfn.XLOOKUP(Table4[[#This Row],[ProductID]],Products!A:A,Products!C:C, "Not Found")</f>
        <v>Fashion</v>
      </c>
      <c r="Q1963" t="str">
        <f>_xlfn.XLOOKUP(Table4[[#This Row],[ProductID]],Products!A:A,Products!D:D,"Not Found")</f>
        <v>Watches</v>
      </c>
      <c r="R1963">
        <f>_xlfn.XLOOKUP(Table4[[#This Row],[ProductID]],Products!A:A,Products!E:E,"Not Found")</f>
        <v>1501.46</v>
      </c>
      <c r="S1963">
        <f>_xlfn.XLOOKUP(Table4[[#This Row],[ProductID]],Products!A:A,Products!F:F, "Not Found")</f>
        <v>1167.73</v>
      </c>
      <c r="T1963" t="str">
        <f>_xlfn.XLOOKUP(Table4[[#This Row],[CustomerID]],Customers!A:A,Customers!D:D, "Not Found")</f>
        <v>M</v>
      </c>
      <c r="U1963" s="6">
        <f>_xlfn.XLOOKUP(Table4[[#This Row],[CustomerID]],Customers!A:A,Customers!E:E, "Not Found")</f>
        <v>27633</v>
      </c>
      <c r="V1963">
        <f ca="1">DATEDIF(Table4[[#This Row],[CustomerBirthday]], TODAY(), "Y")</f>
        <v>50</v>
      </c>
      <c r="W1963" t="str" cm="1">
        <f t="array" aca="1" ref="W1963" ca="1">_xlfn.IFS(Table4[[#This Row],[Age]]&lt;25, "Under 25",Table4[[#This Row],[Age]]=34, "25-34", Table4[[#This Row],[Age]]&lt;=49, "35-49", Table4[[#This Row],[Age]]&lt;=64, "50-64", Table4[[#This Row],[Age]]&gt;=65, "65+")</f>
        <v>50-64</v>
      </c>
      <c r="X1963" t="str">
        <f>_xlfn.XLOOKUP(Table4[[#This Row],[StoreID]],Stores!A:A,Stores!B:B, "Not found")</f>
        <v>MegaMart Peckmouth</v>
      </c>
      <c r="Y1963" t="str">
        <f>_xlfn.XLOOKUP(Table4[[#This Row],[StoreID]],Stores!A:A,Stores!C:C, "Not Found")</f>
        <v>Peckmouth</v>
      </c>
      <c r="Z1963" t="str">
        <f>_xlfn.XLOOKUP(Table4[[#This Row],[StoreID]],Stores!A:A,Stores!D:D, "Not Found")</f>
        <v>East</v>
      </c>
    </row>
    <row r="1964" spans="1:26">
      <c r="A1964" t="s">
        <v>2830</v>
      </c>
      <c r="B1964" s="1">
        <v>45553</v>
      </c>
      <c r="C1964" t="s">
        <v>661</v>
      </c>
      <c r="D1964" t="s">
        <v>816</v>
      </c>
      <c r="E1964" t="s">
        <v>835</v>
      </c>
      <c r="F1964">
        <v>3</v>
      </c>
      <c r="G1964">
        <v>0</v>
      </c>
      <c r="H1964" t="s">
        <v>865</v>
      </c>
      <c r="I1964" s="4">
        <f>Table4[[#This Row],[Quantity]]*Table4[[#This Row],[UnitPrice]]</f>
        <v>5637.24</v>
      </c>
      <c r="J1964" s="4">
        <f>Table4[[#This Row],[Gross Revenue]]*(1-Table4[[#This Row],[Discount]])</f>
        <v>5637.24</v>
      </c>
      <c r="K1964" s="4">
        <f>Table4[[#This Row],[Quantity]]*Table4[[#This Row],[CostPrice]]</f>
        <v>3013.68</v>
      </c>
      <c r="L1964" s="4">
        <f>Table4[[#This Row],[Net Revenue]]-Table4[[#This Row],[Total Cost]]</f>
        <v>2623.56</v>
      </c>
      <c r="M1964" t="str">
        <f>_xlfn.XLOOKUP(Table4[[#This Row],[ProductID]], Products!A:A,Products!B:B, "Not Found")</f>
        <v>Set Dairy</v>
      </c>
      <c r="N1964" t="str">
        <f>TEXT(Table4[[#This Row],[Date]], "mmm")</f>
        <v>Sep</v>
      </c>
      <c r="O1964" t="str">
        <f>TEXT(Table4[[#This Row],[Date]], "yyyy")</f>
        <v>2024</v>
      </c>
      <c r="P1964" t="str">
        <f>_xlfn.XLOOKUP(Table4[[#This Row],[ProductID]],Products!A:A,Products!C:C, "Not Found")</f>
        <v>Groceries</v>
      </c>
      <c r="Q1964" t="str">
        <f>_xlfn.XLOOKUP(Table4[[#This Row],[ProductID]],Products!A:A,Products!D:D,"Not Found")</f>
        <v>Dairy</v>
      </c>
      <c r="R1964">
        <f>_xlfn.XLOOKUP(Table4[[#This Row],[ProductID]],Products!A:A,Products!E:E,"Not Found")</f>
        <v>1879.08</v>
      </c>
      <c r="S1964">
        <f>_xlfn.XLOOKUP(Table4[[#This Row],[ProductID]],Products!A:A,Products!F:F, "Not Found")</f>
        <v>1004.56</v>
      </c>
      <c r="T1964" t="str">
        <f>_xlfn.XLOOKUP(Table4[[#This Row],[CustomerID]],Customers!A:A,Customers!D:D, "Not Found")</f>
        <v>M</v>
      </c>
      <c r="U1964" s="6">
        <f>_xlfn.XLOOKUP(Table4[[#This Row],[CustomerID]],Customers!A:A,Customers!E:E, "Not Found")</f>
        <v>32522</v>
      </c>
      <c r="V1964">
        <f ca="1">DATEDIF(Table4[[#This Row],[CustomerBirthday]], TODAY(), "Y")</f>
        <v>37</v>
      </c>
      <c r="W1964" t="str" cm="1">
        <f t="array" aca="1" ref="W1964" ca="1">_xlfn.IFS(Table4[[#This Row],[Age]]&lt;25, "Under 25",Table4[[#This Row],[Age]]=34, "25-34", Table4[[#This Row],[Age]]&lt;=49, "35-49", Table4[[#This Row],[Age]]&lt;=64, "50-64", Table4[[#This Row],[Age]]&gt;=65, "65+")</f>
        <v>35-49</v>
      </c>
      <c r="X1964" t="str">
        <f>_xlfn.XLOOKUP(Table4[[#This Row],[StoreID]],Stores!A:A,Stores!B:B, "Not found")</f>
        <v>MegaMart Peckmouth</v>
      </c>
      <c r="Y1964" t="str">
        <f>_xlfn.XLOOKUP(Table4[[#This Row],[StoreID]],Stores!A:A,Stores!C:C, "Not Found")</f>
        <v>Peckmouth</v>
      </c>
      <c r="Z1964" t="str">
        <f>_xlfn.XLOOKUP(Table4[[#This Row],[StoreID]],Stores!A:A,Stores!D:D, "Not Found")</f>
        <v>East</v>
      </c>
    </row>
    <row r="1965" spans="1:26">
      <c r="A1965" t="s">
        <v>2831</v>
      </c>
      <c r="B1965" s="1">
        <v>45518</v>
      </c>
      <c r="C1965" t="s">
        <v>163</v>
      </c>
      <c r="D1965" t="s">
        <v>824</v>
      </c>
      <c r="E1965" t="s">
        <v>835</v>
      </c>
      <c r="F1965">
        <v>4</v>
      </c>
      <c r="G1965">
        <v>0.05</v>
      </c>
      <c r="H1965" t="s">
        <v>875</v>
      </c>
      <c r="I1965" s="4">
        <f>Table4[[#This Row],[Quantity]]*Table4[[#This Row],[UnitPrice]]</f>
        <v>1553.04</v>
      </c>
      <c r="J1965" s="4">
        <f>Table4[[#This Row],[Gross Revenue]]*(1-Table4[[#This Row],[Discount]])</f>
        <v>1475.3879999999999</v>
      </c>
      <c r="K1965" s="4">
        <f>Table4[[#This Row],[Quantity]]*Table4[[#This Row],[CostPrice]]</f>
        <v>797.2</v>
      </c>
      <c r="L1965" s="4">
        <f>Table4[[#This Row],[Net Revenue]]-Table4[[#This Row],[Total Cost]]</f>
        <v>678.18799999999987</v>
      </c>
      <c r="M1965" t="str">
        <f>_xlfn.XLOOKUP(Table4[[#This Row],[ProductID]], Products!A:A,Products!B:B, "Not Found")</f>
        <v>Possible Watches</v>
      </c>
      <c r="N1965" t="str">
        <f>TEXT(Table4[[#This Row],[Date]], "mmm")</f>
        <v>Aug</v>
      </c>
      <c r="O1965" t="str">
        <f>TEXT(Table4[[#This Row],[Date]], "yyyy")</f>
        <v>2024</v>
      </c>
      <c r="P1965" t="str">
        <f>_xlfn.XLOOKUP(Table4[[#This Row],[ProductID]],Products!A:A,Products!C:C, "Not Found")</f>
        <v>Fashion</v>
      </c>
      <c r="Q1965" t="str">
        <f>_xlfn.XLOOKUP(Table4[[#This Row],[ProductID]],Products!A:A,Products!D:D,"Not Found")</f>
        <v>Watches</v>
      </c>
      <c r="R1965">
        <f>_xlfn.XLOOKUP(Table4[[#This Row],[ProductID]],Products!A:A,Products!E:E,"Not Found")</f>
        <v>388.26</v>
      </c>
      <c r="S1965">
        <f>_xlfn.XLOOKUP(Table4[[#This Row],[ProductID]],Products!A:A,Products!F:F, "Not Found")</f>
        <v>199.3</v>
      </c>
      <c r="T1965" t="str">
        <f>_xlfn.XLOOKUP(Table4[[#This Row],[CustomerID]],Customers!A:A,Customers!D:D, "Not Found")</f>
        <v>F</v>
      </c>
      <c r="U1965" s="6">
        <f>_xlfn.XLOOKUP(Table4[[#This Row],[CustomerID]],Customers!A:A,Customers!E:E, "Not Found")</f>
        <v>36564</v>
      </c>
      <c r="V1965">
        <f ca="1">DATEDIF(Table4[[#This Row],[CustomerBirthday]], TODAY(), "Y")</f>
        <v>26</v>
      </c>
      <c r="W1965" t="str" cm="1">
        <f t="array" aca="1" ref="W1965" ca="1">_xlfn.IFS(Table4[[#This Row],[Age]]&lt;25, "Under 25",Table4[[#This Row],[Age]]=34, "25-34", Table4[[#This Row],[Age]]&lt;=49, "35-49", Table4[[#This Row],[Age]]&lt;=64, "50-64", Table4[[#This Row],[Age]]&gt;=65, "65+")</f>
        <v>35-49</v>
      </c>
      <c r="X1965" t="str">
        <f>_xlfn.XLOOKUP(Table4[[#This Row],[StoreID]],Stores!A:A,Stores!B:B, "Not found")</f>
        <v>MegaMart Peckmouth</v>
      </c>
      <c r="Y1965" t="str">
        <f>_xlfn.XLOOKUP(Table4[[#This Row],[StoreID]],Stores!A:A,Stores!C:C, "Not Found")</f>
        <v>Peckmouth</v>
      </c>
      <c r="Z1965" t="str">
        <f>_xlfn.XLOOKUP(Table4[[#This Row],[StoreID]],Stores!A:A,Stores!D:D, "Not Found")</f>
        <v>East</v>
      </c>
    </row>
    <row r="1966" spans="1:26">
      <c r="A1966" t="s">
        <v>2832</v>
      </c>
      <c r="B1966" s="1">
        <v>45453</v>
      </c>
      <c r="C1966" t="s">
        <v>144</v>
      </c>
      <c r="D1966" t="s">
        <v>766</v>
      </c>
      <c r="E1966" t="s">
        <v>831</v>
      </c>
      <c r="F1966">
        <v>4</v>
      </c>
      <c r="G1966">
        <v>0.05</v>
      </c>
      <c r="H1966" t="s">
        <v>868</v>
      </c>
      <c r="I1966" s="4">
        <f>Table4[[#This Row],[Quantity]]*Table4[[#This Row],[UnitPrice]]</f>
        <v>4908.96</v>
      </c>
      <c r="J1966" s="4">
        <f>Table4[[#This Row],[Gross Revenue]]*(1-Table4[[#This Row],[Discount]])</f>
        <v>4663.5119999999997</v>
      </c>
      <c r="K1966" s="4">
        <f>Table4[[#This Row],[Quantity]]*Table4[[#This Row],[CostPrice]]</f>
        <v>3908.36</v>
      </c>
      <c r="L1966" s="4">
        <f>Table4[[#This Row],[Net Revenue]]-Table4[[#This Row],[Total Cost]]</f>
        <v>755.15199999999959</v>
      </c>
      <c r="M1966" t="str">
        <f>_xlfn.XLOOKUP(Table4[[#This Row],[ProductID]], Products!A:A,Products!B:B, "Not Found")</f>
        <v>Firm Dairy</v>
      </c>
      <c r="N1966" t="str">
        <f>TEXT(Table4[[#This Row],[Date]], "mmm")</f>
        <v>Jun</v>
      </c>
      <c r="O1966" t="str">
        <f>TEXT(Table4[[#This Row],[Date]], "yyyy")</f>
        <v>2024</v>
      </c>
      <c r="P1966" t="str">
        <f>_xlfn.XLOOKUP(Table4[[#This Row],[ProductID]],Products!A:A,Products!C:C, "Not Found")</f>
        <v>Groceries</v>
      </c>
      <c r="Q1966" t="str">
        <f>_xlfn.XLOOKUP(Table4[[#This Row],[ProductID]],Products!A:A,Products!D:D,"Not Found")</f>
        <v>Dairy</v>
      </c>
      <c r="R1966">
        <f>_xlfn.XLOOKUP(Table4[[#This Row],[ProductID]],Products!A:A,Products!E:E,"Not Found")</f>
        <v>1227.24</v>
      </c>
      <c r="S1966">
        <f>_xlfn.XLOOKUP(Table4[[#This Row],[ProductID]],Products!A:A,Products!F:F, "Not Found")</f>
        <v>977.09</v>
      </c>
      <c r="T1966" t="str">
        <f>_xlfn.XLOOKUP(Table4[[#This Row],[CustomerID]],Customers!A:A,Customers!D:D, "Not Found")</f>
        <v>F</v>
      </c>
      <c r="U1966" s="6">
        <f>_xlfn.XLOOKUP(Table4[[#This Row],[CustomerID]],Customers!A:A,Customers!E:E, "Not Found")</f>
        <v>30193</v>
      </c>
      <c r="V1966">
        <f ca="1">DATEDIF(Table4[[#This Row],[CustomerBirthday]], TODAY(), "Y")</f>
        <v>43</v>
      </c>
      <c r="W1966" t="str" cm="1">
        <f t="array" aca="1" ref="W1966" ca="1">_xlfn.IFS(Table4[[#This Row],[Age]]&lt;25, "Under 25",Table4[[#This Row],[Age]]=34, "25-34", Table4[[#This Row],[Age]]&lt;=49, "35-49", Table4[[#This Row],[Age]]&lt;=64, "50-64", Table4[[#This Row],[Age]]&gt;=65, "65+")</f>
        <v>35-49</v>
      </c>
      <c r="X1966" t="str">
        <f>_xlfn.XLOOKUP(Table4[[#This Row],[StoreID]],Stores!A:A,Stores!B:B, "Not found")</f>
        <v>MegaMart Jimenezborough</v>
      </c>
      <c r="Y1966" t="str">
        <f>_xlfn.XLOOKUP(Table4[[#This Row],[StoreID]],Stores!A:A,Stores!C:C, "Not Found")</f>
        <v>Jimenezborough</v>
      </c>
      <c r="Z1966" t="str">
        <f>_xlfn.XLOOKUP(Table4[[#This Row],[StoreID]],Stores!A:A,Stores!D:D, "Not Found")</f>
        <v>South</v>
      </c>
    </row>
    <row r="1967" spans="1:26">
      <c r="A1967" t="s">
        <v>2833</v>
      </c>
      <c r="B1967" s="1">
        <v>45342</v>
      </c>
      <c r="C1967" t="s">
        <v>593</v>
      </c>
      <c r="D1967" t="s">
        <v>715</v>
      </c>
      <c r="E1967" t="s">
        <v>842</v>
      </c>
      <c r="F1967">
        <v>1</v>
      </c>
      <c r="G1967">
        <v>0.05</v>
      </c>
      <c r="H1967" t="s">
        <v>875</v>
      </c>
      <c r="I1967" s="4">
        <f>Table4[[#This Row],[Quantity]]*Table4[[#This Row],[UnitPrice]]</f>
        <v>818.76</v>
      </c>
      <c r="J1967" s="4">
        <f>Table4[[#This Row],[Gross Revenue]]*(1-Table4[[#This Row],[Discount]])</f>
        <v>777.822</v>
      </c>
      <c r="K1967" s="4">
        <f>Table4[[#This Row],[Quantity]]*Table4[[#This Row],[CostPrice]]</f>
        <v>527.62</v>
      </c>
      <c r="L1967" s="4">
        <f>Table4[[#This Row],[Net Revenue]]-Table4[[#This Row],[Total Cost]]</f>
        <v>250.202</v>
      </c>
      <c r="M1967" t="str">
        <f>_xlfn.XLOOKUP(Table4[[#This Row],[ProductID]], Products!A:A,Products!B:B, "Not Found")</f>
        <v>Audience Television</v>
      </c>
      <c r="N1967" t="str">
        <f>TEXT(Table4[[#This Row],[Date]], "mmm")</f>
        <v>Feb</v>
      </c>
      <c r="O1967" t="str">
        <f>TEXT(Table4[[#This Row],[Date]], "yyyy")</f>
        <v>2024</v>
      </c>
      <c r="P1967" t="str">
        <f>_xlfn.XLOOKUP(Table4[[#This Row],[ProductID]],Products!A:A,Products!C:C, "Not Found")</f>
        <v>Electronics</v>
      </c>
      <c r="Q1967" t="str">
        <f>_xlfn.XLOOKUP(Table4[[#This Row],[ProductID]],Products!A:A,Products!D:D,"Not Found")</f>
        <v>Television</v>
      </c>
      <c r="R1967">
        <f>_xlfn.XLOOKUP(Table4[[#This Row],[ProductID]],Products!A:A,Products!E:E,"Not Found")</f>
        <v>818.76</v>
      </c>
      <c r="S1967">
        <f>_xlfn.XLOOKUP(Table4[[#This Row],[ProductID]],Products!A:A,Products!F:F, "Not Found")</f>
        <v>527.62</v>
      </c>
      <c r="T1967" t="str">
        <f>_xlfn.XLOOKUP(Table4[[#This Row],[CustomerID]],Customers!A:A,Customers!D:D, "Not Found")</f>
        <v>F</v>
      </c>
      <c r="U1967" s="6">
        <f>_xlfn.XLOOKUP(Table4[[#This Row],[CustomerID]],Customers!A:A,Customers!E:E, "Not Found")</f>
        <v>37024</v>
      </c>
      <c r="V1967">
        <f ca="1">DATEDIF(Table4[[#This Row],[CustomerBirthday]], TODAY(), "Y")</f>
        <v>25</v>
      </c>
      <c r="W1967" t="str" cm="1">
        <f t="array" aca="1" ref="W1967" ca="1">_xlfn.IFS(Table4[[#This Row],[Age]]&lt;25, "Under 25",Table4[[#This Row],[Age]]=34, "25-34", Table4[[#This Row],[Age]]&lt;=49, "35-49", Table4[[#This Row],[Age]]&lt;=64, "50-64", Table4[[#This Row],[Age]]&gt;=65, "65+")</f>
        <v>35-49</v>
      </c>
      <c r="X1967" t="str">
        <f>_xlfn.XLOOKUP(Table4[[#This Row],[StoreID]],Stores!A:A,Stores!B:B, "Not found")</f>
        <v>MegaMart Brianahaven</v>
      </c>
      <c r="Y1967" t="str">
        <f>_xlfn.XLOOKUP(Table4[[#This Row],[StoreID]],Stores!A:A,Stores!C:C, "Not Found")</f>
        <v>Brianahaven</v>
      </c>
      <c r="Z1967" t="str">
        <f>_xlfn.XLOOKUP(Table4[[#This Row],[StoreID]],Stores!A:A,Stores!D:D, "Not Found")</f>
        <v>North</v>
      </c>
    </row>
    <row r="1968" spans="1:26">
      <c r="A1968" t="s">
        <v>2834</v>
      </c>
      <c r="B1968" s="1">
        <v>45208</v>
      </c>
      <c r="C1968" t="s">
        <v>556</v>
      </c>
      <c r="D1968" t="s">
        <v>786</v>
      </c>
      <c r="E1968" t="s">
        <v>831</v>
      </c>
      <c r="F1968">
        <v>4</v>
      </c>
      <c r="G1968">
        <v>0.15</v>
      </c>
      <c r="H1968" t="s">
        <v>875</v>
      </c>
      <c r="I1968" s="4">
        <f>Table4[[#This Row],[Quantity]]*Table4[[#This Row],[UnitPrice]]</f>
        <v>116.96</v>
      </c>
      <c r="J1968" s="4">
        <f>Table4[[#This Row],[Gross Revenue]]*(1-Table4[[#This Row],[Discount]])</f>
        <v>99.415999999999997</v>
      </c>
      <c r="K1968" s="4">
        <f>Table4[[#This Row],[Quantity]]*Table4[[#This Row],[CostPrice]]</f>
        <v>61.12</v>
      </c>
      <c r="L1968" s="4">
        <f>Table4[[#This Row],[Net Revenue]]-Table4[[#This Row],[Total Cost]]</f>
        <v>38.295999999999999</v>
      </c>
      <c r="M1968" t="str">
        <f>_xlfn.XLOOKUP(Table4[[#This Row],[ProductID]], Products!A:A,Products!B:B, "Not Found")</f>
        <v>National Watches</v>
      </c>
      <c r="N1968" t="str">
        <f>TEXT(Table4[[#This Row],[Date]], "mmm")</f>
        <v>Oct</v>
      </c>
      <c r="O1968" t="str">
        <f>TEXT(Table4[[#This Row],[Date]], "yyyy")</f>
        <v>2023</v>
      </c>
      <c r="P1968" t="str">
        <f>_xlfn.XLOOKUP(Table4[[#This Row],[ProductID]],Products!A:A,Products!C:C, "Not Found")</f>
        <v>Fashion</v>
      </c>
      <c r="Q1968" t="str">
        <f>_xlfn.XLOOKUP(Table4[[#This Row],[ProductID]],Products!A:A,Products!D:D,"Not Found")</f>
        <v>Watches</v>
      </c>
      <c r="R1968">
        <f>_xlfn.XLOOKUP(Table4[[#This Row],[ProductID]],Products!A:A,Products!E:E,"Not Found")</f>
        <v>29.24</v>
      </c>
      <c r="S1968">
        <f>_xlfn.XLOOKUP(Table4[[#This Row],[ProductID]],Products!A:A,Products!F:F, "Not Found")</f>
        <v>15.28</v>
      </c>
      <c r="T1968" t="str">
        <f>_xlfn.XLOOKUP(Table4[[#This Row],[CustomerID]],Customers!A:A,Customers!D:D, "Not Found")</f>
        <v>M</v>
      </c>
      <c r="U1968" s="6">
        <f>_xlfn.XLOOKUP(Table4[[#This Row],[CustomerID]],Customers!A:A,Customers!E:E, "Not Found")</f>
        <v>24005</v>
      </c>
      <c r="V1968">
        <f ca="1">DATEDIF(Table4[[#This Row],[CustomerBirthday]], TODAY(), "Y")</f>
        <v>60</v>
      </c>
      <c r="W1968" t="str" cm="1">
        <f t="array" aca="1" ref="W1968" ca="1">_xlfn.IFS(Table4[[#This Row],[Age]]&lt;25, "Under 25",Table4[[#This Row],[Age]]=34, "25-34", Table4[[#This Row],[Age]]&lt;=49, "35-49", Table4[[#This Row],[Age]]&lt;=64, "50-64", Table4[[#This Row],[Age]]&gt;=65, "65+")</f>
        <v>50-64</v>
      </c>
      <c r="X1968" t="str">
        <f>_xlfn.XLOOKUP(Table4[[#This Row],[StoreID]],Stores!A:A,Stores!B:B, "Not found")</f>
        <v>MegaMart Jimenezborough</v>
      </c>
      <c r="Y1968" t="str">
        <f>_xlfn.XLOOKUP(Table4[[#This Row],[StoreID]],Stores!A:A,Stores!C:C, "Not Found")</f>
        <v>Jimenezborough</v>
      </c>
      <c r="Z1968" t="str">
        <f>_xlfn.XLOOKUP(Table4[[#This Row],[StoreID]],Stores!A:A,Stores!D:D, "Not Found")</f>
        <v>South</v>
      </c>
    </row>
    <row r="1969" spans="1:26">
      <c r="A1969" t="s">
        <v>2835</v>
      </c>
      <c r="B1969" s="1">
        <v>45370</v>
      </c>
      <c r="C1969" t="s">
        <v>115</v>
      </c>
      <c r="D1969" t="s">
        <v>786</v>
      </c>
      <c r="E1969" t="s">
        <v>831</v>
      </c>
      <c r="F1969">
        <v>1</v>
      </c>
      <c r="G1969">
        <v>0.05</v>
      </c>
      <c r="H1969" t="s">
        <v>871</v>
      </c>
      <c r="I1969" s="4">
        <f>Table4[[#This Row],[Quantity]]*Table4[[#This Row],[UnitPrice]]</f>
        <v>29.24</v>
      </c>
      <c r="J1969" s="4">
        <f>Table4[[#This Row],[Gross Revenue]]*(1-Table4[[#This Row],[Discount]])</f>
        <v>27.777999999999999</v>
      </c>
      <c r="K1969" s="4">
        <f>Table4[[#This Row],[Quantity]]*Table4[[#This Row],[CostPrice]]</f>
        <v>15.28</v>
      </c>
      <c r="L1969" s="4">
        <f>Table4[[#This Row],[Net Revenue]]-Table4[[#This Row],[Total Cost]]</f>
        <v>12.497999999999999</v>
      </c>
      <c r="M1969" t="str">
        <f>_xlfn.XLOOKUP(Table4[[#This Row],[ProductID]], Products!A:A,Products!B:B, "Not Found")</f>
        <v>National Watches</v>
      </c>
      <c r="N1969" t="str">
        <f>TEXT(Table4[[#This Row],[Date]], "mmm")</f>
        <v>Mar</v>
      </c>
      <c r="O1969" t="str">
        <f>TEXT(Table4[[#This Row],[Date]], "yyyy")</f>
        <v>2024</v>
      </c>
      <c r="P1969" t="str">
        <f>_xlfn.XLOOKUP(Table4[[#This Row],[ProductID]],Products!A:A,Products!C:C, "Not Found")</f>
        <v>Fashion</v>
      </c>
      <c r="Q1969" t="str">
        <f>_xlfn.XLOOKUP(Table4[[#This Row],[ProductID]],Products!A:A,Products!D:D,"Not Found")</f>
        <v>Watches</v>
      </c>
      <c r="R1969">
        <f>_xlfn.XLOOKUP(Table4[[#This Row],[ProductID]],Products!A:A,Products!E:E,"Not Found")</f>
        <v>29.24</v>
      </c>
      <c r="S1969">
        <f>_xlfn.XLOOKUP(Table4[[#This Row],[ProductID]],Products!A:A,Products!F:F, "Not Found")</f>
        <v>15.28</v>
      </c>
      <c r="T1969" t="str">
        <f>_xlfn.XLOOKUP(Table4[[#This Row],[CustomerID]],Customers!A:A,Customers!D:D, "Not Found")</f>
        <v>M</v>
      </c>
      <c r="U1969" s="6">
        <f>_xlfn.XLOOKUP(Table4[[#This Row],[CustomerID]],Customers!A:A,Customers!E:E, "Not Found")</f>
        <v>28630</v>
      </c>
      <c r="V1969">
        <f ca="1">DATEDIF(Table4[[#This Row],[CustomerBirthday]], TODAY(), "Y")</f>
        <v>48</v>
      </c>
      <c r="W1969" t="str" cm="1">
        <f t="array" aca="1" ref="W1969" ca="1">_xlfn.IFS(Table4[[#This Row],[Age]]&lt;25, "Under 25",Table4[[#This Row],[Age]]=34, "25-34", Table4[[#This Row],[Age]]&lt;=49, "35-49", Table4[[#This Row],[Age]]&lt;=64, "50-64", Table4[[#This Row],[Age]]&gt;=65, "65+")</f>
        <v>35-49</v>
      </c>
      <c r="X1969" t="str">
        <f>_xlfn.XLOOKUP(Table4[[#This Row],[StoreID]],Stores!A:A,Stores!B:B, "Not found")</f>
        <v>MegaMart Jimenezborough</v>
      </c>
      <c r="Y1969" t="str">
        <f>_xlfn.XLOOKUP(Table4[[#This Row],[StoreID]],Stores!A:A,Stores!C:C, "Not Found")</f>
        <v>Jimenezborough</v>
      </c>
      <c r="Z1969" t="str">
        <f>_xlfn.XLOOKUP(Table4[[#This Row],[StoreID]],Stores!A:A,Stores!D:D, "Not Found")</f>
        <v>South</v>
      </c>
    </row>
    <row r="1970" spans="1:26">
      <c r="A1970" t="s">
        <v>2836</v>
      </c>
      <c r="B1970" s="1">
        <v>45709</v>
      </c>
      <c r="C1970" t="s">
        <v>696</v>
      </c>
      <c r="D1970" t="s">
        <v>736</v>
      </c>
      <c r="E1970" t="s">
        <v>831</v>
      </c>
      <c r="F1970">
        <v>3</v>
      </c>
      <c r="G1970">
        <v>0.05</v>
      </c>
      <c r="H1970" t="s">
        <v>875</v>
      </c>
      <c r="I1970" s="4">
        <f>Table4[[#This Row],[Quantity]]*Table4[[#This Row],[UnitPrice]]</f>
        <v>369.57</v>
      </c>
      <c r="J1970" s="4">
        <f>Table4[[#This Row],[Gross Revenue]]*(1-Table4[[#This Row],[Discount]])</f>
        <v>351.0915</v>
      </c>
      <c r="K1970" s="4">
        <f>Table4[[#This Row],[Quantity]]*Table4[[#This Row],[CostPrice]]</f>
        <v>241.07999999999998</v>
      </c>
      <c r="L1970" s="4">
        <f>Table4[[#This Row],[Net Revenue]]-Table4[[#This Row],[Total Cost]]</f>
        <v>110.01150000000001</v>
      </c>
      <c r="M1970" t="str">
        <f>_xlfn.XLOOKUP(Table4[[#This Row],[ProductID]], Products!A:A,Products!B:B, "Not Found")</f>
        <v>Us Snacks</v>
      </c>
      <c r="N1970" t="str">
        <f>TEXT(Table4[[#This Row],[Date]], "mmm")</f>
        <v>Feb</v>
      </c>
      <c r="O1970" t="str">
        <f>TEXT(Table4[[#This Row],[Date]], "yyyy")</f>
        <v>2025</v>
      </c>
      <c r="P1970" t="str">
        <f>_xlfn.XLOOKUP(Table4[[#This Row],[ProductID]],Products!A:A,Products!C:C, "Not Found")</f>
        <v>Groceries</v>
      </c>
      <c r="Q1970" t="str">
        <f>_xlfn.XLOOKUP(Table4[[#This Row],[ProductID]],Products!A:A,Products!D:D,"Not Found")</f>
        <v>Snacks</v>
      </c>
      <c r="R1970">
        <f>_xlfn.XLOOKUP(Table4[[#This Row],[ProductID]],Products!A:A,Products!E:E,"Not Found")</f>
        <v>123.19</v>
      </c>
      <c r="S1970">
        <f>_xlfn.XLOOKUP(Table4[[#This Row],[ProductID]],Products!A:A,Products!F:F, "Not Found")</f>
        <v>80.36</v>
      </c>
      <c r="T1970" t="str">
        <f>_xlfn.XLOOKUP(Table4[[#This Row],[CustomerID]],Customers!A:A,Customers!D:D, "Not Found")</f>
        <v>M</v>
      </c>
      <c r="U1970" s="6">
        <f>_xlfn.XLOOKUP(Table4[[#This Row],[CustomerID]],Customers!A:A,Customers!E:E, "Not Found")</f>
        <v>31435</v>
      </c>
      <c r="V1970">
        <f ca="1">DATEDIF(Table4[[#This Row],[CustomerBirthday]], TODAY(), "Y")</f>
        <v>40</v>
      </c>
      <c r="W1970" t="str" cm="1">
        <f t="array" aca="1" ref="W1970" ca="1">_xlfn.IFS(Table4[[#This Row],[Age]]&lt;25, "Under 25",Table4[[#This Row],[Age]]=34, "25-34", Table4[[#This Row],[Age]]&lt;=49, "35-49", Table4[[#This Row],[Age]]&lt;=64, "50-64", Table4[[#This Row],[Age]]&gt;=65, "65+")</f>
        <v>35-49</v>
      </c>
      <c r="X1970" t="str">
        <f>_xlfn.XLOOKUP(Table4[[#This Row],[StoreID]],Stores!A:A,Stores!B:B, "Not found")</f>
        <v>MegaMart Jimenezborough</v>
      </c>
      <c r="Y1970" t="str">
        <f>_xlfn.XLOOKUP(Table4[[#This Row],[StoreID]],Stores!A:A,Stores!C:C, "Not Found")</f>
        <v>Jimenezborough</v>
      </c>
      <c r="Z1970" t="str">
        <f>_xlfn.XLOOKUP(Table4[[#This Row],[StoreID]],Stores!A:A,Stores!D:D, "Not Found")</f>
        <v>South</v>
      </c>
    </row>
    <row r="1971" spans="1:26">
      <c r="A1971" t="s">
        <v>2837</v>
      </c>
      <c r="B1971" s="1">
        <v>45262</v>
      </c>
      <c r="C1971" t="s">
        <v>15</v>
      </c>
      <c r="D1971" t="s">
        <v>808</v>
      </c>
      <c r="E1971" t="s">
        <v>831</v>
      </c>
      <c r="F1971">
        <v>5</v>
      </c>
      <c r="G1971">
        <v>0.1</v>
      </c>
      <c r="H1971" t="s">
        <v>875</v>
      </c>
      <c r="I1971" s="4">
        <f>Table4[[#This Row],[Quantity]]*Table4[[#This Row],[UnitPrice]]</f>
        <v>8175.05</v>
      </c>
      <c r="J1971" s="4">
        <f>Table4[[#This Row],[Gross Revenue]]*(1-Table4[[#This Row],[Discount]])</f>
        <v>7357.5450000000001</v>
      </c>
      <c r="K1971" s="4">
        <f>Table4[[#This Row],[Quantity]]*Table4[[#This Row],[CostPrice]]</f>
        <v>5216.45</v>
      </c>
      <c r="L1971" s="4">
        <f>Table4[[#This Row],[Net Revenue]]-Table4[[#This Row],[Total Cost]]</f>
        <v>2141.0950000000003</v>
      </c>
      <c r="M1971" t="str">
        <f>_xlfn.XLOOKUP(Table4[[#This Row],[ProductID]], Products!A:A,Products!B:B, "Not Found")</f>
        <v>Present Television</v>
      </c>
      <c r="N1971" t="str">
        <f>TEXT(Table4[[#This Row],[Date]], "mmm")</f>
        <v>Dec</v>
      </c>
      <c r="O1971" t="str">
        <f>TEXT(Table4[[#This Row],[Date]], "yyyy")</f>
        <v>2023</v>
      </c>
      <c r="P1971" t="str">
        <f>_xlfn.XLOOKUP(Table4[[#This Row],[ProductID]],Products!A:A,Products!C:C, "Not Found")</f>
        <v>Electronics</v>
      </c>
      <c r="Q1971" t="str">
        <f>_xlfn.XLOOKUP(Table4[[#This Row],[ProductID]],Products!A:A,Products!D:D,"Not Found")</f>
        <v>Television</v>
      </c>
      <c r="R1971">
        <f>_xlfn.XLOOKUP(Table4[[#This Row],[ProductID]],Products!A:A,Products!E:E,"Not Found")</f>
        <v>1635.01</v>
      </c>
      <c r="S1971">
        <f>_xlfn.XLOOKUP(Table4[[#This Row],[ProductID]],Products!A:A,Products!F:F, "Not Found")</f>
        <v>1043.29</v>
      </c>
      <c r="T1971" t="str">
        <f>_xlfn.XLOOKUP(Table4[[#This Row],[CustomerID]],Customers!A:A,Customers!D:D, "Not Found")</f>
        <v>F</v>
      </c>
      <c r="U1971" s="6">
        <f>_xlfn.XLOOKUP(Table4[[#This Row],[CustomerID]],Customers!A:A,Customers!E:E, "Not Found")</f>
        <v>38461</v>
      </c>
      <c r="V1971">
        <f ca="1">DATEDIF(Table4[[#This Row],[CustomerBirthday]], TODAY(), "Y")</f>
        <v>21</v>
      </c>
      <c r="W1971" t="str" cm="1">
        <f t="array" aca="1" ref="W1971" ca="1">_xlfn.IFS(Table4[[#This Row],[Age]]&lt;25, "Under 25",Table4[[#This Row],[Age]]=34, "25-34", Table4[[#This Row],[Age]]&lt;=49, "35-49", Table4[[#This Row],[Age]]&lt;=64, "50-64", Table4[[#This Row],[Age]]&gt;=65, "65+")</f>
        <v>Under 25</v>
      </c>
      <c r="X1971" t="str">
        <f>_xlfn.XLOOKUP(Table4[[#This Row],[StoreID]],Stores!A:A,Stores!B:B, "Not found")</f>
        <v>MegaMart Jimenezborough</v>
      </c>
      <c r="Y1971" t="str">
        <f>_xlfn.XLOOKUP(Table4[[#This Row],[StoreID]],Stores!A:A,Stores!C:C, "Not Found")</f>
        <v>Jimenezborough</v>
      </c>
      <c r="Z1971" t="str">
        <f>_xlfn.XLOOKUP(Table4[[#This Row],[StoreID]],Stores!A:A,Stores!D:D, "Not Found")</f>
        <v>South</v>
      </c>
    </row>
    <row r="1972" spans="1:26">
      <c r="A1972" t="s">
        <v>2838</v>
      </c>
      <c r="B1972" s="1">
        <v>45525</v>
      </c>
      <c r="C1972" t="s">
        <v>202</v>
      </c>
      <c r="D1972" t="s">
        <v>742</v>
      </c>
      <c r="E1972" t="s">
        <v>835</v>
      </c>
      <c r="F1972">
        <v>4</v>
      </c>
      <c r="G1972">
        <v>0.15</v>
      </c>
      <c r="H1972" t="s">
        <v>871</v>
      </c>
      <c r="I1972" s="4">
        <f>Table4[[#This Row],[Quantity]]*Table4[[#This Row],[UnitPrice]]</f>
        <v>994.28</v>
      </c>
      <c r="J1972" s="4">
        <f>Table4[[#This Row],[Gross Revenue]]*(1-Table4[[#This Row],[Discount]])</f>
        <v>845.13799999999992</v>
      </c>
      <c r="K1972" s="4">
        <f>Table4[[#This Row],[Quantity]]*Table4[[#This Row],[CostPrice]]</f>
        <v>762.68</v>
      </c>
      <c r="L1972" s="4">
        <f>Table4[[#This Row],[Net Revenue]]-Table4[[#This Row],[Total Cost]]</f>
        <v>82.45799999999997</v>
      </c>
      <c r="M1972" t="str">
        <f>_xlfn.XLOOKUP(Table4[[#This Row],[ProductID]], Products!A:A,Products!B:B, "Not Found")</f>
        <v>Either Headphones</v>
      </c>
      <c r="N1972" t="str">
        <f>TEXT(Table4[[#This Row],[Date]], "mmm")</f>
        <v>Aug</v>
      </c>
      <c r="O1972" t="str">
        <f>TEXT(Table4[[#This Row],[Date]], "yyyy")</f>
        <v>2024</v>
      </c>
      <c r="P1972" t="str">
        <f>_xlfn.XLOOKUP(Table4[[#This Row],[ProductID]],Products!A:A,Products!C:C, "Not Found")</f>
        <v>Electronics</v>
      </c>
      <c r="Q1972" t="str">
        <f>_xlfn.XLOOKUP(Table4[[#This Row],[ProductID]],Products!A:A,Products!D:D,"Not Found")</f>
        <v>Headphones</v>
      </c>
      <c r="R1972">
        <f>_xlfn.XLOOKUP(Table4[[#This Row],[ProductID]],Products!A:A,Products!E:E,"Not Found")</f>
        <v>248.57</v>
      </c>
      <c r="S1972">
        <f>_xlfn.XLOOKUP(Table4[[#This Row],[ProductID]],Products!A:A,Products!F:F, "Not Found")</f>
        <v>190.67</v>
      </c>
      <c r="T1972" t="str">
        <f>_xlfn.XLOOKUP(Table4[[#This Row],[CustomerID]],Customers!A:A,Customers!D:D, "Not Found")</f>
        <v>F</v>
      </c>
      <c r="U1972" s="6">
        <f>_xlfn.XLOOKUP(Table4[[#This Row],[CustomerID]],Customers!A:A,Customers!E:E, "Not Found")</f>
        <v>33492</v>
      </c>
      <c r="V1972">
        <f ca="1">DATEDIF(Table4[[#This Row],[CustomerBirthday]], TODAY(), "Y")</f>
        <v>34</v>
      </c>
      <c r="W1972" t="str" cm="1">
        <f t="array" aca="1" ref="W1972" ca="1">_xlfn.IFS(Table4[[#This Row],[Age]]&lt;25, "Under 25",Table4[[#This Row],[Age]]=34, "25-34", Table4[[#This Row],[Age]]&lt;=49, "35-49", Table4[[#This Row],[Age]]&lt;=64, "50-64", Table4[[#This Row],[Age]]&gt;=65, "65+")</f>
        <v>25-34</v>
      </c>
      <c r="X1972" t="str">
        <f>_xlfn.XLOOKUP(Table4[[#This Row],[StoreID]],Stores!A:A,Stores!B:B, "Not found")</f>
        <v>MegaMart Peckmouth</v>
      </c>
      <c r="Y1972" t="str">
        <f>_xlfn.XLOOKUP(Table4[[#This Row],[StoreID]],Stores!A:A,Stores!C:C, "Not Found")</f>
        <v>Peckmouth</v>
      </c>
      <c r="Z1972" t="str">
        <f>_xlfn.XLOOKUP(Table4[[#This Row],[StoreID]],Stores!A:A,Stores!D:D, "Not Found")</f>
        <v>East</v>
      </c>
    </row>
    <row r="1973" spans="1:26">
      <c r="A1973" t="s">
        <v>2839</v>
      </c>
      <c r="B1973" s="1">
        <v>45792</v>
      </c>
      <c r="C1973" t="s">
        <v>298</v>
      </c>
      <c r="D1973" t="s">
        <v>818</v>
      </c>
      <c r="E1973" t="s">
        <v>839</v>
      </c>
      <c r="F1973">
        <v>4</v>
      </c>
      <c r="G1973">
        <v>0.05</v>
      </c>
      <c r="H1973" t="s">
        <v>871</v>
      </c>
      <c r="I1973" s="4">
        <f>Table4[[#This Row],[Quantity]]*Table4[[#This Row],[UnitPrice]]</f>
        <v>4661.4799999999996</v>
      </c>
      <c r="J1973" s="4">
        <f>Table4[[#This Row],[Gross Revenue]]*(1-Table4[[#This Row],[Discount]])</f>
        <v>4428.405999999999</v>
      </c>
      <c r="K1973" s="4">
        <f>Table4[[#This Row],[Quantity]]*Table4[[#This Row],[CostPrice]]</f>
        <v>3706.2</v>
      </c>
      <c r="L1973" s="4">
        <f>Table4[[#This Row],[Net Revenue]]-Table4[[#This Row],[Total Cost]]</f>
        <v>722.20599999999922</v>
      </c>
      <c r="M1973" t="str">
        <f>_xlfn.XLOOKUP(Table4[[#This Row],[ProductID]], Products!A:A,Products!B:B, "Not Found")</f>
        <v>Nature Clothing</v>
      </c>
      <c r="N1973" t="str">
        <f>TEXT(Table4[[#This Row],[Date]], "mmm")</f>
        <v>May</v>
      </c>
      <c r="O1973" t="str">
        <f>TEXT(Table4[[#This Row],[Date]], "yyyy")</f>
        <v>2025</v>
      </c>
      <c r="P1973" t="str">
        <f>_xlfn.XLOOKUP(Table4[[#This Row],[ProductID]],Products!A:A,Products!C:C, "Not Found")</f>
        <v>Fashion</v>
      </c>
      <c r="Q1973" t="str">
        <f>_xlfn.XLOOKUP(Table4[[#This Row],[ProductID]],Products!A:A,Products!D:D,"Not Found")</f>
        <v>Clothing</v>
      </c>
      <c r="R1973">
        <f>_xlfn.XLOOKUP(Table4[[#This Row],[ProductID]],Products!A:A,Products!E:E,"Not Found")</f>
        <v>1165.3699999999999</v>
      </c>
      <c r="S1973">
        <f>_xlfn.XLOOKUP(Table4[[#This Row],[ProductID]],Products!A:A,Products!F:F, "Not Found")</f>
        <v>926.55</v>
      </c>
      <c r="T1973" t="str">
        <f>_xlfn.XLOOKUP(Table4[[#This Row],[CustomerID]],Customers!A:A,Customers!D:D, "Not Found")</f>
        <v>F</v>
      </c>
      <c r="U1973" s="6">
        <f>_xlfn.XLOOKUP(Table4[[#This Row],[CustomerID]],Customers!A:A,Customers!E:E, "Not Found")</f>
        <v>29021</v>
      </c>
      <c r="V1973">
        <f ca="1">DATEDIF(Table4[[#This Row],[CustomerBirthday]], TODAY(), "Y")</f>
        <v>47</v>
      </c>
      <c r="W1973" t="str" cm="1">
        <f t="array" aca="1" ref="W1973" ca="1">_xlfn.IFS(Table4[[#This Row],[Age]]&lt;25, "Under 25",Table4[[#This Row],[Age]]=34, "25-34", Table4[[#This Row],[Age]]&lt;=49, "35-49", Table4[[#This Row],[Age]]&lt;=64, "50-64", Table4[[#This Row],[Age]]&gt;=65, "65+")</f>
        <v>35-49</v>
      </c>
      <c r="X1973" t="str">
        <f>_xlfn.XLOOKUP(Table4[[#This Row],[StoreID]],Stores!A:A,Stores!B:B, "Not found")</f>
        <v>MegaMart New Michele</v>
      </c>
      <c r="Y1973" t="str">
        <f>_xlfn.XLOOKUP(Table4[[#This Row],[StoreID]],Stores!A:A,Stores!C:C, "Not Found")</f>
        <v>New Michele</v>
      </c>
      <c r="Z1973" t="str">
        <f>_xlfn.XLOOKUP(Table4[[#This Row],[StoreID]],Stores!A:A,Stores!D:D, "Not Found")</f>
        <v>West</v>
      </c>
    </row>
    <row r="1974" spans="1:26">
      <c r="A1974" t="s">
        <v>2840</v>
      </c>
      <c r="B1974" s="1">
        <v>45495</v>
      </c>
      <c r="C1974" t="s">
        <v>63</v>
      </c>
      <c r="D1974" t="s">
        <v>711</v>
      </c>
      <c r="E1974" t="s">
        <v>846</v>
      </c>
      <c r="F1974">
        <v>3</v>
      </c>
      <c r="G1974">
        <v>0</v>
      </c>
      <c r="H1974" t="s">
        <v>875</v>
      </c>
      <c r="I1974" s="4">
        <f>Table4[[#This Row],[Quantity]]*Table4[[#This Row],[UnitPrice]]</f>
        <v>5021.07</v>
      </c>
      <c r="J1974" s="4">
        <f>Table4[[#This Row],[Gross Revenue]]*(1-Table4[[#This Row],[Discount]])</f>
        <v>5021.07</v>
      </c>
      <c r="K1974" s="4">
        <f>Table4[[#This Row],[Quantity]]*Table4[[#This Row],[CostPrice]]</f>
        <v>3970.1400000000003</v>
      </c>
      <c r="L1974" s="4">
        <f>Table4[[#This Row],[Net Revenue]]-Table4[[#This Row],[Total Cost]]</f>
        <v>1050.9299999999994</v>
      </c>
      <c r="M1974" t="str">
        <f>_xlfn.XLOOKUP(Table4[[#This Row],[ProductID]], Products!A:A,Products!B:B, "Not Found")</f>
        <v>Like Camera</v>
      </c>
      <c r="N1974" t="str">
        <f>TEXT(Table4[[#This Row],[Date]], "mmm")</f>
        <v>Jul</v>
      </c>
      <c r="O1974" t="str">
        <f>TEXT(Table4[[#This Row],[Date]], "yyyy")</f>
        <v>2024</v>
      </c>
      <c r="P1974" t="str">
        <f>_xlfn.XLOOKUP(Table4[[#This Row],[ProductID]],Products!A:A,Products!C:C, "Not Found")</f>
        <v>Electronics</v>
      </c>
      <c r="Q1974" t="str">
        <f>_xlfn.XLOOKUP(Table4[[#This Row],[ProductID]],Products!A:A,Products!D:D,"Not Found")</f>
        <v>Camera</v>
      </c>
      <c r="R1974">
        <f>_xlfn.XLOOKUP(Table4[[#This Row],[ProductID]],Products!A:A,Products!E:E,"Not Found")</f>
        <v>1673.69</v>
      </c>
      <c r="S1974">
        <f>_xlfn.XLOOKUP(Table4[[#This Row],[ProductID]],Products!A:A,Products!F:F, "Not Found")</f>
        <v>1323.38</v>
      </c>
      <c r="T1974" t="str">
        <f>_xlfn.XLOOKUP(Table4[[#This Row],[CustomerID]],Customers!A:A,Customers!D:D, "Not Found")</f>
        <v>M</v>
      </c>
      <c r="U1974" s="6">
        <f>_xlfn.XLOOKUP(Table4[[#This Row],[CustomerID]],Customers!A:A,Customers!E:E, "Not Found")</f>
        <v>34315</v>
      </c>
      <c r="V1974">
        <f ca="1">DATEDIF(Table4[[#This Row],[CustomerBirthday]], TODAY(), "Y")</f>
        <v>32</v>
      </c>
      <c r="W1974" t="str" cm="1">
        <f t="array" aca="1" ref="W1974" ca="1">_xlfn.IFS(Table4[[#This Row],[Age]]&lt;25, "Under 25",Table4[[#This Row],[Age]]=34, "25-34", Table4[[#This Row],[Age]]&lt;=49, "35-49", Table4[[#This Row],[Age]]&lt;=64, "50-64", Table4[[#This Row],[Age]]&gt;=65, "65+")</f>
        <v>35-49</v>
      </c>
      <c r="X1974" t="str">
        <f>_xlfn.XLOOKUP(Table4[[#This Row],[StoreID]],Stores!A:A,Stores!B:B, "Not found")</f>
        <v>MegaMart Johnmouth</v>
      </c>
      <c r="Y1974" t="str">
        <f>_xlfn.XLOOKUP(Table4[[#This Row],[StoreID]],Stores!A:A,Stores!C:C, "Not Found")</f>
        <v>Johnmouth</v>
      </c>
      <c r="Z1974" t="str">
        <f>_xlfn.XLOOKUP(Table4[[#This Row],[StoreID]],Stores!A:A,Stores!D:D, "Not Found")</f>
        <v>East</v>
      </c>
    </row>
    <row r="1975" spans="1:26">
      <c r="A1975" t="s">
        <v>2841</v>
      </c>
      <c r="B1975" s="1">
        <v>45430</v>
      </c>
      <c r="C1975" t="s">
        <v>51</v>
      </c>
      <c r="D1975" t="s">
        <v>774</v>
      </c>
      <c r="E1975" t="s">
        <v>831</v>
      </c>
      <c r="F1975">
        <v>5</v>
      </c>
      <c r="G1975">
        <v>0.1</v>
      </c>
      <c r="H1975" t="s">
        <v>875</v>
      </c>
      <c r="I1975" s="4">
        <f>Table4[[#This Row],[Quantity]]*Table4[[#This Row],[UnitPrice]]</f>
        <v>7437.05</v>
      </c>
      <c r="J1975" s="4">
        <f>Table4[[#This Row],[Gross Revenue]]*(1-Table4[[#This Row],[Discount]])</f>
        <v>6693.3450000000003</v>
      </c>
      <c r="K1975" s="4">
        <f>Table4[[#This Row],[Quantity]]*Table4[[#This Row],[CostPrice]]</f>
        <v>4065.3500000000004</v>
      </c>
      <c r="L1975" s="4">
        <f>Table4[[#This Row],[Net Revenue]]-Table4[[#This Row],[Total Cost]]</f>
        <v>2627.9949999999999</v>
      </c>
      <c r="M1975" t="str">
        <f>_xlfn.XLOOKUP(Table4[[#This Row],[ProductID]], Products!A:A,Products!B:B, "Not Found")</f>
        <v>Him Smartphone</v>
      </c>
      <c r="N1975" t="str">
        <f>TEXT(Table4[[#This Row],[Date]], "mmm")</f>
        <v>May</v>
      </c>
      <c r="O1975" t="str">
        <f>TEXT(Table4[[#This Row],[Date]], "yyyy")</f>
        <v>2024</v>
      </c>
      <c r="P1975" t="str">
        <f>_xlfn.XLOOKUP(Table4[[#This Row],[ProductID]],Products!A:A,Products!C:C, "Not Found")</f>
        <v>Electronics</v>
      </c>
      <c r="Q1975" t="str">
        <f>_xlfn.XLOOKUP(Table4[[#This Row],[ProductID]],Products!A:A,Products!D:D,"Not Found")</f>
        <v>Smartphone</v>
      </c>
      <c r="R1975">
        <f>_xlfn.XLOOKUP(Table4[[#This Row],[ProductID]],Products!A:A,Products!E:E,"Not Found")</f>
        <v>1487.41</v>
      </c>
      <c r="S1975">
        <f>_xlfn.XLOOKUP(Table4[[#This Row],[ProductID]],Products!A:A,Products!F:F, "Not Found")</f>
        <v>813.07</v>
      </c>
      <c r="T1975" t="str">
        <f>_xlfn.XLOOKUP(Table4[[#This Row],[CustomerID]],Customers!A:A,Customers!D:D, "Not Found")</f>
        <v>M</v>
      </c>
      <c r="U1975" s="6">
        <f>_xlfn.XLOOKUP(Table4[[#This Row],[CustomerID]],Customers!A:A,Customers!E:E, "Not Found")</f>
        <v>32850</v>
      </c>
      <c r="V1975">
        <f ca="1">DATEDIF(Table4[[#This Row],[CustomerBirthday]], TODAY(), "Y")</f>
        <v>36</v>
      </c>
      <c r="W1975" t="str" cm="1">
        <f t="array" aca="1" ref="W1975" ca="1">_xlfn.IFS(Table4[[#This Row],[Age]]&lt;25, "Under 25",Table4[[#This Row],[Age]]=34, "25-34", Table4[[#This Row],[Age]]&lt;=49, "35-49", Table4[[#This Row],[Age]]&lt;=64, "50-64", Table4[[#This Row],[Age]]&gt;=65, "65+")</f>
        <v>35-49</v>
      </c>
      <c r="X1975" t="str">
        <f>_xlfn.XLOOKUP(Table4[[#This Row],[StoreID]],Stores!A:A,Stores!B:B, "Not found")</f>
        <v>MegaMart Jimenezborough</v>
      </c>
      <c r="Y1975" t="str">
        <f>_xlfn.XLOOKUP(Table4[[#This Row],[StoreID]],Stores!A:A,Stores!C:C, "Not Found")</f>
        <v>Jimenezborough</v>
      </c>
      <c r="Z1975" t="str">
        <f>_xlfn.XLOOKUP(Table4[[#This Row],[StoreID]],Stores!A:A,Stores!D:D, "Not Found")</f>
        <v>South</v>
      </c>
    </row>
    <row r="1976" spans="1:26">
      <c r="A1976" t="s">
        <v>2842</v>
      </c>
      <c r="B1976" s="1">
        <v>45246</v>
      </c>
      <c r="C1976" t="s">
        <v>480</v>
      </c>
      <c r="D1976" t="s">
        <v>790</v>
      </c>
      <c r="E1976" t="s">
        <v>842</v>
      </c>
      <c r="F1976">
        <v>2</v>
      </c>
      <c r="G1976">
        <v>0</v>
      </c>
      <c r="H1976" t="s">
        <v>871</v>
      </c>
      <c r="I1976" s="4">
        <f>Table4[[#This Row],[Quantity]]*Table4[[#This Row],[UnitPrice]]</f>
        <v>609.41999999999996</v>
      </c>
      <c r="J1976" s="4">
        <f>Table4[[#This Row],[Gross Revenue]]*(1-Table4[[#This Row],[Discount]])</f>
        <v>609.41999999999996</v>
      </c>
      <c r="K1976" s="4">
        <f>Table4[[#This Row],[Quantity]]*Table4[[#This Row],[CostPrice]]</f>
        <v>328.02</v>
      </c>
      <c r="L1976" s="4">
        <f>Table4[[#This Row],[Net Revenue]]-Table4[[#This Row],[Total Cost]]</f>
        <v>281.39999999999998</v>
      </c>
      <c r="M1976" t="str">
        <f>_xlfn.XLOOKUP(Table4[[#This Row],[ProductID]], Products!A:A,Products!B:B, "Not Found")</f>
        <v>Difficult Vegetables</v>
      </c>
      <c r="N1976" t="str">
        <f>TEXT(Table4[[#This Row],[Date]], "mmm")</f>
        <v>Nov</v>
      </c>
      <c r="O1976" t="str">
        <f>TEXT(Table4[[#This Row],[Date]], "yyyy")</f>
        <v>2023</v>
      </c>
      <c r="P1976" t="str">
        <f>_xlfn.XLOOKUP(Table4[[#This Row],[ProductID]],Products!A:A,Products!C:C, "Not Found")</f>
        <v>Groceries</v>
      </c>
      <c r="Q1976" t="str">
        <f>_xlfn.XLOOKUP(Table4[[#This Row],[ProductID]],Products!A:A,Products!D:D,"Not Found")</f>
        <v>Vegetables</v>
      </c>
      <c r="R1976">
        <f>_xlfn.XLOOKUP(Table4[[#This Row],[ProductID]],Products!A:A,Products!E:E,"Not Found")</f>
        <v>304.70999999999998</v>
      </c>
      <c r="S1976">
        <f>_xlfn.XLOOKUP(Table4[[#This Row],[ProductID]],Products!A:A,Products!F:F, "Not Found")</f>
        <v>164.01</v>
      </c>
      <c r="T1976" t="str">
        <f>_xlfn.XLOOKUP(Table4[[#This Row],[CustomerID]],Customers!A:A,Customers!D:D, "Not Found")</f>
        <v>M</v>
      </c>
      <c r="U1976" s="6">
        <f>_xlfn.XLOOKUP(Table4[[#This Row],[CustomerID]],Customers!A:A,Customers!E:E, "Not Found")</f>
        <v>35356</v>
      </c>
      <c r="V1976">
        <f ca="1">DATEDIF(Table4[[#This Row],[CustomerBirthday]], TODAY(), "Y")</f>
        <v>29</v>
      </c>
      <c r="W1976" t="str" cm="1">
        <f t="array" aca="1" ref="W1976" ca="1">_xlfn.IFS(Table4[[#This Row],[Age]]&lt;25, "Under 25",Table4[[#This Row],[Age]]=34, "25-34", Table4[[#This Row],[Age]]&lt;=49, "35-49", Table4[[#This Row],[Age]]&lt;=64, "50-64", Table4[[#This Row],[Age]]&gt;=65, "65+")</f>
        <v>35-49</v>
      </c>
      <c r="X1976" t="str">
        <f>_xlfn.XLOOKUP(Table4[[#This Row],[StoreID]],Stores!A:A,Stores!B:B, "Not found")</f>
        <v>MegaMart Brianahaven</v>
      </c>
      <c r="Y1976" t="str">
        <f>_xlfn.XLOOKUP(Table4[[#This Row],[StoreID]],Stores!A:A,Stores!C:C, "Not Found")</f>
        <v>Brianahaven</v>
      </c>
      <c r="Z1976" t="str">
        <f>_xlfn.XLOOKUP(Table4[[#This Row],[StoreID]],Stores!A:A,Stores!D:D, "Not Found")</f>
        <v>North</v>
      </c>
    </row>
    <row r="1977" spans="1:26">
      <c r="A1977" t="s">
        <v>2843</v>
      </c>
      <c r="B1977" s="1">
        <v>45567</v>
      </c>
      <c r="C1977" t="s">
        <v>32</v>
      </c>
      <c r="D1977" t="s">
        <v>747</v>
      </c>
      <c r="E1977" t="s">
        <v>835</v>
      </c>
      <c r="F1977">
        <v>4</v>
      </c>
      <c r="G1977">
        <v>0.15</v>
      </c>
      <c r="H1977" t="s">
        <v>871</v>
      </c>
      <c r="I1977" s="4">
        <f>Table4[[#This Row],[Quantity]]*Table4[[#This Row],[UnitPrice]]</f>
        <v>4539.2</v>
      </c>
      <c r="J1977" s="4">
        <f>Table4[[#This Row],[Gross Revenue]]*(1-Table4[[#This Row],[Discount]])</f>
        <v>3858.3199999999997</v>
      </c>
      <c r="K1977" s="4">
        <f>Table4[[#This Row],[Quantity]]*Table4[[#This Row],[CostPrice]]</f>
        <v>2700.4</v>
      </c>
      <c r="L1977" s="4">
        <f>Table4[[#This Row],[Net Revenue]]-Table4[[#This Row],[Total Cost]]</f>
        <v>1157.9199999999996</v>
      </c>
      <c r="M1977" t="str">
        <f>_xlfn.XLOOKUP(Table4[[#This Row],[ProductID]], Products!A:A,Products!B:B, "Not Found")</f>
        <v>World Watches</v>
      </c>
      <c r="N1977" t="str">
        <f>TEXT(Table4[[#This Row],[Date]], "mmm")</f>
        <v>Oct</v>
      </c>
      <c r="O1977" t="str">
        <f>TEXT(Table4[[#This Row],[Date]], "yyyy")</f>
        <v>2024</v>
      </c>
      <c r="P1977" t="str">
        <f>_xlfn.XLOOKUP(Table4[[#This Row],[ProductID]],Products!A:A,Products!C:C, "Not Found")</f>
        <v>Fashion</v>
      </c>
      <c r="Q1977" t="str">
        <f>_xlfn.XLOOKUP(Table4[[#This Row],[ProductID]],Products!A:A,Products!D:D,"Not Found")</f>
        <v>Watches</v>
      </c>
      <c r="R1977">
        <f>_xlfn.XLOOKUP(Table4[[#This Row],[ProductID]],Products!A:A,Products!E:E,"Not Found")</f>
        <v>1134.8</v>
      </c>
      <c r="S1977">
        <f>_xlfn.XLOOKUP(Table4[[#This Row],[ProductID]],Products!A:A,Products!F:F, "Not Found")</f>
        <v>675.1</v>
      </c>
      <c r="T1977" t="str">
        <f>_xlfn.XLOOKUP(Table4[[#This Row],[CustomerID]],Customers!A:A,Customers!D:D, "Not Found")</f>
        <v>M</v>
      </c>
      <c r="U1977" s="6">
        <f>_xlfn.XLOOKUP(Table4[[#This Row],[CustomerID]],Customers!A:A,Customers!E:E, "Not Found")</f>
        <v>31058</v>
      </c>
      <c r="V1977">
        <f ca="1">DATEDIF(Table4[[#This Row],[CustomerBirthday]], TODAY(), "Y")</f>
        <v>41</v>
      </c>
      <c r="W1977" t="str" cm="1">
        <f t="array" aca="1" ref="W1977" ca="1">_xlfn.IFS(Table4[[#This Row],[Age]]&lt;25, "Under 25",Table4[[#This Row],[Age]]=34, "25-34", Table4[[#This Row],[Age]]&lt;=49, "35-49", Table4[[#This Row],[Age]]&lt;=64, "50-64", Table4[[#This Row],[Age]]&gt;=65, "65+")</f>
        <v>35-49</v>
      </c>
      <c r="X1977" t="str">
        <f>_xlfn.XLOOKUP(Table4[[#This Row],[StoreID]],Stores!A:A,Stores!B:B, "Not found")</f>
        <v>MegaMart Peckmouth</v>
      </c>
      <c r="Y1977" t="str">
        <f>_xlfn.XLOOKUP(Table4[[#This Row],[StoreID]],Stores!A:A,Stores!C:C, "Not Found")</f>
        <v>Peckmouth</v>
      </c>
      <c r="Z1977" t="str">
        <f>_xlfn.XLOOKUP(Table4[[#This Row],[StoreID]],Stores!A:A,Stores!D:D, "Not Found")</f>
        <v>East</v>
      </c>
    </row>
    <row r="1978" spans="1:26">
      <c r="A1978" t="s">
        <v>2844</v>
      </c>
      <c r="B1978" s="1">
        <v>45589</v>
      </c>
      <c r="C1978" t="s">
        <v>343</v>
      </c>
      <c r="D1978" t="s">
        <v>766</v>
      </c>
      <c r="E1978" t="s">
        <v>839</v>
      </c>
      <c r="F1978">
        <v>2</v>
      </c>
      <c r="G1978">
        <v>0.15</v>
      </c>
      <c r="H1978" t="s">
        <v>875</v>
      </c>
      <c r="I1978" s="4">
        <f>Table4[[#This Row],[Quantity]]*Table4[[#This Row],[UnitPrice]]</f>
        <v>2454.48</v>
      </c>
      <c r="J1978" s="4">
        <f>Table4[[#This Row],[Gross Revenue]]*(1-Table4[[#This Row],[Discount]])</f>
        <v>2086.308</v>
      </c>
      <c r="K1978" s="4">
        <f>Table4[[#This Row],[Quantity]]*Table4[[#This Row],[CostPrice]]</f>
        <v>1954.18</v>
      </c>
      <c r="L1978" s="4">
        <f>Table4[[#This Row],[Net Revenue]]-Table4[[#This Row],[Total Cost]]</f>
        <v>132.12799999999993</v>
      </c>
      <c r="M1978" t="str">
        <f>_xlfn.XLOOKUP(Table4[[#This Row],[ProductID]], Products!A:A,Products!B:B, "Not Found")</f>
        <v>Firm Dairy</v>
      </c>
      <c r="N1978" t="str">
        <f>TEXT(Table4[[#This Row],[Date]], "mmm")</f>
        <v>Oct</v>
      </c>
      <c r="O1978" t="str">
        <f>TEXT(Table4[[#This Row],[Date]], "yyyy")</f>
        <v>2024</v>
      </c>
      <c r="P1978" t="str">
        <f>_xlfn.XLOOKUP(Table4[[#This Row],[ProductID]],Products!A:A,Products!C:C, "Not Found")</f>
        <v>Groceries</v>
      </c>
      <c r="Q1978" t="str">
        <f>_xlfn.XLOOKUP(Table4[[#This Row],[ProductID]],Products!A:A,Products!D:D,"Not Found")</f>
        <v>Dairy</v>
      </c>
      <c r="R1978">
        <f>_xlfn.XLOOKUP(Table4[[#This Row],[ProductID]],Products!A:A,Products!E:E,"Not Found")</f>
        <v>1227.24</v>
      </c>
      <c r="S1978">
        <f>_xlfn.XLOOKUP(Table4[[#This Row],[ProductID]],Products!A:A,Products!F:F, "Not Found")</f>
        <v>977.09</v>
      </c>
      <c r="T1978" t="str">
        <f>_xlfn.XLOOKUP(Table4[[#This Row],[CustomerID]],Customers!A:A,Customers!D:D, "Not Found")</f>
        <v>M</v>
      </c>
      <c r="U1978" s="6">
        <f>_xlfn.XLOOKUP(Table4[[#This Row],[CustomerID]],Customers!A:A,Customers!E:E, "Not Found")</f>
        <v>23046</v>
      </c>
      <c r="V1978">
        <f ca="1">DATEDIF(Table4[[#This Row],[CustomerBirthday]], TODAY(), "Y")</f>
        <v>63</v>
      </c>
      <c r="W1978" t="str" cm="1">
        <f t="array" aca="1" ref="W1978" ca="1">_xlfn.IFS(Table4[[#This Row],[Age]]&lt;25, "Under 25",Table4[[#This Row],[Age]]=34, "25-34", Table4[[#This Row],[Age]]&lt;=49, "35-49", Table4[[#This Row],[Age]]&lt;=64, "50-64", Table4[[#This Row],[Age]]&gt;=65, "65+")</f>
        <v>50-64</v>
      </c>
      <c r="X1978" t="str">
        <f>_xlfn.XLOOKUP(Table4[[#This Row],[StoreID]],Stores!A:A,Stores!B:B, "Not found")</f>
        <v>MegaMart New Michele</v>
      </c>
      <c r="Y1978" t="str">
        <f>_xlfn.XLOOKUP(Table4[[#This Row],[StoreID]],Stores!A:A,Stores!C:C, "Not Found")</f>
        <v>New Michele</v>
      </c>
      <c r="Z1978" t="str">
        <f>_xlfn.XLOOKUP(Table4[[#This Row],[StoreID]],Stores!A:A,Stores!D:D, "Not Found")</f>
        <v>West</v>
      </c>
    </row>
    <row r="1979" spans="1:26">
      <c r="A1979" t="s">
        <v>2845</v>
      </c>
      <c r="B1979" s="1">
        <v>45190</v>
      </c>
      <c r="C1979" t="s">
        <v>464</v>
      </c>
      <c r="D1979" t="s">
        <v>745</v>
      </c>
      <c r="E1979" t="s">
        <v>835</v>
      </c>
      <c r="F1979">
        <v>1</v>
      </c>
      <c r="G1979">
        <v>0.05</v>
      </c>
      <c r="H1979" t="s">
        <v>875</v>
      </c>
      <c r="I1979" s="4">
        <f>Table4[[#This Row],[Quantity]]*Table4[[#This Row],[UnitPrice]]</f>
        <v>1193.0899999999999</v>
      </c>
      <c r="J1979" s="4">
        <f>Table4[[#This Row],[Gross Revenue]]*(1-Table4[[#This Row],[Discount]])</f>
        <v>1133.4354999999998</v>
      </c>
      <c r="K1979" s="4">
        <f>Table4[[#This Row],[Quantity]]*Table4[[#This Row],[CostPrice]]</f>
        <v>818.24</v>
      </c>
      <c r="L1979" s="4">
        <f>Table4[[#This Row],[Net Revenue]]-Table4[[#This Row],[Total Cost]]</f>
        <v>315.19549999999981</v>
      </c>
      <c r="M1979" t="str">
        <f>_xlfn.XLOOKUP(Table4[[#This Row],[ProductID]], Products!A:A,Products!B:B, "Not Found")</f>
        <v>Above Camera</v>
      </c>
      <c r="N1979" t="str">
        <f>TEXT(Table4[[#This Row],[Date]], "mmm")</f>
        <v>Sep</v>
      </c>
      <c r="O1979" t="str">
        <f>TEXT(Table4[[#This Row],[Date]], "yyyy")</f>
        <v>2023</v>
      </c>
      <c r="P1979" t="str">
        <f>_xlfn.XLOOKUP(Table4[[#This Row],[ProductID]],Products!A:A,Products!C:C, "Not Found")</f>
        <v>Electronics</v>
      </c>
      <c r="Q1979" t="str">
        <f>_xlfn.XLOOKUP(Table4[[#This Row],[ProductID]],Products!A:A,Products!D:D,"Not Found")</f>
        <v>Camera</v>
      </c>
      <c r="R1979">
        <f>_xlfn.XLOOKUP(Table4[[#This Row],[ProductID]],Products!A:A,Products!E:E,"Not Found")</f>
        <v>1193.0899999999999</v>
      </c>
      <c r="S1979">
        <f>_xlfn.XLOOKUP(Table4[[#This Row],[ProductID]],Products!A:A,Products!F:F, "Not Found")</f>
        <v>818.24</v>
      </c>
      <c r="T1979" t="str">
        <f>_xlfn.XLOOKUP(Table4[[#This Row],[CustomerID]],Customers!A:A,Customers!D:D, "Not Found")</f>
        <v>M</v>
      </c>
      <c r="U1979" s="6">
        <f>_xlfn.XLOOKUP(Table4[[#This Row],[CustomerID]],Customers!A:A,Customers!E:E, "Not Found")</f>
        <v>29315</v>
      </c>
      <c r="V1979">
        <f ca="1">DATEDIF(Table4[[#This Row],[CustomerBirthday]], TODAY(), "Y")</f>
        <v>46</v>
      </c>
      <c r="W1979" t="str" cm="1">
        <f t="array" aca="1" ref="W1979" ca="1">_xlfn.IFS(Table4[[#This Row],[Age]]&lt;25, "Under 25",Table4[[#This Row],[Age]]=34, "25-34", Table4[[#This Row],[Age]]&lt;=49, "35-49", Table4[[#This Row],[Age]]&lt;=64, "50-64", Table4[[#This Row],[Age]]&gt;=65, "65+")</f>
        <v>35-49</v>
      </c>
      <c r="X1979" t="str">
        <f>_xlfn.XLOOKUP(Table4[[#This Row],[StoreID]],Stores!A:A,Stores!B:B, "Not found")</f>
        <v>MegaMart Peckmouth</v>
      </c>
      <c r="Y1979" t="str">
        <f>_xlfn.XLOOKUP(Table4[[#This Row],[StoreID]],Stores!A:A,Stores!C:C, "Not Found")</f>
        <v>Peckmouth</v>
      </c>
      <c r="Z1979" t="str">
        <f>_xlfn.XLOOKUP(Table4[[#This Row],[StoreID]],Stores!A:A,Stores!D:D, "Not Found")</f>
        <v>East</v>
      </c>
    </row>
    <row r="1980" spans="1:26">
      <c r="A1980" t="s">
        <v>2846</v>
      </c>
      <c r="B1980" s="1">
        <v>45604</v>
      </c>
      <c r="C1980" t="s">
        <v>277</v>
      </c>
      <c r="D1980" t="s">
        <v>774</v>
      </c>
      <c r="E1980" t="s">
        <v>839</v>
      </c>
      <c r="F1980">
        <v>1</v>
      </c>
      <c r="G1980">
        <v>0.1</v>
      </c>
      <c r="H1980" t="s">
        <v>875</v>
      </c>
      <c r="I1980" s="4">
        <f>Table4[[#This Row],[Quantity]]*Table4[[#This Row],[UnitPrice]]</f>
        <v>1487.41</v>
      </c>
      <c r="J1980" s="4">
        <f>Table4[[#This Row],[Gross Revenue]]*(1-Table4[[#This Row],[Discount]])</f>
        <v>1338.6690000000001</v>
      </c>
      <c r="K1980" s="4">
        <f>Table4[[#This Row],[Quantity]]*Table4[[#This Row],[CostPrice]]</f>
        <v>813.07</v>
      </c>
      <c r="L1980" s="4">
        <f>Table4[[#This Row],[Net Revenue]]-Table4[[#This Row],[Total Cost]]</f>
        <v>525.59900000000005</v>
      </c>
      <c r="M1980" t="str">
        <f>_xlfn.XLOOKUP(Table4[[#This Row],[ProductID]], Products!A:A,Products!B:B, "Not Found")</f>
        <v>Him Smartphone</v>
      </c>
      <c r="N1980" t="str">
        <f>TEXT(Table4[[#This Row],[Date]], "mmm")</f>
        <v>Nov</v>
      </c>
      <c r="O1980" t="str">
        <f>TEXT(Table4[[#This Row],[Date]], "yyyy")</f>
        <v>2024</v>
      </c>
      <c r="P1980" t="str">
        <f>_xlfn.XLOOKUP(Table4[[#This Row],[ProductID]],Products!A:A,Products!C:C, "Not Found")</f>
        <v>Electronics</v>
      </c>
      <c r="Q1980" t="str">
        <f>_xlfn.XLOOKUP(Table4[[#This Row],[ProductID]],Products!A:A,Products!D:D,"Not Found")</f>
        <v>Smartphone</v>
      </c>
      <c r="R1980">
        <f>_xlfn.XLOOKUP(Table4[[#This Row],[ProductID]],Products!A:A,Products!E:E,"Not Found")</f>
        <v>1487.41</v>
      </c>
      <c r="S1980">
        <f>_xlfn.XLOOKUP(Table4[[#This Row],[ProductID]],Products!A:A,Products!F:F, "Not Found")</f>
        <v>813.07</v>
      </c>
      <c r="T1980" t="str">
        <f>_xlfn.XLOOKUP(Table4[[#This Row],[CustomerID]],Customers!A:A,Customers!D:D, "Not Found")</f>
        <v>F</v>
      </c>
      <c r="U1980" s="6">
        <f>_xlfn.XLOOKUP(Table4[[#This Row],[CustomerID]],Customers!A:A,Customers!E:E, "Not Found")</f>
        <v>23715</v>
      </c>
      <c r="V1980">
        <f ca="1">DATEDIF(Table4[[#This Row],[CustomerBirthday]], TODAY(), "Y")</f>
        <v>61</v>
      </c>
      <c r="W1980" t="str" cm="1">
        <f t="array" aca="1" ref="W1980" ca="1">_xlfn.IFS(Table4[[#This Row],[Age]]&lt;25, "Under 25",Table4[[#This Row],[Age]]=34, "25-34", Table4[[#This Row],[Age]]&lt;=49, "35-49", Table4[[#This Row],[Age]]&lt;=64, "50-64", Table4[[#This Row],[Age]]&gt;=65, "65+")</f>
        <v>50-64</v>
      </c>
      <c r="X1980" t="str">
        <f>_xlfn.XLOOKUP(Table4[[#This Row],[StoreID]],Stores!A:A,Stores!B:B, "Not found")</f>
        <v>MegaMart New Michele</v>
      </c>
      <c r="Y1980" t="str">
        <f>_xlfn.XLOOKUP(Table4[[#This Row],[StoreID]],Stores!A:A,Stores!C:C, "Not Found")</f>
        <v>New Michele</v>
      </c>
      <c r="Z1980" t="str">
        <f>_xlfn.XLOOKUP(Table4[[#This Row],[StoreID]],Stores!A:A,Stores!D:D, "Not Found")</f>
        <v>West</v>
      </c>
    </row>
    <row r="1981" spans="1:26">
      <c r="A1981" t="s">
        <v>2847</v>
      </c>
      <c r="B1981" s="1">
        <v>45685</v>
      </c>
      <c r="C1981" t="s">
        <v>351</v>
      </c>
      <c r="D1981" t="s">
        <v>759</v>
      </c>
      <c r="E1981" t="s">
        <v>831</v>
      </c>
      <c r="F1981">
        <v>1</v>
      </c>
      <c r="G1981">
        <v>0.05</v>
      </c>
      <c r="H1981" t="s">
        <v>871</v>
      </c>
      <c r="I1981" s="4">
        <f>Table4[[#This Row],[Quantity]]*Table4[[#This Row],[UnitPrice]]</f>
        <v>1079.8900000000001</v>
      </c>
      <c r="J1981" s="4">
        <f>Table4[[#This Row],[Gross Revenue]]*(1-Table4[[#This Row],[Discount]])</f>
        <v>1025.8955000000001</v>
      </c>
      <c r="K1981" s="4">
        <f>Table4[[#This Row],[Quantity]]*Table4[[#This Row],[CostPrice]]</f>
        <v>703.83</v>
      </c>
      <c r="L1981" s="4">
        <f>Table4[[#This Row],[Net Revenue]]-Table4[[#This Row],[Total Cost]]</f>
        <v>322.06550000000004</v>
      </c>
      <c r="M1981" t="str">
        <f>_xlfn.XLOOKUP(Table4[[#This Row],[ProductID]], Products!A:A,Products!B:B, "Not Found")</f>
        <v>Democratic Smartphone</v>
      </c>
      <c r="N1981" t="str">
        <f>TEXT(Table4[[#This Row],[Date]], "mmm")</f>
        <v>Jan</v>
      </c>
      <c r="O1981" t="str">
        <f>TEXT(Table4[[#This Row],[Date]], "yyyy")</f>
        <v>2025</v>
      </c>
      <c r="P1981" t="str">
        <f>_xlfn.XLOOKUP(Table4[[#This Row],[ProductID]],Products!A:A,Products!C:C, "Not Found")</f>
        <v>Electronics</v>
      </c>
      <c r="Q1981" t="str">
        <f>_xlfn.XLOOKUP(Table4[[#This Row],[ProductID]],Products!A:A,Products!D:D,"Not Found")</f>
        <v>Smartphone</v>
      </c>
      <c r="R1981">
        <f>_xlfn.XLOOKUP(Table4[[#This Row],[ProductID]],Products!A:A,Products!E:E,"Not Found")</f>
        <v>1079.8900000000001</v>
      </c>
      <c r="S1981">
        <f>_xlfn.XLOOKUP(Table4[[#This Row],[ProductID]],Products!A:A,Products!F:F, "Not Found")</f>
        <v>703.83</v>
      </c>
      <c r="T1981" t="str">
        <f>_xlfn.XLOOKUP(Table4[[#This Row],[CustomerID]],Customers!A:A,Customers!D:D, "Not Found")</f>
        <v>M</v>
      </c>
      <c r="U1981" s="6">
        <f>_xlfn.XLOOKUP(Table4[[#This Row],[CustomerID]],Customers!A:A,Customers!E:E, "Not Found")</f>
        <v>28594</v>
      </c>
      <c r="V1981">
        <f ca="1">DATEDIF(Table4[[#This Row],[CustomerBirthday]], TODAY(), "Y")</f>
        <v>48</v>
      </c>
      <c r="W1981" t="str" cm="1">
        <f t="array" aca="1" ref="W1981" ca="1">_xlfn.IFS(Table4[[#This Row],[Age]]&lt;25, "Under 25",Table4[[#This Row],[Age]]=34, "25-34", Table4[[#This Row],[Age]]&lt;=49, "35-49", Table4[[#This Row],[Age]]&lt;=64, "50-64", Table4[[#This Row],[Age]]&gt;=65, "65+")</f>
        <v>35-49</v>
      </c>
      <c r="X1981" t="str">
        <f>_xlfn.XLOOKUP(Table4[[#This Row],[StoreID]],Stores!A:A,Stores!B:B, "Not found")</f>
        <v>MegaMart Jimenezborough</v>
      </c>
      <c r="Y1981" t="str">
        <f>_xlfn.XLOOKUP(Table4[[#This Row],[StoreID]],Stores!A:A,Stores!C:C, "Not Found")</f>
        <v>Jimenezborough</v>
      </c>
      <c r="Z1981" t="str">
        <f>_xlfn.XLOOKUP(Table4[[#This Row],[StoreID]],Stores!A:A,Stores!D:D, "Not Found")</f>
        <v>South</v>
      </c>
    </row>
    <row r="1982" spans="1:26">
      <c r="A1982" t="s">
        <v>2848</v>
      </c>
      <c r="B1982" s="1">
        <v>45783</v>
      </c>
      <c r="C1982" t="s">
        <v>411</v>
      </c>
      <c r="D1982" t="s">
        <v>761</v>
      </c>
      <c r="E1982" t="s">
        <v>846</v>
      </c>
      <c r="F1982">
        <v>3</v>
      </c>
      <c r="G1982">
        <v>0.05</v>
      </c>
      <c r="H1982" t="s">
        <v>868</v>
      </c>
      <c r="I1982" s="4">
        <f>Table4[[#This Row],[Quantity]]*Table4[[#This Row],[UnitPrice]]</f>
        <v>5288.76</v>
      </c>
      <c r="J1982" s="4">
        <f>Table4[[#This Row],[Gross Revenue]]*(1-Table4[[#This Row],[Discount]])</f>
        <v>5024.3220000000001</v>
      </c>
      <c r="K1982" s="4">
        <f>Table4[[#This Row],[Quantity]]*Table4[[#This Row],[CostPrice]]</f>
        <v>4039.44</v>
      </c>
      <c r="L1982" s="4">
        <f>Table4[[#This Row],[Net Revenue]]-Table4[[#This Row],[Total Cost]]</f>
        <v>984.88200000000006</v>
      </c>
      <c r="M1982" t="str">
        <f>_xlfn.XLOOKUP(Table4[[#This Row],[ProductID]], Products!A:A,Products!B:B, "Not Found")</f>
        <v>Traditional Laptop</v>
      </c>
      <c r="N1982" t="str">
        <f>TEXT(Table4[[#This Row],[Date]], "mmm")</f>
        <v>May</v>
      </c>
      <c r="O1982" t="str">
        <f>TEXT(Table4[[#This Row],[Date]], "yyyy")</f>
        <v>2025</v>
      </c>
      <c r="P1982" t="str">
        <f>_xlfn.XLOOKUP(Table4[[#This Row],[ProductID]],Products!A:A,Products!C:C, "Not Found")</f>
        <v>Electronics</v>
      </c>
      <c r="Q1982" t="str">
        <f>_xlfn.XLOOKUP(Table4[[#This Row],[ProductID]],Products!A:A,Products!D:D,"Not Found")</f>
        <v>Laptop</v>
      </c>
      <c r="R1982">
        <f>_xlfn.XLOOKUP(Table4[[#This Row],[ProductID]],Products!A:A,Products!E:E,"Not Found")</f>
        <v>1762.92</v>
      </c>
      <c r="S1982">
        <f>_xlfn.XLOOKUP(Table4[[#This Row],[ProductID]],Products!A:A,Products!F:F, "Not Found")</f>
        <v>1346.48</v>
      </c>
      <c r="T1982" t="str">
        <f>_xlfn.XLOOKUP(Table4[[#This Row],[CustomerID]],Customers!A:A,Customers!D:D, "Not Found")</f>
        <v>F</v>
      </c>
      <c r="U1982" s="6">
        <f>_xlfn.XLOOKUP(Table4[[#This Row],[CustomerID]],Customers!A:A,Customers!E:E, "Not Found")</f>
        <v>24112</v>
      </c>
      <c r="V1982">
        <f ca="1">DATEDIF(Table4[[#This Row],[CustomerBirthday]], TODAY(), "Y")</f>
        <v>60</v>
      </c>
      <c r="W1982" t="str" cm="1">
        <f t="array" aca="1" ref="W1982" ca="1">_xlfn.IFS(Table4[[#This Row],[Age]]&lt;25, "Under 25",Table4[[#This Row],[Age]]=34, "25-34", Table4[[#This Row],[Age]]&lt;=49, "35-49", Table4[[#This Row],[Age]]&lt;=64, "50-64", Table4[[#This Row],[Age]]&gt;=65, "65+")</f>
        <v>50-64</v>
      </c>
      <c r="X1982" t="str">
        <f>_xlfn.XLOOKUP(Table4[[#This Row],[StoreID]],Stores!A:A,Stores!B:B, "Not found")</f>
        <v>MegaMart Johnmouth</v>
      </c>
      <c r="Y1982" t="str">
        <f>_xlfn.XLOOKUP(Table4[[#This Row],[StoreID]],Stores!A:A,Stores!C:C, "Not Found")</f>
        <v>Johnmouth</v>
      </c>
      <c r="Z1982" t="str">
        <f>_xlfn.XLOOKUP(Table4[[#This Row],[StoreID]],Stores!A:A,Stores!D:D, "Not Found")</f>
        <v>East</v>
      </c>
    </row>
    <row r="1983" spans="1:26">
      <c r="A1983" t="s">
        <v>2849</v>
      </c>
      <c r="B1983" s="1">
        <v>45217</v>
      </c>
      <c r="C1983" t="s">
        <v>151</v>
      </c>
      <c r="D1983" t="s">
        <v>782</v>
      </c>
      <c r="E1983" t="s">
        <v>839</v>
      </c>
      <c r="F1983">
        <v>5</v>
      </c>
      <c r="G1983">
        <v>0.1</v>
      </c>
      <c r="H1983" t="s">
        <v>865</v>
      </c>
      <c r="I1983" s="4">
        <f>Table4[[#This Row],[Quantity]]*Table4[[#This Row],[UnitPrice]]</f>
        <v>3368.8999999999996</v>
      </c>
      <c r="J1983" s="4">
        <f>Table4[[#This Row],[Gross Revenue]]*(1-Table4[[#This Row],[Discount]])</f>
        <v>3032.0099999999998</v>
      </c>
      <c r="K1983" s="4">
        <f>Table4[[#This Row],[Quantity]]*Table4[[#This Row],[CostPrice]]</f>
        <v>1816.6499999999999</v>
      </c>
      <c r="L1983" s="4">
        <f>Table4[[#This Row],[Net Revenue]]-Table4[[#This Row],[Total Cost]]</f>
        <v>1215.3599999999999</v>
      </c>
      <c r="M1983" t="str">
        <f>_xlfn.XLOOKUP(Table4[[#This Row],[ProductID]], Products!A:A,Products!B:B, "Not Found")</f>
        <v>Deal Smartphone</v>
      </c>
      <c r="N1983" t="str">
        <f>TEXT(Table4[[#This Row],[Date]], "mmm")</f>
        <v>Oct</v>
      </c>
      <c r="O1983" t="str">
        <f>TEXT(Table4[[#This Row],[Date]], "yyyy")</f>
        <v>2023</v>
      </c>
      <c r="P1983" t="str">
        <f>_xlfn.XLOOKUP(Table4[[#This Row],[ProductID]],Products!A:A,Products!C:C, "Not Found")</f>
        <v>Electronics</v>
      </c>
      <c r="Q1983" t="str">
        <f>_xlfn.XLOOKUP(Table4[[#This Row],[ProductID]],Products!A:A,Products!D:D,"Not Found")</f>
        <v>Smartphone</v>
      </c>
      <c r="R1983">
        <f>_xlfn.XLOOKUP(Table4[[#This Row],[ProductID]],Products!A:A,Products!E:E,"Not Found")</f>
        <v>673.78</v>
      </c>
      <c r="S1983">
        <f>_xlfn.XLOOKUP(Table4[[#This Row],[ProductID]],Products!A:A,Products!F:F, "Not Found")</f>
        <v>363.33</v>
      </c>
      <c r="T1983" t="str">
        <f>_xlfn.XLOOKUP(Table4[[#This Row],[CustomerID]],Customers!A:A,Customers!D:D, "Not Found")</f>
        <v>F</v>
      </c>
      <c r="U1983" s="6">
        <f>_xlfn.XLOOKUP(Table4[[#This Row],[CustomerID]],Customers!A:A,Customers!E:E, "Not Found")</f>
        <v>35371</v>
      </c>
      <c r="V1983">
        <f ca="1">DATEDIF(Table4[[#This Row],[CustomerBirthday]], TODAY(), "Y")</f>
        <v>29</v>
      </c>
      <c r="W1983" t="str" cm="1">
        <f t="array" aca="1" ref="W1983" ca="1">_xlfn.IFS(Table4[[#This Row],[Age]]&lt;25, "Under 25",Table4[[#This Row],[Age]]=34, "25-34", Table4[[#This Row],[Age]]&lt;=49, "35-49", Table4[[#This Row],[Age]]&lt;=64, "50-64", Table4[[#This Row],[Age]]&gt;=65, "65+")</f>
        <v>35-49</v>
      </c>
      <c r="X1983" t="str">
        <f>_xlfn.XLOOKUP(Table4[[#This Row],[StoreID]],Stores!A:A,Stores!B:B, "Not found")</f>
        <v>MegaMart New Michele</v>
      </c>
      <c r="Y1983" t="str">
        <f>_xlfn.XLOOKUP(Table4[[#This Row],[StoreID]],Stores!A:A,Stores!C:C, "Not Found")</f>
        <v>New Michele</v>
      </c>
      <c r="Z1983" t="str">
        <f>_xlfn.XLOOKUP(Table4[[#This Row],[StoreID]],Stores!A:A,Stores!D:D, "Not Found")</f>
        <v>West</v>
      </c>
    </row>
    <row r="1984" spans="1:26">
      <c r="A1984" t="s">
        <v>2850</v>
      </c>
      <c r="B1984" s="1">
        <v>45673</v>
      </c>
      <c r="C1984" t="s">
        <v>109</v>
      </c>
      <c r="D1984" t="s">
        <v>761</v>
      </c>
      <c r="E1984" t="s">
        <v>839</v>
      </c>
      <c r="F1984">
        <v>4</v>
      </c>
      <c r="G1984">
        <v>0.1</v>
      </c>
      <c r="H1984" t="s">
        <v>865</v>
      </c>
      <c r="I1984" s="4">
        <f>Table4[[#This Row],[Quantity]]*Table4[[#This Row],[UnitPrice]]</f>
        <v>7051.68</v>
      </c>
      <c r="J1984" s="4">
        <f>Table4[[#This Row],[Gross Revenue]]*(1-Table4[[#This Row],[Discount]])</f>
        <v>6346.5120000000006</v>
      </c>
      <c r="K1984" s="4">
        <f>Table4[[#This Row],[Quantity]]*Table4[[#This Row],[CostPrice]]</f>
        <v>5385.92</v>
      </c>
      <c r="L1984" s="4">
        <f>Table4[[#This Row],[Net Revenue]]-Table4[[#This Row],[Total Cost]]</f>
        <v>960.59200000000055</v>
      </c>
      <c r="M1984" t="str">
        <f>_xlfn.XLOOKUP(Table4[[#This Row],[ProductID]], Products!A:A,Products!B:B, "Not Found")</f>
        <v>Traditional Laptop</v>
      </c>
      <c r="N1984" t="str">
        <f>TEXT(Table4[[#This Row],[Date]], "mmm")</f>
        <v>Jan</v>
      </c>
      <c r="O1984" t="str">
        <f>TEXT(Table4[[#This Row],[Date]], "yyyy")</f>
        <v>2025</v>
      </c>
      <c r="P1984" t="str">
        <f>_xlfn.XLOOKUP(Table4[[#This Row],[ProductID]],Products!A:A,Products!C:C, "Not Found")</f>
        <v>Electronics</v>
      </c>
      <c r="Q1984" t="str">
        <f>_xlfn.XLOOKUP(Table4[[#This Row],[ProductID]],Products!A:A,Products!D:D,"Not Found")</f>
        <v>Laptop</v>
      </c>
      <c r="R1984">
        <f>_xlfn.XLOOKUP(Table4[[#This Row],[ProductID]],Products!A:A,Products!E:E,"Not Found")</f>
        <v>1762.92</v>
      </c>
      <c r="S1984">
        <f>_xlfn.XLOOKUP(Table4[[#This Row],[ProductID]],Products!A:A,Products!F:F, "Not Found")</f>
        <v>1346.48</v>
      </c>
      <c r="T1984" t="str">
        <f>_xlfn.XLOOKUP(Table4[[#This Row],[CustomerID]],Customers!A:A,Customers!D:D, "Not Found")</f>
        <v>M</v>
      </c>
      <c r="U1984" s="6">
        <f>_xlfn.XLOOKUP(Table4[[#This Row],[CustomerID]],Customers!A:A,Customers!E:E, "Not Found")</f>
        <v>21586</v>
      </c>
      <c r="V1984">
        <f ca="1">DATEDIF(Table4[[#This Row],[CustomerBirthday]], TODAY(), "Y")</f>
        <v>67</v>
      </c>
      <c r="W1984" t="str" cm="1">
        <f t="array" aca="1" ref="W1984" ca="1">_xlfn.IFS(Table4[[#This Row],[Age]]&lt;25, "Under 25",Table4[[#This Row],[Age]]=34, "25-34", Table4[[#This Row],[Age]]&lt;=49, "35-49", Table4[[#This Row],[Age]]&lt;=64, "50-64", Table4[[#This Row],[Age]]&gt;=65, "65+")</f>
        <v>65+</v>
      </c>
      <c r="X1984" t="str">
        <f>_xlfn.XLOOKUP(Table4[[#This Row],[StoreID]],Stores!A:A,Stores!B:B, "Not found")</f>
        <v>MegaMart New Michele</v>
      </c>
      <c r="Y1984" t="str">
        <f>_xlfn.XLOOKUP(Table4[[#This Row],[StoreID]],Stores!A:A,Stores!C:C, "Not Found")</f>
        <v>New Michele</v>
      </c>
      <c r="Z1984" t="str">
        <f>_xlfn.XLOOKUP(Table4[[#This Row],[StoreID]],Stores!A:A,Stores!D:D, "Not Found")</f>
        <v>West</v>
      </c>
    </row>
    <row r="1985" spans="1:26">
      <c r="A1985" t="s">
        <v>2851</v>
      </c>
      <c r="B1985" s="1">
        <v>45719</v>
      </c>
      <c r="C1985" t="s">
        <v>647</v>
      </c>
      <c r="D1985" t="s">
        <v>774</v>
      </c>
      <c r="E1985" t="s">
        <v>831</v>
      </c>
      <c r="F1985">
        <v>1</v>
      </c>
      <c r="G1985">
        <v>0.05</v>
      </c>
      <c r="H1985" t="s">
        <v>871</v>
      </c>
      <c r="I1985" s="4">
        <f>Table4[[#This Row],[Quantity]]*Table4[[#This Row],[UnitPrice]]</f>
        <v>1487.41</v>
      </c>
      <c r="J1985" s="4">
        <f>Table4[[#This Row],[Gross Revenue]]*(1-Table4[[#This Row],[Discount]])</f>
        <v>1413.0395000000001</v>
      </c>
      <c r="K1985" s="4">
        <f>Table4[[#This Row],[Quantity]]*Table4[[#This Row],[CostPrice]]</f>
        <v>813.07</v>
      </c>
      <c r="L1985" s="4">
        <f>Table4[[#This Row],[Net Revenue]]-Table4[[#This Row],[Total Cost]]</f>
        <v>599.96950000000004</v>
      </c>
      <c r="M1985" t="str">
        <f>_xlfn.XLOOKUP(Table4[[#This Row],[ProductID]], Products!A:A,Products!B:B, "Not Found")</f>
        <v>Him Smartphone</v>
      </c>
      <c r="N1985" t="str">
        <f>TEXT(Table4[[#This Row],[Date]], "mmm")</f>
        <v>Mar</v>
      </c>
      <c r="O1985" t="str">
        <f>TEXT(Table4[[#This Row],[Date]], "yyyy")</f>
        <v>2025</v>
      </c>
      <c r="P1985" t="str">
        <f>_xlfn.XLOOKUP(Table4[[#This Row],[ProductID]],Products!A:A,Products!C:C, "Not Found")</f>
        <v>Electronics</v>
      </c>
      <c r="Q1985" t="str">
        <f>_xlfn.XLOOKUP(Table4[[#This Row],[ProductID]],Products!A:A,Products!D:D,"Not Found")</f>
        <v>Smartphone</v>
      </c>
      <c r="R1985">
        <f>_xlfn.XLOOKUP(Table4[[#This Row],[ProductID]],Products!A:A,Products!E:E,"Not Found")</f>
        <v>1487.41</v>
      </c>
      <c r="S1985">
        <f>_xlfn.XLOOKUP(Table4[[#This Row],[ProductID]],Products!A:A,Products!F:F, "Not Found")</f>
        <v>813.07</v>
      </c>
      <c r="T1985" t="str">
        <f>_xlfn.XLOOKUP(Table4[[#This Row],[CustomerID]],Customers!A:A,Customers!D:D, "Not Found")</f>
        <v>M</v>
      </c>
      <c r="U1985" s="6">
        <f>_xlfn.XLOOKUP(Table4[[#This Row],[CustomerID]],Customers!A:A,Customers!E:E, "Not Found")</f>
        <v>33196</v>
      </c>
      <c r="V1985">
        <f ca="1">DATEDIF(Table4[[#This Row],[CustomerBirthday]], TODAY(), "Y")</f>
        <v>35</v>
      </c>
      <c r="W1985" t="str" cm="1">
        <f t="array" aca="1" ref="W1985" ca="1">_xlfn.IFS(Table4[[#This Row],[Age]]&lt;25, "Under 25",Table4[[#This Row],[Age]]=34, "25-34", Table4[[#This Row],[Age]]&lt;=49, "35-49", Table4[[#This Row],[Age]]&lt;=64, "50-64", Table4[[#This Row],[Age]]&gt;=65, "65+")</f>
        <v>35-49</v>
      </c>
      <c r="X1985" t="str">
        <f>_xlfn.XLOOKUP(Table4[[#This Row],[StoreID]],Stores!A:A,Stores!B:B, "Not found")</f>
        <v>MegaMart Jimenezborough</v>
      </c>
      <c r="Y1985" t="str">
        <f>_xlfn.XLOOKUP(Table4[[#This Row],[StoreID]],Stores!A:A,Stores!C:C, "Not Found")</f>
        <v>Jimenezborough</v>
      </c>
      <c r="Z1985" t="str">
        <f>_xlfn.XLOOKUP(Table4[[#This Row],[StoreID]],Stores!A:A,Stores!D:D, "Not Found")</f>
        <v>South</v>
      </c>
    </row>
    <row r="1986" spans="1:26">
      <c r="A1986" t="s">
        <v>2852</v>
      </c>
      <c r="B1986" s="1">
        <v>45661</v>
      </c>
      <c r="C1986" t="s">
        <v>310</v>
      </c>
      <c r="D1986" t="s">
        <v>774</v>
      </c>
      <c r="E1986" t="s">
        <v>835</v>
      </c>
      <c r="F1986">
        <v>4</v>
      </c>
      <c r="G1986">
        <v>0.15</v>
      </c>
      <c r="H1986" t="s">
        <v>868</v>
      </c>
      <c r="I1986" s="4">
        <f>Table4[[#This Row],[Quantity]]*Table4[[#This Row],[UnitPrice]]</f>
        <v>5949.64</v>
      </c>
      <c r="J1986" s="4">
        <f>Table4[[#This Row],[Gross Revenue]]*(1-Table4[[#This Row],[Discount]])</f>
        <v>5057.1940000000004</v>
      </c>
      <c r="K1986" s="4">
        <f>Table4[[#This Row],[Quantity]]*Table4[[#This Row],[CostPrice]]</f>
        <v>3252.28</v>
      </c>
      <c r="L1986" s="4">
        <f>Table4[[#This Row],[Net Revenue]]-Table4[[#This Row],[Total Cost]]</f>
        <v>1804.9140000000002</v>
      </c>
      <c r="M1986" t="str">
        <f>_xlfn.XLOOKUP(Table4[[#This Row],[ProductID]], Products!A:A,Products!B:B, "Not Found")</f>
        <v>Him Smartphone</v>
      </c>
      <c r="N1986" t="str">
        <f>TEXT(Table4[[#This Row],[Date]], "mmm")</f>
        <v>Jan</v>
      </c>
      <c r="O1986" t="str">
        <f>TEXT(Table4[[#This Row],[Date]], "yyyy")</f>
        <v>2025</v>
      </c>
      <c r="P1986" t="str">
        <f>_xlfn.XLOOKUP(Table4[[#This Row],[ProductID]],Products!A:A,Products!C:C, "Not Found")</f>
        <v>Electronics</v>
      </c>
      <c r="Q1986" t="str">
        <f>_xlfn.XLOOKUP(Table4[[#This Row],[ProductID]],Products!A:A,Products!D:D,"Not Found")</f>
        <v>Smartphone</v>
      </c>
      <c r="R1986">
        <f>_xlfn.XLOOKUP(Table4[[#This Row],[ProductID]],Products!A:A,Products!E:E,"Not Found")</f>
        <v>1487.41</v>
      </c>
      <c r="S1986">
        <f>_xlfn.XLOOKUP(Table4[[#This Row],[ProductID]],Products!A:A,Products!F:F, "Not Found")</f>
        <v>813.07</v>
      </c>
      <c r="T1986" t="str">
        <f>_xlfn.XLOOKUP(Table4[[#This Row],[CustomerID]],Customers!A:A,Customers!D:D, "Not Found")</f>
        <v>M</v>
      </c>
      <c r="U1986" s="6">
        <f>_xlfn.XLOOKUP(Table4[[#This Row],[CustomerID]],Customers!A:A,Customers!E:E, "Not Found")</f>
        <v>37752</v>
      </c>
      <c r="V1986">
        <f ca="1">DATEDIF(Table4[[#This Row],[CustomerBirthday]], TODAY(), "Y")</f>
        <v>23</v>
      </c>
      <c r="W1986" t="str" cm="1">
        <f t="array" aca="1" ref="W1986" ca="1">_xlfn.IFS(Table4[[#This Row],[Age]]&lt;25, "Under 25",Table4[[#This Row],[Age]]=34, "25-34", Table4[[#This Row],[Age]]&lt;=49, "35-49", Table4[[#This Row],[Age]]&lt;=64, "50-64", Table4[[#This Row],[Age]]&gt;=65, "65+")</f>
        <v>Under 25</v>
      </c>
      <c r="X1986" t="str">
        <f>_xlfn.XLOOKUP(Table4[[#This Row],[StoreID]],Stores!A:A,Stores!B:B, "Not found")</f>
        <v>MegaMart Peckmouth</v>
      </c>
      <c r="Y1986" t="str">
        <f>_xlfn.XLOOKUP(Table4[[#This Row],[StoreID]],Stores!A:A,Stores!C:C, "Not Found")</f>
        <v>Peckmouth</v>
      </c>
      <c r="Z1986" t="str">
        <f>_xlfn.XLOOKUP(Table4[[#This Row],[StoreID]],Stores!A:A,Stores!D:D, "Not Found")</f>
        <v>East</v>
      </c>
    </row>
    <row r="1987" spans="1:26">
      <c r="A1987" t="s">
        <v>2853</v>
      </c>
      <c r="B1987" s="1">
        <v>45690</v>
      </c>
      <c r="C1987" t="s">
        <v>74</v>
      </c>
      <c r="D1987" t="s">
        <v>790</v>
      </c>
      <c r="E1987" t="s">
        <v>831</v>
      </c>
      <c r="F1987">
        <v>5</v>
      </c>
      <c r="G1987">
        <v>0.15</v>
      </c>
      <c r="H1987" t="s">
        <v>865</v>
      </c>
      <c r="I1987" s="4">
        <f>Table4[[#This Row],[Quantity]]*Table4[[#This Row],[UnitPrice]]</f>
        <v>1523.55</v>
      </c>
      <c r="J1987" s="4">
        <f>Table4[[#This Row],[Gross Revenue]]*(1-Table4[[#This Row],[Discount]])</f>
        <v>1295.0174999999999</v>
      </c>
      <c r="K1987" s="4">
        <f>Table4[[#This Row],[Quantity]]*Table4[[#This Row],[CostPrice]]</f>
        <v>820.05</v>
      </c>
      <c r="L1987" s="4">
        <f>Table4[[#This Row],[Net Revenue]]-Table4[[#This Row],[Total Cost]]</f>
        <v>474.96749999999997</v>
      </c>
      <c r="M1987" t="str">
        <f>_xlfn.XLOOKUP(Table4[[#This Row],[ProductID]], Products!A:A,Products!B:B, "Not Found")</f>
        <v>Difficult Vegetables</v>
      </c>
      <c r="N1987" t="str">
        <f>TEXT(Table4[[#This Row],[Date]], "mmm")</f>
        <v>Feb</v>
      </c>
      <c r="O1987" t="str">
        <f>TEXT(Table4[[#This Row],[Date]], "yyyy")</f>
        <v>2025</v>
      </c>
      <c r="P1987" t="str">
        <f>_xlfn.XLOOKUP(Table4[[#This Row],[ProductID]],Products!A:A,Products!C:C, "Not Found")</f>
        <v>Groceries</v>
      </c>
      <c r="Q1987" t="str">
        <f>_xlfn.XLOOKUP(Table4[[#This Row],[ProductID]],Products!A:A,Products!D:D,"Not Found")</f>
        <v>Vegetables</v>
      </c>
      <c r="R1987">
        <f>_xlfn.XLOOKUP(Table4[[#This Row],[ProductID]],Products!A:A,Products!E:E,"Not Found")</f>
        <v>304.70999999999998</v>
      </c>
      <c r="S1987">
        <f>_xlfn.XLOOKUP(Table4[[#This Row],[ProductID]],Products!A:A,Products!F:F, "Not Found")</f>
        <v>164.01</v>
      </c>
      <c r="T1987" t="str">
        <f>_xlfn.XLOOKUP(Table4[[#This Row],[CustomerID]],Customers!A:A,Customers!D:D, "Not Found")</f>
        <v>M</v>
      </c>
      <c r="U1987" s="6">
        <f>_xlfn.XLOOKUP(Table4[[#This Row],[CustomerID]],Customers!A:A,Customers!E:E, "Not Found")</f>
        <v>34565</v>
      </c>
      <c r="V1987">
        <f ca="1">DATEDIF(Table4[[#This Row],[CustomerBirthday]], TODAY(), "Y")</f>
        <v>31</v>
      </c>
      <c r="W1987" t="str" cm="1">
        <f t="array" aca="1" ref="W1987" ca="1">_xlfn.IFS(Table4[[#This Row],[Age]]&lt;25, "Under 25",Table4[[#This Row],[Age]]=34, "25-34", Table4[[#This Row],[Age]]&lt;=49, "35-49", Table4[[#This Row],[Age]]&lt;=64, "50-64", Table4[[#This Row],[Age]]&gt;=65, "65+")</f>
        <v>35-49</v>
      </c>
      <c r="X1987" t="str">
        <f>_xlfn.XLOOKUP(Table4[[#This Row],[StoreID]],Stores!A:A,Stores!B:B, "Not found")</f>
        <v>MegaMart Jimenezborough</v>
      </c>
      <c r="Y1987" t="str">
        <f>_xlfn.XLOOKUP(Table4[[#This Row],[StoreID]],Stores!A:A,Stores!C:C, "Not Found")</f>
        <v>Jimenezborough</v>
      </c>
      <c r="Z1987" t="str">
        <f>_xlfn.XLOOKUP(Table4[[#This Row],[StoreID]],Stores!A:A,Stores!D:D, "Not Found")</f>
        <v>South</v>
      </c>
    </row>
    <row r="1988" spans="1:26">
      <c r="A1988" t="s">
        <v>2854</v>
      </c>
      <c r="B1988" s="1">
        <v>45665</v>
      </c>
      <c r="C1988" t="s">
        <v>148</v>
      </c>
      <c r="D1988" t="s">
        <v>766</v>
      </c>
      <c r="E1988" t="s">
        <v>831</v>
      </c>
      <c r="F1988">
        <v>3</v>
      </c>
      <c r="G1988">
        <v>0.05</v>
      </c>
      <c r="H1988" t="s">
        <v>871</v>
      </c>
      <c r="I1988" s="4">
        <f>Table4[[#This Row],[Quantity]]*Table4[[#This Row],[UnitPrice]]</f>
        <v>3681.7200000000003</v>
      </c>
      <c r="J1988" s="4">
        <f>Table4[[#This Row],[Gross Revenue]]*(1-Table4[[#This Row],[Discount]])</f>
        <v>3497.634</v>
      </c>
      <c r="K1988" s="4">
        <f>Table4[[#This Row],[Quantity]]*Table4[[#This Row],[CostPrice]]</f>
        <v>2931.27</v>
      </c>
      <c r="L1988" s="4">
        <f>Table4[[#This Row],[Net Revenue]]-Table4[[#This Row],[Total Cost]]</f>
        <v>566.36400000000003</v>
      </c>
      <c r="M1988" t="str">
        <f>_xlfn.XLOOKUP(Table4[[#This Row],[ProductID]], Products!A:A,Products!B:B, "Not Found")</f>
        <v>Firm Dairy</v>
      </c>
      <c r="N1988" t="str">
        <f>TEXT(Table4[[#This Row],[Date]], "mmm")</f>
        <v>Jan</v>
      </c>
      <c r="O1988" t="str">
        <f>TEXT(Table4[[#This Row],[Date]], "yyyy")</f>
        <v>2025</v>
      </c>
      <c r="P1988" t="str">
        <f>_xlfn.XLOOKUP(Table4[[#This Row],[ProductID]],Products!A:A,Products!C:C, "Not Found")</f>
        <v>Groceries</v>
      </c>
      <c r="Q1988" t="str">
        <f>_xlfn.XLOOKUP(Table4[[#This Row],[ProductID]],Products!A:A,Products!D:D,"Not Found")</f>
        <v>Dairy</v>
      </c>
      <c r="R1988">
        <f>_xlfn.XLOOKUP(Table4[[#This Row],[ProductID]],Products!A:A,Products!E:E,"Not Found")</f>
        <v>1227.24</v>
      </c>
      <c r="S1988">
        <f>_xlfn.XLOOKUP(Table4[[#This Row],[ProductID]],Products!A:A,Products!F:F, "Not Found")</f>
        <v>977.09</v>
      </c>
      <c r="T1988" t="str">
        <f>_xlfn.XLOOKUP(Table4[[#This Row],[CustomerID]],Customers!A:A,Customers!D:D, "Not Found")</f>
        <v>M</v>
      </c>
      <c r="U1988" s="6">
        <f>_xlfn.XLOOKUP(Table4[[#This Row],[CustomerID]],Customers!A:A,Customers!E:E, "Not Found")</f>
        <v>27138</v>
      </c>
      <c r="V1988">
        <f ca="1">DATEDIF(Table4[[#This Row],[CustomerBirthday]], TODAY(), "Y")</f>
        <v>52</v>
      </c>
      <c r="W1988" t="str" cm="1">
        <f t="array" aca="1" ref="W1988" ca="1">_xlfn.IFS(Table4[[#This Row],[Age]]&lt;25, "Under 25",Table4[[#This Row],[Age]]=34, "25-34", Table4[[#This Row],[Age]]&lt;=49, "35-49", Table4[[#This Row],[Age]]&lt;=64, "50-64", Table4[[#This Row],[Age]]&gt;=65, "65+")</f>
        <v>50-64</v>
      </c>
      <c r="X1988" t="str">
        <f>_xlfn.XLOOKUP(Table4[[#This Row],[StoreID]],Stores!A:A,Stores!B:B, "Not found")</f>
        <v>MegaMart Jimenezborough</v>
      </c>
      <c r="Y1988" t="str">
        <f>_xlfn.XLOOKUP(Table4[[#This Row],[StoreID]],Stores!A:A,Stores!C:C, "Not Found")</f>
        <v>Jimenezborough</v>
      </c>
      <c r="Z1988" t="str">
        <f>_xlfn.XLOOKUP(Table4[[#This Row],[StoreID]],Stores!A:A,Stores!D:D, "Not Found")</f>
        <v>South</v>
      </c>
    </row>
    <row r="1989" spans="1:26">
      <c r="A1989" t="s">
        <v>2855</v>
      </c>
      <c r="B1989" s="1">
        <v>45386</v>
      </c>
      <c r="C1989" t="s">
        <v>693</v>
      </c>
      <c r="D1989" t="s">
        <v>824</v>
      </c>
      <c r="E1989" t="s">
        <v>842</v>
      </c>
      <c r="F1989">
        <v>3</v>
      </c>
      <c r="G1989">
        <v>0.1</v>
      </c>
      <c r="H1989" t="s">
        <v>868</v>
      </c>
      <c r="I1989" s="4">
        <f>Table4[[#This Row],[Quantity]]*Table4[[#This Row],[UnitPrice]]</f>
        <v>1164.78</v>
      </c>
      <c r="J1989" s="4">
        <f>Table4[[#This Row],[Gross Revenue]]*(1-Table4[[#This Row],[Discount]])</f>
        <v>1048.3019999999999</v>
      </c>
      <c r="K1989" s="4">
        <f>Table4[[#This Row],[Quantity]]*Table4[[#This Row],[CostPrice]]</f>
        <v>597.90000000000009</v>
      </c>
      <c r="L1989" s="4">
        <f>Table4[[#This Row],[Net Revenue]]-Table4[[#This Row],[Total Cost]]</f>
        <v>450.40199999999982</v>
      </c>
      <c r="M1989" t="str">
        <f>_xlfn.XLOOKUP(Table4[[#This Row],[ProductID]], Products!A:A,Products!B:B, "Not Found")</f>
        <v>Possible Watches</v>
      </c>
      <c r="N1989" t="str">
        <f>TEXT(Table4[[#This Row],[Date]], "mmm")</f>
        <v>Apr</v>
      </c>
      <c r="O1989" t="str">
        <f>TEXT(Table4[[#This Row],[Date]], "yyyy")</f>
        <v>2024</v>
      </c>
      <c r="P1989" t="str">
        <f>_xlfn.XLOOKUP(Table4[[#This Row],[ProductID]],Products!A:A,Products!C:C, "Not Found")</f>
        <v>Fashion</v>
      </c>
      <c r="Q1989" t="str">
        <f>_xlfn.XLOOKUP(Table4[[#This Row],[ProductID]],Products!A:A,Products!D:D,"Not Found")</f>
        <v>Watches</v>
      </c>
      <c r="R1989">
        <f>_xlfn.XLOOKUP(Table4[[#This Row],[ProductID]],Products!A:A,Products!E:E,"Not Found")</f>
        <v>388.26</v>
      </c>
      <c r="S1989">
        <f>_xlfn.XLOOKUP(Table4[[#This Row],[ProductID]],Products!A:A,Products!F:F, "Not Found")</f>
        <v>199.3</v>
      </c>
      <c r="T1989" t="str">
        <f>_xlfn.XLOOKUP(Table4[[#This Row],[CustomerID]],Customers!A:A,Customers!D:D, "Not Found")</f>
        <v>M</v>
      </c>
      <c r="U1989" s="6">
        <f>_xlfn.XLOOKUP(Table4[[#This Row],[CustomerID]],Customers!A:A,Customers!E:E, "Not Found")</f>
        <v>21086</v>
      </c>
      <c r="V1989">
        <f ca="1">DATEDIF(Table4[[#This Row],[CustomerBirthday]], TODAY(), "Y")</f>
        <v>68</v>
      </c>
      <c r="W1989" t="str" cm="1">
        <f t="array" aca="1" ref="W1989" ca="1">_xlfn.IFS(Table4[[#This Row],[Age]]&lt;25, "Under 25",Table4[[#This Row],[Age]]=34, "25-34", Table4[[#This Row],[Age]]&lt;=49, "35-49", Table4[[#This Row],[Age]]&lt;=64, "50-64", Table4[[#This Row],[Age]]&gt;=65, "65+")</f>
        <v>65+</v>
      </c>
      <c r="X1989" t="str">
        <f>_xlfn.XLOOKUP(Table4[[#This Row],[StoreID]],Stores!A:A,Stores!B:B, "Not found")</f>
        <v>MegaMart Brianahaven</v>
      </c>
      <c r="Y1989" t="str">
        <f>_xlfn.XLOOKUP(Table4[[#This Row],[StoreID]],Stores!A:A,Stores!C:C, "Not Found")</f>
        <v>Brianahaven</v>
      </c>
      <c r="Z1989" t="str">
        <f>_xlfn.XLOOKUP(Table4[[#This Row],[StoreID]],Stores!A:A,Stores!D:D, "Not Found")</f>
        <v>North</v>
      </c>
    </row>
    <row r="1990" spans="1:26">
      <c r="A1990" t="s">
        <v>2856</v>
      </c>
      <c r="B1990" s="1">
        <v>45285</v>
      </c>
      <c r="C1990" t="s">
        <v>407</v>
      </c>
      <c r="D1990" t="s">
        <v>810</v>
      </c>
      <c r="E1990" t="s">
        <v>842</v>
      </c>
      <c r="F1990">
        <v>4</v>
      </c>
      <c r="G1990">
        <v>0.1</v>
      </c>
      <c r="H1990" t="s">
        <v>871</v>
      </c>
      <c r="I1990" s="4">
        <f>Table4[[#This Row],[Quantity]]*Table4[[#This Row],[UnitPrice]]</f>
        <v>1814.48</v>
      </c>
      <c r="J1990" s="4">
        <f>Table4[[#This Row],[Gross Revenue]]*(1-Table4[[#This Row],[Discount]])</f>
        <v>1633.0320000000002</v>
      </c>
      <c r="K1990" s="4">
        <f>Table4[[#This Row],[Quantity]]*Table4[[#This Row],[CostPrice]]</f>
        <v>1266.52</v>
      </c>
      <c r="L1990" s="4">
        <f>Table4[[#This Row],[Net Revenue]]-Table4[[#This Row],[Total Cost]]</f>
        <v>366.51200000000017</v>
      </c>
      <c r="M1990" t="str">
        <f>_xlfn.XLOOKUP(Table4[[#This Row],[ProductID]], Products!A:A,Products!B:B, "Not Found")</f>
        <v>Maybe Clothing</v>
      </c>
      <c r="N1990" t="str">
        <f>TEXT(Table4[[#This Row],[Date]], "mmm")</f>
        <v>Dec</v>
      </c>
      <c r="O1990" t="str">
        <f>TEXT(Table4[[#This Row],[Date]], "yyyy")</f>
        <v>2023</v>
      </c>
      <c r="P1990" t="str">
        <f>_xlfn.XLOOKUP(Table4[[#This Row],[ProductID]],Products!A:A,Products!C:C, "Not Found")</f>
        <v>Fashion</v>
      </c>
      <c r="Q1990" t="str">
        <f>_xlfn.XLOOKUP(Table4[[#This Row],[ProductID]],Products!A:A,Products!D:D,"Not Found")</f>
        <v>Clothing</v>
      </c>
      <c r="R1990">
        <f>_xlfn.XLOOKUP(Table4[[#This Row],[ProductID]],Products!A:A,Products!E:E,"Not Found")</f>
        <v>453.62</v>
      </c>
      <c r="S1990">
        <f>_xlfn.XLOOKUP(Table4[[#This Row],[ProductID]],Products!A:A,Products!F:F, "Not Found")</f>
        <v>316.63</v>
      </c>
      <c r="T1990" t="str">
        <f>_xlfn.XLOOKUP(Table4[[#This Row],[CustomerID]],Customers!A:A,Customers!D:D, "Not Found")</f>
        <v>F</v>
      </c>
      <c r="U1990" s="6">
        <f>_xlfn.XLOOKUP(Table4[[#This Row],[CustomerID]],Customers!A:A,Customers!E:E, "Not Found")</f>
        <v>38779</v>
      </c>
      <c r="V1990">
        <f ca="1">DATEDIF(Table4[[#This Row],[CustomerBirthday]], TODAY(), "Y")</f>
        <v>20</v>
      </c>
      <c r="W1990" t="str" cm="1">
        <f t="array" aca="1" ref="W1990" ca="1">_xlfn.IFS(Table4[[#This Row],[Age]]&lt;25, "Under 25",Table4[[#This Row],[Age]]=34, "25-34", Table4[[#This Row],[Age]]&lt;=49, "35-49", Table4[[#This Row],[Age]]&lt;=64, "50-64", Table4[[#This Row],[Age]]&gt;=65, "65+")</f>
        <v>Under 25</v>
      </c>
      <c r="X1990" t="str">
        <f>_xlfn.XLOOKUP(Table4[[#This Row],[StoreID]],Stores!A:A,Stores!B:B, "Not found")</f>
        <v>MegaMart Brianahaven</v>
      </c>
      <c r="Y1990" t="str">
        <f>_xlfn.XLOOKUP(Table4[[#This Row],[StoreID]],Stores!A:A,Stores!C:C, "Not Found")</f>
        <v>Brianahaven</v>
      </c>
      <c r="Z1990" t="str">
        <f>_xlfn.XLOOKUP(Table4[[#This Row],[StoreID]],Stores!A:A,Stores!D:D, "Not Found")</f>
        <v>North</v>
      </c>
    </row>
    <row r="1991" spans="1:26">
      <c r="A1991" t="s">
        <v>2857</v>
      </c>
      <c r="B1991" s="1">
        <v>45667</v>
      </c>
      <c r="C1991" t="s">
        <v>599</v>
      </c>
      <c r="D1991" t="s">
        <v>798</v>
      </c>
      <c r="E1991" t="s">
        <v>835</v>
      </c>
      <c r="F1991">
        <v>4</v>
      </c>
      <c r="G1991">
        <v>0.15</v>
      </c>
      <c r="H1991" t="s">
        <v>868</v>
      </c>
      <c r="I1991" s="4">
        <f>Table4[[#This Row],[Quantity]]*Table4[[#This Row],[UnitPrice]]</f>
        <v>6005.84</v>
      </c>
      <c r="J1991" s="4">
        <f>Table4[[#This Row],[Gross Revenue]]*(1-Table4[[#This Row],[Discount]])</f>
        <v>5104.9639999999999</v>
      </c>
      <c r="K1991" s="4">
        <f>Table4[[#This Row],[Quantity]]*Table4[[#This Row],[CostPrice]]</f>
        <v>4670.92</v>
      </c>
      <c r="L1991" s="4">
        <f>Table4[[#This Row],[Net Revenue]]-Table4[[#This Row],[Total Cost]]</f>
        <v>434.04399999999987</v>
      </c>
      <c r="M1991" t="str">
        <f>_xlfn.XLOOKUP(Table4[[#This Row],[ProductID]], Products!A:A,Products!B:B, "Not Found")</f>
        <v>New Watches</v>
      </c>
      <c r="N1991" t="str">
        <f>TEXT(Table4[[#This Row],[Date]], "mmm")</f>
        <v>Jan</v>
      </c>
      <c r="O1991" t="str">
        <f>TEXT(Table4[[#This Row],[Date]], "yyyy")</f>
        <v>2025</v>
      </c>
      <c r="P1991" t="str">
        <f>_xlfn.XLOOKUP(Table4[[#This Row],[ProductID]],Products!A:A,Products!C:C, "Not Found")</f>
        <v>Fashion</v>
      </c>
      <c r="Q1991" t="str">
        <f>_xlfn.XLOOKUP(Table4[[#This Row],[ProductID]],Products!A:A,Products!D:D,"Not Found")</f>
        <v>Watches</v>
      </c>
      <c r="R1991">
        <f>_xlfn.XLOOKUP(Table4[[#This Row],[ProductID]],Products!A:A,Products!E:E,"Not Found")</f>
        <v>1501.46</v>
      </c>
      <c r="S1991">
        <f>_xlfn.XLOOKUP(Table4[[#This Row],[ProductID]],Products!A:A,Products!F:F, "Not Found")</f>
        <v>1167.73</v>
      </c>
      <c r="T1991" t="str">
        <f>_xlfn.XLOOKUP(Table4[[#This Row],[CustomerID]],Customers!A:A,Customers!D:D, "Not Found")</f>
        <v>M</v>
      </c>
      <c r="U1991" s="6">
        <f>_xlfn.XLOOKUP(Table4[[#This Row],[CustomerID]],Customers!A:A,Customers!E:E, "Not Found")</f>
        <v>25414</v>
      </c>
      <c r="V1991">
        <f ca="1">DATEDIF(Table4[[#This Row],[CustomerBirthday]], TODAY(), "Y")</f>
        <v>56</v>
      </c>
      <c r="W1991" t="str" cm="1">
        <f t="array" aca="1" ref="W1991" ca="1">_xlfn.IFS(Table4[[#This Row],[Age]]&lt;25, "Under 25",Table4[[#This Row],[Age]]=34, "25-34", Table4[[#This Row],[Age]]&lt;=49, "35-49", Table4[[#This Row],[Age]]&lt;=64, "50-64", Table4[[#This Row],[Age]]&gt;=65, "65+")</f>
        <v>50-64</v>
      </c>
      <c r="X1991" t="str">
        <f>_xlfn.XLOOKUP(Table4[[#This Row],[StoreID]],Stores!A:A,Stores!B:B, "Not found")</f>
        <v>MegaMart Peckmouth</v>
      </c>
      <c r="Y1991" t="str">
        <f>_xlfn.XLOOKUP(Table4[[#This Row],[StoreID]],Stores!A:A,Stores!C:C, "Not Found")</f>
        <v>Peckmouth</v>
      </c>
      <c r="Z1991" t="str">
        <f>_xlfn.XLOOKUP(Table4[[#This Row],[StoreID]],Stores!A:A,Stores!D:D, "Not Found")</f>
        <v>East</v>
      </c>
    </row>
    <row r="1992" spans="1:26">
      <c r="A1992" t="s">
        <v>2858</v>
      </c>
      <c r="B1992" s="1">
        <v>45429</v>
      </c>
      <c r="C1992" t="s">
        <v>503</v>
      </c>
      <c r="D1992" t="s">
        <v>739</v>
      </c>
      <c r="E1992" t="s">
        <v>846</v>
      </c>
      <c r="F1992">
        <v>4</v>
      </c>
      <c r="G1992">
        <v>0.05</v>
      </c>
      <c r="H1992" t="s">
        <v>868</v>
      </c>
      <c r="I1992" s="4">
        <f>Table4[[#This Row],[Quantity]]*Table4[[#This Row],[UnitPrice]]</f>
        <v>4776.4799999999996</v>
      </c>
      <c r="J1992" s="4">
        <f>Table4[[#This Row],[Gross Revenue]]*(1-Table4[[#This Row],[Discount]])</f>
        <v>4537.655999999999</v>
      </c>
      <c r="K1992" s="4">
        <f>Table4[[#This Row],[Quantity]]*Table4[[#This Row],[CostPrice]]</f>
        <v>3355.8</v>
      </c>
      <c r="L1992" s="4">
        <f>Table4[[#This Row],[Net Revenue]]-Table4[[#This Row],[Total Cost]]</f>
        <v>1181.8559999999989</v>
      </c>
      <c r="M1992" t="str">
        <f>_xlfn.XLOOKUP(Table4[[#This Row],[ProductID]], Products!A:A,Products!B:B, "Not Found")</f>
        <v>Step Smartphone</v>
      </c>
      <c r="N1992" t="str">
        <f>TEXT(Table4[[#This Row],[Date]], "mmm")</f>
        <v>May</v>
      </c>
      <c r="O1992" t="str">
        <f>TEXT(Table4[[#This Row],[Date]], "yyyy")</f>
        <v>2024</v>
      </c>
      <c r="P1992" t="str">
        <f>_xlfn.XLOOKUP(Table4[[#This Row],[ProductID]],Products!A:A,Products!C:C, "Not Found")</f>
        <v>Electronics</v>
      </c>
      <c r="Q1992" t="str">
        <f>_xlfn.XLOOKUP(Table4[[#This Row],[ProductID]],Products!A:A,Products!D:D,"Not Found")</f>
        <v>Smartphone</v>
      </c>
      <c r="R1992">
        <f>_xlfn.XLOOKUP(Table4[[#This Row],[ProductID]],Products!A:A,Products!E:E,"Not Found")</f>
        <v>1194.1199999999999</v>
      </c>
      <c r="S1992">
        <f>_xlfn.XLOOKUP(Table4[[#This Row],[ProductID]],Products!A:A,Products!F:F, "Not Found")</f>
        <v>838.95</v>
      </c>
      <c r="T1992" t="str">
        <f>_xlfn.XLOOKUP(Table4[[#This Row],[CustomerID]],Customers!A:A,Customers!D:D, "Not Found")</f>
        <v>F</v>
      </c>
      <c r="U1992" s="6">
        <f>_xlfn.XLOOKUP(Table4[[#This Row],[CustomerID]],Customers!A:A,Customers!E:E, "Not Found")</f>
        <v>22552</v>
      </c>
      <c r="V1992">
        <f ca="1">DATEDIF(Table4[[#This Row],[CustomerBirthday]], TODAY(), "Y")</f>
        <v>64</v>
      </c>
      <c r="W1992" t="str" cm="1">
        <f t="array" aca="1" ref="W1992" ca="1">_xlfn.IFS(Table4[[#This Row],[Age]]&lt;25, "Under 25",Table4[[#This Row],[Age]]=34, "25-34", Table4[[#This Row],[Age]]&lt;=49, "35-49", Table4[[#This Row],[Age]]&lt;=64, "50-64", Table4[[#This Row],[Age]]&gt;=65, "65+")</f>
        <v>50-64</v>
      </c>
      <c r="X1992" t="str">
        <f>_xlfn.XLOOKUP(Table4[[#This Row],[StoreID]],Stores!A:A,Stores!B:B, "Not found")</f>
        <v>MegaMart Johnmouth</v>
      </c>
      <c r="Y1992" t="str">
        <f>_xlfn.XLOOKUP(Table4[[#This Row],[StoreID]],Stores!A:A,Stores!C:C, "Not Found")</f>
        <v>Johnmouth</v>
      </c>
      <c r="Z1992" t="str">
        <f>_xlfn.XLOOKUP(Table4[[#This Row],[StoreID]],Stores!A:A,Stores!D:D, "Not Found")</f>
        <v>East</v>
      </c>
    </row>
    <row r="1993" spans="1:26">
      <c r="A1993" t="s">
        <v>2859</v>
      </c>
      <c r="B1993" s="1">
        <v>45603</v>
      </c>
      <c r="C1993" t="s">
        <v>89</v>
      </c>
      <c r="D1993" t="s">
        <v>800</v>
      </c>
      <c r="E1993" t="s">
        <v>846</v>
      </c>
      <c r="F1993">
        <v>4</v>
      </c>
      <c r="G1993">
        <v>0.05</v>
      </c>
      <c r="H1993" t="s">
        <v>875</v>
      </c>
      <c r="I1993" s="4">
        <f>Table4[[#This Row],[Quantity]]*Table4[[#This Row],[UnitPrice]]</f>
        <v>7810.6</v>
      </c>
      <c r="J1993" s="4">
        <f>Table4[[#This Row],[Gross Revenue]]*(1-Table4[[#This Row],[Discount]])</f>
        <v>7420.07</v>
      </c>
      <c r="K1993" s="4">
        <f>Table4[[#This Row],[Quantity]]*Table4[[#This Row],[CostPrice]]</f>
        <v>5805.08</v>
      </c>
      <c r="L1993" s="4">
        <f>Table4[[#This Row],[Net Revenue]]-Table4[[#This Row],[Total Cost]]</f>
        <v>1614.9899999999998</v>
      </c>
      <c r="M1993" t="str">
        <f>_xlfn.XLOOKUP(Table4[[#This Row],[ProductID]], Products!A:A,Products!B:B, "Not Found")</f>
        <v>Book Television</v>
      </c>
      <c r="N1993" t="str">
        <f>TEXT(Table4[[#This Row],[Date]], "mmm")</f>
        <v>Nov</v>
      </c>
      <c r="O1993" t="str">
        <f>TEXT(Table4[[#This Row],[Date]], "yyyy")</f>
        <v>2024</v>
      </c>
      <c r="P1993" t="str">
        <f>_xlfn.XLOOKUP(Table4[[#This Row],[ProductID]],Products!A:A,Products!C:C, "Not Found")</f>
        <v>Electronics</v>
      </c>
      <c r="Q1993" t="str">
        <f>_xlfn.XLOOKUP(Table4[[#This Row],[ProductID]],Products!A:A,Products!D:D,"Not Found")</f>
        <v>Television</v>
      </c>
      <c r="R1993">
        <f>_xlfn.XLOOKUP(Table4[[#This Row],[ProductID]],Products!A:A,Products!E:E,"Not Found")</f>
        <v>1952.65</v>
      </c>
      <c r="S1993">
        <f>_xlfn.XLOOKUP(Table4[[#This Row],[ProductID]],Products!A:A,Products!F:F, "Not Found")</f>
        <v>1451.27</v>
      </c>
      <c r="T1993" t="str">
        <f>_xlfn.XLOOKUP(Table4[[#This Row],[CustomerID]],Customers!A:A,Customers!D:D, "Not Found")</f>
        <v>M</v>
      </c>
      <c r="U1993" s="6">
        <f>_xlfn.XLOOKUP(Table4[[#This Row],[CustomerID]],Customers!A:A,Customers!E:E, "Not Found")</f>
        <v>20409</v>
      </c>
      <c r="V1993">
        <f ca="1">DATEDIF(Table4[[#This Row],[CustomerBirthday]], TODAY(), "Y")</f>
        <v>70</v>
      </c>
      <c r="W1993" t="str" cm="1">
        <f t="array" aca="1" ref="W1993" ca="1">_xlfn.IFS(Table4[[#This Row],[Age]]&lt;25, "Under 25",Table4[[#This Row],[Age]]=34, "25-34", Table4[[#This Row],[Age]]&lt;=49, "35-49", Table4[[#This Row],[Age]]&lt;=64, "50-64", Table4[[#This Row],[Age]]&gt;=65, "65+")</f>
        <v>65+</v>
      </c>
      <c r="X1993" t="str">
        <f>_xlfn.XLOOKUP(Table4[[#This Row],[StoreID]],Stores!A:A,Stores!B:B, "Not found")</f>
        <v>MegaMart Johnmouth</v>
      </c>
      <c r="Y1993" t="str">
        <f>_xlfn.XLOOKUP(Table4[[#This Row],[StoreID]],Stores!A:A,Stores!C:C, "Not Found")</f>
        <v>Johnmouth</v>
      </c>
      <c r="Z1993" t="str">
        <f>_xlfn.XLOOKUP(Table4[[#This Row],[StoreID]],Stores!A:A,Stores!D:D, "Not Found")</f>
        <v>East</v>
      </c>
    </row>
    <row r="1994" spans="1:26">
      <c r="A1994" t="s">
        <v>2860</v>
      </c>
      <c r="B1994" s="1">
        <v>45184</v>
      </c>
      <c r="C1994" t="s">
        <v>234</v>
      </c>
      <c r="D1994" t="s">
        <v>747</v>
      </c>
      <c r="E1994" t="s">
        <v>839</v>
      </c>
      <c r="F1994">
        <v>1</v>
      </c>
      <c r="G1994">
        <v>0.05</v>
      </c>
      <c r="H1994" t="s">
        <v>875</v>
      </c>
      <c r="I1994" s="4">
        <f>Table4[[#This Row],[Quantity]]*Table4[[#This Row],[UnitPrice]]</f>
        <v>1134.8</v>
      </c>
      <c r="J1994" s="4">
        <f>Table4[[#This Row],[Gross Revenue]]*(1-Table4[[#This Row],[Discount]])</f>
        <v>1078.06</v>
      </c>
      <c r="K1994" s="4">
        <f>Table4[[#This Row],[Quantity]]*Table4[[#This Row],[CostPrice]]</f>
        <v>675.1</v>
      </c>
      <c r="L1994" s="4">
        <f>Table4[[#This Row],[Net Revenue]]-Table4[[#This Row],[Total Cost]]</f>
        <v>402.95999999999992</v>
      </c>
      <c r="M1994" t="str">
        <f>_xlfn.XLOOKUP(Table4[[#This Row],[ProductID]], Products!A:A,Products!B:B, "Not Found")</f>
        <v>World Watches</v>
      </c>
      <c r="N1994" t="str">
        <f>TEXT(Table4[[#This Row],[Date]], "mmm")</f>
        <v>Sep</v>
      </c>
      <c r="O1994" t="str">
        <f>TEXT(Table4[[#This Row],[Date]], "yyyy")</f>
        <v>2023</v>
      </c>
      <c r="P1994" t="str">
        <f>_xlfn.XLOOKUP(Table4[[#This Row],[ProductID]],Products!A:A,Products!C:C, "Not Found")</f>
        <v>Fashion</v>
      </c>
      <c r="Q1994" t="str">
        <f>_xlfn.XLOOKUP(Table4[[#This Row],[ProductID]],Products!A:A,Products!D:D,"Not Found")</f>
        <v>Watches</v>
      </c>
      <c r="R1994">
        <f>_xlfn.XLOOKUP(Table4[[#This Row],[ProductID]],Products!A:A,Products!E:E,"Not Found")</f>
        <v>1134.8</v>
      </c>
      <c r="S1994">
        <f>_xlfn.XLOOKUP(Table4[[#This Row],[ProductID]],Products!A:A,Products!F:F, "Not Found")</f>
        <v>675.1</v>
      </c>
      <c r="T1994" t="str">
        <f>_xlfn.XLOOKUP(Table4[[#This Row],[CustomerID]],Customers!A:A,Customers!D:D, "Not Found")</f>
        <v>M</v>
      </c>
      <c r="U1994" s="6">
        <f>_xlfn.XLOOKUP(Table4[[#This Row],[CustomerID]],Customers!A:A,Customers!E:E, "Not Found")</f>
        <v>25132</v>
      </c>
      <c r="V1994">
        <f ca="1">DATEDIF(Table4[[#This Row],[CustomerBirthday]], TODAY(), "Y")</f>
        <v>57</v>
      </c>
      <c r="W1994" t="str" cm="1">
        <f t="array" aca="1" ref="W1994" ca="1">_xlfn.IFS(Table4[[#This Row],[Age]]&lt;25, "Under 25",Table4[[#This Row],[Age]]=34, "25-34", Table4[[#This Row],[Age]]&lt;=49, "35-49", Table4[[#This Row],[Age]]&lt;=64, "50-64", Table4[[#This Row],[Age]]&gt;=65, "65+")</f>
        <v>50-64</v>
      </c>
      <c r="X1994" t="str">
        <f>_xlfn.XLOOKUP(Table4[[#This Row],[StoreID]],Stores!A:A,Stores!B:B, "Not found")</f>
        <v>MegaMart New Michele</v>
      </c>
      <c r="Y1994" t="str">
        <f>_xlfn.XLOOKUP(Table4[[#This Row],[StoreID]],Stores!A:A,Stores!C:C, "Not Found")</f>
        <v>New Michele</v>
      </c>
      <c r="Z1994" t="str">
        <f>_xlfn.XLOOKUP(Table4[[#This Row],[StoreID]],Stores!A:A,Stores!D:D, "Not Found")</f>
        <v>West</v>
      </c>
    </row>
    <row r="1995" spans="1:26">
      <c r="A1995" t="s">
        <v>2861</v>
      </c>
      <c r="B1995" s="1">
        <v>45907</v>
      </c>
      <c r="C1995" t="s">
        <v>351</v>
      </c>
      <c r="D1995" t="s">
        <v>784</v>
      </c>
      <c r="E1995" t="s">
        <v>846</v>
      </c>
      <c r="F1995">
        <v>4</v>
      </c>
      <c r="G1995">
        <v>0.05</v>
      </c>
      <c r="H1995" t="s">
        <v>875</v>
      </c>
      <c r="I1995" s="4">
        <f>Table4[[#This Row],[Quantity]]*Table4[[#This Row],[UnitPrice]]</f>
        <v>5940.2</v>
      </c>
      <c r="J1995" s="4">
        <f>Table4[[#This Row],[Gross Revenue]]*(1-Table4[[#This Row],[Discount]])</f>
        <v>5643.19</v>
      </c>
      <c r="K1995" s="4">
        <f>Table4[[#This Row],[Quantity]]*Table4[[#This Row],[CostPrice]]</f>
        <v>3953.24</v>
      </c>
      <c r="L1995" s="4">
        <f>Table4[[#This Row],[Net Revenue]]-Table4[[#This Row],[Total Cost]]</f>
        <v>1689.9499999999998</v>
      </c>
      <c r="M1995" t="str">
        <f>_xlfn.XLOOKUP(Table4[[#This Row],[ProductID]], Products!A:A,Products!B:B, "Not Found")</f>
        <v>Road Clothing</v>
      </c>
      <c r="N1995" t="str">
        <f>TEXT(Table4[[#This Row],[Date]], "mmm")</f>
        <v>Sep</v>
      </c>
      <c r="O1995" t="str">
        <f>TEXT(Table4[[#This Row],[Date]], "yyyy")</f>
        <v>2025</v>
      </c>
      <c r="P1995" t="str">
        <f>_xlfn.XLOOKUP(Table4[[#This Row],[ProductID]],Products!A:A,Products!C:C, "Not Found")</f>
        <v>Fashion</v>
      </c>
      <c r="Q1995" t="str">
        <f>_xlfn.XLOOKUP(Table4[[#This Row],[ProductID]],Products!A:A,Products!D:D,"Not Found")</f>
        <v>Clothing</v>
      </c>
      <c r="R1995">
        <f>_xlfn.XLOOKUP(Table4[[#This Row],[ProductID]],Products!A:A,Products!E:E,"Not Found")</f>
        <v>1485.05</v>
      </c>
      <c r="S1995">
        <f>_xlfn.XLOOKUP(Table4[[#This Row],[ProductID]],Products!A:A,Products!F:F, "Not Found")</f>
        <v>988.31</v>
      </c>
      <c r="T1995" t="str">
        <f>_xlfn.XLOOKUP(Table4[[#This Row],[CustomerID]],Customers!A:A,Customers!D:D, "Not Found")</f>
        <v>M</v>
      </c>
      <c r="U1995" s="6">
        <f>_xlfn.XLOOKUP(Table4[[#This Row],[CustomerID]],Customers!A:A,Customers!E:E, "Not Found")</f>
        <v>28594</v>
      </c>
      <c r="V1995">
        <f ca="1">DATEDIF(Table4[[#This Row],[CustomerBirthday]], TODAY(), "Y")</f>
        <v>48</v>
      </c>
      <c r="W1995" t="str" cm="1">
        <f t="array" aca="1" ref="W1995" ca="1">_xlfn.IFS(Table4[[#This Row],[Age]]&lt;25, "Under 25",Table4[[#This Row],[Age]]=34, "25-34", Table4[[#This Row],[Age]]&lt;=49, "35-49", Table4[[#This Row],[Age]]&lt;=64, "50-64", Table4[[#This Row],[Age]]&gt;=65, "65+")</f>
        <v>35-49</v>
      </c>
      <c r="X1995" t="str">
        <f>_xlfn.XLOOKUP(Table4[[#This Row],[StoreID]],Stores!A:A,Stores!B:B, "Not found")</f>
        <v>MegaMart Johnmouth</v>
      </c>
      <c r="Y1995" t="str">
        <f>_xlfn.XLOOKUP(Table4[[#This Row],[StoreID]],Stores!A:A,Stores!C:C, "Not Found")</f>
        <v>Johnmouth</v>
      </c>
      <c r="Z1995" t="str">
        <f>_xlfn.XLOOKUP(Table4[[#This Row],[StoreID]],Stores!A:A,Stores!D:D, "Not Found")</f>
        <v>East</v>
      </c>
    </row>
    <row r="1996" spans="1:26">
      <c r="A1996" t="s">
        <v>2862</v>
      </c>
      <c r="B1996" s="1">
        <v>45386</v>
      </c>
      <c r="C1996" t="s">
        <v>67</v>
      </c>
      <c r="D1996" t="s">
        <v>812</v>
      </c>
      <c r="E1996" t="s">
        <v>839</v>
      </c>
      <c r="F1996">
        <v>3</v>
      </c>
      <c r="G1996">
        <v>0.05</v>
      </c>
      <c r="H1996" t="s">
        <v>865</v>
      </c>
      <c r="I1996" s="4">
        <f>Table4[[#This Row],[Quantity]]*Table4[[#This Row],[UnitPrice]]</f>
        <v>1693.2599999999998</v>
      </c>
      <c r="J1996" s="4">
        <f>Table4[[#This Row],[Gross Revenue]]*(1-Table4[[#This Row],[Discount]])</f>
        <v>1608.5969999999998</v>
      </c>
      <c r="K1996" s="4">
        <f>Table4[[#This Row],[Quantity]]*Table4[[#This Row],[CostPrice]]</f>
        <v>881.87999999999988</v>
      </c>
      <c r="L1996" s="4">
        <f>Table4[[#This Row],[Net Revenue]]-Table4[[#This Row],[Total Cost]]</f>
        <v>726.71699999999987</v>
      </c>
      <c r="M1996" t="str">
        <f>_xlfn.XLOOKUP(Table4[[#This Row],[ProductID]], Products!A:A,Products!B:B, "Not Found")</f>
        <v>Soon Accessories</v>
      </c>
      <c r="N1996" t="str">
        <f>TEXT(Table4[[#This Row],[Date]], "mmm")</f>
        <v>Apr</v>
      </c>
      <c r="O1996" t="str">
        <f>TEXT(Table4[[#This Row],[Date]], "yyyy")</f>
        <v>2024</v>
      </c>
      <c r="P1996" t="str">
        <f>_xlfn.XLOOKUP(Table4[[#This Row],[ProductID]],Products!A:A,Products!C:C, "Not Found")</f>
        <v>Fashion</v>
      </c>
      <c r="Q1996" t="str">
        <f>_xlfn.XLOOKUP(Table4[[#This Row],[ProductID]],Products!A:A,Products!D:D,"Not Found")</f>
        <v>Accessories</v>
      </c>
      <c r="R1996">
        <f>_xlfn.XLOOKUP(Table4[[#This Row],[ProductID]],Products!A:A,Products!E:E,"Not Found")</f>
        <v>564.41999999999996</v>
      </c>
      <c r="S1996">
        <f>_xlfn.XLOOKUP(Table4[[#This Row],[ProductID]],Products!A:A,Products!F:F, "Not Found")</f>
        <v>293.95999999999998</v>
      </c>
      <c r="T1996" t="str">
        <f>_xlfn.XLOOKUP(Table4[[#This Row],[CustomerID]],Customers!A:A,Customers!D:D, "Not Found")</f>
        <v>M</v>
      </c>
      <c r="U1996" s="6">
        <f>_xlfn.XLOOKUP(Table4[[#This Row],[CustomerID]],Customers!A:A,Customers!E:E, "Not Found")</f>
        <v>27877</v>
      </c>
      <c r="V1996">
        <f ca="1">DATEDIF(Table4[[#This Row],[CustomerBirthday]], TODAY(), "Y")</f>
        <v>50</v>
      </c>
      <c r="W1996" t="str" cm="1">
        <f t="array" aca="1" ref="W1996" ca="1">_xlfn.IFS(Table4[[#This Row],[Age]]&lt;25, "Under 25",Table4[[#This Row],[Age]]=34, "25-34", Table4[[#This Row],[Age]]&lt;=49, "35-49", Table4[[#This Row],[Age]]&lt;=64, "50-64", Table4[[#This Row],[Age]]&gt;=65, "65+")</f>
        <v>50-64</v>
      </c>
      <c r="X1996" t="str">
        <f>_xlfn.XLOOKUP(Table4[[#This Row],[StoreID]],Stores!A:A,Stores!B:B, "Not found")</f>
        <v>MegaMart New Michele</v>
      </c>
      <c r="Y1996" t="str">
        <f>_xlfn.XLOOKUP(Table4[[#This Row],[StoreID]],Stores!A:A,Stores!C:C, "Not Found")</f>
        <v>New Michele</v>
      </c>
      <c r="Z1996" t="str">
        <f>_xlfn.XLOOKUP(Table4[[#This Row],[StoreID]],Stores!A:A,Stores!D:D, "Not Found")</f>
        <v>West</v>
      </c>
    </row>
    <row r="1997" spans="1:26">
      <c r="A1997" t="s">
        <v>2863</v>
      </c>
      <c r="B1997" s="1">
        <v>45223</v>
      </c>
      <c r="C1997" t="s">
        <v>438</v>
      </c>
      <c r="D1997" t="s">
        <v>794</v>
      </c>
      <c r="E1997" t="s">
        <v>835</v>
      </c>
      <c r="F1997">
        <v>5</v>
      </c>
      <c r="G1997">
        <v>0.15</v>
      </c>
      <c r="H1997" t="s">
        <v>871</v>
      </c>
      <c r="I1997" s="4">
        <f>Table4[[#This Row],[Quantity]]*Table4[[#This Row],[UnitPrice]]</f>
        <v>2140.25</v>
      </c>
      <c r="J1997" s="4">
        <f>Table4[[#This Row],[Gross Revenue]]*(1-Table4[[#This Row],[Discount]])</f>
        <v>1819.2124999999999</v>
      </c>
      <c r="K1997" s="4">
        <f>Table4[[#This Row],[Quantity]]*Table4[[#This Row],[CostPrice]]</f>
        <v>1230.3499999999999</v>
      </c>
      <c r="L1997" s="4">
        <f>Table4[[#This Row],[Net Revenue]]-Table4[[#This Row],[Total Cost]]</f>
        <v>588.86249999999995</v>
      </c>
      <c r="M1997" t="str">
        <f>_xlfn.XLOOKUP(Table4[[#This Row],[ProductID]], Products!A:A,Products!B:B, "Not Found")</f>
        <v>Everything Laptop</v>
      </c>
      <c r="N1997" t="str">
        <f>TEXT(Table4[[#This Row],[Date]], "mmm")</f>
        <v>Oct</v>
      </c>
      <c r="O1997" t="str">
        <f>TEXT(Table4[[#This Row],[Date]], "yyyy")</f>
        <v>2023</v>
      </c>
      <c r="P1997" t="str">
        <f>_xlfn.XLOOKUP(Table4[[#This Row],[ProductID]],Products!A:A,Products!C:C, "Not Found")</f>
        <v>Electronics</v>
      </c>
      <c r="Q1997" t="str">
        <f>_xlfn.XLOOKUP(Table4[[#This Row],[ProductID]],Products!A:A,Products!D:D,"Not Found")</f>
        <v>Laptop</v>
      </c>
      <c r="R1997">
        <f>_xlfn.XLOOKUP(Table4[[#This Row],[ProductID]],Products!A:A,Products!E:E,"Not Found")</f>
        <v>428.05</v>
      </c>
      <c r="S1997">
        <f>_xlfn.XLOOKUP(Table4[[#This Row],[ProductID]],Products!A:A,Products!F:F, "Not Found")</f>
        <v>246.07</v>
      </c>
      <c r="T1997" t="str">
        <f>_xlfn.XLOOKUP(Table4[[#This Row],[CustomerID]],Customers!A:A,Customers!D:D, "Not Found")</f>
        <v>M</v>
      </c>
      <c r="U1997" s="6">
        <f>_xlfn.XLOOKUP(Table4[[#This Row],[CustomerID]],Customers!A:A,Customers!E:E, "Not Found")</f>
        <v>27633</v>
      </c>
      <c r="V1997">
        <f ca="1">DATEDIF(Table4[[#This Row],[CustomerBirthday]], TODAY(), "Y")</f>
        <v>50</v>
      </c>
      <c r="W1997" t="str" cm="1">
        <f t="array" aca="1" ref="W1997" ca="1">_xlfn.IFS(Table4[[#This Row],[Age]]&lt;25, "Under 25",Table4[[#This Row],[Age]]=34, "25-34", Table4[[#This Row],[Age]]&lt;=49, "35-49", Table4[[#This Row],[Age]]&lt;=64, "50-64", Table4[[#This Row],[Age]]&gt;=65, "65+")</f>
        <v>50-64</v>
      </c>
      <c r="X1997" t="str">
        <f>_xlfn.XLOOKUP(Table4[[#This Row],[StoreID]],Stores!A:A,Stores!B:B, "Not found")</f>
        <v>MegaMart Peckmouth</v>
      </c>
      <c r="Y1997" t="str">
        <f>_xlfn.XLOOKUP(Table4[[#This Row],[StoreID]],Stores!A:A,Stores!C:C, "Not Found")</f>
        <v>Peckmouth</v>
      </c>
      <c r="Z1997" t="str">
        <f>_xlfn.XLOOKUP(Table4[[#This Row],[StoreID]],Stores!A:A,Stores!D:D, "Not Found")</f>
        <v>East</v>
      </c>
    </row>
    <row r="1998" spans="1:26">
      <c r="A1998" t="s">
        <v>2864</v>
      </c>
      <c r="B1998" s="1">
        <v>45289</v>
      </c>
      <c r="C1998" t="s">
        <v>210</v>
      </c>
      <c r="D1998" t="s">
        <v>780</v>
      </c>
      <c r="E1998" t="s">
        <v>835</v>
      </c>
      <c r="F1998">
        <v>1</v>
      </c>
      <c r="G1998">
        <v>0.05</v>
      </c>
      <c r="H1998" t="s">
        <v>875</v>
      </c>
      <c r="I1998" s="4">
        <f>Table4[[#This Row],[Quantity]]*Table4[[#This Row],[UnitPrice]]</f>
        <v>1272.23</v>
      </c>
      <c r="J1998" s="4">
        <f>Table4[[#This Row],[Gross Revenue]]*(1-Table4[[#This Row],[Discount]])</f>
        <v>1208.6185</v>
      </c>
      <c r="K1998" s="4">
        <f>Table4[[#This Row],[Quantity]]*Table4[[#This Row],[CostPrice]]</f>
        <v>952.65</v>
      </c>
      <c r="L1998" s="4">
        <f>Table4[[#This Row],[Net Revenue]]-Table4[[#This Row],[Total Cost]]</f>
        <v>255.96850000000006</v>
      </c>
      <c r="M1998" t="str">
        <f>_xlfn.XLOOKUP(Table4[[#This Row],[ProductID]], Products!A:A,Products!B:B, "Not Found")</f>
        <v>Hospital Smartphone</v>
      </c>
      <c r="N1998" t="str">
        <f>TEXT(Table4[[#This Row],[Date]], "mmm")</f>
        <v>Dec</v>
      </c>
      <c r="O1998" t="str">
        <f>TEXT(Table4[[#This Row],[Date]], "yyyy")</f>
        <v>2023</v>
      </c>
      <c r="P1998" t="str">
        <f>_xlfn.XLOOKUP(Table4[[#This Row],[ProductID]],Products!A:A,Products!C:C, "Not Found")</f>
        <v>Electronics</v>
      </c>
      <c r="Q1998" t="str">
        <f>_xlfn.XLOOKUP(Table4[[#This Row],[ProductID]],Products!A:A,Products!D:D,"Not Found")</f>
        <v>Smartphone</v>
      </c>
      <c r="R1998">
        <f>_xlfn.XLOOKUP(Table4[[#This Row],[ProductID]],Products!A:A,Products!E:E,"Not Found")</f>
        <v>1272.23</v>
      </c>
      <c r="S1998">
        <f>_xlfn.XLOOKUP(Table4[[#This Row],[ProductID]],Products!A:A,Products!F:F, "Not Found")</f>
        <v>952.65</v>
      </c>
      <c r="T1998" t="str">
        <f>_xlfn.XLOOKUP(Table4[[#This Row],[CustomerID]],Customers!A:A,Customers!D:D, "Not Found")</f>
        <v>F</v>
      </c>
      <c r="U1998" s="6">
        <f>_xlfn.XLOOKUP(Table4[[#This Row],[CustomerID]],Customers!A:A,Customers!E:E, "Not Found")</f>
        <v>37570</v>
      </c>
      <c r="V1998">
        <f ca="1">DATEDIF(Table4[[#This Row],[CustomerBirthday]], TODAY(), "Y")</f>
        <v>23</v>
      </c>
      <c r="W1998" t="str" cm="1">
        <f t="array" aca="1" ref="W1998" ca="1">_xlfn.IFS(Table4[[#This Row],[Age]]&lt;25, "Under 25",Table4[[#This Row],[Age]]=34, "25-34", Table4[[#This Row],[Age]]&lt;=49, "35-49", Table4[[#This Row],[Age]]&lt;=64, "50-64", Table4[[#This Row],[Age]]&gt;=65, "65+")</f>
        <v>Under 25</v>
      </c>
      <c r="X1998" t="str">
        <f>_xlfn.XLOOKUP(Table4[[#This Row],[StoreID]],Stores!A:A,Stores!B:B, "Not found")</f>
        <v>MegaMart Peckmouth</v>
      </c>
      <c r="Y1998" t="str">
        <f>_xlfn.XLOOKUP(Table4[[#This Row],[StoreID]],Stores!A:A,Stores!C:C, "Not Found")</f>
        <v>Peckmouth</v>
      </c>
      <c r="Z1998" t="str">
        <f>_xlfn.XLOOKUP(Table4[[#This Row],[StoreID]],Stores!A:A,Stores!D:D, "Not Found")</f>
        <v>East</v>
      </c>
    </row>
    <row r="1999" spans="1:26">
      <c r="A1999" t="s">
        <v>2865</v>
      </c>
      <c r="B1999" s="1">
        <v>45296</v>
      </c>
      <c r="C1999" t="s">
        <v>633</v>
      </c>
      <c r="D1999" t="s">
        <v>736</v>
      </c>
      <c r="E1999" t="s">
        <v>835</v>
      </c>
      <c r="F1999">
        <v>4</v>
      </c>
      <c r="G1999">
        <v>0</v>
      </c>
      <c r="H1999" t="s">
        <v>868</v>
      </c>
      <c r="I1999" s="4">
        <f>Table4[[#This Row],[Quantity]]*Table4[[#This Row],[UnitPrice]]</f>
        <v>492.76</v>
      </c>
      <c r="J1999" s="4">
        <f>Table4[[#This Row],[Gross Revenue]]*(1-Table4[[#This Row],[Discount]])</f>
        <v>492.76</v>
      </c>
      <c r="K1999" s="4">
        <f>Table4[[#This Row],[Quantity]]*Table4[[#This Row],[CostPrice]]</f>
        <v>321.44</v>
      </c>
      <c r="L1999" s="4">
        <f>Table4[[#This Row],[Net Revenue]]-Table4[[#This Row],[Total Cost]]</f>
        <v>171.32</v>
      </c>
      <c r="M1999" t="str">
        <f>_xlfn.XLOOKUP(Table4[[#This Row],[ProductID]], Products!A:A,Products!B:B, "Not Found")</f>
        <v>Us Snacks</v>
      </c>
      <c r="N1999" t="str">
        <f>TEXT(Table4[[#This Row],[Date]], "mmm")</f>
        <v>Jan</v>
      </c>
      <c r="O1999" t="str">
        <f>TEXT(Table4[[#This Row],[Date]], "yyyy")</f>
        <v>2024</v>
      </c>
      <c r="P1999" t="str">
        <f>_xlfn.XLOOKUP(Table4[[#This Row],[ProductID]],Products!A:A,Products!C:C, "Not Found")</f>
        <v>Groceries</v>
      </c>
      <c r="Q1999" t="str">
        <f>_xlfn.XLOOKUP(Table4[[#This Row],[ProductID]],Products!A:A,Products!D:D,"Not Found")</f>
        <v>Snacks</v>
      </c>
      <c r="R1999">
        <f>_xlfn.XLOOKUP(Table4[[#This Row],[ProductID]],Products!A:A,Products!E:E,"Not Found")</f>
        <v>123.19</v>
      </c>
      <c r="S1999">
        <f>_xlfn.XLOOKUP(Table4[[#This Row],[ProductID]],Products!A:A,Products!F:F, "Not Found")</f>
        <v>80.36</v>
      </c>
      <c r="T1999" t="str">
        <f>_xlfn.XLOOKUP(Table4[[#This Row],[CustomerID]],Customers!A:A,Customers!D:D, "Not Found")</f>
        <v>F</v>
      </c>
      <c r="U1999" s="6">
        <f>_xlfn.XLOOKUP(Table4[[#This Row],[CustomerID]],Customers!A:A,Customers!E:E, "Not Found")</f>
        <v>31092</v>
      </c>
      <c r="V1999">
        <f ca="1">DATEDIF(Table4[[#This Row],[CustomerBirthday]], TODAY(), "Y")</f>
        <v>41</v>
      </c>
      <c r="W1999" t="str" cm="1">
        <f t="array" aca="1" ref="W1999" ca="1">_xlfn.IFS(Table4[[#This Row],[Age]]&lt;25, "Under 25",Table4[[#This Row],[Age]]=34, "25-34", Table4[[#This Row],[Age]]&lt;=49, "35-49", Table4[[#This Row],[Age]]&lt;=64, "50-64", Table4[[#This Row],[Age]]&gt;=65, "65+")</f>
        <v>35-49</v>
      </c>
      <c r="X1999" t="str">
        <f>_xlfn.XLOOKUP(Table4[[#This Row],[StoreID]],Stores!A:A,Stores!B:B, "Not found")</f>
        <v>MegaMart Peckmouth</v>
      </c>
      <c r="Y1999" t="str">
        <f>_xlfn.XLOOKUP(Table4[[#This Row],[StoreID]],Stores!A:A,Stores!C:C, "Not Found")</f>
        <v>Peckmouth</v>
      </c>
      <c r="Z1999" t="str">
        <f>_xlfn.XLOOKUP(Table4[[#This Row],[StoreID]],Stores!A:A,Stores!D:D, "Not Found")</f>
        <v>East</v>
      </c>
    </row>
    <row r="2000" spans="1:26">
      <c r="A2000" t="s">
        <v>2866</v>
      </c>
      <c r="B2000" s="1">
        <v>45406</v>
      </c>
      <c r="C2000" t="s">
        <v>362</v>
      </c>
      <c r="D2000" t="s">
        <v>764</v>
      </c>
      <c r="E2000" t="s">
        <v>831</v>
      </c>
      <c r="F2000">
        <v>1</v>
      </c>
      <c r="G2000">
        <v>0</v>
      </c>
      <c r="H2000" t="s">
        <v>868</v>
      </c>
      <c r="I2000" s="4">
        <f>Table4[[#This Row],[Quantity]]*Table4[[#This Row],[UnitPrice]]</f>
        <v>323.92</v>
      </c>
      <c r="J2000" s="4">
        <f>Table4[[#This Row],[Gross Revenue]]*(1-Table4[[#This Row],[Discount]])</f>
        <v>323.92</v>
      </c>
      <c r="K2000" s="4">
        <f>Table4[[#This Row],[Quantity]]*Table4[[#This Row],[CostPrice]]</f>
        <v>242.98</v>
      </c>
      <c r="L2000" s="4">
        <f>Table4[[#This Row],[Net Revenue]]-Table4[[#This Row],[Total Cost]]</f>
        <v>80.940000000000026</v>
      </c>
      <c r="M2000" t="str">
        <f>_xlfn.XLOOKUP(Table4[[#This Row],[ProductID]], Products!A:A,Products!B:B, "Not Found")</f>
        <v>Simple Accessories</v>
      </c>
      <c r="N2000" t="str">
        <f>TEXT(Table4[[#This Row],[Date]], "mmm")</f>
        <v>Apr</v>
      </c>
      <c r="O2000" t="str">
        <f>TEXT(Table4[[#This Row],[Date]], "yyyy")</f>
        <v>2024</v>
      </c>
      <c r="P2000" t="str">
        <f>_xlfn.XLOOKUP(Table4[[#This Row],[ProductID]],Products!A:A,Products!C:C, "Not Found")</f>
        <v>Fashion</v>
      </c>
      <c r="Q2000" t="str">
        <f>_xlfn.XLOOKUP(Table4[[#This Row],[ProductID]],Products!A:A,Products!D:D,"Not Found")</f>
        <v>Accessories</v>
      </c>
      <c r="R2000">
        <f>_xlfn.XLOOKUP(Table4[[#This Row],[ProductID]],Products!A:A,Products!E:E,"Not Found")</f>
        <v>323.92</v>
      </c>
      <c r="S2000">
        <f>_xlfn.XLOOKUP(Table4[[#This Row],[ProductID]],Products!A:A,Products!F:F, "Not Found")</f>
        <v>242.98</v>
      </c>
      <c r="T2000" t="str">
        <f>_xlfn.XLOOKUP(Table4[[#This Row],[CustomerID]],Customers!A:A,Customers!D:D, "Not Found")</f>
        <v>M</v>
      </c>
      <c r="U2000" s="6">
        <f>_xlfn.XLOOKUP(Table4[[#This Row],[CustomerID]],Customers!A:A,Customers!E:E, "Not Found")</f>
        <v>32514</v>
      </c>
      <c r="V2000">
        <f ca="1">DATEDIF(Table4[[#This Row],[CustomerBirthday]], TODAY(), "Y")</f>
        <v>37</v>
      </c>
      <c r="W2000" t="str" cm="1">
        <f t="array" aca="1" ref="W2000" ca="1">_xlfn.IFS(Table4[[#This Row],[Age]]&lt;25, "Under 25",Table4[[#This Row],[Age]]=34, "25-34", Table4[[#This Row],[Age]]&lt;=49, "35-49", Table4[[#This Row],[Age]]&lt;=64, "50-64", Table4[[#This Row],[Age]]&gt;=65, "65+")</f>
        <v>35-49</v>
      </c>
      <c r="X2000" t="str">
        <f>_xlfn.XLOOKUP(Table4[[#This Row],[StoreID]],Stores!A:A,Stores!B:B, "Not found")</f>
        <v>MegaMart Jimenezborough</v>
      </c>
      <c r="Y2000" t="str">
        <f>_xlfn.XLOOKUP(Table4[[#This Row],[StoreID]],Stores!A:A,Stores!C:C, "Not Found")</f>
        <v>Jimenezborough</v>
      </c>
      <c r="Z2000" t="str">
        <f>_xlfn.XLOOKUP(Table4[[#This Row],[StoreID]],Stores!A:A,Stores!D:D, "Not Found")</f>
        <v>South</v>
      </c>
    </row>
    <row r="2001" spans="1:26">
      <c r="A2001" t="s">
        <v>2867</v>
      </c>
      <c r="B2001" s="1">
        <v>45663</v>
      </c>
      <c r="C2001" t="s">
        <v>551</v>
      </c>
      <c r="D2001" t="s">
        <v>739</v>
      </c>
      <c r="E2001" t="s">
        <v>835</v>
      </c>
      <c r="F2001">
        <v>1</v>
      </c>
      <c r="G2001">
        <v>0.05</v>
      </c>
      <c r="H2001" t="s">
        <v>865</v>
      </c>
      <c r="I2001" s="4">
        <f>Table4[[#This Row],[Quantity]]*Table4[[#This Row],[UnitPrice]]</f>
        <v>1194.1199999999999</v>
      </c>
      <c r="J2001" s="4">
        <f>Table4[[#This Row],[Gross Revenue]]*(1-Table4[[#This Row],[Discount]])</f>
        <v>1134.4139999999998</v>
      </c>
      <c r="K2001" s="4">
        <f>Table4[[#This Row],[Quantity]]*Table4[[#This Row],[CostPrice]]</f>
        <v>838.95</v>
      </c>
      <c r="L2001" s="4">
        <f>Table4[[#This Row],[Net Revenue]]-Table4[[#This Row],[Total Cost]]</f>
        <v>295.46399999999971</v>
      </c>
      <c r="M2001" t="str">
        <f>_xlfn.XLOOKUP(Table4[[#This Row],[ProductID]], Products!A:A,Products!B:B, "Not Found")</f>
        <v>Step Smartphone</v>
      </c>
      <c r="N2001" t="str">
        <f>TEXT(Table4[[#This Row],[Date]], "mmm")</f>
        <v>Jan</v>
      </c>
      <c r="O2001" t="str">
        <f>TEXT(Table4[[#This Row],[Date]], "yyyy")</f>
        <v>2025</v>
      </c>
      <c r="P2001" t="str">
        <f>_xlfn.XLOOKUP(Table4[[#This Row],[ProductID]],Products!A:A,Products!C:C, "Not Found")</f>
        <v>Electronics</v>
      </c>
      <c r="Q2001" t="str">
        <f>_xlfn.XLOOKUP(Table4[[#This Row],[ProductID]],Products!A:A,Products!D:D,"Not Found")</f>
        <v>Smartphone</v>
      </c>
      <c r="R2001">
        <f>_xlfn.XLOOKUP(Table4[[#This Row],[ProductID]],Products!A:A,Products!E:E,"Not Found")</f>
        <v>1194.1199999999999</v>
      </c>
      <c r="S2001">
        <f>_xlfn.XLOOKUP(Table4[[#This Row],[ProductID]],Products!A:A,Products!F:F, "Not Found")</f>
        <v>838.95</v>
      </c>
      <c r="T2001" t="str">
        <f>_xlfn.XLOOKUP(Table4[[#This Row],[CustomerID]],Customers!A:A,Customers!D:D, "Not Found")</f>
        <v>F</v>
      </c>
      <c r="U2001" s="6">
        <f>_xlfn.XLOOKUP(Table4[[#This Row],[CustomerID]],Customers!A:A,Customers!E:E, "Not Found")</f>
        <v>32240</v>
      </c>
      <c r="V2001">
        <f ca="1">DATEDIF(Table4[[#This Row],[CustomerBirthday]], TODAY(), "Y")</f>
        <v>38</v>
      </c>
      <c r="W2001" t="str" cm="1">
        <f t="array" aca="1" ref="W2001" ca="1">_xlfn.IFS(Table4[[#This Row],[Age]]&lt;25, "Under 25",Table4[[#This Row],[Age]]=34, "25-34", Table4[[#This Row],[Age]]&lt;=49, "35-49", Table4[[#This Row],[Age]]&lt;=64, "50-64", Table4[[#This Row],[Age]]&gt;=65, "65+")</f>
        <v>35-49</v>
      </c>
      <c r="X2001" t="str">
        <f>_xlfn.XLOOKUP(Table4[[#This Row],[StoreID]],Stores!A:A,Stores!B:B, "Not found")</f>
        <v>MegaMart Peckmouth</v>
      </c>
      <c r="Y2001" t="str">
        <f>_xlfn.XLOOKUP(Table4[[#This Row],[StoreID]],Stores!A:A,Stores!C:C, "Not Found")</f>
        <v>Peckmouth</v>
      </c>
      <c r="Z2001" t="str">
        <f>_xlfn.XLOOKUP(Table4[[#This Row],[StoreID]],Stores!A:A,Stores!D:D, "Not Found")</f>
        <v>East</v>
      </c>
    </row>
    <row r="2002" spans="1:26">
      <c r="A2002" t="s">
        <v>2868</v>
      </c>
      <c r="B2002" s="1">
        <v>45511</v>
      </c>
      <c r="C2002" t="s">
        <v>144</v>
      </c>
      <c r="D2002" t="s">
        <v>711</v>
      </c>
      <c r="E2002" t="s">
        <v>831</v>
      </c>
      <c r="F2002">
        <v>2</v>
      </c>
      <c r="G2002">
        <v>0</v>
      </c>
      <c r="H2002" t="s">
        <v>875</v>
      </c>
      <c r="I2002" s="4">
        <f>Table4[[#This Row],[Quantity]]*Table4[[#This Row],[UnitPrice]]</f>
        <v>3347.38</v>
      </c>
      <c r="J2002" s="4">
        <f>Table4[[#This Row],[Gross Revenue]]*(1-Table4[[#This Row],[Discount]])</f>
        <v>3347.38</v>
      </c>
      <c r="K2002" s="4">
        <f>Table4[[#This Row],[Quantity]]*Table4[[#This Row],[CostPrice]]</f>
        <v>2646.76</v>
      </c>
      <c r="L2002" s="4">
        <f>Table4[[#This Row],[Net Revenue]]-Table4[[#This Row],[Total Cost]]</f>
        <v>700.61999999999989</v>
      </c>
      <c r="M2002" t="str">
        <f>_xlfn.XLOOKUP(Table4[[#This Row],[ProductID]], Products!A:A,Products!B:B, "Not Found")</f>
        <v>Like Camera</v>
      </c>
      <c r="N2002" t="str">
        <f>TEXT(Table4[[#This Row],[Date]], "mmm")</f>
        <v>Aug</v>
      </c>
      <c r="O2002" t="str">
        <f>TEXT(Table4[[#This Row],[Date]], "yyyy")</f>
        <v>2024</v>
      </c>
      <c r="P2002" t="str">
        <f>_xlfn.XLOOKUP(Table4[[#This Row],[ProductID]],Products!A:A,Products!C:C, "Not Found")</f>
        <v>Electronics</v>
      </c>
      <c r="Q2002" t="str">
        <f>_xlfn.XLOOKUP(Table4[[#This Row],[ProductID]],Products!A:A,Products!D:D,"Not Found")</f>
        <v>Camera</v>
      </c>
      <c r="R2002">
        <f>_xlfn.XLOOKUP(Table4[[#This Row],[ProductID]],Products!A:A,Products!E:E,"Not Found")</f>
        <v>1673.69</v>
      </c>
      <c r="S2002">
        <f>_xlfn.XLOOKUP(Table4[[#This Row],[ProductID]],Products!A:A,Products!F:F, "Not Found")</f>
        <v>1323.38</v>
      </c>
      <c r="T2002" t="str">
        <f>_xlfn.XLOOKUP(Table4[[#This Row],[CustomerID]],Customers!A:A,Customers!D:D, "Not Found")</f>
        <v>F</v>
      </c>
      <c r="U2002" s="6">
        <f>_xlfn.XLOOKUP(Table4[[#This Row],[CustomerID]],Customers!A:A,Customers!E:E, "Not Found")</f>
        <v>30193</v>
      </c>
      <c r="V2002">
        <f ca="1">DATEDIF(Table4[[#This Row],[CustomerBirthday]], TODAY(), "Y")</f>
        <v>43</v>
      </c>
      <c r="W2002" t="str" cm="1">
        <f t="array" aca="1" ref="W2002" ca="1">_xlfn.IFS(Table4[[#This Row],[Age]]&lt;25, "Under 25",Table4[[#This Row],[Age]]=34, "25-34", Table4[[#This Row],[Age]]&lt;=49, "35-49", Table4[[#This Row],[Age]]&lt;=64, "50-64", Table4[[#This Row],[Age]]&gt;=65, "65+")</f>
        <v>35-49</v>
      </c>
      <c r="X2002" t="str">
        <f>_xlfn.XLOOKUP(Table4[[#This Row],[StoreID]],Stores!A:A,Stores!B:B, "Not found")</f>
        <v>MegaMart Jimenezborough</v>
      </c>
      <c r="Y2002" t="str">
        <f>_xlfn.XLOOKUP(Table4[[#This Row],[StoreID]],Stores!A:A,Stores!C:C, "Not Found")</f>
        <v>Jimenezborough</v>
      </c>
      <c r="Z2002" t="str">
        <f>_xlfn.XLOOKUP(Table4[[#This Row],[StoreID]],Stores!A:A,Stores!D:D, "Not Found")</f>
        <v>South</v>
      </c>
    </row>
    <row r="2003" spans="1:26">
      <c r="A2003" t="s">
        <v>2869</v>
      </c>
      <c r="B2003" s="1">
        <v>45655</v>
      </c>
      <c r="C2003" t="s">
        <v>531</v>
      </c>
      <c r="D2003" t="s">
        <v>802</v>
      </c>
      <c r="E2003" t="s">
        <v>842</v>
      </c>
      <c r="F2003">
        <v>2</v>
      </c>
      <c r="G2003">
        <v>0.05</v>
      </c>
      <c r="H2003" t="s">
        <v>868</v>
      </c>
      <c r="I2003" s="4">
        <f>Table4[[#This Row],[Quantity]]*Table4[[#This Row],[UnitPrice]]</f>
        <v>733.86</v>
      </c>
      <c r="J2003" s="4">
        <f>Table4[[#This Row],[Gross Revenue]]*(1-Table4[[#This Row],[Discount]])</f>
        <v>697.16700000000003</v>
      </c>
      <c r="K2003" s="4">
        <f>Table4[[#This Row],[Quantity]]*Table4[[#This Row],[CostPrice]]</f>
        <v>570.46</v>
      </c>
      <c r="L2003" s="4">
        <f>Table4[[#This Row],[Net Revenue]]-Table4[[#This Row],[Total Cost]]</f>
        <v>126.70699999999999</v>
      </c>
      <c r="M2003" t="str">
        <f>_xlfn.XLOOKUP(Table4[[#This Row],[ProductID]], Products!A:A,Products!B:B, "Not Found")</f>
        <v>Stage Footwear</v>
      </c>
      <c r="N2003" t="str">
        <f>TEXT(Table4[[#This Row],[Date]], "mmm")</f>
        <v>Dec</v>
      </c>
      <c r="O2003" t="str">
        <f>TEXT(Table4[[#This Row],[Date]], "yyyy")</f>
        <v>2024</v>
      </c>
      <c r="P2003" t="str">
        <f>_xlfn.XLOOKUP(Table4[[#This Row],[ProductID]],Products!A:A,Products!C:C, "Not Found")</f>
        <v>Fashion</v>
      </c>
      <c r="Q2003" t="str">
        <f>_xlfn.XLOOKUP(Table4[[#This Row],[ProductID]],Products!A:A,Products!D:D,"Not Found")</f>
        <v>Footwear</v>
      </c>
      <c r="R2003">
        <f>_xlfn.XLOOKUP(Table4[[#This Row],[ProductID]],Products!A:A,Products!E:E,"Not Found")</f>
        <v>366.93</v>
      </c>
      <c r="S2003">
        <f>_xlfn.XLOOKUP(Table4[[#This Row],[ProductID]],Products!A:A,Products!F:F, "Not Found")</f>
        <v>285.23</v>
      </c>
      <c r="T2003" t="str">
        <f>_xlfn.XLOOKUP(Table4[[#This Row],[CustomerID]],Customers!A:A,Customers!D:D, "Not Found")</f>
        <v>F</v>
      </c>
      <c r="U2003" s="6">
        <f>_xlfn.XLOOKUP(Table4[[#This Row],[CustomerID]],Customers!A:A,Customers!E:E, "Not Found")</f>
        <v>35515</v>
      </c>
      <c r="V2003">
        <f ca="1">DATEDIF(Table4[[#This Row],[CustomerBirthday]], TODAY(), "Y")</f>
        <v>29</v>
      </c>
      <c r="W2003" t="str" cm="1">
        <f t="array" aca="1" ref="W2003" ca="1">_xlfn.IFS(Table4[[#This Row],[Age]]&lt;25, "Under 25",Table4[[#This Row],[Age]]=34, "25-34", Table4[[#This Row],[Age]]&lt;=49, "35-49", Table4[[#This Row],[Age]]&lt;=64, "50-64", Table4[[#This Row],[Age]]&gt;=65, "65+")</f>
        <v>35-49</v>
      </c>
      <c r="X2003" t="str">
        <f>_xlfn.XLOOKUP(Table4[[#This Row],[StoreID]],Stores!A:A,Stores!B:B, "Not found")</f>
        <v>MegaMart Brianahaven</v>
      </c>
      <c r="Y2003" t="str">
        <f>_xlfn.XLOOKUP(Table4[[#This Row],[StoreID]],Stores!A:A,Stores!C:C, "Not Found")</f>
        <v>Brianahaven</v>
      </c>
      <c r="Z2003" t="str">
        <f>_xlfn.XLOOKUP(Table4[[#This Row],[StoreID]],Stores!A:A,Stores!D:D, "Not Found")</f>
        <v>North</v>
      </c>
    </row>
    <row r="2004" spans="1:26">
      <c r="A2004" t="s">
        <v>2870</v>
      </c>
      <c r="B2004" s="1">
        <v>45186</v>
      </c>
      <c r="C2004" t="s">
        <v>673</v>
      </c>
      <c r="D2004" t="s">
        <v>822</v>
      </c>
      <c r="E2004" t="s">
        <v>835</v>
      </c>
      <c r="F2004">
        <v>5</v>
      </c>
      <c r="G2004">
        <v>0.1</v>
      </c>
      <c r="H2004" t="s">
        <v>868</v>
      </c>
      <c r="I2004" s="4">
        <f>Table4[[#This Row],[Quantity]]*Table4[[#This Row],[UnitPrice]]</f>
        <v>6081.7999999999993</v>
      </c>
      <c r="J2004" s="4">
        <f>Table4[[#This Row],[Gross Revenue]]*(1-Table4[[#This Row],[Discount]])</f>
        <v>5473.62</v>
      </c>
      <c r="K2004" s="4">
        <f>Table4[[#This Row],[Quantity]]*Table4[[#This Row],[CostPrice]]</f>
        <v>3974</v>
      </c>
      <c r="L2004" s="4">
        <f>Table4[[#This Row],[Net Revenue]]-Table4[[#This Row],[Total Cost]]</f>
        <v>1499.62</v>
      </c>
      <c r="M2004" t="str">
        <f>_xlfn.XLOOKUP(Table4[[#This Row],[ProductID]], Products!A:A,Products!B:B, "Not Found")</f>
        <v>Nor Bags</v>
      </c>
      <c r="N2004" t="str">
        <f>TEXT(Table4[[#This Row],[Date]], "mmm")</f>
        <v>Sep</v>
      </c>
      <c r="O2004" t="str">
        <f>TEXT(Table4[[#This Row],[Date]], "yyyy")</f>
        <v>2023</v>
      </c>
      <c r="P2004" t="str">
        <f>_xlfn.XLOOKUP(Table4[[#This Row],[ProductID]],Products!A:A,Products!C:C, "Not Found")</f>
        <v>Fashion</v>
      </c>
      <c r="Q2004" t="str">
        <f>_xlfn.XLOOKUP(Table4[[#This Row],[ProductID]],Products!A:A,Products!D:D,"Not Found")</f>
        <v>Bags</v>
      </c>
      <c r="R2004">
        <f>_xlfn.XLOOKUP(Table4[[#This Row],[ProductID]],Products!A:A,Products!E:E,"Not Found")</f>
        <v>1216.3599999999999</v>
      </c>
      <c r="S2004">
        <f>_xlfn.XLOOKUP(Table4[[#This Row],[ProductID]],Products!A:A,Products!F:F, "Not Found")</f>
        <v>794.8</v>
      </c>
      <c r="T2004" t="str">
        <f>_xlfn.XLOOKUP(Table4[[#This Row],[CustomerID]],Customers!A:A,Customers!D:D, "Not Found")</f>
        <v>F</v>
      </c>
      <c r="U2004" s="6">
        <f>_xlfn.XLOOKUP(Table4[[#This Row],[CustomerID]],Customers!A:A,Customers!E:E, "Not Found")</f>
        <v>21380</v>
      </c>
      <c r="V2004">
        <f ca="1">DATEDIF(Table4[[#This Row],[CustomerBirthday]], TODAY(), "Y")</f>
        <v>68</v>
      </c>
      <c r="W2004" t="str" cm="1">
        <f t="array" aca="1" ref="W2004" ca="1">_xlfn.IFS(Table4[[#This Row],[Age]]&lt;25, "Under 25",Table4[[#This Row],[Age]]=34, "25-34", Table4[[#This Row],[Age]]&lt;=49, "35-49", Table4[[#This Row],[Age]]&lt;=64, "50-64", Table4[[#This Row],[Age]]&gt;=65, "65+")</f>
        <v>65+</v>
      </c>
      <c r="X2004" t="str">
        <f>_xlfn.XLOOKUP(Table4[[#This Row],[StoreID]],Stores!A:A,Stores!B:B, "Not found")</f>
        <v>MegaMart Peckmouth</v>
      </c>
      <c r="Y2004" t="str">
        <f>_xlfn.XLOOKUP(Table4[[#This Row],[StoreID]],Stores!A:A,Stores!C:C, "Not Found")</f>
        <v>Peckmouth</v>
      </c>
      <c r="Z2004" t="str">
        <f>_xlfn.XLOOKUP(Table4[[#This Row],[StoreID]],Stores!A:A,Stores!D:D, "Not Found")</f>
        <v>East</v>
      </c>
    </row>
    <row r="2005" spans="1:26">
      <c r="A2005" t="s">
        <v>2871</v>
      </c>
      <c r="B2005" s="1">
        <v>45833</v>
      </c>
      <c r="C2005" t="s">
        <v>396</v>
      </c>
      <c r="D2005" t="s">
        <v>804</v>
      </c>
      <c r="E2005" t="s">
        <v>839</v>
      </c>
      <c r="F2005">
        <v>4</v>
      </c>
      <c r="G2005">
        <v>0</v>
      </c>
      <c r="H2005" t="s">
        <v>865</v>
      </c>
      <c r="I2005" s="4">
        <f>Table4[[#This Row],[Quantity]]*Table4[[#This Row],[UnitPrice]]</f>
        <v>2163.7600000000002</v>
      </c>
      <c r="J2005" s="4">
        <f>Table4[[#This Row],[Gross Revenue]]*(1-Table4[[#This Row],[Discount]])</f>
        <v>2163.7600000000002</v>
      </c>
      <c r="K2005" s="4">
        <f>Table4[[#This Row],[Quantity]]*Table4[[#This Row],[CostPrice]]</f>
        <v>1593</v>
      </c>
      <c r="L2005" s="4">
        <f>Table4[[#This Row],[Net Revenue]]-Table4[[#This Row],[Total Cost]]</f>
        <v>570.76000000000022</v>
      </c>
      <c r="M2005" t="str">
        <f>_xlfn.XLOOKUP(Table4[[#This Row],[ProductID]], Products!A:A,Products!B:B, "Not Found")</f>
        <v>Church Clothing</v>
      </c>
      <c r="N2005" t="str">
        <f>TEXT(Table4[[#This Row],[Date]], "mmm")</f>
        <v>Jun</v>
      </c>
      <c r="O2005" t="str">
        <f>TEXT(Table4[[#This Row],[Date]], "yyyy")</f>
        <v>2025</v>
      </c>
      <c r="P2005" t="str">
        <f>_xlfn.XLOOKUP(Table4[[#This Row],[ProductID]],Products!A:A,Products!C:C, "Not Found")</f>
        <v>Fashion</v>
      </c>
      <c r="Q2005" t="str">
        <f>_xlfn.XLOOKUP(Table4[[#This Row],[ProductID]],Products!A:A,Products!D:D,"Not Found")</f>
        <v>Clothing</v>
      </c>
      <c r="R2005">
        <f>_xlfn.XLOOKUP(Table4[[#This Row],[ProductID]],Products!A:A,Products!E:E,"Not Found")</f>
        <v>540.94000000000005</v>
      </c>
      <c r="S2005">
        <f>_xlfn.XLOOKUP(Table4[[#This Row],[ProductID]],Products!A:A,Products!F:F, "Not Found")</f>
        <v>398.25</v>
      </c>
      <c r="T2005" t="str">
        <f>_xlfn.XLOOKUP(Table4[[#This Row],[CustomerID]],Customers!A:A,Customers!D:D, "Not Found")</f>
        <v>F</v>
      </c>
      <c r="U2005" s="6">
        <f>_xlfn.XLOOKUP(Table4[[#This Row],[CustomerID]],Customers!A:A,Customers!E:E, "Not Found")</f>
        <v>31890</v>
      </c>
      <c r="V2005">
        <f ca="1">DATEDIF(Table4[[#This Row],[CustomerBirthday]], TODAY(), "Y")</f>
        <v>39</v>
      </c>
      <c r="W2005" t="str" cm="1">
        <f t="array" aca="1" ref="W2005" ca="1">_xlfn.IFS(Table4[[#This Row],[Age]]&lt;25, "Under 25",Table4[[#This Row],[Age]]=34, "25-34", Table4[[#This Row],[Age]]&lt;=49, "35-49", Table4[[#This Row],[Age]]&lt;=64, "50-64", Table4[[#This Row],[Age]]&gt;=65, "65+")</f>
        <v>35-49</v>
      </c>
      <c r="X2005" t="str">
        <f>_xlfn.XLOOKUP(Table4[[#This Row],[StoreID]],Stores!A:A,Stores!B:B, "Not found")</f>
        <v>MegaMart New Michele</v>
      </c>
      <c r="Y2005" t="str">
        <f>_xlfn.XLOOKUP(Table4[[#This Row],[StoreID]],Stores!A:A,Stores!C:C, "Not Found")</f>
        <v>New Michele</v>
      </c>
      <c r="Z2005" t="str">
        <f>_xlfn.XLOOKUP(Table4[[#This Row],[StoreID]],Stores!A:A,Stores!D:D, "Not Found")</f>
        <v>West</v>
      </c>
    </row>
    <row r="2006" spans="1:26">
      <c r="A2006" t="s">
        <v>2872</v>
      </c>
      <c r="B2006" s="1">
        <v>45875</v>
      </c>
      <c r="C2006" t="s">
        <v>115</v>
      </c>
      <c r="D2006" t="s">
        <v>820</v>
      </c>
      <c r="E2006" t="s">
        <v>835</v>
      </c>
      <c r="F2006">
        <v>1</v>
      </c>
      <c r="G2006">
        <v>0</v>
      </c>
      <c r="H2006" t="s">
        <v>871</v>
      </c>
      <c r="I2006" s="4">
        <f>Table4[[#This Row],[Quantity]]*Table4[[#This Row],[UnitPrice]]</f>
        <v>1197.18</v>
      </c>
      <c r="J2006" s="4">
        <f>Table4[[#This Row],[Gross Revenue]]*(1-Table4[[#This Row],[Discount]])</f>
        <v>1197.18</v>
      </c>
      <c r="K2006" s="4">
        <f>Table4[[#This Row],[Quantity]]*Table4[[#This Row],[CostPrice]]</f>
        <v>722.74</v>
      </c>
      <c r="L2006" s="4">
        <f>Table4[[#This Row],[Net Revenue]]-Table4[[#This Row],[Total Cost]]</f>
        <v>474.44000000000005</v>
      </c>
      <c r="M2006" t="str">
        <f>_xlfn.XLOOKUP(Table4[[#This Row],[ProductID]], Products!A:A,Products!B:B, "Not Found")</f>
        <v>Or Smartphone</v>
      </c>
      <c r="N2006" t="str">
        <f>TEXT(Table4[[#This Row],[Date]], "mmm")</f>
        <v>Aug</v>
      </c>
      <c r="O2006" t="str">
        <f>TEXT(Table4[[#This Row],[Date]], "yyyy")</f>
        <v>2025</v>
      </c>
      <c r="P2006" t="str">
        <f>_xlfn.XLOOKUP(Table4[[#This Row],[ProductID]],Products!A:A,Products!C:C, "Not Found")</f>
        <v>Electronics</v>
      </c>
      <c r="Q2006" t="str">
        <f>_xlfn.XLOOKUP(Table4[[#This Row],[ProductID]],Products!A:A,Products!D:D,"Not Found")</f>
        <v>Smartphone</v>
      </c>
      <c r="R2006">
        <f>_xlfn.XLOOKUP(Table4[[#This Row],[ProductID]],Products!A:A,Products!E:E,"Not Found")</f>
        <v>1197.18</v>
      </c>
      <c r="S2006">
        <f>_xlfn.XLOOKUP(Table4[[#This Row],[ProductID]],Products!A:A,Products!F:F, "Not Found")</f>
        <v>722.74</v>
      </c>
      <c r="T2006" t="str">
        <f>_xlfn.XLOOKUP(Table4[[#This Row],[CustomerID]],Customers!A:A,Customers!D:D, "Not Found")</f>
        <v>M</v>
      </c>
      <c r="U2006" s="6">
        <f>_xlfn.XLOOKUP(Table4[[#This Row],[CustomerID]],Customers!A:A,Customers!E:E, "Not Found")</f>
        <v>28630</v>
      </c>
      <c r="V2006">
        <f ca="1">DATEDIF(Table4[[#This Row],[CustomerBirthday]], TODAY(), "Y")</f>
        <v>48</v>
      </c>
      <c r="W2006" t="str" cm="1">
        <f t="array" aca="1" ref="W2006" ca="1">_xlfn.IFS(Table4[[#This Row],[Age]]&lt;25, "Under 25",Table4[[#This Row],[Age]]=34, "25-34", Table4[[#This Row],[Age]]&lt;=49, "35-49", Table4[[#This Row],[Age]]&lt;=64, "50-64", Table4[[#This Row],[Age]]&gt;=65, "65+")</f>
        <v>35-49</v>
      </c>
      <c r="X2006" t="str">
        <f>_xlfn.XLOOKUP(Table4[[#This Row],[StoreID]],Stores!A:A,Stores!B:B, "Not found")</f>
        <v>MegaMart Peckmouth</v>
      </c>
      <c r="Y2006" t="str">
        <f>_xlfn.XLOOKUP(Table4[[#This Row],[StoreID]],Stores!A:A,Stores!C:C, "Not Found")</f>
        <v>Peckmouth</v>
      </c>
      <c r="Z2006" t="str">
        <f>_xlfn.XLOOKUP(Table4[[#This Row],[StoreID]],Stores!A:A,Stores!D:D, "Not Found")</f>
        <v>East</v>
      </c>
    </row>
    <row r="2007" spans="1:26">
      <c r="A2007" t="s">
        <v>2873</v>
      </c>
      <c r="B2007" s="1">
        <v>45364</v>
      </c>
      <c r="C2007" t="s">
        <v>472</v>
      </c>
      <c r="D2007" t="s">
        <v>806</v>
      </c>
      <c r="E2007" t="s">
        <v>835</v>
      </c>
      <c r="F2007">
        <v>1</v>
      </c>
      <c r="G2007">
        <v>0.15</v>
      </c>
      <c r="H2007" t="s">
        <v>868</v>
      </c>
      <c r="I2007" s="4">
        <f>Table4[[#This Row],[Quantity]]*Table4[[#This Row],[UnitPrice]]</f>
        <v>1745.61</v>
      </c>
      <c r="J2007" s="4">
        <f>Table4[[#This Row],[Gross Revenue]]*(1-Table4[[#This Row],[Discount]])</f>
        <v>1483.7684999999999</v>
      </c>
      <c r="K2007" s="4">
        <f>Table4[[#This Row],[Quantity]]*Table4[[#This Row],[CostPrice]]</f>
        <v>1322.44</v>
      </c>
      <c r="L2007" s="4">
        <f>Table4[[#This Row],[Net Revenue]]-Table4[[#This Row],[Total Cost]]</f>
        <v>161.32849999999985</v>
      </c>
      <c r="M2007" t="str">
        <f>_xlfn.XLOOKUP(Table4[[#This Row],[ProductID]], Products!A:A,Products!B:B, "Not Found")</f>
        <v>Piece Headphones</v>
      </c>
      <c r="N2007" t="str">
        <f>TEXT(Table4[[#This Row],[Date]], "mmm")</f>
        <v>Mar</v>
      </c>
      <c r="O2007" t="str">
        <f>TEXT(Table4[[#This Row],[Date]], "yyyy")</f>
        <v>2024</v>
      </c>
      <c r="P2007" t="str">
        <f>_xlfn.XLOOKUP(Table4[[#This Row],[ProductID]],Products!A:A,Products!C:C, "Not Found")</f>
        <v>Electronics</v>
      </c>
      <c r="Q2007" t="str">
        <f>_xlfn.XLOOKUP(Table4[[#This Row],[ProductID]],Products!A:A,Products!D:D,"Not Found")</f>
        <v>Headphones</v>
      </c>
      <c r="R2007">
        <f>_xlfn.XLOOKUP(Table4[[#This Row],[ProductID]],Products!A:A,Products!E:E,"Not Found")</f>
        <v>1745.61</v>
      </c>
      <c r="S2007">
        <f>_xlfn.XLOOKUP(Table4[[#This Row],[ProductID]],Products!A:A,Products!F:F, "Not Found")</f>
        <v>1322.44</v>
      </c>
      <c r="T2007" t="str">
        <f>_xlfn.XLOOKUP(Table4[[#This Row],[CustomerID]],Customers!A:A,Customers!D:D, "Not Found")</f>
        <v>M</v>
      </c>
      <c r="U2007" s="6">
        <f>_xlfn.XLOOKUP(Table4[[#This Row],[CustomerID]],Customers!A:A,Customers!E:E, "Not Found")</f>
        <v>21466</v>
      </c>
      <c r="V2007">
        <f ca="1">DATEDIF(Table4[[#This Row],[CustomerBirthday]], TODAY(), "Y")</f>
        <v>67</v>
      </c>
      <c r="W2007" t="str" cm="1">
        <f t="array" aca="1" ref="W2007" ca="1">_xlfn.IFS(Table4[[#This Row],[Age]]&lt;25, "Under 25",Table4[[#This Row],[Age]]=34, "25-34", Table4[[#This Row],[Age]]&lt;=49, "35-49", Table4[[#This Row],[Age]]&lt;=64, "50-64", Table4[[#This Row],[Age]]&gt;=65, "65+")</f>
        <v>65+</v>
      </c>
      <c r="X2007" t="str">
        <f>_xlfn.XLOOKUP(Table4[[#This Row],[StoreID]],Stores!A:A,Stores!B:B, "Not found")</f>
        <v>MegaMart Peckmouth</v>
      </c>
      <c r="Y2007" t="str">
        <f>_xlfn.XLOOKUP(Table4[[#This Row],[StoreID]],Stores!A:A,Stores!C:C, "Not Found")</f>
        <v>Peckmouth</v>
      </c>
      <c r="Z2007" t="str">
        <f>_xlfn.XLOOKUP(Table4[[#This Row],[StoreID]],Stores!A:A,Stores!D:D, "Not Found")</f>
        <v>East</v>
      </c>
    </row>
    <row r="2008" spans="1:26">
      <c r="A2008" t="s">
        <v>2874</v>
      </c>
      <c r="B2008" s="1">
        <v>45578</v>
      </c>
      <c r="C2008" t="s">
        <v>621</v>
      </c>
      <c r="D2008" t="s">
        <v>742</v>
      </c>
      <c r="E2008" t="s">
        <v>842</v>
      </c>
      <c r="F2008">
        <v>5</v>
      </c>
      <c r="G2008">
        <v>0.1</v>
      </c>
      <c r="H2008" t="s">
        <v>865</v>
      </c>
      <c r="I2008" s="4">
        <f>Table4[[#This Row],[Quantity]]*Table4[[#This Row],[UnitPrice]]</f>
        <v>1242.8499999999999</v>
      </c>
      <c r="J2008" s="4">
        <f>Table4[[#This Row],[Gross Revenue]]*(1-Table4[[#This Row],[Discount]])</f>
        <v>1118.5650000000001</v>
      </c>
      <c r="K2008" s="4">
        <f>Table4[[#This Row],[Quantity]]*Table4[[#This Row],[CostPrice]]</f>
        <v>953.34999999999991</v>
      </c>
      <c r="L2008" s="4">
        <f>Table4[[#This Row],[Net Revenue]]-Table4[[#This Row],[Total Cost]]</f>
        <v>165.21500000000015</v>
      </c>
      <c r="M2008" t="str">
        <f>_xlfn.XLOOKUP(Table4[[#This Row],[ProductID]], Products!A:A,Products!B:B, "Not Found")</f>
        <v>Either Headphones</v>
      </c>
      <c r="N2008" t="str">
        <f>TEXT(Table4[[#This Row],[Date]], "mmm")</f>
        <v>Oct</v>
      </c>
      <c r="O2008" t="str">
        <f>TEXT(Table4[[#This Row],[Date]], "yyyy")</f>
        <v>2024</v>
      </c>
      <c r="P2008" t="str">
        <f>_xlfn.XLOOKUP(Table4[[#This Row],[ProductID]],Products!A:A,Products!C:C, "Not Found")</f>
        <v>Electronics</v>
      </c>
      <c r="Q2008" t="str">
        <f>_xlfn.XLOOKUP(Table4[[#This Row],[ProductID]],Products!A:A,Products!D:D,"Not Found")</f>
        <v>Headphones</v>
      </c>
      <c r="R2008">
        <f>_xlfn.XLOOKUP(Table4[[#This Row],[ProductID]],Products!A:A,Products!E:E,"Not Found")</f>
        <v>248.57</v>
      </c>
      <c r="S2008">
        <f>_xlfn.XLOOKUP(Table4[[#This Row],[ProductID]],Products!A:A,Products!F:F, "Not Found")</f>
        <v>190.67</v>
      </c>
      <c r="T2008" t="str">
        <f>_xlfn.XLOOKUP(Table4[[#This Row],[CustomerID]],Customers!A:A,Customers!D:D, "Not Found")</f>
        <v>M</v>
      </c>
      <c r="U2008" s="6">
        <f>_xlfn.XLOOKUP(Table4[[#This Row],[CustomerID]],Customers!A:A,Customers!E:E, "Not Found")</f>
        <v>35802</v>
      </c>
      <c r="V2008">
        <f ca="1">DATEDIF(Table4[[#This Row],[CustomerBirthday]], TODAY(), "Y")</f>
        <v>28</v>
      </c>
      <c r="W2008" t="str" cm="1">
        <f t="array" aca="1" ref="W2008" ca="1">_xlfn.IFS(Table4[[#This Row],[Age]]&lt;25, "Under 25",Table4[[#This Row],[Age]]=34, "25-34", Table4[[#This Row],[Age]]&lt;=49, "35-49", Table4[[#This Row],[Age]]&lt;=64, "50-64", Table4[[#This Row],[Age]]&gt;=65, "65+")</f>
        <v>35-49</v>
      </c>
      <c r="X2008" t="str">
        <f>_xlfn.XLOOKUP(Table4[[#This Row],[StoreID]],Stores!A:A,Stores!B:B, "Not found")</f>
        <v>MegaMart Brianahaven</v>
      </c>
      <c r="Y2008" t="str">
        <f>_xlfn.XLOOKUP(Table4[[#This Row],[StoreID]],Stores!A:A,Stores!C:C, "Not Found")</f>
        <v>Brianahaven</v>
      </c>
      <c r="Z2008" t="str">
        <f>_xlfn.XLOOKUP(Table4[[#This Row],[StoreID]],Stores!A:A,Stores!D:D, "Not Found")</f>
        <v>North</v>
      </c>
    </row>
    <row r="2009" spans="1:26">
      <c r="A2009" t="s">
        <v>2875</v>
      </c>
      <c r="B2009" s="1">
        <v>45377</v>
      </c>
      <c r="C2009" t="s">
        <v>643</v>
      </c>
      <c r="D2009" t="s">
        <v>774</v>
      </c>
      <c r="E2009" t="s">
        <v>835</v>
      </c>
      <c r="F2009">
        <v>4</v>
      </c>
      <c r="G2009">
        <v>0.05</v>
      </c>
      <c r="H2009" t="s">
        <v>865</v>
      </c>
      <c r="I2009" s="4">
        <f>Table4[[#This Row],[Quantity]]*Table4[[#This Row],[UnitPrice]]</f>
        <v>5949.64</v>
      </c>
      <c r="J2009" s="4">
        <f>Table4[[#This Row],[Gross Revenue]]*(1-Table4[[#This Row],[Discount]])</f>
        <v>5652.1580000000004</v>
      </c>
      <c r="K2009" s="4">
        <f>Table4[[#This Row],[Quantity]]*Table4[[#This Row],[CostPrice]]</f>
        <v>3252.28</v>
      </c>
      <c r="L2009" s="4">
        <f>Table4[[#This Row],[Net Revenue]]-Table4[[#This Row],[Total Cost]]</f>
        <v>2399.8780000000002</v>
      </c>
      <c r="M2009" t="str">
        <f>_xlfn.XLOOKUP(Table4[[#This Row],[ProductID]], Products!A:A,Products!B:B, "Not Found")</f>
        <v>Him Smartphone</v>
      </c>
      <c r="N2009" t="str">
        <f>TEXT(Table4[[#This Row],[Date]], "mmm")</f>
        <v>Mar</v>
      </c>
      <c r="O2009" t="str">
        <f>TEXT(Table4[[#This Row],[Date]], "yyyy")</f>
        <v>2024</v>
      </c>
      <c r="P2009" t="str">
        <f>_xlfn.XLOOKUP(Table4[[#This Row],[ProductID]],Products!A:A,Products!C:C, "Not Found")</f>
        <v>Electronics</v>
      </c>
      <c r="Q2009" t="str">
        <f>_xlfn.XLOOKUP(Table4[[#This Row],[ProductID]],Products!A:A,Products!D:D,"Not Found")</f>
        <v>Smartphone</v>
      </c>
      <c r="R2009">
        <f>_xlfn.XLOOKUP(Table4[[#This Row],[ProductID]],Products!A:A,Products!E:E,"Not Found")</f>
        <v>1487.41</v>
      </c>
      <c r="S2009">
        <f>_xlfn.XLOOKUP(Table4[[#This Row],[ProductID]],Products!A:A,Products!F:F, "Not Found")</f>
        <v>813.07</v>
      </c>
      <c r="T2009" t="str">
        <f>_xlfn.XLOOKUP(Table4[[#This Row],[CustomerID]],Customers!A:A,Customers!D:D, "Not Found")</f>
        <v>M</v>
      </c>
      <c r="U2009" s="6">
        <f>_xlfn.XLOOKUP(Table4[[#This Row],[CustomerID]],Customers!A:A,Customers!E:E, "Not Found")</f>
        <v>38193</v>
      </c>
      <c r="V2009">
        <f ca="1">DATEDIF(Table4[[#This Row],[CustomerBirthday]], TODAY(), "Y")</f>
        <v>22</v>
      </c>
      <c r="W2009" t="str" cm="1">
        <f t="array" aca="1" ref="W2009" ca="1">_xlfn.IFS(Table4[[#This Row],[Age]]&lt;25, "Under 25",Table4[[#This Row],[Age]]=34, "25-34", Table4[[#This Row],[Age]]&lt;=49, "35-49", Table4[[#This Row],[Age]]&lt;=64, "50-64", Table4[[#This Row],[Age]]&gt;=65, "65+")</f>
        <v>Under 25</v>
      </c>
      <c r="X2009" t="str">
        <f>_xlfn.XLOOKUP(Table4[[#This Row],[StoreID]],Stores!A:A,Stores!B:B, "Not found")</f>
        <v>MegaMart Peckmouth</v>
      </c>
      <c r="Y2009" t="str">
        <f>_xlfn.XLOOKUP(Table4[[#This Row],[StoreID]],Stores!A:A,Stores!C:C, "Not Found")</f>
        <v>Peckmouth</v>
      </c>
      <c r="Z2009" t="str">
        <f>_xlfn.XLOOKUP(Table4[[#This Row],[StoreID]],Stores!A:A,Stores!D:D, "Not Found")</f>
        <v>East</v>
      </c>
    </row>
    <row r="2010" spans="1:26">
      <c r="A2010" t="s">
        <v>2876</v>
      </c>
      <c r="B2010" s="1">
        <v>45379</v>
      </c>
      <c r="C2010" t="s">
        <v>97</v>
      </c>
      <c r="D2010" t="s">
        <v>734</v>
      </c>
      <c r="E2010" t="s">
        <v>846</v>
      </c>
      <c r="F2010">
        <v>4</v>
      </c>
      <c r="G2010">
        <v>0.05</v>
      </c>
      <c r="H2010" t="s">
        <v>871</v>
      </c>
      <c r="I2010" s="4">
        <f>Table4[[#This Row],[Quantity]]*Table4[[#This Row],[UnitPrice]]</f>
        <v>439.12</v>
      </c>
      <c r="J2010" s="4">
        <f>Table4[[#This Row],[Gross Revenue]]*(1-Table4[[#This Row],[Discount]])</f>
        <v>417.16399999999999</v>
      </c>
      <c r="K2010" s="4">
        <f>Table4[[#This Row],[Quantity]]*Table4[[#This Row],[CostPrice]]</f>
        <v>282.36</v>
      </c>
      <c r="L2010" s="4">
        <f>Table4[[#This Row],[Net Revenue]]-Table4[[#This Row],[Total Cost]]</f>
        <v>134.80399999999997</v>
      </c>
      <c r="M2010" t="str">
        <f>_xlfn.XLOOKUP(Table4[[#This Row],[ProductID]], Products!A:A,Products!B:B, "Not Found")</f>
        <v>Recognize Footwear</v>
      </c>
      <c r="N2010" t="str">
        <f>TEXT(Table4[[#This Row],[Date]], "mmm")</f>
        <v>Mar</v>
      </c>
      <c r="O2010" t="str">
        <f>TEXT(Table4[[#This Row],[Date]], "yyyy")</f>
        <v>2024</v>
      </c>
      <c r="P2010" t="str">
        <f>_xlfn.XLOOKUP(Table4[[#This Row],[ProductID]],Products!A:A,Products!C:C, "Not Found")</f>
        <v>Fashion</v>
      </c>
      <c r="Q2010" t="str">
        <f>_xlfn.XLOOKUP(Table4[[#This Row],[ProductID]],Products!A:A,Products!D:D,"Not Found")</f>
        <v>Footwear</v>
      </c>
      <c r="R2010">
        <f>_xlfn.XLOOKUP(Table4[[#This Row],[ProductID]],Products!A:A,Products!E:E,"Not Found")</f>
        <v>109.78</v>
      </c>
      <c r="S2010">
        <f>_xlfn.XLOOKUP(Table4[[#This Row],[ProductID]],Products!A:A,Products!F:F, "Not Found")</f>
        <v>70.59</v>
      </c>
      <c r="T2010" t="str">
        <f>_xlfn.XLOOKUP(Table4[[#This Row],[CustomerID]],Customers!A:A,Customers!D:D, "Not Found")</f>
        <v>F</v>
      </c>
      <c r="U2010" s="6">
        <f>_xlfn.XLOOKUP(Table4[[#This Row],[CustomerID]],Customers!A:A,Customers!E:E, "Not Found")</f>
        <v>22610</v>
      </c>
      <c r="V2010">
        <f ca="1">DATEDIF(Table4[[#This Row],[CustomerBirthday]], TODAY(), "Y")</f>
        <v>64</v>
      </c>
      <c r="W2010" t="str" cm="1">
        <f t="array" aca="1" ref="W2010" ca="1">_xlfn.IFS(Table4[[#This Row],[Age]]&lt;25, "Under 25",Table4[[#This Row],[Age]]=34, "25-34", Table4[[#This Row],[Age]]&lt;=49, "35-49", Table4[[#This Row],[Age]]&lt;=64, "50-64", Table4[[#This Row],[Age]]&gt;=65, "65+")</f>
        <v>50-64</v>
      </c>
      <c r="X2010" t="str">
        <f>_xlfn.XLOOKUP(Table4[[#This Row],[StoreID]],Stores!A:A,Stores!B:B, "Not found")</f>
        <v>MegaMart Johnmouth</v>
      </c>
      <c r="Y2010" t="str">
        <f>_xlfn.XLOOKUP(Table4[[#This Row],[StoreID]],Stores!A:A,Stores!C:C, "Not Found")</f>
        <v>Johnmouth</v>
      </c>
      <c r="Z2010" t="str">
        <f>_xlfn.XLOOKUP(Table4[[#This Row],[StoreID]],Stores!A:A,Stores!D:D, "Not Found")</f>
        <v>East</v>
      </c>
    </row>
    <row r="2011" spans="1:26">
      <c r="A2011" t="s">
        <v>2877</v>
      </c>
      <c r="B2011" s="1">
        <v>45751</v>
      </c>
      <c r="C2011" t="s">
        <v>386</v>
      </c>
      <c r="D2011" t="s">
        <v>776</v>
      </c>
      <c r="E2011" t="s">
        <v>846</v>
      </c>
      <c r="F2011">
        <v>1</v>
      </c>
      <c r="G2011">
        <v>0.05</v>
      </c>
      <c r="H2011" t="s">
        <v>868</v>
      </c>
      <c r="I2011" s="4">
        <f>Table4[[#This Row],[Quantity]]*Table4[[#This Row],[UnitPrice]]</f>
        <v>429.15</v>
      </c>
      <c r="J2011" s="4">
        <f>Table4[[#This Row],[Gross Revenue]]*(1-Table4[[#This Row],[Discount]])</f>
        <v>407.69249999999994</v>
      </c>
      <c r="K2011" s="4">
        <f>Table4[[#This Row],[Quantity]]*Table4[[#This Row],[CostPrice]]</f>
        <v>258.72000000000003</v>
      </c>
      <c r="L2011" s="4">
        <f>Table4[[#This Row],[Net Revenue]]-Table4[[#This Row],[Total Cost]]</f>
        <v>148.97249999999991</v>
      </c>
      <c r="M2011" t="str">
        <f>_xlfn.XLOOKUP(Table4[[#This Row],[ProductID]], Products!A:A,Products!B:B, "Not Found")</f>
        <v>Little Watches</v>
      </c>
      <c r="N2011" t="str">
        <f>TEXT(Table4[[#This Row],[Date]], "mmm")</f>
        <v>Apr</v>
      </c>
      <c r="O2011" t="str">
        <f>TEXT(Table4[[#This Row],[Date]], "yyyy")</f>
        <v>2025</v>
      </c>
      <c r="P2011" t="str">
        <f>_xlfn.XLOOKUP(Table4[[#This Row],[ProductID]],Products!A:A,Products!C:C, "Not Found")</f>
        <v>Fashion</v>
      </c>
      <c r="Q2011" t="str">
        <f>_xlfn.XLOOKUP(Table4[[#This Row],[ProductID]],Products!A:A,Products!D:D,"Not Found")</f>
        <v>Watches</v>
      </c>
      <c r="R2011">
        <f>_xlfn.XLOOKUP(Table4[[#This Row],[ProductID]],Products!A:A,Products!E:E,"Not Found")</f>
        <v>429.15</v>
      </c>
      <c r="S2011">
        <f>_xlfn.XLOOKUP(Table4[[#This Row],[ProductID]],Products!A:A,Products!F:F, "Not Found")</f>
        <v>258.72000000000003</v>
      </c>
      <c r="T2011" t="str">
        <f>_xlfn.XLOOKUP(Table4[[#This Row],[CustomerID]],Customers!A:A,Customers!D:D, "Not Found")</f>
        <v>F</v>
      </c>
      <c r="U2011" s="6">
        <f>_xlfn.XLOOKUP(Table4[[#This Row],[CustomerID]],Customers!A:A,Customers!E:E, "Not Found")</f>
        <v>23676</v>
      </c>
      <c r="V2011">
        <f ca="1">DATEDIF(Table4[[#This Row],[CustomerBirthday]], TODAY(), "Y")</f>
        <v>61</v>
      </c>
      <c r="W2011" t="str" cm="1">
        <f t="array" aca="1" ref="W2011" ca="1">_xlfn.IFS(Table4[[#This Row],[Age]]&lt;25, "Under 25",Table4[[#This Row],[Age]]=34, "25-34", Table4[[#This Row],[Age]]&lt;=49, "35-49", Table4[[#This Row],[Age]]&lt;=64, "50-64", Table4[[#This Row],[Age]]&gt;=65, "65+")</f>
        <v>50-64</v>
      </c>
      <c r="X2011" t="str">
        <f>_xlfn.XLOOKUP(Table4[[#This Row],[StoreID]],Stores!A:A,Stores!B:B, "Not found")</f>
        <v>MegaMart Johnmouth</v>
      </c>
      <c r="Y2011" t="str">
        <f>_xlfn.XLOOKUP(Table4[[#This Row],[StoreID]],Stores!A:A,Stores!C:C, "Not Found")</f>
        <v>Johnmouth</v>
      </c>
      <c r="Z2011" t="str">
        <f>_xlfn.XLOOKUP(Table4[[#This Row],[StoreID]],Stores!A:A,Stores!D:D, "Not Found")</f>
        <v>East</v>
      </c>
    </row>
    <row r="2012" spans="1:26">
      <c r="A2012" t="s">
        <v>2878</v>
      </c>
      <c r="B2012" s="1">
        <v>45568</v>
      </c>
      <c r="C2012" t="s">
        <v>187</v>
      </c>
      <c r="D2012" t="s">
        <v>718</v>
      </c>
      <c r="E2012" t="s">
        <v>846</v>
      </c>
      <c r="F2012">
        <v>5</v>
      </c>
      <c r="G2012">
        <v>0</v>
      </c>
      <c r="H2012" t="s">
        <v>868</v>
      </c>
      <c r="I2012" s="4">
        <f>Table4[[#This Row],[Quantity]]*Table4[[#This Row],[UnitPrice]]</f>
        <v>1688.15</v>
      </c>
      <c r="J2012" s="4">
        <f>Table4[[#This Row],[Gross Revenue]]*(1-Table4[[#This Row],[Discount]])</f>
        <v>1688.15</v>
      </c>
      <c r="K2012" s="4">
        <f>Table4[[#This Row],[Quantity]]*Table4[[#This Row],[CostPrice]]</f>
        <v>845.15</v>
      </c>
      <c r="L2012" s="4">
        <f>Table4[[#This Row],[Net Revenue]]-Table4[[#This Row],[Total Cost]]</f>
        <v>843.00000000000011</v>
      </c>
      <c r="M2012" t="str">
        <f>_xlfn.XLOOKUP(Table4[[#This Row],[ProductID]], Products!A:A,Products!B:B, "Not Found")</f>
        <v>Here Footwear</v>
      </c>
      <c r="N2012" t="str">
        <f>TEXT(Table4[[#This Row],[Date]], "mmm")</f>
        <v>Oct</v>
      </c>
      <c r="O2012" t="str">
        <f>TEXT(Table4[[#This Row],[Date]], "yyyy")</f>
        <v>2024</v>
      </c>
      <c r="P2012" t="str">
        <f>_xlfn.XLOOKUP(Table4[[#This Row],[ProductID]],Products!A:A,Products!C:C, "Not Found")</f>
        <v>Fashion</v>
      </c>
      <c r="Q2012" t="str">
        <f>_xlfn.XLOOKUP(Table4[[#This Row],[ProductID]],Products!A:A,Products!D:D,"Not Found")</f>
        <v>Footwear</v>
      </c>
      <c r="R2012">
        <f>_xlfn.XLOOKUP(Table4[[#This Row],[ProductID]],Products!A:A,Products!E:E,"Not Found")</f>
        <v>337.63</v>
      </c>
      <c r="S2012">
        <f>_xlfn.XLOOKUP(Table4[[#This Row],[ProductID]],Products!A:A,Products!F:F, "Not Found")</f>
        <v>169.03</v>
      </c>
      <c r="T2012" t="str">
        <f>_xlfn.XLOOKUP(Table4[[#This Row],[CustomerID]],Customers!A:A,Customers!D:D, "Not Found")</f>
        <v>M</v>
      </c>
      <c r="U2012" s="6">
        <f>_xlfn.XLOOKUP(Table4[[#This Row],[CustomerID]],Customers!A:A,Customers!E:E, "Not Found")</f>
        <v>38351</v>
      </c>
      <c r="V2012">
        <f ca="1">DATEDIF(Table4[[#This Row],[CustomerBirthday]], TODAY(), "Y")</f>
        <v>21</v>
      </c>
      <c r="W2012" t="str" cm="1">
        <f t="array" aca="1" ref="W2012" ca="1">_xlfn.IFS(Table4[[#This Row],[Age]]&lt;25, "Under 25",Table4[[#This Row],[Age]]=34, "25-34", Table4[[#This Row],[Age]]&lt;=49, "35-49", Table4[[#This Row],[Age]]&lt;=64, "50-64", Table4[[#This Row],[Age]]&gt;=65, "65+")</f>
        <v>Under 25</v>
      </c>
      <c r="X2012" t="str">
        <f>_xlfn.XLOOKUP(Table4[[#This Row],[StoreID]],Stores!A:A,Stores!B:B, "Not found")</f>
        <v>MegaMart Johnmouth</v>
      </c>
      <c r="Y2012" t="str">
        <f>_xlfn.XLOOKUP(Table4[[#This Row],[StoreID]],Stores!A:A,Stores!C:C, "Not Found")</f>
        <v>Johnmouth</v>
      </c>
      <c r="Z2012" t="str">
        <f>_xlfn.XLOOKUP(Table4[[#This Row],[StoreID]],Stores!A:A,Stores!D:D, "Not Found")</f>
        <v>East</v>
      </c>
    </row>
    <row r="2013" spans="1:26">
      <c r="A2013" t="s">
        <v>2879</v>
      </c>
      <c r="B2013" s="1">
        <v>45275</v>
      </c>
      <c r="C2013" t="s">
        <v>454</v>
      </c>
      <c r="D2013" t="s">
        <v>820</v>
      </c>
      <c r="E2013" t="s">
        <v>839</v>
      </c>
      <c r="F2013">
        <v>4</v>
      </c>
      <c r="G2013">
        <v>0.15</v>
      </c>
      <c r="H2013" t="s">
        <v>871</v>
      </c>
      <c r="I2013" s="4">
        <f>Table4[[#This Row],[Quantity]]*Table4[[#This Row],[UnitPrice]]</f>
        <v>4788.72</v>
      </c>
      <c r="J2013" s="4">
        <f>Table4[[#This Row],[Gross Revenue]]*(1-Table4[[#This Row],[Discount]])</f>
        <v>4070.4120000000003</v>
      </c>
      <c r="K2013" s="4">
        <f>Table4[[#This Row],[Quantity]]*Table4[[#This Row],[CostPrice]]</f>
        <v>2890.96</v>
      </c>
      <c r="L2013" s="4">
        <f>Table4[[#This Row],[Net Revenue]]-Table4[[#This Row],[Total Cost]]</f>
        <v>1179.4520000000002</v>
      </c>
      <c r="M2013" t="str">
        <f>_xlfn.XLOOKUP(Table4[[#This Row],[ProductID]], Products!A:A,Products!B:B, "Not Found")</f>
        <v>Or Smartphone</v>
      </c>
      <c r="N2013" t="str">
        <f>TEXT(Table4[[#This Row],[Date]], "mmm")</f>
        <v>Dec</v>
      </c>
      <c r="O2013" t="str">
        <f>TEXT(Table4[[#This Row],[Date]], "yyyy")</f>
        <v>2023</v>
      </c>
      <c r="P2013" t="str">
        <f>_xlfn.XLOOKUP(Table4[[#This Row],[ProductID]],Products!A:A,Products!C:C, "Not Found")</f>
        <v>Electronics</v>
      </c>
      <c r="Q2013" t="str">
        <f>_xlfn.XLOOKUP(Table4[[#This Row],[ProductID]],Products!A:A,Products!D:D,"Not Found")</f>
        <v>Smartphone</v>
      </c>
      <c r="R2013">
        <f>_xlfn.XLOOKUP(Table4[[#This Row],[ProductID]],Products!A:A,Products!E:E,"Not Found")</f>
        <v>1197.18</v>
      </c>
      <c r="S2013">
        <f>_xlfn.XLOOKUP(Table4[[#This Row],[ProductID]],Products!A:A,Products!F:F, "Not Found")</f>
        <v>722.74</v>
      </c>
      <c r="T2013" t="str">
        <f>_xlfn.XLOOKUP(Table4[[#This Row],[CustomerID]],Customers!A:A,Customers!D:D, "Not Found")</f>
        <v>F</v>
      </c>
      <c r="U2013" s="6">
        <f>_xlfn.XLOOKUP(Table4[[#This Row],[CustomerID]],Customers!A:A,Customers!E:E, "Not Found")</f>
        <v>32818</v>
      </c>
      <c r="V2013">
        <f ca="1">DATEDIF(Table4[[#This Row],[CustomerBirthday]], TODAY(), "Y")</f>
        <v>36</v>
      </c>
      <c r="W2013" t="str" cm="1">
        <f t="array" aca="1" ref="W2013" ca="1">_xlfn.IFS(Table4[[#This Row],[Age]]&lt;25, "Under 25",Table4[[#This Row],[Age]]=34, "25-34", Table4[[#This Row],[Age]]&lt;=49, "35-49", Table4[[#This Row],[Age]]&lt;=64, "50-64", Table4[[#This Row],[Age]]&gt;=65, "65+")</f>
        <v>35-49</v>
      </c>
      <c r="X2013" t="str">
        <f>_xlfn.XLOOKUP(Table4[[#This Row],[StoreID]],Stores!A:A,Stores!B:B, "Not found")</f>
        <v>MegaMart New Michele</v>
      </c>
      <c r="Y2013" t="str">
        <f>_xlfn.XLOOKUP(Table4[[#This Row],[StoreID]],Stores!A:A,Stores!C:C, "Not Found")</f>
        <v>New Michele</v>
      </c>
      <c r="Z2013" t="str">
        <f>_xlfn.XLOOKUP(Table4[[#This Row],[StoreID]],Stores!A:A,Stores!D:D, "Not Found")</f>
        <v>West</v>
      </c>
    </row>
    <row r="2014" spans="1:26">
      <c r="A2014" t="s">
        <v>2880</v>
      </c>
      <c r="B2014" s="1">
        <v>45389</v>
      </c>
      <c r="C2014" t="s">
        <v>59</v>
      </c>
      <c r="D2014" t="s">
        <v>755</v>
      </c>
      <c r="E2014" t="s">
        <v>839</v>
      </c>
      <c r="F2014">
        <v>4</v>
      </c>
      <c r="G2014">
        <v>0.05</v>
      </c>
      <c r="H2014" t="s">
        <v>865</v>
      </c>
      <c r="I2014" s="4">
        <f>Table4[[#This Row],[Quantity]]*Table4[[#This Row],[UnitPrice]]</f>
        <v>7435</v>
      </c>
      <c r="J2014" s="4">
        <f>Table4[[#This Row],[Gross Revenue]]*(1-Table4[[#This Row],[Discount]])</f>
        <v>7063.25</v>
      </c>
      <c r="K2014" s="4">
        <f>Table4[[#This Row],[Quantity]]*Table4[[#This Row],[CostPrice]]</f>
        <v>5804.64</v>
      </c>
      <c r="L2014" s="4">
        <f>Table4[[#This Row],[Net Revenue]]-Table4[[#This Row],[Total Cost]]</f>
        <v>1258.6099999999997</v>
      </c>
      <c r="M2014" t="str">
        <f>_xlfn.XLOOKUP(Table4[[#This Row],[ProductID]], Products!A:A,Products!B:B, "Not Found")</f>
        <v>House Accessories</v>
      </c>
      <c r="N2014" t="str">
        <f>TEXT(Table4[[#This Row],[Date]], "mmm")</f>
        <v>Apr</v>
      </c>
      <c r="O2014" t="str">
        <f>TEXT(Table4[[#This Row],[Date]], "yyyy")</f>
        <v>2024</v>
      </c>
      <c r="P2014" t="str">
        <f>_xlfn.XLOOKUP(Table4[[#This Row],[ProductID]],Products!A:A,Products!C:C, "Not Found")</f>
        <v>Fashion</v>
      </c>
      <c r="Q2014" t="str">
        <f>_xlfn.XLOOKUP(Table4[[#This Row],[ProductID]],Products!A:A,Products!D:D,"Not Found")</f>
        <v>Accessories</v>
      </c>
      <c r="R2014">
        <f>_xlfn.XLOOKUP(Table4[[#This Row],[ProductID]],Products!A:A,Products!E:E,"Not Found")</f>
        <v>1858.75</v>
      </c>
      <c r="S2014">
        <f>_xlfn.XLOOKUP(Table4[[#This Row],[ProductID]],Products!A:A,Products!F:F, "Not Found")</f>
        <v>1451.16</v>
      </c>
      <c r="T2014" t="str">
        <f>_xlfn.XLOOKUP(Table4[[#This Row],[CustomerID]],Customers!A:A,Customers!D:D, "Not Found")</f>
        <v>M</v>
      </c>
      <c r="U2014" s="6">
        <f>_xlfn.XLOOKUP(Table4[[#This Row],[CustomerID]],Customers!A:A,Customers!E:E, "Not Found")</f>
        <v>27205</v>
      </c>
      <c r="V2014">
        <f ca="1">DATEDIF(Table4[[#This Row],[CustomerBirthday]], TODAY(), "Y")</f>
        <v>52</v>
      </c>
      <c r="W2014" t="str" cm="1">
        <f t="array" aca="1" ref="W2014" ca="1">_xlfn.IFS(Table4[[#This Row],[Age]]&lt;25, "Under 25",Table4[[#This Row],[Age]]=34, "25-34", Table4[[#This Row],[Age]]&lt;=49, "35-49", Table4[[#This Row],[Age]]&lt;=64, "50-64", Table4[[#This Row],[Age]]&gt;=65, "65+")</f>
        <v>50-64</v>
      </c>
      <c r="X2014" t="str">
        <f>_xlfn.XLOOKUP(Table4[[#This Row],[StoreID]],Stores!A:A,Stores!B:B, "Not found")</f>
        <v>MegaMart New Michele</v>
      </c>
      <c r="Y2014" t="str">
        <f>_xlfn.XLOOKUP(Table4[[#This Row],[StoreID]],Stores!A:A,Stores!C:C, "Not Found")</f>
        <v>New Michele</v>
      </c>
      <c r="Z2014" t="str">
        <f>_xlfn.XLOOKUP(Table4[[#This Row],[StoreID]],Stores!A:A,Stores!D:D, "Not Found")</f>
        <v>West</v>
      </c>
    </row>
    <row r="2015" spans="1:26">
      <c r="A2015" t="s">
        <v>2881</v>
      </c>
      <c r="B2015" s="1">
        <v>45279</v>
      </c>
      <c r="C2015" t="s">
        <v>112</v>
      </c>
      <c r="D2015" t="s">
        <v>826</v>
      </c>
      <c r="E2015" t="s">
        <v>831</v>
      </c>
      <c r="F2015">
        <v>1</v>
      </c>
      <c r="G2015">
        <v>0.1</v>
      </c>
      <c r="H2015" t="s">
        <v>865</v>
      </c>
      <c r="I2015" s="4">
        <f>Table4[[#This Row],[Quantity]]*Table4[[#This Row],[UnitPrice]]</f>
        <v>1044.6400000000001</v>
      </c>
      <c r="J2015" s="4">
        <f>Table4[[#This Row],[Gross Revenue]]*(1-Table4[[#This Row],[Discount]])</f>
        <v>940.17600000000016</v>
      </c>
      <c r="K2015" s="4">
        <f>Table4[[#This Row],[Quantity]]*Table4[[#This Row],[CostPrice]]</f>
        <v>775.07</v>
      </c>
      <c r="L2015" s="4">
        <f>Table4[[#This Row],[Net Revenue]]-Table4[[#This Row],[Total Cost]]</f>
        <v>165.10600000000011</v>
      </c>
      <c r="M2015" t="str">
        <f>_xlfn.XLOOKUP(Table4[[#This Row],[ProductID]], Products!A:A,Products!B:B, "Not Found")</f>
        <v>Maybe Footwear</v>
      </c>
      <c r="N2015" t="str">
        <f>TEXT(Table4[[#This Row],[Date]], "mmm")</f>
        <v>Dec</v>
      </c>
      <c r="O2015" t="str">
        <f>TEXT(Table4[[#This Row],[Date]], "yyyy")</f>
        <v>2023</v>
      </c>
      <c r="P2015" t="str">
        <f>_xlfn.XLOOKUP(Table4[[#This Row],[ProductID]],Products!A:A,Products!C:C, "Not Found")</f>
        <v>Fashion</v>
      </c>
      <c r="Q2015" t="str">
        <f>_xlfn.XLOOKUP(Table4[[#This Row],[ProductID]],Products!A:A,Products!D:D,"Not Found")</f>
        <v>Footwear</v>
      </c>
      <c r="R2015">
        <f>_xlfn.XLOOKUP(Table4[[#This Row],[ProductID]],Products!A:A,Products!E:E,"Not Found")</f>
        <v>1044.6400000000001</v>
      </c>
      <c r="S2015">
        <f>_xlfn.XLOOKUP(Table4[[#This Row],[ProductID]],Products!A:A,Products!F:F, "Not Found")</f>
        <v>775.07</v>
      </c>
      <c r="T2015" t="str">
        <f>_xlfn.XLOOKUP(Table4[[#This Row],[CustomerID]],Customers!A:A,Customers!D:D, "Not Found")</f>
        <v>F</v>
      </c>
      <c r="U2015" s="6">
        <f>_xlfn.XLOOKUP(Table4[[#This Row],[CustomerID]],Customers!A:A,Customers!E:E, "Not Found")</f>
        <v>21956</v>
      </c>
      <c r="V2015">
        <f ca="1">DATEDIF(Table4[[#This Row],[CustomerBirthday]], TODAY(), "Y")</f>
        <v>66</v>
      </c>
      <c r="W2015" t="str" cm="1">
        <f t="array" aca="1" ref="W2015" ca="1">_xlfn.IFS(Table4[[#This Row],[Age]]&lt;25, "Under 25",Table4[[#This Row],[Age]]=34, "25-34", Table4[[#This Row],[Age]]&lt;=49, "35-49", Table4[[#This Row],[Age]]&lt;=64, "50-64", Table4[[#This Row],[Age]]&gt;=65, "65+")</f>
        <v>65+</v>
      </c>
      <c r="X2015" t="str">
        <f>_xlfn.XLOOKUP(Table4[[#This Row],[StoreID]],Stores!A:A,Stores!B:B, "Not found")</f>
        <v>MegaMart Jimenezborough</v>
      </c>
      <c r="Y2015" t="str">
        <f>_xlfn.XLOOKUP(Table4[[#This Row],[StoreID]],Stores!A:A,Stores!C:C, "Not Found")</f>
        <v>Jimenezborough</v>
      </c>
      <c r="Z2015" t="str">
        <f>_xlfn.XLOOKUP(Table4[[#This Row],[StoreID]],Stores!A:A,Stores!D:D, "Not Found")</f>
        <v>South</v>
      </c>
    </row>
    <row r="2016" spans="1:26">
      <c r="A2016" t="s">
        <v>2882</v>
      </c>
      <c r="B2016" s="1">
        <v>45699</v>
      </c>
      <c r="C2016" t="s">
        <v>36</v>
      </c>
      <c r="D2016" t="s">
        <v>776</v>
      </c>
      <c r="E2016" t="s">
        <v>835</v>
      </c>
      <c r="F2016">
        <v>3</v>
      </c>
      <c r="G2016">
        <v>0.05</v>
      </c>
      <c r="H2016" t="s">
        <v>875</v>
      </c>
      <c r="I2016" s="4">
        <f>Table4[[#This Row],[Quantity]]*Table4[[#This Row],[UnitPrice]]</f>
        <v>1287.4499999999998</v>
      </c>
      <c r="J2016" s="4">
        <f>Table4[[#This Row],[Gross Revenue]]*(1-Table4[[#This Row],[Discount]])</f>
        <v>1223.0774999999999</v>
      </c>
      <c r="K2016" s="4">
        <f>Table4[[#This Row],[Quantity]]*Table4[[#This Row],[CostPrice]]</f>
        <v>776.16000000000008</v>
      </c>
      <c r="L2016" s="4">
        <f>Table4[[#This Row],[Net Revenue]]-Table4[[#This Row],[Total Cost]]</f>
        <v>446.91749999999979</v>
      </c>
      <c r="M2016" t="str">
        <f>_xlfn.XLOOKUP(Table4[[#This Row],[ProductID]], Products!A:A,Products!B:B, "Not Found")</f>
        <v>Little Watches</v>
      </c>
      <c r="N2016" t="str">
        <f>TEXT(Table4[[#This Row],[Date]], "mmm")</f>
        <v>Feb</v>
      </c>
      <c r="O2016" t="str">
        <f>TEXT(Table4[[#This Row],[Date]], "yyyy")</f>
        <v>2025</v>
      </c>
      <c r="P2016" t="str">
        <f>_xlfn.XLOOKUP(Table4[[#This Row],[ProductID]],Products!A:A,Products!C:C, "Not Found")</f>
        <v>Fashion</v>
      </c>
      <c r="Q2016" t="str">
        <f>_xlfn.XLOOKUP(Table4[[#This Row],[ProductID]],Products!A:A,Products!D:D,"Not Found")</f>
        <v>Watches</v>
      </c>
      <c r="R2016">
        <f>_xlfn.XLOOKUP(Table4[[#This Row],[ProductID]],Products!A:A,Products!E:E,"Not Found")</f>
        <v>429.15</v>
      </c>
      <c r="S2016">
        <f>_xlfn.XLOOKUP(Table4[[#This Row],[ProductID]],Products!A:A,Products!F:F, "Not Found")</f>
        <v>258.72000000000003</v>
      </c>
      <c r="T2016" t="str">
        <f>_xlfn.XLOOKUP(Table4[[#This Row],[CustomerID]],Customers!A:A,Customers!D:D, "Not Found")</f>
        <v>M</v>
      </c>
      <c r="U2016" s="6">
        <f>_xlfn.XLOOKUP(Table4[[#This Row],[CustomerID]],Customers!A:A,Customers!E:E, "Not Found")</f>
        <v>22233</v>
      </c>
      <c r="V2016">
        <f ca="1">DATEDIF(Table4[[#This Row],[CustomerBirthday]], TODAY(), "Y")</f>
        <v>65</v>
      </c>
      <c r="W2016" t="str" cm="1">
        <f t="array" aca="1" ref="W2016" ca="1">_xlfn.IFS(Table4[[#This Row],[Age]]&lt;25, "Under 25",Table4[[#This Row],[Age]]=34, "25-34", Table4[[#This Row],[Age]]&lt;=49, "35-49", Table4[[#This Row],[Age]]&lt;=64, "50-64", Table4[[#This Row],[Age]]&gt;=65, "65+")</f>
        <v>65+</v>
      </c>
      <c r="X2016" t="str">
        <f>_xlfn.XLOOKUP(Table4[[#This Row],[StoreID]],Stores!A:A,Stores!B:B, "Not found")</f>
        <v>MegaMart Peckmouth</v>
      </c>
      <c r="Y2016" t="str">
        <f>_xlfn.XLOOKUP(Table4[[#This Row],[StoreID]],Stores!A:A,Stores!C:C, "Not Found")</f>
        <v>Peckmouth</v>
      </c>
      <c r="Z2016" t="str">
        <f>_xlfn.XLOOKUP(Table4[[#This Row],[StoreID]],Stores!A:A,Stores!D:D, "Not Found")</f>
        <v>East</v>
      </c>
    </row>
    <row r="2017" spans="1:26">
      <c r="A2017" t="s">
        <v>2883</v>
      </c>
      <c r="B2017" s="1">
        <v>45342</v>
      </c>
      <c r="C2017" t="s">
        <v>71</v>
      </c>
      <c r="D2017" t="s">
        <v>798</v>
      </c>
      <c r="E2017" t="s">
        <v>835</v>
      </c>
      <c r="F2017">
        <v>5</v>
      </c>
      <c r="G2017">
        <v>0</v>
      </c>
      <c r="H2017" t="s">
        <v>865</v>
      </c>
      <c r="I2017" s="4">
        <f>Table4[[#This Row],[Quantity]]*Table4[[#This Row],[UnitPrice]]</f>
        <v>7507.3</v>
      </c>
      <c r="J2017" s="4">
        <f>Table4[[#This Row],[Gross Revenue]]*(1-Table4[[#This Row],[Discount]])</f>
        <v>7507.3</v>
      </c>
      <c r="K2017" s="4">
        <f>Table4[[#This Row],[Quantity]]*Table4[[#This Row],[CostPrice]]</f>
        <v>5838.65</v>
      </c>
      <c r="L2017" s="4">
        <f>Table4[[#This Row],[Net Revenue]]-Table4[[#This Row],[Total Cost]]</f>
        <v>1668.6500000000005</v>
      </c>
      <c r="M2017" t="str">
        <f>_xlfn.XLOOKUP(Table4[[#This Row],[ProductID]], Products!A:A,Products!B:B, "Not Found")</f>
        <v>New Watches</v>
      </c>
      <c r="N2017" t="str">
        <f>TEXT(Table4[[#This Row],[Date]], "mmm")</f>
        <v>Feb</v>
      </c>
      <c r="O2017" t="str">
        <f>TEXT(Table4[[#This Row],[Date]], "yyyy")</f>
        <v>2024</v>
      </c>
      <c r="P2017" t="str">
        <f>_xlfn.XLOOKUP(Table4[[#This Row],[ProductID]],Products!A:A,Products!C:C, "Not Found")</f>
        <v>Fashion</v>
      </c>
      <c r="Q2017" t="str">
        <f>_xlfn.XLOOKUP(Table4[[#This Row],[ProductID]],Products!A:A,Products!D:D,"Not Found")</f>
        <v>Watches</v>
      </c>
      <c r="R2017">
        <f>_xlfn.XLOOKUP(Table4[[#This Row],[ProductID]],Products!A:A,Products!E:E,"Not Found")</f>
        <v>1501.46</v>
      </c>
      <c r="S2017">
        <f>_xlfn.XLOOKUP(Table4[[#This Row],[ProductID]],Products!A:A,Products!F:F, "Not Found")</f>
        <v>1167.73</v>
      </c>
      <c r="T2017" t="str">
        <f>_xlfn.XLOOKUP(Table4[[#This Row],[CustomerID]],Customers!A:A,Customers!D:D, "Not Found")</f>
        <v>F</v>
      </c>
      <c r="U2017" s="6">
        <f>_xlfn.XLOOKUP(Table4[[#This Row],[CustomerID]],Customers!A:A,Customers!E:E, "Not Found")</f>
        <v>30021</v>
      </c>
      <c r="V2017">
        <f ca="1">DATEDIF(Table4[[#This Row],[CustomerBirthday]], TODAY(), "Y")</f>
        <v>44</v>
      </c>
      <c r="W2017" t="str" cm="1">
        <f t="array" aca="1" ref="W2017" ca="1">_xlfn.IFS(Table4[[#This Row],[Age]]&lt;25, "Under 25",Table4[[#This Row],[Age]]=34, "25-34", Table4[[#This Row],[Age]]&lt;=49, "35-49", Table4[[#This Row],[Age]]&lt;=64, "50-64", Table4[[#This Row],[Age]]&gt;=65, "65+")</f>
        <v>35-49</v>
      </c>
      <c r="X2017" t="str">
        <f>_xlfn.XLOOKUP(Table4[[#This Row],[StoreID]],Stores!A:A,Stores!B:B, "Not found")</f>
        <v>MegaMart Peckmouth</v>
      </c>
      <c r="Y2017" t="str">
        <f>_xlfn.XLOOKUP(Table4[[#This Row],[StoreID]],Stores!A:A,Stores!C:C, "Not Found")</f>
        <v>Peckmouth</v>
      </c>
      <c r="Z2017" t="str">
        <f>_xlfn.XLOOKUP(Table4[[#This Row],[StoreID]],Stores!A:A,Stores!D:D, "Not Found")</f>
        <v>East</v>
      </c>
    </row>
    <row r="2018" spans="1:26">
      <c r="A2018" t="s">
        <v>2884</v>
      </c>
      <c r="B2018" s="1">
        <v>45199</v>
      </c>
      <c r="C2018" t="s">
        <v>191</v>
      </c>
      <c r="D2018" t="s">
        <v>725</v>
      </c>
      <c r="E2018" t="s">
        <v>846</v>
      </c>
      <c r="F2018">
        <v>2</v>
      </c>
      <c r="G2018">
        <v>0</v>
      </c>
      <c r="H2018" t="s">
        <v>871</v>
      </c>
      <c r="I2018" s="4">
        <f>Table4[[#This Row],[Quantity]]*Table4[[#This Row],[UnitPrice]]</f>
        <v>2792.44</v>
      </c>
      <c r="J2018" s="4">
        <f>Table4[[#This Row],[Gross Revenue]]*(1-Table4[[#This Row],[Discount]])</f>
        <v>2792.44</v>
      </c>
      <c r="K2018" s="4">
        <f>Table4[[#This Row],[Quantity]]*Table4[[#This Row],[CostPrice]]</f>
        <v>2008.18</v>
      </c>
      <c r="L2018" s="4">
        <f>Table4[[#This Row],[Net Revenue]]-Table4[[#This Row],[Total Cost]]</f>
        <v>784.26</v>
      </c>
      <c r="M2018" t="str">
        <f>_xlfn.XLOOKUP(Table4[[#This Row],[ProductID]], Products!A:A,Products!B:B, "Not Found")</f>
        <v>Knowledge Bags</v>
      </c>
      <c r="N2018" t="str">
        <f>TEXT(Table4[[#This Row],[Date]], "mmm")</f>
        <v>Sep</v>
      </c>
      <c r="O2018" t="str">
        <f>TEXT(Table4[[#This Row],[Date]], "yyyy")</f>
        <v>2023</v>
      </c>
      <c r="P2018" t="str">
        <f>_xlfn.XLOOKUP(Table4[[#This Row],[ProductID]],Products!A:A,Products!C:C, "Not Found")</f>
        <v>Fashion</v>
      </c>
      <c r="Q2018" t="str">
        <f>_xlfn.XLOOKUP(Table4[[#This Row],[ProductID]],Products!A:A,Products!D:D,"Not Found")</f>
        <v>Bags</v>
      </c>
      <c r="R2018">
        <f>_xlfn.XLOOKUP(Table4[[#This Row],[ProductID]],Products!A:A,Products!E:E,"Not Found")</f>
        <v>1396.22</v>
      </c>
      <c r="S2018">
        <f>_xlfn.XLOOKUP(Table4[[#This Row],[ProductID]],Products!A:A,Products!F:F, "Not Found")</f>
        <v>1004.09</v>
      </c>
      <c r="T2018" t="str">
        <f>_xlfn.XLOOKUP(Table4[[#This Row],[CustomerID]],Customers!A:A,Customers!D:D, "Not Found")</f>
        <v>M</v>
      </c>
      <c r="U2018" s="6">
        <f>_xlfn.XLOOKUP(Table4[[#This Row],[CustomerID]],Customers!A:A,Customers!E:E, "Not Found")</f>
        <v>35433</v>
      </c>
      <c r="V2018">
        <f ca="1">DATEDIF(Table4[[#This Row],[CustomerBirthday]], TODAY(), "Y")</f>
        <v>29</v>
      </c>
      <c r="W2018" t="str" cm="1">
        <f t="array" aca="1" ref="W2018" ca="1">_xlfn.IFS(Table4[[#This Row],[Age]]&lt;25, "Under 25",Table4[[#This Row],[Age]]=34, "25-34", Table4[[#This Row],[Age]]&lt;=49, "35-49", Table4[[#This Row],[Age]]&lt;=64, "50-64", Table4[[#This Row],[Age]]&gt;=65, "65+")</f>
        <v>35-49</v>
      </c>
      <c r="X2018" t="str">
        <f>_xlfn.XLOOKUP(Table4[[#This Row],[StoreID]],Stores!A:A,Stores!B:B, "Not found")</f>
        <v>MegaMart Johnmouth</v>
      </c>
      <c r="Y2018" t="str">
        <f>_xlfn.XLOOKUP(Table4[[#This Row],[StoreID]],Stores!A:A,Stores!C:C, "Not Found")</f>
        <v>Johnmouth</v>
      </c>
      <c r="Z2018" t="str">
        <f>_xlfn.XLOOKUP(Table4[[#This Row],[StoreID]],Stores!A:A,Stores!D:D, "Not Found")</f>
        <v>East</v>
      </c>
    </row>
    <row r="2019" spans="1:26">
      <c r="A2019" t="s">
        <v>2885</v>
      </c>
      <c r="B2019" s="1">
        <v>45641</v>
      </c>
      <c r="C2019" t="s">
        <v>262</v>
      </c>
      <c r="D2019" t="s">
        <v>818</v>
      </c>
      <c r="E2019" t="s">
        <v>831</v>
      </c>
      <c r="F2019">
        <v>5</v>
      </c>
      <c r="G2019">
        <v>0</v>
      </c>
      <c r="H2019" t="s">
        <v>868</v>
      </c>
      <c r="I2019" s="4">
        <f>Table4[[#This Row],[Quantity]]*Table4[[#This Row],[UnitPrice]]</f>
        <v>5826.8499999999995</v>
      </c>
      <c r="J2019" s="4">
        <f>Table4[[#This Row],[Gross Revenue]]*(1-Table4[[#This Row],[Discount]])</f>
        <v>5826.8499999999995</v>
      </c>
      <c r="K2019" s="4">
        <f>Table4[[#This Row],[Quantity]]*Table4[[#This Row],[CostPrice]]</f>
        <v>4632.75</v>
      </c>
      <c r="L2019" s="4">
        <f>Table4[[#This Row],[Net Revenue]]-Table4[[#This Row],[Total Cost]]</f>
        <v>1194.0999999999995</v>
      </c>
      <c r="M2019" t="str">
        <f>_xlfn.XLOOKUP(Table4[[#This Row],[ProductID]], Products!A:A,Products!B:B, "Not Found")</f>
        <v>Nature Clothing</v>
      </c>
      <c r="N2019" t="str">
        <f>TEXT(Table4[[#This Row],[Date]], "mmm")</f>
        <v>Dec</v>
      </c>
      <c r="O2019" t="str">
        <f>TEXT(Table4[[#This Row],[Date]], "yyyy")</f>
        <v>2024</v>
      </c>
      <c r="P2019" t="str">
        <f>_xlfn.XLOOKUP(Table4[[#This Row],[ProductID]],Products!A:A,Products!C:C, "Not Found")</f>
        <v>Fashion</v>
      </c>
      <c r="Q2019" t="str">
        <f>_xlfn.XLOOKUP(Table4[[#This Row],[ProductID]],Products!A:A,Products!D:D,"Not Found")</f>
        <v>Clothing</v>
      </c>
      <c r="R2019">
        <f>_xlfn.XLOOKUP(Table4[[#This Row],[ProductID]],Products!A:A,Products!E:E,"Not Found")</f>
        <v>1165.3699999999999</v>
      </c>
      <c r="S2019">
        <f>_xlfn.XLOOKUP(Table4[[#This Row],[ProductID]],Products!A:A,Products!F:F, "Not Found")</f>
        <v>926.55</v>
      </c>
      <c r="T2019" t="str">
        <f>_xlfn.XLOOKUP(Table4[[#This Row],[CustomerID]],Customers!A:A,Customers!D:D, "Not Found")</f>
        <v>M</v>
      </c>
      <c r="U2019" s="6">
        <f>_xlfn.XLOOKUP(Table4[[#This Row],[CustomerID]],Customers!A:A,Customers!E:E, "Not Found")</f>
        <v>24029</v>
      </c>
      <c r="V2019">
        <f ca="1">DATEDIF(Table4[[#This Row],[CustomerBirthday]], TODAY(), "Y")</f>
        <v>60</v>
      </c>
      <c r="W2019" t="str" cm="1">
        <f t="array" aca="1" ref="W2019" ca="1">_xlfn.IFS(Table4[[#This Row],[Age]]&lt;25, "Under 25",Table4[[#This Row],[Age]]=34, "25-34", Table4[[#This Row],[Age]]&lt;=49, "35-49", Table4[[#This Row],[Age]]&lt;=64, "50-64", Table4[[#This Row],[Age]]&gt;=65, "65+")</f>
        <v>50-64</v>
      </c>
      <c r="X2019" t="str">
        <f>_xlfn.XLOOKUP(Table4[[#This Row],[StoreID]],Stores!A:A,Stores!B:B, "Not found")</f>
        <v>MegaMart Jimenezborough</v>
      </c>
      <c r="Y2019" t="str">
        <f>_xlfn.XLOOKUP(Table4[[#This Row],[StoreID]],Stores!A:A,Stores!C:C, "Not Found")</f>
        <v>Jimenezborough</v>
      </c>
      <c r="Z2019" t="str">
        <f>_xlfn.XLOOKUP(Table4[[#This Row],[StoreID]],Stores!A:A,Stores!D:D, "Not Found")</f>
        <v>South</v>
      </c>
    </row>
    <row r="2020" spans="1:26">
      <c r="A2020" t="s">
        <v>2886</v>
      </c>
      <c r="B2020" s="1">
        <v>45268</v>
      </c>
      <c r="C2020" t="s">
        <v>51</v>
      </c>
      <c r="D2020" t="s">
        <v>784</v>
      </c>
      <c r="E2020" t="s">
        <v>831</v>
      </c>
      <c r="F2020">
        <v>3</v>
      </c>
      <c r="G2020">
        <v>0</v>
      </c>
      <c r="H2020" t="s">
        <v>865</v>
      </c>
      <c r="I2020" s="4">
        <f>Table4[[#This Row],[Quantity]]*Table4[[#This Row],[UnitPrice]]</f>
        <v>4455.1499999999996</v>
      </c>
      <c r="J2020" s="4">
        <f>Table4[[#This Row],[Gross Revenue]]*(1-Table4[[#This Row],[Discount]])</f>
        <v>4455.1499999999996</v>
      </c>
      <c r="K2020" s="4">
        <f>Table4[[#This Row],[Quantity]]*Table4[[#This Row],[CostPrice]]</f>
        <v>2964.93</v>
      </c>
      <c r="L2020" s="4">
        <f>Table4[[#This Row],[Net Revenue]]-Table4[[#This Row],[Total Cost]]</f>
        <v>1490.2199999999998</v>
      </c>
      <c r="M2020" t="str">
        <f>_xlfn.XLOOKUP(Table4[[#This Row],[ProductID]], Products!A:A,Products!B:B, "Not Found")</f>
        <v>Road Clothing</v>
      </c>
      <c r="N2020" t="str">
        <f>TEXT(Table4[[#This Row],[Date]], "mmm")</f>
        <v>Dec</v>
      </c>
      <c r="O2020" t="str">
        <f>TEXT(Table4[[#This Row],[Date]], "yyyy")</f>
        <v>2023</v>
      </c>
      <c r="P2020" t="str">
        <f>_xlfn.XLOOKUP(Table4[[#This Row],[ProductID]],Products!A:A,Products!C:C, "Not Found")</f>
        <v>Fashion</v>
      </c>
      <c r="Q2020" t="str">
        <f>_xlfn.XLOOKUP(Table4[[#This Row],[ProductID]],Products!A:A,Products!D:D,"Not Found")</f>
        <v>Clothing</v>
      </c>
      <c r="R2020">
        <f>_xlfn.XLOOKUP(Table4[[#This Row],[ProductID]],Products!A:A,Products!E:E,"Not Found")</f>
        <v>1485.05</v>
      </c>
      <c r="S2020">
        <f>_xlfn.XLOOKUP(Table4[[#This Row],[ProductID]],Products!A:A,Products!F:F, "Not Found")</f>
        <v>988.31</v>
      </c>
      <c r="T2020" t="str">
        <f>_xlfn.XLOOKUP(Table4[[#This Row],[CustomerID]],Customers!A:A,Customers!D:D, "Not Found")</f>
        <v>M</v>
      </c>
      <c r="U2020" s="6">
        <f>_xlfn.XLOOKUP(Table4[[#This Row],[CustomerID]],Customers!A:A,Customers!E:E, "Not Found")</f>
        <v>32850</v>
      </c>
      <c r="V2020">
        <f ca="1">DATEDIF(Table4[[#This Row],[CustomerBirthday]], TODAY(), "Y")</f>
        <v>36</v>
      </c>
      <c r="W2020" t="str" cm="1">
        <f t="array" aca="1" ref="W2020" ca="1">_xlfn.IFS(Table4[[#This Row],[Age]]&lt;25, "Under 25",Table4[[#This Row],[Age]]=34, "25-34", Table4[[#This Row],[Age]]&lt;=49, "35-49", Table4[[#This Row],[Age]]&lt;=64, "50-64", Table4[[#This Row],[Age]]&gt;=65, "65+")</f>
        <v>35-49</v>
      </c>
      <c r="X2020" t="str">
        <f>_xlfn.XLOOKUP(Table4[[#This Row],[StoreID]],Stores!A:A,Stores!B:B, "Not found")</f>
        <v>MegaMart Jimenezborough</v>
      </c>
      <c r="Y2020" t="str">
        <f>_xlfn.XLOOKUP(Table4[[#This Row],[StoreID]],Stores!A:A,Stores!C:C, "Not Found")</f>
        <v>Jimenezborough</v>
      </c>
      <c r="Z2020" t="str">
        <f>_xlfn.XLOOKUP(Table4[[#This Row],[StoreID]],Stores!A:A,Stores!D:D, "Not Found")</f>
        <v>South</v>
      </c>
    </row>
    <row r="2021" spans="1:26">
      <c r="A2021" t="s">
        <v>2887</v>
      </c>
      <c r="B2021" s="1">
        <v>45736</v>
      </c>
      <c r="C2021" t="s">
        <v>15</v>
      </c>
      <c r="D2021" t="s">
        <v>816</v>
      </c>
      <c r="E2021" t="s">
        <v>839</v>
      </c>
      <c r="F2021">
        <v>3</v>
      </c>
      <c r="G2021">
        <v>0.15</v>
      </c>
      <c r="H2021" t="s">
        <v>871</v>
      </c>
      <c r="I2021" s="4">
        <f>Table4[[#This Row],[Quantity]]*Table4[[#This Row],[UnitPrice]]</f>
        <v>5637.24</v>
      </c>
      <c r="J2021" s="4">
        <f>Table4[[#This Row],[Gross Revenue]]*(1-Table4[[#This Row],[Discount]])</f>
        <v>4791.6539999999995</v>
      </c>
      <c r="K2021" s="4">
        <f>Table4[[#This Row],[Quantity]]*Table4[[#This Row],[CostPrice]]</f>
        <v>3013.68</v>
      </c>
      <c r="L2021" s="4">
        <f>Table4[[#This Row],[Net Revenue]]-Table4[[#This Row],[Total Cost]]</f>
        <v>1777.9739999999997</v>
      </c>
      <c r="M2021" t="str">
        <f>_xlfn.XLOOKUP(Table4[[#This Row],[ProductID]], Products!A:A,Products!B:B, "Not Found")</f>
        <v>Set Dairy</v>
      </c>
      <c r="N2021" t="str">
        <f>TEXT(Table4[[#This Row],[Date]], "mmm")</f>
        <v>Mar</v>
      </c>
      <c r="O2021" t="str">
        <f>TEXT(Table4[[#This Row],[Date]], "yyyy")</f>
        <v>2025</v>
      </c>
      <c r="P2021" t="str">
        <f>_xlfn.XLOOKUP(Table4[[#This Row],[ProductID]],Products!A:A,Products!C:C, "Not Found")</f>
        <v>Groceries</v>
      </c>
      <c r="Q2021" t="str">
        <f>_xlfn.XLOOKUP(Table4[[#This Row],[ProductID]],Products!A:A,Products!D:D,"Not Found")</f>
        <v>Dairy</v>
      </c>
      <c r="R2021">
        <f>_xlfn.XLOOKUP(Table4[[#This Row],[ProductID]],Products!A:A,Products!E:E,"Not Found")</f>
        <v>1879.08</v>
      </c>
      <c r="S2021">
        <f>_xlfn.XLOOKUP(Table4[[#This Row],[ProductID]],Products!A:A,Products!F:F, "Not Found")</f>
        <v>1004.56</v>
      </c>
      <c r="T2021" t="str">
        <f>_xlfn.XLOOKUP(Table4[[#This Row],[CustomerID]],Customers!A:A,Customers!D:D, "Not Found")</f>
        <v>F</v>
      </c>
      <c r="U2021" s="6">
        <f>_xlfn.XLOOKUP(Table4[[#This Row],[CustomerID]],Customers!A:A,Customers!E:E, "Not Found")</f>
        <v>38461</v>
      </c>
      <c r="V2021">
        <f ca="1">DATEDIF(Table4[[#This Row],[CustomerBirthday]], TODAY(), "Y")</f>
        <v>21</v>
      </c>
      <c r="W2021" t="str" cm="1">
        <f t="array" aca="1" ref="W2021" ca="1">_xlfn.IFS(Table4[[#This Row],[Age]]&lt;25, "Under 25",Table4[[#This Row],[Age]]=34, "25-34", Table4[[#This Row],[Age]]&lt;=49, "35-49", Table4[[#This Row],[Age]]&lt;=64, "50-64", Table4[[#This Row],[Age]]&gt;=65, "65+")</f>
        <v>Under 25</v>
      </c>
      <c r="X2021" t="str">
        <f>_xlfn.XLOOKUP(Table4[[#This Row],[StoreID]],Stores!A:A,Stores!B:B, "Not found")</f>
        <v>MegaMart New Michele</v>
      </c>
      <c r="Y2021" t="str">
        <f>_xlfn.XLOOKUP(Table4[[#This Row],[StoreID]],Stores!A:A,Stores!C:C, "Not Found")</f>
        <v>New Michele</v>
      </c>
      <c r="Z2021" t="str">
        <f>_xlfn.XLOOKUP(Table4[[#This Row],[StoreID]],Stores!A:A,Stores!D:D, "Not Found")</f>
        <v>West</v>
      </c>
    </row>
    <row r="2022" spans="1:26">
      <c r="A2022" t="s">
        <v>2888</v>
      </c>
      <c r="B2022" s="1">
        <v>45245</v>
      </c>
      <c r="C2022" t="s">
        <v>306</v>
      </c>
      <c r="D2022" t="s">
        <v>757</v>
      </c>
      <c r="E2022" t="s">
        <v>842</v>
      </c>
      <c r="F2022">
        <v>3</v>
      </c>
      <c r="G2022">
        <v>0.05</v>
      </c>
      <c r="H2022" t="s">
        <v>875</v>
      </c>
      <c r="I2022" s="4">
        <f>Table4[[#This Row],[Quantity]]*Table4[[#This Row],[UnitPrice]]</f>
        <v>3738.33</v>
      </c>
      <c r="J2022" s="4">
        <f>Table4[[#This Row],[Gross Revenue]]*(1-Table4[[#This Row],[Discount]])</f>
        <v>3551.4134999999997</v>
      </c>
      <c r="K2022" s="4">
        <f>Table4[[#This Row],[Quantity]]*Table4[[#This Row],[CostPrice]]</f>
        <v>2500.56</v>
      </c>
      <c r="L2022" s="4">
        <f>Table4[[#This Row],[Net Revenue]]-Table4[[#This Row],[Total Cost]]</f>
        <v>1050.8534999999997</v>
      </c>
      <c r="M2022" t="str">
        <f>_xlfn.XLOOKUP(Table4[[#This Row],[ProductID]], Products!A:A,Products!B:B, "Not Found")</f>
        <v>Find Headphones</v>
      </c>
      <c r="N2022" t="str">
        <f>TEXT(Table4[[#This Row],[Date]], "mmm")</f>
        <v>Nov</v>
      </c>
      <c r="O2022" t="str">
        <f>TEXT(Table4[[#This Row],[Date]], "yyyy")</f>
        <v>2023</v>
      </c>
      <c r="P2022" t="str">
        <f>_xlfn.XLOOKUP(Table4[[#This Row],[ProductID]],Products!A:A,Products!C:C, "Not Found")</f>
        <v>Electronics</v>
      </c>
      <c r="Q2022" t="str">
        <f>_xlfn.XLOOKUP(Table4[[#This Row],[ProductID]],Products!A:A,Products!D:D,"Not Found")</f>
        <v>Headphones</v>
      </c>
      <c r="R2022">
        <f>_xlfn.XLOOKUP(Table4[[#This Row],[ProductID]],Products!A:A,Products!E:E,"Not Found")</f>
        <v>1246.1099999999999</v>
      </c>
      <c r="S2022">
        <f>_xlfn.XLOOKUP(Table4[[#This Row],[ProductID]],Products!A:A,Products!F:F, "Not Found")</f>
        <v>833.52</v>
      </c>
      <c r="T2022" t="str">
        <f>_xlfn.XLOOKUP(Table4[[#This Row],[CustomerID]],Customers!A:A,Customers!D:D, "Not Found")</f>
        <v>F</v>
      </c>
      <c r="U2022" s="6">
        <f>_xlfn.XLOOKUP(Table4[[#This Row],[CustomerID]],Customers!A:A,Customers!E:E, "Not Found")</f>
        <v>32344</v>
      </c>
      <c r="V2022">
        <f ca="1">DATEDIF(Table4[[#This Row],[CustomerBirthday]], TODAY(), "Y")</f>
        <v>38</v>
      </c>
      <c r="W2022" t="str" cm="1">
        <f t="array" aca="1" ref="W2022" ca="1">_xlfn.IFS(Table4[[#This Row],[Age]]&lt;25, "Under 25",Table4[[#This Row],[Age]]=34, "25-34", Table4[[#This Row],[Age]]&lt;=49, "35-49", Table4[[#This Row],[Age]]&lt;=64, "50-64", Table4[[#This Row],[Age]]&gt;=65, "65+")</f>
        <v>35-49</v>
      </c>
      <c r="X2022" t="str">
        <f>_xlfn.XLOOKUP(Table4[[#This Row],[StoreID]],Stores!A:A,Stores!B:B, "Not found")</f>
        <v>MegaMart Brianahaven</v>
      </c>
      <c r="Y2022" t="str">
        <f>_xlfn.XLOOKUP(Table4[[#This Row],[StoreID]],Stores!A:A,Stores!C:C, "Not Found")</f>
        <v>Brianahaven</v>
      </c>
      <c r="Z2022" t="str">
        <f>_xlfn.XLOOKUP(Table4[[#This Row],[StoreID]],Stores!A:A,Stores!D:D, "Not Found")</f>
        <v>North</v>
      </c>
    </row>
    <row r="2023" spans="1:26">
      <c r="A2023" t="s">
        <v>2889</v>
      </c>
      <c r="B2023" s="1">
        <v>45347</v>
      </c>
      <c r="C2023" t="s">
        <v>320</v>
      </c>
      <c r="D2023" t="s">
        <v>820</v>
      </c>
      <c r="E2023" t="s">
        <v>842</v>
      </c>
      <c r="F2023">
        <v>5</v>
      </c>
      <c r="G2023">
        <v>0</v>
      </c>
      <c r="H2023" t="s">
        <v>871</v>
      </c>
      <c r="I2023" s="4">
        <f>Table4[[#This Row],[Quantity]]*Table4[[#This Row],[UnitPrice]]</f>
        <v>5985.9000000000005</v>
      </c>
      <c r="J2023" s="4">
        <f>Table4[[#This Row],[Gross Revenue]]*(1-Table4[[#This Row],[Discount]])</f>
        <v>5985.9000000000005</v>
      </c>
      <c r="K2023" s="4">
        <f>Table4[[#This Row],[Quantity]]*Table4[[#This Row],[CostPrice]]</f>
        <v>3613.7</v>
      </c>
      <c r="L2023" s="4">
        <f>Table4[[#This Row],[Net Revenue]]-Table4[[#This Row],[Total Cost]]</f>
        <v>2372.2000000000007</v>
      </c>
      <c r="M2023" t="str">
        <f>_xlfn.XLOOKUP(Table4[[#This Row],[ProductID]], Products!A:A,Products!B:B, "Not Found")</f>
        <v>Or Smartphone</v>
      </c>
      <c r="N2023" t="str">
        <f>TEXT(Table4[[#This Row],[Date]], "mmm")</f>
        <v>Feb</v>
      </c>
      <c r="O2023" t="str">
        <f>TEXT(Table4[[#This Row],[Date]], "yyyy")</f>
        <v>2024</v>
      </c>
      <c r="P2023" t="str">
        <f>_xlfn.XLOOKUP(Table4[[#This Row],[ProductID]],Products!A:A,Products!C:C, "Not Found")</f>
        <v>Electronics</v>
      </c>
      <c r="Q2023" t="str">
        <f>_xlfn.XLOOKUP(Table4[[#This Row],[ProductID]],Products!A:A,Products!D:D,"Not Found")</f>
        <v>Smartphone</v>
      </c>
      <c r="R2023">
        <f>_xlfn.XLOOKUP(Table4[[#This Row],[ProductID]],Products!A:A,Products!E:E,"Not Found")</f>
        <v>1197.18</v>
      </c>
      <c r="S2023">
        <f>_xlfn.XLOOKUP(Table4[[#This Row],[ProductID]],Products!A:A,Products!F:F, "Not Found")</f>
        <v>722.74</v>
      </c>
      <c r="T2023" t="str">
        <f>_xlfn.XLOOKUP(Table4[[#This Row],[CustomerID]],Customers!A:A,Customers!D:D, "Not Found")</f>
        <v>M</v>
      </c>
      <c r="U2023" s="6">
        <f>_xlfn.XLOOKUP(Table4[[#This Row],[CustomerID]],Customers!A:A,Customers!E:E, "Not Found")</f>
        <v>28937</v>
      </c>
      <c r="V2023">
        <f ca="1">DATEDIF(Table4[[#This Row],[CustomerBirthday]], TODAY(), "Y")</f>
        <v>47</v>
      </c>
      <c r="W2023" t="str" cm="1">
        <f t="array" aca="1" ref="W2023" ca="1">_xlfn.IFS(Table4[[#This Row],[Age]]&lt;25, "Under 25",Table4[[#This Row],[Age]]=34, "25-34", Table4[[#This Row],[Age]]&lt;=49, "35-49", Table4[[#This Row],[Age]]&lt;=64, "50-64", Table4[[#This Row],[Age]]&gt;=65, "65+")</f>
        <v>35-49</v>
      </c>
      <c r="X2023" t="str">
        <f>_xlfn.XLOOKUP(Table4[[#This Row],[StoreID]],Stores!A:A,Stores!B:B, "Not found")</f>
        <v>MegaMart Brianahaven</v>
      </c>
      <c r="Y2023" t="str">
        <f>_xlfn.XLOOKUP(Table4[[#This Row],[StoreID]],Stores!A:A,Stores!C:C, "Not Found")</f>
        <v>Brianahaven</v>
      </c>
      <c r="Z2023" t="str">
        <f>_xlfn.XLOOKUP(Table4[[#This Row],[StoreID]],Stores!A:A,Stores!D:D, "Not Found")</f>
        <v>North</v>
      </c>
    </row>
    <row r="2024" spans="1:26">
      <c r="A2024" t="s">
        <v>2890</v>
      </c>
      <c r="B2024" s="1">
        <v>45478</v>
      </c>
      <c r="C2024" t="s">
        <v>32</v>
      </c>
      <c r="D2024" t="s">
        <v>725</v>
      </c>
      <c r="E2024" t="s">
        <v>846</v>
      </c>
      <c r="F2024">
        <v>4</v>
      </c>
      <c r="G2024">
        <v>0.15</v>
      </c>
      <c r="H2024" t="s">
        <v>875</v>
      </c>
      <c r="I2024" s="4">
        <f>Table4[[#This Row],[Quantity]]*Table4[[#This Row],[UnitPrice]]</f>
        <v>5584.88</v>
      </c>
      <c r="J2024" s="4">
        <f>Table4[[#This Row],[Gross Revenue]]*(1-Table4[[#This Row],[Discount]])</f>
        <v>4747.1480000000001</v>
      </c>
      <c r="K2024" s="4">
        <f>Table4[[#This Row],[Quantity]]*Table4[[#This Row],[CostPrice]]</f>
        <v>4016.36</v>
      </c>
      <c r="L2024" s="4">
        <f>Table4[[#This Row],[Net Revenue]]-Table4[[#This Row],[Total Cost]]</f>
        <v>730.78800000000001</v>
      </c>
      <c r="M2024" t="str">
        <f>_xlfn.XLOOKUP(Table4[[#This Row],[ProductID]], Products!A:A,Products!B:B, "Not Found")</f>
        <v>Knowledge Bags</v>
      </c>
      <c r="N2024" t="str">
        <f>TEXT(Table4[[#This Row],[Date]], "mmm")</f>
        <v>Jul</v>
      </c>
      <c r="O2024" t="str">
        <f>TEXT(Table4[[#This Row],[Date]], "yyyy")</f>
        <v>2024</v>
      </c>
      <c r="P2024" t="str">
        <f>_xlfn.XLOOKUP(Table4[[#This Row],[ProductID]],Products!A:A,Products!C:C, "Not Found")</f>
        <v>Fashion</v>
      </c>
      <c r="Q2024" t="str">
        <f>_xlfn.XLOOKUP(Table4[[#This Row],[ProductID]],Products!A:A,Products!D:D,"Not Found")</f>
        <v>Bags</v>
      </c>
      <c r="R2024">
        <f>_xlfn.XLOOKUP(Table4[[#This Row],[ProductID]],Products!A:A,Products!E:E,"Not Found")</f>
        <v>1396.22</v>
      </c>
      <c r="S2024">
        <f>_xlfn.XLOOKUP(Table4[[#This Row],[ProductID]],Products!A:A,Products!F:F, "Not Found")</f>
        <v>1004.09</v>
      </c>
      <c r="T2024" t="str">
        <f>_xlfn.XLOOKUP(Table4[[#This Row],[CustomerID]],Customers!A:A,Customers!D:D, "Not Found")</f>
        <v>M</v>
      </c>
      <c r="U2024" s="6">
        <f>_xlfn.XLOOKUP(Table4[[#This Row],[CustomerID]],Customers!A:A,Customers!E:E, "Not Found")</f>
        <v>31058</v>
      </c>
      <c r="V2024">
        <f ca="1">DATEDIF(Table4[[#This Row],[CustomerBirthday]], TODAY(), "Y")</f>
        <v>41</v>
      </c>
      <c r="W2024" t="str" cm="1">
        <f t="array" aca="1" ref="W2024" ca="1">_xlfn.IFS(Table4[[#This Row],[Age]]&lt;25, "Under 25",Table4[[#This Row],[Age]]=34, "25-34", Table4[[#This Row],[Age]]&lt;=49, "35-49", Table4[[#This Row],[Age]]&lt;=64, "50-64", Table4[[#This Row],[Age]]&gt;=65, "65+")</f>
        <v>35-49</v>
      </c>
      <c r="X2024" t="str">
        <f>_xlfn.XLOOKUP(Table4[[#This Row],[StoreID]],Stores!A:A,Stores!B:B, "Not found")</f>
        <v>MegaMart Johnmouth</v>
      </c>
      <c r="Y2024" t="str">
        <f>_xlfn.XLOOKUP(Table4[[#This Row],[StoreID]],Stores!A:A,Stores!C:C, "Not Found")</f>
        <v>Johnmouth</v>
      </c>
      <c r="Z2024" t="str">
        <f>_xlfn.XLOOKUP(Table4[[#This Row],[StoreID]],Stores!A:A,Stores!D:D, "Not Found")</f>
        <v>East</v>
      </c>
    </row>
    <row r="2025" spans="1:26">
      <c r="A2025" t="s">
        <v>2891</v>
      </c>
      <c r="B2025" s="1">
        <v>45261</v>
      </c>
      <c r="C2025" t="s">
        <v>284</v>
      </c>
      <c r="D2025" t="s">
        <v>782</v>
      </c>
      <c r="E2025" t="s">
        <v>835</v>
      </c>
      <c r="F2025">
        <v>2</v>
      </c>
      <c r="G2025">
        <v>0.15</v>
      </c>
      <c r="H2025" t="s">
        <v>875</v>
      </c>
      <c r="I2025" s="4">
        <f>Table4[[#This Row],[Quantity]]*Table4[[#This Row],[UnitPrice]]</f>
        <v>1347.56</v>
      </c>
      <c r="J2025" s="4">
        <f>Table4[[#This Row],[Gross Revenue]]*(1-Table4[[#This Row],[Discount]])</f>
        <v>1145.4259999999999</v>
      </c>
      <c r="K2025" s="4">
        <f>Table4[[#This Row],[Quantity]]*Table4[[#This Row],[CostPrice]]</f>
        <v>726.66</v>
      </c>
      <c r="L2025" s="4">
        <f>Table4[[#This Row],[Net Revenue]]-Table4[[#This Row],[Total Cost]]</f>
        <v>418.76599999999996</v>
      </c>
      <c r="M2025" t="str">
        <f>_xlfn.XLOOKUP(Table4[[#This Row],[ProductID]], Products!A:A,Products!B:B, "Not Found")</f>
        <v>Deal Smartphone</v>
      </c>
      <c r="N2025" t="str">
        <f>TEXT(Table4[[#This Row],[Date]], "mmm")</f>
        <v>Dec</v>
      </c>
      <c r="O2025" t="str">
        <f>TEXT(Table4[[#This Row],[Date]], "yyyy")</f>
        <v>2023</v>
      </c>
      <c r="P2025" t="str">
        <f>_xlfn.XLOOKUP(Table4[[#This Row],[ProductID]],Products!A:A,Products!C:C, "Not Found")</f>
        <v>Electronics</v>
      </c>
      <c r="Q2025" t="str">
        <f>_xlfn.XLOOKUP(Table4[[#This Row],[ProductID]],Products!A:A,Products!D:D,"Not Found")</f>
        <v>Smartphone</v>
      </c>
      <c r="R2025">
        <f>_xlfn.XLOOKUP(Table4[[#This Row],[ProductID]],Products!A:A,Products!E:E,"Not Found")</f>
        <v>673.78</v>
      </c>
      <c r="S2025">
        <f>_xlfn.XLOOKUP(Table4[[#This Row],[ProductID]],Products!A:A,Products!F:F, "Not Found")</f>
        <v>363.33</v>
      </c>
      <c r="T2025" t="str">
        <f>_xlfn.XLOOKUP(Table4[[#This Row],[CustomerID]],Customers!A:A,Customers!D:D, "Not Found")</f>
        <v>M</v>
      </c>
      <c r="U2025" s="6">
        <f>_xlfn.XLOOKUP(Table4[[#This Row],[CustomerID]],Customers!A:A,Customers!E:E, "Not Found")</f>
        <v>19984</v>
      </c>
      <c r="V2025">
        <f ca="1">DATEDIF(Table4[[#This Row],[CustomerBirthday]], TODAY(), "Y")</f>
        <v>71</v>
      </c>
      <c r="W2025" t="str" cm="1">
        <f t="array" aca="1" ref="W2025" ca="1">_xlfn.IFS(Table4[[#This Row],[Age]]&lt;25, "Under 25",Table4[[#This Row],[Age]]=34, "25-34", Table4[[#This Row],[Age]]&lt;=49, "35-49", Table4[[#This Row],[Age]]&lt;=64, "50-64", Table4[[#This Row],[Age]]&gt;=65, "65+")</f>
        <v>65+</v>
      </c>
      <c r="X2025" t="str">
        <f>_xlfn.XLOOKUP(Table4[[#This Row],[StoreID]],Stores!A:A,Stores!B:B, "Not found")</f>
        <v>MegaMart Peckmouth</v>
      </c>
      <c r="Y2025" t="str">
        <f>_xlfn.XLOOKUP(Table4[[#This Row],[StoreID]],Stores!A:A,Stores!C:C, "Not Found")</f>
        <v>Peckmouth</v>
      </c>
      <c r="Z2025" t="str">
        <f>_xlfn.XLOOKUP(Table4[[#This Row],[StoreID]],Stores!A:A,Stores!D:D, "Not Found")</f>
        <v>East</v>
      </c>
    </row>
    <row r="2026" spans="1:26">
      <c r="A2026" t="s">
        <v>2892</v>
      </c>
      <c r="B2026" s="1">
        <v>45571</v>
      </c>
      <c r="C2026" t="s">
        <v>577</v>
      </c>
      <c r="D2026" t="s">
        <v>766</v>
      </c>
      <c r="E2026" t="s">
        <v>831</v>
      </c>
      <c r="F2026">
        <v>2</v>
      </c>
      <c r="G2026">
        <v>0.05</v>
      </c>
      <c r="H2026" t="s">
        <v>871</v>
      </c>
      <c r="I2026" s="4">
        <f>Table4[[#This Row],[Quantity]]*Table4[[#This Row],[UnitPrice]]</f>
        <v>2454.48</v>
      </c>
      <c r="J2026" s="4">
        <f>Table4[[#This Row],[Gross Revenue]]*(1-Table4[[#This Row],[Discount]])</f>
        <v>2331.7559999999999</v>
      </c>
      <c r="K2026" s="4">
        <f>Table4[[#This Row],[Quantity]]*Table4[[#This Row],[CostPrice]]</f>
        <v>1954.18</v>
      </c>
      <c r="L2026" s="4">
        <f>Table4[[#This Row],[Net Revenue]]-Table4[[#This Row],[Total Cost]]</f>
        <v>377.57599999999979</v>
      </c>
      <c r="M2026" t="str">
        <f>_xlfn.XLOOKUP(Table4[[#This Row],[ProductID]], Products!A:A,Products!B:B, "Not Found")</f>
        <v>Firm Dairy</v>
      </c>
      <c r="N2026" t="str">
        <f>TEXT(Table4[[#This Row],[Date]], "mmm")</f>
        <v>Oct</v>
      </c>
      <c r="O2026" t="str">
        <f>TEXT(Table4[[#This Row],[Date]], "yyyy")</f>
        <v>2024</v>
      </c>
      <c r="P2026" t="str">
        <f>_xlfn.XLOOKUP(Table4[[#This Row],[ProductID]],Products!A:A,Products!C:C, "Not Found")</f>
        <v>Groceries</v>
      </c>
      <c r="Q2026" t="str">
        <f>_xlfn.XLOOKUP(Table4[[#This Row],[ProductID]],Products!A:A,Products!D:D,"Not Found")</f>
        <v>Dairy</v>
      </c>
      <c r="R2026">
        <f>_xlfn.XLOOKUP(Table4[[#This Row],[ProductID]],Products!A:A,Products!E:E,"Not Found")</f>
        <v>1227.24</v>
      </c>
      <c r="S2026">
        <f>_xlfn.XLOOKUP(Table4[[#This Row],[ProductID]],Products!A:A,Products!F:F, "Not Found")</f>
        <v>977.09</v>
      </c>
      <c r="T2026" t="str">
        <f>_xlfn.XLOOKUP(Table4[[#This Row],[CustomerID]],Customers!A:A,Customers!D:D, "Not Found")</f>
        <v>M</v>
      </c>
      <c r="U2026" s="6">
        <f>_xlfn.XLOOKUP(Table4[[#This Row],[CustomerID]],Customers!A:A,Customers!E:E, "Not Found")</f>
        <v>23030</v>
      </c>
      <c r="V2026">
        <f ca="1">DATEDIF(Table4[[#This Row],[CustomerBirthday]], TODAY(), "Y")</f>
        <v>63</v>
      </c>
      <c r="W2026" t="str" cm="1">
        <f t="array" aca="1" ref="W2026" ca="1">_xlfn.IFS(Table4[[#This Row],[Age]]&lt;25, "Under 25",Table4[[#This Row],[Age]]=34, "25-34", Table4[[#This Row],[Age]]&lt;=49, "35-49", Table4[[#This Row],[Age]]&lt;=64, "50-64", Table4[[#This Row],[Age]]&gt;=65, "65+")</f>
        <v>50-64</v>
      </c>
      <c r="X2026" t="str">
        <f>_xlfn.XLOOKUP(Table4[[#This Row],[StoreID]],Stores!A:A,Stores!B:B, "Not found")</f>
        <v>MegaMart Jimenezborough</v>
      </c>
      <c r="Y2026" t="str">
        <f>_xlfn.XLOOKUP(Table4[[#This Row],[StoreID]],Stores!A:A,Stores!C:C, "Not Found")</f>
        <v>Jimenezborough</v>
      </c>
      <c r="Z2026" t="str">
        <f>_xlfn.XLOOKUP(Table4[[#This Row],[StoreID]],Stores!A:A,Stores!D:D, "Not Found")</f>
        <v>South</v>
      </c>
    </row>
    <row r="2027" spans="1:26">
      <c r="A2027" t="s">
        <v>2893</v>
      </c>
      <c r="B2027" s="1">
        <v>45268</v>
      </c>
      <c r="C2027" t="s">
        <v>693</v>
      </c>
      <c r="D2027" t="s">
        <v>734</v>
      </c>
      <c r="E2027" t="s">
        <v>835</v>
      </c>
      <c r="F2027">
        <v>5</v>
      </c>
      <c r="G2027">
        <v>0.1</v>
      </c>
      <c r="H2027" t="s">
        <v>868</v>
      </c>
      <c r="I2027" s="4">
        <f>Table4[[#This Row],[Quantity]]*Table4[[#This Row],[UnitPrice]]</f>
        <v>548.9</v>
      </c>
      <c r="J2027" s="4">
        <f>Table4[[#This Row],[Gross Revenue]]*(1-Table4[[#This Row],[Discount]])</f>
        <v>494.01</v>
      </c>
      <c r="K2027" s="4">
        <f>Table4[[#This Row],[Quantity]]*Table4[[#This Row],[CostPrice]]</f>
        <v>352.95000000000005</v>
      </c>
      <c r="L2027" s="4">
        <f>Table4[[#This Row],[Net Revenue]]-Table4[[#This Row],[Total Cost]]</f>
        <v>141.05999999999995</v>
      </c>
      <c r="M2027" t="str">
        <f>_xlfn.XLOOKUP(Table4[[#This Row],[ProductID]], Products!A:A,Products!B:B, "Not Found")</f>
        <v>Recognize Footwear</v>
      </c>
      <c r="N2027" t="str">
        <f>TEXT(Table4[[#This Row],[Date]], "mmm")</f>
        <v>Dec</v>
      </c>
      <c r="O2027" t="str">
        <f>TEXT(Table4[[#This Row],[Date]], "yyyy")</f>
        <v>2023</v>
      </c>
      <c r="P2027" t="str">
        <f>_xlfn.XLOOKUP(Table4[[#This Row],[ProductID]],Products!A:A,Products!C:C, "Not Found")</f>
        <v>Fashion</v>
      </c>
      <c r="Q2027" t="str">
        <f>_xlfn.XLOOKUP(Table4[[#This Row],[ProductID]],Products!A:A,Products!D:D,"Not Found")</f>
        <v>Footwear</v>
      </c>
      <c r="R2027">
        <f>_xlfn.XLOOKUP(Table4[[#This Row],[ProductID]],Products!A:A,Products!E:E,"Not Found")</f>
        <v>109.78</v>
      </c>
      <c r="S2027">
        <f>_xlfn.XLOOKUP(Table4[[#This Row],[ProductID]],Products!A:A,Products!F:F, "Not Found")</f>
        <v>70.59</v>
      </c>
      <c r="T2027" t="str">
        <f>_xlfn.XLOOKUP(Table4[[#This Row],[CustomerID]],Customers!A:A,Customers!D:D, "Not Found")</f>
        <v>M</v>
      </c>
      <c r="U2027" s="6">
        <f>_xlfn.XLOOKUP(Table4[[#This Row],[CustomerID]],Customers!A:A,Customers!E:E, "Not Found")</f>
        <v>21086</v>
      </c>
      <c r="V2027">
        <f ca="1">DATEDIF(Table4[[#This Row],[CustomerBirthday]], TODAY(), "Y")</f>
        <v>68</v>
      </c>
      <c r="W2027" t="str" cm="1">
        <f t="array" aca="1" ref="W2027" ca="1">_xlfn.IFS(Table4[[#This Row],[Age]]&lt;25, "Under 25",Table4[[#This Row],[Age]]=34, "25-34", Table4[[#This Row],[Age]]&lt;=49, "35-49", Table4[[#This Row],[Age]]&lt;=64, "50-64", Table4[[#This Row],[Age]]&gt;=65, "65+")</f>
        <v>65+</v>
      </c>
      <c r="X2027" t="str">
        <f>_xlfn.XLOOKUP(Table4[[#This Row],[StoreID]],Stores!A:A,Stores!B:B, "Not found")</f>
        <v>MegaMart Peckmouth</v>
      </c>
      <c r="Y2027" t="str">
        <f>_xlfn.XLOOKUP(Table4[[#This Row],[StoreID]],Stores!A:A,Stores!C:C, "Not Found")</f>
        <v>Peckmouth</v>
      </c>
      <c r="Z2027" t="str">
        <f>_xlfn.XLOOKUP(Table4[[#This Row],[StoreID]],Stores!A:A,Stores!D:D, "Not Found")</f>
        <v>East</v>
      </c>
    </row>
    <row r="2028" spans="1:26">
      <c r="A2028" t="s">
        <v>2894</v>
      </c>
      <c r="B2028" s="1">
        <v>45638</v>
      </c>
      <c r="C2028" t="s">
        <v>134</v>
      </c>
      <c r="D2028" t="s">
        <v>774</v>
      </c>
      <c r="E2028" t="s">
        <v>839</v>
      </c>
      <c r="F2028">
        <v>3</v>
      </c>
      <c r="G2028">
        <v>0.1</v>
      </c>
      <c r="H2028" t="s">
        <v>868</v>
      </c>
      <c r="I2028" s="4">
        <f>Table4[[#This Row],[Quantity]]*Table4[[#This Row],[UnitPrice]]</f>
        <v>4462.2300000000005</v>
      </c>
      <c r="J2028" s="4">
        <f>Table4[[#This Row],[Gross Revenue]]*(1-Table4[[#This Row],[Discount]])</f>
        <v>4016.0070000000005</v>
      </c>
      <c r="K2028" s="4">
        <f>Table4[[#This Row],[Quantity]]*Table4[[#This Row],[CostPrice]]</f>
        <v>2439.21</v>
      </c>
      <c r="L2028" s="4">
        <f>Table4[[#This Row],[Net Revenue]]-Table4[[#This Row],[Total Cost]]</f>
        <v>1576.7970000000005</v>
      </c>
      <c r="M2028" t="str">
        <f>_xlfn.XLOOKUP(Table4[[#This Row],[ProductID]], Products!A:A,Products!B:B, "Not Found")</f>
        <v>Him Smartphone</v>
      </c>
      <c r="N2028" t="str">
        <f>TEXT(Table4[[#This Row],[Date]], "mmm")</f>
        <v>Dec</v>
      </c>
      <c r="O2028" t="str">
        <f>TEXT(Table4[[#This Row],[Date]], "yyyy")</f>
        <v>2024</v>
      </c>
      <c r="P2028" t="str">
        <f>_xlfn.XLOOKUP(Table4[[#This Row],[ProductID]],Products!A:A,Products!C:C, "Not Found")</f>
        <v>Electronics</v>
      </c>
      <c r="Q2028" t="str">
        <f>_xlfn.XLOOKUP(Table4[[#This Row],[ProductID]],Products!A:A,Products!D:D,"Not Found")</f>
        <v>Smartphone</v>
      </c>
      <c r="R2028">
        <f>_xlfn.XLOOKUP(Table4[[#This Row],[ProductID]],Products!A:A,Products!E:E,"Not Found")</f>
        <v>1487.41</v>
      </c>
      <c r="S2028">
        <f>_xlfn.XLOOKUP(Table4[[#This Row],[ProductID]],Products!A:A,Products!F:F, "Not Found")</f>
        <v>813.07</v>
      </c>
      <c r="T2028" t="str">
        <f>_xlfn.XLOOKUP(Table4[[#This Row],[CustomerID]],Customers!A:A,Customers!D:D, "Not Found")</f>
        <v>F</v>
      </c>
      <c r="U2028" s="6">
        <f>_xlfn.XLOOKUP(Table4[[#This Row],[CustomerID]],Customers!A:A,Customers!E:E, "Not Found")</f>
        <v>23730</v>
      </c>
      <c r="V2028">
        <f ca="1">DATEDIF(Table4[[#This Row],[CustomerBirthday]], TODAY(), "Y")</f>
        <v>61</v>
      </c>
      <c r="W2028" t="str" cm="1">
        <f t="array" aca="1" ref="W2028" ca="1">_xlfn.IFS(Table4[[#This Row],[Age]]&lt;25, "Under 25",Table4[[#This Row],[Age]]=34, "25-34", Table4[[#This Row],[Age]]&lt;=49, "35-49", Table4[[#This Row],[Age]]&lt;=64, "50-64", Table4[[#This Row],[Age]]&gt;=65, "65+")</f>
        <v>50-64</v>
      </c>
      <c r="X2028" t="str">
        <f>_xlfn.XLOOKUP(Table4[[#This Row],[StoreID]],Stores!A:A,Stores!B:B, "Not found")</f>
        <v>MegaMart New Michele</v>
      </c>
      <c r="Y2028" t="str">
        <f>_xlfn.XLOOKUP(Table4[[#This Row],[StoreID]],Stores!A:A,Stores!C:C, "Not Found")</f>
        <v>New Michele</v>
      </c>
      <c r="Z2028" t="str">
        <f>_xlfn.XLOOKUP(Table4[[#This Row],[StoreID]],Stores!A:A,Stores!D:D, "Not Found")</f>
        <v>West</v>
      </c>
    </row>
    <row r="2029" spans="1:26">
      <c r="A2029" t="s">
        <v>2895</v>
      </c>
      <c r="B2029" s="1">
        <v>45474</v>
      </c>
      <c r="C2029" t="s">
        <v>48</v>
      </c>
      <c r="D2029" t="s">
        <v>742</v>
      </c>
      <c r="E2029" t="s">
        <v>842</v>
      </c>
      <c r="F2029">
        <v>2</v>
      </c>
      <c r="G2029">
        <v>0.05</v>
      </c>
      <c r="H2029" t="s">
        <v>875</v>
      </c>
      <c r="I2029" s="4">
        <f>Table4[[#This Row],[Quantity]]*Table4[[#This Row],[UnitPrice]]</f>
        <v>497.14</v>
      </c>
      <c r="J2029" s="4">
        <f>Table4[[#This Row],[Gross Revenue]]*(1-Table4[[#This Row],[Discount]])</f>
        <v>472.28299999999996</v>
      </c>
      <c r="K2029" s="4">
        <f>Table4[[#This Row],[Quantity]]*Table4[[#This Row],[CostPrice]]</f>
        <v>381.34</v>
      </c>
      <c r="L2029" s="4">
        <f>Table4[[#This Row],[Net Revenue]]-Table4[[#This Row],[Total Cost]]</f>
        <v>90.942999999999984</v>
      </c>
      <c r="M2029" t="str">
        <f>_xlfn.XLOOKUP(Table4[[#This Row],[ProductID]], Products!A:A,Products!B:B, "Not Found")</f>
        <v>Either Headphones</v>
      </c>
      <c r="N2029" t="str">
        <f>TEXT(Table4[[#This Row],[Date]], "mmm")</f>
        <v>Jul</v>
      </c>
      <c r="O2029" t="str">
        <f>TEXT(Table4[[#This Row],[Date]], "yyyy")</f>
        <v>2024</v>
      </c>
      <c r="P2029" t="str">
        <f>_xlfn.XLOOKUP(Table4[[#This Row],[ProductID]],Products!A:A,Products!C:C, "Not Found")</f>
        <v>Electronics</v>
      </c>
      <c r="Q2029" t="str">
        <f>_xlfn.XLOOKUP(Table4[[#This Row],[ProductID]],Products!A:A,Products!D:D,"Not Found")</f>
        <v>Headphones</v>
      </c>
      <c r="R2029">
        <f>_xlfn.XLOOKUP(Table4[[#This Row],[ProductID]],Products!A:A,Products!E:E,"Not Found")</f>
        <v>248.57</v>
      </c>
      <c r="S2029">
        <f>_xlfn.XLOOKUP(Table4[[#This Row],[ProductID]],Products!A:A,Products!F:F, "Not Found")</f>
        <v>190.67</v>
      </c>
      <c r="T2029" t="str">
        <f>_xlfn.XLOOKUP(Table4[[#This Row],[CustomerID]],Customers!A:A,Customers!D:D, "Not Found")</f>
        <v>M</v>
      </c>
      <c r="U2029" s="6">
        <f>_xlfn.XLOOKUP(Table4[[#This Row],[CustomerID]],Customers!A:A,Customers!E:E, "Not Found")</f>
        <v>35492</v>
      </c>
      <c r="V2029">
        <f ca="1">DATEDIF(Table4[[#This Row],[CustomerBirthday]], TODAY(), "Y")</f>
        <v>29</v>
      </c>
      <c r="W2029" t="str" cm="1">
        <f t="array" aca="1" ref="W2029" ca="1">_xlfn.IFS(Table4[[#This Row],[Age]]&lt;25, "Under 25",Table4[[#This Row],[Age]]=34, "25-34", Table4[[#This Row],[Age]]&lt;=49, "35-49", Table4[[#This Row],[Age]]&lt;=64, "50-64", Table4[[#This Row],[Age]]&gt;=65, "65+")</f>
        <v>35-49</v>
      </c>
      <c r="X2029" t="str">
        <f>_xlfn.XLOOKUP(Table4[[#This Row],[StoreID]],Stores!A:A,Stores!B:B, "Not found")</f>
        <v>MegaMart Brianahaven</v>
      </c>
      <c r="Y2029" t="str">
        <f>_xlfn.XLOOKUP(Table4[[#This Row],[StoreID]],Stores!A:A,Stores!C:C, "Not Found")</f>
        <v>Brianahaven</v>
      </c>
      <c r="Z2029" t="str">
        <f>_xlfn.XLOOKUP(Table4[[#This Row],[StoreID]],Stores!A:A,Stores!D:D, "Not Found")</f>
        <v>North</v>
      </c>
    </row>
    <row r="2030" spans="1:26">
      <c r="A2030" t="s">
        <v>2896</v>
      </c>
      <c r="B2030" s="1">
        <v>45687</v>
      </c>
      <c r="C2030" t="s">
        <v>155</v>
      </c>
      <c r="D2030" t="s">
        <v>790</v>
      </c>
      <c r="E2030" t="s">
        <v>846</v>
      </c>
      <c r="F2030">
        <v>4</v>
      </c>
      <c r="G2030">
        <v>0</v>
      </c>
      <c r="H2030" t="s">
        <v>875</v>
      </c>
      <c r="I2030" s="4">
        <f>Table4[[#This Row],[Quantity]]*Table4[[#This Row],[UnitPrice]]</f>
        <v>1218.8399999999999</v>
      </c>
      <c r="J2030" s="4">
        <f>Table4[[#This Row],[Gross Revenue]]*(1-Table4[[#This Row],[Discount]])</f>
        <v>1218.8399999999999</v>
      </c>
      <c r="K2030" s="4">
        <f>Table4[[#This Row],[Quantity]]*Table4[[#This Row],[CostPrice]]</f>
        <v>656.04</v>
      </c>
      <c r="L2030" s="4">
        <f>Table4[[#This Row],[Net Revenue]]-Table4[[#This Row],[Total Cost]]</f>
        <v>562.79999999999995</v>
      </c>
      <c r="M2030" t="str">
        <f>_xlfn.XLOOKUP(Table4[[#This Row],[ProductID]], Products!A:A,Products!B:B, "Not Found")</f>
        <v>Difficult Vegetables</v>
      </c>
      <c r="N2030" t="str">
        <f>TEXT(Table4[[#This Row],[Date]], "mmm")</f>
        <v>Jan</v>
      </c>
      <c r="O2030" t="str">
        <f>TEXT(Table4[[#This Row],[Date]], "yyyy")</f>
        <v>2025</v>
      </c>
      <c r="P2030" t="str">
        <f>_xlfn.XLOOKUP(Table4[[#This Row],[ProductID]],Products!A:A,Products!C:C, "Not Found")</f>
        <v>Groceries</v>
      </c>
      <c r="Q2030" t="str">
        <f>_xlfn.XLOOKUP(Table4[[#This Row],[ProductID]],Products!A:A,Products!D:D,"Not Found")</f>
        <v>Vegetables</v>
      </c>
      <c r="R2030">
        <f>_xlfn.XLOOKUP(Table4[[#This Row],[ProductID]],Products!A:A,Products!E:E,"Not Found")</f>
        <v>304.70999999999998</v>
      </c>
      <c r="S2030">
        <f>_xlfn.XLOOKUP(Table4[[#This Row],[ProductID]],Products!A:A,Products!F:F, "Not Found")</f>
        <v>164.01</v>
      </c>
      <c r="T2030" t="str">
        <f>_xlfn.XLOOKUP(Table4[[#This Row],[CustomerID]],Customers!A:A,Customers!D:D, "Not Found")</f>
        <v>M</v>
      </c>
      <c r="U2030" s="6">
        <f>_xlfn.XLOOKUP(Table4[[#This Row],[CustomerID]],Customers!A:A,Customers!E:E, "Not Found")</f>
        <v>27339</v>
      </c>
      <c r="V2030">
        <f ca="1">DATEDIF(Table4[[#This Row],[CustomerBirthday]], TODAY(), "Y")</f>
        <v>51</v>
      </c>
      <c r="W2030" t="str" cm="1">
        <f t="array" aca="1" ref="W2030" ca="1">_xlfn.IFS(Table4[[#This Row],[Age]]&lt;25, "Under 25",Table4[[#This Row],[Age]]=34, "25-34", Table4[[#This Row],[Age]]&lt;=49, "35-49", Table4[[#This Row],[Age]]&lt;=64, "50-64", Table4[[#This Row],[Age]]&gt;=65, "65+")</f>
        <v>50-64</v>
      </c>
      <c r="X2030" t="str">
        <f>_xlfn.XLOOKUP(Table4[[#This Row],[StoreID]],Stores!A:A,Stores!B:B, "Not found")</f>
        <v>MegaMart Johnmouth</v>
      </c>
      <c r="Y2030" t="str">
        <f>_xlfn.XLOOKUP(Table4[[#This Row],[StoreID]],Stores!A:A,Stores!C:C, "Not Found")</f>
        <v>Johnmouth</v>
      </c>
      <c r="Z2030" t="str">
        <f>_xlfn.XLOOKUP(Table4[[#This Row],[StoreID]],Stores!A:A,Stores!D:D, "Not Found")</f>
        <v>East</v>
      </c>
    </row>
    <row r="2031" spans="1:26">
      <c r="A2031" t="s">
        <v>2897</v>
      </c>
      <c r="B2031" s="1">
        <v>45704</v>
      </c>
      <c r="C2031" t="s">
        <v>144</v>
      </c>
      <c r="D2031" t="s">
        <v>776</v>
      </c>
      <c r="E2031" t="s">
        <v>839</v>
      </c>
      <c r="F2031">
        <v>5</v>
      </c>
      <c r="G2031">
        <v>0</v>
      </c>
      <c r="H2031" t="s">
        <v>868</v>
      </c>
      <c r="I2031" s="4">
        <f>Table4[[#This Row],[Quantity]]*Table4[[#This Row],[UnitPrice]]</f>
        <v>2145.75</v>
      </c>
      <c r="J2031" s="4">
        <f>Table4[[#This Row],[Gross Revenue]]*(1-Table4[[#This Row],[Discount]])</f>
        <v>2145.75</v>
      </c>
      <c r="K2031" s="4">
        <f>Table4[[#This Row],[Quantity]]*Table4[[#This Row],[CostPrice]]</f>
        <v>1293.6000000000001</v>
      </c>
      <c r="L2031" s="4">
        <f>Table4[[#This Row],[Net Revenue]]-Table4[[#This Row],[Total Cost]]</f>
        <v>852.14999999999986</v>
      </c>
      <c r="M2031" t="str">
        <f>_xlfn.XLOOKUP(Table4[[#This Row],[ProductID]], Products!A:A,Products!B:B, "Not Found")</f>
        <v>Little Watches</v>
      </c>
      <c r="N2031" t="str">
        <f>TEXT(Table4[[#This Row],[Date]], "mmm")</f>
        <v>Feb</v>
      </c>
      <c r="O2031" t="str">
        <f>TEXT(Table4[[#This Row],[Date]], "yyyy")</f>
        <v>2025</v>
      </c>
      <c r="P2031" t="str">
        <f>_xlfn.XLOOKUP(Table4[[#This Row],[ProductID]],Products!A:A,Products!C:C, "Not Found")</f>
        <v>Fashion</v>
      </c>
      <c r="Q2031" t="str">
        <f>_xlfn.XLOOKUP(Table4[[#This Row],[ProductID]],Products!A:A,Products!D:D,"Not Found")</f>
        <v>Watches</v>
      </c>
      <c r="R2031">
        <f>_xlfn.XLOOKUP(Table4[[#This Row],[ProductID]],Products!A:A,Products!E:E,"Not Found")</f>
        <v>429.15</v>
      </c>
      <c r="S2031">
        <f>_xlfn.XLOOKUP(Table4[[#This Row],[ProductID]],Products!A:A,Products!F:F, "Not Found")</f>
        <v>258.72000000000003</v>
      </c>
      <c r="T2031" t="str">
        <f>_xlfn.XLOOKUP(Table4[[#This Row],[CustomerID]],Customers!A:A,Customers!D:D, "Not Found")</f>
        <v>F</v>
      </c>
      <c r="U2031" s="6">
        <f>_xlfn.XLOOKUP(Table4[[#This Row],[CustomerID]],Customers!A:A,Customers!E:E, "Not Found")</f>
        <v>30193</v>
      </c>
      <c r="V2031">
        <f ca="1">DATEDIF(Table4[[#This Row],[CustomerBirthday]], TODAY(), "Y")</f>
        <v>43</v>
      </c>
      <c r="W2031" t="str" cm="1">
        <f t="array" aca="1" ref="W2031" ca="1">_xlfn.IFS(Table4[[#This Row],[Age]]&lt;25, "Under 25",Table4[[#This Row],[Age]]=34, "25-34", Table4[[#This Row],[Age]]&lt;=49, "35-49", Table4[[#This Row],[Age]]&lt;=64, "50-64", Table4[[#This Row],[Age]]&gt;=65, "65+")</f>
        <v>35-49</v>
      </c>
      <c r="X2031" t="str">
        <f>_xlfn.XLOOKUP(Table4[[#This Row],[StoreID]],Stores!A:A,Stores!B:B, "Not found")</f>
        <v>MegaMart New Michele</v>
      </c>
      <c r="Y2031" t="str">
        <f>_xlfn.XLOOKUP(Table4[[#This Row],[StoreID]],Stores!A:A,Stores!C:C, "Not Found")</f>
        <v>New Michele</v>
      </c>
      <c r="Z2031" t="str">
        <f>_xlfn.XLOOKUP(Table4[[#This Row],[StoreID]],Stores!A:A,Stores!D:D, "Not Found")</f>
        <v>West</v>
      </c>
    </row>
    <row r="2032" spans="1:26">
      <c r="A2032" t="s">
        <v>2898</v>
      </c>
      <c r="B2032" s="1">
        <v>45380</v>
      </c>
      <c r="C2032" t="s">
        <v>101</v>
      </c>
      <c r="D2032" t="s">
        <v>798</v>
      </c>
      <c r="E2032" t="s">
        <v>842</v>
      </c>
      <c r="F2032">
        <v>3</v>
      </c>
      <c r="G2032">
        <v>0.05</v>
      </c>
      <c r="H2032" t="s">
        <v>865</v>
      </c>
      <c r="I2032" s="4">
        <f>Table4[[#This Row],[Quantity]]*Table4[[#This Row],[UnitPrice]]</f>
        <v>4504.38</v>
      </c>
      <c r="J2032" s="4">
        <f>Table4[[#This Row],[Gross Revenue]]*(1-Table4[[#This Row],[Discount]])</f>
        <v>4279.1610000000001</v>
      </c>
      <c r="K2032" s="4">
        <f>Table4[[#This Row],[Quantity]]*Table4[[#This Row],[CostPrice]]</f>
        <v>3503.19</v>
      </c>
      <c r="L2032" s="4">
        <f>Table4[[#This Row],[Net Revenue]]-Table4[[#This Row],[Total Cost]]</f>
        <v>775.971</v>
      </c>
      <c r="M2032" t="str">
        <f>_xlfn.XLOOKUP(Table4[[#This Row],[ProductID]], Products!A:A,Products!B:B, "Not Found")</f>
        <v>New Watches</v>
      </c>
      <c r="N2032" t="str">
        <f>TEXT(Table4[[#This Row],[Date]], "mmm")</f>
        <v>Mar</v>
      </c>
      <c r="O2032" t="str">
        <f>TEXT(Table4[[#This Row],[Date]], "yyyy")</f>
        <v>2024</v>
      </c>
      <c r="P2032" t="str">
        <f>_xlfn.XLOOKUP(Table4[[#This Row],[ProductID]],Products!A:A,Products!C:C, "Not Found")</f>
        <v>Fashion</v>
      </c>
      <c r="Q2032" t="str">
        <f>_xlfn.XLOOKUP(Table4[[#This Row],[ProductID]],Products!A:A,Products!D:D,"Not Found")</f>
        <v>Watches</v>
      </c>
      <c r="R2032">
        <f>_xlfn.XLOOKUP(Table4[[#This Row],[ProductID]],Products!A:A,Products!E:E,"Not Found")</f>
        <v>1501.46</v>
      </c>
      <c r="S2032">
        <f>_xlfn.XLOOKUP(Table4[[#This Row],[ProductID]],Products!A:A,Products!F:F, "Not Found")</f>
        <v>1167.73</v>
      </c>
      <c r="T2032" t="str">
        <f>_xlfn.XLOOKUP(Table4[[#This Row],[CustomerID]],Customers!A:A,Customers!D:D, "Not Found")</f>
        <v>F</v>
      </c>
      <c r="U2032" s="6">
        <f>_xlfn.XLOOKUP(Table4[[#This Row],[CustomerID]],Customers!A:A,Customers!E:E, "Not Found")</f>
        <v>26004</v>
      </c>
      <c r="V2032">
        <f ca="1">DATEDIF(Table4[[#This Row],[CustomerBirthday]], TODAY(), "Y")</f>
        <v>55</v>
      </c>
      <c r="W2032" t="str" cm="1">
        <f t="array" aca="1" ref="W2032" ca="1">_xlfn.IFS(Table4[[#This Row],[Age]]&lt;25, "Under 25",Table4[[#This Row],[Age]]=34, "25-34", Table4[[#This Row],[Age]]&lt;=49, "35-49", Table4[[#This Row],[Age]]&lt;=64, "50-64", Table4[[#This Row],[Age]]&gt;=65, "65+")</f>
        <v>50-64</v>
      </c>
      <c r="X2032" t="str">
        <f>_xlfn.XLOOKUP(Table4[[#This Row],[StoreID]],Stores!A:A,Stores!B:B, "Not found")</f>
        <v>MegaMart Brianahaven</v>
      </c>
      <c r="Y2032" t="str">
        <f>_xlfn.XLOOKUP(Table4[[#This Row],[StoreID]],Stores!A:A,Stores!C:C, "Not Found")</f>
        <v>Brianahaven</v>
      </c>
      <c r="Z2032" t="str">
        <f>_xlfn.XLOOKUP(Table4[[#This Row],[StoreID]],Stores!A:A,Stores!D:D, "Not Found")</f>
        <v>North</v>
      </c>
    </row>
    <row r="2033" spans="1:26">
      <c r="A2033" t="s">
        <v>2899</v>
      </c>
      <c r="B2033" s="1">
        <v>45291</v>
      </c>
      <c r="C2033" t="s">
        <v>163</v>
      </c>
      <c r="D2033" t="s">
        <v>739</v>
      </c>
      <c r="E2033" t="s">
        <v>831</v>
      </c>
      <c r="F2033">
        <v>3</v>
      </c>
      <c r="G2033">
        <v>0.1</v>
      </c>
      <c r="H2033" t="s">
        <v>865</v>
      </c>
      <c r="I2033" s="4">
        <f>Table4[[#This Row],[Quantity]]*Table4[[#This Row],[UnitPrice]]</f>
        <v>3582.3599999999997</v>
      </c>
      <c r="J2033" s="4">
        <f>Table4[[#This Row],[Gross Revenue]]*(1-Table4[[#This Row],[Discount]])</f>
        <v>3224.1239999999998</v>
      </c>
      <c r="K2033" s="4">
        <f>Table4[[#This Row],[Quantity]]*Table4[[#This Row],[CostPrice]]</f>
        <v>2516.8500000000004</v>
      </c>
      <c r="L2033" s="4">
        <f>Table4[[#This Row],[Net Revenue]]-Table4[[#This Row],[Total Cost]]</f>
        <v>707.27399999999943</v>
      </c>
      <c r="M2033" t="str">
        <f>_xlfn.XLOOKUP(Table4[[#This Row],[ProductID]], Products!A:A,Products!B:B, "Not Found")</f>
        <v>Step Smartphone</v>
      </c>
      <c r="N2033" t="str">
        <f>TEXT(Table4[[#This Row],[Date]], "mmm")</f>
        <v>Dec</v>
      </c>
      <c r="O2033" t="str">
        <f>TEXT(Table4[[#This Row],[Date]], "yyyy")</f>
        <v>2023</v>
      </c>
      <c r="P2033" t="str">
        <f>_xlfn.XLOOKUP(Table4[[#This Row],[ProductID]],Products!A:A,Products!C:C, "Not Found")</f>
        <v>Electronics</v>
      </c>
      <c r="Q2033" t="str">
        <f>_xlfn.XLOOKUP(Table4[[#This Row],[ProductID]],Products!A:A,Products!D:D,"Not Found")</f>
        <v>Smartphone</v>
      </c>
      <c r="R2033">
        <f>_xlfn.XLOOKUP(Table4[[#This Row],[ProductID]],Products!A:A,Products!E:E,"Not Found")</f>
        <v>1194.1199999999999</v>
      </c>
      <c r="S2033">
        <f>_xlfn.XLOOKUP(Table4[[#This Row],[ProductID]],Products!A:A,Products!F:F, "Not Found")</f>
        <v>838.95</v>
      </c>
      <c r="T2033" t="str">
        <f>_xlfn.XLOOKUP(Table4[[#This Row],[CustomerID]],Customers!A:A,Customers!D:D, "Not Found")</f>
        <v>F</v>
      </c>
      <c r="U2033" s="6">
        <f>_xlfn.XLOOKUP(Table4[[#This Row],[CustomerID]],Customers!A:A,Customers!E:E, "Not Found")</f>
        <v>36564</v>
      </c>
      <c r="V2033">
        <f ca="1">DATEDIF(Table4[[#This Row],[CustomerBirthday]], TODAY(), "Y")</f>
        <v>26</v>
      </c>
      <c r="W2033" t="str" cm="1">
        <f t="array" aca="1" ref="W2033" ca="1">_xlfn.IFS(Table4[[#This Row],[Age]]&lt;25, "Under 25",Table4[[#This Row],[Age]]=34, "25-34", Table4[[#This Row],[Age]]&lt;=49, "35-49", Table4[[#This Row],[Age]]&lt;=64, "50-64", Table4[[#This Row],[Age]]&gt;=65, "65+")</f>
        <v>35-49</v>
      </c>
      <c r="X2033" t="str">
        <f>_xlfn.XLOOKUP(Table4[[#This Row],[StoreID]],Stores!A:A,Stores!B:B, "Not found")</f>
        <v>MegaMart Jimenezborough</v>
      </c>
      <c r="Y2033" t="str">
        <f>_xlfn.XLOOKUP(Table4[[#This Row],[StoreID]],Stores!A:A,Stores!C:C, "Not Found")</f>
        <v>Jimenezborough</v>
      </c>
      <c r="Z2033" t="str">
        <f>_xlfn.XLOOKUP(Table4[[#This Row],[StoreID]],Stores!A:A,Stores!D:D, "Not Found")</f>
        <v>South</v>
      </c>
    </row>
    <row r="2034" spans="1:26">
      <c r="A2034" t="s">
        <v>2900</v>
      </c>
      <c r="B2034" s="1">
        <v>45379</v>
      </c>
      <c r="C2034" t="s">
        <v>93</v>
      </c>
      <c r="D2034" t="s">
        <v>776</v>
      </c>
      <c r="E2034" t="s">
        <v>831</v>
      </c>
      <c r="F2034">
        <v>2</v>
      </c>
      <c r="G2034">
        <v>0.15</v>
      </c>
      <c r="H2034" t="s">
        <v>865</v>
      </c>
      <c r="I2034" s="4">
        <f>Table4[[#This Row],[Quantity]]*Table4[[#This Row],[UnitPrice]]</f>
        <v>858.3</v>
      </c>
      <c r="J2034" s="4">
        <f>Table4[[#This Row],[Gross Revenue]]*(1-Table4[[#This Row],[Discount]])</f>
        <v>729.55499999999995</v>
      </c>
      <c r="K2034" s="4">
        <f>Table4[[#This Row],[Quantity]]*Table4[[#This Row],[CostPrice]]</f>
        <v>517.44000000000005</v>
      </c>
      <c r="L2034" s="4">
        <f>Table4[[#This Row],[Net Revenue]]-Table4[[#This Row],[Total Cost]]</f>
        <v>212.1149999999999</v>
      </c>
      <c r="M2034" t="str">
        <f>_xlfn.XLOOKUP(Table4[[#This Row],[ProductID]], Products!A:A,Products!B:B, "Not Found")</f>
        <v>Little Watches</v>
      </c>
      <c r="N2034" t="str">
        <f>TEXT(Table4[[#This Row],[Date]], "mmm")</f>
        <v>Mar</v>
      </c>
      <c r="O2034" t="str">
        <f>TEXT(Table4[[#This Row],[Date]], "yyyy")</f>
        <v>2024</v>
      </c>
      <c r="P2034" t="str">
        <f>_xlfn.XLOOKUP(Table4[[#This Row],[ProductID]],Products!A:A,Products!C:C, "Not Found")</f>
        <v>Fashion</v>
      </c>
      <c r="Q2034" t="str">
        <f>_xlfn.XLOOKUP(Table4[[#This Row],[ProductID]],Products!A:A,Products!D:D,"Not Found")</f>
        <v>Watches</v>
      </c>
      <c r="R2034">
        <f>_xlfn.XLOOKUP(Table4[[#This Row],[ProductID]],Products!A:A,Products!E:E,"Not Found")</f>
        <v>429.15</v>
      </c>
      <c r="S2034">
        <f>_xlfn.XLOOKUP(Table4[[#This Row],[ProductID]],Products!A:A,Products!F:F, "Not Found")</f>
        <v>258.72000000000003</v>
      </c>
      <c r="T2034" t="str">
        <f>_xlfn.XLOOKUP(Table4[[#This Row],[CustomerID]],Customers!A:A,Customers!D:D, "Not Found")</f>
        <v>F</v>
      </c>
      <c r="U2034" s="6">
        <f>_xlfn.XLOOKUP(Table4[[#This Row],[CustomerID]],Customers!A:A,Customers!E:E, "Not Found")</f>
        <v>26428</v>
      </c>
      <c r="V2034">
        <f ca="1">DATEDIF(Table4[[#This Row],[CustomerBirthday]], TODAY(), "Y")</f>
        <v>54</v>
      </c>
      <c r="W2034" t="str" cm="1">
        <f t="array" aca="1" ref="W2034" ca="1">_xlfn.IFS(Table4[[#This Row],[Age]]&lt;25, "Under 25",Table4[[#This Row],[Age]]=34, "25-34", Table4[[#This Row],[Age]]&lt;=49, "35-49", Table4[[#This Row],[Age]]&lt;=64, "50-64", Table4[[#This Row],[Age]]&gt;=65, "65+")</f>
        <v>50-64</v>
      </c>
      <c r="X2034" t="str">
        <f>_xlfn.XLOOKUP(Table4[[#This Row],[StoreID]],Stores!A:A,Stores!B:B, "Not found")</f>
        <v>MegaMart Jimenezborough</v>
      </c>
      <c r="Y2034" t="str">
        <f>_xlfn.XLOOKUP(Table4[[#This Row],[StoreID]],Stores!A:A,Stores!C:C, "Not Found")</f>
        <v>Jimenezborough</v>
      </c>
      <c r="Z2034" t="str">
        <f>_xlfn.XLOOKUP(Table4[[#This Row],[StoreID]],Stores!A:A,Stores!D:D, "Not Found")</f>
        <v>South</v>
      </c>
    </row>
    <row r="2035" spans="1:26">
      <c r="A2035" t="s">
        <v>2901</v>
      </c>
      <c r="B2035" s="1">
        <v>45795</v>
      </c>
      <c r="C2035" t="s">
        <v>452</v>
      </c>
      <c r="D2035" t="s">
        <v>808</v>
      </c>
      <c r="E2035" t="s">
        <v>839</v>
      </c>
      <c r="F2035">
        <v>4</v>
      </c>
      <c r="G2035">
        <v>0.05</v>
      </c>
      <c r="H2035" t="s">
        <v>875</v>
      </c>
      <c r="I2035" s="4">
        <f>Table4[[#This Row],[Quantity]]*Table4[[#This Row],[UnitPrice]]</f>
        <v>6540.04</v>
      </c>
      <c r="J2035" s="4">
        <f>Table4[[#This Row],[Gross Revenue]]*(1-Table4[[#This Row],[Discount]])</f>
        <v>6213.0379999999996</v>
      </c>
      <c r="K2035" s="4">
        <f>Table4[[#This Row],[Quantity]]*Table4[[#This Row],[CostPrice]]</f>
        <v>4173.16</v>
      </c>
      <c r="L2035" s="4">
        <f>Table4[[#This Row],[Net Revenue]]-Table4[[#This Row],[Total Cost]]</f>
        <v>2039.8779999999997</v>
      </c>
      <c r="M2035" t="str">
        <f>_xlfn.XLOOKUP(Table4[[#This Row],[ProductID]], Products!A:A,Products!B:B, "Not Found")</f>
        <v>Present Television</v>
      </c>
      <c r="N2035" t="str">
        <f>TEXT(Table4[[#This Row],[Date]], "mmm")</f>
        <v>May</v>
      </c>
      <c r="O2035" t="str">
        <f>TEXT(Table4[[#This Row],[Date]], "yyyy")</f>
        <v>2025</v>
      </c>
      <c r="P2035" t="str">
        <f>_xlfn.XLOOKUP(Table4[[#This Row],[ProductID]],Products!A:A,Products!C:C, "Not Found")</f>
        <v>Electronics</v>
      </c>
      <c r="Q2035" t="str">
        <f>_xlfn.XLOOKUP(Table4[[#This Row],[ProductID]],Products!A:A,Products!D:D,"Not Found")</f>
        <v>Television</v>
      </c>
      <c r="R2035">
        <f>_xlfn.XLOOKUP(Table4[[#This Row],[ProductID]],Products!A:A,Products!E:E,"Not Found")</f>
        <v>1635.01</v>
      </c>
      <c r="S2035">
        <f>_xlfn.XLOOKUP(Table4[[#This Row],[ProductID]],Products!A:A,Products!F:F, "Not Found")</f>
        <v>1043.29</v>
      </c>
      <c r="T2035" t="str">
        <f>_xlfn.XLOOKUP(Table4[[#This Row],[CustomerID]],Customers!A:A,Customers!D:D, "Not Found")</f>
        <v>M</v>
      </c>
      <c r="U2035" s="6">
        <f>_xlfn.XLOOKUP(Table4[[#This Row],[CustomerID]],Customers!A:A,Customers!E:E, "Not Found")</f>
        <v>22556</v>
      </c>
      <c r="V2035">
        <f ca="1">DATEDIF(Table4[[#This Row],[CustomerBirthday]], TODAY(), "Y")</f>
        <v>64</v>
      </c>
      <c r="W2035" t="str" cm="1">
        <f t="array" aca="1" ref="W2035" ca="1">_xlfn.IFS(Table4[[#This Row],[Age]]&lt;25, "Under 25",Table4[[#This Row],[Age]]=34, "25-34", Table4[[#This Row],[Age]]&lt;=49, "35-49", Table4[[#This Row],[Age]]&lt;=64, "50-64", Table4[[#This Row],[Age]]&gt;=65, "65+")</f>
        <v>50-64</v>
      </c>
      <c r="X2035" t="str">
        <f>_xlfn.XLOOKUP(Table4[[#This Row],[StoreID]],Stores!A:A,Stores!B:B, "Not found")</f>
        <v>MegaMart New Michele</v>
      </c>
      <c r="Y2035" t="str">
        <f>_xlfn.XLOOKUP(Table4[[#This Row],[StoreID]],Stores!A:A,Stores!C:C, "Not Found")</f>
        <v>New Michele</v>
      </c>
      <c r="Z2035" t="str">
        <f>_xlfn.XLOOKUP(Table4[[#This Row],[StoreID]],Stores!A:A,Stores!D:D, "Not Found")</f>
        <v>West</v>
      </c>
    </row>
    <row r="2036" spans="1:26">
      <c r="A2036" t="s">
        <v>2902</v>
      </c>
      <c r="B2036" s="1">
        <v>45334</v>
      </c>
      <c r="C2036" t="s">
        <v>531</v>
      </c>
      <c r="D2036" t="s">
        <v>822</v>
      </c>
      <c r="E2036" t="s">
        <v>842</v>
      </c>
      <c r="F2036">
        <v>1</v>
      </c>
      <c r="G2036">
        <v>0.1</v>
      </c>
      <c r="H2036" t="s">
        <v>865</v>
      </c>
      <c r="I2036" s="4">
        <f>Table4[[#This Row],[Quantity]]*Table4[[#This Row],[UnitPrice]]</f>
        <v>1216.3599999999999</v>
      </c>
      <c r="J2036" s="4">
        <f>Table4[[#This Row],[Gross Revenue]]*(1-Table4[[#This Row],[Discount]])</f>
        <v>1094.7239999999999</v>
      </c>
      <c r="K2036" s="4">
        <f>Table4[[#This Row],[Quantity]]*Table4[[#This Row],[CostPrice]]</f>
        <v>794.8</v>
      </c>
      <c r="L2036" s="4">
        <f>Table4[[#This Row],[Net Revenue]]-Table4[[#This Row],[Total Cost]]</f>
        <v>299.92399999999998</v>
      </c>
      <c r="M2036" t="str">
        <f>_xlfn.XLOOKUP(Table4[[#This Row],[ProductID]], Products!A:A,Products!B:B, "Not Found")</f>
        <v>Nor Bags</v>
      </c>
      <c r="N2036" t="str">
        <f>TEXT(Table4[[#This Row],[Date]], "mmm")</f>
        <v>Feb</v>
      </c>
      <c r="O2036" t="str">
        <f>TEXT(Table4[[#This Row],[Date]], "yyyy")</f>
        <v>2024</v>
      </c>
      <c r="P2036" t="str">
        <f>_xlfn.XLOOKUP(Table4[[#This Row],[ProductID]],Products!A:A,Products!C:C, "Not Found")</f>
        <v>Fashion</v>
      </c>
      <c r="Q2036" t="str">
        <f>_xlfn.XLOOKUP(Table4[[#This Row],[ProductID]],Products!A:A,Products!D:D,"Not Found")</f>
        <v>Bags</v>
      </c>
      <c r="R2036">
        <f>_xlfn.XLOOKUP(Table4[[#This Row],[ProductID]],Products!A:A,Products!E:E,"Not Found")</f>
        <v>1216.3599999999999</v>
      </c>
      <c r="S2036">
        <f>_xlfn.XLOOKUP(Table4[[#This Row],[ProductID]],Products!A:A,Products!F:F, "Not Found")</f>
        <v>794.8</v>
      </c>
      <c r="T2036" t="str">
        <f>_xlfn.XLOOKUP(Table4[[#This Row],[CustomerID]],Customers!A:A,Customers!D:D, "Not Found")</f>
        <v>F</v>
      </c>
      <c r="U2036" s="6">
        <f>_xlfn.XLOOKUP(Table4[[#This Row],[CustomerID]],Customers!A:A,Customers!E:E, "Not Found")</f>
        <v>35515</v>
      </c>
      <c r="V2036">
        <f ca="1">DATEDIF(Table4[[#This Row],[CustomerBirthday]], TODAY(), "Y")</f>
        <v>29</v>
      </c>
      <c r="W2036" t="str" cm="1">
        <f t="array" aca="1" ref="W2036" ca="1">_xlfn.IFS(Table4[[#This Row],[Age]]&lt;25, "Under 25",Table4[[#This Row],[Age]]=34, "25-34", Table4[[#This Row],[Age]]&lt;=49, "35-49", Table4[[#This Row],[Age]]&lt;=64, "50-64", Table4[[#This Row],[Age]]&gt;=65, "65+")</f>
        <v>35-49</v>
      </c>
      <c r="X2036" t="str">
        <f>_xlfn.XLOOKUP(Table4[[#This Row],[StoreID]],Stores!A:A,Stores!B:B, "Not found")</f>
        <v>MegaMart Brianahaven</v>
      </c>
      <c r="Y2036" t="str">
        <f>_xlfn.XLOOKUP(Table4[[#This Row],[StoreID]],Stores!A:A,Stores!C:C, "Not Found")</f>
        <v>Brianahaven</v>
      </c>
      <c r="Z2036" t="str">
        <f>_xlfn.XLOOKUP(Table4[[#This Row],[StoreID]],Stores!A:A,Stores!D:D, "Not Found")</f>
        <v>North</v>
      </c>
    </row>
    <row r="2037" spans="1:26">
      <c r="A2037" t="s">
        <v>2903</v>
      </c>
      <c r="B2037" s="1">
        <v>45493</v>
      </c>
      <c r="C2037" t="s">
        <v>386</v>
      </c>
      <c r="D2037" t="s">
        <v>769</v>
      </c>
      <c r="E2037" t="s">
        <v>842</v>
      </c>
      <c r="F2037">
        <v>5</v>
      </c>
      <c r="G2037">
        <v>0.05</v>
      </c>
      <c r="H2037" t="s">
        <v>868</v>
      </c>
      <c r="I2037" s="4">
        <f>Table4[[#This Row],[Quantity]]*Table4[[#This Row],[UnitPrice]]</f>
        <v>127.85</v>
      </c>
      <c r="J2037" s="4">
        <f>Table4[[#This Row],[Gross Revenue]]*(1-Table4[[#This Row],[Discount]])</f>
        <v>121.4575</v>
      </c>
      <c r="K2037" s="4">
        <f>Table4[[#This Row],[Quantity]]*Table4[[#This Row],[CostPrice]]</f>
        <v>95.25</v>
      </c>
      <c r="L2037" s="4">
        <f>Table4[[#This Row],[Net Revenue]]-Table4[[#This Row],[Total Cost]]</f>
        <v>26.207499999999996</v>
      </c>
      <c r="M2037" t="str">
        <f>_xlfn.XLOOKUP(Table4[[#This Row],[ProductID]], Products!A:A,Products!B:B, "Not Found")</f>
        <v>How Vegetables</v>
      </c>
      <c r="N2037" t="str">
        <f>TEXT(Table4[[#This Row],[Date]], "mmm")</f>
        <v>Jul</v>
      </c>
      <c r="O2037" t="str">
        <f>TEXT(Table4[[#This Row],[Date]], "yyyy")</f>
        <v>2024</v>
      </c>
      <c r="P2037" t="str">
        <f>_xlfn.XLOOKUP(Table4[[#This Row],[ProductID]],Products!A:A,Products!C:C, "Not Found")</f>
        <v>Groceries</v>
      </c>
      <c r="Q2037" t="str">
        <f>_xlfn.XLOOKUP(Table4[[#This Row],[ProductID]],Products!A:A,Products!D:D,"Not Found")</f>
        <v>Vegetables</v>
      </c>
      <c r="R2037">
        <f>_xlfn.XLOOKUP(Table4[[#This Row],[ProductID]],Products!A:A,Products!E:E,"Not Found")</f>
        <v>25.57</v>
      </c>
      <c r="S2037">
        <f>_xlfn.XLOOKUP(Table4[[#This Row],[ProductID]],Products!A:A,Products!F:F, "Not Found")</f>
        <v>19.05</v>
      </c>
      <c r="T2037" t="str">
        <f>_xlfn.XLOOKUP(Table4[[#This Row],[CustomerID]],Customers!A:A,Customers!D:D, "Not Found")</f>
        <v>F</v>
      </c>
      <c r="U2037" s="6">
        <f>_xlfn.XLOOKUP(Table4[[#This Row],[CustomerID]],Customers!A:A,Customers!E:E, "Not Found")</f>
        <v>23676</v>
      </c>
      <c r="V2037">
        <f ca="1">DATEDIF(Table4[[#This Row],[CustomerBirthday]], TODAY(), "Y")</f>
        <v>61</v>
      </c>
      <c r="W2037" t="str" cm="1">
        <f t="array" aca="1" ref="W2037" ca="1">_xlfn.IFS(Table4[[#This Row],[Age]]&lt;25, "Under 25",Table4[[#This Row],[Age]]=34, "25-34", Table4[[#This Row],[Age]]&lt;=49, "35-49", Table4[[#This Row],[Age]]&lt;=64, "50-64", Table4[[#This Row],[Age]]&gt;=65, "65+")</f>
        <v>50-64</v>
      </c>
      <c r="X2037" t="str">
        <f>_xlfn.XLOOKUP(Table4[[#This Row],[StoreID]],Stores!A:A,Stores!B:B, "Not found")</f>
        <v>MegaMart Brianahaven</v>
      </c>
      <c r="Y2037" t="str">
        <f>_xlfn.XLOOKUP(Table4[[#This Row],[StoreID]],Stores!A:A,Stores!C:C, "Not Found")</f>
        <v>Brianahaven</v>
      </c>
      <c r="Z2037" t="str">
        <f>_xlfn.XLOOKUP(Table4[[#This Row],[StoreID]],Stores!A:A,Stores!D:D, "Not Found")</f>
        <v>North</v>
      </c>
    </row>
    <row r="2038" spans="1:26">
      <c r="A2038" t="s">
        <v>2904</v>
      </c>
      <c r="B2038" s="1">
        <v>45739</v>
      </c>
      <c r="C2038" t="s">
        <v>355</v>
      </c>
      <c r="D2038" t="s">
        <v>780</v>
      </c>
      <c r="E2038" t="s">
        <v>846</v>
      </c>
      <c r="F2038">
        <v>5</v>
      </c>
      <c r="G2038">
        <v>0.1</v>
      </c>
      <c r="H2038" t="s">
        <v>865</v>
      </c>
      <c r="I2038" s="4">
        <f>Table4[[#This Row],[Quantity]]*Table4[[#This Row],[UnitPrice]]</f>
        <v>6361.15</v>
      </c>
      <c r="J2038" s="4">
        <f>Table4[[#This Row],[Gross Revenue]]*(1-Table4[[#This Row],[Discount]])</f>
        <v>5725.0349999999999</v>
      </c>
      <c r="K2038" s="4">
        <f>Table4[[#This Row],[Quantity]]*Table4[[#This Row],[CostPrice]]</f>
        <v>4763.25</v>
      </c>
      <c r="L2038" s="4">
        <f>Table4[[#This Row],[Net Revenue]]-Table4[[#This Row],[Total Cost]]</f>
        <v>961.78499999999985</v>
      </c>
      <c r="M2038" t="str">
        <f>_xlfn.XLOOKUP(Table4[[#This Row],[ProductID]], Products!A:A,Products!B:B, "Not Found")</f>
        <v>Hospital Smartphone</v>
      </c>
      <c r="N2038" t="str">
        <f>TEXT(Table4[[#This Row],[Date]], "mmm")</f>
        <v>Mar</v>
      </c>
      <c r="O2038" t="str">
        <f>TEXT(Table4[[#This Row],[Date]], "yyyy")</f>
        <v>2025</v>
      </c>
      <c r="P2038" t="str">
        <f>_xlfn.XLOOKUP(Table4[[#This Row],[ProductID]],Products!A:A,Products!C:C, "Not Found")</f>
        <v>Electronics</v>
      </c>
      <c r="Q2038" t="str">
        <f>_xlfn.XLOOKUP(Table4[[#This Row],[ProductID]],Products!A:A,Products!D:D,"Not Found")</f>
        <v>Smartphone</v>
      </c>
      <c r="R2038">
        <f>_xlfn.XLOOKUP(Table4[[#This Row],[ProductID]],Products!A:A,Products!E:E,"Not Found")</f>
        <v>1272.23</v>
      </c>
      <c r="S2038">
        <f>_xlfn.XLOOKUP(Table4[[#This Row],[ProductID]],Products!A:A,Products!F:F, "Not Found")</f>
        <v>952.65</v>
      </c>
      <c r="T2038" t="str">
        <f>_xlfn.XLOOKUP(Table4[[#This Row],[CustomerID]],Customers!A:A,Customers!D:D, "Not Found")</f>
        <v>M</v>
      </c>
      <c r="U2038" s="6">
        <f>_xlfn.XLOOKUP(Table4[[#This Row],[CustomerID]],Customers!A:A,Customers!E:E, "Not Found")</f>
        <v>22937</v>
      </c>
      <c r="V2038">
        <f ca="1">DATEDIF(Table4[[#This Row],[CustomerBirthday]], TODAY(), "Y")</f>
        <v>63</v>
      </c>
      <c r="W2038" t="str" cm="1">
        <f t="array" aca="1" ref="W2038" ca="1">_xlfn.IFS(Table4[[#This Row],[Age]]&lt;25, "Under 25",Table4[[#This Row],[Age]]=34, "25-34", Table4[[#This Row],[Age]]&lt;=49, "35-49", Table4[[#This Row],[Age]]&lt;=64, "50-64", Table4[[#This Row],[Age]]&gt;=65, "65+")</f>
        <v>50-64</v>
      </c>
      <c r="X2038" t="str">
        <f>_xlfn.XLOOKUP(Table4[[#This Row],[StoreID]],Stores!A:A,Stores!B:B, "Not found")</f>
        <v>MegaMart Johnmouth</v>
      </c>
      <c r="Y2038" t="str">
        <f>_xlfn.XLOOKUP(Table4[[#This Row],[StoreID]],Stores!A:A,Stores!C:C, "Not Found")</f>
        <v>Johnmouth</v>
      </c>
      <c r="Z2038" t="str">
        <f>_xlfn.XLOOKUP(Table4[[#This Row],[StoreID]],Stores!A:A,Stores!D:D, "Not Found")</f>
        <v>East</v>
      </c>
    </row>
    <row r="2039" spans="1:26">
      <c r="A2039" t="s">
        <v>2905</v>
      </c>
      <c r="B2039" s="1">
        <v>45783</v>
      </c>
      <c r="C2039" t="s">
        <v>89</v>
      </c>
      <c r="D2039" t="s">
        <v>769</v>
      </c>
      <c r="E2039" t="s">
        <v>842</v>
      </c>
      <c r="F2039">
        <v>5</v>
      </c>
      <c r="G2039">
        <v>0.15</v>
      </c>
      <c r="H2039" t="s">
        <v>865</v>
      </c>
      <c r="I2039" s="4">
        <f>Table4[[#This Row],[Quantity]]*Table4[[#This Row],[UnitPrice]]</f>
        <v>127.85</v>
      </c>
      <c r="J2039" s="4">
        <f>Table4[[#This Row],[Gross Revenue]]*(1-Table4[[#This Row],[Discount]])</f>
        <v>108.67249999999999</v>
      </c>
      <c r="K2039" s="4">
        <f>Table4[[#This Row],[Quantity]]*Table4[[#This Row],[CostPrice]]</f>
        <v>95.25</v>
      </c>
      <c r="L2039" s="4">
        <f>Table4[[#This Row],[Net Revenue]]-Table4[[#This Row],[Total Cost]]</f>
        <v>13.422499999999985</v>
      </c>
      <c r="M2039" t="str">
        <f>_xlfn.XLOOKUP(Table4[[#This Row],[ProductID]], Products!A:A,Products!B:B, "Not Found")</f>
        <v>How Vegetables</v>
      </c>
      <c r="N2039" t="str">
        <f>TEXT(Table4[[#This Row],[Date]], "mmm")</f>
        <v>May</v>
      </c>
      <c r="O2039" t="str">
        <f>TEXT(Table4[[#This Row],[Date]], "yyyy")</f>
        <v>2025</v>
      </c>
      <c r="P2039" t="str">
        <f>_xlfn.XLOOKUP(Table4[[#This Row],[ProductID]],Products!A:A,Products!C:C, "Not Found")</f>
        <v>Groceries</v>
      </c>
      <c r="Q2039" t="str">
        <f>_xlfn.XLOOKUP(Table4[[#This Row],[ProductID]],Products!A:A,Products!D:D,"Not Found")</f>
        <v>Vegetables</v>
      </c>
      <c r="R2039">
        <f>_xlfn.XLOOKUP(Table4[[#This Row],[ProductID]],Products!A:A,Products!E:E,"Not Found")</f>
        <v>25.57</v>
      </c>
      <c r="S2039">
        <f>_xlfn.XLOOKUP(Table4[[#This Row],[ProductID]],Products!A:A,Products!F:F, "Not Found")</f>
        <v>19.05</v>
      </c>
      <c r="T2039" t="str">
        <f>_xlfn.XLOOKUP(Table4[[#This Row],[CustomerID]],Customers!A:A,Customers!D:D, "Not Found")</f>
        <v>M</v>
      </c>
      <c r="U2039" s="6">
        <f>_xlfn.XLOOKUP(Table4[[#This Row],[CustomerID]],Customers!A:A,Customers!E:E, "Not Found")</f>
        <v>20409</v>
      </c>
      <c r="V2039">
        <f ca="1">DATEDIF(Table4[[#This Row],[CustomerBirthday]], TODAY(), "Y")</f>
        <v>70</v>
      </c>
      <c r="W2039" t="str" cm="1">
        <f t="array" aca="1" ref="W2039" ca="1">_xlfn.IFS(Table4[[#This Row],[Age]]&lt;25, "Under 25",Table4[[#This Row],[Age]]=34, "25-34", Table4[[#This Row],[Age]]&lt;=49, "35-49", Table4[[#This Row],[Age]]&lt;=64, "50-64", Table4[[#This Row],[Age]]&gt;=65, "65+")</f>
        <v>65+</v>
      </c>
      <c r="X2039" t="str">
        <f>_xlfn.XLOOKUP(Table4[[#This Row],[StoreID]],Stores!A:A,Stores!B:B, "Not found")</f>
        <v>MegaMart Brianahaven</v>
      </c>
      <c r="Y2039" t="str">
        <f>_xlfn.XLOOKUP(Table4[[#This Row],[StoreID]],Stores!A:A,Stores!C:C, "Not Found")</f>
        <v>Brianahaven</v>
      </c>
      <c r="Z2039" t="str">
        <f>_xlfn.XLOOKUP(Table4[[#This Row],[StoreID]],Stores!A:A,Stores!D:D, "Not Found")</f>
        <v>North</v>
      </c>
    </row>
    <row r="2040" spans="1:26">
      <c r="A2040" t="s">
        <v>2906</v>
      </c>
      <c r="B2040" s="1">
        <v>45207</v>
      </c>
      <c r="C2040" t="s">
        <v>621</v>
      </c>
      <c r="D2040" t="s">
        <v>769</v>
      </c>
      <c r="E2040" t="s">
        <v>831</v>
      </c>
      <c r="F2040">
        <v>5</v>
      </c>
      <c r="G2040">
        <v>0</v>
      </c>
      <c r="H2040" t="s">
        <v>871</v>
      </c>
      <c r="I2040" s="4">
        <f>Table4[[#This Row],[Quantity]]*Table4[[#This Row],[UnitPrice]]</f>
        <v>127.85</v>
      </c>
      <c r="J2040" s="4">
        <f>Table4[[#This Row],[Gross Revenue]]*(1-Table4[[#This Row],[Discount]])</f>
        <v>127.85</v>
      </c>
      <c r="K2040" s="4">
        <f>Table4[[#This Row],[Quantity]]*Table4[[#This Row],[CostPrice]]</f>
        <v>95.25</v>
      </c>
      <c r="L2040" s="4">
        <f>Table4[[#This Row],[Net Revenue]]-Table4[[#This Row],[Total Cost]]</f>
        <v>32.599999999999994</v>
      </c>
      <c r="M2040" t="str">
        <f>_xlfn.XLOOKUP(Table4[[#This Row],[ProductID]], Products!A:A,Products!B:B, "Not Found")</f>
        <v>How Vegetables</v>
      </c>
      <c r="N2040" t="str">
        <f>TEXT(Table4[[#This Row],[Date]], "mmm")</f>
        <v>Oct</v>
      </c>
      <c r="O2040" t="str">
        <f>TEXT(Table4[[#This Row],[Date]], "yyyy")</f>
        <v>2023</v>
      </c>
      <c r="P2040" t="str">
        <f>_xlfn.XLOOKUP(Table4[[#This Row],[ProductID]],Products!A:A,Products!C:C, "Not Found")</f>
        <v>Groceries</v>
      </c>
      <c r="Q2040" t="str">
        <f>_xlfn.XLOOKUP(Table4[[#This Row],[ProductID]],Products!A:A,Products!D:D,"Not Found")</f>
        <v>Vegetables</v>
      </c>
      <c r="R2040">
        <f>_xlfn.XLOOKUP(Table4[[#This Row],[ProductID]],Products!A:A,Products!E:E,"Not Found")</f>
        <v>25.57</v>
      </c>
      <c r="S2040">
        <f>_xlfn.XLOOKUP(Table4[[#This Row],[ProductID]],Products!A:A,Products!F:F, "Not Found")</f>
        <v>19.05</v>
      </c>
      <c r="T2040" t="str">
        <f>_xlfn.XLOOKUP(Table4[[#This Row],[CustomerID]],Customers!A:A,Customers!D:D, "Not Found")</f>
        <v>M</v>
      </c>
      <c r="U2040" s="6">
        <f>_xlfn.XLOOKUP(Table4[[#This Row],[CustomerID]],Customers!A:A,Customers!E:E, "Not Found")</f>
        <v>35802</v>
      </c>
      <c r="V2040">
        <f ca="1">DATEDIF(Table4[[#This Row],[CustomerBirthday]], TODAY(), "Y")</f>
        <v>28</v>
      </c>
      <c r="W2040" t="str" cm="1">
        <f t="array" aca="1" ref="W2040" ca="1">_xlfn.IFS(Table4[[#This Row],[Age]]&lt;25, "Under 25",Table4[[#This Row],[Age]]=34, "25-34", Table4[[#This Row],[Age]]&lt;=49, "35-49", Table4[[#This Row],[Age]]&lt;=64, "50-64", Table4[[#This Row],[Age]]&gt;=65, "65+")</f>
        <v>35-49</v>
      </c>
      <c r="X2040" t="str">
        <f>_xlfn.XLOOKUP(Table4[[#This Row],[StoreID]],Stores!A:A,Stores!B:B, "Not found")</f>
        <v>MegaMart Jimenezborough</v>
      </c>
      <c r="Y2040" t="str">
        <f>_xlfn.XLOOKUP(Table4[[#This Row],[StoreID]],Stores!A:A,Stores!C:C, "Not Found")</f>
        <v>Jimenezborough</v>
      </c>
      <c r="Z2040" t="str">
        <f>_xlfn.XLOOKUP(Table4[[#This Row],[StoreID]],Stores!A:A,Stores!D:D, "Not Found")</f>
        <v>South</v>
      </c>
    </row>
    <row r="2041" spans="1:26">
      <c r="A2041" t="s">
        <v>2907</v>
      </c>
      <c r="B2041" s="1">
        <v>45845</v>
      </c>
      <c r="C2041" t="s">
        <v>636</v>
      </c>
      <c r="D2041" t="s">
        <v>759</v>
      </c>
      <c r="E2041" t="s">
        <v>846</v>
      </c>
      <c r="F2041">
        <v>1</v>
      </c>
      <c r="G2041">
        <v>0.05</v>
      </c>
      <c r="H2041" t="s">
        <v>875</v>
      </c>
      <c r="I2041" s="4">
        <f>Table4[[#This Row],[Quantity]]*Table4[[#This Row],[UnitPrice]]</f>
        <v>1079.8900000000001</v>
      </c>
      <c r="J2041" s="4">
        <f>Table4[[#This Row],[Gross Revenue]]*(1-Table4[[#This Row],[Discount]])</f>
        <v>1025.8955000000001</v>
      </c>
      <c r="K2041" s="4">
        <f>Table4[[#This Row],[Quantity]]*Table4[[#This Row],[CostPrice]]</f>
        <v>703.83</v>
      </c>
      <c r="L2041" s="4">
        <f>Table4[[#This Row],[Net Revenue]]-Table4[[#This Row],[Total Cost]]</f>
        <v>322.06550000000004</v>
      </c>
      <c r="M2041" t="str">
        <f>_xlfn.XLOOKUP(Table4[[#This Row],[ProductID]], Products!A:A,Products!B:B, "Not Found")</f>
        <v>Democratic Smartphone</v>
      </c>
      <c r="N2041" t="str">
        <f>TEXT(Table4[[#This Row],[Date]], "mmm")</f>
        <v>Jul</v>
      </c>
      <c r="O2041" t="str">
        <f>TEXT(Table4[[#This Row],[Date]], "yyyy")</f>
        <v>2025</v>
      </c>
      <c r="P2041" t="str">
        <f>_xlfn.XLOOKUP(Table4[[#This Row],[ProductID]],Products!A:A,Products!C:C, "Not Found")</f>
        <v>Electronics</v>
      </c>
      <c r="Q2041" t="str">
        <f>_xlfn.XLOOKUP(Table4[[#This Row],[ProductID]],Products!A:A,Products!D:D,"Not Found")</f>
        <v>Smartphone</v>
      </c>
      <c r="R2041">
        <f>_xlfn.XLOOKUP(Table4[[#This Row],[ProductID]],Products!A:A,Products!E:E,"Not Found")</f>
        <v>1079.8900000000001</v>
      </c>
      <c r="S2041">
        <f>_xlfn.XLOOKUP(Table4[[#This Row],[ProductID]],Products!A:A,Products!F:F, "Not Found")</f>
        <v>703.83</v>
      </c>
      <c r="T2041" t="str">
        <f>_xlfn.XLOOKUP(Table4[[#This Row],[CustomerID]],Customers!A:A,Customers!D:D, "Not Found")</f>
        <v>F</v>
      </c>
      <c r="U2041" s="6">
        <f>_xlfn.XLOOKUP(Table4[[#This Row],[CustomerID]],Customers!A:A,Customers!E:E, "Not Found")</f>
        <v>21899</v>
      </c>
      <c r="V2041">
        <f ca="1">DATEDIF(Table4[[#This Row],[CustomerBirthday]], TODAY(), "Y")</f>
        <v>66</v>
      </c>
      <c r="W2041" t="str" cm="1">
        <f t="array" aca="1" ref="W2041" ca="1">_xlfn.IFS(Table4[[#This Row],[Age]]&lt;25, "Under 25",Table4[[#This Row],[Age]]=34, "25-34", Table4[[#This Row],[Age]]&lt;=49, "35-49", Table4[[#This Row],[Age]]&lt;=64, "50-64", Table4[[#This Row],[Age]]&gt;=65, "65+")</f>
        <v>65+</v>
      </c>
      <c r="X2041" t="str">
        <f>_xlfn.XLOOKUP(Table4[[#This Row],[StoreID]],Stores!A:A,Stores!B:B, "Not found")</f>
        <v>MegaMart Johnmouth</v>
      </c>
      <c r="Y2041" t="str">
        <f>_xlfn.XLOOKUP(Table4[[#This Row],[StoreID]],Stores!A:A,Stores!C:C, "Not Found")</f>
        <v>Johnmouth</v>
      </c>
      <c r="Z2041" t="str">
        <f>_xlfn.XLOOKUP(Table4[[#This Row],[StoreID]],Stores!A:A,Stores!D:D, "Not Found")</f>
        <v>East</v>
      </c>
    </row>
    <row r="2042" spans="1:26">
      <c r="A2042" t="s">
        <v>2908</v>
      </c>
      <c r="B2042" s="1">
        <v>45251</v>
      </c>
      <c r="C2042" t="s">
        <v>284</v>
      </c>
      <c r="D2042" t="s">
        <v>774</v>
      </c>
      <c r="E2042" t="s">
        <v>842</v>
      </c>
      <c r="F2042">
        <v>2</v>
      </c>
      <c r="G2042">
        <v>0.15</v>
      </c>
      <c r="H2042" t="s">
        <v>875</v>
      </c>
      <c r="I2042" s="4">
        <f>Table4[[#This Row],[Quantity]]*Table4[[#This Row],[UnitPrice]]</f>
        <v>2974.82</v>
      </c>
      <c r="J2042" s="4">
        <f>Table4[[#This Row],[Gross Revenue]]*(1-Table4[[#This Row],[Discount]])</f>
        <v>2528.5970000000002</v>
      </c>
      <c r="K2042" s="4">
        <f>Table4[[#This Row],[Quantity]]*Table4[[#This Row],[CostPrice]]</f>
        <v>1626.14</v>
      </c>
      <c r="L2042" s="4">
        <f>Table4[[#This Row],[Net Revenue]]-Table4[[#This Row],[Total Cost]]</f>
        <v>902.45700000000011</v>
      </c>
      <c r="M2042" t="str">
        <f>_xlfn.XLOOKUP(Table4[[#This Row],[ProductID]], Products!A:A,Products!B:B, "Not Found")</f>
        <v>Him Smartphone</v>
      </c>
      <c r="N2042" t="str">
        <f>TEXT(Table4[[#This Row],[Date]], "mmm")</f>
        <v>Nov</v>
      </c>
      <c r="O2042" t="str">
        <f>TEXT(Table4[[#This Row],[Date]], "yyyy")</f>
        <v>2023</v>
      </c>
      <c r="P2042" t="str">
        <f>_xlfn.XLOOKUP(Table4[[#This Row],[ProductID]],Products!A:A,Products!C:C, "Not Found")</f>
        <v>Electronics</v>
      </c>
      <c r="Q2042" t="str">
        <f>_xlfn.XLOOKUP(Table4[[#This Row],[ProductID]],Products!A:A,Products!D:D,"Not Found")</f>
        <v>Smartphone</v>
      </c>
      <c r="R2042">
        <f>_xlfn.XLOOKUP(Table4[[#This Row],[ProductID]],Products!A:A,Products!E:E,"Not Found")</f>
        <v>1487.41</v>
      </c>
      <c r="S2042">
        <f>_xlfn.XLOOKUP(Table4[[#This Row],[ProductID]],Products!A:A,Products!F:F, "Not Found")</f>
        <v>813.07</v>
      </c>
      <c r="T2042" t="str">
        <f>_xlfn.XLOOKUP(Table4[[#This Row],[CustomerID]],Customers!A:A,Customers!D:D, "Not Found")</f>
        <v>M</v>
      </c>
      <c r="U2042" s="6">
        <f>_xlfn.XLOOKUP(Table4[[#This Row],[CustomerID]],Customers!A:A,Customers!E:E, "Not Found")</f>
        <v>19984</v>
      </c>
      <c r="V2042">
        <f ca="1">DATEDIF(Table4[[#This Row],[CustomerBirthday]], TODAY(), "Y")</f>
        <v>71</v>
      </c>
      <c r="W2042" t="str" cm="1">
        <f t="array" aca="1" ref="W2042" ca="1">_xlfn.IFS(Table4[[#This Row],[Age]]&lt;25, "Under 25",Table4[[#This Row],[Age]]=34, "25-34", Table4[[#This Row],[Age]]&lt;=49, "35-49", Table4[[#This Row],[Age]]&lt;=64, "50-64", Table4[[#This Row],[Age]]&gt;=65, "65+")</f>
        <v>65+</v>
      </c>
      <c r="X2042" t="str">
        <f>_xlfn.XLOOKUP(Table4[[#This Row],[StoreID]],Stores!A:A,Stores!B:B, "Not found")</f>
        <v>MegaMart Brianahaven</v>
      </c>
      <c r="Y2042" t="str">
        <f>_xlfn.XLOOKUP(Table4[[#This Row],[StoreID]],Stores!A:A,Stores!C:C, "Not Found")</f>
        <v>Brianahaven</v>
      </c>
      <c r="Z2042" t="str">
        <f>_xlfn.XLOOKUP(Table4[[#This Row],[StoreID]],Stores!A:A,Stores!D:D, "Not Found")</f>
        <v>North</v>
      </c>
    </row>
    <row r="2043" spans="1:26">
      <c r="A2043" t="s">
        <v>2909</v>
      </c>
      <c r="B2043" s="1">
        <v>45511</v>
      </c>
      <c r="C2043" t="s">
        <v>224</v>
      </c>
      <c r="D2043" t="s">
        <v>818</v>
      </c>
      <c r="E2043" t="s">
        <v>842</v>
      </c>
      <c r="F2043">
        <v>4</v>
      </c>
      <c r="G2043">
        <v>0</v>
      </c>
      <c r="H2043" t="s">
        <v>865</v>
      </c>
      <c r="I2043" s="4">
        <f>Table4[[#This Row],[Quantity]]*Table4[[#This Row],[UnitPrice]]</f>
        <v>4661.4799999999996</v>
      </c>
      <c r="J2043" s="4">
        <f>Table4[[#This Row],[Gross Revenue]]*(1-Table4[[#This Row],[Discount]])</f>
        <v>4661.4799999999996</v>
      </c>
      <c r="K2043" s="4">
        <f>Table4[[#This Row],[Quantity]]*Table4[[#This Row],[CostPrice]]</f>
        <v>3706.2</v>
      </c>
      <c r="L2043" s="4">
        <f>Table4[[#This Row],[Net Revenue]]-Table4[[#This Row],[Total Cost]]</f>
        <v>955.27999999999975</v>
      </c>
      <c r="M2043" t="str">
        <f>_xlfn.XLOOKUP(Table4[[#This Row],[ProductID]], Products!A:A,Products!B:B, "Not Found")</f>
        <v>Nature Clothing</v>
      </c>
      <c r="N2043" t="str">
        <f>TEXT(Table4[[#This Row],[Date]], "mmm")</f>
        <v>Aug</v>
      </c>
      <c r="O2043" t="str">
        <f>TEXT(Table4[[#This Row],[Date]], "yyyy")</f>
        <v>2024</v>
      </c>
      <c r="P2043" t="str">
        <f>_xlfn.XLOOKUP(Table4[[#This Row],[ProductID]],Products!A:A,Products!C:C, "Not Found")</f>
        <v>Fashion</v>
      </c>
      <c r="Q2043" t="str">
        <f>_xlfn.XLOOKUP(Table4[[#This Row],[ProductID]],Products!A:A,Products!D:D,"Not Found")</f>
        <v>Clothing</v>
      </c>
      <c r="R2043">
        <f>_xlfn.XLOOKUP(Table4[[#This Row],[ProductID]],Products!A:A,Products!E:E,"Not Found")</f>
        <v>1165.3699999999999</v>
      </c>
      <c r="S2043">
        <f>_xlfn.XLOOKUP(Table4[[#This Row],[ProductID]],Products!A:A,Products!F:F, "Not Found")</f>
        <v>926.55</v>
      </c>
      <c r="T2043" t="str">
        <f>_xlfn.XLOOKUP(Table4[[#This Row],[CustomerID]],Customers!A:A,Customers!D:D, "Not Found")</f>
        <v>M</v>
      </c>
      <c r="U2043" s="6">
        <f>_xlfn.XLOOKUP(Table4[[#This Row],[CustomerID]],Customers!A:A,Customers!E:E, "Not Found")</f>
        <v>38555</v>
      </c>
      <c r="V2043">
        <f ca="1">DATEDIF(Table4[[#This Row],[CustomerBirthday]], TODAY(), "Y")</f>
        <v>21</v>
      </c>
      <c r="W2043" t="str" cm="1">
        <f t="array" aca="1" ref="W2043" ca="1">_xlfn.IFS(Table4[[#This Row],[Age]]&lt;25, "Under 25",Table4[[#This Row],[Age]]=34, "25-34", Table4[[#This Row],[Age]]&lt;=49, "35-49", Table4[[#This Row],[Age]]&lt;=64, "50-64", Table4[[#This Row],[Age]]&gt;=65, "65+")</f>
        <v>Under 25</v>
      </c>
      <c r="X2043" t="str">
        <f>_xlfn.XLOOKUP(Table4[[#This Row],[StoreID]],Stores!A:A,Stores!B:B, "Not found")</f>
        <v>MegaMart Brianahaven</v>
      </c>
      <c r="Y2043" t="str">
        <f>_xlfn.XLOOKUP(Table4[[#This Row],[StoreID]],Stores!A:A,Stores!C:C, "Not Found")</f>
        <v>Brianahaven</v>
      </c>
      <c r="Z2043" t="str">
        <f>_xlfn.XLOOKUP(Table4[[#This Row],[StoreID]],Stores!A:A,Stores!D:D, "Not Found")</f>
        <v>North</v>
      </c>
    </row>
    <row r="2044" spans="1:26">
      <c r="A2044" t="s">
        <v>2910</v>
      </c>
      <c r="B2044" s="1">
        <v>45564</v>
      </c>
      <c r="C2044" t="s">
        <v>445</v>
      </c>
      <c r="D2044" t="s">
        <v>753</v>
      </c>
      <c r="E2044" t="s">
        <v>842</v>
      </c>
      <c r="F2044">
        <v>5</v>
      </c>
      <c r="G2044">
        <v>0.15</v>
      </c>
      <c r="H2044" t="s">
        <v>875</v>
      </c>
      <c r="I2044" s="4">
        <f>Table4[[#This Row],[Quantity]]*Table4[[#This Row],[UnitPrice]]</f>
        <v>1352.25</v>
      </c>
      <c r="J2044" s="4">
        <f>Table4[[#This Row],[Gross Revenue]]*(1-Table4[[#This Row],[Discount]])</f>
        <v>1149.4124999999999</v>
      </c>
      <c r="K2044" s="4">
        <f>Table4[[#This Row],[Quantity]]*Table4[[#This Row],[CostPrice]]</f>
        <v>938</v>
      </c>
      <c r="L2044" s="4">
        <f>Table4[[#This Row],[Net Revenue]]-Table4[[#This Row],[Total Cost]]</f>
        <v>211.41249999999991</v>
      </c>
      <c r="M2044" t="str">
        <f>_xlfn.XLOOKUP(Table4[[#This Row],[ProductID]], Products!A:A,Products!B:B, "Not Found")</f>
        <v>Whether Bags</v>
      </c>
      <c r="N2044" t="str">
        <f>TEXT(Table4[[#This Row],[Date]], "mmm")</f>
        <v>Sep</v>
      </c>
      <c r="O2044" t="str">
        <f>TEXT(Table4[[#This Row],[Date]], "yyyy")</f>
        <v>2024</v>
      </c>
      <c r="P2044" t="str">
        <f>_xlfn.XLOOKUP(Table4[[#This Row],[ProductID]],Products!A:A,Products!C:C, "Not Found")</f>
        <v>Fashion</v>
      </c>
      <c r="Q2044" t="str">
        <f>_xlfn.XLOOKUP(Table4[[#This Row],[ProductID]],Products!A:A,Products!D:D,"Not Found")</f>
        <v>Bags</v>
      </c>
      <c r="R2044">
        <f>_xlfn.XLOOKUP(Table4[[#This Row],[ProductID]],Products!A:A,Products!E:E,"Not Found")</f>
        <v>270.45</v>
      </c>
      <c r="S2044">
        <f>_xlfn.XLOOKUP(Table4[[#This Row],[ProductID]],Products!A:A,Products!F:F, "Not Found")</f>
        <v>187.6</v>
      </c>
      <c r="T2044" t="str">
        <f>_xlfn.XLOOKUP(Table4[[#This Row],[CustomerID]],Customers!A:A,Customers!D:D, "Not Found")</f>
        <v>F</v>
      </c>
      <c r="U2044" s="6">
        <f>_xlfn.XLOOKUP(Table4[[#This Row],[CustomerID]],Customers!A:A,Customers!E:E, "Not Found")</f>
        <v>23386</v>
      </c>
      <c r="V2044">
        <f ca="1">DATEDIF(Table4[[#This Row],[CustomerBirthday]], TODAY(), "Y")</f>
        <v>62</v>
      </c>
      <c r="W2044" t="str" cm="1">
        <f t="array" aca="1" ref="W2044" ca="1">_xlfn.IFS(Table4[[#This Row],[Age]]&lt;25, "Under 25",Table4[[#This Row],[Age]]=34, "25-34", Table4[[#This Row],[Age]]&lt;=49, "35-49", Table4[[#This Row],[Age]]&lt;=64, "50-64", Table4[[#This Row],[Age]]&gt;=65, "65+")</f>
        <v>50-64</v>
      </c>
      <c r="X2044" t="str">
        <f>_xlfn.XLOOKUP(Table4[[#This Row],[StoreID]],Stores!A:A,Stores!B:B, "Not found")</f>
        <v>MegaMart Brianahaven</v>
      </c>
      <c r="Y2044" t="str">
        <f>_xlfn.XLOOKUP(Table4[[#This Row],[StoreID]],Stores!A:A,Stores!C:C, "Not Found")</f>
        <v>Brianahaven</v>
      </c>
      <c r="Z2044" t="str">
        <f>_xlfn.XLOOKUP(Table4[[#This Row],[StoreID]],Stores!A:A,Stores!D:D, "Not Found")</f>
        <v>North</v>
      </c>
    </row>
    <row r="2045" spans="1:26">
      <c r="A2045" t="s">
        <v>2911</v>
      </c>
      <c r="B2045" s="1">
        <v>45743</v>
      </c>
      <c r="C2045" t="s">
        <v>89</v>
      </c>
      <c r="D2045" t="s">
        <v>747</v>
      </c>
      <c r="E2045" t="s">
        <v>835</v>
      </c>
      <c r="F2045">
        <v>1</v>
      </c>
      <c r="G2045">
        <v>0.15</v>
      </c>
      <c r="H2045" t="s">
        <v>868</v>
      </c>
      <c r="I2045" s="4">
        <f>Table4[[#This Row],[Quantity]]*Table4[[#This Row],[UnitPrice]]</f>
        <v>1134.8</v>
      </c>
      <c r="J2045" s="4">
        <f>Table4[[#This Row],[Gross Revenue]]*(1-Table4[[#This Row],[Discount]])</f>
        <v>964.57999999999993</v>
      </c>
      <c r="K2045" s="4">
        <f>Table4[[#This Row],[Quantity]]*Table4[[#This Row],[CostPrice]]</f>
        <v>675.1</v>
      </c>
      <c r="L2045" s="4">
        <f>Table4[[#This Row],[Net Revenue]]-Table4[[#This Row],[Total Cost]]</f>
        <v>289.4799999999999</v>
      </c>
      <c r="M2045" t="str">
        <f>_xlfn.XLOOKUP(Table4[[#This Row],[ProductID]], Products!A:A,Products!B:B, "Not Found")</f>
        <v>World Watches</v>
      </c>
      <c r="N2045" t="str">
        <f>TEXT(Table4[[#This Row],[Date]], "mmm")</f>
        <v>Mar</v>
      </c>
      <c r="O2045" t="str">
        <f>TEXT(Table4[[#This Row],[Date]], "yyyy")</f>
        <v>2025</v>
      </c>
      <c r="P2045" t="str">
        <f>_xlfn.XLOOKUP(Table4[[#This Row],[ProductID]],Products!A:A,Products!C:C, "Not Found")</f>
        <v>Fashion</v>
      </c>
      <c r="Q2045" t="str">
        <f>_xlfn.XLOOKUP(Table4[[#This Row],[ProductID]],Products!A:A,Products!D:D,"Not Found")</f>
        <v>Watches</v>
      </c>
      <c r="R2045">
        <f>_xlfn.XLOOKUP(Table4[[#This Row],[ProductID]],Products!A:A,Products!E:E,"Not Found")</f>
        <v>1134.8</v>
      </c>
      <c r="S2045">
        <f>_xlfn.XLOOKUP(Table4[[#This Row],[ProductID]],Products!A:A,Products!F:F, "Not Found")</f>
        <v>675.1</v>
      </c>
      <c r="T2045" t="str">
        <f>_xlfn.XLOOKUP(Table4[[#This Row],[CustomerID]],Customers!A:A,Customers!D:D, "Not Found")</f>
        <v>M</v>
      </c>
      <c r="U2045" s="6">
        <f>_xlfn.XLOOKUP(Table4[[#This Row],[CustomerID]],Customers!A:A,Customers!E:E, "Not Found")</f>
        <v>20409</v>
      </c>
      <c r="V2045">
        <f ca="1">DATEDIF(Table4[[#This Row],[CustomerBirthday]], TODAY(), "Y")</f>
        <v>70</v>
      </c>
      <c r="W2045" t="str" cm="1">
        <f t="array" aca="1" ref="W2045" ca="1">_xlfn.IFS(Table4[[#This Row],[Age]]&lt;25, "Under 25",Table4[[#This Row],[Age]]=34, "25-34", Table4[[#This Row],[Age]]&lt;=49, "35-49", Table4[[#This Row],[Age]]&lt;=64, "50-64", Table4[[#This Row],[Age]]&gt;=65, "65+")</f>
        <v>65+</v>
      </c>
      <c r="X2045" t="str">
        <f>_xlfn.XLOOKUP(Table4[[#This Row],[StoreID]],Stores!A:A,Stores!B:B, "Not found")</f>
        <v>MegaMart Peckmouth</v>
      </c>
      <c r="Y2045" t="str">
        <f>_xlfn.XLOOKUP(Table4[[#This Row],[StoreID]],Stores!A:A,Stores!C:C, "Not Found")</f>
        <v>Peckmouth</v>
      </c>
      <c r="Z2045" t="str">
        <f>_xlfn.XLOOKUP(Table4[[#This Row],[StoreID]],Stores!A:A,Stores!D:D, "Not Found")</f>
        <v>East</v>
      </c>
    </row>
    <row r="2046" spans="1:26">
      <c r="A2046" t="s">
        <v>2912</v>
      </c>
      <c r="B2046" s="1">
        <v>45555</v>
      </c>
      <c r="C2046" t="s">
        <v>202</v>
      </c>
      <c r="D2046" t="s">
        <v>814</v>
      </c>
      <c r="E2046" t="s">
        <v>842</v>
      </c>
      <c r="F2046">
        <v>3</v>
      </c>
      <c r="G2046">
        <v>0</v>
      </c>
      <c r="H2046" t="s">
        <v>865</v>
      </c>
      <c r="I2046" s="4">
        <f>Table4[[#This Row],[Quantity]]*Table4[[#This Row],[UnitPrice]]</f>
        <v>3859.6499999999996</v>
      </c>
      <c r="J2046" s="4">
        <f>Table4[[#This Row],[Gross Revenue]]*(1-Table4[[#This Row],[Discount]])</f>
        <v>3859.6499999999996</v>
      </c>
      <c r="K2046" s="4">
        <f>Table4[[#This Row],[Quantity]]*Table4[[#This Row],[CostPrice]]</f>
        <v>2392.62</v>
      </c>
      <c r="L2046" s="4">
        <f>Table4[[#This Row],[Net Revenue]]-Table4[[#This Row],[Total Cost]]</f>
        <v>1467.0299999999997</v>
      </c>
      <c r="M2046" t="str">
        <f>_xlfn.XLOOKUP(Table4[[#This Row],[ProductID]], Products!A:A,Products!B:B, "Not Found")</f>
        <v>Least Accessories</v>
      </c>
      <c r="N2046" t="str">
        <f>TEXT(Table4[[#This Row],[Date]], "mmm")</f>
        <v>Sep</v>
      </c>
      <c r="O2046" t="str">
        <f>TEXT(Table4[[#This Row],[Date]], "yyyy")</f>
        <v>2024</v>
      </c>
      <c r="P2046" t="str">
        <f>_xlfn.XLOOKUP(Table4[[#This Row],[ProductID]],Products!A:A,Products!C:C, "Not Found")</f>
        <v>Fashion</v>
      </c>
      <c r="Q2046" t="str">
        <f>_xlfn.XLOOKUP(Table4[[#This Row],[ProductID]],Products!A:A,Products!D:D,"Not Found")</f>
        <v>Accessories</v>
      </c>
      <c r="R2046">
        <f>_xlfn.XLOOKUP(Table4[[#This Row],[ProductID]],Products!A:A,Products!E:E,"Not Found")</f>
        <v>1286.55</v>
      </c>
      <c r="S2046">
        <f>_xlfn.XLOOKUP(Table4[[#This Row],[ProductID]],Products!A:A,Products!F:F, "Not Found")</f>
        <v>797.54</v>
      </c>
      <c r="T2046" t="str">
        <f>_xlfn.XLOOKUP(Table4[[#This Row],[CustomerID]],Customers!A:A,Customers!D:D, "Not Found")</f>
        <v>F</v>
      </c>
      <c r="U2046" s="6">
        <f>_xlfn.XLOOKUP(Table4[[#This Row],[CustomerID]],Customers!A:A,Customers!E:E, "Not Found")</f>
        <v>33492</v>
      </c>
      <c r="V2046">
        <f ca="1">DATEDIF(Table4[[#This Row],[CustomerBirthday]], TODAY(), "Y")</f>
        <v>34</v>
      </c>
      <c r="W2046" t="str" cm="1">
        <f t="array" aca="1" ref="W2046" ca="1">_xlfn.IFS(Table4[[#This Row],[Age]]&lt;25, "Under 25",Table4[[#This Row],[Age]]=34, "25-34", Table4[[#This Row],[Age]]&lt;=49, "35-49", Table4[[#This Row],[Age]]&lt;=64, "50-64", Table4[[#This Row],[Age]]&gt;=65, "65+")</f>
        <v>25-34</v>
      </c>
      <c r="X2046" t="str">
        <f>_xlfn.XLOOKUP(Table4[[#This Row],[StoreID]],Stores!A:A,Stores!B:B, "Not found")</f>
        <v>MegaMart Brianahaven</v>
      </c>
      <c r="Y2046" t="str">
        <f>_xlfn.XLOOKUP(Table4[[#This Row],[StoreID]],Stores!A:A,Stores!C:C, "Not Found")</f>
        <v>Brianahaven</v>
      </c>
      <c r="Z2046" t="str">
        <f>_xlfn.XLOOKUP(Table4[[#This Row],[StoreID]],Stores!A:A,Stores!D:D, "Not Found")</f>
        <v>North</v>
      </c>
    </row>
    <row r="2047" spans="1:26">
      <c r="A2047" t="s">
        <v>2913</v>
      </c>
      <c r="B2047" s="1">
        <v>45484</v>
      </c>
      <c r="C2047" t="s">
        <v>331</v>
      </c>
      <c r="D2047" t="s">
        <v>792</v>
      </c>
      <c r="E2047" t="s">
        <v>846</v>
      </c>
      <c r="F2047">
        <v>4</v>
      </c>
      <c r="G2047">
        <v>0.05</v>
      </c>
      <c r="H2047" t="s">
        <v>868</v>
      </c>
      <c r="I2047" s="4">
        <f>Table4[[#This Row],[Quantity]]*Table4[[#This Row],[UnitPrice]]</f>
        <v>7195.88</v>
      </c>
      <c r="J2047" s="4">
        <f>Table4[[#This Row],[Gross Revenue]]*(1-Table4[[#This Row],[Discount]])</f>
        <v>6836.0859999999993</v>
      </c>
      <c r="K2047" s="4">
        <f>Table4[[#This Row],[Quantity]]*Table4[[#This Row],[CostPrice]]</f>
        <v>5316.6</v>
      </c>
      <c r="L2047" s="4">
        <f>Table4[[#This Row],[Net Revenue]]-Table4[[#This Row],[Total Cost]]</f>
        <v>1519.485999999999</v>
      </c>
      <c r="M2047" t="str">
        <f>_xlfn.XLOOKUP(Table4[[#This Row],[ProductID]], Products!A:A,Products!B:B, "Not Found")</f>
        <v>Beat Accessories</v>
      </c>
      <c r="N2047" t="str">
        <f>TEXT(Table4[[#This Row],[Date]], "mmm")</f>
        <v>Jul</v>
      </c>
      <c r="O2047" t="str">
        <f>TEXT(Table4[[#This Row],[Date]], "yyyy")</f>
        <v>2024</v>
      </c>
      <c r="P2047" t="str">
        <f>_xlfn.XLOOKUP(Table4[[#This Row],[ProductID]],Products!A:A,Products!C:C, "Not Found")</f>
        <v>Fashion</v>
      </c>
      <c r="Q2047" t="str">
        <f>_xlfn.XLOOKUP(Table4[[#This Row],[ProductID]],Products!A:A,Products!D:D,"Not Found")</f>
        <v>Accessories</v>
      </c>
      <c r="R2047">
        <f>_xlfn.XLOOKUP(Table4[[#This Row],[ProductID]],Products!A:A,Products!E:E,"Not Found")</f>
        <v>1798.97</v>
      </c>
      <c r="S2047">
        <f>_xlfn.XLOOKUP(Table4[[#This Row],[ProductID]],Products!A:A,Products!F:F, "Not Found")</f>
        <v>1329.15</v>
      </c>
      <c r="T2047" t="str">
        <f>_xlfn.XLOOKUP(Table4[[#This Row],[CustomerID]],Customers!A:A,Customers!D:D, "Not Found")</f>
        <v>F</v>
      </c>
      <c r="U2047" s="6">
        <f>_xlfn.XLOOKUP(Table4[[#This Row],[CustomerID]],Customers!A:A,Customers!E:E, "Not Found")</f>
        <v>35714</v>
      </c>
      <c r="V2047">
        <f ca="1">DATEDIF(Table4[[#This Row],[CustomerBirthday]], TODAY(), "Y")</f>
        <v>28</v>
      </c>
      <c r="W2047" t="str" cm="1">
        <f t="array" aca="1" ref="W2047" ca="1">_xlfn.IFS(Table4[[#This Row],[Age]]&lt;25, "Under 25",Table4[[#This Row],[Age]]=34, "25-34", Table4[[#This Row],[Age]]&lt;=49, "35-49", Table4[[#This Row],[Age]]&lt;=64, "50-64", Table4[[#This Row],[Age]]&gt;=65, "65+")</f>
        <v>35-49</v>
      </c>
      <c r="X2047" t="str">
        <f>_xlfn.XLOOKUP(Table4[[#This Row],[StoreID]],Stores!A:A,Stores!B:B, "Not found")</f>
        <v>MegaMart Johnmouth</v>
      </c>
      <c r="Y2047" t="str">
        <f>_xlfn.XLOOKUP(Table4[[#This Row],[StoreID]],Stores!A:A,Stores!C:C, "Not Found")</f>
        <v>Johnmouth</v>
      </c>
      <c r="Z2047" t="str">
        <f>_xlfn.XLOOKUP(Table4[[#This Row],[StoreID]],Stores!A:A,Stores!D:D, "Not Found")</f>
        <v>East</v>
      </c>
    </row>
    <row r="2048" spans="1:26">
      <c r="A2048" t="s">
        <v>2914</v>
      </c>
      <c r="B2048" s="1">
        <v>45851</v>
      </c>
      <c r="C2048" t="s">
        <v>119</v>
      </c>
      <c r="D2048" t="s">
        <v>769</v>
      </c>
      <c r="E2048" t="s">
        <v>839</v>
      </c>
      <c r="F2048">
        <v>4</v>
      </c>
      <c r="G2048">
        <v>0</v>
      </c>
      <c r="H2048" t="s">
        <v>871</v>
      </c>
      <c r="I2048" s="4">
        <f>Table4[[#This Row],[Quantity]]*Table4[[#This Row],[UnitPrice]]</f>
        <v>102.28</v>
      </c>
      <c r="J2048" s="4">
        <f>Table4[[#This Row],[Gross Revenue]]*(1-Table4[[#This Row],[Discount]])</f>
        <v>102.28</v>
      </c>
      <c r="K2048" s="4">
        <f>Table4[[#This Row],[Quantity]]*Table4[[#This Row],[CostPrice]]</f>
        <v>76.2</v>
      </c>
      <c r="L2048" s="4">
        <f>Table4[[#This Row],[Net Revenue]]-Table4[[#This Row],[Total Cost]]</f>
        <v>26.08</v>
      </c>
      <c r="M2048" t="str">
        <f>_xlfn.XLOOKUP(Table4[[#This Row],[ProductID]], Products!A:A,Products!B:B, "Not Found")</f>
        <v>How Vegetables</v>
      </c>
      <c r="N2048" t="str">
        <f>TEXT(Table4[[#This Row],[Date]], "mmm")</f>
        <v>Jul</v>
      </c>
      <c r="O2048" t="str">
        <f>TEXT(Table4[[#This Row],[Date]], "yyyy")</f>
        <v>2025</v>
      </c>
      <c r="P2048" t="str">
        <f>_xlfn.XLOOKUP(Table4[[#This Row],[ProductID]],Products!A:A,Products!C:C, "Not Found")</f>
        <v>Groceries</v>
      </c>
      <c r="Q2048" t="str">
        <f>_xlfn.XLOOKUP(Table4[[#This Row],[ProductID]],Products!A:A,Products!D:D,"Not Found")</f>
        <v>Vegetables</v>
      </c>
      <c r="R2048">
        <f>_xlfn.XLOOKUP(Table4[[#This Row],[ProductID]],Products!A:A,Products!E:E,"Not Found")</f>
        <v>25.57</v>
      </c>
      <c r="S2048">
        <f>_xlfn.XLOOKUP(Table4[[#This Row],[ProductID]],Products!A:A,Products!F:F, "Not Found")</f>
        <v>19.05</v>
      </c>
      <c r="T2048" t="str">
        <f>_xlfn.XLOOKUP(Table4[[#This Row],[CustomerID]],Customers!A:A,Customers!D:D, "Not Found")</f>
        <v>M</v>
      </c>
      <c r="U2048" s="6">
        <f>_xlfn.XLOOKUP(Table4[[#This Row],[CustomerID]],Customers!A:A,Customers!E:E, "Not Found")</f>
        <v>37417</v>
      </c>
      <c r="V2048">
        <f ca="1">DATEDIF(Table4[[#This Row],[CustomerBirthday]], TODAY(), "Y")</f>
        <v>24</v>
      </c>
      <c r="W2048" t="str" cm="1">
        <f t="array" aca="1" ref="W2048" ca="1">_xlfn.IFS(Table4[[#This Row],[Age]]&lt;25, "Under 25",Table4[[#This Row],[Age]]=34, "25-34", Table4[[#This Row],[Age]]&lt;=49, "35-49", Table4[[#This Row],[Age]]&lt;=64, "50-64", Table4[[#This Row],[Age]]&gt;=65, "65+")</f>
        <v>Under 25</v>
      </c>
      <c r="X2048" t="str">
        <f>_xlfn.XLOOKUP(Table4[[#This Row],[StoreID]],Stores!A:A,Stores!B:B, "Not found")</f>
        <v>MegaMart New Michele</v>
      </c>
      <c r="Y2048" t="str">
        <f>_xlfn.XLOOKUP(Table4[[#This Row],[StoreID]],Stores!A:A,Stores!C:C, "Not Found")</f>
        <v>New Michele</v>
      </c>
      <c r="Z2048" t="str">
        <f>_xlfn.XLOOKUP(Table4[[#This Row],[StoreID]],Stores!A:A,Stores!D:D, "Not Found")</f>
        <v>West</v>
      </c>
    </row>
    <row r="2049" spans="1:26">
      <c r="A2049" t="s">
        <v>2915</v>
      </c>
      <c r="B2049" s="1">
        <v>45385</v>
      </c>
      <c r="C2049" t="s">
        <v>449</v>
      </c>
      <c r="D2049" t="s">
        <v>826</v>
      </c>
      <c r="E2049" t="s">
        <v>835</v>
      </c>
      <c r="F2049">
        <v>2</v>
      </c>
      <c r="G2049">
        <v>0.1</v>
      </c>
      <c r="H2049" t="s">
        <v>875</v>
      </c>
      <c r="I2049" s="4">
        <f>Table4[[#This Row],[Quantity]]*Table4[[#This Row],[UnitPrice]]</f>
        <v>2089.2800000000002</v>
      </c>
      <c r="J2049" s="4">
        <f>Table4[[#This Row],[Gross Revenue]]*(1-Table4[[#This Row],[Discount]])</f>
        <v>1880.3520000000003</v>
      </c>
      <c r="K2049" s="4">
        <f>Table4[[#This Row],[Quantity]]*Table4[[#This Row],[CostPrice]]</f>
        <v>1550.14</v>
      </c>
      <c r="L2049" s="4">
        <f>Table4[[#This Row],[Net Revenue]]-Table4[[#This Row],[Total Cost]]</f>
        <v>330.21200000000022</v>
      </c>
      <c r="M2049" t="str">
        <f>_xlfn.XLOOKUP(Table4[[#This Row],[ProductID]], Products!A:A,Products!B:B, "Not Found")</f>
        <v>Maybe Footwear</v>
      </c>
      <c r="N2049" t="str">
        <f>TEXT(Table4[[#This Row],[Date]], "mmm")</f>
        <v>Apr</v>
      </c>
      <c r="O2049" t="str">
        <f>TEXT(Table4[[#This Row],[Date]], "yyyy")</f>
        <v>2024</v>
      </c>
      <c r="P2049" t="str">
        <f>_xlfn.XLOOKUP(Table4[[#This Row],[ProductID]],Products!A:A,Products!C:C, "Not Found")</f>
        <v>Fashion</v>
      </c>
      <c r="Q2049" t="str">
        <f>_xlfn.XLOOKUP(Table4[[#This Row],[ProductID]],Products!A:A,Products!D:D,"Not Found")</f>
        <v>Footwear</v>
      </c>
      <c r="R2049">
        <f>_xlfn.XLOOKUP(Table4[[#This Row],[ProductID]],Products!A:A,Products!E:E,"Not Found")</f>
        <v>1044.6400000000001</v>
      </c>
      <c r="S2049">
        <f>_xlfn.XLOOKUP(Table4[[#This Row],[ProductID]],Products!A:A,Products!F:F, "Not Found")</f>
        <v>775.07</v>
      </c>
      <c r="T2049" t="str">
        <f>_xlfn.XLOOKUP(Table4[[#This Row],[CustomerID]],Customers!A:A,Customers!D:D, "Not Found")</f>
        <v>M</v>
      </c>
      <c r="U2049" s="6">
        <f>_xlfn.XLOOKUP(Table4[[#This Row],[CustomerID]],Customers!A:A,Customers!E:E, "Not Found")</f>
        <v>24531</v>
      </c>
      <c r="V2049">
        <f ca="1">DATEDIF(Table4[[#This Row],[CustomerBirthday]], TODAY(), "Y")</f>
        <v>59</v>
      </c>
      <c r="W2049" t="str" cm="1">
        <f t="array" aca="1" ref="W2049" ca="1">_xlfn.IFS(Table4[[#This Row],[Age]]&lt;25, "Under 25",Table4[[#This Row],[Age]]=34, "25-34", Table4[[#This Row],[Age]]&lt;=49, "35-49", Table4[[#This Row],[Age]]&lt;=64, "50-64", Table4[[#This Row],[Age]]&gt;=65, "65+")</f>
        <v>50-64</v>
      </c>
      <c r="X2049" t="str">
        <f>_xlfn.XLOOKUP(Table4[[#This Row],[StoreID]],Stores!A:A,Stores!B:B, "Not found")</f>
        <v>MegaMart Peckmouth</v>
      </c>
      <c r="Y2049" t="str">
        <f>_xlfn.XLOOKUP(Table4[[#This Row],[StoreID]],Stores!A:A,Stores!C:C, "Not Found")</f>
        <v>Peckmouth</v>
      </c>
      <c r="Z2049" t="str">
        <f>_xlfn.XLOOKUP(Table4[[#This Row],[StoreID]],Stores!A:A,Stores!D:D, "Not Found")</f>
        <v>East</v>
      </c>
    </row>
    <row r="2050" spans="1:26">
      <c r="A2050" t="s">
        <v>2916</v>
      </c>
      <c r="B2050" s="1">
        <v>45467</v>
      </c>
      <c r="C2050" t="s">
        <v>554</v>
      </c>
      <c r="D2050" t="s">
        <v>822</v>
      </c>
      <c r="E2050" t="s">
        <v>842</v>
      </c>
      <c r="F2050">
        <v>1</v>
      </c>
      <c r="G2050">
        <v>0.1</v>
      </c>
      <c r="H2050" t="s">
        <v>868</v>
      </c>
      <c r="I2050" s="4">
        <f>Table4[[#This Row],[Quantity]]*Table4[[#This Row],[UnitPrice]]</f>
        <v>1216.3599999999999</v>
      </c>
      <c r="J2050" s="4">
        <f>Table4[[#This Row],[Gross Revenue]]*(1-Table4[[#This Row],[Discount]])</f>
        <v>1094.7239999999999</v>
      </c>
      <c r="K2050" s="4">
        <f>Table4[[#This Row],[Quantity]]*Table4[[#This Row],[CostPrice]]</f>
        <v>794.8</v>
      </c>
      <c r="L2050" s="4">
        <f>Table4[[#This Row],[Net Revenue]]-Table4[[#This Row],[Total Cost]]</f>
        <v>299.92399999999998</v>
      </c>
      <c r="M2050" t="str">
        <f>_xlfn.XLOOKUP(Table4[[#This Row],[ProductID]], Products!A:A,Products!B:B, "Not Found")</f>
        <v>Nor Bags</v>
      </c>
      <c r="N2050" t="str">
        <f>TEXT(Table4[[#This Row],[Date]], "mmm")</f>
        <v>Jun</v>
      </c>
      <c r="O2050" t="str">
        <f>TEXT(Table4[[#This Row],[Date]], "yyyy")</f>
        <v>2024</v>
      </c>
      <c r="P2050" t="str">
        <f>_xlfn.XLOOKUP(Table4[[#This Row],[ProductID]],Products!A:A,Products!C:C, "Not Found")</f>
        <v>Fashion</v>
      </c>
      <c r="Q2050" t="str">
        <f>_xlfn.XLOOKUP(Table4[[#This Row],[ProductID]],Products!A:A,Products!D:D,"Not Found")</f>
        <v>Bags</v>
      </c>
      <c r="R2050">
        <f>_xlfn.XLOOKUP(Table4[[#This Row],[ProductID]],Products!A:A,Products!E:E,"Not Found")</f>
        <v>1216.3599999999999</v>
      </c>
      <c r="S2050">
        <f>_xlfn.XLOOKUP(Table4[[#This Row],[ProductID]],Products!A:A,Products!F:F, "Not Found")</f>
        <v>794.8</v>
      </c>
      <c r="T2050" t="str">
        <f>_xlfn.XLOOKUP(Table4[[#This Row],[CustomerID]],Customers!A:A,Customers!D:D, "Not Found")</f>
        <v>M</v>
      </c>
      <c r="U2050" s="6">
        <f>_xlfn.XLOOKUP(Table4[[#This Row],[CustomerID]],Customers!A:A,Customers!E:E, "Not Found")</f>
        <v>26178</v>
      </c>
      <c r="V2050">
        <f ca="1">DATEDIF(Table4[[#This Row],[CustomerBirthday]], TODAY(), "Y")</f>
        <v>54</v>
      </c>
      <c r="W2050" t="str" cm="1">
        <f t="array" aca="1" ref="W2050" ca="1">_xlfn.IFS(Table4[[#This Row],[Age]]&lt;25, "Under 25",Table4[[#This Row],[Age]]=34, "25-34", Table4[[#This Row],[Age]]&lt;=49, "35-49", Table4[[#This Row],[Age]]&lt;=64, "50-64", Table4[[#This Row],[Age]]&gt;=65, "65+")</f>
        <v>50-64</v>
      </c>
      <c r="X2050" t="str">
        <f>_xlfn.XLOOKUP(Table4[[#This Row],[StoreID]],Stores!A:A,Stores!B:B, "Not found")</f>
        <v>MegaMart Brianahaven</v>
      </c>
      <c r="Y2050" t="str">
        <f>_xlfn.XLOOKUP(Table4[[#This Row],[StoreID]],Stores!A:A,Stores!C:C, "Not Found")</f>
        <v>Brianahaven</v>
      </c>
      <c r="Z2050" t="str">
        <f>_xlfn.XLOOKUP(Table4[[#This Row],[StoreID]],Stores!A:A,Stores!D:D, "Not Found")</f>
        <v>North</v>
      </c>
    </row>
    <row r="2051" spans="1:26">
      <c r="A2051" t="s">
        <v>2917</v>
      </c>
      <c r="B2051" s="1">
        <v>45659</v>
      </c>
      <c r="C2051" t="s">
        <v>452</v>
      </c>
      <c r="D2051" t="s">
        <v>728</v>
      </c>
      <c r="E2051" t="s">
        <v>835</v>
      </c>
      <c r="F2051">
        <v>1</v>
      </c>
      <c r="G2051">
        <v>0.05</v>
      </c>
      <c r="H2051" t="s">
        <v>875</v>
      </c>
      <c r="I2051" s="4">
        <f>Table4[[#This Row],[Quantity]]*Table4[[#This Row],[UnitPrice]]</f>
        <v>318.05</v>
      </c>
      <c r="J2051" s="4">
        <f>Table4[[#This Row],[Gross Revenue]]*(1-Table4[[#This Row],[Discount]])</f>
        <v>302.14749999999998</v>
      </c>
      <c r="K2051" s="4">
        <f>Table4[[#This Row],[Quantity]]*Table4[[#This Row],[CostPrice]]</f>
        <v>187.34</v>
      </c>
      <c r="L2051" s="4">
        <f>Table4[[#This Row],[Net Revenue]]-Table4[[#This Row],[Total Cost]]</f>
        <v>114.80749999999998</v>
      </c>
      <c r="M2051" t="str">
        <f>_xlfn.XLOOKUP(Table4[[#This Row],[ProductID]], Products!A:A,Products!B:B, "Not Found")</f>
        <v>Company Fruits</v>
      </c>
      <c r="N2051" t="str">
        <f>TEXT(Table4[[#This Row],[Date]], "mmm")</f>
        <v>Jan</v>
      </c>
      <c r="O2051" t="str">
        <f>TEXT(Table4[[#This Row],[Date]], "yyyy")</f>
        <v>2025</v>
      </c>
      <c r="P2051" t="str">
        <f>_xlfn.XLOOKUP(Table4[[#This Row],[ProductID]],Products!A:A,Products!C:C, "Not Found")</f>
        <v>Groceries</v>
      </c>
      <c r="Q2051" t="str">
        <f>_xlfn.XLOOKUP(Table4[[#This Row],[ProductID]],Products!A:A,Products!D:D,"Not Found")</f>
        <v>Fruits</v>
      </c>
      <c r="R2051">
        <f>_xlfn.XLOOKUP(Table4[[#This Row],[ProductID]],Products!A:A,Products!E:E,"Not Found")</f>
        <v>318.05</v>
      </c>
      <c r="S2051">
        <f>_xlfn.XLOOKUP(Table4[[#This Row],[ProductID]],Products!A:A,Products!F:F, "Not Found")</f>
        <v>187.34</v>
      </c>
      <c r="T2051" t="str">
        <f>_xlfn.XLOOKUP(Table4[[#This Row],[CustomerID]],Customers!A:A,Customers!D:D, "Not Found")</f>
        <v>M</v>
      </c>
      <c r="U2051" s="6">
        <f>_xlfn.XLOOKUP(Table4[[#This Row],[CustomerID]],Customers!A:A,Customers!E:E, "Not Found")</f>
        <v>22556</v>
      </c>
      <c r="V2051">
        <f ca="1">DATEDIF(Table4[[#This Row],[CustomerBirthday]], TODAY(), "Y")</f>
        <v>64</v>
      </c>
      <c r="W2051" t="str" cm="1">
        <f t="array" aca="1" ref="W2051" ca="1">_xlfn.IFS(Table4[[#This Row],[Age]]&lt;25, "Under 25",Table4[[#This Row],[Age]]=34, "25-34", Table4[[#This Row],[Age]]&lt;=49, "35-49", Table4[[#This Row],[Age]]&lt;=64, "50-64", Table4[[#This Row],[Age]]&gt;=65, "65+")</f>
        <v>50-64</v>
      </c>
      <c r="X2051" t="str">
        <f>_xlfn.XLOOKUP(Table4[[#This Row],[StoreID]],Stores!A:A,Stores!B:B, "Not found")</f>
        <v>MegaMart Peckmouth</v>
      </c>
      <c r="Y2051" t="str">
        <f>_xlfn.XLOOKUP(Table4[[#This Row],[StoreID]],Stores!A:A,Stores!C:C, "Not Found")</f>
        <v>Peckmouth</v>
      </c>
      <c r="Z2051" t="str">
        <f>_xlfn.XLOOKUP(Table4[[#This Row],[StoreID]],Stores!A:A,Stores!D:D, "Not Found")</f>
        <v>East</v>
      </c>
    </row>
    <row r="2052" spans="1:26">
      <c r="A2052" t="s">
        <v>2918</v>
      </c>
      <c r="B2052" s="1">
        <v>45296</v>
      </c>
      <c r="C2052" t="s">
        <v>687</v>
      </c>
      <c r="D2052" t="s">
        <v>812</v>
      </c>
      <c r="E2052" t="s">
        <v>842</v>
      </c>
      <c r="F2052">
        <v>3</v>
      </c>
      <c r="G2052">
        <v>0.1</v>
      </c>
      <c r="H2052" t="s">
        <v>871</v>
      </c>
      <c r="I2052" s="4">
        <f>Table4[[#This Row],[Quantity]]*Table4[[#This Row],[UnitPrice]]</f>
        <v>1693.2599999999998</v>
      </c>
      <c r="J2052" s="4">
        <f>Table4[[#This Row],[Gross Revenue]]*(1-Table4[[#This Row],[Discount]])</f>
        <v>1523.9339999999997</v>
      </c>
      <c r="K2052" s="4">
        <f>Table4[[#This Row],[Quantity]]*Table4[[#This Row],[CostPrice]]</f>
        <v>881.87999999999988</v>
      </c>
      <c r="L2052" s="4">
        <f>Table4[[#This Row],[Net Revenue]]-Table4[[#This Row],[Total Cost]]</f>
        <v>642.05399999999986</v>
      </c>
      <c r="M2052" t="str">
        <f>_xlfn.XLOOKUP(Table4[[#This Row],[ProductID]], Products!A:A,Products!B:B, "Not Found")</f>
        <v>Soon Accessories</v>
      </c>
      <c r="N2052" t="str">
        <f>TEXT(Table4[[#This Row],[Date]], "mmm")</f>
        <v>Jan</v>
      </c>
      <c r="O2052" t="str">
        <f>TEXT(Table4[[#This Row],[Date]], "yyyy")</f>
        <v>2024</v>
      </c>
      <c r="P2052" t="str">
        <f>_xlfn.XLOOKUP(Table4[[#This Row],[ProductID]],Products!A:A,Products!C:C, "Not Found")</f>
        <v>Fashion</v>
      </c>
      <c r="Q2052" t="str">
        <f>_xlfn.XLOOKUP(Table4[[#This Row],[ProductID]],Products!A:A,Products!D:D,"Not Found")</f>
        <v>Accessories</v>
      </c>
      <c r="R2052">
        <f>_xlfn.XLOOKUP(Table4[[#This Row],[ProductID]],Products!A:A,Products!E:E,"Not Found")</f>
        <v>564.41999999999996</v>
      </c>
      <c r="S2052">
        <f>_xlfn.XLOOKUP(Table4[[#This Row],[ProductID]],Products!A:A,Products!F:F, "Not Found")</f>
        <v>293.95999999999998</v>
      </c>
      <c r="T2052" t="str">
        <f>_xlfn.XLOOKUP(Table4[[#This Row],[CustomerID]],Customers!A:A,Customers!D:D, "Not Found")</f>
        <v>F</v>
      </c>
      <c r="U2052" s="6">
        <f>_xlfn.XLOOKUP(Table4[[#This Row],[CustomerID]],Customers!A:A,Customers!E:E, "Not Found")</f>
        <v>27995</v>
      </c>
      <c r="V2052">
        <f ca="1">DATEDIF(Table4[[#This Row],[CustomerBirthday]], TODAY(), "Y")</f>
        <v>49</v>
      </c>
      <c r="W2052" t="str" cm="1">
        <f t="array" aca="1" ref="W2052" ca="1">_xlfn.IFS(Table4[[#This Row],[Age]]&lt;25, "Under 25",Table4[[#This Row],[Age]]=34, "25-34", Table4[[#This Row],[Age]]&lt;=49, "35-49", Table4[[#This Row],[Age]]&lt;=64, "50-64", Table4[[#This Row],[Age]]&gt;=65, "65+")</f>
        <v>35-49</v>
      </c>
      <c r="X2052" t="str">
        <f>_xlfn.XLOOKUP(Table4[[#This Row],[StoreID]],Stores!A:A,Stores!B:B, "Not found")</f>
        <v>MegaMart Brianahaven</v>
      </c>
      <c r="Y2052" t="str">
        <f>_xlfn.XLOOKUP(Table4[[#This Row],[StoreID]],Stores!A:A,Stores!C:C, "Not Found")</f>
        <v>Brianahaven</v>
      </c>
      <c r="Z2052" t="str">
        <f>_xlfn.XLOOKUP(Table4[[#This Row],[StoreID]],Stores!A:A,Stores!D:D, "Not Found")</f>
        <v>North</v>
      </c>
    </row>
    <row r="2053" spans="1:26">
      <c r="A2053" t="s">
        <v>2919</v>
      </c>
      <c r="B2053" s="1">
        <v>45803</v>
      </c>
      <c r="C2053" t="s">
        <v>89</v>
      </c>
      <c r="D2053" t="s">
        <v>798</v>
      </c>
      <c r="E2053" t="s">
        <v>835</v>
      </c>
      <c r="F2053">
        <v>1</v>
      </c>
      <c r="G2053">
        <v>0.1</v>
      </c>
      <c r="H2053" t="s">
        <v>868</v>
      </c>
      <c r="I2053" s="4">
        <f>Table4[[#This Row],[Quantity]]*Table4[[#This Row],[UnitPrice]]</f>
        <v>1501.46</v>
      </c>
      <c r="J2053" s="4">
        <f>Table4[[#This Row],[Gross Revenue]]*(1-Table4[[#This Row],[Discount]])</f>
        <v>1351.3140000000001</v>
      </c>
      <c r="K2053" s="4">
        <f>Table4[[#This Row],[Quantity]]*Table4[[#This Row],[CostPrice]]</f>
        <v>1167.73</v>
      </c>
      <c r="L2053" s="4">
        <f>Table4[[#This Row],[Net Revenue]]-Table4[[#This Row],[Total Cost]]</f>
        <v>183.58400000000006</v>
      </c>
      <c r="M2053" t="str">
        <f>_xlfn.XLOOKUP(Table4[[#This Row],[ProductID]], Products!A:A,Products!B:B, "Not Found")</f>
        <v>New Watches</v>
      </c>
      <c r="N2053" t="str">
        <f>TEXT(Table4[[#This Row],[Date]], "mmm")</f>
        <v>May</v>
      </c>
      <c r="O2053" t="str">
        <f>TEXT(Table4[[#This Row],[Date]], "yyyy")</f>
        <v>2025</v>
      </c>
      <c r="P2053" t="str">
        <f>_xlfn.XLOOKUP(Table4[[#This Row],[ProductID]],Products!A:A,Products!C:C, "Not Found")</f>
        <v>Fashion</v>
      </c>
      <c r="Q2053" t="str">
        <f>_xlfn.XLOOKUP(Table4[[#This Row],[ProductID]],Products!A:A,Products!D:D,"Not Found")</f>
        <v>Watches</v>
      </c>
      <c r="R2053">
        <f>_xlfn.XLOOKUP(Table4[[#This Row],[ProductID]],Products!A:A,Products!E:E,"Not Found")</f>
        <v>1501.46</v>
      </c>
      <c r="S2053">
        <f>_xlfn.XLOOKUP(Table4[[#This Row],[ProductID]],Products!A:A,Products!F:F, "Not Found")</f>
        <v>1167.73</v>
      </c>
      <c r="T2053" t="str">
        <f>_xlfn.XLOOKUP(Table4[[#This Row],[CustomerID]],Customers!A:A,Customers!D:D, "Not Found")</f>
        <v>M</v>
      </c>
      <c r="U2053" s="6">
        <f>_xlfn.XLOOKUP(Table4[[#This Row],[CustomerID]],Customers!A:A,Customers!E:E, "Not Found")</f>
        <v>20409</v>
      </c>
      <c r="V2053">
        <f ca="1">DATEDIF(Table4[[#This Row],[CustomerBirthday]], TODAY(), "Y")</f>
        <v>70</v>
      </c>
      <c r="W2053" t="str" cm="1">
        <f t="array" aca="1" ref="W2053" ca="1">_xlfn.IFS(Table4[[#This Row],[Age]]&lt;25, "Under 25",Table4[[#This Row],[Age]]=34, "25-34", Table4[[#This Row],[Age]]&lt;=49, "35-49", Table4[[#This Row],[Age]]&lt;=64, "50-64", Table4[[#This Row],[Age]]&gt;=65, "65+")</f>
        <v>65+</v>
      </c>
      <c r="X2053" t="str">
        <f>_xlfn.XLOOKUP(Table4[[#This Row],[StoreID]],Stores!A:A,Stores!B:B, "Not found")</f>
        <v>MegaMart Peckmouth</v>
      </c>
      <c r="Y2053" t="str">
        <f>_xlfn.XLOOKUP(Table4[[#This Row],[StoreID]],Stores!A:A,Stores!C:C, "Not Found")</f>
        <v>Peckmouth</v>
      </c>
      <c r="Z2053" t="str">
        <f>_xlfn.XLOOKUP(Table4[[#This Row],[StoreID]],Stores!A:A,Stores!D:D, "Not Found")</f>
        <v>East</v>
      </c>
    </row>
    <row r="2054" spans="1:26">
      <c r="A2054" t="s">
        <v>2920</v>
      </c>
      <c r="B2054" s="1">
        <v>45681</v>
      </c>
      <c r="C2054" t="s">
        <v>85</v>
      </c>
      <c r="D2054" t="s">
        <v>761</v>
      </c>
      <c r="E2054" t="s">
        <v>839</v>
      </c>
      <c r="F2054">
        <v>4</v>
      </c>
      <c r="G2054">
        <v>0.15</v>
      </c>
      <c r="H2054" t="s">
        <v>871</v>
      </c>
      <c r="I2054" s="4">
        <f>Table4[[#This Row],[Quantity]]*Table4[[#This Row],[UnitPrice]]</f>
        <v>7051.68</v>
      </c>
      <c r="J2054" s="4">
        <f>Table4[[#This Row],[Gross Revenue]]*(1-Table4[[#This Row],[Discount]])</f>
        <v>5993.9279999999999</v>
      </c>
      <c r="K2054" s="4">
        <f>Table4[[#This Row],[Quantity]]*Table4[[#This Row],[CostPrice]]</f>
        <v>5385.92</v>
      </c>
      <c r="L2054" s="4">
        <f>Table4[[#This Row],[Net Revenue]]-Table4[[#This Row],[Total Cost]]</f>
        <v>608.00799999999981</v>
      </c>
      <c r="M2054" t="str">
        <f>_xlfn.XLOOKUP(Table4[[#This Row],[ProductID]], Products!A:A,Products!B:B, "Not Found")</f>
        <v>Traditional Laptop</v>
      </c>
      <c r="N2054" t="str">
        <f>TEXT(Table4[[#This Row],[Date]], "mmm")</f>
        <v>Jan</v>
      </c>
      <c r="O2054" t="str">
        <f>TEXT(Table4[[#This Row],[Date]], "yyyy")</f>
        <v>2025</v>
      </c>
      <c r="P2054" t="str">
        <f>_xlfn.XLOOKUP(Table4[[#This Row],[ProductID]],Products!A:A,Products!C:C, "Not Found")</f>
        <v>Electronics</v>
      </c>
      <c r="Q2054" t="str">
        <f>_xlfn.XLOOKUP(Table4[[#This Row],[ProductID]],Products!A:A,Products!D:D,"Not Found")</f>
        <v>Laptop</v>
      </c>
      <c r="R2054">
        <f>_xlfn.XLOOKUP(Table4[[#This Row],[ProductID]],Products!A:A,Products!E:E,"Not Found")</f>
        <v>1762.92</v>
      </c>
      <c r="S2054">
        <f>_xlfn.XLOOKUP(Table4[[#This Row],[ProductID]],Products!A:A,Products!F:F, "Not Found")</f>
        <v>1346.48</v>
      </c>
      <c r="T2054" t="str">
        <f>_xlfn.XLOOKUP(Table4[[#This Row],[CustomerID]],Customers!A:A,Customers!D:D, "Not Found")</f>
        <v>M</v>
      </c>
      <c r="U2054" s="6">
        <f>_xlfn.XLOOKUP(Table4[[#This Row],[CustomerID]],Customers!A:A,Customers!E:E, "Not Found")</f>
        <v>34290</v>
      </c>
      <c r="V2054">
        <f ca="1">DATEDIF(Table4[[#This Row],[CustomerBirthday]], TODAY(), "Y")</f>
        <v>32</v>
      </c>
      <c r="W2054" t="str" cm="1">
        <f t="array" aca="1" ref="W2054" ca="1">_xlfn.IFS(Table4[[#This Row],[Age]]&lt;25, "Under 25",Table4[[#This Row],[Age]]=34, "25-34", Table4[[#This Row],[Age]]&lt;=49, "35-49", Table4[[#This Row],[Age]]&lt;=64, "50-64", Table4[[#This Row],[Age]]&gt;=65, "65+")</f>
        <v>35-49</v>
      </c>
      <c r="X2054" t="str">
        <f>_xlfn.XLOOKUP(Table4[[#This Row],[StoreID]],Stores!A:A,Stores!B:B, "Not found")</f>
        <v>MegaMart New Michele</v>
      </c>
      <c r="Y2054" t="str">
        <f>_xlfn.XLOOKUP(Table4[[#This Row],[StoreID]],Stores!A:A,Stores!C:C, "Not Found")</f>
        <v>New Michele</v>
      </c>
      <c r="Z2054" t="str">
        <f>_xlfn.XLOOKUP(Table4[[#This Row],[StoreID]],Stores!A:A,Stores!D:D, "Not Found")</f>
        <v>West</v>
      </c>
    </row>
    <row r="2055" spans="1:26">
      <c r="A2055" t="s">
        <v>2921</v>
      </c>
      <c r="B2055" s="1">
        <v>45627</v>
      </c>
      <c r="C2055" t="s">
        <v>612</v>
      </c>
      <c r="D2055" t="s">
        <v>796</v>
      </c>
      <c r="E2055" t="s">
        <v>839</v>
      </c>
      <c r="F2055">
        <v>2</v>
      </c>
      <c r="G2055">
        <v>0</v>
      </c>
      <c r="H2055" t="s">
        <v>875</v>
      </c>
      <c r="I2055" s="4">
        <f>Table4[[#This Row],[Quantity]]*Table4[[#This Row],[UnitPrice]]</f>
        <v>3124.86</v>
      </c>
      <c r="J2055" s="4">
        <f>Table4[[#This Row],[Gross Revenue]]*(1-Table4[[#This Row],[Discount]])</f>
        <v>3124.86</v>
      </c>
      <c r="K2055" s="4">
        <f>Table4[[#This Row],[Quantity]]*Table4[[#This Row],[CostPrice]]</f>
        <v>2391.2600000000002</v>
      </c>
      <c r="L2055" s="4">
        <f>Table4[[#This Row],[Net Revenue]]-Table4[[#This Row],[Total Cost]]</f>
        <v>733.59999999999991</v>
      </c>
      <c r="M2055" t="str">
        <f>_xlfn.XLOOKUP(Table4[[#This Row],[ProductID]], Products!A:A,Products!B:B, "Not Found")</f>
        <v>Chair Laptop</v>
      </c>
      <c r="N2055" t="str">
        <f>TEXT(Table4[[#This Row],[Date]], "mmm")</f>
        <v>Dec</v>
      </c>
      <c r="O2055" t="str">
        <f>TEXT(Table4[[#This Row],[Date]], "yyyy")</f>
        <v>2024</v>
      </c>
      <c r="P2055" t="str">
        <f>_xlfn.XLOOKUP(Table4[[#This Row],[ProductID]],Products!A:A,Products!C:C, "Not Found")</f>
        <v>Electronics</v>
      </c>
      <c r="Q2055" t="str">
        <f>_xlfn.XLOOKUP(Table4[[#This Row],[ProductID]],Products!A:A,Products!D:D,"Not Found")</f>
        <v>Laptop</v>
      </c>
      <c r="R2055">
        <f>_xlfn.XLOOKUP(Table4[[#This Row],[ProductID]],Products!A:A,Products!E:E,"Not Found")</f>
        <v>1562.43</v>
      </c>
      <c r="S2055">
        <f>_xlfn.XLOOKUP(Table4[[#This Row],[ProductID]],Products!A:A,Products!F:F, "Not Found")</f>
        <v>1195.6300000000001</v>
      </c>
      <c r="T2055" t="str">
        <f>_xlfn.XLOOKUP(Table4[[#This Row],[CustomerID]],Customers!A:A,Customers!D:D, "Not Found")</f>
        <v>F</v>
      </c>
      <c r="U2055" s="6">
        <f>_xlfn.XLOOKUP(Table4[[#This Row],[CustomerID]],Customers!A:A,Customers!E:E, "Not Found")</f>
        <v>28198</v>
      </c>
      <c r="V2055">
        <f ca="1">DATEDIF(Table4[[#This Row],[CustomerBirthday]], TODAY(), "Y")</f>
        <v>49</v>
      </c>
      <c r="W2055" t="str" cm="1">
        <f t="array" aca="1" ref="W2055" ca="1">_xlfn.IFS(Table4[[#This Row],[Age]]&lt;25, "Under 25",Table4[[#This Row],[Age]]=34, "25-34", Table4[[#This Row],[Age]]&lt;=49, "35-49", Table4[[#This Row],[Age]]&lt;=64, "50-64", Table4[[#This Row],[Age]]&gt;=65, "65+")</f>
        <v>35-49</v>
      </c>
      <c r="X2055" t="str">
        <f>_xlfn.XLOOKUP(Table4[[#This Row],[StoreID]],Stores!A:A,Stores!B:B, "Not found")</f>
        <v>MegaMart New Michele</v>
      </c>
      <c r="Y2055" t="str">
        <f>_xlfn.XLOOKUP(Table4[[#This Row],[StoreID]],Stores!A:A,Stores!C:C, "Not Found")</f>
        <v>New Michele</v>
      </c>
      <c r="Z2055" t="str">
        <f>_xlfn.XLOOKUP(Table4[[#This Row],[StoreID]],Stores!A:A,Stores!D:D, "Not Found")</f>
        <v>West</v>
      </c>
    </row>
    <row r="2056" spans="1:26">
      <c r="A2056" t="s">
        <v>2922</v>
      </c>
      <c r="B2056" s="1">
        <v>45522</v>
      </c>
      <c r="C2056" t="s">
        <v>411</v>
      </c>
      <c r="D2056" t="s">
        <v>810</v>
      </c>
      <c r="E2056" t="s">
        <v>839</v>
      </c>
      <c r="F2056">
        <v>3</v>
      </c>
      <c r="G2056">
        <v>0.05</v>
      </c>
      <c r="H2056" t="s">
        <v>871</v>
      </c>
      <c r="I2056" s="4">
        <f>Table4[[#This Row],[Quantity]]*Table4[[#This Row],[UnitPrice]]</f>
        <v>1360.8600000000001</v>
      </c>
      <c r="J2056" s="4">
        <f>Table4[[#This Row],[Gross Revenue]]*(1-Table4[[#This Row],[Discount]])</f>
        <v>1292.817</v>
      </c>
      <c r="K2056" s="4">
        <f>Table4[[#This Row],[Quantity]]*Table4[[#This Row],[CostPrice]]</f>
        <v>949.89</v>
      </c>
      <c r="L2056" s="4">
        <f>Table4[[#This Row],[Net Revenue]]-Table4[[#This Row],[Total Cost]]</f>
        <v>342.92700000000002</v>
      </c>
      <c r="M2056" t="str">
        <f>_xlfn.XLOOKUP(Table4[[#This Row],[ProductID]], Products!A:A,Products!B:B, "Not Found")</f>
        <v>Maybe Clothing</v>
      </c>
      <c r="N2056" t="str">
        <f>TEXT(Table4[[#This Row],[Date]], "mmm")</f>
        <v>Aug</v>
      </c>
      <c r="O2056" t="str">
        <f>TEXT(Table4[[#This Row],[Date]], "yyyy")</f>
        <v>2024</v>
      </c>
      <c r="P2056" t="str">
        <f>_xlfn.XLOOKUP(Table4[[#This Row],[ProductID]],Products!A:A,Products!C:C, "Not Found")</f>
        <v>Fashion</v>
      </c>
      <c r="Q2056" t="str">
        <f>_xlfn.XLOOKUP(Table4[[#This Row],[ProductID]],Products!A:A,Products!D:D,"Not Found")</f>
        <v>Clothing</v>
      </c>
      <c r="R2056">
        <f>_xlfn.XLOOKUP(Table4[[#This Row],[ProductID]],Products!A:A,Products!E:E,"Not Found")</f>
        <v>453.62</v>
      </c>
      <c r="S2056">
        <f>_xlfn.XLOOKUP(Table4[[#This Row],[ProductID]],Products!A:A,Products!F:F, "Not Found")</f>
        <v>316.63</v>
      </c>
      <c r="T2056" t="str">
        <f>_xlfn.XLOOKUP(Table4[[#This Row],[CustomerID]],Customers!A:A,Customers!D:D, "Not Found")</f>
        <v>F</v>
      </c>
      <c r="U2056" s="6">
        <f>_xlfn.XLOOKUP(Table4[[#This Row],[CustomerID]],Customers!A:A,Customers!E:E, "Not Found")</f>
        <v>24112</v>
      </c>
      <c r="V2056">
        <f ca="1">DATEDIF(Table4[[#This Row],[CustomerBirthday]], TODAY(), "Y")</f>
        <v>60</v>
      </c>
      <c r="W2056" t="str" cm="1">
        <f t="array" aca="1" ref="W2056" ca="1">_xlfn.IFS(Table4[[#This Row],[Age]]&lt;25, "Under 25",Table4[[#This Row],[Age]]=34, "25-34", Table4[[#This Row],[Age]]&lt;=49, "35-49", Table4[[#This Row],[Age]]&lt;=64, "50-64", Table4[[#This Row],[Age]]&gt;=65, "65+")</f>
        <v>50-64</v>
      </c>
      <c r="X2056" t="str">
        <f>_xlfn.XLOOKUP(Table4[[#This Row],[StoreID]],Stores!A:A,Stores!B:B, "Not found")</f>
        <v>MegaMart New Michele</v>
      </c>
      <c r="Y2056" t="str">
        <f>_xlfn.XLOOKUP(Table4[[#This Row],[StoreID]],Stores!A:A,Stores!C:C, "Not Found")</f>
        <v>New Michele</v>
      </c>
      <c r="Z2056" t="str">
        <f>_xlfn.XLOOKUP(Table4[[#This Row],[StoreID]],Stores!A:A,Stores!D:D, "Not Found")</f>
        <v>West</v>
      </c>
    </row>
    <row r="2057" spans="1:26">
      <c r="A2057" t="s">
        <v>2923</v>
      </c>
      <c r="B2057" s="1">
        <v>45636</v>
      </c>
      <c r="C2057" t="s">
        <v>339</v>
      </c>
      <c r="D2057" t="s">
        <v>778</v>
      </c>
      <c r="E2057" t="s">
        <v>842</v>
      </c>
      <c r="F2057">
        <v>4</v>
      </c>
      <c r="G2057">
        <v>0.15</v>
      </c>
      <c r="H2057" t="s">
        <v>871</v>
      </c>
      <c r="I2057" s="4">
        <f>Table4[[#This Row],[Quantity]]*Table4[[#This Row],[UnitPrice]]</f>
        <v>4063.04</v>
      </c>
      <c r="J2057" s="4">
        <f>Table4[[#This Row],[Gross Revenue]]*(1-Table4[[#This Row],[Discount]])</f>
        <v>3453.5839999999998</v>
      </c>
      <c r="K2057" s="4">
        <f>Table4[[#This Row],[Quantity]]*Table4[[#This Row],[CostPrice]]</f>
        <v>2337.6</v>
      </c>
      <c r="L2057" s="4">
        <f>Table4[[#This Row],[Net Revenue]]-Table4[[#This Row],[Total Cost]]</f>
        <v>1115.9839999999999</v>
      </c>
      <c r="M2057" t="str">
        <f>_xlfn.XLOOKUP(Table4[[#This Row],[ProductID]], Products!A:A,Products!B:B, "Not Found")</f>
        <v>Behavior Dairy</v>
      </c>
      <c r="N2057" t="str">
        <f>TEXT(Table4[[#This Row],[Date]], "mmm")</f>
        <v>Dec</v>
      </c>
      <c r="O2057" t="str">
        <f>TEXT(Table4[[#This Row],[Date]], "yyyy")</f>
        <v>2024</v>
      </c>
      <c r="P2057" t="str">
        <f>_xlfn.XLOOKUP(Table4[[#This Row],[ProductID]],Products!A:A,Products!C:C, "Not Found")</f>
        <v>Groceries</v>
      </c>
      <c r="Q2057" t="str">
        <f>_xlfn.XLOOKUP(Table4[[#This Row],[ProductID]],Products!A:A,Products!D:D,"Not Found")</f>
        <v>Dairy</v>
      </c>
      <c r="R2057">
        <f>_xlfn.XLOOKUP(Table4[[#This Row],[ProductID]],Products!A:A,Products!E:E,"Not Found")</f>
        <v>1015.76</v>
      </c>
      <c r="S2057">
        <f>_xlfn.XLOOKUP(Table4[[#This Row],[ProductID]],Products!A:A,Products!F:F, "Not Found")</f>
        <v>584.4</v>
      </c>
      <c r="T2057" t="str">
        <f>_xlfn.XLOOKUP(Table4[[#This Row],[CustomerID]],Customers!A:A,Customers!D:D, "Not Found")</f>
        <v>M</v>
      </c>
      <c r="U2057" s="6">
        <f>_xlfn.XLOOKUP(Table4[[#This Row],[CustomerID]],Customers!A:A,Customers!E:E, "Not Found")</f>
        <v>27624</v>
      </c>
      <c r="V2057">
        <f ca="1">DATEDIF(Table4[[#This Row],[CustomerBirthday]], TODAY(), "Y")</f>
        <v>50</v>
      </c>
      <c r="W2057" t="str" cm="1">
        <f t="array" aca="1" ref="W2057" ca="1">_xlfn.IFS(Table4[[#This Row],[Age]]&lt;25, "Under 25",Table4[[#This Row],[Age]]=34, "25-34", Table4[[#This Row],[Age]]&lt;=49, "35-49", Table4[[#This Row],[Age]]&lt;=64, "50-64", Table4[[#This Row],[Age]]&gt;=65, "65+")</f>
        <v>50-64</v>
      </c>
      <c r="X2057" t="str">
        <f>_xlfn.XLOOKUP(Table4[[#This Row],[StoreID]],Stores!A:A,Stores!B:B, "Not found")</f>
        <v>MegaMart Brianahaven</v>
      </c>
      <c r="Y2057" t="str">
        <f>_xlfn.XLOOKUP(Table4[[#This Row],[StoreID]],Stores!A:A,Stores!C:C, "Not Found")</f>
        <v>Brianahaven</v>
      </c>
      <c r="Z2057" t="str">
        <f>_xlfn.XLOOKUP(Table4[[#This Row],[StoreID]],Stores!A:A,Stores!D:D, "Not Found")</f>
        <v>North</v>
      </c>
    </row>
    <row r="2058" spans="1:26">
      <c r="A2058" t="s">
        <v>2924</v>
      </c>
      <c r="B2058" s="1">
        <v>45635</v>
      </c>
      <c r="C2058" t="s">
        <v>633</v>
      </c>
      <c r="D2058" t="s">
        <v>790</v>
      </c>
      <c r="E2058" t="s">
        <v>842</v>
      </c>
      <c r="F2058">
        <v>3</v>
      </c>
      <c r="G2058">
        <v>0.15</v>
      </c>
      <c r="H2058" t="s">
        <v>875</v>
      </c>
      <c r="I2058" s="4">
        <f>Table4[[#This Row],[Quantity]]*Table4[[#This Row],[UnitPrice]]</f>
        <v>914.12999999999988</v>
      </c>
      <c r="J2058" s="4">
        <f>Table4[[#This Row],[Gross Revenue]]*(1-Table4[[#This Row],[Discount]])</f>
        <v>777.01049999999987</v>
      </c>
      <c r="K2058" s="4">
        <f>Table4[[#This Row],[Quantity]]*Table4[[#This Row],[CostPrice]]</f>
        <v>492.03</v>
      </c>
      <c r="L2058" s="4">
        <f>Table4[[#This Row],[Net Revenue]]-Table4[[#This Row],[Total Cost]]</f>
        <v>284.98049999999989</v>
      </c>
      <c r="M2058" t="str">
        <f>_xlfn.XLOOKUP(Table4[[#This Row],[ProductID]], Products!A:A,Products!B:B, "Not Found")</f>
        <v>Difficult Vegetables</v>
      </c>
      <c r="N2058" t="str">
        <f>TEXT(Table4[[#This Row],[Date]], "mmm")</f>
        <v>Dec</v>
      </c>
      <c r="O2058" t="str">
        <f>TEXT(Table4[[#This Row],[Date]], "yyyy")</f>
        <v>2024</v>
      </c>
      <c r="P2058" t="str">
        <f>_xlfn.XLOOKUP(Table4[[#This Row],[ProductID]],Products!A:A,Products!C:C, "Not Found")</f>
        <v>Groceries</v>
      </c>
      <c r="Q2058" t="str">
        <f>_xlfn.XLOOKUP(Table4[[#This Row],[ProductID]],Products!A:A,Products!D:D,"Not Found")</f>
        <v>Vegetables</v>
      </c>
      <c r="R2058">
        <f>_xlfn.XLOOKUP(Table4[[#This Row],[ProductID]],Products!A:A,Products!E:E,"Not Found")</f>
        <v>304.70999999999998</v>
      </c>
      <c r="S2058">
        <f>_xlfn.XLOOKUP(Table4[[#This Row],[ProductID]],Products!A:A,Products!F:F, "Not Found")</f>
        <v>164.01</v>
      </c>
      <c r="T2058" t="str">
        <f>_xlfn.XLOOKUP(Table4[[#This Row],[CustomerID]],Customers!A:A,Customers!D:D, "Not Found")</f>
        <v>F</v>
      </c>
      <c r="U2058" s="6">
        <f>_xlfn.XLOOKUP(Table4[[#This Row],[CustomerID]],Customers!A:A,Customers!E:E, "Not Found")</f>
        <v>31092</v>
      </c>
      <c r="V2058">
        <f ca="1">DATEDIF(Table4[[#This Row],[CustomerBirthday]], TODAY(), "Y")</f>
        <v>41</v>
      </c>
      <c r="W2058" t="str" cm="1">
        <f t="array" aca="1" ref="W2058" ca="1">_xlfn.IFS(Table4[[#This Row],[Age]]&lt;25, "Under 25",Table4[[#This Row],[Age]]=34, "25-34", Table4[[#This Row],[Age]]&lt;=49, "35-49", Table4[[#This Row],[Age]]&lt;=64, "50-64", Table4[[#This Row],[Age]]&gt;=65, "65+")</f>
        <v>35-49</v>
      </c>
      <c r="X2058" t="str">
        <f>_xlfn.XLOOKUP(Table4[[#This Row],[StoreID]],Stores!A:A,Stores!B:B, "Not found")</f>
        <v>MegaMart Brianahaven</v>
      </c>
      <c r="Y2058" t="str">
        <f>_xlfn.XLOOKUP(Table4[[#This Row],[StoreID]],Stores!A:A,Stores!C:C, "Not Found")</f>
        <v>Brianahaven</v>
      </c>
      <c r="Z2058" t="str">
        <f>_xlfn.XLOOKUP(Table4[[#This Row],[StoreID]],Stores!A:A,Stores!D:D, "Not Found")</f>
        <v>North</v>
      </c>
    </row>
    <row r="2059" spans="1:26">
      <c r="A2059" t="s">
        <v>2925</v>
      </c>
      <c r="B2059" s="1">
        <v>45841</v>
      </c>
      <c r="C2059" t="s">
        <v>524</v>
      </c>
      <c r="D2059" t="s">
        <v>747</v>
      </c>
      <c r="E2059" t="s">
        <v>846</v>
      </c>
      <c r="F2059">
        <v>2</v>
      </c>
      <c r="G2059">
        <v>0</v>
      </c>
      <c r="H2059" t="s">
        <v>871</v>
      </c>
      <c r="I2059" s="4">
        <f>Table4[[#This Row],[Quantity]]*Table4[[#This Row],[UnitPrice]]</f>
        <v>2269.6</v>
      </c>
      <c r="J2059" s="4">
        <f>Table4[[#This Row],[Gross Revenue]]*(1-Table4[[#This Row],[Discount]])</f>
        <v>2269.6</v>
      </c>
      <c r="K2059" s="4">
        <f>Table4[[#This Row],[Quantity]]*Table4[[#This Row],[CostPrice]]</f>
        <v>1350.2</v>
      </c>
      <c r="L2059" s="4">
        <f>Table4[[#This Row],[Net Revenue]]-Table4[[#This Row],[Total Cost]]</f>
        <v>919.39999999999986</v>
      </c>
      <c r="M2059" t="str">
        <f>_xlfn.XLOOKUP(Table4[[#This Row],[ProductID]], Products!A:A,Products!B:B, "Not Found")</f>
        <v>World Watches</v>
      </c>
      <c r="N2059" t="str">
        <f>TEXT(Table4[[#This Row],[Date]], "mmm")</f>
        <v>Jul</v>
      </c>
      <c r="O2059" t="str">
        <f>TEXT(Table4[[#This Row],[Date]], "yyyy")</f>
        <v>2025</v>
      </c>
      <c r="P2059" t="str">
        <f>_xlfn.XLOOKUP(Table4[[#This Row],[ProductID]],Products!A:A,Products!C:C, "Not Found")</f>
        <v>Fashion</v>
      </c>
      <c r="Q2059" t="str">
        <f>_xlfn.XLOOKUP(Table4[[#This Row],[ProductID]],Products!A:A,Products!D:D,"Not Found")</f>
        <v>Watches</v>
      </c>
      <c r="R2059">
        <f>_xlfn.XLOOKUP(Table4[[#This Row],[ProductID]],Products!A:A,Products!E:E,"Not Found")</f>
        <v>1134.8</v>
      </c>
      <c r="S2059">
        <f>_xlfn.XLOOKUP(Table4[[#This Row],[ProductID]],Products!A:A,Products!F:F, "Not Found")</f>
        <v>675.1</v>
      </c>
      <c r="T2059" t="str">
        <f>_xlfn.XLOOKUP(Table4[[#This Row],[CustomerID]],Customers!A:A,Customers!D:D, "Not Found")</f>
        <v>F</v>
      </c>
      <c r="U2059" s="6">
        <f>_xlfn.XLOOKUP(Table4[[#This Row],[CustomerID]],Customers!A:A,Customers!E:E, "Not Found")</f>
        <v>23256</v>
      </c>
      <c r="V2059">
        <f ca="1">DATEDIF(Table4[[#This Row],[CustomerBirthday]], TODAY(), "Y")</f>
        <v>62</v>
      </c>
      <c r="W2059" t="str" cm="1">
        <f t="array" aca="1" ref="W2059" ca="1">_xlfn.IFS(Table4[[#This Row],[Age]]&lt;25, "Under 25",Table4[[#This Row],[Age]]=34, "25-34", Table4[[#This Row],[Age]]&lt;=49, "35-49", Table4[[#This Row],[Age]]&lt;=64, "50-64", Table4[[#This Row],[Age]]&gt;=65, "65+")</f>
        <v>50-64</v>
      </c>
      <c r="X2059" t="str">
        <f>_xlfn.XLOOKUP(Table4[[#This Row],[StoreID]],Stores!A:A,Stores!B:B, "Not found")</f>
        <v>MegaMart Johnmouth</v>
      </c>
      <c r="Y2059" t="str">
        <f>_xlfn.XLOOKUP(Table4[[#This Row],[StoreID]],Stores!A:A,Stores!C:C, "Not Found")</f>
        <v>Johnmouth</v>
      </c>
      <c r="Z2059" t="str">
        <f>_xlfn.XLOOKUP(Table4[[#This Row],[StoreID]],Stores!A:A,Stores!D:D, "Not Found")</f>
        <v>East</v>
      </c>
    </row>
    <row r="2060" spans="1:26">
      <c r="A2060" t="s">
        <v>2926</v>
      </c>
      <c r="B2060" s="1">
        <v>45787</v>
      </c>
      <c r="C2060" t="s">
        <v>313</v>
      </c>
      <c r="D2060" t="s">
        <v>761</v>
      </c>
      <c r="E2060" t="s">
        <v>839</v>
      </c>
      <c r="F2060">
        <v>1</v>
      </c>
      <c r="G2060">
        <v>0.05</v>
      </c>
      <c r="H2060" t="s">
        <v>868</v>
      </c>
      <c r="I2060" s="4">
        <f>Table4[[#This Row],[Quantity]]*Table4[[#This Row],[UnitPrice]]</f>
        <v>1762.92</v>
      </c>
      <c r="J2060" s="4">
        <f>Table4[[#This Row],[Gross Revenue]]*(1-Table4[[#This Row],[Discount]])</f>
        <v>1674.7739999999999</v>
      </c>
      <c r="K2060" s="4">
        <f>Table4[[#This Row],[Quantity]]*Table4[[#This Row],[CostPrice]]</f>
        <v>1346.48</v>
      </c>
      <c r="L2060" s="4">
        <f>Table4[[#This Row],[Net Revenue]]-Table4[[#This Row],[Total Cost]]</f>
        <v>328.29399999999987</v>
      </c>
      <c r="M2060" t="str">
        <f>_xlfn.XLOOKUP(Table4[[#This Row],[ProductID]], Products!A:A,Products!B:B, "Not Found")</f>
        <v>Traditional Laptop</v>
      </c>
      <c r="N2060" t="str">
        <f>TEXT(Table4[[#This Row],[Date]], "mmm")</f>
        <v>May</v>
      </c>
      <c r="O2060" t="str">
        <f>TEXT(Table4[[#This Row],[Date]], "yyyy")</f>
        <v>2025</v>
      </c>
      <c r="P2060" t="str">
        <f>_xlfn.XLOOKUP(Table4[[#This Row],[ProductID]],Products!A:A,Products!C:C, "Not Found")</f>
        <v>Electronics</v>
      </c>
      <c r="Q2060" t="str">
        <f>_xlfn.XLOOKUP(Table4[[#This Row],[ProductID]],Products!A:A,Products!D:D,"Not Found")</f>
        <v>Laptop</v>
      </c>
      <c r="R2060">
        <f>_xlfn.XLOOKUP(Table4[[#This Row],[ProductID]],Products!A:A,Products!E:E,"Not Found")</f>
        <v>1762.92</v>
      </c>
      <c r="S2060">
        <f>_xlfn.XLOOKUP(Table4[[#This Row],[ProductID]],Products!A:A,Products!F:F, "Not Found")</f>
        <v>1346.48</v>
      </c>
      <c r="T2060" t="str">
        <f>_xlfn.XLOOKUP(Table4[[#This Row],[CustomerID]],Customers!A:A,Customers!D:D, "Not Found")</f>
        <v>F</v>
      </c>
      <c r="U2060" s="6">
        <f>_xlfn.XLOOKUP(Table4[[#This Row],[CustomerID]],Customers!A:A,Customers!E:E, "Not Found")</f>
        <v>29674</v>
      </c>
      <c r="V2060">
        <f ca="1">DATEDIF(Table4[[#This Row],[CustomerBirthday]], TODAY(), "Y")</f>
        <v>45</v>
      </c>
      <c r="W2060" t="str" cm="1">
        <f t="array" aca="1" ref="W2060" ca="1">_xlfn.IFS(Table4[[#This Row],[Age]]&lt;25, "Under 25",Table4[[#This Row],[Age]]=34, "25-34", Table4[[#This Row],[Age]]&lt;=49, "35-49", Table4[[#This Row],[Age]]&lt;=64, "50-64", Table4[[#This Row],[Age]]&gt;=65, "65+")</f>
        <v>35-49</v>
      </c>
      <c r="X2060" t="str">
        <f>_xlfn.XLOOKUP(Table4[[#This Row],[StoreID]],Stores!A:A,Stores!B:B, "Not found")</f>
        <v>MegaMart New Michele</v>
      </c>
      <c r="Y2060" t="str">
        <f>_xlfn.XLOOKUP(Table4[[#This Row],[StoreID]],Stores!A:A,Stores!C:C, "Not Found")</f>
        <v>New Michele</v>
      </c>
      <c r="Z2060" t="str">
        <f>_xlfn.XLOOKUP(Table4[[#This Row],[StoreID]],Stores!A:A,Stores!D:D, "Not Found")</f>
        <v>West</v>
      </c>
    </row>
    <row r="2061" spans="1:26">
      <c r="A2061" t="s">
        <v>2927</v>
      </c>
      <c r="B2061" s="1">
        <v>45478</v>
      </c>
      <c r="C2061" t="s">
        <v>148</v>
      </c>
      <c r="D2061" t="s">
        <v>780</v>
      </c>
      <c r="E2061" t="s">
        <v>842</v>
      </c>
      <c r="F2061">
        <v>3</v>
      </c>
      <c r="G2061">
        <v>0</v>
      </c>
      <c r="H2061" t="s">
        <v>868</v>
      </c>
      <c r="I2061" s="4">
        <f>Table4[[#This Row],[Quantity]]*Table4[[#This Row],[UnitPrice]]</f>
        <v>3816.69</v>
      </c>
      <c r="J2061" s="4">
        <f>Table4[[#This Row],[Gross Revenue]]*(1-Table4[[#This Row],[Discount]])</f>
        <v>3816.69</v>
      </c>
      <c r="K2061" s="4">
        <f>Table4[[#This Row],[Quantity]]*Table4[[#This Row],[CostPrice]]</f>
        <v>2857.95</v>
      </c>
      <c r="L2061" s="4">
        <f>Table4[[#This Row],[Net Revenue]]-Table4[[#This Row],[Total Cost]]</f>
        <v>958.74000000000024</v>
      </c>
      <c r="M2061" t="str">
        <f>_xlfn.XLOOKUP(Table4[[#This Row],[ProductID]], Products!A:A,Products!B:B, "Not Found")</f>
        <v>Hospital Smartphone</v>
      </c>
      <c r="N2061" t="str">
        <f>TEXT(Table4[[#This Row],[Date]], "mmm")</f>
        <v>Jul</v>
      </c>
      <c r="O2061" t="str">
        <f>TEXT(Table4[[#This Row],[Date]], "yyyy")</f>
        <v>2024</v>
      </c>
      <c r="P2061" t="str">
        <f>_xlfn.XLOOKUP(Table4[[#This Row],[ProductID]],Products!A:A,Products!C:C, "Not Found")</f>
        <v>Electronics</v>
      </c>
      <c r="Q2061" t="str">
        <f>_xlfn.XLOOKUP(Table4[[#This Row],[ProductID]],Products!A:A,Products!D:D,"Not Found")</f>
        <v>Smartphone</v>
      </c>
      <c r="R2061">
        <f>_xlfn.XLOOKUP(Table4[[#This Row],[ProductID]],Products!A:A,Products!E:E,"Not Found")</f>
        <v>1272.23</v>
      </c>
      <c r="S2061">
        <f>_xlfn.XLOOKUP(Table4[[#This Row],[ProductID]],Products!A:A,Products!F:F, "Not Found")</f>
        <v>952.65</v>
      </c>
      <c r="T2061" t="str">
        <f>_xlfn.XLOOKUP(Table4[[#This Row],[CustomerID]],Customers!A:A,Customers!D:D, "Not Found")</f>
        <v>M</v>
      </c>
      <c r="U2061" s="6">
        <f>_xlfn.XLOOKUP(Table4[[#This Row],[CustomerID]],Customers!A:A,Customers!E:E, "Not Found")</f>
        <v>27138</v>
      </c>
      <c r="V2061">
        <f ca="1">DATEDIF(Table4[[#This Row],[CustomerBirthday]], TODAY(), "Y")</f>
        <v>52</v>
      </c>
      <c r="W2061" t="str" cm="1">
        <f t="array" aca="1" ref="W2061" ca="1">_xlfn.IFS(Table4[[#This Row],[Age]]&lt;25, "Under 25",Table4[[#This Row],[Age]]=34, "25-34", Table4[[#This Row],[Age]]&lt;=49, "35-49", Table4[[#This Row],[Age]]&lt;=64, "50-64", Table4[[#This Row],[Age]]&gt;=65, "65+")</f>
        <v>50-64</v>
      </c>
      <c r="X2061" t="str">
        <f>_xlfn.XLOOKUP(Table4[[#This Row],[StoreID]],Stores!A:A,Stores!B:B, "Not found")</f>
        <v>MegaMart Brianahaven</v>
      </c>
      <c r="Y2061" t="str">
        <f>_xlfn.XLOOKUP(Table4[[#This Row],[StoreID]],Stores!A:A,Stores!C:C, "Not Found")</f>
        <v>Brianahaven</v>
      </c>
      <c r="Z2061" t="str">
        <f>_xlfn.XLOOKUP(Table4[[#This Row],[StoreID]],Stores!A:A,Stores!D:D, "Not Found")</f>
        <v>North</v>
      </c>
    </row>
    <row r="2062" spans="1:26">
      <c r="A2062" t="s">
        <v>2928</v>
      </c>
      <c r="B2062" s="1">
        <v>45283</v>
      </c>
      <c r="C2062" t="s">
        <v>258</v>
      </c>
      <c r="D2062" t="s">
        <v>806</v>
      </c>
      <c r="E2062" t="s">
        <v>846</v>
      </c>
      <c r="F2062">
        <v>1</v>
      </c>
      <c r="G2062">
        <v>0.15</v>
      </c>
      <c r="H2062" t="s">
        <v>871</v>
      </c>
      <c r="I2062" s="4">
        <f>Table4[[#This Row],[Quantity]]*Table4[[#This Row],[UnitPrice]]</f>
        <v>1745.61</v>
      </c>
      <c r="J2062" s="4">
        <f>Table4[[#This Row],[Gross Revenue]]*(1-Table4[[#This Row],[Discount]])</f>
        <v>1483.7684999999999</v>
      </c>
      <c r="K2062" s="4">
        <f>Table4[[#This Row],[Quantity]]*Table4[[#This Row],[CostPrice]]</f>
        <v>1322.44</v>
      </c>
      <c r="L2062" s="4">
        <f>Table4[[#This Row],[Net Revenue]]-Table4[[#This Row],[Total Cost]]</f>
        <v>161.32849999999985</v>
      </c>
      <c r="M2062" t="str">
        <f>_xlfn.XLOOKUP(Table4[[#This Row],[ProductID]], Products!A:A,Products!B:B, "Not Found")</f>
        <v>Piece Headphones</v>
      </c>
      <c r="N2062" t="str">
        <f>TEXT(Table4[[#This Row],[Date]], "mmm")</f>
        <v>Dec</v>
      </c>
      <c r="O2062" t="str">
        <f>TEXT(Table4[[#This Row],[Date]], "yyyy")</f>
        <v>2023</v>
      </c>
      <c r="P2062" t="str">
        <f>_xlfn.XLOOKUP(Table4[[#This Row],[ProductID]],Products!A:A,Products!C:C, "Not Found")</f>
        <v>Electronics</v>
      </c>
      <c r="Q2062" t="str">
        <f>_xlfn.XLOOKUP(Table4[[#This Row],[ProductID]],Products!A:A,Products!D:D,"Not Found")</f>
        <v>Headphones</v>
      </c>
      <c r="R2062">
        <f>_xlfn.XLOOKUP(Table4[[#This Row],[ProductID]],Products!A:A,Products!E:E,"Not Found")</f>
        <v>1745.61</v>
      </c>
      <c r="S2062">
        <f>_xlfn.XLOOKUP(Table4[[#This Row],[ProductID]],Products!A:A,Products!F:F, "Not Found")</f>
        <v>1322.44</v>
      </c>
      <c r="T2062" t="str">
        <f>_xlfn.XLOOKUP(Table4[[#This Row],[CustomerID]],Customers!A:A,Customers!D:D, "Not Found")</f>
        <v>F</v>
      </c>
      <c r="U2062" s="6">
        <f>_xlfn.XLOOKUP(Table4[[#This Row],[CustomerID]],Customers!A:A,Customers!E:E, "Not Found")</f>
        <v>29746</v>
      </c>
      <c r="V2062">
        <f ca="1">DATEDIF(Table4[[#This Row],[CustomerBirthday]], TODAY(), "Y")</f>
        <v>45</v>
      </c>
      <c r="W2062" t="str" cm="1">
        <f t="array" aca="1" ref="W2062" ca="1">_xlfn.IFS(Table4[[#This Row],[Age]]&lt;25, "Under 25",Table4[[#This Row],[Age]]=34, "25-34", Table4[[#This Row],[Age]]&lt;=49, "35-49", Table4[[#This Row],[Age]]&lt;=64, "50-64", Table4[[#This Row],[Age]]&gt;=65, "65+")</f>
        <v>35-49</v>
      </c>
      <c r="X2062" t="str">
        <f>_xlfn.XLOOKUP(Table4[[#This Row],[StoreID]],Stores!A:A,Stores!B:B, "Not found")</f>
        <v>MegaMart Johnmouth</v>
      </c>
      <c r="Y2062" t="str">
        <f>_xlfn.XLOOKUP(Table4[[#This Row],[StoreID]],Stores!A:A,Stores!C:C, "Not Found")</f>
        <v>Johnmouth</v>
      </c>
      <c r="Z2062" t="str">
        <f>_xlfn.XLOOKUP(Table4[[#This Row],[StoreID]],Stores!A:A,Stores!D:D, "Not Found")</f>
        <v>East</v>
      </c>
    </row>
    <row r="2063" spans="1:26">
      <c r="A2063" t="s">
        <v>2929</v>
      </c>
      <c r="B2063" s="1">
        <v>45629</v>
      </c>
      <c r="C2063" t="s">
        <v>582</v>
      </c>
      <c r="D2063" t="s">
        <v>782</v>
      </c>
      <c r="E2063" t="s">
        <v>842</v>
      </c>
      <c r="F2063">
        <v>5</v>
      </c>
      <c r="G2063">
        <v>0</v>
      </c>
      <c r="H2063" t="s">
        <v>875</v>
      </c>
      <c r="I2063" s="4">
        <f>Table4[[#This Row],[Quantity]]*Table4[[#This Row],[UnitPrice]]</f>
        <v>3368.8999999999996</v>
      </c>
      <c r="J2063" s="4">
        <f>Table4[[#This Row],[Gross Revenue]]*(1-Table4[[#This Row],[Discount]])</f>
        <v>3368.8999999999996</v>
      </c>
      <c r="K2063" s="4">
        <f>Table4[[#This Row],[Quantity]]*Table4[[#This Row],[CostPrice]]</f>
        <v>1816.6499999999999</v>
      </c>
      <c r="L2063" s="4">
        <f>Table4[[#This Row],[Net Revenue]]-Table4[[#This Row],[Total Cost]]</f>
        <v>1552.2499999999998</v>
      </c>
      <c r="M2063" t="str">
        <f>_xlfn.XLOOKUP(Table4[[#This Row],[ProductID]], Products!A:A,Products!B:B, "Not Found")</f>
        <v>Deal Smartphone</v>
      </c>
      <c r="N2063" t="str">
        <f>TEXT(Table4[[#This Row],[Date]], "mmm")</f>
        <v>Dec</v>
      </c>
      <c r="O2063" t="str">
        <f>TEXT(Table4[[#This Row],[Date]], "yyyy")</f>
        <v>2024</v>
      </c>
      <c r="P2063" t="str">
        <f>_xlfn.XLOOKUP(Table4[[#This Row],[ProductID]],Products!A:A,Products!C:C, "Not Found")</f>
        <v>Electronics</v>
      </c>
      <c r="Q2063" t="str">
        <f>_xlfn.XLOOKUP(Table4[[#This Row],[ProductID]],Products!A:A,Products!D:D,"Not Found")</f>
        <v>Smartphone</v>
      </c>
      <c r="R2063">
        <f>_xlfn.XLOOKUP(Table4[[#This Row],[ProductID]],Products!A:A,Products!E:E,"Not Found")</f>
        <v>673.78</v>
      </c>
      <c r="S2063">
        <f>_xlfn.XLOOKUP(Table4[[#This Row],[ProductID]],Products!A:A,Products!F:F, "Not Found")</f>
        <v>363.33</v>
      </c>
      <c r="T2063" t="str">
        <f>_xlfn.XLOOKUP(Table4[[#This Row],[CustomerID]],Customers!A:A,Customers!D:D, "Not Found")</f>
        <v>F</v>
      </c>
      <c r="U2063" s="6">
        <f>_xlfn.XLOOKUP(Table4[[#This Row],[CustomerID]],Customers!A:A,Customers!E:E, "Not Found")</f>
        <v>31328</v>
      </c>
      <c r="V2063">
        <f ca="1">DATEDIF(Table4[[#This Row],[CustomerBirthday]], TODAY(), "Y")</f>
        <v>40</v>
      </c>
      <c r="W2063" t="str" cm="1">
        <f t="array" aca="1" ref="W2063" ca="1">_xlfn.IFS(Table4[[#This Row],[Age]]&lt;25, "Under 25",Table4[[#This Row],[Age]]=34, "25-34", Table4[[#This Row],[Age]]&lt;=49, "35-49", Table4[[#This Row],[Age]]&lt;=64, "50-64", Table4[[#This Row],[Age]]&gt;=65, "65+")</f>
        <v>35-49</v>
      </c>
      <c r="X2063" t="str">
        <f>_xlfn.XLOOKUP(Table4[[#This Row],[StoreID]],Stores!A:A,Stores!B:B, "Not found")</f>
        <v>MegaMart Brianahaven</v>
      </c>
      <c r="Y2063" t="str">
        <f>_xlfn.XLOOKUP(Table4[[#This Row],[StoreID]],Stores!A:A,Stores!C:C, "Not Found")</f>
        <v>Brianahaven</v>
      </c>
      <c r="Z2063" t="str">
        <f>_xlfn.XLOOKUP(Table4[[#This Row],[StoreID]],Stores!A:A,Stores!D:D, "Not Found")</f>
        <v>North</v>
      </c>
    </row>
    <row r="2064" spans="1:26">
      <c r="A2064" t="s">
        <v>2930</v>
      </c>
      <c r="B2064" s="1">
        <v>45511</v>
      </c>
      <c r="C2064" t="s">
        <v>217</v>
      </c>
      <c r="D2064" t="s">
        <v>810</v>
      </c>
      <c r="E2064" t="s">
        <v>835</v>
      </c>
      <c r="F2064">
        <v>4</v>
      </c>
      <c r="G2064">
        <v>0.05</v>
      </c>
      <c r="H2064" t="s">
        <v>868</v>
      </c>
      <c r="I2064" s="4">
        <f>Table4[[#This Row],[Quantity]]*Table4[[#This Row],[UnitPrice]]</f>
        <v>1814.48</v>
      </c>
      <c r="J2064" s="4">
        <f>Table4[[#This Row],[Gross Revenue]]*(1-Table4[[#This Row],[Discount]])</f>
        <v>1723.7559999999999</v>
      </c>
      <c r="K2064" s="4">
        <f>Table4[[#This Row],[Quantity]]*Table4[[#This Row],[CostPrice]]</f>
        <v>1266.52</v>
      </c>
      <c r="L2064" s="4">
        <f>Table4[[#This Row],[Net Revenue]]-Table4[[#This Row],[Total Cost]]</f>
        <v>457.23599999999988</v>
      </c>
      <c r="M2064" t="str">
        <f>_xlfn.XLOOKUP(Table4[[#This Row],[ProductID]], Products!A:A,Products!B:B, "Not Found")</f>
        <v>Maybe Clothing</v>
      </c>
      <c r="N2064" t="str">
        <f>TEXT(Table4[[#This Row],[Date]], "mmm")</f>
        <v>Aug</v>
      </c>
      <c r="O2064" t="str">
        <f>TEXT(Table4[[#This Row],[Date]], "yyyy")</f>
        <v>2024</v>
      </c>
      <c r="P2064" t="str">
        <f>_xlfn.XLOOKUP(Table4[[#This Row],[ProductID]],Products!A:A,Products!C:C, "Not Found")</f>
        <v>Fashion</v>
      </c>
      <c r="Q2064" t="str">
        <f>_xlfn.XLOOKUP(Table4[[#This Row],[ProductID]],Products!A:A,Products!D:D,"Not Found")</f>
        <v>Clothing</v>
      </c>
      <c r="R2064">
        <f>_xlfn.XLOOKUP(Table4[[#This Row],[ProductID]],Products!A:A,Products!E:E,"Not Found")</f>
        <v>453.62</v>
      </c>
      <c r="S2064">
        <f>_xlfn.XLOOKUP(Table4[[#This Row],[ProductID]],Products!A:A,Products!F:F, "Not Found")</f>
        <v>316.63</v>
      </c>
      <c r="T2064" t="str">
        <f>_xlfn.XLOOKUP(Table4[[#This Row],[CustomerID]],Customers!A:A,Customers!D:D, "Not Found")</f>
        <v>F</v>
      </c>
      <c r="U2064" s="6">
        <f>_xlfn.XLOOKUP(Table4[[#This Row],[CustomerID]],Customers!A:A,Customers!E:E, "Not Found")</f>
        <v>38253</v>
      </c>
      <c r="V2064">
        <f ca="1">DATEDIF(Table4[[#This Row],[CustomerBirthday]], TODAY(), "Y")</f>
        <v>21</v>
      </c>
      <c r="W2064" t="str" cm="1">
        <f t="array" aca="1" ref="W2064" ca="1">_xlfn.IFS(Table4[[#This Row],[Age]]&lt;25, "Under 25",Table4[[#This Row],[Age]]=34, "25-34", Table4[[#This Row],[Age]]&lt;=49, "35-49", Table4[[#This Row],[Age]]&lt;=64, "50-64", Table4[[#This Row],[Age]]&gt;=65, "65+")</f>
        <v>Under 25</v>
      </c>
      <c r="X2064" t="str">
        <f>_xlfn.XLOOKUP(Table4[[#This Row],[StoreID]],Stores!A:A,Stores!B:B, "Not found")</f>
        <v>MegaMart Peckmouth</v>
      </c>
      <c r="Y2064" t="str">
        <f>_xlfn.XLOOKUP(Table4[[#This Row],[StoreID]],Stores!A:A,Stores!C:C, "Not Found")</f>
        <v>Peckmouth</v>
      </c>
      <c r="Z2064" t="str">
        <f>_xlfn.XLOOKUP(Table4[[#This Row],[StoreID]],Stores!A:A,Stores!D:D, "Not Found")</f>
        <v>East</v>
      </c>
    </row>
    <row r="2065" spans="1:26">
      <c r="A2065" t="s">
        <v>2931</v>
      </c>
      <c r="B2065" s="1">
        <v>45333</v>
      </c>
      <c r="C2065" t="s">
        <v>217</v>
      </c>
      <c r="D2065" t="s">
        <v>816</v>
      </c>
      <c r="E2065" t="s">
        <v>839</v>
      </c>
      <c r="F2065">
        <v>2</v>
      </c>
      <c r="G2065">
        <v>0.05</v>
      </c>
      <c r="H2065" t="s">
        <v>875</v>
      </c>
      <c r="I2065" s="4">
        <f>Table4[[#This Row],[Quantity]]*Table4[[#This Row],[UnitPrice]]</f>
        <v>3758.16</v>
      </c>
      <c r="J2065" s="4">
        <f>Table4[[#This Row],[Gross Revenue]]*(1-Table4[[#This Row],[Discount]])</f>
        <v>3570.2519999999995</v>
      </c>
      <c r="K2065" s="4">
        <f>Table4[[#This Row],[Quantity]]*Table4[[#This Row],[CostPrice]]</f>
        <v>2009.12</v>
      </c>
      <c r="L2065" s="4">
        <f>Table4[[#This Row],[Net Revenue]]-Table4[[#This Row],[Total Cost]]</f>
        <v>1561.1319999999996</v>
      </c>
      <c r="M2065" t="str">
        <f>_xlfn.XLOOKUP(Table4[[#This Row],[ProductID]], Products!A:A,Products!B:B, "Not Found")</f>
        <v>Set Dairy</v>
      </c>
      <c r="N2065" t="str">
        <f>TEXT(Table4[[#This Row],[Date]], "mmm")</f>
        <v>Feb</v>
      </c>
      <c r="O2065" t="str">
        <f>TEXT(Table4[[#This Row],[Date]], "yyyy")</f>
        <v>2024</v>
      </c>
      <c r="P2065" t="str">
        <f>_xlfn.XLOOKUP(Table4[[#This Row],[ProductID]],Products!A:A,Products!C:C, "Not Found")</f>
        <v>Groceries</v>
      </c>
      <c r="Q2065" t="str">
        <f>_xlfn.XLOOKUP(Table4[[#This Row],[ProductID]],Products!A:A,Products!D:D,"Not Found")</f>
        <v>Dairy</v>
      </c>
      <c r="R2065">
        <f>_xlfn.XLOOKUP(Table4[[#This Row],[ProductID]],Products!A:A,Products!E:E,"Not Found")</f>
        <v>1879.08</v>
      </c>
      <c r="S2065">
        <f>_xlfn.XLOOKUP(Table4[[#This Row],[ProductID]],Products!A:A,Products!F:F, "Not Found")</f>
        <v>1004.56</v>
      </c>
      <c r="T2065" t="str">
        <f>_xlfn.XLOOKUP(Table4[[#This Row],[CustomerID]],Customers!A:A,Customers!D:D, "Not Found")</f>
        <v>F</v>
      </c>
      <c r="U2065" s="6">
        <f>_xlfn.XLOOKUP(Table4[[#This Row],[CustomerID]],Customers!A:A,Customers!E:E, "Not Found")</f>
        <v>38253</v>
      </c>
      <c r="V2065">
        <f ca="1">DATEDIF(Table4[[#This Row],[CustomerBirthday]], TODAY(), "Y")</f>
        <v>21</v>
      </c>
      <c r="W2065" t="str" cm="1">
        <f t="array" aca="1" ref="W2065" ca="1">_xlfn.IFS(Table4[[#This Row],[Age]]&lt;25, "Under 25",Table4[[#This Row],[Age]]=34, "25-34", Table4[[#This Row],[Age]]&lt;=49, "35-49", Table4[[#This Row],[Age]]&lt;=64, "50-64", Table4[[#This Row],[Age]]&gt;=65, "65+")</f>
        <v>Under 25</v>
      </c>
      <c r="X2065" t="str">
        <f>_xlfn.XLOOKUP(Table4[[#This Row],[StoreID]],Stores!A:A,Stores!B:B, "Not found")</f>
        <v>MegaMart New Michele</v>
      </c>
      <c r="Y2065" t="str">
        <f>_xlfn.XLOOKUP(Table4[[#This Row],[StoreID]],Stores!A:A,Stores!C:C, "Not Found")</f>
        <v>New Michele</v>
      </c>
      <c r="Z2065" t="str">
        <f>_xlfn.XLOOKUP(Table4[[#This Row],[StoreID]],Stores!A:A,Stores!D:D, "Not Found")</f>
        <v>West</v>
      </c>
    </row>
    <row r="2066" spans="1:26">
      <c r="A2066" t="s">
        <v>2932</v>
      </c>
      <c r="B2066" s="1">
        <v>45834</v>
      </c>
      <c r="C2066" t="s">
        <v>358</v>
      </c>
      <c r="D2066" t="s">
        <v>732</v>
      </c>
      <c r="E2066" t="s">
        <v>839</v>
      </c>
      <c r="F2066">
        <v>1</v>
      </c>
      <c r="G2066">
        <v>0.1</v>
      </c>
      <c r="H2066" t="s">
        <v>865</v>
      </c>
      <c r="I2066" s="4">
        <f>Table4[[#This Row],[Quantity]]*Table4[[#This Row],[UnitPrice]]</f>
        <v>1474.12</v>
      </c>
      <c r="J2066" s="4">
        <f>Table4[[#This Row],[Gross Revenue]]*(1-Table4[[#This Row],[Discount]])</f>
        <v>1326.7079999999999</v>
      </c>
      <c r="K2066" s="4">
        <f>Table4[[#This Row],[Quantity]]*Table4[[#This Row],[CostPrice]]</f>
        <v>764.02</v>
      </c>
      <c r="L2066" s="4">
        <f>Table4[[#This Row],[Net Revenue]]-Table4[[#This Row],[Total Cost]]</f>
        <v>562.68799999999987</v>
      </c>
      <c r="M2066" t="str">
        <f>_xlfn.XLOOKUP(Table4[[#This Row],[ProductID]], Products!A:A,Products!B:B, "Not Found")</f>
        <v>Understand Camera</v>
      </c>
      <c r="N2066" t="str">
        <f>TEXT(Table4[[#This Row],[Date]], "mmm")</f>
        <v>Jun</v>
      </c>
      <c r="O2066" t="str">
        <f>TEXT(Table4[[#This Row],[Date]], "yyyy")</f>
        <v>2025</v>
      </c>
      <c r="P2066" t="str">
        <f>_xlfn.XLOOKUP(Table4[[#This Row],[ProductID]],Products!A:A,Products!C:C, "Not Found")</f>
        <v>Electronics</v>
      </c>
      <c r="Q2066" t="str">
        <f>_xlfn.XLOOKUP(Table4[[#This Row],[ProductID]],Products!A:A,Products!D:D,"Not Found")</f>
        <v>Camera</v>
      </c>
      <c r="R2066">
        <f>_xlfn.XLOOKUP(Table4[[#This Row],[ProductID]],Products!A:A,Products!E:E,"Not Found")</f>
        <v>1474.12</v>
      </c>
      <c r="S2066">
        <f>_xlfn.XLOOKUP(Table4[[#This Row],[ProductID]],Products!A:A,Products!F:F, "Not Found")</f>
        <v>764.02</v>
      </c>
      <c r="T2066" t="str">
        <f>_xlfn.XLOOKUP(Table4[[#This Row],[CustomerID]],Customers!A:A,Customers!D:D, "Not Found")</f>
        <v>M</v>
      </c>
      <c r="U2066" s="6">
        <f>_xlfn.XLOOKUP(Table4[[#This Row],[CustomerID]],Customers!A:A,Customers!E:E, "Not Found")</f>
        <v>30183</v>
      </c>
      <c r="V2066">
        <f ca="1">DATEDIF(Table4[[#This Row],[CustomerBirthday]], TODAY(), "Y")</f>
        <v>43</v>
      </c>
      <c r="W2066" t="str" cm="1">
        <f t="array" aca="1" ref="W2066" ca="1">_xlfn.IFS(Table4[[#This Row],[Age]]&lt;25, "Under 25",Table4[[#This Row],[Age]]=34, "25-34", Table4[[#This Row],[Age]]&lt;=49, "35-49", Table4[[#This Row],[Age]]&lt;=64, "50-64", Table4[[#This Row],[Age]]&gt;=65, "65+")</f>
        <v>35-49</v>
      </c>
      <c r="X2066" t="str">
        <f>_xlfn.XLOOKUP(Table4[[#This Row],[StoreID]],Stores!A:A,Stores!B:B, "Not found")</f>
        <v>MegaMart New Michele</v>
      </c>
      <c r="Y2066" t="str">
        <f>_xlfn.XLOOKUP(Table4[[#This Row],[StoreID]],Stores!A:A,Stores!C:C, "Not Found")</f>
        <v>New Michele</v>
      </c>
      <c r="Z2066" t="str">
        <f>_xlfn.XLOOKUP(Table4[[#This Row],[StoreID]],Stores!A:A,Stores!D:D, "Not Found")</f>
        <v>West</v>
      </c>
    </row>
    <row r="2067" spans="1:26">
      <c r="A2067" t="s">
        <v>2933</v>
      </c>
      <c r="B2067" s="1">
        <v>45345</v>
      </c>
      <c r="C2067" t="s">
        <v>472</v>
      </c>
      <c r="D2067" t="s">
        <v>739</v>
      </c>
      <c r="E2067" t="s">
        <v>831</v>
      </c>
      <c r="F2067">
        <v>4</v>
      </c>
      <c r="G2067">
        <v>0.15</v>
      </c>
      <c r="H2067" t="s">
        <v>868</v>
      </c>
      <c r="I2067" s="4">
        <f>Table4[[#This Row],[Quantity]]*Table4[[#This Row],[UnitPrice]]</f>
        <v>4776.4799999999996</v>
      </c>
      <c r="J2067" s="4">
        <f>Table4[[#This Row],[Gross Revenue]]*(1-Table4[[#This Row],[Discount]])</f>
        <v>4060.0079999999994</v>
      </c>
      <c r="K2067" s="4">
        <f>Table4[[#This Row],[Quantity]]*Table4[[#This Row],[CostPrice]]</f>
        <v>3355.8</v>
      </c>
      <c r="L2067" s="4">
        <f>Table4[[#This Row],[Net Revenue]]-Table4[[#This Row],[Total Cost]]</f>
        <v>704.20799999999917</v>
      </c>
      <c r="M2067" t="str">
        <f>_xlfn.XLOOKUP(Table4[[#This Row],[ProductID]], Products!A:A,Products!B:B, "Not Found")</f>
        <v>Step Smartphone</v>
      </c>
      <c r="N2067" t="str">
        <f>TEXT(Table4[[#This Row],[Date]], "mmm")</f>
        <v>Feb</v>
      </c>
      <c r="O2067" t="str">
        <f>TEXT(Table4[[#This Row],[Date]], "yyyy")</f>
        <v>2024</v>
      </c>
      <c r="P2067" t="str">
        <f>_xlfn.XLOOKUP(Table4[[#This Row],[ProductID]],Products!A:A,Products!C:C, "Not Found")</f>
        <v>Electronics</v>
      </c>
      <c r="Q2067" t="str">
        <f>_xlfn.XLOOKUP(Table4[[#This Row],[ProductID]],Products!A:A,Products!D:D,"Not Found")</f>
        <v>Smartphone</v>
      </c>
      <c r="R2067">
        <f>_xlfn.XLOOKUP(Table4[[#This Row],[ProductID]],Products!A:A,Products!E:E,"Not Found")</f>
        <v>1194.1199999999999</v>
      </c>
      <c r="S2067">
        <f>_xlfn.XLOOKUP(Table4[[#This Row],[ProductID]],Products!A:A,Products!F:F, "Not Found")</f>
        <v>838.95</v>
      </c>
      <c r="T2067" t="str">
        <f>_xlfn.XLOOKUP(Table4[[#This Row],[CustomerID]],Customers!A:A,Customers!D:D, "Not Found")</f>
        <v>M</v>
      </c>
      <c r="U2067" s="6">
        <f>_xlfn.XLOOKUP(Table4[[#This Row],[CustomerID]],Customers!A:A,Customers!E:E, "Not Found")</f>
        <v>21466</v>
      </c>
      <c r="V2067">
        <f ca="1">DATEDIF(Table4[[#This Row],[CustomerBirthday]], TODAY(), "Y")</f>
        <v>67</v>
      </c>
      <c r="W2067" t="str" cm="1">
        <f t="array" aca="1" ref="W2067" ca="1">_xlfn.IFS(Table4[[#This Row],[Age]]&lt;25, "Under 25",Table4[[#This Row],[Age]]=34, "25-34", Table4[[#This Row],[Age]]&lt;=49, "35-49", Table4[[#This Row],[Age]]&lt;=64, "50-64", Table4[[#This Row],[Age]]&gt;=65, "65+")</f>
        <v>65+</v>
      </c>
      <c r="X2067" t="str">
        <f>_xlfn.XLOOKUP(Table4[[#This Row],[StoreID]],Stores!A:A,Stores!B:B, "Not found")</f>
        <v>MegaMart Jimenezborough</v>
      </c>
      <c r="Y2067" t="str">
        <f>_xlfn.XLOOKUP(Table4[[#This Row],[StoreID]],Stores!A:A,Stores!C:C, "Not Found")</f>
        <v>Jimenezborough</v>
      </c>
      <c r="Z2067" t="str">
        <f>_xlfn.XLOOKUP(Table4[[#This Row],[StoreID]],Stores!A:A,Stores!D:D, "Not Found")</f>
        <v>South</v>
      </c>
    </row>
    <row r="2068" spans="1:26">
      <c r="A2068" t="s">
        <v>2934</v>
      </c>
      <c r="B2068" s="1">
        <v>45288</v>
      </c>
      <c r="C2068" t="s">
        <v>396</v>
      </c>
      <c r="D2068" t="s">
        <v>728</v>
      </c>
      <c r="E2068" t="s">
        <v>839</v>
      </c>
      <c r="F2068">
        <v>3</v>
      </c>
      <c r="G2068">
        <v>0.15</v>
      </c>
      <c r="H2068" t="s">
        <v>865</v>
      </c>
      <c r="I2068" s="4">
        <f>Table4[[#This Row],[Quantity]]*Table4[[#This Row],[UnitPrice]]</f>
        <v>954.15000000000009</v>
      </c>
      <c r="J2068" s="4">
        <f>Table4[[#This Row],[Gross Revenue]]*(1-Table4[[#This Row],[Discount]])</f>
        <v>811.02750000000003</v>
      </c>
      <c r="K2068" s="4">
        <f>Table4[[#This Row],[Quantity]]*Table4[[#This Row],[CostPrice]]</f>
        <v>562.02</v>
      </c>
      <c r="L2068" s="4">
        <f>Table4[[#This Row],[Net Revenue]]-Table4[[#This Row],[Total Cost]]</f>
        <v>249.00750000000005</v>
      </c>
      <c r="M2068" t="str">
        <f>_xlfn.XLOOKUP(Table4[[#This Row],[ProductID]], Products!A:A,Products!B:B, "Not Found")</f>
        <v>Company Fruits</v>
      </c>
      <c r="N2068" t="str">
        <f>TEXT(Table4[[#This Row],[Date]], "mmm")</f>
        <v>Dec</v>
      </c>
      <c r="O2068" t="str">
        <f>TEXT(Table4[[#This Row],[Date]], "yyyy")</f>
        <v>2023</v>
      </c>
      <c r="P2068" t="str">
        <f>_xlfn.XLOOKUP(Table4[[#This Row],[ProductID]],Products!A:A,Products!C:C, "Not Found")</f>
        <v>Groceries</v>
      </c>
      <c r="Q2068" t="str">
        <f>_xlfn.XLOOKUP(Table4[[#This Row],[ProductID]],Products!A:A,Products!D:D,"Not Found")</f>
        <v>Fruits</v>
      </c>
      <c r="R2068">
        <f>_xlfn.XLOOKUP(Table4[[#This Row],[ProductID]],Products!A:A,Products!E:E,"Not Found")</f>
        <v>318.05</v>
      </c>
      <c r="S2068">
        <f>_xlfn.XLOOKUP(Table4[[#This Row],[ProductID]],Products!A:A,Products!F:F, "Not Found")</f>
        <v>187.34</v>
      </c>
      <c r="T2068" t="str">
        <f>_xlfn.XLOOKUP(Table4[[#This Row],[CustomerID]],Customers!A:A,Customers!D:D, "Not Found")</f>
        <v>F</v>
      </c>
      <c r="U2068" s="6">
        <f>_xlfn.XLOOKUP(Table4[[#This Row],[CustomerID]],Customers!A:A,Customers!E:E, "Not Found")</f>
        <v>31890</v>
      </c>
      <c r="V2068">
        <f ca="1">DATEDIF(Table4[[#This Row],[CustomerBirthday]], TODAY(), "Y")</f>
        <v>39</v>
      </c>
      <c r="W2068" t="str" cm="1">
        <f t="array" aca="1" ref="W2068" ca="1">_xlfn.IFS(Table4[[#This Row],[Age]]&lt;25, "Under 25",Table4[[#This Row],[Age]]=34, "25-34", Table4[[#This Row],[Age]]&lt;=49, "35-49", Table4[[#This Row],[Age]]&lt;=64, "50-64", Table4[[#This Row],[Age]]&gt;=65, "65+")</f>
        <v>35-49</v>
      </c>
      <c r="X2068" t="str">
        <f>_xlfn.XLOOKUP(Table4[[#This Row],[StoreID]],Stores!A:A,Stores!B:B, "Not found")</f>
        <v>MegaMart New Michele</v>
      </c>
      <c r="Y2068" t="str">
        <f>_xlfn.XLOOKUP(Table4[[#This Row],[StoreID]],Stores!A:A,Stores!C:C, "Not Found")</f>
        <v>New Michele</v>
      </c>
      <c r="Z2068" t="str">
        <f>_xlfn.XLOOKUP(Table4[[#This Row],[StoreID]],Stores!A:A,Stores!D:D, "Not Found")</f>
        <v>West</v>
      </c>
    </row>
    <row r="2069" spans="1:26">
      <c r="A2069" t="s">
        <v>2935</v>
      </c>
      <c r="B2069" s="1">
        <v>45610</v>
      </c>
      <c r="C2069" t="s">
        <v>119</v>
      </c>
      <c r="D2069" t="s">
        <v>715</v>
      </c>
      <c r="E2069" t="s">
        <v>835</v>
      </c>
      <c r="F2069">
        <v>4</v>
      </c>
      <c r="G2069">
        <v>0.15</v>
      </c>
      <c r="H2069" t="s">
        <v>865</v>
      </c>
      <c r="I2069" s="4">
        <f>Table4[[#This Row],[Quantity]]*Table4[[#This Row],[UnitPrice]]</f>
        <v>3275.04</v>
      </c>
      <c r="J2069" s="4">
        <f>Table4[[#This Row],[Gross Revenue]]*(1-Table4[[#This Row],[Discount]])</f>
        <v>2783.7840000000001</v>
      </c>
      <c r="K2069" s="4">
        <f>Table4[[#This Row],[Quantity]]*Table4[[#This Row],[CostPrice]]</f>
        <v>2110.48</v>
      </c>
      <c r="L2069" s="4">
        <f>Table4[[#This Row],[Net Revenue]]-Table4[[#This Row],[Total Cost]]</f>
        <v>673.30400000000009</v>
      </c>
      <c r="M2069" t="str">
        <f>_xlfn.XLOOKUP(Table4[[#This Row],[ProductID]], Products!A:A,Products!B:B, "Not Found")</f>
        <v>Audience Television</v>
      </c>
      <c r="N2069" t="str">
        <f>TEXT(Table4[[#This Row],[Date]], "mmm")</f>
        <v>Nov</v>
      </c>
      <c r="O2069" t="str">
        <f>TEXT(Table4[[#This Row],[Date]], "yyyy")</f>
        <v>2024</v>
      </c>
      <c r="P2069" t="str">
        <f>_xlfn.XLOOKUP(Table4[[#This Row],[ProductID]],Products!A:A,Products!C:C, "Not Found")</f>
        <v>Electronics</v>
      </c>
      <c r="Q2069" t="str">
        <f>_xlfn.XLOOKUP(Table4[[#This Row],[ProductID]],Products!A:A,Products!D:D,"Not Found")</f>
        <v>Television</v>
      </c>
      <c r="R2069">
        <f>_xlfn.XLOOKUP(Table4[[#This Row],[ProductID]],Products!A:A,Products!E:E,"Not Found")</f>
        <v>818.76</v>
      </c>
      <c r="S2069">
        <f>_xlfn.XLOOKUP(Table4[[#This Row],[ProductID]],Products!A:A,Products!F:F, "Not Found")</f>
        <v>527.62</v>
      </c>
      <c r="T2069" t="str">
        <f>_xlfn.XLOOKUP(Table4[[#This Row],[CustomerID]],Customers!A:A,Customers!D:D, "Not Found")</f>
        <v>M</v>
      </c>
      <c r="U2069" s="6">
        <f>_xlfn.XLOOKUP(Table4[[#This Row],[CustomerID]],Customers!A:A,Customers!E:E, "Not Found")</f>
        <v>37417</v>
      </c>
      <c r="V2069">
        <f ca="1">DATEDIF(Table4[[#This Row],[CustomerBirthday]], TODAY(), "Y")</f>
        <v>24</v>
      </c>
      <c r="W2069" t="str" cm="1">
        <f t="array" aca="1" ref="W2069" ca="1">_xlfn.IFS(Table4[[#This Row],[Age]]&lt;25, "Under 25",Table4[[#This Row],[Age]]=34, "25-34", Table4[[#This Row],[Age]]&lt;=49, "35-49", Table4[[#This Row],[Age]]&lt;=64, "50-64", Table4[[#This Row],[Age]]&gt;=65, "65+")</f>
        <v>Under 25</v>
      </c>
      <c r="X2069" t="str">
        <f>_xlfn.XLOOKUP(Table4[[#This Row],[StoreID]],Stores!A:A,Stores!B:B, "Not found")</f>
        <v>MegaMart Peckmouth</v>
      </c>
      <c r="Y2069" t="str">
        <f>_xlfn.XLOOKUP(Table4[[#This Row],[StoreID]],Stores!A:A,Stores!C:C, "Not Found")</f>
        <v>Peckmouth</v>
      </c>
      <c r="Z2069" t="str">
        <f>_xlfn.XLOOKUP(Table4[[#This Row],[StoreID]],Stores!A:A,Stores!D:D, "Not Found")</f>
        <v>East</v>
      </c>
    </row>
    <row r="2070" spans="1:26">
      <c r="A2070" t="s">
        <v>2936</v>
      </c>
      <c r="B2070" s="1">
        <v>45860</v>
      </c>
      <c r="C2070" t="s">
        <v>179</v>
      </c>
      <c r="D2070" t="s">
        <v>808</v>
      </c>
      <c r="E2070" t="s">
        <v>846</v>
      </c>
      <c r="F2070">
        <v>5</v>
      </c>
      <c r="G2070">
        <v>0.05</v>
      </c>
      <c r="H2070" t="s">
        <v>868</v>
      </c>
      <c r="I2070" s="4">
        <f>Table4[[#This Row],[Quantity]]*Table4[[#This Row],[UnitPrice]]</f>
        <v>8175.05</v>
      </c>
      <c r="J2070" s="4">
        <f>Table4[[#This Row],[Gross Revenue]]*(1-Table4[[#This Row],[Discount]])</f>
        <v>7766.2974999999997</v>
      </c>
      <c r="K2070" s="4">
        <f>Table4[[#This Row],[Quantity]]*Table4[[#This Row],[CostPrice]]</f>
        <v>5216.45</v>
      </c>
      <c r="L2070" s="4">
        <f>Table4[[#This Row],[Net Revenue]]-Table4[[#This Row],[Total Cost]]</f>
        <v>2549.8474999999999</v>
      </c>
      <c r="M2070" t="str">
        <f>_xlfn.XLOOKUP(Table4[[#This Row],[ProductID]], Products!A:A,Products!B:B, "Not Found")</f>
        <v>Present Television</v>
      </c>
      <c r="N2070" t="str">
        <f>TEXT(Table4[[#This Row],[Date]], "mmm")</f>
        <v>Jul</v>
      </c>
      <c r="O2070" t="str">
        <f>TEXT(Table4[[#This Row],[Date]], "yyyy")</f>
        <v>2025</v>
      </c>
      <c r="P2070" t="str">
        <f>_xlfn.XLOOKUP(Table4[[#This Row],[ProductID]],Products!A:A,Products!C:C, "Not Found")</f>
        <v>Electronics</v>
      </c>
      <c r="Q2070" t="str">
        <f>_xlfn.XLOOKUP(Table4[[#This Row],[ProductID]],Products!A:A,Products!D:D,"Not Found")</f>
        <v>Television</v>
      </c>
      <c r="R2070">
        <f>_xlfn.XLOOKUP(Table4[[#This Row],[ProductID]],Products!A:A,Products!E:E,"Not Found")</f>
        <v>1635.01</v>
      </c>
      <c r="S2070">
        <f>_xlfn.XLOOKUP(Table4[[#This Row],[ProductID]],Products!A:A,Products!F:F, "Not Found")</f>
        <v>1043.29</v>
      </c>
      <c r="T2070" t="str">
        <f>_xlfn.XLOOKUP(Table4[[#This Row],[CustomerID]],Customers!A:A,Customers!D:D, "Not Found")</f>
        <v>M</v>
      </c>
      <c r="U2070" s="6">
        <f>_xlfn.XLOOKUP(Table4[[#This Row],[CustomerID]],Customers!A:A,Customers!E:E, "Not Found")</f>
        <v>23397</v>
      </c>
      <c r="V2070">
        <f ca="1">DATEDIF(Table4[[#This Row],[CustomerBirthday]], TODAY(), "Y")</f>
        <v>62</v>
      </c>
      <c r="W2070" t="str" cm="1">
        <f t="array" aca="1" ref="W2070" ca="1">_xlfn.IFS(Table4[[#This Row],[Age]]&lt;25, "Under 25",Table4[[#This Row],[Age]]=34, "25-34", Table4[[#This Row],[Age]]&lt;=49, "35-49", Table4[[#This Row],[Age]]&lt;=64, "50-64", Table4[[#This Row],[Age]]&gt;=65, "65+")</f>
        <v>50-64</v>
      </c>
      <c r="X2070" t="str">
        <f>_xlfn.XLOOKUP(Table4[[#This Row],[StoreID]],Stores!A:A,Stores!B:B, "Not found")</f>
        <v>MegaMart Johnmouth</v>
      </c>
      <c r="Y2070" t="str">
        <f>_xlfn.XLOOKUP(Table4[[#This Row],[StoreID]],Stores!A:A,Stores!C:C, "Not Found")</f>
        <v>Johnmouth</v>
      </c>
      <c r="Z2070" t="str">
        <f>_xlfn.XLOOKUP(Table4[[#This Row],[StoreID]],Stores!A:A,Stores!D:D, "Not Found")</f>
        <v>East</v>
      </c>
    </row>
    <row r="2071" spans="1:26">
      <c r="A2071" t="s">
        <v>2937</v>
      </c>
      <c r="B2071" s="1">
        <v>45746</v>
      </c>
      <c r="C2071" t="s">
        <v>368</v>
      </c>
      <c r="D2071" t="s">
        <v>747</v>
      </c>
      <c r="E2071" t="s">
        <v>839</v>
      </c>
      <c r="F2071">
        <v>4</v>
      </c>
      <c r="G2071">
        <v>0.1</v>
      </c>
      <c r="H2071" t="s">
        <v>875</v>
      </c>
      <c r="I2071" s="4">
        <f>Table4[[#This Row],[Quantity]]*Table4[[#This Row],[UnitPrice]]</f>
        <v>4539.2</v>
      </c>
      <c r="J2071" s="4">
        <f>Table4[[#This Row],[Gross Revenue]]*(1-Table4[[#This Row],[Discount]])</f>
        <v>4085.2799999999997</v>
      </c>
      <c r="K2071" s="4">
        <f>Table4[[#This Row],[Quantity]]*Table4[[#This Row],[CostPrice]]</f>
        <v>2700.4</v>
      </c>
      <c r="L2071" s="4">
        <f>Table4[[#This Row],[Net Revenue]]-Table4[[#This Row],[Total Cost]]</f>
        <v>1384.8799999999997</v>
      </c>
      <c r="M2071" t="str">
        <f>_xlfn.XLOOKUP(Table4[[#This Row],[ProductID]], Products!A:A,Products!B:B, "Not Found")</f>
        <v>World Watches</v>
      </c>
      <c r="N2071" t="str">
        <f>TEXT(Table4[[#This Row],[Date]], "mmm")</f>
        <v>Mar</v>
      </c>
      <c r="O2071" t="str">
        <f>TEXT(Table4[[#This Row],[Date]], "yyyy")</f>
        <v>2025</v>
      </c>
      <c r="P2071" t="str">
        <f>_xlfn.XLOOKUP(Table4[[#This Row],[ProductID]],Products!A:A,Products!C:C, "Not Found")</f>
        <v>Fashion</v>
      </c>
      <c r="Q2071" t="str">
        <f>_xlfn.XLOOKUP(Table4[[#This Row],[ProductID]],Products!A:A,Products!D:D,"Not Found")</f>
        <v>Watches</v>
      </c>
      <c r="R2071">
        <f>_xlfn.XLOOKUP(Table4[[#This Row],[ProductID]],Products!A:A,Products!E:E,"Not Found")</f>
        <v>1134.8</v>
      </c>
      <c r="S2071">
        <f>_xlfn.XLOOKUP(Table4[[#This Row],[ProductID]],Products!A:A,Products!F:F, "Not Found")</f>
        <v>675.1</v>
      </c>
      <c r="T2071" t="str">
        <f>_xlfn.XLOOKUP(Table4[[#This Row],[CustomerID]],Customers!A:A,Customers!D:D, "Not Found")</f>
        <v>F</v>
      </c>
      <c r="U2071" s="6">
        <f>_xlfn.XLOOKUP(Table4[[#This Row],[CustomerID]],Customers!A:A,Customers!E:E, "Not Found")</f>
        <v>38361</v>
      </c>
      <c r="V2071">
        <f ca="1">DATEDIF(Table4[[#This Row],[CustomerBirthday]], TODAY(), "Y")</f>
        <v>21</v>
      </c>
      <c r="W2071" t="str" cm="1">
        <f t="array" aca="1" ref="W2071" ca="1">_xlfn.IFS(Table4[[#This Row],[Age]]&lt;25, "Under 25",Table4[[#This Row],[Age]]=34, "25-34", Table4[[#This Row],[Age]]&lt;=49, "35-49", Table4[[#This Row],[Age]]&lt;=64, "50-64", Table4[[#This Row],[Age]]&gt;=65, "65+")</f>
        <v>Under 25</v>
      </c>
      <c r="X2071" t="str">
        <f>_xlfn.XLOOKUP(Table4[[#This Row],[StoreID]],Stores!A:A,Stores!B:B, "Not found")</f>
        <v>MegaMart New Michele</v>
      </c>
      <c r="Y2071" t="str">
        <f>_xlfn.XLOOKUP(Table4[[#This Row],[StoreID]],Stores!A:A,Stores!C:C, "Not Found")</f>
        <v>New Michele</v>
      </c>
      <c r="Z2071" t="str">
        <f>_xlfn.XLOOKUP(Table4[[#This Row],[StoreID]],Stores!A:A,Stores!D:D, "Not Found")</f>
        <v>West</v>
      </c>
    </row>
    <row r="2072" spans="1:26">
      <c r="A2072" t="s">
        <v>2938</v>
      </c>
      <c r="B2072" s="1">
        <v>45395</v>
      </c>
      <c r="C2072" t="s">
        <v>93</v>
      </c>
      <c r="D2072" t="s">
        <v>722</v>
      </c>
      <c r="E2072" t="s">
        <v>831</v>
      </c>
      <c r="F2072">
        <v>1</v>
      </c>
      <c r="G2072">
        <v>0</v>
      </c>
      <c r="H2072" t="s">
        <v>868</v>
      </c>
      <c r="I2072" s="4">
        <f>Table4[[#This Row],[Quantity]]*Table4[[#This Row],[UnitPrice]]</f>
        <v>1853.77</v>
      </c>
      <c r="J2072" s="4">
        <f>Table4[[#This Row],[Gross Revenue]]*(1-Table4[[#This Row],[Discount]])</f>
        <v>1853.77</v>
      </c>
      <c r="K2072" s="4">
        <f>Table4[[#This Row],[Quantity]]*Table4[[#This Row],[CostPrice]]</f>
        <v>1363.52</v>
      </c>
      <c r="L2072" s="4">
        <f>Table4[[#This Row],[Net Revenue]]-Table4[[#This Row],[Total Cost]]</f>
        <v>490.25</v>
      </c>
      <c r="M2072" t="str">
        <f>_xlfn.XLOOKUP(Table4[[#This Row],[ProductID]], Products!A:A,Products!B:B, "Not Found")</f>
        <v>Four Accessories</v>
      </c>
      <c r="N2072" t="str">
        <f>TEXT(Table4[[#This Row],[Date]], "mmm")</f>
        <v>Apr</v>
      </c>
      <c r="O2072" t="str">
        <f>TEXT(Table4[[#This Row],[Date]], "yyyy")</f>
        <v>2024</v>
      </c>
      <c r="P2072" t="str">
        <f>_xlfn.XLOOKUP(Table4[[#This Row],[ProductID]],Products!A:A,Products!C:C, "Not Found")</f>
        <v>Fashion</v>
      </c>
      <c r="Q2072" t="str">
        <f>_xlfn.XLOOKUP(Table4[[#This Row],[ProductID]],Products!A:A,Products!D:D,"Not Found")</f>
        <v>Accessories</v>
      </c>
      <c r="R2072">
        <f>_xlfn.XLOOKUP(Table4[[#This Row],[ProductID]],Products!A:A,Products!E:E,"Not Found")</f>
        <v>1853.77</v>
      </c>
      <c r="S2072">
        <f>_xlfn.XLOOKUP(Table4[[#This Row],[ProductID]],Products!A:A,Products!F:F, "Not Found")</f>
        <v>1363.52</v>
      </c>
      <c r="T2072" t="str">
        <f>_xlfn.XLOOKUP(Table4[[#This Row],[CustomerID]],Customers!A:A,Customers!D:D, "Not Found")</f>
        <v>F</v>
      </c>
      <c r="U2072" s="6">
        <f>_xlfn.XLOOKUP(Table4[[#This Row],[CustomerID]],Customers!A:A,Customers!E:E, "Not Found")</f>
        <v>26428</v>
      </c>
      <c r="V2072">
        <f ca="1">DATEDIF(Table4[[#This Row],[CustomerBirthday]], TODAY(), "Y")</f>
        <v>54</v>
      </c>
      <c r="W2072" t="str" cm="1">
        <f t="array" aca="1" ref="W2072" ca="1">_xlfn.IFS(Table4[[#This Row],[Age]]&lt;25, "Under 25",Table4[[#This Row],[Age]]=34, "25-34", Table4[[#This Row],[Age]]&lt;=49, "35-49", Table4[[#This Row],[Age]]&lt;=64, "50-64", Table4[[#This Row],[Age]]&gt;=65, "65+")</f>
        <v>50-64</v>
      </c>
      <c r="X2072" t="str">
        <f>_xlfn.XLOOKUP(Table4[[#This Row],[StoreID]],Stores!A:A,Stores!B:B, "Not found")</f>
        <v>MegaMart Jimenezborough</v>
      </c>
      <c r="Y2072" t="str">
        <f>_xlfn.XLOOKUP(Table4[[#This Row],[StoreID]],Stores!A:A,Stores!C:C, "Not Found")</f>
        <v>Jimenezborough</v>
      </c>
      <c r="Z2072" t="str">
        <f>_xlfn.XLOOKUP(Table4[[#This Row],[StoreID]],Stores!A:A,Stores!D:D, "Not Found")</f>
        <v>South</v>
      </c>
    </row>
    <row r="2073" spans="1:26">
      <c r="A2073" t="s">
        <v>2939</v>
      </c>
      <c r="B2073" s="1">
        <v>45837</v>
      </c>
      <c r="C2073" t="s">
        <v>109</v>
      </c>
      <c r="D2073" t="s">
        <v>802</v>
      </c>
      <c r="E2073" t="s">
        <v>842</v>
      </c>
      <c r="F2073">
        <v>5</v>
      </c>
      <c r="G2073">
        <v>0</v>
      </c>
      <c r="H2073" t="s">
        <v>868</v>
      </c>
      <c r="I2073" s="4">
        <f>Table4[[#This Row],[Quantity]]*Table4[[#This Row],[UnitPrice]]</f>
        <v>1834.65</v>
      </c>
      <c r="J2073" s="4">
        <f>Table4[[#This Row],[Gross Revenue]]*(1-Table4[[#This Row],[Discount]])</f>
        <v>1834.65</v>
      </c>
      <c r="K2073" s="4">
        <f>Table4[[#This Row],[Quantity]]*Table4[[#This Row],[CostPrice]]</f>
        <v>1426.15</v>
      </c>
      <c r="L2073" s="4">
        <f>Table4[[#This Row],[Net Revenue]]-Table4[[#This Row],[Total Cost]]</f>
        <v>408.5</v>
      </c>
      <c r="M2073" t="str">
        <f>_xlfn.XLOOKUP(Table4[[#This Row],[ProductID]], Products!A:A,Products!B:B, "Not Found")</f>
        <v>Stage Footwear</v>
      </c>
      <c r="N2073" t="str">
        <f>TEXT(Table4[[#This Row],[Date]], "mmm")</f>
        <v>Jun</v>
      </c>
      <c r="O2073" t="str">
        <f>TEXT(Table4[[#This Row],[Date]], "yyyy")</f>
        <v>2025</v>
      </c>
      <c r="P2073" t="str">
        <f>_xlfn.XLOOKUP(Table4[[#This Row],[ProductID]],Products!A:A,Products!C:C, "Not Found")</f>
        <v>Fashion</v>
      </c>
      <c r="Q2073" t="str">
        <f>_xlfn.XLOOKUP(Table4[[#This Row],[ProductID]],Products!A:A,Products!D:D,"Not Found")</f>
        <v>Footwear</v>
      </c>
      <c r="R2073">
        <f>_xlfn.XLOOKUP(Table4[[#This Row],[ProductID]],Products!A:A,Products!E:E,"Not Found")</f>
        <v>366.93</v>
      </c>
      <c r="S2073">
        <f>_xlfn.XLOOKUP(Table4[[#This Row],[ProductID]],Products!A:A,Products!F:F, "Not Found")</f>
        <v>285.23</v>
      </c>
      <c r="T2073" t="str">
        <f>_xlfn.XLOOKUP(Table4[[#This Row],[CustomerID]],Customers!A:A,Customers!D:D, "Not Found")</f>
        <v>M</v>
      </c>
      <c r="U2073" s="6">
        <f>_xlfn.XLOOKUP(Table4[[#This Row],[CustomerID]],Customers!A:A,Customers!E:E, "Not Found")</f>
        <v>21586</v>
      </c>
      <c r="V2073">
        <f ca="1">DATEDIF(Table4[[#This Row],[CustomerBirthday]], TODAY(), "Y")</f>
        <v>67</v>
      </c>
      <c r="W2073" t="str" cm="1">
        <f t="array" aca="1" ref="W2073" ca="1">_xlfn.IFS(Table4[[#This Row],[Age]]&lt;25, "Under 25",Table4[[#This Row],[Age]]=34, "25-34", Table4[[#This Row],[Age]]&lt;=49, "35-49", Table4[[#This Row],[Age]]&lt;=64, "50-64", Table4[[#This Row],[Age]]&gt;=65, "65+")</f>
        <v>65+</v>
      </c>
      <c r="X2073" t="str">
        <f>_xlfn.XLOOKUP(Table4[[#This Row],[StoreID]],Stores!A:A,Stores!B:B, "Not found")</f>
        <v>MegaMart Brianahaven</v>
      </c>
      <c r="Y2073" t="str">
        <f>_xlfn.XLOOKUP(Table4[[#This Row],[StoreID]],Stores!A:A,Stores!C:C, "Not Found")</f>
        <v>Brianahaven</v>
      </c>
      <c r="Z2073" t="str">
        <f>_xlfn.XLOOKUP(Table4[[#This Row],[StoreID]],Stores!A:A,Stores!D:D, "Not Found")</f>
        <v>North</v>
      </c>
    </row>
    <row r="2074" spans="1:26">
      <c r="A2074" t="s">
        <v>2940</v>
      </c>
      <c r="B2074" s="1">
        <v>45271</v>
      </c>
      <c r="C2074" t="s">
        <v>472</v>
      </c>
      <c r="D2074" t="s">
        <v>784</v>
      </c>
      <c r="E2074" t="s">
        <v>846</v>
      </c>
      <c r="F2074">
        <v>1</v>
      </c>
      <c r="G2074">
        <v>0.1</v>
      </c>
      <c r="H2074" t="s">
        <v>868</v>
      </c>
      <c r="I2074" s="4">
        <f>Table4[[#This Row],[Quantity]]*Table4[[#This Row],[UnitPrice]]</f>
        <v>1485.05</v>
      </c>
      <c r="J2074" s="4">
        <f>Table4[[#This Row],[Gross Revenue]]*(1-Table4[[#This Row],[Discount]])</f>
        <v>1336.5450000000001</v>
      </c>
      <c r="K2074" s="4">
        <f>Table4[[#This Row],[Quantity]]*Table4[[#This Row],[CostPrice]]</f>
        <v>988.31</v>
      </c>
      <c r="L2074" s="4">
        <f>Table4[[#This Row],[Net Revenue]]-Table4[[#This Row],[Total Cost]]</f>
        <v>348.23500000000013</v>
      </c>
      <c r="M2074" t="str">
        <f>_xlfn.XLOOKUP(Table4[[#This Row],[ProductID]], Products!A:A,Products!B:B, "Not Found")</f>
        <v>Road Clothing</v>
      </c>
      <c r="N2074" t="str">
        <f>TEXT(Table4[[#This Row],[Date]], "mmm")</f>
        <v>Dec</v>
      </c>
      <c r="O2074" t="str">
        <f>TEXT(Table4[[#This Row],[Date]], "yyyy")</f>
        <v>2023</v>
      </c>
      <c r="P2074" t="str">
        <f>_xlfn.XLOOKUP(Table4[[#This Row],[ProductID]],Products!A:A,Products!C:C, "Not Found")</f>
        <v>Fashion</v>
      </c>
      <c r="Q2074" t="str">
        <f>_xlfn.XLOOKUP(Table4[[#This Row],[ProductID]],Products!A:A,Products!D:D,"Not Found")</f>
        <v>Clothing</v>
      </c>
      <c r="R2074">
        <f>_xlfn.XLOOKUP(Table4[[#This Row],[ProductID]],Products!A:A,Products!E:E,"Not Found")</f>
        <v>1485.05</v>
      </c>
      <c r="S2074">
        <f>_xlfn.XLOOKUP(Table4[[#This Row],[ProductID]],Products!A:A,Products!F:F, "Not Found")</f>
        <v>988.31</v>
      </c>
      <c r="T2074" t="str">
        <f>_xlfn.XLOOKUP(Table4[[#This Row],[CustomerID]],Customers!A:A,Customers!D:D, "Not Found")</f>
        <v>M</v>
      </c>
      <c r="U2074" s="6">
        <f>_xlfn.XLOOKUP(Table4[[#This Row],[CustomerID]],Customers!A:A,Customers!E:E, "Not Found")</f>
        <v>21466</v>
      </c>
      <c r="V2074">
        <f ca="1">DATEDIF(Table4[[#This Row],[CustomerBirthday]], TODAY(), "Y")</f>
        <v>67</v>
      </c>
      <c r="W2074" t="str" cm="1">
        <f t="array" aca="1" ref="W2074" ca="1">_xlfn.IFS(Table4[[#This Row],[Age]]&lt;25, "Under 25",Table4[[#This Row],[Age]]=34, "25-34", Table4[[#This Row],[Age]]&lt;=49, "35-49", Table4[[#This Row],[Age]]&lt;=64, "50-64", Table4[[#This Row],[Age]]&gt;=65, "65+")</f>
        <v>65+</v>
      </c>
      <c r="X2074" t="str">
        <f>_xlfn.XLOOKUP(Table4[[#This Row],[StoreID]],Stores!A:A,Stores!B:B, "Not found")</f>
        <v>MegaMart Johnmouth</v>
      </c>
      <c r="Y2074" t="str">
        <f>_xlfn.XLOOKUP(Table4[[#This Row],[StoreID]],Stores!A:A,Stores!C:C, "Not Found")</f>
        <v>Johnmouth</v>
      </c>
      <c r="Z2074" t="str">
        <f>_xlfn.XLOOKUP(Table4[[#This Row],[StoreID]],Stores!A:A,Stores!D:D, "Not Found")</f>
        <v>East</v>
      </c>
    </row>
    <row r="2075" spans="1:26">
      <c r="A2075" t="s">
        <v>2941</v>
      </c>
      <c r="B2075" s="1">
        <v>45345</v>
      </c>
      <c r="C2075" t="s">
        <v>213</v>
      </c>
      <c r="D2075" t="s">
        <v>759</v>
      </c>
      <c r="E2075" t="s">
        <v>835</v>
      </c>
      <c r="F2075">
        <v>4</v>
      </c>
      <c r="G2075">
        <v>0.15</v>
      </c>
      <c r="H2075" t="s">
        <v>875</v>
      </c>
      <c r="I2075" s="4">
        <f>Table4[[#This Row],[Quantity]]*Table4[[#This Row],[UnitPrice]]</f>
        <v>4319.5600000000004</v>
      </c>
      <c r="J2075" s="4">
        <f>Table4[[#This Row],[Gross Revenue]]*(1-Table4[[#This Row],[Discount]])</f>
        <v>3671.6260000000002</v>
      </c>
      <c r="K2075" s="4">
        <f>Table4[[#This Row],[Quantity]]*Table4[[#This Row],[CostPrice]]</f>
        <v>2815.32</v>
      </c>
      <c r="L2075" s="4">
        <f>Table4[[#This Row],[Net Revenue]]-Table4[[#This Row],[Total Cost]]</f>
        <v>856.30600000000004</v>
      </c>
      <c r="M2075" t="str">
        <f>_xlfn.XLOOKUP(Table4[[#This Row],[ProductID]], Products!A:A,Products!B:B, "Not Found")</f>
        <v>Democratic Smartphone</v>
      </c>
      <c r="N2075" t="str">
        <f>TEXT(Table4[[#This Row],[Date]], "mmm")</f>
        <v>Feb</v>
      </c>
      <c r="O2075" t="str">
        <f>TEXT(Table4[[#This Row],[Date]], "yyyy")</f>
        <v>2024</v>
      </c>
      <c r="P2075" t="str">
        <f>_xlfn.XLOOKUP(Table4[[#This Row],[ProductID]],Products!A:A,Products!C:C, "Not Found")</f>
        <v>Electronics</v>
      </c>
      <c r="Q2075" t="str">
        <f>_xlfn.XLOOKUP(Table4[[#This Row],[ProductID]],Products!A:A,Products!D:D,"Not Found")</f>
        <v>Smartphone</v>
      </c>
      <c r="R2075">
        <f>_xlfn.XLOOKUP(Table4[[#This Row],[ProductID]],Products!A:A,Products!E:E,"Not Found")</f>
        <v>1079.8900000000001</v>
      </c>
      <c r="S2075">
        <f>_xlfn.XLOOKUP(Table4[[#This Row],[ProductID]],Products!A:A,Products!F:F, "Not Found")</f>
        <v>703.83</v>
      </c>
      <c r="T2075" t="str">
        <f>_xlfn.XLOOKUP(Table4[[#This Row],[CustomerID]],Customers!A:A,Customers!D:D, "Not Found")</f>
        <v>M</v>
      </c>
      <c r="U2075" s="6">
        <f>_xlfn.XLOOKUP(Table4[[#This Row],[CustomerID]],Customers!A:A,Customers!E:E, "Not Found")</f>
        <v>27950</v>
      </c>
      <c r="V2075">
        <f ca="1">DATEDIF(Table4[[#This Row],[CustomerBirthday]], TODAY(), "Y")</f>
        <v>50</v>
      </c>
      <c r="W2075" t="str" cm="1">
        <f t="array" aca="1" ref="W2075" ca="1">_xlfn.IFS(Table4[[#This Row],[Age]]&lt;25, "Under 25",Table4[[#This Row],[Age]]=34, "25-34", Table4[[#This Row],[Age]]&lt;=49, "35-49", Table4[[#This Row],[Age]]&lt;=64, "50-64", Table4[[#This Row],[Age]]&gt;=65, "65+")</f>
        <v>50-64</v>
      </c>
      <c r="X2075" t="str">
        <f>_xlfn.XLOOKUP(Table4[[#This Row],[StoreID]],Stores!A:A,Stores!B:B, "Not found")</f>
        <v>MegaMart Peckmouth</v>
      </c>
      <c r="Y2075" t="str">
        <f>_xlfn.XLOOKUP(Table4[[#This Row],[StoreID]],Stores!A:A,Stores!C:C, "Not Found")</f>
        <v>Peckmouth</v>
      </c>
      <c r="Z2075" t="str">
        <f>_xlfn.XLOOKUP(Table4[[#This Row],[StoreID]],Stores!A:A,Stores!D:D, "Not Found")</f>
        <v>East</v>
      </c>
    </row>
    <row r="2076" spans="1:26">
      <c r="A2076" t="s">
        <v>2942</v>
      </c>
      <c r="B2076" s="1">
        <v>45328</v>
      </c>
      <c r="C2076" t="s">
        <v>198</v>
      </c>
      <c r="D2076" t="s">
        <v>734</v>
      </c>
      <c r="E2076" t="s">
        <v>842</v>
      </c>
      <c r="F2076">
        <v>1</v>
      </c>
      <c r="G2076">
        <v>0.1</v>
      </c>
      <c r="H2076" t="s">
        <v>868</v>
      </c>
      <c r="I2076" s="4">
        <f>Table4[[#This Row],[Quantity]]*Table4[[#This Row],[UnitPrice]]</f>
        <v>109.78</v>
      </c>
      <c r="J2076" s="4">
        <f>Table4[[#This Row],[Gross Revenue]]*(1-Table4[[#This Row],[Discount]])</f>
        <v>98.802000000000007</v>
      </c>
      <c r="K2076" s="4">
        <f>Table4[[#This Row],[Quantity]]*Table4[[#This Row],[CostPrice]]</f>
        <v>70.59</v>
      </c>
      <c r="L2076" s="4">
        <f>Table4[[#This Row],[Net Revenue]]-Table4[[#This Row],[Total Cost]]</f>
        <v>28.212000000000003</v>
      </c>
      <c r="M2076" t="str">
        <f>_xlfn.XLOOKUP(Table4[[#This Row],[ProductID]], Products!A:A,Products!B:B, "Not Found")</f>
        <v>Recognize Footwear</v>
      </c>
      <c r="N2076" t="str">
        <f>TEXT(Table4[[#This Row],[Date]], "mmm")</f>
        <v>Feb</v>
      </c>
      <c r="O2076" t="str">
        <f>TEXT(Table4[[#This Row],[Date]], "yyyy")</f>
        <v>2024</v>
      </c>
      <c r="P2076" t="str">
        <f>_xlfn.XLOOKUP(Table4[[#This Row],[ProductID]],Products!A:A,Products!C:C, "Not Found")</f>
        <v>Fashion</v>
      </c>
      <c r="Q2076" t="str">
        <f>_xlfn.XLOOKUP(Table4[[#This Row],[ProductID]],Products!A:A,Products!D:D,"Not Found")</f>
        <v>Footwear</v>
      </c>
      <c r="R2076">
        <f>_xlfn.XLOOKUP(Table4[[#This Row],[ProductID]],Products!A:A,Products!E:E,"Not Found")</f>
        <v>109.78</v>
      </c>
      <c r="S2076">
        <f>_xlfn.XLOOKUP(Table4[[#This Row],[ProductID]],Products!A:A,Products!F:F, "Not Found")</f>
        <v>70.59</v>
      </c>
      <c r="T2076" t="str">
        <f>_xlfn.XLOOKUP(Table4[[#This Row],[CustomerID]],Customers!A:A,Customers!D:D, "Not Found")</f>
        <v>F</v>
      </c>
      <c r="U2076" s="6">
        <f>_xlfn.XLOOKUP(Table4[[#This Row],[CustomerID]],Customers!A:A,Customers!E:E, "Not Found")</f>
        <v>38340</v>
      </c>
      <c r="V2076">
        <f ca="1">DATEDIF(Table4[[#This Row],[CustomerBirthday]], TODAY(), "Y")</f>
        <v>21</v>
      </c>
      <c r="W2076" t="str" cm="1">
        <f t="array" aca="1" ref="W2076" ca="1">_xlfn.IFS(Table4[[#This Row],[Age]]&lt;25, "Under 25",Table4[[#This Row],[Age]]=34, "25-34", Table4[[#This Row],[Age]]&lt;=49, "35-49", Table4[[#This Row],[Age]]&lt;=64, "50-64", Table4[[#This Row],[Age]]&gt;=65, "65+")</f>
        <v>Under 25</v>
      </c>
      <c r="X2076" t="str">
        <f>_xlfn.XLOOKUP(Table4[[#This Row],[StoreID]],Stores!A:A,Stores!B:B, "Not found")</f>
        <v>MegaMart Brianahaven</v>
      </c>
      <c r="Y2076" t="str">
        <f>_xlfn.XLOOKUP(Table4[[#This Row],[StoreID]],Stores!A:A,Stores!C:C, "Not Found")</f>
        <v>Brianahaven</v>
      </c>
      <c r="Z2076" t="str">
        <f>_xlfn.XLOOKUP(Table4[[#This Row],[StoreID]],Stores!A:A,Stores!D:D, "Not Found")</f>
        <v>North</v>
      </c>
    </row>
    <row r="2077" spans="1:26">
      <c r="A2077" t="s">
        <v>2943</v>
      </c>
      <c r="B2077" s="1">
        <v>45295</v>
      </c>
      <c r="C2077" t="s">
        <v>396</v>
      </c>
      <c r="D2077" t="s">
        <v>739</v>
      </c>
      <c r="E2077" t="s">
        <v>842</v>
      </c>
      <c r="F2077">
        <v>1</v>
      </c>
      <c r="G2077">
        <v>0.1</v>
      </c>
      <c r="H2077" t="s">
        <v>871</v>
      </c>
      <c r="I2077" s="4">
        <f>Table4[[#This Row],[Quantity]]*Table4[[#This Row],[UnitPrice]]</f>
        <v>1194.1199999999999</v>
      </c>
      <c r="J2077" s="4">
        <f>Table4[[#This Row],[Gross Revenue]]*(1-Table4[[#This Row],[Discount]])</f>
        <v>1074.7079999999999</v>
      </c>
      <c r="K2077" s="4">
        <f>Table4[[#This Row],[Quantity]]*Table4[[#This Row],[CostPrice]]</f>
        <v>838.95</v>
      </c>
      <c r="L2077" s="4">
        <f>Table4[[#This Row],[Net Revenue]]-Table4[[#This Row],[Total Cost]]</f>
        <v>235.75799999999981</v>
      </c>
      <c r="M2077" t="str">
        <f>_xlfn.XLOOKUP(Table4[[#This Row],[ProductID]], Products!A:A,Products!B:B, "Not Found")</f>
        <v>Step Smartphone</v>
      </c>
      <c r="N2077" t="str">
        <f>TEXT(Table4[[#This Row],[Date]], "mmm")</f>
        <v>Jan</v>
      </c>
      <c r="O2077" t="str">
        <f>TEXT(Table4[[#This Row],[Date]], "yyyy")</f>
        <v>2024</v>
      </c>
      <c r="P2077" t="str">
        <f>_xlfn.XLOOKUP(Table4[[#This Row],[ProductID]],Products!A:A,Products!C:C, "Not Found")</f>
        <v>Electronics</v>
      </c>
      <c r="Q2077" t="str">
        <f>_xlfn.XLOOKUP(Table4[[#This Row],[ProductID]],Products!A:A,Products!D:D,"Not Found")</f>
        <v>Smartphone</v>
      </c>
      <c r="R2077">
        <f>_xlfn.XLOOKUP(Table4[[#This Row],[ProductID]],Products!A:A,Products!E:E,"Not Found")</f>
        <v>1194.1199999999999</v>
      </c>
      <c r="S2077">
        <f>_xlfn.XLOOKUP(Table4[[#This Row],[ProductID]],Products!A:A,Products!F:F, "Not Found")</f>
        <v>838.95</v>
      </c>
      <c r="T2077" t="str">
        <f>_xlfn.XLOOKUP(Table4[[#This Row],[CustomerID]],Customers!A:A,Customers!D:D, "Not Found")</f>
        <v>F</v>
      </c>
      <c r="U2077" s="6">
        <f>_xlfn.XLOOKUP(Table4[[#This Row],[CustomerID]],Customers!A:A,Customers!E:E, "Not Found")</f>
        <v>31890</v>
      </c>
      <c r="V2077">
        <f ca="1">DATEDIF(Table4[[#This Row],[CustomerBirthday]], TODAY(), "Y")</f>
        <v>39</v>
      </c>
      <c r="W2077" t="str" cm="1">
        <f t="array" aca="1" ref="W2077" ca="1">_xlfn.IFS(Table4[[#This Row],[Age]]&lt;25, "Under 25",Table4[[#This Row],[Age]]=34, "25-34", Table4[[#This Row],[Age]]&lt;=49, "35-49", Table4[[#This Row],[Age]]&lt;=64, "50-64", Table4[[#This Row],[Age]]&gt;=65, "65+")</f>
        <v>35-49</v>
      </c>
      <c r="X2077" t="str">
        <f>_xlfn.XLOOKUP(Table4[[#This Row],[StoreID]],Stores!A:A,Stores!B:B, "Not found")</f>
        <v>MegaMart Brianahaven</v>
      </c>
      <c r="Y2077" t="str">
        <f>_xlfn.XLOOKUP(Table4[[#This Row],[StoreID]],Stores!A:A,Stores!C:C, "Not Found")</f>
        <v>Brianahaven</v>
      </c>
      <c r="Z2077" t="str">
        <f>_xlfn.XLOOKUP(Table4[[#This Row],[StoreID]],Stores!A:A,Stores!D:D, "Not Found")</f>
        <v>North</v>
      </c>
    </row>
    <row r="2078" spans="1:26">
      <c r="A2078" t="s">
        <v>2944</v>
      </c>
      <c r="B2078" s="1">
        <v>45591</v>
      </c>
      <c r="C2078" t="s">
        <v>476</v>
      </c>
      <c r="D2078" t="s">
        <v>774</v>
      </c>
      <c r="E2078" t="s">
        <v>839</v>
      </c>
      <c r="F2078">
        <v>3</v>
      </c>
      <c r="G2078">
        <v>0.1</v>
      </c>
      <c r="H2078" t="s">
        <v>865</v>
      </c>
      <c r="I2078" s="4">
        <f>Table4[[#This Row],[Quantity]]*Table4[[#This Row],[UnitPrice]]</f>
        <v>4462.2300000000005</v>
      </c>
      <c r="J2078" s="4">
        <f>Table4[[#This Row],[Gross Revenue]]*(1-Table4[[#This Row],[Discount]])</f>
        <v>4016.0070000000005</v>
      </c>
      <c r="K2078" s="4">
        <f>Table4[[#This Row],[Quantity]]*Table4[[#This Row],[CostPrice]]</f>
        <v>2439.21</v>
      </c>
      <c r="L2078" s="4">
        <f>Table4[[#This Row],[Net Revenue]]-Table4[[#This Row],[Total Cost]]</f>
        <v>1576.7970000000005</v>
      </c>
      <c r="M2078" t="str">
        <f>_xlfn.XLOOKUP(Table4[[#This Row],[ProductID]], Products!A:A,Products!B:B, "Not Found")</f>
        <v>Him Smartphone</v>
      </c>
      <c r="N2078" t="str">
        <f>TEXT(Table4[[#This Row],[Date]], "mmm")</f>
        <v>Oct</v>
      </c>
      <c r="O2078" t="str">
        <f>TEXT(Table4[[#This Row],[Date]], "yyyy")</f>
        <v>2024</v>
      </c>
      <c r="P2078" t="str">
        <f>_xlfn.XLOOKUP(Table4[[#This Row],[ProductID]],Products!A:A,Products!C:C, "Not Found")</f>
        <v>Electronics</v>
      </c>
      <c r="Q2078" t="str">
        <f>_xlfn.XLOOKUP(Table4[[#This Row],[ProductID]],Products!A:A,Products!D:D,"Not Found")</f>
        <v>Smartphone</v>
      </c>
      <c r="R2078">
        <f>_xlfn.XLOOKUP(Table4[[#This Row],[ProductID]],Products!A:A,Products!E:E,"Not Found")</f>
        <v>1487.41</v>
      </c>
      <c r="S2078">
        <f>_xlfn.XLOOKUP(Table4[[#This Row],[ProductID]],Products!A:A,Products!F:F, "Not Found")</f>
        <v>813.07</v>
      </c>
      <c r="T2078" t="str">
        <f>_xlfn.XLOOKUP(Table4[[#This Row],[CustomerID]],Customers!A:A,Customers!D:D, "Not Found")</f>
        <v>M</v>
      </c>
      <c r="U2078" s="6">
        <f>_xlfn.XLOOKUP(Table4[[#This Row],[CustomerID]],Customers!A:A,Customers!E:E, "Not Found")</f>
        <v>29985</v>
      </c>
      <c r="V2078">
        <f ca="1">DATEDIF(Table4[[#This Row],[CustomerBirthday]], TODAY(), "Y")</f>
        <v>44</v>
      </c>
      <c r="W2078" t="str" cm="1">
        <f t="array" aca="1" ref="W2078" ca="1">_xlfn.IFS(Table4[[#This Row],[Age]]&lt;25, "Under 25",Table4[[#This Row],[Age]]=34, "25-34", Table4[[#This Row],[Age]]&lt;=49, "35-49", Table4[[#This Row],[Age]]&lt;=64, "50-64", Table4[[#This Row],[Age]]&gt;=65, "65+")</f>
        <v>35-49</v>
      </c>
      <c r="X2078" t="str">
        <f>_xlfn.XLOOKUP(Table4[[#This Row],[StoreID]],Stores!A:A,Stores!B:B, "Not found")</f>
        <v>MegaMart New Michele</v>
      </c>
      <c r="Y2078" t="str">
        <f>_xlfn.XLOOKUP(Table4[[#This Row],[StoreID]],Stores!A:A,Stores!C:C, "Not Found")</f>
        <v>New Michele</v>
      </c>
      <c r="Z2078" t="str">
        <f>_xlfn.XLOOKUP(Table4[[#This Row],[StoreID]],Stores!A:A,Stores!D:D, "Not Found")</f>
        <v>West</v>
      </c>
    </row>
    <row r="2079" spans="1:26">
      <c r="A2079" t="s">
        <v>2945</v>
      </c>
      <c r="B2079" s="1">
        <v>45458</v>
      </c>
      <c r="C2079" t="s">
        <v>399</v>
      </c>
      <c r="D2079" t="s">
        <v>736</v>
      </c>
      <c r="E2079" t="s">
        <v>835</v>
      </c>
      <c r="F2079">
        <v>1</v>
      </c>
      <c r="G2079">
        <v>0.15</v>
      </c>
      <c r="H2079" t="s">
        <v>875</v>
      </c>
      <c r="I2079" s="4">
        <f>Table4[[#This Row],[Quantity]]*Table4[[#This Row],[UnitPrice]]</f>
        <v>123.19</v>
      </c>
      <c r="J2079" s="4">
        <f>Table4[[#This Row],[Gross Revenue]]*(1-Table4[[#This Row],[Discount]])</f>
        <v>104.7115</v>
      </c>
      <c r="K2079" s="4">
        <f>Table4[[#This Row],[Quantity]]*Table4[[#This Row],[CostPrice]]</f>
        <v>80.36</v>
      </c>
      <c r="L2079" s="4">
        <f>Table4[[#This Row],[Net Revenue]]-Table4[[#This Row],[Total Cost]]</f>
        <v>24.351500000000001</v>
      </c>
      <c r="M2079" t="str">
        <f>_xlfn.XLOOKUP(Table4[[#This Row],[ProductID]], Products!A:A,Products!B:B, "Not Found")</f>
        <v>Us Snacks</v>
      </c>
      <c r="N2079" t="str">
        <f>TEXT(Table4[[#This Row],[Date]], "mmm")</f>
        <v>Jun</v>
      </c>
      <c r="O2079" t="str">
        <f>TEXT(Table4[[#This Row],[Date]], "yyyy")</f>
        <v>2024</v>
      </c>
      <c r="P2079" t="str">
        <f>_xlfn.XLOOKUP(Table4[[#This Row],[ProductID]],Products!A:A,Products!C:C, "Not Found")</f>
        <v>Groceries</v>
      </c>
      <c r="Q2079" t="str">
        <f>_xlfn.XLOOKUP(Table4[[#This Row],[ProductID]],Products!A:A,Products!D:D,"Not Found")</f>
        <v>Snacks</v>
      </c>
      <c r="R2079">
        <f>_xlfn.XLOOKUP(Table4[[#This Row],[ProductID]],Products!A:A,Products!E:E,"Not Found")</f>
        <v>123.19</v>
      </c>
      <c r="S2079">
        <f>_xlfn.XLOOKUP(Table4[[#This Row],[ProductID]],Products!A:A,Products!F:F, "Not Found")</f>
        <v>80.36</v>
      </c>
      <c r="T2079" t="str">
        <f>_xlfn.XLOOKUP(Table4[[#This Row],[CustomerID]],Customers!A:A,Customers!D:D, "Not Found")</f>
        <v>F</v>
      </c>
      <c r="U2079" s="6">
        <f>_xlfn.XLOOKUP(Table4[[#This Row],[CustomerID]],Customers!A:A,Customers!E:E, "Not Found")</f>
        <v>34980</v>
      </c>
      <c r="V2079">
        <f ca="1">DATEDIF(Table4[[#This Row],[CustomerBirthday]], TODAY(), "Y")</f>
        <v>30</v>
      </c>
      <c r="W2079" t="str" cm="1">
        <f t="array" aca="1" ref="W2079" ca="1">_xlfn.IFS(Table4[[#This Row],[Age]]&lt;25, "Under 25",Table4[[#This Row],[Age]]=34, "25-34", Table4[[#This Row],[Age]]&lt;=49, "35-49", Table4[[#This Row],[Age]]&lt;=64, "50-64", Table4[[#This Row],[Age]]&gt;=65, "65+")</f>
        <v>35-49</v>
      </c>
      <c r="X2079" t="str">
        <f>_xlfn.XLOOKUP(Table4[[#This Row],[StoreID]],Stores!A:A,Stores!B:B, "Not found")</f>
        <v>MegaMart Peckmouth</v>
      </c>
      <c r="Y2079" t="str">
        <f>_xlfn.XLOOKUP(Table4[[#This Row],[StoreID]],Stores!A:A,Stores!C:C, "Not Found")</f>
        <v>Peckmouth</v>
      </c>
      <c r="Z2079" t="str">
        <f>_xlfn.XLOOKUP(Table4[[#This Row],[StoreID]],Stores!A:A,Stores!D:D, "Not Found")</f>
        <v>East</v>
      </c>
    </row>
    <row r="2080" spans="1:26">
      <c r="A2080" t="s">
        <v>2946</v>
      </c>
      <c r="B2080" s="1">
        <v>45872</v>
      </c>
      <c r="C2080" t="s">
        <v>20</v>
      </c>
      <c r="D2080" t="s">
        <v>764</v>
      </c>
      <c r="E2080" t="s">
        <v>831</v>
      </c>
      <c r="F2080">
        <v>2</v>
      </c>
      <c r="G2080">
        <v>0.1</v>
      </c>
      <c r="H2080" t="s">
        <v>865</v>
      </c>
      <c r="I2080" s="4">
        <f>Table4[[#This Row],[Quantity]]*Table4[[#This Row],[UnitPrice]]</f>
        <v>647.84</v>
      </c>
      <c r="J2080" s="4">
        <f>Table4[[#This Row],[Gross Revenue]]*(1-Table4[[#This Row],[Discount]])</f>
        <v>583.05600000000004</v>
      </c>
      <c r="K2080" s="4">
        <f>Table4[[#This Row],[Quantity]]*Table4[[#This Row],[CostPrice]]</f>
        <v>485.96</v>
      </c>
      <c r="L2080" s="4">
        <f>Table4[[#This Row],[Net Revenue]]-Table4[[#This Row],[Total Cost]]</f>
        <v>97.09600000000006</v>
      </c>
      <c r="M2080" t="str">
        <f>_xlfn.XLOOKUP(Table4[[#This Row],[ProductID]], Products!A:A,Products!B:B, "Not Found")</f>
        <v>Simple Accessories</v>
      </c>
      <c r="N2080" t="str">
        <f>TEXT(Table4[[#This Row],[Date]], "mmm")</f>
        <v>Aug</v>
      </c>
      <c r="O2080" t="str">
        <f>TEXT(Table4[[#This Row],[Date]], "yyyy")</f>
        <v>2025</v>
      </c>
      <c r="P2080" t="str">
        <f>_xlfn.XLOOKUP(Table4[[#This Row],[ProductID]],Products!A:A,Products!C:C, "Not Found")</f>
        <v>Fashion</v>
      </c>
      <c r="Q2080" t="str">
        <f>_xlfn.XLOOKUP(Table4[[#This Row],[ProductID]],Products!A:A,Products!D:D,"Not Found")</f>
        <v>Accessories</v>
      </c>
      <c r="R2080">
        <f>_xlfn.XLOOKUP(Table4[[#This Row],[ProductID]],Products!A:A,Products!E:E,"Not Found")</f>
        <v>323.92</v>
      </c>
      <c r="S2080">
        <f>_xlfn.XLOOKUP(Table4[[#This Row],[ProductID]],Products!A:A,Products!F:F, "Not Found")</f>
        <v>242.98</v>
      </c>
      <c r="T2080" t="str">
        <f>_xlfn.XLOOKUP(Table4[[#This Row],[CustomerID]],Customers!A:A,Customers!D:D, "Not Found")</f>
        <v>M</v>
      </c>
      <c r="U2080" s="6">
        <f>_xlfn.XLOOKUP(Table4[[#This Row],[CustomerID]],Customers!A:A,Customers!E:E, "Not Found")</f>
        <v>33771</v>
      </c>
      <c r="V2080">
        <f ca="1">DATEDIF(Table4[[#This Row],[CustomerBirthday]], TODAY(), "Y")</f>
        <v>34</v>
      </c>
      <c r="W2080" t="str" cm="1">
        <f t="array" aca="1" ref="W2080" ca="1">_xlfn.IFS(Table4[[#This Row],[Age]]&lt;25, "Under 25",Table4[[#This Row],[Age]]=34, "25-34", Table4[[#This Row],[Age]]&lt;=49, "35-49", Table4[[#This Row],[Age]]&lt;=64, "50-64", Table4[[#This Row],[Age]]&gt;=65, "65+")</f>
        <v>25-34</v>
      </c>
      <c r="X2080" t="str">
        <f>_xlfn.XLOOKUP(Table4[[#This Row],[StoreID]],Stores!A:A,Stores!B:B, "Not found")</f>
        <v>MegaMart Jimenezborough</v>
      </c>
      <c r="Y2080" t="str">
        <f>_xlfn.XLOOKUP(Table4[[#This Row],[StoreID]],Stores!A:A,Stores!C:C, "Not Found")</f>
        <v>Jimenezborough</v>
      </c>
      <c r="Z2080" t="str">
        <f>_xlfn.XLOOKUP(Table4[[#This Row],[StoreID]],Stores!A:A,Stores!D:D, "Not Found")</f>
        <v>South</v>
      </c>
    </row>
    <row r="2081" spans="1:26">
      <c r="A2081" t="s">
        <v>2947</v>
      </c>
      <c r="B2081" s="1">
        <v>45790</v>
      </c>
      <c r="C2081" t="s">
        <v>324</v>
      </c>
      <c r="D2081" t="s">
        <v>745</v>
      </c>
      <c r="E2081" t="s">
        <v>835</v>
      </c>
      <c r="F2081">
        <v>5</v>
      </c>
      <c r="G2081">
        <v>0.15</v>
      </c>
      <c r="H2081" t="s">
        <v>871</v>
      </c>
      <c r="I2081" s="4">
        <f>Table4[[#This Row],[Quantity]]*Table4[[#This Row],[UnitPrice]]</f>
        <v>5965.45</v>
      </c>
      <c r="J2081" s="4">
        <f>Table4[[#This Row],[Gross Revenue]]*(1-Table4[[#This Row],[Discount]])</f>
        <v>5070.6324999999997</v>
      </c>
      <c r="K2081" s="4">
        <f>Table4[[#This Row],[Quantity]]*Table4[[#This Row],[CostPrice]]</f>
        <v>4091.2</v>
      </c>
      <c r="L2081" s="4">
        <f>Table4[[#This Row],[Net Revenue]]-Table4[[#This Row],[Total Cost]]</f>
        <v>979.43249999999989</v>
      </c>
      <c r="M2081" t="str">
        <f>_xlfn.XLOOKUP(Table4[[#This Row],[ProductID]], Products!A:A,Products!B:B, "Not Found")</f>
        <v>Above Camera</v>
      </c>
      <c r="N2081" t="str">
        <f>TEXT(Table4[[#This Row],[Date]], "mmm")</f>
        <v>May</v>
      </c>
      <c r="O2081" t="str">
        <f>TEXT(Table4[[#This Row],[Date]], "yyyy")</f>
        <v>2025</v>
      </c>
      <c r="P2081" t="str">
        <f>_xlfn.XLOOKUP(Table4[[#This Row],[ProductID]],Products!A:A,Products!C:C, "Not Found")</f>
        <v>Electronics</v>
      </c>
      <c r="Q2081" t="str">
        <f>_xlfn.XLOOKUP(Table4[[#This Row],[ProductID]],Products!A:A,Products!D:D,"Not Found")</f>
        <v>Camera</v>
      </c>
      <c r="R2081">
        <f>_xlfn.XLOOKUP(Table4[[#This Row],[ProductID]],Products!A:A,Products!E:E,"Not Found")</f>
        <v>1193.0899999999999</v>
      </c>
      <c r="S2081">
        <f>_xlfn.XLOOKUP(Table4[[#This Row],[ProductID]],Products!A:A,Products!F:F, "Not Found")</f>
        <v>818.24</v>
      </c>
      <c r="T2081" t="str">
        <f>_xlfn.XLOOKUP(Table4[[#This Row],[CustomerID]],Customers!A:A,Customers!D:D, "Not Found")</f>
        <v>F</v>
      </c>
      <c r="U2081" s="6">
        <f>_xlfn.XLOOKUP(Table4[[#This Row],[CustomerID]],Customers!A:A,Customers!E:E, "Not Found")</f>
        <v>27663</v>
      </c>
      <c r="V2081">
        <f ca="1">DATEDIF(Table4[[#This Row],[CustomerBirthday]], TODAY(), "Y")</f>
        <v>50</v>
      </c>
      <c r="W2081" t="str" cm="1">
        <f t="array" aca="1" ref="W2081" ca="1">_xlfn.IFS(Table4[[#This Row],[Age]]&lt;25, "Under 25",Table4[[#This Row],[Age]]=34, "25-34", Table4[[#This Row],[Age]]&lt;=49, "35-49", Table4[[#This Row],[Age]]&lt;=64, "50-64", Table4[[#This Row],[Age]]&gt;=65, "65+")</f>
        <v>50-64</v>
      </c>
      <c r="X2081" t="str">
        <f>_xlfn.XLOOKUP(Table4[[#This Row],[StoreID]],Stores!A:A,Stores!B:B, "Not found")</f>
        <v>MegaMart Peckmouth</v>
      </c>
      <c r="Y2081" t="str">
        <f>_xlfn.XLOOKUP(Table4[[#This Row],[StoreID]],Stores!A:A,Stores!C:C, "Not Found")</f>
        <v>Peckmouth</v>
      </c>
      <c r="Z2081" t="str">
        <f>_xlfn.XLOOKUP(Table4[[#This Row],[StoreID]],Stores!A:A,Stores!D:D, "Not Found")</f>
        <v>East</v>
      </c>
    </row>
    <row r="2082" spans="1:26">
      <c r="A2082" t="s">
        <v>2948</v>
      </c>
      <c r="B2082" s="1">
        <v>45591</v>
      </c>
      <c r="C2082" t="s">
        <v>520</v>
      </c>
      <c r="D2082" t="s">
        <v>826</v>
      </c>
      <c r="E2082" t="s">
        <v>842</v>
      </c>
      <c r="F2082">
        <v>2</v>
      </c>
      <c r="G2082">
        <v>0.15</v>
      </c>
      <c r="H2082" t="s">
        <v>875</v>
      </c>
      <c r="I2082" s="4">
        <f>Table4[[#This Row],[Quantity]]*Table4[[#This Row],[UnitPrice]]</f>
        <v>2089.2800000000002</v>
      </c>
      <c r="J2082" s="4">
        <f>Table4[[#This Row],[Gross Revenue]]*(1-Table4[[#This Row],[Discount]])</f>
        <v>1775.8880000000001</v>
      </c>
      <c r="K2082" s="4">
        <f>Table4[[#This Row],[Quantity]]*Table4[[#This Row],[CostPrice]]</f>
        <v>1550.14</v>
      </c>
      <c r="L2082" s="4">
        <f>Table4[[#This Row],[Net Revenue]]-Table4[[#This Row],[Total Cost]]</f>
        <v>225.74800000000005</v>
      </c>
      <c r="M2082" t="str">
        <f>_xlfn.XLOOKUP(Table4[[#This Row],[ProductID]], Products!A:A,Products!B:B, "Not Found")</f>
        <v>Maybe Footwear</v>
      </c>
      <c r="N2082" t="str">
        <f>TEXT(Table4[[#This Row],[Date]], "mmm")</f>
        <v>Oct</v>
      </c>
      <c r="O2082" t="str">
        <f>TEXT(Table4[[#This Row],[Date]], "yyyy")</f>
        <v>2024</v>
      </c>
      <c r="P2082" t="str">
        <f>_xlfn.XLOOKUP(Table4[[#This Row],[ProductID]],Products!A:A,Products!C:C, "Not Found")</f>
        <v>Fashion</v>
      </c>
      <c r="Q2082" t="str">
        <f>_xlfn.XLOOKUP(Table4[[#This Row],[ProductID]],Products!A:A,Products!D:D,"Not Found")</f>
        <v>Footwear</v>
      </c>
      <c r="R2082">
        <f>_xlfn.XLOOKUP(Table4[[#This Row],[ProductID]],Products!A:A,Products!E:E,"Not Found")</f>
        <v>1044.6400000000001</v>
      </c>
      <c r="S2082">
        <f>_xlfn.XLOOKUP(Table4[[#This Row],[ProductID]],Products!A:A,Products!F:F, "Not Found")</f>
        <v>775.07</v>
      </c>
      <c r="T2082" t="str">
        <f>_xlfn.XLOOKUP(Table4[[#This Row],[CustomerID]],Customers!A:A,Customers!D:D, "Not Found")</f>
        <v>M</v>
      </c>
      <c r="U2082" s="6">
        <f>_xlfn.XLOOKUP(Table4[[#This Row],[CustomerID]],Customers!A:A,Customers!E:E, "Not Found")</f>
        <v>22435</v>
      </c>
      <c r="V2082">
        <f ca="1">DATEDIF(Table4[[#This Row],[CustomerBirthday]], TODAY(), "Y")</f>
        <v>65</v>
      </c>
      <c r="W2082" t="str" cm="1">
        <f t="array" aca="1" ref="W2082" ca="1">_xlfn.IFS(Table4[[#This Row],[Age]]&lt;25, "Under 25",Table4[[#This Row],[Age]]=34, "25-34", Table4[[#This Row],[Age]]&lt;=49, "35-49", Table4[[#This Row],[Age]]&lt;=64, "50-64", Table4[[#This Row],[Age]]&gt;=65, "65+")</f>
        <v>65+</v>
      </c>
      <c r="X2082" t="str">
        <f>_xlfn.XLOOKUP(Table4[[#This Row],[StoreID]],Stores!A:A,Stores!B:B, "Not found")</f>
        <v>MegaMart Brianahaven</v>
      </c>
      <c r="Y2082" t="str">
        <f>_xlfn.XLOOKUP(Table4[[#This Row],[StoreID]],Stores!A:A,Stores!C:C, "Not Found")</f>
        <v>Brianahaven</v>
      </c>
      <c r="Z2082" t="str">
        <f>_xlfn.XLOOKUP(Table4[[#This Row],[StoreID]],Stores!A:A,Stores!D:D, "Not Found")</f>
        <v>North</v>
      </c>
    </row>
    <row r="2083" spans="1:26">
      <c r="A2083" t="s">
        <v>2949</v>
      </c>
      <c r="B2083" s="1">
        <v>45185</v>
      </c>
      <c r="C2083" t="s">
        <v>536</v>
      </c>
      <c r="D2083" t="s">
        <v>747</v>
      </c>
      <c r="E2083" t="s">
        <v>842</v>
      </c>
      <c r="F2083">
        <v>2</v>
      </c>
      <c r="G2083">
        <v>0.15</v>
      </c>
      <c r="H2083" t="s">
        <v>871</v>
      </c>
      <c r="I2083" s="4">
        <f>Table4[[#This Row],[Quantity]]*Table4[[#This Row],[UnitPrice]]</f>
        <v>2269.6</v>
      </c>
      <c r="J2083" s="4">
        <f>Table4[[#This Row],[Gross Revenue]]*(1-Table4[[#This Row],[Discount]])</f>
        <v>1929.1599999999999</v>
      </c>
      <c r="K2083" s="4">
        <f>Table4[[#This Row],[Quantity]]*Table4[[#This Row],[CostPrice]]</f>
        <v>1350.2</v>
      </c>
      <c r="L2083" s="4">
        <f>Table4[[#This Row],[Net Revenue]]-Table4[[#This Row],[Total Cost]]</f>
        <v>578.95999999999981</v>
      </c>
      <c r="M2083" t="str">
        <f>_xlfn.XLOOKUP(Table4[[#This Row],[ProductID]], Products!A:A,Products!B:B, "Not Found")</f>
        <v>World Watches</v>
      </c>
      <c r="N2083" t="str">
        <f>TEXT(Table4[[#This Row],[Date]], "mmm")</f>
        <v>Sep</v>
      </c>
      <c r="O2083" t="str">
        <f>TEXT(Table4[[#This Row],[Date]], "yyyy")</f>
        <v>2023</v>
      </c>
      <c r="P2083" t="str">
        <f>_xlfn.XLOOKUP(Table4[[#This Row],[ProductID]],Products!A:A,Products!C:C, "Not Found")</f>
        <v>Fashion</v>
      </c>
      <c r="Q2083" t="str">
        <f>_xlfn.XLOOKUP(Table4[[#This Row],[ProductID]],Products!A:A,Products!D:D,"Not Found")</f>
        <v>Watches</v>
      </c>
      <c r="R2083">
        <f>_xlfn.XLOOKUP(Table4[[#This Row],[ProductID]],Products!A:A,Products!E:E,"Not Found")</f>
        <v>1134.8</v>
      </c>
      <c r="S2083">
        <f>_xlfn.XLOOKUP(Table4[[#This Row],[ProductID]],Products!A:A,Products!F:F, "Not Found")</f>
        <v>675.1</v>
      </c>
      <c r="T2083" t="str">
        <f>_xlfn.XLOOKUP(Table4[[#This Row],[CustomerID]],Customers!A:A,Customers!D:D, "Not Found")</f>
        <v>F</v>
      </c>
      <c r="U2083" s="6">
        <f>_xlfn.XLOOKUP(Table4[[#This Row],[CustomerID]],Customers!A:A,Customers!E:E, "Not Found")</f>
        <v>38541</v>
      </c>
      <c r="V2083">
        <f ca="1">DATEDIF(Table4[[#This Row],[CustomerBirthday]], TODAY(), "Y")</f>
        <v>21</v>
      </c>
      <c r="W2083" t="str" cm="1">
        <f t="array" aca="1" ref="W2083" ca="1">_xlfn.IFS(Table4[[#This Row],[Age]]&lt;25, "Under 25",Table4[[#This Row],[Age]]=34, "25-34", Table4[[#This Row],[Age]]&lt;=49, "35-49", Table4[[#This Row],[Age]]&lt;=64, "50-64", Table4[[#This Row],[Age]]&gt;=65, "65+")</f>
        <v>Under 25</v>
      </c>
      <c r="X2083" t="str">
        <f>_xlfn.XLOOKUP(Table4[[#This Row],[StoreID]],Stores!A:A,Stores!B:B, "Not found")</f>
        <v>MegaMart Brianahaven</v>
      </c>
      <c r="Y2083" t="str">
        <f>_xlfn.XLOOKUP(Table4[[#This Row],[StoreID]],Stores!A:A,Stores!C:C, "Not Found")</f>
        <v>Brianahaven</v>
      </c>
      <c r="Z2083" t="str">
        <f>_xlfn.XLOOKUP(Table4[[#This Row],[StoreID]],Stores!A:A,Stores!D:D, "Not Found")</f>
        <v>North</v>
      </c>
    </row>
    <row r="2084" spans="1:26">
      <c r="A2084" t="s">
        <v>2950</v>
      </c>
      <c r="B2084" s="1">
        <v>45816</v>
      </c>
      <c r="C2084" t="s">
        <v>390</v>
      </c>
      <c r="D2084" t="s">
        <v>782</v>
      </c>
      <c r="E2084" t="s">
        <v>839</v>
      </c>
      <c r="F2084">
        <v>5</v>
      </c>
      <c r="G2084">
        <v>0.05</v>
      </c>
      <c r="H2084" t="s">
        <v>868</v>
      </c>
      <c r="I2084" s="4">
        <f>Table4[[#This Row],[Quantity]]*Table4[[#This Row],[UnitPrice]]</f>
        <v>3368.8999999999996</v>
      </c>
      <c r="J2084" s="4">
        <f>Table4[[#This Row],[Gross Revenue]]*(1-Table4[[#This Row],[Discount]])</f>
        <v>3200.4549999999995</v>
      </c>
      <c r="K2084" s="4">
        <f>Table4[[#This Row],[Quantity]]*Table4[[#This Row],[CostPrice]]</f>
        <v>1816.6499999999999</v>
      </c>
      <c r="L2084" s="4">
        <f>Table4[[#This Row],[Net Revenue]]-Table4[[#This Row],[Total Cost]]</f>
        <v>1383.8049999999996</v>
      </c>
      <c r="M2084" t="str">
        <f>_xlfn.XLOOKUP(Table4[[#This Row],[ProductID]], Products!A:A,Products!B:B, "Not Found")</f>
        <v>Deal Smartphone</v>
      </c>
      <c r="N2084" t="str">
        <f>TEXT(Table4[[#This Row],[Date]], "mmm")</f>
        <v>Jun</v>
      </c>
      <c r="O2084" t="str">
        <f>TEXT(Table4[[#This Row],[Date]], "yyyy")</f>
        <v>2025</v>
      </c>
      <c r="P2084" t="str">
        <f>_xlfn.XLOOKUP(Table4[[#This Row],[ProductID]],Products!A:A,Products!C:C, "Not Found")</f>
        <v>Electronics</v>
      </c>
      <c r="Q2084" t="str">
        <f>_xlfn.XLOOKUP(Table4[[#This Row],[ProductID]],Products!A:A,Products!D:D,"Not Found")</f>
        <v>Smartphone</v>
      </c>
      <c r="R2084">
        <f>_xlfn.XLOOKUP(Table4[[#This Row],[ProductID]],Products!A:A,Products!E:E,"Not Found")</f>
        <v>673.78</v>
      </c>
      <c r="S2084">
        <f>_xlfn.XLOOKUP(Table4[[#This Row],[ProductID]],Products!A:A,Products!F:F, "Not Found")</f>
        <v>363.33</v>
      </c>
      <c r="T2084" t="str">
        <f>_xlfn.XLOOKUP(Table4[[#This Row],[CustomerID]],Customers!A:A,Customers!D:D, "Not Found")</f>
        <v>M</v>
      </c>
      <c r="U2084" s="6">
        <f>_xlfn.XLOOKUP(Table4[[#This Row],[CustomerID]],Customers!A:A,Customers!E:E, "Not Found")</f>
        <v>23821</v>
      </c>
      <c r="V2084">
        <f ca="1">DATEDIF(Table4[[#This Row],[CustomerBirthday]], TODAY(), "Y")</f>
        <v>61</v>
      </c>
      <c r="W2084" t="str" cm="1">
        <f t="array" aca="1" ref="W2084" ca="1">_xlfn.IFS(Table4[[#This Row],[Age]]&lt;25, "Under 25",Table4[[#This Row],[Age]]=34, "25-34", Table4[[#This Row],[Age]]&lt;=49, "35-49", Table4[[#This Row],[Age]]&lt;=64, "50-64", Table4[[#This Row],[Age]]&gt;=65, "65+")</f>
        <v>50-64</v>
      </c>
      <c r="X2084" t="str">
        <f>_xlfn.XLOOKUP(Table4[[#This Row],[StoreID]],Stores!A:A,Stores!B:B, "Not found")</f>
        <v>MegaMart New Michele</v>
      </c>
      <c r="Y2084" t="str">
        <f>_xlfn.XLOOKUP(Table4[[#This Row],[StoreID]],Stores!A:A,Stores!C:C, "Not Found")</f>
        <v>New Michele</v>
      </c>
      <c r="Z2084" t="str">
        <f>_xlfn.XLOOKUP(Table4[[#This Row],[StoreID]],Stores!A:A,Stores!D:D, "Not Found")</f>
        <v>West</v>
      </c>
    </row>
    <row r="2085" spans="1:26">
      <c r="A2085" t="s">
        <v>2951</v>
      </c>
      <c r="B2085" s="1">
        <v>45313</v>
      </c>
      <c r="C2085" t="s">
        <v>230</v>
      </c>
      <c r="D2085" t="s">
        <v>755</v>
      </c>
      <c r="E2085" t="s">
        <v>831</v>
      </c>
      <c r="F2085">
        <v>2</v>
      </c>
      <c r="G2085">
        <v>0</v>
      </c>
      <c r="H2085" t="s">
        <v>868</v>
      </c>
      <c r="I2085" s="4">
        <f>Table4[[#This Row],[Quantity]]*Table4[[#This Row],[UnitPrice]]</f>
        <v>3717.5</v>
      </c>
      <c r="J2085" s="4">
        <f>Table4[[#This Row],[Gross Revenue]]*(1-Table4[[#This Row],[Discount]])</f>
        <v>3717.5</v>
      </c>
      <c r="K2085" s="4">
        <f>Table4[[#This Row],[Quantity]]*Table4[[#This Row],[CostPrice]]</f>
        <v>2902.32</v>
      </c>
      <c r="L2085" s="4">
        <f>Table4[[#This Row],[Net Revenue]]-Table4[[#This Row],[Total Cost]]</f>
        <v>815.17999999999984</v>
      </c>
      <c r="M2085" t="str">
        <f>_xlfn.XLOOKUP(Table4[[#This Row],[ProductID]], Products!A:A,Products!B:B, "Not Found")</f>
        <v>House Accessories</v>
      </c>
      <c r="N2085" t="str">
        <f>TEXT(Table4[[#This Row],[Date]], "mmm")</f>
        <v>Jan</v>
      </c>
      <c r="O2085" t="str">
        <f>TEXT(Table4[[#This Row],[Date]], "yyyy")</f>
        <v>2024</v>
      </c>
      <c r="P2085" t="str">
        <f>_xlfn.XLOOKUP(Table4[[#This Row],[ProductID]],Products!A:A,Products!C:C, "Not Found")</f>
        <v>Fashion</v>
      </c>
      <c r="Q2085" t="str">
        <f>_xlfn.XLOOKUP(Table4[[#This Row],[ProductID]],Products!A:A,Products!D:D,"Not Found")</f>
        <v>Accessories</v>
      </c>
      <c r="R2085">
        <f>_xlfn.XLOOKUP(Table4[[#This Row],[ProductID]],Products!A:A,Products!E:E,"Not Found")</f>
        <v>1858.75</v>
      </c>
      <c r="S2085">
        <f>_xlfn.XLOOKUP(Table4[[#This Row],[ProductID]],Products!A:A,Products!F:F, "Not Found")</f>
        <v>1451.16</v>
      </c>
      <c r="T2085" t="str">
        <f>_xlfn.XLOOKUP(Table4[[#This Row],[CustomerID]],Customers!A:A,Customers!D:D, "Not Found")</f>
        <v>M</v>
      </c>
      <c r="U2085" s="6">
        <f>_xlfn.XLOOKUP(Table4[[#This Row],[CustomerID]],Customers!A:A,Customers!E:E, "Not Found")</f>
        <v>35712</v>
      </c>
      <c r="V2085">
        <f ca="1">DATEDIF(Table4[[#This Row],[CustomerBirthday]], TODAY(), "Y")</f>
        <v>28</v>
      </c>
      <c r="W2085" t="str" cm="1">
        <f t="array" aca="1" ref="W2085" ca="1">_xlfn.IFS(Table4[[#This Row],[Age]]&lt;25, "Under 25",Table4[[#This Row],[Age]]=34, "25-34", Table4[[#This Row],[Age]]&lt;=49, "35-49", Table4[[#This Row],[Age]]&lt;=64, "50-64", Table4[[#This Row],[Age]]&gt;=65, "65+")</f>
        <v>35-49</v>
      </c>
      <c r="X2085" t="str">
        <f>_xlfn.XLOOKUP(Table4[[#This Row],[StoreID]],Stores!A:A,Stores!B:B, "Not found")</f>
        <v>MegaMart Jimenezborough</v>
      </c>
      <c r="Y2085" t="str">
        <f>_xlfn.XLOOKUP(Table4[[#This Row],[StoreID]],Stores!A:A,Stores!C:C, "Not Found")</f>
        <v>Jimenezborough</v>
      </c>
      <c r="Z2085" t="str">
        <f>_xlfn.XLOOKUP(Table4[[#This Row],[StoreID]],Stores!A:A,Stores!D:D, "Not Found")</f>
        <v>South</v>
      </c>
    </row>
    <row r="2086" spans="1:26">
      <c r="A2086" t="s">
        <v>2952</v>
      </c>
      <c r="B2086" s="1">
        <v>45723</v>
      </c>
      <c r="C2086" t="s">
        <v>690</v>
      </c>
      <c r="D2086" t="s">
        <v>824</v>
      </c>
      <c r="E2086" t="s">
        <v>839</v>
      </c>
      <c r="F2086">
        <v>5</v>
      </c>
      <c r="G2086">
        <v>0.05</v>
      </c>
      <c r="H2086" t="s">
        <v>865</v>
      </c>
      <c r="I2086" s="4">
        <f>Table4[[#This Row],[Quantity]]*Table4[[#This Row],[UnitPrice]]</f>
        <v>1941.3</v>
      </c>
      <c r="J2086" s="4">
        <f>Table4[[#This Row],[Gross Revenue]]*(1-Table4[[#This Row],[Discount]])</f>
        <v>1844.2349999999999</v>
      </c>
      <c r="K2086" s="4">
        <f>Table4[[#This Row],[Quantity]]*Table4[[#This Row],[CostPrice]]</f>
        <v>996.5</v>
      </c>
      <c r="L2086" s="4">
        <f>Table4[[#This Row],[Net Revenue]]-Table4[[#This Row],[Total Cost]]</f>
        <v>847.7349999999999</v>
      </c>
      <c r="M2086" t="str">
        <f>_xlfn.XLOOKUP(Table4[[#This Row],[ProductID]], Products!A:A,Products!B:B, "Not Found")</f>
        <v>Possible Watches</v>
      </c>
      <c r="N2086" t="str">
        <f>TEXT(Table4[[#This Row],[Date]], "mmm")</f>
        <v>Mar</v>
      </c>
      <c r="O2086" t="str">
        <f>TEXT(Table4[[#This Row],[Date]], "yyyy")</f>
        <v>2025</v>
      </c>
      <c r="P2086" t="str">
        <f>_xlfn.XLOOKUP(Table4[[#This Row],[ProductID]],Products!A:A,Products!C:C, "Not Found")</f>
        <v>Fashion</v>
      </c>
      <c r="Q2086" t="str">
        <f>_xlfn.XLOOKUP(Table4[[#This Row],[ProductID]],Products!A:A,Products!D:D,"Not Found")</f>
        <v>Watches</v>
      </c>
      <c r="R2086">
        <f>_xlfn.XLOOKUP(Table4[[#This Row],[ProductID]],Products!A:A,Products!E:E,"Not Found")</f>
        <v>388.26</v>
      </c>
      <c r="S2086">
        <f>_xlfn.XLOOKUP(Table4[[#This Row],[ProductID]],Products!A:A,Products!F:F, "Not Found")</f>
        <v>199.3</v>
      </c>
      <c r="T2086" t="str">
        <f>_xlfn.XLOOKUP(Table4[[#This Row],[CustomerID]],Customers!A:A,Customers!D:D, "Not Found")</f>
        <v>F</v>
      </c>
      <c r="U2086" s="6">
        <f>_xlfn.XLOOKUP(Table4[[#This Row],[CustomerID]],Customers!A:A,Customers!E:E, "Not Found")</f>
        <v>23491</v>
      </c>
      <c r="V2086">
        <f ca="1">DATEDIF(Table4[[#This Row],[CustomerBirthday]], TODAY(), "Y")</f>
        <v>62</v>
      </c>
      <c r="W2086" t="str" cm="1">
        <f t="array" aca="1" ref="W2086" ca="1">_xlfn.IFS(Table4[[#This Row],[Age]]&lt;25, "Under 25",Table4[[#This Row],[Age]]=34, "25-34", Table4[[#This Row],[Age]]&lt;=49, "35-49", Table4[[#This Row],[Age]]&lt;=64, "50-64", Table4[[#This Row],[Age]]&gt;=65, "65+")</f>
        <v>50-64</v>
      </c>
      <c r="X2086" t="str">
        <f>_xlfn.XLOOKUP(Table4[[#This Row],[StoreID]],Stores!A:A,Stores!B:B, "Not found")</f>
        <v>MegaMart New Michele</v>
      </c>
      <c r="Y2086" t="str">
        <f>_xlfn.XLOOKUP(Table4[[#This Row],[StoreID]],Stores!A:A,Stores!C:C, "Not Found")</f>
        <v>New Michele</v>
      </c>
      <c r="Z2086" t="str">
        <f>_xlfn.XLOOKUP(Table4[[#This Row],[StoreID]],Stores!A:A,Stores!D:D, "Not Found")</f>
        <v>West</v>
      </c>
    </row>
    <row r="2087" spans="1:26">
      <c r="A2087" t="s">
        <v>2953</v>
      </c>
      <c r="B2087" s="1">
        <v>45337</v>
      </c>
      <c r="C2087" t="s">
        <v>206</v>
      </c>
      <c r="D2087" t="s">
        <v>810</v>
      </c>
      <c r="E2087" t="s">
        <v>831</v>
      </c>
      <c r="F2087">
        <v>1</v>
      </c>
      <c r="G2087">
        <v>0</v>
      </c>
      <c r="H2087" t="s">
        <v>868</v>
      </c>
      <c r="I2087" s="4">
        <f>Table4[[#This Row],[Quantity]]*Table4[[#This Row],[UnitPrice]]</f>
        <v>453.62</v>
      </c>
      <c r="J2087" s="4">
        <f>Table4[[#This Row],[Gross Revenue]]*(1-Table4[[#This Row],[Discount]])</f>
        <v>453.62</v>
      </c>
      <c r="K2087" s="4">
        <f>Table4[[#This Row],[Quantity]]*Table4[[#This Row],[CostPrice]]</f>
        <v>316.63</v>
      </c>
      <c r="L2087" s="4">
        <f>Table4[[#This Row],[Net Revenue]]-Table4[[#This Row],[Total Cost]]</f>
        <v>136.99</v>
      </c>
      <c r="M2087" t="str">
        <f>_xlfn.XLOOKUP(Table4[[#This Row],[ProductID]], Products!A:A,Products!B:B, "Not Found")</f>
        <v>Maybe Clothing</v>
      </c>
      <c r="N2087" t="str">
        <f>TEXT(Table4[[#This Row],[Date]], "mmm")</f>
        <v>Feb</v>
      </c>
      <c r="O2087" t="str">
        <f>TEXT(Table4[[#This Row],[Date]], "yyyy")</f>
        <v>2024</v>
      </c>
      <c r="P2087" t="str">
        <f>_xlfn.XLOOKUP(Table4[[#This Row],[ProductID]],Products!A:A,Products!C:C, "Not Found")</f>
        <v>Fashion</v>
      </c>
      <c r="Q2087" t="str">
        <f>_xlfn.XLOOKUP(Table4[[#This Row],[ProductID]],Products!A:A,Products!D:D,"Not Found")</f>
        <v>Clothing</v>
      </c>
      <c r="R2087">
        <f>_xlfn.XLOOKUP(Table4[[#This Row],[ProductID]],Products!A:A,Products!E:E,"Not Found")</f>
        <v>453.62</v>
      </c>
      <c r="S2087">
        <f>_xlfn.XLOOKUP(Table4[[#This Row],[ProductID]],Products!A:A,Products!F:F, "Not Found")</f>
        <v>316.63</v>
      </c>
      <c r="T2087" t="str">
        <f>_xlfn.XLOOKUP(Table4[[#This Row],[CustomerID]],Customers!A:A,Customers!D:D, "Not Found")</f>
        <v>F</v>
      </c>
      <c r="U2087" s="6">
        <f>_xlfn.XLOOKUP(Table4[[#This Row],[CustomerID]],Customers!A:A,Customers!E:E, "Not Found")</f>
        <v>35905</v>
      </c>
      <c r="V2087">
        <f ca="1">DATEDIF(Table4[[#This Row],[CustomerBirthday]], TODAY(), "Y")</f>
        <v>28</v>
      </c>
      <c r="W2087" t="str" cm="1">
        <f t="array" aca="1" ref="W2087" ca="1">_xlfn.IFS(Table4[[#This Row],[Age]]&lt;25, "Under 25",Table4[[#This Row],[Age]]=34, "25-34", Table4[[#This Row],[Age]]&lt;=49, "35-49", Table4[[#This Row],[Age]]&lt;=64, "50-64", Table4[[#This Row],[Age]]&gt;=65, "65+")</f>
        <v>35-49</v>
      </c>
      <c r="X2087" t="str">
        <f>_xlfn.XLOOKUP(Table4[[#This Row],[StoreID]],Stores!A:A,Stores!B:B, "Not found")</f>
        <v>MegaMart Jimenezborough</v>
      </c>
      <c r="Y2087" t="str">
        <f>_xlfn.XLOOKUP(Table4[[#This Row],[StoreID]],Stores!A:A,Stores!C:C, "Not Found")</f>
        <v>Jimenezborough</v>
      </c>
      <c r="Z2087" t="str">
        <f>_xlfn.XLOOKUP(Table4[[#This Row],[StoreID]],Stores!A:A,Stores!D:D, "Not Found")</f>
        <v>South</v>
      </c>
    </row>
    <row r="2088" spans="1:26">
      <c r="A2088" t="s">
        <v>2954</v>
      </c>
      <c r="B2088" s="1">
        <v>45507</v>
      </c>
      <c r="C2088" t="s">
        <v>15</v>
      </c>
      <c r="D2088" t="s">
        <v>753</v>
      </c>
      <c r="E2088" t="s">
        <v>846</v>
      </c>
      <c r="F2088">
        <v>2</v>
      </c>
      <c r="G2088">
        <v>0</v>
      </c>
      <c r="H2088" t="s">
        <v>875</v>
      </c>
      <c r="I2088" s="4">
        <f>Table4[[#This Row],[Quantity]]*Table4[[#This Row],[UnitPrice]]</f>
        <v>540.9</v>
      </c>
      <c r="J2088" s="4">
        <f>Table4[[#This Row],[Gross Revenue]]*(1-Table4[[#This Row],[Discount]])</f>
        <v>540.9</v>
      </c>
      <c r="K2088" s="4">
        <f>Table4[[#This Row],[Quantity]]*Table4[[#This Row],[CostPrice]]</f>
        <v>375.2</v>
      </c>
      <c r="L2088" s="4">
        <f>Table4[[#This Row],[Net Revenue]]-Table4[[#This Row],[Total Cost]]</f>
        <v>165.7</v>
      </c>
      <c r="M2088" t="str">
        <f>_xlfn.XLOOKUP(Table4[[#This Row],[ProductID]], Products!A:A,Products!B:B, "Not Found")</f>
        <v>Whether Bags</v>
      </c>
      <c r="N2088" t="str">
        <f>TEXT(Table4[[#This Row],[Date]], "mmm")</f>
        <v>Aug</v>
      </c>
      <c r="O2088" t="str">
        <f>TEXT(Table4[[#This Row],[Date]], "yyyy")</f>
        <v>2024</v>
      </c>
      <c r="P2088" t="str">
        <f>_xlfn.XLOOKUP(Table4[[#This Row],[ProductID]],Products!A:A,Products!C:C, "Not Found")</f>
        <v>Fashion</v>
      </c>
      <c r="Q2088" t="str">
        <f>_xlfn.XLOOKUP(Table4[[#This Row],[ProductID]],Products!A:A,Products!D:D,"Not Found")</f>
        <v>Bags</v>
      </c>
      <c r="R2088">
        <f>_xlfn.XLOOKUP(Table4[[#This Row],[ProductID]],Products!A:A,Products!E:E,"Not Found")</f>
        <v>270.45</v>
      </c>
      <c r="S2088">
        <f>_xlfn.XLOOKUP(Table4[[#This Row],[ProductID]],Products!A:A,Products!F:F, "Not Found")</f>
        <v>187.6</v>
      </c>
      <c r="T2088" t="str">
        <f>_xlfn.XLOOKUP(Table4[[#This Row],[CustomerID]],Customers!A:A,Customers!D:D, "Not Found")</f>
        <v>F</v>
      </c>
      <c r="U2088" s="6">
        <f>_xlfn.XLOOKUP(Table4[[#This Row],[CustomerID]],Customers!A:A,Customers!E:E, "Not Found")</f>
        <v>38461</v>
      </c>
      <c r="V2088">
        <f ca="1">DATEDIF(Table4[[#This Row],[CustomerBirthday]], TODAY(), "Y")</f>
        <v>21</v>
      </c>
      <c r="W2088" t="str" cm="1">
        <f t="array" aca="1" ref="W2088" ca="1">_xlfn.IFS(Table4[[#This Row],[Age]]&lt;25, "Under 25",Table4[[#This Row],[Age]]=34, "25-34", Table4[[#This Row],[Age]]&lt;=49, "35-49", Table4[[#This Row],[Age]]&lt;=64, "50-64", Table4[[#This Row],[Age]]&gt;=65, "65+")</f>
        <v>Under 25</v>
      </c>
      <c r="X2088" t="str">
        <f>_xlfn.XLOOKUP(Table4[[#This Row],[StoreID]],Stores!A:A,Stores!B:B, "Not found")</f>
        <v>MegaMart Johnmouth</v>
      </c>
      <c r="Y2088" t="str">
        <f>_xlfn.XLOOKUP(Table4[[#This Row],[StoreID]],Stores!A:A,Stores!C:C, "Not Found")</f>
        <v>Johnmouth</v>
      </c>
      <c r="Z2088" t="str">
        <f>_xlfn.XLOOKUP(Table4[[#This Row],[StoreID]],Stores!A:A,Stores!D:D, "Not Found")</f>
        <v>East</v>
      </c>
    </row>
    <row r="2089" spans="1:26">
      <c r="A2089" t="s">
        <v>2955</v>
      </c>
      <c r="B2089" s="1">
        <v>45522</v>
      </c>
      <c r="C2089" t="s">
        <v>533</v>
      </c>
      <c r="D2089" t="s">
        <v>761</v>
      </c>
      <c r="E2089" t="s">
        <v>842</v>
      </c>
      <c r="F2089">
        <v>1</v>
      </c>
      <c r="G2089">
        <v>0.05</v>
      </c>
      <c r="H2089" t="s">
        <v>868</v>
      </c>
      <c r="I2089" s="4">
        <f>Table4[[#This Row],[Quantity]]*Table4[[#This Row],[UnitPrice]]</f>
        <v>1762.92</v>
      </c>
      <c r="J2089" s="4">
        <f>Table4[[#This Row],[Gross Revenue]]*(1-Table4[[#This Row],[Discount]])</f>
        <v>1674.7739999999999</v>
      </c>
      <c r="K2089" s="4">
        <f>Table4[[#This Row],[Quantity]]*Table4[[#This Row],[CostPrice]]</f>
        <v>1346.48</v>
      </c>
      <c r="L2089" s="4">
        <f>Table4[[#This Row],[Net Revenue]]-Table4[[#This Row],[Total Cost]]</f>
        <v>328.29399999999987</v>
      </c>
      <c r="M2089" t="str">
        <f>_xlfn.XLOOKUP(Table4[[#This Row],[ProductID]], Products!A:A,Products!B:B, "Not Found")</f>
        <v>Traditional Laptop</v>
      </c>
      <c r="N2089" t="str">
        <f>TEXT(Table4[[#This Row],[Date]], "mmm")</f>
        <v>Aug</v>
      </c>
      <c r="O2089" t="str">
        <f>TEXT(Table4[[#This Row],[Date]], "yyyy")</f>
        <v>2024</v>
      </c>
      <c r="P2089" t="str">
        <f>_xlfn.XLOOKUP(Table4[[#This Row],[ProductID]],Products!A:A,Products!C:C, "Not Found")</f>
        <v>Electronics</v>
      </c>
      <c r="Q2089" t="str">
        <f>_xlfn.XLOOKUP(Table4[[#This Row],[ProductID]],Products!A:A,Products!D:D,"Not Found")</f>
        <v>Laptop</v>
      </c>
      <c r="R2089">
        <f>_xlfn.XLOOKUP(Table4[[#This Row],[ProductID]],Products!A:A,Products!E:E,"Not Found")</f>
        <v>1762.92</v>
      </c>
      <c r="S2089">
        <f>_xlfn.XLOOKUP(Table4[[#This Row],[ProductID]],Products!A:A,Products!F:F, "Not Found")</f>
        <v>1346.48</v>
      </c>
      <c r="T2089" t="str">
        <f>_xlfn.XLOOKUP(Table4[[#This Row],[CustomerID]],Customers!A:A,Customers!D:D, "Not Found")</f>
        <v>F</v>
      </c>
      <c r="U2089" s="6">
        <f>_xlfn.XLOOKUP(Table4[[#This Row],[CustomerID]],Customers!A:A,Customers!E:E, "Not Found")</f>
        <v>24506</v>
      </c>
      <c r="V2089">
        <f ca="1">DATEDIF(Table4[[#This Row],[CustomerBirthday]], TODAY(), "Y")</f>
        <v>59</v>
      </c>
      <c r="W2089" t="str" cm="1">
        <f t="array" aca="1" ref="W2089" ca="1">_xlfn.IFS(Table4[[#This Row],[Age]]&lt;25, "Under 25",Table4[[#This Row],[Age]]=34, "25-34", Table4[[#This Row],[Age]]&lt;=49, "35-49", Table4[[#This Row],[Age]]&lt;=64, "50-64", Table4[[#This Row],[Age]]&gt;=65, "65+")</f>
        <v>50-64</v>
      </c>
      <c r="X2089" t="str">
        <f>_xlfn.XLOOKUP(Table4[[#This Row],[StoreID]],Stores!A:A,Stores!B:B, "Not found")</f>
        <v>MegaMart Brianahaven</v>
      </c>
      <c r="Y2089" t="str">
        <f>_xlfn.XLOOKUP(Table4[[#This Row],[StoreID]],Stores!A:A,Stores!C:C, "Not Found")</f>
        <v>Brianahaven</v>
      </c>
      <c r="Z2089" t="str">
        <f>_xlfn.XLOOKUP(Table4[[#This Row],[StoreID]],Stores!A:A,Stores!D:D, "Not Found")</f>
        <v>North</v>
      </c>
    </row>
    <row r="2090" spans="1:26">
      <c r="A2090" t="s">
        <v>2956</v>
      </c>
      <c r="B2090" s="1">
        <v>45596</v>
      </c>
      <c r="C2090" t="s">
        <v>582</v>
      </c>
      <c r="D2090" t="s">
        <v>788</v>
      </c>
      <c r="E2090" t="s">
        <v>839</v>
      </c>
      <c r="F2090">
        <v>2</v>
      </c>
      <c r="G2090">
        <v>0.05</v>
      </c>
      <c r="H2090" t="s">
        <v>871</v>
      </c>
      <c r="I2090" s="4">
        <f>Table4[[#This Row],[Quantity]]*Table4[[#This Row],[UnitPrice]]</f>
        <v>2191.44</v>
      </c>
      <c r="J2090" s="4">
        <f>Table4[[#This Row],[Gross Revenue]]*(1-Table4[[#This Row],[Discount]])</f>
        <v>2081.8679999999999</v>
      </c>
      <c r="K2090" s="4">
        <f>Table4[[#This Row],[Quantity]]*Table4[[#This Row],[CostPrice]]</f>
        <v>1644.4</v>
      </c>
      <c r="L2090" s="4">
        <f>Table4[[#This Row],[Net Revenue]]-Table4[[#This Row],[Total Cost]]</f>
        <v>437.46799999999985</v>
      </c>
      <c r="M2090" t="str">
        <f>_xlfn.XLOOKUP(Table4[[#This Row],[ProductID]], Products!A:A,Products!B:B, "Not Found")</f>
        <v>Foot Snacks</v>
      </c>
      <c r="N2090" t="str">
        <f>TEXT(Table4[[#This Row],[Date]], "mmm")</f>
        <v>Oct</v>
      </c>
      <c r="O2090" t="str">
        <f>TEXT(Table4[[#This Row],[Date]], "yyyy")</f>
        <v>2024</v>
      </c>
      <c r="P2090" t="str">
        <f>_xlfn.XLOOKUP(Table4[[#This Row],[ProductID]],Products!A:A,Products!C:C, "Not Found")</f>
        <v>Groceries</v>
      </c>
      <c r="Q2090" t="str">
        <f>_xlfn.XLOOKUP(Table4[[#This Row],[ProductID]],Products!A:A,Products!D:D,"Not Found")</f>
        <v>Snacks</v>
      </c>
      <c r="R2090">
        <f>_xlfn.XLOOKUP(Table4[[#This Row],[ProductID]],Products!A:A,Products!E:E,"Not Found")</f>
        <v>1095.72</v>
      </c>
      <c r="S2090">
        <f>_xlfn.XLOOKUP(Table4[[#This Row],[ProductID]],Products!A:A,Products!F:F, "Not Found")</f>
        <v>822.2</v>
      </c>
      <c r="T2090" t="str">
        <f>_xlfn.XLOOKUP(Table4[[#This Row],[CustomerID]],Customers!A:A,Customers!D:D, "Not Found")</f>
        <v>F</v>
      </c>
      <c r="U2090" s="6">
        <f>_xlfn.XLOOKUP(Table4[[#This Row],[CustomerID]],Customers!A:A,Customers!E:E, "Not Found")</f>
        <v>31328</v>
      </c>
      <c r="V2090">
        <f ca="1">DATEDIF(Table4[[#This Row],[CustomerBirthday]], TODAY(), "Y")</f>
        <v>40</v>
      </c>
      <c r="W2090" t="str" cm="1">
        <f t="array" aca="1" ref="W2090" ca="1">_xlfn.IFS(Table4[[#This Row],[Age]]&lt;25, "Under 25",Table4[[#This Row],[Age]]=34, "25-34", Table4[[#This Row],[Age]]&lt;=49, "35-49", Table4[[#This Row],[Age]]&lt;=64, "50-64", Table4[[#This Row],[Age]]&gt;=65, "65+")</f>
        <v>35-49</v>
      </c>
      <c r="X2090" t="str">
        <f>_xlfn.XLOOKUP(Table4[[#This Row],[StoreID]],Stores!A:A,Stores!B:B, "Not found")</f>
        <v>MegaMart New Michele</v>
      </c>
      <c r="Y2090" t="str">
        <f>_xlfn.XLOOKUP(Table4[[#This Row],[StoreID]],Stores!A:A,Stores!C:C, "Not Found")</f>
        <v>New Michele</v>
      </c>
      <c r="Z2090" t="str">
        <f>_xlfn.XLOOKUP(Table4[[#This Row],[StoreID]],Stores!A:A,Stores!D:D, "Not Found")</f>
        <v>West</v>
      </c>
    </row>
    <row r="2091" spans="1:26">
      <c r="A2091" t="s">
        <v>2957</v>
      </c>
      <c r="B2091" s="1">
        <v>45695</v>
      </c>
      <c r="C2091" t="s">
        <v>291</v>
      </c>
      <c r="D2091" t="s">
        <v>816</v>
      </c>
      <c r="E2091" t="s">
        <v>835</v>
      </c>
      <c r="F2091">
        <v>5</v>
      </c>
      <c r="G2091">
        <v>0.05</v>
      </c>
      <c r="H2091" t="s">
        <v>868</v>
      </c>
      <c r="I2091" s="4">
        <f>Table4[[#This Row],[Quantity]]*Table4[[#This Row],[UnitPrice]]</f>
        <v>9395.4</v>
      </c>
      <c r="J2091" s="4">
        <f>Table4[[#This Row],[Gross Revenue]]*(1-Table4[[#This Row],[Discount]])</f>
        <v>8925.6299999999992</v>
      </c>
      <c r="K2091" s="4">
        <f>Table4[[#This Row],[Quantity]]*Table4[[#This Row],[CostPrice]]</f>
        <v>5022.7999999999993</v>
      </c>
      <c r="L2091" s="4">
        <f>Table4[[#This Row],[Net Revenue]]-Table4[[#This Row],[Total Cost]]</f>
        <v>3902.83</v>
      </c>
      <c r="M2091" t="str">
        <f>_xlfn.XLOOKUP(Table4[[#This Row],[ProductID]], Products!A:A,Products!B:B, "Not Found")</f>
        <v>Set Dairy</v>
      </c>
      <c r="N2091" t="str">
        <f>TEXT(Table4[[#This Row],[Date]], "mmm")</f>
        <v>Feb</v>
      </c>
      <c r="O2091" t="str">
        <f>TEXT(Table4[[#This Row],[Date]], "yyyy")</f>
        <v>2025</v>
      </c>
      <c r="P2091" t="str">
        <f>_xlfn.XLOOKUP(Table4[[#This Row],[ProductID]],Products!A:A,Products!C:C, "Not Found")</f>
        <v>Groceries</v>
      </c>
      <c r="Q2091" t="str">
        <f>_xlfn.XLOOKUP(Table4[[#This Row],[ProductID]],Products!A:A,Products!D:D,"Not Found")</f>
        <v>Dairy</v>
      </c>
      <c r="R2091">
        <f>_xlfn.XLOOKUP(Table4[[#This Row],[ProductID]],Products!A:A,Products!E:E,"Not Found")</f>
        <v>1879.08</v>
      </c>
      <c r="S2091">
        <f>_xlfn.XLOOKUP(Table4[[#This Row],[ProductID]],Products!A:A,Products!F:F, "Not Found")</f>
        <v>1004.56</v>
      </c>
      <c r="T2091" t="str">
        <f>_xlfn.XLOOKUP(Table4[[#This Row],[CustomerID]],Customers!A:A,Customers!D:D, "Not Found")</f>
        <v>F</v>
      </c>
      <c r="U2091" s="6">
        <f>_xlfn.XLOOKUP(Table4[[#This Row],[CustomerID]],Customers!A:A,Customers!E:E, "Not Found")</f>
        <v>37614</v>
      </c>
      <c r="V2091">
        <f ca="1">DATEDIF(Table4[[#This Row],[CustomerBirthday]], TODAY(), "Y")</f>
        <v>23</v>
      </c>
      <c r="W2091" t="str" cm="1">
        <f t="array" aca="1" ref="W2091" ca="1">_xlfn.IFS(Table4[[#This Row],[Age]]&lt;25, "Under 25",Table4[[#This Row],[Age]]=34, "25-34", Table4[[#This Row],[Age]]&lt;=49, "35-49", Table4[[#This Row],[Age]]&lt;=64, "50-64", Table4[[#This Row],[Age]]&gt;=65, "65+")</f>
        <v>Under 25</v>
      </c>
      <c r="X2091" t="str">
        <f>_xlfn.XLOOKUP(Table4[[#This Row],[StoreID]],Stores!A:A,Stores!B:B, "Not found")</f>
        <v>MegaMart Peckmouth</v>
      </c>
      <c r="Y2091" t="str">
        <f>_xlfn.XLOOKUP(Table4[[#This Row],[StoreID]],Stores!A:A,Stores!C:C, "Not Found")</f>
        <v>Peckmouth</v>
      </c>
      <c r="Z2091" t="str">
        <f>_xlfn.XLOOKUP(Table4[[#This Row],[StoreID]],Stores!A:A,Stores!D:D, "Not Found")</f>
        <v>East</v>
      </c>
    </row>
    <row r="2092" spans="1:26">
      <c r="A2092" t="s">
        <v>2958</v>
      </c>
      <c r="B2092" s="1">
        <v>45787</v>
      </c>
      <c r="C2092" t="s">
        <v>696</v>
      </c>
      <c r="D2092" t="s">
        <v>802</v>
      </c>
      <c r="E2092" t="s">
        <v>839</v>
      </c>
      <c r="F2092">
        <v>1</v>
      </c>
      <c r="G2092">
        <v>0.1</v>
      </c>
      <c r="H2092" t="s">
        <v>875</v>
      </c>
      <c r="I2092" s="4">
        <f>Table4[[#This Row],[Quantity]]*Table4[[#This Row],[UnitPrice]]</f>
        <v>366.93</v>
      </c>
      <c r="J2092" s="4">
        <f>Table4[[#This Row],[Gross Revenue]]*(1-Table4[[#This Row],[Discount]])</f>
        <v>330.23700000000002</v>
      </c>
      <c r="K2092" s="4">
        <f>Table4[[#This Row],[Quantity]]*Table4[[#This Row],[CostPrice]]</f>
        <v>285.23</v>
      </c>
      <c r="L2092" s="4">
        <f>Table4[[#This Row],[Net Revenue]]-Table4[[#This Row],[Total Cost]]</f>
        <v>45.007000000000005</v>
      </c>
      <c r="M2092" t="str">
        <f>_xlfn.XLOOKUP(Table4[[#This Row],[ProductID]], Products!A:A,Products!B:B, "Not Found")</f>
        <v>Stage Footwear</v>
      </c>
      <c r="N2092" t="str">
        <f>TEXT(Table4[[#This Row],[Date]], "mmm")</f>
        <v>May</v>
      </c>
      <c r="O2092" t="str">
        <f>TEXT(Table4[[#This Row],[Date]], "yyyy")</f>
        <v>2025</v>
      </c>
      <c r="P2092" t="str">
        <f>_xlfn.XLOOKUP(Table4[[#This Row],[ProductID]],Products!A:A,Products!C:C, "Not Found")</f>
        <v>Fashion</v>
      </c>
      <c r="Q2092" t="str">
        <f>_xlfn.XLOOKUP(Table4[[#This Row],[ProductID]],Products!A:A,Products!D:D,"Not Found")</f>
        <v>Footwear</v>
      </c>
      <c r="R2092">
        <f>_xlfn.XLOOKUP(Table4[[#This Row],[ProductID]],Products!A:A,Products!E:E,"Not Found")</f>
        <v>366.93</v>
      </c>
      <c r="S2092">
        <f>_xlfn.XLOOKUP(Table4[[#This Row],[ProductID]],Products!A:A,Products!F:F, "Not Found")</f>
        <v>285.23</v>
      </c>
      <c r="T2092" t="str">
        <f>_xlfn.XLOOKUP(Table4[[#This Row],[CustomerID]],Customers!A:A,Customers!D:D, "Not Found")</f>
        <v>M</v>
      </c>
      <c r="U2092" s="6">
        <f>_xlfn.XLOOKUP(Table4[[#This Row],[CustomerID]],Customers!A:A,Customers!E:E, "Not Found")</f>
        <v>31435</v>
      </c>
      <c r="V2092">
        <f ca="1">DATEDIF(Table4[[#This Row],[CustomerBirthday]], TODAY(), "Y")</f>
        <v>40</v>
      </c>
      <c r="W2092" t="str" cm="1">
        <f t="array" aca="1" ref="W2092" ca="1">_xlfn.IFS(Table4[[#This Row],[Age]]&lt;25, "Under 25",Table4[[#This Row],[Age]]=34, "25-34", Table4[[#This Row],[Age]]&lt;=49, "35-49", Table4[[#This Row],[Age]]&lt;=64, "50-64", Table4[[#This Row],[Age]]&gt;=65, "65+")</f>
        <v>35-49</v>
      </c>
      <c r="X2092" t="str">
        <f>_xlfn.XLOOKUP(Table4[[#This Row],[StoreID]],Stores!A:A,Stores!B:B, "Not found")</f>
        <v>MegaMart New Michele</v>
      </c>
      <c r="Y2092" t="str">
        <f>_xlfn.XLOOKUP(Table4[[#This Row],[StoreID]],Stores!A:A,Stores!C:C, "Not Found")</f>
        <v>New Michele</v>
      </c>
      <c r="Z2092" t="str">
        <f>_xlfn.XLOOKUP(Table4[[#This Row],[StoreID]],Stores!A:A,Stores!D:D, "Not Found")</f>
        <v>West</v>
      </c>
    </row>
    <row r="2093" spans="1:26">
      <c r="A2093" t="s">
        <v>2959</v>
      </c>
      <c r="B2093" s="1">
        <v>45877</v>
      </c>
      <c r="C2093" t="s">
        <v>144</v>
      </c>
      <c r="D2093" t="s">
        <v>826</v>
      </c>
      <c r="E2093" t="s">
        <v>831</v>
      </c>
      <c r="F2093">
        <v>5</v>
      </c>
      <c r="G2093">
        <v>0</v>
      </c>
      <c r="H2093" t="s">
        <v>875</v>
      </c>
      <c r="I2093" s="4">
        <f>Table4[[#This Row],[Quantity]]*Table4[[#This Row],[UnitPrice]]</f>
        <v>5223.2000000000007</v>
      </c>
      <c r="J2093" s="4">
        <f>Table4[[#This Row],[Gross Revenue]]*(1-Table4[[#This Row],[Discount]])</f>
        <v>5223.2000000000007</v>
      </c>
      <c r="K2093" s="4">
        <f>Table4[[#This Row],[Quantity]]*Table4[[#This Row],[CostPrice]]</f>
        <v>3875.3500000000004</v>
      </c>
      <c r="L2093" s="4">
        <f>Table4[[#This Row],[Net Revenue]]-Table4[[#This Row],[Total Cost]]</f>
        <v>1347.8500000000004</v>
      </c>
      <c r="M2093" t="str">
        <f>_xlfn.XLOOKUP(Table4[[#This Row],[ProductID]], Products!A:A,Products!B:B, "Not Found")</f>
        <v>Maybe Footwear</v>
      </c>
      <c r="N2093" t="str">
        <f>TEXT(Table4[[#This Row],[Date]], "mmm")</f>
        <v>Aug</v>
      </c>
      <c r="O2093" t="str">
        <f>TEXT(Table4[[#This Row],[Date]], "yyyy")</f>
        <v>2025</v>
      </c>
      <c r="P2093" t="str">
        <f>_xlfn.XLOOKUP(Table4[[#This Row],[ProductID]],Products!A:A,Products!C:C, "Not Found")</f>
        <v>Fashion</v>
      </c>
      <c r="Q2093" t="str">
        <f>_xlfn.XLOOKUP(Table4[[#This Row],[ProductID]],Products!A:A,Products!D:D,"Not Found")</f>
        <v>Footwear</v>
      </c>
      <c r="R2093">
        <f>_xlfn.XLOOKUP(Table4[[#This Row],[ProductID]],Products!A:A,Products!E:E,"Not Found")</f>
        <v>1044.6400000000001</v>
      </c>
      <c r="S2093">
        <f>_xlfn.XLOOKUP(Table4[[#This Row],[ProductID]],Products!A:A,Products!F:F, "Not Found")</f>
        <v>775.07</v>
      </c>
      <c r="T2093" t="str">
        <f>_xlfn.XLOOKUP(Table4[[#This Row],[CustomerID]],Customers!A:A,Customers!D:D, "Not Found")</f>
        <v>F</v>
      </c>
      <c r="U2093" s="6">
        <f>_xlfn.XLOOKUP(Table4[[#This Row],[CustomerID]],Customers!A:A,Customers!E:E, "Not Found")</f>
        <v>30193</v>
      </c>
      <c r="V2093">
        <f ca="1">DATEDIF(Table4[[#This Row],[CustomerBirthday]], TODAY(), "Y")</f>
        <v>43</v>
      </c>
      <c r="W2093" t="str" cm="1">
        <f t="array" aca="1" ref="W2093" ca="1">_xlfn.IFS(Table4[[#This Row],[Age]]&lt;25, "Under 25",Table4[[#This Row],[Age]]=34, "25-34", Table4[[#This Row],[Age]]&lt;=49, "35-49", Table4[[#This Row],[Age]]&lt;=64, "50-64", Table4[[#This Row],[Age]]&gt;=65, "65+")</f>
        <v>35-49</v>
      </c>
      <c r="X2093" t="str">
        <f>_xlfn.XLOOKUP(Table4[[#This Row],[StoreID]],Stores!A:A,Stores!B:B, "Not found")</f>
        <v>MegaMart Jimenezborough</v>
      </c>
      <c r="Y2093" t="str">
        <f>_xlfn.XLOOKUP(Table4[[#This Row],[StoreID]],Stores!A:A,Stores!C:C, "Not Found")</f>
        <v>Jimenezborough</v>
      </c>
      <c r="Z2093" t="str">
        <f>_xlfn.XLOOKUP(Table4[[#This Row],[StoreID]],Stores!A:A,Stores!D:D, "Not Found")</f>
        <v>South</v>
      </c>
    </row>
    <row r="2094" spans="1:26">
      <c r="A2094" t="s">
        <v>2960</v>
      </c>
      <c r="B2094" s="1">
        <v>45858</v>
      </c>
      <c r="C2094" t="s">
        <v>438</v>
      </c>
      <c r="D2094" t="s">
        <v>824</v>
      </c>
      <c r="E2094" t="s">
        <v>846</v>
      </c>
      <c r="F2094">
        <v>1</v>
      </c>
      <c r="G2094">
        <v>0</v>
      </c>
      <c r="H2094" t="s">
        <v>871</v>
      </c>
      <c r="I2094" s="4">
        <f>Table4[[#This Row],[Quantity]]*Table4[[#This Row],[UnitPrice]]</f>
        <v>388.26</v>
      </c>
      <c r="J2094" s="4">
        <f>Table4[[#This Row],[Gross Revenue]]*(1-Table4[[#This Row],[Discount]])</f>
        <v>388.26</v>
      </c>
      <c r="K2094" s="4">
        <f>Table4[[#This Row],[Quantity]]*Table4[[#This Row],[CostPrice]]</f>
        <v>199.3</v>
      </c>
      <c r="L2094" s="4">
        <f>Table4[[#This Row],[Net Revenue]]-Table4[[#This Row],[Total Cost]]</f>
        <v>188.95999999999998</v>
      </c>
      <c r="M2094" t="str">
        <f>_xlfn.XLOOKUP(Table4[[#This Row],[ProductID]], Products!A:A,Products!B:B, "Not Found")</f>
        <v>Possible Watches</v>
      </c>
      <c r="N2094" t="str">
        <f>TEXT(Table4[[#This Row],[Date]], "mmm")</f>
        <v>Jul</v>
      </c>
      <c r="O2094" t="str">
        <f>TEXT(Table4[[#This Row],[Date]], "yyyy")</f>
        <v>2025</v>
      </c>
      <c r="P2094" t="str">
        <f>_xlfn.XLOOKUP(Table4[[#This Row],[ProductID]],Products!A:A,Products!C:C, "Not Found")</f>
        <v>Fashion</v>
      </c>
      <c r="Q2094" t="str">
        <f>_xlfn.XLOOKUP(Table4[[#This Row],[ProductID]],Products!A:A,Products!D:D,"Not Found")</f>
        <v>Watches</v>
      </c>
      <c r="R2094">
        <f>_xlfn.XLOOKUP(Table4[[#This Row],[ProductID]],Products!A:A,Products!E:E,"Not Found")</f>
        <v>388.26</v>
      </c>
      <c r="S2094">
        <f>_xlfn.XLOOKUP(Table4[[#This Row],[ProductID]],Products!A:A,Products!F:F, "Not Found")</f>
        <v>199.3</v>
      </c>
      <c r="T2094" t="str">
        <f>_xlfn.XLOOKUP(Table4[[#This Row],[CustomerID]],Customers!A:A,Customers!D:D, "Not Found")</f>
        <v>M</v>
      </c>
      <c r="U2094" s="6">
        <f>_xlfn.XLOOKUP(Table4[[#This Row],[CustomerID]],Customers!A:A,Customers!E:E, "Not Found")</f>
        <v>27633</v>
      </c>
      <c r="V2094">
        <f ca="1">DATEDIF(Table4[[#This Row],[CustomerBirthday]], TODAY(), "Y")</f>
        <v>50</v>
      </c>
      <c r="W2094" t="str" cm="1">
        <f t="array" aca="1" ref="W2094" ca="1">_xlfn.IFS(Table4[[#This Row],[Age]]&lt;25, "Under 25",Table4[[#This Row],[Age]]=34, "25-34", Table4[[#This Row],[Age]]&lt;=49, "35-49", Table4[[#This Row],[Age]]&lt;=64, "50-64", Table4[[#This Row],[Age]]&gt;=65, "65+")</f>
        <v>50-64</v>
      </c>
      <c r="X2094" t="str">
        <f>_xlfn.XLOOKUP(Table4[[#This Row],[StoreID]],Stores!A:A,Stores!B:B, "Not found")</f>
        <v>MegaMart Johnmouth</v>
      </c>
      <c r="Y2094" t="str">
        <f>_xlfn.XLOOKUP(Table4[[#This Row],[StoreID]],Stores!A:A,Stores!C:C, "Not Found")</f>
        <v>Johnmouth</v>
      </c>
      <c r="Z2094" t="str">
        <f>_xlfn.XLOOKUP(Table4[[#This Row],[StoreID]],Stores!A:A,Stores!D:D, "Not Found")</f>
        <v>East</v>
      </c>
    </row>
    <row r="2095" spans="1:26">
      <c r="A2095" t="s">
        <v>2961</v>
      </c>
      <c r="B2095" s="1">
        <v>45339</v>
      </c>
      <c r="C2095" t="s">
        <v>277</v>
      </c>
      <c r="D2095" t="s">
        <v>718</v>
      </c>
      <c r="E2095" t="s">
        <v>839</v>
      </c>
      <c r="F2095">
        <v>2</v>
      </c>
      <c r="G2095">
        <v>0</v>
      </c>
      <c r="H2095" t="s">
        <v>875</v>
      </c>
      <c r="I2095" s="4">
        <f>Table4[[#This Row],[Quantity]]*Table4[[#This Row],[UnitPrice]]</f>
        <v>675.26</v>
      </c>
      <c r="J2095" s="4">
        <f>Table4[[#This Row],[Gross Revenue]]*(1-Table4[[#This Row],[Discount]])</f>
        <v>675.26</v>
      </c>
      <c r="K2095" s="4">
        <f>Table4[[#This Row],[Quantity]]*Table4[[#This Row],[CostPrice]]</f>
        <v>338.06</v>
      </c>
      <c r="L2095" s="4">
        <f>Table4[[#This Row],[Net Revenue]]-Table4[[#This Row],[Total Cost]]</f>
        <v>337.2</v>
      </c>
      <c r="M2095" t="str">
        <f>_xlfn.XLOOKUP(Table4[[#This Row],[ProductID]], Products!A:A,Products!B:B, "Not Found")</f>
        <v>Here Footwear</v>
      </c>
      <c r="N2095" t="str">
        <f>TEXT(Table4[[#This Row],[Date]], "mmm")</f>
        <v>Feb</v>
      </c>
      <c r="O2095" t="str">
        <f>TEXT(Table4[[#This Row],[Date]], "yyyy")</f>
        <v>2024</v>
      </c>
      <c r="P2095" t="str">
        <f>_xlfn.XLOOKUP(Table4[[#This Row],[ProductID]],Products!A:A,Products!C:C, "Not Found")</f>
        <v>Fashion</v>
      </c>
      <c r="Q2095" t="str">
        <f>_xlfn.XLOOKUP(Table4[[#This Row],[ProductID]],Products!A:A,Products!D:D,"Not Found")</f>
        <v>Footwear</v>
      </c>
      <c r="R2095">
        <f>_xlfn.XLOOKUP(Table4[[#This Row],[ProductID]],Products!A:A,Products!E:E,"Not Found")</f>
        <v>337.63</v>
      </c>
      <c r="S2095">
        <f>_xlfn.XLOOKUP(Table4[[#This Row],[ProductID]],Products!A:A,Products!F:F, "Not Found")</f>
        <v>169.03</v>
      </c>
      <c r="T2095" t="str">
        <f>_xlfn.XLOOKUP(Table4[[#This Row],[CustomerID]],Customers!A:A,Customers!D:D, "Not Found")</f>
        <v>F</v>
      </c>
      <c r="U2095" s="6">
        <f>_xlfn.XLOOKUP(Table4[[#This Row],[CustomerID]],Customers!A:A,Customers!E:E, "Not Found")</f>
        <v>23715</v>
      </c>
      <c r="V2095">
        <f ca="1">DATEDIF(Table4[[#This Row],[CustomerBirthday]], TODAY(), "Y")</f>
        <v>61</v>
      </c>
      <c r="W2095" t="str" cm="1">
        <f t="array" aca="1" ref="W2095" ca="1">_xlfn.IFS(Table4[[#This Row],[Age]]&lt;25, "Under 25",Table4[[#This Row],[Age]]=34, "25-34", Table4[[#This Row],[Age]]&lt;=49, "35-49", Table4[[#This Row],[Age]]&lt;=64, "50-64", Table4[[#This Row],[Age]]&gt;=65, "65+")</f>
        <v>50-64</v>
      </c>
      <c r="X2095" t="str">
        <f>_xlfn.XLOOKUP(Table4[[#This Row],[StoreID]],Stores!A:A,Stores!B:B, "Not found")</f>
        <v>MegaMart New Michele</v>
      </c>
      <c r="Y2095" t="str">
        <f>_xlfn.XLOOKUP(Table4[[#This Row],[StoreID]],Stores!A:A,Stores!C:C, "Not Found")</f>
        <v>New Michele</v>
      </c>
      <c r="Z2095" t="str">
        <f>_xlfn.XLOOKUP(Table4[[#This Row],[StoreID]],Stores!A:A,Stores!D:D, "Not Found")</f>
        <v>West</v>
      </c>
    </row>
    <row r="2096" spans="1:26">
      <c r="A2096" t="s">
        <v>2962</v>
      </c>
      <c r="B2096" s="1">
        <v>45488</v>
      </c>
      <c r="C2096" t="s">
        <v>467</v>
      </c>
      <c r="D2096" t="s">
        <v>742</v>
      </c>
      <c r="E2096" t="s">
        <v>839</v>
      </c>
      <c r="F2096">
        <v>2</v>
      </c>
      <c r="G2096">
        <v>0.15</v>
      </c>
      <c r="H2096" t="s">
        <v>875</v>
      </c>
      <c r="I2096" s="4">
        <f>Table4[[#This Row],[Quantity]]*Table4[[#This Row],[UnitPrice]]</f>
        <v>497.14</v>
      </c>
      <c r="J2096" s="4">
        <f>Table4[[#This Row],[Gross Revenue]]*(1-Table4[[#This Row],[Discount]])</f>
        <v>422.56899999999996</v>
      </c>
      <c r="K2096" s="4">
        <f>Table4[[#This Row],[Quantity]]*Table4[[#This Row],[CostPrice]]</f>
        <v>381.34</v>
      </c>
      <c r="L2096" s="4">
        <f>Table4[[#This Row],[Net Revenue]]-Table4[[#This Row],[Total Cost]]</f>
        <v>41.228999999999985</v>
      </c>
      <c r="M2096" t="str">
        <f>_xlfn.XLOOKUP(Table4[[#This Row],[ProductID]], Products!A:A,Products!B:B, "Not Found")</f>
        <v>Either Headphones</v>
      </c>
      <c r="N2096" t="str">
        <f>TEXT(Table4[[#This Row],[Date]], "mmm")</f>
        <v>Jul</v>
      </c>
      <c r="O2096" t="str">
        <f>TEXT(Table4[[#This Row],[Date]], "yyyy")</f>
        <v>2024</v>
      </c>
      <c r="P2096" t="str">
        <f>_xlfn.XLOOKUP(Table4[[#This Row],[ProductID]],Products!A:A,Products!C:C, "Not Found")</f>
        <v>Electronics</v>
      </c>
      <c r="Q2096" t="str">
        <f>_xlfn.XLOOKUP(Table4[[#This Row],[ProductID]],Products!A:A,Products!D:D,"Not Found")</f>
        <v>Headphones</v>
      </c>
      <c r="R2096">
        <f>_xlfn.XLOOKUP(Table4[[#This Row],[ProductID]],Products!A:A,Products!E:E,"Not Found")</f>
        <v>248.57</v>
      </c>
      <c r="S2096">
        <f>_xlfn.XLOOKUP(Table4[[#This Row],[ProductID]],Products!A:A,Products!F:F, "Not Found")</f>
        <v>190.67</v>
      </c>
      <c r="T2096" t="str">
        <f>_xlfn.XLOOKUP(Table4[[#This Row],[CustomerID]],Customers!A:A,Customers!D:D, "Not Found")</f>
        <v>F</v>
      </c>
      <c r="U2096" s="6">
        <f>_xlfn.XLOOKUP(Table4[[#This Row],[CustomerID]],Customers!A:A,Customers!E:E, "Not Found")</f>
        <v>30272</v>
      </c>
      <c r="V2096">
        <f ca="1">DATEDIF(Table4[[#This Row],[CustomerBirthday]], TODAY(), "Y")</f>
        <v>43</v>
      </c>
      <c r="W2096" t="str" cm="1">
        <f t="array" aca="1" ref="W2096" ca="1">_xlfn.IFS(Table4[[#This Row],[Age]]&lt;25, "Under 25",Table4[[#This Row],[Age]]=34, "25-34", Table4[[#This Row],[Age]]&lt;=49, "35-49", Table4[[#This Row],[Age]]&lt;=64, "50-64", Table4[[#This Row],[Age]]&gt;=65, "65+")</f>
        <v>35-49</v>
      </c>
      <c r="X2096" t="str">
        <f>_xlfn.XLOOKUP(Table4[[#This Row],[StoreID]],Stores!A:A,Stores!B:B, "Not found")</f>
        <v>MegaMart New Michele</v>
      </c>
      <c r="Y2096" t="str">
        <f>_xlfn.XLOOKUP(Table4[[#This Row],[StoreID]],Stores!A:A,Stores!C:C, "Not Found")</f>
        <v>New Michele</v>
      </c>
      <c r="Z2096" t="str">
        <f>_xlfn.XLOOKUP(Table4[[#This Row],[StoreID]],Stores!A:A,Stores!D:D, "Not Found")</f>
        <v>West</v>
      </c>
    </row>
    <row r="2097" spans="1:26">
      <c r="A2097" t="s">
        <v>2963</v>
      </c>
      <c r="B2097" s="1">
        <v>45798</v>
      </c>
      <c r="C2097" t="s">
        <v>464</v>
      </c>
      <c r="D2097" t="s">
        <v>786</v>
      </c>
      <c r="E2097" t="s">
        <v>831</v>
      </c>
      <c r="F2097">
        <v>4</v>
      </c>
      <c r="G2097">
        <v>0</v>
      </c>
      <c r="H2097" t="s">
        <v>868</v>
      </c>
      <c r="I2097" s="4">
        <f>Table4[[#This Row],[Quantity]]*Table4[[#This Row],[UnitPrice]]</f>
        <v>116.96</v>
      </c>
      <c r="J2097" s="4">
        <f>Table4[[#This Row],[Gross Revenue]]*(1-Table4[[#This Row],[Discount]])</f>
        <v>116.96</v>
      </c>
      <c r="K2097" s="4">
        <f>Table4[[#This Row],[Quantity]]*Table4[[#This Row],[CostPrice]]</f>
        <v>61.12</v>
      </c>
      <c r="L2097" s="4">
        <f>Table4[[#This Row],[Net Revenue]]-Table4[[#This Row],[Total Cost]]</f>
        <v>55.839999999999996</v>
      </c>
      <c r="M2097" t="str">
        <f>_xlfn.XLOOKUP(Table4[[#This Row],[ProductID]], Products!A:A,Products!B:B, "Not Found")</f>
        <v>National Watches</v>
      </c>
      <c r="N2097" t="str">
        <f>TEXT(Table4[[#This Row],[Date]], "mmm")</f>
        <v>May</v>
      </c>
      <c r="O2097" t="str">
        <f>TEXT(Table4[[#This Row],[Date]], "yyyy")</f>
        <v>2025</v>
      </c>
      <c r="P2097" t="str">
        <f>_xlfn.XLOOKUP(Table4[[#This Row],[ProductID]],Products!A:A,Products!C:C, "Not Found")</f>
        <v>Fashion</v>
      </c>
      <c r="Q2097" t="str">
        <f>_xlfn.XLOOKUP(Table4[[#This Row],[ProductID]],Products!A:A,Products!D:D,"Not Found")</f>
        <v>Watches</v>
      </c>
      <c r="R2097">
        <f>_xlfn.XLOOKUP(Table4[[#This Row],[ProductID]],Products!A:A,Products!E:E,"Not Found")</f>
        <v>29.24</v>
      </c>
      <c r="S2097">
        <f>_xlfn.XLOOKUP(Table4[[#This Row],[ProductID]],Products!A:A,Products!F:F, "Not Found")</f>
        <v>15.28</v>
      </c>
      <c r="T2097" t="str">
        <f>_xlfn.XLOOKUP(Table4[[#This Row],[CustomerID]],Customers!A:A,Customers!D:D, "Not Found")</f>
        <v>M</v>
      </c>
      <c r="U2097" s="6">
        <f>_xlfn.XLOOKUP(Table4[[#This Row],[CustomerID]],Customers!A:A,Customers!E:E, "Not Found")</f>
        <v>29315</v>
      </c>
      <c r="V2097">
        <f ca="1">DATEDIF(Table4[[#This Row],[CustomerBirthday]], TODAY(), "Y")</f>
        <v>46</v>
      </c>
      <c r="W2097" t="str" cm="1">
        <f t="array" aca="1" ref="W2097" ca="1">_xlfn.IFS(Table4[[#This Row],[Age]]&lt;25, "Under 25",Table4[[#This Row],[Age]]=34, "25-34", Table4[[#This Row],[Age]]&lt;=49, "35-49", Table4[[#This Row],[Age]]&lt;=64, "50-64", Table4[[#This Row],[Age]]&gt;=65, "65+")</f>
        <v>35-49</v>
      </c>
      <c r="X2097" t="str">
        <f>_xlfn.XLOOKUP(Table4[[#This Row],[StoreID]],Stores!A:A,Stores!B:B, "Not found")</f>
        <v>MegaMart Jimenezborough</v>
      </c>
      <c r="Y2097" t="str">
        <f>_xlfn.XLOOKUP(Table4[[#This Row],[StoreID]],Stores!A:A,Stores!C:C, "Not Found")</f>
        <v>Jimenezborough</v>
      </c>
      <c r="Z2097" t="str">
        <f>_xlfn.XLOOKUP(Table4[[#This Row],[StoreID]],Stores!A:A,Stores!D:D, "Not Found")</f>
        <v>South</v>
      </c>
    </row>
    <row r="2098" spans="1:26">
      <c r="A2098" t="s">
        <v>2964</v>
      </c>
      <c r="B2098" s="1">
        <v>45189</v>
      </c>
      <c r="C2098" t="s">
        <v>577</v>
      </c>
      <c r="D2098" t="s">
        <v>808</v>
      </c>
      <c r="E2098" t="s">
        <v>831</v>
      </c>
      <c r="F2098">
        <v>2</v>
      </c>
      <c r="G2098">
        <v>0.15</v>
      </c>
      <c r="H2098" t="s">
        <v>868</v>
      </c>
      <c r="I2098" s="4">
        <f>Table4[[#This Row],[Quantity]]*Table4[[#This Row],[UnitPrice]]</f>
        <v>3270.02</v>
      </c>
      <c r="J2098" s="4">
        <f>Table4[[#This Row],[Gross Revenue]]*(1-Table4[[#This Row],[Discount]])</f>
        <v>2779.5169999999998</v>
      </c>
      <c r="K2098" s="4">
        <f>Table4[[#This Row],[Quantity]]*Table4[[#This Row],[CostPrice]]</f>
        <v>2086.58</v>
      </c>
      <c r="L2098" s="4">
        <f>Table4[[#This Row],[Net Revenue]]-Table4[[#This Row],[Total Cost]]</f>
        <v>692.9369999999999</v>
      </c>
      <c r="M2098" t="str">
        <f>_xlfn.XLOOKUP(Table4[[#This Row],[ProductID]], Products!A:A,Products!B:B, "Not Found")</f>
        <v>Present Television</v>
      </c>
      <c r="N2098" t="str">
        <f>TEXT(Table4[[#This Row],[Date]], "mmm")</f>
        <v>Sep</v>
      </c>
      <c r="O2098" t="str">
        <f>TEXT(Table4[[#This Row],[Date]], "yyyy")</f>
        <v>2023</v>
      </c>
      <c r="P2098" t="str">
        <f>_xlfn.XLOOKUP(Table4[[#This Row],[ProductID]],Products!A:A,Products!C:C, "Not Found")</f>
        <v>Electronics</v>
      </c>
      <c r="Q2098" t="str">
        <f>_xlfn.XLOOKUP(Table4[[#This Row],[ProductID]],Products!A:A,Products!D:D,"Not Found")</f>
        <v>Television</v>
      </c>
      <c r="R2098">
        <f>_xlfn.XLOOKUP(Table4[[#This Row],[ProductID]],Products!A:A,Products!E:E,"Not Found")</f>
        <v>1635.01</v>
      </c>
      <c r="S2098">
        <f>_xlfn.XLOOKUP(Table4[[#This Row],[ProductID]],Products!A:A,Products!F:F, "Not Found")</f>
        <v>1043.29</v>
      </c>
      <c r="T2098" t="str">
        <f>_xlfn.XLOOKUP(Table4[[#This Row],[CustomerID]],Customers!A:A,Customers!D:D, "Not Found")</f>
        <v>M</v>
      </c>
      <c r="U2098" s="6">
        <f>_xlfn.XLOOKUP(Table4[[#This Row],[CustomerID]],Customers!A:A,Customers!E:E, "Not Found")</f>
        <v>23030</v>
      </c>
      <c r="V2098">
        <f ca="1">DATEDIF(Table4[[#This Row],[CustomerBirthday]], TODAY(), "Y")</f>
        <v>63</v>
      </c>
      <c r="W2098" t="str" cm="1">
        <f t="array" aca="1" ref="W2098" ca="1">_xlfn.IFS(Table4[[#This Row],[Age]]&lt;25, "Under 25",Table4[[#This Row],[Age]]=34, "25-34", Table4[[#This Row],[Age]]&lt;=49, "35-49", Table4[[#This Row],[Age]]&lt;=64, "50-64", Table4[[#This Row],[Age]]&gt;=65, "65+")</f>
        <v>50-64</v>
      </c>
      <c r="X2098" t="str">
        <f>_xlfn.XLOOKUP(Table4[[#This Row],[StoreID]],Stores!A:A,Stores!B:B, "Not found")</f>
        <v>MegaMart Jimenezborough</v>
      </c>
      <c r="Y2098" t="str">
        <f>_xlfn.XLOOKUP(Table4[[#This Row],[StoreID]],Stores!A:A,Stores!C:C, "Not Found")</f>
        <v>Jimenezborough</v>
      </c>
      <c r="Z2098" t="str">
        <f>_xlfn.XLOOKUP(Table4[[#This Row],[StoreID]],Stores!A:A,Stores!D:D, "Not Found")</f>
        <v>South</v>
      </c>
    </row>
    <row r="2099" spans="1:26">
      <c r="A2099" t="s">
        <v>2965</v>
      </c>
      <c r="B2099" s="1">
        <v>45240</v>
      </c>
      <c r="C2099" t="s">
        <v>306</v>
      </c>
      <c r="D2099" t="s">
        <v>769</v>
      </c>
      <c r="E2099" t="s">
        <v>842</v>
      </c>
      <c r="F2099">
        <v>2</v>
      </c>
      <c r="G2099">
        <v>0.05</v>
      </c>
      <c r="H2099" t="s">
        <v>865</v>
      </c>
      <c r="I2099" s="4">
        <f>Table4[[#This Row],[Quantity]]*Table4[[#This Row],[UnitPrice]]</f>
        <v>51.14</v>
      </c>
      <c r="J2099" s="4">
        <f>Table4[[#This Row],[Gross Revenue]]*(1-Table4[[#This Row],[Discount]])</f>
        <v>48.582999999999998</v>
      </c>
      <c r="K2099" s="4">
        <f>Table4[[#This Row],[Quantity]]*Table4[[#This Row],[CostPrice]]</f>
        <v>38.1</v>
      </c>
      <c r="L2099" s="4">
        <f>Table4[[#This Row],[Net Revenue]]-Table4[[#This Row],[Total Cost]]</f>
        <v>10.482999999999997</v>
      </c>
      <c r="M2099" t="str">
        <f>_xlfn.XLOOKUP(Table4[[#This Row],[ProductID]], Products!A:A,Products!B:B, "Not Found")</f>
        <v>How Vegetables</v>
      </c>
      <c r="N2099" t="str">
        <f>TEXT(Table4[[#This Row],[Date]], "mmm")</f>
        <v>Nov</v>
      </c>
      <c r="O2099" t="str">
        <f>TEXT(Table4[[#This Row],[Date]], "yyyy")</f>
        <v>2023</v>
      </c>
      <c r="P2099" t="str">
        <f>_xlfn.XLOOKUP(Table4[[#This Row],[ProductID]],Products!A:A,Products!C:C, "Not Found")</f>
        <v>Groceries</v>
      </c>
      <c r="Q2099" t="str">
        <f>_xlfn.XLOOKUP(Table4[[#This Row],[ProductID]],Products!A:A,Products!D:D,"Not Found")</f>
        <v>Vegetables</v>
      </c>
      <c r="R2099">
        <f>_xlfn.XLOOKUP(Table4[[#This Row],[ProductID]],Products!A:A,Products!E:E,"Not Found")</f>
        <v>25.57</v>
      </c>
      <c r="S2099">
        <f>_xlfn.XLOOKUP(Table4[[#This Row],[ProductID]],Products!A:A,Products!F:F, "Not Found")</f>
        <v>19.05</v>
      </c>
      <c r="T2099" t="str">
        <f>_xlfn.XLOOKUP(Table4[[#This Row],[CustomerID]],Customers!A:A,Customers!D:D, "Not Found")</f>
        <v>F</v>
      </c>
      <c r="U2099" s="6">
        <f>_xlfn.XLOOKUP(Table4[[#This Row],[CustomerID]],Customers!A:A,Customers!E:E, "Not Found")</f>
        <v>32344</v>
      </c>
      <c r="V2099">
        <f ca="1">DATEDIF(Table4[[#This Row],[CustomerBirthday]], TODAY(), "Y")</f>
        <v>38</v>
      </c>
      <c r="W2099" t="str" cm="1">
        <f t="array" aca="1" ref="W2099" ca="1">_xlfn.IFS(Table4[[#This Row],[Age]]&lt;25, "Under 25",Table4[[#This Row],[Age]]=34, "25-34", Table4[[#This Row],[Age]]&lt;=49, "35-49", Table4[[#This Row],[Age]]&lt;=64, "50-64", Table4[[#This Row],[Age]]&gt;=65, "65+")</f>
        <v>35-49</v>
      </c>
      <c r="X2099" t="str">
        <f>_xlfn.XLOOKUP(Table4[[#This Row],[StoreID]],Stores!A:A,Stores!B:B, "Not found")</f>
        <v>MegaMart Brianahaven</v>
      </c>
      <c r="Y2099" t="str">
        <f>_xlfn.XLOOKUP(Table4[[#This Row],[StoreID]],Stores!A:A,Stores!C:C, "Not Found")</f>
        <v>Brianahaven</v>
      </c>
      <c r="Z2099" t="str">
        <f>_xlfn.XLOOKUP(Table4[[#This Row],[StoreID]],Stores!A:A,Stores!D:D, "Not Found")</f>
        <v>North</v>
      </c>
    </row>
    <row r="2100" spans="1:26">
      <c r="A2100" t="s">
        <v>2966</v>
      </c>
      <c r="B2100" s="1">
        <v>45546</v>
      </c>
      <c r="C2100" t="s">
        <v>15</v>
      </c>
      <c r="D2100" t="s">
        <v>818</v>
      </c>
      <c r="E2100" t="s">
        <v>835</v>
      </c>
      <c r="F2100">
        <v>5</v>
      </c>
      <c r="G2100">
        <v>0</v>
      </c>
      <c r="H2100" t="s">
        <v>875</v>
      </c>
      <c r="I2100" s="4">
        <f>Table4[[#This Row],[Quantity]]*Table4[[#This Row],[UnitPrice]]</f>
        <v>5826.8499999999995</v>
      </c>
      <c r="J2100" s="4">
        <f>Table4[[#This Row],[Gross Revenue]]*(1-Table4[[#This Row],[Discount]])</f>
        <v>5826.8499999999995</v>
      </c>
      <c r="K2100" s="4">
        <f>Table4[[#This Row],[Quantity]]*Table4[[#This Row],[CostPrice]]</f>
        <v>4632.75</v>
      </c>
      <c r="L2100" s="4">
        <f>Table4[[#This Row],[Net Revenue]]-Table4[[#This Row],[Total Cost]]</f>
        <v>1194.0999999999995</v>
      </c>
      <c r="M2100" t="str">
        <f>_xlfn.XLOOKUP(Table4[[#This Row],[ProductID]], Products!A:A,Products!B:B, "Not Found")</f>
        <v>Nature Clothing</v>
      </c>
      <c r="N2100" t="str">
        <f>TEXT(Table4[[#This Row],[Date]], "mmm")</f>
        <v>Sep</v>
      </c>
      <c r="O2100" t="str">
        <f>TEXT(Table4[[#This Row],[Date]], "yyyy")</f>
        <v>2024</v>
      </c>
      <c r="P2100" t="str">
        <f>_xlfn.XLOOKUP(Table4[[#This Row],[ProductID]],Products!A:A,Products!C:C, "Not Found")</f>
        <v>Fashion</v>
      </c>
      <c r="Q2100" t="str">
        <f>_xlfn.XLOOKUP(Table4[[#This Row],[ProductID]],Products!A:A,Products!D:D,"Not Found")</f>
        <v>Clothing</v>
      </c>
      <c r="R2100">
        <f>_xlfn.XLOOKUP(Table4[[#This Row],[ProductID]],Products!A:A,Products!E:E,"Not Found")</f>
        <v>1165.3699999999999</v>
      </c>
      <c r="S2100">
        <f>_xlfn.XLOOKUP(Table4[[#This Row],[ProductID]],Products!A:A,Products!F:F, "Not Found")</f>
        <v>926.55</v>
      </c>
      <c r="T2100" t="str">
        <f>_xlfn.XLOOKUP(Table4[[#This Row],[CustomerID]],Customers!A:A,Customers!D:D, "Not Found")</f>
        <v>F</v>
      </c>
      <c r="U2100" s="6">
        <f>_xlfn.XLOOKUP(Table4[[#This Row],[CustomerID]],Customers!A:A,Customers!E:E, "Not Found")</f>
        <v>38461</v>
      </c>
      <c r="V2100">
        <f ca="1">DATEDIF(Table4[[#This Row],[CustomerBirthday]], TODAY(), "Y")</f>
        <v>21</v>
      </c>
      <c r="W2100" t="str" cm="1">
        <f t="array" aca="1" ref="W2100" ca="1">_xlfn.IFS(Table4[[#This Row],[Age]]&lt;25, "Under 25",Table4[[#This Row],[Age]]=34, "25-34", Table4[[#This Row],[Age]]&lt;=49, "35-49", Table4[[#This Row],[Age]]&lt;=64, "50-64", Table4[[#This Row],[Age]]&gt;=65, "65+")</f>
        <v>Under 25</v>
      </c>
      <c r="X2100" t="str">
        <f>_xlfn.XLOOKUP(Table4[[#This Row],[StoreID]],Stores!A:A,Stores!B:B, "Not found")</f>
        <v>MegaMart Peckmouth</v>
      </c>
      <c r="Y2100" t="str">
        <f>_xlfn.XLOOKUP(Table4[[#This Row],[StoreID]],Stores!A:A,Stores!C:C, "Not Found")</f>
        <v>Peckmouth</v>
      </c>
      <c r="Z2100" t="str">
        <f>_xlfn.XLOOKUP(Table4[[#This Row],[StoreID]],Stores!A:A,Stores!D:D, "Not Found")</f>
        <v>East</v>
      </c>
    </row>
    <row r="2101" spans="1:26">
      <c r="A2101" t="s">
        <v>2967</v>
      </c>
      <c r="B2101" s="1">
        <v>45637</v>
      </c>
      <c r="C2101" t="s">
        <v>331</v>
      </c>
      <c r="D2101" t="s">
        <v>734</v>
      </c>
      <c r="E2101" t="s">
        <v>839</v>
      </c>
      <c r="F2101">
        <v>4</v>
      </c>
      <c r="G2101">
        <v>0</v>
      </c>
      <c r="H2101" t="s">
        <v>871</v>
      </c>
      <c r="I2101" s="4">
        <f>Table4[[#This Row],[Quantity]]*Table4[[#This Row],[UnitPrice]]</f>
        <v>439.12</v>
      </c>
      <c r="J2101" s="4">
        <f>Table4[[#This Row],[Gross Revenue]]*(1-Table4[[#This Row],[Discount]])</f>
        <v>439.12</v>
      </c>
      <c r="K2101" s="4">
        <f>Table4[[#This Row],[Quantity]]*Table4[[#This Row],[CostPrice]]</f>
        <v>282.36</v>
      </c>
      <c r="L2101" s="4">
        <f>Table4[[#This Row],[Net Revenue]]-Table4[[#This Row],[Total Cost]]</f>
        <v>156.76</v>
      </c>
      <c r="M2101" t="str">
        <f>_xlfn.XLOOKUP(Table4[[#This Row],[ProductID]], Products!A:A,Products!B:B, "Not Found")</f>
        <v>Recognize Footwear</v>
      </c>
      <c r="N2101" t="str">
        <f>TEXT(Table4[[#This Row],[Date]], "mmm")</f>
        <v>Dec</v>
      </c>
      <c r="O2101" t="str">
        <f>TEXT(Table4[[#This Row],[Date]], "yyyy")</f>
        <v>2024</v>
      </c>
      <c r="P2101" t="str">
        <f>_xlfn.XLOOKUP(Table4[[#This Row],[ProductID]],Products!A:A,Products!C:C, "Not Found")</f>
        <v>Fashion</v>
      </c>
      <c r="Q2101" t="str">
        <f>_xlfn.XLOOKUP(Table4[[#This Row],[ProductID]],Products!A:A,Products!D:D,"Not Found")</f>
        <v>Footwear</v>
      </c>
      <c r="R2101">
        <f>_xlfn.XLOOKUP(Table4[[#This Row],[ProductID]],Products!A:A,Products!E:E,"Not Found")</f>
        <v>109.78</v>
      </c>
      <c r="S2101">
        <f>_xlfn.XLOOKUP(Table4[[#This Row],[ProductID]],Products!A:A,Products!F:F, "Not Found")</f>
        <v>70.59</v>
      </c>
      <c r="T2101" t="str">
        <f>_xlfn.XLOOKUP(Table4[[#This Row],[CustomerID]],Customers!A:A,Customers!D:D, "Not Found")</f>
        <v>F</v>
      </c>
      <c r="U2101" s="6">
        <f>_xlfn.XLOOKUP(Table4[[#This Row],[CustomerID]],Customers!A:A,Customers!E:E, "Not Found")</f>
        <v>35714</v>
      </c>
      <c r="V2101">
        <f ca="1">DATEDIF(Table4[[#This Row],[CustomerBirthday]], TODAY(), "Y")</f>
        <v>28</v>
      </c>
      <c r="W2101" t="str" cm="1">
        <f t="array" aca="1" ref="W2101" ca="1">_xlfn.IFS(Table4[[#This Row],[Age]]&lt;25, "Under 25",Table4[[#This Row],[Age]]=34, "25-34", Table4[[#This Row],[Age]]&lt;=49, "35-49", Table4[[#This Row],[Age]]&lt;=64, "50-64", Table4[[#This Row],[Age]]&gt;=65, "65+")</f>
        <v>35-49</v>
      </c>
      <c r="X2101" t="str">
        <f>_xlfn.XLOOKUP(Table4[[#This Row],[StoreID]],Stores!A:A,Stores!B:B, "Not found")</f>
        <v>MegaMart New Michele</v>
      </c>
      <c r="Y2101" t="str">
        <f>_xlfn.XLOOKUP(Table4[[#This Row],[StoreID]],Stores!A:A,Stores!C:C, "Not Found")</f>
        <v>New Michele</v>
      </c>
      <c r="Z2101" t="str">
        <f>_xlfn.XLOOKUP(Table4[[#This Row],[StoreID]],Stores!A:A,Stores!D:D, "Not Found")</f>
        <v>West</v>
      </c>
    </row>
    <row r="2102" spans="1:26">
      <c r="A2102" t="s">
        <v>2968</v>
      </c>
      <c r="B2102" s="1">
        <v>45744</v>
      </c>
      <c r="C2102" t="s">
        <v>491</v>
      </c>
      <c r="D2102" t="s">
        <v>753</v>
      </c>
      <c r="E2102" t="s">
        <v>839</v>
      </c>
      <c r="F2102">
        <v>1</v>
      </c>
      <c r="G2102">
        <v>0.05</v>
      </c>
      <c r="H2102" t="s">
        <v>875</v>
      </c>
      <c r="I2102" s="4">
        <f>Table4[[#This Row],[Quantity]]*Table4[[#This Row],[UnitPrice]]</f>
        <v>270.45</v>
      </c>
      <c r="J2102" s="4">
        <f>Table4[[#This Row],[Gross Revenue]]*(1-Table4[[#This Row],[Discount]])</f>
        <v>256.92749999999995</v>
      </c>
      <c r="K2102" s="4">
        <f>Table4[[#This Row],[Quantity]]*Table4[[#This Row],[CostPrice]]</f>
        <v>187.6</v>
      </c>
      <c r="L2102" s="4">
        <f>Table4[[#This Row],[Net Revenue]]-Table4[[#This Row],[Total Cost]]</f>
        <v>69.327499999999958</v>
      </c>
      <c r="M2102" t="str">
        <f>_xlfn.XLOOKUP(Table4[[#This Row],[ProductID]], Products!A:A,Products!B:B, "Not Found")</f>
        <v>Whether Bags</v>
      </c>
      <c r="N2102" t="str">
        <f>TEXT(Table4[[#This Row],[Date]], "mmm")</f>
        <v>Mar</v>
      </c>
      <c r="O2102" t="str">
        <f>TEXT(Table4[[#This Row],[Date]], "yyyy")</f>
        <v>2025</v>
      </c>
      <c r="P2102" t="str">
        <f>_xlfn.XLOOKUP(Table4[[#This Row],[ProductID]],Products!A:A,Products!C:C, "Not Found")</f>
        <v>Fashion</v>
      </c>
      <c r="Q2102" t="str">
        <f>_xlfn.XLOOKUP(Table4[[#This Row],[ProductID]],Products!A:A,Products!D:D,"Not Found")</f>
        <v>Bags</v>
      </c>
      <c r="R2102">
        <f>_xlfn.XLOOKUP(Table4[[#This Row],[ProductID]],Products!A:A,Products!E:E,"Not Found")</f>
        <v>270.45</v>
      </c>
      <c r="S2102">
        <f>_xlfn.XLOOKUP(Table4[[#This Row],[ProductID]],Products!A:A,Products!F:F, "Not Found")</f>
        <v>187.6</v>
      </c>
      <c r="T2102" t="str">
        <f>_xlfn.XLOOKUP(Table4[[#This Row],[CustomerID]],Customers!A:A,Customers!D:D, "Not Found")</f>
        <v>F</v>
      </c>
      <c r="U2102" s="6">
        <f>_xlfn.XLOOKUP(Table4[[#This Row],[CustomerID]],Customers!A:A,Customers!E:E, "Not Found")</f>
        <v>31076</v>
      </c>
      <c r="V2102">
        <f ca="1">DATEDIF(Table4[[#This Row],[CustomerBirthday]], TODAY(), "Y")</f>
        <v>41</v>
      </c>
      <c r="W2102" t="str" cm="1">
        <f t="array" aca="1" ref="W2102" ca="1">_xlfn.IFS(Table4[[#This Row],[Age]]&lt;25, "Under 25",Table4[[#This Row],[Age]]=34, "25-34", Table4[[#This Row],[Age]]&lt;=49, "35-49", Table4[[#This Row],[Age]]&lt;=64, "50-64", Table4[[#This Row],[Age]]&gt;=65, "65+")</f>
        <v>35-49</v>
      </c>
      <c r="X2102" t="str">
        <f>_xlfn.XLOOKUP(Table4[[#This Row],[StoreID]],Stores!A:A,Stores!B:B, "Not found")</f>
        <v>MegaMart New Michele</v>
      </c>
      <c r="Y2102" t="str">
        <f>_xlfn.XLOOKUP(Table4[[#This Row],[StoreID]],Stores!A:A,Stores!C:C, "Not Found")</f>
        <v>New Michele</v>
      </c>
      <c r="Z2102" t="str">
        <f>_xlfn.XLOOKUP(Table4[[#This Row],[StoreID]],Stores!A:A,Stores!D:D, "Not Found")</f>
        <v>West</v>
      </c>
    </row>
    <row r="2103" spans="1:26">
      <c r="A2103" t="s">
        <v>2969</v>
      </c>
      <c r="B2103" s="1">
        <v>45300</v>
      </c>
      <c r="C2103" t="s">
        <v>503</v>
      </c>
      <c r="D2103" t="s">
        <v>736</v>
      </c>
      <c r="E2103" t="s">
        <v>831</v>
      </c>
      <c r="F2103">
        <v>5</v>
      </c>
      <c r="G2103">
        <v>0.05</v>
      </c>
      <c r="H2103" t="s">
        <v>871</v>
      </c>
      <c r="I2103" s="4">
        <f>Table4[[#This Row],[Quantity]]*Table4[[#This Row],[UnitPrice]]</f>
        <v>615.95000000000005</v>
      </c>
      <c r="J2103" s="4">
        <f>Table4[[#This Row],[Gross Revenue]]*(1-Table4[[#This Row],[Discount]])</f>
        <v>585.15250000000003</v>
      </c>
      <c r="K2103" s="4">
        <f>Table4[[#This Row],[Quantity]]*Table4[[#This Row],[CostPrice]]</f>
        <v>401.8</v>
      </c>
      <c r="L2103" s="4">
        <f>Table4[[#This Row],[Net Revenue]]-Table4[[#This Row],[Total Cost]]</f>
        <v>183.35250000000002</v>
      </c>
      <c r="M2103" t="str">
        <f>_xlfn.XLOOKUP(Table4[[#This Row],[ProductID]], Products!A:A,Products!B:B, "Not Found")</f>
        <v>Us Snacks</v>
      </c>
      <c r="N2103" t="str">
        <f>TEXT(Table4[[#This Row],[Date]], "mmm")</f>
        <v>Jan</v>
      </c>
      <c r="O2103" t="str">
        <f>TEXT(Table4[[#This Row],[Date]], "yyyy")</f>
        <v>2024</v>
      </c>
      <c r="P2103" t="str">
        <f>_xlfn.XLOOKUP(Table4[[#This Row],[ProductID]],Products!A:A,Products!C:C, "Not Found")</f>
        <v>Groceries</v>
      </c>
      <c r="Q2103" t="str">
        <f>_xlfn.XLOOKUP(Table4[[#This Row],[ProductID]],Products!A:A,Products!D:D,"Not Found")</f>
        <v>Snacks</v>
      </c>
      <c r="R2103">
        <f>_xlfn.XLOOKUP(Table4[[#This Row],[ProductID]],Products!A:A,Products!E:E,"Not Found")</f>
        <v>123.19</v>
      </c>
      <c r="S2103">
        <f>_xlfn.XLOOKUP(Table4[[#This Row],[ProductID]],Products!A:A,Products!F:F, "Not Found")</f>
        <v>80.36</v>
      </c>
      <c r="T2103" t="str">
        <f>_xlfn.XLOOKUP(Table4[[#This Row],[CustomerID]],Customers!A:A,Customers!D:D, "Not Found")</f>
        <v>F</v>
      </c>
      <c r="U2103" s="6">
        <f>_xlfn.XLOOKUP(Table4[[#This Row],[CustomerID]],Customers!A:A,Customers!E:E, "Not Found")</f>
        <v>22552</v>
      </c>
      <c r="V2103">
        <f ca="1">DATEDIF(Table4[[#This Row],[CustomerBirthday]], TODAY(), "Y")</f>
        <v>64</v>
      </c>
      <c r="W2103" t="str" cm="1">
        <f t="array" aca="1" ref="W2103" ca="1">_xlfn.IFS(Table4[[#This Row],[Age]]&lt;25, "Under 25",Table4[[#This Row],[Age]]=34, "25-34", Table4[[#This Row],[Age]]&lt;=49, "35-49", Table4[[#This Row],[Age]]&lt;=64, "50-64", Table4[[#This Row],[Age]]&gt;=65, "65+")</f>
        <v>50-64</v>
      </c>
      <c r="X2103" t="str">
        <f>_xlfn.XLOOKUP(Table4[[#This Row],[StoreID]],Stores!A:A,Stores!B:B, "Not found")</f>
        <v>MegaMart Jimenezborough</v>
      </c>
      <c r="Y2103" t="str">
        <f>_xlfn.XLOOKUP(Table4[[#This Row],[StoreID]],Stores!A:A,Stores!C:C, "Not Found")</f>
        <v>Jimenezborough</v>
      </c>
      <c r="Z2103" t="str">
        <f>_xlfn.XLOOKUP(Table4[[#This Row],[StoreID]],Stores!A:A,Stores!D:D, "Not Found")</f>
        <v>South</v>
      </c>
    </row>
    <row r="2104" spans="1:26">
      <c r="A2104" t="s">
        <v>2970</v>
      </c>
      <c r="B2104" s="1">
        <v>45605</v>
      </c>
      <c r="C2104" t="s">
        <v>355</v>
      </c>
      <c r="D2104" t="s">
        <v>718</v>
      </c>
      <c r="E2104" t="s">
        <v>831</v>
      </c>
      <c r="F2104">
        <v>2</v>
      </c>
      <c r="G2104">
        <v>0</v>
      </c>
      <c r="H2104" t="s">
        <v>865</v>
      </c>
      <c r="I2104" s="4">
        <f>Table4[[#This Row],[Quantity]]*Table4[[#This Row],[UnitPrice]]</f>
        <v>675.26</v>
      </c>
      <c r="J2104" s="4">
        <f>Table4[[#This Row],[Gross Revenue]]*(1-Table4[[#This Row],[Discount]])</f>
        <v>675.26</v>
      </c>
      <c r="K2104" s="4">
        <f>Table4[[#This Row],[Quantity]]*Table4[[#This Row],[CostPrice]]</f>
        <v>338.06</v>
      </c>
      <c r="L2104" s="4">
        <f>Table4[[#This Row],[Net Revenue]]-Table4[[#This Row],[Total Cost]]</f>
        <v>337.2</v>
      </c>
      <c r="M2104" t="str">
        <f>_xlfn.XLOOKUP(Table4[[#This Row],[ProductID]], Products!A:A,Products!B:B, "Not Found")</f>
        <v>Here Footwear</v>
      </c>
      <c r="N2104" t="str">
        <f>TEXT(Table4[[#This Row],[Date]], "mmm")</f>
        <v>Nov</v>
      </c>
      <c r="O2104" t="str">
        <f>TEXT(Table4[[#This Row],[Date]], "yyyy")</f>
        <v>2024</v>
      </c>
      <c r="P2104" t="str">
        <f>_xlfn.XLOOKUP(Table4[[#This Row],[ProductID]],Products!A:A,Products!C:C, "Not Found")</f>
        <v>Fashion</v>
      </c>
      <c r="Q2104" t="str">
        <f>_xlfn.XLOOKUP(Table4[[#This Row],[ProductID]],Products!A:A,Products!D:D,"Not Found")</f>
        <v>Footwear</v>
      </c>
      <c r="R2104">
        <f>_xlfn.XLOOKUP(Table4[[#This Row],[ProductID]],Products!A:A,Products!E:E,"Not Found")</f>
        <v>337.63</v>
      </c>
      <c r="S2104">
        <f>_xlfn.XLOOKUP(Table4[[#This Row],[ProductID]],Products!A:A,Products!F:F, "Not Found")</f>
        <v>169.03</v>
      </c>
      <c r="T2104" t="str">
        <f>_xlfn.XLOOKUP(Table4[[#This Row],[CustomerID]],Customers!A:A,Customers!D:D, "Not Found")</f>
        <v>M</v>
      </c>
      <c r="U2104" s="6">
        <f>_xlfn.XLOOKUP(Table4[[#This Row],[CustomerID]],Customers!A:A,Customers!E:E, "Not Found")</f>
        <v>22937</v>
      </c>
      <c r="V2104">
        <f ca="1">DATEDIF(Table4[[#This Row],[CustomerBirthday]], TODAY(), "Y")</f>
        <v>63</v>
      </c>
      <c r="W2104" t="str" cm="1">
        <f t="array" aca="1" ref="W2104" ca="1">_xlfn.IFS(Table4[[#This Row],[Age]]&lt;25, "Under 25",Table4[[#This Row],[Age]]=34, "25-34", Table4[[#This Row],[Age]]&lt;=49, "35-49", Table4[[#This Row],[Age]]&lt;=64, "50-64", Table4[[#This Row],[Age]]&gt;=65, "65+")</f>
        <v>50-64</v>
      </c>
      <c r="X2104" t="str">
        <f>_xlfn.XLOOKUP(Table4[[#This Row],[StoreID]],Stores!A:A,Stores!B:B, "Not found")</f>
        <v>MegaMart Jimenezborough</v>
      </c>
      <c r="Y2104" t="str">
        <f>_xlfn.XLOOKUP(Table4[[#This Row],[StoreID]],Stores!A:A,Stores!C:C, "Not Found")</f>
        <v>Jimenezborough</v>
      </c>
      <c r="Z2104" t="str">
        <f>_xlfn.XLOOKUP(Table4[[#This Row],[StoreID]],Stores!A:A,Stores!D:D, "Not Found")</f>
        <v>South</v>
      </c>
    </row>
    <row r="2105" spans="1:26">
      <c r="A2105" t="s">
        <v>2971</v>
      </c>
      <c r="B2105" s="1">
        <v>45530</v>
      </c>
      <c r="C2105" t="s">
        <v>141</v>
      </c>
      <c r="D2105" t="s">
        <v>766</v>
      </c>
      <c r="E2105" t="s">
        <v>835</v>
      </c>
      <c r="F2105">
        <v>1</v>
      </c>
      <c r="G2105">
        <v>0.05</v>
      </c>
      <c r="H2105" t="s">
        <v>865</v>
      </c>
      <c r="I2105" s="4">
        <f>Table4[[#This Row],[Quantity]]*Table4[[#This Row],[UnitPrice]]</f>
        <v>1227.24</v>
      </c>
      <c r="J2105" s="4">
        <f>Table4[[#This Row],[Gross Revenue]]*(1-Table4[[#This Row],[Discount]])</f>
        <v>1165.8779999999999</v>
      </c>
      <c r="K2105" s="4">
        <f>Table4[[#This Row],[Quantity]]*Table4[[#This Row],[CostPrice]]</f>
        <v>977.09</v>
      </c>
      <c r="L2105" s="4">
        <f>Table4[[#This Row],[Net Revenue]]-Table4[[#This Row],[Total Cost]]</f>
        <v>188.7879999999999</v>
      </c>
      <c r="M2105" t="str">
        <f>_xlfn.XLOOKUP(Table4[[#This Row],[ProductID]], Products!A:A,Products!B:B, "Not Found")</f>
        <v>Firm Dairy</v>
      </c>
      <c r="N2105" t="str">
        <f>TEXT(Table4[[#This Row],[Date]], "mmm")</f>
        <v>Aug</v>
      </c>
      <c r="O2105" t="str">
        <f>TEXT(Table4[[#This Row],[Date]], "yyyy")</f>
        <v>2024</v>
      </c>
      <c r="P2105" t="str">
        <f>_xlfn.XLOOKUP(Table4[[#This Row],[ProductID]],Products!A:A,Products!C:C, "Not Found")</f>
        <v>Groceries</v>
      </c>
      <c r="Q2105" t="str">
        <f>_xlfn.XLOOKUP(Table4[[#This Row],[ProductID]],Products!A:A,Products!D:D,"Not Found")</f>
        <v>Dairy</v>
      </c>
      <c r="R2105">
        <f>_xlfn.XLOOKUP(Table4[[#This Row],[ProductID]],Products!A:A,Products!E:E,"Not Found")</f>
        <v>1227.24</v>
      </c>
      <c r="S2105">
        <f>_xlfn.XLOOKUP(Table4[[#This Row],[ProductID]],Products!A:A,Products!F:F, "Not Found")</f>
        <v>977.09</v>
      </c>
      <c r="T2105" t="str">
        <f>_xlfn.XLOOKUP(Table4[[#This Row],[CustomerID]],Customers!A:A,Customers!D:D, "Not Found")</f>
        <v>M</v>
      </c>
      <c r="U2105" s="6">
        <f>_xlfn.XLOOKUP(Table4[[#This Row],[CustomerID]],Customers!A:A,Customers!E:E, "Not Found")</f>
        <v>33546</v>
      </c>
      <c r="V2105">
        <f ca="1">DATEDIF(Table4[[#This Row],[CustomerBirthday]], TODAY(), "Y")</f>
        <v>34</v>
      </c>
      <c r="W2105" t="str" cm="1">
        <f t="array" aca="1" ref="W2105" ca="1">_xlfn.IFS(Table4[[#This Row],[Age]]&lt;25, "Under 25",Table4[[#This Row],[Age]]=34, "25-34", Table4[[#This Row],[Age]]&lt;=49, "35-49", Table4[[#This Row],[Age]]&lt;=64, "50-64", Table4[[#This Row],[Age]]&gt;=65, "65+")</f>
        <v>25-34</v>
      </c>
      <c r="X2105" t="str">
        <f>_xlfn.XLOOKUP(Table4[[#This Row],[StoreID]],Stores!A:A,Stores!B:B, "Not found")</f>
        <v>MegaMart Peckmouth</v>
      </c>
      <c r="Y2105" t="str">
        <f>_xlfn.XLOOKUP(Table4[[#This Row],[StoreID]],Stores!A:A,Stores!C:C, "Not Found")</f>
        <v>Peckmouth</v>
      </c>
      <c r="Z2105" t="str">
        <f>_xlfn.XLOOKUP(Table4[[#This Row],[StoreID]],Stores!A:A,Stores!D:D, "Not Found")</f>
        <v>East</v>
      </c>
    </row>
    <row r="2106" spans="1:26">
      <c r="A2106" t="s">
        <v>2972</v>
      </c>
      <c r="B2106" s="1">
        <v>45761</v>
      </c>
      <c r="C2106" t="s">
        <v>270</v>
      </c>
      <c r="D2106" t="s">
        <v>806</v>
      </c>
      <c r="E2106" t="s">
        <v>842</v>
      </c>
      <c r="F2106">
        <v>2</v>
      </c>
      <c r="G2106">
        <v>0</v>
      </c>
      <c r="H2106" t="s">
        <v>865</v>
      </c>
      <c r="I2106" s="4">
        <f>Table4[[#This Row],[Quantity]]*Table4[[#This Row],[UnitPrice]]</f>
        <v>3491.22</v>
      </c>
      <c r="J2106" s="4">
        <f>Table4[[#This Row],[Gross Revenue]]*(1-Table4[[#This Row],[Discount]])</f>
        <v>3491.22</v>
      </c>
      <c r="K2106" s="4">
        <f>Table4[[#This Row],[Quantity]]*Table4[[#This Row],[CostPrice]]</f>
        <v>2644.88</v>
      </c>
      <c r="L2106" s="4">
        <f>Table4[[#This Row],[Net Revenue]]-Table4[[#This Row],[Total Cost]]</f>
        <v>846.33999999999969</v>
      </c>
      <c r="M2106" t="str">
        <f>_xlfn.XLOOKUP(Table4[[#This Row],[ProductID]], Products!A:A,Products!B:B, "Not Found")</f>
        <v>Piece Headphones</v>
      </c>
      <c r="N2106" t="str">
        <f>TEXT(Table4[[#This Row],[Date]], "mmm")</f>
        <v>Apr</v>
      </c>
      <c r="O2106" t="str">
        <f>TEXT(Table4[[#This Row],[Date]], "yyyy")</f>
        <v>2025</v>
      </c>
      <c r="P2106" t="str">
        <f>_xlfn.XLOOKUP(Table4[[#This Row],[ProductID]],Products!A:A,Products!C:C, "Not Found")</f>
        <v>Electronics</v>
      </c>
      <c r="Q2106" t="str">
        <f>_xlfn.XLOOKUP(Table4[[#This Row],[ProductID]],Products!A:A,Products!D:D,"Not Found")</f>
        <v>Headphones</v>
      </c>
      <c r="R2106">
        <f>_xlfn.XLOOKUP(Table4[[#This Row],[ProductID]],Products!A:A,Products!E:E,"Not Found")</f>
        <v>1745.61</v>
      </c>
      <c r="S2106">
        <f>_xlfn.XLOOKUP(Table4[[#This Row],[ProductID]],Products!A:A,Products!F:F, "Not Found")</f>
        <v>1322.44</v>
      </c>
      <c r="T2106" t="str">
        <f>_xlfn.XLOOKUP(Table4[[#This Row],[CustomerID]],Customers!A:A,Customers!D:D, "Not Found")</f>
        <v>M</v>
      </c>
      <c r="U2106" s="6">
        <f>_xlfn.XLOOKUP(Table4[[#This Row],[CustomerID]],Customers!A:A,Customers!E:E, "Not Found")</f>
        <v>22815</v>
      </c>
      <c r="V2106">
        <f ca="1">DATEDIF(Table4[[#This Row],[CustomerBirthday]], TODAY(), "Y")</f>
        <v>64</v>
      </c>
      <c r="W2106" t="str" cm="1">
        <f t="array" aca="1" ref="W2106" ca="1">_xlfn.IFS(Table4[[#This Row],[Age]]&lt;25, "Under 25",Table4[[#This Row],[Age]]=34, "25-34", Table4[[#This Row],[Age]]&lt;=49, "35-49", Table4[[#This Row],[Age]]&lt;=64, "50-64", Table4[[#This Row],[Age]]&gt;=65, "65+")</f>
        <v>50-64</v>
      </c>
      <c r="X2106" t="str">
        <f>_xlfn.XLOOKUP(Table4[[#This Row],[StoreID]],Stores!A:A,Stores!B:B, "Not found")</f>
        <v>MegaMart Brianahaven</v>
      </c>
      <c r="Y2106" t="str">
        <f>_xlfn.XLOOKUP(Table4[[#This Row],[StoreID]],Stores!A:A,Stores!C:C, "Not Found")</f>
        <v>Brianahaven</v>
      </c>
      <c r="Z2106" t="str">
        <f>_xlfn.XLOOKUP(Table4[[#This Row],[StoreID]],Stores!A:A,Stores!D:D, "Not Found")</f>
        <v>North</v>
      </c>
    </row>
    <row r="2107" spans="1:26">
      <c r="A2107" t="s">
        <v>2973</v>
      </c>
      <c r="B2107" s="1">
        <v>45429</v>
      </c>
      <c r="C2107" t="s">
        <v>643</v>
      </c>
      <c r="D2107" t="s">
        <v>816</v>
      </c>
      <c r="E2107" t="s">
        <v>846</v>
      </c>
      <c r="F2107">
        <v>3</v>
      </c>
      <c r="G2107">
        <v>0.15</v>
      </c>
      <c r="H2107" t="s">
        <v>868</v>
      </c>
      <c r="I2107" s="4">
        <f>Table4[[#This Row],[Quantity]]*Table4[[#This Row],[UnitPrice]]</f>
        <v>5637.24</v>
      </c>
      <c r="J2107" s="4">
        <f>Table4[[#This Row],[Gross Revenue]]*(1-Table4[[#This Row],[Discount]])</f>
        <v>4791.6539999999995</v>
      </c>
      <c r="K2107" s="4">
        <f>Table4[[#This Row],[Quantity]]*Table4[[#This Row],[CostPrice]]</f>
        <v>3013.68</v>
      </c>
      <c r="L2107" s="4">
        <f>Table4[[#This Row],[Net Revenue]]-Table4[[#This Row],[Total Cost]]</f>
        <v>1777.9739999999997</v>
      </c>
      <c r="M2107" t="str">
        <f>_xlfn.XLOOKUP(Table4[[#This Row],[ProductID]], Products!A:A,Products!B:B, "Not Found")</f>
        <v>Set Dairy</v>
      </c>
      <c r="N2107" t="str">
        <f>TEXT(Table4[[#This Row],[Date]], "mmm")</f>
        <v>May</v>
      </c>
      <c r="O2107" t="str">
        <f>TEXT(Table4[[#This Row],[Date]], "yyyy")</f>
        <v>2024</v>
      </c>
      <c r="P2107" t="str">
        <f>_xlfn.XLOOKUP(Table4[[#This Row],[ProductID]],Products!A:A,Products!C:C, "Not Found")</f>
        <v>Groceries</v>
      </c>
      <c r="Q2107" t="str">
        <f>_xlfn.XLOOKUP(Table4[[#This Row],[ProductID]],Products!A:A,Products!D:D,"Not Found")</f>
        <v>Dairy</v>
      </c>
      <c r="R2107">
        <f>_xlfn.XLOOKUP(Table4[[#This Row],[ProductID]],Products!A:A,Products!E:E,"Not Found")</f>
        <v>1879.08</v>
      </c>
      <c r="S2107">
        <f>_xlfn.XLOOKUP(Table4[[#This Row],[ProductID]],Products!A:A,Products!F:F, "Not Found")</f>
        <v>1004.56</v>
      </c>
      <c r="T2107" t="str">
        <f>_xlfn.XLOOKUP(Table4[[#This Row],[CustomerID]],Customers!A:A,Customers!D:D, "Not Found")</f>
        <v>M</v>
      </c>
      <c r="U2107" s="6">
        <f>_xlfn.XLOOKUP(Table4[[#This Row],[CustomerID]],Customers!A:A,Customers!E:E, "Not Found")</f>
        <v>38193</v>
      </c>
      <c r="V2107">
        <f ca="1">DATEDIF(Table4[[#This Row],[CustomerBirthday]], TODAY(), "Y")</f>
        <v>22</v>
      </c>
      <c r="W2107" t="str" cm="1">
        <f t="array" aca="1" ref="W2107" ca="1">_xlfn.IFS(Table4[[#This Row],[Age]]&lt;25, "Under 25",Table4[[#This Row],[Age]]=34, "25-34", Table4[[#This Row],[Age]]&lt;=49, "35-49", Table4[[#This Row],[Age]]&lt;=64, "50-64", Table4[[#This Row],[Age]]&gt;=65, "65+")</f>
        <v>Under 25</v>
      </c>
      <c r="X2107" t="str">
        <f>_xlfn.XLOOKUP(Table4[[#This Row],[StoreID]],Stores!A:A,Stores!B:B, "Not found")</f>
        <v>MegaMart Johnmouth</v>
      </c>
      <c r="Y2107" t="str">
        <f>_xlfn.XLOOKUP(Table4[[#This Row],[StoreID]],Stores!A:A,Stores!C:C, "Not Found")</f>
        <v>Johnmouth</v>
      </c>
      <c r="Z2107" t="str">
        <f>_xlfn.XLOOKUP(Table4[[#This Row],[StoreID]],Stores!A:A,Stores!D:D, "Not Found")</f>
        <v>East</v>
      </c>
    </row>
    <row r="2108" spans="1:26">
      <c r="A2108" t="s">
        <v>2974</v>
      </c>
      <c r="B2108" s="1">
        <v>45642</v>
      </c>
      <c r="C2108" t="s">
        <v>419</v>
      </c>
      <c r="D2108" t="s">
        <v>769</v>
      </c>
      <c r="E2108" t="s">
        <v>846</v>
      </c>
      <c r="F2108">
        <v>4</v>
      </c>
      <c r="G2108">
        <v>0.05</v>
      </c>
      <c r="H2108" t="s">
        <v>865</v>
      </c>
      <c r="I2108" s="4">
        <f>Table4[[#This Row],[Quantity]]*Table4[[#This Row],[UnitPrice]]</f>
        <v>102.28</v>
      </c>
      <c r="J2108" s="4">
        <f>Table4[[#This Row],[Gross Revenue]]*(1-Table4[[#This Row],[Discount]])</f>
        <v>97.165999999999997</v>
      </c>
      <c r="K2108" s="4">
        <f>Table4[[#This Row],[Quantity]]*Table4[[#This Row],[CostPrice]]</f>
        <v>76.2</v>
      </c>
      <c r="L2108" s="4">
        <f>Table4[[#This Row],[Net Revenue]]-Table4[[#This Row],[Total Cost]]</f>
        <v>20.965999999999994</v>
      </c>
      <c r="M2108" t="str">
        <f>_xlfn.XLOOKUP(Table4[[#This Row],[ProductID]], Products!A:A,Products!B:B, "Not Found")</f>
        <v>How Vegetables</v>
      </c>
      <c r="N2108" t="str">
        <f>TEXT(Table4[[#This Row],[Date]], "mmm")</f>
        <v>Dec</v>
      </c>
      <c r="O2108" t="str">
        <f>TEXT(Table4[[#This Row],[Date]], "yyyy")</f>
        <v>2024</v>
      </c>
      <c r="P2108" t="str">
        <f>_xlfn.XLOOKUP(Table4[[#This Row],[ProductID]],Products!A:A,Products!C:C, "Not Found")</f>
        <v>Groceries</v>
      </c>
      <c r="Q2108" t="str">
        <f>_xlfn.XLOOKUP(Table4[[#This Row],[ProductID]],Products!A:A,Products!D:D,"Not Found")</f>
        <v>Vegetables</v>
      </c>
      <c r="R2108">
        <f>_xlfn.XLOOKUP(Table4[[#This Row],[ProductID]],Products!A:A,Products!E:E,"Not Found")</f>
        <v>25.57</v>
      </c>
      <c r="S2108">
        <f>_xlfn.XLOOKUP(Table4[[#This Row],[ProductID]],Products!A:A,Products!F:F, "Not Found")</f>
        <v>19.05</v>
      </c>
      <c r="T2108" t="str">
        <f>_xlfn.XLOOKUP(Table4[[#This Row],[CustomerID]],Customers!A:A,Customers!D:D, "Not Found")</f>
        <v>F</v>
      </c>
      <c r="U2108" s="6">
        <f>_xlfn.XLOOKUP(Table4[[#This Row],[CustomerID]],Customers!A:A,Customers!E:E, "Not Found")</f>
        <v>30679</v>
      </c>
      <c r="V2108">
        <f ca="1">DATEDIF(Table4[[#This Row],[CustomerBirthday]], TODAY(), "Y")</f>
        <v>42</v>
      </c>
      <c r="W2108" t="str" cm="1">
        <f t="array" aca="1" ref="W2108" ca="1">_xlfn.IFS(Table4[[#This Row],[Age]]&lt;25, "Under 25",Table4[[#This Row],[Age]]=34, "25-34", Table4[[#This Row],[Age]]&lt;=49, "35-49", Table4[[#This Row],[Age]]&lt;=64, "50-64", Table4[[#This Row],[Age]]&gt;=65, "65+")</f>
        <v>35-49</v>
      </c>
      <c r="X2108" t="str">
        <f>_xlfn.XLOOKUP(Table4[[#This Row],[StoreID]],Stores!A:A,Stores!B:B, "Not found")</f>
        <v>MegaMart Johnmouth</v>
      </c>
      <c r="Y2108" t="str">
        <f>_xlfn.XLOOKUP(Table4[[#This Row],[StoreID]],Stores!A:A,Stores!C:C, "Not Found")</f>
        <v>Johnmouth</v>
      </c>
      <c r="Z2108" t="str">
        <f>_xlfn.XLOOKUP(Table4[[#This Row],[StoreID]],Stores!A:A,Stores!D:D, "Not Found")</f>
        <v>East</v>
      </c>
    </row>
    <row r="2109" spans="1:26">
      <c r="A2109" t="s">
        <v>2975</v>
      </c>
      <c r="B2109" s="1">
        <v>45832</v>
      </c>
      <c r="C2109" t="s">
        <v>175</v>
      </c>
      <c r="D2109" t="s">
        <v>790</v>
      </c>
      <c r="E2109" t="s">
        <v>835</v>
      </c>
      <c r="F2109">
        <v>3</v>
      </c>
      <c r="G2109">
        <v>0.15</v>
      </c>
      <c r="H2109" t="s">
        <v>875</v>
      </c>
      <c r="I2109" s="4">
        <f>Table4[[#This Row],[Quantity]]*Table4[[#This Row],[UnitPrice]]</f>
        <v>914.12999999999988</v>
      </c>
      <c r="J2109" s="4">
        <f>Table4[[#This Row],[Gross Revenue]]*(1-Table4[[#This Row],[Discount]])</f>
        <v>777.01049999999987</v>
      </c>
      <c r="K2109" s="4">
        <f>Table4[[#This Row],[Quantity]]*Table4[[#This Row],[CostPrice]]</f>
        <v>492.03</v>
      </c>
      <c r="L2109" s="4">
        <f>Table4[[#This Row],[Net Revenue]]-Table4[[#This Row],[Total Cost]]</f>
        <v>284.98049999999989</v>
      </c>
      <c r="M2109" t="str">
        <f>_xlfn.XLOOKUP(Table4[[#This Row],[ProductID]], Products!A:A,Products!B:B, "Not Found")</f>
        <v>Difficult Vegetables</v>
      </c>
      <c r="N2109" t="str">
        <f>TEXT(Table4[[#This Row],[Date]], "mmm")</f>
        <v>Jun</v>
      </c>
      <c r="O2109" t="str">
        <f>TEXT(Table4[[#This Row],[Date]], "yyyy")</f>
        <v>2025</v>
      </c>
      <c r="P2109" t="str">
        <f>_xlfn.XLOOKUP(Table4[[#This Row],[ProductID]],Products!A:A,Products!C:C, "Not Found")</f>
        <v>Groceries</v>
      </c>
      <c r="Q2109" t="str">
        <f>_xlfn.XLOOKUP(Table4[[#This Row],[ProductID]],Products!A:A,Products!D:D,"Not Found")</f>
        <v>Vegetables</v>
      </c>
      <c r="R2109">
        <f>_xlfn.XLOOKUP(Table4[[#This Row],[ProductID]],Products!A:A,Products!E:E,"Not Found")</f>
        <v>304.70999999999998</v>
      </c>
      <c r="S2109">
        <f>_xlfn.XLOOKUP(Table4[[#This Row],[ProductID]],Products!A:A,Products!F:F, "Not Found")</f>
        <v>164.01</v>
      </c>
      <c r="T2109" t="str">
        <f>_xlfn.XLOOKUP(Table4[[#This Row],[CustomerID]],Customers!A:A,Customers!D:D, "Not Found")</f>
        <v>M</v>
      </c>
      <c r="U2109" s="6">
        <f>_xlfn.XLOOKUP(Table4[[#This Row],[CustomerID]],Customers!A:A,Customers!E:E, "Not Found")</f>
        <v>27756</v>
      </c>
      <c r="V2109">
        <f ca="1">DATEDIF(Table4[[#This Row],[CustomerBirthday]], TODAY(), "Y")</f>
        <v>50</v>
      </c>
      <c r="W2109" t="str" cm="1">
        <f t="array" aca="1" ref="W2109" ca="1">_xlfn.IFS(Table4[[#This Row],[Age]]&lt;25, "Under 25",Table4[[#This Row],[Age]]=34, "25-34", Table4[[#This Row],[Age]]&lt;=49, "35-49", Table4[[#This Row],[Age]]&lt;=64, "50-64", Table4[[#This Row],[Age]]&gt;=65, "65+")</f>
        <v>50-64</v>
      </c>
      <c r="X2109" t="str">
        <f>_xlfn.XLOOKUP(Table4[[#This Row],[StoreID]],Stores!A:A,Stores!B:B, "Not found")</f>
        <v>MegaMart Peckmouth</v>
      </c>
      <c r="Y2109" t="str">
        <f>_xlfn.XLOOKUP(Table4[[#This Row],[StoreID]],Stores!A:A,Stores!C:C, "Not Found")</f>
        <v>Peckmouth</v>
      </c>
      <c r="Z2109" t="str">
        <f>_xlfn.XLOOKUP(Table4[[#This Row],[StoreID]],Stores!A:A,Stores!D:D, "Not Found")</f>
        <v>East</v>
      </c>
    </row>
    <row r="2110" spans="1:26">
      <c r="A2110" t="s">
        <v>2976</v>
      </c>
      <c r="B2110" s="1">
        <v>45625</v>
      </c>
      <c r="C2110" t="s">
        <v>542</v>
      </c>
      <c r="D2110" t="s">
        <v>769</v>
      </c>
      <c r="E2110" t="s">
        <v>846</v>
      </c>
      <c r="F2110">
        <v>3</v>
      </c>
      <c r="G2110">
        <v>0.05</v>
      </c>
      <c r="H2110" t="s">
        <v>871</v>
      </c>
      <c r="I2110" s="4">
        <f>Table4[[#This Row],[Quantity]]*Table4[[#This Row],[UnitPrice]]</f>
        <v>76.710000000000008</v>
      </c>
      <c r="J2110" s="4">
        <f>Table4[[#This Row],[Gross Revenue]]*(1-Table4[[#This Row],[Discount]])</f>
        <v>72.874499999999998</v>
      </c>
      <c r="K2110" s="4">
        <f>Table4[[#This Row],[Quantity]]*Table4[[#This Row],[CostPrice]]</f>
        <v>57.150000000000006</v>
      </c>
      <c r="L2110" s="4">
        <f>Table4[[#This Row],[Net Revenue]]-Table4[[#This Row],[Total Cost]]</f>
        <v>15.724499999999992</v>
      </c>
      <c r="M2110" t="str">
        <f>_xlfn.XLOOKUP(Table4[[#This Row],[ProductID]], Products!A:A,Products!B:B, "Not Found")</f>
        <v>How Vegetables</v>
      </c>
      <c r="N2110" t="str">
        <f>TEXT(Table4[[#This Row],[Date]], "mmm")</f>
        <v>Nov</v>
      </c>
      <c r="O2110" t="str">
        <f>TEXT(Table4[[#This Row],[Date]], "yyyy")</f>
        <v>2024</v>
      </c>
      <c r="P2110" t="str">
        <f>_xlfn.XLOOKUP(Table4[[#This Row],[ProductID]],Products!A:A,Products!C:C, "Not Found")</f>
        <v>Groceries</v>
      </c>
      <c r="Q2110" t="str">
        <f>_xlfn.XLOOKUP(Table4[[#This Row],[ProductID]],Products!A:A,Products!D:D,"Not Found")</f>
        <v>Vegetables</v>
      </c>
      <c r="R2110">
        <f>_xlfn.XLOOKUP(Table4[[#This Row],[ProductID]],Products!A:A,Products!E:E,"Not Found")</f>
        <v>25.57</v>
      </c>
      <c r="S2110">
        <f>_xlfn.XLOOKUP(Table4[[#This Row],[ProductID]],Products!A:A,Products!F:F, "Not Found")</f>
        <v>19.05</v>
      </c>
      <c r="T2110" t="str">
        <f>_xlfn.XLOOKUP(Table4[[#This Row],[CustomerID]],Customers!A:A,Customers!D:D, "Not Found")</f>
        <v>M</v>
      </c>
      <c r="U2110" s="6">
        <f>_xlfn.XLOOKUP(Table4[[#This Row],[CustomerID]],Customers!A:A,Customers!E:E, "Not Found")</f>
        <v>26101</v>
      </c>
      <c r="V2110">
        <f ca="1">DATEDIF(Table4[[#This Row],[CustomerBirthday]], TODAY(), "Y")</f>
        <v>55</v>
      </c>
      <c r="W2110" t="str" cm="1">
        <f t="array" aca="1" ref="W2110" ca="1">_xlfn.IFS(Table4[[#This Row],[Age]]&lt;25, "Under 25",Table4[[#This Row],[Age]]=34, "25-34", Table4[[#This Row],[Age]]&lt;=49, "35-49", Table4[[#This Row],[Age]]&lt;=64, "50-64", Table4[[#This Row],[Age]]&gt;=65, "65+")</f>
        <v>50-64</v>
      </c>
      <c r="X2110" t="str">
        <f>_xlfn.XLOOKUP(Table4[[#This Row],[StoreID]],Stores!A:A,Stores!B:B, "Not found")</f>
        <v>MegaMart Johnmouth</v>
      </c>
      <c r="Y2110" t="str">
        <f>_xlfn.XLOOKUP(Table4[[#This Row],[StoreID]],Stores!A:A,Stores!C:C, "Not Found")</f>
        <v>Johnmouth</v>
      </c>
      <c r="Z2110" t="str">
        <f>_xlfn.XLOOKUP(Table4[[#This Row],[StoreID]],Stores!A:A,Stores!D:D, "Not Found")</f>
        <v>East</v>
      </c>
    </row>
    <row r="2111" spans="1:26">
      <c r="A2111" t="s">
        <v>2977</v>
      </c>
      <c r="B2111" s="1">
        <v>45765</v>
      </c>
      <c r="C2111" t="s">
        <v>653</v>
      </c>
      <c r="D2111" t="s">
        <v>736</v>
      </c>
      <c r="E2111" t="s">
        <v>842</v>
      </c>
      <c r="F2111">
        <v>4</v>
      </c>
      <c r="G2111">
        <v>0.15</v>
      </c>
      <c r="H2111" t="s">
        <v>868</v>
      </c>
      <c r="I2111" s="4">
        <f>Table4[[#This Row],[Quantity]]*Table4[[#This Row],[UnitPrice]]</f>
        <v>492.76</v>
      </c>
      <c r="J2111" s="4">
        <f>Table4[[#This Row],[Gross Revenue]]*(1-Table4[[#This Row],[Discount]])</f>
        <v>418.846</v>
      </c>
      <c r="K2111" s="4">
        <f>Table4[[#This Row],[Quantity]]*Table4[[#This Row],[CostPrice]]</f>
        <v>321.44</v>
      </c>
      <c r="L2111" s="4">
        <f>Table4[[#This Row],[Net Revenue]]-Table4[[#This Row],[Total Cost]]</f>
        <v>97.406000000000006</v>
      </c>
      <c r="M2111" t="str">
        <f>_xlfn.XLOOKUP(Table4[[#This Row],[ProductID]], Products!A:A,Products!B:B, "Not Found")</f>
        <v>Us Snacks</v>
      </c>
      <c r="N2111" t="str">
        <f>TEXT(Table4[[#This Row],[Date]], "mmm")</f>
        <v>Apr</v>
      </c>
      <c r="O2111" t="str">
        <f>TEXT(Table4[[#This Row],[Date]], "yyyy")</f>
        <v>2025</v>
      </c>
      <c r="P2111" t="str">
        <f>_xlfn.XLOOKUP(Table4[[#This Row],[ProductID]],Products!A:A,Products!C:C, "Not Found")</f>
        <v>Groceries</v>
      </c>
      <c r="Q2111" t="str">
        <f>_xlfn.XLOOKUP(Table4[[#This Row],[ProductID]],Products!A:A,Products!D:D,"Not Found")</f>
        <v>Snacks</v>
      </c>
      <c r="R2111">
        <f>_xlfn.XLOOKUP(Table4[[#This Row],[ProductID]],Products!A:A,Products!E:E,"Not Found")</f>
        <v>123.19</v>
      </c>
      <c r="S2111">
        <f>_xlfn.XLOOKUP(Table4[[#This Row],[ProductID]],Products!A:A,Products!F:F, "Not Found")</f>
        <v>80.36</v>
      </c>
      <c r="T2111" t="str">
        <f>_xlfn.XLOOKUP(Table4[[#This Row],[CustomerID]],Customers!A:A,Customers!D:D, "Not Found")</f>
        <v>F</v>
      </c>
      <c r="U2111" s="6">
        <f>_xlfn.XLOOKUP(Table4[[#This Row],[CustomerID]],Customers!A:A,Customers!E:E, "Not Found")</f>
        <v>27579</v>
      </c>
      <c r="V2111">
        <f ca="1">DATEDIF(Table4[[#This Row],[CustomerBirthday]], TODAY(), "Y")</f>
        <v>51</v>
      </c>
      <c r="W2111" t="str" cm="1">
        <f t="array" aca="1" ref="W2111" ca="1">_xlfn.IFS(Table4[[#This Row],[Age]]&lt;25, "Under 25",Table4[[#This Row],[Age]]=34, "25-34", Table4[[#This Row],[Age]]&lt;=49, "35-49", Table4[[#This Row],[Age]]&lt;=64, "50-64", Table4[[#This Row],[Age]]&gt;=65, "65+")</f>
        <v>50-64</v>
      </c>
      <c r="X2111" t="str">
        <f>_xlfn.XLOOKUP(Table4[[#This Row],[StoreID]],Stores!A:A,Stores!B:B, "Not found")</f>
        <v>MegaMart Brianahaven</v>
      </c>
      <c r="Y2111" t="str">
        <f>_xlfn.XLOOKUP(Table4[[#This Row],[StoreID]],Stores!A:A,Stores!C:C, "Not Found")</f>
        <v>Brianahaven</v>
      </c>
      <c r="Z2111" t="str">
        <f>_xlfn.XLOOKUP(Table4[[#This Row],[StoreID]],Stores!A:A,Stores!D:D, "Not Found")</f>
        <v>North</v>
      </c>
    </row>
    <row r="2112" spans="1:26">
      <c r="A2112" t="s">
        <v>2978</v>
      </c>
      <c r="B2112" s="1">
        <v>45669</v>
      </c>
      <c r="C2112" t="s">
        <v>551</v>
      </c>
      <c r="D2112" t="s">
        <v>745</v>
      </c>
      <c r="E2112" t="s">
        <v>839</v>
      </c>
      <c r="F2112">
        <v>3</v>
      </c>
      <c r="G2112">
        <v>0</v>
      </c>
      <c r="H2112" t="s">
        <v>868</v>
      </c>
      <c r="I2112" s="4">
        <f>Table4[[#This Row],[Quantity]]*Table4[[#This Row],[UnitPrice]]</f>
        <v>3579.2699999999995</v>
      </c>
      <c r="J2112" s="4">
        <f>Table4[[#This Row],[Gross Revenue]]*(1-Table4[[#This Row],[Discount]])</f>
        <v>3579.2699999999995</v>
      </c>
      <c r="K2112" s="4">
        <f>Table4[[#This Row],[Quantity]]*Table4[[#This Row],[CostPrice]]</f>
        <v>2454.7200000000003</v>
      </c>
      <c r="L2112" s="4">
        <f>Table4[[#This Row],[Net Revenue]]-Table4[[#This Row],[Total Cost]]</f>
        <v>1124.5499999999993</v>
      </c>
      <c r="M2112" t="str">
        <f>_xlfn.XLOOKUP(Table4[[#This Row],[ProductID]], Products!A:A,Products!B:B, "Not Found")</f>
        <v>Above Camera</v>
      </c>
      <c r="N2112" t="str">
        <f>TEXT(Table4[[#This Row],[Date]], "mmm")</f>
        <v>Jan</v>
      </c>
      <c r="O2112" t="str">
        <f>TEXT(Table4[[#This Row],[Date]], "yyyy")</f>
        <v>2025</v>
      </c>
      <c r="P2112" t="str">
        <f>_xlfn.XLOOKUP(Table4[[#This Row],[ProductID]],Products!A:A,Products!C:C, "Not Found")</f>
        <v>Electronics</v>
      </c>
      <c r="Q2112" t="str">
        <f>_xlfn.XLOOKUP(Table4[[#This Row],[ProductID]],Products!A:A,Products!D:D,"Not Found")</f>
        <v>Camera</v>
      </c>
      <c r="R2112">
        <f>_xlfn.XLOOKUP(Table4[[#This Row],[ProductID]],Products!A:A,Products!E:E,"Not Found")</f>
        <v>1193.0899999999999</v>
      </c>
      <c r="S2112">
        <f>_xlfn.XLOOKUP(Table4[[#This Row],[ProductID]],Products!A:A,Products!F:F, "Not Found")</f>
        <v>818.24</v>
      </c>
      <c r="T2112" t="str">
        <f>_xlfn.XLOOKUP(Table4[[#This Row],[CustomerID]],Customers!A:A,Customers!D:D, "Not Found")</f>
        <v>F</v>
      </c>
      <c r="U2112" s="6">
        <f>_xlfn.XLOOKUP(Table4[[#This Row],[CustomerID]],Customers!A:A,Customers!E:E, "Not Found")</f>
        <v>32240</v>
      </c>
      <c r="V2112">
        <f ca="1">DATEDIF(Table4[[#This Row],[CustomerBirthday]], TODAY(), "Y")</f>
        <v>38</v>
      </c>
      <c r="W2112" t="str" cm="1">
        <f t="array" aca="1" ref="W2112" ca="1">_xlfn.IFS(Table4[[#This Row],[Age]]&lt;25, "Under 25",Table4[[#This Row],[Age]]=34, "25-34", Table4[[#This Row],[Age]]&lt;=49, "35-49", Table4[[#This Row],[Age]]&lt;=64, "50-64", Table4[[#This Row],[Age]]&gt;=65, "65+")</f>
        <v>35-49</v>
      </c>
      <c r="X2112" t="str">
        <f>_xlfn.XLOOKUP(Table4[[#This Row],[StoreID]],Stores!A:A,Stores!B:B, "Not found")</f>
        <v>MegaMart New Michele</v>
      </c>
      <c r="Y2112" t="str">
        <f>_xlfn.XLOOKUP(Table4[[#This Row],[StoreID]],Stores!A:A,Stores!C:C, "Not Found")</f>
        <v>New Michele</v>
      </c>
      <c r="Z2112" t="str">
        <f>_xlfn.XLOOKUP(Table4[[#This Row],[StoreID]],Stores!A:A,Stores!D:D, "Not Found")</f>
        <v>West</v>
      </c>
    </row>
    <row r="2113" spans="1:26">
      <c r="A2113" t="s">
        <v>2979</v>
      </c>
      <c r="B2113" s="1">
        <v>45373</v>
      </c>
      <c r="C2113" t="s">
        <v>411</v>
      </c>
      <c r="D2113" t="s">
        <v>788</v>
      </c>
      <c r="E2113" t="s">
        <v>835</v>
      </c>
      <c r="F2113">
        <v>5</v>
      </c>
      <c r="G2113">
        <v>0.1</v>
      </c>
      <c r="H2113" t="s">
        <v>865</v>
      </c>
      <c r="I2113" s="4">
        <f>Table4[[#This Row],[Quantity]]*Table4[[#This Row],[UnitPrice]]</f>
        <v>5478.6</v>
      </c>
      <c r="J2113" s="4">
        <f>Table4[[#This Row],[Gross Revenue]]*(1-Table4[[#This Row],[Discount]])</f>
        <v>4930.7400000000007</v>
      </c>
      <c r="K2113" s="4">
        <f>Table4[[#This Row],[Quantity]]*Table4[[#This Row],[CostPrice]]</f>
        <v>4111</v>
      </c>
      <c r="L2113" s="4">
        <f>Table4[[#This Row],[Net Revenue]]-Table4[[#This Row],[Total Cost]]</f>
        <v>819.74000000000069</v>
      </c>
      <c r="M2113" t="str">
        <f>_xlfn.XLOOKUP(Table4[[#This Row],[ProductID]], Products!A:A,Products!B:B, "Not Found")</f>
        <v>Foot Snacks</v>
      </c>
      <c r="N2113" t="str">
        <f>TEXT(Table4[[#This Row],[Date]], "mmm")</f>
        <v>Mar</v>
      </c>
      <c r="O2113" t="str">
        <f>TEXT(Table4[[#This Row],[Date]], "yyyy")</f>
        <v>2024</v>
      </c>
      <c r="P2113" t="str">
        <f>_xlfn.XLOOKUP(Table4[[#This Row],[ProductID]],Products!A:A,Products!C:C, "Not Found")</f>
        <v>Groceries</v>
      </c>
      <c r="Q2113" t="str">
        <f>_xlfn.XLOOKUP(Table4[[#This Row],[ProductID]],Products!A:A,Products!D:D,"Not Found")</f>
        <v>Snacks</v>
      </c>
      <c r="R2113">
        <f>_xlfn.XLOOKUP(Table4[[#This Row],[ProductID]],Products!A:A,Products!E:E,"Not Found")</f>
        <v>1095.72</v>
      </c>
      <c r="S2113">
        <f>_xlfn.XLOOKUP(Table4[[#This Row],[ProductID]],Products!A:A,Products!F:F, "Not Found")</f>
        <v>822.2</v>
      </c>
      <c r="T2113" t="str">
        <f>_xlfn.XLOOKUP(Table4[[#This Row],[CustomerID]],Customers!A:A,Customers!D:D, "Not Found")</f>
        <v>F</v>
      </c>
      <c r="U2113" s="6">
        <f>_xlfn.XLOOKUP(Table4[[#This Row],[CustomerID]],Customers!A:A,Customers!E:E, "Not Found")</f>
        <v>24112</v>
      </c>
      <c r="V2113">
        <f ca="1">DATEDIF(Table4[[#This Row],[CustomerBirthday]], TODAY(), "Y")</f>
        <v>60</v>
      </c>
      <c r="W2113" t="str" cm="1">
        <f t="array" aca="1" ref="W2113" ca="1">_xlfn.IFS(Table4[[#This Row],[Age]]&lt;25, "Under 25",Table4[[#This Row],[Age]]=34, "25-34", Table4[[#This Row],[Age]]&lt;=49, "35-49", Table4[[#This Row],[Age]]&lt;=64, "50-64", Table4[[#This Row],[Age]]&gt;=65, "65+")</f>
        <v>50-64</v>
      </c>
      <c r="X2113" t="str">
        <f>_xlfn.XLOOKUP(Table4[[#This Row],[StoreID]],Stores!A:A,Stores!B:B, "Not found")</f>
        <v>MegaMart Peckmouth</v>
      </c>
      <c r="Y2113" t="str">
        <f>_xlfn.XLOOKUP(Table4[[#This Row],[StoreID]],Stores!A:A,Stores!C:C, "Not Found")</f>
        <v>Peckmouth</v>
      </c>
      <c r="Z2113" t="str">
        <f>_xlfn.XLOOKUP(Table4[[#This Row],[StoreID]],Stores!A:A,Stores!D:D, "Not Found")</f>
        <v>East</v>
      </c>
    </row>
    <row r="2114" spans="1:26">
      <c r="A2114" t="s">
        <v>2980</v>
      </c>
      <c r="B2114" s="1">
        <v>45759</v>
      </c>
      <c r="C2114" t="s">
        <v>579</v>
      </c>
      <c r="D2114" t="s">
        <v>734</v>
      </c>
      <c r="E2114" t="s">
        <v>831</v>
      </c>
      <c r="F2114">
        <v>4</v>
      </c>
      <c r="G2114">
        <v>0.05</v>
      </c>
      <c r="H2114" t="s">
        <v>875</v>
      </c>
      <c r="I2114" s="4">
        <f>Table4[[#This Row],[Quantity]]*Table4[[#This Row],[UnitPrice]]</f>
        <v>439.12</v>
      </c>
      <c r="J2114" s="4">
        <f>Table4[[#This Row],[Gross Revenue]]*(1-Table4[[#This Row],[Discount]])</f>
        <v>417.16399999999999</v>
      </c>
      <c r="K2114" s="4">
        <f>Table4[[#This Row],[Quantity]]*Table4[[#This Row],[CostPrice]]</f>
        <v>282.36</v>
      </c>
      <c r="L2114" s="4">
        <f>Table4[[#This Row],[Net Revenue]]-Table4[[#This Row],[Total Cost]]</f>
        <v>134.80399999999997</v>
      </c>
      <c r="M2114" t="str">
        <f>_xlfn.XLOOKUP(Table4[[#This Row],[ProductID]], Products!A:A,Products!B:B, "Not Found")</f>
        <v>Recognize Footwear</v>
      </c>
      <c r="N2114" t="str">
        <f>TEXT(Table4[[#This Row],[Date]], "mmm")</f>
        <v>Apr</v>
      </c>
      <c r="O2114" t="str">
        <f>TEXT(Table4[[#This Row],[Date]], "yyyy")</f>
        <v>2025</v>
      </c>
      <c r="P2114" t="str">
        <f>_xlfn.XLOOKUP(Table4[[#This Row],[ProductID]],Products!A:A,Products!C:C, "Not Found")</f>
        <v>Fashion</v>
      </c>
      <c r="Q2114" t="str">
        <f>_xlfn.XLOOKUP(Table4[[#This Row],[ProductID]],Products!A:A,Products!D:D,"Not Found")</f>
        <v>Footwear</v>
      </c>
      <c r="R2114">
        <f>_xlfn.XLOOKUP(Table4[[#This Row],[ProductID]],Products!A:A,Products!E:E,"Not Found")</f>
        <v>109.78</v>
      </c>
      <c r="S2114">
        <f>_xlfn.XLOOKUP(Table4[[#This Row],[ProductID]],Products!A:A,Products!F:F, "Not Found")</f>
        <v>70.59</v>
      </c>
      <c r="T2114" t="str">
        <f>_xlfn.XLOOKUP(Table4[[#This Row],[CustomerID]],Customers!A:A,Customers!D:D, "Not Found")</f>
        <v>M</v>
      </c>
      <c r="U2114" s="6">
        <f>_xlfn.XLOOKUP(Table4[[#This Row],[CustomerID]],Customers!A:A,Customers!E:E, "Not Found")</f>
        <v>36768</v>
      </c>
      <c r="V2114">
        <f ca="1">DATEDIF(Table4[[#This Row],[CustomerBirthday]], TODAY(), "Y")</f>
        <v>25</v>
      </c>
      <c r="W2114" t="str" cm="1">
        <f t="array" aca="1" ref="W2114" ca="1">_xlfn.IFS(Table4[[#This Row],[Age]]&lt;25, "Under 25",Table4[[#This Row],[Age]]=34, "25-34", Table4[[#This Row],[Age]]&lt;=49, "35-49", Table4[[#This Row],[Age]]&lt;=64, "50-64", Table4[[#This Row],[Age]]&gt;=65, "65+")</f>
        <v>35-49</v>
      </c>
      <c r="X2114" t="str">
        <f>_xlfn.XLOOKUP(Table4[[#This Row],[StoreID]],Stores!A:A,Stores!B:B, "Not found")</f>
        <v>MegaMart Jimenezborough</v>
      </c>
      <c r="Y2114" t="str">
        <f>_xlfn.XLOOKUP(Table4[[#This Row],[StoreID]],Stores!A:A,Stores!C:C, "Not Found")</f>
        <v>Jimenezborough</v>
      </c>
      <c r="Z2114" t="str">
        <f>_xlfn.XLOOKUP(Table4[[#This Row],[StoreID]],Stores!A:A,Stores!D:D, "Not Found")</f>
        <v>South</v>
      </c>
    </row>
    <row r="2115" spans="1:26">
      <c r="A2115" t="s">
        <v>2981</v>
      </c>
      <c r="B2115" s="1">
        <v>45249</v>
      </c>
      <c r="C2115" t="s">
        <v>480</v>
      </c>
      <c r="D2115" t="s">
        <v>794</v>
      </c>
      <c r="E2115" t="s">
        <v>839</v>
      </c>
      <c r="F2115">
        <v>5</v>
      </c>
      <c r="G2115">
        <v>0.15</v>
      </c>
      <c r="H2115" t="s">
        <v>865</v>
      </c>
      <c r="I2115" s="4">
        <f>Table4[[#This Row],[Quantity]]*Table4[[#This Row],[UnitPrice]]</f>
        <v>2140.25</v>
      </c>
      <c r="J2115" s="4">
        <f>Table4[[#This Row],[Gross Revenue]]*(1-Table4[[#This Row],[Discount]])</f>
        <v>1819.2124999999999</v>
      </c>
      <c r="K2115" s="4">
        <f>Table4[[#This Row],[Quantity]]*Table4[[#This Row],[CostPrice]]</f>
        <v>1230.3499999999999</v>
      </c>
      <c r="L2115" s="4">
        <f>Table4[[#This Row],[Net Revenue]]-Table4[[#This Row],[Total Cost]]</f>
        <v>588.86249999999995</v>
      </c>
      <c r="M2115" t="str">
        <f>_xlfn.XLOOKUP(Table4[[#This Row],[ProductID]], Products!A:A,Products!B:B, "Not Found")</f>
        <v>Everything Laptop</v>
      </c>
      <c r="N2115" t="str">
        <f>TEXT(Table4[[#This Row],[Date]], "mmm")</f>
        <v>Nov</v>
      </c>
      <c r="O2115" t="str">
        <f>TEXT(Table4[[#This Row],[Date]], "yyyy")</f>
        <v>2023</v>
      </c>
      <c r="P2115" t="str">
        <f>_xlfn.XLOOKUP(Table4[[#This Row],[ProductID]],Products!A:A,Products!C:C, "Not Found")</f>
        <v>Electronics</v>
      </c>
      <c r="Q2115" t="str">
        <f>_xlfn.XLOOKUP(Table4[[#This Row],[ProductID]],Products!A:A,Products!D:D,"Not Found")</f>
        <v>Laptop</v>
      </c>
      <c r="R2115">
        <f>_xlfn.XLOOKUP(Table4[[#This Row],[ProductID]],Products!A:A,Products!E:E,"Not Found")</f>
        <v>428.05</v>
      </c>
      <c r="S2115">
        <f>_xlfn.XLOOKUP(Table4[[#This Row],[ProductID]],Products!A:A,Products!F:F, "Not Found")</f>
        <v>246.07</v>
      </c>
      <c r="T2115" t="str">
        <f>_xlfn.XLOOKUP(Table4[[#This Row],[CustomerID]],Customers!A:A,Customers!D:D, "Not Found")</f>
        <v>M</v>
      </c>
      <c r="U2115" s="6">
        <f>_xlfn.XLOOKUP(Table4[[#This Row],[CustomerID]],Customers!A:A,Customers!E:E, "Not Found")</f>
        <v>35356</v>
      </c>
      <c r="V2115">
        <f ca="1">DATEDIF(Table4[[#This Row],[CustomerBirthday]], TODAY(), "Y")</f>
        <v>29</v>
      </c>
      <c r="W2115" t="str" cm="1">
        <f t="array" aca="1" ref="W2115" ca="1">_xlfn.IFS(Table4[[#This Row],[Age]]&lt;25, "Under 25",Table4[[#This Row],[Age]]=34, "25-34", Table4[[#This Row],[Age]]&lt;=49, "35-49", Table4[[#This Row],[Age]]&lt;=64, "50-64", Table4[[#This Row],[Age]]&gt;=65, "65+")</f>
        <v>35-49</v>
      </c>
      <c r="X2115" t="str">
        <f>_xlfn.XLOOKUP(Table4[[#This Row],[StoreID]],Stores!A:A,Stores!B:B, "Not found")</f>
        <v>MegaMart New Michele</v>
      </c>
      <c r="Y2115" t="str">
        <f>_xlfn.XLOOKUP(Table4[[#This Row],[StoreID]],Stores!A:A,Stores!C:C, "Not Found")</f>
        <v>New Michele</v>
      </c>
      <c r="Z2115" t="str">
        <f>_xlfn.XLOOKUP(Table4[[#This Row],[StoreID]],Stores!A:A,Stores!D:D, "Not Found")</f>
        <v>West</v>
      </c>
    </row>
    <row r="2116" spans="1:26">
      <c r="A2116" t="s">
        <v>2982</v>
      </c>
      <c r="B2116" s="1">
        <v>45804</v>
      </c>
      <c r="C2116" t="s">
        <v>556</v>
      </c>
      <c r="D2116" t="s">
        <v>818</v>
      </c>
      <c r="E2116" t="s">
        <v>846</v>
      </c>
      <c r="F2116">
        <v>3</v>
      </c>
      <c r="G2116">
        <v>0.15</v>
      </c>
      <c r="H2116" t="s">
        <v>875</v>
      </c>
      <c r="I2116" s="4">
        <f>Table4[[#This Row],[Quantity]]*Table4[[#This Row],[UnitPrice]]</f>
        <v>3496.1099999999997</v>
      </c>
      <c r="J2116" s="4">
        <f>Table4[[#This Row],[Gross Revenue]]*(1-Table4[[#This Row],[Discount]])</f>
        <v>2971.6934999999999</v>
      </c>
      <c r="K2116" s="4">
        <f>Table4[[#This Row],[Quantity]]*Table4[[#This Row],[CostPrice]]</f>
        <v>2779.6499999999996</v>
      </c>
      <c r="L2116" s="4">
        <f>Table4[[#This Row],[Net Revenue]]-Table4[[#This Row],[Total Cost]]</f>
        <v>192.04350000000022</v>
      </c>
      <c r="M2116" t="str">
        <f>_xlfn.XLOOKUP(Table4[[#This Row],[ProductID]], Products!A:A,Products!B:B, "Not Found")</f>
        <v>Nature Clothing</v>
      </c>
      <c r="N2116" t="str">
        <f>TEXT(Table4[[#This Row],[Date]], "mmm")</f>
        <v>May</v>
      </c>
      <c r="O2116" t="str">
        <f>TEXT(Table4[[#This Row],[Date]], "yyyy")</f>
        <v>2025</v>
      </c>
      <c r="P2116" t="str">
        <f>_xlfn.XLOOKUP(Table4[[#This Row],[ProductID]],Products!A:A,Products!C:C, "Not Found")</f>
        <v>Fashion</v>
      </c>
      <c r="Q2116" t="str">
        <f>_xlfn.XLOOKUP(Table4[[#This Row],[ProductID]],Products!A:A,Products!D:D,"Not Found")</f>
        <v>Clothing</v>
      </c>
      <c r="R2116">
        <f>_xlfn.XLOOKUP(Table4[[#This Row],[ProductID]],Products!A:A,Products!E:E,"Not Found")</f>
        <v>1165.3699999999999</v>
      </c>
      <c r="S2116">
        <f>_xlfn.XLOOKUP(Table4[[#This Row],[ProductID]],Products!A:A,Products!F:F, "Not Found")</f>
        <v>926.55</v>
      </c>
      <c r="T2116" t="str">
        <f>_xlfn.XLOOKUP(Table4[[#This Row],[CustomerID]],Customers!A:A,Customers!D:D, "Not Found")</f>
        <v>M</v>
      </c>
      <c r="U2116" s="6">
        <f>_xlfn.XLOOKUP(Table4[[#This Row],[CustomerID]],Customers!A:A,Customers!E:E, "Not Found")</f>
        <v>24005</v>
      </c>
      <c r="V2116">
        <f ca="1">DATEDIF(Table4[[#This Row],[CustomerBirthday]], TODAY(), "Y")</f>
        <v>60</v>
      </c>
      <c r="W2116" t="str" cm="1">
        <f t="array" aca="1" ref="W2116" ca="1">_xlfn.IFS(Table4[[#This Row],[Age]]&lt;25, "Under 25",Table4[[#This Row],[Age]]=34, "25-34", Table4[[#This Row],[Age]]&lt;=49, "35-49", Table4[[#This Row],[Age]]&lt;=64, "50-64", Table4[[#This Row],[Age]]&gt;=65, "65+")</f>
        <v>50-64</v>
      </c>
      <c r="X2116" t="str">
        <f>_xlfn.XLOOKUP(Table4[[#This Row],[StoreID]],Stores!A:A,Stores!B:B, "Not found")</f>
        <v>MegaMart Johnmouth</v>
      </c>
      <c r="Y2116" t="str">
        <f>_xlfn.XLOOKUP(Table4[[#This Row],[StoreID]],Stores!A:A,Stores!C:C, "Not Found")</f>
        <v>Johnmouth</v>
      </c>
      <c r="Z2116" t="str">
        <f>_xlfn.XLOOKUP(Table4[[#This Row],[StoreID]],Stores!A:A,Stores!D:D, "Not Found")</f>
        <v>East</v>
      </c>
    </row>
    <row r="2117" spans="1:26">
      <c r="A2117" t="s">
        <v>2983</v>
      </c>
      <c r="B2117" s="1">
        <v>45441</v>
      </c>
      <c r="C2117" t="s">
        <v>119</v>
      </c>
      <c r="D2117" t="s">
        <v>745</v>
      </c>
      <c r="E2117" t="s">
        <v>835</v>
      </c>
      <c r="F2117">
        <v>3</v>
      </c>
      <c r="G2117">
        <v>0.15</v>
      </c>
      <c r="H2117" t="s">
        <v>871</v>
      </c>
      <c r="I2117" s="4">
        <f>Table4[[#This Row],[Quantity]]*Table4[[#This Row],[UnitPrice]]</f>
        <v>3579.2699999999995</v>
      </c>
      <c r="J2117" s="4">
        <f>Table4[[#This Row],[Gross Revenue]]*(1-Table4[[#This Row],[Discount]])</f>
        <v>3042.3794999999996</v>
      </c>
      <c r="K2117" s="4">
        <f>Table4[[#This Row],[Quantity]]*Table4[[#This Row],[CostPrice]]</f>
        <v>2454.7200000000003</v>
      </c>
      <c r="L2117" s="4">
        <f>Table4[[#This Row],[Net Revenue]]-Table4[[#This Row],[Total Cost]]</f>
        <v>587.6594999999993</v>
      </c>
      <c r="M2117" t="str">
        <f>_xlfn.XLOOKUP(Table4[[#This Row],[ProductID]], Products!A:A,Products!B:B, "Not Found")</f>
        <v>Above Camera</v>
      </c>
      <c r="N2117" t="str">
        <f>TEXT(Table4[[#This Row],[Date]], "mmm")</f>
        <v>May</v>
      </c>
      <c r="O2117" t="str">
        <f>TEXT(Table4[[#This Row],[Date]], "yyyy")</f>
        <v>2024</v>
      </c>
      <c r="P2117" t="str">
        <f>_xlfn.XLOOKUP(Table4[[#This Row],[ProductID]],Products!A:A,Products!C:C, "Not Found")</f>
        <v>Electronics</v>
      </c>
      <c r="Q2117" t="str">
        <f>_xlfn.XLOOKUP(Table4[[#This Row],[ProductID]],Products!A:A,Products!D:D,"Not Found")</f>
        <v>Camera</v>
      </c>
      <c r="R2117">
        <f>_xlfn.XLOOKUP(Table4[[#This Row],[ProductID]],Products!A:A,Products!E:E,"Not Found")</f>
        <v>1193.0899999999999</v>
      </c>
      <c r="S2117">
        <f>_xlfn.XLOOKUP(Table4[[#This Row],[ProductID]],Products!A:A,Products!F:F, "Not Found")</f>
        <v>818.24</v>
      </c>
      <c r="T2117" t="str">
        <f>_xlfn.XLOOKUP(Table4[[#This Row],[CustomerID]],Customers!A:A,Customers!D:D, "Not Found")</f>
        <v>M</v>
      </c>
      <c r="U2117" s="6">
        <f>_xlfn.XLOOKUP(Table4[[#This Row],[CustomerID]],Customers!A:A,Customers!E:E, "Not Found")</f>
        <v>37417</v>
      </c>
      <c r="V2117">
        <f ca="1">DATEDIF(Table4[[#This Row],[CustomerBirthday]], TODAY(), "Y")</f>
        <v>24</v>
      </c>
      <c r="W2117" t="str" cm="1">
        <f t="array" aca="1" ref="W2117" ca="1">_xlfn.IFS(Table4[[#This Row],[Age]]&lt;25, "Under 25",Table4[[#This Row],[Age]]=34, "25-34", Table4[[#This Row],[Age]]&lt;=49, "35-49", Table4[[#This Row],[Age]]&lt;=64, "50-64", Table4[[#This Row],[Age]]&gt;=65, "65+")</f>
        <v>Under 25</v>
      </c>
      <c r="X2117" t="str">
        <f>_xlfn.XLOOKUP(Table4[[#This Row],[StoreID]],Stores!A:A,Stores!B:B, "Not found")</f>
        <v>MegaMart Peckmouth</v>
      </c>
      <c r="Y2117" t="str">
        <f>_xlfn.XLOOKUP(Table4[[#This Row],[StoreID]],Stores!A:A,Stores!C:C, "Not Found")</f>
        <v>Peckmouth</v>
      </c>
      <c r="Z2117" t="str">
        <f>_xlfn.XLOOKUP(Table4[[#This Row],[StoreID]],Stores!A:A,Stores!D:D, "Not Found")</f>
        <v>East</v>
      </c>
    </row>
    <row r="2118" spans="1:26">
      <c r="A2118" t="s">
        <v>2984</v>
      </c>
      <c r="B2118" s="1">
        <v>45781</v>
      </c>
      <c r="C2118" t="s">
        <v>347</v>
      </c>
      <c r="D2118" t="s">
        <v>734</v>
      </c>
      <c r="E2118" t="s">
        <v>835</v>
      </c>
      <c r="F2118">
        <v>1</v>
      </c>
      <c r="G2118">
        <v>0.05</v>
      </c>
      <c r="H2118" t="s">
        <v>865</v>
      </c>
      <c r="I2118" s="4">
        <f>Table4[[#This Row],[Quantity]]*Table4[[#This Row],[UnitPrice]]</f>
        <v>109.78</v>
      </c>
      <c r="J2118" s="4">
        <f>Table4[[#This Row],[Gross Revenue]]*(1-Table4[[#This Row],[Discount]])</f>
        <v>104.291</v>
      </c>
      <c r="K2118" s="4">
        <f>Table4[[#This Row],[Quantity]]*Table4[[#This Row],[CostPrice]]</f>
        <v>70.59</v>
      </c>
      <c r="L2118" s="4">
        <f>Table4[[#This Row],[Net Revenue]]-Table4[[#This Row],[Total Cost]]</f>
        <v>33.700999999999993</v>
      </c>
      <c r="M2118" t="str">
        <f>_xlfn.XLOOKUP(Table4[[#This Row],[ProductID]], Products!A:A,Products!B:B, "Not Found")</f>
        <v>Recognize Footwear</v>
      </c>
      <c r="N2118" t="str">
        <f>TEXT(Table4[[#This Row],[Date]], "mmm")</f>
        <v>May</v>
      </c>
      <c r="O2118" t="str">
        <f>TEXT(Table4[[#This Row],[Date]], "yyyy")</f>
        <v>2025</v>
      </c>
      <c r="P2118" t="str">
        <f>_xlfn.XLOOKUP(Table4[[#This Row],[ProductID]],Products!A:A,Products!C:C, "Not Found")</f>
        <v>Fashion</v>
      </c>
      <c r="Q2118" t="str">
        <f>_xlfn.XLOOKUP(Table4[[#This Row],[ProductID]],Products!A:A,Products!D:D,"Not Found")</f>
        <v>Footwear</v>
      </c>
      <c r="R2118">
        <f>_xlfn.XLOOKUP(Table4[[#This Row],[ProductID]],Products!A:A,Products!E:E,"Not Found")</f>
        <v>109.78</v>
      </c>
      <c r="S2118">
        <f>_xlfn.XLOOKUP(Table4[[#This Row],[ProductID]],Products!A:A,Products!F:F, "Not Found")</f>
        <v>70.59</v>
      </c>
      <c r="T2118" t="str">
        <f>_xlfn.XLOOKUP(Table4[[#This Row],[CustomerID]],Customers!A:A,Customers!D:D, "Not Found")</f>
        <v>F</v>
      </c>
      <c r="U2118" s="6">
        <f>_xlfn.XLOOKUP(Table4[[#This Row],[CustomerID]],Customers!A:A,Customers!E:E, "Not Found")</f>
        <v>37223</v>
      </c>
      <c r="V2118">
        <f ca="1">DATEDIF(Table4[[#This Row],[CustomerBirthday]], TODAY(), "Y")</f>
        <v>24</v>
      </c>
      <c r="W2118" t="str" cm="1">
        <f t="array" aca="1" ref="W2118" ca="1">_xlfn.IFS(Table4[[#This Row],[Age]]&lt;25, "Under 25",Table4[[#This Row],[Age]]=34, "25-34", Table4[[#This Row],[Age]]&lt;=49, "35-49", Table4[[#This Row],[Age]]&lt;=64, "50-64", Table4[[#This Row],[Age]]&gt;=65, "65+")</f>
        <v>Under 25</v>
      </c>
      <c r="X2118" t="str">
        <f>_xlfn.XLOOKUP(Table4[[#This Row],[StoreID]],Stores!A:A,Stores!B:B, "Not found")</f>
        <v>MegaMart Peckmouth</v>
      </c>
      <c r="Y2118" t="str">
        <f>_xlfn.XLOOKUP(Table4[[#This Row],[StoreID]],Stores!A:A,Stores!C:C, "Not Found")</f>
        <v>Peckmouth</v>
      </c>
      <c r="Z2118" t="str">
        <f>_xlfn.XLOOKUP(Table4[[#This Row],[StoreID]],Stores!A:A,Stores!D:D, "Not Found")</f>
        <v>East</v>
      </c>
    </row>
    <row r="2119" spans="1:26">
      <c r="A2119" t="s">
        <v>2985</v>
      </c>
      <c r="B2119" s="1">
        <v>45306</v>
      </c>
      <c r="C2119" t="s">
        <v>362</v>
      </c>
      <c r="D2119" t="s">
        <v>753</v>
      </c>
      <c r="E2119" t="s">
        <v>835</v>
      </c>
      <c r="F2119">
        <v>3</v>
      </c>
      <c r="G2119">
        <v>0</v>
      </c>
      <c r="H2119" t="s">
        <v>875</v>
      </c>
      <c r="I2119" s="4">
        <f>Table4[[#This Row],[Quantity]]*Table4[[#This Row],[UnitPrice]]</f>
        <v>811.34999999999991</v>
      </c>
      <c r="J2119" s="4">
        <f>Table4[[#This Row],[Gross Revenue]]*(1-Table4[[#This Row],[Discount]])</f>
        <v>811.34999999999991</v>
      </c>
      <c r="K2119" s="4">
        <f>Table4[[#This Row],[Quantity]]*Table4[[#This Row],[CostPrice]]</f>
        <v>562.79999999999995</v>
      </c>
      <c r="L2119" s="4">
        <f>Table4[[#This Row],[Net Revenue]]-Table4[[#This Row],[Total Cost]]</f>
        <v>248.54999999999995</v>
      </c>
      <c r="M2119" t="str">
        <f>_xlfn.XLOOKUP(Table4[[#This Row],[ProductID]], Products!A:A,Products!B:B, "Not Found")</f>
        <v>Whether Bags</v>
      </c>
      <c r="N2119" t="str">
        <f>TEXT(Table4[[#This Row],[Date]], "mmm")</f>
        <v>Jan</v>
      </c>
      <c r="O2119" t="str">
        <f>TEXT(Table4[[#This Row],[Date]], "yyyy")</f>
        <v>2024</v>
      </c>
      <c r="P2119" t="str">
        <f>_xlfn.XLOOKUP(Table4[[#This Row],[ProductID]],Products!A:A,Products!C:C, "Not Found")</f>
        <v>Fashion</v>
      </c>
      <c r="Q2119" t="str">
        <f>_xlfn.XLOOKUP(Table4[[#This Row],[ProductID]],Products!A:A,Products!D:D,"Not Found")</f>
        <v>Bags</v>
      </c>
      <c r="R2119">
        <f>_xlfn.XLOOKUP(Table4[[#This Row],[ProductID]],Products!A:A,Products!E:E,"Not Found")</f>
        <v>270.45</v>
      </c>
      <c r="S2119">
        <f>_xlfn.XLOOKUP(Table4[[#This Row],[ProductID]],Products!A:A,Products!F:F, "Not Found")</f>
        <v>187.6</v>
      </c>
      <c r="T2119" t="str">
        <f>_xlfn.XLOOKUP(Table4[[#This Row],[CustomerID]],Customers!A:A,Customers!D:D, "Not Found")</f>
        <v>M</v>
      </c>
      <c r="U2119" s="6">
        <f>_xlfn.XLOOKUP(Table4[[#This Row],[CustomerID]],Customers!A:A,Customers!E:E, "Not Found")</f>
        <v>32514</v>
      </c>
      <c r="V2119">
        <f ca="1">DATEDIF(Table4[[#This Row],[CustomerBirthday]], TODAY(), "Y")</f>
        <v>37</v>
      </c>
      <c r="W2119" t="str" cm="1">
        <f t="array" aca="1" ref="W2119" ca="1">_xlfn.IFS(Table4[[#This Row],[Age]]&lt;25, "Under 25",Table4[[#This Row],[Age]]=34, "25-34", Table4[[#This Row],[Age]]&lt;=49, "35-49", Table4[[#This Row],[Age]]&lt;=64, "50-64", Table4[[#This Row],[Age]]&gt;=65, "65+")</f>
        <v>35-49</v>
      </c>
      <c r="X2119" t="str">
        <f>_xlfn.XLOOKUP(Table4[[#This Row],[StoreID]],Stores!A:A,Stores!B:B, "Not found")</f>
        <v>MegaMart Peckmouth</v>
      </c>
      <c r="Y2119" t="str">
        <f>_xlfn.XLOOKUP(Table4[[#This Row],[StoreID]],Stores!A:A,Stores!C:C, "Not Found")</f>
        <v>Peckmouth</v>
      </c>
      <c r="Z2119" t="str">
        <f>_xlfn.XLOOKUP(Table4[[#This Row],[StoreID]],Stores!A:A,Stores!D:D, "Not Found")</f>
        <v>East</v>
      </c>
    </row>
    <row r="2120" spans="1:26">
      <c r="A2120" t="s">
        <v>2986</v>
      </c>
      <c r="B2120" s="1">
        <v>45511</v>
      </c>
      <c r="C2120" t="s">
        <v>310</v>
      </c>
      <c r="D2120" t="s">
        <v>786</v>
      </c>
      <c r="E2120" t="s">
        <v>831</v>
      </c>
      <c r="F2120">
        <v>3</v>
      </c>
      <c r="G2120">
        <v>0.05</v>
      </c>
      <c r="H2120" t="s">
        <v>868</v>
      </c>
      <c r="I2120" s="4">
        <f>Table4[[#This Row],[Quantity]]*Table4[[#This Row],[UnitPrice]]</f>
        <v>87.72</v>
      </c>
      <c r="J2120" s="4">
        <f>Table4[[#This Row],[Gross Revenue]]*(1-Table4[[#This Row],[Discount]])</f>
        <v>83.333999999999989</v>
      </c>
      <c r="K2120" s="4">
        <f>Table4[[#This Row],[Quantity]]*Table4[[#This Row],[CostPrice]]</f>
        <v>45.839999999999996</v>
      </c>
      <c r="L2120" s="4">
        <f>Table4[[#This Row],[Net Revenue]]-Table4[[#This Row],[Total Cost]]</f>
        <v>37.493999999999993</v>
      </c>
      <c r="M2120" t="str">
        <f>_xlfn.XLOOKUP(Table4[[#This Row],[ProductID]], Products!A:A,Products!B:B, "Not Found")</f>
        <v>National Watches</v>
      </c>
      <c r="N2120" t="str">
        <f>TEXT(Table4[[#This Row],[Date]], "mmm")</f>
        <v>Aug</v>
      </c>
      <c r="O2120" t="str">
        <f>TEXT(Table4[[#This Row],[Date]], "yyyy")</f>
        <v>2024</v>
      </c>
      <c r="P2120" t="str">
        <f>_xlfn.XLOOKUP(Table4[[#This Row],[ProductID]],Products!A:A,Products!C:C, "Not Found")</f>
        <v>Fashion</v>
      </c>
      <c r="Q2120" t="str">
        <f>_xlfn.XLOOKUP(Table4[[#This Row],[ProductID]],Products!A:A,Products!D:D,"Not Found")</f>
        <v>Watches</v>
      </c>
      <c r="R2120">
        <f>_xlfn.XLOOKUP(Table4[[#This Row],[ProductID]],Products!A:A,Products!E:E,"Not Found")</f>
        <v>29.24</v>
      </c>
      <c r="S2120">
        <f>_xlfn.XLOOKUP(Table4[[#This Row],[ProductID]],Products!A:A,Products!F:F, "Not Found")</f>
        <v>15.28</v>
      </c>
      <c r="T2120" t="str">
        <f>_xlfn.XLOOKUP(Table4[[#This Row],[CustomerID]],Customers!A:A,Customers!D:D, "Not Found")</f>
        <v>M</v>
      </c>
      <c r="U2120" s="6">
        <f>_xlfn.XLOOKUP(Table4[[#This Row],[CustomerID]],Customers!A:A,Customers!E:E, "Not Found")</f>
        <v>37752</v>
      </c>
      <c r="V2120">
        <f ca="1">DATEDIF(Table4[[#This Row],[CustomerBirthday]], TODAY(), "Y")</f>
        <v>23</v>
      </c>
      <c r="W2120" t="str" cm="1">
        <f t="array" aca="1" ref="W2120" ca="1">_xlfn.IFS(Table4[[#This Row],[Age]]&lt;25, "Under 25",Table4[[#This Row],[Age]]=34, "25-34", Table4[[#This Row],[Age]]&lt;=49, "35-49", Table4[[#This Row],[Age]]&lt;=64, "50-64", Table4[[#This Row],[Age]]&gt;=65, "65+")</f>
        <v>Under 25</v>
      </c>
      <c r="X2120" t="str">
        <f>_xlfn.XLOOKUP(Table4[[#This Row],[StoreID]],Stores!A:A,Stores!B:B, "Not found")</f>
        <v>MegaMart Jimenezborough</v>
      </c>
      <c r="Y2120" t="str">
        <f>_xlfn.XLOOKUP(Table4[[#This Row],[StoreID]],Stores!A:A,Stores!C:C, "Not Found")</f>
        <v>Jimenezborough</v>
      </c>
      <c r="Z2120" t="str">
        <f>_xlfn.XLOOKUP(Table4[[#This Row],[StoreID]],Stores!A:A,Stores!D:D, "Not Found")</f>
        <v>South</v>
      </c>
    </row>
    <row r="2121" spans="1:26">
      <c r="A2121" t="s">
        <v>2987</v>
      </c>
      <c r="B2121" s="1">
        <v>45186</v>
      </c>
      <c r="C2121" t="s">
        <v>531</v>
      </c>
      <c r="D2121" t="s">
        <v>826</v>
      </c>
      <c r="E2121" t="s">
        <v>839</v>
      </c>
      <c r="F2121">
        <v>2</v>
      </c>
      <c r="G2121">
        <v>0</v>
      </c>
      <c r="H2121" t="s">
        <v>868</v>
      </c>
      <c r="I2121" s="4">
        <f>Table4[[#This Row],[Quantity]]*Table4[[#This Row],[UnitPrice]]</f>
        <v>2089.2800000000002</v>
      </c>
      <c r="J2121" s="4">
        <f>Table4[[#This Row],[Gross Revenue]]*(1-Table4[[#This Row],[Discount]])</f>
        <v>2089.2800000000002</v>
      </c>
      <c r="K2121" s="4">
        <f>Table4[[#This Row],[Quantity]]*Table4[[#This Row],[CostPrice]]</f>
        <v>1550.14</v>
      </c>
      <c r="L2121" s="4">
        <f>Table4[[#This Row],[Net Revenue]]-Table4[[#This Row],[Total Cost]]</f>
        <v>539.1400000000001</v>
      </c>
      <c r="M2121" t="str">
        <f>_xlfn.XLOOKUP(Table4[[#This Row],[ProductID]], Products!A:A,Products!B:B, "Not Found")</f>
        <v>Maybe Footwear</v>
      </c>
      <c r="N2121" t="str">
        <f>TEXT(Table4[[#This Row],[Date]], "mmm")</f>
        <v>Sep</v>
      </c>
      <c r="O2121" t="str">
        <f>TEXT(Table4[[#This Row],[Date]], "yyyy")</f>
        <v>2023</v>
      </c>
      <c r="P2121" t="str">
        <f>_xlfn.XLOOKUP(Table4[[#This Row],[ProductID]],Products!A:A,Products!C:C, "Not Found")</f>
        <v>Fashion</v>
      </c>
      <c r="Q2121" t="str">
        <f>_xlfn.XLOOKUP(Table4[[#This Row],[ProductID]],Products!A:A,Products!D:D,"Not Found")</f>
        <v>Footwear</v>
      </c>
      <c r="R2121">
        <f>_xlfn.XLOOKUP(Table4[[#This Row],[ProductID]],Products!A:A,Products!E:E,"Not Found")</f>
        <v>1044.6400000000001</v>
      </c>
      <c r="S2121">
        <f>_xlfn.XLOOKUP(Table4[[#This Row],[ProductID]],Products!A:A,Products!F:F, "Not Found")</f>
        <v>775.07</v>
      </c>
      <c r="T2121" t="str">
        <f>_xlfn.XLOOKUP(Table4[[#This Row],[CustomerID]],Customers!A:A,Customers!D:D, "Not Found")</f>
        <v>F</v>
      </c>
      <c r="U2121" s="6">
        <f>_xlfn.XLOOKUP(Table4[[#This Row],[CustomerID]],Customers!A:A,Customers!E:E, "Not Found")</f>
        <v>35515</v>
      </c>
      <c r="V2121">
        <f ca="1">DATEDIF(Table4[[#This Row],[CustomerBirthday]], TODAY(), "Y")</f>
        <v>29</v>
      </c>
      <c r="W2121" t="str" cm="1">
        <f t="array" aca="1" ref="W2121" ca="1">_xlfn.IFS(Table4[[#This Row],[Age]]&lt;25, "Under 25",Table4[[#This Row],[Age]]=34, "25-34", Table4[[#This Row],[Age]]&lt;=49, "35-49", Table4[[#This Row],[Age]]&lt;=64, "50-64", Table4[[#This Row],[Age]]&gt;=65, "65+")</f>
        <v>35-49</v>
      </c>
      <c r="X2121" t="str">
        <f>_xlfn.XLOOKUP(Table4[[#This Row],[StoreID]],Stores!A:A,Stores!B:B, "Not found")</f>
        <v>MegaMart New Michele</v>
      </c>
      <c r="Y2121" t="str">
        <f>_xlfn.XLOOKUP(Table4[[#This Row],[StoreID]],Stores!A:A,Stores!C:C, "Not Found")</f>
        <v>New Michele</v>
      </c>
      <c r="Z2121" t="str">
        <f>_xlfn.XLOOKUP(Table4[[#This Row],[StoreID]],Stores!A:A,Stores!D:D, "Not Found")</f>
        <v>West</v>
      </c>
    </row>
    <row r="2122" spans="1:26">
      <c r="A2122" t="s">
        <v>2988</v>
      </c>
      <c r="B2122" s="1">
        <v>45222</v>
      </c>
      <c r="C2122" t="s">
        <v>277</v>
      </c>
      <c r="D2122" t="s">
        <v>810</v>
      </c>
      <c r="E2122" t="s">
        <v>846</v>
      </c>
      <c r="F2122">
        <v>2</v>
      </c>
      <c r="G2122">
        <v>0.05</v>
      </c>
      <c r="H2122" t="s">
        <v>875</v>
      </c>
      <c r="I2122" s="4">
        <f>Table4[[#This Row],[Quantity]]*Table4[[#This Row],[UnitPrice]]</f>
        <v>907.24</v>
      </c>
      <c r="J2122" s="4">
        <f>Table4[[#This Row],[Gross Revenue]]*(1-Table4[[#This Row],[Discount]])</f>
        <v>861.87799999999993</v>
      </c>
      <c r="K2122" s="4">
        <f>Table4[[#This Row],[Quantity]]*Table4[[#This Row],[CostPrice]]</f>
        <v>633.26</v>
      </c>
      <c r="L2122" s="4">
        <f>Table4[[#This Row],[Net Revenue]]-Table4[[#This Row],[Total Cost]]</f>
        <v>228.61799999999994</v>
      </c>
      <c r="M2122" t="str">
        <f>_xlfn.XLOOKUP(Table4[[#This Row],[ProductID]], Products!A:A,Products!B:B, "Not Found")</f>
        <v>Maybe Clothing</v>
      </c>
      <c r="N2122" t="str">
        <f>TEXT(Table4[[#This Row],[Date]], "mmm")</f>
        <v>Oct</v>
      </c>
      <c r="O2122" t="str">
        <f>TEXT(Table4[[#This Row],[Date]], "yyyy")</f>
        <v>2023</v>
      </c>
      <c r="P2122" t="str">
        <f>_xlfn.XLOOKUP(Table4[[#This Row],[ProductID]],Products!A:A,Products!C:C, "Not Found")</f>
        <v>Fashion</v>
      </c>
      <c r="Q2122" t="str">
        <f>_xlfn.XLOOKUP(Table4[[#This Row],[ProductID]],Products!A:A,Products!D:D,"Not Found")</f>
        <v>Clothing</v>
      </c>
      <c r="R2122">
        <f>_xlfn.XLOOKUP(Table4[[#This Row],[ProductID]],Products!A:A,Products!E:E,"Not Found")</f>
        <v>453.62</v>
      </c>
      <c r="S2122">
        <f>_xlfn.XLOOKUP(Table4[[#This Row],[ProductID]],Products!A:A,Products!F:F, "Not Found")</f>
        <v>316.63</v>
      </c>
      <c r="T2122" t="str">
        <f>_xlfn.XLOOKUP(Table4[[#This Row],[CustomerID]],Customers!A:A,Customers!D:D, "Not Found")</f>
        <v>F</v>
      </c>
      <c r="U2122" s="6">
        <f>_xlfn.XLOOKUP(Table4[[#This Row],[CustomerID]],Customers!A:A,Customers!E:E, "Not Found")</f>
        <v>23715</v>
      </c>
      <c r="V2122">
        <f ca="1">DATEDIF(Table4[[#This Row],[CustomerBirthday]], TODAY(), "Y")</f>
        <v>61</v>
      </c>
      <c r="W2122" t="str" cm="1">
        <f t="array" aca="1" ref="W2122" ca="1">_xlfn.IFS(Table4[[#This Row],[Age]]&lt;25, "Under 25",Table4[[#This Row],[Age]]=34, "25-34", Table4[[#This Row],[Age]]&lt;=49, "35-49", Table4[[#This Row],[Age]]&lt;=64, "50-64", Table4[[#This Row],[Age]]&gt;=65, "65+")</f>
        <v>50-64</v>
      </c>
      <c r="X2122" t="str">
        <f>_xlfn.XLOOKUP(Table4[[#This Row],[StoreID]],Stores!A:A,Stores!B:B, "Not found")</f>
        <v>MegaMart Johnmouth</v>
      </c>
      <c r="Y2122" t="str">
        <f>_xlfn.XLOOKUP(Table4[[#This Row],[StoreID]],Stores!A:A,Stores!C:C, "Not Found")</f>
        <v>Johnmouth</v>
      </c>
      <c r="Z2122" t="str">
        <f>_xlfn.XLOOKUP(Table4[[#This Row],[StoreID]],Stores!A:A,Stores!D:D, "Not Found")</f>
        <v>East</v>
      </c>
    </row>
    <row r="2123" spans="1:26">
      <c r="A2123" t="s">
        <v>2989</v>
      </c>
      <c r="B2123" s="1">
        <v>45396</v>
      </c>
      <c r="C2123" t="s">
        <v>524</v>
      </c>
      <c r="D2123" t="s">
        <v>802</v>
      </c>
      <c r="E2123" t="s">
        <v>839</v>
      </c>
      <c r="F2123">
        <v>5</v>
      </c>
      <c r="G2123">
        <v>0</v>
      </c>
      <c r="H2123" t="s">
        <v>868</v>
      </c>
      <c r="I2123" s="4">
        <f>Table4[[#This Row],[Quantity]]*Table4[[#This Row],[UnitPrice]]</f>
        <v>1834.65</v>
      </c>
      <c r="J2123" s="4">
        <f>Table4[[#This Row],[Gross Revenue]]*(1-Table4[[#This Row],[Discount]])</f>
        <v>1834.65</v>
      </c>
      <c r="K2123" s="4">
        <f>Table4[[#This Row],[Quantity]]*Table4[[#This Row],[CostPrice]]</f>
        <v>1426.15</v>
      </c>
      <c r="L2123" s="4">
        <f>Table4[[#This Row],[Net Revenue]]-Table4[[#This Row],[Total Cost]]</f>
        <v>408.5</v>
      </c>
      <c r="M2123" t="str">
        <f>_xlfn.XLOOKUP(Table4[[#This Row],[ProductID]], Products!A:A,Products!B:B, "Not Found")</f>
        <v>Stage Footwear</v>
      </c>
      <c r="N2123" t="str">
        <f>TEXT(Table4[[#This Row],[Date]], "mmm")</f>
        <v>Apr</v>
      </c>
      <c r="O2123" t="str">
        <f>TEXT(Table4[[#This Row],[Date]], "yyyy")</f>
        <v>2024</v>
      </c>
      <c r="P2123" t="str">
        <f>_xlfn.XLOOKUP(Table4[[#This Row],[ProductID]],Products!A:A,Products!C:C, "Not Found")</f>
        <v>Fashion</v>
      </c>
      <c r="Q2123" t="str">
        <f>_xlfn.XLOOKUP(Table4[[#This Row],[ProductID]],Products!A:A,Products!D:D,"Not Found")</f>
        <v>Footwear</v>
      </c>
      <c r="R2123">
        <f>_xlfn.XLOOKUP(Table4[[#This Row],[ProductID]],Products!A:A,Products!E:E,"Not Found")</f>
        <v>366.93</v>
      </c>
      <c r="S2123">
        <f>_xlfn.XLOOKUP(Table4[[#This Row],[ProductID]],Products!A:A,Products!F:F, "Not Found")</f>
        <v>285.23</v>
      </c>
      <c r="T2123" t="str">
        <f>_xlfn.XLOOKUP(Table4[[#This Row],[CustomerID]],Customers!A:A,Customers!D:D, "Not Found")</f>
        <v>F</v>
      </c>
      <c r="U2123" s="6">
        <f>_xlfn.XLOOKUP(Table4[[#This Row],[CustomerID]],Customers!A:A,Customers!E:E, "Not Found")</f>
        <v>23256</v>
      </c>
      <c r="V2123">
        <f ca="1">DATEDIF(Table4[[#This Row],[CustomerBirthday]], TODAY(), "Y")</f>
        <v>62</v>
      </c>
      <c r="W2123" t="str" cm="1">
        <f t="array" aca="1" ref="W2123" ca="1">_xlfn.IFS(Table4[[#This Row],[Age]]&lt;25, "Under 25",Table4[[#This Row],[Age]]=34, "25-34", Table4[[#This Row],[Age]]&lt;=49, "35-49", Table4[[#This Row],[Age]]&lt;=64, "50-64", Table4[[#This Row],[Age]]&gt;=65, "65+")</f>
        <v>50-64</v>
      </c>
      <c r="X2123" t="str">
        <f>_xlfn.XLOOKUP(Table4[[#This Row],[StoreID]],Stores!A:A,Stores!B:B, "Not found")</f>
        <v>MegaMart New Michele</v>
      </c>
      <c r="Y2123" t="str">
        <f>_xlfn.XLOOKUP(Table4[[#This Row],[StoreID]],Stores!A:A,Stores!C:C, "Not Found")</f>
        <v>New Michele</v>
      </c>
      <c r="Z2123" t="str">
        <f>_xlfn.XLOOKUP(Table4[[#This Row],[StoreID]],Stores!A:A,Stores!D:D, "Not Found")</f>
        <v>West</v>
      </c>
    </row>
    <row r="2124" spans="1:26">
      <c r="A2124" t="s">
        <v>2990</v>
      </c>
      <c r="B2124" s="1">
        <v>45846</v>
      </c>
      <c r="C2124" t="s">
        <v>621</v>
      </c>
      <c r="D2124" t="s">
        <v>722</v>
      </c>
      <c r="E2124" t="s">
        <v>842</v>
      </c>
      <c r="F2124">
        <v>3</v>
      </c>
      <c r="G2124">
        <v>0.1</v>
      </c>
      <c r="H2124" t="s">
        <v>871</v>
      </c>
      <c r="I2124" s="4">
        <f>Table4[[#This Row],[Quantity]]*Table4[[#This Row],[UnitPrice]]</f>
        <v>5561.3099999999995</v>
      </c>
      <c r="J2124" s="4">
        <f>Table4[[#This Row],[Gross Revenue]]*(1-Table4[[#This Row],[Discount]])</f>
        <v>5005.1790000000001</v>
      </c>
      <c r="K2124" s="4">
        <f>Table4[[#This Row],[Quantity]]*Table4[[#This Row],[CostPrice]]</f>
        <v>4090.56</v>
      </c>
      <c r="L2124" s="4">
        <f>Table4[[#This Row],[Net Revenue]]-Table4[[#This Row],[Total Cost]]</f>
        <v>914.61900000000014</v>
      </c>
      <c r="M2124" t="str">
        <f>_xlfn.XLOOKUP(Table4[[#This Row],[ProductID]], Products!A:A,Products!B:B, "Not Found")</f>
        <v>Four Accessories</v>
      </c>
      <c r="N2124" t="str">
        <f>TEXT(Table4[[#This Row],[Date]], "mmm")</f>
        <v>Jul</v>
      </c>
      <c r="O2124" t="str">
        <f>TEXT(Table4[[#This Row],[Date]], "yyyy")</f>
        <v>2025</v>
      </c>
      <c r="P2124" t="str">
        <f>_xlfn.XLOOKUP(Table4[[#This Row],[ProductID]],Products!A:A,Products!C:C, "Not Found")</f>
        <v>Fashion</v>
      </c>
      <c r="Q2124" t="str">
        <f>_xlfn.XLOOKUP(Table4[[#This Row],[ProductID]],Products!A:A,Products!D:D,"Not Found")</f>
        <v>Accessories</v>
      </c>
      <c r="R2124">
        <f>_xlfn.XLOOKUP(Table4[[#This Row],[ProductID]],Products!A:A,Products!E:E,"Not Found")</f>
        <v>1853.77</v>
      </c>
      <c r="S2124">
        <f>_xlfn.XLOOKUP(Table4[[#This Row],[ProductID]],Products!A:A,Products!F:F, "Not Found")</f>
        <v>1363.52</v>
      </c>
      <c r="T2124" t="str">
        <f>_xlfn.XLOOKUP(Table4[[#This Row],[CustomerID]],Customers!A:A,Customers!D:D, "Not Found")</f>
        <v>M</v>
      </c>
      <c r="U2124" s="6">
        <f>_xlfn.XLOOKUP(Table4[[#This Row],[CustomerID]],Customers!A:A,Customers!E:E, "Not Found")</f>
        <v>35802</v>
      </c>
      <c r="V2124">
        <f ca="1">DATEDIF(Table4[[#This Row],[CustomerBirthday]], TODAY(), "Y")</f>
        <v>28</v>
      </c>
      <c r="W2124" t="str" cm="1">
        <f t="array" aca="1" ref="W2124" ca="1">_xlfn.IFS(Table4[[#This Row],[Age]]&lt;25, "Under 25",Table4[[#This Row],[Age]]=34, "25-34", Table4[[#This Row],[Age]]&lt;=49, "35-49", Table4[[#This Row],[Age]]&lt;=64, "50-64", Table4[[#This Row],[Age]]&gt;=65, "65+")</f>
        <v>35-49</v>
      </c>
      <c r="X2124" t="str">
        <f>_xlfn.XLOOKUP(Table4[[#This Row],[StoreID]],Stores!A:A,Stores!B:B, "Not found")</f>
        <v>MegaMart Brianahaven</v>
      </c>
      <c r="Y2124" t="str">
        <f>_xlfn.XLOOKUP(Table4[[#This Row],[StoreID]],Stores!A:A,Stores!C:C, "Not Found")</f>
        <v>Brianahaven</v>
      </c>
      <c r="Z2124" t="str">
        <f>_xlfn.XLOOKUP(Table4[[#This Row],[StoreID]],Stores!A:A,Stores!D:D, "Not Found")</f>
        <v>North</v>
      </c>
    </row>
    <row r="2125" spans="1:26">
      <c r="A2125" t="s">
        <v>2991</v>
      </c>
      <c r="B2125" s="1">
        <v>45592</v>
      </c>
      <c r="C2125" t="s">
        <v>198</v>
      </c>
      <c r="D2125" t="s">
        <v>753</v>
      </c>
      <c r="E2125" t="s">
        <v>831</v>
      </c>
      <c r="F2125">
        <v>4</v>
      </c>
      <c r="G2125">
        <v>0.15</v>
      </c>
      <c r="H2125" t="s">
        <v>875</v>
      </c>
      <c r="I2125" s="4">
        <f>Table4[[#This Row],[Quantity]]*Table4[[#This Row],[UnitPrice]]</f>
        <v>1081.8</v>
      </c>
      <c r="J2125" s="4">
        <f>Table4[[#This Row],[Gross Revenue]]*(1-Table4[[#This Row],[Discount]])</f>
        <v>919.53</v>
      </c>
      <c r="K2125" s="4">
        <f>Table4[[#This Row],[Quantity]]*Table4[[#This Row],[CostPrice]]</f>
        <v>750.4</v>
      </c>
      <c r="L2125" s="4">
        <f>Table4[[#This Row],[Net Revenue]]-Table4[[#This Row],[Total Cost]]</f>
        <v>169.13</v>
      </c>
      <c r="M2125" t="str">
        <f>_xlfn.XLOOKUP(Table4[[#This Row],[ProductID]], Products!A:A,Products!B:B, "Not Found")</f>
        <v>Whether Bags</v>
      </c>
      <c r="N2125" t="str">
        <f>TEXT(Table4[[#This Row],[Date]], "mmm")</f>
        <v>Oct</v>
      </c>
      <c r="O2125" t="str">
        <f>TEXT(Table4[[#This Row],[Date]], "yyyy")</f>
        <v>2024</v>
      </c>
      <c r="P2125" t="str">
        <f>_xlfn.XLOOKUP(Table4[[#This Row],[ProductID]],Products!A:A,Products!C:C, "Not Found")</f>
        <v>Fashion</v>
      </c>
      <c r="Q2125" t="str">
        <f>_xlfn.XLOOKUP(Table4[[#This Row],[ProductID]],Products!A:A,Products!D:D,"Not Found")</f>
        <v>Bags</v>
      </c>
      <c r="R2125">
        <f>_xlfn.XLOOKUP(Table4[[#This Row],[ProductID]],Products!A:A,Products!E:E,"Not Found")</f>
        <v>270.45</v>
      </c>
      <c r="S2125">
        <f>_xlfn.XLOOKUP(Table4[[#This Row],[ProductID]],Products!A:A,Products!F:F, "Not Found")</f>
        <v>187.6</v>
      </c>
      <c r="T2125" t="str">
        <f>_xlfn.XLOOKUP(Table4[[#This Row],[CustomerID]],Customers!A:A,Customers!D:D, "Not Found")</f>
        <v>F</v>
      </c>
      <c r="U2125" s="6">
        <f>_xlfn.XLOOKUP(Table4[[#This Row],[CustomerID]],Customers!A:A,Customers!E:E, "Not Found")</f>
        <v>38340</v>
      </c>
      <c r="V2125">
        <f ca="1">DATEDIF(Table4[[#This Row],[CustomerBirthday]], TODAY(), "Y")</f>
        <v>21</v>
      </c>
      <c r="W2125" t="str" cm="1">
        <f t="array" aca="1" ref="W2125" ca="1">_xlfn.IFS(Table4[[#This Row],[Age]]&lt;25, "Under 25",Table4[[#This Row],[Age]]=34, "25-34", Table4[[#This Row],[Age]]&lt;=49, "35-49", Table4[[#This Row],[Age]]&lt;=64, "50-64", Table4[[#This Row],[Age]]&gt;=65, "65+")</f>
        <v>Under 25</v>
      </c>
      <c r="X2125" t="str">
        <f>_xlfn.XLOOKUP(Table4[[#This Row],[StoreID]],Stores!A:A,Stores!B:B, "Not found")</f>
        <v>MegaMart Jimenezborough</v>
      </c>
      <c r="Y2125" t="str">
        <f>_xlfn.XLOOKUP(Table4[[#This Row],[StoreID]],Stores!A:A,Stores!C:C, "Not Found")</f>
        <v>Jimenezborough</v>
      </c>
      <c r="Z2125" t="str">
        <f>_xlfn.XLOOKUP(Table4[[#This Row],[StoreID]],Stores!A:A,Stores!D:D, "Not Found")</f>
        <v>South</v>
      </c>
    </row>
    <row r="2126" spans="1:26">
      <c r="A2126" t="s">
        <v>2992</v>
      </c>
      <c r="B2126" s="1">
        <v>45325</v>
      </c>
      <c r="C2126" t="s">
        <v>270</v>
      </c>
      <c r="D2126" t="s">
        <v>759</v>
      </c>
      <c r="E2126" t="s">
        <v>842</v>
      </c>
      <c r="F2126">
        <v>1</v>
      </c>
      <c r="G2126">
        <v>0</v>
      </c>
      <c r="H2126" t="s">
        <v>868</v>
      </c>
      <c r="I2126" s="4">
        <f>Table4[[#This Row],[Quantity]]*Table4[[#This Row],[UnitPrice]]</f>
        <v>1079.8900000000001</v>
      </c>
      <c r="J2126" s="4">
        <f>Table4[[#This Row],[Gross Revenue]]*(1-Table4[[#This Row],[Discount]])</f>
        <v>1079.8900000000001</v>
      </c>
      <c r="K2126" s="4">
        <f>Table4[[#This Row],[Quantity]]*Table4[[#This Row],[CostPrice]]</f>
        <v>703.83</v>
      </c>
      <c r="L2126" s="4">
        <f>Table4[[#This Row],[Net Revenue]]-Table4[[#This Row],[Total Cost]]</f>
        <v>376.06000000000006</v>
      </c>
      <c r="M2126" t="str">
        <f>_xlfn.XLOOKUP(Table4[[#This Row],[ProductID]], Products!A:A,Products!B:B, "Not Found")</f>
        <v>Democratic Smartphone</v>
      </c>
      <c r="N2126" t="str">
        <f>TEXT(Table4[[#This Row],[Date]], "mmm")</f>
        <v>Feb</v>
      </c>
      <c r="O2126" t="str">
        <f>TEXT(Table4[[#This Row],[Date]], "yyyy")</f>
        <v>2024</v>
      </c>
      <c r="P2126" t="str">
        <f>_xlfn.XLOOKUP(Table4[[#This Row],[ProductID]],Products!A:A,Products!C:C, "Not Found")</f>
        <v>Electronics</v>
      </c>
      <c r="Q2126" t="str">
        <f>_xlfn.XLOOKUP(Table4[[#This Row],[ProductID]],Products!A:A,Products!D:D,"Not Found")</f>
        <v>Smartphone</v>
      </c>
      <c r="R2126">
        <f>_xlfn.XLOOKUP(Table4[[#This Row],[ProductID]],Products!A:A,Products!E:E,"Not Found")</f>
        <v>1079.8900000000001</v>
      </c>
      <c r="S2126">
        <f>_xlfn.XLOOKUP(Table4[[#This Row],[ProductID]],Products!A:A,Products!F:F, "Not Found")</f>
        <v>703.83</v>
      </c>
      <c r="T2126" t="str">
        <f>_xlfn.XLOOKUP(Table4[[#This Row],[CustomerID]],Customers!A:A,Customers!D:D, "Not Found")</f>
        <v>M</v>
      </c>
      <c r="U2126" s="6">
        <f>_xlfn.XLOOKUP(Table4[[#This Row],[CustomerID]],Customers!A:A,Customers!E:E, "Not Found")</f>
        <v>22815</v>
      </c>
      <c r="V2126">
        <f ca="1">DATEDIF(Table4[[#This Row],[CustomerBirthday]], TODAY(), "Y")</f>
        <v>64</v>
      </c>
      <c r="W2126" t="str" cm="1">
        <f t="array" aca="1" ref="W2126" ca="1">_xlfn.IFS(Table4[[#This Row],[Age]]&lt;25, "Under 25",Table4[[#This Row],[Age]]=34, "25-34", Table4[[#This Row],[Age]]&lt;=49, "35-49", Table4[[#This Row],[Age]]&lt;=64, "50-64", Table4[[#This Row],[Age]]&gt;=65, "65+")</f>
        <v>50-64</v>
      </c>
      <c r="X2126" t="str">
        <f>_xlfn.XLOOKUP(Table4[[#This Row],[StoreID]],Stores!A:A,Stores!B:B, "Not found")</f>
        <v>MegaMart Brianahaven</v>
      </c>
      <c r="Y2126" t="str">
        <f>_xlfn.XLOOKUP(Table4[[#This Row],[StoreID]],Stores!A:A,Stores!C:C, "Not Found")</f>
        <v>Brianahaven</v>
      </c>
      <c r="Z2126" t="str">
        <f>_xlfn.XLOOKUP(Table4[[#This Row],[StoreID]],Stores!A:A,Stores!D:D, "Not Found")</f>
        <v>North</v>
      </c>
    </row>
    <row r="2127" spans="1:26">
      <c r="A2127" t="s">
        <v>2993</v>
      </c>
      <c r="B2127" s="1">
        <v>45794</v>
      </c>
      <c r="C2127" t="s">
        <v>171</v>
      </c>
      <c r="D2127" t="s">
        <v>728</v>
      </c>
      <c r="E2127" t="s">
        <v>846</v>
      </c>
      <c r="F2127">
        <v>3</v>
      </c>
      <c r="G2127">
        <v>0.15</v>
      </c>
      <c r="H2127" t="s">
        <v>871</v>
      </c>
      <c r="I2127" s="4">
        <f>Table4[[#This Row],[Quantity]]*Table4[[#This Row],[UnitPrice]]</f>
        <v>954.15000000000009</v>
      </c>
      <c r="J2127" s="4">
        <f>Table4[[#This Row],[Gross Revenue]]*(1-Table4[[#This Row],[Discount]])</f>
        <v>811.02750000000003</v>
      </c>
      <c r="K2127" s="4">
        <f>Table4[[#This Row],[Quantity]]*Table4[[#This Row],[CostPrice]]</f>
        <v>562.02</v>
      </c>
      <c r="L2127" s="4">
        <f>Table4[[#This Row],[Net Revenue]]-Table4[[#This Row],[Total Cost]]</f>
        <v>249.00750000000005</v>
      </c>
      <c r="M2127" t="str">
        <f>_xlfn.XLOOKUP(Table4[[#This Row],[ProductID]], Products!A:A,Products!B:B, "Not Found")</f>
        <v>Company Fruits</v>
      </c>
      <c r="N2127" t="str">
        <f>TEXT(Table4[[#This Row],[Date]], "mmm")</f>
        <v>May</v>
      </c>
      <c r="O2127" t="str">
        <f>TEXT(Table4[[#This Row],[Date]], "yyyy")</f>
        <v>2025</v>
      </c>
      <c r="P2127" t="str">
        <f>_xlfn.XLOOKUP(Table4[[#This Row],[ProductID]],Products!A:A,Products!C:C, "Not Found")</f>
        <v>Groceries</v>
      </c>
      <c r="Q2127" t="str">
        <f>_xlfn.XLOOKUP(Table4[[#This Row],[ProductID]],Products!A:A,Products!D:D,"Not Found")</f>
        <v>Fruits</v>
      </c>
      <c r="R2127">
        <f>_xlfn.XLOOKUP(Table4[[#This Row],[ProductID]],Products!A:A,Products!E:E,"Not Found")</f>
        <v>318.05</v>
      </c>
      <c r="S2127">
        <f>_xlfn.XLOOKUP(Table4[[#This Row],[ProductID]],Products!A:A,Products!F:F, "Not Found")</f>
        <v>187.34</v>
      </c>
      <c r="T2127" t="str">
        <f>_xlfn.XLOOKUP(Table4[[#This Row],[CustomerID]],Customers!A:A,Customers!D:D, "Not Found")</f>
        <v>M</v>
      </c>
      <c r="U2127" s="6">
        <f>_xlfn.XLOOKUP(Table4[[#This Row],[CustomerID]],Customers!A:A,Customers!E:E, "Not Found")</f>
        <v>22326</v>
      </c>
      <c r="V2127">
        <f ca="1">DATEDIF(Table4[[#This Row],[CustomerBirthday]], TODAY(), "Y")</f>
        <v>65</v>
      </c>
      <c r="W2127" t="str" cm="1">
        <f t="array" aca="1" ref="W2127" ca="1">_xlfn.IFS(Table4[[#This Row],[Age]]&lt;25, "Under 25",Table4[[#This Row],[Age]]=34, "25-34", Table4[[#This Row],[Age]]&lt;=49, "35-49", Table4[[#This Row],[Age]]&lt;=64, "50-64", Table4[[#This Row],[Age]]&gt;=65, "65+")</f>
        <v>65+</v>
      </c>
      <c r="X2127" t="str">
        <f>_xlfn.XLOOKUP(Table4[[#This Row],[StoreID]],Stores!A:A,Stores!B:B, "Not found")</f>
        <v>MegaMart Johnmouth</v>
      </c>
      <c r="Y2127" t="str">
        <f>_xlfn.XLOOKUP(Table4[[#This Row],[StoreID]],Stores!A:A,Stores!C:C, "Not Found")</f>
        <v>Johnmouth</v>
      </c>
      <c r="Z2127" t="str">
        <f>_xlfn.XLOOKUP(Table4[[#This Row],[StoreID]],Stores!A:A,Stores!D:D, "Not Found")</f>
        <v>East</v>
      </c>
    </row>
    <row r="2128" spans="1:26">
      <c r="A2128" t="s">
        <v>2994</v>
      </c>
      <c r="B2128" s="1">
        <v>45766</v>
      </c>
      <c r="C2128" t="s">
        <v>536</v>
      </c>
      <c r="D2128" t="s">
        <v>753</v>
      </c>
      <c r="E2128" t="s">
        <v>831</v>
      </c>
      <c r="F2128">
        <v>3</v>
      </c>
      <c r="G2128">
        <v>0</v>
      </c>
      <c r="H2128" t="s">
        <v>875</v>
      </c>
      <c r="I2128" s="4">
        <f>Table4[[#This Row],[Quantity]]*Table4[[#This Row],[UnitPrice]]</f>
        <v>811.34999999999991</v>
      </c>
      <c r="J2128" s="4">
        <f>Table4[[#This Row],[Gross Revenue]]*(1-Table4[[#This Row],[Discount]])</f>
        <v>811.34999999999991</v>
      </c>
      <c r="K2128" s="4">
        <f>Table4[[#This Row],[Quantity]]*Table4[[#This Row],[CostPrice]]</f>
        <v>562.79999999999995</v>
      </c>
      <c r="L2128" s="4">
        <f>Table4[[#This Row],[Net Revenue]]-Table4[[#This Row],[Total Cost]]</f>
        <v>248.54999999999995</v>
      </c>
      <c r="M2128" t="str">
        <f>_xlfn.XLOOKUP(Table4[[#This Row],[ProductID]], Products!A:A,Products!B:B, "Not Found")</f>
        <v>Whether Bags</v>
      </c>
      <c r="N2128" t="str">
        <f>TEXT(Table4[[#This Row],[Date]], "mmm")</f>
        <v>Apr</v>
      </c>
      <c r="O2128" t="str">
        <f>TEXT(Table4[[#This Row],[Date]], "yyyy")</f>
        <v>2025</v>
      </c>
      <c r="P2128" t="str">
        <f>_xlfn.XLOOKUP(Table4[[#This Row],[ProductID]],Products!A:A,Products!C:C, "Not Found")</f>
        <v>Fashion</v>
      </c>
      <c r="Q2128" t="str">
        <f>_xlfn.XLOOKUP(Table4[[#This Row],[ProductID]],Products!A:A,Products!D:D,"Not Found")</f>
        <v>Bags</v>
      </c>
      <c r="R2128">
        <f>_xlfn.XLOOKUP(Table4[[#This Row],[ProductID]],Products!A:A,Products!E:E,"Not Found")</f>
        <v>270.45</v>
      </c>
      <c r="S2128">
        <f>_xlfn.XLOOKUP(Table4[[#This Row],[ProductID]],Products!A:A,Products!F:F, "Not Found")</f>
        <v>187.6</v>
      </c>
      <c r="T2128" t="str">
        <f>_xlfn.XLOOKUP(Table4[[#This Row],[CustomerID]],Customers!A:A,Customers!D:D, "Not Found")</f>
        <v>F</v>
      </c>
      <c r="U2128" s="6">
        <f>_xlfn.XLOOKUP(Table4[[#This Row],[CustomerID]],Customers!A:A,Customers!E:E, "Not Found")</f>
        <v>38541</v>
      </c>
      <c r="V2128">
        <f ca="1">DATEDIF(Table4[[#This Row],[CustomerBirthday]], TODAY(), "Y")</f>
        <v>21</v>
      </c>
      <c r="W2128" t="str" cm="1">
        <f t="array" aca="1" ref="W2128" ca="1">_xlfn.IFS(Table4[[#This Row],[Age]]&lt;25, "Under 25",Table4[[#This Row],[Age]]=34, "25-34", Table4[[#This Row],[Age]]&lt;=49, "35-49", Table4[[#This Row],[Age]]&lt;=64, "50-64", Table4[[#This Row],[Age]]&gt;=65, "65+")</f>
        <v>Under 25</v>
      </c>
      <c r="X2128" t="str">
        <f>_xlfn.XLOOKUP(Table4[[#This Row],[StoreID]],Stores!A:A,Stores!B:B, "Not found")</f>
        <v>MegaMart Jimenezborough</v>
      </c>
      <c r="Y2128" t="str">
        <f>_xlfn.XLOOKUP(Table4[[#This Row],[StoreID]],Stores!A:A,Stores!C:C, "Not Found")</f>
        <v>Jimenezborough</v>
      </c>
      <c r="Z2128" t="str">
        <f>_xlfn.XLOOKUP(Table4[[#This Row],[StoreID]],Stores!A:A,Stores!D:D, "Not Found")</f>
        <v>South</v>
      </c>
    </row>
    <row r="2129" spans="1:26">
      <c r="A2129" t="s">
        <v>2995</v>
      </c>
      <c r="B2129" s="1">
        <v>45646</v>
      </c>
      <c r="C2129" t="s">
        <v>442</v>
      </c>
      <c r="D2129" t="s">
        <v>800</v>
      </c>
      <c r="E2129" t="s">
        <v>839</v>
      </c>
      <c r="F2129">
        <v>2</v>
      </c>
      <c r="G2129">
        <v>0.15</v>
      </c>
      <c r="H2129" t="s">
        <v>875</v>
      </c>
      <c r="I2129" s="4">
        <f>Table4[[#This Row],[Quantity]]*Table4[[#This Row],[UnitPrice]]</f>
        <v>3905.3</v>
      </c>
      <c r="J2129" s="4">
        <f>Table4[[#This Row],[Gross Revenue]]*(1-Table4[[#This Row],[Discount]])</f>
        <v>3319.5050000000001</v>
      </c>
      <c r="K2129" s="4">
        <f>Table4[[#This Row],[Quantity]]*Table4[[#This Row],[CostPrice]]</f>
        <v>2902.54</v>
      </c>
      <c r="L2129" s="4">
        <f>Table4[[#This Row],[Net Revenue]]-Table4[[#This Row],[Total Cost]]</f>
        <v>416.96500000000015</v>
      </c>
      <c r="M2129" t="str">
        <f>_xlfn.XLOOKUP(Table4[[#This Row],[ProductID]], Products!A:A,Products!B:B, "Not Found")</f>
        <v>Book Television</v>
      </c>
      <c r="N2129" t="str">
        <f>TEXT(Table4[[#This Row],[Date]], "mmm")</f>
        <v>Dec</v>
      </c>
      <c r="O2129" t="str">
        <f>TEXT(Table4[[#This Row],[Date]], "yyyy")</f>
        <v>2024</v>
      </c>
      <c r="P2129" t="str">
        <f>_xlfn.XLOOKUP(Table4[[#This Row],[ProductID]],Products!A:A,Products!C:C, "Not Found")</f>
        <v>Electronics</v>
      </c>
      <c r="Q2129" t="str">
        <f>_xlfn.XLOOKUP(Table4[[#This Row],[ProductID]],Products!A:A,Products!D:D,"Not Found")</f>
        <v>Television</v>
      </c>
      <c r="R2129">
        <f>_xlfn.XLOOKUP(Table4[[#This Row],[ProductID]],Products!A:A,Products!E:E,"Not Found")</f>
        <v>1952.65</v>
      </c>
      <c r="S2129">
        <f>_xlfn.XLOOKUP(Table4[[#This Row],[ProductID]],Products!A:A,Products!F:F, "Not Found")</f>
        <v>1451.27</v>
      </c>
      <c r="T2129" t="str">
        <f>_xlfn.XLOOKUP(Table4[[#This Row],[CustomerID]],Customers!A:A,Customers!D:D, "Not Found")</f>
        <v>M</v>
      </c>
      <c r="U2129" s="6">
        <f>_xlfn.XLOOKUP(Table4[[#This Row],[CustomerID]],Customers!A:A,Customers!E:E, "Not Found")</f>
        <v>33450</v>
      </c>
      <c r="V2129">
        <f ca="1">DATEDIF(Table4[[#This Row],[CustomerBirthday]], TODAY(), "Y")</f>
        <v>34</v>
      </c>
      <c r="W2129" t="str" cm="1">
        <f t="array" aca="1" ref="W2129" ca="1">_xlfn.IFS(Table4[[#This Row],[Age]]&lt;25, "Under 25",Table4[[#This Row],[Age]]=34, "25-34", Table4[[#This Row],[Age]]&lt;=49, "35-49", Table4[[#This Row],[Age]]&lt;=64, "50-64", Table4[[#This Row],[Age]]&gt;=65, "65+")</f>
        <v>25-34</v>
      </c>
      <c r="X2129" t="str">
        <f>_xlfn.XLOOKUP(Table4[[#This Row],[StoreID]],Stores!A:A,Stores!B:B, "Not found")</f>
        <v>MegaMart New Michele</v>
      </c>
      <c r="Y2129" t="str">
        <f>_xlfn.XLOOKUP(Table4[[#This Row],[StoreID]],Stores!A:A,Stores!C:C, "Not Found")</f>
        <v>New Michele</v>
      </c>
      <c r="Z2129" t="str">
        <f>_xlfn.XLOOKUP(Table4[[#This Row],[StoreID]],Stores!A:A,Stores!D:D, "Not Found")</f>
        <v>West</v>
      </c>
    </row>
    <row r="2130" spans="1:26">
      <c r="A2130" t="s">
        <v>2996</v>
      </c>
      <c r="B2130" s="1">
        <v>45778</v>
      </c>
      <c r="C2130" t="s">
        <v>500</v>
      </c>
      <c r="D2130" t="s">
        <v>728</v>
      </c>
      <c r="E2130" t="s">
        <v>846</v>
      </c>
      <c r="F2130">
        <v>1</v>
      </c>
      <c r="G2130">
        <v>0.1</v>
      </c>
      <c r="H2130" t="s">
        <v>875</v>
      </c>
      <c r="I2130" s="4">
        <f>Table4[[#This Row],[Quantity]]*Table4[[#This Row],[UnitPrice]]</f>
        <v>318.05</v>
      </c>
      <c r="J2130" s="4">
        <f>Table4[[#This Row],[Gross Revenue]]*(1-Table4[[#This Row],[Discount]])</f>
        <v>286.245</v>
      </c>
      <c r="K2130" s="4">
        <f>Table4[[#This Row],[Quantity]]*Table4[[#This Row],[CostPrice]]</f>
        <v>187.34</v>
      </c>
      <c r="L2130" s="4">
        <f>Table4[[#This Row],[Net Revenue]]-Table4[[#This Row],[Total Cost]]</f>
        <v>98.905000000000001</v>
      </c>
      <c r="M2130" t="str">
        <f>_xlfn.XLOOKUP(Table4[[#This Row],[ProductID]], Products!A:A,Products!B:B, "Not Found")</f>
        <v>Company Fruits</v>
      </c>
      <c r="N2130" t="str">
        <f>TEXT(Table4[[#This Row],[Date]], "mmm")</f>
        <v>May</v>
      </c>
      <c r="O2130" t="str">
        <f>TEXT(Table4[[#This Row],[Date]], "yyyy")</f>
        <v>2025</v>
      </c>
      <c r="P2130" t="str">
        <f>_xlfn.XLOOKUP(Table4[[#This Row],[ProductID]],Products!A:A,Products!C:C, "Not Found")</f>
        <v>Groceries</v>
      </c>
      <c r="Q2130" t="str">
        <f>_xlfn.XLOOKUP(Table4[[#This Row],[ProductID]],Products!A:A,Products!D:D,"Not Found")</f>
        <v>Fruits</v>
      </c>
      <c r="R2130">
        <f>_xlfn.XLOOKUP(Table4[[#This Row],[ProductID]],Products!A:A,Products!E:E,"Not Found")</f>
        <v>318.05</v>
      </c>
      <c r="S2130">
        <f>_xlfn.XLOOKUP(Table4[[#This Row],[ProductID]],Products!A:A,Products!F:F, "Not Found")</f>
        <v>187.34</v>
      </c>
      <c r="T2130" t="str">
        <f>_xlfn.XLOOKUP(Table4[[#This Row],[CustomerID]],Customers!A:A,Customers!D:D, "Not Found")</f>
        <v>M</v>
      </c>
      <c r="U2130" s="6">
        <f>_xlfn.XLOOKUP(Table4[[#This Row],[CustomerID]],Customers!A:A,Customers!E:E, "Not Found")</f>
        <v>30899</v>
      </c>
      <c r="V2130">
        <f ca="1">DATEDIF(Table4[[#This Row],[CustomerBirthday]], TODAY(), "Y")</f>
        <v>41</v>
      </c>
      <c r="W2130" t="str" cm="1">
        <f t="array" aca="1" ref="W2130" ca="1">_xlfn.IFS(Table4[[#This Row],[Age]]&lt;25, "Under 25",Table4[[#This Row],[Age]]=34, "25-34", Table4[[#This Row],[Age]]&lt;=49, "35-49", Table4[[#This Row],[Age]]&lt;=64, "50-64", Table4[[#This Row],[Age]]&gt;=65, "65+")</f>
        <v>35-49</v>
      </c>
      <c r="X2130" t="str">
        <f>_xlfn.XLOOKUP(Table4[[#This Row],[StoreID]],Stores!A:A,Stores!B:B, "Not found")</f>
        <v>MegaMart Johnmouth</v>
      </c>
      <c r="Y2130" t="str">
        <f>_xlfn.XLOOKUP(Table4[[#This Row],[StoreID]],Stores!A:A,Stores!C:C, "Not Found")</f>
        <v>Johnmouth</v>
      </c>
      <c r="Z2130" t="str">
        <f>_xlfn.XLOOKUP(Table4[[#This Row],[StoreID]],Stores!A:A,Stores!D:D, "Not Found")</f>
        <v>East</v>
      </c>
    </row>
    <row r="2131" spans="1:26">
      <c r="A2131" t="s">
        <v>2997</v>
      </c>
      <c r="B2131" s="1">
        <v>45741</v>
      </c>
      <c r="C2131" t="s">
        <v>74</v>
      </c>
      <c r="D2131" t="s">
        <v>761</v>
      </c>
      <c r="E2131" t="s">
        <v>842</v>
      </c>
      <c r="F2131">
        <v>1</v>
      </c>
      <c r="G2131">
        <v>0.15</v>
      </c>
      <c r="H2131" t="s">
        <v>865</v>
      </c>
      <c r="I2131" s="4">
        <f>Table4[[#This Row],[Quantity]]*Table4[[#This Row],[UnitPrice]]</f>
        <v>1762.92</v>
      </c>
      <c r="J2131" s="4">
        <f>Table4[[#This Row],[Gross Revenue]]*(1-Table4[[#This Row],[Discount]])</f>
        <v>1498.482</v>
      </c>
      <c r="K2131" s="4">
        <f>Table4[[#This Row],[Quantity]]*Table4[[#This Row],[CostPrice]]</f>
        <v>1346.48</v>
      </c>
      <c r="L2131" s="4">
        <f>Table4[[#This Row],[Net Revenue]]-Table4[[#This Row],[Total Cost]]</f>
        <v>152.00199999999995</v>
      </c>
      <c r="M2131" t="str">
        <f>_xlfn.XLOOKUP(Table4[[#This Row],[ProductID]], Products!A:A,Products!B:B, "Not Found")</f>
        <v>Traditional Laptop</v>
      </c>
      <c r="N2131" t="str">
        <f>TEXT(Table4[[#This Row],[Date]], "mmm")</f>
        <v>Mar</v>
      </c>
      <c r="O2131" t="str">
        <f>TEXT(Table4[[#This Row],[Date]], "yyyy")</f>
        <v>2025</v>
      </c>
      <c r="P2131" t="str">
        <f>_xlfn.XLOOKUP(Table4[[#This Row],[ProductID]],Products!A:A,Products!C:C, "Not Found")</f>
        <v>Electronics</v>
      </c>
      <c r="Q2131" t="str">
        <f>_xlfn.XLOOKUP(Table4[[#This Row],[ProductID]],Products!A:A,Products!D:D,"Not Found")</f>
        <v>Laptop</v>
      </c>
      <c r="R2131">
        <f>_xlfn.XLOOKUP(Table4[[#This Row],[ProductID]],Products!A:A,Products!E:E,"Not Found")</f>
        <v>1762.92</v>
      </c>
      <c r="S2131">
        <f>_xlfn.XLOOKUP(Table4[[#This Row],[ProductID]],Products!A:A,Products!F:F, "Not Found")</f>
        <v>1346.48</v>
      </c>
      <c r="T2131" t="str">
        <f>_xlfn.XLOOKUP(Table4[[#This Row],[CustomerID]],Customers!A:A,Customers!D:D, "Not Found")</f>
        <v>M</v>
      </c>
      <c r="U2131" s="6">
        <f>_xlfn.XLOOKUP(Table4[[#This Row],[CustomerID]],Customers!A:A,Customers!E:E, "Not Found")</f>
        <v>34565</v>
      </c>
      <c r="V2131">
        <f ca="1">DATEDIF(Table4[[#This Row],[CustomerBirthday]], TODAY(), "Y")</f>
        <v>31</v>
      </c>
      <c r="W2131" t="str" cm="1">
        <f t="array" aca="1" ref="W2131" ca="1">_xlfn.IFS(Table4[[#This Row],[Age]]&lt;25, "Under 25",Table4[[#This Row],[Age]]=34, "25-34", Table4[[#This Row],[Age]]&lt;=49, "35-49", Table4[[#This Row],[Age]]&lt;=64, "50-64", Table4[[#This Row],[Age]]&gt;=65, "65+")</f>
        <v>35-49</v>
      </c>
      <c r="X2131" t="str">
        <f>_xlfn.XLOOKUP(Table4[[#This Row],[StoreID]],Stores!A:A,Stores!B:B, "Not found")</f>
        <v>MegaMart Brianahaven</v>
      </c>
      <c r="Y2131" t="str">
        <f>_xlfn.XLOOKUP(Table4[[#This Row],[StoreID]],Stores!A:A,Stores!C:C, "Not Found")</f>
        <v>Brianahaven</v>
      </c>
      <c r="Z2131" t="str">
        <f>_xlfn.XLOOKUP(Table4[[#This Row],[StoreID]],Stores!A:A,Stores!D:D, "Not Found")</f>
        <v>North</v>
      </c>
    </row>
    <row r="2132" spans="1:26">
      <c r="A2132" t="s">
        <v>2998</v>
      </c>
      <c r="B2132" s="1">
        <v>45895</v>
      </c>
      <c r="C2132" t="s">
        <v>270</v>
      </c>
      <c r="D2132" t="s">
        <v>818</v>
      </c>
      <c r="E2132" t="s">
        <v>839</v>
      </c>
      <c r="F2132">
        <v>3</v>
      </c>
      <c r="G2132">
        <v>0.15</v>
      </c>
      <c r="H2132" t="s">
        <v>875</v>
      </c>
      <c r="I2132" s="4">
        <f>Table4[[#This Row],[Quantity]]*Table4[[#This Row],[UnitPrice]]</f>
        <v>3496.1099999999997</v>
      </c>
      <c r="J2132" s="4">
        <f>Table4[[#This Row],[Gross Revenue]]*(1-Table4[[#This Row],[Discount]])</f>
        <v>2971.6934999999999</v>
      </c>
      <c r="K2132" s="4">
        <f>Table4[[#This Row],[Quantity]]*Table4[[#This Row],[CostPrice]]</f>
        <v>2779.6499999999996</v>
      </c>
      <c r="L2132" s="4">
        <f>Table4[[#This Row],[Net Revenue]]-Table4[[#This Row],[Total Cost]]</f>
        <v>192.04350000000022</v>
      </c>
      <c r="M2132" t="str">
        <f>_xlfn.XLOOKUP(Table4[[#This Row],[ProductID]], Products!A:A,Products!B:B, "Not Found")</f>
        <v>Nature Clothing</v>
      </c>
      <c r="N2132" t="str">
        <f>TEXT(Table4[[#This Row],[Date]], "mmm")</f>
        <v>Aug</v>
      </c>
      <c r="O2132" t="str">
        <f>TEXT(Table4[[#This Row],[Date]], "yyyy")</f>
        <v>2025</v>
      </c>
      <c r="P2132" t="str">
        <f>_xlfn.XLOOKUP(Table4[[#This Row],[ProductID]],Products!A:A,Products!C:C, "Not Found")</f>
        <v>Fashion</v>
      </c>
      <c r="Q2132" t="str">
        <f>_xlfn.XLOOKUP(Table4[[#This Row],[ProductID]],Products!A:A,Products!D:D,"Not Found")</f>
        <v>Clothing</v>
      </c>
      <c r="R2132">
        <f>_xlfn.XLOOKUP(Table4[[#This Row],[ProductID]],Products!A:A,Products!E:E,"Not Found")</f>
        <v>1165.3699999999999</v>
      </c>
      <c r="S2132">
        <f>_xlfn.XLOOKUP(Table4[[#This Row],[ProductID]],Products!A:A,Products!F:F, "Not Found")</f>
        <v>926.55</v>
      </c>
      <c r="T2132" t="str">
        <f>_xlfn.XLOOKUP(Table4[[#This Row],[CustomerID]],Customers!A:A,Customers!D:D, "Not Found")</f>
        <v>M</v>
      </c>
      <c r="U2132" s="6">
        <f>_xlfn.XLOOKUP(Table4[[#This Row],[CustomerID]],Customers!A:A,Customers!E:E, "Not Found")</f>
        <v>22815</v>
      </c>
      <c r="V2132">
        <f ca="1">DATEDIF(Table4[[#This Row],[CustomerBirthday]], TODAY(), "Y")</f>
        <v>64</v>
      </c>
      <c r="W2132" t="str" cm="1">
        <f t="array" aca="1" ref="W2132" ca="1">_xlfn.IFS(Table4[[#This Row],[Age]]&lt;25, "Under 25",Table4[[#This Row],[Age]]=34, "25-34", Table4[[#This Row],[Age]]&lt;=49, "35-49", Table4[[#This Row],[Age]]&lt;=64, "50-64", Table4[[#This Row],[Age]]&gt;=65, "65+")</f>
        <v>50-64</v>
      </c>
      <c r="X2132" t="str">
        <f>_xlfn.XLOOKUP(Table4[[#This Row],[StoreID]],Stores!A:A,Stores!B:B, "Not found")</f>
        <v>MegaMart New Michele</v>
      </c>
      <c r="Y2132" t="str">
        <f>_xlfn.XLOOKUP(Table4[[#This Row],[StoreID]],Stores!A:A,Stores!C:C, "Not Found")</f>
        <v>New Michele</v>
      </c>
      <c r="Z2132" t="str">
        <f>_xlfn.XLOOKUP(Table4[[#This Row],[StoreID]],Stores!A:A,Stores!D:D, "Not Found")</f>
        <v>West</v>
      </c>
    </row>
    <row r="2133" spans="1:26">
      <c r="A2133" t="s">
        <v>2999</v>
      </c>
      <c r="B2133" s="1">
        <v>45458</v>
      </c>
      <c r="C2133" t="s">
        <v>520</v>
      </c>
      <c r="D2133" t="s">
        <v>796</v>
      </c>
      <c r="E2133" t="s">
        <v>839</v>
      </c>
      <c r="F2133">
        <v>4</v>
      </c>
      <c r="G2133">
        <v>0</v>
      </c>
      <c r="H2133" t="s">
        <v>868</v>
      </c>
      <c r="I2133" s="4">
        <f>Table4[[#This Row],[Quantity]]*Table4[[#This Row],[UnitPrice]]</f>
        <v>6249.72</v>
      </c>
      <c r="J2133" s="4">
        <f>Table4[[#This Row],[Gross Revenue]]*(1-Table4[[#This Row],[Discount]])</f>
        <v>6249.72</v>
      </c>
      <c r="K2133" s="4">
        <f>Table4[[#This Row],[Quantity]]*Table4[[#This Row],[CostPrice]]</f>
        <v>4782.5200000000004</v>
      </c>
      <c r="L2133" s="4">
        <f>Table4[[#This Row],[Net Revenue]]-Table4[[#This Row],[Total Cost]]</f>
        <v>1467.1999999999998</v>
      </c>
      <c r="M2133" t="str">
        <f>_xlfn.XLOOKUP(Table4[[#This Row],[ProductID]], Products!A:A,Products!B:B, "Not Found")</f>
        <v>Chair Laptop</v>
      </c>
      <c r="N2133" t="str">
        <f>TEXT(Table4[[#This Row],[Date]], "mmm")</f>
        <v>Jun</v>
      </c>
      <c r="O2133" t="str">
        <f>TEXT(Table4[[#This Row],[Date]], "yyyy")</f>
        <v>2024</v>
      </c>
      <c r="P2133" t="str">
        <f>_xlfn.XLOOKUP(Table4[[#This Row],[ProductID]],Products!A:A,Products!C:C, "Not Found")</f>
        <v>Electronics</v>
      </c>
      <c r="Q2133" t="str">
        <f>_xlfn.XLOOKUP(Table4[[#This Row],[ProductID]],Products!A:A,Products!D:D,"Not Found")</f>
        <v>Laptop</v>
      </c>
      <c r="R2133">
        <f>_xlfn.XLOOKUP(Table4[[#This Row],[ProductID]],Products!A:A,Products!E:E,"Not Found")</f>
        <v>1562.43</v>
      </c>
      <c r="S2133">
        <f>_xlfn.XLOOKUP(Table4[[#This Row],[ProductID]],Products!A:A,Products!F:F, "Not Found")</f>
        <v>1195.6300000000001</v>
      </c>
      <c r="T2133" t="str">
        <f>_xlfn.XLOOKUP(Table4[[#This Row],[CustomerID]],Customers!A:A,Customers!D:D, "Not Found")</f>
        <v>M</v>
      </c>
      <c r="U2133" s="6">
        <f>_xlfn.XLOOKUP(Table4[[#This Row],[CustomerID]],Customers!A:A,Customers!E:E, "Not Found")</f>
        <v>22435</v>
      </c>
      <c r="V2133">
        <f ca="1">DATEDIF(Table4[[#This Row],[CustomerBirthday]], TODAY(), "Y")</f>
        <v>65</v>
      </c>
      <c r="W2133" t="str" cm="1">
        <f t="array" aca="1" ref="W2133" ca="1">_xlfn.IFS(Table4[[#This Row],[Age]]&lt;25, "Under 25",Table4[[#This Row],[Age]]=34, "25-34", Table4[[#This Row],[Age]]&lt;=49, "35-49", Table4[[#This Row],[Age]]&lt;=64, "50-64", Table4[[#This Row],[Age]]&gt;=65, "65+")</f>
        <v>65+</v>
      </c>
      <c r="X2133" t="str">
        <f>_xlfn.XLOOKUP(Table4[[#This Row],[StoreID]],Stores!A:A,Stores!B:B, "Not found")</f>
        <v>MegaMart New Michele</v>
      </c>
      <c r="Y2133" t="str">
        <f>_xlfn.XLOOKUP(Table4[[#This Row],[StoreID]],Stores!A:A,Stores!C:C, "Not Found")</f>
        <v>New Michele</v>
      </c>
      <c r="Z2133" t="str">
        <f>_xlfn.XLOOKUP(Table4[[#This Row],[StoreID]],Stores!A:A,Stores!D:D, "Not Found")</f>
        <v>West</v>
      </c>
    </row>
    <row r="2134" spans="1:26">
      <c r="A2134" t="s">
        <v>3000</v>
      </c>
      <c r="B2134" s="1">
        <v>45596</v>
      </c>
      <c r="C2134" t="s">
        <v>291</v>
      </c>
      <c r="D2134" t="s">
        <v>798</v>
      </c>
      <c r="E2134" t="s">
        <v>842</v>
      </c>
      <c r="F2134">
        <v>4</v>
      </c>
      <c r="G2134">
        <v>0</v>
      </c>
      <c r="H2134" t="s">
        <v>865</v>
      </c>
      <c r="I2134" s="4">
        <f>Table4[[#This Row],[Quantity]]*Table4[[#This Row],[UnitPrice]]</f>
        <v>6005.84</v>
      </c>
      <c r="J2134" s="4">
        <f>Table4[[#This Row],[Gross Revenue]]*(1-Table4[[#This Row],[Discount]])</f>
        <v>6005.84</v>
      </c>
      <c r="K2134" s="4">
        <f>Table4[[#This Row],[Quantity]]*Table4[[#This Row],[CostPrice]]</f>
        <v>4670.92</v>
      </c>
      <c r="L2134" s="4">
        <f>Table4[[#This Row],[Net Revenue]]-Table4[[#This Row],[Total Cost]]</f>
        <v>1334.92</v>
      </c>
      <c r="M2134" t="str">
        <f>_xlfn.XLOOKUP(Table4[[#This Row],[ProductID]], Products!A:A,Products!B:B, "Not Found")</f>
        <v>New Watches</v>
      </c>
      <c r="N2134" t="str">
        <f>TEXT(Table4[[#This Row],[Date]], "mmm")</f>
        <v>Oct</v>
      </c>
      <c r="O2134" t="str">
        <f>TEXT(Table4[[#This Row],[Date]], "yyyy")</f>
        <v>2024</v>
      </c>
      <c r="P2134" t="str">
        <f>_xlfn.XLOOKUP(Table4[[#This Row],[ProductID]],Products!A:A,Products!C:C, "Not Found")</f>
        <v>Fashion</v>
      </c>
      <c r="Q2134" t="str">
        <f>_xlfn.XLOOKUP(Table4[[#This Row],[ProductID]],Products!A:A,Products!D:D,"Not Found")</f>
        <v>Watches</v>
      </c>
      <c r="R2134">
        <f>_xlfn.XLOOKUP(Table4[[#This Row],[ProductID]],Products!A:A,Products!E:E,"Not Found")</f>
        <v>1501.46</v>
      </c>
      <c r="S2134">
        <f>_xlfn.XLOOKUP(Table4[[#This Row],[ProductID]],Products!A:A,Products!F:F, "Not Found")</f>
        <v>1167.73</v>
      </c>
      <c r="T2134" t="str">
        <f>_xlfn.XLOOKUP(Table4[[#This Row],[CustomerID]],Customers!A:A,Customers!D:D, "Not Found")</f>
        <v>F</v>
      </c>
      <c r="U2134" s="6">
        <f>_xlfn.XLOOKUP(Table4[[#This Row],[CustomerID]],Customers!A:A,Customers!E:E, "Not Found")</f>
        <v>37614</v>
      </c>
      <c r="V2134">
        <f ca="1">DATEDIF(Table4[[#This Row],[CustomerBirthday]], TODAY(), "Y")</f>
        <v>23</v>
      </c>
      <c r="W2134" t="str" cm="1">
        <f t="array" aca="1" ref="W2134" ca="1">_xlfn.IFS(Table4[[#This Row],[Age]]&lt;25, "Under 25",Table4[[#This Row],[Age]]=34, "25-34", Table4[[#This Row],[Age]]&lt;=49, "35-49", Table4[[#This Row],[Age]]&lt;=64, "50-64", Table4[[#This Row],[Age]]&gt;=65, "65+")</f>
        <v>Under 25</v>
      </c>
      <c r="X2134" t="str">
        <f>_xlfn.XLOOKUP(Table4[[#This Row],[StoreID]],Stores!A:A,Stores!B:B, "Not found")</f>
        <v>MegaMart Brianahaven</v>
      </c>
      <c r="Y2134" t="str">
        <f>_xlfn.XLOOKUP(Table4[[#This Row],[StoreID]],Stores!A:A,Stores!C:C, "Not Found")</f>
        <v>Brianahaven</v>
      </c>
      <c r="Z2134" t="str">
        <f>_xlfn.XLOOKUP(Table4[[#This Row],[StoreID]],Stores!A:A,Stores!D:D, "Not Found")</f>
        <v>North</v>
      </c>
    </row>
    <row r="2135" spans="1:26">
      <c r="A2135" t="s">
        <v>3001</v>
      </c>
      <c r="B2135" s="1">
        <v>45419</v>
      </c>
      <c r="C2135" t="s">
        <v>570</v>
      </c>
      <c r="D2135" t="s">
        <v>824</v>
      </c>
      <c r="E2135" t="s">
        <v>831</v>
      </c>
      <c r="F2135">
        <v>1</v>
      </c>
      <c r="G2135">
        <v>0.05</v>
      </c>
      <c r="H2135" t="s">
        <v>875</v>
      </c>
      <c r="I2135" s="4">
        <f>Table4[[#This Row],[Quantity]]*Table4[[#This Row],[UnitPrice]]</f>
        <v>388.26</v>
      </c>
      <c r="J2135" s="4">
        <f>Table4[[#This Row],[Gross Revenue]]*(1-Table4[[#This Row],[Discount]])</f>
        <v>368.84699999999998</v>
      </c>
      <c r="K2135" s="4">
        <f>Table4[[#This Row],[Quantity]]*Table4[[#This Row],[CostPrice]]</f>
        <v>199.3</v>
      </c>
      <c r="L2135" s="4">
        <f>Table4[[#This Row],[Net Revenue]]-Table4[[#This Row],[Total Cost]]</f>
        <v>169.54699999999997</v>
      </c>
      <c r="M2135" t="str">
        <f>_xlfn.XLOOKUP(Table4[[#This Row],[ProductID]], Products!A:A,Products!B:B, "Not Found")</f>
        <v>Possible Watches</v>
      </c>
      <c r="N2135" t="str">
        <f>TEXT(Table4[[#This Row],[Date]], "mmm")</f>
        <v>May</v>
      </c>
      <c r="O2135" t="str">
        <f>TEXT(Table4[[#This Row],[Date]], "yyyy")</f>
        <v>2024</v>
      </c>
      <c r="P2135" t="str">
        <f>_xlfn.XLOOKUP(Table4[[#This Row],[ProductID]],Products!A:A,Products!C:C, "Not Found")</f>
        <v>Fashion</v>
      </c>
      <c r="Q2135" t="str">
        <f>_xlfn.XLOOKUP(Table4[[#This Row],[ProductID]],Products!A:A,Products!D:D,"Not Found")</f>
        <v>Watches</v>
      </c>
      <c r="R2135">
        <f>_xlfn.XLOOKUP(Table4[[#This Row],[ProductID]],Products!A:A,Products!E:E,"Not Found")</f>
        <v>388.26</v>
      </c>
      <c r="S2135">
        <f>_xlfn.XLOOKUP(Table4[[#This Row],[ProductID]],Products!A:A,Products!F:F, "Not Found")</f>
        <v>199.3</v>
      </c>
      <c r="T2135" t="str">
        <f>_xlfn.XLOOKUP(Table4[[#This Row],[CustomerID]],Customers!A:A,Customers!D:D, "Not Found")</f>
        <v>M</v>
      </c>
      <c r="U2135" s="6">
        <f>_xlfn.XLOOKUP(Table4[[#This Row],[CustomerID]],Customers!A:A,Customers!E:E, "Not Found")</f>
        <v>33160</v>
      </c>
      <c r="V2135">
        <f ca="1">DATEDIF(Table4[[#This Row],[CustomerBirthday]], TODAY(), "Y")</f>
        <v>35</v>
      </c>
      <c r="W2135" t="str" cm="1">
        <f t="array" aca="1" ref="W2135" ca="1">_xlfn.IFS(Table4[[#This Row],[Age]]&lt;25, "Under 25",Table4[[#This Row],[Age]]=34, "25-34", Table4[[#This Row],[Age]]&lt;=49, "35-49", Table4[[#This Row],[Age]]&lt;=64, "50-64", Table4[[#This Row],[Age]]&gt;=65, "65+")</f>
        <v>35-49</v>
      </c>
      <c r="X2135" t="str">
        <f>_xlfn.XLOOKUP(Table4[[#This Row],[StoreID]],Stores!A:A,Stores!B:B, "Not found")</f>
        <v>MegaMart Jimenezborough</v>
      </c>
      <c r="Y2135" t="str">
        <f>_xlfn.XLOOKUP(Table4[[#This Row],[StoreID]],Stores!A:A,Stores!C:C, "Not Found")</f>
        <v>Jimenezborough</v>
      </c>
      <c r="Z2135" t="str">
        <f>_xlfn.XLOOKUP(Table4[[#This Row],[StoreID]],Stores!A:A,Stores!D:D, "Not Found")</f>
        <v>South</v>
      </c>
    </row>
    <row r="2136" spans="1:26">
      <c r="A2136" t="s">
        <v>3002</v>
      </c>
      <c r="B2136" s="1">
        <v>45594</v>
      </c>
      <c r="C2136" t="s">
        <v>15</v>
      </c>
      <c r="D2136" t="s">
        <v>790</v>
      </c>
      <c r="E2136" t="s">
        <v>835</v>
      </c>
      <c r="F2136">
        <v>1</v>
      </c>
      <c r="G2136">
        <v>0.1</v>
      </c>
      <c r="H2136" t="s">
        <v>868</v>
      </c>
      <c r="I2136" s="4">
        <f>Table4[[#This Row],[Quantity]]*Table4[[#This Row],[UnitPrice]]</f>
        <v>304.70999999999998</v>
      </c>
      <c r="J2136" s="4">
        <f>Table4[[#This Row],[Gross Revenue]]*(1-Table4[[#This Row],[Discount]])</f>
        <v>274.23899999999998</v>
      </c>
      <c r="K2136" s="4">
        <f>Table4[[#This Row],[Quantity]]*Table4[[#This Row],[CostPrice]]</f>
        <v>164.01</v>
      </c>
      <c r="L2136" s="4">
        <f>Table4[[#This Row],[Net Revenue]]-Table4[[#This Row],[Total Cost]]</f>
        <v>110.22899999999998</v>
      </c>
      <c r="M2136" t="str">
        <f>_xlfn.XLOOKUP(Table4[[#This Row],[ProductID]], Products!A:A,Products!B:B, "Not Found")</f>
        <v>Difficult Vegetables</v>
      </c>
      <c r="N2136" t="str">
        <f>TEXT(Table4[[#This Row],[Date]], "mmm")</f>
        <v>Oct</v>
      </c>
      <c r="O2136" t="str">
        <f>TEXT(Table4[[#This Row],[Date]], "yyyy")</f>
        <v>2024</v>
      </c>
      <c r="P2136" t="str">
        <f>_xlfn.XLOOKUP(Table4[[#This Row],[ProductID]],Products!A:A,Products!C:C, "Not Found")</f>
        <v>Groceries</v>
      </c>
      <c r="Q2136" t="str">
        <f>_xlfn.XLOOKUP(Table4[[#This Row],[ProductID]],Products!A:A,Products!D:D,"Not Found")</f>
        <v>Vegetables</v>
      </c>
      <c r="R2136">
        <f>_xlfn.XLOOKUP(Table4[[#This Row],[ProductID]],Products!A:A,Products!E:E,"Not Found")</f>
        <v>304.70999999999998</v>
      </c>
      <c r="S2136">
        <f>_xlfn.XLOOKUP(Table4[[#This Row],[ProductID]],Products!A:A,Products!F:F, "Not Found")</f>
        <v>164.01</v>
      </c>
      <c r="T2136" t="str">
        <f>_xlfn.XLOOKUP(Table4[[#This Row],[CustomerID]],Customers!A:A,Customers!D:D, "Not Found")</f>
        <v>F</v>
      </c>
      <c r="U2136" s="6">
        <f>_xlfn.XLOOKUP(Table4[[#This Row],[CustomerID]],Customers!A:A,Customers!E:E, "Not Found")</f>
        <v>38461</v>
      </c>
      <c r="V2136">
        <f ca="1">DATEDIF(Table4[[#This Row],[CustomerBirthday]], TODAY(), "Y")</f>
        <v>21</v>
      </c>
      <c r="W2136" t="str" cm="1">
        <f t="array" aca="1" ref="W2136" ca="1">_xlfn.IFS(Table4[[#This Row],[Age]]&lt;25, "Under 25",Table4[[#This Row],[Age]]=34, "25-34", Table4[[#This Row],[Age]]&lt;=49, "35-49", Table4[[#This Row],[Age]]&lt;=64, "50-64", Table4[[#This Row],[Age]]&gt;=65, "65+")</f>
        <v>Under 25</v>
      </c>
      <c r="X2136" t="str">
        <f>_xlfn.XLOOKUP(Table4[[#This Row],[StoreID]],Stores!A:A,Stores!B:B, "Not found")</f>
        <v>MegaMart Peckmouth</v>
      </c>
      <c r="Y2136" t="str">
        <f>_xlfn.XLOOKUP(Table4[[#This Row],[StoreID]],Stores!A:A,Stores!C:C, "Not Found")</f>
        <v>Peckmouth</v>
      </c>
      <c r="Z2136" t="str">
        <f>_xlfn.XLOOKUP(Table4[[#This Row],[StoreID]],Stores!A:A,Stores!D:D, "Not Found")</f>
        <v>East</v>
      </c>
    </row>
    <row r="2137" spans="1:26">
      <c r="A2137" t="s">
        <v>3003</v>
      </c>
      <c r="B2137" s="1">
        <v>45329</v>
      </c>
      <c r="C2137" t="s">
        <v>224</v>
      </c>
      <c r="D2137" t="s">
        <v>759</v>
      </c>
      <c r="E2137" t="s">
        <v>835</v>
      </c>
      <c r="F2137">
        <v>1</v>
      </c>
      <c r="G2137">
        <v>0.05</v>
      </c>
      <c r="H2137" t="s">
        <v>865</v>
      </c>
      <c r="I2137" s="4">
        <f>Table4[[#This Row],[Quantity]]*Table4[[#This Row],[UnitPrice]]</f>
        <v>1079.8900000000001</v>
      </c>
      <c r="J2137" s="4">
        <f>Table4[[#This Row],[Gross Revenue]]*(1-Table4[[#This Row],[Discount]])</f>
        <v>1025.8955000000001</v>
      </c>
      <c r="K2137" s="4">
        <f>Table4[[#This Row],[Quantity]]*Table4[[#This Row],[CostPrice]]</f>
        <v>703.83</v>
      </c>
      <c r="L2137" s="4">
        <f>Table4[[#This Row],[Net Revenue]]-Table4[[#This Row],[Total Cost]]</f>
        <v>322.06550000000004</v>
      </c>
      <c r="M2137" t="str">
        <f>_xlfn.XLOOKUP(Table4[[#This Row],[ProductID]], Products!A:A,Products!B:B, "Not Found")</f>
        <v>Democratic Smartphone</v>
      </c>
      <c r="N2137" t="str">
        <f>TEXT(Table4[[#This Row],[Date]], "mmm")</f>
        <v>Feb</v>
      </c>
      <c r="O2137" t="str">
        <f>TEXT(Table4[[#This Row],[Date]], "yyyy")</f>
        <v>2024</v>
      </c>
      <c r="P2137" t="str">
        <f>_xlfn.XLOOKUP(Table4[[#This Row],[ProductID]],Products!A:A,Products!C:C, "Not Found")</f>
        <v>Electronics</v>
      </c>
      <c r="Q2137" t="str">
        <f>_xlfn.XLOOKUP(Table4[[#This Row],[ProductID]],Products!A:A,Products!D:D,"Not Found")</f>
        <v>Smartphone</v>
      </c>
      <c r="R2137">
        <f>_xlfn.XLOOKUP(Table4[[#This Row],[ProductID]],Products!A:A,Products!E:E,"Not Found")</f>
        <v>1079.8900000000001</v>
      </c>
      <c r="S2137">
        <f>_xlfn.XLOOKUP(Table4[[#This Row],[ProductID]],Products!A:A,Products!F:F, "Not Found")</f>
        <v>703.83</v>
      </c>
      <c r="T2137" t="str">
        <f>_xlfn.XLOOKUP(Table4[[#This Row],[CustomerID]],Customers!A:A,Customers!D:D, "Not Found")</f>
        <v>M</v>
      </c>
      <c r="U2137" s="6">
        <f>_xlfn.XLOOKUP(Table4[[#This Row],[CustomerID]],Customers!A:A,Customers!E:E, "Not Found")</f>
        <v>38555</v>
      </c>
      <c r="V2137">
        <f ca="1">DATEDIF(Table4[[#This Row],[CustomerBirthday]], TODAY(), "Y")</f>
        <v>21</v>
      </c>
      <c r="W2137" t="str" cm="1">
        <f t="array" aca="1" ref="W2137" ca="1">_xlfn.IFS(Table4[[#This Row],[Age]]&lt;25, "Under 25",Table4[[#This Row],[Age]]=34, "25-34", Table4[[#This Row],[Age]]&lt;=49, "35-49", Table4[[#This Row],[Age]]&lt;=64, "50-64", Table4[[#This Row],[Age]]&gt;=65, "65+")</f>
        <v>Under 25</v>
      </c>
      <c r="X2137" t="str">
        <f>_xlfn.XLOOKUP(Table4[[#This Row],[StoreID]],Stores!A:A,Stores!B:B, "Not found")</f>
        <v>MegaMart Peckmouth</v>
      </c>
      <c r="Y2137" t="str">
        <f>_xlfn.XLOOKUP(Table4[[#This Row],[StoreID]],Stores!A:A,Stores!C:C, "Not Found")</f>
        <v>Peckmouth</v>
      </c>
      <c r="Z2137" t="str">
        <f>_xlfn.XLOOKUP(Table4[[#This Row],[StoreID]],Stores!A:A,Stores!D:D, "Not Found")</f>
        <v>East</v>
      </c>
    </row>
    <row r="2138" spans="1:26">
      <c r="A2138" t="s">
        <v>3004</v>
      </c>
      <c r="B2138" s="1">
        <v>45471</v>
      </c>
      <c r="C2138" t="s">
        <v>503</v>
      </c>
      <c r="D2138" t="s">
        <v>764</v>
      </c>
      <c r="E2138" t="s">
        <v>831</v>
      </c>
      <c r="F2138">
        <v>1</v>
      </c>
      <c r="G2138">
        <v>0.1</v>
      </c>
      <c r="H2138" t="s">
        <v>875</v>
      </c>
      <c r="I2138" s="4">
        <f>Table4[[#This Row],[Quantity]]*Table4[[#This Row],[UnitPrice]]</f>
        <v>323.92</v>
      </c>
      <c r="J2138" s="4">
        <f>Table4[[#This Row],[Gross Revenue]]*(1-Table4[[#This Row],[Discount]])</f>
        <v>291.52800000000002</v>
      </c>
      <c r="K2138" s="4">
        <f>Table4[[#This Row],[Quantity]]*Table4[[#This Row],[CostPrice]]</f>
        <v>242.98</v>
      </c>
      <c r="L2138" s="4">
        <f>Table4[[#This Row],[Net Revenue]]-Table4[[#This Row],[Total Cost]]</f>
        <v>48.54800000000003</v>
      </c>
      <c r="M2138" t="str">
        <f>_xlfn.XLOOKUP(Table4[[#This Row],[ProductID]], Products!A:A,Products!B:B, "Not Found")</f>
        <v>Simple Accessories</v>
      </c>
      <c r="N2138" t="str">
        <f>TEXT(Table4[[#This Row],[Date]], "mmm")</f>
        <v>Jun</v>
      </c>
      <c r="O2138" t="str">
        <f>TEXT(Table4[[#This Row],[Date]], "yyyy")</f>
        <v>2024</v>
      </c>
      <c r="P2138" t="str">
        <f>_xlfn.XLOOKUP(Table4[[#This Row],[ProductID]],Products!A:A,Products!C:C, "Not Found")</f>
        <v>Fashion</v>
      </c>
      <c r="Q2138" t="str">
        <f>_xlfn.XLOOKUP(Table4[[#This Row],[ProductID]],Products!A:A,Products!D:D,"Not Found")</f>
        <v>Accessories</v>
      </c>
      <c r="R2138">
        <f>_xlfn.XLOOKUP(Table4[[#This Row],[ProductID]],Products!A:A,Products!E:E,"Not Found")</f>
        <v>323.92</v>
      </c>
      <c r="S2138">
        <f>_xlfn.XLOOKUP(Table4[[#This Row],[ProductID]],Products!A:A,Products!F:F, "Not Found")</f>
        <v>242.98</v>
      </c>
      <c r="T2138" t="str">
        <f>_xlfn.XLOOKUP(Table4[[#This Row],[CustomerID]],Customers!A:A,Customers!D:D, "Not Found")</f>
        <v>F</v>
      </c>
      <c r="U2138" s="6">
        <f>_xlfn.XLOOKUP(Table4[[#This Row],[CustomerID]],Customers!A:A,Customers!E:E, "Not Found")</f>
        <v>22552</v>
      </c>
      <c r="V2138">
        <f ca="1">DATEDIF(Table4[[#This Row],[CustomerBirthday]], TODAY(), "Y")</f>
        <v>64</v>
      </c>
      <c r="W2138" t="str" cm="1">
        <f t="array" aca="1" ref="W2138" ca="1">_xlfn.IFS(Table4[[#This Row],[Age]]&lt;25, "Under 25",Table4[[#This Row],[Age]]=34, "25-34", Table4[[#This Row],[Age]]&lt;=49, "35-49", Table4[[#This Row],[Age]]&lt;=64, "50-64", Table4[[#This Row],[Age]]&gt;=65, "65+")</f>
        <v>50-64</v>
      </c>
      <c r="X2138" t="str">
        <f>_xlfn.XLOOKUP(Table4[[#This Row],[StoreID]],Stores!A:A,Stores!B:B, "Not found")</f>
        <v>MegaMart Jimenezborough</v>
      </c>
      <c r="Y2138" t="str">
        <f>_xlfn.XLOOKUP(Table4[[#This Row],[StoreID]],Stores!A:A,Stores!C:C, "Not Found")</f>
        <v>Jimenezborough</v>
      </c>
      <c r="Z2138" t="str">
        <f>_xlfn.XLOOKUP(Table4[[#This Row],[StoreID]],Stores!A:A,Stores!D:D, "Not Found")</f>
        <v>South</v>
      </c>
    </row>
    <row r="2139" spans="1:26">
      <c r="A2139" t="s">
        <v>3005</v>
      </c>
      <c r="B2139" s="1">
        <v>45311</v>
      </c>
      <c r="C2139" t="s">
        <v>115</v>
      </c>
      <c r="D2139" t="s">
        <v>800</v>
      </c>
      <c r="E2139" t="s">
        <v>831</v>
      </c>
      <c r="F2139">
        <v>3</v>
      </c>
      <c r="G2139">
        <v>0</v>
      </c>
      <c r="H2139" t="s">
        <v>865</v>
      </c>
      <c r="I2139" s="4">
        <f>Table4[[#This Row],[Quantity]]*Table4[[#This Row],[UnitPrice]]</f>
        <v>5857.9500000000007</v>
      </c>
      <c r="J2139" s="4">
        <f>Table4[[#This Row],[Gross Revenue]]*(1-Table4[[#This Row],[Discount]])</f>
        <v>5857.9500000000007</v>
      </c>
      <c r="K2139" s="4">
        <f>Table4[[#This Row],[Quantity]]*Table4[[#This Row],[CostPrice]]</f>
        <v>4353.8099999999995</v>
      </c>
      <c r="L2139" s="4">
        <f>Table4[[#This Row],[Net Revenue]]-Table4[[#This Row],[Total Cost]]</f>
        <v>1504.1400000000012</v>
      </c>
      <c r="M2139" t="str">
        <f>_xlfn.XLOOKUP(Table4[[#This Row],[ProductID]], Products!A:A,Products!B:B, "Not Found")</f>
        <v>Book Television</v>
      </c>
      <c r="N2139" t="str">
        <f>TEXT(Table4[[#This Row],[Date]], "mmm")</f>
        <v>Jan</v>
      </c>
      <c r="O2139" t="str">
        <f>TEXT(Table4[[#This Row],[Date]], "yyyy")</f>
        <v>2024</v>
      </c>
      <c r="P2139" t="str">
        <f>_xlfn.XLOOKUP(Table4[[#This Row],[ProductID]],Products!A:A,Products!C:C, "Not Found")</f>
        <v>Electronics</v>
      </c>
      <c r="Q2139" t="str">
        <f>_xlfn.XLOOKUP(Table4[[#This Row],[ProductID]],Products!A:A,Products!D:D,"Not Found")</f>
        <v>Television</v>
      </c>
      <c r="R2139">
        <f>_xlfn.XLOOKUP(Table4[[#This Row],[ProductID]],Products!A:A,Products!E:E,"Not Found")</f>
        <v>1952.65</v>
      </c>
      <c r="S2139">
        <f>_xlfn.XLOOKUP(Table4[[#This Row],[ProductID]],Products!A:A,Products!F:F, "Not Found")</f>
        <v>1451.27</v>
      </c>
      <c r="T2139" t="str">
        <f>_xlfn.XLOOKUP(Table4[[#This Row],[CustomerID]],Customers!A:A,Customers!D:D, "Not Found")</f>
        <v>M</v>
      </c>
      <c r="U2139" s="6">
        <f>_xlfn.XLOOKUP(Table4[[#This Row],[CustomerID]],Customers!A:A,Customers!E:E, "Not Found")</f>
        <v>28630</v>
      </c>
      <c r="V2139">
        <f ca="1">DATEDIF(Table4[[#This Row],[CustomerBirthday]], TODAY(), "Y")</f>
        <v>48</v>
      </c>
      <c r="W2139" t="str" cm="1">
        <f t="array" aca="1" ref="W2139" ca="1">_xlfn.IFS(Table4[[#This Row],[Age]]&lt;25, "Under 25",Table4[[#This Row],[Age]]=34, "25-34", Table4[[#This Row],[Age]]&lt;=49, "35-49", Table4[[#This Row],[Age]]&lt;=64, "50-64", Table4[[#This Row],[Age]]&gt;=65, "65+")</f>
        <v>35-49</v>
      </c>
      <c r="X2139" t="str">
        <f>_xlfn.XLOOKUP(Table4[[#This Row],[StoreID]],Stores!A:A,Stores!B:B, "Not found")</f>
        <v>MegaMart Jimenezborough</v>
      </c>
      <c r="Y2139" t="str">
        <f>_xlfn.XLOOKUP(Table4[[#This Row],[StoreID]],Stores!A:A,Stores!C:C, "Not Found")</f>
        <v>Jimenezborough</v>
      </c>
      <c r="Z2139" t="str">
        <f>_xlfn.XLOOKUP(Table4[[#This Row],[StoreID]],Stores!A:A,Stores!D:D, "Not Found")</f>
        <v>South</v>
      </c>
    </row>
    <row r="2140" spans="1:26">
      <c r="A2140" t="s">
        <v>3006</v>
      </c>
      <c r="B2140" s="1">
        <v>45772</v>
      </c>
      <c r="C2140" t="s">
        <v>320</v>
      </c>
      <c r="D2140" t="s">
        <v>769</v>
      </c>
      <c r="E2140" t="s">
        <v>846</v>
      </c>
      <c r="F2140">
        <v>4</v>
      </c>
      <c r="G2140">
        <v>0.1</v>
      </c>
      <c r="H2140" t="s">
        <v>871</v>
      </c>
      <c r="I2140" s="4">
        <f>Table4[[#This Row],[Quantity]]*Table4[[#This Row],[UnitPrice]]</f>
        <v>102.28</v>
      </c>
      <c r="J2140" s="4">
        <f>Table4[[#This Row],[Gross Revenue]]*(1-Table4[[#This Row],[Discount]])</f>
        <v>92.052000000000007</v>
      </c>
      <c r="K2140" s="4">
        <f>Table4[[#This Row],[Quantity]]*Table4[[#This Row],[CostPrice]]</f>
        <v>76.2</v>
      </c>
      <c r="L2140" s="4">
        <f>Table4[[#This Row],[Net Revenue]]-Table4[[#This Row],[Total Cost]]</f>
        <v>15.852000000000004</v>
      </c>
      <c r="M2140" t="str">
        <f>_xlfn.XLOOKUP(Table4[[#This Row],[ProductID]], Products!A:A,Products!B:B, "Not Found")</f>
        <v>How Vegetables</v>
      </c>
      <c r="N2140" t="str">
        <f>TEXT(Table4[[#This Row],[Date]], "mmm")</f>
        <v>Apr</v>
      </c>
      <c r="O2140" t="str">
        <f>TEXT(Table4[[#This Row],[Date]], "yyyy")</f>
        <v>2025</v>
      </c>
      <c r="P2140" t="str">
        <f>_xlfn.XLOOKUP(Table4[[#This Row],[ProductID]],Products!A:A,Products!C:C, "Not Found")</f>
        <v>Groceries</v>
      </c>
      <c r="Q2140" t="str">
        <f>_xlfn.XLOOKUP(Table4[[#This Row],[ProductID]],Products!A:A,Products!D:D,"Not Found")</f>
        <v>Vegetables</v>
      </c>
      <c r="R2140">
        <f>_xlfn.XLOOKUP(Table4[[#This Row],[ProductID]],Products!A:A,Products!E:E,"Not Found")</f>
        <v>25.57</v>
      </c>
      <c r="S2140">
        <f>_xlfn.XLOOKUP(Table4[[#This Row],[ProductID]],Products!A:A,Products!F:F, "Not Found")</f>
        <v>19.05</v>
      </c>
      <c r="T2140" t="str">
        <f>_xlfn.XLOOKUP(Table4[[#This Row],[CustomerID]],Customers!A:A,Customers!D:D, "Not Found")</f>
        <v>M</v>
      </c>
      <c r="U2140" s="6">
        <f>_xlfn.XLOOKUP(Table4[[#This Row],[CustomerID]],Customers!A:A,Customers!E:E, "Not Found")</f>
        <v>28937</v>
      </c>
      <c r="V2140">
        <f ca="1">DATEDIF(Table4[[#This Row],[CustomerBirthday]], TODAY(), "Y")</f>
        <v>47</v>
      </c>
      <c r="W2140" t="str" cm="1">
        <f t="array" aca="1" ref="W2140" ca="1">_xlfn.IFS(Table4[[#This Row],[Age]]&lt;25, "Under 25",Table4[[#This Row],[Age]]=34, "25-34", Table4[[#This Row],[Age]]&lt;=49, "35-49", Table4[[#This Row],[Age]]&lt;=64, "50-64", Table4[[#This Row],[Age]]&gt;=65, "65+")</f>
        <v>35-49</v>
      </c>
      <c r="X2140" t="str">
        <f>_xlfn.XLOOKUP(Table4[[#This Row],[StoreID]],Stores!A:A,Stores!B:B, "Not found")</f>
        <v>MegaMart Johnmouth</v>
      </c>
      <c r="Y2140" t="str">
        <f>_xlfn.XLOOKUP(Table4[[#This Row],[StoreID]],Stores!A:A,Stores!C:C, "Not Found")</f>
        <v>Johnmouth</v>
      </c>
      <c r="Z2140" t="str">
        <f>_xlfn.XLOOKUP(Table4[[#This Row],[StoreID]],Stores!A:A,Stores!D:D, "Not Found")</f>
        <v>East</v>
      </c>
    </row>
    <row r="2141" spans="1:26">
      <c r="A2141" t="s">
        <v>3007</v>
      </c>
      <c r="B2141" s="1">
        <v>45866</v>
      </c>
      <c r="C2141" t="s">
        <v>141</v>
      </c>
      <c r="D2141" t="s">
        <v>722</v>
      </c>
      <c r="E2141" t="s">
        <v>846</v>
      </c>
      <c r="F2141">
        <v>4</v>
      </c>
      <c r="G2141">
        <v>0</v>
      </c>
      <c r="H2141" t="s">
        <v>871</v>
      </c>
      <c r="I2141" s="4">
        <f>Table4[[#This Row],[Quantity]]*Table4[[#This Row],[UnitPrice]]</f>
        <v>7415.08</v>
      </c>
      <c r="J2141" s="4">
        <f>Table4[[#This Row],[Gross Revenue]]*(1-Table4[[#This Row],[Discount]])</f>
        <v>7415.08</v>
      </c>
      <c r="K2141" s="4">
        <f>Table4[[#This Row],[Quantity]]*Table4[[#This Row],[CostPrice]]</f>
        <v>5454.08</v>
      </c>
      <c r="L2141" s="4">
        <f>Table4[[#This Row],[Net Revenue]]-Table4[[#This Row],[Total Cost]]</f>
        <v>1961</v>
      </c>
      <c r="M2141" t="str">
        <f>_xlfn.XLOOKUP(Table4[[#This Row],[ProductID]], Products!A:A,Products!B:B, "Not Found")</f>
        <v>Four Accessories</v>
      </c>
      <c r="N2141" t="str">
        <f>TEXT(Table4[[#This Row],[Date]], "mmm")</f>
        <v>Jul</v>
      </c>
      <c r="O2141" t="str">
        <f>TEXT(Table4[[#This Row],[Date]], "yyyy")</f>
        <v>2025</v>
      </c>
      <c r="P2141" t="str">
        <f>_xlfn.XLOOKUP(Table4[[#This Row],[ProductID]],Products!A:A,Products!C:C, "Not Found")</f>
        <v>Fashion</v>
      </c>
      <c r="Q2141" t="str">
        <f>_xlfn.XLOOKUP(Table4[[#This Row],[ProductID]],Products!A:A,Products!D:D,"Not Found")</f>
        <v>Accessories</v>
      </c>
      <c r="R2141">
        <f>_xlfn.XLOOKUP(Table4[[#This Row],[ProductID]],Products!A:A,Products!E:E,"Not Found")</f>
        <v>1853.77</v>
      </c>
      <c r="S2141">
        <f>_xlfn.XLOOKUP(Table4[[#This Row],[ProductID]],Products!A:A,Products!F:F, "Not Found")</f>
        <v>1363.52</v>
      </c>
      <c r="T2141" t="str">
        <f>_xlfn.XLOOKUP(Table4[[#This Row],[CustomerID]],Customers!A:A,Customers!D:D, "Not Found")</f>
        <v>M</v>
      </c>
      <c r="U2141" s="6">
        <f>_xlfn.XLOOKUP(Table4[[#This Row],[CustomerID]],Customers!A:A,Customers!E:E, "Not Found")</f>
        <v>33546</v>
      </c>
      <c r="V2141">
        <f ca="1">DATEDIF(Table4[[#This Row],[CustomerBirthday]], TODAY(), "Y")</f>
        <v>34</v>
      </c>
      <c r="W2141" t="str" cm="1">
        <f t="array" aca="1" ref="W2141" ca="1">_xlfn.IFS(Table4[[#This Row],[Age]]&lt;25, "Under 25",Table4[[#This Row],[Age]]=34, "25-34", Table4[[#This Row],[Age]]&lt;=49, "35-49", Table4[[#This Row],[Age]]&lt;=64, "50-64", Table4[[#This Row],[Age]]&gt;=65, "65+")</f>
        <v>25-34</v>
      </c>
      <c r="X2141" t="str">
        <f>_xlfn.XLOOKUP(Table4[[#This Row],[StoreID]],Stores!A:A,Stores!B:B, "Not found")</f>
        <v>MegaMart Johnmouth</v>
      </c>
      <c r="Y2141" t="str">
        <f>_xlfn.XLOOKUP(Table4[[#This Row],[StoreID]],Stores!A:A,Stores!C:C, "Not Found")</f>
        <v>Johnmouth</v>
      </c>
      <c r="Z2141" t="str">
        <f>_xlfn.XLOOKUP(Table4[[#This Row],[StoreID]],Stores!A:A,Stores!D:D, "Not Found")</f>
        <v>East</v>
      </c>
    </row>
    <row r="2142" spans="1:26">
      <c r="A2142" t="s">
        <v>3008</v>
      </c>
      <c r="B2142" s="1">
        <v>45265</v>
      </c>
      <c r="C2142" t="s">
        <v>310</v>
      </c>
      <c r="D2142" t="s">
        <v>794</v>
      </c>
      <c r="E2142" t="s">
        <v>835</v>
      </c>
      <c r="F2142">
        <v>5</v>
      </c>
      <c r="G2142">
        <v>0.15</v>
      </c>
      <c r="H2142" t="s">
        <v>868</v>
      </c>
      <c r="I2142" s="4">
        <f>Table4[[#This Row],[Quantity]]*Table4[[#This Row],[UnitPrice]]</f>
        <v>2140.25</v>
      </c>
      <c r="J2142" s="4">
        <f>Table4[[#This Row],[Gross Revenue]]*(1-Table4[[#This Row],[Discount]])</f>
        <v>1819.2124999999999</v>
      </c>
      <c r="K2142" s="4">
        <f>Table4[[#This Row],[Quantity]]*Table4[[#This Row],[CostPrice]]</f>
        <v>1230.3499999999999</v>
      </c>
      <c r="L2142" s="4">
        <f>Table4[[#This Row],[Net Revenue]]-Table4[[#This Row],[Total Cost]]</f>
        <v>588.86249999999995</v>
      </c>
      <c r="M2142" t="str">
        <f>_xlfn.XLOOKUP(Table4[[#This Row],[ProductID]], Products!A:A,Products!B:B, "Not Found")</f>
        <v>Everything Laptop</v>
      </c>
      <c r="N2142" t="str">
        <f>TEXT(Table4[[#This Row],[Date]], "mmm")</f>
        <v>Dec</v>
      </c>
      <c r="O2142" t="str">
        <f>TEXT(Table4[[#This Row],[Date]], "yyyy")</f>
        <v>2023</v>
      </c>
      <c r="P2142" t="str">
        <f>_xlfn.XLOOKUP(Table4[[#This Row],[ProductID]],Products!A:A,Products!C:C, "Not Found")</f>
        <v>Electronics</v>
      </c>
      <c r="Q2142" t="str">
        <f>_xlfn.XLOOKUP(Table4[[#This Row],[ProductID]],Products!A:A,Products!D:D,"Not Found")</f>
        <v>Laptop</v>
      </c>
      <c r="R2142">
        <f>_xlfn.XLOOKUP(Table4[[#This Row],[ProductID]],Products!A:A,Products!E:E,"Not Found")</f>
        <v>428.05</v>
      </c>
      <c r="S2142">
        <f>_xlfn.XLOOKUP(Table4[[#This Row],[ProductID]],Products!A:A,Products!F:F, "Not Found")</f>
        <v>246.07</v>
      </c>
      <c r="T2142" t="str">
        <f>_xlfn.XLOOKUP(Table4[[#This Row],[CustomerID]],Customers!A:A,Customers!D:D, "Not Found")</f>
        <v>M</v>
      </c>
      <c r="U2142" s="6">
        <f>_xlfn.XLOOKUP(Table4[[#This Row],[CustomerID]],Customers!A:A,Customers!E:E, "Not Found")</f>
        <v>37752</v>
      </c>
      <c r="V2142">
        <f ca="1">DATEDIF(Table4[[#This Row],[CustomerBirthday]], TODAY(), "Y")</f>
        <v>23</v>
      </c>
      <c r="W2142" t="str" cm="1">
        <f t="array" aca="1" ref="W2142" ca="1">_xlfn.IFS(Table4[[#This Row],[Age]]&lt;25, "Under 25",Table4[[#This Row],[Age]]=34, "25-34", Table4[[#This Row],[Age]]&lt;=49, "35-49", Table4[[#This Row],[Age]]&lt;=64, "50-64", Table4[[#This Row],[Age]]&gt;=65, "65+")</f>
        <v>Under 25</v>
      </c>
      <c r="X2142" t="str">
        <f>_xlfn.XLOOKUP(Table4[[#This Row],[StoreID]],Stores!A:A,Stores!B:B, "Not found")</f>
        <v>MegaMart Peckmouth</v>
      </c>
      <c r="Y2142" t="str">
        <f>_xlfn.XLOOKUP(Table4[[#This Row],[StoreID]],Stores!A:A,Stores!C:C, "Not Found")</f>
        <v>Peckmouth</v>
      </c>
      <c r="Z2142" t="str">
        <f>_xlfn.XLOOKUP(Table4[[#This Row],[StoreID]],Stores!A:A,Stores!D:D, "Not Found")</f>
        <v>East</v>
      </c>
    </row>
    <row r="2143" spans="1:26">
      <c r="A2143" t="s">
        <v>3009</v>
      </c>
      <c r="B2143" s="1">
        <v>45726</v>
      </c>
      <c r="C2143" t="s">
        <v>612</v>
      </c>
      <c r="D2143" t="s">
        <v>810</v>
      </c>
      <c r="E2143" t="s">
        <v>831</v>
      </c>
      <c r="F2143">
        <v>5</v>
      </c>
      <c r="G2143">
        <v>0.05</v>
      </c>
      <c r="H2143" t="s">
        <v>868</v>
      </c>
      <c r="I2143" s="4">
        <f>Table4[[#This Row],[Quantity]]*Table4[[#This Row],[UnitPrice]]</f>
        <v>2268.1</v>
      </c>
      <c r="J2143" s="4">
        <f>Table4[[#This Row],[Gross Revenue]]*(1-Table4[[#This Row],[Discount]])</f>
        <v>2154.6949999999997</v>
      </c>
      <c r="K2143" s="4">
        <f>Table4[[#This Row],[Quantity]]*Table4[[#This Row],[CostPrice]]</f>
        <v>1583.15</v>
      </c>
      <c r="L2143" s="4">
        <f>Table4[[#This Row],[Net Revenue]]-Table4[[#This Row],[Total Cost]]</f>
        <v>571.54499999999962</v>
      </c>
      <c r="M2143" t="str">
        <f>_xlfn.XLOOKUP(Table4[[#This Row],[ProductID]], Products!A:A,Products!B:B, "Not Found")</f>
        <v>Maybe Clothing</v>
      </c>
      <c r="N2143" t="str">
        <f>TEXT(Table4[[#This Row],[Date]], "mmm")</f>
        <v>Mar</v>
      </c>
      <c r="O2143" t="str">
        <f>TEXT(Table4[[#This Row],[Date]], "yyyy")</f>
        <v>2025</v>
      </c>
      <c r="P2143" t="str">
        <f>_xlfn.XLOOKUP(Table4[[#This Row],[ProductID]],Products!A:A,Products!C:C, "Not Found")</f>
        <v>Fashion</v>
      </c>
      <c r="Q2143" t="str">
        <f>_xlfn.XLOOKUP(Table4[[#This Row],[ProductID]],Products!A:A,Products!D:D,"Not Found")</f>
        <v>Clothing</v>
      </c>
      <c r="R2143">
        <f>_xlfn.XLOOKUP(Table4[[#This Row],[ProductID]],Products!A:A,Products!E:E,"Not Found")</f>
        <v>453.62</v>
      </c>
      <c r="S2143">
        <f>_xlfn.XLOOKUP(Table4[[#This Row],[ProductID]],Products!A:A,Products!F:F, "Not Found")</f>
        <v>316.63</v>
      </c>
      <c r="T2143" t="str">
        <f>_xlfn.XLOOKUP(Table4[[#This Row],[CustomerID]],Customers!A:A,Customers!D:D, "Not Found")</f>
        <v>F</v>
      </c>
      <c r="U2143" s="6">
        <f>_xlfn.XLOOKUP(Table4[[#This Row],[CustomerID]],Customers!A:A,Customers!E:E, "Not Found")</f>
        <v>28198</v>
      </c>
      <c r="V2143">
        <f ca="1">DATEDIF(Table4[[#This Row],[CustomerBirthday]], TODAY(), "Y")</f>
        <v>49</v>
      </c>
      <c r="W2143" t="str" cm="1">
        <f t="array" aca="1" ref="W2143" ca="1">_xlfn.IFS(Table4[[#This Row],[Age]]&lt;25, "Under 25",Table4[[#This Row],[Age]]=34, "25-34", Table4[[#This Row],[Age]]&lt;=49, "35-49", Table4[[#This Row],[Age]]&lt;=64, "50-64", Table4[[#This Row],[Age]]&gt;=65, "65+")</f>
        <v>35-49</v>
      </c>
      <c r="X2143" t="str">
        <f>_xlfn.XLOOKUP(Table4[[#This Row],[StoreID]],Stores!A:A,Stores!B:B, "Not found")</f>
        <v>MegaMart Jimenezborough</v>
      </c>
      <c r="Y2143" t="str">
        <f>_xlfn.XLOOKUP(Table4[[#This Row],[StoreID]],Stores!A:A,Stores!C:C, "Not Found")</f>
        <v>Jimenezborough</v>
      </c>
      <c r="Z2143" t="str">
        <f>_xlfn.XLOOKUP(Table4[[#This Row],[StoreID]],Stores!A:A,Stores!D:D, "Not Found")</f>
        <v>South</v>
      </c>
    </row>
    <row r="2144" spans="1:26">
      <c r="A2144" t="s">
        <v>3010</v>
      </c>
      <c r="B2144" s="1">
        <v>45838</v>
      </c>
      <c r="C2144" t="s">
        <v>604</v>
      </c>
      <c r="D2144" t="s">
        <v>796</v>
      </c>
      <c r="E2144" t="s">
        <v>842</v>
      </c>
      <c r="F2144">
        <v>3</v>
      </c>
      <c r="G2144">
        <v>0.1</v>
      </c>
      <c r="H2144" t="s">
        <v>868</v>
      </c>
      <c r="I2144" s="4">
        <f>Table4[[#This Row],[Quantity]]*Table4[[#This Row],[UnitPrice]]</f>
        <v>4687.29</v>
      </c>
      <c r="J2144" s="4">
        <f>Table4[[#This Row],[Gross Revenue]]*(1-Table4[[#This Row],[Discount]])</f>
        <v>4218.5609999999997</v>
      </c>
      <c r="K2144" s="4">
        <f>Table4[[#This Row],[Quantity]]*Table4[[#This Row],[CostPrice]]</f>
        <v>3586.8900000000003</v>
      </c>
      <c r="L2144" s="4">
        <f>Table4[[#This Row],[Net Revenue]]-Table4[[#This Row],[Total Cost]]</f>
        <v>631.67099999999937</v>
      </c>
      <c r="M2144" t="str">
        <f>_xlfn.XLOOKUP(Table4[[#This Row],[ProductID]], Products!A:A,Products!B:B, "Not Found")</f>
        <v>Chair Laptop</v>
      </c>
      <c r="N2144" t="str">
        <f>TEXT(Table4[[#This Row],[Date]], "mmm")</f>
        <v>Jun</v>
      </c>
      <c r="O2144" t="str">
        <f>TEXT(Table4[[#This Row],[Date]], "yyyy")</f>
        <v>2025</v>
      </c>
      <c r="P2144" t="str">
        <f>_xlfn.XLOOKUP(Table4[[#This Row],[ProductID]],Products!A:A,Products!C:C, "Not Found")</f>
        <v>Electronics</v>
      </c>
      <c r="Q2144" t="str">
        <f>_xlfn.XLOOKUP(Table4[[#This Row],[ProductID]],Products!A:A,Products!D:D,"Not Found")</f>
        <v>Laptop</v>
      </c>
      <c r="R2144">
        <f>_xlfn.XLOOKUP(Table4[[#This Row],[ProductID]],Products!A:A,Products!E:E,"Not Found")</f>
        <v>1562.43</v>
      </c>
      <c r="S2144">
        <f>_xlfn.XLOOKUP(Table4[[#This Row],[ProductID]],Products!A:A,Products!F:F, "Not Found")</f>
        <v>1195.6300000000001</v>
      </c>
      <c r="T2144" t="str">
        <f>_xlfn.XLOOKUP(Table4[[#This Row],[CustomerID]],Customers!A:A,Customers!D:D, "Not Found")</f>
        <v>F</v>
      </c>
      <c r="U2144" s="6">
        <f>_xlfn.XLOOKUP(Table4[[#This Row],[CustomerID]],Customers!A:A,Customers!E:E, "Not Found")</f>
        <v>30807</v>
      </c>
      <c r="V2144">
        <f ca="1">DATEDIF(Table4[[#This Row],[CustomerBirthday]], TODAY(), "Y")</f>
        <v>42</v>
      </c>
      <c r="W2144" t="str" cm="1">
        <f t="array" aca="1" ref="W2144" ca="1">_xlfn.IFS(Table4[[#This Row],[Age]]&lt;25, "Under 25",Table4[[#This Row],[Age]]=34, "25-34", Table4[[#This Row],[Age]]&lt;=49, "35-49", Table4[[#This Row],[Age]]&lt;=64, "50-64", Table4[[#This Row],[Age]]&gt;=65, "65+")</f>
        <v>35-49</v>
      </c>
      <c r="X2144" t="str">
        <f>_xlfn.XLOOKUP(Table4[[#This Row],[StoreID]],Stores!A:A,Stores!B:B, "Not found")</f>
        <v>MegaMart Brianahaven</v>
      </c>
      <c r="Y2144" t="str">
        <f>_xlfn.XLOOKUP(Table4[[#This Row],[StoreID]],Stores!A:A,Stores!C:C, "Not Found")</f>
        <v>Brianahaven</v>
      </c>
      <c r="Z2144" t="str">
        <f>_xlfn.XLOOKUP(Table4[[#This Row],[StoreID]],Stores!A:A,Stores!D:D, "Not Found")</f>
        <v>North</v>
      </c>
    </row>
    <row r="2145" spans="1:26">
      <c r="A2145" t="s">
        <v>3011</v>
      </c>
      <c r="B2145" s="1">
        <v>45843</v>
      </c>
      <c r="C2145" t="s">
        <v>224</v>
      </c>
      <c r="D2145" t="s">
        <v>745</v>
      </c>
      <c r="E2145" t="s">
        <v>831</v>
      </c>
      <c r="F2145">
        <v>3</v>
      </c>
      <c r="G2145">
        <v>0.1</v>
      </c>
      <c r="H2145" t="s">
        <v>875</v>
      </c>
      <c r="I2145" s="4">
        <f>Table4[[#This Row],[Quantity]]*Table4[[#This Row],[UnitPrice]]</f>
        <v>3579.2699999999995</v>
      </c>
      <c r="J2145" s="4">
        <f>Table4[[#This Row],[Gross Revenue]]*(1-Table4[[#This Row],[Discount]])</f>
        <v>3221.3429999999998</v>
      </c>
      <c r="K2145" s="4">
        <f>Table4[[#This Row],[Quantity]]*Table4[[#This Row],[CostPrice]]</f>
        <v>2454.7200000000003</v>
      </c>
      <c r="L2145" s="4">
        <f>Table4[[#This Row],[Net Revenue]]-Table4[[#This Row],[Total Cost]]</f>
        <v>766.62299999999959</v>
      </c>
      <c r="M2145" t="str">
        <f>_xlfn.XLOOKUP(Table4[[#This Row],[ProductID]], Products!A:A,Products!B:B, "Not Found")</f>
        <v>Above Camera</v>
      </c>
      <c r="N2145" t="str">
        <f>TEXT(Table4[[#This Row],[Date]], "mmm")</f>
        <v>Jul</v>
      </c>
      <c r="O2145" t="str">
        <f>TEXT(Table4[[#This Row],[Date]], "yyyy")</f>
        <v>2025</v>
      </c>
      <c r="P2145" t="str">
        <f>_xlfn.XLOOKUP(Table4[[#This Row],[ProductID]],Products!A:A,Products!C:C, "Not Found")</f>
        <v>Electronics</v>
      </c>
      <c r="Q2145" t="str">
        <f>_xlfn.XLOOKUP(Table4[[#This Row],[ProductID]],Products!A:A,Products!D:D,"Not Found")</f>
        <v>Camera</v>
      </c>
      <c r="R2145">
        <f>_xlfn.XLOOKUP(Table4[[#This Row],[ProductID]],Products!A:A,Products!E:E,"Not Found")</f>
        <v>1193.0899999999999</v>
      </c>
      <c r="S2145">
        <f>_xlfn.XLOOKUP(Table4[[#This Row],[ProductID]],Products!A:A,Products!F:F, "Not Found")</f>
        <v>818.24</v>
      </c>
      <c r="T2145" t="str">
        <f>_xlfn.XLOOKUP(Table4[[#This Row],[CustomerID]],Customers!A:A,Customers!D:D, "Not Found")</f>
        <v>M</v>
      </c>
      <c r="U2145" s="6">
        <f>_xlfn.XLOOKUP(Table4[[#This Row],[CustomerID]],Customers!A:A,Customers!E:E, "Not Found")</f>
        <v>38555</v>
      </c>
      <c r="V2145">
        <f ca="1">DATEDIF(Table4[[#This Row],[CustomerBirthday]], TODAY(), "Y")</f>
        <v>21</v>
      </c>
      <c r="W2145" t="str" cm="1">
        <f t="array" aca="1" ref="W2145" ca="1">_xlfn.IFS(Table4[[#This Row],[Age]]&lt;25, "Under 25",Table4[[#This Row],[Age]]=34, "25-34", Table4[[#This Row],[Age]]&lt;=49, "35-49", Table4[[#This Row],[Age]]&lt;=64, "50-64", Table4[[#This Row],[Age]]&gt;=65, "65+")</f>
        <v>Under 25</v>
      </c>
      <c r="X2145" t="str">
        <f>_xlfn.XLOOKUP(Table4[[#This Row],[StoreID]],Stores!A:A,Stores!B:B, "Not found")</f>
        <v>MegaMart Jimenezborough</v>
      </c>
      <c r="Y2145" t="str">
        <f>_xlfn.XLOOKUP(Table4[[#This Row],[StoreID]],Stores!A:A,Stores!C:C, "Not Found")</f>
        <v>Jimenezborough</v>
      </c>
      <c r="Z2145" t="str">
        <f>_xlfn.XLOOKUP(Table4[[#This Row],[StoreID]],Stores!A:A,Stores!D:D, "Not Found")</f>
        <v>South</v>
      </c>
    </row>
    <row r="2146" spans="1:26">
      <c r="A2146" t="s">
        <v>3012</v>
      </c>
      <c r="B2146" s="1">
        <v>45743</v>
      </c>
      <c r="C2146" t="s">
        <v>343</v>
      </c>
      <c r="D2146" t="s">
        <v>742</v>
      </c>
      <c r="E2146" t="s">
        <v>846</v>
      </c>
      <c r="F2146">
        <v>2</v>
      </c>
      <c r="G2146">
        <v>0.05</v>
      </c>
      <c r="H2146" t="s">
        <v>875</v>
      </c>
      <c r="I2146" s="4">
        <f>Table4[[#This Row],[Quantity]]*Table4[[#This Row],[UnitPrice]]</f>
        <v>497.14</v>
      </c>
      <c r="J2146" s="4">
        <f>Table4[[#This Row],[Gross Revenue]]*(1-Table4[[#This Row],[Discount]])</f>
        <v>472.28299999999996</v>
      </c>
      <c r="K2146" s="4">
        <f>Table4[[#This Row],[Quantity]]*Table4[[#This Row],[CostPrice]]</f>
        <v>381.34</v>
      </c>
      <c r="L2146" s="4">
        <f>Table4[[#This Row],[Net Revenue]]-Table4[[#This Row],[Total Cost]]</f>
        <v>90.942999999999984</v>
      </c>
      <c r="M2146" t="str">
        <f>_xlfn.XLOOKUP(Table4[[#This Row],[ProductID]], Products!A:A,Products!B:B, "Not Found")</f>
        <v>Either Headphones</v>
      </c>
      <c r="N2146" t="str">
        <f>TEXT(Table4[[#This Row],[Date]], "mmm")</f>
        <v>Mar</v>
      </c>
      <c r="O2146" t="str">
        <f>TEXT(Table4[[#This Row],[Date]], "yyyy")</f>
        <v>2025</v>
      </c>
      <c r="P2146" t="str">
        <f>_xlfn.XLOOKUP(Table4[[#This Row],[ProductID]],Products!A:A,Products!C:C, "Not Found")</f>
        <v>Electronics</v>
      </c>
      <c r="Q2146" t="str">
        <f>_xlfn.XLOOKUP(Table4[[#This Row],[ProductID]],Products!A:A,Products!D:D,"Not Found")</f>
        <v>Headphones</v>
      </c>
      <c r="R2146">
        <f>_xlfn.XLOOKUP(Table4[[#This Row],[ProductID]],Products!A:A,Products!E:E,"Not Found")</f>
        <v>248.57</v>
      </c>
      <c r="S2146">
        <f>_xlfn.XLOOKUP(Table4[[#This Row],[ProductID]],Products!A:A,Products!F:F, "Not Found")</f>
        <v>190.67</v>
      </c>
      <c r="T2146" t="str">
        <f>_xlfn.XLOOKUP(Table4[[#This Row],[CustomerID]],Customers!A:A,Customers!D:D, "Not Found")</f>
        <v>M</v>
      </c>
      <c r="U2146" s="6">
        <f>_xlfn.XLOOKUP(Table4[[#This Row],[CustomerID]],Customers!A:A,Customers!E:E, "Not Found")</f>
        <v>23046</v>
      </c>
      <c r="V2146">
        <f ca="1">DATEDIF(Table4[[#This Row],[CustomerBirthday]], TODAY(), "Y")</f>
        <v>63</v>
      </c>
      <c r="W2146" t="str" cm="1">
        <f t="array" aca="1" ref="W2146" ca="1">_xlfn.IFS(Table4[[#This Row],[Age]]&lt;25, "Under 25",Table4[[#This Row],[Age]]=34, "25-34", Table4[[#This Row],[Age]]&lt;=49, "35-49", Table4[[#This Row],[Age]]&lt;=64, "50-64", Table4[[#This Row],[Age]]&gt;=65, "65+")</f>
        <v>50-64</v>
      </c>
      <c r="X2146" t="str">
        <f>_xlfn.XLOOKUP(Table4[[#This Row],[StoreID]],Stores!A:A,Stores!B:B, "Not found")</f>
        <v>MegaMart Johnmouth</v>
      </c>
      <c r="Y2146" t="str">
        <f>_xlfn.XLOOKUP(Table4[[#This Row],[StoreID]],Stores!A:A,Stores!C:C, "Not Found")</f>
        <v>Johnmouth</v>
      </c>
      <c r="Z2146" t="str">
        <f>_xlfn.XLOOKUP(Table4[[#This Row],[StoreID]],Stores!A:A,Stores!D:D, "Not Found")</f>
        <v>East</v>
      </c>
    </row>
    <row r="2147" spans="1:26">
      <c r="A2147" t="s">
        <v>3013</v>
      </c>
      <c r="B2147" s="1">
        <v>45489</v>
      </c>
      <c r="C2147" t="s">
        <v>81</v>
      </c>
      <c r="D2147" t="s">
        <v>808</v>
      </c>
      <c r="E2147" t="s">
        <v>842</v>
      </c>
      <c r="F2147">
        <v>1</v>
      </c>
      <c r="G2147">
        <v>0.05</v>
      </c>
      <c r="H2147" t="s">
        <v>875</v>
      </c>
      <c r="I2147" s="4">
        <f>Table4[[#This Row],[Quantity]]*Table4[[#This Row],[UnitPrice]]</f>
        <v>1635.01</v>
      </c>
      <c r="J2147" s="4">
        <f>Table4[[#This Row],[Gross Revenue]]*(1-Table4[[#This Row],[Discount]])</f>
        <v>1553.2594999999999</v>
      </c>
      <c r="K2147" s="4">
        <f>Table4[[#This Row],[Quantity]]*Table4[[#This Row],[CostPrice]]</f>
        <v>1043.29</v>
      </c>
      <c r="L2147" s="4">
        <f>Table4[[#This Row],[Net Revenue]]-Table4[[#This Row],[Total Cost]]</f>
        <v>509.96949999999993</v>
      </c>
      <c r="M2147" t="str">
        <f>_xlfn.XLOOKUP(Table4[[#This Row],[ProductID]], Products!A:A,Products!B:B, "Not Found")</f>
        <v>Present Television</v>
      </c>
      <c r="N2147" t="str">
        <f>TEXT(Table4[[#This Row],[Date]], "mmm")</f>
        <v>Jul</v>
      </c>
      <c r="O2147" t="str">
        <f>TEXT(Table4[[#This Row],[Date]], "yyyy")</f>
        <v>2024</v>
      </c>
      <c r="P2147" t="str">
        <f>_xlfn.XLOOKUP(Table4[[#This Row],[ProductID]],Products!A:A,Products!C:C, "Not Found")</f>
        <v>Electronics</v>
      </c>
      <c r="Q2147" t="str">
        <f>_xlfn.XLOOKUP(Table4[[#This Row],[ProductID]],Products!A:A,Products!D:D,"Not Found")</f>
        <v>Television</v>
      </c>
      <c r="R2147">
        <f>_xlfn.XLOOKUP(Table4[[#This Row],[ProductID]],Products!A:A,Products!E:E,"Not Found")</f>
        <v>1635.01</v>
      </c>
      <c r="S2147">
        <f>_xlfn.XLOOKUP(Table4[[#This Row],[ProductID]],Products!A:A,Products!F:F, "Not Found")</f>
        <v>1043.29</v>
      </c>
      <c r="T2147" t="str">
        <f>_xlfn.XLOOKUP(Table4[[#This Row],[CustomerID]],Customers!A:A,Customers!D:D, "Not Found")</f>
        <v>F</v>
      </c>
      <c r="U2147" s="6">
        <f>_xlfn.XLOOKUP(Table4[[#This Row],[CustomerID]],Customers!A:A,Customers!E:E, "Not Found")</f>
        <v>30128</v>
      </c>
      <c r="V2147">
        <f ca="1">DATEDIF(Table4[[#This Row],[CustomerBirthday]], TODAY(), "Y")</f>
        <v>44</v>
      </c>
      <c r="W2147" t="str" cm="1">
        <f t="array" aca="1" ref="W2147" ca="1">_xlfn.IFS(Table4[[#This Row],[Age]]&lt;25, "Under 25",Table4[[#This Row],[Age]]=34, "25-34", Table4[[#This Row],[Age]]&lt;=49, "35-49", Table4[[#This Row],[Age]]&lt;=64, "50-64", Table4[[#This Row],[Age]]&gt;=65, "65+")</f>
        <v>35-49</v>
      </c>
      <c r="X2147" t="str">
        <f>_xlfn.XLOOKUP(Table4[[#This Row],[StoreID]],Stores!A:A,Stores!B:B, "Not found")</f>
        <v>MegaMart Brianahaven</v>
      </c>
      <c r="Y2147" t="str">
        <f>_xlfn.XLOOKUP(Table4[[#This Row],[StoreID]],Stores!A:A,Stores!C:C, "Not Found")</f>
        <v>Brianahaven</v>
      </c>
      <c r="Z2147" t="str">
        <f>_xlfn.XLOOKUP(Table4[[#This Row],[StoreID]],Stores!A:A,Stores!D:D, "Not Found")</f>
        <v>North</v>
      </c>
    </row>
    <row r="2148" spans="1:26">
      <c r="A2148" t="s">
        <v>3014</v>
      </c>
      <c r="B2148" s="1">
        <v>45205</v>
      </c>
      <c r="C2148" t="s">
        <v>612</v>
      </c>
      <c r="D2148" t="s">
        <v>826</v>
      </c>
      <c r="E2148" t="s">
        <v>835</v>
      </c>
      <c r="F2148">
        <v>4</v>
      </c>
      <c r="G2148">
        <v>0.15</v>
      </c>
      <c r="H2148" t="s">
        <v>871</v>
      </c>
      <c r="I2148" s="4">
        <f>Table4[[#This Row],[Quantity]]*Table4[[#This Row],[UnitPrice]]</f>
        <v>4178.5600000000004</v>
      </c>
      <c r="J2148" s="4">
        <f>Table4[[#This Row],[Gross Revenue]]*(1-Table4[[#This Row],[Discount]])</f>
        <v>3551.7760000000003</v>
      </c>
      <c r="K2148" s="4">
        <f>Table4[[#This Row],[Quantity]]*Table4[[#This Row],[CostPrice]]</f>
        <v>3100.28</v>
      </c>
      <c r="L2148" s="4">
        <f>Table4[[#This Row],[Net Revenue]]-Table4[[#This Row],[Total Cost]]</f>
        <v>451.49600000000009</v>
      </c>
      <c r="M2148" t="str">
        <f>_xlfn.XLOOKUP(Table4[[#This Row],[ProductID]], Products!A:A,Products!B:B, "Not Found")</f>
        <v>Maybe Footwear</v>
      </c>
      <c r="N2148" t="str">
        <f>TEXT(Table4[[#This Row],[Date]], "mmm")</f>
        <v>Oct</v>
      </c>
      <c r="O2148" t="str">
        <f>TEXT(Table4[[#This Row],[Date]], "yyyy")</f>
        <v>2023</v>
      </c>
      <c r="P2148" t="str">
        <f>_xlfn.XLOOKUP(Table4[[#This Row],[ProductID]],Products!A:A,Products!C:C, "Not Found")</f>
        <v>Fashion</v>
      </c>
      <c r="Q2148" t="str">
        <f>_xlfn.XLOOKUP(Table4[[#This Row],[ProductID]],Products!A:A,Products!D:D,"Not Found")</f>
        <v>Footwear</v>
      </c>
      <c r="R2148">
        <f>_xlfn.XLOOKUP(Table4[[#This Row],[ProductID]],Products!A:A,Products!E:E,"Not Found")</f>
        <v>1044.6400000000001</v>
      </c>
      <c r="S2148">
        <f>_xlfn.XLOOKUP(Table4[[#This Row],[ProductID]],Products!A:A,Products!F:F, "Not Found")</f>
        <v>775.07</v>
      </c>
      <c r="T2148" t="str">
        <f>_xlfn.XLOOKUP(Table4[[#This Row],[CustomerID]],Customers!A:A,Customers!D:D, "Not Found")</f>
        <v>F</v>
      </c>
      <c r="U2148" s="6">
        <f>_xlfn.XLOOKUP(Table4[[#This Row],[CustomerID]],Customers!A:A,Customers!E:E, "Not Found")</f>
        <v>28198</v>
      </c>
      <c r="V2148">
        <f ca="1">DATEDIF(Table4[[#This Row],[CustomerBirthday]], TODAY(), "Y")</f>
        <v>49</v>
      </c>
      <c r="W2148" t="str" cm="1">
        <f t="array" aca="1" ref="W2148" ca="1">_xlfn.IFS(Table4[[#This Row],[Age]]&lt;25, "Under 25",Table4[[#This Row],[Age]]=34, "25-34", Table4[[#This Row],[Age]]&lt;=49, "35-49", Table4[[#This Row],[Age]]&lt;=64, "50-64", Table4[[#This Row],[Age]]&gt;=65, "65+")</f>
        <v>35-49</v>
      </c>
      <c r="X2148" t="str">
        <f>_xlfn.XLOOKUP(Table4[[#This Row],[StoreID]],Stores!A:A,Stores!B:B, "Not found")</f>
        <v>MegaMart Peckmouth</v>
      </c>
      <c r="Y2148" t="str">
        <f>_xlfn.XLOOKUP(Table4[[#This Row],[StoreID]],Stores!A:A,Stores!C:C, "Not Found")</f>
        <v>Peckmouth</v>
      </c>
      <c r="Z2148" t="str">
        <f>_xlfn.XLOOKUP(Table4[[#This Row],[StoreID]],Stores!A:A,Stores!D:D, "Not Found")</f>
        <v>East</v>
      </c>
    </row>
    <row r="2149" spans="1:26">
      <c r="A2149" t="s">
        <v>3015</v>
      </c>
      <c r="B2149" s="1">
        <v>45830</v>
      </c>
      <c r="C2149" t="s">
        <v>462</v>
      </c>
      <c r="D2149" t="s">
        <v>757</v>
      </c>
      <c r="E2149" t="s">
        <v>831</v>
      </c>
      <c r="F2149">
        <v>3</v>
      </c>
      <c r="G2149">
        <v>0.05</v>
      </c>
      <c r="H2149" t="s">
        <v>865</v>
      </c>
      <c r="I2149" s="4">
        <f>Table4[[#This Row],[Quantity]]*Table4[[#This Row],[UnitPrice]]</f>
        <v>3738.33</v>
      </c>
      <c r="J2149" s="4">
        <f>Table4[[#This Row],[Gross Revenue]]*(1-Table4[[#This Row],[Discount]])</f>
        <v>3551.4134999999997</v>
      </c>
      <c r="K2149" s="4">
        <f>Table4[[#This Row],[Quantity]]*Table4[[#This Row],[CostPrice]]</f>
        <v>2500.56</v>
      </c>
      <c r="L2149" s="4">
        <f>Table4[[#This Row],[Net Revenue]]-Table4[[#This Row],[Total Cost]]</f>
        <v>1050.8534999999997</v>
      </c>
      <c r="M2149" t="str">
        <f>_xlfn.XLOOKUP(Table4[[#This Row],[ProductID]], Products!A:A,Products!B:B, "Not Found")</f>
        <v>Find Headphones</v>
      </c>
      <c r="N2149" t="str">
        <f>TEXT(Table4[[#This Row],[Date]], "mmm")</f>
        <v>Jun</v>
      </c>
      <c r="O2149" t="str">
        <f>TEXT(Table4[[#This Row],[Date]], "yyyy")</f>
        <v>2025</v>
      </c>
      <c r="P2149" t="str">
        <f>_xlfn.XLOOKUP(Table4[[#This Row],[ProductID]],Products!A:A,Products!C:C, "Not Found")</f>
        <v>Electronics</v>
      </c>
      <c r="Q2149" t="str">
        <f>_xlfn.XLOOKUP(Table4[[#This Row],[ProductID]],Products!A:A,Products!D:D,"Not Found")</f>
        <v>Headphones</v>
      </c>
      <c r="R2149">
        <f>_xlfn.XLOOKUP(Table4[[#This Row],[ProductID]],Products!A:A,Products!E:E,"Not Found")</f>
        <v>1246.1099999999999</v>
      </c>
      <c r="S2149">
        <f>_xlfn.XLOOKUP(Table4[[#This Row],[ProductID]],Products!A:A,Products!F:F, "Not Found")</f>
        <v>833.52</v>
      </c>
      <c r="T2149" t="str">
        <f>_xlfn.XLOOKUP(Table4[[#This Row],[CustomerID]],Customers!A:A,Customers!D:D, "Not Found")</f>
        <v>M</v>
      </c>
      <c r="U2149" s="6">
        <f>_xlfn.XLOOKUP(Table4[[#This Row],[CustomerID]],Customers!A:A,Customers!E:E, "Not Found")</f>
        <v>32966</v>
      </c>
      <c r="V2149">
        <f ca="1">DATEDIF(Table4[[#This Row],[CustomerBirthday]], TODAY(), "Y")</f>
        <v>36</v>
      </c>
      <c r="W2149" t="str" cm="1">
        <f t="array" aca="1" ref="W2149" ca="1">_xlfn.IFS(Table4[[#This Row],[Age]]&lt;25, "Under 25",Table4[[#This Row],[Age]]=34, "25-34", Table4[[#This Row],[Age]]&lt;=49, "35-49", Table4[[#This Row],[Age]]&lt;=64, "50-64", Table4[[#This Row],[Age]]&gt;=65, "65+")</f>
        <v>35-49</v>
      </c>
      <c r="X2149" t="str">
        <f>_xlfn.XLOOKUP(Table4[[#This Row],[StoreID]],Stores!A:A,Stores!B:B, "Not found")</f>
        <v>MegaMart Jimenezborough</v>
      </c>
      <c r="Y2149" t="str">
        <f>_xlfn.XLOOKUP(Table4[[#This Row],[StoreID]],Stores!A:A,Stores!C:C, "Not Found")</f>
        <v>Jimenezborough</v>
      </c>
      <c r="Z2149" t="str">
        <f>_xlfn.XLOOKUP(Table4[[#This Row],[StoreID]],Stores!A:A,Stores!D:D, "Not Found")</f>
        <v>South</v>
      </c>
    </row>
    <row r="2150" spans="1:26">
      <c r="A2150" t="s">
        <v>3016</v>
      </c>
      <c r="B2150" s="1">
        <v>45315</v>
      </c>
      <c r="C2150" t="s">
        <v>687</v>
      </c>
      <c r="D2150" t="s">
        <v>745</v>
      </c>
      <c r="E2150" t="s">
        <v>839</v>
      </c>
      <c r="F2150">
        <v>4</v>
      </c>
      <c r="G2150">
        <v>0.05</v>
      </c>
      <c r="H2150" t="s">
        <v>875</v>
      </c>
      <c r="I2150" s="4">
        <f>Table4[[#This Row],[Quantity]]*Table4[[#This Row],[UnitPrice]]</f>
        <v>4772.3599999999997</v>
      </c>
      <c r="J2150" s="4">
        <f>Table4[[#This Row],[Gross Revenue]]*(1-Table4[[#This Row],[Discount]])</f>
        <v>4533.7419999999993</v>
      </c>
      <c r="K2150" s="4">
        <f>Table4[[#This Row],[Quantity]]*Table4[[#This Row],[CostPrice]]</f>
        <v>3272.96</v>
      </c>
      <c r="L2150" s="4">
        <f>Table4[[#This Row],[Net Revenue]]-Table4[[#This Row],[Total Cost]]</f>
        <v>1260.7819999999992</v>
      </c>
      <c r="M2150" t="str">
        <f>_xlfn.XLOOKUP(Table4[[#This Row],[ProductID]], Products!A:A,Products!B:B, "Not Found")</f>
        <v>Above Camera</v>
      </c>
      <c r="N2150" t="str">
        <f>TEXT(Table4[[#This Row],[Date]], "mmm")</f>
        <v>Jan</v>
      </c>
      <c r="O2150" t="str">
        <f>TEXT(Table4[[#This Row],[Date]], "yyyy")</f>
        <v>2024</v>
      </c>
      <c r="P2150" t="str">
        <f>_xlfn.XLOOKUP(Table4[[#This Row],[ProductID]],Products!A:A,Products!C:C, "Not Found")</f>
        <v>Electronics</v>
      </c>
      <c r="Q2150" t="str">
        <f>_xlfn.XLOOKUP(Table4[[#This Row],[ProductID]],Products!A:A,Products!D:D,"Not Found")</f>
        <v>Camera</v>
      </c>
      <c r="R2150">
        <f>_xlfn.XLOOKUP(Table4[[#This Row],[ProductID]],Products!A:A,Products!E:E,"Not Found")</f>
        <v>1193.0899999999999</v>
      </c>
      <c r="S2150">
        <f>_xlfn.XLOOKUP(Table4[[#This Row],[ProductID]],Products!A:A,Products!F:F, "Not Found")</f>
        <v>818.24</v>
      </c>
      <c r="T2150" t="str">
        <f>_xlfn.XLOOKUP(Table4[[#This Row],[CustomerID]],Customers!A:A,Customers!D:D, "Not Found")</f>
        <v>F</v>
      </c>
      <c r="U2150" s="6">
        <f>_xlfn.XLOOKUP(Table4[[#This Row],[CustomerID]],Customers!A:A,Customers!E:E, "Not Found")</f>
        <v>27995</v>
      </c>
      <c r="V2150">
        <f ca="1">DATEDIF(Table4[[#This Row],[CustomerBirthday]], TODAY(), "Y")</f>
        <v>49</v>
      </c>
      <c r="W2150" t="str" cm="1">
        <f t="array" aca="1" ref="W2150" ca="1">_xlfn.IFS(Table4[[#This Row],[Age]]&lt;25, "Under 25",Table4[[#This Row],[Age]]=34, "25-34", Table4[[#This Row],[Age]]&lt;=49, "35-49", Table4[[#This Row],[Age]]&lt;=64, "50-64", Table4[[#This Row],[Age]]&gt;=65, "65+")</f>
        <v>35-49</v>
      </c>
      <c r="X2150" t="str">
        <f>_xlfn.XLOOKUP(Table4[[#This Row],[StoreID]],Stores!A:A,Stores!B:B, "Not found")</f>
        <v>MegaMart New Michele</v>
      </c>
      <c r="Y2150" t="str">
        <f>_xlfn.XLOOKUP(Table4[[#This Row],[StoreID]],Stores!A:A,Stores!C:C, "Not Found")</f>
        <v>New Michele</v>
      </c>
      <c r="Z2150" t="str">
        <f>_xlfn.XLOOKUP(Table4[[#This Row],[StoreID]],Stores!A:A,Stores!D:D, "Not Found")</f>
        <v>West</v>
      </c>
    </row>
    <row r="2151" spans="1:26">
      <c r="A2151" t="s">
        <v>3017</v>
      </c>
      <c r="B2151" s="1">
        <v>45416</v>
      </c>
      <c r="C2151" t="s">
        <v>134</v>
      </c>
      <c r="D2151" t="s">
        <v>798</v>
      </c>
      <c r="E2151" t="s">
        <v>835</v>
      </c>
      <c r="F2151">
        <v>3</v>
      </c>
      <c r="G2151">
        <v>0.15</v>
      </c>
      <c r="H2151" t="s">
        <v>868</v>
      </c>
      <c r="I2151" s="4">
        <f>Table4[[#This Row],[Quantity]]*Table4[[#This Row],[UnitPrice]]</f>
        <v>4504.38</v>
      </c>
      <c r="J2151" s="4">
        <f>Table4[[#This Row],[Gross Revenue]]*(1-Table4[[#This Row],[Discount]])</f>
        <v>3828.723</v>
      </c>
      <c r="K2151" s="4">
        <f>Table4[[#This Row],[Quantity]]*Table4[[#This Row],[CostPrice]]</f>
        <v>3503.19</v>
      </c>
      <c r="L2151" s="4">
        <f>Table4[[#This Row],[Net Revenue]]-Table4[[#This Row],[Total Cost]]</f>
        <v>325.5329999999999</v>
      </c>
      <c r="M2151" t="str">
        <f>_xlfn.XLOOKUP(Table4[[#This Row],[ProductID]], Products!A:A,Products!B:B, "Not Found")</f>
        <v>New Watches</v>
      </c>
      <c r="N2151" t="str">
        <f>TEXT(Table4[[#This Row],[Date]], "mmm")</f>
        <v>May</v>
      </c>
      <c r="O2151" t="str">
        <f>TEXT(Table4[[#This Row],[Date]], "yyyy")</f>
        <v>2024</v>
      </c>
      <c r="P2151" t="str">
        <f>_xlfn.XLOOKUP(Table4[[#This Row],[ProductID]],Products!A:A,Products!C:C, "Not Found")</f>
        <v>Fashion</v>
      </c>
      <c r="Q2151" t="str">
        <f>_xlfn.XLOOKUP(Table4[[#This Row],[ProductID]],Products!A:A,Products!D:D,"Not Found")</f>
        <v>Watches</v>
      </c>
      <c r="R2151">
        <f>_xlfn.XLOOKUP(Table4[[#This Row],[ProductID]],Products!A:A,Products!E:E,"Not Found")</f>
        <v>1501.46</v>
      </c>
      <c r="S2151">
        <f>_xlfn.XLOOKUP(Table4[[#This Row],[ProductID]],Products!A:A,Products!F:F, "Not Found")</f>
        <v>1167.73</v>
      </c>
      <c r="T2151" t="str">
        <f>_xlfn.XLOOKUP(Table4[[#This Row],[CustomerID]],Customers!A:A,Customers!D:D, "Not Found")</f>
        <v>F</v>
      </c>
      <c r="U2151" s="6">
        <f>_xlfn.XLOOKUP(Table4[[#This Row],[CustomerID]],Customers!A:A,Customers!E:E, "Not Found")</f>
        <v>23730</v>
      </c>
      <c r="V2151">
        <f ca="1">DATEDIF(Table4[[#This Row],[CustomerBirthday]], TODAY(), "Y")</f>
        <v>61</v>
      </c>
      <c r="W2151" t="str" cm="1">
        <f t="array" aca="1" ref="W2151" ca="1">_xlfn.IFS(Table4[[#This Row],[Age]]&lt;25, "Under 25",Table4[[#This Row],[Age]]=34, "25-34", Table4[[#This Row],[Age]]&lt;=49, "35-49", Table4[[#This Row],[Age]]&lt;=64, "50-64", Table4[[#This Row],[Age]]&gt;=65, "65+")</f>
        <v>50-64</v>
      </c>
      <c r="X2151" t="str">
        <f>_xlfn.XLOOKUP(Table4[[#This Row],[StoreID]],Stores!A:A,Stores!B:B, "Not found")</f>
        <v>MegaMart Peckmouth</v>
      </c>
      <c r="Y2151" t="str">
        <f>_xlfn.XLOOKUP(Table4[[#This Row],[StoreID]],Stores!A:A,Stores!C:C, "Not Found")</f>
        <v>Peckmouth</v>
      </c>
      <c r="Z2151" t="str">
        <f>_xlfn.XLOOKUP(Table4[[#This Row],[StoreID]],Stores!A:A,Stores!D:D, "Not Found")</f>
        <v>East</v>
      </c>
    </row>
    <row r="2152" spans="1:26">
      <c r="A2152" t="s">
        <v>3018</v>
      </c>
      <c r="B2152" s="1">
        <v>45706</v>
      </c>
      <c r="C2152" t="s">
        <v>570</v>
      </c>
      <c r="D2152" t="s">
        <v>734</v>
      </c>
      <c r="E2152" t="s">
        <v>846</v>
      </c>
      <c r="F2152">
        <v>2</v>
      </c>
      <c r="G2152">
        <v>0.15</v>
      </c>
      <c r="H2152" t="s">
        <v>871</v>
      </c>
      <c r="I2152" s="4">
        <f>Table4[[#This Row],[Quantity]]*Table4[[#This Row],[UnitPrice]]</f>
        <v>219.56</v>
      </c>
      <c r="J2152" s="4">
        <f>Table4[[#This Row],[Gross Revenue]]*(1-Table4[[#This Row],[Discount]])</f>
        <v>186.626</v>
      </c>
      <c r="K2152" s="4">
        <f>Table4[[#This Row],[Quantity]]*Table4[[#This Row],[CostPrice]]</f>
        <v>141.18</v>
      </c>
      <c r="L2152" s="4">
        <f>Table4[[#This Row],[Net Revenue]]-Table4[[#This Row],[Total Cost]]</f>
        <v>45.445999999999998</v>
      </c>
      <c r="M2152" t="str">
        <f>_xlfn.XLOOKUP(Table4[[#This Row],[ProductID]], Products!A:A,Products!B:B, "Not Found")</f>
        <v>Recognize Footwear</v>
      </c>
      <c r="N2152" t="str">
        <f>TEXT(Table4[[#This Row],[Date]], "mmm")</f>
        <v>Feb</v>
      </c>
      <c r="O2152" t="str">
        <f>TEXT(Table4[[#This Row],[Date]], "yyyy")</f>
        <v>2025</v>
      </c>
      <c r="P2152" t="str">
        <f>_xlfn.XLOOKUP(Table4[[#This Row],[ProductID]],Products!A:A,Products!C:C, "Not Found")</f>
        <v>Fashion</v>
      </c>
      <c r="Q2152" t="str">
        <f>_xlfn.XLOOKUP(Table4[[#This Row],[ProductID]],Products!A:A,Products!D:D,"Not Found")</f>
        <v>Footwear</v>
      </c>
      <c r="R2152">
        <f>_xlfn.XLOOKUP(Table4[[#This Row],[ProductID]],Products!A:A,Products!E:E,"Not Found")</f>
        <v>109.78</v>
      </c>
      <c r="S2152">
        <f>_xlfn.XLOOKUP(Table4[[#This Row],[ProductID]],Products!A:A,Products!F:F, "Not Found")</f>
        <v>70.59</v>
      </c>
      <c r="T2152" t="str">
        <f>_xlfn.XLOOKUP(Table4[[#This Row],[CustomerID]],Customers!A:A,Customers!D:D, "Not Found")</f>
        <v>M</v>
      </c>
      <c r="U2152" s="6">
        <f>_xlfn.XLOOKUP(Table4[[#This Row],[CustomerID]],Customers!A:A,Customers!E:E, "Not Found")</f>
        <v>33160</v>
      </c>
      <c r="V2152">
        <f ca="1">DATEDIF(Table4[[#This Row],[CustomerBirthday]], TODAY(), "Y")</f>
        <v>35</v>
      </c>
      <c r="W2152" t="str" cm="1">
        <f t="array" aca="1" ref="W2152" ca="1">_xlfn.IFS(Table4[[#This Row],[Age]]&lt;25, "Under 25",Table4[[#This Row],[Age]]=34, "25-34", Table4[[#This Row],[Age]]&lt;=49, "35-49", Table4[[#This Row],[Age]]&lt;=64, "50-64", Table4[[#This Row],[Age]]&gt;=65, "65+")</f>
        <v>35-49</v>
      </c>
      <c r="X2152" t="str">
        <f>_xlfn.XLOOKUP(Table4[[#This Row],[StoreID]],Stores!A:A,Stores!B:B, "Not found")</f>
        <v>MegaMart Johnmouth</v>
      </c>
      <c r="Y2152" t="str">
        <f>_xlfn.XLOOKUP(Table4[[#This Row],[StoreID]],Stores!A:A,Stores!C:C, "Not Found")</f>
        <v>Johnmouth</v>
      </c>
      <c r="Z2152" t="str">
        <f>_xlfn.XLOOKUP(Table4[[#This Row],[StoreID]],Stores!A:A,Stores!D:D, "Not Found")</f>
        <v>East</v>
      </c>
    </row>
    <row r="2153" spans="1:26">
      <c r="A2153" t="s">
        <v>3019</v>
      </c>
      <c r="B2153" s="1">
        <v>45613</v>
      </c>
      <c r="C2153" t="s">
        <v>74</v>
      </c>
      <c r="D2153" t="s">
        <v>755</v>
      </c>
      <c r="E2153" t="s">
        <v>839</v>
      </c>
      <c r="F2153">
        <v>4</v>
      </c>
      <c r="G2153">
        <v>0.05</v>
      </c>
      <c r="H2153" t="s">
        <v>865</v>
      </c>
      <c r="I2153" s="4">
        <f>Table4[[#This Row],[Quantity]]*Table4[[#This Row],[UnitPrice]]</f>
        <v>7435</v>
      </c>
      <c r="J2153" s="4">
        <f>Table4[[#This Row],[Gross Revenue]]*(1-Table4[[#This Row],[Discount]])</f>
        <v>7063.25</v>
      </c>
      <c r="K2153" s="4">
        <f>Table4[[#This Row],[Quantity]]*Table4[[#This Row],[CostPrice]]</f>
        <v>5804.64</v>
      </c>
      <c r="L2153" s="4">
        <f>Table4[[#This Row],[Net Revenue]]-Table4[[#This Row],[Total Cost]]</f>
        <v>1258.6099999999997</v>
      </c>
      <c r="M2153" t="str">
        <f>_xlfn.XLOOKUP(Table4[[#This Row],[ProductID]], Products!A:A,Products!B:B, "Not Found")</f>
        <v>House Accessories</v>
      </c>
      <c r="N2153" t="str">
        <f>TEXT(Table4[[#This Row],[Date]], "mmm")</f>
        <v>Nov</v>
      </c>
      <c r="O2153" t="str">
        <f>TEXT(Table4[[#This Row],[Date]], "yyyy")</f>
        <v>2024</v>
      </c>
      <c r="P2153" t="str">
        <f>_xlfn.XLOOKUP(Table4[[#This Row],[ProductID]],Products!A:A,Products!C:C, "Not Found")</f>
        <v>Fashion</v>
      </c>
      <c r="Q2153" t="str">
        <f>_xlfn.XLOOKUP(Table4[[#This Row],[ProductID]],Products!A:A,Products!D:D,"Not Found")</f>
        <v>Accessories</v>
      </c>
      <c r="R2153">
        <f>_xlfn.XLOOKUP(Table4[[#This Row],[ProductID]],Products!A:A,Products!E:E,"Not Found")</f>
        <v>1858.75</v>
      </c>
      <c r="S2153">
        <f>_xlfn.XLOOKUP(Table4[[#This Row],[ProductID]],Products!A:A,Products!F:F, "Not Found")</f>
        <v>1451.16</v>
      </c>
      <c r="T2153" t="str">
        <f>_xlfn.XLOOKUP(Table4[[#This Row],[CustomerID]],Customers!A:A,Customers!D:D, "Not Found")</f>
        <v>M</v>
      </c>
      <c r="U2153" s="6">
        <f>_xlfn.XLOOKUP(Table4[[#This Row],[CustomerID]],Customers!A:A,Customers!E:E, "Not Found")</f>
        <v>34565</v>
      </c>
      <c r="V2153">
        <f ca="1">DATEDIF(Table4[[#This Row],[CustomerBirthday]], TODAY(), "Y")</f>
        <v>31</v>
      </c>
      <c r="W2153" t="str" cm="1">
        <f t="array" aca="1" ref="W2153" ca="1">_xlfn.IFS(Table4[[#This Row],[Age]]&lt;25, "Under 25",Table4[[#This Row],[Age]]=34, "25-34", Table4[[#This Row],[Age]]&lt;=49, "35-49", Table4[[#This Row],[Age]]&lt;=64, "50-64", Table4[[#This Row],[Age]]&gt;=65, "65+")</f>
        <v>35-49</v>
      </c>
      <c r="X2153" t="str">
        <f>_xlfn.XLOOKUP(Table4[[#This Row],[StoreID]],Stores!A:A,Stores!B:B, "Not found")</f>
        <v>MegaMart New Michele</v>
      </c>
      <c r="Y2153" t="str">
        <f>_xlfn.XLOOKUP(Table4[[#This Row],[StoreID]],Stores!A:A,Stores!C:C, "Not Found")</f>
        <v>New Michele</v>
      </c>
      <c r="Z2153" t="str">
        <f>_xlfn.XLOOKUP(Table4[[#This Row],[StoreID]],Stores!A:A,Stores!D:D, "Not Found")</f>
        <v>West</v>
      </c>
    </row>
    <row r="2154" spans="1:26">
      <c r="A2154" t="s">
        <v>3020</v>
      </c>
      <c r="B2154" s="1">
        <v>45192</v>
      </c>
      <c r="C2154" t="s">
        <v>536</v>
      </c>
      <c r="D2154" t="s">
        <v>798</v>
      </c>
      <c r="E2154" t="s">
        <v>831</v>
      </c>
      <c r="F2154">
        <v>2</v>
      </c>
      <c r="G2154">
        <v>0.15</v>
      </c>
      <c r="H2154" t="s">
        <v>875</v>
      </c>
      <c r="I2154" s="4">
        <f>Table4[[#This Row],[Quantity]]*Table4[[#This Row],[UnitPrice]]</f>
        <v>3002.92</v>
      </c>
      <c r="J2154" s="4">
        <f>Table4[[#This Row],[Gross Revenue]]*(1-Table4[[#This Row],[Discount]])</f>
        <v>2552.482</v>
      </c>
      <c r="K2154" s="4">
        <f>Table4[[#This Row],[Quantity]]*Table4[[#This Row],[CostPrice]]</f>
        <v>2335.46</v>
      </c>
      <c r="L2154" s="4">
        <f>Table4[[#This Row],[Net Revenue]]-Table4[[#This Row],[Total Cost]]</f>
        <v>217.02199999999993</v>
      </c>
      <c r="M2154" t="str">
        <f>_xlfn.XLOOKUP(Table4[[#This Row],[ProductID]], Products!A:A,Products!B:B, "Not Found")</f>
        <v>New Watches</v>
      </c>
      <c r="N2154" t="str">
        <f>TEXT(Table4[[#This Row],[Date]], "mmm")</f>
        <v>Sep</v>
      </c>
      <c r="O2154" t="str">
        <f>TEXT(Table4[[#This Row],[Date]], "yyyy")</f>
        <v>2023</v>
      </c>
      <c r="P2154" t="str">
        <f>_xlfn.XLOOKUP(Table4[[#This Row],[ProductID]],Products!A:A,Products!C:C, "Not Found")</f>
        <v>Fashion</v>
      </c>
      <c r="Q2154" t="str">
        <f>_xlfn.XLOOKUP(Table4[[#This Row],[ProductID]],Products!A:A,Products!D:D,"Not Found")</f>
        <v>Watches</v>
      </c>
      <c r="R2154">
        <f>_xlfn.XLOOKUP(Table4[[#This Row],[ProductID]],Products!A:A,Products!E:E,"Not Found")</f>
        <v>1501.46</v>
      </c>
      <c r="S2154">
        <f>_xlfn.XLOOKUP(Table4[[#This Row],[ProductID]],Products!A:A,Products!F:F, "Not Found")</f>
        <v>1167.73</v>
      </c>
      <c r="T2154" t="str">
        <f>_xlfn.XLOOKUP(Table4[[#This Row],[CustomerID]],Customers!A:A,Customers!D:D, "Not Found")</f>
        <v>F</v>
      </c>
      <c r="U2154" s="6">
        <f>_xlfn.XLOOKUP(Table4[[#This Row],[CustomerID]],Customers!A:A,Customers!E:E, "Not Found")</f>
        <v>38541</v>
      </c>
      <c r="V2154">
        <f ca="1">DATEDIF(Table4[[#This Row],[CustomerBirthday]], TODAY(), "Y")</f>
        <v>21</v>
      </c>
      <c r="W2154" t="str" cm="1">
        <f t="array" aca="1" ref="W2154" ca="1">_xlfn.IFS(Table4[[#This Row],[Age]]&lt;25, "Under 25",Table4[[#This Row],[Age]]=34, "25-34", Table4[[#This Row],[Age]]&lt;=49, "35-49", Table4[[#This Row],[Age]]&lt;=64, "50-64", Table4[[#This Row],[Age]]&gt;=65, "65+")</f>
        <v>Under 25</v>
      </c>
      <c r="X2154" t="str">
        <f>_xlfn.XLOOKUP(Table4[[#This Row],[StoreID]],Stores!A:A,Stores!B:B, "Not found")</f>
        <v>MegaMart Jimenezborough</v>
      </c>
      <c r="Y2154" t="str">
        <f>_xlfn.XLOOKUP(Table4[[#This Row],[StoreID]],Stores!A:A,Stores!C:C, "Not Found")</f>
        <v>Jimenezborough</v>
      </c>
      <c r="Z2154" t="str">
        <f>_xlfn.XLOOKUP(Table4[[#This Row],[StoreID]],Stores!A:A,Stores!D:D, "Not Found")</f>
        <v>South</v>
      </c>
    </row>
    <row r="2155" spans="1:26">
      <c r="A2155" t="s">
        <v>3021</v>
      </c>
      <c r="B2155" s="1">
        <v>45711</v>
      </c>
      <c r="C2155" t="s">
        <v>673</v>
      </c>
      <c r="D2155" t="s">
        <v>804</v>
      </c>
      <c r="E2155" t="s">
        <v>831</v>
      </c>
      <c r="F2155">
        <v>2</v>
      </c>
      <c r="G2155">
        <v>0</v>
      </c>
      <c r="H2155" t="s">
        <v>868</v>
      </c>
      <c r="I2155" s="4">
        <f>Table4[[#This Row],[Quantity]]*Table4[[#This Row],[UnitPrice]]</f>
        <v>1081.8800000000001</v>
      </c>
      <c r="J2155" s="4">
        <f>Table4[[#This Row],[Gross Revenue]]*(1-Table4[[#This Row],[Discount]])</f>
        <v>1081.8800000000001</v>
      </c>
      <c r="K2155" s="4">
        <f>Table4[[#This Row],[Quantity]]*Table4[[#This Row],[CostPrice]]</f>
        <v>796.5</v>
      </c>
      <c r="L2155" s="4">
        <f>Table4[[#This Row],[Net Revenue]]-Table4[[#This Row],[Total Cost]]</f>
        <v>285.38000000000011</v>
      </c>
      <c r="M2155" t="str">
        <f>_xlfn.XLOOKUP(Table4[[#This Row],[ProductID]], Products!A:A,Products!B:B, "Not Found")</f>
        <v>Church Clothing</v>
      </c>
      <c r="N2155" t="str">
        <f>TEXT(Table4[[#This Row],[Date]], "mmm")</f>
        <v>Feb</v>
      </c>
      <c r="O2155" t="str">
        <f>TEXT(Table4[[#This Row],[Date]], "yyyy")</f>
        <v>2025</v>
      </c>
      <c r="P2155" t="str">
        <f>_xlfn.XLOOKUP(Table4[[#This Row],[ProductID]],Products!A:A,Products!C:C, "Not Found")</f>
        <v>Fashion</v>
      </c>
      <c r="Q2155" t="str">
        <f>_xlfn.XLOOKUP(Table4[[#This Row],[ProductID]],Products!A:A,Products!D:D,"Not Found")</f>
        <v>Clothing</v>
      </c>
      <c r="R2155">
        <f>_xlfn.XLOOKUP(Table4[[#This Row],[ProductID]],Products!A:A,Products!E:E,"Not Found")</f>
        <v>540.94000000000005</v>
      </c>
      <c r="S2155">
        <f>_xlfn.XLOOKUP(Table4[[#This Row],[ProductID]],Products!A:A,Products!F:F, "Not Found")</f>
        <v>398.25</v>
      </c>
      <c r="T2155" t="str">
        <f>_xlfn.XLOOKUP(Table4[[#This Row],[CustomerID]],Customers!A:A,Customers!D:D, "Not Found")</f>
        <v>F</v>
      </c>
      <c r="U2155" s="6">
        <f>_xlfn.XLOOKUP(Table4[[#This Row],[CustomerID]],Customers!A:A,Customers!E:E, "Not Found")</f>
        <v>21380</v>
      </c>
      <c r="V2155">
        <f ca="1">DATEDIF(Table4[[#This Row],[CustomerBirthday]], TODAY(), "Y")</f>
        <v>68</v>
      </c>
      <c r="W2155" t="str" cm="1">
        <f t="array" aca="1" ref="W2155" ca="1">_xlfn.IFS(Table4[[#This Row],[Age]]&lt;25, "Under 25",Table4[[#This Row],[Age]]=34, "25-34", Table4[[#This Row],[Age]]&lt;=49, "35-49", Table4[[#This Row],[Age]]&lt;=64, "50-64", Table4[[#This Row],[Age]]&gt;=65, "65+")</f>
        <v>65+</v>
      </c>
      <c r="X2155" t="str">
        <f>_xlfn.XLOOKUP(Table4[[#This Row],[StoreID]],Stores!A:A,Stores!B:B, "Not found")</f>
        <v>MegaMart Jimenezborough</v>
      </c>
      <c r="Y2155" t="str">
        <f>_xlfn.XLOOKUP(Table4[[#This Row],[StoreID]],Stores!A:A,Stores!C:C, "Not Found")</f>
        <v>Jimenezborough</v>
      </c>
      <c r="Z2155" t="str">
        <f>_xlfn.XLOOKUP(Table4[[#This Row],[StoreID]],Stores!A:A,Stores!D:D, "Not Found")</f>
        <v>South</v>
      </c>
    </row>
    <row r="2156" spans="1:26">
      <c r="A2156" t="s">
        <v>3022</v>
      </c>
      <c r="B2156" s="1">
        <v>45896</v>
      </c>
      <c r="C2156" t="s">
        <v>187</v>
      </c>
      <c r="D2156" t="s">
        <v>776</v>
      </c>
      <c r="E2156" t="s">
        <v>839</v>
      </c>
      <c r="F2156">
        <v>1</v>
      </c>
      <c r="G2156">
        <v>0.15</v>
      </c>
      <c r="H2156" t="s">
        <v>868</v>
      </c>
      <c r="I2156" s="4">
        <f>Table4[[#This Row],[Quantity]]*Table4[[#This Row],[UnitPrice]]</f>
        <v>429.15</v>
      </c>
      <c r="J2156" s="4">
        <f>Table4[[#This Row],[Gross Revenue]]*(1-Table4[[#This Row],[Discount]])</f>
        <v>364.77749999999997</v>
      </c>
      <c r="K2156" s="4">
        <f>Table4[[#This Row],[Quantity]]*Table4[[#This Row],[CostPrice]]</f>
        <v>258.72000000000003</v>
      </c>
      <c r="L2156" s="4">
        <f>Table4[[#This Row],[Net Revenue]]-Table4[[#This Row],[Total Cost]]</f>
        <v>106.05749999999995</v>
      </c>
      <c r="M2156" t="str">
        <f>_xlfn.XLOOKUP(Table4[[#This Row],[ProductID]], Products!A:A,Products!B:B, "Not Found")</f>
        <v>Little Watches</v>
      </c>
      <c r="N2156" t="str">
        <f>TEXT(Table4[[#This Row],[Date]], "mmm")</f>
        <v>Aug</v>
      </c>
      <c r="O2156" t="str">
        <f>TEXT(Table4[[#This Row],[Date]], "yyyy")</f>
        <v>2025</v>
      </c>
      <c r="P2156" t="str">
        <f>_xlfn.XLOOKUP(Table4[[#This Row],[ProductID]],Products!A:A,Products!C:C, "Not Found")</f>
        <v>Fashion</v>
      </c>
      <c r="Q2156" t="str">
        <f>_xlfn.XLOOKUP(Table4[[#This Row],[ProductID]],Products!A:A,Products!D:D,"Not Found")</f>
        <v>Watches</v>
      </c>
      <c r="R2156">
        <f>_xlfn.XLOOKUP(Table4[[#This Row],[ProductID]],Products!A:A,Products!E:E,"Not Found")</f>
        <v>429.15</v>
      </c>
      <c r="S2156">
        <f>_xlfn.XLOOKUP(Table4[[#This Row],[ProductID]],Products!A:A,Products!F:F, "Not Found")</f>
        <v>258.72000000000003</v>
      </c>
      <c r="T2156" t="str">
        <f>_xlfn.XLOOKUP(Table4[[#This Row],[CustomerID]],Customers!A:A,Customers!D:D, "Not Found")</f>
        <v>M</v>
      </c>
      <c r="U2156" s="6">
        <f>_xlfn.XLOOKUP(Table4[[#This Row],[CustomerID]],Customers!A:A,Customers!E:E, "Not Found")</f>
        <v>38351</v>
      </c>
      <c r="V2156">
        <f ca="1">DATEDIF(Table4[[#This Row],[CustomerBirthday]], TODAY(), "Y")</f>
        <v>21</v>
      </c>
      <c r="W2156" t="str" cm="1">
        <f t="array" aca="1" ref="W2156" ca="1">_xlfn.IFS(Table4[[#This Row],[Age]]&lt;25, "Under 25",Table4[[#This Row],[Age]]=34, "25-34", Table4[[#This Row],[Age]]&lt;=49, "35-49", Table4[[#This Row],[Age]]&lt;=64, "50-64", Table4[[#This Row],[Age]]&gt;=65, "65+")</f>
        <v>Under 25</v>
      </c>
      <c r="X2156" t="str">
        <f>_xlfn.XLOOKUP(Table4[[#This Row],[StoreID]],Stores!A:A,Stores!B:B, "Not found")</f>
        <v>MegaMart New Michele</v>
      </c>
      <c r="Y2156" t="str">
        <f>_xlfn.XLOOKUP(Table4[[#This Row],[StoreID]],Stores!A:A,Stores!C:C, "Not Found")</f>
        <v>New Michele</v>
      </c>
      <c r="Z2156" t="str">
        <f>_xlfn.XLOOKUP(Table4[[#This Row],[StoreID]],Stores!A:A,Stores!D:D, "Not Found")</f>
        <v>West</v>
      </c>
    </row>
    <row r="2157" spans="1:26">
      <c r="A2157" t="s">
        <v>3023</v>
      </c>
      <c r="B2157" s="1">
        <v>45675</v>
      </c>
      <c r="C2157" t="s">
        <v>343</v>
      </c>
      <c r="D2157" t="s">
        <v>753</v>
      </c>
      <c r="E2157" t="s">
        <v>839</v>
      </c>
      <c r="F2157">
        <v>1</v>
      </c>
      <c r="G2157">
        <v>0</v>
      </c>
      <c r="H2157" t="s">
        <v>865</v>
      </c>
      <c r="I2157" s="4">
        <f>Table4[[#This Row],[Quantity]]*Table4[[#This Row],[UnitPrice]]</f>
        <v>270.45</v>
      </c>
      <c r="J2157" s="4">
        <f>Table4[[#This Row],[Gross Revenue]]*(1-Table4[[#This Row],[Discount]])</f>
        <v>270.45</v>
      </c>
      <c r="K2157" s="4">
        <f>Table4[[#This Row],[Quantity]]*Table4[[#This Row],[CostPrice]]</f>
        <v>187.6</v>
      </c>
      <c r="L2157" s="4">
        <f>Table4[[#This Row],[Net Revenue]]-Table4[[#This Row],[Total Cost]]</f>
        <v>82.85</v>
      </c>
      <c r="M2157" t="str">
        <f>_xlfn.XLOOKUP(Table4[[#This Row],[ProductID]], Products!A:A,Products!B:B, "Not Found")</f>
        <v>Whether Bags</v>
      </c>
      <c r="N2157" t="str">
        <f>TEXT(Table4[[#This Row],[Date]], "mmm")</f>
        <v>Jan</v>
      </c>
      <c r="O2157" t="str">
        <f>TEXT(Table4[[#This Row],[Date]], "yyyy")</f>
        <v>2025</v>
      </c>
      <c r="P2157" t="str">
        <f>_xlfn.XLOOKUP(Table4[[#This Row],[ProductID]],Products!A:A,Products!C:C, "Not Found")</f>
        <v>Fashion</v>
      </c>
      <c r="Q2157" t="str">
        <f>_xlfn.XLOOKUP(Table4[[#This Row],[ProductID]],Products!A:A,Products!D:D,"Not Found")</f>
        <v>Bags</v>
      </c>
      <c r="R2157">
        <f>_xlfn.XLOOKUP(Table4[[#This Row],[ProductID]],Products!A:A,Products!E:E,"Not Found")</f>
        <v>270.45</v>
      </c>
      <c r="S2157">
        <f>_xlfn.XLOOKUP(Table4[[#This Row],[ProductID]],Products!A:A,Products!F:F, "Not Found")</f>
        <v>187.6</v>
      </c>
      <c r="T2157" t="str">
        <f>_xlfn.XLOOKUP(Table4[[#This Row],[CustomerID]],Customers!A:A,Customers!D:D, "Not Found")</f>
        <v>M</v>
      </c>
      <c r="U2157" s="6">
        <f>_xlfn.XLOOKUP(Table4[[#This Row],[CustomerID]],Customers!A:A,Customers!E:E, "Not Found")</f>
        <v>23046</v>
      </c>
      <c r="V2157">
        <f ca="1">DATEDIF(Table4[[#This Row],[CustomerBirthday]], TODAY(), "Y")</f>
        <v>63</v>
      </c>
      <c r="W2157" t="str" cm="1">
        <f t="array" aca="1" ref="W2157" ca="1">_xlfn.IFS(Table4[[#This Row],[Age]]&lt;25, "Under 25",Table4[[#This Row],[Age]]=34, "25-34", Table4[[#This Row],[Age]]&lt;=49, "35-49", Table4[[#This Row],[Age]]&lt;=64, "50-64", Table4[[#This Row],[Age]]&gt;=65, "65+")</f>
        <v>50-64</v>
      </c>
      <c r="X2157" t="str">
        <f>_xlfn.XLOOKUP(Table4[[#This Row],[StoreID]],Stores!A:A,Stores!B:B, "Not found")</f>
        <v>MegaMart New Michele</v>
      </c>
      <c r="Y2157" t="str">
        <f>_xlfn.XLOOKUP(Table4[[#This Row],[StoreID]],Stores!A:A,Stores!C:C, "Not Found")</f>
        <v>New Michele</v>
      </c>
      <c r="Z2157" t="str">
        <f>_xlfn.XLOOKUP(Table4[[#This Row],[StoreID]],Stores!A:A,Stores!D:D, "Not Found")</f>
        <v>West</v>
      </c>
    </row>
    <row r="2158" spans="1:26">
      <c r="A2158" t="s">
        <v>3024</v>
      </c>
      <c r="B2158" s="1">
        <v>45738</v>
      </c>
      <c r="C2158" t="s">
        <v>415</v>
      </c>
      <c r="D2158" t="s">
        <v>820</v>
      </c>
      <c r="E2158" t="s">
        <v>835</v>
      </c>
      <c r="F2158">
        <v>2</v>
      </c>
      <c r="G2158">
        <v>0.15</v>
      </c>
      <c r="H2158" t="s">
        <v>868</v>
      </c>
      <c r="I2158" s="4">
        <f>Table4[[#This Row],[Quantity]]*Table4[[#This Row],[UnitPrice]]</f>
        <v>2394.36</v>
      </c>
      <c r="J2158" s="4">
        <f>Table4[[#This Row],[Gross Revenue]]*(1-Table4[[#This Row],[Discount]])</f>
        <v>2035.2060000000001</v>
      </c>
      <c r="K2158" s="4">
        <f>Table4[[#This Row],[Quantity]]*Table4[[#This Row],[CostPrice]]</f>
        <v>1445.48</v>
      </c>
      <c r="L2158" s="4">
        <f>Table4[[#This Row],[Net Revenue]]-Table4[[#This Row],[Total Cost]]</f>
        <v>589.72600000000011</v>
      </c>
      <c r="M2158" t="str">
        <f>_xlfn.XLOOKUP(Table4[[#This Row],[ProductID]], Products!A:A,Products!B:B, "Not Found")</f>
        <v>Or Smartphone</v>
      </c>
      <c r="N2158" t="str">
        <f>TEXT(Table4[[#This Row],[Date]], "mmm")</f>
        <v>Mar</v>
      </c>
      <c r="O2158" t="str">
        <f>TEXT(Table4[[#This Row],[Date]], "yyyy")</f>
        <v>2025</v>
      </c>
      <c r="P2158" t="str">
        <f>_xlfn.XLOOKUP(Table4[[#This Row],[ProductID]],Products!A:A,Products!C:C, "Not Found")</f>
        <v>Electronics</v>
      </c>
      <c r="Q2158" t="str">
        <f>_xlfn.XLOOKUP(Table4[[#This Row],[ProductID]],Products!A:A,Products!D:D,"Not Found")</f>
        <v>Smartphone</v>
      </c>
      <c r="R2158">
        <f>_xlfn.XLOOKUP(Table4[[#This Row],[ProductID]],Products!A:A,Products!E:E,"Not Found")</f>
        <v>1197.18</v>
      </c>
      <c r="S2158">
        <f>_xlfn.XLOOKUP(Table4[[#This Row],[ProductID]],Products!A:A,Products!F:F, "Not Found")</f>
        <v>722.74</v>
      </c>
      <c r="T2158" t="str">
        <f>_xlfn.XLOOKUP(Table4[[#This Row],[CustomerID]],Customers!A:A,Customers!D:D, "Not Found")</f>
        <v>M</v>
      </c>
      <c r="U2158" s="6">
        <f>_xlfn.XLOOKUP(Table4[[#This Row],[CustomerID]],Customers!A:A,Customers!E:E, "Not Found")</f>
        <v>34163</v>
      </c>
      <c r="V2158">
        <f ca="1">DATEDIF(Table4[[#This Row],[CustomerBirthday]], TODAY(), "Y")</f>
        <v>33</v>
      </c>
      <c r="W2158" t="str" cm="1">
        <f t="array" aca="1" ref="W2158" ca="1">_xlfn.IFS(Table4[[#This Row],[Age]]&lt;25, "Under 25",Table4[[#This Row],[Age]]=34, "25-34", Table4[[#This Row],[Age]]&lt;=49, "35-49", Table4[[#This Row],[Age]]&lt;=64, "50-64", Table4[[#This Row],[Age]]&gt;=65, "65+")</f>
        <v>35-49</v>
      </c>
      <c r="X2158" t="str">
        <f>_xlfn.XLOOKUP(Table4[[#This Row],[StoreID]],Stores!A:A,Stores!B:B, "Not found")</f>
        <v>MegaMart Peckmouth</v>
      </c>
      <c r="Y2158" t="str">
        <f>_xlfn.XLOOKUP(Table4[[#This Row],[StoreID]],Stores!A:A,Stores!C:C, "Not Found")</f>
        <v>Peckmouth</v>
      </c>
      <c r="Z2158" t="str">
        <f>_xlfn.XLOOKUP(Table4[[#This Row],[StoreID]],Stores!A:A,Stores!D:D, "Not Found")</f>
        <v>East</v>
      </c>
    </row>
    <row r="2159" spans="1:26">
      <c r="A2159" t="s">
        <v>3025</v>
      </c>
      <c r="B2159" s="1">
        <v>45647</v>
      </c>
      <c r="C2159" t="s">
        <v>480</v>
      </c>
      <c r="D2159" t="s">
        <v>824</v>
      </c>
      <c r="E2159" t="s">
        <v>839</v>
      </c>
      <c r="F2159">
        <v>1</v>
      </c>
      <c r="G2159">
        <v>0.15</v>
      </c>
      <c r="H2159" t="s">
        <v>865</v>
      </c>
      <c r="I2159" s="4">
        <f>Table4[[#This Row],[Quantity]]*Table4[[#This Row],[UnitPrice]]</f>
        <v>388.26</v>
      </c>
      <c r="J2159" s="4">
        <f>Table4[[#This Row],[Gross Revenue]]*(1-Table4[[#This Row],[Discount]])</f>
        <v>330.02099999999996</v>
      </c>
      <c r="K2159" s="4">
        <f>Table4[[#This Row],[Quantity]]*Table4[[#This Row],[CostPrice]]</f>
        <v>199.3</v>
      </c>
      <c r="L2159" s="4">
        <f>Table4[[#This Row],[Net Revenue]]-Table4[[#This Row],[Total Cost]]</f>
        <v>130.72099999999995</v>
      </c>
      <c r="M2159" t="str">
        <f>_xlfn.XLOOKUP(Table4[[#This Row],[ProductID]], Products!A:A,Products!B:B, "Not Found")</f>
        <v>Possible Watches</v>
      </c>
      <c r="N2159" t="str">
        <f>TEXT(Table4[[#This Row],[Date]], "mmm")</f>
        <v>Dec</v>
      </c>
      <c r="O2159" t="str">
        <f>TEXT(Table4[[#This Row],[Date]], "yyyy")</f>
        <v>2024</v>
      </c>
      <c r="P2159" t="str">
        <f>_xlfn.XLOOKUP(Table4[[#This Row],[ProductID]],Products!A:A,Products!C:C, "Not Found")</f>
        <v>Fashion</v>
      </c>
      <c r="Q2159" t="str">
        <f>_xlfn.XLOOKUP(Table4[[#This Row],[ProductID]],Products!A:A,Products!D:D,"Not Found")</f>
        <v>Watches</v>
      </c>
      <c r="R2159">
        <f>_xlfn.XLOOKUP(Table4[[#This Row],[ProductID]],Products!A:A,Products!E:E,"Not Found")</f>
        <v>388.26</v>
      </c>
      <c r="S2159">
        <f>_xlfn.XLOOKUP(Table4[[#This Row],[ProductID]],Products!A:A,Products!F:F, "Not Found")</f>
        <v>199.3</v>
      </c>
      <c r="T2159" t="str">
        <f>_xlfn.XLOOKUP(Table4[[#This Row],[CustomerID]],Customers!A:A,Customers!D:D, "Not Found")</f>
        <v>M</v>
      </c>
      <c r="U2159" s="6">
        <f>_xlfn.XLOOKUP(Table4[[#This Row],[CustomerID]],Customers!A:A,Customers!E:E, "Not Found")</f>
        <v>35356</v>
      </c>
      <c r="V2159">
        <f ca="1">DATEDIF(Table4[[#This Row],[CustomerBirthday]], TODAY(), "Y")</f>
        <v>29</v>
      </c>
      <c r="W2159" t="str" cm="1">
        <f t="array" aca="1" ref="W2159" ca="1">_xlfn.IFS(Table4[[#This Row],[Age]]&lt;25, "Under 25",Table4[[#This Row],[Age]]=34, "25-34", Table4[[#This Row],[Age]]&lt;=49, "35-49", Table4[[#This Row],[Age]]&lt;=64, "50-64", Table4[[#This Row],[Age]]&gt;=65, "65+")</f>
        <v>35-49</v>
      </c>
      <c r="X2159" t="str">
        <f>_xlfn.XLOOKUP(Table4[[#This Row],[StoreID]],Stores!A:A,Stores!B:B, "Not found")</f>
        <v>MegaMart New Michele</v>
      </c>
      <c r="Y2159" t="str">
        <f>_xlfn.XLOOKUP(Table4[[#This Row],[StoreID]],Stores!A:A,Stores!C:C, "Not Found")</f>
        <v>New Michele</v>
      </c>
      <c r="Z2159" t="str">
        <f>_xlfn.XLOOKUP(Table4[[#This Row],[StoreID]],Stores!A:A,Stores!D:D, "Not Found")</f>
        <v>West</v>
      </c>
    </row>
    <row r="2160" spans="1:26">
      <c r="A2160" t="s">
        <v>3026</v>
      </c>
      <c r="B2160" s="1">
        <v>45823</v>
      </c>
      <c r="C2160" t="s">
        <v>358</v>
      </c>
      <c r="D2160" t="s">
        <v>822</v>
      </c>
      <c r="E2160" t="s">
        <v>831</v>
      </c>
      <c r="F2160">
        <v>1</v>
      </c>
      <c r="G2160">
        <v>0.15</v>
      </c>
      <c r="H2160" t="s">
        <v>868</v>
      </c>
      <c r="I2160" s="4">
        <f>Table4[[#This Row],[Quantity]]*Table4[[#This Row],[UnitPrice]]</f>
        <v>1216.3599999999999</v>
      </c>
      <c r="J2160" s="4">
        <f>Table4[[#This Row],[Gross Revenue]]*(1-Table4[[#This Row],[Discount]])</f>
        <v>1033.9059999999999</v>
      </c>
      <c r="K2160" s="4">
        <f>Table4[[#This Row],[Quantity]]*Table4[[#This Row],[CostPrice]]</f>
        <v>794.8</v>
      </c>
      <c r="L2160" s="4">
        <f>Table4[[#This Row],[Net Revenue]]-Table4[[#This Row],[Total Cost]]</f>
        <v>239.10599999999999</v>
      </c>
      <c r="M2160" t="str">
        <f>_xlfn.XLOOKUP(Table4[[#This Row],[ProductID]], Products!A:A,Products!B:B, "Not Found")</f>
        <v>Nor Bags</v>
      </c>
      <c r="N2160" t="str">
        <f>TEXT(Table4[[#This Row],[Date]], "mmm")</f>
        <v>Jun</v>
      </c>
      <c r="O2160" t="str">
        <f>TEXT(Table4[[#This Row],[Date]], "yyyy")</f>
        <v>2025</v>
      </c>
      <c r="P2160" t="str">
        <f>_xlfn.XLOOKUP(Table4[[#This Row],[ProductID]],Products!A:A,Products!C:C, "Not Found")</f>
        <v>Fashion</v>
      </c>
      <c r="Q2160" t="str">
        <f>_xlfn.XLOOKUP(Table4[[#This Row],[ProductID]],Products!A:A,Products!D:D,"Not Found")</f>
        <v>Bags</v>
      </c>
      <c r="R2160">
        <f>_xlfn.XLOOKUP(Table4[[#This Row],[ProductID]],Products!A:A,Products!E:E,"Not Found")</f>
        <v>1216.3599999999999</v>
      </c>
      <c r="S2160">
        <f>_xlfn.XLOOKUP(Table4[[#This Row],[ProductID]],Products!A:A,Products!F:F, "Not Found")</f>
        <v>794.8</v>
      </c>
      <c r="T2160" t="str">
        <f>_xlfn.XLOOKUP(Table4[[#This Row],[CustomerID]],Customers!A:A,Customers!D:D, "Not Found")</f>
        <v>M</v>
      </c>
      <c r="U2160" s="6">
        <f>_xlfn.XLOOKUP(Table4[[#This Row],[CustomerID]],Customers!A:A,Customers!E:E, "Not Found")</f>
        <v>30183</v>
      </c>
      <c r="V2160">
        <f ca="1">DATEDIF(Table4[[#This Row],[CustomerBirthday]], TODAY(), "Y")</f>
        <v>43</v>
      </c>
      <c r="W2160" t="str" cm="1">
        <f t="array" aca="1" ref="W2160" ca="1">_xlfn.IFS(Table4[[#This Row],[Age]]&lt;25, "Under 25",Table4[[#This Row],[Age]]=34, "25-34", Table4[[#This Row],[Age]]&lt;=49, "35-49", Table4[[#This Row],[Age]]&lt;=64, "50-64", Table4[[#This Row],[Age]]&gt;=65, "65+")</f>
        <v>35-49</v>
      </c>
      <c r="X2160" t="str">
        <f>_xlfn.XLOOKUP(Table4[[#This Row],[StoreID]],Stores!A:A,Stores!B:B, "Not found")</f>
        <v>MegaMart Jimenezborough</v>
      </c>
      <c r="Y2160" t="str">
        <f>_xlfn.XLOOKUP(Table4[[#This Row],[StoreID]],Stores!A:A,Stores!C:C, "Not Found")</f>
        <v>Jimenezborough</v>
      </c>
      <c r="Z2160" t="str">
        <f>_xlfn.XLOOKUP(Table4[[#This Row],[StoreID]],Stores!A:A,Stores!D:D, "Not Found")</f>
        <v>South</v>
      </c>
    </row>
    <row r="2161" spans="1:26">
      <c r="A2161" t="s">
        <v>3027</v>
      </c>
      <c r="B2161" s="1">
        <v>45257</v>
      </c>
      <c r="C2161" t="s">
        <v>195</v>
      </c>
      <c r="D2161" t="s">
        <v>826</v>
      </c>
      <c r="E2161" t="s">
        <v>839</v>
      </c>
      <c r="F2161">
        <v>2</v>
      </c>
      <c r="G2161">
        <v>0.15</v>
      </c>
      <c r="H2161" t="s">
        <v>871</v>
      </c>
      <c r="I2161" s="4">
        <f>Table4[[#This Row],[Quantity]]*Table4[[#This Row],[UnitPrice]]</f>
        <v>2089.2800000000002</v>
      </c>
      <c r="J2161" s="4">
        <f>Table4[[#This Row],[Gross Revenue]]*(1-Table4[[#This Row],[Discount]])</f>
        <v>1775.8880000000001</v>
      </c>
      <c r="K2161" s="4">
        <f>Table4[[#This Row],[Quantity]]*Table4[[#This Row],[CostPrice]]</f>
        <v>1550.14</v>
      </c>
      <c r="L2161" s="4">
        <f>Table4[[#This Row],[Net Revenue]]-Table4[[#This Row],[Total Cost]]</f>
        <v>225.74800000000005</v>
      </c>
      <c r="M2161" t="str">
        <f>_xlfn.XLOOKUP(Table4[[#This Row],[ProductID]], Products!A:A,Products!B:B, "Not Found")</f>
        <v>Maybe Footwear</v>
      </c>
      <c r="N2161" t="str">
        <f>TEXT(Table4[[#This Row],[Date]], "mmm")</f>
        <v>Nov</v>
      </c>
      <c r="O2161" t="str">
        <f>TEXT(Table4[[#This Row],[Date]], "yyyy")</f>
        <v>2023</v>
      </c>
      <c r="P2161" t="str">
        <f>_xlfn.XLOOKUP(Table4[[#This Row],[ProductID]],Products!A:A,Products!C:C, "Not Found")</f>
        <v>Fashion</v>
      </c>
      <c r="Q2161" t="str">
        <f>_xlfn.XLOOKUP(Table4[[#This Row],[ProductID]],Products!A:A,Products!D:D,"Not Found")</f>
        <v>Footwear</v>
      </c>
      <c r="R2161">
        <f>_xlfn.XLOOKUP(Table4[[#This Row],[ProductID]],Products!A:A,Products!E:E,"Not Found")</f>
        <v>1044.6400000000001</v>
      </c>
      <c r="S2161">
        <f>_xlfn.XLOOKUP(Table4[[#This Row],[ProductID]],Products!A:A,Products!F:F, "Not Found")</f>
        <v>775.07</v>
      </c>
      <c r="T2161" t="str">
        <f>_xlfn.XLOOKUP(Table4[[#This Row],[CustomerID]],Customers!A:A,Customers!D:D, "Not Found")</f>
        <v>M</v>
      </c>
      <c r="U2161" s="6">
        <f>_xlfn.XLOOKUP(Table4[[#This Row],[CustomerID]],Customers!A:A,Customers!E:E, "Not Found")</f>
        <v>25009</v>
      </c>
      <c r="V2161">
        <f ca="1">DATEDIF(Table4[[#This Row],[CustomerBirthday]], TODAY(), "Y")</f>
        <v>58</v>
      </c>
      <c r="W2161" t="str" cm="1">
        <f t="array" aca="1" ref="W2161" ca="1">_xlfn.IFS(Table4[[#This Row],[Age]]&lt;25, "Under 25",Table4[[#This Row],[Age]]=34, "25-34", Table4[[#This Row],[Age]]&lt;=49, "35-49", Table4[[#This Row],[Age]]&lt;=64, "50-64", Table4[[#This Row],[Age]]&gt;=65, "65+")</f>
        <v>50-64</v>
      </c>
      <c r="X2161" t="str">
        <f>_xlfn.XLOOKUP(Table4[[#This Row],[StoreID]],Stores!A:A,Stores!B:B, "Not found")</f>
        <v>MegaMart New Michele</v>
      </c>
      <c r="Y2161" t="str">
        <f>_xlfn.XLOOKUP(Table4[[#This Row],[StoreID]],Stores!A:A,Stores!C:C, "Not Found")</f>
        <v>New Michele</v>
      </c>
      <c r="Z2161" t="str">
        <f>_xlfn.XLOOKUP(Table4[[#This Row],[StoreID]],Stores!A:A,Stores!D:D, "Not Found")</f>
        <v>West</v>
      </c>
    </row>
    <row r="2162" spans="1:26">
      <c r="A2162" t="s">
        <v>3028</v>
      </c>
      <c r="B2162" s="1">
        <v>45581</v>
      </c>
      <c r="C2162" t="s">
        <v>551</v>
      </c>
      <c r="D2162" t="s">
        <v>774</v>
      </c>
      <c r="E2162" t="s">
        <v>839</v>
      </c>
      <c r="F2162">
        <v>5</v>
      </c>
      <c r="G2162">
        <v>0.15</v>
      </c>
      <c r="H2162" t="s">
        <v>868</v>
      </c>
      <c r="I2162" s="4">
        <f>Table4[[#This Row],[Quantity]]*Table4[[#This Row],[UnitPrice]]</f>
        <v>7437.05</v>
      </c>
      <c r="J2162" s="4">
        <f>Table4[[#This Row],[Gross Revenue]]*(1-Table4[[#This Row],[Discount]])</f>
        <v>6321.4925000000003</v>
      </c>
      <c r="K2162" s="4">
        <f>Table4[[#This Row],[Quantity]]*Table4[[#This Row],[CostPrice]]</f>
        <v>4065.3500000000004</v>
      </c>
      <c r="L2162" s="4">
        <f>Table4[[#This Row],[Net Revenue]]-Table4[[#This Row],[Total Cost]]</f>
        <v>2256.1424999999999</v>
      </c>
      <c r="M2162" t="str">
        <f>_xlfn.XLOOKUP(Table4[[#This Row],[ProductID]], Products!A:A,Products!B:B, "Not Found")</f>
        <v>Him Smartphone</v>
      </c>
      <c r="N2162" t="str">
        <f>TEXT(Table4[[#This Row],[Date]], "mmm")</f>
        <v>Oct</v>
      </c>
      <c r="O2162" t="str">
        <f>TEXT(Table4[[#This Row],[Date]], "yyyy")</f>
        <v>2024</v>
      </c>
      <c r="P2162" t="str">
        <f>_xlfn.XLOOKUP(Table4[[#This Row],[ProductID]],Products!A:A,Products!C:C, "Not Found")</f>
        <v>Electronics</v>
      </c>
      <c r="Q2162" t="str">
        <f>_xlfn.XLOOKUP(Table4[[#This Row],[ProductID]],Products!A:A,Products!D:D,"Not Found")</f>
        <v>Smartphone</v>
      </c>
      <c r="R2162">
        <f>_xlfn.XLOOKUP(Table4[[#This Row],[ProductID]],Products!A:A,Products!E:E,"Not Found")</f>
        <v>1487.41</v>
      </c>
      <c r="S2162">
        <f>_xlfn.XLOOKUP(Table4[[#This Row],[ProductID]],Products!A:A,Products!F:F, "Not Found")</f>
        <v>813.07</v>
      </c>
      <c r="T2162" t="str">
        <f>_xlfn.XLOOKUP(Table4[[#This Row],[CustomerID]],Customers!A:A,Customers!D:D, "Not Found")</f>
        <v>F</v>
      </c>
      <c r="U2162" s="6">
        <f>_xlfn.XLOOKUP(Table4[[#This Row],[CustomerID]],Customers!A:A,Customers!E:E, "Not Found")</f>
        <v>32240</v>
      </c>
      <c r="V2162">
        <f ca="1">DATEDIF(Table4[[#This Row],[CustomerBirthday]], TODAY(), "Y")</f>
        <v>38</v>
      </c>
      <c r="W2162" t="str" cm="1">
        <f t="array" aca="1" ref="W2162" ca="1">_xlfn.IFS(Table4[[#This Row],[Age]]&lt;25, "Under 25",Table4[[#This Row],[Age]]=34, "25-34", Table4[[#This Row],[Age]]&lt;=49, "35-49", Table4[[#This Row],[Age]]&lt;=64, "50-64", Table4[[#This Row],[Age]]&gt;=65, "65+")</f>
        <v>35-49</v>
      </c>
      <c r="X2162" t="str">
        <f>_xlfn.XLOOKUP(Table4[[#This Row],[StoreID]],Stores!A:A,Stores!B:B, "Not found")</f>
        <v>MegaMart New Michele</v>
      </c>
      <c r="Y2162" t="str">
        <f>_xlfn.XLOOKUP(Table4[[#This Row],[StoreID]],Stores!A:A,Stores!C:C, "Not Found")</f>
        <v>New Michele</v>
      </c>
      <c r="Z2162" t="str">
        <f>_xlfn.XLOOKUP(Table4[[#This Row],[StoreID]],Stores!A:A,Stores!D:D, "Not Found")</f>
        <v>West</v>
      </c>
    </row>
    <row r="2163" spans="1:26">
      <c r="A2163" t="s">
        <v>3029</v>
      </c>
      <c r="B2163" s="1">
        <v>45889</v>
      </c>
      <c r="C2163" t="s">
        <v>112</v>
      </c>
      <c r="D2163" t="s">
        <v>776</v>
      </c>
      <c r="E2163" t="s">
        <v>831</v>
      </c>
      <c r="F2163">
        <v>2</v>
      </c>
      <c r="G2163">
        <v>0</v>
      </c>
      <c r="H2163" t="s">
        <v>871</v>
      </c>
      <c r="I2163" s="4">
        <f>Table4[[#This Row],[Quantity]]*Table4[[#This Row],[UnitPrice]]</f>
        <v>858.3</v>
      </c>
      <c r="J2163" s="4">
        <f>Table4[[#This Row],[Gross Revenue]]*(1-Table4[[#This Row],[Discount]])</f>
        <v>858.3</v>
      </c>
      <c r="K2163" s="4">
        <f>Table4[[#This Row],[Quantity]]*Table4[[#This Row],[CostPrice]]</f>
        <v>517.44000000000005</v>
      </c>
      <c r="L2163" s="4">
        <f>Table4[[#This Row],[Net Revenue]]-Table4[[#This Row],[Total Cost]]</f>
        <v>340.8599999999999</v>
      </c>
      <c r="M2163" t="str">
        <f>_xlfn.XLOOKUP(Table4[[#This Row],[ProductID]], Products!A:A,Products!B:B, "Not Found")</f>
        <v>Little Watches</v>
      </c>
      <c r="N2163" t="str">
        <f>TEXT(Table4[[#This Row],[Date]], "mmm")</f>
        <v>Aug</v>
      </c>
      <c r="O2163" t="str">
        <f>TEXT(Table4[[#This Row],[Date]], "yyyy")</f>
        <v>2025</v>
      </c>
      <c r="P2163" t="str">
        <f>_xlfn.XLOOKUP(Table4[[#This Row],[ProductID]],Products!A:A,Products!C:C, "Not Found")</f>
        <v>Fashion</v>
      </c>
      <c r="Q2163" t="str">
        <f>_xlfn.XLOOKUP(Table4[[#This Row],[ProductID]],Products!A:A,Products!D:D,"Not Found")</f>
        <v>Watches</v>
      </c>
      <c r="R2163">
        <f>_xlfn.XLOOKUP(Table4[[#This Row],[ProductID]],Products!A:A,Products!E:E,"Not Found")</f>
        <v>429.15</v>
      </c>
      <c r="S2163">
        <f>_xlfn.XLOOKUP(Table4[[#This Row],[ProductID]],Products!A:A,Products!F:F, "Not Found")</f>
        <v>258.72000000000003</v>
      </c>
      <c r="T2163" t="str">
        <f>_xlfn.XLOOKUP(Table4[[#This Row],[CustomerID]],Customers!A:A,Customers!D:D, "Not Found")</f>
        <v>F</v>
      </c>
      <c r="U2163" s="6">
        <f>_xlfn.XLOOKUP(Table4[[#This Row],[CustomerID]],Customers!A:A,Customers!E:E, "Not Found")</f>
        <v>21956</v>
      </c>
      <c r="V2163">
        <f ca="1">DATEDIF(Table4[[#This Row],[CustomerBirthday]], TODAY(), "Y")</f>
        <v>66</v>
      </c>
      <c r="W2163" t="str" cm="1">
        <f t="array" aca="1" ref="W2163" ca="1">_xlfn.IFS(Table4[[#This Row],[Age]]&lt;25, "Under 25",Table4[[#This Row],[Age]]=34, "25-34", Table4[[#This Row],[Age]]&lt;=49, "35-49", Table4[[#This Row],[Age]]&lt;=64, "50-64", Table4[[#This Row],[Age]]&gt;=65, "65+")</f>
        <v>65+</v>
      </c>
      <c r="X2163" t="str">
        <f>_xlfn.XLOOKUP(Table4[[#This Row],[StoreID]],Stores!A:A,Stores!B:B, "Not found")</f>
        <v>MegaMart Jimenezborough</v>
      </c>
      <c r="Y2163" t="str">
        <f>_xlfn.XLOOKUP(Table4[[#This Row],[StoreID]],Stores!A:A,Stores!C:C, "Not Found")</f>
        <v>Jimenezborough</v>
      </c>
      <c r="Z2163" t="str">
        <f>_xlfn.XLOOKUP(Table4[[#This Row],[StoreID]],Stores!A:A,Stores!D:D, "Not Found")</f>
        <v>South</v>
      </c>
    </row>
    <row r="2164" spans="1:26">
      <c r="A2164" t="s">
        <v>3030</v>
      </c>
      <c r="B2164" s="1">
        <v>45629</v>
      </c>
      <c r="C2164" t="s">
        <v>119</v>
      </c>
      <c r="D2164" t="s">
        <v>757</v>
      </c>
      <c r="E2164" t="s">
        <v>831</v>
      </c>
      <c r="F2164">
        <v>1</v>
      </c>
      <c r="G2164">
        <v>0.1</v>
      </c>
      <c r="H2164" t="s">
        <v>871</v>
      </c>
      <c r="I2164" s="4">
        <f>Table4[[#This Row],[Quantity]]*Table4[[#This Row],[UnitPrice]]</f>
        <v>1246.1099999999999</v>
      </c>
      <c r="J2164" s="4">
        <f>Table4[[#This Row],[Gross Revenue]]*(1-Table4[[#This Row],[Discount]])</f>
        <v>1121.499</v>
      </c>
      <c r="K2164" s="4">
        <f>Table4[[#This Row],[Quantity]]*Table4[[#This Row],[CostPrice]]</f>
        <v>833.52</v>
      </c>
      <c r="L2164" s="4">
        <f>Table4[[#This Row],[Net Revenue]]-Table4[[#This Row],[Total Cost]]</f>
        <v>287.97900000000004</v>
      </c>
      <c r="M2164" t="str">
        <f>_xlfn.XLOOKUP(Table4[[#This Row],[ProductID]], Products!A:A,Products!B:B, "Not Found")</f>
        <v>Find Headphones</v>
      </c>
      <c r="N2164" t="str">
        <f>TEXT(Table4[[#This Row],[Date]], "mmm")</f>
        <v>Dec</v>
      </c>
      <c r="O2164" t="str">
        <f>TEXT(Table4[[#This Row],[Date]], "yyyy")</f>
        <v>2024</v>
      </c>
      <c r="P2164" t="str">
        <f>_xlfn.XLOOKUP(Table4[[#This Row],[ProductID]],Products!A:A,Products!C:C, "Not Found")</f>
        <v>Electronics</v>
      </c>
      <c r="Q2164" t="str">
        <f>_xlfn.XLOOKUP(Table4[[#This Row],[ProductID]],Products!A:A,Products!D:D,"Not Found")</f>
        <v>Headphones</v>
      </c>
      <c r="R2164">
        <f>_xlfn.XLOOKUP(Table4[[#This Row],[ProductID]],Products!A:A,Products!E:E,"Not Found")</f>
        <v>1246.1099999999999</v>
      </c>
      <c r="S2164">
        <f>_xlfn.XLOOKUP(Table4[[#This Row],[ProductID]],Products!A:A,Products!F:F, "Not Found")</f>
        <v>833.52</v>
      </c>
      <c r="T2164" t="str">
        <f>_xlfn.XLOOKUP(Table4[[#This Row],[CustomerID]],Customers!A:A,Customers!D:D, "Not Found")</f>
        <v>M</v>
      </c>
      <c r="U2164" s="6">
        <f>_xlfn.XLOOKUP(Table4[[#This Row],[CustomerID]],Customers!A:A,Customers!E:E, "Not Found")</f>
        <v>37417</v>
      </c>
      <c r="V2164">
        <f ca="1">DATEDIF(Table4[[#This Row],[CustomerBirthday]], TODAY(), "Y")</f>
        <v>24</v>
      </c>
      <c r="W2164" t="str" cm="1">
        <f t="array" aca="1" ref="W2164" ca="1">_xlfn.IFS(Table4[[#This Row],[Age]]&lt;25, "Under 25",Table4[[#This Row],[Age]]=34, "25-34", Table4[[#This Row],[Age]]&lt;=49, "35-49", Table4[[#This Row],[Age]]&lt;=64, "50-64", Table4[[#This Row],[Age]]&gt;=65, "65+")</f>
        <v>Under 25</v>
      </c>
      <c r="X2164" t="str">
        <f>_xlfn.XLOOKUP(Table4[[#This Row],[StoreID]],Stores!A:A,Stores!B:B, "Not found")</f>
        <v>MegaMart Jimenezborough</v>
      </c>
      <c r="Y2164" t="str">
        <f>_xlfn.XLOOKUP(Table4[[#This Row],[StoreID]],Stores!A:A,Stores!C:C, "Not Found")</f>
        <v>Jimenezborough</v>
      </c>
      <c r="Z2164" t="str">
        <f>_xlfn.XLOOKUP(Table4[[#This Row],[StoreID]],Stores!A:A,Stores!D:D, "Not Found")</f>
        <v>South</v>
      </c>
    </row>
    <row r="2165" spans="1:26">
      <c r="A2165" t="s">
        <v>3031</v>
      </c>
      <c r="B2165" s="1">
        <v>45295</v>
      </c>
      <c r="C2165" t="s">
        <v>71</v>
      </c>
      <c r="D2165" t="s">
        <v>711</v>
      </c>
      <c r="E2165" t="s">
        <v>846</v>
      </c>
      <c r="F2165">
        <v>1</v>
      </c>
      <c r="G2165">
        <v>0.1</v>
      </c>
      <c r="H2165" t="s">
        <v>871</v>
      </c>
      <c r="I2165" s="4">
        <f>Table4[[#This Row],[Quantity]]*Table4[[#This Row],[UnitPrice]]</f>
        <v>1673.69</v>
      </c>
      <c r="J2165" s="4">
        <f>Table4[[#This Row],[Gross Revenue]]*(1-Table4[[#This Row],[Discount]])</f>
        <v>1506.3210000000001</v>
      </c>
      <c r="K2165" s="4">
        <f>Table4[[#This Row],[Quantity]]*Table4[[#This Row],[CostPrice]]</f>
        <v>1323.38</v>
      </c>
      <c r="L2165" s="4">
        <f>Table4[[#This Row],[Net Revenue]]-Table4[[#This Row],[Total Cost]]</f>
        <v>182.94100000000003</v>
      </c>
      <c r="M2165" t="str">
        <f>_xlfn.XLOOKUP(Table4[[#This Row],[ProductID]], Products!A:A,Products!B:B, "Not Found")</f>
        <v>Like Camera</v>
      </c>
      <c r="N2165" t="str">
        <f>TEXT(Table4[[#This Row],[Date]], "mmm")</f>
        <v>Jan</v>
      </c>
      <c r="O2165" t="str">
        <f>TEXT(Table4[[#This Row],[Date]], "yyyy")</f>
        <v>2024</v>
      </c>
      <c r="P2165" t="str">
        <f>_xlfn.XLOOKUP(Table4[[#This Row],[ProductID]],Products!A:A,Products!C:C, "Not Found")</f>
        <v>Electronics</v>
      </c>
      <c r="Q2165" t="str">
        <f>_xlfn.XLOOKUP(Table4[[#This Row],[ProductID]],Products!A:A,Products!D:D,"Not Found")</f>
        <v>Camera</v>
      </c>
      <c r="R2165">
        <f>_xlfn.XLOOKUP(Table4[[#This Row],[ProductID]],Products!A:A,Products!E:E,"Not Found")</f>
        <v>1673.69</v>
      </c>
      <c r="S2165">
        <f>_xlfn.XLOOKUP(Table4[[#This Row],[ProductID]],Products!A:A,Products!F:F, "Not Found")</f>
        <v>1323.38</v>
      </c>
      <c r="T2165" t="str">
        <f>_xlfn.XLOOKUP(Table4[[#This Row],[CustomerID]],Customers!A:A,Customers!D:D, "Not Found")</f>
        <v>F</v>
      </c>
      <c r="U2165" s="6">
        <f>_xlfn.XLOOKUP(Table4[[#This Row],[CustomerID]],Customers!A:A,Customers!E:E, "Not Found")</f>
        <v>30021</v>
      </c>
      <c r="V2165">
        <f ca="1">DATEDIF(Table4[[#This Row],[CustomerBirthday]], TODAY(), "Y")</f>
        <v>44</v>
      </c>
      <c r="W2165" t="str" cm="1">
        <f t="array" aca="1" ref="W2165" ca="1">_xlfn.IFS(Table4[[#This Row],[Age]]&lt;25, "Under 25",Table4[[#This Row],[Age]]=34, "25-34", Table4[[#This Row],[Age]]&lt;=49, "35-49", Table4[[#This Row],[Age]]&lt;=64, "50-64", Table4[[#This Row],[Age]]&gt;=65, "65+")</f>
        <v>35-49</v>
      </c>
      <c r="X2165" t="str">
        <f>_xlfn.XLOOKUP(Table4[[#This Row],[StoreID]],Stores!A:A,Stores!B:B, "Not found")</f>
        <v>MegaMart Johnmouth</v>
      </c>
      <c r="Y2165" t="str">
        <f>_xlfn.XLOOKUP(Table4[[#This Row],[StoreID]],Stores!A:A,Stores!C:C, "Not Found")</f>
        <v>Johnmouth</v>
      </c>
      <c r="Z2165" t="str">
        <f>_xlfn.XLOOKUP(Table4[[#This Row],[StoreID]],Stores!A:A,Stores!D:D, "Not Found")</f>
        <v>East</v>
      </c>
    </row>
    <row r="2166" spans="1:26">
      <c r="A2166" t="s">
        <v>3032</v>
      </c>
      <c r="B2166" s="1">
        <v>45660</v>
      </c>
      <c r="C2166" t="s">
        <v>570</v>
      </c>
      <c r="D2166" t="s">
        <v>747</v>
      </c>
      <c r="E2166" t="s">
        <v>842</v>
      </c>
      <c r="F2166">
        <v>4</v>
      </c>
      <c r="G2166">
        <v>0.15</v>
      </c>
      <c r="H2166" t="s">
        <v>875</v>
      </c>
      <c r="I2166" s="4">
        <f>Table4[[#This Row],[Quantity]]*Table4[[#This Row],[UnitPrice]]</f>
        <v>4539.2</v>
      </c>
      <c r="J2166" s="4">
        <f>Table4[[#This Row],[Gross Revenue]]*(1-Table4[[#This Row],[Discount]])</f>
        <v>3858.3199999999997</v>
      </c>
      <c r="K2166" s="4">
        <f>Table4[[#This Row],[Quantity]]*Table4[[#This Row],[CostPrice]]</f>
        <v>2700.4</v>
      </c>
      <c r="L2166" s="4">
        <f>Table4[[#This Row],[Net Revenue]]-Table4[[#This Row],[Total Cost]]</f>
        <v>1157.9199999999996</v>
      </c>
      <c r="M2166" t="str">
        <f>_xlfn.XLOOKUP(Table4[[#This Row],[ProductID]], Products!A:A,Products!B:B, "Not Found")</f>
        <v>World Watches</v>
      </c>
      <c r="N2166" t="str">
        <f>TEXT(Table4[[#This Row],[Date]], "mmm")</f>
        <v>Jan</v>
      </c>
      <c r="O2166" t="str">
        <f>TEXT(Table4[[#This Row],[Date]], "yyyy")</f>
        <v>2025</v>
      </c>
      <c r="P2166" t="str">
        <f>_xlfn.XLOOKUP(Table4[[#This Row],[ProductID]],Products!A:A,Products!C:C, "Not Found")</f>
        <v>Fashion</v>
      </c>
      <c r="Q2166" t="str">
        <f>_xlfn.XLOOKUP(Table4[[#This Row],[ProductID]],Products!A:A,Products!D:D,"Not Found")</f>
        <v>Watches</v>
      </c>
      <c r="R2166">
        <f>_xlfn.XLOOKUP(Table4[[#This Row],[ProductID]],Products!A:A,Products!E:E,"Not Found")</f>
        <v>1134.8</v>
      </c>
      <c r="S2166">
        <f>_xlfn.XLOOKUP(Table4[[#This Row],[ProductID]],Products!A:A,Products!F:F, "Not Found")</f>
        <v>675.1</v>
      </c>
      <c r="T2166" t="str">
        <f>_xlfn.XLOOKUP(Table4[[#This Row],[CustomerID]],Customers!A:A,Customers!D:D, "Not Found")</f>
        <v>M</v>
      </c>
      <c r="U2166" s="6">
        <f>_xlfn.XLOOKUP(Table4[[#This Row],[CustomerID]],Customers!A:A,Customers!E:E, "Not Found")</f>
        <v>33160</v>
      </c>
      <c r="V2166">
        <f ca="1">DATEDIF(Table4[[#This Row],[CustomerBirthday]], TODAY(), "Y")</f>
        <v>35</v>
      </c>
      <c r="W2166" t="str" cm="1">
        <f t="array" aca="1" ref="W2166" ca="1">_xlfn.IFS(Table4[[#This Row],[Age]]&lt;25, "Under 25",Table4[[#This Row],[Age]]=34, "25-34", Table4[[#This Row],[Age]]&lt;=49, "35-49", Table4[[#This Row],[Age]]&lt;=64, "50-64", Table4[[#This Row],[Age]]&gt;=65, "65+")</f>
        <v>35-49</v>
      </c>
      <c r="X2166" t="str">
        <f>_xlfn.XLOOKUP(Table4[[#This Row],[StoreID]],Stores!A:A,Stores!B:B, "Not found")</f>
        <v>MegaMart Brianahaven</v>
      </c>
      <c r="Y2166" t="str">
        <f>_xlfn.XLOOKUP(Table4[[#This Row],[StoreID]],Stores!A:A,Stores!C:C, "Not Found")</f>
        <v>Brianahaven</v>
      </c>
      <c r="Z2166" t="str">
        <f>_xlfn.XLOOKUP(Table4[[#This Row],[StoreID]],Stores!A:A,Stores!D:D, "Not Found")</f>
        <v>North</v>
      </c>
    </row>
    <row r="2167" spans="1:26">
      <c r="A2167" t="s">
        <v>3033</v>
      </c>
      <c r="B2167" s="1">
        <v>45819</v>
      </c>
      <c r="C2167" t="s">
        <v>221</v>
      </c>
      <c r="D2167" t="s">
        <v>742</v>
      </c>
      <c r="E2167" t="s">
        <v>839</v>
      </c>
      <c r="F2167">
        <v>4</v>
      </c>
      <c r="G2167">
        <v>0.05</v>
      </c>
      <c r="H2167" t="s">
        <v>871</v>
      </c>
      <c r="I2167" s="4">
        <f>Table4[[#This Row],[Quantity]]*Table4[[#This Row],[UnitPrice]]</f>
        <v>994.28</v>
      </c>
      <c r="J2167" s="4">
        <f>Table4[[#This Row],[Gross Revenue]]*(1-Table4[[#This Row],[Discount]])</f>
        <v>944.56599999999992</v>
      </c>
      <c r="K2167" s="4">
        <f>Table4[[#This Row],[Quantity]]*Table4[[#This Row],[CostPrice]]</f>
        <v>762.68</v>
      </c>
      <c r="L2167" s="4">
        <f>Table4[[#This Row],[Net Revenue]]-Table4[[#This Row],[Total Cost]]</f>
        <v>181.88599999999997</v>
      </c>
      <c r="M2167" t="str">
        <f>_xlfn.XLOOKUP(Table4[[#This Row],[ProductID]], Products!A:A,Products!B:B, "Not Found")</f>
        <v>Either Headphones</v>
      </c>
      <c r="N2167" t="str">
        <f>TEXT(Table4[[#This Row],[Date]], "mmm")</f>
        <v>Jun</v>
      </c>
      <c r="O2167" t="str">
        <f>TEXT(Table4[[#This Row],[Date]], "yyyy")</f>
        <v>2025</v>
      </c>
      <c r="P2167" t="str">
        <f>_xlfn.XLOOKUP(Table4[[#This Row],[ProductID]],Products!A:A,Products!C:C, "Not Found")</f>
        <v>Electronics</v>
      </c>
      <c r="Q2167" t="str">
        <f>_xlfn.XLOOKUP(Table4[[#This Row],[ProductID]],Products!A:A,Products!D:D,"Not Found")</f>
        <v>Headphones</v>
      </c>
      <c r="R2167">
        <f>_xlfn.XLOOKUP(Table4[[#This Row],[ProductID]],Products!A:A,Products!E:E,"Not Found")</f>
        <v>248.57</v>
      </c>
      <c r="S2167">
        <f>_xlfn.XLOOKUP(Table4[[#This Row],[ProductID]],Products!A:A,Products!F:F, "Not Found")</f>
        <v>190.67</v>
      </c>
      <c r="T2167" t="str">
        <f>_xlfn.XLOOKUP(Table4[[#This Row],[CustomerID]],Customers!A:A,Customers!D:D, "Not Found")</f>
        <v>F</v>
      </c>
      <c r="U2167" s="6">
        <f>_xlfn.XLOOKUP(Table4[[#This Row],[CustomerID]],Customers!A:A,Customers!E:E, "Not Found")</f>
        <v>36064</v>
      </c>
      <c r="V2167">
        <f ca="1">DATEDIF(Table4[[#This Row],[CustomerBirthday]], TODAY(), "Y")</f>
        <v>27</v>
      </c>
      <c r="W2167" t="str" cm="1">
        <f t="array" aca="1" ref="W2167" ca="1">_xlfn.IFS(Table4[[#This Row],[Age]]&lt;25, "Under 25",Table4[[#This Row],[Age]]=34, "25-34", Table4[[#This Row],[Age]]&lt;=49, "35-49", Table4[[#This Row],[Age]]&lt;=64, "50-64", Table4[[#This Row],[Age]]&gt;=65, "65+")</f>
        <v>35-49</v>
      </c>
      <c r="X2167" t="str">
        <f>_xlfn.XLOOKUP(Table4[[#This Row],[StoreID]],Stores!A:A,Stores!B:B, "Not found")</f>
        <v>MegaMart New Michele</v>
      </c>
      <c r="Y2167" t="str">
        <f>_xlfn.XLOOKUP(Table4[[#This Row],[StoreID]],Stores!A:A,Stores!C:C, "Not Found")</f>
        <v>New Michele</v>
      </c>
      <c r="Z2167" t="str">
        <f>_xlfn.XLOOKUP(Table4[[#This Row],[StoreID]],Stores!A:A,Stores!D:D, "Not Found")</f>
        <v>West</v>
      </c>
    </row>
    <row r="2168" spans="1:26">
      <c r="A2168" t="s">
        <v>3034</v>
      </c>
      <c r="B2168" s="1">
        <v>45362</v>
      </c>
      <c r="C2168" t="s">
        <v>206</v>
      </c>
      <c r="D2168" t="s">
        <v>788</v>
      </c>
      <c r="E2168" t="s">
        <v>839</v>
      </c>
      <c r="F2168">
        <v>3</v>
      </c>
      <c r="G2168">
        <v>0.1</v>
      </c>
      <c r="H2168" t="s">
        <v>875</v>
      </c>
      <c r="I2168" s="4">
        <f>Table4[[#This Row],[Quantity]]*Table4[[#This Row],[UnitPrice]]</f>
        <v>3287.16</v>
      </c>
      <c r="J2168" s="4">
        <f>Table4[[#This Row],[Gross Revenue]]*(1-Table4[[#This Row],[Discount]])</f>
        <v>2958.444</v>
      </c>
      <c r="K2168" s="4">
        <f>Table4[[#This Row],[Quantity]]*Table4[[#This Row],[CostPrice]]</f>
        <v>2466.6000000000004</v>
      </c>
      <c r="L2168" s="4">
        <f>Table4[[#This Row],[Net Revenue]]-Table4[[#This Row],[Total Cost]]</f>
        <v>491.8439999999996</v>
      </c>
      <c r="M2168" t="str">
        <f>_xlfn.XLOOKUP(Table4[[#This Row],[ProductID]], Products!A:A,Products!B:B, "Not Found")</f>
        <v>Foot Snacks</v>
      </c>
      <c r="N2168" t="str">
        <f>TEXT(Table4[[#This Row],[Date]], "mmm")</f>
        <v>Mar</v>
      </c>
      <c r="O2168" t="str">
        <f>TEXT(Table4[[#This Row],[Date]], "yyyy")</f>
        <v>2024</v>
      </c>
      <c r="P2168" t="str">
        <f>_xlfn.XLOOKUP(Table4[[#This Row],[ProductID]],Products!A:A,Products!C:C, "Not Found")</f>
        <v>Groceries</v>
      </c>
      <c r="Q2168" t="str">
        <f>_xlfn.XLOOKUP(Table4[[#This Row],[ProductID]],Products!A:A,Products!D:D,"Not Found")</f>
        <v>Snacks</v>
      </c>
      <c r="R2168">
        <f>_xlfn.XLOOKUP(Table4[[#This Row],[ProductID]],Products!A:A,Products!E:E,"Not Found")</f>
        <v>1095.72</v>
      </c>
      <c r="S2168">
        <f>_xlfn.XLOOKUP(Table4[[#This Row],[ProductID]],Products!A:A,Products!F:F, "Not Found")</f>
        <v>822.2</v>
      </c>
      <c r="T2168" t="str">
        <f>_xlfn.XLOOKUP(Table4[[#This Row],[CustomerID]],Customers!A:A,Customers!D:D, "Not Found")</f>
        <v>F</v>
      </c>
      <c r="U2168" s="6">
        <f>_xlfn.XLOOKUP(Table4[[#This Row],[CustomerID]],Customers!A:A,Customers!E:E, "Not Found")</f>
        <v>35905</v>
      </c>
      <c r="V2168">
        <f ca="1">DATEDIF(Table4[[#This Row],[CustomerBirthday]], TODAY(), "Y")</f>
        <v>28</v>
      </c>
      <c r="W2168" t="str" cm="1">
        <f t="array" aca="1" ref="W2168" ca="1">_xlfn.IFS(Table4[[#This Row],[Age]]&lt;25, "Under 25",Table4[[#This Row],[Age]]=34, "25-34", Table4[[#This Row],[Age]]&lt;=49, "35-49", Table4[[#This Row],[Age]]&lt;=64, "50-64", Table4[[#This Row],[Age]]&gt;=65, "65+")</f>
        <v>35-49</v>
      </c>
      <c r="X2168" t="str">
        <f>_xlfn.XLOOKUP(Table4[[#This Row],[StoreID]],Stores!A:A,Stores!B:B, "Not found")</f>
        <v>MegaMart New Michele</v>
      </c>
      <c r="Y2168" t="str">
        <f>_xlfn.XLOOKUP(Table4[[#This Row],[StoreID]],Stores!A:A,Stores!C:C, "Not Found")</f>
        <v>New Michele</v>
      </c>
      <c r="Z2168" t="str">
        <f>_xlfn.XLOOKUP(Table4[[#This Row],[StoreID]],Stores!A:A,Stores!D:D, "Not Found")</f>
        <v>West</v>
      </c>
    </row>
    <row r="2169" spans="1:26">
      <c r="A2169" t="s">
        <v>3035</v>
      </c>
      <c r="B2169" s="1">
        <v>45477</v>
      </c>
      <c r="C2169" t="s">
        <v>101</v>
      </c>
      <c r="D2169" t="s">
        <v>725</v>
      </c>
      <c r="E2169" t="s">
        <v>835</v>
      </c>
      <c r="F2169">
        <v>5</v>
      </c>
      <c r="G2169">
        <v>0.15</v>
      </c>
      <c r="H2169" t="s">
        <v>865</v>
      </c>
      <c r="I2169" s="4">
        <f>Table4[[#This Row],[Quantity]]*Table4[[#This Row],[UnitPrice]]</f>
        <v>6981.1</v>
      </c>
      <c r="J2169" s="4">
        <f>Table4[[#This Row],[Gross Revenue]]*(1-Table4[[#This Row],[Discount]])</f>
        <v>5933.9350000000004</v>
      </c>
      <c r="K2169" s="4">
        <f>Table4[[#This Row],[Quantity]]*Table4[[#This Row],[CostPrice]]</f>
        <v>5020.45</v>
      </c>
      <c r="L2169" s="4">
        <f>Table4[[#This Row],[Net Revenue]]-Table4[[#This Row],[Total Cost]]</f>
        <v>913.48500000000058</v>
      </c>
      <c r="M2169" t="str">
        <f>_xlfn.XLOOKUP(Table4[[#This Row],[ProductID]], Products!A:A,Products!B:B, "Not Found")</f>
        <v>Knowledge Bags</v>
      </c>
      <c r="N2169" t="str">
        <f>TEXT(Table4[[#This Row],[Date]], "mmm")</f>
        <v>Jul</v>
      </c>
      <c r="O2169" t="str">
        <f>TEXT(Table4[[#This Row],[Date]], "yyyy")</f>
        <v>2024</v>
      </c>
      <c r="P2169" t="str">
        <f>_xlfn.XLOOKUP(Table4[[#This Row],[ProductID]],Products!A:A,Products!C:C, "Not Found")</f>
        <v>Fashion</v>
      </c>
      <c r="Q2169" t="str">
        <f>_xlfn.XLOOKUP(Table4[[#This Row],[ProductID]],Products!A:A,Products!D:D,"Not Found")</f>
        <v>Bags</v>
      </c>
      <c r="R2169">
        <f>_xlfn.XLOOKUP(Table4[[#This Row],[ProductID]],Products!A:A,Products!E:E,"Not Found")</f>
        <v>1396.22</v>
      </c>
      <c r="S2169">
        <f>_xlfn.XLOOKUP(Table4[[#This Row],[ProductID]],Products!A:A,Products!F:F, "Not Found")</f>
        <v>1004.09</v>
      </c>
      <c r="T2169" t="str">
        <f>_xlfn.XLOOKUP(Table4[[#This Row],[CustomerID]],Customers!A:A,Customers!D:D, "Not Found")</f>
        <v>F</v>
      </c>
      <c r="U2169" s="6">
        <f>_xlfn.XLOOKUP(Table4[[#This Row],[CustomerID]],Customers!A:A,Customers!E:E, "Not Found")</f>
        <v>26004</v>
      </c>
      <c r="V2169">
        <f ca="1">DATEDIF(Table4[[#This Row],[CustomerBirthday]], TODAY(), "Y")</f>
        <v>55</v>
      </c>
      <c r="W2169" t="str" cm="1">
        <f t="array" aca="1" ref="W2169" ca="1">_xlfn.IFS(Table4[[#This Row],[Age]]&lt;25, "Under 25",Table4[[#This Row],[Age]]=34, "25-34", Table4[[#This Row],[Age]]&lt;=49, "35-49", Table4[[#This Row],[Age]]&lt;=64, "50-64", Table4[[#This Row],[Age]]&gt;=65, "65+")</f>
        <v>50-64</v>
      </c>
      <c r="X2169" t="str">
        <f>_xlfn.XLOOKUP(Table4[[#This Row],[StoreID]],Stores!A:A,Stores!B:B, "Not found")</f>
        <v>MegaMart Peckmouth</v>
      </c>
      <c r="Y2169" t="str">
        <f>_xlfn.XLOOKUP(Table4[[#This Row],[StoreID]],Stores!A:A,Stores!C:C, "Not Found")</f>
        <v>Peckmouth</v>
      </c>
      <c r="Z2169" t="str">
        <f>_xlfn.XLOOKUP(Table4[[#This Row],[StoreID]],Stores!A:A,Stores!D:D, "Not Found")</f>
        <v>East</v>
      </c>
    </row>
    <row r="2170" spans="1:26">
      <c r="A2170" t="s">
        <v>3036</v>
      </c>
      <c r="B2170" s="1">
        <v>45232</v>
      </c>
      <c r="C2170" t="s">
        <v>627</v>
      </c>
      <c r="D2170" t="s">
        <v>822</v>
      </c>
      <c r="E2170" t="s">
        <v>835</v>
      </c>
      <c r="F2170">
        <v>2</v>
      </c>
      <c r="G2170">
        <v>0.1</v>
      </c>
      <c r="H2170" t="s">
        <v>875</v>
      </c>
      <c r="I2170" s="4">
        <f>Table4[[#This Row],[Quantity]]*Table4[[#This Row],[UnitPrice]]</f>
        <v>2432.7199999999998</v>
      </c>
      <c r="J2170" s="4">
        <f>Table4[[#This Row],[Gross Revenue]]*(1-Table4[[#This Row],[Discount]])</f>
        <v>2189.4479999999999</v>
      </c>
      <c r="K2170" s="4">
        <f>Table4[[#This Row],[Quantity]]*Table4[[#This Row],[CostPrice]]</f>
        <v>1589.6</v>
      </c>
      <c r="L2170" s="4">
        <f>Table4[[#This Row],[Net Revenue]]-Table4[[#This Row],[Total Cost]]</f>
        <v>599.84799999999996</v>
      </c>
      <c r="M2170" t="str">
        <f>_xlfn.XLOOKUP(Table4[[#This Row],[ProductID]], Products!A:A,Products!B:B, "Not Found")</f>
        <v>Nor Bags</v>
      </c>
      <c r="N2170" t="str">
        <f>TEXT(Table4[[#This Row],[Date]], "mmm")</f>
        <v>Nov</v>
      </c>
      <c r="O2170" t="str">
        <f>TEXT(Table4[[#This Row],[Date]], "yyyy")</f>
        <v>2023</v>
      </c>
      <c r="P2170" t="str">
        <f>_xlfn.XLOOKUP(Table4[[#This Row],[ProductID]],Products!A:A,Products!C:C, "Not Found")</f>
        <v>Fashion</v>
      </c>
      <c r="Q2170" t="str">
        <f>_xlfn.XLOOKUP(Table4[[#This Row],[ProductID]],Products!A:A,Products!D:D,"Not Found")</f>
        <v>Bags</v>
      </c>
      <c r="R2170">
        <f>_xlfn.XLOOKUP(Table4[[#This Row],[ProductID]],Products!A:A,Products!E:E,"Not Found")</f>
        <v>1216.3599999999999</v>
      </c>
      <c r="S2170">
        <f>_xlfn.XLOOKUP(Table4[[#This Row],[ProductID]],Products!A:A,Products!F:F, "Not Found")</f>
        <v>794.8</v>
      </c>
      <c r="T2170" t="str">
        <f>_xlfn.XLOOKUP(Table4[[#This Row],[CustomerID]],Customers!A:A,Customers!D:D, "Not Found")</f>
        <v>F</v>
      </c>
      <c r="U2170" s="6">
        <f>_xlfn.XLOOKUP(Table4[[#This Row],[CustomerID]],Customers!A:A,Customers!E:E, "Not Found")</f>
        <v>31052</v>
      </c>
      <c r="V2170">
        <f ca="1">DATEDIF(Table4[[#This Row],[CustomerBirthday]], TODAY(), "Y")</f>
        <v>41</v>
      </c>
      <c r="W2170" t="str" cm="1">
        <f t="array" aca="1" ref="W2170" ca="1">_xlfn.IFS(Table4[[#This Row],[Age]]&lt;25, "Under 25",Table4[[#This Row],[Age]]=34, "25-34", Table4[[#This Row],[Age]]&lt;=49, "35-49", Table4[[#This Row],[Age]]&lt;=64, "50-64", Table4[[#This Row],[Age]]&gt;=65, "65+")</f>
        <v>35-49</v>
      </c>
      <c r="X2170" t="str">
        <f>_xlfn.XLOOKUP(Table4[[#This Row],[StoreID]],Stores!A:A,Stores!B:B, "Not found")</f>
        <v>MegaMart Peckmouth</v>
      </c>
      <c r="Y2170" t="str">
        <f>_xlfn.XLOOKUP(Table4[[#This Row],[StoreID]],Stores!A:A,Stores!C:C, "Not Found")</f>
        <v>Peckmouth</v>
      </c>
      <c r="Z2170" t="str">
        <f>_xlfn.XLOOKUP(Table4[[#This Row],[StoreID]],Stores!A:A,Stores!D:D, "Not Found")</f>
        <v>East</v>
      </c>
    </row>
    <row r="2171" spans="1:26">
      <c r="A2171" t="s">
        <v>3037</v>
      </c>
      <c r="B2171" s="1">
        <v>45500</v>
      </c>
      <c r="C2171" t="s">
        <v>167</v>
      </c>
      <c r="D2171" t="s">
        <v>794</v>
      </c>
      <c r="E2171" t="s">
        <v>835</v>
      </c>
      <c r="F2171">
        <v>3</v>
      </c>
      <c r="G2171">
        <v>0.15</v>
      </c>
      <c r="H2171" t="s">
        <v>871</v>
      </c>
      <c r="I2171" s="4">
        <f>Table4[[#This Row],[Quantity]]*Table4[[#This Row],[UnitPrice]]</f>
        <v>1284.1500000000001</v>
      </c>
      <c r="J2171" s="4">
        <f>Table4[[#This Row],[Gross Revenue]]*(1-Table4[[#This Row],[Discount]])</f>
        <v>1091.5275000000001</v>
      </c>
      <c r="K2171" s="4">
        <f>Table4[[#This Row],[Quantity]]*Table4[[#This Row],[CostPrice]]</f>
        <v>738.21</v>
      </c>
      <c r="L2171" s="4">
        <f>Table4[[#This Row],[Net Revenue]]-Table4[[#This Row],[Total Cost]]</f>
        <v>353.31750000000011</v>
      </c>
      <c r="M2171" t="str">
        <f>_xlfn.XLOOKUP(Table4[[#This Row],[ProductID]], Products!A:A,Products!B:B, "Not Found")</f>
        <v>Everything Laptop</v>
      </c>
      <c r="N2171" t="str">
        <f>TEXT(Table4[[#This Row],[Date]], "mmm")</f>
        <v>Jul</v>
      </c>
      <c r="O2171" t="str">
        <f>TEXT(Table4[[#This Row],[Date]], "yyyy")</f>
        <v>2024</v>
      </c>
      <c r="P2171" t="str">
        <f>_xlfn.XLOOKUP(Table4[[#This Row],[ProductID]],Products!A:A,Products!C:C, "Not Found")</f>
        <v>Electronics</v>
      </c>
      <c r="Q2171" t="str">
        <f>_xlfn.XLOOKUP(Table4[[#This Row],[ProductID]],Products!A:A,Products!D:D,"Not Found")</f>
        <v>Laptop</v>
      </c>
      <c r="R2171">
        <f>_xlfn.XLOOKUP(Table4[[#This Row],[ProductID]],Products!A:A,Products!E:E,"Not Found")</f>
        <v>428.05</v>
      </c>
      <c r="S2171">
        <f>_xlfn.XLOOKUP(Table4[[#This Row],[ProductID]],Products!A:A,Products!F:F, "Not Found")</f>
        <v>246.07</v>
      </c>
      <c r="T2171" t="str">
        <f>_xlfn.XLOOKUP(Table4[[#This Row],[CustomerID]],Customers!A:A,Customers!D:D, "Not Found")</f>
        <v>M</v>
      </c>
      <c r="U2171" s="6">
        <f>_xlfn.XLOOKUP(Table4[[#This Row],[CustomerID]],Customers!A:A,Customers!E:E, "Not Found")</f>
        <v>32400</v>
      </c>
      <c r="V2171">
        <f ca="1">DATEDIF(Table4[[#This Row],[CustomerBirthday]], TODAY(), "Y")</f>
        <v>37</v>
      </c>
      <c r="W2171" t="str" cm="1">
        <f t="array" aca="1" ref="W2171" ca="1">_xlfn.IFS(Table4[[#This Row],[Age]]&lt;25, "Under 25",Table4[[#This Row],[Age]]=34, "25-34", Table4[[#This Row],[Age]]&lt;=49, "35-49", Table4[[#This Row],[Age]]&lt;=64, "50-64", Table4[[#This Row],[Age]]&gt;=65, "65+")</f>
        <v>35-49</v>
      </c>
      <c r="X2171" t="str">
        <f>_xlfn.XLOOKUP(Table4[[#This Row],[StoreID]],Stores!A:A,Stores!B:B, "Not found")</f>
        <v>MegaMart Peckmouth</v>
      </c>
      <c r="Y2171" t="str">
        <f>_xlfn.XLOOKUP(Table4[[#This Row],[StoreID]],Stores!A:A,Stores!C:C, "Not Found")</f>
        <v>Peckmouth</v>
      </c>
      <c r="Z2171" t="str">
        <f>_xlfn.XLOOKUP(Table4[[#This Row],[StoreID]],Stores!A:A,Stores!D:D, "Not Found")</f>
        <v>East</v>
      </c>
    </row>
    <row r="2172" spans="1:26">
      <c r="A2172" t="s">
        <v>3038</v>
      </c>
      <c r="B2172" s="1">
        <v>45685</v>
      </c>
      <c r="C2172" t="s">
        <v>20</v>
      </c>
      <c r="D2172" t="s">
        <v>782</v>
      </c>
      <c r="E2172" t="s">
        <v>842</v>
      </c>
      <c r="F2172">
        <v>4</v>
      </c>
      <c r="G2172">
        <v>0.1</v>
      </c>
      <c r="H2172" t="s">
        <v>875</v>
      </c>
      <c r="I2172" s="4">
        <f>Table4[[#This Row],[Quantity]]*Table4[[#This Row],[UnitPrice]]</f>
        <v>2695.12</v>
      </c>
      <c r="J2172" s="4">
        <f>Table4[[#This Row],[Gross Revenue]]*(1-Table4[[#This Row],[Discount]])</f>
        <v>2425.6080000000002</v>
      </c>
      <c r="K2172" s="4">
        <f>Table4[[#This Row],[Quantity]]*Table4[[#This Row],[CostPrice]]</f>
        <v>1453.32</v>
      </c>
      <c r="L2172" s="4">
        <f>Table4[[#This Row],[Net Revenue]]-Table4[[#This Row],[Total Cost]]</f>
        <v>972.28800000000024</v>
      </c>
      <c r="M2172" t="str">
        <f>_xlfn.XLOOKUP(Table4[[#This Row],[ProductID]], Products!A:A,Products!B:B, "Not Found")</f>
        <v>Deal Smartphone</v>
      </c>
      <c r="N2172" t="str">
        <f>TEXT(Table4[[#This Row],[Date]], "mmm")</f>
        <v>Jan</v>
      </c>
      <c r="O2172" t="str">
        <f>TEXT(Table4[[#This Row],[Date]], "yyyy")</f>
        <v>2025</v>
      </c>
      <c r="P2172" t="str">
        <f>_xlfn.XLOOKUP(Table4[[#This Row],[ProductID]],Products!A:A,Products!C:C, "Not Found")</f>
        <v>Electronics</v>
      </c>
      <c r="Q2172" t="str">
        <f>_xlfn.XLOOKUP(Table4[[#This Row],[ProductID]],Products!A:A,Products!D:D,"Not Found")</f>
        <v>Smartphone</v>
      </c>
      <c r="R2172">
        <f>_xlfn.XLOOKUP(Table4[[#This Row],[ProductID]],Products!A:A,Products!E:E,"Not Found")</f>
        <v>673.78</v>
      </c>
      <c r="S2172">
        <f>_xlfn.XLOOKUP(Table4[[#This Row],[ProductID]],Products!A:A,Products!F:F, "Not Found")</f>
        <v>363.33</v>
      </c>
      <c r="T2172" t="str">
        <f>_xlfn.XLOOKUP(Table4[[#This Row],[CustomerID]],Customers!A:A,Customers!D:D, "Not Found")</f>
        <v>M</v>
      </c>
      <c r="U2172" s="6">
        <f>_xlfn.XLOOKUP(Table4[[#This Row],[CustomerID]],Customers!A:A,Customers!E:E, "Not Found")</f>
        <v>33771</v>
      </c>
      <c r="V2172">
        <f ca="1">DATEDIF(Table4[[#This Row],[CustomerBirthday]], TODAY(), "Y")</f>
        <v>34</v>
      </c>
      <c r="W2172" t="str" cm="1">
        <f t="array" aca="1" ref="W2172" ca="1">_xlfn.IFS(Table4[[#This Row],[Age]]&lt;25, "Under 25",Table4[[#This Row],[Age]]=34, "25-34", Table4[[#This Row],[Age]]&lt;=49, "35-49", Table4[[#This Row],[Age]]&lt;=64, "50-64", Table4[[#This Row],[Age]]&gt;=65, "65+")</f>
        <v>25-34</v>
      </c>
      <c r="X2172" t="str">
        <f>_xlfn.XLOOKUP(Table4[[#This Row],[StoreID]],Stores!A:A,Stores!B:B, "Not found")</f>
        <v>MegaMart Brianahaven</v>
      </c>
      <c r="Y2172" t="str">
        <f>_xlfn.XLOOKUP(Table4[[#This Row],[StoreID]],Stores!A:A,Stores!C:C, "Not Found")</f>
        <v>Brianahaven</v>
      </c>
      <c r="Z2172" t="str">
        <f>_xlfn.XLOOKUP(Table4[[#This Row],[StoreID]],Stores!A:A,Stores!D:D, "Not Found")</f>
        <v>North</v>
      </c>
    </row>
    <row r="2173" spans="1:26">
      <c r="A2173" t="s">
        <v>3039</v>
      </c>
      <c r="B2173" s="1">
        <v>45437</v>
      </c>
      <c r="C2173" t="s">
        <v>179</v>
      </c>
      <c r="D2173" t="s">
        <v>761</v>
      </c>
      <c r="E2173" t="s">
        <v>839</v>
      </c>
      <c r="F2173">
        <v>1</v>
      </c>
      <c r="G2173">
        <v>0.05</v>
      </c>
      <c r="H2173" t="s">
        <v>875</v>
      </c>
      <c r="I2173" s="4">
        <f>Table4[[#This Row],[Quantity]]*Table4[[#This Row],[UnitPrice]]</f>
        <v>1762.92</v>
      </c>
      <c r="J2173" s="4">
        <f>Table4[[#This Row],[Gross Revenue]]*(1-Table4[[#This Row],[Discount]])</f>
        <v>1674.7739999999999</v>
      </c>
      <c r="K2173" s="4">
        <f>Table4[[#This Row],[Quantity]]*Table4[[#This Row],[CostPrice]]</f>
        <v>1346.48</v>
      </c>
      <c r="L2173" s="4">
        <f>Table4[[#This Row],[Net Revenue]]-Table4[[#This Row],[Total Cost]]</f>
        <v>328.29399999999987</v>
      </c>
      <c r="M2173" t="str">
        <f>_xlfn.XLOOKUP(Table4[[#This Row],[ProductID]], Products!A:A,Products!B:B, "Not Found")</f>
        <v>Traditional Laptop</v>
      </c>
      <c r="N2173" t="str">
        <f>TEXT(Table4[[#This Row],[Date]], "mmm")</f>
        <v>May</v>
      </c>
      <c r="O2173" t="str">
        <f>TEXT(Table4[[#This Row],[Date]], "yyyy")</f>
        <v>2024</v>
      </c>
      <c r="P2173" t="str">
        <f>_xlfn.XLOOKUP(Table4[[#This Row],[ProductID]],Products!A:A,Products!C:C, "Not Found")</f>
        <v>Electronics</v>
      </c>
      <c r="Q2173" t="str">
        <f>_xlfn.XLOOKUP(Table4[[#This Row],[ProductID]],Products!A:A,Products!D:D,"Not Found")</f>
        <v>Laptop</v>
      </c>
      <c r="R2173">
        <f>_xlfn.XLOOKUP(Table4[[#This Row],[ProductID]],Products!A:A,Products!E:E,"Not Found")</f>
        <v>1762.92</v>
      </c>
      <c r="S2173">
        <f>_xlfn.XLOOKUP(Table4[[#This Row],[ProductID]],Products!A:A,Products!F:F, "Not Found")</f>
        <v>1346.48</v>
      </c>
      <c r="T2173" t="str">
        <f>_xlfn.XLOOKUP(Table4[[#This Row],[CustomerID]],Customers!A:A,Customers!D:D, "Not Found")</f>
        <v>M</v>
      </c>
      <c r="U2173" s="6">
        <f>_xlfn.XLOOKUP(Table4[[#This Row],[CustomerID]],Customers!A:A,Customers!E:E, "Not Found")</f>
        <v>23397</v>
      </c>
      <c r="V2173">
        <f ca="1">DATEDIF(Table4[[#This Row],[CustomerBirthday]], TODAY(), "Y")</f>
        <v>62</v>
      </c>
      <c r="W2173" t="str" cm="1">
        <f t="array" aca="1" ref="W2173" ca="1">_xlfn.IFS(Table4[[#This Row],[Age]]&lt;25, "Under 25",Table4[[#This Row],[Age]]=34, "25-34", Table4[[#This Row],[Age]]&lt;=49, "35-49", Table4[[#This Row],[Age]]&lt;=64, "50-64", Table4[[#This Row],[Age]]&gt;=65, "65+")</f>
        <v>50-64</v>
      </c>
      <c r="X2173" t="str">
        <f>_xlfn.XLOOKUP(Table4[[#This Row],[StoreID]],Stores!A:A,Stores!B:B, "Not found")</f>
        <v>MegaMart New Michele</v>
      </c>
      <c r="Y2173" t="str">
        <f>_xlfn.XLOOKUP(Table4[[#This Row],[StoreID]],Stores!A:A,Stores!C:C, "Not Found")</f>
        <v>New Michele</v>
      </c>
      <c r="Z2173" t="str">
        <f>_xlfn.XLOOKUP(Table4[[#This Row],[StoreID]],Stores!A:A,Stores!D:D, "Not Found")</f>
        <v>West</v>
      </c>
    </row>
    <row r="2174" spans="1:26">
      <c r="A2174" t="s">
        <v>3040</v>
      </c>
      <c r="B2174" s="1">
        <v>45592</v>
      </c>
      <c r="C2174" t="s">
        <v>551</v>
      </c>
      <c r="D2174" t="s">
        <v>774</v>
      </c>
      <c r="E2174" t="s">
        <v>839</v>
      </c>
      <c r="F2174">
        <v>4</v>
      </c>
      <c r="G2174">
        <v>0</v>
      </c>
      <c r="H2174" t="s">
        <v>868</v>
      </c>
      <c r="I2174" s="4">
        <f>Table4[[#This Row],[Quantity]]*Table4[[#This Row],[UnitPrice]]</f>
        <v>5949.64</v>
      </c>
      <c r="J2174" s="4">
        <f>Table4[[#This Row],[Gross Revenue]]*(1-Table4[[#This Row],[Discount]])</f>
        <v>5949.64</v>
      </c>
      <c r="K2174" s="4">
        <f>Table4[[#This Row],[Quantity]]*Table4[[#This Row],[CostPrice]]</f>
        <v>3252.28</v>
      </c>
      <c r="L2174" s="4">
        <f>Table4[[#This Row],[Net Revenue]]-Table4[[#This Row],[Total Cost]]</f>
        <v>2697.36</v>
      </c>
      <c r="M2174" t="str">
        <f>_xlfn.XLOOKUP(Table4[[#This Row],[ProductID]], Products!A:A,Products!B:B, "Not Found")</f>
        <v>Him Smartphone</v>
      </c>
      <c r="N2174" t="str">
        <f>TEXT(Table4[[#This Row],[Date]], "mmm")</f>
        <v>Oct</v>
      </c>
      <c r="O2174" t="str">
        <f>TEXT(Table4[[#This Row],[Date]], "yyyy")</f>
        <v>2024</v>
      </c>
      <c r="P2174" t="str">
        <f>_xlfn.XLOOKUP(Table4[[#This Row],[ProductID]],Products!A:A,Products!C:C, "Not Found")</f>
        <v>Electronics</v>
      </c>
      <c r="Q2174" t="str">
        <f>_xlfn.XLOOKUP(Table4[[#This Row],[ProductID]],Products!A:A,Products!D:D,"Not Found")</f>
        <v>Smartphone</v>
      </c>
      <c r="R2174">
        <f>_xlfn.XLOOKUP(Table4[[#This Row],[ProductID]],Products!A:A,Products!E:E,"Not Found")</f>
        <v>1487.41</v>
      </c>
      <c r="S2174">
        <f>_xlfn.XLOOKUP(Table4[[#This Row],[ProductID]],Products!A:A,Products!F:F, "Not Found")</f>
        <v>813.07</v>
      </c>
      <c r="T2174" t="str">
        <f>_xlfn.XLOOKUP(Table4[[#This Row],[CustomerID]],Customers!A:A,Customers!D:D, "Not Found")</f>
        <v>F</v>
      </c>
      <c r="U2174" s="6">
        <f>_xlfn.XLOOKUP(Table4[[#This Row],[CustomerID]],Customers!A:A,Customers!E:E, "Not Found")</f>
        <v>32240</v>
      </c>
      <c r="V2174">
        <f ca="1">DATEDIF(Table4[[#This Row],[CustomerBirthday]], TODAY(), "Y")</f>
        <v>38</v>
      </c>
      <c r="W2174" t="str" cm="1">
        <f t="array" aca="1" ref="W2174" ca="1">_xlfn.IFS(Table4[[#This Row],[Age]]&lt;25, "Under 25",Table4[[#This Row],[Age]]=34, "25-34", Table4[[#This Row],[Age]]&lt;=49, "35-49", Table4[[#This Row],[Age]]&lt;=64, "50-64", Table4[[#This Row],[Age]]&gt;=65, "65+")</f>
        <v>35-49</v>
      </c>
      <c r="X2174" t="str">
        <f>_xlfn.XLOOKUP(Table4[[#This Row],[StoreID]],Stores!A:A,Stores!B:B, "Not found")</f>
        <v>MegaMart New Michele</v>
      </c>
      <c r="Y2174" t="str">
        <f>_xlfn.XLOOKUP(Table4[[#This Row],[StoreID]],Stores!A:A,Stores!C:C, "Not Found")</f>
        <v>New Michele</v>
      </c>
      <c r="Z2174" t="str">
        <f>_xlfn.XLOOKUP(Table4[[#This Row],[StoreID]],Stores!A:A,Stores!D:D, "Not Found")</f>
        <v>West</v>
      </c>
    </row>
    <row r="2175" spans="1:26">
      <c r="A2175" t="s">
        <v>3041</v>
      </c>
      <c r="B2175" s="1">
        <v>45841</v>
      </c>
      <c r="C2175" t="s">
        <v>243</v>
      </c>
      <c r="D2175" t="s">
        <v>722</v>
      </c>
      <c r="E2175" t="s">
        <v>842</v>
      </c>
      <c r="F2175">
        <v>1</v>
      </c>
      <c r="G2175">
        <v>0</v>
      </c>
      <c r="H2175" t="s">
        <v>875</v>
      </c>
      <c r="I2175" s="4">
        <f>Table4[[#This Row],[Quantity]]*Table4[[#This Row],[UnitPrice]]</f>
        <v>1853.77</v>
      </c>
      <c r="J2175" s="4">
        <f>Table4[[#This Row],[Gross Revenue]]*(1-Table4[[#This Row],[Discount]])</f>
        <v>1853.77</v>
      </c>
      <c r="K2175" s="4">
        <f>Table4[[#This Row],[Quantity]]*Table4[[#This Row],[CostPrice]]</f>
        <v>1363.52</v>
      </c>
      <c r="L2175" s="4">
        <f>Table4[[#This Row],[Net Revenue]]-Table4[[#This Row],[Total Cost]]</f>
        <v>490.25</v>
      </c>
      <c r="M2175" t="str">
        <f>_xlfn.XLOOKUP(Table4[[#This Row],[ProductID]], Products!A:A,Products!B:B, "Not Found")</f>
        <v>Four Accessories</v>
      </c>
      <c r="N2175" t="str">
        <f>TEXT(Table4[[#This Row],[Date]], "mmm")</f>
        <v>Jul</v>
      </c>
      <c r="O2175" t="str">
        <f>TEXT(Table4[[#This Row],[Date]], "yyyy")</f>
        <v>2025</v>
      </c>
      <c r="P2175" t="str">
        <f>_xlfn.XLOOKUP(Table4[[#This Row],[ProductID]],Products!A:A,Products!C:C, "Not Found")</f>
        <v>Fashion</v>
      </c>
      <c r="Q2175" t="str">
        <f>_xlfn.XLOOKUP(Table4[[#This Row],[ProductID]],Products!A:A,Products!D:D,"Not Found")</f>
        <v>Accessories</v>
      </c>
      <c r="R2175">
        <f>_xlfn.XLOOKUP(Table4[[#This Row],[ProductID]],Products!A:A,Products!E:E,"Not Found")</f>
        <v>1853.77</v>
      </c>
      <c r="S2175">
        <f>_xlfn.XLOOKUP(Table4[[#This Row],[ProductID]],Products!A:A,Products!F:F, "Not Found")</f>
        <v>1363.52</v>
      </c>
      <c r="T2175" t="str">
        <f>_xlfn.XLOOKUP(Table4[[#This Row],[CustomerID]],Customers!A:A,Customers!D:D, "Not Found")</f>
        <v>F</v>
      </c>
      <c r="U2175" s="6">
        <f>_xlfn.XLOOKUP(Table4[[#This Row],[CustomerID]],Customers!A:A,Customers!E:E, "Not Found")</f>
        <v>26908</v>
      </c>
      <c r="V2175">
        <f ca="1">DATEDIF(Table4[[#This Row],[CustomerBirthday]], TODAY(), "Y")</f>
        <v>52</v>
      </c>
      <c r="W2175" t="str" cm="1">
        <f t="array" aca="1" ref="W2175" ca="1">_xlfn.IFS(Table4[[#This Row],[Age]]&lt;25, "Under 25",Table4[[#This Row],[Age]]=34, "25-34", Table4[[#This Row],[Age]]&lt;=49, "35-49", Table4[[#This Row],[Age]]&lt;=64, "50-64", Table4[[#This Row],[Age]]&gt;=65, "65+")</f>
        <v>50-64</v>
      </c>
      <c r="X2175" t="str">
        <f>_xlfn.XLOOKUP(Table4[[#This Row],[StoreID]],Stores!A:A,Stores!B:B, "Not found")</f>
        <v>MegaMart Brianahaven</v>
      </c>
      <c r="Y2175" t="str">
        <f>_xlfn.XLOOKUP(Table4[[#This Row],[StoreID]],Stores!A:A,Stores!C:C, "Not Found")</f>
        <v>Brianahaven</v>
      </c>
      <c r="Z2175" t="str">
        <f>_xlfn.XLOOKUP(Table4[[#This Row],[StoreID]],Stores!A:A,Stores!D:D, "Not Found")</f>
        <v>North</v>
      </c>
    </row>
    <row r="2176" spans="1:26">
      <c r="A2176" t="s">
        <v>3042</v>
      </c>
      <c r="B2176" s="1">
        <v>45449</v>
      </c>
      <c r="C2176" t="s">
        <v>531</v>
      </c>
      <c r="D2176" t="s">
        <v>742</v>
      </c>
      <c r="E2176" t="s">
        <v>839</v>
      </c>
      <c r="F2176">
        <v>2</v>
      </c>
      <c r="G2176">
        <v>0.05</v>
      </c>
      <c r="H2176" t="s">
        <v>871</v>
      </c>
      <c r="I2176" s="4">
        <f>Table4[[#This Row],[Quantity]]*Table4[[#This Row],[UnitPrice]]</f>
        <v>497.14</v>
      </c>
      <c r="J2176" s="4">
        <f>Table4[[#This Row],[Gross Revenue]]*(1-Table4[[#This Row],[Discount]])</f>
        <v>472.28299999999996</v>
      </c>
      <c r="K2176" s="4">
        <f>Table4[[#This Row],[Quantity]]*Table4[[#This Row],[CostPrice]]</f>
        <v>381.34</v>
      </c>
      <c r="L2176" s="4">
        <f>Table4[[#This Row],[Net Revenue]]-Table4[[#This Row],[Total Cost]]</f>
        <v>90.942999999999984</v>
      </c>
      <c r="M2176" t="str">
        <f>_xlfn.XLOOKUP(Table4[[#This Row],[ProductID]], Products!A:A,Products!B:B, "Not Found")</f>
        <v>Either Headphones</v>
      </c>
      <c r="N2176" t="str">
        <f>TEXT(Table4[[#This Row],[Date]], "mmm")</f>
        <v>Jun</v>
      </c>
      <c r="O2176" t="str">
        <f>TEXT(Table4[[#This Row],[Date]], "yyyy")</f>
        <v>2024</v>
      </c>
      <c r="P2176" t="str">
        <f>_xlfn.XLOOKUP(Table4[[#This Row],[ProductID]],Products!A:A,Products!C:C, "Not Found")</f>
        <v>Electronics</v>
      </c>
      <c r="Q2176" t="str">
        <f>_xlfn.XLOOKUP(Table4[[#This Row],[ProductID]],Products!A:A,Products!D:D,"Not Found")</f>
        <v>Headphones</v>
      </c>
      <c r="R2176">
        <f>_xlfn.XLOOKUP(Table4[[#This Row],[ProductID]],Products!A:A,Products!E:E,"Not Found")</f>
        <v>248.57</v>
      </c>
      <c r="S2176">
        <f>_xlfn.XLOOKUP(Table4[[#This Row],[ProductID]],Products!A:A,Products!F:F, "Not Found")</f>
        <v>190.67</v>
      </c>
      <c r="T2176" t="str">
        <f>_xlfn.XLOOKUP(Table4[[#This Row],[CustomerID]],Customers!A:A,Customers!D:D, "Not Found")</f>
        <v>F</v>
      </c>
      <c r="U2176" s="6">
        <f>_xlfn.XLOOKUP(Table4[[#This Row],[CustomerID]],Customers!A:A,Customers!E:E, "Not Found")</f>
        <v>35515</v>
      </c>
      <c r="V2176">
        <f ca="1">DATEDIF(Table4[[#This Row],[CustomerBirthday]], TODAY(), "Y")</f>
        <v>29</v>
      </c>
      <c r="W2176" t="str" cm="1">
        <f t="array" aca="1" ref="W2176" ca="1">_xlfn.IFS(Table4[[#This Row],[Age]]&lt;25, "Under 25",Table4[[#This Row],[Age]]=34, "25-34", Table4[[#This Row],[Age]]&lt;=49, "35-49", Table4[[#This Row],[Age]]&lt;=64, "50-64", Table4[[#This Row],[Age]]&gt;=65, "65+")</f>
        <v>35-49</v>
      </c>
      <c r="X2176" t="str">
        <f>_xlfn.XLOOKUP(Table4[[#This Row],[StoreID]],Stores!A:A,Stores!B:B, "Not found")</f>
        <v>MegaMart New Michele</v>
      </c>
      <c r="Y2176" t="str">
        <f>_xlfn.XLOOKUP(Table4[[#This Row],[StoreID]],Stores!A:A,Stores!C:C, "Not Found")</f>
        <v>New Michele</v>
      </c>
      <c r="Z2176" t="str">
        <f>_xlfn.XLOOKUP(Table4[[#This Row],[StoreID]],Stores!A:A,Stores!D:D, "Not Found")</f>
        <v>West</v>
      </c>
    </row>
    <row r="2177" spans="1:26">
      <c r="A2177" t="s">
        <v>3043</v>
      </c>
      <c r="B2177" s="1">
        <v>45745</v>
      </c>
      <c r="C2177" t="s">
        <v>700</v>
      </c>
      <c r="D2177" t="s">
        <v>786</v>
      </c>
      <c r="E2177" t="s">
        <v>831</v>
      </c>
      <c r="F2177">
        <v>1</v>
      </c>
      <c r="G2177">
        <v>0.1</v>
      </c>
      <c r="H2177" t="s">
        <v>865</v>
      </c>
      <c r="I2177" s="4">
        <f>Table4[[#This Row],[Quantity]]*Table4[[#This Row],[UnitPrice]]</f>
        <v>29.24</v>
      </c>
      <c r="J2177" s="4">
        <f>Table4[[#This Row],[Gross Revenue]]*(1-Table4[[#This Row],[Discount]])</f>
        <v>26.315999999999999</v>
      </c>
      <c r="K2177" s="4">
        <f>Table4[[#This Row],[Quantity]]*Table4[[#This Row],[CostPrice]]</f>
        <v>15.28</v>
      </c>
      <c r="L2177" s="4">
        <f>Table4[[#This Row],[Net Revenue]]-Table4[[#This Row],[Total Cost]]</f>
        <v>11.036</v>
      </c>
      <c r="M2177" t="str">
        <f>_xlfn.XLOOKUP(Table4[[#This Row],[ProductID]], Products!A:A,Products!B:B, "Not Found")</f>
        <v>National Watches</v>
      </c>
      <c r="N2177" t="str">
        <f>TEXT(Table4[[#This Row],[Date]], "mmm")</f>
        <v>Mar</v>
      </c>
      <c r="O2177" t="str">
        <f>TEXT(Table4[[#This Row],[Date]], "yyyy")</f>
        <v>2025</v>
      </c>
      <c r="P2177" t="str">
        <f>_xlfn.XLOOKUP(Table4[[#This Row],[ProductID]],Products!A:A,Products!C:C, "Not Found")</f>
        <v>Fashion</v>
      </c>
      <c r="Q2177" t="str">
        <f>_xlfn.XLOOKUP(Table4[[#This Row],[ProductID]],Products!A:A,Products!D:D,"Not Found")</f>
        <v>Watches</v>
      </c>
      <c r="R2177">
        <f>_xlfn.XLOOKUP(Table4[[#This Row],[ProductID]],Products!A:A,Products!E:E,"Not Found")</f>
        <v>29.24</v>
      </c>
      <c r="S2177">
        <f>_xlfn.XLOOKUP(Table4[[#This Row],[ProductID]],Products!A:A,Products!F:F, "Not Found")</f>
        <v>15.28</v>
      </c>
      <c r="T2177" t="str">
        <f>_xlfn.XLOOKUP(Table4[[#This Row],[CustomerID]],Customers!A:A,Customers!D:D, "Not Found")</f>
        <v>F</v>
      </c>
      <c r="U2177" s="6">
        <f>_xlfn.XLOOKUP(Table4[[#This Row],[CustomerID]],Customers!A:A,Customers!E:E, "Not Found")</f>
        <v>25706</v>
      </c>
      <c r="V2177">
        <f ca="1">DATEDIF(Table4[[#This Row],[CustomerBirthday]], TODAY(), "Y")</f>
        <v>56</v>
      </c>
      <c r="W2177" t="str" cm="1">
        <f t="array" aca="1" ref="W2177" ca="1">_xlfn.IFS(Table4[[#This Row],[Age]]&lt;25, "Under 25",Table4[[#This Row],[Age]]=34, "25-34", Table4[[#This Row],[Age]]&lt;=49, "35-49", Table4[[#This Row],[Age]]&lt;=64, "50-64", Table4[[#This Row],[Age]]&gt;=65, "65+")</f>
        <v>50-64</v>
      </c>
      <c r="X2177" t="str">
        <f>_xlfn.XLOOKUP(Table4[[#This Row],[StoreID]],Stores!A:A,Stores!B:B, "Not found")</f>
        <v>MegaMart Jimenezborough</v>
      </c>
      <c r="Y2177" t="str">
        <f>_xlfn.XLOOKUP(Table4[[#This Row],[StoreID]],Stores!A:A,Stores!C:C, "Not Found")</f>
        <v>Jimenezborough</v>
      </c>
      <c r="Z2177" t="str">
        <f>_xlfn.XLOOKUP(Table4[[#This Row],[StoreID]],Stores!A:A,Stores!D:D, "Not Found")</f>
        <v>South</v>
      </c>
    </row>
    <row r="2178" spans="1:26">
      <c r="A2178" t="s">
        <v>3044</v>
      </c>
      <c r="B2178" s="1">
        <v>45806</v>
      </c>
      <c r="C2178" t="s">
        <v>432</v>
      </c>
      <c r="D2178" t="s">
        <v>818</v>
      </c>
      <c r="E2178" t="s">
        <v>842</v>
      </c>
      <c r="F2178">
        <v>3</v>
      </c>
      <c r="G2178">
        <v>0.1</v>
      </c>
      <c r="H2178" t="s">
        <v>868</v>
      </c>
      <c r="I2178" s="4">
        <f>Table4[[#This Row],[Quantity]]*Table4[[#This Row],[UnitPrice]]</f>
        <v>3496.1099999999997</v>
      </c>
      <c r="J2178" s="4">
        <f>Table4[[#This Row],[Gross Revenue]]*(1-Table4[[#This Row],[Discount]])</f>
        <v>3146.4989999999998</v>
      </c>
      <c r="K2178" s="4">
        <f>Table4[[#This Row],[Quantity]]*Table4[[#This Row],[CostPrice]]</f>
        <v>2779.6499999999996</v>
      </c>
      <c r="L2178" s="4">
        <f>Table4[[#This Row],[Net Revenue]]-Table4[[#This Row],[Total Cost]]</f>
        <v>366.84900000000016</v>
      </c>
      <c r="M2178" t="str">
        <f>_xlfn.XLOOKUP(Table4[[#This Row],[ProductID]], Products!A:A,Products!B:B, "Not Found")</f>
        <v>Nature Clothing</v>
      </c>
      <c r="N2178" t="str">
        <f>TEXT(Table4[[#This Row],[Date]], "mmm")</f>
        <v>May</v>
      </c>
      <c r="O2178" t="str">
        <f>TEXT(Table4[[#This Row],[Date]], "yyyy")</f>
        <v>2025</v>
      </c>
      <c r="P2178" t="str">
        <f>_xlfn.XLOOKUP(Table4[[#This Row],[ProductID]],Products!A:A,Products!C:C, "Not Found")</f>
        <v>Fashion</v>
      </c>
      <c r="Q2178" t="str">
        <f>_xlfn.XLOOKUP(Table4[[#This Row],[ProductID]],Products!A:A,Products!D:D,"Not Found")</f>
        <v>Clothing</v>
      </c>
      <c r="R2178">
        <f>_xlfn.XLOOKUP(Table4[[#This Row],[ProductID]],Products!A:A,Products!E:E,"Not Found")</f>
        <v>1165.3699999999999</v>
      </c>
      <c r="S2178">
        <f>_xlfn.XLOOKUP(Table4[[#This Row],[ProductID]],Products!A:A,Products!F:F, "Not Found")</f>
        <v>926.55</v>
      </c>
      <c r="T2178" t="str">
        <f>_xlfn.XLOOKUP(Table4[[#This Row],[CustomerID]],Customers!A:A,Customers!D:D, "Not Found")</f>
        <v>M</v>
      </c>
      <c r="U2178" s="6">
        <f>_xlfn.XLOOKUP(Table4[[#This Row],[CustomerID]],Customers!A:A,Customers!E:E, "Not Found")</f>
        <v>20358</v>
      </c>
      <c r="V2178">
        <f ca="1">DATEDIF(Table4[[#This Row],[CustomerBirthday]], TODAY(), "Y")</f>
        <v>70</v>
      </c>
      <c r="W2178" t="str" cm="1">
        <f t="array" aca="1" ref="W2178" ca="1">_xlfn.IFS(Table4[[#This Row],[Age]]&lt;25, "Under 25",Table4[[#This Row],[Age]]=34, "25-34", Table4[[#This Row],[Age]]&lt;=49, "35-49", Table4[[#This Row],[Age]]&lt;=64, "50-64", Table4[[#This Row],[Age]]&gt;=65, "65+")</f>
        <v>65+</v>
      </c>
      <c r="X2178" t="str">
        <f>_xlfn.XLOOKUP(Table4[[#This Row],[StoreID]],Stores!A:A,Stores!B:B, "Not found")</f>
        <v>MegaMart Brianahaven</v>
      </c>
      <c r="Y2178" t="str">
        <f>_xlfn.XLOOKUP(Table4[[#This Row],[StoreID]],Stores!A:A,Stores!C:C, "Not Found")</f>
        <v>Brianahaven</v>
      </c>
      <c r="Z2178" t="str">
        <f>_xlfn.XLOOKUP(Table4[[#This Row],[StoreID]],Stores!A:A,Stores!D:D, "Not Found")</f>
        <v>North</v>
      </c>
    </row>
    <row r="2179" spans="1:26">
      <c r="A2179" t="s">
        <v>3045</v>
      </c>
      <c r="B2179" s="1">
        <v>45522</v>
      </c>
      <c r="C2179" t="s">
        <v>247</v>
      </c>
      <c r="D2179" t="s">
        <v>786</v>
      </c>
      <c r="E2179" t="s">
        <v>839</v>
      </c>
      <c r="F2179">
        <v>4</v>
      </c>
      <c r="G2179">
        <v>0</v>
      </c>
      <c r="H2179" t="s">
        <v>865</v>
      </c>
      <c r="I2179" s="4">
        <f>Table4[[#This Row],[Quantity]]*Table4[[#This Row],[UnitPrice]]</f>
        <v>116.96</v>
      </c>
      <c r="J2179" s="4">
        <f>Table4[[#This Row],[Gross Revenue]]*(1-Table4[[#This Row],[Discount]])</f>
        <v>116.96</v>
      </c>
      <c r="K2179" s="4">
        <f>Table4[[#This Row],[Quantity]]*Table4[[#This Row],[CostPrice]]</f>
        <v>61.12</v>
      </c>
      <c r="L2179" s="4">
        <f>Table4[[#This Row],[Net Revenue]]-Table4[[#This Row],[Total Cost]]</f>
        <v>55.839999999999996</v>
      </c>
      <c r="M2179" t="str">
        <f>_xlfn.XLOOKUP(Table4[[#This Row],[ProductID]], Products!A:A,Products!B:B, "Not Found")</f>
        <v>National Watches</v>
      </c>
      <c r="N2179" t="str">
        <f>TEXT(Table4[[#This Row],[Date]], "mmm")</f>
        <v>Aug</v>
      </c>
      <c r="O2179" t="str">
        <f>TEXT(Table4[[#This Row],[Date]], "yyyy")</f>
        <v>2024</v>
      </c>
      <c r="P2179" t="str">
        <f>_xlfn.XLOOKUP(Table4[[#This Row],[ProductID]],Products!A:A,Products!C:C, "Not Found")</f>
        <v>Fashion</v>
      </c>
      <c r="Q2179" t="str">
        <f>_xlfn.XLOOKUP(Table4[[#This Row],[ProductID]],Products!A:A,Products!D:D,"Not Found")</f>
        <v>Watches</v>
      </c>
      <c r="R2179">
        <f>_xlfn.XLOOKUP(Table4[[#This Row],[ProductID]],Products!A:A,Products!E:E,"Not Found")</f>
        <v>29.24</v>
      </c>
      <c r="S2179">
        <f>_xlfn.XLOOKUP(Table4[[#This Row],[ProductID]],Products!A:A,Products!F:F, "Not Found")</f>
        <v>15.28</v>
      </c>
      <c r="T2179" t="str">
        <f>_xlfn.XLOOKUP(Table4[[#This Row],[CustomerID]],Customers!A:A,Customers!D:D, "Not Found")</f>
        <v>F</v>
      </c>
      <c r="U2179" s="6">
        <f>_xlfn.XLOOKUP(Table4[[#This Row],[CustomerID]],Customers!A:A,Customers!E:E, "Not Found")</f>
        <v>25547</v>
      </c>
      <c r="V2179">
        <f ca="1">DATEDIF(Table4[[#This Row],[CustomerBirthday]], TODAY(), "Y")</f>
        <v>56</v>
      </c>
      <c r="W2179" t="str" cm="1">
        <f t="array" aca="1" ref="W2179" ca="1">_xlfn.IFS(Table4[[#This Row],[Age]]&lt;25, "Under 25",Table4[[#This Row],[Age]]=34, "25-34", Table4[[#This Row],[Age]]&lt;=49, "35-49", Table4[[#This Row],[Age]]&lt;=64, "50-64", Table4[[#This Row],[Age]]&gt;=65, "65+")</f>
        <v>50-64</v>
      </c>
      <c r="X2179" t="str">
        <f>_xlfn.XLOOKUP(Table4[[#This Row],[StoreID]],Stores!A:A,Stores!B:B, "Not found")</f>
        <v>MegaMart New Michele</v>
      </c>
      <c r="Y2179" t="str">
        <f>_xlfn.XLOOKUP(Table4[[#This Row],[StoreID]],Stores!A:A,Stores!C:C, "Not Found")</f>
        <v>New Michele</v>
      </c>
      <c r="Z2179" t="str">
        <f>_xlfn.XLOOKUP(Table4[[#This Row],[StoreID]],Stores!A:A,Stores!D:D, "Not Found")</f>
        <v>West</v>
      </c>
    </row>
    <row r="2180" spans="1:26">
      <c r="A2180" t="s">
        <v>3046</v>
      </c>
      <c r="B2180" s="1">
        <v>45226</v>
      </c>
      <c r="C2180" t="s">
        <v>294</v>
      </c>
      <c r="D2180" t="s">
        <v>761</v>
      </c>
      <c r="E2180" t="s">
        <v>839</v>
      </c>
      <c r="F2180">
        <v>5</v>
      </c>
      <c r="G2180">
        <v>0.15</v>
      </c>
      <c r="H2180" t="s">
        <v>875</v>
      </c>
      <c r="I2180" s="4">
        <f>Table4[[#This Row],[Quantity]]*Table4[[#This Row],[UnitPrice]]</f>
        <v>8814.6</v>
      </c>
      <c r="J2180" s="4">
        <f>Table4[[#This Row],[Gross Revenue]]*(1-Table4[[#This Row],[Discount]])</f>
        <v>7492.41</v>
      </c>
      <c r="K2180" s="4">
        <f>Table4[[#This Row],[Quantity]]*Table4[[#This Row],[CostPrice]]</f>
        <v>6732.4</v>
      </c>
      <c r="L2180" s="4">
        <f>Table4[[#This Row],[Net Revenue]]-Table4[[#This Row],[Total Cost]]</f>
        <v>760.01000000000022</v>
      </c>
      <c r="M2180" t="str">
        <f>_xlfn.XLOOKUP(Table4[[#This Row],[ProductID]], Products!A:A,Products!B:B, "Not Found")</f>
        <v>Traditional Laptop</v>
      </c>
      <c r="N2180" t="str">
        <f>TEXT(Table4[[#This Row],[Date]], "mmm")</f>
        <v>Oct</v>
      </c>
      <c r="O2180" t="str">
        <f>TEXT(Table4[[#This Row],[Date]], "yyyy")</f>
        <v>2023</v>
      </c>
      <c r="P2180" t="str">
        <f>_xlfn.XLOOKUP(Table4[[#This Row],[ProductID]],Products!A:A,Products!C:C, "Not Found")</f>
        <v>Electronics</v>
      </c>
      <c r="Q2180" t="str">
        <f>_xlfn.XLOOKUP(Table4[[#This Row],[ProductID]],Products!A:A,Products!D:D,"Not Found")</f>
        <v>Laptop</v>
      </c>
      <c r="R2180">
        <f>_xlfn.XLOOKUP(Table4[[#This Row],[ProductID]],Products!A:A,Products!E:E,"Not Found")</f>
        <v>1762.92</v>
      </c>
      <c r="S2180">
        <f>_xlfn.XLOOKUP(Table4[[#This Row],[ProductID]],Products!A:A,Products!F:F, "Not Found")</f>
        <v>1346.48</v>
      </c>
      <c r="T2180" t="str">
        <f>_xlfn.XLOOKUP(Table4[[#This Row],[CustomerID]],Customers!A:A,Customers!D:D, "Not Found")</f>
        <v>M</v>
      </c>
      <c r="U2180" s="6">
        <f>_xlfn.XLOOKUP(Table4[[#This Row],[CustomerID]],Customers!A:A,Customers!E:E, "Not Found")</f>
        <v>32411</v>
      </c>
      <c r="V2180">
        <f ca="1">DATEDIF(Table4[[#This Row],[CustomerBirthday]], TODAY(), "Y")</f>
        <v>37</v>
      </c>
      <c r="W2180" t="str" cm="1">
        <f t="array" aca="1" ref="W2180" ca="1">_xlfn.IFS(Table4[[#This Row],[Age]]&lt;25, "Under 25",Table4[[#This Row],[Age]]=34, "25-34", Table4[[#This Row],[Age]]&lt;=49, "35-49", Table4[[#This Row],[Age]]&lt;=64, "50-64", Table4[[#This Row],[Age]]&gt;=65, "65+")</f>
        <v>35-49</v>
      </c>
      <c r="X2180" t="str">
        <f>_xlfn.XLOOKUP(Table4[[#This Row],[StoreID]],Stores!A:A,Stores!B:B, "Not found")</f>
        <v>MegaMart New Michele</v>
      </c>
      <c r="Y2180" t="str">
        <f>_xlfn.XLOOKUP(Table4[[#This Row],[StoreID]],Stores!A:A,Stores!C:C, "Not Found")</f>
        <v>New Michele</v>
      </c>
      <c r="Z2180" t="str">
        <f>_xlfn.XLOOKUP(Table4[[#This Row],[StoreID]],Stores!A:A,Stores!D:D, "Not Found")</f>
        <v>West</v>
      </c>
    </row>
    <row r="2181" spans="1:26">
      <c r="A2181" t="s">
        <v>3047</v>
      </c>
      <c r="B2181" s="1">
        <v>45713</v>
      </c>
      <c r="C2181" t="s">
        <v>266</v>
      </c>
      <c r="D2181" t="s">
        <v>772</v>
      </c>
      <c r="E2181" t="s">
        <v>846</v>
      </c>
      <c r="F2181">
        <v>1</v>
      </c>
      <c r="G2181">
        <v>0.05</v>
      </c>
      <c r="H2181" t="s">
        <v>868</v>
      </c>
      <c r="I2181" s="4">
        <f>Table4[[#This Row],[Quantity]]*Table4[[#This Row],[UnitPrice]]</f>
        <v>1878.47</v>
      </c>
      <c r="J2181" s="4">
        <f>Table4[[#This Row],[Gross Revenue]]*(1-Table4[[#This Row],[Discount]])</f>
        <v>1784.5464999999999</v>
      </c>
      <c r="K2181" s="4">
        <f>Table4[[#This Row],[Quantity]]*Table4[[#This Row],[CostPrice]]</f>
        <v>1014.91</v>
      </c>
      <c r="L2181" s="4">
        <f>Table4[[#This Row],[Net Revenue]]-Table4[[#This Row],[Total Cost]]</f>
        <v>769.63649999999996</v>
      </c>
      <c r="M2181" t="str">
        <f>_xlfn.XLOOKUP(Table4[[#This Row],[ProductID]], Products!A:A,Products!B:B, "Not Found")</f>
        <v>And Footwear</v>
      </c>
      <c r="N2181" t="str">
        <f>TEXT(Table4[[#This Row],[Date]], "mmm")</f>
        <v>Feb</v>
      </c>
      <c r="O2181" t="str">
        <f>TEXT(Table4[[#This Row],[Date]], "yyyy")</f>
        <v>2025</v>
      </c>
      <c r="P2181" t="str">
        <f>_xlfn.XLOOKUP(Table4[[#This Row],[ProductID]],Products!A:A,Products!C:C, "Not Found")</f>
        <v>Fashion</v>
      </c>
      <c r="Q2181" t="str">
        <f>_xlfn.XLOOKUP(Table4[[#This Row],[ProductID]],Products!A:A,Products!D:D,"Not Found")</f>
        <v>Footwear</v>
      </c>
      <c r="R2181">
        <f>_xlfn.XLOOKUP(Table4[[#This Row],[ProductID]],Products!A:A,Products!E:E,"Not Found")</f>
        <v>1878.47</v>
      </c>
      <c r="S2181">
        <f>_xlfn.XLOOKUP(Table4[[#This Row],[ProductID]],Products!A:A,Products!F:F, "Not Found")</f>
        <v>1014.91</v>
      </c>
      <c r="T2181" t="str">
        <f>_xlfn.XLOOKUP(Table4[[#This Row],[CustomerID]],Customers!A:A,Customers!D:D, "Not Found")</f>
        <v>M</v>
      </c>
      <c r="U2181" s="6">
        <f>_xlfn.XLOOKUP(Table4[[#This Row],[CustomerID]],Customers!A:A,Customers!E:E, "Not Found")</f>
        <v>26230</v>
      </c>
      <c r="V2181">
        <f ca="1">DATEDIF(Table4[[#This Row],[CustomerBirthday]], TODAY(), "Y")</f>
        <v>54</v>
      </c>
      <c r="W2181" t="str" cm="1">
        <f t="array" aca="1" ref="W2181" ca="1">_xlfn.IFS(Table4[[#This Row],[Age]]&lt;25, "Under 25",Table4[[#This Row],[Age]]=34, "25-34", Table4[[#This Row],[Age]]&lt;=49, "35-49", Table4[[#This Row],[Age]]&lt;=64, "50-64", Table4[[#This Row],[Age]]&gt;=65, "65+")</f>
        <v>50-64</v>
      </c>
      <c r="X2181" t="str">
        <f>_xlfn.XLOOKUP(Table4[[#This Row],[StoreID]],Stores!A:A,Stores!B:B, "Not found")</f>
        <v>MegaMart Johnmouth</v>
      </c>
      <c r="Y2181" t="str">
        <f>_xlfn.XLOOKUP(Table4[[#This Row],[StoreID]],Stores!A:A,Stores!C:C, "Not Found")</f>
        <v>Johnmouth</v>
      </c>
      <c r="Z2181" t="str">
        <f>_xlfn.XLOOKUP(Table4[[#This Row],[StoreID]],Stores!A:A,Stores!D:D, "Not Found")</f>
        <v>East</v>
      </c>
    </row>
    <row r="2182" spans="1:26">
      <c r="A2182" t="s">
        <v>3048</v>
      </c>
      <c r="B2182" s="1">
        <v>45278</v>
      </c>
      <c r="C2182" t="s">
        <v>221</v>
      </c>
      <c r="D2182" t="s">
        <v>804</v>
      </c>
      <c r="E2182" t="s">
        <v>835</v>
      </c>
      <c r="F2182">
        <v>3</v>
      </c>
      <c r="G2182">
        <v>0.15</v>
      </c>
      <c r="H2182" t="s">
        <v>875</v>
      </c>
      <c r="I2182" s="4">
        <f>Table4[[#This Row],[Quantity]]*Table4[[#This Row],[UnitPrice]]</f>
        <v>1622.8200000000002</v>
      </c>
      <c r="J2182" s="4">
        <f>Table4[[#This Row],[Gross Revenue]]*(1-Table4[[#This Row],[Discount]])</f>
        <v>1379.3970000000002</v>
      </c>
      <c r="K2182" s="4">
        <f>Table4[[#This Row],[Quantity]]*Table4[[#This Row],[CostPrice]]</f>
        <v>1194.75</v>
      </c>
      <c r="L2182" s="4">
        <f>Table4[[#This Row],[Net Revenue]]-Table4[[#This Row],[Total Cost]]</f>
        <v>184.64700000000016</v>
      </c>
      <c r="M2182" t="str">
        <f>_xlfn.XLOOKUP(Table4[[#This Row],[ProductID]], Products!A:A,Products!B:B, "Not Found")</f>
        <v>Church Clothing</v>
      </c>
      <c r="N2182" t="str">
        <f>TEXT(Table4[[#This Row],[Date]], "mmm")</f>
        <v>Dec</v>
      </c>
      <c r="O2182" t="str">
        <f>TEXT(Table4[[#This Row],[Date]], "yyyy")</f>
        <v>2023</v>
      </c>
      <c r="P2182" t="str">
        <f>_xlfn.XLOOKUP(Table4[[#This Row],[ProductID]],Products!A:A,Products!C:C, "Not Found")</f>
        <v>Fashion</v>
      </c>
      <c r="Q2182" t="str">
        <f>_xlfn.XLOOKUP(Table4[[#This Row],[ProductID]],Products!A:A,Products!D:D,"Not Found")</f>
        <v>Clothing</v>
      </c>
      <c r="R2182">
        <f>_xlfn.XLOOKUP(Table4[[#This Row],[ProductID]],Products!A:A,Products!E:E,"Not Found")</f>
        <v>540.94000000000005</v>
      </c>
      <c r="S2182">
        <f>_xlfn.XLOOKUP(Table4[[#This Row],[ProductID]],Products!A:A,Products!F:F, "Not Found")</f>
        <v>398.25</v>
      </c>
      <c r="T2182" t="str">
        <f>_xlfn.XLOOKUP(Table4[[#This Row],[CustomerID]],Customers!A:A,Customers!D:D, "Not Found")</f>
        <v>F</v>
      </c>
      <c r="U2182" s="6">
        <f>_xlfn.XLOOKUP(Table4[[#This Row],[CustomerID]],Customers!A:A,Customers!E:E, "Not Found")</f>
        <v>36064</v>
      </c>
      <c r="V2182">
        <f ca="1">DATEDIF(Table4[[#This Row],[CustomerBirthday]], TODAY(), "Y")</f>
        <v>27</v>
      </c>
      <c r="W2182" t="str" cm="1">
        <f t="array" aca="1" ref="W2182" ca="1">_xlfn.IFS(Table4[[#This Row],[Age]]&lt;25, "Under 25",Table4[[#This Row],[Age]]=34, "25-34", Table4[[#This Row],[Age]]&lt;=49, "35-49", Table4[[#This Row],[Age]]&lt;=64, "50-64", Table4[[#This Row],[Age]]&gt;=65, "65+")</f>
        <v>35-49</v>
      </c>
      <c r="X2182" t="str">
        <f>_xlfn.XLOOKUP(Table4[[#This Row],[StoreID]],Stores!A:A,Stores!B:B, "Not found")</f>
        <v>MegaMart Peckmouth</v>
      </c>
      <c r="Y2182" t="str">
        <f>_xlfn.XLOOKUP(Table4[[#This Row],[StoreID]],Stores!A:A,Stores!C:C, "Not Found")</f>
        <v>Peckmouth</v>
      </c>
      <c r="Z2182" t="str">
        <f>_xlfn.XLOOKUP(Table4[[#This Row],[StoreID]],Stores!A:A,Stores!D:D, "Not Found")</f>
        <v>East</v>
      </c>
    </row>
    <row r="2183" spans="1:26">
      <c r="A2183" t="s">
        <v>3049</v>
      </c>
      <c r="B2183" s="1">
        <v>45237</v>
      </c>
      <c r="C2183" t="s">
        <v>241</v>
      </c>
      <c r="D2183" t="s">
        <v>782</v>
      </c>
      <c r="E2183" t="s">
        <v>846</v>
      </c>
      <c r="F2183">
        <v>4</v>
      </c>
      <c r="G2183">
        <v>0.1</v>
      </c>
      <c r="H2183" t="s">
        <v>871</v>
      </c>
      <c r="I2183" s="4">
        <f>Table4[[#This Row],[Quantity]]*Table4[[#This Row],[UnitPrice]]</f>
        <v>2695.12</v>
      </c>
      <c r="J2183" s="4">
        <f>Table4[[#This Row],[Gross Revenue]]*(1-Table4[[#This Row],[Discount]])</f>
        <v>2425.6080000000002</v>
      </c>
      <c r="K2183" s="4">
        <f>Table4[[#This Row],[Quantity]]*Table4[[#This Row],[CostPrice]]</f>
        <v>1453.32</v>
      </c>
      <c r="L2183" s="4">
        <f>Table4[[#This Row],[Net Revenue]]-Table4[[#This Row],[Total Cost]]</f>
        <v>972.28800000000024</v>
      </c>
      <c r="M2183" t="str">
        <f>_xlfn.XLOOKUP(Table4[[#This Row],[ProductID]], Products!A:A,Products!B:B, "Not Found")</f>
        <v>Deal Smartphone</v>
      </c>
      <c r="N2183" t="str">
        <f>TEXT(Table4[[#This Row],[Date]], "mmm")</f>
        <v>Nov</v>
      </c>
      <c r="O2183" t="str">
        <f>TEXT(Table4[[#This Row],[Date]], "yyyy")</f>
        <v>2023</v>
      </c>
      <c r="P2183" t="str">
        <f>_xlfn.XLOOKUP(Table4[[#This Row],[ProductID]],Products!A:A,Products!C:C, "Not Found")</f>
        <v>Electronics</v>
      </c>
      <c r="Q2183" t="str">
        <f>_xlfn.XLOOKUP(Table4[[#This Row],[ProductID]],Products!A:A,Products!D:D,"Not Found")</f>
        <v>Smartphone</v>
      </c>
      <c r="R2183">
        <f>_xlfn.XLOOKUP(Table4[[#This Row],[ProductID]],Products!A:A,Products!E:E,"Not Found")</f>
        <v>673.78</v>
      </c>
      <c r="S2183">
        <f>_xlfn.XLOOKUP(Table4[[#This Row],[ProductID]],Products!A:A,Products!F:F, "Not Found")</f>
        <v>363.33</v>
      </c>
      <c r="T2183" t="str">
        <f>_xlfn.XLOOKUP(Table4[[#This Row],[CustomerID]],Customers!A:A,Customers!D:D, "Not Found")</f>
        <v>M</v>
      </c>
      <c r="U2183" s="6">
        <f>_xlfn.XLOOKUP(Table4[[#This Row],[CustomerID]],Customers!A:A,Customers!E:E, "Not Found")</f>
        <v>26671</v>
      </c>
      <c r="V2183">
        <f ca="1">DATEDIF(Table4[[#This Row],[CustomerBirthday]], TODAY(), "Y")</f>
        <v>53</v>
      </c>
      <c r="W2183" t="str" cm="1">
        <f t="array" aca="1" ref="W2183" ca="1">_xlfn.IFS(Table4[[#This Row],[Age]]&lt;25, "Under 25",Table4[[#This Row],[Age]]=34, "25-34", Table4[[#This Row],[Age]]&lt;=49, "35-49", Table4[[#This Row],[Age]]&lt;=64, "50-64", Table4[[#This Row],[Age]]&gt;=65, "65+")</f>
        <v>50-64</v>
      </c>
      <c r="X2183" t="str">
        <f>_xlfn.XLOOKUP(Table4[[#This Row],[StoreID]],Stores!A:A,Stores!B:B, "Not found")</f>
        <v>MegaMart Johnmouth</v>
      </c>
      <c r="Y2183" t="str">
        <f>_xlfn.XLOOKUP(Table4[[#This Row],[StoreID]],Stores!A:A,Stores!C:C, "Not Found")</f>
        <v>Johnmouth</v>
      </c>
      <c r="Z2183" t="str">
        <f>_xlfn.XLOOKUP(Table4[[#This Row],[StoreID]],Stores!A:A,Stores!D:D, "Not Found")</f>
        <v>East</v>
      </c>
    </row>
    <row r="2184" spans="1:26">
      <c r="A2184" t="s">
        <v>3050</v>
      </c>
      <c r="B2184" s="1">
        <v>45521</v>
      </c>
      <c r="C2184" t="s">
        <v>673</v>
      </c>
      <c r="D2184" t="s">
        <v>711</v>
      </c>
      <c r="E2184" t="s">
        <v>831</v>
      </c>
      <c r="F2184">
        <v>2</v>
      </c>
      <c r="G2184">
        <v>0.15</v>
      </c>
      <c r="H2184" t="s">
        <v>875</v>
      </c>
      <c r="I2184" s="4">
        <f>Table4[[#This Row],[Quantity]]*Table4[[#This Row],[UnitPrice]]</f>
        <v>3347.38</v>
      </c>
      <c r="J2184" s="4">
        <f>Table4[[#This Row],[Gross Revenue]]*(1-Table4[[#This Row],[Discount]])</f>
        <v>2845.2730000000001</v>
      </c>
      <c r="K2184" s="4">
        <f>Table4[[#This Row],[Quantity]]*Table4[[#This Row],[CostPrice]]</f>
        <v>2646.76</v>
      </c>
      <c r="L2184" s="4">
        <f>Table4[[#This Row],[Net Revenue]]-Table4[[#This Row],[Total Cost]]</f>
        <v>198.51299999999992</v>
      </c>
      <c r="M2184" t="str">
        <f>_xlfn.XLOOKUP(Table4[[#This Row],[ProductID]], Products!A:A,Products!B:B, "Not Found")</f>
        <v>Like Camera</v>
      </c>
      <c r="N2184" t="str">
        <f>TEXT(Table4[[#This Row],[Date]], "mmm")</f>
        <v>Aug</v>
      </c>
      <c r="O2184" t="str">
        <f>TEXT(Table4[[#This Row],[Date]], "yyyy")</f>
        <v>2024</v>
      </c>
      <c r="P2184" t="str">
        <f>_xlfn.XLOOKUP(Table4[[#This Row],[ProductID]],Products!A:A,Products!C:C, "Not Found")</f>
        <v>Electronics</v>
      </c>
      <c r="Q2184" t="str">
        <f>_xlfn.XLOOKUP(Table4[[#This Row],[ProductID]],Products!A:A,Products!D:D,"Not Found")</f>
        <v>Camera</v>
      </c>
      <c r="R2184">
        <f>_xlfn.XLOOKUP(Table4[[#This Row],[ProductID]],Products!A:A,Products!E:E,"Not Found")</f>
        <v>1673.69</v>
      </c>
      <c r="S2184">
        <f>_xlfn.XLOOKUP(Table4[[#This Row],[ProductID]],Products!A:A,Products!F:F, "Not Found")</f>
        <v>1323.38</v>
      </c>
      <c r="T2184" t="str">
        <f>_xlfn.XLOOKUP(Table4[[#This Row],[CustomerID]],Customers!A:A,Customers!D:D, "Not Found")</f>
        <v>F</v>
      </c>
      <c r="U2184" s="6">
        <f>_xlfn.XLOOKUP(Table4[[#This Row],[CustomerID]],Customers!A:A,Customers!E:E, "Not Found")</f>
        <v>21380</v>
      </c>
      <c r="V2184">
        <f ca="1">DATEDIF(Table4[[#This Row],[CustomerBirthday]], TODAY(), "Y")</f>
        <v>68</v>
      </c>
      <c r="W2184" t="str" cm="1">
        <f t="array" aca="1" ref="W2184" ca="1">_xlfn.IFS(Table4[[#This Row],[Age]]&lt;25, "Under 25",Table4[[#This Row],[Age]]=34, "25-34", Table4[[#This Row],[Age]]&lt;=49, "35-49", Table4[[#This Row],[Age]]&lt;=64, "50-64", Table4[[#This Row],[Age]]&gt;=65, "65+")</f>
        <v>65+</v>
      </c>
      <c r="X2184" t="str">
        <f>_xlfn.XLOOKUP(Table4[[#This Row],[StoreID]],Stores!A:A,Stores!B:B, "Not found")</f>
        <v>MegaMart Jimenezborough</v>
      </c>
      <c r="Y2184" t="str">
        <f>_xlfn.XLOOKUP(Table4[[#This Row],[StoreID]],Stores!A:A,Stores!C:C, "Not Found")</f>
        <v>Jimenezborough</v>
      </c>
      <c r="Z2184" t="str">
        <f>_xlfn.XLOOKUP(Table4[[#This Row],[StoreID]],Stores!A:A,Stores!D:D, "Not Found")</f>
        <v>South</v>
      </c>
    </row>
    <row r="2185" spans="1:26">
      <c r="A2185" t="s">
        <v>3051</v>
      </c>
      <c r="B2185" s="1">
        <v>45292</v>
      </c>
      <c r="C2185" t="s">
        <v>270</v>
      </c>
      <c r="D2185" t="s">
        <v>820</v>
      </c>
      <c r="E2185" t="s">
        <v>846</v>
      </c>
      <c r="F2185">
        <v>4</v>
      </c>
      <c r="G2185">
        <v>0.05</v>
      </c>
      <c r="H2185" t="s">
        <v>865</v>
      </c>
      <c r="I2185" s="4">
        <f>Table4[[#This Row],[Quantity]]*Table4[[#This Row],[UnitPrice]]</f>
        <v>4788.72</v>
      </c>
      <c r="J2185" s="4">
        <f>Table4[[#This Row],[Gross Revenue]]*(1-Table4[[#This Row],[Discount]])</f>
        <v>4549.2839999999997</v>
      </c>
      <c r="K2185" s="4">
        <f>Table4[[#This Row],[Quantity]]*Table4[[#This Row],[CostPrice]]</f>
        <v>2890.96</v>
      </c>
      <c r="L2185" s="4">
        <f>Table4[[#This Row],[Net Revenue]]-Table4[[#This Row],[Total Cost]]</f>
        <v>1658.3239999999996</v>
      </c>
      <c r="M2185" t="str">
        <f>_xlfn.XLOOKUP(Table4[[#This Row],[ProductID]], Products!A:A,Products!B:B, "Not Found")</f>
        <v>Or Smartphone</v>
      </c>
      <c r="N2185" t="str">
        <f>TEXT(Table4[[#This Row],[Date]], "mmm")</f>
        <v>Jan</v>
      </c>
      <c r="O2185" t="str">
        <f>TEXT(Table4[[#This Row],[Date]], "yyyy")</f>
        <v>2024</v>
      </c>
      <c r="P2185" t="str">
        <f>_xlfn.XLOOKUP(Table4[[#This Row],[ProductID]],Products!A:A,Products!C:C, "Not Found")</f>
        <v>Electronics</v>
      </c>
      <c r="Q2185" t="str">
        <f>_xlfn.XLOOKUP(Table4[[#This Row],[ProductID]],Products!A:A,Products!D:D,"Not Found")</f>
        <v>Smartphone</v>
      </c>
      <c r="R2185">
        <f>_xlfn.XLOOKUP(Table4[[#This Row],[ProductID]],Products!A:A,Products!E:E,"Not Found")</f>
        <v>1197.18</v>
      </c>
      <c r="S2185">
        <f>_xlfn.XLOOKUP(Table4[[#This Row],[ProductID]],Products!A:A,Products!F:F, "Not Found")</f>
        <v>722.74</v>
      </c>
      <c r="T2185" t="str">
        <f>_xlfn.XLOOKUP(Table4[[#This Row],[CustomerID]],Customers!A:A,Customers!D:D, "Not Found")</f>
        <v>M</v>
      </c>
      <c r="U2185" s="6">
        <f>_xlfn.XLOOKUP(Table4[[#This Row],[CustomerID]],Customers!A:A,Customers!E:E, "Not Found")</f>
        <v>22815</v>
      </c>
      <c r="V2185">
        <f ca="1">DATEDIF(Table4[[#This Row],[CustomerBirthday]], TODAY(), "Y")</f>
        <v>64</v>
      </c>
      <c r="W2185" t="str" cm="1">
        <f t="array" aca="1" ref="W2185" ca="1">_xlfn.IFS(Table4[[#This Row],[Age]]&lt;25, "Under 25",Table4[[#This Row],[Age]]=34, "25-34", Table4[[#This Row],[Age]]&lt;=49, "35-49", Table4[[#This Row],[Age]]&lt;=64, "50-64", Table4[[#This Row],[Age]]&gt;=65, "65+")</f>
        <v>50-64</v>
      </c>
      <c r="X2185" t="str">
        <f>_xlfn.XLOOKUP(Table4[[#This Row],[StoreID]],Stores!A:A,Stores!B:B, "Not found")</f>
        <v>MegaMart Johnmouth</v>
      </c>
      <c r="Y2185" t="str">
        <f>_xlfn.XLOOKUP(Table4[[#This Row],[StoreID]],Stores!A:A,Stores!C:C, "Not Found")</f>
        <v>Johnmouth</v>
      </c>
      <c r="Z2185" t="str">
        <f>_xlfn.XLOOKUP(Table4[[#This Row],[StoreID]],Stores!A:A,Stores!D:D, "Not Found")</f>
        <v>East</v>
      </c>
    </row>
    <row r="2186" spans="1:26">
      <c r="A2186" t="s">
        <v>3052</v>
      </c>
      <c r="B2186" s="1">
        <v>45818</v>
      </c>
      <c r="C2186" t="s">
        <v>618</v>
      </c>
      <c r="D2186" t="s">
        <v>728</v>
      </c>
      <c r="E2186" t="s">
        <v>839</v>
      </c>
      <c r="F2186">
        <v>3</v>
      </c>
      <c r="G2186">
        <v>0.15</v>
      </c>
      <c r="H2186" t="s">
        <v>868</v>
      </c>
      <c r="I2186" s="4">
        <f>Table4[[#This Row],[Quantity]]*Table4[[#This Row],[UnitPrice]]</f>
        <v>954.15000000000009</v>
      </c>
      <c r="J2186" s="4">
        <f>Table4[[#This Row],[Gross Revenue]]*(1-Table4[[#This Row],[Discount]])</f>
        <v>811.02750000000003</v>
      </c>
      <c r="K2186" s="4">
        <f>Table4[[#This Row],[Quantity]]*Table4[[#This Row],[CostPrice]]</f>
        <v>562.02</v>
      </c>
      <c r="L2186" s="4">
        <f>Table4[[#This Row],[Net Revenue]]-Table4[[#This Row],[Total Cost]]</f>
        <v>249.00750000000005</v>
      </c>
      <c r="M2186" t="str">
        <f>_xlfn.XLOOKUP(Table4[[#This Row],[ProductID]], Products!A:A,Products!B:B, "Not Found")</f>
        <v>Company Fruits</v>
      </c>
      <c r="N2186" t="str">
        <f>TEXT(Table4[[#This Row],[Date]], "mmm")</f>
        <v>Jun</v>
      </c>
      <c r="O2186" t="str">
        <f>TEXT(Table4[[#This Row],[Date]], "yyyy")</f>
        <v>2025</v>
      </c>
      <c r="P2186" t="str">
        <f>_xlfn.XLOOKUP(Table4[[#This Row],[ProductID]],Products!A:A,Products!C:C, "Not Found")</f>
        <v>Groceries</v>
      </c>
      <c r="Q2186" t="str">
        <f>_xlfn.XLOOKUP(Table4[[#This Row],[ProductID]],Products!A:A,Products!D:D,"Not Found")</f>
        <v>Fruits</v>
      </c>
      <c r="R2186">
        <f>_xlfn.XLOOKUP(Table4[[#This Row],[ProductID]],Products!A:A,Products!E:E,"Not Found")</f>
        <v>318.05</v>
      </c>
      <c r="S2186">
        <f>_xlfn.XLOOKUP(Table4[[#This Row],[ProductID]],Products!A:A,Products!F:F, "Not Found")</f>
        <v>187.34</v>
      </c>
      <c r="T2186" t="str">
        <f>_xlfn.XLOOKUP(Table4[[#This Row],[CustomerID]],Customers!A:A,Customers!D:D, "Not Found")</f>
        <v>M</v>
      </c>
      <c r="U2186" s="6">
        <f>_xlfn.XLOOKUP(Table4[[#This Row],[CustomerID]],Customers!A:A,Customers!E:E, "Not Found")</f>
        <v>38540</v>
      </c>
      <c r="V2186">
        <f ca="1">DATEDIF(Table4[[#This Row],[CustomerBirthday]], TODAY(), "Y")</f>
        <v>21</v>
      </c>
      <c r="W2186" t="str" cm="1">
        <f t="array" aca="1" ref="W2186" ca="1">_xlfn.IFS(Table4[[#This Row],[Age]]&lt;25, "Under 25",Table4[[#This Row],[Age]]=34, "25-34", Table4[[#This Row],[Age]]&lt;=49, "35-49", Table4[[#This Row],[Age]]&lt;=64, "50-64", Table4[[#This Row],[Age]]&gt;=65, "65+")</f>
        <v>Under 25</v>
      </c>
      <c r="X2186" t="str">
        <f>_xlfn.XLOOKUP(Table4[[#This Row],[StoreID]],Stores!A:A,Stores!B:B, "Not found")</f>
        <v>MegaMart New Michele</v>
      </c>
      <c r="Y2186" t="str">
        <f>_xlfn.XLOOKUP(Table4[[#This Row],[StoreID]],Stores!A:A,Stores!C:C, "Not Found")</f>
        <v>New Michele</v>
      </c>
      <c r="Z2186" t="str">
        <f>_xlfn.XLOOKUP(Table4[[#This Row],[StoreID]],Stores!A:A,Stores!D:D, "Not Found")</f>
        <v>West</v>
      </c>
    </row>
    <row r="2187" spans="1:26">
      <c r="A2187" t="s">
        <v>3053</v>
      </c>
      <c r="B2187" s="1">
        <v>45273</v>
      </c>
      <c r="C2187" t="s">
        <v>270</v>
      </c>
      <c r="D2187" t="s">
        <v>792</v>
      </c>
      <c r="E2187" t="s">
        <v>839</v>
      </c>
      <c r="F2187">
        <v>2</v>
      </c>
      <c r="G2187">
        <v>0</v>
      </c>
      <c r="H2187" t="s">
        <v>865</v>
      </c>
      <c r="I2187" s="4">
        <f>Table4[[#This Row],[Quantity]]*Table4[[#This Row],[UnitPrice]]</f>
        <v>3597.94</v>
      </c>
      <c r="J2187" s="4">
        <f>Table4[[#This Row],[Gross Revenue]]*(1-Table4[[#This Row],[Discount]])</f>
        <v>3597.94</v>
      </c>
      <c r="K2187" s="4">
        <f>Table4[[#This Row],[Quantity]]*Table4[[#This Row],[CostPrice]]</f>
        <v>2658.3</v>
      </c>
      <c r="L2187" s="4">
        <f>Table4[[#This Row],[Net Revenue]]-Table4[[#This Row],[Total Cost]]</f>
        <v>939.63999999999987</v>
      </c>
      <c r="M2187" t="str">
        <f>_xlfn.XLOOKUP(Table4[[#This Row],[ProductID]], Products!A:A,Products!B:B, "Not Found")</f>
        <v>Beat Accessories</v>
      </c>
      <c r="N2187" t="str">
        <f>TEXT(Table4[[#This Row],[Date]], "mmm")</f>
        <v>Dec</v>
      </c>
      <c r="O2187" t="str">
        <f>TEXT(Table4[[#This Row],[Date]], "yyyy")</f>
        <v>2023</v>
      </c>
      <c r="P2187" t="str">
        <f>_xlfn.XLOOKUP(Table4[[#This Row],[ProductID]],Products!A:A,Products!C:C, "Not Found")</f>
        <v>Fashion</v>
      </c>
      <c r="Q2187" t="str">
        <f>_xlfn.XLOOKUP(Table4[[#This Row],[ProductID]],Products!A:A,Products!D:D,"Not Found")</f>
        <v>Accessories</v>
      </c>
      <c r="R2187">
        <f>_xlfn.XLOOKUP(Table4[[#This Row],[ProductID]],Products!A:A,Products!E:E,"Not Found")</f>
        <v>1798.97</v>
      </c>
      <c r="S2187">
        <f>_xlfn.XLOOKUP(Table4[[#This Row],[ProductID]],Products!A:A,Products!F:F, "Not Found")</f>
        <v>1329.15</v>
      </c>
      <c r="T2187" t="str">
        <f>_xlfn.XLOOKUP(Table4[[#This Row],[CustomerID]],Customers!A:A,Customers!D:D, "Not Found")</f>
        <v>M</v>
      </c>
      <c r="U2187" s="6">
        <f>_xlfn.XLOOKUP(Table4[[#This Row],[CustomerID]],Customers!A:A,Customers!E:E, "Not Found")</f>
        <v>22815</v>
      </c>
      <c r="V2187">
        <f ca="1">DATEDIF(Table4[[#This Row],[CustomerBirthday]], TODAY(), "Y")</f>
        <v>64</v>
      </c>
      <c r="W2187" t="str" cm="1">
        <f t="array" aca="1" ref="W2187" ca="1">_xlfn.IFS(Table4[[#This Row],[Age]]&lt;25, "Under 25",Table4[[#This Row],[Age]]=34, "25-34", Table4[[#This Row],[Age]]&lt;=49, "35-49", Table4[[#This Row],[Age]]&lt;=64, "50-64", Table4[[#This Row],[Age]]&gt;=65, "65+")</f>
        <v>50-64</v>
      </c>
      <c r="X2187" t="str">
        <f>_xlfn.XLOOKUP(Table4[[#This Row],[StoreID]],Stores!A:A,Stores!B:B, "Not found")</f>
        <v>MegaMart New Michele</v>
      </c>
      <c r="Y2187" t="str">
        <f>_xlfn.XLOOKUP(Table4[[#This Row],[StoreID]],Stores!A:A,Stores!C:C, "Not Found")</f>
        <v>New Michele</v>
      </c>
      <c r="Z2187" t="str">
        <f>_xlfn.XLOOKUP(Table4[[#This Row],[StoreID]],Stores!A:A,Stores!D:D, "Not Found")</f>
        <v>West</v>
      </c>
    </row>
    <row r="2188" spans="1:26">
      <c r="A2188" t="s">
        <v>3054</v>
      </c>
      <c r="B2188" s="1">
        <v>45786</v>
      </c>
      <c r="C2188" t="s">
        <v>563</v>
      </c>
      <c r="D2188" t="s">
        <v>725</v>
      </c>
      <c r="E2188" t="s">
        <v>831</v>
      </c>
      <c r="F2188">
        <v>4</v>
      </c>
      <c r="G2188">
        <v>0.15</v>
      </c>
      <c r="H2188" t="s">
        <v>865</v>
      </c>
      <c r="I2188" s="4">
        <f>Table4[[#This Row],[Quantity]]*Table4[[#This Row],[UnitPrice]]</f>
        <v>5584.88</v>
      </c>
      <c r="J2188" s="4">
        <f>Table4[[#This Row],[Gross Revenue]]*(1-Table4[[#This Row],[Discount]])</f>
        <v>4747.1480000000001</v>
      </c>
      <c r="K2188" s="4">
        <f>Table4[[#This Row],[Quantity]]*Table4[[#This Row],[CostPrice]]</f>
        <v>4016.36</v>
      </c>
      <c r="L2188" s="4">
        <f>Table4[[#This Row],[Net Revenue]]-Table4[[#This Row],[Total Cost]]</f>
        <v>730.78800000000001</v>
      </c>
      <c r="M2188" t="str">
        <f>_xlfn.XLOOKUP(Table4[[#This Row],[ProductID]], Products!A:A,Products!B:B, "Not Found")</f>
        <v>Knowledge Bags</v>
      </c>
      <c r="N2188" t="str">
        <f>TEXT(Table4[[#This Row],[Date]], "mmm")</f>
        <v>May</v>
      </c>
      <c r="O2188" t="str">
        <f>TEXT(Table4[[#This Row],[Date]], "yyyy")</f>
        <v>2025</v>
      </c>
      <c r="P2188" t="str">
        <f>_xlfn.XLOOKUP(Table4[[#This Row],[ProductID]],Products!A:A,Products!C:C, "Not Found")</f>
        <v>Fashion</v>
      </c>
      <c r="Q2188" t="str">
        <f>_xlfn.XLOOKUP(Table4[[#This Row],[ProductID]],Products!A:A,Products!D:D,"Not Found")</f>
        <v>Bags</v>
      </c>
      <c r="R2188">
        <f>_xlfn.XLOOKUP(Table4[[#This Row],[ProductID]],Products!A:A,Products!E:E,"Not Found")</f>
        <v>1396.22</v>
      </c>
      <c r="S2188">
        <f>_xlfn.XLOOKUP(Table4[[#This Row],[ProductID]],Products!A:A,Products!F:F, "Not Found")</f>
        <v>1004.09</v>
      </c>
      <c r="T2188" t="str">
        <f>_xlfn.XLOOKUP(Table4[[#This Row],[CustomerID]],Customers!A:A,Customers!D:D, "Not Found")</f>
        <v>M</v>
      </c>
      <c r="U2188" s="6">
        <f>_xlfn.XLOOKUP(Table4[[#This Row],[CustomerID]],Customers!A:A,Customers!E:E, "Not Found")</f>
        <v>24092</v>
      </c>
      <c r="V2188">
        <f ca="1">DATEDIF(Table4[[#This Row],[CustomerBirthday]], TODAY(), "Y")</f>
        <v>60</v>
      </c>
      <c r="W2188" t="str" cm="1">
        <f t="array" aca="1" ref="W2188" ca="1">_xlfn.IFS(Table4[[#This Row],[Age]]&lt;25, "Under 25",Table4[[#This Row],[Age]]=34, "25-34", Table4[[#This Row],[Age]]&lt;=49, "35-49", Table4[[#This Row],[Age]]&lt;=64, "50-64", Table4[[#This Row],[Age]]&gt;=65, "65+")</f>
        <v>50-64</v>
      </c>
      <c r="X2188" t="str">
        <f>_xlfn.XLOOKUP(Table4[[#This Row],[StoreID]],Stores!A:A,Stores!B:B, "Not found")</f>
        <v>MegaMart Jimenezborough</v>
      </c>
      <c r="Y2188" t="str">
        <f>_xlfn.XLOOKUP(Table4[[#This Row],[StoreID]],Stores!A:A,Stores!C:C, "Not Found")</f>
        <v>Jimenezborough</v>
      </c>
      <c r="Z2188" t="str">
        <f>_xlfn.XLOOKUP(Table4[[#This Row],[StoreID]],Stores!A:A,Stores!D:D, "Not Found")</f>
        <v>South</v>
      </c>
    </row>
    <row r="2189" spans="1:26">
      <c r="A2189" t="s">
        <v>3055</v>
      </c>
      <c r="B2189" s="1">
        <v>45903</v>
      </c>
      <c r="C2189" t="s">
        <v>280</v>
      </c>
      <c r="D2189" t="s">
        <v>750</v>
      </c>
      <c r="E2189" t="s">
        <v>831</v>
      </c>
      <c r="F2189">
        <v>1</v>
      </c>
      <c r="G2189">
        <v>0.15</v>
      </c>
      <c r="H2189" t="s">
        <v>871</v>
      </c>
      <c r="I2189" s="4">
        <f>Table4[[#This Row],[Quantity]]*Table4[[#This Row],[UnitPrice]]</f>
        <v>1342.75</v>
      </c>
      <c r="J2189" s="4">
        <f>Table4[[#This Row],[Gross Revenue]]*(1-Table4[[#This Row],[Discount]])</f>
        <v>1141.3374999999999</v>
      </c>
      <c r="K2189" s="4">
        <f>Table4[[#This Row],[Quantity]]*Table4[[#This Row],[CostPrice]]</f>
        <v>797.94</v>
      </c>
      <c r="L2189" s="4">
        <f>Table4[[#This Row],[Net Revenue]]-Table4[[#This Row],[Total Cost]]</f>
        <v>343.39749999999981</v>
      </c>
      <c r="M2189" t="str">
        <f>_xlfn.XLOOKUP(Table4[[#This Row],[ProductID]], Products!A:A,Products!B:B, "Not Found")</f>
        <v>Add Clothing</v>
      </c>
      <c r="N2189" t="str">
        <f>TEXT(Table4[[#This Row],[Date]], "mmm")</f>
        <v>Sep</v>
      </c>
      <c r="O2189" t="str">
        <f>TEXT(Table4[[#This Row],[Date]], "yyyy")</f>
        <v>2025</v>
      </c>
      <c r="P2189" t="str">
        <f>_xlfn.XLOOKUP(Table4[[#This Row],[ProductID]],Products!A:A,Products!C:C, "Not Found")</f>
        <v>Fashion</v>
      </c>
      <c r="Q2189" t="str">
        <f>_xlfn.XLOOKUP(Table4[[#This Row],[ProductID]],Products!A:A,Products!D:D,"Not Found")</f>
        <v>Clothing</v>
      </c>
      <c r="R2189">
        <f>_xlfn.XLOOKUP(Table4[[#This Row],[ProductID]],Products!A:A,Products!E:E,"Not Found")</f>
        <v>1342.75</v>
      </c>
      <c r="S2189">
        <f>_xlfn.XLOOKUP(Table4[[#This Row],[ProductID]],Products!A:A,Products!F:F, "Not Found")</f>
        <v>797.94</v>
      </c>
      <c r="T2189" t="str">
        <f>_xlfn.XLOOKUP(Table4[[#This Row],[CustomerID]],Customers!A:A,Customers!D:D, "Not Found")</f>
        <v>F</v>
      </c>
      <c r="U2189" s="6">
        <f>_xlfn.XLOOKUP(Table4[[#This Row],[CustomerID]],Customers!A:A,Customers!E:E, "Not Found")</f>
        <v>21701</v>
      </c>
      <c r="V2189">
        <f ca="1">DATEDIF(Table4[[#This Row],[CustomerBirthday]], TODAY(), "Y")</f>
        <v>67</v>
      </c>
      <c r="W2189" t="str" cm="1">
        <f t="array" aca="1" ref="W2189" ca="1">_xlfn.IFS(Table4[[#This Row],[Age]]&lt;25, "Under 25",Table4[[#This Row],[Age]]=34, "25-34", Table4[[#This Row],[Age]]&lt;=49, "35-49", Table4[[#This Row],[Age]]&lt;=64, "50-64", Table4[[#This Row],[Age]]&gt;=65, "65+")</f>
        <v>65+</v>
      </c>
      <c r="X2189" t="str">
        <f>_xlfn.XLOOKUP(Table4[[#This Row],[StoreID]],Stores!A:A,Stores!B:B, "Not found")</f>
        <v>MegaMart Jimenezborough</v>
      </c>
      <c r="Y2189" t="str">
        <f>_xlfn.XLOOKUP(Table4[[#This Row],[StoreID]],Stores!A:A,Stores!C:C, "Not Found")</f>
        <v>Jimenezborough</v>
      </c>
      <c r="Z2189" t="str">
        <f>_xlfn.XLOOKUP(Table4[[#This Row],[StoreID]],Stores!A:A,Stores!D:D, "Not Found")</f>
        <v>South</v>
      </c>
    </row>
    <row r="2190" spans="1:26">
      <c r="A2190" t="s">
        <v>3056</v>
      </c>
      <c r="B2190" s="1">
        <v>45226</v>
      </c>
      <c r="C2190" t="s">
        <v>445</v>
      </c>
      <c r="D2190" t="s">
        <v>814</v>
      </c>
      <c r="E2190" t="s">
        <v>835</v>
      </c>
      <c r="F2190">
        <v>5</v>
      </c>
      <c r="G2190">
        <v>0.1</v>
      </c>
      <c r="H2190" t="s">
        <v>871</v>
      </c>
      <c r="I2190" s="4">
        <f>Table4[[#This Row],[Quantity]]*Table4[[#This Row],[UnitPrice]]</f>
        <v>6432.75</v>
      </c>
      <c r="J2190" s="4">
        <f>Table4[[#This Row],[Gross Revenue]]*(1-Table4[[#This Row],[Discount]])</f>
        <v>5789.4750000000004</v>
      </c>
      <c r="K2190" s="4">
        <f>Table4[[#This Row],[Quantity]]*Table4[[#This Row],[CostPrice]]</f>
        <v>3987.7</v>
      </c>
      <c r="L2190" s="4">
        <f>Table4[[#This Row],[Net Revenue]]-Table4[[#This Row],[Total Cost]]</f>
        <v>1801.7750000000005</v>
      </c>
      <c r="M2190" t="str">
        <f>_xlfn.XLOOKUP(Table4[[#This Row],[ProductID]], Products!A:A,Products!B:B, "Not Found")</f>
        <v>Least Accessories</v>
      </c>
      <c r="N2190" t="str">
        <f>TEXT(Table4[[#This Row],[Date]], "mmm")</f>
        <v>Oct</v>
      </c>
      <c r="O2190" t="str">
        <f>TEXT(Table4[[#This Row],[Date]], "yyyy")</f>
        <v>2023</v>
      </c>
      <c r="P2190" t="str">
        <f>_xlfn.XLOOKUP(Table4[[#This Row],[ProductID]],Products!A:A,Products!C:C, "Not Found")</f>
        <v>Fashion</v>
      </c>
      <c r="Q2190" t="str">
        <f>_xlfn.XLOOKUP(Table4[[#This Row],[ProductID]],Products!A:A,Products!D:D,"Not Found")</f>
        <v>Accessories</v>
      </c>
      <c r="R2190">
        <f>_xlfn.XLOOKUP(Table4[[#This Row],[ProductID]],Products!A:A,Products!E:E,"Not Found")</f>
        <v>1286.55</v>
      </c>
      <c r="S2190">
        <f>_xlfn.XLOOKUP(Table4[[#This Row],[ProductID]],Products!A:A,Products!F:F, "Not Found")</f>
        <v>797.54</v>
      </c>
      <c r="T2190" t="str">
        <f>_xlfn.XLOOKUP(Table4[[#This Row],[CustomerID]],Customers!A:A,Customers!D:D, "Not Found")</f>
        <v>F</v>
      </c>
      <c r="U2190" s="6">
        <f>_xlfn.XLOOKUP(Table4[[#This Row],[CustomerID]],Customers!A:A,Customers!E:E, "Not Found")</f>
        <v>23386</v>
      </c>
      <c r="V2190">
        <f ca="1">DATEDIF(Table4[[#This Row],[CustomerBirthday]], TODAY(), "Y")</f>
        <v>62</v>
      </c>
      <c r="W2190" t="str" cm="1">
        <f t="array" aca="1" ref="W2190" ca="1">_xlfn.IFS(Table4[[#This Row],[Age]]&lt;25, "Under 25",Table4[[#This Row],[Age]]=34, "25-34", Table4[[#This Row],[Age]]&lt;=49, "35-49", Table4[[#This Row],[Age]]&lt;=64, "50-64", Table4[[#This Row],[Age]]&gt;=65, "65+")</f>
        <v>50-64</v>
      </c>
      <c r="X2190" t="str">
        <f>_xlfn.XLOOKUP(Table4[[#This Row],[StoreID]],Stores!A:A,Stores!B:B, "Not found")</f>
        <v>MegaMart Peckmouth</v>
      </c>
      <c r="Y2190" t="str">
        <f>_xlfn.XLOOKUP(Table4[[#This Row],[StoreID]],Stores!A:A,Stores!C:C, "Not Found")</f>
        <v>Peckmouth</v>
      </c>
      <c r="Z2190" t="str">
        <f>_xlfn.XLOOKUP(Table4[[#This Row],[StoreID]],Stores!A:A,Stores!D:D, "Not Found")</f>
        <v>East</v>
      </c>
    </row>
    <row r="2191" spans="1:26">
      <c r="A2191" t="s">
        <v>3057</v>
      </c>
      <c r="B2191" s="1">
        <v>45642</v>
      </c>
      <c r="C2191" t="s">
        <v>294</v>
      </c>
      <c r="D2191" t="s">
        <v>784</v>
      </c>
      <c r="E2191" t="s">
        <v>842</v>
      </c>
      <c r="F2191">
        <v>3</v>
      </c>
      <c r="G2191">
        <v>0</v>
      </c>
      <c r="H2191" t="s">
        <v>865</v>
      </c>
      <c r="I2191" s="4">
        <f>Table4[[#This Row],[Quantity]]*Table4[[#This Row],[UnitPrice]]</f>
        <v>4455.1499999999996</v>
      </c>
      <c r="J2191" s="4">
        <f>Table4[[#This Row],[Gross Revenue]]*(1-Table4[[#This Row],[Discount]])</f>
        <v>4455.1499999999996</v>
      </c>
      <c r="K2191" s="4">
        <f>Table4[[#This Row],[Quantity]]*Table4[[#This Row],[CostPrice]]</f>
        <v>2964.93</v>
      </c>
      <c r="L2191" s="4">
        <f>Table4[[#This Row],[Net Revenue]]-Table4[[#This Row],[Total Cost]]</f>
        <v>1490.2199999999998</v>
      </c>
      <c r="M2191" t="str">
        <f>_xlfn.XLOOKUP(Table4[[#This Row],[ProductID]], Products!A:A,Products!B:B, "Not Found")</f>
        <v>Road Clothing</v>
      </c>
      <c r="N2191" t="str">
        <f>TEXT(Table4[[#This Row],[Date]], "mmm")</f>
        <v>Dec</v>
      </c>
      <c r="O2191" t="str">
        <f>TEXT(Table4[[#This Row],[Date]], "yyyy")</f>
        <v>2024</v>
      </c>
      <c r="P2191" t="str">
        <f>_xlfn.XLOOKUP(Table4[[#This Row],[ProductID]],Products!A:A,Products!C:C, "Not Found")</f>
        <v>Fashion</v>
      </c>
      <c r="Q2191" t="str">
        <f>_xlfn.XLOOKUP(Table4[[#This Row],[ProductID]],Products!A:A,Products!D:D,"Not Found")</f>
        <v>Clothing</v>
      </c>
      <c r="R2191">
        <f>_xlfn.XLOOKUP(Table4[[#This Row],[ProductID]],Products!A:A,Products!E:E,"Not Found")</f>
        <v>1485.05</v>
      </c>
      <c r="S2191">
        <f>_xlfn.XLOOKUP(Table4[[#This Row],[ProductID]],Products!A:A,Products!F:F, "Not Found")</f>
        <v>988.31</v>
      </c>
      <c r="T2191" t="str">
        <f>_xlfn.XLOOKUP(Table4[[#This Row],[CustomerID]],Customers!A:A,Customers!D:D, "Not Found")</f>
        <v>M</v>
      </c>
      <c r="U2191" s="6">
        <f>_xlfn.XLOOKUP(Table4[[#This Row],[CustomerID]],Customers!A:A,Customers!E:E, "Not Found")</f>
        <v>32411</v>
      </c>
      <c r="V2191">
        <f ca="1">DATEDIF(Table4[[#This Row],[CustomerBirthday]], TODAY(), "Y")</f>
        <v>37</v>
      </c>
      <c r="W2191" t="str" cm="1">
        <f t="array" aca="1" ref="W2191" ca="1">_xlfn.IFS(Table4[[#This Row],[Age]]&lt;25, "Under 25",Table4[[#This Row],[Age]]=34, "25-34", Table4[[#This Row],[Age]]&lt;=49, "35-49", Table4[[#This Row],[Age]]&lt;=64, "50-64", Table4[[#This Row],[Age]]&gt;=65, "65+")</f>
        <v>35-49</v>
      </c>
      <c r="X2191" t="str">
        <f>_xlfn.XLOOKUP(Table4[[#This Row],[StoreID]],Stores!A:A,Stores!B:B, "Not found")</f>
        <v>MegaMart Brianahaven</v>
      </c>
      <c r="Y2191" t="str">
        <f>_xlfn.XLOOKUP(Table4[[#This Row],[StoreID]],Stores!A:A,Stores!C:C, "Not Found")</f>
        <v>Brianahaven</v>
      </c>
      <c r="Z2191" t="str">
        <f>_xlfn.XLOOKUP(Table4[[#This Row],[StoreID]],Stores!A:A,Stores!D:D, "Not Found")</f>
        <v>North</v>
      </c>
    </row>
    <row r="2192" spans="1:26">
      <c r="A2192" t="s">
        <v>3058</v>
      </c>
      <c r="B2192" s="1">
        <v>45762</v>
      </c>
      <c r="C2192" t="s">
        <v>20</v>
      </c>
      <c r="D2192" t="s">
        <v>814</v>
      </c>
      <c r="E2192" t="s">
        <v>842</v>
      </c>
      <c r="F2192">
        <v>1</v>
      </c>
      <c r="G2192">
        <v>0.05</v>
      </c>
      <c r="H2192" t="s">
        <v>865</v>
      </c>
      <c r="I2192" s="4">
        <f>Table4[[#This Row],[Quantity]]*Table4[[#This Row],[UnitPrice]]</f>
        <v>1286.55</v>
      </c>
      <c r="J2192" s="4">
        <f>Table4[[#This Row],[Gross Revenue]]*(1-Table4[[#This Row],[Discount]])</f>
        <v>1222.2224999999999</v>
      </c>
      <c r="K2192" s="4">
        <f>Table4[[#This Row],[Quantity]]*Table4[[#This Row],[CostPrice]]</f>
        <v>797.54</v>
      </c>
      <c r="L2192" s="4">
        <f>Table4[[#This Row],[Net Revenue]]-Table4[[#This Row],[Total Cost]]</f>
        <v>424.68249999999989</v>
      </c>
      <c r="M2192" t="str">
        <f>_xlfn.XLOOKUP(Table4[[#This Row],[ProductID]], Products!A:A,Products!B:B, "Not Found")</f>
        <v>Least Accessories</v>
      </c>
      <c r="N2192" t="str">
        <f>TEXT(Table4[[#This Row],[Date]], "mmm")</f>
        <v>Apr</v>
      </c>
      <c r="O2192" t="str">
        <f>TEXT(Table4[[#This Row],[Date]], "yyyy")</f>
        <v>2025</v>
      </c>
      <c r="P2192" t="str">
        <f>_xlfn.XLOOKUP(Table4[[#This Row],[ProductID]],Products!A:A,Products!C:C, "Not Found")</f>
        <v>Fashion</v>
      </c>
      <c r="Q2192" t="str">
        <f>_xlfn.XLOOKUP(Table4[[#This Row],[ProductID]],Products!A:A,Products!D:D,"Not Found")</f>
        <v>Accessories</v>
      </c>
      <c r="R2192">
        <f>_xlfn.XLOOKUP(Table4[[#This Row],[ProductID]],Products!A:A,Products!E:E,"Not Found")</f>
        <v>1286.55</v>
      </c>
      <c r="S2192">
        <f>_xlfn.XLOOKUP(Table4[[#This Row],[ProductID]],Products!A:A,Products!F:F, "Not Found")</f>
        <v>797.54</v>
      </c>
      <c r="T2192" t="str">
        <f>_xlfn.XLOOKUP(Table4[[#This Row],[CustomerID]],Customers!A:A,Customers!D:D, "Not Found")</f>
        <v>M</v>
      </c>
      <c r="U2192" s="6">
        <f>_xlfn.XLOOKUP(Table4[[#This Row],[CustomerID]],Customers!A:A,Customers!E:E, "Not Found")</f>
        <v>33771</v>
      </c>
      <c r="V2192">
        <f ca="1">DATEDIF(Table4[[#This Row],[CustomerBirthday]], TODAY(), "Y")</f>
        <v>34</v>
      </c>
      <c r="W2192" t="str" cm="1">
        <f t="array" aca="1" ref="W2192" ca="1">_xlfn.IFS(Table4[[#This Row],[Age]]&lt;25, "Under 25",Table4[[#This Row],[Age]]=34, "25-34", Table4[[#This Row],[Age]]&lt;=49, "35-49", Table4[[#This Row],[Age]]&lt;=64, "50-64", Table4[[#This Row],[Age]]&gt;=65, "65+")</f>
        <v>25-34</v>
      </c>
      <c r="X2192" t="str">
        <f>_xlfn.XLOOKUP(Table4[[#This Row],[StoreID]],Stores!A:A,Stores!B:B, "Not found")</f>
        <v>MegaMart Brianahaven</v>
      </c>
      <c r="Y2192" t="str">
        <f>_xlfn.XLOOKUP(Table4[[#This Row],[StoreID]],Stores!A:A,Stores!C:C, "Not Found")</f>
        <v>Brianahaven</v>
      </c>
      <c r="Z2192" t="str">
        <f>_xlfn.XLOOKUP(Table4[[#This Row],[StoreID]],Stores!A:A,Stores!D:D, "Not Found")</f>
        <v>North</v>
      </c>
    </row>
    <row r="2193" spans="1:26">
      <c r="A2193" t="s">
        <v>3059</v>
      </c>
      <c r="B2193" s="1">
        <v>45657</v>
      </c>
      <c r="C2193" t="s">
        <v>549</v>
      </c>
      <c r="D2193" t="s">
        <v>745</v>
      </c>
      <c r="E2193" t="s">
        <v>831</v>
      </c>
      <c r="F2193">
        <v>1</v>
      </c>
      <c r="G2193">
        <v>0.15</v>
      </c>
      <c r="H2193" t="s">
        <v>865</v>
      </c>
      <c r="I2193" s="4">
        <f>Table4[[#This Row],[Quantity]]*Table4[[#This Row],[UnitPrice]]</f>
        <v>1193.0899999999999</v>
      </c>
      <c r="J2193" s="4">
        <f>Table4[[#This Row],[Gross Revenue]]*(1-Table4[[#This Row],[Discount]])</f>
        <v>1014.1264999999999</v>
      </c>
      <c r="K2193" s="4">
        <f>Table4[[#This Row],[Quantity]]*Table4[[#This Row],[CostPrice]]</f>
        <v>818.24</v>
      </c>
      <c r="L2193" s="4">
        <f>Table4[[#This Row],[Net Revenue]]-Table4[[#This Row],[Total Cost]]</f>
        <v>195.88649999999984</v>
      </c>
      <c r="M2193" t="str">
        <f>_xlfn.XLOOKUP(Table4[[#This Row],[ProductID]], Products!A:A,Products!B:B, "Not Found")</f>
        <v>Above Camera</v>
      </c>
      <c r="N2193" t="str">
        <f>TEXT(Table4[[#This Row],[Date]], "mmm")</f>
        <v>Dec</v>
      </c>
      <c r="O2193" t="str">
        <f>TEXT(Table4[[#This Row],[Date]], "yyyy")</f>
        <v>2024</v>
      </c>
      <c r="P2193" t="str">
        <f>_xlfn.XLOOKUP(Table4[[#This Row],[ProductID]],Products!A:A,Products!C:C, "Not Found")</f>
        <v>Electronics</v>
      </c>
      <c r="Q2193" t="str">
        <f>_xlfn.XLOOKUP(Table4[[#This Row],[ProductID]],Products!A:A,Products!D:D,"Not Found")</f>
        <v>Camera</v>
      </c>
      <c r="R2193">
        <f>_xlfn.XLOOKUP(Table4[[#This Row],[ProductID]],Products!A:A,Products!E:E,"Not Found")</f>
        <v>1193.0899999999999</v>
      </c>
      <c r="S2193">
        <f>_xlfn.XLOOKUP(Table4[[#This Row],[ProductID]],Products!A:A,Products!F:F, "Not Found")</f>
        <v>818.24</v>
      </c>
      <c r="T2193" t="str">
        <f>_xlfn.XLOOKUP(Table4[[#This Row],[CustomerID]],Customers!A:A,Customers!D:D, "Not Found")</f>
        <v>M</v>
      </c>
      <c r="U2193" s="6">
        <f>_xlfn.XLOOKUP(Table4[[#This Row],[CustomerID]],Customers!A:A,Customers!E:E, "Not Found")</f>
        <v>31945</v>
      </c>
      <c r="V2193">
        <f ca="1">DATEDIF(Table4[[#This Row],[CustomerBirthday]], TODAY(), "Y")</f>
        <v>39</v>
      </c>
      <c r="W2193" t="str" cm="1">
        <f t="array" aca="1" ref="W2193" ca="1">_xlfn.IFS(Table4[[#This Row],[Age]]&lt;25, "Under 25",Table4[[#This Row],[Age]]=34, "25-34", Table4[[#This Row],[Age]]&lt;=49, "35-49", Table4[[#This Row],[Age]]&lt;=64, "50-64", Table4[[#This Row],[Age]]&gt;=65, "65+")</f>
        <v>35-49</v>
      </c>
      <c r="X2193" t="str">
        <f>_xlfn.XLOOKUP(Table4[[#This Row],[StoreID]],Stores!A:A,Stores!B:B, "Not found")</f>
        <v>MegaMart Jimenezborough</v>
      </c>
      <c r="Y2193" t="str">
        <f>_xlfn.XLOOKUP(Table4[[#This Row],[StoreID]],Stores!A:A,Stores!C:C, "Not Found")</f>
        <v>Jimenezborough</v>
      </c>
      <c r="Z2193" t="str">
        <f>_xlfn.XLOOKUP(Table4[[#This Row],[StoreID]],Stores!A:A,Stores!D:D, "Not Found")</f>
        <v>South</v>
      </c>
    </row>
    <row r="2194" spans="1:26">
      <c r="A2194" t="s">
        <v>3060</v>
      </c>
      <c r="B2194" s="1">
        <v>45323</v>
      </c>
      <c r="C2194" t="s">
        <v>12</v>
      </c>
      <c r="D2194" t="s">
        <v>804</v>
      </c>
      <c r="E2194" t="s">
        <v>842</v>
      </c>
      <c r="F2194">
        <v>3</v>
      </c>
      <c r="G2194">
        <v>0</v>
      </c>
      <c r="H2194" t="s">
        <v>875</v>
      </c>
      <c r="I2194" s="4">
        <f>Table4[[#This Row],[Quantity]]*Table4[[#This Row],[UnitPrice]]</f>
        <v>1622.8200000000002</v>
      </c>
      <c r="J2194" s="4">
        <f>Table4[[#This Row],[Gross Revenue]]*(1-Table4[[#This Row],[Discount]])</f>
        <v>1622.8200000000002</v>
      </c>
      <c r="K2194" s="4">
        <f>Table4[[#This Row],[Quantity]]*Table4[[#This Row],[CostPrice]]</f>
        <v>1194.75</v>
      </c>
      <c r="L2194" s="4">
        <f>Table4[[#This Row],[Net Revenue]]-Table4[[#This Row],[Total Cost]]</f>
        <v>428.07000000000016</v>
      </c>
      <c r="M2194" t="str">
        <f>_xlfn.XLOOKUP(Table4[[#This Row],[ProductID]], Products!A:A,Products!B:B, "Not Found")</f>
        <v>Church Clothing</v>
      </c>
      <c r="N2194" t="str">
        <f>TEXT(Table4[[#This Row],[Date]], "mmm")</f>
        <v>Feb</v>
      </c>
      <c r="O2194" t="str">
        <f>TEXT(Table4[[#This Row],[Date]], "yyyy")</f>
        <v>2024</v>
      </c>
      <c r="P2194" t="str">
        <f>_xlfn.XLOOKUP(Table4[[#This Row],[ProductID]],Products!A:A,Products!C:C, "Not Found")</f>
        <v>Fashion</v>
      </c>
      <c r="Q2194" t="str">
        <f>_xlfn.XLOOKUP(Table4[[#This Row],[ProductID]],Products!A:A,Products!D:D,"Not Found")</f>
        <v>Clothing</v>
      </c>
      <c r="R2194">
        <f>_xlfn.XLOOKUP(Table4[[#This Row],[ProductID]],Products!A:A,Products!E:E,"Not Found")</f>
        <v>540.94000000000005</v>
      </c>
      <c r="S2194">
        <f>_xlfn.XLOOKUP(Table4[[#This Row],[ProductID]],Products!A:A,Products!F:F, "Not Found")</f>
        <v>398.25</v>
      </c>
      <c r="T2194" t="str">
        <f>_xlfn.XLOOKUP(Table4[[#This Row],[CustomerID]],Customers!A:A,Customers!D:D, "Not Found")</f>
        <v>M</v>
      </c>
      <c r="U2194" s="6">
        <f>_xlfn.XLOOKUP(Table4[[#This Row],[CustomerID]],Customers!A:A,Customers!E:E, "Not Found")</f>
        <v>21780</v>
      </c>
      <c r="V2194">
        <f ca="1">DATEDIF(Table4[[#This Row],[CustomerBirthday]], TODAY(), "Y")</f>
        <v>66</v>
      </c>
      <c r="W2194" t="str" cm="1">
        <f t="array" aca="1" ref="W2194" ca="1">_xlfn.IFS(Table4[[#This Row],[Age]]&lt;25, "Under 25",Table4[[#This Row],[Age]]=34, "25-34", Table4[[#This Row],[Age]]&lt;=49, "35-49", Table4[[#This Row],[Age]]&lt;=64, "50-64", Table4[[#This Row],[Age]]&gt;=65, "65+")</f>
        <v>65+</v>
      </c>
      <c r="X2194" t="str">
        <f>_xlfn.XLOOKUP(Table4[[#This Row],[StoreID]],Stores!A:A,Stores!B:B, "Not found")</f>
        <v>MegaMart Brianahaven</v>
      </c>
      <c r="Y2194" t="str">
        <f>_xlfn.XLOOKUP(Table4[[#This Row],[StoreID]],Stores!A:A,Stores!C:C, "Not Found")</f>
        <v>Brianahaven</v>
      </c>
      <c r="Z2194" t="str">
        <f>_xlfn.XLOOKUP(Table4[[#This Row],[StoreID]],Stores!A:A,Stores!D:D, "Not Found")</f>
        <v>North</v>
      </c>
    </row>
    <row r="2195" spans="1:26">
      <c r="A2195" t="s">
        <v>3061</v>
      </c>
      <c r="B2195" s="1">
        <v>45454</v>
      </c>
      <c r="C2195" t="s">
        <v>247</v>
      </c>
      <c r="D2195" t="s">
        <v>732</v>
      </c>
      <c r="E2195" t="s">
        <v>835</v>
      </c>
      <c r="F2195">
        <v>3</v>
      </c>
      <c r="G2195">
        <v>0.1</v>
      </c>
      <c r="H2195" t="s">
        <v>871</v>
      </c>
      <c r="I2195" s="4">
        <f>Table4[[#This Row],[Quantity]]*Table4[[#This Row],[UnitPrice]]</f>
        <v>4422.3599999999997</v>
      </c>
      <c r="J2195" s="4">
        <f>Table4[[#This Row],[Gross Revenue]]*(1-Table4[[#This Row],[Discount]])</f>
        <v>3980.1239999999998</v>
      </c>
      <c r="K2195" s="4">
        <f>Table4[[#This Row],[Quantity]]*Table4[[#This Row],[CostPrice]]</f>
        <v>2292.06</v>
      </c>
      <c r="L2195" s="4">
        <f>Table4[[#This Row],[Net Revenue]]-Table4[[#This Row],[Total Cost]]</f>
        <v>1688.0639999999999</v>
      </c>
      <c r="M2195" t="str">
        <f>_xlfn.XLOOKUP(Table4[[#This Row],[ProductID]], Products!A:A,Products!B:B, "Not Found")</f>
        <v>Understand Camera</v>
      </c>
      <c r="N2195" t="str">
        <f>TEXT(Table4[[#This Row],[Date]], "mmm")</f>
        <v>Jun</v>
      </c>
      <c r="O2195" t="str">
        <f>TEXT(Table4[[#This Row],[Date]], "yyyy")</f>
        <v>2024</v>
      </c>
      <c r="P2195" t="str">
        <f>_xlfn.XLOOKUP(Table4[[#This Row],[ProductID]],Products!A:A,Products!C:C, "Not Found")</f>
        <v>Electronics</v>
      </c>
      <c r="Q2195" t="str">
        <f>_xlfn.XLOOKUP(Table4[[#This Row],[ProductID]],Products!A:A,Products!D:D,"Not Found")</f>
        <v>Camera</v>
      </c>
      <c r="R2195">
        <f>_xlfn.XLOOKUP(Table4[[#This Row],[ProductID]],Products!A:A,Products!E:E,"Not Found")</f>
        <v>1474.12</v>
      </c>
      <c r="S2195">
        <f>_xlfn.XLOOKUP(Table4[[#This Row],[ProductID]],Products!A:A,Products!F:F, "Not Found")</f>
        <v>764.02</v>
      </c>
      <c r="T2195" t="str">
        <f>_xlfn.XLOOKUP(Table4[[#This Row],[CustomerID]],Customers!A:A,Customers!D:D, "Not Found")</f>
        <v>F</v>
      </c>
      <c r="U2195" s="6">
        <f>_xlfn.XLOOKUP(Table4[[#This Row],[CustomerID]],Customers!A:A,Customers!E:E, "Not Found")</f>
        <v>25547</v>
      </c>
      <c r="V2195">
        <f ca="1">DATEDIF(Table4[[#This Row],[CustomerBirthday]], TODAY(), "Y")</f>
        <v>56</v>
      </c>
      <c r="W2195" t="str" cm="1">
        <f t="array" aca="1" ref="W2195" ca="1">_xlfn.IFS(Table4[[#This Row],[Age]]&lt;25, "Under 25",Table4[[#This Row],[Age]]=34, "25-34", Table4[[#This Row],[Age]]&lt;=49, "35-49", Table4[[#This Row],[Age]]&lt;=64, "50-64", Table4[[#This Row],[Age]]&gt;=65, "65+")</f>
        <v>50-64</v>
      </c>
      <c r="X2195" t="str">
        <f>_xlfn.XLOOKUP(Table4[[#This Row],[StoreID]],Stores!A:A,Stores!B:B, "Not found")</f>
        <v>MegaMart Peckmouth</v>
      </c>
      <c r="Y2195" t="str">
        <f>_xlfn.XLOOKUP(Table4[[#This Row],[StoreID]],Stores!A:A,Stores!C:C, "Not Found")</f>
        <v>Peckmouth</v>
      </c>
      <c r="Z2195" t="str">
        <f>_xlfn.XLOOKUP(Table4[[#This Row],[StoreID]],Stores!A:A,Stores!D:D, "Not Found")</f>
        <v>East</v>
      </c>
    </row>
    <row r="2196" spans="1:26">
      <c r="A2196" t="s">
        <v>3062</v>
      </c>
      <c r="B2196" s="1">
        <v>45466</v>
      </c>
      <c r="C2196" t="s">
        <v>93</v>
      </c>
      <c r="D2196" t="s">
        <v>790</v>
      </c>
      <c r="E2196" t="s">
        <v>839</v>
      </c>
      <c r="F2196">
        <v>2</v>
      </c>
      <c r="G2196">
        <v>0.05</v>
      </c>
      <c r="H2196" t="s">
        <v>868</v>
      </c>
      <c r="I2196" s="4">
        <f>Table4[[#This Row],[Quantity]]*Table4[[#This Row],[UnitPrice]]</f>
        <v>609.41999999999996</v>
      </c>
      <c r="J2196" s="4">
        <f>Table4[[#This Row],[Gross Revenue]]*(1-Table4[[#This Row],[Discount]])</f>
        <v>578.94899999999996</v>
      </c>
      <c r="K2196" s="4">
        <f>Table4[[#This Row],[Quantity]]*Table4[[#This Row],[CostPrice]]</f>
        <v>328.02</v>
      </c>
      <c r="L2196" s="4">
        <f>Table4[[#This Row],[Net Revenue]]-Table4[[#This Row],[Total Cost]]</f>
        <v>250.92899999999997</v>
      </c>
      <c r="M2196" t="str">
        <f>_xlfn.XLOOKUP(Table4[[#This Row],[ProductID]], Products!A:A,Products!B:B, "Not Found")</f>
        <v>Difficult Vegetables</v>
      </c>
      <c r="N2196" t="str">
        <f>TEXT(Table4[[#This Row],[Date]], "mmm")</f>
        <v>Jun</v>
      </c>
      <c r="O2196" t="str">
        <f>TEXT(Table4[[#This Row],[Date]], "yyyy")</f>
        <v>2024</v>
      </c>
      <c r="P2196" t="str">
        <f>_xlfn.XLOOKUP(Table4[[#This Row],[ProductID]],Products!A:A,Products!C:C, "Not Found")</f>
        <v>Groceries</v>
      </c>
      <c r="Q2196" t="str">
        <f>_xlfn.XLOOKUP(Table4[[#This Row],[ProductID]],Products!A:A,Products!D:D,"Not Found")</f>
        <v>Vegetables</v>
      </c>
      <c r="R2196">
        <f>_xlfn.XLOOKUP(Table4[[#This Row],[ProductID]],Products!A:A,Products!E:E,"Not Found")</f>
        <v>304.70999999999998</v>
      </c>
      <c r="S2196">
        <f>_xlfn.XLOOKUP(Table4[[#This Row],[ProductID]],Products!A:A,Products!F:F, "Not Found")</f>
        <v>164.01</v>
      </c>
      <c r="T2196" t="str">
        <f>_xlfn.XLOOKUP(Table4[[#This Row],[CustomerID]],Customers!A:A,Customers!D:D, "Not Found")</f>
        <v>F</v>
      </c>
      <c r="U2196" s="6">
        <f>_xlfn.XLOOKUP(Table4[[#This Row],[CustomerID]],Customers!A:A,Customers!E:E, "Not Found")</f>
        <v>26428</v>
      </c>
      <c r="V2196">
        <f ca="1">DATEDIF(Table4[[#This Row],[CustomerBirthday]], TODAY(), "Y")</f>
        <v>54</v>
      </c>
      <c r="W2196" t="str" cm="1">
        <f t="array" aca="1" ref="W2196" ca="1">_xlfn.IFS(Table4[[#This Row],[Age]]&lt;25, "Under 25",Table4[[#This Row],[Age]]=34, "25-34", Table4[[#This Row],[Age]]&lt;=49, "35-49", Table4[[#This Row],[Age]]&lt;=64, "50-64", Table4[[#This Row],[Age]]&gt;=65, "65+")</f>
        <v>50-64</v>
      </c>
      <c r="X2196" t="str">
        <f>_xlfn.XLOOKUP(Table4[[#This Row],[StoreID]],Stores!A:A,Stores!B:B, "Not found")</f>
        <v>MegaMart New Michele</v>
      </c>
      <c r="Y2196" t="str">
        <f>_xlfn.XLOOKUP(Table4[[#This Row],[StoreID]],Stores!A:A,Stores!C:C, "Not Found")</f>
        <v>New Michele</v>
      </c>
      <c r="Z2196" t="str">
        <f>_xlfn.XLOOKUP(Table4[[#This Row],[StoreID]],Stores!A:A,Stores!D:D, "Not Found")</f>
        <v>West</v>
      </c>
    </row>
    <row r="2197" spans="1:26">
      <c r="A2197" t="s">
        <v>3063</v>
      </c>
      <c r="B2197" s="1">
        <v>45727</v>
      </c>
      <c r="C2197" t="s">
        <v>542</v>
      </c>
      <c r="D2197" t="s">
        <v>739</v>
      </c>
      <c r="E2197" t="s">
        <v>831</v>
      </c>
      <c r="F2197">
        <v>3</v>
      </c>
      <c r="G2197">
        <v>0.05</v>
      </c>
      <c r="H2197" t="s">
        <v>875</v>
      </c>
      <c r="I2197" s="4">
        <f>Table4[[#This Row],[Quantity]]*Table4[[#This Row],[UnitPrice]]</f>
        <v>3582.3599999999997</v>
      </c>
      <c r="J2197" s="4">
        <f>Table4[[#This Row],[Gross Revenue]]*(1-Table4[[#This Row],[Discount]])</f>
        <v>3403.2419999999997</v>
      </c>
      <c r="K2197" s="4">
        <f>Table4[[#This Row],[Quantity]]*Table4[[#This Row],[CostPrice]]</f>
        <v>2516.8500000000004</v>
      </c>
      <c r="L2197" s="4">
        <f>Table4[[#This Row],[Net Revenue]]-Table4[[#This Row],[Total Cost]]</f>
        <v>886.39199999999937</v>
      </c>
      <c r="M2197" t="str">
        <f>_xlfn.XLOOKUP(Table4[[#This Row],[ProductID]], Products!A:A,Products!B:B, "Not Found")</f>
        <v>Step Smartphone</v>
      </c>
      <c r="N2197" t="str">
        <f>TEXT(Table4[[#This Row],[Date]], "mmm")</f>
        <v>Mar</v>
      </c>
      <c r="O2197" t="str">
        <f>TEXT(Table4[[#This Row],[Date]], "yyyy")</f>
        <v>2025</v>
      </c>
      <c r="P2197" t="str">
        <f>_xlfn.XLOOKUP(Table4[[#This Row],[ProductID]],Products!A:A,Products!C:C, "Not Found")</f>
        <v>Electronics</v>
      </c>
      <c r="Q2197" t="str">
        <f>_xlfn.XLOOKUP(Table4[[#This Row],[ProductID]],Products!A:A,Products!D:D,"Not Found")</f>
        <v>Smartphone</v>
      </c>
      <c r="R2197">
        <f>_xlfn.XLOOKUP(Table4[[#This Row],[ProductID]],Products!A:A,Products!E:E,"Not Found")</f>
        <v>1194.1199999999999</v>
      </c>
      <c r="S2197">
        <f>_xlfn.XLOOKUP(Table4[[#This Row],[ProductID]],Products!A:A,Products!F:F, "Not Found")</f>
        <v>838.95</v>
      </c>
      <c r="T2197" t="str">
        <f>_xlfn.XLOOKUP(Table4[[#This Row],[CustomerID]],Customers!A:A,Customers!D:D, "Not Found")</f>
        <v>M</v>
      </c>
      <c r="U2197" s="6">
        <f>_xlfn.XLOOKUP(Table4[[#This Row],[CustomerID]],Customers!A:A,Customers!E:E, "Not Found")</f>
        <v>26101</v>
      </c>
      <c r="V2197">
        <f ca="1">DATEDIF(Table4[[#This Row],[CustomerBirthday]], TODAY(), "Y")</f>
        <v>55</v>
      </c>
      <c r="W2197" t="str" cm="1">
        <f t="array" aca="1" ref="W2197" ca="1">_xlfn.IFS(Table4[[#This Row],[Age]]&lt;25, "Under 25",Table4[[#This Row],[Age]]=34, "25-34", Table4[[#This Row],[Age]]&lt;=49, "35-49", Table4[[#This Row],[Age]]&lt;=64, "50-64", Table4[[#This Row],[Age]]&gt;=65, "65+")</f>
        <v>50-64</v>
      </c>
      <c r="X2197" t="str">
        <f>_xlfn.XLOOKUP(Table4[[#This Row],[StoreID]],Stores!A:A,Stores!B:B, "Not found")</f>
        <v>MegaMart Jimenezborough</v>
      </c>
      <c r="Y2197" t="str">
        <f>_xlfn.XLOOKUP(Table4[[#This Row],[StoreID]],Stores!A:A,Stores!C:C, "Not Found")</f>
        <v>Jimenezborough</v>
      </c>
      <c r="Z2197" t="str">
        <f>_xlfn.XLOOKUP(Table4[[#This Row],[StoreID]],Stores!A:A,Stores!D:D, "Not Found")</f>
        <v>South</v>
      </c>
    </row>
    <row r="2198" spans="1:26">
      <c r="A2198" t="s">
        <v>3064</v>
      </c>
      <c r="B2198" s="1">
        <v>45226</v>
      </c>
      <c r="C2198" t="s">
        <v>452</v>
      </c>
      <c r="D2198" t="s">
        <v>750</v>
      </c>
      <c r="E2198" t="s">
        <v>839</v>
      </c>
      <c r="F2198">
        <v>2</v>
      </c>
      <c r="G2198">
        <v>0.15</v>
      </c>
      <c r="H2198" t="s">
        <v>868</v>
      </c>
      <c r="I2198" s="4">
        <f>Table4[[#This Row],[Quantity]]*Table4[[#This Row],[UnitPrice]]</f>
        <v>2685.5</v>
      </c>
      <c r="J2198" s="4">
        <f>Table4[[#This Row],[Gross Revenue]]*(1-Table4[[#This Row],[Discount]])</f>
        <v>2282.6749999999997</v>
      </c>
      <c r="K2198" s="4">
        <f>Table4[[#This Row],[Quantity]]*Table4[[#This Row],[CostPrice]]</f>
        <v>1595.88</v>
      </c>
      <c r="L2198" s="4">
        <f>Table4[[#This Row],[Net Revenue]]-Table4[[#This Row],[Total Cost]]</f>
        <v>686.79499999999962</v>
      </c>
      <c r="M2198" t="str">
        <f>_xlfn.XLOOKUP(Table4[[#This Row],[ProductID]], Products!A:A,Products!B:B, "Not Found")</f>
        <v>Add Clothing</v>
      </c>
      <c r="N2198" t="str">
        <f>TEXT(Table4[[#This Row],[Date]], "mmm")</f>
        <v>Oct</v>
      </c>
      <c r="O2198" t="str">
        <f>TEXT(Table4[[#This Row],[Date]], "yyyy")</f>
        <v>2023</v>
      </c>
      <c r="P2198" t="str">
        <f>_xlfn.XLOOKUP(Table4[[#This Row],[ProductID]],Products!A:A,Products!C:C, "Not Found")</f>
        <v>Fashion</v>
      </c>
      <c r="Q2198" t="str">
        <f>_xlfn.XLOOKUP(Table4[[#This Row],[ProductID]],Products!A:A,Products!D:D,"Not Found")</f>
        <v>Clothing</v>
      </c>
      <c r="R2198">
        <f>_xlfn.XLOOKUP(Table4[[#This Row],[ProductID]],Products!A:A,Products!E:E,"Not Found")</f>
        <v>1342.75</v>
      </c>
      <c r="S2198">
        <f>_xlfn.XLOOKUP(Table4[[#This Row],[ProductID]],Products!A:A,Products!F:F, "Not Found")</f>
        <v>797.94</v>
      </c>
      <c r="T2198" t="str">
        <f>_xlfn.XLOOKUP(Table4[[#This Row],[CustomerID]],Customers!A:A,Customers!D:D, "Not Found")</f>
        <v>M</v>
      </c>
      <c r="U2198" s="6">
        <f>_xlfn.XLOOKUP(Table4[[#This Row],[CustomerID]],Customers!A:A,Customers!E:E, "Not Found")</f>
        <v>22556</v>
      </c>
      <c r="V2198">
        <f ca="1">DATEDIF(Table4[[#This Row],[CustomerBirthday]], TODAY(), "Y")</f>
        <v>64</v>
      </c>
      <c r="W2198" t="str" cm="1">
        <f t="array" aca="1" ref="W2198" ca="1">_xlfn.IFS(Table4[[#This Row],[Age]]&lt;25, "Under 25",Table4[[#This Row],[Age]]=34, "25-34", Table4[[#This Row],[Age]]&lt;=49, "35-49", Table4[[#This Row],[Age]]&lt;=64, "50-64", Table4[[#This Row],[Age]]&gt;=65, "65+")</f>
        <v>50-64</v>
      </c>
      <c r="X2198" t="str">
        <f>_xlfn.XLOOKUP(Table4[[#This Row],[StoreID]],Stores!A:A,Stores!B:B, "Not found")</f>
        <v>MegaMart New Michele</v>
      </c>
      <c r="Y2198" t="str">
        <f>_xlfn.XLOOKUP(Table4[[#This Row],[StoreID]],Stores!A:A,Stores!C:C, "Not Found")</f>
        <v>New Michele</v>
      </c>
      <c r="Z2198" t="str">
        <f>_xlfn.XLOOKUP(Table4[[#This Row],[StoreID]],Stores!A:A,Stores!D:D, "Not Found")</f>
        <v>West</v>
      </c>
    </row>
    <row r="2199" spans="1:26">
      <c r="A2199" t="s">
        <v>3065</v>
      </c>
      <c r="B2199" s="1">
        <v>45370</v>
      </c>
      <c r="C2199" t="s">
        <v>386</v>
      </c>
      <c r="D2199" t="s">
        <v>800</v>
      </c>
      <c r="E2199" t="s">
        <v>831</v>
      </c>
      <c r="F2199">
        <v>3</v>
      </c>
      <c r="G2199">
        <v>0.1</v>
      </c>
      <c r="H2199" t="s">
        <v>865</v>
      </c>
      <c r="I2199" s="4">
        <f>Table4[[#This Row],[Quantity]]*Table4[[#This Row],[UnitPrice]]</f>
        <v>5857.9500000000007</v>
      </c>
      <c r="J2199" s="4">
        <f>Table4[[#This Row],[Gross Revenue]]*(1-Table4[[#This Row],[Discount]])</f>
        <v>5272.1550000000007</v>
      </c>
      <c r="K2199" s="4">
        <f>Table4[[#This Row],[Quantity]]*Table4[[#This Row],[CostPrice]]</f>
        <v>4353.8099999999995</v>
      </c>
      <c r="L2199" s="4">
        <f>Table4[[#This Row],[Net Revenue]]-Table4[[#This Row],[Total Cost]]</f>
        <v>918.34500000000116</v>
      </c>
      <c r="M2199" t="str">
        <f>_xlfn.XLOOKUP(Table4[[#This Row],[ProductID]], Products!A:A,Products!B:B, "Not Found")</f>
        <v>Book Television</v>
      </c>
      <c r="N2199" t="str">
        <f>TEXT(Table4[[#This Row],[Date]], "mmm")</f>
        <v>Mar</v>
      </c>
      <c r="O2199" t="str">
        <f>TEXT(Table4[[#This Row],[Date]], "yyyy")</f>
        <v>2024</v>
      </c>
      <c r="P2199" t="str">
        <f>_xlfn.XLOOKUP(Table4[[#This Row],[ProductID]],Products!A:A,Products!C:C, "Not Found")</f>
        <v>Electronics</v>
      </c>
      <c r="Q2199" t="str">
        <f>_xlfn.XLOOKUP(Table4[[#This Row],[ProductID]],Products!A:A,Products!D:D,"Not Found")</f>
        <v>Television</v>
      </c>
      <c r="R2199">
        <f>_xlfn.XLOOKUP(Table4[[#This Row],[ProductID]],Products!A:A,Products!E:E,"Not Found")</f>
        <v>1952.65</v>
      </c>
      <c r="S2199">
        <f>_xlfn.XLOOKUP(Table4[[#This Row],[ProductID]],Products!A:A,Products!F:F, "Not Found")</f>
        <v>1451.27</v>
      </c>
      <c r="T2199" t="str">
        <f>_xlfn.XLOOKUP(Table4[[#This Row],[CustomerID]],Customers!A:A,Customers!D:D, "Not Found")</f>
        <v>F</v>
      </c>
      <c r="U2199" s="6">
        <f>_xlfn.XLOOKUP(Table4[[#This Row],[CustomerID]],Customers!A:A,Customers!E:E, "Not Found")</f>
        <v>23676</v>
      </c>
      <c r="V2199">
        <f ca="1">DATEDIF(Table4[[#This Row],[CustomerBirthday]], TODAY(), "Y")</f>
        <v>61</v>
      </c>
      <c r="W2199" t="str" cm="1">
        <f t="array" aca="1" ref="W2199" ca="1">_xlfn.IFS(Table4[[#This Row],[Age]]&lt;25, "Under 25",Table4[[#This Row],[Age]]=34, "25-34", Table4[[#This Row],[Age]]&lt;=49, "35-49", Table4[[#This Row],[Age]]&lt;=64, "50-64", Table4[[#This Row],[Age]]&gt;=65, "65+")</f>
        <v>50-64</v>
      </c>
      <c r="X2199" t="str">
        <f>_xlfn.XLOOKUP(Table4[[#This Row],[StoreID]],Stores!A:A,Stores!B:B, "Not found")</f>
        <v>MegaMart Jimenezborough</v>
      </c>
      <c r="Y2199" t="str">
        <f>_xlfn.XLOOKUP(Table4[[#This Row],[StoreID]],Stores!A:A,Stores!C:C, "Not Found")</f>
        <v>Jimenezborough</v>
      </c>
      <c r="Z2199" t="str">
        <f>_xlfn.XLOOKUP(Table4[[#This Row],[StoreID]],Stores!A:A,Stores!D:D, "Not Found")</f>
        <v>South</v>
      </c>
    </row>
    <row r="2200" spans="1:26">
      <c r="A2200" t="s">
        <v>3066</v>
      </c>
      <c r="B2200" s="1">
        <v>45538</v>
      </c>
      <c r="C2200" t="s">
        <v>175</v>
      </c>
      <c r="D2200" t="s">
        <v>769</v>
      </c>
      <c r="E2200" t="s">
        <v>846</v>
      </c>
      <c r="F2200">
        <v>4</v>
      </c>
      <c r="G2200">
        <v>0.1</v>
      </c>
      <c r="H2200" t="s">
        <v>871</v>
      </c>
      <c r="I2200" s="4">
        <f>Table4[[#This Row],[Quantity]]*Table4[[#This Row],[UnitPrice]]</f>
        <v>102.28</v>
      </c>
      <c r="J2200" s="4">
        <f>Table4[[#This Row],[Gross Revenue]]*(1-Table4[[#This Row],[Discount]])</f>
        <v>92.052000000000007</v>
      </c>
      <c r="K2200" s="4">
        <f>Table4[[#This Row],[Quantity]]*Table4[[#This Row],[CostPrice]]</f>
        <v>76.2</v>
      </c>
      <c r="L2200" s="4">
        <f>Table4[[#This Row],[Net Revenue]]-Table4[[#This Row],[Total Cost]]</f>
        <v>15.852000000000004</v>
      </c>
      <c r="M2200" t="str">
        <f>_xlfn.XLOOKUP(Table4[[#This Row],[ProductID]], Products!A:A,Products!B:B, "Not Found")</f>
        <v>How Vegetables</v>
      </c>
      <c r="N2200" t="str">
        <f>TEXT(Table4[[#This Row],[Date]], "mmm")</f>
        <v>Sep</v>
      </c>
      <c r="O2200" t="str">
        <f>TEXT(Table4[[#This Row],[Date]], "yyyy")</f>
        <v>2024</v>
      </c>
      <c r="P2200" t="str">
        <f>_xlfn.XLOOKUP(Table4[[#This Row],[ProductID]],Products!A:A,Products!C:C, "Not Found")</f>
        <v>Groceries</v>
      </c>
      <c r="Q2200" t="str">
        <f>_xlfn.XLOOKUP(Table4[[#This Row],[ProductID]],Products!A:A,Products!D:D,"Not Found")</f>
        <v>Vegetables</v>
      </c>
      <c r="R2200">
        <f>_xlfn.XLOOKUP(Table4[[#This Row],[ProductID]],Products!A:A,Products!E:E,"Not Found")</f>
        <v>25.57</v>
      </c>
      <c r="S2200">
        <f>_xlfn.XLOOKUP(Table4[[#This Row],[ProductID]],Products!A:A,Products!F:F, "Not Found")</f>
        <v>19.05</v>
      </c>
      <c r="T2200" t="str">
        <f>_xlfn.XLOOKUP(Table4[[#This Row],[CustomerID]],Customers!A:A,Customers!D:D, "Not Found")</f>
        <v>M</v>
      </c>
      <c r="U2200" s="6">
        <f>_xlfn.XLOOKUP(Table4[[#This Row],[CustomerID]],Customers!A:A,Customers!E:E, "Not Found")</f>
        <v>27756</v>
      </c>
      <c r="V2200">
        <f ca="1">DATEDIF(Table4[[#This Row],[CustomerBirthday]], TODAY(), "Y")</f>
        <v>50</v>
      </c>
      <c r="W2200" t="str" cm="1">
        <f t="array" aca="1" ref="W2200" ca="1">_xlfn.IFS(Table4[[#This Row],[Age]]&lt;25, "Under 25",Table4[[#This Row],[Age]]=34, "25-34", Table4[[#This Row],[Age]]&lt;=49, "35-49", Table4[[#This Row],[Age]]&lt;=64, "50-64", Table4[[#This Row],[Age]]&gt;=65, "65+")</f>
        <v>50-64</v>
      </c>
      <c r="X2200" t="str">
        <f>_xlfn.XLOOKUP(Table4[[#This Row],[StoreID]],Stores!A:A,Stores!B:B, "Not found")</f>
        <v>MegaMart Johnmouth</v>
      </c>
      <c r="Y2200" t="str">
        <f>_xlfn.XLOOKUP(Table4[[#This Row],[StoreID]],Stores!A:A,Stores!C:C, "Not Found")</f>
        <v>Johnmouth</v>
      </c>
      <c r="Z2200" t="str">
        <f>_xlfn.XLOOKUP(Table4[[#This Row],[StoreID]],Stores!A:A,Stores!D:D, "Not Found")</f>
        <v>East</v>
      </c>
    </row>
    <row r="2201" spans="1:26">
      <c r="A2201" t="s">
        <v>3067</v>
      </c>
      <c r="B2201" s="1">
        <v>45380</v>
      </c>
      <c r="C2201" t="s">
        <v>621</v>
      </c>
      <c r="D2201" t="s">
        <v>808</v>
      </c>
      <c r="E2201" t="s">
        <v>835</v>
      </c>
      <c r="F2201">
        <v>3</v>
      </c>
      <c r="G2201">
        <v>0.05</v>
      </c>
      <c r="H2201" t="s">
        <v>868</v>
      </c>
      <c r="I2201" s="4">
        <f>Table4[[#This Row],[Quantity]]*Table4[[#This Row],[UnitPrice]]</f>
        <v>4905.03</v>
      </c>
      <c r="J2201" s="4">
        <f>Table4[[#This Row],[Gross Revenue]]*(1-Table4[[#This Row],[Discount]])</f>
        <v>4659.7784999999994</v>
      </c>
      <c r="K2201" s="4">
        <f>Table4[[#This Row],[Quantity]]*Table4[[#This Row],[CostPrice]]</f>
        <v>3129.87</v>
      </c>
      <c r="L2201" s="4">
        <f>Table4[[#This Row],[Net Revenue]]-Table4[[#This Row],[Total Cost]]</f>
        <v>1529.9084999999995</v>
      </c>
      <c r="M2201" t="str">
        <f>_xlfn.XLOOKUP(Table4[[#This Row],[ProductID]], Products!A:A,Products!B:B, "Not Found")</f>
        <v>Present Television</v>
      </c>
      <c r="N2201" t="str">
        <f>TEXT(Table4[[#This Row],[Date]], "mmm")</f>
        <v>Mar</v>
      </c>
      <c r="O2201" t="str">
        <f>TEXT(Table4[[#This Row],[Date]], "yyyy")</f>
        <v>2024</v>
      </c>
      <c r="P2201" t="str">
        <f>_xlfn.XLOOKUP(Table4[[#This Row],[ProductID]],Products!A:A,Products!C:C, "Not Found")</f>
        <v>Electronics</v>
      </c>
      <c r="Q2201" t="str">
        <f>_xlfn.XLOOKUP(Table4[[#This Row],[ProductID]],Products!A:A,Products!D:D,"Not Found")</f>
        <v>Television</v>
      </c>
      <c r="R2201">
        <f>_xlfn.XLOOKUP(Table4[[#This Row],[ProductID]],Products!A:A,Products!E:E,"Not Found")</f>
        <v>1635.01</v>
      </c>
      <c r="S2201">
        <f>_xlfn.XLOOKUP(Table4[[#This Row],[ProductID]],Products!A:A,Products!F:F, "Not Found")</f>
        <v>1043.29</v>
      </c>
      <c r="T2201" t="str">
        <f>_xlfn.XLOOKUP(Table4[[#This Row],[CustomerID]],Customers!A:A,Customers!D:D, "Not Found")</f>
        <v>M</v>
      </c>
      <c r="U2201" s="6">
        <f>_xlfn.XLOOKUP(Table4[[#This Row],[CustomerID]],Customers!A:A,Customers!E:E, "Not Found")</f>
        <v>35802</v>
      </c>
      <c r="V2201">
        <f ca="1">DATEDIF(Table4[[#This Row],[CustomerBirthday]], TODAY(), "Y")</f>
        <v>28</v>
      </c>
      <c r="W2201" t="str" cm="1">
        <f t="array" aca="1" ref="W2201" ca="1">_xlfn.IFS(Table4[[#This Row],[Age]]&lt;25, "Under 25",Table4[[#This Row],[Age]]=34, "25-34", Table4[[#This Row],[Age]]&lt;=49, "35-49", Table4[[#This Row],[Age]]&lt;=64, "50-64", Table4[[#This Row],[Age]]&gt;=65, "65+")</f>
        <v>35-49</v>
      </c>
      <c r="X2201" t="str">
        <f>_xlfn.XLOOKUP(Table4[[#This Row],[StoreID]],Stores!A:A,Stores!B:B, "Not found")</f>
        <v>MegaMart Peckmouth</v>
      </c>
      <c r="Y2201" t="str">
        <f>_xlfn.XLOOKUP(Table4[[#This Row],[StoreID]],Stores!A:A,Stores!C:C, "Not Found")</f>
        <v>Peckmouth</v>
      </c>
      <c r="Z2201" t="str">
        <f>_xlfn.XLOOKUP(Table4[[#This Row],[StoreID]],Stores!A:A,Stores!D:D, "Not Found")</f>
        <v>East</v>
      </c>
    </row>
    <row r="2202" spans="1:26">
      <c r="A2202" t="s">
        <v>3068</v>
      </c>
      <c r="B2202" s="1">
        <v>45563</v>
      </c>
      <c r="C2202" t="s">
        <v>516</v>
      </c>
      <c r="D2202" t="s">
        <v>808</v>
      </c>
      <c r="E2202" t="s">
        <v>835</v>
      </c>
      <c r="F2202">
        <v>3</v>
      </c>
      <c r="G2202">
        <v>0.1</v>
      </c>
      <c r="H2202" t="s">
        <v>875</v>
      </c>
      <c r="I2202" s="4">
        <f>Table4[[#This Row],[Quantity]]*Table4[[#This Row],[UnitPrice]]</f>
        <v>4905.03</v>
      </c>
      <c r="J2202" s="4">
        <f>Table4[[#This Row],[Gross Revenue]]*(1-Table4[[#This Row],[Discount]])</f>
        <v>4414.527</v>
      </c>
      <c r="K2202" s="4">
        <f>Table4[[#This Row],[Quantity]]*Table4[[#This Row],[CostPrice]]</f>
        <v>3129.87</v>
      </c>
      <c r="L2202" s="4">
        <f>Table4[[#This Row],[Net Revenue]]-Table4[[#This Row],[Total Cost]]</f>
        <v>1284.6570000000002</v>
      </c>
      <c r="M2202" t="str">
        <f>_xlfn.XLOOKUP(Table4[[#This Row],[ProductID]], Products!A:A,Products!B:B, "Not Found")</f>
        <v>Present Television</v>
      </c>
      <c r="N2202" t="str">
        <f>TEXT(Table4[[#This Row],[Date]], "mmm")</f>
        <v>Sep</v>
      </c>
      <c r="O2202" t="str">
        <f>TEXT(Table4[[#This Row],[Date]], "yyyy")</f>
        <v>2024</v>
      </c>
      <c r="P2202" t="str">
        <f>_xlfn.XLOOKUP(Table4[[#This Row],[ProductID]],Products!A:A,Products!C:C, "Not Found")</f>
        <v>Electronics</v>
      </c>
      <c r="Q2202" t="str">
        <f>_xlfn.XLOOKUP(Table4[[#This Row],[ProductID]],Products!A:A,Products!D:D,"Not Found")</f>
        <v>Television</v>
      </c>
      <c r="R2202">
        <f>_xlfn.XLOOKUP(Table4[[#This Row],[ProductID]],Products!A:A,Products!E:E,"Not Found")</f>
        <v>1635.01</v>
      </c>
      <c r="S2202">
        <f>_xlfn.XLOOKUP(Table4[[#This Row],[ProductID]],Products!A:A,Products!F:F, "Not Found")</f>
        <v>1043.29</v>
      </c>
      <c r="T2202" t="str">
        <f>_xlfn.XLOOKUP(Table4[[#This Row],[CustomerID]],Customers!A:A,Customers!D:D, "Not Found")</f>
        <v>M</v>
      </c>
      <c r="U2202" s="6">
        <f>_xlfn.XLOOKUP(Table4[[#This Row],[CustomerID]],Customers!A:A,Customers!E:E, "Not Found")</f>
        <v>38558</v>
      </c>
      <c r="V2202">
        <f ca="1">DATEDIF(Table4[[#This Row],[CustomerBirthday]], TODAY(), "Y")</f>
        <v>21</v>
      </c>
      <c r="W2202" t="str" cm="1">
        <f t="array" aca="1" ref="W2202" ca="1">_xlfn.IFS(Table4[[#This Row],[Age]]&lt;25, "Under 25",Table4[[#This Row],[Age]]=34, "25-34", Table4[[#This Row],[Age]]&lt;=49, "35-49", Table4[[#This Row],[Age]]&lt;=64, "50-64", Table4[[#This Row],[Age]]&gt;=65, "65+")</f>
        <v>Under 25</v>
      </c>
      <c r="X2202" t="str">
        <f>_xlfn.XLOOKUP(Table4[[#This Row],[StoreID]],Stores!A:A,Stores!B:B, "Not found")</f>
        <v>MegaMart Peckmouth</v>
      </c>
      <c r="Y2202" t="str">
        <f>_xlfn.XLOOKUP(Table4[[#This Row],[StoreID]],Stores!A:A,Stores!C:C, "Not Found")</f>
        <v>Peckmouth</v>
      </c>
      <c r="Z2202" t="str">
        <f>_xlfn.XLOOKUP(Table4[[#This Row],[StoreID]],Stores!A:A,Stores!D:D, "Not Found")</f>
        <v>East</v>
      </c>
    </row>
    <row r="2203" spans="1:26">
      <c r="A2203" t="s">
        <v>3069</v>
      </c>
      <c r="B2203" s="1">
        <v>45831</v>
      </c>
      <c r="C2203" t="s">
        <v>291</v>
      </c>
      <c r="D2203" t="s">
        <v>806</v>
      </c>
      <c r="E2203" t="s">
        <v>846</v>
      </c>
      <c r="F2203">
        <v>4</v>
      </c>
      <c r="G2203">
        <v>0.05</v>
      </c>
      <c r="H2203" t="s">
        <v>868</v>
      </c>
      <c r="I2203" s="4">
        <f>Table4[[#This Row],[Quantity]]*Table4[[#This Row],[UnitPrice]]</f>
        <v>6982.44</v>
      </c>
      <c r="J2203" s="4">
        <f>Table4[[#This Row],[Gross Revenue]]*(1-Table4[[#This Row],[Discount]])</f>
        <v>6633.3179999999993</v>
      </c>
      <c r="K2203" s="4">
        <f>Table4[[#This Row],[Quantity]]*Table4[[#This Row],[CostPrice]]</f>
        <v>5289.76</v>
      </c>
      <c r="L2203" s="4">
        <f>Table4[[#This Row],[Net Revenue]]-Table4[[#This Row],[Total Cost]]</f>
        <v>1343.5579999999991</v>
      </c>
      <c r="M2203" t="str">
        <f>_xlfn.XLOOKUP(Table4[[#This Row],[ProductID]], Products!A:A,Products!B:B, "Not Found")</f>
        <v>Piece Headphones</v>
      </c>
      <c r="N2203" t="str">
        <f>TEXT(Table4[[#This Row],[Date]], "mmm")</f>
        <v>Jun</v>
      </c>
      <c r="O2203" t="str">
        <f>TEXT(Table4[[#This Row],[Date]], "yyyy")</f>
        <v>2025</v>
      </c>
      <c r="P2203" t="str">
        <f>_xlfn.XLOOKUP(Table4[[#This Row],[ProductID]],Products!A:A,Products!C:C, "Not Found")</f>
        <v>Electronics</v>
      </c>
      <c r="Q2203" t="str">
        <f>_xlfn.XLOOKUP(Table4[[#This Row],[ProductID]],Products!A:A,Products!D:D,"Not Found")</f>
        <v>Headphones</v>
      </c>
      <c r="R2203">
        <f>_xlfn.XLOOKUP(Table4[[#This Row],[ProductID]],Products!A:A,Products!E:E,"Not Found")</f>
        <v>1745.61</v>
      </c>
      <c r="S2203">
        <f>_xlfn.XLOOKUP(Table4[[#This Row],[ProductID]],Products!A:A,Products!F:F, "Not Found")</f>
        <v>1322.44</v>
      </c>
      <c r="T2203" t="str">
        <f>_xlfn.XLOOKUP(Table4[[#This Row],[CustomerID]],Customers!A:A,Customers!D:D, "Not Found")</f>
        <v>F</v>
      </c>
      <c r="U2203" s="6">
        <f>_xlfn.XLOOKUP(Table4[[#This Row],[CustomerID]],Customers!A:A,Customers!E:E, "Not Found")</f>
        <v>37614</v>
      </c>
      <c r="V2203">
        <f ca="1">DATEDIF(Table4[[#This Row],[CustomerBirthday]], TODAY(), "Y")</f>
        <v>23</v>
      </c>
      <c r="W2203" t="str" cm="1">
        <f t="array" aca="1" ref="W2203" ca="1">_xlfn.IFS(Table4[[#This Row],[Age]]&lt;25, "Under 25",Table4[[#This Row],[Age]]=34, "25-34", Table4[[#This Row],[Age]]&lt;=49, "35-49", Table4[[#This Row],[Age]]&lt;=64, "50-64", Table4[[#This Row],[Age]]&gt;=65, "65+")</f>
        <v>Under 25</v>
      </c>
      <c r="X2203" t="str">
        <f>_xlfn.XLOOKUP(Table4[[#This Row],[StoreID]],Stores!A:A,Stores!B:B, "Not found")</f>
        <v>MegaMart Johnmouth</v>
      </c>
      <c r="Y2203" t="str">
        <f>_xlfn.XLOOKUP(Table4[[#This Row],[StoreID]],Stores!A:A,Stores!C:C, "Not Found")</f>
        <v>Johnmouth</v>
      </c>
      <c r="Z2203" t="str">
        <f>_xlfn.XLOOKUP(Table4[[#This Row],[StoreID]],Stores!A:A,Stores!D:D, "Not Found")</f>
        <v>East</v>
      </c>
    </row>
    <row r="2204" spans="1:26">
      <c r="A2204" t="s">
        <v>3070</v>
      </c>
      <c r="B2204" s="1">
        <v>45338</v>
      </c>
      <c r="C2204" t="s">
        <v>419</v>
      </c>
      <c r="D2204" t="s">
        <v>761</v>
      </c>
      <c r="E2204" t="s">
        <v>831</v>
      </c>
      <c r="F2204">
        <v>2</v>
      </c>
      <c r="G2204">
        <v>0.15</v>
      </c>
      <c r="H2204" t="s">
        <v>865</v>
      </c>
      <c r="I2204" s="4">
        <f>Table4[[#This Row],[Quantity]]*Table4[[#This Row],[UnitPrice]]</f>
        <v>3525.84</v>
      </c>
      <c r="J2204" s="4">
        <f>Table4[[#This Row],[Gross Revenue]]*(1-Table4[[#This Row],[Discount]])</f>
        <v>2996.9639999999999</v>
      </c>
      <c r="K2204" s="4">
        <f>Table4[[#This Row],[Quantity]]*Table4[[#This Row],[CostPrice]]</f>
        <v>2692.96</v>
      </c>
      <c r="L2204" s="4">
        <f>Table4[[#This Row],[Net Revenue]]-Table4[[#This Row],[Total Cost]]</f>
        <v>304.00399999999991</v>
      </c>
      <c r="M2204" t="str">
        <f>_xlfn.XLOOKUP(Table4[[#This Row],[ProductID]], Products!A:A,Products!B:B, "Not Found")</f>
        <v>Traditional Laptop</v>
      </c>
      <c r="N2204" t="str">
        <f>TEXT(Table4[[#This Row],[Date]], "mmm")</f>
        <v>Feb</v>
      </c>
      <c r="O2204" t="str">
        <f>TEXT(Table4[[#This Row],[Date]], "yyyy")</f>
        <v>2024</v>
      </c>
      <c r="P2204" t="str">
        <f>_xlfn.XLOOKUP(Table4[[#This Row],[ProductID]],Products!A:A,Products!C:C, "Not Found")</f>
        <v>Electronics</v>
      </c>
      <c r="Q2204" t="str">
        <f>_xlfn.XLOOKUP(Table4[[#This Row],[ProductID]],Products!A:A,Products!D:D,"Not Found")</f>
        <v>Laptop</v>
      </c>
      <c r="R2204">
        <f>_xlfn.XLOOKUP(Table4[[#This Row],[ProductID]],Products!A:A,Products!E:E,"Not Found")</f>
        <v>1762.92</v>
      </c>
      <c r="S2204">
        <f>_xlfn.XLOOKUP(Table4[[#This Row],[ProductID]],Products!A:A,Products!F:F, "Not Found")</f>
        <v>1346.48</v>
      </c>
      <c r="T2204" t="str">
        <f>_xlfn.XLOOKUP(Table4[[#This Row],[CustomerID]],Customers!A:A,Customers!D:D, "Not Found")</f>
        <v>F</v>
      </c>
      <c r="U2204" s="6">
        <f>_xlfn.XLOOKUP(Table4[[#This Row],[CustomerID]],Customers!A:A,Customers!E:E, "Not Found")</f>
        <v>30679</v>
      </c>
      <c r="V2204">
        <f ca="1">DATEDIF(Table4[[#This Row],[CustomerBirthday]], TODAY(), "Y")</f>
        <v>42</v>
      </c>
      <c r="W2204" t="str" cm="1">
        <f t="array" aca="1" ref="W2204" ca="1">_xlfn.IFS(Table4[[#This Row],[Age]]&lt;25, "Under 25",Table4[[#This Row],[Age]]=34, "25-34", Table4[[#This Row],[Age]]&lt;=49, "35-49", Table4[[#This Row],[Age]]&lt;=64, "50-64", Table4[[#This Row],[Age]]&gt;=65, "65+")</f>
        <v>35-49</v>
      </c>
      <c r="X2204" t="str">
        <f>_xlfn.XLOOKUP(Table4[[#This Row],[StoreID]],Stores!A:A,Stores!B:B, "Not found")</f>
        <v>MegaMart Jimenezborough</v>
      </c>
      <c r="Y2204" t="str">
        <f>_xlfn.XLOOKUP(Table4[[#This Row],[StoreID]],Stores!A:A,Stores!C:C, "Not Found")</f>
        <v>Jimenezborough</v>
      </c>
      <c r="Z2204" t="str">
        <f>_xlfn.XLOOKUP(Table4[[#This Row],[StoreID]],Stores!A:A,Stores!D:D, "Not Found")</f>
        <v>South</v>
      </c>
    </row>
    <row r="2205" spans="1:26">
      <c r="A2205" t="s">
        <v>3071</v>
      </c>
      <c r="B2205" s="1">
        <v>45357</v>
      </c>
      <c r="C2205" t="s">
        <v>472</v>
      </c>
      <c r="D2205" t="s">
        <v>824</v>
      </c>
      <c r="E2205" t="s">
        <v>839</v>
      </c>
      <c r="F2205">
        <v>4</v>
      </c>
      <c r="G2205">
        <v>0.1</v>
      </c>
      <c r="H2205" t="s">
        <v>868</v>
      </c>
      <c r="I2205" s="4">
        <f>Table4[[#This Row],[Quantity]]*Table4[[#This Row],[UnitPrice]]</f>
        <v>1553.04</v>
      </c>
      <c r="J2205" s="4">
        <f>Table4[[#This Row],[Gross Revenue]]*(1-Table4[[#This Row],[Discount]])</f>
        <v>1397.7360000000001</v>
      </c>
      <c r="K2205" s="4">
        <f>Table4[[#This Row],[Quantity]]*Table4[[#This Row],[CostPrice]]</f>
        <v>797.2</v>
      </c>
      <c r="L2205" s="4">
        <f>Table4[[#This Row],[Net Revenue]]-Table4[[#This Row],[Total Cost]]</f>
        <v>600.53600000000006</v>
      </c>
      <c r="M2205" t="str">
        <f>_xlfn.XLOOKUP(Table4[[#This Row],[ProductID]], Products!A:A,Products!B:B, "Not Found")</f>
        <v>Possible Watches</v>
      </c>
      <c r="N2205" t="str">
        <f>TEXT(Table4[[#This Row],[Date]], "mmm")</f>
        <v>Mar</v>
      </c>
      <c r="O2205" t="str">
        <f>TEXT(Table4[[#This Row],[Date]], "yyyy")</f>
        <v>2024</v>
      </c>
      <c r="P2205" t="str">
        <f>_xlfn.XLOOKUP(Table4[[#This Row],[ProductID]],Products!A:A,Products!C:C, "Not Found")</f>
        <v>Fashion</v>
      </c>
      <c r="Q2205" t="str">
        <f>_xlfn.XLOOKUP(Table4[[#This Row],[ProductID]],Products!A:A,Products!D:D,"Not Found")</f>
        <v>Watches</v>
      </c>
      <c r="R2205">
        <f>_xlfn.XLOOKUP(Table4[[#This Row],[ProductID]],Products!A:A,Products!E:E,"Not Found")</f>
        <v>388.26</v>
      </c>
      <c r="S2205">
        <f>_xlfn.XLOOKUP(Table4[[#This Row],[ProductID]],Products!A:A,Products!F:F, "Not Found")</f>
        <v>199.3</v>
      </c>
      <c r="T2205" t="str">
        <f>_xlfn.XLOOKUP(Table4[[#This Row],[CustomerID]],Customers!A:A,Customers!D:D, "Not Found")</f>
        <v>M</v>
      </c>
      <c r="U2205" s="6">
        <f>_xlfn.XLOOKUP(Table4[[#This Row],[CustomerID]],Customers!A:A,Customers!E:E, "Not Found")</f>
        <v>21466</v>
      </c>
      <c r="V2205">
        <f ca="1">DATEDIF(Table4[[#This Row],[CustomerBirthday]], TODAY(), "Y")</f>
        <v>67</v>
      </c>
      <c r="W2205" t="str" cm="1">
        <f t="array" aca="1" ref="W2205" ca="1">_xlfn.IFS(Table4[[#This Row],[Age]]&lt;25, "Under 25",Table4[[#This Row],[Age]]=34, "25-34", Table4[[#This Row],[Age]]&lt;=49, "35-49", Table4[[#This Row],[Age]]&lt;=64, "50-64", Table4[[#This Row],[Age]]&gt;=65, "65+")</f>
        <v>65+</v>
      </c>
      <c r="X2205" t="str">
        <f>_xlfn.XLOOKUP(Table4[[#This Row],[StoreID]],Stores!A:A,Stores!B:B, "Not found")</f>
        <v>MegaMart New Michele</v>
      </c>
      <c r="Y2205" t="str">
        <f>_xlfn.XLOOKUP(Table4[[#This Row],[StoreID]],Stores!A:A,Stores!C:C, "Not Found")</f>
        <v>New Michele</v>
      </c>
      <c r="Z2205" t="str">
        <f>_xlfn.XLOOKUP(Table4[[#This Row],[StoreID]],Stores!A:A,Stores!D:D, "Not Found")</f>
        <v>West</v>
      </c>
    </row>
    <row r="2206" spans="1:26">
      <c r="A2206" t="s">
        <v>3072</v>
      </c>
      <c r="B2206" s="1">
        <v>45560</v>
      </c>
      <c r="C2206" t="s">
        <v>445</v>
      </c>
      <c r="D2206" t="s">
        <v>810</v>
      </c>
      <c r="E2206" t="s">
        <v>842</v>
      </c>
      <c r="F2206">
        <v>4</v>
      </c>
      <c r="G2206">
        <v>0.15</v>
      </c>
      <c r="H2206" t="s">
        <v>875</v>
      </c>
      <c r="I2206" s="4">
        <f>Table4[[#This Row],[Quantity]]*Table4[[#This Row],[UnitPrice]]</f>
        <v>1814.48</v>
      </c>
      <c r="J2206" s="4">
        <f>Table4[[#This Row],[Gross Revenue]]*(1-Table4[[#This Row],[Discount]])</f>
        <v>1542.308</v>
      </c>
      <c r="K2206" s="4">
        <f>Table4[[#This Row],[Quantity]]*Table4[[#This Row],[CostPrice]]</f>
        <v>1266.52</v>
      </c>
      <c r="L2206" s="4">
        <f>Table4[[#This Row],[Net Revenue]]-Table4[[#This Row],[Total Cost]]</f>
        <v>275.78800000000001</v>
      </c>
      <c r="M2206" t="str">
        <f>_xlfn.XLOOKUP(Table4[[#This Row],[ProductID]], Products!A:A,Products!B:B, "Not Found")</f>
        <v>Maybe Clothing</v>
      </c>
      <c r="N2206" t="str">
        <f>TEXT(Table4[[#This Row],[Date]], "mmm")</f>
        <v>Sep</v>
      </c>
      <c r="O2206" t="str">
        <f>TEXT(Table4[[#This Row],[Date]], "yyyy")</f>
        <v>2024</v>
      </c>
      <c r="P2206" t="str">
        <f>_xlfn.XLOOKUP(Table4[[#This Row],[ProductID]],Products!A:A,Products!C:C, "Not Found")</f>
        <v>Fashion</v>
      </c>
      <c r="Q2206" t="str">
        <f>_xlfn.XLOOKUP(Table4[[#This Row],[ProductID]],Products!A:A,Products!D:D,"Not Found")</f>
        <v>Clothing</v>
      </c>
      <c r="R2206">
        <f>_xlfn.XLOOKUP(Table4[[#This Row],[ProductID]],Products!A:A,Products!E:E,"Not Found")</f>
        <v>453.62</v>
      </c>
      <c r="S2206">
        <f>_xlfn.XLOOKUP(Table4[[#This Row],[ProductID]],Products!A:A,Products!F:F, "Not Found")</f>
        <v>316.63</v>
      </c>
      <c r="T2206" t="str">
        <f>_xlfn.XLOOKUP(Table4[[#This Row],[CustomerID]],Customers!A:A,Customers!D:D, "Not Found")</f>
        <v>F</v>
      </c>
      <c r="U2206" s="6">
        <f>_xlfn.XLOOKUP(Table4[[#This Row],[CustomerID]],Customers!A:A,Customers!E:E, "Not Found")</f>
        <v>23386</v>
      </c>
      <c r="V2206">
        <f ca="1">DATEDIF(Table4[[#This Row],[CustomerBirthday]], TODAY(), "Y")</f>
        <v>62</v>
      </c>
      <c r="W2206" t="str" cm="1">
        <f t="array" aca="1" ref="W2206" ca="1">_xlfn.IFS(Table4[[#This Row],[Age]]&lt;25, "Under 25",Table4[[#This Row],[Age]]=34, "25-34", Table4[[#This Row],[Age]]&lt;=49, "35-49", Table4[[#This Row],[Age]]&lt;=64, "50-64", Table4[[#This Row],[Age]]&gt;=65, "65+")</f>
        <v>50-64</v>
      </c>
      <c r="X2206" t="str">
        <f>_xlfn.XLOOKUP(Table4[[#This Row],[StoreID]],Stores!A:A,Stores!B:B, "Not found")</f>
        <v>MegaMart Brianahaven</v>
      </c>
      <c r="Y2206" t="str">
        <f>_xlfn.XLOOKUP(Table4[[#This Row],[StoreID]],Stores!A:A,Stores!C:C, "Not Found")</f>
        <v>Brianahaven</v>
      </c>
      <c r="Z2206" t="str">
        <f>_xlfn.XLOOKUP(Table4[[#This Row],[StoreID]],Stores!A:A,Stores!D:D, "Not Found")</f>
        <v>North</v>
      </c>
    </row>
    <row r="2207" spans="1:26">
      <c r="A2207" t="s">
        <v>3073</v>
      </c>
      <c r="B2207" s="1">
        <v>45738</v>
      </c>
      <c r="C2207" t="s">
        <v>524</v>
      </c>
      <c r="D2207" t="s">
        <v>806</v>
      </c>
      <c r="E2207" t="s">
        <v>831</v>
      </c>
      <c r="F2207">
        <v>4</v>
      </c>
      <c r="G2207">
        <v>0</v>
      </c>
      <c r="H2207" t="s">
        <v>871</v>
      </c>
      <c r="I2207" s="4">
        <f>Table4[[#This Row],[Quantity]]*Table4[[#This Row],[UnitPrice]]</f>
        <v>6982.44</v>
      </c>
      <c r="J2207" s="4">
        <f>Table4[[#This Row],[Gross Revenue]]*(1-Table4[[#This Row],[Discount]])</f>
        <v>6982.44</v>
      </c>
      <c r="K2207" s="4">
        <f>Table4[[#This Row],[Quantity]]*Table4[[#This Row],[CostPrice]]</f>
        <v>5289.76</v>
      </c>
      <c r="L2207" s="4">
        <f>Table4[[#This Row],[Net Revenue]]-Table4[[#This Row],[Total Cost]]</f>
        <v>1692.6799999999994</v>
      </c>
      <c r="M2207" t="str">
        <f>_xlfn.XLOOKUP(Table4[[#This Row],[ProductID]], Products!A:A,Products!B:B, "Not Found")</f>
        <v>Piece Headphones</v>
      </c>
      <c r="N2207" t="str">
        <f>TEXT(Table4[[#This Row],[Date]], "mmm")</f>
        <v>Mar</v>
      </c>
      <c r="O2207" t="str">
        <f>TEXT(Table4[[#This Row],[Date]], "yyyy")</f>
        <v>2025</v>
      </c>
      <c r="P2207" t="str">
        <f>_xlfn.XLOOKUP(Table4[[#This Row],[ProductID]],Products!A:A,Products!C:C, "Not Found")</f>
        <v>Electronics</v>
      </c>
      <c r="Q2207" t="str">
        <f>_xlfn.XLOOKUP(Table4[[#This Row],[ProductID]],Products!A:A,Products!D:D,"Not Found")</f>
        <v>Headphones</v>
      </c>
      <c r="R2207">
        <f>_xlfn.XLOOKUP(Table4[[#This Row],[ProductID]],Products!A:A,Products!E:E,"Not Found")</f>
        <v>1745.61</v>
      </c>
      <c r="S2207">
        <f>_xlfn.XLOOKUP(Table4[[#This Row],[ProductID]],Products!A:A,Products!F:F, "Not Found")</f>
        <v>1322.44</v>
      </c>
      <c r="T2207" t="str">
        <f>_xlfn.XLOOKUP(Table4[[#This Row],[CustomerID]],Customers!A:A,Customers!D:D, "Not Found")</f>
        <v>F</v>
      </c>
      <c r="U2207" s="6">
        <f>_xlfn.XLOOKUP(Table4[[#This Row],[CustomerID]],Customers!A:A,Customers!E:E, "Not Found")</f>
        <v>23256</v>
      </c>
      <c r="V2207">
        <f ca="1">DATEDIF(Table4[[#This Row],[CustomerBirthday]], TODAY(), "Y")</f>
        <v>62</v>
      </c>
      <c r="W2207" t="str" cm="1">
        <f t="array" aca="1" ref="W2207" ca="1">_xlfn.IFS(Table4[[#This Row],[Age]]&lt;25, "Under 25",Table4[[#This Row],[Age]]=34, "25-34", Table4[[#This Row],[Age]]&lt;=49, "35-49", Table4[[#This Row],[Age]]&lt;=64, "50-64", Table4[[#This Row],[Age]]&gt;=65, "65+")</f>
        <v>50-64</v>
      </c>
      <c r="X2207" t="str">
        <f>_xlfn.XLOOKUP(Table4[[#This Row],[StoreID]],Stores!A:A,Stores!B:B, "Not found")</f>
        <v>MegaMart Jimenezborough</v>
      </c>
      <c r="Y2207" t="str">
        <f>_xlfn.XLOOKUP(Table4[[#This Row],[StoreID]],Stores!A:A,Stores!C:C, "Not Found")</f>
        <v>Jimenezborough</v>
      </c>
      <c r="Z2207" t="str">
        <f>_xlfn.XLOOKUP(Table4[[#This Row],[StoreID]],Stores!A:A,Stores!D:D, "Not Found")</f>
        <v>South</v>
      </c>
    </row>
    <row r="2208" spans="1:26">
      <c r="A2208" t="s">
        <v>3074</v>
      </c>
      <c r="B2208" s="1">
        <v>45348</v>
      </c>
      <c r="C2208" t="s">
        <v>567</v>
      </c>
      <c r="D2208" t="s">
        <v>812</v>
      </c>
      <c r="E2208" t="s">
        <v>839</v>
      </c>
      <c r="F2208">
        <v>2</v>
      </c>
      <c r="G2208">
        <v>0.1</v>
      </c>
      <c r="H2208" t="s">
        <v>871</v>
      </c>
      <c r="I2208" s="4">
        <f>Table4[[#This Row],[Quantity]]*Table4[[#This Row],[UnitPrice]]</f>
        <v>1128.8399999999999</v>
      </c>
      <c r="J2208" s="4">
        <f>Table4[[#This Row],[Gross Revenue]]*(1-Table4[[#This Row],[Discount]])</f>
        <v>1015.9559999999999</v>
      </c>
      <c r="K2208" s="4">
        <f>Table4[[#This Row],[Quantity]]*Table4[[#This Row],[CostPrice]]</f>
        <v>587.91999999999996</v>
      </c>
      <c r="L2208" s="4">
        <f>Table4[[#This Row],[Net Revenue]]-Table4[[#This Row],[Total Cost]]</f>
        <v>428.03599999999994</v>
      </c>
      <c r="M2208" t="str">
        <f>_xlfn.XLOOKUP(Table4[[#This Row],[ProductID]], Products!A:A,Products!B:B, "Not Found")</f>
        <v>Soon Accessories</v>
      </c>
      <c r="N2208" t="str">
        <f>TEXT(Table4[[#This Row],[Date]], "mmm")</f>
        <v>Feb</v>
      </c>
      <c r="O2208" t="str">
        <f>TEXT(Table4[[#This Row],[Date]], "yyyy")</f>
        <v>2024</v>
      </c>
      <c r="P2208" t="str">
        <f>_xlfn.XLOOKUP(Table4[[#This Row],[ProductID]],Products!A:A,Products!C:C, "Not Found")</f>
        <v>Fashion</v>
      </c>
      <c r="Q2208" t="str">
        <f>_xlfn.XLOOKUP(Table4[[#This Row],[ProductID]],Products!A:A,Products!D:D,"Not Found")</f>
        <v>Accessories</v>
      </c>
      <c r="R2208">
        <f>_xlfn.XLOOKUP(Table4[[#This Row],[ProductID]],Products!A:A,Products!E:E,"Not Found")</f>
        <v>564.41999999999996</v>
      </c>
      <c r="S2208">
        <f>_xlfn.XLOOKUP(Table4[[#This Row],[ProductID]],Products!A:A,Products!F:F, "Not Found")</f>
        <v>293.95999999999998</v>
      </c>
      <c r="T2208" t="str">
        <f>_xlfn.XLOOKUP(Table4[[#This Row],[CustomerID]],Customers!A:A,Customers!D:D, "Not Found")</f>
        <v>M</v>
      </c>
      <c r="U2208" s="6">
        <f>_xlfn.XLOOKUP(Table4[[#This Row],[CustomerID]],Customers!A:A,Customers!E:E, "Not Found")</f>
        <v>29791</v>
      </c>
      <c r="V2208">
        <f ca="1">DATEDIF(Table4[[#This Row],[CustomerBirthday]], TODAY(), "Y")</f>
        <v>45</v>
      </c>
      <c r="W2208" t="str" cm="1">
        <f t="array" aca="1" ref="W2208" ca="1">_xlfn.IFS(Table4[[#This Row],[Age]]&lt;25, "Under 25",Table4[[#This Row],[Age]]=34, "25-34", Table4[[#This Row],[Age]]&lt;=49, "35-49", Table4[[#This Row],[Age]]&lt;=64, "50-64", Table4[[#This Row],[Age]]&gt;=65, "65+")</f>
        <v>35-49</v>
      </c>
      <c r="X2208" t="str">
        <f>_xlfn.XLOOKUP(Table4[[#This Row],[StoreID]],Stores!A:A,Stores!B:B, "Not found")</f>
        <v>MegaMart New Michele</v>
      </c>
      <c r="Y2208" t="str">
        <f>_xlfn.XLOOKUP(Table4[[#This Row],[StoreID]],Stores!A:A,Stores!C:C, "Not Found")</f>
        <v>New Michele</v>
      </c>
      <c r="Z2208" t="str">
        <f>_xlfn.XLOOKUP(Table4[[#This Row],[StoreID]],Stores!A:A,Stores!D:D, "Not Found")</f>
        <v>West</v>
      </c>
    </row>
    <row r="2209" spans="1:26">
      <c r="A2209" t="s">
        <v>3075</v>
      </c>
      <c r="B2209" s="1">
        <v>45878</v>
      </c>
      <c r="C2209" t="s">
        <v>570</v>
      </c>
      <c r="D2209" t="s">
        <v>780</v>
      </c>
      <c r="E2209" t="s">
        <v>846</v>
      </c>
      <c r="F2209">
        <v>5</v>
      </c>
      <c r="G2209">
        <v>0.1</v>
      </c>
      <c r="H2209" t="s">
        <v>875</v>
      </c>
      <c r="I2209" s="4">
        <f>Table4[[#This Row],[Quantity]]*Table4[[#This Row],[UnitPrice]]</f>
        <v>6361.15</v>
      </c>
      <c r="J2209" s="4">
        <f>Table4[[#This Row],[Gross Revenue]]*(1-Table4[[#This Row],[Discount]])</f>
        <v>5725.0349999999999</v>
      </c>
      <c r="K2209" s="4">
        <f>Table4[[#This Row],[Quantity]]*Table4[[#This Row],[CostPrice]]</f>
        <v>4763.25</v>
      </c>
      <c r="L2209" s="4">
        <f>Table4[[#This Row],[Net Revenue]]-Table4[[#This Row],[Total Cost]]</f>
        <v>961.78499999999985</v>
      </c>
      <c r="M2209" t="str">
        <f>_xlfn.XLOOKUP(Table4[[#This Row],[ProductID]], Products!A:A,Products!B:B, "Not Found")</f>
        <v>Hospital Smartphone</v>
      </c>
      <c r="N2209" t="str">
        <f>TEXT(Table4[[#This Row],[Date]], "mmm")</f>
        <v>Aug</v>
      </c>
      <c r="O2209" t="str">
        <f>TEXT(Table4[[#This Row],[Date]], "yyyy")</f>
        <v>2025</v>
      </c>
      <c r="P2209" t="str">
        <f>_xlfn.XLOOKUP(Table4[[#This Row],[ProductID]],Products!A:A,Products!C:C, "Not Found")</f>
        <v>Electronics</v>
      </c>
      <c r="Q2209" t="str">
        <f>_xlfn.XLOOKUP(Table4[[#This Row],[ProductID]],Products!A:A,Products!D:D,"Not Found")</f>
        <v>Smartphone</v>
      </c>
      <c r="R2209">
        <f>_xlfn.XLOOKUP(Table4[[#This Row],[ProductID]],Products!A:A,Products!E:E,"Not Found")</f>
        <v>1272.23</v>
      </c>
      <c r="S2209">
        <f>_xlfn.XLOOKUP(Table4[[#This Row],[ProductID]],Products!A:A,Products!F:F, "Not Found")</f>
        <v>952.65</v>
      </c>
      <c r="T2209" t="str">
        <f>_xlfn.XLOOKUP(Table4[[#This Row],[CustomerID]],Customers!A:A,Customers!D:D, "Not Found")</f>
        <v>M</v>
      </c>
      <c r="U2209" s="6">
        <f>_xlfn.XLOOKUP(Table4[[#This Row],[CustomerID]],Customers!A:A,Customers!E:E, "Not Found")</f>
        <v>33160</v>
      </c>
      <c r="V2209">
        <f ca="1">DATEDIF(Table4[[#This Row],[CustomerBirthday]], TODAY(), "Y")</f>
        <v>35</v>
      </c>
      <c r="W2209" t="str" cm="1">
        <f t="array" aca="1" ref="W2209" ca="1">_xlfn.IFS(Table4[[#This Row],[Age]]&lt;25, "Under 25",Table4[[#This Row],[Age]]=34, "25-34", Table4[[#This Row],[Age]]&lt;=49, "35-49", Table4[[#This Row],[Age]]&lt;=64, "50-64", Table4[[#This Row],[Age]]&gt;=65, "65+")</f>
        <v>35-49</v>
      </c>
      <c r="X2209" t="str">
        <f>_xlfn.XLOOKUP(Table4[[#This Row],[StoreID]],Stores!A:A,Stores!B:B, "Not found")</f>
        <v>MegaMart Johnmouth</v>
      </c>
      <c r="Y2209" t="str">
        <f>_xlfn.XLOOKUP(Table4[[#This Row],[StoreID]],Stores!A:A,Stores!C:C, "Not Found")</f>
        <v>Johnmouth</v>
      </c>
      <c r="Z2209" t="str">
        <f>_xlfn.XLOOKUP(Table4[[#This Row],[StoreID]],Stores!A:A,Stores!D:D, "Not Found")</f>
        <v>East</v>
      </c>
    </row>
    <row r="2210" spans="1:26">
      <c r="A2210" t="s">
        <v>3076</v>
      </c>
      <c r="B2210" s="1">
        <v>45325</v>
      </c>
      <c r="C2210" t="s">
        <v>683</v>
      </c>
      <c r="D2210" t="s">
        <v>782</v>
      </c>
      <c r="E2210" t="s">
        <v>842</v>
      </c>
      <c r="F2210">
        <v>2</v>
      </c>
      <c r="G2210">
        <v>0.15</v>
      </c>
      <c r="H2210" t="s">
        <v>875</v>
      </c>
      <c r="I2210" s="4">
        <f>Table4[[#This Row],[Quantity]]*Table4[[#This Row],[UnitPrice]]</f>
        <v>1347.56</v>
      </c>
      <c r="J2210" s="4">
        <f>Table4[[#This Row],[Gross Revenue]]*(1-Table4[[#This Row],[Discount]])</f>
        <v>1145.4259999999999</v>
      </c>
      <c r="K2210" s="4">
        <f>Table4[[#This Row],[Quantity]]*Table4[[#This Row],[CostPrice]]</f>
        <v>726.66</v>
      </c>
      <c r="L2210" s="4">
        <f>Table4[[#This Row],[Net Revenue]]-Table4[[#This Row],[Total Cost]]</f>
        <v>418.76599999999996</v>
      </c>
      <c r="M2210" t="str">
        <f>_xlfn.XLOOKUP(Table4[[#This Row],[ProductID]], Products!A:A,Products!B:B, "Not Found")</f>
        <v>Deal Smartphone</v>
      </c>
      <c r="N2210" t="str">
        <f>TEXT(Table4[[#This Row],[Date]], "mmm")</f>
        <v>Feb</v>
      </c>
      <c r="O2210" t="str">
        <f>TEXT(Table4[[#This Row],[Date]], "yyyy")</f>
        <v>2024</v>
      </c>
      <c r="P2210" t="str">
        <f>_xlfn.XLOOKUP(Table4[[#This Row],[ProductID]],Products!A:A,Products!C:C, "Not Found")</f>
        <v>Electronics</v>
      </c>
      <c r="Q2210" t="str">
        <f>_xlfn.XLOOKUP(Table4[[#This Row],[ProductID]],Products!A:A,Products!D:D,"Not Found")</f>
        <v>Smartphone</v>
      </c>
      <c r="R2210">
        <f>_xlfn.XLOOKUP(Table4[[#This Row],[ProductID]],Products!A:A,Products!E:E,"Not Found")</f>
        <v>673.78</v>
      </c>
      <c r="S2210">
        <f>_xlfn.XLOOKUP(Table4[[#This Row],[ProductID]],Products!A:A,Products!F:F, "Not Found")</f>
        <v>363.33</v>
      </c>
      <c r="T2210" t="str">
        <f>_xlfn.XLOOKUP(Table4[[#This Row],[CustomerID]],Customers!A:A,Customers!D:D, "Not Found")</f>
        <v>M</v>
      </c>
      <c r="U2210" s="6">
        <f>_xlfn.XLOOKUP(Table4[[#This Row],[CustomerID]],Customers!A:A,Customers!E:E, "Not Found")</f>
        <v>36771</v>
      </c>
      <c r="V2210">
        <f ca="1">DATEDIF(Table4[[#This Row],[CustomerBirthday]], TODAY(), "Y")</f>
        <v>25</v>
      </c>
      <c r="W2210" t="str" cm="1">
        <f t="array" aca="1" ref="W2210" ca="1">_xlfn.IFS(Table4[[#This Row],[Age]]&lt;25, "Under 25",Table4[[#This Row],[Age]]=34, "25-34", Table4[[#This Row],[Age]]&lt;=49, "35-49", Table4[[#This Row],[Age]]&lt;=64, "50-64", Table4[[#This Row],[Age]]&gt;=65, "65+")</f>
        <v>35-49</v>
      </c>
      <c r="X2210" t="str">
        <f>_xlfn.XLOOKUP(Table4[[#This Row],[StoreID]],Stores!A:A,Stores!B:B, "Not found")</f>
        <v>MegaMart Brianahaven</v>
      </c>
      <c r="Y2210" t="str">
        <f>_xlfn.XLOOKUP(Table4[[#This Row],[StoreID]],Stores!A:A,Stores!C:C, "Not Found")</f>
        <v>Brianahaven</v>
      </c>
      <c r="Z2210" t="str">
        <f>_xlfn.XLOOKUP(Table4[[#This Row],[StoreID]],Stores!A:A,Stores!D:D, "Not Found")</f>
        <v>North</v>
      </c>
    </row>
    <row r="2211" spans="1:26">
      <c r="A2211" t="s">
        <v>3077</v>
      </c>
      <c r="B2211" s="1">
        <v>45571</v>
      </c>
      <c r="C2211" t="s">
        <v>442</v>
      </c>
      <c r="D2211" t="s">
        <v>722</v>
      </c>
      <c r="E2211" t="s">
        <v>846</v>
      </c>
      <c r="F2211">
        <v>4</v>
      </c>
      <c r="G2211">
        <v>0</v>
      </c>
      <c r="H2211" t="s">
        <v>875</v>
      </c>
      <c r="I2211" s="4">
        <f>Table4[[#This Row],[Quantity]]*Table4[[#This Row],[UnitPrice]]</f>
        <v>7415.08</v>
      </c>
      <c r="J2211" s="4">
        <f>Table4[[#This Row],[Gross Revenue]]*(1-Table4[[#This Row],[Discount]])</f>
        <v>7415.08</v>
      </c>
      <c r="K2211" s="4">
        <f>Table4[[#This Row],[Quantity]]*Table4[[#This Row],[CostPrice]]</f>
        <v>5454.08</v>
      </c>
      <c r="L2211" s="4">
        <f>Table4[[#This Row],[Net Revenue]]-Table4[[#This Row],[Total Cost]]</f>
        <v>1961</v>
      </c>
      <c r="M2211" t="str">
        <f>_xlfn.XLOOKUP(Table4[[#This Row],[ProductID]], Products!A:A,Products!B:B, "Not Found")</f>
        <v>Four Accessories</v>
      </c>
      <c r="N2211" t="str">
        <f>TEXT(Table4[[#This Row],[Date]], "mmm")</f>
        <v>Oct</v>
      </c>
      <c r="O2211" t="str">
        <f>TEXT(Table4[[#This Row],[Date]], "yyyy")</f>
        <v>2024</v>
      </c>
      <c r="P2211" t="str">
        <f>_xlfn.XLOOKUP(Table4[[#This Row],[ProductID]],Products!A:A,Products!C:C, "Not Found")</f>
        <v>Fashion</v>
      </c>
      <c r="Q2211" t="str">
        <f>_xlfn.XLOOKUP(Table4[[#This Row],[ProductID]],Products!A:A,Products!D:D,"Not Found")</f>
        <v>Accessories</v>
      </c>
      <c r="R2211">
        <f>_xlfn.XLOOKUP(Table4[[#This Row],[ProductID]],Products!A:A,Products!E:E,"Not Found")</f>
        <v>1853.77</v>
      </c>
      <c r="S2211">
        <f>_xlfn.XLOOKUP(Table4[[#This Row],[ProductID]],Products!A:A,Products!F:F, "Not Found")</f>
        <v>1363.52</v>
      </c>
      <c r="T2211" t="str">
        <f>_xlfn.XLOOKUP(Table4[[#This Row],[CustomerID]],Customers!A:A,Customers!D:D, "Not Found")</f>
        <v>M</v>
      </c>
      <c r="U2211" s="6">
        <f>_xlfn.XLOOKUP(Table4[[#This Row],[CustomerID]],Customers!A:A,Customers!E:E, "Not Found")</f>
        <v>33450</v>
      </c>
      <c r="V2211">
        <f ca="1">DATEDIF(Table4[[#This Row],[CustomerBirthday]], TODAY(), "Y")</f>
        <v>34</v>
      </c>
      <c r="W2211" t="str" cm="1">
        <f t="array" aca="1" ref="W2211" ca="1">_xlfn.IFS(Table4[[#This Row],[Age]]&lt;25, "Under 25",Table4[[#This Row],[Age]]=34, "25-34", Table4[[#This Row],[Age]]&lt;=49, "35-49", Table4[[#This Row],[Age]]&lt;=64, "50-64", Table4[[#This Row],[Age]]&gt;=65, "65+")</f>
        <v>25-34</v>
      </c>
      <c r="X2211" t="str">
        <f>_xlfn.XLOOKUP(Table4[[#This Row],[StoreID]],Stores!A:A,Stores!B:B, "Not found")</f>
        <v>MegaMart Johnmouth</v>
      </c>
      <c r="Y2211" t="str">
        <f>_xlfn.XLOOKUP(Table4[[#This Row],[StoreID]],Stores!A:A,Stores!C:C, "Not Found")</f>
        <v>Johnmouth</v>
      </c>
      <c r="Z2211" t="str">
        <f>_xlfn.XLOOKUP(Table4[[#This Row],[StoreID]],Stores!A:A,Stores!D:D, "Not Found")</f>
        <v>East</v>
      </c>
    </row>
    <row r="2212" spans="1:26">
      <c r="A2212" t="s">
        <v>3078</v>
      </c>
      <c r="B2212" s="1">
        <v>45400</v>
      </c>
      <c r="C2212" t="s">
        <v>63</v>
      </c>
      <c r="D2212" t="s">
        <v>742</v>
      </c>
      <c r="E2212" t="s">
        <v>839</v>
      </c>
      <c r="F2212">
        <v>1</v>
      </c>
      <c r="G2212">
        <v>0.1</v>
      </c>
      <c r="H2212" t="s">
        <v>875</v>
      </c>
      <c r="I2212" s="4">
        <f>Table4[[#This Row],[Quantity]]*Table4[[#This Row],[UnitPrice]]</f>
        <v>248.57</v>
      </c>
      <c r="J2212" s="4">
        <f>Table4[[#This Row],[Gross Revenue]]*(1-Table4[[#This Row],[Discount]])</f>
        <v>223.71299999999999</v>
      </c>
      <c r="K2212" s="4">
        <f>Table4[[#This Row],[Quantity]]*Table4[[#This Row],[CostPrice]]</f>
        <v>190.67</v>
      </c>
      <c r="L2212" s="4">
        <f>Table4[[#This Row],[Net Revenue]]-Table4[[#This Row],[Total Cost]]</f>
        <v>33.043000000000006</v>
      </c>
      <c r="M2212" t="str">
        <f>_xlfn.XLOOKUP(Table4[[#This Row],[ProductID]], Products!A:A,Products!B:B, "Not Found")</f>
        <v>Either Headphones</v>
      </c>
      <c r="N2212" t="str">
        <f>TEXT(Table4[[#This Row],[Date]], "mmm")</f>
        <v>Apr</v>
      </c>
      <c r="O2212" t="str">
        <f>TEXT(Table4[[#This Row],[Date]], "yyyy")</f>
        <v>2024</v>
      </c>
      <c r="P2212" t="str">
        <f>_xlfn.XLOOKUP(Table4[[#This Row],[ProductID]],Products!A:A,Products!C:C, "Not Found")</f>
        <v>Electronics</v>
      </c>
      <c r="Q2212" t="str">
        <f>_xlfn.XLOOKUP(Table4[[#This Row],[ProductID]],Products!A:A,Products!D:D,"Not Found")</f>
        <v>Headphones</v>
      </c>
      <c r="R2212">
        <f>_xlfn.XLOOKUP(Table4[[#This Row],[ProductID]],Products!A:A,Products!E:E,"Not Found")</f>
        <v>248.57</v>
      </c>
      <c r="S2212">
        <f>_xlfn.XLOOKUP(Table4[[#This Row],[ProductID]],Products!A:A,Products!F:F, "Not Found")</f>
        <v>190.67</v>
      </c>
      <c r="T2212" t="str">
        <f>_xlfn.XLOOKUP(Table4[[#This Row],[CustomerID]],Customers!A:A,Customers!D:D, "Not Found")</f>
        <v>M</v>
      </c>
      <c r="U2212" s="6">
        <f>_xlfn.XLOOKUP(Table4[[#This Row],[CustomerID]],Customers!A:A,Customers!E:E, "Not Found")</f>
        <v>34315</v>
      </c>
      <c r="V2212">
        <f ca="1">DATEDIF(Table4[[#This Row],[CustomerBirthday]], TODAY(), "Y")</f>
        <v>32</v>
      </c>
      <c r="W2212" t="str" cm="1">
        <f t="array" aca="1" ref="W2212" ca="1">_xlfn.IFS(Table4[[#This Row],[Age]]&lt;25, "Under 25",Table4[[#This Row],[Age]]=34, "25-34", Table4[[#This Row],[Age]]&lt;=49, "35-49", Table4[[#This Row],[Age]]&lt;=64, "50-64", Table4[[#This Row],[Age]]&gt;=65, "65+")</f>
        <v>35-49</v>
      </c>
      <c r="X2212" t="str">
        <f>_xlfn.XLOOKUP(Table4[[#This Row],[StoreID]],Stores!A:A,Stores!B:B, "Not found")</f>
        <v>MegaMart New Michele</v>
      </c>
      <c r="Y2212" t="str">
        <f>_xlfn.XLOOKUP(Table4[[#This Row],[StoreID]],Stores!A:A,Stores!C:C, "Not Found")</f>
        <v>New Michele</v>
      </c>
      <c r="Z2212" t="str">
        <f>_xlfn.XLOOKUP(Table4[[#This Row],[StoreID]],Stores!A:A,Stores!D:D, "Not Found")</f>
        <v>West</v>
      </c>
    </row>
    <row r="2213" spans="1:26">
      <c r="A2213" t="s">
        <v>3079</v>
      </c>
      <c r="B2213" s="1">
        <v>45846</v>
      </c>
      <c r="C2213" t="s">
        <v>284</v>
      </c>
      <c r="D2213" t="s">
        <v>745</v>
      </c>
      <c r="E2213" t="s">
        <v>846</v>
      </c>
      <c r="F2213">
        <v>4</v>
      </c>
      <c r="G2213">
        <v>0.1</v>
      </c>
      <c r="H2213" t="s">
        <v>875</v>
      </c>
      <c r="I2213" s="4">
        <f>Table4[[#This Row],[Quantity]]*Table4[[#This Row],[UnitPrice]]</f>
        <v>4772.3599999999997</v>
      </c>
      <c r="J2213" s="4">
        <f>Table4[[#This Row],[Gross Revenue]]*(1-Table4[[#This Row],[Discount]])</f>
        <v>4295.1239999999998</v>
      </c>
      <c r="K2213" s="4">
        <f>Table4[[#This Row],[Quantity]]*Table4[[#This Row],[CostPrice]]</f>
        <v>3272.96</v>
      </c>
      <c r="L2213" s="4">
        <f>Table4[[#This Row],[Net Revenue]]-Table4[[#This Row],[Total Cost]]</f>
        <v>1022.1639999999998</v>
      </c>
      <c r="M2213" t="str">
        <f>_xlfn.XLOOKUP(Table4[[#This Row],[ProductID]], Products!A:A,Products!B:B, "Not Found")</f>
        <v>Above Camera</v>
      </c>
      <c r="N2213" t="str">
        <f>TEXT(Table4[[#This Row],[Date]], "mmm")</f>
        <v>Jul</v>
      </c>
      <c r="O2213" t="str">
        <f>TEXT(Table4[[#This Row],[Date]], "yyyy")</f>
        <v>2025</v>
      </c>
      <c r="P2213" t="str">
        <f>_xlfn.XLOOKUP(Table4[[#This Row],[ProductID]],Products!A:A,Products!C:C, "Not Found")</f>
        <v>Electronics</v>
      </c>
      <c r="Q2213" t="str">
        <f>_xlfn.XLOOKUP(Table4[[#This Row],[ProductID]],Products!A:A,Products!D:D,"Not Found")</f>
        <v>Camera</v>
      </c>
      <c r="R2213">
        <f>_xlfn.XLOOKUP(Table4[[#This Row],[ProductID]],Products!A:A,Products!E:E,"Not Found")</f>
        <v>1193.0899999999999</v>
      </c>
      <c r="S2213">
        <f>_xlfn.XLOOKUP(Table4[[#This Row],[ProductID]],Products!A:A,Products!F:F, "Not Found")</f>
        <v>818.24</v>
      </c>
      <c r="T2213" t="str">
        <f>_xlfn.XLOOKUP(Table4[[#This Row],[CustomerID]],Customers!A:A,Customers!D:D, "Not Found")</f>
        <v>M</v>
      </c>
      <c r="U2213" s="6">
        <f>_xlfn.XLOOKUP(Table4[[#This Row],[CustomerID]],Customers!A:A,Customers!E:E, "Not Found")</f>
        <v>19984</v>
      </c>
      <c r="V2213">
        <f ca="1">DATEDIF(Table4[[#This Row],[CustomerBirthday]], TODAY(), "Y")</f>
        <v>71</v>
      </c>
      <c r="W2213" t="str" cm="1">
        <f t="array" aca="1" ref="W2213" ca="1">_xlfn.IFS(Table4[[#This Row],[Age]]&lt;25, "Under 25",Table4[[#This Row],[Age]]=34, "25-34", Table4[[#This Row],[Age]]&lt;=49, "35-49", Table4[[#This Row],[Age]]&lt;=64, "50-64", Table4[[#This Row],[Age]]&gt;=65, "65+")</f>
        <v>65+</v>
      </c>
      <c r="X2213" t="str">
        <f>_xlfn.XLOOKUP(Table4[[#This Row],[StoreID]],Stores!A:A,Stores!B:B, "Not found")</f>
        <v>MegaMart Johnmouth</v>
      </c>
      <c r="Y2213" t="str">
        <f>_xlfn.XLOOKUP(Table4[[#This Row],[StoreID]],Stores!A:A,Stores!C:C, "Not Found")</f>
        <v>Johnmouth</v>
      </c>
      <c r="Z2213" t="str">
        <f>_xlfn.XLOOKUP(Table4[[#This Row],[StoreID]],Stores!A:A,Stores!D:D, "Not Found")</f>
        <v>East</v>
      </c>
    </row>
    <row r="2214" spans="1:26">
      <c r="A2214" t="s">
        <v>3080</v>
      </c>
      <c r="B2214" s="1">
        <v>45667</v>
      </c>
      <c r="C2214" t="s">
        <v>127</v>
      </c>
      <c r="D2214" t="s">
        <v>804</v>
      </c>
      <c r="E2214" t="s">
        <v>846</v>
      </c>
      <c r="F2214">
        <v>5</v>
      </c>
      <c r="G2214">
        <v>0</v>
      </c>
      <c r="H2214" t="s">
        <v>871</v>
      </c>
      <c r="I2214" s="4">
        <f>Table4[[#This Row],[Quantity]]*Table4[[#This Row],[UnitPrice]]</f>
        <v>2704.7000000000003</v>
      </c>
      <c r="J2214" s="4">
        <f>Table4[[#This Row],[Gross Revenue]]*(1-Table4[[#This Row],[Discount]])</f>
        <v>2704.7000000000003</v>
      </c>
      <c r="K2214" s="4">
        <f>Table4[[#This Row],[Quantity]]*Table4[[#This Row],[CostPrice]]</f>
        <v>1991.25</v>
      </c>
      <c r="L2214" s="4">
        <f>Table4[[#This Row],[Net Revenue]]-Table4[[#This Row],[Total Cost]]</f>
        <v>713.45000000000027</v>
      </c>
      <c r="M2214" t="str">
        <f>_xlfn.XLOOKUP(Table4[[#This Row],[ProductID]], Products!A:A,Products!B:B, "Not Found")</f>
        <v>Church Clothing</v>
      </c>
      <c r="N2214" t="str">
        <f>TEXT(Table4[[#This Row],[Date]], "mmm")</f>
        <v>Jan</v>
      </c>
      <c r="O2214" t="str">
        <f>TEXT(Table4[[#This Row],[Date]], "yyyy")</f>
        <v>2025</v>
      </c>
      <c r="P2214" t="str">
        <f>_xlfn.XLOOKUP(Table4[[#This Row],[ProductID]],Products!A:A,Products!C:C, "Not Found")</f>
        <v>Fashion</v>
      </c>
      <c r="Q2214" t="str">
        <f>_xlfn.XLOOKUP(Table4[[#This Row],[ProductID]],Products!A:A,Products!D:D,"Not Found")</f>
        <v>Clothing</v>
      </c>
      <c r="R2214">
        <f>_xlfn.XLOOKUP(Table4[[#This Row],[ProductID]],Products!A:A,Products!E:E,"Not Found")</f>
        <v>540.94000000000005</v>
      </c>
      <c r="S2214">
        <f>_xlfn.XLOOKUP(Table4[[#This Row],[ProductID]],Products!A:A,Products!F:F, "Not Found")</f>
        <v>398.25</v>
      </c>
      <c r="T2214" t="str">
        <f>_xlfn.XLOOKUP(Table4[[#This Row],[CustomerID]],Customers!A:A,Customers!D:D, "Not Found")</f>
        <v>M</v>
      </c>
      <c r="U2214" s="6">
        <f>_xlfn.XLOOKUP(Table4[[#This Row],[CustomerID]],Customers!A:A,Customers!E:E, "Not Found")</f>
        <v>33917</v>
      </c>
      <c r="V2214">
        <f ca="1">DATEDIF(Table4[[#This Row],[CustomerBirthday]], TODAY(), "Y")</f>
        <v>33</v>
      </c>
      <c r="W2214" t="str" cm="1">
        <f t="array" aca="1" ref="W2214" ca="1">_xlfn.IFS(Table4[[#This Row],[Age]]&lt;25, "Under 25",Table4[[#This Row],[Age]]=34, "25-34", Table4[[#This Row],[Age]]&lt;=49, "35-49", Table4[[#This Row],[Age]]&lt;=64, "50-64", Table4[[#This Row],[Age]]&gt;=65, "65+")</f>
        <v>35-49</v>
      </c>
      <c r="X2214" t="str">
        <f>_xlfn.XLOOKUP(Table4[[#This Row],[StoreID]],Stores!A:A,Stores!B:B, "Not found")</f>
        <v>MegaMart Johnmouth</v>
      </c>
      <c r="Y2214" t="str">
        <f>_xlfn.XLOOKUP(Table4[[#This Row],[StoreID]],Stores!A:A,Stores!C:C, "Not Found")</f>
        <v>Johnmouth</v>
      </c>
      <c r="Z2214" t="str">
        <f>_xlfn.XLOOKUP(Table4[[#This Row],[StoreID]],Stores!A:A,Stores!D:D, "Not Found")</f>
        <v>East</v>
      </c>
    </row>
    <row r="2215" spans="1:26">
      <c r="A2215" t="s">
        <v>3081</v>
      </c>
      <c r="B2215" s="1">
        <v>45477</v>
      </c>
      <c r="C2215" t="s">
        <v>487</v>
      </c>
      <c r="D2215" t="s">
        <v>764</v>
      </c>
      <c r="E2215" t="s">
        <v>835</v>
      </c>
      <c r="F2215">
        <v>5</v>
      </c>
      <c r="G2215">
        <v>0.15</v>
      </c>
      <c r="H2215" t="s">
        <v>871</v>
      </c>
      <c r="I2215" s="4">
        <f>Table4[[#This Row],[Quantity]]*Table4[[#This Row],[UnitPrice]]</f>
        <v>1619.6000000000001</v>
      </c>
      <c r="J2215" s="4">
        <f>Table4[[#This Row],[Gross Revenue]]*(1-Table4[[#This Row],[Discount]])</f>
        <v>1376.66</v>
      </c>
      <c r="K2215" s="4">
        <f>Table4[[#This Row],[Quantity]]*Table4[[#This Row],[CostPrice]]</f>
        <v>1214.8999999999999</v>
      </c>
      <c r="L2215" s="4">
        <f>Table4[[#This Row],[Net Revenue]]-Table4[[#This Row],[Total Cost]]</f>
        <v>161.76000000000022</v>
      </c>
      <c r="M2215" t="str">
        <f>_xlfn.XLOOKUP(Table4[[#This Row],[ProductID]], Products!A:A,Products!B:B, "Not Found")</f>
        <v>Simple Accessories</v>
      </c>
      <c r="N2215" t="str">
        <f>TEXT(Table4[[#This Row],[Date]], "mmm")</f>
        <v>Jul</v>
      </c>
      <c r="O2215" t="str">
        <f>TEXT(Table4[[#This Row],[Date]], "yyyy")</f>
        <v>2024</v>
      </c>
      <c r="P2215" t="str">
        <f>_xlfn.XLOOKUP(Table4[[#This Row],[ProductID]],Products!A:A,Products!C:C, "Not Found")</f>
        <v>Fashion</v>
      </c>
      <c r="Q2215" t="str">
        <f>_xlfn.XLOOKUP(Table4[[#This Row],[ProductID]],Products!A:A,Products!D:D,"Not Found")</f>
        <v>Accessories</v>
      </c>
      <c r="R2215">
        <f>_xlfn.XLOOKUP(Table4[[#This Row],[ProductID]],Products!A:A,Products!E:E,"Not Found")</f>
        <v>323.92</v>
      </c>
      <c r="S2215">
        <f>_xlfn.XLOOKUP(Table4[[#This Row],[ProductID]],Products!A:A,Products!F:F, "Not Found")</f>
        <v>242.98</v>
      </c>
      <c r="T2215" t="str">
        <f>_xlfn.XLOOKUP(Table4[[#This Row],[CustomerID]],Customers!A:A,Customers!D:D, "Not Found")</f>
        <v>M</v>
      </c>
      <c r="U2215" s="6">
        <f>_xlfn.XLOOKUP(Table4[[#This Row],[CustomerID]],Customers!A:A,Customers!E:E, "Not Found")</f>
        <v>22750</v>
      </c>
      <c r="V2215">
        <f ca="1">DATEDIF(Table4[[#This Row],[CustomerBirthday]], TODAY(), "Y")</f>
        <v>64</v>
      </c>
      <c r="W2215" t="str" cm="1">
        <f t="array" aca="1" ref="W2215" ca="1">_xlfn.IFS(Table4[[#This Row],[Age]]&lt;25, "Under 25",Table4[[#This Row],[Age]]=34, "25-34", Table4[[#This Row],[Age]]&lt;=49, "35-49", Table4[[#This Row],[Age]]&lt;=64, "50-64", Table4[[#This Row],[Age]]&gt;=65, "65+")</f>
        <v>50-64</v>
      </c>
      <c r="X2215" t="str">
        <f>_xlfn.XLOOKUP(Table4[[#This Row],[StoreID]],Stores!A:A,Stores!B:B, "Not found")</f>
        <v>MegaMart Peckmouth</v>
      </c>
      <c r="Y2215" t="str">
        <f>_xlfn.XLOOKUP(Table4[[#This Row],[StoreID]],Stores!A:A,Stores!C:C, "Not Found")</f>
        <v>Peckmouth</v>
      </c>
      <c r="Z2215" t="str">
        <f>_xlfn.XLOOKUP(Table4[[#This Row],[StoreID]],Stores!A:A,Stores!D:D, "Not Found")</f>
        <v>East</v>
      </c>
    </row>
    <row r="2216" spans="1:26">
      <c r="A2216" t="s">
        <v>3082</v>
      </c>
      <c r="B2216" s="1">
        <v>45677</v>
      </c>
      <c r="C2216" t="s">
        <v>224</v>
      </c>
      <c r="D2216" t="s">
        <v>750</v>
      </c>
      <c r="E2216" t="s">
        <v>835</v>
      </c>
      <c r="F2216">
        <v>3</v>
      </c>
      <c r="G2216">
        <v>0.1</v>
      </c>
      <c r="H2216" t="s">
        <v>875</v>
      </c>
      <c r="I2216" s="4">
        <f>Table4[[#This Row],[Quantity]]*Table4[[#This Row],[UnitPrice]]</f>
        <v>4028.25</v>
      </c>
      <c r="J2216" s="4">
        <f>Table4[[#This Row],[Gross Revenue]]*(1-Table4[[#This Row],[Discount]])</f>
        <v>3625.4250000000002</v>
      </c>
      <c r="K2216" s="4">
        <f>Table4[[#This Row],[Quantity]]*Table4[[#This Row],[CostPrice]]</f>
        <v>2393.8200000000002</v>
      </c>
      <c r="L2216" s="4">
        <f>Table4[[#This Row],[Net Revenue]]-Table4[[#This Row],[Total Cost]]</f>
        <v>1231.605</v>
      </c>
      <c r="M2216" t="str">
        <f>_xlfn.XLOOKUP(Table4[[#This Row],[ProductID]], Products!A:A,Products!B:B, "Not Found")</f>
        <v>Add Clothing</v>
      </c>
      <c r="N2216" t="str">
        <f>TEXT(Table4[[#This Row],[Date]], "mmm")</f>
        <v>Jan</v>
      </c>
      <c r="O2216" t="str">
        <f>TEXT(Table4[[#This Row],[Date]], "yyyy")</f>
        <v>2025</v>
      </c>
      <c r="P2216" t="str">
        <f>_xlfn.XLOOKUP(Table4[[#This Row],[ProductID]],Products!A:A,Products!C:C, "Not Found")</f>
        <v>Fashion</v>
      </c>
      <c r="Q2216" t="str">
        <f>_xlfn.XLOOKUP(Table4[[#This Row],[ProductID]],Products!A:A,Products!D:D,"Not Found")</f>
        <v>Clothing</v>
      </c>
      <c r="R2216">
        <f>_xlfn.XLOOKUP(Table4[[#This Row],[ProductID]],Products!A:A,Products!E:E,"Not Found")</f>
        <v>1342.75</v>
      </c>
      <c r="S2216">
        <f>_xlfn.XLOOKUP(Table4[[#This Row],[ProductID]],Products!A:A,Products!F:F, "Not Found")</f>
        <v>797.94</v>
      </c>
      <c r="T2216" t="str">
        <f>_xlfn.XLOOKUP(Table4[[#This Row],[CustomerID]],Customers!A:A,Customers!D:D, "Not Found")</f>
        <v>M</v>
      </c>
      <c r="U2216" s="6">
        <f>_xlfn.XLOOKUP(Table4[[#This Row],[CustomerID]],Customers!A:A,Customers!E:E, "Not Found")</f>
        <v>38555</v>
      </c>
      <c r="V2216">
        <f ca="1">DATEDIF(Table4[[#This Row],[CustomerBirthday]], TODAY(), "Y")</f>
        <v>21</v>
      </c>
      <c r="W2216" t="str" cm="1">
        <f t="array" aca="1" ref="W2216" ca="1">_xlfn.IFS(Table4[[#This Row],[Age]]&lt;25, "Under 25",Table4[[#This Row],[Age]]=34, "25-34", Table4[[#This Row],[Age]]&lt;=49, "35-49", Table4[[#This Row],[Age]]&lt;=64, "50-64", Table4[[#This Row],[Age]]&gt;=65, "65+")</f>
        <v>Under 25</v>
      </c>
      <c r="X2216" t="str">
        <f>_xlfn.XLOOKUP(Table4[[#This Row],[StoreID]],Stores!A:A,Stores!B:B, "Not found")</f>
        <v>MegaMart Peckmouth</v>
      </c>
      <c r="Y2216" t="str">
        <f>_xlfn.XLOOKUP(Table4[[#This Row],[StoreID]],Stores!A:A,Stores!C:C, "Not Found")</f>
        <v>Peckmouth</v>
      </c>
      <c r="Z2216" t="str">
        <f>_xlfn.XLOOKUP(Table4[[#This Row],[StoreID]],Stores!A:A,Stores!D:D, "Not Found")</f>
        <v>East</v>
      </c>
    </row>
    <row r="2217" spans="1:26">
      <c r="A2217" t="s">
        <v>3083</v>
      </c>
      <c r="B2217" s="1">
        <v>45640</v>
      </c>
      <c r="C2217" t="s">
        <v>462</v>
      </c>
      <c r="D2217" t="s">
        <v>739</v>
      </c>
      <c r="E2217" t="s">
        <v>846</v>
      </c>
      <c r="F2217">
        <v>2</v>
      </c>
      <c r="G2217">
        <v>0</v>
      </c>
      <c r="H2217" t="s">
        <v>875</v>
      </c>
      <c r="I2217" s="4">
        <f>Table4[[#This Row],[Quantity]]*Table4[[#This Row],[UnitPrice]]</f>
        <v>2388.2399999999998</v>
      </c>
      <c r="J2217" s="4">
        <f>Table4[[#This Row],[Gross Revenue]]*(1-Table4[[#This Row],[Discount]])</f>
        <v>2388.2399999999998</v>
      </c>
      <c r="K2217" s="4">
        <f>Table4[[#This Row],[Quantity]]*Table4[[#This Row],[CostPrice]]</f>
        <v>1677.9</v>
      </c>
      <c r="L2217" s="4">
        <f>Table4[[#This Row],[Net Revenue]]-Table4[[#This Row],[Total Cost]]</f>
        <v>710.33999999999969</v>
      </c>
      <c r="M2217" t="str">
        <f>_xlfn.XLOOKUP(Table4[[#This Row],[ProductID]], Products!A:A,Products!B:B, "Not Found")</f>
        <v>Step Smartphone</v>
      </c>
      <c r="N2217" t="str">
        <f>TEXT(Table4[[#This Row],[Date]], "mmm")</f>
        <v>Dec</v>
      </c>
      <c r="O2217" t="str">
        <f>TEXT(Table4[[#This Row],[Date]], "yyyy")</f>
        <v>2024</v>
      </c>
      <c r="P2217" t="str">
        <f>_xlfn.XLOOKUP(Table4[[#This Row],[ProductID]],Products!A:A,Products!C:C, "Not Found")</f>
        <v>Electronics</v>
      </c>
      <c r="Q2217" t="str">
        <f>_xlfn.XLOOKUP(Table4[[#This Row],[ProductID]],Products!A:A,Products!D:D,"Not Found")</f>
        <v>Smartphone</v>
      </c>
      <c r="R2217">
        <f>_xlfn.XLOOKUP(Table4[[#This Row],[ProductID]],Products!A:A,Products!E:E,"Not Found")</f>
        <v>1194.1199999999999</v>
      </c>
      <c r="S2217">
        <f>_xlfn.XLOOKUP(Table4[[#This Row],[ProductID]],Products!A:A,Products!F:F, "Not Found")</f>
        <v>838.95</v>
      </c>
      <c r="T2217" t="str">
        <f>_xlfn.XLOOKUP(Table4[[#This Row],[CustomerID]],Customers!A:A,Customers!D:D, "Not Found")</f>
        <v>M</v>
      </c>
      <c r="U2217" s="6">
        <f>_xlfn.XLOOKUP(Table4[[#This Row],[CustomerID]],Customers!A:A,Customers!E:E, "Not Found")</f>
        <v>32966</v>
      </c>
      <c r="V2217">
        <f ca="1">DATEDIF(Table4[[#This Row],[CustomerBirthday]], TODAY(), "Y")</f>
        <v>36</v>
      </c>
      <c r="W2217" t="str" cm="1">
        <f t="array" aca="1" ref="W2217" ca="1">_xlfn.IFS(Table4[[#This Row],[Age]]&lt;25, "Under 25",Table4[[#This Row],[Age]]=34, "25-34", Table4[[#This Row],[Age]]&lt;=49, "35-49", Table4[[#This Row],[Age]]&lt;=64, "50-64", Table4[[#This Row],[Age]]&gt;=65, "65+")</f>
        <v>35-49</v>
      </c>
      <c r="X2217" t="str">
        <f>_xlfn.XLOOKUP(Table4[[#This Row],[StoreID]],Stores!A:A,Stores!B:B, "Not found")</f>
        <v>MegaMart Johnmouth</v>
      </c>
      <c r="Y2217" t="str">
        <f>_xlfn.XLOOKUP(Table4[[#This Row],[StoreID]],Stores!A:A,Stores!C:C, "Not Found")</f>
        <v>Johnmouth</v>
      </c>
      <c r="Z2217" t="str">
        <f>_xlfn.XLOOKUP(Table4[[#This Row],[StoreID]],Stores!A:A,Stores!D:D, "Not Found")</f>
        <v>East</v>
      </c>
    </row>
    <row r="2218" spans="1:26">
      <c r="A2218" t="s">
        <v>3084</v>
      </c>
      <c r="B2218" s="1">
        <v>45652</v>
      </c>
      <c r="C2218" t="s">
        <v>7</v>
      </c>
      <c r="D2218" t="s">
        <v>725</v>
      </c>
      <c r="E2218" t="s">
        <v>835</v>
      </c>
      <c r="F2218">
        <v>5</v>
      </c>
      <c r="G2218">
        <v>0</v>
      </c>
      <c r="H2218" t="s">
        <v>875</v>
      </c>
      <c r="I2218" s="4">
        <f>Table4[[#This Row],[Quantity]]*Table4[[#This Row],[UnitPrice]]</f>
        <v>6981.1</v>
      </c>
      <c r="J2218" s="4">
        <f>Table4[[#This Row],[Gross Revenue]]*(1-Table4[[#This Row],[Discount]])</f>
        <v>6981.1</v>
      </c>
      <c r="K2218" s="4">
        <f>Table4[[#This Row],[Quantity]]*Table4[[#This Row],[CostPrice]]</f>
        <v>5020.45</v>
      </c>
      <c r="L2218" s="4">
        <f>Table4[[#This Row],[Net Revenue]]-Table4[[#This Row],[Total Cost]]</f>
        <v>1960.6500000000005</v>
      </c>
      <c r="M2218" t="str">
        <f>_xlfn.XLOOKUP(Table4[[#This Row],[ProductID]], Products!A:A,Products!B:B, "Not Found")</f>
        <v>Knowledge Bags</v>
      </c>
      <c r="N2218" t="str">
        <f>TEXT(Table4[[#This Row],[Date]], "mmm")</f>
        <v>Dec</v>
      </c>
      <c r="O2218" t="str">
        <f>TEXT(Table4[[#This Row],[Date]], "yyyy")</f>
        <v>2024</v>
      </c>
      <c r="P2218" t="str">
        <f>_xlfn.XLOOKUP(Table4[[#This Row],[ProductID]],Products!A:A,Products!C:C, "Not Found")</f>
        <v>Fashion</v>
      </c>
      <c r="Q2218" t="str">
        <f>_xlfn.XLOOKUP(Table4[[#This Row],[ProductID]],Products!A:A,Products!D:D,"Not Found")</f>
        <v>Bags</v>
      </c>
      <c r="R2218">
        <f>_xlfn.XLOOKUP(Table4[[#This Row],[ProductID]],Products!A:A,Products!E:E,"Not Found")</f>
        <v>1396.22</v>
      </c>
      <c r="S2218">
        <f>_xlfn.XLOOKUP(Table4[[#This Row],[ProductID]],Products!A:A,Products!F:F, "Not Found")</f>
        <v>1004.09</v>
      </c>
      <c r="T2218" t="str">
        <f>_xlfn.XLOOKUP(Table4[[#This Row],[CustomerID]],Customers!A:A,Customers!D:D, "Not Found")</f>
        <v>M</v>
      </c>
      <c r="U2218" s="6">
        <f>_xlfn.XLOOKUP(Table4[[#This Row],[CustomerID]],Customers!A:A,Customers!E:E, "Not Found")</f>
        <v>35319</v>
      </c>
      <c r="V2218">
        <f ca="1">DATEDIF(Table4[[#This Row],[CustomerBirthday]], TODAY(), "Y")</f>
        <v>29</v>
      </c>
      <c r="W2218" t="str" cm="1">
        <f t="array" aca="1" ref="W2218" ca="1">_xlfn.IFS(Table4[[#This Row],[Age]]&lt;25, "Under 25",Table4[[#This Row],[Age]]=34, "25-34", Table4[[#This Row],[Age]]&lt;=49, "35-49", Table4[[#This Row],[Age]]&lt;=64, "50-64", Table4[[#This Row],[Age]]&gt;=65, "65+")</f>
        <v>35-49</v>
      </c>
      <c r="X2218" t="str">
        <f>_xlfn.XLOOKUP(Table4[[#This Row],[StoreID]],Stores!A:A,Stores!B:B, "Not found")</f>
        <v>MegaMart Peckmouth</v>
      </c>
      <c r="Y2218" t="str">
        <f>_xlfn.XLOOKUP(Table4[[#This Row],[StoreID]],Stores!A:A,Stores!C:C, "Not Found")</f>
        <v>Peckmouth</v>
      </c>
      <c r="Z2218" t="str">
        <f>_xlfn.XLOOKUP(Table4[[#This Row],[StoreID]],Stores!A:A,Stores!D:D, "Not Found")</f>
        <v>East</v>
      </c>
    </row>
    <row r="2219" spans="1:26">
      <c r="A2219" t="s">
        <v>3085</v>
      </c>
      <c r="B2219" s="1">
        <v>45248</v>
      </c>
      <c r="C2219" t="s">
        <v>243</v>
      </c>
      <c r="D2219" t="s">
        <v>766</v>
      </c>
      <c r="E2219" t="s">
        <v>835</v>
      </c>
      <c r="F2219">
        <v>1</v>
      </c>
      <c r="G2219">
        <v>0.15</v>
      </c>
      <c r="H2219" t="s">
        <v>875</v>
      </c>
      <c r="I2219" s="4">
        <f>Table4[[#This Row],[Quantity]]*Table4[[#This Row],[UnitPrice]]</f>
        <v>1227.24</v>
      </c>
      <c r="J2219" s="4">
        <f>Table4[[#This Row],[Gross Revenue]]*(1-Table4[[#This Row],[Discount]])</f>
        <v>1043.154</v>
      </c>
      <c r="K2219" s="4">
        <f>Table4[[#This Row],[Quantity]]*Table4[[#This Row],[CostPrice]]</f>
        <v>977.09</v>
      </c>
      <c r="L2219" s="4">
        <f>Table4[[#This Row],[Net Revenue]]-Table4[[#This Row],[Total Cost]]</f>
        <v>66.063999999999965</v>
      </c>
      <c r="M2219" t="str">
        <f>_xlfn.XLOOKUP(Table4[[#This Row],[ProductID]], Products!A:A,Products!B:B, "Not Found")</f>
        <v>Firm Dairy</v>
      </c>
      <c r="N2219" t="str">
        <f>TEXT(Table4[[#This Row],[Date]], "mmm")</f>
        <v>Nov</v>
      </c>
      <c r="O2219" t="str">
        <f>TEXT(Table4[[#This Row],[Date]], "yyyy")</f>
        <v>2023</v>
      </c>
      <c r="P2219" t="str">
        <f>_xlfn.XLOOKUP(Table4[[#This Row],[ProductID]],Products!A:A,Products!C:C, "Not Found")</f>
        <v>Groceries</v>
      </c>
      <c r="Q2219" t="str">
        <f>_xlfn.XLOOKUP(Table4[[#This Row],[ProductID]],Products!A:A,Products!D:D,"Not Found")</f>
        <v>Dairy</v>
      </c>
      <c r="R2219">
        <f>_xlfn.XLOOKUP(Table4[[#This Row],[ProductID]],Products!A:A,Products!E:E,"Not Found")</f>
        <v>1227.24</v>
      </c>
      <c r="S2219">
        <f>_xlfn.XLOOKUP(Table4[[#This Row],[ProductID]],Products!A:A,Products!F:F, "Not Found")</f>
        <v>977.09</v>
      </c>
      <c r="T2219" t="str">
        <f>_xlfn.XLOOKUP(Table4[[#This Row],[CustomerID]],Customers!A:A,Customers!D:D, "Not Found")</f>
        <v>F</v>
      </c>
      <c r="U2219" s="6">
        <f>_xlfn.XLOOKUP(Table4[[#This Row],[CustomerID]],Customers!A:A,Customers!E:E, "Not Found")</f>
        <v>26908</v>
      </c>
      <c r="V2219">
        <f ca="1">DATEDIF(Table4[[#This Row],[CustomerBirthday]], TODAY(), "Y")</f>
        <v>52</v>
      </c>
      <c r="W2219" t="str" cm="1">
        <f t="array" aca="1" ref="W2219" ca="1">_xlfn.IFS(Table4[[#This Row],[Age]]&lt;25, "Under 25",Table4[[#This Row],[Age]]=34, "25-34", Table4[[#This Row],[Age]]&lt;=49, "35-49", Table4[[#This Row],[Age]]&lt;=64, "50-64", Table4[[#This Row],[Age]]&gt;=65, "65+")</f>
        <v>50-64</v>
      </c>
      <c r="X2219" t="str">
        <f>_xlfn.XLOOKUP(Table4[[#This Row],[StoreID]],Stores!A:A,Stores!B:B, "Not found")</f>
        <v>MegaMart Peckmouth</v>
      </c>
      <c r="Y2219" t="str">
        <f>_xlfn.XLOOKUP(Table4[[#This Row],[StoreID]],Stores!A:A,Stores!C:C, "Not Found")</f>
        <v>Peckmouth</v>
      </c>
      <c r="Z2219" t="str">
        <f>_xlfn.XLOOKUP(Table4[[#This Row],[StoreID]],Stores!A:A,Stores!D:D, "Not Found")</f>
        <v>East</v>
      </c>
    </row>
    <row r="2220" spans="1:26">
      <c r="A2220" t="s">
        <v>3086</v>
      </c>
      <c r="B2220" s="1">
        <v>45618</v>
      </c>
      <c r="C2220" t="s">
        <v>476</v>
      </c>
      <c r="D2220" t="s">
        <v>806</v>
      </c>
      <c r="E2220" t="s">
        <v>842</v>
      </c>
      <c r="F2220">
        <v>4</v>
      </c>
      <c r="G2220">
        <v>0</v>
      </c>
      <c r="H2220" t="s">
        <v>875</v>
      </c>
      <c r="I2220" s="4">
        <f>Table4[[#This Row],[Quantity]]*Table4[[#This Row],[UnitPrice]]</f>
        <v>6982.44</v>
      </c>
      <c r="J2220" s="4">
        <f>Table4[[#This Row],[Gross Revenue]]*(1-Table4[[#This Row],[Discount]])</f>
        <v>6982.44</v>
      </c>
      <c r="K2220" s="4">
        <f>Table4[[#This Row],[Quantity]]*Table4[[#This Row],[CostPrice]]</f>
        <v>5289.76</v>
      </c>
      <c r="L2220" s="4">
        <f>Table4[[#This Row],[Net Revenue]]-Table4[[#This Row],[Total Cost]]</f>
        <v>1692.6799999999994</v>
      </c>
      <c r="M2220" t="str">
        <f>_xlfn.XLOOKUP(Table4[[#This Row],[ProductID]], Products!A:A,Products!B:B, "Not Found")</f>
        <v>Piece Headphones</v>
      </c>
      <c r="N2220" t="str">
        <f>TEXT(Table4[[#This Row],[Date]], "mmm")</f>
        <v>Nov</v>
      </c>
      <c r="O2220" t="str">
        <f>TEXT(Table4[[#This Row],[Date]], "yyyy")</f>
        <v>2024</v>
      </c>
      <c r="P2220" t="str">
        <f>_xlfn.XLOOKUP(Table4[[#This Row],[ProductID]],Products!A:A,Products!C:C, "Not Found")</f>
        <v>Electronics</v>
      </c>
      <c r="Q2220" t="str">
        <f>_xlfn.XLOOKUP(Table4[[#This Row],[ProductID]],Products!A:A,Products!D:D,"Not Found")</f>
        <v>Headphones</v>
      </c>
      <c r="R2220">
        <f>_xlfn.XLOOKUP(Table4[[#This Row],[ProductID]],Products!A:A,Products!E:E,"Not Found")</f>
        <v>1745.61</v>
      </c>
      <c r="S2220">
        <f>_xlfn.XLOOKUP(Table4[[#This Row],[ProductID]],Products!A:A,Products!F:F, "Not Found")</f>
        <v>1322.44</v>
      </c>
      <c r="T2220" t="str">
        <f>_xlfn.XLOOKUP(Table4[[#This Row],[CustomerID]],Customers!A:A,Customers!D:D, "Not Found")</f>
        <v>M</v>
      </c>
      <c r="U2220" s="6">
        <f>_xlfn.XLOOKUP(Table4[[#This Row],[CustomerID]],Customers!A:A,Customers!E:E, "Not Found")</f>
        <v>29985</v>
      </c>
      <c r="V2220">
        <f ca="1">DATEDIF(Table4[[#This Row],[CustomerBirthday]], TODAY(), "Y")</f>
        <v>44</v>
      </c>
      <c r="W2220" t="str" cm="1">
        <f t="array" aca="1" ref="W2220" ca="1">_xlfn.IFS(Table4[[#This Row],[Age]]&lt;25, "Under 25",Table4[[#This Row],[Age]]=34, "25-34", Table4[[#This Row],[Age]]&lt;=49, "35-49", Table4[[#This Row],[Age]]&lt;=64, "50-64", Table4[[#This Row],[Age]]&gt;=65, "65+")</f>
        <v>35-49</v>
      </c>
      <c r="X2220" t="str">
        <f>_xlfn.XLOOKUP(Table4[[#This Row],[StoreID]],Stores!A:A,Stores!B:B, "Not found")</f>
        <v>MegaMart Brianahaven</v>
      </c>
      <c r="Y2220" t="str">
        <f>_xlfn.XLOOKUP(Table4[[#This Row],[StoreID]],Stores!A:A,Stores!C:C, "Not Found")</f>
        <v>Brianahaven</v>
      </c>
      <c r="Z2220" t="str">
        <f>_xlfn.XLOOKUP(Table4[[#This Row],[StoreID]],Stores!A:A,Stores!D:D, "Not Found")</f>
        <v>North</v>
      </c>
    </row>
    <row r="2221" spans="1:26">
      <c r="A2221" t="s">
        <v>3087</v>
      </c>
      <c r="B2221" s="1">
        <v>45191</v>
      </c>
      <c r="C2221" t="s">
        <v>291</v>
      </c>
      <c r="D2221" t="s">
        <v>800</v>
      </c>
      <c r="E2221" t="s">
        <v>842</v>
      </c>
      <c r="F2221">
        <v>4</v>
      </c>
      <c r="G2221">
        <v>0.05</v>
      </c>
      <c r="H2221" t="s">
        <v>871</v>
      </c>
      <c r="I2221" s="4">
        <f>Table4[[#This Row],[Quantity]]*Table4[[#This Row],[UnitPrice]]</f>
        <v>7810.6</v>
      </c>
      <c r="J2221" s="4">
        <f>Table4[[#This Row],[Gross Revenue]]*(1-Table4[[#This Row],[Discount]])</f>
        <v>7420.07</v>
      </c>
      <c r="K2221" s="4">
        <f>Table4[[#This Row],[Quantity]]*Table4[[#This Row],[CostPrice]]</f>
        <v>5805.08</v>
      </c>
      <c r="L2221" s="4">
        <f>Table4[[#This Row],[Net Revenue]]-Table4[[#This Row],[Total Cost]]</f>
        <v>1614.9899999999998</v>
      </c>
      <c r="M2221" t="str">
        <f>_xlfn.XLOOKUP(Table4[[#This Row],[ProductID]], Products!A:A,Products!B:B, "Not Found")</f>
        <v>Book Television</v>
      </c>
      <c r="N2221" t="str">
        <f>TEXT(Table4[[#This Row],[Date]], "mmm")</f>
        <v>Sep</v>
      </c>
      <c r="O2221" t="str">
        <f>TEXT(Table4[[#This Row],[Date]], "yyyy")</f>
        <v>2023</v>
      </c>
      <c r="P2221" t="str">
        <f>_xlfn.XLOOKUP(Table4[[#This Row],[ProductID]],Products!A:A,Products!C:C, "Not Found")</f>
        <v>Electronics</v>
      </c>
      <c r="Q2221" t="str">
        <f>_xlfn.XLOOKUP(Table4[[#This Row],[ProductID]],Products!A:A,Products!D:D,"Not Found")</f>
        <v>Television</v>
      </c>
      <c r="R2221">
        <f>_xlfn.XLOOKUP(Table4[[#This Row],[ProductID]],Products!A:A,Products!E:E,"Not Found")</f>
        <v>1952.65</v>
      </c>
      <c r="S2221">
        <f>_xlfn.XLOOKUP(Table4[[#This Row],[ProductID]],Products!A:A,Products!F:F, "Not Found")</f>
        <v>1451.27</v>
      </c>
      <c r="T2221" t="str">
        <f>_xlfn.XLOOKUP(Table4[[#This Row],[CustomerID]],Customers!A:A,Customers!D:D, "Not Found")</f>
        <v>F</v>
      </c>
      <c r="U2221" s="6">
        <f>_xlfn.XLOOKUP(Table4[[#This Row],[CustomerID]],Customers!A:A,Customers!E:E, "Not Found")</f>
        <v>37614</v>
      </c>
      <c r="V2221">
        <f ca="1">DATEDIF(Table4[[#This Row],[CustomerBirthday]], TODAY(), "Y")</f>
        <v>23</v>
      </c>
      <c r="W2221" t="str" cm="1">
        <f t="array" aca="1" ref="W2221" ca="1">_xlfn.IFS(Table4[[#This Row],[Age]]&lt;25, "Under 25",Table4[[#This Row],[Age]]=34, "25-34", Table4[[#This Row],[Age]]&lt;=49, "35-49", Table4[[#This Row],[Age]]&lt;=64, "50-64", Table4[[#This Row],[Age]]&gt;=65, "65+")</f>
        <v>Under 25</v>
      </c>
      <c r="X2221" t="str">
        <f>_xlfn.XLOOKUP(Table4[[#This Row],[StoreID]],Stores!A:A,Stores!B:B, "Not found")</f>
        <v>MegaMart Brianahaven</v>
      </c>
      <c r="Y2221" t="str">
        <f>_xlfn.XLOOKUP(Table4[[#This Row],[StoreID]],Stores!A:A,Stores!C:C, "Not Found")</f>
        <v>Brianahaven</v>
      </c>
      <c r="Z2221" t="str">
        <f>_xlfn.XLOOKUP(Table4[[#This Row],[StoreID]],Stores!A:A,Stores!D:D, "Not Found")</f>
        <v>North</v>
      </c>
    </row>
    <row r="2222" spans="1:26">
      <c r="A2222" t="s">
        <v>3088</v>
      </c>
      <c r="B2222" s="1">
        <v>45463</v>
      </c>
      <c r="C2222" t="s">
        <v>509</v>
      </c>
      <c r="D2222" t="s">
        <v>816</v>
      </c>
      <c r="E2222" t="s">
        <v>839</v>
      </c>
      <c r="F2222">
        <v>5</v>
      </c>
      <c r="G2222">
        <v>0.15</v>
      </c>
      <c r="H2222" t="s">
        <v>875</v>
      </c>
      <c r="I2222" s="4">
        <f>Table4[[#This Row],[Quantity]]*Table4[[#This Row],[UnitPrice]]</f>
        <v>9395.4</v>
      </c>
      <c r="J2222" s="4">
        <f>Table4[[#This Row],[Gross Revenue]]*(1-Table4[[#This Row],[Discount]])</f>
        <v>7986.0899999999992</v>
      </c>
      <c r="K2222" s="4">
        <f>Table4[[#This Row],[Quantity]]*Table4[[#This Row],[CostPrice]]</f>
        <v>5022.7999999999993</v>
      </c>
      <c r="L2222" s="4">
        <f>Table4[[#This Row],[Net Revenue]]-Table4[[#This Row],[Total Cost]]</f>
        <v>2963.29</v>
      </c>
      <c r="M2222" t="str">
        <f>_xlfn.XLOOKUP(Table4[[#This Row],[ProductID]], Products!A:A,Products!B:B, "Not Found")</f>
        <v>Set Dairy</v>
      </c>
      <c r="N2222" t="str">
        <f>TEXT(Table4[[#This Row],[Date]], "mmm")</f>
        <v>Jun</v>
      </c>
      <c r="O2222" t="str">
        <f>TEXT(Table4[[#This Row],[Date]], "yyyy")</f>
        <v>2024</v>
      </c>
      <c r="P2222" t="str">
        <f>_xlfn.XLOOKUP(Table4[[#This Row],[ProductID]],Products!A:A,Products!C:C, "Not Found")</f>
        <v>Groceries</v>
      </c>
      <c r="Q2222" t="str">
        <f>_xlfn.XLOOKUP(Table4[[#This Row],[ProductID]],Products!A:A,Products!D:D,"Not Found")</f>
        <v>Dairy</v>
      </c>
      <c r="R2222">
        <f>_xlfn.XLOOKUP(Table4[[#This Row],[ProductID]],Products!A:A,Products!E:E,"Not Found")</f>
        <v>1879.08</v>
      </c>
      <c r="S2222">
        <f>_xlfn.XLOOKUP(Table4[[#This Row],[ProductID]],Products!A:A,Products!F:F, "Not Found")</f>
        <v>1004.56</v>
      </c>
      <c r="T2222" t="str">
        <f>_xlfn.XLOOKUP(Table4[[#This Row],[CustomerID]],Customers!A:A,Customers!D:D, "Not Found")</f>
        <v>F</v>
      </c>
      <c r="U2222" s="6">
        <f>_xlfn.XLOOKUP(Table4[[#This Row],[CustomerID]],Customers!A:A,Customers!E:E, "Not Found")</f>
        <v>26827</v>
      </c>
      <c r="V2222">
        <f ca="1">DATEDIF(Table4[[#This Row],[CustomerBirthday]], TODAY(), "Y")</f>
        <v>53</v>
      </c>
      <c r="W2222" t="str" cm="1">
        <f t="array" aca="1" ref="W2222" ca="1">_xlfn.IFS(Table4[[#This Row],[Age]]&lt;25, "Under 25",Table4[[#This Row],[Age]]=34, "25-34", Table4[[#This Row],[Age]]&lt;=49, "35-49", Table4[[#This Row],[Age]]&lt;=64, "50-64", Table4[[#This Row],[Age]]&gt;=65, "65+")</f>
        <v>50-64</v>
      </c>
      <c r="X2222" t="str">
        <f>_xlfn.XLOOKUP(Table4[[#This Row],[StoreID]],Stores!A:A,Stores!B:B, "Not found")</f>
        <v>MegaMart New Michele</v>
      </c>
      <c r="Y2222" t="str">
        <f>_xlfn.XLOOKUP(Table4[[#This Row],[StoreID]],Stores!A:A,Stores!C:C, "Not Found")</f>
        <v>New Michele</v>
      </c>
      <c r="Z2222" t="str">
        <f>_xlfn.XLOOKUP(Table4[[#This Row],[StoreID]],Stores!A:A,Stores!D:D, "Not Found")</f>
        <v>West</v>
      </c>
    </row>
    <row r="2223" spans="1:26">
      <c r="A2223" t="s">
        <v>3089</v>
      </c>
      <c r="B2223" s="1">
        <v>45380</v>
      </c>
      <c r="C2223" t="s">
        <v>415</v>
      </c>
      <c r="D2223" t="s">
        <v>784</v>
      </c>
      <c r="E2223" t="s">
        <v>835</v>
      </c>
      <c r="F2223">
        <v>1</v>
      </c>
      <c r="G2223">
        <v>0.05</v>
      </c>
      <c r="H2223" t="s">
        <v>871</v>
      </c>
      <c r="I2223" s="4">
        <f>Table4[[#This Row],[Quantity]]*Table4[[#This Row],[UnitPrice]]</f>
        <v>1485.05</v>
      </c>
      <c r="J2223" s="4">
        <f>Table4[[#This Row],[Gross Revenue]]*(1-Table4[[#This Row],[Discount]])</f>
        <v>1410.7974999999999</v>
      </c>
      <c r="K2223" s="4">
        <f>Table4[[#This Row],[Quantity]]*Table4[[#This Row],[CostPrice]]</f>
        <v>988.31</v>
      </c>
      <c r="L2223" s="4">
        <f>Table4[[#This Row],[Net Revenue]]-Table4[[#This Row],[Total Cost]]</f>
        <v>422.48749999999995</v>
      </c>
      <c r="M2223" t="str">
        <f>_xlfn.XLOOKUP(Table4[[#This Row],[ProductID]], Products!A:A,Products!B:B, "Not Found")</f>
        <v>Road Clothing</v>
      </c>
      <c r="N2223" t="str">
        <f>TEXT(Table4[[#This Row],[Date]], "mmm")</f>
        <v>Mar</v>
      </c>
      <c r="O2223" t="str">
        <f>TEXT(Table4[[#This Row],[Date]], "yyyy")</f>
        <v>2024</v>
      </c>
      <c r="P2223" t="str">
        <f>_xlfn.XLOOKUP(Table4[[#This Row],[ProductID]],Products!A:A,Products!C:C, "Not Found")</f>
        <v>Fashion</v>
      </c>
      <c r="Q2223" t="str">
        <f>_xlfn.XLOOKUP(Table4[[#This Row],[ProductID]],Products!A:A,Products!D:D,"Not Found")</f>
        <v>Clothing</v>
      </c>
      <c r="R2223">
        <f>_xlfn.XLOOKUP(Table4[[#This Row],[ProductID]],Products!A:A,Products!E:E,"Not Found")</f>
        <v>1485.05</v>
      </c>
      <c r="S2223">
        <f>_xlfn.XLOOKUP(Table4[[#This Row],[ProductID]],Products!A:A,Products!F:F, "Not Found")</f>
        <v>988.31</v>
      </c>
      <c r="T2223" t="str">
        <f>_xlfn.XLOOKUP(Table4[[#This Row],[CustomerID]],Customers!A:A,Customers!D:D, "Not Found")</f>
        <v>M</v>
      </c>
      <c r="U2223" s="6">
        <f>_xlfn.XLOOKUP(Table4[[#This Row],[CustomerID]],Customers!A:A,Customers!E:E, "Not Found")</f>
        <v>34163</v>
      </c>
      <c r="V2223">
        <f ca="1">DATEDIF(Table4[[#This Row],[CustomerBirthday]], TODAY(), "Y")</f>
        <v>33</v>
      </c>
      <c r="W2223" t="str" cm="1">
        <f t="array" aca="1" ref="W2223" ca="1">_xlfn.IFS(Table4[[#This Row],[Age]]&lt;25, "Under 25",Table4[[#This Row],[Age]]=34, "25-34", Table4[[#This Row],[Age]]&lt;=49, "35-49", Table4[[#This Row],[Age]]&lt;=64, "50-64", Table4[[#This Row],[Age]]&gt;=65, "65+")</f>
        <v>35-49</v>
      </c>
      <c r="X2223" t="str">
        <f>_xlfn.XLOOKUP(Table4[[#This Row],[StoreID]],Stores!A:A,Stores!B:B, "Not found")</f>
        <v>MegaMart Peckmouth</v>
      </c>
      <c r="Y2223" t="str">
        <f>_xlfn.XLOOKUP(Table4[[#This Row],[StoreID]],Stores!A:A,Stores!C:C, "Not Found")</f>
        <v>Peckmouth</v>
      </c>
      <c r="Z2223" t="str">
        <f>_xlfn.XLOOKUP(Table4[[#This Row],[StoreID]],Stores!A:A,Stores!D:D, "Not Found")</f>
        <v>East</v>
      </c>
    </row>
    <row r="2224" spans="1:26">
      <c r="A2224" t="s">
        <v>3090</v>
      </c>
      <c r="B2224" s="1">
        <v>45188</v>
      </c>
      <c r="C2224" t="s">
        <v>673</v>
      </c>
      <c r="D2224" t="s">
        <v>769</v>
      </c>
      <c r="E2224" t="s">
        <v>835</v>
      </c>
      <c r="F2224">
        <v>2</v>
      </c>
      <c r="G2224">
        <v>0.05</v>
      </c>
      <c r="H2224" t="s">
        <v>868</v>
      </c>
      <c r="I2224" s="4">
        <f>Table4[[#This Row],[Quantity]]*Table4[[#This Row],[UnitPrice]]</f>
        <v>51.14</v>
      </c>
      <c r="J2224" s="4">
        <f>Table4[[#This Row],[Gross Revenue]]*(1-Table4[[#This Row],[Discount]])</f>
        <v>48.582999999999998</v>
      </c>
      <c r="K2224" s="4">
        <f>Table4[[#This Row],[Quantity]]*Table4[[#This Row],[CostPrice]]</f>
        <v>38.1</v>
      </c>
      <c r="L2224" s="4">
        <f>Table4[[#This Row],[Net Revenue]]-Table4[[#This Row],[Total Cost]]</f>
        <v>10.482999999999997</v>
      </c>
      <c r="M2224" t="str">
        <f>_xlfn.XLOOKUP(Table4[[#This Row],[ProductID]], Products!A:A,Products!B:B, "Not Found")</f>
        <v>How Vegetables</v>
      </c>
      <c r="N2224" t="str">
        <f>TEXT(Table4[[#This Row],[Date]], "mmm")</f>
        <v>Sep</v>
      </c>
      <c r="O2224" t="str">
        <f>TEXT(Table4[[#This Row],[Date]], "yyyy")</f>
        <v>2023</v>
      </c>
      <c r="P2224" t="str">
        <f>_xlfn.XLOOKUP(Table4[[#This Row],[ProductID]],Products!A:A,Products!C:C, "Not Found")</f>
        <v>Groceries</v>
      </c>
      <c r="Q2224" t="str">
        <f>_xlfn.XLOOKUP(Table4[[#This Row],[ProductID]],Products!A:A,Products!D:D,"Not Found")</f>
        <v>Vegetables</v>
      </c>
      <c r="R2224">
        <f>_xlfn.XLOOKUP(Table4[[#This Row],[ProductID]],Products!A:A,Products!E:E,"Not Found")</f>
        <v>25.57</v>
      </c>
      <c r="S2224">
        <f>_xlfn.XLOOKUP(Table4[[#This Row],[ProductID]],Products!A:A,Products!F:F, "Not Found")</f>
        <v>19.05</v>
      </c>
      <c r="T2224" t="str">
        <f>_xlfn.XLOOKUP(Table4[[#This Row],[CustomerID]],Customers!A:A,Customers!D:D, "Not Found")</f>
        <v>F</v>
      </c>
      <c r="U2224" s="6">
        <f>_xlfn.XLOOKUP(Table4[[#This Row],[CustomerID]],Customers!A:A,Customers!E:E, "Not Found")</f>
        <v>21380</v>
      </c>
      <c r="V2224">
        <f ca="1">DATEDIF(Table4[[#This Row],[CustomerBirthday]], TODAY(), "Y")</f>
        <v>68</v>
      </c>
      <c r="W2224" t="str" cm="1">
        <f t="array" aca="1" ref="W2224" ca="1">_xlfn.IFS(Table4[[#This Row],[Age]]&lt;25, "Under 25",Table4[[#This Row],[Age]]=34, "25-34", Table4[[#This Row],[Age]]&lt;=49, "35-49", Table4[[#This Row],[Age]]&lt;=64, "50-64", Table4[[#This Row],[Age]]&gt;=65, "65+")</f>
        <v>65+</v>
      </c>
      <c r="X2224" t="str">
        <f>_xlfn.XLOOKUP(Table4[[#This Row],[StoreID]],Stores!A:A,Stores!B:B, "Not found")</f>
        <v>MegaMart Peckmouth</v>
      </c>
      <c r="Y2224" t="str">
        <f>_xlfn.XLOOKUP(Table4[[#This Row],[StoreID]],Stores!A:A,Stores!C:C, "Not Found")</f>
        <v>Peckmouth</v>
      </c>
      <c r="Z2224" t="str">
        <f>_xlfn.XLOOKUP(Table4[[#This Row],[StoreID]],Stores!A:A,Stores!D:D, "Not Found")</f>
        <v>East</v>
      </c>
    </row>
    <row r="2225" spans="1:26">
      <c r="A2225" t="s">
        <v>3091</v>
      </c>
      <c r="B2225" s="1">
        <v>45830</v>
      </c>
      <c r="C2225" t="s">
        <v>454</v>
      </c>
      <c r="D2225" t="s">
        <v>772</v>
      </c>
      <c r="E2225" t="s">
        <v>839</v>
      </c>
      <c r="F2225">
        <v>3</v>
      </c>
      <c r="G2225">
        <v>0</v>
      </c>
      <c r="H2225" t="s">
        <v>868</v>
      </c>
      <c r="I2225" s="4">
        <f>Table4[[#This Row],[Quantity]]*Table4[[#This Row],[UnitPrice]]</f>
        <v>5635.41</v>
      </c>
      <c r="J2225" s="4">
        <f>Table4[[#This Row],[Gross Revenue]]*(1-Table4[[#This Row],[Discount]])</f>
        <v>5635.41</v>
      </c>
      <c r="K2225" s="4">
        <f>Table4[[#This Row],[Quantity]]*Table4[[#This Row],[CostPrice]]</f>
        <v>3044.73</v>
      </c>
      <c r="L2225" s="4">
        <f>Table4[[#This Row],[Net Revenue]]-Table4[[#This Row],[Total Cost]]</f>
        <v>2590.6799999999998</v>
      </c>
      <c r="M2225" t="str">
        <f>_xlfn.XLOOKUP(Table4[[#This Row],[ProductID]], Products!A:A,Products!B:B, "Not Found")</f>
        <v>And Footwear</v>
      </c>
      <c r="N2225" t="str">
        <f>TEXT(Table4[[#This Row],[Date]], "mmm")</f>
        <v>Jun</v>
      </c>
      <c r="O2225" t="str">
        <f>TEXT(Table4[[#This Row],[Date]], "yyyy")</f>
        <v>2025</v>
      </c>
      <c r="P2225" t="str">
        <f>_xlfn.XLOOKUP(Table4[[#This Row],[ProductID]],Products!A:A,Products!C:C, "Not Found")</f>
        <v>Fashion</v>
      </c>
      <c r="Q2225" t="str">
        <f>_xlfn.XLOOKUP(Table4[[#This Row],[ProductID]],Products!A:A,Products!D:D,"Not Found")</f>
        <v>Footwear</v>
      </c>
      <c r="R2225">
        <f>_xlfn.XLOOKUP(Table4[[#This Row],[ProductID]],Products!A:A,Products!E:E,"Not Found")</f>
        <v>1878.47</v>
      </c>
      <c r="S2225">
        <f>_xlfn.XLOOKUP(Table4[[#This Row],[ProductID]],Products!A:A,Products!F:F, "Not Found")</f>
        <v>1014.91</v>
      </c>
      <c r="T2225" t="str">
        <f>_xlfn.XLOOKUP(Table4[[#This Row],[CustomerID]],Customers!A:A,Customers!D:D, "Not Found")</f>
        <v>F</v>
      </c>
      <c r="U2225" s="6">
        <f>_xlfn.XLOOKUP(Table4[[#This Row],[CustomerID]],Customers!A:A,Customers!E:E, "Not Found")</f>
        <v>32818</v>
      </c>
      <c r="V2225">
        <f ca="1">DATEDIF(Table4[[#This Row],[CustomerBirthday]], TODAY(), "Y")</f>
        <v>36</v>
      </c>
      <c r="W2225" t="str" cm="1">
        <f t="array" aca="1" ref="W2225" ca="1">_xlfn.IFS(Table4[[#This Row],[Age]]&lt;25, "Under 25",Table4[[#This Row],[Age]]=34, "25-34", Table4[[#This Row],[Age]]&lt;=49, "35-49", Table4[[#This Row],[Age]]&lt;=64, "50-64", Table4[[#This Row],[Age]]&gt;=65, "65+")</f>
        <v>35-49</v>
      </c>
      <c r="X2225" t="str">
        <f>_xlfn.XLOOKUP(Table4[[#This Row],[StoreID]],Stores!A:A,Stores!B:B, "Not found")</f>
        <v>MegaMart New Michele</v>
      </c>
      <c r="Y2225" t="str">
        <f>_xlfn.XLOOKUP(Table4[[#This Row],[StoreID]],Stores!A:A,Stores!C:C, "Not Found")</f>
        <v>New Michele</v>
      </c>
      <c r="Z2225" t="str">
        <f>_xlfn.XLOOKUP(Table4[[#This Row],[StoreID]],Stores!A:A,Stores!D:D, "Not Found")</f>
        <v>West</v>
      </c>
    </row>
    <row r="2226" spans="1:26">
      <c r="A2226" t="s">
        <v>3092</v>
      </c>
      <c r="B2226" s="1">
        <v>45209</v>
      </c>
      <c r="C2226" t="s">
        <v>358</v>
      </c>
      <c r="D2226" t="s">
        <v>810</v>
      </c>
      <c r="E2226" t="s">
        <v>839</v>
      </c>
      <c r="F2226">
        <v>4</v>
      </c>
      <c r="G2226">
        <v>0.15</v>
      </c>
      <c r="H2226" t="s">
        <v>875</v>
      </c>
      <c r="I2226" s="4">
        <f>Table4[[#This Row],[Quantity]]*Table4[[#This Row],[UnitPrice]]</f>
        <v>1814.48</v>
      </c>
      <c r="J2226" s="4">
        <f>Table4[[#This Row],[Gross Revenue]]*(1-Table4[[#This Row],[Discount]])</f>
        <v>1542.308</v>
      </c>
      <c r="K2226" s="4">
        <f>Table4[[#This Row],[Quantity]]*Table4[[#This Row],[CostPrice]]</f>
        <v>1266.52</v>
      </c>
      <c r="L2226" s="4">
        <f>Table4[[#This Row],[Net Revenue]]-Table4[[#This Row],[Total Cost]]</f>
        <v>275.78800000000001</v>
      </c>
      <c r="M2226" t="str">
        <f>_xlfn.XLOOKUP(Table4[[#This Row],[ProductID]], Products!A:A,Products!B:B, "Not Found")</f>
        <v>Maybe Clothing</v>
      </c>
      <c r="N2226" t="str">
        <f>TEXT(Table4[[#This Row],[Date]], "mmm")</f>
        <v>Oct</v>
      </c>
      <c r="O2226" t="str">
        <f>TEXT(Table4[[#This Row],[Date]], "yyyy")</f>
        <v>2023</v>
      </c>
      <c r="P2226" t="str">
        <f>_xlfn.XLOOKUP(Table4[[#This Row],[ProductID]],Products!A:A,Products!C:C, "Not Found")</f>
        <v>Fashion</v>
      </c>
      <c r="Q2226" t="str">
        <f>_xlfn.XLOOKUP(Table4[[#This Row],[ProductID]],Products!A:A,Products!D:D,"Not Found")</f>
        <v>Clothing</v>
      </c>
      <c r="R2226">
        <f>_xlfn.XLOOKUP(Table4[[#This Row],[ProductID]],Products!A:A,Products!E:E,"Not Found")</f>
        <v>453.62</v>
      </c>
      <c r="S2226">
        <f>_xlfn.XLOOKUP(Table4[[#This Row],[ProductID]],Products!A:A,Products!F:F, "Not Found")</f>
        <v>316.63</v>
      </c>
      <c r="T2226" t="str">
        <f>_xlfn.XLOOKUP(Table4[[#This Row],[CustomerID]],Customers!A:A,Customers!D:D, "Not Found")</f>
        <v>M</v>
      </c>
      <c r="U2226" s="6">
        <f>_xlfn.XLOOKUP(Table4[[#This Row],[CustomerID]],Customers!A:A,Customers!E:E, "Not Found")</f>
        <v>30183</v>
      </c>
      <c r="V2226">
        <f ca="1">DATEDIF(Table4[[#This Row],[CustomerBirthday]], TODAY(), "Y")</f>
        <v>43</v>
      </c>
      <c r="W2226" t="str" cm="1">
        <f t="array" aca="1" ref="W2226" ca="1">_xlfn.IFS(Table4[[#This Row],[Age]]&lt;25, "Under 25",Table4[[#This Row],[Age]]=34, "25-34", Table4[[#This Row],[Age]]&lt;=49, "35-49", Table4[[#This Row],[Age]]&lt;=64, "50-64", Table4[[#This Row],[Age]]&gt;=65, "65+")</f>
        <v>35-49</v>
      </c>
      <c r="X2226" t="str">
        <f>_xlfn.XLOOKUP(Table4[[#This Row],[StoreID]],Stores!A:A,Stores!B:B, "Not found")</f>
        <v>MegaMart New Michele</v>
      </c>
      <c r="Y2226" t="str">
        <f>_xlfn.XLOOKUP(Table4[[#This Row],[StoreID]],Stores!A:A,Stores!C:C, "Not Found")</f>
        <v>New Michele</v>
      </c>
      <c r="Z2226" t="str">
        <f>_xlfn.XLOOKUP(Table4[[#This Row],[StoreID]],Stores!A:A,Stores!D:D, "Not Found")</f>
        <v>West</v>
      </c>
    </row>
    <row r="2227" spans="1:26">
      <c r="A2227" t="s">
        <v>3093</v>
      </c>
      <c r="B2227" s="1">
        <v>45530</v>
      </c>
      <c r="C2227" t="s">
        <v>442</v>
      </c>
      <c r="D2227" t="s">
        <v>715</v>
      </c>
      <c r="E2227" t="s">
        <v>842</v>
      </c>
      <c r="F2227">
        <v>4</v>
      </c>
      <c r="G2227">
        <v>0.05</v>
      </c>
      <c r="H2227" t="s">
        <v>875</v>
      </c>
      <c r="I2227" s="4">
        <f>Table4[[#This Row],[Quantity]]*Table4[[#This Row],[UnitPrice]]</f>
        <v>3275.04</v>
      </c>
      <c r="J2227" s="4">
        <f>Table4[[#This Row],[Gross Revenue]]*(1-Table4[[#This Row],[Discount]])</f>
        <v>3111.288</v>
      </c>
      <c r="K2227" s="4">
        <f>Table4[[#This Row],[Quantity]]*Table4[[#This Row],[CostPrice]]</f>
        <v>2110.48</v>
      </c>
      <c r="L2227" s="4">
        <f>Table4[[#This Row],[Net Revenue]]-Table4[[#This Row],[Total Cost]]</f>
        <v>1000.808</v>
      </c>
      <c r="M2227" t="str">
        <f>_xlfn.XLOOKUP(Table4[[#This Row],[ProductID]], Products!A:A,Products!B:B, "Not Found")</f>
        <v>Audience Television</v>
      </c>
      <c r="N2227" t="str">
        <f>TEXT(Table4[[#This Row],[Date]], "mmm")</f>
        <v>Aug</v>
      </c>
      <c r="O2227" t="str">
        <f>TEXT(Table4[[#This Row],[Date]], "yyyy")</f>
        <v>2024</v>
      </c>
      <c r="P2227" t="str">
        <f>_xlfn.XLOOKUP(Table4[[#This Row],[ProductID]],Products!A:A,Products!C:C, "Not Found")</f>
        <v>Electronics</v>
      </c>
      <c r="Q2227" t="str">
        <f>_xlfn.XLOOKUP(Table4[[#This Row],[ProductID]],Products!A:A,Products!D:D,"Not Found")</f>
        <v>Television</v>
      </c>
      <c r="R2227">
        <f>_xlfn.XLOOKUP(Table4[[#This Row],[ProductID]],Products!A:A,Products!E:E,"Not Found")</f>
        <v>818.76</v>
      </c>
      <c r="S2227">
        <f>_xlfn.XLOOKUP(Table4[[#This Row],[ProductID]],Products!A:A,Products!F:F, "Not Found")</f>
        <v>527.62</v>
      </c>
      <c r="T2227" t="str">
        <f>_xlfn.XLOOKUP(Table4[[#This Row],[CustomerID]],Customers!A:A,Customers!D:D, "Not Found")</f>
        <v>M</v>
      </c>
      <c r="U2227" s="6">
        <f>_xlfn.XLOOKUP(Table4[[#This Row],[CustomerID]],Customers!A:A,Customers!E:E, "Not Found")</f>
        <v>33450</v>
      </c>
      <c r="V2227">
        <f ca="1">DATEDIF(Table4[[#This Row],[CustomerBirthday]], TODAY(), "Y")</f>
        <v>34</v>
      </c>
      <c r="W2227" t="str" cm="1">
        <f t="array" aca="1" ref="W2227" ca="1">_xlfn.IFS(Table4[[#This Row],[Age]]&lt;25, "Under 25",Table4[[#This Row],[Age]]=34, "25-34", Table4[[#This Row],[Age]]&lt;=49, "35-49", Table4[[#This Row],[Age]]&lt;=64, "50-64", Table4[[#This Row],[Age]]&gt;=65, "65+")</f>
        <v>25-34</v>
      </c>
      <c r="X2227" t="str">
        <f>_xlfn.XLOOKUP(Table4[[#This Row],[StoreID]],Stores!A:A,Stores!B:B, "Not found")</f>
        <v>MegaMart Brianahaven</v>
      </c>
      <c r="Y2227" t="str">
        <f>_xlfn.XLOOKUP(Table4[[#This Row],[StoreID]],Stores!A:A,Stores!C:C, "Not Found")</f>
        <v>Brianahaven</v>
      </c>
      <c r="Z2227" t="str">
        <f>_xlfn.XLOOKUP(Table4[[#This Row],[StoreID]],Stores!A:A,Stores!D:D, "Not Found")</f>
        <v>North</v>
      </c>
    </row>
    <row r="2228" spans="1:26">
      <c r="A2228" t="s">
        <v>3094</v>
      </c>
      <c r="B2228" s="1">
        <v>45236</v>
      </c>
      <c r="C2228" t="s">
        <v>277</v>
      </c>
      <c r="D2228" t="s">
        <v>826</v>
      </c>
      <c r="E2228" t="s">
        <v>842</v>
      </c>
      <c r="F2228">
        <v>1</v>
      </c>
      <c r="G2228">
        <v>0.15</v>
      </c>
      <c r="H2228" t="s">
        <v>875</v>
      </c>
      <c r="I2228" s="4">
        <f>Table4[[#This Row],[Quantity]]*Table4[[#This Row],[UnitPrice]]</f>
        <v>1044.6400000000001</v>
      </c>
      <c r="J2228" s="4">
        <f>Table4[[#This Row],[Gross Revenue]]*(1-Table4[[#This Row],[Discount]])</f>
        <v>887.94400000000007</v>
      </c>
      <c r="K2228" s="4">
        <f>Table4[[#This Row],[Quantity]]*Table4[[#This Row],[CostPrice]]</f>
        <v>775.07</v>
      </c>
      <c r="L2228" s="4">
        <f>Table4[[#This Row],[Net Revenue]]-Table4[[#This Row],[Total Cost]]</f>
        <v>112.87400000000002</v>
      </c>
      <c r="M2228" t="str">
        <f>_xlfn.XLOOKUP(Table4[[#This Row],[ProductID]], Products!A:A,Products!B:B, "Not Found")</f>
        <v>Maybe Footwear</v>
      </c>
      <c r="N2228" t="str">
        <f>TEXT(Table4[[#This Row],[Date]], "mmm")</f>
        <v>Nov</v>
      </c>
      <c r="O2228" t="str">
        <f>TEXT(Table4[[#This Row],[Date]], "yyyy")</f>
        <v>2023</v>
      </c>
      <c r="P2228" t="str">
        <f>_xlfn.XLOOKUP(Table4[[#This Row],[ProductID]],Products!A:A,Products!C:C, "Not Found")</f>
        <v>Fashion</v>
      </c>
      <c r="Q2228" t="str">
        <f>_xlfn.XLOOKUP(Table4[[#This Row],[ProductID]],Products!A:A,Products!D:D,"Not Found")</f>
        <v>Footwear</v>
      </c>
      <c r="R2228">
        <f>_xlfn.XLOOKUP(Table4[[#This Row],[ProductID]],Products!A:A,Products!E:E,"Not Found")</f>
        <v>1044.6400000000001</v>
      </c>
      <c r="S2228">
        <f>_xlfn.XLOOKUP(Table4[[#This Row],[ProductID]],Products!A:A,Products!F:F, "Not Found")</f>
        <v>775.07</v>
      </c>
      <c r="T2228" t="str">
        <f>_xlfn.XLOOKUP(Table4[[#This Row],[CustomerID]],Customers!A:A,Customers!D:D, "Not Found")</f>
        <v>F</v>
      </c>
      <c r="U2228" s="6">
        <f>_xlfn.XLOOKUP(Table4[[#This Row],[CustomerID]],Customers!A:A,Customers!E:E, "Not Found")</f>
        <v>23715</v>
      </c>
      <c r="V2228">
        <f ca="1">DATEDIF(Table4[[#This Row],[CustomerBirthday]], TODAY(), "Y")</f>
        <v>61</v>
      </c>
      <c r="W2228" t="str" cm="1">
        <f t="array" aca="1" ref="W2228" ca="1">_xlfn.IFS(Table4[[#This Row],[Age]]&lt;25, "Under 25",Table4[[#This Row],[Age]]=34, "25-34", Table4[[#This Row],[Age]]&lt;=49, "35-49", Table4[[#This Row],[Age]]&lt;=64, "50-64", Table4[[#This Row],[Age]]&gt;=65, "65+")</f>
        <v>50-64</v>
      </c>
      <c r="X2228" t="str">
        <f>_xlfn.XLOOKUP(Table4[[#This Row],[StoreID]],Stores!A:A,Stores!B:B, "Not found")</f>
        <v>MegaMart Brianahaven</v>
      </c>
      <c r="Y2228" t="str">
        <f>_xlfn.XLOOKUP(Table4[[#This Row],[StoreID]],Stores!A:A,Stores!C:C, "Not Found")</f>
        <v>Brianahaven</v>
      </c>
      <c r="Z2228" t="str">
        <f>_xlfn.XLOOKUP(Table4[[#This Row],[StoreID]],Stores!A:A,Stores!D:D, "Not Found")</f>
        <v>North</v>
      </c>
    </row>
    <row r="2229" spans="1:26">
      <c r="A2229" t="s">
        <v>3095</v>
      </c>
      <c r="B2229" s="1">
        <v>45884</v>
      </c>
      <c r="C2229" t="s">
        <v>539</v>
      </c>
      <c r="D2229" t="s">
        <v>776</v>
      </c>
      <c r="E2229" t="s">
        <v>839</v>
      </c>
      <c r="F2229">
        <v>1</v>
      </c>
      <c r="G2229">
        <v>0.15</v>
      </c>
      <c r="H2229" t="s">
        <v>875</v>
      </c>
      <c r="I2229" s="4">
        <f>Table4[[#This Row],[Quantity]]*Table4[[#This Row],[UnitPrice]]</f>
        <v>429.15</v>
      </c>
      <c r="J2229" s="4">
        <f>Table4[[#This Row],[Gross Revenue]]*(1-Table4[[#This Row],[Discount]])</f>
        <v>364.77749999999997</v>
      </c>
      <c r="K2229" s="4">
        <f>Table4[[#This Row],[Quantity]]*Table4[[#This Row],[CostPrice]]</f>
        <v>258.72000000000003</v>
      </c>
      <c r="L2229" s="4">
        <f>Table4[[#This Row],[Net Revenue]]-Table4[[#This Row],[Total Cost]]</f>
        <v>106.05749999999995</v>
      </c>
      <c r="M2229" t="str">
        <f>_xlfn.XLOOKUP(Table4[[#This Row],[ProductID]], Products!A:A,Products!B:B, "Not Found")</f>
        <v>Little Watches</v>
      </c>
      <c r="N2229" t="str">
        <f>TEXT(Table4[[#This Row],[Date]], "mmm")</f>
        <v>Aug</v>
      </c>
      <c r="O2229" t="str">
        <f>TEXT(Table4[[#This Row],[Date]], "yyyy")</f>
        <v>2025</v>
      </c>
      <c r="P2229" t="str">
        <f>_xlfn.XLOOKUP(Table4[[#This Row],[ProductID]],Products!A:A,Products!C:C, "Not Found")</f>
        <v>Fashion</v>
      </c>
      <c r="Q2229" t="str">
        <f>_xlfn.XLOOKUP(Table4[[#This Row],[ProductID]],Products!A:A,Products!D:D,"Not Found")</f>
        <v>Watches</v>
      </c>
      <c r="R2229">
        <f>_xlfn.XLOOKUP(Table4[[#This Row],[ProductID]],Products!A:A,Products!E:E,"Not Found")</f>
        <v>429.15</v>
      </c>
      <c r="S2229">
        <f>_xlfn.XLOOKUP(Table4[[#This Row],[ProductID]],Products!A:A,Products!F:F, "Not Found")</f>
        <v>258.72000000000003</v>
      </c>
      <c r="T2229" t="str">
        <f>_xlfn.XLOOKUP(Table4[[#This Row],[CustomerID]],Customers!A:A,Customers!D:D, "Not Found")</f>
        <v>M</v>
      </c>
      <c r="U2229" s="6">
        <f>_xlfn.XLOOKUP(Table4[[#This Row],[CustomerID]],Customers!A:A,Customers!E:E, "Not Found")</f>
        <v>28514</v>
      </c>
      <c r="V2229">
        <f ca="1">DATEDIF(Table4[[#This Row],[CustomerBirthday]], TODAY(), "Y")</f>
        <v>48</v>
      </c>
      <c r="W2229" t="str" cm="1">
        <f t="array" aca="1" ref="W2229" ca="1">_xlfn.IFS(Table4[[#This Row],[Age]]&lt;25, "Under 25",Table4[[#This Row],[Age]]=34, "25-34", Table4[[#This Row],[Age]]&lt;=49, "35-49", Table4[[#This Row],[Age]]&lt;=64, "50-64", Table4[[#This Row],[Age]]&gt;=65, "65+")</f>
        <v>35-49</v>
      </c>
      <c r="X2229" t="str">
        <f>_xlfn.XLOOKUP(Table4[[#This Row],[StoreID]],Stores!A:A,Stores!B:B, "Not found")</f>
        <v>MegaMart New Michele</v>
      </c>
      <c r="Y2229" t="str">
        <f>_xlfn.XLOOKUP(Table4[[#This Row],[StoreID]],Stores!A:A,Stores!C:C, "Not Found")</f>
        <v>New Michele</v>
      </c>
      <c r="Z2229" t="str">
        <f>_xlfn.XLOOKUP(Table4[[#This Row],[StoreID]],Stores!A:A,Stores!D:D, "Not Found")</f>
        <v>West</v>
      </c>
    </row>
    <row r="2230" spans="1:26">
      <c r="A2230" t="s">
        <v>3096</v>
      </c>
      <c r="B2230" s="1">
        <v>45889</v>
      </c>
      <c r="C2230" t="s">
        <v>343</v>
      </c>
      <c r="D2230" t="s">
        <v>812</v>
      </c>
      <c r="E2230" t="s">
        <v>835</v>
      </c>
      <c r="F2230">
        <v>4</v>
      </c>
      <c r="G2230">
        <v>0.15</v>
      </c>
      <c r="H2230" t="s">
        <v>865</v>
      </c>
      <c r="I2230" s="4">
        <f>Table4[[#This Row],[Quantity]]*Table4[[#This Row],[UnitPrice]]</f>
        <v>2257.6799999999998</v>
      </c>
      <c r="J2230" s="4">
        <f>Table4[[#This Row],[Gross Revenue]]*(1-Table4[[#This Row],[Discount]])</f>
        <v>1919.0279999999998</v>
      </c>
      <c r="K2230" s="4">
        <f>Table4[[#This Row],[Quantity]]*Table4[[#This Row],[CostPrice]]</f>
        <v>1175.8399999999999</v>
      </c>
      <c r="L2230" s="4">
        <f>Table4[[#This Row],[Net Revenue]]-Table4[[#This Row],[Total Cost]]</f>
        <v>743.18799999999987</v>
      </c>
      <c r="M2230" t="str">
        <f>_xlfn.XLOOKUP(Table4[[#This Row],[ProductID]], Products!A:A,Products!B:B, "Not Found")</f>
        <v>Soon Accessories</v>
      </c>
      <c r="N2230" t="str">
        <f>TEXT(Table4[[#This Row],[Date]], "mmm")</f>
        <v>Aug</v>
      </c>
      <c r="O2230" t="str">
        <f>TEXT(Table4[[#This Row],[Date]], "yyyy")</f>
        <v>2025</v>
      </c>
      <c r="P2230" t="str">
        <f>_xlfn.XLOOKUP(Table4[[#This Row],[ProductID]],Products!A:A,Products!C:C, "Not Found")</f>
        <v>Fashion</v>
      </c>
      <c r="Q2230" t="str">
        <f>_xlfn.XLOOKUP(Table4[[#This Row],[ProductID]],Products!A:A,Products!D:D,"Not Found")</f>
        <v>Accessories</v>
      </c>
      <c r="R2230">
        <f>_xlfn.XLOOKUP(Table4[[#This Row],[ProductID]],Products!A:A,Products!E:E,"Not Found")</f>
        <v>564.41999999999996</v>
      </c>
      <c r="S2230">
        <f>_xlfn.XLOOKUP(Table4[[#This Row],[ProductID]],Products!A:A,Products!F:F, "Not Found")</f>
        <v>293.95999999999998</v>
      </c>
      <c r="T2230" t="str">
        <f>_xlfn.XLOOKUP(Table4[[#This Row],[CustomerID]],Customers!A:A,Customers!D:D, "Not Found")</f>
        <v>M</v>
      </c>
      <c r="U2230" s="6">
        <f>_xlfn.XLOOKUP(Table4[[#This Row],[CustomerID]],Customers!A:A,Customers!E:E, "Not Found")</f>
        <v>23046</v>
      </c>
      <c r="V2230">
        <f ca="1">DATEDIF(Table4[[#This Row],[CustomerBirthday]], TODAY(), "Y")</f>
        <v>63</v>
      </c>
      <c r="W2230" t="str" cm="1">
        <f t="array" aca="1" ref="W2230" ca="1">_xlfn.IFS(Table4[[#This Row],[Age]]&lt;25, "Under 25",Table4[[#This Row],[Age]]=34, "25-34", Table4[[#This Row],[Age]]&lt;=49, "35-49", Table4[[#This Row],[Age]]&lt;=64, "50-64", Table4[[#This Row],[Age]]&gt;=65, "65+")</f>
        <v>50-64</v>
      </c>
      <c r="X2230" t="str">
        <f>_xlfn.XLOOKUP(Table4[[#This Row],[StoreID]],Stores!A:A,Stores!B:B, "Not found")</f>
        <v>MegaMart Peckmouth</v>
      </c>
      <c r="Y2230" t="str">
        <f>_xlfn.XLOOKUP(Table4[[#This Row],[StoreID]],Stores!A:A,Stores!C:C, "Not Found")</f>
        <v>Peckmouth</v>
      </c>
      <c r="Z2230" t="str">
        <f>_xlfn.XLOOKUP(Table4[[#This Row],[StoreID]],Stores!A:A,Stores!D:D, "Not Found")</f>
        <v>East</v>
      </c>
    </row>
    <row r="2231" spans="1:26">
      <c r="A2231" t="s">
        <v>3097</v>
      </c>
      <c r="B2231" s="1">
        <v>45218</v>
      </c>
      <c r="C2231" t="s">
        <v>15</v>
      </c>
      <c r="D2231" t="s">
        <v>806</v>
      </c>
      <c r="E2231" t="s">
        <v>835</v>
      </c>
      <c r="F2231">
        <v>3</v>
      </c>
      <c r="G2231">
        <v>0.05</v>
      </c>
      <c r="H2231" t="s">
        <v>865</v>
      </c>
      <c r="I2231" s="4">
        <f>Table4[[#This Row],[Quantity]]*Table4[[#This Row],[UnitPrice]]</f>
        <v>5236.83</v>
      </c>
      <c r="J2231" s="4">
        <f>Table4[[#This Row],[Gross Revenue]]*(1-Table4[[#This Row],[Discount]])</f>
        <v>4974.9884999999995</v>
      </c>
      <c r="K2231" s="4">
        <f>Table4[[#This Row],[Quantity]]*Table4[[#This Row],[CostPrice]]</f>
        <v>3967.32</v>
      </c>
      <c r="L2231" s="4">
        <f>Table4[[#This Row],[Net Revenue]]-Table4[[#This Row],[Total Cost]]</f>
        <v>1007.6684999999993</v>
      </c>
      <c r="M2231" t="str">
        <f>_xlfn.XLOOKUP(Table4[[#This Row],[ProductID]], Products!A:A,Products!B:B, "Not Found")</f>
        <v>Piece Headphones</v>
      </c>
      <c r="N2231" t="str">
        <f>TEXT(Table4[[#This Row],[Date]], "mmm")</f>
        <v>Oct</v>
      </c>
      <c r="O2231" t="str">
        <f>TEXT(Table4[[#This Row],[Date]], "yyyy")</f>
        <v>2023</v>
      </c>
      <c r="P2231" t="str">
        <f>_xlfn.XLOOKUP(Table4[[#This Row],[ProductID]],Products!A:A,Products!C:C, "Not Found")</f>
        <v>Electronics</v>
      </c>
      <c r="Q2231" t="str">
        <f>_xlfn.XLOOKUP(Table4[[#This Row],[ProductID]],Products!A:A,Products!D:D,"Not Found")</f>
        <v>Headphones</v>
      </c>
      <c r="R2231">
        <f>_xlfn.XLOOKUP(Table4[[#This Row],[ProductID]],Products!A:A,Products!E:E,"Not Found")</f>
        <v>1745.61</v>
      </c>
      <c r="S2231">
        <f>_xlfn.XLOOKUP(Table4[[#This Row],[ProductID]],Products!A:A,Products!F:F, "Not Found")</f>
        <v>1322.44</v>
      </c>
      <c r="T2231" t="str">
        <f>_xlfn.XLOOKUP(Table4[[#This Row],[CustomerID]],Customers!A:A,Customers!D:D, "Not Found")</f>
        <v>F</v>
      </c>
      <c r="U2231" s="6">
        <f>_xlfn.XLOOKUP(Table4[[#This Row],[CustomerID]],Customers!A:A,Customers!E:E, "Not Found")</f>
        <v>38461</v>
      </c>
      <c r="V2231">
        <f ca="1">DATEDIF(Table4[[#This Row],[CustomerBirthday]], TODAY(), "Y")</f>
        <v>21</v>
      </c>
      <c r="W2231" t="str" cm="1">
        <f t="array" aca="1" ref="W2231" ca="1">_xlfn.IFS(Table4[[#This Row],[Age]]&lt;25, "Under 25",Table4[[#This Row],[Age]]=34, "25-34", Table4[[#This Row],[Age]]&lt;=49, "35-49", Table4[[#This Row],[Age]]&lt;=64, "50-64", Table4[[#This Row],[Age]]&gt;=65, "65+")</f>
        <v>Under 25</v>
      </c>
      <c r="X2231" t="str">
        <f>_xlfn.XLOOKUP(Table4[[#This Row],[StoreID]],Stores!A:A,Stores!B:B, "Not found")</f>
        <v>MegaMart Peckmouth</v>
      </c>
      <c r="Y2231" t="str">
        <f>_xlfn.XLOOKUP(Table4[[#This Row],[StoreID]],Stores!A:A,Stores!C:C, "Not Found")</f>
        <v>Peckmouth</v>
      </c>
      <c r="Z2231" t="str">
        <f>_xlfn.XLOOKUP(Table4[[#This Row],[StoreID]],Stores!A:A,Stores!D:D, "Not Found")</f>
        <v>East</v>
      </c>
    </row>
    <row r="2232" spans="1:26">
      <c r="A2232" t="s">
        <v>3098</v>
      </c>
      <c r="B2232" s="1">
        <v>45381</v>
      </c>
      <c r="C2232" t="s">
        <v>640</v>
      </c>
      <c r="D2232" t="s">
        <v>764</v>
      </c>
      <c r="E2232" t="s">
        <v>846</v>
      </c>
      <c r="F2232">
        <v>4</v>
      </c>
      <c r="G2232">
        <v>0</v>
      </c>
      <c r="H2232" t="s">
        <v>871</v>
      </c>
      <c r="I2232" s="4">
        <f>Table4[[#This Row],[Quantity]]*Table4[[#This Row],[UnitPrice]]</f>
        <v>1295.68</v>
      </c>
      <c r="J2232" s="4">
        <f>Table4[[#This Row],[Gross Revenue]]*(1-Table4[[#This Row],[Discount]])</f>
        <v>1295.68</v>
      </c>
      <c r="K2232" s="4">
        <f>Table4[[#This Row],[Quantity]]*Table4[[#This Row],[CostPrice]]</f>
        <v>971.92</v>
      </c>
      <c r="L2232" s="4">
        <f>Table4[[#This Row],[Net Revenue]]-Table4[[#This Row],[Total Cost]]</f>
        <v>323.7600000000001</v>
      </c>
      <c r="M2232" t="str">
        <f>_xlfn.XLOOKUP(Table4[[#This Row],[ProductID]], Products!A:A,Products!B:B, "Not Found")</f>
        <v>Simple Accessories</v>
      </c>
      <c r="N2232" t="str">
        <f>TEXT(Table4[[#This Row],[Date]], "mmm")</f>
        <v>Mar</v>
      </c>
      <c r="O2232" t="str">
        <f>TEXT(Table4[[#This Row],[Date]], "yyyy")</f>
        <v>2024</v>
      </c>
      <c r="P2232" t="str">
        <f>_xlfn.XLOOKUP(Table4[[#This Row],[ProductID]],Products!A:A,Products!C:C, "Not Found")</f>
        <v>Fashion</v>
      </c>
      <c r="Q2232" t="str">
        <f>_xlfn.XLOOKUP(Table4[[#This Row],[ProductID]],Products!A:A,Products!D:D,"Not Found")</f>
        <v>Accessories</v>
      </c>
      <c r="R2232">
        <f>_xlfn.XLOOKUP(Table4[[#This Row],[ProductID]],Products!A:A,Products!E:E,"Not Found")</f>
        <v>323.92</v>
      </c>
      <c r="S2232">
        <f>_xlfn.XLOOKUP(Table4[[#This Row],[ProductID]],Products!A:A,Products!F:F, "Not Found")</f>
        <v>242.98</v>
      </c>
      <c r="T2232" t="str">
        <f>_xlfn.XLOOKUP(Table4[[#This Row],[CustomerID]],Customers!A:A,Customers!D:D, "Not Found")</f>
        <v>F</v>
      </c>
      <c r="U2232" s="6">
        <f>_xlfn.XLOOKUP(Table4[[#This Row],[CustomerID]],Customers!A:A,Customers!E:E, "Not Found")</f>
        <v>26631</v>
      </c>
      <c r="V2232">
        <f ca="1">DATEDIF(Table4[[#This Row],[CustomerBirthday]], TODAY(), "Y")</f>
        <v>53</v>
      </c>
      <c r="W2232" t="str" cm="1">
        <f t="array" aca="1" ref="W2232" ca="1">_xlfn.IFS(Table4[[#This Row],[Age]]&lt;25, "Under 25",Table4[[#This Row],[Age]]=34, "25-34", Table4[[#This Row],[Age]]&lt;=49, "35-49", Table4[[#This Row],[Age]]&lt;=64, "50-64", Table4[[#This Row],[Age]]&gt;=65, "65+")</f>
        <v>50-64</v>
      </c>
      <c r="X2232" t="str">
        <f>_xlfn.XLOOKUP(Table4[[#This Row],[StoreID]],Stores!A:A,Stores!B:B, "Not found")</f>
        <v>MegaMart Johnmouth</v>
      </c>
      <c r="Y2232" t="str">
        <f>_xlfn.XLOOKUP(Table4[[#This Row],[StoreID]],Stores!A:A,Stores!C:C, "Not Found")</f>
        <v>Johnmouth</v>
      </c>
      <c r="Z2232" t="str">
        <f>_xlfn.XLOOKUP(Table4[[#This Row],[StoreID]],Stores!A:A,Stores!D:D, "Not Found")</f>
        <v>East</v>
      </c>
    </row>
    <row r="2233" spans="1:26">
      <c r="A2233" t="s">
        <v>3099</v>
      </c>
      <c r="B2233" s="1">
        <v>45737</v>
      </c>
      <c r="C2233" t="s">
        <v>599</v>
      </c>
      <c r="D2233" t="s">
        <v>778</v>
      </c>
      <c r="E2233" t="s">
        <v>835</v>
      </c>
      <c r="F2233">
        <v>3</v>
      </c>
      <c r="G2233">
        <v>0.1</v>
      </c>
      <c r="H2233" t="s">
        <v>868</v>
      </c>
      <c r="I2233" s="4">
        <f>Table4[[#This Row],[Quantity]]*Table4[[#This Row],[UnitPrice]]</f>
        <v>3047.2799999999997</v>
      </c>
      <c r="J2233" s="4">
        <f>Table4[[#This Row],[Gross Revenue]]*(1-Table4[[#This Row],[Discount]])</f>
        <v>2742.5519999999997</v>
      </c>
      <c r="K2233" s="4">
        <f>Table4[[#This Row],[Quantity]]*Table4[[#This Row],[CostPrice]]</f>
        <v>1753.1999999999998</v>
      </c>
      <c r="L2233" s="4">
        <f>Table4[[#This Row],[Net Revenue]]-Table4[[#This Row],[Total Cost]]</f>
        <v>989.35199999999986</v>
      </c>
      <c r="M2233" t="str">
        <f>_xlfn.XLOOKUP(Table4[[#This Row],[ProductID]], Products!A:A,Products!B:B, "Not Found")</f>
        <v>Behavior Dairy</v>
      </c>
      <c r="N2233" t="str">
        <f>TEXT(Table4[[#This Row],[Date]], "mmm")</f>
        <v>Mar</v>
      </c>
      <c r="O2233" t="str">
        <f>TEXT(Table4[[#This Row],[Date]], "yyyy")</f>
        <v>2025</v>
      </c>
      <c r="P2233" t="str">
        <f>_xlfn.XLOOKUP(Table4[[#This Row],[ProductID]],Products!A:A,Products!C:C, "Not Found")</f>
        <v>Groceries</v>
      </c>
      <c r="Q2233" t="str">
        <f>_xlfn.XLOOKUP(Table4[[#This Row],[ProductID]],Products!A:A,Products!D:D,"Not Found")</f>
        <v>Dairy</v>
      </c>
      <c r="R2233">
        <f>_xlfn.XLOOKUP(Table4[[#This Row],[ProductID]],Products!A:A,Products!E:E,"Not Found")</f>
        <v>1015.76</v>
      </c>
      <c r="S2233">
        <f>_xlfn.XLOOKUP(Table4[[#This Row],[ProductID]],Products!A:A,Products!F:F, "Not Found")</f>
        <v>584.4</v>
      </c>
      <c r="T2233" t="str">
        <f>_xlfn.XLOOKUP(Table4[[#This Row],[CustomerID]],Customers!A:A,Customers!D:D, "Not Found")</f>
        <v>M</v>
      </c>
      <c r="U2233" s="6">
        <f>_xlfn.XLOOKUP(Table4[[#This Row],[CustomerID]],Customers!A:A,Customers!E:E, "Not Found")</f>
        <v>25414</v>
      </c>
      <c r="V2233">
        <f ca="1">DATEDIF(Table4[[#This Row],[CustomerBirthday]], TODAY(), "Y")</f>
        <v>56</v>
      </c>
      <c r="W2233" t="str" cm="1">
        <f t="array" aca="1" ref="W2233" ca="1">_xlfn.IFS(Table4[[#This Row],[Age]]&lt;25, "Under 25",Table4[[#This Row],[Age]]=34, "25-34", Table4[[#This Row],[Age]]&lt;=49, "35-49", Table4[[#This Row],[Age]]&lt;=64, "50-64", Table4[[#This Row],[Age]]&gt;=65, "65+")</f>
        <v>50-64</v>
      </c>
      <c r="X2233" t="str">
        <f>_xlfn.XLOOKUP(Table4[[#This Row],[StoreID]],Stores!A:A,Stores!B:B, "Not found")</f>
        <v>MegaMart Peckmouth</v>
      </c>
      <c r="Y2233" t="str">
        <f>_xlfn.XLOOKUP(Table4[[#This Row],[StoreID]],Stores!A:A,Stores!C:C, "Not Found")</f>
        <v>Peckmouth</v>
      </c>
      <c r="Z2233" t="str">
        <f>_xlfn.XLOOKUP(Table4[[#This Row],[StoreID]],Stores!A:A,Stores!D:D, "Not Found")</f>
        <v>East</v>
      </c>
    </row>
    <row r="2234" spans="1:26">
      <c r="A2234" t="s">
        <v>3100</v>
      </c>
      <c r="B2234" s="1">
        <v>45681</v>
      </c>
      <c r="C2234" t="s">
        <v>650</v>
      </c>
      <c r="D2234" t="s">
        <v>784</v>
      </c>
      <c r="E2234" t="s">
        <v>835</v>
      </c>
      <c r="F2234">
        <v>3</v>
      </c>
      <c r="G2234">
        <v>0.1</v>
      </c>
      <c r="H2234" t="s">
        <v>868</v>
      </c>
      <c r="I2234" s="4">
        <f>Table4[[#This Row],[Quantity]]*Table4[[#This Row],[UnitPrice]]</f>
        <v>4455.1499999999996</v>
      </c>
      <c r="J2234" s="4">
        <f>Table4[[#This Row],[Gross Revenue]]*(1-Table4[[#This Row],[Discount]])</f>
        <v>4009.6349999999998</v>
      </c>
      <c r="K2234" s="4">
        <f>Table4[[#This Row],[Quantity]]*Table4[[#This Row],[CostPrice]]</f>
        <v>2964.93</v>
      </c>
      <c r="L2234" s="4">
        <f>Table4[[#This Row],[Net Revenue]]-Table4[[#This Row],[Total Cost]]</f>
        <v>1044.7049999999999</v>
      </c>
      <c r="M2234" t="str">
        <f>_xlfn.XLOOKUP(Table4[[#This Row],[ProductID]], Products!A:A,Products!B:B, "Not Found")</f>
        <v>Road Clothing</v>
      </c>
      <c r="N2234" t="str">
        <f>TEXT(Table4[[#This Row],[Date]], "mmm")</f>
        <v>Jan</v>
      </c>
      <c r="O2234" t="str">
        <f>TEXT(Table4[[#This Row],[Date]], "yyyy")</f>
        <v>2025</v>
      </c>
      <c r="P2234" t="str">
        <f>_xlfn.XLOOKUP(Table4[[#This Row],[ProductID]],Products!A:A,Products!C:C, "Not Found")</f>
        <v>Fashion</v>
      </c>
      <c r="Q2234" t="str">
        <f>_xlfn.XLOOKUP(Table4[[#This Row],[ProductID]],Products!A:A,Products!D:D,"Not Found")</f>
        <v>Clothing</v>
      </c>
      <c r="R2234">
        <f>_xlfn.XLOOKUP(Table4[[#This Row],[ProductID]],Products!A:A,Products!E:E,"Not Found")</f>
        <v>1485.05</v>
      </c>
      <c r="S2234">
        <f>_xlfn.XLOOKUP(Table4[[#This Row],[ProductID]],Products!A:A,Products!F:F, "Not Found")</f>
        <v>988.31</v>
      </c>
      <c r="T2234" t="str">
        <f>_xlfn.XLOOKUP(Table4[[#This Row],[CustomerID]],Customers!A:A,Customers!D:D, "Not Found")</f>
        <v>M</v>
      </c>
      <c r="U2234" s="6">
        <f>_xlfn.XLOOKUP(Table4[[#This Row],[CustomerID]],Customers!A:A,Customers!E:E, "Not Found")</f>
        <v>37724</v>
      </c>
      <c r="V2234">
        <f ca="1">DATEDIF(Table4[[#This Row],[CustomerBirthday]], TODAY(), "Y")</f>
        <v>23</v>
      </c>
      <c r="W2234" t="str" cm="1">
        <f t="array" aca="1" ref="W2234" ca="1">_xlfn.IFS(Table4[[#This Row],[Age]]&lt;25, "Under 25",Table4[[#This Row],[Age]]=34, "25-34", Table4[[#This Row],[Age]]&lt;=49, "35-49", Table4[[#This Row],[Age]]&lt;=64, "50-64", Table4[[#This Row],[Age]]&gt;=65, "65+")</f>
        <v>Under 25</v>
      </c>
      <c r="X2234" t="str">
        <f>_xlfn.XLOOKUP(Table4[[#This Row],[StoreID]],Stores!A:A,Stores!B:B, "Not found")</f>
        <v>MegaMart Peckmouth</v>
      </c>
      <c r="Y2234" t="str">
        <f>_xlfn.XLOOKUP(Table4[[#This Row],[StoreID]],Stores!A:A,Stores!C:C, "Not Found")</f>
        <v>Peckmouth</v>
      </c>
      <c r="Z2234" t="str">
        <f>_xlfn.XLOOKUP(Table4[[#This Row],[StoreID]],Stores!A:A,Stores!D:D, "Not Found")</f>
        <v>East</v>
      </c>
    </row>
    <row r="2235" spans="1:26">
      <c r="A2235" t="s">
        <v>3101</v>
      </c>
      <c r="B2235" s="1">
        <v>45303</v>
      </c>
      <c r="C2235" t="s">
        <v>74</v>
      </c>
      <c r="D2235" t="s">
        <v>711</v>
      </c>
      <c r="E2235" t="s">
        <v>842</v>
      </c>
      <c r="F2235">
        <v>4</v>
      </c>
      <c r="G2235">
        <v>0.15</v>
      </c>
      <c r="H2235" t="s">
        <v>871</v>
      </c>
      <c r="I2235" s="4">
        <f>Table4[[#This Row],[Quantity]]*Table4[[#This Row],[UnitPrice]]</f>
        <v>6694.76</v>
      </c>
      <c r="J2235" s="4">
        <f>Table4[[#This Row],[Gross Revenue]]*(1-Table4[[#This Row],[Discount]])</f>
        <v>5690.5460000000003</v>
      </c>
      <c r="K2235" s="4">
        <f>Table4[[#This Row],[Quantity]]*Table4[[#This Row],[CostPrice]]</f>
        <v>5293.52</v>
      </c>
      <c r="L2235" s="4">
        <f>Table4[[#This Row],[Net Revenue]]-Table4[[#This Row],[Total Cost]]</f>
        <v>397.02599999999984</v>
      </c>
      <c r="M2235" t="str">
        <f>_xlfn.XLOOKUP(Table4[[#This Row],[ProductID]], Products!A:A,Products!B:B, "Not Found")</f>
        <v>Like Camera</v>
      </c>
      <c r="N2235" t="str">
        <f>TEXT(Table4[[#This Row],[Date]], "mmm")</f>
        <v>Jan</v>
      </c>
      <c r="O2235" t="str">
        <f>TEXT(Table4[[#This Row],[Date]], "yyyy")</f>
        <v>2024</v>
      </c>
      <c r="P2235" t="str">
        <f>_xlfn.XLOOKUP(Table4[[#This Row],[ProductID]],Products!A:A,Products!C:C, "Not Found")</f>
        <v>Electronics</v>
      </c>
      <c r="Q2235" t="str">
        <f>_xlfn.XLOOKUP(Table4[[#This Row],[ProductID]],Products!A:A,Products!D:D,"Not Found")</f>
        <v>Camera</v>
      </c>
      <c r="R2235">
        <f>_xlfn.XLOOKUP(Table4[[#This Row],[ProductID]],Products!A:A,Products!E:E,"Not Found")</f>
        <v>1673.69</v>
      </c>
      <c r="S2235">
        <f>_xlfn.XLOOKUP(Table4[[#This Row],[ProductID]],Products!A:A,Products!F:F, "Not Found")</f>
        <v>1323.38</v>
      </c>
      <c r="T2235" t="str">
        <f>_xlfn.XLOOKUP(Table4[[#This Row],[CustomerID]],Customers!A:A,Customers!D:D, "Not Found")</f>
        <v>M</v>
      </c>
      <c r="U2235" s="6">
        <f>_xlfn.XLOOKUP(Table4[[#This Row],[CustomerID]],Customers!A:A,Customers!E:E, "Not Found")</f>
        <v>34565</v>
      </c>
      <c r="V2235">
        <f ca="1">DATEDIF(Table4[[#This Row],[CustomerBirthday]], TODAY(), "Y")</f>
        <v>31</v>
      </c>
      <c r="W2235" t="str" cm="1">
        <f t="array" aca="1" ref="W2235" ca="1">_xlfn.IFS(Table4[[#This Row],[Age]]&lt;25, "Under 25",Table4[[#This Row],[Age]]=34, "25-34", Table4[[#This Row],[Age]]&lt;=49, "35-49", Table4[[#This Row],[Age]]&lt;=64, "50-64", Table4[[#This Row],[Age]]&gt;=65, "65+")</f>
        <v>35-49</v>
      </c>
      <c r="X2235" t="str">
        <f>_xlfn.XLOOKUP(Table4[[#This Row],[StoreID]],Stores!A:A,Stores!B:B, "Not found")</f>
        <v>MegaMart Brianahaven</v>
      </c>
      <c r="Y2235" t="str">
        <f>_xlfn.XLOOKUP(Table4[[#This Row],[StoreID]],Stores!A:A,Stores!C:C, "Not Found")</f>
        <v>Brianahaven</v>
      </c>
      <c r="Z2235" t="str">
        <f>_xlfn.XLOOKUP(Table4[[#This Row],[StoreID]],Stores!A:A,Stores!D:D, "Not Found")</f>
        <v>North</v>
      </c>
    </row>
    <row r="2236" spans="1:26">
      <c r="A2236" t="s">
        <v>3102</v>
      </c>
      <c r="B2236" s="1">
        <v>45195</v>
      </c>
      <c r="C2236" t="s">
        <v>536</v>
      </c>
      <c r="D2236" t="s">
        <v>822</v>
      </c>
      <c r="E2236" t="s">
        <v>846</v>
      </c>
      <c r="F2236">
        <v>5</v>
      </c>
      <c r="G2236">
        <v>0.1</v>
      </c>
      <c r="H2236" t="s">
        <v>871</v>
      </c>
      <c r="I2236" s="4">
        <f>Table4[[#This Row],[Quantity]]*Table4[[#This Row],[UnitPrice]]</f>
        <v>6081.7999999999993</v>
      </c>
      <c r="J2236" s="4">
        <f>Table4[[#This Row],[Gross Revenue]]*(1-Table4[[#This Row],[Discount]])</f>
        <v>5473.62</v>
      </c>
      <c r="K2236" s="4">
        <f>Table4[[#This Row],[Quantity]]*Table4[[#This Row],[CostPrice]]</f>
        <v>3974</v>
      </c>
      <c r="L2236" s="4">
        <f>Table4[[#This Row],[Net Revenue]]-Table4[[#This Row],[Total Cost]]</f>
        <v>1499.62</v>
      </c>
      <c r="M2236" t="str">
        <f>_xlfn.XLOOKUP(Table4[[#This Row],[ProductID]], Products!A:A,Products!B:B, "Not Found")</f>
        <v>Nor Bags</v>
      </c>
      <c r="N2236" t="str">
        <f>TEXT(Table4[[#This Row],[Date]], "mmm")</f>
        <v>Sep</v>
      </c>
      <c r="O2236" t="str">
        <f>TEXT(Table4[[#This Row],[Date]], "yyyy")</f>
        <v>2023</v>
      </c>
      <c r="P2236" t="str">
        <f>_xlfn.XLOOKUP(Table4[[#This Row],[ProductID]],Products!A:A,Products!C:C, "Not Found")</f>
        <v>Fashion</v>
      </c>
      <c r="Q2236" t="str">
        <f>_xlfn.XLOOKUP(Table4[[#This Row],[ProductID]],Products!A:A,Products!D:D,"Not Found")</f>
        <v>Bags</v>
      </c>
      <c r="R2236">
        <f>_xlfn.XLOOKUP(Table4[[#This Row],[ProductID]],Products!A:A,Products!E:E,"Not Found")</f>
        <v>1216.3599999999999</v>
      </c>
      <c r="S2236">
        <f>_xlfn.XLOOKUP(Table4[[#This Row],[ProductID]],Products!A:A,Products!F:F, "Not Found")</f>
        <v>794.8</v>
      </c>
      <c r="T2236" t="str">
        <f>_xlfn.XLOOKUP(Table4[[#This Row],[CustomerID]],Customers!A:A,Customers!D:D, "Not Found")</f>
        <v>F</v>
      </c>
      <c r="U2236" s="6">
        <f>_xlfn.XLOOKUP(Table4[[#This Row],[CustomerID]],Customers!A:A,Customers!E:E, "Not Found")</f>
        <v>38541</v>
      </c>
      <c r="V2236">
        <f ca="1">DATEDIF(Table4[[#This Row],[CustomerBirthday]], TODAY(), "Y")</f>
        <v>21</v>
      </c>
      <c r="W2236" t="str" cm="1">
        <f t="array" aca="1" ref="W2236" ca="1">_xlfn.IFS(Table4[[#This Row],[Age]]&lt;25, "Under 25",Table4[[#This Row],[Age]]=34, "25-34", Table4[[#This Row],[Age]]&lt;=49, "35-49", Table4[[#This Row],[Age]]&lt;=64, "50-64", Table4[[#This Row],[Age]]&gt;=65, "65+")</f>
        <v>Under 25</v>
      </c>
      <c r="X2236" t="str">
        <f>_xlfn.XLOOKUP(Table4[[#This Row],[StoreID]],Stores!A:A,Stores!B:B, "Not found")</f>
        <v>MegaMart Johnmouth</v>
      </c>
      <c r="Y2236" t="str">
        <f>_xlfn.XLOOKUP(Table4[[#This Row],[StoreID]],Stores!A:A,Stores!C:C, "Not Found")</f>
        <v>Johnmouth</v>
      </c>
      <c r="Z2236" t="str">
        <f>_xlfn.XLOOKUP(Table4[[#This Row],[StoreID]],Stores!A:A,Stores!D:D, "Not Found")</f>
        <v>East</v>
      </c>
    </row>
    <row r="2237" spans="1:26">
      <c r="A2237" t="s">
        <v>3103</v>
      </c>
      <c r="B2237" s="1">
        <v>45374</v>
      </c>
      <c r="C2237" t="s">
        <v>633</v>
      </c>
      <c r="D2237" t="s">
        <v>764</v>
      </c>
      <c r="E2237" t="s">
        <v>839</v>
      </c>
      <c r="F2237">
        <v>5</v>
      </c>
      <c r="G2237">
        <v>0.1</v>
      </c>
      <c r="H2237" t="s">
        <v>868</v>
      </c>
      <c r="I2237" s="4">
        <f>Table4[[#This Row],[Quantity]]*Table4[[#This Row],[UnitPrice]]</f>
        <v>1619.6000000000001</v>
      </c>
      <c r="J2237" s="4">
        <f>Table4[[#This Row],[Gross Revenue]]*(1-Table4[[#This Row],[Discount]])</f>
        <v>1457.64</v>
      </c>
      <c r="K2237" s="4">
        <f>Table4[[#This Row],[Quantity]]*Table4[[#This Row],[CostPrice]]</f>
        <v>1214.8999999999999</v>
      </c>
      <c r="L2237" s="4">
        <f>Table4[[#This Row],[Net Revenue]]-Table4[[#This Row],[Total Cost]]</f>
        <v>242.74000000000024</v>
      </c>
      <c r="M2237" t="str">
        <f>_xlfn.XLOOKUP(Table4[[#This Row],[ProductID]], Products!A:A,Products!B:B, "Not Found")</f>
        <v>Simple Accessories</v>
      </c>
      <c r="N2237" t="str">
        <f>TEXT(Table4[[#This Row],[Date]], "mmm")</f>
        <v>Mar</v>
      </c>
      <c r="O2237" t="str">
        <f>TEXT(Table4[[#This Row],[Date]], "yyyy")</f>
        <v>2024</v>
      </c>
      <c r="P2237" t="str">
        <f>_xlfn.XLOOKUP(Table4[[#This Row],[ProductID]],Products!A:A,Products!C:C, "Not Found")</f>
        <v>Fashion</v>
      </c>
      <c r="Q2237" t="str">
        <f>_xlfn.XLOOKUP(Table4[[#This Row],[ProductID]],Products!A:A,Products!D:D,"Not Found")</f>
        <v>Accessories</v>
      </c>
      <c r="R2237">
        <f>_xlfn.XLOOKUP(Table4[[#This Row],[ProductID]],Products!A:A,Products!E:E,"Not Found")</f>
        <v>323.92</v>
      </c>
      <c r="S2237">
        <f>_xlfn.XLOOKUP(Table4[[#This Row],[ProductID]],Products!A:A,Products!F:F, "Not Found")</f>
        <v>242.98</v>
      </c>
      <c r="T2237" t="str">
        <f>_xlfn.XLOOKUP(Table4[[#This Row],[CustomerID]],Customers!A:A,Customers!D:D, "Not Found")</f>
        <v>F</v>
      </c>
      <c r="U2237" s="6">
        <f>_xlfn.XLOOKUP(Table4[[#This Row],[CustomerID]],Customers!A:A,Customers!E:E, "Not Found")</f>
        <v>31092</v>
      </c>
      <c r="V2237">
        <f ca="1">DATEDIF(Table4[[#This Row],[CustomerBirthday]], TODAY(), "Y")</f>
        <v>41</v>
      </c>
      <c r="W2237" t="str" cm="1">
        <f t="array" aca="1" ref="W2237" ca="1">_xlfn.IFS(Table4[[#This Row],[Age]]&lt;25, "Under 25",Table4[[#This Row],[Age]]=34, "25-34", Table4[[#This Row],[Age]]&lt;=49, "35-49", Table4[[#This Row],[Age]]&lt;=64, "50-64", Table4[[#This Row],[Age]]&gt;=65, "65+")</f>
        <v>35-49</v>
      </c>
      <c r="X2237" t="str">
        <f>_xlfn.XLOOKUP(Table4[[#This Row],[StoreID]],Stores!A:A,Stores!B:B, "Not found")</f>
        <v>MegaMart New Michele</v>
      </c>
      <c r="Y2237" t="str">
        <f>_xlfn.XLOOKUP(Table4[[#This Row],[StoreID]],Stores!A:A,Stores!C:C, "Not Found")</f>
        <v>New Michele</v>
      </c>
      <c r="Z2237" t="str">
        <f>_xlfn.XLOOKUP(Table4[[#This Row],[StoreID]],Stores!A:A,Stores!D:D, "Not Found")</f>
        <v>West</v>
      </c>
    </row>
    <row r="2238" spans="1:26">
      <c r="A2238" t="s">
        <v>3104</v>
      </c>
      <c r="B2238" s="1">
        <v>45523</v>
      </c>
      <c r="C2238" t="s">
        <v>74</v>
      </c>
      <c r="D2238" t="s">
        <v>822</v>
      </c>
      <c r="E2238" t="s">
        <v>831</v>
      </c>
      <c r="F2238">
        <v>1</v>
      </c>
      <c r="G2238">
        <v>0.05</v>
      </c>
      <c r="H2238" t="s">
        <v>871</v>
      </c>
      <c r="I2238" s="4">
        <f>Table4[[#This Row],[Quantity]]*Table4[[#This Row],[UnitPrice]]</f>
        <v>1216.3599999999999</v>
      </c>
      <c r="J2238" s="4">
        <f>Table4[[#This Row],[Gross Revenue]]*(1-Table4[[#This Row],[Discount]])</f>
        <v>1155.5419999999999</v>
      </c>
      <c r="K2238" s="4">
        <f>Table4[[#This Row],[Quantity]]*Table4[[#This Row],[CostPrice]]</f>
        <v>794.8</v>
      </c>
      <c r="L2238" s="4">
        <f>Table4[[#This Row],[Net Revenue]]-Table4[[#This Row],[Total Cost]]</f>
        <v>360.74199999999996</v>
      </c>
      <c r="M2238" t="str">
        <f>_xlfn.XLOOKUP(Table4[[#This Row],[ProductID]], Products!A:A,Products!B:B, "Not Found")</f>
        <v>Nor Bags</v>
      </c>
      <c r="N2238" t="str">
        <f>TEXT(Table4[[#This Row],[Date]], "mmm")</f>
        <v>Aug</v>
      </c>
      <c r="O2238" t="str">
        <f>TEXT(Table4[[#This Row],[Date]], "yyyy")</f>
        <v>2024</v>
      </c>
      <c r="P2238" t="str">
        <f>_xlfn.XLOOKUP(Table4[[#This Row],[ProductID]],Products!A:A,Products!C:C, "Not Found")</f>
        <v>Fashion</v>
      </c>
      <c r="Q2238" t="str">
        <f>_xlfn.XLOOKUP(Table4[[#This Row],[ProductID]],Products!A:A,Products!D:D,"Not Found")</f>
        <v>Bags</v>
      </c>
      <c r="R2238">
        <f>_xlfn.XLOOKUP(Table4[[#This Row],[ProductID]],Products!A:A,Products!E:E,"Not Found")</f>
        <v>1216.3599999999999</v>
      </c>
      <c r="S2238">
        <f>_xlfn.XLOOKUP(Table4[[#This Row],[ProductID]],Products!A:A,Products!F:F, "Not Found")</f>
        <v>794.8</v>
      </c>
      <c r="T2238" t="str">
        <f>_xlfn.XLOOKUP(Table4[[#This Row],[CustomerID]],Customers!A:A,Customers!D:D, "Not Found")</f>
        <v>M</v>
      </c>
      <c r="U2238" s="6">
        <f>_xlfn.XLOOKUP(Table4[[#This Row],[CustomerID]],Customers!A:A,Customers!E:E, "Not Found")</f>
        <v>34565</v>
      </c>
      <c r="V2238">
        <f ca="1">DATEDIF(Table4[[#This Row],[CustomerBirthday]], TODAY(), "Y")</f>
        <v>31</v>
      </c>
      <c r="W2238" t="str" cm="1">
        <f t="array" aca="1" ref="W2238" ca="1">_xlfn.IFS(Table4[[#This Row],[Age]]&lt;25, "Under 25",Table4[[#This Row],[Age]]=34, "25-34", Table4[[#This Row],[Age]]&lt;=49, "35-49", Table4[[#This Row],[Age]]&lt;=64, "50-64", Table4[[#This Row],[Age]]&gt;=65, "65+")</f>
        <v>35-49</v>
      </c>
      <c r="X2238" t="str">
        <f>_xlfn.XLOOKUP(Table4[[#This Row],[StoreID]],Stores!A:A,Stores!B:B, "Not found")</f>
        <v>MegaMart Jimenezborough</v>
      </c>
      <c r="Y2238" t="str">
        <f>_xlfn.XLOOKUP(Table4[[#This Row],[StoreID]],Stores!A:A,Stores!C:C, "Not Found")</f>
        <v>Jimenezborough</v>
      </c>
      <c r="Z2238" t="str">
        <f>_xlfn.XLOOKUP(Table4[[#This Row],[StoreID]],Stores!A:A,Stores!D:D, "Not Found")</f>
        <v>South</v>
      </c>
    </row>
    <row r="2239" spans="1:26">
      <c r="A2239" t="s">
        <v>3105</v>
      </c>
      <c r="B2239" s="1">
        <v>45544</v>
      </c>
      <c r="C2239" t="s">
        <v>101</v>
      </c>
      <c r="D2239" t="s">
        <v>826</v>
      </c>
      <c r="E2239" t="s">
        <v>831</v>
      </c>
      <c r="F2239">
        <v>4</v>
      </c>
      <c r="G2239">
        <v>0.15</v>
      </c>
      <c r="H2239" t="s">
        <v>865</v>
      </c>
      <c r="I2239" s="4">
        <f>Table4[[#This Row],[Quantity]]*Table4[[#This Row],[UnitPrice]]</f>
        <v>4178.5600000000004</v>
      </c>
      <c r="J2239" s="4">
        <f>Table4[[#This Row],[Gross Revenue]]*(1-Table4[[#This Row],[Discount]])</f>
        <v>3551.7760000000003</v>
      </c>
      <c r="K2239" s="4">
        <f>Table4[[#This Row],[Quantity]]*Table4[[#This Row],[CostPrice]]</f>
        <v>3100.28</v>
      </c>
      <c r="L2239" s="4">
        <f>Table4[[#This Row],[Net Revenue]]-Table4[[#This Row],[Total Cost]]</f>
        <v>451.49600000000009</v>
      </c>
      <c r="M2239" t="str">
        <f>_xlfn.XLOOKUP(Table4[[#This Row],[ProductID]], Products!A:A,Products!B:B, "Not Found")</f>
        <v>Maybe Footwear</v>
      </c>
      <c r="N2239" t="str">
        <f>TEXT(Table4[[#This Row],[Date]], "mmm")</f>
        <v>Sep</v>
      </c>
      <c r="O2239" t="str">
        <f>TEXT(Table4[[#This Row],[Date]], "yyyy")</f>
        <v>2024</v>
      </c>
      <c r="P2239" t="str">
        <f>_xlfn.XLOOKUP(Table4[[#This Row],[ProductID]],Products!A:A,Products!C:C, "Not Found")</f>
        <v>Fashion</v>
      </c>
      <c r="Q2239" t="str">
        <f>_xlfn.XLOOKUP(Table4[[#This Row],[ProductID]],Products!A:A,Products!D:D,"Not Found")</f>
        <v>Footwear</v>
      </c>
      <c r="R2239">
        <f>_xlfn.XLOOKUP(Table4[[#This Row],[ProductID]],Products!A:A,Products!E:E,"Not Found")</f>
        <v>1044.6400000000001</v>
      </c>
      <c r="S2239">
        <f>_xlfn.XLOOKUP(Table4[[#This Row],[ProductID]],Products!A:A,Products!F:F, "Not Found")</f>
        <v>775.07</v>
      </c>
      <c r="T2239" t="str">
        <f>_xlfn.XLOOKUP(Table4[[#This Row],[CustomerID]],Customers!A:A,Customers!D:D, "Not Found")</f>
        <v>F</v>
      </c>
      <c r="U2239" s="6">
        <f>_xlfn.XLOOKUP(Table4[[#This Row],[CustomerID]],Customers!A:A,Customers!E:E, "Not Found")</f>
        <v>26004</v>
      </c>
      <c r="V2239">
        <f ca="1">DATEDIF(Table4[[#This Row],[CustomerBirthday]], TODAY(), "Y")</f>
        <v>55</v>
      </c>
      <c r="W2239" t="str" cm="1">
        <f t="array" aca="1" ref="W2239" ca="1">_xlfn.IFS(Table4[[#This Row],[Age]]&lt;25, "Under 25",Table4[[#This Row],[Age]]=34, "25-34", Table4[[#This Row],[Age]]&lt;=49, "35-49", Table4[[#This Row],[Age]]&lt;=64, "50-64", Table4[[#This Row],[Age]]&gt;=65, "65+")</f>
        <v>50-64</v>
      </c>
      <c r="X2239" t="str">
        <f>_xlfn.XLOOKUP(Table4[[#This Row],[StoreID]],Stores!A:A,Stores!B:B, "Not found")</f>
        <v>MegaMart Jimenezborough</v>
      </c>
      <c r="Y2239" t="str">
        <f>_xlfn.XLOOKUP(Table4[[#This Row],[StoreID]],Stores!A:A,Stores!C:C, "Not Found")</f>
        <v>Jimenezborough</v>
      </c>
      <c r="Z2239" t="str">
        <f>_xlfn.XLOOKUP(Table4[[#This Row],[StoreID]],Stores!A:A,Stores!D:D, "Not Found")</f>
        <v>South</v>
      </c>
    </row>
    <row r="2240" spans="1:26">
      <c r="A2240" t="s">
        <v>3106</v>
      </c>
      <c r="B2240" s="1">
        <v>45860</v>
      </c>
      <c r="C2240" t="s">
        <v>687</v>
      </c>
      <c r="D2240" t="s">
        <v>736</v>
      </c>
      <c r="E2240" t="s">
        <v>835</v>
      </c>
      <c r="F2240">
        <v>2</v>
      </c>
      <c r="G2240">
        <v>0</v>
      </c>
      <c r="H2240" t="s">
        <v>871</v>
      </c>
      <c r="I2240" s="4">
        <f>Table4[[#This Row],[Quantity]]*Table4[[#This Row],[UnitPrice]]</f>
        <v>246.38</v>
      </c>
      <c r="J2240" s="4">
        <f>Table4[[#This Row],[Gross Revenue]]*(1-Table4[[#This Row],[Discount]])</f>
        <v>246.38</v>
      </c>
      <c r="K2240" s="4">
        <f>Table4[[#This Row],[Quantity]]*Table4[[#This Row],[CostPrice]]</f>
        <v>160.72</v>
      </c>
      <c r="L2240" s="4">
        <f>Table4[[#This Row],[Net Revenue]]-Table4[[#This Row],[Total Cost]]</f>
        <v>85.66</v>
      </c>
      <c r="M2240" t="str">
        <f>_xlfn.XLOOKUP(Table4[[#This Row],[ProductID]], Products!A:A,Products!B:B, "Not Found")</f>
        <v>Us Snacks</v>
      </c>
      <c r="N2240" t="str">
        <f>TEXT(Table4[[#This Row],[Date]], "mmm")</f>
        <v>Jul</v>
      </c>
      <c r="O2240" t="str">
        <f>TEXT(Table4[[#This Row],[Date]], "yyyy")</f>
        <v>2025</v>
      </c>
      <c r="P2240" t="str">
        <f>_xlfn.XLOOKUP(Table4[[#This Row],[ProductID]],Products!A:A,Products!C:C, "Not Found")</f>
        <v>Groceries</v>
      </c>
      <c r="Q2240" t="str">
        <f>_xlfn.XLOOKUP(Table4[[#This Row],[ProductID]],Products!A:A,Products!D:D,"Not Found")</f>
        <v>Snacks</v>
      </c>
      <c r="R2240">
        <f>_xlfn.XLOOKUP(Table4[[#This Row],[ProductID]],Products!A:A,Products!E:E,"Not Found")</f>
        <v>123.19</v>
      </c>
      <c r="S2240">
        <f>_xlfn.XLOOKUP(Table4[[#This Row],[ProductID]],Products!A:A,Products!F:F, "Not Found")</f>
        <v>80.36</v>
      </c>
      <c r="T2240" t="str">
        <f>_xlfn.XLOOKUP(Table4[[#This Row],[CustomerID]],Customers!A:A,Customers!D:D, "Not Found")</f>
        <v>F</v>
      </c>
      <c r="U2240" s="6">
        <f>_xlfn.XLOOKUP(Table4[[#This Row],[CustomerID]],Customers!A:A,Customers!E:E, "Not Found")</f>
        <v>27995</v>
      </c>
      <c r="V2240">
        <f ca="1">DATEDIF(Table4[[#This Row],[CustomerBirthday]], TODAY(), "Y")</f>
        <v>49</v>
      </c>
      <c r="W2240" t="str" cm="1">
        <f t="array" aca="1" ref="W2240" ca="1">_xlfn.IFS(Table4[[#This Row],[Age]]&lt;25, "Under 25",Table4[[#This Row],[Age]]=34, "25-34", Table4[[#This Row],[Age]]&lt;=49, "35-49", Table4[[#This Row],[Age]]&lt;=64, "50-64", Table4[[#This Row],[Age]]&gt;=65, "65+")</f>
        <v>35-49</v>
      </c>
      <c r="X2240" t="str">
        <f>_xlfn.XLOOKUP(Table4[[#This Row],[StoreID]],Stores!A:A,Stores!B:B, "Not found")</f>
        <v>MegaMart Peckmouth</v>
      </c>
      <c r="Y2240" t="str">
        <f>_xlfn.XLOOKUP(Table4[[#This Row],[StoreID]],Stores!A:A,Stores!C:C, "Not Found")</f>
        <v>Peckmouth</v>
      </c>
      <c r="Z2240" t="str">
        <f>_xlfn.XLOOKUP(Table4[[#This Row],[StoreID]],Stores!A:A,Stores!D:D, "Not Found")</f>
        <v>East</v>
      </c>
    </row>
    <row r="2241" spans="1:26">
      <c r="A2241" t="s">
        <v>3107</v>
      </c>
      <c r="B2241" s="1">
        <v>45709</v>
      </c>
      <c r="C2241" t="s">
        <v>661</v>
      </c>
      <c r="D2241" t="s">
        <v>761</v>
      </c>
      <c r="E2241" t="s">
        <v>842</v>
      </c>
      <c r="F2241">
        <v>4</v>
      </c>
      <c r="G2241">
        <v>0</v>
      </c>
      <c r="H2241" t="s">
        <v>875</v>
      </c>
      <c r="I2241" s="4">
        <f>Table4[[#This Row],[Quantity]]*Table4[[#This Row],[UnitPrice]]</f>
        <v>7051.68</v>
      </c>
      <c r="J2241" s="4">
        <f>Table4[[#This Row],[Gross Revenue]]*(1-Table4[[#This Row],[Discount]])</f>
        <v>7051.68</v>
      </c>
      <c r="K2241" s="4">
        <f>Table4[[#This Row],[Quantity]]*Table4[[#This Row],[CostPrice]]</f>
        <v>5385.92</v>
      </c>
      <c r="L2241" s="4">
        <f>Table4[[#This Row],[Net Revenue]]-Table4[[#This Row],[Total Cost]]</f>
        <v>1665.7600000000002</v>
      </c>
      <c r="M2241" t="str">
        <f>_xlfn.XLOOKUP(Table4[[#This Row],[ProductID]], Products!A:A,Products!B:B, "Not Found")</f>
        <v>Traditional Laptop</v>
      </c>
      <c r="N2241" t="str">
        <f>TEXT(Table4[[#This Row],[Date]], "mmm")</f>
        <v>Feb</v>
      </c>
      <c r="O2241" t="str">
        <f>TEXT(Table4[[#This Row],[Date]], "yyyy")</f>
        <v>2025</v>
      </c>
      <c r="P2241" t="str">
        <f>_xlfn.XLOOKUP(Table4[[#This Row],[ProductID]],Products!A:A,Products!C:C, "Not Found")</f>
        <v>Electronics</v>
      </c>
      <c r="Q2241" t="str">
        <f>_xlfn.XLOOKUP(Table4[[#This Row],[ProductID]],Products!A:A,Products!D:D,"Not Found")</f>
        <v>Laptop</v>
      </c>
      <c r="R2241">
        <f>_xlfn.XLOOKUP(Table4[[#This Row],[ProductID]],Products!A:A,Products!E:E,"Not Found")</f>
        <v>1762.92</v>
      </c>
      <c r="S2241">
        <f>_xlfn.XLOOKUP(Table4[[#This Row],[ProductID]],Products!A:A,Products!F:F, "Not Found")</f>
        <v>1346.48</v>
      </c>
      <c r="T2241" t="str">
        <f>_xlfn.XLOOKUP(Table4[[#This Row],[CustomerID]],Customers!A:A,Customers!D:D, "Not Found")</f>
        <v>M</v>
      </c>
      <c r="U2241" s="6">
        <f>_xlfn.XLOOKUP(Table4[[#This Row],[CustomerID]],Customers!A:A,Customers!E:E, "Not Found")</f>
        <v>32522</v>
      </c>
      <c r="V2241">
        <f ca="1">DATEDIF(Table4[[#This Row],[CustomerBirthday]], TODAY(), "Y")</f>
        <v>37</v>
      </c>
      <c r="W2241" t="str" cm="1">
        <f t="array" aca="1" ref="W2241" ca="1">_xlfn.IFS(Table4[[#This Row],[Age]]&lt;25, "Under 25",Table4[[#This Row],[Age]]=34, "25-34", Table4[[#This Row],[Age]]&lt;=49, "35-49", Table4[[#This Row],[Age]]&lt;=64, "50-64", Table4[[#This Row],[Age]]&gt;=65, "65+")</f>
        <v>35-49</v>
      </c>
      <c r="X2241" t="str">
        <f>_xlfn.XLOOKUP(Table4[[#This Row],[StoreID]],Stores!A:A,Stores!B:B, "Not found")</f>
        <v>MegaMart Brianahaven</v>
      </c>
      <c r="Y2241" t="str">
        <f>_xlfn.XLOOKUP(Table4[[#This Row],[StoreID]],Stores!A:A,Stores!C:C, "Not Found")</f>
        <v>Brianahaven</v>
      </c>
      <c r="Z2241" t="str">
        <f>_xlfn.XLOOKUP(Table4[[#This Row],[StoreID]],Stores!A:A,Stores!D:D, "Not Found")</f>
        <v>North</v>
      </c>
    </row>
    <row r="2242" spans="1:26">
      <c r="A2242" t="s">
        <v>3108</v>
      </c>
      <c r="B2242" s="1">
        <v>45528</v>
      </c>
      <c r="C2242" t="s">
        <v>563</v>
      </c>
      <c r="D2242" t="s">
        <v>810</v>
      </c>
      <c r="E2242" t="s">
        <v>839</v>
      </c>
      <c r="F2242">
        <v>1</v>
      </c>
      <c r="G2242">
        <v>0</v>
      </c>
      <c r="H2242" t="s">
        <v>875</v>
      </c>
      <c r="I2242" s="4">
        <f>Table4[[#This Row],[Quantity]]*Table4[[#This Row],[UnitPrice]]</f>
        <v>453.62</v>
      </c>
      <c r="J2242" s="4">
        <f>Table4[[#This Row],[Gross Revenue]]*(1-Table4[[#This Row],[Discount]])</f>
        <v>453.62</v>
      </c>
      <c r="K2242" s="4">
        <f>Table4[[#This Row],[Quantity]]*Table4[[#This Row],[CostPrice]]</f>
        <v>316.63</v>
      </c>
      <c r="L2242" s="4">
        <f>Table4[[#This Row],[Net Revenue]]-Table4[[#This Row],[Total Cost]]</f>
        <v>136.99</v>
      </c>
      <c r="M2242" t="str">
        <f>_xlfn.XLOOKUP(Table4[[#This Row],[ProductID]], Products!A:A,Products!B:B, "Not Found")</f>
        <v>Maybe Clothing</v>
      </c>
      <c r="N2242" t="str">
        <f>TEXT(Table4[[#This Row],[Date]], "mmm")</f>
        <v>Aug</v>
      </c>
      <c r="O2242" t="str">
        <f>TEXT(Table4[[#This Row],[Date]], "yyyy")</f>
        <v>2024</v>
      </c>
      <c r="P2242" t="str">
        <f>_xlfn.XLOOKUP(Table4[[#This Row],[ProductID]],Products!A:A,Products!C:C, "Not Found")</f>
        <v>Fashion</v>
      </c>
      <c r="Q2242" t="str">
        <f>_xlfn.XLOOKUP(Table4[[#This Row],[ProductID]],Products!A:A,Products!D:D,"Not Found")</f>
        <v>Clothing</v>
      </c>
      <c r="R2242">
        <f>_xlfn.XLOOKUP(Table4[[#This Row],[ProductID]],Products!A:A,Products!E:E,"Not Found")</f>
        <v>453.62</v>
      </c>
      <c r="S2242">
        <f>_xlfn.XLOOKUP(Table4[[#This Row],[ProductID]],Products!A:A,Products!F:F, "Not Found")</f>
        <v>316.63</v>
      </c>
      <c r="T2242" t="str">
        <f>_xlfn.XLOOKUP(Table4[[#This Row],[CustomerID]],Customers!A:A,Customers!D:D, "Not Found")</f>
        <v>M</v>
      </c>
      <c r="U2242" s="6">
        <f>_xlfn.XLOOKUP(Table4[[#This Row],[CustomerID]],Customers!A:A,Customers!E:E, "Not Found")</f>
        <v>24092</v>
      </c>
      <c r="V2242">
        <f ca="1">DATEDIF(Table4[[#This Row],[CustomerBirthday]], TODAY(), "Y")</f>
        <v>60</v>
      </c>
      <c r="W2242" t="str" cm="1">
        <f t="array" aca="1" ref="W2242" ca="1">_xlfn.IFS(Table4[[#This Row],[Age]]&lt;25, "Under 25",Table4[[#This Row],[Age]]=34, "25-34", Table4[[#This Row],[Age]]&lt;=49, "35-49", Table4[[#This Row],[Age]]&lt;=64, "50-64", Table4[[#This Row],[Age]]&gt;=65, "65+")</f>
        <v>50-64</v>
      </c>
      <c r="X2242" t="str">
        <f>_xlfn.XLOOKUP(Table4[[#This Row],[StoreID]],Stores!A:A,Stores!B:B, "Not found")</f>
        <v>MegaMart New Michele</v>
      </c>
      <c r="Y2242" t="str">
        <f>_xlfn.XLOOKUP(Table4[[#This Row],[StoreID]],Stores!A:A,Stores!C:C, "Not Found")</f>
        <v>New Michele</v>
      </c>
      <c r="Z2242" t="str">
        <f>_xlfn.XLOOKUP(Table4[[#This Row],[StoreID]],Stores!A:A,Stores!D:D, "Not Found")</f>
        <v>West</v>
      </c>
    </row>
    <row r="2243" spans="1:26">
      <c r="A2243" t="s">
        <v>3109</v>
      </c>
      <c r="B2243" s="1">
        <v>45506</v>
      </c>
      <c r="C2243" t="s">
        <v>426</v>
      </c>
      <c r="D2243" t="s">
        <v>784</v>
      </c>
      <c r="E2243" t="s">
        <v>839</v>
      </c>
      <c r="F2243">
        <v>5</v>
      </c>
      <c r="G2243">
        <v>0</v>
      </c>
      <c r="H2243" t="s">
        <v>871</v>
      </c>
      <c r="I2243" s="4">
        <f>Table4[[#This Row],[Quantity]]*Table4[[#This Row],[UnitPrice]]</f>
        <v>7425.25</v>
      </c>
      <c r="J2243" s="4">
        <f>Table4[[#This Row],[Gross Revenue]]*(1-Table4[[#This Row],[Discount]])</f>
        <v>7425.25</v>
      </c>
      <c r="K2243" s="4">
        <f>Table4[[#This Row],[Quantity]]*Table4[[#This Row],[CostPrice]]</f>
        <v>4941.5499999999993</v>
      </c>
      <c r="L2243" s="4">
        <f>Table4[[#This Row],[Net Revenue]]-Table4[[#This Row],[Total Cost]]</f>
        <v>2483.7000000000007</v>
      </c>
      <c r="M2243" t="str">
        <f>_xlfn.XLOOKUP(Table4[[#This Row],[ProductID]], Products!A:A,Products!B:B, "Not Found")</f>
        <v>Road Clothing</v>
      </c>
      <c r="N2243" t="str">
        <f>TEXT(Table4[[#This Row],[Date]], "mmm")</f>
        <v>Aug</v>
      </c>
      <c r="O2243" t="str">
        <f>TEXT(Table4[[#This Row],[Date]], "yyyy")</f>
        <v>2024</v>
      </c>
      <c r="P2243" t="str">
        <f>_xlfn.XLOOKUP(Table4[[#This Row],[ProductID]],Products!A:A,Products!C:C, "Not Found")</f>
        <v>Fashion</v>
      </c>
      <c r="Q2243" t="str">
        <f>_xlfn.XLOOKUP(Table4[[#This Row],[ProductID]],Products!A:A,Products!D:D,"Not Found")</f>
        <v>Clothing</v>
      </c>
      <c r="R2243">
        <f>_xlfn.XLOOKUP(Table4[[#This Row],[ProductID]],Products!A:A,Products!E:E,"Not Found")</f>
        <v>1485.05</v>
      </c>
      <c r="S2243">
        <f>_xlfn.XLOOKUP(Table4[[#This Row],[ProductID]],Products!A:A,Products!F:F, "Not Found")</f>
        <v>988.31</v>
      </c>
      <c r="T2243" t="str">
        <f>_xlfn.XLOOKUP(Table4[[#This Row],[CustomerID]],Customers!A:A,Customers!D:D, "Not Found")</f>
        <v>F</v>
      </c>
      <c r="U2243" s="6">
        <f>_xlfn.XLOOKUP(Table4[[#This Row],[CustomerID]],Customers!A:A,Customers!E:E, "Not Found")</f>
        <v>29406</v>
      </c>
      <c r="V2243">
        <f ca="1">DATEDIF(Table4[[#This Row],[CustomerBirthday]], TODAY(), "Y")</f>
        <v>46</v>
      </c>
      <c r="W2243" t="str" cm="1">
        <f t="array" aca="1" ref="W2243" ca="1">_xlfn.IFS(Table4[[#This Row],[Age]]&lt;25, "Under 25",Table4[[#This Row],[Age]]=34, "25-34", Table4[[#This Row],[Age]]&lt;=49, "35-49", Table4[[#This Row],[Age]]&lt;=64, "50-64", Table4[[#This Row],[Age]]&gt;=65, "65+")</f>
        <v>35-49</v>
      </c>
      <c r="X2243" t="str">
        <f>_xlfn.XLOOKUP(Table4[[#This Row],[StoreID]],Stores!A:A,Stores!B:B, "Not found")</f>
        <v>MegaMart New Michele</v>
      </c>
      <c r="Y2243" t="str">
        <f>_xlfn.XLOOKUP(Table4[[#This Row],[StoreID]],Stores!A:A,Stores!C:C, "Not Found")</f>
        <v>New Michele</v>
      </c>
      <c r="Z2243" t="str">
        <f>_xlfn.XLOOKUP(Table4[[#This Row],[StoreID]],Stores!A:A,Stores!D:D, "Not Found")</f>
        <v>West</v>
      </c>
    </row>
    <row r="2244" spans="1:26">
      <c r="A2244" t="s">
        <v>3110</v>
      </c>
      <c r="B2244" s="1">
        <v>45400</v>
      </c>
      <c r="C2244" t="s">
        <v>313</v>
      </c>
      <c r="D2244" t="s">
        <v>776</v>
      </c>
      <c r="E2244" t="s">
        <v>831</v>
      </c>
      <c r="F2244">
        <v>4</v>
      </c>
      <c r="G2244">
        <v>0.15</v>
      </c>
      <c r="H2244" t="s">
        <v>871</v>
      </c>
      <c r="I2244" s="4">
        <f>Table4[[#This Row],[Quantity]]*Table4[[#This Row],[UnitPrice]]</f>
        <v>1716.6</v>
      </c>
      <c r="J2244" s="4">
        <f>Table4[[#This Row],[Gross Revenue]]*(1-Table4[[#This Row],[Discount]])</f>
        <v>1459.11</v>
      </c>
      <c r="K2244" s="4">
        <f>Table4[[#This Row],[Quantity]]*Table4[[#This Row],[CostPrice]]</f>
        <v>1034.8800000000001</v>
      </c>
      <c r="L2244" s="4">
        <f>Table4[[#This Row],[Net Revenue]]-Table4[[#This Row],[Total Cost]]</f>
        <v>424.22999999999979</v>
      </c>
      <c r="M2244" t="str">
        <f>_xlfn.XLOOKUP(Table4[[#This Row],[ProductID]], Products!A:A,Products!B:B, "Not Found")</f>
        <v>Little Watches</v>
      </c>
      <c r="N2244" t="str">
        <f>TEXT(Table4[[#This Row],[Date]], "mmm")</f>
        <v>Apr</v>
      </c>
      <c r="O2244" t="str">
        <f>TEXT(Table4[[#This Row],[Date]], "yyyy")</f>
        <v>2024</v>
      </c>
      <c r="P2244" t="str">
        <f>_xlfn.XLOOKUP(Table4[[#This Row],[ProductID]],Products!A:A,Products!C:C, "Not Found")</f>
        <v>Fashion</v>
      </c>
      <c r="Q2244" t="str">
        <f>_xlfn.XLOOKUP(Table4[[#This Row],[ProductID]],Products!A:A,Products!D:D,"Not Found")</f>
        <v>Watches</v>
      </c>
      <c r="R2244">
        <f>_xlfn.XLOOKUP(Table4[[#This Row],[ProductID]],Products!A:A,Products!E:E,"Not Found")</f>
        <v>429.15</v>
      </c>
      <c r="S2244">
        <f>_xlfn.XLOOKUP(Table4[[#This Row],[ProductID]],Products!A:A,Products!F:F, "Not Found")</f>
        <v>258.72000000000003</v>
      </c>
      <c r="T2244" t="str">
        <f>_xlfn.XLOOKUP(Table4[[#This Row],[CustomerID]],Customers!A:A,Customers!D:D, "Not Found")</f>
        <v>F</v>
      </c>
      <c r="U2244" s="6">
        <f>_xlfn.XLOOKUP(Table4[[#This Row],[CustomerID]],Customers!A:A,Customers!E:E, "Not Found")</f>
        <v>29674</v>
      </c>
      <c r="V2244">
        <f ca="1">DATEDIF(Table4[[#This Row],[CustomerBirthday]], TODAY(), "Y")</f>
        <v>45</v>
      </c>
      <c r="W2244" t="str" cm="1">
        <f t="array" aca="1" ref="W2244" ca="1">_xlfn.IFS(Table4[[#This Row],[Age]]&lt;25, "Under 25",Table4[[#This Row],[Age]]=34, "25-34", Table4[[#This Row],[Age]]&lt;=49, "35-49", Table4[[#This Row],[Age]]&lt;=64, "50-64", Table4[[#This Row],[Age]]&gt;=65, "65+")</f>
        <v>35-49</v>
      </c>
      <c r="X2244" t="str">
        <f>_xlfn.XLOOKUP(Table4[[#This Row],[StoreID]],Stores!A:A,Stores!B:B, "Not found")</f>
        <v>MegaMart Jimenezborough</v>
      </c>
      <c r="Y2244" t="str">
        <f>_xlfn.XLOOKUP(Table4[[#This Row],[StoreID]],Stores!A:A,Stores!C:C, "Not Found")</f>
        <v>Jimenezborough</v>
      </c>
      <c r="Z2244" t="str">
        <f>_xlfn.XLOOKUP(Table4[[#This Row],[StoreID]],Stores!A:A,Stores!D:D, "Not Found")</f>
        <v>South</v>
      </c>
    </row>
    <row r="2245" spans="1:26">
      <c r="A2245" t="s">
        <v>3111</v>
      </c>
      <c r="B2245" s="1">
        <v>45442</v>
      </c>
      <c r="C2245" t="s">
        <v>585</v>
      </c>
      <c r="D2245" t="s">
        <v>739</v>
      </c>
      <c r="E2245" t="s">
        <v>846</v>
      </c>
      <c r="F2245">
        <v>5</v>
      </c>
      <c r="G2245">
        <v>0.05</v>
      </c>
      <c r="H2245" t="s">
        <v>871</v>
      </c>
      <c r="I2245" s="4">
        <f>Table4[[#This Row],[Quantity]]*Table4[[#This Row],[UnitPrice]]</f>
        <v>5970.5999999999995</v>
      </c>
      <c r="J2245" s="4">
        <f>Table4[[#This Row],[Gross Revenue]]*(1-Table4[[#This Row],[Discount]])</f>
        <v>5672.0699999999988</v>
      </c>
      <c r="K2245" s="4">
        <f>Table4[[#This Row],[Quantity]]*Table4[[#This Row],[CostPrice]]</f>
        <v>4194.75</v>
      </c>
      <c r="L2245" s="4">
        <f>Table4[[#This Row],[Net Revenue]]-Table4[[#This Row],[Total Cost]]</f>
        <v>1477.3199999999988</v>
      </c>
      <c r="M2245" t="str">
        <f>_xlfn.XLOOKUP(Table4[[#This Row],[ProductID]], Products!A:A,Products!B:B, "Not Found")</f>
        <v>Step Smartphone</v>
      </c>
      <c r="N2245" t="str">
        <f>TEXT(Table4[[#This Row],[Date]], "mmm")</f>
        <v>May</v>
      </c>
      <c r="O2245" t="str">
        <f>TEXT(Table4[[#This Row],[Date]], "yyyy")</f>
        <v>2024</v>
      </c>
      <c r="P2245" t="str">
        <f>_xlfn.XLOOKUP(Table4[[#This Row],[ProductID]],Products!A:A,Products!C:C, "Not Found")</f>
        <v>Electronics</v>
      </c>
      <c r="Q2245" t="str">
        <f>_xlfn.XLOOKUP(Table4[[#This Row],[ProductID]],Products!A:A,Products!D:D,"Not Found")</f>
        <v>Smartphone</v>
      </c>
      <c r="R2245">
        <f>_xlfn.XLOOKUP(Table4[[#This Row],[ProductID]],Products!A:A,Products!E:E,"Not Found")</f>
        <v>1194.1199999999999</v>
      </c>
      <c r="S2245">
        <f>_xlfn.XLOOKUP(Table4[[#This Row],[ProductID]],Products!A:A,Products!F:F, "Not Found")</f>
        <v>838.95</v>
      </c>
      <c r="T2245" t="str">
        <f>_xlfn.XLOOKUP(Table4[[#This Row],[CustomerID]],Customers!A:A,Customers!D:D, "Not Found")</f>
        <v>M</v>
      </c>
      <c r="U2245" s="6">
        <f>_xlfn.XLOOKUP(Table4[[#This Row],[CustomerID]],Customers!A:A,Customers!E:E, "Not Found")</f>
        <v>25047</v>
      </c>
      <c r="V2245">
        <f ca="1">DATEDIF(Table4[[#This Row],[CustomerBirthday]], TODAY(), "Y")</f>
        <v>57</v>
      </c>
      <c r="W2245" t="str" cm="1">
        <f t="array" aca="1" ref="W2245" ca="1">_xlfn.IFS(Table4[[#This Row],[Age]]&lt;25, "Under 25",Table4[[#This Row],[Age]]=34, "25-34", Table4[[#This Row],[Age]]&lt;=49, "35-49", Table4[[#This Row],[Age]]&lt;=64, "50-64", Table4[[#This Row],[Age]]&gt;=65, "65+")</f>
        <v>50-64</v>
      </c>
      <c r="X2245" t="str">
        <f>_xlfn.XLOOKUP(Table4[[#This Row],[StoreID]],Stores!A:A,Stores!B:B, "Not found")</f>
        <v>MegaMart Johnmouth</v>
      </c>
      <c r="Y2245" t="str">
        <f>_xlfn.XLOOKUP(Table4[[#This Row],[StoreID]],Stores!A:A,Stores!C:C, "Not Found")</f>
        <v>Johnmouth</v>
      </c>
      <c r="Z2245" t="str">
        <f>_xlfn.XLOOKUP(Table4[[#This Row],[StoreID]],Stores!A:A,Stores!D:D, "Not Found")</f>
        <v>East</v>
      </c>
    </row>
    <row r="2246" spans="1:26">
      <c r="A2246" t="s">
        <v>3112</v>
      </c>
      <c r="B2246" s="1">
        <v>45604</v>
      </c>
      <c r="C2246" t="s">
        <v>247</v>
      </c>
      <c r="D2246" t="s">
        <v>757</v>
      </c>
      <c r="E2246" t="s">
        <v>842</v>
      </c>
      <c r="F2246">
        <v>4</v>
      </c>
      <c r="G2246">
        <v>0.1</v>
      </c>
      <c r="H2246" t="s">
        <v>871</v>
      </c>
      <c r="I2246" s="4">
        <f>Table4[[#This Row],[Quantity]]*Table4[[#This Row],[UnitPrice]]</f>
        <v>4984.4399999999996</v>
      </c>
      <c r="J2246" s="4">
        <f>Table4[[#This Row],[Gross Revenue]]*(1-Table4[[#This Row],[Discount]])</f>
        <v>4485.9960000000001</v>
      </c>
      <c r="K2246" s="4">
        <f>Table4[[#This Row],[Quantity]]*Table4[[#This Row],[CostPrice]]</f>
        <v>3334.08</v>
      </c>
      <c r="L2246" s="4">
        <f>Table4[[#This Row],[Net Revenue]]-Table4[[#This Row],[Total Cost]]</f>
        <v>1151.9160000000002</v>
      </c>
      <c r="M2246" t="str">
        <f>_xlfn.XLOOKUP(Table4[[#This Row],[ProductID]], Products!A:A,Products!B:B, "Not Found")</f>
        <v>Find Headphones</v>
      </c>
      <c r="N2246" t="str">
        <f>TEXT(Table4[[#This Row],[Date]], "mmm")</f>
        <v>Nov</v>
      </c>
      <c r="O2246" t="str">
        <f>TEXT(Table4[[#This Row],[Date]], "yyyy")</f>
        <v>2024</v>
      </c>
      <c r="P2246" t="str">
        <f>_xlfn.XLOOKUP(Table4[[#This Row],[ProductID]],Products!A:A,Products!C:C, "Not Found")</f>
        <v>Electronics</v>
      </c>
      <c r="Q2246" t="str">
        <f>_xlfn.XLOOKUP(Table4[[#This Row],[ProductID]],Products!A:A,Products!D:D,"Not Found")</f>
        <v>Headphones</v>
      </c>
      <c r="R2246">
        <f>_xlfn.XLOOKUP(Table4[[#This Row],[ProductID]],Products!A:A,Products!E:E,"Not Found")</f>
        <v>1246.1099999999999</v>
      </c>
      <c r="S2246">
        <f>_xlfn.XLOOKUP(Table4[[#This Row],[ProductID]],Products!A:A,Products!F:F, "Not Found")</f>
        <v>833.52</v>
      </c>
      <c r="T2246" t="str">
        <f>_xlfn.XLOOKUP(Table4[[#This Row],[CustomerID]],Customers!A:A,Customers!D:D, "Not Found")</f>
        <v>F</v>
      </c>
      <c r="U2246" s="6">
        <f>_xlfn.XLOOKUP(Table4[[#This Row],[CustomerID]],Customers!A:A,Customers!E:E, "Not Found")</f>
        <v>25547</v>
      </c>
      <c r="V2246">
        <f ca="1">DATEDIF(Table4[[#This Row],[CustomerBirthday]], TODAY(), "Y")</f>
        <v>56</v>
      </c>
      <c r="W2246" t="str" cm="1">
        <f t="array" aca="1" ref="W2246" ca="1">_xlfn.IFS(Table4[[#This Row],[Age]]&lt;25, "Under 25",Table4[[#This Row],[Age]]=34, "25-34", Table4[[#This Row],[Age]]&lt;=49, "35-49", Table4[[#This Row],[Age]]&lt;=64, "50-64", Table4[[#This Row],[Age]]&gt;=65, "65+")</f>
        <v>50-64</v>
      </c>
      <c r="X2246" t="str">
        <f>_xlfn.XLOOKUP(Table4[[#This Row],[StoreID]],Stores!A:A,Stores!B:B, "Not found")</f>
        <v>MegaMart Brianahaven</v>
      </c>
      <c r="Y2246" t="str">
        <f>_xlfn.XLOOKUP(Table4[[#This Row],[StoreID]],Stores!A:A,Stores!C:C, "Not Found")</f>
        <v>Brianahaven</v>
      </c>
      <c r="Z2246" t="str">
        <f>_xlfn.XLOOKUP(Table4[[#This Row],[StoreID]],Stores!A:A,Stores!D:D, "Not Found")</f>
        <v>North</v>
      </c>
    </row>
    <row r="2247" spans="1:26">
      <c r="A2247" t="s">
        <v>3113</v>
      </c>
      <c r="B2247" s="1">
        <v>45250</v>
      </c>
      <c r="C2247" t="s">
        <v>202</v>
      </c>
      <c r="D2247" t="s">
        <v>734</v>
      </c>
      <c r="E2247" t="s">
        <v>835</v>
      </c>
      <c r="F2247">
        <v>4</v>
      </c>
      <c r="G2247">
        <v>0.05</v>
      </c>
      <c r="H2247" t="s">
        <v>875</v>
      </c>
      <c r="I2247" s="4">
        <f>Table4[[#This Row],[Quantity]]*Table4[[#This Row],[UnitPrice]]</f>
        <v>439.12</v>
      </c>
      <c r="J2247" s="4">
        <f>Table4[[#This Row],[Gross Revenue]]*(1-Table4[[#This Row],[Discount]])</f>
        <v>417.16399999999999</v>
      </c>
      <c r="K2247" s="4">
        <f>Table4[[#This Row],[Quantity]]*Table4[[#This Row],[CostPrice]]</f>
        <v>282.36</v>
      </c>
      <c r="L2247" s="4">
        <f>Table4[[#This Row],[Net Revenue]]-Table4[[#This Row],[Total Cost]]</f>
        <v>134.80399999999997</v>
      </c>
      <c r="M2247" t="str">
        <f>_xlfn.XLOOKUP(Table4[[#This Row],[ProductID]], Products!A:A,Products!B:B, "Not Found")</f>
        <v>Recognize Footwear</v>
      </c>
      <c r="N2247" t="str">
        <f>TEXT(Table4[[#This Row],[Date]], "mmm")</f>
        <v>Nov</v>
      </c>
      <c r="O2247" t="str">
        <f>TEXT(Table4[[#This Row],[Date]], "yyyy")</f>
        <v>2023</v>
      </c>
      <c r="P2247" t="str">
        <f>_xlfn.XLOOKUP(Table4[[#This Row],[ProductID]],Products!A:A,Products!C:C, "Not Found")</f>
        <v>Fashion</v>
      </c>
      <c r="Q2247" t="str">
        <f>_xlfn.XLOOKUP(Table4[[#This Row],[ProductID]],Products!A:A,Products!D:D,"Not Found")</f>
        <v>Footwear</v>
      </c>
      <c r="R2247">
        <f>_xlfn.XLOOKUP(Table4[[#This Row],[ProductID]],Products!A:A,Products!E:E,"Not Found")</f>
        <v>109.78</v>
      </c>
      <c r="S2247">
        <f>_xlfn.XLOOKUP(Table4[[#This Row],[ProductID]],Products!A:A,Products!F:F, "Not Found")</f>
        <v>70.59</v>
      </c>
      <c r="T2247" t="str">
        <f>_xlfn.XLOOKUP(Table4[[#This Row],[CustomerID]],Customers!A:A,Customers!D:D, "Not Found")</f>
        <v>F</v>
      </c>
      <c r="U2247" s="6">
        <f>_xlfn.XLOOKUP(Table4[[#This Row],[CustomerID]],Customers!A:A,Customers!E:E, "Not Found")</f>
        <v>33492</v>
      </c>
      <c r="V2247">
        <f ca="1">DATEDIF(Table4[[#This Row],[CustomerBirthday]], TODAY(), "Y")</f>
        <v>34</v>
      </c>
      <c r="W2247" t="str" cm="1">
        <f t="array" aca="1" ref="W2247" ca="1">_xlfn.IFS(Table4[[#This Row],[Age]]&lt;25, "Under 25",Table4[[#This Row],[Age]]=34, "25-34", Table4[[#This Row],[Age]]&lt;=49, "35-49", Table4[[#This Row],[Age]]&lt;=64, "50-64", Table4[[#This Row],[Age]]&gt;=65, "65+")</f>
        <v>25-34</v>
      </c>
      <c r="X2247" t="str">
        <f>_xlfn.XLOOKUP(Table4[[#This Row],[StoreID]],Stores!A:A,Stores!B:B, "Not found")</f>
        <v>MegaMart Peckmouth</v>
      </c>
      <c r="Y2247" t="str">
        <f>_xlfn.XLOOKUP(Table4[[#This Row],[StoreID]],Stores!A:A,Stores!C:C, "Not Found")</f>
        <v>Peckmouth</v>
      </c>
      <c r="Z2247" t="str">
        <f>_xlfn.XLOOKUP(Table4[[#This Row],[StoreID]],Stores!A:A,Stores!D:D, "Not Found")</f>
        <v>East</v>
      </c>
    </row>
    <row r="2248" spans="1:26">
      <c r="A2248" t="s">
        <v>3114</v>
      </c>
      <c r="B2248" s="1">
        <v>45273</v>
      </c>
      <c r="C2248" t="s">
        <v>542</v>
      </c>
      <c r="D2248" t="s">
        <v>806</v>
      </c>
      <c r="E2248" t="s">
        <v>831</v>
      </c>
      <c r="F2248">
        <v>1</v>
      </c>
      <c r="G2248">
        <v>0.05</v>
      </c>
      <c r="H2248" t="s">
        <v>875</v>
      </c>
      <c r="I2248" s="4">
        <f>Table4[[#This Row],[Quantity]]*Table4[[#This Row],[UnitPrice]]</f>
        <v>1745.61</v>
      </c>
      <c r="J2248" s="4">
        <f>Table4[[#This Row],[Gross Revenue]]*(1-Table4[[#This Row],[Discount]])</f>
        <v>1658.3294999999998</v>
      </c>
      <c r="K2248" s="4">
        <f>Table4[[#This Row],[Quantity]]*Table4[[#This Row],[CostPrice]]</f>
        <v>1322.44</v>
      </c>
      <c r="L2248" s="4">
        <f>Table4[[#This Row],[Net Revenue]]-Table4[[#This Row],[Total Cost]]</f>
        <v>335.88949999999977</v>
      </c>
      <c r="M2248" t="str">
        <f>_xlfn.XLOOKUP(Table4[[#This Row],[ProductID]], Products!A:A,Products!B:B, "Not Found")</f>
        <v>Piece Headphones</v>
      </c>
      <c r="N2248" t="str">
        <f>TEXT(Table4[[#This Row],[Date]], "mmm")</f>
        <v>Dec</v>
      </c>
      <c r="O2248" t="str">
        <f>TEXT(Table4[[#This Row],[Date]], "yyyy")</f>
        <v>2023</v>
      </c>
      <c r="P2248" t="str">
        <f>_xlfn.XLOOKUP(Table4[[#This Row],[ProductID]],Products!A:A,Products!C:C, "Not Found")</f>
        <v>Electronics</v>
      </c>
      <c r="Q2248" t="str">
        <f>_xlfn.XLOOKUP(Table4[[#This Row],[ProductID]],Products!A:A,Products!D:D,"Not Found")</f>
        <v>Headphones</v>
      </c>
      <c r="R2248">
        <f>_xlfn.XLOOKUP(Table4[[#This Row],[ProductID]],Products!A:A,Products!E:E,"Not Found")</f>
        <v>1745.61</v>
      </c>
      <c r="S2248">
        <f>_xlfn.XLOOKUP(Table4[[#This Row],[ProductID]],Products!A:A,Products!F:F, "Not Found")</f>
        <v>1322.44</v>
      </c>
      <c r="T2248" t="str">
        <f>_xlfn.XLOOKUP(Table4[[#This Row],[CustomerID]],Customers!A:A,Customers!D:D, "Not Found")</f>
        <v>M</v>
      </c>
      <c r="U2248" s="6">
        <f>_xlfn.XLOOKUP(Table4[[#This Row],[CustomerID]],Customers!A:A,Customers!E:E, "Not Found")</f>
        <v>26101</v>
      </c>
      <c r="V2248">
        <f ca="1">DATEDIF(Table4[[#This Row],[CustomerBirthday]], TODAY(), "Y")</f>
        <v>55</v>
      </c>
      <c r="W2248" t="str" cm="1">
        <f t="array" aca="1" ref="W2248" ca="1">_xlfn.IFS(Table4[[#This Row],[Age]]&lt;25, "Under 25",Table4[[#This Row],[Age]]=34, "25-34", Table4[[#This Row],[Age]]&lt;=49, "35-49", Table4[[#This Row],[Age]]&lt;=64, "50-64", Table4[[#This Row],[Age]]&gt;=65, "65+")</f>
        <v>50-64</v>
      </c>
      <c r="X2248" t="str">
        <f>_xlfn.XLOOKUP(Table4[[#This Row],[StoreID]],Stores!A:A,Stores!B:B, "Not found")</f>
        <v>MegaMart Jimenezborough</v>
      </c>
      <c r="Y2248" t="str">
        <f>_xlfn.XLOOKUP(Table4[[#This Row],[StoreID]],Stores!A:A,Stores!C:C, "Not Found")</f>
        <v>Jimenezborough</v>
      </c>
      <c r="Z2248" t="str">
        <f>_xlfn.XLOOKUP(Table4[[#This Row],[StoreID]],Stores!A:A,Stores!D:D, "Not Found")</f>
        <v>South</v>
      </c>
    </row>
    <row r="2249" spans="1:26">
      <c r="A2249" t="s">
        <v>3115</v>
      </c>
      <c r="B2249" s="1">
        <v>45590</v>
      </c>
      <c r="C2249" t="s">
        <v>141</v>
      </c>
      <c r="D2249" t="s">
        <v>745</v>
      </c>
      <c r="E2249" t="s">
        <v>831</v>
      </c>
      <c r="F2249">
        <v>3</v>
      </c>
      <c r="G2249">
        <v>0.15</v>
      </c>
      <c r="H2249" t="s">
        <v>875</v>
      </c>
      <c r="I2249" s="4">
        <f>Table4[[#This Row],[Quantity]]*Table4[[#This Row],[UnitPrice]]</f>
        <v>3579.2699999999995</v>
      </c>
      <c r="J2249" s="4">
        <f>Table4[[#This Row],[Gross Revenue]]*(1-Table4[[#This Row],[Discount]])</f>
        <v>3042.3794999999996</v>
      </c>
      <c r="K2249" s="4">
        <f>Table4[[#This Row],[Quantity]]*Table4[[#This Row],[CostPrice]]</f>
        <v>2454.7200000000003</v>
      </c>
      <c r="L2249" s="4">
        <f>Table4[[#This Row],[Net Revenue]]-Table4[[#This Row],[Total Cost]]</f>
        <v>587.6594999999993</v>
      </c>
      <c r="M2249" t="str">
        <f>_xlfn.XLOOKUP(Table4[[#This Row],[ProductID]], Products!A:A,Products!B:B, "Not Found")</f>
        <v>Above Camera</v>
      </c>
      <c r="N2249" t="str">
        <f>TEXT(Table4[[#This Row],[Date]], "mmm")</f>
        <v>Oct</v>
      </c>
      <c r="O2249" t="str">
        <f>TEXT(Table4[[#This Row],[Date]], "yyyy")</f>
        <v>2024</v>
      </c>
      <c r="P2249" t="str">
        <f>_xlfn.XLOOKUP(Table4[[#This Row],[ProductID]],Products!A:A,Products!C:C, "Not Found")</f>
        <v>Electronics</v>
      </c>
      <c r="Q2249" t="str">
        <f>_xlfn.XLOOKUP(Table4[[#This Row],[ProductID]],Products!A:A,Products!D:D,"Not Found")</f>
        <v>Camera</v>
      </c>
      <c r="R2249">
        <f>_xlfn.XLOOKUP(Table4[[#This Row],[ProductID]],Products!A:A,Products!E:E,"Not Found")</f>
        <v>1193.0899999999999</v>
      </c>
      <c r="S2249">
        <f>_xlfn.XLOOKUP(Table4[[#This Row],[ProductID]],Products!A:A,Products!F:F, "Not Found")</f>
        <v>818.24</v>
      </c>
      <c r="T2249" t="str">
        <f>_xlfn.XLOOKUP(Table4[[#This Row],[CustomerID]],Customers!A:A,Customers!D:D, "Not Found")</f>
        <v>M</v>
      </c>
      <c r="U2249" s="6">
        <f>_xlfn.XLOOKUP(Table4[[#This Row],[CustomerID]],Customers!A:A,Customers!E:E, "Not Found")</f>
        <v>33546</v>
      </c>
      <c r="V2249">
        <f ca="1">DATEDIF(Table4[[#This Row],[CustomerBirthday]], TODAY(), "Y")</f>
        <v>34</v>
      </c>
      <c r="W2249" t="str" cm="1">
        <f t="array" aca="1" ref="W2249" ca="1">_xlfn.IFS(Table4[[#This Row],[Age]]&lt;25, "Under 25",Table4[[#This Row],[Age]]=34, "25-34", Table4[[#This Row],[Age]]&lt;=49, "35-49", Table4[[#This Row],[Age]]&lt;=64, "50-64", Table4[[#This Row],[Age]]&gt;=65, "65+")</f>
        <v>25-34</v>
      </c>
      <c r="X2249" t="str">
        <f>_xlfn.XLOOKUP(Table4[[#This Row],[StoreID]],Stores!A:A,Stores!B:B, "Not found")</f>
        <v>MegaMart Jimenezborough</v>
      </c>
      <c r="Y2249" t="str">
        <f>_xlfn.XLOOKUP(Table4[[#This Row],[StoreID]],Stores!A:A,Stores!C:C, "Not Found")</f>
        <v>Jimenezborough</v>
      </c>
      <c r="Z2249" t="str">
        <f>_xlfn.XLOOKUP(Table4[[#This Row],[StoreID]],Stores!A:A,Stores!D:D, "Not Found")</f>
        <v>South</v>
      </c>
    </row>
    <row r="2250" spans="1:26">
      <c r="A2250" t="s">
        <v>3116</v>
      </c>
      <c r="B2250" s="1">
        <v>45184</v>
      </c>
      <c r="C2250" t="s">
        <v>331</v>
      </c>
      <c r="D2250" t="s">
        <v>796</v>
      </c>
      <c r="E2250" t="s">
        <v>835</v>
      </c>
      <c r="F2250">
        <v>5</v>
      </c>
      <c r="G2250">
        <v>0.15</v>
      </c>
      <c r="H2250" t="s">
        <v>871</v>
      </c>
      <c r="I2250" s="4">
        <f>Table4[[#This Row],[Quantity]]*Table4[[#This Row],[UnitPrice]]</f>
        <v>7812.1500000000005</v>
      </c>
      <c r="J2250" s="4">
        <f>Table4[[#This Row],[Gross Revenue]]*(1-Table4[[#This Row],[Discount]])</f>
        <v>6640.3275000000003</v>
      </c>
      <c r="K2250" s="4">
        <f>Table4[[#This Row],[Quantity]]*Table4[[#This Row],[CostPrice]]</f>
        <v>5978.1500000000005</v>
      </c>
      <c r="L2250" s="4">
        <f>Table4[[#This Row],[Net Revenue]]-Table4[[#This Row],[Total Cost]]</f>
        <v>662.17749999999978</v>
      </c>
      <c r="M2250" t="str">
        <f>_xlfn.XLOOKUP(Table4[[#This Row],[ProductID]], Products!A:A,Products!B:B, "Not Found")</f>
        <v>Chair Laptop</v>
      </c>
      <c r="N2250" t="str">
        <f>TEXT(Table4[[#This Row],[Date]], "mmm")</f>
        <v>Sep</v>
      </c>
      <c r="O2250" t="str">
        <f>TEXT(Table4[[#This Row],[Date]], "yyyy")</f>
        <v>2023</v>
      </c>
      <c r="P2250" t="str">
        <f>_xlfn.XLOOKUP(Table4[[#This Row],[ProductID]],Products!A:A,Products!C:C, "Not Found")</f>
        <v>Electronics</v>
      </c>
      <c r="Q2250" t="str">
        <f>_xlfn.XLOOKUP(Table4[[#This Row],[ProductID]],Products!A:A,Products!D:D,"Not Found")</f>
        <v>Laptop</v>
      </c>
      <c r="R2250">
        <f>_xlfn.XLOOKUP(Table4[[#This Row],[ProductID]],Products!A:A,Products!E:E,"Not Found")</f>
        <v>1562.43</v>
      </c>
      <c r="S2250">
        <f>_xlfn.XLOOKUP(Table4[[#This Row],[ProductID]],Products!A:A,Products!F:F, "Not Found")</f>
        <v>1195.6300000000001</v>
      </c>
      <c r="T2250" t="str">
        <f>_xlfn.XLOOKUP(Table4[[#This Row],[CustomerID]],Customers!A:A,Customers!D:D, "Not Found")</f>
        <v>F</v>
      </c>
      <c r="U2250" s="6">
        <f>_xlfn.XLOOKUP(Table4[[#This Row],[CustomerID]],Customers!A:A,Customers!E:E, "Not Found")</f>
        <v>35714</v>
      </c>
      <c r="V2250">
        <f ca="1">DATEDIF(Table4[[#This Row],[CustomerBirthday]], TODAY(), "Y")</f>
        <v>28</v>
      </c>
      <c r="W2250" t="str" cm="1">
        <f t="array" aca="1" ref="W2250" ca="1">_xlfn.IFS(Table4[[#This Row],[Age]]&lt;25, "Under 25",Table4[[#This Row],[Age]]=34, "25-34", Table4[[#This Row],[Age]]&lt;=49, "35-49", Table4[[#This Row],[Age]]&lt;=64, "50-64", Table4[[#This Row],[Age]]&gt;=65, "65+")</f>
        <v>35-49</v>
      </c>
      <c r="X2250" t="str">
        <f>_xlfn.XLOOKUP(Table4[[#This Row],[StoreID]],Stores!A:A,Stores!B:B, "Not found")</f>
        <v>MegaMart Peckmouth</v>
      </c>
      <c r="Y2250" t="str">
        <f>_xlfn.XLOOKUP(Table4[[#This Row],[StoreID]],Stores!A:A,Stores!C:C, "Not Found")</f>
        <v>Peckmouth</v>
      </c>
      <c r="Z2250" t="str">
        <f>_xlfn.XLOOKUP(Table4[[#This Row],[StoreID]],Stores!A:A,Stores!D:D, "Not Found")</f>
        <v>East</v>
      </c>
    </row>
    <row r="2251" spans="1:26">
      <c r="A2251" t="s">
        <v>3117</v>
      </c>
      <c r="B2251" s="1">
        <v>45754</v>
      </c>
      <c r="C2251" t="s">
        <v>210</v>
      </c>
      <c r="D2251" t="s">
        <v>755</v>
      </c>
      <c r="E2251" t="s">
        <v>846</v>
      </c>
      <c r="F2251">
        <v>4</v>
      </c>
      <c r="G2251">
        <v>0.1</v>
      </c>
      <c r="H2251" t="s">
        <v>865</v>
      </c>
      <c r="I2251" s="4">
        <f>Table4[[#This Row],[Quantity]]*Table4[[#This Row],[UnitPrice]]</f>
        <v>7435</v>
      </c>
      <c r="J2251" s="4">
        <f>Table4[[#This Row],[Gross Revenue]]*(1-Table4[[#This Row],[Discount]])</f>
        <v>6691.5</v>
      </c>
      <c r="K2251" s="4">
        <f>Table4[[#This Row],[Quantity]]*Table4[[#This Row],[CostPrice]]</f>
        <v>5804.64</v>
      </c>
      <c r="L2251" s="4">
        <f>Table4[[#This Row],[Net Revenue]]-Table4[[#This Row],[Total Cost]]</f>
        <v>886.85999999999967</v>
      </c>
      <c r="M2251" t="str">
        <f>_xlfn.XLOOKUP(Table4[[#This Row],[ProductID]], Products!A:A,Products!B:B, "Not Found")</f>
        <v>House Accessories</v>
      </c>
      <c r="N2251" t="str">
        <f>TEXT(Table4[[#This Row],[Date]], "mmm")</f>
        <v>Apr</v>
      </c>
      <c r="O2251" t="str">
        <f>TEXT(Table4[[#This Row],[Date]], "yyyy")</f>
        <v>2025</v>
      </c>
      <c r="P2251" t="str">
        <f>_xlfn.XLOOKUP(Table4[[#This Row],[ProductID]],Products!A:A,Products!C:C, "Not Found")</f>
        <v>Fashion</v>
      </c>
      <c r="Q2251" t="str">
        <f>_xlfn.XLOOKUP(Table4[[#This Row],[ProductID]],Products!A:A,Products!D:D,"Not Found")</f>
        <v>Accessories</v>
      </c>
      <c r="R2251">
        <f>_xlfn.XLOOKUP(Table4[[#This Row],[ProductID]],Products!A:A,Products!E:E,"Not Found")</f>
        <v>1858.75</v>
      </c>
      <c r="S2251">
        <f>_xlfn.XLOOKUP(Table4[[#This Row],[ProductID]],Products!A:A,Products!F:F, "Not Found")</f>
        <v>1451.16</v>
      </c>
      <c r="T2251" t="str">
        <f>_xlfn.XLOOKUP(Table4[[#This Row],[CustomerID]],Customers!A:A,Customers!D:D, "Not Found")</f>
        <v>F</v>
      </c>
      <c r="U2251" s="6">
        <f>_xlfn.XLOOKUP(Table4[[#This Row],[CustomerID]],Customers!A:A,Customers!E:E, "Not Found")</f>
        <v>37570</v>
      </c>
      <c r="V2251">
        <f ca="1">DATEDIF(Table4[[#This Row],[CustomerBirthday]], TODAY(), "Y")</f>
        <v>23</v>
      </c>
      <c r="W2251" t="str" cm="1">
        <f t="array" aca="1" ref="W2251" ca="1">_xlfn.IFS(Table4[[#This Row],[Age]]&lt;25, "Under 25",Table4[[#This Row],[Age]]=34, "25-34", Table4[[#This Row],[Age]]&lt;=49, "35-49", Table4[[#This Row],[Age]]&lt;=64, "50-64", Table4[[#This Row],[Age]]&gt;=65, "65+")</f>
        <v>Under 25</v>
      </c>
      <c r="X2251" t="str">
        <f>_xlfn.XLOOKUP(Table4[[#This Row],[StoreID]],Stores!A:A,Stores!B:B, "Not found")</f>
        <v>MegaMart Johnmouth</v>
      </c>
      <c r="Y2251" t="str">
        <f>_xlfn.XLOOKUP(Table4[[#This Row],[StoreID]],Stores!A:A,Stores!C:C, "Not Found")</f>
        <v>Johnmouth</v>
      </c>
      <c r="Z2251" t="str">
        <f>_xlfn.XLOOKUP(Table4[[#This Row],[StoreID]],Stores!A:A,Stores!D:D, "Not Found")</f>
        <v>East</v>
      </c>
    </row>
    <row r="2252" spans="1:26">
      <c r="A2252" t="s">
        <v>3118</v>
      </c>
      <c r="B2252" s="1">
        <v>45737</v>
      </c>
      <c r="C2252" t="s">
        <v>570</v>
      </c>
      <c r="D2252" t="s">
        <v>734</v>
      </c>
      <c r="E2252" t="s">
        <v>846</v>
      </c>
      <c r="F2252">
        <v>2</v>
      </c>
      <c r="G2252">
        <v>0</v>
      </c>
      <c r="H2252" t="s">
        <v>868</v>
      </c>
      <c r="I2252" s="4">
        <f>Table4[[#This Row],[Quantity]]*Table4[[#This Row],[UnitPrice]]</f>
        <v>219.56</v>
      </c>
      <c r="J2252" s="4">
        <f>Table4[[#This Row],[Gross Revenue]]*(1-Table4[[#This Row],[Discount]])</f>
        <v>219.56</v>
      </c>
      <c r="K2252" s="4">
        <f>Table4[[#This Row],[Quantity]]*Table4[[#This Row],[CostPrice]]</f>
        <v>141.18</v>
      </c>
      <c r="L2252" s="4">
        <f>Table4[[#This Row],[Net Revenue]]-Table4[[#This Row],[Total Cost]]</f>
        <v>78.38</v>
      </c>
      <c r="M2252" t="str">
        <f>_xlfn.XLOOKUP(Table4[[#This Row],[ProductID]], Products!A:A,Products!B:B, "Not Found")</f>
        <v>Recognize Footwear</v>
      </c>
      <c r="N2252" t="str">
        <f>TEXT(Table4[[#This Row],[Date]], "mmm")</f>
        <v>Mar</v>
      </c>
      <c r="O2252" t="str">
        <f>TEXT(Table4[[#This Row],[Date]], "yyyy")</f>
        <v>2025</v>
      </c>
      <c r="P2252" t="str">
        <f>_xlfn.XLOOKUP(Table4[[#This Row],[ProductID]],Products!A:A,Products!C:C, "Not Found")</f>
        <v>Fashion</v>
      </c>
      <c r="Q2252" t="str">
        <f>_xlfn.XLOOKUP(Table4[[#This Row],[ProductID]],Products!A:A,Products!D:D,"Not Found")</f>
        <v>Footwear</v>
      </c>
      <c r="R2252">
        <f>_xlfn.XLOOKUP(Table4[[#This Row],[ProductID]],Products!A:A,Products!E:E,"Not Found")</f>
        <v>109.78</v>
      </c>
      <c r="S2252">
        <f>_xlfn.XLOOKUP(Table4[[#This Row],[ProductID]],Products!A:A,Products!F:F, "Not Found")</f>
        <v>70.59</v>
      </c>
      <c r="T2252" t="str">
        <f>_xlfn.XLOOKUP(Table4[[#This Row],[CustomerID]],Customers!A:A,Customers!D:D, "Not Found")</f>
        <v>M</v>
      </c>
      <c r="U2252" s="6">
        <f>_xlfn.XLOOKUP(Table4[[#This Row],[CustomerID]],Customers!A:A,Customers!E:E, "Not Found")</f>
        <v>33160</v>
      </c>
      <c r="V2252">
        <f ca="1">DATEDIF(Table4[[#This Row],[CustomerBirthday]], TODAY(), "Y")</f>
        <v>35</v>
      </c>
      <c r="W2252" t="str" cm="1">
        <f t="array" aca="1" ref="W2252" ca="1">_xlfn.IFS(Table4[[#This Row],[Age]]&lt;25, "Under 25",Table4[[#This Row],[Age]]=34, "25-34", Table4[[#This Row],[Age]]&lt;=49, "35-49", Table4[[#This Row],[Age]]&lt;=64, "50-64", Table4[[#This Row],[Age]]&gt;=65, "65+")</f>
        <v>35-49</v>
      </c>
      <c r="X2252" t="str">
        <f>_xlfn.XLOOKUP(Table4[[#This Row],[StoreID]],Stores!A:A,Stores!B:B, "Not found")</f>
        <v>MegaMart Johnmouth</v>
      </c>
      <c r="Y2252" t="str">
        <f>_xlfn.XLOOKUP(Table4[[#This Row],[StoreID]],Stores!A:A,Stores!C:C, "Not Found")</f>
        <v>Johnmouth</v>
      </c>
      <c r="Z2252" t="str">
        <f>_xlfn.XLOOKUP(Table4[[#This Row],[StoreID]],Stores!A:A,Stores!D:D, "Not Found")</f>
        <v>East</v>
      </c>
    </row>
    <row r="2253" spans="1:26">
      <c r="A2253" t="s">
        <v>3119</v>
      </c>
      <c r="B2253" s="1">
        <v>45253</v>
      </c>
      <c r="C2253" t="s">
        <v>411</v>
      </c>
      <c r="D2253" t="s">
        <v>755</v>
      </c>
      <c r="E2253" t="s">
        <v>842</v>
      </c>
      <c r="F2253">
        <v>1</v>
      </c>
      <c r="G2253">
        <v>0</v>
      </c>
      <c r="H2253" t="s">
        <v>871</v>
      </c>
      <c r="I2253" s="4">
        <f>Table4[[#This Row],[Quantity]]*Table4[[#This Row],[UnitPrice]]</f>
        <v>1858.75</v>
      </c>
      <c r="J2253" s="4">
        <f>Table4[[#This Row],[Gross Revenue]]*(1-Table4[[#This Row],[Discount]])</f>
        <v>1858.75</v>
      </c>
      <c r="K2253" s="4">
        <f>Table4[[#This Row],[Quantity]]*Table4[[#This Row],[CostPrice]]</f>
        <v>1451.16</v>
      </c>
      <c r="L2253" s="4">
        <f>Table4[[#This Row],[Net Revenue]]-Table4[[#This Row],[Total Cost]]</f>
        <v>407.58999999999992</v>
      </c>
      <c r="M2253" t="str">
        <f>_xlfn.XLOOKUP(Table4[[#This Row],[ProductID]], Products!A:A,Products!B:B, "Not Found")</f>
        <v>House Accessories</v>
      </c>
      <c r="N2253" t="str">
        <f>TEXT(Table4[[#This Row],[Date]], "mmm")</f>
        <v>Nov</v>
      </c>
      <c r="O2253" t="str">
        <f>TEXT(Table4[[#This Row],[Date]], "yyyy")</f>
        <v>2023</v>
      </c>
      <c r="P2253" t="str">
        <f>_xlfn.XLOOKUP(Table4[[#This Row],[ProductID]],Products!A:A,Products!C:C, "Not Found")</f>
        <v>Fashion</v>
      </c>
      <c r="Q2253" t="str">
        <f>_xlfn.XLOOKUP(Table4[[#This Row],[ProductID]],Products!A:A,Products!D:D,"Not Found")</f>
        <v>Accessories</v>
      </c>
      <c r="R2253">
        <f>_xlfn.XLOOKUP(Table4[[#This Row],[ProductID]],Products!A:A,Products!E:E,"Not Found")</f>
        <v>1858.75</v>
      </c>
      <c r="S2253">
        <f>_xlfn.XLOOKUP(Table4[[#This Row],[ProductID]],Products!A:A,Products!F:F, "Not Found")</f>
        <v>1451.16</v>
      </c>
      <c r="T2253" t="str">
        <f>_xlfn.XLOOKUP(Table4[[#This Row],[CustomerID]],Customers!A:A,Customers!D:D, "Not Found")</f>
        <v>F</v>
      </c>
      <c r="U2253" s="6">
        <f>_xlfn.XLOOKUP(Table4[[#This Row],[CustomerID]],Customers!A:A,Customers!E:E, "Not Found")</f>
        <v>24112</v>
      </c>
      <c r="V2253">
        <f ca="1">DATEDIF(Table4[[#This Row],[CustomerBirthday]], TODAY(), "Y")</f>
        <v>60</v>
      </c>
      <c r="W2253" t="str" cm="1">
        <f t="array" aca="1" ref="W2253" ca="1">_xlfn.IFS(Table4[[#This Row],[Age]]&lt;25, "Under 25",Table4[[#This Row],[Age]]=34, "25-34", Table4[[#This Row],[Age]]&lt;=49, "35-49", Table4[[#This Row],[Age]]&lt;=64, "50-64", Table4[[#This Row],[Age]]&gt;=65, "65+")</f>
        <v>50-64</v>
      </c>
      <c r="X2253" t="str">
        <f>_xlfn.XLOOKUP(Table4[[#This Row],[StoreID]],Stores!A:A,Stores!B:B, "Not found")</f>
        <v>MegaMart Brianahaven</v>
      </c>
      <c r="Y2253" t="str">
        <f>_xlfn.XLOOKUP(Table4[[#This Row],[StoreID]],Stores!A:A,Stores!C:C, "Not Found")</f>
        <v>Brianahaven</v>
      </c>
      <c r="Z2253" t="str">
        <f>_xlfn.XLOOKUP(Table4[[#This Row],[StoreID]],Stores!A:A,Stores!D:D, "Not Found")</f>
        <v>North</v>
      </c>
    </row>
    <row r="2254" spans="1:26">
      <c r="A2254" t="s">
        <v>3120</v>
      </c>
      <c r="B2254" s="1">
        <v>45618</v>
      </c>
      <c r="C2254" t="s">
        <v>487</v>
      </c>
      <c r="D2254" t="s">
        <v>788</v>
      </c>
      <c r="E2254" t="s">
        <v>839</v>
      </c>
      <c r="F2254">
        <v>1</v>
      </c>
      <c r="G2254">
        <v>0</v>
      </c>
      <c r="H2254" t="s">
        <v>868</v>
      </c>
      <c r="I2254" s="4">
        <f>Table4[[#This Row],[Quantity]]*Table4[[#This Row],[UnitPrice]]</f>
        <v>1095.72</v>
      </c>
      <c r="J2254" s="4">
        <f>Table4[[#This Row],[Gross Revenue]]*(1-Table4[[#This Row],[Discount]])</f>
        <v>1095.72</v>
      </c>
      <c r="K2254" s="4">
        <f>Table4[[#This Row],[Quantity]]*Table4[[#This Row],[CostPrice]]</f>
        <v>822.2</v>
      </c>
      <c r="L2254" s="4">
        <f>Table4[[#This Row],[Net Revenue]]-Table4[[#This Row],[Total Cost]]</f>
        <v>273.52</v>
      </c>
      <c r="M2254" t="str">
        <f>_xlfn.XLOOKUP(Table4[[#This Row],[ProductID]], Products!A:A,Products!B:B, "Not Found")</f>
        <v>Foot Snacks</v>
      </c>
      <c r="N2254" t="str">
        <f>TEXT(Table4[[#This Row],[Date]], "mmm")</f>
        <v>Nov</v>
      </c>
      <c r="O2254" t="str">
        <f>TEXT(Table4[[#This Row],[Date]], "yyyy")</f>
        <v>2024</v>
      </c>
      <c r="P2254" t="str">
        <f>_xlfn.XLOOKUP(Table4[[#This Row],[ProductID]],Products!A:A,Products!C:C, "Not Found")</f>
        <v>Groceries</v>
      </c>
      <c r="Q2254" t="str">
        <f>_xlfn.XLOOKUP(Table4[[#This Row],[ProductID]],Products!A:A,Products!D:D,"Not Found")</f>
        <v>Snacks</v>
      </c>
      <c r="R2254">
        <f>_xlfn.XLOOKUP(Table4[[#This Row],[ProductID]],Products!A:A,Products!E:E,"Not Found")</f>
        <v>1095.72</v>
      </c>
      <c r="S2254">
        <f>_xlfn.XLOOKUP(Table4[[#This Row],[ProductID]],Products!A:A,Products!F:F, "Not Found")</f>
        <v>822.2</v>
      </c>
      <c r="T2254" t="str">
        <f>_xlfn.XLOOKUP(Table4[[#This Row],[CustomerID]],Customers!A:A,Customers!D:D, "Not Found")</f>
        <v>M</v>
      </c>
      <c r="U2254" s="6">
        <f>_xlfn.XLOOKUP(Table4[[#This Row],[CustomerID]],Customers!A:A,Customers!E:E, "Not Found")</f>
        <v>22750</v>
      </c>
      <c r="V2254">
        <f ca="1">DATEDIF(Table4[[#This Row],[CustomerBirthday]], TODAY(), "Y")</f>
        <v>64</v>
      </c>
      <c r="W2254" t="str" cm="1">
        <f t="array" aca="1" ref="W2254" ca="1">_xlfn.IFS(Table4[[#This Row],[Age]]&lt;25, "Under 25",Table4[[#This Row],[Age]]=34, "25-34", Table4[[#This Row],[Age]]&lt;=49, "35-49", Table4[[#This Row],[Age]]&lt;=64, "50-64", Table4[[#This Row],[Age]]&gt;=65, "65+")</f>
        <v>50-64</v>
      </c>
      <c r="X2254" t="str">
        <f>_xlfn.XLOOKUP(Table4[[#This Row],[StoreID]],Stores!A:A,Stores!B:B, "Not found")</f>
        <v>MegaMart New Michele</v>
      </c>
      <c r="Y2254" t="str">
        <f>_xlfn.XLOOKUP(Table4[[#This Row],[StoreID]],Stores!A:A,Stores!C:C, "Not Found")</f>
        <v>New Michele</v>
      </c>
      <c r="Z2254" t="str">
        <f>_xlfn.XLOOKUP(Table4[[#This Row],[StoreID]],Stores!A:A,Stores!D:D, "Not Found")</f>
        <v>West</v>
      </c>
    </row>
    <row r="2255" spans="1:26">
      <c r="A2255" t="s">
        <v>3121</v>
      </c>
      <c r="B2255" s="1">
        <v>45544</v>
      </c>
      <c r="C2255" t="s">
        <v>230</v>
      </c>
      <c r="D2255" t="s">
        <v>794</v>
      </c>
      <c r="E2255" t="s">
        <v>831</v>
      </c>
      <c r="F2255">
        <v>5</v>
      </c>
      <c r="G2255">
        <v>0.1</v>
      </c>
      <c r="H2255" t="s">
        <v>875</v>
      </c>
      <c r="I2255" s="4">
        <f>Table4[[#This Row],[Quantity]]*Table4[[#This Row],[UnitPrice]]</f>
        <v>2140.25</v>
      </c>
      <c r="J2255" s="4">
        <f>Table4[[#This Row],[Gross Revenue]]*(1-Table4[[#This Row],[Discount]])</f>
        <v>1926.2250000000001</v>
      </c>
      <c r="K2255" s="4">
        <f>Table4[[#This Row],[Quantity]]*Table4[[#This Row],[CostPrice]]</f>
        <v>1230.3499999999999</v>
      </c>
      <c r="L2255" s="4">
        <f>Table4[[#This Row],[Net Revenue]]-Table4[[#This Row],[Total Cost]]</f>
        <v>695.87500000000023</v>
      </c>
      <c r="M2255" t="str">
        <f>_xlfn.XLOOKUP(Table4[[#This Row],[ProductID]], Products!A:A,Products!B:B, "Not Found")</f>
        <v>Everything Laptop</v>
      </c>
      <c r="N2255" t="str">
        <f>TEXT(Table4[[#This Row],[Date]], "mmm")</f>
        <v>Sep</v>
      </c>
      <c r="O2255" t="str">
        <f>TEXT(Table4[[#This Row],[Date]], "yyyy")</f>
        <v>2024</v>
      </c>
      <c r="P2255" t="str">
        <f>_xlfn.XLOOKUP(Table4[[#This Row],[ProductID]],Products!A:A,Products!C:C, "Not Found")</f>
        <v>Electronics</v>
      </c>
      <c r="Q2255" t="str">
        <f>_xlfn.XLOOKUP(Table4[[#This Row],[ProductID]],Products!A:A,Products!D:D,"Not Found")</f>
        <v>Laptop</v>
      </c>
      <c r="R2255">
        <f>_xlfn.XLOOKUP(Table4[[#This Row],[ProductID]],Products!A:A,Products!E:E,"Not Found")</f>
        <v>428.05</v>
      </c>
      <c r="S2255">
        <f>_xlfn.XLOOKUP(Table4[[#This Row],[ProductID]],Products!A:A,Products!F:F, "Not Found")</f>
        <v>246.07</v>
      </c>
      <c r="T2255" t="str">
        <f>_xlfn.XLOOKUP(Table4[[#This Row],[CustomerID]],Customers!A:A,Customers!D:D, "Not Found")</f>
        <v>M</v>
      </c>
      <c r="U2255" s="6">
        <f>_xlfn.XLOOKUP(Table4[[#This Row],[CustomerID]],Customers!A:A,Customers!E:E, "Not Found")</f>
        <v>35712</v>
      </c>
      <c r="V2255">
        <f ca="1">DATEDIF(Table4[[#This Row],[CustomerBirthday]], TODAY(), "Y")</f>
        <v>28</v>
      </c>
      <c r="W2255" t="str" cm="1">
        <f t="array" aca="1" ref="W2255" ca="1">_xlfn.IFS(Table4[[#This Row],[Age]]&lt;25, "Under 25",Table4[[#This Row],[Age]]=34, "25-34", Table4[[#This Row],[Age]]&lt;=49, "35-49", Table4[[#This Row],[Age]]&lt;=64, "50-64", Table4[[#This Row],[Age]]&gt;=65, "65+")</f>
        <v>35-49</v>
      </c>
      <c r="X2255" t="str">
        <f>_xlfn.XLOOKUP(Table4[[#This Row],[StoreID]],Stores!A:A,Stores!B:B, "Not found")</f>
        <v>MegaMart Jimenezborough</v>
      </c>
      <c r="Y2255" t="str">
        <f>_xlfn.XLOOKUP(Table4[[#This Row],[StoreID]],Stores!A:A,Stores!C:C, "Not Found")</f>
        <v>Jimenezborough</v>
      </c>
      <c r="Z2255" t="str">
        <f>_xlfn.XLOOKUP(Table4[[#This Row],[StoreID]],Stores!A:A,Stores!D:D, "Not Found")</f>
        <v>South</v>
      </c>
    </row>
    <row r="2256" spans="1:26">
      <c r="A2256" t="s">
        <v>3122</v>
      </c>
      <c r="B2256" s="1">
        <v>45310</v>
      </c>
      <c r="C2256" t="s">
        <v>224</v>
      </c>
      <c r="D2256" t="s">
        <v>798</v>
      </c>
      <c r="E2256" t="s">
        <v>839</v>
      </c>
      <c r="F2256">
        <v>3</v>
      </c>
      <c r="G2256">
        <v>0.15</v>
      </c>
      <c r="H2256" t="s">
        <v>865</v>
      </c>
      <c r="I2256" s="4">
        <f>Table4[[#This Row],[Quantity]]*Table4[[#This Row],[UnitPrice]]</f>
        <v>4504.38</v>
      </c>
      <c r="J2256" s="4">
        <f>Table4[[#This Row],[Gross Revenue]]*(1-Table4[[#This Row],[Discount]])</f>
        <v>3828.723</v>
      </c>
      <c r="K2256" s="4">
        <f>Table4[[#This Row],[Quantity]]*Table4[[#This Row],[CostPrice]]</f>
        <v>3503.19</v>
      </c>
      <c r="L2256" s="4">
        <f>Table4[[#This Row],[Net Revenue]]-Table4[[#This Row],[Total Cost]]</f>
        <v>325.5329999999999</v>
      </c>
      <c r="M2256" t="str">
        <f>_xlfn.XLOOKUP(Table4[[#This Row],[ProductID]], Products!A:A,Products!B:B, "Not Found")</f>
        <v>New Watches</v>
      </c>
      <c r="N2256" t="str">
        <f>TEXT(Table4[[#This Row],[Date]], "mmm")</f>
        <v>Jan</v>
      </c>
      <c r="O2256" t="str">
        <f>TEXT(Table4[[#This Row],[Date]], "yyyy")</f>
        <v>2024</v>
      </c>
      <c r="P2256" t="str">
        <f>_xlfn.XLOOKUP(Table4[[#This Row],[ProductID]],Products!A:A,Products!C:C, "Not Found")</f>
        <v>Fashion</v>
      </c>
      <c r="Q2256" t="str">
        <f>_xlfn.XLOOKUP(Table4[[#This Row],[ProductID]],Products!A:A,Products!D:D,"Not Found")</f>
        <v>Watches</v>
      </c>
      <c r="R2256">
        <f>_xlfn.XLOOKUP(Table4[[#This Row],[ProductID]],Products!A:A,Products!E:E,"Not Found")</f>
        <v>1501.46</v>
      </c>
      <c r="S2256">
        <f>_xlfn.XLOOKUP(Table4[[#This Row],[ProductID]],Products!A:A,Products!F:F, "Not Found")</f>
        <v>1167.73</v>
      </c>
      <c r="T2256" t="str">
        <f>_xlfn.XLOOKUP(Table4[[#This Row],[CustomerID]],Customers!A:A,Customers!D:D, "Not Found")</f>
        <v>M</v>
      </c>
      <c r="U2256" s="6">
        <f>_xlfn.XLOOKUP(Table4[[#This Row],[CustomerID]],Customers!A:A,Customers!E:E, "Not Found")</f>
        <v>38555</v>
      </c>
      <c r="V2256">
        <f ca="1">DATEDIF(Table4[[#This Row],[CustomerBirthday]], TODAY(), "Y")</f>
        <v>21</v>
      </c>
      <c r="W2256" t="str" cm="1">
        <f t="array" aca="1" ref="W2256" ca="1">_xlfn.IFS(Table4[[#This Row],[Age]]&lt;25, "Under 25",Table4[[#This Row],[Age]]=34, "25-34", Table4[[#This Row],[Age]]&lt;=49, "35-49", Table4[[#This Row],[Age]]&lt;=64, "50-64", Table4[[#This Row],[Age]]&gt;=65, "65+")</f>
        <v>Under 25</v>
      </c>
      <c r="X2256" t="str">
        <f>_xlfn.XLOOKUP(Table4[[#This Row],[StoreID]],Stores!A:A,Stores!B:B, "Not found")</f>
        <v>MegaMart New Michele</v>
      </c>
      <c r="Y2256" t="str">
        <f>_xlfn.XLOOKUP(Table4[[#This Row],[StoreID]],Stores!A:A,Stores!C:C, "Not Found")</f>
        <v>New Michele</v>
      </c>
      <c r="Z2256" t="str">
        <f>_xlfn.XLOOKUP(Table4[[#This Row],[StoreID]],Stores!A:A,Stores!D:D, "Not Found")</f>
        <v>West</v>
      </c>
    </row>
    <row r="2257" spans="1:26">
      <c r="A2257" t="s">
        <v>3123</v>
      </c>
      <c r="B2257" s="1">
        <v>45801</v>
      </c>
      <c r="C2257" t="s">
        <v>74</v>
      </c>
      <c r="D2257" t="s">
        <v>806</v>
      </c>
      <c r="E2257" t="s">
        <v>835</v>
      </c>
      <c r="F2257">
        <v>3</v>
      </c>
      <c r="G2257">
        <v>0</v>
      </c>
      <c r="H2257" t="s">
        <v>871</v>
      </c>
      <c r="I2257" s="4">
        <f>Table4[[#This Row],[Quantity]]*Table4[[#This Row],[UnitPrice]]</f>
        <v>5236.83</v>
      </c>
      <c r="J2257" s="4">
        <f>Table4[[#This Row],[Gross Revenue]]*(1-Table4[[#This Row],[Discount]])</f>
        <v>5236.83</v>
      </c>
      <c r="K2257" s="4">
        <f>Table4[[#This Row],[Quantity]]*Table4[[#This Row],[CostPrice]]</f>
        <v>3967.32</v>
      </c>
      <c r="L2257" s="4">
        <f>Table4[[#This Row],[Net Revenue]]-Table4[[#This Row],[Total Cost]]</f>
        <v>1269.5099999999998</v>
      </c>
      <c r="M2257" t="str">
        <f>_xlfn.XLOOKUP(Table4[[#This Row],[ProductID]], Products!A:A,Products!B:B, "Not Found")</f>
        <v>Piece Headphones</v>
      </c>
      <c r="N2257" t="str">
        <f>TEXT(Table4[[#This Row],[Date]], "mmm")</f>
        <v>May</v>
      </c>
      <c r="O2257" t="str">
        <f>TEXT(Table4[[#This Row],[Date]], "yyyy")</f>
        <v>2025</v>
      </c>
      <c r="P2257" t="str">
        <f>_xlfn.XLOOKUP(Table4[[#This Row],[ProductID]],Products!A:A,Products!C:C, "Not Found")</f>
        <v>Electronics</v>
      </c>
      <c r="Q2257" t="str">
        <f>_xlfn.XLOOKUP(Table4[[#This Row],[ProductID]],Products!A:A,Products!D:D,"Not Found")</f>
        <v>Headphones</v>
      </c>
      <c r="R2257">
        <f>_xlfn.XLOOKUP(Table4[[#This Row],[ProductID]],Products!A:A,Products!E:E,"Not Found")</f>
        <v>1745.61</v>
      </c>
      <c r="S2257">
        <f>_xlfn.XLOOKUP(Table4[[#This Row],[ProductID]],Products!A:A,Products!F:F, "Not Found")</f>
        <v>1322.44</v>
      </c>
      <c r="T2257" t="str">
        <f>_xlfn.XLOOKUP(Table4[[#This Row],[CustomerID]],Customers!A:A,Customers!D:D, "Not Found")</f>
        <v>M</v>
      </c>
      <c r="U2257" s="6">
        <f>_xlfn.XLOOKUP(Table4[[#This Row],[CustomerID]],Customers!A:A,Customers!E:E, "Not Found")</f>
        <v>34565</v>
      </c>
      <c r="V2257">
        <f ca="1">DATEDIF(Table4[[#This Row],[CustomerBirthday]], TODAY(), "Y")</f>
        <v>31</v>
      </c>
      <c r="W2257" t="str" cm="1">
        <f t="array" aca="1" ref="W2257" ca="1">_xlfn.IFS(Table4[[#This Row],[Age]]&lt;25, "Under 25",Table4[[#This Row],[Age]]=34, "25-34", Table4[[#This Row],[Age]]&lt;=49, "35-49", Table4[[#This Row],[Age]]&lt;=64, "50-64", Table4[[#This Row],[Age]]&gt;=65, "65+")</f>
        <v>35-49</v>
      </c>
      <c r="X2257" t="str">
        <f>_xlfn.XLOOKUP(Table4[[#This Row],[StoreID]],Stores!A:A,Stores!B:B, "Not found")</f>
        <v>MegaMart Peckmouth</v>
      </c>
      <c r="Y2257" t="str">
        <f>_xlfn.XLOOKUP(Table4[[#This Row],[StoreID]],Stores!A:A,Stores!C:C, "Not Found")</f>
        <v>Peckmouth</v>
      </c>
      <c r="Z2257" t="str">
        <f>_xlfn.XLOOKUP(Table4[[#This Row],[StoreID]],Stores!A:A,Stores!D:D, "Not Found")</f>
        <v>East</v>
      </c>
    </row>
    <row r="2258" spans="1:26">
      <c r="A2258" t="s">
        <v>3124</v>
      </c>
      <c r="B2258" s="1">
        <v>45448</v>
      </c>
      <c r="C2258" t="s">
        <v>487</v>
      </c>
      <c r="D2258" t="s">
        <v>808</v>
      </c>
      <c r="E2258" t="s">
        <v>846</v>
      </c>
      <c r="F2258">
        <v>5</v>
      </c>
      <c r="G2258">
        <v>0.1</v>
      </c>
      <c r="H2258" t="s">
        <v>868</v>
      </c>
      <c r="I2258" s="4">
        <f>Table4[[#This Row],[Quantity]]*Table4[[#This Row],[UnitPrice]]</f>
        <v>8175.05</v>
      </c>
      <c r="J2258" s="4">
        <f>Table4[[#This Row],[Gross Revenue]]*(1-Table4[[#This Row],[Discount]])</f>
        <v>7357.5450000000001</v>
      </c>
      <c r="K2258" s="4">
        <f>Table4[[#This Row],[Quantity]]*Table4[[#This Row],[CostPrice]]</f>
        <v>5216.45</v>
      </c>
      <c r="L2258" s="4">
        <f>Table4[[#This Row],[Net Revenue]]-Table4[[#This Row],[Total Cost]]</f>
        <v>2141.0950000000003</v>
      </c>
      <c r="M2258" t="str">
        <f>_xlfn.XLOOKUP(Table4[[#This Row],[ProductID]], Products!A:A,Products!B:B, "Not Found")</f>
        <v>Present Television</v>
      </c>
      <c r="N2258" t="str">
        <f>TEXT(Table4[[#This Row],[Date]], "mmm")</f>
        <v>Jun</v>
      </c>
      <c r="O2258" t="str">
        <f>TEXT(Table4[[#This Row],[Date]], "yyyy")</f>
        <v>2024</v>
      </c>
      <c r="P2258" t="str">
        <f>_xlfn.XLOOKUP(Table4[[#This Row],[ProductID]],Products!A:A,Products!C:C, "Not Found")</f>
        <v>Electronics</v>
      </c>
      <c r="Q2258" t="str">
        <f>_xlfn.XLOOKUP(Table4[[#This Row],[ProductID]],Products!A:A,Products!D:D,"Not Found")</f>
        <v>Television</v>
      </c>
      <c r="R2258">
        <f>_xlfn.XLOOKUP(Table4[[#This Row],[ProductID]],Products!A:A,Products!E:E,"Not Found")</f>
        <v>1635.01</v>
      </c>
      <c r="S2258">
        <f>_xlfn.XLOOKUP(Table4[[#This Row],[ProductID]],Products!A:A,Products!F:F, "Not Found")</f>
        <v>1043.29</v>
      </c>
      <c r="T2258" t="str">
        <f>_xlfn.XLOOKUP(Table4[[#This Row],[CustomerID]],Customers!A:A,Customers!D:D, "Not Found")</f>
        <v>M</v>
      </c>
      <c r="U2258" s="6">
        <f>_xlfn.XLOOKUP(Table4[[#This Row],[CustomerID]],Customers!A:A,Customers!E:E, "Not Found")</f>
        <v>22750</v>
      </c>
      <c r="V2258">
        <f ca="1">DATEDIF(Table4[[#This Row],[CustomerBirthday]], TODAY(), "Y")</f>
        <v>64</v>
      </c>
      <c r="W2258" t="str" cm="1">
        <f t="array" aca="1" ref="W2258" ca="1">_xlfn.IFS(Table4[[#This Row],[Age]]&lt;25, "Under 25",Table4[[#This Row],[Age]]=34, "25-34", Table4[[#This Row],[Age]]&lt;=49, "35-49", Table4[[#This Row],[Age]]&lt;=64, "50-64", Table4[[#This Row],[Age]]&gt;=65, "65+")</f>
        <v>50-64</v>
      </c>
      <c r="X2258" t="str">
        <f>_xlfn.XLOOKUP(Table4[[#This Row],[StoreID]],Stores!A:A,Stores!B:B, "Not found")</f>
        <v>MegaMart Johnmouth</v>
      </c>
      <c r="Y2258" t="str">
        <f>_xlfn.XLOOKUP(Table4[[#This Row],[StoreID]],Stores!A:A,Stores!C:C, "Not Found")</f>
        <v>Johnmouth</v>
      </c>
      <c r="Z2258" t="str">
        <f>_xlfn.XLOOKUP(Table4[[#This Row],[StoreID]],Stores!A:A,Stores!D:D, "Not Found")</f>
        <v>East</v>
      </c>
    </row>
    <row r="2259" spans="1:26">
      <c r="A2259" t="s">
        <v>3125</v>
      </c>
      <c r="B2259" s="1">
        <v>45623</v>
      </c>
      <c r="C2259" t="s">
        <v>570</v>
      </c>
      <c r="D2259" t="s">
        <v>788</v>
      </c>
      <c r="E2259" t="s">
        <v>831</v>
      </c>
      <c r="F2259">
        <v>5</v>
      </c>
      <c r="G2259">
        <v>0</v>
      </c>
      <c r="H2259" t="s">
        <v>868</v>
      </c>
      <c r="I2259" s="4">
        <f>Table4[[#This Row],[Quantity]]*Table4[[#This Row],[UnitPrice]]</f>
        <v>5478.6</v>
      </c>
      <c r="J2259" s="4">
        <f>Table4[[#This Row],[Gross Revenue]]*(1-Table4[[#This Row],[Discount]])</f>
        <v>5478.6</v>
      </c>
      <c r="K2259" s="4">
        <f>Table4[[#This Row],[Quantity]]*Table4[[#This Row],[CostPrice]]</f>
        <v>4111</v>
      </c>
      <c r="L2259" s="4">
        <f>Table4[[#This Row],[Net Revenue]]-Table4[[#This Row],[Total Cost]]</f>
        <v>1367.6000000000004</v>
      </c>
      <c r="M2259" t="str">
        <f>_xlfn.XLOOKUP(Table4[[#This Row],[ProductID]], Products!A:A,Products!B:B, "Not Found")</f>
        <v>Foot Snacks</v>
      </c>
      <c r="N2259" t="str">
        <f>TEXT(Table4[[#This Row],[Date]], "mmm")</f>
        <v>Nov</v>
      </c>
      <c r="O2259" t="str">
        <f>TEXT(Table4[[#This Row],[Date]], "yyyy")</f>
        <v>2024</v>
      </c>
      <c r="P2259" t="str">
        <f>_xlfn.XLOOKUP(Table4[[#This Row],[ProductID]],Products!A:A,Products!C:C, "Not Found")</f>
        <v>Groceries</v>
      </c>
      <c r="Q2259" t="str">
        <f>_xlfn.XLOOKUP(Table4[[#This Row],[ProductID]],Products!A:A,Products!D:D,"Not Found")</f>
        <v>Snacks</v>
      </c>
      <c r="R2259">
        <f>_xlfn.XLOOKUP(Table4[[#This Row],[ProductID]],Products!A:A,Products!E:E,"Not Found")</f>
        <v>1095.72</v>
      </c>
      <c r="S2259">
        <f>_xlfn.XLOOKUP(Table4[[#This Row],[ProductID]],Products!A:A,Products!F:F, "Not Found")</f>
        <v>822.2</v>
      </c>
      <c r="T2259" t="str">
        <f>_xlfn.XLOOKUP(Table4[[#This Row],[CustomerID]],Customers!A:A,Customers!D:D, "Not Found")</f>
        <v>M</v>
      </c>
      <c r="U2259" s="6">
        <f>_xlfn.XLOOKUP(Table4[[#This Row],[CustomerID]],Customers!A:A,Customers!E:E, "Not Found")</f>
        <v>33160</v>
      </c>
      <c r="V2259">
        <f ca="1">DATEDIF(Table4[[#This Row],[CustomerBirthday]], TODAY(), "Y")</f>
        <v>35</v>
      </c>
      <c r="W2259" t="str" cm="1">
        <f t="array" aca="1" ref="W2259" ca="1">_xlfn.IFS(Table4[[#This Row],[Age]]&lt;25, "Under 25",Table4[[#This Row],[Age]]=34, "25-34", Table4[[#This Row],[Age]]&lt;=49, "35-49", Table4[[#This Row],[Age]]&lt;=64, "50-64", Table4[[#This Row],[Age]]&gt;=65, "65+")</f>
        <v>35-49</v>
      </c>
      <c r="X2259" t="str">
        <f>_xlfn.XLOOKUP(Table4[[#This Row],[StoreID]],Stores!A:A,Stores!B:B, "Not found")</f>
        <v>MegaMart Jimenezborough</v>
      </c>
      <c r="Y2259" t="str">
        <f>_xlfn.XLOOKUP(Table4[[#This Row],[StoreID]],Stores!A:A,Stores!C:C, "Not Found")</f>
        <v>Jimenezborough</v>
      </c>
      <c r="Z2259" t="str">
        <f>_xlfn.XLOOKUP(Table4[[#This Row],[StoreID]],Stores!A:A,Stores!D:D, "Not Found")</f>
        <v>South</v>
      </c>
    </row>
    <row r="2260" spans="1:26">
      <c r="A2260" t="s">
        <v>3126</v>
      </c>
      <c r="B2260" s="1">
        <v>45618</v>
      </c>
      <c r="C2260" t="s">
        <v>258</v>
      </c>
      <c r="D2260" t="s">
        <v>802</v>
      </c>
      <c r="E2260" t="s">
        <v>831</v>
      </c>
      <c r="F2260">
        <v>1</v>
      </c>
      <c r="G2260">
        <v>0.1</v>
      </c>
      <c r="H2260" t="s">
        <v>868</v>
      </c>
      <c r="I2260" s="4">
        <f>Table4[[#This Row],[Quantity]]*Table4[[#This Row],[UnitPrice]]</f>
        <v>366.93</v>
      </c>
      <c r="J2260" s="4">
        <f>Table4[[#This Row],[Gross Revenue]]*(1-Table4[[#This Row],[Discount]])</f>
        <v>330.23700000000002</v>
      </c>
      <c r="K2260" s="4">
        <f>Table4[[#This Row],[Quantity]]*Table4[[#This Row],[CostPrice]]</f>
        <v>285.23</v>
      </c>
      <c r="L2260" s="4">
        <f>Table4[[#This Row],[Net Revenue]]-Table4[[#This Row],[Total Cost]]</f>
        <v>45.007000000000005</v>
      </c>
      <c r="M2260" t="str">
        <f>_xlfn.XLOOKUP(Table4[[#This Row],[ProductID]], Products!A:A,Products!B:B, "Not Found")</f>
        <v>Stage Footwear</v>
      </c>
      <c r="N2260" t="str">
        <f>TEXT(Table4[[#This Row],[Date]], "mmm")</f>
        <v>Nov</v>
      </c>
      <c r="O2260" t="str">
        <f>TEXT(Table4[[#This Row],[Date]], "yyyy")</f>
        <v>2024</v>
      </c>
      <c r="P2260" t="str">
        <f>_xlfn.XLOOKUP(Table4[[#This Row],[ProductID]],Products!A:A,Products!C:C, "Not Found")</f>
        <v>Fashion</v>
      </c>
      <c r="Q2260" t="str">
        <f>_xlfn.XLOOKUP(Table4[[#This Row],[ProductID]],Products!A:A,Products!D:D,"Not Found")</f>
        <v>Footwear</v>
      </c>
      <c r="R2260">
        <f>_xlfn.XLOOKUP(Table4[[#This Row],[ProductID]],Products!A:A,Products!E:E,"Not Found")</f>
        <v>366.93</v>
      </c>
      <c r="S2260">
        <f>_xlfn.XLOOKUP(Table4[[#This Row],[ProductID]],Products!A:A,Products!F:F, "Not Found")</f>
        <v>285.23</v>
      </c>
      <c r="T2260" t="str">
        <f>_xlfn.XLOOKUP(Table4[[#This Row],[CustomerID]],Customers!A:A,Customers!D:D, "Not Found")</f>
        <v>F</v>
      </c>
      <c r="U2260" s="6">
        <f>_xlfn.XLOOKUP(Table4[[#This Row],[CustomerID]],Customers!A:A,Customers!E:E, "Not Found")</f>
        <v>29746</v>
      </c>
      <c r="V2260">
        <f ca="1">DATEDIF(Table4[[#This Row],[CustomerBirthday]], TODAY(), "Y")</f>
        <v>45</v>
      </c>
      <c r="W2260" t="str" cm="1">
        <f t="array" aca="1" ref="W2260" ca="1">_xlfn.IFS(Table4[[#This Row],[Age]]&lt;25, "Under 25",Table4[[#This Row],[Age]]=34, "25-34", Table4[[#This Row],[Age]]&lt;=49, "35-49", Table4[[#This Row],[Age]]&lt;=64, "50-64", Table4[[#This Row],[Age]]&gt;=65, "65+")</f>
        <v>35-49</v>
      </c>
      <c r="X2260" t="str">
        <f>_xlfn.XLOOKUP(Table4[[#This Row],[StoreID]],Stores!A:A,Stores!B:B, "Not found")</f>
        <v>MegaMart Jimenezborough</v>
      </c>
      <c r="Y2260" t="str">
        <f>_xlfn.XLOOKUP(Table4[[#This Row],[StoreID]],Stores!A:A,Stores!C:C, "Not Found")</f>
        <v>Jimenezborough</v>
      </c>
      <c r="Z2260" t="str">
        <f>_xlfn.XLOOKUP(Table4[[#This Row],[StoreID]],Stores!A:A,Stores!D:D, "Not Found")</f>
        <v>South</v>
      </c>
    </row>
    <row r="2261" spans="1:26">
      <c r="A2261" t="s">
        <v>3127</v>
      </c>
      <c r="B2261" s="1">
        <v>45314</v>
      </c>
      <c r="C2261" t="s">
        <v>254</v>
      </c>
      <c r="D2261" t="s">
        <v>753</v>
      </c>
      <c r="E2261" t="s">
        <v>835</v>
      </c>
      <c r="F2261">
        <v>3</v>
      </c>
      <c r="G2261">
        <v>0</v>
      </c>
      <c r="H2261" t="s">
        <v>871</v>
      </c>
      <c r="I2261" s="4">
        <f>Table4[[#This Row],[Quantity]]*Table4[[#This Row],[UnitPrice]]</f>
        <v>811.34999999999991</v>
      </c>
      <c r="J2261" s="4">
        <f>Table4[[#This Row],[Gross Revenue]]*(1-Table4[[#This Row],[Discount]])</f>
        <v>811.34999999999991</v>
      </c>
      <c r="K2261" s="4">
        <f>Table4[[#This Row],[Quantity]]*Table4[[#This Row],[CostPrice]]</f>
        <v>562.79999999999995</v>
      </c>
      <c r="L2261" s="4">
        <f>Table4[[#This Row],[Net Revenue]]-Table4[[#This Row],[Total Cost]]</f>
        <v>248.54999999999995</v>
      </c>
      <c r="M2261" t="str">
        <f>_xlfn.XLOOKUP(Table4[[#This Row],[ProductID]], Products!A:A,Products!B:B, "Not Found")</f>
        <v>Whether Bags</v>
      </c>
      <c r="N2261" t="str">
        <f>TEXT(Table4[[#This Row],[Date]], "mmm")</f>
        <v>Jan</v>
      </c>
      <c r="O2261" t="str">
        <f>TEXT(Table4[[#This Row],[Date]], "yyyy")</f>
        <v>2024</v>
      </c>
      <c r="P2261" t="str">
        <f>_xlfn.XLOOKUP(Table4[[#This Row],[ProductID]],Products!A:A,Products!C:C, "Not Found")</f>
        <v>Fashion</v>
      </c>
      <c r="Q2261" t="str">
        <f>_xlfn.XLOOKUP(Table4[[#This Row],[ProductID]],Products!A:A,Products!D:D,"Not Found")</f>
        <v>Bags</v>
      </c>
      <c r="R2261">
        <f>_xlfn.XLOOKUP(Table4[[#This Row],[ProductID]],Products!A:A,Products!E:E,"Not Found")</f>
        <v>270.45</v>
      </c>
      <c r="S2261">
        <f>_xlfn.XLOOKUP(Table4[[#This Row],[ProductID]],Products!A:A,Products!F:F, "Not Found")</f>
        <v>187.6</v>
      </c>
      <c r="T2261" t="str">
        <f>_xlfn.XLOOKUP(Table4[[#This Row],[CustomerID]],Customers!A:A,Customers!D:D, "Not Found")</f>
        <v>M</v>
      </c>
      <c r="U2261" s="6">
        <f>_xlfn.XLOOKUP(Table4[[#This Row],[CustomerID]],Customers!A:A,Customers!E:E, "Not Found")</f>
        <v>26914</v>
      </c>
      <c r="V2261">
        <f ca="1">DATEDIF(Table4[[#This Row],[CustomerBirthday]], TODAY(), "Y")</f>
        <v>52</v>
      </c>
      <c r="W2261" t="str" cm="1">
        <f t="array" aca="1" ref="W2261" ca="1">_xlfn.IFS(Table4[[#This Row],[Age]]&lt;25, "Under 25",Table4[[#This Row],[Age]]=34, "25-34", Table4[[#This Row],[Age]]&lt;=49, "35-49", Table4[[#This Row],[Age]]&lt;=64, "50-64", Table4[[#This Row],[Age]]&gt;=65, "65+")</f>
        <v>50-64</v>
      </c>
      <c r="X2261" t="str">
        <f>_xlfn.XLOOKUP(Table4[[#This Row],[StoreID]],Stores!A:A,Stores!B:B, "Not found")</f>
        <v>MegaMart Peckmouth</v>
      </c>
      <c r="Y2261" t="str">
        <f>_xlfn.XLOOKUP(Table4[[#This Row],[StoreID]],Stores!A:A,Stores!C:C, "Not Found")</f>
        <v>Peckmouth</v>
      </c>
      <c r="Z2261" t="str">
        <f>_xlfn.XLOOKUP(Table4[[#This Row],[StoreID]],Stores!A:A,Stores!D:D, "Not Found")</f>
        <v>East</v>
      </c>
    </row>
    <row r="2262" spans="1:26">
      <c r="A2262" t="s">
        <v>3128</v>
      </c>
      <c r="B2262" s="1">
        <v>45673</v>
      </c>
      <c r="C2262" t="s">
        <v>206</v>
      </c>
      <c r="D2262" t="s">
        <v>802</v>
      </c>
      <c r="E2262" t="s">
        <v>846</v>
      </c>
      <c r="F2262">
        <v>3</v>
      </c>
      <c r="G2262">
        <v>0</v>
      </c>
      <c r="H2262" t="s">
        <v>871</v>
      </c>
      <c r="I2262" s="4">
        <f>Table4[[#This Row],[Quantity]]*Table4[[#This Row],[UnitPrice]]</f>
        <v>1100.79</v>
      </c>
      <c r="J2262" s="4">
        <f>Table4[[#This Row],[Gross Revenue]]*(1-Table4[[#This Row],[Discount]])</f>
        <v>1100.79</v>
      </c>
      <c r="K2262" s="4">
        <f>Table4[[#This Row],[Quantity]]*Table4[[#This Row],[CostPrice]]</f>
        <v>855.69</v>
      </c>
      <c r="L2262" s="4">
        <f>Table4[[#This Row],[Net Revenue]]-Table4[[#This Row],[Total Cost]]</f>
        <v>245.09999999999991</v>
      </c>
      <c r="M2262" t="str">
        <f>_xlfn.XLOOKUP(Table4[[#This Row],[ProductID]], Products!A:A,Products!B:B, "Not Found")</f>
        <v>Stage Footwear</v>
      </c>
      <c r="N2262" t="str">
        <f>TEXT(Table4[[#This Row],[Date]], "mmm")</f>
        <v>Jan</v>
      </c>
      <c r="O2262" t="str">
        <f>TEXT(Table4[[#This Row],[Date]], "yyyy")</f>
        <v>2025</v>
      </c>
      <c r="P2262" t="str">
        <f>_xlfn.XLOOKUP(Table4[[#This Row],[ProductID]],Products!A:A,Products!C:C, "Not Found")</f>
        <v>Fashion</v>
      </c>
      <c r="Q2262" t="str">
        <f>_xlfn.XLOOKUP(Table4[[#This Row],[ProductID]],Products!A:A,Products!D:D,"Not Found")</f>
        <v>Footwear</v>
      </c>
      <c r="R2262">
        <f>_xlfn.XLOOKUP(Table4[[#This Row],[ProductID]],Products!A:A,Products!E:E,"Not Found")</f>
        <v>366.93</v>
      </c>
      <c r="S2262">
        <f>_xlfn.XLOOKUP(Table4[[#This Row],[ProductID]],Products!A:A,Products!F:F, "Not Found")</f>
        <v>285.23</v>
      </c>
      <c r="T2262" t="str">
        <f>_xlfn.XLOOKUP(Table4[[#This Row],[CustomerID]],Customers!A:A,Customers!D:D, "Not Found")</f>
        <v>F</v>
      </c>
      <c r="U2262" s="6">
        <f>_xlfn.XLOOKUP(Table4[[#This Row],[CustomerID]],Customers!A:A,Customers!E:E, "Not Found")</f>
        <v>35905</v>
      </c>
      <c r="V2262">
        <f ca="1">DATEDIF(Table4[[#This Row],[CustomerBirthday]], TODAY(), "Y")</f>
        <v>28</v>
      </c>
      <c r="W2262" t="str" cm="1">
        <f t="array" aca="1" ref="W2262" ca="1">_xlfn.IFS(Table4[[#This Row],[Age]]&lt;25, "Under 25",Table4[[#This Row],[Age]]=34, "25-34", Table4[[#This Row],[Age]]&lt;=49, "35-49", Table4[[#This Row],[Age]]&lt;=64, "50-64", Table4[[#This Row],[Age]]&gt;=65, "65+")</f>
        <v>35-49</v>
      </c>
      <c r="X2262" t="str">
        <f>_xlfn.XLOOKUP(Table4[[#This Row],[StoreID]],Stores!A:A,Stores!B:B, "Not found")</f>
        <v>MegaMart Johnmouth</v>
      </c>
      <c r="Y2262" t="str">
        <f>_xlfn.XLOOKUP(Table4[[#This Row],[StoreID]],Stores!A:A,Stores!C:C, "Not Found")</f>
        <v>Johnmouth</v>
      </c>
      <c r="Z2262" t="str">
        <f>_xlfn.XLOOKUP(Table4[[#This Row],[StoreID]],Stores!A:A,Stores!D:D, "Not Found")</f>
        <v>East</v>
      </c>
    </row>
    <row r="2263" spans="1:26">
      <c r="A2263" t="s">
        <v>3129</v>
      </c>
      <c r="B2263" s="1">
        <v>45771</v>
      </c>
      <c r="C2263" t="s">
        <v>467</v>
      </c>
      <c r="D2263" t="s">
        <v>818</v>
      </c>
      <c r="E2263" t="s">
        <v>831</v>
      </c>
      <c r="F2263">
        <v>5</v>
      </c>
      <c r="G2263">
        <v>0</v>
      </c>
      <c r="H2263" t="s">
        <v>865</v>
      </c>
      <c r="I2263" s="4">
        <f>Table4[[#This Row],[Quantity]]*Table4[[#This Row],[UnitPrice]]</f>
        <v>5826.8499999999995</v>
      </c>
      <c r="J2263" s="4">
        <f>Table4[[#This Row],[Gross Revenue]]*(1-Table4[[#This Row],[Discount]])</f>
        <v>5826.8499999999995</v>
      </c>
      <c r="K2263" s="4">
        <f>Table4[[#This Row],[Quantity]]*Table4[[#This Row],[CostPrice]]</f>
        <v>4632.75</v>
      </c>
      <c r="L2263" s="4">
        <f>Table4[[#This Row],[Net Revenue]]-Table4[[#This Row],[Total Cost]]</f>
        <v>1194.0999999999995</v>
      </c>
      <c r="M2263" t="str">
        <f>_xlfn.XLOOKUP(Table4[[#This Row],[ProductID]], Products!A:A,Products!B:B, "Not Found")</f>
        <v>Nature Clothing</v>
      </c>
      <c r="N2263" t="str">
        <f>TEXT(Table4[[#This Row],[Date]], "mmm")</f>
        <v>Apr</v>
      </c>
      <c r="O2263" t="str">
        <f>TEXT(Table4[[#This Row],[Date]], "yyyy")</f>
        <v>2025</v>
      </c>
      <c r="P2263" t="str">
        <f>_xlfn.XLOOKUP(Table4[[#This Row],[ProductID]],Products!A:A,Products!C:C, "Not Found")</f>
        <v>Fashion</v>
      </c>
      <c r="Q2263" t="str">
        <f>_xlfn.XLOOKUP(Table4[[#This Row],[ProductID]],Products!A:A,Products!D:D,"Not Found")</f>
        <v>Clothing</v>
      </c>
      <c r="R2263">
        <f>_xlfn.XLOOKUP(Table4[[#This Row],[ProductID]],Products!A:A,Products!E:E,"Not Found")</f>
        <v>1165.3699999999999</v>
      </c>
      <c r="S2263">
        <f>_xlfn.XLOOKUP(Table4[[#This Row],[ProductID]],Products!A:A,Products!F:F, "Not Found")</f>
        <v>926.55</v>
      </c>
      <c r="T2263" t="str">
        <f>_xlfn.XLOOKUP(Table4[[#This Row],[CustomerID]],Customers!A:A,Customers!D:D, "Not Found")</f>
        <v>F</v>
      </c>
      <c r="U2263" s="6">
        <f>_xlfn.XLOOKUP(Table4[[#This Row],[CustomerID]],Customers!A:A,Customers!E:E, "Not Found")</f>
        <v>30272</v>
      </c>
      <c r="V2263">
        <f ca="1">DATEDIF(Table4[[#This Row],[CustomerBirthday]], TODAY(), "Y")</f>
        <v>43</v>
      </c>
      <c r="W2263" t="str" cm="1">
        <f t="array" aca="1" ref="W2263" ca="1">_xlfn.IFS(Table4[[#This Row],[Age]]&lt;25, "Under 25",Table4[[#This Row],[Age]]=34, "25-34", Table4[[#This Row],[Age]]&lt;=49, "35-49", Table4[[#This Row],[Age]]&lt;=64, "50-64", Table4[[#This Row],[Age]]&gt;=65, "65+")</f>
        <v>35-49</v>
      </c>
      <c r="X2263" t="str">
        <f>_xlfn.XLOOKUP(Table4[[#This Row],[StoreID]],Stores!A:A,Stores!B:B, "Not found")</f>
        <v>MegaMart Jimenezborough</v>
      </c>
      <c r="Y2263" t="str">
        <f>_xlfn.XLOOKUP(Table4[[#This Row],[StoreID]],Stores!A:A,Stores!C:C, "Not Found")</f>
        <v>Jimenezborough</v>
      </c>
      <c r="Z2263" t="str">
        <f>_xlfn.XLOOKUP(Table4[[#This Row],[StoreID]],Stores!A:A,Stores!D:D, "Not Found")</f>
        <v>South</v>
      </c>
    </row>
    <row r="2264" spans="1:26">
      <c r="A2264" t="s">
        <v>3130</v>
      </c>
      <c r="B2264" s="1">
        <v>45233</v>
      </c>
      <c r="C2264" t="s">
        <v>77</v>
      </c>
      <c r="D2264" t="s">
        <v>736</v>
      </c>
      <c r="E2264" t="s">
        <v>842</v>
      </c>
      <c r="F2264">
        <v>5</v>
      </c>
      <c r="G2264">
        <v>0</v>
      </c>
      <c r="H2264" t="s">
        <v>868</v>
      </c>
      <c r="I2264" s="4">
        <f>Table4[[#This Row],[Quantity]]*Table4[[#This Row],[UnitPrice]]</f>
        <v>615.95000000000005</v>
      </c>
      <c r="J2264" s="4">
        <f>Table4[[#This Row],[Gross Revenue]]*(1-Table4[[#This Row],[Discount]])</f>
        <v>615.95000000000005</v>
      </c>
      <c r="K2264" s="4">
        <f>Table4[[#This Row],[Quantity]]*Table4[[#This Row],[CostPrice]]</f>
        <v>401.8</v>
      </c>
      <c r="L2264" s="4">
        <f>Table4[[#This Row],[Net Revenue]]-Table4[[#This Row],[Total Cost]]</f>
        <v>214.15000000000003</v>
      </c>
      <c r="M2264" t="str">
        <f>_xlfn.XLOOKUP(Table4[[#This Row],[ProductID]], Products!A:A,Products!B:B, "Not Found")</f>
        <v>Us Snacks</v>
      </c>
      <c r="N2264" t="str">
        <f>TEXT(Table4[[#This Row],[Date]], "mmm")</f>
        <v>Nov</v>
      </c>
      <c r="O2264" t="str">
        <f>TEXT(Table4[[#This Row],[Date]], "yyyy")</f>
        <v>2023</v>
      </c>
      <c r="P2264" t="str">
        <f>_xlfn.XLOOKUP(Table4[[#This Row],[ProductID]],Products!A:A,Products!C:C, "Not Found")</f>
        <v>Groceries</v>
      </c>
      <c r="Q2264" t="str">
        <f>_xlfn.XLOOKUP(Table4[[#This Row],[ProductID]],Products!A:A,Products!D:D,"Not Found")</f>
        <v>Snacks</v>
      </c>
      <c r="R2264">
        <f>_xlfn.XLOOKUP(Table4[[#This Row],[ProductID]],Products!A:A,Products!E:E,"Not Found")</f>
        <v>123.19</v>
      </c>
      <c r="S2264">
        <f>_xlfn.XLOOKUP(Table4[[#This Row],[ProductID]],Products!A:A,Products!F:F, "Not Found")</f>
        <v>80.36</v>
      </c>
      <c r="T2264" t="str">
        <f>_xlfn.XLOOKUP(Table4[[#This Row],[CustomerID]],Customers!A:A,Customers!D:D, "Not Found")</f>
        <v>F</v>
      </c>
      <c r="U2264" s="6">
        <f>_xlfn.XLOOKUP(Table4[[#This Row],[CustomerID]],Customers!A:A,Customers!E:E, "Not Found")</f>
        <v>35931</v>
      </c>
      <c r="V2264">
        <f ca="1">DATEDIF(Table4[[#This Row],[CustomerBirthday]], TODAY(), "Y")</f>
        <v>28</v>
      </c>
      <c r="W2264" t="str" cm="1">
        <f t="array" aca="1" ref="W2264" ca="1">_xlfn.IFS(Table4[[#This Row],[Age]]&lt;25, "Under 25",Table4[[#This Row],[Age]]=34, "25-34", Table4[[#This Row],[Age]]&lt;=49, "35-49", Table4[[#This Row],[Age]]&lt;=64, "50-64", Table4[[#This Row],[Age]]&gt;=65, "65+")</f>
        <v>35-49</v>
      </c>
      <c r="X2264" t="str">
        <f>_xlfn.XLOOKUP(Table4[[#This Row],[StoreID]],Stores!A:A,Stores!B:B, "Not found")</f>
        <v>MegaMart Brianahaven</v>
      </c>
      <c r="Y2264" t="str">
        <f>_xlfn.XLOOKUP(Table4[[#This Row],[StoreID]],Stores!A:A,Stores!C:C, "Not Found")</f>
        <v>Brianahaven</v>
      </c>
      <c r="Z2264" t="str">
        <f>_xlfn.XLOOKUP(Table4[[#This Row],[StoreID]],Stores!A:A,Stores!D:D, "Not Found")</f>
        <v>North</v>
      </c>
    </row>
    <row r="2265" spans="1:26">
      <c r="A2265" t="s">
        <v>3131</v>
      </c>
      <c r="B2265" s="1">
        <v>45511</v>
      </c>
      <c r="C2265" t="s">
        <v>134</v>
      </c>
      <c r="D2265" t="s">
        <v>814</v>
      </c>
      <c r="E2265" t="s">
        <v>839</v>
      </c>
      <c r="F2265">
        <v>1</v>
      </c>
      <c r="G2265">
        <v>0</v>
      </c>
      <c r="H2265" t="s">
        <v>875</v>
      </c>
      <c r="I2265" s="4">
        <f>Table4[[#This Row],[Quantity]]*Table4[[#This Row],[UnitPrice]]</f>
        <v>1286.55</v>
      </c>
      <c r="J2265" s="4">
        <f>Table4[[#This Row],[Gross Revenue]]*(1-Table4[[#This Row],[Discount]])</f>
        <v>1286.55</v>
      </c>
      <c r="K2265" s="4">
        <f>Table4[[#This Row],[Quantity]]*Table4[[#This Row],[CostPrice]]</f>
        <v>797.54</v>
      </c>
      <c r="L2265" s="4">
        <f>Table4[[#This Row],[Net Revenue]]-Table4[[#This Row],[Total Cost]]</f>
        <v>489.01</v>
      </c>
      <c r="M2265" t="str">
        <f>_xlfn.XLOOKUP(Table4[[#This Row],[ProductID]], Products!A:A,Products!B:B, "Not Found")</f>
        <v>Least Accessories</v>
      </c>
      <c r="N2265" t="str">
        <f>TEXT(Table4[[#This Row],[Date]], "mmm")</f>
        <v>Aug</v>
      </c>
      <c r="O2265" t="str">
        <f>TEXT(Table4[[#This Row],[Date]], "yyyy")</f>
        <v>2024</v>
      </c>
      <c r="P2265" t="str">
        <f>_xlfn.XLOOKUP(Table4[[#This Row],[ProductID]],Products!A:A,Products!C:C, "Not Found")</f>
        <v>Fashion</v>
      </c>
      <c r="Q2265" t="str">
        <f>_xlfn.XLOOKUP(Table4[[#This Row],[ProductID]],Products!A:A,Products!D:D,"Not Found")</f>
        <v>Accessories</v>
      </c>
      <c r="R2265">
        <f>_xlfn.XLOOKUP(Table4[[#This Row],[ProductID]],Products!A:A,Products!E:E,"Not Found")</f>
        <v>1286.55</v>
      </c>
      <c r="S2265">
        <f>_xlfn.XLOOKUP(Table4[[#This Row],[ProductID]],Products!A:A,Products!F:F, "Not Found")</f>
        <v>797.54</v>
      </c>
      <c r="T2265" t="str">
        <f>_xlfn.XLOOKUP(Table4[[#This Row],[CustomerID]],Customers!A:A,Customers!D:D, "Not Found")</f>
        <v>F</v>
      </c>
      <c r="U2265" s="6">
        <f>_xlfn.XLOOKUP(Table4[[#This Row],[CustomerID]],Customers!A:A,Customers!E:E, "Not Found")</f>
        <v>23730</v>
      </c>
      <c r="V2265">
        <f ca="1">DATEDIF(Table4[[#This Row],[CustomerBirthday]], TODAY(), "Y")</f>
        <v>61</v>
      </c>
      <c r="W2265" t="str" cm="1">
        <f t="array" aca="1" ref="W2265" ca="1">_xlfn.IFS(Table4[[#This Row],[Age]]&lt;25, "Under 25",Table4[[#This Row],[Age]]=34, "25-34", Table4[[#This Row],[Age]]&lt;=49, "35-49", Table4[[#This Row],[Age]]&lt;=64, "50-64", Table4[[#This Row],[Age]]&gt;=65, "65+")</f>
        <v>50-64</v>
      </c>
      <c r="X2265" t="str">
        <f>_xlfn.XLOOKUP(Table4[[#This Row],[StoreID]],Stores!A:A,Stores!B:B, "Not found")</f>
        <v>MegaMart New Michele</v>
      </c>
      <c r="Y2265" t="str">
        <f>_xlfn.XLOOKUP(Table4[[#This Row],[StoreID]],Stores!A:A,Stores!C:C, "Not Found")</f>
        <v>New Michele</v>
      </c>
      <c r="Z2265" t="str">
        <f>_xlfn.XLOOKUP(Table4[[#This Row],[StoreID]],Stores!A:A,Stores!D:D, "Not Found")</f>
        <v>West</v>
      </c>
    </row>
    <row r="2266" spans="1:26">
      <c r="A2266" t="s">
        <v>3132</v>
      </c>
      <c r="B2266" s="1">
        <v>45727</v>
      </c>
      <c r="C2266" t="s">
        <v>469</v>
      </c>
      <c r="D2266" t="s">
        <v>824</v>
      </c>
      <c r="E2266" t="s">
        <v>846</v>
      </c>
      <c r="F2266">
        <v>2</v>
      </c>
      <c r="G2266">
        <v>0.1</v>
      </c>
      <c r="H2266" t="s">
        <v>868</v>
      </c>
      <c r="I2266" s="4">
        <f>Table4[[#This Row],[Quantity]]*Table4[[#This Row],[UnitPrice]]</f>
        <v>776.52</v>
      </c>
      <c r="J2266" s="4">
        <f>Table4[[#This Row],[Gross Revenue]]*(1-Table4[[#This Row],[Discount]])</f>
        <v>698.86800000000005</v>
      </c>
      <c r="K2266" s="4">
        <f>Table4[[#This Row],[Quantity]]*Table4[[#This Row],[CostPrice]]</f>
        <v>398.6</v>
      </c>
      <c r="L2266" s="4">
        <f>Table4[[#This Row],[Net Revenue]]-Table4[[#This Row],[Total Cost]]</f>
        <v>300.26800000000003</v>
      </c>
      <c r="M2266" t="str">
        <f>_xlfn.XLOOKUP(Table4[[#This Row],[ProductID]], Products!A:A,Products!B:B, "Not Found")</f>
        <v>Possible Watches</v>
      </c>
      <c r="N2266" t="str">
        <f>TEXT(Table4[[#This Row],[Date]], "mmm")</f>
        <v>Mar</v>
      </c>
      <c r="O2266" t="str">
        <f>TEXT(Table4[[#This Row],[Date]], "yyyy")</f>
        <v>2025</v>
      </c>
      <c r="P2266" t="str">
        <f>_xlfn.XLOOKUP(Table4[[#This Row],[ProductID]],Products!A:A,Products!C:C, "Not Found")</f>
        <v>Fashion</v>
      </c>
      <c r="Q2266" t="str">
        <f>_xlfn.XLOOKUP(Table4[[#This Row],[ProductID]],Products!A:A,Products!D:D,"Not Found")</f>
        <v>Watches</v>
      </c>
      <c r="R2266">
        <f>_xlfn.XLOOKUP(Table4[[#This Row],[ProductID]],Products!A:A,Products!E:E,"Not Found")</f>
        <v>388.26</v>
      </c>
      <c r="S2266">
        <f>_xlfn.XLOOKUP(Table4[[#This Row],[ProductID]],Products!A:A,Products!F:F, "Not Found")</f>
        <v>199.3</v>
      </c>
      <c r="T2266" t="str">
        <f>_xlfn.XLOOKUP(Table4[[#This Row],[CustomerID]],Customers!A:A,Customers!D:D, "Not Found")</f>
        <v>F</v>
      </c>
      <c r="U2266" s="6">
        <f>_xlfn.XLOOKUP(Table4[[#This Row],[CustomerID]],Customers!A:A,Customers!E:E, "Not Found")</f>
        <v>27978</v>
      </c>
      <c r="V2266">
        <f ca="1">DATEDIF(Table4[[#This Row],[CustomerBirthday]], TODAY(), "Y")</f>
        <v>49</v>
      </c>
      <c r="W2266" t="str" cm="1">
        <f t="array" aca="1" ref="W2266" ca="1">_xlfn.IFS(Table4[[#This Row],[Age]]&lt;25, "Under 25",Table4[[#This Row],[Age]]=34, "25-34", Table4[[#This Row],[Age]]&lt;=49, "35-49", Table4[[#This Row],[Age]]&lt;=64, "50-64", Table4[[#This Row],[Age]]&gt;=65, "65+")</f>
        <v>35-49</v>
      </c>
      <c r="X2266" t="str">
        <f>_xlfn.XLOOKUP(Table4[[#This Row],[StoreID]],Stores!A:A,Stores!B:B, "Not found")</f>
        <v>MegaMart Johnmouth</v>
      </c>
      <c r="Y2266" t="str">
        <f>_xlfn.XLOOKUP(Table4[[#This Row],[StoreID]],Stores!A:A,Stores!C:C, "Not Found")</f>
        <v>Johnmouth</v>
      </c>
      <c r="Z2266" t="str">
        <f>_xlfn.XLOOKUP(Table4[[#This Row],[StoreID]],Stores!A:A,Stores!D:D, "Not Found")</f>
        <v>East</v>
      </c>
    </row>
    <row r="2267" spans="1:26">
      <c r="A2267" t="s">
        <v>3133</v>
      </c>
      <c r="B2267" s="1">
        <v>45375</v>
      </c>
      <c r="C2267" t="s">
        <v>454</v>
      </c>
      <c r="D2267" t="s">
        <v>732</v>
      </c>
      <c r="E2267" t="s">
        <v>839</v>
      </c>
      <c r="F2267">
        <v>2</v>
      </c>
      <c r="G2267">
        <v>0</v>
      </c>
      <c r="H2267" t="s">
        <v>875</v>
      </c>
      <c r="I2267" s="4">
        <f>Table4[[#This Row],[Quantity]]*Table4[[#This Row],[UnitPrice]]</f>
        <v>2948.24</v>
      </c>
      <c r="J2267" s="4">
        <f>Table4[[#This Row],[Gross Revenue]]*(1-Table4[[#This Row],[Discount]])</f>
        <v>2948.24</v>
      </c>
      <c r="K2267" s="4">
        <f>Table4[[#This Row],[Quantity]]*Table4[[#This Row],[CostPrice]]</f>
        <v>1528.04</v>
      </c>
      <c r="L2267" s="4">
        <f>Table4[[#This Row],[Net Revenue]]-Table4[[#This Row],[Total Cost]]</f>
        <v>1420.1999999999998</v>
      </c>
      <c r="M2267" t="str">
        <f>_xlfn.XLOOKUP(Table4[[#This Row],[ProductID]], Products!A:A,Products!B:B, "Not Found")</f>
        <v>Understand Camera</v>
      </c>
      <c r="N2267" t="str">
        <f>TEXT(Table4[[#This Row],[Date]], "mmm")</f>
        <v>Mar</v>
      </c>
      <c r="O2267" t="str">
        <f>TEXT(Table4[[#This Row],[Date]], "yyyy")</f>
        <v>2024</v>
      </c>
      <c r="P2267" t="str">
        <f>_xlfn.XLOOKUP(Table4[[#This Row],[ProductID]],Products!A:A,Products!C:C, "Not Found")</f>
        <v>Electronics</v>
      </c>
      <c r="Q2267" t="str">
        <f>_xlfn.XLOOKUP(Table4[[#This Row],[ProductID]],Products!A:A,Products!D:D,"Not Found")</f>
        <v>Camera</v>
      </c>
      <c r="R2267">
        <f>_xlfn.XLOOKUP(Table4[[#This Row],[ProductID]],Products!A:A,Products!E:E,"Not Found")</f>
        <v>1474.12</v>
      </c>
      <c r="S2267">
        <f>_xlfn.XLOOKUP(Table4[[#This Row],[ProductID]],Products!A:A,Products!F:F, "Not Found")</f>
        <v>764.02</v>
      </c>
      <c r="T2267" t="str">
        <f>_xlfn.XLOOKUP(Table4[[#This Row],[CustomerID]],Customers!A:A,Customers!D:D, "Not Found")</f>
        <v>F</v>
      </c>
      <c r="U2267" s="6">
        <f>_xlfn.XLOOKUP(Table4[[#This Row],[CustomerID]],Customers!A:A,Customers!E:E, "Not Found")</f>
        <v>32818</v>
      </c>
      <c r="V2267">
        <f ca="1">DATEDIF(Table4[[#This Row],[CustomerBirthday]], TODAY(), "Y")</f>
        <v>36</v>
      </c>
      <c r="W2267" t="str" cm="1">
        <f t="array" aca="1" ref="W2267" ca="1">_xlfn.IFS(Table4[[#This Row],[Age]]&lt;25, "Under 25",Table4[[#This Row],[Age]]=34, "25-34", Table4[[#This Row],[Age]]&lt;=49, "35-49", Table4[[#This Row],[Age]]&lt;=64, "50-64", Table4[[#This Row],[Age]]&gt;=65, "65+")</f>
        <v>35-49</v>
      </c>
      <c r="X2267" t="str">
        <f>_xlfn.XLOOKUP(Table4[[#This Row],[StoreID]],Stores!A:A,Stores!B:B, "Not found")</f>
        <v>MegaMart New Michele</v>
      </c>
      <c r="Y2267" t="str">
        <f>_xlfn.XLOOKUP(Table4[[#This Row],[StoreID]],Stores!A:A,Stores!C:C, "Not Found")</f>
        <v>New Michele</v>
      </c>
      <c r="Z2267" t="str">
        <f>_xlfn.XLOOKUP(Table4[[#This Row],[StoreID]],Stores!A:A,Stores!D:D, "Not Found")</f>
        <v>West</v>
      </c>
    </row>
    <row r="2268" spans="1:26">
      <c r="A2268" t="s">
        <v>3134</v>
      </c>
      <c r="B2268" s="1">
        <v>45820</v>
      </c>
      <c r="C2268" t="s">
        <v>32</v>
      </c>
      <c r="D2268" t="s">
        <v>757</v>
      </c>
      <c r="E2268" t="s">
        <v>835</v>
      </c>
      <c r="F2268">
        <v>5</v>
      </c>
      <c r="G2268">
        <v>0.15</v>
      </c>
      <c r="H2268" t="s">
        <v>875</v>
      </c>
      <c r="I2268" s="4">
        <f>Table4[[#This Row],[Quantity]]*Table4[[#This Row],[UnitPrice]]</f>
        <v>6230.5499999999993</v>
      </c>
      <c r="J2268" s="4">
        <f>Table4[[#This Row],[Gross Revenue]]*(1-Table4[[#This Row],[Discount]])</f>
        <v>5295.9674999999988</v>
      </c>
      <c r="K2268" s="4">
        <f>Table4[[#This Row],[Quantity]]*Table4[[#This Row],[CostPrice]]</f>
        <v>4167.6000000000004</v>
      </c>
      <c r="L2268" s="4">
        <f>Table4[[#This Row],[Net Revenue]]-Table4[[#This Row],[Total Cost]]</f>
        <v>1128.3674999999985</v>
      </c>
      <c r="M2268" t="str">
        <f>_xlfn.XLOOKUP(Table4[[#This Row],[ProductID]], Products!A:A,Products!B:B, "Not Found")</f>
        <v>Find Headphones</v>
      </c>
      <c r="N2268" t="str">
        <f>TEXT(Table4[[#This Row],[Date]], "mmm")</f>
        <v>Jun</v>
      </c>
      <c r="O2268" t="str">
        <f>TEXT(Table4[[#This Row],[Date]], "yyyy")</f>
        <v>2025</v>
      </c>
      <c r="P2268" t="str">
        <f>_xlfn.XLOOKUP(Table4[[#This Row],[ProductID]],Products!A:A,Products!C:C, "Not Found")</f>
        <v>Electronics</v>
      </c>
      <c r="Q2268" t="str">
        <f>_xlfn.XLOOKUP(Table4[[#This Row],[ProductID]],Products!A:A,Products!D:D,"Not Found")</f>
        <v>Headphones</v>
      </c>
      <c r="R2268">
        <f>_xlfn.XLOOKUP(Table4[[#This Row],[ProductID]],Products!A:A,Products!E:E,"Not Found")</f>
        <v>1246.1099999999999</v>
      </c>
      <c r="S2268">
        <f>_xlfn.XLOOKUP(Table4[[#This Row],[ProductID]],Products!A:A,Products!F:F, "Not Found")</f>
        <v>833.52</v>
      </c>
      <c r="T2268" t="str">
        <f>_xlfn.XLOOKUP(Table4[[#This Row],[CustomerID]],Customers!A:A,Customers!D:D, "Not Found")</f>
        <v>M</v>
      </c>
      <c r="U2268" s="6">
        <f>_xlfn.XLOOKUP(Table4[[#This Row],[CustomerID]],Customers!A:A,Customers!E:E, "Not Found")</f>
        <v>31058</v>
      </c>
      <c r="V2268">
        <f ca="1">DATEDIF(Table4[[#This Row],[CustomerBirthday]], TODAY(), "Y")</f>
        <v>41</v>
      </c>
      <c r="W2268" t="str" cm="1">
        <f t="array" aca="1" ref="W2268" ca="1">_xlfn.IFS(Table4[[#This Row],[Age]]&lt;25, "Under 25",Table4[[#This Row],[Age]]=34, "25-34", Table4[[#This Row],[Age]]&lt;=49, "35-49", Table4[[#This Row],[Age]]&lt;=64, "50-64", Table4[[#This Row],[Age]]&gt;=65, "65+")</f>
        <v>35-49</v>
      </c>
      <c r="X2268" t="str">
        <f>_xlfn.XLOOKUP(Table4[[#This Row],[StoreID]],Stores!A:A,Stores!B:B, "Not found")</f>
        <v>MegaMart Peckmouth</v>
      </c>
      <c r="Y2268" t="str">
        <f>_xlfn.XLOOKUP(Table4[[#This Row],[StoreID]],Stores!A:A,Stores!C:C, "Not Found")</f>
        <v>Peckmouth</v>
      </c>
      <c r="Z2268" t="str">
        <f>_xlfn.XLOOKUP(Table4[[#This Row],[StoreID]],Stores!A:A,Stores!D:D, "Not Found")</f>
        <v>East</v>
      </c>
    </row>
    <row r="2269" spans="1:26">
      <c r="A2269" t="s">
        <v>3135</v>
      </c>
      <c r="B2269" s="1">
        <v>45369</v>
      </c>
      <c r="C2269" t="s">
        <v>516</v>
      </c>
      <c r="D2269" t="s">
        <v>736</v>
      </c>
      <c r="E2269" t="s">
        <v>842</v>
      </c>
      <c r="F2269">
        <v>1</v>
      </c>
      <c r="G2269">
        <v>0.15</v>
      </c>
      <c r="H2269" t="s">
        <v>868</v>
      </c>
      <c r="I2269" s="4">
        <f>Table4[[#This Row],[Quantity]]*Table4[[#This Row],[UnitPrice]]</f>
        <v>123.19</v>
      </c>
      <c r="J2269" s="4">
        <f>Table4[[#This Row],[Gross Revenue]]*(1-Table4[[#This Row],[Discount]])</f>
        <v>104.7115</v>
      </c>
      <c r="K2269" s="4">
        <f>Table4[[#This Row],[Quantity]]*Table4[[#This Row],[CostPrice]]</f>
        <v>80.36</v>
      </c>
      <c r="L2269" s="4">
        <f>Table4[[#This Row],[Net Revenue]]-Table4[[#This Row],[Total Cost]]</f>
        <v>24.351500000000001</v>
      </c>
      <c r="M2269" t="str">
        <f>_xlfn.XLOOKUP(Table4[[#This Row],[ProductID]], Products!A:A,Products!B:B, "Not Found")</f>
        <v>Us Snacks</v>
      </c>
      <c r="N2269" t="str">
        <f>TEXT(Table4[[#This Row],[Date]], "mmm")</f>
        <v>Mar</v>
      </c>
      <c r="O2269" t="str">
        <f>TEXT(Table4[[#This Row],[Date]], "yyyy")</f>
        <v>2024</v>
      </c>
      <c r="P2269" t="str">
        <f>_xlfn.XLOOKUP(Table4[[#This Row],[ProductID]],Products!A:A,Products!C:C, "Not Found")</f>
        <v>Groceries</v>
      </c>
      <c r="Q2269" t="str">
        <f>_xlfn.XLOOKUP(Table4[[#This Row],[ProductID]],Products!A:A,Products!D:D,"Not Found")</f>
        <v>Snacks</v>
      </c>
      <c r="R2269">
        <f>_xlfn.XLOOKUP(Table4[[#This Row],[ProductID]],Products!A:A,Products!E:E,"Not Found")</f>
        <v>123.19</v>
      </c>
      <c r="S2269">
        <f>_xlfn.XLOOKUP(Table4[[#This Row],[ProductID]],Products!A:A,Products!F:F, "Not Found")</f>
        <v>80.36</v>
      </c>
      <c r="T2269" t="str">
        <f>_xlfn.XLOOKUP(Table4[[#This Row],[CustomerID]],Customers!A:A,Customers!D:D, "Not Found")</f>
        <v>M</v>
      </c>
      <c r="U2269" s="6">
        <f>_xlfn.XLOOKUP(Table4[[#This Row],[CustomerID]],Customers!A:A,Customers!E:E, "Not Found")</f>
        <v>38558</v>
      </c>
      <c r="V2269">
        <f ca="1">DATEDIF(Table4[[#This Row],[CustomerBirthday]], TODAY(), "Y")</f>
        <v>21</v>
      </c>
      <c r="W2269" t="str" cm="1">
        <f t="array" aca="1" ref="W2269" ca="1">_xlfn.IFS(Table4[[#This Row],[Age]]&lt;25, "Under 25",Table4[[#This Row],[Age]]=34, "25-34", Table4[[#This Row],[Age]]&lt;=49, "35-49", Table4[[#This Row],[Age]]&lt;=64, "50-64", Table4[[#This Row],[Age]]&gt;=65, "65+")</f>
        <v>Under 25</v>
      </c>
      <c r="X2269" t="str">
        <f>_xlfn.XLOOKUP(Table4[[#This Row],[StoreID]],Stores!A:A,Stores!B:B, "Not found")</f>
        <v>MegaMart Brianahaven</v>
      </c>
      <c r="Y2269" t="str">
        <f>_xlfn.XLOOKUP(Table4[[#This Row],[StoreID]],Stores!A:A,Stores!C:C, "Not Found")</f>
        <v>Brianahaven</v>
      </c>
      <c r="Z2269" t="str">
        <f>_xlfn.XLOOKUP(Table4[[#This Row],[StoreID]],Stores!A:A,Stores!D:D, "Not Found")</f>
        <v>North</v>
      </c>
    </row>
    <row r="2270" spans="1:26">
      <c r="A2270" t="s">
        <v>3136</v>
      </c>
      <c r="B2270" s="1">
        <v>45776</v>
      </c>
      <c r="C2270" t="s">
        <v>633</v>
      </c>
      <c r="D2270" t="s">
        <v>718</v>
      </c>
      <c r="E2270" t="s">
        <v>835</v>
      </c>
      <c r="F2270">
        <v>4</v>
      </c>
      <c r="G2270">
        <v>0.15</v>
      </c>
      <c r="H2270" t="s">
        <v>871</v>
      </c>
      <c r="I2270" s="4">
        <f>Table4[[#This Row],[Quantity]]*Table4[[#This Row],[UnitPrice]]</f>
        <v>1350.52</v>
      </c>
      <c r="J2270" s="4">
        <f>Table4[[#This Row],[Gross Revenue]]*(1-Table4[[#This Row],[Discount]])</f>
        <v>1147.942</v>
      </c>
      <c r="K2270" s="4">
        <f>Table4[[#This Row],[Quantity]]*Table4[[#This Row],[CostPrice]]</f>
        <v>676.12</v>
      </c>
      <c r="L2270" s="4">
        <f>Table4[[#This Row],[Net Revenue]]-Table4[[#This Row],[Total Cost]]</f>
        <v>471.822</v>
      </c>
      <c r="M2270" t="str">
        <f>_xlfn.XLOOKUP(Table4[[#This Row],[ProductID]], Products!A:A,Products!B:B, "Not Found")</f>
        <v>Here Footwear</v>
      </c>
      <c r="N2270" t="str">
        <f>TEXT(Table4[[#This Row],[Date]], "mmm")</f>
        <v>Apr</v>
      </c>
      <c r="O2270" t="str">
        <f>TEXT(Table4[[#This Row],[Date]], "yyyy")</f>
        <v>2025</v>
      </c>
      <c r="P2270" t="str">
        <f>_xlfn.XLOOKUP(Table4[[#This Row],[ProductID]],Products!A:A,Products!C:C, "Not Found")</f>
        <v>Fashion</v>
      </c>
      <c r="Q2270" t="str">
        <f>_xlfn.XLOOKUP(Table4[[#This Row],[ProductID]],Products!A:A,Products!D:D,"Not Found")</f>
        <v>Footwear</v>
      </c>
      <c r="R2270">
        <f>_xlfn.XLOOKUP(Table4[[#This Row],[ProductID]],Products!A:A,Products!E:E,"Not Found")</f>
        <v>337.63</v>
      </c>
      <c r="S2270">
        <f>_xlfn.XLOOKUP(Table4[[#This Row],[ProductID]],Products!A:A,Products!F:F, "Not Found")</f>
        <v>169.03</v>
      </c>
      <c r="T2270" t="str">
        <f>_xlfn.XLOOKUP(Table4[[#This Row],[CustomerID]],Customers!A:A,Customers!D:D, "Not Found")</f>
        <v>F</v>
      </c>
      <c r="U2270" s="6">
        <f>_xlfn.XLOOKUP(Table4[[#This Row],[CustomerID]],Customers!A:A,Customers!E:E, "Not Found")</f>
        <v>31092</v>
      </c>
      <c r="V2270">
        <f ca="1">DATEDIF(Table4[[#This Row],[CustomerBirthday]], TODAY(), "Y")</f>
        <v>41</v>
      </c>
      <c r="W2270" t="str" cm="1">
        <f t="array" aca="1" ref="W2270" ca="1">_xlfn.IFS(Table4[[#This Row],[Age]]&lt;25, "Under 25",Table4[[#This Row],[Age]]=34, "25-34", Table4[[#This Row],[Age]]&lt;=49, "35-49", Table4[[#This Row],[Age]]&lt;=64, "50-64", Table4[[#This Row],[Age]]&gt;=65, "65+")</f>
        <v>35-49</v>
      </c>
      <c r="X2270" t="str">
        <f>_xlfn.XLOOKUP(Table4[[#This Row],[StoreID]],Stores!A:A,Stores!B:B, "Not found")</f>
        <v>MegaMart Peckmouth</v>
      </c>
      <c r="Y2270" t="str">
        <f>_xlfn.XLOOKUP(Table4[[#This Row],[StoreID]],Stores!A:A,Stores!C:C, "Not Found")</f>
        <v>Peckmouth</v>
      </c>
      <c r="Z2270" t="str">
        <f>_xlfn.XLOOKUP(Table4[[#This Row],[StoreID]],Stores!A:A,Stores!D:D, "Not Found")</f>
        <v>East</v>
      </c>
    </row>
    <row r="2271" spans="1:26">
      <c r="A2271" t="s">
        <v>3137</v>
      </c>
      <c r="B2271" s="1">
        <v>45689</v>
      </c>
      <c r="C2271" t="s">
        <v>119</v>
      </c>
      <c r="D2271" t="s">
        <v>739</v>
      </c>
      <c r="E2271" t="s">
        <v>842</v>
      </c>
      <c r="F2271">
        <v>1</v>
      </c>
      <c r="G2271">
        <v>0.1</v>
      </c>
      <c r="H2271" t="s">
        <v>865</v>
      </c>
      <c r="I2271" s="4">
        <f>Table4[[#This Row],[Quantity]]*Table4[[#This Row],[UnitPrice]]</f>
        <v>1194.1199999999999</v>
      </c>
      <c r="J2271" s="4">
        <f>Table4[[#This Row],[Gross Revenue]]*(1-Table4[[#This Row],[Discount]])</f>
        <v>1074.7079999999999</v>
      </c>
      <c r="K2271" s="4">
        <f>Table4[[#This Row],[Quantity]]*Table4[[#This Row],[CostPrice]]</f>
        <v>838.95</v>
      </c>
      <c r="L2271" s="4">
        <f>Table4[[#This Row],[Net Revenue]]-Table4[[#This Row],[Total Cost]]</f>
        <v>235.75799999999981</v>
      </c>
      <c r="M2271" t="str">
        <f>_xlfn.XLOOKUP(Table4[[#This Row],[ProductID]], Products!A:A,Products!B:B, "Not Found")</f>
        <v>Step Smartphone</v>
      </c>
      <c r="N2271" t="str">
        <f>TEXT(Table4[[#This Row],[Date]], "mmm")</f>
        <v>Feb</v>
      </c>
      <c r="O2271" t="str">
        <f>TEXT(Table4[[#This Row],[Date]], "yyyy")</f>
        <v>2025</v>
      </c>
      <c r="P2271" t="str">
        <f>_xlfn.XLOOKUP(Table4[[#This Row],[ProductID]],Products!A:A,Products!C:C, "Not Found")</f>
        <v>Electronics</v>
      </c>
      <c r="Q2271" t="str">
        <f>_xlfn.XLOOKUP(Table4[[#This Row],[ProductID]],Products!A:A,Products!D:D,"Not Found")</f>
        <v>Smartphone</v>
      </c>
      <c r="R2271">
        <f>_xlfn.XLOOKUP(Table4[[#This Row],[ProductID]],Products!A:A,Products!E:E,"Not Found")</f>
        <v>1194.1199999999999</v>
      </c>
      <c r="S2271">
        <f>_xlfn.XLOOKUP(Table4[[#This Row],[ProductID]],Products!A:A,Products!F:F, "Not Found")</f>
        <v>838.95</v>
      </c>
      <c r="T2271" t="str">
        <f>_xlfn.XLOOKUP(Table4[[#This Row],[CustomerID]],Customers!A:A,Customers!D:D, "Not Found")</f>
        <v>M</v>
      </c>
      <c r="U2271" s="6">
        <f>_xlfn.XLOOKUP(Table4[[#This Row],[CustomerID]],Customers!A:A,Customers!E:E, "Not Found")</f>
        <v>37417</v>
      </c>
      <c r="V2271">
        <f ca="1">DATEDIF(Table4[[#This Row],[CustomerBirthday]], TODAY(), "Y")</f>
        <v>24</v>
      </c>
      <c r="W2271" t="str" cm="1">
        <f t="array" aca="1" ref="W2271" ca="1">_xlfn.IFS(Table4[[#This Row],[Age]]&lt;25, "Under 25",Table4[[#This Row],[Age]]=34, "25-34", Table4[[#This Row],[Age]]&lt;=49, "35-49", Table4[[#This Row],[Age]]&lt;=64, "50-64", Table4[[#This Row],[Age]]&gt;=65, "65+")</f>
        <v>Under 25</v>
      </c>
      <c r="X2271" t="str">
        <f>_xlfn.XLOOKUP(Table4[[#This Row],[StoreID]],Stores!A:A,Stores!B:B, "Not found")</f>
        <v>MegaMart Brianahaven</v>
      </c>
      <c r="Y2271" t="str">
        <f>_xlfn.XLOOKUP(Table4[[#This Row],[StoreID]],Stores!A:A,Stores!C:C, "Not Found")</f>
        <v>Brianahaven</v>
      </c>
      <c r="Z2271" t="str">
        <f>_xlfn.XLOOKUP(Table4[[#This Row],[StoreID]],Stores!A:A,Stores!D:D, "Not Found")</f>
        <v>North</v>
      </c>
    </row>
    <row r="2272" spans="1:26">
      <c r="A2272" t="s">
        <v>3138</v>
      </c>
      <c r="B2272" s="1">
        <v>45437</v>
      </c>
      <c r="C2272" t="s">
        <v>195</v>
      </c>
      <c r="D2272" t="s">
        <v>757</v>
      </c>
      <c r="E2272" t="s">
        <v>839</v>
      </c>
      <c r="F2272">
        <v>4</v>
      </c>
      <c r="G2272">
        <v>0</v>
      </c>
      <c r="H2272" t="s">
        <v>871</v>
      </c>
      <c r="I2272" s="4">
        <f>Table4[[#This Row],[Quantity]]*Table4[[#This Row],[UnitPrice]]</f>
        <v>4984.4399999999996</v>
      </c>
      <c r="J2272" s="4">
        <f>Table4[[#This Row],[Gross Revenue]]*(1-Table4[[#This Row],[Discount]])</f>
        <v>4984.4399999999996</v>
      </c>
      <c r="K2272" s="4">
        <f>Table4[[#This Row],[Quantity]]*Table4[[#This Row],[CostPrice]]</f>
        <v>3334.08</v>
      </c>
      <c r="L2272" s="4">
        <f>Table4[[#This Row],[Net Revenue]]-Table4[[#This Row],[Total Cost]]</f>
        <v>1650.3599999999997</v>
      </c>
      <c r="M2272" t="str">
        <f>_xlfn.XLOOKUP(Table4[[#This Row],[ProductID]], Products!A:A,Products!B:B, "Not Found")</f>
        <v>Find Headphones</v>
      </c>
      <c r="N2272" t="str">
        <f>TEXT(Table4[[#This Row],[Date]], "mmm")</f>
        <v>May</v>
      </c>
      <c r="O2272" t="str">
        <f>TEXT(Table4[[#This Row],[Date]], "yyyy")</f>
        <v>2024</v>
      </c>
      <c r="P2272" t="str">
        <f>_xlfn.XLOOKUP(Table4[[#This Row],[ProductID]],Products!A:A,Products!C:C, "Not Found")</f>
        <v>Electronics</v>
      </c>
      <c r="Q2272" t="str">
        <f>_xlfn.XLOOKUP(Table4[[#This Row],[ProductID]],Products!A:A,Products!D:D,"Not Found")</f>
        <v>Headphones</v>
      </c>
      <c r="R2272">
        <f>_xlfn.XLOOKUP(Table4[[#This Row],[ProductID]],Products!A:A,Products!E:E,"Not Found")</f>
        <v>1246.1099999999999</v>
      </c>
      <c r="S2272">
        <f>_xlfn.XLOOKUP(Table4[[#This Row],[ProductID]],Products!A:A,Products!F:F, "Not Found")</f>
        <v>833.52</v>
      </c>
      <c r="T2272" t="str">
        <f>_xlfn.XLOOKUP(Table4[[#This Row],[CustomerID]],Customers!A:A,Customers!D:D, "Not Found")</f>
        <v>M</v>
      </c>
      <c r="U2272" s="6">
        <f>_xlfn.XLOOKUP(Table4[[#This Row],[CustomerID]],Customers!A:A,Customers!E:E, "Not Found")</f>
        <v>25009</v>
      </c>
      <c r="V2272">
        <f ca="1">DATEDIF(Table4[[#This Row],[CustomerBirthday]], TODAY(), "Y")</f>
        <v>58</v>
      </c>
      <c r="W2272" t="str" cm="1">
        <f t="array" aca="1" ref="W2272" ca="1">_xlfn.IFS(Table4[[#This Row],[Age]]&lt;25, "Under 25",Table4[[#This Row],[Age]]=34, "25-34", Table4[[#This Row],[Age]]&lt;=49, "35-49", Table4[[#This Row],[Age]]&lt;=64, "50-64", Table4[[#This Row],[Age]]&gt;=65, "65+")</f>
        <v>50-64</v>
      </c>
      <c r="X2272" t="str">
        <f>_xlfn.XLOOKUP(Table4[[#This Row],[StoreID]],Stores!A:A,Stores!B:B, "Not found")</f>
        <v>MegaMart New Michele</v>
      </c>
      <c r="Y2272" t="str">
        <f>_xlfn.XLOOKUP(Table4[[#This Row],[StoreID]],Stores!A:A,Stores!C:C, "Not Found")</f>
        <v>New Michele</v>
      </c>
      <c r="Z2272" t="str">
        <f>_xlfn.XLOOKUP(Table4[[#This Row],[StoreID]],Stores!A:A,Stores!D:D, "Not Found")</f>
        <v>West</v>
      </c>
    </row>
    <row r="2273" spans="1:26">
      <c r="A2273" t="s">
        <v>3139</v>
      </c>
      <c r="B2273" s="1">
        <v>45799</v>
      </c>
      <c r="C2273" t="s">
        <v>230</v>
      </c>
      <c r="D2273" t="s">
        <v>826</v>
      </c>
      <c r="E2273" t="s">
        <v>831</v>
      </c>
      <c r="F2273">
        <v>5</v>
      </c>
      <c r="G2273">
        <v>0</v>
      </c>
      <c r="H2273" t="s">
        <v>871</v>
      </c>
      <c r="I2273" s="4">
        <f>Table4[[#This Row],[Quantity]]*Table4[[#This Row],[UnitPrice]]</f>
        <v>5223.2000000000007</v>
      </c>
      <c r="J2273" s="4">
        <f>Table4[[#This Row],[Gross Revenue]]*(1-Table4[[#This Row],[Discount]])</f>
        <v>5223.2000000000007</v>
      </c>
      <c r="K2273" s="4">
        <f>Table4[[#This Row],[Quantity]]*Table4[[#This Row],[CostPrice]]</f>
        <v>3875.3500000000004</v>
      </c>
      <c r="L2273" s="4">
        <f>Table4[[#This Row],[Net Revenue]]-Table4[[#This Row],[Total Cost]]</f>
        <v>1347.8500000000004</v>
      </c>
      <c r="M2273" t="str">
        <f>_xlfn.XLOOKUP(Table4[[#This Row],[ProductID]], Products!A:A,Products!B:B, "Not Found")</f>
        <v>Maybe Footwear</v>
      </c>
      <c r="N2273" t="str">
        <f>TEXT(Table4[[#This Row],[Date]], "mmm")</f>
        <v>May</v>
      </c>
      <c r="O2273" t="str">
        <f>TEXT(Table4[[#This Row],[Date]], "yyyy")</f>
        <v>2025</v>
      </c>
      <c r="P2273" t="str">
        <f>_xlfn.XLOOKUP(Table4[[#This Row],[ProductID]],Products!A:A,Products!C:C, "Not Found")</f>
        <v>Fashion</v>
      </c>
      <c r="Q2273" t="str">
        <f>_xlfn.XLOOKUP(Table4[[#This Row],[ProductID]],Products!A:A,Products!D:D,"Not Found")</f>
        <v>Footwear</v>
      </c>
      <c r="R2273">
        <f>_xlfn.XLOOKUP(Table4[[#This Row],[ProductID]],Products!A:A,Products!E:E,"Not Found")</f>
        <v>1044.6400000000001</v>
      </c>
      <c r="S2273">
        <f>_xlfn.XLOOKUP(Table4[[#This Row],[ProductID]],Products!A:A,Products!F:F, "Not Found")</f>
        <v>775.07</v>
      </c>
      <c r="T2273" t="str">
        <f>_xlfn.XLOOKUP(Table4[[#This Row],[CustomerID]],Customers!A:A,Customers!D:D, "Not Found")</f>
        <v>M</v>
      </c>
      <c r="U2273" s="6">
        <f>_xlfn.XLOOKUP(Table4[[#This Row],[CustomerID]],Customers!A:A,Customers!E:E, "Not Found")</f>
        <v>35712</v>
      </c>
      <c r="V2273">
        <f ca="1">DATEDIF(Table4[[#This Row],[CustomerBirthday]], TODAY(), "Y")</f>
        <v>28</v>
      </c>
      <c r="W2273" t="str" cm="1">
        <f t="array" aca="1" ref="W2273" ca="1">_xlfn.IFS(Table4[[#This Row],[Age]]&lt;25, "Under 25",Table4[[#This Row],[Age]]=34, "25-34", Table4[[#This Row],[Age]]&lt;=49, "35-49", Table4[[#This Row],[Age]]&lt;=64, "50-64", Table4[[#This Row],[Age]]&gt;=65, "65+")</f>
        <v>35-49</v>
      </c>
      <c r="X2273" t="str">
        <f>_xlfn.XLOOKUP(Table4[[#This Row],[StoreID]],Stores!A:A,Stores!B:B, "Not found")</f>
        <v>MegaMart Jimenezborough</v>
      </c>
      <c r="Y2273" t="str">
        <f>_xlfn.XLOOKUP(Table4[[#This Row],[StoreID]],Stores!A:A,Stores!C:C, "Not Found")</f>
        <v>Jimenezborough</v>
      </c>
      <c r="Z2273" t="str">
        <f>_xlfn.XLOOKUP(Table4[[#This Row],[StoreID]],Stores!A:A,Stores!D:D, "Not Found")</f>
        <v>South</v>
      </c>
    </row>
    <row r="2274" spans="1:26">
      <c r="A2274" t="s">
        <v>3140</v>
      </c>
      <c r="B2274" s="1">
        <v>45753</v>
      </c>
      <c r="C2274" t="s">
        <v>396</v>
      </c>
      <c r="D2274" t="s">
        <v>800</v>
      </c>
      <c r="E2274" t="s">
        <v>846</v>
      </c>
      <c r="F2274">
        <v>5</v>
      </c>
      <c r="G2274">
        <v>0</v>
      </c>
      <c r="H2274" t="s">
        <v>875</v>
      </c>
      <c r="I2274" s="4">
        <f>Table4[[#This Row],[Quantity]]*Table4[[#This Row],[UnitPrice]]</f>
        <v>9763.25</v>
      </c>
      <c r="J2274" s="4">
        <f>Table4[[#This Row],[Gross Revenue]]*(1-Table4[[#This Row],[Discount]])</f>
        <v>9763.25</v>
      </c>
      <c r="K2274" s="4">
        <f>Table4[[#This Row],[Quantity]]*Table4[[#This Row],[CostPrice]]</f>
        <v>7256.35</v>
      </c>
      <c r="L2274" s="4">
        <f>Table4[[#This Row],[Net Revenue]]-Table4[[#This Row],[Total Cost]]</f>
        <v>2506.8999999999996</v>
      </c>
      <c r="M2274" t="str">
        <f>_xlfn.XLOOKUP(Table4[[#This Row],[ProductID]], Products!A:A,Products!B:B, "Not Found")</f>
        <v>Book Television</v>
      </c>
      <c r="N2274" t="str">
        <f>TEXT(Table4[[#This Row],[Date]], "mmm")</f>
        <v>Apr</v>
      </c>
      <c r="O2274" t="str">
        <f>TEXT(Table4[[#This Row],[Date]], "yyyy")</f>
        <v>2025</v>
      </c>
      <c r="P2274" t="str">
        <f>_xlfn.XLOOKUP(Table4[[#This Row],[ProductID]],Products!A:A,Products!C:C, "Not Found")</f>
        <v>Electronics</v>
      </c>
      <c r="Q2274" t="str">
        <f>_xlfn.XLOOKUP(Table4[[#This Row],[ProductID]],Products!A:A,Products!D:D,"Not Found")</f>
        <v>Television</v>
      </c>
      <c r="R2274">
        <f>_xlfn.XLOOKUP(Table4[[#This Row],[ProductID]],Products!A:A,Products!E:E,"Not Found")</f>
        <v>1952.65</v>
      </c>
      <c r="S2274">
        <f>_xlfn.XLOOKUP(Table4[[#This Row],[ProductID]],Products!A:A,Products!F:F, "Not Found")</f>
        <v>1451.27</v>
      </c>
      <c r="T2274" t="str">
        <f>_xlfn.XLOOKUP(Table4[[#This Row],[CustomerID]],Customers!A:A,Customers!D:D, "Not Found")</f>
        <v>F</v>
      </c>
      <c r="U2274" s="6">
        <f>_xlfn.XLOOKUP(Table4[[#This Row],[CustomerID]],Customers!A:A,Customers!E:E, "Not Found")</f>
        <v>31890</v>
      </c>
      <c r="V2274">
        <f ca="1">DATEDIF(Table4[[#This Row],[CustomerBirthday]], TODAY(), "Y")</f>
        <v>39</v>
      </c>
      <c r="W2274" t="str" cm="1">
        <f t="array" aca="1" ref="W2274" ca="1">_xlfn.IFS(Table4[[#This Row],[Age]]&lt;25, "Under 25",Table4[[#This Row],[Age]]=34, "25-34", Table4[[#This Row],[Age]]&lt;=49, "35-49", Table4[[#This Row],[Age]]&lt;=64, "50-64", Table4[[#This Row],[Age]]&gt;=65, "65+")</f>
        <v>35-49</v>
      </c>
      <c r="X2274" t="str">
        <f>_xlfn.XLOOKUP(Table4[[#This Row],[StoreID]],Stores!A:A,Stores!B:B, "Not found")</f>
        <v>MegaMart Johnmouth</v>
      </c>
      <c r="Y2274" t="str">
        <f>_xlfn.XLOOKUP(Table4[[#This Row],[StoreID]],Stores!A:A,Stores!C:C, "Not Found")</f>
        <v>Johnmouth</v>
      </c>
      <c r="Z2274" t="str">
        <f>_xlfn.XLOOKUP(Table4[[#This Row],[StoreID]],Stores!A:A,Stores!D:D, "Not Found")</f>
        <v>East</v>
      </c>
    </row>
    <row r="2275" spans="1:26">
      <c r="A2275" t="s">
        <v>3141</v>
      </c>
      <c r="B2275" s="1">
        <v>45740</v>
      </c>
      <c r="C2275" t="s">
        <v>653</v>
      </c>
      <c r="D2275" t="s">
        <v>778</v>
      </c>
      <c r="E2275" t="s">
        <v>835</v>
      </c>
      <c r="F2275">
        <v>1</v>
      </c>
      <c r="G2275">
        <v>0</v>
      </c>
      <c r="H2275" t="s">
        <v>875</v>
      </c>
      <c r="I2275" s="4">
        <f>Table4[[#This Row],[Quantity]]*Table4[[#This Row],[UnitPrice]]</f>
        <v>1015.76</v>
      </c>
      <c r="J2275" s="4">
        <f>Table4[[#This Row],[Gross Revenue]]*(1-Table4[[#This Row],[Discount]])</f>
        <v>1015.76</v>
      </c>
      <c r="K2275" s="4">
        <f>Table4[[#This Row],[Quantity]]*Table4[[#This Row],[CostPrice]]</f>
        <v>584.4</v>
      </c>
      <c r="L2275" s="4">
        <f>Table4[[#This Row],[Net Revenue]]-Table4[[#This Row],[Total Cost]]</f>
        <v>431.36</v>
      </c>
      <c r="M2275" t="str">
        <f>_xlfn.XLOOKUP(Table4[[#This Row],[ProductID]], Products!A:A,Products!B:B, "Not Found")</f>
        <v>Behavior Dairy</v>
      </c>
      <c r="N2275" t="str">
        <f>TEXT(Table4[[#This Row],[Date]], "mmm")</f>
        <v>Mar</v>
      </c>
      <c r="O2275" t="str">
        <f>TEXT(Table4[[#This Row],[Date]], "yyyy")</f>
        <v>2025</v>
      </c>
      <c r="P2275" t="str">
        <f>_xlfn.XLOOKUP(Table4[[#This Row],[ProductID]],Products!A:A,Products!C:C, "Not Found")</f>
        <v>Groceries</v>
      </c>
      <c r="Q2275" t="str">
        <f>_xlfn.XLOOKUP(Table4[[#This Row],[ProductID]],Products!A:A,Products!D:D,"Not Found")</f>
        <v>Dairy</v>
      </c>
      <c r="R2275">
        <f>_xlfn.XLOOKUP(Table4[[#This Row],[ProductID]],Products!A:A,Products!E:E,"Not Found")</f>
        <v>1015.76</v>
      </c>
      <c r="S2275">
        <f>_xlfn.XLOOKUP(Table4[[#This Row],[ProductID]],Products!A:A,Products!F:F, "Not Found")</f>
        <v>584.4</v>
      </c>
      <c r="T2275" t="str">
        <f>_xlfn.XLOOKUP(Table4[[#This Row],[CustomerID]],Customers!A:A,Customers!D:D, "Not Found")</f>
        <v>F</v>
      </c>
      <c r="U2275" s="6">
        <f>_xlfn.XLOOKUP(Table4[[#This Row],[CustomerID]],Customers!A:A,Customers!E:E, "Not Found")</f>
        <v>27579</v>
      </c>
      <c r="V2275">
        <f ca="1">DATEDIF(Table4[[#This Row],[CustomerBirthday]], TODAY(), "Y")</f>
        <v>51</v>
      </c>
      <c r="W2275" t="str" cm="1">
        <f t="array" aca="1" ref="W2275" ca="1">_xlfn.IFS(Table4[[#This Row],[Age]]&lt;25, "Under 25",Table4[[#This Row],[Age]]=34, "25-34", Table4[[#This Row],[Age]]&lt;=49, "35-49", Table4[[#This Row],[Age]]&lt;=64, "50-64", Table4[[#This Row],[Age]]&gt;=65, "65+")</f>
        <v>50-64</v>
      </c>
      <c r="X2275" t="str">
        <f>_xlfn.XLOOKUP(Table4[[#This Row],[StoreID]],Stores!A:A,Stores!B:B, "Not found")</f>
        <v>MegaMart Peckmouth</v>
      </c>
      <c r="Y2275" t="str">
        <f>_xlfn.XLOOKUP(Table4[[#This Row],[StoreID]],Stores!A:A,Stores!C:C, "Not Found")</f>
        <v>Peckmouth</v>
      </c>
      <c r="Z2275" t="str">
        <f>_xlfn.XLOOKUP(Table4[[#This Row],[StoreID]],Stores!A:A,Stores!D:D, "Not Found")</f>
        <v>East</v>
      </c>
    </row>
    <row r="2276" spans="1:26">
      <c r="A2276" t="s">
        <v>3142</v>
      </c>
      <c r="B2276" s="1">
        <v>45299</v>
      </c>
      <c r="C2276" t="s">
        <v>130</v>
      </c>
      <c r="D2276" t="s">
        <v>755</v>
      </c>
      <c r="E2276" t="s">
        <v>842</v>
      </c>
      <c r="F2276">
        <v>2</v>
      </c>
      <c r="G2276">
        <v>0.1</v>
      </c>
      <c r="H2276" t="s">
        <v>875</v>
      </c>
      <c r="I2276" s="4">
        <f>Table4[[#This Row],[Quantity]]*Table4[[#This Row],[UnitPrice]]</f>
        <v>3717.5</v>
      </c>
      <c r="J2276" s="4">
        <f>Table4[[#This Row],[Gross Revenue]]*(1-Table4[[#This Row],[Discount]])</f>
        <v>3345.75</v>
      </c>
      <c r="K2276" s="4">
        <f>Table4[[#This Row],[Quantity]]*Table4[[#This Row],[CostPrice]]</f>
        <v>2902.32</v>
      </c>
      <c r="L2276" s="4">
        <f>Table4[[#This Row],[Net Revenue]]-Table4[[#This Row],[Total Cost]]</f>
        <v>443.42999999999984</v>
      </c>
      <c r="M2276" t="str">
        <f>_xlfn.XLOOKUP(Table4[[#This Row],[ProductID]], Products!A:A,Products!B:B, "Not Found")</f>
        <v>House Accessories</v>
      </c>
      <c r="N2276" t="str">
        <f>TEXT(Table4[[#This Row],[Date]], "mmm")</f>
        <v>Jan</v>
      </c>
      <c r="O2276" t="str">
        <f>TEXT(Table4[[#This Row],[Date]], "yyyy")</f>
        <v>2024</v>
      </c>
      <c r="P2276" t="str">
        <f>_xlfn.XLOOKUP(Table4[[#This Row],[ProductID]],Products!A:A,Products!C:C, "Not Found")</f>
        <v>Fashion</v>
      </c>
      <c r="Q2276" t="str">
        <f>_xlfn.XLOOKUP(Table4[[#This Row],[ProductID]],Products!A:A,Products!D:D,"Not Found")</f>
        <v>Accessories</v>
      </c>
      <c r="R2276">
        <f>_xlfn.XLOOKUP(Table4[[#This Row],[ProductID]],Products!A:A,Products!E:E,"Not Found")</f>
        <v>1858.75</v>
      </c>
      <c r="S2276">
        <f>_xlfn.XLOOKUP(Table4[[#This Row],[ProductID]],Products!A:A,Products!F:F, "Not Found")</f>
        <v>1451.16</v>
      </c>
      <c r="T2276" t="str">
        <f>_xlfn.XLOOKUP(Table4[[#This Row],[CustomerID]],Customers!A:A,Customers!D:D, "Not Found")</f>
        <v>F</v>
      </c>
      <c r="U2276" s="6">
        <f>_xlfn.XLOOKUP(Table4[[#This Row],[CustomerID]],Customers!A:A,Customers!E:E, "Not Found")</f>
        <v>28698</v>
      </c>
      <c r="V2276">
        <f ca="1">DATEDIF(Table4[[#This Row],[CustomerBirthday]], TODAY(), "Y")</f>
        <v>48</v>
      </c>
      <c r="W2276" t="str" cm="1">
        <f t="array" aca="1" ref="W2276" ca="1">_xlfn.IFS(Table4[[#This Row],[Age]]&lt;25, "Under 25",Table4[[#This Row],[Age]]=34, "25-34", Table4[[#This Row],[Age]]&lt;=49, "35-49", Table4[[#This Row],[Age]]&lt;=64, "50-64", Table4[[#This Row],[Age]]&gt;=65, "65+")</f>
        <v>35-49</v>
      </c>
      <c r="X2276" t="str">
        <f>_xlfn.XLOOKUP(Table4[[#This Row],[StoreID]],Stores!A:A,Stores!B:B, "Not found")</f>
        <v>MegaMart Brianahaven</v>
      </c>
      <c r="Y2276" t="str">
        <f>_xlfn.XLOOKUP(Table4[[#This Row],[StoreID]],Stores!A:A,Stores!C:C, "Not Found")</f>
        <v>Brianahaven</v>
      </c>
      <c r="Z2276" t="str">
        <f>_xlfn.XLOOKUP(Table4[[#This Row],[StoreID]],Stores!A:A,Stores!D:D, "Not Found")</f>
        <v>North</v>
      </c>
    </row>
    <row r="2277" spans="1:26">
      <c r="A2277" t="s">
        <v>3143</v>
      </c>
      <c r="B2277" s="1">
        <v>45521</v>
      </c>
      <c r="C2277" t="s">
        <v>306</v>
      </c>
      <c r="D2277" t="s">
        <v>774</v>
      </c>
      <c r="E2277" t="s">
        <v>839</v>
      </c>
      <c r="F2277">
        <v>5</v>
      </c>
      <c r="G2277">
        <v>0.05</v>
      </c>
      <c r="H2277" t="s">
        <v>865</v>
      </c>
      <c r="I2277" s="4">
        <f>Table4[[#This Row],[Quantity]]*Table4[[#This Row],[UnitPrice]]</f>
        <v>7437.05</v>
      </c>
      <c r="J2277" s="4">
        <f>Table4[[#This Row],[Gross Revenue]]*(1-Table4[[#This Row],[Discount]])</f>
        <v>7065.1975000000002</v>
      </c>
      <c r="K2277" s="4">
        <f>Table4[[#This Row],[Quantity]]*Table4[[#This Row],[CostPrice]]</f>
        <v>4065.3500000000004</v>
      </c>
      <c r="L2277" s="4">
        <f>Table4[[#This Row],[Net Revenue]]-Table4[[#This Row],[Total Cost]]</f>
        <v>2999.8474999999999</v>
      </c>
      <c r="M2277" t="str">
        <f>_xlfn.XLOOKUP(Table4[[#This Row],[ProductID]], Products!A:A,Products!B:B, "Not Found")</f>
        <v>Him Smartphone</v>
      </c>
      <c r="N2277" t="str">
        <f>TEXT(Table4[[#This Row],[Date]], "mmm")</f>
        <v>Aug</v>
      </c>
      <c r="O2277" t="str">
        <f>TEXT(Table4[[#This Row],[Date]], "yyyy")</f>
        <v>2024</v>
      </c>
      <c r="P2277" t="str">
        <f>_xlfn.XLOOKUP(Table4[[#This Row],[ProductID]],Products!A:A,Products!C:C, "Not Found")</f>
        <v>Electronics</v>
      </c>
      <c r="Q2277" t="str">
        <f>_xlfn.XLOOKUP(Table4[[#This Row],[ProductID]],Products!A:A,Products!D:D,"Not Found")</f>
        <v>Smartphone</v>
      </c>
      <c r="R2277">
        <f>_xlfn.XLOOKUP(Table4[[#This Row],[ProductID]],Products!A:A,Products!E:E,"Not Found")</f>
        <v>1487.41</v>
      </c>
      <c r="S2277">
        <f>_xlfn.XLOOKUP(Table4[[#This Row],[ProductID]],Products!A:A,Products!F:F, "Not Found")</f>
        <v>813.07</v>
      </c>
      <c r="T2277" t="str">
        <f>_xlfn.XLOOKUP(Table4[[#This Row],[CustomerID]],Customers!A:A,Customers!D:D, "Not Found")</f>
        <v>F</v>
      </c>
      <c r="U2277" s="6">
        <f>_xlfn.XLOOKUP(Table4[[#This Row],[CustomerID]],Customers!A:A,Customers!E:E, "Not Found")</f>
        <v>32344</v>
      </c>
      <c r="V2277">
        <f ca="1">DATEDIF(Table4[[#This Row],[CustomerBirthday]], TODAY(), "Y")</f>
        <v>38</v>
      </c>
      <c r="W2277" t="str" cm="1">
        <f t="array" aca="1" ref="W2277" ca="1">_xlfn.IFS(Table4[[#This Row],[Age]]&lt;25, "Under 25",Table4[[#This Row],[Age]]=34, "25-34", Table4[[#This Row],[Age]]&lt;=49, "35-49", Table4[[#This Row],[Age]]&lt;=64, "50-64", Table4[[#This Row],[Age]]&gt;=65, "65+")</f>
        <v>35-49</v>
      </c>
      <c r="X2277" t="str">
        <f>_xlfn.XLOOKUP(Table4[[#This Row],[StoreID]],Stores!A:A,Stores!B:B, "Not found")</f>
        <v>MegaMart New Michele</v>
      </c>
      <c r="Y2277" t="str">
        <f>_xlfn.XLOOKUP(Table4[[#This Row],[StoreID]],Stores!A:A,Stores!C:C, "Not Found")</f>
        <v>New Michele</v>
      </c>
      <c r="Z2277" t="str">
        <f>_xlfn.XLOOKUP(Table4[[#This Row],[StoreID]],Stores!A:A,Stores!D:D, "Not Found")</f>
        <v>West</v>
      </c>
    </row>
    <row r="2278" spans="1:26">
      <c r="A2278" t="s">
        <v>3144</v>
      </c>
      <c r="B2278" s="1">
        <v>45222</v>
      </c>
      <c r="C2278" t="s">
        <v>134</v>
      </c>
      <c r="D2278" t="s">
        <v>718</v>
      </c>
      <c r="E2278" t="s">
        <v>846</v>
      </c>
      <c r="F2278">
        <v>4</v>
      </c>
      <c r="G2278">
        <v>0.15</v>
      </c>
      <c r="H2278" t="s">
        <v>875</v>
      </c>
      <c r="I2278" s="4">
        <f>Table4[[#This Row],[Quantity]]*Table4[[#This Row],[UnitPrice]]</f>
        <v>1350.52</v>
      </c>
      <c r="J2278" s="4">
        <f>Table4[[#This Row],[Gross Revenue]]*(1-Table4[[#This Row],[Discount]])</f>
        <v>1147.942</v>
      </c>
      <c r="K2278" s="4">
        <f>Table4[[#This Row],[Quantity]]*Table4[[#This Row],[CostPrice]]</f>
        <v>676.12</v>
      </c>
      <c r="L2278" s="4">
        <f>Table4[[#This Row],[Net Revenue]]-Table4[[#This Row],[Total Cost]]</f>
        <v>471.822</v>
      </c>
      <c r="M2278" t="str">
        <f>_xlfn.XLOOKUP(Table4[[#This Row],[ProductID]], Products!A:A,Products!B:B, "Not Found")</f>
        <v>Here Footwear</v>
      </c>
      <c r="N2278" t="str">
        <f>TEXT(Table4[[#This Row],[Date]], "mmm")</f>
        <v>Oct</v>
      </c>
      <c r="O2278" t="str">
        <f>TEXT(Table4[[#This Row],[Date]], "yyyy")</f>
        <v>2023</v>
      </c>
      <c r="P2278" t="str">
        <f>_xlfn.XLOOKUP(Table4[[#This Row],[ProductID]],Products!A:A,Products!C:C, "Not Found")</f>
        <v>Fashion</v>
      </c>
      <c r="Q2278" t="str">
        <f>_xlfn.XLOOKUP(Table4[[#This Row],[ProductID]],Products!A:A,Products!D:D,"Not Found")</f>
        <v>Footwear</v>
      </c>
      <c r="R2278">
        <f>_xlfn.XLOOKUP(Table4[[#This Row],[ProductID]],Products!A:A,Products!E:E,"Not Found")</f>
        <v>337.63</v>
      </c>
      <c r="S2278">
        <f>_xlfn.XLOOKUP(Table4[[#This Row],[ProductID]],Products!A:A,Products!F:F, "Not Found")</f>
        <v>169.03</v>
      </c>
      <c r="T2278" t="str">
        <f>_xlfn.XLOOKUP(Table4[[#This Row],[CustomerID]],Customers!A:A,Customers!D:D, "Not Found")</f>
        <v>F</v>
      </c>
      <c r="U2278" s="6">
        <f>_xlfn.XLOOKUP(Table4[[#This Row],[CustomerID]],Customers!A:A,Customers!E:E, "Not Found")</f>
        <v>23730</v>
      </c>
      <c r="V2278">
        <f ca="1">DATEDIF(Table4[[#This Row],[CustomerBirthday]], TODAY(), "Y")</f>
        <v>61</v>
      </c>
      <c r="W2278" t="str" cm="1">
        <f t="array" aca="1" ref="W2278" ca="1">_xlfn.IFS(Table4[[#This Row],[Age]]&lt;25, "Under 25",Table4[[#This Row],[Age]]=34, "25-34", Table4[[#This Row],[Age]]&lt;=49, "35-49", Table4[[#This Row],[Age]]&lt;=64, "50-64", Table4[[#This Row],[Age]]&gt;=65, "65+")</f>
        <v>50-64</v>
      </c>
      <c r="X2278" t="str">
        <f>_xlfn.XLOOKUP(Table4[[#This Row],[StoreID]],Stores!A:A,Stores!B:B, "Not found")</f>
        <v>MegaMart Johnmouth</v>
      </c>
      <c r="Y2278" t="str">
        <f>_xlfn.XLOOKUP(Table4[[#This Row],[StoreID]],Stores!A:A,Stores!C:C, "Not Found")</f>
        <v>Johnmouth</v>
      </c>
      <c r="Z2278" t="str">
        <f>_xlfn.XLOOKUP(Table4[[#This Row],[StoreID]],Stores!A:A,Stores!D:D, "Not Found")</f>
        <v>East</v>
      </c>
    </row>
    <row r="2279" spans="1:26">
      <c r="A2279" t="s">
        <v>3145</v>
      </c>
      <c r="B2279" s="1">
        <v>45451</v>
      </c>
      <c r="C2279" t="s">
        <v>601</v>
      </c>
      <c r="D2279" t="s">
        <v>812</v>
      </c>
      <c r="E2279" t="s">
        <v>831</v>
      </c>
      <c r="F2279">
        <v>1</v>
      </c>
      <c r="G2279">
        <v>0.1</v>
      </c>
      <c r="H2279" t="s">
        <v>871</v>
      </c>
      <c r="I2279" s="4">
        <f>Table4[[#This Row],[Quantity]]*Table4[[#This Row],[UnitPrice]]</f>
        <v>564.41999999999996</v>
      </c>
      <c r="J2279" s="4">
        <f>Table4[[#This Row],[Gross Revenue]]*(1-Table4[[#This Row],[Discount]])</f>
        <v>507.97799999999995</v>
      </c>
      <c r="K2279" s="4">
        <f>Table4[[#This Row],[Quantity]]*Table4[[#This Row],[CostPrice]]</f>
        <v>293.95999999999998</v>
      </c>
      <c r="L2279" s="4">
        <f>Table4[[#This Row],[Net Revenue]]-Table4[[#This Row],[Total Cost]]</f>
        <v>214.01799999999997</v>
      </c>
      <c r="M2279" t="str">
        <f>_xlfn.XLOOKUP(Table4[[#This Row],[ProductID]], Products!A:A,Products!B:B, "Not Found")</f>
        <v>Soon Accessories</v>
      </c>
      <c r="N2279" t="str">
        <f>TEXT(Table4[[#This Row],[Date]], "mmm")</f>
        <v>Jun</v>
      </c>
      <c r="O2279" t="str">
        <f>TEXT(Table4[[#This Row],[Date]], "yyyy")</f>
        <v>2024</v>
      </c>
      <c r="P2279" t="str">
        <f>_xlfn.XLOOKUP(Table4[[#This Row],[ProductID]],Products!A:A,Products!C:C, "Not Found")</f>
        <v>Fashion</v>
      </c>
      <c r="Q2279" t="str">
        <f>_xlfn.XLOOKUP(Table4[[#This Row],[ProductID]],Products!A:A,Products!D:D,"Not Found")</f>
        <v>Accessories</v>
      </c>
      <c r="R2279">
        <f>_xlfn.XLOOKUP(Table4[[#This Row],[ProductID]],Products!A:A,Products!E:E,"Not Found")</f>
        <v>564.41999999999996</v>
      </c>
      <c r="S2279">
        <f>_xlfn.XLOOKUP(Table4[[#This Row],[ProductID]],Products!A:A,Products!F:F, "Not Found")</f>
        <v>293.95999999999998</v>
      </c>
      <c r="T2279" t="str">
        <f>_xlfn.XLOOKUP(Table4[[#This Row],[CustomerID]],Customers!A:A,Customers!D:D, "Not Found")</f>
        <v>M</v>
      </c>
      <c r="U2279" s="6">
        <f>_xlfn.XLOOKUP(Table4[[#This Row],[CustomerID]],Customers!A:A,Customers!E:E, "Not Found")</f>
        <v>24638</v>
      </c>
      <c r="V2279">
        <f ca="1">DATEDIF(Table4[[#This Row],[CustomerBirthday]], TODAY(), "Y")</f>
        <v>59</v>
      </c>
      <c r="W2279" t="str" cm="1">
        <f t="array" aca="1" ref="W2279" ca="1">_xlfn.IFS(Table4[[#This Row],[Age]]&lt;25, "Under 25",Table4[[#This Row],[Age]]=34, "25-34", Table4[[#This Row],[Age]]&lt;=49, "35-49", Table4[[#This Row],[Age]]&lt;=64, "50-64", Table4[[#This Row],[Age]]&gt;=65, "65+")</f>
        <v>50-64</v>
      </c>
      <c r="X2279" t="str">
        <f>_xlfn.XLOOKUP(Table4[[#This Row],[StoreID]],Stores!A:A,Stores!B:B, "Not found")</f>
        <v>MegaMart Jimenezborough</v>
      </c>
      <c r="Y2279" t="str">
        <f>_xlfn.XLOOKUP(Table4[[#This Row],[StoreID]],Stores!A:A,Stores!C:C, "Not Found")</f>
        <v>Jimenezborough</v>
      </c>
      <c r="Z2279" t="str">
        <f>_xlfn.XLOOKUP(Table4[[#This Row],[StoreID]],Stores!A:A,Stores!D:D, "Not Found")</f>
        <v>South</v>
      </c>
    </row>
    <row r="2280" spans="1:26">
      <c r="A2280" t="s">
        <v>3146</v>
      </c>
      <c r="B2280" s="1">
        <v>45741</v>
      </c>
      <c r="C2280" t="s">
        <v>467</v>
      </c>
      <c r="D2280" t="s">
        <v>820</v>
      </c>
      <c r="E2280" t="s">
        <v>839</v>
      </c>
      <c r="F2280">
        <v>2</v>
      </c>
      <c r="G2280">
        <v>0.15</v>
      </c>
      <c r="H2280" t="s">
        <v>865</v>
      </c>
      <c r="I2280" s="4">
        <f>Table4[[#This Row],[Quantity]]*Table4[[#This Row],[UnitPrice]]</f>
        <v>2394.36</v>
      </c>
      <c r="J2280" s="4">
        <f>Table4[[#This Row],[Gross Revenue]]*(1-Table4[[#This Row],[Discount]])</f>
        <v>2035.2060000000001</v>
      </c>
      <c r="K2280" s="4">
        <f>Table4[[#This Row],[Quantity]]*Table4[[#This Row],[CostPrice]]</f>
        <v>1445.48</v>
      </c>
      <c r="L2280" s="4">
        <f>Table4[[#This Row],[Net Revenue]]-Table4[[#This Row],[Total Cost]]</f>
        <v>589.72600000000011</v>
      </c>
      <c r="M2280" t="str">
        <f>_xlfn.XLOOKUP(Table4[[#This Row],[ProductID]], Products!A:A,Products!B:B, "Not Found")</f>
        <v>Or Smartphone</v>
      </c>
      <c r="N2280" t="str">
        <f>TEXT(Table4[[#This Row],[Date]], "mmm")</f>
        <v>Mar</v>
      </c>
      <c r="O2280" t="str">
        <f>TEXT(Table4[[#This Row],[Date]], "yyyy")</f>
        <v>2025</v>
      </c>
      <c r="P2280" t="str">
        <f>_xlfn.XLOOKUP(Table4[[#This Row],[ProductID]],Products!A:A,Products!C:C, "Not Found")</f>
        <v>Electronics</v>
      </c>
      <c r="Q2280" t="str">
        <f>_xlfn.XLOOKUP(Table4[[#This Row],[ProductID]],Products!A:A,Products!D:D,"Not Found")</f>
        <v>Smartphone</v>
      </c>
      <c r="R2280">
        <f>_xlfn.XLOOKUP(Table4[[#This Row],[ProductID]],Products!A:A,Products!E:E,"Not Found")</f>
        <v>1197.18</v>
      </c>
      <c r="S2280">
        <f>_xlfn.XLOOKUP(Table4[[#This Row],[ProductID]],Products!A:A,Products!F:F, "Not Found")</f>
        <v>722.74</v>
      </c>
      <c r="T2280" t="str">
        <f>_xlfn.XLOOKUP(Table4[[#This Row],[CustomerID]],Customers!A:A,Customers!D:D, "Not Found")</f>
        <v>F</v>
      </c>
      <c r="U2280" s="6">
        <f>_xlfn.XLOOKUP(Table4[[#This Row],[CustomerID]],Customers!A:A,Customers!E:E, "Not Found")</f>
        <v>30272</v>
      </c>
      <c r="V2280">
        <f ca="1">DATEDIF(Table4[[#This Row],[CustomerBirthday]], TODAY(), "Y")</f>
        <v>43</v>
      </c>
      <c r="W2280" t="str" cm="1">
        <f t="array" aca="1" ref="W2280" ca="1">_xlfn.IFS(Table4[[#This Row],[Age]]&lt;25, "Under 25",Table4[[#This Row],[Age]]=34, "25-34", Table4[[#This Row],[Age]]&lt;=49, "35-49", Table4[[#This Row],[Age]]&lt;=64, "50-64", Table4[[#This Row],[Age]]&gt;=65, "65+")</f>
        <v>35-49</v>
      </c>
      <c r="X2280" t="str">
        <f>_xlfn.XLOOKUP(Table4[[#This Row],[StoreID]],Stores!A:A,Stores!B:B, "Not found")</f>
        <v>MegaMart New Michele</v>
      </c>
      <c r="Y2280" t="str">
        <f>_xlfn.XLOOKUP(Table4[[#This Row],[StoreID]],Stores!A:A,Stores!C:C, "Not Found")</f>
        <v>New Michele</v>
      </c>
      <c r="Z2280" t="str">
        <f>_xlfn.XLOOKUP(Table4[[#This Row],[StoreID]],Stores!A:A,Stores!D:D, "Not Found")</f>
        <v>West</v>
      </c>
    </row>
    <row r="2281" spans="1:26">
      <c r="A2281" t="s">
        <v>3147</v>
      </c>
      <c r="B2281" s="1">
        <v>45732</v>
      </c>
      <c r="C2281" t="s">
        <v>355</v>
      </c>
      <c r="D2281" t="s">
        <v>772</v>
      </c>
      <c r="E2281" t="s">
        <v>846</v>
      </c>
      <c r="F2281">
        <v>3</v>
      </c>
      <c r="G2281">
        <v>0.05</v>
      </c>
      <c r="H2281" t="s">
        <v>865</v>
      </c>
      <c r="I2281" s="4">
        <f>Table4[[#This Row],[Quantity]]*Table4[[#This Row],[UnitPrice]]</f>
        <v>5635.41</v>
      </c>
      <c r="J2281" s="4">
        <f>Table4[[#This Row],[Gross Revenue]]*(1-Table4[[#This Row],[Discount]])</f>
        <v>5353.6394999999993</v>
      </c>
      <c r="K2281" s="4">
        <f>Table4[[#This Row],[Quantity]]*Table4[[#This Row],[CostPrice]]</f>
        <v>3044.73</v>
      </c>
      <c r="L2281" s="4">
        <f>Table4[[#This Row],[Net Revenue]]-Table4[[#This Row],[Total Cost]]</f>
        <v>2308.9094999999993</v>
      </c>
      <c r="M2281" t="str">
        <f>_xlfn.XLOOKUP(Table4[[#This Row],[ProductID]], Products!A:A,Products!B:B, "Not Found")</f>
        <v>And Footwear</v>
      </c>
      <c r="N2281" t="str">
        <f>TEXT(Table4[[#This Row],[Date]], "mmm")</f>
        <v>Mar</v>
      </c>
      <c r="O2281" t="str">
        <f>TEXT(Table4[[#This Row],[Date]], "yyyy")</f>
        <v>2025</v>
      </c>
      <c r="P2281" t="str">
        <f>_xlfn.XLOOKUP(Table4[[#This Row],[ProductID]],Products!A:A,Products!C:C, "Not Found")</f>
        <v>Fashion</v>
      </c>
      <c r="Q2281" t="str">
        <f>_xlfn.XLOOKUP(Table4[[#This Row],[ProductID]],Products!A:A,Products!D:D,"Not Found")</f>
        <v>Footwear</v>
      </c>
      <c r="R2281">
        <f>_xlfn.XLOOKUP(Table4[[#This Row],[ProductID]],Products!A:A,Products!E:E,"Not Found")</f>
        <v>1878.47</v>
      </c>
      <c r="S2281">
        <f>_xlfn.XLOOKUP(Table4[[#This Row],[ProductID]],Products!A:A,Products!F:F, "Not Found")</f>
        <v>1014.91</v>
      </c>
      <c r="T2281" t="str">
        <f>_xlfn.XLOOKUP(Table4[[#This Row],[CustomerID]],Customers!A:A,Customers!D:D, "Not Found")</f>
        <v>M</v>
      </c>
      <c r="U2281" s="6">
        <f>_xlfn.XLOOKUP(Table4[[#This Row],[CustomerID]],Customers!A:A,Customers!E:E, "Not Found")</f>
        <v>22937</v>
      </c>
      <c r="V2281">
        <f ca="1">DATEDIF(Table4[[#This Row],[CustomerBirthday]], TODAY(), "Y")</f>
        <v>63</v>
      </c>
      <c r="W2281" t="str" cm="1">
        <f t="array" aca="1" ref="W2281" ca="1">_xlfn.IFS(Table4[[#This Row],[Age]]&lt;25, "Under 25",Table4[[#This Row],[Age]]=34, "25-34", Table4[[#This Row],[Age]]&lt;=49, "35-49", Table4[[#This Row],[Age]]&lt;=64, "50-64", Table4[[#This Row],[Age]]&gt;=65, "65+")</f>
        <v>50-64</v>
      </c>
      <c r="X2281" t="str">
        <f>_xlfn.XLOOKUP(Table4[[#This Row],[StoreID]],Stores!A:A,Stores!B:B, "Not found")</f>
        <v>MegaMart Johnmouth</v>
      </c>
      <c r="Y2281" t="str">
        <f>_xlfn.XLOOKUP(Table4[[#This Row],[StoreID]],Stores!A:A,Stores!C:C, "Not Found")</f>
        <v>Johnmouth</v>
      </c>
      <c r="Z2281" t="str">
        <f>_xlfn.XLOOKUP(Table4[[#This Row],[StoreID]],Stores!A:A,Stores!D:D, "Not Found")</f>
        <v>East</v>
      </c>
    </row>
    <row r="2282" spans="1:26">
      <c r="A2282" t="s">
        <v>3148</v>
      </c>
      <c r="B2282" s="1">
        <v>45391</v>
      </c>
      <c r="C2282" t="s">
        <v>310</v>
      </c>
      <c r="D2282" t="s">
        <v>814</v>
      </c>
      <c r="E2282" t="s">
        <v>846</v>
      </c>
      <c r="F2282">
        <v>5</v>
      </c>
      <c r="G2282">
        <v>0</v>
      </c>
      <c r="H2282" t="s">
        <v>875</v>
      </c>
      <c r="I2282" s="4">
        <f>Table4[[#This Row],[Quantity]]*Table4[[#This Row],[UnitPrice]]</f>
        <v>6432.75</v>
      </c>
      <c r="J2282" s="4">
        <f>Table4[[#This Row],[Gross Revenue]]*(1-Table4[[#This Row],[Discount]])</f>
        <v>6432.75</v>
      </c>
      <c r="K2282" s="4">
        <f>Table4[[#This Row],[Quantity]]*Table4[[#This Row],[CostPrice]]</f>
        <v>3987.7</v>
      </c>
      <c r="L2282" s="4">
        <f>Table4[[#This Row],[Net Revenue]]-Table4[[#This Row],[Total Cost]]</f>
        <v>2445.0500000000002</v>
      </c>
      <c r="M2282" t="str">
        <f>_xlfn.XLOOKUP(Table4[[#This Row],[ProductID]], Products!A:A,Products!B:B, "Not Found")</f>
        <v>Least Accessories</v>
      </c>
      <c r="N2282" t="str">
        <f>TEXT(Table4[[#This Row],[Date]], "mmm")</f>
        <v>Apr</v>
      </c>
      <c r="O2282" t="str">
        <f>TEXT(Table4[[#This Row],[Date]], "yyyy")</f>
        <v>2024</v>
      </c>
      <c r="P2282" t="str">
        <f>_xlfn.XLOOKUP(Table4[[#This Row],[ProductID]],Products!A:A,Products!C:C, "Not Found")</f>
        <v>Fashion</v>
      </c>
      <c r="Q2282" t="str">
        <f>_xlfn.XLOOKUP(Table4[[#This Row],[ProductID]],Products!A:A,Products!D:D,"Not Found")</f>
        <v>Accessories</v>
      </c>
      <c r="R2282">
        <f>_xlfn.XLOOKUP(Table4[[#This Row],[ProductID]],Products!A:A,Products!E:E,"Not Found")</f>
        <v>1286.55</v>
      </c>
      <c r="S2282">
        <f>_xlfn.XLOOKUP(Table4[[#This Row],[ProductID]],Products!A:A,Products!F:F, "Not Found")</f>
        <v>797.54</v>
      </c>
      <c r="T2282" t="str">
        <f>_xlfn.XLOOKUP(Table4[[#This Row],[CustomerID]],Customers!A:A,Customers!D:D, "Not Found")</f>
        <v>M</v>
      </c>
      <c r="U2282" s="6">
        <f>_xlfn.XLOOKUP(Table4[[#This Row],[CustomerID]],Customers!A:A,Customers!E:E, "Not Found")</f>
        <v>37752</v>
      </c>
      <c r="V2282">
        <f ca="1">DATEDIF(Table4[[#This Row],[CustomerBirthday]], TODAY(), "Y")</f>
        <v>23</v>
      </c>
      <c r="W2282" t="str" cm="1">
        <f t="array" aca="1" ref="W2282" ca="1">_xlfn.IFS(Table4[[#This Row],[Age]]&lt;25, "Under 25",Table4[[#This Row],[Age]]=34, "25-34", Table4[[#This Row],[Age]]&lt;=49, "35-49", Table4[[#This Row],[Age]]&lt;=64, "50-64", Table4[[#This Row],[Age]]&gt;=65, "65+")</f>
        <v>Under 25</v>
      </c>
      <c r="X2282" t="str">
        <f>_xlfn.XLOOKUP(Table4[[#This Row],[StoreID]],Stores!A:A,Stores!B:B, "Not found")</f>
        <v>MegaMart Johnmouth</v>
      </c>
      <c r="Y2282" t="str">
        <f>_xlfn.XLOOKUP(Table4[[#This Row],[StoreID]],Stores!A:A,Stores!C:C, "Not Found")</f>
        <v>Johnmouth</v>
      </c>
      <c r="Z2282" t="str">
        <f>_xlfn.XLOOKUP(Table4[[#This Row],[StoreID]],Stores!A:A,Stores!D:D, "Not Found")</f>
        <v>East</v>
      </c>
    </row>
    <row r="2283" spans="1:26">
      <c r="A2283" t="s">
        <v>3149</v>
      </c>
      <c r="B2283" s="1">
        <v>45182</v>
      </c>
      <c r="C2283" t="s">
        <v>335</v>
      </c>
      <c r="D2283" t="s">
        <v>810</v>
      </c>
      <c r="E2283" t="s">
        <v>842</v>
      </c>
      <c r="F2283">
        <v>5</v>
      </c>
      <c r="G2283">
        <v>0.15</v>
      </c>
      <c r="H2283" t="s">
        <v>865</v>
      </c>
      <c r="I2283" s="4">
        <f>Table4[[#This Row],[Quantity]]*Table4[[#This Row],[UnitPrice]]</f>
        <v>2268.1</v>
      </c>
      <c r="J2283" s="4">
        <f>Table4[[#This Row],[Gross Revenue]]*(1-Table4[[#This Row],[Discount]])</f>
        <v>1927.8849999999998</v>
      </c>
      <c r="K2283" s="4">
        <f>Table4[[#This Row],[Quantity]]*Table4[[#This Row],[CostPrice]]</f>
        <v>1583.15</v>
      </c>
      <c r="L2283" s="4">
        <f>Table4[[#This Row],[Net Revenue]]-Table4[[#This Row],[Total Cost]]</f>
        <v>344.73499999999967</v>
      </c>
      <c r="M2283" t="str">
        <f>_xlfn.XLOOKUP(Table4[[#This Row],[ProductID]], Products!A:A,Products!B:B, "Not Found")</f>
        <v>Maybe Clothing</v>
      </c>
      <c r="N2283" t="str">
        <f>TEXT(Table4[[#This Row],[Date]], "mmm")</f>
        <v>Sep</v>
      </c>
      <c r="O2283" t="str">
        <f>TEXT(Table4[[#This Row],[Date]], "yyyy")</f>
        <v>2023</v>
      </c>
      <c r="P2283" t="str">
        <f>_xlfn.XLOOKUP(Table4[[#This Row],[ProductID]],Products!A:A,Products!C:C, "Not Found")</f>
        <v>Fashion</v>
      </c>
      <c r="Q2283" t="str">
        <f>_xlfn.XLOOKUP(Table4[[#This Row],[ProductID]],Products!A:A,Products!D:D,"Not Found")</f>
        <v>Clothing</v>
      </c>
      <c r="R2283">
        <f>_xlfn.XLOOKUP(Table4[[#This Row],[ProductID]],Products!A:A,Products!E:E,"Not Found")</f>
        <v>453.62</v>
      </c>
      <c r="S2283">
        <f>_xlfn.XLOOKUP(Table4[[#This Row],[ProductID]],Products!A:A,Products!F:F, "Not Found")</f>
        <v>316.63</v>
      </c>
      <c r="T2283" t="str">
        <f>_xlfn.XLOOKUP(Table4[[#This Row],[CustomerID]],Customers!A:A,Customers!D:D, "Not Found")</f>
        <v>F</v>
      </c>
      <c r="U2283" s="6">
        <f>_xlfn.XLOOKUP(Table4[[#This Row],[CustomerID]],Customers!A:A,Customers!E:E, "Not Found")</f>
        <v>25396</v>
      </c>
      <c r="V2283">
        <f ca="1">DATEDIF(Table4[[#This Row],[CustomerBirthday]], TODAY(), "Y")</f>
        <v>57</v>
      </c>
      <c r="W2283" t="str" cm="1">
        <f t="array" aca="1" ref="W2283" ca="1">_xlfn.IFS(Table4[[#This Row],[Age]]&lt;25, "Under 25",Table4[[#This Row],[Age]]=34, "25-34", Table4[[#This Row],[Age]]&lt;=49, "35-49", Table4[[#This Row],[Age]]&lt;=64, "50-64", Table4[[#This Row],[Age]]&gt;=65, "65+")</f>
        <v>50-64</v>
      </c>
      <c r="X2283" t="str">
        <f>_xlfn.XLOOKUP(Table4[[#This Row],[StoreID]],Stores!A:A,Stores!B:B, "Not found")</f>
        <v>MegaMart Brianahaven</v>
      </c>
      <c r="Y2283" t="str">
        <f>_xlfn.XLOOKUP(Table4[[#This Row],[StoreID]],Stores!A:A,Stores!C:C, "Not Found")</f>
        <v>Brianahaven</v>
      </c>
      <c r="Z2283" t="str">
        <f>_xlfn.XLOOKUP(Table4[[#This Row],[StoreID]],Stores!A:A,Stores!D:D, "Not Found")</f>
        <v>North</v>
      </c>
    </row>
    <row r="2284" spans="1:26">
      <c r="A2284" t="s">
        <v>3150</v>
      </c>
      <c r="B2284" s="1">
        <v>45311</v>
      </c>
      <c r="C2284" t="s">
        <v>85</v>
      </c>
      <c r="D2284" t="s">
        <v>722</v>
      </c>
      <c r="E2284" t="s">
        <v>835</v>
      </c>
      <c r="F2284">
        <v>2</v>
      </c>
      <c r="G2284">
        <v>0.05</v>
      </c>
      <c r="H2284" t="s">
        <v>865</v>
      </c>
      <c r="I2284" s="4">
        <f>Table4[[#This Row],[Quantity]]*Table4[[#This Row],[UnitPrice]]</f>
        <v>3707.54</v>
      </c>
      <c r="J2284" s="4">
        <f>Table4[[#This Row],[Gross Revenue]]*(1-Table4[[#This Row],[Discount]])</f>
        <v>3522.163</v>
      </c>
      <c r="K2284" s="4">
        <f>Table4[[#This Row],[Quantity]]*Table4[[#This Row],[CostPrice]]</f>
        <v>2727.04</v>
      </c>
      <c r="L2284" s="4">
        <f>Table4[[#This Row],[Net Revenue]]-Table4[[#This Row],[Total Cost]]</f>
        <v>795.12300000000005</v>
      </c>
      <c r="M2284" t="str">
        <f>_xlfn.XLOOKUP(Table4[[#This Row],[ProductID]], Products!A:A,Products!B:B, "Not Found")</f>
        <v>Four Accessories</v>
      </c>
      <c r="N2284" t="str">
        <f>TEXT(Table4[[#This Row],[Date]], "mmm")</f>
        <v>Jan</v>
      </c>
      <c r="O2284" t="str">
        <f>TEXT(Table4[[#This Row],[Date]], "yyyy")</f>
        <v>2024</v>
      </c>
      <c r="P2284" t="str">
        <f>_xlfn.XLOOKUP(Table4[[#This Row],[ProductID]],Products!A:A,Products!C:C, "Not Found")</f>
        <v>Fashion</v>
      </c>
      <c r="Q2284" t="str">
        <f>_xlfn.XLOOKUP(Table4[[#This Row],[ProductID]],Products!A:A,Products!D:D,"Not Found")</f>
        <v>Accessories</v>
      </c>
      <c r="R2284">
        <f>_xlfn.XLOOKUP(Table4[[#This Row],[ProductID]],Products!A:A,Products!E:E,"Not Found")</f>
        <v>1853.77</v>
      </c>
      <c r="S2284">
        <f>_xlfn.XLOOKUP(Table4[[#This Row],[ProductID]],Products!A:A,Products!F:F, "Not Found")</f>
        <v>1363.52</v>
      </c>
      <c r="T2284" t="str">
        <f>_xlfn.XLOOKUP(Table4[[#This Row],[CustomerID]],Customers!A:A,Customers!D:D, "Not Found")</f>
        <v>M</v>
      </c>
      <c r="U2284" s="6">
        <f>_xlfn.XLOOKUP(Table4[[#This Row],[CustomerID]],Customers!A:A,Customers!E:E, "Not Found")</f>
        <v>34290</v>
      </c>
      <c r="V2284">
        <f ca="1">DATEDIF(Table4[[#This Row],[CustomerBirthday]], TODAY(), "Y")</f>
        <v>32</v>
      </c>
      <c r="W2284" t="str" cm="1">
        <f t="array" aca="1" ref="W2284" ca="1">_xlfn.IFS(Table4[[#This Row],[Age]]&lt;25, "Under 25",Table4[[#This Row],[Age]]=34, "25-34", Table4[[#This Row],[Age]]&lt;=49, "35-49", Table4[[#This Row],[Age]]&lt;=64, "50-64", Table4[[#This Row],[Age]]&gt;=65, "65+")</f>
        <v>35-49</v>
      </c>
      <c r="X2284" t="str">
        <f>_xlfn.XLOOKUP(Table4[[#This Row],[StoreID]],Stores!A:A,Stores!B:B, "Not found")</f>
        <v>MegaMart Peckmouth</v>
      </c>
      <c r="Y2284" t="str">
        <f>_xlfn.XLOOKUP(Table4[[#This Row],[StoreID]],Stores!A:A,Stores!C:C, "Not Found")</f>
        <v>Peckmouth</v>
      </c>
      <c r="Z2284" t="str">
        <f>_xlfn.XLOOKUP(Table4[[#This Row],[StoreID]],Stores!A:A,Stores!D:D, "Not Found")</f>
        <v>East</v>
      </c>
    </row>
    <row r="2285" spans="1:26">
      <c r="A2285" t="s">
        <v>3151</v>
      </c>
      <c r="B2285" s="1">
        <v>45687</v>
      </c>
      <c r="C2285" t="s">
        <v>670</v>
      </c>
      <c r="D2285" t="s">
        <v>755</v>
      </c>
      <c r="E2285" t="s">
        <v>846</v>
      </c>
      <c r="F2285">
        <v>2</v>
      </c>
      <c r="G2285">
        <v>0</v>
      </c>
      <c r="H2285" t="s">
        <v>865</v>
      </c>
      <c r="I2285" s="4">
        <f>Table4[[#This Row],[Quantity]]*Table4[[#This Row],[UnitPrice]]</f>
        <v>3717.5</v>
      </c>
      <c r="J2285" s="4">
        <f>Table4[[#This Row],[Gross Revenue]]*(1-Table4[[#This Row],[Discount]])</f>
        <v>3717.5</v>
      </c>
      <c r="K2285" s="4">
        <f>Table4[[#This Row],[Quantity]]*Table4[[#This Row],[CostPrice]]</f>
        <v>2902.32</v>
      </c>
      <c r="L2285" s="4">
        <f>Table4[[#This Row],[Net Revenue]]-Table4[[#This Row],[Total Cost]]</f>
        <v>815.17999999999984</v>
      </c>
      <c r="M2285" t="str">
        <f>_xlfn.XLOOKUP(Table4[[#This Row],[ProductID]], Products!A:A,Products!B:B, "Not Found")</f>
        <v>House Accessories</v>
      </c>
      <c r="N2285" t="str">
        <f>TEXT(Table4[[#This Row],[Date]], "mmm")</f>
        <v>Jan</v>
      </c>
      <c r="O2285" t="str">
        <f>TEXT(Table4[[#This Row],[Date]], "yyyy")</f>
        <v>2025</v>
      </c>
      <c r="P2285" t="str">
        <f>_xlfn.XLOOKUP(Table4[[#This Row],[ProductID]],Products!A:A,Products!C:C, "Not Found")</f>
        <v>Fashion</v>
      </c>
      <c r="Q2285" t="str">
        <f>_xlfn.XLOOKUP(Table4[[#This Row],[ProductID]],Products!A:A,Products!D:D,"Not Found")</f>
        <v>Accessories</v>
      </c>
      <c r="R2285">
        <f>_xlfn.XLOOKUP(Table4[[#This Row],[ProductID]],Products!A:A,Products!E:E,"Not Found")</f>
        <v>1858.75</v>
      </c>
      <c r="S2285">
        <f>_xlfn.XLOOKUP(Table4[[#This Row],[ProductID]],Products!A:A,Products!F:F, "Not Found")</f>
        <v>1451.16</v>
      </c>
      <c r="T2285" t="str">
        <f>_xlfn.XLOOKUP(Table4[[#This Row],[CustomerID]],Customers!A:A,Customers!D:D, "Not Found")</f>
        <v>M</v>
      </c>
      <c r="U2285" s="6">
        <f>_xlfn.XLOOKUP(Table4[[#This Row],[CustomerID]],Customers!A:A,Customers!E:E, "Not Found")</f>
        <v>24703</v>
      </c>
      <c r="V2285">
        <f ca="1">DATEDIF(Table4[[#This Row],[CustomerBirthday]], TODAY(), "Y")</f>
        <v>58</v>
      </c>
      <c r="W2285" t="str" cm="1">
        <f t="array" aca="1" ref="W2285" ca="1">_xlfn.IFS(Table4[[#This Row],[Age]]&lt;25, "Under 25",Table4[[#This Row],[Age]]=34, "25-34", Table4[[#This Row],[Age]]&lt;=49, "35-49", Table4[[#This Row],[Age]]&lt;=64, "50-64", Table4[[#This Row],[Age]]&gt;=65, "65+")</f>
        <v>50-64</v>
      </c>
      <c r="X2285" t="str">
        <f>_xlfn.XLOOKUP(Table4[[#This Row],[StoreID]],Stores!A:A,Stores!B:B, "Not found")</f>
        <v>MegaMart Johnmouth</v>
      </c>
      <c r="Y2285" t="str">
        <f>_xlfn.XLOOKUP(Table4[[#This Row],[StoreID]],Stores!A:A,Stores!C:C, "Not Found")</f>
        <v>Johnmouth</v>
      </c>
      <c r="Z2285" t="str">
        <f>_xlfn.XLOOKUP(Table4[[#This Row],[StoreID]],Stores!A:A,Stores!D:D, "Not Found")</f>
        <v>East</v>
      </c>
    </row>
    <row r="2286" spans="1:26">
      <c r="A2286" t="s">
        <v>3152</v>
      </c>
      <c r="B2286" s="1">
        <v>45411</v>
      </c>
      <c r="C2286" t="s">
        <v>657</v>
      </c>
      <c r="D2286" t="s">
        <v>780</v>
      </c>
      <c r="E2286" t="s">
        <v>835</v>
      </c>
      <c r="F2286">
        <v>1</v>
      </c>
      <c r="G2286">
        <v>0.05</v>
      </c>
      <c r="H2286" t="s">
        <v>868</v>
      </c>
      <c r="I2286" s="4">
        <f>Table4[[#This Row],[Quantity]]*Table4[[#This Row],[UnitPrice]]</f>
        <v>1272.23</v>
      </c>
      <c r="J2286" s="4">
        <f>Table4[[#This Row],[Gross Revenue]]*(1-Table4[[#This Row],[Discount]])</f>
        <v>1208.6185</v>
      </c>
      <c r="K2286" s="4">
        <f>Table4[[#This Row],[Quantity]]*Table4[[#This Row],[CostPrice]]</f>
        <v>952.65</v>
      </c>
      <c r="L2286" s="4">
        <f>Table4[[#This Row],[Net Revenue]]-Table4[[#This Row],[Total Cost]]</f>
        <v>255.96850000000006</v>
      </c>
      <c r="M2286" t="str">
        <f>_xlfn.XLOOKUP(Table4[[#This Row],[ProductID]], Products!A:A,Products!B:B, "Not Found")</f>
        <v>Hospital Smartphone</v>
      </c>
      <c r="N2286" t="str">
        <f>TEXT(Table4[[#This Row],[Date]], "mmm")</f>
        <v>Apr</v>
      </c>
      <c r="O2286" t="str">
        <f>TEXT(Table4[[#This Row],[Date]], "yyyy")</f>
        <v>2024</v>
      </c>
      <c r="P2286" t="str">
        <f>_xlfn.XLOOKUP(Table4[[#This Row],[ProductID]],Products!A:A,Products!C:C, "Not Found")</f>
        <v>Electronics</v>
      </c>
      <c r="Q2286" t="str">
        <f>_xlfn.XLOOKUP(Table4[[#This Row],[ProductID]],Products!A:A,Products!D:D,"Not Found")</f>
        <v>Smartphone</v>
      </c>
      <c r="R2286">
        <f>_xlfn.XLOOKUP(Table4[[#This Row],[ProductID]],Products!A:A,Products!E:E,"Not Found")</f>
        <v>1272.23</v>
      </c>
      <c r="S2286">
        <f>_xlfn.XLOOKUP(Table4[[#This Row],[ProductID]],Products!A:A,Products!F:F, "Not Found")</f>
        <v>952.65</v>
      </c>
      <c r="T2286" t="str">
        <f>_xlfn.XLOOKUP(Table4[[#This Row],[CustomerID]],Customers!A:A,Customers!D:D, "Not Found")</f>
        <v>F</v>
      </c>
      <c r="U2286" s="6">
        <f>_xlfn.XLOOKUP(Table4[[#This Row],[CustomerID]],Customers!A:A,Customers!E:E, "Not Found")</f>
        <v>22041</v>
      </c>
      <c r="V2286">
        <f ca="1">DATEDIF(Table4[[#This Row],[CustomerBirthday]], TODAY(), "Y")</f>
        <v>66</v>
      </c>
      <c r="W2286" t="str" cm="1">
        <f t="array" aca="1" ref="W2286" ca="1">_xlfn.IFS(Table4[[#This Row],[Age]]&lt;25, "Under 25",Table4[[#This Row],[Age]]=34, "25-34", Table4[[#This Row],[Age]]&lt;=49, "35-49", Table4[[#This Row],[Age]]&lt;=64, "50-64", Table4[[#This Row],[Age]]&gt;=65, "65+")</f>
        <v>65+</v>
      </c>
      <c r="X2286" t="str">
        <f>_xlfn.XLOOKUP(Table4[[#This Row],[StoreID]],Stores!A:A,Stores!B:B, "Not found")</f>
        <v>MegaMart Peckmouth</v>
      </c>
      <c r="Y2286" t="str">
        <f>_xlfn.XLOOKUP(Table4[[#This Row],[StoreID]],Stores!A:A,Stores!C:C, "Not Found")</f>
        <v>Peckmouth</v>
      </c>
      <c r="Z2286" t="str">
        <f>_xlfn.XLOOKUP(Table4[[#This Row],[StoreID]],Stores!A:A,Stores!D:D, "Not Found")</f>
        <v>East</v>
      </c>
    </row>
    <row r="2287" spans="1:26">
      <c r="A2287" t="s">
        <v>3153</v>
      </c>
      <c r="B2287" s="1">
        <v>45267</v>
      </c>
      <c r="C2287" t="s">
        <v>596</v>
      </c>
      <c r="D2287" t="s">
        <v>792</v>
      </c>
      <c r="E2287" t="s">
        <v>842</v>
      </c>
      <c r="F2287">
        <v>1</v>
      </c>
      <c r="G2287">
        <v>0</v>
      </c>
      <c r="H2287" t="s">
        <v>868</v>
      </c>
      <c r="I2287" s="4">
        <f>Table4[[#This Row],[Quantity]]*Table4[[#This Row],[UnitPrice]]</f>
        <v>1798.97</v>
      </c>
      <c r="J2287" s="4">
        <f>Table4[[#This Row],[Gross Revenue]]*(1-Table4[[#This Row],[Discount]])</f>
        <v>1798.97</v>
      </c>
      <c r="K2287" s="4">
        <f>Table4[[#This Row],[Quantity]]*Table4[[#This Row],[CostPrice]]</f>
        <v>1329.15</v>
      </c>
      <c r="L2287" s="4">
        <f>Table4[[#This Row],[Net Revenue]]-Table4[[#This Row],[Total Cost]]</f>
        <v>469.81999999999994</v>
      </c>
      <c r="M2287" t="str">
        <f>_xlfn.XLOOKUP(Table4[[#This Row],[ProductID]], Products!A:A,Products!B:B, "Not Found")</f>
        <v>Beat Accessories</v>
      </c>
      <c r="N2287" t="str">
        <f>TEXT(Table4[[#This Row],[Date]], "mmm")</f>
        <v>Dec</v>
      </c>
      <c r="O2287" t="str">
        <f>TEXT(Table4[[#This Row],[Date]], "yyyy")</f>
        <v>2023</v>
      </c>
      <c r="P2287" t="str">
        <f>_xlfn.XLOOKUP(Table4[[#This Row],[ProductID]],Products!A:A,Products!C:C, "Not Found")</f>
        <v>Fashion</v>
      </c>
      <c r="Q2287" t="str">
        <f>_xlfn.XLOOKUP(Table4[[#This Row],[ProductID]],Products!A:A,Products!D:D,"Not Found")</f>
        <v>Accessories</v>
      </c>
      <c r="R2287">
        <f>_xlfn.XLOOKUP(Table4[[#This Row],[ProductID]],Products!A:A,Products!E:E,"Not Found")</f>
        <v>1798.97</v>
      </c>
      <c r="S2287">
        <f>_xlfn.XLOOKUP(Table4[[#This Row],[ProductID]],Products!A:A,Products!F:F, "Not Found")</f>
        <v>1329.15</v>
      </c>
      <c r="T2287" t="str">
        <f>_xlfn.XLOOKUP(Table4[[#This Row],[CustomerID]],Customers!A:A,Customers!D:D, "Not Found")</f>
        <v>F</v>
      </c>
      <c r="U2287" s="6">
        <f>_xlfn.XLOOKUP(Table4[[#This Row],[CustomerID]],Customers!A:A,Customers!E:E, "Not Found")</f>
        <v>32848</v>
      </c>
      <c r="V2287">
        <f ca="1">DATEDIF(Table4[[#This Row],[CustomerBirthday]], TODAY(), "Y")</f>
        <v>36</v>
      </c>
      <c r="W2287" t="str" cm="1">
        <f t="array" aca="1" ref="W2287" ca="1">_xlfn.IFS(Table4[[#This Row],[Age]]&lt;25, "Under 25",Table4[[#This Row],[Age]]=34, "25-34", Table4[[#This Row],[Age]]&lt;=49, "35-49", Table4[[#This Row],[Age]]&lt;=64, "50-64", Table4[[#This Row],[Age]]&gt;=65, "65+")</f>
        <v>35-49</v>
      </c>
      <c r="X2287" t="str">
        <f>_xlfn.XLOOKUP(Table4[[#This Row],[StoreID]],Stores!A:A,Stores!B:B, "Not found")</f>
        <v>MegaMart Brianahaven</v>
      </c>
      <c r="Y2287" t="str">
        <f>_xlfn.XLOOKUP(Table4[[#This Row],[StoreID]],Stores!A:A,Stores!C:C, "Not Found")</f>
        <v>Brianahaven</v>
      </c>
      <c r="Z2287" t="str">
        <f>_xlfn.XLOOKUP(Table4[[#This Row],[StoreID]],Stores!A:A,Stores!D:D, "Not Found")</f>
        <v>North</v>
      </c>
    </row>
    <row r="2288" spans="1:26">
      <c r="A2288" t="s">
        <v>3154</v>
      </c>
      <c r="B2288" s="1">
        <v>45864</v>
      </c>
      <c r="C2288" t="s">
        <v>40</v>
      </c>
      <c r="D2288" t="s">
        <v>711</v>
      </c>
      <c r="E2288" t="s">
        <v>839</v>
      </c>
      <c r="F2288">
        <v>3</v>
      </c>
      <c r="G2288">
        <v>0.15</v>
      </c>
      <c r="H2288" t="s">
        <v>865</v>
      </c>
      <c r="I2288" s="4">
        <f>Table4[[#This Row],[Quantity]]*Table4[[#This Row],[UnitPrice]]</f>
        <v>5021.07</v>
      </c>
      <c r="J2288" s="4">
        <f>Table4[[#This Row],[Gross Revenue]]*(1-Table4[[#This Row],[Discount]])</f>
        <v>4267.9094999999998</v>
      </c>
      <c r="K2288" s="4">
        <f>Table4[[#This Row],[Quantity]]*Table4[[#This Row],[CostPrice]]</f>
        <v>3970.1400000000003</v>
      </c>
      <c r="L2288" s="4">
        <f>Table4[[#This Row],[Net Revenue]]-Table4[[#This Row],[Total Cost]]</f>
        <v>297.76949999999943</v>
      </c>
      <c r="M2288" t="str">
        <f>_xlfn.XLOOKUP(Table4[[#This Row],[ProductID]], Products!A:A,Products!B:B, "Not Found")</f>
        <v>Like Camera</v>
      </c>
      <c r="N2288" t="str">
        <f>TEXT(Table4[[#This Row],[Date]], "mmm")</f>
        <v>Jul</v>
      </c>
      <c r="O2288" t="str">
        <f>TEXT(Table4[[#This Row],[Date]], "yyyy")</f>
        <v>2025</v>
      </c>
      <c r="P2288" t="str">
        <f>_xlfn.XLOOKUP(Table4[[#This Row],[ProductID]],Products!A:A,Products!C:C, "Not Found")</f>
        <v>Electronics</v>
      </c>
      <c r="Q2288" t="str">
        <f>_xlfn.XLOOKUP(Table4[[#This Row],[ProductID]],Products!A:A,Products!D:D,"Not Found")</f>
        <v>Camera</v>
      </c>
      <c r="R2288">
        <f>_xlfn.XLOOKUP(Table4[[#This Row],[ProductID]],Products!A:A,Products!E:E,"Not Found")</f>
        <v>1673.69</v>
      </c>
      <c r="S2288">
        <f>_xlfn.XLOOKUP(Table4[[#This Row],[ProductID]],Products!A:A,Products!F:F, "Not Found")</f>
        <v>1323.38</v>
      </c>
      <c r="T2288" t="str">
        <f>_xlfn.XLOOKUP(Table4[[#This Row],[CustomerID]],Customers!A:A,Customers!D:D, "Not Found")</f>
        <v>F</v>
      </c>
      <c r="U2288" s="6">
        <f>_xlfn.XLOOKUP(Table4[[#This Row],[CustomerID]],Customers!A:A,Customers!E:E, "Not Found")</f>
        <v>38214</v>
      </c>
      <c r="V2288">
        <f ca="1">DATEDIF(Table4[[#This Row],[CustomerBirthday]], TODAY(), "Y")</f>
        <v>21</v>
      </c>
      <c r="W2288" t="str" cm="1">
        <f t="array" aca="1" ref="W2288" ca="1">_xlfn.IFS(Table4[[#This Row],[Age]]&lt;25, "Under 25",Table4[[#This Row],[Age]]=34, "25-34", Table4[[#This Row],[Age]]&lt;=49, "35-49", Table4[[#This Row],[Age]]&lt;=64, "50-64", Table4[[#This Row],[Age]]&gt;=65, "65+")</f>
        <v>Under 25</v>
      </c>
      <c r="X2288" t="str">
        <f>_xlfn.XLOOKUP(Table4[[#This Row],[StoreID]],Stores!A:A,Stores!B:B, "Not found")</f>
        <v>MegaMart New Michele</v>
      </c>
      <c r="Y2288" t="str">
        <f>_xlfn.XLOOKUP(Table4[[#This Row],[StoreID]],Stores!A:A,Stores!C:C, "Not Found")</f>
        <v>New Michele</v>
      </c>
      <c r="Z2288" t="str">
        <f>_xlfn.XLOOKUP(Table4[[#This Row],[StoreID]],Stores!A:A,Stores!D:D, "Not Found")</f>
        <v>West</v>
      </c>
    </row>
    <row r="2289" spans="1:26">
      <c r="A2289" t="s">
        <v>3155</v>
      </c>
      <c r="B2289" s="1">
        <v>45563</v>
      </c>
      <c r="C2289" t="s">
        <v>89</v>
      </c>
      <c r="D2289" t="s">
        <v>742</v>
      </c>
      <c r="E2289" t="s">
        <v>831</v>
      </c>
      <c r="F2289">
        <v>3</v>
      </c>
      <c r="G2289">
        <v>0.15</v>
      </c>
      <c r="H2289" t="s">
        <v>868</v>
      </c>
      <c r="I2289" s="4">
        <f>Table4[[#This Row],[Quantity]]*Table4[[#This Row],[UnitPrice]]</f>
        <v>745.71</v>
      </c>
      <c r="J2289" s="4">
        <f>Table4[[#This Row],[Gross Revenue]]*(1-Table4[[#This Row],[Discount]])</f>
        <v>633.85350000000005</v>
      </c>
      <c r="K2289" s="4">
        <f>Table4[[#This Row],[Quantity]]*Table4[[#This Row],[CostPrice]]</f>
        <v>572.01</v>
      </c>
      <c r="L2289" s="4">
        <f>Table4[[#This Row],[Net Revenue]]-Table4[[#This Row],[Total Cost]]</f>
        <v>61.843500000000063</v>
      </c>
      <c r="M2289" t="str">
        <f>_xlfn.XLOOKUP(Table4[[#This Row],[ProductID]], Products!A:A,Products!B:B, "Not Found")</f>
        <v>Either Headphones</v>
      </c>
      <c r="N2289" t="str">
        <f>TEXT(Table4[[#This Row],[Date]], "mmm")</f>
        <v>Sep</v>
      </c>
      <c r="O2289" t="str">
        <f>TEXT(Table4[[#This Row],[Date]], "yyyy")</f>
        <v>2024</v>
      </c>
      <c r="P2289" t="str">
        <f>_xlfn.XLOOKUP(Table4[[#This Row],[ProductID]],Products!A:A,Products!C:C, "Not Found")</f>
        <v>Electronics</v>
      </c>
      <c r="Q2289" t="str">
        <f>_xlfn.XLOOKUP(Table4[[#This Row],[ProductID]],Products!A:A,Products!D:D,"Not Found")</f>
        <v>Headphones</v>
      </c>
      <c r="R2289">
        <f>_xlfn.XLOOKUP(Table4[[#This Row],[ProductID]],Products!A:A,Products!E:E,"Not Found")</f>
        <v>248.57</v>
      </c>
      <c r="S2289">
        <f>_xlfn.XLOOKUP(Table4[[#This Row],[ProductID]],Products!A:A,Products!F:F, "Not Found")</f>
        <v>190.67</v>
      </c>
      <c r="T2289" t="str">
        <f>_xlfn.XLOOKUP(Table4[[#This Row],[CustomerID]],Customers!A:A,Customers!D:D, "Not Found")</f>
        <v>M</v>
      </c>
      <c r="U2289" s="6">
        <f>_xlfn.XLOOKUP(Table4[[#This Row],[CustomerID]],Customers!A:A,Customers!E:E, "Not Found")</f>
        <v>20409</v>
      </c>
      <c r="V2289">
        <f ca="1">DATEDIF(Table4[[#This Row],[CustomerBirthday]], TODAY(), "Y")</f>
        <v>70</v>
      </c>
      <c r="W2289" t="str" cm="1">
        <f t="array" aca="1" ref="W2289" ca="1">_xlfn.IFS(Table4[[#This Row],[Age]]&lt;25, "Under 25",Table4[[#This Row],[Age]]=34, "25-34", Table4[[#This Row],[Age]]&lt;=49, "35-49", Table4[[#This Row],[Age]]&lt;=64, "50-64", Table4[[#This Row],[Age]]&gt;=65, "65+")</f>
        <v>65+</v>
      </c>
      <c r="X2289" t="str">
        <f>_xlfn.XLOOKUP(Table4[[#This Row],[StoreID]],Stores!A:A,Stores!B:B, "Not found")</f>
        <v>MegaMart Jimenezborough</v>
      </c>
      <c r="Y2289" t="str">
        <f>_xlfn.XLOOKUP(Table4[[#This Row],[StoreID]],Stores!A:A,Stores!C:C, "Not Found")</f>
        <v>Jimenezborough</v>
      </c>
      <c r="Z2289" t="str">
        <f>_xlfn.XLOOKUP(Table4[[#This Row],[StoreID]],Stores!A:A,Stores!D:D, "Not Found")</f>
        <v>South</v>
      </c>
    </row>
    <row r="2290" spans="1:26">
      <c r="A2290" t="s">
        <v>3156</v>
      </c>
      <c r="B2290" s="1">
        <v>45467</v>
      </c>
      <c r="C2290" t="s">
        <v>24</v>
      </c>
      <c r="D2290" t="s">
        <v>739</v>
      </c>
      <c r="E2290" t="s">
        <v>842</v>
      </c>
      <c r="F2290">
        <v>4</v>
      </c>
      <c r="G2290">
        <v>0.15</v>
      </c>
      <c r="H2290" t="s">
        <v>875</v>
      </c>
      <c r="I2290" s="4">
        <f>Table4[[#This Row],[Quantity]]*Table4[[#This Row],[UnitPrice]]</f>
        <v>4776.4799999999996</v>
      </c>
      <c r="J2290" s="4">
        <f>Table4[[#This Row],[Gross Revenue]]*(1-Table4[[#This Row],[Discount]])</f>
        <v>4060.0079999999994</v>
      </c>
      <c r="K2290" s="4">
        <f>Table4[[#This Row],[Quantity]]*Table4[[#This Row],[CostPrice]]</f>
        <v>3355.8</v>
      </c>
      <c r="L2290" s="4">
        <f>Table4[[#This Row],[Net Revenue]]-Table4[[#This Row],[Total Cost]]</f>
        <v>704.20799999999917</v>
      </c>
      <c r="M2290" t="str">
        <f>_xlfn.XLOOKUP(Table4[[#This Row],[ProductID]], Products!A:A,Products!B:B, "Not Found")</f>
        <v>Step Smartphone</v>
      </c>
      <c r="N2290" t="str">
        <f>TEXT(Table4[[#This Row],[Date]], "mmm")</f>
        <v>Jun</v>
      </c>
      <c r="O2290" t="str">
        <f>TEXT(Table4[[#This Row],[Date]], "yyyy")</f>
        <v>2024</v>
      </c>
      <c r="P2290" t="str">
        <f>_xlfn.XLOOKUP(Table4[[#This Row],[ProductID]],Products!A:A,Products!C:C, "Not Found")</f>
        <v>Electronics</v>
      </c>
      <c r="Q2290" t="str">
        <f>_xlfn.XLOOKUP(Table4[[#This Row],[ProductID]],Products!A:A,Products!D:D,"Not Found")</f>
        <v>Smartphone</v>
      </c>
      <c r="R2290">
        <f>_xlfn.XLOOKUP(Table4[[#This Row],[ProductID]],Products!A:A,Products!E:E,"Not Found")</f>
        <v>1194.1199999999999</v>
      </c>
      <c r="S2290">
        <f>_xlfn.XLOOKUP(Table4[[#This Row],[ProductID]],Products!A:A,Products!F:F, "Not Found")</f>
        <v>838.95</v>
      </c>
      <c r="T2290" t="str">
        <f>_xlfn.XLOOKUP(Table4[[#This Row],[CustomerID]],Customers!A:A,Customers!D:D, "Not Found")</f>
        <v>M</v>
      </c>
      <c r="U2290" s="6">
        <f>_xlfn.XLOOKUP(Table4[[#This Row],[CustomerID]],Customers!A:A,Customers!E:E, "Not Found")</f>
        <v>33773</v>
      </c>
      <c r="V2290">
        <f ca="1">DATEDIF(Table4[[#This Row],[CustomerBirthday]], TODAY(), "Y")</f>
        <v>34</v>
      </c>
      <c r="W2290" t="str" cm="1">
        <f t="array" aca="1" ref="W2290" ca="1">_xlfn.IFS(Table4[[#This Row],[Age]]&lt;25, "Under 25",Table4[[#This Row],[Age]]=34, "25-34", Table4[[#This Row],[Age]]&lt;=49, "35-49", Table4[[#This Row],[Age]]&lt;=64, "50-64", Table4[[#This Row],[Age]]&gt;=65, "65+")</f>
        <v>25-34</v>
      </c>
      <c r="X2290" t="str">
        <f>_xlfn.XLOOKUP(Table4[[#This Row],[StoreID]],Stores!A:A,Stores!B:B, "Not found")</f>
        <v>MegaMart Brianahaven</v>
      </c>
      <c r="Y2290" t="str">
        <f>_xlfn.XLOOKUP(Table4[[#This Row],[StoreID]],Stores!A:A,Stores!C:C, "Not Found")</f>
        <v>Brianahaven</v>
      </c>
      <c r="Z2290" t="str">
        <f>_xlfn.XLOOKUP(Table4[[#This Row],[StoreID]],Stores!A:A,Stores!D:D, "Not Found")</f>
        <v>North</v>
      </c>
    </row>
    <row r="2291" spans="1:26">
      <c r="A2291" t="s">
        <v>3157</v>
      </c>
      <c r="B2291" s="1">
        <v>45532</v>
      </c>
      <c r="C2291" t="s">
        <v>224</v>
      </c>
      <c r="D2291" t="s">
        <v>802</v>
      </c>
      <c r="E2291" t="s">
        <v>835</v>
      </c>
      <c r="F2291">
        <v>4</v>
      </c>
      <c r="G2291">
        <v>0.05</v>
      </c>
      <c r="H2291" t="s">
        <v>868</v>
      </c>
      <c r="I2291" s="4">
        <f>Table4[[#This Row],[Quantity]]*Table4[[#This Row],[UnitPrice]]</f>
        <v>1467.72</v>
      </c>
      <c r="J2291" s="4">
        <f>Table4[[#This Row],[Gross Revenue]]*(1-Table4[[#This Row],[Discount]])</f>
        <v>1394.3340000000001</v>
      </c>
      <c r="K2291" s="4">
        <f>Table4[[#This Row],[Quantity]]*Table4[[#This Row],[CostPrice]]</f>
        <v>1140.92</v>
      </c>
      <c r="L2291" s="4">
        <f>Table4[[#This Row],[Net Revenue]]-Table4[[#This Row],[Total Cost]]</f>
        <v>253.41399999999999</v>
      </c>
      <c r="M2291" t="str">
        <f>_xlfn.XLOOKUP(Table4[[#This Row],[ProductID]], Products!A:A,Products!B:B, "Not Found")</f>
        <v>Stage Footwear</v>
      </c>
      <c r="N2291" t="str">
        <f>TEXT(Table4[[#This Row],[Date]], "mmm")</f>
        <v>Aug</v>
      </c>
      <c r="O2291" t="str">
        <f>TEXT(Table4[[#This Row],[Date]], "yyyy")</f>
        <v>2024</v>
      </c>
      <c r="P2291" t="str">
        <f>_xlfn.XLOOKUP(Table4[[#This Row],[ProductID]],Products!A:A,Products!C:C, "Not Found")</f>
        <v>Fashion</v>
      </c>
      <c r="Q2291" t="str">
        <f>_xlfn.XLOOKUP(Table4[[#This Row],[ProductID]],Products!A:A,Products!D:D,"Not Found")</f>
        <v>Footwear</v>
      </c>
      <c r="R2291">
        <f>_xlfn.XLOOKUP(Table4[[#This Row],[ProductID]],Products!A:A,Products!E:E,"Not Found")</f>
        <v>366.93</v>
      </c>
      <c r="S2291">
        <f>_xlfn.XLOOKUP(Table4[[#This Row],[ProductID]],Products!A:A,Products!F:F, "Not Found")</f>
        <v>285.23</v>
      </c>
      <c r="T2291" t="str">
        <f>_xlfn.XLOOKUP(Table4[[#This Row],[CustomerID]],Customers!A:A,Customers!D:D, "Not Found")</f>
        <v>M</v>
      </c>
      <c r="U2291" s="6">
        <f>_xlfn.XLOOKUP(Table4[[#This Row],[CustomerID]],Customers!A:A,Customers!E:E, "Not Found")</f>
        <v>38555</v>
      </c>
      <c r="V2291">
        <f ca="1">DATEDIF(Table4[[#This Row],[CustomerBirthday]], TODAY(), "Y")</f>
        <v>21</v>
      </c>
      <c r="W2291" t="str" cm="1">
        <f t="array" aca="1" ref="W2291" ca="1">_xlfn.IFS(Table4[[#This Row],[Age]]&lt;25, "Under 25",Table4[[#This Row],[Age]]=34, "25-34", Table4[[#This Row],[Age]]&lt;=49, "35-49", Table4[[#This Row],[Age]]&lt;=64, "50-64", Table4[[#This Row],[Age]]&gt;=65, "65+")</f>
        <v>Under 25</v>
      </c>
      <c r="X2291" t="str">
        <f>_xlfn.XLOOKUP(Table4[[#This Row],[StoreID]],Stores!A:A,Stores!B:B, "Not found")</f>
        <v>MegaMart Peckmouth</v>
      </c>
      <c r="Y2291" t="str">
        <f>_xlfn.XLOOKUP(Table4[[#This Row],[StoreID]],Stores!A:A,Stores!C:C, "Not Found")</f>
        <v>Peckmouth</v>
      </c>
      <c r="Z2291" t="str">
        <f>_xlfn.XLOOKUP(Table4[[#This Row],[StoreID]],Stores!A:A,Stores!D:D, "Not Found")</f>
        <v>East</v>
      </c>
    </row>
    <row r="2292" spans="1:26">
      <c r="A2292" t="s">
        <v>3158</v>
      </c>
      <c r="B2292" s="1">
        <v>45213</v>
      </c>
      <c r="C2292" t="s">
        <v>500</v>
      </c>
      <c r="D2292" t="s">
        <v>747</v>
      </c>
      <c r="E2292" t="s">
        <v>831</v>
      </c>
      <c r="F2292">
        <v>3</v>
      </c>
      <c r="G2292">
        <v>0</v>
      </c>
      <c r="H2292" t="s">
        <v>865</v>
      </c>
      <c r="I2292" s="4">
        <f>Table4[[#This Row],[Quantity]]*Table4[[#This Row],[UnitPrice]]</f>
        <v>3404.3999999999996</v>
      </c>
      <c r="J2292" s="4">
        <f>Table4[[#This Row],[Gross Revenue]]*(1-Table4[[#This Row],[Discount]])</f>
        <v>3404.3999999999996</v>
      </c>
      <c r="K2292" s="4">
        <f>Table4[[#This Row],[Quantity]]*Table4[[#This Row],[CostPrice]]</f>
        <v>2025.3000000000002</v>
      </c>
      <c r="L2292" s="4">
        <f>Table4[[#This Row],[Net Revenue]]-Table4[[#This Row],[Total Cost]]</f>
        <v>1379.0999999999995</v>
      </c>
      <c r="M2292" t="str">
        <f>_xlfn.XLOOKUP(Table4[[#This Row],[ProductID]], Products!A:A,Products!B:B, "Not Found")</f>
        <v>World Watches</v>
      </c>
      <c r="N2292" t="str">
        <f>TEXT(Table4[[#This Row],[Date]], "mmm")</f>
        <v>Oct</v>
      </c>
      <c r="O2292" t="str">
        <f>TEXT(Table4[[#This Row],[Date]], "yyyy")</f>
        <v>2023</v>
      </c>
      <c r="P2292" t="str">
        <f>_xlfn.XLOOKUP(Table4[[#This Row],[ProductID]],Products!A:A,Products!C:C, "Not Found")</f>
        <v>Fashion</v>
      </c>
      <c r="Q2292" t="str">
        <f>_xlfn.XLOOKUP(Table4[[#This Row],[ProductID]],Products!A:A,Products!D:D,"Not Found")</f>
        <v>Watches</v>
      </c>
      <c r="R2292">
        <f>_xlfn.XLOOKUP(Table4[[#This Row],[ProductID]],Products!A:A,Products!E:E,"Not Found")</f>
        <v>1134.8</v>
      </c>
      <c r="S2292">
        <f>_xlfn.XLOOKUP(Table4[[#This Row],[ProductID]],Products!A:A,Products!F:F, "Not Found")</f>
        <v>675.1</v>
      </c>
      <c r="T2292" t="str">
        <f>_xlfn.XLOOKUP(Table4[[#This Row],[CustomerID]],Customers!A:A,Customers!D:D, "Not Found")</f>
        <v>M</v>
      </c>
      <c r="U2292" s="6">
        <f>_xlfn.XLOOKUP(Table4[[#This Row],[CustomerID]],Customers!A:A,Customers!E:E, "Not Found")</f>
        <v>30899</v>
      </c>
      <c r="V2292">
        <f ca="1">DATEDIF(Table4[[#This Row],[CustomerBirthday]], TODAY(), "Y")</f>
        <v>41</v>
      </c>
      <c r="W2292" t="str" cm="1">
        <f t="array" aca="1" ref="W2292" ca="1">_xlfn.IFS(Table4[[#This Row],[Age]]&lt;25, "Under 25",Table4[[#This Row],[Age]]=34, "25-34", Table4[[#This Row],[Age]]&lt;=49, "35-49", Table4[[#This Row],[Age]]&lt;=64, "50-64", Table4[[#This Row],[Age]]&gt;=65, "65+")</f>
        <v>35-49</v>
      </c>
      <c r="X2292" t="str">
        <f>_xlfn.XLOOKUP(Table4[[#This Row],[StoreID]],Stores!A:A,Stores!B:B, "Not found")</f>
        <v>MegaMart Jimenezborough</v>
      </c>
      <c r="Y2292" t="str">
        <f>_xlfn.XLOOKUP(Table4[[#This Row],[StoreID]],Stores!A:A,Stores!C:C, "Not Found")</f>
        <v>Jimenezborough</v>
      </c>
      <c r="Z2292" t="str">
        <f>_xlfn.XLOOKUP(Table4[[#This Row],[StoreID]],Stores!A:A,Stores!D:D, "Not Found")</f>
        <v>South</v>
      </c>
    </row>
    <row r="2293" spans="1:26">
      <c r="A2293" t="s">
        <v>3159</v>
      </c>
      <c r="B2293" s="1">
        <v>45280</v>
      </c>
      <c r="C2293" t="s">
        <v>32</v>
      </c>
      <c r="D2293" t="s">
        <v>772</v>
      </c>
      <c r="E2293" t="s">
        <v>846</v>
      </c>
      <c r="F2293">
        <v>3</v>
      </c>
      <c r="G2293">
        <v>0.1</v>
      </c>
      <c r="H2293" t="s">
        <v>871</v>
      </c>
      <c r="I2293" s="4">
        <f>Table4[[#This Row],[Quantity]]*Table4[[#This Row],[UnitPrice]]</f>
        <v>5635.41</v>
      </c>
      <c r="J2293" s="4">
        <f>Table4[[#This Row],[Gross Revenue]]*(1-Table4[[#This Row],[Discount]])</f>
        <v>5071.8689999999997</v>
      </c>
      <c r="K2293" s="4">
        <f>Table4[[#This Row],[Quantity]]*Table4[[#This Row],[CostPrice]]</f>
        <v>3044.73</v>
      </c>
      <c r="L2293" s="4">
        <f>Table4[[#This Row],[Net Revenue]]-Table4[[#This Row],[Total Cost]]</f>
        <v>2027.1389999999997</v>
      </c>
      <c r="M2293" t="str">
        <f>_xlfn.XLOOKUP(Table4[[#This Row],[ProductID]], Products!A:A,Products!B:B, "Not Found")</f>
        <v>And Footwear</v>
      </c>
      <c r="N2293" t="str">
        <f>TEXT(Table4[[#This Row],[Date]], "mmm")</f>
        <v>Dec</v>
      </c>
      <c r="O2293" t="str">
        <f>TEXT(Table4[[#This Row],[Date]], "yyyy")</f>
        <v>2023</v>
      </c>
      <c r="P2293" t="str">
        <f>_xlfn.XLOOKUP(Table4[[#This Row],[ProductID]],Products!A:A,Products!C:C, "Not Found")</f>
        <v>Fashion</v>
      </c>
      <c r="Q2293" t="str">
        <f>_xlfn.XLOOKUP(Table4[[#This Row],[ProductID]],Products!A:A,Products!D:D,"Not Found")</f>
        <v>Footwear</v>
      </c>
      <c r="R2293">
        <f>_xlfn.XLOOKUP(Table4[[#This Row],[ProductID]],Products!A:A,Products!E:E,"Not Found")</f>
        <v>1878.47</v>
      </c>
      <c r="S2293">
        <f>_xlfn.XLOOKUP(Table4[[#This Row],[ProductID]],Products!A:A,Products!F:F, "Not Found")</f>
        <v>1014.91</v>
      </c>
      <c r="T2293" t="str">
        <f>_xlfn.XLOOKUP(Table4[[#This Row],[CustomerID]],Customers!A:A,Customers!D:D, "Not Found")</f>
        <v>M</v>
      </c>
      <c r="U2293" s="6">
        <f>_xlfn.XLOOKUP(Table4[[#This Row],[CustomerID]],Customers!A:A,Customers!E:E, "Not Found")</f>
        <v>31058</v>
      </c>
      <c r="V2293">
        <f ca="1">DATEDIF(Table4[[#This Row],[CustomerBirthday]], TODAY(), "Y")</f>
        <v>41</v>
      </c>
      <c r="W2293" t="str" cm="1">
        <f t="array" aca="1" ref="W2293" ca="1">_xlfn.IFS(Table4[[#This Row],[Age]]&lt;25, "Under 25",Table4[[#This Row],[Age]]=34, "25-34", Table4[[#This Row],[Age]]&lt;=49, "35-49", Table4[[#This Row],[Age]]&lt;=64, "50-64", Table4[[#This Row],[Age]]&gt;=65, "65+")</f>
        <v>35-49</v>
      </c>
      <c r="X2293" t="str">
        <f>_xlfn.XLOOKUP(Table4[[#This Row],[StoreID]],Stores!A:A,Stores!B:B, "Not found")</f>
        <v>MegaMart Johnmouth</v>
      </c>
      <c r="Y2293" t="str">
        <f>_xlfn.XLOOKUP(Table4[[#This Row],[StoreID]],Stores!A:A,Stores!C:C, "Not Found")</f>
        <v>Johnmouth</v>
      </c>
      <c r="Z2293" t="str">
        <f>_xlfn.XLOOKUP(Table4[[#This Row],[StoreID]],Stores!A:A,Stores!D:D, "Not Found")</f>
        <v>East</v>
      </c>
    </row>
    <row r="2294" spans="1:26">
      <c r="A2294" t="s">
        <v>3160</v>
      </c>
      <c r="B2294" s="1">
        <v>45598</v>
      </c>
      <c r="C2294" t="s">
        <v>683</v>
      </c>
      <c r="D2294" t="s">
        <v>711</v>
      </c>
      <c r="E2294" t="s">
        <v>831</v>
      </c>
      <c r="F2294">
        <v>3</v>
      </c>
      <c r="G2294">
        <v>0.15</v>
      </c>
      <c r="H2294" t="s">
        <v>868</v>
      </c>
      <c r="I2294" s="4">
        <f>Table4[[#This Row],[Quantity]]*Table4[[#This Row],[UnitPrice]]</f>
        <v>5021.07</v>
      </c>
      <c r="J2294" s="4">
        <f>Table4[[#This Row],[Gross Revenue]]*(1-Table4[[#This Row],[Discount]])</f>
        <v>4267.9094999999998</v>
      </c>
      <c r="K2294" s="4">
        <f>Table4[[#This Row],[Quantity]]*Table4[[#This Row],[CostPrice]]</f>
        <v>3970.1400000000003</v>
      </c>
      <c r="L2294" s="4">
        <f>Table4[[#This Row],[Net Revenue]]-Table4[[#This Row],[Total Cost]]</f>
        <v>297.76949999999943</v>
      </c>
      <c r="M2294" t="str">
        <f>_xlfn.XLOOKUP(Table4[[#This Row],[ProductID]], Products!A:A,Products!B:B, "Not Found")</f>
        <v>Like Camera</v>
      </c>
      <c r="N2294" t="str">
        <f>TEXT(Table4[[#This Row],[Date]], "mmm")</f>
        <v>Nov</v>
      </c>
      <c r="O2294" t="str">
        <f>TEXT(Table4[[#This Row],[Date]], "yyyy")</f>
        <v>2024</v>
      </c>
      <c r="P2294" t="str">
        <f>_xlfn.XLOOKUP(Table4[[#This Row],[ProductID]],Products!A:A,Products!C:C, "Not Found")</f>
        <v>Electronics</v>
      </c>
      <c r="Q2294" t="str">
        <f>_xlfn.XLOOKUP(Table4[[#This Row],[ProductID]],Products!A:A,Products!D:D,"Not Found")</f>
        <v>Camera</v>
      </c>
      <c r="R2294">
        <f>_xlfn.XLOOKUP(Table4[[#This Row],[ProductID]],Products!A:A,Products!E:E,"Not Found")</f>
        <v>1673.69</v>
      </c>
      <c r="S2294">
        <f>_xlfn.XLOOKUP(Table4[[#This Row],[ProductID]],Products!A:A,Products!F:F, "Not Found")</f>
        <v>1323.38</v>
      </c>
      <c r="T2294" t="str">
        <f>_xlfn.XLOOKUP(Table4[[#This Row],[CustomerID]],Customers!A:A,Customers!D:D, "Not Found")</f>
        <v>M</v>
      </c>
      <c r="U2294" s="6">
        <f>_xlfn.XLOOKUP(Table4[[#This Row],[CustomerID]],Customers!A:A,Customers!E:E, "Not Found")</f>
        <v>36771</v>
      </c>
      <c r="V2294">
        <f ca="1">DATEDIF(Table4[[#This Row],[CustomerBirthday]], TODAY(), "Y")</f>
        <v>25</v>
      </c>
      <c r="W2294" t="str" cm="1">
        <f t="array" aca="1" ref="W2294" ca="1">_xlfn.IFS(Table4[[#This Row],[Age]]&lt;25, "Under 25",Table4[[#This Row],[Age]]=34, "25-34", Table4[[#This Row],[Age]]&lt;=49, "35-49", Table4[[#This Row],[Age]]&lt;=64, "50-64", Table4[[#This Row],[Age]]&gt;=65, "65+")</f>
        <v>35-49</v>
      </c>
      <c r="X2294" t="str">
        <f>_xlfn.XLOOKUP(Table4[[#This Row],[StoreID]],Stores!A:A,Stores!B:B, "Not found")</f>
        <v>MegaMart Jimenezborough</v>
      </c>
      <c r="Y2294" t="str">
        <f>_xlfn.XLOOKUP(Table4[[#This Row],[StoreID]],Stores!A:A,Stores!C:C, "Not Found")</f>
        <v>Jimenezborough</v>
      </c>
      <c r="Z2294" t="str">
        <f>_xlfn.XLOOKUP(Table4[[#This Row],[StoreID]],Stores!A:A,Stores!D:D, "Not Found")</f>
        <v>South</v>
      </c>
    </row>
    <row r="2295" spans="1:26">
      <c r="A2295" t="s">
        <v>3161</v>
      </c>
      <c r="B2295" s="1">
        <v>45259</v>
      </c>
      <c r="C2295" t="s">
        <v>661</v>
      </c>
      <c r="D2295" t="s">
        <v>759</v>
      </c>
      <c r="E2295" t="s">
        <v>831</v>
      </c>
      <c r="F2295">
        <v>1</v>
      </c>
      <c r="G2295">
        <v>0.15</v>
      </c>
      <c r="H2295" t="s">
        <v>865</v>
      </c>
      <c r="I2295" s="4">
        <f>Table4[[#This Row],[Quantity]]*Table4[[#This Row],[UnitPrice]]</f>
        <v>1079.8900000000001</v>
      </c>
      <c r="J2295" s="4">
        <f>Table4[[#This Row],[Gross Revenue]]*(1-Table4[[#This Row],[Discount]])</f>
        <v>917.90650000000005</v>
      </c>
      <c r="K2295" s="4">
        <f>Table4[[#This Row],[Quantity]]*Table4[[#This Row],[CostPrice]]</f>
        <v>703.83</v>
      </c>
      <c r="L2295" s="4">
        <f>Table4[[#This Row],[Net Revenue]]-Table4[[#This Row],[Total Cost]]</f>
        <v>214.07650000000001</v>
      </c>
      <c r="M2295" t="str">
        <f>_xlfn.XLOOKUP(Table4[[#This Row],[ProductID]], Products!A:A,Products!B:B, "Not Found")</f>
        <v>Democratic Smartphone</v>
      </c>
      <c r="N2295" t="str">
        <f>TEXT(Table4[[#This Row],[Date]], "mmm")</f>
        <v>Nov</v>
      </c>
      <c r="O2295" t="str">
        <f>TEXT(Table4[[#This Row],[Date]], "yyyy")</f>
        <v>2023</v>
      </c>
      <c r="P2295" t="str">
        <f>_xlfn.XLOOKUP(Table4[[#This Row],[ProductID]],Products!A:A,Products!C:C, "Not Found")</f>
        <v>Electronics</v>
      </c>
      <c r="Q2295" t="str">
        <f>_xlfn.XLOOKUP(Table4[[#This Row],[ProductID]],Products!A:A,Products!D:D,"Not Found")</f>
        <v>Smartphone</v>
      </c>
      <c r="R2295">
        <f>_xlfn.XLOOKUP(Table4[[#This Row],[ProductID]],Products!A:A,Products!E:E,"Not Found")</f>
        <v>1079.8900000000001</v>
      </c>
      <c r="S2295">
        <f>_xlfn.XLOOKUP(Table4[[#This Row],[ProductID]],Products!A:A,Products!F:F, "Not Found")</f>
        <v>703.83</v>
      </c>
      <c r="T2295" t="str">
        <f>_xlfn.XLOOKUP(Table4[[#This Row],[CustomerID]],Customers!A:A,Customers!D:D, "Not Found")</f>
        <v>M</v>
      </c>
      <c r="U2295" s="6">
        <f>_xlfn.XLOOKUP(Table4[[#This Row],[CustomerID]],Customers!A:A,Customers!E:E, "Not Found")</f>
        <v>32522</v>
      </c>
      <c r="V2295">
        <f ca="1">DATEDIF(Table4[[#This Row],[CustomerBirthday]], TODAY(), "Y")</f>
        <v>37</v>
      </c>
      <c r="W2295" t="str" cm="1">
        <f t="array" aca="1" ref="W2295" ca="1">_xlfn.IFS(Table4[[#This Row],[Age]]&lt;25, "Under 25",Table4[[#This Row],[Age]]=34, "25-34", Table4[[#This Row],[Age]]&lt;=49, "35-49", Table4[[#This Row],[Age]]&lt;=64, "50-64", Table4[[#This Row],[Age]]&gt;=65, "65+")</f>
        <v>35-49</v>
      </c>
      <c r="X2295" t="str">
        <f>_xlfn.XLOOKUP(Table4[[#This Row],[StoreID]],Stores!A:A,Stores!B:B, "Not found")</f>
        <v>MegaMart Jimenezborough</v>
      </c>
      <c r="Y2295" t="str">
        <f>_xlfn.XLOOKUP(Table4[[#This Row],[StoreID]],Stores!A:A,Stores!C:C, "Not Found")</f>
        <v>Jimenezborough</v>
      </c>
      <c r="Z2295" t="str">
        <f>_xlfn.XLOOKUP(Table4[[#This Row],[StoreID]],Stores!A:A,Stores!D:D, "Not Found")</f>
        <v>South</v>
      </c>
    </row>
    <row r="2296" spans="1:26">
      <c r="A2296" t="s">
        <v>3162</v>
      </c>
      <c r="B2296" s="1">
        <v>45705</v>
      </c>
      <c r="C2296" t="s">
        <v>500</v>
      </c>
      <c r="D2296" t="s">
        <v>761</v>
      </c>
      <c r="E2296" t="s">
        <v>842</v>
      </c>
      <c r="F2296">
        <v>4</v>
      </c>
      <c r="G2296">
        <v>0.1</v>
      </c>
      <c r="H2296" t="s">
        <v>871</v>
      </c>
      <c r="I2296" s="4">
        <f>Table4[[#This Row],[Quantity]]*Table4[[#This Row],[UnitPrice]]</f>
        <v>7051.68</v>
      </c>
      <c r="J2296" s="4">
        <f>Table4[[#This Row],[Gross Revenue]]*(1-Table4[[#This Row],[Discount]])</f>
        <v>6346.5120000000006</v>
      </c>
      <c r="K2296" s="4">
        <f>Table4[[#This Row],[Quantity]]*Table4[[#This Row],[CostPrice]]</f>
        <v>5385.92</v>
      </c>
      <c r="L2296" s="4">
        <f>Table4[[#This Row],[Net Revenue]]-Table4[[#This Row],[Total Cost]]</f>
        <v>960.59200000000055</v>
      </c>
      <c r="M2296" t="str">
        <f>_xlfn.XLOOKUP(Table4[[#This Row],[ProductID]], Products!A:A,Products!B:B, "Not Found")</f>
        <v>Traditional Laptop</v>
      </c>
      <c r="N2296" t="str">
        <f>TEXT(Table4[[#This Row],[Date]], "mmm")</f>
        <v>Feb</v>
      </c>
      <c r="O2296" t="str">
        <f>TEXT(Table4[[#This Row],[Date]], "yyyy")</f>
        <v>2025</v>
      </c>
      <c r="P2296" t="str">
        <f>_xlfn.XLOOKUP(Table4[[#This Row],[ProductID]],Products!A:A,Products!C:C, "Not Found")</f>
        <v>Electronics</v>
      </c>
      <c r="Q2296" t="str">
        <f>_xlfn.XLOOKUP(Table4[[#This Row],[ProductID]],Products!A:A,Products!D:D,"Not Found")</f>
        <v>Laptop</v>
      </c>
      <c r="R2296">
        <f>_xlfn.XLOOKUP(Table4[[#This Row],[ProductID]],Products!A:A,Products!E:E,"Not Found")</f>
        <v>1762.92</v>
      </c>
      <c r="S2296">
        <f>_xlfn.XLOOKUP(Table4[[#This Row],[ProductID]],Products!A:A,Products!F:F, "Not Found")</f>
        <v>1346.48</v>
      </c>
      <c r="T2296" t="str">
        <f>_xlfn.XLOOKUP(Table4[[#This Row],[CustomerID]],Customers!A:A,Customers!D:D, "Not Found")</f>
        <v>M</v>
      </c>
      <c r="U2296" s="6">
        <f>_xlfn.XLOOKUP(Table4[[#This Row],[CustomerID]],Customers!A:A,Customers!E:E, "Not Found")</f>
        <v>30899</v>
      </c>
      <c r="V2296">
        <f ca="1">DATEDIF(Table4[[#This Row],[CustomerBirthday]], TODAY(), "Y")</f>
        <v>41</v>
      </c>
      <c r="W2296" t="str" cm="1">
        <f t="array" aca="1" ref="W2296" ca="1">_xlfn.IFS(Table4[[#This Row],[Age]]&lt;25, "Under 25",Table4[[#This Row],[Age]]=34, "25-34", Table4[[#This Row],[Age]]&lt;=49, "35-49", Table4[[#This Row],[Age]]&lt;=64, "50-64", Table4[[#This Row],[Age]]&gt;=65, "65+")</f>
        <v>35-49</v>
      </c>
      <c r="X2296" t="str">
        <f>_xlfn.XLOOKUP(Table4[[#This Row],[StoreID]],Stores!A:A,Stores!B:B, "Not found")</f>
        <v>MegaMart Brianahaven</v>
      </c>
      <c r="Y2296" t="str">
        <f>_xlfn.XLOOKUP(Table4[[#This Row],[StoreID]],Stores!A:A,Stores!C:C, "Not Found")</f>
        <v>Brianahaven</v>
      </c>
      <c r="Z2296" t="str">
        <f>_xlfn.XLOOKUP(Table4[[#This Row],[StoreID]],Stores!A:A,Stores!D:D, "Not Found")</f>
        <v>North</v>
      </c>
    </row>
    <row r="2297" spans="1:26">
      <c r="A2297" t="s">
        <v>3163</v>
      </c>
      <c r="B2297" s="1">
        <v>45418</v>
      </c>
      <c r="C2297" t="s">
        <v>368</v>
      </c>
      <c r="D2297" t="s">
        <v>766</v>
      </c>
      <c r="E2297" t="s">
        <v>842</v>
      </c>
      <c r="F2297">
        <v>2</v>
      </c>
      <c r="G2297">
        <v>0.05</v>
      </c>
      <c r="H2297" t="s">
        <v>875</v>
      </c>
      <c r="I2297" s="4">
        <f>Table4[[#This Row],[Quantity]]*Table4[[#This Row],[UnitPrice]]</f>
        <v>2454.48</v>
      </c>
      <c r="J2297" s="4">
        <f>Table4[[#This Row],[Gross Revenue]]*(1-Table4[[#This Row],[Discount]])</f>
        <v>2331.7559999999999</v>
      </c>
      <c r="K2297" s="4">
        <f>Table4[[#This Row],[Quantity]]*Table4[[#This Row],[CostPrice]]</f>
        <v>1954.18</v>
      </c>
      <c r="L2297" s="4">
        <f>Table4[[#This Row],[Net Revenue]]-Table4[[#This Row],[Total Cost]]</f>
        <v>377.57599999999979</v>
      </c>
      <c r="M2297" t="str">
        <f>_xlfn.XLOOKUP(Table4[[#This Row],[ProductID]], Products!A:A,Products!B:B, "Not Found")</f>
        <v>Firm Dairy</v>
      </c>
      <c r="N2297" t="str">
        <f>TEXT(Table4[[#This Row],[Date]], "mmm")</f>
        <v>May</v>
      </c>
      <c r="O2297" t="str">
        <f>TEXT(Table4[[#This Row],[Date]], "yyyy")</f>
        <v>2024</v>
      </c>
      <c r="P2297" t="str">
        <f>_xlfn.XLOOKUP(Table4[[#This Row],[ProductID]],Products!A:A,Products!C:C, "Not Found")</f>
        <v>Groceries</v>
      </c>
      <c r="Q2297" t="str">
        <f>_xlfn.XLOOKUP(Table4[[#This Row],[ProductID]],Products!A:A,Products!D:D,"Not Found")</f>
        <v>Dairy</v>
      </c>
      <c r="R2297">
        <f>_xlfn.XLOOKUP(Table4[[#This Row],[ProductID]],Products!A:A,Products!E:E,"Not Found")</f>
        <v>1227.24</v>
      </c>
      <c r="S2297">
        <f>_xlfn.XLOOKUP(Table4[[#This Row],[ProductID]],Products!A:A,Products!F:F, "Not Found")</f>
        <v>977.09</v>
      </c>
      <c r="T2297" t="str">
        <f>_xlfn.XLOOKUP(Table4[[#This Row],[CustomerID]],Customers!A:A,Customers!D:D, "Not Found")</f>
        <v>F</v>
      </c>
      <c r="U2297" s="6">
        <f>_xlfn.XLOOKUP(Table4[[#This Row],[CustomerID]],Customers!A:A,Customers!E:E, "Not Found")</f>
        <v>38361</v>
      </c>
      <c r="V2297">
        <f ca="1">DATEDIF(Table4[[#This Row],[CustomerBirthday]], TODAY(), "Y")</f>
        <v>21</v>
      </c>
      <c r="W2297" t="str" cm="1">
        <f t="array" aca="1" ref="W2297" ca="1">_xlfn.IFS(Table4[[#This Row],[Age]]&lt;25, "Under 25",Table4[[#This Row],[Age]]=34, "25-34", Table4[[#This Row],[Age]]&lt;=49, "35-49", Table4[[#This Row],[Age]]&lt;=64, "50-64", Table4[[#This Row],[Age]]&gt;=65, "65+")</f>
        <v>Under 25</v>
      </c>
      <c r="X2297" t="str">
        <f>_xlfn.XLOOKUP(Table4[[#This Row],[StoreID]],Stores!A:A,Stores!B:B, "Not found")</f>
        <v>MegaMart Brianahaven</v>
      </c>
      <c r="Y2297" t="str">
        <f>_xlfn.XLOOKUP(Table4[[#This Row],[StoreID]],Stores!A:A,Stores!C:C, "Not Found")</f>
        <v>Brianahaven</v>
      </c>
      <c r="Z2297" t="str">
        <f>_xlfn.XLOOKUP(Table4[[#This Row],[StoreID]],Stores!A:A,Stores!D:D, "Not Found")</f>
        <v>North</v>
      </c>
    </row>
    <row r="2298" spans="1:26">
      <c r="A2298" t="s">
        <v>3164</v>
      </c>
      <c r="B2298" s="1">
        <v>45230</v>
      </c>
      <c r="C2298" t="s">
        <v>274</v>
      </c>
      <c r="D2298" t="s">
        <v>808</v>
      </c>
      <c r="E2298" t="s">
        <v>839</v>
      </c>
      <c r="F2298">
        <v>1</v>
      </c>
      <c r="G2298">
        <v>0.05</v>
      </c>
      <c r="H2298" t="s">
        <v>865</v>
      </c>
      <c r="I2298" s="4">
        <f>Table4[[#This Row],[Quantity]]*Table4[[#This Row],[UnitPrice]]</f>
        <v>1635.01</v>
      </c>
      <c r="J2298" s="4">
        <f>Table4[[#This Row],[Gross Revenue]]*(1-Table4[[#This Row],[Discount]])</f>
        <v>1553.2594999999999</v>
      </c>
      <c r="K2298" s="4">
        <f>Table4[[#This Row],[Quantity]]*Table4[[#This Row],[CostPrice]]</f>
        <v>1043.29</v>
      </c>
      <c r="L2298" s="4">
        <f>Table4[[#This Row],[Net Revenue]]-Table4[[#This Row],[Total Cost]]</f>
        <v>509.96949999999993</v>
      </c>
      <c r="M2298" t="str">
        <f>_xlfn.XLOOKUP(Table4[[#This Row],[ProductID]], Products!A:A,Products!B:B, "Not Found")</f>
        <v>Present Television</v>
      </c>
      <c r="N2298" t="str">
        <f>TEXT(Table4[[#This Row],[Date]], "mmm")</f>
        <v>Oct</v>
      </c>
      <c r="O2298" t="str">
        <f>TEXT(Table4[[#This Row],[Date]], "yyyy")</f>
        <v>2023</v>
      </c>
      <c r="P2298" t="str">
        <f>_xlfn.XLOOKUP(Table4[[#This Row],[ProductID]],Products!A:A,Products!C:C, "Not Found")</f>
        <v>Electronics</v>
      </c>
      <c r="Q2298" t="str">
        <f>_xlfn.XLOOKUP(Table4[[#This Row],[ProductID]],Products!A:A,Products!D:D,"Not Found")</f>
        <v>Television</v>
      </c>
      <c r="R2298">
        <f>_xlfn.XLOOKUP(Table4[[#This Row],[ProductID]],Products!A:A,Products!E:E,"Not Found")</f>
        <v>1635.01</v>
      </c>
      <c r="S2298">
        <f>_xlfn.XLOOKUP(Table4[[#This Row],[ProductID]],Products!A:A,Products!F:F, "Not Found")</f>
        <v>1043.29</v>
      </c>
      <c r="T2298" t="str">
        <f>_xlfn.XLOOKUP(Table4[[#This Row],[CustomerID]],Customers!A:A,Customers!D:D, "Not Found")</f>
        <v>F</v>
      </c>
      <c r="U2298" s="6">
        <f>_xlfn.XLOOKUP(Table4[[#This Row],[CustomerID]],Customers!A:A,Customers!E:E, "Not Found")</f>
        <v>34856</v>
      </c>
      <c r="V2298">
        <f ca="1">DATEDIF(Table4[[#This Row],[CustomerBirthday]], TODAY(), "Y")</f>
        <v>31</v>
      </c>
      <c r="W2298" t="str" cm="1">
        <f t="array" aca="1" ref="W2298" ca="1">_xlfn.IFS(Table4[[#This Row],[Age]]&lt;25, "Under 25",Table4[[#This Row],[Age]]=34, "25-34", Table4[[#This Row],[Age]]&lt;=49, "35-49", Table4[[#This Row],[Age]]&lt;=64, "50-64", Table4[[#This Row],[Age]]&gt;=65, "65+")</f>
        <v>35-49</v>
      </c>
      <c r="X2298" t="str">
        <f>_xlfn.XLOOKUP(Table4[[#This Row],[StoreID]],Stores!A:A,Stores!B:B, "Not found")</f>
        <v>MegaMart New Michele</v>
      </c>
      <c r="Y2298" t="str">
        <f>_xlfn.XLOOKUP(Table4[[#This Row],[StoreID]],Stores!A:A,Stores!C:C, "Not Found")</f>
        <v>New Michele</v>
      </c>
      <c r="Z2298" t="str">
        <f>_xlfn.XLOOKUP(Table4[[#This Row],[StoreID]],Stores!A:A,Stores!D:D, "Not Found")</f>
        <v>West</v>
      </c>
    </row>
    <row r="2299" spans="1:26">
      <c r="A2299" t="s">
        <v>3165</v>
      </c>
      <c r="B2299" s="1">
        <v>45243</v>
      </c>
      <c r="C2299" t="s">
        <v>327</v>
      </c>
      <c r="D2299" t="s">
        <v>802</v>
      </c>
      <c r="E2299" t="s">
        <v>846</v>
      </c>
      <c r="F2299">
        <v>4</v>
      </c>
      <c r="G2299">
        <v>0</v>
      </c>
      <c r="H2299" t="s">
        <v>865</v>
      </c>
      <c r="I2299" s="4">
        <f>Table4[[#This Row],[Quantity]]*Table4[[#This Row],[UnitPrice]]</f>
        <v>1467.72</v>
      </c>
      <c r="J2299" s="4">
        <f>Table4[[#This Row],[Gross Revenue]]*(1-Table4[[#This Row],[Discount]])</f>
        <v>1467.72</v>
      </c>
      <c r="K2299" s="4">
        <f>Table4[[#This Row],[Quantity]]*Table4[[#This Row],[CostPrice]]</f>
        <v>1140.92</v>
      </c>
      <c r="L2299" s="4">
        <f>Table4[[#This Row],[Net Revenue]]-Table4[[#This Row],[Total Cost]]</f>
        <v>326.79999999999995</v>
      </c>
      <c r="M2299" t="str">
        <f>_xlfn.XLOOKUP(Table4[[#This Row],[ProductID]], Products!A:A,Products!B:B, "Not Found")</f>
        <v>Stage Footwear</v>
      </c>
      <c r="N2299" t="str">
        <f>TEXT(Table4[[#This Row],[Date]], "mmm")</f>
        <v>Nov</v>
      </c>
      <c r="O2299" t="str">
        <f>TEXT(Table4[[#This Row],[Date]], "yyyy")</f>
        <v>2023</v>
      </c>
      <c r="P2299" t="str">
        <f>_xlfn.XLOOKUP(Table4[[#This Row],[ProductID]],Products!A:A,Products!C:C, "Not Found")</f>
        <v>Fashion</v>
      </c>
      <c r="Q2299" t="str">
        <f>_xlfn.XLOOKUP(Table4[[#This Row],[ProductID]],Products!A:A,Products!D:D,"Not Found")</f>
        <v>Footwear</v>
      </c>
      <c r="R2299">
        <f>_xlfn.XLOOKUP(Table4[[#This Row],[ProductID]],Products!A:A,Products!E:E,"Not Found")</f>
        <v>366.93</v>
      </c>
      <c r="S2299">
        <f>_xlfn.XLOOKUP(Table4[[#This Row],[ProductID]],Products!A:A,Products!F:F, "Not Found")</f>
        <v>285.23</v>
      </c>
      <c r="T2299" t="str">
        <f>_xlfn.XLOOKUP(Table4[[#This Row],[CustomerID]],Customers!A:A,Customers!D:D, "Not Found")</f>
        <v>F</v>
      </c>
      <c r="U2299" s="6">
        <f>_xlfn.XLOOKUP(Table4[[#This Row],[CustomerID]],Customers!A:A,Customers!E:E, "Not Found")</f>
        <v>27567</v>
      </c>
      <c r="V2299">
        <f ca="1">DATEDIF(Table4[[#This Row],[CustomerBirthday]], TODAY(), "Y")</f>
        <v>51</v>
      </c>
      <c r="W2299" t="str" cm="1">
        <f t="array" aca="1" ref="W2299" ca="1">_xlfn.IFS(Table4[[#This Row],[Age]]&lt;25, "Under 25",Table4[[#This Row],[Age]]=34, "25-34", Table4[[#This Row],[Age]]&lt;=49, "35-49", Table4[[#This Row],[Age]]&lt;=64, "50-64", Table4[[#This Row],[Age]]&gt;=65, "65+")</f>
        <v>50-64</v>
      </c>
      <c r="X2299" t="str">
        <f>_xlfn.XLOOKUP(Table4[[#This Row],[StoreID]],Stores!A:A,Stores!B:B, "Not found")</f>
        <v>MegaMart Johnmouth</v>
      </c>
      <c r="Y2299" t="str">
        <f>_xlfn.XLOOKUP(Table4[[#This Row],[StoreID]],Stores!A:A,Stores!C:C, "Not Found")</f>
        <v>Johnmouth</v>
      </c>
      <c r="Z2299" t="str">
        <f>_xlfn.XLOOKUP(Table4[[#This Row],[StoreID]],Stores!A:A,Stores!D:D, "Not Found")</f>
        <v>East</v>
      </c>
    </row>
    <row r="2300" spans="1:26">
      <c r="A2300" t="s">
        <v>3166</v>
      </c>
      <c r="B2300" s="1">
        <v>45831</v>
      </c>
      <c r="C2300" t="s">
        <v>351</v>
      </c>
      <c r="D2300" t="s">
        <v>820</v>
      </c>
      <c r="E2300" t="s">
        <v>839</v>
      </c>
      <c r="F2300">
        <v>3</v>
      </c>
      <c r="G2300">
        <v>0</v>
      </c>
      <c r="H2300" t="s">
        <v>875</v>
      </c>
      <c r="I2300" s="4">
        <f>Table4[[#This Row],[Quantity]]*Table4[[#This Row],[UnitPrice]]</f>
        <v>3591.54</v>
      </c>
      <c r="J2300" s="4">
        <f>Table4[[#This Row],[Gross Revenue]]*(1-Table4[[#This Row],[Discount]])</f>
        <v>3591.54</v>
      </c>
      <c r="K2300" s="4">
        <f>Table4[[#This Row],[Quantity]]*Table4[[#This Row],[CostPrice]]</f>
        <v>2168.2200000000003</v>
      </c>
      <c r="L2300" s="4">
        <f>Table4[[#This Row],[Net Revenue]]-Table4[[#This Row],[Total Cost]]</f>
        <v>1423.3199999999997</v>
      </c>
      <c r="M2300" t="str">
        <f>_xlfn.XLOOKUP(Table4[[#This Row],[ProductID]], Products!A:A,Products!B:B, "Not Found")</f>
        <v>Or Smartphone</v>
      </c>
      <c r="N2300" t="str">
        <f>TEXT(Table4[[#This Row],[Date]], "mmm")</f>
        <v>Jun</v>
      </c>
      <c r="O2300" t="str">
        <f>TEXT(Table4[[#This Row],[Date]], "yyyy")</f>
        <v>2025</v>
      </c>
      <c r="P2300" t="str">
        <f>_xlfn.XLOOKUP(Table4[[#This Row],[ProductID]],Products!A:A,Products!C:C, "Not Found")</f>
        <v>Electronics</v>
      </c>
      <c r="Q2300" t="str">
        <f>_xlfn.XLOOKUP(Table4[[#This Row],[ProductID]],Products!A:A,Products!D:D,"Not Found")</f>
        <v>Smartphone</v>
      </c>
      <c r="R2300">
        <f>_xlfn.XLOOKUP(Table4[[#This Row],[ProductID]],Products!A:A,Products!E:E,"Not Found")</f>
        <v>1197.18</v>
      </c>
      <c r="S2300">
        <f>_xlfn.XLOOKUP(Table4[[#This Row],[ProductID]],Products!A:A,Products!F:F, "Not Found")</f>
        <v>722.74</v>
      </c>
      <c r="T2300" t="str">
        <f>_xlfn.XLOOKUP(Table4[[#This Row],[CustomerID]],Customers!A:A,Customers!D:D, "Not Found")</f>
        <v>M</v>
      </c>
      <c r="U2300" s="6">
        <f>_xlfn.XLOOKUP(Table4[[#This Row],[CustomerID]],Customers!A:A,Customers!E:E, "Not Found")</f>
        <v>28594</v>
      </c>
      <c r="V2300">
        <f ca="1">DATEDIF(Table4[[#This Row],[CustomerBirthday]], TODAY(), "Y")</f>
        <v>48</v>
      </c>
      <c r="W2300" t="str" cm="1">
        <f t="array" aca="1" ref="W2300" ca="1">_xlfn.IFS(Table4[[#This Row],[Age]]&lt;25, "Under 25",Table4[[#This Row],[Age]]=34, "25-34", Table4[[#This Row],[Age]]&lt;=49, "35-49", Table4[[#This Row],[Age]]&lt;=64, "50-64", Table4[[#This Row],[Age]]&gt;=65, "65+")</f>
        <v>35-49</v>
      </c>
      <c r="X2300" t="str">
        <f>_xlfn.XLOOKUP(Table4[[#This Row],[StoreID]],Stores!A:A,Stores!B:B, "Not found")</f>
        <v>MegaMart New Michele</v>
      </c>
      <c r="Y2300" t="str">
        <f>_xlfn.XLOOKUP(Table4[[#This Row],[StoreID]],Stores!A:A,Stores!C:C, "Not Found")</f>
        <v>New Michele</v>
      </c>
      <c r="Z2300" t="str">
        <f>_xlfn.XLOOKUP(Table4[[#This Row],[StoreID]],Stores!A:A,Stores!D:D, "Not Found")</f>
        <v>West</v>
      </c>
    </row>
    <row r="2301" spans="1:26">
      <c r="A2301" t="s">
        <v>3167</v>
      </c>
      <c r="B2301" s="1">
        <v>45831</v>
      </c>
      <c r="C2301" t="s">
        <v>298</v>
      </c>
      <c r="D2301" t="s">
        <v>780</v>
      </c>
      <c r="E2301" t="s">
        <v>846</v>
      </c>
      <c r="F2301">
        <v>3</v>
      </c>
      <c r="G2301">
        <v>0.1</v>
      </c>
      <c r="H2301" t="s">
        <v>871</v>
      </c>
      <c r="I2301" s="4">
        <f>Table4[[#This Row],[Quantity]]*Table4[[#This Row],[UnitPrice]]</f>
        <v>3816.69</v>
      </c>
      <c r="J2301" s="4">
        <f>Table4[[#This Row],[Gross Revenue]]*(1-Table4[[#This Row],[Discount]])</f>
        <v>3435.0210000000002</v>
      </c>
      <c r="K2301" s="4">
        <f>Table4[[#This Row],[Quantity]]*Table4[[#This Row],[CostPrice]]</f>
        <v>2857.95</v>
      </c>
      <c r="L2301" s="4">
        <f>Table4[[#This Row],[Net Revenue]]-Table4[[#This Row],[Total Cost]]</f>
        <v>577.07100000000037</v>
      </c>
      <c r="M2301" t="str">
        <f>_xlfn.XLOOKUP(Table4[[#This Row],[ProductID]], Products!A:A,Products!B:B, "Not Found")</f>
        <v>Hospital Smartphone</v>
      </c>
      <c r="N2301" t="str">
        <f>TEXT(Table4[[#This Row],[Date]], "mmm")</f>
        <v>Jun</v>
      </c>
      <c r="O2301" t="str">
        <f>TEXT(Table4[[#This Row],[Date]], "yyyy")</f>
        <v>2025</v>
      </c>
      <c r="P2301" t="str">
        <f>_xlfn.XLOOKUP(Table4[[#This Row],[ProductID]],Products!A:A,Products!C:C, "Not Found")</f>
        <v>Electronics</v>
      </c>
      <c r="Q2301" t="str">
        <f>_xlfn.XLOOKUP(Table4[[#This Row],[ProductID]],Products!A:A,Products!D:D,"Not Found")</f>
        <v>Smartphone</v>
      </c>
      <c r="R2301">
        <f>_xlfn.XLOOKUP(Table4[[#This Row],[ProductID]],Products!A:A,Products!E:E,"Not Found")</f>
        <v>1272.23</v>
      </c>
      <c r="S2301">
        <f>_xlfn.XLOOKUP(Table4[[#This Row],[ProductID]],Products!A:A,Products!F:F, "Not Found")</f>
        <v>952.65</v>
      </c>
      <c r="T2301" t="str">
        <f>_xlfn.XLOOKUP(Table4[[#This Row],[CustomerID]],Customers!A:A,Customers!D:D, "Not Found")</f>
        <v>F</v>
      </c>
      <c r="U2301" s="6">
        <f>_xlfn.XLOOKUP(Table4[[#This Row],[CustomerID]],Customers!A:A,Customers!E:E, "Not Found")</f>
        <v>29021</v>
      </c>
      <c r="V2301">
        <f ca="1">DATEDIF(Table4[[#This Row],[CustomerBirthday]], TODAY(), "Y")</f>
        <v>47</v>
      </c>
      <c r="W2301" t="str" cm="1">
        <f t="array" aca="1" ref="W2301" ca="1">_xlfn.IFS(Table4[[#This Row],[Age]]&lt;25, "Under 25",Table4[[#This Row],[Age]]=34, "25-34", Table4[[#This Row],[Age]]&lt;=49, "35-49", Table4[[#This Row],[Age]]&lt;=64, "50-64", Table4[[#This Row],[Age]]&gt;=65, "65+")</f>
        <v>35-49</v>
      </c>
      <c r="X2301" t="str">
        <f>_xlfn.XLOOKUP(Table4[[#This Row],[StoreID]],Stores!A:A,Stores!B:B, "Not found")</f>
        <v>MegaMart Johnmouth</v>
      </c>
      <c r="Y2301" t="str">
        <f>_xlfn.XLOOKUP(Table4[[#This Row],[StoreID]],Stores!A:A,Stores!C:C, "Not Found")</f>
        <v>Johnmouth</v>
      </c>
      <c r="Z2301" t="str">
        <f>_xlfn.XLOOKUP(Table4[[#This Row],[StoreID]],Stores!A:A,Stores!D:D, "Not Found")</f>
        <v>East</v>
      </c>
    </row>
    <row r="2302" spans="1:26">
      <c r="A2302" t="s">
        <v>3168</v>
      </c>
      <c r="B2302" s="1">
        <v>45768</v>
      </c>
      <c r="C2302" t="s">
        <v>426</v>
      </c>
      <c r="D2302" t="s">
        <v>816</v>
      </c>
      <c r="E2302" t="s">
        <v>842</v>
      </c>
      <c r="F2302">
        <v>1</v>
      </c>
      <c r="G2302">
        <v>0.15</v>
      </c>
      <c r="H2302" t="s">
        <v>875</v>
      </c>
      <c r="I2302" s="4">
        <f>Table4[[#This Row],[Quantity]]*Table4[[#This Row],[UnitPrice]]</f>
        <v>1879.08</v>
      </c>
      <c r="J2302" s="4">
        <f>Table4[[#This Row],[Gross Revenue]]*(1-Table4[[#This Row],[Discount]])</f>
        <v>1597.2179999999998</v>
      </c>
      <c r="K2302" s="4">
        <f>Table4[[#This Row],[Quantity]]*Table4[[#This Row],[CostPrice]]</f>
        <v>1004.56</v>
      </c>
      <c r="L2302" s="4">
        <f>Table4[[#This Row],[Net Revenue]]-Table4[[#This Row],[Total Cost]]</f>
        <v>592.6579999999999</v>
      </c>
      <c r="M2302" t="str">
        <f>_xlfn.XLOOKUP(Table4[[#This Row],[ProductID]], Products!A:A,Products!B:B, "Not Found")</f>
        <v>Set Dairy</v>
      </c>
      <c r="N2302" t="str">
        <f>TEXT(Table4[[#This Row],[Date]], "mmm")</f>
        <v>Apr</v>
      </c>
      <c r="O2302" t="str">
        <f>TEXT(Table4[[#This Row],[Date]], "yyyy")</f>
        <v>2025</v>
      </c>
      <c r="P2302" t="str">
        <f>_xlfn.XLOOKUP(Table4[[#This Row],[ProductID]],Products!A:A,Products!C:C, "Not Found")</f>
        <v>Groceries</v>
      </c>
      <c r="Q2302" t="str">
        <f>_xlfn.XLOOKUP(Table4[[#This Row],[ProductID]],Products!A:A,Products!D:D,"Not Found")</f>
        <v>Dairy</v>
      </c>
      <c r="R2302">
        <f>_xlfn.XLOOKUP(Table4[[#This Row],[ProductID]],Products!A:A,Products!E:E,"Not Found")</f>
        <v>1879.08</v>
      </c>
      <c r="S2302">
        <f>_xlfn.XLOOKUP(Table4[[#This Row],[ProductID]],Products!A:A,Products!F:F, "Not Found")</f>
        <v>1004.56</v>
      </c>
      <c r="T2302" t="str">
        <f>_xlfn.XLOOKUP(Table4[[#This Row],[CustomerID]],Customers!A:A,Customers!D:D, "Not Found")</f>
        <v>F</v>
      </c>
      <c r="U2302" s="6">
        <f>_xlfn.XLOOKUP(Table4[[#This Row],[CustomerID]],Customers!A:A,Customers!E:E, "Not Found")</f>
        <v>29406</v>
      </c>
      <c r="V2302">
        <f ca="1">DATEDIF(Table4[[#This Row],[CustomerBirthday]], TODAY(), "Y")</f>
        <v>46</v>
      </c>
      <c r="W2302" t="str" cm="1">
        <f t="array" aca="1" ref="W2302" ca="1">_xlfn.IFS(Table4[[#This Row],[Age]]&lt;25, "Under 25",Table4[[#This Row],[Age]]=34, "25-34", Table4[[#This Row],[Age]]&lt;=49, "35-49", Table4[[#This Row],[Age]]&lt;=64, "50-64", Table4[[#This Row],[Age]]&gt;=65, "65+")</f>
        <v>35-49</v>
      </c>
      <c r="X2302" t="str">
        <f>_xlfn.XLOOKUP(Table4[[#This Row],[StoreID]],Stores!A:A,Stores!B:B, "Not found")</f>
        <v>MegaMart Brianahaven</v>
      </c>
      <c r="Y2302" t="str">
        <f>_xlfn.XLOOKUP(Table4[[#This Row],[StoreID]],Stores!A:A,Stores!C:C, "Not Found")</f>
        <v>Brianahaven</v>
      </c>
      <c r="Z2302" t="str">
        <f>_xlfn.XLOOKUP(Table4[[#This Row],[StoreID]],Stores!A:A,Stores!D:D, "Not Found")</f>
        <v>North</v>
      </c>
    </row>
    <row r="2303" spans="1:26">
      <c r="A2303" t="s">
        <v>3169</v>
      </c>
      <c r="B2303" s="1">
        <v>45713</v>
      </c>
      <c r="C2303" t="s">
        <v>445</v>
      </c>
      <c r="D2303" t="s">
        <v>800</v>
      </c>
      <c r="E2303" t="s">
        <v>831</v>
      </c>
      <c r="F2303">
        <v>3</v>
      </c>
      <c r="G2303">
        <v>0.15</v>
      </c>
      <c r="H2303" t="s">
        <v>871</v>
      </c>
      <c r="I2303" s="4">
        <f>Table4[[#This Row],[Quantity]]*Table4[[#This Row],[UnitPrice]]</f>
        <v>5857.9500000000007</v>
      </c>
      <c r="J2303" s="4">
        <f>Table4[[#This Row],[Gross Revenue]]*(1-Table4[[#This Row],[Discount]])</f>
        <v>4979.2575000000006</v>
      </c>
      <c r="K2303" s="4">
        <f>Table4[[#This Row],[Quantity]]*Table4[[#This Row],[CostPrice]]</f>
        <v>4353.8099999999995</v>
      </c>
      <c r="L2303" s="4">
        <f>Table4[[#This Row],[Net Revenue]]-Table4[[#This Row],[Total Cost]]</f>
        <v>625.44750000000113</v>
      </c>
      <c r="M2303" t="str">
        <f>_xlfn.XLOOKUP(Table4[[#This Row],[ProductID]], Products!A:A,Products!B:B, "Not Found")</f>
        <v>Book Television</v>
      </c>
      <c r="N2303" t="str">
        <f>TEXT(Table4[[#This Row],[Date]], "mmm")</f>
        <v>Feb</v>
      </c>
      <c r="O2303" t="str">
        <f>TEXT(Table4[[#This Row],[Date]], "yyyy")</f>
        <v>2025</v>
      </c>
      <c r="P2303" t="str">
        <f>_xlfn.XLOOKUP(Table4[[#This Row],[ProductID]],Products!A:A,Products!C:C, "Not Found")</f>
        <v>Electronics</v>
      </c>
      <c r="Q2303" t="str">
        <f>_xlfn.XLOOKUP(Table4[[#This Row],[ProductID]],Products!A:A,Products!D:D,"Not Found")</f>
        <v>Television</v>
      </c>
      <c r="R2303">
        <f>_xlfn.XLOOKUP(Table4[[#This Row],[ProductID]],Products!A:A,Products!E:E,"Not Found")</f>
        <v>1952.65</v>
      </c>
      <c r="S2303">
        <f>_xlfn.XLOOKUP(Table4[[#This Row],[ProductID]],Products!A:A,Products!F:F, "Not Found")</f>
        <v>1451.27</v>
      </c>
      <c r="T2303" t="str">
        <f>_xlfn.XLOOKUP(Table4[[#This Row],[CustomerID]],Customers!A:A,Customers!D:D, "Not Found")</f>
        <v>F</v>
      </c>
      <c r="U2303" s="6">
        <f>_xlfn.XLOOKUP(Table4[[#This Row],[CustomerID]],Customers!A:A,Customers!E:E, "Not Found")</f>
        <v>23386</v>
      </c>
      <c r="V2303">
        <f ca="1">DATEDIF(Table4[[#This Row],[CustomerBirthday]], TODAY(), "Y")</f>
        <v>62</v>
      </c>
      <c r="W2303" t="str" cm="1">
        <f t="array" aca="1" ref="W2303" ca="1">_xlfn.IFS(Table4[[#This Row],[Age]]&lt;25, "Under 25",Table4[[#This Row],[Age]]=34, "25-34", Table4[[#This Row],[Age]]&lt;=49, "35-49", Table4[[#This Row],[Age]]&lt;=64, "50-64", Table4[[#This Row],[Age]]&gt;=65, "65+")</f>
        <v>50-64</v>
      </c>
      <c r="X2303" t="str">
        <f>_xlfn.XLOOKUP(Table4[[#This Row],[StoreID]],Stores!A:A,Stores!B:B, "Not found")</f>
        <v>MegaMart Jimenezborough</v>
      </c>
      <c r="Y2303" t="str">
        <f>_xlfn.XLOOKUP(Table4[[#This Row],[StoreID]],Stores!A:A,Stores!C:C, "Not Found")</f>
        <v>Jimenezborough</v>
      </c>
      <c r="Z2303" t="str">
        <f>_xlfn.XLOOKUP(Table4[[#This Row],[StoreID]],Stores!A:A,Stores!D:D, "Not Found")</f>
        <v>South</v>
      </c>
    </row>
    <row r="2304" spans="1:26">
      <c r="A2304" t="s">
        <v>3170</v>
      </c>
      <c r="B2304" s="1">
        <v>45666</v>
      </c>
      <c r="C2304" t="s">
        <v>393</v>
      </c>
      <c r="D2304" t="s">
        <v>780</v>
      </c>
      <c r="E2304" t="s">
        <v>831</v>
      </c>
      <c r="F2304">
        <v>5</v>
      </c>
      <c r="G2304">
        <v>0</v>
      </c>
      <c r="H2304" t="s">
        <v>865</v>
      </c>
      <c r="I2304" s="4">
        <f>Table4[[#This Row],[Quantity]]*Table4[[#This Row],[UnitPrice]]</f>
        <v>6361.15</v>
      </c>
      <c r="J2304" s="4">
        <f>Table4[[#This Row],[Gross Revenue]]*(1-Table4[[#This Row],[Discount]])</f>
        <v>6361.15</v>
      </c>
      <c r="K2304" s="4">
        <f>Table4[[#This Row],[Quantity]]*Table4[[#This Row],[CostPrice]]</f>
        <v>4763.25</v>
      </c>
      <c r="L2304" s="4">
        <f>Table4[[#This Row],[Net Revenue]]-Table4[[#This Row],[Total Cost]]</f>
        <v>1597.8999999999996</v>
      </c>
      <c r="M2304" t="str">
        <f>_xlfn.XLOOKUP(Table4[[#This Row],[ProductID]], Products!A:A,Products!B:B, "Not Found")</f>
        <v>Hospital Smartphone</v>
      </c>
      <c r="N2304" t="str">
        <f>TEXT(Table4[[#This Row],[Date]], "mmm")</f>
        <v>Jan</v>
      </c>
      <c r="O2304" t="str">
        <f>TEXT(Table4[[#This Row],[Date]], "yyyy")</f>
        <v>2025</v>
      </c>
      <c r="P2304" t="str">
        <f>_xlfn.XLOOKUP(Table4[[#This Row],[ProductID]],Products!A:A,Products!C:C, "Not Found")</f>
        <v>Electronics</v>
      </c>
      <c r="Q2304" t="str">
        <f>_xlfn.XLOOKUP(Table4[[#This Row],[ProductID]],Products!A:A,Products!D:D,"Not Found")</f>
        <v>Smartphone</v>
      </c>
      <c r="R2304">
        <f>_xlfn.XLOOKUP(Table4[[#This Row],[ProductID]],Products!A:A,Products!E:E,"Not Found")</f>
        <v>1272.23</v>
      </c>
      <c r="S2304">
        <f>_xlfn.XLOOKUP(Table4[[#This Row],[ProductID]],Products!A:A,Products!F:F, "Not Found")</f>
        <v>952.65</v>
      </c>
      <c r="T2304" t="str">
        <f>_xlfn.XLOOKUP(Table4[[#This Row],[CustomerID]],Customers!A:A,Customers!D:D, "Not Found")</f>
        <v>M</v>
      </c>
      <c r="U2304" s="6">
        <f>_xlfn.XLOOKUP(Table4[[#This Row],[CustomerID]],Customers!A:A,Customers!E:E, "Not Found")</f>
        <v>25566</v>
      </c>
      <c r="V2304">
        <f ca="1">DATEDIF(Table4[[#This Row],[CustomerBirthday]], TODAY(), "Y")</f>
        <v>56</v>
      </c>
      <c r="W2304" t="str" cm="1">
        <f t="array" aca="1" ref="W2304" ca="1">_xlfn.IFS(Table4[[#This Row],[Age]]&lt;25, "Under 25",Table4[[#This Row],[Age]]=34, "25-34", Table4[[#This Row],[Age]]&lt;=49, "35-49", Table4[[#This Row],[Age]]&lt;=64, "50-64", Table4[[#This Row],[Age]]&gt;=65, "65+")</f>
        <v>50-64</v>
      </c>
      <c r="X2304" t="str">
        <f>_xlfn.XLOOKUP(Table4[[#This Row],[StoreID]],Stores!A:A,Stores!B:B, "Not found")</f>
        <v>MegaMart Jimenezborough</v>
      </c>
      <c r="Y2304" t="str">
        <f>_xlfn.XLOOKUP(Table4[[#This Row],[StoreID]],Stores!A:A,Stores!C:C, "Not Found")</f>
        <v>Jimenezborough</v>
      </c>
      <c r="Z2304" t="str">
        <f>_xlfn.XLOOKUP(Table4[[#This Row],[StoreID]],Stores!A:A,Stores!D:D, "Not Found")</f>
        <v>South</v>
      </c>
    </row>
    <row r="2305" spans="1:26">
      <c r="A2305" t="s">
        <v>3171</v>
      </c>
      <c r="B2305" s="1">
        <v>45892</v>
      </c>
      <c r="C2305" t="s">
        <v>563</v>
      </c>
      <c r="D2305" t="s">
        <v>718</v>
      </c>
      <c r="E2305" t="s">
        <v>846</v>
      </c>
      <c r="F2305">
        <v>3</v>
      </c>
      <c r="G2305">
        <v>0</v>
      </c>
      <c r="H2305" t="s">
        <v>868</v>
      </c>
      <c r="I2305" s="4">
        <f>Table4[[#This Row],[Quantity]]*Table4[[#This Row],[UnitPrice]]</f>
        <v>1012.89</v>
      </c>
      <c r="J2305" s="4">
        <f>Table4[[#This Row],[Gross Revenue]]*(1-Table4[[#This Row],[Discount]])</f>
        <v>1012.89</v>
      </c>
      <c r="K2305" s="4">
        <f>Table4[[#This Row],[Quantity]]*Table4[[#This Row],[CostPrice]]</f>
        <v>507.09000000000003</v>
      </c>
      <c r="L2305" s="4">
        <f>Table4[[#This Row],[Net Revenue]]-Table4[[#This Row],[Total Cost]]</f>
        <v>505.79999999999995</v>
      </c>
      <c r="M2305" t="str">
        <f>_xlfn.XLOOKUP(Table4[[#This Row],[ProductID]], Products!A:A,Products!B:B, "Not Found")</f>
        <v>Here Footwear</v>
      </c>
      <c r="N2305" t="str">
        <f>TEXT(Table4[[#This Row],[Date]], "mmm")</f>
        <v>Aug</v>
      </c>
      <c r="O2305" t="str">
        <f>TEXT(Table4[[#This Row],[Date]], "yyyy")</f>
        <v>2025</v>
      </c>
      <c r="P2305" t="str">
        <f>_xlfn.XLOOKUP(Table4[[#This Row],[ProductID]],Products!A:A,Products!C:C, "Not Found")</f>
        <v>Fashion</v>
      </c>
      <c r="Q2305" t="str">
        <f>_xlfn.XLOOKUP(Table4[[#This Row],[ProductID]],Products!A:A,Products!D:D,"Not Found")</f>
        <v>Footwear</v>
      </c>
      <c r="R2305">
        <f>_xlfn.XLOOKUP(Table4[[#This Row],[ProductID]],Products!A:A,Products!E:E,"Not Found")</f>
        <v>337.63</v>
      </c>
      <c r="S2305">
        <f>_xlfn.XLOOKUP(Table4[[#This Row],[ProductID]],Products!A:A,Products!F:F, "Not Found")</f>
        <v>169.03</v>
      </c>
      <c r="T2305" t="str">
        <f>_xlfn.XLOOKUP(Table4[[#This Row],[CustomerID]],Customers!A:A,Customers!D:D, "Not Found")</f>
        <v>M</v>
      </c>
      <c r="U2305" s="6">
        <f>_xlfn.XLOOKUP(Table4[[#This Row],[CustomerID]],Customers!A:A,Customers!E:E, "Not Found")</f>
        <v>24092</v>
      </c>
      <c r="V2305">
        <f ca="1">DATEDIF(Table4[[#This Row],[CustomerBirthday]], TODAY(), "Y")</f>
        <v>60</v>
      </c>
      <c r="W2305" t="str" cm="1">
        <f t="array" aca="1" ref="W2305" ca="1">_xlfn.IFS(Table4[[#This Row],[Age]]&lt;25, "Under 25",Table4[[#This Row],[Age]]=34, "25-34", Table4[[#This Row],[Age]]&lt;=49, "35-49", Table4[[#This Row],[Age]]&lt;=64, "50-64", Table4[[#This Row],[Age]]&gt;=65, "65+")</f>
        <v>50-64</v>
      </c>
      <c r="X2305" t="str">
        <f>_xlfn.XLOOKUP(Table4[[#This Row],[StoreID]],Stores!A:A,Stores!B:B, "Not found")</f>
        <v>MegaMart Johnmouth</v>
      </c>
      <c r="Y2305" t="str">
        <f>_xlfn.XLOOKUP(Table4[[#This Row],[StoreID]],Stores!A:A,Stores!C:C, "Not Found")</f>
        <v>Johnmouth</v>
      </c>
      <c r="Z2305" t="str">
        <f>_xlfn.XLOOKUP(Table4[[#This Row],[StoreID]],Stores!A:A,Stores!D:D, "Not Found")</f>
        <v>East</v>
      </c>
    </row>
    <row r="2306" spans="1:26">
      <c r="A2306" t="s">
        <v>3172</v>
      </c>
      <c r="B2306" s="1">
        <v>45211</v>
      </c>
      <c r="C2306" t="s">
        <v>183</v>
      </c>
      <c r="D2306" t="s">
        <v>753</v>
      </c>
      <c r="E2306" t="s">
        <v>839</v>
      </c>
      <c r="F2306">
        <v>3</v>
      </c>
      <c r="G2306">
        <v>0.1</v>
      </c>
      <c r="H2306" t="s">
        <v>868</v>
      </c>
      <c r="I2306" s="4">
        <f>Table4[[#This Row],[Quantity]]*Table4[[#This Row],[UnitPrice]]</f>
        <v>811.34999999999991</v>
      </c>
      <c r="J2306" s="4">
        <f>Table4[[#This Row],[Gross Revenue]]*(1-Table4[[#This Row],[Discount]])</f>
        <v>730.21499999999992</v>
      </c>
      <c r="K2306" s="4">
        <f>Table4[[#This Row],[Quantity]]*Table4[[#This Row],[CostPrice]]</f>
        <v>562.79999999999995</v>
      </c>
      <c r="L2306" s="4">
        <f>Table4[[#This Row],[Net Revenue]]-Table4[[#This Row],[Total Cost]]</f>
        <v>167.41499999999996</v>
      </c>
      <c r="M2306" t="str">
        <f>_xlfn.XLOOKUP(Table4[[#This Row],[ProductID]], Products!A:A,Products!B:B, "Not Found")</f>
        <v>Whether Bags</v>
      </c>
      <c r="N2306" t="str">
        <f>TEXT(Table4[[#This Row],[Date]], "mmm")</f>
        <v>Oct</v>
      </c>
      <c r="O2306" t="str">
        <f>TEXT(Table4[[#This Row],[Date]], "yyyy")</f>
        <v>2023</v>
      </c>
      <c r="P2306" t="str">
        <f>_xlfn.XLOOKUP(Table4[[#This Row],[ProductID]],Products!A:A,Products!C:C, "Not Found")</f>
        <v>Fashion</v>
      </c>
      <c r="Q2306" t="str">
        <f>_xlfn.XLOOKUP(Table4[[#This Row],[ProductID]],Products!A:A,Products!D:D,"Not Found")</f>
        <v>Bags</v>
      </c>
      <c r="R2306">
        <f>_xlfn.XLOOKUP(Table4[[#This Row],[ProductID]],Products!A:A,Products!E:E,"Not Found")</f>
        <v>270.45</v>
      </c>
      <c r="S2306">
        <f>_xlfn.XLOOKUP(Table4[[#This Row],[ProductID]],Products!A:A,Products!F:F, "Not Found")</f>
        <v>187.6</v>
      </c>
      <c r="T2306" t="str">
        <f>_xlfn.XLOOKUP(Table4[[#This Row],[CustomerID]],Customers!A:A,Customers!D:D, "Not Found")</f>
        <v>F</v>
      </c>
      <c r="U2306" s="6">
        <f>_xlfn.XLOOKUP(Table4[[#This Row],[CustomerID]],Customers!A:A,Customers!E:E, "Not Found")</f>
        <v>38901</v>
      </c>
      <c r="V2306">
        <f ca="1">DATEDIF(Table4[[#This Row],[CustomerBirthday]], TODAY(), "Y")</f>
        <v>20</v>
      </c>
      <c r="W2306" t="str" cm="1">
        <f t="array" aca="1" ref="W2306" ca="1">_xlfn.IFS(Table4[[#This Row],[Age]]&lt;25, "Under 25",Table4[[#This Row],[Age]]=34, "25-34", Table4[[#This Row],[Age]]&lt;=49, "35-49", Table4[[#This Row],[Age]]&lt;=64, "50-64", Table4[[#This Row],[Age]]&gt;=65, "65+")</f>
        <v>Under 25</v>
      </c>
      <c r="X2306" t="str">
        <f>_xlfn.XLOOKUP(Table4[[#This Row],[StoreID]],Stores!A:A,Stores!B:B, "Not found")</f>
        <v>MegaMart New Michele</v>
      </c>
      <c r="Y2306" t="str">
        <f>_xlfn.XLOOKUP(Table4[[#This Row],[StoreID]],Stores!A:A,Stores!C:C, "Not Found")</f>
        <v>New Michele</v>
      </c>
      <c r="Z2306" t="str">
        <f>_xlfn.XLOOKUP(Table4[[#This Row],[StoreID]],Stores!A:A,Stores!D:D, "Not Found")</f>
        <v>West</v>
      </c>
    </row>
    <row r="2307" spans="1:26">
      <c r="A2307" t="s">
        <v>3173</v>
      </c>
      <c r="B2307" s="1">
        <v>45225</v>
      </c>
      <c r="C2307" t="s">
        <v>130</v>
      </c>
      <c r="D2307" t="s">
        <v>792</v>
      </c>
      <c r="E2307" t="s">
        <v>835</v>
      </c>
      <c r="F2307">
        <v>2</v>
      </c>
      <c r="G2307">
        <v>0.05</v>
      </c>
      <c r="H2307" t="s">
        <v>875</v>
      </c>
      <c r="I2307" s="4">
        <f>Table4[[#This Row],[Quantity]]*Table4[[#This Row],[UnitPrice]]</f>
        <v>3597.94</v>
      </c>
      <c r="J2307" s="4">
        <f>Table4[[#This Row],[Gross Revenue]]*(1-Table4[[#This Row],[Discount]])</f>
        <v>3418.0429999999997</v>
      </c>
      <c r="K2307" s="4">
        <f>Table4[[#This Row],[Quantity]]*Table4[[#This Row],[CostPrice]]</f>
        <v>2658.3</v>
      </c>
      <c r="L2307" s="4">
        <f>Table4[[#This Row],[Net Revenue]]-Table4[[#This Row],[Total Cost]]</f>
        <v>759.74299999999948</v>
      </c>
      <c r="M2307" t="str">
        <f>_xlfn.XLOOKUP(Table4[[#This Row],[ProductID]], Products!A:A,Products!B:B, "Not Found")</f>
        <v>Beat Accessories</v>
      </c>
      <c r="N2307" t="str">
        <f>TEXT(Table4[[#This Row],[Date]], "mmm")</f>
        <v>Oct</v>
      </c>
      <c r="O2307" t="str">
        <f>TEXT(Table4[[#This Row],[Date]], "yyyy")</f>
        <v>2023</v>
      </c>
      <c r="P2307" t="str">
        <f>_xlfn.XLOOKUP(Table4[[#This Row],[ProductID]],Products!A:A,Products!C:C, "Not Found")</f>
        <v>Fashion</v>
      </c>
      <c r="Q2307" t="str">
        <f>_xlfn.XLOOKUP(Table4[[#This Row],[ProductID]],Products!A:A,Products!D:D,"Not Found")</f>
        <v>Accessories</v>
      </c>
      <c r="R2307">
        <f>_xlfn.XLOOKUP(Table4[[#This Row],[ProductID]],Products!A:A,Products!E:E,"Not Found")</f>
        <v>1798.97</v>
      </c>
      <c r="S2307">
        <f>_xlfn.XLOOKUP(Table4[[#This Row],[ProductID]],Products!A:A,Products!F:F, "Not Found")</f>
        <v>1329.15</v>
      </c>
      <c r="T2307" t="str">
        <f>_xlfn.XLOOKUP(Table4[[#This Row],[CustomerID]],Customers!A:A,Customers!D:D, "Not Found")</f>
        <v>F</v>
      </c>
      <c r="U2307" s="6">
        <f>_xlfn.XLOOKUP(Table4[[#This Row],[CustomerID]],Customers!A:A,Customers!E:E, "Not Found")</f>
        <v>28698</v>
      </c>
      <c r="V2307">
        <f ca="1">DATEDIF(Table4[[#This Row],[CustomerBirthday]], TODAY(), "Y")</f>
        <v>48</v>
      </c>
      <c r="W2307" t="str" cm="1">
        <f t="array" aca="1" ref="W2307" ca="1">_xlfn.IFS(Table4[[#This Row],[Age]]&lt;25, "Under 25",Table4[[#This Row],[Age]]=34, "25-34", Table4[[#This Row],[Age]]&lt;=49, "35-49", Table4[[#This Row],[Age]]&lt;=64, "50-64", Table4[[#This Row],[Age]]&gt;=65, "65+")</f>
        <v>35-49</v>
      </c>
      <c r="X2307" t="str">
        <f>_xlfn.XLOOKUP(Table4[[#This Row],[StoreID]],Stores!A:A,Stores!B:B, "Not found")</f>
        <v>MegaMart Peckmouth</v>
      </c>
      <c r="Y2307" t="str">
        <f>_xlfn.XLOOKUP(Table4[[#This Row],[StoreID]],Stores!A:A,Stores!C:C, "Not Found")</f>
        <v>Peckmouth</v>
      </c>
      <c r="Z2307" t="str">
        <f>_xlfn.XLOOKUP(Table4[[#This Row],[StoreID]],Stores!A:A,Stores!D:D, "Not Found")</f>
        <v>East</v>
      </c>
    </row>
    <row r="2308" spans="1:26">
      <c r="A2308" t="s">
        <v>3174</v>
      </c>
      <c r="B2308" s="1">
        <v>45224</v>
      </c>
      <c r="C2308" t="s">
        <v>230</v>
      </c>
      <c r="D2308" t="s">
        <v>747</v>
      </c>
      <c r="E2308" t="s">
        <v>831</v>
      </c>
      <c r="F2308">
        <v>1</v>
      </c>
      <c r="G2308">
        <v>0.05</v>
      </c>
      <c r="H2308" t="s">
        <v>868</v>
      </c>
      <c r="I2308" s="4">
        <f>Table4[[#This Row],[Quantity]]*Table4[[#This Row],[UnitPrice]]</f>
        <v>1134.8</v>
      </c>
      <c r="J2308" s="4">
        <f>Table4[[#This Row],[Gross Revenue]]*(1-Table4[[#This Row],[Discount]])</f>
        <v>1078.06</v>
      </c>
      <c r="K2308" s="4">
        <f>Table4[[#This Row],[Quantity]]*Table4[[#This Row],[CostPrice]]</f>
        <v>675.1</v>
      </c>
      <c r="L2308" s="4">
        <f>Table4[[#This Row],[Net Revenue]]-Table4[[#This Row],[Total Cost]]</f>
        <v>402.95999999999992</v>
      </c>
      <c r="M2308" t="str">
        <f>_xlfn.XLOOKUP(Table4[[#This Row],[ProductID]], Products!A:A,Products!B:B, "Not Found")</f>
        <v>World Watches</v>
      </c>
      <c r="N2308" t="str">
        <f>TEXT(Table4[[#This Row],[Date]], "mmm")</f>
        <v>Oct</v>
      </c>
      <c r="O2308" t="str">
        <f>TEXT(Table4[[#This Row],[Date]], "yyyy")</f>
        <v>2023</v>
      </c>
      <c r="P2308" t="str">
        <f>_xlfn.XLOOKUP(Table4[[#This Row],[ProductID]],Products!A:A,Products!C:C, "Not Found")</f>
        <v>Fashion</v>
      </c>
      <c r="Q2308" t="str">
        <f>_xlfn.XLOOKUP(Table4[[#This Row],[ProductID]],Products!A:A,Products!D:D,"Not Found")</f>
        <v>Watches</v>
      </c>
      <c r="R2308">
        <f>_xlfn.XLOOKUP(Table4[[#This Row],[ProductID]],Products!A:A,Products!E:E,"Not Found")</f>
        <v>1134.8</v>
      </c>
      <c r="S2308">
        <f>_xlfn.XLOOKUP(Table4[[#This Row],[ProductID]],Products!A:A,Products!F:F, "Not Found")</f>
        <v>675.1</v>
      </c>
      <c r="T2308" t="str">
        <f>_xlfn.XLOOKUP(Table4[[#This Row],[CustomerID]],Customers!A:A,Customers!D:D, "Not Found")</f>
        <v>M</v>
      </c>
      <c r="U2308" s="6">
        <f>_xlfn.XLOOKUP(Table4[[#This Row],[CustomerID]],Customers!A:A,Customers!E:E, "Not Found")</f>
        <v>35712</v>
      </c>
      <c r="V2308">
        <f ca="1">DATEDIF(Table4[[#This Row],[CustomerBirthday]], TODAY(), "Y")</f>
        <v>28</v>
      </c>
      <c r="W2308" t="str" cm="1">
        <f t="array" aca="1" ref="W2308" ca="1">_xlfn.IFS(Table4[[#This Row],[Age]]&lt;25, "Under 25",Table4[[#This Row],[Age]]=34, "25-34", Table4[[#This Row],[Age]]&lt;=49, "35-49", Table4[[#This Row],[Age]]&lt;=64, "50-64", Table4[[#This Row],[Age]]&gt;=65, "65+")</f>
        <v>35-49</v>
      </c>
      <c r="X2308" t="str">
        <f>_xlfn.XLOOKUP(Table4[[#This Row],[StoreID]],Stores!A:A,Stores!B:B, "Not found")</f>
        <v>MegaMart Jimenezborough</v>
      </c>
      <c r="Y2308" t="str">
        <f>_xlfn.XLOOKUP(Table4[[#This Row],[StoreID]],Stores!A:A,Stores!C:C, "Not Found")</f>
        <v>Jimenezborough</v>
      </c>
      <c r="Z2308" t="str">
        <f>_xlfn.XLOOKUP(Table4[[#This Row],[StoreID]],Stores!A:A,Stores!D:D, "Not Found")</f>
        <v>South</v>
      </c>
    </row>
    <row r="2309" spans="1:26">
      <c r="A2309" t="s">
        <v>3175</v>
      </c>
      <c r="B2309" s="1">
        <v>45895</v>
      </c>
      <c r="C2309" t="s">
        <v>539</v>
      </c>
      <c r="D2309" t="s">
        <v>782</v>
      </c>
      <c r="E2309" t="s">
        <v>839</v>
      </c>
      <c r="F2309">
        <v>1</v>
      </c>
      <c r="G2309">
        <v>0.05</v>
      </c>
      <c r="H2309" t="s">
        <v>875</v>
      </c>
      <c r="I2309" s="4">
        <f>Table4[[#This Row],[Quantity]]*Table4[[#This Row],[UnitPrice]]</f>
        <v>673.78</v>
      </c>
      <c r="J2309" s="4">
        <f>Table4[[#This Row],[Gross Revenue]]*(1-Table4[[#This Row],[Discount]])</f>
        <v>640.09099999999989</v>
      </c>
      <c r="K2309" s="4">
        <f>Table4[[#This Row],[Quantity]]*Table4[[#This Row],[CostPrice]]</f>
        <v>363.33</v>
      </c>
      <c r="L2309" s="4">
        <f>Table4[[#This Row],[Net Revenue]]-Table4[[#This Row],[Total Cost]]</f>
        <v>276.76099999999991</v>
      </c>
      <c r="M2309" t="str">
        <f>_xlfn.XLOOKUP(Table4[[#This Row],[ProductID]], Products!A:A,Products!B:B, "Not Found")</f>
        <v>Deal Smartphone</v>
      </c>
      <c r="N2309" t="str">
        <f>TEXT(Table4[[#This Row],[Date]], "mmm")</f>
        <v>Aug</v>
      </c>
      <c r="O2309" t="str">
        <f>TEXT(Table4[[#This Row],[Date]], "yyyy")</f>
        <v>2025</v>
      </c>
      <c r="P2309" t="str">
        <f>_xlfn.XLOOKUP(Table4[[#This Row],[ProductID]],Products!A:A,Products!C:C, "Not Found")</f>
        <v>Electronics</v>
      </c>
      <c r="Q2309" t="str">
        <f>_xlfn.XLOOKUP(Table4[[#This Row],[ProductID]],Products!A:A,Products!D:D,"Not Found")</f>
        <v>Smartphone</v>
      </c>
      <c r="R2309">
        <f>_xlfn.XLOOKUP(Table4[[#This Row],[ProductID]],Products!A:A,Products!E:E,"Not Found")</f>
        <v>673.78</v>
      </c>
      <c r="S2309">
        <f>_xlfn.XLOOKUP(Table4[[#This Row],[ProductID]],Products!A:A,Products!F:F, "Not Found")</f>
        <v>363.33</v>
      </c>
      <c r="T2309" t="str">
        <f>_xlfn.XLOOKUP(Table4[[#This Row],[CustomerID]],Customers!A:A,Customers!D:D, "Not Found")</f>
        <v>M</v>
      </c>
      <c r="U2309" s="6">
        <f>_xlfn.XLOOKUP(Table4[[#This Row],[CustomerID]],Customers!A:A,Customers!E:E, "Not Found")</f>
        <v>28514</v>
      </c>
      <c r="V2309">
        <f ca="1">DATEDIF(Table4[[#This Row],[CustomerBirthday]], TODAY(), "Y")</f>
        <v>48</v>
      </c>
      <c r="W2309" t="str" cm="1">
        <f t="array" aca="1" ref="W2309" ca="1">_xlfn.IFS(Table4[[#This Row],[Age]]&lt;25, "Under 25",Table4[[#This Row],[Age]]=34, "25-34", Table4[[#This Row],[Age]]&lt;=49, "35-49", Table4[[#This Row],[Age]]&lt;=64, "50-64", Table4[[#This Row],[Age]]&gt;=65, "65+")</f>
        <v>35-49</v>
      </c>
      <c r="X2309" t="str">
        <f>_xlfn.XLOOKUP(Table4[[#This Row],[StoreID]],Stores!A:A,Stores!B:B, "Not found")</f>
        <v>MegaMart New Michele</v>
      </c>
      <c r="Y2309" t="str">
        <f>_xlfn.XLOOKUP(Table4[[#This Row],[StoreID]],Stores!A:A,Stores!C:C, "Not Found")</f>
        <v>New Michele</v>
      </c>
      <c r="Z2309" t="str">
        <f>_xlfn.XLOOKUP(Table4[[#This Row],[StoreID]],Stores!A:A,Stores!D:D, "Not Found")</f>
        <v>West</v>
      </c>
    </row>
    <row r="2310" spans="1:26">
      <c r="A2310" t="s">
        <v>3176</v>
      </c>
      <c r="B2310" s="1">
        <v>45223</v>
      </c>
      <c r="C2310" t="s">
        <v>647</v>
      </c>
      <c r="D2310" t="s">
        <v>806</v>
      </c>
      <c r="E2310" t="s">
        <v>839</v>
      </c>
      <c r="F2310">
        <v>3</v>
      </c>
      <c r="G2310">
        <v>0</v>
      </c>
      <c r="H2310" t="s">
        <v>865</v>
      </c>
      <c r="I2310" s="4">
        <f>Table4[[#This Row],[Quantity]]*Table4[[#This Row],[UnitPrice]]</f>
        <v>5236.83</v>
      </c>
      <c r="J2310" s="4">
        <f>Table4[[#This Row],[Gross Revenue]]*(1-Table4[[#This Row],[Discount]])</f>
        <v>5236.83</v>
      </c>
      <c r="K2310" s="4">
        <f>Table4[[#This Row],[Quantity]]*Table4[[#This Row],[CostPrice]]</f>
        <v>3967.32</v>
      </c>
      <c r="L2310" s="4">
        <f>Table4[[#This Row],[Net Revenue]]-Table4[[#This Row],[Total Cost]]</f>
        <v>1269.5099999999998</v>
      </c>
      <c r="M2310" t="str">
        <f>_xlfn.XLOOKUP(Table4[[#This Row],[ProductID]], Products!A:A,Products!B:B, "Not Found")</f>
        <v>Piece Headphones</v>
      </c>
      <c r="N2310" t="str">
        <f>TEXT(Table4[[#This Row],[Date]], "mmm")</f>
        <v>Oct</v>
      </c>
      <c r="O2310" t="str">
        <f>TEXT(Table4[[#This Row],[Date]], "yyyy")</f>
        <v>2023</v>
      </c>
      <c r="P2310" t="str">
        <f>_xlfn.XLOOKUP(Table4[[#This Row],[ProductID]],Products!A:A,Products!C:C, "Not Found")</f>
        <v>Electronics</v>
      </c>
      <c r="Q2310" t="str">
        <f>_xlfn.XLOOKUP(Table4[[#This Row],[ProductID]],Products!A:A,Products!D:D,"Not Found")</f>
        <v>Headphones</v>
      </c>
      <c r="R2310">
        <f>_xlfn.XLOOKUP(Table4[[#This Row],[ProductID]],Products!A:A,Products!E:E,"Not Found")</f>
        <v>1745.61</v>
      </c>
      <c r="S2310">
        <f>_xlfn.XLOOKUP(Table4[[#This Row],[ProductID]],Products!A:A,Products!F:F, "Not Found")</f>
        <v>1322.44</v>
      </c>
      <c r="T2310" t="str">
        <f>_xlfn.XLOOKUP(Table4[[#This Row],[CustomerID]],Customers!A:A,Customers!D:D, "Not Found")</f>
        <v>M</v>
      </c>
      <c r="U2310" s="6">
        <f>_xlfn.XLOOKUP(Table4[[#This Row],[CustomerID]],Customers!A:A,Customers!E:E, "Not Found")</f>
        <v>33196</v>
      </c>
      <c r="V2310">
        <f ca="1">DATEDIF(Table4[[#This Row],[CustomerBirthday]], TODAY(), "Y")</f>
        <v>35</v>
      </c>
      <c r="W2310" t="str" cm="1">
        <f t="array" aca="1" ref="W2310" ca="1">_xlfn.IFS(Table4[[#This Row],[Age]]&lt;25, "Under 25",Table4[[#This Row],[Age]]=34, "25-34", Table4[[#This Row],[Age]]&lt;=49, "35-49", Table4[[#This Row],[Age]]&lt;=64, "50-64", Table4[[#This Row],[Age]]&gt;=65, "65+")</f>
        <v>35-49</v>
      </c>
      <c r="X2310" t="str">
        <f>_xlfn.XLOOKUP(Table4[[#This Row],[StoreID]],Stores!A:A,Stores!B:B, "Not found")</f>
        <v>MegaMart New Michele</v>
      </c>
      <c r="Y2310" t="str">
        <f>_xlfn.XLOOKUP(Table4[[#This Row],[StoreID]],Stores!A:A,Stores!C:C, "Not Found")</f>
        <v>New Michele</v>
      </c>
      <c r="Z2310" t="str">
        <f>_xlfn.XLOOKUP(Table4[[#This Row],[StoreID]],Stores!A:A,Stores!D:D, "Not Found")</f>
        <v>West</v>
      </c>
    </row>
    <row r="2311" spans="1:26">
      <c r="A2311" t="s">
        <v>3177</v>
      </c>
      <c r="B2311" s="1">
        <v>45507</v>
      </c>
      <c r="C2311" t="s">
        <v>505</v>
      </c>
      <c r="D2311" t="s">
        <v>747</v>
      </c>
      <c r="E2311" t="s">
        <v>831</v>
      </c>
      <c r="F2311">
        <v>5</v>
      </c>
      <c r="G2311">
        <v>0.05</v>
      </c>
      <c r="H2311" t="s">
        <v>865</v>
      </c>
      <c r="I2311" s="4">
        <f>Table4[[#This Row],[Quantity]]*Table4[[#This Row],[UnitPrice]]</f>
        <v>5674</v>
      </c>
      <c r="J2311" s="4">
        <f>Table4[[#This Row],[Gross Revenue]]*(1-Table4[[#This Row],[Discount]])</f>
        <v>5390.3</v>
      </c>
      <c r="K2311" s="4">
        <f>Table4[[#This Row],[Quantity]]*Table4[[#This Row],[CostPrice]]</f>
        <v>3375.5</v>
      </c>
      <c r="L2311" s="4">
        <f>Table4[[#This Row],[Net Revenue]]-Table4[[#This Row],[Total Cost]]</f>
        <v>2014.8000000000002</v>
      </c>
      <c r="M2311" t="str">
        <f>_xlfn.XLOOKUP(Table4[[#This Row],[ProductID]], Products!A:A,Products!B:B, "Not Found")</f>
        <v>World Watches</v>
      </c>
      <c r="N2311" t="str">
        <f>TEXT(Table4[[#This Row],[Date]], "mmm")</f>
        <v>Aug</v>
      </c>
      <c r="O2311" t="str">
        <f>TEXT(Table4[[#This Row],[Date]], "yyyy")</f>
        <v>2024</v>
      </c>
      <c r="P2311" t="str">
        <f>_xlfn.XLOOKUP(Table4[[#This Row],[ProductID]],Products!A:A,Products!C:C, "Not Found")</f>
        <v>Fashion</v>
      </c>
      <c r="Q2311" t="str">
        <f>_xlfn.XLOOKUP(Table4[[#This Row],[ProductID]],Products!A:A,Products!D:D,"Not Found")</f>
        <v>Watches</v>
      </c>
      <c r="R2311">
        <f>_xlfn.XLOOKUP(Table4[[#This Row],[ProductID]],Products!A:A,Products!E:E,"Not Found")</f>
        <v>1134.8</v>
      </c>
      <c r="S2311">
        <f>_xlfn.XLOOKUP(Table4[[#This Row],[ProductID]],Products!A:A,Products!F:F, "Not Found")</f>
        <v>675.1</v>
      </c>
      <c r="T2311" t="str">
        <f>_xlfn.XLOOKUP(Table4[[#This Row],[CustomerID]],Customers!A:A,Customers!D:D, "Not Found")</f>
        <v>M</v>
      </c>
      <c r="U2311" s="6">
        <f>_xlfn.XLOOKUP(Table4[[#This Row],[CustomerID]],Customers!A:A,Customers!E:E, "Not Found")</f>
        <v>21996</v>
      </c>
      <c r="V2311">
        <f ca="1">DATEDIF(Table4[[#This Row],[CustomerBirthday]], TODAY(), "Y")</f>
        <v>66</v>
      </c>
      <c r="W2311" t="str" cm="1">
        <f t="array" aca="1" ref="W2311" ca="1">_xlfn.IFS(Table4[[#This Row],[Age]]&lt;25, "Under 25",Table4[[#This Row],[Age]]=34, "25-34", Table4[[#This Row],[Age]]&lt;=49, "35-49", Table4[[#This Row],[Age]]&lt;=64, "50-64", Table4[[#This Row],[Age]]&gt;=65, "65+")</f>
        <v>65+</v>
      </c>
      <c r="X2311" t="str">
        <f>_xlfn.XLOOKUP(Table4[[#This Row],[StoreID]],Stores!A:A,Stores!B:B, "Not found")</f>
        <v>MegaMart Jimenezborough</v>
      </c>
      <c r="Y2311" t="str">
        <f>_xlfn.XLOOKUP(Table4[[#This Row],[StoreID]],Stores!A:A,Stores!C:C, "Not Found")</f>
        <v>Jimenezborough</v>
      </c>
      <c r="Z2311" t="str">
        <f>_xlfn.XLOOKUP(Table4[[#This Row],[StoreID]],Stores!A:A,Stores!D:D, "Not Found")</f>
        <v>South</v>
      </c>
    </row>
    <row r="2312" spans="1:26">
      <c r="A2312" t="s">
        <v>3178</v>
      </c>
      <c r="B2312" s="1">
        <v>45437</v>
      </c>
      <c r="C2312" t="s">
        <v>112</v>
      </c>
      <c r="D2312" t="s">
        <v>766</v>
      </c>
      <c r="E2312" t="s">
        <v>831</v>
      </c>
      <c r="F2312">
        <v>5</v>
      </c>
      <c r="G2312">
        <v>0.15</v>
      </c>
      <c r="H2312" t="s">
        <v>875</v>
      </c>
      <c r="I2312" s="4">
        <f>Table4[[#This Row],[Quantity]]*Table4[[#This Row],[UnitPrice]]</f>
        <v>6136.2</v>
      </c>
      <c r="J2312" s="4">
        <f>Table4[[#This Row],[Gross Revenue]]*(1-Table4[[#This Row],[Discount]])</f>
        <v>5215.7699999999995</v>
      </c>
      <c r="K2312" s="4">
        <f>Table4[[#This Row],[Quantity]]*Table4[[#This Row],[CostPrice]]</f>
        <v>4885.45</v>
      </c>
      <c r="L2312" s="4">
        <f>Table4[[#This Row],[Net Revenue]]-Table4[[#This Row],[Total Cost]]</f>
        <v>330.31999999999971</v>
      </c>
      <c r="M2312" t="str">
        <f>_xlfn.XLOOKUP(Table4[[#This Row],[ProductID]], Products!A:A,Products!B:B, "Not Found")</f>
        <v>Firm Dairy</v>
      </c>
      <c r="N2312" t="str">
        <f>TEXT(Table4[[#This Row],[Date]], "mmm")</f>
        <v>May</v>
      </c>
      <c r="O2312" t="str">
        <f>TEXT(Table4[[#This Row],[Date]], "yyyy")</f>
        <v>2024</v>
      </c>
      <c r="P2312" t="str">
        <f>_xlfn.XLOOKUP(Table4[[#This Row],[ProductID]],Products!A:A,Products!C:C, "Not Found")</f>
        <v>Groceries</v>
      </c>
      <c r="Q2312" t="str">
        <f>_xlfn.XLOOKUP(Table4[[#This Row],[ProductID]],Products!A:A,Products!D:D,"Not Found")</f>
        <v>Dairy</v>
      </c>
      <c r="R2312">
        <f>_xlfn.XLOOKUP(Table4[[#This Row],[ProductID]],Products!A:A,Products!E:E,"Not Found")</f>
        <v>1227.24</v>
      </c>
      <c r="S2312">
        <f>_xlfn.XLOOKUP(Table4[[#This Row],[ProductID]],Products!A:A,Products!F:F, "Not Found")</f>
        <v>977.09</v>
      </c>
      <c r="T2312" t="str">
        <f>_xlfn.XLOOKUP(Table4[[#This Row],[CustomerID]],Customers!A:A,Customers!D:D, "Not Found")</f>
        <v>F</v>
      </c>
      <c r="U2312" s="6">
        <f>_xlfn.XLOOKUP(Table4[[#This Row],[CustomerID]],Customers!A:A,Customers!E:E, "Not Found")</f>
        <v>21956</v>
      </c>
      <c r="V2312">
        <f ca="1">DATEDIF(Table4[[#This Row],[CustomerBirthday]], TODAY(), "Y")</f>
        <v>66</v>
      </c>
      <c r="W2312" t="str" cm="1">
        <f t="array" aca="1" ref="W2312" ca="1">_xlfn.IFS(Table4[[#This Row],[Age]]&lt;25, "Under 25",Table4[[#This Row],[Age]]=34, "25-34", Table4[[#This Row],[Age]]&lt;=49, "35-49", Table4[[#This Row],[Age]]&lt;=64, "50-64", Table4[[#This Row],[Age]]&gt;=65, "65+")</f>
        <v>65+</v>
      </c>
      <c r="X2312" t="str">
        <f>_xlfn.XLOOKUP(Table4[[#This Row],[StoreID]],Stores!A:A,Stores!B:B, "Not found")</f>
        <v>MegaMart Jimenezborough</v>
      </c>
      <c r="Y2312" t="str">
        <f>_xlfn.XLOOKUP(Table4[[#This Row],[StoreID]],Stores!A:A,Stores!C:C, "Not Found")</f>
        <v>Jimenezborough</v>
      </c>
      <c r="Z2312" t="str">
        <f>_xlfn.XLOOKUP(Table4[[#This Row],[StoreID]],Stores!A:A,Stores!D:D, "Not Found")</f>
        <v>South</v>
      </c>
    </row>
    <row r="2313" spans="1:26">
      <c r="A2313" t="s">
        <v>3179</v>
      </c>
      <c r="B2313" s="1">
        <v>45617</v>
      </c>
      <c r="C2313" t="s">
        <v>480</v>
      </c>
      <c r="D2313" t="s">
        <v>796</v>
      </c>
      <c r="E2313" t="s">
        <v>831</v>
      </c>
      <c r="F2313">
        <v>2</v>
      </c>
      <c r="G2313">
        <v>0.05</v>
      </c>
      <c r="H2313" t="s">
        <v>865</v>
      </c>
      <c r="I2313" s="4">
        <f>Table4[[#This Row],[Quantity]]*Table4[[#This Row],[UnitPrice]]</f>
        <v>3124.86</v>
      </c>
      <c r="J2313" s="4">
        <f>Table4[[#This Row],[Gross Revenue]]*(1-Table4[[#This Row],[Discount]])</f>
        <v>2968.6170000000002</v>
      </c>
      <c r="K2313" s="4">
        <f>Table4[[#This Row],[Quantity]]*Table4[[#This Row],[CostPrice]]</f>
        <v>2391.2600000000002</v>
      </c>
      <c r="L2313" s="4">
        <f>Table4[[#This Row],[Net Revenue]]-Table4[[#This Row],[Total Cost]]</f>
        <v>577.35699999999997</v>
      </c>
      <c r="M2313" t="str">
        <f>_xlfn.XLOOKUP(Table4[[#This Row],[ProductID]], Products!A:A,Products!B:B, "Not Found")</f>
        <v>Chair Laptop</v>
      </c>
      <c r="N2313" t="str">
        <f>TEXT(Table4[[#This Row],[Date]], "mmm")</f>
        <v>Nov</v>
      </c>
      <c r="O2313" t="str">
        <f>TEXT(Table4[[#This Row],[Date]], "yyyy")</f>
        <v>2024</v>
      </c>
      <c r="P2313" t="str">
        <f>_xlfn.XLOOKUP(Table4[[#This Row],[ProductID]],Products!A:A,Products!C:C, "Not Found")</f>
        <v>Electronics</v>
      </c>
      <c r="Q2313" t="str">
        <f>_xlfn.XLOOKUP(Table4[[#This Row],[ProductID]],Products!A:A,Products!D:D,"Not Found")</f>
        <v>Laptop</v>
      </c>
      <c r="R2313">
        <f>_xlfn.XLOOKUP(Table4[[#This Row],[ProductID]],Products!A:A,Products!E:E,"Not Found")</f>
        <v>1562.43</v>
      </c>
      <c r="S2313">
        <f>_xlfn.XLOOKUP(Table4[[#This Row],[ProductID]],Products!A:A,Products!F:F, "Not Found")</f>
        <v>1195.6300000000001</v>
      </c>
      <c r="T2313" t="str">
        <f>_xlfn.XLOOKUP(Table4[[#This Row],[CustomerID]],Customers!A:A,Customers!D:D, "Not Found")</f>
        <v>M</v>
      </c>
      <c r="U2313" s="6">
        <f>_xlfn.XLOOKUP(Table4[[#This Row],[CustomerID]],Customers!A:A,Customers!E:E, "Not Found")</f>
        <v>35356</v>
      </c>
      <c r="V2313">
        <f ca="1">DATEDIF(Table4[[#This Row],[CustomerBirthday]], TODAY(), "Y")</f>
        <v>29</v>
      </c>
      <c r="W2313" t="str" cm="1">
        <f t="array" aca="1" ref="W2313" ca="1">_xlfn.IFS(Table4[[#This Row],[Age]]&lt;25, "Under 25",Table4[[#This Row],[Age]]=34, "25-34", Table4[[#This Row],[Age]]&lt;=49, "35-49", Table4[[#This Row],[Age]]&lt;=64, "50-64", Table4[[#This Row],[Age]]&gt;=65, "65+")</f>
        <v>35-49</v>
      </c>
      <c r="X2313" t="str">
        <f>_xlfn.XLOOKUP(Table4[[#This Row],[StoreID]],Stores!A:A,Stores!B:B, "Not found")</f>
        <v>MegaMart Jimenezborough</v>
      </c>
      <c r="Y2313" t="str">
        <f>_xlfn.XLOOKUP(Table4[[#This Row],[StoreID]],Stores!A:A,Stores!C:C, "Not Found")</f>
        <v>Jimenezborough</v>
      </c>
      <c r="Z2313" t="str">
        <f>_xlfn.XLOOKUP(Table4[[#This Row],[StoreID]],Stores!A:A,Stores!D:D, "Not Found")</f>
        <v>South</v>
      </c>
    </row>
    <row r="2314" spans="1:26">
      <c r="A2314" t="s">
        <v>3180</v>
      </c>
      <c r="B2314" s="1">
        <v>45471</v>
      </c>
      <c r="C2314" t="s">
        <v>533</v>
      </c>
      <c r="D2314" t="s">
        <v>725</v>
      </c>
      <c r="E2314" t="s">
        <v>839</v>
      </c>
      <c r="F2314">
        <v>4</v>
      </c>
      <c r="G2314">
        <v>0</v>
      </c>
      <c r="H2314" t="s">
        <v>868</v>
      </c>
      <c r="I2314" s="4">
        <f>Table4[[#This Row],[Quantity]]*Table4[[#This Row],[UnitPrice]]</f>
        <v>5584.88</v>
      </c>
      <c r="J2314" s="4">
        <f>Table4[[#This Row],[Gross Revenue]]*(1-Table4[[#This Row],[Discount]])</f>
        <v>5584.88</v>
      </c>
      <c r="K2314" s="4">
        <f>Table4[[#This Row],[Quantity]]*Table4[[#This Row],[CostPrice]]</f>
        <v>4016.36</v>
      </c>
      <c r="L2314" s="4">
        <f>Table4[[#This Row],[Net Revenue]]-Table4[[#This Row],[Total Cost]]</f>
        <v>1568.52</v>
      </c>
      <c r="M2314" t="str">
        <f>_xlfn.XLOOKUP(Table4[[#This Row],[ProductID]], Products!A:A,Products!B:B, "Not Found")</f>
        <v>Knowledge Bags</v>
      </c>
      <c r="N2314" t="str">
        <f>TEXT(Table4[[#This Row],[Date]], "mmm")</f>
        <v>Jun</v>
      </c>
      <c r="O2314" t="str">
        <f>TEXT(Table4[[#This Row],[Date]], "yyyy")</f>
        <v>2024</v>
      </c>
      <c r="P2314" t="str">
        <f>_xlfn.XLOOKUP(Table4[[#This Row],[ProductID]],Products!A:A,Products!C:C, "Not Found")</f>
        <v>Fashion</v>
      </c>
      <c r="Q2314" t="str">
        <f>_xlfn.XLOOKUP(Table4[[#This Row],[ProductID]],Products!A:A,Products!D:D,"Not Found")</f>
        <v>Bags</v>
      </c>
      <c r="R2314">
        <f>_xlfn.XLOOKUP(Table4[[#This Row],[ProductID]],Products!A:A,Products!E:E,"Not Found")</f>
        <v>1396.22</v>
      </c>
      <c r="S2314">
        <f>_xlfn.XLOOKUP(Table4[[#This Row],[ProductID]],Products!A:A,Products!F:F, "Not Found")</f>
        <v>1004.09</v>
      </c>
      <c r="T2314" t="str">
        <f>_xlfn.XLOOKUP(Table4[[#This Row],[CustomerID]],Customers!A:A,Customers!D:D, "Not Found")</f>
        <v>F</v>
      </c>
      <c r="U2314" s="6">
        <f>_xlfn.XLOOKUP(Table4[[#This Row],[CustomerID]],Customers!A:A,Customers!E:E, "Not Found")</f>
        <v>24506</v>
      </c>
      <c r="V2314">
        <f ca="1">DATEDIF(Table4[[#This Row],[CustomerBirthday]], TODAY(), "Y")</f>
        <v>59</v>
      </c>
      <c r="W2314" t="str" cm="1">
        <f t="array" aca="1" ref="W2314" ca="1">_xlfn.IFS(Table4[[#This Row],[Age]]&lt;25, "Under 25",Table4[[#This Row],[Age]]=34, "25-34", Table4[[#This Row],[Age]]&lt;=49, "35-49", Table4[[#This Row],[Age]]&lt;=64, "50-64", Table4[[#This Row],[Age]]&gt;=65, "65+")</f>
        <v>50-64</v>
      </c>
      <c r="X2314" t="str">
        <f>_xlfn.XLOOKUP(Table4[[#This Row],[StoreID]],Stores!A:A,Stores!B:B, "Not found")</f>
        <v>MegaMart New Michele</v>
      </c>
      <c r="Y2314" t="str">
        <f>_xlfn.XLOOKUP(Table4[[#This Row],[StoreID]],Stores!A:A,Stores!C:C, "Not Found")</f>
        <v>New Michele</v>
      </c>
      <c r="Z2314" t="str">
        <f>_xlfn.XLOOKUP(Table4[[#This Row],[StoreID]],Stores!A:A,Stores!D:D, "Not Found")</f>
        <v>West</v>
      </c>
    </row>
    <row r="2315" spans="1:26">
      <c r="A2315" t="s">
        <v>3181</v>
      </c>
      <c r="B2315" s="1">
        <v>45363</v>
      </c>
      <c r="C2315" t="s">
        <v>277</v>
      </c>
      <c r="D2315" t="s">
        <v>780</v>
      </c>
      <c r="E2315" t="s">
        <v>835</v>
      </c>
      <c r="F2315">
        <v>1</v>
      </c>
      <c r="G2315">
        <v>0.1</v>
      </c>
      <c r="H2315" t="s">
        <v>865</v>
      </c>
      <c r="I2315" s="4">
        <f>Table4[[#This Row],[Quantity]]*Table4[[#This Row],[UnitPrice]]</f>
        <v>1272.23</v>
      </c>
      <c r="J2315" s="4">
        <f>Table4[[#This Row],[Gross Revenue]]*(1-Table4[[#This Row],[Discount]])</f>
        <v>1145.0070000000001</v>
      </c>
      <c r="K2315" s="4">
        <f>Table4[[#This Row],[Quantity]]*Table4[[#This Row],[CostPrice]]</f>
        <v>952.65</v>
      </c>
      <c r="L2315" s="4">
        <f>Table4[[#This Row],[Net Revenue]]-Table4[[#This Row],[Total Cost]]</f>
        <v>192.35700000000008</v>
      </c>
      <c r="M2315" t="str">
        <f>_xlfn.XLOOKUP(Table4[[#This Row],[ProductID]], Products!A:A,Products!B:B, "Not Found")</f>
        <v>Hospital Smartphone</v>
      </c>
      <c r="N2315" t="str">
        <f>TEXT(Table4[[#This Row],[Date]], "mmm")</f>
        <v>Mar</v>
      </c>
      <c r="O2315" t="str">
        <f>TEXT(Table4[[#This Row],[Date]], "yyyy")</f>
        <v>2024</v>
      </c>
      <c r="P2315" t="str">
        <f>_xlfn.XLOOKUP(Table4[[#This Row],[ProductID]],Products!A:A,Products!C:C, "Not Found")</f>
        <v>Electronics</v>
      </c>
      <c r="Q2315" t="str">
        <f>_xlfn.XLOOKUP(Table4[[#This Row],[ProductID]],Products!A:A,Products!D:D,"Not Found")</f>
        <v>Smartphone</v>
      </c>
      <c r="R2315">
        <f>_xlfn.XLOOKUP(Table4[[#This Row],[ProductID]],Products!A:A,Products!E:E,"Not Found")</f>
        <v>1272.23</v>
      </c>
      <c r="S2315">
        <f>_xlfn.XLOOKUP(Table4[[#This Row],[ProductID]],Products!A:A,Products!F:F, "Not Found")</f>
        <v>952.65</v>
      </c>
      <c r="T2315" t="str">
        <f>_xlfn.XLOOKUP(Table4[[#This Row],[CustomerID]],Customers!A:A,Customers!D:D, "Not Found")</f>
        <v>F</v>
      </c>
      <c r="U2315" s="6">
        <f>_xlfn.XLOOKUP(Table4[[#This Row],[CustomerID]],Customers!A:A,Customers!E:E, "Not Found")</f>
        <v>23715</v>
      </c>
      <c r="V2315">
        <f ca="1">DATEDIF(Table4[[#This Row],[CustomerBirthday]], TODAY(), "Y")</f>
        <v>61</v>
      </c>
      <c r="W2315" t="str" cm="1">
        <f t="array" aca="1" ref="W2315" ca="1">_xlfn.IFS(Table4[[#This Row],[Age]]&lt;25, "Under 25",Table4[[#This Row],[Age]]=34, "25-34", Table4[[#This Row],[Age]]&lt;=49, "35-49", Table4[[#This Row],[Age]]&lt;=64, "50-64", Table4[[#This Row],[Age]]&gt;=65, "65+")</f>
        <v>50-64</v>
      </c>
      <c r="X2315" t="str">
        <f>_xlfn.XLOOKUP(Table4[[#This Row],[StoreID]],Stores!A:A,Stores!B:B, "Not found")</f>
        <v>MegaMart Peckmouth</v>
      </c>
      <c r="Y2315" t="str">
        <f>_xlfn.XLOOKUP(Table4[[#This Row],[StoreID]],Stores!A:A,Stores!C:C, "Not Found")</f>
        <v>Peckmouth</v>
      </c>
      <c r="Z2315" t="str">
        <f>_xlfn.XLOOKUP(Table4[[#This Row],[StoreID]],Stores!A:A,Stores!D:D, "Not Found")</f>
        <v>East</v>
      </c>
    </row>
    <row r="2316" spans="1:26">
      <c r="A2316" t="s">
        <v>3182</v>
      </c>
      <c r="B2316" s="1">
        <v>45223</v>
      </c>
      <c r="C2316" t="s">
        <v>324</v>
      </c>
      <c r="D2316" t="s">
        <v>798</v>
      </c>
      <c r="E2316" t="s">
        <v>842</v>
      </c>
      <c r="F2316">
        <v>3</v>
      </c>
      <c r="G2316">
        <v>0.15</v>
      </c>
      <c r="H2316" t="s">
        <v>865</v>
      </c>
      <c r="I2316" s="4">
        <f>Table4[[#This Row],[Quantity]]*Table4[[#This Row],[UnitPrice]]</f>
        <v>4504.38</v>
      </c>
      <c r="J2316" s="4">
        <f>Table4[[#This Row],[Gross Revenue]]*(1-Table4[[#This Row],[Discount]])</f>
        <v>3828.723</v>
      </c>
      <c r="K2316" s="4">
        <f>Table4[[#This Row],[Quantity]]*Table4[[#This Row],[CostPrice]]</f>
        <v>3503.19</v>
      </c>
      <c r="L2316" s="4">
        <f>Table4[[#This Row],[Net Revenue]]-Table4[[#This Row],[Total Cost]]</f>
        <v>325.5329999999999</v>
      </c>
      <c r="M2316" t="str">
        <f>_xlfn.XLOOKUP(Table4[[#This Row],[ProductID]], Products!A:A,Products!B:B, "Not Found")</f>
        <v>New Watches</v>
      </c>
      <c r="N2316" t="str">
        <f>TEXT(Table4[[#This Row],[Date]], "mmm")</f>
        <v>Oct</v>
      </c>
      <c r="O2316" t="str">
        <f>TEXT(Table4[[#This Row],[Date]], "yyyy")</f>
        <v>2023</v>
      </c>
      <c r="P2316" t="str">
        <f>_xlfn.XLOOKUP(Table4[[#This Row],[ProductID]],Products!A:A,Products!C:C, "Not Found")</f>
        <v>Fashion</v>
      </c>
      <c r="Q2316" t="str">
        <f>_xlfn.XLOOKUP(Table4[[#This Row],[ProductID]],Products!A:A,Products!D:D,"Not Found")</f>
        <v>Watches</v>
      </c>
      <c r="R2316">
        <f>_xlfn.XLOOKUP(Table4[[#This Row],[ProductID]],Products!A:A,Products!E:E,"Not Found")</f>
        <v>1501.46</v>
      </c>
      <c r="S2316">
        <f>_xlfn.XLOOKUP(Table4[[#This Row],[ProductID]],Products!A:A,Products!F:F, "Not Found")</f>
        <v>1167.73</v>
      </c>
      <c r="T2316" t="str">
        <f>_xlfn.XLOOKUP(Table4[[#This Row],[CustomerID]],Customers!A:A,Customers!D:D, "Not Found")</f>
        <v>F</v>
      </c>
      <c r="U2316" s="6">
        <f>_xlfn.XLOOKUP(Table4[[#This Row],[CustomerID]],Customers!A:A,Customers!E:E, "Not Found")</f>
        <v>27663</v>
      </c>
      <c r="V2316">
        <f ca="1">DATEDIF(Table4[[#This Row],[CustomerBirthday]], TODAY(), "Y")</f>
        <v>50</v>
      </c>
      <c r="W2316" t="str" cm="1">
        <f t="array" aca="1" ref="W2316" ca="1">_xlfn.IFS(Table4[[#This Row],[Age]]&lt;25, "Under 25",Table4[[#This Row],[Age]]=34, "25-34", Table4[[#This Row],[Age]]&lt;=49, "35-49", Table4[[#This Row],[Age]]&lt;=64, "50-64", Table4[[#This Row],[Age]]&gt;=65, "65+")</f>
        <v>50-64</v>
      </c>
      <c r="X2316" t="str">
        <f>_xlfn.XLOOKUP(Table4[[#This Row],[StoreID]],Stores!A:A,Stores!B:B, "Not found")</f>
        <v>MegaMart Brianahaven</v>
      </c>
      <c r="Y2316" t="str">
        <f>_xlfn.XLOOKUP(Table4[[#This Row],[StoreID]],Stores!A:A,Stores!C:C, "Not Found")</f>
        <v>Brianahaven</v>
      </c>
      <c r="Z2316" t="str">
        <f>_xlfn.XLOOKUP(Table4[[#This Row],[StoreID]],Stores!A:A,Stores!D:D, "Not Found")</f>
        <v>North</v>
      </c>
    </row>
    <row r="2317" spans="1:26">
      <c r="A2317" t="s">
        <v>3183</v>
      </c>
      <c r="B2317" s="1">
        <v>45219</v>
      </c>
      <c r="C2317" t="s">
        <v>574</v>
      </c>
      <c r="D2317" t="s">
        <v>750</v>
      </c>
      <c r="E2317" t="s">
        <v>831</v>
      </c>
      <c r="F2317">
        <v>2</v>
      </c>
      <c r="G2317">
        <v>0.1</v>
      </c>
      <c r="H2317" t="s">
        <v>875</v>
      </c>
      <c r="I2317" s="4">
        <f>Table4[[#This Row],[Quantity]]*Table4[[#This Row],[UnitPrice]]</f>
        <v>2685.5</v>
      </c>
      <c r="J2317" s="4">
        <f>Table4[[#This Row],[Gross Revenue]]*(1-Table4[[#This Row],[Discount]])</f>
        <v>2416.9500000000003</v>
      </c>
      <c r="K2317" s="4">
        <f>Table4[[#This Row],[Quantity]]*Table4[[#This Row],[CostPrice]]</f>
        <v>1595.88</v>
      </c>
      <c r="L2317" s="4">
        <f>Table4[[#This Row],[Net Revenue]]-Table4[[#This Row],[Total Cost]]</f>
        <v>821.07000000000016</v>
      </c>
      <c r="M2317" t="str">
        <f>_xlfn.XLOOKUP(Table4[[#This Row],[ProductID]], Products!A:A,Products!B:B, "Not Found")</f>
        <v>Add Clothing</v>
      </c>
      <c r="N2317" t="str">
        <f>TEXT(Table4[[#This Row],[Date]], "mmm")</f>
        <v>Oct</v>
      </c>
      <c r="O2317" t="str">
        <f>TEXT(Table4[[#This Row],[Date]], "yyyy")</f>
        <v>2023</v>
      </c>
      <c r="P2317" t="str">
        <f>_xlfn.XLOOKUP(Table4[[#This Row],[ProductID]],Products!A:A,Products!C:C, "Not Found")</f>
        <v>Fashion</v>
      </c>
      <c r="Q2317" t="str">
        <f>_xlfn.XLOOKUP(Table4[[#This Row],[ProductID]],Products!A:A,Products!D:D,"Not Found")</f>
        <v>Clothing</v>
      </c>
      <c r="R2317">
        <f>_xlfn.XLOOKUP(Table4[[#This Row],[ProductID]],Products!A:A,Products!E:E,"Not Found")</f>
        <v>1342.75</v>
      </c>
      <c r="S2317">
        <f>_xlfn.XLOOKUP(Table4[[#This Row],[ProductID]],Products!A:A,Products!F:F, "Not Found")</f>
        <v>797.94</v>
      </c>
      <c r="T2317" t="str">
        <f>_xlfn.XLOOKUP(Table4[[#This Row],[CustomerID]],Customers!A:A,Customers!D:D, "Not Found")</f>
        <v>M</v>
      </c>
      <c r="U2317" s="6">
        <f>_xlfn.XLOOKUP(Table4[[#This Row],[CustomerID]],Customers!A:A,Customers!E:E, "Not Found")</f>
        <v>33491</v>
      </c>
      <c r="V2317">
        <f ca="1">DATEDIF(Table4[[#This Row],[CustomerBirthday]], TODAY(), "Y")</f>
        <v>34</v>
      </c>
      <c r="W2317" t="str" cm="1">
        <f t="array" aca="1" ref="W2317" ca="1">_xlfn.IFS(Table4[[#This Row],[Age]]&lt;25, "Under 25",Table4[[#This Row],[Age]]=34, "25-34", Table4[[#This Row],[Age]]&lt;=49, "35-49", Table4[[#This Row],[Age]]&lt;=64, "50-64", Table4[[#This Row],[Age]]&gt;=65, "65+")</f>
        <v>25-34</v>
      </c>
      <c r="X2317" t="str">
        <f>_xlfn.XLOOKUP(Table4[[#This Row],[StoreID]],Stores!A:A,Stores!B:B, "Not found")</f>
        <v>MegaMart Jimenezborough</v>
      </c>
      <c r="Y2317" t="str">
        <f>_xlfn.XLOOKUP(Table4[[#This Row],[StoreID]],Stores!A:A,Stores!C:C, "Not Found")</f>
        <v>Jimenezborough</v>
      </c>
      <c r="Z2317" t="str">
        <f>_xlfn.XLOOKUP(Table4[[#This Row],[StoreID]],Stores!A:A,Stores!D:D, "Not Found")</f>
        <v>South</v>
      </c>
    </row>
    <row r="2318" spans="1:26">
      <c r="A2318" t="s">
        <v>3184</v>
      </c>
      <c r="B2318" s="1">
        <v>45770</v>
      </c>
      <c r="C2318" t="s">
        <v>284</v>
      </c>
      <c r="D2318" t="s">
        <v>766</v>
      </c>
      <c r="E2318" t="s">
        <v>835</v>
      </c>
      <c r="F2318">
        <v>5</v>
      </c>
      <c r="G2318">
        <v>0</v>
      </c>
      <c r="H2318" t="s">
        <v>875</v>
      </c>
      <c r="I2318" s="4">
        <f>Table4[[#This Row],[Quantity]]*Table4[[#This Row],[UnitPrice]]</f>
        <v>6136.2</v>
      </c>
      <c r="J2318" s="4">
        <f>Table4[[#This Row],[Gross Revenue]]*(1-Table4[[#This Row],[Discount]])</f>
        <v>6136.2</v>
      </c>
      <c r="K2318" s="4">
        <f>Table4[[#This Row],[Quantity]]*Table4[[#This Row],[CostPrice]]</f>
        <v>4885.45</v>
      </c>
      <c r="L2318" s="4">
        <f>Table4[[#This Row],[Net Revenue]]-Table4[[#This Row],[Total Cost]]</f>
        <v>1250.75</v>
      </c>
      <c r="M2318" t="str">
        <f>_xlfn.XLOOKUP(Table4[[#This Row],[ProductID]], Products!A:A,Products!B:B, "Not Found")</f>
        <v>Firm Dairy</v>
      </c>
      <c r="N2318" t="str">
        <f>TEXT(Table4[[#This Row],[Date]], "mmm")</f>
        <v>Apr</v>
      </c>
      <c r="O2318" t="str">
        <f>TEXT(Table4[[#This Row],[Date]], "yyyy")</f>
        <v>2025</v>
      </c>
      <c r="P2318" t="str">
        <f>_xlfn.XLOOKUP(Table4[[#This Row],[ProductID]],Products!A:A,Products!C:C, "Not Found")</f>
        <v>Groceries</v>
      </c>
      <c r="Q2318" t="str">
        <f>_xlfn.XLOOKUP(Table4[[#This Row],[ProductID]],Products!A:A,Products!D:D,"Not Found")</f>
        <v>Dairy</v>
      </c>
      <c r="R2318">
        <f>_xlfn.XLOOKUP(Table4[[#This Row],[ProductID]],Products!A:A,Products!E:E,"Not Found")</f>
        <v>1227.24</v>
      </c>
      <c r="S2318">
        <f>_xlfn.XLOOKUP(Table4[[#This Row],[ProductID]],Products!A:A,Products!F:F, "Not Found")</f>
        <v>977.09</v>
      </c>
      <c r="T2318" t="str">
        <f>_xlfn.XLOOKUP(Table4[[#This Row],[CustomerID]],Customers!A:A,Customers!D:D, "Not Found")</f>
        <v>M</v>
      </c>
      <c r="U2318" s="6">
        <f>_xlfn.XLOOKUP(Table4[[#This Row],[CustomerID]],Customers!A:A,Customers!E:E, "Not Found")</f>
        <v>19984</v>
      </c>
      <c r="V2318">
        <f ca="1">DATEDIF(Table4[[#This Row],[CustomerBirthday]], TODAY(), "Y")</f>
        <v>71</v>
      </c>
      <c r="W2318" t="str" cm="1">
        <f t="array" aca="1" ref="W2318" ca="1">_xlfn.IFS(Table4[[#This Row],[Age]]&lt;25, "Under 25",Table4[[#This Row],[Age]]=34, "25-34", Table4[[#This Row],[Age]]&lt;=49, "35-49", Table4[[#This Row],[Age]]&lt;=64, "50-64", Table4[[#This Row],[Age]]&gt;=65, "65+")</f>
        <v>65+</v>
      </c>
      <c r="X2318" t="str">
        <f>_xlfn.XLOOKUP(Table4[[#This Row],[StoreID]],Stores!A:A,Stores!B:B, "Not found")</f>
        <v>MegaMart Peckmouth</v>
      </c>
      <c r="Y2318" t="str">
        <f>_xlfn.XLOOKUP(Table4[[#This Row],[StoreID]],Stores!A:A,Stores!C:C, "Not Found")</f>
        <v>Peckmouth</v>
      </c>
      <c r="Z2318" t="str">
        <f>_xlfn.XLOOKUP(Table4[[#This Row],[StoreID]],Stores!A:A,Stores!D:D, "Not Found")</f>
        <v>East</v>
      </c>
    </row>
    <row r="2319" spans="1:26">
      <c r="A2319" t="s">
        <v>3185</v>
      </c>
      <c r="B2319" s="1">
        <v>45606</v>
      </c>
      <c r="C2319" t="s">
        <v>560</v>
      </c>
      <c r="D2319" t="s">
        <v>711</v>
      </c>
      <c r="E2319" t="s">
        <v>835</v>
      </c>
      <c r="F2319">
        <v>3</v>
      </c>
      <c r="G2319">
        <v>0.1</v>
      </c>
      <c r="H2319" t="s">
        <v>871</v>
      </c>
      <c r="I2319" s="4">
        <f>Table4[[#This Row],[Quantity]]*Table4[[#This Row],[UnitPrice]]</f>
        <v>5021.07</v>
      </c>
      <c r="J2319" s="4">
        <f>Table4[[#This Row],[Gross Revenue]]*(1-Table4[[#This Row],[Discount]])</f>
        <v>4518.9629999999997</v>
      </c>
      <c r="K2319" s="4">
        <f>Table4[[#This Row],[Quantity]]*Table4[[#This Row],[CostPrice]]</f>
        <v>3970.1400000000003</v>
      </c>
      <c r="L2319" s="4">
        <f>Table4[[#This Row],[Net Revenue]]-Table4[[#This Row],[Total Cost]]</f>
        <v>548.82299999999941</v>
      </c>
      <c r="M2319" t="str">
        <f>_xlfn.XLOOKUP(Table4[[#This Row],[ProductID]], Products!A:A,Products!B:B, "Not Found")</f>
        <v>Like Camera</v>
      </c>
      <c r="N2319" t="str">
        <f>TEXT(Table4[[#This Row],[Date]], "mmm")</f>
        <v>Nov</v>
      </c>
      <c r="O2319" t="str">
        <f>TEXT(Table4[[#This Row],[Date]], "yyyy")</f>
        <v>2024</v>
      </c>
      <c r="P2319" t="str">
        <f>_xlfn.XLOOKUP(Table4[[#This Row],[ProductID]],Products!A:A,Products!C:C, "Not Found")</f>
        <v>Electronics</v>
      </c>
      <c r="Q2319" t="str">
        <f>_xlfn.XLOOKUP(Table4[[#This Row],[ProductID]],Products!A:A,Products!D:D,"Not Found")</f>
        <v>Camera</v>
      </c>
      <c r="R2319">
        <f>_xlfn.XLOOKUP(Table4[[#This Row],[ProductID]],Products!A:A,Products!E:E,"Not Found")</f>
        <v>1673.69</v>
      </c>
      <c r="S2319">
        <f>_xlfn.XLOOKUP(Table4[[#This Row],[ProductID]],Products!A:A,Products!F:F, "Not Found")</f>
        <v>1323.38</v>
      </c>
      <c r="T2319" t="str">
        <f>_xlfn.XLOOKUP(Table4[[#This Row],[CustomerID]],Customers!A:A,Customers!D:D, "Not Found")</f>
        <v>M</v>
      </c>
      <c r="U2319" s="6">
        <f>_xlfn.XLOOKUP(Table4[[#This Row],[CustomerID]],Customers!A:A,Customers!E:E, "Not Found")</f>
        <v>20787</v>
      </c>
      <c r="V2319">
        <f ca="1">DATEDIF(Table4[[#This Row],[CustomerBirthday]], TODAY(), "Y")</f>
        <v>69</v>
      </c>
      <c r="W2319" t="str" cm="1">
        <f t="array" aca="1" ref="W2319" ca="1">_xlfn.IFS(Table4[[#This Row],[Age]]&lt;25, "Under 25",Table4[[#This Row],[Age]]=34, "25-34", Table4[[#This Row],[Age]]&lt;=49, "35-49", Table4[[#This Row],[Age]]&lt;=64, "50-64", Table4[[#This Row],[Age]]&gt;=65, "65+")</f>
        <v>65+</v>
      </c>
      <c r="X2319" t="str">
        <f>_xlfn.XLOOKUP(Table4[[#This Row],[StoreID]],Stores!A:A,Stores!B:B, "Not found")</f>
        <v>MegaMart Peckmouth</v>
      </c>
      <c r="Y2319" t="str">
        <f>_xlfn.XLOOKUP(Table4[[#This Row],[StoreID]],Stores!A:A,Stores!C:C, "Not Found")</f>
        <v>Peckmouth</v>
      </c>
      <c r="Z2319" t="str">
        <f>_xlfn.XLOOKUP(Table4[[#This Row],[StoreID]],Stores!A:A,Stores!D:D, "Not Found")</f>
        <v>East</v>
      </c>
    </row>
    <row r="2320" spans="1:26">
      <c r="A2320" t="s">
        <v>3186</v>
      </c>
      <c r="B2320" s="1">
        <v>45221</v>
      </c>
      <c r="C2320" t="s">
        <v>364</v>
      </c>
      <c r="D2320" t="s">
        <v>764</v>
      </c>
      <c r="E2320" t="s">
        <v>846</v>
      </c>
      <c r="F2320">
        <v>1</v>
      </c>
      <c r="G2320">
        <v>0.05</v>
      </c>
      <c r="H2320" t="s">
        <v>868</v>
      </c>
      <c r="I2320" s="4">
        <f>Table4[[#This Row],[Quantity]]*Table4[[#This Row],[UnitPrice]]</f>
        <v>323.92</v>
      </c>
      <c r="J2320" s="4">
        <f>Table4[[#This Row],[Gross Revenue]]*(1-Table4[[#This Row],[Discount]])</f>
        <v>307.72399999999999</v>
      </c>
      <c r="K2320" s="4">
        <f>Table4[[#This Row],[Quantity]]*Table4[[#This Row],[CostPrice]]</f>
        <v>242.98</v>
      </c>
      <c r="L2320" s="4">
        <f>Table4[[#This Row],[Net Revenue]]-Table4[[#This Row],[Total Cost]]</f>
        <v>64.744</v>
      </c>
      <c r="M2320" t="str">
        <f>_xlfn.XLOOKUP(Table4[[#This Row],[ProductID]], Products!A:A,Products!B:B, "Not Found")</f>
        <v>Simple Accessories</v>
      </c>
      <c r="N2320" t="str">
        <f>TEXT(Table4[[#This Row],[Date]], "mmm")</f>
        <v>Oct</v>
      </c>
      <c r="O2320" t="str">
        <f>TEXT(Table4[[#This Row],[Date]], "yyyy")</f>
        <v>2023</v>
      </c>
      <c r="P2320" t="str">
        <f>_xlfn.XLOOKUP(Table4[[#This Row],[ProductID]],Products!A:A,Products!C:C, "Not Found")</f>
        <v>Fashion</v>
      </c>
      <c r="Q2320" t="str">
        <f>_xlfn.XLOOKUP(Table4[[#This Row],[ProductID]],Products!A:A,Products!D:D,"Not Found")</f>
        <v>Accessories</v>
      </c>
      <c r="R2320">
        <f>_xlfn.XLOOKUP(Table4[[#This Row],[ProductID]],Products!A:A,Products!E:E,"Not Found")</f>
        <v>323.92</v>
      </c>
      <c r="S2320">
        <f>_xlfn.XLOOKUP(Table4[[#This Row],[ProductID]],Products!A:A,Products!F:F, "Not Found")</f>
        <v>242.98</v>
      </c>
      <c r="T2320" t="str">
        <f>_xlfn.XLOOKUP(Table4[[#This Row],[CustomerID]],Customers!A:A,Customers!D:D, "Not Found")</f>
        <v>M</v>
      </c>
      <c r="U2320" s="6">
        <f>_xlfn.XLOOKUP(Table4[[#This Row],[CustomerID]],Customers!A:A,Customers!E:E, "Not Found")</f>
        <v>34560</v>
      </c>
      <c r="V2320">
        <f ca="1">DATEDIF(Table4[[#This Row],[CustomerBirthday]], TODAY(), "Y")</f>
        <v>31</v>
      </c>
      <c r="W2320" t="str" cm="1">
        <f t="array" aca="1" ref="W2320" ca="1">_xlfn.IFS(Table4[[#This Row],[Age]]&lt;25, "Under 25",Table4[[#This Row],[Age]]=34, "25-34", Table4[[#This Row],[Age]]&lt;=49, "35-49", Table4[[#This Row],[Age]]&lt;=64, "50-64", Table4[[#This Row],[Age]]&gt;=65, "65+")</f>
        <v>35-49</v>
      </c>
      <c r="X2320" t="str">
        <f>_xlfn.XLOOKUP(Table4[[#This Row],[StoreID]],Stores!A:A,Stores!B:B, "Not found")</f>
        <v>MegaMart Johnmouth</v>
      </c>
      <c r="Y2320" t="str">
        <f>_xlfn.XLOOKUP(Table4[[#This Row],[StoreID]],Stores!A:A,Stores!C:C, "Not Found")</f>
        <v>Johnmouth</v>
      </c>
      <c r="Z2320" t="str">
        <f>_xlfn.XLOOKUP(Table4[[#This Row],[StoreID]],Stores!A:A,Stores!D:D, "Not Found")</f>
        <v>East</v>
      </c>
    </row>
    <row r="2321" spans="1:26">
      <c r="A2321" t="s">
        <v>3187</v>
      </c>
      <c r="B2321" s="1">
        <v>45243</v>
      </c>
      <c r="C2321" t="s">
        <v>690</v>
      </c>
      <c r="D2321" t="s">
        <v>732</v>
      </c>
      <c r="E2321" t="s">
        <v>831</v>
      </c>
      <c r="F2321">
        <v>1</v>
      </c>
      <c r="G2321">
        <v>0.05</v>
      </c>
      <c r="H2321" t="s">
        <v>868</v>
      </c>
      <c r="I2321" s="4">
        <f>Table4[[#This Row],[Quantity]]*Table4[[#This Row],[UnitPrice]]</f>
        <v>1474.12</v>
      </c>
      <c r="J2321" s="4">
        <f>Table4[[#This Row],[Gross Revenue]]*(1-Table4[[#This Row],[Discount]])</f>
        <v>1400.4139999999998</v>
      </c>
      <c r="K2321" s="4">
        <f>Table4[[#This Row],[Quantity]]*Table4[[#This Row],[CostPrice]]</f>
        <v>764.02</v>
      </c>
      <c r="L2321" s="4">
        <f>Table4[[#This Row],[Net Revenue]]-Table4[[#This Row],[Total Cost]]</f>
        <v>636.39399999999978</v>
      </c>
      <c r="M2321" t="str">
        <f>_xlfn.XLOOKUP(Table4[[#This Row],[ProductID]], Products!A:A,Products!B:B, "Not Found")</f>
        <v>Understand Camera</v>
      </c>
      <c r="N2321" t="str">
        <f>TEXT(Table4[[#This Row],[Date]], "mmm")</f>
        <v>Nov</v>
      </c>
      <c r="O2321" t="str">
        <f>TEXT(Table4[[#This Row],[Date]], "yyyy")</f>
        <v>2023</v>
      </c>
      <c r="P2321" t="str">
        <f>_xlfn.XLOOKUP(Table4[[#This Row],[ProductID]],Products!A:A,Products!C:C, "Not Found")</f>
        <v>Electronics</v>
      </c>
      <c r="Q2321" t="str">
        <f>_xlfn.XLOOKUP(Table4[[#This Row],[ProductID]],Products!A:A,Products!D:D,"Not Found")</f>
        <v>Camera</v>
      </c>
      <c r="R2321">
        <f>_xlfn.XLOOKUP(Table4[[#This Row],[ProductID]],Products!A:A,Products!E:E,"Not Found")</f>
        <v>1474.12</v>
      </c>
      <c r="S2321">
        <f>_xlfn.XLOOKUP(Table4[[#This Row],[ProductID]],Products!A:A,Products!F:F, "Not Found")</f>
        <v>764.02</v>
      </c>
      <c r="T2321" t="str">
        <f>_xlfn.XLOOKUP(Table4[[#This Row],[CustomerID]],Customers!A:A,Customers!D:D, "Not Found")</f>
        <v>F</v>
      </c>
      <c r="U2321" s="6">
        <f>_xlfn.XLOOKUP(Table4[[#This Row],[CustomerID]],Customers!A:A,Customers!E:E, "Not Found")</f>
        <v>23491</v>
      </c>
      <c r="V2321">
        <f ca="1">DATEDIF(Table4[[#This Row],[CustomerBirthday]], TODAY(), "Y")</f>
        <v>62</v>
      </c>
      <c r="W2321" t="str" cm="1">
        <f t="array" aca="1" ref="W2321" ca="1">_xlfn.IFS(Table4[[#This Row],[Age]]&lt;25, "Under 25",Table4[[#This Row],[Age]]=34, "25-34", Table4[[#This Row],[Age]]&lt;=49, "35-49", Table4[[#This Row],[Age]]&lt;=64, "50-64", Table4[[#This Row],[Age]]&gt;=65, "65+")</f>
        <v>50-64</v>
      </c>
      <c r="X2321" t="str">
        <f>_xlfn.XLOOKUP(Table4[[#This Row],[StoreID]],Stores!A:A,Stores!B:B, "Not found")</f>
        <v>MegaMart Jimenezborough</v>
      </c>
      <c r="Y2321" t="str">
        <f>_xlfn.XLOOKUP(Table4[[#This Row],[StoreID]],Stores!A:A,Stores!C:C, "Not Found")</f>
        <v>Jimenezborough</v>
      </c>
      <c r="Z2321" t="str">
        <f>_xlfn.XLOOKUP(Table4[[#This Row],[StoreID]],Stores!A:A,Stores!D:D, "Not Found")</f>
        <v>South</v>
      </c>
    </row>
    <row r="2322" spans="1:26">
      <c r="A2322" t="s">
        <v>3188</v>
      </c>
      <c r="B2322" s="1">
        <v>45501</v>
      </c>
      <c r="C2322" t="s">
        <v>503</v>
      </c>
      <c r="D2322" t="s">
        <v>824</v>
      </c>
      <c r="E2322" t="s">
        <v>831</v>
      </c>
      <c r="F2322">
        <v>5</v>
      </c>
      <c r="G2322">
        <v>0</v>
      </c>
      <c r="H2322" t="s">
        <v>868</v>
      </c>
      <c r="I2322" s="4">
        <f>Table4[[#This Row],[Quantity]]*Table4[[#This Row],[UnitPrice]]</f>
        <v>1941.3</v>
      </c>
      <c r="J2322" s="4">
        <f>Table4[[#This Row],[Gross Revenue]]*(1-Table4[[#This Row],[Discount]])</f>
        <v>1941.3</v>
      </c>
      <c r="K2322" s="4">
        <f>Table4[[#This Row],[Quantity]]*Table4[[#This Row],[CostPrice]]</f>
        <v>996.5</v>
      </c>
      <c r="L2322" s="4">
        <f>Table4[[#This Row],[Net Revenue]]-Table4[[#This Row],[Total Cost]]</f>
        <v>944.8</v>
      </c>
      <c r="M2322" t="str">
        <f>_xlfn.XLOOKUP(Table4[[#This Row],[ProductID]], Products!A:A,Products!B:B, "Not Found")</f>
        <v>Possible Watches</v>
      </c>
      <c r="N2322" t="str">
        <f>TEXT(Table4[[#This Row],[Date]], "mmm")</f>
        <v>Jul</v>
      </c>
      <c r="O2322" t="str">
        <f>TEXT(Table4[[#This Row],[Date]], "yyyy")</f>
        <v>2024</v>
      </c>
      <c r="P2322" t="str">
        <f>_xlfn.XLOOKUP(Table4[[#This Row],[ProductID]],Products!A:A,Products!C:C, "Not Found")</f>
        <v>Fashion</v>
      </c>
      <c r="Q2322" t="str">
        <f>_xlfn.XLOOKUP(Table4[[#This Row],[ProductID]],Products!A:A,Products!D:D,"Not Found")</f>
        <v>Watches</v>
      </c>
      <c r="R2322">
        <f>_xlfn.XLOOKUP(Table4[[#This Row],[ProductID]],Products!A:A,Products!E:E,"Not Found")</f>
        <v>388.26</v>
      </c>
      <c r="S2322">
        <f>_xlfn.XLOOKUP(Table4[[#This Row],[ProductID]],Products!A:A,Products!F:F, "Not Found")</f>
        <v>199.3</v>
      </c>
      <c r="T2322" t="str">
        <f>_xlfn.XLOOKUP(Table4[[#This Row],[CustomerID]],Customers!A:A,Customers!D:D, "Not Found")</f>
        <v>F</v>
      </c>
      <c r="U2322" s="6">
        <f>_xlfn.XLOOKUP(Table4[[#This Row],[CustomerID]],Customers!A:A,Customers!E:E, "Not Found")</f>
        <v>22552</v>
      </c>
      <c r="V2322">
        <f ca="1">DATEDIF(Table4[[#This Row],[CustomerBirthday]], TODAY(), "Y")</f>
        <v>64</v>
      </c>
      <c r="W2322" t="str" cm="1">
        <f t="array" aca="1" ref="W2322" ca="1">_xlfn.IFS(Table4[[#This Row],[Age]]&lt;25, "Under 25",Table4[[#This Row],[Age]]=34, "25-34", Table4[[#This Row],[Age]]&lt;=49, "35-49", Table4[[#This Row],[Age]]&lt;=64, "50-64", Table4[[#This Row],[Age]]&gt;=65, "65+")</f>
        <v>50-64</v>
      </c>
      <c r="X2322" t="str">
        <f>_xlfn.XLOOKUP(Table4[[#This Row],[StoreID]],Stores!A:A,Stores!B:B, "Not found")</f>
        <v>MegaMart Jimenezborough</v>
      </c>
      <c r="Y2322" t="str">
        <f>_xlfn.XLOOKUP(Table4[[#This Row],[StoreID]],Stores!A:A,Stores!C:C, "Not Found")</f>
        <v>Jimenezborough</v>
      </c>
      <c r="Z2322" t="str">
        <f>_xlfn.XLOOKUP(Table4[[#This Row],[StoreID]],Stores!A:A,Stores!D:D, "Not Found")</f>
        <v>South</v>
      </c>
    </row>
    <row r="2323" spans="1:26">
      <c r="A2323" t="s">
        <v>3189</v>
      </c>
      <c r="B2323" s="1">
        <v>45396</v>
      </c>
      <c r="C2323" t="s">
        <v>601</v>
      </c>
      <c r="D2323" t="s">
        <v>753</v>
      </c>
      <c r="E2323" t="s">
        <v>846</v>
      </c>
      <c r="F2323">
        <v>5</v>
      </c>
      <c r="G2323">
        <v>0.15</v>
      </c>
      <c r="H2323" t="s">
        <v>865</v>
      </c>
      <c r="I2323" s="4">
        <f>Table4[[#This Row],[Quantity]]*Table4[[#This Row],[UnitPrice]]</f>
        <v>1352.25</v>
      </c>
      <c r="J2323" s="4">
        <f>Table4[[#This Row],[Gross Revenue]]*(1-Table4[[#This Row],[Discount]])</f>
        <v>1149.4124999999999</v>
      </c>
      <c r="K2323" s="4">
        <f>Table4[[#This Row],[Quantity]]*Table4[[#This Row],[CostPrice]]</f>
        <v>938</v>
      </c>
      <c r="L2323" s="4">
        <f>Table4[[#This Row],[Net Revenue]]-Table4[[#This Row],[Total Cost]]</f>
        <v>211.41249999999991</v>
      </c>
      <c r="M2323" t="str">
        <f>_xlfn.XLOOKUP(Table4[[#This Row],[ProductID]], Products!A:A,Products!B:B, "Not Found")</f>
        <v>Whether Bags</v>
      </c>
      <c r="N2323" t="str">
        <f>TEXT(Table4[[#This Row],[Date]], "mmm")</f>
        <v>Apr</v>
      </c>
      <c r="O2323" t="str">
        <f>TEXT(Table4[[#This Row],[Date]], "yyyy")</f>
        <v>2024</v>
      </c>
      <c r="P2323" t="str">
        <f>_xlfn.XLOOKUP(Table4[[#This Row],[ProductID]],Products!A:A,Products!C:C, "Not Found")</f>
        <v>Fashion</v>
      </c>
      <c r="Q2323" t="str">
        <f>_xlfn.XLOOKUP(Table4[[#This Row],[ProductID]],Products!A:A,Products!D:D,"Not Found")</f>
        <v>Bags</v>
      </c>
      <c r="R2323">
        <f>_xlfn.XLOOKUP(Table4[[#This Row],[ProductID]],Products!A:A,Products!E:E,"Not Found")</f>
        <v>270.45</v>
      </c>
      <c r="S2323">
        <f>_xlfn.XLOOKUP(Table4[[#This Row],[ProductID]],Products!A:A,Products!F:F, "Not Found")</f>
        <v>187.6</v>
      </c>
      <c r="T2323" t="str">
        <f>_xlfn.XLOOKUP(Table4[[#This Row],[CustomerID]],Customers!A:A,Customers!D:D, "Not Found")</f>
        <v>M</v>
      </c>
      <c r="U2323" s="6">
        <f>_xlfn.XLOOKUP(Table4[[#This Row],[CustomerID]],Customers!A:A,Customers!E:E, "Not Found")</f>
        <v>24638</v>
      </c>
      <c r="V2323">
        <f ca="1">DATEDIF(Table4[[#This Row],[CustomerBirthday]], TODAY(), "Y")</f>
        <v>59</v>
      </c>
      <c r="W2323" t="str" cm="1">
        <f t="array" aca="1" ref="W2323" ca="1">_xlfn.IFS(Table4[[#This Row],[Age]]&lt;25, "Under 25",Table4[[#This Row],[Age]]=34, "25-34", Table4[[#This Row],[Age]]&lt;=49, "35-49", Table4[[#This Row],[Age]]&lt;=64, "50-64", Table4[[#This Row],[Age]]&gt;=65, "65+")</f>
        <v>50-64</v>
      </c>
      <c r="X2323" t="str">
        <f>_xlfn.XLOOKUP(Table4[[#This Row],[StoreID]],Stores!A:A,Stores!B:B, "Not found")</f>
        <v>MegaMart Johnmouth</v>
      </c>
      <c r="Y2323" t="str">
        <f>_xlfn.XLOOKUP(Table4[[#This Row],[StoreID]],Stores!A:A,Stores!C:C, "Not Found")</f>
        <v>Johnmouth</v>
      </c>
      <c r="Z2323" t="str">
        <f>_xlfn.XLOOKUP(Table4[[#This Row],[StoreID]],Stores!A:A,Stores!D:D, "Not Found")</f>
        <v>East</v>
      </c>
    </row>
    <row r="2324" spans="1:26">
      <c r="A2324" t="s">
        <v>3190</v>
      </c>
      <c r="B2324" s="1">
        <v>45377</v>
      </c>
      <c r="C2324" t="s">
        <v>262</v>
      </c>
      <c r="D2324" t="s">
        <v>818</v>
      </c>
      <c r="E2324" t="s">
        <v>835</v>
      </c>
      <c r="F2324">
        <v>5</v>
      </c>
      <c r="G2324">
        <v>0.1</v>
      </c>
      <c r="H2324" t="s">
        <v>871</v>
      </c>
      <c r="I2324" s="4">
        <f>Table4[[#This Row],[Quantity]]*Table4[[#This Row],[UnitPrice]]</f>
        <v>5826.8499999999995</v>
      </c>
      <c r="J2324" s="4">
        <f>Table4[[#This Row],[Gross Revenue]]*(1-Table4[[#This Row],[Discount]])</f>
        <v>5244.165</v>
      </c>
      <c r="K2324" s="4">
        <f>Table4[[#This Row],[Quantity]]*Table4[[#This Row],[CostPrice]]</f>
        <v>4632.75</v>
      </c>
      <c r="L2324" s="4">
        <f>Table4[[#This Row],[Net Revenue]]-Table4[[#This Row],[Total Cost]]</f>
        <v>611.41499999999996</v>
      </c>
      <c r="M2324" t="str">
        <f>_xlfn.XLOOKUP(Table4[[#This Row],[ProductID]], Products!A:A,Products!B:B, "Not Found")</f>
        <v>Nature Clothing</v>
      </c>
      <c r="N2324" t="str">
        <f>TEXT(Table4[[#This Row],[Date]], "mmm")</f>
        <v>Mar</v>
      </c>
      <c r="O2324" t="str">
        <f>TEXT(Table4[[#This Row],[Date]], "yyyy")</f>
        <v>2024</v>
      </c>
      <c r="P2324" t="str">
        <f>_xlfn.XLOOKUP(Table4[[#This Row],[ProductID]],Products!A:A,Products!C:C, "Not Found")</f>
        <v>Fashion</v>
      </c>
      <c r="Q2324" t="str">
        <f>_xlfn.XLOOKUP(Table4[[#This Row],[ProductID]],Products!A:A,Products!D:D,"Not Found")</f>
        <v>Clothing</v>
      </c>
      <c r="R2324">
        <f>_xlfn.XLOOKUP(Table4[[#This Row],[ProductID]],Products!A:A,Products!E:E,"Not Found")</f>
        <v>1165.3699999999999</v>
      </c>
      <c r="S2324">
        <f>_xlfn.XLOOKUP(Table4[[#This Row],[ProductID]],Products!A:A,Products!F:F, "Not Found")</f>
        <v>926.55</v>
      </c>
      <c r="T2324" t="str">
        <f>_xlfn.XLOOKUP(Table4[[#This Row],[CustomerID]],Customers!A:A,Customers!D:D, "Not Found")</f>
        <v>M</v>
      </c>
      <c r="U2324" s="6">
        <f>_xlfn.XLOOKUP(Table4[[#This Row],[CustomerID]],Customers!A:A,Customers!E:E, "Not Found")</f>
        <v>24029</v>
      </c>
      <c r="V2324">
        <f ca="1">DATEDIF(Table4[[#This Row],[CustomerBirthday]], TODAY(), "Y")</f>
        <v>60</v>
      </c>
      <c r="W2324" t="str" cm="1">
        <f t="array" aca="1" ref="W2324" ca="1">_xlfn.IFS(Table4[[#This Row],[Age]]&lt;25, "Under 25",Table4[[#This Row],[Age]]=34, "25-34", Table4[[#This Row],[Age]]&lt;=49, "35-49", Table4[[#This Row],[Age]]&lt;=64, "50-64", Table4[[#This Row],[Age]]&gt;=65, "65+")</f>
        <v>50-64</v>
      </c>
      <c r="X2324" t="str">
        <f>_xlfn.XLOOKUP(Table4[[#This Row],[StoreID]],Stores!A:A,Stores!B:B, "Not found")</f>
        <v>MegaMart Peckmouth</v>
      </c>
      <c r="Y2324" t="str">
        <f>_xlfn.XLOOKUP(Table4[[#This Row],[StoreID]],Stores!A:A,Stores!C:C, "Not Found")</f>
        <v>Peckmouth</v>
      </c>
      <c r="Z2324" t="str">
        <f>_xlfn.XLOOKUP(Table4[[#This Row],[StoreID]],Stores!A:A,Stores!D:D, "Not Found")</f>
        <v>East</v>
      </c>
    </row>
    <row r="2325" spans="1:26">
      <c r="A2325" t="s">
        <v>3191</v>
      </c>
      <c r="B2325" s="1">
        <v>45361</v>
      </c>
      <c r="C2325" t="s">
        <v>320</v>
      </c>
      <c r="D2325" t="s">
        <v>750</v>
      </c>
      <c r="E2325" t="s">
        <v>835</v>
      </c>
      <c r="F2325">
        <v>3</v>
      </c>
      <c r="G2325">
        <v>0.05</v>
      </c>
      <c r="H2325" t="s">
        <v>868</v>
      </c>
      <c r="I2325" s="4">
        <f>Table4[[#This Row],[Quantity]]*Table4[[#This Row],[UnitPrice]]</f>
        <v>4028.25</v>
      </c>
      <c r="J2325" s="4">
        <f>Table4[[#This Row],[Gross Revenue]]*(1-Table4[[#This Row],[Discount]])</f>
        <v>3826.8374999999996</v>
      </c>
      <c r="K2325" s="4">
        <f>Table4[[#This Row],[Quantity]]*Table4[[#This Row],[CostPrice]]</f>
        <v>2393.8200000000002</v>
      </c>
      <c r="L2325" s="4">
        <f>Table4[[#This Row],[Net Revenue]]-Table4[[#This Row],[Total Cost]]</f>
        <v>1433.0174999999995</v>
      </c>
      <c r="M2325" t="str">
        <f>_xlfn.XLOOKUP(Table4[[#This Row],[ProductID]], Products!A:A,Products!B:B, "Not Found")</f>
        <v>Add Clothing</v>
      </c>
      <c r="N2325" t="str">
        <f>TEXT(Table4[[#This Row],[Date]], "mmm")</f>
        <v>Mar</v>
      </c>
      <c r="O2325" t="str">
        <f>TEXT(Table4[[#This Row],[Date]], "yyyy")</f>
        <v>2024</v>
      </c>
      <c r="P2325" t="str">
        <f>_xlfn.XLOOKUP(Table4[[#This Row],[ProductID]],Products!A:A,Products!C:C, "Not Found")</f>
        <v>Fashion</v>
      </c>
      <c r="Q2325" t="str">
        <f>_xlfn.XLOOKUP(Table4[[#This Row],[ProductID]],Products!A:A,Products!D:D,"Not Found")</f>
        <v>Clothing</v>
      </c>
      <c r="R2325">
        <f>_xlfn.XLOOKUP(Table4[[#This Row],[ProductID]],Products!A:A,Products!E:E,"Not Found")</f>
        <v>1342.75</v>
      </c>
      <c r="S2325">
        <f>_xlfn.XLOOKUP(Table4[[#This Row],[ProductID]],Products!A:A,Products!F:F, "Not Found")</f>
        <v>797.94</v>
      </c>
      <c r="T2325" t="str">
        <f>_xlfn.XLOOKUP(Table4[[#This Row],[CustomerID]],Customers!A:A,Customers!D:D, "Not Found")</f>
        <v>M</v>
      </c>
      <c r="U2325" s="6">
        <f>_xlfn.XLOOKUP(Table4[[#This Row],[CustomerID]],Customers!A:A,Customers!E:E, "Not Found")</f>
        <v>28937</v>
      </c>
      <c r="V2325">
        <f ca="1">DATEDIF(Table4[[#This Row],[CustomerBirthday]], TODAY(), "Y")</f>
        <v>47</v>
      </c>
      <c r="W2325" t="str" cm="1">
        <f t="array" aca="1" ref="W2325" ca="1">_xlfn.IFS(Table4[[#This Row],[Age]]&lt;25, "Under 25",Table4[[#This Row],[Age]]=34, "25-34", Table4[[#This Row],[Age]]&lt;=49, "35-49", Table4[[#This Row],[Age]]&lt;=64, "50-64", Table4[[#This Row],[Age]]&gt;=65, "65+")</f>
        <v>35-49</v>
      </c>
      <c r="X2325" t="str">
        <f>_xlfn.XLOOKUP(Table4[[#This Row],[StoreID]],Stores!A:A,Stores!B:B, "Not found")</f>
        <v>MegaMart Peckmouth</v>
      </c>
      <c r="Y2325" t="str">
        <f>_xlfn.XLOOKUP(Table4[[#This Row],[StoreID]],Stores!A:A,Stores!C:C, "Not Found")</f>
        <v>Peckmouth</v>
      </c>
      <c r="Z2325" t="str">
        <f>_xlfn.XLOOKUP(Table4[[#This Row],[StoreID]],Stores!A:A,Stores!D:D, "Not Found")</f>
        <v>East</v>
      </c>
    </row>
    <row r="2326" spans="1:26">
      <c r="A2326" t="s">
        <v>3192</v>
      </c>
      <c r="B2326" s="1">
        <v>45543</v>
      </c>
      <c r="C2326" t="s">
        <v>306</v>
      </c>
      <c r="D2326" t="s">
        <v>718</v>
      </c>
      <c r="E2326" t="s">
        <v>831</v>
      </c>
      <c r="F2326">
        <v>2</v>
      </c>
      <c r="G2326">
        <v>0.15</v>
      </c>
      <c r="H2326" t="s">
        <v>868</v>
      </c>
      <c r="I2326" s="4">
        <f>Table4[[#This Row],[Quantity]]*Table4[[#This Row],[UnitPrice]]</f>
        <v>675.26</v>
      </c>
      <c r="J2326" s="4">
        <f>Table4[[#This Row],[Gross Revenue]]*(1-Table4[[#This Row],[Discount]])</f>
        <v>573.971</v>
      </c>
      <c r="K2326" s="4">
        <f>Table4[[#This Row],[Quantity]]*Table4[[#This Row],[CostPrice]]</f>
        <v>338.06</v>
      </c>
      <c r="L2326" s="4">
        <f>Table4[[#This Row],[Net Revenue]]-Table4[[#This Row],[Total Cost]]</f>
        <v>235.911</v>
      </c>
      <c r="M2326" t="str">
        <f>_xlfn.XLOOKUP(Table4[[#This Row],[ProductID]], Products!A:A,Products!B:B, "Not Found")</f>
        <v>Here Footwear</v>
      </c>
      <c r="N2326" t="str">
        <f>TEXT(Table4[[#This Row],[Date]], "mmm")</f>
        <v>Sep</v>
      </c>
      <c r="O2326" t="str">
        <f>TEXT(Table4[[#This Row],[Date]], "yyyy")</f>
        <v>2024</v>
      </c>
      <c r="P2326" t="str">
        <f>_xlfn.XLOOKUP(Table4[[#This Row],[ProductID]],Products!A:A,Products!C:C, "Not Found")</f>
        <v>Fashion</v>
      </c>
      <c r="Q2326" t="str">
        <f>_xlfn.XLOOKUP(Table4[[#This Row],[ProductID]],Products!A:A,Products!D:D,"Not Found")</f>
        <v>Footwear</v>
      </c>
      <c r="R2326">
        <f>_xlfn.XLOOKUP(Table4[[#This Row],[ProductID]],Products!A:A,Products!E:E,"Not Found")</f>
        <v>337.63</v>
      </c>
      <c r="S2326">
        <f>_xlfn.XLOOKUP(Table4[[#This Row],[ProductID]],Products!A:A,Products!F:F, "Not Found")</f>
        <v>169.03</v>
      </c>
      <c r="T2326" t="str">
        <f>_xlfn.XLOOKUP(Table4[[#This Row],[CustomerID]],Customers!A:A,Customers!D:D, "Not Found")</f>
        <v>F</v>
      </c>
      <c r="U2326" s="6">
        <f>_xlfn.XLOOKUP(Table4[[#This Row],[CustomerID]],Customers!A:A,Customers!E:E, "Not Found")</f>
        <v>32344</v>
      </c>
      <c r="V2326">
        <f ca="1">DATEDIF(Table4[[#This Row],[CustomerBirthday]], TODAY(), "Y")</f>
        <v>38</v>
      </c>
      <c r="W2326" t="str" cm="1">
        <f t="array" aca="1" ref="W2326" ca="1">_xlfn.IFS(Table4[[#This Row],[Age]]&lt;25, "Under 25",Table4[[#This Row],[Age]]=34, "25-34", Table4[[#This Row],[Age]]&lt;=49, "35-49", Table4[[#This Row],[Age]]&lt;=64, "50-64", Table4[[#This Row],[Age]]&gt;=65, "65+")</f>
        <v>35-49</v>
      </c>
      <c r="X2326" t="str">
        <f>_xlfn.XLOOKUP(Table4[[#This Row],[StoreID]],Stores!A:A,Stores!B:B, "Not found")</f>
        <v>MegaMart Jimenezborough</v>
      </c>
      <c r="Y2326" t="str">
        <f>_xlfn.XLOOKUP(Table4[[#This Row],[StoreID]],Stores!A:A,Stores!C:C, "Not Found")</f>
        <v>Jimenezborough</v>
      </c>
      <c r="Z2326" t="str">
        <f>_xlfn.XLOOKUP(Table4[[#This Row],[StoreID]],Stores!A:A,Stores!D:D, "Not Found")</f>
        <v>South</v>
      </c>
    </row>
    <row r="2327" spans="1:26">
      <c r="A2327" t="s">
        <v>3193</v>
      </c>
      <c r="B2327" s="1">
        <v>45223</v>
      </c>
      <c r="C2327" t="s">
        <v>351</v>
      </c>
      <c r="D2327" t="s">
        <v>806</v>
      </c>
      <c r="E2327" t="s">
        <v>831</v>
      </c>
      <c r="F2327">
        <v>3</v>
      </c>
      <c r="G2327">
        <v>0</v>
      </c>
      <c r="H2327" t="s">
        <v>865</v>
      </c>
      <c r="I2327" s="4">
        <f>Table4[[#This Row],[Quantity]]*Table4[[#This Row],[UnitPrice]]</f>
        <v>5236.83</v>
      </c>
      <c r="J2327" s="4">
        <f>Table4[[#This Row],[Gross Revenue]]*(1-Table4[[#This Row],[Discount]])</f>
        <v>5236.83</v>
      </c>
      <c r="K2327" s="4">
        <f>Table4[[#This Row],[Quantity]]*Table4[[#This Row],[CostPrice]]</f>
        <v>3967.32</v>
      </c>
      <c r="L2327" s="4">
        <f>Table4[[#This Row],[Net Revenue]]-Table4[[#This Row],[Total Cost]]</f>
        <v>1269.5099999999998</v>
      </c>
      <c r="M2327" t="str">
        <f>_xlfn.XLOOKUP(Table4[[#This Row],[ProductID]], Products!A:A,Products!B:B, "Not Found")</f>
        <v>Piece Headphones</v>
      </c>
      <c r="N2327" t="str">
        <f>TEXT(Table4[[#This Row],[Date]], "mmm")</f>
        <v>Oct</v>
      </c>
      <c r="O2327" t="str">
        <f>TEXT(Table4[[#This Row],[Date]], "yyyy")</f>
        <v>2023</v>
      </c>
      <c r="P2327" t="str">
        <f>_xlfn.XLOOKUP(Table4[[#This Row],[ProductID]],Products!A:A,Products!C:C, "Not Found")</f>
        <v>Electronics</v>
      </c>
      <c r="Q2327" t="str">
        <f>_xlfn.XLOOKUP(Table4[[#This Row],[ProductID]],Products!A:A,Products!D:D,"Not Found")</f>
        <v>Headphones</v>
      </c>
      <c r="R2327">
        <f>_xlfn.XLOOKUP(Table4[[#This Row],[ProductID]],Products!A:A,Products!E:E,"Not Found")</f>
        <v>1745.61</v>
      </c>
      <c r="S2327">
        <f>_xlfn.XLOOKUP(Table4[[#This Row],[ProductID]],Products!A:A,Products!F:F, "Not Found")</f>
        <v>1322.44</v>
      </c>
      <c r="T2327" t="str">
        <f>_xlfn.XLOOKUP(Table4[[#This Row],[CustomerID]],Customers!A:A,Customers!D:D, "Not Found")</f>
        <v>M</v>
      </c>
      <c r="U2327" s="6">
        <f>_xlfn.XLOOKUP(Table4[[#This Row],[CustomerID]],Customers!A:A,Customers!E:E, "Not Found")</f>
        <v>28594</v>
      </c>
      <c r="V2327">
        <f ca="1">DATEDIF(Table4[[#This Row],[CustomerBirthday]], TODAY(), "Y")</f>
        <v>48</v>
      </c>
      <c r="W2327" t="str" cm="1">
        <f t="array" aca="1" ref="W2327" ca="1">_xlfn.IFS(Table4[[#This Row],[Age]]&lt;25, "Under 25",Table4[[#This Row],[Age]]=34, "25-34", Table4[[#This Row],[Age]]&lt;=49, "35-49", Table4[[#This Row],[Age]]&lt;=64, "50-64", Table4[[#This Row],[Age]]&gt;=65, "65+")</f>
        <v>35-49</v>
      </c>
      <c r="X2327" t="str">
        <f>_xlfn.XLOOKUP(Table4[[#This Row],[StoreID]],Stores!A:A,Stores!B:B, "Not found")</f>
        <v>MegaMart Jimenezborough</v>
      </c>
      <c r="Y2327" t="str">
        <f>_xlfn.XLOOKUP(Table4[[#This Row],[StoreID]],Stores!A:A,Stores!C:C, "Not Found")</f>
        <v>Jimenezborough</v>
      </c>
      <c r="Z2327" t="str">
        <f>_xlfn.XLOOKUP(Table4[[#This Row],[StoreID]],Stores!A:A,Stores!D:D, "Not Found")</f>
        <v>South</v>
      </c>
    </row>
    <row r="2328" spans="1:26">
      <c r="A2328" t="s">
        <v>3194</v>
      </c>
      <c r="B2328" s="1">
        <v>45535</v>
      </c>
      <c r="C2328" t="s">
        <v>599</v>
      </c>
      <c r="D2328" t="s">
        <v>798</v>
      </c>
      <c r="E2328" t="s">
        <v>842</v>
      </c>
      <c r="F2328">
        <v>5</v>
      </c>
      <c r="G2328">
        <v>0.05</v>
      </c>
      <c r="H2328" t="s">
        <v>868</v>
      </c>
      <c r="I2328" s="4">
        <f>Table4[[#This Row],[Quantity]]*Table4[[#This Row],[UnitPrice]]</f>
        <v>7507.3</v>
      </c>
      <c r="J2328" s="4">
        <f>Table4[[#This Row],[Gross Revenue]]*(1-Table4[[#This Row],[Discount]])</f>
        <v>7131.9349999999995</v>
      </c>
      <c r="K2328" s="4">
        <f>Table4[[#This Row],[Quantity]]*Table4[[#This Row],[CostPrice]]</f>
        <v>5838.65</v>
      </c>
      <c r="L2328" s="4">
        <f>Table4[[#This Row],[Net Revenue]]-Table4[[#This Row],[Total Cost]]</f>
        <v>1293.2849999999999</v>
      </c>
      <c r="M2328" t="str">
        <f>_xlfn.XLOOKUP(Table4[[#This Row],[ProductID]], Products!A:A,Products!B:B, "Not Found")</f>
        <v>New Watches</v>
      </c>
      <c r="N2328" t="str">
        <f>TEXT(Table4[[#This Row],[Date]], "mmm")</f>
        <v>Aug</v>
      </c>
      <c r="O2328" t="str">
        <f>TEXT(Table4[[#This Row],[Date]], "yyyy")</f>
        <v>2024</v>
      </c>
      <c r="P2328" t="str">
        <f>_xlfn.XLOOKUP(Table4[[#This Row],[ProductID]],Products!A:A,Products!C:C, "Not Found")</f>
        <v>Fashion</v>
      </c>
      <c r="Q2328" t="str">
        <f>_xlfn.XLOOKUP(Table4[[#This Row],[ProductID]],Products!A:A,Products!D:D,"Not Found")</f>
        <v>Watches</v>
      </c>
      <c r="R2328">
        <f>_xlfn.XLOOKUP(Table4[[#This Row],[ProductID]],Products!A:A,Products!E:E,"Not Found")</f>
        <v>1501.46</v>
      </c>
      <c r="S2328">
        <f>_xlfn.XLOOKUP(Table4[[#This Row],[ProductID]],Products!A:A,Products!F:F, "Not Found")</f>
        <v>1167.73</v>
      </c>
      <c r="T2328" t="str">
        <f>_xlfn.XLOOKUP(Table4[[#This Row],[CustomerID]],Customers!A:A,Customers!D:D, "Not Found")</f>
        <v>M</v>
      </c>
      <c r="U2328" s="6">
        <f>_xlfn.XLOOKUP(Table4[[#This Row],[CustomerID]],Customers!A:A,Customers!E:E, "Not Found")</f>
        <v>25414</v>
      </c>
      <c r="V2328">
        <f ca="1">DATEDIF(Table4[[#This Row],[CustomerBirthday]], TODAY(), "Y")</f>
        <v>56</v>
      </c>
      <c r="W2328" t="str" cm="1">
        <f t="array" aca="1" ref="W2328" ca="1">_xlfn.IFS(Table4[[#This Row],[Age]]&lt;25, "Under 25",Table4[[#This Row],[Age]]=34, "25-34", Table4[[#This Row],[Age]]&lt;=49, "35-49", Table4[[#This Row],[Age]]&lt;=64, "50-64", Table4[[#This Row],[Age]]&gt;=65, "65+")</f>
        <v>50-64</v>
      </c>
      <c r="X2328" t="str">
        <f>_xlfn.XLOOKUP(Table4[[#This Row],[StoreID]],Stores!A:A,Stores!B:B, "Not found")</f>
        <v>MegaMart Brianahaven</v>
      </c>
      <c r="Y2328" t="str">
        <f>_xlfn.XLOOKUP(Table4[[#This Row],[StoreID]],Stores!A:A,Stores!C:C, "Not Found")</f>
        <v>Brianahaven</v>
      </c>
      <c r="Z2328" t="str">
        <f>_xlfn.XLOOKUP(Table4[[#This Row],[StoreID]],Stores!A:A,Stores!D:D, "Not Found")</f>
        <v>North</v>
      </c>
    </row>
    <row r="2329" spans="1:26">
      <c r="A2329" t="s">
        <v>3195</v>
      </c>
      <c r="B2329" s="1">
        <v>45716</v>
      </c>
      <c r="C2329" t="s">
        <v>403</v>
      </c>
      <c r="D2329" t="s">
        <v>769</v>
      </c>
      <c r="E2329" t="s">
        <v>835</v>
      </c>
      <c r="F2329">
        <v>5</v>
      </c>
      <c r="G2329">
        <v>0.05</v>
      </c>
      <c r="H2329" t="s">
        <v>871</v>
      </c>
      <c r="I2329" s="4">
        <f>Table4[[#This Row],[Quantity]]*Table4[[#This Row],[UnitPrice]]</f>
        <v>127.85</v>
      </c>
      <c r="J2329" s="4">
        <f>Table4[[#This Row],[Gross Revenue]]*(1-Table4[[#This Row],[Discount]])</f>
        <v>121.4575</v>
      </c>
      <c r="K2329" s="4">
        <f>Table4[[#This Row],[Quantity]]*Table4[[#This Row],[CostPrice]]</f>
        <v>95.25</v>
      </c>
      <c r="L2329" s="4">
        <f>Table4[[#This Row],[Net Revenue]]-Table4[[#This Row],[Total Cost]]</f>
        <v>26.207499999999996</v>
      </c>
      <c r="M2329" t="str">
        <f>_xlfn.XLOOKUP(Table4[[#This Row],[ProductID]], Products!A:A,Products!B:B, "Not Found")</f>
        <v>How Vegetables</v>
      </c>
      <c r="N2329" t="str">
        <f>TEXT(Table4[[#This Row],[Date]], "mmm")</f>
        <v>Feb</v>
      </c>
      <c r="O2329" t="str">
        <f>TEXT(Table4[[#This Row],[Date]], "yyyy")</f>
        <v>2025</v>
      </c>
      <c r="P2329" t="str">
        <f>_xlfn.XLOOKUP(Table4[[#This Row],[ProductID]],Products!A:A,Products!C:C, "Not Found")</f>
        <v>Groceries</v>
      </c>
      <c r="Q2329" t="str">
        <f>_xlfn.XLOOKUP(Table4[[#This Row],[ProductID]],Products!A:A,Products!D:D,"Not Found")</f>
        <v>Vegetables</v>
      </c>
      <c r="R2329">
        <f>_xlfn.XLOOKUP(Table4[[#This Row],[ProductID]],Products!A:A,Products!E:E,"Not Found")</f>
        <v>25.57</v>
      </c>
      <c r="S2329">
        <f>_xlfn.XLOOKUP(Table4[[#This Row],[ProductID]],Products!A:A,Products!F:F, "Not Found")</f>
        <v>19.05</v>
      </c>
      <c r="T2329" t="str">
        <f>_xlfn.XLOOKUP(Table4[[#This Row],[CustomerID]],Customers!A:A,Customers!D:D, "Not Found")</f>
        <v>M</v>
      </c>
      <c r="U2329" s="6">
        <f>_xlfn.XLOOKUP(Table4[[#This Row],[CustomerID]],Customers!A:A,Customers!E:E, "Not Found")</f>
        <v>22241</v>
      </c>
      <c r="V2329">
        <f ca="1">DATEDIF(Table4[[#This Row],[CustomerBirthday]], TODAY(), "Y")</f>
        <v>65</v>
      </c>
      <c r="W2329" t="str" cm="1">
        <f t="array" aca="1" ref="W2329" ca="1">_xlfn.IFS(Table4[[#This Row],[Age]]&lt;25, "Under 25",Table4[[#This Row],[Age]]=34, "25-34", Table4[[#This Row],[Age]]&lt;=49, "35-49", Table4[[#This Row],[Age]]&lt;=64, "50-64", Table4[[#This Row],[Age]]&gt;=65, "65+")</f>
        <v>65+</v>
      </c>
      <c r="X2329" t="str">
        <f>_xlfn.XLOOKUP(Table4[[#This Row],[StoreID]],Stores!A:A,Stores!B:B, "Not found")</f>
        <v>MegaMart Peckmouth</v>
      </c>
      <c r="Y2329" t="str">
        <f>_xlfn.XLOOKUP(Table4[[#This Row],[StoreID]],Stores!A:A,Stores!C:C, "Not Found")</f>
        <v>Peckmouth</v>
      </c>
      <c r="Z2329" t="str">
        <f>_xlfn.XLOOKUP(Table4[[#This Row],[StoreID]],Stores!A:A,Stores!D:D, "Not Found")</f>
        <v>East</v>
      </c>
    </row>
    <row r="2330" spans="1:26">
      <c r="A2330" t="s">
        <v>3196</v>
      </c>
      <c r="B2330" s="1">
        <v>45392</v>
      </c>
      <c r="C2330" t="s">
        <v>700</v>
      </c>
      <c r="D2330" t="s">
        <v>812</v>
      </c>
      <c r="E2330" t="s">
        <v>842</v>
      </c>
      <c r="F2330">
        <v>5</v>
      </c>
      <c r="G2330">
        <v>0.05</v>
      </c>
      <c r="H2330" t="s">
        <v>865</v>
      </c>
      <c r="I2330" s="4">
        <f>Table4[[#This Row],[Quantity]]*Table4[[#This Row],[UnitPrice]]</f>
        <v>2822.1</v>
      </c>
      <c r="J2330" s="4">
        <f>Table4[[#This Row],[Gross Revenue]]*(1-Table4[[#This Row],[Discount]])</f>
        <v>2680.9949999999999</v>
      </c>
      <c r="K2330" s="4">
        <f>Table4[[#This Row],[Quantity]]*Table4[[#This Row],[CostPrice]]</f>
        <v>1469.8</v>
      </c>
      <c r="L2330" s="4">
        <f>Table4[[#This Row],[Net Revenue]]-Table4[[#This Row],[Total Cost]]</f>
        <v>1211.1949999999999</v>
      </c>
      <c r="M2330" t="str">
        <f>_xlfn.XLOOKUP(Table4[[#This Row],[ProductID]], Products!A:A,Products!B:B, "Not Found")</f>
        <v>Soon Accessories</v>
      </c>
      <c r="N2330" t="str">
        <f>TEXT(Table4[[#This Row],[Date]], "mmm")</f>
        <v>Apr</v>
      </c>
      <c r="O2330" t="str">
        <f>TEXT(Table4[[#This Row],[Date]], "yyyy")</f>
        <v>2024</v>
      </c>
      <c r="P2330" t="str">
        <f>_xlfn.XLOOKUP(Table4[[#This Row],[ProductID]],Products!A:A,Products!C:C, "Not Found")</f>
        <v>Fashion</v>
      </c>
      <c r="Q2330" t="str">
        <f>_xlfn.XLOOKUP(Table4[[#This Row],[ProductID]],Products!A:A,Products!D:D,"Not Found")</f>
        <v>Accessories</v>
      </c>
      <c r="R2330">
        <f>_xlfn.XLOOKUP(Table4[[#This Row],[ProductID]],Products!A:A,Products!E:E,"Not Found")</f>
        <v>564.41999999999996</v>
      </c>
      <c r="S2330">
        <f>_xlfn.XLOOKUP(Table4[[#This Row],[ProductID]],Products!A:A,Products!F:F, "Not Found")</f>
        <v>293.95999999999998</v>
      </c>
      <c r="T2330" t="str">
        <f>_xlfn.XLOOKUP(Table4[[#This Row],[CustomerID]],Customers!A:A,Customers!D:D, "Not Found")</f>
        <v>F</v>
      </c>
      <c r="U2330" s="6">
        <f>_xlfn.XLOOKUP(Table4[[#This Row],[CustomerID]],Customers!A:A,Customers!E:E, "Not Found")</f>
        <v>25706</v>
      </c>
      <c r="V2330">
        <f ca="1">DATEDIF(Table4[[#This Row],[CustomerBirthday]], TODAY(), "Y")</f>
        <v>56</v>
      </c>
      <c r="W2330" t="str" cm="1">
        <f t="array" aca="1" ref="W2330" ca="1">_xlfn.IFS(Table4[[#This Row],[Age]]&lt;25, "Under 25",Table4[[#This Row],[Age]]=34, "25-34", Table4[[#This Row],[Age]]&lt;=49, "35-49", Table4[[#This Row],[Age]]&lt;=64, "50-64", Table4[[#This Row],[Age]]&gt;=65, "65+")</f>
        <v>50-64</v>
      </c>
      <c r="X2330" t="str">
        <f>_xlfn.XLOOKUP(Table4[[#This Row],[StoreID]],Stores!A:A,Stores!B:B, "Not found")</f>
        <v>MegaMart Brianahaven</v>
      </c>
      <c r="Y2330" t="str">
        <f>_xlfn.XLOOKUP(Table4[[#This Row],[StoreID]],Stores!A:A,Stores!C:C, "Not Found")</f>
        <v>Brianahaven</v>
      </c>
      <c r="Z2330" t="str">
        <f>_xlfn.XLOOKUP(Table4[[#This Row],[StoreID]],Stores!A:A,Stores!D:D, "Not Found")</f>
        <v>North</v>
      </c>
    </row>
    <row r="2331" spans="1:26">
      <c r="A2331" t="s">
        <v>3197</v>
      </c>
      <c r="B2331" s="1">
        <v>45417</v>
      </c>
      <c r="C2331" t="s">
        <v>280</v>
      </c>
      <c r="D2331" t="s">
        <v>818</v>
      </c>
      <c r="E2331" t="s">
        <v>839</v>
      </c>
      <c r="F2331">
        <v>3</v>
      </c>
      <c r="G2331">
        <v>0</v>
      </c>
      <c r="H2331" t="s">
        <v>875</v>
      </c>
      <c r="I2331" s="4">
        <f>Table4[[#This Row],[Quantity]]*Table4[[#This Row],[UnitPrice]]</f>
        <v>3496.1099999999997</v>
      </c>
      <c r="J2331" s="4">
        <f>Table4[[#This Row],[Gross Revenue]]*(1-Table4[[#This Row],[Discount]])</f>
        <v>3496.1099999999997</v>
      </c>
      <c r="K2331" s="4">
        <f>Table4[[#This Row],[Quantity]]*Table4[[#This Row],[CostPrice]]</f>
        <v>2779.6499999999996</v>
      </c>
      <c r="L2331" s="4">
        <f>Table4[[#This Row],[Net Revenue]]-Table4[[#This Row],[Total Cost]]</f>
        <v>716.46</v>
      </c>
      <c r="M2331" t="str">
        <f>_xlfn.XLOOKUP(Table4[[#This Row],[ProductID]], Products!A:A,Products!B:B, "Not Found")</f>
        <v>Nature Clothing</v>
      </c>
      <c r="N2331" t="str">
        <f>TEXT(Table4[[#This Row],[Date]], "mmm")</f>
        <v>May</v>
      </c>
      <c r="O2331" t="str">
        <f>TEXT(Table4[[#This Row],[Date]], "yyyy")</f>
        <v>2024</v>
      </c>
      <c r="P2331" t="str">
        <f>_xlfn.XLOOKUP(Table4[[#This Row],[ProductID]],Products!A:A,Products!C:C, "Not Found")</f>
        <v>Fashion</v>
      </c>
      <c r="Q2331" t="str">
        <f>_xlfn.XLOOKUP(Table4[[#This Row],[ProductID]],Products!A:A,Products!D:D,"Not Found")</f>
        <v>Clothing</v>
      </c>
      <c r="R2331">
        <f>_xlfn.XLOOKUP(Table4[[#This Row],[ProductID]],Products!A:A,Products!E:E,"Not Found")</f>
        <v>1165.3699999999999</v>
      </c>
      <c r="S2331">
        <f>_xlfn.XLOOKUP(Table4[[#This Row],[ProductID]],Products!A:A,Products!F:F, "Not Found")</f>
        <v>926.55</v>
      </c>
      <c r="T2331" t="str">
        <f>_xlfn.XLOOKUP(Table4[[#This Row],[CustomerID]],Customers!A:A,Customers!D:D, "Not Found")</f>
        <v>F</v>
      </c>
      <c r="U2331" s="6">
        <f>_xlfn.XLOOKUP(Table4[[#This Row],[CustomerID]],Customers!A:A,Customers!E:E, "Not Found")</f>
        <v>21701</v>
      </c>
      <c r="V2331">
        <f ca="1">DATEDIF(Table4[[#This Row],[CustomerBirthday]], TODAY(), "Y")</f>
        <v>67</v>
      </c>
      <c r="W2331" t="str" cm="1">
        <f t="array" aca="1" ref="W2331" ca="1">_xlfn.IFS(Table4[[#This Row],[Age]]&lt;25, "Under 25",Table4[[#This Row],[Age]]=34, "25-34", Table4[[#This Row],[Age]]&lt;=49, "35-49", Table4[[#This Row],[Age]]&lt;=64, "50-64", Table4[[#This Row],[Age]]&gt;=65, "65+")</f>
        <v>65+</v>
      </c>
      <c r="X2331" t="str">
        <f>_xlfn.XLOOKUP(Table4[[#This Row],[StoreID]],Stores!A:A,Stores!B:B, "Not found")</f>
        <v>MegaMart New Michele</v>
      </c>
      <c r="Y2331" t="str">
        <f>_xlfn.XLOOKUP(Table4[[#This Row],[StoreID]],Stores!A:A,Stores!C:C, "Not Found")</f>
        <v>New Michele</v>
      </c>
      <c r="Z2331" t="str">
        <f>_xlfn.XLOOKUP(Table4[[#This Row],[StoreID]],Stores!A:A,Stores!D:D, "Not Found")</f>
        <v>West</v>
      </c>
    </row>
    <row r="2332" spans="1:26">
      <c r="A2332" t="s">
        <v>3198</v>
      </c>
      <c r="B2332" s="1">
        <v>45632</v>
      </c>
      <c r="C2332" t="s">
        <v>393</v>
      </c>
      <c r="D2332" t="s">
        <v>790</v>
      </c>
      <c r="E2332" t="s">
        <v>842</v>
      </c>
      <c r="F2332">
        <v>5</v>
      </c>
      <c r="G2332">
        <v>0.05</v>
      </c>
      <c r="H2332" t="s">
        <v>868</v>
      </c>
      <c r="I2332" s="4">
        <f>Table4[[#This Row],[Quantity]]*Table4[[#This Row],[UnitPrice]]</f>
        <v>1523.55</v>
      </c>
      <c r="J2332" s="4">
        <f>Table4[[#This Row],[Gross Revenue]]*(1-Table4[[#This Row],[Discount]])</f>
        <v>1447.3724999999999</v>
      </c>
      <c r="K2332" s="4">
        <f>Table4[[#This Row],[Quantity]]*Table4[[#This Row],[CostPrice]]</f>
        <v>820.05</v>
      </c>
      <c r="L2332" s="4">
        <f>Table4[[#This Row],[Net Revenue]]-Table4[[#This Row],[Total Cost]]</f>
        <v>627.32249999999999</v>
      </c>
      <c r="M2332" t="str">
        <f>_xlfn.XLOOKUP(Table4[[#This Row],[ProductID]], Products!A:A,Products!B:B, "Not Found")</f>
        <v>Difficult Vegetables</v>
      </c>
      <c r="N2332" t="str">
        <f>TEXT(Table4[[#This Row],[Date]], "mmm")</f>
        <v>Dec</v>
      </c>
      <c r="O2332" t="str">
        <f>TEXT(Table4[[#This Row],[Date]], "yyyy")</f>
        <v>2024</v>
      </c>
      <c r="P2332" t="str">
        <f>_xlfn.XLOOKUP(Table4[[#This Row],[ProductID]],Products!A:A,Products!C:C, "Not Found")</f>
        <v>Groceries</v>
      </c>
      <c r="Q2332" t="str">
        <f>_xlfn.XLOOKUP(Table4[[#This Row],[ProductID]],Products!A:A,Products!D:D,"Not Found")</f>
        <v>Vegetables</v>
      </c>
      <c r="R2332">
        <f>_xlfn.XLOOKUP(Table4[[#This Row],[ProductID]],Products!A:A,Products!E:E,"Not Found")</f>
        <v>304.70999999999998</v>
      </c>
      <c r="S2332">
        <f>_xlfn.XLOOKUP(Table4[[#This Row],[ProductID]],Products!A:A,Products!F:F, "Not Found")</f>
        <v>164.01</v>
      </c>
      <c r="T2332" t="str">
        <f>_xlfn.XLOOKUP(Table4[[#This Row],[CustomerID]],Customers!A:A,Customers!D:D, "Not Found")</f>
        <v>M</v>
      </c>
      <c r="U2332" s="6">
        <f>_xlfn.XLOOKUP(Table4[[#This Row],[CustomerID]],Customers!A:A,Customers!E:E, "Not Found")</f>
        <v>25566</v>
      </c>
      <c r="V2332">
        <f ca="1">DATEDIF(Table4[[#This Row],[CustomerBirthday]], TODAY(), "Y")</f>
        <v>56</v>
      </c>
      <c r="W2332" t="str" cm="1">
        <f t="array" aca="1" ref="W2332" ca="1">_xlfn.IFS(Table4[[#This Row],[Age]]&lt;25, "Under 25",Table4[[#This Row],[Age]]=34, "25-34", Table4[[#This Row],[Age]]&lt;=49, "35-49", Table4[[#This Row],[Age]]&lt;=64, "50-64", Table4[[#This Row],[Age]]&gt;=65, "65+")</f>
        <v>50-64</v>
      </c>
      <c r="X2332" t="str">
        <f>_xlfn.XLOOKUP(Table4[[#This Row],[StoreID]],Stores!A:A,Stores!B:B, "Not found")</f>
        <v>MegaMart Brianahaven</v>
      </c>
      <c r="Y2332" t="str">
        <f>_xlfn.XLOOKUP(Table4[[#This Row],[StoreID]],Stores!A:A,Stores!C:C, "Not Found")</f>
        <v>Brianahaven</v>
      </c>
      <c r="Z2332" t="str">
        <f>_xlfn.XLOOKUP(Table4[[#This Row],[StoreID]],Stores!A:A,Stores!D:D, "Not Found")</f>
        <v>North</v>
      </c>
    </row>
    <row r="2333" spans="1:26">
      <c r="A2333" t="s">
        <v>3199</v>
      </c>
      <c r="B2333" s="1">
        <v>45867</v>
      </c>
      <c r="C2333" t="s">
        <v>579</v>
      </c>
      <c r="D2333" t="s">
        <v>822</v>
      </c>
      <c r="E2333" t="s">
        <v>835</v>
      </c>
      <c r="F2333">
        <v>2</v>
      </c>
      <c r="G2333">
        <v>0.15</v>
      </c>
      <c r="H2333" t="s">
        <v>875</v>
      </c>
      <c r="I2333" s="4">
        <f>Table4[[#This Row],[Quantity]]*Table4[[#This Row],[UnitPrice]]</f>
        <v>2432.7199999999998</v>
      </c>
      <c r="J2333" s="4">
        <f>Table4[[#This Row],[Gross Revenue]]*(1-Table4[[#This Row],[Discount]])</f>
        <v>2067.8119999999999</v>
      </c>
      <c r="K2333" s="4">
        <f>Table4[[#This Row],[Quantity]]*Table4[[#This Row],[CostPrice]]</f>
        <v>1589.6</v>
      </c>
      <c r="L2333" s="4">
        <f>Table4[[#This Row],[Net Revenue]]-Table4[[#This Row],[Total Cost]]</f>
        <v>478.21199999999999</v>
      </c>
      <c r="M2333" t="str">
        <f>_xlfn.XLOOKUP(Table4[[#This Row],[ProductID]], Products!A:A,Products!B:B, "Not Found")</f>
        <v>Nor Bags</v>
      </c>
      <c r="N2333" t="str">
        <f>TEXT(Table4[[#This Row],[Date]], "mmm")</f>
        <v>Jul</v>
      </c>
      <c r="O2333" t="str">
        <f>TEXT(Table4[[#This Row],[Date]], "yyyy")</f>
        <v>2025</v>
      </c>
      <c r="P2333" t="str">
        <f>_xlfn.XLOOKUP(Table4[[#This Row],[ProductID]],Products!A:A,Products!C:C, "Not Found")</f>
        <v>Fashion</v>
      </c>
      <c r="Q2333" t="str">
        <f>_xlfn.XLOOKUP(Table4[[#This Row],[ProductID]],Products!A:A,Products!D:D,"Not Found")</f>
        <v>Bags</v>
      </c>
      <c r="R2333">
        <f>_xlfn.XLOOKUP(Table4[[#This Row],[ProductID]],Products!A:A,Products!E:E,"Not Found")</f>
        <v>1216.3599999999999</v>
      </c>
      <c r="S2333">
        <f>_xlfn.XLOOKUP(Table4[[#This Row],[ProductID]],Products!A:A,Products!F:F, "Not Found")</f>
        <v>794.8</v>
      </c>
      <c r="T2333" t="str">
        <f>_xlfn.XLOOKUP(Table4[[#This Row],[CustomerID]],Customers!A:A,Customers!D:D, "Not Found")</f>
        <v>M</v>
      </c>
      <c r="U2333" s="6">
        <f>_xlfn.XLOOKUP(Table4[[#This Row],[CustomerID]],Customers!A:A,Customers!E:E, "Not Found")</f>
        <v>36768</v>
      </c>
      <c r="V2333">
        <f ca="1">DATEDIF(Table4[[#This Row],[CustomerBirthday]], TODAY(), "Y")</f>
        <v>25</v>
      </c>
      <c r="W2333" t="str" cm="1">
        <f t="array" aca="1" ref="W2333" ca="1">_xlfn.IFS(Table4[[#This Row],[Age]]&lt;25, "Under 25",Table4[[#This Row],[Age]]=34, "25-34", Table4[[#This Row],[Age]]&lt;=49, "35-49", Table4[[#This Row],[Age]]&lt;=64, "50-64", Table4[[#This Row],[Age]]&gt;=65, "65+")</f>
        <v>35-49</v>
      </c>
      <c r="X2333" t="str">
        <f>_xlfn.XLOOKUP(Table4[[#This Row],[StoreID]],Stores!A:A,Stores!B:B, "Not found")</f>
        <v>MegaMart Peckmouth</v>
      </c>
      <c r="Y2333" t="str">
        <f>_xlfn.XLOOKUP(Table4[[#This Row],[StoreID]],Stores!A:A,Stores!C:C, "Not Found")</f>
        <v>Peckmouth</v>
      </c>
      <c r="Z2333" t="str">
        <f>_xlfn.XLOOKUP(Table4[[#This Row],[StoreID]],Stores!A:A,Stores!D:D, "Not Found")</f>
        <v>East</v>
      </c>
    </row>
    <row r="2334" spans="1:26">
      <c r="A2334" t="s">
        <v>3200</v>
      </c>
      <c r="B2334" s="1">
        <v>45856</v>
      </c>
      <c r="C2334" t="s">
        <v>167</v>
      </c>
      <c r="D2334" t="s">
        <v>800</v>
      </c>
      <c r="E2334" t="s">
        <v>831</v>
      </c>
      <c r="F2334">
        <v>4</v>
      </c>
      <c r="G2334">
        <v>0.1</v>
      </c>
      <c r="H2334" t="s">
        <v>868</v>
      </c>
      <c r="I2334" s="4">
        <f>Table4[[#This Row],[Quantity]]*Table4[[#This Row],[UnitPrice]]</f>
        <v>7810.6</v>
      </c>
      <c r="J2334" s="4">
        <f>Table4[[#This Row],[Gross Revenue]]*(1-Table4[[#This Row],[Discount]])</f>
        <v>7029.5400000000009</v>
      </c>
      <c r="K2334" s="4">
        <f>Table4[[#This Row],[Quantity]]*Table4[[#This Row],[CostPrice]]</f>
        <v>5805.08</v>
      </c>
      <c r="L2334" s="4">
        <f>Table4[[#This Row],[Net Revenue]]-Table4[[#This Row],[Total Cost]]</f>
        <v>1224.4600000000009</v>
      </c>
      <c r="M2334" t="str">
        <f>_xlfn.XLOOKUP(Table4[[#This Row],[ProductID]], Products!A:A,Products!B:B, "Not Found")</f>
        <v>Book Television</v>
      </c>
      <c r="N2334" t="str">
        <f>TEXT(Table4[[#This Row],[Date]], "mmm")</f>
        <v>Jul</v>
      </c>
      <c r="O2334" t="str">
        <f>TEXT(Table4[[#This Row],[Date]], "yyyy")</f>
        <v>2025</v>
      </c>
      <c r="P2334" t="str">
        <f>_xlfn.XLOOKUP(Table4[[#This Row],[ProductID]],Products!A:A,Products!C:C, "Not Found")</f>
        <v>Electronics</v>
      </c>
      <c r="Q2334" t="str">
        <f>_xlfn.XLOOKUP(Table4[[#This Row],[ProductID]],Products!A:A,Products!D:D,"Not Found")</f>
        <v>Television</v>
      </c>
      <c r="R2334">
        <f>_xlfn.XLOOKUP(Table4[[#This Row],[ProductID]],Products!A:A,Products!E:E,"Not Found")</f>
        <v>1952.65</v>
      </c>
      <c r="S2334">
        <f>_xlfn.XLOOKUP(Table4[[#This Row],[ProductID]],Products!A:A,Products!F:F, "Not Found")</f>
        <v>1451.27</v>
      </c>
      <c r="T2334" t="str">
        <f>_xlfn.XLOOKUP(Table4[[#This Row],[CustomerID]],Customers!A:A,Customers!D:D, "Not Found")</f>
        <v>M</v>
      </c>
      <c r="U2334" s="6">
        <f>_xlfn.XLOOKUP(Table4[[#This Row],[CustomerID]],Customers!A:A,Customers!E:E, "Not Found")</f>
        <v>32400</v>
      </c>
      <c r="V2334">
        <f ca="1">DATEDIF(Table4[[#This Row],[CustomerBirthday]], TODAY(), "Y")</f>
        <v>37</v>
      </c>
      <c r="W2334" t="str" cm="1">
        <f t="array" aca="1" ref="W2334" ca="1">_xlfn.IFS(Table4[[#This Row],[Age]]&lt;25, "Under 25",Table4[[#This Row],[Age]]=34, "25-34", Table4[[#This Row],[Age]]&lt;=49, "35-49", Table4[[#This Row],[Age]]&lt;=64, "50-64", Table4[[#This Row],[Age]]&gt;=65, "65+")</f>
        <v>35-49</v>
      </c>
      <c r="X2334" t="str">
        <f>_xlfn.XLOOKUP(Table4[[#This Row],[StoreID]],Stores!A:A,Stores!B:B, "Not found")</f>
        <v>MegaMart Jimenezborough</v>
      </c>
      <c r="Y2334" t="str">
        <f>_xlfn.XLOOKUP(Table4[[#This Row],[StoreID]],Stores!A:A,Stores!C:C, "Not Found")</f>
        <v>Jimenezborough</v>
      </c>
      <c r="Z2334" t="str">
        <f>_xlfn.XLOOKUP(Table4[[#This Row],[StoreID]],Stores!A:A,Stores!D:D, "Not Found")</f>
        <v>South</v>
      </c>
    </row>
    <row r="2335" spans="1:26">
      <c r="A2335" t="s">
        <v>3201</v>
      </c>
      <c r="B2335" s="1">
        <v>45217</v>
      </c>
      <c r="C2335" t="s">
        <v>673</v>
      </c>
      <c r="D2335" t="s">
        <v>802</v>
      </c>
      <c r="E2335" t="s">
        <v>831</v>
      </c>
      <c r="F2335">
        <v>2</v>
      </c>
      <c r="G2335">
        <v>0</v>
      </c>
      <c r="H2335" t="s">
        <v>868</v>
      </c>
      <c r="I2335" s="4">
        <f>Table4[[#This Row],[Quantity]]*Table4[[#This Row],[UnitPrice]]</f>
        <v>733.86</v>
      </c>
      <c r="J2335" s="4">
        <f>Table4[[#This Row],[Gross Revenue]]*(1-Table4[[#This Row],[Discount]])</f>
        <v>733.86</v>
      </c>
      <c r="K2335" s="4">
        <f>Table4[[#This Row],[Quantity]]*Table4[[#This Row],[CostPrice]]</f>
        <v>570.46</v>
      </c>
      <c r="L2335" s="4">
        <f>Table4[[#This Row],[Net Revenue]]-Table4[[#This Row],[Total Cost]]</f>
        <v>163.39999999999998</v>
      </c>
      <c r="M2335" t="str">
        <f>_xlfn.XLOOKUP(Table4[[#This Row],[ProductID]], Products!A:A,Products!B:B, "Not Found")</f>
        <v>Stage Footwear</v>
      </c>
      <c r="N2335" t="str">
        <f>TEXT(Table4[[#This Row],[Date]], "mmm")</f>
        <v>Oct</v>
      </c>
      <c r="O2335" t="str">
        <f>TEXT(Table4[[#This Row],[Date]], "yyyy")</f>
        <v>2023</v>
      </c>
      <c r="P2335" t="str">
        <f>_xlfn.XLOOKUP(Table4[[#This Row],[ProductID]],Products!A:A,Products!C:C, "Not Found")</f>
        <v>Fashion</v>
      </c>
      <c r="Q2335" t="str">
        <f>_xlfn.XLOOKUP(Table4[[#This Row],[ProductID]],Products!A:A,Products!D:D,"Not Found")</f>
        <v>Footwear</v>
      </c>
      <c r="R2335">
        <f>_xlfn.XLOOKUP(Table4[[#This Row],[ProductID]],Products!A:A,Products!E:E,"Not Found")</f>
        <v>366.93</v>
      </c>
      <c r="S2335">
        <f>_xlfn.XLOOKUP(Table4[[#This Row],[ProductID]],Products!A:A,Products!F:F, "Not Found")</f>
        <v>285.23</v>
      </c>
      <c r="T2335" t="str">
        <f>_xlfn.XLOOKUP(Table4[[#This Row],[CustomerID]],Customers!A:A,Customers!D:D, "Not Found")</f>
        <v>F</v>
      </c>
      <c r="U2335" s="6">
        <f>_xlfn.XLOOKUP(Table4[[#This Row],[CustomerID]],Customers!A:A,Customers!E:E, "Not Found")</f>
        <v>21380</v>
      </c>
      <c r="V2335">
        <f ca="1">DATEDIF(Table4[[#This Row],[CustomerBirthday]], TODAY(), "Y")</f>
        <v>68</v>
      </c>
      <c r="W2335" t="str" cm="1">
        <f t="array" aca="1" ref="W2335" ca="1">_xlfn.IFS(Table4[[#This Row],[Age]]&lt;25, "Under 25",Table4[[#This Row],[Age]]=34, "25-34", Table4[[#This Row],[Age]]&lt;=49, "35-49", Table4[[#This Row],[Age]]&lt;=64, "50-64", Table4[[#This Row],[Age]]&gt;=65, "65+")</f>
        <v>65+</v>
      </c>
      <c r="X2335" t="str">
        <f>_xlfn.XLOOKUP(Table4[[#This Row],[StoreID]],Stores!A:A,Stores!B:B, "Not found")</f>
        <v>MegaMart Jimenezborough</v>
      </c>
      <c r="Y2335" t="str">
        <f>_xlfn.XLOOKUP(Table4[[#This Row],[StoreID]],Stores!A:A,Stores!C:C, "Not Found")</f>
        <v>Jimenezborough</v>
      </c>
      <c r="Z2335" t="str">
        <f>_xlfn.XLOOKUP(Table4[[#This Row],[StoreID]],Stores!A:A,Stores!D:D, "Not Found")</f>
        <v>South</v>
      </c>
    </row>
    <row r="2336" spans="1:26">
      <c r="A2336" t="s">
        <v>3202</v>
      </c>
      <c r="B2336" s="1">
        <v>45890</v>
      </c>
      <c r="C2336" t="s">
        <v>32</v>
      </c>
      <c r="D2336" t="s">
        <v>804</v>
      </c>
      <c r="E2336" t="s">
        <v>835</v>
      </c>
      <c r="F2336">
        <v>1</v>
      </c>
      <c r="G2336">
        <v>0.05</v>
      </c>
      <c r="H2336" t="s">
        <v>868</v>
      </c>
      <c r="I2336" s="4">
        <f>Table4[[#This Row],[Quantity]]*Table4[[#This Row],[UnitPrice]]</f>
        <v>540.94000000000005</v>
      </c>
      <c r="J2336" s="4">
        <f>Table4[[#This Row],[Gross Revenue]]*(1-Table4[[#This Row],[Discount]])</f>
        <v>513.89300000000003</v>
      </c>
      <c r="K2336" s="4">
        <f>Table4[[#This Row],[Quantity]]*Table4[[#This Row],[CostPrice]]</f>
        <v>398.25</v>
      </c>
      <c r="L2336" s="4">
        <f>Table4[[#This Row],[Net Revenue]]-Table4[[#This Row],[Total Cost]]</f>
        <v>115.64300000000003</v>
      </c>
      <c r="M2336" t="str">
        <f>_xlfn.XLOOKUP(Table4[[#This Row],[ProductID]], Products!A:A,Products!B:B, "Not Found")</f>
        <v>Church Clothing</v>
      </c>
      <c r="N2336" t="str">
        <f>TEXT(Table4[[#This Row],[Date]], "mmm")</f>
        <v>Aug</v>
      </c>
      <c r="O2336" t="str">
        <f>TEXT(Table4[[#This Row],[Date]], "yyyy")</f>
        <v>2025</v>
      </c>
      <c r="P2336" t="str">
        <f>_xlfn.XLOOKUP(Table4[[#This Row],[ProductID]],Products!A:A,Products!C:C, "Not Found")</f>
        <v>Fashion</v>
      </c>
      <c r="Q2336" t="str">
        <f>_xlfn.XLOOKUP(Table4[[#This Row],[ProductID]],Products!A:A,Products!D:D,"Not Found")</f>
        <v>Clothing</v>
      </c>
      <c r="R2336">
        <f>_xlfn.XLOOKUP(Table4[[#This Row],[ProductID]],Products!A:A,Products!E:E,"Not Found")</f>
        <v>540.94000000000005</v>
      </c>
      <c r="S2336">
        <f>_xlfn.XLOOKUP(Table4[[#This Row],[ProductID]],Products!A:A,Products!F:F, "Not Found")</f>
        <v>398.25</v>
      </c>
      <c r="T2336" t="str">
        <f>_xlfn.XLOOKUP(Table4[[#This Row],[CustomerID]],Customers!A:A,Customers!D:D, "Not Found")</f>
        <v>M</v>
      </c>
      <c r="U2336" s="6">
        <f>_xlfn.XLOOKUP(Table4[[#This Row],[CustomerID]],Customers!A:A,Customers!E:E, "Not Found")</f>
        <v>31058</v>
      </c>
      <c r="V2336">
        <f ca="1">DATEDIF(Table4[[#This Row],[CustomerBirthday]], TODAY(), "Y")</f>
        <v>41</v>
      </c>
      <c r="W2336" t="str" cm="1">
        <f t="array" aca="1" ref="W2336" ca="1">_xlfn.IFS(Table4[[#This Row],[Age]]&lt;25, "Under 25",Table4[[#This Row],[Age]]=34, "25-34", Table4[[#This Row],[Age]]&lt;=49, "35-49", Table4[[#This Row],[Age]]&lt;=64, "50-64", Table4[[#This Row],[Age]]&gt;=65, "65+")</f>
        <v>35-49</v>
      </c>
      <c r="X2336" t="str">
        <f>_xlfn.XLOOKUP(Table4[[#This Row],[StoreID]],Stores!A:A,Stores!B:B, "Not found")</f>
        <v>MegaMart Peckmouth</v>
      </c>
      <c r="Y2336" t="str">
        <f>_xlfn.XLOOKUP(Table4[[#This Row],[StoreID]],Stores!A:A,Stores!C:C, "Not Found")</f>
        <v>Peckmouth</v>
      </c>
      <c r="Z2336" t="str">
        <f>_xlfn.XLOOKUP(Table4[[#This Row],[StoreID]],Stores!A:A,Stores!D:D, "Not Found")</f>
        <v>East</v>
      </c>
    </row>
    <row r="2337" spans="1:26">
      <c r="A2337" t="s">
        <v>3203</v>
      </c>
      <c r="B2337" s="1">
        <v>45340</v>
      </c>
      <c r="C2337" t="s">
        <v>407</v>
      </c>
      <c r="D2337" t="s">
        <v>772</v>
      </c>
      <c r="E2337" t="s">
        <v>839</v>
      </c>
      <c r="F2337">
        <v>2</v>
      </c>
      <c r="G2337">
        <v>0.15</v>
      </c>
      <c r="H2337" t="s">
        <v>871</v>
      </c>
      <c r="I2337" s="4">
        <f>Table4[[#This Row],[Quantity]]*Table4[[#This Row],[UnitPrice]]</f>
        <v>3756.94</v>
      </c>
      <c r="J2337" s="4">
        <f>Table4[[#This Row],[Gross Revenue]]*(1-Table4[[#This Row],[Discount]])</f>
        <v>3193.3989999999999</v>
      </c>
      <c r="K2337" s="4">
        <f>Table4[[#This Row],[Quantity]]*Table4[[#This Row],[CostPrice]]</f>
        <v>2029.82</v>
      </c>
      <c r="L2337" s="4">
        <f>Table4[[#This Row],[Net Revenue]]-Table4[[#This Row],[Total Cost]]</f>
        <v>1163.579</v>
      </c>
      <c r="M2337" t="str">
        <f>_xlfn.XLOOKUP(Table4[[#This Row],[ProductID]], Products!A:A,Products!B:B, "Not Found")</f>
        <v>And Footwear</v>
      </c>
      <c r="N2337" t="str">
        <f>TEXT(Table4[[#This Row],[Date]], "mmm")</f>
        <v>Feb</v>
      </c>
      <c r="O2337" t="str">
        <f>TEXT(Table4[[#This Row],[Date]], "yyyy")</f>
        <v>2024</v>
      </c>
      <c r="P2337" t="str">
        <f>_xlfn.XLOOKUP(Table4[[#This Row],[ProductID]],Products!A:A,Products!C:C, "Not Found")</f>
        <v>Fashion</v>
      </c>
      <c r="Q2337" t="str">
        <f>_xlfn.XLOOKUP(Table4[[#This Row],[ProductID]],Products!A:A,Products!D:D,"Not Found")</f>
        <v>Footwear</v>
      </c>
      <c r="R2337">
        <f>_xlfn.XLOOKUP(Table4[[#This Row],[ProductID]],Products!A:A,Products!E:E,"Not Found")</f>
        <v>1878.47</v>
      </c>
      <c r="S2337">
        <f>_xlfn.XLOOKUP(Table4[[#This Row],[ProductID]],Products!A:A,Products!F:F, "Not Found")</f>
        <v>1014.91</v>
      </c>
      <c r="T2337" t="str">
        <f>_xlfn.XLOOKUP(Table4[[#This Row],[CustomerID]],Customers!A:A,Customers!D:D, "Not Found")</f>
        <v>F</v>
      </c>
      <c r="U2337" s="6">
        <f>_xlfn.XLOOKUP(Table4[[#This Row],[CustomerID]],Customers!A:A,Customers!E:E, "Not Found")</f>
        <v>38779</v>
      </c>
      <c r="V2337">
        <f ca="1">DATEDIF(Table4[[#This Row],[CustomerBirthday]], TODAY(), "Y")</f>
        <v>20</v>
      </c>
      <c r="W2337" t="str" cm="1">
        <f t="array" aca="1" ref="W2337" ca="1">_xlfn.IFS(Table4[[#This Row],[Age]]&lt;25, "Under 25",Table4[[#This Row],[Age]]=34, "25-34", Table4[[#This Row],[Age]]&lt;=49, "35-49", Table4[[#This Row],[Age]]&lt;=64, "50-64", Table4[[#This Row],[Age]]&gt;=65, "65+")</f>
        <v>Under 25</v>
      </c>
      <c r="X2337" t="str">
        <f>_xlfn.XLOOKUP(Table4[[#This Row],[StoreID]],Stores!A:A,Stores!B:B, "Not found")</f>
        <v>MegaMart New Michele</v>
      </c>
      <c r="Y2337" t="str">
        <f>_xlfn.XLOOKUP(Table4[[#This Row],[StoreID]],Stores!A:A,Stores!C:C, "Not Found")</f>
        <v>New Michele</v>
      </c>
      <c r="Z2337" t="str">
        <f>_xlfn.XLOOKUP(Table4[[#This Row],[StoreID]],Stores!A:A,Stores!D:D, "Not Found")</f>
        <v>West</v>
      </c>
    </row>
    <row r="2338" spans="1:26">
      <c r="A2338" t="s">
        <v>3204</v>
      </c>
      <c r="B2338" s="1">
        <v>45608</v>
      </c>
      <c r="C2338" t="s">
        <v>647</v>
      </c>
      <c r="D2338" t="s">
        <v>804</v>
      </c>
      <c r="E2338" t="s">
        <v>839</v>
      </c>
      <c r="F2338">
        <v>1</v>
      </c>
      <c r="G2338">
        <v>0.1</v>
      </c>
      <c r="H2338" t="s">
        <v>865</v>
      </c>
      <c r="I2338" s="4">
        <f>Table4[[#This Row],[Quantity]]*Table4[[#This Row],[UnitPrice]]</f>
        <v>540.94000000000005</v>
      </c>
      <c r="J2338" s="4">
        <f>Table4[[#This Row],[Gross Revenue]]*(1-Table4[[#This Row],[Discount]])</f>
        <v>486.84600000000006</v>
      </c>
      <c r="K2338" s="4">
        <f>Table4[[#This Row],[Quantity]]*Table4[[#This Row],[CostPrice]]</f>
        <v>398.25</v>
      </c>
      <c r="L2338" s="4">
        <f>Table4[[#This Row],[Net Revenue]]-Table4[[#This Row],[Total Cost]]</f>
        <v>88.59600000000006</v>
      </c>
      <c r="M2338" t="str">
        <f>_xlfn.XLOOKUP(Table4[[#This Row],[ProductID]], Products!A:A,Products!B:B, "Not Found")</f>
        <v>Church Clothing</v>
      </c>
      <c r="N2338" t="str">
        <f>TEXT(Table4[[#This Row],[Date]], "mmm")</f>
        <v>Nov</v>
      </c>
      <c r="O2338" t="str">
        <f>TEXT(Table4[[#This Row],[Date]], "yyyy")</f>
        <v>2024</v>
      </c>
      <c r="P2338" t="str">
        <f>_xlfn.XLOOKUP(Table4[[#This Row],[ProductID]],Products!A:A,Products!C:C, "Not Found")</f>
        <v>Fashion</v>
      </c>
      <c r="Q2338" t="str">
        <f>_xlfn.XLOOKUP(Table4[[#This Row],[ProductID]],Products!A:A,Products!D:D,"Not Found")</f>
        <v>Clothing</v>
      </c>
      <c r="R2338">
        <f>_xlfn.XLOOKUP(Table4[[#This Row],[ProductID]],Products!A:A,Products!E:E,"Not Found")</f>
        <v>540.94000000000005</v>
      </c>
      <c r="S2338">
        <f>_xlfn.XLOOKUP(Table4[[#This Row],[ProductID]],Products!A:A,Products!F:F, "Not Found")</f>
        <v>398.25</v>
      </c>
      <c r="T2338" t="str">
        <f>_xlfn.XLOOKUP(Table4[[#This Row],[CustomerID]],Customers!A:A,Customers!D:D, "Not Found")</f>
        <v>M</v>
      </c>
      <c r="U2338" s="6">
        <f>_xlfn.XLOOKUP(Table4[[#This Row],[CustomerID]],Customers!A:A,Customers!E:E, "Not Found")</f>
        <v>33196</v>
      </c>
      <c r="V2338">
        <f ca="1">DATEDIF(Table4[[#This Row],[CustomerBirthday]], TODAY(), "Y")</f>
        <v>35</v>
      </c>
      <c r="W2338" t="str" cm="1">
        <f t="array" aca="1" ref="W2338" ca="1">_xlfn.IFS(Table4[[#This Row],[Age]]&lt;25, "Under 25",Table4[[#This Row],[Age]]=34, "25-34", Table4[[#This Row],[Age]]&lt;=49, "35-49", Table4[[#This Row],[Age]]&lt;=64, "50-64", Table4[[#This Row],[Age]]&gt;=65, "65+")</f>
        <v>35-49</v>
      </c>
      <c r="X2338" t="str">
        <f>_xlfn.XLOOKUP(Table4[[#This Row],[StoreID]],Stores!A:A,Stores!B:B, "Not found")</f>
        <v>MegaMart New Michele</v>
      </c>
      <c r="Y2338" t="str">
        <f>_xlfn.XLOOKUP(Table4[[#This Row],[StoreID]],Stores!A:A,Stores!C:C, "Not Found")</f>
        <v>New Michele</v>
      </c>
      <c r="Z2338" t="str">
        <f>_xlfn.XLOOKUP(Table4[[#This Row],[StoreID]],Stores!A:A,Stores!D:D, "Not Found")</f>
        <v>West</v>
      </c>
    </row>
    <row r="2339" spans="1:26">
      <c r="A2339" t="s">
        <v>3205</v>
      </c>
      <c r="B2339" s="1">
        <v>45670</v>
      </c>
      <c r="C2339" t="s">
        <v>549</v>
      </c>
      <c r="D2339" t="s">
        <v>820</v>
      </c>
      <c r="E2339" t="s">
        <v>846</v>
      </c>
      <c r="F2339">
        <v>5</v>
      </c>
      <c r="G2339">
        <v>0</v>
      </c>
      <c r="H2339" t="s">
        <v>875</v>
      </c>
      <c r="I2339" s="4">
        <f>Table4[[#This Row],[Quantity]]*Table4[[#This Row],[UnitPrice]]</f>
        <v>5985.9000000000005</v>
      </c>
      <c r="J2339" s="4">
        <f>Table4[[#This Row],[Gross Revenue]]*(1-Table4[[#This Row],[Discount]])</f>
        <v>5985.9000000000005</v>
      </c>
      <c r="K2339" s="4">
        <f>Table4[[#This Row],[Quantity]]*Table4[[#This Row],[CostPrice]]</f>
        <v>3613.7</v>
      </c>
      <c r="L2339" s="4">
        <f>Table4[[#This Row],[Net Revenue]]-Table4[[#This Row],[Total Cost]]</f>
        <v>2372.2000000000007</v>
      </c>
      <c r="M2339" t="str">
        <f>_xlfn.XLOOKUP(Table4[[#This Row],[ProductID]], Products!A:A,Products!B:B, "Not Found")</f>
        <v>Or Smartphone</v>
      </c>
      <c r="N2339" t="str">
        <f>TEXT(Table4[[#This Row],[Date]], "mmm")</f>
        <v>Jan</v>
      </c>
      <c r="O2339" t="str">
        <f>TEXT(Table4[[#This Row],[Date]], "yyyy")</f>
        <v>2025</v>
      </c>
      <c r="P2339" t="str">
        <f>_xlfn.XLOOKUP(Table4[[#This Row],[ProductID]],Products!A:A,Products!C:C, "Not Found")</f>
        <v>Electronics</v>
      </c>
      <c r="Q2339" t="str">
        <f>_xlfn.XLOOKUP(Table4[[#This Row],[ProductID]],Products!A:A,Products!D:D,"Not Found")</f>
        <v>Smartphone</v>
      </c>
      <c r="R2339">
        <f>_xlfn.XLOOKUP(Table4[[#This Row],[ProductID]],Products!A:A,Products!E:E,"Not Found")</f>
        <v>1197.18</v>
      </c>
      <c r="S2339">
        <f>_xlfn.XLOOKUP(Table4[[#This Row],[ProductID]],Products!A:A,Products!F:F, "Not Found")</f>
        <v>722.74</v>
      </c>
      <c r="T2339" t="str">
        <f>_xlfn.XLOOKUP(Table4[[#This Row],[CustomerID]],Customers!A:A,Customers!D:D, "Not Found")</f>
        <v>M</v>
      </c>
      <c r="U2339" s="6">
        <f>_xlfn.XLOOKUP(Table4[[#This Row],[CustomerID]],Customers!A:A,Customers!E:E, "Not Found")</f>
        <v>31945</v>
      </c>
      <c r="V2339">
        <f ca="1">DATEDIF(Table4[[#This Row],[CustomerBirthday]], TODAY(), "Y")</f>
        <v>39</v>
      </c>
      <c r="W2339" t="str" cm="1">
        <f t="array" aca="1" ref="W2339" ca="1">_xlfn.IFS(Table4[[#This Row],[Age]]&lt;25, "Under 25",Table4[[#This Row],[Age]]=34, "25-34", Table4[[#This Row],[Age]]&lt;=49, "35-49", Table4[[#This Row],[Age]]&lt;=64, "50-64", Table4[[#This Row],[Age]]&gt;=65, "65+")</f>
        <v>35-49</v>
      </c>
      <c r="X2339" t="str">
        <f>_xlfn.XLOOKUP(Table4[[#This Row],[StoreID]],Stores!A:A,Stores!B:B, "Not found")</f>
        <v>MegaMart Johnmouth</v>
      </c>
      <c r="Y2339" t="str">
        <f>_xlfn.XLOOKUP(Table4[[#This Row],[StoreID]],Stores!A:A,Stores!C:C, "Not Found")</f>
        <v>Johnmouth</v>
      </c>
      <c r="Z2339" t="str">
        <f>_xlfn.XLOOKUP(Table4[[#This Row],[StoreID]],Stores!A:A,Stores!D:D, "Not Found")</f>
        <v>East</v>
      </c>
    </row>
    <row r="2340" spans="1:26">
      <c r="A2340" t="s">
        <v>3206</v>
      </c>
      <c r="B2340" s="1">
        <v>45449</v>
      </c>
      <c r="C2340" t="s">
        <v>77</v>
      </c>
      <c r="D2340" t="s">
        <v>790</v>
      </c>
      <c r="E2340" t="s">
        <v>839</v>
      </c>
      <c r="F2340">
        <v>4</v>
      </c>
      <c r="G2340">
        <v>0.15</v>
      </c>
      <c r="H2340" t="s">
        <v>868</v>
      </c>
      <c r="I2340" s="4">
        <f>Table4[[#This Row],[Quantity]]*Table4[[#This Row],[UnitPrice]]</f>
        <v>1218.8399999999999</v>
      </c>
      <c r="J2340" s="4">
        <f>Table4[[#This Row],[Gross Revenue]]*(1-Table4[[#This Row],[Discount]])</f>
        <v>1036.0139999999999</v>
      </c>
      <c r="K2340" s="4">
        <f>Table4[[#This Row],[Quantity]]*Table4[[#This Row],[CostPrice]]</f>
        <v>656.04</v>
      </c>
      <c r="L2340" s="4">
        <f>Table4[[#This Row],[Net Revenue]]-Table4[[#This Row],[Total Cost]]</f>
        <v>379.97399999999993</v>
      </c>
      <c r="M2340" t="str">
        <f>_xlfn.XLOOKUP(Table4[[#This Row],[ProductID]], Products!A:A,Products!B:B, "Not Found")</f>
        <v>Difficult Vegetables</v>
      </c>
      <c r="N2340" t="str">
        <f>TEXT(Table4[[#This Row],[Date]], "mmm")</f>
        <v>Jun</v>
      </c>
      <c r="O2340" t="str">
        <f>TEXT(Table4[[#This Row],[Date]], "yyyy")</f>
        <v>2024</v>
      </c>
      <c r="P2340" t="str">
        <f>_xlfn.XLOOKUP(Table4[[#This Row],[ProductID]],Products!A:A,Products!C:C, "Not Found")</f>
        <v>Groceries</v>
      </c>
      <c r="Q2340" t="str">
        <f>_xlfn.XLOOKUP(Table4[[#This Row],[ProductID]],Products!A:A,Products!D:D,"Not Found")</f>
        <v>Vegetables</v>
      </c>
      <c r="R2340">
        <f>_xlfn.XLOOKUP(Table4[[#This Row],[ProductID]],Products!A:A,Products!E:E,"Not Found")</f>
        <v>304.70999999999998</v>
      </c>
      <c r="S2340">
        <f>_xlfn.XLOOKUP(Table4[[#This Row],[ProductID]],Products!A:A,Products!F:F, "Not Found")</f>
        <v>164.01</v>
      </c>
      <c r="T2340" t="str">
        <f>_xlfn.XLOOKUP(Table4[[#This Row],[CustomerID]],Customers!A:A,Customers!D:D, "Not Found")</f>
        <v>F</v>
      </c>
      <c r="U2340" s="6">
        <f>_xlfn.XLOOKUP(Table4[[#This Row],[CustomerID]],Customers!A:A,Customers!E:E, "Not Found")</f>
        <v>35931</v>
      </c>
      <c r="V2340">
        <f ca="1">DATEDIF(Table4[[#This Row],[CustomerBirthday]], TODAY(), "Y")</f>
        <v>28</v>
      </c>
      <c r="W2340" t="str" cm="1">
        <f t="array" aca="1" ref="W2340" ca="1">_xlfn.IFS(Table4[[#This Row],[Age]]&lt;25, "Under 25",Table4[[#This Row],[Age]]=34, "25-34", Table4[[#This Row],[Age]]&lt;=49, "35-49", Table4[[#This Row],[Age]]&lt;=64, "50-64", Table4[[#This Row],[Age]]&gt;=65, "65+")</f>
        <v>35-49</v>
      </c>
      <c r="X2340" t="str">
        <f>_xlfn.XLOOKUP(Table4[[#This Row],[StoreID]],Stores!A:A,Stores!B:B, "Not found")</f>
        <v>MegaMart New Michele</v>
      </c>
      <c r="Y2340" t="str">
        <f>_xlfn.XLOOKUP(Table4[[#This Row],[StoreID]],Stores!A:A,Stores!C:C, "Not Found")</f>
        <v>New Michele</v>
      </c>
      <c r="Z2340" t="str">
        <f>_xlfn.XLOOKUP(Table4[[#This Row],[StoreID]],Stores!A:A,Stores!D:D, "Not Found")</f>
        <v>West</v>
      </c>
    </row>
    <row r="2341" spans="1:26">
      <c r="A2341" t="s">
        <v>3207</v>
      </c>
      <c r="B2341" s="1">
        <v>45409</v>
      </c>
      <c r="C2341" t="s">
        <v>670</v>
      </c>
      <c r="D2341" t="s">
        <v>725</v>
      </c>
      <c r="E2341" t="s">
        <v>842</v>
      </c>
      <c r="F2341">
        <v>3</v>
      </c>
      <c r="G2341">
        <v>0.15</v>
      </c>
      <c r="H2341" t="s">
        <v>871</v>
      </c>
      <c r="I2341" s="4">
        <f>Table4[[#This Row],[Quantity]]*Table4[[#This Row],[UnitPrice]]</f>
        <v>4188.66</v>
      </c>
      <c r="J2341" s="4">
        <f>Table4[[#This Row],[Gross Revenue]]*(1-Table4[[#This Row],[Discount]])</f>
        <v>3560.3609999999999</v>
      </c>
      <c r="K2341" s="4">
        <f>Table4[[#This Row],[Quantity]]*Table4[[#This Row],[CostPrice]]</f>
        <v>3012.27</v>
      </c>
      <c r="L2341" s="4">
        <f>Table4[[#This Row],[Net Revenue]]-Table4[[#This Row],[Total Cost]]</f>
        <v>548.09099999999989</v>
      </c>
      <c r="M2341" t="str">
        <f>_xlfn.XLOOKUP(Table4[[#This Row],[ProductID]], Products!A:A,Products!B:B, "Not Found")</f>
        <v>Knowledge Bags</v>
      </c>
      <c r="N2341" t="str">
        <f>TEXT(Table4[[#This Row],[Date]], "mmm")</f>
        <v>Apr</v>
      </c>
      <c r="O2341" t="str">
        <f>TEXT(Table4[[#This Row],[Date]], "yyyy")</f>
        <v>2024</v>
      </c>
      <c r="P2341" t="str">
        <f>_xlfn.XLOOKUP(Table4[[#This Row],[ProductID]],Products!A:A,Products!C:C, "Not Found")</f>
        <v>Fashion</v>
      </c>
      <c r="Q2341" t="str">
        <f>_xlfn.XLOOKUP(Table4[[#This Row],[ProductID]],Products!A:A,Products!D:D,"Not Found")</f>
        <v>Bags</v>
      </c>
      <c r="R2341">
        <f>_xlfn.XLOOKUP(Table4[[#This Row],[ProductID]],Products!A:A,Products!E:E,"Not Found")</f>
        <v>1396.22</v>
      </c>
      <c r="S2341">
        <f>_xlfn.XLOOKUP(Table4[[#This Row],[ProductID]],Products!A:A,Products!F:F, "Not Found")</f>
        <v>1004.09</v>
      </c>
      <c r="T2341" t="str">
        <f>_xlfn.XLOOKUP(Table4[[#This Row],[CustomerID]],Customers!A:A,Customers!D:D, "Not Found")</f>
        <v>M</v>
      </c>
      <c r="U2341" s="6">
        <f>_xlfn.XLOOKUP(Table4[[#This Row],[CustomerID]],Customers!A:A,Customers!E:E, "Not Found")</f>
        <v>24703</v>
      </c>
      <c r="V2341">
        <f ca="1">DATEDIF(Table4[[#This Row],[CustomerBirthday]], TODAY(), "Y")</f>
        <v>58</v>
      </c>
      <c r="W2341" t="str" cm="1">
        <f t="array" aca="1" ref="W2341" ca="1">_xlfn.IFS(Table4[[#This Row],[Age]]&lt;25, "Under 25",Table4[[#This Row],[Age]]=34, "25-34", Table4[[#This Row],[Age]]&lt;=49, "35-49", Table4[[#This Row],[Age]]&lt;=64, "50-64", Table4[[#This Row],[Age]]&gt;=65, "65+")</f>
        <v>50-64</v>
      </c>
      <c r="X2341" t="str">
        <f>_xlfn.XLOOKUP(Table4[[#This Row],[StoreID]],Stores!A:A,Stores!B:B, "Not found")</f>
        <v>MegaMart Brianahaven</v>
      </c>
      <c r="Y2341" t="str">
        <f>_xlfn.XLOOKUP(Table4[[#This Row],[StoreID]],Stores!A:A,Stores!C:C, "Not Found")</f>
        <v>Brianahaven</v>
      </c>
      <c r="Z2341" t="str">
        <f>_xlfn.XLOOKUP(Table4[[#This Row],[StoreID]],Stores!A:A,Stores!D:D, "Not Found")</f>
        <v>North</v>
      </c>
    </row>
    <row r="2342" spans="1:26">
      <c r="A2342" t="s">
        <v>3208</v>
      </c>
      <c r="B2342" s="1">
        <v>45322</v>
      </c>
      <c r="C2342" t="s">
        <v>664</v>
      </c>
      <c r="D2342" t="s">
        <v>755</v>
      </c>
      <c r="E2342" t="s">
        <v>835</v>
      </c>
      <c r="F2342">
        <v>5</v>
      </c>
      <c r="G2342">
        <v>0</v>
      </c>
      <c r="H2342" t="s">
        <v>871</v>
      </c>
      <c r="I2342" s="4">
        <f>Table4[[#This Row],[Quantity]]*Table4[[#This Row],[UnitPrice]]</f>
        <v>9293.75</v>
      </c>
      <c r="J2342" s="4">
        <f>Table4[[#This Row],[Gross Revenue]]*(1-Table4[[#This Row],[Discount]])</f>
        <v>9293.75</v>
      </c>
      <c r="K2342" s="4">
        <f>Table4[[#This Row],[Quantity]]*Table4[[#This Row],[CostPrice]]</f>
        <v>7255.8</v>
      </c>
      <c r="L2342" s="4">
        <f>Table4[[#This Row],[Net Revenue]]-Table4[[#This Row],[Total Cost]]</f>
        <v>2037.9499999999998</v>
      </c>
      <c r="M2342" t="str">
        <f>_xlfn.XLOOKUP(Table4[[#This Row],[ProductID]], Products!A:A,Products!B:B, "Not Found")</f>
        <v>House Accessories</v>
      </c>
      <c r="N2342" t="str">
        <f>TEXT(Table4[[#This Row],[Date]], "mmm")</f>
        <v>Jan</v>
      </c>
      <c r="O2342" t="str">
        <f>TEXT(Table4[[#This Row],[Date]], "yyyy")</f>
        <v>2024</v>
      </c>
      <c r="P2342" t="str">
        <f>_xlfn.XLOOKUP(Table4[[#This Row],[ProductID]],Products!A:A,Products!C:C, "Not Found")</f>
        <v>Fashion</v>
      </c>
      <c r="Q2342" t="str">
        <f>_xlfn.XLOOKUP(Table4[[#This Row],[ProductID]],Products!A:A,Products!D:D,"Not Found")</f>
        <v>Accessories</v>
      </c>
      <c r="R2342">
        <f>_xlfn.XLOOKUP(Table4[[#This Row],[ProductID]],Products!A:A,Products!E:E,"Not Found")</f>
        <v>1858.75</v>
      </c>
      <c r="S2342">
        <f>_xlfn.XLOOKUP(Table4[[#This Row],[ProductID]],Products!A:A,Products!F:F, "Not Found")</f>
        <v>1451.16</v>
      </c>
      <c r="T2342" t="str">
        <f>_xlfn.XLOOKUP(Table4[[#This Row],[CustomerID]],Customers!A:A,Customers!D:D, "Not Found")</f>
        <v>M</v>
      </c>
      <c r="U2342" s="6">
        <f>_xlfn.XLOOKUP(Table4[[#This Row],[CustomerID]],Customers!A:A,Customers!E:E, "Not Found")</f>
        <v>22243</v>
      </c>
      <c r="V2342">
        <f ca="1">DATEDIF(Table4[[#This Row],[CustomerBirthday]], TODAY(), "Y")</f>
        <v>65</v>
      </c>
      <c r="W2342" t="str" cm="1">
        <f t="array" aca="1" ref="W2342" ca="1">_xlfn.IFS(Table4[[#This Row],[Age]]&lt;25, "Under 25",Table4[[#This Row],[Age]]=34, "25-34", Table4[[#This Row],[Age]]&lt;=49, "35-49", Table4[[#This Row],[Age]]&lt;=64, "50-64", Table4[[#This Row],[Age]]&gt;=65, "65+")</f>
        <v>65+</v>
      </c>
      <c r="X2342" t="str">
        <f>_xlfn.XLOOKUP(Table4[[#This Row],[StoreID]],Stores!A:A,Stores!B:B, "Not found")</f>
        <v>MegaMart Peckmouth</v>
      </c>
      <c r="Y2342" t="str">
        <f>_xlfn.XLOOKUP(Table4[[#This Row],[StoreID]],Stores!A:A,Stores!C:C, "Not Found")</f>
        <v>Peckmouth</v>
      </c>
      <c r="Z2342" t="str">
        <f>_xlfn.XLOOKUP(Table4[[#This Row],[StoreID]],Stores!A:A,Stores!D:D, "Not Found")</f>
        <v>East</v>
      </c>
    </row>
    <row r="2343" spans="1:26">
      <c r="A2343" t="s">
        <v>3209</v>
      </c>
      <c r="B2343" s="1">
        <v>45837</v>
      </c>
      <c r="C2343" t="s">
        <v>12</v>
      </c>
      <c r="D2343" t="s">
        <v>782</v>
      </c>
      <c r="E2343" t="s">
        <v>846</v>
      </c>
      <c r="F2343">
        <v>5</v>
      </c>
      <c r="G2343">
        <v>0.1</v>
      </c>
      <c r="H2343" t="s">
        <v>868</v>
      </c>
      <c r="I2343" s="4">
        <f>Table4[[#This Row],[Quantity]]*Table4[[#This Row],[UnitPrice]]</f>
        <v>3368.8999999999996</v>
      </c>
      <c r="J2343" s="4">
        <f>Table4[[#This Row],[Gross Revenue]]*(1-Table4[[#This Row],[Discount]])</f>
        <v>3032.0099999999998</v>
      </c>
      <c r="K2343" s="4">
        <f>Table4[[#This Row],[Quantity]]*Table4[[#This Row],[CostPrice]]</f>
        <v>1816.6499999999999</v>
      </c>
      <c r="L2343" s="4">
        <f>Table4[[#This Row],[Net Revenue]]-Table4[[#This Row],[Total Cost]]</f>
        <v>1215.3599999999999</v>
      </c>
      <c r="M2343" t="str">
        <f>_xlfn.XLOOKUP(Table4[[#This Row],[ProductID]], Products!A:A,Products!B:B, "Not Found")</f>
        <v>Deal Smartphone</v>
      </c>
      <c r="N2343" t="str">
        <f>TEXT(Table4[[#This Row],[Date]], "mmm")</f>
        <v>Jun</v>
      </c>
      <c r="O2343" t="str">
        <f>TEXT(Table4[[#This Row],[Date]], "yyyy")</f>
        <v>2025</v>
      </c>
      <c r="P2343" t="str">
        <f>_xlfn.XLOOKUP(Table4[[#This Row],[ProductID]],Products!A:A,Products!C:C, "Not Found")</f>
        <v>Electronics</v>
      </c>
      <c r="Q2343" t="str">
        <f>_xlfn.XLOOKUP(Table4[[#This Row],[ProductID]],Products!A:A,Products!D:D,"Not Found")</f>
        <v>Smartphone</v>
      </c>
      <c r="R2343">
        <f>_xlfn.XLOOKUP(Table4[[#This Row],[ProductID]],Products!A:A,Products!E:E,"Not Found")</f>
        <v>673.78</v>
      </c>
      <c r="S2343">
        <f>_xlfn.XLOOKUP(Table4[[#This Row],[ProductID]],Products!A:A,Products!F:F, "Not Found")</f>
        <v>363.33</v>
      </c>
      <c r="T2343" t="str">
        <f>_xlfn.XLOOKUP(Table4[[#This Row],[CustomerID]],Customers!A:A,Customers!D:D, "Not Found")</f>
        <v>M</v>
      </c>
      <c r="U2343" s="6">
        <f>_xlfn.XLOOKUP(Table4[[#This Row],[CustomerID]],Customers!A:A,Customers!E:E, "Not Found")</f>
        <v>21780</v>
      </c>
      <c r="V2343">
        <f ca="1">DATEDIF(Table4[[#This Row],[CustomerBirthday]], TODAY(), "Y")</f>
        <v>66</v>
      </c>
      <c r="W2343" t="str" cm="1">
        <f t="array" aca="1" ref="W2343" ca="1">_xlfn.IFS(Table4[[#This Row],[Age]]&lt;25, "Under 25",Table4[[#This Row],[Age]]=34, "25-34", Table4[[#This Row],[Age]]&lt;=49, "35-49", Table4[[#This Row],[Age]]&lt;=64, "50-64", Table4[[#This Row],[Age]]&gt;=65, "65+")</f>
        <v>65+</v>
      </c>
      <c r="X2343" t="str">
        <f>_xlfn.XLOOKUP(Table4[[#This Row],[StoreID]],Stores!A:A,Stores!B:B, "Not found")</f>
        <v>MegaMart Johnmouth</v>
      </c>
      <c r="Y2343" t="str">
        <f>_xlfn.XLOOKUP(Table4[[#This Row],[StoreID]],Stores!A:A,Stores!C:C, "Not Found")</f>
        <v>Johnmouth</v>
      </c>
      <c r="Z2343" t="str">
        <f>_xlfn.XLOOKUP(Table4[[#This Row],[StoreID]],Stores!A:A,Stores!D:D, "Not Found")</f>
        <v>East</v>
      </c>
    </row>
    <row r="2344" spans="1:26">
      <c r="A2344" t="s">
        <v>3210</v>
      </c>
      <c r="B2344" s="1">
        <v>45361</v>
      </c>
      <c r="C2344" t="s">
        <v>368</v>
      </c>
      <c r="D2344" t="s">
        <v>814</v>
      </c>
      <c r="E2344" t="s">
        <v>839</v>
      </c>
      <c r="F2344">
        <v>4</v>
      </c>
      <c r="G2344">
        <v>0.05</v>
      </c>
      <c r="H2344" t="s">
        <v>865</v>
      </c>
      <c r="I2344" s="4">
        <f>Table4[[#This Row],[Quantity]]*Table4[[#This Row],[UnitPrice]]</f>
        <v>5146.2</v>
      </c>
      <c r="J2344" s="4">
        <f>Table4[[#This Row],[Gross Revenue]]*(1-Table4[[#This Row],[Discount]])</f>
        <v>4888.8899999999994</v>
      </c>
      <c r="K2344" s="4">
        <f>Table4[[#This Row],[Quantity]]*Table4[[#This Row],[CostPrice]]</f>
        <v>3190.16</v>
      </c>
      <c r="L2344" s="4">
        <f>Table4[[#This Row],[Net Revenue]]-Table4[[#This Row],[Total Cost]]</f>
        <v>1698.7299999999996</v>
      </c>
      <c r="M2344" t="str">
        <f>_xlfn.XLOOKUP(Table4[[#This Row],[ProductID]], Products!A:A,Products!B:B, "Not Found")</f>
        <v>Least Accessories</v>
      </c>
      <c r="N2344" t="str">
        <f>TEXT(Table4[[#This Row],[Date]], "mmm")</f>
        <v>Mar</v>
      </c>
      <c r="O2344" t="str">
        <f>TEXT(Table4[[#This Row],[Date]], "yyyy")</f>
        <v>2024</v>
      </c>
      <c r="P2344" t="str">
        <f>_xlfn.XLOOKUP(Table4[[#This Row],[ProductID]],Products!A:A,Products!C:C, "Not Found")</f>
        <v>Fashion</v>
      </c>
      <c r="Q2344" t="str">
        <f>_xlfn.XLOOKUP(Table4[[#This Row],[ProductID]],Products!A:A,Products!D:D,"Not Found")</f>
        <v>Accessories</v>
      </c>
      <c r="R2344">
        <f>_xlfn.XLOOKUP(Table4[[#This Row],[ProductID]],Products!A:A,Products!E:E,"Not Found")</f>
        <v>1286.55</v>
      </c>
      <c r="S2344">
        <f>_xlfn.XLOOKUP(Table4[[#This Row],[ProductID]],Products!A:A,Products!F:F, "Not Found")</f>
        <v>797.54</v>
      </c>
      <c r="T2344" t="str">
        <f>_xlfn.XLOOKUP(Table4[[#This Row],[CustomerID]],Customers!A:A,Customers!D:D, "Not Found")</f>
        <v>F</v>
      </c>
      <c r="U2344" s="6">
        <f>_xlfn.XLOOKUP(Table4[[#This Row],[CustomerID]],Customers!A:A,Customers!E:E, "Not Found")</f>
        <v>38361</v>
      </c>
      <c r="V2344">
        <f ca="1">DATEDIF(Table4[[#This Row],[CustomerBirthday]], TODAY(), "Y")</f>
        <v>21</v>
      </c>
      <c r="W2344" t="str" cm="1">
        <f t="array" aca="1" ref="W2344" ca="1">_xlfn.IFS(Table4[[#This Row],[Age]]&lt;25, "Under 25",Table4[[#This Row],[Age]]=34, "25-34", Table4[[#This Row],[Age]]&lt;=49, "35-49", Table4[[#This Row],[Age]]&lt;=64, "50-64", Table4[[#This Row],[Age]]&gt;=65, "65+")</f>
        <v>Under 25</v>
      </c>
      <c r="X2344" t="str">
        <f>_xlfn.XLOOKUP(Table4[[#This Row],[StoreID]],Stores!A:A,Stores!B:B, "Not found")</f>
        <v>MegaMart New Michele</v>
      </c>
      <c r="Y2344" t="str">
        <f>_xlfn.XLOOKUP(Table4[[#This Row],[StoreID]],Stores!A:A,Stores!C:C, "Not Found")</f>
        <v>New Michele</v>
      </c>
      <c r="Z2344" t="str">
        <f>_xlfn.XLOOKUP(Table4[[#This Row],[StoreID]],Stores!A:A,Stores!D:D, "Not Found")</f>
        <v>West</v>
      </c>
    </row>
    <row r="2345" spans="1:26">
      <c r="A2345" t="s">
        <v>3211</v>
      </c>
      <c r="B2345" s="1">
        <v>45876</v>
      </c>
      <c r="C2345" t="s">
        <v>696</v>
      </c>
      <c r="D2345" t="s">
        <v>786</v>
      </c>
      <c r="E2345" t="s">
        <v>831</v>
      </c>
      <c r="F2345">
        <v>2</v>
      </c>
      <c r="G2345">
        <v>0.1</v>
      </c>
      <c r="H2345" t="s">
        <v>868</v>
      </c>
      <c r="I2345" s="4">
        <f>Table4[[#This Row],[Quantity]]*Table4[[#This Row],[UnitPrice]]</f>
        <v>58.48</v>
      </c>
      <c r="J2345" s="4">
        <f>Table4[[#This Row],[Gross Revenue]]*(1-Table4[[#This Row],[Discount]])</f>
        <v>52.631999999999998</v>
      </c>
      <c r="K2345" s="4">
        <f>Table4[[#This Row],[Quantity]]*Table4[[#This Row],[CostPrice]]</f>
        <v>30.56</v>
      </c>
      <c r="L2345" s="4">
        <f>Table4[[#This Row],[Net Revenue]]-Table4[[#This Row],[Total Cost]]</f>
        <v>22.071999999999999</v>
      </c>
      <c r="M2345" t="str">
        <f>_xlfn.XLOOKUP(Table4[[#This Row],[ProductID]], Products!A:A,Products!B:B, "Not Found")</f>
        <v>National Watches</v>
      </c>
      <c r="N2345" t="str">
        <f>TEXT(Table4[[#This Row],[Date]], "mmm")</f>
        <v>Aug</v>
      </c>
      <c r="O2345" t="str">
        <f>TEXT(Table4[[#This Row],[Date]], "yyyy")</f>
        <v>2025</v>
      </c>
      <c r="P2345" t="str">
        <f>_xlfn.XLOOKUP(Table4[[#This Row],[ProductID]],Products!A:A,Products!C:C, "Not Found")</f>
        <v>Fashion</v>
      </c>
      <c r="Q2345" t="str">
        <f>_xlfn.XLOOKUP(Table4[[#This Row],[ProductID]],Products!A:A,Products!D:D,"Not Found")</f>
        <v>Watches</v>
      </c>
      <c r="R2345">
        <f>_xlfn.XLOOKUP(Table4[[#This Row],[ProductID]],Products!A:A,Products!E:E,"Not Found")</f>
        <v>29.24</v>
      </c>
      <c r="S2345">
        <f>_xlfn.XLOOKUP(Table4[[#This Row],[ProductID]],Products!A:A,Products!F:F, "Not Found")</f>
        <v>15.28</v>
      </c>
      <c r="T2345" t="str">
        <f>_xlfn.XLOOKUP(Table4[[#This Row],[CustomerID]],Customers!A:A,Customers!D:D, "Not Found")</f>
        <v>M</v>
      </c>
      <c r="U2345" s="6">
        <f>_xlfn.XLOOKUP(Table4[[#This Row],[CustomerID]],Customers!A:A,Customers!E:E, "Not Found")</f>
        <v>31435</v>
      </c>
      <c r="V2345">
        <f ca="1">DATEDIF(Table4[[#This Row],[CustomerBirthday]], TODAY(), "Y")</f>
        <v>40</v>
      </c>
      <c r="W2345" t="str" cm="1">
        <f t="array" aca="1" ref="W2345" ca="1">_xlfn.IFS(Table4[[#This Row],[Age]]&lt;25, "Under 25",Table4[[#This Row],[Age]]=34, "25-34", Table4[[#This Row],[Age]]&lt;=49, "35-49", Table4[[#This Row],[Age]]&lt;=64, "50-64", Table4[[#This Row],[Age]]&gt;=65, "65+")</f>
        <v>35-49</v>
      </c>
      <c r="X2345" t="str">
        <f>_xlfn.XLOOKUP(Table4[[#This Row],[StoreID]],Stores!A:A,Stores!B:B, "Not found")</f>
        <v>MegaMart Jimenezborough</v>
      </c>
      <c r="Y2345" t="str">
        <f>_xlfn.XLOOKUP(Table4[[#This Row],[StoreID]],Stores!A:A,Stores!C:C, "Not Found")</f>
        <v>Jimenezborough</v>
      </c>
      <c r="Z2345" t="str">
        <f>_xlfn.XLOOKUP(Table4[[#This Row],[StoreID]],Stores!A:A,Stores!D:D, "Not Found")</f>
        <v>South</v>
      </c>
    </row>
    <row r="2346" spans="1:26">
      <c r="A2346" t="s">
        <v>3212</v>
      </c>
      <c r="B2346" s="1">
        <v>45727</v>
      </c>
      <c r="C2346" t="s">
        <v>331</v>
      </c>
      <c r="D2346" t="s">
        <v>769</v>
      </c>
      <c r="E2346" t="s">
        <v>831</v>
      </c>
      <c r="F2346">
        <v>5</v>
      </c>
      <c r="G2346">
        <v>0.15</v>
      </c>
      <c r="H2346" t="s">
        <v>865</v>
      </c>
      <c r="I2346" s="4">
        <f>Table4[[#This Row],[Quantity]]*Table4[[#This Row],[UnitPrice]]</f>
        <v>127.85</v>
      </c>
      <c r="J2346" s="4">
        <f>Table4[[#This Row],[Gross Revenue]]*(1-Table4[[#This Row],[Discount]])</f>
        <v>108.67249999999999</v>
      </c>
      <c r="K2346" s="4">
        <f>Table4[[#This Row],[Quantity]]*Table4[[#This Row],[CostPrice]]</f>
        <v>95.25</v>
      </c>
      <c r="L2346" s="4">
        <f>Table4[[#This Row],[Net Revenue]]-Table4[[#This Row],[Total Cost]]</f>
        <v>13.422499999999985</v>
      </c>
      <c r="M2346" t="str">
        <f>_xlfn.XLOOKUP(Table4[[#This Row],[ProductID]], Products!A:A,Products!B:B, "Not Found")</f>
        <v>How Vegetables</v>
      </c>
      <c r="N2346" t="str">
        <f>TEXT(Table4[[#This Row],[Date]], "mmm")</f>
        <v>Mar</v>
      </c>
      <c r="O2346" t="str">
        <f>TEXT(Table4[[#This Row],[Date]], "yyyy")</f>
        <v>2025</v>
      </c>
      <c r="P2346" t="str">
        <f>_xlfn.XLOOKUP(Table4[[#This Row],[ProductID]],Products!A:A,Products!C:C, "Not Found")</f>
        <v>Groceries</v>
      </c>
      <c r="Q2346" t="str">
        <f>_xlfn.XLOOKUP(Table4[[#This Row],[ProductID]],Products!A:A,Products!D:D,"Not Found")</f>
        <v>Vegetables</v>
      </c>
      <c r="R2346">
        <f>_xlfn.XLOOKUP(Table4[[#This Row],[ProductID]],Products!A:A,Products!E:E,"Not Found")</f>
        <v>25.57</v>
      </c>
      <c r="S2346">
        <f>_xlfn.XLOOKUP(Table4[[#This Row],[ProductID]],Products!A:A,Products!F:F, "Not Found")</f>
        <v>19.05</v>
      </c>
      <c r="T2346" t="str">
        <f>_xlfn.XLOOKUP(Table4[[#This Row],[CustomerID]],Customers!A:A,Customers!D:D, "Not Found")</f>
        <v>F</v>
      </c>
      <c r="U2346" s="6">
        <f>_xlfn.XLOOKUP(Table4[[#This Row],[CustomerID]],Customers!A:A,Customers!E:E, "Not Found")</f>
        <v>35714</v>
      </c>
      <c r="V2346">
        <f ca="1">DATEDIF(Table4[[#This Row],[CustomerBirthday]], TODAY(), "Y")</f>
        <v>28</v>
      </c>
      <c r="W2346" t="str" cm="1">
        <f t="array" aca="1" ref="W2346" ca="1">_xlfn.IFS(Table4[[#This Row],[Age]]&lt;25, "Under 25",Table4[[#This Row],[Age]]=34, "25-34", Table4[[#This Row],[Age]]&lt;=49, "35-49", Table4[[#This Row],[Age]]&lt;=64, "50-64", Table4[[#This Row],[Age]]&gt;=65, "65+")</f>
        <v>35-49</v>
      </c>
      <c r="X2346" t="str">
        <f>_xlfn.XLOOKUP(Table4[[#This Row],[StoreID]],Stores!A:A,Stores!B:B, "Not found")</f>
        <v>MegaMart Jimenezborough</v>
      </c>
      <c r="Y2346" t="str">
        <f>_xlfn.XLOOKUP(Table4[[#This Row],[StoreID]],Stores!A:A,Stores!C:C, "Not Found")</f>
        <v>Jimenezborough</v>
      </c>
      <c r="Z2346" t="str">
        <f>_xlfn.XLOOKUP(Table4[[#This Row],[StoreID]],Stores!A:A,Stores!D:D, "Not Found")</f>
        <v>South</v>
      </c>
    </row>
    <row r="2347" spans="1:26">
      <c r="A2347" t="s">
        <v>3213</v>
      </c>
      <c r="B2347" s="1">
        <v>45394</v>
      </c>
      <c r="C2347" t="s">
        <v>313</v>
      </c>
      <c r="D2347" t="s">
        <v>747</v>
      </c>
      <c r="E2347" t="s">
        <v>842</v>
      </c>
      <c r="F2347">
        <v>3</v>
      </c>
      <c r="G2347">
        <v>0.05</v>
      </c>
      <c r="H2347" t="s">
        <v>871</v>
      </c>
      <c r="I2347" s="4">
        <f>Table4[[#This Row],[Quantity]]*Table4[[#This Row],[UnitPrice]]</f>
        <v>3404.3999999999996</v>
      </c>
      <c r="J2347" s="4">
        <f>Table4[[#This Row],[Gross Revenue]]*(1-Table4[[#This Row],[Discount]])</f>
        <v>3234.1799999999994</v>
      </c>
      <c r="K2347" s="4">
        <f>Table4[[#This Row],[Quantity]]*Table4[[#This Row],[CostPrice]]</f>
        <v>2025.3000000000002</v>
      </c>
      <c r="L2347" s="4">
        <f>Table4[[#This Row],[Net Revenue]]-Table4[[#This Row],[Total Cost]]</f>
        <v>1208.8799999999992</v>
      </c>
      <c r="M2347" t="str">
        <f>_xlfn.XLOOKUP(Table4[[#This Row],[ProductID]], Products!A:A,Products!B:B, "Not Found")</f>
        <v>World Watches</v>
      </c>
      <c r="N2347" t="str">
        <f>TEXT(Table4[[#This Row],[Date]], "mmm")</f>
        <v>Apr</v>
      </c>
      <c r="O2347" t="str">
        <f>TEXT(Table4[[#This Row],[Date]], "yyyy")</f>
        <v>2024</v>
      </c>
      <c r="P2347" t="str">
        <f>_xlfn.XLOOKUP(Table4[[#This Row],[ProductID]],Products!A:A,Products!C:C, "Not Found")</f>
        <v>Fashion</v>
      </c>
      <c r="Q2347" t="str">
        <f>_xlfn.XLOOKUP(Table4[[#This Row],[ProductID]],Products!A:A,Products!D:D,"Not Found")</f>
        <v>Watches</v>
      </c>
      <c r="R2347">
        <f>_xlfn.XLOOKUP(Table4[[#This Row],[ProductID]],Products!A:A,Products!E:E,"Not Found")</f>
        <v>1134.8</v>
      </c>
      <c r="S2347">
        <f>_xlfn.XLOOKUP(Table4[[#This Row],[ProductID]],Products!A:A,Products!F:F, "Not Found")</f>
        <v>675.1</v>
      </c>
      <c r="T2347" t="str">
        <f>_xlfn.XLOOKUP(Table4[[#This Row],[CustomerID]],Customers!A:A,Customers!D:D, "Not Found")</f>
        <v>F</v>
      </c>
      <c r="U2347" s="6">
        <f>_xlfn.XLOOKUP(Table4[[#This Row],[CustomerID]],Customers!A:A,Customers!E:E, "Not Found")</f>
        <v>29674</v>
      </c>
      <c r="V2347">
        <f ca="1">DATEDIF(Table4[[#This Row],[CustomerBirthday]], TODAY(), "Y")</f>
        <v>45</v>
      </c>
      <c r="W2347" t="str" cm="1">
        <f t="array" aca="1" ref="W2347" ca="1">_xlfn.IFS(Table4[[#This Row],[Age]]&lt;25, "Under 25",Table4[[#This Row],[Age]]=34, "25-34", Table4[[#This Row],[Age]]&lt;=49, "35-49", Table4[[#This Row],[Age]]&lt;=64, "50-64", Table4[[#This Row],[Age]]&gt;=65, "65+")</f>
        <v>35-49</v>
      </c>
      <c r="X2347" t="str">
        <f>_xlfn.XLOOKUP(Table4[[#This Row],[StoreID]],Stores!A:A,Stores!B:B, "Not found")</f>
        <v>MegaMart Brianahaven</v>
      </c>
      <c r="Y2347" t="str">
        <f>_xlfn.XLOOKUP(Table4[[#This Row],[StoreID]],Stores!A:A,Stores!C:C, "Not Found")</f>
        <v>Brianahaven</v>
      </c>
      <c r="Z2347" t="str">
        <f>_xlfn.XLOOKUP(Table4[[#This Row],[StoreID]],Stores!A:A,Stores!D:D, "Not Found")</f>
        <v>North</v>
      </c>
    </row>
    <row r="2348" spans="1:26">
      <c r="A2348" t="s">
        <v>3214</v>
      </c>
      <c r="B2348" s="1">
        <v>45790</v>
      </c>
      <c r="C2348" t="s">
        <v>48</v>
      </c>
      <c r="D2348" t="s">
        <v>792</v>
      </c>
      <c r="E2348" t="s">
        <v>835</v>
      </c>
      <c r="F2348">
        <v>4</v>
      </c>
      <c r="G2348">
        <v>0.1</v>
      </c>
      <c r="H2348" t="s">
        <v>865</v>
      </c>
      <c r="I2348" s="4">
        <f>Table4[[#This Row],[Quantity]]*Table4[[#This Row],[UnitPrice]]</f>
        <v>7195.88</v>
      </c>
      <c r="J2348" s="4">
        <f>Table4[[#This Row],[Gross Revenue]]*(1-Table4[[#This Row],[Discount]])</f>
        <v>6476.2920000000004</v>
      </c>
      <c r="K2348" s="4">
        <f>Table4[[#This Row],[Quantity]]*Table4[[#This Row],[CostPrice]]</f>
        <v>5316.6</v>
      </c>
      <c r="L2348" s="4">
        <f>Table4[[#This Row],[Net Revenue]]-Table4[[#This Row],[Total Cost]]</f>
        <v>1159.692</v>
      </c>
      <c r="M2348" t="str">
        <f>_xlfn.XLOOKUP(Table4[[#This Row],[ProductID]], Products!A:A,Products!B:B, "Not Found")</f>
        <v>Beat Accessories</v>
      </c>
      <c r="N2348" t="str">
        <f>TEXT(Table4[[#This Row],[Date]], "mmm")</f>
        <v>May</v>
      </c>
      <c r="O2348" t="str">
        <f>TEXT(Table4[[#This Row],[Date]], "yyyy")</f>
        <v>2025</v>
      </c>
      <c r="P2348" t="str">
        <f>_xlfn.XLOOKUP(Table4[[#This Row],[ProductID]],Products!A:A,Products!C:C, "Not Found")</f>
        <v>Fashion</v>
      </c>
      <c r="Q2348" t="str">
        <f>_xlfn.XLOOKUP(Table4[[#This Row],[ProductID]],Products!A:A,Products!D:D,"Not Found")</f>
        <v>Accessories</v>
      </c>
      <c r="R2348">
        <f>_xlfn.XLOOKUP(Table4[[#This Row],[ProductID]],Products!A:A,Products!E:E,"Not Found")</f>
        <v>1798.97</v>
      </c>
      <c r="S2348">
        <f>_xlfn.XLOOKUP(Table4[[#This Row],[ProductID]],Products!A:A,Products!F:F, "Not Found")</f>
        <v>1329.15</v>
      </c>
      <c r="T2348" t="str">
        <f>_xlfn.XLOOKUP(Table4[[#This Row],[CustomerID]],Customers!A:A,Customers!D:D, "Not Found")</f>
        <v>M</v>
      </c>
      <c r="U2348" s="6">
        <f>_xlfn.XLOOKUP(Table4[[#This Row],[CustomerID]],Customers!A:A,Customers!E:E, "Not Found")</f>
        <v>35492</v>
      </c>
      <c r="V2348">
        <f ca="1">DATEDIF(Table4[[#This Row],[CustomerBirthday]], TODAY(), "Y")</f>
        <v>29</v>
      </c>
      <c r="W2348" t="str" cm="1">
        <f t="array" aca="1" ref="W2348" ca="1">_xlfn.IFS(Table4[[#This Row],[Age]]&lt;25, "Under 25",Table4[[#This Row],[Age]]=34, "25-34", Table4[[#This Row],[Age]]&lt;=49, "35-49", Table4[[#This Row],[Age]]&lt;=64, "50-64", Table4[[#This Row],[Age]]&gt;=65, "65+")</f>
        <v>35-49</v>
      </c>
      <c r="X2348" t="str">
        <f>_xlfn.XLOOKUP(Table4[[#This Row],[StoreID]],Stores!A:A,Stores!B:B, "Not found")</f>
        <v>MegaMart Peckmouth</v>
      </c>
      <c r="Y2348" t="str">
        <f>_xlfn.XLOOKUP(Table4[[#This Row],[StoreID]],Stores!A:A,Stores!C:C, "Not Found")</f>
        <v>Peckmouth</v>
      </c>
      <c r="Z2348" t="str">
        <f>_xlfn.XLOOKUP(Table4[[#This Row],[StoreID]],Stores!A:A,Stores!D:D, "Not Found")</f>
        <v>East</v>
      </c>
    </row>
    <row r="2349" spans="1:26">
      <c r="A2349" t="s">
        <v>3215</v>
      </c>
      <c r="B2349" s="1">
        <v>45470</v>
      </c>
      <c r="C2349" t="s">
        <v>105</v>
      </c>
      <c r="D2349" t="s">
        <v>820</v>
      </c>
      <c r="E2349" t="s">
        <v>839</v>
      </c>
      <c r="F2349">
        <v>3</v>
      </c>
      <c r="G2349">
        <v>0.05</v>
      </c>
      <c r="H2349" t="s">
        <v>875</v>
      </c>
      <c r="I2349" s="4">
        <f>Table4[[#This Row],[Quantity]]*Table4[[#This Row],[UnitPrice]]</f>
        <v>3591.54</v>
      </c>
      <c r="J2349" s="4">
        <f>Table4[[#This Row],[Gross Revenue]]*(1-Table4[[#This Row],[Discount]])</f>
        <v>3411.9629999999997</v>
      </c>
      <c r="K2349" s="4">
        <f>Table4[[#This Row],[Quantity]]*Table4[[#This Row],[CostPrice]]</f>
        <v>2168.2200000000003</v>
      </c>
      <c r="L2349" s="4">
        <f>Table4[[#This Row],[Net Revenue]]-Table4[[#This Row],[Total Cost]]</f>
        <v>1243.7429999999995</v>
      </c>
      <c r="M2349" t="str">
        <f>_xlfn.XLOOKUP(Table4[[#This Row],[ProductID]], Products!A:A,Products!B:B, "Not Found")</f>
        <v>Or Smartphone</v>
      </c>
      <c r="N2349" t="str">
        <f>TEXT(Table4[[#This Row],[Date]], "mmm")</f>
        <v>Jun</v>
      </c>
      <c r="O2349" t="str">
        <f>TEXT(Table4[[#This Row],[Date]], "yyyy")</f>
        <v>2024</v>
      </c>
      <c r="P2349" t="str">
        <f>_xlfn.XLOOKUP(Table4[[#This Row],[ProductID]],Products!A:A,Products!C:C, "Not Found")</f>
        <v>Electronics</v>
      </c>
      <c r="Q2349" t="str">
        <f>_xlfn.XLOOKUP(Table4[[#This Row],[ProductID]],Products!A:A,Products!D:D,"Not Found")</f>
        <v>Smartphone</v>
      </c>
      <c r="R2349">
        <f>_xlfn.XLOOKUP(Table4[[#This Row],[ProductID]],Products!A:A,Products!E:E,"Not Found")</f>
        <v>1197.18</v>
      </c>
      <c r="S2349">
        <f>_xlfn.XLOOKUP(Table4[[#This Row],[ProductID]],Products!A:A,Products!F:F, "Not Found")</f>
        <v>722.74</v>
      </c>
      <c r="T2349" t="str">
        <f>_xlfn.XLOOKUP(Table4[[#This Row],[CustomerID]],Customers!A:A,Customers!D:D, "Not Found")</f>
        <v>M</v>
      </c>
      <c r="U2349" s="6">
        <f>_xlfn.XLOOKUP(Table4[[#This Row],[CustomerID]],Customers!A:A,Customers!E:E, "Not Found")</f>
        <v>37990</v>
      </c>
      <c r="V2349">
        <f ca="1">DATEDIF(Table4[[#This Row],[CustomerBirthday]], TODAY(), "Y")</f>
        <v>22</v>
      </c>
      <c r="W2349" t="str" cm="1">
        <f t="array" aca="1" ref="W2349" ca="1">_xlfn.IFS(Table4[[#This Row],[Age]]&lt;25, "Under 25",Table4[[#This Row],[Age]]=34, "25-34", Table4[[#This Row],[Age]]&lt;=49, "35-49", Table4[[#This Row],[Age]]&lt;=64, "50-64", Table4[[#This Row],[Age]]&gt;=65, "65+")</f>
        <v>Under 25</v>
      </c>
      <c r="X2349" t="str">
        <f>_xlfn.XLOOKUP(Table4[[#This Row],[StoreID]],Stores!A:A,Stores!B:B, "Not found")</f>
        <v>MegaMart New Michele</v>
      </c>
      <c r="Y2349" t="str">
        <f>_xlfn.XLOOKUP(Table4[[#This Row],[StoreID]],Stores!A:A,Stores!C:C, "Not Found")</f>
        <v>New Michele</v>
      </c>
      <c r="Z2349" t="str">
        <f>_xlfn.XLOOKUP(Table4[[#This Row],[StoreID]],Stores!A:A,Stores!D:D, "Not Found")</f>
        <v>West</v>
      </c>
    </row>
    <row r="2350" spans="1:26">
      <c r="A2350" t="s">
        <v>3216</v>
      </c>
      <c r="B2350" s="1">
        <v>45845</v>
      </c>
      <c r="C2350" t="s">
        <v>280</v>
      </c>
      <c r="D2350" t="s">
        <v>736</v>
      </c>
      <c r="E2350" t="s">
        <v>839</v>
      </c>
      <c r="F2350">
        <v>4</v>
      </c>
      <c r="G2350">
        <v>0.15</v>
      </c>
      <c r="H2350" t="s">
        <v>871</v>
      </c>
      <c r="I2350" s="4">
        <f>Table4[[#This Row],[Quantity]]*Table4[[#This Row],[UnitPrice]]</f>
        <v>492.76</v>
      </c>
      <c r="J2350" s="4">
        <f>Table4[[#This Row],[Gross Revenue]]*(1-Table4[[#This Row],[Discount]])</f>
        <v>418.846</v>
      </c>
      <c r="K2350" s="4">
        <f>Table4[[#This Row],[Quantity]]*Table4[[#This Row],[CostPrice]]</f>
        <v>321.44</v>
      </c>
      <c r="L2350" s="4">
        <f>Table4[[#This Row],[Net Revenue]]-Table4[[#This Row],[Total Cost]]</f>
        <v>97.406000000000006</v>
      </c>
      <c r="M2350" t="str">
        <f>_xlfn.XLOOKUP(Table4[[#This Row],[ProductID]], Products!A:A,Products!B:B, "Not Found")</f>
        <v>Us Snacks</v>
      </c>
      <c r="N2350" t="str">
        <f>TEXT(Table4[[#This Row],[Date]], "mmm")</f>
        <v>Jul</v>
      </c>
      <c r="O2350" t="str">
        <f>TEXT(Table4[[#This Row],[Date]], "yyyy")</f>
        <v>2025</v>
      </c>
      <c r="P2350" t="str">
        <f>_xlfn.XLOOKUP(Table4[[#This Row],[ProductID]],Products!A:A,Products!C:C, "Not Found")</f>
        <v>Groceries</v>
      </c>
      <c r="Q2350" t="str">
        <f>_xlfn.XLOOKUP(Table4[[#This Row],[ProductID]],Products!A:A,Products!D:D,"Not Found")</f>
        <v>Snacks</v>
      </c>
      <c r="R2350">
        <f>_xlfn.XLOOKUP(Table4[[#This Row],[ProductID]],Products!A:A,Products!E:E,"Not Found")</f>
        <v>123.19</v>
      </c>
      <c r="S2350">
        <f>_xlfn.XLOOKUP(Table4[[#This Row],[ProductID]],Products!A:A,Products!F:F, "Not Found")</f>
        <v>80.36</v>
      </c>
      <c r="T2350" t="str">
        <f>_xlfn.XLOOKUP(Table4[[#This Row],[CustomerID]],Customers!A:A,Customers!D:D, "Not Found")</f>
        <v>F</v>
      </c>
      <c r="U2350" s="6">
        <f>_xlfn.XLOOKUP(Table4[[#This Row],[CustomerID]],Customers!A:A,Customers!E:E, "Not Found")</f>
        <v>21701</v>
      </c>
      <c r="V2350">
        <f ca="1">DATEDIF(Table4[[#This Row],[CustomerBirthday]], TODAY(), "Y")</f>
        <v>67</v>
      </c>
      <c r="W2350" t="str" cm="1">
        <f t="array" aca="1" ref="W2350" ca="1">_xlfn.IFS(Table4[[#This Row],[Age]]&lt;25, "Under 25",Table4[[#This Row],[Age]]=34, "25-34", Table4[[#This Row],[Age]]&lt;=49, "35-49", Table4[[#This Row],[Age]]&lt;=64, "50-64", Table4[[#This Row],[Age]]&gt;=65, "65+")</f>
        <v>65+</v>
      </c>
      <c r="X2350" t="str">
        <f>_xlfn.XLOOKUP(Table4[[#This Row],[StoreID]],Stores!A:A,Stores!B:B, "Not found")</f>
        <v>MegaMart New Michele</v>
      </c>
      <c r="Y2350" t="str">
        <f>_xlfn.XLOOKUP(Table4[[#This Row],[StoreID]],Stores!A:A,Stores!C:C, "Not Found")</f>
        <v>New Michele</v>
      </c>
      <c r="Z2350" t="str">
        <f>_xlfn.XLOOKUP(Table4[[#This Row],[StoreID]],Stores!A:A,Stores!D:D, "Not Found")</f>
        <v>West</v>
      </c>
    </row>
    <row r="2351" spans="1:26">
      <c r="A2351" t="s">
        <v>3217</v>
      </c>
      <c r="B2351" s="1">
        <v>45793</v>
      </c>
      <c r="C2351" t="s">
        <v>171</v>
      </c>
      <c r="D2351" t="s">
        <v>776</v>
      </c>
      <c r="E2351" t="s">
        <v>839</v>
      </c>
      <c r="F2351">
        <v>3</v>
      </c>
      <c r="G2351">
        <v>0</v>
      </c>
      <c r="H2351" t="s">
        <v>871</v>
      </c>
      <c r="I2351" s="4">
        <f>Table4[[#This Row],[Quantity]]*Table4[[#This Row],[UnitPrice]]</f>
        <v>1287.4499999999998</v>
      </c>
      <c r="J2351" s="4">
        <f>Table4[[#This Row],[Gross Revenue]]*(1-Table4[[#This Row],[Discount]])</f>
        <v>1287.4499999999998</v>
      </c>
      <c r="K2351" s="4">
        <f>Table4[[#This Row],[Quantity]]*Table4[[#This Row],[CostPrice]]</f>
        <v>776.16000000000008</v>
      </c>
      <c r="L2351" s="4">
        <f>Table4[[#This Row],[Net Revenue]]-Table4[[#This Row],[Total Cost]]</f>
        <v>511.28999999999974</v>
      </c>
      <c r="M2351" t="str">
        <f>_xlfn.XLOOKUP(Table4[[#This Row],[ProductID]], Products!A:A,Products!B:B, "Not Found")</f>
        <v>Little Watches</v>
      </c>
      <c r="N2351" t="str">
        <f>TEXT(Table4[[#This Row],[Date]], "mmm")</f>
        <v>May</v>
      </c>
      <c r="O2351" t="str">
        <f>TEXT(Table4[[#This Row],[Date]], "yyyy")</f>
        <v>2025</v>
      </c>
      <c r="P2351" t="str">
        <f>_xlfn.XLOOKUP(Table4[[#This Row],[ProductID]],Products!A:A,Products!C:C, "Not Found")</f>
        <v>Fashion</v>
      </c>
      <c r="Q2351" t="str">
        <f>_xlfn.XLOOKUP(Table4[[#This Row],[ProductID]],Products!A:A,Products!D:D,"Not Found")</f>
        <v>Watches</v>
      </c>
      <c r="R2351">
        <f>_xlfn.XLOOKUP(Table4[[#This Row],[ProductID]],Products!A:A,Products!E:E,"Not Found")</f>
        <v>429.15</v>
      </c>
      <c r="S2351">
        <f>_xlfn.XLOOKUP(Table4[[#This Row],[ProductID]],Products!A:A,Products!F:F, "Not Found")</f>
        <v>258.72000000000003</v>
      </c>
      <c r="T2351" t="str">
        <f>_xlfn.XLOOKUP(Table4[[#This Row],[CustomerID]],Customers!A:A,Customers!D:D, "Not Found")</f>
        <v>M</v>
      </c>
      <c r="U2351" s="6">
        <f>_xlfn.XLOOKUP(Table4[[#This Row],[CustomerID]],Customers!A:A,Customers!E:E, "Not Found")</f>
        <v>22326</v>
      </c>
      <c r="V2351">
        <f ca="1">DATEDIF(Table4[[#This Row],[CustomerBirthday]], TODAY(), "Y")</f>
        <v>65</v>
      </c>
      <c r="W2351" t="str" cm="1">
        <f t="array" aca="1" ref="W2351" ca="1">_xlfn.IFS(Table4[[#This Row],[Age]]&lt;25, "Under 25",Table4[[#This Row],[Age]]=34, "25-34", Table4[[#This Row],[Age]]&lt;=49, "35-49", Table4[[#This Row],[Age]]&lt;=64, "50-64", Table4[[#This Row],[Age]]&gt;=65, "65+")</f>
        <v>65+</v>
      </c>
      <c r="X2351" t="str">
        <f>_xlfn.XLOOKUP(Table4[[#This Row],[StoreID]],Stores!A:A,Stores!B:B, "Not found")</f>
        <v>MegaMart New Michele</v>
      </c>
      <c r="Y2351" t="str">
        <f>_xlfn.XLOOKUP(Table4[[#This Row],[StoreID]],Stores!A:A,Stores!C:C, "Not Found")</f>
        <v>New Michele</v>
      </c>
      <c r="Z2351" t="str">
        <f>_xlfn.XLOOKUP(Table4[[#This Row],[StoreID]],Stores!A:A,Stores!D:D, "Not Found")</f>
        <v>West</v>
      </c>
    </row>
    <row r="2352" spans="1:26">
      <c r="A2352" t="s">
        <v>3218</v>
      </c>
      <c r="B2352" s="1">
        <v>45459</v>
      </c>
      <c r="C2352" t="s">
        <v>608</v>
      </c>
      <c r="D2352" t="s">
        <v>757</v>
      </c>
      <c r="E2352" t="s">
        <v>839</v>
      </c>
      <c r="F2352">
        <v>2</v>
      </c>
      <c r="G2352">
        <v>0</v>
      </c>
      <c r="H2352" t="s">
        <v>871</v>
      </c>
      <c r="I2352" s="4">
        <f>Table4[[#This Row],[Quantity]]*Table4[[#This Row],[UnitPrice]]</f>
        <v>2492.2199999999998</v>
      </c>
      <c r="J2352" s="4">
        <f>Table4[[#This Row],[Gross Revenue]]*(1-Table4[[#This Row],[Discount]])</f>
        <v>2492.2199999999998</v>
      </c>
      <c r="K2352" s="4">
        <f>Table4[[#This Row],[Quantity]]*Table4[[#This Row],[CostPrice]]</f>
        <v>1667.04</v>
      </c>
      <c r="L2352" s="4">
        <f>Table4[[#This Row],[Net Revenue]]-Table4[[#This Row],[Total Cost]]</f>
        <v>825.17999999999984</v>
      </c>
      <c r="M2352" t="str">
        <f>_xlfn.XLOOKUP(Table4[[#This Row],[ProductID]], Products!A:A,Products!B:B, "Not Found")</f>
        <v>Find Headphones</v>
      </c>
      <c r="N2352" t="str">
        <f>TEXT(Table4[[#This Row],[Date]], "mmm")</f>
        <v>Jun</v>
      </c>
      <c r="O2352" t="str">
        <f>TEXT(Table4[[#This Row],[Date]], "yyyy")</f>
        <v>2024</v>
      </c>
      <c r="P2352" t="str">
        <f>_xlfn.XLOOKUP(Table4[[#This Row],[ProductID]],Products!A:A,Products!C:C, "Not Found")</f>
        <v>Electronics</v>
      </c>
      <c r="Q2352" t="str">
        <f>_xlfn.XLOOKUP(Table4[[#This Row],[ProductID]],Products!A:A,Products!D:D,"Not Found")</f>
        <v>Headphones</v>
      </c>
      <c r="R2352">
        <f>_xlfn.XLOOKUP(Table4[[#This Row],[ProductID]],Products!A:A,Products!E:E,"Not Found")</f>
        <v>1246.1099999999999</v>
      </c>
      <c r="S2352">
        <f>_xlfn.XLOOKUP(Table4[[#This Row],[ProductID]],Products!A:A,Products!F:F, "Not Found")</f>
        <v>833.52</v>
      </c>
      <c r="T2352" t="str">
        <f>_xlfn.XLOOKUP(Table4[[#This Row],[CustomerID]],Customers!A:A,Customers!D:D, "Not Found")</f>
        <v>M</v>
      </c>
      <c r="U2352" s="6">
        <f>_xlfn.XLOOKUP(Table4[[#This Row],[CustomerID]],Customers!A:A,Customers!E:E, "Not Found")</f>
        <v>34043</v>
      </c>
      <c r="V2352">
        <f ca="1">DATEDIF(Table4[[#This Row],[CustomerBirthday]], TODAY(), "Y")</f>
        <v>33</v>
      </c>
      <c r="W2352" t="str" cm="1">
        <f t="array" aca="1" ref="W2352" ca="1">_xlfn.IFS(Table4[[#This Row],[Age]]&lt;25, "Under 25",Table4[[#This Row],[Age]]=34, "25-34", Table4[[#This Row],[Age]]&lt;=49, "35-49", Table4[[#This Row],[Age]]&lt;=64, "50-64", Table4[[#This Row],[Age]]&gt;=65, "65+")</f>
        <v>35-49</v>
      </c>
      <c r="X2352" t="str">
        <f>_xlfn.XLOOKUP(Table4[[#This Row],[StoreID]],Stores!A:A,Stores!B:B, "Not found")</f>
        <v>MegaMart New Michele</v>
      </c>
      <c r="Y2352" t="str">
        <f>_xlfn.XLOOKUP(Table4[[#This Row],[StoreID]],Stores!A:A,Stores!C:C, "Not Found")</f>
        <v>New Michele</v>
      </c>
      <c r="Z2352" t="str">
        <f>_xlfn.XLOOKUP(Table4[[#This Row],[StoreID]],Stores!A:A,Stores!D:D, "Not Found")</f>
        <v>West</v>
      </c>
    </row>
    <row r="2353" spans="1:26">
      <c r="A2353" t="s">
        <v>3219</v>
      </c>
      <c r="B2353" s="1">
        <v>45822</v>
      </c>
      <c r="C2353" t="s">
        <v>516</v>
      </c>
      <c r="D2353" t="s">
        <v>715</v>
      </c>
      <c r="E2353" t="s">
        <v>846</v>
      </c>
      <c r="F2353">
        <v>2</v>
      </c>
      <c r="G2353">
        <v>0</v>
      </c>
      <c r="H2353" t="s">
        <v>875</v>
      </c>
      <c r="I2353" s="4">
        <f>Table4[[#This Row],[Quantity]]*Table4[[#This Row],[UnitPrice]]</f>
        <v>1637.52</v>
      </c>
      <c r="J2353" s="4">
        <f>Table4[[#This Row],[Gross Revenue]]*(1-Table4[[#This Row],[Discount]])</f>
        <v>1637.52</v>
      </c>
      <c r="K2353" s="4">
        <f>Table4[[#This Row],[Quantity]]*Table4[[#This Row],[CostPrice]]</f>
        <v>1055.24</v>
      </c>
      <c r="L2353" s="4">
        <f>Table4[[#This Row],[Net Revenue]]-Table4[[#This Row],[Total Cost]]</f>
        <v>582.28</v>
      </c>
      <c r="M2353" t="str">
        <f>_xlfn.XLOOKUP(Table4[[#This Row],[ProductID]], Products!A:A,Products!B:B, "Not Found")</f>
        <v>Audience Television</v>
      </c>
      <c r="N2353" t="str">
        <f>TEXT(Table4[[#This Row],[Date]], "mmm")</f>
        <v>Jun</v>
      </c>
      <c r="O2353" t="str">
        <f>TEXT(Table4[[#This Row],[Date]], "yyyy")</f>
        <v>2025</v>
      </c>
      <c r="P2353" t="str">
        <f>_xlfn.XLOOKUP(Table4[[#This Row],[ProductID]],Products!A:A,Products!C:C, "Not Found")</f>
        <v>Electronics</v>
      </c>
      <c r="Q2353" t="str">
        <f>_xlfn.XLOOKUP(Table4[[#This Row],[ProductID]],Products!A:A,Products!D:D,"Not Found")</f>
        <v>Television</v>
      </c>
      <c r="R2353">
        <f>_xlfn.XLOOKUP(Table4[[#This Row],[ProductID]],Products!A:A,Products!E:E,"Not Found")</f>
        <v>818.76</v>
      </c>
      <c r="S2353">
        <f>_xlfn.XLOOKUP(Table4[[#This Row],[ProductID]],Products!A:A,Products!F:F, "Not Found")</f>
        <v>527.62</v>
      </c>
      <c r="T2353" t="str">
        <f>_xlfn.XLOOKUP(Table4[[#This Row],[CustomerID]],Customers!A:A,Customers!D:D, "Not Found")</f>
        <v>M</v>
      </c>
      <c r="U2353" s="6">
        <f>_xlfn.XLOOKUP(Table4[[#This Row],[CustomerID]],Customers!A:A,Customers!E:E, "Not Found")</f>
        <v>38558</v>
      </c>
      <c r="V2353">
        <f ca="1">DATEDIF(Table4[[#This Row],[CustomerBirthday]], TODAY(), "Y")</f>
        <v>21</v>
      </c>
      <c r="W2353" t="str" cm="1">
        <f t="array" aca="1" ref="W2353" ca="1">_xlfn.IFS(Table4[[#This Row],[Age]]&lt;25, "Under 25",Table4[[#This Row],[Age]]=34, "25-34", Table4[[#This Row],[Age]]&lt;=49, "35-49", Table4[[#This Row],[Age]]&lt;=64, "50-64", Table4[[#This Row],[Age]]&gt;=65, "65+")</f>
        <v>Under 25</v>
      </c>
      <c r="X2353" t="str">
        <f>_xlfn.XLOOKUP(Table4[[#This Row],[StoreID]],Stores!A:A,Stores!B:B, "Not found")</f>
        <v>MegaMart Johnmouth</v>
      </c>
      <c r="Y2353" t="str">
        <f>_xlfn.XLOOKUP(Table4[[#This Row],[StoreID]],Stores!A:A,Stores!C:C, "Not Found")</f>
        <v>Johnmouth</v>
      </c>
      <c r="Z2353" t="str">
        <f>_xlfn.XLOOKUP(Table4[[#This Row],[StoreID]],Stores!A:A,Stores!D:D, "Not Found")</f>
        <v>East</v>
      </c>
    </row>
    <row r="2354" spans="1:26">
      <c r="A2354" t="s">
        <v>3220</v>
      </c>
      <c r="B2354" s="1">
        <v>45389</v>
      </c>
      <c r="C2354" t="s">
        <v>505</v>
      </c>
      <c r="D2354" t="s">
        <v>750</v>
      </c>
      <c r="E2354" t="s">
        <v>846</v>
      </c>
      <c r="F2354">
        <v>2</v>
      </c>
      <c r="G2354">
        <v>0</v>
      </c>
      <c r="H2354" t="s">
        <v>868</v>
      </c>
      <c r="I2354" s="4">
        <f>Table4[[#This Row],[Quantity]]*Table4[[#This Row],[UnitPrice]]</f>
        <v>2685.5</v>
      </c>
      <c r="J2354" s="4">
        <f>Table4[[#This Row],[Gross Revenue]]*(1-Table4[[#This Row],[Discount]])</f>
        <v>2685.5</v>
      </c>
      <c r="K2354" s="4">
        <f>Table4[[#This Row],[Quantity]]*Table4[[#This Row],[CostPrice]]</f>
        <v>1595.88</v>
      </c>
      <c r="L2354" s="4">
        <f>Table4[[#This Row],[Net Revenue]]-Table4[[#This Row],[Total Cost]]</f>
        <v>1089.6199999999999</v>
      </c>
      <c r="M2354" t="str">
        <f>_xlfn.XLOOKUP(Table4[[#This Row],[ProductID]], Products!A:A,Products!B:B, "Not Found")</f>
        <v>Add Clothing</v>
      </c>
      <c r="N2354" t="str">
        <f>TEXT(Table4[[#This Row],[Date]], "mmm")</f>
        <v>Apr</v>
      </c>
      <c r="O2354" t="str">
        <f>TEXT(Table4[[#This Row],[Date]], "yyyy")</f>
        <v>2024</v>
      </c>
      <c r="P2354" t="str">
        <f>_xlfn.XLOOKUP(Table4[[#This Row],[ProductID]],Products!A:A,Products!C:C, "Not Found")</f>
        <v>Fashion</v>
      </c>
      <c r="Q2354" t="str">
        <f>_xlfn.XLOOKUP(Table4[[#This Row],[ProductID]],Products!A:A,Products!D:D,"Not Found")</f>
        <v>Clothing</v>
      </c>
      <c r="R2354">
        <f>_xlfn.XLOOKUP(Table4[[#This Row],[ProductID]],Products!A:A,Products!E:E,"Not Found")</f>
        <v>1342.75</v>
      </c>
      <c r="S2354">
        <f>_xlfn.XLOOKUP(Table4[[#This Row],[ProductID]],Products!A:A,Products!F:F, "Not Found")</f>
        <v>797.94</v>
      </c>
      <c r="T2354" t="str">
        <f>_xlfn.XLOOKUP(Table4[[#This Row],[CustomerID]],Customers!A:A,Customers!D:D, "Not Found")</f>
        <v>M</v>
      </c>
      <c r="U2354" s="6">
        <f>_xlfn.XLOOKUP(Table4[[#This Row],[CustomerID]],Customers!A:A,Customers!E:E, "Not Found")</f>
        <v>21996</v>
      </c>
      <c r="V2354">
        <f ca="1">DATEDIF(Table4[[#This Row],[CustomerBirthday]], TODAY(), "Y")</f>
        <v>66</v>
      </c>
      <c r="W2354" t="str" cm="1">
        <f t="array" aca="1" ref="W2354" ca="1">_xlfn.IFS(Table4[[#This Row],[Age]]&lt;25, "Under 25",Table4[[#This Row],[Age]]=34, "25-34", Table4[[#This Row],[Age]]&lt;=49, "35-49", Table4[[#This Row],[Age]]&lt;=64, "50-64", Table4[[#This Row],[Age]]&gt;=65, "65+")</f>
        <v>65+</v>
      </c>
      <c r="X2354" t="str">
        <f>_xlfn.XLOOKUP(Table4[[#This Row],[StoreID]],Stores!A:A,Stores!B:B, "Not found")</f>
        <v>MegaMart Johnmouth</v>
      </c>
      <c r="Y2354" t="str">
        <f>_xlfn.XLOOKUP(Table4[[#This Row],[StoreID]],Stores!A:A,Stores!C:C, "Not Found")</f>
        <v>Johnmouth</v>
      </c>
      <c r="Z2354" t="str">
        <f>_xlfn.XLOOKUP(Table4[[#This Row],[StoreID]],Stores!A:A,Stores!D:D, "Not Found")</f>
        <v>East</v>
      </c>
    </row>
    <row r="2355" spans="1:26">
      <c r="A2355" t="s">
        <v>3221</v>
      </c>
      <c r="B2355" s="1">
        <v>45648</v>
      </c>
      <c r="C2355" t="s">
        <v>32</v>
      </c>
      <c r="D2355" t="s">
        <v>804</v>
      </c>
      <c r="E2355" t="s">
        <v>839</v>
      </c>
      <c r="F2355">
        <v>2</v>
      </c>
      <c r="G2355">
        <v>0.1</v>
      </c>
      <c r="H2355" t="s">
        <v>868</v>
      </c>
      <c r="I2355" s="4">
        <f>Table4[[#This Row],[Quantity]]*Table4[[#This Row],[UnitPrice]]</f>
        <v>1081.8800000000001</v>
      </c>
      <c r="J2355" s="4">
        <f>Table4[[#This Row],[Gross Revenue]]*(1-Table4[[#This Row],[Discount]])</f>
        <v>973.69200000000012</v>
      </c>
      <c r="K2355" s="4">
        <f>Table4[[#This Row],[Quantity]]*Table4[[#This Row],[CostPrice]]</f>
        <v>796.5</v>
      </c>
      <c r="L2355" s="4">
        <f>Table4[[#This Row],[Net Revenue]]-Table4[[#This Row],[Total Cost]]</f>
        <v>177.19200000000012</v>
      </c>
      <c r="M2355" t="str">
        <f>_xlfn.XLOOKUP(Table4[[#This Row],[ProductID]], Products!A:A,Products!B:B, "Not Found")</f>
        <v>Church Clothing</v>
      </c>
      <c r="N2355" t="str">
        <f>TEXT(Table4[[#This Row],[Date]], "mmm")</f>
        <v>Dec</v>
      </c>
      <c r="O2355" t="str">
        <f>TEXT(Table4[[#This Row],[Date]], "yyyy")</f>
        <v>2024</v>
      </c>
      <c r="P2355" t="str">
        <f>_xlfn.XLOOKUP(Table4[[#This Row],[ProductID]],Products!A:A,Products!C:C, "Not Found")</f>
        <v>Fashion</v>
      </c>
      <c r="Q2355" t="str">
        <f>_xlfn.XLOOKUP(Table4[[#This Row],[ProductID]],Products!A:A,Products!D:D,"Not Found")</f>
        <v>Clothing</v>
      </c>
      <c r="R2355">
        <f>_xlfn.XLOOKUP(Table4[[#This Row],[ProductID]],Products!A:A,Products!E:E,"Not Found")</f>
        <v>540.94000000000005</v>
      </c>
      <c r="S2355">
        <f>_xlfn.XLOOKUP(Table4[[#This Row],[ProductID]],Products!A:A,Products!F:F, "Not Found")</f>
        <v>398.25</v>
      </c>
      <c r="T2355" t="str">
        <f>_xlfn.XLOOKUP(Table4[[#This Row],[CustomerID]],Customers!A:A,Customers!D:D, "Not Found")</f>
        <v>M</v>
      </c>
      <c r="U2355" s="6">
        <f>_xlfn.XLOOKUP(Table4[[#This Row],[CustomerID]],Customers!A:A,Customers!E:E, "Not Found")</f>
        <v>31058</v>
      </c>
      <c r="V2355">
        <f ca="1">DATEDIF(Table4[[#This Row],[CustomerBirthday]], TODAY(), "Y")</f>
        <v>41</v>
      </c>
      <c r="W2355" t="str" cm="1">
        <f t="array" aca="1" ref="W2355" ca="1">_xlfn.IFS(Table4[[#This Row],[Age]]&lt;25, "Under 25",Table4[[#This Row],[Age]]=34, "25-34", Table4[[#This Row],[Age]]&lt;=49, "35-49", Table4[[#This Row],[Age]]&lt;=64, "50-64", Table4[[#This Row],[Age]]&gt;=65, "65+")</f>
        <v>35-49</v>
      </c>
      <c r="X2355" t="str">
        <f>_xlfn.XLOOKUP(Table4[[#This Row],[StoreID]],Stores!A:A,Stores!B:B, "Not found")</f>
        <v>MegaMart New Michele</v>
      </c>
      <c r="Y2355" t="str">
        <f>_xlfn.XLOOKUP(Table4[[#This Row],[StoreID]],Stores!A:A,Stores!C:C, "Not Found")</f>
        <v>New Michele</v>
      </c>
      <c r="Z2355" t="str">
        <f>_xlfn.XLOOKUP(Table4[[#This Row],[StoreID]],Stores!A:A,Stores!D:D, "Not Found")</f>
        <v>West</v>
      </c>
    </row>
    <row r="2356" spans="1:26">
      <c r="A2356" t="s">
        <v>3222</v>
      </c>
      <c r="B2356" s="1">
        <v>45415</v>
      </c>
      <c r="C2356" t="s">
        <v>664</v>
      </c>
      <c r="D2356" t="s">
        <v>742</v>
      </c>
      <c r="E2356" t="s">
        <v>842</v>
      </c>
      <c r="F2356">
        <v>5</v>
      </c>
      <c r="G2356">
        <v>0.05</v>
      </c>
      <c r="H2356" t="s">
        <v>868</v>
      </c>
      <c r="I2356" s="4">
        <f>Table4[[#This Row],[Quantity]]*Table4[[#This Row],[UnitPrice]]</f>
        <v>1242.8499999999999</v>
      </c>
      <c r="J2356" s="4">
        <f>Table4[[#This Row],[Gross Revenue]]*(1-Table4[[#This Row],[Discount]])</f>
        <v>1180.7074999999998</v>
      </c>
      <c r="K2356" s="4">
        <f>Table4[[#This Row],[Quantity]]*Table4[[#This Row],[CostPrice]]</f>
        <v>953.34999999999991</v>
      </c>
      <c r="L2356" s="4">
        <f>Table4[[#This Row],[Net Revenue]]-Table4[[#This Row],[Total Cost]]</f>
        <v>227.35749999999985</v>
      </c>
      <c r="M2356" t="str">
        <f>_xlfn.XLOOKUP(Table4[[#This Row],[ProductID]], Products!A:A,Products!B:B, "Not Found")</f>
        <v>Either Headphones</v>
      </c>
      <c r="N2356" t="str">
        <f>TEXT(Table4[[#This Row],[Date]], "mmm")</f>
        <v>May</v>
      </c>
      <c r="O2356" t="str">
        <f>TEXT(Table4[[#This Row],[Date]], "yyyy")</f>
        <v>2024</v>
      </c>
      <c r="P2356" t="str">
        <f>_xlfn.XLOOKUP(Table4[[#This Row],[ProductID]],Products!A:A,Products!C:C, "Not Found")</f>
        <v>Electronics</v>
      </c>
      <c r="Q2356" t="str">
        <f>_xlfn.XLOOKUP(Table4[[#This Row],[ProductID]],Products!A:A,Products!D:D,"Not Found")</f>
        <v>Headphones</v>
      </c>
      <c r="R2356">
        <f>_xlfn.XLOOKUP(Table4[[#This Row],[ProductID]],Products!A:A,Products!E:E,"Not Found")</f>
        <v>248.57</v>
      </c>
      <c r="S2356">
        <f>_xlfn.XLOOKUP(Table4[[#This Row],[ProductID]],Products!A:A,Products!F:F, "Not Found")</f>
        <v>190.67</v>
      </c>
      <c r="T2356" t="str">
        <f>_xlfn.XLOOKUP(Table4[[#This Row],[CustomerID]],Customers!A:A,Customers!D:D, "Not Found")</f>
        <v>M</v>
      </c>
      <c r="U2356" s="6">
        <f>_xlfn.XLOOKUP(Table4[[#This Row],[CustomerID]],Customers!A:A,Customers!E:E, "Not Found")</f>
        <v>22243</v>
      </c>
      <c r="V2356">
        <f ca="1">DATEDIF(Table4[[#This Row],[CustomerBirthday]], TODAY(), "Y")</f>
        <v>65</v>
      </c>
      <c r="W2356" t="str" cm="1">
        <f t="array" aca="1" ref="W2356" ca="1">_xlfn.IFS(Table4[[#This Row],[Age]]&lt;25, "Under 25",Table4[[#This Row],[Age]]=34, "25-34", Table4[[#This Row],[Age]]&lt;=49, "35-49", Table4[[#This Row],[Age]]&lt;=64, "50-64", Table4[[#This Row],[Age]]&gt;=65, "65+")</f>
        <v>65+</v>
      </c>
      <c r="X2356" t="str">
        <f>_xlfn.XLOOKUP(Table4[[#This Row],[StoreID]],Stores!A:A,Stores!B:B, "Not found")</f>
        <v>MegaMart Brianahaven</v>
      </c>
      <c r="Y2356" t="str">
        <f>_xlfn.XLOOKUP(Table4[[#This Row],[StoreID]],Stores!A:A,Stores!C:C, "Not Found")</f>
        <v>Brianahaven</v>
      </c>
      <c r="Z2356" t="str">
        <f>_xlfn.XLOOKUP(Table4[[#This Row],[StoreID]],Stores!A:A,Stores!D:D, "Not Found")</f>
        <v>North</v>
      </c>
    </row>
    <row r="2357" spans="1:26">
      <c r="A2357" t="s">
        <v>3223</v>
      </c>
      <c r="B2357" s="1">
        <v>45285</v>
      </c>
      <c r="C2357" t="s">
        <v>287</v>
      </c>
      <c r="D2357" t="s">
        <v>742</v>
      </c>
      <c r="E2357" t="s">
        <v>831</v>
      </c>
      <c r="F2357">
        <v>1</v>
      </c>
      <c r="G2357">
        <v>0.15</v>
      </c>
      <c r="H2357" t="s">
        <v>868</v>
      </c>
      <c r="I2357" s="4">
        <f>Table4[[#This Row],[Quantity]]*Table4[[#This Row],[UnitPrice]]</f>
        <v>248.57</v>
      </c>
      <c r="J2357" s="4">
        <f>Table4[[#This Row],[Gross Revenue]]*(1-Table4[[#This Row],[Discount]])</f>
        <v>211.28449999999998</v>
      </c>
      <c r="K2357" s="4">
        <f>Table4[[#This Row],[Quantity]]*Table4[[#This Row],[CostPrice]]</f>
        <v>190.67</v>
      </c>
      <c r="L2357" s="4">
        <f>Table4[[#This Row],[Net Revenue]]-Table4[[#This Row],[Total Cost]]</f>
        <v>20.614499999999992</v>
      </c>
      <c r="M2357" t="str">
        <f>_xlfn.XLOOKUP(Table4[[#This Row],[ProductID]], Products!A:A,Products!B:B, "Not Found")</f>
        <v>Either Headphones</v>
      </c>
      <c r="N2357" t="str">
        <f>TEXT(Table4[[#This Row],[Date]], "mmm")</f>
        <v>Dec</v>
      </c>
      <c r="O2357" t="str">
        <f>TEXT(Table4[[#This Row],[Date]], "yyyy")</f>
        <v>2023</v>
      </c>
      <c r="P2357" t="str">
        <f>_xlfn.XLOOKUP(Table4[[#This Row],[ProductID]],Products!A:A,Products!C:C, "Not Found")</f>
        <v>Electronics</v>
      </c>
      <c r="Q2357" t="str">
        <f>_xlfn.XLOOKUP(Table4[[#This Row],[ProductID]],Products!A:A,Products!D:D,"Not Found")</f>
        <v>Headphones</v>
      </c>
      <c r="R2357">
        <f>_xlfn.XLOOKUP(Table4[[#This Row],[ProductID]],Products!A:A,Products!E:E,"Not Found")</f>
        <v>248.57</v>
      </c>
      <c r="S2357">
        <f>_xlfn.XLOOKUP(Table4[[#This Row],[ProductID]],Products!A:A,Products!F:F, "Not Found")</f>
        <v>190.67</v>
      </c>
      <c r="T2357" t="str">
        <f>_xlfn.XLOOKUP(Table4[[#This Row],[CustomerID]],Customers!A:A,Customers!D:D, "Not Found")</f>
        <v>M</v>
      </c>
      <c r="U2357" s="6">
        <f>_xlfn.XLOOKUP(Table4[[#This Row],[CustomerID]],Customers!A:A,Customers!E:E, "Not Found")</f>
        <v>38700</v>
      </c>
      <c r="V2357">
        <f ca="1">DATEDIF(Table4[[#This Row],[CustomerBirthday]], TODAY(), "Y")</f>
        <v>20</v>
      </c>
      <c r="W2357" t="str" cm="1">
        <f t="array" aca="1" ref="W2357" ca="1">_xlfn.IFS(Table4[[#This Row],[Age]]&lt;25, "Under 25",Table4[[#This Row],[Age]]=34, "25-34", Table4[[#This Row],[Age]]&lt;=49, "35-49", Table4[[#This Row],[Age]]&lt;=64, "50-64", Table4[[#This Row],[Age]]&gt;=65, "65+")</f>
        <v>Under 25</v>
      </c>
      <c r="X2357" t="str">
        <f>_xlfn.XLOOKUP(Table4[[#This Row],[StoreID]],Stores!A:A,Stores!B:B, "Not found")</f>
        <v>MegaMart Jimenezborough</v>
      </c>
      <c r="Y2357" t="str">
        <f>_xlfn.XLOOKUP(Table4[[#This Row],[StoreID]],Stores!A:A,Stores!C:C, "Not Found")</f>
        <v>Jimenezborough</v>
      </c>
      <c r="Z2357" t="str">
        <f>_xlfn.XLOOKUP(Table4[[#This Row],[StoreID]],Stores!A:A,Stores!D:D, "Not Found")</f>
        <v>South</v>
      </c>
    </row>
    <row r="2358" spans="1:26">
      <c r="A2358" t="s">
        <v>3224</v>
      </c>
      <c r="B2358" s="1">
        <v>45280</v>
      </c>
      <c r="C2358" t="s">
        <v>467</v>
      </c>
      <c r="D2358" t="s">
        <v>792</v>
      </c>
      <c r="E2358" t="s">
        <v>839</v>
      </c>
      <c r="F2358">
        <v>1</v>
      </c>
      <c r="G2358">
        <v>0.05</v>
      </c>
      <c r="H2358" t="s">
        <v>865</v>
      </c>
      <c r="I2358" s="4">
        <f>Table4[[#This Row],[Quantity]]*Table4[[#This Row],[UnitPrice]]</f>
        <v>1798.97</v>
      </c>
      <c r="J2358" s="4">
        <f>Table4[[#This Row],[Gross Revenue]]*(1-Table4[[#This Row],[Discount]])</f>
        <v>1709.0214999999998</v>
      </c>
      <c r="K2358" s="4">
        <f>Table4[[#This Row],[Quantity]]*Table4[[#This Row],[CostPrice]]</f>
        <v>1329.15</v>
      </c>
      <c r="L2358" s="4">
        <f>Table4[[#This Row],[Net Revenue]]-Table4[[#This Row],[Total Cost]]</f>
        <v>379.87149999999974</v>
      </c>
      <c r="M2358" t="str">
        <f>_xlfn.XLOOKUP(Table4[[#This Row],[ProductID]], Products!A:A,Products!B:B, "Not Found")</f>
        <v>Beat Accessories</v>
      </c>
      <c r="N2358" t="str">
        <f>TEXT(Table4[[#This Row],[Date]], "mmm")</f>
        <v>Dec</v>
      </c>
      <c r="O2358" t="str">
        <f>TEXT(Table4[[#This Row],[Date]], "yyyy")</f>
        <v>2023</v>
      </c>
      <c r="P2358" t="str">
        <f>_xlfn.XLOOKUP(Table4[[#This Row],[ProductID]],Products!A:A,Products!C:C, "Not Found")</f>
        <v>Fashion</v>
      </c>
      <c r="Q2358" t="str">
        <f>_xlfn.XLOOKUP(Table4[[#This Row],[ProductID]],Products!A:A,Products!D:D,"Not Found")</f>
        <v>Accessories</v>
      </c>
      <c r="R2358">
        <f>_xlfn.XLOOKUP(Table4[[#This Row],[ProductID]],Products!A:A,Products!E:E,"Not Found")</f>
        <v>1798.97</v>
      </c>
      <c r="S2358">
        <f>_xlfn.XLOOKUP(Table4[[#This Row],[ProductID]],Products!A:A,Products!F:F, "Not Found")</f>
        <v>1329.15</v>
      </c>
      <c r="T2358" t="str">
        <f>_xlfn.XLOOKUP(Table4[[#This Row],[CustomerID]],Customers!A:A,Customers!D:D, "Not Found")</f>
        <v>F</v>
      </c>
      <c r="U2358" s="6">
        <f>_xlfn.XLOOKUP(Table4[[#This Row],[CustomerID]],Customers!A:A,Customers!E:E, "Not Found")</f>
        <v>30272</v>
      </c>
      <c r="V2358">
        <f ca="1">DATEDIF(Table4[[#This Row],[CustomerBirthday]], TODAY(), "Y")</f>
        <v>43</v>
      </c>
      <c r="W2358" t="str" cm="1">
        <f t="array" aca="1" ref="W2358" ca="1">_xlfn.IFS(Table4[[#This Row],[Age]]&lt;25, "Under 25",Table4[[#This Row],[Age]]=34, "25-34", Table4[[#This Row],[Age]]&lt;=49, "35-49", Table4[[#This Row],[Age]]&lt;=64, "50-64", Table4[[#This Row],[Age]]&gt;=65, "65+")</f>
        <v>35-49</v>
      </c>
      <c r="X2358" t="str">
        <f>_xlfn.XLOOKUP(Table4[[#This Row],[StoreID]],Stores!A:A,Stores!B:B, "Not found")</f>
        <v>MegaMart New Michele</v>
      </c>
      <c r="Y2358" t="str">
        <f>_xlfn.XLOOKUP(Table4[[#This Row],[StoreID]],Stores!A:A,Stores!C:C, "Not Found")</f>
        <v>New Michele</v>
      </c>
      <c r="Z2358" t="str">
        <f>_xlfn.XLOOKUP(Table4[[#This Row],[StoreID]],Stores!A:A,Stores!D:D, "Not Found")</f>
        <v>West</v>
      </c>
    </row>
    <row r="2359" spans="1:26">
      <c r="A2359" t="s">
        <v>3225</v>
      </c>
      <c r="B2359" s="1">
        <v>45860</v>
      </c>
      <c r="C2359" t="s">
        <v>664</v>
      </c>
      <c r="D2359" t="s">
        <v>798</v>
      </c>
      <c r="E2359" t="s">
        <v>831</v>
      </c>
      <c r="F2359">
        <v>3</v>
      </c>
      <c r="G2359">
        <v>0</v>
      </c>
      <c r="H2359" t="s">
        <v>871</v>
      </c>
      <c r="I2359" s="4">
        <f>Table4[[#This Row],[Quantity]]*Table4[[#This Row],[UnitPrice]]</f>
        <v>4504.38</v>
      </c>
      <c r="J2359" s="4">
        <f>Table4[[#This Row],[Gross Revenue]]*(1-Table4[[#This Row],[Discount]])</f>
        <v>4504.38</v>
      </c>
      <c r="K2359" s="4">
        <f>Table4[[#This Row],[Quantity]]*Table4[[#This Row],[CostPrice]]</f>
        <v>3503.19</v>
      </c>
      <c r="L2359" s="4">
        <f>Table4[[#This Row],[Net Revenue]]-Table4[[#This Row],[Total Cost]]</f>
        <v>1001.19</v>
      </c>
      <c r="M2359" t="str">
        <f>_xlfn.XLOOKUP(Table4[[#This Row],[ProductID]], Products!A:A,Products!B:B, "Not Found")</f>
        <v>New Watches</v>
      </c>
      <c r="N2359" t="str">
        <f>TEXT(Table4[[#This Row],[Date]], "mmm")</f>
        <v>Jul</v>
      </c>
      <c r="O2359" t="str">
        <f>TEXT(Table4[[#This Row],[Date]], "yyyy")</f>
        <v>2025</v>
      </c>
      <c r="P2359" t="str">
        <f>_xlfn.XLOOKUP(Table4[[#This Row],[ProductID]],Products!A:A,Products!C:C, "Not Found")</f>
        <v>Fashion</v>
      </c>
      <c r="Q2359" t="str">
        <f>_xlfn.XLOOKUP(Table4[[#This Row],[ProductID]],Products!A:A,Products!D:D,"Not Found")</f>
        <v>Watches</v>
      </c>
      <c r="R2359">
        <f>_xlfn.XLOOKUP(Table4[[#This Row],[ProductID]],Products!A:A,Products!E:E,"Not Found")</f>
        <v>1501.46</v>
      </c>
      <c r="S2359">
        <f>_xlfn.XLOOKUP(Table4[[#This Row],[ProductID]],Products!A:A,Products!F:F, "Not Found")</f>
        <v>1167.73</v>
      </c>
      <c r="T2359" t="str">
        <f>_xlfn.XLOOKUP(Table4[[#This Row],[CustomerID]],Customers!A:A,Customers!D:D, "Not Found")</f>
        <v>M</v>
      </c>
      <c r="U2359" s="6">
        <f>_xlfn.XLOOKUP(Table4[[#This Row],[CustomerID]],Customers!A:A,Customers!E:E, "Not Found")</f>
        <v>22243</v>
      </c>
      <c r="V2359">
        <f ca="1">DATEDIF(Table4[[#This Row],[CustomerBirthday]], TODAY(), "Y")</f>
        <v>65</v>
      </c>
      <c r="W2359" t="str" cm="1">
        <f t="array" aca="1" ref="W2359" ca="1">_xlfn.IFS(Table4[[#This Row],[Age]]&lt;25, "Under 25",Table4[[#This Row],[Age]]=34, "25-34", Table4[[#This Row],[Age]]&lt;=49, "35-49", Table4[[#This Row],[Age]]&lt;=64, "50-64", Table4[[#This Row],[Age]]&gt;=65, "65+")</f>
        <v>65+</v>
      </c>
      <c r="X2359" t="str">
        <f>_xlfn.XLOOKUP(Table4[[#This Row],[StoreID]],Stores!A:A,Stores!B:B, "Not found")</f>
        <v>MegaMart Jimenezborough</v>
      </c>
      <c r="Y2359" t="str">
        <f>_xlfn.XLOOKUP(Table4[[#This Row],[StoreID]],Stores!A:A,Stores!C:C, "Not Found")</f>
        <v>Jimenezborough</v>
      </c>
      <c r="Z2359" t="str">
        <f>_xlfn.XLOOKUP(Table4[[#This Row],[StoreID]],Stores!A:A,Stores!D:D, "Not Found")</f>
        <v>South</v>
      </c>
    </row>
    <row r="2360" spans="1:26">
      <c r="A2360" t="s">
        <v>3226</v>
      </c>
      <c r="B2360" s="1">
        <v>45601</v>
      </c>
      <c r="C2360" t="s">
        <v>661</v>
      </c>
      <c r="D2360" t="s">
        <v>766</v>
      </c>
      <c r="E2360" t="s">
        <v>831</v>
      </c>
      <c r="F2360">
        <v>3</v>
      </c>
      <c r="G2360">
        <v>0.05</v>
      </c>
      <c r="H2360" t="s">
        <v>865</v>
      </c>
      <c r="I2360" s="4">
        <f>Table4[[#This Row],[Quantity]]*Table4[[#This Row],[UnitPrice]]</f>
        <v>3681.7200000000003</v>
      </c>
      <c r="J2360" s="4">
        <f>Table4[[#This Row],[Gross Revenue]]*(1-Table4[[#This Row],[Discount]])</f>
        <v>3497.634</v>
      </c>
      <c r="K2360" s="4">
        <f>Table4[[#This Row],[Quantity]]*Table4[[#This Row],[CostPrice]]</f>
        <v>2931.27</v>
      </c>
      <c r="L2360" s="4">
        <f>Table4[[#This Row],[Net Revenue]]-Table4[[#This Row],[Total Cost]]</f>
        <v>566.36400000000003</v>
      </c>
      <c r="M2360" t="str">
        <f>_xlfn.XLOOKUP(Table4[[#This Row],[ProductID]], Products!A:A,Products!B:B, "Not Found")</f>
        <v>Firm Dairy</v>
      </c>
      <c r="N2360" t="str">
        <f>TEXT(Table4[[#This Row],[Date]], "mmm")</f>
        <v>Nov</v>
      </c>
      <c r="O2360" t="str">
        <f>TEXT(Table4[[#This Row],[Date]], "yyyy")</f>
        <v>2024</v>
      </c>
      <c r="P2360" t="str">
        <f>_xlfn.XLOOKUP(Table4[[#This Row],[ProductID]],Products!A:A,Products!C:C, "Not Found")</f>
        <v>Groceries</v>
      </c>
      <c r="Q2360" t="str">
        <f>_xlfn.XLOOKUP(Table4[[#This Row],[ProductID]],Products!A:A,Products!D:D,"Not Found")</f>
        <v>Dairy</v>
      </c>
      <c r="R2360">
        <f>_xlfn.XLOOKUP(Table4[[#This Row],[ProductID]],Products!A:A,Products!E:E,"Not Found")</f>
        <v>1227.24</v>
      </c>
      <c r="S2360">
        <f>_xlfn.XLOOKUP(Table4[[#This Row],[ProductID]],Products!A:A,Products!F:F, "Not Found")</f>
        <v>977.09</v>
      </c>
      <c r="T2360" t="str">
        <f>_xlfn.XLOOKUP(Table4[[#This Row],[CustomerID]],Customers!A:A,Customers!D:D, "Not Found")</f>
        <v>M</v>
      </c>
      <c r="U2360" s="6">
        <f>_xlfn.XLOOKUP(Table4[[#This Row],[CustomerID]],Customers!A:A,Customers!E:E, "Not Found")</f>
        <v>32522</v>
      </c>
      <c r="V2360">
        <f ca="1">DATEDIF(Table4[[#This Row],[CustomerBirthday]], TODAY(), "Y")</f>
        <v>37</v>
      </c>
      <c r="W2360" t="str" cm="1">
        <f t="array" aca="1" ref="W2360" ca="1">_xlfn.IFS(Table4[[#This Row],[Age]]&lt;25, "Under 25",Table4[[#This Row],[Age]]=34, "25-34", Table4[[#This Row],[Age]]&lt;=49, "35-49", Table4[[#This Row],[Age]]&lt;=64, "50-64", Table4[[#This Row],[Age]]&gt;=65, "65+")</f>
        <v>35-49</v>
      </c>
      <c r="X2360" t="str">
        <f>_xlfn.XLOOKUP(Table4[[#This Row],[StoreID]],Stores!A:A,Stores!B:B, "Not found")</f>
        <v>MegaMart Jimenezborough</v>
      </c>
      <c r="Y2360" t="str">
        <f>_xlfn.XLOOKUP(Table4[[#This Row],[StoreID]],Stores!A:A,Stores!C:C, "Not Found")</f>
        <v>Jimenezborough</v>
      </c>
      <c r="Z2360" t="str">
        <f>_xlfn.XLOOKUP(Table4[[#This Row],[StoreID]],Stores!A:A,Stores!D:D, "Not Found")</f>
        <v>South</v>
      </c>
    </row>
    <row r="2361" spans="1:26">
      <c r="A2361" t="s">
        <v>3227</v>
      </c>
      <c r="B2361" s="1">
        <v>45860</v>
      </c>
      <c r="C2361" t="s">
        <v>270</v>
      </c>
      <c r="D2361" t="s">
        <v>800</v>
      </c>
      <c r="E2361" t="s">
        <v>842</v>
      </c>
      <c r="F2361">
        <v>5</v>
      </c>
      <c r="G2361">
        <v>0</v>
      </c>
      <c r="H2361" t="s">
        <v>865</v>
      </c>
      <c r="I2361" s="4">
        <f>Table4[[#This Row],[Quantity]]*Table4[[#This Row],[UnitPrice]]</f>
        <v>9763.25</v>
      </c>
      <c r="J2361" s="4">
        <f>Table4[[#This Row],[Gross Revenue]]*(1-Table4[[#This Row],[Discount]])</f>
        <v>9763.25</v>
      </c>
      <c r="K2361" s="4">
        <f>Table4[[#This Row],[Quantity]]*Table4[[#This Row],[CostPrice]]</f>
        <v>7256.35</v>
      </c>
      <c r="L2361" s="4">
        <f>Table4[[#This Row],[Net Revenue]]-Table4[[#This Row],[Total Cost]]</f>
        <v>2506.8999999999996</v>
      </c>
      <c r="M2361" t="str">
        <f>_xlfn.XLOOKUP(Table4[[#This Row],[ProductID]], Products!A:A,Products!B:B, "Not Found")</f>
        <v>Book Television</v>
      </c>
      <c r="N2361" t="str">
        <f>TEXT(Table4[[#This Row],[Date]], "mmm")</f>
        <v>Jul</v>
      </c>
      <c r="O2361" t="str">
        <f>TEXT(Table4[[#This Row],[Date]], "yyyy")</f>
        <v>2025</v>
      </c>
      <c r="P2361" t="str">
        <f>_xlfn.XLOOKUP(Table4[[#This Row],[ProductID]],Products!A:A,Products!C:C, "Not Found")</f>
        <v>Electronics</v>
      </c>
      <c r="Q2361" t="str">
        <f>_xlfn.XLOOKUP(Table4[[#This Row],[ProductID]],Products!A:A,Products!D:D,"Not Found")</f>
        <v>Television</v>
      </c>
      <c r="R2361">
        <f>_xlfn.XLOOKUP(Table4[[#This Row],[ProductID]],Products!A:A,Products!E:E,"Not Found")</f>
        <v>1952.65</v>
      </c>
      <c r="S2361">
        <f>_xlfn.XLOOKUP(Table4[[#This Row],[ProductID]],Products!A:A,Products!F:F, "Not Found")</f>
        <v>1451.27</v>
      </c>
      <c r="T2361" t="str">
        <f>_xlfn.XLOOKUP(Table4[[#This Row],[CustomerID]],Customers!A:A,Customers!D:D, "Not Found")</f>
        <v>M</v>
      </c>
      <c r="U2361" s="6">
        <f>_xlfn.XLOOKUP(Table4[[#This Row],[CustomerID]],Customers!A:A,Customers!E:E, "Not Found")</f>
        <v>22815</v>
      </c>
      <c r="V2361">
        <f ca="1">DATEDIF(Table4[[#This Row],[CustomerBirthday]], TODAY(), "Y")</f>
        <v>64</v>
      </c>
      <c r="W2361" t="str" cm="1">
        <f t="array" aca="1" ref="W2361" ca="1">_xlfn.IFS(Table4[[#This Row],[Age]]&lt;25, "Under 25",Table4[[#This Row],[Age]]=34, "25-34", Table4[[#This Row],[Age]]&lt;=49, "35-49", Table4[[#This Row],[Age]]&lt;=64, "50-64", Table4[[#This Row],[Age]]&gt;=65, "65+")</f>
        <v>50-64</v>
      </c>
      <c r="X2361" t="str">
        <f>_xlfn.XLOOKUP(Table4[[#This Row],[StoreID]],Stores!A:A,Stores!B:B, "Not found")</f>
        <v>MegaMart Brianahaven</v>
      </c>
      <c r="Y2361" t="str">
        <f>_xlfn.XLOOKUP(Table4[[#This Row],[StoreID]],Stores!A:A,Stores!C:C, "Not Found")</f>
        <v>Brianahaven</v>
      </c>
      <c r="Z2361" t="str">
        <f>_xlfn.XLOOKUP(Table4[[#This Row],[StoreID]],Stores!A:A,Stores!D:D, "Not Found")</f>
        <v>North</v>
      </c>
    </row>
    <row r="2362" spans="1:26">
      <c r="A2362" t="s">
        <v>3228</v>
      </c>
      <c r="B2362" s="1">
        <v>45730</v>
      </c>
      <c r="C2362" t="s">
        <v>44</v>
      </c>
      <c r="D2362" t="s">
        <v>745</v>
      </c>
      <c r="E2362" t="s">
        <v>842</v>
      </c>
      <c r="F2362">
        <v>1</v>
      </c>
      <c r="G2362">
        <v>0.1</v>
      </c>
      <c r="H2362" t="s">
        <v>871</v>
      </c>
      <c r="I2362" s="4">
        <f>Table4[[#This Row],[Quantity]]*Table4[[#This Row],[UnitPrice]]</f>
        <v>1193.0899999999999</v>
      </c>
      <c r="J2362" s="4">
        <f>Table4[[#This Row],[Gross Revenue]]*(1-Table4[[#This Row],[Discount]])</f>
        <v>1073.7809999999999</v>
      </c>
      <c r="K2362" s="4">
        <f>Table4[[#This Row],[Quantity]]*Table4[[#This Row],[CostPrice]]</f>
        <v>818.24</v>
      </c>
      <c r="L2362" s="4">
        <f>Table4[[#This Row],[Net Revenue]]-Table4[[#This Row],[Total Cost]]</f>
        <v>255.54099999999994</v>
      </c>
      <c r="M2362" t="str">
        <f>_xlfn.XLOOKUP(Table4[[#This Row],[ProductID]], Products!A:A,Products!B:B, "Not Found")</f>
        <v>Above Camera</v>
      </c>
      <c r="N2362" t="str">
        <f>TEXT(Table4[[#This Row],[Date]], "mmm")</f>
        <v>Mar</v>
      </c>
      <c r="O2362" t="str">
        <f>TEXT(Table4[[#This Row],[Date]], "yyyy")</f>
        <v>2025</v>
      </c>
      <c r="P2362" t="str">
        <f>_xlfn.XLOOKUP(Table4[[#This Row],[ProductID]],Products!A:A,Products!C:C, "Not Found")</f>
        <v>Electronics</v>
      </c>
      <c r="Q2362" t="str">
        <f>_xlfn.XLOOKUP(Table4[[#This Row],[ProductID]],Products!A:A,Products!D:D,"Not Found")</f>
        <v>Camera</v>
      </c>
      <c r="R2362">
        <f>_xlfn.XLOOKUP(Table4[[#This Row],[ProductID]],Products!A:A,Products!E:E,"Not Found")</f>
        <v>1193.0899999999999</v>
      </c>
      <c r="S2362">
        <f>_xlfn.XLOOKUP(Table4[[#This Row],[ProductID]],Products!A:A,Products!F:F, "Not Found")</f>
        <v>818.24</v>
      </c>
      <c r="T2362" t="str">
        <f>_xlfn.XLOOKUP(Table4[[#This Row],[CustomerID]],Customers!A:A,Customers!D:D, "Not Found")</f>
        <v>M</v>
      </c>
      <c r="U2362" s="6">
        <f>_xlfn.XLOOKUP(Table4[[#This Row],[CustomerID]],Customers!A:A,Customers!E:E, "Not Found")</f>
        <v>28106</v>
      </c>
      <c r="V2362">
        <f ca="1">DATEDIF(Table4[[#This Row],[CustomerBirthday]], TODAY(), "Y")</f>
        <v>49</v>
      </c>
      <c r="W2362" t="str" cm="1">
        <f t="array" aca="1" ref="W2362" ca="1">_xlfn.IFS(Table4[[#This Row],[Age]]&lt;25, "Under 25",Table4[[#This Row],[Age]]=34, "25-34", Table4[[#This Row],[Age]]&lt;=49, "35-49", Table4[[#This Row],[Age]]&lt;=64, "50-64", Table4[[#This Row],[Age]]&gt;=65, "65+")</f>
        <v>35-49</v>
      </c>
      <c r="X2362" t="str">
        <f>_xlfn.XLOOKUP(Table4[[#This Row],[StoreID]],Stores!A:A,Stores!B:B, "Not found")</f>
        <v>MegaMart Brianahaven</v>
      </c>
      <c r="Y2362" t="str">
        <f>_xlfn.XLOOKUP(Table4[[#This Row],[StoreID]],Stores!A:A,Stores!C:C, "Not Found")</f>
        <v>Brianahaven</v>
      </c>
      <c r="Z2362" t="str">
        <f>_xlfn.XLOOKUP(Table4[[#This Row],[StoreID]],Stores!A:A,Stores!D:D, "Not Found")</f>
        <v>North</v>
      </c>
    </row>
    <row r="2363" spans="1:26">
      <c r="A2363" t="s">
        <v>3229</v>
      </c>
      <c r="B2363" s="1">
        <v>45554</v>
      </c>
      <c r="C2363" t="s">
        <v>520</v>
      </c>
      <c r="D2363" t="s">
        <v>792</v>
      </c>
      <c r="E2363" t="s">
        <v>831</v>
      </c>
      <c r="F2363">
        <v>1</v>
      </c>
      <c r="G2363">
        <v>0.05</v>
      </c>
      <c r="H2363" t="s">
        <v>871</v>
      </c>
      <c r="I2363" s="4">
        <f>Table4[[#This Row],[Quantity]]*Table4[[#This Row],[UnitPrice]]</f>
        <v>1798.97</v>
      </c>
      <c r="J2363" s="4">
        <f>Table4[[#This Row],[Gross Revenue]]*(1-Table4[[#This Row],[Discount]])</f>
        <v>1709.0214999999998</v>
      </c>
      <c r="K2363" s="4">
        <f>Table4[[#This Row],[Quantity]]*Table4[[#This Row],[CostPrice]]</f>
        <v>1329.15</v>
      </c>
      <c r="L2363" s="4">
        <f>Table4[[#This Row],[Net Revenue]]-Table4[[#This Row],[Total Cost]]</f>
        <v>379.87149999999974</v>
      </c>
      <c r="M2363" t="str">
        <f>_xlfn.XLOOKUP(Table4[[#This Row],[ProductID]], Products!A:A,Products!B:B, "Not Found")</f>
        <v>Beat Accessories</v>
      </c>
      <c r="N2363" t="str">
        <f>TEXT(Table4[[#This Row],[Date]], "mmm")</f>
        <v>Sep</v>
      </c>
      <c r="O2363" t="str">
        <f>TEXT(Table4[[#This Row],[Date]], "yyyy")</f>
        <v>2024</v>
      </c>
      <c r="P2363" t="str">
        <f>_xlfn.XLOOKUP(Table4[[#This Row],[ProductID]],Products!A:A,Products!C:C, "Not Found")</f>
        <v>Fashion</v>
      </c>
      <c r="Q2363" t="str">
        <f>_xlfn.XLOOKUP(Table4[[#This Row],[ProductID]],Products!A:A,Products!D:D,"Not Found")</f>
        <v>Accessories</v>
      </c>
      <c r="R2363">
        <f>_xlfn.XLOOKUP(Table4[[#This Row],[ProductID]],Products!A:A,Products!E:E,"Not Found")</f>
        <v>1798.97</v>
      </c>
      <c r="S2363">
        <f>_xlfn.XLOOKUP(Table4[[#This Row],[ProductID]],Products!A:A,Products!F:F, "Not Found")</f>
        <v>1329.15</v>
      </c>
      <c r="T2363" t="str">
        <f>_xlfn.XLOOKUP(Table4[[#This Row],[CustomerID]],Customers!A:A,Customers!D:D, "Not Found")</f>
        <v>M</v>
      </c>
      <c r="U2363" s="6">
        <f>_xlfn.XLOOKUP(Table4[[#This Row],[CustomerID]],Customers!A:A,Customers!E:E, "Not Found")</f>
        <v>22435</v>
      </c>
      <c r="V2363">
        <f ca="1">DATEDIF(Table4[[#This Row],[CustomerBirthday]], TODAY(), "Y")</f>
        <v>65</v>
      </c>
      <c r="W2363" t="str" cm="1">
        <f t="array" aca="1" ref="W2363" ca="1">_xlfn.IFS(Table4[[#This Row],[Age]]&lt;25, "Under 25",Table4[[#This Row],[Age]]=34, "25-34", Table4[[#This Row],[Age]]&lt;=49, "35-49", Table4[[#This Row],[Age]]&lt;=64, "50-64", Table4[[#This Row],[Age]]&gt;=65, "65+")</f>
        <v>65+</v>
      </c>
      <c r="X2363" t="str">
        <f>_xlfn.XLOOKUP(Table4[[#This Row],[StoreID]],Stores!A:A,Stores!B:B, "Not found")</f>
        <v>MegaMart Jimenezborough</v>
      </c>
      <c r="Y2363" t="str">
        <f>_xlfn.XLOOKUP(Table4[[#This Row],[StoreID]],Stores!A:A,Stores!C:C, "Not Found")</f>
        <v>Jimenezborough</v>
      </c>
      <c r="Z2363" t="str">
        <f>_xlfn.XLOOKUP(Table4[[#This Row],[StoreID]],Stores!A:A,Stores!D:D, "Not Found")</f>
        <v>South</v>
      </c>
    </row>
    <row r="2364" spans="1:26">
      <c r="A2364" t="s">
        <v>3230</v>
      </c>
      <c r="B2364" s="1">
        <v>45393</v>
      </c>
      <c r="C2364" t="s">
        <v>545</v>
      </c>
      <c r="D2364" t="s">
        <v>808</v>
      </c>
      <c r="E2364" t="s">
        <v>842</v>
      </c>
      <c r="F2364">
        <v>2</v>
      </c>
      <c r="G2364">
        <v>0.05</v>
      </c>
      <c r="H2364" t="s">
        <v>865</v>
      </c>
      <c r="I2364" s="4">
        <f>Table4[[#This Row],[Quantity]]*Table4[[#This Row],[UnitPrice]]</f>
        <v>3270.02</v>
      </c>
      <c r="J2364" s="4">
        <f>Table4[[#This Row],[Gross Revenue]]*(1-Table4[[#This Row],[Discount]])</f>
        <v>3106.5189999999998</v>
      </c>
      <c r="K2364" s="4">
        <f>Table4[[#This Row],[Quantity]]*Table4[[#This Row],[CostPrice]]</f>
        <v>2086.58</v>
      </c>
      <c r="L2364" s="4">
        <f>Table4[[#This Row],[Net Revenue]]-Table4[[#This Row],[Total Cost]]</f>
        <v>1019.9389999999999</v>
      </c>
      <c r="M2364" t="str">
        <f>_xlfn.XLOOKUP(Table4[[#This Row],[ProductID]], Products!A:A,Products!B:B, "Not Found")</f>
        <v>Present Television</v>
      </c>
      <c r="N2364" t="str">
        <f>TEXT(Table4[[#This Row],[Date]], "mmm")</f>
        <v>Apr</v>
      </c>
      <c r="O2364" t="str">
        <f>TEXT(Table4[[#This Row],[Date]], "yyyy")</f>
        <v>2024</v>
      </c>
      <c r="P2364" t="str">
        <f>_xlfn.XLOOKUP(Table4[[#This Row],[ProductID]],Products!A:A,Products!C:C, "Not Found")</f>
        <v>Electronics</v>
      </c>
      <c r="Q2364" t="str">
        <f>_xlfn.XLOOKUP(Table4[[#This Row],[ProductID]],Products!A:A,Products!D:D,"Not Found")</f>
        <v>Television</v>
      </c>
      <c r="R2364">
        <f>_xlfn.XLOOKUP(Table4[[#This Row],[ProductID]],Products!A:A,Products!E:E,"Not Found")</f>
        <v>1635.01</v>
      </c>
      <c r="S2364">
        <f>_xlfn.XLOOKUP(Table4[[#This Row],[ProductID]],Products!A:A,Products!F:F, "Not Found")</f>
        <v>1043.29</v>
      </c>
      <c r="T2364" t="str">
        <f>_xlfn.XLOOKUP(Table4[[#This Row],[CustomerID]],Customers!A:A,Customers!D:D, "Not Found")</f>
        <v>M</v>
      </c>
      <c r="U2364" s="6">
        <f>_xlfn.XLOOKUP(Table4[[#This Row],[CustomerID]],Customers!A:A,Customers!E:E, "Not Found")</f>
        <v>38959</v>
      </c>
      <c r="V2364">
        <f ca="1">DATEDIF(Table4[[#This Row],[CustomerBirthday]], TODAY(), "Y")</f>
        <v>19</v>
      </c>
      <c r="W2364" t="str" cm="1">
        <f t="array" aca="1" ref="W2364" ca="1">_xlfn.IFS(Table4[[#This Row],[Age]]&lt;25, "Under 25",Table4[[#This Row],[Age]]=34, "25-34", Table4[[#This Row],[Age]]&lt;=49, "35-49", Table4[[#This Row],[Age]]&lt;=64, "50-64", Table4[[#This Row],[Age]]&gt;=65, "65+")</f>
        <v>Under 25</v>
      </c>
      <c r="X2364" t="str">
        <f>_xlfn.XLOOKUP(Table4[[#This Row],[StoreID]],Stores!A:A,Stores!B:B, "Not found")</f>
        <v>MegaMart Brianahaven</v>
      </c>
      <c r="Y2364" t="str">
        <f>_xlfn.XLOOKUP(Table4[[#This Row],[StoreID]],Stores!A:A,Stores!C:C, "Not Found")</f>
        <v>Brianahaven</v>
      </c>
      <c r="Z2364" t="str">
        <f>_xlfn.XLOOKUP(Table4[[#This Row],[StoreID]],Stores!A:A,Stores!D:D, "Not Found")</f>
        <v>North</v>
      </c>
    </row>
    <row r="2365" spans="1:26">
      <c r="A2365" t="s">
        <v>3231</v>
      </c>
      <c r="B2365" s="1">
        <v>45448</v>
      </c>
      <c r="C2365" t="s">
        <v>449</v>
      </c>
      <c r="D2365" t="s">
        <v>739</v>
      </c>
      <c r="E2365" t="s">
        <v>835</v>
      </c>
      <c r="F2365">
        <v>4</v>
      </c>
      <c r="G2365">
        <v>0.05</v>
      </c>
      <c r="H2365" t="s">
        <v>868</v>
      </c>
      <c r="I2365" s="4">
        <f>Table4[[#This Row],[Quantity]]*Table4[[#This Row],[UnitPrice]]</f>
        <v>4776.4799999999996</v>
      </c>
      <c r="J2365" s="4">
        <f>Table4[[#This Row],[Gross Revenue]]*(1-Table4[[#This Row],[Discount]])</f>
        <v>4537.655999999999</v>
      </c>
      <c r="K2365" s="4">
        <f>Table4[[#This Row],[Quantity]]*Table4[[#This Row],[CostPrice]]</f>
        <v>3355.8</v>
      </c>
      <c r="L2365" s="4">
        <f>Table4[[#This Row],[Net Revenue]]-Table4[[#This Row],[Total Cost]]</f>
        <v>1181.8559999999989</v>
      </c>
      <c r="M2365" t="str">
        <f>_xlfn.XLOOKUP(Table4[[#This Row],[ProductID]], Products!A:A,Products!B:B, "Not Found")</f>
        <v>Step Smartphone</v>
      </c>
      <c r="N2365" t="str">
        <f>TEXT(Table4[[#This Row],[Date]], "mmm")</f>
        <v>Jun</v>
      </c>
      <c r="O2365" t="str">
        <f>TEXT(Table4[[#This Row],[Date]], "yyyy")</f>
        <v>2024</v>
      </c>
      <c r="P2365" t="str">
        <f>_xlfn.XLOOKUP(Table4[[#This Row],[ProductID]],Products!A:A,Products!C:C, "Not Found")</f>
        <v>Electronics</v>
      </c>
      <c r="Q2365" t="str">
        <f>_xlfn.XLOOKUP(Table4[[#This Row],[ProductID]],Products!A:A,Products!D:D,"Not Found")</f>
        <v>Smartphone</v>
      </c>
      <c r="R2365">
        <f>_xlfn.XLOOKUP(Table4[[#This Row],[ProductID]],Products!A:A,Products!E:E,"Not Found")</f>
        <v>1194.1199999999999</v>
      </c>
      <c r="S2365">
        <f>_xlfn.XLOOKUP(Table4[[#This Row],[ProductID]],Products!A:A,Products!F:F, "Not Found")</f>
        <v>838.95</v>
      </c>
      <c r="T2365" t="str">
        <f>_xlfn.XLOOKUP(Table4[[#This Row],[CustomerID]],Customers!A:A,Customers!D:D, "Not Found")</f>
        <v>M</v>
      </c>
      <c r="U2365" s="6">
        <f>_xlfn.XLOOKUP(Table4[[#This Row],[CustomerID]],Customers!A:A,Customers!E:E, "Not Found")</f>
        <v>24531</v>
      </c>
      <c r="V2365">
        <f ca="1">DATEDIF(Table4[[#This Row],[CustomerBirthday]], TODAY(), "Y")</f>
        <v>59</v>
      </c>
      <c r="W2365" t="str" cm="1">
        <f t="array" aca="1" ref="W2365" ca="1">_xlfn.IFS(Table4[[#This Row],[Age]]&lt;25, "Under 25",Table4[[#This Row],[Age]]=34, "25-34", Table4[[#This Row],[Age]]&lt;=49, "35-49", Table4[[#This Row],[Age]]&lt;=64, "50-64", Table4[[#This Row],[Age]]&gt;=65, "65+")</f>
        <v>50-64</v>
      </c>
      <c r="X2365" t="str">
        <f>_xlfn.XLOOKUP(Table4[[#This Row],[StoreID]],Stores!A:A,Stores!B:B, "Not found")</f>
        <v>MegaMart Peckmouth</v>
      </c>
      <c r="Y2365" t="str">
        <f>_xlfn.XLOOKUP(Table4[[#This Row],[StoreID]],Stores!A:A,Stores!C:C, "Not Found")</f>
        <v>Peckmouth</v>
      </c>
      <c r="Z2365" t="str">
        <f>_xlfn.XLOOKUP(Table4[[#This Row],[StoreID]],Stores!A:A,Stores!D:D, "Not Found")</f>
        <v>East</v>
      </c>
    </row>
    <row r="2366" spans="1:26">
      <c r="A2366" t="s">
        <v>3232</v>
      </c>
      <c r="B2366" s="1">
        <v>45426</v>
      </c>
      <c r="C2366" t="s">
        <v>277</v>
      </c>
      <c r="D2366" t="s">
        <v>800</v>
      </c>
      <c r="E2366" t="s">
        <v>835</v>
      </c>
      <c r="F2366">
        <v>2</v>
      </c>
      <c r="G2366">
        <v>0</v>
      </c>
      <c r="H2366" t="s">
        <v>871</v>
      </c>
      <c r="I2366" s="4">
        <f>Table4[[#This Row],[Quantity]]*Table4[[#This Row],[UnitPrice]]</f>
        <v>3905.3</v>
      </c>
      <c r="J2366" s="4">
        <f>Table4[[#This Row],[Gross Revenue]]*(1-Table4[[#This Row],[Discount]])</f>
        <v>3905.3</v>
      </c>
      <c r="K2366" s="4">
        <f>Table4[[#This Row],[Quantity]]*Table4[[#This Row],[CostPrice]]</f>
        <v>2902.54</v>
      </c>
      <c r="L2366" s="4">
        <f>Table4[[#This Row],[Net Revenue]]-Table4[[#This Row],[Total Cost]]</f>
        <v>1002.7600000000002</v>
      </c>
      <c r="M2366" t="str">
        <f>_xlfn.XLOOKUP(Table4[[#This Row],[ProductID]], Products!A:A,Products!B:B, "Not Found")</f>
        <v>Book Television</v>
      </c>
      <c r="N2366" t="str">
        <f>TEXT(Table4[[#This Row],[Date]], "mmm")</f>
        <v>May</v>
      </c>
      <c r="O2366" t="str">
        <f>TEXT(Table4[[#This Row],[Date]], "yyyy")</f>
        <v>2024</v>
      </c>
      <c r="P2366" t="str">
        <f>_xlfn.XLOOKUP(Table4[[#This Row],[ProductID]],Products!A:A,Products!C:C, "Not Found")</f>
        <v>Electronics</v>
      </c>
      <c r="Q2366" t="str">
        <f>_xlfn.XLOOKUP(Table4[[#This Row],[ProductID]],Products!A:A,Products!D:D,"Not Found")</f>
        <v>Television</v>
      </c>
      <c r="R2366">
        <f>_xlfn.XLOOKUP(Table4[[#This Row],[ProductID]],Products!A:A,Products!E:E,"Not Found")</f>
        <v>1952.65</v>
      </c>
      <c r="S2366">
        <f>_xlfn.XLOOKUP(Table4[[#This Row],[ProductID]],Products!A:A,Products!F:F, "Not Found")</f>
        <v>1451.27</v>
      </c>
      <c r="T2366" t="str">
        <f>_xlfn.XLOOKUP(Table4[[#This Row],[CustomerID]],Customers!A:A,Customers!D:D, "Not Found")</f>
        <v>F</v>
      </c>
      <c r="U2366" s="6">
        <f>_xlfn.XLOOKUP(Table4[[#This Row],[CustomerID]],Customers!A:A,Customers!E:E, "Not Found")</f>
        <v>23715</v>
      </c>
      <c r="V2366">
        <f ca="1">DATEDIF(Table4[[#This Row],[CustomerBirthday]], TODAY(), "Y")</f>
        <v>61</v>
      </c>
      <c r="W2366" t="str" cm="1">
        <f t="array" aca="1" ref="W2366" ca="1">_xlfn.IFS(Table4[[#This Row],[Age]]&lt;25, "Under 25",Table4[[#This Row],[Age]]=34, "25-34", Table4[[#This Row],[Age]]&lt;=49, "35-49", Table4[[#This Row],[Age]]&lt;=64, "50-64", Table4[[#This Row],[Age]]&gt;=65, "65+")</f>
        <v>50-64</v>
      </c>
      <c r="X2366" t="str">
        <f>_xlfn.XLOOKUP(Table4[[#This Row],[StoreID]],Stores!A:A,Stores!B:B, "Not found")</f>
        <v>MegaMart Peckmouth</v>
      </c>
      <c r="Y2366" t="str">
        <f>_xlfn.XLOOKUP(Table4[[#This Row],[StoreID]],Stores!A:A,Stores!C:C, "Not Found")</f>
        <v>Peckmouth</v>
      </c>
      <c r="Z2366" t="str">
        <f>_xlfn.XLOOKUP(Table4[[#This Row],[StoreID]],Stores!A:A,Stores!D:D, "Not Found")</f>
        <v>East</v>
      </c>
    </row>
    <row r="2367" spans="1:26">
      <c r="A2367" t="s">
        <v>3233</v>
      </c>
      <c r="B2367" s="1">
        <v>45434</v>
      </c>
      <c r="C2367" t="s">
        <v>7</v>
      </c>
      <c r="D2367" t="s">
        <v>761</v>
      </c>
      <c r="E2367" t="s">
        <v>842</v>
      </c>
      <c r="F2367">
        <v>1</v>
      </c>
      <c r="G2367">
        <v>0.15</v>
      </c>
      <c r="H2367" t="s">
        <v>871</v>
      </c>
      <c r="I2367" s="4">
        <f>Table4[[#This Row],[Quantity]]*Table4[[#This Row],[UnitPrice]]</f>
        <v>1762.92</v>
      </c>
      <c r="J2367" s="4">
        <f>Table4[[#This Row],[Gross Revenue]]*(1-Table4[[#This Row],[Discount]])</f>
        <v>1498.482</v>
      </c>
      <c r="K2367" s="4">
        <f>Table4[[#This Row],[Quantity]]*Table4[[#This Row],[CostPrice]]</f>
        <v>1346.48</v>
      </c>
      <c r="L2367" s="4">
        <f>Table4[[#This Row],[Net Revenue]]-Table4[[#This Row],[Total Cost]]</f>
        <v>152.00199999999995</v>
      </c>
      <c r="M2367" t="str">
        <f>_xlfn.XLOOKUP(Table4[[#This Row],[ProductID]], Products!A:A,Products!B:B, "Not Found")</f>
        <v>Traditional Laptop</v>
      </c>
      <c r="N2367" t="str">
        <f>TEXT(Table4[[#This Row],[Date]], "mmm")</f>
        <v>May</v>
      </c>
      <c r="O2367" t="str">
        <f>TEXT(Table4[[#This Row],[Date]], "yyyy")</f>
        <v>2024</v>
      </c>
      <c r="P2367" t="str">
        <f>_xlfn.XLOOKUP(Table4[[#This Row],[ProductID]],Products!A:A,Products!C:C, "Not Found")</f>
        <v>Electronics</v>
      </c>
      <c r="Q2367" t="str">
        <f>_xlfn.XLOOKUP(Table4[[#This Row],[ProductID]],Products!A:A,Products!D:D,"Not Found")</f>
        <v>Laptop</v>
      </c>
      <c r="R2367">
        <f>_xlfn.XLOOKUP(Table4[[#This Row],[ProductID]],Products!A:A,Products!E:E,"Not Found")</f>
        <v>1762.92</v>
      </c>
      <c r="S2367">
        <f>_xlfn.XLOOKUP(Table4[[#This Row],[ProductID]],Products!A:A,Products!F:F, "Not Found")</f>
        <v>1346.48</v>
      </c>
      <c r="T2367" t="str">
        <f>_xlfn.XLOOKUP(Table4[[#This Row],[CustomerID]],Customers!A:A,Customers!D:D, "Not Found")</f>
        <v>M</v>
      </c>
      <c r="U2367" s="6">
        <f>_xlfn.XLOOKUP(Table4[[#This Row],[CustomerID]],Customers!A:A,Customers!E:E, "Not Found")</f>
        <v>35319</v>
      </c>
      <c r="V2367">
        <f ca="1">DATEDIF(Table4[[#This Row],[CustomerBirthday]], TODAY(), "Y")</f>
        <v>29</v>
      </c>
      <c r="W2367" t="str" cm="1">
        <f t="array" aca="1" ref="W2367" ca="1">_xlfn.IFS(Table4[[#This Row],[Age]]&lt;25, "Under 25",Table4[[#This Row],[Age]]=34, "25-34", Table4[[#This Row],[Age]]&lt;=49, "35-49", Table4[[#This Row],[Age]]&lt;=64, "50-64", Table4[[#This Row],[Age]]&gt;=65, "65+")</f>
        <v>35-49</v>
      </c>
      <c r="X2367" t="str">
        <f>_xlfn.XLOOKUP(Table4[[#This Row],[StoreID]],Stores!A:A,Stores!B:B, "Not found")</f>
        <v>MegaMart Brianahaven</v>
      </c>
      <c r="Y2367" t="str">
        <f>_xlfn.XLOOKUP(Table4[[#This Row],[StoreID]],Stores!A:A,Stores!C:C, "Not Found")</f>
        <v>Brianahaven</v>
      </c>
      <c r="Z2367" t="str">
        <f>_xlfn.XLOOKUP(Table4[[#This Row],[StoreID]],Stores!A:A,Stores!D:D, "Not Found")</f>
        <v>North</v>
      </c>
    </row>
    <row r="2368" spans="1:26">
      <c r="A2368" t="s">
        <v>3234</v>
      </c>
      <c r="B2368" s="1">
        <v>45747</v>
      </c>
      <c r="C2368" t="s">
        <v>643</v>
      </c>
      <c r="D2368" t="s">
        <v>747</v>
      </c>
      <c r="E2368" t="s">
        <v>835</v>
      </c>
      <c r="F2368">
        <v>1</v>
      </c>
      <c r="G2368">
        <v>0.15</v>
      </c>
      <c r="H2368" t="s">
        <v>865</v>
      </c>
      <c r="I2368" s="4">
        <f>Table4[[#This Row],[Quantity]]*Table4[[#This Row],[UnitPrice]]</f>
        <v>1134.8</v>
      </c>
      <c r="J2368" s="4">
        <f>Table4[[#This Row],[Gross Revenue]]*(1-Table4[[#This Row],[Discount]])</f>
        <v>964.57999999999993</v>
      </c>
      <c r="K2368" s="4">
        <f>Table4[[#This Row],[Quantity]]*Table4[[#This Row],[CostPrice]]</f>
        <v>675.1</v>
      </c>
      <c r="L2368" s="4">
        <f>Table4[[#This Row],[Net Revenue]]-Table4[[#This Row],[Total Cost]]</f>
        <v>289.4799999999999</v>
      </c>
      <c r="M2368" t="str">
        <f>_xlfn.XLOOKUP(Table4[[#This Row],[ProductID]], Products!A:A,Products!B:B, "Not Found")</f>
        <v>World Watches</v>
      </c>
      <c r="N2368" t="str">
        <f>TEXT(Table4[[#This Row],[Date]], "mmm")</f>
        <v>Mar</v>
      </c>
      <c r="O2368" t="str">
        <f>TEXT(Table4[[#This Row],[Date]], "yyyy")</f>
        <v>2025</v>
      </c>
      <c r="P2368" t="str">
        <f>_xlfn.XLOOKUP(Table4[[#This Row],[ProductID]],Products!A:A,Products!C:C, "Not Found")</f>
        <v>Fashion</v>
      </c>
      <c r="Q2368" t="str">
        <f>_xlfn.XLOOKUP(Table4[[#This Row],[ProductID]],Products!A:A,Products!D:D,"Not Found")</f>
        <v>Watches</v>
      </c>
      <c r="R2368">
        <f>_xlfn.XLOOKUP(Table4[[#This Row],[ProductID]],Products!A:A,Products!E:E,"Not Found")</f>
        <v>1134.8</v>
      </c>
      <c r="S2368">
        <f>_xlfn.XLOOKUP(Table4[[#This Row],[ProductID]],Products!A:A,Products!F:F, "Not Found")</f>
        <v>675.1</v>
      </c>
      <c r="T2368" t="str">
        <f>_xlfn.XLOOKUP(Table4[[#This Row],[CustomerID]],Customers!A:A,Customers!D:D, "Not Found")</f>
        <v>M</v>
      </c>
      <c r="U2368" s="6">
        <f>_xlfn.XLOOKUP(Table4[[#This Row],[CustomerID]],Customers!A:A,Customers!E:E, "Not Found")</f>
        <v>38193</v>
      </c>
      <c r="V2368">
        <f ca="1">DATEDIF(Table4[[#This Row],[CustomerBirthday]], TODAY(), "Y")</f>
        <v>22</v>
      </c>
      <c r="W2368" t="str" cm="1">
        <f t="array" aca="1" ref="W2368" ca="1">_xlfn.IFS(Table4[[#This Row],[Age]]&lt;25, "Under 25",Table4[[#This Row],[Age]]=34, "25-34", Table4[[#This Row],[Age]]&lt;=49, "35-49", Table4[[#This Row],[Age]]&lt;=64, "50-64", Table4[[#This Row],[Age]]&gt;=65, "65+")</f>
        <v>Under 25</v>
      </c>
      <c r="X2368" t="str">
        <f>_xlfn.XLOOKUP(Table4[[#This Row],[StoreID]],Stores!A:A,Stores!B:B, "Not found")</f>
        <v>MegaMart Peckmouth</v>
      </c>
      <c r="Y2368" t="str">
        <f>_xlfn.XLOOKUP(Table4[[#This Row],[StoreID]],Stores!A:A,Stores!C:C, "Not Found")</f>
        <v>Peckmouth</v>
      </c>
      <c r="Z2368" t="str">
        <f>_xlfn.XLOOKUP(Table4[[#This Row],[StoreID]],Stores!A:A,Stores!D:D, "Not Found")</f>
        <v>East</v>
      </c>
    </row>
    <row r="2369" spans="1:26">
      <c r="A2369" t="s">
        <v>3235</v>
      </c>
      <c r="B2369" s="1">
        <v>45329</v>
      </c>
      <c r="C2369" t="s">
        <v>567</v>
      </c>
      <c r="D2369" t="s">
        <v>822</v>
      </c>
      <c r="E2369" t="s">
        <v>842</v>
      </c>
      <c r="F2369">
        <v>5</v>
      </c>
      <c r="G2369">
        <v>0.05</v>
      </c>
      <c r="H2369" t="s">
        <v>865</v>
      </c>
      <c r="I2369" s="4">
        <f>Table4[[#This Row],[Quantity]]*Table4[[#This Row],[UnitPrice]]</f>
        <v>6081.7999999999993</v>
      </c>
      <c r="J2369" s="4">
        <f>Table4[[#This Row],[Gross Revenue]]*(1-Table4[[#This Row],[Discount]])</f>
        <v>5777.7099999999991</v>
      </c>
      <c r="K2369" s="4">
        <f>Table4[[#This Row],[Quantity]]*Table4[[#This Row],[CostPrice]]</f>
        <v>3974</v>
      </c>
      <c r="L2369" s="4">
        <f>Table4[[#This Row],[Net Revenue]]-Table4[[#This Row],[Total Cost]]</f>
        <v>1803.7099999999991</v>
      </c>
      <c r="M2369" t="str">
        <f>_xlfn.XLOOKUP(Table4[[#This Row],[ProductID]], Products!A:A,Products!B:B, "Not Found")</f>
        <v>Nor Bags</v>
      </c>
      <c r="N2369" t="str">
        <f>TEXT(Table4[[#This Row],[Date]], "mmm")</f>
        <v>Feb</v>
      </c>
      <c r="O2369" t="str">
        <f>TEXT(Table4[[#This Row],[Date]], "yyyy")</f>
        <v>2024</v>
      </c>
      <c r="P2369" t="str">
        <f>_xlfn.XLOOKUP(Table4[[#This Row],[ProductID]],Products!A:A,Products!C:C, "Not Found")</f>
        <v>Fashion</v>
      </c>
      <c r="Q2369" t="str">
        <f>_xlfn.XLOOKUP(Table4[[#This Row],[ProductID]],Products!A:A,Products!D:D,"Not Found")</f>
        <v>Bags</v>
      </c>
      <c r="R2369">
        <f>_xlfn.XLOOKUP(Table4[[#This Row],[ProductID]],Products!A:A,Products!E:E,"Not Found")</f>
        <v>1216.3599999999999</v>
      </c>
      <c r="S2369">
        <f>_xlfn.XLOOKUP(Table4[[#This Row],[ProductID]],Products!A:A,Products!F:F, "Not Found")</f>
        <v>794.8</v>
      </c>
      <c r="T2369" t="str">
        <f>_xlfn.XLOOKUP(Table4[[#This Row],[CustomerID]],Customers!A:A,Customers!D:D, "Not Found")</f>
        <v>M</v>
      </c>
      <c r="U2369" s="6">
        <f>_xlfn.XLOOKUP(Table4[[#This Row],[CustomerID]],Customers!A:A,Customers!E:E, "Not Found")</f>
        <v>29791</v>
      </c>
      <c r="V2369">
        <f ca="1">DATEDIF(Table4[[#This Row],[CustomerBirthday]], TODAY(), "Y")</f>
        <v>45</v>
      </c>
      <c r="W2369" t="str" cm="1">
        <f t="array" aca="1" ref="W2369" ca="1">_xlfn.IFS(Table4[[#This Row],[Age]]&lt;25, "Under 25",Table4[[#This Row],[Age]]=34, "25-34", Table4[[#This Row],[Age]]&lt;=49, "35-49", Table4[[#This Row],[Age]]&lt;=64, "50-64", Table4[[#This Row],[Age]]&gt;=65, "65+")</f>
        <v>35-49</v>
      </c>
      <c r="X2369" t="str">
        <f>_xlfn.XLOOKUP(Table4[[#This Row],[StoreID]],Stores!A:A,Stores!B:B, "Not found")</f>
        <v>MegaMart Brianahaven</v>
      </c>
      <c r="Y2369" t="str">
        <f>_xlfn.XLOOKUP(Table4[[#This Row],[StoreID]],Stores!A:A,Stores!C:C, "Not Found")</f>
        <v>Brianahaven</v>
      </c>
      <c r="Z2369" t="str">
        <f>_xlfn.XLOOKUP(Table4[[#This Row],[StoreID]],Stores!A:A,Stores!D:D, "Not Found")</f>
        <v>North</v>
      </c>
    </row>
    <row r="2370" spans="1:26">
      <c r="A2370" t="s">
        <v>3236</v>
      </c>
      <c r="B2370" s="1">
        <v>45193</v>
      </c>
      <c r="C2370" t="s">
        <v>458</v>
      </c>
      <c r="D2370" t="s">
        <v>766</v>
      </c>
      <c r="E2370" t="s">
        <v>846</v>
      </c>
      <c r="F2370">
        <v>2</v>
      </c>
      <c r="G2370">
        <v>0.1</v>
      </c>
      <c r="H2370" t="s">
        <v>871</v>
      </c>
      <c r="I2370" s="4">
        <f>Table4[[#This Row],[Quantity]]*Table4[[#This Row],[UnitPrice]]</f>
        <v>2454.48</v>
      </c>
      <c r="J2370" s="4">
        <f>Table4[[#This Row],[Gross Revenue]]*(1-Table4[[#This Row],[Discount]])</f>
        <v>2209.0320000000002</v>
      </c>
      <c r="K2370" s="4">
        <f>Table4[[#This Row],[Quantity]]*Table4[[#This Row],[CostPrice]]</f>
        <v>1954.18</v>
      </c>
      <c r="L2370" s="4">
        <f>Table4[[#This Row],[Net Revenue]]-Table4[[#This Row],[Total Cost]]</f>
        <v>254.85200000000009</v>
      </c>
      <c r="M2370" t="str">
        <f>_xlfn.XLOOKUP(Table4[[#This Row],[ProductID]], Products!A:A,Products!B:B, "Not Found")</f>
        <v>Firm Dairy</v>
      </c>
      <c r="N2370" t="str">
        <f>TEXT(Table4[[#This Row],[Date]], "mmm")</f>
        <v>Sep</v>
      </c>
      <c r="O2370" t="str">
        <f>TEXT(Table4[[#This Row],[Date]], "yyyy")</f>
        <v>2023</v>
      </c>
      <c r="P2370" t="str">
        <f>_xlfn.XLOOKUP(Table4[[#This Row],[ProductID]],Products!A:A,Products!C:C, "Not Found")</f>
        <v>Groceries</v>
      </c>
      <c r="Q2370" t="str">
        <f>_xlfn.XLOOKUP(Table4[[#This Row],[ProductID]],Products!A:A,Products!D:D,"Not Found")</f>
        <v>Dairy</v>
      </c>
      <c r="R2370">
        <f>_xlfn.XLOOKUP(Table4[[#This Row],[ProductID]],Products!A:A,Products!E:E,"Not Found")</f>
        <v>1227.24</v>
      </c>
      <c r="S2370">
        <f>_xlfn.XLOOKUP(Table4[[#This Row],[ProductID]],Products!A:A,Products!F:F, "Not Found")</f>
        <v>977.09</v>
      </c>
      <c r="T2370" t="str">
        <f>_xlfn.XLOOKUP(Table4[[#This Row],[CustomerID]],Customers!A:A,Customers!D:D, "Not Found")</f>
        <v>F</v>
      </c>
      <c r="U2370" s="6">
        <f>_xlfn.XLOOKUP(Table4[[#This Row],[CustomerID]],Customers!A:A,Customers!E:E, "Not Found")</f>
        <v>22804</v>
      </c>
      <c r="V2370">
        <f ca="1">DATEDIF(Table4[[#This Row],[CustomerBirthday]], TODAY(), "Y")</f>
        <v>64</v>
      </c>
      <c r="W2370" t="str" cm="1">
        <f t="array" aca="1" ref="W2370" ca="1">_xlfn.IFS(Table4[[#This Row],[Age]]&lt;25, "Under 25",Table4[[#This Row],[Age]]=34, "25-34", Table4[[#This Row],[Age]]&lt;=49, "35-49", Table4[[#This Row],[Age]]&lt;=64, "50-64", Table4[[#This Row],[Age]]&gt;=65, "65+")</f>
        <v>50-64</v>
      </c>
      <c r="X2370" t="str">
        <f>_xlfn.XLOOKUP(Table4[[#This Row],[StoreID]],Stores!A:A,Stores!B:B, "Not found")</f>
        <v>MegaMart Johnmouth</v>
      </c>
      <c r="Y2370" t="str">
        <f>_xlfn.XLOOKUP(Table4[[#This Row],[StoreID]],Stores!A:A,Stores!C:C, "Not Found")</f>
        <v>Johnmouth</v>
      </c>
      <c r="Z2370" t="str">
        <f>_xlfn.XLOOKUP(Table4[[#This Row],[StoreID]],Stores!A:A,Stores!D:D, "Not Found")</f>
        <v>East</v>
      </c>
    </row>
    <row r="2371" spans="1:26">
      <c r="A2371" t="s">
        <v>3237</v>
      </c>
      <c r="B2371" s="1">
        <v>45290</v>
      </c>
      <c r="C2371" t="s">
        <v>284</v>
      </c>
      <c r="D2371" t="s">
        <v>764</v>
      </c>
      <c r="E2371" t="s">
        <v>842</v>
      </c>
      <c r="F2371">
        <v>4</v>
      </c>
      <c r="G2371">
        <v>0.15</v>
      </c>
      <c r="H2371" t="s">
        <v>865</v>
      </c>
      <c r="I2371" s="4">
        <f>Table4[[#This Row],[Quantity]]*Table4[[#This Row],[UnitPrice]]</f>
        <v>1295.68</v>
      </c>
      <c r="J2371" s="4">
        <f>Table4[[#This Row],[Gross Revenue]]*(1-Table4[[#This Row],[Discount]])</f>
        <v>1101.328</v>
      </c>
      <c r="K2371" s="4">
        <f>Table4[[#This Row],[Quantity]]*Table4[[#This Row],[CostPrice]]</f>
        <v>971.92</v>
      </c>
      <c r="L2371" s="4">
        <f>Table4[[#This Row],[Net Revenue]]-Table4[[#This Row],[Total Cost]]</f>
        <v>129.40800000000002</v>
      </c>
      <c r="M2371" t="str">
        <f>_xlfn.XLOOKUP(Table4[[#This Row],[ProductID]], Products!A:A,Products!B:B, "Not Found")</f>
        <v>Simple Accessories</v>
      </c>
      <c r="N2371" t="str">
        <f>TEXT(Table4[[#This Row],[Date]], "mmm")</f>
        <v>Dec</v>
      </c>
      <c r="O2371" t="str">
        <f>TEXT(Table4[[#This Row],[Date]], "yyyy")</f>
        <v>2023</v>
      </c>
      <c r="P2371" t="str">
        <f>_xlfn.XLOOKUP(Table4[[#This Row],[ProductID]],Products!A:A,Products!C:C, "Not Found")</f>
        <v>Fashion</v>
      </c>
      <c r="Q2371" t="str">
        <f>_xlfn.XLOOKUP(Table4[[#This Row],[ProductID]],Products!A:A,Products!D:D,"Not Found")</f>
        <v>Accessories</v>
      </c>
      <c r="R2371">
        <f>_xlfn.XLOOKUP(Table4[[#This Row],[ProductID]],Products!A:A,Products!E:E,"Not Found")</f>
        <v>323.92</v>
      </c>
      <c r="S2371">
        <f>_xlfn.XLOOKUP(Table4[[#This Row],[ProductID]],Products!A:A,Products!F:F, "Not Found")</f>
        <v>242.98</v>
      </c>
      <c r="T2371" t="str">
        <f>_xlfn.XLOOKUP(Table4[[#This Row],[CustomerID]],Customers!A:A,Customers!D:D, "Not Found")</f>
        <v>M</v>
      </c>
      <c r="U2371" s="6">
        <f>_xlfn.XLOOKUP(Table4[[#This Row],[CustomerID]],Customers!A:A,Customers!E:E, "Not Found")</f>
        <v>19984</v>
      </c>
      <c r="V2371">
        <f ca="1">DATEDIF(Table4[[#This Row],[CustomerBirthday]], TODAY(), "Y")</f>
        <v>71</v>
      </c>
      <c r="W2371" t="str" cm="1">
        <f t="array" aca="1" ref="W2371" ca="1">_xlfn.IFS(Table4[[#This Row],[Age]]&lt;25, "Under 25",Table4[[#This Row],[Age]]=34, "25-34", Table4[[#This Row],[Age]]&lt;=49, "35-49", Table4[[#This Row],[Age]]&lt;=64, "50-64", Table4[[#This Row],[Age]]&gt;=65, "65+")</f>
        <v>65+</v>
      </c>
      <c r="X2371" t="str">
        <f>_xlfn.XLOOKUP(Table4[[#This Row],[StoreID]],Stores!A:A,Stores!B:B, "Not found")</f>
        <v>MegaMart Brianahaven</v>
      </c>
      <c r="Y2371" t="str">
        <f>_xlfn.XLOOKUP(Table4[[#This Row],[StoreID]],Stores!A:A,Stores!C:C, "Not Found")</f>
        <v>Brianahaven</v>
      </c>
      <c r="Z2371" t="str">
        <f>_xlfn.XLOOKUP(Table4[[#This Row],[StoreID]],Stores!A:A,Stores!D:D, "Not Found")</f>
        <v>North</v>
      </c>
    </row>
    <row r="2372" spans="1:26">
      <c r="A2372" t="s">
        <v>3238</v>
      </c>
      <c r="B2372" s="1">
        <v>45237</v>
      </c>
      <c r="C2372" t="s">
        <v>509</v>
      </c>
      <c r="D2372" t="s">
        <v>755</v>
      </c>
      <c r="E2372" t="s">
        <v>842</v>
      </c>
      <c r="F2372">
        <v>3</v>
      </c>
      <c r="G2372">
        <v>0</v>
      </c>
      <c r="H2372" t="s">
        <v>871</v>
      </c>
      <c r="I2372" s="4">
        <f>Table4[[#This Row],[Quantity]]*Table4[[#This Row],[UnitPrice]]</f>
        <v>5576.25</v>
      </c>
      <c r="J2372" s="4">
        <f>Table4[[#This Row],[Gross Revenue]]*(1-Table4[[#This Row],[Discount]])</f>
        <v>5576.25</v>
      </c>
      <c r="K2372" s="4">
        <f>Table4[[#This Row],[Quantity]]*Table4[[#This Row],[CostPrice]]</f>
        <v>4353.4800000000005</v>
      </c>
      <c r="L2372" s="4">
        <f>Table4[[#This Row],[Net Revenue]]-Table4[[#This Row],[Total Cost]]</f>
        <v>1222.7699999999995</v>
      </c>
      <c r="M2372" t="str">
        <f>_xlfn.XLOOKUP(Table4[[#This Row],[ProductID]], Products!A:A,Products!B:B, "Not Found")</f>
        <v>House Accessories</v>
      </c>
      <c r="N2372" t="str">
        <f>TEXT(Table4[[#This Row],[Date]], "mmm")</f>
        <v>Nov</v>
      </c>
      <c r="O2372" t="str">
        <f>TEXT(Table4[[#This Row],[Date]], "yyyy")</f>
        <v>2023</v>
      </c>
      <c r="P2372" t="str">
        <f>_xlfn.XLOOKUP(Table4[[#This Row],[ProductID]],Products!A:A,Products!C:C, "Not Found")</f>
        <v>Fashion</v>
      </c>
      <c r="Q2372" t="str">
        <f>_xlfn.XLOOKUP(Table4[[#This Row],[ProductID]],Products!A:A,Products!D:D,"Not Found")</f>
        <v>Accessories</v>
      </c>
      <c r="R2372">
        <f>_xlfn.XLOOKUP(Table4[[#This Row],[ProductID]],Products!A:A,Products!E:E,"Not Found")</f>
        <v>1858.75</v>
      </c>
      <c r="S2372">
        <f>_xlfn.XLOOKUP(Table4[[#This Row],[ProductID]],Products!A:A,Products!F:F, "Not Found")</f>
        <v>1451.16</v>
      </c>
      <c r="T2372" t="str">
        <f>_xlfn.XLOOKUP(Table4[[#This Row],[CustomerID]],Customers!A:A,Customers!D:D, "Not Found")</f>
        <v>F</v>
      </c>
      <c r="U2372" s="6">
        <f>_xlfn.XLOOKUP(Table4[[#This Row],[CustomerID]],Customers!A:A,Customers!E:E, "Not Found")</f>
        <v>26827</v>
      </c>
      <c r="V2372">
        <f ca="1">DATEDIF(Table4[[#This Row],[CustomerBirthday]], TODAY(), "Y")</f>
        <v>53</v>
      </c>
      <c r="W2372" t="str" cm="1">
        <f t="array" aca="1" ref="W2372" ca="1">_xlfn.IFS(Table4[[#This Row],[Age]]&lt;25, "Under 25",Table4[[#This Row],[Age]]=34, "25-34", Table4[[#This Row],[Age]]&lt;=49, "35-49", Table4[[#This Row],[Age]]&lt;=64, "50-64", Table4[[#This Row],[Age]]&gt;=65, "65+")</f>
        <v>50-64</v>
      </c>
      <c r="X2372" t="str">
        <f>_xlfn.XLOOKUP(Table4[[#This Row],[StoreID]],Stores!A:A,Stores!B:B, "Not found")</f>
        <v>MegaMart Brianahaven</v>
      </c>
      <c r="Y2372" t="str">
        <f>_xlfn.XLOOKUP(Table4[[#This Row],[StoreID]],Stores!A:A,Stores!C:C, "Not Found")</f>
        <v>Brianahaven</v>
      </c>
      <c r="Z2372" t="str">
        <f>_xlfn.XLOOKUP(Table4[[#This Row],[StoreID]],Stores!A:A,Stores!D:D, "Not Found")</f>
        <v>North</v>
      </c>
    </row>
    <row r="2373" spans="1:26">
      <c r="A2373" t="s">
        <v>3239</v>
      </c>
      <c r="B2373" s="1">
        <v>45336</v>
      </c>
      <c r="C2373" t="s">
        <v>115</v>
      </c>
      <c r="D2373" t="s">
        <v>772</v>
      </c>
      <c r="E2373" t="s">
        <v>839</v>
      </c>
      <c r="F2373">
        <v>4</v>
      </c>
      <c r="G2373">
        <v>0.15</v>
      </c>
      <c r="H2373" t="s">
        <v>865</v>
      </c>
      <c r="I2373" s="4">
        <f>Table4[[#This Row],[Quantity]]*Table4[[#This Row],[UnitPrice]]</f>
        <v>7513.88</v>
      </c>
      <c r="J2373" s="4">
        <f>Table4[[#This Row],[Gross Revenue]]*(1-Table4[[#This Row],[Discount]])</f>
        <v>6386.7979999999998</v>
      </c>
      <c r="K2373" s="4">
        <f>Table4[[#This Row],[Quantity]]*Table4[[#This Row],[CostPrice]]</f>
        <v>4059.64</v>
      </c>
      <c r="L2373" s="4">
        <f>Table4[[#This Row],[Net Revenue]]-Table4[[#This Row],[Total Cost]]</f>
        <v>2327.1579999999999</v>
      </c>
      <c r="M2373" t="str">
        <f>_xlfn.XLOOKUP(Table4[[#This Row],[ProductID]], Products!A:A,Products!B:B, "Not Found")</f>
        <v>And Footwear</v>
      </c>
      <c r="N2373" t="str">
        <f>TEXT(Table4[[#This Row],[Date]], "mmm")</f>
        <v>Feb</v>
      </c>
      <c r="O2373" t="str">
        <f>TEXT(Table4[[#This Row],[Date]], "yyyy")</f>
        <v>2024</v>
      </c>
      <c r="P2373" t="str">
        <f>_xlfn.XLOOKUP(Table4[[#This Row],[ProductID]],Products!A:A,Products!C:C, "Not Found")</f>
        <v>Fashion</v>
      </c>
      <c r="Q2373" t="str">
        <f>_xlfn.XLOOKUP(Table4[[#This Row],[ProductID]],Products!A:A,Products!D:D,"Not Found")</f>
        <v>Footwear</v>
      </c>
      <c r="R2373">
        <f>_xlfn.XLOOKUP(Table4[[#This Row],[ProductID]],Products!A:A,Products!E:E,"Not Found")</f>
        <v>1878.47</v>
      </c>
      <c r="S2373">
        <f>_xlfn.XLOOKUP(Table4[[#This Row],[ProductID]],Products!A:A,Products!F:F, "Not Found")</f>
        <v>1014.91</v>
      </c>
      <c r="T2373" t="str">
        <f>_xlfn.XLOOKUP(Table4[[#This Row],[CustomerID]],Customers!A:A,Customers!D:D, "Not Found")</f>
        <v>M</v>
      </c>
      <c r="U2373" s="6">
        <f>_xlfn.XLOOKUP(Table4[[#This Row],[CustomerID]],Customers!A:A,Customers!E:E, "Not Found")</f>
        <v>28630</v>
      </c>
      <c r="V2373">
        <f ca="1">DATEDIF(Table4[[#This Row],[CustomerBirthday]], TODAY(), "Y")</f>
        <v>48</v>
      </c>
      <c r="W2373" t="str" cm="1">
        <f t="array" aca="1" ref="W2373" ca="1">_xlfn.IFS(Table4[[#This Row],[Age]]&lt;25, "Under 25",Table4[[#This Row],[Age]]=34, "25-34", Table4[[#This Row],[Age]]&lt;=49, "35-49", Table4[[#This Row],[Age]]&lt;=64, "50-64", Table4[[#This Row],[Age]]&gt;=65, "65+")</f>
        <v>35-49</v>
      </c>
      <c r="X2373" t="str">
        <f>_xlfn.XLOOKUP(Table4[[#This Row],[StoreID]],Stores!A:A,Stores!B:B, "Not found")</f>
        <v>MegaMart New Michele</v>
      </c>
      <c r="Y2373" t="str">
        <f>_xlfn.XLOOKUP(Table4[[#This Row],[StoreID]],Stores!A:A,Stores!C:C, "Not Found")</f>
        <v>New Michele</v>
      </c>
      <c r="Z2373" t="str">
        <f>_xlfn.XLOOKUP(Table4[[#This Row],[StoreID]],Stores!A:A,Stores!D:D, "Not Found")</f>
        <v>West</v>
      </c>
    </row>
    <row r="2374" spans="1:26">
      <c r="A2374" t="s">
        <v>3240</v>
      </c>
      <c r="B2374" s="1">
        <v>45223</v>
      </c>
      <c r="C2374" t="s">
        <v>243</v>
      </c>
      <c r="D2374" t="s">
        <v>750</v>
      </c>
      <c r="E2374" t="s">
        <v>842</v>
      </c>
      <c r="F2374">
        <v>1</v>
      </c>
      <c r="G2374">
        <v>0.05</v>
      </c>
      <c r="H2374" t="s">
        <v>868</v>
      </c>
      <c r="I2374" s="4">
        <f>Table4[[#This Row],[Quantity]]*Table4[[#This Row],[UnitPrice]]</f>
        <v>1342.75</v>
      </c>
      <c r="J2374" s="4">
        <f>Table4[[#This Row],[Gross Revenue]]*(1-Table4[[#This Row],[Discount]])</f>
        <v>1275.6125</v>
      </c>
      <c r="K2374" s="4">
        <f>Table4[[#This Row],[Quantity]]*Table4[[#This Row],[CostPrice]]</f>
        <v>797.94</v>
      </c>
      <c r="L2374" s="4">
        <f>Table4[[#This Row],[Net Revenue]]-Table4[[#This Row],[Total Cost]]</f>
        <v>477.6724999999999</v>
      </c>
      <c r="M2374" t="str">
        <f>_xlfn.XLOOKUP(Table4[[#This Row],[ProductID]], Products!A:A,Products!B:B, "Not Found")</f>
        <v>Add Clothing</v>
      </c>
      <c r="N2374" t="str">
        <f>TEXT(Table4[[#This Row],[Date]], "mmm")</f>
        <v>Oct</v>
      </c>
      <c r="O2374" t="str">
        <f>TEXT(Table4[[#This Row],[Date]], "yyyy")</f>
        <v>2023</v>
      </c>
      <c r="P2374" t="str">
        <f>_xlfn.XLOOKUP(Table4[[#This Row],[ProductID]],Products!A:A,Products!C:C, "Not Found")</f>
        <v>Fashion</v>
      </c>
      <c r="Q2374" t="str">
        <f>_xlfn.XLOOKUP(Table4[[#This Row],[ProductID]],Products!A:A,Products!D:D,"Not Found")</f>
        <v>Clothing</v>
      </c>
      <c r="R2374">
        <f>_xlfn.XLOOKUP(Table4[[#This Row],[ProductID]],Products!A:A,Products!E:E,"Not Found")</f>
        <v>1342.75</v>
      </c>
      <c r="S2374">
        <f>_xlfn.XLOOKUP(Table4[[#This Row],[ProductID]],Products!A:A,Products!F:F, "Not Found")</f>
        <v>797.94</v>
      </c>
      <c r="T2374" t="str">
        <f>_xlfn.XLOOKUP(Table4[[#This Row],[CustomerID]],Customers!A:A,Customers!D:D, "Not Found")</f>
        <v>F</v>
      </c>
      <c r="U2374" s="6">
        <f>_xlfn.XLOOKUP(Table4[[#This Row],[CustomerID]],Customers!A:A,Customers!E:E, "Not Found")</f>
        <v>26908</v>
      </c>
      <c r="V2374">
        <f ca="1">DATEDIF(Table4[[#This Row],[CustomerBirthday]], TODAY(), "Y")</f>
        <v>52</v>
      </c>
      <c r="W2374" t="str" cm="1">
        <f t="array" aca="1" ref="W2374" ca="1">_xlfn.IFS(Table4[[#This Row],[Age]]&lt;25, "Under 25",Table4[[#This Row],[Age]]=34, "25-34", Table4[[#This Row],[Age]]&lt;=49, "35-49", Table4[[#This Row],[Age]]&lt;=64, "50-64", Table4[[#This Row],[Age]]&gt;=65, "65+")</f>
        <v>50-64</v>
      </c>
      <c r="X2374" t="str">
        <f>_xlfn.XLOOKUP(Table4[[#This Row],[StoreID]],Stores!A:A,Stores!B:B, "Not found")</f>
        <v>MegaMart Brianahaven</v>
      </c>
      <c r="Y2374" t="str">
        <f>_xlfn.XLOOKUP(Table4[[#This Row],[StoreID]],Stores!A:A,Stores!C:C, "Not Found")</f>
        <v>Brianahaven</v>
      </c>
      <c r="Z2374" t="str">
        <f>_xlfn.XLOOKUP(Table4[[#This Row],[StoreID]],Stores!A:A,Stores!D:D, "Not Found")</f>
        <v>North</v>
      </c>
    </row>
    <row r="2375" spans="1:26">
      <c r="A2375" t="s">
        <v>3241</v>
      </c>
      <c r="B2375" s="1">
        <v>45708</v>
      </c>
      <c r="C2375" t="s">
        <v>310</v>
      </c>
      <c r="D2375" t="s">
        <v>806</v>
      </c>
      <c r="E2375" t="s">
        <v>831</v>
      </c>
      <c r="F2375">
        <v>3</v>
      </c>
      <c r="G2375">
        <v>0.15</v>
      </c>
      <c r="H2375" t="s">
        <v>871</v>
      </c>
      <c r="I2375" s="4">
        <f>Table4[[#This Row],[Quantity]]*Table4[[#This Row],[UnitPrice]]</f>
        <v>5236.83</v>
      </c>
      <c r="J2375" s="4">
        <f>Table4[[#This Row],[Gross Revenue]]*(1-Table4[[#This Row],[Discount]])</f>
        <v>4451.3054999999995</v>
      </c>
      <c r="K2375" s="4">
        <f>Table4[[#This Row],[Quantity]]*Table4[[#This Row],[CostPrice]]</f>
        <v>3967.32</v>
      </c>
      <c r="L2375" s="4">
        <f>Table4[[#This Row],[Net Revenue]]-Table4[[#This Row],[Total Cost]]</f>
        <v>483.98549999999932</v>
      </c>
      <c r="M2375" t="str">
        <f>_xlfn.XLOOKUP(Table4[[#This Row],[ProductID]], Products!A:A,Products!B:B, "Not Found")</f>
        <v>Piece Headphones</v>
      </c>
      <c r="N2375" t="str">
        <f>TEXT(Table4[[#This Row],[Date]], "mmm")</f>
        <v>Feb</v>
      </c>
      <c r="O2375" t="str">
        <f>TEXT(Table4[[#This Row],[Date]], "yyyy")</f>
        <v>2025</v>
      </c>
      <c r="P2375" t="str">
        <f>_xlfn.XLOOKUP(Table4[[#This Row],[ProductID]],Products!A:A,Products!C:C, "Not Found")</f>
        <v>Electronics</v>
      </c>
      <c r="Q2375" t="str">
        <f>_xlfn.XLOOKUP(Table4[[#This Row],[ProductID]],Products!A:A,Products!D:D,"Not Found")</f>
        <v>Headphones</v>
      </c>
      <c r="R2375">
        <f>_xlfn.XLOOKUP(Table4[[#This Row],[ProductID]],Products!A:A,Products!E:E,"Not Found")</f>
        <v>1745.61</v>
      </c>
      <c r="S2375">
        <f>_xlfn.XLOOKUP(Table4[[#This Row],[ProductID]],Products!A:A,Products!F:F, "Not Found")</f>
        <v>1322.44</v>
      </c>
      <c r="T2375" t="str">
        <f>_xlfn.XLOOKUP(Table4[[#This Row],[CustomerID]],Customers!A:A,Customers!D:D, "Not Found")</f>
        <v>M</v>
      </c>
      <c r="U2375" s="6">
        <f>_xlfn.XLOOKUP(Table4[[#This Row],[CustomerID]],Customers!A:A,Customers!E:E, "Not Found")</f>
        <v>37752</v>
      </c>
      <c r="V2375">
        <f ca="1">DATEDIF(Table4[[#This Row],[CustomerBirthday]], TODAY(), "Y")</f>
        <v>23</v>
      </c>
      <c r="W2375" t="str" cm="1">
        <f t="array" aca="1" ref="W2375" ca="1">_xlfn.IFS(Table4[[#This Row],[Age]]&lt;25, "Under 25",Table4[[#This Row],[Age]]=34, "25-34", Table4[[#This Row],[Age]]&lt;=49, "35-49", Table4[[#This Row],[Age]]&lt;=64, "50-64", Table4[[#This Row],[Age]]&gt;=65, "65+")</f>
        <v>Under 25</v>
      </c>
      <c r="X2375" t="str">
        <f>_xlfn.XLOOKUP(Table4[[#This Row],[StoreID]],Stores!A:A,Stores!B:B, "Not found")</f>
        <v>MegaMart Jimenezborough</v>
      </c>
      <c r="Y2375" t="str">
        <f>_xlfn.XLOOKUP(Table4[[#This Row],[StoreID]],Stores!A:A,Stores!C:C, "Not Found")</f>
        <v>Jimenezborough</v>
      </c>
      <c r="Z2375" t="str">
        <f>_xlfn.XLOOKUP(Table4[[#This Row],[StoreID]],Stores!A:A,Stores!D:D, "Not Found")</f>
        <v>South</v>
      </c>
    </row>
    <row r="2376" spans="1:26">
      <c r="A2376" t="s">
        <v>3242</v>
      </c>
      <c r="B2376" s="1">
        <v>45855</v>
      </c>
      <c r="C2376" t="s">
        <v>700</v>
      </c>
      <c r="D2376" t="s">
        <v>718</v>
      </c>
      <c r="E2376" t="s">
        <v>842</v>
      </c>
      <c r="F2376">
        <v>4</v>
      </c>
      <c r="G2376">
        <v>0.15</v>
      </c>
      <c r="H2376" t="s">
        <v>871</v>
      </c>
      <c r="I2376" s="4">
        <f>Table4[[#This Row],[Quantity]]*Table4[[#This Row],[UnitPrice]]</f>
        <v>1350.52</v>
      </c>
      <c r="J2376" s="4">
        <f>Table4[[#This Row],[Gross Revenue]]*(1-Table4[[#This Row],[Discount]])</f>
        <v>1147.942</v>
      </c>
      <c r="K2376" s="4">
        <f>Table4[[#This Row],[Quantity]]*Table4[[#This Row],[CostPrice]]</f>
        <v>676.12</v>
      </c>
      <c r="L2376" s="4">
        <f>Table4[[#This Row],[Net Revenue]]-Table4[[#This Row],[Total Cost]]</f>
        <v>471.822</v>
      </c>
      <c r="M2376" t="str">
        <f>_xlfn.XLOOKUP(Table4[[#This Row],[ProductID]], Products!A:A,Products!B:B, "Not Found")</f>
        <v>Here Footwear</v>
      </c>
      <c r="N2376" t="str">
        <f>TEXT(Table4[[#This Row],[Date]], "mmm")</f>
        <v>Jul</v>
      </c>
      <c r="O2376" t="str">
        <f>TEXT(Table4[[#This Row],[Date]], "yyyy")</f>
        <v>2025</v>
      </c>
      <c r="P2376" t="str">
        <f>_xlfn.XLOOKUP(Table4[[#This Row],[ProductID]],Products!A:A,Products!C:C, "Not Found")</f>
        <v>Fashion</v>
      </c>
      <c r="Q2376" t="str">
        <f>_xlfn.XLOOKUP(Table4[[#This Row],[ProductID]],Products!A:A,Products!D:D,"Not Found")</f>
        <v>Footwear</v>
      </c>
      <c r="R2376">
        <f>_xlfn.XLOOKUP(Table4[[#This Row],[ProductID]],Products!A:A,Products!E:E,"Not Found")</f>
        <v>337.63</v>
      </c>
      <c r="S2376">
        <f>_xlfn.XLOOKUP(Table4[[#This Row],[ProductID]],Products!A:A,Products!F:F, "Not Found")</f>
        <v>169.03</v>
      </c>
      <c r="T2376" t="str">
        <f>_xlfn.XLOOKUP(Table4[[#This Row],[CustomerID]],Customers!A:A,Customers!D:D, "Not Found")</f>
        <v>F</v>
      </c>
      <c r="U2376" s="6">
        <f>_xlfn.XLOOKUP(Table4[[#This Row],[CustomerID]],Customers!A:A,Customers!E:E, "Not Found")</f>
        <v>25706</v>
      </c>
      <c r="V2376">
        <f ca="1">DATEDIF(Table4[[#This Row],[CustomerBirthday]], TODAY(), "Y")</f>
        <v>56</v>
      </c>
      <c r="W2376" t="str" cm="1">
        <f t="array" aca="1" ref="W2376" ca="1">_xlfn.IFS(Table4[[#This Row],[Age]]&lt;25, "Under 25",Table4[[#This Row],[Age]]=34, "25-34", Table4[[#This Row],[Age]]&lt;=49, "35-49", Table4[[#This Row],[Age]]&lt;=64, "50-64", Table4[[#This Row],[Age]]&gt;=65, "65+")</f>
        <v>50-64</v>
      </c>
      <c r="X2376" t="str">
        <f>_xlfn.XLOOKUP(Table4[[#This Row],[StoreID]],Stores!A:A,Stores!B:B, "Not found")</f>
        <v>MegaMart Brianahaven</v>
      </c>
      <c r="Y2376" t="str">
        <f>_xlfn.XLOOKUP(Table4[[#This Row],[StoreID]],Stores!A:A,Stores!C:C, "Not Found")</f>
        <v>Brianahaven</v>
      </c>
      <c r="Z2376" t="str">
        <f>_xlfn.XLOOKUP(Table4[[#This Row],[StoreID]],Stores!A:A,Stores!D:D, "Not Found")</f>
        <v>North</v>
      </c>
    </row>
    <row r="2377" spans="1:26">
      <c r="A2377" t="s">
        <v>3243</v>
      </c>
      <c r="B2377" s="1">
        <v>45689</v>
      </c>
      <c r="C2377" t="s">
        <v>36</v>
      </c>
      <c r="D2377" t="s">
        <v>806</v>
      </c>
      <c r="E2377" t="s">
        <v>839</v>
      </c>
      <c r="F2377">
        <v>3</v>
      </c>
      <c r="G2377">
        <v>0.05</v>
      </c>
      <c r="H2377" t="s">
        <v>868</v>
      </c>
      <c r="I2377" s="4">
        <f>Table4[[#This Row],[Quantity]]*Table4[[#This Row],[UnitPrice]]</f>
        <v>5236.83</v>
      </c>
      <c r="J2377" s="4">
        <f>Table4[[#This Row],[Gross Revenue]]*(1-Table4[[#This Row],[Discount]])</f>
        <v>4974.9884999999995</v>
      </c>
      <c r="K2377" s="4">
        <f>Table4[[#This Row],[Quantity]]*Table4[[#This Row],[CostPrice]]</f>
        <v>3967.32</v>
      </c>
      <c r="L2377" s="4">
        <f>Table4[[#This Row],[Net Revenue]]-Table4[[#This Row],[Total Cost]]</f>
        <v>1007.6684999999993</v>
      </c>
      <c r="M2377" t="str">
        <f>_xlfn.XLOOKUP(Table4[[#This Row],[ProductID]], Products!A:A,Products!B:B, "Not Found")</f>
        <v>Piece Headphones</v>
      </c>
      <c r="N2377" t="str">
        <f>TEXT(Table4[[#This Row],[Date]], "mmm")</f>
        <v>Feb</v>
      </c>
      <c r="O2377" t="str">
        <f>TEXT(Table4[[#This Row],[Date]], "yyyy")</f>
        <v>2025</v>
      </c>
      <c r="P2377" t="str">
        <f>_xlfn.XLOOKUP(Table4[[#This Row],[ProductID]],Products!A:A,Products!C:C, "Not Found")</f>
        <v>Electronics</v>
      </c>
      <c r="Q2377" t="str">
        <f>_xlfn.XLOOKUP(Table4[[#This Row],[ProductID]],Products!A:A,Products!D:D,"Not Found")</f>
        <v>Headphones</v>
      </c>
      <c r="R2377">
        <f>_xlfn.XLOOKUP(Table4[[#This Row],[ProductID]],Products!A:A,Products!E:E,"Not Found")</f>
        <v>1745.61</v>
      </c>
      <c r="S2377">
        <f>_xlfn.XLOOKUP(Table4[[#This Row],[ProductID]],Products!A:A,Products!F:F, "Not Found")</f>
        <v>1322.44</v>
      </c>
      <c r="T2377" t="str">
        <f>_xlfn.XLOOKUP(Table4[[#This Row],[CustomerID]],Customers!A:A,Customers!D:D, "Not Found")</f>
        <v>M</v>
      </c>
      <c r="U2377" s="6">
        <f>_xlfn.XLOOKUP(Table4[[#This Row],[CustomerID]],Customers!A:A,Customers!E:E, "Not Found")</f>
        <v>22233</v>
      </c>
      <c r="V2377">
        <f ca="1">DATEDIF(Table4[[#This Row],[CustomerBirthday]], TODAY(), "Y")</f>
        <v>65</v>
      </c>
      <c r="W2377" t="str" cm="1">
        <f t="array" aca="1" ref="W2377" ca="1">_xlfn.IFS(Table4[[#This Row],[Age]]&lt;25, "Under 25",Table4[[#This Row],[Age]]=34, "25-34", Table4[[#This Row],[Age]]&lt;=49, "35-49", Table4[[#This Row],[Age]]&lt;=64, "50-64", Table4[[#This Row],[Age]]&gt;=65, "65+")</f>
        <v>65+</v>
      </c>
      <c r="X2377" t="str">
        <f>_xlfn.XLOOKUP(Table4[[#This Row],[StoreID]],Stores!A:A,Stores!B:B, "Not found")</f>
        <v>MegaMart New Michele</v>
      </c>
      <c r="Y2377" t="str">
        <f>_xlfn.XLOOKUP(Table4[[#This Row],[StoreID]],Stores!A:A,Stores!C:C, "Not Found")</f>
        <v>New Michele</v>
      </c>
      <c r="Z2377" t="str">
        <f>_xlfn.XLOOKUP(Table4[[#This Row],[StoreID]],Stores!A:A,Stores!D:D, "Not Found")</f>
        <v>West</v>
      </c>
    </row>
    <row r="2378" spans="1:26">
      <c r="A2378" t="s">
        <v>3244</v>
      </c>
      <c r="B2378" s="1">
        <v>45773</v>
      </c>
      <c r="C2378" t="s">
        <v>67</v>
      </c>
      <c r="D2378" t="s">
        <v>820</v>
      </c>
      <c r="E2378" t="s">
        <v>846</v>
      </c>
      <c r="F2378">
        <v>3</v>
      </c>
      <c r="G2378">
        <v>0.1</v>
      </c>
      <c r="H2378" t="s">
        <v>865</v>
      </c>
      <c r="I2378" s="4">
        <f>Table4[[#This Row],[Quantity]]*Table4[[#This Row],[UnitPrice]]</f>
        <v>3591.54</v>
      </c>
      <c r="J2378" s="4">
        <f>Table4[[#This Row],[Gross Revenue]]*(1-Table4[[#This Row],[Discount]])</f>
        <v>3232.386</v>
      </c>
      <c r="K2378" s="4">
        <f>Table4[[#This Row],[Quantity]]*Table4[[#This Row],[CostPrice]]</f>
        <v>2168.2200000000003</v>
      </c>
      <c r="L2378" s="4">
        <f>Table4[[#This Row],[Net Revenue]]-Table4[[#This Row],[Total Cost]]</f>
        <v>1064.1659999999997</v>
      </c>
      <c r="M2378" t="str">
        <f>_xlfn.XLOOKUP(Table4[[#This Row],[ProductID]], Products!A:A,Products!B:B, "Not Found")</f>
        <v>Or Smartphone</v>
      </c>
      <c r="N2378" t="str">
        <f>TEXT(Table4[[#This Row],[Date]], "mmm")</f>
        <v>Apr</v>
      </c>
      <c r="O2378" t="str">
        <f>TEXT(Table4[[#This Row],[Date]], "yyyy")</f>
        <v>2025</v>
      </c>
      <c r="P2378" t="str">
        <f>_xlfn.XLOOKUP(Table4[[#This Row],[ProductID]],Products!A:A,Products!C:C, "Not Found")</f>
        <v>Electronics</v>
      </c>
      <c r="Q2378" t="str">
        <f>_xlfn.XLOOKUP(Table4[[#This Row],[ProductID]],Products!A:A,Products!D:D,"Not Found")</f>
        <v>Smartphone</v>
      </c>
      <c r="R2378">
        <f>_xlfn.XLOOKUP(Table4[[#This Row],[ProductID]],Products!A:A,Products!E:E,"Not Found")</f>
        <v>1197.18</v>
      </c>
      <c r="S2378">
        <f>_xlfn.XLOOKUP(Table4[[#This Row],[ProductID]],Products!A:A,Products!F:F, "Not Found")</f>
        <v>722.74</v>
      </c>
      <c r="T2378" t="str">
        <f>_xlfn.XLOOKUP(Table4[[#This Row],[CustomerID]],Customers!A:A,Customers!D:D, "Not Found")</f>
        <v>M</v>
      </c>
      <c r="U2378" s="6">
        <f>_xlfn.XLOOKUP(Table4[[#This Row],[CustomerID]],Customers!A:A,Customers!E:E, "Not Found")</f>
        <v>27877</v>
      </c>
      <c r="V2378">
        <f ca="1">DATEDIF(Table4[[#This Row],[CustomerBirthday]], TODAY(), "Y")</f>
        <v>50</v>
      </c>
      <c r="W2378" t="str" cm="1">
        <f t="array" aca="1" ref="W2378" ca="1">_xlfn.IFS(Table4[[#This Row],[Age]]&lt;25, "Under 25",Table4[[#This Row],[Age]]=34, "25-34", Table4[[#This Row],[Age]]&lt;=49, "35-49", Table4[[#This Row],[Age]]&lt;=64, "50-64", Table4[[#This Row],[Age]]&gt;=65, "65+")</f>
        <v>50-64</v>
      </c>
      <c r="X2378" t="str">
        <f>_xlfn.XLOOKUP(Table4[[#This Row],[StoreID]],Stores!A:A,Stores!B:B, "Not found")</f>
        <v>MegaMart Johnmouth</v>
      </c>
      <c r="Y2378" t="str">
        <f>_xlfn.XLOOKUP(Table4[[#This Row],[StoreID]],Stores!A:A,Stores!C:C, "Not Found")</f>
        <v>Johnmouth</v>
      </c>
      <c r="Z2378" t="str">
        <f>_xlfn.XLOOKUP(Table4[[#This Row],[StoreID]],Stores!A:A,Stores!D:D, "Not Found")</f>
        <v>East</v>
      </c>
    </row>
    <row r="2379" spans="1:26">
      <c r="A2379" t="s">
        <v>3245</v>
      </c>
      <c r="B2379" s="1">
        <v>45795</v>
      </c>
      <c r="C2379" t="s">
        <v>396</v>
      </c>
      <c r="D2379" t="s">
        <v>764</v>
      </c>
      <c r="E2379" t="s">
        <v>842</v>
      </c>
      <c r="F2379">
        <v>4</v>
      </c>
      <c r="G2379">
        <v>0.15</v>
      </c>
      <c r="H2379" t="s">
        <v>868</v>
      </c>
      <c r="I2379" s="4">
        <f>Table4[[#This Row],[Quantity]]*Table4[[#This Row],[UnitPrice]]</f>
        <v>1295.68</v>
      </c>
      <c r="J2379" s="4">
        <f>Table4[[#This Row],[Gross Revenue]]*(1-Table4[[#This Row],[Discount]])</f>
        <v>1101.328</v>
      </c>
      <c r="K2379" s="4">
        <f>Table4[[#This Row],[Quantity]]*Table4[[#This Row],[CostPrice]]</f>
        <v>971.92</v>
      </c>
      <c r="L2379" s="4">
        <f>Table4[[#This Row],[Net Revenue]]-Table4[[#This Row],[Total Cost]]</f>
        <v>129.40800000000002</v>
      </c>
      <c r="M2379" t="str">
        <f>_xlfn.XLOOKUP(Table4[[#This Row],[ProductID]], Products!A:A,Products!B:B, "Not Found")</f>
        <v>Simple Accessories</v>
      </c>
      <c r="N2379" t="str">
        <f>TEXT(Table4[[#This Row],[Date]], "mmm")</f>
        <v>May</v>
      </c>
      <c r="O2379" t="str">
        <f>TEXT(Table4[[#This Row],[Date]], "yyyy")</f>
        <v>2025</v>
      </c>
      <c r="P2379" t="str">
        <f>_xlfn.XLOOKUP(Table4[[#This Row],[ProductID]],Products!A:A,Products!C:C, "Not Found")</f>
        <v>Fashion</v>
      </c>
      <c r="Q2379" t="str">
        <f>_xlfn.XLOOKUP(Table4[[#This Row],[ProductID]],Products!A:A,Products!D:D,"Not Found")</f>
        <v>Accessories</v>
      </c>
      <c r="R2379">
        <f>_xlfn.XLOOKUP(Table4[[#This Row],[ProductID]],Products!A:A,Products!E:E,"Not Found")</f>
        <v>323.92</v>
      </c>
      <c r="S2379">
        <f>_xlfn.XLOOKUP(Table4[[#This Row],[ProductID]],Products!A:A,Products!F:F, "Not Found")</f>
        <v>242.98</v>
      </c>
      <c r="T2379" t="str">
        <f>_xlfn.XLOOKUP(Table4[[#This Row],[CustomerID]],Customers!A:A,Customers!D:D, "Not Found")</f>
        <v>F</v>
      </c>
      <c r="U2379" s="6">
        <f>_xlfn.XLOOKUP(Table4[[#This Row],[CustomerID]],Customers!A:A,Customers!E:E, "Not Found")</f>
        <v>31890</v>
      </c>
      <c r="V2379">
        <f ca="1">DATEDIF(Table4[[#This Row],[CustomerBirthday]], TODAY(), "Y")</f>
        <v>39</v>
      </c>
      <c r="W2379" t="str" cm="1">
        <f t="array" aca="1" ref="W2379" ca="1">_xlfn.IFS(Table4[[#This Row],[Age]]&lt;25, "Under 25",Table4[[#This Row],[Age]]=34, "25-34", Table4[[#This Row],[Age]]&lt;=49, "35-49", Table4[[#This Row],[Age]]&lt;=64, "50-64", Table4[[#This Row],[Age]]&gt;=65, "65+")</f>
        <v>35-49</v>
      </c>
      <c r="X2379" t="str">
        <f>_xlfn.XLOOKUP(Table4[[#This Row],[StoreID]],Stores!A:A,Stores!B:B, "Not found")</f>
        <v>MegaMart Brianahaven</v>
      </c>
      <c r="Y2379" t="str">
        <f>_xlfn.XLOOKUP(Table4[[#This Row],[StoreID]],Stores!A:A,Stores!C:C, "Not Found")</f>
        <v>Brianahaven</v>
      </c>
      <c r="Z2379" t="str">
        <f>_xlfn.XLOOKUP(Table4[[#This Row],[StoreID]],Stores!A:A,Stores!D:D, "Not Found")</f>
        <v>North</v>
      </c>
    </row>
    <row r="2380" spans="1:26">
      <c r="A2380" t="s">
        <v>3246</v>
      </c>
      <c r="B2380" s="1">
        <v>45334</v>
      </c>
      <c r="C2380" t="s">
        <v>254</v>
      </c>
      <c r="D2380" t="s">
        <v>782</v>
      </c>
      <c r="E2380" t="s">
        <v>831</v>
      </c>
      <c r="F2380">
        <v>3</v>
      </c>
      <c r="G2380">
        <v>0.15</v>
      </c>
      <c r="H2380" t="s">
        <v>871</v>
      </c>
      <c r="I2380" s="4">
        <f>Table4[[#This Row],[Quantity]]*Table4[[#This Row],[UnitPrice]]</f>
        <v>2021.34</v>
      </c>
      <c r="J2380" s="4">
        <f>Table4[[#This Row],[Gross Revenue]]*(1-Table4[[#This Row],[Discount]])</f>
        <v>1718.1389999999999</v>
      </c>
      <c r="K2380" s="4">
        <f>Table4[[#This Row],[Quantity]]*Table4[[#This Row],[CostPrice]]</f>
        <v>1089.99</v>
      </c>
      <c r="L2380" s="4">
        <f>Table4[[#This Row],[Net Revenue]]-Table4[[#This Row],[Total Cost]]</f>
        <v>628.14899999999989</v>
      </c>
      <c r="M2380" t="str">
        <f>_xlfn.XLOOKUP(Table4[[#This Row],[ProductID]], Products!A:A,Products!B:B, "Not Found")</f>
        <v>Deal Smartphone</v>
      </c>
      <c r="N2380" t="str">
        <f>TEXT(Table4[[#This Row],[Date]], "mmm")</f>
        <v>Feb</v>
      </c>
      <c r="O2380" t="str">
        <f>TEXT(Table4[[#This Row],[Date]], "yyyy")</f>
        <v>2024</v>
      </c>
      <c r="P2380" t="str">
        <f>_xlfn.XLOOKUP(Table4[[#This Row],[ProductID]],Products!A:A,Products!C:C, "Not Found")</f>
        <v>Electronics</v>
      </c>
      <c r="Q2380" t="str">
        <f>_xlfn.XLOOKUP(Table4[[#This Row],[ProductID]],Products!A:A,Products!D:D,"Not Found")</f>
        <v>Smartphone</v>
      </c>
      <c r="R2380">
        <f>_xlfn.XLOOKUP(Table4[[#This Row],[ProductID]],Products!A:A,Products!E:E,"Not Found")</f>
        <v>673.78</v>
      </c>
      <c r="S2380">
        <f>_xlfn.XLOOKUP(Table4[[#This Row],[ProductID]],Products!A:A,Products!F:F, "Not Found")</f>
        <v>363.33</v>
      </c>
      <c r="T2380" t="str">
        <f>_xlfn.XLOOKUP(Table4[[#This Row],[CustomerID]],Customers!A:A,Customers!D:D, "Not Found")</f>
        <v>M</v>
      </c>
      <c r="U2380" s="6">
        <f>_xlfn.XLOOKUP(Table4[[#This Row],[CustomerID]],Customers!A:A,Customers!E:E, "Not Found")</f>
        <v>26914</v>
      </c>
      <c r="V2380">
        <f ca="1">DATEDIF(Table4[[#This Row],[CustomerBirthday]], TODAY(), "Y")</f>
        <v>52</v>
      </c>
      <c r="W2380" t="str" cm="1">
        <f t="array" aca="1" ref="W2380" ca="1">_xlfn.IFS(Table4[[#This Row],[Age]]&lt;25, "Under 25",Table4[[#This Row],[Age]]=34, "25-34", Table4[[#This Row],[Age]]&lt;=49, "35-49", Table4[[#This Row],[Age]]&lt;=64, "50-64", Table4[[#This Row],[Age]]&gt;=65, "65+")</f>
        <v>50-64</v>
      </c>
      <c r="X2380" t="str">
        <f>_xlfn.XLOOKUP(Table4[[#This Row],[StoreID]],Stores!A:A,Stores!B:B, "Not found")</f>
        <v>MegaMart Jimenezborough</v>
      </c>
      <c r="Y2380" t="str">
        <f>_xlfn.XLOOKUP(Table4[[#This Row],[StoreID]],Stores!A:A,Stores!C:C, "Not Found")</f>
        <v>Jimenezborough</v>
      </c>
      <c r="Z2380" t="str">
        <f>_xlfn.XLOOKUP(Table4[[#This Row],[StoreID]],Stores!A:A,Stores!D:D, "Not Found")</f>
        <v>South</v>
      </c>
    </row>
    <row r="2381" spans="1:26">
      <c r="A2381" t="s">
        <v>3247</v>
      </c>
      <c r="B2381" s="1">
        <v>45261</v>
      </c>
      <c r="C2381" t="s">
        <v>327</v>
      </c>
      <c r="D2381" t="s">
        <v>774</v>
      </c>
      <c r="E2381" t="s">
        <v>831</v>
      </c>
      <c r="F2381">
        <v>3</v>
      </c>
      <c r="G2381">
        <v>0.15</v>
      </c>
      <c r="H2381" t="s">
        <v>868</v>
      </c>
      <c r="I2381" s="4">
        <f>Table4[[#This Row],[Quantity]]*Table4[[#This Row],[UnitPrice]]</f>
        <v>4462.2300000000005</v>
      </c>
      <c r="J2381" s="4">
        <f>Table4[[#This Row],[Gross Revenue]]*(1-Table4[[#This Row],[Discount]])</f>
        <v>3792.8955000000001</v>
      </c>
      <c r="K2381" s="4">
        <f>Table4[[#This Row],[Quantity]]*Table4[[#This Row],[CostPrice]]</f>
        <v>2439.21</v>
      </c>
      <c r="L2381" s="4">
        <f>Table4[[#This Row],[Net Revenue]]-Table4[[#This Row],[Total Cost]]</f>
        <v>1353.6855</v>
      </c>
      <c r="M2381" t="str">
        <f>_xlfn.XLOOKUP(Table4[[#This Row],[ProductID]], Products!A:A,Products!B:B, "Not Found")</f>
        <v>Him Smartphone</v>
      </c>
      <c r="N2381" t="str">
        <f>TEXT(Table4[[#This Row],[Date]], "mmm")</f>
        <v>Dec</v>
      </c>
      <c r="O2381" t="str">
        <f>TEXT(Table4[[#This Row],[Date]], "yyyy")</f>
        <v>2023</v>
      </c>
      <c r="P2381" t="str">
        <f>_xlfn.XLOOKUP(Table4[[#This Row],[ProductID]],Products!A:A,Products!C:C, "Not Found")</f>
        <v>Electronics</v>
      </c>
      <c r="Q2381" t="str">
        <f>_xlfn.XLOOKUP(Table4[[#This Row],[ProductID]],Products!A:A,Products!D:D,"Not Found")</f>
        <v>Smartphone</v>
      </c>
      <c r="R2381">
        <f>_xlfn.XLOOKUP(Table4[[#This Row],[ProductID]],Products!A:A,Products!E:E,"Not Found")</f>
        <v>1487.41</v>
      </c>
      <c r="S2381">
        <f>_xlfn.XLOOKUP(Table4[[#This Row],[ProductID]],Products!A:A,Products!F:F, "Not Found")</f>
        <v>813.07</v>
      </c>
      <c r="T2381" t="str">
        <f>_xlfn.XLOOKUP(Table4[[#This Row],[CustomerID]],Customers!A:A,Customers!D:D, "Not Found")</f>
        <v>F</v>
      </c>
      <c r="U2381" s="6">
        <f>_xlfn.XLOOKUP(Table4[[#This Row],[CustomerID]],Customers!A:A,Customers!E:E, "Not Found")</f>
        <v>27567</v>
      </c>
      <c r="V2381">
        <f ca="1">DATEDIF(Table4[[#This Row],[CustomerBirthday]], TODAY(), "Y")</f>
        <v>51</v>
      </c>
      <c r="W2381" t="str" cm="1">
        <f t="array" aca="1" ref="W2381" ca="1">_xlfn.IFS(Table4[[#This Row],[Age]]&lt;25, "Under 25",Table4[[#This Row],[Age]]=34, "25-34", Table4[[#This Row],[Age]]&lt;=49, "35-49", Table4[[#This Row],[Age]]&lt;=64, "50-64", Table4[[#This Row],[Age]]&gt;=65, "65+")</f>
        <v>50-64</v>
      </c>
      <c r="X2381" t="str">
        <f>_xlfn.XLOOKUP(Table4[[#This Row],[StoreID]],Stores!A:A,Stores!B:B, "Not found")</f>
        <v>MegaMart Jimenezborough</v>
      </c>
      <c r="Y2381" t="str">
        <f>_xlfn.XLOOKUP(Table4[[#This Row],[StoreID]],Stores!A:A,Stores!C:C, "Not Found")</f>
        <v>Jimenezborough</v>
      </c>
      <c r="Z2381" t="str">
        <f>_xlfn.XLOOKUP(Table4[[#This Row],[StoreID]],Stores!A:A,Stores!D:D, "Not Found")</f>
        <v>South</v>
      </c>
    </row>
    <row r="2382" spans="1:26">
      <c r="A2382" t="s">
        <v>3248</v>
      </c>
      <c r="B2382" s="1">
        <v>45278</v>
      </c>
      <c r="C2382" t="s">
        <v>221</v>
      </c>
      <c r="D2382" t="s">
        <v>732</v>
      </c>
      <c r="E2382" t="s">
        <v>846</v>
      </c>
      <c r="F2382">
        <v>2</v>
      </c>
      <c r="G2382">
        <v>0.05</v>
      </c>
      <c r="H2382" t="s">
        <v>875</v>
      </c>
      <c r="I2382" s="4">
        <f>Table4[[#This Row],[Quantity]]*Table4[[#This Row],[UnitPrice]]</f>
        <v>2948.24</v>
      </c>
      <c r="J2382" s="4">
        <f>Table4[[#This Row],[Gross Revenue]]*(1-Table4[[#This Row],[Discount]])</f>
        <v>2800.8279999999995</v>
      </c>
      <c r="K2382" s="4">
        <f>Table4[[#This Row],[Quantity]]*Table4[[#This Row],[CostPrice]]</f>
        <v>1528.04</v>
      </c>
      <c r="L2382" s="4">
        <f>Table4[[#This Row],[Net Revenue]]-Table4[[#This Row],[Total Cost]]</f>
        <v>1272.7879999999996</v>
      </c>
      <c r="M2382" t="str">
        <f>_xlfn.XLOOKUP(Table4[[#This Row],[ProductID]], Products!A:A,Products!B:B, "Not Found")</f>
        <v>Understand Camera</v>
      </c>
      <c r="N2382" t="str">
        <f>TEXT(Table4[[#This Row],[Date]], "mmm")</f>
        <v>Dec</v>
      </c>
      <c r="O2382" t="str">
        <f>TEXT(Table4[[#This Row],[Date]], "yyyy")</f>
        <v>2023</v>
      </c>
      <c r="P2382" t="str">
        <f>_xlfn.XLOOKUP(Table4[[#This Row],[ProductID]],Products!A:A,Products!C:C, "Not Found")</f>
        <v>Electronics</v>
      </c>
      <c r="Q2382" t="str">
        <f>_xlfn.XLOOKUP(Table4[[#This Row],[ProductID]],Products!A:A,Products!D:D,"Not Found")</f>
        <v>Camera</v>
      </c>
      <c r="R2382">
        <f>_xlfn.XLOOKUP(Table4[[#This Row],[ProductID]],Products!A:A,Products!E:E,"Not Found")</f>
        <v>1474.12</v>
      </c>
      <c r="S2382">
        <f>_xlfn.XLOOKUP(Table4[[#This Row],[ProductID]],Products!A:A,Products!F:F, "Not Found")</f>
        <v>764.02</v>
      </c>
      <c r="T2382" t="str">
        <f>_xlfn.XLOOKUP(Table4[[#This Row],[CustomerID]],Customers!A:A,Customers!D:D, "Not Found")</f>
        <v>F</v>
      </c>
      <c r="U2382" s="6">
        <f>_xlfn.XLOOKUP(Table4[[#This Row],[CustomerID]],Customers!A:A,Customers!E:E, "Not Found")</f>
        <v>36064</v>
      </c>
      <c r="V2382">
        <f ca="1">DATEDIF(Table4[[#This Row],[CustomerBirthday]], TODAY(), "Y")</f>
        <v>27</v>
      </c>
      <c r="W2382" t="str" cm="1">
        <f t="array" aca="1" ref="W2382" ca="1">_xlfn.IFS(Table4[[#This Row],[Age]]&lt;25, "Under 25",Table4[[#This Row],[Age]]=34, "25-34", Table4[[#This Row],[Age]]&lt;=49, "35-49", Table4[[#This Row],[Age]]&lt;=64, "50-64", Table4[[#This Row],[Age]]&gt;=65, "65+")</f>
        <v>35-49</v>
      </c>
      <c r="X2382" t="str">
        <f>_xlfn.XLOOKUP(Table4[[#This Row],[StoreID]],Stores!A:A,Stores!B:B, "Not found")</f>
        <v>MegaMart Johnmouth</v>
      </c>
      <c r="Y2382" t="str">
        <f>_xlfn.XLOOKUP(Table4[[#This Row],[StoreID]],Stores!A:A,Stores!C:C, "Not Found")</f>
        <v>Johnmouth</v>
      </c>
      <c r="Z2382" t="str">
        <f>_xlfn.XLOOKUP(Table4[[#This Row],[StoreID]],Stores!A:A,Stores!D:D, "Not Found")</f>
        <v>East</v>
      </c>
    </row>
    <row r="2383" spans="1:26">
      <c r="A2383" t="s">
        <v>3249</v>
      </c>
      <c r="B2383" s="1">
        <v>45816</v>
      </c>
      <c r="C2383" t="s">
        <v>567</v>
      </c>
      <c r="D2383" t="s">
        <v>796</v>
      </c>
      <c r="E2383" t="s">
        <v>846</v>
      </c>
      <c r="F2383">
        <v>3</v>
      </c>
      <c r="G2383">
        <v>0.05</v>
      </c>
      <c r="H2383" t="s">
        <v>875</v>
      </c>
      <c r="I2383" s="4">
        <f>Table4[[#This Row],[Quantity]]*Table4[[#This Row],[UnitPrice]]</f>
        <v>4687.29</v>
      </c>
      <c r="J2383" s="4">
        <f>Table4[[#This Row],[Gross Revenue]]*(1-Table4[[#This Row],[Discount]])</f>
        <v>4452.9254999999994</v>
      </c>
      <c r="K2383" s="4">
        <f>Table4[[#This Row],[Quantity]]*Table4[[#This Row],[CostPrice]]</f>
        <v>3586.8900000000003</v>
      </c>
      <c r="L2383" s="4">
        <f>Table4[[#This Row],[Net Revenue]]-Table4[[#This Row],[Total Cost]]</f>
        <v>866.03549999999905</v>
      </c>
      <c r="M2383" t="str">
        <f>_xlfn.XLOOKUP(Table4[[#This Row],[ProductID]], Products!A:A,Products!B:B, "Not Found")</f>
        <v>Chair Laptop</v>
      </c>
      <c r="N2383" t="str">
        <f>TEXT(Table4[[#This Row],[Date]], "mmm")</f>
        <v>Jun</v>
      </c>
      <c r="O2383" t="str">
        <f>TEXT(Table4[[#This Row],[Date]], "yyyy")</f>
        <v>2025</v>
      </c>
      <c r="P2383" t="str">
        <f>_xlfn.XLOOKUP(Table4[[#This Row],[ProductID]],Products!A:A,Products!C:C, "Not Found")</f>
        <v>Electronics</v>
      </c>
      <c r="Q2383" t="str">
        <f>_xlfn.XLOOKUP(Table4[[#This Row],[ProductID]],Products!A:A,Products!D:D,"Not Found")</f>
        <v>Laptop</v>
      </c>
      <c r="R2383">
        <f>_xlfn.XLOOKUP(Table4[[#This Row],[ProductID]],Products!A:A,Products!E:E,"Not Found")</f>
        <v>1562.43</v>
      </c>
      <c r="S2383">
        <f>_xlfn.XLOOKUP(Table4[[#This Row],[ProductID]],Products!A:A,Products!F:F, "Not Found")</f>
        <v>1195.6300000000001</v>
      </c>
      <c r="T2383" t="str">
        <f>_xlfn.XLOOKUP(Table4[[#This Row],[CustomerID]],Customers!A:A,Customers!D:D, "Not Found")</f>
        <v>M</v>
      </c>
      <c r="U2383" s="6">
        <f>_xlfn.XLOOKUP(Table4[[#This Row],[CustomerID]],Customers!A:A,Customers!E:E, "Not Found")</f>
        <v>29791</v>
      </c>
      <c r="V2383">
        <f ca="1">DATEDIF(Table4[[#This Row],[CustomerBirthday]], TODAY(), "Y")</f>
        <v>45</v>
      </c>
      <c r="W2383" t="str" cm="1">
        <f t="array" aca="1" ref="W2383" ca="1">_xlfn.IFS(Table4[[#This Row],[Age]]&lt;25, "Under 25",Table4[[#This Row],[Age]]=34, "25-34", Table4[[#This Row],[Age]]&lt;=49, "35-49", Table4[[#This Row],[Age]]&lt;=64, "50-64", Table4[[#This Row],[Age]]&gt;=65, "65+")</f>
        <v>35-49</v>
      </c>
      <c r="X2383" t="str">
        <f>_xlfn.XLOOKUP(Table4[[#This Row],[StoreID]],Stores!A:A,Stores!B:B, "Not found")</f>
        <v>MegaMart Johnmouth</v>
      </c>
      <c r="Y2383" t="str">
        <f>_xlfn.XLOOKUP(Table4[[#This Row],[StoreID]],Stores!A:A,Stores!C:C, "Not Found")</f>
        <v>Johnmouth</v>
      </c>
      <c r="Z2383" t="str">
        <f>_xlfn.XLOOKUP(Table4[[#This Row],[StoreID]],Stores!A:A,Stores!D:D, "Not Found")</f>
        <v>East</v>
      </c>
    </row>
    <row r="2384" spans="1:26">
      <c r="A2384" t="s">
        <v>3250</v>
      </c>
      <c r="B2384" s="1">
        <v>45618</v>
      </c>
      <c r="C2384" t="s">
        <v>653</v>
      </c>
      <c r="D2384" t="s">
        <v>794</v>
      </c>
      <c r="E2384" t="s">
        <v>831</v>
      </c>
      <c r="F2384">
        <v>4</v>
      </c>
      <c r="G2384">
        <v>0</v>
      </c>
      <c r="H2384" t="s">
        <v>865</v>
      </c>
      <c r="I2384" s="4">
        <f>Table4[[#This Row],[Quantity]]*Table4[[#This Row],[UnitPrice]]</f>
        <v>1712.2</v>
      </c>
      <c r="J2384" s="4">
        <f>Table4[[#This Row],[Gross Revenue]]*(1-Table4[[#This Row],[Discount]])</f>
        <v>1712.2</v>
      </c>
      <c r="K2384" s="4">
        <f>Table4[[#This Row],[Quantity]]*Table4[[#This Row],[CostPrice]]</f>
        <v>984.28</v>
      </c>
      <c r="L2384" s="4">
        <f>Table4[[#This Row],[Net Revenue]]-Table4[[#This Row],[Total Cost]]</f>
        <v>727.92000000000007</v>
      </c>
      <c r="M2384" t="str">
        <f>_xlfn.XLOOKUP(Table4[[#This Row],[ProductID]], Products!A:A,Products!B:B, "Not Found")</f>
        <v>Everything Laptop</v>
      </c>
      <c r="N2384" t="str">
        <f>TEXT(Table4[[#This Row],[Date]], "mmm")</f>
        <v>Nov</v>
      </c>
      <c r="O2384" t="str">
        <f>TEXT(Table4[[#This Row],[Date]], "yyyy")</f>
        <v>2024</v>
      </c>
      <c r="P2384" t="str">
        <f>_xlfn.XLOOKUP(Table4[[#This Row],[ProductID]],Products!A:A,Products!C:C, "Not Found")</f>
        <v>Electronics</v>
      </c>
      <c r="Q2384" t="str">
        <f>_xlfn.XLOOKUP(Table4[[#This Row],[ProductID]],Products!A:A,Products!D:D,"Not Found")</f>
        <v>Laptop</v>
      </c>
      <c r="R2384">
        <f>_xlfn.XLOOKUP(Table4[[#This Row],[ProductID]],Products!A:A,Products!E:E,"Not Found")</f>
        <v>428.05</v>
      </c>
      <c r="S2384">
        <f>_xlfn.XLOOKUP(Table4[[#This Row],[ProductID]],Products!A:A,Products!F:F, "Not Found")</f>
        <v>246.07</v>
      </c>
      <c r="T2384" t="str">
        <f>_xlfn.XLOOKUP(Table4[[#This Row],[CustomerID]],Customers!A:A,Customers!D:D, "Not Found")</f>
        <v>F</v>
      </c>
      <c r="U2384" s="6">
        <f>_xlfn.XLOOKUP(Table4[[#This Row],[CustomerID]],Customers!A:A,Customers!E:E, "Not Found")</f>
        <v>27579</v>
      </c>
      <c r="V2384">
        <f ca="1">DATEDIF(Table4[[#This Row],[CustomerBirthday]], TODAY(), "Y")</f>
        <v>51</v>
      </c>
      <c r="W2384" t="str" cm="1">
        <f t="array" aca="1" ref="W2384" ca="1">_xlfn.IFS(Table4[[#This Row],[Age]]&lt;25, "Under 25",Table4[[#This Row],[Age]]=34, "25-34", Table4[[#This Row],[Age]]&lt;=49, "35-49", Table4[[#This Row],[Age]]&lt;=64, "50-64", Table4[[#This Row],[Age]]&gt;=65, "65+")</f>
        <v>50-64</v>
      </c>
      <c r="X2384" t="str">
        <f>_xlfn.XLOOKUP(Table4[[#This Row],[StoreID]],Stores!A:A,Stores!B:B, "Not found")</f>
        <v>MegaMart Jimenezborough</v>
      </c>
      <c r="Y2384" t="str">
        <f>_xlfn.XLOOKUP(Table4[[#This Row],[StoreID]],Stores!A:A,Stores!C:C, "Not Found")</f>
        <v>Jimenezborough</v>
      </c>
      <c r="Z2384" t="str">
        <f>_xlfn.XLOOKUP(Table4[[#This Row],[StoreID]],Stores!A:A,Stores!D:D, "Not Found")</f>
        <v>South</v>
      </c>
    </row>
    <row r="2385" spans="1:26">
      <c r="A2385" t="s">
        <v>3251</v>
      </c>
      <c r="B2385" s="1">
        <v>45424</v>
      </c>
      <c r="C2385" t="s">
        <v>343</v>
      </c>
      <c r="D2385" t="s">
        <v>824</v>
      </c>
      <c r="E2385" t="s">
        <v>846</v>
      </c>
      <c r="F2385">
        <v>1</v>
      </c>
      <c r="G2385">
        <v>0</v>
      </c>
      <c r="H2385" t="s">
        <v>871</v>
      </c>
      <c r="I2385" s="4">
        <f>Table4[[#This Row],[Quantity]]*Table4[[#This Row],[UnitPrice]]</f>
        <v>388.26</v>
      </c>
      <c r="J2385" s="4">
        <f>Table4[[#This Row],[Gross Revenue]]*(1-Table4[[#This Row],[Discount]])</f>
        <v>388.26</v>
      </c>
      <c r="K2385" s="4">
        <f>Table4[[#This Row],[Quantity]]*Table4[[#This Row],[CostPrice]]</f>
        <v>199.3</v>
      </c>
      <c r="L2385" s="4">
        <f>Table4[[#This Row],[Net Revenue]]-Table4[[#This Row],[Total Cost]]</f>
        <v>188.95999999999998</v>
      </c>
      <c r="M2385" t="str">
        <f>_xlfn.XLOOKUP(Table4[[#This Row],[ProductID]], Products!A:A,Products!B:B, "Not Found")</f>
        <v>Possible Watches</v>
      </c>
      <c r="N2385" t="str">
        <f>TEXT(Table4[[#This Row],[Date]], "mmm")</f>
        <v>May</v>
      </c>
      <c r="O2385" t="str">
        <f>TEXT(Table4[[#This Row],[Date]], "yyyy")</f>
        <v>2024</v>
      </c>
      <c r="P2385" t="str">
        <f>_xlfn.XLOOKUP(Table4[[#This Row],[ProductID]],Products!A:A,Products!C:C, "Not Found")</f>
        <v>Fashion</v>
      </c>
      <c r="Q2385" t="str">
        <f>_xlfn.XLOOKUP(Table4[[#This Row],[ProductID]],Products!A:A,Products!D:D,"Not Found")</f>
        <v>Watches</v>
      </c>
      <c r="R2385">
        <f>_xlfn.XLOOKUP(Table4[[#This Row],[ProductID]],Products!A:A,Products!E:E,"Not Found")</f>
        <v>388.26</v>
      </c>
      <c r="S2385">
        <f>_xlfn.XLOOKUP(Table4[[#This Row],[ProductID]],Products!A:A,Products!F:F, "Not Found")</f>
        <v>199.3</v>
      </c>
      <c r="T2385" t="str">
        <f>_xlfn.XLOOKUP(Table4[[#This Row],[CustomerID]],Customers!A:A,Customers!D:D, "Not Found")</f>
        <v>M</v>
      </c>
      <c r="U2385" s="6">
        <f>_xlfn.XLOOKUP(Table4[[#This Row],[CustomerID]],Customers!A:A,Customers!E:E, "Not Found")</f>
        <v>23046</v>
      </c>
      <c r="V2385">
        <f ca="1">DATEDIF(Table4[[#This Row],[CustomerBirthday]], TODAY(), "Y")</f>
        <v>63</v>
      </c>
      <c r="W2385" t="str" cm="1">
        <f t="array" aca="1" ref="W2385" ca="1">_xlfn.IFS(Table4[[#This Row],[Age]]&lt;25, "Under 25",Table4[[#This Row],[Age]]=34, "25-34", Table4[[#This Row],[Age]]&lt;=49, "35-49", Table4[[#This Row],[Age]]&lt;=64, "50-64", Table4[[#This Row],[Age]]&gt;=65, "65+")</f>
        <v>50-64</v>
      </c>
      <c r="X2385" t="str">
        <f>_xlfn.XLOOKUP(Table4[[#This Row],[StoreID]],Stores!A:A,Stores!B:B, "Not found")</f>
        <v>MegaMart Johnmouth</v>
      </c>
      <c r="Y2385" t="str">
        <f>_xlfn.XLOOKUP(Table4[[#This Row],[StoreID]],Stores!A:A,Stores!C:C, "Not Found")</f>
        <v>Johnmouth</v>
      </c>
      <c r="Z2385" t="str">
        <f>_xlfn.XLOOKUP(Table4[[#This Row],[StoreID]],Stores!A:A,Stores!D:D, "Not Found")</f>
        <v>East</v>
      </c>
    </row>
    <row r="2386" spans="1:26">
      <c r="A2386" t="s">
        <v>3252</v>
      </c>
      <c r="B2386" s="1">
        <v>45828</v>
      </c>
      <c r="C2386" t="s">
        <v>351</v>
      </c>
      <c r="D2386" t="s">
        <v>810</v>
      </c>
      <c r="E2386" t="s">
        <v>846</v>
      </c>
      <c r="F2386">
        <v>2</v>
      </c>
      <c r="G2386">
        <v>0.05</v>
      </c>
      <c r="H2386" t="s">
        <v>868</v>
      </c>
      <c r="I2386" s="4">
        <f>Table4[[#This Row],[Quantity]]*Table4[[#This Row],[UnitPrice]]</f>
        <v>907.24</v>
      </c>
      <c r="J2386" s="4">
        <f>Table4[[#This Row],[Gross Revenue]]*(1-Table4[[#This Row],[Discount]])</f>
        <v>861.87799999999993</v>
      </c>
      <c r="K2386" s="4">
        <f>Table4[[#This Row],[Quantity]]*Table4[[#This Row],[CostPrice]]</f>
        <v>633.26</v>
      </c>
      <c r="L2386" s="4">
        <f>Table4[[#This Row],[Net Revenue]]-Table4[[#This Row],[Total Cost]]</f>
        <v>228.61799999999994</v>
      </c>
      <c r="M2386" t="str">
        <f>_xlfn.XLOOKUP(Table4[[#This Row],[ProductID]], Products!A:A,Products!B:B, "Not Found")</f>
        <v>Maybe Clothing</v>
      </c>
      <c r="N2386" t="str">
        <f>TEXT(Table4[[#This Row],[Date]], "mmm")</f>
        <v>Jun</v>
      </c>
      <c r="O2386" t="str">
        <f>TEXT(Table4[[#This Row],[Date]], "yyyy")</f>
        <v>2025</v>
      </c>
      <c r="P2386" t="str">
        <f>_xlfn.XLOOKUP(Table4[[#This Row],[ProductID]],Products!A:A,Products!C:C, "Not Found")</f>
        <v>Fashion</v>
      </c>
      <c r="Q2386" t="str">
        <f>_xlfn.XLOOKUP(Table4[[#This Row],[ProductID]],Products!A:A,Products!D:D,"Not Found")</f>
        <v>Clothing</v>
      </c>
      <c r="R2386">
        <f>_xlfn.XLOOKUP(Table4[[#This Row],[ProductID]],Products!A:A,Products!E:E,"Not Found")</f>
        <v>453.62</v>
      </c>
      <c r="S2386">
        <f>_xlfn.XLOOKUP(Table4[[#This Row],[ProductID]],Products!A:A,Products!F:F, "Not Found")</f>
        <v>316.63</v>
      </c>
      <c r="T2386" t="str">
        <f>_xlfn.XLOOKUP(Table4[[#This Row],[CustomerID]],Customers!A:A,Customers!D:D, "Not Found")</f>
        <v>M</v>
      </c>
      <c r="U2386" s="6">
        <f>_xlfn.XLOOKUP(Table4[[#This Row],[CustomerID]],Customers!A:A,Customers!E:E, "Not Found")</f>
        <v>28594</v>
      </c>
      <c r="V2386">
        <f ca="1">DATEDIF(Table4[[#This Row],[CustomerBirthday]], TODAY(), "Y")</f>
        <v>48</v>
      </c>
      <c r="W2386" t="str" cm="1">
        <f t="array" aca="1" ref="W2386" ca="1">_xlfn.IFS(Table4[[#This Row],[Age]]&lt;25, "Under 25",Table4[[#This Row],[Age]]=34, "25-34", Table4[[#This Row],[Age]]&lt;=49, "35-49", Table4[[#This Row],[Age]]&lt;=64, "50-64", Table4[[#This Row],[Age]]&gt;=65, "65+")</f>
        <v>35-49</v>
      </c>
      <c r="X2386" t="str">
        <f>_xlfn.XLOOKUP(Table4[[#This Row],[StoreID]],Stores!A:A,Stores!B:B, "Not found")</f>
        <v>MegaMart Johnmouth</v>
      </c>
      <c r="Y2386" t="str">
        <f>_xlfn.XLOOKUP(Table4[[#This Row],[StoreID]],Stores!A:A,Stores!C:C, "Not Found")</f>
        <v>Johnmouth</v>
      </c>
      <c r="Z2386" t="str">
        <f>_xlfn.XLOOKUP(Table4[[#This Row],[StoreID]],Stores!A:A,Stores!D:D, "Not Found")</f>
        <v>East</v>
      </c>
    </row>
    <row r="2387" spans="1:26">
      <c r="A2387" t="s">
        <v>3253</v>
      </c>
      <c r="B2387" s="1">
        <v>45903</v>
      </c>
      <c r="C2387" t="s">
        <v>650</v>
      </c>
      <c r="D2387" t="s">
        <v>820</v>
      </c>
      <c r="E2387" t="s">
        <v>835</v>
      </c>
      <c r="F2387">
        <v>3</v>
      </c>
      <c r="G2387">
        <v>0.05</v>
      </c>
      <c r="H2387" t="s">
        <v>865</v>
      </c>
      <c r="I2387" s="4">
        <f>Table4[[#This Row],[Quantity]]*Table4[[#This Row],[UnitPrice]]</f>
        <v>3591.54</v>
      </c>
      <c r="J2387" s="4">
        <f>Table4[[#This Row],[Gross Revenue]]*(1-Table4[[#This Row],[Discount]])</f>
        <v>3411.9629999999997</v>
      </c>
      <c r="K2387" s="4">
        <f>Table4[[#This Row],[Quantity]]*Table4[[#This Row],[CostPrice]]</f>
        <v>2168.2200000000003</v>
      </c>
      <c r="L2387" s="4">
        <f>Table4[[#This Row],[Net Revenue]]-Table4[[#This Row],[Total Cost]]</f>
        <v>1243.7429999999995</v>
      </c>
      <c r="M2387" t="str">
        <f>_xlfn.XLOOKUP(Table4[[#This Row],[ProductID]], Products!A:A,Products!B:B, "Not Found")</f>
        <v>Or Smartphone</v>
      </c>
      <c r="N2387" t="str">
        <f>TEXT(Table4[[#This Row],[Date]], "mmm")</f>
        <v>Sep</v>
      </c>
      <c r="O2387" t="str">
        <f>TEXT(Table4[[#This Row],[Date]], "yyyy")</f>
        <v>2025</v>
      </c>
      <c r="P2387" t="str">
        <f>_xlfn.XLOOKUP(Table4[[#This Row],[ProductID]],Products!A:A,Products!C:C, "Not Found")</f>
        <v>Electronics</v>
      </c>
      <c r="Q2387" t="str">
        <f>_xlfn.XLOOKUP(Table4[[#This Row],[ProductID]],Products!A:A,Products!D:D,"Not Found")</f>
        <v>Smartphone</v>
      </c>
      <c r="R2387">
        <f>_xlfn.XLOOKUP(Table4[[#This Row],[ProductID]],Products!A:A,Products!E:E,"Not Found")</f>
        <v>1197.18</v>
      </c>
      <c r="S2387">
        <f>_xlfn.XLOOKUP(Table4[[#This Row],[ProductID]],Products!A:A,Products!F:F, "Not Found")</f>
        <v>722.74</v>
      </c>
      <c r="T2387" t="str">
        <f>_xlfn.XLOOKUP(Table4[[#This Row],[CustomerID]],Customers!A:A,Customers!D:D, "Not Found")</f>
        <v>M</v>
      </c>
      <c r="U2387" s="6">
        <f>_xlfn.XLOOKUP(Table4[[#This Row],[CustomerID]],Customers!A:A,Customers!E:E, "Not Found")</f>
        <v>37724</v>
      </c>
      <c r="V2387">
        <f ca="1">DATEDIF(Table4[[#This Row],[CustomerBirthday]], TODAY(), "Y")</f>
        <v>23</v>
      </c>
      <c r="W2387" t="str" cm="1">
        <f t="array" aca="1" ref="W2387" ca="1">_xlfn.IFS(Table4[[#This Row],[Age]]&lt;25, "Under 25",Table4[[#This Row],[Age]]=34, "25-34", Table4[[#This Row],[Age]]&lt;=49, "35-49", Table4[[#This Row],[Age]]&lt;=64, "50-64", Table4[[#This Row],[Age]]&gt;=65, "65+")</f>
        <v>Under 25</v>
      </c>
      <c r="X2387" t="str">
        <f>_xlfn.XLOOKUP(Table4[[#This Row],[StoreID]],Stores!A:A,Stores!B:B, "Not found")</f>
        <v>MegaMart Peckmouth</v>
      </c>
      <c r="Y2387" t="str">
        <f>_xlfn.XLOOKUP(Table4[[#This Row],[StoreID]],Stores!A:A,Stores!C:C, "Not Found")</f>
        <v>Peckmouth</v>
      </c>
      <c r="Z2387" t="str">
        <f>_xlfn.XLOOKUP(Table4[[#This Row],[StoreID]],Stores!A:A,Stores!D:D, "Not Found")</f>
        <v>East</v>
      </c>
    </row>
    <row r="2388" spans="1:26">
      <c r="A2388" t="s">
        <v>3254</v>
      </c>
      <c r="B2388" s="1">
        <v>45498</v>
      </c>
      <c r="C2388" t="s">
        <v>320</v>
      </c>
      <c r="D2388" t="s">
        <v>784</v>
      </c>
      <c r="E2388" t="s">
        <v>842</v>
      </c>
      <c r="F2388">
        <v>2</v>
      </c>
      <c r="G2388">
        <v>0.05</v>
      </c>
      <c r="H2388" t="s">
        <v>875</v>
      </c>
      <c r="I2388" s="4">
        <f>Table4[[#This Row],[Quantity]]*Table4[[#This Row],[UnitPrice]]</f>
        <v>2970.1</v>
      </c>
      <c r="J2388" s="4">
        <f>Table4[[#This Row],[Gross Revenue]]*(1-Table4[[#This Row],[Discount]])</f>
        <v>2821.5949999999998</v>
      </c>
      <c r="K2388" s="4">
        <f>Table4[[#This Row],[Quantity]]*Table4[[#This Row],[CostPrice]]</f>
        <v>1976.62</v>
      </c>
      <c r="L2388" s="4">
        <f>Table4[[#This Row],[Net Revenue]]-Table4[[#This Row],[Total Cost]]</f>
        <v>844.97499999999991</v>
      </c>
      <c r="M2388" t="str">
        <f>_xlfn.XLOOKUP(Table4[[#This Row],[ProductID]], Products!A:A,Products!B:B, "Not Found")</f>
        <v>Road Clothing</v>
      </c>
      <c r="N2388" t="str">
        <f>TEXT(Table4[[#This Row],[Date]], "mmm")</f>
        <v>Jul</v>
      </c>
      <c r="O2388" t="str">
        <f>TEXT(Table4[[#This Row],[Date]], "yyyy")</f>
        <v>2024</v>
      </c>
      <c r="P2388" t="str">
        <f>_xlfn.XLOOKUP(Table4[[#This Row],[ProductID]],Products!A:A,Products!C:C, "Not Found")</f>
        <v>Fashion</v>
      </c>
      <c r="Q2388" t="str">
        <f>_xlfn.XLOOKUP(Table4[[#This Row],[ProductID]],Products!A:A,Products!D:D,"Not Found")</f>
        <v>Clothing</v>
      </c>
      <c r="R2388">
        <f>_xlfn.XLOOKUP(Table4[[#This Row],[ProductID]],Products!A:A,Products!E:E,"Not Found")</f>
        <v>1485.05</v>
      </c>
      <c r="S2388">
        <f>_xlfn.XLOOKUP(Table4[[#This Row],[ProductID]],Products!A:A,Products!F:F, "Not Found")</f>
        <v>988.31</v>
      </c>
      <c r="T2388" t="str">
        <f>_xlfn.XLOOKUP(Table4[[#This Row],[CustomerID]],Customers!A:A,Customers!D:D, "Not Found")</f>
        <v>M</v>
      </c>
      <c r="U2388" s="6">
        <f>_xlfn.XLOOKUP(Table4[[#This Row],[CustomerID]],Customers!A:A,Customers!E:E, "Not Found")</f>
        <v>28937</v>
      </c>
      <c r="V2388">
        <f ca="1">DATEDIF(Table4[[#This Row],[CustomerBirthday]], TODAY(), "Y")</f>
        <v>47</v>
      </c>
      <c r="W2388" t="str" cm="1">
        <f t="array" aca="1" ref="W2388" ca="1">_xlfn.IFS(Table4[[#This Row],[Age]]&lt;25, "Under 25",Table4[[#This Row],[Age]]=34, "25-34", Table4[[#This Row],[Age]]&lt;=49, "35-49", Table4[[#This Row],[Age]]&lt;=64, "50-64", Table4[[#This Row],[Age]]&gt;=65, "65+")</f>
        <v>35-49</v>
      </c>
      <c r="X2388" t="str">
        <f>_xlfn.XLOOKUP(Table4[[#This Row],[StoreID]],Stores!A:A,Stores!B:B, "Not found")</f>
        <v>MegaMart Brianahaven</v>
      </c>
      <c r="Y2388" t="str">
        <f>_xlfn.XLOOKUP(Table4[[#This Row],[StoreID]],Stores!A:A,Stores!C:C, "Not Found")</f>
        <v>Brianahaven</v>
      </c>
      <c r="Z2388" t="str">
        <f>_xlfn.XLOOKUP(Table4[[#This Row],[StoreID]],Stores!A:A,Stores!D:D, "Not Found")</f>
        <v>North</v>
      </c>
    </row>
    <row r="2389" spans="1:26">
      <c r="A2389" t="s">
        <v>3255</v>
      </c>
      <c r="B2389" s="1">
        <v>45204</v>
      </c>
      <c r="C2389" t="s">
        <v>44</v>
      </c>
      <c r="D2389" t="s">
        <v>826</v>
      </c>
      <c r="E2389" t="s">
        <v>831</v>
      </c>
      <c r="F2389">
        <v>5</v>
      </c>
      <c r="G2389">
        <v>0</v>
      </c>
      <c r="H2389" t="s">
        <v>868</v>
      </c>
      <c r="I2389" s="4">
        <f>Table4[[#This Row],[Quantity]]*Table4[[#This Row],[UnitPrice]]</f>
        <v>5223.2000000000007</v>
      </c>
      <c r="J2389" s="4">
        <f>Table4[[#This Row],[Gross Revenue]]*(1-Table4[[#This Row],[Discount]])</f>
        <v>5223.2000000000007</v>
      </c>
      <c r="K2389" s="4">
        <f>Table4[[#This Row],[Quantity]]*Table4[[#This Row],[CostPrice]]</f>
        <v>3875.3500000000004</v>
      </c>
      <c r="L2389" s="4">
        <f>Table4[[#This Row],[Net Revenue]]-Table4[[#This Row],[Total Cost]]</f>
        <v>1347.8500000000004</v>
      </c>
      <c r="M2389" t="str">
        <f>_xlfn.XLOOKUP(Table4[[#This Row],[ProductID]], Products!A:A,Products!B:B, "Not Found")</f>
        <v>Maybe Footwear</v>
      </c>
      <c r="N2389" t="str">
        <f>TEXT(Table4[[#This Row],[Date]], "mmm")</f>
        <v>Oct</v>
      </c>
      <c r="O2389" t="str">
        <f>TEXT(Table4[[#This Row],[Date]], "yyyy")</f>
        <v>2023</v>
      </c>
      <c r="P2389" t="str">
        <f>_xlfn.XLOOKUP(Table4[[#This Row],[ProductID]],Products!A:A,Products!C:C, "Not Found")</f>
        <v>Fashion</v>
      </c>
      <c r="Q2389" t="str">
        <f>_xlfn.XLOOKUP(Table4[[#This Row],[ProductID]],Products!A:A,Products!D:D,"Not Found")</f>
        <v>Footwear</v>
      </c>
      <c r="R2389">
        <f>_xlfn.XLOOKUP(Table4[[#This Row],[ProductID]],Products!A:A,Products!E:E,"Not Found")</f>
        <v>1044.6400000000001</v>
      </c>
      <c r="S2389">
        <f>_xlfn.XLOOKUP(Table4[[#This Row],[ProductID]],Products!A:A,Products!F:F, "Not Found")</f>
        <v>775.07</v>
      </c>
      <c r="T2389" t="str">
        <f>_xlfn.XLOOKUP(Table4[[#This Row],[CustomerID]],Customers!A:A,Customers!D:D, "Not Found")</f>
        <v>M</v>
      </c>
      <c r="U2389" s="6">
        <f>_xlfn.XLOOKUP(Table4[[#This Row],[CustomerID]],Customers!A:A,Customers!E:E, "Not Found")</f>
        <v>28106</v>
      </c>
      <c r="V2389">
        <f ca="1">DATEDIF(Table4[[#This Row],[CustomerBirthday]], TODAY(), "Y")</f>
        <v>49</v>
      </c>
      <c r="W2389" t="str" cm="1">
        <f t="array" aca="1" ref="W2389" ca="1">_xlfn.IFS(Table4[[#This Row],[Age]]&lt;25, "Under 25",Table4[[#This Row],[Age]]=34, "25-34", Table4[[#This Row],[Age]]&lt;=49, "35-49", Table4[[#This Row],[Age]]&lt;=64, "50-64", Table4[[#This Row],[Age]]&gt;=65, "65+")</f>
        <v>35-49</v>
      </c>
      <c r="X2389" t="str">
        <f>_xlfn.XLOOKUP(Table4[[#This Row],[StoreID]],Stores!A:A,Stores!B:B, "Not found")</f>
        <v>MegaMart Jimenezborough</v>
      </c>
      <c r="Y2389" t="str">
        <f>_xlfn.XLOOKUP(Table4[[#This Row],[StoreID]],Stores!A:A,Stores!C:C, "Not Found")</f>
        <v>Jimenezborough</v>
      </c>
      <c r="Z2389" t="str">
        <f>_xlfn.XLOOKUP(Table4[[#This Row],[StoreID]],Stores!A:A,Stores!D:D, "Not Found")</f>
        <v>South</v>
      </c>
    </row>
    <row r="2390" spans="1:26">
      <c r="A2390" t="s">
        <v>3256</v>
      </c>
      <c r="B2390" s="1">
        <v>45389</v>
      </c>
      <c r="C2390" t="s">
        <v>462</v>
      </c>
      <c r="D2390" t="s">
        <v>757</v>
      </c>
      <c r="E2390" t="s">
        <v>831</v>
      </c>
      <c r="F2390">
        <v>2</v>
      </c>
      <c r="G2390">
        <v>0.1</v>
      </c>
      <c r="H2390" t="s">
        <v>865</v>
      </c>
      <c r="I2390" s="4">
        <f>Table4[[#This Row],[Quantity]]*Table4[[#This Row],[UnitPrice]]</f>
        <v>2492.2199999999998</v>
      </c>
      <c r="J2390" s="4">
        <f>Table4[[#This Row],[Gross Revenue]]*(1-Table4[[#This Row],[Discount]])</f>
        <v>2242.998</v>
      </c>
      <c r="K2390" s="4">
        <f>Table4[[#This Row],[Quantity]]*Table4[[#This Row],[CostPrice]]</f>
        <v>1667.04</v>
      </c>
      <c r="L2390" s="4">
        <f>Table4[[#This Row],[Net Revenue]]-Table4[[#This Row],[Total Cost]]</f>
        <v>575.95800000000008</v>
      </c>
      <c r="M2390" t="str">
        <f>_xlfn.XLOOKUP(Table4[[#This Row],[ProductID]], Products!A:A,Products!B:B, "Not Found")</f>
        <v>Find Headphones</v>
      </c>
      <c r="N2390" t="str">
        <f>TEXT(Table4[[#This Row],[Date]], "mmm")</f>
        <v>Apr</v>
      </c>
      <c r="O2390" t="str">
        <f>TEXT(Table4[[#This Row],[Date]], "yyyy")</f>
        <v>2024</v>
      </c>
      <c r="P2390" t="str">
        <f>_xlfn.XLOOKUP(Table4[[#This Row],[ProductID]],Products!A:A,Products!C:C, "Not Found")</f>
        <v>Electronics</v>
      </c>
      <c r="Q2390" t="str">
        <f>_xlfn.XLOOKUP(Table4[[#This Row],[ProductID]],Products!A:A,Products!D:D,"Not Found")</f>
        <v>Headphones</v>
      </c>
      <c r="R2390">
        <f>_xlfn.XLOOKUP(Table4[[#This Row],[ProductID]],Products!A:A,Products!E:E,"Not Found")</f>
        <v>1246.1099999999999</v>
      </c>
      <c r="S2390">
        <f>_xlfn.XLOOKUP(Table4[[#This Row],[ProductID]],Products!A:A,Products!F:F, "Not Found")</f>
        <v>833.52</v>
      </c>
      <c r="T2390" t="str">
        <f>_xlfn.XLOOKUP(Table4[[#This Row],[CustomerID]],Customers!A:A,Customers!D:D, "Not Found")</f>
        <v>M</v>
      </c>
      <c r="U2390" s="6">
        <f>_xlfn.XLOOKUP(Table4[[#This Row],[CustomerID]],Customers!A:A,Customers!E:E, "Not Found")</f>
        <v>32966</v>
      </c>
      <c r="V2390">
        <f ca="1">DATEDIF(Table4[[#This Row],[CustomerBirthday]], TODAY(), "Y")</f>
        <v>36</v>
      </c>
      <c r="W2390" t="str" cm="1">
        <f t="array" aca="1" ref="W2390" ca="1">_xlfn.IFS(Table4[[#This Row],[Age]]&lt;25, "Under 25",Table4[[#This Row],[Age]]=34, "25-34", Table4[[#This Row],[Age]]&lt;=49, "35-49", Table4[[#This Row],[Age]]&lt;=64, "50-64", Table4[[#This Row],[Age]]&gt;=65, "65+")</f>
        <v>35-49</v>
      </c>
      <c r="X2390" t="str">
        <f>_xlfn.XLOOKUP(Table4[[#This Row],[StoreID]],Stores!A:A,Stores!B:B, "Not found")</f>
        <v>MegaMart Jimenezborough</v>
      </c>
      <c r="Y2390" t="str">
        <f>_xlfn.XLOOKUP(Table4[[#This Row],[StoreID]],Stores!A:A,Stores!C:C, "Not Found")</f>
        <v>Jimenezborough</v>
      </c>
      <c r="Z2390" t="str">
        <f>_xlfn.XLOOKUP(Table4[[#This Row],[StoreID]],Stores!A:A,Stores!D:D, "Not Found")</f>
        <v>South</v>
      </c>
    </row>
    <row r="2391" spans="1:26">
      <c r="A2391" t="s">
        <v>3257</v>
      </c>
      <c r="B2391" s="1">
        <v>45895</v>
      </c>
      <c r="C2391" t="s">
        <v>32</v>
      </c>
      <c r="D2391" t="s">
        <v>750</v>
      </c>
      <c r="E2391" t="s">
        <v>835</v>
      </c>
      <c r="F2391">
        <v>2</v>
      </c>
      <c r="G2391">
        <v>0</v>
      </c>
      <c r="H2391" t="s">
        <v>865</v>
      </c>
      <c r="I2391" s="4">
        <f>Table4[[#This Row],[Quantity]]*Table4[[#This Row],[UnitPrice]]</f>
        <v>2685.5</v>
      </c>
      <c r="J2391" s="4">
        <f>Table4[[#This Row],[Gross Revenue]]*(1-Table4[[#This Row],[Discount]])</f>
        <v>2685.5</v>
      </c>
      <c r="K2391" s="4">
        <f>Table4[[#This Row],[Quantity]]*Table4[[#This Row],[CostPrice]]</f>
        <v>1595.88</v>
      </c>
      <c r="L2391" s="4">
        <f>Table4[[#This Row],[Net Revenue]]-Table4[[#This Row],[Total Cost]]</f>
        <v>1089.6199999999999</v>
      </c>
      <c r="M2391" t="str">
        <f>_xlfn.XLOOKUP(Table4[[#This Row],[ProductID]], Products!A:A,Products!B:B, "Not Found")</f>
        <v>Add Clothing</v>
      </c>
      <c r="N2391" t="str">
        <f>TEXT(Table4[[#This Row],[Date]], "mmm")</f>
        <v>Aug</v>
      </c>
      <c r="O2391" t="str">
        <f>TEXT(Table4[[#This Row],[Date]], "yyyy")</f>
        <v>2025</v>
      </c>
      <c r="P2391" t="str">
        <f>_xlfn.XLOOKUP(Table4[[#This Row],[ProductID]],Products!A:A,Products!C:C, "Not Found")</f>
        <v>Fashion</v>
      </c>
      <c r="Q2391" t="str">
        <f>_xlfn.XLOOKUP(Table4[[#This Row],[ProductID]],Products!A:A,Products!D:D,"Not Found")</f>
        <v>Clothing</v>
      </c>
      <c r="R2391">
        <f>_xlfn.XLOOKUP(Table4[[#This Row],[ProductID]],Products!A:A,Products!E:E,"Not Found")</f>
        <v>1342.75</v>
      </c>
      <c r="S2391">
        <f>_xlfn.XLOOKUP(Table4[[#This Row],[ProductID]],Products!A:A,Products!F:F, "Not Found")</f>
        <v>797.94</v>
      </c>
      <c r="T2391" t="str">
        <f>_xlfn.XLOOKUP(Table4[[#This Row],[CustomerID]],Customers!A:A,Customers!D:D, "Not Found")</f>
        <v>M</v>
      </c>
      <c r="U2391" s="6">
        <f>_xlfn.XLOOKUP(Table4[[#This Row],[CustomerID]],Customers!A:A,Customers!E:E, "Not Found")</f>
        <v>31058</v>
      </c>
      <c r="V2391">
        <f ca="1">DATEDIF(Table4[[#This Row],[CustomerBirthday]], TODAY(), "Y")</f>
        <v>41</v>
      </c>
      <c r="W2391" t="str" cm="1">
        <f t="array" aca="1" ref="W2391" ca="1">_xlfn.IFS(Table4[[#This Row],[Age]]&lt;25, "Under 25",Table4[[#This Row],[Age]]=34, "25-34", Table4[[#This Row],[Age]]&lt;=49, "35-49", Table4[[#This Row],[Age]]&lt;=64, "50-64", Table4[[#This Row],[Age]]&gt;=65, "65+")</f>
        <v>35-49</v>
      </c>
      <c r="X2391" t="str">
        <f>_xlfn.XLOOKUP(Table4[[#This Row],[StoreID]],Stores!A:A,Stores!B:B, "Not found")</f>
        <v>MegaMart Peckmouth</v>
      </c>
      <c r="Y2391" t="str">
        <f>_xlfn.XLOOKUP(Table4[[#This Row],[StoreID]],Stores!A:A,Stores!C:C, "Not Found")</f>
        <v>Peckmouth</v>
      </c>
      <c r="Z2391" t="str">
        <f>_xlfn.XLOOKUP(Table4[[#This Row],[StoreID]],Stores!A:A,Stores!D:D, "Not Found")</f>
        <v>East</v>
      </c>
    </row>
    <row r="2392" spans="1:26">
      <c r="A2392" t="s">
        <v>3258</v>
      </c>
      <c r="B2392" s="1">
        <v>45626</v>
      </c>
      <c r="C2392" t="s">
        <v>677</v>
      </c>
      <c r="D2392" t="s">
        <v>757</v>
      </c>
      <c r="E2392" t="s">
        <v>831</v>
      </c>
      <c r="F2392">
        <v>4</v>
      </c>
      <c r="G2392">
        <v>0.15</v>
      </c>
      <c r="H2392" t="s">
        <v>871</v>
      </c>
      <c r="I2392" s="4">
        <f>Table4[[#This Row],[Quantity]]*Table4[[#This Row],[UnitPrice]]</f>
        <v>4984.4399999999996</v>
      </c>
      <c r="J2392" s="4">
        <f>Table4[[#This Row],[Gross Revenue]]*(1-Table4[[#This Row],[Discount]])</f>
        <v>4236.7739999999994</v>
      </c>
      <c r="K2392" s="4">
        <f>Table4[[#This Row],[Quantity]]*Table4[[#This Row],[CostPrice]]</f>
        <v>3334.08</v>
      </c>
      <c r="L2392" s="4">
        <f>Table4[[#This Row],[Net Revenue]]-Table4[[#This Row],[Total Cost]]</f>
        <v>902.69399999999951</v>
      </c>
      <c r="M2392" t="str">
        <f>_xlfn.XLOOKUP(Table4[[#This Row],[ProductID]], Products!A:A,Products!B:B, "Not Found")</f>
        <v>Find Headphones</v>
      </c>
      <c r="N2392" t="str">
        <f>TEXT(Table4[[#This Row],[Date]], "mmm")</f>
        <v>Nov</v>
      </c>
      <c r="O2392" t="str">
        <f>TEXT(Table4[[#This Row],[Date]], "yyyy")</f>
        <v>2024</v>
      </c>
      <c r="P2392" t="str">
        <f>_xlfn.XLOOKUP(Table4[[#This Row],[ProductID]],Products!A:A,Products!C:C, "Not Found")</f>
        <v>Electronics</v>
      </c>
      <c r="Q2392" t="str">
        <f>_xlfn.XLOOKUP(Table4[[#This Row],[ProductID]],Products!A:A,Products!D:D,"Not Found")</f>
        <v>Headphones</v>
      </c>
      <c r="R2392">
        <f>_xlfn.XLOOKUP(Table4[[#This Row],[ProductID]],Products!A:A,Products!E:E,"Not Found")</f>
        <v>1246.1099999999999</v>
      </c>
      <c r="S2392">
        <f>_xlfn.XLOOKUP(Table4[[#This Row],[ProductID]],Products!A:A,Products!F:F, "Not Found")</f>
        <v>833.52</v>
      </c>
      <c r="T2392" t="str">
        <f>_xlfn.XLOOKUP(Table4[[#This Row],[CustomerID]],Customers!A:A,Customers!D:D, "Not Found")</f>
        <v>M</v>
      </c>
      <c r="U2392" s="6">
        <f>_xlfn.XLOOKUP(Table4[[#This Row],[CustomerID]],Customers!A:A,Customers!E:E, "Not Found")</f>
        <v>38926</v>
      </c>
      <c r="V2392">
        <f ca="1">DATEDIF(Table4[[#This Row],[CustomerBirthday]], TODAY(), "Y")</f>
        <v>19</v>
      </c>
      <c r="W2392" t="str" cm="1">
        <f t="array" aca="1" ref="W2392" ca="1">_xlfn.IFS(Table4[[#This Row],[Age]]&lt;25, "Under 25",Table4[[#This Row],[Age]]=34, "25-34", Table4[[#This Row],[Age]]&lt;=49, "35-49", Table4[[#This Row],[Age]]&lt;=64, "50-64", Table4[[#This Row],[Age]]&gt;=65, "65+")</f>
        <v>Under 25</v>
      </c>
      <c r="X2392" t="str">
        <f>_xlfn.XLOOKUP(Table4[[#This Row],[StoreID]],Stores!A:A,Stores!B:B, "Not found")</f>
        <v>MegaMart Jimenezborough</v>
      </c>
      <c r="Y2392" t="str">
        <f>_xlfn.XLOOKUP(Table4[[#This Row],[StoreID]],Stores!A:A,Stores!C:C, "Not Found")</f>
        <v>Jimenezborough</v>
      </c>
      <c r="Z2392" t="str">
        <f>_xlfn.XLOOKUP(Table4[[#This Row],[StoreID]],Stores!A:A,Stores!D:D, "Not Found")</f>
        <v>South</v>
      </c>
    </row>
    <row r="2393" spans="1:26">
      <c r="A2393" t="s">
        <v>3259</v>
      </c>
      <c r="B2393" s="1">
        <v>45757</v>
      </c>
      <c r="C2393" t="s">
        <v>670</v>
      </c>
      <c r="D2393" t="s">
        <v>788</v>
      </c>
      <c r="E2393" t="s">
        <v>839</v>
      </c>
      <c r="F2393">
        <v>1</v>
      </c>
      <c r="G2393">
        <v>0</v>
      </c>
      <c r="H2393" t="s">
        <v>875</v>
      </c>
      <c r="I2393" s="4">
        <f>Table4[[#This Row],[Quantity]]*Table4[[#This Row],[UnitPrice]]</f>
        <v>1095.72</v>
      </c>
      <c r="J2393" s="4">
        <f>Table4[[#This Row],[Gross Revenue]]*(1-Table4[[#This Row],[Discount]])</f>
        <v>1095.72</v>
      </c>
      <c r="K2393" s="4">
        <f>Table4[[#This Row],[Quantity]]*Table4[[#This Row],[CostPrice]]</f>
        <v>822.2</v>
      </c>
      <c r="L2393" s="4">
        <f>Table4[[#This Row],[Net Revenue]]-Table4[[#This Row],[Total Cost]]</f>
        <v>273.52</v>
      </c>
      <c r="M2393" t="str">
        <f>_xlfn.XLOOKUP(Table4[[#This Row],[ProductID]], Products!A:A,Products!B:B, "Not Found")</f>
        <v>Foot Snacks</v>
      </c>
      <c r="N2393" t="str">
        <f>TEXT(Table4[[#This Row],[Date]], "mmm")</f>
        <v>Apr</v>
      </c>
      <c r="O2393" t="str">
        <f>TEXT(Table4[[#This Row],[Date]], "yyyy")</f>
        <v>2025</v>
      </c>
      <c r="P2393" t="str">
        <f>_xlfn.XLOOKUP(Table4[[#This Row],[ProductID]],Products!A:A,Products!C:C, "Not Found")</f>
        <v>Groceries</v>
      </c>
      <c r="Q2393" t="str">
        <f>_xlfn.XLOOKUP(Table4[[#This Row],[ProductID]],Products!A:A,Products!D:D,"Not Found")</f>
        <v>Snacks</v>
      </c>
      <c r="R2393">
        <f>_xlfn.XLOOKUP(Table4[[#This Row],[ProductID]],Products!A:A,Products!E:E,"Not Found")</f>
        <v>1095.72</v>
      </c>
      <c r="S2393">
        <f>_xlfn.XLOOKUP(Table4[[#This Row],[ProductID]],Products!A:A,Products!F:F, "Not Found")</f>
        <v>822.2</v>
      </c>
      <c r="T2393" t="str">
        <f>_xlfn.XLOOKUP(Table4[[#This Row],[CustomerID]],Customers!A:A,Customers!D:D, "Not Found")</f>
        <v>M</v>
      </c>
      <c r="U2393" s="6">
        <f>_xlfn.XLOOKUP(Table4[[#This Row],[CustomerID]],Customers!A:A,Customers!E:E, "Not Found")</f>
        <v>24703</v>
      </c>
      <c r="V2393">
        <f ca="1">DATEDIF(Table4[[#This Row],[CustomerBirthday]], TODAY(), "Y")</f>
        <v>58</v>
      </c>
      <c r="W2393" t="str" cm="1">
        <f t="array" aca="1" ref="W2393" ca="1">_xlfn.IFS(Table4[[#This Row],[Age]]&lt;25, "Under 25",Table4[[#This Row],[Age]]=34, "25-34", Table4[[#This Row],[Age]]&lt;=49, "35-49", Table4[[#This Row],[Age]]&lt;=64, "50-64", Table4[[#This Row],[Age]]&gt;=65, "65+")</f>
        <v>50-64</v>
      </c>
      <c r="X2393" t="str">
        <f>_xlfn.XLOOKUP(Table4[[#This Row],[StoreID]],Stores!A:A,Stores!B:B, "Not found")</f>
        <v>MegaMart New Michele</v>
      </c>
      <c r="Y2393" t="str">
        <f>_xlfn.XLOOKUP(Table4[[#This Row],[StoreID]],Stores!A:A,Stores!C:C, "Not Found")</f>
        <v>New Michele</v>
      </c>
      <c r="Z2393" t="str">
        <f>_xlfn.XLOOKUP(Table4[[#This Row],[StoreID]],Stores!A:A,Stores!D:D, "Not Found")</f>
        <v>West</v>
      </c>
    </row>
    <row r="2394" spans="1:26">
      <c r="A2394" t="s">
        <v>3260</v>
      </c>
      <c r="B2394" s="1">
        <v>45313</v>
      </c>
      <c r="C2394" t="s">
        <v>476</v>
      </c>
      <c r="D2394" t="s">
        <v>786</v>
      </c>
      <c r="E2394" t="s">
        <v>842</v>
      </c>
      <c r="F2394">
        <v>1</v>
      </c>
      <c r="G2394">
        <v>0</v>
      </c>
      <c r="H2394" t="s">
        <v>871</v>
      </c>
      <c r="I2394" s="4">
        <f>Table4[[#This Row],[Quantity]]*Table4[[#This Row],[UnitPrice]]</f>
        <v>29.24</v>
      </c>
      <c r="J2394" s="4">
        <f>Table4[[#This Row],[Gross Revenue]]*(1-Table4[[#This Row],[Discount]])</f>
        <v>29.24</v>
      </c>
      <c r="K2394" s="4">
        <f>Table4[[#This Row],[Quantity]]*Table4[[#This Row],[CostPrice]]</f>
        <v>15.28</v>
      </c>
      <c r="L2394" s="4">
        <f>Table4[[#This Row],[Net Revenue]]-Table4[[#This Row],[Total Cost]]</f>
        <v>13.959999999999999</v>
      </c>
      <c r="M2394" t="str">
        <f>_xlfn.XLOOKUP(Table4[[#This Row],[ProductID]], Products!A:A,Products!B:B, "Not Found")</f>
        <v>National Watches</v>
      </c>
      <c r="N2394" t="str">
        <f>TEXT(Table4[[#This Row],[Date]], "mmm")</f>
        <v>Jan</v>
      </c>
      <c r="O2394" t="str">
        <f>TEXT(Table4[[#This Row],[Date]], "yyyy")</f>
        <v>2024</v>
      </c>
      <c r="P2394" t="str">
        <f>_xlfn.XLOOKUP(Table4[[#This Row],[ProductID]],Products!A:A,Products!C:C, "Not Found")</f>
        <v>Fashion</v>
      </c>
      <c r="Q2394" t="str">
        <f>_xlfn.XLOOKUP(Table4[[#This Row],[ProductID]],Products!A:A,Products!D:D,"Not Found")</f>
        <v>Watches</v>
      </c>
      <c r="R2394">
        <f>_xlfn.XLOOKUP(Table4[[#This Row],[ProductID]],Products!A:A,Products!E:E,"Not Found")</f>
        <v>29.24</v>
      </c>
      <c r="S2394">
        <f>_xlfn.XLOOKUP(Table4[[#This Row],[ProductID]],Products!A:A,Products!F:F, "Not Found")</f>
        <v>15.28</v>
      </c>
      <c r="T2394" t="str">
        <f>_xlfn.XLOOKUP(Table4[[#This Row],[CustomerID]],Customers!A:A,Customers!D:D, "Not Found")</f>
        <v>M</v>
      </c>
      <c r="U2394" s="6">
        <f>_xlfn.XLOOKUP(Table4[[#This Row],[CustomerID]],Customers!A:A,Customers!E:E, "Not Found")</f>
        <v>29985</v>
      </c>
      <c r="V2394">
        <f ca="1">DATEDIF(Table4[[#This Row],[CustomerBirthday]], TODAY(), "Y")</f>
        <v>44</v>
      </c>
      <c r="W2394" t="str" cm="1">
        <f t="array" aca="1" ref="W2394" ca="1">_xlfn.IFS(Table4[[#This Row],[Age]]&lt;25, "Under 25",Table4[[#This Row],[Age]]=34, "25-34", Table4[[#This Row],[Age]]&lt;=49, "35-49", Table4[[#This Row],[Age]]&lt;=64, "50-64", Table4[[#This Row],[Age]]&gt;=65, "65+")</f>
        <v>35-49</v>
      </c>
      <c r="X2394" t="str">
        <f>_xlfn.XLOOKUP(Table4[[#This Row],[StoreID]],Stores!A:A,Stores!B:B, "Not found")</f>
        <v>MegaMart Brianahaven</v>
      </c>
      <c r="Y2394" t="str">
        <f>_xlfn.XLOOKUP(Table4[[#This Row],[StoreID]],Stores!A:A,Stores!C:C, "Not Found")</f>
        <v>Brianahaven</v>
      </c>
      <c r="Z2394" t="str">
        <f>_xlfn.XLOOKUP(Table4[[#This Row],[StoreID]],Stores!A:A,Stores!D:D, "Not Found")</f>
        <v>North</v>
      </c>
    </row>
    <row r="2395" spans="1:26">
      <c r="A2395" t="s">
        <v>3261</v>
      </c>
      <c r="B2395" s="1">
        <v>45477</v>
      </c>
      <c r="C2395" t="s">
        <v>101</v>
      </c>
      <c r="D2395" t="s">
        <v>794</v>
      </c>
      <c r="E2395" t="s">
        <v>846</v>
      </c>
      <c r="F2395">
        <v>4</v>
      </c>
      <c r="G2395">
        <v>0.05</v>
      </c>
      <c r="H2395" t="s">
        <v>865</v>
      </c>
      <c r="I2395" s="4">
        <f>Table4[[#This Row],[Quantity]]*Table4[[#This Row],[UnitPrice]]</f>
        <v>1712.2</v>
      </c>
      <c r="J2395" s="4">
        <f>Table4[[#This Row],[Gross Revenue]]*(1-Table4[[#This Row],[Discount]])</f>
        <v>1626.59</v>
      </c>
      <c r="K2395" s="4">
        <f>Table4[[#This Row],[Quantity]]*Table4[[#This Row],[CostPrice]]</f>
        <v>984.28</v>
      </c>
      <c r="L2395" s="4">
        <f>Table4[[#This Row],[Net Revenue]]-Table4[[#This Row],[Total Cost]]</f>
        <v>642.30999999999995</v>
      </c>
      <c r="M2395" t="str">
        <f>_xlfn.XLOOKUP(Table4[[#This Row],[ProductID]], Products!A:A,Products!B:B, "Not Found")</f>
        <v>Everything Laptop</v>
      </c>
      <c r="N2395" t="str">
        <f>TEXT(Table4[[#This Row],[Date]], "mmm")</f>
        <v>Jul</v>
      </c>
      <c r="O2395" t="str">
        <f>TEXT(Table4[[#This Row],[Date]], "yyyy")</f>
        <v>2024</v>
      </c>
      <c r="P2395" t="str">
        <f>_xlfn.XLOOKUP(Table4[[#This Row],[ProductID]],Products!A:A,Products!C:C, "Not Found")</f>
        <v>Electronics</v>
      </c>
      <c r="Q2395" t="str">
        <f>_xlfn.XLOOKUP(Table4[[#This Row],[ProductID]],Products!A:A,Products!D:D,"Not Found")</f>
        <v>Laptop</v>
      </c>
      <c r="R2395">
        <f>_xlfn.XLOOKUP(Table4[[#This Row],[ProductID]],Products!A:A,Products!E:E,"Not Found")</f>
        <v>428.05</v>
      </c>
      <c r="S2395">
        <f>_xlfn.XLOOKUP(Table4[[#This Row],[ProductID]],Products!A:A,Products!F:F, "Not Found")</f>
        <v>246.07</v>
      </c>
      <c r="T2395" t="str">
        <f>_xlfn.XLOOKUP(Table4[[#This Row],[CustomerID]],Customers!A:A,Customers!D:D, "Not Found")</f>
        <v>F</v>
      </c>
      <c r="U2395" s="6">
        <f>_xlfn.XLOOKUP(Table4[[#This Row],[CustomerID]],Customers!A:A,Customers!E:E, "Not Found")</f>
        <v>26004</v>
      </c>
      <c r="V2395">
        <f ca="1">DATEDIF(Table4[[#This Row],[CustomerBirthday]], TODAY(), "Y")</f>
        <v>55</v>
      </c>
      <c r="W2395" t="str" cm="1">
        <f t="array" aca="1" ref="W2395" ca="1">_xlfn.IFS(Table4[[#This Row],[Age]]&lt;25, "Under 25",Table4[[#This Row],[Age]]=34, "25-34", Table4[[#This Row],[Age]]&lt;=49, "35-49", Table4[[#This Row],[Age]]&lt;=64, "50-64", Table4[[#This Row],[Age]]&gt;=65, "65+")</f>
        <v>50-64</v>
      </c>
      <c r="X2395" t="str">
        <f>_xlfn.XLOOKUP(Table4[[#This Row],[StoreID]],Stores!A:A,Stores!B:B, "Not found")</f>
        <v>MegaMart Johnmouth</v>
      </c>
      <c r="Y2395" t="str">
        <f>_xlfn.XLOOKUP(Table4[[#This Row],[StoreID]],Stores!A:A,Stores!C:C, "Not Found")</f>
        <v>Johnmouth</v>
      </c>
      <c r="Z2395" t="str">
        <f>_xlfn.XLOOKUP(Table4[[#This Row],[StoreID]],Stores!A:A,Stores!D:D, "Not Found")</f>
        <v>East</v>
      </c>
    </row>
    <row r="2396" spans="1:26">
      <c r="A2396" t="s">
        <v>3262</v>
      </c>
      <c r="B2396" s="1">
        <v>45465</v>
      </c>
      <c r="C2396" t="s">
        <v>313</v>
      </c>
      <c r="D2396" t="s">
        <v>822</v>
      </c>
      <c r="E2396" t="s">
        <v>842</v>
      </c>
      <c r="F2396">
        <v>5</v>
      </c>
      <c r="G2396">
        <v>0</v>
      </c>
      <c r="H2396" t="s">
        <v>865</v>
      </c>
      <c r="I2396" s="4">
        <f>Table4[[#This Row],[Quantity]]*Table4[[#This Row],[UnitPrice]]</f>
        <v>6081.7999999999993</v>
      </c>
      <c r="J2396" s="4">
        <f>Table4[[#This Row],[Gross Revenue]]*(1-Table4[[#This Row],[Discount]])</f>
        <v>6081.7999999999993</v>
      </c>
      <c r="K2396" s="4">
        <f>Table4[[#This Row],[Quantity]]*Table4[[#This Row],[CostPrice]]</f>
        <v>3974</v>
      </c>
      <c r="L2396" s="4">
        <f>Table4[[#This Row],[Net Revenue]]-Table4[[#This Row],[Total Cost]]</f>
        <v>2107.7999999999993</v>
      </c>
      <c r="M2396" t="str">
        <f>_xlfn.XLOOKUP(Table4[[#This Row],[ProductID]], Products!A:A,Products!B:B, "Not Found")</f>
        <v>Nor Bags</v>
      </c>
      <c r="N2396" t="str">
        <f>TEXT(Table4[[#This Row],[Date]], "mmm")</f>
        <v>Jun</v>
      </c>
      <c r="O2396" t="str">
        <f>TEXT(Table4[[#This Row],[Date]], "yyyy")</f>
        <v>2024</v>
      </c>
      <c r="P2396" t="str">
        <f>_xlfn.XLOOKUP(Table4[[#This Row],[ProductID]],Products!A:A,Products!C:C, "Not Found")</f>
        <v>Fashion</v>
      </c>
      <c r="Q2396" t="str">
        <f>_xlfn.XLOOKUP(Table4[[#This Row],[ProductID]],Products!A:A,Products!D:D,"Not Found")</f>
        <v>Bags</v>
      </c>
      <c r="R2396">
        <f>_xlfn.XLOOKUP(Table4[[#This Row],[ProductID]],Products!A:A,Products!E:E,"Not Found")</f>
        <v>1216.3599999999999</v>
      </c>
      <c r="S2396">
        <f>_xlfn.XLOOKUP(Table4[[#This Row],[ProductID]],Products!A:A,Products!F:F, "Not Found")</f>
        <v>794.8</v>
      </c>
      <c r="T2396" t="str">
        <f>_xlfn.XLOOKUP(Table4[[#This Row],[CustomerID]],Customers!A:A,Customers!D:D, "Not Found")</f>
        <v>F</v>
      </c>
      <c r="U2396" s="6">
        <f>_xlfn.XLOOKUP(Table4[[#This Row],[CustomerID]],Customers!A:A,Customers!E:E, "Not Found")</f>
        <v>29674</v>
      </c>
      <c r="V2396">
        <f ca="1">DATEDIF(Table4[[#This Row],[CustomerBirthday]], TODAY(), "Y")</f>
        <v>45</v>
      </c>
      <c r="W2396" t="str" cm="1">
        <f t="array" aca="1" ref="W2396" ca="1">_xlfn.IFS(Table4[[#This Row],[Age]]&lt;25, "Under 25",Table4[[#This Row],[Age]]=34, "25-34", Table4[[#This Row],[Age]]&lt;=49, "35-49", Table4[[#This Row],[Age]]&lt;=64, "50-64", Table4[[#This Row],[Age]]&gt;=65, "65+")</f>
        <v>35-49</v>
      </c>
      <c r="X2396" t="str">
        <f>_xlfn.XLOOKUP(Table4[[#This Row],[StoreID]],Stores!A:A,Stores!B:B, "Not found")</f>
        <v>MegaMart Brianahaven</v>
      </c>
      <c r="Y2396" t="str">
        <f>_xlfn.XLOOKUP(Table4[[#This Row],[StoreID]],Stores!A:A,Stores!C:C, "Not Found")</f>
        <v>Brianahaven</v>
      </c>
      <c r="Z2396" t="str">
        <f>_xlfn.XLOOKUP(Table4[[#This Row],[StoreID]],Stores!A:A,Stores!D:D, "Not Found")</f>
        <v>North</v>
      </c>
    </row>
    <row r="2397" spans="1:26">
      <c r="A2397" t="s">
        <v>3263</v>
      </c>
      <c r="B2397" s="1">
        <v>45766</v>
      </c>
      <c r="C2397" t="s">
        <v>270</v>
      </c>
      <c r="D2397" t="s">
        <v>753</v>
      </c>
      <c r="E2397" t="s">
        <v>842</v>
      </c>
      <c r="F2397">
        <v>2</v>
      </c>
      <c r="G2397">
        <v>0</v>
      </c>
      <c r="H2397" t="s">
        <v>865</v>
      </c>
      <c r="I2397" s="4">
        <f>Table4[[#This Row],[Quantity]]*Table4[[#This Row],[UnitPrice]]</f>
        <v>540.9</v>
      </c>
      <c r="J2397" s="4">
        <f>Table4[[#This Row],[Gross Revenue]]*(1-Table4[[#This Row],[Discount]])</f>
        <v>540.9</v>
      </c>
      <c r="K2397" s="4">
        <f>Table4[[#This Row],[Quantity]]*Table4[[#This Row],[CostPrice]]</f>
        <v>375.2</v>
      </c>
      <c r="L2397" s="4">
        <f>Table4[[#This Row],[Net Revenue]]-Table4[[#This Row],[Total Cost]]</f>
        <v>165.7</v>
      </c>
      <c r="M2397" t="str">
        <f>_xlfn.XLOOKUP(Table4[[#This Row],[ProductID]], Products!A:A,Products!B:B, "Not Found")</f>
        <v>Whether Bags</v>
      </c>
      <c r="N2397" t="str">
        <f>TEXT(Table4[[#This Row],[Date]], "mmm")</f>
        <v>Apr</v>
      </c>
      <c r="O2397" t="str">
        <f>TEXT(Table4[[#This Row],[Date]], "yyyy")</f>
        <v>2025</v>
      </c>
      <c r="P2397" t="str">
        <f>_xlfn.XLOOKUP(Table4[[#This Row],[ProductID]],Products!A:A,Products!C:C, "Not Found")</f>
        <v>Fashion</v>
      </c>
      <c r="Q2397" t="str">
        <f>_xlfn.XLOOKUP(Table4[[#This Row],[ProductID]],Products!A:A,Products!D:D,"Not Found")</f>
        <v>Bags</v>
      </c>
      <c r="R2397">
        <f>_xlfn.XLOOKUP(Table4[[#This Row],[ProductID]],Products!A:A,Products!E:E,"Not Found")</f>
        <v>270.45</v>
      </c>
      <c r="S2397">
        <f>_xlfn.XLOOKUP(Table4[[#This Row],[ProductID]],Products!A:A,Products!F:F, "Not Found")</f>
        <v>187.6</v>
      </c>
      <c r="T2397" t="str">
        <f>_xlfn.XLOOKUP(Table4[[#This Row],[CustomerID]],Customers!A:A,Customers!D:D, "Not Found")</f>
        <v>M</v>
      </c>
      <c r="U2397" s="6">
        <f>_xlfn.XLOOKUP(Table4[[#This Row],[CustomerID]],Customers!A:A,Customers!E:E, "Not Found")</f>
        <v>22815</v>
      </c>
      <c r="V2397">
        <f ca="1">DATEDIF(Table4[[#This Row],[CustomerBirthday]], TODAY(), "Y")</f>
        <v>64</v>
      </c>
      <c r="W2397" t="str" cm="1">
        <f t="array" aca="1" ref="W2397" ca="1">_xlfn.IFS(Table4[[#This Row],[Age]]&lt;25, "Under 25",Table4[[#This Row],[Age]]=34, "25-34", Table4[[#This Row],[Age]]&lt;=49, "35-49", Table4[[#This Row],[Age]]&lt;=64, "50-64", Table4[[#This Row],[Age]]&gt;=65, "65+")</f>
        <v>50-64</v>
      </c>
      <c r="X2397" t="str">
        <f>_xlfn.XLOOKUP(Table4[[#This Row],[StoreID]],Stores!A:A,Stores!B:B, "Not found")</f>
        <v>MegaMart Brianahaven</v>
      </c>
      <c r="Y2397" t="str">
        <f>_xlfn.XLOOKUP(Table4[[#This Row],[StoreID]],Stores!A:A,Stores!C:C, "Not Found")</f>
        <v>Brianahaven</v>
      </c>
      <c r="Z2397" t="str">
        <f>_xlfn.XLOOKUP(Table4[[#This Row],[StoreID]],Stores!A:A,Stores!D:D, "Not Found")</f>
        <v>North</v>
      </c>
    </row>
    <row r="2398" spans="1:26">
      <c r="A2398" t="s">
        <v>3264</v>
      </c>
      <c r="B2398" s="1">
        <v>45860</v>
      </c>
      <c r="C2398" t="s">
        <v>599</v>
      </c>
      <c r="D2398" t="s">
        <v>804</v>
      </c>
      <c r="E2398" t="s">
        <v>846</v>
      </c>
      <c r="F2398">
        <v>4</v>
      </c>
      <c r="G2398">
        <v>0.15</v>
      </c>
      <c r="H2398" t="s">
        <v>865</v>
      </c>
      <c r="I2398" s="4">
        <f>Table4[[#This Row],[Quantity]]*Table4[[#This Row],[UnitPrice]]</f>
        <v>2163.7600000000002</v>
      </c>
      <c r="J2398" s="4">
        <f>Table4[[#This Row],[Gross Revenue]]*(1-Table4[[#This Row],[Discount]])</f>
        <v>1839.1960000000001</v>
      </c>
      <c r="K2398" s="4">
        <f>Table4[[#This Row],[Quantity]]*Table4[[#This Row],[CostPrice]]</f>
        <v>1593</v>
      </c>
      <c r="L2398" s="4">
        <f>Table4[[#This Row],[Net Revenue]]-Table4[[#This Row],[Total Cost]]</f>
        <v>246.19600000000014</v>
      </c>
      <c r="M2398" t="str">
        <f>_xlfn.XLOOKUP(Table4[[#This Row],[ProductID]], Products!A:A,Products!B:B, "Not Found")</f>
        <v>Church Clothing</v>
      </c>
      <c r="N2398" t="str">
        <f>TEXT(Table4[[#This Row],[Date]], "mmm")</f>
        <v>Jul</v>
      </c>
      <c r="O2398" t="str">
        <f>TEXT(Table4[[#This Row],[Date]], "yyyy")</f>
        <v>2025</v>
      </c>
      <c r="P2398" t="str">
        <f>_xlfn.XLOOKUP(Table4[[#This Row],[ProductID]],Products!A:A,Products!C:C, "Not Found")</f>
        <v>Fashion</v>
      </c>
      <c r="Q2398" t="str">
        <f>_xlfn.XLOOKUP(Table4[[#This Row],[ProductID]],Products!A:A,Products!D:D,"Not Found")</f>
        <v>Clothing</v>
      </c>
      <c r="R2398">
        <f>_xlfn.XLOOKUP(Table4[[#This Row],[ProductID]],Products!A:A,Products!E:E,"Not Found")</f>
        <v>540.94000000000005</v>
      </c>
      <c r="S2398">
        <f>_xlfn.XLOOKUP(Table4[[#This Row],[ProductID]],Products!A:A,Products!F:F, "Not Found")</f>
        <v>398.25</v>
      </c>
      <c r="T2398" t="str">
        <f>_xlfn.XLOOKUP(Table4[[#This Row],[CustomerID]],Customers!A:A,Customers!D:D, "Not Found")</f>
        <v>M</v>
      </c>
      <c r="U2398" s="6">
        <f>_xlfn.XLOOKUP(Table4[[#This Row],[CustomerID]],Customers!A:A,Customers!E:E, "Not Found")</f>
        <v>25414</v>
      </c>
      <c r="V2398">
        <f ca="1">DATEDIF(Table4[[#This Row],[CustomerBirthday]], TODAY(), "Y")</f>
        <v>56</v>
      </c>
      <c r="W2398" t="str" cm="1">
        <f t="array" aca="1" ref="W2398" ca="1">_xlfn.IFS(Table4[[#This Row],[Age]]&lt;25, "Under 25",Table4[[#This Row],[Age]]=34, "25-34", Table4[[#This Row],[Age]]&lt;=49, "35-49", Table4[[#This Row],[Age]]&lt;=64, "50-64", Table4[[#This Row],[Age]]&gt;=65, "65+")</f>
        <v>50-64</v>
      </c>
      <c r="X2398" t="str">
        <f>_xlfn.XLOOKUP(Table4[[#This Row],[StoreID]],Stores!A:A,Stores!B:B, "Not found")</f>
        <v>MegaMart Johnmouth</v>
      </c>
      <c r="Y2398" t="str">
        <f>_xlfn.XLOOKUP(Table4[[#This Row],[StoreID]],Stores!A:A,Stores!C:C, "Not Found")</f>
        <v>Johnmouth</v>
      </c>
      <c r="Z2398" t="str">
        <f>_xlfn.XLOOKUP(Table4[[#This Row],[StoreID]],Stores!A:A,Stores!D:D, "Not Found")</f>
        <v>East</v>
      </c>
    </row>
    <row r="2399" spans="1:26">
      <c r="A2399" t="s">
        <v>3265</v>
      </c>
      <c r="B2399" s="1">
        <v>45442</v>
      </c>
      <c r="C2399" t="s">
        <v>411</v>
      </c>
      <c r="D2399" t="s">
        <v>766</v>
      </c>
      <c r="E2399" t="s">
        <v>831</v>
      </c>
      <c r="F2399">
        <v>2</v>
      </c>
      <c r="G2399">
        <v>0.15</v>
      </c>
      <c r="H2399" t="s">
        <v>865</v>
      </c>
      <c r="I2399" s="4">
        <f>Table4[[#This Row],[Quantity]]*Table4[[#This Row],[UnitPrice]]</f>
        <v>2454.48</v>
      </c>
      <c r="J2399" s="4">
        <f>Table4[[#This Row],[Gross Revenue]]*(1-Table4[[#This Row],[Discount]])</f>
        <v>2086.308</v>
      </c>
      <c r="K2399" s="4">
        <f>Table4[[#This Row],[Quantity]]*Table4[[#This Row],[CostPrice]]</f>
        <v>1954.18</v>
      </c>
      <c r="L2399" s="4">
        <f>Table4[[#This Row],[Net Revenue]]-Table4[[#This Row],[Total Cost]]</f>
        <v>132.12799999999993</v>
      </c>
      <c r="M2399" t="str">
        <f>_xlfn.XLOOKUP(Table4[[#This Row],[ProductID]], Products!A:A,Products!B:B, "Not Found")</f>
        <v>Firm Dairy</v>
      </c>
      <c r="N2399" t="str">
        <f>TEXT(Table4[[#This Row],[Date]], "mmm")</f>
        <v>May</v>
      </c>
      <c r="O2399" t="str">
        <f>TEXT(Table4[[#This Row],[Date]], "yyyy")</f>
        <v>2024</v>
      </c>
      <c r="P2399" t="str">
        <f>_xlfn.XLOOKUP(Table4[[#This Row],[ProductID]],Products!A:A,Products!C:C, "Not Found")</f>
        <v>Groceries</v>
      </c>
      <c r="Q2399" t="str">
        <f>_xlfn.XLOOKUP(Table4[[#This Row],[ProductID]],Products!A:A,Products!D:D,"Not Found")</f>
        <v>Dairy</v>
      </c>
      <c r="R2399">
        <f>_xlfn.XLOOKUP(Table4[[#This Row],[ProductID]],Products!A:A,Products!E:E,"Not Found")</f>
        <v>1227.24</v>
      </c>
      <c r="S2399">
        <f>_xlfn.XLOOKUP(Table4[[#This Row],[ProductID]],Products!A:A,Products!F:F, "Not Found")</f>
        <v>977.09</v>
      </c>
      <c r="T2399" t="str">
        <f>_xlfn.XLOOKUP(Table4[[#This Row],[CustomerID]],Customers!A:A,Customers!D:D, "Not Found")</f>
        <v>F</v>
      </c>
      <c r="U2399" s="6">
        <f>_xlfn.XLOOKUP(Table4[[#This Row],[CustomerID]],Customers!A:A,Customers!E:E, "Not Found")</f>
        <v>24112</v>
      </c>
      <c r="V2399">
        <f ca="1">DATEDIF(Table4[[#This Row],[CustomerBirthday]], TODAY(), "Y")</f>
        <v>60</v>
      </c>
      <c r="W2399" t="str" cm="1">
        <f t="array" aca="1" ref="W2399" ca="1">_xlfn.IFS(Table4[[#This Row],[Age]]&lt;25, "Under 25",Table4[[#This Row],[Age]]=34, "25-34", Table4[[#This Row],[Age]]&lt;=49, "35-49", Table4[[#This Row],[Age]]&lt;=64, "50-64", Table4[[#This Row],[Age]]&gt;=65, "65+")</f>
        <v>50-64</v>
      </c>
      <c r="X2399" t="str">
        <f>_xlfn.XLOOKUP(Table4[[#This Row],[StoreID]],Stores!A:A,Stores!B:B, "Not found")</f>
        <v>MegaMart Jimenezborough</v>
      </c>
      <c r="Y2399" t="str">
        <f>_xlfn.XLOOKUP(Table4[[#This Row],[StoreID]],Stores!A:A,Stores!C:C, "Not Found")</f>
        <v>Jimenezborough</v>
      </c>
      <c r="Z2399" t="str">
        <f>_xlfn.XLOOKUP(Table4[[#This Row],[StoreID]],Stores!A:A,Stores!D:D, "Not Found")</f>
        <v>South</v>
      </c>
    </row>
    <row r="2400" spans="1:26">
      <c r="A2400" t="s">
        <v>3266</v>
      </c>
      <c r="B2400" s="1">
        <v>45466</v>
      </c>
      <c r="C2400" t="s">
        <v>458</v>
      </c>
      <c r="D2400" t="s">
        <v>804</v>
      </c>
      <c r="E2400" t="s">
        <v>839</v>
      </c>
      <c r="F2400">
        <v>5</v>
      </c>
      <c r="G2400">
        <v>0.05</v>
      </c>
      <c r="H2400" t="s">
        <v>868</v>
      </c>
      <c r="I2400" s="4">
        <f>Table4[[#This Row],[Quantity]]*Table4[[#This Row],[UnitPrice]]</f>
        <v>2704.7000000000003</v>
      </c>
      <c r="J2400" s="4">
        <f>Table4[[#This Row],[Gross Revenue]]*(1-Table4[[#This Row],[Discount]])</f>
        <v>2569.4650000000001</v>
      </c>
      <c r="K2400" s="4">
        <f>Table4[[#This Row],[Quantity]]*Table4[[#This Row],[CostPrice]]</f>
        <v>1991.25</v>
      </c>
      <c r="L2400" s="4">
        <f>Table4[[#This Row],[Net Revenue]]-Table4[[#This Row],[Total Cost]]</f>
        <v>578.21500000000015</v>
      </c>
      <c r="M2400" t="str">
        <f>_xlfn.XLOOKUP(Table4[[#This Row],[ProductID]], Products!A:A,Products!B:B, "Not Found")</f>
        <v>Church Clothing</v>
      </c>
      <c r="N2400" t="str">
        <f>TEXT(Table4[[#This Row],[Date]], "mmm")</f>
        <v>Jun</v>
      </c>
      <c r="O2400" t="str">
        <f>TEXT(Table4[[#This Row],[Date]], "yyyy")</f>
        <v>2024</v>
      </c>
      <c r="P2400" t="str">
        <f>_xlfn.XLOOKUP(Table4[[#This Row],[ProductID]],Products!A:A,Products!C:C, "Not Found")</f>
        <v>Fashion</v>
      </c>
      <c r="Q2400" t="str">
        <f>_xlfn.XLOOKUP(Table4[[#This Row],[ProductID]],Products!A:A,Products!D:D,"Not Found")</f>
        <v>Clothing</v>
      </c>
      <c r="R2400">
        <f>_xlfn.XLOOKUP(Table4[[#This Row],[ProductID]],Products!A:A,Products!E:E,"Not Found")</f>
        <v>540.94000000000005</v>
      </c>
      <c r="S2400">
        <f>_xlfn.XLOOKUP(Table4[[#This Row],[ProductID]],Products!A:A,Products!F:F, "Not Found")</f>
        <v>398.25</v>
      </c>
      <c r="T2400" t="str">
        <f>_xlfn.XLOOKUP(Table4[[#This Row],[CustomerID]],Customers!A:A,Customers!D:D, "Not Found")</f>
        <v>F</v>
      </c>
      <c r="U2400" s="6">
        <f>_xlfn.XLOOKUP(Table4[[#This Row],[CustomerID]],Customers!A:A,Customers!E:E, "Not Found")</f>
        <v>22804</v>
      </c>
      <c r="V2400">
        <f ca="1">DATEDIF(Table4[[#This Row],[CustomerBirthday]], TODAY(), "Y")</f>
        <v>64</v>
      </c>
      <c r="W2400" t="str" cm="1">
        <f t="array" aca="1" ref="W2400" ca="1">_xlfn.IFS(Table4[[#This Row],[Age]]&lt;25, "Under 25",Table4[[#This Row],[Age]]=34, "25-34", Table4[[#This Row],[Age]]&lt;=49, "35-49", Table4[[#This Row],[Age]]&lt;=64, "50-64", Table4[[#This Row],[Age]]&gt;=65, "65+")</f>
        <v>50-64</v>
      </c>
      <c r="X2400" t="str">
        <f>_xlfn.XLOOKUP(Table4[[#This Row],[StoreID]],Stores!A:A,Stores!B:B, "Not found")</f>
        <v>MegaMart New Michele</v>
      </c>
      <c r="Y2400" t="str">
        <f>_xlfn.XLOOKUP(Table4[[#This Row],[StoreID]],Stores!A:A,Stores!C:C, "Not Found")</f>
        <v>New Michele</v>
      </c>
      <c r="Z2400" t="str">
        <f>_xlfn.XLOOKUP(Table4[[#This Row],[StoreID]],Stores!A:A,Stores!D:D, "Not Found")</f>
        <v>West</v>
      </c>
    </row>
    <row r="2401" spans="1:26">
      <c r="A2401" t="s">
        <v>3267</v>
      </c>
      <c r="B2401" s="1">
        <v>45724</v>
      </c>
      <c r="C2401" t="s">
        <v>24</v>
      </c>
      <c r="D2401" t="s">
        <v>802</v>
      </c>
      <c r="E2401" t="s">
        <v>842</v>
      </c>
      <c r="F2401">
        <v>4</v>
      </c>
      <c r="G2401">
        <v>0.1</v>
      </c>
      <c r="H2401" t="s">
        <v>875</v>
      </c>
      <c r="I2401" s="4">
        <f>Table4[[#This Row],[Quantity]]*Table4[[#This Row],[UnitPrice]]</f>
        <v>1467.72</v>
      </c>
      <c r="J2401" s="4">
        <f>Table4[[#This Row],[Gross Revenue]]*(1-Table4[[#This Row],[Discount]])</f>
        <v>1320.9480000000001</v>
      </c>
      <c r="K2401" s="4">
        <f>Table4[[#This Row],[Quantity]]*Table4[[#This Row],[CostPrice]]</f>
        <v>1140.92</v>
      </c>
      <c r="L2401" s="4">
        <f>Table4[[#This Row],[Net Revenue]]-Table4[[#This Row],[Total Cost]]</f>
        <v>180.02800000000002</v>
      </c>
      <c r="M2401" t="str">
        <f>_xlfn.XLOOKUP(Table4[[#This Row],[ProductID]], Products!A:A,Products!B:B, "Not Found")</f>
        <v>Stage Footwear</v>
      </c>
      <c r="N2401" t="str">
        <f>TEXT(Table4[[#This Row],[Date]], "mmm")</f>
        <v>Mar</v>
      </c>
      <c r="O2401" t="str">
        <f>TEXT(Table4[[#This Row],[Date]], "yyyy")</f>
        <v>2025</v>
      </c>
      <c r="P2401" t="str">
        <f>_xlfn.XLOOKUP(Table4[[#This Row],[ProductID]],Products!A:A,Products!C:C, "Not Found")</f>
        <v>Fashion</v>
      </c>
      <c r="Q2401" t="str">
        <f>_xlfn.XLOOKUP(Table4[[#This Row],[ProductID]],Products!A:A,Products!D:D,"Not Found")</f>
        <v>Footwear</v>
      </c>
      <c r="R2401">
        <f>_xlfn.XLOOKUP(Table4[[#This Row],[ProductID]],Products!A:A,Products!E:E,"Not Found")</f>
        <v>366.93</v>
      </c>
      <c r="S2401">
        <f>_xlfn.XLOOKUP(Table4[[#This Row],[ProductID]],Products!A:A,Products!F:F, "Not Found")</f>
        <v>285.23</v>
      </c>
      <c r="T2401" t="str">
        <f>_xlfn.XLOOKUP(Table4[[#This Row],[CustomerID]],Customers!A:A,Customers!D:D, "Not Found")</f>
        <v>M</v>
      </c>
      <c r="U2401" s="6">
        <f>_xlfn.XLOOKUP(Table4[[#This Row],[CustomerID]],Customers!A:A,Customers!E:E, "Not Found")</f>
        <v>33773</v>
      </c>
      <c r="V2401">
        <f ca="1">DATEDIF(Table4[[#This Row],[CustomerBirthday]], TODAY(), "Y")</f>
        <v>34</v>
      </c>
      <c r="W2401" t="str" cm="1">
        <f t="array" aca="1" ref="W2401" ca="1">_xlfn.IFS(Table4[[#This Row],[Age]]&lt;25, "Under 25",Table4[[#This Row],[Age]]=34, "25-34", Table4[[#This Row],[Age]]&lt;=49, "35-49", Table4[[#This Row],[Age]]&lt;=64, "50-64", Table4[[#This Row],[Age]]&gt;=65, "65+")</f>
        <v>25-34</v>
      </c>
      <c r="X2401" t="str">
        <f>_xlfn.XLOOKUP(Table4[[#This Row],[StoreID]],Stores!A:A,Stores!B:B, "Not found")</f>
        <v>MegaMart Brianahaven</v>
      </c>
      <c r="Y2401" t="str">
        <f>_xlfn.XLOOKUP(Table4[[#This Row],[StoreID]],Stores!A:A,Stores!C:C, "Not Found")</f>
        <v>Brianahaven</v>
      </c>
      <c r="Z2401" t="str">
        <f>_xlfn.XLOOKUP(Table4[[#This Row],[StoreID]],Stores!A:A,Stores!D:D, "Not Found")</f>
        <v>North</v>
      </c>
    </row>
    <row r="2402" spans="1:26">
      <c r="A2402" t="s">
        <v>3268</v>
      </c>
      <c r="B2402" s="1">
        <v>45293</v>
      </c>
      <c r="C2402" t="s">
        <v>432</v>
      </c>
      <c r="D2402" t="s">
        <v>753</v>
      </c>
      <c r="E2402" t="s">
        <v>835</v>
      </c>
      <c r="F2402">
        <v>5</v>
      </c>
      <c r="G2402">
        <v>0</v>
      </c>
      <c r="H2402" t="s">
        <v>868</v>
      </c>
      <c r="I2402" s="4">
        <f>Table4[[#This Row],[Quantity]]*Table4[[#This Row],[UnitPrice]]</f>
        <v>1352.25</v>
      </c>
      <c r="J2402" s="4">
        <f>Table4[[#This Row],[Gross Revenue]]*(1-Table4[[#This Row],[Discount]])</f>
        <v>1352.25</v>
      </c>
      <c r="K2402" s="4">
        <f>Table4[[#This Row],[Quantity]]*Table4[[#This Row],[CostPrice]]</f>
        <v>938</v>
      </c>
      <c r="L2402" s="4">
        <f>Table4[[#This Row],[Net Revenue]]-Table4[[#This Row],[Total Cost]]</f>
        <v>414.25</v>
      </c>
      <c r="M2402" t="str">
        <f>_xlfn.XLOOKUP(Table4[[#This Row],[ProductID]], Products!A:A,Products!B:B, "Not Found")</f>
        <v>Whether Bags</v>
      </c>
      <c r="N2402" t="str">
        <f>TEXT(Table4[[#This Row],[Date]], "mmm")</f>
        <v>Jan</v>
      </c>
      <c r="O2402" t="str">
        <f>TEXT(Table4[[#This Row],[Date]], "yyyy")</f>
        <v>2024</v>
      </c>
      <c r="P2402" t="str">
        <f>_xlfn.XLOOKUP(Table4[[#This Row],[ProductID]],Products!A:A,Products!C:C, "Not Found")</f>
        <v>Fashion</v>
      </c>
      <c r="Q2402" t="str">
        <f>_xlfn.XLOOKUP(Table4[[#This Row],[ProductID]],Products!A:A,Products!D:D,"Not Found")</f>
        <v>Bags</v>
      </c>
      <c r="R2402">
        <f>_xlfn.XLOOKUP(Table4[[#This Row],[ProductID]],Products!A:A,Products!E:E,"Not Found")</f>
        <v>270.45</v>
      </c>
      <c r="S2402">
        <f>_xlfn.XLOOKUP(Table4[[#This Row],[ProductID]],Products!A:A,Products!F:F, "Not Found")</f>
        <v>187.6</v>
      </c>
      <c r="T2402" t="str">
        <f>_xlfn.XLOOKUP(Table4[[#This Row],[CustomerID]],Customers!A:A,Customers!D:D, "Not Found")</f>
        <v>M</v>
      </c>
      <c r="U2402" s="6">
        <f>_xlfn.XLOOKUP(Table4[[#This Row],[CustomerID]],Customers!A:A,Customers!E:E, "Not Found")</f>
        <v>20358</v>
      </c>
      <c r="V2402">
        <f ca="1">DATEDIF(Table4[[#This Row],[CustomerBirthday]], TODAY(), "Y")</f>
        <v>70</v>
      </c>
      <c r="W2402" t="str" cm="1">
        <f t="array" aca="1" ref="W2402" ca="1">_xlfn.IFS(Table4[[#This Row],[Age]]&lt;25, "Under 25",Table4[[#This Row],[Age]]=34, "25-34", Table4[[#This Row],[Age]]&lt;=49, "35-49", Table4[[#This Row],[Age]]&lt;=64, "50-64", Table4[[#This Row],[Age]]&gt;=65, "65+")</f>
        <v>65+</v>
      </c>
      <c r="X2402" t="str">
        <f>_xlfn.XLOOKUP(Table4[[#This Row],[StoreID]],Stores!A:A,Stores!B:B, "Not found")</f>
        <v>MegaMart Peckmouth</v>
      </c>
      <c r="Y2402" t="str">
        <f>_xlfn.XLOOKUP(Table4[[#This Row],[StoreID]],Stores!A:A,Stores!C:C, "Not Found")</f>
        <v>Peckmouth</v>
      </c>
      <c r="Z2402" t="str">
        <f>_xlfn.XLOOKUP(Table4[[#This Row],[StoreID]],Stores!A:A,Stores!D:D, "Not Found")</f>
        <v>East</v>
      </c>
    </row>
    <row r="2403" spans="1:26">
      <c r="A2403" t="s">
        <v>3269</v>
      </c>
      <c r="B2403" s="1">
        <v>45684</v>
      </c>
      <c r="C2403" t="s">
        <v>696</v>
      </c>
      <c r="D2403" t="s">
        <v>790</v>
      </c>
      <c r="E2403" t="s">
        <v>835</v>
      </c>
      <c r="F2403">
        <v>4</v>
      </c>
      <c r="G2403">
        <v>0.1</v>
      </c>
      <c r="H2403" t="s">
        <v>868</v>
      </c>
      <c r="I2403" s="4">
        <f>Table4[[#This Row],[Quantity]]*Table4[[#This Row],[UnitPrice]]</f>
        <v>1218.8399999999999</v>
      </c>
      <c r="J2403" s="4">
        <f>Table4[[#This Row],[Gross Revenue]]*(1-Table4[[#This Row],[Discount]])</f>
        <v>1096.9559999999999</v>
      </c>
      <c r="K2403" s="4">
        <f>Table4[[#This Row],[Quantity]]*Table4[[#This Row],[CostPrice]]</f>
        <v>656.04</v>
      </c>
      <c r="L2403" s="4">
        <f>Table4[[#This Row],[Net Revenue]]-Table4[[#This Row],[Total Cost]]</f>
        <v>440.91599999999994</v>
      </c>
      <c r="M2403" t="str">
        <f>_xlfn.XLOOKUP(Table4[[#This Row],[ProductID]], Products!A:A,Products!B:B, "Not Found")</f>
        <v>Difficult Vegetables</v>
      </c>
      <c r="N2403" t="str">
        <f>TEXT(Table4[[#This Row],[Date]], "mmm")</f>
        <v>Jan</v>
      </c>
      <c r="O2403" t="str">
        <f>TEXT(Table4[[#This Row],[Date]], "yyyy")</f>
        <v>2025</v>
      </c>
      <c r="P2403" t="str">
        <f>_xlfn.XLOOKUP(Table4[[#This Row],[ProductID]],Products!A:A,Products!C:C, "Not Found")</f>
        <v>Groceries</v>
      </c>
      <c r="Q2403" t="str">
        <f>_xlfn.XLOOKUP(Table4[[#This Row],[ProductID]],Products!A:A,Products!D:D,"Not Found")</f>
        <v>Vegetables</v>
      </c>
      <c r="R2403">
        <f>_xlfn.XLOOKUP(Table4[[#This Row],[ProductID]],Products!A:A,Products!E:E,"Not Found")</f>
        <v>304.70999999999998</v>
      </c>
      <c r="S2403">
        <f>_xlfn.XLOOKUP(Table4[[#This Row],[ProductID]],Products!A:A,Products!F:F, "Not Found")</f>
        <v>164.01</v>
      </c>
      <c r="T2403" t="str">
        <f>_xlfn.XLOOKUP(Table4[[#This Row],[CustomerID]],Customers!A:A,Customers!D:D, "Not Found")</f>
        <v>M</v>
      </c>
      <c r="U2403" s="6">
        <f>_xlfn.XLOOKUP(Table4[[#This Row],[CustomerID]],Customers!A:A,Customers!E:E, "Not Found")</f>
        <v>31435</v>
      </c>
      <c r="V2403">
        <f ca="1">DATEDIF(Table4[[#This Row],[CustomerBirthday]], TODAY(), "Y")</f>
        <v>40</v>
      </c>
      <c r="W2403" t="str" cm="1">
        <f t="array" aca="1" ref="W2403" ca="1">_xlfn.IFS(Table4[[#This Row],[Age]]&lt;25, "Under 25",Table4[[#This Row],[Age]]=34, "25-34", Table4[[#This Row],[Age]]&lt;=49, "35-49", Table4[[#This Row],[Age]]&lt;=64, "50-64", Table4[[#This Row],[Age]]&gt;=65, "65+")</f>
        <v>35-49</v>
      </c>
      <c r="X2403" t="str">
        <f>_xlfn.XLOOKUP(Table4[[#This Row],[StoreID]],Stores!A:A,Stores!B:B, "Not found")</f>
        <v>MegaMart Peckmouth</v>
      </c>
      <c r="Y2403" t="str">
        <f>_xlfn.XLOOKUP(Table4[[#This Row],[StoreID]],Stores!A:A,Stores!C:C, "Not Found")</f>
        <v>Peckmouth</v>
      </c>
      <c r="Z2403" t="str">
        <f>_xlfn.XLOOKUP(Table4[[#This Row],[StoreID]],Stores!A:A,Stores!D:D, "Not Found")</f>
        <v>East</v>
      </c>
    </row>
    <row r="2404" spans="1:26">
      <c r="A2404" t="s">
        <v>3270</v>
      </c>
      <c r="B2404" s="1">
        <v>45783</v>
      </c>
      <c r="C2404" t="s">
        <v>527</v>
      </c>
      <c r="D2404" t="s">
        <v>808</v>
      </c>
      <c r="E2404" t="s">
        <v>831</v>
      </c>
      <c r="F2404">
        <v>3</v>
      </c>
      <c r="G2404">
        <v>0.1</v>
      </c>
      <c r="H2404" t="s">
        <v>871</v>
      </c>
      <c r="I2404" s="4">
        <f>Table4[[#This Row],[Quantity]]*Table4[[#This Row],[UnitPrice]]</f>
        <v>4905.03</v>
      </c>
      <c r="J2404" s="4">
        <f>Table4[[#This Row],[Gross Revenue]]*(1-Table4[[#This Row],[Discount]])</f>
        <v>4414.527</v>
      </c>
      <c r="K2404" s="4">
        <f>Table4[[#This Row],[Quantity]]*Table4[[#This Row],[CostPrice]]</f>
        <v>3129.87</v>
      </c>
      <c r="L2404" s="4">
        <f>Table4[[#This Row],[Net Revenue]]-Table4[[#This Row],[Total Cost]]</f>
        <v>1284.6570000000002</v>
      </c>
      <c r="M2404" t="str">
        <f>_xlfn.XLOOKUP(Table4[[#This Row],[ProductID]], Products!A:A,Products!B:B, "Not Found")</f>
        <v>Present Television</v>
      </c>
      <c r="N2404" t="str">
        <f>TEXT(Table4[[#This Row],[Date]], "mmm")</f>
        <v>May</v>
      </c>
      <c r="O2404" t="str">
        <f>TEXT(Table4[[#This Row],[Date]], "yyyy")</f>
        <v>2025</v>
      </c>
      <c r="P2404" t="str">
        <f>_xlfn.XLOOKUP(Table4[[#This Row],[ProductID]],Products!A:A,Products!C:C, "Not Found")</f>
        <v>Electronics</v>
      </c>
      <c r="Q2404" t="str">
        <f>_xlfn.XLOOKUP(Table4[[#This Row],[ProductID]],Products!A:A,Products!D:D,"Not Found")</f>
        <v>Television</v>
      </c>
      <c r="R2404">
        <f>_xlfn.XLOOKUP(Table4[[#This Row],[ProductID]],Products!A:A,Products!E:E,"Not Found")</f>
        <v>1635.01</v>
      </c>
      <c r="S2404">
        <f>_xlfn.XLOOKUP(Table4[[#This Row],[ProductID]],Products!A:A,Products!F:F, "Not Found")</f>
        <v>1043.29</v>
      </c>
      <c r="T2404" t="str">
        <f>_xlfn.XLOOKUP(Table4[[#This Row],[CustomerID]],Customers!A:A,Customers!D:D, "Not Found")</f>
        <v>F</v>
      </c>
      <c r="U2404" s="6">
        <f>_xlfn.XLOOKUP(Table4[[#This Row],[CustomerID]],Customers!A:A,Customers!E:E, "Not Found")</f>
        <v>21861</v>
      </c>
      <c r="V2404">
        <f ca="1">DATEDIF(Table4[[#This Row],[CustomerBirthday]], TODAY(), "Y")</f>
        <v>66</v>
      </c>
      <c r="W2404" t="str" cm="1">
        <f t="array" aca="1" ref="W2404" ca="1">_xlfn.IFS(Table4[[#This Row],[Age]]&lt;25, "Under 25",Table4[[#This Row],[Age]]=34, "25-34", Table4[[#This Row],[Age]]&lt;=49, "35-49", Table4[[#This Row],[Age]]&lt;=64, "50-64", Table4[[#This Row],[Age]]&gt;=65, "65+")</f>
        <v>65+</v>
      </c>
      <c r="X2404" t="str">
        <f>_xlfn.XLOOKUP(Table4[[#This Row],[StoreID]],Stores!A:A,Stores!B:B, "Not found")</f>
        <v>MegaMart Jimenezborough</v>
      </c>
      <c r="Y2404" t="str">
        <f>_xlfn.XLOOKUP(Table4[[#This Row],[StoreID]],Stores!A:A,Stores!C:C, "Not Found")</f>
        <v>Jimenezborough</v>
      </c>
      <c r="Z2404" t="str">
        <f>_xlfn.XLOOKUP(Table4[[#This Row],[StoreID]],Stores!A:A,Stores!D:D, "Not Found")</f>
        <v>South</v>
      </c>
    </row>
    <row r="2405" spans="1:26">
      <c r="A2405" t="s">
        <v>3271</v>
      </c>
      <c r="B2405" s="1">
        <v>45432</v>
      </c>
      <c r="C2405" t="s">
        <v>579</v>
      </c>
      <c r="D2405" t="s">
        <v>750</v>
      </c>
      <c r="E2405" t="s">
        <v>831</v>
      </c>
      <c r="F2405">
        <v>1</v>
      </c>
      <c r="G2405">
        <v>0.05</v>
      </c>
      <c r="H2405" t="s">
        <v>871</v>
      </c>
      <c r="I2405" s="4">
        <f>Table4[[#This Row],[Quantity]]*Table4[[#This Row],[UnitPrice]]</f>
        <v>1342.75</v>
      </c>
      <c r="J2405" s="4">
        <f>Table4[[#This Row],[Gross Revenue]]*(1-Table4[[#This Row],[Discount]])</f>
        <v>1275.6125</v>
      </c>
      <c r="K2405" s="4">
        <f>Table4[[#This Row],[Quantity]]*Table4[[#This Row],[CostPrice]]</f>
        <v>797.94</v>
      </c>
      <c r="L2405" s="4">
        <f>Table4[[#This Row],[Net Revenue]]-Table4[[#This Row],[Total Cost]]</f>
        <v>477.6724999999999</v>
      </c>
      <c r="M2405" t="str">
        <f>_xlfn.XLOOKUP(Table4[[#This Row],[ProductID]], Products!A:A,Products!B:B, "Not Found")</f>
        <v>Add Clothing</v>
      </c>
      <c r="N2405" t="str">
        <f>TEXT(Table4[[#This Row],[Date]], "mmm")</f>
        <v>May</v>
      </c>
      <c r="O2405" t="str">
        <f>TEXT(Table4[[#This Row],[Date]], "yyyy")</f>
        <v>2024</v>
      </c>
      <c r="P2405" t="str">
        <f>_xlfn.XLOOKUP(Table4[[#This Row],[ProductID]],Products!A:A,Products!C:C, "Not Found")</f>
        <v>Fashion</v>
      </c>
      <c r="Q2405" t="str">
        <f>_xlfn.XLOOKUP(Table4[[#This Row],[ProductID]],Products!A:A,Products!D:D,"Not Found")</f>
        <v>Clothing</v>
      </c>
      <c r="R2405">
        <f>_xlfn.XLOOKUP(Table4[[#This Row],[ProductID]],Products!A:A,Products!E:E,"Not Found")</f>
        <v>1342.75</v>
      </c>
      <c r="S2405">
        <f>_xlfn.XLOOKUP(Table4[[#This Row],[ProductID]],Products!A:A,Products!F:F, "Not Found")</f>
        <v>797.94</v>
      </c>
      <c r="T2405" t="str">
        <f>_xlfn.XLOOKUP(Table4[[#This Row],[CustomerID]],Customers!A:A,Customers!D:D, "Not Found")</f>
        <v>M</v>
      </c>
      <c r="U2405" s="6">
        <f>_xlfn.XLOOKUP(Table4[[#This Row],[CustomerID]],Customers!A:A,Customers!E:E, "Not Found")</f>
        <v>36768</v>
      </c>
      <c r="V2405">
        <f ca="1">DATEDIF(Table4[[#This Row],[CustomerBirthday]], TODAY(), "Y")</f>
        <v>25</v>
      </c>
      <c r="W2405" t="str" cm="1">
        <f t="array" aca="1" ref="W2405" ca="1">_xlfn.IFS(Table4[[#This Row],[Age]]&lt;25, "Under 25",Table4[[#This Row],[Age]]=34, "25-34", Table4[[#This Row],[Age]]&lt;=49, "35-49", Table4[[#This Row],[Age]]&lt;=64, "50-64", Table4[[#This Row],[Age]]&gt;=65, "65+")</f>
        <v>35-49</v>
      </c>
      <c r="X2405" t="str">
        <f>_xlfn.XLOOKUP(Table4[[#This Row],[StoreID]],Stores!A:A,Stores!B:B, "Not found")</f>
        <v>MegaMart Jimenezborough</v>
      </c>
      <c r="Y2405" t="str">
        <f>_xlfn.XLOOKUP(Table4[[#This Row],[StoreID]],Stores!A:A,Stores!C:C, "Not Found")</f>
        <v>Jimenezborough</v>
      </c>
      <c r="Z2405" t="str">
        <f>_xlfn.XLOOKUP(Table4[[#This Row],[StoreID]],Stores!A:A,Stores!D:D, "Not Found")</f>
        <v>South</v>
      </c>
    </row>
    <row r="2406" spans="1:26">
      <c r="A2406" t="s">
        <v>3272</v>
      </c>
      <c r="B2406" s="1">
        <v>45905</v>
      </c>
      <c r="C2406" t="s">
        <v>464</v>
      </c>
      <c r="D2406" t="s">
        <v>769</v>
      </c>
      <c r="E2406" t="s">
        <v>846</v>
      </c>
      <c r="F2406">
        <v>2</v>
      </c>
      <c r="G2406">
        <v>0</v>
      </c>
      <c r="H2406" t="s">
        <v>871</v>
      </c>
      <c r="I2406" s="4">
        <f>Table4[[#This Row],[Quantity]]*Table4[[#This Row],[UnitPrice]]</f>
        <v>51.14</v>
      </c>
      <c r="J2406" s="4">
        <f>Table4[[#This Row],[Gross Revenue]]*(1-Table4[[#This Row],[Discount]])</f>
        <v>51.14</v>
      </c>
      <c r="K2406" s="4">
        <f>Table4[[#This Row],[Quantity]]*Table4[[#This Row],[CostPrice]]</f>
        <v>38.1</v>
      </c>
      <c r="L2406" s="4">
        <f>Table4[[#This Row],[Net Revenue]]-Table4[[#This Row],[Total Cost]]</f>
        <v>13.04</v>
      </c>
      <c r="M2406" t="str">
        <f>_xlfn.XLOOKUP(Table4[[#This Row],[ProductID]], Products!A:A,Products!B:B, "Not Found")</f>
        <v>How Vegetables</v>
      </c>
      <c r="N2406" t="str">
        <f>TEXT(Table4[[#This Row],[Date]], "mmm")</f>
        <v>Sep</v>
      </c>
      <c r="O2406" t="str">
        <f>TEXT(Table4[[#This Row],[Date]], "yyyy")</f>
        <v>2025</v>
      </c>
      <c r="P2406" t="str">
        <f>_xlfn.XLOOKUP(Table4[[#This Row],[ProductID]],Products!A:A,Products!C:C, "Not Found")</f>
        <v>Groceries</v>
      </c>
      <c r="Q2406" t="str">
        <f>_xlfn.XLOOKUP(Table4[[#This Row],[ProductID]],Products!A:A,Products!D:D,"Not Found")</f>
        <v>Vegetables</v>
      </c>
      <c r="R2406">
        <f>_xlfn.XLOOKUP(Table4[[#This Row],[ProductID]],Products!A:A,Products!E:E,"Not Found")</f>
        <v>25.57</v>
      </c>
      <c r="S2406">
        <f>_xlfn.XLOOKUP(Table4[[#This Row],[ProductID]],Products!A:A,Products!F:F, "Not Found")</f>
        <v>19.05</v>
      </c>
      <c r="T2406" t="str">
        <f>_xlfn.XLOOKUP(Table4[[#This Row],[CustomerID]],Customers!A:A,Customers!D:D, "Not Found")</f>
        <v>M</v>
      </c>
      <c r="U2406" s="6">
        <f>_xlfn.XLOOKUP(Table4[[#This Row],[CustomerID]],Customers!A:A,Customers!E:E, "Not Found")</f>
        <v>29315</v>
      </c>
      <c r="V2406">
        <f ca="1">DATEDIF(Table4[[#This Row],[CustomerBirthday]], TODAY(), "Y")</f>
        <v>46</v>
      </c>
      <c r="W2406" t="str" cm="1">
        <f t="array" aca="1" ref="W2406" ca="1">_xlfn.IFS(Table4[[#This Row],[Age]]&lt;25, "Under 25",Table4[[#This Row],[Age]]=34, "25-34", Table4[[#This Row],[Age]]&lt;=49, "35-49", Table4[[#This Row],[Age]]&lt;=64, "50-64", Table4[[#This Row],[Age]]&gt;=65, "65+")</f>
        <v>35-49</v>
      </c>
      <c r="X2406" t="str">
        <f>_xlfn.XLOOKUP(Table4[[#This Row],[StoreID]],Stores!A:A,Stores!B:B, "Not found")</f>
        <v>MegaMart Johnmouth</v>
      </c>
      <c r="Y2406" t="str">
        <f>_xlfn.XLOOKUP(Table4[[#This Row],[StoreID]],Stores!A:A,Stores!C:C, "Not Found")</f>
        <v>Johnmouth</v>
      </c>
      <c r="Z2406" t="str">
        <f>_xlfn.XLOOKUP(Table4[[#This Row],[StoreID]],Stores!A:A,Stores!D:D, "Not Found")</f>
        <v>East</v>
      </c>
    </row>
    <row r="2407" spans="1:26">
      <c r="A2407" t="s">
        <v>3273</v>
      </c>
      <c r="B2407" s="1">
        <v>45185</v>
      </c>
      <c r="C2407" t="s">
        <v>390</v>
      </c>
      <c r="D2407" t="s">
        <v>810</v>
      </c>
      <c r="E2407" t="s">
        <v>846</v>
      </c>
      <c r="F2407">
        <v>4</v>
      </c>
      <c r="G2407">
        <v>0.05</v>
      </c>
      <c r="H2407" t="s">
        <v>875</v>
      </c>
      <c r="I2407" s="4">
        <f>Table4[[#This Row],[Quantity]]*Table4[[#This Row],[UnitPrice]]</f>
        <v>1814.48</v>
      </c>
      <c r="J2407" s="4">
        <f>Table4[[#This Row],[Gross Revenue]]*(1-Table4[[#This Row],[Discount]])</f>
        <v>1723.7559999999999</v>
      </c>
      <c r="K2407" s="4">
        <f>Table4[[#This Row],[Quantity]]*Table4[[#This Row],[CostPrice]]</f>
        <v>1266.52</v>
      </c>
      <c r="L2407" s="4">
        <f>Table4[[#This Row],[Net Revenue]]-Table4[[#This Row],[Total Cost]]</f>
        <v>457.23599999999988</v>
      </c>
      <c r="M2407" t="str">
        <f>_xlfn.XLOOKUP(Table4[[#This Row],[ProductID]], Products!A:A,Products!B:B, "Not Found")</f>
        <v>Maybe Clothing</v>
      </c>
      <c r="N2407" t="str">
        <f>TEXT(Table4[[#This Row],[Date]], "mmm")</f>
        <v>Sep</v>
      </c>
      <c r="O2407" t="str">
        <f>TEXT(Table4[[#This Row],[Date]], "yyyy")</f>
        <v>2023</v>
      </c>
      <c r="P2407" t="str">
        <f>_xlfn.XLOOKUP(Table4[[#This Row],[ProductID]],Products!A:A,Products!C:C, "Not Found")</f>
        <v>Fashion</v>
      </c>
      <c r="Q2407" t="str">
        <f>_xlfn.XLOOKUP(Table4[[#This Row],[ProductID]],Products!A:A,Products!D:D,"Not Found")</f>
        <v>Clothing</v>
      </c>
      <c r="R2407">
        <f>_xlfn.XLOOKUP(Table4[[#This Row],[ProductID]],Products!A:A,Products!E:E,"Not Found")</f>
        <v>453.62</v>
      </c>
      <c r="S2407">
        <f>_xlfn.XLOOKUP(Table4[[#This Row],[ProductID]],Products!A:A,Products!F:F, "Not Found")</f>
        <v>316.63</v>
      </c>
      <c r="T2407" t="str">
        <f>_xlfn.XLOOKUP(Table4[[#This Row],[CustomerID]],Customers!A:A,Customers!D:D, "Not Found")</f>
        <v>M</v>
      </c>
      <c r="U2407" s="6">
        <f>_xlfn.XLOOKUP(Table4[[#This Row],[CustomerID]],Customers!A:A,Customers!E:E, "Not Found")</f>
        <v>23821</v>
      </c>
      <c r="V2407">
        <f ca="1">DATEDIF(Table4[[#This Row],[CustomerBirthday]], TODAY(), "Y")</f>
        <v>61</v>
      </c>
      <c r="W2407" t="str" cm="1">
        <f t="array" aca="1" ref="W2407" ca="1">_xlfn.IFS(Table4[[#This Row],[Age]]&lt;25, "Under 25",Table4[[#This Row],[Age]]=34, "25-34", Table4[[#This Row],[Age]]&lt;=49, "35-49", Table4[[#This Row],[Age]]&lt;=64, "50-64", Table4[[#This Row],[Age]]&gt;=65, "65+")</f>
        <v>50-64</v>
      </c>
      <c r="X2407" t="str">
        <f>_xlfn.XLOOKUP(Table4[[#This Row],[StoreID]],Stores!A:A,Stores!B:B, "Not found")</f>
        <v>MegaMart Johnmouth</v>
      </c>
      <c r="Y2407" t="str">
        <f>_xlfn.XLOOKUP(Table4[[#This Row],[StoreID]],Stores!A:A,Stores!C:C, "Not Found")</f>
        <v>Johnmouth</v>
      </c>
      <c r="Z2407" t="str">
        <f>_xlfn.XLOOKUP(Table4[[#This Row],[StoreID]],Stores!A:A,Stores!D:D, "Not Found")</f>
        <v>East</v>
      </c>
    </row>
    <row r="2408" spans="1:26">
      <c r="A2408" t="s">
        <v>3274</v>
      </c>
      <c r="B2408" s="1">
        <v>45585</v>
      </c>
      <c r="C2408" t="s">
        <v>693</v>
      </c>
      <c r="D2408" t="s">
        <v>745</v>
      </c>
      <c r="E2408" t="s">
        <v>842</v>
      </c>
      <c r="F2408">
        <v>3</v>
      </c>
      <c r="G2408">
        <v>0.15</v>
      </c>
      <c r="H2408" t="s">
        <v>865</v>
      </c>
      <c r="I2408" s="4">
        <f>Table4[[#This Row],[Quantity]]*Table4[[#This Row],[UnitPrice]]</f>
        <v>3579.2699999999995</v>
      </c>
      <c r="J2408" s="4">
        <f>Table4[[#This Row],[Gross Revenue]]*(1-Table4[[#This Row],[Discount]])</f>
        <v>3042.3794999999996</v>
      </c>
      <c r="K2408" s="4">
        <f>Table4[[#This Row],[Quantity]]*Table4[[#This Row],[CostPrice]]</f>
        <v>2454.7200000000003</v>
      </c>
      <c r="L2408" s="4">
        <f>Table4[[#This Row],[Net Revenue]]-Table4[[#This Row],[Total Cost]]</f>
        <v>587.6594999999993</v>
      </c>
      <c r="M2408" t="str">
        <f>_xlfn.XLOOKUP(Table4[[#This Row],[ProductID]], Products!A:A,Products!B:B, "Not Found")</f>
        <v>Above Camera</v>
      </c>
      <c r="N2408" t="str">
        <f>TEXT(Table4[[#This Row],[Date]], "mmm")</f>
        <v>Oct</v>
      </c>
      <c r="O2408" t="str">
        <f>TEXT(Table4[[#This Row],[Date]], "yyyy")</f>
        <v>2024</v>
      </c>
      <c r="P2408" t="str">
        <f>_xlfn.XLOOKUP(Table4[[#This Row],[ProductID]],Products!A:A,Products!C:C, "Not Found")</f>
        <v>Electronics</v>
      </c>
      <c r="Q2408" t="str">
        <f>_xlfn.XLOOKUP(Table4[[#This Row],[ProductID]],Products!A:A,Products!D:D,"Not Found")</f>
        <v>Camera</v>
      </c>
      <c r="R2408">
        <f>_xlfn.XLOOKUP(Table4[[#This Row],[ProductID]],Products!A:A,Products!E:E,"Not Found")</f>
        <v>1193.0899999999999</v>
      </c>
      <c r="S2408">
        <f>_xlfn.XLOOKUP(Table4[[#This Row],[ProductID]],Products!A:A,Products!F:F, "Not Found")</f>
        <v>818.24</v>
      </c>
      <c r="T2408" t="str">
        <f>_xlfn.XLOOKUP(Table4[[#This Row],[CustomerID]],Customers!A:A,Customers!D:D, "Not Found")</f>
        <v>M</v>
      </c>
      <c r="U2408" s="6">
        <f>_xlfn.XLOOKUP(Table4[[#This Row],[CustomerID]],Customers!A:A,Customers!E:E, "Not Found")</f>
        <v>21086</v>
      </c>
      <c r="V2408">
        <f ca="1">DATEDIF(Table4[[#This Row],[CustomerBirthday]], TODAY(), "Y")</f>
        <v>68</v>
      </c>
      <c r="W2408" t="str" cm="1">
        <f t="array" aca="1" ref="W2408" ca="1">_xlfn.IFS(Table4[[#This Row],[Age]]&lt;25, "Under 25",Table4[[#This Row],[Age]]=34, "25-34", Table4[[#This Row],[Age]]&lt;=49, "35-49", Table4[[#This Row],[Age]]&lt;=64, "50-64", Table4[[#This Row],[Age]]&gt;=65, "65+")</f>
        <v>65+</v>
      </c>
      <c r="X2408" t="str">
        <f>_xlfn.XLOOKUP(Table4[[#This Row],[StoreID]],Stores!A:A,Stores!B:B, "Not found")</f>
        <v>MegaMart Brianahaven</v>
      </c>
      <c r="Y2408" t="str">
        <f>_xlfn.XLOOKUP(Table4[[#This Row],[StoreID]],Stores!A:A,Stores!C:C, "Not Found")</f>
        <v>Brianahaven</v>
      </c>
      <c r="Z2408" t="str">
        <f>_xlfn.XLOOKUP(Table4[[#This Row],[StoreID]],Stores!A:A,Stores!D:D, "Not Found")</f>
        <v>North</v>
      </c>
    </row>
    <row r="2409" spans="1:26">
      <c r="A2409" t="s">
        <v>3275</v>
      </c>
      <c r="B2409" s="1">
        <v>45747</v>
      </c>
      <c r="C2409" t="s">
        <v>670</v>
      </c>
      <c r="D2409" t="s">
        <v>826</v>
      </c>
      <c r="E2409" t="s">
        <v>839</v>
      </c>
      <c r="F2409">
        <v>2</v>
      </c>
      <c r="G2409">
        <v>0</v>
      </c>
      <c r="H2409" t="s">
        <v>865</v>
      </c>
      <c r="I2409" s="4">
        <f>Table4[[#This Row],[Quantity]]*Table4[[#This Row],[UnitPrice]]</f>
        <v>2089.2800000000002</v>
      </c>
      <c r="J2409" s="4">
        <f>Table4[[#This Row],[Gross Revenue]]*(1-Table4[[#This Row],[Discount]])</f>
        <v>2089.2800000000002</v>
      </c>
      <c r="K2409" s="4">
        <f>Table4[[#This Row],[Quantity]]*Table4[[#This Row],[CostPrice]]</f>
        <v>1550.14</v>
      </c>
      <c r="L2409" s="4">
        <f>Table4[[#This Row],[Net Revenue]]-Table4[[#This Row],[Total Cost]]</f>
        <v>539.1400000000001</v>
      </c>
      <c r="M2409" t="str">
        <f>_xlfn.XLOOKUP(Table4[[#This Row],[ProductID]], Products!A:A,Products!B:B, "Not Found")</f>
        <v>Maybe Footwear</v>
      </c>
      <c r="N2409" t="str">
        <f>TEXT(Table4[[#This Row],[Date]], "mmm")</f>
        <v>Mar</v>
      </c>
      <c r="O2409" t="str">
        <f>TEXT(Table4[[#This Row],[Date]], "yyyy")</f>
        <v>2025</v>
      </c>
      <c r="P2409" t="str">
        <f>_xlfn.XLOOKUP(Table4[[#This Row],[ProductID]],Products!A:A,Products!C:C, "Not Found")</f>
        <v>Fashion</v>
      </c>
      <c r="Q2409" t="str">
        <f>_xlfn.XLOOKUP(Table4[[#This Row],[ProductID]],Products!A:A,Products!D:D,"Not Found")</f>
        <v>Footwear</v>
      </c>
      <c r="R2409">
        <f>_xlfn.XLOOKUP(Table4[[#This Row],[ProductID]],Products!A:A,Products!E:E,"Not Found")</f>
        <v>1044.6400000000001</v>
      </c>
      <c r="S2409">
        <f>_xlfn.XLOOKUP(Table4[[#This Row],[ProductID]],Products!A:A,Products!F:F, "Not Found")</f>
        <v>775.07</v>
      </c>
      <c r="T2409" t="str">
        <f>_xlfn.XLOOKUP(Table4[[#This Row],[CustomerID]],Customers!A:A,Customers!D:D, "Not Found")</f>
        <v>M</v>
      </c>
      <c r="U2409" s="6">
        <f>_xlfn.XLOOKUP(Table4[[#This Row],[CustomerID]],Customers!A:A,Customers!E:E, "Not Found")</f>
        <v>24703</v>
      </c>
      <c r="V2409">
        <f ca="1">DATEDIF(Table4[[#This Row],[CustomerBirthday]], TODAY(), "Y")</f>
        <v>58</v>
      </c>
      <c r="W2409" t="str" cm="1">
        <f t="array" aca="1" ref="W2409" ca="1">_xlfn.IFS(Table4[[#This Row],[Age]]&lt;25, "Under 25",Table4[[#This Row],[Age]]=34, "25-34", Table4[[#This Row],[Age]]&lt;=49, "35-49", Table4[[#This Row],[Age]]&lt;=64, "50-64", Table4[[#This Row],[Age]]&gt;=65, "65+")</f>
        <v>50-64</v>
      </c>
      <c r="X2409" t="str">
        <f>_xlfn.XLOOKUP(Table4[[#This Row],[StoreID]],Stores!A:A,Stores!B:B, "Not found")</f>
        <v>MegaMart New Michele</v>
      </c>
      <c r="Y2409" t="str">
        <f>_xlfn.XLOOKUP(Table4[[#This Row],[StoreID]],Stores!A:A,Stores!C:C, "Not Found")</f>
        <v>New Michele</v>
      </c>
      <c r="Z2409" t="str">
        <f>_xlfn.XLOOKUP(Table4[[#This Row],[StoreID]],Stores!A:A,Stores!D:D, "Not Found")</f>
        <v>West</v>
      </c>
    </row>
    <row r="2410" spans="1:26">
      <c r="A2410" t="s">
        <v>3276</v>
      </c>
      <c r="B2410" s="1">
        <v>45476</v>
      </c>
      <c r="C2410" t="s">
        <v>627</v>
      </c>
      <c r="D2410" t="s">
        <v>792</v>
      </c>
      <c r="E2410" t="s">
        <v>846</v>
      </c>
      <c r="F2410">
        <v>5</v>
      </c>
      <c r="G2410">
        <v>0.15</v>
      </c>
      <c r="H2410" t="s">
        <v>875</v>
      </c>
      <c r="I2410" s="4">
        <f>Table4[[#This Row],[Quantity]]*Table4[[#This Row],[UnitPrice]]</f>
        <v>8994.85</v>
      </c>
      <c r="J2410" s="4">
        <f>Table4[[#This Row],[Gross Revenue]]*(1-Table4[[#This Row],[Discount]])</f>
        <v>7645.6225000000004</v>
      </c>
      <c r="K2410" s="4">
        <f>Table4[[#This Row],[Quantity]]*Table4[[#This Row],[CostPrice]]</f>
        <v>6645.75</v>
      </c>
      <c r="L2410" s="4">
        <f>Table4[[#This Row],[Net Revenue]]-Table4[[#This Row],[Total Cost]]</f>
        <v>999.8725000000004</v>
      </c>
      <c r="M2410" t="str">
        <f>_xlfn.XLOOKUP(Table4[[#This Row],[ProductID]], Products!A:A,Products!B:B, "Not Found")</f>
        <v>Beat Accessories</v>
      </c>
      <c r="N2410" t="str">
        <f>TEXT(Table4[[#This Row],[Date]], "mmm")</f>
        <v>Jul</v>
      </c>
      <c r="O2410" t="str">
        <f>TEXT(Table4[[#This Row],[Date]], "yyyy")</f>
        <v>2024</v>
      </c>
      <c r="P2410" t="str">
        <f>_xlfn.XLOOKUP(Table4[[#This Row],[ProductID]],Products!A:A,Products!C:C, "Not Found")</f>
        <v>Fashion</v>
      </c>
      <c r="Q2410" t="str">
        <f>_xlfn.XLOOKUP(Table4[[#This Row],[ProductID]],Products!A:A,Products!D:D,"Not Found")</f>
        <v>Accessories</v>
      </c>
      <c r="R2410">
        <f>_xlfn.XLOOKUP(Table4[[#This Row],[ProductID]],Products!A:A,Products!E:E,"Not Found")</f>
        <v>1798.97</v>
      </c>
      <c r="S2410">
        <f>_xlfn.XLOOKUP(Table4[[#This Row],[ProductID]],Products!A:A,Products!F:F, "Not Found")</f>
        <v>1329.15</v>
      </c>
      <c r="T2410" t="str">
        <f>_xlfn.XLOOKUP(Table4[[#This Row],[CustomerID]],Customers!A:A,Customers!D:D, "Not Found")</f>
        <v>F</v>
      </c>
      <c r="U2410" s="6">
        <f>_xlfn.XLOOKUP(Table4[[#This Row],[CustomerID]],Customers!A:A,Customers!E:E, "Not Found")</f>
        <v>31052</v>
      </c>
      <c r="V2410">
        <f ca="1">DATEDIF(Table4[[#This Row],[CustomerBirthday]], TODAY(), "Y")</f>
        <v>41</v>
      </c>
      <c r="W2410" t="str" cm="1">
        <f t="array" aca="1" ref="W2410" ca="1">_xlfn.IFS(Table4[[#This Row],[Age]]&lt;25, "Under 25",Table4[[#This Row],[Age]]=34, "25-34", Table4[[#This Row],[Age]]&lt;=49, "35-49", Table4[[#This Row],[Age]]&lt;=64, "50-64", Table4[[#This Row],[Age]]&gt;=65, "65+")</f>
        <v>35-49</v>
      </c>
      <c r="X2410" t="str">
        <f>_xlfn.XLOOKUP(Table4[[#This Row],[StoreID]],Stores!A:A,Stores!B:B, "Not found")</f>
        <v>MegaMart Johnmouth</v>
      </c>
      <c r="Y2410" t="str">
        <f>_xlfn.XLOOKUP(Table4[[#This Row],[StoreID]],Stores!A:A,Stores!C:C, "Not Found")</f>
        <v>Johnmouth</v>
      </c>
      <c r="Z2410" t="str">
        <f>_xlfn.XLOOKUP(Table4[[#This Row],[StoreID]],Stores!A:A,Stores!D:D, "Not Found")</f>
        <v>East</v>
      </c>
    </row>
    <row r="2411" spans="1:26">
      <c r="A2411" t="s">
        <v>3277</v>
      </c>
      <c r="B2411" s="1">
        <v>45666</v>
      </c>
      <c r="C2411" t="s">
        <v>262</v>
      </c>
      <c r="D2411" t="s">
        <v>715</v>
      </c>
      <c r="E2411" t="s">
        <v>835</v>
      </c>
      <c r="F2411">
        <v>5</v>
      </c>
      <c r="G2411">
        <v>0.15</v>
      </c>
      <c r="H2411" t="s">
        <v>868</v>
      </c>
      <c r="I2411" s="4">
        <f>Table4[[#This Row],[Quantity]]*Table4[[#This Row],[UnitPrice]]</f>
        <v>4093.8</v>
      </c>
      <c r="J2411" s="4">
        <f>Table4[[#This Row],[Gross Revenue]]*(1-Table4[[#This Row],[Discount]])</f>
        <v>3479.73</v>
      </c>
      <c r="K2411" s="4">
        <f>Table4[[#This Row],[Quantity]]*Table4[[#This Row],[CostPrice]]</f>
        <v>2638.1</v>
      </c>
      <c r="L2411" s="4">
        <f>Table4[[#This Row],[Net Revenue]]-Table4[[#This Row],[Total Cost]]</f>
        <v>841.63000000000011</v>
      </c>
      <c r="M2411" t="str">
        <f>_xlfn.XLOOKUP(Table4[[#This Row],[ProductID]], Products!A:A,Products!B:B, "Not Found")</f>
        <v>Audience Television</v>
      </c>
      <c r="N2411" t="str">
        <f>TEXT(Table4[[#This Row],[Date]], "mmm")</f>
        <v>Jan</v>
      </c>
      <c r="O2411" t="str">
        <f>TEXT(Table4[[#This Row],[Date]], "yyyy")</f>
        <v>2025</v>
      </c>
      <c r="P2411" t="str">
        <f>_xlfn.XLOOKUP(Table4[[#This Row],[ProductID]],Products!A:A,Products!C:C, "Not Found")</f>
        <v>Electronics</v>
      </c>
      <c r="Q2411" t="str">
        <f>_xlfn.XLOOKUP(Table4[[#This Row],[ProductID]],Products!A:A,Products!D:D,"Not Found")</f>
        <v>Television</v>
      </c>
      <c r="R2411">
        <f>_xlfn.XLOOKUP(Table4[[#This Row],[ProductID]],Products!A:A,Products!E:E,"Not Found")</f>
        <v>818.76</v>
      </c>
      <c r="S2411">
        <f>_xlfn.XLOOKUP(Table4[[#This Row],[ProductID]],Products!A:A,Products!F:F, "Not Found")</f>
        <v>527.62</v>
      </c>
      <c r="T2411" t="str">
        <f>_xlfn.XLOOKUP(Table4[[#This Row],[CustomerID]],Customers!A:A,Customers!D:D, "Not Found")</f>
        <v>M</v>
      </c>
      <c r="U2411" s="6">
        <f>_xlfn.XLOOKUP(Table4[[#This Row],[CustomerID]],Customers!A:A,Customers!E:E, "Not Found")</f>
        <v>24029</v>
      </c>
      <c r="V2411">
        <f ca="1">DATEDIF(Table4[[#This Row],[CustomerBirthday]], TODAY(), "Y")</f>
        <v>60</v>
      </c>
      <c r="W2411" t="str" cm="1">
        <f t="array" aca="1" ref="W2411" ca="1">_xlfn.IFS(Table4[[#This Row],[Age]]&lt;25, "Under 25",Table4[[#This Row],[Age]]=34, "25-34", Table4[[#This Row],[Age]]&lt;=49, "35-49", Table4[[#This Row],[Age]]&lt;=64, "50-64", Table4[[#This Row],[Age]]&gt;=65, "65+")</f>
        <v>50-64</v>
      </c>
      <c r="X2411" t="str">
        <f>_xlfn.XLOOKUP(Table4[[#This Row],[StoreID]],Stores!A:A,Stores!B:B, "Not found")</f>
        <v>MegaMart Peckmouth</v>
      </c>
      <c r="Y2411" t="str">
        <f>_xlfn.XLOOKUP(Table4[[#This Row],[StoreID]],Stores!A:A,Stores!C:C, "Not Found")</f>
        <v>Peckmouth</v>
      </c>
      <c r="Z2411" t="str">
        <f>_xlfn.XLOOKUP(Table4[[#This Row],[StoreID]],Stores!A:A,Stores!D:D, "Not Found")</f>
        <v>East</v>
      </c>
    </row>
    <row r="2412" spans="1:26">
      <c r="A2412" t="s">
        <v>3278</v>
      </c>
      <c r="B2412" s="1">
        <v>45191</v>
      </c>
      <c r="C2412" t="s">
        <v>306</v>
      </c>
      <c r="D2412" t="s">
        <v>824</v>
      </c>
      <c r="E2412" t="s">
        <v>835</v>
      </c>
      <c r="F2412">
        <v>3</v>
      </c>
      <c r="G2412">
        <v>0.15</v>
      </c>
      <c r="H2412" t="s">
        <v>868</v>
      </c>
      <c r="I2412" s="4">
        <f>Table4[[#This Row],[Quantity]]*Table4[[#This Row],[UnitPrice]]</f>
        <v>1164.78</v>
      </c>
      <c r="J2412" s="4">
        <f>Table4[[#This Row],[Gross Revenue]]*(1-Table4[[#This Row],[Discount]])</f>
        <v>990.06299999999999</v>
      </c>
      <c r="K2412" s="4">
        <f>Table4[[#This Row],[Quantity]]*Table4[[#This Row],[CostPrice]]</f>
        <v>597.90000000000009</v>
      </c>
      <c r="L2412" s="4">
        <f>Table4[[#This Row],[Net Revenue]]-Table4[[#This Row],[Total Cost]]</f>
        <v>392.1629999999999</v>
      </c>
      <c r="M2412" t="str">
        <f>_xlfn.XLOOKUP(Table4[[#This Row],[ProductID]], Products!A:A,Products!B:B, "Not Found")</f>
        <v>Possible Watches</v>
      </c>
      <c r="N2412" t="str">
        <f>TEXT(Table4[[#This Row],[Date]], "mmm")</f>
        <v>Sep</v>
      </c>
      <c r="O2412" t="str">
        <f>TEXT(Table4[[#This Row],[Date]], "yyyy")</f>
        <v>2023</v>
      </c>
      <c r="P2412" t="str">
        <f>_xlfn.XLOOKUP(Table4[[#This Row],[ProductID]],Products!A:A,Products!C:C, "Not Found")</f>
        <v>Fashion</v>
      </c>
      <c r="Q2412" t="str">
        <f>_xlfn.XLOOKUP(Table4[[#This Row],[ProductID]],Products!A:A,Products!D:D,"Not Found")</f>
        <v>Watches</v>
      </c>
      <c r="R2412">
        <f>_xlfn.XLOOKUP(Table4[[#This Row],[ProductID]],Products!A:A,Products!E:E,"Not Found")</f>
        <v>388.26</v>
      </c>
      <c r="S2412">
        <f>_xlfn.XLOOKUP(Table4[[#This Row],[ProductID]],Products!A:A,Products!F:F, "Not Found")</f>
        <v>199.3</v>
      </c>
      <c r="T2412" t="str">
        <f>_xlfn.XLOOKUP(Table4[[#This Row],[CustomerID]],Customers!A:A,Customers!D:D, "Not Found")</f>
        <v>F</v>
      </c>
      <c r="U2412" s="6">
        <f>_xlfn.XLOOKUP(Table4[[#This Row],[CustomerID]],Customers!A:A,Customers!E:E, "Not Found")</f>
        <v>32344</v>
      </c>
      <c r="V2412">
        <f ca="1">DATEDIF(Table4[[#This Row],[CustomerBirthday]], TODAY(), "Y")</f>
        <v>38</v>
      </c>
      <c r="W2412" t="str" cm="1">
        <f t="array" aca="1" ref="W2412" ca="1">_xlfn.IFS(Table4[[#This Row],[Age]]&lt;25, "Under 25",Table4[[#This Row],[Age]]=34, "25-34", Table4[[#This Row],[Age]]&lt;=49, "35-49", Table4[[#This Row],[Age]]&lt;=64, "50-64", Table4[[#This Row],[Age]]&gt;=65, "65+")</f>
        <v>35-49</v>
      </c>
      <c r="X2412" t="str">
        <f>_xlfn.XLOOKUP(Table4[[#This Row],[StoreID]],Stores!A:A,Stores!B:B, "Not found")</f>
        <v>MegaMart Peckmouth</v>
      </c>
      <c r="Y2412" t="str">
        <f>_xlfn.XLOOKUP(Table4[[#This Row],[StoreID]],Stores!A:A,Stores!C:C, "Not Found")</f>
        <v>Peckmouth</v>
      </c>
      <c r="Z2412" t="str">
        <f>_xlfn.XLOOKUP(Table4[[#This Row],[StoreID]],Stores!A:A,Stores!D:D, "Not Found")</f>
        <v>East</v>
      </c>
    </row>
    <row r="2413" spans="1:26">
      <c r="A2413" t="s">
        <v>3279</v>
      </c>
      <c r="B2413" s="1">
        <v>45751</v>
      </c>
      <c r="C2413" t="s">
        <v>483</v>
      </c>
      <c r="D2413" t="s">
        <v>750</v>
      </c>
      <c r="E2413" t="s">
        <v>846</v>
      </c>
      <c r="F2413">
        <v>1</v>
      </c>
      <c r="G2413">
        <v>0</v>
      </c>
      <c r="H2413" t="s">
        <v>868</v>
      </c>
      <c r="I2413" s="4">
        <f>Table4[[#This Row],[Quantity]]*Table4[[#This Row],[UnitPrice]]</f>
        <v>1342.75</v>
      </c>
      <c r="J2413" s="4">
        <f>Table4[[#This Row],[Gross Revenue]]*(1-Table4[[#This Row],[Discount]])</f>
        <v>1342.75</v>
      </c>
      <c r="K2413" s="4">
        <f>Table4[[#This Row],[Quantity]]*Table4[[#This Row],[CostPrice]]</f>
        <v>797.94</v>
      </c>
      <c r="L2413" s="4">
        <f>Table4[[#This Row],[Net Revenue]]-Table4[[#This Row],[Total Cost]]</f>
        <v>544.80999999999995</v>
      </c>
      <c r="M2413" t="str">
        <f>_xlfn.XLOOKUP(Table4[[#This Row],[ProductID]], Products!A:A,Products!B:B, "Not Found")</f>
        <v>Add Clothing</v>
      </c>
      <c r="N2413" t="str">
        <f>TEXT(Table4[[#This Row],[Date]], "mmm")</f>
        <v>Apr</v>
      </c>
      <c r="O2413" t="str">
        <f>TEXT(Table4[[#This Row],[Date]], "yyyy")</f>
        <v>2025</v>
      </c>
      <c r="P2413" t="str">
        <f>_xlfn.XLOOKUP(Table4[[#This Row],[ProductID]],Products!A:A,Products!C:C, "Not Found")</f>
        <v>Fashion</v>
      </c>
      <c r="Q2413" t="str">
        <f>_xlfn.XLOOKUP(Table4[[#This Row],[ProductID]],Products!A:A,Products!D:D,"Not Found")</f>
        <v>Clothing</v>
      </c>
      <c r="R2413">
        <f>_xlfn.XLOOKUP(Table4[[#This Row],[ProductID]],Products!A:A,Products!E:E,"Not Found")</f>
        <v>1342.75</v>
      </c>
      <c r="S2413">
        <f>_xlfn.XLOOKUP(Table4[[#This Row],[ProductID]],Products!A:A,Products!F:F, "Not Found")</f>
        <v>797.94</v>
      </c>
      <c r="T2413" t="str">
        <f>_xlfn.XLOOKUP(Table4[[#This Row],[CustomerID]],Customers!A:A,Customers!D:D, "Not Found")</f>
        <v>M</v>
      </c>
      <c r="U2413" s="6">
        <f>_xlfn.XLOOKUP(Table4[[#This Row],[CustomerID]],Customers!A:A,Customers!E:E, "Not Found")</f>
        <v>21543</v>
      </c>
      <c r="V2413">
        <f ca="1">DATEDIF(Table4[[#This Row],[CustomerBirthday]], TODAY(), "Y")</f>
        <v>67</v>
      </c>
      <c r="W2413" t="str" cm="1">
        <f t="array" aca="1" ref="W2413" ca="1">_xlfn.IFS(Table4[[#This Row],[Age]]&lt;25, "Under 25",Table4[[#This Row],[Age]]=34, "25-34", Table4[[#This Row],[Age]]&lt;=49, "35-49", Table4[[#This Row],[Age]]&lt;=64, "50-64", Table4[[#This Row],[Age]]&gt;=65, "65+")</f>
        <v>65+</v>
      </c>
      <c r="X2413" t="str">
        <f>_xlfn.XLOOKUP(Table4[[#This Row],[StoreID]],Stores!A:A,Stores!B:B, "Not found")</f>
        <v>MegaMart Johnmouth</v>
      </c>
      <c r="Y2413" t="str">
        <f>_xlfn.XLOOKUP(Table4[[#This Row],[StoreID]],Stores!A:A,Stores!C:C, "Not Found")</f>
        <v>Johnmouth</v>
      </c>
      <c r="Z2413" t="str">
        <f>_xlfn.XLOOKUP(Table4[[#This Row],[StoreID]],Stores!A:A,Stores!D:D, "Not Found")</f>
        <v>East</v>
      </c>
    </row>
    <row r="2414" spans="1:26">
      <c r="A2414" t="s">
        <v>3280</v>
      </c>
      <c r="B2414" s="1">
        <v>45765</v>
      </c>
      <c r="C2414" t="s">
        <v>636</v>
      </c>
      <c r="D2414" t="s">
        <v>780</v>
      </c>
      <c r="E2414" t="s">
        <v>831</v>
      </c>
      <c r="F2414">
        <v>4</v>
      </c>
      <c r="G2414">
        <v>0.05</v>
      </c>
      <c r="H2414" t="s">
        <v>875</v>
      </c>
      <c r="I2414" s="4">
        <f>Table4[[#This Row],[Quantity]]*Table4[[#This Row],[UnitPrice]]</f>
        <v>5088.92</v>
      </c>
      <c r="J2414" s="4">
        <f>Table4[[#This Row],[Gross Revenue]]*(1-Table4[[#This Row],[Discount]])</f>
        <v>4834.4740000000002</v>
      </c>
      <c r="K2414" s="4">
        <f>Table4[[#This Row],[Quantity]]*Table4[[#This Row],[CostPrice]]</f>
        <v>3810.6</v>
      </c>
      <c r="L2414" s="4">
        <f>Table4[[#This Row],[Net Revenue]]-Table4[[#This Row],[Total Cost]]</f>
        <v>1023.8740000000003</v>
      </c>
      <c r="M2414" t="str">
        <f>_xlfn.XLOOKUP(Table4[[#This Row],[ProductID]], Products!A:A,Products!B:B, "Not Found")</f>
        <v>Hospital Smartphone</v>
      </c>
      <c r="N2414" t="str">
        <f>TEXT(Table4[[#This Row],[Date]], "mmm")</f>
        <v>Apr</v>
      </c>
      <c r="O2414" t="str">
        <f>TEXT(Table4[[#This Row],[Date]], "yyyy")</f>
        <v>2025</v>
      </c>
      <c r="P2414" t="str">
        <f>_xlfn.XLOOKUP(Table4[[#This Row],[ProductID]],Products!A:A,Products!C:C, "Not Found")</f>
        <v>Electronics</v>
      </c>
      <c r="Q2414" t="str">
        <f>_xlfn.XLOOKUP(Table4[[#This Row],[ProductID]],Products!A:A,Products!D:D,"Not Found")</f>
        <v>Smartphone</v>
      </c>
      <c r="R2414">
        <f>_xlfn.XLOOKUP(Table4[[#This Row],[ProductID]],Products!A:A,Products!E:E,"Not Found")</f>
        <v>1272.23</v>
      </c>
      <c r="S2414">
        <f>_xlfn.XLOOKUP(Table4[[#This Row],[ProductID]],Products!A:A,Products!F:F, "Not Found")</f>
        <v>952.65</v>
      </c>
      <c r="T2414" t="str">
        <f>_xlfn.XLOOKUP(Table4[[#This Row],[CustomerID]],Customers!A:A,Customers!D:D, "Not Found")</f>
        <v>F</v>
      </c>
      <c r="U2414" s="6">
        <f>_xlfn.XLOOKUP(Table4[[#This Row],[CustomerID]],Customers!A:A,Customers!E:E, "Not Found")</f>
        <v>21899</v>
      </c>
      <c r="V2414">
        <f ca="1">DATEDIF(Table4[[#This Row],[CustomerBirthday]], TODAY(), "Y")</f>
        <v>66</v>
      </c>
      <c r="W2414" t="str" cm="1">
        <f t="array" aca="1" ref="W2414" ca="1">_xlfn.IFS(Table4[[#This Row],[Age]]&lt;25, "Under 25",Table4[[#This Row],[Age]]=34, "25-34", Table4[[#This Row],[Age]]&lt;=49, "35-49", Table4[[#This Row],[Age]]&lt;=64, "50-64", Table4[[#This Row],[Age]]&gt;=65, "65+")</f>
        <v>65+</v>
      </c>
      <c r="X2414" t="str">
        <f>_xlfn.XLOOKUP(Table4[[#This Row],[StoreID]],Stores!A:A,Stores!B:B, "Not found")</f>
        <v>MegaMart Jimenezborough</v>
      </c>
      <c r="Y2414" t="str">
        <f>_xlfn.XLOOKUP(Table4[[#This Row],[StoreID]],Stores!A:A,Stores!C:C, "Not Found")</f>
        <v>Jimenezborough</v>
      </c>
      <c r="Z2414" t="str">
        <f>_xlfn.XLOOKUP(Table4[[#This Row],[StoreID]],Stores!A:A,Stores!D:D, "Not Found")</f>
        <v>South</v>
      </c>
    </row>
    <row r="2415" spans="1:26">
      <c r="A2415" t="s">
        <v>3281</v>
      </c>
      <c r="B2415" s="1">
        <v>45734</v>
      </c>
      <c r="C2415" t="s">
        <v>163</v>
      </c>
      <c r="D2415" t="s">
        <v>747</v>
      </c>
      <c r="E2415" t="s">
        <v>846</v>
      </c>
      <c r="F2415">
        <v>1</v>
      </c>
      <c r="G2415">
        <v>0.05</v>
      </c>
      <c r="H2415" t="s">
        <v>871</v>
      </c>
      <c r="I2415" s="4">
        <f>Table4[[#This Row],[Quantity]]*Table4[[#This Row],[UnitPrice]]</f>
        <v>1134.8</v>
      </c>
      <c r="J2415" s="4">
        <f>Table4[[#This Row],[Gross Revenue]]*(1-Table4[[#This Row],[Discount]])</f>
        <v>1078.06</v>
      </c>
      <c r="K2415" s="4">
        <f>Table4[[#This Row],[Quantity]]*Table4[[#This Row],[CostPrice]]</f>
        <v>675.1</v>
      </c>
      <c r="L2415" s="4">
        <f>Table4[[#This Row],[Net Revenue]]-Table4[[#This Row],[Total Cost]]</f>
        <v>402.95999999999992</v>
      </c>
      <c r="M2415" t="str">
        <f>_xlfn.XLOOKUP(Table4[[#This Row],[ProductID]], Products!A:A,Products!B:B, "Not Found")</f>
        <v>World Watches</v>
      </c>
      <c r="N2415" t="str">
        <f>TEXT(Table4[[#This Row],[Date]], "mmm")</f>
        <v>Mar</v>
      </c>
      <c r="O2415" t="str">
        <f>TEXT(Table4[[#This Row],[Date]], "yyyy")</f>
        <v>2025</v>
      </c>
      <c r="P2415" t="str">
        <f>_xlfn.XLOOKUP(Table4[[#This Row],[ProductID]],Products!A:A,Products!C:C, "Not Found")</f>
        <v>Fashion</v>
      </c>
      <c r="Q2415" t="str">
        <f>_xlfn.XLOOKUP(Table4[[#This Row],[ProductID]],Products!A:A,Products!D:D,"Not Found")</f>
        <v>Watches</v>
      </c>
      <c r="R2415">
        <f>_xlfn.XLOOKUP(Table4[[#This Row],[ProductID]],Products!A:A,Products!E:E,"Not Found")</f>
        <v>1134.8</v>
      </c>
      <c r="S2415">
        <f>_xlfn.XLOOKUP(Table4[[#This Row],[ProductID]],Products!A:A,Products!F:F, "Not Found")</f>
        <v>675.1</v>
      </c>
      <c r="T2415" t="str">
        <f>_xlfn.XLOOKUP(Table4[[#This Row],[CustomerID]],Customers!A:A,Customers!D:D, "Not Found")</f>
        <v>F</v>
      </c>
      <c r="U2415" s="6">
        <f>_xlfn.XLOOKUP(Table4[[#This Row],[CustomerID]],Customers!A:A,Customers!E:E, "Not Found")</f>
        <v>36564</v>
      </c>
      <c r="V2415">
        <f ca="1">DATEDIF(Table4[[#This Row],[CustomerBirthday]], TODAY(), "Y")</f>
        <v>26</v>
      </c>
      <c r="W2415" t="str" cm="1">
        <f t="array" aca="1" ref="W2415" ca="1">_xlfn.IFS(Table4[[#This Row],[Age]]&lt;25, "Under 25",Table4[[#This Row],[Age]]=34, "25-34", Table4[[#This Row],[Age]]&lt;=49, "35-49", Table4[[#This Row],[Age]]&lt;=64, "50-64", Table4[[#This Row],[Age]]&gt;=65, "65+")</f>
        <v>35-49</v>
      </c>
      <c r="X2415" t="str">
        <f>_xlfn.XLOOKUP(Table4[[#This Row],[StoreID]],Stores!A:A,Stores!B:B, "Not found")</f>
        <v>MegaMart Johnmouth</v>
      </c>
      <c r="Y2415" t="str">
        <f>_xlfn.XLOOKUP(Table4[[#This Row],[StoreID]],Stores!A:A,Stores!C:C, "Not Found")</f>
        <v>Johnmouth</v>
      </c>
      <c r="Z2415" t="str">
        <f>_xlfn.XLOOKUP(Table4[[#This Row],[StoreID]],Stores!A:A,Stores!D:D, "Not Found")</f>
        <v>East</v>
      </c>
    </row>
    <row r="2416" spans="1:26">
      <c r="A2416" t="s">
        <v>3282</v>
      </c>
      <c r="B2416" s="1">
        <v>45885</v>
      </c>
      <c r="C2416" t="s">
        <v>422</v>
      </c>
      <c r="D2416" t="s">
        <v>816</v>
      </c>
      <c r="E2416" t="s">
        <v>831</v>
      </c>
      <c r="F2416">
        <v>1</v>
      </c>
      <c r="G2416">
        <v>0.15</v>
      </c>
      <c r="H2416" t="s">
        <v>868</v>
      </c>
      <c r="I2416" s="4">
        <f>Table4[[#This Row],[Quantity]]*Table4[[#This Row],[UnitPrice]]</f>
        <v>1879.08</v>
      </c>
      <c r="J2416" s="4">
        <f>Table4[[#This Row],[Gross Revenue]]*(1-Table4[[#This Row],[Discount]])</f>
        <v>1597.2179999999998</v>
      </c>
      <c r="K2416" s="4">
        <f>Table4[[#This Row],[Quantity]]*Table4[[#This Row],[CostPrice]]</f>
        <v>1004.56</v>
      </c>
      <c r="L2416" s="4">
        <f>Table4[[#This Row],[Net Revenue]]-Table4[[#This Row],[Total Cost]]</f>
        <v>592.6579999999999</v>
      </c>
      <c r="M2416" t="str">
        <f>_xlfn.XLOOKUP(Table4[[#This Row],[ProductID]], Products!A:A,Products!B:B, "Not Found")</f>
        <v>Set Dairy</v>
      </c>
      <c r="N2416" t="str">
        <f>TEXT(Table4[[#This Row],[Date]], "mmm")</f>
        <v>Aug</v>
      </c>
      <c r="O2416" t="str">
        <f>TEXT(Table4[[#This Row],[Date]], "yyyy")</f>
        <v>2025</v>
      </c>
      <c r="P2416" t="str">
        <f>_xlfn.XLOOKUP(Table4[[#This Row],[ProductID]],Products!A:A,Products!C:C, "Not Found")</f>
        <v>Groceries</v>
      </c>
      <c r="Q2416" t="str">
        <f>_xlfn.XLOOKUP(Table4[[#This Row],[ProductID]],Products!A:A,Products!D:D,"Not Found")</f>
        <v>Dairy</v>
      </c>
      <c r="R2416">
        <f>_xlfn.XLOOKUP(Table4[[#This Row],[ProductID]],Products!A:A,Products!E:E,"Not Found")</f>
        <v>1879.08</v>
      </c>
      <c r="S2416">
        <f>_xlfn.XLOOKUP(Table4[[#This Row],[ProductID]],Products!A:A,Products!F:F, "Not Found")</f>
        <v>1004.56</v>
      </c>
      <c r="T2416" t="str">
        <f>_xlfn.XLOOKUP(Table4[[#This Row],[CustomerID]],Customers!A:A,Customers!D:D, "Not Found")</f>
        <v>M</v>
      </c>
      <c r="U2416" s="6">
        <f>_xlfn.XLOOKUP(Table4[[#This Row],[CustomerID]],Customers!A:A,Customers!E:E, "Not Found")</f>
        <v>28268</v>
      </c>
      <c r="V2416">
        <f ca="1">DATEDIF(Table4[[#This Row],[CustomerBirthday]], TODAY(), "Y")</f>
        <v>49</v>
      </c>
      <c r="W2416" t="str" cm="1">
        <f t="array" aca="1" ref="W2416" ca="1">_xlfn.IFS(Table4[[#This Row],[Age]]&lt;25, "Under 25",Table4[[#This Row],[Age]]=34, "25-34", Table4[[#This Row],[Age]]&lt;=49, "35-49", Table4[[#This Row],[Age]]&lt;=64, "50-64", Table4[[#This Row],[Age]]&gt;=65, "65+")</f>
        <v>35-49</v>
      </c>
      <c r="X2416" t="str">
        <f>_xlfn.XLOOKUP(Table4[[#This Row],[StoreID]],Stores!A:A,Stores!B:B, "Not found")</f>
        <v>MegaMart Jimenezborough</v>
      </c>
      <c r="Y2416" t="str">
        <f>_xlfn.XLOOKUP(Table4[[#This Row],[StoreID]],Stores!A:A,Stores!C:C, "Not Found")</f>
        <v>Jimenezborough</v>
      </c>
      <c r="Z2416" t="str">
        <f>_xlfn.XLOOKUP(Table4[[#This Row],[StoreID]],Stores!A:A,Stores!D:D, "Not Found")</f>
        <v>South</v>
      </c>
    </row>
    <row r="2417" spans="1:26">
      <c r="A2417" t="s">
        <v>3283</v>
      </c>
      <c r="B2417" s="1">
        <v>45545</v>
      </c>
      <c r="C2417" t="s">
        <v>171</v>
      </c>
      <c r="D2417" t="s">
        <v>766</v>
      </c>
      <c r="E2417" t="s">
        <v>846</v>
      </c>
      <c r="F2417">
        <v>4</v>
      </c>
      <c r="G2417">
        <v>0.05</v>
      </c>
      <c r="H2417" t="s">
        <v>868</v>
      </c>
      <c r="I2417" s="4">
        <f>Table4[[#This Row],[Quantity]]*Table4[[#This Row],[UnitPrice]]</f>
        <v>4908.96</v>
      </c>
      <c r="J2417" s="4">
        <f>Table4[[#This Row],[Gross Revenue]]*(1-Table4[[#This Row],[Discount]])</f>
        <v>4663.5119999999997</v>
      </c>
      <c r="K2417" s="4">
        <f>Table4[[#This Row],[Quantity]]*Table4[[#This Row],[CostPrice]]</f>
        <v>3908.36</v>
      </c>
      <c r="L2417" s="4">
        <f>Table4[[#This Row],[Net Revenue]]-Table4[[#This Row],[Total Cost]]</f>
        <v>755.15199999999959</v>
      </c>
      <c r="M2417" t="str">
        <f>_xlfn.XLOOKUP(Table4[[#This Row],[ProductID]], Products!A:A,Products!B:B, "Not Found")</f>
        <v>Firm Dairy</v>
      </c>
      <c r="N2417" t="str">
        <f>TEXT(Table4[[#This Row],[Date]], "mmm")</f>
        <v>Sep</v>
      </c>
      <c r="O2417" t="str">
        <f>TEXT(Table4[[#This Row],[Date]], "yyyy")</f>
        <v>2024</v>
      </c>
      <c r="P2417" t="str">
        <f>_xlfn.XLOOKUP(Table4[[#This Row],[ProductID]],Products!A:A,Products!C:C, "Not Found")</f>
        <v>Groceries</v>
      </c>
      <c r="Q2417" t="str">
        <f>_xlfn.XLOOKUP(Table4[[#This Row],[ProductID]],Products!A:A,Products!D:D,"Not Found")</f>
        <v>Dairy</v>
      </c>
      <c r="R2417">
        <f>_xlfn.XLOOKUP(Table4[[#This Row],[ProductID]],Products!A:A,Products!E:E,"Not Found")</f>
        <v>1227.24</v>
      </c>
      <c r="S2417">
        <f>_xlfn.XLOOKUP(Table4[[#This Row],[ProductID]],Products!A:A,Products!F:F, "Not Found")</f>
        <v>977.09</v>
      </c>
      <c r="T2417" t="str">
        <f>_xlfn.XLOOKUP(Table4[[#This Row],[CustomerID]],Customers!A:A,Customers!D:D, "Not Found")</f>
        <v>M</v>
      </c>
      <c r="U2417" s="6">
        <f>_xlfn.XLOOKUP(Table4[[#This Row],[CustomerID]],Customers!A:A,Customers!E:E, "Not Found")</f>
        <v>22326</v>
      </c>
      <c r="V2417">
        <f ca="1">DATEDIF(Table4[[#This Row],[CustomerBirthday]], TODAY(), "Y")</f>
        <v>65</v>
      </c>
      <c r="W2417" t="str" cm="1">
        <f t="array" aca="1" ref="W2417" ca="1">_xlfn.IFS(Table4[[#This Row],[Age]]&lt;25, "Under 25",Table4[[#This Row],[Age]]=34, "25-34", Table4[[#This Row],[Age]]&lt;=49, "35-49", Table4[[#This Row],[Age]]&lt;=64, "50-64", Table4[[#This Row],[Age]]&gt;=65, "65+")</f>
        <v>65+</v>
      </c>
      <c r="X2417" t="str">
        <f>_xlfn.XLOOKUP(Table4[[#This Row],[StoreID]],Stores!A:A,Stores!B:B, "Not found")</f>
        <v>MegaMart Johnmouth</v>
      </c>
      <c r="Y2417" t="str">
        <f>_xlfn.XLOOKUP(Table4[[#This Row],[StoreID]],Stores!A:A,Stores!C:C, "Not Found")</f>
        <v>Johnmouth</v>
      </c>
      <c r="Z2417" t="str">
        <f>_xlfn.XLOOKUP(Table4[[#This Row],[StoreID]],Stores!A:A,Stores!D:D, "Not Found")</f>
        <v>East</v>
      </c>
    </row>
    <row r="2418" spans="1:26">
      <c r="A2418" t="s">
        <v>3284</v>
      </c>
      <c r="B2418" s="1">
        <v>45513</v>
      </c>
      <c r="C2418" t="s">
        <v>386</v>
      </c>
      <c r="D2418" t="s">
        <v>826</v>
      </c>
      <c r="E2418" t="s">
        <v>831</v>
      </c>
      <c r="F2418">
        <v>3</v>
      </c>
      <c r="G2418">
        <v>0</v>
      </c>
      <c r="H2418" t="s">
        <v>868</v>
      </c>
      <c r="I2418" s="4">
        <f>Table4[[#This Row],[Quantity]]*Table4[[#This Row],[UnitPrice]]</f>
        <v>3133.92</v>
      </c>
      <c r="J2418" s="4">
        <f>Table4[[#This Row],[Gross Revenue]]*(1-Table4[[#This Row],[Discount]])</f>
        <v>3133.92</v>
      </c>
      <c r="K2418" s="4">
        <f>Table4[[#This Row],[Quantity]]*Table4[[#This Row],[CostPrice]]</f>
        <v>2325.21</v>
      </c>
      <c r="L2418" s="4">
        <f>Table4[[#This Row],[Net Revenue]]-Table4[[#This Row],[Total Cost]]</f>
        <v>808.71</v>
      </c>
      <c r="M2418" t="str">
        <f>_xlfn.XLOOKUP(Table4[[#This Row],[ProductID]], Products!A:A,Products!B:B, "Not Found")</f>
        <v>Maybe Footwear</v>
      </c>
      <c r="N2418" t="str">
        <f>TEXT(Table4[[#This Row],[Date]], "mmm")</f>
        <v>Aug</v>
      </c>
      <c r="O2418" t="str">
        <f>TEXT(Table4[[#This Row],[Date]], "yyyy")</f>
        <v>2024</v>
      </c>
      <c r="P2418" t="str">
        <f>_xlfn.XLOOKUP(Table4[[#This Row],[ProductID]],Products!A:A,Products!C:C, "Not Found")</f>
        <v>Fashion</v>
      </c>
      <c r="Q2418" t="str">
        <f>_xlfn.XLOOKUP(Table4[[#This Row],[ProductID]],Products!A:A,Products!D:D,"Not Found")</f>
        <v>Footwear</v>
      </c>
      <c r="R2418">
        <f>_xlfn.XLOOKUP(Table4[[#This Row],[ProductID]],Products!A:A,Products!E:E,"Not Found")</f>
        <v>1044.6400000000001</v>
      </c>
      <c r="S2418">
        <f>_xlfn.XLOOKUP(Table4[[#This Row],[ProductID]],Products!A:A,Products!F:F, "Not Found")</f>
        <v>775.07</v>
      </c>
      <c r="T2418" t="str">
        <f>_xlfn.XLOOKUP(Table4[[#This Row],[CustomerID]],Customers!A:A,Customers!D:D, "Not Found")</f>
        <v>F</v>
      </c>
      <c r="U2418" s="6">
        <f>_xlfn.XLOOKUP(Table4[[#This Row],[CustomerID]],Customers!A:A,Customers!E:E, "Not Found")</f>
        <v>23676</v>
      </c>
      <c r="V2418">
        <f ca="1">DATEDIF(Table4[[#This Row],[CustomerBirthday]], TODAY(), "Y")</f>
        <v>61</v>
      </c>
      <c r="W2418" t="str" cm="1">
        <f t="array" aca="1" ref="W2418" ca="1">_xlfn.IFS(Table4[[#This Row],[Age]]&lt;25, "Under 25",Table4[[#This Row],[Age]]=34, "25-34", Table4[[#This Row],[Age]]&lt;=49, "35-49", Table4[[#This Row],[Age]]&lt;=64, "50-64", Table4[[#This Row],[Age]]&gt;=65, "65+")</f>
        <v>50-64</v>
      </c>
      <c r="X2418" t="str">
        <f>_xlfn.XLOOKUP(Table4[[#This Row],[StoreID]],Stores!A:A,Stores!B:B, "Not found")</f>
        <v>MegaMart Jimenezborough</v>
      </c>
      <c r="Y2418" t="str">
        <f>_xlfn.XLOOKUP(Table4[[#This Row],[StoreID]],Stores!A:A,Stores!C:C, "Not Found")</f>
        <v>Jimenezborough</v>
      </c>
      <c r="Z2418" t="str">
        <f>_xlfn.XLOOKUP(Table4[[#This Row],[StoreID]],Stores!A:A,Stores!D:D, "Not Found")</f>
        <v>South</v>
      </c>
    </row>
    <row r="2419" spans="1:26">
      <c r="A2419" t="s">
        <v>3285</v>
      </c>
      <c r="B2419" s="1">
        <v>45241</v>
      </c>
      <c r="C2419" t="s">
        <v>287</v>
      </c>
      <c r="D2419" t="s">
        <v>816</v>
      </c>
      <c r="E2419" t="s">
        <v>839</v>
      </c>
      <c r="F2419">
        <v>5</v>
      </c>
      <c r="G2419">
        <v>0.1</v>
      </c>
      <c r="H2419" t="s">
        <v>865</v>
      </c>
      <c r="I2419" s="4">
        <f>Table4[[#This Row],[Quantity]]*Table4[[#This Row],[UnitPrice]]</f>
        <v>9395.4</v>
      </c>
      <c r="J2419" s="4">
        <f>Table4[[#This Row],[Gross Revenue]]*(1-Table4[[#This Row],[Discount]])</f>
        <v>8455.86</v>
      </c>
      <c r="K2419" s="4">
        <f>Table4[[#This Row],[Quantity]]*Table4[[#This Row],[CostPrice]]</f>
        <v>5022.7999999999993</v>
      </c>
      <c r="L2419" s="4">
        <f>Table4[[#This Row],[Net Revenue]]-Table4[[#This Row],[Total Cost]]</f>
        <v>3433.0600000000013</v>
      </c>
      <c r="M2419" t="str">
        <f>_xlfn.XLOOKUP(Table4[[#This Row],[ProductID]], Products!A:A,Products!B:B, "Not Found")</f>
        <v>Set Dairy</v>
      </c>
      <c r="N2419" t="str">
        <f>TEXT(Table4[[#This Row],[Date]], "mmm")</f>
        <v>Nov</v>
      </c>
      <c r="O2419" t="str">
        <f>TEXT(Table4[[#This Row],[Date]], "yyyy")</f>
        <v>2023</v>
      </c>
      <c r="P2419" t="str">
        <f>_xlfn.XLOOKUP(Table4[[#This Row],[ProductID]],Products!A:A,Products!C:C, "Not Found")</f>
        <v>Groceries</v>
      </c>
      <c r="Q2419" t="str">
        <f>_xlfn.XLOOKUP(Table4[[#This Row],[ProductID]],Products!A:A,Products!D:D,"Not Found")</f>
        <v>Dairy</v>
      </c>
      <c r="R2419">
        <f>_xlfn.XLOOKUP(Table4[[#This Row],[ProductID]],Products!A:A,Products!E:E,"Not Found")</f>
        <v>1879.08</v>
      </c>
      <c r="S2419">
        <f>_xlfn.XLOOKUP(Table4[[#This Row],[ProductID]],Products!A:A,Products!F:F, "Not Found")</f>
        <v>1004.56</v>
      </c>
      <c r="T2419" t="str">
        <f>_xlfn.XLOOKUP(Table4[[#This Row],[CustomerID]],Customers!A:A,Customers!D:D, "Not Found")</f>
        <v>M</v>
      </c>
      <c r="U2419" s="6">
        <f>_xlfn.XLOOKUP(Table4[[#This Row],[CustomerID]],Customers!A:A,Customers!E:E, "Not Found")</f>
        <v>38700</v>
      </c>
      <c r="V2419">
        <f ca="1">DATEDIF(Table4[[#This Row],[CustomerBirthday]], TODAY(), "Y")</f>
        <v>20</v>
      </c>
      <c r="W2419" t="str" cm="1">
        <f t="array" aca="1" ref="W2419" ca="1">_xlfn.IFS(Table4[[#This Row],[Age]]&lt;25, "Under 25",Table4[[#This Row],[Age]]=34, "25-34", Table4[[#This Row],[Age]]&lt;=49, "35-49", Table4[[#This Row],[Age]]&lt;=64, "50-64", Table4[[#This Row],[Age]]&gt;=65, "65+")</f>
        <v>Under 25</v>
      </c>
      <c r="X2419" t="str">
        <f>_xlfn.XLOOKUP(Table4[[#This Row],[StoreID]],Stores!A:A,Stores!B:B, "Not found")</f>
        <v>MegaMart New Michele</v>
      </c>
      <c r="Y2419" t="str">
        <f>_xlfn.XLOOKUP(Table4[[#This Row],[StoreID]],Stores!A:A,Stores!C:C, "Not Found")</f>
        <v>New Michele</v>
      </c>
      <c r="Z2419" t="str">
        <f>_xlfn.XLOOKUP(Table4[[#This Row],[StoreID]],Stores!A:A,Stores!D:D, "Not Found")</f>
        <v>West</v>
      </c>
    </row>
    <row r="2420" spans="1:26">
      <c r="A2420" t="s">
        <v>3286</v>
      </c>
      <c r="B2420" s="1">
        <v>45893</v>
      </c>
      <c r="C2420" t="s">
        <v>527</v>
      </c>
      <c r="D2420" t="s">
        <v>800</v>
      </c>
      <c r="E2420" t="s">
        <v>835</v>
      </c>
      <c r="F2420">
        <v>2</v>
      </c>
      <c r="G2420">
        <v>0.1</v>
      </c>
      <c r="H2420" t="s">
        <v>871</v>
      </c>
      <c r="I2420" s="4">
        <f>Table4[[#This Row],[Quantity]]*Table4[[#This Row],[UnitPrice]]</f>
        <v>3905.3</v>
      </c>
      <c r="J2420" s="4">
        <f>Table4[[#This Row],[Gross Revenue]]*(1-Table4[[#This Row],[Discount]])</f>
        <v>3514.7700000000004</v>
      </c>
      <c r="K2420" s="4">
        <f>Table4[[#This Row],[Quantity]]*Table4[[#This Row],[CostPrice]]</f>
        <v>2902.54</v>
      </c>
      <c r="L2420" s="4">
        <f>Table4[[#This Row],[Net Revenue]]-Table4[[#This Row],[Total Cost]]</f>
        <v>612.23000000000047</v>
      </c>
      <c r="M2420" t="str">
        <f>_xlfn.XLOOKUP(Table4[[#This Row],[ProductID]], Products!A:A,Products!B:B, "Not Found")</f>
        <v>Book Television</v>
      </c>
      <c r="N2420" t="str">
        <f>TEXT(Table4[[#This Row],[Date]], "mmm")</f>
        <v>Aug</v>
      </c>
      <c r="O2420" t="str">
        <f>TEXT(Table4[[#This Row],[Date]], "yyyy")</f>
        <v>2025</v>
      </c>
      <c r="P2420" t="str">
        <f>_xlfn.XLOOKUP(Table4[[#This Row],[ProductID]],Products!A:A,Products!C:C, "Not Found")</f>
        <v>Electronics</v>
      </c>
      <c r="Q2420" t="str">
        <f>_xlfn.XLOOKUP(Table4[[#This Row],[ProductID]],Products!A:A,Products!D:D,"Not Found")</f>
        <v>Television</v>
      </c>
      <c r="R2420">
        <f>_xlfn.XLOOKUP(Table4[[#This Row],[ProductID]],Products!A:A,Products!E:E,"Not Found")</f>
        <v>1952.65</v>
      </c>
      <c r="S2420">
        <f>_xlfn.XLOOKUP(Table4[[#This Row],[ProductID]],Products!A:A,Products!F:F, "Not Found")</f>
        <v>1451.27</v>
      </c>
      <c r="T2420" t="str">
        <f>_xlfn.XLOOKUP(Table4[[#This Row],[CustomerID]],Customers!A:A,Customers!D:D, "Not Found")</f>
        <v>F</v>
      </c>
      <c r="U2420" s="6">
        <f>_xlfn.XLOOKUP(Table4[[#This Row],[CustomerID]],Customers!A:A,Customers!E:E, "Not Found")</f>
        <v>21861</v>
      </c>
      <c r="V2420">
        <f ca="1">DATEDIF(Table4[[#This Row],[CustomerBirthday]], TODAY(), "Y")</f>
        <v>66</v>
      </c>
      <c r="W2420" t="str" cm="1">
        <f t="array" aca="1" ref="W2420" ca="1">_xlfn.IFS(Table4[[#This Row],[Age]]&lt;25, "Under 25",Table4[[#This Row],[Age]]=34, "25-34", Table4[[#This Row],[Age]]&lt;=49, "35-49", Table4[[#This Row],[Age]]&lt;=64, "50-64", Table4[[#This Row],[Age]]&gt;=65, "65+")</f>
        <v>65+</v>
      </c>
      <c r="X2420" t="str">
        <f>_xlfn.XLOOKUP(Table4[[#This Row],[StoreID]],Stores!A:A,Stores!B:B, "Not found")</f>
        <v>MegaMart Peckmouth</v>
      </c>
      <c r="Y2420" t="str">
        <f>_xlfn.XLOOKUP(Table4[[#This Row],[StoreID]],Stores!A:A,Stores!C:C, "Not Found")</f>
        <v>Peckmouth</v>
      </c>
      <c r="Z2420" t="str">
        <f>_xlfn.XLOOKUP(Table4[[#This Row],[StoreID]],Stores!A:A,Stores!D:D, "Not Found")</f>
        <v>East</v>
      </c>
    </row>
    <row r="2421" spans="1:26">
      <c r="A2421" t="s">
        <v>3287</v>
      </c>
      <c r="B2421" s="1">
        <v>45324</v>
      </c>
      <c r="C2421" t="s">
        <v>567</v>
      </c>
      <c r="D2421" t="s">
        <v>742</v>
      </c>
      <c r="E2421" t="s">
        <v>839</v>
      </c>
      <c r="F2421">
        <v>5</v>
      </c>
      <c r="G2421">
        <v>0.1</v>
      </c>
      <c r="H2421" t="s">
        <v>868</v>
      </c>
      <c r="I2421" s="4">
        <f>Table4[[#This Row],[Quantity]]*Table4[[#This Row],[UnitPrice]]</f>
        <v>1242.8499999999999</v>
      </c>
      <c r="J2421" s="4">
        <f>Table4[[#This Row],[Gross Revenue]]*(1-Table4[[#This Row],[Discount]])</f>
        <v>1118.5650000000001</v>
      </c>
      <c r="K2421" s="4">
        <f>Table4[[#This Row],[Quantity]]*Table4[[#This Row],[CostPrice]]</f>
        <v>953.34999999999991</v>
      </c>
      <c r="L2421" s="4">
        <f>Table4[[#This Row],[Net Revenue]]-Table4[[#This Row],[Total Cost]]</f>
        <v>165.21500000000015</v>
      </c>
      <c r="M2421" t="str">
        <f>_xlfn.XLOOKUP(Table4[[#This Row],[ProductID]], Products!A:A,Products!B:B, "Not Found")</f>
        <v>Either Headphones</v>
      </c>
      <c r="N2421" t="str">
        <f>TEXT(Table4[[#This Row],[Date]], "mmm")</f>
        <v>Feb</v>
      </c>
      <c r="O2421" t="str">
        <f>TEXT(Table4[[#This Row],[Date]], "yyyy")</f>
        <v>2024</v>
      </c>
      <c r="P2421" t="str">
        <f>_xlfn.XLOOKUP(Table4[[#This Row],[ProductID]],Products!A:A,Products!C:C, "Not Found")</f>
        <v>Electronics</v>
      </c>
      <c r="Q2421" t="str">
        <f>_xlfn.XLOOKUP(Table4[[#This Row],[ProductID]],Products!A:A,Products!D:D,"Not Found")</f>
        <v>Headphones</v>
      </c>
      <c r="R2421">
        <f>_xlfn.XLOOKUP(Table4[[#This Row],[ProductID]],Products!A:A,Products!E:E,"Not Found")</f>
        <v>248.57</v>
      </c>
      <c r="S2421">
        <f>_xlfn.XLOOKUP(Table4[[#This Row],[ProductID]],Products!A:A,Products!F:F, "Not Found")</f>
        <v>190.67</v>
      </c>
      <c r="T2421" t="str">
        <f>_xlfn.XLOOKUP(Table4[[#This Row],[CustomerID]],Customers!A:A,Customers!D:D, "Not Found")</f>
        <v>M</v>
      </c>
      <c r="U2421" s="6">
        <f>_xlfn.XLOOKUP(Table4[[#This Row],[CustomerID]],Customers!A:A,Customers!E:E, "Not Found")</f>
        <v>29791</v>
      </c>
      <c r="V2421">
        <f ca="1">DATEDIF(Table4[[#This Row],[CustomerBirthday]], TODAY(), "Y")</f>
        <v>45</v>
      </c>
      <c r="W2421" t="str" cm="1">
        <f t="array" aca="1" ref="W2421" ca="1">_xlfn.IFS(Table4[[#This Row],[Age]]&lt;25, "Under 25",Table4[[#This Row],[Age]]=34, "25-34", Table4[[#This Row],[Age]]&lt;=49, "35-49", Table4[[#This Row],[Age]]&lt;=64, "50-64", Table4[[#This Row],[Age]]&gt;=65, "65+")</f>
        <v>35-49</v>
      </c>
      <c r="X2421" t="str">
        <f>_xlfn.XLOOKUP(Table4[[#This Row],[StoreID]],Stores!A:A,Stores!B:B, "Not found")</f>
        <v>MegaMart New Michele</v>
      </c>
      <c r="Y2421" t="str">
        <f>_xlfn.XLOOKUP(Table4[[#This Row],[StoreID]],Stores!A:A,Stores!C:C, "Not Found")</f>
        <v>New Michele</v>
      </c>
      <c r="Z2421" t="str">
        <f>_xlfn.XLOOKUP(Table4[[#This Row],[StoreID]],Stores!A:A,Stores!D:D, "Not Found")</f>
        <v>West</v>
      </c>
    </row>
    <row r="2422" spans="1:26">
      <c r="A2422" t="s">
        <v>3288</v>
      </c>
      <c r="B2422" s="1">
        <v>45854</v>
      </c>
      <c r="C2422" t="s">
        <v>442</v>
      </c>
      <c r="D2422" t="s">
        <v>742</v>
      </c>
      <c r="E2422" t="s">
        <v>835</v>
      </c>
      <c r="F2422">
        <v>3</v>
      </c>
      <c r="G2422">
        <v>0.05</v>
      </c>
      <c r="H2422" t="s">
        <v>871</v>
      </c>
      <c r="I2422" s="4">
        <f>Table4[[#This Row],[Quantity]]*Table4[[#This Row],[UnitPrice]]</f>
        <v>745.71</v>
      </c>
      <c r="J2422" s="4">
        <f>Table4[[#This Row],[Gross Revenue]]*(1-Table4[[#This Row],[Discount]])</f>
        <v>708.42449999999997</v>
      </c>
      <c r="K2422" s="4">
        <f>Table4[[#This Row],[Quantity]]*Table4[[#This Row],[CostPrice]]</f>
        <v>572.01</v>
      </c>
      <c r="L2422" s="4">
        <f>Table4[[#This Row],[Net Revenue]]-Table4[[#This Row],[Total Cost]]</f>
        <v>136.41449999999998</v>
      </c>
      <c r="M2422" t="str">
        <f>_xlfn.XLOOKUP(Table4[[#This Row],[ProductID]], Products!A:A,Products!B:B, "Not Found")</f>
        <v>Either Headphones</v>
      </c>
      <c r="N2422" t="str">
        <f>TEXT(Table4[[#This Row],[Date]], "mmm")</f>
        <v>Jul</v>
      </c>
      <c r="O2422" t="str">
        <f>TEXT(Table4[[#This Row],[Date]], "yyyy")</f>
        <v>2025</v>
      </c>
      <c r="P2422" t="str">
        <f>_xlfn.XLOOKUP(Table4[[#This Row],[ProductID]],Products!A:A,Products!C:C, "Not Found")</f>
        <v>Electronics</v>
      </c>
      <c r="Q2422" t="str">
        <f>_xlfn.XLOOKUP(Table4[[#This Row],[ProductID]],Products!A:A,Products!D:D,"Not Found")</f>
        <v>Headphones</v>
      </c>
      <c r="R2422">
        <f>_xlfn.XLOOKUP(Table4[[#This Row],[ProductID]],Products!A:A,Products!E:E,"Not Found")</f>
        <v>248.57</v>
      </c>
      <c r="S2422">
        <f>_xlfn.XLOOKUP(Table4[[#This Row],[ProductID]],Products!A:A,Products!F:F, "Not Found")</f>
        <v>190.67</v>
      </c>
      <c r="T2422" t="str">
        <f>_xlfn.XLOOKUP(Table4[[#This Row],[CustomerID]],Customers!A:A,Customers!D:D, "Not Found")</f>
        <v>M</v>
      </c>
      <c r="U2422" s="6">
        <f>_xlfn.XLOOKUP(Table4[[#This Row],[CustomerID]],Customers!A:A,Customers!E:E, "Not Found")</f>
        <v>33450</v>
      </c>
      <c r="V2422">
        <f ca="1">DATEDIF(Table4[[#This Row],[CustomerBirthday]], TODAY(), "Y")</f>
        <v>34</v>
      </c>
      <c r="W2422" t="str" cm="1">
        <f t="array" aca="1" ref="W2422" ca="1">_xlfn.IFS(Table4[[#This Row],[Age]]&lt;25, "Under 25",Table4[[#This Row],[Age]]=34, "25-34", Table4[[#This Row],[Age]]&lt;=49, "35-49", Table4[[#This Row],[Age]]&lt;=64, "50-64", Table4[[#This Row],[Age]]&gt;=65, "65+")</f>
        <v>25-34</v>
      </c>
      <c r="X2422" t="str">
        <f>_xlfn.XLOOKUP(Table4[[#This Row],[StoreID]],Stores!A:A,Stores!B:B, "Not found")</f>
        <v>MegaMart Peckmouth</v>
      </c>
      <c r="Y2422" t="str">
        <f>_xlfn.XLOOKUP(Table4[[#This Row],[StoreID]],Stores!A:A,Stores!C:C, "Not Found")</f>
        <v>Peckmouth</v>
      </c>
      <c r="Z2422" t="str">
        <f>_xlfn.XLOOKUP(Table4[[#This Row],[StoreID]],Stores!A:A,Stores!D:D, "Not Found")</f>
        <v>East</v>
      </c>
    </row>
    <row r="2423" spans="1:26">
      <c r="A2423" t="s">
        <v>3289</v>
      </c>
      <c r="B2423" s="1">
        <v>45835</v>
      </c>
      <c r="C2423" t="s">
        <v>494</v>
      </c>
      <c r="D2423" t="s">
        <v>728</v>
      </c>
      <c r="E2423" t="s">
        <v>842</v>
      </c>
      <c r="F2423">
        <v>1</v>
      </c>
      <c r="G2423">
        <v>0.1</v>
      </c>
      <c r="H2423" t="s">
        <v>868</v>
      </c>
      <c r="I2423" s="4">
        <f>Table4[[#This Row],[Quantity]]*Table4[[#This Row],[UnitPrice]]</f>
        <v>318.05</v>
      </c>
      <c r="J2423" s="4">
        <f>Table4[[#This Row],[Gross Revenue]]*(1-Table4[[#This Row],[Discount]])</f>
        <v>286.245</v>
      </c>
      <c r="K2423" s="4">
        <f>Table4[[#This Row],[Quantity]]*Table4[[#This Row],[CostPrice]]</f>
        <v>187.34</v>
      </c>
      <c r="L2423" s="4">
        <f>Table4[[#This Row],[Net Revenue]]-Table4[[#This Row],[Total Cost]]</f>
        <v>98.905000000000001</v>
      </c>
      <c r="M2423" t="str">
        <f>_xlfn.XLOOKUP(Table4[[#This Row],[ProductID]], Products!A:A,Products!B:B, "Not Found")</f>
        <v>Company Fruits</v>
      </c>
      <c r="N2423" t="str">
        <f>TEXT(Table4[[#This Row],[Date]], "mmm")</f>
        <v>Jun</v>
      </c>
      <c r="O2423" t="str">
        <f>TEXT(Table4[[#This Row],[Date]], "yyyy")</f>
        <v>2025</v>
      </c>
      <c r="P2423" t="str">
        <f>_xlfn.XLOOKUP(Table4[[#This Row],[ProductID]],Products!A:A,Products!C:C, "Not Found")</f>
        <v>Groceries</v>
      </c>
      <c r="Q2423" t="str">
        <f>_xlfn.XLOOKUP(Table4[[#This Row],[ProductID]],Products!A:A,Products!D:D,"Not Found")</f>
        <v>Fruits</v>
      </c>
      <c r="R2423">
        <f>_xlfn.XLOOKUP(Table4[[#This Row],[ProductID]],Products!A:A,Products!E:E,"Not Found")</f>
        <v>318.05</v>
      </c>
      <c r="S2423">
        <f>_xlfn.XLOOKUP(Table4[[#This Row],[ProductID]],Products!A:A,Products!F:F, "Not Found")</f>
        <v>187.34</v>
      </c>
      <c r="T2423" t="str">
        <f>_xlfn.XLOOKUP(Table4[[#This Row],[CustomerID]],Customers!A:A,Customers!D:D, "Not Found")</f>
        <v>M</v>
      </c>
      <c r="U2423" s="6">
        <f>_xlfn.XLOOKUP(Table4[[#This Row],[CustomerID]],Customers!A:A,Customers!E:E, "Not Found")</f>
        <v>31478</v>
      </c>
      <c r="V2423">
        <f ca="1">DATEDIF(Table4[[#This Row],[CustomerBirthday]], TODAY(), "Y")</f>
        <v>40</v>
      </c>
      <c r="W2423" t="str" cm="1">
        <f t="array" aca="1" ref="W2423" ca="1">_xlfn.IFS(Table4[[#This Row],[Age]]&lt;25, "Under 25",Table4[[#This Row],[Age]]=34, "25-34", Table4[[#This Row],[Age]]&lt;=49, "35-49", Table4[[#This Row],[Age]]&lt;=64, "50-64", Table4[[#This Row],[Age]]&gt;=65, "65+")</f>
        <v>35-49</v>
      </c>
      <c r="X2423" t="str">
        <f>_xlfn.XLOOKUP(Table4[[#This Row],[StoreID]],Stores!A:A,Stores!B:B, "Not found")</f>
        <v>MegaMart Brianahaven</v>
      </c>
      <c r="Y2423" t="str">
        <f>_xlfn.XLOOKUP(Table4[[#This Row],[StoreID]],Stores!A:A,Stores!C:C, "Not Found")</f>
        <v>Brianahaven</v>
      </c>
      <c r="Z2423" t="str">
        <f>_xlfn.XLOOKUP(Table4[[#This Row],[StoreID]],Stores!A:A,Stores!D:D, "Not Found")</f>
        <v>North</v>
      </c>
    </row>
    <row r="2424" spans="1:26">
      <c r="A2424" t="s">
        <v>3290</v>
      </c>
      <c r="B2424" s="1">
        <v>45901</v>
      </c>
      <c r="C2424" t="s">
        <v>179</v>
      </c>
      <c r="D2424" t="s">
        <v>814</v>
      </c>
      <c r="E2424" t="s">
        <v>835</v>
      </c>
      <c r="F2424">
        <v>4</v>
      </c>
      <c r="G2424">
        <v>0</v>
      </c>
      <c r="H2424" t="s">
        <v>875</v>
      </c>
      <c r="I2424" s="4">
        <f>Table4[[#This Row],[Quantity]]*Table4[[#This Row],[UnitPrice]]</f>
        <v>5146.2</v>
      </c>
      <c r="J2424" s="4">
        <f>Table4[[#This Row],[Gross Revenue]]*(1-Table4[[#This Row],[Discount]])</f>
        <v>5146.2</v>
      </c>
      <c r="K2424" s="4">
        <f>Table4[[#This Row],[Quantity]]*Table4[[#This Row],[CostPrice]]</f>
        <v>3190.16</v>
      </c>
      <c r="L2424" s="4">
        <f>Table4[[#This Row],[Net Revenue]]-Table4[[#This Row],[Total Cost]]</f>
        <v>1956.04</v>
      </c>
      <c r="M2424" t="str">
        <f>_xlfn.XLOOKUP(Table4[[#This Row],[ProductID]], Products!A:A,Products!B:B, "Not Found")</f>
        <v>Least Accessories</v>
      </c>
      <c r="N2424" t="str">
        <f>TEXT(Table4[[#This Row],[Date]], "mmm")</f>
        <v>Sep</v>
      </c>
      <c r="O2424" t="str">
        <f>TEXT(Table4[[#This Row],[Date]], "yyyy")</f>
        <v>2025</v>
      </c>
      <c r="P2424" t="str">
        <f>_xlfn.XLOOKUP(Table4[[#This Row],[ProductID]],Products!A:A,Products!C:C, "Not Found")</f>
        <v>Fashion</v>
      </c>
      <c r="Q2424" t="str">
        <f>_xlfn.XLOOKUP(Table4[[#This Row],[ProductID]],Products!A:A,Products!D:D,"Not Found")</f>
        <v>Accessories</v>
      </c>
      <c r="R2424">
        <f>_xlfn.XLOOKUP(Table4[[#This Row],[ProductID]],Products!A:A,Products!E:E,"Not Found")</f>
        <v>1286.55</v>
      </c>
      <c r="S2424">
        <f>_xlfn.XLOOKUP(Table4[[#This Row],[ProductID]],Products!A:A,Products!F:F, "Not Found")</f>
        <v>797.54</v>
      </c>
      <c r="T2424" t="str">
        <f>_xlfn.XLOOKUP(Table4[[#This Row],[CustomerID]],Customers!A:A,Customers!D:D, "Not Found")</f>
        <v>M</v>
      </c>
      <c r="U2424" s="6">
        <f>_xlfn.XLOOKUP(Table4[[#This Row],[CustomerID]],Customers!A:A,Customers!E:E, "Not Found")</f>
        <v>23397</v>
      </c>
      <c r="V2424">
        <f ca="1">DATEDIF(Table4[[#This Row],[CustomerBirthday]], TODAY(), "Y")</f>
        <v>62</v>
      </c>
      <c r="W2424" t="str" cm="1">
        <f t="array" aca="1" ref="W2424" ca="1">_xlfn.IFS(Table4[[#This Row],[Age]]&lt;25, "Under 25",Table4[[#This Row],[Age]]=34, "25-34", Table4[[#This Row],[Age]]&lt;=49, "35-49", Table4[[#This Row],[Age]]&lt;=64, "50-64", Table4[[#This Row],[Age]]&gt;=65, "65+")</f>
        <v>50-64</v>
      </c>
      <c r="X2424" t="str">
        <f>_xlfn.XLOOKUP(Table4[[#This Row],[StoreID]],Stores!A:A,Stores!B:B, "Not found")</f>
        <v>MegaMart Peckmouth</v>
      </c>
      <c r="Y2424" t="str">
        <f>_xlfn.XLOOKUP(Table4[[#This Row],[StoreID]],Stores!A:A,Stores!C:C, "Not Found")</f>
        <v>Peckmouth</v>
      </c>
      <c r="Z2424" t="str">
        <f>_xlfn.XLOOKUP(Table4[[#This Row],[StoreID]],Stores!A:A,Stores!D:D, "Not Found")</f>
        <v>East</v>
      </c>
    </row>
    <row r="2425" spans="1:26">
      <c r="A2425" t="s">
        <v>3291</v>
      </c>
      <c r="B2425" s="1">
        <v>45722</v>
      </c>
      <c r="C2425" t="s">
        <v>302</v>
      </c>
      <c r="D2425" t="s">
        <v>808</v>
      </c>
      <c r="E2425" t="s">
        <v>835</v>
      </c>
      <c r="F2425">
        <v>2</v>
      </c>
      <c r="G2425">
        <v>0</v>
      </c>
      <c r="H2425" t="s">
        <v>868</v>
      </c>
      <c r="I2425" s="4">
        <f>Table4[[#This Row],[Quantity]]*Table4[[#This Row],[UnitPrice]]</f>
        <v>3270.02</v>
      </c>
      <c r="J2425" s="4">
        <f>Table4[[#This Row],[Gross Revenue]]*(1-Table4[[#This Row],[Discount]])</f>
        <v>3270.02</v>
      </c>
      <c r="K2425" s="4">
        <f>Table4[[#This Row],[Quantity]]*Table4[[#This Row],[CostPrice]]</f>
        <v>2086.58</v>
      </c>
      <c r="L2425" s="4">
        <f>Table4[[#This Row],[Net Revenue]]-Table4[[#This Row],[Total Cost]]</f>
        <v>1183.44</v>
      </c>
      <c r="M2425" t="str">
        <f>_xlfn.XLOOKUP(Table4[[#This Row],[ProductID]], Products!A:A,Products!B:B, "Not Found")</f>
        <v>Present Television</v>
      </c>
      <c r="N2425" t="str">
        <f>TEXT(Table4[[#This Row],[Date]], "mmm")</f>
        <v>Mar</v>
      </c>
      <c r="O2425" t="str">
        <f>TEXT(Table4[[#This Row],[Date]], "yyyy")</f>
        <v>2025</v>
      </c>
      <c r="P2425" t="str">
        <f>_xlfn.XLOOKUP(Table4[[#This Row],[ProductID]],Products!A:A,Products!C:C, "Not Found")</f>
        <v>Electronics</v>
      </c>
      <c r="Q2425" t="str">
        <f>_xlfn.XLOOKUP(Table4[[#This Row],[ProductID]],Products!A:A,Products!D:D,"Not Found")</f>
        <v>Television</v>
      </c>
      <c r="R2425">
        <f>_xlfn.XLOOKUP(Table4[[#This Row],[ProductID]],Products!A:A,Products!E:E,"Not Found")</f>
        <v>1635.01</v>
      </c>
      <c r="S2425">
        <f>_xlfn.XLOOKUP(Table4[[#This Row],[ProductID]],Products!A:A,Products!F:F, "Not Found")</f>
        <v>1043.29</v>
      </c>
      <c r="T2425" t="str">
        <f>_xlfn.XLOOKUP(Table4[[#This Row],[CustomerID]],Customers!A:A,Customers!D:D, "Not Found")</f>
        <v>F</v>
      </c>
      <c r="U2425" s="6">
        <f>_xlfn.XLOOKUP(Table4[[#This Row],[CustomerID]],Customers!A:A,Customers!E:E, "Not Found")</f>
        <v>37929</v>
      </c>
      <c r="V2425">
        <f ca="1">DATEDIF(Table4[[#This Row],[CustomerBirthday]], TODAY(), "Y")</f>
        <v>22</v>
      </c>
      <c r="W2425" t="str" cm="1">
        <f t="array" aca="1" ref="W2425" ca="1">_xlfn.IFS(Table4[[#This Row],[Age]]&lt;25, "Under 25",Table4[[#This Row],[Age]]=34, "25-34", Table4[[#This Row],[Age]]&lt;=49, "35-49", Table4[[#This Row],[Age]]&lt;=64, "50-64", Table4[[#This Row],[Age]]&gt;=65, "65+")</f>
        <v>Under 25</v>
      </c>
      <c r="X2425" t="str">
        <f>_xlfn.XLOOKUP(Table4[[#This Row],[StoreID]],Stores!A:A,Stores!B:B, "Not found")</f>
        <v>MegaMart Peckmouth</v>
      </c>
      <c r="Y2425" t="str">
        <f>_xlfn.XLOOKUP(Table4[[#This Row],[StoreID]],Stores!A:A,Stores!C:C, "Not Found")</f>
        <v>Peckmouth</v>
      </c>
      <c r="Z2425" t="str">
        <f>_xlfn.XLOOKUP(Table4[[#This Row],[StoreID]],Stores!A:A,Stores!D:D, "Not Found")</f>
        <v>East</v>
      </c>
    </row>
    <row r="2426" spans="1:26">
      <c r="A2426" t="s">
        <v>3292</v>
      </c>
      <c r="B2426" s="1">
        <v>45680</v>
      </c>
      <c r="C2426" t="s">
        <v>320</v>
      </c>
      <c r="D2426" t="s">
        <v>736</v>
      </c>
      <c r="E2426" t="s">
        <v>831</v>
      </c>
      <c r="F2426">
        <v>1</v>
      </c>
      <c r="G2426">
        <v>0.15</v>
      </c>
      <c r="H2426" t="s">
        <v>871</v>
      </c>
      <c r="I2426" s="4">
        <f>Table4[[#This Row],[Quantity]]*Table4[[#This Row],[UnitPrice]]</f>
        <v>123.19</v>
      </c>
      <c r="J2426" s="4">
        <f>Table4[[#This Row],[Gross Revenue]]*(1-Table4[[#This Row],[Discount]])</f>
        <v>104.7115</v>
      </c>
      <c r="K2426" s="4">
        <f>Table4[[#This Row],[Quantity]]*Table4[[#This Row],[CostPrice]]</f>
        <v>80.36</v>
      </c>
      <c r="L2426" s="4">
        <f>Table4[[#This Row],[Net Revenue]]-Table4[[#This Row],[Total Cost]]</f>
        <v>24.351500000000001</v>
      </c>
      <c r="M2426" t="str">
        <f>_xlfn.XLOOKUP(Table4[[#This Row],[ProductID]], Products!A:A,Products!B:B, "Not Found")</f>
        <v>Us Snacks</v>
      </c>
      <c r="N2426" t="str">
        <f>TEXT(Table4[[#This Row],[Date]], "mmm")</f>
        <v>Jan</v>
      </c>
      <c r="O2426" t="str">
        <f>TEXT(Table4[[#This Row],[Date]], "yyyy")</f>
        <v>2025</v>
      </c>
      <c r="P2426" t="str">
        <f>_xlfn.XLOOKUP(Table4[[#This Row],[ProductID]],Products!A:A,Products!C:C, "Not Found")</f>
        <v>Groceries</v>
      </c>
      <c r="Q2426" t="str">
        <f>_xlfn.XLOOKUP(Table4[[#This Row],[ProductID]],Products!A:A,Products!D:D,"Not Found")</f>
        <v>Snacks</v>
      </c>
      <c r="R2426">
        <f>_xlfn.XLOOKUP(Table4[[#This Row],[ProductID]],Products!A:A,Products!E:E,"Not Found")</f>
        <v>123.19</v>
      </c>
      <c r="S2426">
        <f>_xlfn.XLOOKUP(Table4[[#This Row],[ProductID]],Products!A:A,Products!F:F, "Not Found")</f>
        <v>80.36</v>
      </c>
      <c r="T2426" t="str">
        <f>_xlfn.XLOOKUP(Table4[[#This Row],[CustomerID]],Customers!A:A,Customers!D:D, "Not Found")</f>
        <v>M</v>
      </c>
      <c r="U2426" s="6">
        <f>_xlfn.XLOOKUP(Table4[[#This Row],[CustomerID]],Customers!A:A,Customers!E:E, "Not Found")</f>
        <v>28937</v>
      </c>
      <c r="V2426">
        <f ca="1">DATEDIF(Table4[[#This Row],[CustomerBirthday]], TODAY(), "Y")</f>
        <v>47</v>
      </c>
      <c r="W2426" t="str" cm="1">
        <f t="array" aca="1" ref="W2426" ca="1">_xlfn.IFS(Table4[[#This Row],[Age]]&lt;25, "Under 25",Table4[[#This Row],[Age]]=34, "25-34", Table4[[#This Row],[Age]]&lt;=49, "35-49", Table4[[#This Row],[Age]]&lt;=64, "50-64", Table4[[#This Row],[Age]]&gt;=65, "65+")</f>
        <v>35-49</v>
      </c>
      <c r="X2426" t="str">
        <f>_xlfn.XLOOKUP(Table4[[#This Row],[StoreID]],Stores!A:A,Stores!B:B, "Not found")</f>
        <v>MegaMart Jimenezborough</v>
      </c>
      <c r="Y2426" t="str">
        <f>_xlfn.XLOOKUP(Table4[[#This Row],[StoreID]],Stores!A:A,Stores!C:C, "Not Found")</f>
        <v>Jimenezborough</v>
      </c>
      <c r="Z2426" t="str">
        <f>_xlfn.XLOOKUP(Table4[[#This Row],[StoreID]],Stores!A:A,Stores!D:D, "Not Found")</f>
        <v>South</v>
      </c>
    </row>
    <row r="2427" spans="1:26">
      <c r="A2427" t="s">
        <v>3293</v>
      </c>
      <c r="B2427" s="1">
        <v>45501</v>
      </c>
      <c r="C2427" t="s">
        <v>74</v>
      </c>
      <c r="D2427" t="s">
        <v>826</v>
      </c>
      <c r="E2427" t="s">
        <v>839</v>
      </c>
      <c r="F2427">
        <v>5</v>
      </c>
      <c r="G2427">
        <v>0.05</v>
      </c>
      <c r="H2427" t="s">
        <v>865</v>
      </c>
      <c r="I2427" s="4">
        <f>Table4[[#This Row],[Quantity]]*Table4[[#This Row],[UnitPrice]]</f>
        <v>5223.2000000000007</v>
      </c>
      <c r="J2427" s="4">
        <f>Table4[[#This Row],[Gross Revenue]]*(1-Table4[[#This Row],[Discount]])</f>
        <v>4962.0400000000009</v>
      </c>
      <c r="K2427" s="4">
        <f>Table4[[#This Row],[Quantity]]*Table4[[#This Row],[CostPrice]]</f>
        <v>3875.3500000000004</v>
      </c>
      <c r="L2427" s="4">
        <f>Table4[[#This Row],[Net Revenue]]-Table4[[#This Row],[Total Cost]]</f>
        <v>1086.6900000000005</v>
      </c>
      <c r="M2427" t="str">
        <f>_xlfn.XLOOKUP(Table4[[#This Row],[ProductID]], Products!A:A,Products!B:B, "Not Found")</f>
        <v>Maybe Footwear</v>
      </c>
      <c r="N2427" t="str">
        <f>TEXT(Table4[[#This Row],[Date]], "mmm")</f>
        <v>Jul</v>
      </c>
      <c r="O2427" t="str">
        <f>TEXT(Table4[[#This Row],[Date]], "yyyy")</f>
        <v>2024</v>
      </c>
      <c r="P2427" t="str">
        <f>_xlfn.XLOOKUP(Table4[[#This Row],[ProductID]],Products!A:A,Products!C:C, "Not Found")</f>
        <v>Fashion</v>
      </c>
      <c r="Q2427" t="str">
        <f>_xlfn.XLOOKUP(Table4[[#This Row],[ProductID]],Products!A:A,Products!D:D,"Not Found")</f>
        <v>Footwear</v>
      </c>
      <c r="R2427">
        <f>_xlfn.XLOOKUP(Table4[[#This Row],[ProductID]],Products!A:A,Products!E:E,"Not Found")</f>
        <v>1044.6400000000001</v>
      </c>
      <c r="S2427">
        <f>_xlfn.XLOOKUP(Table4[[#This Row],[ProductID]],Products!A:A,Products!F:F, "Not Found")</f>
        <v>775.07</v>
      </c>
      <c r="T2427" t="str">
        <f>_xlfn.XLOOKUP(Table4[[#This Row],[CustomerID]],Customers!A:A,Customers!D:D, "Not Found")</f>
        <v>M</v>
      </c>
      <c r="U2427" s="6">
        <f>_xlfn.XLOOKUP(Table4[[#This Row],[CustomerID]],Customers!A:A,Customers!E:E, "Not Found")</f>
        <v>34565</v>
      </c>
      <c r="V2427">
        <f ca="1">DATEDIF(Table4[[#This Row],[CustomerBirthday]], TODAY(), "Y")</f>
        <v>31</v>
      </c>
      <c r="W2427" t="str" cm="1">
        <f t="array" aca="1" ref="W2427" ca="1">_xlfn.IFS(Table4[[#This Row],[Age]]&lt;25, "Under 25",Table4[[#This Row],[Age]]=34, "25-34", Table4[[#This Row],[Age]]&lt;=49, "35-49", Table4[[#This Row],[Age]]&lt;=64, "50-64", Table4[[#This Row],[Age]]&gt;=65, "65+")</f>
        <v>35-49</v>
      </c>
      <c r="X2427" t="str">
        <f>_xlfn.XLOOKUP(Table4[[#This Row],[StoreID]],Stores!A:A,Stores!B:B, "Not found")</f>
        <v>MegaMart New Michele</v>
      </c>
      <c r="Y2427" t="str">
        <f>_xlfn.XLOOKUP(Table4[[#This Row],[StoreID]],Stores!A:A,Stores!C:C, "Not Found")</f>
        <v>New Michele</v>
      </c>
      <c r="Z2427" t="str">
        <f>_xlfn.XLOOKUP(Table4[[#This Row],[StoreID]],Stores!A:A,Stores!D:D, "Not Found")</f>
        <v>West</v>
      </c>
    </row>
    <row r="2428" spans="1:26">
      <c r="A2428" t="s">
        <v>3294</v>
      </c>
      <c r="B2428" s="1">
        <v>45787</v>
      </c>
      <c r="C2428" t="s">
        <v>577</v>
      </c>
      <c r="D2428" t="s">
        <v>742</v>
      </c>
      <c r="E2428" t="s">
        <v>831</v>
      </c>
      <c r="F2428">
        <v>2</v>
      </c>
      <c r="G2428">
        <v>0.1</v>
      </c>
      <c r="H2428" t="s">
        <v>865</v>
      </c>
      <c r="I2428" s="4">
        <f>Table4[[#This Row],[Quantity]]*Table4[[#This Row],[UnitPrice]]</f>
        <v>497.14</v>
      </c>
      <c r="J2428" s="4">
        <f>Table4[[#This Row],[Gross Revenue]]*(1-Table4[[#This Row],[Discount]])</f>
        <v>447.42599999999999</v>
      </c>
      <c r="K2428" s="4">
        <f>Table4[[#This Row],[Quantity]]*Table4[[#This Row],[CostPrice]]</f>
        <v>381.34</v>
      </c>
      <c r="L2428" s="4">
        <f>Table4[[#This Row],[Net Revenue]]-Table4[[#This Row],[Total Cost]]</f>
        <v>66.086000000000013</v>
      </c>
      <c r="M2428" t="str">
        <f>_xlfn.XLOOKUP(Table4[[#This Row],[ProductID]], Products!A:A,Products!B:B, "Not Found")</f>
        <v>Either Headphones</v>
      </c>
      <c r="N2428" t="str">
        <f>TEXT(Table4[[#This Row],[Date]], "mmm")</f>
        <v>May</v>
      </c>
      <c r="O2428" t="str">
        <f>TEXT(Table4[[#This Row],[Date]], "yyyy")</f>
        <v>2025</v>
      </c>
      <c r="P2428" t="str">
        <f>_xlfn.XLOOKUP(Table4[[#This Row],[ProductID]],Products!A:A,Products!C:C, "Not Found")</f>
        <v>Electronics</v>
      </c>
      <c r="Q2428" t="str">
        <f>_xlfn.XLOOKUP(Table4[[#This Row],[ProductID]],Products!A:A,Products!D:D,"Not Found")</f>
        <v>Headphones</v>
      </c>
      <c r="R2428">
        <f>_xlfn.XLOOKUP(Table4[[#This Row],[ProductID]],Products!A:A,Products!E:E,"Not Found")</f>
        <v>248.57</v>
      </c>
      <c r="S2428">
        <f>_xlfn.XLOOKUP(Table4[[#This Row],[ProductID]],Products!A:A,Products!F:F, "Not Found")</f>
        <v>190.67</v>
      </c>
      <c r="T2428" t="str">
        <f>_xlfn.XLOOKUP(Table4[[#This Row],[CustomerID]],Customers!A:A,Customers!D:D, "Not Found")</f>
        <v>M</v>
      </c>
      <c r="U2428" s="6">
        <f>_xlfn.XLOOKUP(Table4[[#This Row],[CustomerID]],Customers!A:A,Customers!E:E, "Not Found")</f>
        <v>23030</v>
      </c>
      <c r="V2428">
        <f ca="1">DATEDIF(Table4[[#This Row],[CustomerBirthday]], TODAY(), "Y")</f>
        <v>63</v>
      </c>
      <c r="W2428" t="str" cm="1">
        <f t="array" aca="1" ref="W2428" ca="1">_xlfn.IFS(Table4[[#This Row],[Age]]&lt;25, "Under 25",Table4[[#This Row],[Age]]=34, "25-34", Table4[[#This Row],[Age]]&lt;=49, "35-49", Table4[[#This Row],[Age]]&lt;=64, "50-64", Table4[[#This Row],[Age]]&gt;=65, "65+")</f>
        <v>50-64</v>
      </c>
      <c r="X2428" t="str">
        <f>_xlfn.XLOOKUP(Table4[[#This Row],[StoreID]],Stores!A:A,Stores!B:B, "Not found")</f>
        <v>MegaMart Jimenezborough</v>
      </c>
      <c r="Y2428" t="str">
        <f>_xlfn.XLOOKUP(Table4[[#This Row],[StoreID]],Stores!A:A,Stores!C:C, "Not Found")</f>
        <v>Jimenezborough</v>
      </c>
      <c r="Z2428" t="str">
        <f>_xlfn.XLOOKUP(Table4[[#This Row],[StoreID]],Stores!A:A,Stores!D:D, "Not Found")</f>
        <v>South</v>
      </c>
    </row>
    <row r="2429" spans="1:26">
      <c r="A2429" t="s">
        <v>3295</v>
      </c>
      <c r="B2429" s="1">
        <v>45771</v>
      </c>
      <c r="C2429" t="s">
        <v>411</v>
      </c>
      <c r="D2429" t="s">
        <v>790</v>
      </c>
      <c r="E2429" t="s">
        <v>846</v>
      </c>
      <c r="F2429">
        <v>3</v>
      </c>
      <c r="G2429">
        <v>0.1</v>
      </c>
      <c r="H2429" t="s">
        <v>868</v>
      </c>
      <c r="I2429" s="4">
        <f>Table4[[#This Row],[Quantity]]*Table4[[#This Row],[UnitPrice]]</f>
        <v>914.12999999999988</v>
      </c>
      <c r="J2429" s="4">
        <f>Table4[[#This Row],[Gross Revenue]]*(1-Table4[[#This Row],[Discount]])</f>
        <v>822.71699999999987</v>
      </c>
      <c r="K2429" s="4">
        <f>Table4[[#This Row],[Quantity]]*Table4[[#This Row],[CostPrice]]</f>
        <v>492.03</v>
      </c>
      <c r="L2429" s="4">
        <f>Table4[[#This Row],[Net Revenue]]-Table4[[#This Row],[Total Cost]]</f>
        <v>330.6869999999999</v>
      </c>
      <c r="M2429" t="str">
        <f>_xlfn.XLOOKUP(Table4[[#This Row],[ProductID]], Products!A:A,Products!B:B, "Not Found")</f>
        <v>Difficult Vegetables</v>
      </c>
      <c r="N2429" t="str">
        <f>TEXT(Table4[[#This Row],[Date]], "mmm")</f>
        <v>Apr</v>
      </c>
      <c r="O2429" t="str">
        <f>TEXT(Table4[[#This Row],[Date]], "yyyy")</f>
        <v>2025</v>
      </c>
      <c r="P2429" t="str">
        <f>_xlfn.XLOOKUP(Table4[[#This Row],[ProductID]],Products!A:A,Products!C:C, "Not Found")</f>
        <v>Groceries</v>
      </c>
      <c r="Q2429" t="str">
        <f>_xlfn.XLOOKUP(Table4[[#This Row],[ProductID]],Products!A:A,Products!D:D,"Not Found")</f>
        <v>Vegetables</v>
      </c>
      <c r="R2429">
        <f>_xlfn.XLOOKUP(Table4[[#This Row],[ProductID]],Products!A:A,Products!E:E,"Not Found")</f>
        <v>304.70999999999998</v>
      </c>
      <c r="S2429">
        <f>_xlfn.XLOOKUP(Table4[[#This Row],[ProductID]],Products!A:A,Products!F:F, "Not Found")</f>
        <v>164.01</v>
      </c>
      <c r="T2429" t="str">
        <f>_xlfn.XLOOKUP(Table4[[#This Row],[CustomerID]],Customers!A:A,Customers!D:D, "Not Found")</f>
        <v>F</v>
      </c>
      <c r="U2429" s="6">
        <f>_xlfn.XLOOKUP(Table4[[#This Row],[CustomerID]],Customers!A:A,Customers!E:E, "Not Found")</f>
        <v>24112</v>
      </c>
      <c r="V2429">
        <f ca="1">DATEDIF(Table4[[#This Row],[CustomerBirthday]], TODAY(), "Y")</f>
        <v>60</v>
      </c>
      <c r="W2429" t="str" cm="1">
        <f t="array" aca="1" ref="W2429" ca="1">_xlfn.IFS(Table4[[#This Row],[Age]]&lt;25, "Under 25",Table4[[#This Row],[Age]]=34, "25-34", Table4[[#This Row],[Age]]&lt;=49, "35-49", Table4[[#This Row],[Age]]&lt;=64, "50-64", Table4[[#This Row],[Age]]&gt;=65, "65+")</f>
        <v>50-64</v>
      </c>
      <c r="X2429" t="str">
        <f>_xlfn.XLOOKUP(Table4[[#This Row],[StoreID]],Stores!A:A,Stores!B:B, "Not found")</f>
        <v>MegaMart Johnmouth</v>
      </c>
      <c r="Y2429" t="str">
        <f>_xlfn.XLOOKUP(Table4[[#This Row],[StoreID]],Stores!A:A,Stores!C:C, "Not Found")</f>
        <v>Johnmouth</v>
      </c>
      <c r="Z2429" t="str">
        <f>_xlfn.XLOOKUP(Table4[[#This Row],[StoreID]],Stores!A:A,Stores!D:D, "Not Found")</f>
        <v>East</v>
      </c>
    </row>
    <row r="2430" spans="1:26">
      <c r="A2430" t="s">
        <v>3296</v>
      </c>
      <c r="B2430" s="1">
        <v>45179</v>
      </c>
      <c r="C2430" t="s">
        <v>250</v>
      </c>
      <c r="D2430" t="s">
        <v>745</v>
      </c>
      <c r="E2430" t="s">
        <v>846</v>
      </c>
      <c r="F2430">
        <v>5</v>
      </c>
      <c r="G2430">
        <v>0.05</v>
      </c>
      <c r="H2430" t="s">
        <v>875</v>
      </c>
      <c r="I2430" s="4">
        <f>Table4[[#This Row],[Quantity]]*Table4[[#This Row],[UnitPrice]]</f>
        <v>5965.45</v>
      </c>
      <c r="J2430" s="4">
        <f>Table4[[#This Row],[Gross Revenue]]*(1-Table4[[#This Row],[Discount]])</f>
        <v>5667.1774999999998</v>
      </c>
      <c r="K2430" s="4">
        <f>Table4[[#This Row],[Quantity]]*Table4[[#This Row],[CostPrice]]</f>
        <v>4091.2</v>
      </c>
      <c r="L2430" s="4">
        <f>Table4[[#This Row],[Net Revenue]]-Table4[[#This Row],[Total Cost]]</f>
        <v>1575.9775</v>
      </c>
      <c r="M2430" t="str">
        <f>_xlfn.XLOOKUP(Table4[[#This Row],[ProductID]], Products!A:A,Products!B:B, "Not Found")</f>
        <v>Above Camera</v>
      </c>
      <c r="N2430" t="str">
        <f>TEXT(Table4[[#This Row],[Date]], "mmm")</f>
        <v>Sep</v>
      </c>
      <c r="O2430" t="str">
        <f>TEXT(Table4[[#This Row],[Date]], "yyyy")</f>
        <v>2023</v>
      </c>
      <c r="P2430" t="str">
        <f>_xlfn.XLOOKUP(Table4[[#This Row],[ProductID]],Products!A:A,Products!C:C, "Not Found")</f>
        <v>Electronics</v>
      </c>
      <c r="Q2430" t="str">
        <f>_xlfn.XLOOKUP(Table4[[#This Row],[ProductID]],Products!A:A,Products!D:D,"Not Found")</f>
        <v>Camera</v>
      </c>
      <c r="R2430">
        <f>_xlfn.XLOOKUP(Table4[[#This Row],[ProductID]],Products!A:A,Products!E:E,"Not Found")</f>
        <v>1193.0899999999999</v>
      </c>
      <c r="S2430">
        <f>_xlfn.XLOOKUP(Table4[[#This Row],[ProductID]],Products!A:A,Products!F:F, "Not Found")</f>
        <v>818.24</v>
      </c>
      <c r="T2430" t="str">
        <f>_xlfn.XLOOKUP(Table4[[#This Row],[CustomerID]],Customers!A:A,Customers!D:D, "Not Found")</f>
        <v>F</v>
      </c>
      <c r="U2430" s="6">
        <f>_xlfn.XLOOKUP(Table4[[#This Row],[CustomerID]],Customers!A:A,Customers!E:E, "Not Found")</f>
        <v>31304</v>
      </c>
      <c r="V2430">
        <f ca="1">DATEDIF(Table4[[#This Row],[CustomerBirthday]], TODAY(), "Y")</f>
        <v>40</v>
      </c>
      <c r="W2430" t="str" cm="1">
        <f t="array" aca="1" ref="W2430" ca="1">_xlfn.IFS(Table4[[#This Row],[Age]]&lt;25, "Under 25",Table4[[#This Row],[Age]]=34, "25-34", Table4[[#This Row],[Age]]&lt;=49, "35-49", Table4[[#This Row],[Age]]&lt;=64, "50-64", Table4[[#This Row],[Age]]&gt;=65, "65+")</f>
        <v>35-49</v>
      </c>
      <c r="X2430" t="str">
        <f>_xlfn.XLOOKUP(Table4[[#This Row],[StoreID]],Stores!A:A,Stores!B:B, "Not found")</f>
        <v>MegaMart Johnmouth</v>
      </c>
      <c r="Y2430" t="str">
        <f>_xlfn.XLOOKUP(Table4[[#This Row],[StoreID]],Stores!A:A,Stores!C:C, "Not Found")</f>
        <v>Johnmouth</v>
      </c>
      <c r="Z2430" t="str">
        <f>_xlfn.XLOOKUP(Table4[[#This Row],[StoreID]],Stores!A:A,Stores!D:D, "Not Found")</f>
        <v>East</v>
      </c>
    </row>
    <row r="2431" spans="1:26">
      <c r="A2431" t="s">
        <v>3297</v>
      </c>
      <c r="B2431" s="1">
        <v>45239</v>
      </c>
      <c r="C2431" t="s">
        <v>549</v>
      </c>
      <c r="D2431" t="s">
        <v>792</v>
      </c>
      <c r="E2431" t="s">
        <v>835</v>
      </c>
      <c r="F2431">
        <v>1</v>
      </c>
      <c r="G2431">
        <v>0.05</v>
      </c>
      <c r="H2431" t="s">
        <v>865</v>
      </c>
      <c r="I2431" s="4">
        <f>Table4[[#This Row],[Quantity]]*Table4[[#This Row],[UnitPrice]]</f>
        <v>1798.97</v>
      </c>
      <c r="J2431" s="4">
        <f>Table4[[#This Row],[Gross Revenue]]*(1-Table4[[#This Row],[Discount]])</f>
        <v>1709.0214999999998</v>
      </c>
      <c r="K2431" s="4">
        <f>Table4[[#This Row],[Quantity]]*Table4[[#This Row],[CostPrice]]</f>
        <v>1329.15</v>
      </c>
      <c r="L2431" s="4">
        <f>Table4[[#This Row],[Net Revenue]]-Table4[[#This Row],[Total Cost]]</f>
        <v>379.87149999999974</v>
      </c>
      <c r="M2431" t="str">
        <f>_xlfn.XLOOKUP(Table4[[#This Row],[ProductID]], Products!A:A,Products!B:B, "Not Found")</f>
        <v>Beat Accessories</v>
      </c>
      <c r="N2431" t="str">
        <f>TEXT(Table4[[#This Row],[Date]], "mmm")</f>
        <v>Nov</v>
      </c>
      <c r="O2431" t="str">
        <f>TEXT(Table4[[#This Row],[Date]], "yyyy")</f>
        <v>2023</v>
      </c>
      <c r="P2431" t="str">
        <f>_xlfn.XLOOKUP(Table4[[#This Row],[ProductID]],Products!A:A,Products!C:C, "Not Found")</f>
        <v>Fashion</v>
      </c>
      <c r="Q2431" t="str">
        <f>_xlfn.XLOOKUP(Table4[[#This Row],[ProductID]],Products!A:A,Products!D:D,"Not Found")</f>
        <v>Accessories</v>
      </c>
      <c r="R2431">
        <f>_xlfn.XLOOKUP(Table4[[#This Row],[ProductID]],Products!A:A,Products!E:E,"Not Found")</f>
        <v>1798.97</v>
      </c>
      <c r="S2431">
        <f>_xlfn.XLOOKUP(Table4[[#This Row],[ProductID]],Products!A:A,Products!F:F, "Not Found")</f>
        <v>1329.15</v>
      </c>
      <c r="T2431" t="str">
        <f>_xlfn.XLOOKUP(Table4[[#This Row],[CustomerID]],Customers!A:A,Customers!D:D, "Not Found")</f>
        <v>M</v>
      </c>
      <c r="U2431" s="6">
        <f>_xlfn.XLOOKUP(Table4[[#This Row],[CustomerID]],Customers!A:A,Customers!E:E, "Not Found")</f>
        <v>31945</v>
      </c>
      <c r="V2431">
        <f ca="1">DATEDIF(Table4[[#This Row],[CustomerBirthday]], TODAY(), "Y")</f>
        <v>39</v>
      </c>
      <c r="W2431" t="str" cm="1">
        <f t="array" aca="1" ref="W2431" ca="1">_xlfn.IFS(Table4[[#This Row],[Age]]&lt;25, "Under 25",Table4[[#This Row],[Age]]=34, "25-34", Table4[[#This Row],[Age]]&lt;=49, "35-49", Table4[[#This Row],[Age]]&lt;=64, "50-64", Table4[[#This Row],[Age]]&gt;=65, "65+")</f>
        <v>35-49</v>
      </c>
      <c r="X2431" t="str">
        <f>_xlfn.XLOOKUP(Table4[[#This Row],[StoreID]],Stores!A:A,Stores!B:B, "Not found")</f>
        <v>MegaMart Peckmouth</v>
      </c>
      <c r="Y2431" t="str">
        <f>_xlfn.XLOOKUP(Table4[[#This Row],[StoreID]],Stores!A:A,Stores!C:C, "Not Found")</f>
        <v>Peckmouth</v>
      </c>
      <c r="Z2431" t="str">
        <f>_xlfn.XLOOKUP(Table4[[#This Row],[StoreID]],Stores!A:A,Stores!D:D, "Not Found")</f>
        <v>East</v>
      </c>
    </row>
    <row r="2432" spans="1:26">
      <c r="A2432" t="s">
        <v>3298</v>
      </c>
      <c r="B2432" s="1">
        <v>45372</v>
      </c>
      <c r="C2432" t="s">
        <v>179</v>
      </c>
      <c r="D2432" t="s">
        <v>782</v>
      </c>
      <c r="E2432" t="s">
        <v>839</v>
      </c>
      <c r="F2432">
        <v>5</v>
      </c>
      <c r="G2432">
        <v>0</v>
      </c>
      <c r="H2432" t="s">
        <v>871</v>
      </c>
      <c r="I2432" s="4">
        <f>Table4[[#This Row],[Quantity]]*Table4[[#This Row],[UnitPrice]]</f>
        <v>3368.8999999999996</v>
      </c>
      <c r="J2432" s="4">
        <f>Table4[[#This Row],[Gross Revenue]]*(1-Table4[[#This Row],[Discount]])</f>
        <v>3368.8999999999996</v>
      </c>
      <c r="K2432" s="4">
        <f>Table4[[#This Row],[Quantity]]*Table4[[#This Row],[CostPrice]]</f>
        <v>1816.6499999999999</v>
      </c>
      <c r="L2432" s="4">
        <f>Table4[[#This Row],[Net Revenue]]-Table4[[#This Row],[Total Cost]]</f>
        <v>1552.2499999999998</v>
      </c>
      <c r="M2432" t="str">
        <f>_xlfn.XLOOKUP(Table4[[#This Row],[ProductID]], Products!A:A,Products!B:B, "Not Found")</f>
        <v>Deal Smartphone</v>
      </c>
      <c r="N2432" t="str">
        <f>TEXT(Table4[[#This Row],[Date]], "mmm")</f>
        <v>Mar</v>
      </c>
      <c r="O2432" t="str">
        <f>TEXT(Table4[[#This Row],[Date]], "yyyy")</f>
        <v>2024</v>
      </c>
      <c r="P2432" t="str">
        <f>_xlfn.XLOOKUP(Table4[[#This Row],[ProductID]],Products!A:A,Products!C:C, "Not Found")</f>
        <v>Electronics</v>
      </c>
      <c r="Q2432" t="str">
        <f>_xlfn.XLOOKUP(Table4[[#This Row],[ProductID]],Products!A:A,Products!D:D,"Not Found")</f>
        <v>Smartphone</v>
      </c>
      <c r="R2432">
        <f>_xlfn.XLOOKUP(Table4[[#This Row],[ProductID]],Products!A:A,Products!E:E,"Not Found")</f>
        <v>673.78</v>
      </c>
      <c r="S2432">
        <f>_xlfn.XLOOKUP(Table4[[#This Row],[ProductID]],Products!A:A,Products!F:F, "Not Found")</f>
        <v>363.33</v>
      </c>
      <c r="T2432" t="str">
        <f>_xlfn.XLOOKUP(Table4[[#This Row],[CustomerID]],Customers!A:A,Customers!D:D, "Not Found")</f>
        <v>M</v>
      </c>
      <c r="U2432" s="6">
        <f>_xlfn.XLOOKUP(Table4[[#This Row],[CustomerID]],Customers!A:A,Customers!E:E, "Not Found")</f>
        <v>23397</v>
      </c>
      <c r="V2432">
        <f ca="1">DATEDIF(Table4[[#This Row],[CustomerBirthday]], TODAY(), "Y")</f>
        <v>62</v>
      </c>
      <c r="W2432" t="str" cm="1">
        <f t="array" aca="1" ref="W2432" ca="1">_xlfn.IFS(Table4[[#This Row],[Age]]&lt;25, "Under 25",Table4[[#This Row],[Age]]=34, "25-34", Table4[[#This Row],[Age]]&lt;=49, "35-49", Table4[[#This Row],[Age]]&lt;=64, "50-64", Table4[[#This Row],[Age]]&gt;=65, "65+")</f>
        <v>50-64</v>
      </c>
      <c r="X2432" t="str">
        <f>_xlfn.XLOOKUP(Table4[[#This Row],[StoreID]],Stores!A:A,Stores!B:B, "Not found")</f>
        <v>MegaMart New Michele</v>
      </c>
      <c r="Y2432" t="str">
        <f>_xlfn.XLOOKUP(Table4[[#This Row],[StoreID]],Stores!A:A,Stores!C:C, "Not Found")</f>
        <v>New Michele</v>
      </c>
      <c r="Z2432" t="str">
        <f>_xlfn.XLOOKUP(Table4[[#This Row],[StoreID]],Stores!A:A,Stores!D:D, "Not Found")</f>
        <v>West</v>
      </c>
    </row>
    <row r="2433" spans="1:26">
      <c r="A2433" t="s">
        <v>3299</v>
      </c>
      <c r="B2433" s="1">
        <v>45564</v>
      </c>
      <c r="C2433" t="s">
        <v>491</v>
      </c>
      <c r="D2433" t="s">
        <v>722</v>
      </c>
      <c r="E2433" t="s">
        <v>846</v>
      </c>
      <c r="F2433">
        <v>4</v>
      </c>
      <c r="G2433">
        <v>0.1</v>
      </c>
      <c r="H2433" t="s">
        <v>865</v>
      </c>
      <c r="I2433" s="4">
        <f>Table4[[#This Row],[Quantity]]*Table4[[#This Row],[UnitPrice]]</f>
        <v>7415.08</v>
      </c>
      <c r="J2433" s="4">
        <f>Table4[[#This Row],[Gross Revenue]]*(1-Table4[[#This Row],[Discount]])</f>
        <v>6673.5720000000001</v>
      </c>
      <c r="K2433" s="4">
        <f>Table4[[#This Row],[Quantity]]*Table4[[#This Row],[CostPrice]]</f>
        <v>5454.08</v>
      </c>
      <c r="L2433" s="4">
        <f>Table4[[#This Row],[Net Revenue]]-Table4[[#This Row],[Total Cost]]</f>
        <v>1219.4920000000002</v>
      </c>
      <c r="M2433" t="str">
        <f>_xlfn.XLOOKUP(Table4[[#This Row],[ProductID]], Products!A:A,Products!B:B, "Not Found")</f>
        <v>Four Accessories</v>
      </c>
      <c r="N2433" t="str">
        <f>TEXT(Table4[[#This Row],[Date]], "mmm")</f>
        <v>Sep</v>
      </c>
      <c r="O2433" t="str">
        <f>TEXT(Table4[[#This Row],[Date]], "yyyy")</f>
        <v>2024</v>
      </c>
      <c r="P2433" t="str">
        <f>_xlfn.XLOOKUP(Table4[[#This Row],[ProductID]],Products!A:A,Products!C:C, "Not Found")</f>
        <v>Fashion</v>
      </c>
      <c r="Q2433" t="str">
        <f>_xlfn.XLOOKUP(Table4[[#This Row],[ProductID]],Products!A:A,Products!D:D,"Not Found")</f>
        <v>Accessories</v>
      </c>
      <c r="R2433">
        <f>_xlfn.XLOOKUP(Table4[[#This Row],[ProductID]],Products!A:A,Products!E:E,"Not Found")</f>
        <v>1853.77</v>
      </c>
      <c r="S2433">
        <f>_xlfn.XLOOKUP(Table4[[#This Row],[ProductID]],Products!A:A,Products!F:F, "Not Found")</f>
        <v>1363.52</v>
      </c>
      <c r="T2433" t="str">
        <f>_xlfn.XLOOKUP(Table4[[#This Row],[CustomerID]],Customers!A:A,Customers!D:D, "Not Found")</f>
        <v>F</v>
      </c>
      <c r="U2433" s="6">
        <f>_xlfn.XLOOKUP(Table4[[#This Row],[CustomerID]],Customers!A:A,Customers!E:E, "Not Found")</f>
        <v>31076</v>
      </c>
      <c r="V2433">
        <f ca="1">DATEDIF(Table4[[#This Row],[CustomerBirthday]], TODAY(), "Y")</f>
        <v>41</v>
      </c>
      <c r="W2433" t="str" cm="1">
        <f t="array" aca="1" ref="W2433" ca="1">_xlfn.IFS(Table4[[#This Row],[Age]]&lt;25, "Under 25",Table4[[#This Row],[Age]]=34, "25-34", Table4[[#This Row],[Age]]&lt;=49, "35-49", Table4[[#This Row],[Age]]&lt;=64, "50-64", Table4[[#This Row],[Age]]&gt;=65, "65+")</f>
        <v>35-49</v>
      </c>
      <c r="X2433" t="str">
        <f>_xlfn.XLOOKUP(Table4[[#This Row],[StoreID]],Stores!A:A,Stores!B:B, "Not found")</f>
        <v>MegaMart Johnmouth</v>
      </c>
      <c r="Y2433" t="str">
        <f>_xlfn.XLOOKUP(Table4[[#This Row],[StoreID]],Stores!A:A,Stores!C:C, "Not Found")</f>
        <v>Johnmouth</v>
      </c>
      <c r="Z2433" t="str">
        <f>_xlfn.XLOOKUP(Table4[[#This Row],[StoreID]],Stores!A:A,Stores!D:D, "Not Found")</f>
        <v>East</v>
      </c>
    </row>
    <row r="2434" spans="1:26">
      <c r="A2434" t="s">
        <v>3300</v>
      </c>
      <c r="B2434" s="1">
        <v>45365</v>
      </c>
      <c r="C2434" t="s">
        <v>666</v>
      </c>
      <c r="D2434" t="s">
        <v>757</v>
      </c>
      <c r="E2434" t="s">
        <v>846</v>
      </c>
      <c r="F2434">
        <v>4</v>
      </c>
      <c r="G2434">
        <v>0.05</v>
      </c>
      <c r="H2434" t="s">
        <v>871</v>
      </c>
      <c r="I2434" s="4">
        <f>Table4[[#This Row],[Quantity]]*Table4[[#This Row],[UnitPrice]]</f>
        <v>4984.4399999999996</v>
      </c>
      <c r="J2434" s="4">
        <f>Table4[[#This Row],[Gross Revenue]]*(1-Table4[[#This Row],[Discount]])</f>
        <v>4735.2179999999998</v>
      </c>
      <c r="K2434" s="4">
        <f>Table4[[#This Row],[Quantity]]*Table4[[#This Row],[CostPrice]]</f>
        <v>3334.08</v>
      </c>
      <c r="L2434" s="4">
        <f>Table4[[#This Row],[Net Revenue]]-Table4[[#This Row],[Total Cost]]</f>
        <v>1401.1379999999999</v>
      </c>
      <c r="M2434" t="str">
        <f>_xlfn.XLOOKUP(Table4[[#This Row],[ProductID]], Products!A:A,Products!B:B, "Not Found")</f>
        <v>Find Headphones</v>
      </c>
      <c r="N2434" t="str">
        <f>TEXT(Table4[[#This Row],[Date]], "mmm")</f>
        <v>Mar</v>
      </c>
      <c r="O2434" t="str">
        <f>TEXT(Table4[[#This Row],[Date]], "yyyy")</f>
        <v>2024</v>
      </c>
      <c r="P2434" t="str">
        <f>_xlfn.XLOOKUP(Table4[[#This Row],[ProductID]],Products!A:A,Products!C:C, "Not Found")</f>
        <v>Electronics</v>
      </c>
      <c r="Q2434" t="str">
        <f>_xlfn.XLOOKUP(Table4[[#This Row],[ProductID]],Products!A:A,Products!D:D,"Not Found")</f>
        <v>Headphones</v>
      </c>
      <c r="R2434">
        <f>_xlfn.XLOOKUP(Table4[[#This Row],[ProductID]],Products!A:A,Products!E:E,"Not Found")</f>
        <v>1246.1099999999999</v>
      </c>
      <c r="S2434">
        <f>_xlfn.XLOOKUP(Table4[[#This Row],[ProductID]],Products!A:A,Products!F:F, "Not Found")</f>
        <v>833.52</v>
      </c>
      <c r="T2434" t="str">
        <f>_xlfn.XLOOKUP(Table4[[#This Row],[CustomerID]],Customers!A:A,Customers!D:D, "Not Found")</f>
        <v>M</v>
      </c>
      <c r="U2434" s="6">
        <f>_xlfn.XLOOKUP(Table4[[#This Row],[CustomerID]],Customers!A:A,Customers!E:E, "Not Found")</f>
        <v>24326</v>
      </c>
      <c r="V2434">
        <f ca="1">DATEDIF(Table4[[#This Row],[CustomerBirthday]], TODAY(), "Y")</f>
        <v>59</v>
      </c>
      <c r="W2434" t="str" cm="1">
        <f t="array" aca="1" ref="W2434" ca="1">_xlfn.IFS(Table4[[#This Row],[Age]]&lt;25, "Under 25",Table4[[#This Row],[Age]]=34, "25-34", Table4[[#This Row],[Age]]&lt;=49, "35-49", Table4[[#This Row],[Age]]&lt;=64, "50-64", Table4[[#This Row],[Age]]&gt;=65, "65+")</f>
        <v>50-64</v>
      </c>
      <c r="X2434" t="str">
        <f>_xlfn.XLOOKUP(Table4[[#This Row],[StoreID]],Stores!A:A,Stores!B:B, "Not found")</f>
        <v>MegaMart Johnmouth</v>
      </c>
      <c r="Y2434" t="str">
        <f>_xlfn.XLOOKUP(Table4[[#This Row],[StoreID]],Stores!A:A,Stores!C:C, "Not Found")</f>
        <v>Johnmouth</v>
      </c>
      <c r="Z2434" t="str">
        <f>_xlfn.XLOOKUP(Table4[[#This Row],[StoreID]],Stores!A:A,Stores!D:D, "Not Found")</f>
        <v>East</v>
      </c>
    </row>
    <row r="2435" spans="1:26">
      <c r="A2435" t="s">
        <v>3301</v>
      </c>
      <c r="B2435" s="1">
        <v>45604</v>
      </c>
      <c r="C2435" t="s">
        <v>7</v>
      </c>
      <c r="D2435" t="s">
        <v>759</v>
      </c>
      <c r="E2435" t="s">
        <v>835</v>
      </c>
      <c r="F2435">
        <v>2</v>
      </c>
      <c r="G2435">
        <v>0</v>
      </c>
      <c r="H2435" t="s">
        <v>871</v>
      </c>
      <c r="I2435" s="4">
        <f>Table4[[#This Row],[Quantity]]*Table4[[#This Row],[UnitPrice]]</f>
        <v>2159.7800000000002</v>
      </c>
      <c r="J2435" s="4">
        <f>Table4[[#This Row],[Gross Revenue]]*(1-Table4[[#This Row],[Discount]])</f>
        <v>2159.7800000000002</v>
      </c>
      <c r="K2435" s="4">
        <f>Table4[[#This Row],[Quantity]]*Table4[[#This Row],[CostPrice]]</f>
        <v>1407.66</v>
      </c>
      <c r="L2435" s="4">
        <f>Table4[[#This Row],[Net Revenue]]-Table4[[#This Row],[Total Cost]]</f>
        <v>752.12000000000012</v>
      </c>
      <c r="M2435" t="str">
        <f>_xlfn.XLOOKUP(Table4[[#This Row],[ProductID]], Products!A:A,Products!B:B, "Not Found")</f>
        <v>Democratic Smartphone</v>
      </c>
      <c r="N2435" t="str">
        <f>TEXT(Table4[[#This Row],[Date]], "mmm")</f>
        <v>Nov</v>
      </c>
      <c r="O2435" t="str">
        <f>TEXT(Table4[[#This Row],[Date]], "yyyy")</f>
        <v>2024</v>
      </c>
      <c r="P2435" t="str">
        <f>_xlfn.XLOOKUP(Table4[[#This Row],[ProductID]],Products!A:A,Products!C:C, "Not Found")</f>
        <v>Electronics</v>
      </c>
      <c r="Q2435" t="str">
        <f>_xlfn.XLOOKUP(Table4[[#This Row],[ProductID]],Products!A:A,Products!D:D,"Not Found")</f>
        <v>Smartphone</v>
      </c>
      <c r="R2435">
        <f>_xlfn.XLOOKUP(Table4[[#This Row],[ProductID]],Products!A:A,Products!E:E,"Not Found")</f>
        <v>1079.8900000000001</v>
      </c>
      <c r="S2435">
        <f>_xlfn.XLOOKUP(Table4[[#This Row],[ProductID]],Products!A:A,Products!F:F, "Not Found")</f>
        <v>703.83</v>
      </c>
      <c r="T2435" t="str">
        <f>_xlfn.XLOOKUP(Table4[[#This Row],[CustomerID]],Customers!A:A,Customers!D:D, "Not Found")</f>
        <v>M</v>
      </c>
      <c r="U2435" s="6">
        <f>_xlfn.XLOOKUP(Table4[[#This Row],[CustomerID]],Customers!A:A,Customers!E:E, "Not Found")</f>
        <v>35319</v>
      </c>
      <c r="V2435">
        <f ca="1">DATEDIF(Table4[[#This Row],[CustomerBirthday]], TODAY(), "Y")</f>
        <v>29</v>
      </c>
      <c r="W2435" t="str" cm="1">
        <f t="array" aca="1" ref="W2435" ca="1">_xlfn.IFS(Table4[[#This Row],[Age]]&lt;25, "Under 25",Table4[[#This Row],[Age]]=34, "25-34", Table4[[#This Row],[Age]]&lt;=49, "35-49", Table4[[#This Row],[Age]]&lt;=64, "50-64", Table4[[#This Row],[Age]]&gt;=65, "65+")</f>
        <v>35-49</v>
      </c>
      <c r="X2435" t="str">
        <f>_xlfn.XLOOKUP(Table4[[#This Row],[StoreID]],Stores!A:A,Stores!B:B, "Not found")</f>
        <v>MegaMart Peckmouth</v>
      </c>
      <c r="Y2435" t="str">
        <f>_xlfn.XLOOKUP(Table4[[#This Row],[StoreID]],Stores!A:A,Stores!C:C, "Not Found")</f>
        <v>Peckmouth</v>
      </c>
      <c r="Z2435" t="str">
        <f>_xlfn.XLOOKUP(Table4[[#This Row],[StoreID]],Stores!A:A,Stores!D:D, "Not Found")</f>
        <v>East</v>
      </c>
    </row>
    <row r="2436" spans="1:26">
      <c r="A2436" t="s">
        <v>3302</v>
      </c>
      <c r="B2436" s="1">
        <v>45742</v>
      </c>
      <c r="C2436" t="s">
        <v>144</v>
      </c>
      <c r="D2436" t="s">
        <v>792</v>
      </c>
      <c r="E2436" t="s">
        <v>835</v>
      </c>
      <c r="F2436">
        <v>4</v>
      </c>
      <c r="G2436">
        <v>0</v>
      </c>
      <c r="H2436" t="s">
        <v>865</v>
      </c>
      <c r="I2436" s="4">
        <f>Table4[[#This Row],[Quantity]]*Table4[[#This Row],[UnitPrice]]</f>
        <v>7195.88</v>
      </c>
      <c r="J2436" s="4">
        <f>Table4[[#This Row],[Gross Revenue]]*(1-Table4[[#This Row],[Discount]])</f>
        <v>7195.88</v>
      </c>
      <c r="K2436" s="4">
        <f>Table4[[#This Row],[Quantity]]*Table4[[#This Row],[CostPrice]]</f>
        <v>5316.6</v>
      </c>
      <c r="L2436" s="4">
        <f>Table4[[#This Row],[Net Revenue]]-Table4[[#This Row],[Total Cost]]</f>
        <v>1879.2799999999997</v>
      </c>
      <c r="M2436" t="str">
        <f>_xlfn.XLOOKUP(Table4[[#This Row],[ProductID]], Products!A:A,Products!B:B, "Not Found")</f>
        <v>Beat Accessories</v>
      </c>
      <c r="N2436" t="str">
        <f>TEXT(Table4[[#This Row],[Date]], "mmm")</f>
        <v>Mar</v>
      </c>
      <c r="O2436" t="str">
        <f>TEXT(Table4[[#This Row],[Date]], "yyyy")</f>
        <v>2025</v>
      </c>
      <c r="P2436" t="str">
        <f>_xlfn.XLOOKUP(Table4[[#This Row],[ProductID]],Products!A:A,Products!C:C, "Not Found")</f>
        <v>Fashion</v>
      </c>
      <c r="Q2436" t="str">
        <f>_xlfn.XLOOKUP(Table4[[#This Row],[ProductID]],Products!A:A,Products!D:D,"Not Found")</f>
        <v>Accessories</v>
      </c>
      <c r="R2436">
        <f>_xlfn.XLOOKUP(Table4[[#This Row],[ProductID]],Products!A:A,Products!E:E,"Not Found")</f>
        <v>1798.97</v>
      </c>
      <c r="S2436">
        <f>_xlfn.XLOOKUP(Table4[[#This Row],[ProductID]],Products!A:A,Products!F:F, "Not Found")</f>
        <v>1329.15</v>
      </c>
      <c r="T2436" t="str">
        <f>_xlfn.XLOOKUP(Table4[[#This Row],[CustomerID]],Customers!A:A,Customers!D:D, "Not Found")</f>
        <v>F</v>
      </c>
      <c r="U2436" s="6">
        <f>_xlfn.XLOOKUP(Table4[[#This Row],[CustomerID]],Customers!A:A,Customers!E:E, "Not Found")</f>
        <v>30193</v>
      </c>
      <c r="V2436">
        <f ca="1">DATEDIF(Table4[[#This Row],[CustomerBirthday]], TODAY(), "Y")</f>
        <v>43</v>
      </c>
      <c r="W2436" t="str" cm="1">
        <f t="array" aca="1" ref="W2436" ca="1">_xlfn.IFS(Table4[[#This Row],[Age]]&lt;25, "Under 25",Table4[[#This Row],[Age]]=34, "25-34", Table4[[#This Row],[Age]]&lt;=49, "35-49", Table4[[#This Row],[Age]]&lt;=64, "50-64", Table4[[#This Row],[Age]]&gt;=65, "65+")</f>
        <v>35-49</v>
      </c>
      <c r="X2436" t="str">
        <f>_xlfn.XLOOKUP(Table4[[#This Row],[StoreID]],Stores!A:A,Stores!B:B, "Not found")</f>
        <v>MegaMart Peckmouth</v>
      </c>
      <c r="Y2436" t="str">
        <f>_xlfn.XLOOKUP(Table4[[#This Row],[StoreID]],Stores!A:A,Stores!C:C, "Not Found")</f>
        <v>Peckmouth</v>
      </c>
      <c r="Z2436" t="str">
        <f>_xlfn.XLOOKUP(Table4[[#This Row],[StoreID]],Stores!A:A,Stores!D:D, "Not Found")</f>
        <v>East</v>
      </c>
    </row>
    <row r="2437" spans="1:26">
      <c r="A2437" t="s">
        <v>3303</v>
      </c>
      <c r="B2437" s="1">
        <v>45815</v>
      </c>
      <c r="C2437" t="s">
        <v>81</v>
      </c>
      <c r="D2437" t="s">
        <v>711</v>
      </c>
      <c r="E2437" t="s">
        <v>831</v>
      </c>
      <c r="F2437">
        <v>2</v>
      </c>
      <c r="G2437">
        <v>0.15</v>
      </c>
      <c r="H2437" t="s">
        <v>868</v>
      </c>
      <c r="I2437" s="4">
        <f>Table4[[#This Row],[Quantity]]*Table4[[#This Row],[UnitPrice]]</f>
        <v>3347.38</v>
      </c>
      <c r="J2437" s="4">
        <f>Table4[[#This Row],[Gross Revenue]]*(1-Table4[[#This Row],[Discount]])</f>
        <v>2845.2730000000001</v>
      </c>
      <c r="K2437" s="4">
        <f>Table4[[#This Row],[Quantity]]*Table4[[#This Row],[CostPrice]]</f>
        <v>2646.76</v>
      </c>
      <c r="L2437" s="4">
        <f>Table4[[#This Row],[Net Revenue]]-Table4[[#This Row],[Total Cost]]</f>
        <v>198.51299999999992</v>
      </c>
      <c r="M2437" t="str">
        <f>_xlfn.XLOOKUP(Table4[[#This Row],[ProductID]], Products!A:A,Products!B:B, "Not Found")</f>
        <v>Like Camera</v>
      </c>
      <c r="N2437" t="str">
        <f>TEXT(Table4[[#This Row],[Date]], "mmm")</f>
        <v>Jun</v>
      </c>
      <c r="O2437" t="str">
        <f>TEXT(Table4[[#This Row],[Date]], "yyyy")</f>
        <v>2025</v>
      </c>
      <c r="P2437" t="str">
        <f>_xlfn.XLOOKUP(Table4[[#This Row],[ProductID]],Products!A:A,Products!C:C, "Not Found")</f>
        <v>Electronics</v>
      </c>
      <c r="Q2437" t="str">
        <f>_xlfn.XLOOKUP(Table4[[#This Row],[ProductID]],Products!A:A,Products!D:D,"Not Found")</f>
        <v>Camera</v>
      </c>
      <c r="R2437">
        <f>_xlfn.XLOOKUP(Table4[[#This Row],[ProductID]],Products!A:A,Products!E:E,"Not Found")</f>
        <v>1673.69</v>
      </c>
      <c r="S2437">
        <f>_xlfn.XLOOKUP(Table4[[#This Row],[ProductID]],Products!A:A,Products!F:F, "Not Found")</f>
        <v>1323.38</v>
      </c>
      <c r="T2437" t="str">
        <f>_xlfn.XLOOKUP(Table4[[#This Row],[CustomerID]],Customers!A:A,Customers!D:D, "Not Found")</f>
        <v>F</v>
      </c>
      <c r="U2437" s="6">
        <f>_xlfn.XLOOKUP(Table4[[#This Row],[CustomerID]],Customers!A:A,Customers!E:E, "Not Found")</f>
        <v>30128</v>
      </c>
      <c r="V2437">
        <f ca="1">DATEDIF(Table4[[#This Row],[CustomerBirthday]], TODAY(), "Y")</f>
        <v>44</v>
      </c>
      <c r="W2437" t="str" cm="1">
        <f t="array" aca="1" ref="W2437" ca="1">_xlfn.IFS(Table4[[#This Row],[Age]]&lt;25, "Under 25",Table4[[#This Row],[Age]]=34, "25-34", Table4[[#This Row],[Age]]&lt;=49, "35-49", Table4[[#This Row],[Age]]&lt;=64, "50-64", Table4[[#This Row],[Age]]&gt;=65, "65+")</f>
        <v>35-49</v>
      </c>
      <c r="X2437" t="str">
        <f>_xlfn.XLOOKUP(Table4[[#This Row],[StoreID]],Stores!A:A,Stores!B:B, "Not found")</f>
        <v>MegaMart Jimenezborough</v>
      </c>
      <c r="Y2437" t="str">
        <f>_xlfn.XLOOKUP(Table4[[#This Row],[StoreID]],Stores!A:A,Stores!C:C, "Not Found")</f>
        <v>Jimenezborough</v>
      </c>
      <c r="Z2437" t="str">
        <f>_xlfn.XLOOKUP(Table4[[#This Row],[StoreID]],Stores!A:A,Stores!D:D, "Not Found")</f>
        <v>South</v>
      </c>
    </row>
    <row r="2438" spans="1:26">
      <c r="A2438" t="s">
        <v>3304</v>
      </c>
      <c r="B2438" s="1">
        <v>45891</v>
      </c>
      <c r="C2438" t="s">
        <v>608</v>
      </c>
      <c r="D2438" t="s">
        <v>715</v>
      </c>
      <c r="E2438" t="s">
        <v>842</v>
      </c>
      <c r="F2438">
        <v>3</v>
      </c>
      <c r="G2438">
        <v>0.1</v>
      </c>
      <c r="H2438" t="s">
        <v>875</v>
      </c>
      <c r="I2438" s="4">
        <f>Table4[[#This Row],[Quantity]]*Table4[[#This Row],[UnitPrice]]</f>
        <v>2456.2799999999997</v>
      </c>
      <c r="J2438" s="4">
        <f>Table4[[#This Row],[Gross Revenue]]*(1-Table4[[#This Row],[Discount]])</f>
        <v>2210.652</v>
      </c>
      <c r="K2438" s="4">
        <f>Table4[[#This Row],[Quantity]]*Table4[[#This Row],[CostPrice]]</f>
        <v>1582.8600000000001</v>
      </c>
      <c r="L2438" s="4">
        <f>Table4[[#This Row],[Net Revenue]]-Table4[[#This Row],[Total Cost]]</f>
        <v>627.79199999999992</v>
      </c>
      <c r="M2438" t="str">
        <f>_xlfn.XLOOKUP(Table4[[#This Row],[ProductID]], Products!A:A,Products!B:B, "Not Found")</f>
        <v>Audience Television</v>
      </c>
      <c r="N2438" t="str">
        <f>TEXT(Table4[[#This Row],[Date]], "mmm")</f>
        <v>Aug</v>
      </c>
      <c r="O2438" t="str">
        <f>TEXT(Table4[[#This Row],[Date]], "yyyy")</f>
        <v>2025</v>
      </c>
      <c r="P2438" t="str">
        <f>_xlfn.XLOOKUP(Table4[[#This Row],[ProductID]],Products!A:A,Products!C:C, "Not Found")</f>
        <v>Electronics</v>
      </c>
      <c r="Q2438" t="str">
        <f>_xlfn.XLOOKUP(Table4[[#This Row],[ProductID]],Products!A:A,Products!D:D,"Not Found")</f>
        <v>Television</v>
      </c>
      <c r="R2438">
        <f>_xlfn.XLOOKUP(Table4[[#This Row],[ProductID]],Products!A:A,Products!E:E,"Not Found")</f>
        <v>818.76</v>
      </c>
      <c r="S2438">
        <f>_xlfn.XLOOKUP(Table4[[#This Row],[ProductID]],Products!A:A,Products!F:F, "Not Found")</f>
        <v>527.62</v>
      </c>
      <c r="T2438" t="str">
        <f>_xlfn.XLOOKUP(Table4[[#This Row],[CustomerID]],Customers!A:A,Customers!D:D, "Not Found")</f>
        <v>M</v>
      </c>
      <c r="U2438" s="6">
        <f>_xlfn.XLOOKUP(Table4[[#This Row],[CustomerID]],Customers!A:A,Customers!E:E, "Not Found")</f>
        <v>34043</v>
      </c>
      <c r="V2438">
        <f ca="1">DATEDIF(Table4[[#This Row],[CustomerBirthday]], TODAY(), "Y")</f>
        <v>33</v>
      </c>
      <c r="W2438" t="str" cm="1">
        <f t="array" aca="1" ref="W2438" ca="1">_xlfn.IFS(Table4[[#This Row],[Age]]&lt;25, "Under 25",Table4[[#This Row],[Age]]=34, "25-34", Table4[[#This Row],[Age]]&lt;=49, "35-49", Table4[[#This Row],[Age]]&lt;=64, "50-64", Table4[[#This Row],[Age]]&gt;=65, "65+")</f>
        <v>35-49</v>
      </c>
      <c r="X2438" t="str">
        <f>_xlfn.XLOOKUP(Table4[[#This Row],[StoreID]],Stores!A:A,Stores!B:B, "Not found")</f>
        <v>MegaMart Brianahaven</v>
      </c>
      <c r="Y2438" t="str">
        <f>_xlfn.XLOOKUP(Table4[[#This Row],[StoreID]],Stores!A:A,Stores!C:C, "Not Found")</f>
        <v>Brianahaven</v>
      </c>
      <c r="Z2438" t="str">
        <f>_xlfn.XLOOKUP(Table4[[#This Row],[StoreID]],Stores!A:A,Stores!D:D, "Not Found")</f>
        <v>North</v>
      </c>
    </row>
    <row r="2439" spans="1:26">
      <c r="A2439" t="s">
        <v>3305</v>
      </c>
      <c r="B2439" s="1">
        <v>45835</v>
      </c>
      <c r="C2439" t="s">
        <v>238</v>
      </c>
      <c r="D2439" t="s">
        <v>788</v>
      </c>
      <c r="E2439" t="s">
        <v>846</v>
      </c>
      <c r="F2439">
        <v>4</v>
      </c>
      <c r="G2439">
        <v>0.15</v>
      </c>
      <c r="H2439" t="s">
        <v>868</v>
      </c>
      <c r="I2439" s="4">
        <f>Table4[[#This Row],[Quantity]]*Table4[[#This Row],[UnitPrice]]</f>
        <v>4382.88</v>
      </c>
      <c r="J2439" s="4">
        <f>Table4[[#This Row],[Gross Revenue]]*(1-Table4[[#This Row],[Discount]])</f>
        <v>3725.4479999999999</v>
      </c>
      <c r="K2439" s="4">
        <f>Table4[[#This Row],[Quantity]]*Table4[[#This Row],[CostPrice]]</f>
        <v>3288.8</v>
      </c>
      <c r="L2439" s="4">
        <f>Table4[[#This Row],[Net Revenue]]-Table4[[#This Row],[Total Cost]]</f>
        <v>436.64799999999968</v>
      </c>
      <c r="M2439" t="str">
        <f>_xlfn.XLOOKUP(Table4[[#This Row],[ProductID]], Products!A:A,Products!B:B, "Not Found")</f>
        <v>Foot Snacks</v>
      </c>
      <c r="N2439" t="str">
        <f>TEXT(Table4[[#This Row],[Date]], "mmm")</f>
        <v>Jun</v>
      </c>
      <c r="O2439" t="str">
        <f>TEXT(Table4[[#This Row],[Date]], "yyyy")</f>
        <v>2025</v>
      </c>
      <c r="P2439" t="str">
        <f>_xlfn.XLOOKUP(Table4[[#This Row],[ProductID]],Products!A:A,Products!C:C, "Not Found")</f>
        <v>Groceries</v>
      </c>
      <c r="Q2439" t="str">
        <f>_xlfn.XLOOKUP(Table4[[#This Row],[ProductID]],Products!A:A,Products!D:D,"Not Found")</f>
        <v>Snacks</v>
      </c>
      <c r="R2439">
        <f>_xlfn.XLOOKUP(Table4[[#This Row],[ProductID]],Products!A:A,Products!E:E,"Not Found")</f>
        <v>1095.72</v>
      </c>
      <c r="S2439">
        <f>_xlfn.XLOOKUP(Table4[[#This Row],[ProductID]],Products!A:A,Products!F:F, "Not Found")</f>
        <v>822.2</v>
      </c>
      <c r="T2439" t="str">
        <f>_xlfn.XLOOKUP(Table4[[#This Row],[CustomerID]],Customers!A:A,Customers!D:D, "Not Found")</f>
        <v>M</v>
      </c>
      <c r="U2439" s="6">
        <f>_xlfn.XLOOKUP(Table4[[#This Row],[CustomerID]],Customers!A:A,Customers!E:E, "Not Found")</f>
        <v>36698</v>
      </c>
      <c r="V2439">
        <f ca="1">DATEDIF(Table4[[#This Row],[CustomerBirthday]], TODAY(), "Y")</f>
        <v>26</v>
      </c>
      <c r="W2439" t="str" cm="1">
        <f t="array" aca="1" ref="W2439" ca="1">_xlfn.IFS(Table4[[#This Row],[Age]]&lt;25, "Under 25",Table4[[#This Row],[Age]]=34, "25-34", Table4[[#This Row],[Age]]&lt;=49, "35-49", Table4[[#This Row],[Age]]&lt;=64, "50-64", Table4[[#This Row],[Age]]&gt;=65, "65+")</f>
        <v>35-49</v>
      </c>
      <c r="X2439" t="str">
        <f>_xlfn.XLOOKUP(Table4[[#This Row],[StoreID]],Stores!A:A,Stores!B:B, "Not found")</f>
        <v>MegaMart Johnmouth</v>
      </c>
      <c r="Y2439" t="str">
        <f>_xlfn.XLOOKUP(Table4[[#This Row],[StoreID]],Stores!A:A,Stores!C:C, "Not Found")</f>
        <v>Johnmouth</v>
      </c>
      <c r="Z2439" t="str">
        <f>_xlfn.XLOOKUP(Table4[[#This Row],[StoreID]],Stores!A:A,Stores!D:D, "Not Found")</f>
        <v>East</v>
      </c>
    </row>
    <row r="2440" spans="1:26">
      <c r="A2440" t="s">
        <v>3306</v>
      </c>
      <c r="B2440" s="1">
        <v>45217</v>
      </c>
      <c r="C2440" t="s">
        <v>640</v>
      </c>
      <c r="D2440" t="s">
        <v>718</v>
      </c>
      <c r="E2440" t="s">
        <v>842</v>
      </c>
      <c r="F2440">
        <v>3</v>
      </c>
      <c r="G2440">
        <v>0.1</v>
      </c>
      <c r="H2440" t="s">
        <v>865</v>
      </c>
      <c r="I2440" s="4">
        <f>Table4[[#This Row],[Quantity]]*Table4[[#This Row],[UnitPrice]]</f>
        <v>1012.89</v>
      </c>
      <c r="J2440" s="4">
        <f>Table4[[#This Row],[Gross Revenue]]*(1-Table4[[#This Row],[Discount]])</f>
        <v>911.601</v>
      </c>
      <c r="K2440" s="4">
        <f>Table4[[#This Row],[Quantity]]*Table4[[#This Row],[CostPrice]]</f>
        <v>507.09000000000003</v>
      </c>
      <c r="L2440" s="4">
        <f>Table4[[#This Row],[Net Revenue]]-Table4[[#This Row],[Total Cost]]</f>
        <v>404.51099999999997</v>
      </c>
      <c r="M2440" t="str">
        <f>_xlfn.XLOOKUP(Table4[[#This Row],[ProductID]], Products!A:A,Products!B:B, "Not Found")</f>
        <v>Here Footwear</v>
      </c>
      <c r="N2440" t="str">
        <f>TEXT(Table4[[#This Row],[Date]], "mmm")</f>
        <v>Oct</v>
      </c>
      <c r="O2440" t="str">
        <f>TEXT(Table4[[#This Row],[Date]], "yyyy")</f>
        <v>2023</v>
      </c>
      <c r="P2440" t="str">
        <f>_xlfn.XLOOKUP(Table4[[#This Row],[ProductID]],Products!A:A,Products!C:C, "Not Found")</f>
        <v>Fashion</v>
      </c>
      <c r="Q2440" t="str">
        <f>_xlfn.XLOOKUP(Table4[[#This Row],[ProductID]],Products!A:A,Products!D:D,"Not Found")</f>
        <v>Footwear</v>
      </c>
      <c r="R2440">
        <f>_xlfn.XLOOKUP(Table4[[#This Row],[ProductID]],Products!A:A,Products!E:E,"Not Found")</f>
        <v>337.63</v>
      </c>
      <c r="S2440">
        <f>_xlfn.XLOOKUP(Table4[[#This Row],[ProductID]],Products!A:A,Products!F:F, "Not Found")</f>
        <v>169.03</v>
      </c>
      <c r="T2440" t="str">
        <f>_xlfn.XLOOKUP(Table4[[#This Row],[CustomerID]],Customers!A:A,Customers!D:D, "Not Found")</f>
        <v>F</v>
      </c>
      <c r="U2440" s="6">
        <f>_xlfn.XLOOKUP(Table4[[#This Row],[CustomerID]],Customers!A:A,Customers!E:E, "Not Found")</f>
        <v>26631</v>
      </c>
      <c r="V2440">
        <f ca="1">DATEDIF(Table4[[#This Row],[CustomerBirthday]], TODAY(), "Y")</f>
        <v>53</v>
      </c>
      <c r="W2440" t="str" cm="1">
        <f t="array" aca="1" ref="W2440" ca="1">_xlfn.IFS(Table4[[#This Row],[Age]]&lt;25, "Under 25",Table4[[#This Row],[Age]]=34, "25-34", Table4[[#This Row],[Age]]&lt;=49, "35-49", Table4[[#This Row],[Age]]&lt;=64, "50-64", Table4[[#This Row],[Age]]&gt;=65, "65+")</f>
        <v>50-64</v>
      </c>
      <c r="X2440" t="str">
        <f>_xlfn.XLOOKUP(Table4[[#This Row],[StoreID]],Stores!A:A,Stores!B:B, "Not found")</f>
        <v>MegaMart Brianahaven</v>
      </c>
      <c r="Y2440" t="str">
        <f>_xlfn.XLOOKUP(Table4[[#This Row],[StoreID]],Stores!A:A,Stores!C:C, "Not Found")</f>
        <v>Brianahaven</v>
      </c>
      <c r="Z2440" t="str">
        <f>_xlfn.XLOOKUP(Table4[[#This Row],[StoreID]],Stores!A:A,Stores!D:D, "Not Found")</f>
        <v>North</v>
      </c>
    </row>
    <row r="2441" spans="1:26">
      <c r="A2441" t="s">
        <v>3307</v>
      </c>
      <c r="B2441" s="1">
        <v>45727</v>
      </c>
      <c r="C2441" t="s">
        <v>498</v>
      </c>
      <c r="D2441" t="s">
        <v>816</v>
      </c>
      <c r="E2441" t="s">
        <v>831</v>
      </c>
      <c r="F2441">
        <v>5</v>
      </c>
      <c r="G2441">
        <v>0.05</v>
      </c>
      <c r="H2441" t="s">
        <v>871</v>
      </c>
      <c r="I2441" s="4">
        <f>Table4[[#This Row],[Quantity]]*Table4[[#This Row],[UnitPrice]]</f>
        <v>9395.4</v>
      </c>
      <c r="J2441" s="4">
        <f>Table4[[#This Row],[Gross Revenue]]*(1-Table4[[#This Row],[Discount]])</f>
        <v>8925.6299999999992</v>
      </c>
      <c r="K2441" s="4">
        <f>Table4[[#This Row],[Quantity]]*Table4[[#This Row],[CostPrice]]</f>
        <v>5022.7999999999993</v>
      </c>
      <c r="L2441" s="4">
        <f>Table4[[#This Row],[Net Revenue]]-Table4[[#This Row],[Total Cost]]</f>
        <v>3902.83</v>
      </c>
      <c r="M2441" t="str">
        <f>_xlfn.XLOOKUP(Table4[[#This Row],[ProductID]], Products!A:A,Products!B:B, "Not Found")</f>
        <v>Set Dairy</v>
      </c>
      <c r="N2441" t="str">
        <f>TEXT(Table4[[#This Row],[Date]], "mmm")</f>
        <v>Mar</v>
      </c>
      <c r="O2441" t="str">
        <f>TEXT(Table4[[#This Row],[Date]], "yyyy")</f>
        <v>2025</v>
      </c>
      <c r="P2441" t="str">
        <f>_xlfn.XLOOKUP(Table4[[#This Row],[ProductID]],Products!A:A,Products!C:C, "Not Found")</f>
        <v>Groceries</v>
      </c>
      <c r="Q2441" t="str">
        <f>_xlfn.XLOOKUP(Table4[[#This Row],[ProductID]],Products!A:A,Products!D:D,"Not Found")</f>
        <v>Dairy</v>
      </c>
      <c r="R2441">
        <f>_xlfn.XLOOKUP(Table4[[#This Row],[ProductID]],Products!A:A,Products!E:E,"Not Found")</f>
        <v>1879.08</v>
      </c>
      <c r="S2441">
        <f>_xlfn.XLOOKUP(Table4[[#This Row],[ProductID]],Products!A:A,Products!F:F, "Not Found")</f>
        <v>1004.56</v>
      </c>
      <c r="T2441" t="str">
        <f>_xlfn.XLOOKUP(Table4[[#This Row],[CustomerID]],Customers!A:A,Customers!D:D, "Not Found")</f>
        <v>M</v>
      </c>
      <c r="U2441" s="6">
        <f>_xlfn.XLOOKUP(Table4[[#This Row],[CustomerID]],Customers!A:A,Customers!E:E, "Not Found")</f>
        <v>39260</v>
      </c>
      <c r="V2441">
        <f ca="1">DATEDIF(Table4[[#This Row],[CustomerBirthday]], TODAY(), "Y")</f>
        <v>19</v>
      </c>
      <c r="W2441" t="str" cm="1">
        <f t="array" aca="1" ref="W2441" ca="1">_xlfn.IFS(Table4[[#This Row],[Age]]&lt;25, "Under 25",Table4[[#This Row],[Age]]=34, "25-34", Table4[[#This Row],[Age]]&lt;=49, "35-49", Table4[[#This Row],[Age]]&lt;=64, "50-64", Table4[[#This Row],[Age]]&gt;=65, "65+")</f>
        <v>Under 25</v>
      </c>
      <c r="X2441" t="str">
        <f>_xlfn.XLOOKUP(Table4[[#This Row],[StoreID]],Stores!A:A,Stores!B:B, "Not found")</f>
        <v>MegaMart Jimenezborough</v>
      </c>
      <c r="Y2441" t="str">
        <f>_xlfn.XLOOKUP(Table4[[#This Row],[StoreID]],Stores!A:A,Stores!C:C, "Not Found")</f>
        <v>Jimenezborough</v>
      </c>
      <c r="Z2441" t="str">
        <f>_xlfn.XLOOKUP(Table4[[#This Row],[StoreID]],Stores!A:A,Stores!D:D, "Not Found")</f>
        <v>South</v>
      </c>
    </row>
    <row r="2442" spans="1:26">
      <c r="A2442" t="s">
        <v>3308</v>
      </c>
      <c r="B2442" s="1">
        <v>45902</v>
      </c>
      <c r="C2442" t="s">
        <v>582</v>
      </c>
      <c r="D2442" t="s">
        <v>820</v>
      </c>
      <c r="E2442" t="s">
        <v>839</v>
      </c>
      <c r="F2442">
        <v>2</v>
      </c>
      <c r="G2442">
        <v>0.15</v>
      </c>
      <c r="H2442" t="s">
        <v>868</v>
      </c>
      <c r="I2442" s="4">
        <f>Table4[[#This Row],[Quantity]]*Table4[[#This Row],[UnitPrice]]</f>
        <v>2394.36</v>
      </c>
      <c r="J2442" s="4">
        <f>Table4[[#This Row],[Gross Revenue]]*(1-Table4[[#This Row],[Discount]])</f>
        <v>2035.2060000000001</v>
      </c>
      <c r="K2442" s="4">
        <f>Table4[[#This Row],[Quantity]]*Table4[[#This Row],[CostPrice]]</f>
        <v>1445.48</v>
      </c>
      <c r="L2442" s="4">
        <f>Table4[[#This Row],[Net Revenue]]-Table4[[#This Row],[Total Cost]]</f>
        <v>589.72600000000011</v>
      </c>
      <c r="M2442" t="str">
        <f>_xlfn.XLOOKUP(Table4[[#This Row],[ProductID]], Products!A:A,Products!B:B, "Not Found")</f>
        <v>Or Smartphone</v>
      </c>
      <c r="N2442" t="str">
        <f>TEXT(Table4[[#This Row],[Date]], "mmm")</f>
        <v>Sep</v>
      </c>
      <c r="O2442" t="str">
        <f>TEXT(Table4[[#This Row],[Date]], "yyyy")</f>
        <v>2025</v>
      </c>
      <c r="P2442" t="str">
        <f>_xlfn.XLOOKUP(Table4[[#This Row],[ProductID]],Products!A:A,Products!C:C, "Not Found")</f>
        <v>Electronics</v>
      </c>
      <c r="Q2442" t="str">
        <f>_xlfn.XLOOKUP(Table4[[#This Row],[ProductID]],Products!A:A,Products!D:D,"Not Found")</f>
        <v>Smartphone</v>
      </c>
      <c r="R2442">
        <f>_xlfn.XLOOKUP(Table4[[#This Row],[ProductID]],Products!A:A,Products!E:E,"Not Found")</f>
        <v>1197.18</v>
      </c>
      <c r="S2442">
        <f>_xlfn.XLOOKUP(Table4[[#This Row],[ProductID]],Products!A:A,Products!F:F, "Not Found")</f>
        <v>722.74</v>
      </c>
      <c r="T2442" t="str">
        <f>_xlfn.XLOOKUP(Table4[[#This Row],[CustomerID]],Customers!A:A,Customers!D:D, "Not Found")</f>
        <v>F</v>
      </c>
      <c r="U2442" s="6">
        <f>_xlfn.XLOOKUP(Table4[[#This Row],[CustomerID]],Customers!A:A,Customers!E:E, "Not Found")</f>
        <v>31328</v>
      </c>
      <c r="V2442">
        <f ca="1">DATEDIF(Table4[[#This Row],[CustomerBirthday]], TODAY(), "Y")</f>
        <v>40</v>
      </c>
      <c r="W2442" t="str" cm="1">
        <f t="array" aca="1" ref="W2442" ca="1">_xlfn.IFS(Table4[[#This Row],[Age]]&lt;25, "Under 25",Table4[[#This Row],[Age]]=34, "25-34", Table4[[#This Row],[Age]]&lt;=49, "35-49", Table4[[#This Row],[Age]]&lt;=64, "50-64", Table4[[#This Row],[Age]]&gt;=65, "65+")</f>
        <v>35-49</v>
      </c>
      <c r="X2442" t="str">
        <f>_xlfn.XLOOKUP(Table4[[#This Row],[StoreID]],Stores!A:A,Stores!B:B, "Not found")</f>
        <v>MegaMart New Michele</v>
      </c>
      <c r="Y2442" t="str">
        <f>_xlfn.XLOOKUP(Table4[[#This Row],[StoreID]],Stores!A:A,Stores!C:C, "Not Found")</f>
        <v>New Michele</v>
      </c>
      <c r="Z2442" t="str">
        <f>_xlfn.XLOOKUP(Table4[[#This Row],[StoreID]],Stores!A:A,Stores!D:D, "Not Found")</f>
        <v>West</v>
      </c>
    </row>
    <row r="2443" spans="1:26">
      <c r="A2443" t="s">
        <v>3309</v>
      </c>
      <c r="B2443" s="1">
        <v>45248</v>
      </c>
      <c r="C2443" t="s">
        <v>464</v>
      </c>
      <c r="D2443" t="s">
        <v>764</v>
      </c>
      <c r="E2443" t="s">
        <v>839</v>
      </c>
      <c r="F2443">
        <v>1</v>
      </c>
      <c r="G2443">
        <v>0.15</v>
      </c>
      <c r="H2443" t="s">
        <v>865</v>
      </c>
      <c r="I2443" s="4">
        <f>Table4[[#This Row],[Quantity]]*Table4[[#This Row],[UnitPrice]]</f>
        <v>323.92</v>
      </c>
      <c r="J2443" s="4">
        <f>Table4[[#This Row],[Gross Revenue]]*(1-Table4[[#This Row],[Discount]])</f>
        <v>275.33199999999999</v>
      </c>
      <c r="K2443" s="4">
        <f>Table4[[#This Row],[Quantity]]*Table4[[#This Row],[CostPrice]]</f>
        <v>242.98</v>
      </c>
      <c r="L2443" s="4">
        <f>Table4[[#This Row],[Net Revenue]]-Table4[[#This Row],[Total Cost]]</f>
        <v>32.352000000000004</v>
      </c>
      <c r="M2443" t="str">
        <f>_xlfn.XLOOKUP(Table4[[#This Row],[ProductID]], Products!A:A,Products!B:B, "Not Found")</f>
        <v>Simple Accessories</v>
      </c>
      <c r="N2443" t="str">
        <f>TEXT(Table4[[#This Row],[Date]], "mmm")</f>
        <v>Nov</v>
      </c>
      <c r="O2443" t="str">
        <f>TEXT(Table4[[#This Row],[Date]], "yyyy")</f>
        <v>2023</v>
      </c>
      <c r="P2443" t="str">
        <f>_xlfn.XLOOKUP(Table4[[#This Row],[ProductID]],Products!A:A,Products!C:C, "Not Found")</f>
        <v>Fashion</v>
      </c>
      <c r="Q2443" t="str">
        <f>_xlfn.XLOOKUP(Table4[[#This Row],[ProductID]],Products!A:A,Products!D:D,"Not Found")</f>
        <v>Accessories</v>
      </c>
      <c r="R2443">
        <f>_xlfn.XLOOKUP(Table4[[#This Row],[ProductID]],Products!A:A,Products!E:E,"Not Found")</f>
        <v>323.92</v>
      </c>
      <c r="S2443">
        <f>_xlfn.XLOOKUP(Table4[[#This Row],[ProductID]],Products!A:A,Products!F:F, "Not Found")</f>
        <v>242.98</v>
      </c>
      <c r="T2443" t="str">
        <f>_xlfn.XLOOKUP(Table4[[#This Row],[CustomerID]],Customers!A:A,Customers!D:D, "Not Found")</f>
        <v>M</v>
      </c>
      <c r="U2443" s="6">
        <f>_xlfn.XLOOKUP(Table4[[#This Row],[CustomerID]],Customers!A:A,Customers!E:E, "Not Found")</f>
        <v>29315</v>
      </c>
      <c r="V2443">
        <f ca="1">DATEDIF(Table4[[#This Row],[CustomerBirthday]], TODAY(), "Y")</f>
        <v>46</v>
      </c>
      <c r="W2443" t="str" cm="1">
        <f t="array" aca="1" ref="W2443" ca="1">_xlfn.IFS(Table4[[#This Row],[Age]]&lt;25, "Under 25",Table4[[#This Row],[Age]]=34, "25-34", Table4[[#This Row],[Age]]&lt;=49, "35-49", Table4[[#This Row],[Age]]&lt;=64, "50-64", Table4[[#This Row],[Age]]&gt;=65, "65+")</f>
        <v>35-49</v>
      </c>
      <c r="X2443" t="str">
        <f>_xlfn.XLOOKUP(Table4[[#This Row],[StoreID]],Stores!A:A,Stores!B:B, "Not found")</f>
        <v>MegaMart New Michele</v>
      </c>
      <c r="Y2443" t="str">
        <f>_xlfn.XLOOKUP(Table4[[#This Row],[StoreID]],Stores!A:A,Stores!C:C, "Not Found")</f>
        <v>New Michele</v>
      </c>
      <c r="Z2443" t="str">
        <f>_xlfn.XLOOKUP(Table4[[#This Row],[StoreID]],Stores!A:A,Stores!D:D, "Not Found")</f>
        <v>West</v>
      </c>
    </row>
    <row r="2444" spans="1:26">
      <c r="A2444" t="s">
        <v>3310</v>
      </c>
      <c r="B2444" s="1">
        <v>45337</v>
      </c>
      <c r="C2444" t="s">
        <v>179</v>
      </c>
      <c r="D2444" t="s">
        <v>782</v>
      </c>
      <c r="E2444" t="s">
        <v>831</v>
      </c>
      <c r="F2444">
        <v>3</v>
      </c>
      <c r="G2444">
        <v>0.15</v>
      </c>
      <c r="H2444" t="s">
        <v>865</v>
      </c>
      <c r="I2444" s="4">
        <f>Table4[[#This Row],[Quantity]]*Table4[[#This Row],[UnitPrice]]</f>
        <v>2021.34</v>
      </c>
      <c r="J2444" s="4">
        <f>Table4[[#This Row],[Gross Revenue]]*(1-Table4[[#This Row],[Discount]])</f>
        <v>1718.1389999999999</v>
      </c>
      <c r="K2444" s="4">
        <f>Table4[[#This Row],[Quantity]]*Table4[[#This Row],[CostPrice]]</f>
        <v>1089.99</v>
      </c>
      <c r="L2444" s="4">
        <f>Table4[[#This Row],[Net Revenue]]-Table4[[#This Row],[Total Cost]]</f>
        <v>628.14899999999989</v>
      </c>
      <c r="M2444" t="str">
        <f>_xlfn.XLOOKUP(Table4[[#This Row],[ProductID]], Products!A:A,Products!B:B, "Not Found")</f>
        <v>Deal Smartphone</v>
      </c>
      <c r="N2444" t="str">
        <f>TEXT(Table4[[#This Row],[Date]], "mmm")</f>
        <v>Feb</v>
      </c>
      <c r="O2444" t="str">
        <f>TEXT(Table4[[#This Row],[Date]], "yyyy")</f>
        <v>2024</v>
      </c>
      <c r="P2444" t="str">
        <f>_xlfn.XLOOKUP(Table4[[#This Row],[ProductID]],Products!A:A,Products!C:C, "Not Found")</f>
        <v>Electronics</v>
      </c>
      <c r="Q2444" t="str">
        <f>_xlfn.XLOOKUP(Table4[[#This Row],[ProductID]],Products!A:A,Products!D:D,"Not Found")</f>
        <v>Smartphone</v>
      </c>
      <c r="R2444">
        <f>_xlfn.XLOOKUP(Table4[[#This Row],[ProductID]],Products!A:A,Products!E:E,"Not Found")</f>
        <v>673.78</v>
      </c>
      <c r="S2444">
        <f>_xlfn.XLOOKUP(Table4[[#This Row],[ProductID]],Products!A:A,Products!F:F, "Not Found")</f>
        <v>363.33</v>
      </c>
      <c r="T2444" t="str">
        <f>_xlfn.XLOOKUP(Table4[[#This Row],[CustomerID]],Customers!A:A,Customers!D:D, "Not Found")</f>
        <v>M</v>
      </c>
      <c r="U2444" s="6">
        <f>_xlfn.XLOOKUP(Table4[[#This Row],[CustomerID]],Customers!A:A,Customers!E:E, "Not Found")</f>
        <v>23397</v>
      </c>
      <c r="V2444">
        <f ca="1">DATEDIF(Table4[[#This Row],[CustomerBirthday]], TODAY(), "Y")</f>
        <v>62</v>
      </c>
      <c r="W2444" t="str" cm="1">
        <f t="array" aca="1" ref="W2444" ca="1">_xlfn.IFS(Table4[[#This Row],[Age]]&lt;25, "Under 25",Table4[[#This Row],[Age]]=34, "25-34", Table4[[#This Row],[Age]]&lt;=49, "35-49", Table4[[#This Row],[Age]]&lt;=64, "50-64", Table4[[#This Row],[Age]]&gt;=65, "65+")</f>
        <v>50-64</v>
      </c>
      <c r="X2444" t="str">
        <f>_xlfn.XLOOKUP(Table4[[#This Row],[StoreID]],Stores!A:A,Stores!B:B, "Not found")</f>
        <v>MegaMart Jimenezborough</v>
      </c>
      <c r="Y2444" t="str">
        <f>_xlfn.XLOOKUP(Table4[[#This Row],[StoreID]],Stores!A:A,Stores!C:C, "Not Found")</f>
        <v>Jimenezborough</v>
      </c>
      <c r="Z2444" t="str">
        <f>_xlfn.XLOOKUP(Table4[[#This Row],[StoreID]],Stores!A:A,Stores!D:D, "Not Found")</f>
        <v>South</v>
      </c>
    </row>
    <row r="2445" spans="1:26">
      <c r="A2445" t="s">
        <v>3311</v>
      </c>
      <c r="B2445" s="1">
        <v>45768</v>
      </c>
      <c r="C2445" t="s">
        <v>661</v>
      </c>
      <c r="D2445" t="s">
        <v>786</v>
      </c>
      <c r="E2445" t="s">
        <v>842</v>
      </c>
      <c r="F2445">
        <v>2</v>
      </c>
      <c r="G2445">
        <v>0.05</v>
      </c>
      <c r="H2445" t="s">
        <v>868</v>
      </c>
      <c r="I2445" s="4">
        <f>Table4[[#This Row],[Quantity]]*Table4[[#This Row],[UnitPrice]]</f>
        <v>58.48</v>
      </c>
      <c r="J2445" s="4">
        <f>Table4[[#This Row],[Gross Revenue]]*(1-Table4[[#This Row],[Discount]])</f>
        <v>55.555999999999997</v>
      </c>
      <c r="K2445" s="4">
        <f>Table4[[#This Row],[Quantity]]*Table4[[#This Row],[CostPrice]]</f>
        <v>30.56</v>
      </c>
      <c r="L2445" s="4">
        <f>Table4[[#This Row],[Net Revenue]]-Table4[[#This Row],[Total Cost]]</f>
        <v>24.995999999999999</v>
      </c>
      <c r="M2445" t="str">
        <f>_xlfn.XLOOKUP(Table4[[#This Row],[ProductID]], Products!A:A,Products!B:B, "Not Found")</f>
        <v>National Watches</v>
      </c>
      <c r="N2445" t="str">
        <f>TEXT(Table4[[#This Row],[Date]], "mmm")</f>
        <v>Apr</v>
      </c>
      <c r="O2445" t="str">
        <f>TEXT(Table4[[#This Row],[Date]], "yyyy")</f>
        <v>2025</v>
      </c>
      <c r="P2445" t="str">
        <f>_xlfn.XLOOKUP(Table4[[#This Row],[ProductID]],Products!A:A,Products!C:C, "Not Found")</f>
        <v>Fashion</v>
      </c>
      <c r="Q2445" t="str">
        <f>_xlfn.XLOOKUP(Table4[[#This Row],[ProductID]],Products!A:A,Products!D:D,"Not Found")</f>
        <v>Watches</v>
      </c>
      <c r="R2445">
        <f>_xlfn.XLOOKUP(Table4[[#This Row],[ProductID]],Products!A:A,Products!E:E,"Not Found")</f>
        <v>29.24</v>
      </c>
      <c r="S2445">
        <f>_xlfn.XLOOKUP(Table4[[#This Row],[ProductID]],Products!A:A,Products!F:F, "Not Found")</f>
        <v>15.28</v>
      </c>
      <c r="T2445" t="str">
        <f>_xlfn.XLOOKUP(Table4[[#This Row],[CustomerID]],Customers!A:A,Customers!D:D, "Not Found")</f>
        <v>M</v>
      </c>
      <c r="U2445" s="6">
        <f>_xlfn.XLOOKUP(Table4[[#This Row],[CustomerID]],Customers!A:A,Customers!E:E, "Not Found")</f>
        <v>32522</v>
      </c>
      <c r="V2445">
        <f ca="1">DATEDIF(Table4[[#This Row],[CustomerBirthday]], TODAY(), "Y")</f>
        <v>37</v>
      </c>
      <c r="W2445" t="str" cm="1">
        <f t="array" aca="1" ref="W2445" ca="1">_xlfn.IFS(Table4[[#This Row],[Age]]&lt;25, "Under 25",Table4[[#This Row],[Age]]=34, "25-34", Table4[[#This Row],[Age]]&lt;=49, "35-49", Table4[[#This Row],[Age]]&lt;=64, "50-64", Table4[[#This Row],[Age]]&gt;=65, "65+")</f>
        <v>35-49</v>
      </c>
      <c r="X2445" t="str">
        <f>_xlfn.XLOOKUP(Table4[[#This Row],[StoreID]],Stores!A:A,Stores!B:B, "Not found")</f>
        <v>MegaMart Brianahaven</v>
      </c>
      <c r="Y2445" t="str">
        <f>_xlfn.XLOOKUP(Table4[[#This Row],[StoreID]],Stores!A:A,Stores!C:C, "Not Found")</f>
        <v>Brianahaven</v>
      </c>
      <c r="Z2445" t="str">
        <f>_xlfn.XLOOKUP(Table4[[#This Row],[StoreID]],Stores!A:A,Stores!D:D, "Not Found")</f>
        <v>North</v>
      </c>
    </row>
    <row r="2446" spans="1:26">
      <c r="A2446" t="s">
        <v>3312</v>
      </c>
      <c r="B2446" s="1">
        <v>45331</v>
      </c>
      <c r="C2446" t="s">
        <v>362</v>
      </c>
      <c r="D2446" t="s">
        <v>824</v>
      </c>
      <c r="E2446" t="s">
        <v>835</v>
      </c>
      <c r="F2446">
        <v>1</v>
      </c>
      <c r="G2446">
        <v>0.05</v>
      </c>
      <c r="H2446" t="s">
        <v>868</v>
      </c>
      <c r="I2446" s="4">
        <f>Table4[[#This Row],[Quantity]]*Table4[[#This Row],[UnitPrice]]</f>
        <v>388.26</v>
      </c>
      <c r="J2446" s="4">
        <f>Table4[[#This Row],[Gross Revenue]]*(1-Table4[[#This Row],[Discount]])</f>
        <v>368.84699999999998</v>
      </c>
      <c r="K2446" s="4">
        <f>Table4[[#This Row],[Quantity]]*Table4[[#This Row],[CostPrice]]</f>
        <v>199.3</v>
      </c>
      <c r="L2446" s="4">
        <f>Table4[[#This Row],[Net Revenue]]-Table4[[#This Row],[Total Cost]]</f>
        <v>169.54699999999997</v>
      </c>
      <c r="M2446" t="str">
        <f>_xlfn.XLOOKUP(Table4[[#This Row],[ProductID]], Products!A:A,Products!B:B, "Not Found")</f>
        <v>Possible Watches</v>
      </c>
      <c r="N2446" t="str">
        <f>TEXT(Table4[[#This Row],[Date]], "mmm")</f>
        <v>Feb</v>
      </c>
      <c r="O2446" t="str">
        <f>TEXT(Table4[[#This Row],[Date]], "yyyy")</f>
        <v>2024</v>
      </c>
      <c r="P2446" t="str">
        <f>_xlfn.XLOOKUP(Table4[[#This Row],[ProductID]],Products!A:A,Products!C:C, "Not Found")</f>
        <v>Fashion</v>
      </c>
      <c r="Q2446" t="str">
        <f>_xlfn.XLOOKUP(Table4[[#This Row],[ProductID]],Products!A:A,Products!D:D,"Not Found")</f>
        <v>Watches</v>
      </c>
      <c r="R2446">
        <f>_xlfn.XLOOKUP(Table4[[#This Row],[ProductID]],Products!A:A,Products!E:E,"Not Found")</f>
        <v>388.26</v>
      </c>
      <c r="S2446">
        <f>_xlfn.XLOOKUP(Table4[[#This Row],[ProductID]],Products!A:A,Products!F:F, "Not Found")</f>
        <v>199.3</v>
      </c>
      <c r="T2446" t="str">
        <f>_xlfn.XLOOKUP(Table4[[#This Row],[CustomerID]],Customers!A:A,Customers!D:D, "Not Found")</f>
        <v>M</v>
      </c>
      <c r="U2446" s="6">
        <f>_xlfn.XLOOKUP(Table4[[#This Row],[CustomerID]],Customers!A:A,Customers!E:E, "Not Found")</f>
        <v>32514</v>
      </c>
      <c r="V2446">
        <f ca="1">DATEDIF(Table4[[#This Row],[CustomerBirthday]], TODAY(), "Y")</f>
        <v>37</v>
      </c>
      <c r="W2446" t="str" cm="1">
        <f t="array" aca="1" ref="W2446" ca="1">_xlfn.IFS(Table4[[#This Row],[Age]]&lt;25, "Under 25",Table4[[#This Row],[Age]]=34, "25-34", Table4[[#This Row],[Age]]&lt;=49, "35-49", Table4[[#This Row],[Age]]&lt;=64, "50-64", Table4[[#This Row],[Age]]&gt;=65, "65+")</f>
        <v>35-49</v>
      </c>
      <c r="X2446" t="str">
        <f>_xlfn.XLOOKUP(Table4[[#This Row],[StoreID]],Stores!A:A,Stores!B:B, "Not found")</f>
        <v>MegaMart Peckmouth</v>
      </c>
      <c r="Y2446" t="str">
        <f>_xlfn.XLOOKUP(Table4[[#This Row],[StoreID]],Stores!A:A,Stores!C:C, "Not Found")</f>
        <v>Peckmouth</v>
      </c>
      <c r="Z2446" t="str">
        <f>_xlfn.XLOOKUP(Table4[[#This Row],[StoreID]],Stores!A:A,Stores!D:D, "Not Found")</f>
        <v>East</v>
      </c>
    </row>
    <row r="2447" spans="1:26">
      <c r="A2447" t="s">
        <v>3313</v>
      </c>
      <c r="B2447" s="1">
        <v>45214</v>
      </c>
      <c r="C2447" t="s">
        <v>351</v>
      </c>
      <c r="D2447" t="s">
        <v>808</v>
      </c>
      <c r="E2447" t="s">
        <v>846</v>
      </c>
      <c r="F2447">
        <v>2</v>
      </c>
      <c r="G2447">
        <v>0</v>
      </c>
      <c r="H2447" t="s">
        <v>865</v>
      </c>
      <c r="I2447" s="4">
        <f>Table4[[#This Row],[Quantity]]*Table4[[#This Row],[UnitPrice]]</f>
        <v>3270.02</v>
      </c>
      <c r="J2447" s="4">
        <f>Table4[[#This Row],[Gross Revenue]]*(1-Table4[[#This Row],[Discount]])</f>
        <v>3270.02</v>
      </c>
      <c r="K2447" s="4">
        <f>Table4[[#This Row],[Quantity]]*Table4[[#This Row],[CostPrice]]</f>
        <v>2086.58</v>
      </c>
      <c r="L2447" s="4">
        <f>Table4[[#This Row],[Net Revenue]]-Table4[[#This Row],[Total Cost]]</f>
        <v>1183.44</v>
      </c>
      <c r="M2447" t="str">
        <f>_xlfn.XLOOKUP(Table4[[#This Row],[ProductID]], Products!A:A,Products!B:B, "Not Found")</f>
        <v>Present Television</v>
      </c>
      <c r="N2447" t="str">
        <f>TEXT(Table4[[#This Row],[Date]], "mmm")</f>
        <v>Oct</v>
      </c>
      <c r="O2447" t="str">
        <f>TEXT(Table4[[#This Row],[Date]], "yyyy")</f>
        <v>2023</v>
      </c>
      <c r="P2447" t="str">
        <f>_xlfn.XLOOKUP(Table4[[#This Row],[ProductID]],Products!A:A,Products!C:C, "Not Found")</f>
        <v>Electronics</v>
      </c>
      <c r="Q2447" t="str">
        <f>_xlfn.XLOOKUP(Table4[[#This Row],[ProductID]],Products!A:A,Products!D:D,"Not Found")</f>
        <v>Television</v>
      </c>
      <c r="R2447">
        <f>_xlfn.XLOOKUP(Table4[[#This Row],[ProductID]],Products!A:A,Products!E:E,"Not Found")</f>
        <v>1635.01</v>
      </c>
      <c r="S2447">
        <f>_xlfn.XLOOKUP(Table4[[#This Row],[ProductID]],Products!A:A,Products!F:F, "Not Found")</f>
        <v>1043.29</v>
      </c>
      <c r="T2447" t="str">
        <f>_xlfn.XLOOKUP(Table4[[#This Row],[CustomerID]],Customers!A:A,Customers!D:D, "Not Found")</f>
        <v>M</v>
      </c>
      <c r="U2447" s="6">
        <f>_xlfn.XLOOKUP(Table4[[#This Row],[CustomerID]],Customers!A:A,Customers!E:E, "Not Found")</f>
        <v>28594</v>
      </c>
      <c r="V2447">
        <f ca="1">DATEDIF(Table4[[#This Row],[CustomerBirthday]], TODAY(), "Y")</f>
        <v>48</v>
      </c>
      <c r="W2447" t="str" cm="1">
        <f t="array" aca="1" ref="W2447" ca="1">_xlfn.IFS(Table4[[#This Row],[Age]]&lt;25, "Under 25",Table4[[#This Row],[Age]]=34, "25-34", Table4[[#This Row],[Age]]&lt;=49, "35-49", Table4[[#This Row],[Age]]&lt;=64, "50-64", Table4[[#This Row],[Age]]&gt;=65, "65+")</f>
        <v>35-49</v>
      </c>
      <c r="X2447" t="str">
        <f>_xlfn.XLOOKUP(Table4[[#This Row],[StoreID]],Stores!A:A,Stores!B:B, "Not found")</f>
        <v>MegaMart Johnmouth</v>
      </c>
      <c r="Y2447" t="str">
        <f>_xlfn.XLOOKUP(Table4[[#This Row],[StoreID]],Stores!A:A,Stores!C:C, "Not Found")</f>
        <v>Johnmouth</v>
      </c>
      <c r="Z2447" t="str">
        <f>_xlfn.XLOOKUP(Table4[[#This Row],[StoreID]],Stores!A:A,Stores!D:D, "Not Found")</f>
        <v>East</v>
      </c>
    </row>
    <row r="2448" spans="1:26">
      <c r="A2448" t="s">
        <v>3314</v>
      </c>
      <c r="B2448" s="1">
        <v>45495</v>
      </c>
      <c r="C2448" t="s">
        <v>320</v>
      </c>
      <c r="D2448" t="s">
        <v>742</v>
      </c>
      <c r="E2448" t="s">
        <v>831</v>
      </c>
      <c r="F2448">
        <v>3</v>
      </c>
      <c r="G2448">
        <v>0.1</v>
      </c>
      <c r="H2448" t="s">
        <v>875</v>
      </c>
      <c r="I2448" s="4">
        <f>Table4[[#This Row],[Quantity]]*Table4[[#This Row],[UnitPrice]]</f>
        <v>745.71</v>
      </c>
      <c r="J2448" s="4">
        <f>Table4[[#This Row],[Gross Revenue]]*(1-Table4[[#This Row],[Discount]])</f>
        <v>671.13900000000001</v>
      </c>
      <c r="K2448" s="4">
        <f>Table4[[#This Row],[Quantity]]*Table4[[#This Row],[CostPrice]]</f>
        <v>572.01</v>
      </c>
      <c r="L2448" s="4">
        <f>Table4[[#This Row],[Net Revenue]]-Table4[[#This Row],[Total Cost]]</f>
        <v>99.129000000000019</v>
      </c>
      <c r="M2448" t="str">
        <f>_xlfn.XLOOKUP(Table4[[#This Row],[ProductID]], Products!A:A,Products!B:B, "Not Found")</f>
        <v>Either Headphones</v>
      </c>
      <c r="N2448" t="str">
        <f>TEXT(Table4[[#This Row],[Date]], "mmm")</f>
        <v>Jul</v>
      </c>
      <c r="O2448" t="str">
        <f>TEXT(Table4[[#This Row],[Date]], "yyyy")</f>
        <v>2024</v>
      </c>
      <c r="P2448" t="str">
        <f>_xlfn.XLOOKUP(Table4[[#This Row],[ProductID]],Products!A:A,Products!C:C, "Not Found")</f>
        <v>Electronics</v>
      </c>
      <c r="Q2448" t="str">
        <f>_xlfn.XLOOKUP(Table4[[#This Row],[ProductID]],Products!A:A,Products!D:D,"Not Found")</f>
        <v>Headphones</v>
      </c>
      <c r="R2448">
        <f>_xlfn.XLOOKUP(Table4[[#This Row],[ProductID]],Products!A:A,Products!E:E,"Not Found")</f>
        <v>248.57</v>
      </c>
      <c r="S2448">
        <f>_xlfn.XLOOKUP(Table4[[#This Row],[ProductID]],Products!A:A,Products!F:F, "Not Found")</f>
        <v>190.67</v>
      </c>
      <c r="T2448" t="str">
        <f>_xlfn.XLOOKUP(Table4[[#This Row],[CustomerID]],Customers!A:A,Customers!D:D, "Not Found")</f>
        <v>M</v>
      </c>
      <c r="U2448" s="6">
        <f>_xlfn.XLOOKUP(Table4[[#This Row],[CustomerID]],Customers!A:A,Customers!E:E, "Not Found")</f>
        <v>28937</v>
      </c>
      <c r="V2448">
        <f ca="1">DATEDIF(Table4[[#This Row],[CustomerBirthday]], TODAY(), "Y")</f>
        <v>47</v>
      </c>
      <c r="W2448" t="str" cm="1">
        <f t="array" aca="1" ref="W2448" ca="1">_xlfn.IFS(Table4[[#This Row],[Age]]&lt;25, "Under 25",Table4[[#This Row],[Age]]=34, "25-34", Table4[[#This Row],[Age]]&lt;=49, "35-49", Table4[[#This Row],[Age]]&lt;=64, "50-64", Table4[[#This Row],[Age]]&gt;=65, "65+")</f>
        <v>35-49</v>
      </c>
      <c r="X2448" t="str">
        <f>_xlfn.XLOOKUP(Table4[[#This Row],[StoreID]],Stores!A:A,Stores!B:B, "Not found")</f>
        <v>MegaMart Jimenezborough</v>
      </c>
      <c r="Y2448" t="str">
        <f>_xlfn.XLOOKUP(Table4[[#This Row],[StoreID]],Stores!A:A,Stores!C:C, "Not Found")</f>
        <v>Jimenezborough</v>
      </c>
      <c r="Z2448" t="str">
        <f>_xlfn.XLOOKUP(Table4[[#This Row],[StoreID]],Stores!A:A,Stores!D:D, "Not Found")</f>
        <v>South</v>
      </c>
    </row>
    <row r="2449" spans="1:26">
      <c r="A2449" t="s">
        <v>3315</v>
      </c>
      <c r="B2449" s="1">
        <v>45523</v>
      </c>
      <c r="C2449" t="s">
        <v>560</v>
      </c>
      <c r="D2449" t="s">
        <v>804</v>
      </c>
      <c r="E2449" t="s">
        <v>839</v>
      </c>
      <c r="F2449">
        <v>1</v>
      </c>
      <c r="G2449">
        <v>0.1</v>
      </c>
      <c r="H2449" t="s">
        <v>868</v>
      </c>
      <c r="I2449" s="4">
        <f>Table4[[#This Row],[Quantity]]*Table4[[#This Row],[UnitPrice]]</f>
        <v>540.94000000000005</v>
      </c>
      <c r="J2449" s="4">
        <f>Table4[[#This Row],[Gross Revenue]]*(1-Table4[[#This Row],[Discount]])</f>
        <v>486.84600000000006</v>
      </c>
      <c r="K2449" s="4">
        <f>Table4[[#This Row],[Quantity]]*Table4[[#This Row],[CostPrice]]</f>
        <v>398.25</v>
      </c>
      <c r="L2449" s="4">
        <f>Table4[[#This Row],[Net Revenue]]-Table4[[#This Row],[Total Cost]]</f>
        <v>88.59600000000006</v>
      </c>
      <c r="M2449" t="str">
        <f>_xlfn.XLOOKUP(Table4[[#This Row],[ProductID]], Products!A:A,Products!B:B, "Not Found")</f>
        <v>Church Clothing</v>
      </c>
      <c r="N2449" t="str">
        <f>TEXT(Table4[[#This Row],[Date]], "mmm")</f>
        <v>Aug</v>
      </c>
      <c r="O2449" t="str">
        <f>TEXT(Table4[[#This Row],[Date]], "yyyy")</f>
        <v>2024</v>
      </c>
      <c r="P2449" t="str">
        <f>_xlfn.XLOOKUP(Table4[[#This Row],[ProductID]],Products!A:A,Products!C:C, "Not Found")</f>
        <v>Fashion</v>
      </c>
      <c r="Q2449" t="str">
        <f>_xlfn.XLOOKUP(Table4[[#This Row],[ProductID]],Products!A:A,Products!D:D,"Not Found")</f>
        <v>Clothing</v>
      </c>
      <c r="R2449">
        <f>_xlfn.XLOOKUP(Table4[[#This Row],[ProductID]],Products!A:A,Products!E:E,"Not Found")</f>
        <v>540.94000000000005</v>
      </c>
      <c r="S2449">
        <f>_xlfn.XLOOKUP(Table4[[#This Row],[ProductID]],Products!A:A,Products!F:F, "Not Found")</f>
        <v>398.25</v>
      </c>
      <c r="T2449" t="str">
        <f>_xlfn.XLOOKUP(Table4[[#This Row],[CustomerID]],Customers!A:A,Customers!D:D, "Not Found")</f>
        <v>M</v>
      </c>
      <c r="U2449" s="6">
        <f>_xlfn.XLOOKUP(Table4[[#This Row],[CustomerID]],Customers!A:A,Customers!E:E, "Not Found")</f>
        <v>20787</v>
      </c>
      <c r="V2449">
        <f ca="1">DATEDIF(Table4[[#This Row],[CustomerBirthday]], TODAY(), "Y")</f>
        <v>69</v>
      </c>
      <c r="W2449" t="str" cm="1">
        <f t="array" aca="1" ref="W2449" ca="1">_xlfn.IFS(Table4[[#This Row],[Age]]&lt;25, "Under 25",Table4[[#This Row],[Age]]=34, "25-34", Table4[[#This Row],[Age]]&lt;=49, "35-49", Table4[[#This Row],[Age]]&lt;=64, "50-64", Table4[[#This Row],[Age]]&gt;=65, "65+")</f>
        <v>65+</v>
      </c>
      <c r="X2449" t="str">
        <f>_xlfn.XLOOKUP(Table4[[#This Row],[StoreID]],Stores!A:A,Stores!B:B, "Not found")</f>
        <v>MegaMart New Michele</v>
      </c>
      <c r="Y2449" t="str">
        <f>_xlfn.XLOOKUP(Table4[[#This Row],[StoreID]],Stores!A:A,Stores!C:C, "Not Found")</f>
        <v>New Michele</v>
      </c>
      <c r="Z2449" t="str">
        <f>_xlfn.XLOOKUP(Table4[[#This Row],[StoreID]],Stores!A:A,Stores!D:D, "Not Found")</f>
        <v>West</v>
      </c>
    </row>
    <row r="2450" spans="1:26">
      <c r="A2450" t="s">
        <v>3316</v>
      </c>
      <c r="B2450" s="1">
        <v>45767</v>
      </c>
      <c r="C2450" t="s">
        <v>382</v>
      </c>
      <c r="D2450" t="s">
        <v>722</v>
      </c>
      <c r="E2450" t="s">
        <v>831</v>
      </c>
      <c r="F2450">
        <v>3</v>
      </c>
      <c r="G2450">
        <v>0.1</v>
      </c>
      <c r="H2450" t="s">
        <v>875</v>
      </c>
      <c r="I2450" s="4">
        <f>Table4[[#This Row],[Quantity]]*Table4[[#This Row],[UnitPrice]]</f>
        <v>5561.3099999999995</v>
      </c>
      <c r="J2450" s="4">
        <f>Table4[[#This Row],[Gross Revenue]]*(1-Table4[[#This Row],[Discount]])</f>
        <v>5005.1790000000001</v>
      </c>
      <c r="K2450" s="4">
        <f>Table4[[#This Row],[Quantity]]*Table4[[#This Row],[CostPrice]]</f>
        <v>4090.56</v>
      </c>
      <c r="L2450" s="4">
        <f>Table4[[#This Row],[Net Revenue]]-Table4[[#This Row],[Total Cost]]</f>
        <v>914.61900000000014</v>
      </c>
      <c r="M2450" t="str">
        <f>_xlfn.XLOOKUP(Table4[[#This Row],[ProductID]], Products!A:A,Products!B:B, "Not Found")</f>
        <v>Four Accessories</v>
      </c>
      <c r="N2450" t="str">
        <f>TEXT(Table4[[#This Row],[Date]], "mmm")</f>
        <v>Apr</v>
      </c>
      <c r="O2450" t="str">
        <f>TEXT(Table4[[#This Row],[Date]], "yyyy")</f>
        <v>2025</v>
      </c>
      <c r="P2450" t="str">
        <f>_xlfn.XLOOKUP(Table4[[#This Row],[ProductID]],Products!A:A,Products!C:C, "Not Found")</f>
        <v>Fashion</v>
      </c>
      <c r="Q2450" t="str">
        <f>_xlfn.XLOOKUP(Table4[[#This Row],[ProductID]],Products!A:A,Products!D:D,"Not Found")</f>
        <v>Accessories</v>
      </c>
      <c r="R2450">
        <f>_xlfn.XLOOKUP(Table4[[#This Row],[ProductID]],Products!A:A,Products!E:E,"Not Found")</f>
        <v>1853.77</v>
      </c>
      <c r="S2450">
        <f>_xlfn.XLOOKUP(Table4[[#This Row],[ProductID]],Products!A:A,Products!F:F, "Not Found")</f>
        <v>1363.52</v>
      </c>
      <c r="T2450" t="str">
        <f>_xlfn.XLOOKUP(Table4[[#This Row],[CustomerID]],Customers!A:A,Customers!D:D, "Not Found")</f>
        <v>F</v>
      </c>
      <c r="U2450" s="6">
        <f>_xlfn.XLOOKUP(Table4[[#This Row],[CustomerID]],Customers!A:A,Customers!E:E, "Not Found")</f>
        <v>35236</v>
      </c>
      <c r="V2450">
        <f ca="1">DATEDIF(Table4[[#This Row],[CustomerBirthday]], TODAY(), "Y")</f>
        <v>30</v>
      </c>
      <c r="W2450" t="str" cm="1">
        <f t="array" aca="1" ref="W2450" ca="1">_xlfn.IFS(Table4[[#This Row],[Age]]&lt;25, "Under 25",Table4[[#This Row],[Age]]=34, "25-34", Table4[[#This Row],[Age]]&lt;=49, "35-49", Table4[[#This Row],[Age]]&lt;=64, "50-64", Table4[[#This Row],[Age]]&gt;=65, "65+")</f>
        <v>35-49</v>
      </c>
      <c r="X2450" t="str">
        <f>_xlfn.XLOOKUP(Table4[[#This Row],[StoreID]],Stores!A:A,Stores!B:B, "Not found")</f>
        <v>MegaMart Jimenezborough</v>
      </c>
      <c r="Y2450" t="str">
        <f>_xlfn.XLOOKUP(Table4[[#This Row],[StoreID]],Stores!A:A,Stores!C:C, "Not Found")</f>
        <v>Jimenezborough</v>
      </c>
      <c r="Z2450" t="str">
        <f>_xlfn.XLOOKUP(Table4[[#This Row],[StoreID]],Stores!A:A,Stores!D:D, "Not Found")</f>
        <v>South</v>
      </c>
    </row>
    <row r="2451" spans="1:26">
      <c r="A2451" t="s">
        <v>3317</v>
      </c>
      <c r="B2451" s="1">
        <v>45220</v>
      </c>
      <c r="C2451" t="s">
        <v>533</v>
      </c>
      <c r="D2451" t="s">
        <v>736</v>
      </c>
      <c r="E2451" t="s">
        <v>831</v>
      </c>
      <c r="F2451">
        <v>4</v>
      </c>
      <c r="G2451">
        <v>0.15</v>
      </c>
      <c r="H2451" t="s">
        <v>868</v>
      </c>
      <c r="I2451" s="4">
        <f>Table4[[#This Row],[Quantity]]*Table4[[#This Row],[UnitPrice]]</f>
        <v>492.76</v>
      </c>
      <c r="J2451" s="4">
        <f>Table4[[#This Row],[Gross Revenue]]*(1-Table4[[#This Row],[Discount]])</f>
        <v>418.846</v>
      </c>
      <c r="K2451" s="4">
        <f>Table4[[#This Row],[Quantity]]*Table4[[#This Row],[CostPrice]]</f>
        <v>321.44</v>
      </c>
      <c r="L2451" s="4">
        <f>Table4[[#This Row],[Net Revenue]]-Table4[[#This Row],[Total Cost]]</f>
        <v>97.406000000000006</v>
      </c>
      <c r="M2451" t="str">
        <f>_xlfn.XLOOKUP(Table4[[#This Row],[ProductID]], Products!A:A,Products!B:B, "Not Found")</f>
        <v>Us Snacks</v>
      </c>
      <c r="N2451" t="str">
        <f>TEXT(Table4[[#This Row],[Date]], "mmm")</f>
        <v>Oct</v>
      </c>
      <c r="O2451" t="str">
        <f>TEXT(Table4[[#This Row],[Date]], "yyyy")</f>
        <v>2023</v>
      </c>
      <c r="P2451" t="str">
        <f>_xlfn.XLOOKUP(Table4[[#This Row],[ProductID]],Products!A:A,Products!C:C, "Not Found")</f>
        <v>Groceries</v>
      </c>
      <c r="Q2451" t="str">
        <f>_xlfn.XLOOKUP(Table4[[#This Row],[ProductID]],Products!A:A,Products!D:D,"Not Found")</f>
        <v>Snacks</v>
      </c>
      <c r="R2451">
        <f>_xlfn.XLOOKUP(Table4[[#This Row],[ProductID]],Products!A:A,Products!E:E,"Not Found")</f>
        <v>123.19</v>
      </c>
      <c r="S2451">
        <f>_xlfn.XLOOKUP(Table4[[#This Row],[ProductID]],Products!A:A,Products!F:F, "Not Found")</f>
        <v>80.36</v>
      </c>
      <c r="T2451" t="str">
        <f>_xlfn.XLOOKUP(Table4[[#This Row],[CustomerID]],Customers!A:A,Customers!D:D, "Not Found")</f>
        <v>F</v>
      </c>
      <c r="U2451" s="6">
        <f>_xlfn.XLOOKUP(Table4[[#This Row],[CustomerID]],Customers!A:A,Customers!E:E, "Not Found")</f>
        <v>24506</v>
      </c>
      <c r="V2451">
        <f ca="1">DATEDIF(Table4[[#This Row],[CustomerBirthday]], TODAY(), "Y")</f>
        <v>59</v>
      </c>
      <c r="W2451" t="str" cm="1">
        <f t="array" aca="1" ref="W2451" ca="1">_xlfn.IFS(Table4[[#This Row],[Age]]&lt;25, "Under 25",Table4[[#This Row],[Age]]=34, "25-34", Table4[[#This Row],[Age]]&lt;=49, "35-49", Table4[[#This Row],[Age]]&lt;=64, "50-64", Table4[[#This Row],[Age]]&gt;=65, "65+")</f>
        <v>50-64</v>
      </c>
      <c r="X2451" t="str">
        <f>_xlfn.XLOOKUP(Table4[[#This Row],[StoreID]],Stores!A:A,Stores!B:B, "Not found")</f>
        <v>MegaMart Jimenezborough</v>
      </c>
      <c r="Y2451" t="str">
        <f>_xlfn.XLOOKUP(Table4[[#This Row],[StoreID]],Stores!A:A,Stores!C:C, "Not Found")</f>
        <v>Jimenezborough</v>
      </c>
      <c r="Z2451" t="str">
        <f>_xlfn.XLOOKUP(Table4[[#This Row],[StoreID]],Stores!A:A,Stores!D:D, "Not Found")</f>
        <v>South</v>
      </c>
    </row>
    <row r="2452" spans="1:26">
      <c r="A2452" t="s">
        <v>3318</v>
      </c>
      <c r="B2452" s="1">
        <v>45577</v>
      </c>
      <c r="C2452" t="s">
        <v>175</v>
      </c>
      <c r="D2452" t="s">
        <v>824</v>
      </c>
      <c r="E2452" t="s">
        <v>842</v>
      </c>
      <c r="F2452">
        <v>5</v>
      </c>
      <c r="G2452">
        <v>0</v>
      </c>
      <c r="H2452" t="s">
        <v>875</v>
      </c>
      <c r="I2452" s="4">
        <f>Table4[[#This Row],[Quantity]]*Table4[[#This Row],[UnitPrice]]</f>
        <v>1941.3</v>
      </c>
      <c r="J2452" s="4">
        <f>Table4[[#This Row],[Gross Revenue]]*(1-Table4[[#This Row],[Discount]])</f>
        <v>1941.3</v>
      </c>
      <c r="K2452" s="4">
        <f>Table4[[#This Row],[Quantity]]*Table4[[#This Row],[CostPrice]]</f>
        <v>996.5</v>
      </c>
      <c r="L2452" s="4">
        <f>Table4[[#This Row],[Net Revenue]]-Table4[[#This Row],[Total Cost]]</f>
        <v>944.8</v>
      </c>
      <c r="M2452" t="str">
        <f>_xlfn.XLOOKUP(Table4[[#This Row],[ProductID]], Products!A:A,Products!B:B, "Not Found")</f>
        <v>Possible Watches</v>
      </c>
      <c r="N2452" t="str">
        <f>TEXT(Table4[[#This Row],[Date]], "mmm")</f>
        <v>Oct</v>
      </c>
      <c r="O2452" t="str">
        <f>TEXT(Table4[[#This Row],[Date]], "yyyy")</f>
        <v>2024</v>
      </c>
      <c r="P2452" t="str">
        <f>_xlfn.XLOOKUP(Table4[[#This Row],[ProductID]],Products!A:A,Products!C:C, "Not Found")</f>
        <v>Fashion</v>
      </c>
      <c r="Q2452" t="str">
        <f>_xlfn.XLOOKUP(Table4[[#This Row],[ProductID]],Products!A:A,Products!D:D,"Not Found")</f>
        <v>Watches</v>
      </c>
      <c r="R2452">
        <f>_xlfn.XLOOKUP(Table4[[#This Row],[ProductID]],Products!A:A,Products!E:E,"Not Found")</f>
        <v>388.26</v>
      </c>
      <c r="S2452">
        <f>_xlfn.XLOOKUP(Table4[[#This Row],[ProductID]],Products!A:A,Products!F:F, "Not Found")</f>
        <v>199.3</v>
      </c>
      <c r="T2452" t="str">
        <f>_xlfn.XLOOKUP(Table4[[#This Row],[CustomerID]],Customers!A:A,Customers!D:D, "Not Found")</f>
        <v>M</v>
      </c>
      <c r="U2452" s="6">
        <f>_xlfn.XLOOKUP(Table4[[#This Row],[CustomerID]],Customers!A:A,Customers!E:E, "Not Found")</f>
        <v>27756</v>
      </c>
      <c r="V2452">
        <f ca="1">DATEDIF(Table4[[#This Row],[CustomerBirthday]], TODAY(), "Y")</f>
        <v>50</v>
      </c>
      <c r="W2452" t="str" cm="1">
        <f t="array" aca="1" ref="W2452" ca="1">_xlfn.IFS(Table4[[#This Row],[Age]]&lt;25, "Under 25",Table4[[#This Row],[Age]]=34, "25-34", Table4[[#This Row],[Age]]&lt;=49, "35-49", Table4[[#This Row],[Age]]&lt;=64, "50-64", Table4[[#This Row],[Age]]&gt;=65, "65+")</f>
        <v>50-64</v>
      </c>
      <c r="X2452" t="str">
        <f>_xlfn.XLOOKUP(Table4[[#This Row],[StoreID]],Stores!A:A,Stores!B:B, "Not found")</f>
        <v>MegaMart Brianahaven</v>
      </c>
      <c r="Y2452" t="str">
        <f>_xlfn.XLOOKUP(Table4[[#This Row],[StoreID]],Stores!A:A,Stores!C:C, "Not Found")</f>
        <v>Brianahaven</v>
      </c>
      <c r="Z2452" t="str">
        <f>_xlfn.XLOOKUP(Table4[[#This Row],[StoreID]],Stores!A:A,Stores!D:D, "Not Found")</f>
        <v>North</v>
      </c>
    </row>
    <row r="2453" spans="1:26">
      <c r="A2453" t="s">
        <v>3319</v>
      </c>
      <c r="B2453" s="1">
        <v>45738</v>
      </c>
      <c r="C2453" t="s">
        <v>358</v>
      </c>
      <c r="D2453" t="s">
        <v>725</v>
      </c>
      <c r="E2453" t="s">
        <v>831</v>
      </c>
      <c r="F2453">
        <v>5</v>
      </c>
      <c r="G2453">
        <v>0.05</v>
      </c>
      <c r="H2453" t="s">
        <v>871</v>
      </c>
      <c r="I2453" s="4">
        <f>Table4[[#This Row],[Quantity]]*Table4[[#This Row],[UnitPrice]]</f>
        <v>6981.1</v>
      </c>
      <c r="J2453" s="4">
        <f>Table4[[#This Row],[Gross Revenue]]*(1-Table4[[#This Row],[Discount]])</f>
        <v>6632.0450000000001</v>
      </c>
      <c r="K2453" s="4">
        <f>Table4[[#This Row],[Quantity]]*Table4[[#This Row],[CostPrice]]</f>
        <v>5020.45</v>
      </c>
      <c r="L2453" s="4">
        <f>Table4[[#This Row],[Net Revenue]]-Table4[[#This Row],[Total Cost]]</f>
        <v>1611.5950000000003</v>
      </c>
      <c r="M2453" t="str">
        <f>_xlfn.XLOOKUP(Table4[[#This Row],[ProductID]], Products!A:A,Products!B:B, "Not Found")</f>
        <v>Knowledge Bags</v>
      </c>
      <c r="N2453" t="str">
        <f>TEXT(Table4[[#This Row],[Date]], "mmm")</f>
        <v>Mar</v>
      </c>
      <c r="O2453" t="str">
        <f>TEXT(Table4[[#This Row],[Date]], "yyyy")</f>
        <v>2025</v>
      </c>
      <c r="P2453" t="str">
        <f>_xlfn.XLOOKUP(Table4[[#This Row],[ProductID]],Products!A:A,Products!C:C, "Not Found")</f>
        <v>Fashion</v>
      </c>
      <c r="Q2453" t="str">
        <f>_xlfn.XLOOKUP(Table4[[#This Row],[ProductID]],Products!A:A,Products!D:D,"Not Found")</f>
        <v>Bags</v>
      </c>
      <c r="R2453">
        <f>_xlfn.XLOOKUP(Table4[[#This Row],[ProductID]],Products!A:A,Products!E:E,"Not Found")</f>
        <v>1396.22</v>
      </c>
      <c r="S2453">
        <f>_xlfn.XLOOKUP(Table4[[#This Row],[ProductID]],Products!A:A,Products!F:F, "Not Found")</f>
        <v>1004.09</v>
      </c>
      <c r="T2453" t="str">
        <f>_xlfn.XLOOKUP(Table4[[#This Row],[CustomerID]],Customers!A:A,Customers!D:D, "Not Found")</f>
        <v>M</v>
      </c>
      <c r="U2453" s="6">
        <f>_xlfn.XLOOKUP(Table4[[#This Row],[CustomerID]],Customers!A:A,Customers!E:E, "Not Found")</f>
        <v>30183</v>
      </c>
      <c r="V2453">
        <f ca="1">DATEDIF(Table4[[#This Row],[CustomerBirthday]], TODAY(), "Y")</f>
        <v>43</v>
      </c>
      <c r="W2453" t="str" cm="1">
        <f t="array" aca="1" ref="W2453" ca="1">_xlfn.IFS(Table4[[#This Row],[Age]]&lt;25, "Under 25",Table4[[#This Row],[Age]]=34, "25-34", Table4[[#This Row],[Age]]&lt;=49, "35-49", Table4[[#This Row],[Age]]&lt;=64, "50-64", Table4[[#This Row],[Age]]&gt;=65, "65+")</f>
        <v>35-49</v>
      </c>
      <c r="X2453" t="str">
        <f>_xlfn.XLOOKUP(Table4[[#This Row],[StoreID]],Stores!A:A,Stores!B:B, "Not found")</f>
        <v>MegaMart Jimenezborough</v>
      </c>
      <c r="Y2453" t="str">
        <f>_xlfn.XLOOKUP(Table4[[#This Row],[StoreID]],Stores!A:A,Stores!C:C, "Not Found")</f>
        <v>Jimenezborough</v>
      </c>
      <c r="Z2453" t="str">
        <f>_xlfn.XLOOKUP(Table4[[#This Row],[StoreID]],Stores!A:A,Stores!D:D, "Not Found")</f>
        <v>South</v>
      </c>
    </row>
    <row r="2454" spans="1:26">
      <c r="A2454" t="s">
        <v>3320</v>
      </c>
      <c r="B2454" s="1">
        <v>45838</v>
      </c>
      <c r="C2454" t="s">
        <v>134</v>
      </c>
      <c r="D2454" t="s">
        <v>766</v>
      </c>
      <c r="E2454" t="s">
        <v>831</v>
      </c>
      <c r="F2454">
        <v>4</v>
      </c>
      <c r="G2454">
        <v>0</v>
      </c>
      <c r="H2454" t="s">
        <v>875</v>
      </c>
      <c r="I2454" s="4">
        <f>Table4[[#This Row],[Quantity]]*Table4[[#This Row],[UnitPrice]]</f>
        <v>4908.96</v>
      </c>
      <c r="J2454" s="4">
        <f>Table4[[#This Row],[Gross Revenue]]*(1-Table4[[#This Row],[Discount]])</f>
        <v>4908.96</v>
      </c>
      <c r="K2454" s="4">
        <f>Table4[[#This Row],[Quantity]]*Table4[[#This Row],[CostPrice]]</f>
        <v>3908.36</v>
      </c>
      <c r="L2454" s="4">
        <f>Table4[[#This Row],[Net Revenue]]-Table4[[#This Row],[Total Cost]]</f>
        <v>1000.5999999999999</v>
      </c>
      <c r="M2454" t="str">
        <f>_xlfn.XLOOKUP(Table4[[#This Row],[ProductID]], Products!A:A,Products!B:B, "Not Found")</f>
        <v>Firm Dairy</v>
      </c>
      <c r="N2454" t="str">
        <f>TEXT(Table4[[#This Row],[Date]], "mmm")</f>
        <v>Jun</v>
      </c>
      <c r="O2454" t="str">
        <f>TEXT(Table4[[#This Row],[Date]], "yyyy")</f>
        <v>2025</v>
      </c>
      <c r="P2454" t="str">
        <f>_xlfn.XLOOKUP(Table4[[#This Row],[ProductID]],Products!A:A,Products!C:C, "Not Found")</f>
        <v>Groceries</v>
      </c>
      <c r="Q2454" t="str">
        <f>_xlfn.XLOOKUP(Table4[[#This Row],[ProductID]],Products!A:A,Products!D:D,"Not Found")</f>
        <v>Dairy</v>
      </c>
      <c r="R2454">
        <f>_xlfn.XLOOKUP(Table4[[#This Row],[ProductID]],Products!A:A,Products!E:E,"Not Found")</f>
        <v>1227.24</v>
      </c>
      <c r="S2454">
        <f>_xlfn.XLOOKUP(Table4[[#This Row],[ProductID]],Products!A:A,Products!F:F, "Not Found")</f>
        <v>977.09</v>
      </c>
      <c r="T2454" t="str">
        <f>_xlfn.XLOOKUP(Table4[[#This Row],[CustomerID]],Customers!A:A,Customers!D:D, "Not Found")</f>
        <v>F</v>
      </c>
      <c r="U2454" s="6">
        <f>_xlfn.XLOOKUP(Table4[[#This Row],[CustomerID]],Customers!A:A,Customers!E:E, "Not Found")</f>
        <v>23730</v>
      </c>
      <c r="V2454">
        <f ca="1">DATEDIF(Table4[[#This Row],[CustomerBirthday]], TODAY(), "Y")</f>
        <v>61</v>
      </c>
      <c r="W2454" t="str" cm="1">
        <f t="array" aca="1" ref="W2454" ca="1">_xlfn.IFS(Table4[[#This Row],[Age]]&lt;25, "Under 25",Table4[[#This Row],[Age]]=34, "25-34", Table4[[#This Row],[Age]]&lt;=49, "35-49", Table4[[#This Row],[Age]]&lt;=64, "50-64", Table4[[#This Row],[Age]]&gt;=65, "65+")</f>
        <v>50-64</v>
      </c>
      <c r="X2454" t="str">
        <f>_xlfn.XLOOKUP(Table4[[#This Row],[StoreID]],Stores!A:A,Stores!B:B, "Not found")</f>
        <v>MegaMart Jimenezborough</v>
      </c>
      <c r="Y2454" t="str">
        <f>_xlfn.XLOOKUP(Table4[[#This Row],[StoreID]],Stores!A:A,Stores!C:C, "Not Found")</f>
        <v>Jimenezborough</v>
      </c>
      <c r="Z2454" t="str">
        <f>_xlfn.XLOOKUP(Table4[[#This Row],[StoreID]],Stores!A:A,Stores!D:D, "Not Found")</f>
        <v>South</v>
      </c>
    </row>
    <row r="2455" spans="1:26">
      <c r="A2455" t="s">
        <v>3321</v>
      </c>
      <c r="B2455" s="1">
        <v>45764</v>
      </c>
      <c r="C2455" t="s">
        <v>426</v>
      </c>
      <c r="D2455" t="s">
        <v>778</v>
      </c>
      <c r="E2455" t="s">
        <v>831</v>
      </c>
      <c r="F2455">
        <v>3</v>
      </c>
      <c r="G2455">
        <v>0</v>
      </c>
      <c r="H2455" t="s">
        <v>865</v>
      </c>
      <c r="I2455" s="4">
        <f>Table4[[#This Row],[Quantity]]*Table4[[#This Row],[UnitPrice]]</f>
        <v>3047.2799999999997</v>
      </c>
      <c r="J2455" s="4">
        <f>Table4[[#This Row],[Gross Revenue]]*(1-Table4[[#This Row],[Discount]])</f>
        <v>3047.2799999999997</v>
      </c>
      <c r="K2455" s="4">
        <f>Table4[[#This Row],[Quantity]]*Table4[[#This Row],[CostPrice]]</f>
        <v>1753.1999999999998</v>
      </c>
      <c r="L2455" s="4">
        <f>Table4[[#This Row],[Net Revenue]]-Table4[[#This Row],[Total Cost]]</f>
        <v>1294.08</v>
      </c>
      <c r="M2455" t="str">
        <f>_xlfn.XLOOKUP(Table4[[#This Row],[ProductID]], Products!A:A,Products!B:B, "Not Found")</f>
        <v>Behavior Dairy</v>
      </c>
      <c r="N2455" t="str">
        <f>TEXT(Table4[[#This Row],[Date]], "mmm")</f>
        <v>Apr</v>
      </c>
      <c r="O2455" t="str">
        <f>TEXT(Table4[[#This Row],[Date]], "yyyy")</f>
        <v>2025</v>
      </c>
      <c r="P2455" t="str">
        <f>_xlfn.XLOOKUP(Table4[[#This Row],[ProductID]],Products!A:A,Products!C:C, "Not Found")</f>
        <v>Groceries</v>
      </c>
      <c r="Q2455" t="str">
        <f>_xlfn.XLOOKUP(Table4[[#This Row],[ProductID]],Products!A:A,Products!D:D,"Not Found")</f>
        <v>Dairy</v>
      </c>
      <c r="R2455">
        <f>_xlfn.XLOOKUP(Table4[[#This Row],[ProductID]],Products!A:A,Products!E:E,"Not Found")</f>
        <v>1015.76</v>
      </c>
      <c r="S2455">
        <f>_xlfn.XLOOKUP(Table4[[#This Row],[ProductID]],Products!A:A,Products!F:F, "Not Found")</f>
        <v>584.4</v>
      </c>
      <c r="T2455" t="str">
        <f>_xlfn.XLOOKUP(Table4[[#This Row],[CustomerID]],Customers!A:A,Customers!D:D, "Not Found")</f>
        <v>F</v>
      </c>
      <c r="U2455" s="6">
        <f>_xlfn.XLOOKUP(Table4[[#This Row],[CustomerID]],Customers!A:A,Customers!E:E, "Not Found")</f>
        <v>29406</v>
      </c>
      <c r="V2455">
        <f ca="1">DATEDIF(Table4[[#This Row],[CustomerBirthday]], TODAY(), "Y")</f>
        <v>46</v>
      </c>
      <c r="W2455" t="str" cm="1">
        <f t="array" aca="1" ref="W2455" ca="1">_xlfn.IFS(Table4[[#This Row],[Age]]&lt;25, "Under 25",Table4[[#This Row],[Age]]=34, "25-34", Table4[[#This Row],[Age]]&lt;=49, "35-49", Table4[[#This Row],[Age]]&lt;=64, "50-64", Table4[[#This Row],[Age]]&gt;=65, "65+")</f>
        <v>35-49</v>
      </c>
      <c r="X2455" t="str">
        <f>_xlfn.XLOOKUP(Table4[[#This Row],[StoreID]],Stores!A:A,Stores!B:B, "Not found")</f>
        <v>MegaMart Jimenezborough</v>
      </c>
      <c r="Y2455" t="str">
        <f>_xlfn.XLOOKUP(Table4[[#This Row],[StoreID]],Stores!A:A,Stores!C:C, "Not Found")</f>
        <v>Jimenezborough</v>
      </c>
      <c r="Z2455" t="str">
        <f>_xlfn.XLOOKUP(Table4[[#This Row],[StoreID]],Stores!A:A,Stores!D:D, "Not Found")</f>
        <v>South</v>
      </c>
    </row>
    <row r="2456" spans="1:26">
      <c r="A2456" t="s">
        <v>3322</v>
      </c>
      <c r="B2456" s="1">
        <v>45478</v>
      </c>
      <c r="C2456" t="s">
        <v>195</v>
      </c>
      <c r="D2456" t="s">
        <v>822</v>
      </c>
      <c r="E2456" t="s">
        <v>846</v>
      </c>
      <c r="F2456">
        <v>1</v>
      </c>
      <c r="G2456">
        <v>0.1</v>
      </c>
      <c r="H2456" t="s">
        <v>865</v>
      </c>
      <c r="I2456" s="4">
        <f>Table4[[#This Row],[Quantity]]*Table4[[#This Row],[UnitPrice]]</f>
        <v>1216.3599999999999</v>
      </c>
      <c r="J2456" s="4">
        <f>Table4[[#This Row],[Gross Revenue]]*(1-Table4[[#This Row],[Discount]])</f>
        <v>1094.7239999999999</v>
      </c>
      <c r="K2456" s="4">
        <f>Table4[[#This Row],[Quantity]]*Table4[[#This Row],[CostPrice]]</f>
        <v>794.8</v>
      </c>
      <c r="L2456" s="4">
        <f>Table4[[#This Row],[Net Revenue]]-Table4[[#This Row],[Total Cost]]</f>
        <v>299.92399999999998</v>
      </c>
      <c r="M2456" t="str">
        <f>_xlfn.XLOOKUP(Table4[[#This Row],[ProductID]], Products!A:A,Products!B:B, "Not Found")</f>
        <v>Nor Bags</v>
      </c>
      <c r="N2456" t="str">
        <f>TEXT(Table4[[#This Row],[Date]], "mmm")</f>
        <v>Jul</v>
      </c>
      <c r="O2456" t="str">
        <f>TEXT(Table4[[#This Row],[Date]], "yyyy")</f>
        <v>2024</v>
      </c>
      <c r="P2456" t="str">
        <f>_xlfn.XLOOKUP(Table4[[#This Row],[ProductID]],Products!A:A,Products!C:C, "Not Found")</f>
        <v>Fashion</v>
      </c>
      <c r="Q2456" t="str">
        <f>_xlfn.XLOOKUP(Table4[[#This Row],[ProductID]],Products!A:A,Products!D:D,"Not Found")</f>
        <v>Bags</v>
      </c>
      <c r="R2456">
        <f>_xlfn.XLOOKUP(Table4[[#This Row],[ProductID]],Products!A:A,Products!E:E,"Not Found")</f>
        <v>1216.3599999999999</v>
      </c>
      <c r="S2456">
        <f>_xlfn.XLOOKUP(Table4[[#This Row],[ProductID]],Products!A:A,Products!F:F, "Not Found")</f>
        <v>794.8</v>
      </c>
      <c r="T2456" t="str">
        <f>_xlfn.XLOOKUP(Table4[[#This Row],[CustomerID]],Customers!A:A,Customers!D:D, "Not Found")</f>
        <v>M</v>
      </c>
      <c r="U2456" s="6">
        <f>_xlfn.XLOOKUP(Table4[[#This Row],[CustomerID]],Customers!A:A,Customers!E:E, "Not Found")</f>
        <v>25009</v>
      </c>
      <c r="V2456">
        <f ca="1">DATEDIF(Table4[[#This Row],[CustomerBirthday]], TODAY(), "Y")</f>
        <v>58</v>
      </c>
      <c r="W2456" t="str" cm="1">
        <f t="array" aca="1" ref="W2456" ca="1">_xlfn.IFS(Table4[[#This Row],[Age]]&lt;25, "Under 25",Table4[[#This Row],[Age]]=34, "25-34", Table4[[#This Row],[Age]]&lt;=49, "35-49", Table4[[#This Row],[Age]]&lt;=64, "50-64", Table4[[#This Row],[Age]]&gt;=65, "65+")</f>
        <v>50-64</v>
      </c>
      <c r="X2456" t="str">
        <f>_xlfn.XLOOKUP(Table4[[#This Row],[StoreID]],Stores!A:A,Stores!B:B, "Not found")</f>
        <v>MegaMart Johnmouth</v>
      </c>
      <c r="Y2456" t="str">
        <f>_xlfn.XLOOKUP(Table4[[#This Row],[StoreID]],Stores!A:A,Stores!C:C, "Not Found")</f>
        <v>Johnmouth</v>
      </c>
      <c r="Z2456" t="str">
        <f>_xlfn.XLOOKUP(Table4[[#This Row],[StoreID]],Stores!A:A,Stores!D:D, "Not Found")</f>
        <v>East</v>
      </c>
    </row>
    <row r="2457" spans="1:26">
      <c r="A2457" t="s">
        <v>3323</v>
      </c>
      <c r="B2457" s="1">
        <v>45210</v>
      </c>
      <c r="C2457" t="s">
        <v>643</v>
      </c>
      <c r="D2457" t="s">
        <v>766</v>
      </c>
      <c r="E2457" t="s">
        <v>835</v>
      </c>
      <c r="F2457">
        <v>5</v>
      </c>
      <c r="G2457">
        <v>0.1</v>
      </c>
      <c r="H2457" t="s">
        <v>875</v>
      </c>
      <c r="I2457" s="4">
        <f>Table4[[#This Row],[Quantity]]*Table4[[#This Row],[UnitPrice]]</f>
        <v>6136.2</v>
      </c>
      <c r="J2457" s="4">
        <f>Table4[[#This Row],[Gross Revenue]]*(1-Table4[[#This Row],[Discount]])</f>
        <v>5522.58</v>
      </c>
      <c r="K2457" s="4">
        <f>Table4[[#This Row],[Quantity]]*Table4[[#This Row],[CostPrice]]</f>
        <v>4885.45</v>
      </c>
      <c r="L2457" s="4">
        <f>Table4[[#This Row],[Net Revenue]]-Table4[[#This Row],[Total Cost]]</f>
        <v>637.13000000000011</v>
      </c>
      <c r="M2457" t="str">
        <f>_xlfn.XLOOKUP(Table4[[#This Row],[ProductID]], Products!A:A,Products!B:B, "Not Found")</f>
        <v>Firm Dairy</v>
      </c>
      <c r="N2457" t="str">
        <f>TEXT(Table4[[#This Row],[Date]], "mmm")</f>
        <v>Oct</v>
      </c>
      <c r="O2457" t="str">
        <f>TEXT(Table4[[#This Row],[Date]], "yyyy")</f>
        <v>2023</v>
      </c>
      <c r="P2457" t="str">
        <f>_xlfn.XLOOKUP(Table4[[#This Row],[ProductID]],Products!A:A,Products!C:C, "Not Found")</f>
        <v>Groceries</v>
      </c>
      <c r="Q2457" t="str">
        <f>_xlfn.XLOOKUP(Table4[[#This Row],[ProductID]],Products!A:A,Products!D:D,"Not Found")</f>
        <v>Dairy</v>
      </c>
      <c r="R2457">
        <f>_xlfn.XLOOKUP(Table4[[#This Row],[ProductID]],Products!A:A,Products!E:E,"Not Found")</f>
        <v>1227.24</v>
      </c>
      <c r="S2457">
        <f>_xlfn.XLOOKUP(Table4[[#This Row],[ProductID]],Products!A:A,Products!F:F, "Not Found")</f>
        <v>977.09</v>
      </c>
      <c r="T2457" t="str">
        <f>_xlfn.XLOOKUP(Table4[[#This Row],[CustomerID]],Customers!A:A,Customers!D:D, "Not Found")</f>
        <v>M</v>
      </c>
      <c r="U2457" s="6">
        <f>_xlfn.XLOOKUP(Table4[[#This Row],[CustomerID]],Customers!A:A,Customers!E:E, "Not Found")</f>
        <v>38193</v>
      </c>
      <c r="V2457">
        <f ca="1">DATEDIF(Table4[[#This Row],[CustomerBirthday]], TODAY(), "Y")</f>
        <v>22</v>
      </c>
      <c r="W2457" t="str" cm="1">
        <f t="array" aca="1" ref="W2457" ca="1">_xlfn.IFS(Table4[[#This Row],[Age]]&lt;25, "Under 25",Table4[[#This Row],[Age]]=34, "25-34", Table4[[#This Row],[Age]]&lt;=49, "35-49", Table4[[#This Row],[Age]]&lt;=64, "50-64", Table4[[#This Row],[Age]]&gt;=65, "65+")</f>
        <v>Under 25</v>
      </c>
      <c r="X2457" t="str">
        <f>_xlfn.XLOOKUP(Table4[[#This Row],[StoreID]],Stores!A:A,Stores!B:B, "Not found")</f>
        <v>MegaMart Peckmouth</v>
      </c>
      <c r="Y2457" t="str">
        <f>_xlfn.XLOOKUP(Table4[[#This Row],[StoreID]],Stores!A:A,Stores!C:C, "Not Found")</f>
        <v>Peckmouth</v>
      </c>
      <c r="Z2457" t="str">
        <f>_xlfn.XLOOKUP(Table4[[#This Row],[StoreID]],Stores!A:A,Stores!D:D, "Not Found")</f>
        <v>East</v>
      </c>
    </row>
    <row r="2458" spans="1:26">
      <c r="A2458" t="s">
        <v>3324</v>
      </c>
      <c r="B2458" s="1">
        <v>45484</v>
      </c>
      <c r="C2458" t="s">
        <v>608</v>
      </c>
      <c r="D2458" t="s">
        <v>784</v>
      </c>
      <c r="E2458" t="s">
        <v>842</v>
      </c>
      <c r="F2458">
        <v>4</v>
      </c>
      <c r="G2458">
        <v>0</v>
      </c>
      <c r="H2458" t="s">
        <v>875</v>
      </c>
      <c r="I2458" s="4">
        <f>Table4[[#This Row],[Quantity]]*Table4[[#This Row],[UnitPrice]]</f>
        <v>5940.2</v>
      </c>
      <c r="J2458" s="4">
        <f>Table4[[#This Row],[Gross Revenue]]*(1-Table4[[#This Row],[Discount]])</f>
        <v>5940.2</v>
      </c>
      <c r="K2458" s="4">
        <f>Table4[[#This Row],[Quantity]]*Table4[[#This Row],[CostPrice]]</f>
        <v>3953.24</v>
      </c>
      <c r="L2458" s="4">
        <f>Table4[[#This Row],[Net Revenue]]-Table4[[#This Row],[Total Cost]]</f>
        <v>1986.96</v>
      </c>
      <c r="M2458" t="str">
        <f>_xlfn.XLOOKUP(Table4[[#This Row],[ProductID]], Products!A:A,Products!B:B, "Not Found")</f>
        <v>Road Clothing</v>
      </c>
      <c r="N2458" t="str">
        <f>TEXT(Table4[[#This Row],[Date]], "mmm")</f>
        <v>Jul</v>
      </c>
      <c r="O2458" t="str">
        <f>TEXT(Table4[[#This Row],[Date]], "yyyy")</f>
        <v>2024</v>
      </c>
      <c r="P2458" t="str">
        <f>_xlfn.XLOOKUP(Table4[[#This Row],[ProductID]],Products!A:A,Products!C:C, "Not Found")</f>
        <v>Fashion</v>
      </c>
      <c r="Q2458" t="str">
        <f>_xlfn.XLOOKUP(Table4[[#This Row],[ProductID]],Products!A:A,Products!D:D,"Not Found")</f>
        <v>Clothing</v>
      </c>
      <c r="R2458">
        <f>_xlfn.XLOOKUP(Table4[[#This Row],[ProductID]],Products!A:A,Products!E:E,"Not Found")</f>
        <v>1485.05</v>
      </c>
      <c r="S2458">
        <f>_xlfn.XLOOKUP(Table4[[#This Row],[ProductID]],Products!A:A,Products!F:F, "Not Found")</f>
        <v>988.31</v>
      </c>
      <c r="T2458" t="str">
        <f>_xlfn.XLOOKUP(Table4[[#This Row],[CustomerID]],Customers!A:A,Customers!D:D, "Not Found")</f>
        <v>M</v>
      </c>
      <c r="U2458" s="6">
        <f>_xlfn.XLOOKUP(Table4[[#This Row],[CustomerID]],Customers!A:A,Customers!E:E, "Not Found")</f>
        <v>34043</v>
      </c>
      <c r="V2458">
        <f ca="1">DATEDIF(Table4[[#This Row],[CustomerBirthday]], TODAY(), "Y")</f>
        <v>33</v>
      </c>
      <c r="W2458" t="str" cm="1">
        <f t="array" aca="1" ref="W2458" ca="1">_xlfn.IFS(Table4[[#This Row],[Age]]&lt;25, "Under 25",Table4[[#This Row],[Age]]=34, "25-34", Table4[[#This Row],[Age]]&lt;=49, "35-49", Table4[[#This Row],[Age]]&lt;=64, "50-64", Table4[[#This Row],[Age]]&gt;=65, "65+")</f>
        <v>35-49</v>
      </c>
      <c r="X2458" t="str">
        <f>_xlfn.XLOOKUP(Table4[[#This Row],[StoreID]],Stores!A:A,Stores!B:B, "Not found")</f>
        <v>MegaMart Brianahaven</v>
      </c>
      <c r="Y2458" t="str">
        <f>_xlfn.XLOOKUP(Table4[[#This Row],[StoreID]],Stores!A:A,Stores!C:C, "Not Found")</f>
        <v>Brianahaven</v>
      </c>
      <c r="Z2458" t="str">
        <f>_xlfn.XLOOKUP(Table4[[#This Row],[StoreID]],Stores!A:A,Stores!D:D, "Not Found")</f>
        <v>North</v>
      </c>
    </row>
    <row r="2459" spans="1:26">
      <c r="A2459" t="s">
        <v>3325</v>
      </c>
      <c r="B2459" s="1">
        <v>45775</v>
      </c>
      <c r="C2459" t="s">
        <v>195</v>
      </c>
      <c r="D2459" t="s">
        <v>802</v>
      </c>
      <c r="E2459" t="s">
        <v>846</v>
      </c>
      <c r="F2459">
        <v>2</v>
      </c>
      <c r="G2459">
        <v>0.1</v>
      </c>
      <c r="H2459" t="s">
        <v>875</v>
      </c>
      <c r="I2459" s="4">
        <f>Table4[[#This Row],[Quantity]]*Table4[[#This Row],[UnitPrice]]</f>
        <v>733.86</v>
      </c>
      <c r="J2459" s="4">
        <f>Table4[[#This Row],[Gross Revenue]]*(1-Table4[[#This Row],[Discount]])</f>
        <v>660.47400000000005</v>
      </c>
      <c r="K2459" s="4">
        <f>Table4[[#This Row],[Quantity]]*Table4[[#This Row],[CostPrice]]</f>
        <v>570.46</v>
      </c>
      <c r="L2459" s="4">
        <f>Table4[[#This Row],[Net Revenue]]-Table4[[#This Row],[Total Cost]]</f>
        <v>90.01400000000001</v>
      </c>
      <c r="M2459" t="str">
        <f>_xlfn.XLOOKUP(Table4[[#This Row],[ProductID]], Products!A:A,Products!B:B, "Not Found")</f>
        <v>Stage Footwear</v>
      </c>
      <c r="N2459" t="str">
        <f>TEXT(Table4[[#This Row],[Date]], "mmm")</f>
        <v>Apr</v>
      </c>
      <c r="O2459" t="str">
        <f>TEXT(Table4[[#This Row],[Date]], "yyyy")</f>
        <v>2025</v>
      </c>
      <c r="P2459" t="str">
        <f>_xlfn.XLOOKUP(Table4[[#This Row],[ProductID]],Products!A:A,Products!C:C, "Not Found")</f>
        <v>Fashion</v>
      </c>
      <c r="Q2459" t="str">
        <f>_xlfn.XLOOKUP(Table4[[#This Row],[ProductID]],Products!A:A,Products!D:D,"Not Found")</f>
        <v>Footwear</v>
      </c>
      <c r="R2459">
        <f>_xlfn.XLOOKUP(Table4[[#This Row],[ProductID]],Products!A:A,Products!E:E,"Not Found")</f>
        <v>366.93</v>
      </c>
      <c r="S2459">
        <f>_xlfn.XLOOKUP(Table4[[#This Row],[ProductID]],Products!A:A,Products!F:F, "Not Found")</f>
        <v>285.23</v>
      </c>
      <c r="T2459" t="str">
        <f>_xlfn.XLOOKUP(Table4[[#This Row],[CustomerID]],Customers!A:A,Customers!D:D, "Not Found")</f>
        <v>M</v>
      </c>
      <c r="U2459" s="6">
        <f>_xlfn.XLOOKUP(Table4[[#This Row],[CustomerID]],Customers!A:A,Customers!E:E, "Not Found")</f>
        <v>25009</v>
      </c>
      <c r="V2459">
        <f ca="1">DATEDIF(Table4[[#This Row],[CustomerBirthday]], TODAY(), "Y")</f>
        <v>58</v>
      </c>
      <c r="W2459" t="str" cm="1">
        <f t="array" aca="1" ref="W2459" ca="1">_xlfn.IFS(Table4[[#This Row],[Age]]&lt;25, "Under 25",Table4[[#This Row],[Age]]=34, "25-34", Table4[[#This Row],[Age]]&lt;=49, "35-49", Table4[[#This Row],[Age]]&lt;=64, "50-64", Table4[[#This Row],[Age]]&gt;=65, "65+")</f>
        <v>50-64</v>
      </c>
      <c r="X2459" t="str">
        <f>_xlfn.XLOOKUP(Table4[[#This Row],[StoreID]],Stores!A:A,Stores!B:B, "Not found")</f>
        <v>MegaMart Johnmouth</v>
      </c>
      <c r="Y2459" t="str">
        <f>_xlfn.XLOOKUP(Table4[[#This Row],[StoreID]],Stores!A:A,Stores!C:C, "Not Found")</f>
        <v>Johnmouth</v>
      </c>
      <c r="Z2459" t="str">
        <f>_xlfn.XLOOKUP(Table4[[#This Row],[StoreID]],Stores!A:A,Stores!D:D, "Not Found")</f>
        <v>East</v>
      </c>
    </row>
    <row r="2460" spans="1:26">
      <c r="A2460" t="s">
        <v>3326</v>
      </c>
      <c r="B2460" s="1">
        <v>45274</v>
      </c>
      <c r="C2460" t="s">
        <v>175</v>
      </c>
      <c r="D2460" t="s">
        <v>764</v>
      </c>
      <c r="E2460" t="s">
        <v>842</v>
      </c>
      <c r="F2460">
        <v>1</v>
      </c>
      <c r="G2460">
        <v>0.1</v>
      </c>
      <c r="H2460" t="s">
        <v>871</v>
      </c>
      <c r="I2460" s="4">
        <f>Table4[[#This Row],[Quantity]]*Table4[[#This Row],[UnitPrice]]</f>
        <v>323.92</v>
      </c>
      <c r="J2460" s="4">
        <f>Table4[[#This Row],[Gross Revenue]]*(1-Table4[[#This Row],[Discount]])</f>
        <v>291.52800000000002</v>
      </c>
      <c r="K2460" s="4">
        <f>Table4[[#This Row],[Quantity]]*Table4[[#This Row],[CostPrice]]</f>
        <v>242.98</v>
      </c>
      <c r="L2460" s="4">
        <f>Table4[[#This Row],[Net Revenue]]-Table4[[#This Row],[Total Cost]]</f>
        <v>48.54800000000003</v>
      </c>
      <c r="M2460" t="str">
        <f>_xlfn.XLOOKUP(Table4[[#This Row],[ProductID]], Products!A:A,Products!B:B, "Not Found")</f>
        <v>Simple Accessories</v>
      </c>
      <c r="N2460" t="str">
        <f>TEXT(Table4[[#This Row],[Date]], "mmm")</f>
        <v>Dec</v>
      </c>
      <c r="O2460" t="str">
        <f>TEXT(Table4[[#This Row],[Date]], "yyyy")</f>
        <v>2023</v>
      </c>
      <c r="P2460" t="str">
        <f>_xlfn.XLOOKUP(Table4[[#This Row],[ProductID]],Products!A:A,Products!C:C, "Not Found")</f>
        <v>Fashion</v>
      </c>
      <c r="Q2460" t="str">
        <f>_xlfn.XLOOKUP(Table4[[#This Row],[ProductID]],Products!A:A,Products!D:D,"Not Found")</f>
        <v>Accessories</v>
      </c>
      <c r="R2460">
        <f>_xlfn.XLOOKUP(Table4[[#This Row],[ProductID]],Products!A:A,Products!E:E,"Not Found")</f>
        <v>323.92</v>
      </c>
      <c r="S2460">
        <f>_xlfn.XLOOKUP(Table4[[#This Row],[ProductID]],Products!A:A,Products!F:F, "Not Found")</f>
        <v>242.98</v>
      </c>
      <c r="T2460" t="str">
        <f>_xlfn.XLOOKUP(Table4[[#This Row],[CustomerID]],Customers!A:A,Customers!D:D, "Not Found")</f>
        <v>M</v>
      </c>
      <c r="U2460" s="6">
        <f>_xlfn.XLOOKUP(Table4[[#This Row],[CustomerID]],Customers!A:A,Customers!E:E, "Not Found")</f>
        <v>27756</v>
      </c>
      <c r="V2460">
        <f ca="1">DATEDIF(Table4[[#This Row],[CustomerBirthday]], TODAY(), "Y")</f>
        <v>50</v>
      </c>
      <c r="W2460" t="str" cm="1">
        <f t="array" aca="1" ref="W2460" ca="1">_xlfn.IFS(Table4[[#This Row],[Age]]&lt;25, "Under 25",Table4[[#This Row],[Age]]=34, "25-34", Table4[[#This Row],[Age]]&lt;=49, "35-49", Table4[[#This Row],[Age]]&lt;=64, "50-64", Table4[[#This Row],[Age]]&gt;=65, "65+")</f>
        <v>50-64</v>
      </c>
      <c r="X2460" t="str">
        <f>_xlfn.XLOOKUP(Table4[[#This Row],[StoreID]],Stores!A:A,Stores!B:B, "Not found")</f>
        <v>MegaMart Brianahaven</v>
      </c>
      <c r="Y2460" t="str">
        <f>_xlfn.XLOOKUP(Table4[[#This Row],[StoreID]],Stores!A:A,Stores!C:C, "Not Found")</f>
        <v>Brianahaven</v>
      </c>
      <c r="Z2460" t="str">
        <f>_xlfn.XLOOKUP(Table4[[#This Row],[StoreID]],Stores!A:A,Stores!D:D, "Not Found")</f>
        <v>North</v>
      </c>
    </row>
    <row r="2461" spans="1:26">
      <c r="A2461" t="s">
        <v>3327</v>
      </c>
      <c r="B2461" s="1">
        <v>45500</v>
      </c>
      <c r="C2461" t="s">
        <v>627</v>
      </c>
      <c r="D2461" t="s">
        <v>728</v>
      </c>
      <c r="E2461" t="s">
        <v>846</v>
      </c>
      <c r="F2461">
        <v>4</v>
      </c>
      <c r="G2461">
        <v>0.05</v>
      </c>
      <c r="H2461" t="s">
        <v>875</v>
      </c>
      <c r="I2461" s="4">
        <f>Table4[[#This Row],[Quantity]]*Table4[[#This Row],[UnitPrice]]</f>
        <v>1272.2</v>
      </c>
      <c r="J2461" s="4">
        <f>Table4[[#This Row],[Gross Revenue]]*(1-Table4[[#This Row],[Discount]])</f>
        <v>1208.5899999999999</v>
      </c>
      <c r="K2461" s="4">
        <f>Table4[[#This Row],[Quantity]]*Table4[[#This Row],[CostPrice]]</f>
        <v>749.36</v>
      </c>
      <c r="L2461" s="4">
        <f>Table4[[#This Row],[Net Revenue]]-Table4[[#This Row],[Total Cost]]</f>
        <v>459.2299999999999</v>
      </c>
      <c r="M2461" t="str">
        <f>_xlfn.XLOOKUP(Table4[[#This Row],[ProductID]], Products!A:A,Products!B:B, "Not Found")</f>
        <v>Company Fruits</v>
      </c>
      <c r="N2461" t="str">
        <f>TEXT(Table4[[#This Row],[Date]], "mmm")</f>
        <v>Jul</v>
      </c>
      <c r="O2461" t="str">
        <f>TEXT(Table4[[#This Row],[Date]], "yyyy")</f>
        <v>2024</v>
      </c>
      <c r="P2461" t="str">
        <f>_xlfn.XLOOKUP(Table4[[#This Row],[ProductID]],Products!A:A,Products!C:C, "Not Found")</f>
        <v>Groceries</v>
      </c>
      <c r="Q2461" t="str">
        <f>_xlfn.XLOOKUP(Table4[[#This Row],[ProductID]],Products!A:A,Products!D:D,"Not Found")</f>
        <v>Fruits</v>
      </c>
      <c r="R2461">
        <f>_xlfn.XLOOKUP(Table4[[#This Row],[ProductID]],Products!A:A,Products!E:E,"Not Found")</f>
        <v>318.05</v>
      </c>
      <c r="S2461">
        <f>_xlfn.XLOOKUP(Table4[[#This Row],[ProductID]],Products!A:A,Products!F:F, "Not Found")</f>
        <v>187.34</v>
      </c>
      <c r="T2461" t="str">
        <f>_xlfn.XLOOKUP(Table4[[#This Row],[CustomerID]],Customers!A:A,Customers!D:D, "Not Found")</f>
        <v>F</v>
      </c>
      <c r="U2461" s="6">
        <f>_xlfn.XLOOKUP(Table4[[#This Row],[CustomerID]],Customers!A:A,Customers!E:E, "Not Found")</f>
        <v>31052</v>
      </c>
      <c r="V2461">
        <f ca="1">DATEDIF(Table4[[#This Row],[CustomerBirthday]], TODAY(), "Y")</f>
        <v>41</v>
      </c>
      <c r="W2461" t="str" cm="1">
        <f t="array" aca="1" ref="W2461" ca="1">_xlfn.IFS(Table4[[#This Row],[Age]]&lt;25, "Under 25",Table4[[#This Row],[Age]]=34, "25-34", Table4[[#This Row],[Age]]&lt;=49, "35-49", Table4[[#This Row],[Age]]&lt;=64, "50-64", Table4[[#This Row],[Age]]&gt;=65, "65+")</f>
        <v>35-49</v>
      </c>
      <c r="X2461" t="str">
        <f>_xlfn.XLOOKUP(Table4[[#This Row],[StoreID]],Stores!A:A,Stores!B:B, "Not found")</f>
        <v>MegaMart Johnmouth</v>
      </c>
      <c r="Y2461" t="str">
        <f>_xlfn.XLOOKUP(Table4[[#This Row],[StoreID]],Stores!A:A,Stores!C:C, "Not Found")</f>
        <v>Johnmouth</v>
      </c>
      <c r="Z2461" t="str">
        <f>_xlfn.XLOOKUP(Table4[[#This Row],[StoreID]],Stores!A:A,Stores!D:D, "Not Found")</f>
        <v>East</v>
      </c>
    </row>
    <row r="2462" spans="1:26">
      <c r="A2462" t="s">
        <v>3328</v>
      </c>
      <c r="B2462" s="1">
        <v>45477</v>
      </c>
      <c r="C2462" t="s">
        <v>302</v>
      </c>
      <c r="D2462" t="s">
        <v>782</v>
      </c>
      <c r="E2462" t="s">
        <v>839</v>
      </c>
      <c r="F2462">
        <v>5</v>
      </c>
      <c r="G2462">
        <v>0.1</v>
      </c>
      <c r="H2462" t="s">
        <v>875</v>
      </c>
      <c r="I2462" s="4">
        <f>Table4[[#This Row],[Quantity]]*Table4[[#This Row],[UnitPrice]]</f>
        <v>3368.8999999999996</v>
      </c>
      <c r="J2462" s="4">
        <f>Table4[[#This Row],[Gross Revenue]]*(1-Table4[[#This Row],[Discount]])</f>
        <v>3032.0099999999998</v>
      </c>
      <c r="K2462" s="4">
        <f>Table4[[#This Row],[Quantity]]*Table4[[#This Row],[CostPrice]]</f>
        <v>1816.6499999999999</v>
      </c>
      <c r="L2462" s="4">
        <f>Table4[[#This Row],[Net Revenue]]-Table4[[#This Row],[Total Cost]]</f>
        <v>1215.3599999999999</v>
      </c>
      <c r="M2462" t="str">
        <f>_xlfn.XLOOKUP(Table4[[#This Row],[ProductID]], Products!A:A,Products!B:B, "Not Found")</f>
        <v>Deal Smartphone</v>
      </c>
      <c r="N2462" t="str">
        <f>TEXT(Table4[[#This Row],[Date]], "mmm")</f>
        <v>Jul</v>
      </c>
      <c r="O2462" t="str">
        <f>TEXT(Table4[[#This Row],[Date]], "yyyy")</f>
        <v>2024</v>
      </c>
      <c r="P2462" t="str">
        <f>_xlfn.XLOOKUP(Table4[[#This Row],[ProductID]],Products!A:A,Products!C:C, "Not Found")</f>
        <v>Electronics</v>
      </c>
      <c r="Q2462" t="str">
        <f>_xlfn.XLOOKUP(Table4[[#This Row],[ProductID]],Products!A:A,Products!D:D,"Not Found")</f>
        <v>Smartphone</v>
      </c>
      <c r="R2462">
        <f>_xlfn.XLOOKUP(Table4[[#This Row],[ProductID]],Products!A:A,Products!E:E,"Not Found")</f>
        <v>673.78</v>
      </c>
      <c r="S2462">
        <f>_xlfn.XLOOKUP(Table4[[#This Row],[ProductID]],Products!A:A,Products!F:F, "Not Found")</f>
        <v>363.33</v>
      </c>
      <c r="T2462" t="str">
        <f>_xlfn.XLOOKUP(Table4[[#This Row],[CustomerID]],Customers!A:A,Customers!D:D, "Not Found")</f>
        <v>F</v>
      </c>
      <c r="U2462" s="6">
        <f>_xlfn.XLOOKUP(Table4[[#This Row],[CustomerID]],Customers!A:A,Customers!E:E, "Not Found")</f>
        <v>37929</v>
      </c>
      <c r="V2462">
        <f ca="1">DATEDIF(Table4[[#This Row],[CustomerBirthday]], TODAY(), "Y")</f>
        <v>22</v>
      </c>
      <c r="W2462" t="str" cm="1">
        <f t="array" aca="1" ref="W2462" ca="1">_xlfn.IFS(Table4[[#This Row],[Age]]&lt;25, "Under 25",Table4[[#This Row],[Age]]=34, "25-34", Table4[[#This Row],[Age]]&lt;=49, "35-49", Table4[[#This Row],[Age]]&lt;=64, "50-64", Table4[[#This Row],[Age]]&gt;=65, "65+")</f>
        <v>Under 25</v>
      </c>
      <c r="X2462" t="str">
        <f>_xlfn.XLOOKUP(Table4[[#This Row],[StoreID]],Stores!A:A,Stores!B:B, "Not found")</f>
        <v>MegaMart New Michele</v>
      </c>
      <c r="Y2462" t="str">
        <f>_xlfn.XLOOKUP(Table4[[#This Row],[StoreID]],Stores!A:A,Stores!C:C, "Not Found")</f>
        <v>New Michele</v>
      </c>
      <c r="Z2462" t="str">
        <f>_xlfn.XLOOKUP(Table4[[#This Row],[StoreID]],Stores!A:A,Stores!D:D, "Not Found")</f>
        <v>West</v>
      </c>
    </row>
    <row r="2463" spans="1:26">
      <c r="A2463" t="s">
        <v>3329</v>
      </c>
      <c r="B2463" s="1">
        <v>45819</v>
      </c>
      <c r="C2463" t="s">
        <v>331</v>
      </c>
      <c r="D2463" t="s">
        <v>745</v>
      </c>
      <c r="E2463" t="s">
        <v>842</v>
      </c>
      <c r="F2463">
        <v>5</v>
      </c>
      <c r="G2463">
        <v>0</v>
      </c>
      <c r="H2463" t="s">
        <v>868</v>
      </c>
      <c r="I2463" s="4">
        <f>Table4[[#This Row],[Quantity]]*Table4[[#This Row],[UnitPrice]]</f>
        <v>5965.45</v>
      </c>
      <c r="J2463" s="4">
        <f>Table4[[#This Row],[Gross Revenue]]*(1-Table4[[#This Row],[Discount]])</f>
        <v>5965.45</v>
      </c>
      <c r="K2463" s="4">
        <f>Table4[[#This Row],[Quantity]]*Table4[[#This Row],[CostPrice]]</f>
        <v>4091.2</v>
      </c>
      <c r="L2463" s="4">
        <f>Table4[[#This Row],[Net Revenue]]-Table4[[#This Row],[Total Cost]]</f>
        <v>1874.25</v>
      </c>
      <c r="M2463" t="str">
        <f>_xlfn.XLOOKUP(Table4[[#This Row],[ProductID]], Products!A:A,Products!B:B, "Not Found")</f>
        <v>Above Camera</v>
      </c>
      <c r="N2463" t="str">
        <f>TEXT(Table4[[#This Row],[Date]], "mmm")</f>
        <v>Jun</v>
      </c>
      <c r="O2463" t="str">
        <f>TEXT(Table4[[#This Row],[Date]], "yyyy")</f>
        <v>2025</v>
      </c>
      <c r="P2463" t="str">
        <f>_xlfn.XLOOKUP(Table4[[#This Row],[ProductID]],Products!A:A,Products!C:C, "Not Found")</f>
        <v>Electronics</v>
      </c>
      <c r="Q2463" t="str">
        <f>_xlfn.XLOOKUP(Table4[[#This Row],[ProductID]],Products!A:A,Products!D:D,"Not Found")</f>
        <v>Camera</v>
      </c>
      <c r="R2463">
        <f>_xlfn.XLOOKUP(Table4[[#This Row],[ProductID]],Products!A:A,Products!E:E,"Not Found")</f>
        <v>1193.0899999999999</v>
      </c>
      <c r="S2463">
        <f>_xlfn.XLOOKUP(Table4[[#This Row],[ProductID]],Products!A:A,Products!F:F, "Not Found")</f>
        <v>818.24</v>
      </c>
      <c r="T2463" t="str">
        <f>_xlfn.XLOOKUP(Table4[[#This Row],[CustomerID]],Customers!A:A,Customers!D:D, "Not Found")</f>
        <v>F</v>
      </c>
      <c r="U2463" s="6">
        <f>_xlfn.XLOOKUP(Table4[[#This Row],[CustomerID]],Customers!A:A,Customers!E:E, "Not Found")</f>
        <v>35714</v>
      </c>
      <c r="V2463">
        <f ca="1">DATEDIF(Table4[[#This Row],[CustomerBirthday]], TODAY(), "Y")</f>
        <v>28</v>
      </c>
      <c r="W2463" t="str" cm="1">
        <f t="array" aca="1" ref="W2463" ca="1">_xlfn.IFS(Table4[[#This Row],[Age]]&lt;25, "Under 25",Table4[[#This Row],[Age]]=34, "25-34", Table4[[#This Row],[Age]]&lt;=49, "35-49", Table4[[#This Row],[Age]]&lt;=64, "50-64", Table4[[#This Row],[Age]]&gt;=65, "65+")</f>
        <v>35-49</v>
      </c>
      <c r="X2463" t="str">
        <f>_xlfn.XLOOKUP(Table4[[#This Row],[StoreID]],Stores!A:A,Stores!B:B, "Not found")</f>
        <v>MegaMart Brianahaven</v>
      </c>
      <c r="Y2463" t="str">
        <f>_xlfn.XLOOKUP(Table4[[#This Row],[StoreID]],Stores!A:A,Stores!C:C, "Not Found")</f>
        <v>Brianahaven</v>
      </c>
      <c r="Z2463" t="str">
        <f>_xlfn.XLOOKUP(Table4[[#This Row],[StoreID]],Stores!A:A,Stores!D:D, "Not Found")</f>
        <v>North</v>
      </c>
    </row>
    <row r="2464" spans="1:26">
      <c r="A2464" t="s">
        <v>3330</v>
      </c>
      <c r="B2464" s="1">
        <v>45269</v>
      </c>
      <c r="C2464" t="s">
        <v>93</v>
      </c>
      <c r="D2464" t="s">
        <v>784</v>
      </c>
      <c r="E2464" t="s">
        <v>831</v>
      </c>
      <c r="F2464">
        <v>1</v>
      </c>
      <c r="G2464">
        <v>0.05</v>
      </c>
      <c r="H2464" t="s">
        <v>875</v>
      </c>
      <c r="I2464" s="4">
        <f>Table4[[#This Row],[Quantity]]*Table4[[#This Row],[UnitPrice]]</f>
        <v>1485.05</v>
      </c>
      <c r="J2464" s="4">
        <f>Table4[[#This Row],[Gross Revenue]]*(1-Table4[[#This Row],[Discount]])</f>
        <v>1410.7974999999999</v>
      </c>
      <c r="K2464" s="4">
        <f>Table4[[#This Row],[Quantity]]*Table4[[#This Row],[CostPrice]]</f>
        <v>988.31</v>
      </c>
      <c r="L2464" s="4">
        <f>Table4[[#This Row],[Net Revenue]]-Table4[[#This Row],[Total Cost]]</f>
        <v>422.48749999999995</v>
      </c>
      <c r="M2464" t="str">
        <f>_xlfn.XLOOKUP(Table4[[#This Row],[ProductID]], Products!A:A,Products!B:B, "Not Found")</f>
        <v>Road Clothing</v>
      </c>
      <c r="N2464" t="str">
        <f>TEXT(Table4[[#This Row],[Date]], "mmm")</f>
        <v>Dec</v>
      </c>
      <c r="O2464" t="str">
        <f>TEXT(Table4[[#This Row],[Date]], "yyyy")</f>
        <v>2023</v>
      </c>
      <c r="P2464" t="str">
        <f>_xlfn.XLOOKUP(Table4[[#This Row],[ProductID]],Products!A:A,Products!C:C, "Not Found")</f>
        <v>Fashion</v>
      </c>
      <c r="Q2464" t="str">
        <f>_xlfn.XLOOKUP(Table4[[#This Row],[ProductID]],Products!A:A,Products!D:D,"Not Found")</f>
        <v>Clothing</v>
      </c>
      <c r="R2464">
        <f>_xlfn.XLOOKUP(Table4[[#This Row],[ProductID]],Products!A:A,Products!E:E,"Not Found")</f>
        <v>1485.05</v>
      </c>
      <c r="S2464">
        <f>_xlfn.XLOOKUP(Table4[[#This Row],[ProductID]],Products!A:A,Products!F:F, "Not Found")</f>
        <v>988.31</v>
      </c>
      <c r="T2464" t="str">
        <f>_xlfn.XLOOKUP(Table4[[#This Row],[CustomerID]],Customers!A:A,Customers!D:D, "Not Found")</f>
        <v>F</v>
      </c>
      <c r="U2464" s="6">
        <f>_xlfn.XLOOKUP(Table4[[#This Row],[CustomerID]],Customers!A:A,Customers!E:E, "Not Found")</f>
        <v>26428</v>
      </c>
      <c r="V2464">
        <f ca="1">DATEDIF(Table4[[#This Row],[CustomerBirthday]], TODAY(), "Y")</f>
        <v>54</v>
      </c>
      <c r="W2464" t="str" cm="1">
        <f t="array" aca="1" ref="W2464" ca="1">_xlfn.IFS(Table4[[#This Row],[Age]]&lt;25, "Under 25",Table4[[#This Row],[Age]]=34, "25-34", Table4[[#This Row],[Age]]&lt;=49, "35-49", Table4[[#This Row],[Age]]&lt;=64, "50-64", Table4[[#This Row],[Age]]&gt;=65, "65+")</f>
        <v>50-64</v>
      </c>
      <c r="X2464" t="str">
        <f>_xlfn.XLOOKUP(Table4[[#This Row],[StoreID]],Stores!A:A,Stores!B:B, "Not found")</f>
        <v>MegaMart Jimenezborough</v>
      </c>
      <c r="Y2464" t="str">
        <f>_xlfn.XLOOKUP(Table4[[#This Row],[StoreID]],Stores!A:A,Stores!C:C, "Not Found")</f>
        <v>Jimenezborough</v>
      </c>
      <c r="Z2464" t="str">
        <f>_xlfn.XLOOKUP(Table4[[#This Row],[StoreID]],Stores!A:A,Stores!D:D, "Not Found")</f>
        <v>South</v>
      </c>
    </row>
    <row r="2465" spans="1:26">
      <c r="A2465" t="s">
        <v>3331</v>
      </c>
      <c r="B2465" s="1">
        <v>45350</v>
      </c>
      <c r="C2465" t="s">
        <v>187</v>
      </c>
      <c r="D2465" t="s">
        <v>776</v>
      </c>
      <c r="E2465" t="s">
        <v>839</v>
      </c>
      <c r="F2465">
        <v>5</v>
      </c>
      <c r="G2465">
        <v>0</v>
      </c>
      <c r="H2465" t="s">
        <v>871</v>
      </c>
      <c r="I2465" s="4">
        <f>Table4[[#This Row],[Quantity]]*Table4[[#This Row],[UnitPrice]]</f>
        <v>2145.75</v>
      </c>
      <c r="J2465" s="4">
        <f>Table4[[#This Row],[Gross Revenue]]*(1-Table4[[#This Row],[Discount]])</f>
        <v>2145.75</v>
      </c>
      <c r="K2465" s="4">
        <f>Table4[[#This Row],[Quantity]]*Table4[[#This Row],[CostPrice]]</f>
        <v>1293.6000000000001</v>
      </c>
      <c r="L2465" s="4">
        <f>Table4[[#This Row],[Net Revenue]]-Table4[[#This Row],[Total Cost]]</f>
        <v>852.14999999999986</v>
      </c>
      <c r="M2465" t="str">
        <f>_xlfn.XLOOKUP(Table4[[#This Row],[ProductID]], Products!A:A,Products!B:B, "Not Found")</f>
        <v>Little Watches</v>
      </c>
      <c r="N2465" t="str">
        <f>TEXT(Table4[[#This Row],[Date]], "mmm")</f>
        <v>Feb</v>
      </c>
      <c r="O2465" t="str">
        <f>TEXT(Table4[[#This Row],[Date]], "yyyy")</f>
        <v>2024</v>
      </c>
      <c r="P2465" t="str">
        <f>_xlfn.XLOOKUP(Table4[[#This Row],[ProductID]],Products!A:A,Products!C:C, "Not Found")</f>
        <v>Fashion</v>
      </c>
      <c r="Q2465" t="str">
        <f>_xlfn.XLOOKUP(Table4[[#This Row],[ProductID]],Products!A:A,Products!D:D,"Not Found")</f>
        <v>Watches</v>
      </c>
      <c r="R2465">
        <f>_xlfn.XLOOKUP(Table4[[#This Row],[ProductID]],Products!A:A,Products!E:E,"Not Found")</f>
        <v>429.15</v>
      </c>
      <c r="S2465">
        <f>_xlfn.XLOOKUP(Table4[[#This Row],[ProductID]],Products!A:A,Products!F:F, "Not Found")</f>
        <v>258.72000000000003</v>
      </c>
      <c r="T2465" t="str">
        <f>_xlfn.XLOOKUP(Table4[[#This Row],[CustomerID]],Customers!A:A,Customers!D:D, "Not Found")</f>
        <v>M</v>
      </c>
      <c r="U2465" s="6">
        <f>_xlfn.XLOOKUP(Table4[[#This Row],[CustomerID]],Customers!A:A,Customers!E:E, "Not Found")</f>
        <v>38351</v>
      </c>
      <c r="V2465">
        <f ca="1">DATEDIF(Table4[[#This Row],[CustomerBirthday]], TODAY(), "Y")</f>
        <v>21</v>
      </c>
      <c r="W2465" t="str" cm="1">
        <f t="array" aca="1" ref="W2465" ca="1">_xlfn.IFS(Table4[[#This Row],[Age]]&lt;25, "Under 25",Table4[[#This Row],[Age]]=34, "25-34", Table4[[#This Row],[Age]]&lt;=49, "35-49", Table4[[#This Row],[Age]]&lt;=64, "50-64", Table4[[#This Row],[Age]]&gt;=65, "65+")</f>
        <v>Under 25</v>
      </c>
      <c r="X2465" t="str">
        <f>_xlfn.XLOOKUP(Table4[[#This Row],[StoreID]],Stores!A:A,Stores!B:B, "Not found")</f>
        <v>MegaMart New Michele</v>
      </c>
      <c r="Y2465" t="str">
        <f>_xlfn.XLOOKUP(Table4[[#This Row],[StoreID]],Stores!A:A,Stores!C:C, "Not Found")</f>
        <v>New Michele</v>
      </c>
      <c r="Z2465" t="str">
        <f>_xlfn.XLOOKUP(Table4[[#This Row],[StoreID]],Stores!A:A,Stores!D:D, "Not Found")</f>
        <v>West</v>
      </c>
    </row>
    <row r="2466" spans="1:26">
      <c r="A2466" t="s">
        <v>3332</v>
      </c>
      <c r="B2466" s="1">
        <v>45455</v>
      </c>
      <c r="C2466" t="s">
        <v>15</v>
      </c>
      <c r="D2466" t="s">
        <v>757</v>
      </c>
      <c r="E2466" t="s">
        <v>835</v>
      </c>
      <c r="F2466">
        <v>3</v>
      </c>
      <c r="G2466">
        <v>0.15</v>
      </c>
      <c r="H2466" t="s">
        <v>875</v>
      </c>
      <c r="I2466" s="4">
        <f>Table4[[#This Row],[Quantity]]*Table4[[#This Row],[UnitPrice]]</f>
        <v>3738.33</v>
      </c>
      <c r="J2466" s="4">
        <f>Table4[[#This Row],[Gross Revenue]]*(1-Table4[[#This Row],[Discount]])</f>
        <v>3177.5805</v>
      </c>
      <c r="K2466" s="4">
        <f>Table4[[#This Row],[Quantity]]*Table4[[#This Row],[CostPrice]]</f>
        <v>2500.56</v>
      </c>
      <c r="L2466" s="4">
        <f>Table4[[#This Row],[Net Revenue]]-Table4[[#This Row],[Total Cost]]</f>
        <v>677.02050000000008</v>
      </c>
      <c r="M2466" t="str">
        <f>_xlfn.XLOOKUP(Table4[[#This Row],[ProductID]], Products!A:A,Products!B:B, "Not Found")</f>
        <v>Find Headphones</v>
      </c>
      <c r="N2466" t="str">
        <f>TEXT(Table4[[#This Row],[Date]], "mmm")</f>
        <v>Jun</v>
      </c>
      <c r="O2466" t="str">
        <f>TEXT(Table4[[#This Row],[Date]], "yyyy")</f>
        <v>2024</v>
      </c>
      <c r="P2466" t="str">
        <f>_xlfn.XLOOKUP(Table4[[#This Row],[ProductID]],Products!A:A,Products!C:C, "Not Found")</f>
        <v>Electronics</v>
      </c>
      <c r="Q2466" t="str">
        <f>_xlfn.XLOOKUP(Table4[[#This Row],[ProductID]],Products!A:A,Products!D:D,"Not Found")</f>
        <v>Headphones</v>
      </c>
      <c r="R2466">
        <f>_xlfn.XLOOKUP(Table4[[#This Row],[ProductID]],Products!A:A,Products!E:E,"Not Found")</f>
        <v>1246.1099999999999</v>
      </c>
      <c r="S2466">
        <f>_xlfn.XLOOKUP(Table4[[#This Row],[ProductID]],Products!A:A,Products!F:F, "Not Found")</f>
        <v>833.52</v>
      </c>
      <c r="T2466" t="str">
        <f>_xlfn.XLOOKUP(Table4[[#This Row],[CustomerID]],Customers!A:A,Customers!D:D, "Not Found")</f>
        <v>F</v>
      </c>
      <c r="U2466" s="6">
        <f>_xlfn.XLOOKUP(Table4[[#This Row],[CustomerID]],Customers!A:A,Customers!E:E, "Not Found")</f>
        <v>38461</v>
      </c>
      <c r="V2466">
        <f ca="1">DATEDIF(Table4[[#This Row],[CustomerBirthday]], TODAY(), "Y")</f>
        <v>21</v>
      </c>
      <c r="W2466" t="str" cm="1">
        <f t="array" aca="1" ref="W2466" ca="1">_xlfn.IFS(Table4[[#This Row],[Age]]&lt;25, "Under 25",Table4[[#This Row],[Age]]=34, "25-34", Table4[[#This Row],[Age]]&lt;=49, "35-49", Table4[[#This Row],[Age]]&lt;=64, "50-64", Table4[[#This Row],[Age]]&gt;=65, "65+")</f>
        <v>Under 25</v>
      </c>
      <c r="X2466" t="str">
        <f>_xlfn.XLOOKUP(Table4[[#This Row],[StoreID]],Stores!A:A,Stores!B:B, "Not found")</f>
        <v>MegaMart Peckmouth</v>
      </c>
      <c r="Y2466" t="str">
        <f>_xlfn.XLOOKUP(Table4[[#This Row],[StoreID]],Stores!A:A,Stores!C:C, "Not Found")</f>
        <v>Peckmouth</v>
      </c>
      <c r="Z2466" t="str">
        <f>_xlfn.XLOOKUP(Table4[[#This Row],[StoreID]],Stores!A:A,Stores!D:D, "Not Found")</f>
        <v>East</v>
      </c>
    </row>
    <row r="2467" spans="1:26">
      <c r="A2467" t="s">
        <v>3333</v>
      </c>
      <c r="B2467" s="1">
        <v>45593</v>
      </c>
      <c r="C2467" t="s">
        <v>657</v>
      </c>
      <c r="D2467" t="s">
        <v>824</v>
      </c>
      <c r="E2467" t="s">
        <v>835</v>
      </c>
      <c r="F2467">
        <v>3</v>
      </c>
      <c r="G2467">
        <v>0.05</v>
      </c>
      <c r="H2467" t="s">
        <v>871</v>
      </c>
      <c r="I2467" s="4">
        <f>Table4[[#This Row],[Quantity]]*Table4[[#This Row],[UnitPrice]]</f>
        <v>1164.78</v>
      </c>
      <c r="J2467" s="4">
        <f>Table4[[#This Row],[Gross Revenue]]*(1-Table4[[#This Row],[Discount]])</f>
        <v>1106.5409999999999</v>
      </c>
      <c r="K2467" s="4">
        <f>Table4[[#This Row],[Quantity]]*Table4[[#This Row],[CostPrice]]</f>
        <v>597.90000000000009</v>
      </c>
      <c r="L2467" s="4">
        <f>Table4[[#This Row],[Net Revenue]]-Table4[[#This Row],[Total Cost]]</f>
        <v>508.64099999999985</v>
      </c>
      <c r="M2467" t="str">
        <f>_xlfn.XLOOKUP(Table4[[#This Row],[ProductID]], Products!A:A,Products!B:B, "Not Found")</f>
        <v>Possible Watches</v>
      </c>
      <c r="N2467" t="str">
        <f>TEXT(Table4[[#This Row],[Date]], "mmm")</f>
        <v>Oct</v>
      </c>
      <c r="O2467" t="str">
        <f>TEXT(Table4[[#This Row],[Date]], "yyyy")</f>
        <v>2024</v>
      </c>
      <c r="P2467" t="str">
        <f>_xlfn.XLOOKUP(Table4[[#This Row],[ProductID]],Products!A:A,Products!C:C, "Not Found")</f>
        <v>Fashion</v>
      </c>
      <c r="Q2467" t="str">
        <f>_xlfn.XLOOKUP(Table4[[#This Row],[ProductID]],Products!A:A,Products!D:D,"Not Found")</f>
        <v>Watches</v>
      </c>
      <c r="R2467">
        <f>_xlfn.XLOOKUP(Table4[[#This Row],[ProductID]],Products!A:A,Products!E:E,"Not Found")</f>
        <v>388.26</v>
      </c>
      <c r="S2467">
        <f>_xlfn.XLOOKUP(Table4[[#This Row],[ProductID]],Products!A:A,Products!F:F, "Not Found")</f>
        <v>199.3</v>
      </c>
      <c r="T2467" t="str">
        <f>_xlfn.XLOOKUP(Table4[[#This Row],[CustomerID]],Customers!A:A,Customers!D:D, "Not Found")</f>
        <v>F</v>
      </c>
      <c r="U2467" s="6">
        <f>_xlfn.XLOOKUP(Table4[[#This Row],[CustomerID]],Customers!A:A,Customers!E:E, "Not Found")</f>
        <v>22041</v>
      </c>
      <c r="V2467">
        <f ca="1">DATEDIF(Table4[[#This Row],[CustomerBirthday]], TODAY(), "Y")</f>
        <v>66</v>
      </c>
      <c r="W2467" t="str" cm="1">
        <f t="array" aca="1" ref="W2467" ca="1">_xlfn.IFS(Table4[[#This Row],[Age]]&lt;25, "Under 25",Table4[[#This Row],[Age]]=34, "25-34", Table4[[#This Row],[Age]]&lt;=49, "35-49", Table4[[#This Row],[Age]]&lt;=64, "50-64", Table4[[#This Row],[Age]]&gt;=65, "65+")</f>
        <v>65+</v>
      </c>
      <c r="X2467" t="str">
        <f>_xlfn.XLOOKUP(Table4[[#This Row],[StoreID]],Stores!A:A,Stores!B:B, "Not found")</f>
        <v>MegaMart Peckmouth</v>
      </c>
      <c r="Y2467" t="str">
        <f>_xlfn.XLOOKUP(Table4[[#This Row],[StoreID]],Stores!A:A,Stores!C:C, "Not Found")</f>
        <v>Peckmouth</v>
      </c>
      <c r="Z2467" t="str">
        <f>_xlfn.XLOOKUP(Table4[[#This Row],[StoreID]],Stores!A:A,Stores!D:D, "Not Found")</f>
        <v>East</v>
      </c>
    </row>
    <row r="2468" spans="1:26">
      <c r="A2468" t="s">
        <v>3334</v>
      </c>
      <c r="B2468" s="1">
        <v>45702</v>
      </c>
      <c r="C2468" t="s">
        <v>302</v>
      </c>
      <c r="D2468" t="s">
        <v>736</v>
      </c>
      <c r="E2468" t="s">
        <v>831</v>
      </c>
      <c r="F2468">
        <v>4</v>
      </c>
      <c r="G2468">
        <v>0.1</v>
      </c>
      <c r="H2468" t="s">
        <v>871</v>
      </c>
      <c r="I2468" s="4">
        <f>Table4[[#This Row],[Quantity]]*Table4[[#This Row],[UnitPrice]]</f>
        <v>492.76</v>
      </c>
      <c r="J2468" s="4">
        <f>Table4[[#This Row],[Gross Revenue]]*(1-Table4[[#This Row],[Discount]])</f>
        <v>443.48399999999998</v>
      </c>
      <c r="K2468" s="4">
        <f>Table4[[#This Row],[Quantity]]*Table4[[#This Row],[CostPrice]]</f>
        <v>321.44</v>
      </c>
      <c r="L2468" s="4">
        <f>Table4[[#This Row],[Net Revenue]]-Table4[[#This Row],[Total Cost]]</f>
        <v>122.04399999999998</v>
      </c>
      <c r="M2468" t="str">
        <f>_xlfn.XLOOKUP(Table4[[#This Row],[ProductID]], Products!A:A,Products!B:B, "Not Found")</f>
        <v>Us Snacks</v>
      </c>
      <c r="N2468" t="str">
        <f>TEXT(Table4[[#This Row],[Date]], "mmm")</f>
        <v>Feb</v>
      </c>
      <c r="O2468" t="str">
        <f>TEXT(Table4[[#This Row],[Date]], "yyyy")</f>
        <v>2025</v>
      </c>
      <c r="P2468" t="str">
        <f>_xlfn.XLOOKUP(Table4[[#This Row],[ProductID]],Products!A:A,Products!C:C, "Not Found")</f>
        <v>Groceries</v>
      </c>
      <c r="Q2468" t="str">
        <f>_xlfn.XLOOKUP(Table4[[#This Row],[ProductID]],Products!A:A,Products!D:D,"Not Found")</f>
        <v>Snacks</v>
      </c>
      <c r="R2468">
        <f>_xlfn.XLOOKUP(Table4[[#This Row],[ProductID]],Products!A:A,Products!E:E,"Not Found")</f>
        <v>123.19</v>
      </c>
      <c r="S2468">
        <f>_xlfn.XLOOKUP(Table4[[#This Row],[ProductID]],Products!A:A,Products!F:F, "Not Found")</f>
        <v>80.36</v>
      </c>
      <c r="T2468" t="str">
        <f>_xlfn.XLOOKUP(Table4[[#This Row],[CustomerID]],Customers!A:A,Customers!D:D, "Not Found")</f>
        <v>F</v>
      </c>
      <c r="U2468" s="6">
        <f>_xlfn.XLOOKUP(Table4[[#This Row],[CustomerID]],Customers!A:A,Customers!E:E, "Not Found")</f>
        <v>37929</v>
      </c>
      <c r="V2468">
        <f ca="1">DATEDIF(Table4[[#This Row],[CustomerBirthday]], TODAY(), "Y")</f>
        <v>22</v>
      </c>
      <c r="W2468" t="str" cm="1">
        <f t="array" aca="1" ref="W2468" ca="1">_xlfn.IFS(Table4[[#This Row],[Age]]&lt;25, "Under 25",Table4[[#This Row],[Age]]=34, "25-34", Table4[[#This Row],[Age]]&lt;=49, "35-49", Table4[[#This Row],[Age]]&lt;=64, "50-64", Table4[[#This Row],[Age]]&gt;=65, "65+")</f>
        <v>Under 25</v>
      </c>
      <c r="X2468" t="str">
        <f>_xlfn.XLOOKUP(Table4[[#This Row],[StoreID]],Stores!A:A,Stores!B:B, "Not found")</f>
        <v>MegaMart Jimenezborough</v>
      </c>
      <c r="Y2468" t="str">
        <f>_xlfn.XLOOKUP(Table4[[#This Row],[StoreID]],Stores!A:A,Stores!C:C, "Not Found")</f>
        <v>Jimenezborough</v>
      </c>
      <c r="Z2468" t="str">
        <f>_xlfn.XLOOKUP(Table4[[#This Row],[StoreID]],Stores!A:A,Stores!D:D, "Not Found")</f>
        <v>South</v>
      </c>
    </row>
    <row r="2469" spans="1:26">
      <c r="A2469" t="s">
        <v>3335</v>
      </c>
      <c r="B2469" s="1">
        <v>45383</v>
      </c>
      <c r="C2469" t="s">
        <v>274</v>
      </c>
      <c r="D2469" t="s">
        <v>824</v>
      </c>
      <c r="E2469" t="s">
        <v>835</v>
      </c>
      <c r="F2469">
        <v>5</v>
      </c>
      <c r="G2469">
        <v>0.1</v>
      </c>
      <c r="H2469" t="s">
        <v>868</v>
      </c>
      <c r="I2469" s="4">
        <f>Table4[[#This Row],[Quantity]]*Table4[[#This Row],[UnitPrice]]</f>
        <v>1941.3</v>
      </c>
      <c r="J2469" s="4">
        <f>Table4[[#This Row],[Gross Revenue]]*(1-Table4[[#This Row],[Discount]])</f>
        <v>1747.17</v>
      </c>
      <c r="K2469" s="4">
        <f>Table4[[#This Row],[Quantity]]*Table4[[#This Row],[CostPrice]]</f>
        <v>996.5</v>
      </c>
      <c r="L2469" s="4">
        <f>Table4[[#This Row],[Net Revenue]]-Table4[[#This Row],[Total Cost]]</f>
        <v>750.67000000000007</v>
      </c>
      <c r="M2469" t="str">
        <f>_xlfn.XLOOKUP(Table4[[#This Row],[ProductID]], Products!A:A,Products!B:B, "Not Found")</f>
        <v>Possible Watches</v>
      </c>
      <c r="N2469" t="str">
        <f>TEXT(Table4[[#This Row],[Date]], "mmm")</f>
        <v>Apr</v>
      </c>
      <c r="O2469" t="str">
        <f>TEXT(Table4[[#This Row],[Date]], "yyyy")</f>
        <v>2024</v>
      </c>
      <c r="P2469" t="str">
        <f>_xlfn.XLOOKUP(Table4[[#This Row],[ProductID]],Products!A:A,Products!C:C, "Not Found")</f>
        <v>Fashion</v>
      </c>
      <c r="Q2469" t="str">
        <f>_xlfn.XLOOKUP(Table4[[#This Row],[ProductID]],Products!A:A,Products!D:D,"Not Found")</f>
        <v>Watches</v>
      </c>
      <c r="R2469">
        <f>_xlfn.XLOOKUP(Table4[[#This Row],[ProductID]],Products!A:A,Products!E:E,"Not Found")</f>
        <v>388.26</v>
      </c>
      <c r="S2469">
        <f>_xlfn.XLOOKUP(Table4[[#This Row],[ProductID]],Products!A:A,Products!F:F, "Not Found")</f>
        <v>199.3</v>
      </c>
      <c r="T2469" t="str">
        <f>_xlfn.XLOOKUP(Table4[[#This Row],[CustomerID]],Customers!A:A,Customers!D:D, "Not Found")</f>
        <v>F</v>
      </c>
      <c r="U2469" s="6">
        <f>_xlfn.XLOOKUP(Table4[[#This Row],[CustomerID]],Customers!A:A,Customers!E:E, "Not Found")</f>
        <v>34856</v>
      </c>
      <c r="V2469">
        <f ca="1">DATEDIF(Table4[[#This Row],[CustomerBirthday]], TODAY(), "Y")</f>
        <v>31</v>
      </c>
      <c r="W2469" t="str" cm="1">
        <f t="array" aca="1" ref="W2469" ca="1">_xlfn.IFS(Table4[[#This Row],[Age]]&lt;25, "Under 25",Table4[[#This Row],[Age]]=34, "25-34", Table4[[#This Row],[Age]]&lt;=49, "35-49", Table4[[#This Row],[Age]]&lt;=64, "50-64", Table4[[#This Row],[Age]]&gt;=65, "65+")</f>
        <v>35-49</v>
      </c>
      <c r="X2469" t="str">
        <f>_xlfn.XLOOKUP(Table4[[#This Row],[StoreID]],Stores!A:A,Stores!B:B, "Not found")</f>
        <v>MegaMart Peckmouth</v>
      </c>
      <c r="Y2469" t="str">
        <f>_xlfn.XLOOKUP(Table4[[#This Row],[StoreID]],Stores!A:A,Stores!C:C, "Not Found")</f>
        <v>Peckmouth</v>
      </c>
      <c r="Z2469" t="str">
        <f>_xlfn.XLOOKUP(Table4[[#This Row],[StoreID]],Stores!A:A,Stores!D:D, "Not Found")</f>
        <v>East</v>
      </c>
    </row>
    <row r="2470" spans="1:26">
      <c r="A2470" t="s">
        <v>3336</v>
      </c>
      <c r="B2470" s="1">
        <v>45506</v>
      </c>
      <c r="C2470" t="s">
        <v>224</v>
      </c>
      <c r="D2470" t="s">
        <v>745</v>
      </c>
      <c r="E2470" t="s">
        <v>835</v>
      </c>
      <c r="F2470">
        <v>3</v>
      </c>
      <c r="G2470">
        <v>0.05</v>
      </c>
      <c r="H2470" t="s">
        <v>871</v>
      </c>
      <c r="I2470" s="4">
        <f>Table4[[#This Row],[Quantity]]*Table4[[#This Row],[UnitPrice]]</f>
        <v>3579.2699999999995</v>
      </c>
      <c r="J2470" s="4">
        <f>Table4[[#This Row],[Gross Revenue]]*(1-Table4[[#This Row],[Discount]])</f>
        <v>3400.3064999999992</v>
      </c>
      <c r="K2470" s="4">
        <f>Table4[[#This Row],[Quantity]]*Table4[[#This Row],[CostPrice]]</f>
        <v>2454.7200000000003</v>
      </c>
      <c r="L2470" s="4">
        <f>Table4[[#This Row],[Net Revenue]]-Table4[[#This Row],[Total Cost]]</f>
        <v>945.58649999999898</v>
      </c>
      <c r="M2470" t="str">
        <f>_xlfn.XLOOKUP(Table4[[#This Row],[ProductID]], Products!A:A,Products!B:B, "Not Found")</f>
        <v>Above Camera</v>
      </c>
      <c r="N2470" t="str">
        <f>TEXT(Table4[[#This Row],[Date]], "mmm")</f>
        <v>Aug</v>
      </c>
      <c r="O2470" t="str">
        <f>TEXT(Table4[[#This Row],[Date]], "yyyy")</f>
        <v>2024</v>
      </c>
      <c r="P2470" t="str">
        <f>_xlfn.XLOOKUP(Table4[[#This Row],[ProductID]],Products!A:A,Products!C:C, "Not Found")</f>
        <v>Electronics</v>
      </c>
      <c r="Q2470" t="str">
        <f>_xlfn.XLOOKUP(Table4[[#This Row],[ProductID]],Products!A:A,Products!D:D,"Not Found")</f>
        <v>Camera</v>
      </c>
      <c r="R2470">
        <f>_xlfn.XLOOKUP(Table4[[#This Row],[ProductID]],Products!A:A,Products!E:E,"Not Found")</f>
        <v>1193.0899999999999</v>
      </c>
      <c r="S2470">
        <f>_xlfn.XLOOKUP(Table4[[#This Row],[ProductID]],Products!A:A,Products!F:F, "Not Found")</f>
        <v>818.24</v>
      </c>
      <c r="T2470" t="str">
        <f>_xlfn.XLOOKUP(Table4[[#This Row],[CustomerID]],Customers!A:A,Customers!D:D, "Not Found")</f>
        <v>M</v>
      </c>
      <c r="U2470" s="6">
        <f>_xlfn.XLOOKUP(Table4[[#This Row],[CustomerID]],Customers!A:A,Customers!E:E, "Not Found")</f>
        <v>38555</v>
      </c>
      <c r="V2470">
        <f ca="1">DATEDIF(Table4[[#This Row],[CustomerBirthday]], TODAY(), "Y")</f>
        <v>21</v>
      </c>
      <c r="W2470" t="str" cm="1">
        <f t="array" aca="1" ref="W2470" ca="1">_xlfn.IFS(Table4[[#This Row],[Age]]&lt;25, "Under 25",Table4[[#This Row],[Age]]=34, "25-34", Table4[[#This Row],[Age]]&lt;=49, "35-49", Table4[[#This Row],[Age]]&lt;=64, "50-64", Table4[[#This Row],[Age]]&gt;=65, "65+")</f>
        <v>Under 25</v>
      </c>
      <c r="X2470" t="str">
        <f>_xlfn.XLOOKUP(Table4[[#This Row],[StoreID]],Stores!A:A,Stores!B:B, "Not found")</f>
        <v>MegaMart Peckmouth</v>
      </c>
      <c r="Y2470" t="str">
        <f>_xlfn.XLOOKUP(Table4[[#This Row],[StoreID]],Stores!A:A,Stores!C:C, "Not Found")</f>
        <v>Peckmouth</v>
      </c>
      <c r="Z2470" t="str">
        <f>_xlfn.XLOOKUP(Table4[[#This Row],[StoreID]],Stores!A:A,Stores!D:D, "Not Found")</f>
        <v>East</v>
      </c>
    </row>
    <row r="2471" spans="1:26">
      <c r="A2471" t="s">
        <v>3337</v>
      </c>
      <c r="B2471" s="1">
        <v>45611</v>
      </c>
      <c r="C2471" t="s">
        <v>287</v>
      </c>
      <c r="D2471" t="s">
        <v>810</v>
      </c>
      <c r="E2471" t="s">
        <v>839</v>
      </c>
      <c r="F2471">
        <v>4</v>
      </c>
      <c r="G2471">
        <v>0.1</v>
      </c>
      <c r="H2471" t="s">
        <v>875</v>
      </c>
      <c r="I2471" s="4">
        <f>Table4[[#This Row],[Quantity]]*Table4[[#This Row],[UnitPrice]]</f>
        <v>1814.48</v>
      </c>
      <c r="J2471" s="4">
        <f>Table4[[#This Row],[Gross Revenue]]*(1-Table4[[#This Row],[Discount]])</f>
        <v>1633.0320000000002</v>
      </c>
      <c r="K2471" s="4">
        <f>Table4[[#This Row],[Quantity]]*Table4[[#This Row],[CostPrice]]</f>
        <v>1266.52</v>
      </c>
      <c r="L2471" s="4">
        <f>Table4[[#This Row],[Net Revenue]]-Table4[[#This Row],[Total Cost]]</f>
        <v>366.51200000000017</v>
      </c>
      <c r="M2471" t="str">
        <f>_xlfn.XLOOKUP(Table4[[#This Row],[ProductID]], Products!A:A,Products!B:B, "Not Found")</f>
        <v>Maybe Clothing</v>
      </c>
      <c r="N2471" t="str">
        <f>TEXT(Table4[[#This Row],[Date]], "mmm")</f>
        <v>Nov</v>
      </c>
      <c r="O2471" t="str">
        <f>TEXT(Table4[[#This Row],[Date]], "yyyy")</f>
        <v>2024</v>
      </c>
      <c r="P2471" t="str">
        <f>_xlfn.XLOOKUP(Table4[[#This Row],[ProductID]],Products!A:A,Products!C:C, "Not Found")</f>
        <v>Fashion</v>
      </c>
      <c r="Q2471" t="str">
        <f>_xlfn.XLOOKUP(Table4[[#This Row],[ProductID]],Products!A:A,Products!D:D,"Not Found")</f>
        <v>Clothing</v>
      </c>
      <c r="R2471">
        <f>_xlfn.XLOOKUP(Table4[[#This Row],[ProductID]],Products!A:A,Products!E:E,"Not Found")</f>
        <v>453.62</v>
      </c>
      <c r="S2471">
        <f>_xlfn.XLOOKUP(Table4[[#This Row],[ProductID]],Products!A:A,Products!F:F, "Not Found")</f>
        <v>316.63</v>
      </c>
      <c r="T2471" t="str">
        <f>_xlfn.XLOOKUP(Table4[[#This Row],[CustomerID]],Customers!A:A,Customers!D:D, "Not Found")</f>
        <v>M</v>
      </c>
      <c r="U2471" s="6">
        <f>_xlfn.XLOOKUP(Table4[[#This Row],[CustomerID]],Customers!A:A,Customers!E:E, "Not Found")</f>
        <v>38700</v>
      </c>
      <c r="V2471">
        <f ca="1">DATEDIF(Table4[[#This Row],[CustomerBirthday]], TODAY(), "Y")</f>
        <v>20</v>
      </c>
      <c r="W2471" t="str" cm="1">
        <f t="array" aca="1" ref="W2471" ca="1">_xlfn.IFS(Table4[[#This Row],[Age]]&lt;25, "Under 25",Table4[[#This Row],[Age]]=34, "25-34", Table4[[#This Row],[Age]]&lt;=49, "35-49", Table4[[#This Row],[Age]]&lt;=64, "50-64", Table4[[#This Row],[Age]]&gt;=65, "65+")</f>
        <v>Under 25</v>
      </c>
      <c r="X2471" t="str">
        <f>_xlfn.XLOOKUP(Table4[[#This Row],[StoreID]],Stores!A:A,Stores!B:B, "Not found")</f>
        <v>MegaMart New Michele</v>
      </c>
      <c r="Y2471" t="str">
        <f>_xlfn.XLOOKUP(Table4[[#This Row],[StoreID]],Stores!A:A,Stores!C:C, "Not Found")</f>
        <v>New Michele</v>
      </c>
      <c r="Z2471" t="str">
        <f>_xlfn.XLOOKUP(Table4[[#This Row],[StoreID]],Stores!A:A,Stores!D:D, "Not Found")</f>
        <v>West</v>
      </c>
    </row>
    <row r="2472" spans="1:26">
      <c r="A2472" t="s">
        <v>3338</v>
      </c>
      <c r="B2472" s="1">
        <v>45225</v>
      </c>
      <c r="C2472" t="s">
        <v>464</v>
      </c>
      <c r="D2472" t="s">
        <v>711</v>
      </c>
      <c r="E2472" t="s">
        <v>839</v>
      </c>
      <c r="F2472">
        <v>5</v>
      </c>
      <c r="G2472">
        <v>0.1</v>
      </c>
      <c r="H2472" t="s">
        <v>865</v>
      </c>
      <c r="I2472" s="4">
        <f>Table4[[#This Row],[Quantity]]*Table4[[#This Row],[UnitPrice]]</f>
        <v>8368.4500000000007</v>
      </c>
      <c r="J2472" s="4">
        <f>Table4[[#This Row],[Gross Revenue]]*(1-Table4[[#This Row],[Discount]])</f>
        <v>7531.6050000000005</v>
      </c>
      <c r="K2472" s="4">
        <f>Table4[[#This Row],[Quantity]]*Table4[[#This Row],[CostPrice]]</f>
        <v>6616.9000000000005</v>
      </c>
      <c r="L2472" s="4">
        <f>Table4[[#This Row],[Net Revenue]]-Table4[[#This Row],[Total Cost]]</f>
        <v>914.70499999999993</v>
      </c>
      <c r="M2472" t="str">
        <f>_xlfn.XLOOKUP(Table4[[#This Row],[ProductID]], Products!A:A,Products!B:B, "Not Found")</f>
        <v>Like Camera</v>
      </c>
      <c r="N2472" t="str">
        <f>TEXT(Table4[[#This Row],[Date]], "mmm")</f>
        <v>Oct</v>
      </c>
      <c r="O2472" t="str">
        <f>TEXT(Table4[[#This Row],[Date]], "yyyy")</f>
        <v>2023</v>
      </c>
      <c r="P2472" t="str">
        <f>_xlfn.XLOOKUP(Table4[[#This Row],[ProductID]],Products!A:A,Products!C:C, "Not Found")</f>
        <v>Electronics</v>
      </c>
      <c r="Q2472" t="str">
        <f>_xlfn.XLOOKUP(Table4[[#This Row],[ProductID]],Products!A:A,Products!D:D,"Not Found")</f>
        <v>Camera</v>
      </c>
      <c r="R2472">
        <f>_xlfn.XLOOKUP(Table4[[#This Row],[ProductID]],Products!A:A,Products!E:E,"Not Found")</f>
        <v>1673.69</v>
      </c>
      <c r="S2472">
        <f>_xlfn.XLOOKUP(Table4[[#This Row],[ProductID]],Products!A:A,Products!F:F, "Not Found")</f>
        <v>1323.38</v>
      </c>
      <c r="T2472" t="str">
        <f>_xlfn.XLOOKUP(Table4[[#This Row],[CustomerID]],Customers!A:A,Customers!D:D, "Not Found")</f>
        <v>M</v>
      </c>
      <c r="U2472" s="6">
        <f>_xlfn.XLOOKUP(Table4[[#This Row],[CustomerID]],Customers!A:A,Customers!E:E, "Not Found")</f>
        <v>29315</v>
      </c>
      <c r="V2472">
        <f ca="1">DATEDIF(Table4[[#This Row],[CustomerBirthday]], TODAY(), "Y")</f>
        <v>46</v>
      </c>
      <c r="W2472" t="str" cm="1">
        <f t="array" aca="1" ref="W2472" ca="1">_xlfn.IFS(Table4[[#This Row],[Age]]&lt;25, "Under 25",Table4[[#This Row],[Age]]=34, "25-34", Table4[[#This Row],[Age]]&lt;=49, "35-49", Table4[[#This Row],[Age]]&lt;=64, "50-64", Table4[[#This Row],[Age]]&gt;=65, "65+")</f>
        <v>35-49</v>
      </c>
      <c r="X2472" t="str">
        <f>_xlfn.XLOOKUP(Table4[[#This Row],[StoreID]],Stores!A:A,Stores!B:B, "Not found")</f>
        <v>MegaMart New Michele</v>
      </c>
      <c r="Y2472" t="str">
        <f>_xlfn.XLOOKUP(Table4[[#This Row],[StoreID]],Stores!A:A,Stores!C:C, "Not Found")</f>
        <v>New Michele</v>
      </c>
      <c r="Z2472" t="str">
        <f>_xlfn.XLOOKUP(Table4[[#This Row],[StoreID]],Stores!A:A,Stores!D:D, "Not Found")</f>
        <v>West</v>
      </c>
    </row>
    <row r="2473" spans="1:26">
      <c r="A2473" t="s">
        <v>3339</v>
      </c>
      <c r="B2473" s="1">
        <v>45480</v>
      </c>
      <c r="C2473" t="s">
        <v>696</v>
      </c>
      <c r="D2473" t="s">
        <v>734</v>
      </c>
      <c r="E2473" t="s">
        <v>846</v>
      </c>
      <c r="F2473">
        <v>4</v>
      </c>
      <c r="G2473">
        <v>0.05</v>
      </c>
      <c r="H2473" t="s">
        <v>875</v>
      </c>
      <c r="I2473" s="4">
        <f>Table4[[#This Row],[Quantity]]*Table4[[#This Row],[UnitPrice]]</f>
        <v>439.12</v>
      </c>
      <c r="J2473" s="4">
        <f>Table4[[#This Row],[Gross Revenue]]*(1-Table4[[#This Row],[Discount]])</f>
        <v>417.16399999999999</v>
      </c>
      <c r="K2473" s="4">
        <f>Table4[[#This Row],[Quantity]]*Table4[[#This Row],[CostPrice]]</f>
        <v>282.36</v>
      </c>
      <c r="L2473" s="4">
        <f>Table4[[#This Row],[Net Revenue]]-Table4[[#This Row],[Total Cost]]</f>
        <v>134.80399999999997</v>
      </c>
      <c r="M2473" t="str">
        <f>_xlfn.XLOOKUP(Table4[[#This Row],[ProductID]], Products!A:A,Products!B:B, "Not Found")</f>
        <v>Recognize Footwear</v>
      </c>
      <c r="N2473" t="str">
        <f>TEXT(Table4[[#This Row],[Date]], "mmm")</f>
        <v>Jul</v>
      </c>
      <c r="O2473" t="str">
        <f>TEXT(Table4[[#This Row],[Date]], "yyyy")</f>
        <v>2024</v>
      </c>
      <c r="P2473" t="str">
        <f>_xlfn.XLOOKUP(Table4[[#This Row],[ProductID]],Products!A:A,Products!C:C, "Not Found")</f>
        <v>Fashion</v>
      </c>
      <c r="Q2473" t="str">
        <f>_xlfn.XLOOKUP(Table4[[#This Row],[ProductID]],Products!A:A,Products!D:D,"Not Found")</f>
        <v>Footwear</v>
      </c>
      <c r="R2473">
        <f>_xlfn.XLOOKUP(Table4[[#This Row],[ProductID]],Products!A:A,Products!E:E,"Not Found")</f>
        <v>109.78</v>
      </c>
      <c r="S2473">
        <f>_xlfn.XLOOKUP(Table4[[#This Row],[ProductID]],Products!A:A,Products!F:F, "Not Found")</f>
        <v>70.59</v>
      </c>
      <c r="T2473" t="str">
        <f>_xlfn.XLOOKUP(Table4[[#This Row],[CustomerID]],Customers!A:A,Customers!D:D, "Not Found")</f>
        <v>M</v>
      </c>
      <c r="U2473" s="6">
        <f>_xlfn.XLOOKUP(Table4[[#This Row],[CustomerID]],Customers!A:A,Customers!E:E, "Not Found")</f>
        <v>31435</v>
      </c>
      <c r="V2473">
        <f ca="1">DATEDIF(Table4[[#This Row],[CustomerBirthday]], TODAY(), "Y")</f>
        <v>40</v>
      </c>
      <c r="W2473" t="str" cm="1">
        <f t="array" aca="1" ref="W2473" ca="1">_xlfn.IFS(Table4[[#This Row],[Age]]&lt;25, "Under 25",Table4[[#This Row],[Age]]=34, "25-34", Table4[[#This Row],[Age]]&lt;=49, "35-49", Table4[[#This Row],[Age]]&lt;=64, "50-64", Table4[[#This Row],[Age]]&gt;=65, "65+")</f>
        <v>35-49</v>
      </c>
      <c r="X2473" t="str">
        <f>_xlfn.XLOOKUP(Table4[[#This Row],[StoreID]],Stores!A:A,Stores!B:B, "Not found")</f>
        <v>MegaMart Johnmouth</v>
      </c>
      <c r="Y2473" t="str">
        <f>_xlfn.XLOOKUP(Table4[[#This Row],[StoreID]],Stores!A:A,Stores!C:C, "Not Found")</f>
        <v>Johnmouth</v>
      </c>
      <c r="Z2473" t="str">
        <f>_xlfn.XLOOKUP(Table4[[#This Row],[StoreID]],Stores!A:A,Stores!D:D, "Not Found")</f>
        <v>East</v>
      </c>
    </row>
    <row r="2474" spans="1:26">
      <c r="A2474" t="s">
        <v>3340</v>
      </c>
      <c r="B2474" s="1">
        <v>45542</v>
      </c>
      <c r="C2474" t="s">
        <v>542</v>
      </c>
      <c r="D2474" t="s">
        <v>766</v>
      </c>
      <c r="E2474" t="s">
        <v>842</v>
      </c>
      <c r="F2474">
        <v>2</v>
      </c>
      <c r="G2474">
        <v>0.05</v>
      </c>
      <c r="H2474" t="s">
        <v>868</v>
      </c>
      <c r="I2474" s="4">
        <f>Table4[[#This Row],[Quantity]]*Table4[[#This Row],[UnitPrice]]</f>
        <v>2454.48</v>
      </c>
      <c r="J2474" s="4">
        <f>Table4[[#This Row],[Gross Revenue]]*(1-Table4[[#This Row],[Discount]])</f>
        <v>2331.7559999999999</v>
      </c>
      <c r="K2474" s="4">
        <f>Table4[[#This Row],[Quantity]]*Table4[[#This Row],[CostPrice]]</f>
        <v>1954.18</v>
      </c>
      <c r="L2474" s="4">
        <f>Table4[[#This Row],[Net Revenue]]-Table4[[#This Row],[Total Cost]]</f>
        <v>377.57599999999979</v>
      </c>
      <c r="M2474" t="str">
        <f>_xlfn.XLOOKUP(Table4[[#This Row],[ProductID]], Products!A:A,Products!B:B, "Not Found")</f>
        <v>Firm Dairy</v>
      </c>
      <c r="N2474" t="str">
        <f>TEXT(Table4[[#This Row],[Date]], "mmm")</f>
        <v>Sep</v>
      </c>
      <c r="O2474" t="str">
        <f>TEXT(Table4[[#This Row],[Date]], "yyyy")</f>
        <v>2024</v>
      </c>
      <c r="P2474" t="str">
        <f>_xlfn.XLOOKUP(Table4[[#This Row],[ProductID]],Products!A:A,Products!C:C, "Not Found")</f>
        <v>Groceries</v>
      </c>
      <c r="Q2474" t="str">
        <f>_xlfn.XLOOKUP(Table4[[#This Row],[ProductID]],Products!A:A,Products!D:D,"Not Found")</f>
        <v>Dairy</v>
      </c>
      <c r="R2474">
        <f>_xlfn.XLOOKUP(Table4[[#This Row],[ProductID]],Products!A:A,Products!E:E,"Not Found")</f>
        <v>1227.24</v>
      </c>
      <c r="S2474">
        <f>_xlfn.XLOOKUP(Table4[[#This Row],[ProductID]],Products!A:A,Products!F:F, "Not Found")</f>
        <v>977.09</v>
      </c>
      <c r="T2474" t="str">
        <f>_xlfn.XLOOKUP(Table4[[#This Row],[CustomerID]],Customers!A:A,Customers!D:D, "Not Found")</f>
        <v>M</v>
      </c>
      <c r="U2474" s="6">
        <f>_xlfn.XLOOKUP(Table4[[#This Row],[CustomerID]],Customers!A:A,Customers!E:E, "Not Found")</f>
        <v>26101</v>
      </c>
      <c r="V2474">
        <f ca="1">DATEDIF(Table4[[#This Row],[CustomerBirthday]], TODAY(), "Y")</f>
        <v>55</v>
      </c>
      <c r="W2474" t="str" cm="1">
        <f t="array" aca="1" ref="W2474" ca="1">_xlfn.IFS(Table4[[#This Row],[Age]]&lt;25, "Under 25",Table4[[#This Row],[Age]]=34, "25-34", Table4[[#This Row],[Age]]&lt;=49, "35-49", Table4[[#This Row],[Age]]&lt;=64, "50-64", Table4[[#This Row],[Age]]&gt;=65, "65+")</f>
        <v>50-64</v>
      </c>
      <c r="X2474" t="str">
        <f>_xlfn.XLOOKUP(Table4[[#This Row],[StoreID]],Stores!A:A,Stores!B:B, "Not found")</f>
        <v>MegaMart Brianahaven</v>
      </c>
      <c r="Y2474" t="str">
        <f>_xlfn.XLOOKUP(Table4[[#This Row],[StoreID]],Stores!A:A,Stores!C:C, "Not Found")</f>
        <v>Brianahaven</v>
      </c>
      <c r="Z2474" t="str">
        <f>_xlfn.XLOOKUP(Table4[[#This Row],[StoreID]],Stores!A:A,Stores!D:D, "Not Found")</f>
        <v>North</v>
      </c>
    </row>
    <row r="2475" spans="1:26">
      <c r="A2475" t="s">
        <v>3341</v>
      </c>
      <c r="B2475" s="1">
        <v>45447</v>
      </c>
      <c r="C2475" t="s">
        <v>335</v>
      </c>
      <c r="D2475" t="s">
        <v>804</v>
      </c>
      <c r="E2475" t="s">
        <v>839</v>
      </c>
      <c r="F2475">
        <v>2</v>
      </c>
      <c r="G2475">
        <v>0.1</v>
      </c>
      <c r="H2475" t="s">
        <v>865</v>
      </c>
      <c r="I2475" s="4">
        <f>Table4[[#This Row],[Quantity]]*Table4[[#This Row],[UnitPrice]]</f>
        <v>1081.8800000000001</v>
      </c>
      <c r="J2475" s="4">
        <f>Table4[[#This Row],[Gross Revenue]]*(1-Table4[[#This Row],[Discount]])</f>
        <v>973.69200000000012</v>
      </c>
      <c r="K2475" s="4">
        <f>Table4[[#This Row],[Quantity]]*Table4[[#This Row],[CostPrice]]</f>
        <v>796.5</v>
      </c>
      <c r="L2475" s="4">
        <f>Table4[[#This Row],[Net Revenue]]-Table4[[#This Row],[Total Cost]]</f>
        <v>177.19200000000012</v>
      </c>
      <c r="M2475" t="str">
        <f>_xlfn.XLOOKUP(Table4[[#This Row],[ProductID]], Products!A:A,Products!B:B, "Not Found")</f>
        <v>Church Clothing</v>
      </c>
      <c r="N2475" t="str">
        <f>TEXT(Table4[[#This Row],[Date]], "mmm")</f>
        <v>Jun</v>
      </c>
      <c r="O2475" t="str">
        <f>TEXT(Table4[[#This Row],[Date]], "yyyy")</f>
        <v>2024</v>
      </c>
      <c r="P2475" t="str">
        <f>_xlfn.XLOOKUP(Table4[[#This Row],[ProductID]],Products!A:A,Products!C:C, "Not Found")</f>
        <v>Fashion</v>
      </c>
      <c r="Q2475" t="str">
        <f>_xlfn.XLOOKUP(Table4[[#This Row],[ProductID]],Products!A:A,Products!D:D,"Not Found")</f>
        <v>Clothing</v>
      </c>
      <c r="R2475">
        <f>_xlfn.XLOOKUP(Table4[[#This Row],[ProductID]],Products!A:A,Products!E:E,"Not Found")</f>
        <v>540.94000000000005</v>
      </c>
      <c r="S2475">
        <f>_xlfn.XLOOKUP(Table4[[#This Row],[ProductID]],Products!A:A,Products!F:F, "Not Found")</f>
        <v>398.25</v>
      </c>
      <c r="T2475" t="str">
        <f>_xlfn.XLOOKUP(Table4[[#This Row],[CustomerID]],Customers!A:A,Customers!D:D, "Not Found")</f>
        <v>F</v>
      </c>
      <c r="U2475" s="6">
        <f>_xlfn.XLOOKUP(Table4[[#This Row],[CustomerID]],Customers!A:A,Customers!E:E, "Not Found")</f>
        <v>25396</v>
      </c>
      <c r="V2475">
        <f ca="1">DATEDIF(Table4[[#This Row],[CustomerBirthday]], TODAY(), "Y")</f>
        <v>57</v>
      </c>
      <c r="W2475" t="str" cm="1">
        <f t="array" aca="1" ref="W2475" ca="1">_xlfn.IFS(Table4[[#This Row],[Age]]&lt;25, "Under 25",Table4[[#This Row],[Age]]=34, "25-34", Table4[[#This Row],[Age]]&lt;=49, "35-49", Table4[[#This Row],[Age]]&lt;=64, "50-64", Table4[[#This Row],[Age]]&gt;=65, "65+")</f>
        <v>50-64</v>
      </c>
      <c r="X2475" t="str">
        <f>_xlfn.XLOOKUP(Table4[[#This Row],[StoreID]],Stores!A:A,Stores!B:B, "Not found")</f>
        <v>MegaMart New Michele</v>
      </c>
      <c r="Y2475" t="str">
        <f>_xlfn.XLOOKUP(Table4[[#This Row],[StoreID]],Stores!A:A,Stores!C:C, "Not Found")</f>
        <v>New Michele</v>
      </c>
      <c r="Z2475" t="str">
        <f>_xlfn.XLOOKUP(Table4[[#This Row],[StoreID]],Stores!A:A,Stores!D:D, "Not Found")</f>
        <v>West</v>
      </c>
    </row>
    <row r="2476" spans="1:26">
      <c r="A2476" t="s">
        <v>3342</v>
      </c>
      <c r="B2476" s="1">
        <v>45650</v>
      </c>
      <c r="C2476" t="s">
        <v>97</v>
      </c>
      <c r="D2476" t="s">
        <v>711</v>
      </c>
      <c r="E2476" t="s">
        <v>846</v>
      </c>
      <c r="F2476">
        <v>2</v>
      </c>
      <c r="G2476">
        <v>0.1</v>
      </c>
      <c r="H2476" t="s">
        <v>871</v>
      </c>
      <c r="I2476" s="4">
        <f>Table4[[#This Row],[Quantity]]*Table4[[#This Row],[UnitPrice]]</f>
        <v>3347.38</v>
      </c>
      <c r="J2476" s="4">
        <f>Table4[[#This Row],[Gross Revenue]]*(1-Table4[[#This Row],[Discount]])</f>
        <v>3012.6420000000003</v>
      </c>
      <c r="K2476" s="4">
        <f>Table4[[#This Row],[Quantity]]*Table4[[#This Row],[CostPrice]]</f>
        <v>2646.76</v>
      </c>
      <c r="L2476" s="4">
        <f>Table4[[#This Row],[Net Revenue]]-Table4[[#This Row],[Total Cost]]</f>
        <v>365.88200000000006</v>
      </c>
      <c r="M2476" t="str">
        <f>_xlfn.XLOOKUP(Table4[[#This Row],[ProductID]], Products!A:A,Products!B:B, "Not Found")</f>
        <v>Like Camera</v>
      </c>
      <c r="N2476" t="str">
        <f>TEXT(Table4[[#This Row],[Date]], "mmm")</f>
        <v>Dec</v>
      </c>
      <c r="O2476" t="str">
        <f>TEXT(Table4[[#This Row],[Date]], "yyyy")</f>
        <v>2024</v>
      </c>
      <c r="P2476" t="str">
        <f>_xlfn.XLOOKUP(Table4[[#This Row],[ProductID]],Products!A:A,Products!C:C, "Not Found")</f>
        <v>Electronics</v>
      </c>
      <c r="Q2476" t="str">
        <f>_xlfn.XLOOKUP(Table4[[#This Row],[ProductID]],Products!A:A,Products!D:D,"Not Found")</f>
        <v>Camera</v>
      </c>
      <c r="R2476">
        <f>_xlfn.XLOOKUP(Table4[[#This Row],[ProductID]],Products!A:A,Products!E:E,"Not Found")</f>
        <v>1673.69</v>
      </c>
      <c r="S2476">
        <f>_xlfn.XLOOKUP(Table4[[#This Row],[ProductID]],Products!A:A,Products!F:F, "Not Found")</f>
        <v>1323.38</v>
      </c>
      <c r="T2476" t="str">
        <f>_xlfn.XLOOKUP(Table4[[#This Row],[CustomerID]],Customers!A:A,Customers!D:D, "Not Found")</f>
        <v>F</v>
      </c>
      <c r="U2476" s="6">
        <f>_xlfn.XLOOKUP(Table4[[#This Row],[CustomerID]],Customers!A:A,Customers!E:E, "Not Found")</f>
        <v>22610</v>
      </c>
      <c r="V2476">
        <f ca="1">DATEDIF(Table4[[#This Row],[CustomerBirthday]], TODAY(), "Y")</f>
        <v>64</v>
      </c>
      <c r="W2476" t="str" cm="1">
        <f t="array" aca="1" ref="W2476" ca="1">_xlfn.IFS(Table4[[#This Row],[Age]]&lt;25, "Under 25",Table4[[#This Row],[Age]]=34, "25-34", Table4[[#This Row],[Age]]&lt;=49, "35-49", Table4[[#This Row],[Age]]&lt;=64, "50-64", Table4[[#This Row],[Age]]&gt;=65, "65+")</f>
        <v>50-64</v>
      </c>
      <c r="X2476" t="str">
        <f>_xlfn.XLOOKUP(Table4[[#This Row],[StoreID]],Stores!A:A,Stores!B:B, "Not found")</f>
        <v>MegaMart Johnmouth</v>
      </c>
      <c r="Y2476" t="str">
        <f>_xlfn.XLOOKUP(Table4[[#This Row],[StoreID]],Stores!A:A,Stores!C:C, "Not Found")</f>
        <v>Johnmouth</v>
      </c>
      <c r="Z2476" t="str">
        <f>_xlfn.XLOOKUP(Table4[[#This Row],[StoreID]],Stores!A:A,Stores!D:D, "Not Found")</f>
        <v>East</v>
      </c>
    </row>
    <row r="2477" spans="1:26">
      <c r="A2477" t="s">
        <v>3343</v>
      </c>
      <c r="B2477" s="1">
        <v>45594</v>
      </c>
      <c r="C2477" t="s">
        <v>445</v>
      </c>
      <c r="D2477" t="s">
        <v>810</v>
      </c>
      <c r="E2477" t="s">
        <v>839</v>
      </c>
      <c r="F2477">
        <v>1</v>
      </c>
      <c r="G2477">
        <v>0</v>
      </c>
      <c r="H2477" t="s">
        <v>871</v>
      </c>
      <c r="I2477" s="4">
        <f>Table4[[#This Row],[Quantity]]*Table4[[#This Row],[UnitPrice]]</f>
        <v>453.62</v>
      </c>
      <c r="J2477" s="4">
        <f>Table4[[#This Row],[Gross Revenue]]*(1-Table4[[#This Row],[Discount]])</f>
        <v>453.62</v>
      </c>
      <c r="K2477" s="4">
        <f>Table4[[#This Row],[Quantity]]*Table4[[#This Row],[CostPrice]]</f>
        <v>316.63</v>
      </c>
      <c r="L2477" s="4">
        <f>Table4[[#This Row],[Net Revenue]]-Table4[[#This Row],[Total Cost]]</f>
        <v>136.99</v>
      </c>
      <c r="M2477" t="str">
        <f>_xlfn.XLOOKUP(Table4[[#This Row],[ProductID]], Products!A:A,Products!B:B, "Not Found")</f>
        <v>Maybe Clothing</v>
      </c>
      <c r="N2477" t="str">
        <f>TEXT(Table4[[#This Row],[Date]], "mmm")</f>
        <v>Oct</v>
      </c>
      <c r="O2477" t="str">
        <f>TEXT(Table4[[#This Row],[Date]], "yyyy")</f>
        <v>2024</v>
      </c>
      <c r="P2477" t="str">
        <f>_xlfn.XLOOKUP(Table4[[#This Row],[ProductID]],Products!A:A,Products!C:C, "Not Found")</f>
        <v>Fashion</v>
      </c>
      <c r="Q2477" t="str">
        <f>_xlfn.XLOOKUP(Table4[[#This Row],[ProductID]],Products!A:A,Products!D:D,"Not Found")</f>
        <v>Clothing</v>
      </c>
      <c r="R2477">
        <f>_xlfn.XLOOKUP(Table4[[#This Row],[ProductID]],Products!A:A,Products!E:E,"Not Found")</f>
        <v>453.62</v>
      </c>
      <c r="S2477">
        <f>_xlfn.XLOOKUP(Table4[[#This Row],[ProductID]],Products!A:A,Products!F:F, "Not Found")</f>
        <v>316.63</v>
      </c>
      <c r="T2477" t="str">
        <f>_xlfn.XLOOKUP(Table4[[#This Row],[CustomerID]],Customers!A:A,Customers!D:D, "Not Found")</f>
        <v>F</v>
      </c>
      <c r="U2477" s="6">
        <f>_xlfn.XLOOKUP(Table4[[#This Row],[CustomerID]],Customers!A:A,Customers!E:E, "Not Found")</f>
        <v>23386</v>
      </c>
      <c r="V2477">
        <f ca="1">DATEDIF(Table4[[#This Row],[CustomerBirthday]], TODAY(), "Y")</f>
        <v>62</v>
      </c>
      <c r="W2477" t="str" cm="1">
        <f t="array" aca="1" ref="W2477" ca="1">_xlfn.IFS(Table4[[#This Row],[Age]]&lt;25, "Under 25",Table4[[#This Row],[Age]]=34, "25-34", Table4[[#This Row],[Age]]&lt;=49, "35-49", Table4[[#This Row],[Age]]&lt;=64, "50-64", Table4[[#This Row],[Age]]&gt;=65, "65+")</f>
        <v>50-64</v>
      </c>
      <c r="X2477" t="str">
        <f>_xlfn.XLOOKUP(Table4[[#This Row],[StoreID]],Stores!A:A,Stores!B:B, "Not found")</f>
        <v>MegaMart New Michele</v>
      </c>
      <c r="Y2477" t="str">
        <f>_xlfn.XLOOKUP(Table4[[#This Row],[StoreID]],Stores!A:A,Stores!C:C, "Not Found")</f>
        <v>New Michele</v>
      </c>
      <c r="Z2477" t="str">
        <f>_xlfn.XLOOKUP(Table4[[#This Row],[StoreID]],Stores!A:A,Stores!D:D, "Not Found")</f>
        <v>West</v>
      </c>
    </row>
    <row r="2478" spans="1:26">
      <c r="A2478" t="s">
        <v>3344</v>
      </c>
      <c r="B2478" s="1">
        <v>45776</v>
      </c>
      <c r="C2478" t="s">
        <v>452</v>
      </c>
      <c r="D2478" t="s">
        <v>745</v>
      </c>
      <c r="E2478" t="s">
        <v>835</v>
      </c>
      <c r="F2478">
        <v>4</v>
      </c>
      <c r="G2478">
        <v>0.1</v>
      </c>
      <c r="H2478" t="s">
        <v>865</v>
      </c>
      <c r="I2478" s="4">
        <f>Table4[[#This Row],[Quantity]]*Table4[[#This Row],[UnitPrice]]</f>
        <v>4772.3599999999997</v>
      </c>
      <c r="J2478" s="4">
        <f>Table4[[#This Row],[Gross Revenue]]*(1-Table4[[#This Row],[Discount]])</f>
        <v>4295.1239999999998</v>
      </c>
      <c r="K2478" s="4">
        <f>Table4[[#This Row],[Quantity]]*Table4[[#This Row],[CostPrice]]</f>
        <v>3272.96</v>
      </c>
      <c r="L2478" s="4">
        <f>Table4[[#This Row],[Net Revenue]]-Table4[[#This Row],[Total Cost]]</f>
        <v>1022.1639999999998</v>
      </c>
      <c r="M2478" t="str">
        <f>_xlfn.XLOOKUP(Table4[[#This Row],[ProductID]], Products!A:A,Products!B:B, "Not Found")</f>
        <v>Above Camera</v>
      </c>
      <c r="N2478" t="str">
        <f>TEXT(Table4[[#This Row],[Date]], "mmm")</f>
        <v>Apr</v>
      </c>
      <c r="O2478" t="str">
        <f>TEXT(Table4[[#This Row],[Date]], "yyyy")</f>
        <v>2025</v>
      </c>
      <c r="P2478" t="str">
        <f>_xlfn.XLOOKUP(Table4[[#This Row],[ProductID]],Products!A:A,Products!C:C, "Not Found")</f>
        <v>Electronics</v>
      </c>
      <c r="Q2478" t="str">
        <f>_xlfn.XLOOKUP(Table4[[#This Row],[ProductID]],Products!A:A,Products!D:D,"Not Found")</f>
        <v>Camera</v>
      </c>
      <c r="R2478">
        <f>_xlfn.XLOOKUP(Table4[[#This Row],[ProductID]],Products!A:A,Products!E:E,"Not Found")</f>
        <v>1193.0899999999999</v>
      </c>
      <c r="S2478">
        <f>_xlfn.XLOOKUP(Table4[[#This Row],[ProductID]],Products!A:A,Products!F:F, "Not Found")</f>
        <v>818.24</v>
      </c>
      <c r="T2478" t="str">
        <f>_xlfn.XLOOKUP(Table4[[#This Row],[CustomerID]],Customers!A:A,Customers!D:D, "Not Found")</f>
        <v>M</v>
      </c>
      <c r="U2478" s="6">
        <f>_xlfn.XLOOKUP(Table4[[#This Row],[CustomerID]],Customers!A:A,Customers!E:E, "Not Found")</f>
        <v>22556</v>
      </c>
      <c r="V2478">
        <f ca="1">DATEDIF(Table4[[#This Row],[CustomerBirthday]], TODAY(), "Y")</f>
        <v>64</v>
      </c>
      <c r="W2478" t="str" cm="1">
        <f t="array" aca="1" ref="W2478" ca="1">_xlfn.IFS(Table4[[#This Row],[Age]]&lt;25, "Under 25",Table4[[#This Row],[Age]]=34, "25-34", Table4[[#This Row],[Age]]&lt;=49, "35-49", Table4[[#This Row],[Age]]&lt;=64, "50-64", Table4[[#This Row],[Age]]&gt;=65, "65+")</f>
        <v>50-64</v>
      </c>
      <c r="X2478" t="str">
        <f>_xlfn.XLOOKUP(Table4[[#This Row],[StoreID]],Stores!A:A,Stores!B:B, "Not found")</f>
        <v>MegaMart Peckmouth</v>
      </c>
      <c r="Y2478" t="str">
        <f>_xlfn.XLOOKUP(Table4[[#This Row],[StoreID]],Stores!A:A,Stores!C:C, "Not Found")</f>
        <v>Peckmouth</v>
      </c>
      <c r="Z2478" t="str">
        <f>_xlfn.XLOOKUP(Table4[[#This Row],[StoreID]],Stores!A:A,Stores!D:D, "Not Found")</f>
        <v>East</v>
      </c>
    </row>
    <row r="2479" spans="1:26">
      <c r="A2479" t="s">
        <v>3345</v>
      </c>
      <c r="B2479" s="1">
        <v>45839</v>
      </c>
      <c r="C2479" t="s">
        <v>527</v>
      </c>
      <c r="D2479" t="s">
        <v>759</v>
      </c>
      <c r="E2479" t="s">
        <v>842</v>
      </c>
      <c r="F2479">
        <v>5</v>
      </c>
      <c r="G2479">
        <v>0</v>
      </c>
      <c r="H2479" t="s">
        <v>865</v>
      </c>
      <c r="I2479" s="4">
        <f>Table4[[#This Row],[Quantity]]*Table4[[#This Row],[UnitPrice]]</f>
        <v>5399.4500000000007</v>
      </c>
      <c r="J2479" s="4">
        <f>Table4[[#This Row],[Gross Revenue]]*(1-Table4[[#This Row],[Discount]])</f>
        <v>5399.4500000000007</v>
      </c>
      <c r="K2479" s="4">
        <f>Table4[[#This Row],[Quantity]]*Table4[[#This Row],[CostPrice]]</f>
        <v>3519.15</v>
      </c>
      <c r="L2479" s="4">
        <f>Table4[[#This Row],[Net Revenue]]-Table4[[#This Row],[Total Cost]]</f>
        <v>1880.3000000000006</v>
      </c>
      <c r="M2479" t="str">
        <f>_xlfn.XLOOKUP(Table4[[#This Row],[ProductID]], Products!A:A,Products!B:B, "Not Found")</f>
        <v>Democratic Smartphone</v>
      </c>
      <c r="N2479" t="str">
        <f>TEXT(Table4[[#This Row],[Date]], "mmm")</f>
        <v>Jul</v>
      </c>
      <c r="O2479" t="str">
        <f>TEXT(Table4[[#This Row],[Date]], "yyyy")</f>
        <v>2025</v>
      </c>
      <c r="P2479" t="str">
        <f>_xlfn.XLOOKUP(Table4[[#This Row],[ProductID]],Products!A:A,Products!C:C, "Not Found")</f>
        <v>Electronics</v>
      </c>
      <c r="Q2479" t="str">
        <f>_xlfn.XLOOKUP(Table4[[#This Row],[ProductID]],Products!A:A,Products!D:D,"Not Found")</f>
        <v>Smartphone</v>
      </c>
      <c r="R2479">
        <f>_xlfn.XLOOKUP(Table4[[#This Row],[ProductID]],Products!A:A,Products!E:E,"Not Found")</f>
        <v>1079.8900000000001</v>
      </c>
      <c r="S2479">
        <f>_xlfn.XLOOKUP(Table4[[#This Row],[ProductID]],Products!A:A,Products!F:F, "Not Found")</f>
        <v>703.83</v>
      </c>
      <c r="T2479" t="str">
        <f>_xlfn.XLOOKUP(Table4[[#This Row],[CustomerID]],Customers!A:A,Customers!D:D, "Not Found")</f>
        <v>F</v>
      </c>
      <c r="U2479" s="6">
        <f>_xlfn.XLOOKUP(Table4[[#This Row],[CustomerID]],Customers!A:A,Customers!E:E, "Not Found")</f>
        <v>21861</v>
      </c>
      <c r="V2479">
        <f ca="1">DATEDIF(Table4[[#This Row],[CustomerBirthday]], TODAY(), "Y")</f>
        <v>66</v>
      </c>
      <c r="W2479" t="str" cm="1">
        <f t="array" aca="1" ref="W2479" ca="1">_xlfn.IFS(Table4[[#This Row],[Age]]&lt;25, "Under 25",Table4[[#This Row],[Age]]=34, "25-34", Table4[[#This Row],[Age]]&lt;=49, "35-49", Table4[[#This Row],[Age]]&lt;=64, "50-64", Table4[[#This Row],[Age]]&gt;=65, "65+")</f>
        <v>65+</v>
      </c>
      <c r="X2479" t="str">
        <f>_xlfn.XLOOKUP(Table4[[#This Row],[StoreID]],Stores!A:A,Stores!B:B, "Not found")</f>
        <v>MegaMart Brianahaven</v>
      </c>
      <c r="Y2479" t="str">
        <f>_xlfn.XLOOKUP(Table4[[#This Row],[StoreID]],Stores!A:A,Stores!C:C, "Not Found")</f>
        <v>Brianahaven</v>
      </c>
      <c r="Z2479" t="str">
        <f>_xlfn.XLOOKUP(Table4[[#This Row],[StoreID]],Stores!A:A,Stores!D:D, "Not Found")</f>
        <v>North</v>
      </c>
    </row>
    <row r="2480" spans="1:26">
      <c r="A2480" t="s">
        <v>3346</v>
      </c>
      <c r="B2480" s="1">
        <v>45183</v>
      </c>
      <c r="C2480" t="s">
        <v>636</v>
      </c>
      <c r="D2480" t="s">
        <v>764</v>
      </c>
      <c r="E2480" t="s">
        <v>831</v>
      </c>
      <c r="F2480">
        <v>3</v>
      </c>
      <c r="G2480">
        <v>0</v>
      </c>
      <c r="H2480" t="s">
        <v>871</v>
      </c>
      <c r="I2480" s="4">
        <f>Table4[[#This Row],[Quantity]]*Table4[[#This Row],[UnitPrice]]</f>
        <v>971.76</v>
      </c>
      <c r="J2480" s="4">
        <f>Table4[[#This Row],[Gross Revenue]]*(1-Table4[[#This Row],[Discount]])</f>
        <v>971.76</v>
      </c>
      <c r="K2480" s="4">
        <f>Table4[[#This Row],[Quantity]]*Table4[[#This Row],[CostPrice]]</f>
        <v>728.93999999999994</v>
      </c>
      <c r="L2480" s="4">
        <f>Table4[[#This Row],[Net Revenue]]-Table4[[#This Row],[Total Cost]]</f>
        <v>242.82000000000005</v>
      </c>
      <c r="M2480" t="str">
        <f>_xlfn.XLOOKUP(Table4[[#This Row],[ProductID]], Products!A:A,Products!B:B, "Not Found")</f>
        <v>Simple Accessories</v>
      </c>
      <c r="N2480" t="str">
        <f>TEXT(Table4[[#This Row],[Date]], "mmm")</f>
        <v>Sep</v>
      </c>
      <c r="O2480" t="str">
        <f>TEXT(Table4[[#This Row],[Date]], "yyyy")</f>
        <v>2023</v>
      </c>
      <c r="P2480" t="str">
        <f>_xlfn.XLOOKUP(Table4[[#This Row],[ProductID]],Products!A:A,Products!C:C, "Not Found")</f>
        <v>Fashion</v>
      </c>
      <c r="Q2480" t="str">
        <f>_xlfn.XLOOKUP(Table4[[#This Row],[ProductID]],Products!A:A,Products!D:D,"Not Found")</f>
        <v>Accessories</v>
      </c>
      <c r="R2480">
        <f>_xlfn.XLOOKUP(Table4[[#This Row],[ProductID]],Products!A:A,Products!E:E,"Not Found")</f>
        <v>323.92</v>
      </c>
      <c r="S2480">
        <f>_xlfn.XLOOKUP(Table4[[#This Row],[ProductID]],Products!A:A,Products!F:F, "Not Found")</f>
        <v>242.98</v>
      </c>
      <c r="T2480" t="str">
        <f>_xlfn.XLOOKUP(Table4[[#This Row],[CustomerID]],Customers!A:A,Customers!D:D, "Not Found")</f>
        <v>F</v>
      </c>
      <c r="U2480" s="6">
        <f>_xlfn.XLOOKUP(Table4[[#This Row],[CustomerID]],Customers!A:A,Customers!E:E, "Not Found")</f>
        <v>21899</v>
      </c>
      <c r="V2480">
        <f ca="1">DATEDIF(Table4[[#This Row],[CustomerBirthday]], TODAY(), "Y")</f>
        <v>66</v>
      </c>
      <c r="W2480" t="str" cm="1">
        <f t="array" aca="1" ref="W2480" ca="1">_xlfn.IFS(Table4[[#This Row],[Age]]&lt;25, "Under 25",Table4[[#This Row],[Age]]=34, "25-34", Table4[[#This Row],[Age]]&lt;=49, "35-49", Table4[[#This Row],[Age]]&lt;=64, "50-64", Table4[[#This Row],[Age]]&gt;=65, "65+")</f>
        <v>65+</v>
      </c>
      <c r="X2480" t="str">
        <f>_xlfn.XLOOKUP(Table4[[#This Row],[StoreID]],Stores!A:A,Stores!B:B, "Not found")</f>
        <v>MegaMart Jimenezborough</v>
      </c>
      <c r="Y2480" t="str">
        <f>_xlfn.XLOOKUP(Table4[[#This Row],[StoreID]],Stores!A:A,Stores!C:C, "Not Found")</f>
        <v>Jimenezborough</v>
      </c>
      <c r="Z2480" t="str">
        <f>_xlfn.XLOOKUP(Table4[[#This Row],[StoreID]],Stores!A:A,Stores!D:D, "Not Found")</f>
        <v>South</v>
      </c>
    </row>
    <row r="2481" spans="1:26">
      <c r="A2481" t="s">
        <v>3347</v>
      </c>
      <c r="B2481" s="1">
        <v>45582</v>
      </c>
      <c r="C2481" t="s">
        <v>403</v>
      </c>
      <c r="D2481" t="s">
        <v>782</v>
      </c>
      <c r="E2481" t="s">
        <v>842</v>
      </c>
      <c r="F2481">
        <v>3</v>
      </c>
      <c r="G2481">
        <v>0.1</v>
      </c>
      <c r="H2481" t="s">
        <v>875</v>
      </c>
      <c r="I2481" s="4">
        <f>Table4[[#This Row],[Quantity]]*Table4[[#This Row],[UnitPrice]]</f>
        <v>2021.34</v>
      </c>
      <c r="J2481" s="4">
        <f>Table4[[#This Row],[Gross Revenue]]*(1-Table4[[#This Row],[Discount]])</f>
        <v>1819.2059999999999</v>
      </c>
      <c r="K2481" s="4">
        <f>Table4[[#This Row],[Quantity]]*Table4[[#This Row],[CostPrice]]</f>
        <v>1089.99</v>
      </c>
      <c r="L2481" s="4">
        <f>Table4[[#This Row],[Net Revenue]]-Table4[[#This Row],[Total Cost]]</f>
        <v>729.21599999999989</v>
      </c>
      <c r="M2481" t="str">
        <f>_xlfn.XLOOKUP(Table4[[#This Row],[ProductID]], Products!A:A,Products!B:B, "Not Found")</f>
        <v>Deal Smartphone</v>
      </c>
      <c r="N2481" t="str">
        <f>TEXT(Table4[[#This Row],[Date]], "mmm")</f>
        <v>Oct</v>
      </c>
      <c r="O2481" t="str">
        <f>TEXT(Table4[[#This Row],[Date]], "yyyy")</f>
        <v>2024</v>
      </c>
      <c r="P2481" t="str">
        <f>_xlfn.XLOOKUP(Table4[[#This Row],[ProductID]],Products!A:A,Products!C:C, "Not Found")</f>
        <v>Electronics</v>
      </c>
      <c r="Q2481" t="str">
        <f>_xlfn.XLOOKUP(Table4[[#This Row],[ProductID]],Products!A:A,Products!D:D,"Not Found")</f>
        <v>Smartphone</v>
      </c>
      <c r="R2481">
        <f>_xlfn.XLOOKUP(Table4[[#This Row],[ProductID]],Products!A:A,Products!E:E,"Not Found")</f>
        <v>673.78</v>
      </c>
      <c r="S2481">
        <f>_xlfn.XLOOKUP(Table4[[#This Row],[ProductID]],Products!A:A,Products!F:F, "Not Found")</f>
        <v>363.33</v>
      </c>
      <c r="T2481" t="str">
        <f>_xlfn.XLOOKUP(Table4[[#This Row],[CustomerID]],Customers!A:A,Customers!D:D, "Not Found")</f>
        <v>M</v>
      </c>
      <c r="U2481" s="6">
        <f>_xlfn.XLOOKUP(Table4[[#This Row],[CustomerID]],Customers!A:A,Customers!E:E, "Not Found")</f>
        <v>22241</v>
      </c>
      <c r="V2481">
        <f ca="1">DATEDIF(Table4[[#This Row],[CustomerBirthday]], TODAY(), "Y")</f>
        <v>65</v>
      </c>
      <c r="W2481" t="str" cm="1">
        <f t="array" aca="1" ref="W2481" ca="1">_xlfn.IFS(Table4[[#This Row],[Age]]&lt;25, "Under 25",Table4[[#This Row],[Age]]=34, "25-34", Table4[[#This Row],[Age]]&lt;=49, "35-49", Table4[[#This Row],[Age]]&lt;=64, "50-64", Table4[[#This Row],[Age]]&gt;=65, "65+")</f>
        <v>65+</v>
      </c>
      <c r="X2481" t="str">
        <f>_xlfn.XLOOKUP(Table4[[#This Row],[StoreID]],Stores!A:A,Stores!B:B, "Not found")</f>
        <v>MegaMart Brianahaven</v>
      </c>
      <c r="Y2481" t="str">
        <f>_xlfn.XLOOKUP(Table4[[#This Row],[StoreID]],Stores!A:A,Stores!C:C, "Not Found")</f>
        <v>Brianahaven</v>
      </c>
      <c r="Z2481" t="str">
        <f>_xlfn.XLOOKUP(Table4[[#This Row],[StoreID]],Stores!A:A,Stores!D:D, "Not Found")</f>
        <v>North</v>
      </c>
    </row>
    <row r="2482" spans="1:26">
      <c r="A2482" t="s">
        <v>3348</v>
      </c>
      <c r="B2482" s="1">
        <v>45419</v>
      </c>
      <c r="C2482" t="s">
        <v>187</v>
      </c>
      <c r="D2482" t="s">
        <v>806</v>
      </c>
      <c r="E2482" t="s">
        <v>839</v>
      </c>
      <c r="F2482">
        <v>3</v>
      </c>
      <c r="G2482">
        <v>0.05</v>
      </c>
      <c r="H2482" t="s">
        <v>868</v>
      </c>
      <c r="I2482" s="4">
        <f>Table4[[#This Row],[Quantity]]*Table4[[#This Row],[UnitPrice]]</f>
        <v>5236.83</v>
      </c>
      <c r="J2482" s="4">
        <f>Table4[[#This Row],[Gross Revenue]]*(1-Table4[[#This Row],[Discount]])</f>
        <v>4974.9884999999995</v>
      </c>
      <c r="K2482" s="4">
        <f>Table4[[#This Row],[Quantity]]*Table4[[#This Row],[CostPrice]]</f>
        <v>3967.32</v>
      </c>
      <c r="L2482" s="4">
        <f>Table4[[#This Row],[Net Revenue]]-Table4[[#This Row],[Total Cost]]</f>
        <v>1007.6684999999993</v>
      </c>
      <c r="M2482" t="str">
        <f>_xlfn.XLOOKUP(Table4[[#This Row],[ProductID]], Products!A:A,Products!B:B, "Not Found")</f>
        <v>Piece Headphones</v>
      </c>
      <c r="N2482" t="str">
        <f>TEXT(Table4[[#This Row],[Date]], "mmm")</f>
        <v>May</v>
      </c>
      <c r="O2482" t="str">
        <f>TEXT(Table4[[#This Row],[Date]], "yyyy")</f>
        <v>2024</v>
      </c>
      <c r="P2482" t="str">
        <f>_xlfn.XLOOKUP(Table4[[#This Row],[ProductID]],Products!A:A,Products!C:C, "Not Found")</f>
        <v>Electronics</v>
      </c>
      <c r="Q2482" t="str">
        <f>_xlfn.XLOOKUP(Table4[[#This Row],[ProductID]],Products!A:A,Products!D:D,"Not Found")</f>
        <v>Headphones</v>
      </c>
      <c r="R2482">
        <f>_xlfn.XLOOKUP(Table4[[#This Row],[ProductID]],Products!A:A,Products!E:E,"Not Found")</f>
        <v>1745.61</v>
      </c>
      <c r="S2482">
        <f>_xlfn.XLOOKUP(Table4[[#This Row],[ProductID]],Products!A:A,Products!F:F, "Not Found")</f>
        <v>1322.44</v>
      </c>
      <c r="T2482" t="str">
        <f>_xlfn.XLOOKUP(Table4[[#This Row],[CustomerID]],Customers!A:A,Customers!D:D, "Not Found")</f>
        <v>M</v>
      </c>
      <c r="U2482" s="6">
        <f>_xlfn.XLOOKUP(Table4[[#This Row],[CustomerID]],Customers!A:A,Customers!E:E, "Not Found")</f>
        <v>38351</v>
      </c>
      <c r="V2482">
        <f ca="1">DATEDIF(Table4[[#This Row],[CustomerBirthday]], TODAY(), "Y")</f>
        <v>21</v>
      </c>
      <c r="W2482" t="str" cm="1">
        <f t="array" aca="1" ref="W2482" ca="1">_xlfn.IFS(Table4[[#This Row],[Age]]&lt;25, "Under 25",Table4[[#This Row],[Age]]=34, "25-34", Table4[[#This Row],[Age]]&lt;=49, "35-49", Table4[[#This Row],[Age]]&lt;=64, "50-64", Table4[[#This Row],[Age]]&gt;=65, "65+")</f>
        <v>Under 25</v>
      </c>
      <c r="X2482" t="str">
        <f>_xlfn.XLOOKUP(Table4[[#This Row],[StoreID]],Stores!A:A,Stores!B:B, "Not found")</f>
        <v>MegaMart New Michele</v>
      </c>
      <c r="Y2482" t="str">
        <f>_xlfn.XLOOKUP(Table4[[#This Row],[StoreID]],Stores!A:A,Stores!C:C, "Not Found")</f>
        <v>New Michele</v>
      </c>
      <c r="Z2482" t="str">
        <f>_xlfn.XLOOKUP(Table4[[#This Row],[StoreID]],Stores!A:A,Stores!D:D, "Not Found")</f>
        <v>West</v>
      </c>
    </row>
    <row r="2483" spans="1:26">
      <c r="A2483" t="s">
        <v>3349</v>
      </c>
      <c r="B2483" s="1">
        <v>45892</v>
      </c>
      <c r="C2483" t="s">
        <v>509</v>
      </c>
      <c r="D2483" t="s">
        <v>747</v>
      </c>
      <c r="E2483" t="s">
        <v>835</v>
      </c>
      <c r="F2483">
        <v>1</v>
      </c>
      <c r="G2483">
        <v>0.15</v>
      </c>
      <c r="H2483" t="s">
        <v>868</v>
      </c>
      <c r="I2483" s="4">
        <f>Table4[[#This Row],[Quantity]]*Table4[[#This Row],[UnitPrice]]</f>
        <v>1134.8</v>
      </c>
      <c r="J2483" s="4">
        <f>Table4[[#This Row],[Gross Revenue]]*(1-Table4[[#This Row],[Discount]])</f>
        <v>964.57999999999993</v>
      </c>
      <c r="K2483" s="4">
        <f>Table4[[#This Row],[Quantity]]*Table4[[#This Row],[CostPrice]]</f>
        <v>675.1</v>
      </c>
      <c r="L2483" s="4">
        <f>Table4[[#This Row],[Net Revenue]]-Table4[[#This Row],[Total Cost]]</f>
        <v>289.4799999999999</v>
      </c>
      <c r="M2483" t="str">
        <f>_xlfn.XLOOKUP(Table4[[#This Row],[ProductID]], Products!A:A,Products!B:B, "Not Found")</f>
        <v>World Watches</v>
      </c>
      <c r="N2483" t="str">
        <f>TEXT(Table4[[#This Row],[Date]], "mmm")</f>
        <v>Aug</v>
      </c>
      <c r="O2483" t="str">
        <f>TEXT(Table4[[#This Row],[Date]], "yyyy")</f>
        <v>2025</v>
      </c>
      <c r="P2483" t="str">
        <f>_xlfn.XLOOKUP(Table4[[#This Row],[ProductID]],Products!A:A,Products!C:C, "Not Found")</f>
        <v>Fashion</v>
      </c>
      <c r="Q2483" t="str">
        <f>_xlfn.XLOOKUP(Table4[[#This Row],[ProductID]],Products!A:A,Products!D:D,"Not Found")</f>
        <v>Watches</v>
      </c>
      <c r="R2483">
        <f>_xlfn.XLOOKUP(Table4[[#This Row],[ProductID]],Products!A:A,Products!E:E,"Not Found")</f>
        <v>1134.8</v>
      </c>
      <c r="S2483">
        <f>_xlfn.XLOOKUP(Table4[[#This Row],[ProductID]],Products!A:A,Products!F:F, "Not Found")</f>
        <v>675.1</v>
      </c>
      <c r="T2483" t="str">
        <f>_xlfn.XLOOKUP(Table4[[#This Row],[CustomerID]],Customers!A:A,Customers!D:D, "Not Found")</f>
        <v>F</v>
      </c>
      <c r="U2483" s="6">
        <f>_xlfn.XLOOKUP(Table4[[#This Row],[CustomerID]],Customers!A:A,Customers!E:E, "Not Found")</f>
        <v>26827</v>
      </c>
      <c r="V2483">
        <f ca="1">DATEDIF(Table4[[#This Row],[CustomerBirthday]], TODAY(), "Y")</f>
        <v>53</v>
      </c>
      <c r="W2483" t="str" cm="1">
        <f t="array" aca="1" ref="W2483" ca="1">_xlfn.IFS(Table4[[#This Row],[Age]]&lt;25, "Under 25",Table4[[#This Row],[Age]]=34, "25-34", Table4[[#This Row],[Age]]&lt;=49, "35-49", Table4[[#This Row],[Age]]&lt;=64, "50-64", Table4[[#This Row],[Age]]&gt;=65, "65+")</f>
        <v>50-64</v>
      </c>
      <c r="X2483" t="str">
        <f>_xlfn.XLOOKUP(Table4[[#This Row],[StoreID]],Stores!A:A,Stores!B:B, "Not found")</f>
        <v>MegaMart Peckmouth</v>
      </c>
      <c r="Y2483" t="str">
        <f>_xlfn.XLOOKUP(Table4[[#This Row],[StoreID]],Stores!A:A,Stores!C:C, "Not Found")</f>
        <v>Peckmouth</v>
      </c>
      <c r="Z2483" t="str">
        <f>_xlfn.XLOOKUP(Table4[[#This Row],[StoreID]],Stores!A:A,Stores!D:D, "Not Found")</f>
        <v>East</v>
      </c>
    </row>
    <row r="2484" spans="1:26">
      <c r="A2484" t="s">
        <v>3350</v>
      </c>
      <c r="B2484" s="1">
        <v>45663</v>
      </c>
      <c r="C2484" t="s">
        <v>549</v>
      </c>
      <c r="D2484" t="s">
        <v>790</v>
      </c>
      <c r="E2484" t="s">
        <v>846</v>
      </c>
      <c r="F2484">
        <v>4</v>
      </c>
      <c r="G2484">
        <v>0.15</v>
      </c>
      <c r="H2484" t="s">
        <v>868</v>
      </c>
      <c r="I2484" s="4">
        <f>Table4[[#This Row],[Quantity]]*Table4[[#This Row],[UnitPrice]]</f>
        <v>1218.8399999999999</v>
      </c>
      <c r="J2484" s="4">
        <f>Table4[[#This Row],[Gross Revenue]]*(1-Table4[[#This Row],[Discount]])</f>
        <v>1036.0139999999999</v>
      </c>
      <c r="K2484" s="4">
        <f>Table4[[#This Row],[Quantity]]*Table4[[#This Row],[CostPrice]]</f>
        <v>656.04</v>
      </c>
      <c r="L2484" s="4">
        <f>Table4[[#This Row],[Net Revenue]]-Table4[[#This Row],[Total Cost]]</f>
        <v>379.97399999999993</v>
      </c>
      <c r="M2484" t="str">
        <f>_xlfn.XLOOKUP(Table4[[#This Row],[ProductID]], Products!A:A,Products!B:B, "Not Found")</f>
        <v>Difficult Vegetables</v>
      </c>
      <c r="N2484" t="str">
        <f>TEXT(Table4[[#This Row],[Date]], "mmm")</f>
        <v>Jan</v>
      </c>
      <c r="O2484" t="str">
        <f>TEXT(Table4[[#This Row],[Date]], "yyyy")</f>
        <v>2025</v>
      </c>
      <c r="P2484" t="str">
        <f>_xlfn.XLOOKUP(Table4[[#This Row],[ProductID]],Products!A:A,Products!C:C, "Not Found")</f>
        <v>Groceries</v>
      </c>
      <c r="Q2484" t="str">
        <f>_xlfn.XLOOKUP(Table4[[#This Row],[ProductID]],Products!A:A,Products!D:D,"Not Found")</f>
        <v>Vegetables</v>
      </c>
      <c r="R2484">
        <f>_xlfn.XLOOKUP(Table4[[#This Row],[ProductID]],Products!A:A,Products!E:E,"Not Found")</f>
        <v>304.70999999999998</v>
      </c>
      <c r="S2484">
        <f>_xlfn.XLOOKUP(Table4[[#This Row],[ProductID]],Products!A:A,Products!F:F, "Not Found")</f>
        <v>164.01</v>
      </c>
      <c r="T2484" t="str">
        <f>_xlfn.XLOOKUP(Table4[[#This Row],[CustomerID]],Customers!A:A,Customers!D:D, "Not Found")</f>
        <v>M</v>
      </c>
      <c r="U2484" s="6">
        <f>_xlfn.XLOOKUP(Table4[[#This Row],[CustomerID]],Customers!A:A,Customers!E:E, "Not Found")</f>
        <v>31945</v>
      </c>
      <c r="V2484">
        <f ca="1">DATEDIF(Table4[[#This Row],[CustomerBirthday]], TODAY(), "Y")</f>
        <v>39</v>
      </c>
      <c r="W2484" t="str" cm="1">
        <f t="array" aca="1" ref="W2484" ca="1">_xlfn.IFS(Table4[[#This Row],[Age]]&lt;25, "Under 25",Table4[[#This Row],[Age]]=34, "25-34", Table4[[#This Row],[Age]]&lt;=49, "35-49", Table4[[#This Row],[Age]]&lt;=64, "50-64", Table4[[#This Row],[Age]]&gt;=65, "65+")</f>
        <v>35-49</v>
      </c>
      <c r="X2484" t="str">
        <f>_xlfn.XLOOKUP(Table4[[#This Row],[StoreID]],Stores!A:A,Stores!B:B, "Not found")</f>
        <v>MegaMart Johnmouth</v>
      </c>
      <c r="Y2484" t="str">
        <f>_xlfn.XLOOKUP(Table4[[#This Row],[StoreID]],Stores!A:A,Stores!C:C, "Not Found")</f>
        <v>Johnmouth</v>
      </c>
      <c r="Z2484" t="str">
        <f>_xlfn.XLOOKUP(Table4[[#This Row],[StoreID]],Stores!A:A,Stores!D:D, "Not Found")</f>
        <v>East</v>
      </c>
    </row>
    <row r="2485" spans="1:26">
      <c r="A2485" t="s">
        <v>3351</v>
      </c>
      <c r="B2485" s="1">
        <v>45230</v>
      </c>
      <c r="C2485" t="s">
        <v>241</v>
      </c>
      <c r="D2485" t="s">
        <v>769</v>
      </c>
      <c r="E2485" t="s">
        <v>839</v>
      </c>
      <c r="F2485">
        <v>3</v>
      </c>
      <c r="G2485">
        <v>0.1</v>
      </c>
      <c r="H2485" t="s">
        <v>868</v>
      </c>
      <c r="I2485" s="4">
        <f>Table4[[#This Row],[Quantity]]*Table4[[#This Row],[UnitPrice]]</f>
        <v>76.710000000000008</v>
      </c>
      <c r="J2485" s="4">
        <f>Table4[[#This Row],[Gross Revenue]]*(1-Table4[[#This Row],[Discount]])</f>
        <v>69.039000000000016</v>
      </c>
      <c r="K2485" s="4">
        <f>Table4[[#This Row],[Quantity]]*Table4[[#This Row],[CostPrice]]</f>
        <v>57.150000000000006</v>
      </c>
      <c r="L2485" s="4">
        <f>Table4[[#This Row],[Net Revenue]]-Table4[[#This Row],[Total Cost]]</f>
        <v>11.88900000000001</v>
      </c>
      <c r="M2485" t="str">
        <f>_xlfn.XLOOKUP(Table4[[#This Row],[ProductID]], Products!A:A,Products!B:B, "Not Found")</f>
        <v>How Vegetables</v>
      </c>
      <c r="N2485" t="str">
        <f>TEXT(Table4[[#This Row],[Date]], "mmm")</f>
        <v>Oct</v>
      </c>
      <c r="O2485" t="str">
        <f>TEXT(Table4[[#This Row],[Date]], "yyyy")</f>
        <v>2023</v>
      </c>
      <c r="P2485" t="str">
        <f>_xlfn.XLOOKUP(Table4[[#This Row],[ProductID]],Products!A:A,Products!C:C, "Not Found")</f>
        <v>Groceries</v>
      </c>
      <c r="Q2485" t="str">
        <f>_xlfn.XLOOKUP(Table4[[#This Row],[ProductID]],Products!A:A,Products!D:D,"Not Found")</f>
        <v>Vegetables</v>
      </c>
      <c r="R2485">
        <f>_xlfn.XLOOKUP(Table4[[#This Row],[ProductID]],Products!A:A,Products!E:E,"Not Found")</f>
        <v>25.57</v>
      </c>
      <c r="S2485">
        <f>_xlfn.XLOOKUP(Table4[[#This Row],[ProductID]],Products!A:A,Products!F:F, "Not Found")</f>
        <v>19.05</v>
      </c>
      <c r="T2485" t="str">
        <f>_xlfn.XLOOKUP(Table4[[#This Row],[CustomerID]],Customers!A:A,Customers!D:D, "Not Found")</f>
        <v>M</v>
      </c>
      <c r="U2485" s="6">
        <f>_xlfn.XLOOKUP(Table4[[#This Row],[CustomerID]],Customers!A:A,Customers!E:E, "Not Found")</f>
        <v>26671</v>
      </c>
      <c r="V2485">
        <f ca="1">DATEDIF(Table4[[#This Row],[CustomerBirthday]], TODAY(), "Y")</f>
        <v>53</v>
      </c>
      <c r="W2485" t="str" cm="1">
        <f t="array" aca="1" ref="W2485" ca="1">_xlfn.IFS(Table4[[#This Row],[Age]]&lt;25, "Under 25",Table4[[#This Row],[Age]]=34, "25-34", Table4[[#This Row],[Age]]&lt;=49, "35-49", Table4[[#This Row],[Age]]&lt;=64, "50-64", Table4[[#This Row],[Age]]&gt;=65, "65+")</f>
        <v>50-64</v>
      </c>
      <c r="X2485" t="str">
        <f>_xlfn.XLOOKUP(Table4[[#This Row],[StoreID]],Stores!A:A,Stores!B:B, "Not found")</f>
        <v>MegaMart New Michele</v>
      </c>
      <c r="Y2485" t="str">
        <f>_xlfn.XLOOKUP(Table4[[#This Row],[StoreID]],Stores!A:A,Stores!C:C, "Not Found")</f>
        <v>New Michele</v>
      </c>
      <c r="Z2485" t="str">
        <f>_xlfn.XLOOKUP(Table4[[#This Row],[StoreID]],Stores!A:A,Stores!D:D, "Not Found")</f>
        <v>West</v>
      </c>
    </row>
    <row r="2486" spans="1:26">
      <c r="A2486" t="s">
        <v>3352</v>
      </c>
      <c r="B2486" s="1">
        <v>45770</v>
      </c>
      <c r="C2486" t="s">
        <v>618</v>
      </c>
      <c r="D2486" t="s">
        <v>822</v>
      </c>
      <c r="E2486" t="s">
        <v>842</v>
      </c>
      <c r="F2486">
        <v>3</v>
      </c>
      <c r="G2486">
        <v>0</v>
      </c>
      <c r="H2486" t="s">
        <v>871</v>
      </c>
      <c r="I2486" s="4">
        <f>Table4[[#This Row],[Quantity]]*Table4[[#This Row],[UnitPrice]]</f>
        <v>3649.08</v>
      </c>
      <c r="J2486" s="4">
        <f>Table4[[#This Row],[Gross Revenue]]*(1-Table4[[#This Row],[Discount]])</f>
        <v>3649.08</v>
      </c>
      <c r="K2486" s="4">
        <f>Table4[[#This Row],[Quantity]]*Table4[[#This Row],[CostPrice]]</f>
        <v>2384.3999999999996</v>
      </c>
      <c r="L2486" s="4">
        <f>Table4[[#This Row],[Net Revenue]]-Table4[[#This Row],[Total Cost]]</f>
        <v>1264.6800000000003</v>
      </c>
      <c r="M2486" t="str">
        <f>_xlfn.XLOOKUP(Table4[[#This Row],[ProductID]], Products!A:A,Products!B:B, "Not Found")</f>
        <v>Nor Bags</v>
      </c>
      <c r="N2486" t="str">
        <f>TEXT(Table4[[#This Row],[Date]], "mmm")</f>
        <v>Apr</v>
      </c>
      <c r="O2486" t="str">
        <f>TEXT(Table4[[#This Row],[Date]], "yyyy")</f>
        <v>2025</v>
      </c>
      <c r="P2486" t="str">
        <f>_xlfn.XLOOKUP(Table4[[#This Row],[ProductID]],Products!A:A,Products!C:C, "Not Found")</f>
        <v>Fashion</v>
      </c>
      <c r="Q2486" t="str">
        <f>_xlfn.XLOOKUP(Table4[[#This Row],[ProductID]],Products!A:A,Products!D:D,"Not Found")</f>
        <v>Bags</v>
      </c>
      <c r="R2486">
        <f>_xlfn.XLOOKUP(Table4[[#This Row],[ProductID]],Products!A:A,Products!E:E,"Not Found")</f>
        <v>1216.3599999999999</v>
      </c>
      <c r="S2486">
        <f>_xlfn.XLOOKUP(Table4[[#This Row],[ProductID]],Products!A:A,Products!F:F, "Not Found")</f>
        <v>794.8</v>
      </c>
      <c r="T2486" t="str">
        <f>_xlfn.XLOOKUP(Table4[[#This Row],[CustomerID]],Customers!A:A,Customers!D:D, "Not Found")</f>
        <v>M</v>
      </c>
      <c r="U2486" s="6">
        <f>_xlfn.XLOOKUP(Table4[[#This Row],[CustomerID]],Customers!A:A,Customers!E:E, "Not Found")</f>
        <v>38540</v>
      </c>
      <c r="V2486">
        <f ca="1">DATEDIF(Table4[[#This Row],[CustomerBirthday]], TODAY(), "Y")</f>
        <v>21</v>
      </c>
      <c r="W2486" t="str" cm="1">
        <f t="array" aca="1" ref="W2486" ca="1">_xlfn.IFS(Table4[[#This Row],[Age]]&lt;25, "Under 25",Table4[[#This Row],[Age]]=34, "25-34", Table4[[#This Row],[Age]]&lt;=49, "35-49", Table4[[#This Row],[Age]]&lt;=64, "50-64", Table4[[#This Row],[Age]]&gt;=65, "65+")</f>
        <v>Under 25</v>
      </c>
      <c r="X2486" t="str">
        <f>_xlfn.XLOOKUP(Table4[[#This Row],[StoreID]],Stores!A:A,Stores!B:B, "Not found")</f>
        <v>MegaMart Brianahaven</v>
      </c>
      <c r="Y2486" t="str">
        <f>_xlfn.XLOOKUP(Table4[[#This Row],[StoreID]],Stores!A:A,Stores!C:C, "Not Found")</f>
        <v>Brianahaven</v>
      </c>
      <c r="Z2486" t="str">
        <f>_xlfn.XLOOKUP(Table4[[#This Row],[StoreID]],Stores!A:A,Stores!D:D, "Not Found")</f>
        <v>North</v>
      </c>
    </row>
    <row r="2487" spans="1:26">
      <c r="A2487" t="s">
        <v>3353</v>
      </c>
      <c r="B2487" s="1">
        <v>45231</v>
      </c>
      <c r="C2487" t="s">
        <v>690</v>
      </c>
      <c r="D2487" t="s">
        <v>728</v>
      </c>
      <c r="E2487" t="s">
        <v>846</v>
      </c>
      <c r="F2487">
        <v>1</v>
      </c>
      <c r="G2487">
        <v>0.15</v>
      </c>
      <c r="H2487" t="s">
        <v>868</v>
      </c>
      <c r="I2487" s="4">
        <f>Table4[[#This Row],[Quantity]]*Table4[[#This Row],[UnitPrice]]</f>
        <v>318.05</v>
      </c>
      <c r="J2487" s="4">
        <f>Table4[[#This Row],[Gross Revenue]]*(1-Table4[[#This Row],[Discount]])</f>
        <v>270.34250000000003</v>
      </c>
      <c r="K2487" s="4">
        <f>Table4[[#This Row],[Quantity]]*Table4[[#This Row],[CostPrice]]</f>
        <v>187.34</v>
      </c>
      <c r="L2487" s="4">
        <f>Table4[[#This Row],[Net Revenue]]-Table4[[#This Row],[Total Cost]]</f>
        <v>83.002500000000026</v>
      </c>
      <c r="M2487" t="str">
        <f>_xlfn.XLOOKUP(Table4[[#This Row],[ProductID]], Products!A:A,Products!B:B, "Not Found")</f>
        <v>Company Fruits</v>
      </c>
      <c r="N2487" t="str">
        <f>TEXT(Table4[[#This Row],[Date]], "mmm")</f>
        <v>Nov</v>
      </c>
      <c r="O2487" t="str">
        <f>TEXT(Table4[[#This Row],[Date]], "yyyy")</f>
        <v>2023</v>
      </c>
      <c r="P2487" t="str">
        <f>_xlfn.XLOOKUP(Table4[[#This Row],[ProductID]],Products!A:A,Products!C:C, "Not Found")</f>
        <v>Groceries</v>
      </c>
      <c r="Q2487" t="str">
        <f>_xlfn.XLOOKUP(Table4[[#This Row],[ProductID]],Products!A:A,Products!D:D,"Not Found")</f>
        <v>Fruits</v>
      </c>
      <c r="R2487">
        <f>_xlfn.XLOOKUP(Table4[[#This Row],[ProductID]],Products!A:A,Products!E:E,"Not Found")</f>
        <v>318.05</v>
      </c>
      <c r="S2487">
        <f>_xlfn.XLOOKUP(Table4[[#This Row],[ProductID]],Products!A:A,Products!F:F, "Not Found")</f>
        <v>187.34</v>
      </c>
      <c r="T2487" t="str">
        <f>_xlfn.XLOOKUP(Table4[[#This Row],[CustomerID]],Customers!A:A,Customers!D:D, "Not Found")</f>
        <v>F</v>
      </c>
      <c r="U2487" s="6">
        <f>_xlfn.XLOOKUP(Table4[[#This Row],[CustomerID]],Customers!A:A,Customers!E:E, "Not Found")</f>
        <v>23491</v>
      </c>
      <c r="V2487">
        <f ca="1">DATEDIF(Table4[[#This Row],[CustomerBirthday]], TODAY(), "Y")</f>
        <v>62</v>
      </c>
      <c r="W2487" t="str" cm="1">
        <f t="array" aca="1" ref="W2487" ca="1">_xlfn.IFS(Table4[[#This Row],[Age]]&lt;25, "Under 25",Table4[[#This Row],[Age]]=34, "25-34", Table4[[#This Row],[Age]]&lt;=49, "35-49", Table4[[#This Row],[Age]]&lt;=64, "50-64", Table4[[#This Row],[Age]]&gt;=65, "65+")</f>
        <v>50-64</v>
      </c>
      <c r="X2487" t="str">
        <f>_xlfn.XLOOKUP(Table4[[#This Row],[StoreID]],Stores!A:A,Stores!B:B, "Not found")</f>
        <v>MegaMart Johnmouth</v>
      </c>
      <c r="Y2487" t="str">
        <f>_xlfn.XLOOKUP(Table4[[#This Row],[StoreID]],Stores!A:A,Stores!C:C, "Not Found")</f>
        <v>Johnmouth</v>
      </c>
      <c r="Z2487" t="str">
        <f>_xlfn.XLOOKUP(Table4[[#This Row],[StoreID]],Stores!A:A,Stores!D:D, "Not Found")</f>
        <v>East</v>
      </c>
    </row>
    <row r="2488" spans="1:26">
      <c r="A2488" t="s">
        <v>3354</v>
      </c>
      <c r="B2488" s="1">
        <v>45586</v>
      </c>
      <c r="C2488" t="s">
        <v>700</v>
      </c>
      <c r="D2488" t="s">
        <v>759</v>
      </c>
      <c r="E2488" t="s">
        <v>839</v>
      </c>
      <c r="F2488">
        <v>5</v>
      </c>
      <c r="G2488">
        <v>0.15</v>
      </c>
      <c r="H2488" t="s">
        <v>875</v>
      </c>
      <c r="I2488" s="4">
        <f>Table4[[#This Row],[Quantity]]*Table4[[#This Row],[UnitPrice]]</f>
        <v>5399.4500000000007</v>
      </c>
      <c r="J2488" s="4">
        <f>Table4[[#This Row],[Gross Revenue]]*(1-Table4[[#This Row],[Discount]])</f>
        <v>4589.5325000000003</v>
      </c>
      <c r="K2488" s="4">
        <f>Table4[[#This Row],[Quantity]]*Table4[[#This Row],[CostPrice]]</f>
        <v>3519.15</v>
      </c>
      <c r="L2488" s="4">
        <f>Table4[[#This Row],[Net Revenue]]-Table4[[#This Row],[Total Cost]]</f>
        <v>1070.3825000000002</v>
      </c>
      <c r="M2488" t="str">
        <f>_xlfn.XLOOKUP(Table4[[#This Row],[ProductID]], Products!A:A,Products!B:B, "Not Found")</f>
        <v>Democratic Smartphone</v>
      </c>
      <c r="N2488" t="str">
        <f>TEXT(Table4[[#This Row],[Date]], "mmm")</f>
        <v>Oct</v>
      </c>
      <c r="O2488" t="str">
        <f>TEXT(Table4[[#This Row],[Date]], "yyyy")</f>
        <v>2024</v>
      </c>
      <c r="P2488" t="str">
        <f>_xlfn.XLOOKUP(Table4[[#This Row],[ProductID]],Products!A:A,Products!C:C, "Not Found")</f>
        <v>Electronics</v>
      </c>
      <c r="Q2488" t="str">
        <f>_xlfn.XLOOKUP(Table4[[#This Row],[ProductID]],Products!A:A,Products!D:D,"Not Found")</f>
        <v>Smartphone</v>
      </c>
      <c r="R2488">
        <f>_xlfn.XLOOKUP(Table4[[#This Row],[ProductID]],Products!A:A,Products!E:E,"Not Found")</f>
        <v>1079.8900000000001</v>
      </c>
      <c r="S2488">
        <f>_xlfn.XLOOKUP(Table4[[#This Row],[ProductID]],Products!A:A,Products!F:F, "Not Found")</f>
        <v>703.83</v>
      </c>
      <c r="T2488" t="str">
        <f>_xlfn.XLOOKUP(Table4[[#This Row],[CustomerID]],Customers!A:A,Customers!D:D, "Not Found")</f>
        <v>F</v>
      </c>
      <c r="U2488" s="6">
        <f>_xlfn.XLOOKUP(Table4[[#This Row],[CustomerID]],Customers!A:A,Customers!E:E, "Not Found")</f>
        <v>25706</v>
      </c>
      <c r="V2488">
        <f ca="1">DATEDIF(Table4[[#This Row],[CustomerBirthday]], TODAY(), "Y")</f>
        <v>56</v>
      </c>
      <c r="W2488" t="str" cm="1">
        <f t="array" aca="1" ref="W2488" ca="1">_xlfn.IFS(Table4[[#This Row],[Age]]&lt;25, "Under 25",Table4[[#This Row],[Age]]=34, "25-34", Table4[[#This Row],[Age]]&lt;=49, "35-49", Table4[[#This Row],[Age]]&lt;=64, "50-64", Table4[[#This Row],[Age]]&gt;=65, "65+")</f>
        <v>50-64</v>
      </c>
      <c r="X2488" t="str">
        <f>_xlfn.XLOOKUP(Table4[[#This Row],[StoreID]],Stores!A:A,Stores!B:B, "Not found")</f>
        <v>MegaMart New Michele</v>
      </c>
      <c r="Y2488" t="str">
        <f>_xlfn.XLOOKUP(Table4[[#This Row],[StoreID]],Stores!A:A,Stores!C:C, "Not Found")</f>
        <v>New Michele</v>
      </c>
      <c r="Z2488" t="str">
        <f>_xlfn.XLOOKUP(Table4[[#This Row],[StoreID]],Stores!A:A,Stores!D:D, "Not Found")</f>
        <v>West</v>
      </c>
    </row>
    <row r="2489" spans="1:26">
      <c r="A2489" t="s">
        <v>3355</v>
      </c>
      <c r="B2489" s="1">
        <v>45581</v>
      </c>
      <c r="C2489" t="s">
        <v>163</v>
      </c>
      <c r="D2489" t="s">
        <v>772</v>
      </c>
      <c r="E2489" t="s">
        <v>846</v>
      </c>
      <c r="F2489">
        <v>2</v>
      </c>
      <c r="G2489">
        <v>0.1</v>
      </c>
      <c r="H2489" t="s">
        <v>871</v>
      </c>
      <c r="I2489" s="4">
        <f>Table4[[#This Row],[Quantity]]*Table4[[#This Row],[UnitPrice]]</f>
        <v>3756.94</v>
      </c>
      <c r="J2489" s="4">
        <f>Table4[[#This Row],[Gross Revenue]]*(1-Table4[[#This Row],[Discount]])</f>
        <v>3381.2460000000001</v>
      </c>
      <c r="K2489" s="4">
        <f>Table4[[#This Row],[Quantity]]*Table4[[#This Row],[CostPrice]]</f>
        <v>2029.82</v>
      </c>
      <c r="L2489" s="4">
        <f>Table4[[#This Row],[Net Revenue]]-Table4[[#This Row],[Total Cost]]</f>
        <v>1351.4260000000002</v>
      </c>
      <c r="M2489" t="str">
        <f>_xlfn.XLOOKUP(Table4[[#This Row],[ProductID]], Products!A:A,Products!B:B, "Not Found")</f>
        <v>And Footwear</v>
      </c>
      <c r="N2489" t="str">
        <f>TEXT(Table4[[#This Row],[Date]], "mmm")</f>
        <v>Oct</v>
      </c>
      <c r="O2489" t="str">
        <f>TEXT(Table4[[#This Row],[Date]], "yyyy")</f>
        <v>2024</v>
      </c>
      <c r="P2489" t="str">
        <f>_xlfn.XLOOKUP(Table4[[#This Row],[ProductID]],Products!A:A,Products!C:C, "Not Found")</f>
        <v>Fashion</v>
      </c>
      <c r="Q2489" t="str">
        <f>_xlfn.XLOOKUP(Table4[[#This Row],[ProductID]],Products!A:A,Products!D:D,"Not Found")</f>
        <v>Footwear</v>
      </c>
      <c r="R2489">
        <f>_xlfn.XLOOKUP(Table4[[#This Row],[ProductID]],Products!A:A,Products!E:E,"Not Found")</f>
        <v>1878.47</v>
      </c>
      <c r="S2489">
        <f>_xlfn.XLOOKUP(Table4[[#This Row],[ProductID]],Products!A:A,Products!F:F, "Not Found")</f>
        <v>1014.91</v>
      </c>
      <c r="T2489" t="str">
        <f>_xlfn.XLOOKUP(Table4[[#This Row],[CustomerID]],Customers!A:A,Customers!D:D, "Not Found")</f>
        <v>F</v>
      </c>
      <c r="U2489" s="6">
        <f>_xlfn.XLOOKUP(Table4[[#This Row],[CustomerID]],Customers!A:A,Customers!E:E, "Not Found")</f>
        <v>36564</v>
      </c>
      <c r="V2489">
        <f ca="1">DATEDIF(Table4[[#This Row],[CustomerBirthday]], TODAY(), "Y")</f>
        <v>26</v>
      </c>
      <c r="W2489" t="str" cm="1">
        <f t="array" aca="1" ref="W2489" ca="1">_xlfn.IFS(Table4[[#This Row],[Age]]&lt;25, "Under 25",Table4[[#This Row],[Age]]=34, "25-34", Table4[[#This Row],[Age]]&lt;=49, "35-49", Table4[[#This Row],[Age]]&lt;=64, "50-64", Table4[[#This Row],[Age]]&gt;=65, "65+")</f>
        <v>35-49</v>
      </c>
      <c r="X2489" t="str">
        <f>_xlfn.XLOOKUP(Table4[[#This Row],[StoreID]],Stores!A:A,Stores!B:B, "Not found")</f>
        <v>MegaMart Johnmouth</v>
      </c>
      <c r="Y2489" t="str">
        <f>_xlfn.XLOOKUP(Table4[[#This Row],[StoreID]],Stores!A:A,Stores!C:C, "Not Found")</f>
        <v>Johnmouth</v>
      </c>
      <c r="Z2489" t="str">
        <f>_xlfn.XLOOKUP(Table4[[#This Row],[StoreID]],Stores!A:A,Stores!D:D, "Not Found")</f>
        <v>East</v>
      </c>
    </row>
    <row r="2490" spans="1:26">
      <c r="A2490" t="s">
        <v>3356</v>
      </c>
      <c r="B2490" s="1">
        <v>45353</v>
      </c>
      <c r="C2490" t="s">
        <v>531</v>
      </c>
      <c r="D2490" t="s">
        <v>772</v>
      </c>
      <c r="E2490" t="s">
        <v>835</v>
      </c>
      <c r="F2490">
        <v>2</v>
      </c>
      <c r="G2490">
        <v>0.1</v>
      </c>
      <c r="H2490" t="s">
        <v>875</v>
      </c>
      <c r="I2490" s="4">
        <f>Table4[[#This Row],[Quantity]]*Table4[[#This Row],[UnitPrice]]</f>
        <v>3756.94</v>
      </c>
      <c r="J2490" s="4">
        <f>Table4[[#This Row],[Gross Revenue]]*(1-Table4[[#This Row],[Discount]])</f>
        <v>3381.2460000000001</v>
      </c>
      <c r="K2490" s="4">
        <f>Table4[[#This Row],[Quantity]]*Table4[[#This Row],[CostPrice]]</f>
        <v>2029.82</v>
      </c>
      <c r="L2490" s="4">
        <f>Table4[[#This Row],[Net Revenue]]-Table4[[#This Row],[Total Cost]]</f>
        <v>1351.4260000000002</v>
      </c>
      <c r="M2490" t="str">
        <f>_xlfn.XLOOKUP(Table4[[#This Row],[ProductID]], Products!A:A,Products!B:B, "Not Found")</f>
        <v>And Footwear</v>
      </c>
      <c r="N2490" t="str">
        <f>TEXT(Table4[[#This Row],[Date]], "mmm")</f>
        <v>Mar</v>
      </c>
      <c r="O2490" t="str">
        <f>TEXT(Table4[[#This Row],[Date]], "yyyy")</f>
        <v>2024</v>
      </c>
      <c r="P2490" t="str">
        <f>_xlfn.XLOOKUP(Table4[[#This Row],[ProductID]],Products!A:A,Products!C:C, "Not Found")</f>
        <v>Fashion</v>
      </c>
      <c r="Q2490" t="str">
        <f>_xlfn.XLOOKUP(Table4[[#This Row],[ProductID]],Products!A:A,Products!D:D,"Not Found")</f>
        <v>Footwear</v>
      </c>
      <c r="R2490">
        <f>_xlfn.XLOOKUP(Table4[[#This Row],[ProductID]],Products!A:A,Products!E:E,"Not Found")</f>
        <v>1878.47</v>
      </c>
      <c r="S2490">
        <f>_xlfn.XLOOKUP(Table4[[#This Row],[ProductID]],Products!A:A,Products!F:F, "Not Found")</f>
        <v>1014.91</v>
      </c>
      <c r="T2490" t="str">
        <f>_xlfn.XLOOKUP(Table4[[#This Row],[CustomerID]],Customers!A:A,Customers!D:D, "Not Found")</f>
        <v>F</v>
      </c>
      <c r="U2490" s="6">
        <f>_xlfn.XLOOKUP(Table4[[#This Row],[CustomerID]],Customers!A:A,Customers!E:E, "Not Found")</f>
        <v>35515</v>
      </c>
      <c r="V2490">
        <f ca="1">DATEDIF(Table4[[#This Row],[CustomerBirthday]], TODAY(), "Y")</f>
        <v>29</v>
      </c>
      <c r="W2490" t="str" cm="1">
        <f t="array" aca="1" ref="W2490" ca="1">_xlfn.IFS(Table4[[#This Row],[Age]]&lt;25, "Under 25",Table4[[#This Row],[Age]]=34, "25-34", Table4[[#This Row],[Age]]&lt;=49, "35-49", Table4[[#This Row],[Age]]&lt;=64, "50-64", Table4[[#This Row],[Age]]&gt;=65, "65+")</f>
        <v>35-49</v>
      </c>
      <c r="X2490" t="str">
        <f>_xlfn.XLOOKUP(Table4[[#This Row],[StoreID]],Stores!A:A,Stores!B:B, "Not found")</f>
        <v>MegaMart Peckmouth</v>
      </c>
      <c r="Y2490" t="str">
        <f>_xlfn.XLOOKUP(Table4[[#This Row],[StoreID]],Stores!A:A,Stores!C:C, "Not Found")</f>
        <v>Peckmouth</v>
      </c>
      <c r="Z2490" t="str">
        <f>_xlfn.XLOOKUP(Table4[[#This Row],[StoreID]],Stores!A:A,Stores!D:D, "Not Found")</f>
        <v>East</v>
      </c>
    </row>
    <row r="2491" spans="1:26">
      <c r="A2491" t="s">
        <v>3357</v>
      </c>
      <c r="B2491" s="1">
        <v>45549</v>
      </c>
      <c r="C2491" t="s">
        <v>97</v>
      </c>
      <c r="D2491" t="s">
        <v>806</v>
      </c>
      <c r="E2491" t="s">
        <v>839</v>
      </c>
      <c r="F2491">
        <v>2</v>
      </c>
      <c r="G2491">
        <v>0.1</v>
      </c>
      <c r="H2491" t="s">
        <v>868</v>
      </c>
      <c r="I2491" s="4">
        <f>Table4[[#This Row],[Quantity]]*Table4[[#This Row],[UnitPrice]]</f>
        <v>3491.22</v>
      </c>
      <c r="J2491" s="4">
        <f>Table4[[#This Row],[Gross Revenue]]*(1-Table4[[#This Row],[Discount]])</f>
        <v>3142.098</v>
      </c>
      <c r="K2491" s="4">
        <f>Table4[[#This Row],[Quantity]]*Table4[[#This Row],[CostPrice]]</f>
        <v>2644.88</v>
      </c>
      <c r="L2491" s="4">
        <f>Table4[[#This Row],[Net Revenue]]-Table4[[#This Row],[Total Cost]]</f>
        <v>497.21799999999985</v>
      </c>
      <c r="M2491" t="str">
        <f>_xlfn.XLOOKUP(Table4[[#This Row],[ProductID]], Products!A:A,Products!B:B, "Not Found")</f>
        <v>Piece Headphones</v>
      </c>
      <c r="N2491" t="str">
        <f>TEXT(Table4[[#This Row],[Date]], "mmm")</f>
        <v>Sep</v>
      </c>
      <c r="O2491" t="str">
        <f>TEXT(Table4[[#This Row],[Date]], "yyyy")</f>
        <v>2024</v>
      </c>
      <c r="P2491" t="str">
        <f>_xlfn.XLOOKUP(Table4[[#This Row],[ProductID]],Products!A:A,Products!C:C, "Not Found")</f>
        <v>Electronics</v>
      </c>
      <c r="Q2491" t="str">
        <f>_xlfn.XLOOKUP(Table4[[#This Row],[ProductID]],Products!A:A,Products!D:D,"Not Found")</f>
        <v>Headphones</v>
      </c>
      <c r="R2491">
        <f>_xlfn.XLOOKUP(Table4[[#This Row],[ProductID]],Products!A:A,Products!E:E,"Not Found")</f>
        <v>1745.61</v>
      </c>
      <c r="S2491">
        <f>_xlfn.XLOOKUP(Table4[[#This Row],[ProductID]],Products!A:A,Products!F:F, "Not Found")</f>
        <v>1322.44</v>
      </c>
      <c r="T2491" t="str">
        <f>_xlfn.XLOOKUP(Table4[[#This Row],[CustomerID]],Customers!A:A,Customers!D:D, "Not Found")</f>
        <v>F</v>
      </c>
      <c r="U2491" s="6">
        <f>_xlfn.XLOOKUP(Table4[[#This Row],[CustomerID]],Customers!A:A,Customers!E:E, "Not Found")</f>
        <v>22610</v>
      </c>
      <c r="V2491">
        <f ca="1">DATEDIF(Table4[[#This Row],[CustomerBirthday]], TODAY(), "Y")</f>
        <v>64</v>
      </c>
      <c r="W2491" t="str" cm="1">
        <f t="array" aca="1" ref="W2491" ca="1">_xlfn.IFS(Table4[[#This Row],[Age]]&lt;25, "Under 25",Table4[[#This Row],[Age]]=34, "25-34", Table4[[#This Row],[Age]]&lt;=49, "35-49", Table4[[#This Row],[Age]]&lt;=64, "50-64", Table4[[#This Row],[Age]]&gt;=65, "65+")</f>
        <v>50-64</v>
      </c>
      <c r="X2491" t="str">
        <f>_xlfn.XLOOKUP(Table4[[#This Row],[StoreID]],Stores!A:A,Stores!B:B, "Not found")</f>
        <v>MegaMart New Michele</v>
      </c>
      <c r="Y2491" t="str">
        <f>_xlfn.XLOOKUP(Table4[[#This Row],[StoreID]],Stores!A:A,Stores!C:C, "Not Found")</f>
        <v>New Michele</v>
      </c>
      <c r="Z2491" t="str">
        <f>_xlfn.XLOOKUP(Table4[[#This Row],[StoreID]],Stores!A:A,Stores!D:D, "Not Found")</f>
        <v>West</v>
      </c>
    </row>
    <row r="2492" spans="1:26">
      <c r="A2492" t="s">
        <v>3358</v>
      </c>
      <c r="B2492" s="1">
        <v>45321</v>
      </c>
      <c r="C2492" t="s">
        <v>382</v>
      </c>
      <c r="D2492" t="s">
        <v>792</v>
      </c>
      <c r="E2492" t="s">
        <v>835</v>
      </c>
      <c r="F2492">
        <v>4</v>
      </c>
      <c r="G2492">
        <v>0</v>
      </c>
      <c r="H2492" t="s">
        <v>871</v>
      </c>
      <c r="I2492" s="4">
        <f>Table4[[#This Row],[Quantity]]*Table4[[#This Row],[UnitPrice]]</f>
        <v>7195.88</v>
      </c>
      <c r="J2492" s="4">
        <f>Table4[[#This Row],[Gross Revenue]]*(1-Table4[[#This Row],[Discount]])</f>
        <v>7195.88</v>
      </c>
      <c r="K2492" s="4">
        <f>Table4[[#This Row],[Quantity]]*Table4[[#This Row],[CostPrice]]</f>
        <v>5316.6</v>
      </c>
      <c r="L2492" s="4">
        <f>Table4[[#This Row],[Net Revenue]]-Table4[[#This Row],[Total Cost]]</f>
        <v>1879.2799999999997</v>
      </c>
      <c r="M2492" t="str">
        <f>_xlfn.XLOOKUP(Table4[[#This Row],[ProductID]], Products!A:A,Products!B:B, "Not Found")</f>
        <v>Beat Accessories</v>
      </c>
      <c r="N2492" t="str">
        <f>TEXT(Table4[[#This Row],[Date]], "mmm")</f>
        <v>Jan</v>
      </c>
      <c r="O2492" t="str">
        <f>TEXT(Table4[[#This Row],[Date]], "yyyy")</f>
        <v>2024</v>
      </c>
      <c r="P2492" t="str">
        <f>_xlfn.XLOOKUP(Table4[[#This Row],[ProductID]],Products!A:A,Products!C:C, "Not Found")</f>
        <v>Fashion</v>
      </c>
      <c r="Q2492" t="str">
        <f>_xlfn.XLOOKUP(Table4[[#This Row],[ProductID]],Products!A:A,Products!D:D,"Not Found")</f>
        <v>Accessories</v>
      </c>
      <c r="R2492">
        <f>_xlfn.XLOOKUP(Table4[[#This Row],[ProductID]],Products!A:A,Products!E:E,"Not Found")</f>
        <v>1798.97</v>
      </c>
      <c r="S2492">
        <f>_xlfn.XLOOKUP(Table4[[#This Row],[ProductID]],Products!A:A,Products!F:F, "Not Found")</f>
        <v>1329.15</v>
      </c>
      <c r="T2492" t="str">
        <f>_xlfn.XLOOKUP(Table4[[#This Row],[CustomerID]],Customers!A:A,Customers!D:D, "Not Found")</f>
        <v>F</v>
      </c>
      <c r="U2492" s="6">
        <f>_xlfn.XLOOKUP(Table4[[#This Row],[CustomerID]],Customers!A:A,Customers!E:E, "Not Found")</f>
        <v>35236</v>
      </c>
      <c r="V2492">
        <f ca="1">DATEDIF(Table4[[#This Row],[CustomerBirthday]], TODAY(), "Y")</f>
        <v>30</v>
      </c>
      <c r="W2492" t="str" cm="1">
        <f t="array" aca="1" ref="W2492" ca="1">_xlfn.IFS(Table4[[#This Row],[Age]]&lt;25, "Under 25",Table4[[#This Row],[Age]]=34, "25-34", Table4[[#This Row],[Age]]&lt;=49, "35-49", Table4[[#This Row],[Age]]&lt;=64, "50-64", Table4[[#This Row],[Age]]&gt;=65, "65+")</f>
        <v>35-49</v>
      </c>
      <c r="X2492" t="str">
        <f>_xlfn.XLOOKUP(Table4[[#This Row],[StoreID]],Stores!A:A,Stores!B:B, "Not found")</f>
        <v>MegaMart Peckmouth</v>
      </c>
      <c r="Y2492" t="str">
        <f>_xlfn.XLOOKUP(Table4[[#This Row],[StoreID]],Stores!A:A,Stores!C:C, "Not Found")</f>
        <v>Peckmouth</v>
      </c>
      <c r="Z2492" t="str">
        <f>_xlfn.XLOOKUP(Table4[[#This Row],[StoreID]],Stores!A:A,Stores!D:D, "Not Found")</f>
        <v>East</v>
      </c>
    </row>
    <row r="2493" spans="1:26">
      <c r="A2493" t="s">
        <v>3359</v>
      </c>
      <c r="B2493" s="1">
        <v>45712</v>
      </c>
      <c r="C2493" t="s">
        <v>202</v>
      </c>
      <c r="D2493" t="s">
        <v>786</v>
      </c>
      <c r="E2493" t="s">
        <v>835</v>
      </c>
      <c r="F2493">
        <v>3</v>
      </c>
      <c r="G2493">
        <v>0.1</v>
      </c>
      <c r="H2493" t="s">
        <v>875</v>
      </c>
      <c r="I2493" s="4">
        <f>Table4[[#This Row],[Quantity]]*Table4[[#This Row],[UnitPrice]]</f>
        <v>87.72</v>
      </c>
      <c r="J2493" s="4">
        <f>Table4[[#This Row],[Gross Revenue]]*(1-Table4[[#This Row],[Discount]])</f>
        <v>78.948000000000008</v>
      </c>
      <c r="K2493" s="4">
        <f>Table4[[#This Row],[Quantity]]*Table4[[#This Row],[CostPrice]]</f>
        <v>45.839999999999996</v>
      </c>
      <c r="L2493" s="4">
        <f>Table4[[#This Row],[Net Revenue]]-Table4[[#This Row],[Total Cost]]</f>
        <v>33.108000000000011</v>
      </c>
      <c r="M2493" t="str">
        <f>_xlfn.XLOOKUP(Table4[[#This Row],[ProductID]], Products!A:A,Products!B:B, "Not Found")</f>
        <v>National Watches</v>
      </c>
      <c r="N2493" t="str">
        <f>TEXT(Table4[[#This Row],[Date]], "mmm")</f>
        <v>Feb</v>
      </c>
      <c r="O2493" t="str">
        <f>TEXT(Table4[[#This Row],[Date]], "yyyy")</f>
        <v>2025</v>
      </c>
      <c r="P2493" t="str">
        <f>_xlfn.XLOOKUP(Table4[[#This Row],[ProductID]],Products!A:A,Products!C:C, "Not Found")</f>
        <v>Fashion</v>
      </c>
      <c r="Q2493" t="str">
        <f>_xlfn.XLOOKUP(Table4[[#This Row],[ProductID]],Products!A:A,Products!D:D,"Not Found")</f>
        <v>Watches</v>
      </c>
      <c r="R2493">
        <f>_xlfn.XLOOKUP(Table4[[#This Row],[ProductID]],Products!A:A,Products!E:E,"Not Found")</f>
        <v>29.24</v>
      </c>
      <c r="S2493">
        <f>_xlfn.XLOOKUP(Table4[[#This Row],[ProductID]],Products!A:A,Products!F:F, "Not Found")</f>
        <v>15.28</v>
      </c>
      <c r="T2493" t="str">
        <f>_xlfn.XLOOKUP(Table4[[#This Row],[CustomerID]],Customers!A:A,Customers!D:D, "Not Found")</f>
        <v>F</v>
      </c>
      <c r="U2493" s="6">
        <f>_xlfn.XLOOKUP(Table4[[#This Row],[CustomerID]],Customers!A:A,Customers!E:E, "Not Found")</f>
        <v>33492</v>
      </c>
      <c r="V2493">
        <f ca="1">DATEDIF(Table4[[#This Row],[CustomerBirthday]], TODAY(), "Y")</f>
        <v>34</v>
      </c>
      <c r="W2493" t="str" cm="1">
        <f t="array" aca="1" ref="W2493" ca="1">_xlfn.IFS(Table4[[#This Row],[Age]]&lt;25, "Under 25",Table4[[#This Row],[Age]]=34, "25-34", Table4[[#This Row],[Age]]&lt;=49, "35-49", Table4[[#This Row],[Age]]&lt;=64, "50-64", Table4[[#This Row],[Age]]&gt;=65, "65+")</f>
        <v>25-34</v>
      </c>
      <c r="X2493" t="str">
        <f>_xlfn.XLOOKUP(Table4[[#This Row],[StoreID]],Stores!A:A,Stores!B:B, "Not found")</f>
        <v>MegaMart Peckmouth</v>
      </c>
      <c r="Y2493" t="str">
        <f>_xlfn.XLOOKUP(Table4[[#This Row],[StoreID]],Stores!A:A,Stores!C:C, "Not Found")</f>
        <v>Peckmouth</v>
      </c>
      <c r="Z2493" t="str">
        <f>_xlfn.XLOOKUP(Table4[[#This Row],[StoreID]],Stores!A:A,Stores!D:D, "Not Found")</f>
        <v>East</v>
      </c>
    </row>
    <row r="2494" spans="1:26">
      <c r="A2494" t="s">
        <v>3360</v>
      </c>
      <c r="B2494" s="1">
        <v>45418</v>
      </c>
      <c r="C2494" t="s">
        <v>187</v>
      </c>
      <c r="D2494" t="s">
        <v>769</v>
      </c>
      <c r="E2494" t="s">
        <v>835</v>
      </c>
      <c r="F2494">
        <v>2</v>
      </c>
      <c r="G2494">
        <v>0.15</v>
      </c>
      <c r="H2494" t="s">
        <v>875</v>
      </c>
      <c r="I2494" s="4">
        <f>Table4[[#This Row],[Quantity]]*Table4[[#This Row],[UnitPrice]]</f>
        <v>51.14</v>
      </c>
      <c r="J2494" s="4">
        <f>Table4[[#This Row],[Gross Revenue]]*(1-Table4[[#This Row],[Discount]])</f>
        <v>43.469000000000001</v>
      </c>
      <c r="K2494" s="4">
        <f>Table4[[#This Row],[Quantity]]*Table4[[#This Row],[CostPrice]]</f>
        <v>38.1</v>
      </c>
      <c r="L2494" s="4">
        <f>Table4[[#This Row],[Net Revenue]]-Table4[[#This Row],[Total Cost]]</f>
        <v>5.3689999999999998</v>
      </c>
      <c r="M2494" t="str">
        <f>_xlfn.XLOOKUP(Table4[[#This Row],[ProductID]], Products!A:A,Products!B:B, "Not Found")</f>
        <v>How Vegetables</v>
      </c>
      <c r="N2494" t="str">
        <f>TEXT(Table4[[#This Row],[Date]], "mmm")</f>
        <v>May</v>
      </c>
      <c r="O2494" t="str">
        <f>TEXT(Table4[[#This Row],[Date]], "yyyy")</f>
        <v>2024</v>
      </c>
      <c r="P2494" t="str">
        <f>_xlfn.XLOOKUP(Table4[[#This Row],[ProductID]],Products!A:A,Products!C:C, "Not Found")</f>
        <v>Groceries</v>
      </c>
      <c r="Q2494" t="str">
        <f>_xlfn.XLOOKUP(Table4[[#This Row],[ProductID]],Products!A:A,Products!D:D,"Not Found")</f>
        <v>Vegetables</v>
      </c>
      <c r="R2494">
        <f>_xlfn.XLOOKUP(Table4[[#This Row],[ProductID]],Products!A:A,Products!E:E,"Not Found")</f>
        <v>25.57</v>
      </c>
      <c r="S2494">
        <f>_xlfn.XLOOKUP(Table4[[#This Row],[ProductID]],Products!A:A,Products!F:F, "Not Found")</f>
        <v>19.05</v>
      </c>
      <c r="T2494" t="str">
        <f>_xlfn.XLOOKUP(Table4[[#This Row],[CustomerID]],Customers!A:A,Customers!D:D, "Not Found")</f>
        <v>M</v>
      </c>
      <c r="U2494" s="6">
        <f>_xlfn.XLOOKUP(Table4[[#This Row],[CustomerID]],Customers!A:A,Customers!E:E, "Not Found")</f>
        <v>38351</v>
      </c>
      <c r="V2494">
        <f ca="1">DATEDIF(Table4[[#This Row],[CustomerBirthday]], TODAY(), "Y")</f>
        <v>21</v>
      </c>
      <c r="W2494" t="str" cm="1">
        <f t="array" aca="1" ref="W2494" ca="1">_xlfn.IFS(Table4[[#This Row],[Age]]&lt;25, "Under 25",Table4[[#This Row],[Age]]=34, "25-34", Table4[[#This Row],[Age]]&lt;=49, "35-49", Table4[[#This Row],[Age]]&lt;=64, "50-64", Table4[[#This Row],[Age]]&gt;=65, "65+")</f>
        <v>Under 25</v>
      </c>
      <c r="X2494" t="str">
        <f>_xlfn.XLOOKUP(Table4[[#This Row],[StoreID]],Stores!A:A,Stores!B:B, "Not found")</f>
        <v>MegaMart Peckmouth</v>
      </c>
      <c r="Y2494" t="str">
        <f>_xlfn.XLOOKUP(Table4[[#This Row],[StoreID]],Stores!A:A,Stores!C:C, "Not Found")</f>
        <v>Peckmouth</v>
      </c>
      <c r="Z2494" t="str">
        <f>_xlfn.XLOOKUP(Table4[[#This Row],[StoreID]],Stores!A:A,Stores!D:D, "Not Found")</f>
        <v>East</v>
      </c>
    </row>
    <row r="2495" spans="1:26">
      <c r="A2495" t="s">
        <v>3361</v>
      </c>
      <c r="B2495" s="1">
        <v>45340</v>
      </c>
      <c r="C2495" t="s">
        <v>657</v>
      </c>
      <c r="D2495" t="s">
        <v>824</v>
      </c>
      <c r="E2495" t="s">
        <v>835</v>
      </c>
      <c r="F2495">
        <v>2</v>
      </c>
      <c r="G2495">
        <v>0.1</v>
      </c>
      <c r="H2495" t="s">
        <v>875</v>
      </c>
      <c r="I2495" s="4">
        <f>Table4[[#This Row],[Quantity]]*Table4[[#This Row],[UnitPrice]]</f>
        <v>776.52</v>
      </c>
      <c r="J2495" s="4">
        <f>Table4[[#This Row],[Gross Revenue]]*(1-Table4[[#This Row],[Discount]])</f>
        <v>698.86800000000005</v>
      </c>
      <c r="K2495" s="4">
        <f>Table4[[#This Row],[Quantity]]*Table4[[#This Row],[CostPrice]]</f>
        <v>398.6</v>
      </c>
      <c r="L2495" s="4">
        <f>Table4[[#This Row],[Net Revenue]]-Table4[[#This Row],[Total Cost]]</f>
        <v>300.26800000000003</v>
      </c>
      <c r="M2495" t="str">
        <f>_xlfn.XLOOKUP(Table4[[#This Row],[ProductID]], Products!A:A,Products!B:B, "Not Found")</f>
        <v>Possible Watches</v>
      </c>
      <c r="N2495" t="str">
        <f>TEXT(Table4[[#This Row],[Date]], "mmm")</f>
        <v>Feb</v>
      </c>
      <c r="O2495" t="str">
        <f>TEXT(Table4[[#This Row],[Date]], "yyyy")</f>
        <v>2024</v>
      </c>
      <c r="P2495" t="str">
        <f>_xlfn.XLOOKUP(Table4[[#This Row],[ProductID]],Products!A:A,Products!C:C, "Not Found")</f>
        <v>Fashion</v>
      </c>
      <c r="Q2495" t="str">
        <f>_xlfn.XLOOKUP(Table4[[#This Row],[ProductID]],Products!A:A,Products!D:D,"Not Found")</f>
        <v>Watches</v>
      </c>
      <c r="R2495">
        <f>_xlfn.XLOOKUP(Table4[[#This Row],[ProductID]],Products!A:A,Products!E:E,"Not Found")</f>
        <v>388.26</v>
      </c>
      <c r="S2495">
        <f>_xlfn.XLOOKUP(Table4[[#This Row],[ProductID]],Products!A:A,Products!F:F, "Not Found")</f>
        <v>199.3</v>
      </c>
      <c r="T2495" t="str">
        <f>_xlfn.XLOOKUP(Table4[[#This Row],[CustomerID]],Customers!A:A,Customers!D:D, "Not Found")</f>
        <v>F</v>
      </c>
      <c r="U2495" s="6">
        <f>_xlfn.XLOOKUP(Table4[[#This Row],[CustomerID]],Customers!A:A,Customers!E:E, "Not Found")</f>
        <v>22041</v>
      </c>
      <c r="V2495">
        <f ca="1">DATEDIF(Table4[[#This Row],[CustomerBirthday]], TODAY(), "Y")</f>
        <v>66</v>
      </c>
      <c r="W2495" t="str" cm="1">
        <f t="array" aca="1" ref="W2495" ca="1">_xlfn.IFS(Table4[[#This Row],[Age]]&lt;25, "Under 25",Table4[[#This Row],[Age]]=34, "25-34", Table4[[#This Row],[Age]]&lt;=49, "35-49", Table4[[#This Row],[Age]]&lt;=64, "50-64", Table4[[#This Row],[Age]]&gt;=65, "65+")</f>
        <v>65+</v>
      </c>
      <c r="X2495" t="str">
        <f>_xlfn.XLOOKUP(Table4[[#This Row],[StoreID]],Stores!A:A,Stores!B:B, "Not found")</f>
        <v>MegaMart Peckmouth</v>
      </c>
      <c r="Y2495" t="str">
        <f>_xlfn.XLOOKUP(Table4[[#This Row],[StoreID]],Stores!A:A,Stores!C:C, "Not Found")</f>
        <v>Peckmouth</v>
      </c>
      <c r="Z2495" t="str">
        <f>_xlfn.XLOOKUP(Table4[[#This Row],[StoreID]],Stores!A:A,Stores!D:D, "Not Found")</f>
        <v>East</v>
      </c>
    </row>
    <row r="2496" spans="1:26">
      <c r="A2496" t="s">
        <v>3362</v>
      </c>
      <c r="B2496" s="1">
        <v>45343</v>
      </c>
      <c r="C2496" t="s">
        <v>454</v>
      </c>
      <c r="D2496" t="s">
        <v>812</v>
      </c>
      <c r="E2496" t="s">
        <v>835</v>
      </c>
      <c r="F2496">
        <v>3</v>
      </c>
      <c r="G2496">
        <v>0</v>
      </c>
      <c r="H2496" t="s">
        <v>868</v>
      </c>
      <c r="I2496" s="4">
        <f>Table4[[#This Row],[Quantity]]*Table4[[#This Row],[UnitPrice]]</f>
        <v>1693.2599999999998</v>
      </c>
      <c r="J2496" s="4">
        <f>Table4[[#This Row],[Gross Revenue]]*(1-Table4[[#This Row],[Discount]])</f>
        <v>1693.2599999999998</v>
      </c>
      <c r="K2496" s="4">
        <f>Table4[[#This Row],[Quantity]]*Table4[[#This Row],[CostPrice]]</f>
        <v>881.87999999999988</v>
      </c>
      <c r="L2496" s="4">
        <f>Table4[[#This Row],[Net Revenue]]-Table4[[#This Row],[Total Cost]]</f>
        <v>811.37999999999988</v>
      </c>
      <c r="M2496" t="str">
        <f>_xlfn.XLOOKUP(Table4[[#This Row],[ProductID]], Products!A:A,Products!B:B, "Not Found")</f>
        <v>Soon Accessories</v>
      </c>
      <c r="N2496" t="str">
        <f>TEXT(Table4[[#This Row],[Date]], "mmm")</f>
        <v>Feb</v>
      </c>
      <c r="O2496" t="str">
        <f>TEXT(Table4[[#This Row],[Date]], "yyyy")</f>
        <v>2024</v>
      </c>
      <c r="P2496" t="str">
        <f>_xlfn.XLOOKUP(Table4[[#This Row],[ProductID]],Products!A:A,Products!C:C, "Not Found")</f>
        <v>Fashion</v>
      </c>
      <c r="Q2496" t="str">
        <f>_xlfn.XLOOKUP(Table4[[#This Row],[ProductID]],Products!A:A,Products!D:D,"Not Found")</f>
        <v>Accessories</v>
      </c>
      <c r="R2496">
        <f>_xlfn.XLOOKUP(Table4[[#This Row],[ProductID]],Products!A:A,Products!E:E,"Not Found")</f>
        <v>564.41999999999996</v>
      </c>
      <c r="S2496">
        <f>_xlfn.XLOOKUP(Table4[[#This Row],[ProductID]],Products!A:A,Products!F:F, "Not Found")</f>
        <v>293.95999999999998</v>
      </c>
      <c r="T2496" t="str">
        <f>_xlfn.XLOOKUP(Table4[[#This Row],[CustomerID]],Customers!A:A,Customers!D:D, "Not Found")</f>
        <v>F</v>
      </c>
      <c r="U2496" s="6">
        <f>_xlfn.XLOOKUP(Table4[[#This Row],[CustomerID]],Customers!A:A,Customers!E:E, "Not Found")</f>
        <v>32818</v>
      </c>
      <c r="V2496">
        <f ca="1">DATEDIF(Table4[[#This Row],[CustomerBirthday]], TODAY(), "Y")</f>
        <v>36</v>
      </c>
      <c r="W2496" t="str" cm="1">
        <f t="array" aca="1" ref="W2496" ca="1">_xlfn.IFS(Table4[[#This Row],[Age]]&lt;25, "Under 25",Table4[[#This Row],[Age]]=34, "25-34", Table4[[#This Row],[Age]]&lt;=49, "35-49", Table4[[#This Row],[Age]]&lt;=64, "50-64", Table4[[#This Row],[Age]]&gt;=65, "65+")</f>
        <v>35-49</v>
      </c>
      <c r="X2496" t="str">
        <f>_xlfn.XLOOKUP(Table4[[#This Row],[StoreID]],Stores!A:A,Stores!B:B, "Not found")</f>
        <v>MegaMart Peckmouth</v>
      </c>
      <c r="Y2496" t="str">
        <f>_xlfn.XLOOKUP(Table4[[#This Row],[StoreID]],Stores!A:A,Stores!C:C, "Not Found")</f>
        <v>Peckmouth</v>
      </c>
      <c r="Z2496" t="str">
        <f>_xlfn.XLOOKUP(Table4[[#This Row],[StoreID]],Stores!A:A,Stores!D:D, "Not Found")</f>
        <v>East</v>
      </c>
    </row>
    <row r="2497" spans="1:26">
      <c r="A2497" t="s">
        <v>3363</v>
      </c>
      <c r="B2497" s="1">
        <v>45909</v>
      </c>
      <c r="C2497" t="s">
        <v>512</v>
      </c>
      <c r="D2497" t="s">
        <v>806</v>
      </c>
      <c r="E2497" t="s">
        <v>842</v>
      </c>
      <c r="F2497">
        <v>2</v>
      </c>
      <c r="G2497">
        <v>0.15</v>
      </c>
      <c r="H2497" t="s">
        <v>868</v>
      </c>
      <c r="I2497" s="4">
        <f>Table4[[#This Row],[Quantity]]*Table4[[#This Row],[UnitPrice]]</f>
        <v>3491.22</v>
      </c>
      <c r="J2497" s="4">
        <f>Table4[[#This Row],[Gross Revenue]]*(1-Table4[[#This Row],[Discount]])</f>
        <v>2967.5369999999998</v>
      </c>
      <c r="K2497" s="4">
        <f>Table4[[#This Row],[Quantity]]*Table4[[#This Row],[CostPrice]]</f>
        <v>2644.88</v>
      </c>
      <c r="L2497" s="4">
        <f>Table4[[#This Row],[Net Revenue]]-Table4[[#This Row],[Total Cost]]</f>
        <v>322.6569999999997</v>
      </c>
      <c r="M2497" t="str">
        <f>_xlfn.XLOOKUP(Table4[[#This Row],[ProductID]], Products!A:A,Products!B:B, "Not Found")</f>
        <v>Piece Headphones</v>
      </c>
      <c r="N2497" t="str">
        <f>TEXT(Table4[[#This Row],[Date]], "mmm")</f>
        <v>Sep</v>
      </c>
      <c r="O2497" t="str">
        <f>TEXT(Table4[[#This Row],[Date]], "yyyy")</f>
        <v>2025</v>
      </c>
      <c r="P2497" t="str">
        <f>_xlfn.XLOOKUP(Table4[[#This Row],[ProductID]],Products!A:A,Products!C:C, "Not Found")</f>
        <v>Electronics</v>
      </c>
      <c r="Q2497" t="str">
        <f>_xlfn.XLOOKUP(Table4[[#This Row],[ProductID]],Products!A:A,Products!D:D,"Not Found")</f>
        <v>Headphones</v>
      </c>
      <c r="R2497">
        <f>_xlfn.XLOOKUP(Table4[[#This Row],[ProductID]],Products!A:A,Products!E:E,"Not Found")</f>
        <v>1745.61</v>
      </c>
      <c r="S2497">
        <f>_xlfn.XLOOKUP(Table4[[#This Row],[ProductID]],Products!A:A,Products!F:F, "Not Found")</f>
        <v>1322.44</v>
      </c>
      <c r="T2497" t="str">
        <f>_xlfn.XLOOKUP(Table4[[#This Row],[CustomerID]],Customers!A:A,Customers!D:D, "Not Found")</f>
        <v>F</v>
      </c>
      <c r="U2497" s="6">
        <f>_xlfn.XLOOKUP(Table4[[#This Row],[CustomerID]],Customers!A:A,Customers!E:E, "Not Found")</f>
        <v>28708</v>
      </c>
      <c r="V2497">
        <f ca="1">DATEDIF(Table4[[#This Row],[CustomerBirthday]], TODAY(), "Y")</f>
        <v>47</v>
      </c>
      <c r="W2497" t="str" cm="1">
        <f t="array" aca="1" ref="W2497" ca="1">_xlfn.IFS(Table4[[#This Row],[Age]]&lt;25, "Under 25",Table4[[#This Row],[Age]]=34, "25-34", Table4[[#This Row],[Age]]&lt;=49, "35-49", Table4[[#This Row],[Age]]&lt;=64, "50-64", Table4[[#This Row],[Age]]&gt;=65, "65+")</f>
        <v>35-49</v>
      </c>
      <c r="X2497" t="str">
        <f>_xlfn.XLOOKUP(Table4[[#This Row],[StoreID]],Stores!A:A,Stores!B:B, "Not found")</f>
        <v>MegaMart Brianahaven</v>
      </c>
      <c r="Y2497" t="str">
        <f>_xlfn.XLOOKUP(Table4[[#This Row],[StoreID]],Stores!A:A,Stores!C:C, "Not Found")</f>
        <v>Brianahaven</v>
      </c>
      <c r="Z2497" t="str">
        <f>_xlfn.XLOOKUP(Table4[[#This Row],[StoreID]],Stores!A:A,Stores!D:D, "Not Found")</f>
        <v>North</v>
      </c>
    </row>
    <row r="2498" spans="1:26">
      <c r="A2498" t="s">
        <v>3364</v>
      </c>
      <c r="B2498" s="1">
        <v>45435</v>
      </c>
      <c r="C2498" t="s">
        <v>442</v>
      </c>
      <c r="D2498" t="s">
        <v>759</v>
      </c>
      <c r="E2498" t="s">
        <v>835</v>
      </c>
      <c r="F2498">
        <v>1</v>
      </c>
      <c r="G2498">
        <v>0.15</v>
      </c>
      <c r="H2498" t="s">
        <v>871</v>
      </c>
      <c r="I2498" s="4">
        <f>Table4[[#This Row],[Quantity]]*Table4[[#This Row],[UnitPrice]]</f>
        <v>1079.8900000000001</v>
      </c>
      <c r="J2498" s="4">
        <f>Table4[[#This Row],[Gross Revenue]]*(1-Table4[[#This Row],[Discount]])</f>
        <v>917.90650000000005</v>
      </c>
      <c r="K2498" s="4">
        <f>Table4[[#This Row],[Quantity]]*Table4[[#This Row],[CostPrice]]</f>
        <v>703.83</v>
      </c>
      <c r="L2498" s="4">
        <f>Table4[[#This Row],[Net Revenue]]-Table4[[#This Row],[Total Cost]]</f>
        <v>214.07650000000001</v>
      </c>
      <c r="M2498" t="str">
        <f>_xlfn.XLOOKUP(Table4[[#This Row],[ProductID]], Products!A:A,Products!B:B, "Not Found")</f>
        <v>Democratic Smartphone</v>
      </c>
      <c r="N2498" t="str">
        <f>TEXT(Table4[[#This Row],[Date]], "mmm")</f>
        <v>May</v>
      </c>
      <c r="O2498" t="str">
        <f>TEXT(Table4[[#This Row],[Date]], "yyyy")</f>
        <v>2024</v>
      </c>
      <c r="P2498" t="str">
        <f>_xlfn.XLOOKUP(Table4[[#This Row],[ProductID]],Products!A:A,Products!C:C, "Not Found")</f>
        <v>Electronics</v>
      </c>
      <c r="Q2498" t="str">
        <f>_xlfn.XLOOKUP(Table4[[#This Row],[ProductID]],Products!A:A,Products!D:D,"Not Found")</f>
        <v>Smartphone</v>
      </c>
      <c r="R2498">
        <f>_xlfn.XLOOKUP(Table4[[#This Row],[ProductID]],Products!A:A,Products!E:E,"Not Found")</f>
        <v>1079.8900000000001</v>
      </c>
      <c r="S2498">
        <f>_xlfn.XLOOKUP(Table4[[#This Row],[ProductID]],Products!A:A,Products!F:F, "Not Found")</f>
        <v>703.83</v>
      </c>
      <c r="T2498" t="str">
        <f>_xlfn.XLOOKUP(Table4[[#This Row],[CustomerID]],Customers!A:A,Customers!D:D, "Not Found")</f>
        <v>M</v>
      </c>
      <c r="U2498" s="6">
        <f>_xlfn.XLOOKUP(Table4[[#This Row],[CustomerID]],Customers!A:A,Customers!E:E, "Not Found")</f>
        <v>33450</v>
      </c>
      <c r="V2498">
        <f ca="1">DATEDIF(Table4[[#This Row],[CustomerBirthday]], TODAY(), "Y")</f>
        <v>34</v>
      </c>
      <c r="W2498" t="str" cm="1">
        <f t="array" aca="1" ref="W2498" ca="1">_xlfn.IFS(Table4[[#This Row],[Age]]&lt;25, "Under 25",Table4[[#This Row],[Age]]=34, "25-34", Table4[[#This Row],[Age]]&lt;=49, "35-49", Table4[[#This Row],[Age]]&lt;=64, "50-64", Table4[[#This Row],[Age]]&gt;=65, "65+")</f>
        <v>25-34</v>
      </c>
      <c r="X2498" t="str">
        <f>_xlfn.XLOOKUP(Table4[[#This Row],[StoreID]],Stores!A:A,Stores!B:B, "Not found")</f>
        <v>MegaMart Peckmouth</v>
      </c>
      <c r="Y2498" t="str">
        <f>_xlfn.XLOOKUP(Table4[[#This Row],[StoreID]],Stores!A:A,Stores!C:C, "Not Found")</f>
        <v>Peckmouth</v>
      </c>
      <c r="Z2498" t="str">
        <f>_xlfn.XLOOKUP(Table4[[#This Row],[StoreID]],Stores!A:A,Stores!D:D, "Not Found")</f>
        <v>East</v>
      </c>
    </row>
    <row r="2499" spans="1:26">
      <c r="A2499" t="s">
        <v>3365</v>
      </c>
      <c r="B2499" s="1">
        <v>45850</v>
      </c>
      <c r="C2499" t="s">
        <v>310</v>
      </c>
      <c r="D2499" t="s">
        <v>750</v>
      </c>
      <c r="E2499" t="s">
        <v>835</v>
      </c>
      <c r="F2499">
        <v>4</v>
      </c>
      <c r="G2499">
        <v>0.1</v>
      </c>
      <c r="H2499" t="s">
        <v>865</v>
      </c>
      <c r="I2499" s="4">
        <f>Table4[[#This Row],[Quantity]]*Table4[[#This Row],[UnitPrice]]</f>
        <v>5371</v>
      </c>
      <c r="J2499" s="4">
        <f>Table4[[#This Row],[Gross Revenue]]*(1-Table4[[#This Row],[Discount]])</f>
        <v>4833.9000000000005</v>
      </c>
      <c r="K2499" s="4">
        <f>Table4[[#This Row],[Quantity]]*Table4[[#This Row],[CostPrice]]</f>
        <v>3191.76</v>
      </c>
      <c r="L2499" s="4">
        <f>Table4[[#This Row],[Net Revenue]]-Table4[[#This Row],[Total Cost]]</f>
        <v>1642.1400000000003</v>
      </c>
      <c r="M2499" t="str">
        <f>_xlfn.XLOOKUP(Table4[[#This Row],[ProductID]], Products!A:A,Products!B:B, "Not Found")</f>
        <v>Add Clothing</v>
      </c>
      <c r="N2499" t="str">
        <f>TEXT(Table4[[#This Row],[Date]], "mmm")</f>
        <v>Jul</v>
      </c>
      <c r="O2499" t="str">
        <f>TEXT(Table4[[#This Row],[Date]], "yyyy")</f>
        <v>2025</v>
      </c>
      <c r="P2499" t="str">
        <f>_xlfn.XLOOKUP(Table4[[#This Row],[ProductID]],Products!A:A,Products!C:C, "Not Found")</f>
        <v>Fashion</v>
      </c>
      <c r="Q2499" t="str">
        <f>_xlfn.XLOOKUP(Table4[[#This Row],[ProductID]],Products!A:A,Products!D:D,"Not Found")</f>
        <v>Clothing</v>
      </c>
      <c r="R2499">
        <f>_xlfn.XLOOKUP(Table4[[#This Row],[ProductID]],Products!A:A,Products!E:E,"Not Found")</f>
        <v>1342.75</v>
      </c>
      <c r="S2499">
        <f>_xlfn.XLOOKUP(Table4[[#This Row],[ProductID]],Products!A:A,Products!F:F, "Not Found")</f>
        <v>797.94</v>
      </c>
      <c r="T2499" t="str">
        <f>_xlfn.XLOOKUP(Table4[[#This Row],[CustomerID]],Customers!A:A,Customers!D:D, "Not Found")</f>
        <v>M</v>
      </c>
      <c r="U2499" s="6">
        <f>_xlfn.XLOOKUP(Table4[[#This Row],[CustomerID]],Customers!A:A,Customers!E:E, "Not Found")</f>
        <v>37752</v>
      </c>
      <c r="V2499">
        <f ca="1">DATEDIF(Table4[[#This Row],[CustomerBirthday]], TODAY(), "Y")</f>
        <v>23</v>
      </c>
      <c r="W2499" t="str" cm="1">
        <f t="array" aca="1" ref="W2499" ca="1">_xlfn.IFS(Table4[[#This Row],[Age]]&lt;25, "Under 25",Table4[[#This Row],[Age]]=34, "25-34", Table4[[#This Row],[Age]]&lt;=49, "35-49", Table4[[#This Row],[Age]]&lt;=64, "50-64", Table4[[#This Row],[Age]]&gt;=65, "65+")</f>
        <v>Under 25</v>
      </c>
      <c r="X2499" t="str">
        <f>_xlfn.XLOOKUP(Table4[[#This Row],[StoreID]],Stores!A:A,Stores!B:B, "Not found")</f>
        <v>MegaMart Peckmouth</v>
      </c>
      <c r="Y2499" t="str">
        <f>_xlfn.XLOOKUP(Table4[[#This Row],[StoreID]],Stores!A:A,Stores!C:C, "Not Found")</f>
        <v>Peckmouth</v>
      </c>
      <c r="Z2499" t="str">
        <f>_xlfn.XLOOKUP(Table4[[#This Row],[StoreID]],Stores!A:A,Stores!D:D, "Not Found")</f>
        <v>East</v>
      </c>
    </row>
    <row r="2500" spans="1:26">
      <c r="A2500" t="s">
        <v>3366</v>
      </c>
      <c r="B2500" s="1">
        <v>45680</v>
      </c>
      <c r="C2500" t="s">
        <v>615</v>
      </c>
      <c r="D2500" t="s">
        <v>798</v>
      </c>
      <c r="E2500" t="s">
        <v>842</v>
      </c>
      <c r="F2500">
        <v>5</v>
      </c>
      <c r="G2500">
        <v>0.15</v>
      </c>
      <c r="H2500" t="s">
        <v>875</v>
      </c>
      <c r="I2500" s="4">
        <f>Table4[[#This Row],[Quantity]]*Table4[[#This Row],[UnitPrice]]</f>
        <v>7507.3</v>
      </c>
      <c r="J2500" s="4">
        <f>Table4[[#This Row],[Gross Revenue]]*(1-Table4[[#This Row],[Discount]])</f>
        <v>6381.2049999999999</v>
      </c>
      <c r="K2500" s="4">
        <f>Table4[[#This Row],[Quantity]]*Table4[[#This Row],[CostPrice]]</f>
        <v>5838.65</v>
      </c>
      <c r="L2500" s="4">
        <f>Table4[[#This Row],[Net Revenue]]-Table4[[#This Row],[Total Cost]]</f>
        <v>542.55500000000029</v>
      </c>
      <c r="M2500" t="str">
        <f>_xlfn.XLOOKUP(Table4[[#This Row],[ProductID]], Products!A:A,Products!B:B, "Not Found")</f>
        <v>New Watches</v>
      </c>
      <c r="N2500" t="str">
        <f>TEXT(Table4[[#This Row],[Date]], "mmm")</f>
        <v>Jan</v>
      </c>
      <c r="O2500" t="str">
        <f>TEXT(Table4[[#This Row],[Date]], "yyyy")</f>
        <v>2025</v>
      </c>
      <c r="P2500" t="str">
        <f>_xlfn.XLOOKUP(Table4[[#This Row],[ProductID]],Products!A:A,Products!C:C, "Not Found")</f>
        <v>Fashion</v>
      </c>
      <c r="Q2500" t="str">
        <f>_xlfn.XLOOKUP(Table4[[#This Row],[ProductID]],Products!A:A,Products!D:D,"Not Found")</f>
        <v>Watches</v>
      </c>
      <c r="R2500">
        <f>_xlfn.XLOOKUP(Table4[[#This Row],[ProductID]],Products!A:A,Products!E:E,"Not Found")</f>
        <v>1501.46</v>
      </c>
      <c r="S2500">
        <f>_xlfn.XLOOKUP(Table4[[#This Row],[ProductID]],Products!A:A,Products!F:F, "Not Found")</f>
        <v>1167.73</v>
      </c>
      <c r="T2500" t="str">
        <f>_xlfn.XLOOKUP(Table4[[#This Row],[CustomerID]],Customers!A:A,Customers!D:D, "Not Found")</f>
        <v>F</v>
      </c>
      <c r="U2500" s="6">
        <f>_xlfn.XLOOKUP(Table4[[#This Row],[CustomerID]],Customers!A:A,Customers!E:E, "Not Found")</f>
        <v>21425</v>
      </c>
      <c r="V2500">
        <f ca="1">DATEDIF(Table4[[#This Row],[CustomerBirthday]], TODAY(), "Y")</f>
        <v>67</v>
      </c>
      <c r="W2500" t="str" cm="1">
        <f t="array" aca="1" ref="W2500" ca="1">_xlfn.IFS(Table4[[#This Row],[Age]]&lt;25, "Under 25",Table4[[#This Row],[Age]]=34, "25-34", Table4[[#This Row],[Age]]&lt;=49, "35-49", Table4[[#This Row],[Age]]&lt;=64, "50-64", Table4[[#This Row],[Age]]&gt;=65, "65+")</f>
        <v>65+</v>
      </c>
      <c r="X2500" t="str">
        <f>_xlfn.XLOOKUP(Table4[[#This Row],[StoreID]],Stores!A:A,Stores!B:B, "Not found")</f>
        <v>MegaMart Brianahaven</v>
      </c>
      <c r="Y2500" t="str">
        <f>_xlfn.XLOOKUP(Table4[[#This Row],[StoreID]],Stores!A:A,Stores!C:C, "Not Found")</f>
        <v>Brianahaven</v>
      </c>
      <c r="Z2500" t="str">
        <f>_xlfn.XLOOKUP(Table4[[#This Row],[StoreID]],Stores!A:A,Stores!D:D, "Not Found")</f>
        <v>North</v>
      </c>
    </row>
    <row r="2501" spans="1:26">
      <c r="A2501" t="s">
        <v>3367</v>
      </c>
      <c r="B2501" s="1">
        <v>45241</v>
      </c>
      <c r="C2501" t="s">
        <v>335</v>
      </c>
      <c r="D2501" t="s">
        <v>790</v>
      </c>
      <c r="E2501" t="s">
        <v>842</v>
      </c>
      <c r="F2501">
        <v>5</v>
      </c>
      <c r="G2501">
        <v>0</v>
      </c>
      <c r="H2501" t="s">
        <v>871</v>
      </c>
      <c r="I2501" s="4">
        <f>Table4[[#This Row],[Quantity]]*Table4[[#This Row],[UnitPrice]]</f>
        <v>1523.55</v>
      </c>
      <c r="J2501" s="4">
        <f>Table4[[#This Row],[Gross Revenue]]*(1-Table4[[#This Row],[Discount]])</f>
        <v>1523.55</v>
      </c>
      <c r="K2501" s="4">
        <f>Table4[[#This Row],[Quantity]]*Table4[[#This Row],[CostPrice]]</f>
        <v>820.05</v>
      </c>
      <c r="L2501" s="4">
        <f>Table4[[#This Row],[Net Revenue]]-Table4[[#This Row],[Total Cost]]</f>
        <v>703.5</v>
      </c>
      <c r="M2501" t="str">
        <f>_xlfn.XLOOKUP(Table4[[#This Row],[ProductID]], Products!A:A,Products!B:B, "Not Found")</f>
        <v>Difficult Vegetables</v>
      </c>
      <c r="N2501" t="str">
        <f>TEXT(Table4[[#This Row],[Date]], "mmm")</f>
        <v>Nov</v>
      </c>
      <c r="O2501" t="str">
        <f>TEXT(Table4[[#This Row],[Date]], "yyyy")</f>
        <v>2023</v>
      </c>
      <c r="P2501" t="str">
        <f>_xlfn.XLOOKUP(Table4[[#This Row],[ProductID]],Products!A:A,Products!C:C, "Not Found")</f>
        <v>Groceries</v>
      </c>
      <c r="Q2501" t="str">
        <f>_xlfn.XLOOKUP(Table4[[#This Row],[ProductID]],Products!A:A,Products!D:D,"Not Found")</f>
        <v>Vegetables</v>
      </c>
      <c r="R2501">
        <f>_xlfn.XLOOKUP(Table4[[#This Row],[ProductID]],Products!A:A,Products!E:E,"Not Found")</f>
        <v>304.70999999999998</v>
      </c>
      <c r="S2501">
        <f>_xlfn.XLOOKUP(Table4[[#This Row],[ProductID]],Products!A:A,Products!F:F, "Not Found")</f>
        <v>164.01</v>
      </c>
      <c r="T2501" t="str">
        <f>_xlfn.XLOOKUP(Table4[[#This Row],[CustomerID]],Customers!A:A,Customers!D:D, "Not Found")</f>
        <v>F</v>
      </c>
      <c r="U2501" s="6">
        <f>_xlfn.XLOOKUP(Table4[[#This Row],[CustomerID]],Customers!A:A,Customers!E:E, "Not Found")</f>
        <v>25396</v>
      </c>
      <c r="V2501">
        <f ca="1">DATEDIF(Table4[[#This Row],[CustomerBirthday]], TODAY(), "Y")</f>
        <v>57</v>
      </c>
      <c r="W2501" t="str" cm="1">
        <f t="array" aca="1" ref="W2501" ca="1">_xlfn.IFS(Table4[[#This Row],[Age]]&lt;25, "Under 25",Table4[[#This Row],[Age]]=34, "25-34", Table4[[#This Row],[Age]]&lt;=49, "35-49", Table4[[#This Row],[Age]]&lt;=64, "50-64", Table4[[#This Row],[Age]]&gt;=65, "65+")</f>
        <v>50-64</v>
      </c>
      <c r="X2501" t="str">
        <f>_xlfn.XLOOKUP(Table4[[#This Row],[StoreID]],Stores!A:A,Stores!B:B, "Not found")</f>
        <v>MegaMart Brianahaven</v>
      </c>
      <c r="Y2501" t="str">
        <f>_xlfn.XLOOKUP(Table4[[#This Row],[StoreID]],Stores!A:A,Stores!C:C, "Not Found")</f>
        <v>Brianahaven</v>
      </c>
      <c r="Z2501" t="str">
        <f>_xlfn.XLOOKUP(Table4[[#This Row],[StoreID]],Stores!A:A,Stores!D:D, "Not Found")</f>
        <v>North</v>
      </c>
    </row>
    <row r="2502" spans="1:26">
      <c r="A2502" t="s">
        <v>3368</v>
      </c>
      <c r="B2502" s="1">
        <v>45723</v>
      </c>
      <c r="C2502" t="s">
        <v>560</v>
      </c>
      <c r="D2502" t="s">
        <v>739</v>
      </c>
      <c r="E2502" t="s">
        <v>835</v>
      </c>
      <c r="F2502">
        <v>2</v>
      </c>
      <c r="G2502">
        <v>0.1</v>
      </c>
      <c r="H2502" t="s">
        <v>865</v>
      </c>
      <c r="I2502" s="4">
        <f>Table4[[#This Row],[Quantity]]*Table4[[#This Row],[UnitPrice]]</f>
        <v>2388.2399999999998</v>
      </c>
      <c r="J2502" s="4">
        <f>Table4[[#This Row],[Gross Revenue]]*(1-Table4[[#This Row],[Discount]])</f>
        <v>2149.4159999999997</v>
      </c>
      <c r="K2502" s="4">
        <f>Table4[[#This Row],[Quantity]]*Table4[[#This Row],[CostPrice]]</f>
        <v>1677.9</v>
      </c>
      <c r="L2502" s="4">
        <f>Table4[[#This Row],[Net Revenue]]-Table4[[#This Row],[Total Cost]]</f>
        <v>471.51599999999962</v>
      </c>
      <c r="M2502" t="str">
        <f>_xlfn.XLOOKUP(Table4[[#This Row],[ProductID]], Products!A:A,Products!B:B, "Not Found")</f>
        <v>Step Smartphone</v>
      </c>
      <c r="N2502" t="str">
        <f>TEXT(Table4[[#This Row],[Date]], "mmm")</f>
        <v>Mar</v>
      </c>
      <c r="O2502" t="str">
        <f>TEXT(Table4[[#This Row],[Date]], "yyyy")</f>
        <v>2025</v>
      </c>
      <c r="P2502" t="str">
        <f>_xlfn.XLOOKUP(Table4[[#This Row],[ProductID]],Products!A:A,Products!C:C, "Not Found")</f>
        <v>Electronics</v>
      </c>
      <c r="Q2502" t="str">
        <f>_xlfn.XLOOKUP(Table4[[#This Row],[ProductID]],Products!A:A,Products!D:D,"Not Found")</f>
        <v>Smartphone</v>
      </c>
      <c r="R2502">
        <f>_xlfn.XLOOKUP(Table4[[#This Row],[ProductID]],Products!A:A,Products!E:E,"Not Found")</f>
        <v>1194.1199999999999</v>
      </c>
      <c r="S2502">
        <f>_xlfn.XLOOKUP(Table4[[#This Row],[ProductID]],Products!A:A,Products!F:F, "Not Found")</f>
        <v>838.95</v>
      </c>
      <c r="T2502" t="str">
        <f>_xlfn.XLOOKUP(Table4[[#This Row],[CustomerID]],Customers!A:A,Customers!D:D, "Not Found")</f>
        <v>M</v>
      </c>
      <c r="U2502" s="6">
        <f>_xlfn.XLOOKUP(Table4[[#This Row],[CustomerID]],Customers!A:A,Customers!E:E, "Not Found")</f>
        <v>20787</v>
      </c>
      <c r="V2502">
        <f ca="1">DATEDIF(Table4[[#This Row],[CustomerBirthday]], TODAY(), "Y")</f>
        <v>69</v>
      </c>
      <c r="W2502" t="str" cm="1">
        <f t="array" aca="1" ref="W2502" ca="1">_xlfn.IFS(Table4[[#This Row],[Age]]&lt;25, "Under 25",Table4[[#This Row],[Age]]=34, "25-34", Table4[[#This Row],[Age]]&lt;=49, "35-49", Table4[[#This Row],[Age]]&lt;=64, "50-64", Table4[[#This Row],[Age]]&gt;=65, "65+")</f>
        <v>65+</v>
      </c>
      <c r="X2502" t="str">
        <f>_xlfn.XLOOKUP(Table4[[#This Row],[StoreID]],Stores!A:A,Stores!B:B, "Not found")</f>
        <v>MegaMart Peckmouth</v>
      </c>
      <c r="Y2502" t="str">
        <f>_xlfn.XLOOKUP(Table4[[#This Row],[StoreID]],Stores!A:A,Stores!C:C, "Not Found")</f>
        <v>Peckmouth</v>
      </c>
      <c r="Z2502" t="str">
        <f>_xlfn.XLOOKUP(Table4[[#This Row],[StoreID]],Stores!A:A,Stores!D:D, "Not Found")</f>
        <v>East</v>
      </c>
    </row>
    <row r="2503" spans="1:26">
      <c r="A2503" t="s">
        <v>3369</v>
      </c>
      <c r="B2503" s="1">
        <v>45347</v>
      </c>
      <c r="C2503" t="s">
        <v>331</v>
      </c>
      <c r="D2503" t="s">
        <v>711</v>
      </c>
      <c r="E2503" t="s">
        <v>846</v>
      </c>
      <c r="F2503">
        <v>1</v>
      </c>
      <c r="G2503">
        <v>0.15</v>
      </c>
      <c r="H2503" t="s">
        <v>875</v>
      </c>
      <c r="I2503" s="4">
        <f>Table4[[#This Row],[Quantity]]*Table4[[#This Row],[UnitPrice]]</f>
        <v>1673.69</v>
      </c>
      <c r="J2503" s="4">
        <f>Table4[[#This Row],[Gross Revenue]]*(1-Table4[[#This Row],[Discount]])</f>
        <v>1422.6365000000001</v>
      </c>
      <c r="K2503" s="4">
        <f>Table4[[#This Row],[Quantity]]*Table4[[#This Row],[CostPrice]]</f>
        <v>1323.38</v>
      </c>
      <c r="L2503" s="4">
        <f>Table4[[#This Row],[Net Revenue]]-Table4[[#This Row],[Total Cost]]</f>
        <v>99.25649999999996</v>
      </c>
      <c r="M2503" t="str">
        <f>_xlfn.XLOOKUP(Table4[[#This Row],[ProductID]], Products!A:A,Products!B:B, "Not Found")</f>
        <v>Like Camera</v>
      </c>
      <c r="N2503" t="str">
        <f>TEXT(Table4[[#This Row],[Date]], "mmm")</f>
        <v>Feb</v>
      </c>
      <c r="O2503" t="str">
        <f>TEXT(Table4[[#This Row],[Date]], "yyyy")</f>
        <v>2024</v>
      </c>
      <c r="P2503" t="str">
        <f>_xlfn.XLOOKUP(Table4[[#This Row],[ProductID]],Products!A:A,Products!C:C, "Not Found")</f>
        <v>Electronics</v>
      </c>
      <c r="Q2503" t="str">
        <f>_xlfn.XLOOKUP(Table4[[#This Row],[ProductID]],Products!A:A,Products!D:D,"Not Found")</f>
        <v>Camera</v>
      </c>
      <c r="R2503">
        <f>_xlfn.XLOOKUP(Table4[[#This Row],[ProductID]],Products!A:A,Products!E:E,"Not Found")</f>
        <v>1673.69</v>
      </c>
      <c r="S2503">
        <f>_xlfn.XLOOKUP(Table4[[#This Row],[ProductID]],Products!A:A,Products!F:F, "Not Found")</f>
        <v>1323.38</v>
      </c>
      <c r="T2503" t="str">
        <f>_xlfn.XLOOKUP(Table4[[#This Row],[CustomerID]],Customers!A:A,Customers!D:D, "Not Found")</f>
        <v>F</v>
      </c>
      <c r="U2503" s="6">
        <f>_xlfn.XLOOKUP(Table4[[#This Row],[CustomerID]],Customers!A:A,Customers!E:E, "Not Found")</f>
        <v>35714</v>
      </c>
      <c r="V2503">
        <f ca="1">DATEDIF(Table4[[#This Row],[CustomerBirthday]], TODAY(), "Y")</f>
        <v>28</v>
      </c>
      <c r="W2503" t="str" cm="1">
        <f t="array" aca="1" ref="W2503" ca="1">_xlfn.IFS(Table4[[#This Row],[Age]]&lt;25, "Under 25",Table4[[#This Row],[Age]]=34, "25-34", Table4[[#This Row],[Age]]&lt;=49, "35-49", Table4[[#This Row],[Age]]&lt;=64, "50-64", Table4[[#This Row],[Age]]&gt;=65, "65+")</f>
        <v>35-49</v>
      </c>
      <c r="X2503" t="str">
        <f>_xlfn.XLOOKUP(Table4[[#This Row],[StoreID]],Stores!A:A,Stores!B:B, "Not found")</f>
        <v>MegaMart Johnmouth</v>
      </c>
      <c r="Y2503" t="str">
        <f>_xlfn.XLOOKUP(Table4[[#This Row],[StoreID]],Stores!A:A,Stores!C:C, "Not Found")</f>
        <v>Johnmouth</v>
      </c>
      <c r="Z2503" t="str">
        <f>_xlfn.XLOOKUP(Table4[[#This Row],[StoreID]],Stores!A:A,Stores!D:D, "Not Found")</f>
        <v>East</v>
      </c>
    </row>
    <row r="2504" spans="1:26">
      <c r="A2504" t="s">
        <v>3370</v>
      </c>
      <c r="B2504" s="1">
        <v>45670</v>
      </c>
      <c r="C2504" t="s">
        <v>593</v>
      </c>
      <c r="D2504" t="s">
        <v>820</v>
      </c>
      <c r="E2504" t="s">
        <v>835</v>
      </c>
      <c r="F2504">
        <v>2</v>
      </c>
      <c r="G2504">
        <v>0.15</v>
      </c>
      <c r="H2504" t="s">
        <v>871</v>
      </c>
      <c r="I2504" s="4">
        <f>Table4[[#This Row],[Quantity]]*Table4[[#This Row],[UnitPrice]]</f>
        <v>2394.36</v>
      </c>
      <c r="J2504" s="4">
        <f>Table4[[#This Row],[Gross Revenue]]*(1-Table4[[#This Row],[Discount]])</f>
        <v>2035.2060000000001</v>
      </c>
      <c r="K2504" s="4">
        <f>Table4[[#This Row],[Quantity]]*Table4[[#This Row],[CostPrice]]</f>
        <v>1445.48</v>
      </c>
      <c r="L2504" s="4">
        <f>Table4[[#This Row],[Net Revenue]]-Table4[[#This Row],[Total Cost]]</f>
        <v>589.72600000000011</v>
      </c>
      <c r="M2504" t="str">
        <f>_xlfn.XLOOKUP(Table4[[#This Row],[ProductID]], Products!A:A,Products!B:B, "Not Found")</f>
        <v>Or Smartphone</v>
      </c>
      <c r="N2504" t="str">
        <f>TEXT(Table4[[#This Row],[Date]], "mmm")</f>
        <v>Jan</v>
      </c>
      <c r="O2504" t="str">
        <f>TEXT(Table4[[#This Row],[Date]], "yyyy")</f>
        <v>2025</v>
      </c>
      <c r="P2504" t="str">
        <f>_xlfn.XLOOKUP(Table4[[#This Row],[ProductID]],Products!A:A,Products!C:C, "Not Found")</f>
        <v>Electronics</v>
      </c>
      <c r="Q2504" t="str">
        <f>_xlfn.XLOOKUP(Table4[[#This Row],[ProductID]],Products!A:A,Products!D:D,"Not Found")</f>
        <v>Smartphone</v>
      </c>
      <c r="R2504">
        <f>_xlfn.XLOOKUP(Table4[[#This Row],[ProductID]],Products!A:A,Products!E:E,"Not Found")</f>
        <v>1197.18</v>
      </c>
      <c r="S2504">
        <f>_xlfn.XLOOKUP(Table4[[#This Row],[ProductID]],Products!A:A,Products!F:F, "Not Found")</f>
        <v>722.74</v>
      </c>
      <c r="T2504" t="str">
        <f>_xlfn.XLOOKUP(Table4[[#This Row],[CustomerID]],Customers!A:A,Customers!D:D, "Not Found")</f>
        <v>F</v>
      </c>
      <c r="U2504" s="6">
        <f>_xlfn.XLOOKUP(Table4[[#This Row],[CustomerID]],Customers!A:A,Customers!E:E, "Not Found")</f>
        <v>37024</v>
      </c>
      <c r="V2504">
        <f ca="1">DATEDIF(Table4[[#This Row],[CustomerBirthday]], TODAY(), "Y")</f>
        <v>25</v>
      </c>
      <c r="W2504" t="str" cm="1">
        <f t="array" aca="1" ref="W2504" ca="1">_xlfn.IFS(Table4[[#This Row],[Age]]&lt;25, "Under 25",Table4[[#This Row],[Age]]=34, "25-34", Table4[[#This Row],[Age]]&lt;=49, "35-49", Table4[[#This Row],[Age]]&lt;=64, "50-64", Table4[[#This Row],[Age]]&gt;=65, "65+")</f>
        <v>35-49</v>
      </c>
      <c r="X2504" t="str">
        <f>_xlfn.XLOOKUP(Table4[[#This Row],[StoreID]],Stores!A:A,Stores!B:B, "Not found")</f>
        <v>MegaMart Peckmouth</v>
      </c>
      <c r="Y2504" t="str">
        <f>_xlfn.XLOOKUP(Table4[[#This Row],[StoreID]],Stores!A:A,Stores!C:C, "Not Found")</f>
        <v>Peckmouth</v>
      </c>
      <c r="Z2504" t="str">
        <f>_xlfn.XLOOKUP(Table4[[#This Row],[StoreID]],Stores!A:A,Stores!D:D, "Not Found")</f>
        <v>East</v>
      </c>
    </row>
    <row r="2505" spans="1:26">
      <c r="A2505" t="s">
        <v>3371</v>
      </c>
      <c r="B2505" s="1">
        <v>45698</v>
      </c>
      <c r="C2505" t="s">
        <v>51</v>
      </c>
      <c r="D2505" t="s">
        <v>747</v>
      </c>
      <c r="E2505" t="s">
        <v>835</v>
      </c>
      <c r="F2505">
        <v>3</v>
      </c>
      <c r="G2505">
        <v>0.15</v>
      </c>
      <c r="H2505" t="s">
        <v>875</v>
      </c>
      <c r="I2505" s="4">
        <f>Table4[[#This Row],[Quantity]]*Table4[[#This Row],[UnitPrice]]</f>
        <v>3404.3999999999996</v>
      </c>
      <c r="J2505" s="4">
        <f>Table4[[#This Row],[Gross Revenue]]*(1-Table4[[#This Row],[Discount]])</f>
        <v>2893.74</v>
      </c>
      <c r="K2505" s="4">
        <f>Table4[[#This Row],[Quantity]]*Table4[[#This Row],[CostPrice]]</f>
        <v>2025.3000000000002</v>
      </c>
      <c r="L2505" s="4">
        <f>Table4[[#This Row],[Net Revenue]]-Table4[[#This Row],[Total Cost]]</f>
        <v>868.4399999999996</v>
      </c>
      <c r="M2505" t="str">
        <f>_xlfn.XLOOKUP(Table4[[#This Row],[ProductID]], Products!A:A,Products!B:B, "Not Found")</f>
        <v>World Watches</v>
      </c>
      <c r="N2505" t="str">
        <f>TEXT(Table4[[#This Row],[Date]], "mmm")</f>
        <v>Feb</v>
      </c>
      <c r="O2505" t="str">
        <f>TEXT(Table4[[#This Row],[Date]], "yyyy")</f>
        <v>2025</v>
      </c>
      <c r="P2505" t="str">
        <f>_xlfn.XLOOKUP(Table4[[#This Row],[ProductID]],Products!A:A,Products!C:C, "Not Found")</f>
        <v>Fashion</v>
      </c>
      <c r="Q2505" t="str">
        <f>_xlfn.XLOOKUP(Table4[[#This Row],[ProductID]],Products!A:A,Products!D:D,"Not Found")</f>
        <v>Watches</v>
      </c>
      <c r="R2505">
        <f>_xlfn.XLOOKUP(Table4[[#This Row],[ProductID]],Products!A:A,Products!E:E,"Not Found")</f>
        <v>1134.8</v>
      </c>
      <c r="S2505">
        <f>_xlfn.XLOOKUP(Table4[[#This Row],[ProductID]],Products!A:A,Products!F:F, "Not Found")</f>
        <v>675.1</v>
      </c>
      <c r="T2505" t="str">
        <f>_xlfn.XLOOKUP(Table4[[#This Row],[CustomerID]],Customers!A:A,Customers!D:D, "Not Found")</f>
        <v>M</v>
      </c>
      <c r="U2505" s="6">
        <f>_xlfn.XLOOKUP(Table4[[#This Row],[CustomerID]],Customers!A:A,Customers!E:E, "Not Found")</f>
        <v>32850</v>
      </c>
      <c r="V2505">
        <f ca="1">DATEDIF(Table4[[#This Row],[CustomerBirthday]], TODAY(), "Y")</f>
        <v>36</v>
      </c>
      <c r="W2505" t="str" cm="1">
        <f t="array" aca="1" ref="W2505" ca="1">_xlfn.IFS(Table4[[#This Row],[Age]]&lt;25, "Under 25",Table4[[#This Row],[Age]]=34, "25-34", Table4[[#This Row],[Age]]&lt;=49, "35-49", Table4[[#This Row],[Age]]&lt;=64, "50-64", Table4[[#This Row],[Age]]&gt;=65, "65+")</f>
        <v>35-49</v>
      </c>
      <c r="X2505" t="str">
        <f>_xlfn.XLOOKUP(Table4[[#This Row],[StoreID]],Stores!A:A,Stores!B:B, "Not found")</f>
        <v>MegaMart Peckmouth</v>
      </c>
      <c r="Y2505" t="str">
        <f>_xlfn.XLOOKUP(Table4[[#This Row],[StoreID]],Stores!A:A,Stores!C:C, "Not Found")</f>
        <v>Peckmouth</v>
      </c>
      <c r="Z2505" t="str">
        <f>_xlfn.XLOOKUP(Table4[[#This Row],[StoreID]],Stores!A:A,Stores!D:D, "Not Found")</f>
        <v>East</v>
      </c>
    </row>
    <row r="2506" spans="1:26">
      <c r="A2506" t="s">
        <v>3372</v>
      </c>
      <c r="B2506" s="1">
        <v>45308</v>
      </c>
      <c r="C2506" t="s">
        <v>327</v>
      </c>
      <c r="D2506" t="s">
        <v>784</v>
      </c>
      <c r="E2506" t="s">
        <v>842</v>
      </c>
      <c r="F2506">
        <v>2</v>
      </c>
      <c r="G2506">
        <v>0.15</v>
      </c>
      <c r="H2506" t="s">
        <v>871</v>
      </c>
      <c r="I2506" s="4">
        <f>Table4[[#This Row],[Quantity]]*Table4[[#This Row],[UnitPrice]]</f>
        <v>2970.1</v>
      </c>
      <c r="J2506" s="4">
        <f>Table4[[#This Row],[Gross Revenue]]*(1-Table4[[#This Row],[Discount]])</f>
        <v>2524.585</v>
      </c>
      <c r="K2506" s="4">
        <f>Table4[[#This Row],[Quantity]]*Table4[[#This Row],[CostPrice]]</f>
        <v>1976.62</v>
      </c>
      <c r="L2506" s="4">
        <f>Table4[[#This Row],[Net Revenue]]-Table4[[#This Row],[Total Cost]]</f>
        <v>547.96500000000015</v>
      </c>
      <c r="M2506" t="str">
        <f>_xlfn.XLOOKUP(Table4[[#This Row],[ProductID]], Products!A:A,Products!B:B, "Not Found")</f>
        <v>Road Clothing</v>
      </c>
      <c r="N2506" t="str">
        <f>TEXT(Table4[[#This Row],[Date]], "mmm")</f>
        <v>Jan</v>
      </c>
      <c r="O2506" t="str">
        <f>TEXT(Table4[[#This Row],[Date]], "yyyy")</f>
        <v>2024</v>
      </c>
      <c r="P2506" t="str">
        <f>_xlfn.XLOOKUP(Table4[[#This Row],[ProductID]],Products!A:A,Products!C:C, "Not Found")</f>
        <v>Fashion</v>
      </c>
      <c r="Q2506" t="str">
        <f>_xlfn.XLOOKUP(Table4[[#This Row],[ProductID]],Products!A:A,Products!D:D,"Not Found")</f>
        <v>Clothing</v>
      </c>
      <c r="R2506">
        <f>_xlfn.XLOOKUP(Table4[[#This Row],[ProductID]],Products!A:A,Products!E:E,"Not Found")</f>
        <v>1485.05</v>
      </c>
      <c r="S2506">
        <f>_xlfn.XLOOKUP(Table4[[#This Row],[ProductID]],Products!A:A,Products!F:F, "Not Found")</f>
        <v>988.31</v>
      </c>
      <c r="T2506" t="str">
        <f>_xlfn.XLOOKUP(Table4[[#This Row],[CustomerID]],Customers!A:A,Customers!D:D, "Not Found")</f>
        <v>F</v>
      </c>
      <c r="U2506" s="6">
        <f>_xlfn.XLOOKUP(Table4[[#This Row],[CustomerID]],Customers!A:A,Customers!E:E, "Not Found")</f>
        <v>27567</v>
      </c>
      <c r="V2506">
        <f ca="1">DATEDIF(Table4[[#This Row],[CustomerBirthday]], TODAY(), "Y")</f>
        <v>51</v>
      </c>
      <c r="W2506" t="str" cm="1">
        <f t="array" aca="1" ref="W2506" ca="1">_xlfn.IFS(Table4[[#This Row],[Age]]&lt;25, "Under 25",Table4[[#This Row],[Age]]=34, "25-34", Table4[[#This Row],[Age]]&lt;=49, "35-49", Table4[[#This Row],[Age]]&lt;=64, "50-64", Table4[[#This Row],[Age]]&gt;=65, "65+")</f>
        <v>50-64</v>
      </c>
      <c r="X2506" t="str">
        <f>_xlfn.XLOOKUP(Table4[[#This Row],[StoreID]],Stores!A:A,Stores!B:B, "Not found")</f>
        <v>MegaMart Brianahaven</v>
      </c>
      <c r="Y2506" t="str">
        <f>_xlfn.XLOOKUP(Table4[[#This Row],[StoreID]],Stores!A:A,Stores!C:C, "Not Found")</f>
        <v>Brianahaven</v>
      </c>
      <c r="Z2506" t="str">
        <f>_xlfn.XLOOKUP(Table4[[#This Row],[StoreID]],Stores!A:A,Stores!D:D, "Not Found")</f>
        <v>North</v>
      </c>
    </row>
    <row r="2507" spans="1:26">
      <c r="A2507" t="s">
        <v>3373</v>
      </c>
      <c r="B2507" s="1">
        <v>45723</v>
      </c>
      <c r="C2507" t="s">
        <v>277</v>
      </c>
      <c r="D2507" t="s">
        <v>774</v>
      </c>
      <c r="E2507" t="s">
        <v>839</v>
      </c>
      <c r="F2507">
        <v>4</v>
      </c>
      <c r="G2507">
        <v>0.15</v>
      </c>
      <c r="H2507" t="s">
        <v>875</v>
      </c>
      <c r="I2507" s="4">
        <f>Table4[[#This Row],[Quantity]]*Table4[[#This Row],[UnitPrice]]</f>
        <v>5949.64</v>
      </c>
      <c r="J2507" s="4">
        <f>Table4[[#This Row],[Gross Revenue]]*(1-Table4[[#This Row],[Discount]])</f>
        <v>5057.1940000000004</v>
      </c>
      <c r="K2507" s="4">
        <f>Table4[[#This Row],[Quantity]]*Table4[[#This Row],[CostPrice]]</f>
        <v>3252.28</v>
      </c>
      <c r="L2507" s="4">
        <f>Table4[[#This Row],[Net Revenue]]-Table4[[#This Row],[Total Cost]]</f>
        <v>1804.9140000000002</v>
      </c>
      <c r="M2507" t="str">
        <f>_xlfn.XLOOKUP(Table4[[#This Row],[ProductID]], Products!A:A,Products!B:B, "Not Found")</f>
        <v>Him Smartphone</v>
      </c>
      <c r="N2507" t="str">
        <f>TEXT(Table4[[#This Row],[Date]], "mmm")</f>
        <v>Mar</v>
      </c>
      <c r="O2507" t="str">
        <f>TEXT(Table4[[#This Row],[Date]], "yyyy")</f>
        <v>2025</v>
      </c>
      <c r="P2507" t="str">
        <f>_xlfn.XLOOKUP(Table4[[#This Row],[ProductID]],Products!A:A,Products!C:C, "Not Found")</f>
        <v>Electronics</v>
      </c>
      <c r="Q2507" t="str">
        <f>_xlfn.XLOOKUP(Table4[[#This Row],[ProductID]],Products!A:A,Products!D:D,"Not Found")</f>
        <v>Smartphone</v>
      </c>
      <c r="R2507">
        <f>_xlfn.XLOOKUP(Table4[[#This Row],[ProductID]],Products!A:A,Products!E:E,"Not Found")</f>
        <v>1487.41</v>
      </c>
      <c r="S2507">
        <f>_xlfn.XLOOKUP(Table4[[#This Row],[ProductID]],Products!A:A,Products!F:F, "Not Found")</f>
        <v>813.07</v>
      </c>
      <c r="T2507" t="str">
        <f>_xlfn.XLOOKUP(Table4[[#This Row],[CustomerID]],Customers!A:A,Customers!D:D, "Not Found")</f>
        <v>F</v>
      </c>
      <c r="U2507" s="6">
        <f>_xlfn.XLOOKUP(Table4[[#This Row],[CustomerID]],Customers!A:A,Customers!E:E, "Not Found")</f>
        <v>23715</v>
      </c>
      <c r="V2507">
        <f ca="1">DATEDIF(Table4[[#This Row],[CustomerBirthday]], TODAY(), "Y")</f>
        <v>61</v>
      </c>
      <c r="W2507" t="str" cm="1">
        <f t="array" aca="1" ref="W2507" ca="1">_xlfn.IFS(Table4[[#This Row],[Age]]&lt;25, "Under 25",Table4[[#This Row],[Age]]=34, "25-34", Table4[[#This Row],[Age]]&lt;=49, "35-49", Table4[[#This Row],[Age]]&lt;=64, "50-64", Table4[[#This Row],[Age]]&gt;=65, "65+")</f>
        <v>50-64</v>
      </c>
      <c r="X2507" t="str">
        <f>_xlfn.XLOOKUP(Table4[[#This Row],[StoreID]],Stores!A:A,Stores!B:B, "Not found")</f>
        <v>MegaMart New Michele</v>
      </c>
      <c r="Y2507" t="str">
        <f>_xlfn.XLOOKUP(Table4[[#This Row],[StoreID]],Stores!A:A,Stores!C:C, "Not Found")</f>
        <v>New Michele</v>
      </c>
      <c r="Z2507" t="str">
        <f>_xlfn.XLOOKUP(Table4[[#This Row],[StoreID]],Stores!A:A,Stores!D:D, "Not Found")</f>
        <v>West</v>
      </c>
    </row>
    <row r="2508" spans="1:26">
      <c r="A2508" t="s">
        <v>3374</v>
      </c>
      <c r="B2508" s="1">
        <v>45733</v>
      </c>
      <c r="C2508" t="s">
        <v>254</v>
      </c>
      <c r="D2508" t="s">
        <v>761</v>
      </c>
      <c r="E2508" t="s">
        <v>842</v>
      </c>
      <c r="F2508">
        <v>2</v>
      </c>
      <c r="G2508">
        <v>0.05</v>
      </c>
      <c r="H2508" t="s">
        <v>868</v>
      </c>
      <c r="I2508" s="4">
        <f>Table4[[#This Row],[Quantity]]*Table4[[#This Row],[UnitPrice]]</f>
        <v>3525.84</v>
      </c>
      <c r="J2508" s="4">
        <f>Table4[[#This Row],[Gross Revenue]]*(1-Table4[[#This Row],[Discount]])</f>
        <v>3349.5479999999998</v>
      </c>
      <c r="K2508" s="4">
        <f>Table4[[#This Row],[Quantity]]*Table4[[#This Row],[CostPrice]]</f>
        <v>2692.96</v>
      </c>
      <c r="L2508" s="4">
        <f>Table4[[#This Row],[Net Revenue]]-Table4[[#This Row],[Total Cost]]</f>
        <v>656.58799999999974</v>
      </c>
      <c r="M2508" t="str">
        <f>_xlfn.XLOOKUP(Table4[[#This Row],[ProductID]], Products!A:A,Products!B:B, "Not Found")</f>
        <v>Traditional Laptop</v>
      </c>
      <c r="N2508" t="str">
        <f>TEXT(Table4[[#This Row],[Date]], "mmm")</f>
        <v>Mar</v>
      </c>
      <c r="O2508" t="str">
        <f>TEXT(Table4[[#This Row],[Date]], "yyyy")</f>
        <v>2025</v>
      </c>
      <c r="P2508" t="str">
        <f>_xlfn.XLOOKUP(Table4[[#This Row],[ProductID]],Products!A:A,Products!C:C, "Not Found")</f>
        <v>Electronics</v>
      </c>
      <c r="Q2508" t="str">
        <f>_xlfn.XLOOKUP(Table4[[#This Row],[ProductID]],Products!A:A,Products!D:D,"Not Found")</f>
        <v>Laptop</v>
      </c>
      <c r="R2508">
        <f>_xlfn.XLOOKUP(Table4[[#This Row],[ProductID]],Products!A:A,Products!E:E,"Not Found")</f>
        <v>1762.92</v>
      </c>
      <c r="S2508">
        <f>_xlfn.XLOOKUP(Table4[[#This Row],[ProductID]],Products!A:A,Products!F:F, "Not Found")</f>
        <v>1346.48</v>
      </c>
      <c r="T2508" t="str">
        <f>_xlfn.XLOOKUP(Table4[[#This Row],[CustomerID]],Customers!A:A,Customers!D:D, "Not Found")</f>
        <v>M</v>
      </c>
      <c r="U2508" s="6">
        <f>_xlfn.XLOOKUP(Table4[[#This Row],[CustomerID]],Customers!A:A,Customers!E:E, "Not Found")</f>
        <v>26914</v>
      </c>
      <c r="V2508">
        <f ca="1">DATEDIF(Table4[[#This Row],[CustomerBirthday]], TODAY(), "Y")</f>
        <v>52</v>
      </c>
      <c r="W2508" t="str" cm="1">
        <f t="array" aca="1" ref="W2508" ca="1">_xlfn.IFS(Table4[[#This Row],[Age]]&lt;25, "Under 25",Table4[[#This Row],[Age]]=34, "25-34", Table4[[#This Row],[Age]]&lt;=49, "35-49", Table4[[#This Row],[Age]]&lt;=64, "50-64", Table4[[#This Row],[Age]]&gt;=65, "65+")</f>
        <v>50-64</v>
      </c>
      <c r="X2508" t="str">
        <f>_xlfn.XLOOKUP(Table4[[#This Row],[StoreID]],Stores!A:A,Stores!B:B, "Not found")</f>
        <v>MegaMart Brianahaven</v>
      </c>
      <c r="Y2508" t="str">
        <f>_xlfn.XLOOKUP(Table4[[#This Row],[StoreID]],Stores!A:A,Stores!C:C, "Not Found")</f>
        <v>Brianahaven</v>
      </c>
      <c r="Z2508" t="str">
        <f>_xlfn.XLOOKUP(Table4[[#This Row],[StoreID]],Stores!A:A,Stores!D:D, "Not Found")</f>
        <v>North</v>
      </c>
    </row>
    <row r="2509" spans="1:26">
      <c r="A2509" t="s">
        <v>3375</v>
      </c>
      <c r="B2509" s="1">
        <v>45368</v>
      </c>
      <c r="C2509" t="s">
        <v>621</v>
      </c>
      <c r="D2509" t="s">
        <v>728</v>
      </c>
      <c r="E2509" t="s">
        <v>846</v>
      </c>
      <c r="F2509">
        <v>1</v>
      </c>
      <c r="G2509">
        <v>0.15</v>
      </c>
      <c r="H2509" t="s">
        <v>875</v>
      </c>
      <c r="I2509" s="4">
        <f>Table4[[#This Row],[Quantity]]*Table4[[#This Row],[UnitPrice]]</f>
        <v>318.05</v>
      </c>
      <c r="J2509" s="4">
        <f>Table4[[#This Row],[Gross Revenue]]*(1-Table4[[#This Row],[Discount]])</f>
        <v>270.34250000000003</v>
      </c>
      <c r="K2509" s="4">
        <f>Table4[[#This Row],[Quantity]]*Table4[[#This Row],[CostPrice]]</f>
        <v>187.34</v>
      </c>
      <c r="L2509" s="4">
        <f>Table4[[#This Row],[Net Revenue]]-Table4[[#This Row],[Total Cost]]</f>
        <v>83.002500000000026</v>
      </c>
      <c r="M2509" t="str">
        <f>_xlfn.XLOOKUP(Table4[[#This Row],[ProductID]], Products!A:A,Products!B:B, "Not Found")</f>
        <v>Company Fruits</v>
      </c>
      <c r="N2509" t="str">
        <f>TEXT(Table4[[#This Row],[Date]], "mmm")</f>
        <v>Mar</v>
      </c>
      <c r="O2509" t="str">
        <f>TEXT(Table4[[#This Row],[Date]], "yyyy")</f>
        <v>2024</v>
      </c>
      <c r="P2509" t="str">
        <f>_xlfn.XLOOKUP(Table4[[#This Row],[ProductID]],Products!A:A,Products!C:C, "Not Found")</f>
        <v>Groceries</v>
      </c>
      <c r="Q2509" t="str">
        <f>_xlfn.XLOOKUP(Table4[[#This Row],[ProductID]],Products!A:A,Products!D:D,"Not Found")</f>
        <v>Fruits</v>
      </c>
      <c r="R2509">
        <f>_xlfn.XLOOKUP(Table4[[#This Row],[ProductID]],Products!A:A,Products!E:E,"Not Found")</f>
        <v>318.05</v>
      </c>
      <c r="S2509">
        <f>_xlfn.XLOOKUP(Table4[[#This Row],[ProductID]],Products!A:A,Products!F:F, "Not Found")</f>
        <v>187.34</v>
      </c>
      <c r="T2509" t="str">
        <f>_xlfn.XLOOKUP(Table4[[#This Row],[CustomerID]],Customers!A:A,Customers!D:D, "Not Found")</f>
        <v>M</v>
      </c>
      <c r="U2509" s="6">
        <f>_xlfn.XLOOKUP(Table4[[#This Row],[CustomerID]],Customers!A:A,Customers!E:E, "Not Found")</f>
        <v>35802</v>
      </c>
      <c r="V2509">
        <f ca="1">DATEDIF(Table4[[#This Row],[CustomerBirthday]], TODAY(), "Y")</f>
        <v>28</v>
      </c>
      <c r="W2509" t="str" cm="1">
        <f t="array" aca="1" ref="W2509" ca="1">_xlfn.IFS(Table4[[#This Row],[Age]]&lt;25, "Under 25",Table4[[#This Row],[Age]]=34, "25-34", Table4[[#This Row],[Age]]&lt;=49, "35-49", Table4[[#This Row],[Age]]&lt;=64, "50-64", Table4[[#This Row],[Age]]&gt;=65, "65+")</f>
        <v>35-49</v>
      </c>
      <c r="X2509" t="str">
        <f>_xlfn.XLOOKUP(Table4[[#This Row],[StoreID]],Stores!A:A,Stores!B:B, "Not found")</f>
        <v>MegaMart Johnmouth</v>
      </c>
      <c r="Y2509" t="str">
        <f>_xlfn.XLOOKUP(Table4[[#This Row],[StoreID]],Stores!A:A,Stores!C:C, "Not Found")</f>
        <v>Johnmouth</v>
      </c>
      <c r="Z2509" t="str">
        <f>_xlfn.XLOOKUP(Table4[[#This Row],[StoreID]],Stores!A:A,Stores!D:D, "Not Found")</f>
        <v>East</v>
      </c>
    </row>
    <row r="2510" spans="1:26">
      <c r="A2510" t="s">
        <v>3376</v>
      </c>
      <c r="B2510" s="1">
        <v>45804</v>
      </c>
      <c r="C2510" t="s">
        <v>335</v>
      </c>
      <c r="D2510" t="s">
        <v>761</v>
      </c>
      <c r="E2510" t="s">
        <v>831</v>
      </c>
      <c r="F2510">
        <v>4</v>
      </c>
      <c r="G2510">
        <v>0</v>
      </c>
      <c r="H2510" t="s">
        <v>871</v>
      </c>
      <c r="I2510" s="4">
        <f>Table4[[#This Row],[Quantity]]*Table4[[#This Row],[UnitPrice]]</f>
        <v>7051.68</v>
      </c>
      <c r="J2510" s="4">
        <f>Table4[[#This Row],[Gross Revenue]]*(1-Table4[[#This Row],[Discount]])</f>
        <v>7051.68</v>
      </c>
      <c r="K2510" s="4">
        <f>Table4[[#This Row],[Quantity]]*Table4[[#This Row],[CostPrice]]</f>
        <v>5385.92</v>
      </c>
      <c r="L2510" s="4">
        <f>Table4[[#This Row],[Net Revenue]]-Table4[[#This Row],[Total Cost]]</f>
        <v>1665.7600000000002</v>
      </c>
      <c r="M2510" t="str">
        <f>_xlfn.XLOOKUP(Table4[[#This Row],[ProductID]], Products!A:A,Products!B:B, "Not Found")</f>
        <v>Traditional Laptop</v>
      </c>
      <c r="N2510" t="str">
        <f>TEXT(Table4[[#This Row],[Date]], "mmm")</f>
        <v>May</v>
      </c>
      <c r="O2510" t="str">
        <f>TEXT(Table4[[#This Row],[Date]], "yyyy")</f>
        <v>2025</v>
      </c>
      <c r="P2510" t="str">
        <f>_xlfn.XLOOKUP(Table4[[#This Row],[ProductID]],Products!A:A,Products!C:C, "Not Found")</f>
        <v>Electronics</v>
      </c>
      <c r="Q2510" t="str">
        <f>_xlfn.XLOOKUP(Table4[[#This Row],[ProductID]],Products!A:A,Products!D:D,"Not Found")</f>
        <v>Laptop</v>
      </c>
      <c r="R2510">
        <f>_xlfn.XLOOKUP(Table4[[#This Row],[ProductID]],Products!A:A,Products!E:E,"Not Found")</f>
        <v>1762.92</v>
      </c>
      <c r="S2510">
        <f>_xlfn.XLOOKUP(Table4[[#This Row],[ProductID]],Products!A:A,Products!F:F, "Not Found")</f>
        <v>1346.48</v>
      </c>
      <c r="T2510" t="str">
        <f>_xlfn.XLOOKUP(Table4[[#This Row],[CustomerID]],Customers!A:A,Customers!D:D, "Not Found")</f>
        <v>F</v>
      </c>
      <c r="U2510" s="6">
        <f>_xlfn.XLOOKUP(Table4[[#This Row],[CustomerID]],Customers!A:A,Customers!E:E, "Not Found")</f>
        <v>25396</v>
      </c>
      <c r="V2510">
        <f ca="1">DATEDIF(Table4[[#This Row],[CustomerBirthday]], TODAY(), "Y")</f>
        <v>57</v>
      </c>
      <c r="W2510" t="str" cm="1">
        <f t="array" aca="1" ref="W2510" ca="1">_xlfn.IFS(Table4[[#This Row],[Age]]&lt;25, "Under 25",Table4[[#This Row],[Age]]=34, "25-34", Table4[[#This Row],[Age]]&lt;=49, "35-49", Table4[[#This Row],[Age]]&lt;=64, "50-64", Table4[[#This Row],[Age]]&gt;=65, "65+")</f>
        <v>50-64</v>
      </c>
      <c r="X2510" t="str">
        <f>_xlfn.XLOOKUP(Table4[[#This Row],[StoreID]],Stores!A:A,Stores!B:B, "Not found")</f>
        <v>MegaMart Jimenezborough</v>
      </c>
      <c r="Y2510" t="str">
        <f>_xlfn.XLOOKUP(Table4[[#This Row],[StoreID]],Stores!A:A,Stores!C:C, "Not Found")</f>
        <v>Jimenezborough</v>
      </c>
      <c r="Z2510" t="str">
        <f>_xlfn.XLOOKUP(Table4[[#This Row],[StoreID]],Stores!A:A,Stores!D:D, "Not Found")</f>
        <v>South</v>
      </c>
    </row>
    <row r="2511" spans="1:26">
      <c r="A2511" t="s">
        <v>3377</v>
      </c>
      <c r="B2511" s="1">
        <v>45450</v>
      </c>
      <c r="C2511" t="s">
        <v>310</v>
      </c>
      <c r="D2511" t="s">
        <v>802</v>
      </c>
      <c r="E2511" t="s">
        <v>835</v>
      </c>
      <c r="F2511">
        <v>5</v>
      </c>
      <c r="G2511">
        <v>0.15</v>
      </c>
      <c r="H2511" t="s">
        <v>868</v>
      </c>
      <c r="I2511" s="4">
        <f>Table4[[#This Row],[Quantity]]*Table4[[#This Row],[UnitPrice]]</f>
        <v>1834.65</v>
      </c>
      <c r="J2511" s="4">
        <f>Table4[[#This Row],[Gross Revenue]]*(1-Table4[[#This Row],[Discount]])</f>
        <v>1559.4525000000001</v>
      </c>
      <c r="K2511" s="4">
        <f>Table4[[#This Row],[Quantity]]*Table4[[#This Row],[CostPrice]]</f>
        <v>1426.15</v>
      </c>
      <c r="L2511" s="4">
        <f>Table4[[#This Row],[Net Revenue]]-Table4[[#This Row],[Total Cost]]</f>
        <v>133.30250000000001</v>
      </c>
      <c r="M2511" t="str">
        <f>_xlfn.XLOOKUP(Table4[[#This Row],[ProductID]], Products!A:A,Products!B:B, "Not Found")</f>
        <v>Stage Footwear</v>
      </c>
      <c r="N2511" t="str">
        <f>TEXT(Table4[[#This Row],[Date]], "mmm")</f>
        <v>Jun</v>
      </c>
      <c r="O2511" t="str">
        <f>TEXT(Table4[[#This Row],[Date]], "yyyy")</f>
        <v>2024</v>
      </c>
      <c r="P2511" t="str">
        <f>_xlfn.XLOOKUP(Table4[[#This Row],[ProductID]],Products!A:A,Products!C:C, "Not Found")</f>
        <v>Fashion</v>
      </c>
      <c r="Q2511" t="str">
        <f>_xlfn.XLOOKUP(Table4[[#This Row],[ProductID]],Products!A:A,Products!D:D,"Not Found")</f>
        <v>Footwear</v>
      </c>
      <c r="R2511">
        <f>_xlfn.XLOOKUP(Table4[[#This Row],[ProductID]],Products!A:A,Products!E:E,"Not Found")</f>
        <v>366.93</v>
      </c>
      <c r="S2511">
        <f>_xlfn.XLOOKUP(Table4[[#This Row],[ProductID]],Products!A:A,Products!F:F, "Not Found")</f>
        <v>285.23</v>
      </c>
      <c r="T2511" t="str">
        <f>_xlfn.XLOOKUP(Table4[[#This Row],[CustomerID]],Customers!A:A,Customers!D:D, "Not Found")</f>
        <v>M</v>
      </c>
      <c r="U2511" s="6">
        <f>_xlfn.XLOOKUP(Table4[[#This Row],[CustomerID]],Customers!A:A,Customers!E:E, "Not Found")</f>
        <v>37752</v>
      </c>
      <c r="V2511">
        <f ca="1">DATEDIF(Table4[[#This Row],[CustomerBirthday]], TODAY(), "Y")</f>
        <v>23</v>
      </c>
      <c r="W2511" t="str" cm="1">
        <f t="array" aca="1" ref="W2511" ca="1">_xlfn.IFS(Table4[[#This Row],[Age]]&lt;25, "Under 25",Table4[[#This Row],[Age]]=34, "25-34", Table4[[#This Row],[Age]]&lt;=49, "35-49", Table4[[#This Row],[Age]]&lt;=64, "50-64", Table4[[#This Row],[Age]]&gt;=65, "65+")</f>
        <v>Under 25</v>
      </c>
      <c r="X2511" t="str">
        <f>_xlfn.XLOOKUP(Table4[[#This Row],[StoreID]],Stores!A:A,Stores!B:B, "Not found")</f>
        <v>MegaMart Peckmouth</v>
      </c>
      <c r="Y2511" t="str">
        <f>_xlfn.XLOOKUP(Table4[[#This Row],[StoreID]],Stores!A:A,Stores!C:C, "Not Found")</f>
        <v>Peckmouth</v>
      </c>
      <c r="Z2511" t="str">
        <f>_xlfn.XLOOKUP(Table4[[#This Row],[StoreID]],Stores!A:A,Stores!D:D, "Not Found")</f>
        <v>East</v>
      </c>
    </row>
    <row r="2512" spans="1:26">
      <c r="A2512" t="s">
        <v>3378</v>
      </c>
      <c r="B2512" s="1">
        <v>45183</v>
      </c>
      <c r="C2512" t="s">
        <v>15</v>
      </c>
      <c r="D2512" t="s">
        <v>794</v>
      </c>
      <c r="E2512" t="s">
        <v>842</v>
      </c>
      <c r="F2512">
        <v>4</v>
      </c>
      <c r="G2512">
        <v>0.15</v>
      </c>
      <c r="H2512" t="s">
        <v>875</v>
      </c>
      <c r="I2512" s="4">
        <f>Table4[[#This Row],[Quantity]]*Table4[[#This Row],[UnitPrice]]</f>
        <v>1712.2</v>
      </c>
      <c r="J2512" s="4">
        <f>Table4[[#This Row],[Gross Revenue]]*(1-Table4[[#This Row],[Discount]])</f>
        <v>1455.37</v>
      </c>
      <c r="K2512" s="4">
        <f>Table4[[#This Row],[Quantity]]*Table4[[#This Row],[CostPrice]]</f>
        <v>984.28</v>
      </c>
      <c r="L2512" s="4">
        <f>Table4[[#This Row],[Net Revenue]]-Table4[[#This Row],[Total Cost]]</f>
        <v>471.08999999999992</v>
      </c>
      <c r="M2512" t="str">
        <f>_xlfn.XLOOKUP(Table4[[#This Row],[ProductID]], Products!A:A,Products!B:B, "Not Found")</f>
        <v>Everything Laptop</v>
      </c>
      <c r="N2512" t="str">
        <f>TEXT(Table4[[#This Row],[Date]], "mmm")</f>
        <v>Sep</v>
      </c>
      <c r="O2512" t="str">
        <f>TEXT(Table4[[#This Row],[Date]], "yyyy")</f>
        <v>2023</v>
      </c>
      <c r="P2512" t="str">
        <f>_xlfn.XLOOKUP(Table4[[#This Row],[ProductID]],Products!A:A,Products!C:C, "Not Found")</f>
        <v>Electronics</v>
      </c>
      <c r="Q2512" t="str">
        <f>_xlfn.XLOOKUP(Table4[[#This Row],[ProductID]],Products!A:A,Products!D:D,"Not Found")</f>
        <v>Laptop</v>
      </c>
      <c r="R2512">
        <f>_xlfn.XLOOKUP(Table4[[#This Row],[ProductID]],Products!A:A,Products!E:E,"Not Found")</f>
        <v>428.05</v>
      </c>
      <c r="S2512">
        <f>_xlfn.XLOOKUP(Table4[[#This Row],[ProductID]],Products!A:A,Products!F:F, "Not Found")</f>
        <v>246.07</v>
      </c>
      <c r="T2512" t="str">
        <f>_xlfn.XLOOKUP(Table4[[#This Row],[CustomerID]],Customers!A:A,Customers!D:D, "Not Found")</f>
        <v>F</v>
      </c>
      <c r="U2512" s="6">
        <f>_xlfn.XLOOKUP(Table4[[#This Row],[CustomerID]],Customers!A:A,Customers!E:E, "Not Found")</f>
        <v>38461</v>
      </c>
      <c r="V2512">
        <f ca="1">DATEDIF(Table4[[#This Row],[CustomerBirthday]], TODAY(), "Y")</f>
        <v>21</v>
      </c>
      <c r="W2512" t="str" cm="1">
        <f t="array" aca="1" ref="W2512" ca="1">_xlfn.IFS(Table4[[#This Row],[Age]]&lt;25, "Under 25",Table4[[#This Row],[Age]]=34, "25-34", Table4[[#This Row],[Age]]&lt;=49, "35-49", Table4[[#This Row],[Age]]&lt;=64, "50-64", Table4[[#This Row],[Age]]&gt;=65, "65+")</f>
        <v>Under 25</v>
      </c>
      <c r="X2512" t="str">
        <f>_xlfn.XLOOKUP(Table4[[#This Row],[StoreID]],Stores!A:A,Stores!B:B, "Not found")</f>
        <v>MegaMart Brianahaven</v>
      </c>
      <c r="Y2512" t="str">
        <f>_xlfn.XLOOKUP(Table4[[#This Row],[StoreID]],Stores!A:A,Stores!C:C, "Not Found")</f>
        <v>Brianahaven</v>
      </c>
      <c r="Z2512" t="str">
        <f>_xlfn.XLOOKUP(Table4[[#This Row],[StoreID]],Stores!A:A,Stores!D:D, "Not Found")</f>
        <v>North</v>
      </c>
    </row>
    <row r="2513" spans="1:26">
      <c r="A2513" t="s">
        <v>3379</v>
      </c>
      <c r="B2513" s="1">
        <v>45213</v>
      </c>
      <c r="C2513" t="s">
        <v>294</v>
      </c>
      <c r="D2513" t="s">
        <v>806</v>
      </c>
      <c r="E2513" t="s">
        <v>842</v>
      </c>
      <c r="F2513">
        <v>3</v>
      </c>
      <c r="G2513">
        <v>0</v>
      </c>
      <c r="H2513" t="s">
        <v>868</v>
      </c>
      <c r="I2513" s="4">
        <f>Table4[[#This Row],[Quantity]]*Table4[[#This Row],[UnitPrice]]</f>
        <v>5236.83</v>
      </c>
      <c r="J2513" s="4">
        <f>Table4[[#This Row],[Gross Revenue]]*(1-Table4[[#This Row],[Discount]])</f>
        <v>5236.83</v>
      </c>
      <c r="K2513" s="4">
        <f>Table4[[#This Row],[Quantity]]*Table4[[#This Row],[CostPrice]]</f>
        <v>3967.32</v>
      </c>
      <c r="L2513" s="4">
        <f>Table4[[#This Row],[Net Revenue]]-Table4[[#This Row],[Total Cost]]</f>
        <v>1269.5099999999998</v>
      </c>
      <c r="M2513" t="str">
        <f>_xlfn.XLOOKUP(Table4[[#This Row],[ProductID]], Products!A:A,Products!B:B, "Not Found")</f>
        <v>Piece Headphones</v>
      </c>
      <c r="N2513" t="str">
        <f>TEXT(Table4[[#This Row],[Date]], "mmm")</f>
        <v>Oct</v>
      </c>
      <c r="O2513" t="str">
        <f>TEXT(Table4[[#This Row],[Date]], "yyyy")</f>
        <v>2023</v>
      </c>
      <c r="P2513" t="str">
        <f>_xlfn.XLOOKUP(Table4[[#This Row],[ProductID]],Products!A:A,Products!C:C, "Not Found")</f>
        <v>Electronics</v>
      </c>
      <c r="Q2513" t="str">
        <f>_xlfn.XLOOKUP(Table4[[#This Row],[ProductID]],Products!A:A,Products!D:D,"Not Found")</f>
        <v>Headphones</v>
      </c>
      <c r="R2513">
        <f>_xlfn.XLOOKUP(Table4[[#This Row],[ProductID]],Products!A:A,Products!E:E,"Not Found")</f>
        <v>1745.61</v>
      </c>
      <c r="S2513">
        <f>_xlfn.XLOOKUP(Table4[[#This Row],[ProductID]],Products!A:A,Products!F:F, "Not Found")</f>
        <v>1322.44</v>
      </c>
      <c r="T2513" t="str">
        <f>_xlfn.XLOOKUP(Table4[[#This Row],[CustomerID]],Customers!A:A,Customers!D:D, "Not Found")</f>
        <v>M</v>
      </c>
      <c r="U2513" s="6">
        <f>_xlfn.XLOOKUP(Table4[[#This Row],[CustomerID]],Customers!A:A,Customers!E:E, "Not Found")</f>
        <v>32411</v>
      </c>
      <c r="V2513">
        <f ca="1">DATEDIF(Table4[[#This Row],[CustomerBirthday]], TODAY(), "Y")</f>
        <v>37</v>
      </c>
      <c r="W2513" t="str" cm="1">
        <f t="array" aca="1" ref="W2513" ca="1">_xlfn.IFS(Table4[[#This Row],[Age]]&lt;25, "Under 25",Table4[[#This Row],[Age]]=34, "25-34", Table4[[#This Row],[Age]]&lt;=49, "35-49", Table4[[#This Row],[Age]]&lt;=64, "50-64", Table4[[#This Row],[Age]]&gt;=65, "65+")</f>
        <v>35-49</v>
      </c>
      <c r="X2513" t="str">
        <f>_xlfn.XLOOKUP(Table4[[#This Row],[StoreID]],Stores!A:A,Stores!B:B, "Not found")</f>
        <v>MegaMart Brianahaven</v>
      </c>
      <c r="Y2513" t="str">
        <f>_xlfn.XLOOKUP(Table4[[#This Row],[StoreID]],Stores!A:A,Stores!C:C, "Not Found")</f>
        <v>Brianahaven</v>
      </c>
      <c r="Z2513" t="str">
        <f>_xlfn.XLOOKUP(Table4[[#This Row],[StoreID]],Stores!A:A,Stores!D:D, "Not Found")</f>
        <v>North</v>
      </c>
    </row>
    <row r="2514" spans="1:26">
      <c r="A2514" t="s">
        <v>3380</v>
      </c>
      <c r="B2514" s="1">
        <v>45568</v>
      </c>
      <c r="C2514" t="s">
        <v>472</v>
      </c>
      <c r="D2514" t="s">
        <v>776</v>
      </c>
      <c r="E2514" t="s">
        <v>839</v>
      </c>
      <c r="F2514">
        <v>4</v>
      </c>
      <c r="G2514">
        <v>0.1</v>
      </c>
      <c r="H2514" t="s">
        <v>865</v>
      </c>
      <c r="I2514" s="4">
        <f>Table4[[#This Row],[Quantity]]*Table4[[#This Row],[UnitPrice]]</f>
        <v>1716.6</v>
      </c>
      <c r="J2514" s="4">
        <f>Table4[[#This Row],[Gross Revenue]]*(1-Table4[[#This Row],[Discount]])</f>
        <v>1544.94</v>
      </c>
      <c r="K2514" s="4">
        <f>Table4[[#This Row],[Quantity]]*Table4[[#This Row],[CostPrice]]</f>
        <v>1034.8800000000001</v>
      </c>
      <c r="L2514" s="4">
        <f>Table4[[#This Row],[Net Revenue]]-Table4[[#This Row],[Total Cost]]</f>
        <v>510.05999999999995</v>
      </c>
      <c r="M2514" t="str">
        <f>_xlfn.XLOOKUP(Table4[[#This Row],[ProductID]], Products!A:A,Products!B:B, "Not Found")</f>
        <v>Little Watches</v>
      </c>
      <c r="N2514" t="str">
        <f>TEXT(Table4[[#This Row],[Date]], "mmm")</f>
        <v>Oct</v>
      </c>
      <c r="O2514" t="str">
        <f>TEXT(Table4[[#This Row],[Date]], "yyyy")</f>
        <v>2024</v>
      </c>
      <c r="P2514" t="str">
        <f>_xlfn.XLOOKUP(Table4[[#This Row],[ProductID]],Products!A:A,Products!C:C, "Not Found")</f>
        <v>Fashion</v>
      </c>
      <c r="Q2514" t="str">
        <f>_xlfn.XLOOKUP(Table4[[#This Row],[ProductID]],Products!A:A,Products!D:D,"Not Found")</f>
        <v>Watches</v>
      </c>
      <c r="R2514">
        <f>_xlfn.XLOOKUP(Table4[[#This Row],[ProductID]],Products!A:A,Products!E:E,"Not Found")</f>
        <v>429.15</v>
      </c>
      <c r="S2514">
        <f>_xlfn.XLOOKUP(Table4[[#This Row],[ProductID]],Products!A:A,Products!F:F, "Not Found")</f>
        <v>258.72000000000003</v>
      </c>
      <c r="T2514" t="str">
        <f>_xlfn.XLOOKUP(Table4[[#This Row],[CustomerID]],Customers!A:A,Customers!D:D, "Not Found")</f>
        <v>M</v>
      </c>
      <c r="U2514" s="6">
        <f>_xlfn.XLOOKUP(Table4[[#This Row],[CustomerID]],Customers!A:A,Customers!E:E, "Not Found")</f>
        <v>21466</v>
      </c>
      <c r="V2514">
        <f ca="1">DATEDIF(Table4[[#This Row],[CustomerBirthday]], TODAY(), "Y")</f>
        <v>67</v>
      </c>
      <c r="W2514" t="str" cm="1">
        <f t="array" aca="1" ref="W2514" ca="1">_xlfn.IFS(Table4[[#This Row],[Age]]&lt;25, "Under 25",Table4[[#This Row],[Age]]=34, "25-34", Table4[[#This Row],[Age]]&lt;=49, "35-49", Table4[[#This Row],[Age]]&lt;=64, "50-64", Table4[[#This Row],[Age]]&gt;=65, "65+")</f>
        <v>65+</v>
      </c>
      <c r="X2514" t="str">
        <f>_xlfn.XLOOKUP(Table4[[#This Row],[StoreID]],Stores!A:A,Stores!B:B, "Not found")</f>
        <v>MegaMart New Michele</v>
      </c>
      <c r="Y2514" t="str">
        <f>_xlfn.XLOOKUP(Table4[[#This Row],[StoreID]],Stores!A:A,Stores!C:C, "Not Found")</f>
        <v>New Michele</v>
      </c>
      <c r="Z2514" t="str">
        <f>_xlfn.XLOOKUP(Table4[[#This Row],[StoreID]],Stores!A:A,Stores!D:D, "Not Found")</f>
        <v>West</v>
      </c>
    </row>
    <row r="2515" spans="1:26">
      <c r="A2515" t="s">
        <v>3381</v>
      </c>
      <c r="B2515" s="1">
        <v>45542</v>
      </c>
      <c r="C2515" t="s">
        <v>115</v>
      </c>
      <c r="D2515" t="s">
        <v>802</v>
      </c>
      <c r="E2515" t="s">
        <v>835</v>
      </c>
      <c r="F2515">
        <v>4</v>
      </c>
      <c r="G2515">
        <v>0.15</v>
      </c>
      <c r="H2515" t="s">
        <v>875</v>
      </c>
      <c r="I2515" s="4">
        <f>Table4[[#This Row],[Quantity]]*Table4[[#This Row],[UnitPrice]]</f>
        <v>1467.72</v>
      </c>
      <c r="J2515" s="4">
        <f>Table4[[#This Row],[Gross Revenue]]*(1-Table4[[#This Row],[Discount]])</f>
        <v>1247.5619999999999</v>
      </c>
      <c r="K2515" s="4">
        <f>Table4[[#This Row],[Quantity]]*Table4[[#This Row],[CostPrice]]</f>
        <v>1140.92</v>
      </c>
      <c r="L2515" s="4">
        <f>Table4[[#This Row],[Net Revenue]]-Table4[[#This Row],[Total Cost]]</f>
        <v>106.64199999999983</v>
      </c>
      <c r="M2515" t="str">
        <f>_xlfn.XLOOKUP(Table4[[#This Row],[ProductID]], Products!A:A,Products!B:B, "Not Found")</f>
        <v>Stage Footwear</v>
      </c>
      <c r="N2515" t="str">
        <f>TEXT(Table4[[#This Row],[Date]], "mmm")</f>
        <v>Sep</v>
      </c>
      <c r="O2515" t="str">
        <f>TEXT(Table4[[#This Row],[Date]], "yyyy")</f>
        <v>2024</v>
      </c>
      <c r="P2515" t="str">
        <f>_xlfn.XLOOKUP(Table4[[#This Row],[ProductID]],Products!A:A,Products!C:C, "Not Found")</f>
        <v>Fashion</v>
      </c>
      <c r="Q2515" t="str">
        <f>_xlfn.XLOOKUP(Table4[[#This Row],[ProductID]],Products!A:A,Products!D:D,"Not Found")</f>
        <v>Footwear</v>
      </c>
      <c r="R2515">
        <f>_xlfn.XLOOKUP(Table4[[#This Row],[ProductID]],Products!A:A,Products!E:E,"Not Found")</f>
        <v>366.93</v>
      </c>
      <c r="S2515">
        <f>_xlfn.XLOOKUP(Table4[[#This Row],[ProductID]],Products!A:A,Products!F:F, "Not Found")</f>
        <v>285.23</v>
      </c>
      <c r="T2515" t="str">
        <f>_xlfn.XLOOKUP(Table4[[#This Row],[CustomerID]],Customers!A:A,Customers!D:D, "Not Found")</f>
        <v>M</v>
      </c>
      <c r="U2515" s="6">
        <f>_xlfn.XLOOKUP(Table4[[#This Row],[CustomerID]],Customers!A:A,Customers!E:E, "Not Found")</f>
        <v>28630</v>
      </c>
      <c r="V2515">
        <f ca="1">DATEDIF(Table4[[#This Row],[CustomerBirthday]], TODAY(), "Y")</f>
        <v>48</v>
      </c>
      <c r="W2515" t="str" cm="1">
        <f t="array" aca="1" ref="W2515" ca="1">_xlfn.IFS(Table4[[#This Row],[Age]]&lt;25, "Under 25",Table4[[#This Row],[Age]]=34, "25-34", Table4[[#This Row],[Age]]&lt;=49, "35-49", Table4[[#This Row],[Age]]&lt;=64, "50-64", Table4[[#This Row],[Age]]&gt;=65, "65+")</f>
        <v>35-49</v>
      </c>
      <c r="X2515" t="str">
        <f>_xlfn.XLOOKUP(Table4[[#This Row],[StoreID]],Stores!A:A,Stores!B:B, "Not found")</f>
        <v>MegaMart Peckmouth</v>
      </c>
      <c r="Y2515" t="str">
        <f>_xlfn.XLOOKUP(Table4[[#This Row],[StoreID]],Stores!A:A,Stores!C:C, "Not Found")</f>
        <v>Peckmouth</v>
      </c>
      <c r="Z2515" t="str">
        <f>_xlfn.XLOOKUP(Table4[[#This Row],[StoreID]],Stores!A:A,Stores!D:D, "Not Found")</f>
        <v>East</v>
      </c>
    </row>
    <row r="2516" spans="1:26">
      <c r="A2516" t="s">
        <v>3382</v>
      </c>
      <c r="B2516" s="1">
        <v>45507</v>
      </c>
      <c r="C2516" t="s">
        <v>151</v>
      </c>
      <c r="D2516" t="s">
        <v>796</v>
      </c>
      <c r="E2516" t="s">
        <v>831</v>
      </c>
      <c r="F2516">
        <v>3</v>
      </c>
      <c r="G2516">
        <v>0.1</v>
      </c>
      <c r="H2516" t="s">
        <v>871</v>
      </c>
      <c r="I2516" s="4">
        <f>Table4[[#This Row],[Quantity]]*Table4[[#This Row],[UnitPrice]]</f>
        <v>4687.29</v>
      </c>
      <c r="J2516" s="4">
        <f>Table4[[#This Row],[Gross Revenue]]*(1-Table4[[#This Row],[Discount]])</f>
        <v>4218.5609999999997</v>
      </c>
      <c r="K2516" s="4">
        <f>Table4[[#This Row],[Quantity]]*Table4[[#This Row],[CostPrice]]</f>
        <v>3586.8900000000003</v>
      </c>
      <c r="L2516" s="4">
        <f>Table4[[#This Row],[Net Revenue]]-Table4[[#This Row],[Total Cost]]</f>
        <v>631.67099999999937</v>
      </c>
      <c r="M2516" t="str">
        <f>_xlfn.XLOOKUP(Table4[[#This Row],[ProductID]], Products!A:A,Products!B:B, "Not Found")</f>
        <v>Chair Laptop</v>
      </c>
      <c r="N2516" t="str">
        <f>TEXT(Table4[[#This Row],[Date]], "mmm")</f>
        <v>Aug</v>
      </c>
      <c r="O2516" t="str">
        <f>TEXT(Table4[[#This Row],[Date]], "yyyy")</f>
        <v>2024</v>
      </c>
      <c r="P2516" t="str">
        <f>_xlfn.XLOOKUP(Table4[[#This Row],[ProductID]],Products!A:A,Products!C:C, "Not Found")</f>
        <v>Electronics</v>
      </c>
      <c r="Q2516" t="str">
        <f>_xlfn.XLOOKUP(Table4[[#This Row],[ProductID]],Products!A:A,Products!D:D,"Not Found")</f>
        <v>Laptop</v>
      </c>
      <c r="R2516">
        <f>_xlfn.XLOOKUP(Table4[[#This Row],[ProductID]],Products!A:A,Products!E:E,"Not Found")</f>
        <v>1562.43</v>
      </c>
      <c r="S2516">
        <f>_xlfn.XLOOKUP(Table4[[#This Row],[ProductID]],Products!A:A,Products!F:F, "Not Found")</f>
        <v>1195.6300000000001</v>
      </c>
      <c r="T2516" t="str">
        <f>_xlfn.XLOOKUP(Table4[[#This Row],[CustomerID]],Customers!A:A,Customers!D:D, "Not Found")</f>
        <v>F</v>
      </c>
      <c r="U2516" s="6">
        <f>_xlfn.XLOOKUP(Table4[[#This Row],[CustomerID]],Customers!A:A,Customers!E:E, "Not Found")</f>
        <v>35371</v>
      </c>
      <c r="V2516">
        <f ca="1">DATEDIF(Table4[[#This Row],[CustomerBirthday]], TODAY(), "Y")</f>
        <v>29</v>
      </c>
      <c r="W2516" t="str" cm="1">
        <f t="array" aca="1" ref="W2516" ca="1">_xlfn.IFS(Table4[[#This Row],[Age]]&lt;25, "Under 25",Table4[[#This Row],[Age]]=34, "25-34", Table4[[#This Row],[Age]]&lt;=49, "35-49", Table4[[#This Row],[Age]]&lt;=64, "50-64", Table4[[#This Row],[Age]]&gt;=65, "65+")</f>
        <v>35-49</v>
      </c>
      <c r="X2516" t="str">
        <f>_xlfn.XLOOKUP(Table4[[#This Row],[StoreID]],Stores!A:A,Stores!B:B, "Not found")</f>
        <v>MegaMart Jimenezborough</v>
      </c>
      <c r="Y2516" t="str">
        <f>_xlfn.XLOOKUP(Table4[[#This Row],[StoreID]],Stores!A:A,Stores!C:C, "Not Found")</f>
        <v>Jimenezborough</v>
      </c>
      <c r="Z2516" t="str">
        <f>_xlfn.XLOOKUP(Table4[[#This Row],[StoreID]],Stores!A:A,Stores!D:D, "Not Found")</f>
        <v>South</v>
      </c>
    </row>
    <row r="2517" spans="1:26">
      <c r="A2517" t="s">
        <v>3383</v>
      </c>
      <c r="B2517" s="1">
        <v>45231</v>
      </c>
      <c r="C2517" t="s">
        <v>483</v>
      </c>
      <c r="D2517" t="s">
        <v>814</v>
      </c>
      <c r="E2517" t="s">
        <v>846</v>
      </c>
      <c r="F2517">
        <v>4</v>
      </c>
      <c r="G2517">
        <v>0.15</v>
      </c>
      <c r="H2517" t="s">
        <v>875</v>
      </c>
      <c r="I2517" s="4">
        <f>Table4[[#This Row],[Quantity]]*Table4[[#This Row],[UnitPrice]]</f>
        <v>5146.2</v>
      </c>
      <c r="J2517" s="4">
        <f>Table4[[#This Row],[Gross Revenue]]*(1-Table4[[#This Row],[Discount]])</f>
        <v>4374.2699999999995</v>
      </c>
      <c r="K2517" s="4">
        <f>Table4[[#This Row],[Quantity]]*Table4[[#This Row],[CostPrice]]</f>
        <v>3190.16</v>
      </c>
      <c r="L2517" s="4">
        <f>Table4[[#This Row],[Net Revenue]]-Table4[[#This Row],[Total Cost]]</f>
        <v>1184.1099999999997</v>
      </c>
      <c r="M2517" t="str">
        <f>_xlfn.XLOOKUP(Table4[[#This Row],[ProductID]], Products!A:A,Products!B:B, "Not Found")</f>
        <v>Least Accessories</v>
      </c>
      <c r="N2517" t="str">
        <f>TEXT(Table4[[#This Row],[Date]], "mmm")</f>
        <v>Nov</v>
      </c>
      <c r="O2517" t="str">
        <f>TEXT(Table4[[#This Row],[Date]], "yyyy")</f>
        <v>2023</v>
      </c>
      <c r="P2517" t="str">
        <f>_xlfn.XLOOKUP(Table4[[#This Row],[ProductID]],Products!A:A,Products!C:C, "Not Found")</f>
        <v>Fashion</v>
      </c>
      <c r="Q2517" t="str">
        <f>_xlfn.XLOOKUP(Table4[[#This Row],[ProductID]],Products!A:A,Products!D:D,"Not Found")</f>
        <v>Accessories</v>
      </c>
      <c r="R2517">
        <f>_xlfn.XLOOKUP(Table4[[#This Row],[ProductID]],Products!A:A,Products!E:E,"Not Found")</f>
        <v>1286.55</v>
      </c>
      <c r="S2517">
        <f>_xlfn.XLOOKUP(Table4[[#This Row],[ProductID]],Products!A:A,Products!F:F, "Not Found")</f>
        <v>797.54</v>
      </c>
      <c r="T2517" t="str">
        <f>_xlfn.XLOOKUP(Table4[[#This Row],[CustomerID]],Customers!A:A,Customers!D:D, "Not Found")</f>
        <v>M</v>
      </c>
      <c r="U2517" s="6">
        <f>_xlfn.XLOOKUP(Table4[[#This Row],[CustomerID]],Customers!A:A,Customers!E:E, "Not Found")</f>
        <v>21543</v>
      </c>
      <c r="V2517">
        <f ca="1">DATEDIF(Table4[[#This Row],[CustomerBirthday]], TODAY(), "Y")</f>
        <v>67</v>
      </c>
      <c r="W2517" t="str" cm="1">
        <f t="array" aca="1" ref="W2517" ca="1">_xlfn.IFS(Table4[[#This Row],[Age]]&lt;25, "Under 25",Table4[[#This Row],[Age]]=34, "25-34", Table4[[#This Row],[Age]]&lt;=49, "35-49", Table4[[#This Row],[Age]]&lt;=64, "50-64", Table4[[#This Row],[Age]]&gt;=65, "65+")</f>
        <v>65+</v>
      </c>
      <c r="X2517" t="str">
        <f>_xlfn.XLOOKUP(Table4[[#This Row],[StoreID]],Stores!A:A,Stores!B:B, "Not found")</f>
        <v>MegaMart Johnmouth</v>
      </c>
      <c r="Y2517" t="str">
        <f>_xlfn.XLOOKUP(Table4[[#This Row],[StoreID]],Stores!A:A,Stores!C:C, "Not Found")</f>
        <v>Johnmouth</v>
      </c>
      <c r="Z2517" t="str">
        <f>_xlfn.XLOOKUP(Table4[[#This Row],[StoreID]],Stores!A:A,Stores!D:D, "Not Found")</f>
        <v>East</v>
      </c>
    </row>
    <row r="2518" spans="1:26">
      <c r="A2518" t="s">
        <v>3384</v>
      </c>
      <c r="B2518" s="1">
        <v>45675</v>
      </c>
      <c r="C2518" t="s">
        <v>442</v>
      </c>
      <c r="D2518" t="s">
        <v>772</v>
      </c>
      <c r="E2518" t="s">
        <v>839</v>
      </c>
      <c r="F2518">
        <v>1</v>
      </c>
      <c r="G2518">
        <v>0</v>
      </c>
      <c r="H2518" t="s">
        <v>868</v>
      </c>
      <c r="I2518" s="4">
        <f>Table4[[#This Row],[Quantity]]*Table4[[#This Row],[UnitPrice]]</f>
        <v>1878.47</v>
      </c>
      <c r="J2518" s="4">
        <f>Table4[[#This Row],[Gross Revenue]]*(1-Table4[[#This Row],[Discount]])</f>
        <v>1878.47</v>
      </c>
      <c r="K2518" s="4">
        <f>Table4[[#This Row],[Quantity]]*Table4[[#This Row],[CostPrice]]</f>
        <v>1014.91</v>
      </c>
      <c r="L2518" s="4">
        <f>Table4[[#This Row],[Net Revenue]]-Table4[[#This Row],[Total Cost]]</f>
        <v>863.56000000000006</v>
      </c>
      <c r="M2518" t="str">
        <f>_xlfn.XLOOKUP(Table4[[#This Row],[ProductID]], Products!A:A,Products!B:B, "Not Found")</f>
        <v>And Footwear</v>
      </c>
      <c r="N2518" t="str">
        <f>TEXT(Table4[[#This Row],[Date]], "mmm")</f>
        <v>Jan</v>
      </c>
      <c r="O2518" t="str">
        <f>TEXT(Table4[[#This Row],[Date]], "yyyy")</f>
        <v>2025</v>
      </c>
      <c r="P2518" t="str">
        <f>_xlfn.XLOOKUP(Table4[[#This Row],[ProductID]],Products!A:A,Products!C:C, "Not Found")</f>
        <v>Fashion</v>
      </c>
      <c r="Q2518" t="str">
        <f>_xlfn.XLOOKUP(Table4[[#This Row],[ProductID]],Products!A:A,Products!D:D,"Not Found")</f>
        <v>Footwear</v>
      </c>
      <c r="R2518">
        <f>_xlfn.XLOOKUP(Table4[[#This Row],[ProductID]],Products!A:A,Products!E:E,"Not Found")</f>
        <v>1878.47</v>
      </c>
      <c r="S2518">
        <f>_xlfn.XLOOKUP(Table4[[#This Row],[ProductID]],Products!A:A,Products!F:F, "Not Found")</f>
        <v>1014.91</v>
      </c>
      <c r="T2518" t="str">
        <f>_xlfn.XLOOKUP(Table4[[#This Row],[CustomerID]],Customers!A:A,Customers!D:D, "Not Found")</f>
        <v>M</v>
      </c>
      <c r="U2518" s="6">
        <f>_xlfn.XLOOKUP(Table4[[#This Row],[CustomerID]],Customers!A:A,Customers!E:E, "Not Found")</f>
        <v>33450</v>
      </c>
      <c r="V2518">
        <f ca="1">DATEDIF(Table4[[#This Row],[CustomerBirthday]], TODAY(), "Y")</f>
        <v>34</v>
      </c>
      <c r="W2518" t="str" cm="1">
        <f t="array" aca="1" ref="W2518" ca="1">_xlfn.IFS(Table4[[#This Row],[Age]]&lt;25, "Under 25",Table4[[#This Row],[Age]]=34, "25-34", Table4[[#This Row],[Age]]&lt;=49, "35-49", Table4[[#This Row],[Age]]&lt;=64, "50-64", Table4[[#This Row],[Age]]&gt;=65, "65+")</f>
        <v>25-34</v>
      </c>
      <c r="X2518" t="str">
        <f>_xlfn.XLOOKUP(Table4[[#This Row],[StoreID]],Stores!A:A,Stores!B:B, "Not found")</f>
        <v>MegaMart New Michele</v>
      </c>
      <c r="Y2518" t="str">
        <f>_xlfn.XLOOKUP(Table4[[#This Row],[StoreID]],Stores!A:A,Stores!C:C, "Not Found")</f>
        <v>New Michele</v>
      </c>
      <c r="Z2518" t="str">
        <f>_xlfn.XLOOKUP(Table4[[#This Row],[StoreID]],Stores!A:A,Stores!D:D, "Not Found")</f>
        <v>West</v>
      </c>
    </row>
    <row r="2519" spans="1:26">
      <c r="A2519" t="s">
        <v>3385</v>
      </c>
      <c r="B2519" s="1">
        <v>45843</v>
      </c>
      <c r="C2519" t="s">
        <v>438</v>
      </c>
      <c r="D2519" t="s">
        <v>824</v>
      </c>
      <c r="E2519" t="s">
        <v>839</v>
      </c>
      <c r="F2519">
        <v>1</v>
      </c>
      <c r="G2519">
        <v>0.1</v>
      </c>
      <c r="H2519" t="s">
        <v>865</v>
      </c>
      <c r="I2519" s="4">
        <f>Table4[[#This Row],[Quantity]]*Table4[[#This Row],[UnitPrice]]</f>
        <v>388.26</v>
      </c>
      <c r="J2519" s="4">
        <f>Table4[[#This Row],[Gross Revenue]]*(1-Table4[[#This Row],[Discount]])</f>
        <v>349.43400000000003</v>
      </c>
      <c r="K2519" s="4">
        <f>Table4[[#This Row],[Quantity]]*Table4[[#This Row],[CostPrice]]</f>
        <v>199.3</v>
      </c>
      <c r="L2519" s="4">
        <f>Table4[[#This Row],[Net Revenue]]-Table4[[#This Row],[Total Cost]]</f>
        <v>150.13400000000001</v>
      </c>
      <c r="M2519" t="str">
        <f>_xlfn.XLOOKUP(Table4[[#This Row],[ProductID]], Products!A:A,Products!B:B, "Not Found")</f>
        <v>Possible Watches</v>
      </c>
      <c r="N2519" t="str">
        <f>TEXT(Table4[[#This Row],[Date]], "mmm")</f>
        <v>Jul</v>
      </c>
      <c r="O2519" t="str">
        <f>TEXT(Table4[[#This Row],[Date]], "yyyy")</f>
        <v>2025</v>
      </c>
      <c r="P2519" t="str">
        <f>_xlfn.XLOOKUP(Table4[[#This Row],[ProductID]],Products!A:A,Products!C:C, "Not Found")</f>
        <v>Fashion</v>
      </c>
      <c r="Q2519" t="str">
        <f>_xlfn.XLOOKUP(Table4[[#This Row],[ProductID]],Products!A:A,Products!D:D,"Not Found")</f>
        <v>Watches</v>
      </c>
      <c r="R2519">
        <f>_xlfn.XLOOKUP(Table4[[#This Row],[ProductID]],Products!A:A,Products!E:E,"Not Found")</f>
        <v>388.26</v>
      </c>
      <c r="S2519">
        <f>_xlfn.XLOOKUP(Table4[[#This Row],[ProductID]],Products!A:A,Products!F:F, "Not Found")</f>
        <v>199.3</v>
      </c>
      <c r="T2519" t="str">
        <f>_xlfn.XLOOKUP(Table4[[#This Row],[CustomerID]],Customers!A:A,Customers!D:D, "Not Found")</f>
        <v>M</v>
      </c>
      <c r="U2519" s="6">
        <f>_xlfn.XLOOKUP(Table4[[#This Row],[CustomerID]],Customers!A:A,Customers!E:E, "Not Found")</f>
        <v>27633</v>
      </c>
      <c r="V2519">
        <f ca="1">DATEDIF(Table4[[#This Row],[CustomerBirthday]], TODAY(), "Y")</f>
        <v>50</v>
      </c>
      <c r="W2519" t="str" cm="1">
        <f t="array" aca="1" ref="W2519" ca="1">_xlfn.IFS(Table4[[#This Row],[Age]]&lt;25, "Under 25",Table4[[#This Row],[Age]]=34, "25-34", Table4[[#This Row],[Age]]&lt;=49, "35-49", Table4[[#This Row],[Age]]&lt;=64, "50-64", Table4[[#This Row],[Age]]&gt;=65, "65+")</f>
        <v>50-64</v>
      </c>
      <c r="X2519" t="str">
        <f>_xlfn.XLOOKUP(Table4[[#This Row],[StoreID]],Stores!A:A,Stores!B:B, "Not found")</f>
        <v>MegaMart New Michele</v>
      </c>
      <c r="Y2519" t="str">
        <f>_xlfn.XLOOKUP(Table4[[#This Row],[StoreID]],Stores!A:A,Stores!C:C, "Not Found")</f>
        <v>New Michele</v>
      </c>
      <c r="Z2519" t="str">
        <f>_xlfn.XLOOKUP(Table4[[#This Row],[StoreID]],Stores!A:A,Stores!D:D, "Not Found")</f>
        <v>West</v>
      </c>
    </row>
    <row r="2520" spans="1:26">
      <c r="A2520" t="s">
        <v>3386</v>
      </c>
      <c r="B2520" s="1">
        <v>45655</v>
      </c>
      <c r="C2520" t="s">
        <v>407</v>
      </c>
      <c r="D2520" t="s">
        <v>772</v>
      </c>
      <c r="E2520" t="s">
        <v>839</v>
      </c>
      <c r="F2520">
        <v>3</v>
      </c>
      <c r="G2520">
        <v>0</v>
      </c>
      <c r="H2520" t="s">
        <v>865</v>
      </c>
      <c r="I2520" s="4">
        <f>Table4[[#This Row],[Quantity]]*Table4[[#This Row],[UnitPrice]]</f>
        <v>5635.41</v>
      </c>
      <c r="J2520" s="4">
        <f>Table4[[#This Row],[Gross Revenue]]*(1-Table4[[#This Row],[Discount]])</f>
        <v>5635.41</v>
      </c>
      <c r="K2520" s="4">
        <f>Table4[[#This Row],[Quantity]]*Table4[[#This Row],[CostPrice]]</f>
        <v>3044.73</v>
      </c>
      <c r="L2520" s="4">
        <f>Table4[[#This Row],[Net Revenue]]-Table4[[#This Row],[Total Cost]]</f>
        <v>2590.6799999999998</v>
      </c>
      <c r="M2520" t="str">
        <f>_xlfn.XLOOKUP(Table4[[#This Row],[ProductID]], Products!A:A,Products!B:B, "Not Found")</f>
        <v>And Footwear</v>
      </c>
      <c r="N2520" t="str">
        <f>TEXT(Table4[[#This Row],[Date]], "mmm")</f>
        <v>Dec</v>
      </c>
      <c r="O2520" t="str">
        <f>TEXT(Table4[[#This Row],[Date]], "yyyy")</f>
        <v>2024</v>
      </c>
      <c r="P2520" t="str">
        <f>_xlfn.XLOOKUP(Table4[[#This Row],[ProductID]],Products!A:A,Products!C:C, "Not Found")</f>
        <v>Fashion</v>
      </c>
      <c r="Q2520" t="str">
        <f>_xlfn.XLOOKUP(Table4[[#This Row],[ProductID]],Products!A:A,Products!D:D,"Not Found")</f>
        <v>Footwear</v>
      </c>
      <c r="R2520">
        <f>_xlfn.XLOOKUP(Table4[[#This Row],[ProductID]],Products!A:A,Products!E:E,"Not Found")</f>
        <v>1878.47</v>
      </c>
      <c r="S2520">
        <f>_xlfn.XLOOKUP(Table4[[#This Row],[ProductID]],Products!A:A,Products!F:F, "Not Found")</f>
        <v>1014.91</v>
      </c>
      <c r="T2520" t="str">
        <f>_xlfn.XLOOKUP(Table4[[#This Row],[CustomerID]],Customers!A:A,Customers!D:D, "Not Found")</f>
        <v>F</v>
      </c>
      <c r="U2520" s="6">
        <f>_xlfn.XLOOKUP(Table4[[#This Row],[CustomerID]],Customers!A:A,Customers!E:E, "Not Found")</f>
        <v>38779</v>
      </c>
      <c r="V2520">
        <f ca="1">DATEDIF(Table4[[#This Row],[CustomerBirthday]], TODAY(), "Y")</f>
        <v>20</v>
      </c>
      <c r="W2520" t="str" cm="1">
        <f t="array" aca="1" ref="W2520" ca="1">_xlfn.IFS(Table4[[#This Row],[Age]]&lt;25, "Under 25",Table4[[#This Row],[Age]]=34, "25-34", Table4[[#This Row],[Age]]&lt;=49, "35-49", Table4[[#This Row],[Age]]&lt;=64, "50-64", Table4[[#This Row],[Age]]&gt;=65, "65+")</f>
        <v>Under 25</v>
      </c>
      <c r="X2520" t="str">
        <f>_xlfn.XLOOKUP(Table4[[#This Row],[StoreID]],Stores!A:A,Stores!B:B, "Not found")</f>
        <v>MegaMart New Michele</v>
      </c>
      <c r="Y2520" t="str">
        <f>_xlfn.XLOOKUP(Table4[[#This Row],[StoreID]],Stores!A:A,Stores!C:C, "Not Found")</f>
        <v>New Michele</v>
      </c>
      <c r="Z2520" t="str">
        <f>_xlfn.XLOOKUP(Table4[[#This Row],[StoreID]],Stores!A:A,Stores!D:D, "Not Found")</f>
        <v>West</v>
      </c>
    </row>
    <row r="2521" spans="1:26">
      <c r="A2521" t="s">
        <v>3387</v>
      </c>
      <c r="B2521" s="1">
        <v>45813</v>
      </c>
      <c r="C2521" t="s">
        <v>179</v>
      </c>
      <c r="D2521" t="s">
        <v>728</v>
      </c>
      <c r="E2521" t="s">
        <v>839</v>
      </c>
      <c r="F2521">
        <v>3</v>
      </c>
      <c r="G2521">
        <v>0.15</v>
      </c>
      <c r="H2521" t="s">
        <v>875</v>
      </c>
      <c r="I2521" s="4">
        <f>Table4[[#This Row],[Quantity]]*Table4[[#This Row],[UnitPrice]]</f>
        <v>954.15000000000009</v>
      </c>
      <c r="J2521" s="4">
        <f>Table4[[#This Row],[Gross Revenue]]*(1-Table4[[#This Row],[Discount]])</f>
        <v>811.02750000000003</v>
      </c>
      <c r="K2521" s="4">
        <f>Table4[[#This Row],[Quantity]]*Table4[[#This Row],[CostPrice]]</f>
        <v>562.02</v>
      </c>
      <c r="L2521" s="4">
        <f>Table4[[#This Row],[Net Revenue]]-Table4[[#This Row],[Total Cost]]</f>
        <v>249.00750000000005</v>
      </c>
      <c r="M2521" t="str">
        <f>_xlfn.XLOOKUP(Table4[[#This Row],[ProductID]], Products!A:A,Products!B:B, "Not Found")</f>
        <v>Company Fruits</v>
      </c>
      <c r="N2521" t="str">
        <f>TEXT(Table4[[#This Row],[Date]], "mmm")</f>
        <v>Jun</v>
      </c>
      <c r="O2521" t="str">
        <f>TEXT(Table4[[#This Row],[Date]], "yyyy")</f>
        <v>2025</v>
      </c>
      <c r="P2521" t="str">
        <f>_xlfn.XLOOKUP(Table4[[#This Row],[ProductID]],Products!A:A,Products!C:C, "Not Found")</f>
        <v>Groceries</v>
      </c>
      <c r="Q2521" t="str">
        <f>_xlfn.XLOOKUP(Table4[[#This Row],[ProductID]],Products!A:A,Products!D:D,"Not Found")</f>
        <v>Fruits</v>
      </c>
      <c r="R2521">
        <f>_xlfn.XLOOKUP(Table4[[#This Row],[ProductID]],Products!A:A,Products!E:E,"Not Found")</f>
        <v>318.05</v>
      </c>
      <c r="S2521">
        <f>_xlfn.XLOOKUP(Table4[[#This Row],[ProductID]],Products!A:A,Products!F:F, "Not Found")</f>
        <v>187.34</v>
      </c>
      <c r="T2521" t="str">
        <f>_xlfn.XLOOKUP(Table4[[#This Row],[CustomerID]],Customers!A:A,Customers!D:D, "Not Found")</f>
        <v>M</v>
      </c>
      <c r="U2521" s="6">
        <f>_xlfn.XLOOKUP(Table4[[#This Row],[CustomerID]],Customers!A:A,Customers!E:E, "Not Found")</f>
        <v>23397</v>
      </c>
      <c r="V2521">
        <f ca="1">DATEDIF(Table4[[#This Row],[CustomerBirthday]], TODAY(), "Y")</f>
        <v>62</v>
      </c>
      <c r="W2521" t="str" cm="1">
        <f t="array" aca="1" ref="W2521" ca="1">_xlfn.IFS(Table4[[#This Row],[Age]]&lt;25, "Under 25",Table4[[#This Row],[Age]]=34, "25-34", Table4[[#This Row],[Age]]&lt;=49, "35-49", Table4[[#This Row],[Age]]&lt;=64, "50-64", Table4[[#This Row],[Age]]&gt;=65, "65+")</f>
        <v>50-64</v>
      </c>
      <c r="X2521" t="str">
        <f>_xlfn.XLOOKUP(Table4[[#This Row],[StoreID]],Stores!A:A,Stores!B:B, "Not found")</f>
        <v>MegaMart New Michele</v>
      </c>
      <c r="Y2521" t="str">
        <f>_xlfn.XLOOKUP(Table4[[#This Row],[StoreID]],Stores!A:A,Stores!C:C, "Not Found")</f>
        <v>New Michele</v>
      </c>
      <c r="Z2521" t="str">
        <f>_xlfn.XLOOKUP(Table4[[#This Row],[StoreID]],Stores!A:A,Stores!D:D, "Not Found")</f>
        <v>West</v>
      </c>
    </row>
    <row r="2522" spans="1:26">
      <c r="A2522" t="s">
        <v>3388</v>
      </c>
      <c r="B2522" s="1">
        <v>45550</v>
      </c>
      <c r="C2522" t="s">
        <v>429</v>
      </c>
      <c r="D2522" t="s">
        <v>778</v>
      </c>
      <c r="E2522" t="s">
        <v>839</v>
      </c>
      <c r="F2522">
        <v>3</v>
      </c>
      <c r="G2522">
        <v>0</v>
      </c>
      <c r="H2522" t="s">
        <v>875</v>
      </c>
      <c r="I2522" s="4">
        <f>Table4[[#This Row],[Quantity]]*Table4[[#This Row],[UnitPrice]]</f>
        <v>3047.2799999999997</v>
      </c>
      <c r="J2522" s="4">
        <f>Table4[[#This Row],[Gross Revenue]]*(1-Table4[[#This Row],[Discount]])</f>
        <v>3047.2799999999997</v>
      </c>
      <c r="K2522" s="4">
        <f>Table4[[#This Row],[Quantity]]*Table4[[#This Row],[CostPrice]]</f>
        <v>1753.1999999999998</v>
      </c>
      <c r="L2522" s="4">
        <f>Table4[[#This Row],[Net Revenue]]-Table4[[#This Row],[Total Cost]]</f>
        <v>1294.08</v>
      </c>
      <c r="M2522" t="str">
        <f>_xlfn.XLOOKUP(Table4[[#This Row],[ProductID]], Products!A:A,Products!B:B, "Not Found")</f>
        <v>Behavior Dairy</v>
      </c>
      <c r="N2522" t="str">
        <f>TEXT(Table4[[#This Row],[Date]], "mmm")</f>
        <v>Sep</v>
      </c>
      <c r="O2522" t="str">
        <f>TEXT(Table4[[#This Row],[Date]], "yyyy")</f>
        <v>2024</v>
      </c>
      <c r="P2522" t="str">
        <f>_xlfn.XLOOKUP(Table4[[#This Row],[ProductID]],Products!A:A,Products!C:C, "Not Found")</f>
        <v>Groceries</v>
      </c>
      <c r="Q2522" t="str">
        <f>_xlfn.XLOOKUP(Table4[[#This Row],[ProductID]],Products!A:A,Products!D:D,"Not Found")</f>
        <v>Dairy</v>
      </c>
      <c r="R2522">
        <f>_xlfn.XLOOKUP(Table4[[#This Row],[ProductID]],Products!A:A,Products!E:E,"Not Found")</f>
        <v>1015.76</v>
      </c>
      <c r="S2522">
        <f>_xlfn.XLOOKUP(Table4[[#This Row],[ProductID]],Products!A:A,Products!F:F, "Not Found")</f>
        <v>584.4</v>
      </c>
      <c r="T2522" t="str">
        <f>_xlfn.XLOOKUP(Table4[[#This Row],[CustomerID]],Customers!A:A,Customers!D:D, "Not Found")</f>
        <v>M</v>
      </c>
      <c r="U2522" s="6">
        <f>_xlfn.XLOOKUP(Table4[[#This Row],[CustomerID]],Customers!A:A,Customers!E:E, "Not Found")</f>
        <v>21971</v>
      </c>
      <c r="V2522">
        <f ca="1">DATEDIF(Table4[[#This Row],[CustomerBirthday]], TODAY(), "Y")</f>
        <v>66</v>
      </c>
      <c r="W2522" t="str" cm="1">
        <f t="array" aca="1" ref="W2522" ca="1">_xlfn.IFS(Table4[[#This Row],[Age]]&lt;25, "Under 25",Table4[[#This Row],[Age]]=34, "25-34", Table4[[#This Row],[Age]]&lt;=49, "35-49", Table4[[#This Row],[Age]]&lt;=64, "50-64", Table4[[#This Row],[Age]]&gt;=65, "65+")</f>
        <v>65+</v>
      </c>
      <c r="X2522" t="str">
        <f>_xlfn.XLOOKUP(Table4[[#This Row],[StoreID]],Stores!A:A,Stores!B:B, "Not found")</f>
        <v>MegaMart New Michele</v>
      </c>
      <c r="Y2522" t="str">
        <f>_xlfn.XLOOKUP(Table4[[#This Row],[StoreID]],Stores!A:A,Stores!C:C, "Not Found")</f>
        <v>New Michele</v>
      </c>
      <c r="Z2522" t="str">
        <f>_xlfn.XLOOKUP(Table4[[#This Row],[StoreID]],Stores!A:A,Stores!D:D, "Not Found")</f>
        <v>West</v>
      </c>
    </row>
    <row r="2523" spans="1:26">
      <c r="A2523" t="s">
        <v>3389</v>
      </c>
      <c r="B2523" s="1">
        <v>45220</v>
      </c>
      <c r="C2523" t="s">
        <v>347</v>
      </c>
      <c r="D2523" t="s">
        <v>774</v>
      </c>
      <c r="E2523" t="s">
        <v>831</v>
      </c>
      <c r="F2523">
        <v>5</v>
      </c>
      <c r="G2523">
        <v>0.15</v>
      </c>
      <c r="H2523" t="s">
        <v>871</v>
      </c>
      <c r="I2523" s="4">
        <f>Table4[[#This Row],[Quantity]]*Table4[[#This Row],[UnitPrice]]</f>
        <v>7437.05</v>
      </c>
      <c r="J2523" s="4">
        <f>Table4[[#This Row],[Gross Revenue]]*(1-Table4[[#This Row],[Discount]])</f>
        <v>6321.4925000000003</v>
      </c>
      <c r="K2523" s="4">
        <f>Table4[[#This Row],[Quantity]]*Table4[[#This Row],[CostPrice]]</f>
        <v>4065.3500000000004</v>
      </c>
      <c r="L2523" s="4">
        <f>Table4[[#This Row],[Net Revenue]]-Table4[[#This Row],[Total Cost]]</f>
        <v>2256.1424999999999</v>
      </c>
      <c r="M2523" t="str">
        <f>_xlfn.XLOOKUP(Table4[[#This Row],[ProductID]], Products!A:A,Products!B:B, "Not Found")</f>
        <v>Him Smartphone</v>
      </c>
      <c r="N2523" t="str">
        <f>TEXT(Table4[[#This Row],[Date]], "mmm")</f>
        <v>Oct</v>
      </c>
      <c r="O2523" t="str">
        <f>TEXT(Table4[[#This Row],[Date]], "yyyy")</f>
        <v>2023</v>
      </c>
      <c r="P2523" t="str">
        <f>_xlfn.XLOOKUP(Table4[[#This Row],[ProductID]],Products!A:A,Products!C:C, "Not Found")</f>
        <v>Electronics</v>
      </c>
      <c r="Q2523" t="str">
        <f>_xlfn.XLOOKUP(Table4[[#This Row],[ProductID]],Products!A:A,Products!D:D,"Not Found")</f>
        <v>Smartphone</v>
      </c>
      <c r="R2523">
        <f>_xlfn.XLOOKUP(Table4[[#This Row],[ProductID]],Products!A:A,Products!E:E,"Not Found")</f>
        <v>1487.41</v>
      </c>
      <c r="S2523">
        <f>_xlfn.XLOOKUP(Table4[[#This Row],[ProductID]],Products!A:A,Products!F:F, "Not Found")</f>
        <v>813.07</v>
      </c>
      <c r="T2523" t="str">
        <f>_xlfn.XLOOKUP(Table4[[#This Row],[CustomerID]],Customers!A:A,Customers!D:D, "Not Found")</f>
        <v>F</v>
      </c>
      <c r="U2523" s="6">
        <f>_xlfn.XLOOKUP(Table4[[#This Row],[CustomerID]],Customers!A:A,Customers!E:E, "Not Found")</f>
        <v>37223</v>
      </c>
      <c r="V2523">
        <f ca="1">DATEDIF(Table4[[#This Row],[CustomerBirthday]], TODAY(), "Y")</f>
        <v>24</v>
      </c>
      <c r="W2523" t="str" cm="1">
        <f t="array" aca="1" ref="W2523" ca="1">_xlfn.IFS(Table4[[#This Row],[Age]]&lt;25, "Under 25",Table4[[#This Row],[Age]]=34, "25-34", Table4[[#This Row],[Age]]&lt;=49, "35-49", Table4[[#This Row],[Age]]&lt;=64, "50-64", Table4[[#This Row],[Age]]&gt;=65, "65+")</f>
        <v>Under 25</v>
      </c>
      <c r="X2523" t="str">
        <f>_xlfn.XLOOKUP(Table4[[#This Row],[StoreID]],Stores!A:A,Stores!B:B, "Not found")</f>
        <v>MegaMart Jimenezborough</v>
      </c>
      <c r="Y2523" t="str">
        <f>_xlfn.XLOOKUP(Table4[[#This Row],[StoreID]],Stores!A:A,Stores!C:C, "Not Found")</f>
        <v>Jimenezborough</v>
      </c>
      <c r="Z2523" t="str">
        <f>_xlfn.XLOOKUP(Table4[[#This Row],[StoreID]],Stores!A:A,Stores!D:D, "Not Found")</f>
        <v>South</v>
      </c>
    </row>
    <row r="2524" spans="1:26">
      <c r="A2524" t="s">
        <v>3390</v>
      </c>
      <c r="B2524" s="1">
        <v>45787</v>
      </c>
      <c r="C2524" t="s">
        <v>175</v>
      </c>
      <c r="D2524" t="s">
        <v>790</v>
      </c>
      <c r="E2524" t="s">
        <v>831</v>
      </c>
      <c r="F2524">
        <v>5</v>
      </c>
      <c r="G2524">
        <v>0</v>
      </c>
      <c r="H2524" t="s">
        <v>871</v>
      </c>
      <c r="I2524" s="4">
        <f>Table4[[#This Row],[Quantity]]*Table4[[#This Row],[UnitPrice]]</f>
        <v>1523.55</v>
      </c>
      <c r="J2524" s="4">
        <f>Table4[[#This Row],[Gross Revenue]]*(1-Table4[[#This Row],[Discount]])</f>
        <v>1523.55</v>
      </c>
      <c r="K2524" s="4">
        <f>Table4[[#This Row],[Quantity]]*Table4[[#This Row],[CostPrice]]</f>
        <v>820.05</v>
      </c>
      <c r="L2524" s="4">
        <f>Table4[[#This Row],[Net Revenue]]-Table4[[#This Row],[Total Cost]]</f>
        <v>703.5</v>
      </c>
      <c r="M2524" t="str">
        <f>_xlfn.XLOOKUP(Table4[[#This Row],[ProductID]], Products!A:A,Products!B:B, "Not Found")</f>
        <v>Difficult Vegetables</v>
      </c>
      <c r="N2524" t="str">
        <f>TEXT(Table4[[#This Row],[Date]], "mmm")</f>
        <v>May</v>
      </c>
      <c r="O2524" t="str">
        <f>TEXT(Table4[[#This Row],[Date]], "yyyy")</f>
        <v>2025</v>
      </c>
      <c r="P2524" t="str">
        <f>_xlfn.XLOOKUP(Table4[[#This Row],[ProductID]],Products!A:A,Products!C:C, "Not Found")</f>
        <v>Groceries</v>
      </c>
      <c r="Q2524" t="str">
        <f>_xlfn.XLOOKUP(Table4[[#This Row],[ProductID]],Products!A:A,Products!D:D,"Not Found")</f>
        <v>Vegetables</v>
      </c>
      <c r="R2524">
        <f>_xlfn.XLOOKUP(Table4[[#This Row],[ProductID]],Products!A:A,Products!E:E,"Not Found")</f>
        <v>304.70999999999998</v>
      </c>
      <c r="S2524">
        <f>_xlfn.XLOOKUP(Table4[[#This Row],[ProductID]],Products!A:A,Products!F:F, "Not Found")</f>
        <v>164.01</v>
      </c>
      <c r="T2524" t="str">
        <f>_xlfn.XLOOKUP(Table4[[#This Row],[CustomerID]],Customers!A:A,Customers!D:D, "Not Found")</f>
        <v>M</v>
      </c>
      <c r="U2524" s="6">
        <f>_xlfn.XLOOKUP(Table4[[#This Row],[CustomerID]],Customers!A:A,Customers!E:E, "Not Found")</f>
        <v>27756</v>
      </c>
      <c r="V2524">
        <f ca="1">DATEDIF(Table4[[#This Row],[CustomerBirthday]], TODAY(), "Y")</f>
        <v>50</v>
      </c>
      <c r="W2524" t="str" cm="1">
        <f t="array" aca="1" ref="W2524" ca="1">_xlfn.IFS(Table4[[#This Row],[Age]]&lt;25, "Under 25",Table4[[#This Row],[Age]]=34, "25-34", Table4[[#This Row],[Age]]&lt;=49, "35-49", Table4[[#This Row],[Age]]&lt;=64, "50-64", Table4[[#This Row],[Age]]&gt;=65, "65+")</f>
        <v>50-64</v>
      </c>
      <c r="X2524" t="str">
        <f>_xlfn.XLOOKUP(Table4[[#This Row],[StoreID]],Stores!A:A,Stores!B:B, "Not found")</f>
        <v>MegaMart Jimenezborough</v>
      </c>
      <c r="Y2524" t="str">
        <f>_xlfn.XLOOKUP(Table4[[#This Row],[StoreID]],Stores!A:A,Stores!C:C, "Not Found")</f>
        <v>Jimenezborough</v>
      </c>
      <c r="Z2524" t="str">
        <f>_xlfn.XLOOKUP(Table4[[#This Row],[StoreID]],Stores!A:A,Stores!D:D, "Not Found")</f>
        <v>South</v>
      </c>
    </row>
    <row r="2525" spans="1:26">
      <c r="A2525" t="s">
        <v>3391</v>
      </c>
      <c r="B2525" s="1">
        <v>45736</v>
      </c>
      <c r="C2525" t="s">
        <v>661</v>
      </c>
      <c r="D2525" t="s">
        <v>739</v>
      </c>
      <c r="E2525" t="s">
        <v>835</v>
      </c>
      <c r="F2525">
        <v>4</v>
      </c>
      <c r="G2525">
        <v>0.15</v>
      </c>
      <c r="H2525" t="s">
        <v>865</v>
      </c>
      <c r="I2525" s="4">
        <f>Table4[[#This Row],[Quantity]]*Table4[[#This Row],[UnitPrice]]</f>
        <v>4776.4799999999996</v>
      </c>
      <c r="J2525" s="4">
        <f>Table4[[#This Row],[Gross Revenue]]*(1-Table4[[#This Row],[Discount]])</f>
        <v>4060.0079999999994</v>
      </c>
      <c r="K2525" s="4">
        <f>Table4[[#This Row],[Quantity]]*Table4[[#This Row],[CostPrice]]</f>
        <v>3355.8</v>
      </c>
      <c r="L2525" s="4">
        <f>Table4[[#This Row],[Net Revenue]]-Table4[[#This Row],[Total Cost]]</f>
        <v>704.20799999999917</v>
      </c>
      <c r="M2525" t="str">
        <f>_xlfn.XLOOKUP(Table4[[#This Row],[ProductID]], Products!A:A,Products!B:B, "Not Found")</f>
        <v>Step Smartphone</v>
      </c>
      <c r="N2525" t="str">
        <f>TEXT(Table4[[#This Row],[Date]], "mmm")</f>
        <v>Mar</v>
      </c>
      <c r="O2525" t="str">
        <f>TEXT(Table4[[#This Row],[Date]], "yyyy")</f>
        <v>2025</v>
      </c>
      <c r="P2525" t="str">
        <f>_xlfn.XLOOKUP(Table4[[#This Row],[ProductID]],Products!A:A,Products!C:C, "Not Found")</f>
        <v>Electronics</v>
      </c>
      <c r="Q2525" t="str">
        <f>_xlfn.XLOOKUP(Table4[[#This Row],[ProductID]],Products!A:A,Products!D:D,"Not Found")</f>
        <v>Smartphone</v>
      </c>
      <c r="R2525">
        <f>_xlfn.XLOOKUP(Table4[[#This Row],[ProductID]],Products!A:A,Products!E:E,"Not Found")</f>
        <v>1194.1199999999999</v>
      </c>
      <c r="S2525">
        <f>_xlfn.XLOOKUP(Table4[[#This Row],[ProductID]],Products!A:A,Products!F:F, "Not Found")</f>
        <v>838.95</v>
      </c>
      <c r="T2525" t="str">
        <f>_xlfn.XLOOKUP(Table4[[#This Row],[CustomerID]],Customers!A:A,Customers!D:D, "Not Found")</f>
        <v>M</v>
      </c>
      <c r="U2525" s="6">
        <f>_xlfn.XLOOKUP(Table4[[#This Row],[CustomerID]],Customers!A:A,Customers!E:E, "Not Found")</f>
        <v>32522</v>
      </c>
      <c r="V2525">
        <f ca="1">DATEDIF(Table4[[#This Row],[CustomerBirthday]], TODAY(), "Y")</f>
        <v>37</v>
      </c>
      <c r="W2525" t="str" cm="1">
        <f t="array" aca="1" ref="W2525" ca="1">_xlfn.IFS(Table4[[#This Row],[Age]]&lt;25, "Under 25",Table4[[#This Row],[Age]]=34, "25-34", Table4[[#This Row],[Age]]&lt;=49, "35-49", Table4[[#This Row],[Age]]&lt;=64, "50-64", Table4[[#This Row],[Age]]&gt;=65, "65+")</f>
        <v>35-49</v>
      </c>
      <c r="X2525" t="str">
        <f>_xlfn.XLOOKUP(Table4[[#This Row],[StoreID]],Stores!A:A,Stores!B:B, "Not found")</f>
        <v>MegaMart Peckmouth</v>
      </c>
      <c r="Y2525" t="str">
        <f>_xlfn.XLOOKUP(Table4[[#This Row],[StoreID]],Stores!A:A,Stores!C:C, "Not Found")</f>
        <v>Peckmouth</v>
      </c>
      <c r="Z2525" t="str">
        <f>_xlfn.XLOOKUP(Table4[[#This Row],[StoreID]],Stores!A:A,Stores!D:D, "Not Found")</f>
        <v>East</v>
      </c>
    </row>
    <row r="2526" spans="1:26">
      <c r="A2526" t="s">
        <v>3392</v>
      </c>
      <c r="B2526" s="1">
        <v>45895</v>
      </c>
      <c r="C2526" t="s">
        <v>335</v>
      </c>
      <c r="D2526" t="s">
        <v>718</v>
      </c>
      <c r="E2526" t="s">
        <v>842</v>
      </c>
      <c r="F2526">
        <v>5</v>
      </c>
      <c r="G2526">
        <v>0.05</v>
      </c>
      <c r="H2526" t="s">
        <v>868</v>
      </c>
      <c r="I2526" s="4">
        <f>Table4[[#This Row],[Quantity]]*Table4[[#This Row],[UnitPrice]]</f>
        <v>1688.15</v>
      </c>
      <c r="J2526" s="4">
        <f>Table4[[#This Row],[Gross Revenue]]*(1-Table4[[#This Row],[Discount]])</f>
        <v>1603.7425000000001</v>
      </c>
      <c r="K2526" s="4">
        <f>Table4[[#This Row],[Quantity]]*Table4[[#This Row],[CostPrice]]</f>
        <v>845.15</v>
      </c>
      <c r="L2526" s="4">
        <f>Table4[[#This Row],[Net Revenue]]-Table4[[#This Row],[Total Cost]]</f>
        <v>758.59250000000009</v>
      </c>
      <c r="M2526" t="str">
        <f>_xlfn.XLOOKUP(Table4[[#This Row],[ProductID]], Products!A:A,Products!B:B, "Not Found")</f>
        <v>Here Footwear</v>
      </c>
      <c r="N2526" t="str">
        <f>TEXT(Table4[[#This Row],[Date]], "mmm")</f>
        <v>Aug</v>
      </c>
      <c r="O2526" t="str">
        <f>TEXT(Table4[[#This Row],[Date]], "yyyy")</f>
        <v>2025</v>
      </c>
      <c r="P2526" t="str">
        <f>_xlfn.XLOOKUP(Table4[[#This Row],[ProductID]],Products!A:A,Products!C:C, "Not Found")</f>
        <v>Fashion</v>
      </c>
      <c r="Q2526" t="str">
        <f>_xlfn.XLOOKUP(Table4[[#This Row],[ProductID]],Products!A:A,Products!D:D,"Not Found")</f>
        <v>Footwear</v>
      </c>
      <c r="R2526">
        <f>_xlfn.XLOOKUP(Table4[[#This Row],[ProductID]],Products!A:A,Products!E:E,"Not Found")</f>
        <v>337.63</v>
      </c>
      <c r="S2526">
        <f>_xlfn.XLOOKUP(Table4[[#This Row],[ProductID]],Products!A:A,Products!F:F, "Not Found")</f>
        <v>169.03</v>
      </c>
      <c r="T2526" t="str">
        <f>_xlfn.XLOOKUP(Table4[[#This Row],[CustomerID]],Customers!A:A,Customers!D:D, "Not Found")</f>
        <v>F</v>
      </c>
      <c r="U2526" s="6">
        <f>_xlfn.XLOOKUP(Table4[[#This Row],[CustomerID]],Customers!A:A,Customers!E:E, "Not Found")</f>
        <v>25396</v>
      </c>
      <c r="V2526">
        <f ca="1">DATEDIF(Table4[[#This Row],[CustomerBirthday]], TODAY(), "Y")</f>
        <v>57</v>
      </c>
      <c r="W2526" t="str" cm="1">
        <f t="array" aca="1" ref="W2526" ca="1">_xlfn.IFS(Table4[[#This Row],[Age]]&lt;25, "Under 25",Table4[[#This Row],[Age]]=34, "25-34", Table4[[#This Row],[Age]]&lt;=49, "35-49", Table4[[#This Row],[Age]]&lt;=64, "50-64", Table4[[#This Row],[Age]]&gt;=65, "65+")</f>
        <v>50-64</v>
      </c>
      <c r="X2526" t="str">
        <f>_xlfn.XLOOKUP(Table4[[#This Row],[StoreID]],Stores!A:A,Stores!B:B, "Not found")</f>
        <v>MegaMart Brianahaven</v>
      </c>
      <c r="Y2526" t="str">
        <f>_xlfn.XLOOKUP(Table4[[#This Row],[StoreID]],Stores!A:A,Stores!C:C, "Not Found")</f>
        <v>Brianahaven</v>
      </c>
      <c r="Z2526" t="str">
        <f>_xlfn.XLOOKUP(Table4[[#This Row],[StoreID]],Stores!A:A,Stores!D:D, "Not Found")</f>
        <v>North</v>
      </c>
    </row>
    <row r="2527" spans="1:26">
      <c r="A2527" t="s">
        <v>3393</v>
      </c>
      <c r="B2527" s="1">
        <v>45388</v>
      </c>
      <c r="C2527" t="s">
        <v>48</v>
      </c>
      <c r="D2527" t="s">
        <v>761</v>
      </c>
      <c r="E2527" t="s">
        <v>831</v>
      </c>
      <c r="F2527">
        <v>3</v>
      </c>
      <c r="G2527">
        <v>0.1</v>
      </c>
      <c r="H2527" t="s">
        <v>875</v>
      </c>
      <c r="I2527" s="4">
        <f>Table4[[#This Row],[Quantity]]*Table4[[#This Row],[UnitPrice]]</f>
        <v>5288.76</v>
      </c>
      <c r="J2527" s="4">
        <f>Table4[[#This Row],[Gross Revenue]]*(1-Table4[[#This Row],[Discount]])</f>
        <v>4759.884</v>
      </c>
      <c r="K2527" s="4">
        <f>Table4[[#This Row],[Quantity]]*Table4[[#This Row],[CostPrice]]</f>
        <v>4039.44</v>
      </c>
      <c r="L2527" s="4">
        <f>Table4[[#This Row],[Net Revenue]]-Table4[[#This Row],[Total Cost]]</f>
        <v>720.44399999999996</v>
      </c>
      <c r="M2527" t="str">
        <f>_xlfn.XLOOKUP(Table4[[#This Row],[ProductID]], Products!A:A,Products!B:B, "Not Found")</f>
        <v>Traditional Laptop</v>
      </c>
      <c r="N2527" t="str">
        <f>TEXT(Table4[[#This Row],[Date]], "mmm")</f>
        <v>Apr</v>
      </c>
      <c r="O2527" t="str">
        <f>TEXT(Table4[[#This Row],[Date]], "yyyy")</f>
        <v>2024</v>
      </c>
      <c r="P2527" t="str">
        <f>_xlfn.XLOOKUP(Table4[[#This Row],[ProductID]],Products!A:A,Products!C:C, "Not Found")</f>
        <v>Electronics</v>
      </c>
      <c r="Q2527" t="str">
        <f>_xlfn.XLOOKUP(Table4[[#This Row],[ProductID]],Products!A:A,Products!D:D,"Not Found")</f>
        <v>Laptop</v>
      </c>
      <c r="R2527">
        <f>_xlfn.XLOOKUP(Table4[[#This Row],[ProductID]],Products!A:A,Products!E:E,"Not Found")</f>
        <v>1762.92</v>
      </c>
      <c r="S2527">
        <f>_xlfn.XLOOKUP(Table4[[#This Row],[ProductID]],Products!A:A,Products!F:F, "Not Found")</f>
        <v>1346.48</v>
      </c>
      <c r="T2527" t="str">
        <f>_xlfn.XLOOKUP(Table4[[#This Row],[CustomerID]],Customers!A:A,Customers!D:D, "Not Found")</f>
        <v>M</v>
      </c>
      <c r="U2527" s="6">
        <f>_xlfn.XLOOKUP(Table4[[#This Row],[CustomerID]],Customers!A:A,Customers!E:E, "Not Found")</f>
        <v>35492</v>
      </c>
      <c r="V2527">
        <f ca="1">DATEDIF(Table4[[#This Row],[CustomerBirthday]], TODAY(), "Y")</f>
        <v>29</v>
      </c>
      <c r="W2527" t="str" cm="1">
        <f t="array" aca="1" ref="W2527" ca="1">_xlfn.IFS(Table4[[#This Row],[Age]]&lt;25, "Under 25",Table4[[#This Row],[Age]]=34, "25-34", Table4[[#This Row],[Age]]&lt;=49, "35-49", Table4[[#This Row],[Age]]&lt;=64, "50-64", Table4[[#This Row],[Age]]&gt;=65, "65+")</f>
        <v>35-49</v>
      </c>
      <c r="X2527" t="str">
        <f>_xlfn.XLOOKUP(Table4[[#This Row],[StoreID]],Stores!A:A,Stores!B:B, "Not found")</f>
        <v>MegaMart Jimenezborough</v>
      </c>
      <c r="Y2527" t="str">
        <f>_xlfn.XLOOKUP(Table4[[#This Row],[StoreID]],Stores!A:A,Stores!C:C, "Not Found")</f>
        <v>Jimenezborough</v>
      </c>
      <c r="Z2527" t="str">
        <f>_xlfn.XLOOKUP(Table4[[#This Row],[StoreID]],Stores!A:A,Stores!D:D, "Not Found")</f>
        <v>South</v>
      </c>
    </row>
    <row r="2528" spans="1:26">
      <c r="A2528" t="s">
        <v>3394</v>
      </c>
      <c r="B2528" s="1">
        <v>45794</v>
      </c>
      <c r="C2528" t="s">
        <v>148</v>
      </c>
      <c r="D2528" t="s">
        <v>818</v>
      </c>
      <c r="E2528" t="s">
        <v>846</v>
      </c>
      <c r="F2528">
        <v>1</v>
      </c>
      <c r="G2528">
        <v>0.15</v>
      </c>
      <c r="H2528" t="s">
        <v>875</v>
      </c>
      <c r="I2528" s="4">
        <f>Table4[[#This Row],[Quantity]]*Table4[[#This Row],[UnitPrice]]</f>
        <v>1165.3699999999999</v>
      </c>
      <c r="J2528" s="4">
        <f>Table4[[#This Row],[Gross Revenue]]*(1-Table4[[#This Row],[Discount]])</f>
        <v>990.56449999999984</v>
      </c>
      <c r="K2528" s="4">
        <f>Table4[[#This Row],[Quantity]]*Table4[[#This Row],[CostPrice]]</f>
        <v>926.55</v>
      </c>
      <c r="L2528" s="4">
        <f>Table4[[#This Row],[Net Revenue]]-Table4[[#This Row],[Total Cost]]</f>
        <v>64.014499999999884</v>
      </c>
      <c r="M2528" t="str">
        <f>_xlfn.XLOOKUP(Table4[[#This Row],[ProductID]], Products!A:A,Products!B:B, "Not Found")</f>
        <v>Nature Clothing</v>
      </c>
      <c r="N2528" t="str">
        <f>TEXT(Table4[[#This Row],[Date]], "mmm")</f>
        <v>May</v>
      </c>
      <c r="O2528" t="str">
        <f>TEXT(Table4[[#This Row],[Date]], "yyyy")</f>
        <v>2025</v>
      </c>
      <c r="P2528" t="str">
        <f>_xlfn.XLOOKUP(Table4[[#This Row],[ProductID]],Products!A:A,Products!C:C, "Not Found")</f>
        <v>Fashion</v>
      </c>
      <c r="Q2528" t="str">
        <f>_xlfn.XLOOKUP(Table4[[#This Row],[ProductID]],Products!A:A,Products!D:D,"Not Found")</f>
        <v>Clothing</v>
      </c>
      <c r="R2528">
        <f>_xlfn.XLOOKUP(Table4[[#This Row],[ProductID]],Products!A:A,Products!E:E,"Not Found")</f>
        <v>1165.3699999999999</v>
      </c>
      <c r="S2528">
        <f>_xlfn.XLOOKUP(Table4[[#This Row],[ProductID]],Products!A:A,Products!F:F, "Not Found")</f>
        <v>926.55</v>
      </c>
      <c r="T2528" t="str">
        <f>_xlfn.XLOOKUP(Table4[[#This Row],[CustomerID]],Customers!A:A,Customers!D:D, "Not Found")</f>
        <v>M</v>
      </c>
      <c r="U2528" s="6">
        <f>_xlfn.XLOOKUP(Table4[[#This Row],[CustomerID]],Customers!A:A,Customers!E:E, "Not Found")</f>
        <v>27138</v>
      </c>
      <c r="V2528">
        <f ca="1">DATEDIF(Table4[[#This Row],[CustomerBirthday]], TODAY(), "Y")</f>
        <v>52</v>
      </c>
      <c r="W2528" t="str" cm="1">
        <f t="array" aca="1" ref="W2528" ca="1">_xlfn.IFS(Table4[[#This Row],[Age]]&lt;25, "Under 25",Table4[[#This Row],[Age]]=34, "25-34", Table4[[#This Row],[Age]]&lt;=49, "35-49", Table4[[#This Row],[Age]]&lt;=64, "50-64", Table4[[#This Row],[Age]]&gt;=65, "65+")</f>
        <v>50-64</v>
      </c>
      <c r="X2528" t="str">
        <f>_xlfn.XLOOKUP(Table4[[#This Row],[StoreID]],Stores!A:A,Stores!B:B, "Not found")</f>
        <v>MegaMart Johnmouth</v>
      </c>
      <c r="Y2528" t="str">
        <f>_xlfn.XLOOKUP(Table4[[#This Row],[StoreID]],Stores!A:A,Stores!C:C, "Not Found")</f>
        <v>Johnmouth</v>
      </c>
      <c r="Z2528" t="str">
        <f>_xlfn.XLOOKUP(Table4[[#This Row],[StoreID]],Stores!A:A,Stores!D:D, "Not Found")</f>
        <v>East</v>
      </c>
    </row>
    <row r="2529" spans="1:26">
      <c r="A2529" t="s">
        <v>3395</v>
      </c>
      <c r="B2529" s="1">
        <v>45764</v>
      </c>
      <c r="C2529" t="s">
        <v>327</v>
      </c>
      <c r="D2529" t="s">
        <v>722</v>
      </c>
      <c r="E2529" t="s">
        <v>839</v>
      </c>
      <c r="F2529">
        <v>4</v>
      </c>
      <c r="G2529">
        <v>0.15</v>
      </c>
      <c r="H2529" t="s">
        <v>875</v>
      </c>
      <c r="I2529" s="4">
        <f>Table4[[#This Row],[Quantity]]*Table4[[#This Row],[UnitPrice]]</f>
        <v>7415.08</v>
      </c>
      <c r="J2529" s="4">
        <f>Table4[[#This Row],[Gross Revenue]]*(1-Table4[[#This Row],[Discount]])</f>
        <v>6302.8180000000002</v>
      </c>
      <c r="K2529" s="4">
        <f>Table4[[#This Row],[Quantity]]*Table4[[#This Row],[CostPrice]]</f>
        <v>5454.08</v>
      </c>
      <c r="L2529" s="4">
        <f>Table4[[#This Row],[Net Revenue]]-Table4[[#This Row],[Total Cost]]</f>
        <v>848.73800000000028</v>
      </c>
      <c r="M2529" t="str">
        <f>_xlfn.XLOOKUP(Table4[[#This Row],[ProductID]], Products!A:A,Products!B:B, "Not Found")</f>
        <v>Four Accessories</v>
      </c>
      <c r="N2529" t="str">
        <f>TEXT(Table4[[#This Row],[Date]], "mmm")</f>
        <v>Apr</v>
      </c>
      <c r="O2529" t="str">
        <f>TEXT(Table4[[#This Row],[Date]], "yyyy")</f>
        <v>2025</v>
      </c>
      <c r="P2529" t="str">
        <f>_xlfn.XLOOKUP(Table4[[#This Row],[ProductID]],Products!A:A,Products!C:C, "Not Found")</f>
        <v>Fashion</v>
      </c>
      <c r="Q2529" t="str">
        <f>_xlfn.XLOOKUP(Table4[[#This Row],[ProductID]],Products!A:A,Products!D:D,"Not Found")</f>
        <v>Accessories</v>
      </c>
      <c r="R2529">
        <f>_xlfn.XLOOKUP(Table4[[#This Row],[ProductID]],Products!A:A,Products!E:E,"Not Found")</f>
        <v>1853.77</v>
      </c>
      <c r="S2529">
        <f>_xlfn.XLOOKUP(Table4[[#This Row],[ProductID]],Products!A:A,Products!F:F, "Not Found")</f>
        <v>1363.52</v>
      </c>
      <c r="T2529" t="str">
        <f>_xlfn.XLOOKUP(Table4[[#This Row],[CustomerID]],Customers!A:A,Customers!D:D, "Not Found")</f>
        <v>F</v>
      </c>
      <c r="U2529" s="6">
        <f>_xlfn.XLOOKUP(Table4[[#This Row],[CustomerID]],Customers!A:A,Customers!E:E, "Not Found")</f>
        <v>27567</v>
      </c>
      <c r="V2529">
        <f ca="1">DATEDIF(Table4[[#This Row],[CustomerBirthday]], TODAY(), "Y")</f>
        <v>51</v>
      </c>
      <c r="W2529" t="str" cm="1">
        <f t="array" aca="1" ref="W2529" ca="1">_xlfn.IFS(Table4[[#This Row],[Age]]&lt;25, "Under 25",Table4[[#This Row],[Age]]=34, "25-34", Table4[[#This Row],[Age]]&lt;=49, "35-49", Table4[[#This Row],[Age]]&lt;=64, "50-64", Table4[[#This Row],[Age]]&gt;=65, "65+")</f>
        <v>50-64</v>
      </c>
      <c r="X2529" t="str">
        <f>_xlfn.XLOOKUP(Table4[[#This Row],[StoreID]],Stores!A:A,Stores!B:B, "Not found")</f>
        <v>MegaMart New Michele</v>
      </c>
      <c r="Y2529" t="str">
        <f>_xlfn.XLOOKUP(Table4[[#This Row],[StoreID]],Stores!A:A,Stores!C:C, "Not Found")</f>
        <v>New Michele</v>
      </c>
      <c r="Z2529" t="str">
        <f>_xlfn.XLOOKUP(Table4[[#This Row],[StoreID]],Stores!A:A,Stores!D:D, "Not Found")</f>
        <v>West</v>
      </c>
    </row>
    <row r="2530" spans="1:26">
      <c r="A2530" t="s">
        <v>3396</v>
      </c>
      <c r="B2530" s="1">
        <v>45303</v>
      </c>
      <c r="C2530" t="s">
        <v>187</v>
      </c>
      <c r="D2530" t="s">
        <v>794</v>
      </c>
      <c r="E2530" t="s">
        <v>839</v>
      </c>
      <c r="F2530">
        <v>1</v>
      </c>
      <c r="G2530">
        <v>0.15</v>
      </c>
      <c r="H2530" t="s">
        <v>875</v>
      </c>
      <c r="I2530" s="4">
        <f>Table4[[#This Row],[Quantity]]*Table4[[#This Row],[UnitPrice]]</f>
        <v>428.05</v>
      </c>
      <c r="J2530" s="4">
        <f>Table4[[#This Row],[Gross Revenue]]*(1-Table4[[#This Row],[Discount]])</f>
        <v>363.84249999999997</v>
      </c>
      <c r="K2530" s="4">
        <f>Table4[[#This Row],[Quantity]]*Table4[[#This Row],[CostPrice]]</f>
        <v>246.07</v>
      </c>
      <c r="L2530" s="4">
        <f>Table4[[#This Row],[Net Revenue]]-Table4[[#This Row],[Total Cost]]</f>
        <v>117.77249999999998</v>
      </c>
      <c r="M2530" t="str">
        <f>_xlfn.XLOOKUP(Table4[[#This Row],[ProductID]], Products!A:A,Products!B:B, "Not Found")</f>
        <v>Everything Laptop</v>
      </c>
      <c r="N2530" t="str">
        <f>TEXT(Table4[[#This Row],[Date]], "mmm")</f>
        <v>Jan</v>
      </c>
      <c r="O2530" t="str">
        <f>TEXT(Table4[[#This Row],[Date]], "yyyy")</f>
        <v>2024</v>
      </c>
      <c r="P2530" t="str">
        <f>_xlfn.XLOOKUP(Table4[[#This Row],[ProductID]],Products!A:A,Products!C:C, "Not Found")</f>
        <v>Electronics</v>
      </c>
      <c r="Q2530" t="str">
        <f>_xlfn.XLOOKUP(Table4[[#This Row],[ProductID]],Products!A:A,Products!D:D,"Not Found")</f>
        <v>Laptop</v>
      </c>
      <c r="R2530">
        <f>_xlfn.XLOOKUP(Table4[[#This Row],[ProductID]],Products!A:A,Products!E:E,"Not Found")</f>
        <v>428.05</v>
      </c>
      <c r="S2530">
        <f>_xlfn.XLOOKUP(Table4[[#This Row],[ProductID]],Products!A:A,Products!F:F, "Not Found")</f>
        <v>246.07</v>
      </c>
      <c r="T2530" t="str">
        <f>_xlfn.XLOOKUP(Table4[[#This Row],[CustomerID]],Customers!A:A,Customers!D:D, "Not Found")</f>
        <v>M</v>
      </c>
      <c r="U2530" s="6">
        <f>_xlfn.XLOOKUP(Table4[[#This Row],[CustomerID]],Customers!A:A,Customers!E:E, "Not Found")</f>
        <v>38351</v>
      </c>
      <c r="V2530">
        <f ca="1">DATEDIF(Table4[[#This Row],[CustomerBirthday]], TODAY(), "Y")</f>
        <v>21</v>
      </c>
      <c r="W2530" t="str" cm="1">
        <f t="array" aca="1" ref="W2530" ca="1">_xlfn.IFS(Table4[[#This Row],[Age]]&lt;25, "Under 25",Table4[[#This Row],[Age]]=34, "25-34", Table4[[#This Row],[Age]]&lt;=49, "35-49", Table4[[#This Row],[Age]]&lt;=64, "50-64", Table4[[#This Row],[Age]]&gt;=65, "65+")</f>
        <v>Under 25</v>
      </c>
      <c r="X2530" t="str">
        <f>_xlfn.XLOOKUP(Table4[[#This Row],[StoreID]],Stores!A:A,Stores!B:B, "Not found")</f>
        <v>MegaMart New Michele</v>
      </c>
      <c r="Y2530" t="str">
        <f>_xlfn.XLOOKUP(Table4[[#This Row],[StoreID]],Stores!A:A,Stores!C:C, "Not Found")</f>
        <v>New Michele</v>
      </c>
      <c r="Z2530" t="str">
        <f>_xlfn.XLOOKUP(Table4[[#This Row],[StoreID]],Stores!A:A,Stores!D:D, "Not Found")</f>
        <v>West</v>
      </c>
    </row>
    <row r="2531" spans="1:26">
      <c r="A2531" t="s">
        <v>3397</v>
      </c>
      <c r="B2531" s="1">
        <v>45801</v>
      </c>
      <c r="C2531" t="s">
        <v>195</v>
      </c>
      <c r="D2531" t="s">
        <v>802</v>
      </c>
      <c r="E2531" t="s">
        <v>846</v>
      </c>
      <c r="F2531">
        <v>3</v>
      </c>
      <c r="G2531">
        <v>0.1</v>
      </c>
      <c r="H2531" t="s">
        <v>871</v>
      </c>
      <c r="I2531" s="4">
        <f>Table4[[#This Row],[Quantity]]*Table4[[#This Row],[UnitPrice]]</f>
        <v>1100.79</v>
      </c>
      <c r="J2531" s="4">
        <f>Table4[[#This Row],[Gross Revenue]]*(1-Table4[[#This Row],[Discount]])</f>
        <v>990.71100000000001</v>
      </c>
      <c r="K2531" s="4">
        <f>Table4[[#This Row],[Quantity]]*Table4[[#This Row],[CostPrice]]</f>
        <v>855.69</v>
      </c>
      <c r="L2531" s="4">
        <f>Table4[[#This Row],[Net Revenue]]-Table4[[#This Row],[Total Cost]]</f>
        <v>135.02099999999996</v>
      </c>
      <c r="M2531" t="str">
        <f>_xlfn.XLOOKUP(Table4[[#This Row],[ProductID]], Products!A:A,Products!B:B, "Not Found")</f>
        <v>Stage Footwear</v>
      </c>
      <c r="N2531" t="str">
        <f>TEXT(Table4[[#This Row],[Date]], "mmm")</f>
        <v>May</v>
      </c>
      <c r="O2531" t="str">
        <f>TEXT(Table4[[#This Row],[Date]], "yyyy")</f>
        <v>2025</v>
      </c>
      <c r="P2531" t="str">
        <f>_xlfn.XLOOKUP(Table4[[#This Row],[ProductID]],Products!A:A,Products!C:C, "Not Found")</f>
        <v>Fashion</v>
      </c>
      <c r="Q2531" t="str">
        <f>_xlfn.XLOOKUP(Table4[[#This Row],[ProductID]],Products!A:A,Products!D:D,"Not Found")</f>
        <v>Footwear</v>
      </c>
      <c r="R2531">
        <f>_xlfn.XLOOKUP(Table4[[#This Row],[ProductID]],Products!A:A,Products!E:E,"Not Found")</f>
        <v>366.93</v>
      </c>
      <c r="S2531">
        <f>_xlfn.XLOOKUP(Table4[[#This Row],[ProductID]],Products!A:A,Products!F:F, "Not Found")</f>
        <v>285.23</v>
      </c>
      <c r="T2531" t="str">
        <f>_xlfn.XLOOKUP(Table4[[#This Row],[CustomerID]],Customers!A:A,Customers!D:D, "Not Found")</f>
        <v>M</v>
      </c>
      <c r="U2531" s="6">
        <f>_xlfn.XLOOKUP(Table4[[#This Row],[CustomerID]],Customers!A:A,Customers!E:E, "Not Found")</f>
        <v>25009</v>
      </c>
      <c r="V2531">
        <f ca="1">DATEDIF(Table4[[#This Row],[CustomerBirthday]], TODAY(), "Y")</f>
        <v>58</v>
      </c>
      <c r="W2531" t="str" cm="1">
        <f t="array" aca="1" ref="W2531" ca="1">_xlfn.IFS(Table4[[#This Row],[Age]]&lt;25, "Under 25",Table4[[#This Row],[Age]]=34, "25-34", Table4[[#This Row],[Age]]&lt;=49, "35-49", Table4[[#This Row],[Age]]&lt;=64, "50-64", Table4[[#This Row],[Age]]&gt;=65, "65+")</f>
        <v>50-64</v>
      </c>
      <c r="X2531" t="str">
        <f>_xlfn.XLOOKUP(Table4[[#This Row],[StoreID]],Stores!A:A,Stores!B:B, "Not found")</f>
        <v>MegaMart Johnmouth</v>
      </c>
      <c r="Y2531" t="str">
        <f>_xlfn.XLOOKUP(Table4[[#This Row],[StoreID]],Stores!A:A,Stores!C:C, "Not Found")</f>
        <v>Johnmouth</v>
      </c>
      <c r="Z2531" t="str">
        <f>_xlfn.XLOOKUP(Table4[[#This Row],[StoreID]],Stores!A:A,Stores!D:D, "Not Found")</f>
        <v>East</v>
      </c>
    </row>
    <row r="2532" spans="1:26">
      <c r="A2532" t="s">
        <v>3398</v>
      </c>
      <c r="B2532" s="1">
        <v>45830</v>
      </c>
      <c r="C2532" t="s">
        <v>630</v>
      </c>
      <c r="D2532" t="s">
        <v>711</v>
      </c>
      <c r="E2532" t="s">
        <v>831</v>
      </c>
      <c r="F2532">
        <v>3</v>
      </c>
      <c r="G2532">
        <v>0.15</v>
      </c>
      <c r="H2532" t="s">
        <v>871</v>
      </c>
      <c r="I2532" s="4">
        <f>Table4[[#This Row],[Quantity]]*Table4[[#This Row],[UnitPrice]]</f>
        <v>5021.07</v>
      </c>
      <c r="J2532" s="4">
        <f>Table4[[#This Row],[Gross Revenue]]*(1-Table4[[#This Row],[Discount]])</f>
        <v>4267.9094999999998</v>
      </c>
      <c r="K2532" s="4">
        <f>Table4[[#This Row],[Quantity]]*Table4[[#This Row],[CostPrice]]</f>
        <v>3970.1400000000003</v>
      </c>
      <c r="L2532" s="4">
        <f>Table4[[#This Row],[Net Revenue]]-Table4[[#This Row],[Total Cost]]</f>
        <v>297.76949999999943</v>
      </c>
      <c r="M2532" t="str">
        <f>_xlfn.XLOOKUP(Table4[[#This Row],[ProductID]], Products!A:A,Products!B:B, "Not Found")</f>
        <v>Like Camera</v>
      </c>
      <c r="N2532" t="str">
        <f>TEXT(Table4[[#This Row],[Date]], "mmm")</f>
        <v>Jun</v>
      </c>
      <c r="O2532" t="str">
        <f>TEXT(Table4[[#This Row],[Date]], "yyyy")</f>
        <v>2025</v>
      </c>
      <c r="P2532" t="str">
        <f>_xlfn.XLOOKUP(Table4[[#This Row],[ProductID]],Products!A:A,Products!C:C, "Not Found")</f>
        <v>Electronics</v>
      </c>
      <c r="Q2532" t="str">
        <f>_xlfn.XLOOKUP(Table4[[#This Row],[ProductID]],Products!A:A,Products!D:D,"Not Found")</f>
        <v>Camera</v>
      </c>
      <c r="R2532">
        <f>_xlfn.XLOOKUP(Table4[[#This Row],[ProductID]],Products!A:A,Products!E:E,"Not Found")</f>
        <v>1673.69</v>
      </c>
      <c r="S2532">
        <f>_xlfn.XLOOKUP(Table4[[#This Row],[ProductID]],Products!A:A,Products!F:F, "Not Found")</f>
        <v>1323.38</v>
      </c>
      <c r="T2532" t="str">
        <f>_xlfn.XLOOKUP(Table4[[#This Row],[CustomerID]],Customers!A:A,Customers!D:D, "Not Found")</f>
        <v>F</v>
      </c>
      <c r="U2532" s="6">
        <f>_xlfn.XLOOKUP(Table4[[#This Row],[CustomerID]],Customers!A:A,Customers!E:E, "Not Found")</f>
        <v>22255</v>
      </c>
      <c r="V2532">
        <f ca="1">DATEDIF(Table4[[#This Row],[CustomerBirthday]], TODAY(), "Y")</f>
        <v>65</v>
      </c>
      <c r="W2532" t="str" cm="1">
        <f t="array" aca="1" ref="W2532" ca="1">_xlfn.IFS(Table4[[#This Row],[Age]]&lt;25, "Under 25",Table4[[#This Row],[Age]]=34, "25-34", Table4[[#This Row],[Age]]&lt;=49, "35-49", Table4[[#This Row],[Age]]&lt;=64, "50-64", Table4[[#This Row],[Age]]&gt;=65, "65+")</f>
        <v>65+</v>
      </c>
      <c r="X2532" t="str">
        <f>_xlfn.XLOOKUP(Table4[[#This Row],[StoreID]],Stores!A:A,Stores!B:B, "Not found")</f>
        <v>MegaMart Jimenezborough</v>
      </c>
      <c r="Y2532" t="str">
        <f>_xlfn.XLOOKUP(Table4[[#This Row],[StoreID]],Stores!A:A,Stores!C:C, "Not Found")</f>
        <v>Jimenezborough</v>
      </c>
      <c r="Z2532" t="str">
        <f>_xlfn.XLOOKUP(Table4[[#This Row],[StoreID]],Stores!A:A,Stores!D:D, "Not Found")</f>
        <v>South</v>
      </c>
    </row>
    <row r="2533" spans="1:26">
      <c r="A2533" t="s">
        <v>3399</v>
      </c>
      <c r="B2533" s="1">
        <v>45455</v>
      </c>
      <c r="C2533" t="s">
        <v>687</v>
      </c>
      <c r="D2533" t="s">
        <v>822</v>
      </c>
      <c r="E2533" t="s">
        <v>842</v>
      </c>
      <c r="F2533">
        <v>3</v>
      </c>
      <c r="G2533">
        <v>0.05</v>
      </c>
      <c r="H2533" t="s">
        <v>865</v>
      </c>
      <c r="I2533" s="4">
        <f>Table4[[#This Row],[Quantity]]*Table4[[#This Row],[UnitPrice]]</f>
        <v>3649.08</v>
      </c>
      <c r="J2533" s="4">
        <f>Table4[[#This Row],[Gross Revenue]]*(1-Table4[[#This Row],[Discount]])</f>
        <v>3466.6259999999997</v>
      </c>
      <c r="K2533" s="4">
        <f>Table4[[#This Row],[Quantity]]*Table4[[#This Row],[CostPrice]]</f>
        <v>2384.3999999999996</v>
      </c>
      <c r="L2533" s="4">
        <f>Table4[[#This Row],[Net Revenue]]-Table4[[#This Row],[Total Cost]]</f>
        <v>1082.2260000000001</v>
      </c>
      <c r="M2533" t="str">
        <f>_xlfn.XLOOKUP(Table4[[#This Row],[ProductID]], Products!A:A,Products!B:B, "Not Found")</f>
        <v>Nor Bags</v>
      </c>
      <c r="N2533" t="str">
        <f>TEXT(Table4[[#This Row],[Date]], "mmm")</f>
        <v>Jun</v>
      </c>
      <c r="O2533" t="str">
        <f>TEXT(Table4[[#This Row],[Date]], "yyyy")</f>
        <v>2024</v>
      </c>
      <c r="P2533" t="str">
        <f>_xlfn.XLOOKUP(Table4[[#This Row],[ProductID]],Products!A:A,Products!C:C, "Not Found")</f>
        <v>Fashion</v>
      </c>
      <c r="Q2533" t="str">
        <f>_xlfn.XLOOKUP(Table4[[#This Row],[ProductID]],Products!A:A,Products!D:D,"Not Found")</f>
        <v>Bags</v>
      </c>
      <c r="R2533">
        <f>_xlfn.XLOOKUP(Table4[[#This Row],[ProductID]],Products!A:A,Products!E:E,"Not Found")</f>
        <v>1216.3599999999999</v>
      </c>
      <c r="S2533">
        <f>_xlfn.XLOOKUP(Table4[[#This Row],[ProductID]],Products!A:A,Products!F:F, "Not Found")</f>
        <v>794.8</v>
      </c>
      <c r="T2533" t="str">
        <f>_xlfn.XLOOKUP(Table4[[#This Row],[CustomerID]],Customers!A:A,Customers!D:D, "Not Found")</f>
        <v>F</v>
      </c>
      <c r="U2533" s="6">
        <f>_xlfn.XLOOKUP(Table4[[#This Row],[CustomerID]],Customers!A:A,Customers!E:E, "Not Found")</f>
        <v>27995</v>
      </c>
      <c r="V2533">
        <f ca="1">DATEDIF(Table4[[#This Row],[CustomerBirthday]], TODAY(), "Y")</f>
        <v>49</v>
      </c>
      <c r="W2533" t="str" cm="1">
        <f t="array" aca="1" ref="W2533" ca="1">_xlfn.IFS(Table4[[#This Row],[Age]]&lt;25, "Under 25",Table4[[#This Row],[Age]]=34, "25-34", Table4[[#This Row],[Age]]&lt;=49, "35-49", Table4[[#This Row],[Age]]&lt;=64, "50-64", Table4[[#This Row],[Age]]&gt;=65, "65+")</f>
        <v>35-49</v>
      </c>
      <c r="X2533" t="str">
        <f>_xlfn.XLOOKUP(Table4[[#This Row],[StoreID]],Stores!A:A,Stores!B:B, "Not found")</f>
        <v>MegaMart Brianahaven</v>
      </c>
      <c r="Y2533" t="str">
        <f>_xlfn.XLOOKUP(Table4[[#This Row],[StoreID]],Stores!A:A,Stores!C:C, "Not Found")</f>
        <v>Brianahaven</v>
      </c>
      <c r="Z2533" t="str">
        <f>_xlfn.XLOOKUP(Table4[[#This Row],[StoreID]],Stores!A:A,Stores!D:D, "Not Found")</f>
        <v>North</v>
      </c>
    </row>
    <row r="2534" spans="1:26">
      <c r="A2534" t="s">
        <v>3400</v>
      </c>
      <c r="B2534" s="1">
        <v>45397</v>
      </c>
      <c r="C2534" t="s">
        <v>472</v>
      </c>
      <c r="D2534" t="s">
        <v>800</v>
      </c>
      <c r="E2534" t="s">
        <v>831</v>
      </c>
      <c r="F2534">
        <v>5</v>
      </c>
      <c r="G2534">
        <v>0.15</v>
      </c>
      <c r="H2534" t="s">
        <v>871</v>
      </c>
      <c r="I2534" s="4">
        <f>Table4[[#This Row],[Quantity]]*Table4[[#This Row],[UnitPrice]]</f>
        <v>9763.25</v>
      </c>
      <c r="J2534" s="4">
        <f>Table4[[#This Row],[Gross Revenue]]*(1-Table4[[#This Row],[Discount]])</f>
        <v>8298.7624999999989</v>
      </c>
      <c r="K2534" s="4">
        <f>Table4[[#This Row],[Quantity]]*Table4[[#This Row],[CostPrice]]</f>
        <v>7256.35</v>
      </c>
      <c r="L2534" s="4">
        <f>Table4[[#This Row],[Net Revenue]]-Table4[[#This Row],[Total Cost]]</f>
        <v>1042.4124999999985</v>
      </c>
      <c r="M2534" t="str">
        <f>_xlfn.XLOOKUP(Table4[[#This Row],[ProductID]], Products!A:A,Products!B:B, "Not Found")</f>
        <v>Book Television</v>
      </c>
      <c r="N2534" t="str">
        <f>TEXT(Table4[[#This Row],[Date]], "mmm")</f>
        <v>Apr</v>
      </c>
      <c r="O2534" t="str">
        <f>TEXT(Table4[[#This Row],[Date]], "yyyy")</f>
        <v>2024</v>
      </c>
      <c r="P2534" t="str">
        <f>_xlfn.XLOOKUP(Table4[[#This Row],[ProductID]],Products!A:A,Products!C:C, "Not Found")</f>
        <v>Electronics</v>
      </c>
      <c r="Q2534" t="str">
        <f>_xlfn.XLOOKUP(Table4[[#This Row],[ProductID]],Products!A:A,Products!D:D,"Not Found")</f>
        <v>Television</v>
      </c>
      <c r="R2534">
        <f>_xlfn.XLOOKUP(Table4[[#This Row],[ProductID]],Products!A:A,Products!E:E,"Not Found")</f>
        <v>1952.65</v>
      </c>
      <c r="S2534">
        <f>_xlfn.XLOOKUP(Table4[[#This Row],[ProductID]],Products!A:A,Products!F:F, "Not Found")</f>
        <v>1451.27</v>
      </c>
      <c r="T2534" t="str">
        <f>_xlfn.XLOOKUP(Table4[[#This Row],[CustomerID]],Customers!A:A,Customers!D:D, "Not Found")</f>
        <v>M</v>
      </c>
      <c r="U2534" s="6">
        <f>_xlfn.XLOOKUP(Table4[[#This Row],[CustomerID]],Customers!A:A,Customers!E:E, "Not Found")</f>
        <v>21466</v>
      </c>
      <c r="V2534">
        <f ca="1">DATEDIF(Table4[[#This Row],[CustomerBirthday]], TODAY(), "Y")</f>
        <v>67</v>
      </c>
      <c r="W2534" t="str" cm="1">
        <f t="array" aca="1" ref="W2534" ca="1">_xlfn.IFS(Table4[[#This Row],[Age]]&lt;25, "Under 25",Table4[[#This Row],[Age]]=34, "25-34", Table4[[#This Row],[Age]]&lt;=49, "35-49", Table4[[#This Row],[Age]]&lt;=64, "50-64", Table4[[#This Row],[Age]]&gt;=65, "65+")</f>
        <v>65+</v>
      </c>
      <c r="X2534" t="str">
        <f>_xlfn.XLOOKUP(Table4[[#This Row],[StoreID]],Stores!A:A,Stores!B:B, "Not found")</f>
        <v>MegaMart Jimenezborough</v>
      </c>
      <c r="Y2534" t="str">
        <f>_xlfn.XLOOKUP(Table4[[#This Row],[StoreID]],Stores!A:A,Stores!C:C, "Not Found")</f>
        <v>Jimenezborough</v>
      </c>
      <c r="Z2534" t="str">
        <f>_xlfn.XLOOKUP(Table4[[#This Row],[StoreID]],Stores!A:A,Stores!D:D, "Not Found")</f>
        <v>South</v>
      </c>
    </row>
    <row r="2535" spans="1:26">
      <c r="A2535" t="s">
        <v>3401</v>
      </c>
      <c r="B2535" s="1">
        <v>45778</v>
      </c>
      <c r="C2535" t="s">
        <v>618</v>
      </c>
      <c r="D2535" t="s">
        <v>782</v>
      </c>
      <c r="E2535" t="s">
        <v>839</v>
      </c>
      <c r="F2535">
        <v>3</v>
      </c>
      <c r="G2535">
        <v>0</v>
      </c>
      <c r="H2535" t="s">
        <v>868</v>
      </c>
      <c r="I2535" s="4">
        <f>Table4[[#This Row],[Quantity]]*Table4[[#This Row],[UnitPrice]]</f>
        <v>2021.34</v>
      </c>
      <c r="J2535" s="4">
        <f>Table4[[#This Row],[Gross Revenue]]*(1-Table4[[#This Row],[Discount]])</f>
        <v>2021.34</v>
      </c>
      <c r="K2535" s="4">
        <f>Table4[[#This Row],[Quantity]]*Table4[[#This Row],[CostPrice]]</f>
        <v>1089.99</v>
      </c>
      <c r="L2535" s="4">
        <f>Table4[[#This Row],[Net Revenue]]-Table4[[#This Row],[Total Cost]]</f>
        <v>931.34999999999991</v>
      </c>
      <c r="M2535" t="str">
        <f>_xlfn.XLOOKUP(Table4[[#This Row],[ProductID]], Products!A:A,Products!B:B, "Not Found")</f>
        <v>Deal Smartphone</v>
      </c>
      <c r="N2535" t="str">
        <f>TEXT(Table4[[#This Row],[Date]], "mmm")</f>
        <v>May</v>
      </c>
      <c r="O2535" t="str">
        <f>TEXT(Table4[[#This Row],[Date]], "yyyy")</f>
        <v>2025</v>
      </c>
      <c r="P2535" t="str">
        <f>_xlfn.XLOOKUP(Table4[[#This Row],[ProductID]],Products!A:A,Products!C:C, "Not Found")</f>
        <v>Electronics</v>
      </c>
      <c r="Q2535" t="str">
        <f>_xlfn.XLOOKUP(Table4[[#This Row],[ProductID]],Products!A:A,Products!D:D,"Not Found")</f>
        <v>Smartphone</v>
      </c>
      <c r="R2535">
        <f>_xlfn.XLOOKUP(Table4[[#This Row],[ProductID]],Products!A:A,Products!E:E,"Not Found")</f>
        <v>673.78</v>
      </c>
      <c r="S2535">
        <f>_xlfn.XLOOKUP(Table4[[#This Row],[ProductID]],Products!A:A,Products!F:F, "Not Found")</f>
        <v>363.33</v>
      </c>
      <c r="T2535" t="str">
        <f>_xlfn.XLOOKUP(Table4[[#This Row],[CustomerID]],Customers!A:A,Customers!D:D, "Not Found")</f>
        <v>M</v>
      </c>
      <c r="U2535" s="6">
        <f>_xlfn.XLOOKUP(Table4[[#This Row],[CustomerID]],Customers!A:A,Customers!E:E, "Not Found")</f>
        <v>38540</v>
      </c>
      <c r="V2535">
        <f ca="1">DATEDIF(Table4[[#This Row],[CustomerBirthday]], TODAY(), "Y")</f>
        <v>21</v>
      </c>
      <c r="W2535" t="str" cm="1">
        <f t="array" aca="1" ref="W2535" ca="1">_xlfn.IFS(Table4[[#This Row],[Age]]&lt;25, "Under 25",Table4[[#This Row],[Age]]=34, "25-34", Table4[[#This Row],[Age]]&lt;=49, "35-49", Table4[[#This Row],[Age]]&lt;=64, "50-64", Table4[[#This Row],[Age]]&gt;=65, "65+")</f>
        <v>Under 25</v>
      </c>
      <c r="X2535" t="str">
        <f>_xlfn.XLOOKUP(Table4[[#This Row],[StoreID]],Stores!A:A,Stores!B:B, "Not found")</f>
        <v>MegaMart New Michele</v>
      </c>
      <c r="Y2535" t="str">
        <f>_xlfn.XLOOKUP(Table4[[#This Row],[StoreID]],Stores!A:A,Stores!C:C, "Not Found")</f>
        <v>New Michele</v>
      </c>
      <c r="Z2535" t="str">
        <f>_xlfn.XLOOKUP(Table4[[#This Row],[StoreID]],Stores!A:A,Stores!D:D, "Not Found")</f>
        <v>West</v>
      </c>
    </row>
    <row r="2536" spans="1:26">
      <c r="A2536" t="s">
        <v>3402</v>
      </c>
      <c r="B2536" s="1">
        <v>45892</v>
      </c>
      <c r="C2536" t="s">
        <v>210</v>
      </c>
      <c r="D2536" t="s">
        <v>745</v>
      </c>
      <c r="E2536" t="s">
        <v>831</v>
      </c>
      <c r="F2536">
        <v>4</v>
      </c>
      <c r="G2536">
        <v>0.05</v>
      </c>
      <c r="H2536" t="s">
        <v>865</v>
      </c>
      <c r="I2536" s="4">
        <f>Table4[[#This Row],[Quantity]]*Table4[[#This Row],[UnitPrice]]</f>
        <v>4772.3599999999997</v>
      </c>
      <c r="J2536" s="4">
        <f>Table4[[#This Row],[Gross Revenue]]*(1-Table4[[#This Row],[Discount]])</f>
        <v>4533.7419999999993</v>
      </c>
      <c r="K2536" s="4">
        <f>Table4[[#This Row],[Quantity]]*Table4[[#This Row],[CostPrice]]</f>
        <v>3272.96</v>
      </c>
      <c r="L2536" s="4">
        <f>Table4[[#This Row],[Net Revenue]]-Table4[[#This Row],[Total Cost]]</f>
        <v>1260.7819999999992</v>
      </c>
      <c r="M2536" t="str">
        <f>_xlfn.XLOOKUP(Table4[[#This Row],[ProductID]], Products!A:A,Products!B:B, "Not Found")</f>
        <v>Above Camera</v>
      </c>
      <c r="N2536" t="str">
        <f>TEXT(Table4[[#This Row],[Date]], "mmm")</f>
        <v>Aug</v>
      </c>
      <c r="O2536" t="str">
        <f>TEXT(Table4[[#This Row],[Date]], "yyyy")</f>
        <v>2025</v>
      </c>
      <c r="P2536" t="str">
        <f>_xlfn.XLOOKUP(Table4[[#This Row],[ProductID]],Products!A:A,Products!C:C, "Not Found")</f>
        <v>Electronics</v>
      </c>
      <c r="Q2536" t="str">
        <f>_xlfn.XLOOKUP(Table4[[#This Row],[ProductID]],Products!A:A,Products!D:D,"Not Found")</f>
        <v>Camera</v>
      </c>
      <c r="R2536">
        <f>_xlfn.XLOOKUP(Table4[[#This Row],[ProductID]],Products!A:A,Products!E:E,"Not Found")</f>
        <v>1193.0899999999999</v>
      </c>
      <c r="S2536">
        <f>_xlfn.XLOOKUP(Table4[[#This Row],[ProductID]],Products!A:A,Products!F:F, "Not Found")</f>
        <v>818.24</v>
      </c>
      <c r="T2536" t="str">
        <f>_xlfn.XLOOKUP(Table4[[#This Row],[CustomerID]],Customers!A:A,Customers!D:D, "Not Found")</f>
        <v>F</v>
      </c>
      <c r="U2536" s="6">
        <f>_xlfn.XLOOKUP(Table4[[#This Row],[CustomerID]],Customers!A:A,Customers!E:E, "Not Found")</f>
        <v>37570</v>
      </c>
      <c r="V2536">
        <f ca="1">DATEDIF(Table4[[#This Row],[CustomerBirthday]], TODAY(), "Y")</f>
        <v>23</v>
      </c>
      <c r="W2536" t="str" cm="1">
        <f t="array" aca="1" ref="W2536" ca="1">_xlfn.IFS(Table4[[#This Row],[Age]]&lt;25, "Under 25",Table4[[#This Row],[Age]]=34, "25-34", Table4[[#This Row],[Age]]&lt;=49, "35-49", Table4[[#This Row],[Age]]&lt;=64, "50-64", Table4[[#This Row],[Age]]&gt;=65, "65+")</f>
        <v>Under 25</v>
      </c>
      <c r="X2536" t="str">
        <f>_xlfn.XLOOKUP(Table4[[#This Row],[StoreID]],Stores!A:A,Stores!B:B, "Not found")</f>
        <v>MegaMart Jimenezborough</v>
      </c>
      <c r="Y2536" t="str">
        <f>_xlfn.XLOOKUP(Table4[[#This Row],[StoreID]],Stores!A:A,Stores!C:C, "Not Found")</f>
        <v>Jimenezborough</v>
      </c>
      <c r="Z2536" t="str">
        <f>_xlfn.XLOOKUP(Table4[[#This Row],[StoreID]],Stores!A:A,Stores!D:D, "Not Found")</f>
        <v>South</v>
      </c>
    </row>
    <row r="2537" spans="1:26">
      <c r="A2537" t="s">
        <v>3403</v>
      </c>
      <c r="B2537" s="1">
        <v>45425</v>
      </c>
      <c r="C2537" t="s">
        <v>262</v>
      </c>
      <c r="D2537" t="s">
        <v>802</v>
      </c>
      <c r="E2537" t="s">
        <v>842</v>
      </c>
      <c r="F2537">
        <v>5</v>
      </c>
      <c r="G2537">
        <v>0.1</v>
      </c>
      <c r="H2537" t="s">
        <v>875</v>
      </c>
      <c r="I2537" s="4">
        <f>Table4[[#This Row],[Quantity]]*Table4[[#This Row],[UnitPrice]]</f>
        <v>1834.65</v>
      </c>
      <c r="J2537" s="4">
        <f>Table4[[#This Row],[Gross Revenue]]*(1-Table4[[#This Row],[Discount]])</f>
        <v>1651.1850000000002</v>
      </c>
      <c r="K2537" s="4">
        <f>Table4[[#This Row],[Quantity]]*Table4[[#This Row],[CostPrice]]</f>
        <v>1426.15</v>
      </c>
      <c r="L2537" s="4">
        <f>Table4[[#This Row],[Net Revenue]]-Table4[[#This Row],[Total Cost]]</f>
        <v>225.03500000000008</v>
      </c>
      <c r="M2537" t="str">
        <f>_xlfn.XLOOKUP(Table4[[#This Row],[ProductID]], Products!A:A,Products!B:B, "Not Found")</f>
        <v>Stage Footwear</v>
      </c>
      <c r="N2537" t="str">
        <f>TEXT(Table4[[#This Row],[Date]], "mmm")</f>
        <v>May</v>
      </c>
      <c r="O2537" t="str">
        <f>TEXT(Table4[[#This Row],[Date]], "yyyy")</f>
        <v>2024</v>
      </c>
      <c r="P2537" t="str">
        <f>_xlfn.XLOOKUP(Table4[[#This Row],[ProductID]],Products!A:A,Products!C:C, "Not Found")</f>
        <v>Fashion</v>
      </c>
      <c r="Q2537" t="str">
        <f>_xlfn.XLOOKUP(Table4[[#This Row],[ProductID]],Products!A:A,Products!D:D,"Not Found")</f>
        <v>Footwear</v>
      </c>
      <c r="R2537">
        <f>_xlfn.XLOOKUP(Table4[[#This Row],[ProductID]],Products!A:A,Products!E:E,"Not Found")</f>
        <v>366.93</v>
      </c>
      <c r="S2537">
        <f>_xlfn.XLOOKUP(Table4[[#This Row],[ProductID]],Products!A:A,Products!F:F, "Not Found")</f>
        <v>285.23</v>
      </c>
      <c r="T2537" t="str">
        <f>_xlfn.XLOOKUP(Table4[[#This Row],[CustomerID]],Customers!A:A,Customers!D:D, "Not Found")</f>
        <v>M</v>
      </c>
      <c r="U2537" s="6">
        <f>_xlfn.XLOOKUP(Table4[[#This Row],[CustomerID]],Customers!A:A,Customers!E:E, "Not Found")</f>
        <v>24029</v>
      </c>
      <c r="V2537">
        <f ca="1">DATEDIF(Table4[[#This Row],[CustomerBirthday]], TODAY(), "Y")</f>
        <v>60</v>
      </c>
      <c r="W2537" t="str" cm="1">
        <f t="array" aca="1" ref="W2537" ca="1">_xlfn.IFS(Table4[[#This Row],[Age]]&lt;25, "Under 25",Table4[[#This Row],[Age]]=34, "25-34", Table4[[#This Row],[Age]]&lt;=49, "35-49", Table4[[#This Row],[Age]]&lt;=64, "50-64", Table4[[#This Row],[Age]]&gt;=65, "65+")</f>
        <v>50-64</v>
      </c>
      <c r="X2537" t="str">
        <f>_xlfn.XLOOKUP(Table4[[#This Row],[StoreID]],Stores!A:A,Stores!B:B, "Not found")</f>
        <v>MegaMart Brianahaven</v>
      </c>
      <c r="Y2537" t="str">
        <f>_xlfn.XLOOKUP(Table4[[#This Row],[StoreID]],Stores!A:A,Stores!C:C, "Not Found")</f>
        <v>Brianahaven</v>
      </c>
      <c r="Z2537" t="str">
        <f>_xlfn.XLOOKUP(Table4[[#This Row],[StoreID]],Stores!A:A,Stores!D:D, "Not Found")</f>
        <v>North</v>
      </c>
    </row>
    <row r="2538" spans="1:26">
      <c r="A2538" t="s">
        <v>3404</v>
      </c>
      <c r="B2538" s="1">
        <v>45838</v>
      </c>
      <c r="C2538" t="s">
        <v>221</v>
      </c>
      <c r="D2538" t="s">
        <v>728</v>
      </c>
      <c r="E2538" t="s">
        <v>835</v>
      </c>
      <c r="F2538">
        <v>1</v>
      </c>
      <c r="G2538">
        <v>0.1</v>
      </c>
      <c r="H2538" t="s">
        <v>871</v>
      </c>
      <c r="I2538" s="4">
        <f>Table4[[#This Row],[Quantity]]*Table4[[#This Row],[UnitPrice]]</f>
        <v>318.05</v>
      </c>
      <c r="J2538" s="4">
        <f>Table4[[#This Row],[Gross Revenue]]*(1-Table4[[#This Row],[Discount]])</f>
        <v>286.245</v>
      </c>
      <c r="K2538" s="4">
        <f>Table4[[#This Row],[Quantity]]*Table4[[#This Row],[CostPrice]]</f>
        <v>187.34</v>
      </c>
      <c r="L2538" s="4">
        <f>Table4[[#This Row],[Net Revenue]]-Table4[[#This Row],[Total Cost]]</f>
        <v>98.905000000000001</v>
      </c>
      <c r="M2538" t="str">
        <f>_xlfn.XLOOKUP(Table4[[#This Row],[ProductID]], Products!A:A,Products!B:B, "Not Found")</f>
        <v>Company Fruits</v>
      </c>
      <c r="N2538" t="str">
        <f>TEXT(Table4[[#This Row],[Date]], "mmm")</f>
        <v>Jun</v>
      </c>
      <c r="O2538" t="str">
        <f>TEXT(Table4[[#This Row],[Date]], "yyyy")</f>
        <v>2025</v>
      </c>
      <c r="P2538" t="str">
        <f>_xlfn.XLOOKUP(Table4[[#This Row],[ProductID]],Products!A:A,Products!C:C, "Not Found")</f>
        <v>Groceries</v>
      </c>
      <c r="Q2538" t="str">
        <f>_xlfn.XLOOKUP(Table4[[#This Row],[ProductID]],Products!A:A,Products!D:D,"Not Found")</f>
        <v>Fruits</v>
      </c>
      <c r="R2538">
        <f>_xlfn.XLOOKUP(Table4[[#This Row],[ProductID]],Products!A:A,Products!E:E,"Not Found")</f>
        <v>318.05</v>
      </c>
      <c r="S2538">
        <f>_xlfn.XLOOKUP(Table4[[#This Row],[ProductID]],Products!A:A,Products!F:F, "Not Found")</f>
        <v>187.34</v>
      </c>
      <c r="T2538" t="str">
        <f>_xlfn.XLOOKUP(Table4[[#This Row],[CustomerID]],Customers!A:A,Customers!D:D, "Not Found")</f>
        <v>F</v>
      </c>
      <c r="U2538" s="6">
        <f>_xlfn.XLOOKUP(Table4[[#This Row],[CustomerID]],Customers!A:A,Customers!E:E, "Not Found")</f>
        <v>36064</v>
      </c>
      <c r="V2538">
        <f ca="1">DATEDIF(Table4[[#This Row],[CustomerBirthday]], TODAY(), "Y")</f>
        <v>27</v>
      </c>
      <c r="W2538" t="str" cm="1">
        <f t="array" aca="1" ref="W2538" ca="1">_xlfn.IFS(Table4[[#This Row],[Age]]&lt;25, "Under 25",Table4[[#This Row],[Age]]=34, "25-34", Table4[[#This Row],[Age]]&lt;=49, "35-49", Table4[[#This Row],[Age]]&lt;=64, "50-64", Table4[[#This Row],[Age]]&gt;=65, "65+")</f>
        <v>35-49</v>
      </c>
      <c r="X2538" t="str">
        <f>_xlfn.XLOOKUP(Table4[[#This Row],[StoreID]],Stores!A:A,Stores!B:B, "Not found")</f>
        <v>MegaMart Peckmouth</v>
      </c>
      <c r="Y2538" t="str">
        <f>_xlfn.XLOOKUP(Table4[[#This Row],[StoreID]],Stores!A:A,Stores!C:C, "Not Found")</f>
        <v>Peckmouth</v>
      </c>
      <c r="Z2538" t="str">
        <f>_xlfn.XLOOKUP(Table4[[#This Row],[StoreID]],Stores!A:A,Stores!D:D, "Not Found")</f>
        <v>East</v>
      </c>
    </row>
    <row r="2539" spans="1:26">
      <c r="A2539" t="s">
        <v>3405</v>
      </c>
      <c r="B2539" s="1">
        <v>45564</v>
      </c>
      <c r="C2539" t="s">
        <v>71</v>
      </c>
      <c r="D2539" t="s">
        <v>755</v>
      </c>
      <c r="E2539" t="s">
        <v>846</v>
      </c>
      <c r="F2539">
        <v>3</v>
      </c>
      <c r="G2539">
        <v>0.15</v>
      </c>
      <c r="H2539" t="s">
        <v>868</v>
      </c>
      <c r="I2539" s="4">
        <f>Table4[[#This Row],[Quantity]]*Table4[[#This Row],[UnitPrice]]</f>
        <v>5576.25</v>
      </c>
      <c r="J2539" s="4">
        <f>Table4[[#This Row],[Gross Revenue]]*(1-Table4[[#This Row],[Discount]])</f>
        <v>4739.8125</v>
      </c>
      <c r="K2539" s="4">
        <f>Table4[[#This Row],[Quantity]]*Table4[[#This Row],[CostPrice]]</f>
        <v>4353.4800000000005</v>
      </c>
      <c r="L2539" s="4">
        <f>Table4[[#This Row],[Net Revenue]]-Table4[[#This Row],[Total Cost]]</f>
        <v>386.33249999999953</v>
      </c>
      <c r="M2539" t="str">
        <f>_xlfn.XLOOKUP(Table4[[#This Row],[ProductID]], Products!A:A,Products!B:B, "Not Found")</f>
        <v>House Accessories</v>
      </c>
      <c r="N2539" t="str">
        <f>TEXT(Table4[[#This Row],[Date]], "mmm")</f>
        <v>Sep</v>
      </c>
      <c r="O2539" t="str">
        <f>TEXT(Table4[[#This Row],[Date]], "yyyy")</f>
        <v>2024</v>
      </c>
      <c r="P2539" t="str">
        <f>_xlfn.XLOOKUP(Table4[[#This Row],[ProductID]],Products!A:A,Products!C:C, "Not Found")</f>
        <v>Fashion</v>
      </c>
      <c r="Q2539" t="str">
        <f>_xlfn.XLOOKUP(Table4[[#This Row],[ProductID]],Products!A:A,Products!D:D,"Not Found")</f>
        <v>Accessories</v>
      </c>
      <c r="R2539">
        <f>_xlfn.XLOOKUP(Table4[[#This Row],[ProductID]],Products!A:A,Products!E:E,"Not Found")</f>
        <v>1858.75</v>
      </c>
      <c r="S2539">
        <f>_xlfn.XLOOKUP(Table4[[#This Row],[ProductID]],Products!A:A,Products!F:F, "Not Found")</f>
        <v>1451.16</v>
      </c>
      <c r="T2539" t="str">
        <f>_xlfn.XLOOKUP(Table4[[#This Row],[CustomerID]],Customers!A:A,Customers!D:D, "Not Found")</f>
        <v>F</v>
      </c>
      <c r="U2539" s="6">
        <f>_xlfn.XLOOKUP(Table4[[#This Row],[CustomerID]],Customers!A:A,Customers!E:E, "Not Found")</f>
        <v>30021</v>
      </c>
      <c r="V2539">
        <f ca="1">DATEDIF(Table4[[#This Row],[CustomerBirthday]], TODAY(), "Y")</f>
        <v>44</v>
      </c>
      <c r="W2539" t="str" cm="1">
        <f t="array" aca="1" ref="W2539" ca="1">_xlfn.IFS(Table4[[#This Row],[Age]]&lt;25, "Under 25",Table4[[#This Row],[Age]]=34, "25-34", Table4[[#This Row],[Age]]&lt;=49, "35-49", Table4[[#This Row],[Age]]&lt;=64, "50-64", Table4[[#This Row],[Age]]&gt;=65, "65+")</f>
        <v>35-49</v>
      </c>
      <c r="X2539" t="str">
        <f>_xlfn.XLOOKUP(Table4[[#This Row],[StoreID]],Stores!A:A,Stores!B:B, "Not found")</f>
        <v>MegaMart Johnmouth</v>
      </c>
      <c r="Y2539" t="str">
        <f>_xlfn.XLOOKUP(Table4[[#This Row],[StoreID]],Stores!A:A,Stores!C:C, "Not Found")</f>
        <v>Johnmouth</v>
      </c>
      <c r="Z2539" t="str">
        <f>_xlfn.XLOOKUP(Table4[[#This Row],[StoreID]],Stores!A:A,Stores!D:D, "Not Found")</f>
        <v>East</v>
      </c>
    </row>
    <row r="2540" spans="1:26">
      <c r="A2540" t="s">
        <v>3406</v>
      </c>
      <c r="B2540" s="1">
        <v>45891</v>
      </c>
      <c r="C2540" t="s">
        <v>582</v>
      </c>
      <c r="D2540" t="s">
        <v>769</v>
      </c>
      <c r="E2540" t="s">
        <v>846</v>
      </c>
      <c r="F2540">
        <v>3</v>
      </c>
      <c r="G2540">
        <v>0.15</v>
      </c>
      <c r="H2540" t="s">
        <v>868</v>
      </c>
      <c r="I2540" s="4">
        <f>Table4[[#This Row],[Quantity]]*Table4[[#This Row],[UnitPrice]]</f>
        <v>76.710000000000008</v>
      </c>
      <c r="J2540" s="4">
        <f>Table4[[#This Row],[Gross Revenue]]*(1-Table4[[#This Row],[Discount]])</f>
        <v>65.203500000000005</v>
      </c>
      <c r="K2540" s="4">
        <f>Table4[[#This Row],[Quantity]]*Table4[[#This Row],[CostPrice]]</f>
        <v>57.150000000000006</v>
      </c>
      <c r="L2540" s="4">
        <f>Table4[[#This Row],[Net Revenue]]-Table4[[#This Row],[Total Cost]]</f>
        <v>8.0534999999999997</v>
      </c>
      <c r="M2540" t="str">
        <f>_xlfn.XLOOKUP(Table4[[#This Row],[ProductID]], Products!A:A,Products!B:B, "Not Found")</f>
        <v>How Vegetables</v>
      </c>
      <c r="N2540" t="str">
        <f>TEXT(Table4[[#This Row],[Date]], "mmm")</f>
        <v>Aug</v>
      </c>
      <c r="O2540" t="str">
        <f>TEXT(Table4[[#This Row],[Date]], "yyyy")</f>
        <v>2025</v>
      </c>
      <c r="P2540" t="str">
        <f>_xlfn.XLOOKUP(Table4[[#This Row],[ProductID]],Products!A:A,Products!C:C, "Not Found")</f>
        <v>Groceries</v>
      </c>
      <c r="Q2540" t="str">
        <f>_xlfn.XLOOKUP(Table4[[#This Row],[ProductID]],Products!A:A,Products!D:D,"Not Found")</f>
        <v>Vegetables</v>
      </c>
      <c r="R2540">
        <f>_xlfn.XLOOKUP(Table4[[#This Row],[ProductID]],Products!A:A,Products!E:E,"Not Found")</f>
        <v>25.57</v>
      </c>
      <c r="S2540">
        <f>_xlfn.XLOOKUP(Table4[[#This Row],[ProductID]],Products!A:A,Products!F:F, "Not Found")</f>
        <v>19.05</v>
      </c>
      <c r="T2540" t="str">
        <f>_xlfn.XLOOKUP(Table4[[#This Row],[CustomerID]],Customers!A:A,Customers!D:D, "Not Found")</f>
        <v>F</v>
      </c>
      <c r="U2540" s="6">
        <f>_xlfn.XLOOKUP(Table4[[#This Row],[CustomerID]],Customers!A:A,Customers!E:E, "Not Found")</f>
        <v>31328</v>
      </c>
      <c r="V2540">
        <f ca="1">DATEDIF(Table4[[#This Row],[CustomerBirthday]], TODAY(), "Y")</f>
        <v>40</v>
      </c>
      <c r="W2540" t="str" cm="1">
        <f t="array" aca="1" ref="W2540" ca="1">_xlfn.IFS(Table4[[#This Row],[Age]]&lt;25, "Under 25",Table4[[#This Row],[Age]]=34, "25-34", Table4[[#This Row],[Age]]&lt;=49, "35-49", Table4[[#This Row],[Age]]&lt;=64, "50-64", Table4[[#This Row],[Age]]&gt;=65, "65+")</f>
        <v>35-49</v>
      </c>
      <c r="X2540" t="str">
        <f>_xlfn.XLOOKUP(Table4[[#This Row],[StoreID]],Stores!A:A,Stores!B:B, "Not found")</f>
        <v>MegaMart Johnmouth</v>
      </c>
      <c r="Y2540" t="str">
        <f>_xlfn.XLOOKUP(Table4[[#This Row],[StoreID]],Stores!A:A,Stores!C:C, "Not Found")</f>
        <v>Johnmouth</v>
      </c>
      <c r="Z2540" t="str">
        <f>_xlfn.XLOOKUP(Table4[[#This Row],[StoreID]],Stores!A:A,Stores!D:D, "Not Found")</f>
        <v>East</v>
      </c>
    </row>
    <row r="2541" spans="1:26">
      <c r="A2541" t="s">
        <v>3407</v>
      </c>
      <c r="B2541" s="1">
        <v>45903</v>
      </c>
      <c r="C2541" t="s">
        <v>520</v>
      </c>
      <c r="D2541" t="s">
        <v>780</v>
      </c>
      <c r="E2541" t="s">
        <v>831</v>
      </c>
      <c r="F2541">
        <v>3</v>
      </c>
      <c r="G2541">
        <v>0.1</v>
      </c>
      <c r="H2541" t="s">
        <v>865</v>
      </c>
      <c r="I2541" s="4">
        <f>Table4[[#This Row],[Quantity]]*Table4[[#This Row],[UnitPrice]]</f>
        <v>3816.69</v>
      </c>
      <c r="J2541" s="4">
        <f>Table4[[#This Row],[Gross Revenue]]*(1-Table4[[#This Row],[Discount]])</f>
        <v>3435.0210000000002</v>
      </c>
      <c r="K2541" s="4">
        <f>Table4[[#This Row],[Quantity]]*Table4[[#This Row],[CostPrice]]</f>
        <v>2857.95</v>
      </c>
      <c r="L2541" s="4">
        <f>Table4[[#This Row],[Net Revenue]]-Table4[[#This Row],[Total Cost]]</f>
        <v>577.07100000000037</v>
      </c>
      <c r="M2541" t="str">
        <f>_xlfn.XLOOKUP(Table4[[#This Row],[ProductID]], Products!A:A,Products!B:B, "Not Found")</f>
        <v>Hospital Smartphone</v>
      </c>
      <c r="N2541" t="str">
        <f>TEXT(Table4[[#This Row],[Date]], "mmm")</f>
        <v>Sep</v>
      </c>
      <c r="O2541" t="str">
        <f>TEXT(Table4[[#This Row],[Date]], "yyyy")</f>
        <v>2025</v>
      </c>
      <c r="P2541" t="str">
        <f>_xlfn.XLOOKUP(Table4[[#This Row],[ProductID]],Products!A:A,Products!C:C, "Not Found")</f>
        <v>Electronics</v>
      </c>
      <c r="Q2541" t="str">
        <f>_xlfn.XLOOKUP(Table4[[#This Row],[ProductID]],Products!A:A,Products!D:D,"Not Found")</f>
        <v>Smartphone</v>
      </c>
      <c r="R2541">
        <f>_xlfn.XLOOKUP(Table4[[#This Row],[ProductID]],Products!A:A,Products!E:E,"Not Found")</f>
        <v>1272.23</v>
      </c>
      <c r="S2541">
        <f>_xlfn.XLOOKUP(Table4[[#This Row],[ProductID]],Products!A:A,Products!F:F, "Not Found")</f>
        <v>952.65</v>
      </c>
      <c r="T2541" t="str">
        <f>_xlfn.XLOOKUP(Table4[[#This Row],[CustomerID]],Customers!A:A,Customers!D:D, "Not Found")</f>
        <v>M</v>
      </c>
      <c r="U2541" s="6">
        <f>_xlfn.XLOOKUP(Table4[[#This Row],[CustomerID]],Customers!A:A,Customers!E:E, "Not Found")</f>
        <v>22435</v>
      </c>
      <c r="V2541">
        <f ca="1">DATEDIF(Table4[[#This Row],[CustomerBirthday]], TODAY(), "Y")</f>
        <v>65</v>
      </c>
      <c r="W2541" t="str" cm="1">
        <f t="array" aca="1" ref="W2541" ca="1">_xlfn.IFS(Table4[[#This Row],[Age]]&lt;25, "Under 25",Table4[[#This Row],[Age]]=34, "25-34", Table4[[#This Row],[Age]]&lt;=49, "35-49", Table4[[#This Row],[Age]]&lt;=64, "50-64", Table4[[#This Row],[Age]]&gt;=65, "65+")</f>
        <v>65+</v>
      </c>
      <c r="X2541" t="str">
        <f>_xlfn.XLOOKUP(Table4[[#This Row],[StoreID]],Stores!A:A,Stores!B:B, "Not found")</f>
        <v>MegaMart Jimenezborough</v>
      </c>
      <c r="Y2541" t="str">
        <f>_xlfn.XLOOKUP(Table4[[#This Row],[StoreID]],Stores!A:A,Stores!C:C, "Not Found")</f>
        <v>Jimenezborough</v>
      </c>
      <c r="Z2541" t="str">
        <f>_xlfn.XLOOKUP(Table4[[#This Row],[StoreID]],Stores!A:A,Stores!D:D, "Not Found")</f>
        <v>South</v>
      </c>
    </row>
    <row r="2542" spans="1:26">
      <c r="A2542" t="s">
        <v>3408</v>
      </c>
      <c r="B2542" s="1">
        <v>45538</v>
      </c>
      <c r="C2542" t="s">
        <v>335</v>
      </c>
      <c r="D2542" t="s">
        <v>808</v>
      </c>
      <c r="E2542" t="s">
        <v>842</v>
      </c>
      <c r="F2542">
        <v>2</v>
      </c>
      <c r="G2542">
        <v>0.15</v>
      </c>
      <c r="H2542" t="s">
        <v>868</v>
      </c>
      <c r="I2542" s="4">
        <f>Table4[[#This Row],[Quantity]]*Table4[[#This Row],[UnitPrice]]</f>
        <v>3270.02</v>
      </c>
      <c r="J2542" s="4">
        <f>Table4[[#This Row],[Gross Revenue]]*(1-Table4[[#This Row],[Discount]])</f>
        <v>2779.5169999999998</v>
      </c>
      <c r="K2542" s="4">
        <f>Table4[[#This Row],[Quantity]]*Table4[[#This Row],[CostPrice]]</f>
        <v>2086.58</v>
      </c>
      <c r="L2542" s="4">
        <f>Table4[[#This Row],[Net Revenue]]-Table4[[#This Row],[Total Cost]]</f>
        <v>692.9369999999999</v>
      </c>
      <c r="M2542" t="str">
        <f>_xlfn.XLOOKUP(Table4[[#This Row],[ProductID]], Products!A:A,Products!B:B, "Not Found")</f>
        <v>Present Television</v>
      </c>
      <c r="N2542" t="str">
        <f>TEXT(Table4[[#This Row],[Date]], "mmm")</f>
        <v>Sep</v>
      </c>
      <c r="O2542" t="str">
        <f>TEXT(Table4[[#This Row],[Date]], "yyyy")</f>
        <v>2024</v>
      </c>
      <c r="P2542" t="str">
        <f>_xlfn.XLOOKUP(Table4[[#This Row],[ProductID]],Products!A:A,Products!C:C, "Not Found")</f>
        <v>Electronics</v>
      </c>
      <c r="Q2542" t="str">
        <f>_xlfn.XLOOKUP(Table4[[#This Row],[ProductID]],Products!A:A,Products!D:D,"Not Found")</f>
        <v>Television</v>
      </c>
      <c r="R2542">
        <f>_xlfn.XLOOKUP(Table4[[#This Row],[ProductID]],Products!A:A,Products!E:E,"Not Found")</f>
        <v>1635.01</v>
      </c>
      <c r="S2542">
        <f>_xlfn.XLOOKUP(Table4[[#This Row],[ProductID]],Products!A:A,Products!F:F, "Not Found")</f>
        <v>1043.29</v>
      </c>
      <c r="T2542" t="str">
        <f>_xlfn.XLOOKUP(Table4[[#This Row],[CustomerID]],Customers!A:A,Customers!D:D, "Not Found")</f>
        <v>F</v>
      </c>
      <c r="U2542" s="6">
        <f>_xlfn.XLOOKUP(Table4[[#This Row],[CustomerID]],Customers!A:A,Customers!E:E, "Not Found")</f>
        <v>25396</v>
      </c>
      <c r="V2542">
        <f ca="1">DATEDIF(Table4[[#This Row],[CustomerBirthday]], TODAY(), "Y")</f>
        <v>57</v>
      </c>
      <c r="W2542" t="str" cm="1">
        <f t="array" aca="1" ref="W2542" ca="1">_xlfn.IFS(Table4[[#This Row],[Age]]&lt;25, "Under 25",Table4[[#This Row],[Age]]=34, "25-34", Table4[[#This Row],[Age]]&lt;=49, "35-49", Table4[[#This Row],[Age]]&lt;=64, "50-64", Table4[[#This Row],[Age]]&gt;=65, "65+")</f>
        <v>50-64</v>
      </c>
      <c r="X2542" t="str">
        <f>_xlfn.XLOOKUP(Table4[[#This Row],[StoreID]],Stores!A:A,Stores!B:B, "Not found")</f>
        <v>MegaMart Brianahaven</v>
      </c>
      <c r="Y2542" t="str">
        <f>_xlfn.XLOOKUP(Table4[[#This Row],[StoreID]],Stores!A:A,Stores!C:C, "Not Found")</f>
        <v>Brianahaven</v>
      </c>
      <c r="Z2542" t="str">
        <f>_xlfn.XLOOKUP(Table4[[#This Row],[StoreID]],Stores!A:A,Stores!D:D, "Not Found")</f>
        <v>North</v>
      </c>
    </row>
    <row r="2543" spans="1:26">
      <c r="A2543" t="s">
        <v>3409</v>
      </c>
      <c r="B2543" s="1">
        <v>45598</v>
      </c>
      <c r="C2543" t="s">
        <v>210</v>
      </c>
      <c r="D2543" t="s">
        <v>755</v>
      </c>
      <c r="E2543" t="s">
        <v>846</v>
      </c>
      <c r="F2543">
        <v>2</v>
      </c>
      <c r="G2543">
        <v>0.15</v>
      </c>
      <c r="H2543" t="s">
        <v>865</v>
      </c>
      <c r="I2543" s="4">
        <f>Table4[[#This Row],[Quantity]]*Table4[[#This Row],[UnitPrice]]</f>
        <v>3717.5</v>
      </c>
      <c r="J2543" s="4">
        <f>Table4[[#This Row],[Gross Revenue]]*(1-Table4[[#This Row],[Discount]])</f>
        <v>3159.875</v>
      </c>
      <c r="K2543" s="4">
        <f>Table4[[#This Row],[Quantity]]*Table4[[#This Row],[CostPrice]]</f>
        <v>2902.32</v>
      </c>
      <c r="L2543" s="4">
        <f>Table4[[#This Row],[Net Revenue]]-Table4[[#This Row],[Total Cost]]</f>
        <v>257.55499999999984</v>
      </c>
      <c r="M2543" t="str">
        <f>_xlfn.XLOOKUP(Table4[[#This Row],[ProductID]], Products!A:A,Products!B:B, "Not Found")</f>
        <v>House Accessories</v>
      </c>
      <c r="N2543" t="str">
        <f>TEXT(Table4[[#This Row],[Date]], "mmm")</f>
        <v>Nov</v>
      </c>
      <c r="O2543" t="str">
        <f>TEXT(Table4[[#This Row],[Date]], "yyyy")</f>
        <v>2024</v>
      </c>
      <c r="P2543" t="str">
        <f>_xlfn.XLOOKUP(Table4[[#This Row],[ProductID]],Products!A:A,Products!C:C, "Not Found")</f>
        <v>Fashion</v>
      </c>
      <c r="Q2543" t="str">
        <f>_xlfn.XLOOKUP(Table4[[#This Row],[ProductID]],Products!A:A,Products!D:D,"Not Found")</f>
        <v>Accessories</v>
      </c>
      <c r="R2543">
        <f>_xlfn.XLOOKUP(Table4[[#This Row],[ProductID]],Products!A:A,Products!E:E,"Not Found")</f>
        <v>1858.75</v>
      </c>
      <c r="S2543">
        <f>_xlfn.XLOOKUP(Table4[[#This Row],[ProductID]],Products!A:A,Products!F:F, "Not Found")</f>
        <v>1451.16</v>
      </c>
      <c r="T2543" t="str">
        <f>_xlfn.XLOOKUP(Table4[[#This Row],[CustomerID]],Customers!A:A,Customers!D:D, "Not Found")</f>
        <v>F</v>
      </c>
      <c r="U2543" s="6">
        <f>_xlfn.XLOOKUP(Table4[[#This Row],[CustomerID]],Customers!A:A,Customers!E:E, "Not Found")</f>
        <v>37570</v>
      </c>
      <c r="V2543">
        <f ca="1">DATEDIF(Table4[[#This Row],[CustomerBirthday]], TODAY(), "Y")</f>
        <v>23</v>
      </c>
      <c r="W2543" t="str" cm="1">
        <f t="array" aca="1" ref="W2543" ca="1">_xlfn.IFS(Table4[[#This Row],[Age]]&lt;25, "Under 25",Table4[[#This Row],[Age]]=34, "25-34", Table4[[#This Row],[Age]]&lt;=49, "35-49", Table4[[#This Row],[Age]]&lt;=64, "50-64", Table4[[#This Row],[Age]]&gt;=65, "65+")</f>
        <v>Under 25</v>
      </c>
      <c r="X2543" t="str">
        <f>_xlfn.XLOOKUP(Table4[[#This Row],[StoreID]],Stores!A:A,Stores!B:B, "Not found")</f>
        <v>MegaMart Johnmouth</v>
      </c>
      <c r="Y2543" t="str">
        <f>_xlfn.XLOOKUP(Table4[[#This Row],[StoreID]],Stores!A:A,Stores!C:C, "Not Found")</f>
        <v>Johnmouth</v>
      </c>
      <c r="Z2543" t="str">
        <f>_xlfn.XLOOKUP(Table4[[#This Row],[StoreID]],Stores!A:A,Stores!D:D, "Not Found")</f>
        <v>East</v>
      </c>
    </row>
    <row r="2544" spans="1:26">
      <c r="A2544" t="s">
        <v>3410</v>
      </c>
      <c r="B2544" s="1">
        <v>45225</v>
      </c>
      <c r="C2544" t="s">
        <v>390</v>
      </c>
      <c r="D2544" t="s">
        <v>761</v>
      </c>
      <c r="E2544" t="s">
        <v>831</v>
      </c>
      <c r="F2544">
        <v>5</v>
      </c>
      <c r="G2544">
        <v>0</v>
      </c>
      <c r="H2544" t="s">
        <v>868</v>
      </c>
      <c r="I2544" s="4">
        <f>Table4[[#This Row],[Quantity]]*Table4[[#This Row],[UnitPrice]]</f>
        <v>8814.6</v>
      </c>
      <c r="J2544" s="4">
        <f>Table4[[#This Row],[Gross Revenue]]*(1-Table4[[#This Row],[Discount]])</f>
        <v>8814.6</v>
      </c>
      <c r="K2544" s="4">
        <f>Table4[[#This Row],[Quantity]]*Table4[[#This Row],[CostPrice]]</f>
        <v>6732.4</v>
      </c>
      <c r="L2544" s="4">
        <f>Table4[[#This Row],[Net Revenue]]-Table4[[#This Row],[Total Cost]]</f>
        <v>2082.2000000000007</v>
      </c>
      <c r="M2544" t="str">
        <f>_xlfn.XLOOKUP(Table4[[#This Row],[ProductID]], Products!A:A,Products!B:B, "Not Found")</f>
        <v>Traditional Laptop</v>
      </c>
      <c r="N2544" t="str">
        <f>TEXT(Table4[[#This Row],[Date]], "mmm")</f>
        <v>Oct</v>
      </c>
      <c r="O2544" t="str">
        <f>TEXT(Table4[[#This Row],[Date]], "yyyy")</f>
        <v>2023</v>
      </c>
      <c r="P2544" t="str">
        <f>_xlfn.XLOOKUP(Table4[[#This Row],[ProductID]],Products!A:A,Products!C:C, "Not Found")</f>
        <v>Electronics</v>
      </c>
      <c r="Q2544" t="str">
        <f>_xlfn.XLOOKUP(Table4[[#This Row],[ProductID]],Products!A:A,Products!D:D,"Not Found")</f>
        <v>Laptop</v>
      </c>
      <c r="R2544">
        <f>_xlfn.XLOOKUP(Table4[[#This Row],[ProductID]],Products!A:A,Products!E:E,"Not Found")</f>
        <v>1762.92</v>
      </c>
      <c r="S2544">
        <f>_xlfn.XLOOKUP(Table4[[#This Row],[ProductID]],Products!A:A,Products!F:F, "Not Found")</f>
        <v>1346.48</v>
      </c>
      <c r="T2544" t="str">
        <f>_xlfn.XLOOKUP(Table4[[#This Row],[CustomerID]],Customers!A:A,Customers!D:D, "Not Found")</f>
        <v>M</v>
      </c>
      <c r="U2544" s="6">
        <f>_xlfn.XLOOKUP(Table4[[#This Row],[CustomerID]],Customers!A:A,Customers!E:E, "Not Found")</f>
        <v>23821</v>
      </c>
      <c r="V2544">
        <f ca="1">DATEDIF(Table4[[#This Row],[CustomerBirthday]], TODAY(), "Y")</f>
        <v>61</v>
      </c>
      <c r="W2544" t="str" cm="1">
        <f t="array" aca="1" ref="W2544" ca="1">_xlfn.IFS(Table4[[#This Row],[Age]]&lt;25, "Under 25",Table4[[#This Row],[Age]]=34, "25-34", Table4[[#This Row],[Age]]&lt;=49, "35-49", Table4[[#This Row],[Age]]&lt;=64, "50-64", Table4[[#This Row],[Age]]&gt;=65, "65+")</f>
        <v>50-64</v>
      </c>
      <c r="X2544" t="str">
        <f>_xlfn.XLOOKUP(Table4[[#This Row],[StoreID]],Stores!A:A,Stores!B:B, "Not found")</f>
        <v>MegaMart Jimenezborough</v>
      </c>
      <c r="Y2544" t="str">
        <f>_xlfn.XLOOKUP(Table4[[#This Row],[StoreID]],Stores!A:A,Stores!C:C, "Not Found")</f>
        <v>Jimenezborough</v>
      </c>
      <c r="Z2544" t="str">
        <f>_xlfn.XLOOKUP(Table4[[#This Row],[StoreID]],Stores!A:A,Stores!D:D, "Not Found")</f>
        <v>South</v>
      </c>
    </row>
    <row r="2545" spans="1:26">
      <c r="A2545" t="s">
        <v>3411</v>
      </c>
      <c r="B2545" s="1">
        <v>45673</v>
      </c>
      <c r="C2545" t="s">
        <v>524</v>
      </c>
      <c r="D2545" t="s">
        <v>722</v>
      </c>
      <c r="E2545" t="s">
        <v>839</v>
      </c>
      <c r="F2545">
        <v>1</v>
      </c>
      <c r="G2545">
        <v>0.05</v>
      </c>
      <c r="H2545" t="s">
        <v>865</v>
      </c>
      <c r="I2545" s="4">
        <f>Table4[[#This Row],[Quantity]]*Table4[[#This Row],[UnitPrice]]</f>
        <v>1853.77</v>
      </c>
      <c r="J2545" s="4">
        <f>Table4[[#This Row],[Gross Revenue]]*(1-Table4[[#This Row],[Discount]])</f>
        <v>1761.0815</v>
      </c>
      <c r="K2545" s="4">
        <f>Table4[[#This Row],[Quantity]]*Table4[[#This Row],[CostPrice]]</f>
        <v>1363.52</v>
      </c>
      <c r="L2545" s="4">
        <f>Table4[[#This Row],[Net Revenue]]-Table4[[#This Row],[Total Cost]]</f>
        <v>397.56150000000002</v>
      </c>
      <c r="M2545" t="str">
        <f>_xlfn.XLOOKUP(Table4[[#This Row],[ProductID]], Products!A:A,Products!B:B, "Not Found")</f>
        <v>Four Accessories</v>
      </c>
      <c r="N2545" t="str">
        <f>TEXT(Table4[[#This Row],[Date]], "mmm")</f>
        <v>Jan</v>
      </c>
      <c r="O2545" t="str">
        <f>TEXT(Table4[[#This Row],[Date]], "yyyy")</f>
        <v>2025</v>
      </c>
      <c r="P2545" t="str">
        <f>_xlfn.XLOOKUP(Table4[[#This Row],[ProductID]],Products!A:A,Products!C:C, "Not Found")</f>
        <v>Fashion</v>
      </c>
      <c r="Q2545" t="str">
        <f>_xlfn.XLOOKUP(Table4[[#This Row],[ProductID]],Products!A:A,Products!D:D,"Not Found")</f>
        <v>Accessories</v>
      </c>
      <c r="R2545">
        <f>_xlfn.XLOOKUP(Table4[[#This Row],[ProductID]],Products!A:A,Products!E:E,"Not Found")</f>
        <v>1853.77</v>
      </c>
      <c r="S2545">
        <f>_xlfn.XLOOKUP(Table4[[#This Row],[ProductID]],Products!A:A,Products!F:F, "Not Found")</f>
        <v>1363.52</v>
      </c>
      <c r="T2545" t="str">
        <f>_xlfn.XLOOKUP(Table4[[#This Row],[CustomerID]],Customers!A:A,Customers!D:D, "Not Found")</f>
        <v>F</v>
      </c>
      <c r="U2545" s="6">
        <f>_xlfn.XLOOKUP(Table4[[#This Row],[CustomerID]],Customers!A:A,Customers!E:E, "Not Found")</f>
        <v>23256</v>
      </c>
      <c r="V2545">
        <f ca="1">DATEDIF(Table4[[#This Row],[CustomerBirthday]], TODAY(), "Y")</f>
        <v>62</v>
      </c>
      <c r="W2545" t="str" cm="1">
        <f t="array" aca="1" ref="W2545" ca="1">_xlfn.IFS(Table4[[#This Row],[Age]]&lt;25, "Under 25",Table4[[#This Row],[Age]]=34, "25-34", Table4[[#This Row],[Age]]&lt;=49, "35-49", Table4[[#This Row],[Age]]&lt;=64, "50-64", Table4[[#This Row],[Age]]&gt;=65, "65+")</f>
        <v>50-64</v>
      </c>
      <c r="X2545" t="str">
        <f>_xlfn.XLOOKUP(Table4[[#This Row],[StoreID]],Stores!A:A,Stores!B:B, "Not found")</f>
        <v>MegaMart New Michele</v>
      </c>
      <c r="Y2545" t="str">
        <f>_xlfn.XLOOKUP(Table4[[#This Row],[StoreID]],Stores!A:A,Stores!C:C, "Not Found")</f>
        <v>New Michele</v>
      </c>
      <c r="Z2545" t="str">
        <f>_xlfn.XLOOKUP(Table4[[#This Row],[StoreID]],Stores!A:A,Stores!D:D, "Not Found")</f>
        <v>West</v>
      </c>
    </row>
    <row r="2546" spans="1:26">
      <c r="A2546" t="s">
        <v>3412</v>
      </c>
      <c r="B2546" s="1">
        <v>45639</v>
      </c>
      <c r="C2546" t="s">
        <v>294</v>
      </c>
      <c r="D2546" t="s">
        <v>778</v>
      </c>
      <c r="E2546" t="s">
        <v>839</v>
      </c>
      <c r="F2546">
        <v>3</v>
      </c>
      <c r="G2546">
        <v>0.15</v>
      </c>
      <c r="H2546" t="s">
        <v>868</v>
      </c>
      <c r="I2546" s="4">
        <f>Table4[[#This Row],[Quantity]]*Table4[[#This Row],[UnitPrice]]</f>
        <v>3047.2799999999997</v>
      </c>
      <c r="J2546" s="4">
        <f>Table4[[#This Row],[Gross Revenue]]*(1-Table4[[#This Row],[Discount]])</f>
        <v>2590.1879999999996</v>
      </c>
      <c r="K2546" s="4">
        <f>Table4[[#This Row],[Quantity]]*Table4[[#This Row],[CostPrice]]</f>
        <v>1753.1999999999998</v>
      </c>
      <c r="L2546" s="4">
        <f>Table4[[#This Row],[Net Revenue]]-Table4[[#This Row],[Total Cost]]</f>
        <v>836.98799999999983</v>
      </c>
      <c r="M2546" t="str">
        <f>_xlfn.XLOOKUP(Table4[[#This Row],[ProductID]], Products!A:A,Products!B:B, "Not Found")</f>
        <v>Behavior Dairy</v>
      </c>
      <c r="N2546" t="str">
        <f>TEXT(Table4[[#This Row],[Date]], "mmm")</f>
        <v>Dec</v>
      </c>
      <c r="O2546" t="str">
        <f>TEXT(Table4[[#This Row],[Date]], "yyyy")</f>
        <v>2024</v>
      </c>
      <c r="P2546" t="str">
        <f>_xlfn.XLOOKUP(Table4[[#This Row],[ProductID]],Products!A:A,Products!C:C, "Not Found")</f>
        <v>Groceries</v>
      </c>
      <c r="Q2546" t="str">
        <f>_xlfn.XLOOKUP(Table4[[#This Row],[ProductID]],Products!A:A,Products!D:D,"Not Found")</f>
        <v>Dairy</v>
      </c>
      <c r="R2546">
        <f>_xlfn.XLOOKUP(Table4[[#This Row],[ProductID]],Products!A:A,Products!E:E,"Not Found")</f>
        <v>1015.76</v>
      </c>
      <c r="S2546">
        <f>_xlfn.XLOOKUP(Table4[[#This Row],[ProductID]],Products!A:A,Products!F:F, "Not Found")</f>
        <v>584.4</v>
      </c>
      <c r="T2546" t="str">
        <f>_xlfn.XLOOKUP(Table4[[#This Row],[CustomerID]],Customers!A:A,Customers!D:D, "Not Found")</f>
        <v>M</v>
      </c>
      <c r="U2546" s="6">
        <f>_xlfn.XLOOKUP(Table4[[#This Row],[CustomerID]],Customers!A:A,Customers!E:E, "Not Found")</f>
        <v>32411</v>
      </c>
      <c r="V2546">
        <f ca="1">DATEDIF(Table4[[#This Row],[CustomerBirthday]], TODAY(), "Y")</f>
        <v>37</v>
      </c>
      <c r="W2546" t="str" cm="1">
        <f t="array" aca="1" ref="W2546" ca="1">_xlfn.IFS(Table4[[#This Row],[Age]]&lt;25, "Under 25",Table4[[#This Row],[Age]]=34, "25-34", Table4[[#This Row],[Age]]&lt;=49, "35-49", Table4[[#This Row],[Age]]&lt;=64, "50-64", Table4[[#This Row],[Age]]&gt;=65, "65+")</f>
        <v>35-49</v>
      </c>
      <c r="X2546" t="str">
        <f>_xlfn.XLOOKUP(Table4[[#This Row],[StoreID]],Stores!A:A,Stores!B:B, "Not found")</f>
        <v>MegaMart New Michele</v>
      </c>
      <c r="Y2546" t="str">
        <f>_xlfn.XLOOKUP(Table4[[#This Row],[StoreID]],Stores!A:A,Stores!C:C, "Not Found")</f>
        <v>New Michele</v>
      </c>
      <c r="Z2546" t="str">
        <f>_xlfn.XLOOKUP(Table4[[#This Row],[StoreID]],Stores!A:A,Stores!D:D, "Not Found")</f>
        <v>West</v>
      </c>
    </row>
    <row r="2547" spans="1:26">
      <c r="A2547" t="s">
        <v>3413</v>
      </c>
      <c r="B2547" s="1">
        <v>45499</v>
      </c>
      <c r="C2547" t="s">
        <v>36</v>
      </c>
      <c r="D2547" t="s">
        <v>806</v>
      </c>
      <c r="E2547" t="s">
        <v>835</v>
      </c>
      <c r="F2547">
        <v>5</v>
      </c>
      <c r="G2547">
        <v>0.05</v>
      </c>
      <c r="H2547" t="s">
        <v>865</v>
      </c>
      <c r="I2547" s="4">
        <f>Table4[[#This Row],[Quantity]]*Table4[[#This Row],[UnitPrice]]</f>
        <v>8728.0499999999993</v>
      </c>
      <c r="J2547" s="4">
        <f>Table4[[#This Row],[Gross Revenue]]*(1-Table4[[#This Row],[Discount]])</f>
        <v>8291.6474999999991</v>
      </c>
      <c r="K2547" s="4">
        <f>Table4[[#This Row],[Quantity]]*Table4[[#This Row],[CostPrice]]</f>
        <v>6612.2000000000007</v>
      </c>
      <c r="L2547" s="4">
        <f>Table4[[#This Row],[Net Revenue]]-Table4[[#This Row],[Total Cost]]</f>
        <v>1679.4474999999984</v>
      </c>
      <c r="M2547" t="str">
        <f>_xlfn.XLOOKUP(Table4[[#This Row],[ProductID]], Products!A:A,Products!B:B, "Not Found")</f>
        <v>Piece Headphones</v>
      </c>
      <c r="N2547" t="str">
        <f>TEXT(Table4[[#This Row],[Date]], "mmm")</f>
        <v>Jul</v>
      </c>
      <c r="O2547" t="str">
        <f>TEXT(Table4[[#This Row],[Date]], "yyyy")</f>
        <v>2024</v>
      </c>
      <c r="P2547" t="str">
        <f>_xlfn.XLOOKUP(Table4[[#This Row],[ProductID]],Products!A:A,Products!C:C, "Not Found")</f>
        <v>Electronics</v>
      </c>
      <c r="Q2547" t="str">
        <f>_xlfn.XLOOKUP(Table4[[#This Row],[ProductID]],Products!A:A,Products!D:D,"Not Found")</f>
        <v>Headphones</v>
      </c>
      <c r="R2547">
        <f>_xlfn.XLOOKUP(Table4[[#This Row],[ProductID]],Products!A:A,Products!E:E,"Not Found")</f>
        <v>1745.61</v>
      </c>
      <c r="S2547">
        <f>_xlfn.XLOOKUP(Table4[[#This Row],[ProductID]],Products!A:A,Products!F:F, "Not Found")</f>
        <v>1322.44</v>
      </c>
      <c r="T2547" t="str">
        <f>_xlfn.XLOOKUP(Table4[[#This Row],[CustomerID]],Customers!A:A,Customers!D:D, "Not Found")</f>
        <v>M</v>
      </c>
      <c r="U2547" s="6">
        <f>_xlfn.XLOOKUP(Table4[[#This Row],[CustomerID]],Customers!A:A,Customers!E:E, "Not Found")</f>
        <v>22233</v>
      </c>
      <c r="V2547">
        <f ca="1">DATEDIF(Table4[[#This Row],[CustomerBirthday]], TODAY(), "Y")</f>
        <v>65</v>
      </c>
      <c r="W2547" t="str" cm="1">
        <f t="array" aca="1" ref="W2547" ca="1">_xlfn.IFS(Table4[[#This Row],[Age]]&lt;25, "Under 25",Table4[[#This Row],[Age]]=34, "25-34", Table4[[#This Row],[Age]]&lt;=49, "35-49", Table4[[#This Row],[Age]]&lt;=64, "50-64", Table4[[#This Row],[Age]]&gt;=65, "65+")</f>
        <v>65+</v>
      </c>
      <c r="X2547" t="str">
        <f>_xlfn.XLOOKUP(Table4[[#This Row],[StoreID]],Stores!A:A,Stores!B:B, "Not found")</f>
        <v>MegaMart Peckmouth</v>
      </c>
      <c r="Y2547" t="str">
        <f>_xlfn.XLOOKUP(Table4[[#This Row],[StoreID]],Stores!A:A,Stores!C:C, "Not Found")</f>
        <v>Peckmouth</v>
      </c>
      <c r="Z2547" t="str">
        <f>_xlfn.XLOOKUP(Table4[[#This Row],[StoreID]],Stores!A:A,Stores!D:D, "Not Found")</f>
        <v>East</v>
      </c>
    </row>
    <row r="2548" spans="1:26">
      <c r="A2548" t="s">
        <v>3414</v>
      </c>
      <c r="B2548" s="1">
        <v>45609</v>
      </c>
      <c r="C2548" t="s">
        <v>527</v>
      </c>
      <c r="D2548" t="s">
        <v>786</v>
      </c>
      <c r="E2548" t="s">
        <v>842</v>
      </c>
      <c r="F2548">
        <v>4</v>
      </c>
      <c r="G2548">
        <v>0</v>
      </c>
      <c r="H2548" t="s">
        <v>865</v>
      </c>
      <c r="I2548" s="4">
        <f>Table4[[#This Row],[Quantity]]*Table4[[#This Row],[UnitPrice]]</f>
        <v>116.96</v>
      </c>
      <c r="J2548" s="4">
        <f>Table4[[#This Row],[Gross Revenue]]*(1-Table4[[#This Row],[Discount]])</f>
        <v>116.96</v>
      </c>
      <c r="K2548" s="4">
        <f>Table4[[#This Row],[Quantity]]*Table4[[#This Row],[CostPrice]]</f>
        <v>61.12</v>
      </c>
      <c r="L2548" s="4">
        <f>Table4[[#This Row],[Net Revenue]]-Table4[[#This Row],[Total Cost]]</f>
        <v>55.839999999999996</v>
      </c>
      <c r="M2548" t="str">
        <f>_xlfn.XLOOKUP(Table4[[#This Row],[ProductID]], Products!A:A,Products!B:B, "Not Found")</f>
        <v>National Watches</v>
      </c>
      <c r="N2548" t="str">
        <f>TEXT(Table4[[#This Row],[Date]], "mmm")</f>
        <v>Nov</v>
      </c>
      <c r="O2548" t="str">
        <f>TEXT(Table4[[#This Row],[Date]], "yyyy")</f>
        <v>2024</v>
      </c>
      <c r="P2548" t="str">
        <f>_xlfn.XLOOKUP(Table4[[#This Row],[ProductID]],Products!A:A,Products!C:C, "Not Found")</f>
        <v>Fashion</v>
      </c>
      <c r="Q2548" t="str">
        <f>_xlfn.XLOOKUP(Table4[[#This Row],[ProductID]],Products!A:A,Products!D:D,"Not Found")</f>
        <v>Watches</v>
      </c>
      <c r="R2548">
        <f>_xlfn.XLOOKUP(Table4[[#This Row],[ProductID]],Products!A:A,Products!E:E,"Not Found")</f>
        <v>29.24</v>
      </c>
      <c r="S2548">
        <f>_xlfn.XLOOKUP(Table4[[#This Row],[ProductID]],Products!A:A,Products!F:F, "Not Found")</f>
        <v>15.28</v>
      </c>
      <c r="T2548" t="str">
        <f>_xlfn.XLOOKUP(Table4[[#This Row],[CustomerID]],Customers!A:A,Customers!D:D, "Not Found")</f>
        <v>F</v>
      </c>
      <c r="U2548" s="6">
        <f>_xlfn.XLOOKUP(Table4[[#This Row],[CustomerID]],Customers!A:A,Customers!E:E, "Not Found")</f>
        <v>21861</v>
      </c>
      <c r="V2548">
        <f ca="1">DATEDIF(Table4[[#This Row],[CustomerBirthday]], TODAY(), "Y")</f>
        <v>66</v>
      </c>
      <c r="W2548" t="str" cm="1">
        <f t="array" aca="1" ref="W2548" ca="1">_xlfn.IFS(Table4[[#This Row],[Age]]&lt;25, "Under 25",Table4[[#This Row],[Age]]=34, "25-34", Table4[[#This Row],[Age]]&lt;=49, "35-49", Table4[[#This Row],[Age]]&lt;=64, "50-64", Table4[[#This Row],[Age]]&gt;=65, "65+")</f>
        <v>65+</v>
      </c>
      <c r="X2548" t="str">
        <f>_xlfn.XLOOKUP(Table4[[#This Row],[StoreID]],Stores!A:A,Stores!B:B, "Not found")</f>
        <v>MegaMart Brianahaven</v>
      </c>
      <c r="Y2548" t="str">
        <f>_xlfn.XLOOKUP(Table4[[#This Row],[StoreID]],Stores!A:A,Stores!C:C, "Not Found")</f>
        <v>Brianahaven</v>
      </c>
      <c r="Z2548" t="str">
        <f>_xlfn.XLOOKUP(Table4[[#This Row],[StoreID]],Stores!A:A,Stores!D:D, "Not Found")</f>
        <v>North</v>
      </c>
    </row>
    <row r="2549" spans="1:26">
      <c r="A2549" t="s">
        <v>3415</v>
      </c>
      <c r="B2549" s="1">
        <v>45583</v>
      </c>
      <c r="C2549" t="s">
        <v>520</v>
      </c>
      <c r="D2549" t="s">
        <v>804</v>
      </c>
      <c r="E2549" t="s">
        <v>842</v>
      </c>
      <c r="F2549">
        <v>2</v>
      </c>
      <c r="G2549">
        <v>0.15</v>
      </c>
      <c r="H2549" t="s">
        <v>871</v>
      </c>
      <c r="I2549" s="4">
        <f>Table4[[#This Row],[Quantity]]*Table4[[#This Row],[UnitPrice]]</f>
        <v>1081.8800000000001</v>
      </c>
      <c r="J2549" s="4">
        <f>Table4[[#This Row],[Gross Revenue]]*(1-Table4[[#This Row],[Discount]])</f>
        <v>919.59800000000007</v>
      </c>
      <c r="K2549" s="4">
        <f>Table4[[#This Row],[Quantity]]*Table4[[#This Row],[CostPrice]]</f>
        <v>796.5</v>
      </c>
      <c r="L2549" s="4">
        <f>Table4[[#This Row],[Net Revenue]]-Table4[[#This Row],[Total Cost]]</f>
        <v>123.09800000000007</v>
      </c>
      <c r="M2549" t="str">
        <f>_xlfn.XLOOKUP(Table4[[#This Row],[ProductID]], Products!A:A,Products!B:B, "Not Found")</f>
        <v>Church Clothing</v>
      </c>
      <c r="N2549" t="str">
        <f>TEXT(Table4[[#This Row],[Date]], "mmm")</f>
        <v>Oct</v>
      </c>
      <c r="O2549" t="str">
        <f>TEXT(Table4[[#This Row],[Date]], "yyyy")</f>
        <v>2024</v>
      </c>
      <c r="P2549" t="str">
        <f>_xlfn.XLOOKUP(Table4[[#This Row],[ProductID]],Products!A:A,Products!C:C, "Not Found")</f>
        <v>Fashion</v>
      </c>
      <c r="Q2549" t="str">
        <f>_xlfn.XLOOKUP(Table4[[#This Row],[ProductID]],Products!A:A,Products!D:D,"Not Found")</f>
        <v>Clothing</v>
      </c>
      <c r="R2549">
        <f>_xlfn.XLOOKUP(Table4[[#This Row],[ProductID]],Products!A:A,Products!E:E,"Not Found")</f>
        <v>540.94000000000005</v>
      </c>
      <c r="S2549">
        <f>_xlfn.XLOOKUP(Table4[[#This Row],[ProductID]],Products!A:A,Products!F:F, "Not Found")</f>
        <v>398.25</v>
      </c>
      <c r="T2549" t="str">
        <f>_xlfn.XLOOKUP(Table4[[#This Row],[CustomerID]],Customers!A:A,Customers!D:D, "Not Found")</f>
        <v>M</v>
      </c>
      <c r="U2549" s="6">
        <f>_xlfn.XLOOKUP(Table4[[#This Row],[CustomerID]],Customers!A:A,Customers!E:E, "Not Found")</f>
        <v>22435</v>
      </c>
      <c r="V2549">
        <f ca="1">DATEDIF(Table4[[#This Row],[CustomerBirthday]], TODAY(), "Y")</f>
        <v>65</v>
      </c>
      <c r="W2549" t="str" cm="1">
        <f t="array" aca="1" ref="W2549" ca="1">_xlfn.IFS(Table4[[#This Row],[Age]]&lt;25, "Under 25",Table4[[#This Row],[Age]]=34, "25-34", Table4[[#This Row],[Age]]&lt;=49, "35-49", Table4[[#This Row],[Age]]&lt;=64, "50-64", Table4[[#This Row],[Age]]&gt;=65, "65+")</f>
        <v>65+</v>
      </c>
      <c r="X2549" t="str">
        <f>_xlfn.XLOOKUP(Table4[[#This Row],[StoreID]],Stores!A:A,Stores!B:B, "Not found")</f>
        <v>MegaMart Brianahaven</v>
      </c>
      <c r="Y2549" t="str">
        <f>_xlfn.XLOOKUP(Table4[[#This Row],[StoreID]],Stores!A:A,Stores!C:C, "Not Found")</f>
        <v>Brianahaven</v>
      </c>
      <c r="Z2549" t="str">
        <f>_xlfn.XLOOKUP(Table4[[#This Row],[StoreID]],Stores!A:A,Stores!D:D, "Not Found")</f>
        <v>North</v>
      </c>
    </row>
    <row r="2550" spans="1:26">
      <c r="A2550" t="s">
        <v>3416</v>
      </c>
      <c r="B2550" s="1">
        <v>45802</v>
      </c>
      <c r="C2550" t="s">
        <v>364</v>
      </c>
      <c r="D2550" t="s">
        <v>824</v>
      </c>
      <c r="E2550" t="s">
        <v>846</v>
      </c>
      <c r="F2550">
        <v>1</v>
      </c>
      <c r="G2550">
        <v>0</v>
      </c>
      <c r="H2550" t="s">
        <v>868</v>
      </c>
      <c r="I2550" s="4">
        <f>Table4[[#This Row],[Quantity]]*Table4[[#This Row],[UnitPrice]]</f>
        <v>388.26</v>
      </c>
      <c r="J2550" s="4">
        <f>Table4[[#This Row],[Gross Revenue]]*(1-Table4[[#This Row],[Discount]])</f>
        <v>388.26</v>
      </c>
      <c r="K2550" s="4">
        <f>Table4[[#This Row],[Quantity]]*Table4[[#This Row],[CostPrice]]</f>
        <v>199.3</v>
      </c>
      <c r="L2550" s="4">
        <f>Table4[[#This Row],[Net Revenue]]-Table4[[#This Row],[Total Cost]]</f>
        <v>188.95999999999998</v>
      </c>
      <c r="M2550" t="str">
        <f>_xlfn.XLOOKUP(Table4[[#This Row],[ProductID]], Products!A:A,Products!B:B, "Not Found")</f>
        <v>Possible Watches</v>
      </c>
      <c r="N2550" t="str">
        <f>TEXT(Table4[[#This Row],[Date]], "mmm")</f>
        <v>May</v>
      </c>
      <c r="O2550" t="str">
        <f>TEXT(Table4[[#This Row],[Date]], "yyyy")</f>
        <v>2025</v>
      </c>
      <c r="P2550" t="str">
        <f>_xlfn.XLOOKUP(Table4[[#This Row],[ProductID]],Products!A:A,Products!C:C, "Not Found")</f>
        <v>Fashion</v>
      </c>
      <c r="Q2550" t="str">
        <f>_xlfn.XLOOKUP(Table4[[#This Row],[ProductID]],Products!A:A,Products!D:D,"Not Found")</f>
        <v>Watches</v>
      </c>
      <c r="R2550">
        <f>_xlfn.XLOOKUP(Table4[[#This Row],[ProductID]],Products!A:A,Products!E:E,"Not Found")</f>
        <v>388.26</v>
      </c>
      <c r="S2550">
        <f>_xlfn.XLOOKUP(Table4[[#This Row],[ProductID]],Products!A:A,Products!F:F, "Not Found")</f>
        <v>199.3</v>
      </c>
      <c r="T2550" t="str">
        <f>_xlfn.XLOOKUP(Table4[[#This Row],[CustomerID]],Customers!A:A,Customers!D:D, "Not Found")</f>
        <v>M</v>
      </c>
      <c r="U2550" s="6">
        <f>_xlfn.XLOOKUP(Table4[[#This Row],[CustomerID]],Customers!A:A,Customers!E:E, "Not Found")</f>
        <v>34560</v>
      </c>
      <c r="V2550">
        <f ca="1">DATEDIF(Table4[[#This Row],[CustomerBirthday]], TODAY(), "Y")</f>
        <v>31</v>
      </c>
      <c r="W2550" t="str" cm="1">
        <f t="array" aca="1" ref="W2550" ca="1">_xlfn.IFS(Table4[[#This Row],[Age]]&lt;25, "Under 25",Table4[[#This Row],[Age]]=34, "25-34", Table4[[#This Row],[Age]]&lt;=49, "35-49", Table4[[#This Row],[Age]]&lt;=64, "50-64", Table4[[#This Row],[Age]]&gt;=65, "65+")</f>
        <v>35-49</v>
      </c>
      <c r="X2550" t="str">
        <f>_xlfn.XLOOKUP(Table4[[#This Row],[StoreID]],Stores!A:A,Stores!B:B, "Not found")</f>
        <v>MegaMart Johnmouth</v>
      </c>
      <c r="Y2550" t="str">
        <f>_xlfn.XLOOKUP(Table4[[#This Row],[StoreID]],Stores!A:A,Stores!C:C, "Not Found")</f>
        <v>Johnmouth</v>
      </c>
      <c r="Z2550" t="str">
        <f>_xlfn.XLOOKUP(Table4[[#This Row],[StoreID]],Stores!A:A,Stores!D:D, "Not Found")</f>
        <v>East</v>
      </c>
    </row>
    <row r="2551" spans="1:26">
      <c r="A2551" t="s">
        <v>3417</v>
      </c>
      <c r="B2551" s="1">
        <v>45203</v>
      </c>
      <c r="C2551" t="s">
        <v>217</v>
      </c>
      <c r="D2551" t="s">
        <v>750</v>
      </c>
      <c r="E2551" t="s">
        <v>835</v>
      </c>
      <c r="F2551">
        <v>1</v>
      </c>
      <c r="G2551">
        <v>0.1</v>
      </c>
      <c r="H2551" t="s">
        <v>871</v>
      </c>
      <c r="I2551" s="4">
        <f>Table4[[#This Row],[Quantity]]*Table4[[#This Row],[UnitPrice]]</f>
        <v>1342.75</v>
      </c>
      <c r="J2551" s="4">
        <f>Table4[[#This Row],[Gross Revenue]]*(1-Table4[[#This Row],[Discount]])</f>
        <v>1208.4750000000001</v>
      </c>
      <c r="K2551" s="4">
        <f>Table4[[#This Row],[Quantity]]*Table4[[#This Row],[CostPrice]]</f>
        <v>797.94</v>
      </c>
      <c r="L2551" s="4">
        <f>Table4[[#This Row],[Net Revenue]]-Table4[[#This Row],[Total Cost]]</f>
        <v>410.53500000000008</v>
      </c>
      <c r="M2551" t="str">
        <f>_xlfn.XLOOKUP(Table4[[#This Row],[ProductID]], Products!A:A,Products!B:B, "Not Found")</f>
        <v>Add Clothing</v>
      </c>
      <c r="N2551" t="str">
        <f>TEXT(Table4[[#This Row],[Date]], "mmm")</f>
        <v>Oct</v>
      </c>
      <c r="O2551" t="str">
        <f>TEXT(Table4[[#This Row],[Date]], "yyyy")</f>
        <v>2023</v>
      </c>
      <c r="P2551" t="str">
        <f>_xlfn.XLOOKUP(Table4[[#This Row],[ProductID]],Products!A:A,Products!C:C, "Not Found")</f>
        <v>Fashion</v>
      </c>
      <c r="Q2551" t="str">
        <f>_xlfn.XLOOKUP(Table4[[#This Row],[ProductID]],Products!A:A,Products!D:D,"Not Found")</f>
        <v>Clothing</v>
      </c>
      <c r="R2551">
        <f>_xlfn.XLOOKUP(Table4[[#This Row],[ProductID]],Products!A:A,Products!E:E,"Not Found")</f>
        <v>1342.75</v>
      </c>
      <c r="S2551">
        <f>_xlfn.XLOOKUP(Table4[[#This Row],[ProductID]],Products!A:A,Products!F:F, "Not Found")</f>
        <v>797.94</v>
      </c>
      <c r="T2551" t="str">
        <f>_xlfn.XLOOKUP(Table4[[#This Row],[CustomerID]],Customers!A:A,Customers!D:D, "Not Found")</f>
        <v>F</v>
      </c>
      <c r="U2551" s="6">
        <f>_xlfn.XLOOKUP(Table4[[#This Row],[CustomerID]],Customers!A:A,Customers!E:E, "Not Found")</f>
        <v>38253</v>
      </c>
      <c r="V2551">
        <f ca="1">DATEDIF(Table4[[#This Row],[CustomerBirthday]], TODAY(), "Y")</f>
        <v>21</v>
      </c>
      <c r="W2551" t="str" cm="1">
        <f t="array" aca="1" ref="W2551" ca="1">_xlfn.IFS(Table4[[#This Row],[Age]]&lt;25, "Under 25",Table4[[#This Row],[Age]]=34, "25-34", Table4[[#This Row],[Age]]&lt;=49, "35-49", Table4[[#This Row],[Age]]&lt;=64, "50-64", Table4[[#This Row],[Age]]&gt;=65, "65+")</f>
        <v>Under 25</v>
      </c>
      <c r="X2551" t="str">
        <f>_xlfn.XLOOKUP(Table4[[#This Row],[StoreID]],Stores!A:A,Stores!B:B, "Not found")</f>
        <v>MegaMart Peckmouth</v>
      </c>
      <c r="Y2551" t="str">
        <f>_xlfn.XLOOKUP(Table4[[#This Row],[StoreID]],Stores!A:A,Stores!C:C, "Not Found")</f>
        <v>Peckmouth</v>
      </c>
      <c r="Z2551" t="str">
        <f>_xlfn.XLOOKUP(Table4[[#This Row],[StoreID]],Stores!A:A,Stores!D:D, "Not Found")</f>
        <v>East</v>
      </c>
    </row>
    <row r="2552" spans="1:26">
      <c r="A2552" t="s">
        <v>3418</v>
      </c>
      <c r="B2552" s="1">
        <v>45452</v>
      </c>
      <c r="C2552" t="s">
        <v>159</v>
      </c>
      <c r="D2552" t="s">
        <v>816</v>
      </c>
      <c r="E2552" t="s">
        <v>842</v>
      </c>
      <c r="F2552">
        <v>5</v>
      </c>
      <c r="G2552">
        <v>0.15</v>
      </c>
      <c r="H2552" t="s">
        <v>865</v>
      </c>
      <c r="I2552" s="4">
        <f>Table4[[#This Row],[Quantity]]*Table4[[#This Row],[UnitPrice]]</f>
        <v>9395.4</v>
      </c>
      <c r="J2552" s="4">
        <f>Table4[[#This Row],[Gross Revenue]]*(1-Table4[[#This Row],[Discount]])</f>
        <v>7986.0899999999992</v>
      </c>
      <c r="K2552" s="4">
        <f>Table4[[#This Row],[Quantity]]*Table4[[#This Row],[CostPrice]]</f>
        <v>5022.7999999999993</v>
      </c>
      <c r="L2552" s="4">
        <f>Table4[[#This Row],[Net Revenue]]-Table4[[#This Row],[Total Cost]]</f>
        <v>2963.29</v>
      </c>
      <c r="M2552" t="str">
        <f>_xlfn.XLOOKUP(Table4[[#This Row],[ProductID]], Products!A:A,Products!B:B, "Not Found")</f>
        <v>Set Dairy</v>
      </c>
      <c r="N2552" t="str">
        <f>TEXT(Table4[[#This Row],[Date]], "mmm")</f>
        <v>Jun</v>
      </c>
      <c r="O2552" t="str">
        <f>TEXT(Table4[[#This Row],[Date]], "yyyy")</f>
        <v>2024</v>
      </c>
      <c r="P2552" t="str">
        <f>_xlfn.XLOOKUP(Table4[[#This Row],[ProductID]],Products!A:A,Products!C:C, "Not Found")</f>
        <v>Groceries</v>
      </c>
      <c r="Q2552" t="str">
        <f>_xlfn.XLOOKUP(Table4[[#This Row],[ProductID]],Products!A:A,Products!D:D,"Not Found")</f>
        <v>Dairy</v>
      </c>
      <c r="R2552">
        <f>_xlfn.XLOOKUP(Table4[[#This Row],[ProductID]],Products!A:A,Products!E:E,"Not Found")</f>
        <v>1879.08</v>
      </c>
      <c r="S2552">
        <f>_xlfn.XLOOKUP(Table4[[#This Row],[ProductID]],Products!A:A,Products!F:F, "Not Found")</f>
        <v>1004.56</v>
      </c>
      <c r="T2552" t="str">
        <f>_xlfn.XLOOKUP(Table4[[#This Row],[CustomerID]],Customers!A:A,Customers!D:D, "Not Found")</f>
        <v>F</v>
      </c>
      <c r="U2552" s="6">
        <f>_xlfn.XLOOKUP(Table4[[#This Row],[CustomerID]],Customers!A:A,Customers!E:E, "Not Found")</f>
        <v>29405</v>
      </c>
      <c r="V2552">
        <f ca="1">DATEDIF(Table4[[#This Row],[CustomerBirthday]], TODAY(), "Y")</f>
        <v>46</v>
      </c>
      <c r="W2552" t="str" cm="1">
        <f t="array" aca="1" ref="W2552" ca="1">_xlfn.IFS(Table4[[#This Row],[Age]]&lt;25, "Under 25",Table4[[#This Row],[Age]]=34, "25-34", Table4[[#This Row],[Age]]&lt;=49, "35-49", Table4[[#This Row],[Age]]&lt;=64, "50-64", Table4[[#This Row],[Age]]&gt;=65, "65+")</f>
        <v>35-49</v>
      </c>
      <c r="X2552" t="str">
        <f>_xlfn.XLOOKUP(Table4[[#This Row],[StoreID]],Stores!A:A,Stores!B:B, "Not found")</f>
        <v>MegaMart Brianahaven</v>
      </c>
      <c r="Y2552" t="str">
        <f>_xlfn.XLOOKUP(Table4[[#This Row],[StoreID]],Stores!A:A,Stores!C:C, "Not Found")</f>
        <v>Brianahaven</v>
      </c>
      <c r="Z2552" t="str">
        <f>_xlfn.XLOOKUP(Table4[[#This Row],[StoreID]],Stores!A:A,Stores!D:D, "Not Found")</f>
        <v>North</v>
      </c>
    </row>
    <row r="2553" spans="1:26">
      <c r="A2553" t="s">
        <v>3419</v>
      </c>
      <c r="B2553" s="1">
        <v>45546</v>
      </c>
      <c r="C2553" t="s">
        <v>680</v>
      </c>
      <c r="D2553" t="s">
        <v>824</v>
      </c>
      <c r="E2553" t="s">
        <v>835</v>
      </c>
      <c r="F2553">
        <v>4</v>
      </c>
      <c r="G2553">
        <v>0.1</v>
      </c>
      <c r="H2553" t="s">
        <v>865</v>
      </c>
      <c r="I2553" s="4">
        <f>Table4[[#This Row],[Quantity]]*Table4[[#This Row],[UnitPrice]]</f>
        <v>1553.04</v>
      </c>
      <c r="J2553" s="4">
        <f>Table4[[#This Row],[Gross Revenue]]*(1-Table4[[#This Row],[Discount]])</f>
        <v>1397.7360000000001</v>
      </c>
      <c r="K2553" s="4">
        <f>Table4[[#This Row],[Quantity]]*Table4[[#This Row],[CostPrice]]</f>
        <v>797.2</v>
      </c>
      <c r="L2553" s="4">
        <f>Table4[[#This Row],[Net Revenue]]-Table4[[#This Row],[Total Cost]]</f>
        <v>600.53600000000006</v>
      </c>
      <c r="M2553" t="str">
        <f>_xlfn.XLOOKUP(Table4[[#This Row],[ProductID]], Products!A:A,Products!B:B, "Not Found")</f>
        <v>Possible Watches</v>
      </c>
      <c r="N2553" t="str">
        <f>TEXT(Table4[[#This Row],[Date]], "mmm")</f>
        <v>Sep</v>
      </c>
      <c r="O2553" t="str">
        <f>TEXT(Table4[[#This Row],[Date]], "yyyy")</f>
        <v>2024</v>
      </c>
      <c r="P2553" t="str">
        <f>_xlfn.XLOOKUP(Table4[[#This Row],[ProductID]],Products!A:A,Products!C:C, "Not Found")</f>
        <v>Fashion</v>
      </c>
      <c r="Q2553" t="str">
        <f>_xlfn.XLOOKUP(Table4[[#This Row],[ProductID]],Products!A:A,Products!D:D,"Not Found")</f>
        <v>Watches</v>
      </c>
      <c r="R2553">
        <f>_xlfn.XLOOKUP(Table4[[#This Row],[ProductID]],Products!A:A,Products!E:E,"Not Found")</f>
        <v>388.26</v>
      </c>
      <c r="S2553">
        <f>_xlfn.XLOOKUP(Table4[[#This Row],[ProductID]],Products!A:A,Products!F:F, "Not Found")</f>
        <v>199.3</v>
      </c>
      <c r="T2553" t="str">
        <f>_xlfn.XLOOKUP(Table4[[#This Row],[CustomerID]],Customers!A:A,Customers!D:D, "Not Found")</f>
        <v>F</v>
      </c>
      <c r="U2553" s="6">
        <f>_xlfn.XLOOKUP(Table4[[#This Row],[CustomerID]],Customers!A:A,Customers!E:E, "Not Found")</f>
        <v>25513</v>
      </c>
      <c r="V2553">
        <f ca="1">DATEDIF(Table4[[#This Row],[CustomerBirthday]], TODAY(), "Y")</f>
        <v>56</v>
      </c>
      <c r="W2553" t="str" cm="1">
        <f t="array" aca="1" ref="W2553" ca="1">_xlfn.IFS(Table4[[#This Row],[Age]]&lt;25, "Under 25",Table4[[#This Row],[Age]]=34, "25-34", Table4[[#This Row],[Age]]&lt;=49, "35-49", Table4[[#This Row],[Age]]&lt;=64, "50-64", Table4[[#This Row],[Age]]&gt;=65, "65+")</f>
        <v>50-64</v>
      </c>
      <c r="X2553" t="str">
        <f>_xlfn.XLOOKUP(Table4[[#This Row],[StoreID]],Stores!A:A,Stores!B:B, "Not found")</f>
        <v>MegaMart Peckmouth</v>
      </c>
      <c r="Y2553" t="str">
        <f>_xlfn.XLOOKUP(Table4[[#This Row],[StoreID]],Stores!A:A,Stores!C:C, "Not Found")</f>
        <v>Peckmouth</v>
      </c>
      <c r="Z2553" t="str">
        <f>_xlfn.XLOOKUP(Table4[[#This Row],[StoreID]],Stores!A:A,Stores!D:D, "Not Found")</f>
        <v>East</v>
      </c>
    </row>
    <row r="2554" spans="1:26">
      <c r="A2554" t="s">
        <v>3420</v>
      </c>
      <c r="B2554" s="1">
        <v>45480</v>
      </c>
      <c r="C2554" t="s">
        <v>696</v>
      </c>
      <c r="D2554" t="s">
        <v>794</v>
      </c>
      <c r="E2554" t="s">
        <v>839</v>
      </c>
      <c r="F2554">
        <v>1</v>
      </c>
      <c r="G2554">
        <v>0.1</v>
      </c>
      <c r="H2554" t="s">
        <v>868</v>
      </c>
      <c r="I2554" s="4">
        <f>Table4[[#This Row],[Quantity]]*Table4[[#This Row],[UnitPrice]]</f>
        <v>428.05</v>
      </c>
      <c r="J2554" s="4">
        <f>Table4[[#This Row],[Gross Revenue]]*(1-Table4[[#This Row],[Discount]])</f>
        <v>385.245</v>
      </c>
      <c r="K2554" s="4">
        <f>Table4[[#This Row],[Quantity]]*Table4[[#This Row],[CostPrice]]</f>
        <v>246.07</v>
      </c>
      <c r="L2554" s="4">
        <f>Table4[[#This Row],[Net Revenue]]-Table4[[#This Row],[Total Cost]]</f>
        <v>139.17500000000001</v>
      </c>
      <c r="M2554" t="str">
        <f>_xlfn.XLOOKUP(Table4[[#This Row],[ProductID]], Products!A:A,Products!B:B, "Not Found")</f>
        <v>Everything Laptop</v>
      </c>
      <c r="N2554" t="str">
        <f>TEXT(Table4[[#This Row],[Date]], "mmm")</f>
        <v>Jul</v>
      </c>
      <c r="O2554" t="str">
        <f>TEXT(Table4[[#This Row],[Date]], "yyyy")</f>
        <v>2024</v>
      </c>
      <c r="P2554" t="str">
        <f>_xlfn.XLOOKUP(Table4[[#This Row],[ProductID]],Products!A:A,Products!C:C, "Not Found")</f>
        <v>Electronics</v>
      </c>
      <c r="Q2554" t="str">
        <f>_xlfn.XLOOKUP(Table4[[#This Row],[ProductID]],Products!A:A,Products!D:D,"Not Found")</f>
        <v>Laptop</v>
      </c>
      <c r="R2554">
        <f>_xlfn.XLOOKUP(Table4[[#This Row],[ProductID]],Products!A:A,Products!E:E,"Not Found")</f>
        <v>428.05</v>
      </c>
      <c r="S2554">
        <f>_xlfn.XLOOKUP(Table4[[#This Row],[ProductID]],Products!A:A,Products!F:F, "Not Found")</f>
        <v>246.07</v>
      </c>
      <c r="T2554" t="str">
        <f>_xlfn.XLOOKUP(Table4[[#This Row],[CustomerID]],Customers!A:A,Customers!D:D, "Not Found")</f>
        <v>M</v>
      </c>
      <c r="U2554" s="6">
        <f>_xlfn.XLOOKUP(Table4[[#This Row],[CustomerID]],Customers!A:A,Customers!E:E, "Not Found")</f>
        <v>31435</v>
      </c>
      <c r="V2554">
        <f ca="1">DATEDIF(Table4[[#This Row],[CustomerBirthday]], TODAY(), "Y")</f>
        <v>40</v>
      </c>
      <c r="W2554" t="str" cm="1">
        <f t="array" aca="1" ref="W2554" ca="1">_xlfn.IFS(Table4[[#This Row],[Age]]&lt;25, "Under 25",Table4[[#This Row],[Age]]=34, "25-34", Table4[[#This Row],[Age]]&lt;=49, "35-49", Table4[[#This Row],[Age]]&lt;=64, "50-64", Table4[[#This Row],[Age]]&gt;=65, "65+")</f>
        <v>35-49</v>
      </c>
      <c r="X2554" t="str">
        <f>_xlfn.XLOOKUP(Table4[[#This Row],[StoreID]],Stores!A:A,Stores!B:B, "Not found")</f>
        <v>MegaMart New Michele</v>
      </c>
      <c r="Y2554" t="str">
        <f>_xlfn.XLOOKUP(Table4[[#This Row],[StoreID]],Stores!A:A,Stores!C:C, "Not Found")</f>
        <v>New Michele</v>
      </c>
      <c r="Z2554" t="str">
        <f>_xlfn.XLOOKUP(Table4[[#This Row],[StoreID]],Stores!A:A,Stores!D:D, "Not Found")</f>
        <v>West</v>
      </c>
    </row>
    <row r="2555" spans="1:26">
      <c r="A2555" t="s">
        <v>3421</v>
      </c>
      <c r="B2555" s="1">
        <v>45491</v>
      </c>
      <c r="C2555" t="s">
        <v>224</v>
      </c>
      <c r="D2555" t="s">
        <v>722</v>
      </c>
      <c r="E2555" t="s">
        <v>842</v>
      </c>
      <c r="F2555">
        <v>4</v>
      </c>
      <c r="G2555">
        <v>0.15</v>
      </c>
      <c r="H2555" t="s">
        <v>865</v>
      </c>
      <c r="I2555" s="4">
        <f>Table4[[#This Row],[Quantity]]*Table4[[#This Row],[UnitPrice]]</f>
        <v>7415.08</v>
      </c>
      <c r="J2555" s="4">
        <f>Table4[[#This Row],[Gross Revenue]]*(1-Table4[[#This Row],[Discount]])</f>
        <v>6302.8180000000002</v>
      </c>
      <c r="K2555" s="4">
        <f>Table4[[#This Row],[Quantity]]*Table4[[#This Row],[CostPrice]]</f>
        <v>5454.08</v>
      </c>
      <c r="L2555" s="4">
        <f>Table4[[#This Row],[Net Revenue]]-Table4[[#This Row],[Total Cost]]</f>
        <v>848.73800000000028</v>
      </c>
      <c r="M2555" t="str">
        <f>_xlfn.XLOOKUP(Table4[[#This Row],[ProductID]], Products!A:A,Products!B:B, "Not Found")</f>
        <v>Four Accessories</v>
      </c>
      <c r="N2555" t="str">
        <f>TEXT(Table4[[#This Row],[Date]], "mmm")</f>
        <v>Jul</v>
      </c>
      <c r="O2555" t="str">
        <f>TEXT(Table4[[#This Row],[Date]], "yyyy")</f>
        <v>2024</v>
      </c>
      <c r="P2555" t="str">
        <f>_xlfn.XLOOKUP(Table4[[#This Row],[ProductID]],Products!A:A,Products!C:C, "Not Found")</f>
        <v>Fashion</v>
      </c>
      <c r="Q2555" t="str">
        <f>_xlfn.XLOOKUP(Table4[[#This Row],[ProductID]],Products!A:A,Products!D:D,"Not Found")</f>
        <v>Accessories</v>
      </c>
      <c r="R2555">
        <f>_xlfn.XLOOKUP(Table4[[#This Row],[ProductID]],Products!A:A,Products!E:E,"Not Found")</f>
        <v>1853.77</v>
      </c>
      <c r="S2555">
        <f>_xlfn.XLOOKUP(Table4[[#This Row],[ProductID]],Products!A:A,Products!F:F, "Not Found")</f>
        <v>1363.52</v>
      </c>
      <c r="T2555" t="str">
        <f>_xlfn.XLOOKUP(Table4[[#This Row],[CustomerID]],Customers!A:A,Customers!D:D, "Not Found")</f>
        <v>M</v>
      </c>
      <c r="U2555" s="6">
        <f>_xlfn.XLOOKUP(Table4[[#This Row],[CustomerID]],Customers!A:A,Customers!E:E, "Not Found")</f>
        <v>38555</v>
      </c>
      <c r="V2555">
        <f ca="1">DATEDIF(Table4[[#This Row],[CustomerBirthday]], TODAY(), "Y")</f>
        <v>21</v>
      </c>
      <c r="W2555" t="str" cm="1">
        <f t="array" aca="1" ref="W2555" ca="1">_xlfn.IFS(Table4[[#This Row],[Age]]&lt;25, "Under 25",Table4[[#This Row],[Age]]=34, "25-34", Table4[[#This Row],[Age]]&lt;=49, "35-49", Table4[[#This Row],[Age]]&lt;=64, "50-64", Table4[[#This Row],[Age]]&gt;=65, "65+")</f>
        <v>Under 25</v>
      </c>
      <c r="X2555" t="str">
        <f>_xlfn.XLOOKUP(Table4[[#This Row],[StoreID]],Stores!A:A,Stores!B:B, "Not found")</f>
        <v>MegaMart Brianahaven</v>
      </c>
      <c r="Y2555" t="str">
        <f>_xlfn.XLOOKUP(Table4[[#This Row],[StoreID]],Stores!A:A,Stores!C:C, "Not Found")</f>
        <v>Brianahaven</v>
      </c>
      <c r="Z2555" t="str">
        <f>_xlfn.XLOOKUP(Table4[[#This Row],[StoreID]],Stores!A:A,Stores!D:D, "Not Found")</f>
        <v>North</v>
      </c>
    </row>
    <row r="2556" spans="1:26">
      <c r="A2556" t="s">
        <v>3422</v>
      </c>
      <c r="B2556" s="1">
        <v>45248</v>
      </c>
      <c r="C2556" t="s">
        <v>432</v>
      </c>
      <c r="D2556" t="s">
        <v>725</v>
      </c>
      <c r="E2556" t="s">
        <v>835</v>
      </c>
      <c r="F2556">
        <v>2</v>
      </c>
      <c r="G2556">
        <v>0.15</v>
      </c>
      <c r="H2556" t="s">
        <v>865</v>
      </c>
      <c r="I2556" s="4">
        <f>Table4[[#This Row],[Quantity]]*Table4[[#This Row],[UnitPrice]]</f>
        <v>2792.44</v>
      </c>
      <c r="J2556" s="4">
        <f>Table4[[#This Row],[Gross Revenue]]*(1-Table4[[#This Row],[Discount]])</f>
        <v>2373.5740000000001</v>
      </c>
      <c r="K2556" s="4">
        <f>Table4[[#This Row],[Quantity]]*Table4[[#This Row],[CostPrice]]</f>
        <v>2008.18</v>
      </c>
      <c r="L2556" s="4">
        <f>Table4[[#This Row],[Net Revenue]]-Table4[[#This Row],[Total Cost]]</f>
        <v>365.39400000000001</v>
      </c>
      <c r="M2556" t="str">
        <f>_xlfn.XLOOKUP(Table4[[#This Row],[ProductID]], Products!A:A,Products!B:B, "Not Found")</f>
        <v>Knowledge Bags</v>
      </c>
      <c r="N2556" t="str">
        <f>TEXT(Table4[[#This Row],[Date]], "mmm")</f>
        <v>Nov</v>
      </c>
      <c r="O2556" t="str">
        <f>TEXT(Table4[[#This Row],[Date]], "yyyy")</f>
        <v>2023</v>
      </c>
      <c r="P2556" t="str">
        <f>_xlfn.XLOOKUP(Table4[[#This Row],[ProductID]],Products!A:A,Products!C:C, "Not Found")</f>
        <v>Fashion</v>
      </c>
      <c r="Q2556" t="str">
        <f>_xlfn.XLOOKUP(Table4[[#This Row],[ProductID]],Products!A:A,Products!D:D,"Not Found")</f>
        <v>Bags</v>
      </c>
      <c r="R2556">
        <f>_xlfn.XLOOKUP(Table4[[#This Row],[ProductID]],Products!A:A,Products!E:E,"Not Found")</f>
        <v>1396.22</v>
      </c>
      <c r="S2556">
        <f>_xlfn.XLOOKUP(Table4[[#This Row],[ProductID]],Products!A:A,Products!F:F, "Not Found")</f>
        <v>1004.09</v>
      </c>
      <c r="T2556" t="str">
        <f>_xlfn.XLOOKUP(Table4[[#This Row],[CustomerID]],Customers!A:A,Customers!D:D, "Not Found")</f>
        <v>M</v>
      </c>
      <c r="U2556" s="6">
        <f>_xlfn.XLOOKUP(Table4[[#This Row],[CustomerID]],Customers!A:A,Customers!E:E, "Not Found")</f>
        <v>20358</v>
      </c>
      <c r="V2556">
        <f ca="1">DATEDIF(Table4[[#This Row],[CustomerBirthday]], TODAY(), "Y")</f>
        <v>70</v>
      </c>
      <c r="W2556" t="str" cm="1">
        <f t="array" aca="1" ref="W2556" ca="1">_xlfn.IFS(Table4[[#This Row],[Age]]&lt;25, "Under 25",Table4[[#This Row],[Age]]=34, "25-34", Table4[[#This Row],[Age]]&lt;=49, "35-49", Table4[[#This Row],[Age]]&lt;=64, "50-64", Table4[[#This Row],[Age]]&gt;=65, "65+")</f>
        <v>65+</v>
      </c>
      <c r="X2556" t="str">
        <f>_xlfn.XLOOKUP(Table4[[#This Row],[StoreID]],Stores!A:A,Stores!B:B, "Not found")</f>
        <v>MegaMart Peckmouth</v>
      </c>
      <c r="Y2556" t="str">
        <f>_xlfn.XLOOKUP(Table4[[#This Row],[StoreID]],Stores!A:A,Stores!C:C, "Not Found")</f>
        <v>Peckmouth</v>
      </c>
      <c r="Z2556" t="str">
        <f>_xlfn.XLOOKUP(Table4[[#This Row],[StoreID]],Stores!A:A,Stores!D:D, "Not Found")</f>
        <v>East</v>
      </c>
    </row>
    <row r="2557" spans="1:26">
      <c r="A2557" t="s">
        <v>3423</v>
      </c>
      <c r="B2557" s="1">
        <v>45499</v>
      </c>
      <c r="C2557" t="s">
        <v>7</v>
      </c>
      <c r="D2557" t="s">
        <v>788</v>
      </c>
      <c r="E2557" t="s">
        <v>846</v>
      </c>
      <c r="F2557">
        <v>3</v>
      </c>
      <c r="G2557">
        <v>0.15</v>
      </c>
      <c r="H2557" t="s">
        <v>871</v>
      </c>
      <c r="I2557" s="4">
        <f>Table4[[#This Row],[Quantity]]*Table4[[#This Row],[UnitPrice]]</f>
        <v>3287.16</v>
      </c>
      <c r="J2557" s="4">
        <f>Table4[[#This Row],[Gross Revenue]]*(1-Table4[[#This Row],[Discount]])</f>
        <v>2794.0859999999998</v>
      </c>
      <c r="K2557" s="4">
        <f>Table4[[#This Row],[Quantity]]*Table4[[#This Row],[CostPrice]]</f>
        <v>2466.6000000000004</v>
      </c>
      <c r="L2557" s="4">
        <f>Table4[[#This Row],[Net Revenue]]-Table4[[#This Row],[Total Cost]]</f>
        <v>327.48599999999942</v>
      </c>
      <c r="M2557" t="str">
        <f>_xlfn.XLOOKUP(Table4[[#This Row],[ProductID]], Products!A:A,Products!B:B, "Not Found")</f>
        <v>Foot Snacks</v>
      </c>
      <c r="N2557" t="str">
        <f>TEXT(Table4[[#This Row],[Date]], "mmm")</f>
        <v>Jul</v>
      </c>
      <c r="O2557" t="str">
        <f>TEXT(Table4[[#This Row],[Date]], "yyyy")</f>
        <v>2024</v>
      </c>
      <c r="P2557" t="str">
        <f>_xlfn.XLOOKUP(Table4[[#This Row],[ProductID]],Products!A:A,Products!C:C, "Not Found")</f>
        <v>Groceries</v>
      </c>
      <c r="Q2557" t="str">
        <f>_xlfn.XLOOKUP(Table4[[#This Row],[ProductID]],Products!A:A,Products!D:D,"Not Found")</f>
        <v>Snacks</v>
      </c>
      <c r="R2557">
        <f>_xlfn.XLOOKUP(Table4[[#This Row],[ProductID]],Products!A:A,Products!E:E,"Not Found")</f>
        <v>1095.72</v>
      </c>
      <c r="S2557">
        <f>_xlfn.XLOOKUP(Table4[[#This Row],[ProductID]],Products!A:A,Products!F:F, "Not Found")</f>
        <v>822.2</v>
      </c>
      <c r="T2557" t="str">
        <f>_xlfn.XLOOKUP(Table4[[#This Row],[CustomerID]],Customers!A:A,Customers!D:D, "Not Found")</f>
        <v>M</v>
      </c>
      <c r="U2557" s="6">
        <f>_xlfn.XLOOKUP(Table4[[#This Row],[CustomerID]],Customers!A:A,Customers!E:E, "Not Found")</f>
        <v>35319</v>
      </c>
      <c r="V2557">
        <f ca="1">DATEDIF(Table4[[#This Row],[CustomerBirthday]], TODAY(), "Y")</f>
        <v>29</v>
      </c>
      <c r="W2557" t="str" cm="1">
        <f t="array" aca="1" ref="W2557" ca="1">_xlfn.IFS(Table4[[#This Row],[Age]]&lt;25, "Under 25",Table4[[#This Row],[Age]]=34, "25-34", Table4[[#This Row],[Age]]&lt;=49, "35-49", Table4[[#This Row],[Age]]&lt;=64, "50-64", Table4[[#This Row],[Age]]&gt;=65, "65+")</f>
        <v>35-49</v>
      </c>
      <c r="X2557" t="str">
        <f>_xlfn.XLOOKUP(Table4[[#This Row],[StoreID]],Stores!A:A,Stores!B:B, "Not found")</f>
        <v>MegaMart Johnmouth</v>
      </c>
      <c r="Y2557" t="str">
        <f>_xlfn.XLOOKUP(Table4[[#This Row],[StoreID]],Stores!A:A,Stores!C:C, "Not Found")</f>
        <v>Johnmouth</v>
      </c>
      <c r="Z2557" t="str">
        <f>_xlfn.XLOOKUP(Table4[[#This Row],[StoreID]],Stores!A:A,Stores!D:D, "Not Found")</f>
        <v>East</v>
      </c>
    </row>
    <row r="2558" spans="1:26">
      <c r="A2558" t="s">
        <v>3424</v>
      </c>
      <c r="B2558" s="1">
        <v>45772</v>
      </c>
      <c r="C2558" t="s">
        <v>621</v>
      </c>
      <c r="D2558" t="s">
        <v>715</v>
      </c>
      <c r="E2558" t="s">
        <v>831</v>
      </c>
      <c r="F2558">
        <v>4</v>
      </c>
      <c r="G2558">
        <v>0.15</v>
      </c>
      <c r="H2558" t="s">
        <v>868</v>
      </c>
      <c r="I2558" s="4">
        <f>Table4[[#This Row],[Quantity]]*Table4[[#This Row],[UnitPrice]]</f>
        <v>3275.04</v>
      </c>
      <c r="J2558" s="4">
        <f>Table4[[#This Row],[Gross Revenue]]*(1-Table4[[#This Row],[Discount]])</f>
        <v>2783.7840000000001</v>
      </c>
      <c r="K2558" s="4">
        <f>Table4[[#This Row],[Quantity]]*Table4[[#This Row],[CostPrice]]</f>
        <v>2110.48</v>
      </c>
      <c r="L2558" s="4">
        <f>Table4[[#This Row],[Net Revenue]]-Table4[[#This Row],[Total Cost]]</f>
        <v>673.30400000000009</v>
      </c>
      <c r="M2558" t="str">
        <f>_xlfn.XLOOKUP(Table4[[#This Row],[ProductID]], Products!A:A,Products!B:B, "Not Found")</f>
        <v>Audience Television</v>
      </c>
      <c r="N2558" t="str">
        <f>TEXT(Table4[[#This Row],[Date]], "mmm")</f>
        <v>Apr</v>
      </c>
      <c r="O2558" t="str">
        <f>TEXT(Table4[[#This Row],[Date]], "yyyy")</f>
        <v>2025</v>
      </c>
      <c r="P2558" t="str">
        <f>_xlfn.XLOOKUP(Table4[[#This Row],[ProductID]],Products!A:A,Products!C:C, "Not Found")</f>
        <v>Electronics</v>
      </c>
      <c r="Q2558" t="str">
        <f>_xlfn.XLOOKUP(Table4[[#This Row],[ProductID]],Products!A:A,Products!D:D,"Not Found")</f>
        <v>Television</v>
      </c>
      <c r="R2558">
        <f>_xlfn.XLOOKUP(Table4[[#This Row],[ProductID]],Products!A:A,Products!E:E,"Not Found")</f>
        <v>818.76</v>
      </c>
      <c r="S2558">
        <f>_xlfn.XLOOKUP(Table4[[#This Row],[ProductID]],Products!A:A,Products!F:F, "Not Found")</f>
        <v>527.62</v>
      </c>
      <c r="T2558" t="str">
        <f>_xlfn.XLOOKUP(Table4[[#This Row],[CustomerID]],Customers!A:A,Customers!D:D, "Not Found")</f>
        <v>M</v>
      </c>
      <c r="U2558" s="6">
        <f>_xlfn.XLOOKUP(Table4[[#This Row],[CustomerID]],Customers!A:A,Customers!E:E, "Not Found")</f>
        <v>35802</v>
      </c>
      <c r="V2558">
        <f ca="1">DATEDIF(Table4[[#This Row],[CustomerBirthday]], TODAY(), "Y")</f>
        <v>28</v>
      </c>
      <c r="W2558" t="str" cm="1">
        <f t="array" aca="1" ref="W2558" ca="1">_xlfn.IFS(Table4[[#This Row],[Age]]&lt;25, "Under 25",Table4[[#This Row],[Age]]=34, "25-34", Table4[[#This Row],[Age]]&lt;=49, "35-49", Table4[[#This Row],[Age]]&lt;=64, "50-64", Table4[[#This Row],[Age]]&gt;=65, "65+")</f>
        <v>35-49</v>
      </c>
      <c r="X2558" t="str">
        <f>_xlfn.XLOOKUP(Table4[[#This Row],[StoreID]],Stores!A:A,Stores!B:B, "Not found")</f>
        <v>MegaMart Jimenezborough</v>
      </c>
      <c r="Y2558" t="str">
        <f>_xlfn.XLOOKUP(Table4[[#This Row],[StoreID]],Stores!A:A,Stores!C:C, "Not Found")</f>
        <v>Jimenezborough</v>
      </c>
      <c r="Z2558" t="str">
        <f>_xlfn.XLOOKUP(Table4[[#This Row],[StoreID]],Stores!A:A,Stores!D:D, "Not Found")</f>
        <v>South</v>
      </c>
    </row>
    <row r="2559" spans="1:26">
      <c r="A2559" t="s">
        <v>3425</v>
      </c>
      <c r="B2559" s="1">
        <v>45758</v>
      </c>
      <c r="C2559" t="s">
        <v>396</v>
      </c>
      <c r="D2559" t="s">
        <v>816</v>
      </c>
      <c r="E2559" t="s">
        <v>835</v>
      </c>
      <c r="F2559">
        <v>1</v>
      </c>
      <c r="G2559">
        <v>0.05</v>
      </c>
      <c r="H2559" t="s">
        <v>871</v>
      </c>
      <c r="I2559" s="4">
        <f>Table4[[#This Row],[Quantity]]*Table4[[#This Row],[UnitPrice]]</f>
        <v>1879.08</v>
      </c>
      <c r="J2559" s="4">
        <f>Table4[[#This Row],[Gross Revenue]]*(1-Table4[[#This Row],[Discount]])</f>
        <v>1785.1259999999997</v>
      </c>
      <c r="K2559" s="4">
        <f>Table4[[#This Row],[Quantity]]*Table4[[#This Row],[CostPrice]]</f>
        <v>1004.56</v>
      </c>
      <c r="L2559" s="4">
        <f>Table4[[#This Row],[Net Revenue]]-Table4[[#This Row],[Total Cost]]</f>
        <v>780.5659999999998</v>
      </c>
      <c r="M2559" t="str">
        <f>_xlfn.XLOOKUP(Table4[[#This Row],[ProductID]], Products!A:A,Products!B:B, "Not Found")</f>
        <v>Set Dairy</v>
      </c>
      <c r="N2559" t="str">
        <f>TEXT(Table4[[#This Row],[Date]], "mmm")</f>
        <v>Apr</v>
      </c>
      <c r="O2559" t="str">
        <f>TEXT(Table4[[#This Row],[Date]], "yyyy")</f>
        <v>2025</v>
      </c>
      <c r="P2559" t="str">
        <f>_xlfn.XLOOKUP(Table4[[#This Row],[ProductID]],Products!A:A,Products!C:C, "Not Found")</f>
        <v>Groceries</v>
      </c>
      <c r="Q2559" t="str">
        <f>_xlfn.XLOOKUP(Table4[[#This Row],[ProductID]],Products!A:A,Products!D:D,"Not Found")</f>
        <v>Dairy</v>
      </c>
      <c r="R2559">
        <f>_xlfn.XLOOKUP(Table4[[#This Row],[ProductID]],Products!A:A,Products!E:E,"Not Found")</f>
        <v>1879.08</v>
      </c>
      <c r="S2559">
        <f>_xlfn.XLOOKUP(Table4[[#This Row],[ProductID]],Products!A:A,Products!F:F, "Not Found")</f>
        <v>1004.56</v>
      </c>
      <c r="T2559" t="str">
        <f>_xlfn.XLOOKUP(Table4[[#This Row],[CustomerID]],Customers!A:A,Customers!D:D, "Not Found")</f>
        <v>F</v>
      </c>
      <c r="U2559" s="6">
        <f>_xlfn.XLOOKUP(Table4[[#This Row],[CustomerID]],Customers!A:A,Customers!E:E, "Not Found")</f>
        <v>31890</v>
      </c>
      <c r="V2559">
        <f ca="1">DATEDIF(Table4[[#This Row],[CustomerBirthday]], TODAY(), "Y")</f>
        <v>39</v>
      </c>
      <c r="W2559" t="str" cm="1">
        <f t="array" aca="1" ref="W2559" ca="1">_xlfn.IFS(Table4[[#This Row],[Age]]&lt;25, "Under 25",Table4[[#This Row],[Age]]=34, "25-34", Table4[[#This Row],[Age]]&lt;=49, "35-49", Table4[[#This Row],[Age]]&lt;=64, "50-64", Table4[[#This Row],[Age]]&gt;=65, "65+")</f>
        <v>35-49</v>
      </c>
      <c r="X2559" t="str">
        <f>_xlfn.XLOOKUP(Table4[[#This Row],[StoreID]],Stores!A:A,Stores!B:B, "Not found")</f>
        <v>MegaMart Peckmouth</v>
      </c>
      <c r="Y2559" t="str">
        <f>_xlfn.XLOOKUP(Table4[[#This Row],[StoreID]],Stores!A:A,Stores!C:C, "Not Found")</f>
        <v>Peckmouth</v>
      </c>
      <c r="Z2559" t="str">
        <f>_xlfn.XLOOKUP(Table4[[#This Row],[StoreID]],Stores!A:A,Stores!D:D, "Not Found")</f>
        <v>East</v>
      </c>
    </row>
    <row r="2560" spans="1:26">
      <c r="A2560" t="s">
        <v>3426</v>
      </c>
      <c r="B2560" s="1">
        <v>45387</v>
      </c>
      <c r="C2560" t="s">
        <v>563</v>
      </c>
      <c r="D2560" t="s">
        <v>820</v>
      </c>
      <c r="E2560" t="s">
        <v>846</v>
      </c>
      <c r="F2560">
        <v>5</v>
      </c>
      <c r="G2560">
        <v>0</v>
      </c>
      <c r="H2560" t="s">
        <v>868</v>
      </c>
      <c r="I2560" s="4">
        <f>Table4[[#This Row],[Quantity]]*Table4[[#This Row],[UnitPrice]]</f>
        <v>5985.9000000000005</v>
      </c>
      <c r="J2560" s="4">
        <f>Table4[[#This Row],[Gross Revenue]]*(1-Table4[[#This Row],[Discount]])</f>
        <v>5985.9000000000005</v>
      </c>
      <c r="K2560" s="4">
        <f>Table4[[#This Row],[Quantity]]*Table4[[#This Row],[CostPrice]]</f>
        <v>3613.7</v>
      </c>
      <c r="L2560" s="4">
        <f>Table4[[#This Row],[Net Revenue]]-Table4[[#This Row],[Total Cost]]</f>
        <v>2372.2000000000007</v>
      </c>
      <c r="M2560" t="str">
        <f>_xlfn.XLOOKUP(Table4[[#This Row],[ProductID]], Products!A:A,Products!B:B, "Not Found")</f>
        <v>Or Smartphone</v>
      </c>
      <c r="N2560" t="str">
        <f>TEXT(Table4[[#This Row],[Date]], "mmm")</f>
        <v>Apr</v>
      </c>
      <c r="O2560" t="str">
        <f>TEXT(Table4[[#This Row],[Date]], "yyyy")</f>
        <v>2024</v>
      </c>
      <c r="P2560" t="str">
        <f>_xlfn.XLOOKUP(Table4[[#This Row],[ProductID]],Products!A:A,Products!C:C, "Not Found")</f>
        <v>Electronics</v>
      </c>
      <c r="Q2560" t="str">
        <f>_xlfn.XLOOKUP(Table4[[#This Row],[ProductID]],Products!A:A,Products!D:D,"Not Found")</f>
        <v>Smartphone</v>
      </c>
      <c r="R2560">
        <f>_xlfn.XLOOKUP(Table4[[#This Row],[ProductID]],Products!A:A,Products!E:E,"Not Found")</f>
        <v>1197.18</v>
      </c>
      <c r="S2560">
        <f>_xlfn.XLOOKUP(Table4[[#This Row],[ProductID]],Products!A:A,Products!F:F, "Not Found")</f>
        <v>722.74</v>
      </c>
      <c r="T2560" t="str">
        <f>_xlfn.XLOOKUP(Table4[[#This Row],[CustomerID]],Customers!A:A,Customers!D:D, "Not Found")</f>
        <v>M</v>
      </c>
      <c r="U2560" s="6">
        <f>_xlfn.XLOOKUP(Table4[[#This Row],[CustomerID]],Customers!A:A,Customers!E:E, "Not Found")</f>
        <v>24092</v>
      </c>
      <c r="V2560">
        <f ca="1">DATEDIF(Table4[[#This Row],[CustomerBirthday]], TODAY(), "Y")</f>
        <v>60</v>
      </c>
      <c r="W2560" t="str" cm="1">
        <f t="array" aca="1" ref="W2560" ca="1">_xlfn.IFS(Table4[[#This Row],[Age]]&lt;25, "Under 25",Table4[[#This Row],[Age]]=34, "25-34", Table4[[#This Row],[Age]]&lt;=49, "35-49", Table4[[#This Row],[Age]]&lt;=64, "50-64", Table4[[#This Row],[Age]]&gt;=65, "65+")</f>
        <v>50-64</v>
      </c>
      <c r="X2560" t="str">
        <f>_xlfn.XLOOKUP(Table4[[#This Row],[StoreID]],Stores!A:A,Stores!B:B, "Not found")</f>
        <v>MegaMart Johnmouth</v>
      </c>
      <c r="Y2560" t="str">
        <f>_xlfn.XLOOKUP(Table4[[#This Row],[StoreID]],Stores!A:A,Stores!C:C, "Not Found")</f>
        <v>Johnmouth</v>
      </c>
      <c r="Z2560" t="str">
        <f>_xlfn.XLOOKUP(Table4[[#This Row],[StoreID]],Stores!A:A,Stores!D:D, "Not Found")</f>
        <v>East</v>
      </c>
    </row>
    <row r="2561" spans="1:26">
      <c r="A2561" t="s">
        <v>3427</v>
      </c>
      <c r="B2561" s="1">
        <v>45887</v>
      </c>
      <c r="C2561" t="s">
        <v>28</v>
      </c>
      <c r="D2561" t="s">
        <v>816</v>
      </c>
      <c r="E2561" t="s">
        <v>839</v>
      </c>
      <c r="F2561">
        <v>5</v>
      </c>
      <c r="G2561">
        <v>0.05</v>
      </c>
      <c r="H2561" t="s">
        <v>871</v>
      </c>
      <c r="I2561" s="4">
        <f>Table4[[#This Row],[Quantity]]*Table4[[#This Row],[UnitPrice]]</f>
        <v>9395.4</v>
      </c>
      <c r="J2561" s="4">
        <f>Table4[[#This Row],[Gross Revenue]]*(1-Table4[[#This Row],[Discount]])</f>
        <v>8925.6299999999992</v>
      </c>
      <c r="K2561" s="4">
        <f>Table4[[#This Row],[Quantity]]*Table4[[#This Row],[CostPrice]]</f>
        <v>5022.7999999999993</v>
      </c>
      <c r="L2561" s="4">
        <f>Table4[[#This Row],[Net Revenue]]-Table4[[#This Row],[Total Cost]]</f>
        <v>3902.83</v>
      </c>
      <c r="M2561" t="str">
        <f>_xlfn.XLOOKUP(Table4[[#This Row],[ProductID]], Products!A:A,Products!B:B, "Not Found")</f>
        <v>Set Dairy</v>
      </c>
      <c r="N2561" t="str">
        <f>TEXT(Table4[[#This Row],[Date]], "mmm")</f>
        <v>Aug</v>
      </c>
      <c r="O2561" t="str">
        <f>TEXT(Table4[[#This Row],[Date]], "yyyy")</f>
        <v>2025</v>
      </c>
      <c r="P2561" t="str">
        <f>_xlfn.XLOOKUP(Table4[[#This Row],[ProductID]],Products!A:A,Products!C:C, "Not Found")</f>
        <v>Groceries</v>
      </c>
      <c r="Q2561" t="str">
        <f>_xlfn.XLOOKUP(Table4[[#This Row],[ProductID]],Products!A:A,Products!D:D,"Not Found")</f>
        <v>Dairy</v>
      </c>
      <c r="R2561">
        <f>_xlfn.XLOOKUP(Table4[[#This Row],[ProductID]],Products!A:A,Products!E:E,"Not Found")</f>
        <v>1879.08</v>
      </c>
      <c r="S2561">
        <f>_xlfn.XLOOKUP(Table4[[#This Row],[ProductID]],Products!A:A,Products!F:F, "Not Found")</f>
        <v>1004.56</v>
      </c>
      <c r="T2561" t="str">
        <f>_xlfn.XLOOKUP(Table4[[#This Row],[CustomerID]],Customers!A:A,Customers!D:D, "Not Found")</f>
        <v>M</v>
      </c>
      <c r="U2561" s="6">
        <f>_xlfn.XLOOKUP(Table4[[#This Row],[CustomerID]],Customers!A:A,Customers!E:E, "Not Found")</f>
        <v>31688</v>
      </c>
      <c r="V2561">
        <f ca="1">DATEDIF(Table4[[#This Row],[CustomerBirthday]], TODAY(), "Y")</f>
        <v>39</v>
      </c>
      <c r="W2561" t="str" cm="1">
        <f t="array" aca="1" ref="W2561" ca="1">_xlfn.IFS(Table4[[#This Row],[Age]]&lt;25, "Under 25",Table4[[#This Row],[Age]]=34, "25-34", Table4[[#This Row],[Age]]&lt;=49, "35-49", Table4[[#This Row],[Age]]&lt;=64, "50-64", Table4[[#This Row],[Age]]&gt;=65, "65+")</f>
        <v>35-49</v>
      </c>
      <c r="X2561" t="str">
        <f>_xlfn.XLOOKUP(Table4[[#This Row],[StoreID]],Stores!A:A,Stores!B:B, "Not found")</f>
        <v>MegaMart New Michele</v>
      </c>
      <c r="Y2561" t="str">
        <f>_xlfn.XLOOKUP(Table4[[#This Row],[StoreID]],Stores!A:A,Stores!C:C, "Not Found")</f>
        <v>New Michele</v>
      </c>
      <c r="Z2561" t="str">
        <f>_xlfn.XLOOKUP(Table4[[#This Row],[StoreID]],Stores!A:A,Stores!D:D, "Not Found")</f>
        <v>West</v>
      </c>
    </row>
    <row r="2562" spans="1:26">
      <c r="A2562" t="s">
        <v>3428</v>
      </c>
      <c r="B2562" s="1">
        <v>45701</v>
      </c>
      <c r="C2562" t="s">
        <v>531</v>
      </c>
      <c r="D2562" t="s">
        <v>790</v>
      </c>
      <c r="E2562" t="s">
        <v>842</v>
      </c>
      <c r="F2562">
        <v>1</v>
      </c>
      <c r="G2562">
        <v>0.1</v>
      </c>
      <c r="H2562" t="s">
        <v>875</v>
      </c>
      <c r="I2562" s="4">
        <f>Table4[[#This Row],[Quantity]]*Table4[[#This Row],[UnitPrice]]</f>
        <v>304.70999999999998</v>
      </c>
      <c r="J2562" s="4">
        <f>Table4[[#This Row],[Gross Revenue]]*(1-Table4[[#This Row],[Discount]])</f>
        <v>274.23899999999998</v>
      </c>
      <c r="K2562" s="4">
        <f>Table4[[#This Row],[Quantity]]*Table4[[#This Row],[CostPrice]]</f>
        <v>164.01</v>
      </c>
      <c r="L2562" s="4">
        <f>Table4[[#This Row],[Net Revenue]]-Table4[[#This Row],[Total Cost]]</f>
        <v>110.22899999999998</v>
      </c>
      <c r="M2562" t="str">
        <f>_xlfn.XLOOKUP(Table4[[#This Row],[ProductID]], Products!A:A,Products!B:B, "Not Found")</f>
        <v>Difficult Vegetables</v>
      </c>
      <c r="N2562" t="str">
        <f>TEXT(Table4[[#This Row],[Date]], "mmm")</f>
        <v>Feb</v>
      </c>
      <c r="O2562" t="str">
        <f>TEXT(Table4[[#This Row],[Date]], "yyyy")</f>
        <v>2025</v>
      </c>
      <c r="P2562" t="str">
        <f>_xlfn.XLOOKUP(Table4[[#This Row],[ProductID]],Products!A:A,Products!C:C, "Not Found")</f>
        <v>Groceries</v>
      </c>
      <c r="Q2562" t="str">
        <f>_xlfn.XLOOKUP(Table4[[#This Row],[ProductID]],Products!A:A,Products!D:D,"Not Found")</f>
        <v>Vegetables</v>
      </c>
      <c r="R2562">
        <f>_xlfn.XLOOKUP(Table4[[#This Row],[ProductID]],Products!A:A,Products!E:E,"Not Found")</f>
        <v>304.70999999999998</v>
      </c>
      <c r="S2562">
        <f>_xlfn.XLOOKUP(Table4[[#This Row],[ProductID]],Products!A:A,Products!F:F, "Not Found")</f>
        <v>164.01</v>
      </c>
      <c r="T2562" t="str">
        <f>_xlfn.XLOOKUP(Table4[[#This Row],[CustomerID]],Customers!A:A,Customers!D:D, "Not Found")</f>
        <v>F</v>
      </c>
      <c r="U2562" s="6">
        <f>_xlfn.XLOOKUP(Table4[[#This Row],[CustomerID]],Customers!A:A,Customers!E:E, "Not Found")</f>
        <v>35515</v>
      </c>
      <c r="V2562">
        <f ca="1">DATEDIF(Table4[[#This Row],[CustomerBirthday]], TODAY(), "Y")</f>
        <v>29</v>
      </c>
      <c r="W2562" t="str" cm="1">
        <f t="array" aca="1" ref="W2562" ca="1">_xlfn.IFS(Table4[[#This Row],[Age]]&lt;25, "Under 25",Table4[[#This Row],[Age]]=34, "25-34", Table4[[#This Row],[Age]]&lt;=49, "35-49", Table4[[#This Row],[Age]]&lt;=64, "50-64", Table4[[#This Row],[Age]]&gt;=65, "65+")</f>
        <v>35-49</v>
      </c>
      <c r="X2562" t="str">
        <f>_xlfn.XLOOKUP(Table4[[#This Row],[StoreID]],Stores!A:A,Stores!B:B, "Not found")</f>
        <v>MegaMart Brianahaven</v>
      </c>
      <c r="Y2562" t="str">
        <f>_xlfn.XLOOKUP(Table4[[#This Row],[StoreID]],Stores!A:A,Stores!C:C, "Not Found")</f>
        <v>Brianahaven</v>
      </c>
      <c r="Z2562" t="str">
        <f>_xlfn.XLOOKUP(Table4[[#This Row],[StoreID]],Stores!A:A,Stores!D:D, "Not Found")</f>
        <v>North</v>
      </c>
    </row>
    <row r="2563" spans="1:26">
      <c r="A2563" t="s">
        <v>3429</v>
      </c>
      <c r="B2563" s="1">
        <v>45271</v>
      </c>
      <c r="C2563" t="s">
        <v>673</v>
      </c>
      <c r="D2563" t="s">
        <v>711</v>
      </c>
      <c r="E2563" t="s">
        <v>846</v>
      </c>
      <c r="F2563">
        <v>4</v>
      </c>
      <c r="G2563">
        <v>0.05</v>
      </c>
      <c r="H2563" t="s">
        <v>871</v>
      </c>
      <c r="I2563" s="4">
        <f>Table4[[#This Row],[Quantity]]*Table4[[#This Row],[UnitPrice]]</f>
        <v>6694.76</v>
      </c>
      <c r="J2563" s="4">
        <f>Table4[[#This Row],[Gross Revenue]]*(1-Table4[[#This Row],[Discount]])</f>
        <v>6360.0219999999999</v>
      </c>
      <c r="K2563" s="4">
        <f>Table4[[#This Row],[Quantity]]*Table4[[#This Row],[CostPrice]]</f>
        <v>5293.52</v>
      </c>
      <c r="L2563" s="4">
        <f>Table4[[#This Row],[Net Revenue]]-Table4[[#This Row],[Total Cost]]</f>
        <v>1066.5019999999995</v>
      </c>
      <c r="M2563" t="str">
        <f>_xlfn.XLOOKUP(Table4[[#This Row],[ProductID]], Products!A:A,Products!B:B, "Not Found")</f>
        <v>Like Camera</v>
      </c>
      <c r="N2563" t="str">
        <f>TEXT(Table4[[#This Row],[Date]], "mmm")</f>
        <v>Dec</v>
      </c>
      <c r="O2563" t="str">
        <f>TEXT(Table4[[#This Row],[Date]], "yyyy")</f>
        <v>2023</v>
      </c>
      <c r="P2563" t="str">
        <f>_xlfn.XLOOKUP(Table4[[#This Row],[ProductID]],Products!A:A,Products!C:C, "Not Found")</f>
        <v>Electronics</v>
      </c>
      <c r="Q2563" t="str">
        <f>_xlfn.XLOOKUP(Table4[[#This Row],[ProductID]],Products!A:A,Products!D:D,"Not Found")</f>
        <v>Camera</v>
      </c>
      <c r="R2563">
        <f>_xlfn.XLOOKUP(Table4[[#This Row],[ProductID]],Products!A:A,Products!E:E,"Not Found")</f>
        <v>1673.69</v>
      </c>
      <c r="S2563">
        <f>_xlfn.XLOOKUP(Table4[[#This Row],[ProductID]],Products!A:A,Products!F:F, "Not Found")</f>
        <v>1323.38</v>
      </c>
      <c r="T2563" t="str">
        <f>_xlfn.XLOOKUP(Table4[[#This Row],[CustomerID]],Customers!A:A,Customers!D:D, "Not Found")</f>
        <v>F</v>
      </c>
      <c r="U2563" s="6">
        <f>_xlfn.XLOOKUP(Table4[[#This Row],[CustomerID]],Customers!A:A,Customers!E:E, "Not Found")</f>
        <v>21380</v>
      </c>
      <c r="V2563">
        <f ca="1">DATEDIF(Table4[[#This Row],[CustomerBirthday]], TODAY(), "Y")</f>
        <v>68</v>
      </c>
      <c r="W2563" t="str" cm="1">
        <f t="array" aca="1" ref="W2563" ca="1">_xlfn.IFS(Table4[[#This Row],[Age]]&lt;25, "Under 25",Table4[[#This Row],[Age]]=34, "25-34", Table4[[#This Row],[Age]]&lt;=49, "35-49", Table4[[#This Row],[Age]]&lt;=64, "50-64", Table4[[#This Row],[Age]]&gt;=65, "65+")</f>
        <v>65+</v>
      </c>
      <c r="X2563" t="str">
        <f>_xlfn.XLOOKUP(Table4[[#This Row],[StoreID]],Stores!A:A,Stores!B:B, "Not found")</f>
        <v>MegaMart Johnmouth</v>
      </c>
      <c r="Y2563" t="str">
        <f>_xlfn.XLOOKUP(Table4[[#This Row],[StoreID]],Stores!A:A,Stores!C:C, "Not Found")</f>
        <v>Johnmouth</v>
      </c>
      <c r="Z2563" t="str">
        <f>_xlfn.XLOOKUP(Table4[[#This Row],[StoreID]],Stores!A:A,Stores!D:D, "Not Found")</f>
        <v>East</v>
      </c>
    </row>
    <row r="2564" spans="1:26">
      <c r="A2564" t="s">
        <v>3430</v>
      </c>
      <c r="B2564" s="1">
        <v>45867</v>
      </c>
      <c r="C2564" t="s">
        <v>438</v>
      </c>
      <c r="D2564" t="s">
        <v>802</v>
      </c>
      <c r="E2564" t="s">
        <v>839</v>
      </c>
      <c r="F2564">
        <v>2</v>
      </c>
      <c r="G2564">
        <v>0.05</v>
      </c>
      <c r="H2564" t="s">
        <v>868</v>
      </c>
      <c r="I2564" s="4">
        <f>Table4[[#This Row],[Quantity]]*Table4[[#This Row],[UnitPrice]]</f>
        <v>733.86</v>
      </c>
      <c r="J2564" s="4">
        <f>Table4[[#This Row],[Gross Revenue]]*(1-Table4[[#This Row],[Discount]])</f>
        <v>697.16700000000003</v>
      </c>
      <c r="K2564" s="4">
        <f>Table4[[#This Row],[Quantity]]*Table4[[#This Row],[CostPrice]]</f>
        <v>570.46</v>
      </c>
      <c r="L2564" s="4">
        <f>Table4[[#This Row],[Net Revenue]]-Table4[[#This Row],[Total Cost]]</f>
        <v>126.70699999999999</v>
      </c>
      <c r="M2564" t="str">
        <f>_xlfn.XLOOKUP(Table4[[#This Row],[ProductID]], Products!A:A,Products!B:B, "Not Found")</f>
        <v>Stage Footwear</v>
      </c>
      <c r="N2564" t="str">
        <f>TEXT(Table4[[#This Row],[Date]], "mmm")</f>
        <v>Jul</v>
      </c>
      <c r="O2564" t="str">
        <f>TEXT(Table4[[#This Row],[Date]], "yyyy")</f>
        <v>2025</v>
      </c>
      <c r="P2564" t="str">
        <f>_xlfn.XLOOKUP(Table4[[#This Row],[ProductID]],Products!A:A,Products!C:C, "Not Found")</f>
        <v>Fashion</v>
      </c>
      <c r="Q2564" t="str">
        <f>_xlfn.XLOOKUP(Table4[[#This Row],[ProductID]],Products!A:A,Products!D:D,"Not Found")</f>
        <v>Footwear</v>
      </c>
      <c r="R2564">
        <f>_xlfn.XLOOKUP(Table4[[#This Row],[ProductID]],Products!A:A,Products!E:E,"Not Found")</f>
        <v>366.93</v>
      </c>
      <c r="S2564">
        <f>_xlfn.XLOOKUP(Table4[[#This Row],[ProductID]],Products!A:A,Products!F:F, "Not Found")</f>
        <v>285.23</v>
      </c>
      <c r="T2564" t="str">
        <f>_xlfn.XLOOKUP(Table4[[#This Row],[CustomerID]],Customers!A:A,Customers!D:D, "Not Found")</f>
        <v>M</v>
      </c>
      <c r="U2564" s="6">
        <f>_xlfn.XLOOKUP(Table4[[#This Row],[CustomerID]],Customers!A:A,Customers!E:E, "Not Found")</f>
        <v>27633</v>
      </c>
      <c r="V2564">
        <f ca="1">DATEDIF(Table4[[#This Row],[CustomerBirthday]], TODAY(), "Y")</f>
        <v>50</v>
      </c>
      <c r="W2564" t="str" cm="1">
        <f t="array" aca="1" ref="W2564" ca="1">_xlfn.IFS(Table4[[#This Row],[Age]]&lt;25, "Under 25",Table4[[#This Row],[Age]]=34, "25-34", Table4[[#This Row],[Age]]&lt;=49, "35-49", Table4[[#This Row],[Age]]&lt;=64, "50-64", Table4[[#This Row],[Age]]&gt;=65, "65+")</f>
        <v>50-64</v>
      </c>
      <c r="X2564" t="str">
        <f>_xlfn.XLOOKUP(Table4[[#This Row],[StoreID]],Stores!A:A,Stores!B:B, "Not found")</f>
        <v>MegaMart New Michele</v>
      </c>
      <c r="Y2564" t="str">
        <f>_xlfn.XLOOKUP(Table4[[#This Row],[StoreID]],Stores!A:A,Stores!C:C, "Not Found")</f>
        <v>New Michele</v>
      </c>
      <c r="Z2564" t="str">
        <f>_xlfn.XLOOKUP(Table4[[#This Row],[StoreID]],Stores!A:A,Stores!D:D, "Not Found")</f>
        <v>West</v>
      </c>
    </row>
    <row r="2565" spans="1:26">
      <c r="A2565" t="s">
        <v>3431</v>
      </c>
      <c r="B2565" s="1">
        <v>45382</v>
      </c>
      <c r="C2565" t="s">
        <v>647</v>
      </c>
      <c r="D2565" t="s">
        <v>725</v>
      </c>
      <c r="E2565" t="s">
        <v>835</v>
      </c>
      <c r="F2565">
        <v>3</v>
      </c>
      <c r="G2565">
        <v>0.05</v>
      </c>
      <c r="H2565" t="s">
        <v>865</v>
      </c>
      <c r="I2565" s="4">
        <f>Table4[[#This Row],[Quantity]]*Table4[[#This Row],[UnitPrice]]</f>
        <v>4188.66</v>
      </c>
      <c r="J2565" s="4">
        <f>Table4[[#This Row],[Gross Revenue]]*(1-Table4[[#This Row],[Discount]])</f>
        <v>3979.2269999999999</v>
      </c>
      <c r="K2565" s="4">
        <f>Table4[[#This Row],[Quantity]]*Table4[[#This Row],[CostPrice]]</f>
        <v>3012.27</v>
      </c>
      <c r="L2565" s="4">
        <f>Table4[[#This Row],[Net Revenue]]-Table4[[#This Row],[Total Cost]]</f>
        <v>966.95699999999988</v>
      </c>
      <c r="M2565" t="str">
        <f>_xlfn.XLOOKUP(Table4[[#This Row],[ProductID]], Products!A:A,Products!B:B, "Not Found")</f>
        <v>Knowledge Bags</v>
      </c>
      <c r="N2565" t="str">
        <f>TEXT(Table4[[#This Row],[Date]], "mmm")</f>
        <v>Mar</v>
      </c>
      <c r="O2565" t="str">
        <f>TEXT(Table4[[#This Row],[Date]], "yyyy")</f>
        <v>2024</v>
      </c>
      <c r="P2565" t="str">
        <f>_xlfn.XLOOKUP(Table4[[#This Row],[ProductID]],Products!A:A,Products!C:C, "Not Found")</f>
        <v>Fashion</v>
      </c>
      <c r="Q2565" t="str">
        <f>_xlfn.XLOOKUP(Table4[[#This Row],[ProductID]],Products!A:A,Products!D:D,"Not Found")</f>
        <v>Bags</v>
      </c>
      <c r="R2565">
        <f>_xlfn.XLOOKUP(Table4[[#This Row],[ProductID]],Products!A:A,Products!E:E,"Not Found")</f>
        <v>1396.22</v>
      </c>
      <c r="S2565">
        <f>_xlfn.XLOOKUP(Table4[[#This Row],[ProductID]],Products!A:A,Products!F:F, "Not Found")</f>
        <v>1004.09</v>
      </c>
      <c r="T2565" t="str">
        <f>_xlfn.XLOOKUP(Table4[[#This Row],[CustomerID]],Customers!A:A,Customers!D:D, "Not Found")</f>
        <v>M</v>
      </c>
      <c r="U2565" s="6">
        <f>_xlfn.XLOOKUP(Table4[[#This Row],[CustomerID]],Customers!A:A,Customers!E:E, "Not Found")</f>
        <v>33196</v>
      </c>
      <c r="V2565">
        <f ca="1">DATEDIF(Table4[[#This Row],[CustomerBirthday]], TODAY(), "Y")</f>
        <v>35</v>
      </c>
      <c r="W2565" t="str" cm="1">
        <f t="array" aca="1" ref="W2565" ca="1">_xlfn.IFS(Table4[[#This Row],[Age]]&lt;25, "Under 25",Table4[[#This Row],[Age]]=34, "25-34", Table4[[#This Row],[Age]]&lt;=49, "35-49", Table4[[#This Row],[Age]]&lt;=64, "50-64", Table4[[#This Row],[Age]]&gt;=65, "65+")</f>
        <v>35-49</v>
      </c>
      <c r="X2565" t="str">
        <f>_xlfn.XLOOKUP(Table4[[#This Row],[StoreID]],Stores!A:A,Stores!B:B, "Not found")</f>
        <v>MegaMart Peckmouth</v>
      </c>
      <c r="Y2565" t="str">
        <f>_xlfn.XLOOKUP(Table4[[#This Row],[StoreID]],Stores!A:A,Stores!C:C, "Not Found")</f>
        <v>Peckmouth</v>
      </c>
      <c r="Z2565" t="str">
        <f>_xlfn.XLOOKUP(Table4[[#This Row],[StoreID]],Stores!A:A,Stores!D:D, "Not Found")</f>
        <v>East</v>
      </c>
    </row>
    <row r="2566" spans="1:26">
      <c r="A2566" t="s">
        <v>3432</v>
      </c>
      <c r="B2566" s="1">
        <v>45900</v>
      </c>
      <c r="C2566" t="s">
        <v>71</v>
      </c>
      <c r="D2566" t="s">
        <v>728</v>
      </c>
      <c r="E2566" t="s">
        <v>831</v>
      </c>
      <c r="F2566">
        <v>2</v>
      </c>
      <c r="G2566">
        <v>0.15</v>
      </c>
      <c r="H2566" t="s">
        <v>868</v>
      </c>
      <c r="I2566" s="4">
        <f>Table4[[#This Row],[Quantity]]*Table4[[#This Row],[UnitPrice]]</f>
        <v>636.1</v>
      </c>
      <c r="J2566" s="4">
        <f>Table4[[#This Row],[Gross Revenue]]*(1-Table4[[#This Row],[Discount]])</f>
        <v>540.68500000000006</v>
      </c>
      <c r="K2566" s="4">
        <f>Table4[[#This Row],[Quantity]]*Table4[[#This Row],[CostPrice]]</f>
        <v>374.68</v>
      </c>
      <c r="L2566" s="4">
        <f>Table4[[#This Row],[Net Revenue]]-Table4[[#This Row],[Total Cost]]</f>
        <v>166.00500000000005</v>
      </c>
      <c r="M2566" t="str">
        <f>_xlfn.XLOOKUP(Table4[[#This Row],[ProductID]], Products!A:A,Products!B:B, "Not Found")</f>
        <v>Company Fruits</v>
      </c>
      <c r="N2566" t="str">
        <f>TEXT(Table4[[#This Row],[Date]], "mmm")</f>
        <v>Aug</v>
      </c>
      <c r="O2566" t="str">
        <f>TEXT(Table4[[#This Row],[Date]], "yyyy")</f>
        <v>2025</v>
      </c>
      <c r="P2566" t="str">
        <f>_xlfn.XLOOKUP(Table4[[#This Row],[ProductID]],Products!A:A,Products!C:C, "Not Found")</f>
        <v>Groceries</v>
      </c>
      <c r="Q2566" t="str">
        <f>_xlfn.XLOOKUP(Table4[[#This Row],[ProductID]],Products!A:A,Products!D:D,"Not Found")</f>
        <v>Fruits</v>
      </c>
      <c r="R2566">
        <f>_xlfn.XLOOKUP(Table4[[#This Row],[ProductID]],Products!A:A,Products!E:E,"Not Found")</f>
        <v>318.05</v>
      </c>
      <c r="S2566">
        <f>_xlfn.XLOOKUP(Table4[[#This Row],[ProductID]],Products!A:A,Products!F:F, "Not Found")</f>
        <v>187.34</v>
      </c>
      <c r="T2566" t="str">
        <f>_xlfn.XLOOKUP(Table4[[#This Row],[CustomerID]],Customers!A:A,Customers!D:D, "Not Found")</f>
        <v>F</v>
      </c>
      <c r="U2566" s="6">
        <f>_xlfn.XLOOKUP(Table4[[#This Row],[CustomerID]],Customers!A:A,Customers!E:E, "Not Found")</f>
        <v>30021</v>
      </c>
      <c r="V2566">
        <f ca="1">DATEDIF(Table4[[#This Row],[CustomerBirthday]], TODAY(), "Y")</f>
        <v>44</v>
      </c>
      <c r="W2566" t="str" cm="1">
        <f t="array" aca="1" ref="W2566" ca="1">_xlfn.IFS(Table4[[#This Row],[Age]]&lt;25, "Under 25",Table4[[#This Row],[Age]]=34, "25-34", Table4[[#This Row],[Age]]&lt;=49, "35-49", Table4[[#This Row],[Age]]&lt;=64, "50-64", Table4[[#This Row],[Age]]&gt;=65, "65+")</f>
        <v>35-49</v>
      </c>
      <c r="X2566" t="str">
        <f>_xlfn.XLOOKUP(Table4[[#This Row],[StoreID]],Stores!A:A,Stores!B:B, "Not found")</f>
        <v>MegaMart Jimenezborough</v>
      </c>
      <c r="Y2566" t="str">
        <f>_xlfn.XLOOKUP(Table4[[#This Row],[StoreID]],Stores!A:A,Stores!C:C, "Not Found")</f>
        <v>Jimenezborough</v>
      </c>
      <c r="Z2566" t="str">
        <f>_xlfn.XLOOKUP(Table4[[#This Row],[StoreID]],Stores!A:A,Stores!D:D, "Not Found")</f>
        <v>South</v>
      </c>
    </row>
    <row r="2567" spans="1:26">
      <c r="A2567" t="s">
        <v>3433</v>
      </c>
      <c r="B2567" s="1">
        <v>45191</v>
      </c>
      <c r="C2567" t="s">
        <v>241</v>
      </c>
      <c r="D2567" t="s">
        <v>766</v>
      </c>
      <c r="E2567" t="s">
        <v>846</v>
      </c>
      <c r="F2567">
        <v>4</v>
      </c>
      <c r="G2567">
        <v>0.05</v>
      </c>
      <c r="H2567" t="s">
        <v>871</v>
      </c>
      <c r="I2567" s="4">
        <f>Table4[[#This Row],[Quantity]]*Table4[[#This Row],[UnitPrice]]</f>
        <v>4908.96</v>
      </c>
      <c r="J2567" s="4">
        <f>Table4[[#This Row],[Gross Revenue]]*(1-Table4[[#This Row],[Discount]])</f>
        <v>4663.5119999999997</v>
      </c>
      <c r="K2567" s="4">
        <f>Table4[[#This Row],[Quantity]]*Table4[[#This Row],[CostPrice]]</f>
        <v>3908.36</v>
      </c>
      <c r="L2567" s="4">
        <f>Table4[[#This Row],[Net Revenue]]-Table4[[#This Row],[Total Cost]]</f>
        <v>755.15199999999959</v>
      </c>
      <c r="M2567" t="str">
        <f>_xlfn.XLOOKUP(Table4[[#This Row],[ProductID]], Products!A:A,Products!B:B, "Not Found")</f>
        <v>Firm Dairy</v>
      </c>
      <c r="N2567" t="str">
        <f>TEXT(Table4[[#This Row],[Date]], "mmm")</f>
        <v>Sep</v>
      </c>
      <c r="O2567" t="str">
        <f>TEXT(Table4[[#This Row],[Date]], "yyyy")</f>
        <v>2023</v>
      </c>
      <c r="P2567" t="str">
        <f>_xlfn.XLOOKUP(Table4[[#This Row],[ProductID]],Products!A:A,Products!C:C, "Not Found")</f>
        <v>Groceries</v>
      </c>
      <c r="Q2567" t="str">
        <f>_xlfn.XLOOKUP(Table4[[#This Row],[ProductID]],Products!A:A,Products!D:D,"Not Found")</f>
        <v>Dairy</v>
      </c>
      <c r="R2567">
        <f>_xlfn.XLOOKUP(Table4[[#This Row],[ProductID]],Products!A:A,Products!E:E,"Not Found")</f>
        <v>1227.24</v>
      </c>
      <c r="S2567">
        <f>_xlfn.XLOOKUP(Table4[[#This Row],[ProductID]],Products!A:A,Products!F:F, "Not Found")</f>
        <v>977.09</v>
      </c>
      <c r="T2567" t="str">
        <f>_xlfn.XLOOKUP(Table4[[#This Row],[CustomerID]],Customers!A:A,Customers!D:D, "Not Found")</f>
        <v>M</v>
      </c>
      <c r="U2567" s="6">
        <f>_xlfn.XLOOKUP(Table4[[#This Row],[CustomerID]],Customers!A:A,Customers!E:E, "Not Found")</f>
        <v>26671</v>
      </c>
      <c r="V2567">
        <f ca="1">DATEDIF(Table4[[#This Row],[CustomerBirthday]], TODAY(), "Y")</f>
        <v>53</v>
      </c>
      <c r="W2567" t="str" cm="1">
        <f t="array" aca="1" ref="W2567" ca="1">_xlfn.IFS(Table4[[#This Row],[Age]]&lt;25, "Under 25",Table4[[#This Row],[Age]]=34, "25-34", Table4[[#This Row],[Age]]&lt;=49, "35-49", Table4[[#This Row],[Age]]&lt;=64, "50-64", Table4[[#This Row],[Age]]&gt;=65, "65+")</f>
        <v>50-64</v>
      </c>
      <c r="X2567" t="str">
        <f>_xlfn.XLOOKUP(Table4[[#This Row],[StoreID]],Stores!A:A,Stores!B:B, "Not found")</f>
        <v>MegaMart Johnmouth</v>
      </c>
      <c r="Y2567" t="str">
        <f>_xlfn.XLOOKUP(Table4[[#This Row],[StoreID]],Stores!A:A,Stores!C:C, "Not Found")</f>
        <v>Johnmouth</v>
      </c>
      <c r="Z2567" t="str">
        <f>_xlfn.XLOOKUP(Table4[[#This Row],[StoreID]],Stores!A:A,Stores!D:D, "Not Found")</f>
        <v>East</v>
      </c>
    </row>
    <row r="2568" spans="1:26">
      <c r="A2568" t="s">
        <v>3434</v>
      </c>
      <c r="B2568" s="1">
        <v>45808</v>
      </c>
      <c r="C2568" t="s">
        <v>442</v>
      </c>
      <c r="D2568" t="s">
        <v>782</v>
      </c>
      <c r="E2568" t="s">
        <v>846</v>
      </c>
      <c r="F2568">
        <v>1</v>
      </c>
      <c r="G2568">
        <v>0.1</v>
      </c>
      <c r="H2568" t="s">
        <v>871</v>
      </c>
      <c r="I2568" s="4">
        <f>Table4[[#This Row],[Quantity]]*Table4[[#This Row],[UnitPrice]]</f>
        <v>673.78</v>
      </c>
      <c r="J2568" s="4">
        <f>Table4[[#This Row],[Gross Revenue]]*(1-Table4[[#This Row],[Discount]])</f>
        <v>606.40200000000004</v>
      </c>
      <c r="K2568" s="4">
        <f>Table4[[#This Row],[Quantity]]*Table4[[#This Row],[CostPrice]]</f>
        <v>363.33</v>
      </c>
      <c r="L2568" s="4">
        <f>Table4[[#This Row],[Net Revenue]]-Table4[[#This Row],[Total Cost]]</f>
        <v>243.07200000000006</v>
      </c>
      <c r="M2568" t="str">
        <f>_xlfn.XLOOKUP(Table4[[#This Row],[ProductID]], Products!A:A,Products!B:B, "Not Found")</f>
        <v>Deal Smartphone</v>
      </c>
      <c r="N2568" t="str">
        <f>TEXT(Table4[[#This Row],[Date]], "mmm")</f>
        <v>May</v>
      </c>
      <c r="O2568" t="str">
        <f>TEXT(Table4[[#This Row],[Date]], "yyyy")</f>
        <v>2025</v>
      </c>
      <c r="P2568" t="str">
        <f>_xlfn.XLOOKUP(Table4[[#This Row],[ProductID]],Products!A:A,Products!C:C, "Not Found")</f>
        <v>Electronics</v>
      </c>
      <c r="Q2568" t="str">
        <f>_xlfn.XLOOKUP(Table4[[#This Row],[ProductID]],Products!A:A,Products!D:D,"Not Found")</f>
        <v>Smartphone</v>
      </c>
      <c r="R2568">
        <f>_xlfn.XLOOKUP(Table4[[#This Row],[ProductID]],Products!A:A,Products!E:E,"Not Found")</f>
        <v>673.78</v>
      </c>
      <c r="S2568">
        <f>_xlfn.XLOOKUP(Table4[[#This Row],[ProductID]],Products!A:A,Products!F:F, "Not Found")</f>
        <v>363.33</v>
      </c>
      <c r="T2568" t="str">
        <f>_xlfn.XLOOKUP(Table4[[#This Row],[CustomerID]],Customers!A:A,Customers!D:D, "Not Found")</f>
        <v>M</v>
      </c>
      <c r="U2568" s="6">
        <f>_xlfn.XLOOKUP(Table4[[#This Row],[CustomerID]],Customers!A:A,Customers!E:E, "Not Found")</f>
        <v>33450</v>
      </c>
      <c r="V2568">
        <f ca="1">DATEDIF(Table4[[#This Row],[CustomerBirthday]], TODAY(), "Y")</f>
        <v>34</v>
      </c>
      <c r="W2568" t="str" cm="1">
        <f t="array" aca="1" ref="W2568" ca="1">_xlfn.IFS(Table4[[#This Row],[Age]]&lt;25, "Under 25",Table4[[#This Row],[Age]]=34, "25-34", Table4[[#This Row],[Age]]&lt;=49, "35-49", Table4[[#This Row],[Age]]&lt;=64, "50-64", Table4[[#This Row],[Age]]&gt;=65, "65+")</f>
        <v>25-34</v>
      </c>
      <c r="X2568" t="str">
        <f>_xlfn.XLOOKUP(Table4[[#This Row],[StoreID]],Stores!A:A,Stores!B:B, "Not found")</f>
        <v>MegaMart Johnmouth</v>
      </c>
      <c r="Y2568" t="str">
        <f>_xlfn.XLOOKUP(Table4[[#This Row],[StoreID]],Stores!A:A,Stores!C:C, "Not Found")</f>
        <v>Johnmouth</v>
      </c>
      <c r="Z2568" t="str">
        <f>_xlfn.XLOOKUP(Table4[[#This Row],[StoreID]],Stores!A:A,Stores!D:D, "Not Found")</f>
        <v>East</v>
      </c>
    </row>
    <row r="2569" spans="1:26">
      <c r="A2569" t="s">
        <v>3435</v>
      </c>
      <c r="B2569" s="1">
        <v>45762</v>
      </c>
      <c r="C2569" t="s">
        <v>241</v>
      </c>
      <c r="D2569" t="s">
        <v>826</v>
      </c>
      <c r="E2569" t="s">
        <v>842</v>
      </c>
      <c r="F2569">
        <v>1</v>
      </c>
      <c r="G2569">
        <v>0</v>
      </c>
      <c r="H2569" t="s">
        <v>875</v>
      </c>
      <c r="I2569" s="4">
        <f>Table4[[#This Row],[Quantity]]*Table4[[#This Row],[UnitPrice]]</f>
        <v>1044.6400000000001</v>
      </c>
      <c r="J2569" s="4">
        <f>Table4[[#This Row],[Gross Revenue]]*(1-Table4[[#This Row],[Discount]])</f>
        <v>1044.6400000000001</v>
      </c>
      <c r="K2569" s="4">
        <f>Table4[[#This Row],[Quantity]]*Table4[[#This Row],[CostPrice]]</f>
        <v>775.07</v>
      </c>
      <c r="L2569" s="4">
        <f>Table4[[#This Row],[Net Revenue]]-Table4[[#This Row],[Total Cost]]</f>
        <v>269.57000000000005</v>
      </c>
      <c r="M2569" t="str">
        <f>_xlfn.XLOOKUP(Table4[[#This Row],[ProductID]], Products!A:A,Products!B:B, "Not Found")</f>
        <v>Maybe Footwear</v>
      </c>
      <c r="N2569" t="str">
        <f>TEXT(Table4[[#This Row],[Date]], "mmm")</f>
        <v>Apr</v>
      </c>
      <c r="O2569" t="str">
        <f>TEXT(Table4[[#This Row],[Date]], "yyyy")</f>
        <v>2025</v>
      </c>
      <c r="P2569" t="str">
        <f>_xlfn.XLOOKUP(Table4[[#This Row],[ProductID]],Products!A:A,Products!C:C, "Not Found")</f>
        <v>Fashion</v>
      </c>
      <c r="Q2569" t="str">
        <f>_xlfn.XLOOKUP(Table4[[#This Row],[ProductID]],Products!A:A,Products!D:D,"Not Found")</f>
        <v>Footwear</v>
      </c>
      <c r="R2569">
        <f>_xlfn.XLOOKUP(Table4[[#This Row],[ProductID]],Products!A:A,Products!E:E,"Not Found")</f>
        <v>1044.6400000000001</v>
      </c>
      <c r="S2569">
        <f>_xlfn.XLOOKUP(Table4[[#This Row],[ProductID]],Products!A:A,Products!F:F, "Not Found")</f>
        <v>775.07</v>
      </c>
      <c r="T2569" t="str">
        <f>_xlfn.XLOOKUP(Table4[[#This Row],[CustomerID]],Customers!A:A,Customers!D:D, "Not Found")</f>
        <v>M</v>
      </c>
      <c r="U2569" s="6">
        <f>_xlfn.XLOOKUP(Table4[[#This Row],[CustomerID]],Customers!A:A,Customers!E:E, "Not Found")</f>
        <v>26671</v>
      </c>
      <c r="V2569">
        <f ca="1">DATEDIF(Table4[[#This Row],[CustomerBirthday]], TODAY(), "Y")</f>
        <v>53</v>
      </c>
      <c r="W2569" t="str" cm="1">
        <f t="array" aca="1" ref="W2569" ca="1">_xlfn.IFS(Table4[[#This Row],[Age]]&lt;25, "Under 25",Table4[[#This Row],[Age]]=34, "25-34", Table4[[#This Row],[Age]]&lt;=49, "35-49", Table4[[#This Row],[Age]]&lt;=64, "50-64", Table4[[#This Row],[Age]]&gt;=65, "65+")</f>
        <v>50-64</v>
      </c>
      <c r="X2569" t="str">
        <f>_xlfn.XLOOKUP(Table4[[#This Row],[StoreID]],Stores!A:A,Stores!B:B, "Not found")</f>
        <v>MegaMart Brianahaven</v>
      </c>
      <c r="Y2569" t="str">
        <f>_xlfn.XLOOKUP(Table4[[#This Row],[StoreID]],Stores!A:A,Stores!C:C, "Not Found")</f>
        <v>Brianahaven</v>
      </c>
      <c r="Z2569" t="str">
        <f>_xlfn.XLOOKUP(Table4[[#This Row],[StoreID]],Stores!A:A,Stores!D:D, "Not Found")</f>
        <v>North</v>
      </c>
    </row>
    <row r="2570" spans="1:26">
      <c r="A2570" t="s">
        <v>3436</v>
      </c>
      <c r="B2570" s="1">
        <v>45860</v>
      </c>
      <c r="C2570" t="s">
        <v>621</v>
      </c>
      <c r="D2570" t="s">
        <v>774</v>
      </c>
      <c r="E2570" t="s">
        <v>842</v>
      </c>
      <c r="F2570">
        <v>5</v>
      </c>
      <c r="G2570">
        <v>0.15</v>
      </c>
      <c r="H2570" t="s">
        <v>868</v>
      </c>
      <c r="I2570" s="4">
        <f>Table4[[#This Row],[Quantity]]*Table4[[#This Row],[UnitPrice]]</f>
        <v>7437.05</v>
      </c>
      <c r="J2570" s="4">
        <f>Table4[[#This Row],[Gross Revenue]]*(1-Table4[[#This Row],[Discount]])</f>
        <v>6321.4925000000003</v>
      </c>
      <c r="K2570" s="4">
        <f>Table4[[#This Row],[Quantity]]*Table4[[#This Row],[CostPrice]]</f>
        <v>4065.3500000000004</v>
      </c>
      <c r="L2570" s="4">
        <f>Table4[[#This Row],[Net Revenue]]-Table4[[#This Row],[Total Cost]]</f>
        <v>2256.1424999999999</v>
      </c>
      <c r="M2570" t="str">
        <f>_xlfn.XLOOKUP(Table4[[#This Row],[ProductID]], Products!A:A,Products!B:B, "Not Found")</f>
        <v>Him Smartphone</v>
      </c>
      <c r="N2570" t="str">
        <f>TEXT(Table4[[#This Row],[Date]], "mmm")</f>
        <v>Jul</v>
      </c>
      <c r="O2570" t="str">
        <f>TEXT(Table4[[#This Row],[Date]], "yyyy")</f>
        <v>2025</v>
      </c>
      <c r="P2570" t="str">
        <f>_xlfn.XLOOKUP(Table4[[#This Row],[ProductID]],Products!A:A,Products!C:C, "Not Found")</f>
        <v>Electronics</v>
      </c>
      <c r="Q2570" t="str">
        <f>_xlfn.XLOOKUP(Table4[[#This Row],[ProductID]],Products!A:A,Products!D:D,"Not Found")</f>
        <v>Smartphone</v>
      </c>
      <c r="R2570">
        <f>_xlfn.XLOOKUP(Table4[[#This Row],[ProductID]],Products!A:A,Products!E:E,"Not Found")</f>
        <v>1487.41</v>
      </c>
      <c r="S2570">
        <f>_xlfn.XLOOKUP(Table4[[#This Row],[ProductID]],Products!A:A,Products!F:F, "Not Found")</f>
        <v>813.07</v>
      </c>
      <c r="T2570" t="str">
        <f>_xlfn.XLOOKUP(Table4[[#This Row],[CustomerID]],Customers!A:A,Customers!D:D, "Not Found")</f>
        <v>M</v>
      </c>
      <c r="U2570" s="6">
        <f>_xlfn.XLOOKUP(Table4[[#This Row],[CustomerID]],Customers!A:A,Customers!E:E, "Not Found")</f>
        <v>35802</v>
      </c>
      <c r="V2570">
        <f ca="1">DATEDIF(Table4[[#This Row],[CustomerBirthday]], TODAY(), "Y")</f>
        <v>28</v>
      </c>
      <c r="W2570" t="str" cm="1">
        <f t="array" aca="1" ref="W2570" ca="1">_xlfn.IFS(Table4[[#This Row],[Age]]&lt;25, "Under 25",Table4[[#This Row],[Age]]=34, "25-34", Table4[[#This Row],[Age]]&lt;=49, "35-49", Table4[[#This Row],[Age]]&lt;=64, "50-64", Table4[[#This Row],[Age]]&gt;=65, "65+")</f>
        <v>35-49</v>
      </c>
      <c r="X2570" t="str">
        <f>_xlfn.XLOOKUP(Table4[[#This Row],[StoreID]],Stores!A:A,Stores!B:B, "Not found")</f>
        <v>MegaMart Brianahaven</v>
      </c>
      <c r="Y2570" t="str">
        <f>_xlfn.XLOOKUP(Table4[[#This Row],[StoreID]],Stores!A:A,Stores!C:C, "Not Found")</f>
        <v>Brianahaven</v>
      </c>
      <c r="Z2570" t="str">
        <f>_xlfn.XLOOKUP(Table4[[#This Row],[StoreID]],Stores!A:A,Stores!D:D, "Not Found")</f>
        <v>North</v>
      </c>
    </row>
    <row r="2571" spans="1:26">
      <c r="A2571" t="s">
        <v>3437</v>
      </c>
      <c r="B2571" s="1">
        <v>45457</v>
      </c>
      <c r="C2571" t="s">
        <v>77</v>
      </c>
      <c r="D2571" t="s">
        <v>750</v>
      </c>
      <c r="E2571" t="s">
        <v>842</v>
      </c>
      <c r="F2571">
        <v>3</v>
      </c>
      <c r="G2571">
        <v>0</v>
      </c>
      <c r="H2571" t="s">
        <v>875</v>
      </c>
      <c r="I2571" s="4">
        <f>Table4[[#This Row],[Quantity]]*Table4[[#This Row],[UnitPrice]]</f>
        <v>4028.25</v>
      </c>
      <c r="J2571" s="4">
        <f>Table4[[#This Row],[Gross Revenue]]*(1-Table4[[#This Row],[Discount]])</f>
        <v>4028.25</v>
      </c>
      <c r="K2571" s="4">
        <f>Table4[[#This Row],[Quantity]]*Table4[[#This Row],[CostPrice]]</f>
        <v>2393.8200000000002</v>
      </c>
      <c r="L2571" s="4">
        <f>Table4[[#This Row],[Net Revenue]]-Table4[[#This Row],[Total Cost]]</f>
        <v>1634.4299999999998</v>
      </c>
      <c r="M2571" t="str">
        <f>_xlfn.XLOOKUP(Table4[[#This Row],[ProductID]], Products!A:A,Products!B:B, "Not Found")</f>
        <v>Add Clothing</v>
      </c>
      <c r="N2571" t="str">
        <f>TEXT(Table4[[#This Row],[Date]], "mmm")</f>
        <v>Jun</v>
      </c>
      <c r="O2571" t="str">
        <f>TEXT(Table4[[#This Row],[Date]], "yyyy")</f>
        <v>2024</v>
      </c>
      <c r="P2571" t="str">
        <f>_xlfn.XLOOKUP(Table4[[#This Row],[ProductID]],Products!A:A,Products!C:C, "Not Found")</f>
        <v>Fashion</v>
      </c>
      <c r="Q2571" t="str">
        <f>_xlfn.XLOOKUP(Table4[[#This Row],[ProductID]],Products!A:A,Products!D:D,"Not Found")</f>
        <v>Clothing</v>
      </c>
      <c r="R2571">
        <f>_xlfn.XLOOKUP(Table4[[#This Row],[ProductID]],Products!A:A,Products!E:E,"Not Found")</f>
        <v>1342.75</v>
      </c>
      <c r="S2571">
        <f>_xlfn.XLOOKUP(Table4[[#This Row],[ProductID]],Products!A:A,Products!F:F, "Not Found")</f>
        <v>797.94</v>
      </c>
      <c r="T2571" t="str">
        <f>_xlfn.XLOOKUP(Table4[[#This Row],[CustomerID]],Customers!A:A,Customers!D:D, "Not Found")</f>
        <v>F</v>
      </c>
      <c r="U2571" s="6">
        <f>_xlfn.XLOOKUP(Table4[[#This Row],[CustomerID]],Customers!A:A,Customers!E:E, "Not Found")</f>
        <v>35931</v>
      </c>
      <c r="V2571">
        <f ca="1">DATEDIF(Table4[[#This Row],[CustomerBirthday]], TODAY(), "Y")</f>
        <v>28</v>
      </c>
      <c r="W2571" t="str" cm="1">
        <f t="array" aca="1" ref="W2571" ca="1">_xlfn.IFS(Table4[[#This Row],[Age]]&lt;25, "Under 25",Table4[[#This Row],[Age]]=34, "25-34", Table4[[#This Row],[Age]]&lt;=49, "35-49", Table4[[#This Row],[Age]]&lt;=64, "50-64", Table4[[#This Row],[Age]]&gt;=65, "65+")</f>
        <v>35-49</v>
      </c>
      <c r="X2571" t="str">
        <f>_xlfn.XLOOKUP(Table4[[#This Row],[StoreID]],Stores!A:A,Stores!B:B, "Not found")</f>
        <v>MegaMart Brianahaven</v>
      </c>
      <c r="Y2571" t="str">
        <f>_xlfn.XLOOKUP(Table4[[#This Row],[StoreID]],Stores!A:A,Stores!C:C, "Not Found")</f>
        <v>Brianahaven</v>
      </c>
      <c r="Z2571" t="str">
        <f>_xlfn.XLOOKUP(Table4[[#This Row],[StoreID]],Stores!A:A,Stores!D:D, "Not Found")</f>
        <v>North</v>
      </c>
    </row>
    <row r="2572" spans="1:26">
      <c r="A2572" t="s">
        <v>3438</v>
      </c>
      <c r="B2572" s="1">
        <v>45508</v>
      </c>
      <c r="C2572" t="s">
        <v>422</v>
      </c>
      <c r="D2572" t="s">
        <v>816</v>
      </c>
      <c r="E2572" t="s">
        <v>842</v>
      </c>
      <c r="F2572">
        <v>1</v>
      </c>
      <c r="G2572">
        <v>0.1</v>
      </c>
      <c r="H2572" t="s">
        <v>868</v>
      </c>
      <c r="I2572" s="4">
        <f>Table4[[#This Row],[Quantity]]*Table4[[#This Row],[UnitPrice]]</f>
        <v>1879.08</v>
      </c>
      <c r="J2572" s="4">
        <f>Table4[[#This Row],[Gross Revenue]]*(1-Table4[[#This Row],[Discount]])</f>
        <v>1691.172</v>
      </c>
      <c r="K2572" s="4">
        <f>Table4[[#This Row],[Quantity]]*Table4[[#This Row],[CostPrice]]</f>
        <v>1004.56</v>
      </c>
      <c r="L2572" s="4">
        <f>Table4[[#This Row],[Net Revenue]]-Table4[[#This Row],[Total Cost]]</f>
        <v>686.61200000000008</v>
      </c>
      <c r="M2572" t="str">
        <f>_xlfn.XLOOKUP(Table4[[#This Row],[ProductID]], Products!A:A,Products!B:B, "Not Found")</f>
        <v>Set Dairy</v>
      </c>
      <c r="N2572" t="str">
        <f>TEXT(Table4[[#This Row],[Date]], "mmm")</f>
        <v>Aug</v>
      </c>
      <c r="O2572" t="str">
        <f>TEXT(Table4[[#This Row],[Date]], "yyyy")</f>
        <v>2024</v>
      </c>
      <c r="P2572" t="str">
        <f>_xlfn.XLOOKUP(Table4[[#This Row],[ProductID]],Products!A:A,Products!C:C, "Not Found")</f>
        <v>Groceries</v>
      </c>
      <c r="Q2572" t="str">
        <f>_xlfn.XLOOKUP(Table4[[#This Row],[ProductID]],Products!A:A,Products!D:D,"Not Found")</f>
        <v>Dairy</v>
      </c>
      <c r="R2572">
        <f>_xlfn.XLOOKUP(Table4[[#This Row],[ProductID]],Products!A:A,Products!E:E,"Not Found")</f>
        <v>1879.08</v>
      </c>
      <c r="S2572">
        <f>_xlfn.XLOOKUP(Table4[[#This Row],[ProductID]],Products!A:A,Products!F:F, "Not Found")</f>
        <v>1004.56</v>
      </c>
      <c r="T2572" t="str">
        <f>_xlfn.XLOOKUP(Table4[[#This Row],[CustomerID]],Customers!A:A,Customers!D:D, "Not Found")</f>
        <v>M</v>
      </c>
      <c r="U2572" s="6">
        <f>_xlfn.XLOOKUP(Table4[[#This Row],[CustomerID]],Customers!A:A,Customers!E:E, "Not Found")</f>
        <v>28268</v>
      </c>
      <c r="V2572">
        <f ca="1">DATEDIF(Table4[[#This Row],[CustomerBirthday]], TODAY(), "Y")</f>
        <v>49</v>
      </c>
      <c r="W2572" t="str" cm="1">
        <f t="array" aca="1" ref="W2572" ca="1">_xlfn.IFS(Table4[[#This Row],[Age]]&lt;25, "Under 25",Table4[[#This Row],[Age]]=34, "25-34", Table4[[#This Row],[Age]]&lt;=49, "35-49", Table4[[#This Row],[Age]]&lt;=64, "50-64", Table4[[#This Row],[Age]]&gt;=65, "65+")</f>
        <v>35-49</v>
      </c>
      <c r="X2572" t="str">
        <f>_xlfn.XLOOKUP(Table4[[#This Row],[StoreID]],Stores!A:A,Stores!B:B, "Not found")</f>
        <v>MegaMart Brianahaven</v>
      </c>
      <c r="Y2572" t="str">
        <f>_xlfn.XLOOKUP(Table4[[#This Row],[StoreID]],Stores!A:A,Stores!C:C, "Not Found")</f>
        <v>Brianahaven</v>
      </c>
      <c r="Z2572" t="str">
        <f>_xlfn.XLOOKUP(Table4[[#This Row],[StoreID]],Stores!A:A,Stores!D:D, "Not Found")</f>
        <v>North</v>
      </c>
    </row>
    <row r="2573" spans="1:26">
      <c r="A2573" t="s">
        <v>3439</v>
      </c>
      <c r="B2573" s="1">
        <v>45341</v>
      </c>
      <c r="C2573" t="s">
        <v>657</v>
      </c>
      <c r="D2573" t="s">
        <v>736</v>
      </c>
      <c r="E2573" t="s">
        <v>831</v>
      </c>
      <c r="F2573">
        <v>3</v>
      </c>
      <c r="G2573">
        <v>0.15</v>
      </c>
      <c r="H2573" t="s">
        <v>868</v>
      </c>
      <c r="I2573" s="4">
        <f>Table4[[#This Row],[Quantity]]*Table4[[#This Row],[UnitPrice]]</f>
        <v>369.57</v>
      </c>
      <c r="J2573" s="4">
        <f>Table4[[#This Row],[Gross Revenue]]*(1-Table4[[#This Row],[Discount]])</f>
        <v>314.1345</v>
      </c>
      <c r="K2573" s="4">
        <f>Table4[[#This Row],[Quantity]]*Table4[[#This Row],[CostPrice]]</f>
        <v>241.07999999999998</v>
      </c>
      <c r="L2573" s="4">
        <f>Table4[[#This Row],[Net Revenue]]-Table4[[#This Row],[Total Cost]]</f>
        <v>73.054500000000019</v>
      </c>
      <c r="M2573" t="str">
        <f>_xlfn.XLOOKUP(Table4[[#This Row],[ProductID]], Products!A:A,Products!B:B, "Not Found")</f>
        <v>Us Snacks</v>
      </c>
      <c r="N2573" t="str">
        <f>TEXT(Table4[[#This Row],[Date]], "mmm")</f>
        <v>Feb</v>
      </c>
      <c r="O2573" t="str">
        <f>TEXT(Table4[[#This Row],[Date]], "yyyy")</f>
        <v>2024</v>
      </c>
      <c r="P2573" t="str">
        <f>_xlfn.XLOOKUP(Table4[[#This Row],[ProductID]],Products!A:A,Products!C:C, "Not Found")</f>
        <v>Groceries</v>
      </c>
      <c r="Q2573" t="str">
        <f>_xlfn.XLOOKUP(Table4[[#This Row],[ProductID]],Products!A:A,Products!D:D,"Not Found")</f>
        <v>Snacks</v>
      </c>
      <c r="R2573">
        <f>_xlfn.XLOOKUP(Table4[[#This Row],[ProductID]],Products!A:A,Products!E:E,"Not Found")</f>
        <v>123.19</v>
      </c>
      <c r="S2573">
        <f>_xlfn.XLOOKUP(Table4[[#This Row],[ProductID]],Products!A:A,Products!F:F, "Not Found")</f>
        <v>80.36</v>
      </c>
      <c r="T2573" t="str">
        <f>_xlfn.XLOOKUP(Table4[[#This Row],[CustomerID]],Customers!A:A,Customers!D:D, "Not Found")</f>
        <v>F</v>
      </c>
      <c r="U2573" s="6">
        <f>_xlfn.XLOOKUP(Table4[[#This Row],[CustomerID]],Customers!A:A,Customers!E:E, "Not Found")</f>
        <v>22041</v>
      </c>
      <c r="V2573">
        <f ca="1">DATEDIF(Table4[[#This Row],[CustomerBirthday]], TODAY(), "Y")</f>
        <v>66</v>
      </c>
      <c r="W2573" t="str" cm="1">
        <f t="array" aca="1" ref="W2573" ca="1">_xlfn.IFS(Table4[[#This Row],[Age]]&lt;25, "Under 25",Table4[[#This Row],[Age]]=34, "25-34", Table4[[#This Row],[Age]]&lt;=49, "35-49", Table4[[#This Row],[Age]]&lt;=64, "50-64", Table4[[#This Row],[Age]]&gt;=65, "65+")</f>
        <v>65+</v>
      </c>
      <c r="X2573" t="str">
        <f>_xlfn.XLOOKUP(Table4[[#This Row],[StoreID]],Stores!A:A,Stores!B:B, "Not found")</f>
        <v>MegaMart Jimenezborough</v>
      </c>
      <c r="Y2573" t="str">
        <f>_xlfn.XLOOKUP(Table4[[#This Row],[StoreID]],Stores!A:A,Stores!C:C, "Not Found")</f>
        <v>Jimenezborough</v>
      </c>
      <c r="Z2573" t="str">
        <f>_xlfn.XLOOKUP(Table4[[#This Row],[StoreID]],Stores!A:A,Stores!D:D, "Not Found")</f>
        <v>South</v>
      </c>
    </row>
    <row r="2574" spans="1:26">
      <c r="A2574" t="s">
        <v>3440</v>
      </c>
      <c r="B2574" s="1">
        <v>45661</v>
      </c>
      <c r="C2574" t="s">
        <v>411</v>
      </c>
      <c r="D2574" t="s">
        <v>736</v>
      </c>
      <c r="E2574" t="s">
        <v>831</v>
      </c>
      <c r="F2574">
        <v>1</v>
      </c>
      <c r="G2574">
        <v>0.05</v>
      </c>
      <c r="H2574" t="s">
        <v>865</v>
      </c>
      <c r="I2574" s="4">
        <f>Table4[[#This Row],[Quantity]]*Table4[[#This Row],[UnitPrice]]</f>
        <v>123.19</v>
      </c>
      <c r="J2574" s="4">
        <f>Table4[[#This Row],[Gross Revenue]]*(1-Table4[[#This Row],[Discount]])</f>
        <v>117.03049999999999</v>
      </c>
      <c r="K2574" s="4">
        <f>Table4[[#This Row],[Quantity]]*Table4[[#This Row],[CostPrice]]</f>
        <v>80.36</v>
      </c>
      <c r="L2574" s="4">
        <f>Table4[[#This Row],[Net Revenue]]-Table4[[#This Row],[Total Cost]]</f>
        <v>36.67049999999999</v>
      </c>
      <c r="M2574" t="str">
        <f>_xlfn.XLOOKUP(Table4[[#This Row],[ProductID]], Products!A:A,Products!B:B, "Not Found")</f>
        <v>Us Snacks</v>
      </c>
      <c r="N2574" t="str">
        <f>TEXT(Table4[[#This Row],[Date]], "mmm")</f>
        <v>Jan</v>
      </c>
      <c r="O2574" t="str">
        <f>TEXT(Table4[[#This Row],[Date]], "yyyy")</f>
        <v>2025</v>
      </c>
      <c r="P2574" t="str">
        <f>_xlfn.XLOOKUP(Table4[[#This Row],[ProductID]],Products!A:A,Products!C:C, "Not Found")</f>
        <v>Groceries</v>
      </c>
      <c r="Q2574" t="str">
        <f>_xlfn.XLOOKUP(Table4[[#This Row],[ProductID]],Products!A:A,Products!D:D,"Not Found")</f>
        <v>Snacks</v>
      </c>
      <c r="R2574">
        <f>_xlfn.XLOOKUP(Table4[[#This Row],[ProductID]],Products!A:A,Products!E:E,"Not Found")</f>
        <v>123.19</v>
      </c>
      <c r="S2574">
        <f>_xlfn.XLOOKUP(Table4[[#This Row],[ProductID]],Products!A:A,Products!F:F, "Not Found")</f>
        <v>80.36</v>
      </c>
      <c r="T2574" t="str">
        <f>_xlfn.XLOOKUP(Table4[[#This Row],[CustomerID]],Customers!A:A,Customers!D:D, "Not Found")</f>
        <v>F</v>
      </c>
      <c r="U2574" s="6">
        <f>_xlfn.XLOOKUP(Table4[[#This Row],[CustomerID]],Customers!A:A,Customers!E:E, "Not Found")</f>
        <v>24112</v>
      </c>
      <c r="V2574">
        <f ca="1">DATEDIF(Table4[[#This Row],[CustomerBirthday]], TODAY(), "Y")</f>
        <v>60</v>
      </c>
      <c r="W2574" t="str" cm="1">
        <f t="array" aca="1" ref="W2574" ca="1">_xlfn.IFS(Table4[[#This Row],[Age]]&lt;25, "Under 25",Table4[[#This Row],[Age]]=34, "25-34", Table4[[#This Row],[Age]]&lt;=49, "35-49", Table4[[#This Row],[Age]]&lt;=64, "50-64", Table4[[#This Row],[Age]]&gt;=65, "65+")</f>
        <v>50-64</v>
      </c>
      <c r="X2574" t="str">
        <f>_xlfn.XLOOKUP(Table4[[#This Row],[StoreID]],Stores!A:A,Stores!B:B, "Not found")</f>
        <v>MegaMart Jimenezborough</v>
      </c>
      <c r="Y2574" t="str">
        <f>_xlfn.XLOOKUP(Table4[[#This Row],[StoreID]],Stores!A:A,Stores!C:C, "Not Found")</f>
        <v>Jimenezborough</v>
      </c>
      <c r="Z2574" t="str">
        <f>_xlfn.XLOOKUP(Table4[[#This Row],[StoreID]],Stores!A:A,Stores!D:D, "Not Found")</f>
        <v>South</v>
      </c>
    </row>
    <row r="2575" spans="1:26">
      <c r="A2575" t="s">
        <v>3441</v>
      </c>
      <c r="B2575" s="1">
        <v>45730</v>
      </c>
      <c r="C2575" t="s">
        <v>687</v>
      </c>
      <c r="D2575" t="s">
        <v>722</v>
      </c>
      <c r="E2575" t="s">
        <v>846</v>
      </c>
      <c r="F2575">
        <v>1</v>
      </c>
      <c r="G2575">
        <v>0.05</v>
      </c>
      <c r="H2575" t="s">
        <v>865</v>
      </c>
      <c r="I2575" s="4">
        <f>Table4[[#This Row],[Quantity]]*Table4[[#This Row],[UnitPrice]]</f>
        <v>1853.77</v>
      </c>
      <c r="J2575" s="4">
        <f>Table4[[#This Row],[Gross Revenue]]*(1-Table4[[#This Row],[Discount]])</f>
        <v>1761.0815</v>
      </c>
      <c r="K2575" s="4">
        <f>Table4[[#This Row],[Quantity]]*Table4[[#This Row],[CostPrice]]</f>
        <v>1363.52</v>
      </c>
      <c r="L2575" s="4">
        <f>Table4[[#This Row],[Net Revenue]]-Table4[[#This Row],[Total Cost]]</f>
        <v>397.56150000000002</v>
      </c>
      <c r="M2575" t="str">
        <f>_xlfn.XLOOKUP(Table4[[#This Row],[ProductID]], Products!A:A,Products!B:B, "Not Found")</f>
        <v>Four Accessories</v>
      </c>
      <c r="N2575" t="str">
        <f>TEXT(Table4[[#This Row],[Date]], "mmm")</f>
        <v>Mar</v>
      </c>
      <c r="O2575" t="str">
        <f>TEXT(Table4[[#This Row],[Date]], "yyyy")</f>
        <v>2025</v>
      </c>
      <c r="P2575" t="str">
        <f>_xlfn.XLOOKUP(Table4[[#This Row],[ProductID]],Products!A:A,Products!C:C, "Not Found")</f>
        <v>Fashion</v>
      </c>
      <c r="Q2575" t="str">
        <f>_xlfn.XLOOKUP(Table4[[#This Row],[ProductID]],Products!A:A,Products!D:D,"Not Found")</f>
        <v>Accessories</v>
      </c>
      <c r="R2575">
        <f>_xlfn.XLOOKUP(Table4[[#This Row],[ProductID]],Products!A:A,Products!E:E,"Not Found")</f>
        <v>1853.77</v>
      </c>
      <c r="S2575">
        <f>_xlfn.XLOOKUP(Table4[[#This Row],[ProductID]],Products!A:A,Products!F:F, "Not Found")</f>
        <v>1363.52</v>
      </c>
      <c r="T2575" t="str">
        <f>_xlfn.XLOOKUP(Table4[[#This Row],[CustomerID]],Customers!A:A,Customers!D:D, "Not Found")</f>
        <v>F</v>
      </c>
      <c r="U2575" s="6">
        <f>_xlfn.XLOOKUP(Table4[[#This Row],[CustomerID]],Customers!A:A,Customers!E:E, "Not Found")</f>
        <v>27995</v>
      </c>
      <c r="V2575">
        <f ca="1">DATEDIF(Table4[[#This Row],[CustomerBirthday]], TODAY(), "Y")</f>
        <v>49</v>
      </c>
      <c r="W2575" t="str" cm="1">
        <f t="array" aca="1" ref="W2575" ca="1">_xlfn.IFS(Table4[[#This Row],[Age]]&lt;25, "Under 25",Table4[[#This Row],[Age]]=34, "25-34", Table4[[#This Row],[Age]]&lt;=49, "35-49", Table4[[#This Row],[Age]]&lt;=64, "50-64", Table4[[#This Row],[Age]]&gt;=65, "65+")</f>
        <v>35-49</v>
      </c>
      <c r="X2575" t="str">
        <f>_xlfn.XLOOKUP(Table4[[#This Row],[StoreID]],Stores!A:A,Stores!B:B, "Not found")</f>
        <v>MegaMart Johnmouth</v>
      </c>
      <c r="Y2575" t="str">
        <f>_xlfn.XLOOKUP(Table4[[#This Row],[StoreID]],Stores!A:A,Stores!C:C, "Not Found")</f>
        <v>Johnmouth</v>
      </c>
      <c r="Z2575" t="str">
        <f>_xlfn.XLOOKUP(Table4[[#This Row],[StoreID]],Stores!A:A,Stores!D:D, "Not Found")</f>
        <v>East</v>
      </c>
    </row>
    <row r="2576" spans="1:26">
      <c r="A2576" t="s">
        <v>3442</v>
      </c>
      <c r="B2576" s="1">
        <v>45818</v>
      </c>
      <c r="C2576" t="s">
        <v>396</v>
      </c>
      <c r="D2576" t="s">
        <v>747</v>
      </c>
      <c r="E2576" t="s">
        <v>839</v>
      </c>
      <c r="F2576">
        <v>2</v>
      </c>
      <c r="G2576">
        <v>0.05</v>
      </c>
      <c r="H2576" t="s">
        <v>868</v>
      </c>
      <c r="I2576" s="4">
        <f>Table4[[#This Row],[Quantity]]*Table4[[#This Row],[UnitPrice]]</f>
        <v>2269.6</v>
      </c>
      <c r="J2576" s="4">
        <f>Table4[[#This Row],[Gross Revenue]]*(1-Table4[[#This Row],[Discount]])</f>
        <v>2156.12</v>
      </c>
      <c r="K2576" s="4">
        <f>Table4[[#This Row],[Quantity]]*Table4[[#This Row],[CostPrice]]</f>
        <v>1350.2</v>
      </c>
      <c r="L2576" s="4">
        <f>Table4[[#This Row],[Net Revenue]]-Table4[[#This Row],[Total Cost]]</f>
        <v>805.91999999999985</v>
      </c>
      <c r="M2576" t="str">
        <f>_xlfn.XLOOKUP(Table4[[#This Row],[ProductID]], Products!A:A,Products!B:B, "Not Found")</f>
        <v>World Watches</v>
      </c>
      <c r="N2576" t="str">
        <f>TEXT(Table4[[#This Row],[Date]], "mmm")</f>
        <v>Jun</v>
      </c>
      <c r="O2576" t="str">
        <f>TEXT(Table4[[#This Row],[Date]], "yyyy")</f>
        <v>2025</v>
      </c>
      <c r="P2576" t="str">
        <f>_xlfn.XLOOKUP(Table4[[#This Row],[ProductID]],Products!A:A,Products!C:C, "Not Found")</f>
        <v>Fashion</v>
      </c>
      <c r="Q2576" t="str">
        <f>_xlfn.XLOOKUP(Table4[[#This Row],[ProductID]],Products!A:A,Products!D:D,"Not Found")</f>
        <v>Watches</v>
      </c>
      <c r="R2576">
        <f>_xlfn.XLOOKUP(Table4[[#This Row],[ProductID]],Products!A:A,Products!E:E,"Not Found")</f>
        <v>1134.8</v>
      </c>
      <c r="S2576">
        <f>_xlfn.XLOOKUP(Table4[[#This Row],[ProductID]],Products!A:A,Products!F:F, "Not Found")</f>
        <v>675.1</v>
      </c>
      <c r="T2576" t="str">
        <f>_xlfn.XLOOKUP(Table4[[#This Row],[CustomerID]],Customers!A:A,Customers!D:D, "Not Found")</f>
        <v>F</v>
      </c>
      <c r="U2576" s="6">
        <f>_xlfn.XLOOKUP(Table4[[#This Row],[CustomerID]],Customers!A:A,Customers!E:E, "Not Found")</f>
        <v>31890</v>
      </c>
      <c r="V2576">
        <f ca="1">DATEDIF(Table4[[#This Row],[CustomerBirthday]], TODAY(), "Y")</f>
        <v>39</v>
      </c>
      <c r="W2576" t="str" cm="1">
        <f t="array" aca="1" ref="W2576" ca="1">_xlfn.IFS(Table4[[#This Row],[Age]]&lt;25, "Under 25",Table4[[#This Row],[Age]]=34, "25-34", Table4[[#This Row],[Age]]&lt;=49, "35-49", Table4[[#This Row],[Age]]&lt;=64, "50-64", Table4[[#This Row],[Age]]&gt;=65, "65+")</f>
        <v>35-49</v>
      </c>
      <c r="X2576" t="str">
        <f>_xlfn.XLOOKUP(Table4[[#This Row],[StoreID]],Stores!A:A,Stores!B:B, "Not found")</f>
        <v>MegaMart New Michele</v>
      </c>
      <c r="Y2576" t="str">
        <f>_xlfn.XLOOKUP(Table4[[#This Row],[StoreID]],Stores!A:A,Stores!C:C, "Not Found")</f>
        <v>New Michele</v>
      </c>
      <c r="Z2576" t="str">
        <f>_xlfn.XLOOKUP(Table4[[#This Row],[StoreID]],Stores!A:A,Stores!D:D, "Not Found")</f>
        <v>West</v>
      </c>
    </row>
    <row r="2577" spans="1:26">
      <c r="A2577" t="s">
        <v>3443</v>
      </c>
      <c r="B2577" s="1">
        <v>45887</v>
      </c>
      <c r="C2577" t="s">
        <v>210</v>
      </c>
      <c r="D2577" t="s">
        <v>798</v>
      </c>
      <c r="E2577" t="s">
        <v>839</v>
      </c>
      <c r="F2577">
        <v>1</v>
      </c>
      <c r="G2577">
        <v>0.1</v>
      </c>
      <c r="H2577" t="s">
        <v>875</v>
      </c>
      <c r="I2577" s="4">
        <f>Table4[[#This Row],[Quantity]]*Table4[[#This Row],[UnitPrice]]</f>
        <v>1501.46</v>
      </c>
      <c r="J2577" s="4">
        <f>Table4[[#This Row],[Gross Revenue]]*(1-Table4[[#This Row],[Discount]])</f>
        <v>1351.3140000000001</v>
      </c>
      <c r="K2577" s="4">
        <f>Table4[[#This Row],[Quantity]]*Table4[[#This Row],[CostPrice]]</f>
        <v>1167.73</v>
      </c>
      <c r="L2577" s="4">
        <f>Table4[[#This Row],[Net Revenue]]-Table4[[#This Row],[Total Cost]]</f>
        <v>183.58400000000006</v>
      </c>
      <c r="M2577" t="str">
        <f>_xlfn.XLOOKUP(Table4[[#This Row],[ProductID]], Products!A:A,Products!B:B, "Not Found")</f>
        <v>New Watches</v>
      </c>
      <c r="N2577" t="str">
        <f>TEXT(Table4[[#This Row],[Date]], "mmm")</f>
        <v>Aug</v>
      </c>
      <c r="O2577" t="str">
        <f>TEXT(Table4[[#This Row],[Date]], "yyyy")</f>
        <v>2025</v>
      </c>
      <c r="P2577" t="str">
        <f>_xlfn.XLOOKUP(Table4[[#This Row],[ProductID]],Products!A:A,Products!C:C, "Not Found")</f>
        <v>Fashion</v>
      </c>
      <c r="Q2577" t="str">
        <f>_xlfn.XLOOKUP(Table4[[#This Row],[ProductID]],Products!A:A,Products!D:D,"Not Found")</f>
        <v>Watches</v>
      </c>
      <c r="R2577">
        <f>_xlfn.XLOOKUP(Table4[[#This Row],[ProductID]],Products!A:A,Products!E:E,"Not Found")</f>
        <v>1501.46</v>
      </c>
      <c r="S2577">
        <f>_xlfn.XLOOKUP(Table4[[#This Row],[ProductID]],Products!A:A,Products!F:F, "Not Found")</f>
        <v>1167.73</v>
      </c>
      <c r="T2577" t="str">
        <f>_xlfn.XLOOKUP(Table4[[#This Row],[CustomerID]],Customers!A:A,Customers!D:D, "Not Found")</f>
        <v>F</v>
      </c>
      <c r="U2577" s="6">
        <f>_xlfn.XLOOKUP(Table4[[#This Row],[CustomerID]],Customers!A:A,Customers!E:E, "Not Found")</f>
        <v>37570</v>
      </c>
      <c r="V2577">
        <f ca="1">DATEDIF(Table4[[#This Row],[CustomerBirthday]], TODAY(), "Y")</f>
        <v>23</v>
      </c>
      <c r="W2577" t="str" cm="1">
        <f t="array" aca="1" ref="W2577" ca="1">_xlfn.IFS(Table4[[#This Row],[Age]]&lt;25, "Under 25",Table4[[#This Row],[Age]]=34, "25-34", Table4[[#This Row],[Age]]&lt;=49, "35-49", Table4[[#This Row],[Age]]&lt;=64, "50-64", Table4[[#This Row],[Age]]&gt;=65, "65+")</f>
        <v>Under 25</v>
      </c>
      <c r="X2577" t="str">
        <f>_xlfn.XLOOKUP(Table4[[#This Row],[StoreID]],Stores!A:A,Stores!B:B, "Not found")</f>
        <v>MegaMart New Michele</v>
      </c>
      <c r="Y2577" t="str">
        <f>_xlfn.XLOOKUP(Table4[[#This Row],[StoreID]],Stores!A:A,Stores!C:C, "Not Found")</f>
        <v>New Michele</v>
      </c>
      <c r="Z2577" t="str">
        <f>_xlfn.XLOOKUP(Table4[[#This Row],[StoreID]],Stores!A:A,Stores!D:D, "Not Found")</f>
        <v>West</v>
      </c>
    </row>
    <row r="2578" spans="1:26">
      <c r="A2578" t="s">
        <v>3444</v>
      </c>
      <c r="B2578" s="1">
        <v>45478</v>
      </c>
      <c r="C2578" t="s">
        <v>438</v>
      </c>
      <c r="D2578" t="s">
        <v>784</v>
      </c>
      <c r="E2578" t="s">
        <v>842</v>
      </c>
      <c r="F2578">
        <v>2</v>
      </c>
      <c r="G2578">
        <v>0.1</v>
      </c>
      <c r="H2578" t="s">
        <v>865</v>
      </c>
      <c r="I2578" s="4">
        <f>Table4[[#This Row],[Quantity]]*Table4[[#This Row],[UnitPrice]]</f>
        <v>2970.1</v>
      </c>
      <c r="J2578" s="4">
        <f>Table4[[#This Row],[Gross Revenue]]*(1-Table4[[#This Row],[Discount]])</f>
        <v>2673.09</v>
      </c>
      <c r="K2578" s="4">
        <f>Table4[[#This Row],[Quantity]]*Table4[[#This Row],[CostPrice]]</f>
        <v>1976.62</v>
      </c>
      <c r="L2578" s="4">
        <f>Table4[[#This Row],[Net Revenue]]-Table4[[#This Row],[Total Cost]]</f>
        <v>696.47000000000025</v>
      </c>
      <c r="M2578" t="str">
        <f>_xlfn.XLOOKUP(Table4[[#This Row],[ProductID]], Products!A:A,Products!B:B, "Not Found")</f>
        <v>Road Clothing</v>
      </c>
      <c r="N2578" t="str">
        <f>TEXT(Table4[[#This Row],[Date]], "mmm")</f>
        <v>Jul</v>
      </c>
      <c r="O2578" t="str">
        <f>TEXT(Table4[[#This Row],[Date]], "yyyy")</f>
        <v>2024</v>
      </c>
      <c r="P2578" t="str">
        <f>_xlfn.XLOOKUP(Table4[[#This Row],[ProductID]],Products!A:A,Products!C:C, "Not Found")</f>
        <v>Fashion</v>
      </c>
      <c r="Q2578" t="str">
        <f>_xlfn.XLOOKUP(Table4[[#This Row],[ProductID]],Products!A:A,Products!D:D,"Not Found")</f>
        <v>Clothing</v>
      </c>
      <c r="R2578">
        <f>_xlfn.XLOOKUP(Table4[[#This Row],[ProductID]],Products!A:A,Products!E:E,"Not Found")</f>
        <v>1485.05</v>
      </c>
      <c r="S2578">
        <f>_xlfn.XLOOKUP(Table4[[#This Row],[ProductID]],Products!A:A,Products!F:F, "Not Found")</f>
        <v>988.31</v>
      </c>
      <c r="T2578" t="str">
        <f>_xlfn.XLOOKUP(Table4[[#This Row],[CustomerID]],Customers!A:A,Customers!D:D, "Not Found")</f>
        <v>M</v>
      </c>
      <c r="U2578" s="6">
        <f>_xlfn.XLOOKUP(Table4[[#This Row],[CustomerID]],Customers!A:A,Customers!E:E, "Not Found")</f>
        <v>27633</v>
      </c>
      <c r="V2578">
        <f ca="1">DATEDIF(Table4[[#This Row],[CustomerBirthday]], TODAY(), "Y")</f>
        <v>50</v>
      </c>
      <c r="W2578" t="str" cm="1">
        <f t="array" aca="1" ref="W2578" ca="1">_xlfn.IFS(Table4[[#This Row],[Age]]&lt;25, "Under 25",Table4[[#This Row],[Age]]=34, "25-34", Table4[[#This Row],[Age]]&lt;=49, "35-49", Table4[[#This Row],[Age]]&lt;=64, "50-64", Table4[[#This Row],[Age]]&gt;=65, "65+")</f>
        <v>50-64</v>
      </c>
      <c r="X2578" t="str">
        <f>_xlfn.XLOOKUP(Table4[[#This Row],[StoreID]],Stores!A:A,Stores!B:B, "Not found")</f>
        <v>MegaMart Brianahaven</v>
      </c>
      <c r="Y2578" t="str">
        <f>_xlfn.XLOOKUP(Table4[[#This Row],[StoreID]],Stores!A:A,Stores!C:C, "Not Found")</f>
        <v>Brianahaven</v>
      </c>
      <c r="Z2578" t="str">
        <f>_xlfn.XLOOKUP(Table4[[#This Row],[StoreID]],Stores!A:A,Stores!D:D, "Not Found")</f>
        <v>North</v>
      </c>
    </row>
    <row r="2579" spans="1:26">
      <c r="A2579" t="s">
        <v>3445</v>
      </c>
      <c r="B2579" s="1">
        <v>45376</v>
      </c>
      <c r="C2579" t="s">
        <v>287</v>
      </c>
      <c r="D2579" t="s">
        <v>782</v>
      </c>
      <c r="E2579" t="s">
        <v>842</v>
      </c>
      <c r="F2579">
        <v>3</v>
      </c>
      <c r="G2579">
        <v>0.15</v>
      </c>
      <c r="H2579" t="s">
        <v>865</v>
      </c>
      <c r="I2579" s="4">
        <f>Table4[[#This Row],[Quantity]]*Table4[[#This Row],[UnitPrice]]</f>
        <v>2021.34</v>
      </c>
      <c r="J2579" s="4">
        <f>Table4[[#This Row],[Gross Revenue]]*(1-Table4[[#This Row],[Discount]])</f>
        <v>1718.1389999999999</v>
      </c>
      <c r="K2579" s="4">
        <f>Table4[[#This Row],[Quantity]]*Table4[[#This Row],[CostPrice]]</f>
        <v>1089.99</v>
      </c>
      <c r="L2579" s="4">
        <f>Table4[[#This Row],[Net Revenue]]-Table4[[#This Row],[Total Cost]]</f>
        <v>628.14899999999989</v>
      </c>
      <c r="M2579" t="str">
        <f>_xlfn.XLOOKUP(Table4[[#This Row],[ProductID]], Products!A:A,Products!B:B, "Not Found")</f>
        <v>Deal Smartphone</v>
      </c>
      <c r="N2579" t="str">
        <f>TEXT(Table4[[#This Row],[Date]], "mmm")</f>
        <v>Mar</v>
      </c>
      <c r="O2579" t="str">
        <f>TEXT(Table4[[#This Row],[Date]], "yyyy")</f>
        <v>2024</v>
      </c>
      <c r="P2579" t="str">
        <f>_xlfn.XLOOKUP(Table4[[#This Row],[ProductID]],Products!A:A,Products!C:C, "Not Found")</f>
        <v>Electronics</v>
      </c>
      <c r="Q2579" t="str">
        <f>_xlfn.XLOOKUP(Table4[[#This Row],[ProductID]],Products!A:A,Products!D:D,"Not Found")</f>
        <v>Smartphone</v>
      </c>
      <c r="R2579">
        <f>_xlfn.XLOOKUP(Table4[[#This Row],[ProductID]],Products!A:A,Products!E:E,"Not Found")</f>
        <v>673.78</v>
      </c>
      <c r="S2579">
        <f>_xlfn.XLOOKUP(Table4[[#This Row],[ProductID]],Products!A:A,Products!F:F, "Not Found")</f>
        <v>363.33</v>
      </c>
      <c r="T2579" t="str">
        <f>_xlfn.XLOOKUP(Table4[[#This Row],[CustomerID]],Customers!A:A,Customers!D:D, "Not Found")</f>
        <v>M</v>
      </c>
      <c r="U2579" s="6">
        <f>_xlfn.XLOOKUP(Table4[[#This Row],[CustomerID]],Customers!A:A,Customers!E:E, "Not Found")</f>
        <v>38700</v>
      </c>
      <c r="V2579">
        <f ca="1">DATEDIF(Table4[[#This Row],[CustomerBirthday]], TODAY(), "Y")</f>
        <v>20</v>
      </c>
      <c r="W2579" t="str" cm="1">
        <f t="array" aca="1" ref="W2579" ca="1">_xlfn.IFS(Table4[[#This Row],[Age]]&lt;25, "Under 25",Table4[[#This Row],[Age]]=34, "25-34", Table4[[#This Row],[Age]]&lt;=49, "35-49", Table4[[#This Row],[Age]]&lt;=64, "50-64", Table4[[#This Row],[Age]]&gt;=65, "65+")</f>
        <v>Under 25</v>
      </c>
      <c r="X2579" t="str">
        <f>_xlfn.XLOOKUP(Table4[[#This Row],[StoreID]],Stores!A:A,Stores!B:B, "Not found")</f>
        <v>MegaMart Brianahaven</v>
      </c>
      <c r="Y2579" t="str">
        <f>_xlfn.XLOOKUP(Table4[[#This Row],[StoreID]],Stores!A:A,Stores!C:C, "Not Found")</f>
        <v>Brianahaven</v>
      </c>
      <c r="Z2579" t="str">
        <f>_xlfn.XLOOKUP(Table4[[#This Row],[StoreID]],Stores!A:A,Stores!D:D, "Not Found")</f>
        <v>North</v>
      </c>
    </row>
    <row r="2580" spans="1:26">
      <c r="A2580" t="s">
        <v>3446</v>
      </c>
      <c r="B2580" s="1">
        <v>45578</v>
      </c>
      <c r="C2580" t="s">
        <v>531</v>
      </c>
      <c r="D2580" t="s">
        <v>715</v>
      </c>
      <c r="E2580" t="s">
        <v>839</v>
      </c>
      <c r="F2580">
        <v>5</v>
      </c>
      <c r="G2580">
        <v>0</v>
      </c>
      <c r="H2580" t="s">
        <v>871</v>
      </c>
      <c r="I2580" s="4">
        <f>Table4[[#This Row],[Quantity]]*Table4[[#This Row],[UnitPrice]]</f>
        <v>4093.8</v>
      </c>
      <c r="J2580" s="4">
        <f>Table4[[#This Row],[Gross Revenue]]*(1-Table4[[#This Row],[Discount]])</f>
        <v>4093.8</v>
      </c>
      <c r="K2580" s="4">
        <f>Table4[[#This Row],[Quantity]]*Table4[[#This Row],[CostPrice]]</f>
        <v>2638.1</v>
      </c>
      <c r="L2580" s="4">
        <f>Table4[[#This Row],[Net Revenue]]-Table4[[#This Row],[Total Cost]]</f>
        <v>1455.7000000000003</v>
      </c>
      <c r="M2580" t="str">
        <f>_xlfn.XLOOKUP(Table4[[#This Row],[ProductID]], Products!A:A,Products!B:B, "Not Found")</f>
        <v>Audience Television</v>
      </c>
      <c r="N2580" t="str">
        <f>TEXT(Table4[[#This Row],[Date]], "mmm")</f>
        <v>Oct</v>
      </c>
      <c r="O2580" t="str">
        <f>TEXT(Table4[[#This Row],[Date]], "yyyy")</f>
        <v>2024</v>
      </c>
      <c r="P2580" t="str">
        <f>_xlfn.XLOOKUP(Table4[[#This Row],[ProductID]],Products!A:A,Products!C:C, "Not Found")</f>
        <v>Electronics</v>
      </c>
      <c r="Q2580" t="str">
        <f>_xlfn.XLOOKUP(Table4[[#This Row],[ProductID]],Products!A:A,Products!D:D,"Not Found")</f>
        <v>Television</v>
      </c>
      <c r="R2580">
        <f>_xlfn.XLOOKUP(Table4[[#This Row],[ProductID]],Products!A:A,Products!E:E,"Not Found")</f>
        <v>818.76</v>
      </c>
      <c r="S2580">
        <f>_xlfn.XLOOKUP(Table4[[#This Row],[ProductID]],Products!A:A,Products!F:F, "Not Found")</f>
        <v>527.62</v>
      </c>
      <c r="T2580" t="str">
        <f>_xlfn.XLOOKUP(Table4[[#This Row],[CustomerID]],Customers!A:A,Customers!D:D, "Not Found")</f>
        <v>F</v>
      </c>
      <c r="U2580" s="6">
        <f>_xlfn.XLOOKUP(Table4[[#This Row],[CustomerID]],Customers!A:A,Customers!E:E, "Not Found")</f>
        <v>35515</v>
      </c>
      <c r="V2580">
        <f ca="1">DATEDIF(Table4[[#This Row],[CustomerBirthday]], TODAY(), "Y")</f>
        <v>29</v>
      </c>
      <c r="W2580" t="str" cm="1">
        <f t="array" aca="1" ref="W2580" ca="1">_xlfn.IFS(Table4[[#This Row],[Age]]&lt;25, "Under 25",Table4[[#This Row],[Age]]=34, "25-34", Table4[[#This Row],[Age]]&lt;=49, "35-49", Table4[[#This Row],[Age]]&lt;=64, "50-64", Table4[[#This Row],[Age]]&gt;=65, "65+")</f>
        <v>35-49</v>
      </c>
      <c r="X2580" t="str">
        <f>_xlfn.XLOOKUP(Table4[[#This Row],[StoreID]],Stores!A:A,Stores!B:B, "Not found")</f>
        <v>MegaMart New Michele</v>
      </c>
      <c r="Y2580" t="str">
        <f>_xlfn.XLOOKUP(Table4[[#This Row],[StoreID]],Stores!A:A,Stores!C:C, "Not Found")</f>
        <v>New Michele</v>
      </c>
      <c r="Z2580" t="str">
        <f>_xlfn.XLOOKUP(Table4[[#This Row],[StoreID]],Stores!A:A,Stores!D:D, "Not Found")</f>
        <v>West</v>
      </c>
    </row>
    <row r="2581" spans="1:26">
      <c r="A2581" t="s">
        <v>3447</v>
      </c>
      <c r="B2581" s="1">
        <v>45630</v>
      </c>
      <c r="C2581" t="s">
        <v>148</v>
      </c>
      <c r="D2581" t="s">
        <v>711</v>
      </c>
      <c r="E2581" t="s">
        <v>846</v>
      </c>
      <c r="F2581">
        <v>3</v>
      </c>
      <c r="G2581">
        <v>0</v>
      </c>
      <c r="H2581" t="s">
        <v>871</v>
      </c>
      <c r="I2581" s="4">
        <f>Table4[[#This Row],[Quantity]]*Table4[[#This Row],[UnitPrice]]</f>
        <v>5021.07</v>
      </c>
      <c r="J2581" s="4">
        <f>Table4[[#This Row],[Gross Revenue]]*(1-Table4[[#This Row],[Discount]])</f>
        <v>5021.07</v>
      </c>
      <c r="K2581" s="4">
        <f>Table4[[#This Row],[Quantity]]*Table4[[#This Row],[CostPrice]]</f>
        <v>3970.1400000000003</v>
      </c>
      <c r="L2581" s="4">
        <f>Table4[[#This Row],[Net Revenue]]-Table4[[#This Row],[Total Cost]]</f>
        <v>1050.9299999999994</v>
      </c>
      <c r="M2581" t="str">
        <f>_xlfn.XLOOKUP(Table4[[#This Row],[ProductID]], Products!A:A,Products!B:B, "Not Found")</f>
        <v>Like Camera</v>
      </c>
      <c r="N2581" t="str">
        <f>TEXT(Table4[[#This Row],[Date]], "mmm")</f>
        <v>Dec</v>
      </c>
      <c r="O2581" t="str">
        <f>TEXT(Table4[[#This Row],[Date]], "yyyy")</f>
        <v>2024</v>
      </c>
      <c r="P2581" t="str">
        <f>_xlfn.XLOOKUP(Table4[[#This Row],[ProductID]],Products!A:A,Products!C:C, "Not Found")</f>
        <v>Electronics</v>
      </c>
      <c r="Q2581" t="str">
        <f>_xlfn.XLOOKUP(Table4[[#This Row],[ProductID]],Products!A:A,Products!D:D,"Not Found")</f>
        <v>Camera</v>
      </c>
      <c r="R2581">
        <f>_xlfn.XLOOKUP(Table4[[#This Row],[ProductID]],Products!A:A,Products!E:E,"Not Found")</f>
        <v>1673.69</v>
      </c>
      <c r="S2581">
        <f>_xlfn.XLOOKUP(Table4[[#This Row],[ProductID]],Products!A:A,Products!F:F, "Not Found")</f>
        <v>1323.38</v>
      </c>
      <c r="T2581" t="str">
        <f>_xlfn.XLOOKUP(Table4[[#This Row],[CustomerID]],Customers!A:A,Customers!D:D, "Not Found")</f>
        <v>M</v>
      </c>
      <c r="U2581" s="6">
        <f>_xlfn.XLOOKUP(Table4[[#This Row],[CustomerID]],Customers!A:A,Customers!E:E, "Not Found")</f>
        <v>27138</v>
      </c>
      <c r="V2581">
        <f ca="1">DATEDIF(Table4[[#This Row],[CustomerBirthday]], TODAY(), "Y")</f>
        <v>52</v>
      </c>
      <c r="W2581" t="str" cm="1">
        <f t="array" aca="1" ref="W2581" ca="1">_xlfn.IFS(Table4[[#This Row],[Age]]&lt;25, "Under 25",Table4[[#This Row],[Age]]=34, "25-34", Table4[[#This Row],[Age]]&lt;=49, "35-49", Table4[[#This Row],[Age]]&lt;=64, "50-64", Table4[[#This Row],[Age]]&gt;=65, "65+")</f>
        <v>50-64</v>
      </c>
      <c r="X2581" t="str">
        <f>_xlfn.XLOOKUP(Table4[[#This Row],[StoreID]],Stores!A:A,Stores!B:B, "Not found")</f>
        <v>MegaMart Johnmouth</v>
      </c>
      <c r="Y2581" t="str">
        <f>_xlfn.XLOOKUP(Table4[[#This Row],[StoreID]],Stores!A:A,Stores!C:C, "Not Found")</f>
        <v>Johnmouth</v>
      </c>
      <c r="Z2581" t="str">
        <f>_xlfn.XLOOKUP(Table4[[#This Row],[StoreID]],Stores!A:A,Stores!D:D, "Not Found")</f>
        <v>East</v>
      </c>
    </row>
    <row r="2582" spans="1:26">
      <c r="A2582" t="s">
        <v>3448</v>
      </c>
      <c r="B2582" s="1">
        <v>45702</v>
      </c>
      <c r="C2582" t="s">
        <v>358</v>
      </c>
      <c r="D2582" t="s">
        <v>798</v>
      </c>
      <c r="E2582" t="s">
        <v>846</v>
      </c>
      <c r="F2582">
        <v>3</v>
      </c>
      <c r="G2582">
        <v>0.1</v>
      </c>
      <c r="H2582" t="s">
        <v>865</v>
      </c>
      <c r="I2582" s="4">
        <f>Table4[[#This Row],[Quantity]]*Table4[[#This Row],[UnitPrice]]</f>
        <v>4504.38</v>
      </c>
      <c r="J2582" s="4">
        <f>Table4[[#This Row],[Gross Revenue]]*(1-Table4[[#This Row],[Discount]])</f>
        <v>4053.942</v>
      </c>
      <c r="K2582" s="4">
        <f>Table4[[#This Row],[Quantity]]*Table4[[#This Row],[CostPrice]]</f>
        <v>3503.19</v>
      </c>
      <c r="L2582" s="4">
        <f>Table4[[#This Row],[Net Revenue]]-Table4[[#This Row],[Total Cost]]</f>
        <v>550.75199999999995</v>
      </c>
      <c r="M2582" t="str">
        <f>_xlfn.XLOOKUP(Table4[[#This Row],[ProductID]], Products!A:A,Products!B:B, "Not Found")</f>
        <v>New Watches</v>
      </c>
      <c r="N2582" t="str">
        <f>TEXT(Table4[[#This Row],[Date]], "mmm")</f>
        <v>Feb</v>
      </c>
      <c r="O2582" t="str">
        <f>TEXT(Table4[[#This Row],[Date]], "yyyy")</f>
        <v>2025</v>
      </c>
      <c r="P2582" t="str">
        <f>_xlfn.XLOOKUP(Table4[[#This Row],[ProductID]],Products!A:A,Products!C:C, "Not Found")</f>
        <v>Fashion</v>
      </c>
      <c r="Q2582" t="str">
        <f>_xlfn.XLOOKUP(Table4[[#This Row],[ProductID]],Products!A:A,Products!D:D,"Not Found")</f>
        <v>Watches</v>
      </c>
      <c r="R2582">
        <f>_xlfn.XLOOKUP(Table4[[#This Row],[ProductID]],Products!A:A,Products!E:E,"Not Found")</f>
        <v>1501.46</v>
      </c>
      <c r="S2582">
        <f>_xlfn.XLOOKUP(Table4[[#This Row],[ProductID]],Products!A:A,Products!F:F, "Not Found")</f>
        <v>1167.73</v>
      </c>
      <c r="T2582" t="str">
        <f>_xlfn.XLOOKUP(Table4[[#This Row],[CustomerID]],Customers!A:A,Customers!D:D, "Not Found")</f>
        <v>M</v>
      </c>
      <c r="U2582" s="6">
        <f>_xlfn.XLOOKUP(Table4[[#This Row],[CustomerID]],Customers!A:A,Customers!E:E, "Not Found")</f>
        <v>30183</v>
      </c>
      <c r="V2582">
        <f ca="1">DATEDIF(Table4[[#This Row],[CustomerBirthday]], TODAY(), "Y")</f>
        <v>43</v>
      </c>
      <c r="W2582" t="str" cm="1">
        <f t="array" aca="1" ref="W2582" ca="1">_xlfn.IFS(Table4[[#This Row],[Age]]&lt;25, "Under 25",Table4[[#This Row],[Age]]=34, "25-34", Table4[[#This Row],[Age]]&lt;=49, "35-49", Table4[[#This Row],[Age]]&lt;=64, "50-64", Table4[[#This Row],[Age]]&gt;=65, "65+")</f>
        <v>35-49</v>
      </c>
      <c r="X2582" t="str">
        <f>_xlfn.XLOOKUP(Table4[[#This Row],[StoreID]],Stores!A:A,Stores!B:B, "Not found")</f>
        <v>MegaMart Johnmouth</v>
      </c>
      <c r="Y2582" t="str">
        <f>_xlfn.XLOOKUP(Table4[[#This Row],[StoreID]],Stores!A:A,Stores!C:C, "Not Found")</f>
        <v>Johnmouth</v>
      </c>
      <c r="Z2582" t="str">
        <f>_xlfn.XLOOKUP(Table4[[#This Row],[StoreID]],Stores!A:A,Stores!D:D, "Not Found")</f>
        <v>East</v>
      </c>
    </row>
    <row r="2583" spans="1:26">
      <c r="A2583" t="s">
        <v>3449</v>
      </c>
      <c r="B2583" s="1">
        <v>45477</v>
      </c>
      <c r="C2583" t="s">
        <v>650</v>
      </c>
      <c r="D2583" t="s">
        <v>786</v>
      </c>
      <c r="E2583" t="s">
        <v>835</v>
      </c>
      <c r="F2583">
        <v>5</v>
      </c>
      <c r="G2583">
        <v>0.1</v>
      </c>
      <c r="H2583" t="s">
        <v>868</v>
      </c>
      <c r="I2583" s="4">
        <f>Table4[[#This Row],[Quantity]]*Table4[[#This Row],[UnitPrice]]</f>
        <v>146.19999999999999</v>
      </c>
      <c r="J2583" s="4">
        <f>Table4[[#This Row],[Gross Revenue]]*(1-Table4[[#This Row],[Discount]])</f>
        <v>131.57999999999998</v>
      </c>
      <c r="K2583" s="4">
        <f>Table4[[#This Row],[Quantity]]*Table4[[#This Row],[CostPrice]]</f>
        <v>76.399999999999991</v>
      </c>
      <c r="L2583" s="4">
        <f>Table4[[#This Row],[Net Revenue]]-Table4[[#This Row],[Total Cost]]</f>
        <v>55.179999999999993</v>
      </c>
      <c r="M2583" t="str">
        <f>_xlfn.XLOOKUP(Table4[[#This Row],[ProductID]], Products!A:A,Products!B:B, "Not Found")</f>
        <v>National Watches</v>
      </c>
      <c r="N2583" t="str">
        <f>TEXT(Table4[[#This Row],[Date]], "mmm")</f>
        <v>Jul</v>
      </c>
      <c r="O2583" t="str">
        <f>TEXT(Table4[[#This Row],[Date]], "yyyy")</f>
        <v>2024</v>
      </c>
      <c r="P2583" t="str">
        <f>_xlfn.XLOOKUP(Table4[[#This Row],[ProductID]],Products!A:A,Products!C:C, "Not Found")</f>
        <v>Fashion</v>
      </c>
      <c r="Q2583" t="str">
        <f>_xlfn.XLOOKUP(Table4[[#This Row],[ProductID]],Products!A:A,Products!D:D,"Not Found")</f>
        <v>Watches</v>
      </c>
      <c r="R2583">
        <f>_xlfn.XLOOKUP(Table4[[#This Row],[ProductID]],Products!A:A,Products!E:E,"Not Found")</f>
        <v>29.24</v>
      </c>
      <c r="S2583">
        <f>_xlfn.XLOOKUP(Table4[[#This Row],[ProductID]],Products!A:A,Products!F:F, "Not Found")</f>
        <v>15.28</v>
      </c>
      <c r="T2583" t="str">
        <f>_xlfn.XLOOKUP(Table4[[#This Row],[CustomerID]],Customers!A:A,Customers!D:D, "Not Found")</f>
        <v>M</v>
      </c>
      <c r="U2583" s="6">
        <f>_xlfn.XLOOKUP(Table4[[#This Row],[CustomerID]],Customers!A:A,Customers!E:E, "Not Found")</f>
        <v>37724</v>
      </c>
      <c r="V2583">
        <f ca="1">DATEDIF(Table4[[#This Row],[CustomerBirthday]], TODAY(), "Y")</f>
        <v>23</v>
      </c>
      <c r="W2583" t="str" cm="1">
        <f t="array" aca="1" ref="W2583" ca="1">_xlfn.IFS(Table4[[#This Row],[Age]]&lt;25, "Under 25",Table4[[#This Row],[Age]]=34, "25-34", Table4[[#This Row],[Age]]&lt;=49, "35-49", Table4[[#This Row],[Age]]&lt;=64, "50-64", Table4[[#This Row],[Age]]&gt;=65, "65+")</f>
        <v>Under 25</v>
      </c>
      <c r="X2583" t="str">
        <f>_xlfn.XLOOKUP(Table4[[#This Row],[StoreID]],Stores!A:A,Stores!B:B, "Not found")</f>
        <v>MegaMart Peckmouth</v>
      </c>
      <c r="Y2583" t="str">
        <f>_xlfn.XLOOKUP(Table4[[#This Row],[StoreID]],Stores!A:A,Stores!C:C, "Not Found")</f>
        <v>Peckmouth</v>
      </c>
      <c r="Z2583" t="str">
        <f>_xlfn.XLOOKUP(Table4[[#This Row],[StoreID]],Stores!A:A,Stores!D:D, "Not Found")</f>
        <v>East</v>
      </c>
    </row>
    <row r="2584" spans="1:26">
      <c r="A2584" t="s">
        <v>3450</v>
      </c>
      <c r="B2584" s="1">
        <v>45882</v>
      </c>
      <c r="C2584" t="s">
        <v>647</v>
      </c>
      <c r="D2584" t="s">
        <v>715</v>
      </c>
      <c r="E2584" t="s">
        <v>842</v>
      </c>
      <c r="F2584">
        <v>3</v>
      </c>
      <c r="G2584">
        <v>0.05</v>
      </c>
      <c r="H2584" t="s">
        <v>871</v>
      </c>
      <c r="I2584" s="4">
        <f>Table4[[#This Row],[Quantity]]*Table4[[#This Row],[UnitPrice]]</f>
        <v>2456.2799999999997</v>
      </c>
      <c r="J2584" s="4">
        <f>Table4[[#This Row],[Gross Revenue]]*(1-Table4[[#This Row],[Discount]])</f>
        <v>2333.4659999999994</v>
      </c>
      <c r="K2584" s="4">
        <f>Table4[[#This Row],[Quantity]]*Table4[[#This Row],[CostPrice]]</f>
        <v>1582.8600000000001</v>
      </c>
      <c r="L2584" s="4">
        <f>Table4[[#This Row],[Net Revenue]]-Table4[[#This Row],[Total Cost]]</f>
        <v>750.60599999999931</v>
      </c>
      <c r="M2584" t="str">
        <f>_xlfn.XLOOKUP(Table4[[#This Row],[ProductID]], Products!A:A,Products!B:B, "Not Found")</f>
        <v>Audience Television</v>
      </c>
      <c r="N2584" t="str">
        <f>TEXT(Table4[[#This Row],[Date]], "mmm")</f>
        <v>Aug</v>
      </c>
      <c r="O2584" t="str">
        <f>TEXT(Table4[[#This Row],[Date]], "yyyy")</f>
        <v>2025</v>
      </c>
      <c r="P2584" t="str">
        <f>_xlfn.XLOOKUP(Table4[[#This Row],[ProductID]],Products!A:A,Products!C:C, "Not Found")</f>
        <v>Electronics</v>
      </c>
      <c r="Q2584" t="str">
        <f>_xlfn.XLOOKUP(Table4[[#This Row],[ProductID]],Products!A:A,Products!D:D,"Not Found")</f>
        <v>Television</v>
      </c>
      <c r="R2584">
        <f>_xlfn.XLOOKUP(Table4[[#This Row],[ProductID]],Products!A:A,Products!E:E,"Not Found")</f>
        <v>818.76</v>
      </c>
      <c r="S2584">
        <f>_xlfn.XLOOKUP(Table4[[#This Row],[ProductID]],Products!A:A,Products!F:F, "Not Found")</f>
        <v>527.62</v>
      </c>
      <c r="T2584" t="str">
        <f>_xlfn.XLOOKUP(Table4[[#This Row],[CustomerID]],Customers!A:A,Customers!D:D, "Not Found")</f>
        <v>M</v>
      </c>
      <c r="U2584" s="6">
        <f>_xlfn.XLOOKUP(Table4[[#This Row],[CustomerID]],Customers!A:A,Customers!E:E, "Not Found")</f>
        <v>33196</v>
      </c>
      <c r="V2584">
        <f ca="1">DATEDIF(Table4[[#This Row],[CustomerBirthday]], TODAY(), "Y")</f>
        <v>35</v>
      </c>
      <c r="W2584" t="str" cm="1">
        <f t="array" aca="1" ref="W2584" ca="1">_xlfn.IFS(Table4[[#This Row],[Age]]&lt;25, "Under 25",Table4[[#This Row],[Age]]=34, "25-34", Table4[[#This Row],[Age]]&lt;=49, "35-49", Table4[[#This Row],[Age]]&lt;=64, "50-64", Table4[[#This Row],[Age]]&gt;=65, "65+")</f>
        <v>35-49</v>
      </c>
      <c r="X2584" t="str">
        <f>_xlfn.XLOOKUP(Table4[[#This Row],[StoreID]],Stores!A:A,Stores!B:B, "Not found")</f>
        <v>MegaMart Brianahaven</v>
      </c>
      <c r="Y2584" t="str">
        <f>_xlfn.XLOOKUP(Table4[[#This Row],[StoreID]],Stores!A:A,Stores!C:C, "Not Found")</f>
        <v>Brianahaven</v>
      </c>
      <c r="Z2584" t="str">
        <f>_xlfn.XLOOKUP(Table4[[#This Row],[StoreID]],Stores!A:A,Stores!D:D, "Not Found")</f>
        <v>North</v>
      </c>
    </row>
    <row r="2585" spans="1:26">
      <c r="A2585" t="s">
        <v>3451</v>
      </c>
      <c r="B2585" s="1">
        <v>45569</v>
      </c>
      <c r="C2585" t="s">
        <v>148</v>
      </c>
      <c r="D2585" t="s">
        <v>782</v>
      </c>
      <c r="E2585" t="s">
        <v>846</v>
      </c>
      <c r="F2585">
        <v>3</v>
      </c>
      <c r="G2585">
        <v>0.15</v>
      </c>
      <c r="H2585" t="s">
        <v>865</v>
      </c>
      <c r="I2585" s="4">
        <f>Table4[[#This Row],[Quantity]]*Table4[[#This Row],[UnitPrice]]</f>
        <v>2021.34</v>
      </c>
      <c r="J2585" s="4">
        <f>Table4[[#This Row],[Gross Revenue]]*(1-Table4[[#This Row],[Discount]])</f>
        <v>1718.1389999999999</v>
      </c>
      <c r="K2585" s="4">
        <f>Table4[[#This Row],[Quantity]]*Table4[[#This Row],[CostPrice]]</f>
        <v>1089.99</v>
      </c>
      <c r="L2585" s="4">
        <f>Table4[[#This Row],[Net Revenue]]-Table4[[#This Row],[Total Cost]]</f>
        <v>628.14899999999989</v>
      </c>
      <c r="M2585" t="str">
        <f>_xlfn.XLOOKUP(Table4[[#This Row],[ProductID]], Products!A:A,Products!B:B, "Not Found")</f>
        <v>Deal Smartphone</v>
      </c>
      <c r="N2585" t="str">
        <f>TEXT(Table4[[#This Row],[Date]], "mmm")</f>
        <v>Oct</v>
      </c>
      <c r="O2585" t="str">
        <f>TEXT(Table4[[#This Row],[Date]], "yyyy")</f>
        <v>2024</v>
      </c>
      <c r="P2585" t="str">
        <f>_xlfn.XLOOKUP(Table4[[#This Row],[ProductID]],Products!A:A,Products!C:C, "Not Found")</f>
        <v>Electronics</v>
      </c>
      <c r="Q2585" t="str">
        <f>_xlfn.XLOOKUP(Table4[[#This Row],[ProductID]],Products!A:A,Products!D:D,"Not Found")</f>
        <v>Smartphone</v>
      </c>
      <c r="R2585">
        <f>_xlfn.XLOOKUP(Table4[[#This Row],[ProductID]],Products!A:A,Products!E:E,"Not Found")</f>
        <v>673.78</v>
      </c>
      <c r="S2585">
        <f>_xlfn.XLOOKUP(Table4[[#This Row],[ProductID]],Products!A:A,Products!F:F, "Not Found")</f>
        <v>363.33</v>
      </c>
      <c r="T2585" t="str">
        <f>_xlfn.XLOOKUP(Table4[[#This Row],[CustomerID]],Customers!A:A,Customers!D:D, "Not Found")</f>
        <v>M</v>
      </c>
      <c r="U2585" s="6">
        <f>_xlfn.XLOOKUP(Table4[[#This Row],[CustomerID]],Customers!A:A,Customers!E:E, "Not Found")</f>
        <v>27138</v>
      </c>
      <c r="V2585">
        <f ca="1">DATEDIF(Table4[[#This Row],[CustomerBirthday]], TODAY(), "Y")</f>
        <v>52</v>
      </c>
      <c r="W2585" t="str" cm="1">
        <f t="array" aca="1" ref="W2585" ca="1">_xlfn.IFS(Table4[[#This Row],[Age]]&lt;25, "Under 25",Table4[[#This Row],[Age]]=34, "25-34", Table4[[#This Row],[Age]]&lt;=49, "35-49", Table4[[#This Row],[Age]]&lt;=64, "50-64", Table4[[#This Row],[Age]]&gt;=65, "65+")</f>
        <v>50-64</v>
      </c>
      <c r="X2585" t="str">
        <f>_xlfn.XLOOKUP(Table4[[#This Row],[StoreID]],Stores!A:A,Stores!B:B, "Not found")</f>
        <v>MegaMart Johnmouth</v>
      </c>
      <c r="Y2585" t="str">
        <f>_xlfn.XLOOKUP(Table4[[#This Row],[StoreID]],Stores!A:A,Stores!C:C, "Not Found")</f>
        <v>Johnmouth</v>
      </c>
      <c r="Z2585" t="str">
        <f>_xlfn.XLOOKUP(Table4[[#This Row],[StoreID]],Stores!A:A,Stores!D:D, "Not Found")</f>
        <v>East</v>
      </c>
    </row>
    <row r="2586" spans="1:26">
      <c r="A2586" t="s">
        <v>3452</v>
      </c>
      <c r="B2586" s="1">
        <v>45543</v>
      </c>
      <c r="C2586" t="s">
        <v>585</v>
      </c>
      <c r="D2586" t="s">
        <v>798</v>
      </c>
      <c r="E2586" t="s">
        <v>835</v>
      </c>
      <c r="F2586">
        <v>1</v>
      </c>
      <c r="G2586">
        <v>0.05</v>
      </c>
      <c r="H2586" t="s">
        <v>865</v>
      </c>
      <c r="I2586" s="4">
        <f>Table4[[#This Row],[Quantity]]*Table4[[#This Row],[UnitPrice]]</f>
        <v>1501.46</v>
      </c>
      <c r="J2586" s="4">
        <f>Table4[[#This Row],[Gross Revenue]]*(1-Table4[[#This Row],[Discount]])</f>
        <v>1426.3869999999999</v>
      </c>
      <c r="K2586" s="4">
        <f>Table4[[#This Row],[Quantity]]*Table4[[#This Row],[CostPrice]]</f>
        <v>1167.73</v>
      </c>
      <c r="L2586" s="4">
        <f>Table4[[#This Row],[Net Revenue]]-Table4[[#This Row],[Total Cost]]</f>
        <v>258.65699999999993</v>
      </c>
      <c r="M2586" t="str">
        <f>_xlfn.XLOOKUP(Table4[[#This Row],[ProductID]], Products!A:A,Products!B:B, "Not Found")</f>
        <v>New Watches</v>
      </c>
      <c r="N2586" t="str">
        <f>TEXT(Table4[[#This Row],[Date]], "mmm")</f>
        <v>Sep</v>
      </c>
      <c r="O2586" t="str">
        <f>TEXT(Table4[[#This Row],[Date]], "yyyy")</f>
        <v>2024</v>
      </c>
      <c r="P2586" t="str">
        <f>_xlfn.XLOOKUP(Table4[[#This Row],[ProductID]],Products!A:A,Products!C:C, "Not Found")</f>
        <v>Fashion</v>
      </c>
      <c r="Q2586" t="str">
        <f>_xlfn.XLOOKUP(Table4[[#This Row],[ProductID]],Products!A:A,Products!D:D,"Not Found")</f>
        <v>Watches</v>
      </c>
      <c r="R2586">
        <f>_xlfn.XLOOKUP(Table4[[#This Row],[ProductID]],Products!A:A,Products!E:E,"Not Found")</f>
        <v>1501.46</v>
      </c>
      <c r="S2586">
        <f>_xlfn.XLOOKUP(Table4[[#This Row],[ProductID]],Products!A:A,Products!F:F, "Not Found")</f>
        <v>1167.73</v>
      </c>
      <c r="T2586" t="str">
        <f>_xlfn.XLOOKUP(Table4[[#This Row],[CustomerID]],Customers!A:A,Customers!D:D, "Not Found")</f>
        <v>M</v>
      </c>
      <c r="U2586" s="6">
        <f>_xlfn.XLOOKUP(Table4[[#This Row],[CustomerID]],Customers!A:A,Customers!E:E, "Not Found")</f>
        <v>25047</v>
      </c>
      <c r="V2586">
        <f ca="1">DATEDIF(Table4[[#This Row],[CustomerBirthday]], TODAY(), "Y")</f>
        <v>57</v>
      </c>
      <c r="W2586" t="str" cm="1">
        <f t="array" aca="1" ref="W2586" ca="1">_xlfn.IFS(Table4[[#This Row],[Age]]&lt;25, "Under 25",Table4[[#This Row],[Age]]=34, "25-34", Table4[[#This Row],[Age]]&lt;=49, "35-49", Table4[[#This Row],[Age]]&lt;=64, "50-64", Table4[[#This Row],[Age]]&gt;=65, "65+")</f>
        <v>50-64</v>
      </c>
      <c r="X2586" t="str">
        <f>_xlfn.XLOOKUP(Table4[[#This Row],[StoreID]],Stores!A:A,Stores!B:B, "Not found")</f>
        <v>MegaMart Peckmouth</v>
      </c>
      <c r="Y2586" t="str">
        <f>_xlfn.XLOOKUP(Table4[[#This Row],[StoreID]],Stores!A:A,Stores!C:C, "Not Found")</f>
        <v>Peckmouth</v>
      </c>
      <c r="Z2586" t="str">
        <f>_xlfn.XLOOKUP(Table4[[#This Row],[StoreID]],Stores!A:A,Stores!D:D, "Not Found")</f>
        <v>East</v>
      </c>
    </row>
    <row r="2587" spans="1:26">
      <c r="A2587" t="s">
        <v>3453</v>
      </c>
      <c r="B2587" s="1">
        <v>45244</v>
      </c>
      <c r="C2587" t="s">
        <v>148</v>
      </c>
      <c r="D2587" t="s">
        <v>814</v>
      </c>
      <c r="E2587" t="s">
        <v>846</v>
      </c>
      <c r="F2587">
        <v>1</v>
      </c>
      <c r="G2587">
        <v>0.1</v>
      </c>
      <c r="H2587" t="s">
        <v>865</v>
      </c>
      <c r="I2587" s="4">
        <f>Table4[[#This Row],[Quantity]]*Table4[[#This Row],[UnitPrice]]</f>
        <v>1286.55</v>
      </c>
      <c r="J2587" s="4">
        <f>Table4[[#This Row],[Gross Revenue]]*(1-Table4[[#This Row],[Discount]])</f>
        <v>1157.895</v>
      </c>
      <c r="K2587" s="4">
        <f>Table4[[#This Row],[Quantity]]*Table4[[#This Row],[CostPrice]]</f>
        <v>797.54</v>
      </c>
      <c r="L2587" s="4">
        <f>Table4[[#This Row],[Net Revenue]]-Table4[[#This Row],[Total Cost]]</f>
        <v>360.35500000000002</v>
      </c>
      <c r="M2587" t="str">
        <f>_xlfn.XLOOKUP(Table4[[#This Row],[ProductID]], Products!A:A,Products!B:B, "Not Found")</f>
        <v>Least Accessories</v>
      </c>
      <c r="N2587" t="str">
        <f>TEXT(Table4[[#This Row],[Date]], "mmm")</f>
        <v>Nov</v>
      </c>
      <c r="O2587" t="str">
        <f>TEXT(Table4[[#This Row],[Date]], "yyyy")</f>
        <v>2023</v>
      </c>
      <c r="P2587" t="str">
        <f>_xlfn.XLOOKUP(Table4[[#This Row],[ProductID]],Products!A:A,Products!C:C, "Not Found")</f>
        <v>Fashion</v>
      </c>
      <c r="Q2587" t="str">
        <f>_xlfn.XLOOKUP(Table4[[#This Row],[ProductID]],Products!A:A,Products!D:D,"Not Found")</f>
        <v>Accessories</v>
      </c>
      <c r="R2587">
        <f>_xlfn.XLOOKUP(Table4[[#This Row],[ProductID]],Products!A:A,Products!E:E,"Not Found")</f>
        <v>1286.55</v>
      </c>
      <c r="S2587">
        <f>_xlfn.XLOOKUP(Table4[[#This Row],[ProductID]],Products!A:A,Products!F:F, "Not Found")</f>
        <v>797.54</v>
      </c>
      <c r="T2587" t="str">
        <f>_xlfn.XLOOKUP(Table4[[#This Row],[CustomerID]],Customers!A:A,Customers!D:D, "Not Found")</f>
        <v>M</v>
      </c>
      <c r="U2587" s="6">
        <f>_xlfn.XLOOKUP(Table4[[#This Row],[CustomerID]],Customers!A:A,Customers!E:E, "Not Found")</f>
        <v>27138</v>
      </c>
      <c r="V2587">
        <f ca="1">DATEDIF(Table4[[#This Row],[CustomerBirthday]], TODAY(), "Y")</f>
        <v>52</v>
      </c>
      <c r="W2587" t="str" cm="1">
        <f t="array" aca="1" ref="W2587" ca="1">_xlfn.IFS(Table4[[#This Row],[Age]]&lt;25, "Under 25",Table4[[#This Row],[Age]]=34, "25-34", Table4[[#This Row],[Age]]&lt;=49, "35-49", Table4[[#This Row],[Age]]&lt;=64, "50-64", Table4[[#This Row],[Age]]&gt;=65, "65+")</f>
        <v>50-64</v>
      </c>
      <c r="X2587" t="str">
        <f>_xlfn.XLOOKUP(Table4[[#This Row],[StoreID]],Stores!A:A,Stores!B:B, "Not found")</f>
        <v>MegaMart Johnmouth</v>
      </c>
      <c r="Y2587" t="str">
        <f>_xlfn.XLOOKUP(Table4[[#This Row],[StoreID]],Stores!A:A,Stores!C:C, "Not Found")</f>
        <v>Johnmouth</v>
      </c>
      <c r="Z2587" t="str">
        <f>_xlfn.XLOOKUP(Table4[[#This Row],[StoreID]],Stores!A:A,Stores!D:D, "Not Found")</f>
        <v>East</v>
      </c>
    </row>
    <row r="2588" spans="1:26">
      <c r="A2588" t="s">
        <v>3454</v>
      </c>
      <c r="B2588" s="1">
        <v>45866</v>
      </c>
      <c r="C2588" t="s">
        <v>653</v>
      </c>
      <c r="D2588" t="s">
        <v>814</v>
      </c>
      <c r="E2588" t="s">
        <v>846</v>
      </c>
      <c r="F2588">
        <v>5</v>
      </c>
      <c r="G2588">
        <v>0.15</v>
      </c>
      <c r="H2588" t="s">
        <v>868</v>
      </c>
      <c r="I2588" s="4">
        <f>Table4[[#This Row],[Quantity]]*Table4[[#This Row],[UnitPrice]]</f>
        <v>6432.75</v>
      </c>
      <c r="J2588" s="4">
        <f>Table4[[#This Row],[Gross Revenue]]*(1-Table4[[#This Row],[Discount]])</f>
        <v>5467.8374999999996</v>
      </c>
      <c r="K2588" s="4">
        <f>Table4[[#This Row],[Quantity]]*Table4[[#This Row],[CostPrice]]</f>
        <v>3987.7</v>
      </c>
      <c r="L2588" s="4">
        <f>Table4[[#This Row],[Net Revenue]]-Table4[[#This Row],[Total Cost]]</f>
        <v>1480.1374999999998</v>
      </c>
      <c r="M2588" t="str">
        <f>_xlfn.XLOOKUP(Table4[[#This Row],[ProductID]], Products!A:A,Products!B:B, "Not Found")</f>
        <v>Least Accessories</v>
      </c>
      <c r="N2588" t="str">
        <f>TEXT(Table4[[#This Row],[Date]], "mmm")</f>
        <v>Jul</v>
      </c>
      <c r="O2588" t="str">
        <f>TEXT(Table4[[#This Row],[Date]], "yyyy")</f>
        <v>2025</v>
      </c>
      <c r="P2588" t="str">
        <f>_xlfn.XLOOKUP(Table4[[#This Row],[ProductID]],Products!A:A,Products!C:C, "Not Found")</f>
        <v>Fashion</v>
      </c>
      <c r="Q2588" t="str">
        <f>_xlfn.XLOOKUP(Table4[[#This Row],[ProductID]],Products!A:A,Products!D:D,"Not Found")</f>
        <v>Accessories</v>
      </c>
      <c r="R2588">
        <f>_xlfn.XLOOKUP(Table4[[#This Row],[ProductID]],Products!A:A,Products!E:E,"Not Found")</f>
        <v>1286.55</v>
      </c>
      <c r="S2588">
        <f>_xlfn.XLOOKUP(Table4[[#This Row],[ProductID]],Products!A:A,Products!F:F, "Not Found")</f>
        <v>797.54</v>
      </c>
      <c r="T2588" t="str">
        <f>_xlfn.XLOOKUP(Table4[[#This Row],[CustomerID]],Customers!A:A,Customers!D:D, "Not Found")</f>
        <v>F</v>
      </c>
      <c r="U2588" s="6">
        <f>_xlfn.XLOOKUP(Table4[[#This Row],[CustomerID]],Customers!A:A,Customers!E:E, "Not Found")</f>
        <v>27579</v>
      </c>
      <c r="V2588">
        <f ca="1">DATEDIF(Table4[[#This Row],[CustomerBirthday]], TODAY(), "Y")</f>
        <v>51</v>
      </c>
      <c r="W2588" t="str" cm="1">
        <f t="array" aca="1" ref="W2588" ca="1">_xlfn.IFS(Table4[[#This Row],[Age]]&lt;25, "Under 25",Table4[[#This Row],[Age]]=34, "25-34", Table4[[#This Row],[Age]]&lt;=49, "35-49", Table4[[#This Row],[Age]]&lt;=64, "50-64", Table4[[#This Row],[Age]]&gt;=65, "65+")</f>
        <v>50-64</v>
      </c>
      <c r="X2588" t="str">
        <f>_xlfn.XLOOKUP(Table4[[#This Row],[StoreID]],Stores!A:A,Stores!B:B, "Not found")</f>
        <v>MegaMart Johnmouth</v>
      </c>
      <c r="Y2588" t="str">
        <f>_xlfn.XLOOKUP(Table4[[#This Row],[StoreID]],Stores!A:A,Stores!C:C, "Not Found")</f>
        <v>Johnmouth</v>
      </c>
      <c r="Z2588" t="str">
        <f>_xlfn.XLOOKUP(Table4[[#This Row],[StoreID]],Stores!A:A,Stores!D:D, "Not Found")</f>
        <v>East</v>
      </c>
    </row>
    <row r="2589" spans="1:26">
      <c r="A2589" t="s">
        <v>3455</v>
      </c>
      <c r="B2589" s="1">
        <v>45288</v>
      </c>
      <c r="C2589" t="s">
        <v>570</v>
      </c>
      <c r="D2589" t="s">
        <v>774</v>
      </c>
      <c r="E2589" t="s">
        <v>835</v>
      </c>
      <c r="F2589">
        <v>3</v>
      </c>
      <c r="G2589">
        <v>0.05</v>
      </c>
      <c r="H2589" t="s">
        <v>865</v>
      </c>
      <c r="I2589" s="4">
        <f>Table4[[#This Row],[Quantity]]*Table4[[#This Row],[UnitPrice]]</f>
        <v>4462.2300000000005</v>
      </c>
      <c r="J2589" s="4">
        <f>Table4[[#This Row],[Gross Revenue]]*(1-Table4[[#This Row],[Discount]])</f>
        <v>4239.1185000000005</v>
      </c>
      <c r="K2589" s="4">
        <f>Table4[[#This Row],[Quantity]]*Table4[[#This Row],[CostPrice]]</f>
        <v>2439.21</v>
      </c>
      <c r="L2589" s="4">
        <f>Table4[[#This Row],[Net Revenue]]-Table4[[#This Row],[Total Cost]]</f>
        <v>1799.9085000000005</v>
      </c>
      <c r="M2589" t="str">
        <f>_xlfn.XLOOKUP(Table4[[#This Row],[ProductID]], Products!A:A,Products!B:B, "Not Found")</f>
        <v>Him Smartphone</v>
      </c>
      <c r="N2589" t="str">
        <f>TEXT(Table4[[#This Row],[Date]], "mmm")</f>
        <v>Dec</v>
      </c>
      <c r="O2589" t="str">
        <f>TEXT(Table4[[#This Row],[Date]], "yyyy")</f>
        <v>2023</v>
      </c>
      <c r="P2589" t="str">
        <f>_xlfn.XLOOKUP(Table4[[#This Row],[ProductID]],Products!A:A,Products!C:C, "Not Found")</f>
        <v>Electronics</v>
      </c>
      <c r="Q2589" t="str">
        <f>_xlfn.XLOOKUP(Table4[[#This Row],[ProductID]],Products!A:A,Products!D:D,"Not Found")</f>
        <v>Smartphone</v>
      </c>
      <c r="R2589">
        <f>_xlfn.XLOOKUP(Table4[[#This Row],[ProductID]],Products!A:A,Products!E:E,"Not Found")</f>
        <v>1487.41</v>
      </c>
      <c r="S2589">
        <f>_xlfn.XLOOKUP(Table4[[#This Row],[ProductID]],Products!A:A,Products!F:F, "Not Found")</f>
        <v>813.07</v>
      </c>
      <c r="T2589" t="str">
        <f>_xlfn.XLOOKUP(Table4[[#This Row],[CustomerID]],Customers!A:A,Customers!D:D, "Not Found")</f>
        <v>M</v>
      </c>
      <c r="U2589" s="6">
        <f>_xlfn.XLOOKUP(Table4[[#This Row],[CustomerID]],Customers!A:A,Customers!E:E, "Not Found")</f>
        <v>33160</v>
      </c>
      <c r="V2589">
        <f ca="1">DATEDIF(Table4[[#This Row],[CustomerBirthday]], TODAY(), "Y")</f>
        <v>35</v>
      </c>
      <c r="W2589" t="str" cm="1">
        <f t="array" aca="1" ref="W2589" ca="1">_xlfn.IFS(Table4[[#This Row],[Age]]&lt;25, "Under 25",Table4[[#This Row],[Age]]=34, "25-34", Table4[[#This Row],[Age]]&lt;=49, "35-49", Table4[[#This Row],[Age]]&lt;=64, "50-64", Table4[[#This Row],[Age]]&gt;=65, "65+")</f>
        <v>35-49</v>
      </c>
      <c r="X2589" t="str">
        <f>_xlfn.XLOOKUP(Table4[[#This Row],[StoreID]],Stores!A:A,Stores!B:B, "Not found")</f>
        <v>MegaMart Peckmouth</v>
      </c>
      <c r="Y2589" t="str">
        <f>_xlfn.XLOOKUP(Table4[[#This Row],[StoreID]],Stores!A:A,Stores!C:C, "Not Found")</f>
        <v>Peckmouth</v>
      </c>
      <c r="Z2589" t="str">
        <f>_xlfn.XLOOKUP(Table4[[#This Row],[StoreID]],Stores!A:A,Stores!D:D, "Not Found")</f>
        <v>East</v>
      </c>
    </row>
    <row r="2590" spans="1:26">
      <c r="A2590" t="s">
        <v>3456</v>
      </c>
      <c r="B2590" s="1">
        <v>45837</v>
      </c>
      <c r="C2590" t="s">
        <v>491</v>
      </c>
      <c r="D2590" t="s">
        <v>757</v>
      </c>
      <c r="E2590" t="s">
        <v>839</v>
      </c>
      <c r="F2590">
        <v>4</v>
      </c>
      <c r="G2590">
        <v>0.15</v>
      </c>
      <c r="H2590" t="s">
        <v>871</v>
      </c>
      <c r="I2590" s="4">
        <f>Table4[[#This Row],[Quantity]]*Table4[[#This Row],[UnitPrice]]</f>
        <v>4984.4399999999996</v>
      </c>
      <c r="J2590" s="4">
        <f>Table4[[#This Row],[Gross Revenue]]*(1-Table4[[#This Row],[Discount]])</f>
        <v>4236.7739999999994</v>
      </c>
      <c r="K2590" s="4">
        <f>Table4[[#This Row],[Quantity]]*Table4[[#This Row],[CostPrice]]</f>
        <v>3334.08</v>
      </c>
      <c r="L2590" s="4">
        <f>Table4[[#This Row],[Net Revenue]]-Table4[[#This Row],[Total Cost]]</f>
        <v>902.69399999999951</v>
      </c>
      <c r="M2590" t="str">
        <f>_xlfn.XLOOKUP(Table4[[#This Row],[ProductID]], Products!A:A,Products!B:B, "Not Found")</f>
        <v>Find Headphones</v>
      </c>
      <c r="N2590" t="str">
        <f>TEXT(Table4[[#This Row],[Date]], "mmm")</f>
        <v>Jun</v>
      </c>
      <c r="O2590" t="str">
        <f>TEXT(Table4[[#This Row],[Date]], "yyyy")</f>
        <v>2025</v>
      </c>
      <c r="P2590" t="str">
        <f>_xlfn.XLOOKUP(Table4[[#This Row],[ProductID]],Products!A:A,Products!C:C, "Not Found")</f>
        <v>Electronics</v>
      </c>
      <c r="Q2590" t="str">
        <f>_xlfn.XLOOKUP(Table4[[#This Row],[ProductID]],Products!A:A,Products!D:D,"Not Found")</f>
        <v>Headphones</v>
      </c>
      <c r="R2590">
        <f>_xlfn.XLOOKUP(Table4[[#This Row],[ProductID]],Products!A:A,Products!E:E,"Not Found")</f>
        <v>1246.1099999999999</v>
      </c>
      <c r="S2590">
        <f>_xlfn.XLOOKUP(Table4[[#This Row],[ProductID]],Products!A:A,Products!F:F, "Not Found")</f>
        <v>833.52</v>
      </c>
      <c r="T2590" t="str">
        <f>_xlfn.XLOOKUP(Table4[[#This Row],[CustomerID]],Customers!A:A,Customers!D:D, "Not Found")</f>
        <v>F</v>
      </c>
      <c r="U2590" s="6">
        <f>_xlfn.XLOOKUP(Table4[[#This Row],[CustomerID]],Customers!A:A,Customers!E:E, "Not Found")</f>
        <v>31076</v>
      </c>
      <c r="V2590">
        <f ca="1">DATEDIF(Table4[[#This Row],[CustomerBirthday]], TODAY(), "Y")</f>
        <v>41</v>
      </c>
      <c r="W2590" t="str" cm="1">
        <f t="array" aca="1" ref="W2590" ca="1">_xlfn.IFS(Table4[[#This Row],[Age]]&lt;25, "Under 25",Table4[[#This Row],[Age]]=34, "25-34", Table4[[#This Row],[Age]]&lt;=49, "35-49", Table4[[#This Row],[Age]]&lt;=64, "50-64", Table4[[#This Row],[Age]]&gt;=65, "65+")</f>
        <v>35-49</v>
      </c>
      <c r="X2590" t="str">
        <f>_xlfn.XLOOKUP(Table4[[#This Row],[StoreID]],Stores!A:A,Stores!B:B, "Not found")</f>
        <v>MegaMart New Michele</v>
      </c>
      <c r="Y2590" t="str">
        <f>_xlfn.XLOOKUP(Table4[[#This Row],[StoreID]],Stores!A:A,Stores!C:C, "Not Found")</f>
        <v>New Michele</v>
      </c>
      <c r="Z2590" t="str">
        <f>_xlfn.XLOOKUP(Table4[[#This Row],[StoreID]],Stores!A:A,Stores!D:D, "Not Found")</f>
        <v>West</v>
      </c>
    </row>
    <row r="2591" spans="1:26">
      <c r="A2591" t="s">
        <v>3457</v>
      </c>
      <c r="B2591" s="1">
        <v>45243</v>
      </c>
      <c r="C2591" t="s">
        <v>494</v>
      </c>
      <c r="D2591" t="s">
        <v>826</v>
      </c>
      <c r="E2591" t="s">
        <v>842</v>
      </c>
      <c r="F2591">
        <v>2</v>
      </c>
      <c r="G2591">
        <v>0.15</v>
      </c>
      <c r="H2591" t="s">
        <v>868</v>
      </c>
      <c r="I2591" s="4">
        <f>Table4[[#This Row],[Quantity]]*Table4[[#This Row],[UnitPrice]]</f>
        <v>2089.2800000000002</v>
      </c>
      <c r="J2591" s="4">
        <f>Table4[[#This Row],[Gross Revenue]]*(1-Table4[[#This Row],[Discount]])</f>
        <v>1775.8880000000001</v>
      </c>
      <c r="K2591" s="4">
        <f>Table4[[#This Row],[Quantity]]*Table4[[#This Row],[CostPrice]]</f>
        <v>1550.14</v>
      </c>
      <c r="L2591" s="4">
        <f>Table4[[#This Row],[Net Revenue]]-Table4[[#This Row],[Total Cost]]</f>
        <v>225.74800000000005</v>
      </c>
      <c r="M2591" t="str">
        <f>_xlfn.XLOOKUP(Table4[[#This Row],[ProductID]], Products!A:A,Products!B:B, "Not Found")</f>
        <v>Maybe Footwear</v>
      </c>
      <c r="N2591" t="str">
        <f>TEXT(Table4[[#This Row],[Date]], "mmm")</f>
        <v>Nov</v>
      </c>
      <c r="O2591" t="str">
        <f>TEXT(Table4[[#This Row],[Date]], "yyyy")</f>
        <v>2023</v>
      </c>
      <c r="P2591" t="str">
        <f>_xlfn.XLOOKUP(Table4[[#This Row],[ProductID]],Products!A:A,Products!C:C, "Not Found")</f>
        <v>Fashion</v>
      </c>
      <c r="Q2591" t="str">
        <f>_xlfn.XLOOKUP(Table4[[#This Row],[ProductID]],Products!A:A,Products!D:D,"Not Found")</f>
        <v>Footwear</v>
      </c>
      <c r="R2591">
        <f>_xlfn.XLOOKUP(Table4[[#This Row],[ProductID]],Products!A:A,Products!E:E,"Not Found")</f>
        <v>1044.6400000000001</v>
      </c>
      <c r="S2591">
        <f>_xlfn.XLOOKUP(Table4[[#This Row],[ProductID]],Products!A:A,Products!F:F, "Not Found")</f>
        <v>775.07</v>
      </c>
      <c r="T2591" t="str">
        <f>_xlfn.XLOOKUP(Table4[[#This Row],[CustomerID]],Customers!A:A,Customers!D:D, "Not Found")</f>
        <v>M</v>
      </c>
      <c r="U2591" s="6">
        <f>_xlfn.XLOOKUP(Table4[[#This Row],[CustomerID]],Customers!A:A,Customers!E:E, "Not Found")</f>
        <v>31478</v>
      </c>
      <c r="V2591">
        <f ca="1">DATEDIF(Table4[[#This Row],[CustomerBirthday]], TODAY(), "Y")</f>
        <v>40</v>
      </c>
      <c r="W2591" t="str" cm="1">
        <f t="array" aca="1" ref="W2591" ca="1">_xlfn.IFS(Table4[[#This Row],[Age]]&lt;25, "Under 25",Table4[[#This Row],[Age]]=34, "25-34", Table4[[#This Row],[Age]]&lt;=49, "35-49", Table4[[#This Row],[Age]]&lt;=64, "50-64", Table4[[#This Row],[Age]]&gt;=65, "65+")</f>
        <v>35-49</v>
      </c>
      <c r="X2591" t="str">
        <f>_xlfn.XLOOKUP(Table4[[#This Row],[StoreID]],Stores!A:A,Stores!B:B, "Not found")</f>
        <v>MegaMart Brianahaven</v>
      </c>
      <c r="Y2591" t="str">
        <f>_xlfn.XLOOKUP(Table4[[#This Row],[StoreID]],Stores!A:A,Stores!C:C, "Not Found")</f>
        <v>Brianahaven</v>
      </c>
      <c r="Z2591" t="str">
        <f>_xlfn.XLOOKUP(Table4[[#This Row],[StoreID]],Stores!A:A,Stores!D:D, "Not Found")</f>
        <v>North</v>
      </c>
    </row>
    <row r="2592" spans="1:26">
      <c r="A2592" t="s">
        <v>3458</v>
      </c>
      <c r="B2592" s="1">
        <v>45786</v>
      </c>
      <c r="C2592" t="s">
        <v>20</v>
      </c>
      <c r="D2592" t="s">
        <v>804</v>
      </c>
      <c r="E2592" t="s">
        <v>831</v>
      </c>
      <c r="F2592">
        <v>3</v>
      </c>
      <c r="G2592">
        <v>0.05</v>
      </c>
      <c r="H2592" t="s">
        <v>865</v>
      </c>
      <c r="I2592" s="4">
        <f>Table4[[#This Row],[Quantity]]*Table4[[#This Row],[UnitPrice]]</f>
        <v>1622.8200000000002</v>
      </c>
      <c r="J2592" s="4">
        <f>Table4[[#This Row],[Gross Revenue]]*(1-Table4[[#This Row],[Discount]])</f>
        <v>1541.6790000000001</v>
      </c>
      <c r="K2592" s="4">
        <f>Table4[[#This Row],[Quantity]]*Table4[[#This Row],[CostPrice]]</f>
        <v>1194.75</v>
      </c>
      <c r="L2592" s="4">
        <f>Table4[[#This Row],[Net Revenue]]-Table4[[#This Row],[Total Cost]]</f>
        <v>346.92900000000009</v>
      </c>
      <c r="M2592" t="str">
        <f>_xlfn.XLOOKUP(Table4[[#This Row],[ProductID]], Products!A:A,Products!B:B, "Not Found")</f>
        <v>Church Clothing</v>
      </c>
      <c r="N2592" t="str">
        <f>TEXT(Table4[[#This Row],[Date]], "mmm")</f>
        <v>May</v>
      </c>
      <c r="O2592" t="str">
        <f>TEXT(Table4[[#This Row],[Date]], "yyyy")</f>
        <v>2025</v>
      </c>
      <c r="P2592" t="str">
        <f>_xlfn.XLOOKUP(Table4[[#This Row],[ProductID]],Products!A:A,Products!C:C, "Not Found")</f>
        <v>Fashion</v>
      </c>
      <c r="Q2592" t="str">
        <f>_xlfn.XLOOKUP(Table4[[#This Row],[ProductID]],Products!A:A,Products!D:D,"Not Found")</f>
        <v>Clothing</v>
      </c>
      <c r="R2592">
        <f>_xlfn.XLOOKUP(Table4[[#This Row],[ProductID]],Products!A:A,Products!E:E,"Not Found")</f>
        <v>540.94000000000005</v>
      </c>
      <c r="S2592">
        <f>_xlfn.XLOOKUP(Table4[[#This Row],[ProductID]],Products!A:A,Products!F:F, "Not Found")</f>
        <v>398.25</v>
      </c>
      <c r="T2592" t="str">
        <f>_xlfn.XLOOKUP(Table4[[#This Row],[CustomerID]],Customers!A:A,Customers!D:D, "Not Found")</f>
        <v>M</v>
      </c>
      <c r="U2592" s="6">
        <f>_xlfn.XLOOKUP(Table4[[#This Row],[CustomerID]],Customers!A:A,Customers!E:E, "Not Found")</f>
        <v>33771</v>
      </c>
      <c r="V2592">
        <f ca="1">DATEDIF(Table4[[#This Row],[CustomerBirthday]], TODAY(), "Y")</f>
        <v>34</v>
      </c>
      <c r="W2592" t="str" cm="1">
        <f t="array" aca="1" ref="W2592" ca="1">_xlfn.IFS(Table4[[#This Row],[Age]]&lt;25, "Under 25",Table4[[#This Row],[Age]]=34, "25-34", Table4[[#This Row],[Age]]&lt;=49, "35-49", Table4[[#This Row],[Age]]&lt;=64, "50-64", Table4[[#This Row],[Age]]&gt;=65, "65+")</f>
        <v>25-34</v>
      </c>
      <c r="X2592" t="str">
        <f>_xlfn.XLOOKUP(Table4[[#This Row],[StoreID]],Stores!A:A,Stores!B:B, "Not found")</f>
        <v>MegaMart Jimenezborough</v>
      </c>
      <c r="Y2592" t="str">
        <f>_xlfn.XLOOKUP(Table4[[#This Row],[StoreID]],Stores!A:A,Stores!C:C, "Not Found")</f>
        <v>Jimenezborough</v>
      </c>
      <c r="Z2592" t="str">
        <f>_xlfn.XLOOKUP(Table4[[#This Row],[StoreID]],Stores!A:A,Stores!D:D, "Not Found")</f>
        <v>South</v>
      </c>
    </row>
    <row r="2593" spans="1:26">
      <c r="A2593" t="s">
        <v>3459</v>
      </c>
      <c r="B2593" s="1">
        <v>45333</v>
      </c>
      <c r="C2593" t="s">
        <v>206</v>
      </c>
      <c r="D2593" t="s">
        <v>728</v>
      </c>
      <c r="E2593" t="s">
        <v>835</v>
      </c>
      <c r="F2593">
        <v>2</v>
      </c>
      <c r="G2593">
        <v>0.1</v>
      </c>
      <c r="H2593" t="s">
        <v>875</v>
      </c>
      <c r="I2593" s="4">
        <f>Table4[[#This Row],[Quantity]]*Table4[[#This Row],[UnitPrice]]</f>
        <v>636.1</v>
      </c>
      <c r="J2593" s="4">
        <f>Table4[[#This Row],[Gross Revenue]]*(1-Table4[[#This Row],[Discount]])</f>
        <v>572.49</v>
      </c>
      <c r="K2593" s="4">
        <f>Table4[[#This Row],[Quantity]]*Table4[[#This Row],[CostPrice]]</f>
        <v>374.68</v>
      </c>
      <c r="L2593" s="4">
        <f>Table4[[#This Row],[Net Revenue]]-Table4[[#This Row],[Total Cost]]</f>
        <v>197.81</v>
      </c>
      <c r="M2593" t="str">
        <f>_xlfn.XLOOKUP(Table4[[#This Row],[ProductID]], Products!A:A,Products!B:B, "Not Found")</f>
        <v>Company Fruits</v>
      </c>
      <c r="N2593" t="str">
        <f>TEXT(Table4[[#This Row],[Date]], "mmm")</f>
        <v>Feb</v>
      </c>
      <c r="O2593" t="str">
        <f>TEXT(Table4[[#This Row],[Date]], "yyyy")</f>
        <v>2024</v>
      </c>
      <c r="P2593" t="str">
        <f>_xlfn.XLOOKUP(Table4[[#This Row],[ProductID]],Products!A:A,Products!C:C, "Not Found")</f>
        <v>Groceries</v>
      </c>
      <c r="Q2593" t="str">
        <f>_xlfn.XLOOKUP(Table4[[#This Row],[ProductID]],Products!A:A,Products!D:D,"Not Found")</f>
        <v>Fruits</v>
      </c>
      <c r="R2593">
        <f>_xlfn.XLOOKUP(Table4[[#This Row],[ProductID]],Products!A:A,Products!E:E,"Not Found")</f>
        <v>318.05</v>
      </c>
      <c r="S2593">
        <f>_xlfn.XLOOKUP(Table4[[#This Row],[ProductID]],Products!A:A,Products!F:F, "Not Found")</f>
        <v>187.34</v>
      </c>
      <c r="T2593" t="str">
        <f>_xlfn.XLOOKUP(Table4[[#This Row],[CustomerID]],Customers!A:A,Customers!D:D, "Not Found")</f>
        <v>F</v>
      </c>
      <c r="U2593" s="6">
        <f>_xlfn.XLOOKUP(Table4[[#This Row],[CustomerID]],Customers!A:A,Customers!E:E, "Not Found")</f>
        <v>35905</v>
      </c>
      <c r="V2593">
        <f ca="1">DATEDIF(Table4[[#This Row],[CustomerBirthday]], TODAY(), "Y")</f>
        <v>28</v>
      </c>
      <c r="W2593" t="str" cm="1">
        <f t="array" aca="1" ref="W2593" ca="1">_xlfn.IFS(Table4[[#This Row],[Age]]&lt;25, "Under 25",Table4[[#This Row],[Age]]=34, "25-34", Table4[[#This Row],[Age]]&lt;=49, "35-49", Table4[[#This Row],[Age]]&lt;=64, "50-64", Table4[[#This Row],[Age]]&gt;=65, "65+")</f>
        <v>35-49</v>
      </c>
      <c r="X2593" t="str">
        <f>_xlfn.XLOOKUP(Table4[[#This Row],[StoreID]],Stores!A:A,Stores!B:B, "Not found")</f>
        <v>MegaMart Peckmouth</v>
      </c>
      <c r="Y2593" t="str">
        <f>_xlfn.XLOOKUP(Table4[[#This Row],[StoreID]],Stores!A:A,Stores!C:C, "Not Found")</f>
        <v>Peckmouth</v>
      </c>
      <c r="Z2593" t="str">
        <f>_xlfn.XLOOKUP(Table4[[#This Row],[StoreID]],Stores!A:A,Stores!D:D, "Not Found")</f>
        <v>East</v>
      </c>
    </row>
    <row r="2594" spans="1:26">
      <c r="A2594" t="s">
        <v>3460</v>
      </c>
      <c r="B2594" s="1">
        <v>45524</v>
      </c>
      <c r="C2594" t="s">
        <v>596</v>
      </c>
      <c r="D2594" t="s">
        <v>796</v>
      </c>
      <c r="E2594" t="s">
        <v>835</v>
      </c>
      <c r="F2594">
        <v>3</v>
      </c>
      <c r="G2594">
        <v>0.15</v>
      </c>
      <c r="H2594" t="s">
        <v>868</v>
      </c>
      <c r="I2594" s="4">
        <f>Table4[[#This Row],[Quantity]]*Table4[[#This Row],[UnitPrice]]</f>
        <v>4687.29</v>
      </c>
      <c r="J2594" s="4">
        <f>Table4[[#This Row],[Gross Revenue]]*(1-Table4[[#This Row],[Discount]])</f>
        <v>3984.1965</v>
      </c>
      <c r="K2594" s="4">
        <f>Table4[[#This Row],[Quantity]]*Table4[[#This Row],[CostPrice]]</f>
        <v>3586.8900000000003</v>
      </c>
      <c r="L2594" s="4">
        <f>Table4[[#This Row],[Net Revenue]]-Table4[[#This Row],[Total Cost]]</f>
        <v>397.30649999999969</v>
      </c>
      <c r="M2594" t="str">
        <f>_xlfn.XLOOKUP(Table4[[#This Row],[ProductID]], Products!A:A,Products!B:B, "Not Found")</f>
        <v>Chair Laptop</v>
      </c>
      <c r="N2594" t="str">
        <f>TEXT(Table4[[#This Row],[Date]], "mmm")</f>
        <v>Aug</v>
      </c>
      <c r="O2594" t="str">
        <f>TEXT(Table4[[#This Row],[Date]], "yyyy")</f>
        <v>2024</v>
      </c>
      <c r="P2594" t="str">
        <f>_xlfn.XLOOKUP(Table4[[#This Row],[ProductID]],Products!A:A,Products!C:C, "Not Found")</f>
        <v>Electronics</v>
      </c>
      <c r="Q2594" t="str">
        <f>_xlfn.XLOOKUP(Table4[[#This Row],[ProductID]],Products!A:A,Products!D:D,"Not Found")</f>
        <v>Laptop</v>
      </c>
      <c r="R2594">
        <f>_xlfn.XLOOKUP(Table4[[#This Row],[ProductID]],Products!A:A,Products!E:E,"Not Found")</f>
        <v>1562.43</v>
      </c>
      <c r="S2594">
        <f>_xlfn.XLOOKUP(Table4[[#This Row],[ProductID]],Products!A:A,Products!F:F, "Not Found")</f>
        <v>1195.6300000000001</v>
      </c>
      <c r="T2594" t="str">
        <f>_xlfn.XLOOKUP(Table4[[#This Row],[CustomerID]],Customers!A:A,Customers!D:D, "Not Found")</f>
        <v>F</v>
      </c>
      <c r="U2594" s="6">
        <f>_xlfn.XLOOKUP(Table4[[#This Row],[CustomerID]],Customers!A:A,Customers!E:E, "Not Found")</f>
        <v>32848</v>
      </c>
      <c r="V2594">
        <f ca="1">DATEDIF(Table4[[#This Row],[CustomerBirthday]], TODAY(), "Y")</f>
        <v>36</v>
      </c>
      <c r="W2594" t="str" cm="1">
        <f t="array" aca="1" ref="W2594" ca="1">_xlfn.IFS(Table4[[#This Row],[Age]]&lt;25, "Under 25",Table4[[#This Row],[Age]]=34, "25-34", Table4[[#This Row],[Age]]&lt;=49, "35-49", Table4[[#This Row],[Age]]&lt;=64, "50-64", Table4[[#This Row],[Age]]&gt;=65, "65+")</f>
        <v>35-49</v>
      </c>
      <c r="X2594" t="str">
        <f>_xlfn.XLOOKUP(Table4[[#This Row],[StoreID]],Stores!A:A,Stores!B:B, "Not found")</f>
        <v>MegaMart Peckmouth</v>
      </c>
      <c r="Y2594" t="str">
        <f>_xlfn.XLOOKUP(Table4[[#This Row],[StoreID]],Stores!A:A,Stores!C:C, "Not Found")</f>
        <v>Peckmouth</v>
      </c>
      <c r="Z2594" t="str">
        <f>_xlfn.XLOOKUP(Table4[[#This Row],[StoreID]],Stores!A:A,Stores!D:D, "Not Found")</f>
        <v>East</v>
      </c>
    </row>
    <row r="2595" spans="1:26">
      <c r="A2595" t="s">
        <v>3461</v>
      </c>
      <c r="B2595" s="1">
        <v>45438</v>
      </c>
      <c r="C2595" t="s">
        <v>531</v>
      </c>
      <c r="D2595" t="s">
        <v>745</v>
      </c>
      <c r="E2595" t="s">
        <v>831</v>
      </c>
      <c r="F2595">
        <v>5</v>
      </c>
      <c r="G2595">
        <v>0.05</v>
      </c>
      <c r="H2595" t="s">
        <v>871</v>
      </c>
      <c r="I2595" s="4">
        <f>Table4[[#This Row],[Quantity]]*Table4[[#This Row],[UnitPrice]]</f>
        <v>5965.45</v>
      </c>
      <c r="J2595" s="4">
        <f>Table4[[#This Row],[Gross Revenue]]*(1-Table4[[#This Row],[Discount]])</f>
        <v>5667.1774999999998</v>
      </c>
      <c r="K2595" s="4">
        <f>Table4[[#This Row],[Quantity]]*Table4[[#This Row],[CostPrice]]</f>
        <v>4091.2</v>
      </c>
      <c r="L2595" s="4">
        <f>Table4[[#This Row],[Net Revenue]]-Table4[[#This Row],[Total Cost]]</f>
        <v>1575.9775</v>
      </c>
      <c r="M2595" t="str">
        <f>_xlfn.XLOOKUP(Table4[[#This Row],[ProductID]], Products!A:A,Products!B:B, "Not Found")</f>
        <v>Above Camera</v>
      </c>
      <c r="N2595" t="str">
        <f>TEXT(Table4[[#This Row],[Date]], "mmm")</f>
        <v>May</v>
      </c>
      <c r="O2595" t="str">
        <f>TEXT(Table4[[#This Row],[Date]], "yyyy")</f>
        <v>2024</v>
      </c>
      <c r="P2595" t="str">
        <f>_xlfn.XLOOKUP(Table4[[#This Row],[ProductID]],Products!A:A,Products!C:C, "Not Found")</f>
        <v>Electronics</v>
      </c>
      <c r="Q2595" t="str">
        <f>_xlfn.XLOOKUP(Table4[[#This Row],[ProductID]],Products!A:A,Products!D:D,"Not Found")</f>
        <v>Camera</v>
      </c>
      <c r="R2595">
        <f>_xlfn.XLOOKUP(Table4[[#This Row],[ProductID]],Products!A:A,Products!E:E,"Not Found")</f>
        <v>1193.0899999999999</v>
      </c>
      <c r="S2595">
        <f>_xlfn.XLOOKUP(Table4[[#This Row],[ProductID]],Products!A:A,Products!F:F, "Not Found")</f>
        <v>818.24</v>
      </c>
      <c r="T2595" t="str">
        <f>_xlfn.XLOOKUP(Table4[[#This Row],[CustomerID]],Customers!A:A,Customers!D:D, "Not Found")</f>
        <v>F</v>
      </c>
      <c r="U2595" s="6">
        <f>_xlfn.XLOOKUP(Table4[[#This Row],[CustomerID]],Customers!A:A,Customers!E:E, "Not Found")</f>
        <v>35515</v>
      </c>
      <c r="V2595">
        <f ca="1">DATEDIF(Table4[[#This Row],[CustomerBirthday]], TODAY(), "Y")</f>
        <v>29</v>
      </c>
      <c r="W2595" t="str" cm="1">
        <f t="array" aca="1" ref="W2595" ca="1">_xlfn.IFS(Table4[[#This Row],[Age]]&lt;25, "Under 25",Table4[[#This Row],[Age]]=34, "25-34", Table4[[#This Row],[Age]]&lt;=49, "35-49", Table4[[#This Row],[Age]]&lt;=64, "50-64", Table4[[#This Row],[Age]]&gt;=65, "65+")</f>
        <v>35-49</v>
      </c>
      <c r="X2595" t="str">
        <f>_xlfn.XLOOKUP(Table4[[#This Row],[StoreID]],Stores!A:A,Stores!B:B, "Not found")</f>
        <v>MegaMart Jimenezborough</v>
      </c>
      <c r="Y2595" t="str">
        <f>_xlfn.XLOOKUP(Table4[[#This Row],[StoreID]],Stores!A:A,Stores!C:C, "Not Found")</f>
        <v>Jimenezborough</v>
      </c>
      <c r="Z2595" t="str">
        <f>_xlfn.XLOOKUP(Table4[[#This Row],[StoreID]],Stores!A:A,Stores!D:D, "Not Found")</f>
        <v>South</v>
      </c>
    </row>
    <row r="2596" spans="1:26">
      <c r="A2596" t="s">
        <v>3462</v>
      </c>
      <c r="B2596" s="1">
        <v>45740</v>
      </c>
      <c r="C2596" t="s">
        <v>355</v>
      </c>
      <c r="D2596" t="s">
        <v>786</v>
      </c>
      <c r="E2596" t="s">
        <v>831</v>
      </c>
      <c r="F2596">
        <v>4</v>
      </c>
      <c r="G2596">
        <v>0</v>
      </c>
      <c r="H2596" t="s">
        <v>865</v>
      </c>
      <c r="I2596" s="4">
        <f>Table4[[#This Row],[Quantity]]*Table4[[#This Row],[UnitPrice]]</f>
        <v>116.96</v>
      </c>
      <c r="J2596" s="4">
        <f>Table4[[#This Row],[Gross Revenue]]*(1-Table4[[#This Row],[Discount]])</f>
        <v>116.96</v>
      </c>
      <c r="K2596" s="4">
        <f>Table4[[#This Row],[Quantity]]*Table4[[#This Row],[CostPrice]]</f>
        <v>61.12</v>
      </c>
      <c r="L2596" s="4">
        <f>Table4[[#This Row],[Net Revenue]]-Table4[[#This Row],[Total Cost]]</f>
        <v>55.839999999999996</v>
      </c>
      <c r="M2596" t="str">
        <f>_xlfn.XLOOKUP(Table4[[#This Row],[ProductID]], Products!A:A,Products!B:B, "Not Found")</f>
        <v>National Watches</v>
      </c>
      <c r="N2596" t="str">
        <f>TEXT(Table4[[#This Row],[Date]], "mmm")</f>
        <v>Mar</v>
      </c>
      <c r="O2596" t="str">
        <f>TEXT(Table4[[#This Row],[Date]], "yyyy")</f>
        <v>2025</v>
      </c>
      <c r="P2596" t="str">
        <f>_xlfn.XLOOKUP(Table4[[#This Row],[ProductID]],Products!A:A,Products!C:C, "Not Found")</f>
        <v>Fashion</v>
      </c>
      <c r="Q2596" t="str">
        <f>_xlfn.XLOOKUP(Table4[[#This Row],[ProductID]],Products!A:A,Products!D:D,"Not Found")</f>
        <v>Watches</v>
      </c>
      <c r="R2596">
        <f>_xlfn.XLOOKUP(Table4[[#This Row],[ProductID]],Products!A:A,Products!E:E,"Not Found")</f>
        <v>29.24</v>
      </c>
      <c r="S2596">
        <f>_xlfn.XLOOKUP(Table4[[#This Row],[ProductID]],Products!A:A,Products!F:F, "Not Found")</f>
        <v>15.28</v>
      </c>
      <c r="T2596" t="str">
        <f>_xlfn.XLOOKUP(Table4[[#This Row],[CustomerID]],Customers!A:A,Customers!D:D, "Not Found")</f>
        <v>M</v>
      </c>
      <c r="U2596" s="6">
        <f>_xlfn.XLOOKUP(Table4[[#This Row],[CustomerID]],Customers!A:A,Customers!E:E, "Not Found")</f>
        <v>22937</v>
      </c>
      <c r="V2596">
        <f ca="1">DATEDIF(Table4[[#This Row],[CustomerBirthday]], TODAY(), "Y")</f>
        <v>63</v>
      </c>
      <c r="W2596" t="str" cm="1">
        <f t="array" aca="1" ref="W2596" ca="1">_xlfn.IFS(Table4[[#This Row],[Age]]&lt;25, "Under 25",Table4[[#This Row],[Age]]=34, "25-34", Table4[[#This Row],[Age]]&lt;=49, "35-49", Table4[[#This Row],[Age]]&lt;=64, "50-64", Table4[[#This Row],[Age]]&gt;=65, "65+")</f>
        <v>50-64</v>
      </c>
      <c r="X2596" t="str">
        <f>_xlfn.XLOOKUP(Table4[[#This Row],[StoreID]],Stores!A:A,Stores!B:B, "Not found")</f>
        <v>MegaMart Jimenezborough</v>
      </c>
      <c r="Y2596" t="str">
        <f>_xlfn.XLOOKUP(Table4[[#This Row],[StoreID]],Stores!A:A,Stores!C:C, "Not Found")</f>
        <v>Jimenezborough</v>
      </c>
      <c r="Z2596" t="str">
        <f>_xlfn.XLOOKUP(Table4[[#This Row],[StoreID]],Stores!A:A,Stores!D:D, "Not Found")</f>
        <v>South</v>
      </c>
    </row>
    <row r="2597" spans="1:26">
      <c r="A2597" t="s">
        <v>3463</v>
      </c>
      <c r="B2597" s="1">
        <v>45362</v>
      </c>
      <c r="C2597" t="s">
        <v>476</v>
      </c>
      <c r="D2597" t="s">
        <v>784</v>
      </c>
      <c r="E2597" t="s">
        <v>831</v>
      </c>
      <c r="F2597">
        <v>3</v>
      </c>
      <c r="G2597">
        <v>0</v>
      </c>
      <c r="H2597" t="s">
        <v>875</v>
      </c>
      <c r="I2597" s="4">
        <f>Table4[[#This Row],[Quantity]]*Table4[[#This Row],[UnitPrice]]</f>
        <v>4455.1499999999996</v>
      </c>
      <c r="J2597" s="4">
        <f>Table4[[#This Row],[Gross Revenue]]*(1-Table4[[#This Row],[Discount]])</f>
        <v>4455.1499999999996</v>
      </c>
      <c r="K2597" s="4">
        <f>Table4[[#This Row],[Quantity]]*Table4[[#This Row],[CostPrice]]</f>
        <v>2964.93</v>
      </c>
      <c r="L2597" s="4">
        <f>Table4[[#This Row],[Net Revenue]]-Table4[[#This Row],[Total Cost]]</f>
        <v>1490.2199999999998</v>
      </c>
      <c r="M2597" t="str">
        <f>_xlfn.XLOOKUP(Table4[[#This Row],[ProductID]], Products!A:A,Products!B:B, "Not Found")</f>
        <v>Road Clothing</v>
      </c>
      <c r="N2597" t="str">
        <f>TEXT(Table4[[#This Row],[Date]], "mmm")</f>
        <v>Mar</v>
      </c>
      <c r="O2597" t="str">
        <f>TEXT(Table4[[#This Row],[Date]], "yyyy")</f>
        <v>2024</v>
      </c>
      <c r="P2597" t="str">
        <f>_xlfn.XLOOKUP(Table4[[#This Row],[ProductID]],Products!A:A,Products!C:C, "Not Found")</f>
        <v>Fashion</v>
      </c>
      <c r="Q2597" t="str">
        <f>_xlfn.XLOOKUP(Table4[[#This Row],[ProductID]],Products!A:A,Products!D:D,"Not Found")</f>
        <v>Clothing</v>
      </c>
      <c r="R2597">
        <f>_xlfn.XLOOKUP(Table4[[#This Row],[ProductID]],Products!A:A,Products!E:E,"Not Found")</f>
        <v>1485.05</v>
      </c>
      <c r="S2597">
        <f>_xlfn.XLOOKUP(Table4[[#This Row],[ProductID]],Products!A:A,Products!F:F, "Not Found")</f>
        <v>988.31</v>
      </c>
      <c r="T2597" t="str">
        <f>_xlfn.XLOOKUP(Table4[[#This Row],[CustomerID]],Customers!A:A,Customers!D:D, "Not Found")</f>
        <v>M</v>
      </c>
      <c r="U2597" s="6">
        <f>_xlfn.XLOOKUP(Table4[[#This Row],[CustomerID]],Customers!A:A,Customers!E:E, "Not Found")</f>
        <v>29985</v>
      </c>
      <c r="V2597">
        <f ca="1">DATEDIF(Table4[[#This Row],[CustomerBirthday]], TODAY(), "Y")</f>
        <v>44</v>
      </c>
      <c r="W2597" t="str" cm="1">
        <f t="array" aca="1" ref="W2597" ca="1">_xlfn.IFS(Table4[[#This Row],[Age]]&lt;25, "Under 25",Table4[[#This Row],[Age]]=34, "25-34", Table4[[#This Row],[Age]]&lt;=49, "35-49", Table4[[#This Row],[Age]]&lt;=64, "50-64", Table4[[#This Row],[Age]]&gt;=65, "65+")</f>
        <v>35-49</v>
      </c>
      <c r="X2597" t="str">
        <f>_xlfn.XLOOKUP(Table4[[#This Row],[StoreID]],Stores!A:A,Stores!B:B, "Not found")</f>
        <v>MegaMart Jimenezborough</v>
      </c>
      <c r="Y2597" t="str">
        <f>_xlfn.XLOOKUP(Table4[[#This Row],[StoreID]],Stores!A:A,Stores!C:C, "Not Found")</f>
        <v>Jimenezborough</v>
      </c>
      <c r="Z2597" t="str">
        <f>_xlfn.XLOOKUP(Table4[[#This Row],[StoreID]],Stores!A:A,Stores!D:D, "Not Found")</f>
        <v>South</v>
      </c>
    </row>
    <row r="2598" spans="1:26">
      <c r="A2598" t="s">
        <v>3464</v>
      </c>
      <c r="B2598" s="1">
        <v>45882</v>
      </c>
      <c r="C2598" t="s">
        <v>429</v>
      </c>
      <c r="D2598" t="s">
        <v>728</v>
      </c>
      <c r="E2598" t="s">
        <v>846</v>
      </c>
      <c r="F2598">
        <v>5</v>
      </c>
      <c r="G2598">
        <v>0.05</v>
      </c>
      <c r="H2598" t="s">
        <v>871</v>
      </c>
      <c r="I2598" s="4">
        <f>Table4[[#This Row],[Quantity]]*Table4[[#This Row],[UnitPrice]]</f>
        <v>1590.25</v>
      </c>
      <c r="J2598" s="4">
        <f>Table4[[#This Row],[Gross Revenue]]*(1-Table4[[#This Row],[Discount]])</f>
        <v>1510.7375</v>
      </c>
      <c r="K2598" s="4">
        <f>Table4[[#This Row],[Quantity]]*Table4[[#This Row],[CostPrice]]</f>
        <v>936.7</v>
      </c>
      <c r="L2598" s="4">
        <f>Table4[[#This Row],[Net Revenue]]-Table4[[#This Row],[Total Cost]]</f>
        <v>574.03749999999991</v>
      </c>
      <c r="M2598" t="str">
        <f>_xlfn.XLOOKUP(Table4[[#This Row],[ProductID]], Products!A:A,Products!B:B, "Not Found")</f>
        <v>Company Fruits</v>
      </c>
      <c r="N2598" t="str">
        <f>TEXT(Table4[[#This Row],[Date]], "mmm")</f>
        <v>Aug</v>
      </c>
      <c r="O2598" t="str">
        <f>TEXT(Table4[[#This Row],[Date]], "yyyy")</f>
        <v>2025</v>
      </c>
      <c r="P2598" t="str">
        <f>_xlfn.XLOOKUP(Table4[[#This Row],[ProductID]],Products!A:A,Products!C:C, "Not Found")</f>
        <v>Groceries</v>
      </c>
      <c r="Q2598" t="str">
        <f>_xlfn.XLOOKUP(Table4[[#This Row],[ProductID]],Products!A:A,Products!D:D,"Not Found")</f>
        <v>Fruits</v>
      </c>
      <c r="R2598">
        <f>_xlfn.XLOOKUP(Table4[[#This Row],[ProductID]],Products!A:A,Products!E:E,"Not Found")</f>
        <v>318.05</v>
      </c>
      <c r="S2598">
        <f>_xlfn.XLOOKUP(Table4[[#This Row],[ProductID]],Products!A:A,Products!F:F, "Not Found")</f>
        <v>187.34</v>
      </c>
      <c r="T2598" t="str">
        <f>_xlfn.XLOOKUP(Table4[[#This Row],[CustomerID]],Customers!A:A,Customers!D:D, "Not Found")</f>
        <v>M</v>
      </c>
      <c r="U2598" s="6">
        <f>_xlfn.XLOOKUP(Table4[[#This Row],[CustomerID]],Customers!A:A,Customers!E:E, "Not Found")</f>
        <v>21971</v>
      </c>
      <c r="V2598">
        <f ca="1">DATEDIF(Table4[[#This Row],[CustomerBirthday]], TODAY(), "Y")</f>
        <v>66</v>
      </c>
      <c r="W2598" t="str" cm="1">
        <f t="array" aca="1" ref="W2598" ca="1">_xlfn.IFS(Table4[[#This Row],[Age]]&lt;25, "Under 25",Table4[[#This Row],[Age]]=34, "25-34", Table4[[#This Row],[Age]]&lt;=49, "35-49", Table4[[#This Row],[Age]]&lt;=64, "50-64", Table4[[#This Row],[Age]]&gt;=65, "65+")</f>
        <v>65+</v>
      </c>
      <c r="X2598" t="str">
        <f>_xlfn.XLOOKUP(Table4[[#This Row],[StoreID]],Stores!A:A,Stores!B:B, "Not found")</f>
        <v>MegaMart Johnmouth</v>
      </c>
      <c r="Y2598" t="str">
        <f>_xlfn.XLOOKUP(Table4[[#This Row],[StoreID]],Stores!A:A,Stores!C:C, "Not Found")</f>
        <v>Johnmouth</v>
      </c>
      <c r="Z2598" t="str">
        <f>_xlfn.XLOOKUP(Table4[[#This Row],[StoreID]],Stores!A:A,Stores!D:D, "Not Found")</f>
        <v>East</v>
      </c>
    </row>
    <row r="2599" spans="1:26">
      <c r="A2599" t="s">
        <v>3465</v>
      </c>
      <c r="B2599" s="1">
        <v>45894</v>
      </c>
      <c r="C2599" t="s">
        <v>250</v>
      </c>
      <c r="D2599" t="s">
        <v>786</v>
      </c>
      <c r="E2599" t="s">
        <v>835</v>
      </c>
      <c r="F2599">
        <v>2</v>
      </c>
      <c r="G2599">
        <v>0.05</v>
      </c>
      <c r="H2599" t="s">
        <v>868</v>
      </c>
      <c r="I2599" s="4">
        <f>Table4[[#This Row],[Quantity]]*Table4[[#This Row],[UnitPrice]]</f>
        <v>58.48</v>
      </c>
      <c r="J2599" s="4">
        <f>Table4[[#This Row],[Gross Revenue]]*(1-Table4[[#This Row],[Discount]])</f>
        <v>55.555999999999997</v>
      </c>
      <c r="K2599" s="4">
        <f>Table4[[#This Row],[Quantity]]*Table4[[#This Row],[CostPrice]]</f>
        <v>30.56</v>
      </c>
      <c r="L2599" s="4">
        <f>Table4[[#This Row],[Net Revenue]]-Table4[[#This Row],[Total Cost]]</f>
        <v>24.995999999999999</v>
      </c>
      <c r="M2599" t="str">
        <f>_xlfn.XLOOKUP(Table4[[#This Row],[ProductID]], Products!A:A,Products!B:B, "Not Found")</f>
        <v>National Watches</v>
      </c>
      <c r="N2599" t="str">
        <f>TEXT(Table4[[#This Row],[Date]], "mmm")</f>
        <v>Aug</v>
      </c>
      <c r="O2599" t="str">
        <f>TEXT(Table4[[#This Row],[Date]], "yyyy")</f>
        <v>2025</v>
      </c>
      <c r="P2599" t="str">
        <f>_xlfn.XLOOKUP(Table4[[#This Row],[ProductID]],Products!A:A,Products!C:C, "Not Found")</f>
        <v>Fashion</v>
      </c>
      <c r="Q2599" t="str">
        <f>_xlfn.XLOOKUP(Table4[[#This Row],[ProductID]],Products!A:A,Products!D:D,"Not Found")</f>
        <v>Watches</v>
      </c>
      <c r="R2599">
        <f>_xlfn.XLOOKUP(Table4[[#This Row],[ProductID]],Products!A:A,Products!E:E,"Not Found")</f>
        <v>29.24</v>
      </c>
      <c r="S2599">
        <f>_xlfn.XLOOKUP(Table4[[#This Row],[ProductID]],Products!A:A,Products!F:F, "Not Found")</f>
        <v>15.28</v>
      </c>
      <c r="T2599" t="str">
        <f>_xlfn.XLOOKUP(Table4[[#This Row],[CustomerID]],Customers!A:A,Customers!D:D, "Not Found")</f>
        <v>F</v>
      </c>
      <c r="U2599" s="6">
        <f>_xlfn.XLOOKUP(Table4[[#This Row],[CustomerID]],Customers!A:A,Customers!E:E, "Not Found")</f>
        <v>31304</v>
      </c>
      <c r="V2599">
        <f ca="1">DATEDIF(Table4[[#This Row],[CustomerBirthday]], TODAY(), "Y")</f>
        <v>40</v>
      </c>
      <c r="W2599" t="str" cm="1">
        <f t="array" aca="1" ref="W2599" ca="1">_xlfn.IFS(Table4[[#This Row],[Age]]&lt;25, "Under 25",Table4[[#This Row],[Age]]=34, "25-34", Table4[[#This Row],[Age]]&lt;=49, "35-49", Table4[[#This Row],[Age]]&lt;=64, "50-64", Table4[[#This Row],[Age]]&gt;=65, "65+")</f>
        <v>35-49</v>
      </c>
      <c r="X2599" t="str">
        <f>_xlfn.XLOOKUP(Table4[[#This Row],[StoreID]],Stores!A:A,Stores!B:B, "Not found")</f>
        <v>MegaMart Peckmouth</v>
      </c>
      <c r="Y2599" t="str">
        <f>_xlfn.XLOOKUP(Table4[[#This Row],[StoreID]],Stores!A:A,Stores!C:C, "Not Found")</f>
        <v>Peckmouth</v>
      </c>
      <c r="Z2599" t="str">
        <f>_xlfn.XLOOKUP(Table4[[#This Row],[StoreID]],Stores!A:A,Stores!D:D, "Not Found")</f>
        <v>East</v>
      </c>
    </row>
    <row r="2600" spans="1:26">
      <c r="A2600" t="s">
        <v>3466</v>
      </c>
      <c r="B2600" s="1">
        <v>45794</v>
      </c>
      <c r="C2600" t="s">
        <v>179</v>
      </c>
      <c r="D2600" t="s">
        <v>794</v>
      </c>
      <c r="E2600" t="s">
        <v>831</v>
      </c>
      <c r="F2600">
        <v>5</v>
      </c>
      <c r="G2600">
        <v>0.1</v>
      </c>
      <c r="H2600" t="s">
        <v>865</v>
      </c>
      <c r="I2600" s="4">
        <f>Table4[[#This Row],[Quantity]]*Table4[[#This Row],[UnitPrice]]</f>
        <v>2140.25</v>
      </c>
      <c r="J2600" s="4">
        <f>Table4[[#This Row],[Gross Revenue]]*(1-Table4[[#This Row],[Discount]])</f>
        <v>1926.2250000000001</v>
      </c>
      <c r="K2600" s="4">
        <f>Table4[[#This Row],[Quantity]]*Table4[[#This Row],[CostPrice]]</f>
        <v>1230.3499999999999</v>
      </c>
      <c r="L2600" s="4">
        <f>Table4[[#This Row],[Net Revenue]]-Table4[[#This Row],[Total Cost]]</f>
        <v>695.87500000000023</v>
      </c>
      <c r="M2600" t="str">
        <f>_xlfn.XLOOKUP(Table4[[#This Row],[ProductID]], Products!A:A,Products!B:B, "Not Found")</f>
        <v>Everything Laptop</v>
      </c>
      <c r="N2600" t="str">
        <f>TEXT(Table4[[#This Row],[Date]], "mmm")</f>
        <v>May</v>
      </c>
      <c r="O2600" t="str">
        <f>TEXT(Table4[[#This Row],[Date]], "yyyy")</f>
        <v>2025</v>
      </c>
      <c r="P2600" t="str">
        <f>_xlfn.XLOOKUP(Table4[[#This Row],[ProductID]],Products!A:A,Products!C:C, "Not Found")</f>
        <v>Electronics</v>
      </c>
      <c r="Q2600" t="str">
        <f>_xlfn.XLOOKUP(Table4[[#This Row],[ProductID]],Products!A:A,Products!D:D,"Not Found")</f>
        <v>Laptop</v>
      </c>
      <c r="R2600">
        <f>_xlfn.XLOOKUP(Table4[[#This Row],[ProductID]],Products!A:A,Products!E:E,"Not Found")</f>
        <v>428.05</v>
      </c>
      <c r="S2600">
        <f>_xlfn.XLOOKUP(Table4[[#This Row],[ProductID]],Products!A:A,Products!F:F, "Not Found")</f>
        <v>246.07</v>
      </c>
      <c r="T2600" t="str">
        <f>_xlfn.XLOOKUP(Table4[[#This Row],[CustomerID]],Customers!A:A,Customers!D:D, "Not Found")</f>
        <v>M</v>
      </c>
      <c r="U2600" s="6">
        <f>_xlfn.XLOOKUP(Table4[[#This Row],[CustomerID]],Customers!A:A,Customers!E:E, "Not Found")</f>
        <v>23397</v>
      </c>
      <c r="V2600">
        <f ca="1">DATEDIF(Table4[[#This Row],[CustomerBirthday]], TODAY(), "Y")</f>
        <v>62</v>
      </c>
      <c r="W2600" t="str" cm="1">
        <f t="array" aca="1" ref="W2600" ca="1">_xlfn.IFS(Table4[[#This Row],[Age]]&lt;25, "Under 25",Table4[[#This Row],[Age]]=34, "25-34", Table4[[#This Row],[Age]]&lt;=49, "35-49", Table4[[#This Row],[Age]]&lt;=64, "50-64", Table4[[#This Row],[Age]]&gt;=65, "65+")</f>
        <v>50-64</v>
      </c>
      <c r="X2600" t="str">
        <f>_xlfn.XLOOKUP(Table4[[#This Row],[StoreID]],Stores!A:A,Stores!B:B, "Not found")</f>
        <v>MegaMart Jimenezborough</v>
      </c>
      <c r="Y2600" t="str">
        <f>_xlfn.XLOOKUP(Table4[[#This Row],[StoreID]],Stores!A:A,Stores!C:C, "Not Found")</f>
        <v>Jimenezborough</v>
      </c>
      <c r="Z2600" t="str">
        <f>_xlfn.XLOOKUP(Table4[[#This Row],[StoreID]],Stores!A:A,Stores!D:D, "Not Found")</f>
        <v>South</v>
      </c>
    </row>
    <row r="2601" spans="1:26">
      <c r="A2601" t="s">
        <v>3467</v>
      </c>
      <c r="B2601" s="1">
        <v>45333</v>
      </c>
      <c r="C2601" t="s">
        <v>97</v>
      </c>
      <c r="D2601" t="s">
        <v>796</v>
      </c>
      <c r="E2601" t="s">
        <v>835</v>
      </c>
      <c r="F2601">
        <v>1</v>
      </c>
      <c r="G2601">
        <v>0.05</v>
      </c>
      <c r="H2601" t="s">
        <v>865</v>
      </c>
      <c r="I2601" s="4">
        <f>Table4[[#This Row],[Quantity]]*Table4[[#This Row],[UnitPrice]]</f>
        <v>1562.43</v>
      </c>
      <c r="J2601" s="4">
        <f>Table4[[#This Row],[Gross Revenue]]*(1-Table4[[#This Row],[Discount]])</f>
        <v>1484.3085000000001</v>
      </c>
      <c r="K2601" s="4">
        <f>Table4[[#This Row],[Quantity]]*Table4[[#This Row],[CostPrice]]</f>
        <v>1195.6300000000001</v>
      </c>
      <c r="L2601" s="4">
        <f>Table4[[#This Row],[Net Revenue]]-Table4[[#This Row],[Total Cost]]</f>
        <v>288.67849999999999</v>
      </c>
      <c r="M2601" t="str">
        <f>_xlfn.XLOOKUP(Table4[[#This Row],[ProductID]], Products!A:A,Products!B:B, "Not Found")</f>
        <v>Chair Laptop</v>
      </c>
      <c r="N2601" t="str">
        <f>TEXT(Table4[[#This Row],[Date]], "mmm")</f>
        <v>Feb</v>
      </c>
      <c r="O2601" t="str">
        <f>TEXT(Table4[[#This Row],[Date]], "yyyy")</f>
        <v>2024</v>
      </c>
      <c r="P2601" t="str">
        <f>_xlfn.XLOOKUP(Table4[[#This Row],[ProductID]],Products!A:A,Products!C:C, "Not Found")</f>
        <v>Electronics</v>
      </c>
      <c r="Q2601" t="str">
        <f>_xlfn.XLOOKUP(Table4[[#This Row],[ProductID]],Products!A:A,Products!D:D,"Not Found")</f>
        <v>Laptop</v>
      </c>
      <c r="R2601">
        <f>_xlfn.XLOOKUP(Table4[[#This Row],[ProductID]],Products!A:A,Products!E:E,"Not Found")</f>
        <v>1562.43</v>
      </c>
      <c r="S2601">
        <f>_xlfn.XLOOKUP(Table4[[#This Row],[ProductID]],Products!A:A,Products!F:F, "Not Found")</f>
        <v>1195.6300000000001</v>
      </c>
      <c r="T2601" t="str">
        <f>_xlfn.XLOOKUP(Table4[[#This Row],[CustomerID]],Customers!A:A,Customers!D:D, "Not Found")</f>
        <v>F</v>
      </c>
      <c r="U2601" s="6">
        <f>_xlfn.XLOOKUP(Table4[[#This Row],[CustomerID]],Customers!A:A,Customers!E:E, "Not Found")</f>
        <v>22610</v>
      </c>
      <c r="V2601">
        <f ca="1">DATEDIF(Table4[[#This Row],[CustomerBirthday]], TODAY(), "Y")</f>
        <v>64</v>
      </c>
      <c r="W2601" t="str" cm="1">
        <f t="array" aca="1" ref="W2601" ca="1">_xlfn.IFS(Table4[[#This Row],[Age]]&lt;25, "Under 25",Table4[[#This Row],[Age]]=34, "25-34", Table4[[#This Row],[Age]]&lt;=49, "35-49", Table4[[#This Row],[Age]]&lt;=64, "50-64", Table4[[#This Row],[Age]]&gt;=65, "65+")</f>
        <v>50-64</v>
      </c>
      <c r="X2601" t="str">
        <f>_xlfn.XLOOKUP(Table4[[#This Row],[StoreID]],Stores!A:A,Stores!B:B, "Not found")</f>
        <v>MegaMart Peckmouth</v>
      </c>
      <c r="Y2601" t="str">
        <f>_xlfn.XLOOKUP(Table4[[#This Row],[StoreID]],Stores!A:A,Stores!C:C, "Not Found")</f>
        <v>Peckmouth</v>
      </c>
      <c r="Z2601" t="str">
        <f>_xlfn.XLOOKUP(Table4[[#This Row],[StoreID]],Stores!A:A,Stores!D:D, "Not Found")</f>
        <v>East</v>
      </c>
    </row>
    <row r="2602" spans="1:26">
      <c r="A2602" t="s">
        <v>3468</v>
      </c>
      <c r="B2602" s="1">
        <v>45851</v>
      </c>
      <c r="C2602" t="s">
        <v>67</v>
      </c>
      <c r="D2602" t="s">
        <v>782</v>
      </c>
      <c r="E2602" t="s">
        <v>835</v>
      </c>
      <c r="F2602">
        <v>2</v>
      </c>
      <c r="G2602">
        <v>0.05</v>
      </c>
      <c r="H2602" t="s">
        <v>868</v>
      </c>
      <c r="I2602" s="4">
        <f>Table4[[#This Row],[Quantity]]*Table4[[#This Row],[UnitPrice]]</f>
        <v>1347.56</v>
      </c>
      <c r="J2602" s="4">
        <f>Table4[[#This Row],[Gross Revenue]]*(1-Table4[[#This Row],[Discount]])</f>
        <v>1280.1819999999998</v>
      </c>
      <c r="K2602" s="4">
        <f>Table4[[#This Row],[Quantity]]*Table4[[#This Row],[CostPrice]]</f>
        <v>726.66</v>
      </c>
      <c r="L2602" s="4">
        <f>Table4[[#This Row],[Net Revenue]]-Table4[[#This Row],[Total Cost]]</f>
        <v>553.52199999999982</v>
      </c>
      <c r="M2602" t="str">
        <f>_xlfn.XLOOKUP(Table4[[#This Row],[ProductID]], Products!A:A,Products!B:B, "Not Found")</f>
        <v>Deal Smartphone</v>
      </c>
      <c r="N2602" t="str">
        <f>TEXT(Table4[[#This Row],[Date]], "mmm")</f>
        <v>Jul</v>
      </c>
      <c r="O2602" t="str">
        <f>TEXT(Table4[[#This Row],[Date]], "yyyy")</f>
        <v>2025</v>
      </c>
      <c r="P2602" t="str">
        <f>_xlfn.XLOOKUP(Table4[[#This Row],[ProductID]],Products!A:A,Products!C:C, "Not Found")</f>
        <v>Electronics</v>
      </c>
      <c r="Q2602" t="str">
        <f>_xlfn.XLOOKUP(Table4[[#This Row],[ProductID]],Products!A:A,Products!D:D,"Not Found")</f>
        <v>Smartphone</v>
      </c>
      <c r="R2602">
        <f>_xlfn.XLOOKUP(Table4[[#This Row],[ProductID]],Products!A:A,Products!E:E,"Not Found")</f>
        <v>673.78</v>
      </c>
      <c r="S2602">
        <f>_xlfn.XLOOKUP(Table4[[#This Row],[ProductID]],Products!A:A,Products!F:F, "Not Found")</f>
        <v>363.33</v>
      </c>
      <c r="T2602" t="str">
        <f>_xlfn.XLOOKUP(Table4[[#This Row],[CustomerID]],Customers!A:A,Customers!D:D, "Not Found")</f>
        <v>M</v>
      </c>
      <c r="U2602" s="6">
        <f>_xlfn.XLOOKUP(Table4[[#This Row],[CustomerID]],Customers!A:A,Customers!E:E, "Not Found")</f>
        <v>27877</v>
      </c>
      <c r="V2602">
        <f ca="1">DATEDIF(Table4[[#This Row],[CustomerBirthday]], TODAY(), "Y")</f>
        <v>50</v>
      </c>
      <c r="W2602" t="str" cm="1">
        <f t="array" aca="1" ref="W2602" ca="1">_xlfn.IFS(Table4[[#This Row],[Age]]&lt;25, "Under 25",Table4[[#This Row],[Age]]=34, "25-34", Table4[[#This Row],[Age]]&lt;=49, "35-49", Table4[[#This Row],[Age]]&lt;=64, "50-64", Table4[[#This Row],[Age]]&gt;=65, "65+")</f>
        <v>50-64</v>
      </c>
      <c r="X2602" t="str">
        <f>_xlfn.XLOOKUP(Table4[[#This Row],[StoreID]],Stores!A:A,Stores!B:B, "Not found")</f>
        <v>MegaMart Peckmouth</v>
      </c>
      <c r="Y2602" t="str">
        <f>_xlfn.XLOOKUP(Table4[[#This Row],[StoreID]],Stores!A:A,Stores!C:C, "Not Found")</f>
        <v>Peckmouth</v>
      </c>
      <c r="Z2602" t="str">
        <f>_xlfn.XLOOKUP(Table4[[#This Row],[StoreID]],Stores!A:A,Stores!D:D, "Not Found")</f>
        <v>East</v>
      </c>
    </row>
    <row r="2603" spans="1:26">
      <c r="A2603" t="s">
        <v>3469</v>
      </c>
      <c r="B2603" s="1">
        <v>45201</v>
      </c>
      <c r="C2603" t="s">
        <v>442</v>
      </c>
      <c r="D2603" t="s">
        <v>812</v>
      </c>
      <c r="E2603" t="s">
        <v>831</v>
      </c>
      <c r="F2603">
        <v>5</v>
      </c>
      <c r="G2603">
        <v>0</v>
      </c>
      <c r="H2603" t="s">
        <v>865</v>
      </c>
      <c r="I2603" s="4">
        <f>Table4[[#This Row],[Quantity]]*Table4[[#This Row],[UnitPrice]]</f>
        <v>2822.1</v>
      </c>
      <c r="J2603" s="4">
        <f>Table4[[#This Row],[Gross Revenue]]*(1-Table4[[#This Row],[Discount]])</f>
        <v>2822.1</v>
      </c>
      <c r="K2603" s="4">
        <f>Table4[[#This Row],[Quantity]]*Table4[[#This Row],[CostPrice]]</f>
        <v>1469.8</v>
      </c>
      <c r="L2603" s="4">
        <f>Table4[[#This Row],[Net Revenue]]-Table4[[#This Row],[Total Cost]]</f>
        <v>1352.3</v>
      </c>
      <c r="M2603" t="str">
        <f>_xlfn.XLOOKUP(Table4[[#This Row],[ProductID]], Products!A:A,Products!B:B, "Not Found")</f>
        <v>Soon Accessories</v>
      </c>
      <c r="N2603" t="str">
        <f>TEXT(Table4[[#This Row],[Date]], "mmm")</f>
        <v>Oct</v>
      </c>
      <c r="O2603" t="str">
        <f>TEXT(Table4[[#This Row],[Date]], "yyyy")</f>
        <v>2023</v>
      </c>
      <c r="P2603" t="str">
        <f>_xlfn.XLOOKUP(Table4[[#This Row],[ProductID]],Products!A:A,Products!C:C, "Not Found")</f>
        <v>Fashion</v>
      </c>
      <c r="Q2603" t="str">
        <f>_xlfn.XLOOKUP(Table4[[#This Row],[ProductID]],Products!A:A,Products!D:D,"Not Found")</f>
        <v>Accessories</v>
      </c>
      <c r="R2603">
        <f>_xlfn.XLOOKUP(Table4[[#This Row],[ProductID]],Products!A:A,Products!E:E,"Not Found")</f>
        <v>564.41999999999996</v>
      </c>
      <c r="S2603">
        <f>_xlfn.XLOOKUP(Table4[[#This Row],[ProductID]],Products!A:A,Products!F:F, "Not Found")</f>
        <v>293.95999999999998</v>
      </c>
      <c r="T2603" t="str">
        <f>_xlfn.XLOOKUP(Table4[[#This Row],[CustomerID]],Customers!A:A,Customers!D:D, "Not Found")</f>
        <v>M</v>
      </c>
      <c r="U2603" s="6">
        <f>_xlfn.XLOOKUP(Table4[[#This Row],[CustomerID]],Customers!A:A,Customers!E:E, "Not Found")</f>
        <v>33450</v>
      </c>
      <c r="V2603">
        <f ca="1">DATEDIF(Table4[[#This Row],[CustomerBirthday]], TODAY(), "Y")</f>
        <v>34</v>
      </c>
      <c r="W2603" t="str" cm="1">
        <f t="array" aca="1" ref="W2603" ca="1">_xlfn.IFS(Table4[[#This Row],[Age]]&lt;25, "Under 25",Table4[[#This Row],[Age]]=34, "25-34", Table4[[#This Row],[Age]]&lt;=49, "35-49", Table4[[#This Row],[Age]]&lt;=64, "50-64", Table4[[#This Row],[Age]]&gt;=65, "65+")</f>
        <v>25-34</v>
      </c>
      <c r="X2603" t="str">
        <f>_xlfn.XLOOKUP(Table4[[#This Row],[StoreID]],Stores!A:A,Stores!B:B, "Not found")</f>
        <v>MegaMart Jimenezborough</v>
      </c>
      <c r="Y2603" t="str">
        <f>_xlfn.XLOOKUP(Table4[[#This Row],[StoreID]],Stores!A:A,Stores!C:C, "Not Found")</f>
        <v>Jimenezborough</v>
      </c>
      <c r="Z2603" t="str">
        <f>_xlfn.XLOOKUP(Table4[[#This Row],[StoreID]],Stores!A:A,Stores!D:D, "Not Found")</f>
        <v>South</v>
      </c>
    </row>
    <row r="2604" spans="1:26">
      <c r="A2604" t="s">
        <v>3470</v>
      </c>
      <c r="B2604" s="1">
        <v>45739</v>
      </c>
      <c r="C2604" t="s">
        <v>582</v>
      </c>
      <c r="D2604" t="s">
        <v>790</v>
      </c>
      <c r="E2604" t="s">
        <v>831</v>
      </c>
      <c r="F2604">
        <v>2</v>
      </c>
      <c r="G2604">
        <v>0.15</v>
      </c>
      <c r="H2604" t="s">
        <v>875</v>
      </c>
      <c r="I2604" s="4">
        <f>Table4[[#This Row],[Quantity]]*Table4[[#This Row],[UnitPrice]]</f>
        <v>609.41999999999996</v>
      </c>
      <c r="J2604" s="4">
        <f>Table4[[#This Row],[Gross Revenue]]*(1-Table4[[#This Row],[Discount]])</f>
        <v>518.00699999999995</v>
      </c>
      <c r="K2604" s="4">
        <f>Table4[[#This Row],[Quantity]]*Table4[[#This Row],[CostPrice]]</f>
        <v>328.02</v>
      </c>
      <c r="L2604" s="4">
        <f>Table4[[#This Row],[Net Revenue]]-Table4[[#This Row],[Total Cost]]</f>
        <v>189.98699999999997</v>
      </c>
      <c r="M2604" t="str">
        <f>_xlfn.XLOOKUP(Table4[[#This Row],[ProductID]], Products!A:A,Products!B:B, "Not Found")</f>
        <v>Difficult Vegetables</v>
      </c>
      <c r="N2604" t="str">
        <f>TEXT(Table4[[#This Row],[Date]], "mmm")</f>
        <v>Mar</v>
      </c>
      <c r="O2604" t="str">
        <f>TEXT(Table4[[#This Row],[Date]], "yyyy")</f>
        <v>2025</v>
      </c>
      <c r="P2604" t="str">
        <f>_xlfn.XLOOKUP(Table4[[#This Row],[ProductID]],Products!A:A,Products!C:C, "Not Found")</f>
        <v>Groceries</v>
      </c>
      <c r="Q2604" t="str">
        <f>_xlfn.XLOOKUP(Table4[[#This Row],[ProductID]],Products!A:A,Products!D:D,"Not Found")</f>
        <v>Vegetables</v>
      </c>
      <c r="R2604">
        <f>_xlfn.XLOOKUP(Table4[[#This Row],[ProductID]],Products!A:A,Products!E:E,"Not Found")</f>
        <v>304.70999999999998</v>
      </c>
      <c r="S2604">
        <f>_xlfn.XLOOKUP(Table4[[#This Row],[ProductID]],Products!A:A,Products!F:F, "Not Found")</f>
        <v>164.01</v>
      </c>
      <c r="T2604" t="str">
        <f>_xlfn.XLOOKUP(Table4[[#This Row],[CustomerID]],Customers!A:A,Customers!D:D, "Not Found")</f>
        <v>F</v>
      </c>
      <c r="U2604" s="6">
        <f>_xlfn.XLOOKUP(Table4[[#This Row],[CustomerID]],Customers!A:A,Customers!E:E, "Not Found")</f>
        <v>31328</v>
      </c>
      <c r="V2604">
        <f ca="1">DATEDIF(Table4[[#This Row],[CustomerBirthday]], TODAY(), "Y")</f>
        <v>40</v>
      </c>
      <c r="W2604" t="str" cm="1">
        <f t="array" aca="1" ref="W2604" ca="1">_xlfn.IFS(Table4[[#This Row],[Age]]&lt;25, "Under 25",Table4[[#This Row],[Age]]=34, "25-34", Table4[[#This Row],[Age]]&lt;=49, "35-49", Table4[[#This Row],[Age]]&lt;=64, "50-64", Table4[[#This Row],[Age]]&gt;=65, "65+")</f>
        <v>35-49</v>
      </c>
      <c r="X2604" t="str">
        <f>_xlfn.XLOOKUP(Table4[[#This Row],[StoreID]],Stores!A:A,Stores!B:B, "Not found")</f>
        <v>MegaMart Jimenezborough</v>
      </c>
      <c r="Y2604" t="str">
        <f>_xlfn.XLOOKUP(Table4[[#This Row],[StoreID]],Stores!A:A,Stores!C:C, "Not Found")</f>
        <v>Jimenezborough</v>
      </c>
      <c r="Z2604" t="str">
        <f>_xlfn.XLOOKUP(Table4[[#This Row],[StoreID]],Stores!A:A,Stores!D:D, "Not Found")</f>
        <v>South</v>
      </c>
    </row>
    <row r="2605" spans="1:26">
      <c r="A2605" t="s">
        <v>3471</v>
      </c>
      <c r="B2605" s="1">
        <v>45306</v>
      </c>
      <c r="C2605" t="s">
        <v>426</v>
      </c>
      <c r="D2605" t="s">
        <v>725</v>
      </c>
      <c r="E2605" t="s">
        <v>831</v>
      </c>
      <c r="F2605">
        <v>4</v>
      </c>
      <c r="G2605">
        <v>0.05</v>
      </c>
      <c r="H2605" t="s">
        <v>875</v>
      </c>
      <c r="I2605" s="4">
        <f>Table4[[#This Row],[Quantity]]*Table4[[#This Row],[UnitPrice]]</f>
        <v>5584.88</v>
      </c>
      <c r="J2605" s="4">
        <f>Table4[[#This Row],[Gross Revenue]]*(1-Table4[[#This Row],[Discount]])</f>
        <v>5305.6359999999995</v>
      </c>
      <c r="K2605" s="4">
        <f>Table4[[#This Row],[Quantity]]*Table4[[#This Row],[CostPrice]]</f>
        <v>4016.36</v>
      </c>
      <c r="L2605" s="4">
        <f>Table4[[#This Row],[Net Revenue]]-Table4[[#This Row],[Total Cost]]</f>
        <v>1289.2759999999994</v>
      </c>
      <c r="M2605" t="str">
        <f>_xlfn.XLOOKUP(Table4[[#This Row],[ProductID]], Products!A:A,Products!B:B, "Not Found")</f>
        <v>Knowledge Bags</v>
      </c>
      <c r="N2605" t="str">
        <f>TEXT(Table4[[#This Row],[Date]], "mmm")</f>
        <v>Jan</v>
      </c>
      <c r="O2605" t="str">
        <f>TEXT(Table4[[#This Row],[Date]], "yyyy")</f>
        <v>2024</v>
      </c>
      <c r="P2605" t="str">
        <f>_xlfn.XLOOKUP(Table4[[#This Row],[ProductID]],Products!A:A,Products!C:C, "Not Found")</f>
        <v>Fashion</v>
      </c>
      <c r="Q2605" t="str">
        <f>_xlfn.XLOOKUP(Table4[[#This Row],[ProductID]],Products!A:A,Products!D:D,"Not Found")</f>
        <v>Bags</v>
      </c>
      <c r="R2605">
        <f>_xlfn.XLOOKUP(Table4[[#This Row],[ProductID]],Products!A:A,Products!E:E,"Not Found")</f>
        <v>1396.22</v>
      </c>
      <c r="S2605">
        <f>_xlfn.XLOOKUP(Table4[[#This Row],[ProductID]],Products!A:A,Products!F:F, "Not Found")</f>
        <v>1004.09</v>
      </c>
      <c r="T2605" t="str">
        <f>_xlfn.XLOOKUP(Table4[[#This Row],[CustomerID]],Customers!A:A,Customers!D:D, "Not Found")</f>
        <v>F</v>
      </c>
      <c r="U2605" s="6">
        <f>_xlfn.XLOOKUP(Table4[[#This Row],[CustomerID]],Customers!A:A,Customers!E:E, "Not Found")</f>
        <v>29406</v>
      </c>
      <c r="V2605">
        <f ca="1">DATEDIF(Table4[[#This Row],[CustomerBirthday]], TODAY(), "Y")</f>
        <v>46</v>
      </c>
      <c r="W2605" t="str" cm="1">
        <f t="array" aca="1" ref="W2605" ca="1">_xlfn.IFS(Table4[[#This Row],[Age]]&lt;25, "Under 25",Table4[[#This Row],[Age]]=34, "25-34", Table4[[#This Row],[Age]]&lt;=49, "35-49", Table4[[#This Row],[Age]]&lt;=64, "50-64", Table4[[#This Row],[Age]]&gt;=65, "65+")</f>
        <v>35-49</v>
      </c>
      <c r="X2605" t="str">
        <f>_xlfn.XLOOKUP(Table4[[#This Row],[StoreID]],Stores!A:A,Stores!B:B, "Not found")</f>
        <v>MegaMart Jimenezborough</v>
      </c>
      <c r="Y2605" t="str">
        <f>_xlfn.XLOOKUP(Table4[[#This Row],[StoreID]],Stores!A:A,Stores!C:C, "Not Found")</f>
        <v>Jimenezborough</v>
      </c>
      <c r="Z2605" t="str">
        <f>_xlfn.XLOOKUP(Table4[[#This Row],[StoreID]],Stores!A:A,Stores!D:D, "Not Found")</f>
        <v>South</v>
      </c>
    </row>
    <row r="2606" spans="1:26">
      <c r="A2606" t="s">
        <v>3472</v>
      </c>
      <c r="B2606" s="1">
        <v>45577</v>
      </c>
      <c r="C2606" t="s">
        <v>505</v>
      </c>
      <c r="D2606" t="s">
        <v>761</v>
      </c>
      <c r="E2606" t="s">
        <v>846</v>
      </c>
      <c r="F2606">
        <v>2</v>
      </c>
      <c r="G2606">
        <v>0.15</v>
      </c>
      <c r="H2606" t="s">
        <v>865</v>
      </c>
      <c r="I2606" s="4">
        <f>Table4[[#This Row],[Quantity]]*Table4[[#This Row],[UnitPrice]]</f>
        <v>3525.84</v>
      </c>
      <c r="J2606" s="4">
        <f>Table4[[#This Row],[Gross Revenue]]*(1-Table4[[#This Row],[Discount]])</f>
        <v>2996.9639999999999</v>
      </c>
      <c r="K2606" s="4">
        <f>Table4[[#This Row],[Quantity]]*Table4[[#This Row],[CostPrice]]</f>
        <v>2692.96</v>
      </c>
      <c r="L2606" s="4">
        <f>Table4[[#This Row],[Net Revenue]]-Table4[[#This Row],[Total Cost]]</f>
        <v>304.00399999999991</v>
      </c>
      <c r="M2606" t="str">
        <f>_xlfn.XLOOKUP(Table4[[#This Row],[ProductID]], Products!A:A,Products!B:B, "Not Found")</f>
        <v>Traditional Laptop</v>
      </c>
      <c r="N2606" t="str">
        <f>TEXT(Table4[[#This Row],[Date]], "mmm")</f>
        <v>Oct</v>
      </c>
      <c r="O2606" t="str">
        <f>TEXT(Table4[[#This Row],[Date]], "yyyy")</f>
        <v>2024</v>
      </c>
      <c r="P2606" t="str">
        <f>_xlfn.XLOOKUP(Table4[[#This Row],[ProductID]],Products!A:A,Products!C:C, "Not Found")</f>
        <v>Electronics</v>
      </c>
      <c r="Q2606" t="str">
        <f>_xlfn.XLOOKUP(Table4[[#This Row],[ProductID]],Products!A:A,Products!D:D,"Not Found")</f>
        <v>Laptop</v>
      </c>
      <c r="R2606">
        <f>_xlfn.XLOOKUP(Table4[[#This Row],[ProductID]],Products!A:A,Products!E:E,"Not Found")</f>
        <v>1762.92</v>
      </c>
      <c r="S2606">
        <f>_xlfn.XLOOKUP(Table4[[#This Row],[ProductID]],Products!A:A,Products!F:F, "Not Found")</f>
        <v>1346.48</v>
      </c>
      <c r="T2606" t="str">
        <f>_xlfn.XLOOKUP(Table4[[#This Row],[CustomerID]],Customers!A:A,Customers!D:D, "Not Found")</f>
        <v>M</v>
      </c>
      <c r="U2606" s="6">
        <f>_xlfn.XLOOKUP(Table4[[#This Row],[CustomerID]],Customers!A:A,Customers!E:E, "Not Found")</f>
        <v>21996</v>
      </c>
      <c r="V2606">
        <f ca="1">DATEDIF(Table4[[#This Row],[CustomerBirthday]], TODAY(), "Y")</f>
        <v>66</v>
      </c>
      <c r="W2606" t="str" cm="1">
        <f t="array" aca="1" ref="W2606" ca="1">_xlfn.IFS(Table4[[#This Row],[Age]]&lt;25, "Under 25",Table4[[#This Row],[Age]]=34, "25-34", Table4[[#This Row],[Age]]&lt;=49, "35-49", Table4[[#This Row],[Age]]&lt;=64, "50-64", Table4[[#This Row],[Age]]&gt;=65, "65+")</f>
        <v>65+</v>
      </c>
      <c r="X2606" t="str">
        <f>_xlfn.XLOOKUP(Table4[[#This Row],[StoreID]],Stores!A:A,Stores!B:B, "Not found")</f>
        <v>MegaMart Johnmouth</v>
      </c>
      <c r="Y2606" t="str">
        <f>_xlfn.XLOOKUP(Table4[[#This Row],[StoreID]],Stores!A:A,Stores!C:C, "Not Found")</f>
        <v>Johnmouth</v>
      </c>
      <c r="Z2606" t="str">
        <f>_xlfn.XLOOKUP(Table4[[#This Row],[StoreID]],Stores!A:A,Stores!D:D, "Not Found")</f>
        <v>East</v>
      </c>
    </row>
    <row r="2607" spans="1:26">
      <c r="A2607" t="s">
        <v>3473</v>
      </c>
      <c r="B2607" s="1">
        <v>45487</v>
      </c>
      <c r="C2607" t="s">
        <v>531</v>
      </c>
      <c r="D2607" t="s">
        <v>806</v>
      </c>
      <c r="E2607" t="s">
        <v>831</v>
      </c>
      <c r="F2607">
        <v>5</v>
      </c>
      <c r="G2607">
        <v>0.15</v>
      </c>
      <c r="H2607" t="s">
        <v>875</v>
      </c>
      <c r="I2607" s="4">
        <f>Table4[[#This Row],[Quantity]]*Table4[[#This Row],[UnitPrice]]</f>
        <v>8728.0499999999993</v>
      </c>
      <c r="J2607" s="4">
        <f>Table4[[#This Row],[Gross Revenue]]*(1-Table4[[#This Row],[Discount]])</f>
        <v>7418.8424999999988</v>
      </c>
      <c r="K2607" s="4">
        <f>Table4[[#This Row],[Quantity]]*Table4[[#This Row],[CostPrice]]</f>
        <v>6612.2000000000007</v>
      </c>
      <c r="L2607" s="4">
        <f>Table4[[#This Row],[Net Revenue]]-Table4[[#This Row],[Total Cost]]</f>
        <v>806.64249999999811</v>
      </c>
      <c r="M2607" t="str">
        <f>_xlfn.XLOOKUP(Table4[[#This Row],[ProductID]], Products!A:A,Products!B:B, "Not Found")</f>
        <v>Piece Headphones</v>
      </c>
      <c r="N2607" t="str">
        <f>TEXT(Table4[[#This Row],[Date]], "mmm")</f>
        <v>Jul</v>
      </c>
      <c r="O2607" t="str">
        <f>TEXT(Table4[[#This Row],[Date]], "yyyy")</f>
        <v>2024</v>
      </c>
      <c r="P2607" t="str">
        <f>_xlfn.XLOOKUP(Table4[[#This Row],[ProductID]],Products!A:A,Products!C:C, "Not Found")</f>
        <v>Electronics</v>
      </c>
      <c r="Q2607" t="str">
        <f>_xlfn.XLOOKUP(Table4[[#This Row],[ProductID]],Products!A:A,Products!D:D,"Not Found")</f>
        <v>Headphones</v>
      </c>
      <c r="R2607">
        <f>_xlfn.XLOOKUP(Table4[[#This Row],[ProductID]],Products!A:A,Products!E:E,"Not Found")</f>
        <v>1745.61</v>
      </c>
      <c r="S2607">
        <f>_xlfn.XLOOKUP(Table4[[#This Row],[ProductID]],Products!A:A,Products!F:F, "Not Found")</f>
        <v>1322.44</v>
      </c>
      <c r="T2607" t="str">
        <f>_xlfn.XLOOKUP(Table4[[#This Row],[CustomerID]],Customers!A:A,Customers!D:D, "Not Found")</f>
        <v>F</v>
      </c>
      <c r="U2607" s="6">
        <f>_xlfn.XLOOKUP(Table4[[#This Row],[CustomerID]],Customers!A:A,Customers!E:E, "Not Found")</f>
        <v>35515</v>
      </c>
      <c r="V2607">
        <f ca="1">DATEDIF(Table4[[#This Row],[CustomerBirthday]], TODAY(), "Y")</f>
        <v>29</v>
      </c>
      <c r="W2607" t="str" cm="1">
        <f t="array" aca="1" ref="W2607" ca="1">_xlfn.IFS(Table4[[#This Row],[Age]]&lt;25, "Under 25",Table4[[#This Row],[Age]]=34, "25-34", Table4[[#This Row],[Age]]&lt;=49, "35-49", Table4[[#This Row],[Age]]&lt;=64, "50-64", Table4[[#This Row],[Age]]&gt;=65, "65+")</f>
        <v>35-49</v>
      </c>
      <c r="X2607" t="str">
        <f>_xlfn.XLOOKUP(Table4[[#This Row],[StoreID]],Stores!A:A,Stores!B:B, "Not found")</f>
        <v>MegaMart Jimenezborough</v>
      </c>
      <c r="Y2607" t="str">
        <f>_xlfn.XLOOKUP(Table4[[#This Row],[StoreID]],Stores!A:A,Stores!C:C, "Not Found")</f>
        <v>Jimenezborough</v>
      </c>
      <c r="Z2607" t="str">
        <f>_xlfn.XLOOKUP(Table4[[#This Row],[StoreID]],Stores!A:A,Stores!D:D, "Not Found")</f>
        <v>South</v>
      </c>
    </row>
    <row r="2608" spans="1:26">
      <c r="A2608" t="s">
        <v>3474</v>
      </c>
      <c r="B2608" s="1">
        <v>45627</v>
      </c>
      <c r="C2608" t="s">
        <v>653</v>
      </c>
      <c r="D2608" t="s">
        <v>794</v>
      </c>
      <c r="E2608" t="s">
        <v>842</v>
      </c>
      <c r="F2608">
        <v>2</v>
      </c>
      <c r="G2608">
        <v>0.15</v>
      </c>
      <c r="H2608" t="s">
        <v>875</v>
      </c>
      <c r="I2608" s="4">
        <f>Table4[[#This Row],[Quantity]]*Table4[[#This Row],[UnitPrice]]</f>
        <v>856.1</v>
      </c>
      <c r="J2608" s="4">
        <f>Table4[[#This Row],[Gross Revenue]]*(1-Table4[[#This Row],[Discount]])</f>
        <v>727.68499999999995</v>
      </c>
      <c r="K2608" s="4">
        <f>Table4[[#This Row],[Quantity]]*Table4[[#This Row],[CostPrice]]</f>
        <v>492.14</v>
      </c>
      <c r="L2608" s="4">
        <f>Table4[[#This Row],[Net Revenue]]-Table4[[#This Row],[Total Cost]]</f>
        <v>235.54499999999996</v>
      </c>
      <c r="M2608" t="str">
        <f>_xlfn.XLOOKUP(Table4[[#This Row],[ProductID]], Products!A:A,Products!B:B, "Not Found")</f>
        <v>Everything Laptop</v>
      </c>
      <c r="N2608" t="str">
        <f>TEXT(Table4[[#This Row],[Date]], "mmm")</f>
        <v>Dec</v>
      </c>
      <c r="O2608" t="str">
        <f>TEXT(Table4[[#This Row],[Date]], "yyyy")</f>
        <v>2024</v>
      </c>
      <c r="P2608" t="str">
        <f>_xlfn.XLOOKUP(Table4[[#This Row],[ProductID]],Products!A:A,Products!C:C, "Not Found")</f>
        <v>Electronics</v>
      </c>
      <c r="Q2608" t="str">
        <f>_xlfn.XLOOKUP(Table4[[#This Row],[ProductID]],Products!A:A,Products!D:D,"Not Found")</f>
        <v>Laptop</v>
      </c>
      <c r="R2608">
        <f>_xlfn.XLOOKUP(Table4[[#This Row],[ProductID]],Products!A:A,Products!E:E,"Not Found")</f>
        <v>428.05</v>
      </c>
      <c r="S2608">
        <f>_xlfn.XLOOKUP(Table4[[#This Row],[ProductID]],Products!A:A,Products!F:F, "Not Found")</f>
        <v>246.07</v>
      </c>
      <c r="T2608" t="str">
        <f>_xlfn.XLOOKUP(Table4[[#This Row],[CustomerID]],Customers!A:A,Customers!D:D, "Not Found")</f>
        <v>F</v>
      </c>
      <c r="U2608" s="6">
        <f>_xlfn.XLOOKUP(Table4[[#This Row],[CustomerID]],Customers!A:A,Customers!E:E, "Not Found")</f>
        <v>27579</v>
      </c>
      <c r="V2608">
        <f ca="1">DATEDIF(Table4[[#This Row],[CustomerBirthday]], TODAY(), "Y")</f>
        <v>51</v>
      </c>
      <c r="W2608" t="str" cm="1">
        <f t="array" aca="1" ref="W2608" ca="1">_xlfn.IFS(Table4[[#This Row],[Age]]&lt;25, "Under 25",Table4[[#This Row],[Age]]=34, "25-34", Table4[[#This Row],[Age]]&lt;=49, "35-49", Table4[[#This Row],[Age]]&lt;=64, "50-64", Table4[[#This Row],[Age]]&gt;=65, "65+")</f>
        <v>50-64</v>
      </c>
      <c r="X2608" t="str">
        <f>_xlfn.XLOOKUP(Table4[[#This Row],[StoreID]],Stores!A:A,Stores!B:B, "Not found")</f>
        <v>MegaMart Brianahaven</v>
      </c>
      <c r="Y2608" t="str">
        <f>_xlfn.XLOOKUP(Table4[[#This Row],[StoreID]],Stores!A:A,Stores!C:C, "Not Found")</f>
        <v>Brianahaven</v>
      </c>
      <c r="Z2608" t="str">
        <f>_xlfn.XLOOKUP(Table4[[#This Row],[StoreID]],Stores!A:A,Stores!D:D, "Not Found")</f>
        <v>North</v>
      </c>
    </row>
    <row r="2609" spans="1:26">
      <c r="A2609" t="s">
        <v>3475</v>
      </c>
      <c r="B2609" s="1">
        <v>45600</v>
      </c>
      <c r="C2609" t="s">
        <v>247</v>
      </c>
      <c r="D2609" t="s">
        <v>800</v>
      </c>
      <c r="E2609" t="s">
        <v>842</v>
      </c>
      <c r="F2609">
        <v>5</v>
      </c>
      <c r="G2609">
        <v>0.1</v>
      </c>
      <c r="H2609" t="s">
        <v>868</v>
      </c>
      <c r="I2609" s="4">
        <f>Table4[[#This Row],[Quantity]]*Table4[[#This Row],[UnitPrice]]</f>
        <v>9763.25</v>
      </c>
      <c r="J2609" s="4">
        <f>Table4[[#This Row],[Gross Revenue]]*(1-Table4[[#This Row],[Discount]])</f>
        <v>8786.9250000000011</v>
      </c>
      <c r="K2609" s="4">
        <f>Table4[[#This Row],[Quantity]]*Table4[[#This Row],[CostPrice]]</f>
        <v>7256.35</v>
      </c>
      <c r="L2609" s="4">
        <f>Table4[[#This Row],[Net Revenue]]-Table4[[#This Row],[Total Cost]]</f>
        <v>1530.5750000000007</v>
      </c>
      <c r="M2609" t="str">
        <f>_xlfn.XLOOKUP(Table4[[#This Row],[ProductID]], Products!A:A,Products!B:B, "Not Found")</f>
        <v>Book Television</v>
      </c>
      <c r="N2609" t="str">
        <f>TEXT(Table4[[#This Row],[Date]], "mmm")</f>
        <v>Nov</v>
      </c>
      <c r="O2609" t="str">
        <f>TEXT(Table4[[#This Row],[Date]], "yyyy")</f>
        <v>2024</v>
      </c>
      <c r="P2609" t="str">
        <f>_xlfn.XLOOKUP(Table4[[#This Row],[ProductID]],Products!A:A,Products!C:C, "Not Found")</f>
        <v>Electronics</v>
      </c>
      <c r="Q2609" t="str">
        <f>_xlfn.XLOOKUP(Table4[[#This Row],[ProductID]],Products!A:A,Products!D:D,"Not Found")</f>
        <v>Television</v>
      </c>
      <c r="R2609">
        <f>_xlfn.XLOOKUP(Table4[[#This Row],[ProductID]],Products!A:A,Products!E:E,"Not Found")</f>
        <v>1952.65</v>
      </c>
      <c r="S2609">
        <f>_xlfn.XLOOKUP(Table4[[#This Row],[ProductID]],Products!A:A,Products!F:F, "Not Found")</f>
        <v>1451.27</v>
      </c>
      <c r="T2609" t="str">
        <f>_xlfn.XLOOKUP(Table4[[#This Row],[CustomerID]],Customers!A:A,Customers!D:D, "Not Found")</f>
        <v>F</v>
      </c>
      <c r="U2609" s="6">
        <f>_xlfn.XLOOKUP(Table4[[#This Row],[CustomerID]],Customers!A:A,Customers!E:E, "Not Found")</f>
        <v>25547</v>
      </c>
      <c r="V2609">
        <f ca="1">DATEDIF(Table4[[#This Row],[CustomerBirthday]], TODAY(), "Y")</f>
        <v>56</v>
      </c>
      <c r="W2609" t="str" cm="1">
        <f t="array" aca="1" ref="W2609" ca="1">_xlfn.IFS(Table4[[#This Row],[Age]]&lt;25, "Under 25",Table4[[#This Row],[Age]]=34, "25-34", Table4[[#This Row],[Age]]&lt;=49, "35-49", Table4[[#This Row],[Age]]&lt;=64, "50-64", Table4[[#This Row],[Age]]&gt;=65, "65+")</f>
        <v>50-64</v>
      </c>
      <c r="X2609" t="str">
        <f>_xlfn.XLOOKUP(Table4[[#This Row],[StoreID]],Stores!A:A,Stores!B:B, "Not found")</f>
        <v>MegaMart Brianahaven</v>
      </c>
      <c r="Y2609" t="str">
        <f>_xlfn.XLOOKUP(Table4[[#This Row],[StoreID]],Stores!A:A,Stores!C:C, "Not Found")</f>
        <v>Brianahaven</v>
      </c>
      <c r="Z2609" t="str">
        <f>_xlfn.XLOOKUP(Table4[[#This Row],[StoreID]],Stores!A:A,Stores!D:D, "Not Found")</f>
        <v>North</v>
      </c>
    </row>
    <row r="2610" spans="1:26">
      <c r="A2610" t="s">
        <v>3476</v>
      </c>
      <c r="B2610" s="1">
        <v>45273</v>
      </c>
      <c r="C2610" t="s">
        <v>579</v>
      </c>
      <c r="D2610" t="s">
        <v>824</v>
      </c>
      <c r="E2610" t="s">
        <v>835</v>
      </c>
      <c r="F2610">
        <v>3</v>
      </c>
      <c r="G2610">
        <v>0.15</v>
      </c>
      <c r="H2610" t="s">
        <v>865</v>
      </c>
      <c r="I2610" s="4">
        <f>Table4[[#This Row],[Quantity]]*Table4[[#This Row],[UnitPrice]]</f>
        <v>1164.78</v>
      </c>
      <c r="J2610" s="4">
        <f>Table4[[#This Row],[Gross Revenue]]*(1-Table4[[#This Row],[Discount]])</f>
        <v>990.06299999999999</v>
      </c>
      <c r="K2610" s="4">
        <f>Table4[[#This Row],[Quantity]]*Table4[[#This Row],[CostPrice]]</f>
        <v>597.90000000000009</v>
      </c>
      <c r="L2610" s="4">
        <f>Table4[[#This Row],[Net Revenue]]-Table4[[#This Row],[Total Cost]]</f>
        <v>392.1629999999999</v>
      </c>
      <c r="M2610" t="str">
        <f>_xlfn.XLOOKUP(Table4[[#This Row],[ProductID]], Products!A:A,Products!B:B, "Not Found")</f>
        <v>Possible Watches</v>
      </c>
      <c r="N2610" t="str">
        <f>TEXT(Table4[[#This Row],[Date]], "mmm")</f>
        <v>Dec</v>
      </c>
      <c r="O2610" t="str">
        <f>TEXT(Table4[[#This Row],[Date]], "yyyy")</f>
        <v>2023</v>
      </c>
      <c r="P2610" t="str">
        <f>_xlfn.XLOOKUP(Table4[[#This Row],[ProductID]],Products!A:A,Products!C:C, "Not Found")</f>
        <v>Fashion</v>
      </c>
      <c r="Q2610" t="str">
        <f>_xlfn.XLOOKUP(Table4[[#This Row],[ProductID]],Products!A:A,Products!D:D,"Not Found")</f>
        <v>Watches</v>
      </c>
      <c r="R2610">
        <f>_xlfn.XLOOKUP(Table4[[#This Row],[ProductID]],Products!A:A,Products!E:E,"Not Found")</f>
        <v>388.26</v>
      </c>
      <c r="S2610">
        <f>_xlfn.XLOOKUP(Table4[[#This Row],[ProductID]],Products!A:A,Products!F:F, "Not Found")</f>
        <v>199.3</v>
      </c>
      <c r="T2610" t="str">
        <f>_xlfn.XLOOKUP(Table4[[#This Row],[CustomerID]],Customers!A:A,Customers!D:D, "Not Found")</f>
        <v>M</v>
      </c>
      <c r="U2610" s="6">
        <f>_xlfn.XLOOKUP(Table4[[#This Row],[CustomerID]],Customers!A:A,Customers!E:E, "Not Found")</f>
        <v>36768</v>
      </c>
      <c r="V2610">
        <f ca="1">DATEDIF(Table4[[#This Row],[CustomerBirthday]], TODAY(), "Y")</f>
        <v>25</v>
      </c>
      <c r="W2610" t="str" cm="1">
        <f t="array" aca="1" ref="W2610" ca="1">_xlfn.IFS(Table4[[#This Row],[Age]]&lt;25, "Under 25",Table4[[#This Row],[Age]]=34, "25-34", Table4[[#This Row],[Age]]&lt;=49, "35-49", Table4[[#This Row],[Age]]&lt;=64, "50-64", Table4[[#This Row],[Age]]&gt;=65, "65+")</f>
        <v>35-49</v>
      </c>
      <c r="X2610" t="str">
        <f>_xlfn.XLOOKUP(Table4[[#This Row],[StoreID]],Stores!A:A,Stores!B:B, "Not found")</f>
        <v>MegaMart Peckmouth</v>
      </c>
      <c r="Y2610" t="str">
        <f>_xlfn.XLOOKUP(Table4[[#This Row],[StoreID]],Stores!A:A,Stores!C:C, "Not Found")</f>
        <v>Peckmouth</v>
      </c>
      <c r="Z2610" t="str">
        <f>_xlfn.XLOOKUP(Table4[[#This Row],[StoreID]],Stores!A:A,Stores!D:D, "Not Found")</f>
        <v>East</v>
      </c>
    </row>
    <row r="2611" spans="1:26">
      <c r="A2611" t="s">
        <v>3477</v>
      </c>
      <c r="B2611" s="1">
        <v>45696</v>
      </c>
      <c r="C2611" t="s">
        <v>593</v>
      </c>
      <c r="D2611" t="s">
        <v>790</v>
      </c>
      <c r="E2611" t="s">
        <v>839</v>
      </c>
      <c r="F2611">
        <v>3</v>
      </c>
      <c r="G2611">
        <v>0.05</v>
      </c>
      <c r="H2611" t="s">
        <v>865</v>
      </c>
      <c r="I2611" s="4">
        <f>Table4[[#This Row],[Quantity]]*Table4[[#This Row],[UnitPrice]]</f>
        <v>914.12999999999988</v>
      </c>
      <c r="J2611" s="4">
        <f>Table4[[#This Row],[Gross Revenue]]*(1-Table4[[#This Row],[Discount]])</f>
        <v>868.42349999999988</v>
      </c>
      <c r="K2611" s="4">
        <f>Table4[[#This Row],[Quantity]]*Table4[[#This Row],[CostPrice]]</f>
        <v>492.03</v>
      </c>
      <c r="L2611" s="4">
        <f>Table4[[#This Row],[Net Revenue]]-Table4[[#This Row],[Total Cost]]</f>
        <v>376.3934999999999</v>
      </c>
      <c r="M2611" t="str">
        <f>_xlfn.XLOOKUP(Table4[[#This Row],[ProductID]], Products!A:A,Products!B:B, "Not Found")</f>
        <v>Difficult Vegetables</v>
      </c>
      <c r="N2611" t="str">
        <f>TEXT(Table4[[#This Row],[Date]], "mmm")</f>
        <v>Feb</v>
      </c>
      <c r="O2611" t="str">
        <f>TEXT(Table4[[#This Row],[Date]], "yyyy")</f>
        <v>2025</v>
      </c>
      <c r="P2611" t="str">
        <f>_xlfn.XLOOKUP(Table4[[#This Row],[ProductID]],Products!A:A,Products!C:C, "Not Found")</f>
        <v>Groceries</v>
      </c>
      <c r="Q2611" t="str">
        <f>_xlfn.XLOOKUP(Table4[[#This Row],[ProductID]],Products!A:A,Products!D:D,"Not Found")</f>
        <v>Vegetables</v>
      </c>
      <c r="R2611">
        <f>_xlfn.XLOOKUP(Table4[[#This Row],[ProductID]],Products!A:A,Products!E:E,"Not Found")</f>
        <v>304.70999999999998</v>
      </c>
      <c r="S2611">
        <f>_xlfn.XLOOKUP(Table4[[#This Row],[ProductID]],Products!A:A,Products!F:F, "Not Found")</f>
        <v>164.01</v>
      </c>
      <c r="T2611" t="str">
        <f>_xlfn.XLOOKUP(Table4[[#This Row],[CustomerID]],Customers!A:A,Customers!D:D, "Not Found")</f>
        <v>F</v>
      </c>
      <c r="U2611" s="6">
        <f>_xlfn.XLOOKUP(Table4[[#This Row],[CustomerID]],Customers!A:A,Customers!E:E, "Not Found")</f>
        <v>37024</v>
      </c>
      <c r="V2611">
        <f ca="1">DATEDIF(Table4[[#This Row],[CustomerBirthday]], TODAY(), "Y")</f>
        <v>25</v>
      </c>
      <c r="W2611" t="str" cm="1">
        <f t="array" aca="1" ref="W2611" ca="1">_xlfn.IFS(Table4[[#This Row],[Age]]&lt;25, "Under 25",Table4[[#This Row],[Age]]=34, "25-34", Table4[[#This Row],[Age]]&lt;=49, "35-49", Table4[[#This Row],[Age]]&lt;=64, "50-64", Table4[[#This Row],[Age]]&gt;=65, "65+")</f>
        <v>35-49</v>
      </c>
      <c r="X2611" t="str">
        <f>_xlfn.XLOOKUP(Table4[[#This Row],[StoreID]],Stores!A:A,Stores!B:B, "Not found")</f>
        <v>MegaMart New Michele</v>
      </c>
      <c r="Y2611" t="str">
        <f>_xlfn.XLOOKUP(Table4[[#This Row],[StoreID]],Stores!A:A,Stores!C:C, "Not Found")</f>
        <v>New Michele</v>
      </c>
      <c r="Z2611" t="str">
        <f>_xlfn.XLOOKUP(Table4[[#This Row],[StoreID]],Stores!A:A,Stores!D:D, "Not Found")</f>
        <v>West</v>
      </c>
    </row>
    <row r="2612" spans="1:26">
      <c r="A2612" t="s">
        <v>3478</v>
      </c>
      <c r="B2612" s="1">
        <v>45297</v>
      </c>
      <c r="C2612" t="s">
        <v>270</v>
      </c>
      <c r="D2612" t="s">
        <v>804</v>
      </c>
      <c r="E2612" t="s">
        <v>846</v>
      </c>
      <c r="F2612">
        <v>5</v>
      </c>
      <c r="G2612">
        <v>0.1</v>
      </c>
      <c r="H2612" t="s">
        <v>868</v>
      </c>
      <c r="I2612" s="4">
        <f>Table4[[#This Row],[Quantity]]*Table4[[#This Row],[UnitPrice]]</f>
        <v>2704.7000000000003</v>
      </c>
      <c r="J2612" s="4">
        <f>Table4[[#This Row],[Gross Revenue]]*(1-Table4[[#This Row],[Discount]])</f>
        <v>2434.2300000000005</v>
      </c>
      <c r="K2612" s="4">
        <f>Table4[[#This Row],[Quantity]]*Table4[[#This Row],[CostPrice]]</f>
        <v>1991.25</v>
      </c>
      <c r="L2612" s="4">
        <f>Table4[[#This Row],[Net Revenue]]-Table4[[#This Row],[Total Cost]]</f>
        <v>442.98000000000047</v>
      </c>
      <c r="M2612" t="str">
        <f>_xlfn.XLOOKUP(Table4[[#This Row],[ProductID]], Products!A:A,Products!B:B, "Not Found")</f>
        <v>Church Clothing</v>
      </c>
      <c r="N2612" t="str">
        <f>TEXT(Table4[[#This Row],[Date]], "mmm")</f>
        <v>Jan</v>
      </c>
      <c r="O2612" t="str">
        <f>TEXT(Table4[[#This Row],[Date]], "yyyy")</f>
        <v>2024</v>
      </c>
      <c r="P2612" t="str">
        <f>_xlfn.XLOOKUP(Table4[[#This Row],[ProductID]],Products!A:A,Products!C:C, "Not Found")</f>
        <v>Fashion</v>
      </c>
      <c r="Q2612" t="str">
        <f>_xlfn.XLOOKUP(Table4[[#This Row],[ProductID]],Products!A:A,Products!D:D,"Not Found")</f>
        <v>Clothing</v>
      </c>
      <c r="R2612">
        <f>_xlfn.XLOOKUP(Table4[[#This Row],[ProductID]],Products!A:A,Products!E:E,"Not Found")</f>
        <v>540.94000000000005</v>
      </c>
      <c r="S2612">
        <f>_xlfn.XLOOKUP(Table4[[#This Row],[ProductID]],Products!A:A,Products!F:F, "Not Found")</f>
        <v>398.25</v>
      </c>
      <c r="T2612" t="str">
        <f>_xlfn.XLOOKUP(Table4[[#This Row],[CustomerID]],Customers!A:A,Customers!D:D, "Not Found")</f>
        <v>M</v>
      </c>
      <c r="U2612" s="6">
        <f>_xlfn.XLOOKUP(Table4[[#This Row],[CustomerID]],Customers!A:A,Customers!E:E, "Not Found")</f>
        <v>22815</v>
      </c>
      <c r="V2612">
        <f ca="1">DATEDIF(Table4[[#This Row],[CustomerBirthday]], TODAY(), "Y")</f>
        <v>64</v>
      </c>
      <c r="W2612" t="str" cm="1">
        <f t="array" aca="1" ref="W2612" ca="1">_xlfn.IFS(Table4[[#This Row],[Age]]&lt;25, "Under 25",Table4[[#This Row],[Age]]=34, "25-34", Table4[[#This Row],[Age]]&lt;=49, "35-49", Table4[[#This Row],[Age]]&lt;=64, "50-64", Table4[[#This Row],[Age]]&gt;=65, "65+")</f>
        <v>50-64</v>
      </c>
      <c r="X2612" t="str">
        <f>_xlfn.XLOOKUP(Table4[[#This Row],[StoreID]],Stores!A:A,Stores!B:B, "Not found")</f>
        <v>MegaMart Johnmouth</v>
      </c>
      <c r="Y2612" t="str">
        <f>_xlfn.XLOOKUP(Table4[[#This Row],[StoreID]],Stores!A:A,Stores!C:C, "Not Found")</f>
        <v>Johnmouth</v>
      </c>
      <c r="Z2612" t="str">
        <f>_xlfn.XLOOKUP(Table4[[#This Row],[StoreID]],Stores!A:A,Stores!D:D, "Not Found")</f>
        <v>East</v>
      </c>
    </row>
    <row r="2613" spans="1:26">
      <c r="A2613" t="s">
        <v>3479</v>
      </c>
      <c r="B2613" s="1">
        <v>45714</v>
      </c>
      <c r="C2613" t="s">
        <v>115</v>
      </c>
      <c r="D2613" t="s">
        <v>794</v>
      </c>
      <c r="E2613" t="s">
        <v>835</v>
      </c>
      <c r="F2613">
        <v>4</v>
      </c>
      <c r="G2613">
        <v>0</v>
      </c>
      <c r="H2613" t="s">
        <v>865</v>
      </c>
      <c r="I2613" s="4">
        <f>Table4[[#This Row],[Quantity]]*Table4[[#This Row],[UnitPrice]]</f>
        <v>1712.2</v>
      </c>
      <c r="J2613" s="4">
        <f>Table4[[#This Row],[Gross Revenue]]*(1-Table4[[#This Row],[Discount]])</f>
        <v>1712.2</v>
      </c>
      <c r="K2613" s="4">
        <f>Table4[[#This Row],[Quantity]]*Table4[[#This Row],[CostPrice]]</f>
        <v>984.28</v>
      </c>
      <c r="L2613" s="4">
        <f>Table4[[#This Row],[Net Revenue]]-Table4[[#This Row],[Total Cost]]</f>
        <v>727.92000000000007</v>
      </c>
      <c r="M2613" t="str">
        <f>_xlfn.XLOOKUP(Table4[[#This Row],[ProductID]], Products!A:A,Products!B:B, "Not Found")</f>
        <v>Everything Laptop</v>
      </c>
      <c r="N2613" t="str">
        <f>TEXT(Table4[[#This Row],[Date]], "mmm")</f>
        <v>Feb</v>
      </c>
      <c r="O2613" t="str">
        <f>TEXT(Table4[[#This Row],[Date]], "yyyy")</f>
        <v>2025</v>
      </c>
      <c r="P2613" t="str">
        <f>_xlfn.XLOOKUP(Table4[[#This Row],[ProductID]],Products!A:A,Products!C:C, "Not Found")</f>
        <v>Electronics</v>
      </c>
      <c r="Q2613" t="str">
        <f>_xlfn.XLOOKUP(Table4[[#This Row],[ProductID]],Products!A:A,Products!D:D,"Not Found")</f>
        <v>Laptop</v>
      </c>
      <c r="R2613">
        <f>_xlfn.XLOOKUP(Table4[[#This Row],[ProductID]],Products!A:A,Products!E:E,"Not Found")</f>
        <v>428.05</v>
      </c>
      <c r="S2613">
        <f>_xlfn.XLOOKUP(Table4[[#This Row],[ProductID]],Products!A:A,Products!F:F, "Not Found")</f>
        <v>246.07</v>
      </c>
      <c r="T2613" t="str">
        <f>_xlfn.XLOOKUP(Table4[[#This Row],[CustomerID]],Customers!A:A,Customers!D:D, "Not Found")</f>
        <v>M</v>
      </c>
      <c r="U2613" s="6">
        <f>_xlfn.XLOOKUP(Table4[[#This Row],[CustomerID]],Customers!A:A,Customers!E:E, "Not Found")</f>
        <v>28630</v>
      </c>
      <c r="V2613">
        <f ca="1">DATEDIF(Table4[[#This Row],[CustomerBirthday]], TODAY(), "Y")</f>
        <v>48</v>
      </c>
      <c r="W2613" t="str" cm="1">
        <f t="array" aca="1" ref="W2613" ca="1">_xlfn.IFS(Table4[[#This Row],[Age]]&lt;25, "Under 25",Table4[[#This Row],[Age]]=34, "25-34", Table4[[#This Row],[Age]]&lt;=49, "35-49", Table4[[#This Row],[Age]]&lt;=64, "50-64", Table4[[#This Row],[Age]]&gt;=65, "65+")</f>
        <v>35-49</v>
      </c>
      <c r="X2613" t="str">
        <f>_xlfn.XLOOKUP(Table4[[#This Row],[StoreID]],Stores!A:A,Stores!B:B, "Not found")</f>
        <v>MegaMart Peckmouth</v>
      </c>
      <c r="Y2613" t="str">
        <f>_xlfn.XLOOKUP(Table4[[#This Row],[StoreID]],Stores!A:A,Stores!C:C, "Not Found")</f>
        <v>Peckmouth</v>
      </c>
      <c r="Z2613" t="str">
        <f>_xlfn.XLOOKUP(Table4[[#This Row],[StoreID]],Stores!A:A,Stores!D:D, "Not Found")</f>
        <v>East</v>
      </c>
    </row>
    <row r="2614" spans="1:26">
      <c r="A2614" t="s">
        <v>3480</v>
      </c>
      <c r="B2614" s="1">
        <v>45417</v>
      </c>
      <c r="C2614" t="s">
        <v>480</v>
      </c>
      <c r="D2614" t="s">
        <v>715</v>
      </c>
      <c r="E2614" t="s">
        <v>842</v>
      </c>
      <c r="F2614">
        <v>4</v>
      </c>
      <c r="G2614">
        <v>0.05</v>
      </c>
      <c r="H2614" t="s">
        <v>871</v>
      </c>
      <c r="I2614" s="4">
        <f>Table4[[#This Row],[Quantity]]*Table4[[#This Row],[UnitPrice]]</f>
        <v>3275.04</v>
      </c>
      <c r="J2614" s="4">
        <f>Table4[[#This Row],[Gross Revenue]]*(1-Table4[[#This Row],[Discount]])</f>
        <v>3111.288</v>
      </c>
      <c r="K2614" s="4">
        <f>Table4[[#This Row],[Quantity]]*Table4[[#This Row],[CostPrice]]</f>
        <v>2110.48</v>
      </c>
      <c r="L2614" s="4">
        <f>Table4[[#This Row],[Net Revenue]]-Table4[[#This Row],[Total Cost]]</f>
        <v>1000.808</v>
      </c>
      <c r="M2614" t="str">
        <f>_xlfn.XLOOKUP(Table4[[#This Row],[ProductID]], Products!A:A,Products!B:B, "Not Found")</f>
        <v>Audience Television</v>
      </c>
      <c r="N2614" t="str">
        <f>TEXT(Table4[[#This Row],[Date]], "mmm")</f>
        <v>May</v>
      </c>
      <c r="O2614" t="str">
        <f>TEXT(Table4[[#This Row],[Date]], "yyyy")</f>
        <v>2024</v>
      </c>
      <c r="P2614" t="str">
        <f>_xlfn.XLOOKUP(Table4[[#This Row],[ProductID]],Products!A:A,Products!C:C, "Not Found")</f>
        <v>Electronics</v>
      </c>
      <c r="Q2614" t="str">
        <f>_xlfn.XLOOKUP(Table4[[#This Row],[ProductID]],Products!A:A,Products!D:D,"Not Found")</f>
        <v>Television</v>
      </c>
      <c r="R2614">
        <f>_xlfn.XLOOKUP(Table4[[#This Row],[ProductID]],Products!A:A,Products!E:E,"Not Found")</f>
        <v>818.76</v>
      </c>
      <c r="S2614">
        <f>_xlfn.XLOOKUP(Table4[[#This Row],[ProductID]],Products!A:A,Products!F:F, "Not Found")</f>
        <v>527.62</v>
      </c>
      <c r="T2614" t="str">
        <f>_xlfn.XLOOKUP(Table4[[#This Row],[CustomerID]],Customers!A:A,Customers!D:D, "Not Found")</f>
        <v>M</v>
      </c>
      <c r="U2614" s="6">
        <f>_xlfn.XLOOKUP(Table4[[#This Row],[CustomerID]],Customers!A:A,Customers!E:E, "Not Found")</f>
        <v>35356</v>
      </c>
      <c r="V2614">
        <f ca="1">DATEDIF(Table4[[#This Row],[CustomerBirthday]], TODAY(), "Y")</f>
        <v>29</v>
      </c>
      <c r="W2614" t="str" cm="1">
        <f t="array" aca="1" ref="W2614" ca="1">_xlfn.IFS(Table4[[#This Row],[Age]]&lt;25, "Under 25",Table4[[#This Row],[Age]]=34, "25-34", Table4[[#This Row],[Age]]&lt;=49, "35-49", Table4[[#This Row],[Age]]&lt;=64, "50-64", Table4[[#This Row],[Age]]&gt;=65, "65+")</f>
        <v>35-49</v>
      </c>
      <c r="X2614" t="str">
        <f>_xlfn.XLOOKUP(Table4[[#This Row],[StoreID]],Stores!A:A,Stores!B:B, "Not found")</f>
        <v>MegaMart Brianahaven</v>
      </c>
      <c r="Y2614" t="str">
        <f>_xlfn.XLOOKUP(Table4[[#This Row],[StoreID]],Stores!A:A,Stores!C:C, "Not Found")</f>
        <v>Brianahaven</v>
      </c>
      <c r="Z2614" t="str">
        <f>_xlfn.XLOOKUP(Table4[[#This Row],[StoreID]],Stores!A:A,Stores!D:D, "Not Found")</f>
        <v>North</v>
      </c>
    </row>
    <row r="2615" spans="1:26">
      <c r="A2615" t="s">
        <v>3481</v>
      </c>
      <c r="B2615" s="1">
        <v>45419</v>
      </c>
      <c r="C2615" t="s">
        <v>71</v>
      </c>
      <c r="D2615" t="s">
        <v>812</v>
      </c>
      <c r="E2615" t="s">
        <v>842</v>
      </c>
      <c r="F2615">
        <v>3</v>
      </c>
      <c r="G2615">
        <v>0</v>
      </c>
      <c r="H2615" t="s">
        <v>868</v>
      </c>
      <c r="I2615" s="4">
        <f>Table4[[#This Row],[Quantity]]*Table4[[#This Row],[UnitPrice]]</f>
        <v>1693.2599999999998</v>
      </c>
      <c r="J2615" s="4">
        <f>Table4[[#This Row],[Gross Revenue]]*(1-Table4[[#This Row],[Discount]])</f>
        <v>1693.2599999999998</v>
      </c>
      <c r="K2615" s="4">
        <f>Table4[[#This Row],[Quantity]]*Table4[[#This Row],[CostPrice]]</f>
        <v>881.87999999999988</v>
      </c>
      <c r="L2615" s="4">
        <f>Table4[[#This Row],[Net Revenue]]-Table4[[#This Row],[Total Cost]]</f>
        <v>811.37999999999988</v>
      </c>
      <c r="M2615" t="str">
        <f>_xlfn.XLOOKUP(Table4[[#This Row],[ProductID]], Products!A:A,Products!B:B, "Not Found")</f>
        <v>Soon Accessories</v>
      </c>
      <c r="N2615" t="str">
        <f>TEXT(Table4[[#This Row],[Date]], "mmm")</f>
        <v>May</v>
      </c>
      <c r="O2615" t="str">
        <f>TEXT(Table4[[#This Row],[Date]], "yyyy")</f>
        <v>2024</v>
      </c>
      <c r="P2615" t="str">
        <f>_xlfn.XLOOKUP(Table4[[#This Row],[ProductID]],Products!A:A,Products!C:C, "Not Found")</f>
        <v>Fashion</v>
      </c>
      <c r="Q2615" t="str">
        <f>_xlfn.XLOOKUP(Table4[[#This Row],[ProductID]],Products!A:A,Products!D:D,"Not Found")</f>
        <v>Accessories</v>
      </c>
      <c r="R2615">
        <f>_xlfn.XLOOKUP(Table4[[#This Row],[ProductID]],Products!A:A,Products!E:E,"Not Found")</f>
        <v>564.41999999999996</v>
      </c>
      <c r="S2615">
        <f>_xlfn.XLOOKUP(Table4[[#This Row],[ProductID]],Products!A:A,Products!F:F, "Not Found")</f>
        <v>293.95999999999998</v>
      </c>
      <c r="T2615" t="str">
        <f>_xlfn.XLOOKUP(Table4[[#This Row],[CustomerID]],Customers!A:A,Customers!D:D, "Not Found")</f>
        <v>F</v>
      </c>
      <c r="U2615" s="6">
        <f>_xlfn.XLOOKUP(Table4[[#This Row],[CustomerID]],Customers!A:A,Customers!E:E, "Not Found")</f>
        <v>30021</v>
      </c>
      <c r="V2615">
        <f ca="1">DATEDIF(Table4[[#This Row],[CustomerBirthday]], TODAY(), "Y")</f>
        <v>44</v>
      </c>
      <c r="W2615" t="str" cm="1">
        <f t="array" aca="1" ref="W2615" ca="1">_xlfn.IFS(Table4[[#This Row],[Age]]&lt;25, "Under 25",Table4[[#This Row],[Age]]=34, "25-34", Table4[[#This Row],[Age]]&lt;=49, "35-49", Table4[[#This Row],[Age]]&lt;=64, "50-64", Table4[[#This Row],[Age]]&gt;=65, "65+")</f>
        <v>35-49</v>
      </c>
      <c r="X2615" t="str">
        <f>_xlfn.XLOOKUP(Table4[[#This Row],[StoreID]],Stores!A:A,Stores!B:B, "Not found")</f>
        <v>MegaMart Brianahaven</v>
      </c>
      <c r="Y2615" t="str">
        <f>_xlfn.XLOOKUP(Table4[[#This Row],[StoreID]],Stores!A:A,Stores!C:C, "Not Found")</f>
        <v>Brianahaven</v>
      </c>
      <c r="Z2615" t="str">
        <f>_xlfn.XLOOKUP(Table4[[#This Row],[StoreID]],Stores!A:A,Stores!D:D, "Not Found")</f>
        <v>North</v>
      </c>
    </row>
    <row r="2616" spans="1:26">
      <c r="A2616" t="s">
        <v>3482</v>
      </c>
      <c r="B2616" s="1">
        <v>45519</v>
      </c>
      <c r="C2616" t="s">
        <v>331</v>
      </c>
      <c r="D2616" t="s">
        <v>742</v>
      </c>
      <c r="E2616" t="s">
        <v>846</v>
      </c>
      <c r="F2616">
        <v>2</v>
      </c>
      <c r="G2616">
        <v>0.05</v>
      </c>
      <c r="H2616" t="s">
        <v>875</v>
      </c>
      <c r="I2616" s="4">
        <f>Table4[[#This Row],[Quantity]]*Table4[[#This Row],[UnitPrice]]</f>
        <v>497.14</v>
      </c>
      <c r="J2616" s="4">
        <f>Table4[[#This Row],[Gross Revenue]]*(1-Table4[[#This Row],[Discount]])</f>
        <v>472.28299999999996</v>
      </c>
      <c r="K2616" s="4">
        <f>Table4[[#This Row],[Quantity]]*Table4[[#This Row],[CostPrice]]</f>
        <v>381.34</v>
      </c>
      <c r="L2616" s="4">
        <f>Table4[[#This Row],[Net Revenue]]-Table4[[#This Row],[Total Cost]]</f>
        <v>90.942999999999984</v>
      </c>
      <c r="M2616" t="str">
        <f>_xlfn.XLOOKUP(Table4[[#This Row],[ProductID]], Products!A:A,Products!B:B, "Not Found")</f>
        <v>Either Headphones</v>
      </c>
      <c r="N2616" t="str">
        <f>TEXT(Table4[[#This Row],[Date]], "mmm")</f>
        <v>Aug</v>
      </c>
      <c r="O2616" t="str">
        <f>TEXT(Table4[[#This Row],[Date]], "yyyy")</f>
        <v>2024</v>
      </c>
      <c r="P2616" t="str">
        <f>_xlfn.XLOOKUP(Table4[[#This Row],[ProductID]],Products!A:A,Products!C:C, "Not Found")</f>
        <v>Electronics</v>
      </c>
      <c r="Q2616" t="str">
        <f>_xlfn.XLOOKUP(Table4[[#This Row],[ProductID]],Products!A:A,Products!D:D,"Not Found")</f>
        <v>Headphones</v>
      </c>
      <c r="R2616">
        <f>_xlfn.XLOOKUP(Table4[[#This Row],[ProductID]],Products!A:A,Products!E:E,"Not Found")</f>
        <v>248.57</v>
      </c>
      <c r="S2616">
        <f>_xlfn.XLOOKUP(Table4[[#This Row],[ProductID]],Products!A:A,Products!F:F, "Not Found")</f>
        <v>190.67</v>
      </c>
      <c r="T2616" t="str">
        <f>_xlfn.XLOOKUP(Table4[[#This Row],[CustomerID]],Customers!A:A,Customers!D:D, "Not Found")</f>
        <v>F</v>
      </c>
      <c r="U2616" s="6">
        <f>_xlfn.XLOOKUP(Table4[[#This Row],[CustomerID]],Customers!A:A,Customers!E:E, "Not Found")</f>
        <v>35714</v>
      </c>
      <c r="V2616">
        <f ca="1">DATEDIF(Table4[[#This Row],[CustomerBirthday]], TODAY(), "Y")</f>
        <v>28</v>
      </c>
      <c r="W2616" t="str" cm="1">
        <f t="array" aca="1" ref="W2616" ca="1">_xlfn.IFS(Table4[[#This Row],[Age]]&lt;25, "Under 25",Table4[[#This Row],[Age]]=34, "25-34", Table4[[#This Row],[Age]]&lt;=49, "35-49", Table4[[#This Row],[Age]]&lt;=64, "50-64", Table4[[#This Row],[Age]]&gt;=65, "65+")</f>
        <v>35-49</v>
      </c>
      <c r="X2616" t="str">
        <f>_xlfn.XLOOKUP(Table4[[#This Row],[StoreID]],Stores!A:A,Stores!B:B, "Not found")</f>
        <v>MegaMart Johnmouth</v>
      </c>
      <c r="Y2616" t="str">
        <f>_xlfn.XLOOKUP(Table4[[#This Row],[StoreID]],Stores!A:A,Stores!C:C, "Not Found")</f>
        <v>Johnmouth</v>
      </c>
      <c r="Z2616" t="str">
        <f>_xlfn.XLOOKUP(Table4[[#This Row],[StoreID]],Stores!A:A,Stores!D:D, "Not Found")</f>
        <v>East</v>
      </c>
    </row>
    <row r="2617" spans="1:26">
      <c r="A2617" t="s">
        <v>3483</v>
      </c>
      <c r="B2617" s="1">
        <v>45648</v>
      </c>
      <c r="C2617" t="s">
        <v>690</v>
      </c>
      <c r="D2617" t="s">
        <v>826</v>
      </c>
      <c r="E2617" t="s">
        <v>835</v>
      </c>
      <c r="F2617">
        <v>2</v>
      </c>
      <c r="G2617">
        <v>0.1</v>
      </c>
      <c r="H2617" t="s">
        <v>865</v>
      </c>
      <c r="I2617" s="4">
        <f>Table4[[#This Row],[Quantity]]*Table4[[#This Row],[UnitPrice]]</f>
        <v>2089.2800000000002</v>
      </c>
      <c r="J2617" s="4">
        <f>Table4[[#This Row],[Gross Revenue]]*(1-Table4[[#This Row],[Discount]])</f>
        <v>1880.3520000000003</v>
      </c>
      <c r="K2617" s="4">
        <f>Table4[[#This Row],[Quantity]]*Table4[[#This Row],[CostPrice]]</f>
        <v>1550.14</v>
      </c>
      <c r="L2617" s="4">
        <f>Table4[[#This Row],[Net Revenue]]-Table4[[#This Row],[Total Cost]]</f>
        <v>330.21200000000022</v>
      </c>
      <c r="M2617" t="str">
        <f>_xlfn.XLOOKUP(Table4[[#This Row],[ProductID]], Products!A:A,Products!B:B, "Not Found")</f>
        <v>Maybe Footwear</v>
      </c>
      <c r="N2617" t="str">
        <f>TEXT(Table4[[#This Row],[Date]], "mmm")</f>
        <v>Dec</v>
      </c>
      <c r="O2617" t="str">
        <f>TEXT(Table4[[#This Row],[Date]], "yyyy")</f>
        <v>2024</v>
      </c>
      <c r="P2617" t="str">
        <f>_xlfn.XLOOKUP(Table4[[#This Row],[ProductID]],Products!A:A,Products!C:C, "Not Found")</f>
        <v>Fashion</v>
      </c>
      <c r="Q2617" t="str">
        <f>_xlfn.XLOOKUP(Table4[[#This Row],[ProductID]],Products!A:A,Products!D:D,"Not Found")</f>
        <v>Footwear</v>
      </c>
      <c r="R2617">
        <f>_xlfn.XLOOKUP(Table4[[#This Row],[ProductID]],Products!A:A,Products!E:E,"Not Found")</f>
        <v>1044.6400000000001</v>
      </c>
      <c r="S2617">
        <f>_xlfn.XLOOKUP(Table4[[#This Row],[ProductID]],Products!A:A,Products!F:F, "Not Found")</f>
        <v>775.07</v>
      </c>
      <c r="T2617" t="str">
        <f>_xlfn.XLOOKUP(Table4[[#This Row],[CustomerID]],Customers!A:A,Customers!D:D, "Not Found")</f>
        <v>F</v>
      </c>
      <c r="U2617" s="6">
        <f>_xlfn.XLOOKUP(Table4[[#This Row],[CustomerID]],Customers!A:A,Customers!E:E, "Not Found")</f>
        <v>23491</v>
      </c>
      <c r="V2617">
        <f ca="1">DATEDIF(Table4[[#This Row],[CustomerBirthday]], TODAY(), "Y")</f>
        <v>62</v>
      </c>
      <c r="W2617" t="str" cm="1">
        <f t="array" aca="1" ref="W2617" ca="1">_xlfn.IFS(Table4[[#This Row],[Age]]&lt;25, "Under 25",Table4[[#This Row],[Age]]=34, "25-34", Table4[[#This Row],[Age]]&lt;=49, "35-49", Table4[[#This Row],[Age]]&lt;=64, "50-64", Table4[[#This Row],[Age]]&gt;=65, "65+")</f>
        <v>50-64</v>
      </c>
      <c r="X2617" t="str">
        <f>_xlfn.XLOOKUP(Table4[[#This Row],[StoreID]],Stores!A:A,Stores!B:B, "Not found")</f>
        <v>MegaMart Peckmouth</v>
      </c>
      <c r="Y2617" t="str">
        <f>_xlfn.XLOOKUP(Table4[[#This Row],[StoreID]],Stores!A:A,Stores!C:C, "Not Found")</f>
        <v>Peckmouth</v>
      </c>
      <c r="Z2617" t="str">
        <f>_xlfn.XLOOKUP(Table4[[#This Row],[StoreID]],Stores!A:A,Stores!D:D, "Not Found")</f>
        <v>East</v>
      </c>
    </row>
    <row r="2618" spans="1:26">
      <c r="A2618" t="s">
        <v>3484</v>
      </c>
      <c r="B2618" s="1">
        <v>45811</v>
      </c>
      <c r="C2618" t="s">
        <v>310</v>
      </c>
      <c r="D2618" t="s">
        <v>769</v>
      </c>
      <c r="E2618" t="s">
        <v>846</v>
      </c>
      <c r="F2618">
        <v>4</v>
      </c>
      <c r="G2618">
        <v>0</v>
      </c>
      <c r="H2618" t="s">
        <v>865</v>
      </c>
      <c r="I2618" s="4">
        <f>Table4[[#This Row],[Quantity]]*Table4[[#This Row],[UnitPrice]]</f>
        <v>102.28</v>
      </c>
      <c r="J2618" s="4">
        <f>Table4[[#This Row],[Gross Revenue]]*(1-Table4[[#This Row],[Discount]])</f>
        <v>102.28</v>
      </c>
      <c r="K2618" s="4">
        <f>Table4[[#This Row],[Quantity]]*Table4[[#This Row],[CostPrice]]</f>
        <v>76.2</v>
      </c>
      <c r="L2618" s="4">
        <f>Table4[[#This Row],[Net Revenue]]-Table4[[#This Row],[Total Cost]]</f>
        <v>26.08</v>
      </c>
      <c r="M2618" t="str">
        <f>_xlfn.XLOOKUP(Table4[[#This Row],[ProductID]], Products!A:A,Products!B:B, "Not Found")</f>
        <v>How Vegetables</v>
      </c>
      <c r="N2618" t="str">
        <f>TEXT(Table4[[#This Row],[Date]], "mmm")</f>
        <v>Jun</v>
      </c>
      <c r="O2618" t="str">
        <f>TEXT(Table4[[#This Row],[Date]], "yyyy")</f>
        <v>2025</v>
      </c>
      <c r="P2618" t="str">
        <f>_xlfn.XLOOKUP(Table4[[#This Row],[ProductID]],Products!A:A,Products!C:C, "Not Found")</f>
        <v>Groceries</v>
      </c>
      <c r="Q2618" t="str">
        <f>_xlfn.XLOOKUP(Table4[[#This Row],[ProductID]],Products!A:A,Products!D:D,"Not Found")</f>
        <v>Vegetables</v>
      </c>
      <c r="R2618">
        <f>_xlfn.XLOOKUP(Table4[[#This Row],[ProductID]],Products!A:A,Products!E:E,"Not Found")</f>
        <v>25.57</v>
      </c>
      <c r="S2618">
        <f>_xlfn.XLOOKUP(Table4[[#This Row],[ProductID]],Products!A:A,Products!F:F, "Not Found")</f>
        <v>19.05</v>
      </c>
      <c r="T2618" t="str">
        <f>_xlfn.XLOOKUP(Table4[[#This Row],[CustomerID]],Customers!A:A,Customers!D:D, "Not Found")</f>
        <v>M</v>
      </c>
      <c r="U2618" s="6">
        <f>_xlfn.XLOOKUP(Table4[[#This Row],[CustomerID]],Customers!A:A,Customers!E:E, "Not Found")</f>
        <v>37752</v>
      </c>
      <c r="V2618">
        <f ca="1">DATEDIF(Table4[[#This Row],[CustomerBirthday]], TODAY(), "Y")</f>
        <v>23</v>
      </c>
      <c r="W2618" t="str" cm="1">
        <f t="array" aca="1" ref="W2618" ca="1">_xlfn.IFS(Table4[[#This Row],[Age]]&lt;25, "Under 25",Table4[[#This Row],[Age]]=34, "25-34", Table4[[#This Row],[Age]]&lt;=49, "35-49", Table4[[#This Row],[Age]]&lt;=64, "50-64", Table4[[#This Row],[Age]]&gt;=65, "65+")</f>
        <v>Under 25</v>
      </c>
      <c r="X2618" t="str">
        <f>_xlfn.XLOOKUP(Table4[[#This Row],[StoreID]],Stores!A:A,Stores!B:B, "Not found")</f>
        <v>MegaMart Johnmouth</v>
      </c>
      <c r="Y2618" t="str">
        <f>_xlfn.XLOOKUP(Table4[[#This Row],[StoreID]],Stores!A:A,Stores!C:C, "Not Found")</f>
        <v>Johnmouth</v>
      </c>
      <c r="Z2618" t="str">
        <f>_xlfn.XLOOKUP(Table4[[#This Row],[StoreID]],Stores!A:A,Stores!D:D, "Not Found")</f>
        <v>East</v>
      </c>
    </row>
    <row r="2619" spans="1:26">
      <c r="A2619" t="s">
        <v>3485</v>
      </c>
      <c r="B2619" s="1">
        <v>45655</v>
      </c>
      <c r="C2619" t="s">
        <v>563</v>
      </c>
      <c r="D2619" t="s">
        <v>722</v>
      </c>
      <c r="E2619" t="s">
        <v>835</v>
      </c>
      <c r="F2619">
        <v>5</v>
      </c>
      <c r="G2619">
        <v>0.05</v>
      </c>
      <c r="H2619" t="s">
        <v>865</v>
      </c>
      <c r="I2619" s="4">
        <f>Table4[[#This Row],[Quantity]]*Table4[[#This Row],[UnitPrice]]</f>
        <v>9268.85</v>
      </c>
      <c r="J2619" s="4">
        <f>Table4[[#This Row],[Gross Revenue]]*(1-Table4[[#This Row],[Discount]])</f>
        <v>8805.4074999999993</v>
      </c>
      <c r="K2619" s="4">
        <f>Table4[[#This Row],[Quantity]]*Table4[[#This Row],[CostPrice]]</f>
        <v>6817.6</v>
      </c>
      <c r="L2619" s="4">
        <f>Table4[[#This Row],[Net Revenue]]-Table4[[#This Row],[Total Cost]]</f>
        <v>1987.807499999999</v>
      </c>
      <c r="M2619" t="str">
        <f>_xlfn.XLOOKUP(Table4[[#This Row],[ProductID]], Products!A:A,Products!B:B, "Not Found")</f>
        <v>Four Accessories</v>
      </c>
      <c r="N2619" t="str">
        <f>TEXT(Table4[[#This Row],[Date]], "mmm")</f>
        <v>Dec</v>
      </c>
      <c r="O2619" t="str">
        <f>TEXT(Table4[[#This Row],[Date]], "yyyy")</f>
        <v>2024</v>
      </c>
      <c r="P2619" t="str">
        <f>_xlfn.XLOOKUP(Table4[[#This Row],[ProductID]],Products!A:A,Products!C:C, "Not Found")</f>
        <v>Fashion</v>
      </c>
      <c r="Q2619" t="str">
        <f>_xlfn.XLOOKUP(Table4[[#This Row],[ProductID]],Products!A:A,Products!D:D,"Not Found")</f>
        <v>Accessories</v>
      </c>
      <c r="R2619">
        <f>_xlfn.XLOOKUP(Table4[[#This Row],[ProductID]],Products!A:A,Products!E:E,"Not Found")</f>
        <v>1853.77</v>
      </c>
      <c r="S2619">
        <f>_xlfn.XLOOKUP(Table4[[#This Row],[ProductID]],Products!A:A,Products!F:F, "Not Found")</f>
        <v>1363.52</v>
      </c>
      <c r="T2619" t="str">
        <f>_xlfn.XLOOKUP(Table4[[#This Row],[CustomerID]],Customers!A:A,Customers!D:D, "Not Found")</f>
        <v>M</v>
      </c>
      <c r="U2619" s="6">
        <f>_xlfn.XLOOKUP(Table4[[#This Row],[CustomerID]],Customers!A:A,Customers!E:E, "Not Found")</f>
        <v>24092</v>
      </c>
      <c r="V2619">
        <f ca="1">DATEDIF(Table4[[#This Row],[CustomerBirthday]], TODAY(), "Y")</f>
        <v>60</v>
      </c>
      <c r="W2619" t="str" cm="1">
        <f t="array" aca="1" ref="W2619" ca="1">_xlfn.IFS(Table4[[#This Row],[Age]]&lt;25, "Under 25",Table4[[#This Row],[Age]]=34, "25-34", Table4[[#This Row],[Age]]&lt;=49, "35-49", Table4[[#This Row],[Age]]&lt;=64, "50-64", Table4[[#This Row],[Age]]&gt;=65, "65+")</f>
        <v>50-64</v>
      </c>
      <c r="X2619" t="str">
        <f>_xlfn.XLOOKUP(Table4[[#This Row],[StoreID]],Stores!A:A,Stores!B:B, "Not found")</f>
        <v>MegaMart Peckmouth</v>
      </c>
      <c r="Y2619" t="str">
        <f>_xlfn.XLOOKUP(Table4[[#This Row],[StoreID]],Stores!A:A,Stores!C:C, "Not Found")</f>
        <v>Peckmouth</v>
      </c>
      <c r="Z2619" t="str">
        <f>_xlfn.XLOOKUP(Table4[[#This Row],[StoreID]],Stores!A:A,Stores!D:D, "Not Found")</f>
        <v>East</v>
      </c>
    </row>
    <row r="2620" spans="1:26">
      <c r="A2620" t="s">
        <v>3486</v>
      </c>
      <c r="B2620" s="1">
        <v>45191</v>
      </c>
      <c r="C2620" t="s">
        <v>159</v>
      </c>
      <c r="D2620" t="s">
        <v>750</v>
      </c>
      <c r="E2620" t="s">
        <v>835</v>
      </c>
      <c r="F2620">
        <v>4</v>
      </c>
      <c r="G2620">
        <v>0.05</v>
      </c>
      <c r="H2620" t="s">
        <v>871</v>
      </c>
      <c r="I2620" s="4">
        <f>Table4[[#This Row],[Quantity]]*Table4[[#This Row],[UnitPrice]]</f>
        <v>5371</v>
      </c>
      <c r="J2620" s="4">
        <f>Table4[[#This Row],[Gross Revenue]]*(1-Table4[[#This Row],[Discount]])</f>
        <v>5102.45</v>
      </c>
      <c r="K2620" s="4">
        <f>Table4[[#This Row],[Quantity]]*Table4[[#This Row],[CostPrice]]</f>
        <v>3191.76</v>
      </c>
      <c r="L2620" s="4">
        <f>Table4[[#This Row],[Net Revenue]]-Table4[[#This Row],[Total Cost]]</f>
        <v>1910.6899999999996</v>
      </c>
      <c r="M2620" t="str">
        <f>_xlfn.XLOOKUP(Table4[[#This Row],[ProductID]], Products!A:A,Products!B:B, "Not Found")</f>
        <v>Add Clothing</v>
      </c>
      <c r="N2620" t="str">
        <f>TEXT(Table4[[#This Row],[Date]], "mmm")</f>
        <v>Sep</v>
      </c>
      <c r="O2620" t="str">
        <f>TEXT(Table4[[#This Row],[Date]], "yyyy")</f>
        <v>2023</v>
      </c>
      <c r="P2620" t="str">
        <f>_xlfn.XLOOKUP(Table4[[#This Row],[ProductID]],Products!A:A,Products!C:C, "Not Found")</f>
        <v>Fashion</v>
      </c>
      <c r="Q2620" t="str">
        <f>_xlfn.XLOOKUP(Table4[[#This Row],[ProductID]],Products!A:A,Products!D:D,"Not Found")</f>
        <v>Clothing</v>
      </c>
      <c r="R2620">
        <f>_xlfn.XLOOKUP(Table4[[#This Row],[ProductID]],Products!A:A,Products!E:E,"Not Found")</f>
        <v>1342.75</v>
      </c>
      <c r="S2620">
        <f>_xlfn.XLOOKUP(Table4[[#This Row],[ProductID]],Products!A:A,Products!F:F, "Not Found")</f>
        <v>797.94</v>
      </c>
      <c r="T2620" t="str">
        <f>_xlfn.XLOOKUP(Table4[[#This Row],[CustomerID]],Customers!A:A,Customers!D:D, "Not Found")</f>
        <v>F</v>
      </c>
      <c r="U2620" s="6">
        <f>_xlfn.XLOOKUP(Table4[[#This Row],[CustomerID]],Customers!A:A,Customers!E:E, "Not Found")</f>
        <v>29405</v>
      </c>
      <c r="V2620">
        <f ca="1">DATEDIF(Table4[[#This Row],[CustomerBirthday]], TODAY(), "Y")</f>
        <v>46</v>
      </c>
      <c r="W2620" t="str" cm="1">
        <f t="array" aca="1" ref="W2620" ca="1">_xlfn.IFS(Table4[[#This Row],[Age]]&lt;25, "Under 25",Table4[[#This Row],[Age]]=34, "25-34", Table4[[#This Row],[Age]]&lt;=49, "35-49", Table4[[#This Row],[Age]]&lt;=64, "50-64", Table4[[#This Row],[Age]]&gt;=65, "65+")</f>
        <v>35-49</v>
      </c>
      <c r="X2620" t="str">
        <f>_xlfn.XLOOKUP(Table4[[#This Row],[StoreID]],Stores!A:A,Stores!B:B, "Not found")</f>
        <v>MegaMart Peckmouth</v>
      </c>
      <c r="Y2620" t="str">
        <f>_xlfn.XLOOKUP(Table4[[#This Row],[StoreID]],Stores!A:A,Stores!C:C, "Not Found")</f>
        <v>Peckmouth</v>
      </c>
      <c r="Z2620" t="str">
        <f>_xlfn.XLOOKUP(Table4[[#This Row],[StoreID]],Stores!A:A,Stores!D:D, "Not Found")</f>
        <v>East</v>
      </c>
    </row>
    <row r="2621" spans="1:26">
      <c r="A2621" t="s">
        <v>3487</v>
      </c>
      <c r="B2621" s="1">
        <v>45503</v>
      </c>
      <c r="C2621" t="s">
        <v>563</v>
      </c>
      <c r="D2621" t="s">
        <v>818</v>
      </c>
      <c r="E2621" t="s">
        <v>835</v>
      </c>
      <c r="F2621">
        <v>3</v>
      </c>
      <c r="G2621">
        <v>0.15</v>
      </c>
      <c r="H2621" t="s">
        <v>868</v>
      </c>
      <c r="I2621" s="4">
        <f>Table4[[#This Row],[Quantity]]*Table4[[#This Row],[UnitPrice]]</f>
        <v>3496.1099999999997</v>
      </c>
      <c r="J2621" s="4">
        <f>Table4[[#This Row],[Gross Revenue]]*(1-Table4[[#This Row],[Discount]])</f>
        <v>2971.6934999999999</v>
      </c>
      <c r="K2621" s="4">
        <f>Table4[[#This Row],[Quantity]]*Table4[[#This Row],[CostPrice]]</f>
        <v>2779.6499999999996</v>
      </c>
      <c r="L2621" s="4">
        <f>Table4[[#This Row],[Net Revenue]]-Table4[[#This Row],[Total Cost]]</f>
        <v>192.04350000000022</v>
      </c>
      <c r="M2621" t="str">
        <f>_xlfn.XLOOKUP(Table4[[#This Row],[ProductID]], Products!A:A,Products!B:B, "Not Found")</f>
        <v>Nature Clothing</v>
      </c>
      <c r="N2621" t="str">
        <f>TEXT(Table4[[#This Row],[Date]], "mmm")</f>
        <v>Jul</v>
      </c>
      <c r="O2621" t="str">
        <f>TEXT(Table4[[#This Row],[Date]], "yyyy")</f>
        <v>2024</v>
      </c>
      <c r="P2621" t="str">
        <f>_xlfn.XLOOKUP(Table4[[#This Row],[ProductID]],Products!A:A,Products!C:C, "Not Found")</f>
        <v>Fashion</v>
      </c>
      <c r="Q2621" t="str">
        <f>_xlfn.XLOOKUP(Table4[[#This Row],[ProductID]],Products!A:A,Products!D:D,"Not Found")</f>
        <v>Clothing</v>
      </c>
      <c r="R2621">
        <f>_xlfn.XLOOKUP(Table4[[#This Row],[ProductID]],Products!A:A,Products!E:E,"Not Found")</f>
        <v>1165.3699999999999</v>
      </c>
      <c r="S2621">
        <f>_xlfn.XLOOKUP(Table4[[#This Row],[ProductID]],Products!A:A,Products!F:F, "Not Found")</f>
        <v>926.55</v>
      </c>
      <c r="T2621" t="str">
        <f>_xlfn.XLOOKUP(Table4[[#This Row],[CustomerID]],Customers!A:A,Customers!D:D, "Not Found")</f>
        <v>M</v>
      </c>
      <c r="U2621" s="6">
        <f>_xlfn.XLOOKUP(Table4[[#This Row],[CustomerID]],Customers!A:A,Customers!E:E, "Not Found")</f>
        <v>24092</v>
      </c>
      <c r="V2621">
        <f ca="1">DATEDIF(Table4[[#This Row],[CustomerBirthday]], TODAY(), "Y")</f>
        <v>60</v>
      </c>
      <c r="W2621" t="str" cm="1">
        <f t="array" aca="1" ref="W2621" ca="1">_xlfn.IFS(Table4[[#This Row],[Age]]&lt;25, "Under 25",Table4[[#This Row],[Age]]=34, "25-34", Table4[[#This Row],[Age]]&lt;=49, "35-49", Table4[[#This Row],[Age]]&lt;=64, "50-64", Table4[[#This Row],[Age]]&gt;=65, "65+")</f>
        <v>50-64</v>
      </c>
      <c r="X2621" t="str">
        <f>_xlfn.XLOOKUP(Table4[[#This Row],[StoreID]],Stores!A:A,Stores!B:B, "Not found")</f>
        <v>MegaMart Peckmouth</v>
      </c>
      <c r="Y2621" t="str">
        <f>_xlfn.XLOOKUP(Table4[[#This Row],[StoreID]],Stores!A:A,Stores!C:C, "Not Found")</f>
        <v>Peckmouth</v>
      </c>
      <c r="Z2621" t="str">
        <f>_xlfn.XLOOKUP(Table4[[#This Row],[StoreID]],Stores!A:A,Stores!D:D, "Not Found")</f>
        <v>East</v>
      </c>
    </row>
    <row r="2622" spans="1:26">
      <c r="A2622" t="s">
        <v>3488</v>
      </c>
      <c r="B2622" s="1">
        <v>45906</v>
      </c>
      <c r="C2622" t="s">
        <v>702</v>
      </c>
      <c r="D2622" t="s">
        <v>816</v>
      </c>
      <c r="E2622" t="s">
        <v>839</v>
      </c>
      <c r="F2622">
        <v>2</v>
      </c>
      <c r="G2622">
        <v>0.1</v>
      </c>
      <c r="H2622" t="s">
        <v>868</v>
      </c>
      <c r="I2622" s="4">
        <f>Table4[[#This Row],[Quantity]]*Table4[[#This Row],[UnitPrice]]</f>
        <v>3758.16</v>
      </c>
      <c r="J2622" s="4">
        <f>Table4[[#This Row],[Gross Revenue]]*(1-Table4[[#This Row],[Discount]])</f>
        <v>3382.3440000000001</v>
      </c>
      <c r="K2622" s="4">
        <f>Table4[[#This Row],[Quantity]]*Table4[[#This Row],[CostPrice]]</f>
        <v>2009.12</v>
      </c>
      <c r="L2622" s="4">
        <f>Table4[[#This Row],[Net Revenue]]-Table4[[#This Row],[Total Cost]]</f>
        <v>1373.2240000000002</v>
      </c>
      <c r="M2622" t="str">
        <f>_xlfn.XLOOKUP(Table4[[#This Row],[ProductID]], Products!A:A,Products!B:B, "Not Found")</f>
        <v>Set Dairy</v>
      </c>
      <c r="N2622" t="str">
        <f>TEXT(Table4[[#This Row],[Date]], "mmm")</f>
        <v>Sep</v>
      </c>
      <c r="O2622" t="str">
        <f>TEXT(Table4[[#This Row],[Date]], "yyyy")</f>
        <v>2025</v>
      </c>
      <c r="P2622" t="str">
        <f>_xlfn.XLOOKUP(Table4[[#This Row],[ProductID]],Products!A:A,Products!C:C, "Not Found")</f>
        <v>Groceries</v>
      </c>
      <c r="Q2622" t="str">
        <f>_xlfn.XLOOKUP(Table4[[#This Row],[ProductID]],Products!A:A,Products!D:D,"Not Found")</f>
        <v>Dairy</v>
      </c>
      <c r="R2622">
        <f>_xlfn.XLOOKUP(Table4[[#This Row],[ProductID]],Products!A:A,Products!E:E,"Not Found")</f>
        <v>1879.08</v>
      </c>
      <c r="S2622">
        <f>_xlfn.XLOOKUP(Table4[[#This Row],[ProductID]],Products!A:A,Products!F:F, "Not Found")</f>
        <v>1004.56</v>
      </c>
      <c r="T2622" t="str">
        <f>_xlfn.XLOOKUP(Table4[[#This Row],[CustomerID]],Customers!A:A,Customers!D:D, "Not Found")</f>
        <v>M</v>
      </c>
      <c r="U2622" s="6">
        <f>_xlfn.XLOOKUP(Table4[[#This Row],[CustomerID]],Customers!A:A,Customers!E:E, "Not Found")</f>
        <v>37249</v>
      </c>
      <c r="V2622">
        <f ca="1">DATEDIF(Table4[[#This Row],[CustomerBirthday]], TODAY(), "Y")</f>
        <v>24</v>
      </c>
      <c r="W2622" t="str" cm="1">
        <f t="array" aca="1" ref="W2622" ca="1">_xlfn.IFS(Table4[[#This Row],[Age]]&lt;25, "Under 25",Table4[[#This Row],[Age]]=34, "25-34", Table4[[#This Row],[Age]]&lt;=49, "35-49", Table4[[#This Row],[Age]]&lt;=64, "50-64", Table4[[#This Row],[Age]]&gt;=65, "65+")</f>
        <v>Under 25</v>
      </c>
      <c r="X2622" t="str">
        <f>_xlfn.XLOOKUP(Table4[[#This Row],[StoreID]],Stores!A:A,Stores!B:B, "Not found")</f>
        <v>MegaMart New Michele</v>
      </c>
      <c r="Y2622" t="str">
        <f>_xlfn.XLOOKUP(Table4[[#This Row],[StoreID]],Stores!A:A,Stores!C:C, "Not Found")</f>
        <v>New Michele</v>
      </c>
      <c r="Z2622" t="str">
        <f>_xlfn.XLOOKUP(Table4[[#This Row],[StoreID]],Stores!A:A,Stores!D:D, "Not Found")</f>
        <v>West</v>
      </c>
    </row>
    <row r="2623" spans="1:26">
      <c r="A2623" t="s">
        <v>3489</v>
      </c>
      <c r="B2623" s="1">
        <v>45559</v>
      </c>
      <c r="C2623" t="s">
        <v>294</v>
      </c>
      <c r="D2623" t="s">
        <v>734</v>
      </c>
      <c r="E2623" t="s">
        <v>839</v>
      </c>
      <c r="F2623">
        <v>2</v>
      </c>
      <c r="G2623">
        <v>0.1</v>
      </c>
      <c r="H2623" t="s">
        <v>865</v>
      </c>
      <c r="I2623" s="4">
        <f>Table4[[#This Row],[Quantity]]*Table4[[#This Row],[UnitPrice]]</f>
        <v>219.56</v>
      </c>
      <c r="J2623" s="4">
        <f>Table4[[#This Row],[Gross Revenue]]*(1-Table4[[#This Row],[Discount]])</f>
        <v>197.60400000000001</v>
      </c>
      <c r="K2623" s="4">
        <f>Table4[[#This Row],[Quantity]]*Table4[[#This Row],[CostPrice]]</f>
        <v>141.18</v>
      </c>
      <c r="L2623" s="4">
        <f>Table4[[#This Row],[Net Revenue]]-Table4[[#This Row],[Total Cost]]</f>
        <v>56.424000000000007</v>
      </c>
      <c r="M2623" t="str">
        <f>_xlfn.XLOOKUP(Table4[[#This Row],[ProductID]], Products!A:A,Products!B:B, "Not Found")</f>
        <v>Recognize Footwear</v>
      </c>
      <c r="N2623" t="str">
        <f>TEXT(Table4[[#This Row],[Date]], "mmm")</f>
        <v>Sep</v>
      </c>
      <c r="O2623" t="str">
        <f>TEXT(Table4[[#This Row],[Date]], "yyyy")</f>
        <v>2024</v>
      </c>
      <c r="P2623" t="str">
        <f>_xlfn.XLOOKUP(Table4[[#This Row],[ProductID]],Products!A:A,Products!C:C, "Not Found")</f>
        <v>Fashion</v>
      </c>
      <c r="Q2623" t="str">
        <f>_xlfn.XLOOKUP(Table4[[#This Row],[ProductID]],Products!A:A,Products!D:D,"Not Found")</f>
        <v>Footwear</v>
      </c>
      <c r="R2623">
        <f>_xlfn.XLOOKUP(Table4[[#This Row],[ProductID]],Products!A:A,Products!E:E,"Not Found")</f>
        <v>109.78</v>
      </c>
      <c r="S2623">
        <f>_xlfn.XLOOKUP(Table4[[#This Row],[ProductID]],Products!A:A,Products!F:F, "Not Found")</f>
        <v>70.59</v>
      </c>
      <c r="T2623" t="str">
        <f>_xlfn.XLOOKUP(Table4[[#This Row],[CustomerID]],Customers!A:A,Customers!D:D, "Not Found")</f>
        <v>M</v>
      </c>
      <c r="U2623" s="6">
        <f>_xlfn.XLOOKUP(Table4[[#This Row],[CustomerID]],Customers!A:A,Customers!E:E, "Not Found")</f>
        <v>32411</v>
      </c>
      <c r="V2623">
        <f ca="1">DATEDIF(Table4[[#This Row],[CustomerBirthday]], TODAY(), "Y")</f>
        <v>37</v>
      </c>
      <c r="W2623" t="str" cm="1">
        <f t="array" aca="1" ref="W2623" ca="1">_xlfn.IFS(Table4[[#This Row],[Age]]&lt;25, "Under 25",Table4[[#This Row],[Age]]=34, "25-34", Table4[[#This Row],[Age]]&lt;=49, "35-49", Table4[[#This Row],[Age]]&lt;=64, "50-64", Table4[[#This Row],[Age]]&gt;=65, "65+")</f>
        <v>35-49</v>
      </c>
      <c r="X2623" t="str">
        <f>_xlfn.XLOOKUP(Table4[[#This Row],[StoreID]],Stores!A:A,Stores!B:B, "Not found")</f>
        <v>MegaMart New Michele</v>
      </c>
      <c r="Y2623" t="str">
        <f>_xlfn.XLOOKUP(Table4[[#This Row],[StoreID]],Stores!A:A,Stores!C:C, "Not Found")</f>
        <v>New Michele</v>
      </c>
      <c r="Z2623" t="str">
        <f>_xlfn.XLOOKUP(Table4[[#This Row],[StoreID]],Stores!A:A,Stores!D:D, "Not Found")</f>
        <v>West</v>
      </c>
    </row>
    <row r="2624" spans="1:26">
      <c r="A2624" t="s">
        <v>3490</v>
      </c>
      <c r="B2624" s="1">
        <v>45839</v>
      </c>
      <c r="C2624" t="s">
        <v>661</v>
      </c>
      <c r="D2624" t="s">
        <v>747</v>
      </c>
      <c r="E2624" t="s">
        <v>839</v>
      </c>
      <c r="F2624">
        <v>3</v>
      </c>
      <c r="G2624">
        <v>0.15</v>
      </c>
      <c r="H2624" t="s">
        <v>865</v>
      </c>
      <c r="I2624" s="4">
        <f>Table4[[#This Row],[Quantity]]*Table4[[#This Row],[UnitPrice]]</f>
        <v>3404.3999999999996</v>
      </c>
      <c r="J2624" s="4">
        <f>Table4[[#This Row],[Gross Revenue]]*(1-Table4[[#This Row],[Discount]])</f>
        <v>2893.74</v>
      </c>
      <c r="K2624" s="4">
        <f>Table4[[#This Row],[Quantity]]*Table4[[#This Row],[CostPrice]]</f>
        <v>2025.3000000000002</v>
      </c>
      <c r="L2624" s="4">
        <f>Table4[[#This Row],[Net Revenue]]-Table4[[#This Row],[Total Cost]]</f>
        <v>868.4399999999996</v>
      </c>
      <c r="M2624" t="str">
        <f>_xlfn.XLOOKUP(Table4[[#This Row],[ProductID]], Products!A:A,Products!B:B, "Not Found")</f>
        <v>World Watches</v>
      </c>
      <c r="N2624" t="str">
        <f>TEXT(Table4[[#This Row],[Date]], "mmm")</f>
        <v>Jul</v>
      </c>
      <c r="O2624" t="str">
        <f>TEXT(Table4[[#This Row],[Date]], "yyyy")</f>
        <v>2025</v>
      </c>
      <c r="P2624" t="str">
        <f>_xlfn.XLOOKUP(Table4[[#This Row],[ProductID]],Products!A:A,Products!C:C, "Not Found")</f>
        <v>Fashion</v>
      </c>
      <c r="Q2624" t="str">
        <f>_xlfn.XLOOKUP(Table4[[#This Row],[ProductID]],Products!A:A,Products!D:D,"Not Found")</f>
        <v>Watches</v>
      </c>
      <c r="R2624">
        <f>_xlfn.XLOOKUP(Table4[[#This Row],[ProductID]],Products!A:A,Products!E:E,"Not Found")</f>
        <v>1134.8</v>
      </c>
      <c r="S2624">
        <f>_xlfn.XLOOKUP(Table4[[#This Row],[ProductID]],Products!A:A,Products!F:F, "Not Found")</f>
        <v>675.1</v>
      </c>
      <c r="T2624" t="str">
        <f>_xlfn.XLOOKUP(Table4[[#This Row],[CustomerID]],Customers!A:A,Customers!D:D, "Not Found")</f>
        <v>M</v>
      </c>
      <c r="U2624" s="6">
        <f>_xlfn.XLOOKUP(Table4[[#This Row],[CustomerID]],Customers!A:A,Customers!E:E, "Not Found")</f>
        <v>32522</v>
      </c>
      <c r="V2624">
        <f ca="1">DATEDIF(Table4[[#This Row],[CustomerBirthday]], TODAY(), "Y")</f>
        <v>37</v>
      </c>
      <c r="W2624" t="str" cm="1">
        <f t="array" aca="1" ref="W2624" ca="1">_xlfn.IFS(Table4[[#This Row],[Age]]&lt;25, "Under 25",Table4[[#This Row],[Age]]=34, "25-34", Table4[[#This Row],[Age]]&lt;=49, "35-49", Table4[[#This Row],[Age]]&lt;=64, "50-64", Table4[[#This Row],[Age]]&gt;=65, "65+")</f>
        <v>35-49</v>
      </c>
      <c r="X2624" t="str">
        <f>_xlfn.XLOOKUP(Table4[[#This Row],[StoreID]],Stores!A:A,Stores!B:B, "Not found")</f>
        <v>MegaMart New Michele</v>
      </c>
      <c r="Y2624" t="str">
        <f>_xlfn.XLOOKUP(Table4[[#This Row],[StoreID]],Stores!A:A,Stores!C:C, "Not Found")</f>
        <v>New Michele</v>
      </c>
      <c r="Z2624" t="str">
        <f>_xlfn.XLOOKUP(Table4[[#This Row],[StoreID]],Stores!A:A,Stores!D:D, "Not Found")</f>
        <v>West</v>
      </c>
    </row>
    <row r="2625" spans="1:26">
      <c r="A2625" t="s">
        <v>3491</v>
      </c>
      <c r="B2625" s="1">
        <v>45884</v>
      </c>
      <c r="C2625" t="s">
        <v>407</v>
      </c>
      <c r="D2625" t="s">
        <v>786</v>
      </c>
      <c r="E2625" t="s">
        <v>846</v>
      </c>
      <c r="F2625">
        <v>4</v>
      </c>
      <c r="G2625">
        <v>0.15</v>
      </c>
      <c r="H2625" t="s">
        <v>875</v>
      </c>
      <c r="I2625" s="4">
        <f>Table4[[#This Row],[Quantity]]*Table4[[#This Row],[UnitPrice]]</f>
        <v>116.96</v>
      </c>
      <c r="J2625" s="4">
        <f>Table4[[#This Row],[Gross Revenue]]*(1-Table4[[#This Row],[Discount]])</f>
        <v>99.415999999999997</v>
      </c>
      <c r="K2625" s="4">
        <f>Table4[[#This Row],[Quantity]]*Table4[[#This Row],[CostPrice]]</f>
        <v>61.12</v>
      </c>
      <c r="L2625" s="4">
        <f>Table4[[#This Row],[Net Revenue]]-Table4[[#This Row],[Total Cost]]</f>
        <v>38.295999999999999</v>
      </c>
      <c r="M2625" t="str">
        <f>_xlfn.XLOOKUP(Table4[[#This Row],[ProductID]], Products!A:A,Products!B:B, "Not Found")</f>
        <v>National Watches</v>
      </c>
      <c r="N2625" t="str">
        <f>TEXT(Table4[[#This Row],[Date]], "mmm")</f>
        <v>Aug</v>
      </c>
      <c r="O2625" t="str">
        <f>TEXT(Table4[[#This Row],[Date]], "yyyy")</f>
        <v>2025</v>
      </c>
      <c r="P2625" t="str">
        <f>_xlfn.XLOOKUP(Table4[[#This Row],[ProductID]],Products!A:A,Products!C:C, "Not Found")</f>
        <v>Fashion</v>
      </c>
      <c r="Q2625" t="str">
        <f>_xlfn.XLOOKUP(Table4[[#This Row],[ProductID]],Products!A:A,Products!D:D,"Not Found")</f>
        <v>Watches</v>
      </c>
      <c r="R2625">
        <f>_xlfn.XLOOKUP(Table4[[#This Row],[ProductID]],Products!A:A,Products!E:E,"Not Found")</f>
        <v>29.24</v>
      </c>
      <c r="S2625">
        <f>_xlfn.XLOOKUP(Table4[[#This Row],[ProductID]],Products!A:A,Products!F:F, "Not Found")</f>
        <v>15.28</v>
      </c>
      <c r="T2625" t="str">
        <f>_xlfn.XLOOKUP(Table4[[#This Row],[CustomerID]],Customers!A:A,Customers!D:D, "Not Found")</f>
        <v>F</v>
      </c>
      <c r="U2625" s="6">
        <f>_xlfn.XLOOKUP(Table4[[#This Row],[CustomerID]],Customers!A:A,Customers!E:E, "Not Found")</f>
        <v>38779</v>
      </c>
      <c r="V2625">
        <f ca="1">DATEDIF(Table4[[#This Row],[CustomerBirthday]], TODAY(), "Y")</f>
        <v>20</v>
      </c>
      <c r="W2625" t="str" cm="1">
        <f t="array" aca="1" ref="W2625" ca="1">_xlfn.IFS(Table4[[#This Row],[Age]]&lt;25, "Under 25",Table4[[#This Row],[Age]]=34, "25-34", Table4[[#This Row],[Age]]&lt;=49, "35-49", Table4[[#This Row],[Age]]&lt;=64, "50-64", Table4[[#This Row],[Age]]&gt;=65, "65+")</f>
        <v>Under 25</v>
      </c>
      <c r="X2625" t="str">
        <f>_xlfn.XLOOKUP(Table4[[#This Row],[StoreID]],Stores!A:A,Stores!B:B, "Not found")</f>
        <v>MegaMart Johnmouth</v>
      </c>
      <c r="Y2625" t="str">
        <f>_xlfn.XLOOKUP(Table4[[#This Row],[StoreID]],Stores!A:A,Stores!C:C, "Not Found")</f>
        <v>Johnmouth</v>
      </c>
      <c r="Z2625" t="str">
        <f>_xlfn.XLOOKUP(Table4[[#This Row],[StoreID]],Stores!A:A,Stores!D:D, "Not Found")</f>
        <v>East</v>
      </c>
    </row>
    <row r="2626" spans="1:26">
      <c r="A2626" t="s">
        <v>3492</v>
      </c>
      <c r="B2626" s="1">
        <v>45440</v>
      </c>
      <c r="C2626" t="s">
        <v>690</v>
      </c>
      <c r="D2626" t="s">
        <v>725</v>
      </c>
      <c r="E2626" t="s">
        <v>842</v>
      </c>
      <c r="F2626">
        <v>1</v>
      </c>
      <c r="G2626">
        <v>0.15</v>
      </c>
      <c r="H2626" t="s">
        <v>865</v>
      </c>
      <c r="I2626" s="4">
        <f>Table4[[#This Row],[Quantity]]*Table4[[#This Row],[UnitPrice]]</f>
        <v>1396.22</v>
      </c>
      <c r="J2626" s="4">
        <f>Table4[[#This Row],[Gross Revenue]]*(1-Table4[[#This Row],[Discount]])</f>
        <v>1186.787</v>
      </c>
      <c r="K2626" s="4">
        <f>Table4[[#This Row],[Quantity]]*Table4[[#This Row],[CostPrice]]</f>
        <v>1004.09</v>
      </c>
      <c r="L2626" s="4">
        <f>Table4[[#This Row],[Net Revenue]]-Table4[[#This Row],[Total Cost]]</f>
        <v>182.697</v>
      </c>
      <c r="M2626" t="str">
        <f>_xlfn.XLOOKUP(Table4[[#This Row],[ProductID]], Products!A:A,Products!B:B, "Not Found")</f>
        <v>Knowledge Bags</v>
      </c>
      <c r="N2626" t="str">
        <f>TEXT(Table4[[#This Row],[Date]], "mmm")</f>
        <v>May</v>
      </c>
      <c r="O2626" t="str">
        <f>TEXT(Table4[[#This Row],[Date]], "yyyy")</f>
        <v>2024</v>
      </c>
      <c r="P2626" t="str">
        <f>_xlfn.XLOOKUP(Table4[[#This Row],[ProductID]],Products!A:A,Products!C:C, "Not Found")</f>
        <v>Fashion</v>
      </c>
      <c r="Q2626" t="str">
        <f>_xlfn.XLOOKUP(Table4[[#This Row],[ProductID]],Products!A:A,Products!D:D,"Not Found")</f>
        <v>Bags</v>
      </c>
      <c r="R2626">
        <f>_xlfn.XLOOKUP(Table4[[#This Row],[ProductID]],Products!A:A,Products!E:E,"Not Found")</f>
        <v>1396.22</v>
      </c>
      <c r="S2626">
        <f>_xlfn.XLOOKUP(Table4[[#This Row],[ProductID]],Products!A:A,Products!F:F, "Not Found")</f>
        <v>1004.09</v>
      </c>
      <c r="T2626" t="str">
        <f>_xlfn.XLOOKUP(Table4[[#This Row],[CustomerID]],Customers!A:A,Customers!D:D, "Not Found")</f>
        <v>F</v>
      </c>
      <c r="U2626" s="6">
        <f>_xlfn.XLOOKUP(Table4[[#This Row],[CustomerID]],Customers!A:A,Customers!E:E, "Not Found")</f>
        <v>23491</v>
      </c>
      <c r="V2626">
        <f ca="1">DATEDIF(Table4[[#This Row],[CustomerBirthday]], TODAY(), "Y")</f>
        <v>62</v>
      </c>
      <c r="W2626" t="str" cm="1">
        <f t="array" aca="1" ref="W2626" ca="1">_xlfn.IFS(Table4[[#This Row],[Age]]&lt;25, "Under 25",Table4[[#This Row],[Age]]=34, "25-34", Table4[[#This Row],[Age]]&lt;=49, "35-49", Table4[[#This Row],[Age]]&lt;=64, "50-64", Table4[[#This Row],[Age]]&gt;=65, "65+")</f>
        <v>50-64</v>
      </c>
      <c r="X2626" t="str">
        <f>_xlfn.XLOOKUP(Table4[[#This Row],[StoreID]],Stores!A:A,Stores!B:B, "Not found")</f>
        <v>MegaMart Brianahaven</v>
      </c>
      <c r="Y2626" t="str">
        <f>_xlfn.XLOOKUP(Table4[[#This Row],[StoreID]],Stores!A:A,Stores!C:C, "Not Found")</f>
        <v>Brianahaven</v>
      </c>
      <c r="Z2626" t="str">
        <f>_xlfn.XLOOKUP(Table4[[#This Row],[StoreID]],Stores!A:A,Stores!D:D, "Not Found")</f>
        <v>North</v>
      </c>
    </row>
    <row r="2627" spans="1:26">
      <c r="A2627" t="s">
        <v>3493</v>
      </c>
      <c r="B2627" s="1">
        <v>45781</v>
      </c>
      <c r="C2627" t="s">
        <v>593</v>
      </c>
      <c r="D2627" t="s">
        <v>794</v>
      </c>
      <c r="E2627" t="s">
        <v>835</v>
      </c>
      <c r="F2627">
        <v>4</v>
      </c>
      <c r="G2627">
        <v>0.1</v>
      </c>
      <c r="H2627" t="s">
        <v>875</v>
      </c>
      <c r="I2627" s="4">
        <f>Table4[[#This Row],[Quantity]]*Table4[[#This Row],[UnitPrice]]</f>
        <v>1712.2</v>
      </c>
      <c r="J2627" s="4">
        <f>Table4[[#This Row],[Gross Revenue]]*(1-Table4[[#This Row],[Discount]])</f>
        <v>1540.98</v>
      </c>
      <c r="K2627" s="4">
        <f>Table4[[#This Row],[Quantity]]*Table4[[#This Row],[CostPrice]]</f>
        <v>984.28</v>
      </c>
      <c r="L2627" s="4">
        <f>Table4[[#This Row],[Net Revenue]]-Table4[[#This Row],[Total Cost]]</f>
        <v>556.70000000000005</v>
      </c>
      <c r="M2627" t="str">
        <f>_xlfn.XLOOKUP(Table4[[#This Row],[ProductID]], Products!A:A,Products!B:B, "Not Found")</f>
        <v>Everything Laptop</v>
      </c>
      <c r="N2627" t="str">
        <f>TEXT(Table4[[#This Row],[Date]], "mmm")</f>
        <v>May</v>
      </c>
      <c r="O2627" t="str">
        <f>TEXT(Table4[[#This Row],[Date]], "yyyy")</f>
        <v>2025</v>
      </c>
      <c r="P2627" t="str">
        <f>_xlfn.XLOOKUP(Table4[[#This Row],[ProductID]],Products!A:A,Products!C:C, "Not Found")</f>
        <v>Electronics</v>
      </c>
      <c r="Q2627" t="str">
        <f>_xlfn.XLOOKUP(Table4[[#This Row],[ProductID]],Products!A:A,Products!D:D,"Not Found")</f>
        <v>Laptop</v>
      </c>
      <c r="R2627">
        <f>_xlfn.XLOOKUP(Table4[[#This Row],[ProductID]],Products!A:A,Products!E:E,"Not Found")</f>
        <v>428.05</v>
      </c>
      <c r="S2627">
        <f>_xlfn.XLOOKUP(Table4[[#This Row],[ProductID]],Products!A:A,Products!F:F, "Not Found")</f>
        <v>246.07</v>
      </c>
      <c r="T2627" t="str">
        <f>_xlfn.XLOOKUP(Table4[[#This Row],[CustomerID]],Customers!A:A,Customers!D:D, "Not Found")</f>
        <v>F</v>
      </c>
      <c r="U2627" s="6">
        <f>_xlfn.XLOOKUP(Table4[[#This Row],[CustomerID]],Customers!A:A,Customers!E:E, "Not Found")</f>
        <v>37024</v>
      </c>
      <c r="V2627">
        <f ca="1">DATEDIF(Table4[[#This Row],[CustomerBirthday]], TODAY(), "Y")</f>
        <v>25</v>
      </c>
      <c r="W2627" t="str" cm="1">
        <f t="array" aca="1" ref="W2627" ca="1">_xlfn.IFS(Table4[[#This Row],[Age]]&lt;25, "Under 25",Table4[[#This Row],[Age]]=34, "25-34", Table4[[#This Row],[Age]]&lt;=49, "35-49", Table4[[#This Row],[Age]]&lt;=64, "50-64", Table4[[#This Row],[Age]]&gt;=65, "65+")</f>
        <v>35-49</v>
      </c>
      <c r="X2627" t="str">
        <f>_xlfn.XLOOKUP(Table4[[#This Row],[StoreID]],Stores!A:A,Stores!B:B, "Not found")</f>
        <v>MegaMart Peckmouth</v>
      </c>
      <c r="Y2627" t="str">
        <f>_xlfn.XLOOKUP(Table4[[#This Row],[StoreID]],Stores!A:A,Stores!C:C, "Not Found")</f>
        <v>Peckmouth</v>
      </c>
      <c r="Z2627" t="str">
        <f>_xlfn.XLOOKUP(Table4[[#This Row],[StoreID]],Stores!A:A,Stores!D:D, "Not Found")</f>
        <v>East</v>
      </c>
    </row>
    <row r="2628" spans="1:26">
      <c r="A2628" t="s">
        <v>3494</v>
      </c>
      <c r="B2628" s="1">
        <v>45535</v>
      </c>
      <c r="C2628" t="s">
        <v>640</v>
      </c>
      <c r="D2628" t="s">
        <v>818</v>
      </c>
      <c r="E2628" t="s">
        <v>835</v>
      </c>
      <c r="F2628">
        <v>2</v>
      </c>
      <c r="G2628">
        <v>0.1</v>
      </c>
      <c r="H2628" t="s">
        <v>865</v>
      </c>
      <c r="I2628" s="4">
        <f>Table4[[#This Row],[Quantity]]*Table4[[#This Row],[UnitPrice]]</f>
        <v>2330.7399999999998</v>
      </c>
      <c r="J2628" s="4">
        <f>Table4[[#This Row],[Gross Revenue]]*(1-Table4[[#This Row],[Discount]])</f>
        <v>2097.6659999999997</v>
      </c>
      <c r="K2628" s="4">
        <f>Table4[[#This Row],[Quantity]]*Table4[[#This Row],[CostPrice]]</f>
        <v>1853.1</v>
      </c>
      <c r="L2628" s="4">
        <f>Table4[[#This Row],[Net Revenue]]-Table4[[#This Row],[Total Cost]]</f>
        <v>244.5659999999998</v>
      </c>
      <c r="M2628" t="str">
        <f>_xlfn.XLOOKUP(Table4[[#This Row],[ProductID]], Products!A:A,Products!B:B, "Not Found")</f>
        <v>Nature Clothing</v>
      </c>
      <c r="N2628" t="str">
        <f>TEXT(Table4[[#This Row],[Date]], "mmm")</f>
        <v>Aug</v>
      </c>
      <c r="O2628" t="str">
        <f>TEXT(Table4[[#This Row],[Date]], "yyyy")</f>
        <v>2024</v>
      </c>
      <c r="P2628" t="str">
        <f>_xlfn.XLOOKUP(Table4[[#This Row],[ProductID]],Products!A:A,Products!C:C, "Not Found")</f>
        <v>Fashion</v>
      </c>
      <c r="Q2628" t="str">
        <f>_xlfn.XLOOKUP(Table4[[#This Row],[ProductID]],Products!A:A,Products!D:D,"Not Found")</f>
        <v>Clothing</v>
      </c>
      <c r="R2628">
        <f>_xlfn.XLOOKUP(Table4[[#This Row],[ProductID]],Products!A:A,Products!E:E,"Not Found")</f>
        <v>1165.3699999999999</v>
      </c>
      <c r="S2628">
        <f>_xlfn.XLOOKUP(Table4[[#This Row],[ProductID]],Products!A:A,Products!F:F, "Not Found")</f>
        <v>926.55</v>
      </c>
      <c r="T2628" t="str">
        <f>_xlfn.XLOOKUP(Table4[[#This Row],[CustomerID]],Customers!A:A,Customers!D:D, "Not Found")</f>
        <v>F</v>
      </c>
      <c r="U2628" s="6">
        <f>_xlfn.XLOOKUP(Table4[[#This Row],[CustomerID]],Customers!A:A,Customers!E:E, "Not Found")</f>
        <v>26631</v>
      </c>
      <c r="V2628">
        <f ca="1">DATEDIF(Table4[[#This Row],[CustomerBirthday]], TODAY(), "Y")</f>
        <v>53</v>
      </c>
      <c r="W2628" t="str" cm="1">
        <f t="array" aca="1" ref="W2628" ca="1">_xlfn.IFS(Table4[[#This Row],[Age]]&lt;25, "Under 25",Table4[[#This Row],[Age]]=34, "25-34", Table4[[#This Row],[Age]]&lt;=49, "35-49", Table4[[#This Row],[Age]]&lt;=64, "50-64", Table4[[#This Row],[Age]]&gt;=65, "65+")</f>
        <v>50-64</v>
      </c>
      <c r="X2628" t="str">
        <f>_xlfn.XLOOKUP(Table4[[#This Row],[StoreID]],Stores!A:A,Stores!B:B, "Not found")</f>
        <v>MegaMart Peckmouth</v>
      </c>
      <c r="Y2628" t="str">
        <f>_xlfn.XLOOKUP(Table4[[#This Row],[StoreID]],Stores!A:A,Stores!C:C, "Not Found")</f>
        <v>Peckmouth</v>
      </c>
      <c r="Z2628" t="str">
        <f>_xlfn.XLOOKUP(Table4[[#This Row],[StoreID]],Stores!A:A,Stores!D:D, "Not Found")</f>
        <v>East</v>
      </c>
    </row>
    <row r="2629" spans="1:26">
      <c r="A2629" t="s">
        <v>3495</v>
      </c>
      <c r="B2629" s="1">
        <v>45446</v>
      </c>
      <c r="C2629" t="s">
        <v>362</v>
      </c>
      <c r="D2629" t="s">
        <v>786</v>
      </c>
      <c r="E2629" t="s">
        <v>831</v>
      </c>
      <c r="F2629">
        <v>3</v>
      </c>
      <c r="G2629">
        <v>0.15</v>
      </c>
      <c r="H2629" t="s">
        <v>868</v>
      </c>
      <c r="I2629" s="4">
        <f>Table4[[#This Row],[Quantity]]*Table4[[#This Row],[UnitPrice]]</f>
        <v>87.72</v>
      </c>
      <c r="J2629" s="4">
        <f>Table4[[#This Row],[Gross Revenue]]*(1-Table4[[#This Row],[Discount]])</f>
        <v>74.561999999999998</v>
      </c>
      <c r="K2629" s="4">
        <f>Table4[[#This Row],[Quantity]]*Table4[[#This Row],[CostPrice]]</f>
        <v>45.839999999999996</v>
      </c>
      <c r="L2629" s="4">
        <f>Table4[[#This Row],[Net Revenue]]-Table4[[#This Row],[Total Cost]]</f>
        <v>28.722000000000001</v>
      </c>
      <c r="M2629" t="str">
        <f>_xlfn.XLOOKUP(Table4[[#This Row],[ProductID]], Products!A:A,Products!B:B, "Not Found")</f>
        <v>National Watches</v>
      </c>
      <c r="N2629" t="str">
        <f>TEXT(Table4[[#This Row],[Date]], "mmm")</f>
        <v>Jun</v>
      </c>
      <c r="O2629" t="str">
        <f>TEXT(Table4[[#This Row],[Date]], "yyyy")</f>
        <v>2024</v>
      </c>
      <c r="P2629" t="str">
        <f>_xlfn.XLOOKUP(Table4[[#This Row],[ProductID]],Products!A:A,Products!C:C, "Not Found")</f>
        <v>Fashion</v>
      </c>
      <c r="Q2629" t="str">
        <f>_xlfn.XLOOKUP(Table4[[#This Row],[ProductID]],Products!A:A,Products!D:D,"Not Found")</f>
        <v>Watches</v>
      </c>
      <c r="R2629">
        <f>_xlfn.XLOOKUP(Table4[[#This Row],[ProductID]],Products!A:A,Products!E:E,"Not Found")</f>
        <v>29.24</v>
      </c>
      <c r="S2629">
        <f>_xlfn.XLOOKUP(Table4[[#This Row],[ProductID]],Products!A:A,Products!F:F, "Not Found")</f>
        <v>15.28</v>
      </c>
      <c r="T2629" t="str">
        <f>_xlfn.XLOOKUP(Table4[[#This Row],[CustomerID]],Customers!A:A,Customers!D:D, "Not Found")</f>
        <v>M</v>
      </c>
      <c r="U2629" s="6">
        <f>_xlfn.XLOOKUP(Table4[[#This Row],[CustomerID]],Customers!A:A,Customers!E:E, "Not Found")</f>
        <v>32514</v>
      </c>
      <c r="V2629">
        <f ca="1">DATEDIF(Table4[[#This Row],[CustomerBirthday]], TODAY(), "Y")</f>
        <v>37</v>
      </c>
      <c r="W2629" t="str" cm="1">
        <f t="array" aca="1" ref="W2629" ca="1">_xlfn.IFS(Table4[[#This Row],[Age]]&lt;25, "Under 25",Table4[[#This Row],[Age]]=34, "25-34", Table4[[#This Row],[Age]]&lt;=49, "35-49", Table4[[#This Row],[Age]]&lt;=64, "50-64", Table4[[#This Row],[Age]]&gt;=65, "65+")</f>
        <v>35-49</v>
      </c>
      <c r="X2629" t="str">
        <f>_xlfn.XLOOKUP(Table4[[#This Row],[StoreID]],Stores!A:A,Stores!B:B, "Not found")</f>
        <v>MegaMart Jimenezborough</v>
      </c>
      <c r="Y2629" t="str">
        <f>_xlfn.XLOOKUP(Table4[[#This Row],[StoreID]],Stores!A:A,Stores!C:C, "Not Found")</f>
        <v>Jimenezborough</v>
      </c>
      <c r="Z2629" t="str">
        <f>_xlfn.XLOOKUP(Table4[[#This Row],[StoreID]],Stores!A:A,Stores!D:D, "Not Found")</f>
        <v>South</v>
      </c>
    </row>
    <row r="2630" spans="1:26">
      <c r="A2630" t="s">
        <v>3496</v>
      </c>
      <c r="B2630" s="1">
        <v>45464</v>
      </c>
      <c r="C2630" t="s">
        <v>317</v>
      </c>
      <c r="D2630" t="s">
        <v>778</v>
      </c>
      <c r="E2630" t="s">
        <v>846</v>
      </c>
      <c r="F2630">
        <v>5</v>
      </c>
      <c r="G2630">
        <v>0.05</v>
      </c>
      <c r="H2630" t="s">
        <v>871</v>
      </c>
      <c r="I2630" s="4">
        <f>Table4[[#This Row],[Quantity]]*Table4[[#This Row],[UnitPrice]]</f>
        <v>5078.8</v>
      </c>
      <c r="J2630" s="4">
        <f>Table4[[#This Row],[Gross Revenue]]*(1-Table4[[#This Row],[Discount]])</f>
        <v>4824.8599999999997</v>
      </c>
      <c r="K2630" s="4">
        <f>Table4[[#This Row],[Quantity]]*Table4[[#This Row],[CostPrice]]</f>
        <v>2922</v>
      </c>
      <c r="L2630" s="4">
        <f>Table4[[#This Row],[Net Revenue]]-Table4[[#This Row],[Total Cost]]</f>
        <v>1902.8599999999997</v>
      </c>
      <c r="M2630" t="str">
        <f>_xlfn.XLOOKUP(Table4[[#This Row],[ProductID]], Products!A:A,Products!B:B, "Not Found")</f>
        <v>Behavior Dairy</v>
      </c>
      <c r="N2630" t="str">
        <f>TEXT(Table4[[#This Row],[Date]], "mmm")</f>
        <v>Jun</v>
      </c>
      <c r="O2630" t="str">
        <f>TEXT(Table4[[#This Row],[Date]], "yyyy")</f>
        <v>2024</v>
      </c>
      <c r="P2630" t="str">
        <f>_xlfn.XLOOKUP(Table4[[#This Row],[ProductID]],Products!A:A,Products!C:C, "Not Found")</f>
        <v>Groceries</v>
      </c>
      <c r="Q2630" t="str">
        <f>_xlfn.XLOOKUP(Table4[[#This Row],[ProductID]],Products!A:A,Products!D:D,"Not Found")</f>
        <v>Dairy</v>
      </c>
      <c r="R2630">
        <f>_xlfn.XLOOKUP(Table4[[#This Row],[ProductID]],Products!A:A,Products!E:E,"Not Found")</f>
        <v>1015.76</v>
      </c>
      <c r="S2630">
        <f>_xlfn.XLOOKUP(Table4[[#This Row],[ProductID]],Products!A:A,Products!F:F, "Not Found")</f>
        <v>584.4</v>
      </c>
      <c r="T2630" t="str">
        <f>_xlfn.XLOOKUP(Table4[[#This Row],[CustomerID]],Customers!A:A,Customers!D:D, "Not Found")</f>
        <v>M</v>
      </c>
      <c r="U2630" s="6">
        <f>_xlfn.XLOOKUP(Table4[[#This Row],[CustomerID]],Customers!A:A,Customers!E:E, "Not Found")</f>
        <v>26377</v>
      </c>
      <c r="V2630">
        <f ca="1">DATEDIF(Table4[[#This Row],[CustomerBirthday]], TODAY(), "Y")</f>
        <v>54</v>
      </c>
      <c r="W2630" t="str" cm="1">
        <f t="array" aca="1" ref="W2630" ca="1">_xlfn.IFS(Table4[[#This Row],[Age]]&lt;25, "Under 25",Table4[[#This Row],[Age]]=34, "25-34", Table4[[#This Row],[Age]]&lt;=49, "35-49", Table4[[#This Row],[Age]]&lt;=64, "50-64", Table4[[#This Row],[Age]]&gt;=65, "65+")</f>
        <v>50-64</v>
      </c>
      <c r="X2630" t="str">
        <f>_xlfn.XLOOKUP(Table4[[#This Row],[StoreID]],Stores!A:A,Stores!B:B, "Not found")</f>
        <v>MegaMart Johnmouth</v>
      </c>
      <c r="Y2630" t="str">
        <f>_xlfn.XLOOKUP(Table4[[#This Row],[StoreID]],Stores!A:A,Stores!C:C, "Not Found")</f>
        <v>Johnmouth</v>
      </c>
      <c r="Z2630" t="str">
        <f>_xlfn.XLOOKUP(Table4[[#This Row],[StoreID]],Stores!A:A,Stores!D:D, "Not Found")</f>
        <v>East</v>
      </c>
    </row>
    <row r="2631" spans="1:26">
      <c r="A2631" t="s">
        <v>3497</v>
      </c>
      <c r="B2631" s="1">
        <v>45707</v>
      </c>
      <c r="C2631" t="s">
        <v>570</v>
      </c>
      <c r="D2631" t="s">
        <v>800</v>
      </c>
      <c r="E2631" t="s">
        <v>846</v>
      </c>
      <c r="F2631">
        <v>4</v>
      </c>
      <c r="G2631">
        <v>0.1</v>
      </c>
      <c r="H2631" t="s">
        <v>875</v>
      </c>
      <c r="I2631" s="4">
        <f>Table4[[#This Row],[Quantity]]*Table4[[#This Row],[UnitPrice]]</f>
        <v>7810.6</v>
      </c>
      <c r="J2631" s="4">
        <f>Table4[[#This Row],[Gross Revenue]]*(1-Table4[[#This Row],[Discount]])</f>
        <v>7029.5400000000009</v>
      </c>
      <c r="K2631" s="4">
        <f>Table4[[#This Row],[Quantity]]*Table4[[#This Row],[CostPrice]]</f>
        <v>5805.08</v>
      </c>
      <c r="L2631" s="4">
        <f>Table4[[#This Row],[Net Revenue]]-Table4[[#This Row],[Total Cost]]</f>
        <v>1224.4600000000009</v>
      </c>
      <c r="M2631" t="str">
        <f>_xlfn.XLOOKUP(Table4[[#This Row],[ProductID]], Products!A:A,Products!B:B, "Not Found")</f>
        <v>Book Television</v>
      </c>
      <c r="N2631" t="str">
        <f>TEXT(Table4[[#This Row],[Date]], "mmm")</f>
        <v>Feb</v>
      </c>
      <c r="O2631" t="str">
        <f>TEXT(Table4[[#This Row],[Date]], "yyyy")</f>
        <v>2025</v>
      </c>
      <c r="P2631" t="str">
        <f>_xlfn.XLOOKUP(Table4[[#This Row],[ProductID]],Products!A:A,Products!C:C, "Not Found")</f>
        <v>Electronics</v>
      </c>
      <c r="Q2631" t="str">
        <f>_xlfn.XLOOKUP(Table4[[#This Row],[ProductID]],Products!A:A,Products!D:D,"Not Found")</f>
        <v>Television</v>
      </c>
      <c r="R2631">
        <f>_xlfn.XLOOKUP(Table4[[#This Row],[ProductID]],Products!A:A,Products!E:E,"Not Found")</f>
        <v>1952.65</v>
      </c>
      <c r="S2631">
        <f>_xlfn.XLOOKUP(Table4[[#This Row],[ProductID]],Products!A:A,Products!F:F, "Not Found")</f>
        <v>1451.27</v>
      </c>
      <c r="T2631" t="str">
        <f>_xlfn.XLOOKUP(Table4[[#This Row],[CustomerID]],Customers!A:A,Customers!D:D, "Not Found")</f>
        <v>M</v>
      </c>
      <c r="U2631" s="6">
        <f>_xlfn.XLOOKUP(Table4[[#This Row],[CustomerID]],Customers!A:A,Customers!E:E, "Not Found")</f>
        <v>33160</v>
      </c>
      <c r="V2631">
        <f ca="1">DATEDIF(Table4[[#This Row],[CustomerBirthday]], TODAY(), "Y")</f>
        <v>35</v>
      </c>
      <c r="W2631" t="str" cm="1">
        <f t="array" aca="1" ref="W2631" ca="1">_xlfn.IFS(Table4[[#This Row],[Age]]&lt;25, "Under 25",Table4[[#This Row],[Age]]=34, "25-34", Table4[[#This Row],[Age]]&lt;=49, "35-49", Table4[[#This Row],[Age]]&lt;=64, "50-64", Table4[[#This Row],[Age]]&gt;=65, "65+")</f>
        <v>35-49</v>
      </c>
      <c r="X2631" t="str">
        <f>_xlfn.XLOOKUP(Table4[[#This Row],[StoreID]],Stores!A:A,Stores!B:B, "Not found")</f>
        <v>MegaMart Johnmouth</v>
      </c>
      <c r="Y2631" t="str">
        <f>_xlfn.XLOOKUP(Table4[[#This Row],[StoreID]],Stores!A:A,Stores!C:C, "Not Found")</f>
        <v>Johnmouth</v>
      </c>
      <c r="Z2631" t="str">
        <f>_xlfn.XLOOKUP(Table4[[#This Row],[StoreID]],Stores!A:A,Stores!D:D, "Not Found")</f>
        <v>East</v>
      </c>
    </row>
    <row r="2632" spans="1:26">
      <c r="A2632" t="s">
        <v>3498</v>
      </c>
      <c r="B2632" s="1">
        <v>45430</v>
      </c>
      <c r="C2632" t="s">
        <v>81</v>
      </c>
      <c r="D2632" t="s">
        <v>728</v>
      </c>
      <c r="E2632" t="s">
        <v>835</v>
      </c>
      <c r="F2632">
        <v>2</v>
      </c>
      <c r="G2632">
        <v>0.1</v>
      </c>
      <c r="H2632" t="s">
        <v>868</v>
      </c>
      <c r="I2632" s="4">
        <f>Table4[[#This Row],[Quantity]]*Table4[[#This Row],[UnitPrice]]</f>
        <v>636.1</v>
      </c>
      <c r="J2632" s="4">
        <f>Table4[[#This Row],[Gross Revenue]]*(1-Table4[[#This Row],[Discount]])</f>
        <v>572.49</v>
      </c>
      <c r="K2632" s="4">
        <f>Table4[[#This Row],[Quantity]]*Table4[[#This Row],[CostPrice]]</f>
        <v>374.68</v>
      </c>
      <c r="L2632" s="4">
        <f>Table4[[#This Row],[Net Revenue]]-Table4[[#This Row],[Total Cost]]</f>
        <v>197.81</v>
      </c>
      <c r="M2632" t="str">
        <f>_xlfn.XLOOKUP(Table4[[#This Row],[ProductID]], Products!A:A,Products!B:B, "Not Found")</f>
        <v>Company Fruits</v>
      </c>
      <c r="N2632" t="str">
        <f>TEXT(Table4[[#This Row],[Date]], "mmm")</f>
        <v>May</v>
      </c>
      <c r="O2632" t="str">
        <f>TEXT(Table4[[#This Row],[Date]], "yyyy")</f>
        <v>2024</v>
      </c>
      <c r="P2632" t="str">
        <f>_xlfn.XLOOKUP(Table4[[#This Row],[ProductID]],Products!A:A,Products!C:C, "Not Found")</f>
        <v>Groceries</v>
      </c>
      <c r="Q2632" t="str">
        <f>_xlfn.XLOOKUP(Table4[[#This Row],[ProductID]],Products!A:A,Products!D:D,"Not Found")</f>
        <v>Fruits</v>
      </c>
      <c r="R2632">
        <f>_xlfn.XLOOKUP(Table4[[#This Row],[ProductID]],Products!A:A,Products!E:E,"Not Found")</f>
        <v>318.05</v>
      </c>
      <c r="S2632">
        <f>_xlfn.XLOOKUP(Table4[[#This Row],[ProductID]],Products!A:A,Products!F:F, "Not Found")</f>
        <v>187.34</v>
      </c>
      <c r="T2632" t="str">
        <f>_xlfn.XLOOKUP(Table4[[#This Row],[CustomerID]],Customers!A:A,Customers!D:D, "Not Found")</f>
        <v>F</v>
      </c>
      <c r="U2632" s="6">
        <f>_xlfn.XLOOKUP(Table4[[#This Row],[CustomerID]],Customers!A:A,Customers!E:E, "Not Found")</f>
        <v>30128</v>
      </c>
      <c r="V2632">
        <f ca="1">DATEDIF(Table4[[#This Row],[CustomerBirthday]], TODAY(), "Y")</f>
        <v>44</v>
      </c>
      <c r="W2632" t="str" cm="1">
        <f t="array" aca="1" ref="W2632" ca="1">_xlfn.IFS(Table4[[#This Row],[Age]]&lt;25, "Under 25",Table4[[#This Row],[Age]]=34, "25-34", Table4[[#This Row],[Age]]&lt;=49, "35-49", Table4[[#This Row],[Age]]&lt;=64, "50-64", Table4[[#This Row],[Age]]&gt;=65, "65+")</f>
        <v>35-49</v>
      </c>
      <c r="X2632" t="str">
        <f>_xlfn.XLOOKUP(Table4[[#This Row],[StoreID]],Stores!A:A,Stores!B:B, "Not found")</f>
        <v>MegaMart Peckmouth</v>
      </c>
      <c r="Y2632" t="str">
        <f>_xlfn.XLOOKUP(Table4[[#This Row],[StoreID]],Stores!A:A,Stores!C:C, "Not Found")</f>
        <v>Peckmouth</v>
      </c>
      <c r="Z2632" t="str">
        <f>_xlfn.XLOOKUP(Table4[[#This Row],[StoreID]],Stores!A:A,Stores!D:D, "Not Found")</f>
        <v>East</v>
      </c>
    </row>
    <row r="2633" spans="1:26">
      <c r="A2633" t="s">
        <v>3499</v>
      </c>
      <c r="B2633" s="1">
        <v>45614</v>
      </c>
      <c r="C2633" t="s">
        <v>653</v>
      </c>
      <c r="D2633" t="s">
        <v>732</v>
      </c>
      <c r="E2633" t="s">
        <v>846</v>
      </c>
      <c r="F2633">
        <v>4</v>
      </c>
      <c r="G2633">
        <v>0</v>
      </c>
      <c r="H2633" t="s">
        <v>868</v>
      </c>
      <c r="I2633" s="4">
        <f>Table4[[#This Row],[Quantity]]*Table4[[#This Row],[UnitPrice]]</f>
        <v>5896.48</v>
      </c>
      <c r="J2633" s="4">
        <f>Table4[[#This Row],[Gross Revenue]]*(1-Table4[[#This Row],[Discount]])</f>
        <v>5896.48</v>
      </c>
      <c r="K2633" s="4">
        <f>Table4[[#This Row],[Quantity]]*Table4[[#This Row],[CostPrice]]</f>
        <v>3056.08</v>
      </c>
      <c r="L2633" s="4">
        <f>Table4[[#This Row],[Net Revenue]]-Table4[[#This Row],[Total Cost]]</f>
        <v>2840.3999999999996</v>
      </c>
      <c r="M2633" t="str">
        <f>_xlfn.XLOOKUP(Table4[[#This Row],[ProductID]], Products!A:A,Products!B:B, "Not Found")</f>
        <v>Understand Camera</v>
      </c>
      <c r="N2633" t="str">
        <f>TEXT(Table4[[#This Row],[Date]], "mmm")</f>
        <v>Nov</v>
      </c>
      <c r="O2633" t="str">
        <f>TEXT(Table4[[#This Row],[Date]], "yyyy")</f>
        <v>2024</v>
      </c>
      <c r="P2633" t="str">
        <f>_xlfn.XLOOKUP(Table4[[#This Row],[ProductID]],Products!A:A,Products!C:C, "Not Found")</f>
        <v>Electronics</v>
      </c>
      <c r="Q2633" t="str">
        <f>_xlfn.XLOOKUP(Table4[[#This Row],[ProductID]],Products!A:A,Products!D:D,"Not Found")</f>
        <v>Camera</v>
      </c>
      <c r="R2633">
        <f>_xlfn.XLOOKUP(Table4[[#This Row],[ProductID]],Products!A:A,Products!E:E,"Not Found")</f>
        <v>1474.12</v>
      </c>
      <c r="S2633">
        <f>_xlfn.XLOOKUP(Table4[[#This Row],[ProductID]],Products!A:A,Products!F:F, "Not Found")</f>
        <v>764.02</v>
      </c>
      <c r="T2633" t="str">
        <f>_xlfn.XLOOKUP(Table4[[#This Row],[CustomerID]],Customers!A:A,Customers!D:D, "Not Found")</f>
        <v>F</v>
      </c>
      <c r="U2633" s="6">
        <f>_xlfn.XLOOKUP(Table4[[#This Row],[CustomerID]],Customers!A:A,Customers!E:E, "Not Found")</f>
        <v>27579</v>
      </c>
      <c r="V2633">
        <f ca="1">DATEDIF(Table4[[#This Row],[CustomerBirthday]], TODAY(), "Y")</f>
        <v>51</v>
      </c>
      <c r="W2633" t="str" cm="1">
        <f t="array" aca="1" ref="W2633" ca="1">_xlfn.IFS(Table4[[#This Row],[Age]]&lt;25, "Under 25",Table4[[#This Row],[Age]]=34, "25-34", Table4[[#This Row],[Age]]&lt;=49, "35-49", Table4[[#This Row],[Age]]&lt;=64, "50-64", Table4[[#This Row],[Age]]&gt;=65, "65+")</f>
        <v>50-64</v>
      </c>
      <c r="X2633" t="str">
        <f>_xlfn.XLOOKUP(Table4[[#This Row],[StoreID]],Stores!A:A,Stores!B:B, "Not found")</f>
        <v>MegaMart Johnmouth</v>
      </c>
      <c r="Y2633" t="str">
        <f>_xlfn.XLOOKUP(Table4[[#This Row],[StoreID]],Stores!A:A,Stores!C:C, "Not Found")</f>
        <v>Johnmouth</v>
      </c>
      <c r="Z2633" t="str">
        <f>_xlfn.XLOOKUP(Table4[[#This Row],[StoreID]],Stores!A:A,Stores!D:D, "Not Found")</f>
        <v>East</v>
      </c>
    </row>
    <row r="2634" spans="1:26">
      <c r="A2634" t="s">
        <v>3500</v>
      </c>
      <c r="B2634" s="1">
        <v>45581</v>
      </c>
      <c r="C2634" t="s">
        <v>627</v>
      </c>
      <c r="D2634" t="s">
        <v>736</v>
      </c>
      <c r="E2634" t="s">
        <v>842</v>
      </c>
      <c r="F2634">
        <v>2</v>
      </c>
      <c r="G2634">
        <v>0.1</v>
      </c>
      <c r="H2634" t="s">
        <v>868</v>
      </c>
      <c r="I2634" s="4">
        <f>Table4[[#This Row],[Quantity]]*Table4[[#This Row],[UnitPrice]]</f>
        <v>246.38</v>
      </c>
      <c r="J2634" s="4">
        <f>Table4[[#This Row],[Gross Revenue]]*(1-Table4[[#This Row],[Discount]])</f>
        <v>221.74199999999999</v>
      </c>
      <c r="K2634" s="4">
        <f>Table4[[#This Row],[Quantity]]*Table4[[#This Row],[CostPrice]]</f>
        <v>160.72</v>
      </c>
      <c r="L2634" s="4">
        <f>Table4[[#This Row],[Net Revenue]]-Table4[[#This Row],[Total Cost]]</f>
        <v>61.021999999999991</v>
      </c>
      <c r="M2634" t="str">
        <f>_xlfn.XLOOKUP(Table4[[#This Row],[ProductID]], Products!A:A,Products!B:B, "Not Found")</f>
        <v>Us Snacks</v>
      </c>
      <c r="N2634" t="str">
        <f>TEXT(Table4[[#This Row],[Date]], "mmm")</f>
        <v>Oct</v>
      </c>
      <c r="O2634" t="str">
        <f>TEXT(Table4[[#This Row],[Date]], "yyyy")</f>
        <v>2024</v>
      </c>
      <c r="P2634" t="str">
        <f>_xlfn.XLOOKUP(Table4[[#This Row],[ProductID]],Products!A:A,Products!C:C, "Not Found")</f>
        <v>Groceries</v>
      </c>
      <c r="Q2634" t="str">
        <f>_xlfn.XLOOKUP(Table4[[#This Row],[ProductID]],Products!A:A,Products!D:D,"Not Found")</f>
        <v>Snacks</v>
      </c>
      <c r="R2634">
        <f>_xlfn.XLOOKUP(Table4[[#This Row],[ProductID]],Products!A:A,Products!E:E,"Not Found")</f>
        <v>123.19</v>
      </c>
      <c r="S2634">
        <f>_xlfn.XLOOKUP(Table4[[#This Row],[ProductID]],Products!A:A,Products!F:F, "Not Found")</f>
        <v>80.36</v>
      </c>
      <c r="T2634" t="str">
        <f>_xlfn.XLOOKUP(Table4[[#This Row],[CustomerID]],Customers!A:A,Customers!D:D, "Not Found")</f>
        <v>F</v>
      </c>
      <c r="U2634" s="6">
        <f>_xlfn.XLOOKUP(Table4[[#This Row],[CustomerID]],Customers!A:A,Customers!E:E, "Not Found")</f>
        <v>31052</v>
      </c>
      <c r="V2634">
        <f ca="1">DATEDIF(Table4[[#This Row],[CustomerBirthday]], TODAY(), "Y")</f>
        <v>41</v>
      </c>
      <c r="W2634" t="str" cm="1">
        <f t="array" aca="1" ref="W2634" ca="1">_xlfn.IFS(Table4[[#This Row],[Age]]&lt;25, "Under 25",Table4[[#This Row],[Age]]=34, "25-34", Table4[[#This Row],[Age]]&lt;=49, "35-49", Table4[[#This Row],[Age]]&lt;=64, "50-64", Table4[[#This Row],[Age]]&gt;=65, "65+")</f>
        <v>35-49</v>
      </c>
      <c r="X2634" t="str">
        <f>_xlfn.XLOOKUP(Table4[[#This Row],[StoreID]],Stores!A:A,Stores!B:B, "Not found")</f>
        <v>MegaMart Brianahaven</v>
      </c>
      <c r="Y2634" t="str">
        <f>_xlfn.XLOOKUP(Table4[[#This Row],[StoreID]],Stores!A:A,Stores!C:C, "Not Found")</f>
        <v>Brianahaven</v>
      </c>
      <c r="Z2634" t="str">
        <f>_xlfn.XLOOKUP(Table4[[#This Row],[StoreID]],Stores!A:A,Stores!D:D, "Not Found")</f>
        <v>North</v>
      </c>
    </row>
    <row r="2635" spans="1:26">
      <c r="A2635" t="s">
        <v>3501</v>
      </c>
      <c r="B2635" s="1">
        <v>45255</v>
      </c>
      <c r="C2635" t="s">
        <v>67</v>
      </c>
      <c r="D2635" t="s">
        <v>780</v>
      </c>
      <c r="E2635" t="s">
        <v>831</v>
      </c>
      <c r="F2635">
        <v>1</v>
      </c>
      <c r="G2635">
        <v>0.1</v>
      </c>
      <c r="H2635" t="s">
        <v>865</v>
      </c>
      <c r="I2635" s="4">
        <f>Table4[[#This Row],[Quantity]]*Table4[[#This Row],[UnitPrice]]</f>
        <v>1272.23</v>
      </c>
      <c r="J2635" s="4">
        <f>Table4[[#This Row],[Gross Revenue]]*(1-Table4[[#This Row],[Discount]])</f>
        <v>1145.0070000000001</v>
      </c>
      <c r="K2635" s="4">
        <f>Table4[[#This Row],[Quantity]]*Table4[[#This Row],[CostPrice]]</f>
        <v>952.65</v>
      </c>
      <c r="L2635" s="4">
        <f>Table4[[#This Row],[Net Revenue]]-Table4[[#This Row],[Total Cost]]</f>
        <v>192.35700000000008</v>
      </c>
      <c r="M2635" t="str">
        <f>_xlfn.XLOOKUP(Table4[[#This Row],[ProductID]], Products!A:A,Products!B:B, "Not Found")</f>
        <v>Hospital Smartphone</v>
      </c>
      <c r="N2635" t="str">
        <f>TEXT(Table4[[#This Row],[Date]], "mmm")</f>
        <v>Nov</v>
      </c>
      <c r="O2635" t="str">
        <f>TEXT(Table4[[#This Row],[Date]], "yyyy")</f>
        <v>2023</v>
      </c>
      <c r="P2635" t="str">
        <f>_xlfn.XLOOKUP(Table4[[#This Row],[ProductID]],Products!A:A,Products!C:C, "Not Found")</f>
        <v>Electronics</v>
      </c>
      <c r="Q2635" t="str">
        <f>_xlfn.XLOOKUP(Table4[[#This Row],[ProductID]],Products!A:A,Products!D:D,"Not Found")</f>
        <v>Smartphone</v>
      </c>
      <c r="R2635">
        <f>_xlfn.XLOOKUP(Table4[[#This Row],[ProductID]],Products!A:A,Products!E:E,"Not Found")</f>
        <v>1272.23</v>
      </c>
      <c r="S2635">
        <f>_xlfn.XLOOKUP(Table4[[#This Row],[ProductID]],Products!A:A,Products!F:F, "Not Found")</f>
        <v>952.65</v>
      </c>
      <c r="T2635" t="str">
        <f>_xlfn.XLOOKUP(Table4[[#This Row],[CustomerID]],Customers!A:A,Customers!D:D, "Not Found")</f>
        <v>M</v>
      </c>
      <c r="U2635" s="6">
        <f>_xlfn.XLOOKUP(Table4[[#This Row],[CustomerID]],Customers!A:A,Customers!E:E, "Not Found")</f>
        <v>27877</v>
      </c>
      <c r="V2635">
        <f ca="1">DATEDIF(Table4[[#This Row],[CustomerBirthday]], TODAY(), "Y")</f>
        <v>50</v>
      </c>
      <c r="W2635" t="str" cm="1">
        <f t="array" aca="1" ref="W2635" ca="1">_xlfn.IFS(Table4[[#This Row],[Age]]&lt;25, "Under 25",Table4[[#This Row],[Age]]=34, "25-34", Table4[[#This Row],[Age]]&lt;=49, "35-49", Table4[[#This Row],[Age]]&lt;=64, "50-64", Table4[[#This Row],[Age]]&gt;=65, "65+")</f>
        <v>50-64</v>
      </c>
      <c r="X2635" t="str">
        <f>_xlfn.XLOOKUP(Table4[[#This Row],[StoreID]],Stores!A:A,Stores!B:B, "Not found")</f>
        <v>MegaMart Jimenezborough</v>
      </c>
      <c r="Y2635" t="str">
        <f>_xlfn.XLOOKUP(Table4[[#This Row],[StoreID]],Stores!A:A,Stores!C:C, "Not Found")</f>
        <v>Jimenezborough</v>
      </c>
      <c r="Z2635" t="str">
        <f>_xlfn.XLOOKUP(Table4[[#This Row],[StoreID]],Stores!A:A,Stores!D:D, "Not Found")</f>
        <v>South</v>
      </c>
    </row>
    <row r="2636" spans="1:26">
      <c r="A2636" t="s">
        <v>3502</v>
      </c>
      <c r="B2636" s="1">
        <v>45455</v>
      </c>
      <c r="C2636" t="s">
        <v>503</v>
      </c>
      <c r="D2636" t="s">
        <v>794</v>
      </c>
      <c r="E2636" t="s">
        <v>839</v>
      </c>
      <c r="F2636">
        <v>4</v>
      </c>
      <c r="G2636">
        <v>0.1</v>
      </c>
      <c r="H2636" t="s">
        <v>875</v>
      </c>
      <c r="I2636" s="4">
        <f>Table4[[#This Row],[Quantity]]*Table4[[#This Row],[UnitPrice]]</f>
        <v>1712.2</v>
      </c>
      <c r="J2636" s="4">
        <f>Table4[[#This Row],[Gross Revenue]]*(1-Table4[[#This Row],[Discount]])</f>
        <v>1540.98</v>
      </c>
      <c r="K2636" s="4">
        <f>Table4[[#This Row],[Quantity]]*Table4[[#This Row],[CostPrice]]</f>
        <v>984.28</v>
      </c>
      <c r="L2636" s="4">
        <f>Table4[[#This Row],[Net Revenue]]-Table4[[#This Row],[Total Cost]]</f>
        <v>556.70000000000005</v>
      </c>
      <c r="M2636" t="str">
        <f>_xlfn.XLOOKUP(Table4[[#This Row],[ProductID]], Products!A:A,Products!B:B, "Not Found")</f>
        <v>Everything Laptop</v>
      </c>
      <c r="N2636" t="str">
        <f>TEXT(Table4[[#This Row],[Date]], "mmm")</f>
        <v>Jun</v>
      </c>
      <c r="O2636" t="str">
        <f>TEXT(Table4[[#This Row],[Date]], "yyyy")</f>
        <v>2024</v>
      </c>
      <c r="P2636" t="str">
        <f>_xlfn.XLOOKUP(Table4[[#This Row],[ProductID]],Products!A:A,Products!C:C, "Not Found")</f>
        <v>Electronics</v>
      </c>
      <c r="Q2636" t="str">
        <f>_xlfn.XLOOKUP(Table4[[#This Row],[ProductID]],Products!A:A,Products!D:D,"Not Found")</f>
        <v>Laptop</v>
      </c>
      <c r="R2636">
        <f>_xlfn.XLOOKUP(Table4[[#This Row],[ProductID]],Products!A:A,Products!E:E,"Not Found")</f>
        <v>428.05</v>
      </c>
      <c r="S2636">
        <f>_xlfn.XLOOKUP(Table4[[#This Row],[ProductID]],Products!A:A,Products!F:F, "Not Found")</f>
        <v>246.07</v>
      </c>
      <c r="T2636" t="str">
        <f>_xlfn.XLOOKUP(Table4[[#This Row],[CustomerID]],Customers!A:A,Customers!D:D, "Not Found")</f>
        <v>F</v>
      </c>
      <c r="U2636" s="6">
        <f>_xlfn.XLOOKUP(Table4[[#This Row],[CustomerID]],Customers!A:A,Customers!E:E, "Not Found")</f>
        <v>22552</v>
      </c>
      <c r="V2636">
        <f ca="1">DATEDIF(Table4[[#This Row],[CustomerBirthday]], TODAY(), "Y")</f>
        <v>64</v>
      </c>
      <c r="W2636" t="str" cm="1">
        <f t="array" aca="1" ref="W2636" ca="1">_xlfn.IFS(Table4[[#This Row],[Age]]&lt;25, "Under 25",Table4[[#This Row],[Age]]=34, "25-34", Table4[[#This Row],[Age]]&lt;=49, "35-49", Table4[[#This Row],[Age]]&lt;=64, "50-64", Table4[[#This Row],[Age]]&gt;=65, "65+")</f>
        <v>50-64</v>
      </c>
      <c r="X2636" t="str">
        <f>_xlfn.XLOOKUP(Table4[[#This Row],[StoreID]],Stores!A:A,Stores!B:B, "Not found")</f>
        <v>MegaMart New Michele</v>
      </c>
      <c r="Y2636" t="str">
        <f>_xlfn.XLOOKUP(Table4[[#This Row],[StoreID]],Stores!A:A,Stores!C:C, "Not Found")</f>
        <v>New Michele</v>
      </c>
      <c r="Z2636" t="str">
        <f>_xlfn.XLOOKUP(Table4[[#This Row],[StoreID]],Stores!A:A,Stores!D:D, "Not Found")</f>
        <v>West</v>
      </c>
    </row>
    <row r="2637" spans="1:26">
      <c r="A2637" t="s">
        <v>3503</v>
      </c>
      <c r="B2637" s="1">
        <v>45204</v>
      </c>
      <c r="C2637" t="s">
        <v>449</v>
      </c>
      <c r="D2637" t="s">
        <v>794</v>
      </c>
      <c r="E2637" t="s">
        <v>835</v>
      </c>
      <c r="F2637">
        <v>1</v>
      </c>
      <c r="G2637">
        <v>0.1</v>
      </c>
      <c r="H2637" t="s">
        <v>868</v>
      </c>
      <c r="I2637" s="4">
        <f>Table4[[#This Row],[Quantity]]*Table4[[#This Row],[UnitPrice]]</f>
        <v>428.05</v>
      </c>
      <c r="J2637" s="4">
        <f>Table4[[#This Row],[Gross Revenue]]*(1-Table4[[#This Row],[Discount]])</f>
        <v>385.245</v>
      </c>
      <c r="K2637" s="4">
        <f>Table4[[#This Row],[Quantity]]*Table4[[#This Row],[CostPrice]]</f>
        <v>246.07</v>
      </c>
      <c r="L2637" s="4">
        <f>Table4[[#This Row],[Net Revenue]]-Table4[[#This Row],[Total Cost]]</f>
        <v>139.17500000000001</v>
      </c>
      <c r="M2637" t="str">
        <f>_xlfn.XLOOKUP(Table4[[#This Row],[ProductID]], Products!A:A,Products!B:B, "Not Found")</f>
        <v>Everything Laptop</v>
      </c>
      <c r="N2637" t="str">
        <f>TEXT(Table4[[#This Row],[Date]], "mmm")</f>
        <v>Oct</v>
      </c>
      <c r="O2637" t="str">
        <f>TEXT(Table4[[#This Row],[Date]], "yyyy")</f>
        <v>2023</v>
      </c>
      <c r="P2637" t="str">
        <f>_xlfn.XLOOKUP(Table4[[#This Row],[ProductID]],Products!A:A,Products!C:C, "Not Found")</f>
        <v>Electronics</v>
      </c>
      <c r="Q2637" t="str">
        <f>_xlfn.XLOOKUP(Table4[[#This Row],[ProductID]],Products!A:A,Products!D:D,"Not Found")</f>
        <v>Laptop</v>
      </c>
      <c r="R2637">
        <f>_xlfn.XLOOKUP(Table4[[#This Row],[ProductID]],Products!A:A,Products!E:E,"Not Found")</f>
        <v>428.05</v>
      </c>
      <c r="S2637">
        <f>_xlfn.XLOOKUP(Table4[[#This Row],[ProductID]],Products!A:A,Products!F:F, "Not Found")</f>
        <v>246.07</v>
      </c>
      <c r="T2637" t="str">
        <f>_xlfn.XLOOKUP(Table4[[#This Row],[CustomerID]],Customers!A:A,Customers!D:D, "Not Found")</f>
        <v>M</v>
      </c>
      <c r="U2637" s="6">
        <f>_xlfn.XLOOKUP(Table4[[#This Row],[CustomerID]],Customers!A:A,Customers!E:E, "Not Found")</f>
        <v>24531</v>
      </c>
      <c r="V2637">
        <f ca="1">DATEDIF(Table4[[#This Row],[CustomerBirthday]], TODAY(), "Y")</f>
        <v>59</v>
      </c>
      <c r="W2637" t="str" cm="1">
        <f t="array" aca="1" ref="W2637" ca="1">_xlfn.IFS(Table4[[#This Row],[Age]]&lt;25, "Under 25",Table4[[#This Row],[Age]]=34, "25-34", Table4[[#This Row],[Age]]&lt;=49, "35-49", Table4[[#This Row],[Age]]&lt;=64, "50-64", Table4[[#This Row],[Age]]&gt;=65, "65+")</f>
        <v>50-64</v>
      </c>
      <c r="X2637" t="str">
        <f>_xlfn.XLOOKUP(Table4[[#This Row],[StoreID]],Stores!A:A,Stores!B:B, "Not found")</f>
        <v>MegaMart Peckmouth</v>
      </c>
      <c r="Y2637" t="str">
        <f>_xlfn.XLOOKUP(Table4[[#This Row],[StoreID]],Stores!A:A,Stores!C:C, "Not Found")</f>
        <v>Peckmouth</v>
      </c>
      <c r="Z2637" t="str">
        <f>_xlfn.XLOOKUP(Table4[[#This Row],[StoreID]],Stores!A:A,Stores!D:D, "Not Found")</f>
        <v>East</v>
      </c>
    </row>
    <row r="2638" spans="1:26">
      <c r="A2638" t="s">
        <v>3504</v>
      </c>
      <c r="B2638" s="1">
        <v>45390</v>
      </c>
      <c r="C2638" t="s">
        <v>151</v>
      </c>
      <c r="D2638" t="s">
        <v>780</v>
      </c>
      <c r="E2638" t="s">
        <v>835</v>
      </c>
      <c r="F2638">
        <v>5</v>
      </c>
      <c r="G2638">
        <v>0.1</v>
      </c>
      <c r="H2638" t="s">
        <v>871</v>
      </c>
      <c r="I2638" s="4">
        <f>Table4[[#This Row],[Quantity]]*Table4[[#This Row],[UnitPrice]]</f>
        <v>6361.15</v>
      </c>
      <c r="J2638" s="4">
        <f>Table4[[#This Row],[Gross Revenue]]*(1-Table4[[#This Row],[Discount]])</f>
        <v>5725.0349999999999</v>
      </c>
      <c r="K2638" s="4">
        <f>Table4[[#This Row],[Quantity]]*Table4[[#This Row],[CostPrice]]</f>
        <v>4763.25</v>
      </c>
      <c r="L2638" s="4">
        <f>Table4[[#This Row],[Net Revenue]]-Table4[[#This Row],[Total Cost]]</f>
        <v>961.78499999999985</v>
      </c>
      <c r="M2638" t="str">
        <f>_xlfn.XLOOKUP(Table4[[#This Row],[ProductID]], Products!A:A,Products!B:B, "Not Found")</f>
        <v>Hospital Smartphone</v>
      </c>
      <c r="N2638" t="str">
        <f>TEXT(Table4[[#This Row],[Date]], "mmm")</f>
        <v>Apr</v>
      </c>
      <c r="O2638" t="str">
        <f>TEXT(Table4[[#This Row],[Date]], "yyyy")</f>
        <v>2024</v>
      </c>
      <c r="P2638" t="str">
        <f>_xlfn.XLOOKUP(Table4[[#This Row],[ProductID]],Products!A:A,Products!C:C, "Not Found")</f>
        <v>Electronics</v>
      </c>
      <c r="Q2638" t="str">
        <f>_xlfn.XLOOKUP(Table4[[#This Row],[ProductID]],Products!A:A,Products!D:D,"Not Found")</f>
        <v>Smartphone</v>
      </c>
      <c r="R2638">
        <f>_xlfn.XLOOKUP(Table4[[#This Row],[ProductID]],Products!A:A,Products!E:E,"Not Found")</f>
        <v>1272.23</v>
      </c>
      <c r="S2638">
        <f>_xlfn.XLOOKUP(Table4[[#This Row],[ProductID]],Products!A:A,Products!F:F, "Not Found")</f>
        <v>952.65</v>
      </c>
      <c r="T2638" t="str">
        <f>_xlfn.XLOOKUP(Table4[[#This Row],[CustomerID]],Customers!A:A,Customers!D:D, "Not Found")</f>
        <v>F</v>
      </c>
      <c r="U2638" s="6">
        <f>_xlfn.XLOOKUP(Table4[[#This Row],[CustomerID]],Customers!A:A,Customers!E:E, "Not Found")</f>
        <v>35371</v>
      </c>
      <c r="V2638">
        <f ca="1">DATEDIF(Table4[[#This Row],[CustomerBirthday]], TODAY(), "Y")</f>
        <v>29</v>
      </c>
      <c r="W2638" t="str" cm="1">
        <f t="array" aca="1" ref="W2638" ca="1">_xlfn.IFS(Table4[[#This Row],[Age]]&lt;25, "Under 25",Table4[[#This Row],[Age]]=34, "25-34", Table4[[#This Row],[Age]]&lt;=49, "35-49", Table4[[#This Row],[Age]]&lt;=64, "50-64", Table4[[#This Row],[Age]]&gt;=65, "65+")</f>
        <v>35-49</v>
      </c>
      <c r="X2638" t="str">
        <f>_xlfn.XLOOKUP(Table4[[#This Row],[StoreID]],Stores!A:A,Stores!B:B, "Not found")</f>
        <v>MegaMart Peckmouth</v>
      </c>
      <c r="Y2638" t="str">
        <f>_xlfn.XLOOKUP(Table4[[#This Row],[StoreID]],Stores!A:A,Stores!C:C, "Not Found")</f>
        <v>Peckmouth</v>
      </c>
      <c r="Z2638" t="str">
        <f>_xlfn.XLOOKUP(Table4[[#This Row],[StoreID]],Stores!A:A,Stores!D:D, "Not Found")</f>
        <v>East</v>
      </c>
    </row>
    <row r="2639" spans="1:26">
      <c r="A2639" t="s">
        <v>3505</v>
      </c>
      <c r="B2639" s="1">
        <v>45893</v>
      </c>
      <c r="C2639" t="s">
        <v>524</v>
      </c>
      <c r="D2639" t="s">
        <v>826</v>
      </c>
      <c r="E2639" t="s">
        <v>831</v>
      </c>
      <c r="F2639">
        <v>4</v>
      </c>
      <c r="G2639">
        <v>0.05</v>
      </c>
      <c r="H2639" t="s">
        <v>865</v>
      </c>
      <c r="I2639" s="4">
        <f>Table4[[#This Row],[Quantity]]*Table4[[#This Row],[UnitPrice]]</f>
        <v>4178.5600000000004</v>
      </c>
      <c r="J2639" s="4">
        <f>Table4[[#This Row],[Gross Revenue]]*(1-Table4[[#This Row],[Discount]])</f>
        <v>3969.6320000000001</v>
      </c>
      <c r="K2639" s="4">
        <f>Table4[[#This Row],[Quantity]]*Table4[[#This Row],[CostPrice]]</f>
        <v>3100.28</v>
      </c>
      <c r="L2639" s="4">
        <f>Table4[[#This Row],[Net Revenue]]-Table4[[#This Row],[Total Cost]]</f>
        <v>869.35199999999986</v>
      </c>
      <c r="M2639" t="str">
        <f>_xlfn.XLOOKUP(Table4[[#This Row],[ProductID]], Products!A:A,Products!B:B, "Not Found")</f>
        <v>Maybe Footwear</v>
      </c>
      <c r="N2639" t="str">
        <f>TEXT(Table4[[#This Row],[Date]], "mmm")</f>
        <v>Aug</v>
      </c>
      <c r="O2639" t="str">
        <f>TEXT(Table4[[#This Row],[Date]], "yyyy")</f>
        <v>2025</v>
      </c>
      <c r="P2639" t="str">
        <f>_xlfn.XLOOKUP(Table4[[#This Row],[ProductID]],Products!A:A,Products!C:C, "Not Found")</f>
        <v>Fashion</v>
      </c>
      <c r="Q2639" t="str">
        <f>_xlfn.XLOOKUP(Table4[[#This Row],[ProductID]],Products!A:A,Products!D:D,"Not Found")</f>
        <v>Footwear</v>
      </c>
      <c r="R2639">
        <f>_xlfn.XLOOKUP(Table4[[#This Row],[ProductID]],Products!A:A,Products!E:E,"Not Found")</f>
        <v>1044.6400000000001</v>
      </c>
      <c r="S2639">
        <f>_xlfn.XLOOKUP(Table4[[#This Row],[ProductID]],Products!A:A,Products!F:F, "Not Found")</f>
        <v>775.07</v>
      </c>
      <c r="T2639" t="str">
        <f>_xlfn.XLOOKUP(Table4[[#This Row],[CustomerID]],Customers!A:A,Customers!D:D, "Not Found")</f>
        <v>F</v>
      </c>
      <c r="U2639" s="6">
        <f>_xlfn.XLOOKUP(Table4[[#This Row],[CustomerID]],Customers!A:A,Customers!E:E, "Not Found")</f>
        <v>23256</v>
      </c>
      <c r="V2639">
        <f ca="1">DATEDIF(Table4[[#This Row],[CustomerBirthday]], TODAY(), "Y")</f>
        <v>62</v>
      </c>
      <c r="W2639" t="str" cm="1">
        <f t="array" aca="1" ref="W2639" ca="1">_xlfn.IFS(Table4[[#This Row],[Age]]&lt;25, "Under 25",Table4[[#This Row],[Age]]=34, "25-34", Table4[[#This Row],[Age]]&lt;=49, "35-49", Table4[[#This Row],[Age]]&lt;=64, "50-64", Table4[[#This Row],[Age]]&gt;=65, "65+")</f>
        <v>50-64</v>
      </c>
      <c r="X2639" t="str">
        <f>_xlfn.XLOOKUP(Table4[[#This Row],[StoreID]],Stores!A:A,Stores!B:B, "Not found")</f>
        <v>MegaMart Jimenezborough</v>
      </c>
      <c r="Y2639" t="str">
        <f>_xlfn.XLOOKUP(Table4[[#This Row],[StoreID]],Stores!A:A,Stores!C:C, "Not Found")</f>
        <v>Jimenezborough</v>
      </c>
      <c r="Z2639" t="str">
        <f>_xlfn.XLOOKUP(Table4[[#This Row],[StoreID]],Stores!A:A,Stores!D:D, "Not Found")</f>
        <v>South</v>
      </c>
    </row>
    <row r="2640" spans="1:26">
      <c r="A2640" t="s">
        <v>3506</v>
      </c>
      <c r="B2640" s="1">
        <v>45574</v>
      </c>
      <c r="C2640" t="s">
        <v>533</v>
      </c>
      <c r="D2640" t="s">
        <v>750</v>
      </c>
      <c r="E2640" t="s">
        <v>846</v>
      </c>
      <c r="F2640">
        <v>3</v>
      </c>
      <c r="G2640">
        <v>0.1</v>
      </c>
      <c r="H2640" t="s">
        <v>875</v>
      </c>
      <c r="I2640" s="4">
        <f>Table4[[#This Row],[Quantity]]*Table4[[#This Row],[UnitPrice]]</f>
        <v>4028.25</v>
      </c>
      <c r="J2640" s="4">
        <f>Table4[[#This Row],[Gross Revenue]]*(1-Table4[[#This Row],[Discount]])</f>
        <v>3625.4250000000002</v>
      </c>
      <c r="K2640" s="4">
        <f>Table4[[#This Row],[Quantity]]*Table4[[#This Row],[CostPrice]]</f>
        <v>2393.8200000000002</v>
      </c>
      <c r="L2640" s="4">
        <f>Table4[[#This Row],[Net Revenue]]-Table4[[#This Row],[Total Cost]]</f>
        <v>1231.605</v>
      </c>
      <c r="M2640" t="str">
        <f>_xlfn.XLOOKUP(Table4[[#This Row],[ProductID]], Products!A:A,Products!B:B, "Not Found")</f>
        <v>Add Clothing</v>
      </c>
      <c r="N2640" t="str">
        <f>TEXT(Table4[[#This Row],[Date]], "mmm")</f>
        <v>Oct</v>
      </c>
      <c r="O2640" t="str">
        <f>TEXT(Table4[[#This Row],[Date]], "yyyy")</f>
        <v>2024</v>
      </c>
      <c r="P2640" t="str">
        <f>_xlfn.XLOOKUP(Table4[[#This Row],[ProductID]],Products!A:A,Products!C:C, "Not Found")</f>
        <v>Fashion</v>
      </c>
      <c r="Q2640" t="str">
        <f>_xlfn.XLOOKUP(Table4[[#This Row],[ProductID]],Products!A:A,Products!D:D,"Not Found")</f>
        <v>Clothing</v>
      </c>
      <c r="R2640">
        <f>_xlfn.XLOOKUP(Table4[[#This Row],[ProductID]],Products!A:A,Products!E:E,"Not Found")</f>
        <v>1342.75</v>
      </c>
      <c r="S2640">
        <f>_xlfn.XLOOKUP(Table4[[#This Row],[ProductID]],Products!A:A,Products!F:F, "Not Found")</f>
        <v>797.94</v>
      </c>
      <c r="T2640" t="str">
        <f>_xlfn.XLOOKUP(Table4[[#This Row],[CustomerID]],Customers!A:A,Customers!D:D, "Not Found")</f>
        <v>F</v>
      </c>
      <c r="U2640" s="6">
        <f>_xlfn.XLOOKUP(Table4[[#This Row],[CustomerID]],Customers!A:A,Customers!E:E, "Not Found")</f>
        <v>24506</v>
      </c>
      <c r="V2640">
        <f ca="1">DATEDIF(Table4[[#This Row],[CustomerBirthday]], TODAY(), "Y")</f>
        <v>59</v>
      </c>
      <c r="W2640" t="str" cm="1">
        <f t="array" aca="1" ref="W2640" ca="1">_xlfn.IFS(Table4[[#This Row],[Age]]&lt;25, "Under 25",Table4[[#This Row],[Age]]=34, "25-34", Table4[[#This Row],[Age]]&lt;=49, "35-49", Table4[[#This Row],[Age]]&lt;=64, "50-64", Table4[[#This Row],[Age]]&gt;=65, "65+")</f>
        <v>50-64</v>
      </c>
      <c r="X2640" t="str">
        <f>_xlfn.XLOOKUP(Table4[[#This Row],[StoreID]],Stores!A:A,Stores!B:B, "Not found")</f>
        <v>MegaMart Johnmouth</v>
      </c>
      <c r="Y2640" t="str">
        <f>_xlfn.XLOOKUP(Table4[[#This Row],[StoreID]],Stores!A:A,Stores!C:C, "Not Found")</f>
        <v>Johnmouth</v>
      </c>
      <c r="Z2640" t="str">
        <f>_xlfn.XLOOKUP(Table4[[#This Row],[StoreID]],Stores!A:A,Stores!D:D, "Not Found")</f>
        <v>East</v>
      </c>
    </row>
    <row r="2641" spans="1:26">
      <c r="A2641" t="s">
        <v>3507</v>
      </c>
      <c r="B2641" s="1">
        <v>45185</v>
      </c>
      <c r="C2641" t="s">
        <v>141</v>
      </c>
      <c r="D2641" t="s">
        <v>774</v>
      </c>
      <c r="E2641" t="s">
        <v>831</v>
      </c>
      <c r="F2641">
        <v>3</v>
      </c>
      <c r="G2641">
        <v>0.1</v>
      </c>
      <c r="H2641" t="s">
        <v>868</v>
      </c>
      <c r="I2641" s="4">
        <f>Table4[[#This Row],[Quantity]]*Table4[[#This Row],[UnitPrice]]</f>
        <v>4462.2300000000005</v>
      </c>
      <c r="J2641" s="4">
        <f>Table4[[#This Row],[Gross Revenue]]*(1-Table4[[#This Row],[Discount]])</f>
        <v>4016.0070000000005</v>
      </c>
      <c r="K2641" s="4">
        <f>Table4[[#This Row],[Quantity]]*Table4[[#This Row],[CostPrice]]</f>
        <v>2439.21</v>
      </c>
      <c r="L2641" s="4">
        <f>Table4[[#This Row],[Net Revenue]]-Table4[[#This Row],[Total Cost]]</f>
        <v>1576.7970000000005</v>
      </c>
      <c r="M2641" t="str">
        <f>_xlfn.XLOOKUP(Table4[[#This Row],[ProductID]], Products!A:A,Products!B:B, "Not Found")</f>
        <v>Him Smartphone</v>
      </c>
      <c r="N2641" t="str">
        <f>TEXT(Table4[[#This Row],[Date]], "mmm")</f>
        <v>Sep</v>
      </c>
      <c r="O2641" t="str">
        <f>TEXT(Table4[[#This Row],[Date]], "yyyy")</f>
        <v>2023</v>
      </c>
      <c r="P2641" t="str">
        <f>_xlfn.XLOOKUP(Table4[[#This Row],[ProductID]],Products!A:A,Products!C:C, "Not Found")</f>
        <v>Electronics</v>
      </c>
      <c r="Q2641" t="str">
        <f>_xlfn.XLOOKUP(Table4[[#This Row],[ProductID]],Products!A:A,Products!D:D,"Not Found")</f>
        <v>Smartphone</v>
      </c>
      <c r="R2641">
        <f>_xlfn.XLOOKUP(Table4[[#This Row],[ProductID]],Products!A:A,Products!E:E,"Not Found")</f>
        <v>1487.41</v>
      </c>
      <c r="S2641">
        <f>_xlfn.XLOOKUP(Table4[[#This Row],[ProductID]],Products!A:A,Products!F:F, "Not Found")</f>
        <v>813.07</v>
      </c>
      <c r="T2641" t="str">
        <f>_xlfn.XLOOKUP(Table4[[#This Row],[CustomerID]],Customers!A:A,Customers!D:D, "Not Found")</f>
        <v>M</v>
      </c>
      <c r="U2641" s="6">
        <f>_xlfn.XLOOKUP(Table4[[#This Row],[CustomerID]],Customers!A:A,Customers!E:E, "Not Found")</f>
        <v>33546</v>
      </c>
      <c r="V2641">
        <f ca="1">DATEDIF(Table4[[#This Row],[CustomerBirthday]], TODAY(), "Y")</f>
        <v>34</v>
      </c>
      <c r="W2641" t="str" cm="1">
        <f t="array" aca="1" ref="W2641" ca="1">_xlfn.IFS(Table4[[#This Row],[Age]]&lt;25, "Under 25",Table4[[#This Row],[Age]]=34, "25-34", Table4[[#This Row],[Age]]&lt;=49, "35-49", Table4[[#This Row],[Age]]&lt;=64, "50-64", Table4[[#This Row],[Age]]&gt;=65, "65+")</f>
        <v>25-34</v>
      </c>
      <c r="X2641" t="str">
        <f>_xlfn.XLOOKUP(Table4[[#This Row],[StoreID]],Stores!A:A,Stores!B:B, "Not found")</f>
        <v>MegaMart Jimenezborough</v>
      </c>
      <c r="Y2641" t="str">
        <f>_xlfn.XLOOKUP(Table4[[#This Row],[StoreID]],Stores!A:A,Stores!C:C, "Not Found")</f>
        <v>Jimenezborough</v>
      </c>
      <c r="Z2641" t="str">
        <f>_xlfn.XLOOKUP(Table4[[#This Row],[StoreID]],Stores!A:A,Stores!D:D, "Not Found")</f>
        <v>South</v>
      </c>
    </row>
    <row r="2642" spans="1:26">
      <c r="A2642" t="s">
        <v>3508</v>
      </c>
      <c r="B2642" s="1">
        <v>45731</v>
      </c>
      <c r="C2642" t="s">
        <v>677</v>
      </c>
      <c r="D2642" t="s">
        <v>734</v>
      </c>
      <c r="E2642" t="s">
        <v>835</v>
      </c>
      <c r="F2642">
        <v>2</v>
      </c>
      <c r="G2642">
        <v>0.1</v>
      </c>
      <c r="H2642" t="s">
        <v>868</v>
      </c>
      <c r="I2642" s="4">
        <f>Table4[[#This Row],[Quantity]]*Table4[[#This Row],[UnitPrice]]</f>
        <v>219.56</v>
      </c>
      <c r="J2642" s="4">
        <f>Table4[[#This Row],[Gross Revenue]]*(1-Table4[[#This Row],[Discount]])</f>
        <v>197.60400000000001</v>
      </c>
      <c r="K2642" s="4">
        <f>Table4[[#This Row],[Quantity]]*Table4[[#This Row],[CostPrice]]</f>
        <v>141.18</v>
      </c>
      <c r="L2642" s="4">
        <f>Table4[[#This Row],[Net Revenue]]-Table4[[#This Row],[Total Cost]]</f>
        <v>56.424000000000007</v>
      </c>
      <c r="M2642" t="str">
        <f>_xlfn.XLOOKUP(Table4[[#This Row],[ProductID]], Products!A:A,Products!B:B, "Not Found")</f>
        <v>Recognize Footwear</v>
      </c>
      <c r="N2642" t="str">
        <f>TEXT(Table4[[#This Row],[Date]], "mmm")</f>
        <v>Mar</v>
      </c>
      <c r="O2642" t="str">
        <f>TEXT(Table4[[#This Row],[Date]], "yyyy")</f>
        <v>2025</v>
      </c>
      <c r="P2642" t="str">
        <f>_xlfn.XLOOKUP(Table4[[#This Row],[ProductID]],Products!A:A,Products!C:C, "Not Found")</f>
        <v>Fashion</v>
      </c>
      <c r="Q2642" t="str">
        <f>_xlfn.XLOOKUP(Table4[[#This Row],[ProductID]],Products!A:A,Products!D:D,"Not Found")</f>
        <v>Footwear</v>
      </c>
      <c r="R2642">
        <f>_xlfn.XLOOKUP(Table4[[#This Row],[ProductID]],Products!A:A,Products!E:E,"Not Found")</f>
        <v>109.78</v>
      </c>
      <c r="S2642">
        <f>_xlfn.XLOOKUP(Table4[[#This Row],[ProductID]],Products!A:A,Products!F:F, "Not Found")</f>
        <v>70.59</v>
      </c>
      <c r="T2642" t="str">
        <f>_xlfn.XLOOKUP(Table4[[#This Row],[CustomerID]],Customers!A:A,Customers!D:D, "Not Found")</f>
        <v>M</v>
      </c>
      <c r="U2642" s="6">
        <f>_xlfn.XLOOKUP(Table4[[#This Row],[CustomerID]],Customers!A:A,Customers!E:E, "Not Found")</f>
        <v>38926</v>
      </c>
      <c r="V2642">
        <f ca="1">DATEDIF(Table4[[#This Row],[CustomerBirthday]], TODAY(), "Y")</f>
        <v>19</v>
      </c>
      <c r="W2642" t="str" cm="1">
        <f t="array" aca="1" ref="W2642" ca="1">_xlfn.IFS(Table4[[#This Row],[Age]]&lt;25, "Under 25",Table4[[#This Row],[Age]]=34, "25-34", Table4[[#This Row],[Age]]&lt;=49, "35-49", Table4[[#This Row],[Age]]&lt;=64, "50-64", Table4[[#This Row],[Age]]&gt;=65, "65+")</f>
        <v>Under 25</v>
      </c>
      <c r="X2642" t="str">
        <f>_xlfn.XLOOKUP(Table4[[#This Row],[StoreID]],Stores!A:A,Stores!B:B, "Not found")</f>
        <v>MegaMart Peckmouth</v>
      </c>
      <c r="Y2642" t="str">
        <f>_xlfn.XLOOKUP(Table4[[#This Row],[StoreID]],Stores!A:A,Stores!C:C, "Not Found")</f>
        <v>Peckmouth</v>
      </c>
      <c r="Z2642" t="str">
        <f>_xlfn.XLOOKUP(Table4[[#This Row],[StoreID]],Stores!A:A,Stores!D:D, "Not Found")</f>
        <v>East</v>
      </c>
    </row>
    <row r="2643" spans="1:26">
      <c r="A2643" t="s">
        <v>3509</v>
      </c>
      <c r="B2643" s="1">
        <v>45622</v>
      </c>
      <c r="C2643" t="s">
        <v>228</v>
      </c>
      <c r="D2643" t="s">
        <v>759</v>
      </c>
      <c r="E2643" t="s">
        <v>842</v>
      </c>
      <c r="F2643">
        <v>3</v>
      </c>
      <c r="G2643">
        <v>0.1</v>
      </c>
      <c r="H2643" t="s">
        <v>871</v>
      </c>
      <c r="I2643" s="4">
        <f>Table4[[#This Row],[Quantity]]*Table4[[#This Row],[UnitPrice]]</f>
        <v>3239.67</v>
      </c>
      <c r="J2643" s="4">
        <f>Table4[[#This Row],[Gross Revenue]]*(1-Table4[[#This Row],[Discount]])</f>
        <v>2915.703</v>
      </c>
      <c r="K2643" s="4">
        <f>Table4[[#This Row],[Quantity]]*Table4[[#This Row],[CostPrice]]</f>
        <v>2111.4900000000002</v>
      </c>
      <c r="L2643" s="4">
        <f>Table4[[#This Row],[Net Revenue]]-Table4[[#This Row],[Total Cost]]</f>
        <v>804.21299999999974</v>
      </c>
      <c r="M2643" t="str">
        <f>_xlfn.XLOOKUP(Table4[[#This Row],[ProductID]], Products!A:A,Products!B:B, "Not Found")</f>
        <v>Democratic Smartphone</v>
      </c>
      <c r="N2643" t="str">
        <f>TEXT(Table4[[#This Row],[Date]], "mmm")</f>
        <v>Nov</v>
      </c>
      <c r="O2643" t="str">
        <f>TEXT(Table4[[#This Row],[Date]], "yyyy")</f>
        <v>2024</v>
      </c>
      <c r="P2643" t="str">
        <f>_xlfn.XLOOKUP(Table4[[#This Row],[ProductID]],Products!A:A,Products!C:C, "Not Found")</f>
        <v>Electronics</v>
      </c>
      <c r="Q2643" t="str">
        <f>_xlfn.XLOOKUP(Table4[[#This Row],[ProductID]],Products!A:A,Products!D:D,"Not Found")</f>
        <v>Smartphone</v>
      </c>
      <c r="R2643">
        <f>_xlfn.XLOOKUP(Table4[[#This Row],[ProductID]],Products!A:A,Products!E:E,"Not Found")</f>
        <v>1079.8900000000001</v>
      </c>
      <c r="S2643">
        <f>_xlfn.XLOOKUP(Table4[[#This Row],[ProductID]],Products!A:A,Products!F:F, "Not Found")</f>
        <v>703.83</v>
      </c>
      <c r="T2643" t="str">
        <f>_xlfn.XLOOKUP(Table4[[#This Row],[CustomerID]],Customers!A:A,Customers!D:D, "Not Found")</f>
        <v>F</v>
      </c>
      <c r="U2643" s="6">
        <f>_xlfn.XLOOKUP(Table4[[#This Row],[CustomerID]],Customers!A:A,Customers!E:E, "Not Found")</f>
        <v>23142</v>
      </c>
      <c r="V2643">
        <f ca="1">DATEDIF(Table4[[#This Row],[CustomerBirthday]], TODAY(), "Y")</f>
        <v>63</v>
      </c>
      <c r="W2643" t="str" cm="1">
        <f t="array" aca="1" ref="W2643" ca="1">_xlfn.IFS(Table4[[#This Row],[Age]]&lt;25, "Under 25",Table4[[#This Row],[Age]]=34, "25-34", Table4[[#This Row],[Age]]&lt;=49, "35-49", Table4[[#This Row],[Age]]&lt;=64, "50-64", Table4[[#This Row],[Age]]&gt;=65, "65+")</f>
        <v>50-64</v>
      </c>
      <c r="X2643" t="str">
        <f>_xlfn.XLOOKUP(Table4[[#This Row],[StoreID]],Stores!A:A,Stores!B:B, "Not found")</f>
        <v>MegaMart Brianahaven</v>
      </c>
      <c r="Y2643" t="str">
        <f>_xlfn.XLOOKUP(Table4[[#This Row],[StoreID]],Stores!A:A,Stores!C:C, "Not Found")</f>
        <v>Brianahaven</v>
      </c>
      <c r="Z2643" t="str">
        <f>_xlfn.XLOOKUP(Table4[[#This Row],[StoreID]],Stores!A:A,Stores!D:D, "Not Found")</f>
        <v>North</v>
      </c>
    </row>
    <row r="2644" spans="1:26">
      <c r="A2644" t="s">
        <v>3510</v>
      </c>
      <c r="B2644" s="1">
        <v>45622</v>
      </c>
      <c r="C2644" t="s">
        <v>618</v>
      </c>
      <c r="D2644" t="s">
        <v>788</v>
      </c>
      <c r="E2644" t="s">
        <v>839</v>
      </c>
      <c r="F2644">
        <v>3</v>
      </c>
      <c r="G2644">
        <v>0</v>
      </c>
      <c r="H2644" t="s">
        <v>871</v>
      </c>
      <c r="I2644" s="4">
        <f>Table4[[#This Row],[Quantity]]*Table4[[#This Row],[UnitPrice]]</f>
        <v>3287.16</v>
      </c>
      <c r="J2644" s="4">
        <f>Table4[[#This Row],[Gross Revenue]]*(1-Table4[[#This Row],[Discount]])</f>
        <v>3287.16</v>
      </c>
      <c r="K2644" s="4">
        <f>Table4[[#This Row],[Quantity]]*Table4[[#This Row],[CostPrice]]</f>
        <v>2466.6000000000004</v>
      </c>
      <c r="L2644" s="4">
        <f>Table4[[#This Row],[Net Revenue]]-Table4[[#This Row],[Total Cost]]</f>
        <v>820.55999999999949</v>
      </c>
      <c r="M2644" t="str">
        <f>_xlfn.XLOOKUP(Table4[[#This Row],[ProductID]], Products!A:A,Products!B:B, "Not Found")</f>
        <v>Foot Snacks</v>
      </c>
      <c r="N2644" t="str">
        <f>TEXT(Table4[[#This Row],[Date]], "mmm")</f>
        <v>Nov</v>
      </c>
      <c r="O2644" t="str">
        <f>TEXT(Table4[[#This Row],[Date]], "yyyy")</f>
        <v>2024</v>
      </c>
      <c r="P2644" t="str">
        <f>_xlfn.XLOOKUP(Table4[[#This Row],[ProductID]],Products!A:A,Products!C:C, "Not Found")</f>
        <v>Groceries</v>
      </c>
      <c r="Q2644" t="str">
        <f>_xlfn.XLOOKUP(Table4[[#This Row],[ProductID]],Products!A:A,Products!D:D,"Not Found")</f>
        <v>Snacks</v>
      </c>
      <c r="R2644">
        <f>_xlfn.XLOOKUP(Table4[[#This Row],[ProductID]],Products!A:A,Products!E:E,"Not Found")</f>
        <v>1095.72</v>
      </c>
      <c r="S2644">
        <f>_xlfn.XLOOKUP(Table4[[#This Row],[ProductID]],Products!A:A,Products!F:F, "Not Found")</f>
        <v>822.2</v>
      </c>
      <c r="T2644" t="str">
        <f>_xlfn.XLOOKUP(Table4[[#This Row],[CustomerID]],Customers!A:A,Customers!D:D, "Not Found")</f>
        <v>M</v>
      </c>
      <c r="U2644" s="6">
        <f>_xlfn.XLOOKUP(Table4[[#This Row],[CustomerID]],Customers!A:A,Customers!E:E, "Not Found")</f>
        <v>38540</v>
      </c>
      <c r="V2644">
        <f ca="1">DATEDIF(Table4[[#This Row],[CustomerBirthday]], TODAY(), "Y")</f>
        <v>21</v>
      </c>
      <c r="W2644" t="str" cm="1">
        <f t="array" aca="1" ref="W2644" ca="1">_xlfn.IFS(Table4[[#This Row],[Age]]&lt;25, "Under 25",Table4[[#This Row],[Age]]=34, "25-34", Table4[[#This Row],[Age]]&lt;=49, "35-49", Table4[[#This Row],[Age]]&lt;=64, "50-64", Table4[[#This Row],[Age]]&gt;=65, "65+")</f>
        <v>Under 25</v>
      </c>
      <c r="X2644" t="str">
        <f>_xlfn.XLOOKUP(Table4[[#This Row],[StoreID]],Stores!A:A,Stores!B:B, "Not found")</f>
        <v>MegaMart New Michele</v>
      </c>
      <c r="Y2644" t="str">
        <f>_xlfn.XLOOKUP(Table4[[#This Row],[StoreID]],Stores!A:A,Stores!C:C, "Not Found")</f>
        <v>New Michele</v>
      </c>
      <c r="Z2644" t="str">
        <f>_xlfn.XLOOKUP(Table4[[#This Row],[StoreID]],Stores!A:A,Stores!D:D, "Not Found")</f>
        <v>West</v>
      </c>
    </row>
    <row r="2645" spans="1:26">
      <c r="A2645" t="s">
        <v>3511</v>
      </c>
      <c r="B2645" s="1">
        <v>45408</v>
      </c>
      <c r="C2645" t="s">
        <v>123</v>
      </c>
      <c r="D2645" t="s">
        <v>820</v>
      </c>
      <c r="E2645" t="s">
        <v>842</v>
      </c>
      <c r="F2645">
        <v>4</v>
      </c>
      <c r="G2645">
        <v>0.15</v>
      </c>
      <c r="H2645" t="s">
        <v>868</v>
      </c>
      <c r="I2645" s="4">
        <f>Table4[[#This Row],[Quantity]]*Table4[[#This Row],[UnitPrice]]</f>
        <v>4788.72</v>
      </c>
      <c r="J2645" s="4">
        <f>Table4[[#This Row],[Gross Revenue]]*(1-Table4[[#This Row],[Discount]])</f>
        <v>4070.4120000000003</v>
      </c>
      <c r="K2645" s="4">
        <f>Table4[[#This Row],[Quantity]]*Table4[[#This Row],[CostPrice]]</f>
        <v>2890.96</v>
      </c>
      <c r="L2645" s="4">
        <f>Table4[[#This Row],[Net Revenue]]-Table4[[#This Row],[Total Cost]]</f>
        <v>1179.4520000000002</v>
      </c>
      <c r="M2645" t="str">
        <f>_xlfn.XLOOKUP(Table4[[#This Row],[ProductID]], Products!A:A,Products!B:B, "Not Found")</f>
        <v>Or Smartphone</v>
      </c>
      <c r="N2645" t="str">
        <f>TEXT(Table4[[#This Row],[Date]], "mmm")</f>
        <v>Apr</v>
      </c>
      <c r="O2645" t="str">
        <f>TEXT(Table4[[#This Row],[Date]], "yyyy")</f>
        <v>2024</v>
      </c>
      <c r="P2645" t="str">
        <f>_xlfn.XLOOKUP(Table4[[#This Row],[ProductID]],Products!A:A,Products!C:C, "Not Found")</f>
        <v>Electronics</v>
      </c>
      <c r="Q2645" t="str">
        <f>_xlfn.XLOOKUP(Table4[[#This Row],[ProductID]],Products!A:A,Products!D:D,"Not Found")</f>
        <v>Smartphone</v>
      </c>
      <c r="R2645">
        <f>_xlfn.XLOOKUP(Table4[[#This Row],[ProductID]],Products!A:A,Products!E:E,"Not Found")</f>
        <v>1197.18</v>
      </c>
      <c r="S2645">
        <f>_xlfn.XLOOKUP(Table4[[#This Row],[ProductID]],Products!A:A,Products!F:F, "Not Found")</f>
        <v>722.74</v>
      </c>
      <c r="T2645" t="str">
        <f>_xlfn.XLOOKUP(Table4[[#This Row],[CustomerID]],Customers!A:A,Customers!D:D, "Not Found")</f>
        <v>F</v>
      </c>
      <c r="U2645" s="6">
        <f>_xlfn.XLOOKUP(Table4[[#This Row],[CustomerID]],Customers!A:A,Customers!E:E, "Not Found")</f>
        <v>37694</v>
      </c>
      <c r="V2645">
        <f ca="1">DATEDIF(Table4[[#This Row],[CustomerBirthday]], TODAY(), "Y")</f>
        <v>23</v>
      </c>
      <c r="W2645" t="str" cm="1">
        <f t="array" aca="1" ref="W2645" ca="1">_xlfn.IFS(Table4[[#This Row],[Age]]&lt;25, "Under 25",Table4[[#This Row],[Age]]=34, "25-34", Table4[[#This Row],[Age]]&lt;=49, "35-49", Table4[[#This Row],[Age]]&lt;=64, "50-64", Table4[[#This Row],[Age]]&gt;=65, "65+")</f>
        <v>Under 25</v>
      </c>
      <c r="X2645" t="str">
        <f>_xlfn.XLOOKUP(Table4[[#This Row],[StoreID]],Stores!A:A,Stores!B:B, "Not found")</f>
        <v>MegaMart Brianahaven</v>
      </c>
      <c r="Y2645" t="str">
        <f>_xlfn.XLOOKUP(Table4[[#This Row],[StoreID]],Stores!A:A,Stores!C:C, "Not Found")</f>
        <v>Brianahaven</v>
      </c>
      <c r="Z2645" t="str">
        <f>_xlfn.XLOOKUP(Table4[[#This Row],[StoreID]],Stores!A:A,Stores!D:D, "Not Found")</f>
        <v>North</v>
      </c>
    </row>
    <row r="2646" spans="1:26">
      <c r="A2646" t="s">
        <v>3512</v>
      </c>
      <c r="B2646" s="1">
        <v>45359</v>
      </c>
      <c r="C2646" t="s">
        <v>55</v>
      </c>
      <c r="D2646" t="s">
        <v>814</v>
      </c>
      <c r="E2646" t="s">
        <v>846</v>
      </c>
      <c r="F2646">
        <v>1</v>
      </c>
      <c r="G2646">
        <v>0.1</v>
      </c>
      <c r="H2646" t="s">
        <v>875</v>
      </c>
      <c r="I2646" s="4">
        <f>Table4[[#This Row],[Quantity]]*Table4[[#This Row],[UnitPrice]]</f>
        <v>1286.55</v>
      </c>
      <c r="J2646" s="4">
        <f>Table4[[#This Row],[Gross Revenue]]*(1-Table4[[#This Row],[Discount]])</f>
        <v>1157.895</v>
      </c>
      <c r="K2646" s="4">
        <f>Table4[[#This Row],[Quantity]]*Table4[[#This Row],[CostPrice]]</f>
        <v>797.54</v>
      </c>
      <c r="L2646" s="4">
        <f>Table4[[#This Row],[Net Revenue]]-Table4[[#This Row],[Total Cost]]</f>
        <v>360.35500000000002</v>
      </c>
      <c r="M2646" t="str">
        <f>_xlfn.XLOOKUP(Table4[[#This Row],[ProductID]], Products!A:A,Products!B:B, "Not Found")</f>
        <v>Least Accessories</v>
      </c>
      <c r="N2646" t="str">
        <f>TEXT(Table4[[#This Row],[Date]], "mmm")</f>
        <v>Mar</v>
      </c>
      <c r="O2646" t="str">
        <f>TEXT(Table4[[#This Row],[Date]], "yyyy")</f>
        <v>2024</v>
      </c>
      <c r="P2646" t="str">
        <f>_xlfn.XLOOKUP(Table4[[#This Row],[ProductID]],Products!A:A,Products!C:C, "Not Found")</f>
        <v>Fashion</v>
      </c>
      <c r="Q2646" t="str">
        <f>_xlfn.XLOOKUP(Table4[[#This Row],[ProductID]],Products!A:A,Products!D:D,"Not Found")</f>
        <v>Accessories</v>
      </c>
      <c r="R2646">
        <f>_xlfn.XLOOKUP(Table4[[#This Row],[ProductID]],Products!A:A,Products!E:E,"Not Found")</f>
        <v>1286.55</v>
      </c>
      <c r="S2646">
        <f>_xlfn.XLOOKUP(Table4[[#This Row],[ProductID]],Products!A:A,Products!F:F, "Not Found")</f>
        <v>797.54</v>
      </c>
      <c r="T2646" t="str">
        <f>_xlfn.XLOOKUP(Table4[[#This Row],[CustomerID]],Customers!A:A,Customers!D:D, "Not Found")</f>
        <v>M</v>
      </c>
      <c r="U2646" s="6">
        <f>_xlfn.XLOOKUP(Table4[[#This Row],[CustomerID]],Customers!A:A,Customers!E:E, "Not Found")</f>
        <v>20117</v>
      </c>
      <c r="V2646">
        <f ca="1">DATEDIF(Table4[[#This Row],[CustomerBirthday]], TODAY(), "Y")</f>
        <v>71</v>
      </c>
      <c r="W2646" t="str" cm="1">
        <f t="array" aca="1" ref="W2646" ca="1">_xlfn.IFS(Table4[[#This Row],[Age]]&lt;25, "Under 25",Table4[[#This Row],[Age]]=34, "25-34", Table4[[#This Row],[Age]]&lt;=49, "35-49", Table4[[#This Row],[Age]]&lt;=64, "50-64", Table4[[#This Row],[Age]]&gt;=65, "65+")</f>
        <v>65+</v>
      </c>
      <c r="X2646" t="str">
        <f>_xlfn.XLOOKUP(Table4[[#This Row],[StoreID]],Stores!A:A,Stores!B:B, "Not found")</f>
        <v>MegaMart Johnmouth</v>
      </c>
      <c r="Y2646" t="str">
        <f>_xlfn.XLOOKUP(Table4[[#This Row],[StoreID]],Stores!A:A,Stores!C:C, "Not Found")</f>
        <v>Johnmouth</v>
      </c>
      <c r="Z2646" t="str">
        <f>_xlfn.XLOOKUP(Table4[[#This Row],[StoreID]],Stores!A:A,Stores!D:D, "Not Found")</f>
        <v>East</v>
      </c>
    </row>
    <row r="2647" spans="1:26">
      <c r="A2647" t="s">
        <v>3513</v>
      </c>
      <c r="B2647" s="1">
        <v>45301</v>
      </c>
      <c r="C2647" t="s">
        <v>527</v>
      </c>
      <c r="D2647" t="s">
        <v>810</v>
      </c>
      <c r="E2647" t="s">
        <v>842</v>
      </c>
      <c r="F2647">
        <v>1</v>
      </c>
      <c r="G2647">
        <v>0.1</v>
      </c>
      <c r="H2647" t="s">
        <v>868</v>
      </c>
      <c r="I2647" s="4">
        <f>Table4[[#This Row],[Quantity]]*Table4[[#This Row],[UnitPrice]]</f>
        <v>453.62</v>
      </c>
      <c r="J2647" s="4">
        <f>Table4[[#This Row],[Gross Revenue]]*(1-Table4[[#This Row],[Discount]])</f>
        <v>408.25800000000004</v>
      </c>
      <c r="K2647" s="4">
        <f>Table4[[#This Row],[Quantity]]*Table4[[#This Row],[CostPrice]]</f>
        <v>316.63</v>
      </c>
      <c r="L2647" s="4">
        <f>Table4[[#This Row],[Net Revenue]]-Table4[[#This Row],[Total Cost]]</f>
        <v>91.628000000000043</v>
      </c>
      <c r="M2647" t="str">
        <f>_xlfn.XLOOKUP(Table4[[#This Row],[ProductID]], Products!A:A,Products!B:B, "Not Found")</f>
        <v>Maybe Clothing</v>
      </c>
      <c r="N2647" t="str">
        <f>TEXT(Table4[[#This Row],[Date]], "mmm")</f>
        <v>Jan</v>
      </c>
      <c r="O2647" t="str">
        <f>TEXT(Table4[[#This Row],[Date]], "yyyy")</f>
        <v>2024</v>
      </c>
      <c r="P2647" t="str">
        <f>_xlfn.XLOOKUP(Table4[[#This Row],[ProductID]],Products!A:A,Products!C:C, "Not Found")</f>
        <v>Fashion</v>
      </c>
      <c r="Q2647" t="str">
        <f>_xlfn.XLOOKUP(Table4[[#This Row],[ProductID]],Products!A:A,Products!D:D,"Not Found")</f>
        <v>Clothing</v>
      </c>
      <c r="R2647">
        <f>_xlfn.XLOOKUP(Table4[[#This Row],[ProductID]],Products!A:A,Products!E:E,"Not Found")</f>
        <v>453.62</v>
      </c>
      <c r="S2647">
        <f>_xlfn.XLOOKUP(Table4[[#This Row],[ProductID]],Products!A:A,Products!F:F, "Not Found")</f>
        <v>316.63</v>
      </c>
      <c r="T2647" t="str">
        <f>_xlfn.XLOOKUP(Table4[[#This Row],[CustomerID]],Customers!A:A,Customers!D:D, "Not Found")</f>
        <v>F</v>
      </c>
      <c r="U2647" s="6">
        <f>_xlfn.XLOOKUP(Table4[[#This Row],[CustomerID]],Customers!A:A,Customers!E:E, "Not Found")</f>
        <v>21861</v>
      </c>
      <c r="V2647">
        <f ca="1">DATEDIF(Table4[[#This Row],[CustomerBirthday]], TODAY(), "Y")</f>
        <v>66</v>
      </c>
      <c r="W2647" t="str" cm="1">
        <f t="array" aca="1" ref="W2647" ca="1">_xlfn.IFS(Table4[[#This Row],[Age]]&lt;25, "Under 25",Table4[[#This Row],[Age]]=34, "25-34", Table4[[#This Row],[Age]]&lt;=49, "35-49", Table4[[#This Row],[Age]]&lt;=64, "50-64", Table4[[#This Row],[Age]]&gt;=65, "65+")</f>
        <v>65+</v>
      </c>
      <c r="X2647" t="str">
        <f>_xlfn.XLOOKUP(Table4[[#This Row],[StoreID]],Stores!A:A,Stores!B:B, "Not found")</f>
        <v>MegaMart Brianahaven</v>
      </c>
      <c r="Y2647" t="str">
        <f>_xlfn.XLOOKUP(Table4[[#This Row],[StoreID]],Stores!A:A,Stores!C:C, "Not Found")</f>
        <v>Brianahaven</v>
      </c>
      <c r="Z2647" t="str">
        <f>_xlfn.XLOOKUP(Table4[[#This Row],[StoreID]],Stores!A:A,Stores!D:D, "Not Found")</f>
        <v>North</v>
      </c>
    </row>
    <row r="2648" spans="1:26">
      <c r="A2648" t="s">
        <v>3514</v>
      </c>
      <c r="B2648" s="1">
        <v>45841</v>
      </c>
      <c r="C2648" t="s">
        <v>277</v>
      </c>
      <c r="D2648" t="s">
        <v>784</v>
      </c>
      <c r="E2648" t="s">
        <v>846</v>
      </c>
      <c r="F2648">
        <v>3</v>
      </c>
      <c r="G2648">
        <v>0</v>
      </c>
      <c r="H2648" t="s">
        <v>875</v>
      </c>
      <c r="I2648" s="4">
        <f>Table4[[#This Row],[Quantity]]*Table4[[#This Row],[UnitPrice]]</f>
        <v>4455.1499999999996</v>
      </c>
      <c r="J2648" s="4">
        <f>Table4[[#This Row],[Gross Revenue]]*(1-Table4[[#This Row],[Discount]])</f>
        <v>4455.1499999999996</v>
      </c>
      <c r="K2648" s="4">
        <f>Table4[[#This Row],[Quantity]]*Table4[[#This Row],[CostPrice]]</f>
        <v>2964.93</v>
      </c>
      <c r="L2648" s="4">
        <f>Table4[[#This Row],[Net Revenue]]-Table4[[#This Row],[Total Cost]]</f>
        <v>1490.2199999999998</v>
      </c>
      <c r="M2648" t="str">
        <f>_xlfn.XLOOKUP(Table4[[#This Row],[ProductID]], Products!A:A,Products!B:B, "Not Found")</f>
        <v>Road Clothing</v>
      </c>
      <c r="N2648" t="str">
        <f>TEXT(Table4[[#This Row],[Date]], "mmm")</f>
        <v>Jul</v>
      </c>
      <c r="O2648" t="str">
        <f>TEXT(Table4[[#This Row],[Date]], "yyyy")</f>
        <v>2025</v>
      </c>
      <c r="P2648" t="str">
        <f>_xlfn.XLOOKUP(Table4[[#This Row],[ProductID]],Products!A:A,Products!C:C, "Not Found")</f>
        <v>Fashion</v>
      </c>
      <c r="Q2648" t="str">
        <f>_xlfn.XLOOKUP(Table4[[#This Row],[ProductID]],Products!A:A,Products!D:D,"Not Found")</f>
        <v>Clothing</v>
      </c>
      <c r="R2648">
        <f>_xlfn.XLOOKUP(Table4[[#This Row],[ProductID]],Products!A:A,Products!E:E,"Not Found")</f>
        <v>1485.05</v>
      </c>
      <c r="S2648">
        <f>_xlfn.XLOOKUP(Table4[[#This Row],[ProductID]],Products!A:A,Products!F:F, "Not Found")</f>
        <v>988.31</v>
      </c>
      <c r="T2648" t="str">
        <f>_xlfn.XLOOKUP(Table4[[#This Row],[CustomerID]],Customers!A:A,Customers!D:D, "Not Found")</f>
        <v>F</v>
      </c>
      <c r="U2648" s="6">
        <f>_xlfn.XLOOKUP(Table4[[#This Row],[CustomerID]],Customers!A:A,Customers!E:E, "Not Found")</f>
        <v>23715</v>
      </c>
      <c r="V2648">
        <f ca="1">DATEDIF(Table4[[#This Row],[CustomerBirthday]], TODAY(), "Y")</f>
        <v>61</v>
      </c>
      <c r="W2648" t="str" cm="1">
        <f t="array" aca="1" ref="W2648" ca="1">_xlfn.IFS(Table4[[#This Row],[Age]]&lt;25, "Under 25",Table4[[#This Row],[Age]]=34, "25-34", Table4[[#This Row],[Age]]&lt;=49, "35-49", Table4[[#This Row],[Age]]&lt;=64, "50-64", Table4[[#This Row],[Age]]&gt;=65, "65+")</f>
        <v>50-64</v>
      </c>
      <c r="X2648" t="str">
        <f>_xlfn.XLOOKUP(Table4[[#This Row],[StoreID]],Stores!A:A,Stores!B:B, "Not found")</f>
        <v>MegaMart Johnmouth</v>
      </c>
      <c r="Y2648" t="str">
        <f>_xlfn.XLOOKUP(Table4[[#This Row],[StoreID]],Stores!A:A,Stores!C:C, "Not Found")</f>
        <v>Johnmouth</v>
      </c>
      <c r="Z2648" t="str">
        <f>_xlfn.XLOOKUP(Table4[[#This Row],[StoreID]],Stores!A:A,Stores!D:D, "Not Found")</f>
        <v>East</v>
      </c>
    </row>
    <row r="2649" spans="1:26">
      <c r="A2649" t="s">
        <v>3515</v>
      </c>
      <c r="B2649" s="1">
        <v>45867</v>
      </c>
      <c r="C2649" t="s">
        <v>527</v>
      </c>
      <c r="D2649" t="s">
        <v>772</v>
      </c>
      <c r="E2649" t="s">
        <v>831</v>
      </c>
      <c r="F2649">
        <v>5</v>
      </c>
      <c r="G2649">
        <v>0</v>
      </c>
      <c r="H2649" t="s">
        <v>871</v>
      </c>
      <c r="I2649" s="4">
        <f>Table4[[#This Row],[Quantity]]*Table4[[#This Row],[UnitPrice]]</f>
        <v>9392.35</v>
      </c>
      <c r="J2649" s="4">
        <f>Table4[[#This Row],[Gross Revenue]]*(1-Table4[[#This Row],[Discount]])</f>
        <v>9392.35</v>
      </c>
      <c r="K2649" s="4">
        <f>Table4[[#This Row],[Quantity]]*Table4[[#This Row],[CostPrice]]</f>
        <v>5074.55</v>
      </c>
      <c r="L2649" s="4">
        <f>Table4[[#This Row],[Net Revenue]]-Table4[[#This Row],[Total Cost]]</f>
        <v>4317.8</v>
      </c>
      <c r="M2649" t="str">
        <f>_xlfn.XLOOKUP(Table4[[#This Row],[ProductID]], Products!A:A,Products!B:B, "Not Found")</f>
        <v>And Footwear</v>
      </c>
      <c r="N2649" t="str">
        <f>TEXT(Table4[[#This Row],[Date]], "mmm")</f>
        <v>Jul</v>
      </c>
      <c r="O2649" t="str">
        <f>TEXT(Table4[[#This Row],[Date]], "yyyy")</f>
        <v>2025</v>
      </c>
      <c r="P2649" t="str">
        <f>_xlfn.XLOOKUP(Table4[[#This Row],[ProductID]],Products!A:A,Products!C:C, "Not Found")</f>
        <v>Fashion</v>
      </c>
      <c r="Q2649" t="str">
        <f>_xlfn.XLOOKUP(Table4[[#This Row],[ProductID]],Products!A:A,Products!D:D,"Not Found")</f>
        <v>Footwear</v>
      </c>
      <c r="R2649">
        <f>_xlfn.XLOOKUP(Table4[[#This Row],[ProductID]],Products!A:A,Products!E:E,"Not Found")</f>
        <v>1878.47</v>
      </c>
      <c r="S2649">
        <f>_xlfn.XLOOKUP(Table4[[#This Row],[ProductID]],Products!A:A,Products!F:F, "Not Found")</f>
        <v>1014.91</v>
      </c>
      <c r="T2649" t="str">
        <f>_xlfn.XLOOKUP(Table4[[#This Row],[CustomerID]],Customers!A:A,Customers!D:D, "Not Found")</f>
        <v>F</v>
      </c>
      <c r="U2649" s="6">
        <f>_xlfn.XLOOKUP(Table4[[#This Row],[CustomerID]],Customers!A:A,Customers!E:E, "Not Found")</f>
        <v>21861</v>
      </c>
      <c r="V2649">
        <f ca="1">DATEDIF(Table4[[#This Row],[CustomerBirthday]], TODAY(), "Y")</f>
        <v>66</v>
      </c>
      <c r="W2649" t="str" cm="1">
        <f t="array" aca="1" ref="W2649" ca="1">_xlfn.IFS(Table4[[#This Row],[Age]]&lt;25, "Under 25",Table4[[#This Row],[Age]]=34, "25-34", Table4[[#This Row],[Age]]&lt;=49, "35-49", Table4[[#This Row],[Age]]&lt;=64, "50-64", Table4[[#This Row],[Age]]&gt;=65, "65+")</f>
        <v>65+</v>
      </c>
      <c r="X2649" t="str">
        <f>_xlfn.XLOOKUP(Table4[[#This Row],[StoreID]],Stores!A:A,Stores!B:B, "Not found")</f>
        <v>MegaMart Jimenezborough</v>
      </c>
      <c r="Y2649" t="str">
        <f>_xlfn.XLOOKUP(Table4[[#This Row],[StoreID]],Stores!A:A,Stores!C:C, "Not Found")</f>
        <v>Jimenezborough</v>
      </c>
      <c r="Z2649" t="str">
        <f>_xlfn.XLOOKUP(Table4[[#This Row],[StoreID]],Stores!A:A,Stores!D:D, "Not Found")</f>
        <v>South</v>
      </c>
    </row>
    <row r="2650" spans="1:26">
      <c r="A2650" t="s">
        <v>3516</v>
      </c>
      <c r="B2650" s="1">
        <v>45735</v>
      </c>
      <c r="C2650" t="s">
        <v>483</v>
      </c>
      <c r="D2650" t="s">
        <v>745</v>
      </c>
      <c r="E2650" t="s">
        <v>831</v>
      </c>
      <c r="F2650">
        <v>5</v>
      </c>
      <c r="G2650">
        <v>0.15</v>
      </c>
      <c r="H2650" t="s">
        <v>871</v>
      </c>
      <c r="I2650" s="4">
        <f>Table4[[#This Row],[Quantity]]*Table4[[#This Row],[UnitPrice]]</f>
        <v>5965.45</v>
      </c>
      <c r="J2650" s="4">
        <f>Table4[[#This Row],[Gross Revenue]]*(1-Table4[[#This Row],[Discount]])</f>
        <v>5070.6324999999997</v>
      </c>
      <c r="K2650" s="4">
        <f>Table4[[#This Row],[Quantity]]*Table4[[#This Row],[CostPrice]]</f>
        <v>4091.2</v>
      </c>
      <c r="L2650" s="4">
        <f>Table4[[#This Row],[Net Revenue]]-Table4[[#This Row],[Total Cost]]</f>
        <v>979.43249999999989</v>
      </c>
      <c r="M2650" t="str">
        <f>_xlfn.XLOOKUP(Table4[[#This Row],[ProductID]], Products!A:A,Products!B:B, "Not Found")</f>
        <v>Above Camera</v>
      </c>
      <c r="N2650" t="str">
        <f>TEXT(Table4[[#This Row],[Date]], "mmm")</f>
        <v>Mar</v>
      </c>
      <c r="O2650" t="str">
        <f>TEXT(Table4[[#This Row],[Date]], "yyyy")</f>
        <v>2025</v>
      </c>
      <c r="P2650" t="str">
        <f>_xlfn.XLOOKUP(Table4[[#This Row],[ProductID]],Products!A:A,Products!C:C, "Not Found")</f>
        <v>Electronics</v>
      </c>
      <c r="Q2650" t="str">
        <f>_xlfn.XLOOKUP(Table4[[#This Row],[ProductID]],Products!A:A,Products!D:D,"Not Found")</f>
        <v>Camera</v>
      </c>
      <c r="R2650">
        <f>_xlfn.XLOOKUP(Table4[[#This Row],[ProductID]],Products!A:A,Products!E:E,"Not Found")</f>
        <v>1193.0899999999999</v>
      </c>
      <c r="S2650">
        <f>_xlfn.XLOOKUP(Table4[[#This Row],[ProductID]],Products!A:A,Products!F:F, "Not Found")</f>
        <v>818.24</v>
      </c>
      <c r="T2650" t="str">
        <f>_xlfn.XLOOKUP(Table4[[#This Row],[CustomerID]],Customers!A:A,Customers!D:D, "Not Found")</f>
        <v>M</v>
      </c>
      <c r="U2650" s="6">
        <f>_xlfn.XLOOKUP(Table4[[#This Row],[CustomerID]],Customers!A:A,Customers!E:E, "Not Found")</f>
        <v>21543</v>
      </c>
      <c r="V2650">
        <f ca="1">DATEDIF(Table4[[#This Row],[CustomerBirthday]], TODAY(), "Y")</f>
        <v>67</v>
      </c>
      <c r="W2650" t="str" cm="1">
        <f t="array" aca="1" ref="W2650" ca="1">_xlfn.IFS(Table4[[#This Row],[Age]]&lt;25, "Under 25",Table4[[#This Row],[Age]]=34, "25-34", Table4[[#This Row],[Age]]&lt;=49, "35-49", Table4[[#This Row],[Age]]&lt;=64, "50-64", Table4[[#This Row],[Age]]&gt;=65, "65+")</f>
        <v>65+</v>
      </c>
      <c r="X2650" t="str">
        <f>_xlfn.XLOOKUP(Table4[[#This Row],[StoreID]],Stores!A:A,Stores!B:B, "Not found")</f>
        <v>MegaMart Jimenezborough</v>
      </c>
      <c r="Y2650" t="str">
        <f>_xlfn.XLOOKUP(Table4[[#This Row],[StoreID]],Stores!A:A,Stores!C:C, "Not Found")</f>
        <v>Jimenezborough</v>
      </c>
      <c r="Z2650" t="str">
        <f>_xlfn.XLOOKUP(Table4[[#This Row],[StoreID]],Stores!A:A,Stores!D:D, "Not Found")</f>
        <v>South</v>
      </c>
    </row>
    <row r="2651" spans="1:26">
      <c r="A2651" t="s">
        <v>3517</v>
      </c>
      <c r="B2651" s="1">
        <v>45209</v>
      </c>
      <c r="C2651" t="s">
        <v>680</v>
      </c>
      <c r="D2651" t="s">
        <v>796</v>
      </c>
      <c r="E2651" t="s">
        <v>831</v>
      </c>
      <c r="F2651">
        <v>4</v>
      </c>
      <c r="G2651">
        <v>0.1</v>
      </c>
      <c r="H2651" t="s">
        <v>868</v>
      </c>
      <c r="I2651" s="4">
        <f>Table4[[#This Row],[Quantity]]*Table4[[#This Row],[UnitPrice]]</f>
        <v>6249.72</v>
      </c>
      <c r="J2651" s="4">
        <f>Table4[[#This Row],[Gross Revenue]]*(1-Table4[[#This Row],[Discount]])</f>
        <v>5624.7480000000005</v>
      </c>
      <c r="K2651" s="4">
        <f>Table4[[#This Row],[Quantity]]*Table4[[#This Row],[CostPrice]]</f>
        <v>4782.5200000000004</v>
      </c>
      <c r="L2651" s="4">
        <f>Table4[[#This Row],[Net Revenue]]-Table4[[#This Row],[Total Cost]]</f>
        <v>842.22800000000007</v>
      </c>
      <c r="M2651" t="str">
        <f>_xlfn.XLOOKUP(Table4[[#This Row],[ProductID]], Products!A:A,Products!B:B, "Not Found")</f>
        <v>Chair Laptop</v>
      </c>
      <c r="N2651" t="str">
        <f>TEXT(Table4[[#This Row],[Date]], "mmm")</f>
        <v>Oct</v>
      </c>
      <c r="O2651" t="str">
        <f>TEXT(Table4[[#This Row],[Date]], "yyyy")</f>
        <v>2023</v>
      </c>
      <c r="P2651" t="str">
        <f>_xlfn.XLOOKUP(Table4[[#This Row],[ProductID]],Products!A:A,Products!C:C, "Not Found")</f>
        <v>Electronics</v>
      </c>
      <c r="Q2651" t="str">
        <f>_xlfn.XLOOKUP(Table4[[#This Row],[ProductID]],Products!A:A,Products!D:D,"Not Found")</f>
        <v>Laptop</v>
      </c>
      <c r="R2651">
        <f>_xlfn.XLOOKUP(Table4[[#This Row],[ProductID]],Products!A:A,Products!E:E,"Not Found")</f>
        <v>1562.43</v>
      </c>
      <c r="S2651">
        <f>_xlfn.XLOOKUP(Table4[[#This Row],[ProductID]],Products!A:A,Products!F:F, "Not Found")</f>
        <v>1195.6300000000001</v>
      </c>
      <c r="T2651" t="str">
        <f>_xlfn.XLOOKUP(Table4[[#This Row],[CustomerID]],Customers!A:A,Customers!D:D, "Not Found")</f>
        <v>F</v>
      </c>
      <c r="U2651" s="6">
        <f>_xlfn.XLOOKUP(Table4[[#This Row],[CustomerID]],Customers!A:A,Customers!E:E, "Not Found")</f>
        <v>25513</v>
      </c>
      <c r="V2651">
        <f ca="1">DATEDIF(Table4[[#This Row],[CustomerBirthday]], TODAY(), "Y")</f>
        <v>56</v>
      </c>
      <c r="W2651" t="str" cm="1">
        <f t="array" aca="1" ref="W2651" ca="1">_xlfn.IFS(Table4[[#This Row],[Age]]&lt;25, "Under 25",Table4[[#This Row],[Age]]=34, "25-34", Table4[[#This Row],[Age]]&lt;=49, "35-49", Table4[[#This Row],[Age]]&lt;=64, "50-64", Table4[[#This Row],[Age]]&gt;=65, "65+")</f>
        <v>50-64</v>
      </c>
      <c r="X2651" t="str">
        <f>_xlfn.XLOOKUP(Table4[[#This Row],[StoreID]],Stores!A:A,Stores!B:B, "Not found")</f>
        <v>MegaMart Jimenezborough</v>
      </c>
      <c r="Y2651" t="str">
        <f>_xlfn.XLOOKUP(Table4[[#This Row],[StoreID]],Stores!A:A,Stores!C:C, "Not Found")</f>
        <v>Jimenezborough</v>
      </c>
      <c r="Z2651" t="str">
        <f>_xlfn.XLOOKUP(Table4[[#This Row],[StoreID]],Stores!A:A,Stores!D:D, "Not Found")</f>
        <v>South</v>
      </c>
    </row>
    <row r="2652" spans="1:26">
      <c r="A2652" t="s">
        <v>3518</v>
      </c>
      <c r="B2652" s="1">
        <v>45826</v>
      </c>
      <c r="C2652" t="s">
        <v>432</v>
      </c>
      <c r="D2652" t="s">
        <v>800</v>
      </c>
      <c r="E2652" t="s">
        <v>835</v>
      </c>
      <c r="F2652">
        <v>3</v>
      </c>
      <c r="G2652">
        <v>0</v>
      </c>
      <c r="H2652" t="s">
        <v>871</v>
      </c>
      <c r="I2652" s="4">
        <f>Table4[[#This Row],[Quantity]]*Table4[[#This Row],[UnitPrice]]</f>
        <v>5857.9500000000007</v>
      </c>
      <c r="J2652" s="4">
        <f>Table4[[#This Row],[Gross Revenue]]*(1-Table4[[#This Row],[Discount]])</f>
        <v>5857.9500000000007</v>
      </c>
      <c r="K2652" s="4">
        <f>Table4[[#This Row],[Quantity]]*Table4[[#This Row],[CostPrice]]</f>
        <v>4353.8099999999995</v>
      </c>
      <c r="L2652" s="4">
        <f>Table4[[#This Row],[Net Revenue]]-Table4[[#This Row],[Total Cost]]</f>
        <v>1504.1400000000012</v>
      </c>
      <c r="M2652" t="str">
        <f>_xlfn.XLOOKUP(Table4[[#This Row],[ProductID]], Products!A:A,Products!B:B, "Not Found")</f>
        <v>Book Television</v>
      </c>
      <c r="N2652" t="str">
        <f>TEXT(Table4[[#This Row],[Date]], "mmm")</f>
        <v>Jun</v>
      </c>
      <c r="O2652" t="str">
        <f>TEXT(Table4[[#This Row],[Date]], "yyyy")</f>
        <v>2025</v>
      </c>
      <c r="P2652" t="str">
        <f>_xlfn.XLOOKUP(Table4[[#This Row],[ProductID]],Products!A:A,Products!C:C, "Not Found")</f>
        <v>Electronics</v>
      </c>
      <c r="Q2652" t="str">
        <f>_xlfn.XLOOKUP(Table4[[#This Row],[ProductID]],Products!A:A,Products!D:D,"Not Found")</f>
        <v>Television</v>
      </c>
      <c r="R2652">
        <f>_xlfn.XLOOKUP(Table4[[#This Row],[ProductID]],Products!A:A,Products!E:E,"Not Found")</f>
        <v>1952.65</v>
      </c>
      <c r="S2652">
        <f>_xlfn.XLOOKUP(Table4[[#This Row],[ProductID]],Products!A:A,Products!F:F, "Not Found")</f>
        <v>1451.27</v>
      </c>
      <c r="T2652" t="str">
        <f>_xlfn.XLOOKUP(Table4[[#This Row],[CustomerID]],Customers!A:A,Customers!D:D, "Not Found")</f>
        <v>M</v>
      </c>
      <c r="U2652" s="6">
        <f>_xlfn.XLOOKUP(Table4[[#This Row],[CustomerID]],Customers!A:A,Customers!E:E, "Not Found")</f>
        <v>20358</v>
      </c>
      <c r="V2652">
        <f ca="1">DATEDIF(Table4[[#This Row],[CustomerBirthday]], TODAY(), "Y")</f>
        <v>70</v>
      </c>
      <c r="W2652" t="str" cm="1">
        <f t="array" aca="1" ref="W2652" ca="1">_xlfn.IFS(Table4[[#This Row],[Age]]&lt;25, "Under 25",Table4[[#This Row],[Age]]=34, "25-34", Table4[[#This Row],[Age]]&lt;=49, "35-49", Table4[[#This Row],[Age]]&lt;=64, "50-64", Table4[[#This Row],[Age]]&gt;=65, "65+")</f>
        <v>65+</v>
      </c>
      <c r="X2652" t="str">
        <f>_xlfn.XLOOKUP(Table4[[#This Row],[StoreID]],Stores!A:A,Stores!B:B, "Not found")</f>
        <v>MegaMart Peckmouth</v>
      </c>
      <c r="Y2652" t="str">
        <f>_xlfn.XLOOKUP(Table4[[#This Row],[StoreID]],Stores!A:A,Stores!C:C, "Not Found")</f>
        <v>Peckmouth</v>
      </c>
      <c r="Z2652" t="str">
        <f>_xlfn.XLOOKUP(Table4[[#This Row],[StoreID]],Stores!A:A,Stores!D:D, "Not Found")</f>
        <v>East</v>
      </c>
    </row>
    <row r="2653" spans="1:26">
      <c r="A2653" t="s">
        <v>3519</v>
      </c>
      <c r="B2653" s="1">
        <v>45427</v>
      </c>
      <c r="C2653" t="s">
        <v>593</v>
      </c>
      <c r="D2653" t="s">
        <v>816</v>
      </c>
      <c r="E2653" t="s">
        <v>846</v>
      </c>
      <c r="F2653">
        <v>3</v>
      </c>
      <c r="G2653">
        <v>0.15</v>
      </c>
      <c r="H2653" t="s">
        <v>868</v>
      </c>
      <c r="I2653" s="4">
        <f>Table4[[#This Row],[Quantity]]*Table4[[#This Row],[UnitPrice]]</f>
        <v>5637.24</v>
      </c>
      <c r="J2653" s="4">
        <f>Table4[[#This Row],[Gross Revenue]]*(1-Table4[[#This Row],[Discount]])</f>
        <v>4791.6539999999995</v>
      </c>
      <c r="K2653" s="4">
        <f>Table4[[#This Row],[Quantity]]*Table4[[#This Row],[CostPrice]]</f>
        <v>3013.68</v>
      </c>
      <c r="L2653" s="4">
        <f>Table4[[#This Row],[Net Revenue]]-Table4[[#This Row],[Total Cost]]</f>
        <v>1777.9739999999997</v>
      </c>
      <c r="M2653" t="str">
        <f>_xlfn.XLOOKUP(Table4[[#This Row],[ProductID]], Products!A:A,Products!B:B, "Not Found")</f>
        <v>Set Dairy</v>
      </c>
      <c r="N2653" t="str">
        <f>TEXT(Table4[[#This Row],[Date]], "mmm")</f>
        <v>May</v>
      </c>
      <c r="O2653" t="str">
        <f>TEXT(Table4[[#This Row],[Date]], "yyyy")</f>
        <v>2024</v>
      </c>
      <c r="P2653" t="str">
        <f>_xlfn.XLOOKUP(Table4[[#This Row],[ProductID]],Products!A:A,Products!C:C, "Not Found")</f>
        <v>Groceries</v>
      </c>
      <c r="Q2653" t="str">
        <f>_xlfn.XLOOKUP(Table4[[#This Row],[ProductID]],Products!A:A,Products!D:D,"Not Found")</f>
        <v>Dairy</v>
      </c>
      <c r="R2653">
        <f>_xlfn.XLOOKUP(Table4[[#This Row],[ProductID]],Products!A:A,Products!E:E,"Not Found")</f>
        <v>1879.08</v>
      </c>
      <c r="S2653">
        <f>_xlfn.XLOOKUP(Table4[[#This Row],[ProductID]],Products!A:A,Products!F:F, "Not Found")</f>
        <v>1004.56</v>
      </c>
      <c r="T2653" t="str">
        <f>_xlfn.XLOOKUP(Table4[[#This Row],[CustomerID]],Customers!A:A,Customers!D:D, "Not Found")</f>
        <v>F</v>
      </c>
      <c r="U2653" s="6">
        <f>_xlfn.XLOOKUP(Table4[[#This Row],[CustomerID]],Customers!A:A,Customers!E:E, "Not Found")</f>
        <v>37024</v>
      </c>
      <c r="V2653">
        <f ca="1">DATEDIF(Table4[[#This Row],[CustomerBirthday]], TODAY(), "Y")</f>
        <v>25</v>
      </c>
      <c r="W2653" t="str" cm="1">
        <f t="array" aca="1" ref="W2653" ca="1">_xlfn.IFS(Table4[[#This Row],[Age]]&lt;25, "Under 25",Table4[[#This Row],[Age]]=34, "25-34", Table4[[#This Row],[Age]]&lt;=49, "35-49", Table4[[#This Row],[Age]]&lt;=64, "50-64", Table4[[#This Row],[Age]]&gt;=65, "65+")</f>
        <v>35-49</v>
      </c>
      <c r="X2653" t="str">
        <f>_xlfn.XLOOKUP(Table4[[#This Row],[StoreID]],Stores!A:A,Stores!B:B, "Not found")</f>
        <v>MegaMart Johnmouth</v>
      </c>
      <c r="Y2653" t="str">
        <f>_xlfn.XLOOKUP(Table4[[#This Row],[StoreID]],Stores!A:A,Stores!C:C, "Not Found")</f>
        <v>Johnmouth</v>
      </c>
      <c r="Z2653" t="str">
        <f>_xlfn.XLOOKUP(Table4[[#This Row],[StoreID]],Stores!A:A,Stores!D:D, "Not Found")</f>
        <v>East</v>
      </c>
    </row>
    <row r="2654" spans="1:26">
      <c r="A2654" t="s">
        <v>3520</v>
      </c>
      <c r="B2654" s="1">
        <v>45285</v>
      </c>
      <c r="C2654" t="s">
        <v>28</v>
      </c>
      <c r="D2654" t="s">
        <v>766</v>
      </c>
      <c r="E2654" t="s">
        <v>842</v>
      </c>
      <c r="F2654">
        <v>5</v>
      </c>
      <c r="G2654">
        <v>0.1</v>
      </c>
      <c r="H2654" t="s">
        <v>875</v>
      </c>
      <c r="I2654" s="4">
        <f>Table4[[#This Row],[Quantity]]*Table4[[#This Row],[UnitPrice]]</f>
        <v>6136.2</v>
      </c>
      <c r="J2654" s="4">
        <f>Table4[[#This Row],[Gross Revenue]]*(1-Table4[[#This Row],[Discount]])</f>
        <v>5522.58</v>
      </c>
      <c r="K2654" s="4">
        <f>Table4[[#This Row],[Quantity]]*Table4[[#This Row],[CostPrice]]</f>
        <v>4885.45</v>
      </c>
      <c r="L2654" s="4">
        <f>Table4[[#This Row],[Net Revenue]]-Table4[[#This Row],[Total Cost]]</f>
        <v>637.13000000000011</v>
      </c>
      <c r="M2654" t="str">
        <f>_xlfn.XLOOKUP(Table4[[#This Row],[ProductID]], Products!A:A,Products!B:B, "Not Found")</f>
        <v>Firm Dairy</v>
      </c>
      <c r="N2654" t="str">
        <f>TEXT(Table4[[#This Row],[Date]], "mmm")</f>
        <v>Dec</v>
      </c>
      <c r="O2654" t="str">
        <f>TEXT(Table4[[#This Row],[Date]], "yyyy")</f>
        <v>2023</v>
      </c>
      <c r="P2654" t="str">
        <f>_xlfn.XLOOKUP(Table4[[#This Row],[ProductID]],Products!A:A,Products!C:C, "Not Found")</f>
        <v>Groceries</v>
      </c>
      <c r="Q2654" t="str">
        <f>_xlfn.XLOOKUP(Table4[[#This Row],[ProductID]],Products!A:A,Products!D:D,"Not Found")</f>
        <v>Dairy</v>
      </c>
      <c r="R2654">
        <f>_xlfn.XLOOKUP(Table4[[#This Row],[ProductID]],Products!A:A,Products!E:E,"Not Found")</f>
        <v>1227.24</v>
      </c>
      <c r="S2654">
        <f>_xlfn.XLOOKUP(Table4[[#This Row],[ProductID]],Products!A:A,Products!F:F, "Not Found")</f>
        <v>977.09</v>
      </c>
      <c r="T2654" t="str">
        <f>_xlfn.XLOOKUP(Table4[[#This Row],[CustomerID]],Customers!A:A,Customers!D:D, "Not Found")</f>
        <v>M</v>
      </c>
      <c r="U2654" s="6">
        <f>_xlfn.XLOOKUP(Table4[[#This Row],[CustomerID]],Customers!A:A,Customers!E:E, "Not Found")</f>
        <v>31688</v>
      </c>
      <c r="V2654">
        <f ca="1">DATEDIF(Table4[[#This Row],[CustomerBirthday]], TODAY(), "Y")</f>
        <v>39</v>
      </c>
      <c r="W2654" t="str" cm="1">
        <f t="array" aca="1" ref="W2654" ca="1">_xlfn.IFS(Table4[[#This Row],[Age]]&lt;25, "Under 25",Table4[[#This Row],[Age]]=34, "25-34", Table4[[#This Row],[Age]]&lt;=49, "35-49", Table4[[#This Row],[Age]]&lt;=64, "50-64", Table4[[#This Row],[Age]]&gt;=65, "65+")</f>
        <v>35-49</v>
      </c>
      <c r="X2654" t="str">
        <f>_xlfn.XLOOKUP(Table4[[#This Row],[StoreID]],Stores!A:A,Stores!B:B, "Not found")</f>
        <v>MegaMart Brianahaven</v>
      </c>
      <c r="Y2654" t="str">
        <f>_xlfn.XLOOKUP(Table4[[#This Row],[StoreID]],Stores!A:A,Stores!C:C, "Not Found")</f>
        <v>Brianahaven</v>
      </c>
      <c r="Z2654" t="str">
        <f>_xlfn.XLOOKUP(Table4[[#This Row],[StoreID]],Stores!A:A,Stores!D:D, "Not Found")</f>
        <v>North</v>
      </c>
    </row>
    <row r="2655" spans="1:26">
      <c r="A2655" t="s">
        <v>3521</v>
      </c>
      <c r="B2655" s="1">
        <v>45434</v>
      </c>
      <c r="C2655" t="s">
        <v>574</v>
      </c>
      <c r="D2655" t="s">
        <v>808</v>
      </c>
      <c r="E2655" t="s">
        <v>842</v>
      </c>
      <c r="F2655">
        <v>1</v>
      </c>
      <c r="G2655">
        <v>0</v>
      </c>
      <c r="H2655" t="s">
        <v>871</v>
      </c>
      <c r="I2655" s="4">
        <f>Table4[[#This Row],[Quantity]]*Table4[[#This Row],[UnitPrice]]</f>
        <v>1635.01</v>
      </c>
      <c r="J2655" s="4">
        <f>Table4[[#This Row],[Gross Revenue]]*(1-Table4[[#This Row],[Discount]])</f>
        <v>1635.01</v>
      </c>
      <c r="K2655" s="4">
        <f>Table4[[#This Row],[Quantity]]*Table4[[#This Row],[CostPrice]]</f>
        <v>1043.29</v>
      </c>
      <c r="L2655" s="4">
        <f>Table4[[#This Row],[Net Revenue]]-Table4[[#This Row],[Total Cost]]</f>
        <v>591.72</v>
      </c>
      <c r="M2655" t="str">
        <f>_xlfn.XLOOKUP(Table4[[#This Row],[ProductID]], Products!A:A,Products!B:B, "Not Found")</f>
        <v>Present Television</v>
      </c>
      <c r="N2655" t="str">
        <f>TEXT(Table4[[#This Row],[Date]], "mmm")</f>
        <v>May</v>
      </c>
      <c r="O2655" t="str">
        <f>TEXT(Table4[[#This Row],[Date]], "yyyy")</f>
        <v>2024</v>
      </c>
      <c r="P2655" t="str">
        <f>_xlfn.XLOOKUP(Table4[[#This Row],[ProductID]],Products!A:A,Products!C:C, "Not Found")</f>
        <v>Electronics</v>
      </c>
      <c r="Q2655" t="str">
        <f>_xlfn.XLOOKUP(Table4[[#This Row],[ProductID]],Products!A:A,Products!D:D,"Not Found")</f>
        <v>Television</v>
      </c>
      <c r="R2655">
        <f>_xlfn.XLOOKUP(Table4[[#This Row],[ProductID]],Products!A:A,Products!E:E,"Not Found")</f>
        <v>1635.01</v>
      </c>
      <c r="S2655">
        <f>_xlfn.XLOOKUP(Table4[[#This Row],[ProductID]],Products!A:A,Products!F:F, "Not Found")</f>
        <v>1043.29</v>
      </c>
      <c r="T2655" t="str">
        <f>_xlfn.XLOOKUP(Table4[[#This Row],[CustomerID]],Customers!A:A,Customers!D:D, "Not Found")</f>
        <v>M</v>
      </c>
      <c r="U2655" s="6">
        <f>_xlfn.XLOOKUP(Table4[[#This Row],[CustomerID]],Customers!A:A,Customers!E:E, "Not Found")</f>
        <v>33491</v>
      </c>
      <c r="V2655">
        <f ca="1">DATEDIF(Table4[[#This Row],[CustomerBirthday]], TODAY(), "Y")</f>
        <v>34</v>
      </c>
      <c r="W2655" t="str" cm="1">
        <f t="array" aca="1" ref="W2655" ca="1">_xlfn.IFS(Table4[[#This Row],[Age]]&lt;25, "Under 25",Table4[[#This Row],[Age]]=34, "25-34", Table4[[#This Row],[Age]]&lt;=49, "35-49", Table4[[#This Row],[Age]]&lt;=64, "50-64", Table4[[#This Row],[Age]]&gt;=65, "65+")</f>
        <v>25-34</v>
      </c>
      <c r="X2655" t="str">
        <f>_xlfn.XLOOKUP(Table4[[#This Row],[StoreID]],Stores!A:A,Stores!B:B, "Not found")</f>
        <v>MegaMart Brianahaven</v>
      </c>
      <c r="Y2655" t="str">
        <f>_xlfn.XLOOKUP(Table4[[#This Row],[StoreID]],Stores!A:A,Stores!C:C, "Not Found")</f>
        <v>Brianahaven</v>
      </c>
      <c r="Z2655" t="str">
        <f>_xlfn.XLOOKUP(Table4[[#This Row],[StoreID]],Stores!A:A,Stores!D:D, "Not Found")</f>
        <v>North</v>
      </c>
    </row>
    <row r="2656" spans="1:26">
      <c r="A2656" t="s">
        <v>3522</v>
      </c>
      <c r="B2656" s="1">
        <v>45656</v>
      </c>
      <c r="C2656" t="s">
        <v>313</v>
      </c>
      <c r="D2656" t="s">
        <v>728</v>
      </c>
      <c r="E2656" t="s">
        <v>842</v>
      </c>
      <c r="F2656">
        <v>2</v>
      </c>
      <c r="G2656">
        <v>0.1</v>
      </c>
      <c r="H2656" t="s">
        <v>871</v>
      </c>
      <c r="I2656" s="4">
        <f>Table4[[#This Row],[Quantity]]*Table4[[#This Row],[UnitPrice]]</f>
        <v>636.1</v>
      </c>
      <c r="J2656" s="4">
        <f>Table4[[#This Row],[Gross Revenue]]*(1-Table4[[#This Row],[Discount]])</f>
        <v>572.49</v>
      </c>
      <c r="K2656" s="4">
        <f>Table4[[#This Row],[Quantity]]*Table4[[#This Row],[CostPrice]]</f>
        <v>374.68</v>
      </c>
      <c r="L2656" s="4">
        <f>Table4[[#This Row],[Net Revenue]]-Table4[[#This Row],[Total Cost]]</f>
        <v>197.81</v>
      </c>
      <c r="M2656" t="str">
        <f>_xlfn.XLOOKUP(Table4[[#This Row],[ProductID]], Products!A:A,Products!B:B, "Not Found")</f>
        <v>Company Fruits</v>
      </c>
      <c r="N2656" t="str">
        <f>TEXT(Table4[[#This Row],[Date]], "mmm")</f>
        <v>Dec</v>
      </c>
      <c r="O2656" t="str">
        <f>TEXT(Table4[[#This Row],[Date]], "yyyy")</f>
        <v>2024</v>
      </c>
      <c r="P2656" t="str">
        <f>_xlfn.XLOOKUP(Table4[[#This Row],[ProductID]],Products!A:A,Products!C:C, "Not Found")</f>
        <v>Groceries</v>
      </c>
      <c r="Q2656" t="str">
        <f>_xlfn.XLOOKUP(Table4[[#This Row],[ProductID]],Products!A:A,Products!D:D,"Not Found")</f>
        <v>Fruits</v>
      </c>
      <c r="R2656">
        <f>_xlfn.XLOOKUP(Table4[[#This Row],[ProductID]],Products!A:A,Products!E:E,"Not Found")</f>
        <v>318.05</v>
      </c>
      <c r="S2656">
        <f>_xlfn.XLOOKUP(Table4[[#This Row],[ProductID]],Products!A:A,Products!F:F, "Not Found")</f>
        <v>187.34</v>
      </c>
      <c r="T2656" t="str">
        <f>_xlfn.XLOOKUP(Table4[[#This Row],[CustomerID]],Customers!A:A,Customers!D:D, "Not Found")</f>
        <v>F</v>
      </c>
      <c r="U2656" s="6">
        <f>_xlfn.XLOOKUP(Table4[[#This Row],[CustomerID]],Customers!A:A,Customers!E:E, "Not Found")</f>
        <v>29674</v>
      </c>
      <c r="V2656">
        <f ca="1">DATEDIF(Table4[[#This Row],[CustomerBirthday]], TODAY(), "Y")</f>
        <v>45</v>
      </c>
      <c r="W2656" t="str" cm="1">
        <f t="array" aca="1" ref="W2656" ca="1">_xlfn.IFS(Table4[[#This Row],[Age]]&lt;25, "Under 25",Table4[[#This Row],[Age]]=34, "25-34", Table4[[#This Row],[Age]]&lt;=49, "35-49", Table4[[#This Row],[Age]]&lt;=64, "50-64", Table4[[#This Row],[Age]]&gt;=65, "65+")</f>
        <v>35-49</v>
      </c>
      <c r="X2656" t="str">
        <f>_xlfn.XLOOKUP(Table4[[#This Row],[StoreID]],Stores!A:A,Stores!B:B, "Not found")</f>
        <v>MegaMart Brianahaven</v>
      </c>
      <c r="Y2656" t="str">
        <f>_xlfn.XLOOKUP(Table4[[#This Row],[StoreID]],Stores!A:A,Stores!C:C, "Not Found")</f>
        <v>Brianahaven</v>
      </c>
      <c r="Z2656" t="str">
        <f>_xlfn.XLOOKUP(Table4[[#This Row],[StoreID]],Stores!A:A,Stores!D:D, "Not Found")</f>
        <v>North</v>
      </c>
    </row>
    <row r="2657" spans="1:26">
      <c r="A2657" t="s">
        <v>3523</v>
      </c>
      <c r="B2657" s="1">
        <v>45872</v>
      </c>
      <c r="C2657" t="s">
        <v>542</v>
      </c>
      <c r="D2657" t="s">
        <v>790</v>
      </c>
      <c r="E2657" t="s">
        <v>839</v>
      </c>
      <c r="F2657">
        <v>5</v>
      </c>
      <c r="G2657">
        <v>0.15</v>
      </c>
      <c r="H2657" t="s">
        <v>871</v>
      </c>
      <c r="I2657" s="4">
        <f>Table4[[#This Row],[Quantity]]*Table4[[#This Row],[UnitPrice]]</f>
        <v>1523.55</v>
      </c>
      <c r="J2657" s="4">
        <f>Table4[[#This Row],[Gross Revenue]]*(1-Table4[[#This Row],[Discount]])</f>
        <v>1295.0174999999999</v>
      </c>
      <c r="K2657" s="4">
        <f>Table4[[#This Row],[Quantity]]*Table4[[#This Row],[CostPrice]]</f>
        <v>820.05</v>
      </c>
      <c r="L2657" s="4">
        <f>Table4[[#This Row],[Net Revenue]]-Table4[[#This Row],[Total Cost]]</f>
        <v>474.96749999999997</v>
      </c>
      <c r="M2657" t="str">
        <f>_xlfn.XLOOKUP(Table4[[#This Row],[ProductID]], Products!A:A,Products!B:B, "Not Found")</f>
        <v>Difficult Vegetables</v>
      </c>
      <c r="N2657" t="str">
        <f>TEXT(Table4[[#This Row],[Date]], "mmm")</f>
        <v>Aug</v>
      </c>
      <c r="O2657" t="str">
        <f>TEXT(Table4[[#This Row],[Date]], "yyyy")</f>
        <v>2025</v>
      </c>
      <c r="P2657" t="str">
        <f>_xlfn.XLOOKUP(Table4[[#This Row],[ProductID]],Products!A:A,Products!C:C, "Not Found")</f>
        <v>Groceries</v>
      </c>
      <c r="Q2657" t="str">
        <f>_xlfn.XLOOKUP(Table4[[#This Row],[ProductID]],Products!A:A,Products!D:D,"Not Found")</f>
        <v>Vegetables</v>
      </c>
      <c r="R2657">
        <f>_xlfn.XLOOKUP(Table4[[#This Row],[ProductID]],Products!A:A,Products!E:E,"Not Found")</f>
        <v>304.70999999999998</v>
      </c>
      <c r="S2657">
        <f>_xlfn.XLOOKUP(Table4[[#This Row],[ProductID]],Products!A:A,Products!F:F, "Not Found")</f>
        <v>164.01</v>
      </c>
      <c r="T2657" t="str">
        <f>_xlfn.XLOOKUP(Table4[[#This Row],[CustomerID]],Customers!A:A,Customers!D:D, "Not Found")</f>
        <v>M</v>
      </c>
      <c r="U2657" s="6">
        <f>_xlfn.XLOOKUP(Table4[[#This Row],[CustomerID]],Customers!A:A,Customers!E:E, "Not Found")</f>
        <v>26101</v>
      </c>
      <c r="V2657">
        <f ca="1">DATEDIF(Table4[[#This Row],[CustomerBirthday]], TODAY(), "Y")</f>
        <v>55</v>
      </c>
      <c r="W2657" t="str" cm="1">
        <f t="array" aca="1" ref="W2657" ca="1">_xlfn.IFS(Table4[[#This Row],[Age]]&lt;25, "Under 25",Table4[[#This Row],[Age]]=34, "25-34", Table4[[#This Row],[Age]]&lt;=49, "35-49", Table4[[#This Row],[Age]]&lt;=64, "50-64", Table4[[#This Row],[Age]]&gt;=65, "65+")</f>
        <v>50-64</v>
      </c>
      <c r="X2657" t="str">
        <f>_xlfn.XLOOKUP(Table4[[#This Row],[StoreID]],Stores!A:A,Stores!B:B, "Not found")</f>
        <v>MegaMart New Michele</v>
      </c>
      <c r="Y2657" t="str">
        <f>_xlfn.XLOOKUP(Table4[[#This Row],[StoreID]],Stores!A:A,Stores!C:C, "Not Found")</f>
        <v>New Michele</v>
      </c>
      <c r="Z2657" t="str">
        <f>_xlfn.XLOOKUP(Table4[[#This Row],[StoreID]],Stores!A:A,Stores!D:D, "Not Found")</f>
        <v>West</v>
      </c>
    </row>
    <row r="2658" spans="1:26">
      <c r="A2658" t="s">
        <v>3524</v>
      </c>
      <c r="B2658" s="1">
        <v>45730</v>
      </c>
      <c r="C2658" t="s">
        <v>696</v>
      </c>
      <c r="D2658" t="s">
        <v>747</v>
      </c>
      <c r="E2658" t="s">
        <v>846</v>
      </c>
      <c r="F2658">
        <v>3</v>
      </c>
      <c r="G2658">
        <v>0.05</v>
      </c>
      <c r="H2658" t="s">
        <v>871</v>
      </c>
      <c r="I2658" s="4">
        <f>Table4[[#This Row],[Quantity]]*Table4[[#This Row],[UnitPrice]]</f>
        <v>3404.3999999999996</v>
      </c>
      <c r="J2658" s="4">
        <f>Table4[[#This Row],[Gross Revenue]]*(1-Table4[[#This Row],[Discount]])</f>
        <v>3234.1799999999994</v>
      </c>
      <c r="K2658" s="4">
        <f>Table4[[#This Row],[Quantity]]*Table4[[#This Row],[CostPrice]]</f>
        <v>2025.3000000000002</v>
      </c>
      <c r="L2658" s="4">
        <f>Table4[[#This Row],[Net Revenue]]-Table4[[#This Row],[Total Cost]]</f>
        <v>1208.8799999999992</v>
      </c>
      <c r="M2658" t="str">
        <f>_xlfn.XLOOKUP(Table4[[#This Row],[ProductID]], Products!A:A,Products!B:B, "Not Found")</f>
        <v>World Watches</v>
      </c>
      <c r="N2658" t="str">
        <f>TEXT(Table4[[#This Row],[Date]], "mmm")</f>
        <v>Mar</v>
      </c>
      <c r="O2658" t="str">
        <f>TEXT(Table4[[#This Row],[Date]], "yyyy")</f>
        <v>2025</v>
      </c>
      <c r="P2658" t="str">
        <f>_xlfn.XLOOKUP(Table4[[#This Row],[ProductID]],Products!A:A,Products!C:C, "Not Found")</f>
        <v>Fashion</v>
      </c>
      <c r="Q2658" t="str">
        <f>_xlfn.XLOOKUP(Table4[[#This Row],[ProductID]],Products!A:A,Products!D:D,"Not Found")</f>
        <v>Watches</v>
      </c>
      <c r="R2658">
        <f>_xlfn.XLOOKUP(Table4[[#This Row],[ProductID]],Products!A:A,Products!E:E,"Not Found")</f>
        <v>1134.8</v>
      </c>
      <c r="S2658">
        <f>_xlfn.XLOOKUP(Table4[[#This Row],[ProductID]],Products!A:A,Products!F:F, "Not Found")</f>
        <v>675.1</v>
      </c>
      <c r="T2658" t="str">
        <f>_xlfn.XLOOKUP(Table4[[#This Row],[CustomerID]],Customers!A:A,Customers!D:D, "Not Found")</f>
        <v>M</v>
      </c>
      <c r="U2658" s="6">
        <f>_xlfn.XLOOKUP(Table4[[#This Row],[CustomerID]],Customers!A:A,Customers!E:E, "Not Found")</f>
        <v>31435</v>
      </c>
      <c r="V2658">
        <f ca="1">DATEDIF(Table4[[#This Row],[CustomerBirthday]], TODAY(), "Y")</f>
        <v>40</v>
      </c>
      <c r="W2658" t="str" cm="1">
        <f t="array" aca="1" ref="W2658" ca="1">_xlfn.IFS(Table4[[#This Row],[Age]]&lt;25, "Under 25",Table4[[#This Row],[Age]]=34, "25-34", Table4[[#This Row],[Age]]&lt;=49, "35-49", Table4[[#This Row],[Age]]&lt;=64, "50-64", Table4[[#This Row],[Age]]&gt;=65, "65+")</f>
        <v>35-49</v>
      </c>
      <c r="X2658" t="str">
        <f>_xlfn.XLOOKUP(Table4[[#This Row],[StoreID]],Stores!A:A,Stores!B:B, "Not found")</f>
        <v>MegaMart Johnmouth</v>
      </c>
      <c r="Y2658" t="str">
        <f>_xlfn.XLOOKUP(Table4[[#This Row],[StoreID]],Stores!A:A,Stores!C:C, "Not Found")</f>
        <v>Johnmouth</v>
      </c>
      <c r="Z2658" t="str">
        <f>_xlfn.XLOOKUP(Table4[[#This Row],[StoreID]],Stores!A:A,Stores!D:D, "Not Found")</f>
        <v>East</v>
      </c>
    </row>
    <row r="2659" spans="1:26">
      <c r="A2659" t="s">
        <v>3525</v>
      </c>
      <c r="B2659" s="1">
        <v>45826</v>
      </c>
      <c r="C2659" t="s">
        <v>696</v>
      </c>
      <c r="D2659" t="s">
        <v>822</v>
      </c>
      <c r="E2659" t="s">
        <v>835</v>
      </c>
      <c r="F2659">
        <v>2</v>
      </c>
      <c r="G2659">
        <v>0.1</v>
      </c>
      <c r="H2659" t="s">
        <v>871</v>
      </c>
      <c r="I2659" s="4">
        <f>Table4[[#This Row],[Quantity]]*Table4[[#This Row],[UnitPrice]]</f>
        <v>2432.7199999999998</v>
      </c>
      <c r="J2659" s="4">
        <f>Table4[[#This Row],[Gross Revenue]]*(1-Table4[[#This Row],[Discount]])</f>
        <v>2189.4479999999999</v>
      </c>
      <c r="K2659" s="4">
        <f>Table4[[#This Row],[Quantity]]*Table4[[#This Row],[CostPrice]]</f>
        <v>1589.6</v>
      </c>
      <c r="L2659" s="4">
        <f>Table4[[#This Row],[Net Revenue]]-Table4[[#This Row],[Total Cost]]</f>
        <v>599.84799999999996</v>
      </c>
      <c r="M2659" t="str">
        <f>_xlfn.XLOOKUP(Table4[[#This Row],[ProductID]], Products!A:A,Products!B:B, "Not Found")</f>
        <v>Nor Bags</v>
      </c>
      <c r="N2659" t="str">
        <f>TEXT(Table4[[#This Row],[Date]], "mmm")</f>
        <v>Jun</v>
      </c>
      <c r="O2659" t="str">
        <f>TEXT(Table4[[#This Row],[Date]], "yyyy")</f>
        <v>2025</v>
      </c>
      <c r="P2659" t="str">
        <f>_xlfn.XLOOKUP(Table4[[#This Row],[ProductID]],Products!A:A,Products!C:C, "Not Found")</f>
        <v>Fashion</v>
      </c>
      <c r="Q2659" t="str">
        <f>_xlfn.XLOOKUP(Table4[[#This Row],[ProductID]],Products!A:A,Products!D:D,"Not Found")</f>
        <v>Bags</v>
      </c>
      <c r="R2659">
        <f>_xlfn.XLOOKUP(Table4[[#This Row],[ProductID]],Products!A:A,Products!E:E,"Not Found")</f>
        <v>1216.3599999999999</v>
      </c>
      <c r="S2659">
        <f>_xlfn.XLOOKUP(Table4[[#This Row],[ProductID]],Products!A:A,Products!F:F, "Not Found")</f>
        <v>794.8</v>
      </c>
      <c r="T2659" t="str">
        <f>_xlfn.XLOOKUP(Table4[[#This Row],[CustomerID]],Customers!A:A,Customers!D:D, "Not Found")</f>
        <v>M</v>
      </c>
      <c r="U2659" s="6">
        <f>_xlfn.XLOOKUP(Table4[[#This Row],[CustomerID]],Customers!A:A,Customers!E:E, "Not Found")</f>
        <v>31435</v>
      </c>
      <c r="V2659">
        <f ca="1">DATEDIF(Table4[[#This Row],[CustomerBirthday]], TODAY(), "Y")</f>
        <v>40</v>
      </c>
      <c r="W2659" t="str" cm="1">
        <f t="array" aca="1" ref="W2659" ca="1">_xlfn.IFS(Table4[[#This Row],[Age]]&lt;25, "Under 25",Table4[[#This Row],[Age]]=34, "25-34", Table4[[#This Row],[Age]]&lt;=49, "35-49", Table4[[#This Row],[Age]]&lt;=64, "50-64", Table4[[#This Row],[Age]]&gt;=65, "65+")</f>
        <v>35-49</v>
      </c>
      <c r="X2659" t="str">
        <f>_xlfn.XLOOKUP(Table4[[#This Row],[StoreID]],Stores!A:A,Stores!B:B, "Not found")</f>
        <v>MegaMart Peckmouth</v>
      </c>
      <c r="Y2659" t="str">
        <f>_xlfn.XLOOKUP(Table4[[#This Row],[StoreID]],Stores!A:A,Stores!C:C, "Not Found")</f>
        <v>Peckmouth</v>
      </c>
      <c r="Z2659" t="str">
        <f>_xlfn.XLOOKUP(Table4[[#This Row],[StoreID]],Stores!A:A,Stores!D:D, "Not Found")</f>
        <v>East</v>
      </c>
    </row>
    <row r="2660" spans="1:26">
      <c r="A2660" t="s">
        <v>3526</v>
      </c>
      <c r="B2660" s="1">
        <v>45401</v>
      </c>
      <c r="C2660" t="s">
        <v>105</v>
      </c>
      <c r="D2660" t="s">
        <v>800</v>
      </c>
      <c r="E2660" t="s">
        <v>831</v>
      </c>
      <c r="F2660">
        <v>5</v>
      </c>
      <c r="G2660">
        <v>0</v>
      </c>
      <c r="H2660" t="s">
        <v>871</v>
      </c>
      <c r="I2660" s="4">
        <f>Table4[[#This Row],[Quantity]]*Table4[[#This Row],[UnitPrice]]</f>
        <v>9763.25</v>
      </c>
      <c r="J2660" s="4">
        <f>Table4[[#This Row],[Gross Revenue]]*(1-Table4[[#This Row],[Discount]])</f>
        <v>9763.25</v>
      </c>
      <c r="K2660" s="4">
        <f>Table4[[#This Row],[Quantity]]*Table4[[#This Row],[CostPrice]]</f>
        <v>7256.35</v>
      </c>
      <c r="L2660" s="4">
        <f>Table4[[#This Row],[Net Revenue]]-Table4[[#This Row],[Total Cost]]</f>
        <v>2506.8999999999996</v>
      </c>
      <c r="M2660" t="str">
        <f>_xlfn.XLOOKUP(Table4[[#This Row],[ProductID]], Products!A:A,Products!B:B, "Not Found")</f>
        <v>Book Television</v>
      </c>
      <c r="N2660" t="str">
        <f>TEXT(Table4[[#This Row],[Date]], "mmm")</f>
        <v>Apr</v>
      </c>
      <c r="O2660" t="str">
        <f>TEXT(Table4[[#This Row],[Date]], "yyyy")</f>
        <v>2024</v>
      </c>
      <c r="P2660" t="str">
        <f>_xlfn.XLOOKUP(Table4[[#This Row],[ProductID]],Products!A:A,Products!C:C, "Not Found")</f>
        <v>Electronics</v>
      </c>
      <c r="Q2660" t="str">
        <f>_xlfn.XLOOKUP(Table4[[#This Row],[ProductID]],Products!A:A,Products!D:D,"Not Found")</f>
        <v>Television</v>
      </c>
      <c r="R2660">
        <f>_xlfn.XLOOKUP(Table4[[#This Row],[ProductID]],Products!A:A,Products!E:E,"Not Found")</f>
        <v>1952.65</v>
      </c>
      <c r="S2660">
        <f>_xlfn.XLOOKUP(Table4[[#This Row],[ProductID]],Products!A:A,Products!F:F, "Not Found")</f>
        <v>1451.27</v>
      </c>
      <c r="T2660" t="str">
        <f>_xlfn.XLOOKUP(Table4[[#This Row],[CustomerID]],Customers!A:A,Customers!D:D, "Not Found")</f>
        <v>M</v>
      </c>
      <c r="U2660" s="6">
        <f>_xlfn.XLOOKUP(Table4[[#This Row],[CustomerID]],Customers!A:A,Customers!E:E, "Not Found")</f>
        <v>37990</v>
      </c>
      <c r="V2660">
        <f ca="1">DATEDIF(Table4[[#This Row],[CustomerBirthday]], TODAY(), "Y")</f>
        <v>22</v>
      </c>
      <c r="W2660" t="str" cm="1">
        <f t="array" aca="1" ref="W2660" ca="1">_xlfn.IFS(Table4[[#This Row],[Age]]&lt;25, "Under 25",Table4[[#This Row],[Age]]=34, "25-34", Table4[[#This Row],[Age]]&lt;=49, "35-49", Table4[[#This Row],[Age]]&lt;=64, "50-64", Table4[[#This Row],[Age]]&gt;=65, "65+")</f>
        <v>Under 25</v>
      </c>
      <c r="X2660" t="str">
        <f>_xlfn.XLOOKUP(Table4[[#This Row],[StoreID]],Stores!A:A,Stores!B:B, "Not found")</f>
        <v>MegaMart Jimenezborough</v>
      </c>
      <c r="Y2660" t="str">
        <f>_xlfn.XLOOKUP(Table4[[#This Row],[StoreID]],Stores!A:A,Stores!C:C, "Not Found")</f>
        <v>Jimenezborough</v>
      </c>
      <c r="Z2660" t="str">
        <f>_xlfn.XLOOKUP(Table4[[#This Row],[StoreID]],Stores!A:A,Stores!D:D, "Not Found")</f>
        <v>South</v>
      </c>
    </row>
    <row r="2661" spans="1:26">
      <c r="A2661" t="s">
        <v>3527</v>
      </c>
      <c r="B2661" s="1">
        <v>45770</v>
      </c>
      <c r="C2661" t="s">
        <v>505</v>
      </c>
      <c r="D2661" t="s">
        <v>761</v>
      </c>
      <c r="E2661" t="s">
        <v>839</v>
      </c>
      <c r="F2661">
        <v>1</v>
      </c>
      <c r="G2661">
        <v>0.1</v>
      </c>
      <c r="H2661" t="s">
        <v>865</v>
      </c>
      <c r="I2661" s="4">
        <f>Table4[[#This Row],[Quantity]]*Table4[[#This Row],[UnitPrice]]</f>
        <v>1762.92</v>
      </c>
      <c r="J2661" s="4">
        <f>Table4[[#This Row],[Gross Revenue]]*(1-Table4[[#This Row],[Discount]])</f>
        <v>1586.6280000000002</v>
      </c>
      <c r="K2661" s="4">
        <f>Table4[[#This Row],[Quantity]]*Table4[[#This Row],[CostPrice]]</f>
        <v>1346.48</v>
      </c>
      <c r="L2661" s="4">
        <f>Table4[[#This Row],[Net Revenue]]-Table4[[#This Row],[Total Cost]]</f>
        <v>240.14800000000014</v>
      </c>
      <c r="M2661" t="str">
        <f>_xlfn.XLOOKUP(Table4[[#This Row],[ProductID]], Products!A:A,Products!B:B, "Not Found")</f>
        <v>Traditional Laptop</v>
      </c>
      <c r="N2661" t="str">
        <f>TEXT(Table4[[#This Row],[Date]], "mmm")</f>
        <v>Apr</v>
      </c>
      <c r="O2661" t="str">
        <f>TEXT(Table4[[#This Row],[Date]], "yyyy")</f>
        <v>2025</v>
      </c>
      <c r="P2661" t="str">
        <f>_xlfn.XLOOKUP(Table4[[#This Row],[ProductID]],Products!A:A,Products!C:C, "Not Found")</f>
        <v>Electronics</v>
      </c>
      <c r="Q2661" t="str">
        <f>_xlfn.XLOOKUP(Table4[[#This Row],[ProductID]],Products!A:A,Products!D:D,"Not Found")</f>
        <v>Laptop</v>
      </c>
      <c r="R2661">
        <f>_xlfn.XLOOKUP(Table4[[#This Row],[ProductID]],Products!A:A,Products!E:E,"Not Found")</f>
        <v>1762.92</v>
      </c>
      <c r="S2661">
        <f>_xlfn.XLOOKUP(Table4[[#This Row],[ProductID]],Products!A:A,Products!F:F, "Not Found")</f>
        <v>1346.48</v>
      </c>
      <c r="T2661" t="str">
        <f>_xlfn.XLOOKUP(Table4[[#This Row],[CustomerID]],Customers!A:A,Customers!D:D, "Not Found")</f>
        <v>M</v>
      </c>
      <c r="U2661" s="6">
        <f>_xlfn.XLOOKUP(Table4[[#This Row],[CustomerID]],Customers!A:A,Customers!E:E, "Not Found")</f>
        <v>21996</v>
      </c>
      <c r="V2661">
        <f ca="1">DATEDIF(Table4[[#This Row],[CustomerBirthday]], TODAY(), "Y")</f>
        <v>66</v>
      </c>
      <c r="W2661" t="str" cm="1">
        <f t="array" aca="1" ref="W2661" ca="1">_xlfn.IFS(Table4[[#This Row],[Age]]&lt;25, "Under 25",Table4[[#This Row],[Age]]=34, "25-34", Table4[[#This Row],[Age]]&lt;=49, "35-49", Table4[[#This Row],[Age]]&lt;=64, "50-64", Table4[[#This Row],[Age]]&gt;=65, "65+")</f>
        <v>65+</v>
      </c>
      <c r="X2661" t="str">
        <f>_xlfn.XLOOKUP(Table4[[#This Row],[StoreID]],Stores!A:A,Stores!B:B, "Not found")</f>
        <v>MegaMart New Michele</v>
      </c>
      <c r="Y2661" t="str">
        <f>_xlfn.XLOOKUP(Table4[[#This Row],[StoreID]],Stores!A:A,Stores!C:C, "Not Found")</f>
        <v>New Michele</v>
      </c>
      <c r="Z2661" t="str">
        <f>_xlfn.XLOOKUP(Table4[[#This Row],[StoreID]],Stores!A:A,Stores!D:D, "Not Found")</f>
        <v>West</v>
      </c>
    </row>
    <row r="2662" spans="1:26">
      <c r="A2662" t="s">
        <v>3528</v>
      </c>
      <c r="B2662" s="1">
        <v>45410</v>
      </c>
      <c r="C2662" t="s">
        <v>228</v>
      </c>
      <c r="D2662" t="s">
        <v>742</v>
      </c>
      <c r="E2662" t="s">
        <v>835</v>
      </c>
      <c r="F2662">
        <v>2</v>
      </c>
      <c r="G2662">
        <v>0.1</v>
      </c>
      <c r="H2662" t="s">
        <v>871</v>
      </c>
      <c r="I2662" s="4">
        <f>Table4[[#This Row],[Quantity]]*Table4[[#This Row],[UnitPrice]]</f>
        <v>497.14</v>
      </c>
      <c r="J2662" s="4">
        <f>Table4[[#This Row],[Gross Revenue]]*(1-Table4[[#This Row],[Discount]])</f>
        <v>447.42599999999999</v>
      </c>
      <c r="K2662" s="4">
        <f>Table4[[#This Row],[Quantity]]*Table4[[#This Row],[CostPrice]]</f>
        <v>381.34</v>
      </c>
      <c r="L2662" s="4">
        <f>Table4[[#This Row],[Net Revenue]]-Table4[[#This Row],[Total Cost]]</f>
        <v>66.086000000000013</v>
      </c>
      <c r="M2662" t="str">
        <f>_xlfn.XLOOKUP(Table4[[#This Row],[ProductID]], Products!A:A,Products!B:B, "Not Found")</f>
        <v>Either Headphones</v>
      </c>
      <c r="N2662" t="str">
        <f>TEXT(Table4[[#This Row],[Date]], "mmm")</f>
        <v>Apr</v>
      </c>
      <c r="O2662" t="str">
        <f>TEXT(Table4[[#This Row],[Date]], "yyyy")</f>
        <v>2024</v>
      </c>
      <c r="P2662" t="str">
        <f>_xlfn.XLOOKUP(Table4[[#This Row],[ProductID]],Products!A:A,Products!C:C, "Not Found")</f>
        <v>Electronics</v>
      </c>
      <c r="Q2662" t="str">
        <f>_xlfn.XLOOKUP(Table4[[#This Row],[ProductID]],Products!A:A,Products!D:D,"Not Found")</f>
        <v>Headphones</v>
      </c>
      <c r="R2662">
        <f>_xlfn.XLOOKUP(Table4[[#This Row],[ProductID]],Products!A:A,Products!E:E,"Not Found")</f>
        <v>248.57</v>
      </c>
      <c r="S2662">
        <f>_xlfn.XLOOKUP(Table4[[#This Row],[ProductID]],Products!A:A,Products!F:F, "Not Found")</f>
        <v>190.67</v>
      </c>
      <c r="T2662" t="str">
        <f>_xlfn.XLOOKUP(Table4[[#This Row],[CustomerID]],Customers!A:A,Customers!D:D, "Not Found")</f>
        <v>F</v>
      </c>
      <c r="U2662" s="6">
        <f>_xlfn.XLOOKUP(Table4[[#This Row],[CustomerID]],Customers!A:A,Customers!E:E, "Not Found")</f>
        <v>23142</v>
      </c>
      <c r="V2662">
        <f ca="1">DATEDIF(Table4[[#This Row],[CustomerBirthday]], TODAY(), "Y")</f>
        <v>63</v>
      </c>
      <c r="W2662" t="str" cm="1">
        <f t="array" aca="1" ref="W2662" ca="1">_xlfn.IFS(Table4[[#This Row],[Age]]&lt;25, "Under 25",Table4[[#This Row],[Age]]=34, "25-34", Table4[[#This Row],[Age]]&lt;=49, "35-49", Table4[[#This Row],[Age]]&lt;=64, "50-64", Table4[[#This Row],[Age]]&gt;=65, "65+")</f>
        <v>50-64</v>
      </c>
      <c r="X2662" t="str">
        <f>_xlfn.XLOOKUP(Table4[[#This Row],[StoreID]],Stores!A:A,Stores!B:B, "Not found")</f>
        <v>MegaMart Peckmouth</v>
      </c>
      <c r="Y2662" t="str">
        <f>_xlfn.XLOOKUP(Table4[[#This Row],[StoreID]],Stores!A:A,Stores!C:C, "Not Found")</f>
        <v>Peckmouth</v>
      </c>
      <c r="Z2662" t="str">
        <f>_xlfn.XLOOKUP(Table4[[#This Row],[StoreID]],Stores!A:A,Stores!D:D, "Not Found")</f>
        <v>East</v>
      </c>
    </row>
    <row r="2663" spans="1:26">
      <c r="A2663" t="s">
        <v>3529</v>
      </c>
      <c r="B2663" s="1">
        <v>45294</v>
      </c>
      <c r="C2663" t="s">
        <v>407</v>
      </c>
      <c r="D2663" t="s">
        <v>800</v>
      </c>
      <c r="E2663" t="s">
        <v>839</v>
      </c>
      <c r="F2663">
        <v>2</v>
      </c>
      <c r="G2663">
        <v>0.05</v>
      </c>
      <c r="H2663" t="s">
        <v>865</v>
      </c>
      <c r="I2663" s="4">
        <f>Table4[[#This Row],[Quantity]]*Table4[[#This Row],[UnitPrice]]</f>
        <v>3905.3</v>
      </c>
      <c r="J2663" s="4">
        <f>Table4[[#This Row],[Gross Revenue]]*(1-Table4[[#This Row],[Discount]])</f>
        <v>3710.0349999999999</v>
      </c>
      <c r="K2663" s="4">
        <f>Table4[[#This Row],[Quantity]]*Table4[[#This Row],[CostPrice]]</f>
        <v>2902.54</v>
      </c>
      <c r="L2663" s="4">
        <f>Table4[[#This Row],[Net Revenue]]-Table4[[#This Row],[Total Cost]]</f>
        <v>807.49499999999989</v>
      </c>
      <c r="M2663" t="str">
        <f>_xlfn.XLOOKUP(Table4[[#This Row],[ProductID]], Products!A:A,Products!B:B, "Not Found")</f>
        <v>Book Television</v>
      </c>
      <c r="N2663" t="str">
        <f>TEXT(Table4[[#This Row],[Date]], "mmm")</f>
        <v>Jan</v>
      </c>
      <c r="O2663" t="str">
        <f>TEXT(Table4[[#This Row],[Date]], "yyyy")</f>
        <v>2024</v>
      </c>
      <c r="P2663" t="str">
        <f>_xlfn.XLOOKUP(Table4[[#This Row],[ProductID]],Products!A:A,Products!C:C, "Not Found")</f>
        <v>Electronics</v>
      </c>
      <c r="Q2663" t="str">
        <f>_xlfn.XLOOKUP(Table4[[#This Row],[ProductID]],Products!A:A,Products!D:D,"Not Found")</f>
        <v>Television</v>
      </c>
      <c r="R2663">
        <f>_xlfn.XLOOKUP(Table4[[#This Row],[ProductID]],Products!A:A,Products!E:E,"Not Found")</f>
        <v>1952.65</v>
      </c>
      <c r="S2663">
        <f>_xlfn.XLOOKUP(Table4[[#This Row],[ProductID]],Products!A:A,Products!F:F, "Not Found")</f>
        <v>1451.27</v>
      </c>
      <c r="T2663" t="str">
        <f>_xlfn.XLOOKUP(Table4[[#This Row],[CustomerID]],Customers!A:A,Customers!D:D, "Not Found")</f>
        <v>F</v>
      </c>
      <c r="U2663" s="6">
        <f>_xlfn.XLOOKUP(Table4[[#This Row],[CustomerID]],Customers!A:A,Customers!E:E, "Not Found")</f>
        <v>38779</v>
      </c>
      <c r="V2663">
        <f ca="1">DATEDIF(Table4[[#This Row],[CustomerBirthday]], TODAY(), "Y")</f>
        <v>20</v>
      </c>
      <c r="W2663" t="str" cm="1">
        <f t="array" aca="1" ref="W2663" ca="1">_xlfn.IFS(Table4[[#This Row],[Age]]&lt;25, "Under 25",Table4[[#This Row],[Age]]=34, "25-34", Table4[[#This Row],[Age]]&lt;=49, "35-49", Table4[[#This Row],[Age]]&lt;=64, "50-64", Table4[[#This Row],[Age]]&gt;=65, "65+")</f>
        <v>Under 25</v>
      </c>
      <c r="X2663" t="str">
        <f>_xlfn.XLOOKUP(Table4[[#This Row],[StoreID]],Stores!A:A,Stores!B:B, "Not found")</f>
        <v>MegaMart New Michele</v>
      </c>
      <c r="Y2663" t="str">
        <f>_xlfn.XLOOKUP(Table4[[#This Row],[StoreID]],Stores!A:A,Stores!C:C, "Not Found")</f>
        <v>New Michele</v>
      </c>
      <c r="Z2663" t="str">
        <f>_xlfn.XLOOKUP(Table4[[#This Row],[StoreID]],Stores!A:A,Stores!D:D, "Not Found")</f>
        <v>West</v>
      </c>
    </row>
    <row r="2664" spans="1:26">
      <c r="A2664" t="s">
        <v>3530</v>
      </c>
      <c r="B2664" s="1">
        <v>45825</v>
      </c>
      <c r="C2664" t="s">
        <v>32</v>
      </c>
      <c r="D2664" t="s">
        <v>818</v>
      </c>
      <c r="E2664" t="s">
        <v>835</v>
      </c>
      <c r="F2664">
        <v>4</v>
      </c>
      <c r="G2664">
        <v>0</v>
      </c>
      <c r="H2664" t="s">
        <v>868</v>
      </c>
      <c r="I2664" s="4">
        <f>Table4[[#This Row],[Quantity]]*Table4[[#This Row],[UnitPrice]]</f>
        <v>4661.4799999999996</v>
      </c>
      <c r="J2664" s="4">
        <f>Table4[[#This Row],[Gross Revenue]]*(1-Table4[[#This Row],[Discount]])</f>
        <v>4661.4799999999996</v>
      </c>
      <c r="K2664" s="4">
        <f>Table4[[#This Row],[Quantity]]*Table4[[#This Row],[CostPrice]]</f>
        <v>3706.2</v>
      </c>
      <c r="L2664" s="4">
        <f>Table4[[#This Row],[Net Revenue]]-Table4[[#This Row],[Total Cost]]</f>
        <v>955.27999999999975</v>
      </c>
      <c r="M2664" t="str">
        <f>_xlfn.XLOOKUP(Table4[[#This Row],[ProductID]], Products!A:A,Products!B:B, "Not Found")</f>
        <v>Nature Clothing</v>
      </c>
      <c r="N2664" t="str">
        <f>TEXT(Table4[[#This Row],[Date]], "mmm")</f>
        <v>Jun</v>
      </c>
      <c r="O2664" t="str">
        <f>TEXT(Table4[[#This Row],[Date]], "yyyy")</f>
        <v>2025</v>
      </c>
      <c r="P2664" t="str">
        <f>_xlfn.XLOOKUP(Table4[[#This Row],[ProductID]],Products!A:A,Products!C:C, "Not Found")</f>
        <v>Fashion</v>
      </c>
      <c r="Q2664" t="str">
        <f>_xlfn.XLOOKUP(Table4[[#This Row],[ProductID]],Products!A:A,Products!D:D,"Not Found")</f>
        <v>Clothing</v>
      </c>
      <c r="R2664">
        <f>_xlfn.XLOOKUP(Table4[[#This Row],[ProductID]],Products!A:A,Products!E:E,"Not Found")</f>
        <v>1165.3699999999999</v>
      </c>
      <c r="S2664">
        <f>_xlfn.XLOOKUP(Table4[[#This Row],[ProductID]],Products!A:A,Products!F:F, "Not Found")</f>
        <v>926.55</v>
      </c>
      <c r="T2664" t="str">
        <f>_xlfn.XLOOKUP(Table4[[#This Row],[CustomerID]],Customers!A:A,Customers!D:D, "Not Found")</f>
        <v>M</v>
      </c>
      <c r="U2664" s="6">
        <f>_xlfn.XLOOKUP(Table4[[#This Row],[CustomerID]],Customers!A:A,Customers!E:E, "Not Found")</f>
        <v>31058</v>
      </c>
      <c r="V2664">
        <f ca="1">DATEDIF(Table4[[#This Row],[CustomerBirthday]], TODAY(), "Y")</f>
        <v>41</v>
      </c>
      <c r="W2664" t="str" cm="1">
        <f t="array" aca="1" ref="W2664" ca="1">_xlfn.IFS(Table4[[#This Row],[Age]]&lt;25, "Under 25",Table4[[#This Row],[Age]]=34, "25-34", Table4[[#This Row],[Age]]&lt;=49, "35-49", Table4[[#This Row],[Age]]&lt;=64, "50-64", Table4[[#This Row],[Age]]&gt;=65, "65+")</f>
        <v>35-49</v>
      </c>
      <c r="X2664" t="str">
        <f>_xlfn.XLOOKUP(Table4[[#This Row],[StoreID]],Stores!A:A,Stores!B:B, "Not found")</f>
        <v>MegaMart Peckmouth</v>
      </c>
      <c r="Y2664" t="str">
        <f>_xlfn.XLOOKUP(Table4[[#This Row],[StoreID]],Stores!A:A,Stores!C:C, "Not Found")</f>
        <v>Peckmouth</v>
      </c>
      <c r="Z2664" t="str">
        <f>_xlfn.XLOOKUP(Table4[[#This Row],[StoreID]],Stores!A:A,Stores!D:D, "Not Found")</f>
        <v>East</v>
      </c>
    </row>
    <row r="2665" spans="1:26">
      <c r="A2665" t="s">
        <v>3531</v>
      </c>
      <c r="B2665" s="1">
        <v>45611</v>
      </c>
      <c r="C2665" t="s">
        <v>32</v>
      </c>
      <c r="D2665" t="s">
        <v>818</v>
      </c>
      <c r="E2665" t="s">
        <v>842</v>
      </c>
      <c r="F2665">
        <v>2</v>
      </c>
      <c r="G2665">
        <v>0.15</v>
      </c>
      <c r="H2665" t="s">
        <v>875</v>
      </c>
      <c r="I2665" s="4">
        <f>Table4[[#This Row],[Quantity]]*Table4[[#This Row],[UnitPrice]]</f>
        <v>2330.7399999999998</v>
      </c>
      <c r="J2665" s="4">
        <f>Table4[[#This Row],[Gross Revenue]]*(1-Table4[[#This Row],[Discount]])</f>
        <v>1981.1289999999997</v>
      </c>
      <c r="K2665" s="4">
        <f>Table4[[#This Row],[Quantity]]*Table4[[#This Row],[CostPrice]]</f>
        <v>1853.1</v>
      </c>
      <c r="L2665" s="4">
        <f>Table4[[#This Row],[Net Revenue]]-Table4[[#This Row],[Total Cost]]</f>
        <v>128.02899999999977</v>
      </c>
      <c r="M2665" t="str">
        <f>_xlfn.XLOOKUP(Table4[[#This Row],[ProductID]], Products!A:A,Products!B:B, "Not Found")</f>
        <v>Nature Clothing</v>
      </c>
      <c r="N2665" t="str">
        <f>TEXT(Table4[[#This Row],[Date]], "mmm")</f>
        <v>Nov</v>
      </c>
      <c r="O2665" t="str">
        <f>TEXT(Table4[[#This Row],[Date]], "yyyy")</f>
        <v>2024</v>
      </c>
      <c r="P2665" t="str">
        <f>_xlfn.XLOOKUP(Table4[[#This Row],[ProductID]],Products!A:A,Products!C:C, "Not Found")</f>
        <v>Fashion</v>
      </c>
      <c r="Q2665" t="str">
        <f>_xlfn.XLOOKUP(Table4[[#This Row],[ProductID]],Products!A:A,Products!D:D,"Not Found")</f>
        <v>Clothing</v>
      </c>
      <c r="R2665">
        <f>_xlfn.XLOOKUP(Table4[[#This Row],[ProductID]],Products!A:A,Products!E:E,"Not Found")</f>
        <v>1165.3699999999999</v>
      </c>
      <c r="S2665">
        <f>_xlfn.XLOOKUP(Table4[[#This Row],[ProductID]],Products!A:A,Products!F:F, "Not Found")</f>
        <v>926.55</v>
      </c>
      <c r="T2665" t="str">
        <f>_xlfn.XLOOKUP(Table4[[#This Row],[CustomerID]],Customers!A:A,Customers!D:D, "Not Found")</f>
        <v>M</v>
      </c>
      <c r="U2665" s="6">
        <f>_xlfn.XLOOKUP(Table4[[#This Row],[CustomerID]],Customers!A:A,Customers!E:E, "Not Found")</f>
        <v>31058</v>
      </c>
      <c r="V2665">
        <f ca="1">DATEDIF(Table4[[#This Row],[CustomerBirthday]], TODAY(), "Y")</f>
        <v>41</v>
      </c>
      <c r="W2665" t="str" cm="1">
        <f t="array" aca="1" ref="W2665" ca="1">_xlfn.IFS(Table4[[#This Row],[Age]]&lt;25, "Under 25",Table4[[#This Row],[Age]]=34, "25-34", Table4[[#This Row],[Age]]&lt;=49, "35-49", Table4[[#This Row],[Age]]&lt;=64, "50-64", Table4[[#This Row],[Age]]&gt;=65, "65+")</f>
        <v>35-49</v>
      </c>
      <c r="X2665" t="str">
        <f>_xlfn.XLOOKUP(Table4[[#This Row],[StoreID]],Stores!A:A,Stores!B:B, "Not found")</f>
        <v>MegaMart Brianahaven</v>
      </c>
      <c r="Y2665" t="str">
        <f>_xlfn.XLOOKUP(Table4[[#This Row],[StoreID]],Stores!A:A,Stores!C:C, "Not Found")</f>
        <v>Brianahaven</v>
      </c>
      <c r="Z2665" t="str">
        <f>_xlfn.XLOOKUP(Table4[[#This Row],[StoreID]],Stores!A:A,Stores!D:D, "Not Found")</f>
        <v>North</v>
      </c>
    </row>
    <row r="2666" spans="1:26">
      <c r="A2666" t="s">
        <v>3532</v>
      </c>
      <c r="B2666" s="1">
        <v>45792</v>
      </c>
      <c r="C2666" t="s">
        <v>429</v>
      </c>
      <c r="D2666" t="s">
        <v>734</v>
      </c>
      <c r="E2666" t="s">
        <v>842</v>
      </c>
      <c r="F2666">
        <v>4</v>
      </c>
      <c r="G2666">
        <v>0.05</v>
      </c>
      <c r="H2666" t="s">
        <v>871</v>
      </c>
      <c r="I2666" s="4">
        <f>Table4[[#This Row],[Quantity]]*Table4[[#This Row],[UnitPrice]]</f>
        <v>439.12</v>
      </c>
      <c r="J2666" s="4">
        <f>Table4[[#This Row],[Gross Revenue]]*(1-Table4[[#This Row],[Discount]])</f>
        <v>417.16399999999999</v>
      </c>
      <c r="K2666" s="4">
        <f>Table4[[#This Row],[Quantity]]*Table4[[#This Row],[CostPrice]]</f>
        <v>282.36</v>
      </c>
      <c r="L2666" s="4">
        <f>Table4[[#This Row],[Net Revenue]]-Table4[[#This Row],[Total Cost]]</f>
        <v>134.80399999999997</v>
      </c>
      <c r="M2666" t="str">
        <f>_xlfn.XLOOKUP(Table4[[#This Row],[ProductID]], Products!A:A,Products!B:B, "Not Found")</f>
        <v>Recognize Footwear</v>
      </c>
      <c r="N2666" t="str">
        <f>TEXT(Table4[[#This Row],[Date]], "mmm")</f>
        <v>May</v>
      </c>
      <c r="O2666" t="str">
        <f>TEXT(Table4[[#This Row],[Date]], "yyyy")</f>
        <v>2025</v>
      </c>
      <c r="P2666" t="str">
        <f>_xlfn.XLOOKUP(Table4[[#This Row],[ProductID]],Products!A:A,Products!C:C, "Not Found")</f>
        <v>Fashion</v>
      </c>
      <c r="Q2666" t="str">
        <f>_xlfn.XLOOKUP(Table4[[#This Row],[ProductID]],Products!A:A,Products!D:D,"Not Found")</f>
        <v>Footwear</v>
      </c>
      <c r="R2666">
        <f>_xlfn.XLOOKUP(Table4[[#This Row],[ProductID]],Products!A:A,Products!E:E,"Not Found")</f>
        <v>109.78</v>
      </c>
      <c r="S2666">
        <f>_xlfn.XLOOKUP(Table4[[#This Row],[ProductID]],Products!A:A,Products!F:F, "Not Found")</f>
        <v>70.59</v>
      </c>
      <c r="T2666" t="str">
        <f>_xlfn.XLOOKUP(Table4[[#This Row],[CustomerID]],Customers!A:A,Customers!D:D, "Not Found")</f>
        <v>M</v>
      </c>
      <c r="U2666" s="6">
        <f>_xlfn.XLOOKUP(Table4[[#This Row],[CustomerID]],Customers!A:A,Customers!E:E, "Not Found")</f>
        <v>21971</v>
      </c>
      <c r="V2666">
        <f ca="1">DATEDIF(Table4[[#This Row],[CustomerBirthday]], TODAY(), "Y")</f>
        <v>66</v>
      </c>
      <c r="W2666" t="str" cm="1">
        <f t="array" aca="1" ref="W2666" ca="1">_xlfn.IFS(Table4[[#This Row],[Age]]&lt;25, "Under 25",Table4[[#This Row],[Age]]=34, "25-34", Table4[[#This Row],[Age]]&lt;=49, "35-49", Table4[[#This Row],[Age]]&lt;=64, "50-64", Table4[[#This Row],[Age]]&gt;=65, "65+")</f>
        <v>65+</v>
      </c>
      <c r="X2666" t="str">
        <f>_xlfn.XLOOKUP(Table4[[#This Row],[StoreID]],Stores!A:A,Stores!B:B, "Not found")</f>
        <v>MegaMart Brianahaven</v>
      </c>
      <c r="Y2666" t="str">
        <f>_xlfn.XLOOKUP(Table4[[#This Row],[StoreID]],Stores!A:A,Stores!C:C, "Not Found")</f>
        <v>Brianahaven</v>
      </c>
      <c r="Z2666" t="str">
        <f>_xlfn.XLOOKUP(Table4[[#This Row],[StoreID]],Stores!A:A,Stores!D:D, "Not Found")</f>
        <v>North</v>
      </c>
    </row>
    <row r="2667" spans="1:26">
      <c r="A2667" t="s">
        <v>3533</v>
      </c>
      <c r="B2667" s="1">
        <v>45320</v>
      </c>
      <c r="C2667" t="s">
        <v>696</v>
      </c>
      <c r="D2667" t="s">
        <v>824</v>
      </c>
      <c r="E2667" t="s">
        <v>842</v>
      </c>
      <c r="F2667">
        <v>5</v>
      </c>
      <c r="G2667">
        <v>0</v>
      </c>
      <c r="H2667" t="s">
        <v>875</v>
      </c>
      <c r="I2667" s="4">
        <f>Table4[[#This Row],[Quantity]]*Table4[[#This Row],[UnitPrice]]</f>
        <v>1941.3</v>
      </c>
      <c r="J2667" s="4">
        <f>Table4[[#This Row],[Gross Revenue]]*(1-Table4[[#This Row],[Discount]])</f>
        <v>1941.3</v>
      </c>
      <c r="K2667" s="4">
        <f>Table4[[#This Row],[Quantity]]*Table4[[#This Row],[CostPrice]]</f>
        <v>996.5</v>
      </c>
      <c r="L2667" s="4">
        <f>Table4[[#This Row],[Net Revenue]]-Table4[[#This Row],[Total Cost]]</f>
        <v>944.8</v>
      </c>
      <c r="M2667" t="str">
        <f>_xlfn.XLOOKUP(Table4[[#This Row],[ProductID]], Products!A:A,Products!B:B, "Not Found")</f>
        <v>Possible Watches</v>
      </c>
      <c r="N2667" t="str">
        <f>TEXT(Table4[[#This Row],[Date]], "mmm")</f>
        <v>Jan</v>
      </c>
      <c r="O2667" t="str">
        <f>TEXT(Table4[[#This Row],[Date]], "yyyy")</f>
        <v>2024</v>
      </c>
      <c r="P2667" t="str">
        <f>_xlfn.XLOOKUP(Table4[[#This Row],[ProductID]],Products!A:A,Products!C:C, "Not Found")</f>
        <v>Fashion</v>
      </c>
      <c r="Q2667" t="str">
        <f>_xlfn.XLOOKUP(Table4[[#This Row],[ProductID]],Products!A:A,Products!D:D,"Not Found")</f>
        <v>Watches</v>
      </c>
      <c r="R2667">
        <f>_xlfn.XLOOKUP(Table4[[#This Row],[ProductID]],Products!A:A,Products!E:E,"Not Found")</f>
        <v>388.26</v>
      </c>
      <c r="S2667">
        <f>_xlfn.XLOOKUP(Table4[[#This Row],[ProductID]],Products!A:A,Products!F:F, "Not Found")</f>
        <v>199.3</v>
      </c>
      <c r="T2667" t="str">
        <f>_xlfn.XLOOKUP(Table4[[#This Row],[CustomerID]],Customers!A:A,Customers!D:D, "Not Found")</f>
        <v>M</v>
      </c>
      <c r="U2667" s="6">
        <f>_xlfn.XLOOKUP(Table4[[#This Row],[CustomerID]],Customers!A:A,Customers!E:E, "Not Found")</f>
        <v>31435</v>
      </c>
      <c r="V2667">
        <f ca="1">DATEDIF(Table4[[#This Row],[CustomerBirthday]], TODAY(), "Y")</f>
        <v>40</v>
      </c>
      <c r="W2667" t="str" cm="1">
        <f t="array" aca="1" ref="W2667" ca="1">_xlfn.IFS(Table4[[#This Row],[Age]]&lt;25, "Under 25",Table4[[#This Row],[Age]]=34, "25-34", Table4[[#This Row],[Age]]&lt;=49, "35-49", Table4[[#This Row],[Age]]&lt;=64, "50-64", Table4[[#This Row],[Age]]&gt;=65, "65+")</f>
        <v>35-49</v>
      </c>
      <c r="X2667" t="str">
        <f>_xlfn.XLOOKUP(Table4[[#This Row],[StoreID]],Stores!A:A,Stores!B:B, "Not found")</f>
        <v>MegaMart Brianahaven</v>
      </c>
      <c r="Y2667" t="str">
        <f>_xlfn.XLOOKUP(Table4[[#This Row],[StoreID]],Stores!A:A,Stores!C:C, "Not Found")</f>
        <v>Brianahaven</v>
      </c>
      <c r="Z2667" t="str">
        <f>_xlfn.XLOOKUP(Table4[[#This Row],[StoreID]],Stores!A:A,Stores!D:D, "Not Found")</f>
        <v>North</v>
      </c>
    </row>
    <row r="2668" spans="1:26">
      <c r="A2668" t="s">
        <v>3534</v>
      </c>
      <c r="B2668" s="1">
        <v>45288</v>
      </c>
      <c r="C2668" t="s">
        <v>175</v>
      </c>
      <c r="D2668" t="s">
        <v>800</v>
      </c>
      <c r="E2668" t="s">
        <v>846</v>
      </c>
      <c r="F2668">
        <v>5</v>
      </c>
      <c r="G2668">
        <v>0</v>
      </c>
      <c r="H2668" t="s">
        <v>871</v>
      </c>
      <c r="I2668" s="4">
        <f>Table4[[#This Row],[Quantity]]*Table4[[#This Row],[UnitPrice]]</f>
        <v>9763.25</v>
      </c>
      <c r="J2668" s="4">
        <f>Table4[[#This Row],[Gross Revenue]]*(1-Table4[[#This Row],[Discount]])</f>
        <v>9763.25</v>
      </c>
      <c r="K2668" s="4">
        <f>Table4[[#This Row],[Quantity]]*Table4[[#This Row],[CostPrice]]</f>
        <v>7256.35</v>
      </c>
      <c r="L2668" s="4">
        <f>Table4[[#This Row],[Net Revenue]]-Table4[[#This Row],[Total Cost]]</f>
        <v>2506.8999999999996</v>
      </c>
      <c r="M2668" t="str">
        <f>_xlfn.XLOOKUP(Table4[[#This Row],[ProductID]], Products!A:A,Products!B:B, "Not Found")</f>
        <v>Book Television</v>
      </c>
      <c r="N2668" t="str">
        <f>TEXT(Table4[[#This Row],[Date]], "mmm")</f>
        <v>Dec</v>
      </c>
      <c r="O2668" t="str">
        <f>TEXT(Table4[[#This Row],[Date]], "yyyy")</f>
        <v>2023</v>
      </c>
      <c r="P2668" t="str">
        <f>_xlfn.XLOOKUP(Table4[[#This Row],[ProductID]],Products!A:A,Products!C:C, "Not Found")</f>
        <v>Electronics</v>
      </c>
      <c r="Q2668" t="str">
        <f>_xlfn.XLOOKUP(Table4[[#This Row],[ProductID]],Products!A:A,Products!D:D,"Not Found")</f>
        <v>Television</v>
      </c>
      <c r="R2668">
        <f>_xlfn.XLOOKUP(Table4[[#This Row],[ProductID]],Products!A:A,Products!E:E,"Not Found")</f>
        <v>1952.65</v>
      </c>
      <c r="S2668">
        <f>_xlfn.XLOOKUP(Table4[[#This Row],[ProductID]],Products!A:A,Products!F:F, "Not Found")</f>
        <v>1451.27</v>
      </c>
      <c r="T2668" t="str">
        <f>_xlfn.XLOOKUP(Table4[[#This Row],[CustomerID]],Customers!A:A,Customers!D:D, "Not Found")</f>
        <v>M</v>
      </c>
      <c r="U2668" s="6">
        <f>_xlfn.XLOOKUP(Table4[[#This Row],[CustomerID]],Customers!A:A,Customers!E:E, "Not Found")</f>
        <v>27756</v>
      </c>
      <c r="V2668">
        <f ca="1">DATEDIF(Table4[[#This Row],[CustomerBirthday]], TODAY(), "Y")</f>
        <v>50</v>
      </c>
      <c r="W2668" t="str" cm="1">
        <f t="array" aca="1" ref="W2668" ca="1">_xlfn.IFS(Table4[[#This Row],[Age]]&lt;25, "Under 25",Table4[[#This Row],[Age]]=34, "25-34", Table4[[#This Row],[Age]]&lt;=49, "35-49", Table4[[#This Row],[Age]]&lt;=64, "50-64", Table4[[#This Row],[Age]]&gt;=65, "65+")</f>
        <v>50-64</v>
      </c>
      <c r="X2668" t="str">
        <f>_xlfn.XLOOKUP(Table4[[#This Row],[StoreID]],Stores!A:A,Stores!B:B, "Not found")</f>
        <v>MegaMart Johnmouth</v>
      </c>
      <c r="Y2668" t="str">
        <f>_xlfn.XLOOKUP(Table4[[#This Row],[StoreID]],Stores!A:A,Stores!C:C, "Not Found")</f>
        <v>Johnmouth</v>
      </c>
      <c r="Z2668" t="str">
        <f>_xlfn.XLOOKUP(Table4[[#This Row],[StoreID]],Stores!A:A,Stores!D:D, "Not Found")</f>
        <v>East</v>
      </c>
    </row>
    <row r="2669" spans="1:26">
      <c r="A2669" t="s">
        <v>3535</v>
      </c>
      <c r="B2669" s="1">
        <v>45432</v>
      </c>
      <c r="C2669" t="s">
        <v>683</v>
      </c>
      <c r="D2669" t="s">
        <v>753</v>
      </c>
      <c r="E2669" t="s">
        <v>835</v>
      </c>
      <c r="F2669">
        <v>1</v>
      </c>
      <c r="G2669">
        <v>0.15</v>
      </c>
      <c r="H2669" t="s">
        <v>865</v>
      </c>
      <c r="I2669" s="4">
        <f>Table4[[#This Row],[Quantity]]*Table4[[#This Row],[UnitPrice]]</f>
        <v>270.45</v>
      </c>
      <c r="J2669" s="4">
        <f>Table4[[#This Row],[Gross Revenue]]*(1-Table4[[#This Row],[Discount]])</f>
        <v>229.88249999999999</v>
      </c>
      <c r="K2669" s="4">
        <f>Table4[[#This Row],[Quantity]]*Table4[[#This Row],[CostPrice]]</f>
        <v>187.6</v>
      </c>
      <c r="L2669" s="4">
        <f>Table4[[#This Row],[Net Revenue]]-Table4[[#This Row],[Total Cost]]</f>
        <v>42.282499999999999</v>
      </c>
      <c r="M2669" t="str">
        <f>_xlfn.XLOOKUP(Table4[[#This Row],[ProductID]], Products!A:A,Products!B:B, "Not Found")</f>
        <v>Whether Bags</v>
      </c>
      <c r="N2669" t="str">
        <f>TEXT(Table4[[#This Row],[Date]], "mmm")</f>
        <v>May</v>
      </c>
      <c r="O2669" t="str">
        <f>TEXT(Table4[[#This Row],[Date]], "yyyy")</f>
        <v>2024</v>
      </c>
      <c r="P2669" t="str">
        <f>_xlfn.XLOOKUP(Table4[[#This Row],[ProductID]],Products!A:A,Products!C:C, "Not Found")</f>
        <v>Fashion</v>
      </c>
      <c r="Q2669" t="str">
        <f>_xlfn.XLOOKUP(Table4[[#This Row],[ProductID]],Products!A:A,Products!D:D,"Not Found")</f>
        <v>Bags</v>
      </c>
      <c r="R2669">
        <f>_xlfn.XLOOKUP(Table4[[#This Row],[ProductID]],Products!A:A,Products!E:E,"Not Found")</f>
        <v>270.45</v>
      </c>
      <c r="S2669">
        <f>_xlfn.XLOOKUP(Table4[[#This Row],[ProductID]],Products!A:A,Products!F:F, "Not Found")</f>
        <v>187.6</v>
      </c>
      <c r="T2669" t="str">
        <f>_xlfn.XLOOKUP(Table4[[#This Row],[CustomerID]],Customers!A:A,Customers!D:D, "Not Found")</f>
        <v>M</v>
      </c>
      <c r="U2669" s="6">
        <f>_xlfn.XLOOKUP(Table4[[#This Row],[CustomerID]],Customers!A:A,Customers!E:E, "Not Found")</f>
        <v>36771</v>
      </c>
      <c r="V2669">
        <f ca="1">DATEDIF(Table4[[#This Row],[CustomerBirthday]], TODAY(), "Y")</f>
        <v>25</v>
      </c>
      <c r="W2669" t="str" cm="1">
        <f t="array" aca="1" ref="W2669" ca="1">_xlfn.IFS(Table4[[#This Row],[Age]]&lt;25, "Under 25",Table4[[#This Row],[Age]]=34, "25-34", Table4[[#This Row],[Age]]&lt;=49, "35-49", Table4[[#This Row],[Age]]&lt;=64, "50-64", Table4[[#This Row],[Age]]&gt;=65, "65+")</f>
        <v>35-49</v>
      </c>
      <c r="X2669" t="str">
        <f>_xlfn.XLOOKUP(Table4[[#This Row],[StoreID]],Stores!A:A,Stores!B:B, "Not found")</f>
        <v>MegaMart Peckmouth</v>
      </c>
      <c r="Y2669" t="str">
        <f>_xlfn.XLOOKUP(Table4[[#This Row],[StoreID]],Stores!A:A,Stores!C:C, "Not Found")</f>
        <v>Peckmouth</v>
      </c>
      <c r="Z2669" t="str">
        <f>_xlfn.XLOOKUP(Table4[[#This Row],[StoreID]],Stores!A:A,Stores!D:D, "Not Found")</f>
        <v>East</v>
      </c>
    </row>
    <row r="2670" spans="1:26">
      <c r="A2670" t="s">
        <v>3536</v>
      </c>
      <c r="B2670" s="1">
        <v>45451</v>
      </c>
      <c r="C2670" t="s">
        <v>677</v>
      </c>
      <c r="D2670" t="s">
        <v>820</v>
      </c>
      <c r="E2670" t="s">
        <v>839</v>
      </c>
      <c r="F2670">
        <v>4</v>
      </c>
      <c r="G2670">
        <v>0.05</v>
      </c>
      <c r="H2670" t="s">
        <v>871</v>
      </c>
      <c r="I2670" s="4">
        <f>Table4[[#This Row],[Quantity]]*Table4[[#This Row],[UnitPrice]]</f>
        <v>4788.72</v>
      </c>
      <c r="J2670" s="4">
        <f>Table4[[#This Row],[Gross Revenue]]*(1-Table4[[#This Row],[Discount]])</f>
        <v>4549.2839999999997</v>
      </c>
      <c r="K2670" s="4">
        <f>Table4[[#This Row],[Quantity]]*Table4[[#This Row],[CostPrice]]</f>
        <v>2890.96</v>
      </c>
      <c r="L2670" s="4">
        <f>Table4[[#This Row],[Net Revenue]]-Table4[[#This Row],[Total Cost]]</f>
        <v>1658.3239999999996</v>
      </c>
      <c r="M2670" t="str">
        <f>_xlfn.XLOOKUP(Table4[[#This Row],[ProductID]], Products!A:A,Products!B:B, "Not Found")</f>
        <v>Or Smartphone</v>
      </c>
      <c r="N2670" t="str">
        <f>TEXT(Table4[[#This Row],[Date]], "mmm")</f>
        <v>Jun</v>
      </c>
      <c r="O2670" t="str">
        <f>TEXT(Table4[[#This Row],[Date]], "yyyy")</f>
        <v>2024</v>
      </c>
      <c r="P2670" t="str">
        <f>_xlfn.XLOOKUP(Table4[[#This Row],[ProductID]],Products!A:A,Products!C:C, "Not Found")</f>
        <v>Electronics</v>
      </c>
      <c r="Q2670" t="str">
        <f>_xlfn.XLOOKUP(Table4[[#This Row],[ProductID]],Products!A:A,Products!D:D,"Not Found")</f>
        <v>Smartphone</v>
      </c>
      <c r="R2670">
        <f>_xlfn.XLOOKUP(Table4[[#This Row],[ProductID]],Products!A:A,Products!E:E,"Not Found")</f>
        <v>1197.18</v>
      </c>
      <c r="S2670">
        <f>_xlfn.XLOOKUP(Table4[[#This Row],[ProductID]],Products!A:A,Products!F:F, "Not Found")</f>
        <v>722.74</v>
      </c>
      <c r="T2670" t="str">
        <f>_xlfn.XLOOKUP(Table4[[#This Row],[CustomerID]],Customers!A:A,Customers!D:D, "Not Found")</f>
        <v>M</v>
      </c>
      <c r="U2670" s="6">
        <f>_xlfn.XLOOKUP(Table4[[#This Row],[CustomerID]],Customers!A:A,Customers!E:E, "Not Found")</f>
        <v>38926</v>
      </c>
      <c r="V2670">
        <f ca="1">DATEDIF(Table4[[#This Row],[CustomerBirthday]], TODAY(), "Y")</f>
        <v>19</v>
      </c>
      <c r="W2670" t="str" cm="1">
        <f t="array" aca="1" ref="W2670" ca="1">_xlfn.IFS(Table4[[#This Row],[Age]]&lt;25, "Under 25",Table4[[#This Row],[Age]]=34, "25-34", Table4[[#This Row],[Age]]&lt;=49, "35-49", Table4[[#This Row],[Age]]&lt;=64, "50-64", Table4[[#This Row],[Age]]&gt;=65, "65+")</f>
        <v>Under 25</v>
      </c>
      <c r="X2670" t="str">
        <f>_xlfn.XLOOKUP(Table4[[#This Row],[StoreID]],Stores!A:A,Stores!B:B, "Not found")</f>
        <v>MegaMart New Michele</v>
      </c>
      <c r="Y2670" t="str">
        <f>_xlfn.XLOOKUP(Table4[[#This Row],[StoreID]],Stores!A:A,Stores!C:C, "Not Found")</f>
        <v>New Michele</v>
      </c>
      <c r="Z2670" t="str">
        <f>_xlfn.XLOOKUP(Table4[[#This Row],[StoreID]],Stores!A:A,Stores!D:D, "Not Found")</f>
        <v>West</v>
      </c>
    </row>
    <row r="2671" spans="1:26">
      <c r="A2671" t="s">
        <v>3537</v>
      </c>
      <c r="B2671" s="1">
        <v>45277</v>
      </c>
      <c r="C2671" t="s">
        <v>97</v>
      </c>
      <c r="D2671" t="s">
        <v>711</v>
      </c>
      <c r="E2671" t="s">
        <v>846</v>
      </c>
      <c r="F2671">
        <v>3</v>
      </c>
      <c r="G2671">
        <v>0.15</v>
      </c>
      <c r="H2671" t="s">
        <v>865</v>
      </c>
      <c r="I2671" s="4">
        <f>Table4[[#This Row],[Quantity]]*Table4[[#This Row],[UnitPrice]]</f>
        <v>5021.07</v>
      </c>
      <c r="J2671" s="4">
        <f>Table4[[#This Row],[Gross Revenue]]*(1-Table4[[#This Row],[Discount]])</f>
        <v>4267.9094999999998</v>
      </c>
      <c r="K2671" s="4">
        <f>Table4[[#This Row],[Quantity]]*Table4[[#This Row],[CostPrice]]</f>
        <v>3970.1400000000003</v>
      </c>
      <c r="L2671" s="4">
        <f>Table4[[#This Row],[Net Revenue]]-Table4[[#This Row],[Total Cost]]</f>
        <v>297.76949999999943</v>
      </c>
      <c r="M2671" t="str">
        <f>_xlfn.XLOOKUP(Table4[[#This Row],[ProductID]], Products!A:A,Products!B:B, "Not Found")</f>
        <v>Like Camera</v>
      </c>
      <c r="N2671" t="str">
        <f>TEXT(Table4[[#This Row],[Date]], "mmm")</f>
        <v>Dec</v>
      </c>
      <c r="O2671" t="str">
        <f>TEXT(Table4[[#This Row],[Date]], "yyyy")</f>
        <v>2023</v>
      </c>
      <c r="P2671" t="str">
        <f>_xlfn.XLOOKUP(Table4[[#This Row],[ProductID]],Products!A:A,Products!C:C, "Not Found")</f>
        <v>Electronics</v>
      </c>
      <c r="Q2671" t="str">
        <f>_xlfn.XLOOKUP(Table4[[#This Row],[ProductID]],Products!A:A,Products!D:D,"Not Found")</f>
        <v>Camera</v>
      </c>
      <c r="R2671">
        <f>_xlfn.XLOOKUP(Table4[[#This Row],[ProductID]],Products!A:A,Products!E:E,"Not Found")</f>
        <v>1673.69</v>
      </c>
      <c r="S2671">
        <f>_xlfn.XLOOKUP(Table4[[#This Row],[ProductID]],Products!A:A,Products!F:F, "Not Found")</f>
        <v>1323.38</v>
      </c>
      <c r="T2671" t="str">
        <f>_xlfn.XLOOKUP(Table4[[#This Row],[CustomerID]],Customers!A:A,Customers!D:D, "Not Found")</f>
        <v>F</v>
      </c>
      <c r="U2671" s="6">
        <f>_xlfn.XLOOKUP(Table4[[#This Row],[CustomerID]],Customers!A:A,Customers!E:E, "Not Found")</f>
        <v>22610</v>
      </c>
      <c r="V2671">
        <f ca="1">DATEDIF(Table4[[#This Row],[CustomerBirthday]], TODAY(), "Y")</f>
        <v>64</v>
      </c>
      <c r="W2671" t="str" cm="1">
        <f t="array" aca="1" ref="W2671" ca="1">_xlfn.IFS(Table4[[#This Row],[Age]]&lt;25, "Under 25",Table4[[#This Row],[Age]]=34, "25-34", Table4[[#This Row],[Age]]&lt;=49, "35-49", Table4[[#This Row],[Age]]&lt;=64, "50-64", Table4[[#This Row],[Age]]&gt;=65, "65+")</f>
        <v>50-64</v>
      </c>
      <c r="X2671" t="str">
        <f>_xlfn.XLOOKUP(Table4[[#This Row],[StoreID]],Stores!A:A,Stores!B:B, "Not found")</f>
        <v>MegaMart Johnmouth</v>
      </c>
      <c r="Y2671" t="str">
        <f>_xlfn.XLOOKUP(Table4[[#This Row],[StoreID]],Stores!A:A,Stores!C:C, "Not Found")</f>
        <v>Johnmouth</v>
      </c>
      <c r="Z2671" t="str">
        <f>_xlfn.XLOOKUP(Table4[[#This Row],[StoreID]],Stores!A:A,Stores!D:D, "Not Found")</f>
        <v>East</v>
      </c>
    </row>
    <row r="2672" spans="1:26">
      <c r="A2672" t="s">
        <v>3538</v>
      </c>
      <c r="B2672" s="1">
        <v>45228</v>
      </c>
      <c r="C2672" t="s">
        <v>480</v>
      </c>
      <c r="D2672" t="s">
        <v>732</v>
      </c>
      <c r="E2672" t="s">
        <v>831</v>
      </c>
      <c r="F2672">
        <v>4</v>
      </c>
      <c r="G2672">
        <v>0</v>
      </c>
      <c r="H2672" t="s">
        <v>875</v>
      </c>
      <c r="I2672" s="4">
        <f>Table4[[#This Row],[Quantity]]*Table4[[#This Row],[UnitPrice]]</f>
        <v>5896.48</v>
      </c>
      <c r="J2672" s="4">
        <f>Table4[[#This Row],[Gross Revenue]]*(1-Table4[[#This Row],[Discount]])</f>
        <v>5896.48</v>
      </c>
      <c r="K2672" s="4">
        <f>Table4[[#This Row],[Quantity]]*Table4[[#This Row],[CostPrice]]</f>
        <v>3056.08</v>
      </c>
      <c r="L2672" s="4">
        <f>Table4[[#This Row],[Net Revenue]]-Table4[[#This Row],[Total Cost]]</f>
        <v>2840.3999999999996</v>
      </c>
      <c r="M2672" t="str">
        <f>_xlfn.XLOOKUP(Table4[[#This Row],[ProductID]], Products!A:A,Products!B:B, "Not Found")</f>
        <v>Understand Camera</v>
      </c>
      <c r="N2672" t="str">
        <f>TEXT(Table4[[#This Row],[Date]], "mmm")</f>
        <v>Oct</v>
      </c>
      <c r="O2672" t="str">
        <f>TEXT(Table4[[#This Row],[Date]], "yyyy")</f>
        <v>2023</v>
      </c>
      <c r="P2672" t="str">
        <f>_xlfn.XLOOKUP(Table4[[#This Row],[ProductID]],Products!A:A,Products!C:C, "Not Found")</f>
        <v>Electronics</v>
      </c>
      <c r="Q2672" t="str">
        <f>_xlfn.XLOOKUP(Table4[[#This Row],[ProductID]],Products!A:A,Products!D:D,"Not Found")</f>
        <v>Camera</v>
      </c>
      <c r="R2672">
        <f>_xlfn.XLOOKUP(Table4[[#This Row],[ProductID]],Products!A:A,Products!E:E,"Not Found")</f>
        <v>1474.12</v>
      </c>
      <c r="S2672">
        <f>_xlfn.XLOOKUP(Table4[[#This Row],[ProductID]],Products!A:A,Products!F:F, "Not Found")</f>
        <v>764.02</v>
      </c>
      <c r="T2672" t="str">
        <f>_xlfn.XLOOKUP(Table4[[#This Row],[CustomerID]],Customers!A:A,Customers!D:D, "Not Found")</f>
        <v>M</v>
      </c>
      <c r="U2672" s="6">
        <f>_xlfn.XLOOKUP(Table4[[#This Row],[CustomerID]],Customers!A:A,Customers!E:E, "Not Found")</f>
        <v>35356</v>
      </c>
      <c r="V2672">
        <f ca="1">DATEDIF(Table4[[#This Row],[CustomerBirthday]], TODAY(), "Y")</f>
        <v>29</v>
      </c>
      <c r="W2672" t="str" cm="1">
        <f t="array" aca="1" ref="W2672" ca="1">_xlfn.IFS(Table4[[#This Row],[Age]]&lt;25, "Under 25",Table4[[#This Row],[Age]]=34, "25-34", Table4[[#This Row],[Age]]&lt;=49, "35-49", Table4[[#This Row],[Age]]&lt;=64, "50-64", Table4[[#This Row],[Age]]&gt;=65, "65+")</f>
        <v>35-49</v>
      </c>
      <c r="X2672" t="str">
        <f>_xlfn.XLOOKUP(Table4[[#This Row],[StoreID]],Stores!A:A,Stores!B:B, "Not found")</f>
        <v>MegaMart Jimenezborough</v>
      </c>
      <c r="Y2672" t="str">
        <f>_xlfn.XLOOKUP(Table4[[#This Row],[StoreID]],Stores!A:A,Stores!C:C, "Not Found")</f>
        <v>Jimenezborough</v>
      </c>
      <c r="Z2672" t="str">
        <f>_xlfn.XLOOKUP(Table4[[#This Row],[StoreID]],Stores!A:A,Stores!D:D, "Not Found")</f>
        <v>South</v>
      </c>
    </row>
    <row r="2673" spans="1:26">
      <c r="A2673" t="s">
        <v>3539</v>
      </c>
      <c r="B2673" s="1">
        <v>45694</v>
      </c>
      <c r="C2673" t="s">
        <v>368</v>
      </c>
      <c r="D2673" t="s">
        <v>750</v>
      </c>
      <c r="E2673" t="s">
        <v>842</v>
      </c>
      <c r="F2673">
        <v>4</v>
      </c>
      <c r="G2673">
        <v>0</v>
      </c>
      <c r="H2673" t="s">
        <v>865</v>
      </c>
      <c r="I2673" s="4">
        <f>Table4[[#This Row],[Quantity]]*Table4[[#This Row],[UnitPrice]]</f>
        <v>5371</v>
      </c>
      <c r="J2673" s="4">
        <f>Table4[[#This Row],[Gross Revenue]]*(1-Table4[[#This Row],[Discount]])</f>
        <v>5371</v>
      </c>
      <c r="K2673" s="4">
        <f>Table4[[#This Row],[Quantity]]*Table4[[#This Row],[CostPrice]]</f>
        <v>3191.76</v>
      </c>
      <c r="L2673" s="4">
        <f>Table4[[#This Row],[Net Revenue]]-Table4[[#This Row],[Total Cost]]</f>
        <v>2179.2399999999998</v>
      </c>
      <c r="M2673" t="str">
        <f>_xlfn.XLOOKUP(Table4[[#This Row],[ProductID]], Products!A:A,Products!B:B, "Not Found")</f>
        <v>Add Clothing</v>
      </c>
      <c r="N2673" t="str">
        <f>TEXT(Table4[[#This Row],[Date]], "mmm")</f>
        <v>Feb</v>
      </c>
      <c r="O2673" t="str">
        <f>TEXT(Table4[[#This Row],[Date]], "yyyy")</f>
        <v>2025</v>
      </c>
      <c r="P2673" t="str">
        <f>_xlfn.XLOOKUP(Table4[[#This Row],[ProductID]],Products!A:A,Products!C:C, "Not Found")</f>
        <v>Fashion</v>
      </c>
      <c r="Q2673" t="str">
        <f>_xlfn.XLOOKUP(Table4[[#This Row],[ProductID]],Products!A:A,Products!D:D,"Not Found")</f>
        <v>Clothing</v>
      </c>
      <c r="R2673">
        <f>_xlfn.XLOOKUP(Table4[[#This Row],[ProductID]],Products!A:A,Products!E:E,"Not Found")</f>
        <v>1342.75</v>
      </c>
      <c r="S2673">
        <f>_xlfn.XLOOKUP(Table4[[#This Row],[ProductID]],Products!A:A,Products!F:F, "Not Found")</f>
        <v>797.94</v>
      </c>
      <c r="T2673" t="str">
        <f>_xlfn.XLOOKUP(Table4[[#This Row],[CustomerID]],Customers!A:A,Customers!D:D, "Not Found")</f>
        <v>F</v>
      </c>
      <c r="U2673" s="6">
        <f>_xlfn.XLOOKUP(Table4[[#This Row],[CustomerID]],Customers!A:A,Customers!E:E, "Not Found")</f>
        <v>38361</v>
      </c>
      <c r="V2673">
        <f ca="1">DATEDIF(Table4[[#This Row],[CustomerBirthday]], TODAY(), "Y")</f>
        <v>21</v>
      </c>
      <c r="W2673" t="str" cm="1">
        <f t="array" aca="1" ref="W2673" ca="1">_xlfn.IFS(Table4[[#This Row],[Age]]&lt;25, "Under 25",Table4[[#This Row],[Age]]=34, "25-34", Table4[[#This Row],[Age]]&lt;=49, "35-49", Table4[[#This Row],[Age]]&lt;=64, "50-64", Table4[[#This Row],[Age]]&gt;=65, "65+")</f>
        <v>Under 25</v>
      </c>
      <c r="X2673" t="str">
        <f>_xlfn.XLOOKUP(Table4[[#This Row],[StoreID]],Stores!A:A,Stores!B:B, "Not found")</f>
        <v>MegaMart Brianahaven</v>
      </c>
      <c r="Y2673" t="str">
        <f>_xlfn.XLOOKUP(Table4[[#This Row],[StoreID]],Stores!A:A,Stores!C:C, "Not Found")</f>
        <v>Brianahaven</v>
      </c>
      <c r="Z2673" t="str">
        <f>_xlfn.XLOOKUP(Table4[[#This Row],[StoreID]],Stores!A:A,Stores!D:D, "Not Found")</f>
        <v>North</v>
      </c>
    </row>
    <row r="2674" spans="1:26">
      <c r="A2674" t="s">
        <v>3540</v>
      </c>
      <c r="B2674" s="1">
        <v>45856</v>
      </c>
      <c r="C2674" t="s">
        <v>351</v>
      </c>
      <c r="D2674" t="s">
        <v>798</v>
      </c>
      <c r="E2674" t="s">
        <v>839</v>
      </c>
      <c r="F2674">
        <v>1</v>
      </c>
      <c r="G2674">
        <v>0.15</v>
      </c>
      <c r="H2674" t="s">
        <v>865</v>
      </c>
      <c r="I2674" s="4">
        <f>Table4[[#This Row],[Quantity]]*Table4[[#This Row],[UnitPrice]]</f>
        <v>1501.46</v>
      </c>
      <c r="J2674" s="4">
        <f>Table4[[#This Row],[Gross Revenue]]*(1-Table4[[#This Row],[Discount]])</f>
        <v>1276.241</v>
      </c>
      <c r="K2674" s="4">
        <f>Table4[[#This Row],[Quantity]]*Table4[[#This Row],[CostPrice]]</f>
        <v>1167.73</v>
      </c>
      <c r="L2674" s="4">
        <f>Table4[[#This Row],[Net Revenue]]-Table4[[#This Row],[Total Cost]]</f>
        <v>108.51099999999997</v>
      </c>
      <c r="M2674" t="str">
        <f>_xlfn.XLOOKUP(Table4[[#This Row],[ProductID]], Products!A:A,Products!B:B, "Not Found")</f>
        <v>New Watches</v>
      </c>
      <c r="N2674" t="str">
        <f>TEXT(Table4[[#This Row],[Date]], "mmm")</f>
        <v>Jul</v>
      </c>
      <c r="O2674" t="str">
        <f>TEXT(Table4[[#This Row],[Date]], "yyyy")</f>
        <v>2025</v>
      </c>
      <c r="P2674" t="str">
        <f>_xlfn.XLOOKUP(Table4[[#This Row],[ProductID]],Products!A:A,Products!C:C, "Not Found")</f>
        <v>Fashion</v>
      </c>
      <c r="Q2674" t="str">
        <f>_xlfn.XLOOKUP(Table4[[#This Row],[ProductID]],Products!A:A,Products!D:D,"Not Found")</f>
        <v>Watches</v>
      </c>
      <c r="R2674">
        <f>_xlfn.XLOOKUP(Table4[[#This Row],[ProductID]],Products!A:A,Products!E:E,"Not Found")</f>
        <v>1501.46</v>
      </c>
      <c r="S2674">
        <f>_xlfn.XLOOKUP(Table4[[#This Row],[ProductID]],Products!A:A,Products!F:F, "Not Found")</f>
        <v>1167.73</v>
      </c>
      <c r="T2674" t="str">
        <f>_xlfn.XLOOKUP(Table4[[#This Row],[CustomerID]],Customers!A:A,Customers!D:D, "Not Found")</f>
        <v>M</v>
      </c>
      <c r="U2674" s="6">
        <f>_xlfn.XLOOKUP(Table4[[#This Row],[CustomerID]],Customers!A:A,Customers!E:E, "Not Found")</f>
        <v>28594</v>
      </c>
      <c r="V2674">
        <f ca="1">DATEDIF(Table4[[#This Row],[CustomerBirthday]], TODAY(), "Y")</f>
        <v>48</v>
      </c>
      <c r="W2674" t="str" cm="1">
        <f t="array" aca="1" ref="W2674" ca="1">_xlfn.IFS(Table4[[#This Row],[Age]]&lt;25, "Under 25",Table4[[#This Row],[Age]]=34, "25-34", Table4[[#This Row],[Age]]&lt;=49, "35-49", Table4[[#This Row],[Age]]&lt;=64, "50-64", Table4[[#This Row],[Age]]&gt;=65, "65+")</f>
        <v>35-49</v>
      </c>
      <c r="X2674" t="str">
        <f>_xlfn.XLOOKUP(Table4[[#This Row],[StoreID]],Stores!A:A,Stores!B:B, "Not found")</f>
        <v>MegaMart New Michele</v>
      </c>
      <c r="Y2674" t="str">
        <f>_xlfn.XLOOKUP(Table4[[#This Row],[StoreID]],Stores!A:A,Stores!C:C, "Not Found")</f>
        <v>New Michele</v>
      </c>
      <c r="Z2674" t="str">
        <f>_xlfn.XLOOKUP(Table4[[#This Row],[StoreID]],Stores!A:A,Stores!D:D, "Not Found")</f>
        <v>West</v>
      </c>
    </row>
    <row r="2675" spans="1:26">
      <c r="A2675" t="s">
        <v>3541</v>
      </c>
      <c r="B2675" s="1">
        <v>45820</v>
      </c>
      <c r="C2675" t="s">
        <v>228</v>
      </c>
      <c r="D2675" t="s">
        <v>736</v>
      </c>
      <c r="E2675" t="s">
        <v>831</v>
      </c>
      <c r="F2675">
        <v>4</v>
      </c>
      <c r="G2675">
        <v>0.15</v>
      </c>
      <c r="H2675" t="s">
        <v>875</v>
      </c>
      <c r="I2675" s="4">
        <f>Table4[[#This Row],[Quantity]]*Table4[[#This Row],[UnitPrice]]</f>
        <v>492.76</v>
      </c>
      <c r="J2675" s="4">
        <f>Table4[[#This Row],[Gross Revenue]]*(1-Table4[[#This Row],[Discount]])</f>
        <v>418.846</v>
      </c>
      <c r="K2675" s="4">
        <f>Table4[[#This Row],[Quantity]]*Table4[[#This Row],[CostPrice]]</f>
        <v>321.44</v>
      </c>
      <c r="L2675" s="4">
        <f>Table4[[#This Row],[Net Revenue]]-Table4[[#This Row],[Total Cost]]</f>
        <v>97.406000000000006</v>
      </c>
      <c r="M2675" t="str">
        <f>_xlfn.XLOOKUP(Table4[[#This Row],[ProductID]], Products!A:A,Products!B:B, "Not Found")</f>
        <v>Us Snacks</v>
      </c>
      <c r="N2675" t="str">
        <f>TEXT(Table4[[#This Row],[Date]], "mmm")</f>
        <v>Jun</v>
      </c>
      <c r="O2675" t="str">
        <f>TEXT(Table4[[#This Row],[Date]], "yyyy")</f>
        <v>2025</v>
      </c>
      <c r="P2675" t="str">
        <f>_xlfn.XLOOKUP(Table4[[#This Row],[ProductID]],Products!A:A,Products!C:C, "Not Found")</f>
        <v>Groceries</v>
      </c>
      <c r="Q2675" t="str">
        <f>_xlfn.XLOOKUP(Table4[[#This Row],[ProductID]],Products!A:A,Products!D:D,"Not Found")</f>
        <v>Snacks</v>
      </c>
      <c r="R2675">
        <f>_xlfn.XLOOKUP(Table4[[#This Row],[ProductID]],Products!A:A,Products!E:E,"Not Found")</f>
        <v>123.19</v>
      </c>
      <c r="S2675">
        <f>_xlfn.XLOOKUP(Table4[[#This Row],[ProductID]],Products!A:A,Products!F:F, "Not Found")</f>
        <v>80.36</v>
      </c>
      <c r="T2675" t="str">
        <f>_xlfn.XLOOKUP(Table4[[#This Row],[CustomerID]],Customers!A:A,Customers!D:D, "Not Found")</f>
        <v>F</v>
      </c>
      <c r="U2675" s="6">
        <f>_xlfn.XLOOKUP(Table4[[#This Row],[CustomerID]],Customers!A:A,Customers!E:E, "Not Found")</f>
        <v>23142</v>
      </c>
      <c r="V2675">
        <f ca="1">DATEDIF(Table4[[#This Row],[CustomerBirthday]], TODAY(), "Y")</f>
        <v>63</v>
      </c>
      <c r="W2675" t="str" cm="1">
        <f t="array" aca="1" ref="W2675" ca="1">_xlfn.IFS(Table4[[#This Row],[Age]]&lt;25, "Under 25",Table4[[#This Row],[Age]]=34, "25-34", Table4[[#This Row],[Age]]&lt;=49, "35-49", Table4[[#This Row],[Age]]&lt;=64, "50-64", Table4[[#This Row],[Age]]&gt;=65, "65+")</f>
        <v>50-64</v>
      </c>
      <c r="X2675" t="str">
        <f>_xlfn.XLOOKUP(Table4[[#This Row],[StoreID]],Stores!A:A,Stores!B:B, "Not found")</f>
        <v>MegaMart Jimenezborough</v>
      </c>
      <c r="Y2675" t="str">
        <f>_xlfn.XLOOKUP(Table4[[#This Row],[StoreID]],Stores!A:A,Stores!C:C, "Not Found")</f>
        <v>Jimenezborough</v>
      </c>
      <c r="Z2675" t="str">
        <f>_xlfn.XLOOKUP(Table4[[#This Row],[StoreID]],Stores!A:A,Stores!D:D, "Not Found")</f>
        <v>South</v>
      </c>
    </row>
    <row r="2676" spans="1:26">
      <c r="A2676" t="s">
        <v>3542</v>
      </c>
      <c r="B2676" s="1">
        <v>45609</v>
      </c>
      <c r="C2676" t="s">
        <v>270</v>
      </c>
      <c r="D2676" t="s">
        <v>718</v>
      </c>
      <c r="E2676" t="s">
        <v>839</v>
      </c>
      <c r="F2676">
        <v>1</v>
      </c>
      <c r="G2676">
        <v>0.05</v>
      </c>
      <c r="H2676" t="s">
        <v>871</v>
      </c>
      <c r="I2676" s="4">
        <f>Table4[[#This Row],[Quantity]]*Table4[[#This Row],[UnitPrice]]</f>
        <v>337.63</v>
      </c>
      <c r="J2676" s="4">
        <f>Table4[[#This Row],[Gross Revenue]]*(1-Table4[[#This Row],[Discount]])</f>
        <v>320.74849999999998</v>
      </c>
      <c r="K2676" s="4">
        <f>Table4[[#This Row],[Quantity]]*Table4[[#This Row],[CostPrice]]</f>
        <v>169.03</v>
      </c>
      <c r="L2676" s="4">
        <f>Table4[[#This Row],[Net Revenue]]-Table4[[#This Row],[Total Cost]]</f>
        <v>151.71849999999998</v>
      </c>
      <c r="M2676" t="str">
        <f>_xlfn.XLOOKUP(Table4[[#This Row],[ProductID]], Products!A:A,Products!B:B, "Not Found")</f>
        <v>Here Footwear</v>
      </c>
      <c r="N2676" t="str">
        <f>TEXT(Table4[[#This Row],[Date]], "mmm")</f>
        <v>Nov</v>
      </c>
      <c r="O2676" t="str">
        <f>TEXT(Table4[[#This Row],[Date]], "yyyy")</f>
        <v>2024</v>
      </c>
      <c r="P2676" t="str">
        <f>_xlfn.XLOOKUP(Table4[[#This Row],[ProductID]],Products!A:A,Products!C:C, "Not Found")</f>
        <v>Fashion</v>
      </c>
      <c r="Q2676" t="str">
        <f>_xlfn.XLOOKUP(Table4[[#This Row],[ProductID]],Products!A:A,Products!D:D,"Not Found")</f>
        <v>Footwear</v>
      </c>
      <c r="R2676">
        <f>_xlfn.XLOOKUP(Table4[[#This Row],[ProductID]],Products!A:A,Products!E:E,"Not Found")</f>
        <v>337.63</v>
      </c>
      <c r="S2676">
        <f>_xlfn.XLOOKUP(Table4[[#This Row],[ProductID]],Products!A:A,Products!F:F, "Not Found")</f>
        <v>169.03</v>
      </c>
      <c r="T2676" t="str">
        <f>_xlfn.XLOOKUP(Table4[[#This Row],[CustomerID]],Customers!A:A,Customers!D:D, "Not Found")</f>
        <v>M</v>
      </c>
      <c r="U2676" s="6">
        <f>_xlfn.XLOOKUP(Table4[[#This Row],[CustomerID]],Customers!A:A,Customers!E:E, "Not Found")</f>
        <v>22815</v>
      </c>
      <c r="V2676">
        <f ca="1">DATEDIF(Table4[[#This Row],[CustomerBirthday]], TODAY(), "Y")</f>
        <v>64</v>
      </c>
      <c r="W2676" t="str" cm="1">
        <f t="array" aca="1" ref="W2676" ca="1">_xlfn.IFS(Table4[[#This Row],[Age]]&lt;25, "Under 25",Table4[[#This Row],[Age]]=34, "25-34", Table4[[#This Row],[Age]]&lt;=49, "35-49", Table4[[#This Row],[Age]]&lt;=64, "50-64", Table4[[#This Row],[Age]]&gt;=65, "65+")</f>
        <v>50-64</v>
      </c>
      <c r="X2676" t="str">
        <f>_xlfn.XLOOKUP(Table4[[#This Row],[StoreID]],Stores!A:A,Stores!B:B, "Not found")</f>
        <v>MegaMart New Michele</v>
      </c>
      <c r="Y2676" t="str">
        <f>_xlfn.XLOOKUP(Table4[[#This Row],[StoreID]],Stores!A:A,Stores!C:C, "Not Found")</f>
        <v>New Michele</v>
      </c>
      <c r="Z2676" t="str">
        <f>_xlfn.XLOOKUP(Table4[[#This Row],[StoreID]],Stores!A:A,Stores!D:D, "Not Found")</f>
        <v>West</v>
      </c>
    </row>
    <row r="2677" spans="1:26">
      <c r="A2677" t="s">
        <v>3543</v>
      </c>
      <c r="B2677" s="1">
        <v>45323</v>
      </c>
      <c r="C2677" t="s">
        <v>179</v>
      </c>
      <c r="D2677" t="s">
        <v>725</v>
      </c>
      <c r="E2677" t="s">
        <v>846</v>
      </c>
      <c r="F2677">
        <v>1</v>
      </c>
      <c r="G2677">
        <v>0.05</v>
      </c>
      <c r="H2677" t="s">
        <v>871</v>
      </c>
      <c r="I2677" s="4">
        <f>Table4[[#This Row],[Quantity]]*Table4[[#This Row],[UnitPrice]]</f>
        <v>1396.22</v>
      </c>
      <c r="J2677" s="4">
        <f>Table4[[#This Row],[Gross Revenue]]*(1-Table4[[#This Row],[Discount]])</f>
        <v>1326.4089999999999</v>
      </c>
      <c r="K2677" s="4">
        <f>Table4[[#This Row],[Quantity]]*Table4[[#This Row],[CostPrice]]</f>
        <v>1004.09</v>
      </c>
      <c r="L2677" s="4">
        <f>Table4[[#This Row],[Net Revenue]]-Table4[[#This Row],[Total Cost]]</f>
        <v>322.31899999999985</v>
      </c>
      <c r="M2677" t="str">
        <f>_xlfn.XLOOKUP(Table4[[#This Row],[ProductID]], Products!A:A,Products!B:B, "Not Found")</f>
        <v>Knowledge Bags</v>
      </c>
      <c r="N2677" t="str">
        <f>TEXT(Table4[[#This Row],[Date]], "mmm")</f>
        <v>Feb</v>
      </c>
      <c r="O2677" t="str">
        <f>TEXT(Table4[[#This Row],[Date]], "yyyy")</f>
        <v>2024</v>
      </c>
      <c r="P2677" t="str">
        <f>_xlfn.XLOOKUP(Table4[[#This Row],[ProductID]],Products!A:A,Products!C:C, "Not Found")</f>
        <v>Fashion</v>
      </c>
      <c r="Q2677" t="str">
        <f>_xlfn.XLOOKUP(Table4[[#This Row],[ProductID]],Products!A:A,Products!D:D,"Not Found")</f>
        <v>Bags</v>
      </c>
      <c r="R2677">
        <f>_xlfn.XLOOKUP(Table4[[#This Row],[ProductID]],Products!A:A,Products!E:E,"Not Found")</f>
        <v>1396.22</v>
      </c>
      <c r="S2677">
        <f>_xlfn.XLOOKUP(Table4[[#This Row],[ProductID]],Products!A:A,Products!F:F, "Not Found")</f>
        <v>1004.09</v>
      </c>
      <c r="T2677" t="str">
        <f>_xlfn.XLOOKUP(Table4[[#This Row],[CustomerID]],Customers!A:A,Customers!D:D, "Not Found")</f>
        <v>M</v>
      </c>
      <c r="U2677" s="6">
        <f>_xlfn.XLOOKUP(Table4[[#This Row],[CustomerID]],Customers!A:A,Customers!E:E, "Not Found")</f>
        <v>23397</v>
      </c>
      <c r="V2677">
        <f ca="1">DATEDIF(Table4[[#This Row],[CustomerBirthday]], TODAY(), "Y")</f>
        <v>62</v>
      </c>
      <c r="W2677" t="str" cm="1">
        <f t="array" aca="1" ref="W2677" ca="1">_xlfn.IFS(Table4[[#This Row],[Age]]&lt;25, "Under 25",Table4[[#This Row],[Age]]=34, "25-34", Table4[[#This Row],[Age]]&lt;=49, "35-49", Table4[[#This Row],[Age]]&lt;=64, "50-64", Table4[[#This Row],[Age]]&gt;=65, "65+")</f>
        <v>50-64</v>
      </c>
      <c r="X2677" t="str">
        <f>_xlfn.XLOOKUP(Table4[[#This Row],[StoreID]],Stores!A:A,Stores!B:B, "Not found")</f>
        <v>MegaMart Johnmouth</v>
      </c>
      <c r="Y2677" t="str">
        <f>_xlfn.XLOOKUP(Table4[[#This Row],[StoreID]],Stores!A:A,Stores!C:C, "Not Found")</f>
        <v>Johnmouth</v>
      </c>
      <c r="Z2677" t="str">
        <f>_xlfn.XLOOKUP(Table4[[#This Row],[StoreID]],Stores!A:A,Stores!D:D, "Not Found")</f>
        <v>East</v>
      </c>
    </row>
    <row r="2678" spans="1:26">
      <c r="A2678" t="s">
        <v>3544</v>
      </c>
      <c r="B2678" s="1">
        <v>45840</v>
      </c>
      <c r="C2678" t="s">
        <v>141</v>
      </c>
      <c r="D2678" t="s">
        <v>759</v>
      </c>
      <c r="E2678" t="s">
        <v>842</v>
      </c>
      <c r="F2678">
        <v>1</v>
      </c>
      <c r="G2678">
        <v>0</v>
      </c>
      <c r="H2678" t="s">
        <v>871</v>
      </c>
      <c r="I2678" s="4">
        <f>Table4[[#This Row],[Quantity]]*Table4[[#This Row],[UnitPrice]]</f>
        <v>1079.8900000000001</v>
      </c>
      <c r="J2678" s="4">
        <f>Table4[[#This Row],[Gross Revenue]]*(1-Table4[[#This Row],[Discount]])</f>
        <v>1079.8900000000001</v>
      </c>
      <c r="K2678" s="4">
        <f>Table4[[#This Row],[Quantity]]*Table4[[#This Row],[CostPrice]]</f>
        <v>703.83</v>
      </c>
      <c r="L2678" s="4">
        <f>Table4[[#This Row],[Net Revenue]]-Table4[[#This Row],[Total Cost]]</f>
        <v>376.06000000000006</v>
      </c>
      <c r="M2678" t="str">
        <f>_xlfn.XLOOKUP(Table4[[#This Row],[ProductID]], Products!A:A,Products!B:B, "Not Found")</f>
        <v>Democratic Smartphone</v>
      </c>
      <c r="N2678" t="str">
        <f>TEXT(Table4[[#This Row],[Date]], "mmm")</f>
        <v>Jul</v>
      </c>
      <c r="O2678" t="str">
        <f>TEXT(Table4[[#This Row],[Date]], "yyyy")</f>
        <v>2025</v>
      </c>
      <c r="P2678" t="str">
        <f>_xlfn.XLOOKUP(Table4[[#This Row],[ProductID]],Products!A:A,Products!C:C, "Not Found")</f>
        <v>Electronics</v>
      </c>
      <c r="Q2678" t="str">
        <f>_xlfn.XLOOKUP(Table4[[#This Row],[ProductID]],Products!A:A,Products!D:D,"Not Found")</f>
        <v>Smartphone</v>
      </c>
      <c r="R2678">
        <f>_xlfn.XLOOKUP(Table4[[#This Row],[ProductID]],Products!A:A,Products!E:E,"Not Found")</f>
        <v>1079.8900000000001</v>
      </c>
      <c r="S2678">
        <f>_xlfn.XLOOKUP(Table4[[#This Row],[ProductID]],Products!A:A,Products!F:F, "Not Found")</f>
        <v>703.83</v>
      </c>
      <c r="T2678" t="str">
        <f>_xlfn.XLOOKUP(Table4[[#This Row],[CustomerID]],Customers!A:A,Customers!D:D, "Not Found")</f>
        <v>M</v>
      </c>
      <c r="U2678" s="6">
        <f>_xlfn.XLOOKUP(Table4[[#This Row],[CustomerID]],Customers!A:A,Customers!E:E, "Not Found")</f>
        <v>33546</v>
      </c>
      <c r="V2678">
        <f ca="1">DATEDIF(Table4[[#This Row],[CustomerBirthday]], TODAY(), "Y")</f>
        <v>34</v>
      </c>
      <c r="W2678" t="str" cm="1">
        <f t="array" aca="1" ref="W2678" ca="1">_xlfn.IFS(Table4[[#This Row],[Age]]&lt;25, "Under 25",Table4[[#This Row],[Age]]=34, "25-34", Table4[[#This Row],[Age]]&lt;=49, "35-49", Table4[[#This Row],[Age]]&lt;=64, "50-64", Table4[[#This Row],[Age]]&gt;=65, "65+")</f>
        <v>25-34</v>
      </c>
      <c r="X2678" t="str">
        <f>_xlfn.XLOOKUP(Table4[[#This Row],[StoreID]],Stores!A:A,Stores!B:B, "Not found")</f>
        <v>MegaMart Brianahaven</v>
      </c>
      <c r="Y2678" t="str">
        <f>_xlfn.XLOOKUP(Table4[[#This Row],[StoreID]],Stores!A:A,Stores!C:C, "Not Found")</f>
        <v>Brianahaven</v>
      </c>
      <c r="Z2678" t="str">
        <f>_xlfn.XLOOKUP(Table4[[#This Row],[StoreID]],Stores!A:A,Stores!D:D, "Not Found")</f>
        <v>North</v>
      </c>
    </row>
    <row r="2679" spans="1:26">
      <c r="A2679" t="s">
        <v>3545</v>
      </c>
      <c r="B2679" s="1">
        <v>45183</v>
      </c>
      <c r="C2679" t="s">
        <v>670</v>
      </c>
      <c r="D2679" t="s">
        <v>718</v>
      </c>
      <c r="E2679" t="s">
        <v>839</v>
      </c>
      <c r="F2679">
        <v>3</v>
      </c>
      <c r="G2679">
        <v>0.15</v>
      </c>
      <c r="H2679" t="s">
        <v>871</v>
      </c>
      <c r="I2679" s="4">
        <f>Table4[[#This Row],[Quantity]]*Table4[[#This Row],[UnitPrice]]</f>
        <v>1012.89</v>
      </c>
      <c r="J2679" s="4">
        <f>Table4[[#This Row],[Gross Revenue]]*(1-Table4[[#This Row],[Discount]])</f>
        <v>860.95650000000001</v>
      </c>
      <c r="K2679" s="4">
        <f>Table4[[#This Row],[Quantity]]*Table4[[#This Row],[CostPrice]]</f>
        <v>507.09000000000003</v>
      </c>
      <c r="L2679" s="4">
        <f>Table4[[#This Row],[Net Revenue]]-Table4[[#This Row],[Total Cost]]</f>
        <v>353.86649999999997</v>
      </c>
      <c r="M2679" t="str">
        <f>_xlfn.XLOOKUP(Table4[[#This Row],[ProductID]], Products!A:A,Products!B:B, "Not Found")</f>
        <v>Here Footwear</v>
      </c>
      <c r="N2679" t="str">
        <f>TEXT(Table4[[#This Row],[Date]], "mmm")</f>
        <v>Sep</v>
      </c>
      <c r="O2679" t="str">
        <f>TEXT(Table4[[#This Row],[Date]], "yyyy")</f>
        <v>2023</v>
      </c>
      <c r="P2679" t="str">
        <f>_xlfn.XLOOKUP(Table4[[#This Row],[ProductID]],Products!A:A,Products!C:C, "Not Found")</f>
        <v>Fashion</v>
      </c>
      <c r="Q2679" t="str">
        <f>_xlfn.XLOOKUP(Table4[[#This Row],[ProductID]],Products!A:A,Products!D:D,"Not Found")</f>
        <v>Footwear</v>
      </c>
      <c r="R2679">
        <f>_xlfn.XLOOKUP(Table4[[#This Row],[ProductID]],Products!A:A,Products!E:E,"Not Found")</f>
        <v>337.63</v>
      </c>
      <c r="S2679">
        <f>_xlfn.XLOOKUP(Table4[[#This Row],[ProductID]],Products!A:A,Products!F:F, "Not Found")</f>
        <v>169.03</v>
      </c>
      <c r="T2679" t="str">
        <f>_xlfn.XLOOKUP(Table4[[#This Row],[CustomerID]],Customers!A:A,Customers!D:D, "Not Found")</f>
        <v>M</v>
      </c>
      <c r="U2679" s="6">
        <f>_xlfn.XLOOKUP(Table4[[#This Row],[CustomerID]],Customers!A:A,Customers!E:E, "Not Found")</f>
        <v>24703</v>
      </c>
      <c r="V2679">
        <f ca="1">DATEDIF(Table4[[#This Row],[CustomerBirthday]], TODAY(), "Y")</f>
        <v>58</v>
      </c>
      <c r="W2679" t="str" cm="1">
        <f t="array" aca="1" ref="W2679" ca="1">_xlfn.IFS(Table4[[#This Row],[Age]]&lt;25, "Under 25",Table4[[#This Row],[Age]]=34, "25-34", Table4[[#This Row],[Age]]&lt;=49, "35-49", Table4[[#This Row],[Age]]&lt;=64, "50-64", Table4[[#This Row],[Age]]&gt;=65, "65+")</f>
        <v>50-64</v>
      </c>
      <c r="X2679" t="str">
        <f>_xlfn.XLOOKUP(Table4[[#This Row],[StoreID]],Stores!A:A,Stores!B:B, "Not found")</f>
        <v>MegaMart New Michele</v>
      </c>
      <c r="Y2679" t="str">
        <f>_xlfn.XLOOKUP(Table4[[#This Row],[StoreID]],Stores!A:A,Stores!C:C, "Not Found")</f>
        <v>New Michele</v>
      </c>
      <c r="Z2679" t="str">
        <f>_xlfn.XLOOKUP(Table4[[#This Row],[StoreID]],Stores!A:A,Stores!D:D, "Not Found")</f>
        <v>West</v>
      </c>
    </row>
    <row r="2680" spans="1:26">
      <c r="A2680" t="s">
        <v>3546</v>
      </c>
      <c r="B2680" s="1">
        <v>45428</v>
      </c>
      <c r="C2680" t="s">
        <v>403</v>
      </c>
      <c r="D2680" t="s">
        <v>800</v>
      </c>
      <c r="E2680" t="s">
        <v>835</v>
      </c>
      <c r="F2680">
        <v>2</v>
      </c>
      <c r="G2680">
        <v>0.05</v>
      </c>
      <c r="H2680" t="s">
        <v>871</v>
      </c>
      <c r="I2680" s="4">
        <f>Table4[[#This Row],[Quantity]]*Table4[[#This Row],[UnitPrice]]</f>
        <v>3905.3</v>
      </c>
      <c r="J2680" s="4">
        <f>Table4[[#This Row],[Gross Revenue]]*(1-Table4[[#This Row],[Discount]])</f>
        <v>3710.0349999999999</v>
      </c>
      <c r="K2680" s="4">
        <f>Table4[[#This Row],[Quantity]]*Table4[[#This Row],[CostPrice]]</f>
        <v>2902.54</v>
      </c>
      <c r="L2680" s="4">
        <f>Table4[[#This Row],[Net Revenue]]-Table4[[#This Row],[Total Cost]]</f>
        <v>807.49499999999989</v>
      </c>
      <c r="M2680" t="str">
        <f>_xlfn.XLOOKUP(Table4[[#This Row],[ProductID]], Products!A:A,Products!B:B, "Not Found")</f>
        <v>Book Television</v>
      </c>
      <c r="N2680" t="str">
        <f>TEXT(Table4[[#This Row],[Date]], "mmm")</f>
        <v>May</v>
      </c>
      <c r="O2680" t="str">
        <f>TEXT(Table4[[#This Row],[Date]], "yyyy")</f>
        <v>2024</v>
      </c>
      <c r="P2680" t="str">
        <f>_xlfn.XLOOKUP(Table4[[#This Row],[ProductID]],Products!A:A,Products!C:C, "Not Found")</f>
        <v>Electronics</v>
      </c>
      <c r="Q2680" t="str">
        <f>_xlfn.XLOOKUP(Table4[[#This Row],[ProductID]],Products!A:A,Products!D:D,"Not Found")</f>
        <v>Television</v>
      </c>
      <c r="R2680">
        <f>_xlfn.XLOOKUP(Table4[[#This Row],[ProductID]],Products!A:A,Products!E:E,"Not Found")</f>
        <v>1952.65</v>
      </c>
      <c r="S2680">
        <f>_xlfn.XLOOKUP(Table4[[#This Row],[ProductID]],Products!A:A,Products!F:F, "Not Found")</f>
        <v>1451.27</v>
      </c>
      <c r="T2680" t="str">
        <f>_xlfn.XLOOKUP(Table4[[#This Row],[CustomerID]],Customers!A:A,Customers!D:D, "Not Found")</f>
        <v>M</v>
      </c>
      <c r="U2680" s="6">
        <f>_xlfn.XLOOKUP(Table4[[#This Row],[CustomerID]],Customers!A:A,Customers!E:E, "Not Found")</f>
        <v>22241</v>
      </c>
      <c r="V2680">
        <f ca="1">DATEDIF(Table4[[#This Row],[CustomerBirthday]], TODAY(), "Y")</f>
        <v>65</v>
      </c>
      <c r="W2680" t="str" cm="1">
        <f t="array" aca="1" ref="W2680" ca="1">_xlfn.IFS(Table4[[#This Row],[Age]]&lt;25, "Under 25",Table4[[#This Row],[Age]]=34, "25-34", Table4[[#This Row],[Age]]&lt;=49, "35-49", Table4[[#This Row],[Age]]&lt;=64, "50-64", Table4[[#This Row],[Age]]&gt;=65, "65+")</f>
        <v>65+</v>
      </c>
      <c r="X2680" t="str">
        <f>_xlfn.XLOOKUP(Table4[[#This Row],[StoreID]],Stores!A:A,Stores!B:B, "Not found")</f>
        <v>MegaMart Peckmouth</v>
      </c>
      <c r="Y2680" t="str">
        <f>_xlfn.XLOOKUP(Table4[[#This Row],[StoreID]],Stores!A:A,Stores!C:C, "Not Found")</f>
        <v>Peckmouth</v>
      </c>
      <c r="Z2680" t="str">
        <f>_xlfn.XLOOKUP(Table4[[#This Row],[StoreID]],Stores!A:A,Stores!D:D, "Not Found")</f>
        <v>East</v>
      </c>
    </row>
    <row r="2681" spans="1:26">
      <c r="A2681" t="s">
        <v>3547</v>
      </c>
      <c r="B2681" s="1">
        <v>45476</v>
      </c>
      <c r="C2681" t="s">
        <v>355</v>
      </c>
      <c r="D2681" t="s">
        <v>810</v>
      </c>
      <c r="E2681" t="s">
        <v>831</v>
      </c>
      <c r="F2681">
        <v>2</v>
      </c>
      <c r="G2681">
        <v>0</v>
      </c>
      <c r="H2681" t="s">
        <v>868</v>
      </c>
      <c r="I2681" s="4">
        <f>Table4[[#This Row],[Quantity]]*Table4[[#This Row],[UnitPrice]]</f>
        <v>907.24</v>
      </c>
      <c r="J2681" s="4">
        <f>Table4[[#This Row],[Gross Revenue]]*(1-Table4[[#This Row],[Discount]])</f>
        <v>907.24</v>
      </c>
      <c r="K2681" s="4">
        <f>Table4[[#This Row],[Quantity]]*Table4[[#This Row],[CostPrice]]</f>
        <v>633.26</v>
      </c>
      <c r="L2681" s="4">
        <f>Table4[[#This Row],[Net Revenue]]-Table4[[#This Row],[Total Cost]]</f>
        <v>273.98</v>
      </c>
      <c r="M2681" t="str">
        <f>_xlfn.XLOOKUP(Table4[[#This Row],[ProductID]], Products!A:A,Products!B:B, "Not Found")</f>
        <v>Maybe Clothing</v>
      </c>
      <c r="N2681" t="str">
        <f>TEXT(Table4[[#This Row],[Date]], "mmm")</f>
        <v>Jul</v>
      </c>
      <c r="O2681" t="str">
        <f>TEXT(Table4[[#This Row],[Date]], "yyyy")</f>
        <v>2024</v>
      </c>
      <c r="P2681" t="str">
        <f>_xlfn.XLOOKUP(Table4[[#This Row],[ProductID]],Products!A:A,Products!C:C, "Not Found")</f>
        <v>Fashion</v>
      </c>
      <c r="Q2681" t="str">
        <f>_xlfn.XLOOKUP(Table4[[#This Row],[ProductID]],Products!A:A,Products!D:D,"Not Found")</f>
        <v>Clothing</v>
      </c>
      <c r="R2681">
        <f>_xlfn.XLOOKUP(Table4[[#This Row],[ProductID]],Products!A:A,Products!E:E,"Not Found")</f>
        <v>453.62</v>
      </c>
      <c r="S2681">
        <f>_xlfn.XLOOKUP(Table4[[#This Row],[ProductID]],Products!A:A,Products!F:F, "Not Found")</f>
        <v>316.63</v>
      </c>
      <c r="T2681" t="str">
        <f>_xlfn.XLOOKUP(Table4[[#This Row],[CustomerID]],Customers!A:A,Customers!D:D, "Not Found")</f>
        <v>M</v>
      </c>
      <c r="U2681" s="6">
        <f>_xlfn.XLOOKUP(Table4[[#This Row],[CustomerID]],Customers!A:A,Customers!E:E, "Not Found")</f>
        <v>22937</v>
      </c>
      <c r="V2681">
        <f ca="1">DATEDIF(Table4[[#This Row],[CustomerBirthday]], TODAY(), "Y")</f>
        <v>63</v>
      </c>
      <c r="W2681" t="str" cm="1">
        <f t="array" aca="1" ref="W2681" ca="1">_xlfn.IFS(Table4[[#This Row],[Age]]&lt;25, "Under 25",Table4[[#This Row],[Age]]=34, "25-34", Table4[[#This Row],[Age]]&lt;=49, "35-49", Table4[[#This Row],[Age]]&lt;=64, "50-64", Table4[[#This Row],[Age]]&gt;=65, "65+")</f>
        <v>50-64</v>
      </c>
      <c r="X2681" t="str">
        <f>_xlfn.XLOOKUP(Table4[[#This Row],[StoreID]],Stores!A:A,Stores!B:B, "Not found")</f>
        <v>MegaMart Jimenezborough</v>
      </c>
      <c r="Y2681" t="str">
        <f>_xlfn.XLOOKUP(Table4[[#This Row],[StoreID]],Stores!A:A,Stores!C:C, "Not Found")</f>
        <v>Jimenezborough</v>
      </c>
      <c r="Z2681" t="str">
        <f>_xlfn.XLOOKUP(Table4[[#This Row],[StoreID]],Stores!A:A,Stores!D:D, "Not Found")</f>
        <v>South</v>
      </c>
    </row>
    <row r="2682" spans="1:26">
      <c r="A2682" t="s">
        <v>3548</v>
      </c>
      <c r="B2682" s="1">
        <v>45618</v>
      </c>
      <c r="C2682" t="s">
        <v>206</v>
      </c>
      <c r="D2682" t="s">
        <v>728</v>
      </c>
      <c r="E2682" t="s">
        <v>839</v>
      </c>
      <c r="F2682">
        <v>4</v>
      </c>
      <c r="G2682">
        <v>0.1</v>
      </c>
      <c r="H2682" t="s">
        <v>865</v>
      </c>
      <c r="I2682" s="4">
        <f>Table4[[#This Row],[Quantity]]*Table4[[#This Row],[UnitPrice]]</f>
        <v>1272.2</v>
      </c>
      <c r="J2682" s="4">
        <f>Table4[[#This Row],[Gross Revenue]]*(1-Table4[[#This Row],[Discount]])</f>
        <v>1144.98</v>
      </c>
      <c r="K2682" s="4">
        <f>Table4[[#This Row],[Quantity]]*Table4[[#This Row],[CostPrice]]</f>
        <v>749.36</v>
      </c>
      <c r="L2682" s="4">
        <f>Table4[[#This Row],[Net Revenue]]-Table4[[#This Row],[Total Cost]]</f>
        <v>395.62</v>
      </c>
      <c r="M2682" t="str">
        <f>_xlfn.XLOOKUP(Table4[[#This Row],[ProductID]], Products!A:A,Products!B:B, "Not Found")</f>
        <v>Company Fruits</v>
      </c>
      <c r="N2682" t="str">
        <f>TEXT(Table4[[#This Row],[Date]], "mmm")</f>
        <v>Nov</v>
      </c>
      <c r="O2682" t="str">
        <f>TEXT(Table4[[#This Row],[Date]], "yyyy")</f>
        <v>2024</v>
      </c>
      <c r="P2682" t="str">
        <f>_xlfn.XLOOKUP(Table4[[#This Row],[ProductID]],Products!A:A,Products!C:C, "Not Found")</f>
        <v>Groceries</v>
      </c>
      <c r="Q2682" t="str">
        <f>_xlfn.XLOOKUP(Table4[[#This Row],[ProductID]],Products!A:A,Products!D:D,"Not Found")</f>
        <v>Fruits</v>
      </c>
      <c r="R2682">
        <f>_xlfn.XLOOKUP(Table4[[#This Row],[ProductID]],Products!A:A,Products!E:E,"Not Found")</f>
        <v>318.05</v>
      </c>
      <c r="S2682">
        <f>_xlfn.XLOOKUP(Table4[[#This Row],[ProductID]],Products!A:A,Products!F:F, "Not Found")</f>
        <v>187.34</v>
      </c>
      <c r="T2682" t="str">
        <f>_xlfn.XLOOKUP(Table4[[#This Row],[CustomerID]],Customers!A:A,Customers!D:D, "Not Found")</f>
        <v>F</v>
      </c>
      <c r="U2682" s="6">
        <f>_xlfn.XLOOKUP(Table4[[#This Row],[CustomerID]],Customers!A:A,Customers!E:E, "Not Found")</f>
        <v>35905</v>
      </c>
      <c r="V2682">
        <f ca="1">DATEDIF(Table4[[#This Row],[CustomerBirthday]], TODAY(), "Y")</f>
        <v>28</v>
      </c>
      <c r="W2682" t="str" cm="1">
        <f t="array" aca="1" ref="W2682" ca="1">_xlfn.IFS(Table4[[#This Row],[Age]]&lt;25, "Under 25",Table4[[#This Row],[Age]]=34, "25-34", Table4[[#This Row],[Age]]&lt;=49, "35-49", Table4[[#This Row],[Age]]&lt;=64, "50-64", Table4[[#This Row],[Age]]&gt;=65, "65+")</f>
        <v>35-49</v>
      </c>
      <c r="X2682" t="str">
        <f>_xlfn.XLOOKUP(Table4[[#This Row],[StoreID]],Stores!A:A,Stores!B:B, "Not found")</f>
        <v>MegaMart New Michele</v>
      </c>
      <c r="Y2682" t="str">
        <f>_xlfn.XLOOKUP(Table4[[#This Row],[StoreID]],Stores!A:A,Stores!C:C, "Not Found")</f>
        <v>New Michele</v>
      </c>
      <c r="Z2682" t="str">
        <f>_xlfn.XLOOKUP(Table4[[#This Row],[StoreID]],Stores!A:A,Stores!D:D, "Not Found")</f>
        <v>West</v>
      </c>
    </row>
    <row r="2683" spans="1:26">
      <c r="A2683" t="s">
        <v>3549</v>
      </c>
      <c r="B2683" s="1">
        <v>45471</v>
      </c>
      <c r="C2683" t="s">
        <v>574</v>
      </c>
      <c r="D2683" t="s">
        <v>711</v>
      </c>
      <c r="E2683" t="s">
        <v>839</v>
      </c>
      <c r="F2683">
        <v>1</v>
      </c>
      <c r="G2683">
        <v>0</v>
      </c>
      <c r="H2683" t="s">
        <v>865</v>
      </c>
      <c r="I2683" s="4">
        <f>Table4[[#This Row],[Quantity]]*Table4[[#This Row],[UnitPrice]]</f>
        <v>1673.69</v>
      </c>
      <c r="J2683" s="4">
        <f>Table4[[#This Row],[Gross Revenue]]*(1-Table4[[#This Row],[Discount]])</f>
        <v>1673.69</v>
      </c>
      <c r="K2683" s="4">
        <f>Table4[[#This Row],[Quantity]]*Table4[[#This Row],[CostPrice]]</f>
        <v>1323.38</v>
      </c>
      <c r="L2683" s="4">
        <f>Table4[[#This Row],[Net Revenue]]-Table4[[#This Row],[Total Cost]]</f>
        <v>350.30999999999995</v>
      </c>
      <c r="M2683" t="str">
        <f>_xlfn.XLOOKUP(Table4[[#This Row],[ProductID]], Products!A:A,Products!B:B, "Not Found")</f>
        <v>Like Camera</v>
      </c>
      <c r="N2683" t="str">
        <f>TEXT(Table4[[#This Row],[Date]], "mmm")</f>
        <v>Jun</v>
      </c>
      <c r="O2683" t="str">
        <f>TEXT(Table4[[#This Row],[Date]], "yyyy")</f>
        <v>2024</v>
      </c>
      <c r="P2683" t="str">
        <f>_xlfn.XLOOKUP(Table4[[#This Row],[ProductID]],Products!A:A,Products!C:C, "Not Found")</f>
        <v>Electronics</v>
      </c>
      <c r="Q2683" t="str">
        <f>_xlfn.XLOOKUP(Table4[[#This Row],[ProductID]],Products!A:A,Products!D:D,"Not Found")</f>
        <v>Camera</v>
      </c>
      <c r="R2683">
        <f>_xlfn.XLOOKUP(Table4[[#This Row],[ProductID]],Products!A:A,Products!E:E,"Not Found")</f>
        <v>1673.69</v>
      </c>
      <c r="S2683">
        <f>_xlfn.XLOOKUP(Table4[[#This Row],[ProductID]],Products!A:A,Products!F:F, "Not Found")</f>
        <v>1323.38</v>
      </c>
      <c r="T2683" t="str">
        <f>_xlfn.XLOOKUP(Table4[[#This Row],[CustomerID]],Customers!A:A,Customers!D:D, "Not Found")</f>
        <v>M</v>
      </c>
      <c r="U2683" s="6">
        <f>_xlfn.XLOOKUP(Table4[[#This Row],[CustomerID]],Customers!A:A,Customers!E:E, "Not Found")</f>
        <v>33491</v>
      </c>
      <c r="V2683">
        <f ca="1">DATEDIF(Table4[[#This Row],[CustomerBirthday]], TODAY(), "Y")</f>
        <v>34</v>
      </c>
      <c r="W2683" t="str" cm="1">
        <f t="array" aca="1" ref="W2683" ca="1">_xlfn.IFS(Table4[[#This Row],[Age]]&lt;25, "Under 25",Table4[[#This Row],[Age]]=34, "25-34", Table4[[#This Row],[Age]]&lt;=49, "35-49", Table4[[#This Row],[Age]]&lt;=64, "50-64", Table4[[#This Row],[Age]]&gt;=65, "65+")</f>
        <v>25-34</v>
      </c>
      <c r="X2683" t="str">
        <f>_xlfn.XLOOKUP(Table4[[#This Row],[StoreID]],Stores!A:A,Stores!B:B, "Not found")</f>
        <v>MegaMart New Michele</v>
      </c>
      <c r="Y2683" t="str">
        <f>_xlfn.XLOOKUP(Table4[[#This Row],[StoreID]],Stores!A:A,Stores!C:C, "Not Found")</f>
        <v>New Michele</v>
      </c>
      <c r="Z2683" t="str">
        <f>_xlfn.XLOOKUP(Table4[[#This Row],[StoreID]],Stores!A:A,Stores!D:D, "Not Found")</f>
        <v>West</v>
      </c>
    </row>
    <row r="2684" spans="1:26">
      <c r="A2684" t="s">
        <v>3550</v>
      </c>
      <c r="B2684" s="1">
        <v>45622</v>
      </c>
      <c r="C2684" t="s">
        <v>36</v>
      </c>
      <c r="D2684" t="s">
        <v>718</v>
      </c>
      <c r="E2684" t="s">
        <v>842</v>
      </c>
      <c r="F2684">
        <v>1</v>
      </c>
      <c r="G2684">
        <v>0.05</v>
      </c>
      <c r="H2684" t="s">
        <v>868</v>
      </c>
      <c r="I2684" s="4">
        <f>Table4[[#This Row],[Quantity]]*Table4[[#This Row],[UnitPrice]]</f>
        <v>337.63</v>
      </c>
      <c r="J2684" s="4">
        <f>Table4[[#This Row],[Gross Revenue]]*(1-Table4[[#This Row],[Discount]])</f>
        <v>320.74849999999998</v>
      </c>
      <c r="K2684" s="4">
        <f>Table4[[#This Row],[Quantity]]*Table4[[#This Row],[CostPrice]]</f>
        <v>169.03</v>
      </c>
      <c r="L2684" s="4">
        <f>Table4[[#This Row],[Net Revenue]]-Table4[[#This Row],[Total Cost]]</f>
        <v>151.71849999999998</v>
      </c>
      <c r="M2684" t="str">
        <f>_xlfn.XLOOKUP(Table4[[#This Row],[ProductID]], Products!A:A,Products!B:B, "Not Found")</f>
        <v>Here Footwear</v>
      </c>
      <c r="N2684" t="str">
        <f>TEXT(Table4[[#This Row],[Date]], "mmm")</f>
        <v>Nov</v>
      </c>
      <c r="O2684" t="str">
        <f>TEXT(Table4[[#This Row],[Date]], "yyyy")</f>
        <v>2024</v>
      </c>
      <c r="P2684" t="str">
        <f>_xlfn.XLOOKUP(Table4[[#This Row],[ProductID]],Products!A:A,Products!C:C, "Not Found")</f>
        <v>Fashion</v>
      </c>
      <c r="Q2684" t="str">
        <f>_xlfn.XLOOKUP(Table4[[#This Row],[ProductID]],Products!A:A,Products!D:D,"Not Found")</f>
        <v>Footwear</v>
      </c>
      <c r="R2684">
        <f>_xlfn.XLOOKUP(Table4[[#This Row],[ProductID]],Products!A:A,Products!E:E,"Not Found")</f>
        <v>337.63</v>
      </c>
      <c r="S2684">
        <f>_xlfn.XLOOKUP(Table4[[#This Row],[ProductID]],Products!A:A,Products!F:F, "Not Found")</f>
        <v>169.03</v>
      </c>
      <c r="T2684" t="str">
        <f>_xlfn.XLOOKUP(Table4[[#This Row],[CustomerID]],Customers!A:A,Customers!D:D, "Not Found")</f>
        <v>M</v>
      </c>
      <c r="U2684" s="6">
        <f>_xlfn.XLOOKUP(Table4[[#This Row],[CustomerID]],Customers!A:A,Customers!E:E, "Not Found")</f>
        <v>22233</v>
      </c>
      <c r="V2684">
        <f ca="1">DATEDIF(Table4[[#This Row],[CustomerBirthday]], TODAY(), "Y")</f>
        <v>65</v>
      </c>
      <c r="W2684" t="str" cm="1">
        <f t="array" aca="1" ref="W2684" ca="1">_xlfn.IFS(Table4[[#This Row],[Age]]&lt;25, "Under 25",Table4[[#This Row],[Age]]=34, "25-34", Table4[[#This Row],[Age]]&lt;=49, "35-49", Table4[[#This Row],[Age]]&lt;=64, "50-64", Table4[[#This Row],[Age]]&gt;=65, "65+")</f>
        <v>65+</v>
      </c>
      <c r="X2684" t="str">
        <f>_xlfn.XLOOKUP(Table4[[#This Row],[StoreID]],Stores!A:A,Stores!B:B, "Not found")</f>
        <v>MegaMart Brianahaven</v>
      </c>
      <c r="Y2684" t="str">
        <f>_xlfn.XLOOKUP(Table4[[#This Row],[StoreID]],Stores!A:A,Stores!C:C, "Not Found")</f>
        <v>Brianahaven</v>
      </c>
      <c r="Z2684" t="str">
        <f>_xlfn.XLOOKUP(Table4[[#This Row],[StoreID]],Stores!A:A,Stores!D:D, "Not Found")</f>
        <v>North</v>
      </c>
    </row>
    <row r="2685" spans="1:26">
      <c r="A2685" t="s">
        <v>3551</v>
      </c>
      <c r="B2685" s="1">
        <v>45294</v>
      </c>
      <c r="C2685" t="s">
        <v>51</v>
      </c>
      <c r="D2685" t="s">
        <v>747</v>
      </c>
      <c r="E2685" t="s">
        <v>846</v>
      </c>
      <c r="F2685">
        <v>4</v>
      </c>
      <c r="G2685">
        <v>0.05</v>
      </c>
      <c r="H2685" t="s">
        <v>871</v>
      </c>
      <c r="I2685" s="4">
        <f>Table4[[#This Row],[Quantity]]*Table4[[#This Row],[UnitPrice]]</f>
        <v>4539.2</v>
      </c>
      <c r="J2685" s="4">
        <f>Table4[[#This Row],[Gross Revenue]]*(1-Table4[[#This Row],[Discount]])</f>
        <v>4312.24</v>
      </c>
      <c r="K2685" s="4">
        <f>Table4[[#This Row],[Quantity]]*Table4[[#This Row],[CostPrice]]</f>
        <v>2700.4</v>
      </c>
      <c r="L2685" s="4">
        <f>Table4[[#This Row],[Net Revenue]]-Table4[[#This Row],[Total Cost]]</f>
        <v>1611.8399999999997</v>
      </c>
      <c r="M2685" t="str">
        <f>_xlfn.XLOOKUP(Table4[[#This Row],[ProductID]], Products!A:A,Products!B:B, "Not Found")</f>
        <v>World Watches</v>
      </c>
      <c r="N2685" t="str">
        <f>TEXT(Table4[[#This Row],[Date]], "mmm")</f>
        <v>Jan</v>
      </c>
      <c r="O2685" t="str">
        <f>TEXT(Table4[[#This Row],[Date]], "yyyy")</f>
        <v>2024</v>
      </c>
      <c r="P2685" t="str">
        <f>_xlfn.XLOOKUP(Table4[[#This Row],[ProductID]],Products!A:A,Products!C:C, "Not Found")</f>
        <v>Fashion</v>
      </c>
      <c r="Q2685" t="str">
        <f>_xlfn.XLOOKUP(Table4[[#This Row],[ProductID]],Products!A:A,Products!D:D,"Not Found")</f>
        <v>Watches</v>
      </c>
      <c r="R2685">
        <f>_xlfn.XLOOKUP(Table4[[#This Row],[ProductID]],Products!A:A,Products!E:E,"Not Found")</f>
        <v>1134.8</v>
      </c>
      <c r="S2685">
        <f>_xlfn.XLOOKUP(Table4[[#This Row],[ProductID]],Products!A:A,Products!F:F, "Not Found")</f>
        <v>675.1</v>
      </c>
      <c r="T2685" t="str">
        <f>_xlfn.XLOOKUP(Table4[[#This Row],[CustomerID]],Customers!A:A,Customers!D:D, "Not Found")</f>
        <v>M</v>
      </c>
      <c r="U2685" s="6">
        <f>_xlfn.XLOOKUP(Table4[[#This Row],[CustomerID]],Customers!A:A,Customers!E:E, "Not Found")</f>
        <v>32850</v>
      </c>
      <c r="V2685">
        <f ca="1">DATEDIF(Table4[[#This Row],[CustomerBirthday]], TODAY(), "Y")</f>
        <v>36</v>
      </c>
      <c r="W2685" t="str" cm="1">
        <f t="array" aca="1" ref="W2685" ca="1">_xlfn.IFS(Table4[[#This Row],[Age]]&lt;25, "Under 25",Table4[[#This Row],[Age]]=34, "25-34", Table4[[#This Row],[Age]]&lt;=49, "35-49", Table4[[#This Row],[Age]]&lt;=64, "50-64", Table4[[#This Row],[Age]]&gt;=65, "65+")</f>
        <v>35-49</v>
      </c>
      <c r="X2685" t="str">
        <f>_xlfn.XLOOKUP(Table4[[#This Row],[StoreID]],Stores!A:A,Stores!B:B, "Not found")</f>
        <v>MegaMart Johnmouth</v>
      </c>
      <c r="Y2685" t="str">
        <f>_xlfn.XLOOKUP(Table4[[#This Row],[StoreID]],Stores!A:A,Stores!C:C, "Not Found")</f>
        <v>Johnmouth</v>
      </c>
      <c r="Z2685" t="str">
        <f>_xlfn.XLOOKUP(Table4[[#This Row],[StoreID]],Stores!A:A,Stores!D:D, "Not Found")</f>
        <v>East</v>
      </c>
    </row>
    <row r="2686" spans="1:26">
      <c r="A2686" t="s">
        <v>3552</v>
      </c>
      <c r="B2686" s="1">
        <v>45526</v>
      </c>
      <c r="C2686" t="s">
        <v>105</v>
      </c>
      <c r="D2686" t="s">
        <v>814</v>
      </c>
      <c r="E2686" t="s">
        <v>831</v>
      </c>
      <c r="F2686">
        <v>3</v>
      </c>
      <c r="G2686">
        <v>0.05</v>
      </c>
      <c r="H2686" t="s">
        <v>875</v>
      </c>
      <c r="I2686" s="4">
        <f>Table4[[#This Row],[Quantity]]*Table4[[#This Row],[UnitPrice]]</f>
        <v>3859.6499999999996</v>
      </c>
      <c r="J2686" s="4">
        <f>Table4[[#This Row],[Gross Revenue]]*(1-Table4[[#This Row],[Discount]])</f>
        <v>3666.6674999999996</v>
      </c>
      <c r="K2686" s="4">
        <f>Table4[[#This Row],[Quantity]]*Table4[[#This Row],[CostPrice]]</f>
        <v>2392.62</v>
      </c>
      <c r="L2686" s="4">
        <f>Table4[[#This Row],[Net Revenue]]-Table4[[#This Row],[Total Cost]]</f>
        <v>1274.0474999999997</v>
      </c>
      <c r="M2686" t="str">
        <f>_xlfn.XLOOKUP(Table4[[#This Row],[ProductID]], Products!A:A,Products!B:B, "Not Found")</f>
        <v>Least Accessories</v>
      </c>
      <c r="N2686" t="str">
        <f>TEXT(Table4[[#This Row],[Date]], "mmm")</f>
        <v>Aug</v>
      </c>
      <c r="O2686" t="str">
        <f>TEXT(Table4[[#This Row],[Date]], "yyyy")</f>
        <v>2024</v>
      </c>
      <c r="P2686" t="str">
        <f>_xlfn.XLOOKUP(Table4[[#This Row],[ProductID]],Products!A:A,Products!C:C, "Not Found")</f>
        <v>Fashion</v>
      </c>
      <c r="Q2686" t="str">
        <f>_xlfn.XLOOKUP(Table4[[#This Row],[ProductID]],Products!A:A,Products!D:D,"Not Found")</f>
        <v>Accessories</v>
      </c>
      <c r="R2686">
        <f>_xlfn.XLOOKUP(Table4[[#This Row],[ProductID]],Products!A:A,Products!E:E,"Not Found")</f>
        <v>1286.55</v>
      </c>
      <c r="S2686">
        <f>_xlfn.XLOOKUP(Table4[[#This Row],[ProductID]],Products!A:A,Products!F:F, "Not Found")</f>
        <v>797.54</v>
      </c>
      <c r="T2686" t="str">
        <f>_xlfn.XLOOKUP(Table4[[#This Row],[CustomerID]],Customers!A:A,Customers!D:D, "Not Found")</f>
        <v>M</v>
      </c>
      <c r="U2686" s="6">
        <f>_xlfn.XLOOKUP(Table4[[#This Row],[CustomerID]],Customers!A:A,Customers!E:E, "Not Found")</f>
        <v>37990</v>
      </c>
      <c r="V2686">
        <f ca="1">DATEDIF(Table4[[#This Row],[CustomerBirthday]], TODAY(), "Y")</f>
        <v>22</v>
      </c>
      <c r="W2686" t="str" cm="1">
        <f t="array" aca="1" ref="W2686" ca="1">_xlfn.IFS(Table4[[#This Row],[Age]]&lt;25, "Under 25",Table4[[#This Row],[Age]]=34, "25-34", Table4[[#This Row],[Age]]&lt;=49, "35-49", Table4[[#This Row],[Age]]&lt;=64, "50-64", Table4[[#This Row],[Age]]&gt;=65, "65+")</f>
        <v>Under 25</v>
      </c>
      <c r="X2686" t="str">
        <f>_xlfn.XLOOKUP(Table4[[#This Row],[StoreID]],Stores!A:A,Stores!B:B, "Not found")</f>
        <v>MegaMart Jimenezborough</v>
      </c>
      <c r="Y2686" t="str">
        <f>_xlfn.XLOOKUP(Table4[[#This Row],[StoreID]],Stores!A:A,Stores!C:C, "Not Found")</f>
        <v>Jimenezborough</v>
      </c>
      <c r="Z2686" t="str">
        <f>_xlfn.XLOOKUP(Table4[[#This Row],[StoreID]],Stores!A:A,Stores!D:D, "Not Found")</f>
        <v>South</v>
      </c>
    </row>
    <row r="2687" spans="1:26">
      <c r="A2687" t="s">
        <v>3553</v>
      </c>
      <c r="B2687" s="1">
        <v>45778</v>
      </c>
      <c r="C2687" t="s">
        <v>403</v>
      </c>
      <c r="D2687" t="s">
        <v>802</v>
      </c>
      <c r="E2687" t="s">
        <v>831</v>
      </c>
      <c r="F2687">
        <v>1</v>
      </c>
      <c r="G2687">
        <v>0.15</v>
      </c>
      <c r="H2687" t="s">
        <v>868</v>
      </c>
      <c r="I2687" s="4">
        <f>Table4[[#This Row],[Quantity]]*Table4[[#This Row],[UnitPrice]]</f>
        <v>366.93</v>
      </c>
      <c r="J2687" s="4">
        <f>Table4[[#This Row],[Gross Revenue]]*(1-Table4[[#This Row],[Discount]])</f>
        <v>311.89049999999997</v>
      </c>
      <c r="K2687" s="4">
        <f>Table4[[#This Row],[Quantity]]*Table4[[#This Row],[CostPrice]]</f>
        <v>285.23</v>
      </c>
      <c r="L2687" s="4">
        <f>Table4[[#This Row],[Net Revenue]]-Table4[[#This Row],[Total Cost]]</f>
        <v>26.660499999999956</v>
      </c>
      <c r="M2687" t="str">
        <f>_xlfn.XLOOKUP(Table4[[#This Row],[ProductID]], Products!A:A,Products!B:B, "Not Found")</f>
        <v>Stage Footwear</v>
      </c>
      <c r="N2687" t="str">
        <f>TEXT(Table4[[#This Row],[Date]], "mmm")</f>
        <v>May</v>
      </c>
      <c r="O2687" t="str">
        <f>TEXT(Table4[[#This Row],[Date]], "yyyy")</f>
        <v>2025</v>
      </c>
      <c r="P2687" t="str">
        <f>_xlfn.XLOOKUP(Table4[[#This Row],[ProductID]],Products!A:A,Products!C:C, "Not Found")</f>
        <v>Fashion</v>
      </c>
      <c r="Q2687" t="str">
        <f>_xlfn.XLOOKUP(Table4[[#This Row],[ProductID]],Products!A:A,Products!D:D,"Not Found")</f>
        <v>Footwear</v>
      </c>
      <c r="R2687">
        <f>_xlfn.XLOOKUP(Table4[[#This Row],[ProductID]],Products!A:A,Products!E:E,"Not Found")</f>
        <v>366.93</v>
      </c>
      <c r="S2687">
        <f>_xlfn.XLOOKUP(Table4[[#This Row],[ProductID]],Products!A:A,Products!F:F, "Not Found")</f>
        <v>285.23</v>
      </c>
      <c r="T2687" t="str">
        <f>_xlfn.XLOOKUP(Table4[[#This Row],[CustomerID]],Customers!A:A,Customers!D:D, "Not Found")</f>
        <v>M</v>
      </c>
      <c r="U2687" s="6">
        <f>_xlfn.XLOOKUP(Table4[[#This Row],[CustomerID]],Customers!A:A,Customers!E:E, "Not Found")</f>
        <v>22241</v>
      </c>
      <c r="V2687">
        <f ca="1">DATEDIF(Table4[[#This Row],[CustomerBirthday]], TODAY(), "Y")</f>
        <v>65</v>
      </c>
      <c r="W2687" t="str" cm="1">
        <f t="array" aca="1" ref="W2687" ca="1">_xlfn.IFS(Table4[[#This Row],[Age]]&lt;25, "Under 25",Table4[[#This Row],[Age]]=34, "25-34", Table4[[#This Row],[Age]]&lt;=49, "35-49", Table4[[#This Row],[Age]]&lt;=64, "50-64", Table4[[#This Row],[Age]]&gt;=65, "65+")</f>
        <v>65+</v>
      </c>
      <c r="X2687" t="str">
        <f>_xlfn.XLOOKUP(Table4[[#This Row],[StoreID]],Stores!A:A,Stores!B:B, "Not found")</f>
        <v>MegaMart Jimenezborough</v>
      </c>
      <c r="Y2687" t="str">
        <f>_xlfn.XLOOKUP(Table4[[#This Row],[StoreID]],Stores!A:A,Stores!C:C, "Not Found")</f>
        <v>Jimenezborough</v>
      </c>
      <c r="Z2687" t="str">
        <f>_xlfn.XLOOKUP(Table4[[#This Row],[StoreID]],Stores!A:A,Stores!D:D, "Not Found")</f>
        <v>South</v>
      </c>
    </row>
    <row r="2688" spans="1:26">
      <c r="A2688" t="s">
        <v>3554</v>
      </c>
      <c r="B2688" s="1">
        <v>45332</v>
      </c>
      <c r="C2688" t="s">
        <v>399</v>
      </c>
      <c r="D2688" t="s">
        <v>786</v>
      </c>
      <c r="E2688" t="s">
        <v>846</v>
      </c>
      <c r="F2688">
        <v>4</v>
      </c>
      <c r="G2688">
        <v>0.05</v>
      </c>
      <c r="H2688" t="s">
        <v>875</v>
      </c>
      <c r="I2688" s="4">
        <f>Table4[[#This Row],[Quantity]]*Table4[[#This Row],[UnitPrice]]</f>
        <v>116.96</v>
      </c>
      <c r="J2688" s="4">
        <f>Table4[[#This Row],[Gross Revenue]]*(1-Table4[[#This Row],[Discount]])</f>
        <v>111.11199999999999</v>
      </c>
      <c r="K2688" s="4">
        <f>Table4[[#This Row],[Quantity]]*Table4[[#This Row],[CostPrice]]</f>
        <v>61.12</v>
      </c>
      <c r="L2688" s="4">
        <f>Table4[[#This Row],[Net Revenue]]-Table4[[#This Row],[Total Cost]]</f>
        <v>49.991999999999997</v>
      </c>
      <c r="M2688" t="str">
        <f>_xlfn.XLOOKUP(Table4[[#This Row],[ProductID]], Products!A:A,Products!B:B, "Not Found")</f>
        <v>National Watches</v>
      </c>
      <c r="N2688" t="str">
        <f>TEXT(Table4[[#This Row],[Date]], "mmm")</f>
        <v>Feb</v>
      </c>
      <c r="O2688" t="str">
        <f>TEXT(Table4[[#This Row],[Date]], "yyyy")</f>
        <v>2024</v>
      </c>
      <c r="P2688" t="str">
        <f>_xlfn.XLOOKUP(Table4[[#This Row],[ProductID]],Products!A:A,Products!C:C, "Not Found")</f>
        <v>Fashion</v>
      </c>
      <c r="Q2688" t="str">
        <f>_xlfn.XLOOKUP(Table4[[#This Row],[ProductID]],Products!A:A,Products!D:D,"Not Found")</f>
        <v>Watches</v>
      </c>
      <c r="R2688">
        <f>_xlfn.XLOOKUP(Table4[[#This Row],[ProductID]],Products!A:A,Products!E:E,"Not Found")</f>
        <v>29.24</v>
      </c>
      <c r="S2688">
        <f>_xlfn.XLOOKUP(Table4[[#This Row],[ProductID]],Products!A:A,Products!F:F, "Not Found")</f>
        <v>15.28</v>
      </c>
      <c r="T2688" t="str">
        <f>_xlfn.XLOOKUP(Table4[[#This Row],[CustomerID]],Customers!A:A,Customers!D:D, "Not Found")</f>
        <v>F</v>
      </c>
      <c r="U2688" s="6">
        <f>_xlfn.XLOOKUP(Table4[[#This Row],[CustomerID]],Customers!A:A,Customers!E:E, "Not Found")</f>
        <v>34980</v>
      </c>
      <c r="V2688">
        <f ca="1">DATEDIF(Table4[[#This Row],[CustomerBirthday]], TODAY(), "Y")</f>
        <v>30</v>
      </c>
      <c r="W2688" t="str" cm="1">
        <f t="array" aca="1" ref="W2688" ca="1">_xlfn.IFS(Table4[[#This Row],[Age]]&lt;25, "Under 25",Table4[[#This Row],[Age]]=34, "25-34", Table4[[#This Row],[Age]]&lt;=49, "35-49", Table4[[#This Row],[Age]]&lt;=64, "50-64", Table4[[#This Row],[Age]]&gt;=65, "65+")</f>
        <v>35-49</v>
      </c>
      <c r="X2688" t="str">
        <f>_xlfn.XLOOKUP(Table4[[#This Row],[StoreID]],Stores!A:A,Stores!B:B, "Not found")</f>
        <v>MegaMart Johnmouth</v>
      </c>
      <c r="Y2688" t="str">
        <f>_xlfn.XLOOKUP(Table4[[#This Row],[StoreID]],Stores!A:A,Stores!C:C, "Not Found")</f>
        <v>Johnmouth</v>
      </c>
      <c r="Z2688" t="str">
        <f>_xlfn.XLOOKUP(Table4[[#This Row],[StoreID]],Stores!A:A,Stores!D:D, "Not Found")</f>
        <v>East</v>
      </c>
    </row>
    <row r="2689" spans="1:26">
      <c r="A2689" t="s">
        <v>3555</v>
      </c>
      <c r="B2689" s="1">
        <v>45455</v>
      </c>
      <c r="C2689" t="s">
        <v>302</v>
      </c>
      <c r="D2689" t="s">
        <v>736</v>
      </c>
      <c r="E2689" t="s">
        <v>842</v>
      </c>
      <c r="F2689">
        <v>4</v>
      </c>
      <c r="G2689">
        <v>0.1</v>
      </c>
      <c r="H2689" t="s">
        <v>871</v>
      </c>
      <c r="I2689" s="4">
        <f>Table4[[#This Row],[Quantity]]*Table4[[#This Row],[UnitPrice]]</f>
        <v>492.76</v>
      </c>
      <c r="J2689" s="4">
        <f>Table4[[#This Row],[Gross Revenue]]*(1-Table4[[#This Row],[Discount]])</f>
        <v>443.48399999999998</v>
      </c>
      <c r="K2689" s="4">
        <f>Table4[[#This Row],[Quantity]]*Table4[[#This Row],[CostPrice]]</f>
        <v>321.44</v>
      </c>
      <c r="L2689" s="4">
        <f>Table4[[#This Row],[Net Revenue]]-Table4[[#This Row],[Total Cost]]</f>
        <v>122.04399999999998</v>
      </c>
      <c r="M2689" t="str">
        <f>_xlfn.XLOOKUP(Table4[[#This Row],[ProductID]], Products!A:A,Products!B:B, "Not Found")</f>
        <v>Us Snacks</v>
      </c>
      <c r="N2689" t="str">
        <f>TEXT(Table4[[#This Row],[Date]], "mmm")</f>
        <v>Jun</v>
      </c>
      <c r="O2689" t="str">
        <f>TEXT(Table4[[#This Row],[Date]], "yyyy")</f>
        <v>2024</v>
      </c>
      <c r="P2689" t="str">
        <f>_xlfn.XLOOKUP(Table4[[#This Row],[ProductID]],Products!A:A,Products!C:C, "Not Found")</f>
        <v>Groceries</v>
      </c>
      <c r="Q2689" t="str">
        <f>_xlfn.XLOOKUP(Table4[[#This Row],[ProductID]],Products!A:A,Products!D:D,"Not Found")</f>
        <v>Snacks</v>
      </c>
      <c r="R2689">
        <f>_xlfn.XLOOKUP(Table4[[#This Row],[ProductID]],Products!A:A,Products!E:E,"Not Found")</f>
        <v>123.19</v>
      </c>
      <c r="S2689">
        <f>_xlfn.XLOOKUP(Table4[[#This Row],[ProductID]],Products!A:A,Products!F:F, "Not Found")</f>
        <v>80.36</v>
      </c>
      <c r="T2689" t="str">
        <f>_xlfn.XLOOKUP(Table4[[#This Row],[CustomerID]],Customers!A:A,Customers!D:D, "Not Found")</f>
        <v>F</v>
      </c>
      <c r="U2689" s="6">
        <f>_xlfn.XLOOKUP(Table4[[#This Row],[CustomerID]],Customers!A:A,Customers!E:E, "Not Found")</f>
        <v>37929</v>
      </c>
      <c r="V2689">
        <f ca="1">DATEDIF(Table4[[#This Row],[CustomerBirthday]], TODAY(), "Y")</f>
        <v>22</v>
      </c>
      <c r="W2689" t="str" cm="1">
        <f t="array" aca="1" ref="W2689" ca="1">_xlfn.IFS(Table4[[#This Row],[Age]]&lt;25, "Under 25",Table4[[#This Row],[Age]]=34, "25-34", Table4[[#This Row],[Age]]&lt;=49, "35-49", Table4[[#This Row],[Age]]&lt;=64, "50-64", Table4[[#This Row],[Age]]&gt;=65, "65+")</f>
        <v>Under 25</v>
      </c>
      <c r="X2689" t="str">
        <f>_xlfn.XLOOKUP(Table4[[#This Row],[StoreID]],Stores!A:A,Stores!B:B, "Not found")</f>
        <v>MegaMart Brianahaven</v>
      </c>
      <c r="Y2689" t="str">
        <f>_xlfn.XLOOKUP(Table4[[#This Row],[StoreID]],Stores!A:A,Stores!C:C, "Not Found")</f>
        <v>Brianahaven</v>
      </c>
      <c r="Z2689" t="str">
        <f>_xlfn.XLOOKUP(Table4[[#This Row],[StoreID]],Stores!A:A,Stores!D:D, "Not Found")</f>
        <v>North</v>
      </c>
    </row>
    <row r="2690" spans="1:26">
      <c r="A2690" t="s">
        <v>3556</v>
      </c>
      <c r="B2690" s="1">
        <v>45865</v>
      </c>
      <c r="C2690" t="s">
        <v>313</v>
      </c>
      <c r="D2690" t="s">
        <v>722</v>
      </c>
      <c r="E2690" t="s">
        <v>846</v>
      </c>
      <c r="F2690">
        <v>3</v>
      </c>
      <c r="G2690">
        <v>0</v>
      </c>
      <c r="H2690" t="s">
        <v>868</v>
      </c>
      <c r="I2690" s="4">
        <f>Table4[[#This Row],[Quantity]]*Table4[[#This Row],[UnitPrice]]</f>
        <v>5561.3099999999995</v>
      </c>
      <c r="J2690" s="4">
        <f>Table4[[#This Row],[Gross Revenue]]*(1-Table4[[#This Row],[Discount]])</f>
        <v>5561.3099999999995</v>
      </c>
      <c r="K2690" s="4">
        <f>Table4[[#This Row],[Quantity]]*Table4[[#This Row],[CostPrice]]</f>
        <v>4090.56</v>
      </c>
      <c r="L2690" s="4">
        <f>Table4[[#This Row],[Net Revenue]]-Table4[[#This Row],[Total Cost]]</f>
        <v>1470.7499999999995</v>
      </c>
      <c r="M2690" t="str">
        <f>_xlfn.XLOOKUP(Table4[[#This Row],[ProductID]], Products!A:A,Products!B:B, "Not Found")</f>
        <v>Four Accessories</v>
      </c>
      <c r="N2690" t="str">
        <f>TEXT(Table4[[#This Row],[Date]], "mmm")</f>
        <v>Jul</v>
      </c>
      <c r="O2690" t="str">
        <f>TEXT(Table4[[#This Row],[Date]], "yyyy")</f>
        <v>2025</v>
      </c>
      <c r="P2690" t="str">
        <f>_xlfn.XLOOKUP(Table4[[#This Row],[ProductID]],Products!A:A,Products!C:C, "Not Found")</f>
        <v>Fashion</v>
      </c>
      <c r="Q2690" t="str">
        <f>_xlfn.XLOOKUP(Table4[[#This Row],[ProductID]],Products!A:A,Products!D:D,"Not Found")</f>
        <v>Accessories</v>
      </c>
      <c r="R2690">
        <f>_xlfn.XLOOKUP(Table4[[#This Row],[ProductID]],Products!A:A,Products!E:E,"Not Found")</f>
        <v>1853.77</v>
      </c>
      <c r="S2690">
        <f>_xlfn.XLOOKUP(Table4[[#This Row],[ProductID]],Products!A:A,Products!F:F, "Not Found")</f>
        <v>1363.52</v>
      </c>
      <c r="T2690" t="str">
        <f>_xlfn.XLOOKUP(Table4[[#This Row],[CustomerID]],Customers!A:A,Customers!D:D, "Not Found")</f>
        <v>F</v>
      </c>
      <c r="U2690" s="6">
        <f>_xlfn.XLOOKUP(Table4[[#This Row],[CustomerID]],Customers!A:A,Customers!E:E, "Not Found")</f>
        <v>29674</v>
      </c>
      <c r="V2690">
        <f ca="1">DATEDIF(Table4[[#This Row],[CustomerBirthday]], TODAY(), "Y")</f>
        <v>45</v>
      </c>
      <c r="W2690" t="str" cm="1">
        <f t="array" aca="1" ref="W2690" ca="1">_xlfn.IFS(Table4[[#This Row],[Age]]&lt;25, "Under 25",Table4[[#This Row],[Age]]=34, "25-34", Table4[[#This Row],[Age]]&lt;=49, "35-49", Table4[[#This Row],[Age]]&lt;=64, "50-64", Table4[[#This Row],[Age]]&gt;=65, "65+")</f>
        <v>35-49</v>
      </c>
      <c r="X2690" t="str">
        <f>_xlfn.XLOOKUP(Table4[[#This Row],[StoreID]],Stores!A:A,Stores!B:B, "Not found")</f>
        <v>MegaMart Johnmouth</v>
      </c>
      <c r="Y2690" t="str">
        <f>_xlfn.XLOOKUP(Table4[[#This Row],[StoreID]],Stores!A:A,Stores!C:C, "Not Found")</f>
        <v>Johnmouth</v>
      </c>
      <c r="Z2690" t="str">
        <f>_xlfn.XLOOKUP(Table4[[#This Row],[StoreID]],Stores!A:A,Stores!D:D, "Not Found")</f>
        <v>East</v>
      </c>
    </row>
    <row r="2691" spans="1:26">
      <c r="A2691" t="s">
        <v>3557</v>
      </c>
      <c r="B2691" s="1">
        <v>45794</v>
      </c>
      <c r="C2691" t="s">
        <v>467</v>
      </c>
      <c r="D2691" t="s">
        <v>739</v>
      </c>
      <c r="E2691" t="s">
        <v>846</v>
      </c>
      <c r="F2691">
        <v>2</v>
      </c>
      <c r="G2691">
        <v>0.05</v>
      </c>
      <c r="H2691" t="s">
        <v>871</v>
      </c>
      <c r="I2691" s="4">
        <f>Table4[[#This Row],[Quantity]]*Table4[[#This Row],[UnitPrice]]</f>
        <v>2388.2399999999998</v>
      </c>
      <c r="J2691" s="4">
        <f>Table4[[#This Row],[Gross Revenue]]*(1-Table4[[#This Row],[Discount]])</f>
        <v>2268.8279999999995</v>
      </c>
      <c r="K2691" s="4">
        <f>Table4[[#This Row],[Quantity]]*Table4[[#This Row],[CostPrice]]</f>
        <v>1677.9</v>
      </c>
      <c r="L2691" s="4">
        <f>Table4[[#This Row],[Net Revenue]]-Table4[[#This Row],[Total Cost]]</f>
        <v>590.92799999999943</v>
      </c>
      <c r="M2691" t="str">
        <f>_xlfn.XLOOKUP(Table4[[#This Row],[ProductID]], Products!A:A,Products!B:B, "Not Found")</f>
        <v>Step Smartphone</v>
      </c>
      <c r="N2691" t="str">
        <f>TEXT(Table4[[#This Row],[Date]], "mmm")</f>
        <v>May</v>
      </c>
      <c r="O2691" t="str">
        <f>TEXT(Table4[[#This Row],[Date]], "yyyy")</f>
        <v>2025</v>
      </c>
      <c r="P2691" t="str">
        <f>_xlfn.XLOOKUP(Table4[[#This Row],[ProductID]],Products!A:A,Products!C:C, "Not Found")</f>
        <v>Electronics</v>
      </c>
      <c r="Q2691" t="str">
        <f>_xlfn.XLOOKUP(Table4[[#This Row],[ProductID]],Products!A:A,Products!D:D,"Not Found")</f>
        <v>Smartphone</v>
      </c>
      <c r="R2691">
        <f>_xlfn.XLOOKUP(Table4[[#This Row],[ProductID]],Products!A:A,Products!E:E,"Not Found")</f>
        <v>1194.1199999999999</v>
      </c>
      <c r="S2691">
        <f>_xlfn.XLOOKUP(Table4[[#This Row],[ProductID]],Products!A:A,Products!F:F, "Not Found")</f>
        <v>838.95</v>
      </c>
      <c r="T2691" t="str">
        <f>_xlfn.XLOOKUP(Table4[[#This Row],[CustomerID]],Customers!A:A,Customers!D:D, "Not Found")</f>
        <v>F</v>
      </c>
      <c r="U2691" s="6">
        <f>_xlfn.XLOOKUP(Table4[[#This Row],[CustomerID]],Customers!A:A,Customers!E:E, "Not Found")</f>
        <v>30272</v>
      </c>
      <c r="V2691">
        <f ca="1">DATEDIF(Table4[[#This Row],[CustomerBirthday]], TODAY(), "Y")</f>
        <v>43</v>
      </c>
      <c r="W2691" t="str" cm="1">
        <f t="array" aca="1" ref="W2691" ca="1">_xlfn.IFS(Table4[[#This Row],[Age]]&lt;25, "Under 25",Table4[[#This Row],[Age]]=34, "25-34", Table4[[#This Row],[Age]]&lt;=49, "35-49", Table4[[#This Row],[Age]]&lt;=64, "50-64", Table4[[#This Row],[Age]]&gt;=65, "65+")</f>
        <v>35-49</v>
      </c>
      <c r="X2691" t="str">
        <f>_xlfn.XLOOKUP(Table4[[#This Row],[StoreID]],Stores!A:A,Stores!B:B, "Not found")</f>
        <v>MegaMart Johnmouth</v>
      </c>
      <c r="Y2691" t="str">
        <f>_xlfn.XLOOKUP(Table4[[#This Row],[StoreID]],Stores!A:A,Stores!C:C, "Not Found")</f>
        <v>Johnmouth</v>
      </c>
      <c r="Z2691" t="str">
        <f>_xlfn.XLOOKUP(Table4[[#This Row],[StoreID]],Stores!A:A,Stores!D:D, "Not Found")</f>
        <v>East</v>
      </c>
    </row>
    <row r="2692" spans="1:26">
      <c r="A2692" t="s">
        <v>3558</v>
      </c>
      <c r="B2692" s="1">
        <v>45846</v>
      </c>
      <c r="C2692" t="s">
        <v>483</v>
      </c>
      <c r="D2692" t="s">
        <v>772</v>
      </c>
      <c r="E2692" t="s">
        <v>835</v>
      </c>
      <c r="F2692">
        <v>2</v>
      </c>
      <c r="G2692">
        <v>0.05</v>
      </c>
      <c r="H2692" t="s">
        <v>875</v>
      </c>
      <c r="I2692" s="4">
        <f>Table4[[#This Row],[Quantity]]*Table4[[#This Row],[UnitPrice]]</f>
        <v>3756.94</v>
      </c>
      <c r="J2692" s="4">
        <f>Table4[[#This Row],[Gross Revenue]]*(1-Table4[[#This Row],[Discount]])</f>
        <v>3569.0929999999998</v>
      </c>
      <c r="K2692" s="4">
        <f>Table4[[#This Row],[Quantity]]*Table4[[#This Row],[CostPrice]]</f>
        <v>2029.82</v>
      </c>
      <c r="L2692" s="4">
        <f>Table4[[#This Row],[Net Revenue]]-Table4[[#This Row],[Total Cost]]</f>
        <v>1539.2729999999999</v>
      </c>
      <c r="M2692" t="str">
        <f>_xlfn.XLOOKUP(Table4[[#This Row],[ProductID]], Products!A:A,Products!B:B, "Not Found")</f>
        <v>And Footwear</v>
      </c>
      <c r="N2692" t="str">
        <f>TEXT(Table4[[#This Row],[Date]], "mmm")</f>
        <v>Jul</v>
      </c>
      <c r="O2692" t="str">
        <f>TEXT(Table4[[#This Row],[Date]], "yyyy")</f>
        <v>2025</v>
      </c>
      <c r="P2692" t="str">
        <f>_xlfn.XLOOKUP(Table4[[#This Row],[ProductID]],Products!A:A,Products!C:C, "Not Found")</f>
        <v>Fashion</v>
      </c>
      <c r="Q2692" t="str">
        <f>_xlfn.XLOOKUP(Table4[[#This Row],[ProductID]],Products!A:A,Products!D:D,"Not Found")</f>
        <v>Footwear</v>
      </c>
      <c r="R2692">
        <f>_xlfn.XLOOKUP(Table4[[#This Row],[ProductID]],Products!A:A,Products!E:E,"Not Found")</f>
        <v>1878.47</v>
      </c>
      <c r="S2692">
        <f>_xlfn.XLOOKUP(Table4[[#This Row],[ProductID]],Products!A:A,Products!F:F, "Not Found")</f>
        <v>1014.91</v>
      </c>
      <c r="T2692" t="str">
        <f>_xlfn.XLOOKUP(Table4[[#This Row],[CustomerID]],Customers!A:A,Customers!D:D, "Not Found")</f>
        <v>M</v>
      </c>
      <c r="U2692" s="6">
        <f>_xlfn.XLOOKUP(Table4[[#This Row],[CustomerID]],Customers!A:A,Customers!E:E, "Not Found")</f>
        <v>21543</v>
      </c>
      <c r="V2692">
        <f ca="1">DATEDIF(Table4[[#This Row],[CustomerBirthday]], TODAY(), "Y")</f>
        <v>67</v>
      </c>
      <c r="W2692" t="str" cm="1">
        <f t="array" aca="1" ref="W2692" ca="1">_xlfn.IFS(Table4[[#This Row],[Age]]&lt;25, "Under 25",Table4[[#This Row],[Age]]=34, "25-34", Table4[[#This Row],[Age]]&lt;=49, "35-49", Table4[[#This Row],[Age]]&lt;=64, "50-64", Table4[[#This Row],[Age]]&gt;=65, "65+")</f>
        <v>65+</v>
      </c>
      <c r="X2692" t="str">
        <f>_xlfn.XLOOKUP(Table4[[#This Row],[StoreID]],Stores!A:A,Stores!B:B, "Not found")</f>
        <v>MegaMart Peckmouth</v>
      </c>
      <c r="Y2692" t="str">
        <f>_xlfn.XLOOKUP(Table4[[#This Row],[StoreID]],Stores!A:A,Stores!C:C, "Not Found")</f>
        <v>Peckmouth</v>
      </c>
      <c r="Z2692" t="str">
        <f>_xlfn.XLOOKUP(Table4[[#This Row],[StoreID]],Stores!A:A,Stores!D:D, "Not Found")</f>
        <v>East</v>
      </c>
    </row>
    <row r="2693" spans="1:26">
      <c r="A2693" t="s">
        <v>3559</v>
      </c>
      <c r="B2693" s="1">
        <v>45658</v>
      </c>
      <c r="C2693" t="s">
        <v>673</v>
      </c>
      <c r="D2693" t="s">
        <v>814</v>
      </c>
      <c r="E2693" t="s">
        <v>831</v>
      </c>
      <c r="F2693">
        <v>4</v>
      </c>
      <c r="G2693">
        <v>0.1</v>
      </c>
      <c r="H2693" t="s">
        <v>875</v>
      </c>
      <c r="I2693" s="4">
        <f>Table4[[#This Row],[Quantity]]*Table4[[#This Row],[UnitPrice]]</f>
        <v>5146.2</v>
      </c>
      <c r="J2693" s="4">
        <f>Table4[[#This Row],[Gross Revenue]]*(1-Table4[[#This Row],[Discount]])</f>
        <v>4631.58</v>
      </c>
      <c r="K2693" s="4">
        <f>Table4[[#This Row],[Quantity]]*Table4[[#This Row],[CostPrice]]</f>
        <v>3190.16</v>
      </c>
      <c r="L2693" s="4">
        <f>Table4[[#This Row],[Net Revenue]]-Table4[[#This Row],[Total Cost]]</f>
        <v>1441.42</v>
      </c>
      <c r="M2693" t="str">
        <f>_xlfn.XLOOKUP(Table4[[#This Row],[ProductID]], Products!A:A,Products!B:B, "Not Found")</f>
        <v>Least Accessories</v>
      </c>
      <c r="N2693" t="str">
        <f>TEXT(Table4[[#This Row],[Date]], "mmm")</f>
        <v>Jan</v>
      </c>
      <c r="O2693" t="str">
        <f>TEXT(Table4[[#This Row],[Date]], "yyyy")</f>
        <v>2025</v>
      </c>
      <c r="P2693" t="str">
        <f>_xlfn.XLOOKUP(Table4[[#This Row],[ProductID]],Products!A:A,Products!C:C, "Not Found")</f>
        <v>Fashion</v>
      </c>
      <c r="Q2693" t="str">
        <f>_xlfn.XLOOKUP(Table4[[#This Row],[ProductID]],Products!A:A,Products!D:D,"Not Found")</f>
        <v>Accessories</v>
      </c>
      <c r="R2693">
        <f>_xlfn.XLOOKUP(Table4[[#This Row],[ProductID]],Products!A:A,Products!E:E,"Not Found")</f>
        <v>1286.55</v>
      </c>
      <c r="S2693">
        <f>_xlfn.XLOOKUP(Table4[[#This Row],[ProductID]],Products!A:A,Products!F:F, "Not Found")</f>
        <v>797.54</v>
      </c>
      <c r="T2693" t="str">
        <f>_xlfn.XLOOKUP(Table4[[#This Row],[CustomerID]],Customers!A:A,Customers!D:D, "Not Found")</f>
        <v>F</v>
      </c>
      <c r="U2693" s="6">
        <f>_xlfn.XLOOKUP(Table4[[#This Row],[CustomerID]],Customers!A:A,Customers!E:E, "Not Found")</f>
        <v>21380</v>
      </c>
      <c r="V2693">
        <f ca="1">DATEDIF(Table4[[#This Row],[CustomerBirthday]], TODAY(), "Y")</f>
        <v>68</v>
      </c>
      <c r="W2693" t="str" cm="1">
        <f t="array" aca="1" ref="W2693" ca="1">_xlfn.IFS(Table4[[#This Row],[Age]]&lt;25, "Under 25",Table4[[#This Row],[Age]]=34, "25-34", Table4[[#This Row],[Age]]&lt;=49, "35-49", Table4[[#This Row],[Age]]&lt;=64, "50-64", Table4[[#This Row],[Age]]&gt;=65, "65+")</f>
        <v>65+</v>
      </c>
      <c r="X2693" t="str">
        <f>_xlfn.XLOOKUP(Table4[[#This Row],[StoreID]],Stores!A:A,Stores!B:B, "Not found")</f>
        <v>MegaMart Jimenezborough</v>
      </c>
      <c r="Y2693" t="str">
        <f>_xlfn.XLOOKUP(Table4[[#This Row],[StoreID]],Stores!A:A,Stores!C:C, "Not Found")</f>
        <v>Jimenezborough</v>
      </c>
      <c r="Z2693" t="str">
        <f>_xlfn.XLOOKUP(Table4[[#This Row],[StoreID]],Stores!A:A,Stores!D:D, "Not Found")</f>
        <v>South</v>
      </c>
    </row>
    <row r="2694" spans="1:26">
      <c r="A2694" t="s">
        <v>3560</v>
      </c>
      <c r="B2694" s="1">
        <v>45297</v>
      </c>
      <c r="C2694" t="s">
        <v>243</v>
      </c>
      <c r="D2694" t="s">
        <v>826</v>
      </c>
      <c r="E2694" t="s">
        <v>835</v>
      </c>
      <c r="F2694">
        <v>3</v>
      </c>
      <c r="G2694">
        <v>0.05</v>
      </c>
      <c r="H2694" t="s">
        <v>865</v>
      </c>
      <c r="I2694" s="4">
        <f>Table4[[#This Row],[Quantity]]*Table4[[#This Row],[UnitPrice]]</f>
        <v>3133.92</v>
      </c>
      <c r="J2694" s="4">
        <f>Table4[[#This Row],[Gross Revenue]]*(1-Table4[[#This Row],[Discount]])</f>
        <v>2977.2239999999997</v>
      </c>
      <c r="K2694" s="4">
        <f>Table4[[#This Row],[Quantity]]*Table4[[#This Row],[CostPrice]]</f>
        <v>2325.21</v>
      </c>
      <c r="L2694" s="4">
        <f>Table4[[#This Row],[Net Revenue]]-Table4[[#This Row],[Total Cost]]</f>
        <v>652.01399999999967</v>
      </c>
      <c r="M2694" t="str">
        <f>_xlfn.XLOOKUP(Table4[[#This Row],[ProductID]], Products!A:A,Products!B:B, "Not Found")</f>
        <v>Maybe Footwear</v>
      </c>
      <c r="N2694" t="str">
        <f>TEXT(Table4[[#This Row],[Date]], "mmm")</f>
        <v>Jan</v>
      </c>
      <c r="O2694" t="str">
        <f>TEXT(Table4[[#This Row],[Date]], "yyyy")</f>
        <v>2024</v>
      </c>
      <c r="P2694" t="str">
        <f>_xlfn.XLOOKUP(Table4[[#This Row],[ProductID]],Products!A:A,Products!C:C, "Not Found")</f>
        <v>Fashion</v>
      </c>
      <c r="Q2694" t="str">
        <f>_xlfn.XLOOKUP(Table4[[#This Row],[ProductID]],Products!A:A,Products!D:D,"Not Found")</f>
        <v>Footwear</v>
      </c>
      <c r="R2694">
        <f>_xlfn.XLOOKUP(Table4[[#This Row],[ProductID]],Products!A:A,Products!E:E,"Not Found")</f>
        <v>1044.6400000000001</v>
      </c>
      <c r="S2694">
        <f>_xlfn.XLOOKUP(Table4[[#This Row],[ProductID]],Products!A:A,Products!F:F, "Not Found")</f>
        <v>775.07</v>
      </c>
      <c r="T2694" t="str">
        <f>_xlfn.XLOOKUP(Table4[[#This Row],[CustomerID]],Customers!A:A,Customers!D:D, "Not Found")</f>
        <v>F</v>
      </c>
      <c r="U2694" s="6">
        <f>_xlfn.XLOOKUP(Table4[[#This Row],[CustomerID]],Customers!A:A,Customers!E:E, "Not Found")</f>
        <v>26908</v>
      </c>
      <c r="V2694">
        <f ca="1">DATEDIF(Table4[[#This Row],[CustomerBirthday]], TODAY(), "Y")</f>
        <v>52</v>
      </c>
      <c r="W2694" t="str" cm="1">
        <f t="array" aca="1" ref="W2694" ca="1">_xlfn.IFS(Table4[[#This Row],[Age]]&lt;25, "Under 25",Table4[[#This Row],[Age]]=34, "25-34", Table4[[#This Row],[Age]]&lt;=49, "35-49", Table4[[#This Row],[Age]]&lt;=64, "50-64", Table4[[#This Row],[Age]]&gt;=65, "65+")</f>
        <v>50-64</v>
      </c>
      <c r="X2694" t="str">
        <f>_xlfn.XLOOKUP(Table4[[#This Row],[StoreID]],Stores!A:A,Stores!B:B, "Not found")</f>
        <v>MegaMart Peckmouth</v>
      </c>
      <c r="Y2694" t="str">
        <f>_xlfn.XLOOKUP(Table4[[#This Row],[StoreID]],Stores!A:A,Stores!C:C, "Not Found")</f>
        <v>Peckmouth</v>
      </c>
      <c r="Z2694" t="str">
        <f>_xlfn.XLOOKUP(Table4[[#This Row],[StoreID]],Stores!A:A,Stores!D:D, "Not Found")</f>
        <v>East</v>
      </c>
    </row>
    <row r="2695" spans="1:26">
      <c r="A2695" t="s">
        <v>3561</v>
      </c>
      <c r="B2695" s="1">
        <v>45192</v>
      </c>
      <c r="C2695" t="s">
        <v>320</v>
      </c>
      <c r="D2695" t="s">
        <v>814</v>
      </c>
      <c r="E2695" t="s">
        <v>842</v>
      </c>
      <c r="F2695">
        <v>5</v>
      </c>
      <c r="G2695">
        <v>0.1</v>
      </c>
      <c r="H2695" t="s">
        <v>871</v>
      </c>
      <c r="I2695" s="4">
        <f>Table4[[#This Row],[Quantity]]*Table4[[#This Row],[UnitPrice]]</f>
        <v>6432.75</v>
      </c>
      <c r="J2695" s="4">
        <f>Table4[[#This Row],[Gross Revenue]]*(1-Table4[[#This Row],[Discount]])</f>
        <v>5789.4750000000004</v>
      </c>
      <c r="K2695" s="4">
        <f>Table4[[#This Row],[Quantity]]*Table4[[#This Row],[CostPrice]]</f>
        <v>3987.7</v>
      </c>
      <c r="L2695" s="4">
        <f>Table4[[#This Row],[Net Revenue]]-Table4[[#This Row],[Total Cost]]</f>
        <v>1801.7750000000005</v>
      </c>
      <c r="M2695" t="str">
        <f>_xlfn.XLOOKUP(Table4[[#This Row],[ProductID]], Products!A:A,Products!B:B, "Not Found")</f>
        <v>Least Accessories</v>
      </c>
      <c r="N2695" t="str">
        <f>TEXT(Table4[[#This Row],[Date]], "mmm")</f>
        <v>Sep</v>
      </c>
      <c r="O2695" t="str">
        <f>TEXT(Table4[[#This Row],[Date]], "yyyy")</f>
        <v>2023</v>
      </c>
      <c r="P2695" t="str">
        <f>_xlfn.XLOOKUP(Table4[[#This Row],[ProductID]],Products!A:A,Products!C:C, "Not Found")</f>
        <v>Fashion</v>
      </c>
      <c r="Q2695" t="str">
        <f>_xlfn.XLOOKUP(Table4[[#This Row],[ProductID]],Products!A:A,Products!D:D,"Not Found")</f>
        <v>Accessories</v>
      </c>
      <c r="R2695">
        <f>_xlfn.XLOOKUP(Table4[[#This Row],[ProductID]],Products!A:A,Products!E:E,"Not Found")</f>
        <v>1286.55</v>
      </c>
      <c r="S2695">
        <f>_xlfn.XLOOKUP(Table4[[#This Row],[ProductID]],Products!A:A,Products!F:F, "Not Found")</f>
        <v>797.54</v>
      </c>
      <c r="T2695" t="str">
        <f>_xlfn.XLOOKUP(Table4[[#This Row],[CustomerID]],Customers!A:A,Customers!D:D, "Not Found")</f>
        <v>M</v>
      </c>
      <c r="U2695" s="6">
        <f>_xlfn.XLOOKUP(Table4[[#This Row],[CustomerID]],Customers!A:A,Customers!E:E, "Not Found")</f>
        <v>28937</v>
      </c>
      <c r="V2695">
        <f ca="1">DATEDIF(Table4[[#This Row],[CustomerBirthday]], TODAY(), "Y")</f>
        <v>47</v>
      </c>
      <c r="W2695" t="str" cm="1">
        <f t="array" aca="1" ref="W2695" ca="1">_xlfn.IFS(Table4[[#This Row],[Age]]&lt;25, "Under 25",Table4[[#This Row],[Age]]=34, "25-34", Table4[[#This Row],[Age]]&lt;=49, "35-49", Table4[[#This Row],[Age]]&lt;=64, "50-64", Table4[[#This Row],[Age]]&gt;=65, "65+")</f>
        <v>35-49</v>
      </c>
      <c r="X2695" t="str">
        <f>_xlfn.XLOOKUP(Table4[[#This Row],[StoreID]],Stores!A:A,Stores!B:B, "Not found")</f>
        <v>MegaMart Brianahaven</v>
      </c>
      <c r="Y2695" t="str">
        <f>_xlfn.XLOOKUP(Table4[[#This Row],[StoreID]],Stores!A:A,Stores!C:C, "Not Found")</f>
        <v>Brianahaven</v>
      </c>
      <c r="Z2695" t="str">
        <f>_xlfn.XLOOKUP(Table4[[#This Row],[StoreID]],Stores!A:A,Stores!D:D, "Not Found")</f>
        <v>North</v>
      </c>
    </row>
    <row r="2696" spans="1:26">
      <c r="A2696" t="s">
        <v>3562</v>
      </c>
      <c r="B2696" s="1">
        <v>45790</v>
      </c>
      <c r="C2696" t="s">
        <v>317</v>
      </c>
      <c r="D2696" t="s">
        <v>782</v>
      </c>
      <c r="E2696" t="s">
        <v>842</v>
      </c>
      <c r="F2696">
        <v>3</v>
      </c>
      <c r="G2696">
        <v>0.05</v>
      </c>
      <c r="H2696" t="s">
        <v>875</v>
      </c>
      <c r="I2696" s="4">
        <f>Table4[[#This Row],[Quantity]]*Table4[[#This Row],[UnitPrice]]</f>
        <v>2021.34</v>
      </c>
      <c r="J2696" s="4">
        <f>Table4[[#This Row],[Gross Revenue]]*(1-Table4[[#This Row],[Discount]])</f>
        <v>1920.2729999999999</v>
      </c>
      <c r="K2696" s="4">
        <f>Table4[[#This Row],[Quantity]]*Table4[[#This Row],[CostPrice]]</f>
        <v>1089.99</v>
      </c>
      <c r="L2696" s="4">
        <f>Table4[[#This Row],[Net Revenue]]-Table4[[#This Row],[Total Cost]]</f>
        <v>830.2829999999999</v>
      </c>
      <c r="M2696" t="str">
        <f>_xlfn.XLOOKUP(Table4[[#This Row],[ProductID]], Products!A:A,Products!B:B, "Not Found")</f>
        <v>Deal Smartphone</v>
      </c>
      <c r="N2696" t="str">
        <f>TEXT(Table4[[#This Row],[Date]], "mmm")</f>
        <v>May</v>
      </c>
      <c r="O2696" t="str">
        <f>TEXT(Table4[[#This Row],[Date]], "yyyy")</f>
        <v>2025</v>
      </c>
      <c r="P2696" t="str">
        <f>_xlfn.XLOOKUP(Table4[[#This Row],[ProductID]],Products!A:A,Products!C:C, "Not Found")</f>
        <v>Electronics</v>
      </c>
      <c r="Q2696" t="str">
        <f>_xlfn.XLOOKUP(Table4[[#This Row],[ProductID]],Products!A:A,Products!D:D,"Not Found")</f>
        <v>Smartphone</v>
      </c>
      <c r="R2696">
        <f>_xlfn.XLOOKUP(Table4[[#This Row],[ProductID]],Products!A:A,Products!E:E,"Not Found")</f>
        <v>673.78</v>
      </c>
      <c r="S2696">
        <f>_xlfn.XLOOKUP(Table4[[#This Row],[ProductID]],Products!A:A,Products!F:F, "Not Found")</f>
        <v>363.33</v>
      </c>
      <c r="T2696" t="str">
        <f>_xlfn.XLOOKUP(Table4[[#This Row],[CustomerID]],Customers!A:A,Customers!D:D, "Not Found")</f>
        <v>M</v>
      </c>
      <c r="U2696" s="6">
        <f>_xlfn.XLOOKUP(Table4[[#This Row],[CustomerID]],Customers!A:A,Customers!E:E, "Not Found")</f>
        <v>26377</v>
      </c>
      <c r="V2696">
        <f ca="1">DATEDIF(Table4[[#This Row],[CustomerBirthday]], TODAY(), "Y")</f>
        <v>54</v>
      </c>
      <c r="W2696" t="str" cm="1">
        <f t="array" aca="1" ref="W2696" ca="1">_xlfn.IFS(Table4[[#This Row],[Age]]&lt;25, "Under 25",Table4[[#This Row],[Age]]=34, "25-34", Table4[[#This Row],[Age]]&lt;=49, "35-49", Table4[[#This Row],[Age]]&lt;=64, "50-64", Table4[[#This Row],[Age]]&gt;=65, "65+")</f>
        <v>50-64</v>
      </c>
      <c r="X2696" t="str">
        <f>_xlfn.XLOOKUP(Table4[[#This Row],[StoreID]],Stores!A:A,Stores!B:B, "Not found")</f>
        <v>MegaMart Brianahaven</v>
      </c>
      <c r="Y2696" t="str">
        <f>_xlfn.XLOOKUP(Table4[[#This Row],[StoreID]],Stores!A:A,Stores!C:C, "Not Found")</f>
        <v>Brianahaven</v>
      </c>
      <c r="Z2696" t="str">
        <f>_xlfn.XLOOKUP(Table4[[#This Row],[StoreID]],Stores!A:A,Stores!D:D, "Not Found")</f>
        <v>North</v>
      </c>
    </row>
    <row r="2697" spans="1:26">
      <c r="A2697" t="s">
        <v>3563</v>
      </c>
      <c r="B2697" s="1">
        <v>45464</v>
      </c>
      <c r="C2697" t="s">
        <v>677</v>
      </c>
      <c r="D2697" t="s">
        <v>810</v>
      </c>
      <c r="E2697" t="s">
        <v>842</v>
      </c>
      <c r="F2697">
        <v>1</v>
      </c>
      <c r="G2697">
        <v>0.05</v>
      </c>
      <c r="H2697" t="s">
        <v>871</v>
      </c>
      <c r="I2697" s="4">
        <f>Table4[[#This Row],[Quantity]]*Table4[[#This Row],[UnitPrice]]</f>
        <v>453.62</v>
      </c>
      <c r="J2697" s="4">
        <f>Table4[[#This Row],[Gross Revenue]]*(1-Table4[[#This Row],[Discount]])</f>
        <v>430.93899999999996</v>
      </c>
      <c r="K2697" s="4">
        <f>Table4[[#This Row],[Quantity]]*Table4[[#This Row],[CostPrice]]</f>
        <v>316.63</v>
      </c>
      <c r="L2697" s="4">
        <f>Table4[[#This Row],[Net Revenue]]-Table4[[#This Row],[Total Cost]]</f>
        <v>114.30899999999997</v>
      </c>
      <c r="M2697" t="str">
        <f>_xlfn.XLOOKUP(Table4[[#This Row],[ProductID]], Products!A:A,Products!B:B, "Not Found")</f>
        <v>Maybe Clothing</v>
      </c>
      <c r="N2697" t="str">
        <f>TEXT(Table4[[#This Row],[Date]], "mmm")</f>
        <v>Jun</v>
      </c>
      <c r="O2697" t="str">
        <f>TEXT(Table4[[#This Row],[Date]], "yyyy")</f>
        <v>2024</v>
      </c>
      <c r="P2697" t="str">
        <f>_xlfn.XLOOKUP(Table4[[#This Row],[ProductID]],Products!A:A,Products!C:C, "Not Found")</f>
        <v>Fashion</v>
      </c>
      <c r="Q2697" t="str">
        <f>_xlfn.XLOOKUP(Table4[[#This Row],[ProductID]],Products!A:A,Products!D:D,"Not Found")</f>
        <v>Clothing</v>
      </c>
      <c r="R2697">
        <f>_xlfn.XLOOKUP(Table4[[#This Row],[ProductID]],Products!A:A,Products!E:E,"Not Found")</f>
        <v>453.62</v>
      </c>
      <c r="S2697">
        <f>_xlfn.XLOOKUP(Table4[[#This Row],[ProductID]],Products!A:A,Products!F:F, "Not Found")</f>
        <v>316.63</v>
      </c>
      <c r="T2697" t="str">
        <f>_xlfn.XLOOKUP(Table4[[#This Row],[CustomerID]],Customers!A:A,Customers!D:D, "Not Found")</f>
        <v>M</v>
      </c>
      <c r="U2697" s="6">
        <f>_xlfn.XLOOKUP(Table4[[#This Row],[CustomerID]],Customers!A:A,Customers!E:E, "Not Found")</f>
        <v>38926</v>
      </c>
      <c r="V2697">
        <f ca="1">DATEDIF(Table4[[#This Row],[CustomerBirthday]], TODAY(), "Y")</f>
        <v>19</v>
      </c>
      <c r="W2697" t="str" cm="1">
        <f t="array" aca="1" ref="W2697" ca="1">_xlfn.IFS(Table4[[#This Row],[Age]]&lt;25, "Under 25",Table4[[#This Row],[Age]]=34, "25-34", Table4[[#This Row],[Age]]&lt;=49, "35-49", Table4[[#This Row],[Age]]&lt;=64, "50-64", Table4[[#This Row],[Age]]&gt;=65, "65+")</f>
        <v>Under 25</v>
      </c>
      <c r="X2697" t="str">
        <f>_xlfn.XLOOKUP(Table4[[#This Row],[StoreID]],Stores!A:A,Stores!B:B, "Not found")</f>
        <v>MegaMart Brianahaven</v>
      </c>
      <c r="Y2697" t="str">
        <f>_xlfn.XLOOKUP(Table4[[#This Row],[StoreID]],Stores!A:A,Stores!C:C, "Not Found")</f>
        <v>Brianahaven</v>
      </c>
      <c r="Z2697" t="str">
        <f>_xlfn.XLOOKUP(Table4[[#This Row],[StoreID]],Stores!A:A,Stores!D:D, "Not Found")</f>
        <v>North</v>
      </c>
    </row>
    <row r="2698" spans="1:26">
      <c r="A2698" t="s">
        <v>3564</v>
      </c>
      <c r="B2698" s="1">
        <v>45355</v>
      </c>
      <c r="C2698" t="s">
        <v>20</v>
      </c>
      <c r="D2698" t="s">
        <v>747</v>
      </c>
      <c r="E2698" t="s">
        <v>835</v>
      </c>
      <c r="F2698">
        <v>1</v>
      </c>
      <c r="G2698">
        <v>0.05</v>
      </c>
      <c r="H2698" t="s">
        <v>871</v>
      </c>
      <c r="I2698" s="4">
        <f>Table4[[#This Row],[Quantity]]*Table4[[#This Row],[UnitPrice]]</f>
        <v>1134.8</v>
      </c>
      <c r="J2698" s="4">
        <f>Table4[[#This Row],[Gross Revenue]]*(1-Table4[[#This Row],[Discount]])</f>
        <v>1078.06</v>
      </c>
      <c r="K2698" s="4">
        <f>Table4[[#This Row],[Quantity]]*Table4[[#This Row],[CostPrice]]</f>
        <v>675.1</v>
      </c>
      <c r="L2698" s="4">
        <f>Table4[[#This Row],[Net Revenue]]-Table4[[#This Row],[Total Cost]]</f>
        <v>402.95999999999992</v>
      </c>
      <c r="M2698" t="str">
        <f>_xlfn.XLOOKUP(Table4[[#This Row],[ProductID]], Products!A:A,Products!B:B, "Not Found")</f>
        <v>World Watches</v>
      </c>
      <c r="N2698" t="str">
        <f>TEXT(Table4[[#This Row],[Date]], "mmm")</f>
        <v>Mar</v>
      </c>
      <c r="O2698" t="str">
        <f>TEXT(Table4[[#This Row],[Date]], "yyyy")</f>
        <v>2024</v>
      </c>
      <c r="P2698" t="str">
        <f>_xlfn.XLOOKUP(Table4[[#This Row],[ProductID]],Products!A:A,Products!C:C, "Not Found")</f>
        <v>Fashion</v>
      </c>
      <c r="Q2698" t="str">
        <f>_xlfn.XLOOKUP(Table4[[#This Row],[ProductID]],Products!A:A,Products!D:D,"Not Found")</f>
        <v>Watches</v>
      </c>
      <c r="R2698">
        <f>_xlfn.XLOOKUP(Table4[[#This Row],[ProductID]],Products!A:A,Products!E:E,"Not Found")</f>
        <v>1134.8</v>
      </c>
      <c r="S2698">
        <f>_xlfn.XLOOKUP(Table4[[#This Row],[ProductID]],Products!A:A,Products!F:F, "Not Found")</f>
        <v>675.1</v>
      </c>
      <c r="T2698" t="str">
        <f>_xlfn.XLOOKUP(Table4[[#This Row],[CustomerID]],Customers!A:A,Customers!D:D, "Not Found")</f>
        <v>M</v>
      </c>
      <c r="U2698" s="6">
        <f>_xlfn.XLOOKUP(Table4[[#This Row],[CustomerID]],Customers!A:A,Customers!E:E, "Not Found")</f>
        <v>33771</v>
      </c>
      <c r="V2698">
        <f ca="1">DATEDIF(Table4[[#This Row],[CustomerBirthday]], TODAY(), "Y")</f>
        <v>34</v>
      </c>
      <c r="W2698" t="str" cm="1">
        <f t="array" aca="1" ref="W2698" ca="1">_xlfn.IFS(Table4[[#This Row],[Age]]&lt;25, "Under 25",Table4[[#This Row],[Age]]=34, "25-34", Table4[[#This Row],[Age]]&lt;=49, "35-49", Table4[[#This Row],[Age]]&lt;=64, "50-64", Table4[[#This Row],[Age]]&gt;=65, "65+")</f>
        <v>25-34</v>
      </c>
      <c r="X2698" t="str">
        <f>_xlfn.XLOOKUP(Table4[[#This Row],[StoreID]],Stores!A:A,Stores!B:B, "Not found")</f>
        <v>MegaMart Peckmouth</v>
      </c>
      <c r="Y2698" t="str">
        <f>_xlfn.XLOOKUP(Table4[[#This Row],[StoreID]],Stores!A:A,Stores!C:C, "Not Found")</f>
        <v>Peckmouth</v>
      </c>
      <c r="Z2698" t="str">
        <f>_xlfn.XLOOKUP(Table4[[#This Row],[StoreID]],Stores!A:A,Stores!D:D, "Not Found")</f>
        <v>East</v>
      </c>
    </row>
    <row r="2699" spans="1:26">
      <c r="A2699" t="s">
        <v>3565</v>
      </c>
      <c r="B2699" s="1">
        <v>45738</v>
      </c>
      <c r="C2699" t="s">
        <v>382</v>
      </c>
      <c r="D2699" t="s">
        <v>810</v>
      </c>
      <c r="E2699" t="s">
        <v>839</v>
      </c>
      <c r="F2699">
        <v>1</v>
      </c>
      <c r="G2699">
        <v>0.15</v>
      </c>
      <c r="H2699" t="s">
        <v>868</v>
      </c>
      <c r="I2699" s="4">
        <f>Table4[[#This Row],[Quantity]]*Table4[[#This Row],[UnitPrice]]</f>
        <v>453.62</v>
      </c>
      <c r="J2699" s="4">
        <f>Table4[[#This Row],[Gross Revenue]]*(1-Table4[[#This Row],[Discount]])</f>
        <v>385.577</v>
      </c>
      <c r="K2699" s="4">
        <f>Table4[[#This Row],[Quantity]]*Table4[[#This Row],[CostPrice]]</f>
        <v>316.63</v>
      </c>
      <c r="L2699" s="4">
        <f>Table4[[#This Row],[Net Revenue]]-Table4[[#This Row],[Total Cost]]</f>
        <v>68.947000000000003</v>
      </c>
      <c r="M2699" t="str">
        <f>_xlfn.XLOOKUP(Table4[[#This Row],[ProductID]], Products!A:A,Products!B:B, "Not Found")</f>
        <v>Maybe Clothing</v>
      </c>
      <c r="N2699" t="str">
        <f>TEXT(Table4[[#This Row],[Date]], "mmm")</f>
        <v>Mar</v>
      </c>
      <c r="O2699" t="str">
        <f>TEXT(Table4[[#This Row],[Date]], "yyyy")</f>
        <v>2025</v>
      </c>
      <c r="P2699" t="str">
        <f>_xlfn.XLOOKUP(Table4[[#This Row],[ProductID]],Products!A:A,Products!C:C, "Not Found")</f>
        <v>Fashion</v>
      </c>
      <c r="Q2699" t="str">
        <f>_xlfn.XLOOKUP(Table4[[#This Row],[ProductID]],Products!A:A,Products!D:D,"Not Found")</f>
        <v>Clothing</v>
      </c>
      <c r="R2699">
        <f>_xlfn.XLOOKUP(Table4[[#This Row],[ProductID]],Products!A:A,Products!E:E,"Not Found")</f>
        <v>453.62</v>
      </c>
      <c r="S2699">
        <f>_xlfn.XLOOKUP(Table4[[#This Row],[ProductID]],Products!A:A,Products!F:F, "Not Found")</f>
        <v>316.63</v>
      </c>
      <c r="T2699" t="str">
        <f>_xlfn.XLOOKUP(Table4[[#This Row],[CustomerID]],Customers!A:A,Customers!D:D, "Not Found")</f>
        <v>F</v>
      </c>
      <c r="U2699" s="6">
        <f>_xlfn.XLOOKUP(Table4[[#This Row],[CustomerID]],Customers!A:A,Customers!E:E, "Not Found")</f>
        <v>35236</v>
      </c>
      <c r="V2699">
        <f ca="1">DATEDIF(Table4[[#This Row],[CustomerBirthday]], TODAY(), "Y")</f>
        <v>30</v>
      </c>
      <c r="W2699" t="str" cm="1">
        <f t="array" aca="1" ref="W2699" ca="1">_xlfn.IFS(Table4[[#This Row],[Age]]&lt;25, "Under 25",Table4[[#This Row],[Age]]=34, "25-34", Table4[[#This Row],[Age]]&lt;=49, "35-49", Table4[[#This Row],[Age]]&lt;=64, "50-64", Table4[[#This Row],[Age]]&gt;=65, "65+")</f>
        <v>35-49</v>
      </c>
      <c r="X2699" t="str">
        <f>_xlfn.XLOOKUP(Table4[[#This Row],[StoreID]],Stores!A:A,Stores!B:B, "Not found")</f>
        <v>MegaMart New Michele</v>
      </c>
      <c r="Y2699" t="str">
        <f>_xlfn.XLOOKUP(Table4[[#This Row],[StoreID]],Stores!A:A,Stores!C:C, "Not Found")</f>
        <v>New Michele</v>
      </c>
      <c r="Z2699" t="str">
        <f>_xlfn.XLOOKUP(Table4[[#This Row],[StoreID]],Stores!A:A,Stores!D:D, "Not Found")</f>
        <v>West</v>
      </c>
    </row>
    <row r="2700" spans="1:26">
      <c r="A2700" t="s">
        <v>3566</v>
      </c>
      <c r="B2700" s="1">
        <v>45704</v>
      </c>
      <c r="C2700" t="s">
        <v>335</v>
      </c>
      <c r="D2700" t="s">
        <v>734</v>
      </c>
      <c r="E2700" t="s">
        <v>835</v>
      </c>
      <c r="F2700">
        <v>5</v>
      </c>
      <c r="G2700">
        <v>0.15</v>
      </c>
      <c r="H2700" t="s">
        <v>868</v>
      </c>
      <c r="I2700" s="4">
        <f>Table4[[#This Row],[Quantity]]*Table4[[#This Row],[UnitPrice]]</f>
        <v>548.9</v>
      </c>
      <c r="J2700" s="4">
        <f>Table4[[#This Row],[Gross Revenue]]*(1-Table4[[#This Row],[Discount]])</f>
        <v>466.56499999999994</v>
      </c>
      <c r="K2700" s="4">
        <f>Table4[[#This Row],[Quantity]]*Table4[[#This Row],[CostPrice]]</f>
        <v>352.95000000000005</v>
      </c>
      <c r="L2700" s="4">
        <f>Table4[[#This Row],[Net Revenue]]-Table4[[#This Row],[Total Cost]]</f>
        <v>113.6149999999999</v>
      </c>
      <c r="M2700" t="str">
        <f>_xlfn.XLOOKUP(Table4[[#This Row],[ProductID]], Products!A:A,Products!B:B, "Not Found")</f>
        <v>Recognize Footwear</v>
      </c>
      <c r="N2700" t="str">
        <f>TEXT(Table4[[#This Row],[Date]], "mmm")</f>
        <v>Feb</v>
      </c>
      <c r="O2700" t="str">
        <f>TEXT(Table4[[#This Row],[Date]], "yyyy")</f>
        <v>2025</v>
      </c>
      <c r="P2700" t="str">
        <f>_xlfn.XLOOKUP(Table4[[#This Row],[ProductID]],Products!A:A,Products!C:C, "Not Found")</f>
        <v>Fashion</v>
      </c>
      <c r="Q2700" t="str">
        <f>_xlfn.XLOOKUP(Table4[[#This Row],[ProductID]],Products!A:A,Products!D:D,"Not Found")</f>
        <v>Footwear</v>
      </c>
      <c r="R2700">
        <f>_xlfn.XLOOKUP(Table4[[#This Row],[ProductID]],Products!A:A,Products!E:E,"Not Found")</f>
        <v>109.78</v>
      </c>
      <c r="S2700">
        <f>_xlfn.XLOOKUP(Table4[[#This Row],[ProductID]],Products!A:A,Products!F:F, "Not Found")</f>
        <v>70.59</v>
      </c>
      <c r="T2700" t="str">
        <f>_xlfn.XLOOKUP(Table4[[#This Row],[CustomerID]],Customers!A:A,Customers!D:D, "Not Found")</f>
        <v>F</v>
      </c>
      <c r="U2700" s="6">
        <f>_xlfn.XLOOKUP(Table4[[#This Row],[CustomerID]],Customers!A:A,Customers!E:E, "Not Found")</f>
        <v>25396</v>
      </c>
      <c r="V2700">
        <f ca="1">DATEDIF(Table4[[#This Row],[CustomerBirthday]], TODAY(), "Y")</f>
        <v>57</v>
      </c>
      <c r="W2700" t="str" cm="1">
        <f t="array" aca="1" ref="W2700" ca="1">_xlfn.IFS(Table4[[#This Row],[Age]]&lt;25, "Under 25",Table4[[#This Row],[Age]]=34, "25-34", Table4[[#This Row],[Age]]&lt;=49, "35-49", Table4[[#This Row],[Age]]&lt;=64, "50-64", Table4[[#This Row],[Age]]&gt;=65, "65+")</f>
        <v>50-64</v>
      </c>
      <c r="X2700" t="str">
        <f>_xlfn.XLOOKUP(Table4[[#This Row],[StoreID]],Stores!A:A,Stores!B:B, "Not found")</f>
        <v>MegaMart Peckmouth</v>
      </c>
      <c r="Y2700" t="str">
        <f>_xlfn.XLOOKUP(Table4[[#This Row],[StoreID]],Stores!A:A,Stores!C:C, "Not Found")</f>
        <v>Peckmouth</v>
      </c>
      <c r="Z2700" t="str">
        <f>_xlfn.XLOOKUP(Table4[[#This Row],[StoreID]],Stores!A:A,Stores!D:D, "Not Found")</f>
        <v>East</v>
      </c>
    </row>
    <row r="2701" spans="1:26">
      <c r="A2701" t="s">
        <v>3567</v>
      </c>
      <c r="B2701" s="1">
        <v>45222</v>
      </c>
      <c r="C2701" t="s">
        <v>213</v>
      </c>
      <c r="D2701" t="s">
        <v>790</v>
      </c>
      <c r="E2701" t="s">
        <v>842</v>
      </c>
      <c r="F2701">
        <v>5</v>
      </c>
      <c r="G2701">
        <v>0.1</v>
      </c>
      <c r="H2701" t="s">
        <v>868</v>
      </c>
      <c r="I2701" s="4">
        <f>Table4[[#This Row],[Quantity]]*Table4[[#This Row],[UnitPrice]]</f>
        <v>1523.55</v>
      </c>
      <c r="J2701" s="4">
        <f>Table4[[#This Row],[Gross Revenue]]*(1-Table4[[#This Row],[Discount]])</f>
        <v>1371.1949999999999</v>
      </c>
      <c r="K2701" s="4">
        <f>Table4[[#This Row],[Quantity]]*Table4[[#This Row],[CostPrice]]</f>
        <v>820.05</v>
      </c>
      <c r="L2701" s="4">
        <f>Table4[[#This Row],[Net Revenue]]-Table4[[#This Row],[Total Cost]]</f>
        <v>551.14499999999998</v>
      </c>
      <c r="M2701" t="str">
        <f>_xlfn.XLOOKUP(Table4[[#This Row],[ProductID]], Products!A:A,Products!B:B, "Not Found")</f>
        <v>Difficult Vegetables</v>
      </c>
      <c r="N2701" t="str">
        <f>TEXT(Table4[[#This Row],[Date]], "mmm")</f>
        <v>Oct</v>
      </c>
      <c r="O2701" t="str">
        <f>TEXT(Table4[[#This Row],[Date]], "yyyy")</f>
        <v>2023</v>
      </c>
      <c r="P2701" t="str">
        <f>_xlfn.XLOOKUP(Table4[[#This Row],[ProductID]],Products!A:A,Products!C:C, "Not Found")</f>
        <v>Groceries</v>
      </c>
      <c r="Q2701" t="str">
        <f>_xlfn.XLOOKUP(Table4[[#This Row],[ProductID]],Products!A:A,Products!D:D,"Not Found")</f>
        <v>Vegetables</v>
      </c>
      <c r="R2701">
        <f>_xlfn.XLOOKUP(Table4[[#This Row],[ProductID]],Products!A:A,Products!E:E,"Not Found")</f>
        <v>304.70999999999998</v>
      </c>
      <c r="S2701">
        <f>_xlfn.XLOOKUP(Table4[[#This Row],[ProductID]],Products!A:A,Products!F:F, "Not Found")</f>
        <v>164.01</v>
      </c>
      <c r="T2701" t="str">
        <f>_xlfn.XLOOKUP(Table4[[#This Row],[CustomerID]],Customers!A:A,Customers!D:D, "Not Found")</f>
        <v>M</v>
      </c>
      <c r="U2701" s="6">
        <f>_xlfn.XLOOKUP(Table4[[#This Row],[CustomerID]],Customers!A:A,Customers!E:E, "Not Found")</f>
        <v>27950</v>
      </c>
      <c r="V2701">
        <f ca="1">DATEDIF(Table4[[#This Row],[CustomerBirthday]], TODAY(), "Y")</f>
        <v>50</v>
      </c>
      <c r="W2701" t="str" cm="1">
        <f t="array" aca="1" ref="W2701" ca="1">_xlfn.IFS(Table4[[#This Row],[Age]]&lt;25, "Under 25",Table4[[#This Row],[Age]]=34, "25-34", Table4[[#This Row],[Age]]&lt;=49, "35-49", Table4[[#This Row],[Age]]&lt;=64, "50-64", Table4[[#This Row],[Age]]&gt;=65, "65+")</f>
        <v>50-64</v>
      </c>
      <c r="X2701" t="str">
        <f>_xlfn.XLOOKUP(Table4[[#This Row],[StoreID]],Stores!A:A,Stores!B:B, "Not found")</f>
        <v>MegaMart Brianahaven</v>
      </c>
      <c r="Y2701" t="str">
        <f>_xlfn.XLOOKUP(Table4[[#This Row],[StoreID]],Stores!A:A,Stores!C:C, "Not Found")</f>
        <v>Brianahaven</v>
      </c>
      <c r="Z2701" t="str">
        <f>_xlfn.XLOOKUP(Table4[[#This Row],[StoreID]],Stores!A:A,Stores!D:D, "Not Found")</f>
        <v>North</v>
      </c>
    </row>
    <row r="2702" spans="1:26">
      <c r="A2702" t="s">
        <v>3568</v>
      </c>
      <c r="B2702" s="1">
        <v>45298</v>
      </c>
      <c r="C2702" t="s">
        <v>123</v>
      </c>
      <c r="D2702" t="s">
        <v>755</v>
      </c>
      <c r="E2702" t="s">
        <v>839</v>
      </c>
      <c r="F2702">
        <v>5</v>
      </c>
      <c r="G2702">
        <v>0.1</v>
      </c>
      <c r="H2702" t="s">
        <v>865</v>
      </c>
      <c r="I2702" s="4">
        <f>Table4[[#This Row],[Quantity]]*Table4[[#This Row],[UnitPrice]]</f>
        <v>9293.75</v>
      </c>
      <c r="J2702" s="4">
        <f>Table4[[#This Row],[Gross Revenue]]*(1-Table4[[#This Row],[Discount]])</f>
        <v>8364.375</v>
      </c>
      <c r="K2702" s="4">
        <f>Table4[[#This Row],[Quantity]]*Table4[[#This Row],[CostPrice]]</f>
        <v>7255.8</v>
      </c>
      <c r="L2702" s="4">
        <f>Table4[[#This Row],[Net Revenue]]-Table4[[#This Row],[Total Cost]]</f>
        <v>1108.5749999999998</v>
      </c>
      <c r="M2702" t="str">
        <f>_xlfn.XLOOKUP(Table4[[#This Row],[ProductID]], Products!A:A,Products!B:B, "Not Found")</f>
        <v>House Accessories</v>
      </c>
      <c r="N2702" t="str">
        <f>TEXT(Table4[[#This Row],[Date]], "mmm")</f>
        <v>Jan</v>
      </c>
      <c r="O2702" t="str">
        <f>TEXT(Table4[[#This Row],[Date]], "yyyy")</f>
        <v>2024</v>
      </c>
      <c r="P2702" t="str">
        <f>_xlfn.XLOOKUP(Table4[[#This Row],[ProductID]],Products!A:A,Products!C:C, "Not Found")</f>
        <v>Fashion</v>
      </c>
      <c r="Q2702" t="str">
        <f>_xlfn.XLOOKUP(Table4[[#This Row],[ProductID]],Products!A:A,Products!D:D,"Not Found")</f>
        <v>Accessories</v>
      </c>
      <c r="R2702">
        <f>_xlfn.XLOOKUP(Table4[[#This Row],[ProductID]],Products!A:A,Products!E:E,"Not Found")</f>
        <v>1858.75</v>
      </c>
      <c r="S2702">
        <f>_xlfn.XLOOKUP(Table4[[#This Row],[ProductID]],Products!A:A,Products!F:F, "Not Found")</f>
        <v>1451.16</v>
      </c>
      <c r="T2702" t="str">
        <f>_xlfn.XLOOKUP(Table4[[#This Row],[CustomerID]],Customers!A:A,Customers!D:D, "Not Found")</f>
        <v>F</v>
      </c>
      <c r="U2702" s="6">
        <f>_xlfn.XLOOKUP(Table4[[#This Row],[CustomerID]],Customers!A:A,Customers!E:E, "Not Found")</f>
        <v>37694</v>
      </c>
      <c r="V2702">
        <f ca="1">DATEDIF(Table4[[#This Row],[CustomerBirthday]], TODAY(), "Y")</f>
        <v>23</v>
      </c>
      <c r="W2702" t="str" cm="1">
        <f t="array" aca="1" ref="W2702" ca="1">_xlfn.IFS(Table4[[#This Row],[Age]]&lt;25, "Under 25",Table4[[#This Row],[Age]]=34, "25-34", Table4[[#This Row],[Age]]&lt;=49, "35-49", Table4[[#This Row],[Age]]&lt;=64, "50-64", Table4[[#This Row],[Age]]&gt;=65, "65+")</f>
        <v>Under 25</v>
      </c>
      <c r="X2702" t="str">
        <f>_xlfn.XLOOKUP(Table4[[#This Row],[StoreID]],Stores!A:A,Stores!B:B, "Not found")</f>
        <v>MegaMart New Michele</v>
      </c>
      <c r="Y2702" t="str">
        <f>_xlfn.XLOOKUP(Table4[[#This Row],[StoreID]],Stores!A:A,Stores!C:C, "Not Found")</f>
        <v>New Michele</v>
      </c>
      <c r="Z2702" t="str">
        <f>_xlfn.XLOOKUP(Table4[[#This Row],[StoreID]],Stores!A:A,Stores!D:D, "Not Found")</f>
        <v>West</v>
      </c>
    </row>
    <row r="2703" spans="1:26">
      <c r="A2703" t="s">
        <v>3569</v>
      </c>
      <c r="B2703" s="1">
        <v>45569</v>
      </c>
      <c r="C2703" t="s">
        <v>187</v>
      </c>
      <c r="D2703" t="s">
        <v>826</v>
      </c>
      <c r="E2703" t="s">
        <v>839</v>
      </c>
      <c r="F2703">
        <v>3</v>
      </c>
      <c r="G2703">
        <v>0.15</v>
      </c>
      <c r="H2703" t="s">
        <v>868</v>
      </c>
      <c r="I2703" s="4">
        <f>Table4[[#This Row],[Quantity]]*Table4[[#This Row],[UnitPrice]]</f>
        <v>3133.92</v>
      </c>
      <c r="J2703" s="4">
        <f>Table4[[#This Row],[Gross Revenue]]*(1-Table4[[#This Row],[Discount]])</f>
        <v>2663.8319999999999</v>
      </c>
      <c r="K2703" s="4">
        <f>Table4[[#This Row],[Quantity]]*Table4[[#This Row],[CostPrice]]</f>
        <v>2325.21</v>
      </c>
      <c r="L2703" s="4">
        <f>Table4[[#This Row],[Net Revenue]]-Table4[[#This Row],[Total Cost]]</f>
        <v>338.62199999999984</v>
      </c>
      <c r="M2703" t="str">
        <f>_xlfn.XLOOKUP(Table4[[#This Row],[ProductID]], Products!A:A,Products!B:B, "Not Found")</f>
        <v>Maybe Footwear</v>
      </c>
      <c r="N2703" t="str">
        <f>TEXT(Table4[[#This Row],[Date]], "mmm")</f>
        <v>Oct</v>
      </c>
      <c r="O2703" t="str">
        <f>TEXT(Table4[[#This Row],[Date]], "yyyy")</f>
        <v>2024</v>
      </c>
      <c r="P2703" t="str">
        <f>_xlfn.XLOOKUP(Table4[[#This Row],[ProductID]],Products!A:A,Products!C:C, "Not Found")</f>
        <v>Fashion</v>
      </c>
      <c r="Q2703" t="str">
        <f>_xlfn.XLOOKUP(Table4[[#This Row],[ProductID]],Products!A:A,Products!D:D,"Not Found")</f>
        <v>Footwear</v>
      </c>
      <c r="R2703">
        <f>_xlfn.XLOOKUP(Table4[[#This Row],[ProductID]],Products!A:A,Products!E:E,"Not Found")</f>
        <v>1044.6400000000001</v>
      </c>
      <c r="S2703">
        <f>_xlfn.XLOOKUP(Table4[[#This Row],[ProductID]],Products!A:A,Products!F:F, "Not Found")</f>
        <v>775.07</v>
      </c>
      <c r="T2703" t="str">
        <f>_xlfn.XLOOKUP(Table4[[#This Row],[CustomerID]],Customers!A:A,Customers!D:D, "Not Found")</f>
        <v>M</v>
      </c>
      <c r="U2703" s="6">
        <f>_xlfn.XLOOKUP(Table4[[#This Row],[CustomerID]],Customers!A:A,Customers!E:E, "Not Found")</f>
        <v>38351</v>
      </c>
      <c r="V2703">
        <f ca="1">DATEDIF(Table4[[#This Row],[CustomerBirthday]], TODAY(), "Y")</f>
        <v>21</v>
      </c>
      <c r="W2703" t="str" cm="1">
        <f t="array" aca="1" ref="W2703" ca="1">_xlfn.IFS(Table4[[#This Row],[Age]]&lt;25, "Under 25",Table4[[#This Row],[Age]]=34, "25-34", Table4[[#This Row],[Age]]&lt;=49, "35-49", Table4[[#This Row],[Age]]&lt;=64, "50-64", Table4[[#This Row],[Age]]&gt;=65, "65+")</f>
        <v>Under 25</v>
      </c>
      <c r="X2703" t="str">
        <f>_xlfn.XLOOKUP(Table4[[#This Row],[StoreID]],Stores!A:A,Stores!B:B, "Not found")</f>
        <v>MegaMart New Michele</v>
      </c>
      <c r="Y2703" t="str">
        <f>_xlfn.XLOOKUP(Table4[[#This Row],[StoreID]],Stores!A:A,Stores!C:C, "Not Found")</f>
        <v>New Michele</v>
      </c>
      <c r="Z2703" t="str">
        <f>_xlfn.XLOOKUP(Table4[[#This Row],[StoreID]],Stores!A:A,Stores!D:D, "Not Found")</f>
        <v>West</v>
      </c>
    </row>
    <row r="2704" spans="1:26">
      <c r="A2704" t="s">
        <v>3570</v>
      </c>
      <c r="B2704" s="1">
        <v>45763</v>
      </c>
      <c r="C2704" t="s">
        <v>604</v>
      </c>
      <c r="D2704" t="s">
        <v>766</v>
      </c>
      <c r="E2704" t="s">
        <v>831</v>
      </c>
      <c r="F2704">
        <v>3</v>
      </c>
      <c r="G2704">
        <v>0.1</v>
      </c>
      <c r="H2704" t="s">
        <v>875</v>
      </c>
      <c r="I2704" s="4">
        <f>Table4[[#This Row],[Quantity]]*Table4[[#This Row],[UnitPrice]]</f>
        <v>3681.7200000000003</v>
      </c>
      <c r="J2704" s="4">
        <f>Table4[[#This Row],[Gross Revenue]]*(1-Table4[[#This Row],[Discount]])</f>
        <v>3313.5480000000002</v>
      </c>
      <c r="K2704" s="4">
        <f>Table4[[#This Row],[Quantity]]*Table4[[#This Row],[CostPrice]]</f>
        <v>2931.27</v>
      </c>
      <c r="L2704" s="4">
        <f>Table4[[#This Row],[Net Revenue]]-Table4[[#This Row],[Total Cost]]</f>
        <v>382.27800000000025</v>
      </c>
      <c r="M2704" t="str">
        <f>_xlfn.XLOOKUP(Table4[[#This Row],[ProductID]], Products!A:A,Products!B:B, "Not Found")</f>
        <v>Firm Dairy</v>
      </c>
      <c r="N2704" t="str">
        <f>TEXT(Table4[[#This Row],[Date]], "mmm")</f>
        <v>Apr</v>
      </c>
      <c r="O2704" t="str">
        <f>TEXT(Table4[[#This Row],[Date]], "yyyy")</f>
        <v>2025</v>
      </c>
      <c r="P2704" t="str">
        <f>_xlfn.XLOOKUP(Table4[[#This Row],[ProductID]],Products!A:A,Products!C:C, "Not Found")</f>
        <v>Groceries</v>
      </c>
      <c r="Q2704" t="str">
        <f>_xlfn.XLOOKUP(Table4[[#This Row],[ProductID]],Products!A:A,Products!D:D,"Not Found")</f>
        <v>Dairy</v>
      </c>
      <c r="R2704">
        <f>_xlfn.XLOOKUP(Table4[[#This Row],[ProductID]],Products!A:A,Products!E:E,"Not Found")</f>
        <v>1227.24</v>
      </c>
      <c r="S2704">
        <f>_xlfn.XLOOKUP(Table4[[#This Row],[ProductID]],Products!A:A,Products!F:F, "Not Found")</f>
        <v>977.09</v>
      </c>
      <c r="T2704" t="str">
        <f>_xlfn.XLOOKUP(Table4[[#This Row],[CustomerID]],Customers!A:A,Customers!D:D, "Not Found")</f>
        <v>F</v>
      </c>
      <c r="U2704" s="6">
        <f>_xlfn.XLOOKUP(Table4[[#This Row],[CustomerID]],Customers!A:A,Customers!E:E, "Not Found")</f>
        <v>30807</v>
      </c>
      <c r="V2704">
        <f ca="1">DATEDIF(Table4[[#This Row],[CustomerBirthday]], TODAY(), "Y")</f>
        <v>42</v>
      </c>
      <c r="W2704" t="str" cm="1">
        <f t="array" aca="1" ref="W2704" ca="1">_xlfn.IFS(Table4[[#This Row],[Age]]&lt;25, "Under 25",Table4[[#This Row],[Age]]=34, "25-34", Table4[[#This Row],[Age]]&lt;=49, "35-49", Table4[[#This Row],[Age]]&lt;=64, "50-64", Table4[[#This Row],[Age]]&gt;=65, "65+")</f>
        <v>35-49</v>
      </c>
      <c r="X2704" t="str">
        <f>_xlfn.XLOOKUP(Table4[[#This Row],[StoreID]],Stores!A:A,Stores!B:B, "Not found")</f>
        <v>MegaMart Jimenezborough</v>
      </c>
      <c r="Y2704" t="str">
        <f>_xlfn.XLOOKUP(Table4[[#This Row],[StoreID]],Stores!A:A,Stores!C:C, "Not Found")</f>
        <v>Jimenezborough</v>
      </c>
      <c r="Z2704" t="str">
        <f>_xlfn.XLOOKUP(Table4[[#This Row],[StoreID]],Stores!A:A,Stores!D:D, "Not Found")</f>
        <v>South</v>
      </c>
    </row>
    <row r="2705" spans="1:26">
      <c r="A2705" t="s">
        <v>3571</v>
      </c>
      <c r="B2705" s="1">
        <v>45385</v>
      </c>
      <c r="C2705" t="s">
        <v>355</v>
      </c>
      <c r="D2705" t="s">
        <v>804</v>
      </c>
      <c r="E2705" t="s">
        <v>842</v>
      </c>
      <c r="F2705">
        <v>1</v>
      </c>
      <c r="G2705">
        <v>0.05</v>
      </c>
      <c r="H2705" t="s">
        <v>875</v>
      </c>
      <c r="I2705" s="4">
        <f>Table4[[#This Row],[Quantity]]*Table4[[#This Row],[UnitPrice]]</f>
        <v>540.94000000000005</v>
      </c>
      <c r="J2705" s="4">
        <f>Table4[[#This Row],[Gross Revenue]]*(1-Table4[[#This Row],[Discount]])</f>
        <v>513.89300000000003</v>
      </c>
      <c r="K2705" s="4">
        <f>Table4[[#This Row],[Quantity]]*Table4[[#This Row],[CostPrice]]</f>
        <v>398.25</v>
      </c>
      <c r="L2705" s="4">
        <f>Table4[[#This Row],[Net Revenue]]-Table4[[#This Row],[Total Cost]]</f>
        <v>115.64300000000003</v>
      </c>
      <c r="M2705" t="str">
        <f>_xlfn.XLOOKUP(Table4[[#This Row],[ProductID]], Products!A:A,Products!B:B, "Not Found")</f>
        <v>Church Clothing</v>
      </c>
      <c r="N2705" t="str">
        <f>TEXT(Table4[[#This Row],[Date]], "mmm")</f>
        <v>Apr</v>
      </c>
      <c r="O2705" t="str">
        <f>TEXT(Table4[[#This Row],[Date]], "yyyy")</f>
        <v>2024</v>
      </c>
      <c r="P2705" t="str">
        <f>_xlfn.XLOOKUP(Table4[[#This Row],[ProductID]],Products!A:A,Products!C:C, "Not Found")</f>
        <v>Fashion</v>
      </c>
      <c r="Q2705" t="str">
        <f>_xlfn.XLOOKUP(Table4[[#This Row],[ProductID]],Products!A:A,Products!D:D,"Not Found")</f>
        <v>Clothing</v>
      </c>
      <c r="R2705">
        <f>_xlfn.XLOOKUP(Table4[[#This Row],[ProductID]],Products!A:A,Products!E:E,"Not Found")</f>
        <v>540.94000000000005</v>
      </c>
      <c r="S2705">
        <f>_xlfn.XLOOKUP(Table4[[#This Row],[ProductID]],Products!A:A,Products!F:F, "Not Found")</f>
        <v>398.25</v>
      </c>
      <c r="T2705" t="str">
        <f>_xlfn.XLOOKUP(Table4[[#This Row],[CustomerID]],Customers!A:A,Customers!D:D, "Not Found")</f>
        <v>M</v>
      </c>
      <c r="U2705" s="6">
        <f>_xlfn.XLOOKUP(Table4[[#This Row],[CustomerID]],Customers!A:A,Customers!E:E, "Not Found")</f>
        <v>22937</v>
      </c>
      <c r="V2705">
        <f ca="1">DATEDIF(Table4[[#This Row],[CustomerBirthday]], TODAY(), "Y")</f>
        <v>63</v>
      </c>
      <c r="W2705" t="str" cm="1">
        <f t="array" aca="1" ref="W2705" ca="1">_xlfn.IFS(Table4[[#This Row],[Age]]&lt;25, "Under 25",Table4[[#This Row],[Age]]=34, "25-34", Table4[[#This Row],[Age]]&lt;=49, "35-49", Table4[[#This Row],[Age]]&lt;=64, "50-64", Table4[[#This Row],[Age]]&gt;=65, "65+")</f>
        <v>50-64</v>
      </c>
      <c r="X2705" t="str">
        <f>_xlfn.XLOOKUP(Table4[[#This Row],[StoreID]],Stores!A:A,Stores!B:B, "Not found")</f>
        <v>MegaMart Brianahaven</v>
      </c>
      <c r="Y2705" t="str">
        <f>_xlfn.XLOOKUP(Table4[[#This Row],[StoreID]],Stores!A:A,Stores!C:C, "Not Found")</f>
        <v>Brianahaven</v>
      </c>
      <c r="Z2705" t="str">
        <f>_xlfn.XLOOKUP(Table4[[#This Row],[StoreID]],Stores!A:A,Stores!D:D, "Not Found")</f>
        <v>North</v>
      </c>
    </row>
    <row r="2706" spans="1:26">
      <c r="A2706" t="s">
        <v>3572</v>
      </c>
      <c r="B2706" s="1">
        <v>45182</v>
      </c>
      <c r="C2706" t="s">
        <v>228</v>
      </c>
      <c r="D2706" t="s">
        <v>739</v>
      </c>
      <c r="E2706" t="s">
        <v>842</v>
      </c>
      <c r="F2706">
        <v>1</v>
      </c>
      <c r="G2706">
        <v>0</v>
      </c>
      <c r="H2706" t="s">
        <v>865</v>
      </c>
      <c r="I2706" s="4">
        <f>Table4[[#This Row],[Quantity]]*Table4[[#This Row],[UnitPrice]]</f>
        <v>1194.1199999999999</v>
      </c>
      <c r="J2706" s="4">
        <f>Table4[[#This Row],[Gross Revenue]]*(1-Table4[[#This Row],[Discount]])</f>
        <v>1194.1199999999999</v>
      </c>
      <c r="K2706" s="4">
        <f>Table4[[#This Row],[Quantity]]*Table4[[#This Row],[CostPrice]]</f>
        <v>838.95</v>
      </c>
      <c r="L2706" s="4">
        <f>Table4[[#This Row],[Net Revenue]]-Table4[[#This Row],[Total Cost]]</f>
        <v>355.16999999999985</v>
      </c>
      <c r="M2706" t="str">
        <f>_xlfn.XLOOKUP(Table4[[#This Row],[ProductID]], Products!A:A,Products!B:B, "Not Found")</f>
        <v>Step Smartphone</v>
      </c>
      <c r="N2706" t="str">
        <f>TEXT(Table4[[#This Row],[Date]], "mmm")</f>
        <v>Sep</v>
      </c>
      <c r="O2706" t="str">
        <f>TEXT(Table4[[#This Row],[Date]], "yyyy")</f>
        <v>2023</v>
      </c>
      <c r="P2706" t="str">
        <f>_xlfn.XLOOKUP(Table4[[#This Row],[ProductID]],Products!A:A,Products!C:C, "Not Found")</f>
        <v>Electronics</v>
      </c>
      <c r="Q2706" t="str">
        <f>_xlfn.XLOOKUP(Table4[[#This Row],[ProductID]],Products!A:A,Products!D:D,"Not Found")</f>
        <v>Smartphone</v>
      </c>
      <c r="R2706">
        <f>_xlfn.XLOOKUP(Table4[[#This Row],[ProductID]],Products!A:A,Products!E:E,"Not Found")</f>
        <v>1194.1199999999999</v>
      </c>
      <c r="S2706">
        <f>_xlfn.XLOOKUP(Table4[[#This Row],[ProductID]],Products!A:A,Products!F:F, "Not Found")</f>
        <v>838.95</v>
      </c>
      <c r="T2706" t="str">
        <f>_xlfn.XLOOKUP(Table4[[#This Row],[CustomerID]],Customers!A:A,Customers!D:D, "Not Found")</f>
        <v>F</v>
      </c>
      <c r="U2706" s="6">
        <f>_xlfn.XLOOKUP(Table4[[#This Row],[CustomerID]],Customers!A:A,Customers!E:E, "Not Found")</f>
        <v>23142</v>
      </c>
      <c r="V2706">
        <f ca="1">DATEDIF(Table4[[#This Row],[CustomerBirthday]], TODAY(), "Y")</f>
        <v>63</v>
      </c>
      <c r="W2706" t="str" cm="1">
        <f t="array" aca="1" ref="W2706" ca="1">_xlfn.IFS(Table4[[#This Row],[Age]]&lt;25, "Under 25",Table4[[#This Row],[Age]]=34, "25-34", Table4[[#This Row],[Age]]&lt;=49, "35-49", Table4[[#This Row],[Age]]&lt;=64, "50-64", Table4[[#This Row],[Age]]&gt;=65, "65+")</f>
        <v>50-64</v>
      </c>
      <c r="X2706" t="str">
        <f>_xlfn.XLOOKUP(Table4[[#This Row],[StoreID]],Stores!A:A,Stores!B:B, "Not found")</f>
        <v>MegaMart Brianahaven</v>
      </c>
      <c r="Y2706" t="str">
        <f>_xlfn.XLOOKUP(Table4[[#This Row],[StoreID]],Stores!A:A,Stores!C:C, "Not Found")</f>
        <v>Brianahaven</v>
      </c>
      <c r="Z2706" t="str">
        <f>_xlfn.XLOOKUP(Table4[[#This Row],[StoreID]],Stores!A:A,Stores!D:D, "Not Found")</f>
        <v>North</v>
      </c>
    </row>
    <row r="2707" spans="1:26">
      <c r="A2707" t="s">
        <v>3573</v>
      </c>
      <c r="B2707" s="1">
        <v>45774</v>
      </c>
      <c r="C2707" t="s">
        <v>130</v>
      </c>
      <c r="D2707" t="s">
        <v>786</v>
      </c>
      <c r="E2707" t="s">
        <v>839</v>
      </c>
      <c r="F2707">
        <v>3</v>
      </c>
      <c r="G2707">
        <v>0.15</v>
      </c>
      <c r="H2707" t="s">
        <v>868</v>
      </c>
      <c r="I2707" s="4">
        <f>Table4[[#This Row],[Quantity]]*Table4[[#This Row],[UnitPrice]]</f>
        <v>87.72</v>
      </c>
      <c r="J2707" s="4">
        <f>Table4[[#This Row],[Gross Revenue]]*(1-Table4[[#This Row],[Discount]])</f>
        <v>74.561999999999998</v>
      </c>
      <c r="K2707" s="4">
        <f>Table4[[#This Row],[Quantity]]*Table4[[#This Row],[CostPrice]]</f>
        <v>45.839999999999996</v>
      </c>
      <c r="L2707" s="4">
        <f>Table4[[#This Row],[Net Revenue]]-Table4[[#This Row],[Total Cost]]</f>
        <v>28.722000000000001</v>
      </c>
      <c r="M2707" t="str">
        <f>_xlfn.XLOOKUP(Table4[[#This Row],[ProductID]], Products!A:A,Products!B:B, "Not Found")</f>
        <v>National Watches</v>
      </c>
      <c r="N2707" t="str">
        <f>TEXT(Table4[[#This Row],[Date]], "mmm")</f>
        <v>Apr</v>
      </c>
      <c r="O2707" t="str">
        <f>TEXT(Table4[[#This Row],[Date]], "yyyy")</f>
        <v>2025</v>
      </c>
      <c r="P2707" t="str">
        <f>_xlfn.XLOOKUP(Table4[[#This Row],[ProductID]],Products!A:A,Products!C:C, "Not Found")</f>
        <v>Fashion</v>
      </c>
      <c r="Q2707" t="str">
        <f>_xlfn.XLOOKUP(Table4[[#This Row],[ProductID]],Products!A:A,Products!D:D,"Not Found")</f>
        <v>Watches</v>
      </c>
      <c r="R2707">
        <f>_xlfn.XLOOKUP(Table4[[#This Row],[ProductID]],Products!A:A,Products!E:E,"Not Found")</f>
        <v>29.24</v>
      </c>
      <c r="S2707">
        <f>_xlfn.XLOOKUP(Table4[[#This Row],[ProductID]],Products!A:A,Products!F:F, "Not Found")</f>
        <v>15.28</v>
      </c>
      <c r="T2707" t="str">
        <f>_xlfn.XLOOKUP(Table4[[#This Row],[CustomerID]],Customers!A:A,Customers!D:D, "Not Found")</f>
        <v>F</v>
      </c>
      <c r="U2707" s="6">
        <f>_xlfn.XLOOKUP(Table4[[#This Row],[CustomerID]],Customers!A:A,Customers!E:E, "Not Found")</f>
        <v>28698</v>
      </c>
      <c r="V2707">
        <f ca="1">DATEDIF(Table4[[#This Row],[CustomerBirthday]], TODAY(), "Y")</f>
        <v>48</v>
      </c>
      <c r="W2707" t="str" cm="1">
        <f t="array" aca="1" ref="W2707" ca="1">_xlfn.IFS(Table4[[#This Row],[Age]]&lt;25, "Under 25",Table4[[#This Row],[Age]]=34, "25-34", Table4[[#This Row],[Age]]&lt;=49, "35-49", Table4[[#This Row],[Age]]&lt;=64, "50-64", Table4[[#This Row],[Age]]&gt;=65, "65+")</f>
        <v>35-49</v>
      </c>
      <c r="X2707" t="str">
        <f>_xlfn.XLOOKUP(Table4[[#This Row],[StoreID]],Stores!A:A,Stores!B:B, "Not found")</f>
        <v>MegaMart New Michele</v>
      </c>
      <c r="Y2707" t="str">
        <f>_xlfn.XLOOKUP(Table4[[#This Row],[StoreID]],Stores!A:A,Stores!C:C, "Not Found")</f>
        <v>New Michele</v>
      </c>
      <c r="Z2707" t="str">
        <f>_xlfn.XLOOKUP(Table4[[#This Row],[StoreID]],Stores!A:A,Stores!D:D, "Not Found")</f>
        <v>West</v>
      </c>
    </row>
    <row r="2708" spans="1:26">
      <c r="A2708" t="s">
        <v>3574</v>
      </c>
      <c r="B2708" s="1">
        <v>45520</v>
      </c>
      <c r="C2708" t="s">
        <v>516</v>
      </c>
      <c r="D2708" t="s">
        <v>725</v>
      </c>
      <c r="E2708" t="s">
        <v>831</v>
      </c>
      <c r="F2708">
        <v>5</v>
      </c>
      <c r="G2708">
        <v>0.05</v>
      </c>
      <c r="H2708" t="s">
        <v>868</v>
      </c>
      <c r="I2708" s="4">
        <f>Table4[[#This Row],[Quantity]]*Table4[[#This Row],[UnitPrice]]</f>
        <v>6981.1</v>
      </c>
      <c r="J2708" s="4">
        <f>Table4[[#This Row],[Gross Revenue]]*(1-Table4[[#This Row],[Discount]])</f>
        <v>6632.0450000000001</v>
      </c>
      <c r="K2708" s="4">
        <f>Table4[[#This Row],[Quantity]]*Table4[[#This Row],[CostPrice]]</f>
        <v>5020.45</v>
      </c>
      <c r="L2708" s="4">
        <f>Table4[[#This Row],[Net Revenue]]-Table4[[#This Row],[Total Cost]]</f>
        <v>1611.5950000000003</v>
      </c>
      <c r="M2708" t="str">
        <f>_xlfn.XLOOKUP(Table4[[#This Row],[ProductID]], Products!A:A,Products!B:B, "Not Found")</f>
        <v>Knowledge Bags</v>
      </c>
      <c r="N2708" t="str">
        <f>TEXT(Table4[[#This Row],[Date]], "mmm")</f>
        <v>Aug</v>
      </c>
      <c r="O2708" t="str">
        <f>TEXT(Table4[[#This Row],[Date]], "yyyy")</f>
        <v>2024</v>
      </c>
      <c r="P2708" t="str">
        <f>_xlfn.XLOOKUP(Table4[[#This Row],[ProductID]],Products!A:A,Products!C:C, "Not Found")</f>
        <v>Fashion</v>
      </c>
      <c r="Q2708" t="str">
        <f>_xlfn.XLOOKUP(Table4[[#This Row],[ProductID]],Products!A:A,Products!D:D,"Not Found")</f>
        <v>Bags</v>
      </c>
      <c r="R2708">
        <f>_xlfn.XLOOKUP(Table4[[#This Row],[ProductID]],Products!A:A,Products!E:E,"Not Found")</f>
        <v>1396.22</v>
      </c>
      <c r="S2708">
        <f>_xlfn.XLOOKUP(Table4[[#This Row],[ProductID]],Products!A:A,Products!F:F, "Not Found")</f>
        <v>1004.09</v>
      </c>
      <c r="T2708" t="str">
        <f>_xlfn.XLOOKUP(Table4[[#This Row],[CustomerID]],Customers!A:A,Customers!D:D, "Not Found")</f>
        <v>M</v>
      </c>
      <c r="U2708" s="6">
        <f>_xlfn.XLOOKUP(Table4[[#This Row],[CustomerID]],Customers!A:A,Customers!E:E, "Not Found")</f>
        <v>38558</v>
      </c>
      <c r="V2708">
        <f ca="1">DATEDIF(Table4[[#This Row],[CustomerBirthday]], TODAY(), "Y")</f>
        <v>21</v>
      </c>
      <c r="W2708" t="str" cm="1">
        <f t="array" aca="1" ref="W2708" ca="1">_xlfn.IFS(Table4[[#This Row],[Age]]&lt;25, "Under 25",Table4[[#This Row],[Age]]=34, "25-34", Table4[[#This Row],[Age]]&lt;=49, "35-49", Table4[[#This Row],[Age]]&lt;=64, "50-64", Table4[[#This Row],[Age]]&gt;=65, "65+")</f>
        <v>Under 25</v>
      </c>
      <c r="X2708" t="str">
        <f>_xlfn.XLOOKUP(Table4[[#This Row],[StoreID]],Stores!A:A,Stores!B:B, "Not found")</f>
        <v>MegaMart Jimenezborough</v>
      </c>
      <c r="Y2708" t="str">
        <f>_xlfn.XLOOKUP(Table4[[#This Row],[StoreID]],Stores!A:A,Stores!C:C, "Not Found")</f>
        <v>Jimenezborough</v>
      </c>
      <c r="Z2708" t="str">
        <f>_xlfn.XLOOKUP(Table4[[#This Row],[StoreID]],Stores!A:A,Stores!D:D, "Not Found")</f>
        <v>South</v>
      </c>
    </row>
    <row r="2709" spans="1:26">
      <c r="A2709" t="s">
        <v>3575</v>
      </c>
      <c r="B2709" s="1">
        <v>45801</v>
      </c>
      <c r="C2709" t="s">
        <v>480</v>
      </c>
      <c r="D2709" t="s">
        <v>806</v>
      </c>
      <c r="E2709" t="s">
        <v>835</v>
      </c>
      <c r="F2709">
        <v>2</v>
      </c>
      <c r="G2709">
        <v>0.05</v>
      </c>
      <c r="H2709" t="s">
        <v>875</v>
      </c>
      <c r="I2709" s="4">
        <f>Table4[[#This Row],[Quantity]]*Table4[[#This Row],[UnitPrice]]</f>
        <v>3491.22</v>
      </c>
      <c r="J2709" s="4">
        <f>Table4[[#This Row],[Gross Revenue]]*(1-Table4[[#This Row],[Discount]])</f>
        <v>3316.6589999999997</v>
      </c>
      <c r="K2709" s="4">
        <f>Table4[[#This Row],[Quantity]]*Table4[[#This Row],[CostPrice]]</f>
        <v>2644.88</v>
      </c>
      <c r="L2709" s="4">
        <f>Table4[[#This Row],[Net Revenue]]-Table4[[#This Row],[Total Cost]]</f>
        <v>671.77899999999954</v>
      </c>
      <c r="M2709" t="str">
        <f>_xlfn.XLOOKUP(Table4[[#This Row],[ProductID]], Products!A:A,Products!B:B, "Not Found")</f>
        <v>Piece Headphones</v>
      </c>
      <c r="N2709" t="str">
        <f>TEXT(Table4[[#This Row],[Date]], "mmm")</f>
        <v>May</v>
      </c>
      <c r="O2709" t="str">
        <f>TEXT(Table4[[#This Row],[Date]], "yyyy")</f>
        <v>2025</v>
      </c>
      <c r="P2709" t="str">
        <f>_xlfn.XLOOKUP(Table4[[#This Row],[ProductID]],Products!A:A,Products!C:C, "Not Found")</f>
        <v>Electronics</v>
      </c>
      <c r="Q2709" t="str">
        <f>_xlfn.XLOOKUP(Table4[[#This Row],[ProductID]],Products!A:A,Products!D:D,"Not Found")</f>
        <v>Headphones</v>
      </c>
      <c r="R2709">
        <f>_xlfn.XLOOKUP(Table4[[#This Row],[ProductID]],Products!A:A,Products!E:E,"Not Found")</f>
        <v>1745.61</v>
      </c>
      <c r="S2709">
        <f>_xlfn.XLOOKUP(Table4[[#This Row],[ProductID]],Products!A:A,Products!F:F, "Not Found")</f>
        <v>1322.44</v>
      </c>
      <c r="T2709" t="str">
        <f>_xlfn.XLOOKUP(Table4[[#This Row],[CustomerID]],Customers!A:A,Customers!D:D, "Not Found")</f>
        <v>M</v>
      </c>
      <c r="U2709" s="6">
        <f>_xlfn.XLOOKUP(Table4[[#This Row],[CustomerID]],Customers!A:A,Customers!E:E, "Not Found")</f>
        <v>35356</v>
      </c>
      <c r="V2709">
        <f ca="1">DATEDIF(Table4[[#This Row],[CustomerBirthday]], TODAY(), "Y")</f>
        <v>29</v>
      </c>
      <c r="W2709" t="str" cm="1">
        <f t="array" aca="1" ref="W2709" ca="1">_xlfn.IFS(Table4[[#This Row],[Age]]&lt;25, "Under 25",Table4[[#This Row],[Age]]=34, "25-34", Table4[[#This Row],[Age]]&lt;=49, "35-49", Table4[[#This Row],[Age]]&lt;=64, "50-64", Table4[[#This Row],[Age]]&gt;=65, "65+")</f>
        <v>35-49</v>
      </c>
      <c r="X2709" t="str">
        <f>_xlfn.XLOOKUP(Table4[[#This Row],[StoreID]],Stores!A:A,Stores!B:B, "Not found")</f>
        <v>MegaMart Peckmouth</v>
      </c>
      <c r="Y2709" t="str">
        <f>_xlfn.XLOOKUP(Table4[[#This Row],[StoreID]],Stores!A:A,Stores!C:C, "Not Found")</f>
        <v>Peckmouth</v>
      </c>
      <c r="Z2709" t="str">
        <f>_xlfn.XLOOKUP(Table4[[#This Row],[StoreID]],Stores!A:A,Stores!D:D, "Not Found")</f>
        <v>East</v>
      </c>
    </row>
    <row r="2710" spans="1:26">
      <c r="A2710" t="s">
        <v>3576</v>
      </c>
      <c r="B2710" s="1">
        <v>45271</v>
      </c>
      <c r="C2710" t="s">
        <v>198</v>
      </c>
      <c r="D2710" t="s">
        <v>742</v>
      </c>
      <c r="E2710" t="s">
        <v>839</v>
      </c>
      <c r="F2710">
        <v>5</v>
      </c>
      <c r="G2710">
        <v>0.05</v>
      </c>
      <c r="H2710" t="s">
        <v>875</v>
      </c>
      <c r="I2710" s="4">
        <f>Table4[[#This Row],[Quantity]]*Table4[[#This Row],[UnitPrice]]</f>
        <v>1242.8499999999999</v>
      </c>
      <c r="J2710" s="4">
        <f>Table4[[#This Row],[Gross Revenue]]*(1-Table4[[#This Row],[Discount]])</f>
        <v>1180.7074999999998</v>
      </c>
      <c r="K2710" s="4">
        <f>Table4[[#This Row],[Quantity]]*Table4[[#This Row],[CostPrice]]</f>
        <v>953.34999999999991</v>
      </c>
      <c r="L2710" s="4">
        <f>Table4[[#This Row],[Net Revenue]]-Table4[[#This Row],[Total Cost]]</f>
        <v>227.35749999999985</v>
      </c>
      <c r="M2710" t="str">
        <f>_xlfn.XLOOKUP(Table4[[#This Row],[ProductID]], Products!A:A,Products!B:B, "Not Found")</f>
        <v>Either Headphones</v>
      </c>
      <c r="N2710" t="str">
        <f>TEXT(Table4[[#This Row],[Date]], "mmm")</f>
        <v>Dec</v>
      </c>
      <c r="O2710" t="str">
        <f>TEXT(Table4[[#This Row],[Date]], "yyyy")</f>
        <v>2023</v>
      </c>
      <c r="P2710" t="str">
        <f>_xlfn.XLOOKUP(Table4[[#This Row],[ProductID]],Products!A:A,Products!C:C, "Not Found")</f>
        <v>Electronics</v>
      </c>
      <c r="Q2710" t="str">
        <f>_xlfn.XLOOKUP(Table4[[#This Row],[ProductID]],Products!A:A,Products!D:D,"Not Found")</f>
        <v>Headphones</v>
      </c>
      <c r="R2710">
        <f>_xlfn.XLOOKUP(Table4[[#This Row],[ProductID]],Products!A:A,Products!E:E,"Not Found")</f>
        <v>248.57</v>
      </c>
      <c r="S2710">
        <f>_xlfn.XLOOKUP(Table4[[#This Row],[ProductID]],Products!A:A,Products!F:F, "Not Found")</f>
        <v>190.67</v>
      </c>
      <c r="T2710" t="str">
        <f>_xlfn.XLOOKUP(Table4[[#This Row],[CustomerID]],Customers!A:A,Customers!D:D, "Not Found")</f>
        <v>F</v>
      </c>
      <c r="U2710" s="6">
        <f>_xlfn.XLOOKUP(Table4[[#This Row],[CustomerID]],Customers!A:A,Customers!E:E, "Not Found")</f>
        <v>38340</v>
      </c>
      <c r="V2710">
        <f ca="1">DATEDIF(Table4[[#This Row],[CustomerBirthday]], TODAY(), "Y")</f>
        <v>21</v>
      </c>
      <c r="W2710" t="str" cm="1">
        <f t="array" aca="1" ref="W2710" ca="1">_xlfn.IFS(Table4[[#This Row],[Age]]&lt;25, "Under 25",Table4[[#This Row],[Age]]=34, "25-34", Table4[[#This Row],[Age]]&lt;=49, "35-49", Table4[[#This Row],[Age]]&lt;=64, "50-64", Table4[[#This Row],[Age]]&gt;=65, "65+")</f>
        <v>Under 25</v>
      </c>
      <c r="X2710" t="str">
        <f>_xlfn.XLOOKUP(Table4[[#This Row],[StoreID]],Stores!A:A,Stores!B:B, "Not found")</f>
        <v>MegaMart New Michele</v>
      </c>
      <c r="Y2710" t="str">
        <f>_xlfn.XLOOKUP(Table4[[#This Row],[StoreID]],Stores!A:A,Stores!C:C, "Not Found")</f>
        <v>New Michele</v>
      </c>
      <c r="Z2710" t="str">
        <f>_xlfn.XLOOKUP(Table4[[#This Row],[StoreID]],Stores!A:A,Stores!D:D, "Not Found")</f>
        <v>West</v>
      </c>
    </row>
    <row r="2711" spans="1:26">
      <c r="A2711" t="s">
        <v>3577</v>
      </c>
      <c r="B2711" s="1">
        <v>45734</v>
      </c>
      <c r="C2711" t="s">
        <v>500</v>
      </c>
      <c r="D2711" t="s">
        <v>788</v>
      </c>
      <c r="E2711" t="s">
        <v>839</v>
      </c>
      <c r="F2711">
        <v>5</v>
      </c>
      <c r="G2711">
        <v>0.05</v>
      </c>
      <c r="H2711" t="s">
        <v>871</v>
      </c>
      <c r="I2711" s="4">
        <f>Table4[[#This Row],[Quantity]]*Table4[[#This Row],[UnitPrice]]</f>
        <v>5478.6</v>
      </c>
      <c r="J2711" s="4">
        <f>Table4[[#This Row],[Gross Revenue]]*(1-Table4[[#This Row],[Discount]])</f>
        <v>5204.67</v>
      </c>
      <c r="K2711" s="4">
        <f>Table4[[#This Row],[Quantity]]*Table4[[#This Row],[CostPrice]]</f>
        <v>4111</v>
      </c>
      <c r="L2711" s="4">
        <f>Table4[[#This Row],[Net Revenue]]-Table4[[#This Row],[Total Cost]]</f>
        <v>1093.67</v>
      </c>
      <c r="M2711" t="str">
        <f>_xlfn.XLOOKUP(Table4[[#This Row],[ProductID]], Products!A:A,Products!B:B, "Not Found")</f>
        <v>Foot Snacks</v>
      </c>
      <c r="N2711" t="str">
        <f>TEXT(Table4[[#This Row],[Date]], "mmm")</f>
        <v>Mar</v>
      </c>
      <c r="O2711" t="str">
        <f>TEXT(Table4[[#This Row],[Date]], "yyyy")</f>
        <v>2025</v>
      </c>
      <c r="P2711" t="str">
        <f>_xlfn.XLOOKUP(Table4[[#This Row],[ProductID]],Products!A:A,Products!C:C, "Not Found")</f>
        <v>Groceries</v>
      </c>
      <c r="Q2711" t="str">
        <f>_xlfn.XLOOKUP(Table4[[#This Row],[ProductID]],Products!A:A,Products!D:D,"Not Found")</f>
        <v>Snacks</v>
      </c>
      <c r="R2711">
        <f>_xlfn.XLOOKUP(Table4[[#This Row],[ProductID]],Products!A:A,Products!E:E,"Not Found")</f>
        <v>1095.72</v>
      </c>
      <c r="S2711">
        <f>_xlfn.XLOOKUP(Table4[[#This Row],[ProductID]],Products!A:A,Products!F:F, "Not Found")</f>
        <v>822.2</v>
      </c>
      <c r="T2711" t="str">
        <f>_xlfn.XLOOKUP(Table4[[#This Row],[CustomerID]],Customers!A:A,Customers!D:D, "Not Found")</f>
        <v>M</v>
      </c>
      <c r="U2711" s="6">
        <f>_xlfn.XLOOKUP(Table4[[#This Row],[CustomerID]],Customers!A:A,Customers!E:E, "Not Found")</f>
        <v>30899</v>
      </c>
      <c r="V2711">
        <f ca="1">DATEDIF(Table4[[#This Row],[CustomerBirthday]], TODAY(), "Y")</f>
        <v>41</v>
      </c>
      <c r="W2711" t="str" cm="1">
        <f t="array" aca="1" ref="W2711" ca="1">_xlfn.IFS(Table4[[#This Row],[Age]]&lt;25, "Under 25",Table4[[#This Row],[Age]]=34, "25-34", Table4[[#This Row],[Age]]&lt;=49, "35-49", Table4[[#This Row],[Age]]&lt;=64, "50-64", Table4[[#This Row],[Age]]&gt;=65, "65+")</f>
        <v>35-49</v>
      </c>
      <c r="X2711" t="str">
        <f>_xlfn.XLOOKUP(Table4[[#This Row],[StoreID]],Stores!A:A,Stores!B:B, "Not found")</f>
        <v>MegaMart New Michele</v>
      </c>
      <c r="Y2711" t="str">
        <f>_xlfn.XLOOKUP(Table4[[#This Row],[StoreID]],Stores!A:A,Stores!C:C, "Not Found")</f>
        <v>New Michele</v>
      </c>
      <c r="Z2711" t="str">
        <f>_xlfn.XLOOKUP(Table4[[#This Row],[StoreID]],Stores!A:A,Stores!D:D, "Not Found")</f>
        <v>West</v>
      </c>
    </row>
    <row r="2712" spans="1:26">
      <c r="A2712" t="s">
        <v>3578</v>
      </c>
      <c r="B2712" s="1">
        <v>45211</v>
      </c>
      <c r="C2712" t="s">
        <v>362</v>
      </c>
      <c r="D2712" t="s">
        <v>759</v>
      </c>
      <c r="E2712" t="s">
        <v>835</v>
      </c>
      <c r="F2712">
        <v>1</v>
      </c>
      <c r="G2712">
        <v>0.05</v>
      </c>
      <c r="H2712" t="s">
        <v>871</v>
      </c>
      <c r="I2712" s="4">
        <f>Table4[[#This Row],[Quantity]]*Table4[[#This Row],[UnitPrice]]</f>
        <v>1079.8900000000001</v>
      </c>
      <c r="J2712" s="4">
        <f>Table4[[#This Row],[Gross Revenue]]*(1-Table4[[#This Row],[Discount]])</f>
        <v>1025.8955000000001</v>
      </c>
      <c r="K2712" s="4">
        <f>Table4[[#This Row],[Quantity]]*Table4[[#This Row],[CostPrice]]</f>
        <v>703.83</v>
      </c>
      <c r="L2712" s="4">
        <f>Table4[[#This Row],[Net Revenue]]-Table4[[#This Row],[Total Cost]]</f>
        <v>322.06550000000004</v>
      </c>
      <c r="M2712" t="str">
        <f>_xlfn.XLOOKUP(Table4[[#This Row],[ProductID]], Products!A:A,Products!B:B, "Not Found")</f>
        <v>Democratic Smartphone</v>
      </c>
      <c r="N2712" t="str">
        <f>TEXT(Table4[[#This Row],[Date]], "mmm")</f>
        <v>Oct</v>
      </c>
      <c r="O2712" t="str">
        <f>TEXT(Table4[[#This Row],[Date]], "yyyy")</f>
        <v>2023</v>
      </c>
      <c r="P2712" t="str">
        <f>_xlfn.XLOOKUP(Table4[[#This Row],[ProductID]],Products!A:A,Products!C:C, "Not Found")</f>
        <v>Electronics</v>
      </c>
      <c r="Q2712" t="str">
        <f>_xlfn.XLOOKUP(Table4[[#This Row],[ProductID]],Products!A:A,Products!D:D,"Not Found")</f>
        <v>Smartphone</v>
      </c>
      <c r="R2712">
        <f>_xlfn.XLOOKUP(Table4[[#This Row],[ProductID]],Products!A:A,Products!E:E,"Not Found")</f>
        <v>1079.8900000000001</v>
      </c>
      <c r="S2712">
        <f>_xlfn.XLOOKUP(Table4[[#This Row],[ProductID]],Products!A:A,Products!F:F, "Not Found")</f>
        <v>703.83</v>
      </c>
      <c r="T2712" t="str">
        <f>_xlfn.XLOOKUP(Table4[[#This Row],[CustomerID]],Customers!A:A,Customers!D:D, "Not Found")</f>
        <v>M</v>
      </c>
      <c r="U2712" s="6">
        <f>_xlfn.XLOOKUP(Table4[[#This Row],[CustomerID]],Customers!A:A,Customers!E:E, "Not Found")</f>
        <v>32514</v>
      </c>
      <c r="V2712">
        <f ca="1">DATEDIF(Table4[[#This Row],[CustomerBirthday]], TODAY(), "Y")</f>
        <v>37</v>
      </c>
      <c r="W2712" t="str" cm="1">
        <f t="array" aca="1" ref="W2712" ca="1">_xlfn.IFS(Table4[[#This Row],[Age]]&lt;25, "Under 25",Table4[[#This Row],[Age]]=34, "25-34", Table4[[#This Row],[Age]]&lt;=49, "35-49", Table4[[#This Row],[Age]]&lt;=64, "50-64", Table4[[#This Row],[Age]]&gt;=65, "65+")</f>
        <v>35-49</v>
      </c>
      <c r="X2712" t="str">
        <f>_xlfn.XLOOKUP(Table4[[#This Row],[StoreID]],Stores!A:A,Stores!B:B, "Not found")</f>
        <v>MegaMart Peckmouth</v>
      </c>
      <c r="Y2712" t="str">
        <f>_xlfn.XLOOKUP(Table4[[#This Row],[StoreID]],Stores!A:A,Stores!C:C, "Not Found")</f>
        <v>Peckmouth</v>
      </c>
      <c r="Z2712" t="str">
        <f>_xlfn.XLOOKUP(Table4[[#This Row],[StoreID]],Stores!A:A,Stores!D:D, "Not Found")</f>
        <v>East</v>
      </c>
    </row>
    <row r="2713" spans="1:26">
      <c r="A2713" t="s">
        <v>3579</v>
      </c>
      <c r="B2713" s="1">
        <v>45877</v>
      </c>
      <c r="C2713" t="s">
        <v>680</v>
      </c>
      <c r="D2713" t="s">
        <v>826</v>
      </c>
      <c r="E2713" t="s">
        <v>835</v>
      </c>
      <c r="F2713">
        <v>5</v>
      </c>
      <c r="G2713">
        <v>0.15</v>
      </c>
      <c r="H2713" t="s">
        <v>871</v>
      </c>
      <c r="I2713" s="4">
        <f>Table4[[#This Row],[Quantity]]*Table4[[#This Row],[UnitPrice]]</f>
        <v>5223.2000000000007</v>
      </c>
      <c r="J2713" s="4">
        <f>Table4[[#This Row],[Gross Revenue]]*(1-Table4[[#This Row],[Discount]])</f>
        <v>4439.72</v>
      </c>
      <c r="K2713" s="4">
        <f>Table4[[#This Row],[Quantity]]*Table4[[#This Row],[CostPrice]]</f>
        <v>3875.3500000000004</v>
      </c>
      <c r="L2713" s="4">
        <f>Table4[[#This Row],[Net Revenue]]-Table4[[#This Row],[Total Cost]]</f>
        <v>564.36999999999989</v>
      </c>
      <c r="M2713" t="str">
        <f>_xlfn.XLOOKUP(Table4[[#This Row],[ProductID]], Products!A:A,Products!B:B, "Not Found")</f>
        <v>Maybe Footwear</v>
      </c>
      <c r="N2713" t="str">
        <f>TEXT(Table4[[#This Row],[Date]], "mmm")</f>
        <v>Aug</v>
      </c>
      <c r="O2713" t="str">
        <f>TEXT(Table4[[#This Row],[Date]], "yyyy")</f>
        <v>2025</v>
      </c>
      <c r="P2713" t="str">
        <f>_xlfn.XLOOKUP(Table4[[#This Row],[ProductID]],Products!A:A,Products!C:C, "Not Found")</f>
        <v>Fashion</v>
      </c>
      <c r="Q2713" t="str">
        <f>_xlfn.XLOOKUP(Table4[[#This Row],[ProductID]],Products!A:A,Products!D:D,"Not Found")</f>
        <v>Footwear</v>
      </c>
      <c r="R2713">
        <f>_xlfn.XLOOKUP(Table4[[#This Row],[ProductID]],Products!A:A,Products!E:E,"Not Found")</f>
        <v>1044.6400000000001</v>
      </c>
      <c r="S2713">
        <f>_xlfn.XLOOKUP(Table4[[#This Row],[ProductID]],Products!A:A,Products!F:F, "Not Found")</f>
        <v>775.07</v>
      </c>
      <c r="T2713" t="str">
        <f>_xlfn.XLOOKUP(Table4[[#This Row],[CustomerID]],Customers!A:A,Customers!D:D, "Not Found")</f>
        <v>F</v>
      </c>
      <c r="U2713" s="6">
        <f>_xlfn.XLOOKUP(Table4[[#This Row],[CustomerID]],Customers!A:A,Customers!E:E, "Not Found")</f>
        <v>25513</v>
      </c>
      <c r="V2713">
        <f ca="1">DATEDIF(Table4[[#This Row],[CustomerBirthday]], TODAY(), "Y")</f>
        <v>56</v>
      </c>
      <c r="W2713" t="str" cm="1">
        <f t="array" aca="1" ref="W2713" ca="1">_xlfn.IFS(Table4[[#This Row],[Age]]&lt;25, "Under 25",Table4[[#This Row],[Age]]=34, "25-34", Table4[[#This Row],[Age]]&lt;=49, "35-49", Table4[[#This Row],[Age]]&lt;=64, "50-64", Table4[[#This Row],[Age]]&gt;=65, "65+")</f>
        <v>50-64</v>
      </c>
      <c r="X2713" t="str">
        <f>_xlfn.XLOOKUP(Table4[[#This Row],[StoreID]],Stores!A:A,Stores!B:B, "Not found")</f>
        <v>MegaMart Peckmouth</v>
      </c>
      <c r="Y2713" t="str">
        <f>_xlfn.XLOOKUP(Table4[[#This Row],[StoreID]],Stores!A:A,Stores!C:C, "Not Found")</f>
        <v>Peckmouth</v>
      </c>
      <c r="Z2713" t="str">
        <f>_xlfn.XLOOKUP(Table4[[#This Row],[StoreID]],Stores!A:A,Stores!D:D, "Not Found")</f>
        <v>East</v>
      </c>
    </row>
    <row r="2714" spans="1:26">
      <c r="A2714" t="s">
        <v>3580</v>
      </c>
      <c r="B2714" s="1">
        <v>45358</v>
      </c>
      <c r="C2714" t="s">
        <v>274</v>
      </c>
      <c r="D2714" t="s">
        <v>782</v>
      </c>
      <c r="E2714" t="s">
        <v>831</v>
      </c>
      <c r="F2714">
        <v>4</v>
      </c>
      <c r="G2714">
        <v>0.1</v>
      </c>
      <c r="H2714" t="s">
        <v>868</v>
      </c>
      <c r="I2714" s="4">
        <f>Table4[[#This Row],[Quantity]]*Table4[[#This Row],[UnitPrice]]</f>
        <v>2695.12</v>
      </c>
      <c r="J2714" s="4">
        <f>Table4[[#This Row],[Gross Revenue]]*(1-Table4[[#This Row],[Discount]])</f>
        <v>2425.6080000000002</v>
      </c>
      <c r="K2714" s="4">
        <f>Table4[[#This Row],[Quantity]]*Table4[[#This Row],[CostPrice]]</f>
        <v>1453.32</v>
      </c>
      <c r="L2714" s="4">
        <f>Table4[[#This Row],[Net Revenue]]-Table4[[#This Row],[Total Cost]]</f>
        <v>972.28800000000024</v>
      </c>
      <c r="M2714" t="str">
        <f>_xlfn.XLOOKUP(Table4[[#This Row],[ProductID]], Products!A:A,Products!B:B, "Not Found")</f>
        <v>Deal Smartphone</v>
      </c>
      <c r="N2714" t="str">
        <f>TEXT(Table4[[#This Row],[Date]], "mmm")</f>
        <v>Mar</v>
      </c>
      <c r="O2714" t="str">
        <f>TEXT(Table4[[#This Row],[Date]], "yyyy")</f>
        <v>2024</v>
      </c>
      <c r="P2714" t="str">
        <f>_xlfn.XLOOKUP(Table4[[#This Row],[ProductID]],Products!A:A,Products!C:C, "Not Found")</f>
        <v>Electronics</v>
      </c>
      <c r="Q2714" t="str">
        <f>_xlfn.XLOOKUP(Table4[[#This Row],[ProductID]],Products!A:A,Products!D:D,"Not Found")</f>
        <v>Smartphone</v>
      </c>
      <c r="R2714">
        <f>_xlfn.XLOOKUP(Table4[[#This Row],[ProductID]],Products!A:A,Products!E:E,"Not Found")</f>
        <v>673.78</v>
      </c>
      <c r="S2714">
        <f>_xlfn.XLOOKUP(Table4[[#This Row],[ProductID]],Products!A:A,Products!F:F, "Not Found")</f>
        <v>363.33</v>
      </c>
      <c r="T2714" t="str">
        <f>_xlfn.XLOOKUP(Table4[[#This Row],[CustomerID]],Customers!A:A,Customers!D:D, "Not Found")</f>
        <v>F</v>
      </c>
      <c r="U2714" s="6">
        <f>_xlfn.XLOOKUP(Table4[[#This Row],[CustomerID]],Customers!A:A,Customers!E:E, "Not Found")</f>
        <v>34856</v>
      </c>
      <c r="V2714">
        <f ca="1">DATEDIF(Table4[[#This Row],[CustomerBirthday]], TODAY(), "Y")</f>
        <v>31</v>
      </c>
      <c r="W2714" t="str" cm="1">
        <f t="array" aca="1" ref="W2714" ca="1">_xlfn.IFS(Table4[[#This Row],[Age]]&lt;25, "Under 25",Table4[[#This Row],[Age]]=34, "25-34", Table4[[#This Row],[Age]]&lt;=49, "35-49", Table4[[#This Row],[Age]]&lt;=64, "50-64", Table4[[#This Row],[Age]]&gt;=65, "65+")</f>
        <v>35-49</v>
      </c>
      <c r="X2714" t="str">
        <f>_xlfn.XLOOKUP(Table4[[#This Row],[StoreID]],Stores!A:A,Stores!B:B, "Not found")</f>
        <v>MegaMart Jimenezborough</v>
      </c>
      <c r="Y2714" t="str">
        <f>_xlfn.XLOOKUP(Table4[[#This Row],[StoreID]],Stores!A:A,Stores!C:C, "Not Found")</f>
        <v>Jimenezborough</v>
      </c>
      <c r="Z2714" t="str">
        <f>_xlfn.XLOOKUP(Table4[[#This Row],[StoreID]],Stores!A:A,Stores!D:D, "Not Found")</f>
        <v>South</v>
      </c>
    </row>
    <row r="2715" spans="1:26">
      <c r="A2715" t="s">
        <v>3581</v>
      </c>
      <c r="B2715" s="1">
        <v>45202</v>
      </c>
      <c r="C2715" t="s">
        <v>491</v>
      </c>
      <c r="D2715" t="s">
        <v>736</v>
      </c>
      <c r="E2715" t="s">
        <v>842</v>
      </c>
      <c r="F2715">
        <v>4</v>
      </c>
      <c r="G2715">
        <v>0.15</v>
      </c>
      <c r="H2715" t="s">
        <v>865</v>
      </c>
      <c r="I2715" s="4">
        <f>Table4[[#This Row],[Quantity]]*Table4[[#This Row],[UnitPrice]]</f>
        <v>492.76</v>
      </c>
      <c r="J2715" s="4">
        <f>Table4[[#This Row],[Gross Revenue]]*(1-Table4[[#This Row],[Discount]])</f>
        <v>418.846</v>
      </c>
      <c r="K2715" s="4">
        <f>Table4[[#This Row],[Quantity]]*Table4[[#This Row],[CostPrice]]</f>
        <v>321.44</v>
      </c>
      <c r="L2715" s="4">
        <f>Table4[[#This Row],[Net Revenue]]-Table4[[#This Row],[Total Cost]]</f>
        <v>97.406000000000006</v>
      </c>
      <c r="M2715" t="str">
        <f>_xlfn.XLOOKUP(Table4[[#This Row],[ProductID]], Products!A:A,Products!B:B, "Not Found")</f>
        <v>Us Snacks</v>
      </c>
      <c r="N2715" t="str">
        <f>TEXT(Table4[[#This Row],[Date]], "mmm")</f>
        <v>Oct</v>
      </c>
      <c r="O2715" t="str">
        <f>TEXT(Table4[[#This Row],[Date]], "yyyy")</f>
        <v>2023</v>
      </c>
      <c r="P2715" t="str">
        <f>_xlfn.XLOOKUP(Table4[[#This Row],[ProductID]],Products!A:A,Products!C:C, "Not Found")</f>
        <v>Groceries</v>
      </c>
      <c r="Q2715" t="str">
        <f>_xlfn.XLOOKUP(Table4[[#This Row],[ProductID]],Products!A:A,Products!D:D,"Not Found")</f>
        <v>Snacks</v>
      </c>
      <c r="R2715">
        <f>_xlfn.XLOOKUP(Table4[[#This Row],[ProductID]],Products!A:A,Products!E:E,"Not Found")</f>
        <v>123.19</v>
      </c>
      <c r="S2715">
        <f>_xlfn.XLOOKUP(Table4[[#This Row],[ProductID]],Products!A:A,Products!F:F, "Not Found")</f>
        <v>80.36</v>
      </c>
      <c r="T2715" t="str">
        <f>_xlfn.XLOOKUP(Table4[[#This Row],[CustomerID]],Customers!A:A,Customers!D:D, "Not Found")</f>
        <v>F</v>
      </c>
      <c r="U2715" s="6">
        <f>_xlfn.XLOOKUP(Table4[[#This Row],[CustomerID]],Customers!A:A,Customers!E:E, "Not Found")</f>
        <v>31076</v>
      </c>
      <c r="V2715">
        <f ca="1">DATEDIF(Table4[[#This Row],[CustomerBirthday]], TODAY(), "Y")</f>
        <v>41</v>
      </c>
      <c r="W2715" t="str" cm="1">
        <f t="array" aca="1" ref="W2715" ca="1">_xlfn.IFS(Table4[[#This Row],[Age]]&lt;25, "Under 25",Table4[[#This Row],[Age]]=34, "25-34", Table4[[#This Row],[Age]]&lt;=49, "35-49", Table4[[#This Row],[Age]]&lt;=64, "50-64", Table4[[#This Row],[Age]]&gt;=65, "65+")</f>
        <v>35-49</v>
      </c>
      <c r="X2715" t="str">
        <f>_xlfn.XLOOKUP(Table4[[#This Row],[StoreID]],Stores!A:A,Stores!B:B, "Not found")</f>
        <v>MegaMart Brianahaven</v>
      </c>
      <c r="Y2715" t="str">
        <f>_xlfn.XLOOKUP(Table4[[#This Row],[StoreID]],Stores!A:A,Stores!C:C, "Not Found")</f>
        <v>Brianahaven</v>
      </c>
      <c r="Z2715" t="str">
        <f>_xlfn.XLOOKUP(Table4[[#This Row],[StoreID]],Stores!A:A,Stores!D:D, "Not Found")</f>
        <v>North</v>
      </c>
    </row>
    <row r="2716" spans="1:26">
      <c r="A2716" t="s">
        <v>3582</v>
      </c>
      <c r="B2716" s="1">
        <v>45570</v>
      </c>
      <c r="C2716" t="s">
        <v>137</v>
      </c>
      <c r="D2716" t="s">
        <v>786</v>
      </c>
      <c r="E2716" t="s">
        <v>839</v>
      </c>
      <c r="F2716">
        <v>1</v>
      </c>
      <c r="G2716">
        <v>0</v>
      </c>
      <c r="H2716" t="s">
        <v>865</v>
      </c>
      <c r="I2716" s="4">
        <f>Table4[[#This Row],[Quantity]]*Table4[[#This Row],[UnitPrice]]</f>
        <v>29.24</v>
      </c>
      <c r="J2716" s="4">
        <f>Table4[[#This Row],[Gross Revenue]]*(1-Table4[[#This Row],[Discount]])</f>
        <v>29.24</v>
      </c>
      <c r="K2716" s="4">
        <f>Table4[[#This Row],[Quantity]]*Table4[[#This Row],[CostPrice]]</f>
        <v>15.28</v>
      </c>
      <c r="L2716" s="4">
        <f>Table4[[#This Row],[Net Revenue]]-Table4[[#This Row],[Total Cost]]</f>
        <v>13.959999999999999</v>
      </c>
      <c r="M2716" t="str">
        <f>_xlfn.XLOOKUP(Table4[[#This Row],[ProductID]], Products!A:A,Products!B:B, "Not Found")</f>
        <v>National Watches</v>
      </c>
      <c r="N2716" t="str">
        <f>TEXT(Table4[[#This Row],[Date]], "mmm")</f>
        <v>Oct</v>
      </c>
      <c r="O2716" t="str">
        <f>TEXT(Table4[[#This Row],[Date]], "yyyy")</f>
        <v>2024</v>
      </c>
      <c r="P2716" t="str">
        <f>_xlfn.XLOOKUP(Table4[[#This Row],[ProductID]],Products!A:A,Products!C:C, "Not Found")</f>
        <v>Fashion</v>
      </c>
      <c r="Q2716" t="str">
        <f>_xlfn.XLOOKUP(Table4[[#This Row],[ProductID]],Products!A:A,Products!D:D,"Not Found")</f>
        <v>Watches</v>
      </c>
      <c r="R2716">
        <f>_xlfn.XLOOKUP(Table4[[#This Row],[ProductID]],Products!A:A,Products!E:E,"Not Found")</f>
        <v>29.24</v>
      </c>
      <c r="S2716">
        <f>_xlfn.XLOOKUP(Table4[[#This Row],[ProductID]],Products!A:A,Products!F:F, "Not Found")</f>
        <v>15.28</v>
      </c>
      <c r="T2716" t="str">
        <f>_xlfn.XLOOKUP(Table4[[#This Row],[CustomerID]],Customers!A:A,Customers!D:D, "Not Found")</f>
        <v>F</v>
      </c>
      <c r="U2716" s="6">
        <f>_xlfn.XLOOKUP(Table4[[#This Row],[CustomerID]],Customers!A:A,Customers!E:E, "Not Found")</f>
        <v>33347</v>
      </c>
      <c r="V2716">
        <f ca="1">DATEDIF(Table4[[#This Row],[CustomerBirthday]], TODAY(), "Y")</f>
        <v>35</v>
      </c>
      <c r="W2716" t="str" cm="1">
        <f t="array" aca="1" ref="W2716" ca="1">_xlfn.IFS(Table4[[#This Row],[Age]]&lt;25, "Under 25",Table4[[#This Row],[Age]]=34, "25-34", Table4[[#This Row],[Age]]&lt;=49, "35-49", Table4[[#This Row],[Age]]&lt;=64, "50-64", Table4[[#This Row],[Age]]&gt;=65, "65+")</f>
        <v>35-49</v>
      </c>
      <c r="X2716" t="str">
        <f>_xlfn.XLOOKUP(Table4[[#This Row],[StoreID]],Stores!A:A,Stores!B:B, "Not found")</f>
        <v>MegaMart New Michele</v>
      </c>
      <c r="Y2716" t="str">
        <f>_xlfn.XLOOKUP(Table4[[#This Row],[StoreID]],Stores!A:A,Stores!C:C, "Not Found")</f>
        <v>New Michele</v>
      </c>
      <c r="Z2716" t="str">
        <f>_xlfn.XLOOKUP(Table4[[#This Row],[StoreID]],Stores!A:A,Stores!D:D, "Not Found")</f>
        <v>West</v>
      </c>
    </row>
    <row r="2717" spans="1:26">
      <c r="A2717" t="s">
        <v>3583</v>
      </c>
      <c r="B2717" s="1">
        <v>45296</v>
      </c>
      <c r="C2717" t="s">
        <v>643</v>
      </c>
      <c r="D2717" t="s">
        <v>715</v>
      </c>
      <c r="E2717" t="s">
        <v>846</v>
      </c>
      <c r="F2717">
        <v>3</v>
      </c>
      <c r="G2717">
        <v>0.05</v>
      </c>
      <c r="H2717" t="s">
        <v>875</v>
      </c>
      <c r="I2717" s="4">
        <f>Table4[[#This Row],[Quantity]]*Table4[[#This Row],[UnitPrice]]</f>
        <v>2456.2799999999997</v>
      </c>
      <c r="J2717" s="4">
        <f>Table4[[#This Row],[Gross Revenue]]*(1-Table4[[#This Row],[Discount]])</f>
        <v>2333.4659999999994</v>
      </c>
      <c r="K2717" s="4">
        <f>Table4[[#This Row],[Quantity]]*Table4[[#This Row],[CostPrice]]</f>
        <v>1582.8600000000001</v>
      </c>
      <c r="L2717" s="4">
        <f>Table4[[#This Row],[Net Revenue]]-Table4[[#This Row],[Total Cost]]</f>
        <v>750.60599999999931</v>
      </c>
      <c r="M2717" t="str">
        <f>_xlfn.XLOOKUP(Table4[[#This Row],[ProductID]], Products!A:A,Products!B:B, "Not Found")</f>
        <v>Audience Television</v>
      </c>
      <c r="N2717" t="str">
        <f>TEXT(Table4[[#This Row],[Date]], "mmm")</f>
        <v>Jan</v>
      </c>
      <c r="O2717" t="str">
        <f>TEXT(Table4[[#This Row],[Date]], "yyyy")</f>
        <v>2024</v>
      </c>
      <c r="P2717" t="str">
        <f>_xlfn.XLOOKUP(Table4[[#This Row],[ProductID]],Products!A:A,Products!C:C, "Not Found")</f>
        <v>Electronics</v>
      </c>
      <c r="Q2717" t="str">
        <f>_xlfn.XLOOKUP(Table4[[#This Row],[ProductID]],Products!A:A,Products!D:D,"Not Found")</f>
        <v>Television</v>
      </c>
      <c r="R2717">
        <f>_xlfn.XLOOKUP(Table4[[#This Row],[ProductID]],Products!A:A,Products!E:E,"Not Found")</f>
        <v>818.76</v>
      </c>
      <c r="S2717">
        <f>_xlfn.XLOOKUP(Table4[[#This Row],[ProductID]],Products!A:A,Products!F:F, "Not Found")</f>
        <v>527.62</v>
      </c>
      <c r="T2717" t="str">
        <f>_xlfn.XLOOKUP(Table4[[#This Row],[CustomerID]],Customers!A:A,Customers!D:D, "Not Found")</f>
        <v>M</v>
      </c>
      <c r="U2717" s="6">
        <f>_xlfn.XLOOKUP(Table4[[#This Row],[CustomerID]],Customers!A:A,Customers!E:E, "Not Found")</f>
        <v>38193</v>
      </c>
      <c r="V2717">
        <f ca="1">DATEDIF(Table4[[#This Row],[CustomerBirthday]], TODAY(), "Y")</f>
        <v>22</v>
      </c>
      <c r="W2717" t="str" cm="1">
        <f t="array" aca="1" ref="W2717" ca="1">_xlfn.IFS(Table4[[#This Row],[Age]]&lt;25, "Under 25",Table4[[#This Row],[Age]]=34, "25-34", Table4[[#This Row],[Age]]&lt;=49, "35-49", Table4[[#This Row],[Age]]&lt;=64, "50-64", Table4[[#This Row],[Age]]&gt;=65, "65+")</f>
        <v>Under 25</v>
      </c>
      <c r="X2717" t="str">
        <f>_xlfn.XLOOKUP(Table4[[#This Row],[StoreID]],Stores!A:A,Stores!B:B, "Not found")</f>
        <v>MegaMart Johnmouth</v>
      </c>
      <c r="Y2717" t="str">
        <f>_xlfn.XLOOKUP(Table4[[#This Row],[StoreID]],Stores!A:A,Stores!C:C, "Not Found")</f>
        <v>Johnmouth</v>
      </c>
      <c r="Z2717" t="str">
        <f>_xlfn.XLOOKUP(Table4[[#This Row],[StoreID]],Stores!A:A,Stores!D:D, "Not Found")</f>
        <v>East</v>
      </c>
    </row>
    <row r="2718" spans="1:26">
      <c r="A2718" t="s">
        <v>3584</v>
      </c>
      <c r="B2718" s="1">
        <v>45414</v>
      </c>
      <c r="C2718" t="s">
        <v>67</v>
      </c>
      <c r="D2718" t="s">
        <v>816</v>
      </c>
      <c r="E2718" t="s">
        <v>842</v>
      </c>
      <c r="F2718">
        <v>2</v>
      </c>
      <c r="G2718">
        <v>0.05</v>
      </c>
      <c r="H2718" t="s">
        <v>868</v>
      </c>
      <c r="I2718" s="4">
        <f>Table4[[#This Row],[Quantity]]*Table4[[#This Row],[UnitPrice]]</f>
        <v>3758.16</v>
      </c>
      <c r="J2718" s="4">
        <f>Table4[[#This Row],[Gross Revenue]]*(1-Table4[[#This Row],[Discount]])</f>
        <v>3570.2519999999995</v>
      </c>
      <c r="K2718" s="4">
        <f>Table4[[#This Row],[Quantity]]*Table4[[#This Row],[CostPrice]]</f>
        <v>2009.12</v>
      </c>
      <c r="L2718" s="4">
        <f>Table4[[#This Row],[Net Revenue]]-Table4[[#This Row],[Total Cost]]</f>
        <v>1561.1319999999996</v>
      </c>
      <c r="M2718" t="str">
        <f>_xlfn.XLOOKUP(Table4[[#This Row],[ProductID]], Products!A:A,Products!B:B, "Not Found")</f>
        <v>Set Dairy</v>
      </c>
      <c r="N2718" t="str">
        <f>TEXT(Table4[[#This Row],[Date]], "mmm")</f>
        <v>May</v>
      </c>
      <c r="O2718" t="str">
        <f>TEXT(Table4[[#This Row],[Date]], "yyyy")</f>
        <v>2024</v>
      </c>
      <c r="P2718" t="str">
        <f>_xlfn.XLOOKUP(Table4[[#This Row],[ProductID]],Products!A:A,Products!C:C, "Not Found")</f>
        <v>Groceries</v>
      </c>
      <c r="Q2718" t="str">
        <f>_xlfn.XLOOKUP(Table4[[#This Row],[ProductID]],Products!A:A,Products!D:D,"Not Found")</f>
        <v>Dairy</v>
      </c>
      <c r="R2718">
        <f>_xlfn.XLOOKUP(Table4[[#This Row],[ProductID]],Products!A:A,Products!E:E,"Not Found")</f>
        <v>1879.08</v>
      </c>
      <c r="S2718">
        <f>_xlfn.XLOOKUP(Table4[[#This Row],[ProductID]],Products!A:A,Products!F:F, "Not Found")</f>
        <v>1004.56</v>
      </c>
      <c r="T2718" t="str">
        <f>_xlfn.XLOOKUP(Table4[[#This Row],[CustomerID]],Customers!A:A,Customers!D:D, "Not Found")</f>
        <v>M</v>
      </c>
      <c r="U2718" s="6">
        <f>_xlfn.XLOOKUP(Table4[[#This Row],[CustomerID]],Customers!A:A,Customers!E:E, "Not Found")</f>
        <v>27877</v>
      </c>
      <c r="V2718">
        <f ca="1">DATEDIF(Table4[[#This Row],[CustomerBirthday]], TODAY(), "Y")</f>
        <v>50</v>
      </c>
      <c r="W2718" t="str" cm="1">
        <f t="array" aca="1" ref="W2718" ca="1">_xlfn.IFS(Table4[[#This Row],[Age]]&lt;25, "Under 25",Table4[[#This Row],[Age]]=34, "25-34", Table4[[#This Row],[Age]]&lt;=49, "35-49", Table4[[#This Row],[Age]]&lt;=64, "50-64", Table4[[#This Row],[Age]]&gt;=65, "65+")</f>
        <v>50-64</v>
      </c>
      <c r="X2718" t="str">
        <f>_xlfn.XLOOKUP(Table4[[#This Row],[StoreID]],Stores!A:A,Stores!B:B, "Not found")</f>
        <v>MegaMart Brianahaven</v>
      </c>
      <c r="Y2718" t="str">
        <f>_xlfn.XLOOKUP(Table4[[#This Row],[StoreID]],Stores!A:A,Stores!C:C, "Not Found")</f>
        <v>Brianahaven</v>
      </c>
      <c r="Z2718" t="str">
        <f>_xlfn.XLOOKUP(Table4[[#This Row],[StoreID]],Stores!A:A,Stores!D:D, "Not Found")</f>
        <v>North</v>
      </c>
    </row>
    <row r="2719" spans="1:26">
      <c r="A2719" t="s">
        <v>3585</v>
      </c>
      <c r="B2719" s="1">
        <v>45775</v>
      </c>
      <c r="C2719" t="s">
        <v>163</v>
      </c>
      <c r="D2719" t="s">
        <v>774</v>
      </c>
      <c r="E2719" t="s">
        <v>835</v>
      </c>
      <c r="F2719">
        <v>4</v>
      </c>
      <c r="G2719">
        <v>0.05</v>
      </c>
      <c r="H2719" t="s">
        <v>868</v>
      </c>
      <c r="I2719" s="4">
        <f>Table4[[#This Row],[Quantity]]*Table4[[#This Row],[UnitPrice]]</f>
        <v>5949.64</v>
      </c>
      <c r="J2719" s="4">
        <f>Table4[[#This Row],[Gross Revenue]]*(1-Table4[[#This Row],[Discount]])</f>
        <v>5652.1580000000004</v>
      </c>
      <c r="K2719" s="4">
        <f>Table4[[#This Row],[Quantity]]*Table4[[#This Row],[CostPrice]]</f>
        <v>3252.28</v>
      </c>
      <c r="L2719" s="4">
        <f>Table4[[#This Row],[Net Revenue]]-Table4[[#This Row],[Total Cost]]</f>
        <v>2399.8780000000002</v>
      </c>
      <c r="M2719" t="str">
        <f>_xlfn.XLOOKUP(Table4[[#This Row],[ProductID]], Products!A:A,Products!B:B, "Not Found")</f>
        <v>Him Smartphone</v>
      </c>
      <c r="N2719" t="str">
        <f>TEXT(Table4[[#This Row],[Date]], "mmm")</f>
        <v>Apr</v>
      </c>
      <c r="O2719" t="str">
        <f>TEXT(Table4[[#This Row],[Date]], "yyyy")</f>
        <v>2025</v>
      </c>
      <c r="P2719" t="str">
        <f>_xlfn.XLOOKUP(Table4[[#This Row],[ProductID]],Products!A:A,Products!C:C, "Not Found")</f>
        <v>Electronics</v>
      </c>
      <c r="Q2719" t="str">
        <f>_xlfn.XLOOKUP(Table4[[#This Row],[ProductID]],Products!A:A,Products!D:D,"Not Found")</f>
        <v>Smartphone</v>
      </c>
      <c r="R2719">
        <f>_xlfn.XLOOKUP(Table4[[#This Row],[ProductID]],Products!A:A,Products!E:E,"Not Found")</f>
        <v>1487.41</v>
      </c>
      <c r="S2719">
        <f>_xlfn.XLOOKUP(Table4[[#This Row],[ProductID]],Products!A:A,Products!F:F, "Not Found")</f>
        <v>813.07</v>
      </c>
      <c r="T2719" t="str">
        <f>_xlfn.XLOOKUP(Table4[[#This Row],[CustomerID]],Customers!A:A,Customers!D:D, "Not Found")</f>
        <v>F</v>
      </c>
      <c r="U2719" s="6">
        <f>_xlfn.XLOOKUP(Table4[[#This Row],[CustomerID]],Customers!A:A,Customers!E:E, "Not Found")</f>
        <v>36564</v>
      </c>
      <c r="V2719">
        <f ca="1">DATEDIF(Table4[[#This Row],[CustomerBirthday]], TODAY(), "Y")</f>
        <v>26</v>
      </c>
      <c r="W2719" t="str" cm="1">
        <f t="array" aca="1" ref="W2719" ca="1">_xlfn.IFS(Table4[[#This Row],[Age]]&lt;25, "Under 25",Table4[[#This Row],[Age]]=34, "25-34", Table4[[#This Row],[Age]]&lt;=49, "35-49", Table4[[#This Row],[Age]]&lt;=64, "50-64", Table4[[#This Row],[Age]]&gt;=65, "65+")</f>
        <v>35-49</v>
      </c>
      <c r="X2719" t="str">
        <f>_xlfn.XLOOKUP(Table4[[#This Row],[StoreID]],Stores!A:A,Stores!B:B, "Not found")</f>
        <v>MegaMart Peckmouth</v>
      </c>
      <c r="Y2719" t="str">
        <f>_xlfn.XLOOKUP(Table4[[#This Row],[StoreID]],Stores!A:A,Stores!C:C, "Not Found")</f>
        <v>Peckmouth</v>
      </c>
      <c r="Z2719" t="str">
        <f>_xlfn.XLOOKUP(Table4[[#This Row],[StoreID]],Stores!A:A,Stores!D:D, "Not Found")</f>
        <v>East</v>
      </c>
    </row>
    <row r="2720" spans="1:26">
      <c r="A2720" t="s">
        <v>3586</v>
      </c>
      <c r="B2720" s="1">
        <v>45865</v>
      </c>
      <c r="C2720" t="s">
        <v>379</v>
      </c>
      <c r="D2720" t="s">
        <v>776</v>
      </c>
      <c r="E2720" t="s">
        <v>846</v>
      </c>
      <c r="F2720">
        <v>2</v>
      </c>
      <c r="G2720">
        <v>0.05</v>
      </c>
      <c r="H2720" t="s">
        <v>865</v>
      </c>
      <c r="I2720" s="4">
        <f>Table4[[#This Row],[Quantity]]*Table4[[#This Row],[UnitPrice]]</f>
        <v>858.3</v>
      </c>
      <c r="J2720" s="4">
        <f>Table4[[#This Row],[Gross Revenue]]*(1-Table4[[#This Row],[Discount]])</f>
        <v>815.38499999999988</v>
      </c>
      <c r="K2720" s="4">
        <f>Table4[[#This Row],[Quantity]]*Table4[[#This Row],[CostPrice]]</f>
        <v>517.44000000000005</v>
      </c>
      <c r="L2720" s="4">
        <f>Table4[[#This Row],[Net Revenue]]-Table4[[#This Row],[Total Cost]]</f>
        <v>297.94499999999982</v>
      </c>
      <c r="M2720" t="str">
        <f>_xlfn.XLOOKUP(Table4[[#This Row],[ProductID]], Products!A:A,Products!B:B, "Not Found")</f>
        <v>Little Watches</v>
      </c>
      <c r="N2720" t="str">
        <f>TEXT(Table4[[#This Row],[Date]], "mmm")</f>
        <v>Jul</v>
      </c>
      <c r="O2720" t="str">
        <f>TEXT(Table4[[#This Row],[Date]], "yyyy")</f>
        <v>2025</v>
      </c>
      <c r="P2720" t="str">
        <f>_xlfn.XLOOKUP(Table4[[#This Row],[ProductID]],Products!A:A,Products!C:C, "Not Found")</f>
        <v>Fashion</v>
      </c>
      <c r="Q2720" t="str">
        <f>_xlfn.XLOOKUP(Table4[[#This Row],[ProductID]],Products!A:A,Products!D:D,"Not Found")</f>
        <v>Watches</v>
      </c>
      <c r="R2720">
        <f>_xlfn.XLOOKUP(Table4[[#This Row],[ProductID]],Products!A:A,Products!E:E,"Not Found")</f>
        <v>429.15</v>
      </c>
      <c r="S2720">
        <f>_xlfn.XLOOKUP(Table4[[#This Row],[ProductID]],Products!A:A,Products!F:F, "Not Found")</f>
        <v>258.72000000000003</v>
      </c>
      <c r="T2720" t="str">
        <f>_xlfn.XLOOKUP(Table4[[#This Row],[CustomerID]],Customers!A:A,Customers!D:D, "Not Found")</f>
        <v>F</v>
      </c>
      <c r="U2720" s="6">
        <f>_xlfn.XLOOKUP(Table4[[#This Row],[CustomerID]],Customers!A:A,Customers!E:E, "Not Found")</f>
        <v>20604</v>
      </c>
      <c r="V2720">
        <f ca="1">DATEDIF(Table4[[#This Row],[CustomerBirthday]], TODAY(), "Y")</f>
        <v>70</v>
      </c>
      <c r="W2720" t="str" cm="1">
        <f t="array" aca="1" ref="W2720" ca="1">_xlfn.IFS(Table4[[#This Row],[Age]]&lt;25, "Under 25",Table4[[#This Row],[Age]]=34, "25-34", Table4[[#This Row],[Age]]&lt;=49, "35-49", Table4[[#This Row],[Age]]&lt;=64, "50-64", Table4[[#This Row],[Age]]&gt;=65, "65+")</f>
        <v>65+</v>
      </c>
      <c r="X2720" t="str">
        <f>_xlfn.XLOOKUP(Table4[[#This Row],[StoreID]],Stores!A:A,Stores!B:B, "Not found")</f>
        <v>MegaMart Johnmouth</v>
      </c>
      <c r="Y2720" t="str">
        <f>_xlfn.XLOOKUP(Table4[[#This Row],[StoreID]],Stores!A:A,Stores!C:C, "Not Found")</f>
        <v>Johnmouth</v>
      </c>
      <c r="Z2720" t="str">
        <f>_xlfn.XLOOKUP(Table4[[#This Row],[StoreID]],Stores!A:A,Stores!D:D, "Not Found")</f>
        <v>East</v>
      </c>
    </row>
    <row r="2721" spans="1:26">
      <c r="A2721" t="s">
        <v>3587</v>
      </c>
      <c r="B2721" s="1">
        <v>45868</v>
      </c>
      <c r="C2721" t="s">
        <v>77</v>
      </c>
      <c r="D2721" t="s">
        <v>788</v>
      </c>
      <c r="E2721" t="s">
        <v>835</v>
      </c>
      <c r="F2721">
        <v>3</v>
      </c>
      <c r="G2721">
        <v>0.05</v>
      </c>
      <c r="H2721" t="s">
        <v>868</v>
      </c>
      <c r="I2721" s="4">
        <f>Table4[[#This Row],[Quantity]]*Table4[[#This Row],[UnitPrice]]</f>
        <v>3287.16</v>
      </c>
      <c r="J2721" s="4">
        <f>Table4[[#This Row],[Gross Revenue]]*(1-Table4[[#This Row],[Discount]])</f>
        <v>3122.8019999999997</v>
      </c>
      <c r="K2721" s="4">
        <f>Table4[[#This Row],[Quantity]]*Table4[[#This Row],[CostPrice]]</f>
        <v>2466.6000000000004</v>
      </c>
      <c r="L2721" s="4">
        <f>Table4[[#This Row],[Net Revenue]]-Table4[[#This Row],[Total Cost]]</f>
        <v>656.20199999999932</v>
      </c>
      <c r="M2721" t="str">
        <f>_xlfn.XLOOKUP(Table4[[#This Row],[ProductID]], Products!A:A,Products!B:B, "Not Found")</f>
        <v>Foot Snacks</v>
      </c>
      <c r="N2721" t="str">
        <f>TEXT(Table4[[#This Row],[Date]], "mmm")</f>
        <v>Jul</v>
      </c>
      <c r="O2721" t="str">
        <f>TEXT(Table4[[#This Row],[Date]], "yyyy")</f>
        <v>2025</v>
      </c>
      <c r="P2721" t="str">
        <f>_xlfn.XLOOKUP(Table4[[#This Row],[ProductID]],Products!A:A,Products!C:C, "Not Found")</f>
        <v>Groceries</v>
      </c>
      <c r="Q2721" t="str">
        <f>_xlfn.XLOOKUP(Table4[[#This Row],[ProductID]],Products!A:A,Products!D:D,"Not Found")</f>
        <v>Snacks</v>
      </c>
      <c r="R2721">
        <f>_xlfn.XLOOKUP(Table4[[#This Row],[ProductID]],Products!A:A,Products!E:E,"Not Found")</f>
        <v>1095.72</v>
      </c>
      <c r="S2721">
        <f>_xlfn.XLOOKUP(Table4[[#This Row],[ProductID]],Products!A:A,Products!F:F, "Not Found")</f>
        <v>822.2</v>
      </c>
      <c r="T2721" t="str">
        <f>_xlfn.XLOOKUP(Table4[[#This Row],[CustomerID]],Customers!A:A,Customers!D:D, "Not Found")</f>
        <v>F</v>
      </c>
      <c r="U2721" s="6">
        <f>_xlfn.XLOOKUP(Table4[[#This Row],[CustomerID]],Customers!A:A,Customers!E:E, "Not Found")</f>
        <v>35931</v>
      </c>
      <c r="V2721">
        <f ca="1">DATEDIF(Table4[[#This Row],[CustomerBirthday]], TODAY(), "Y")</f>
        <v>28</v>
      </c>
      <c r="W2721" t="str" cm="1">
        <f t="array" aca="1" ref="W2721" ca="1">_xlfn.IFS(Table4[[#This Row],[Age]]&lt;25, "Under 25",Table4[[#This Row],[Age]]=34, "25-34", Table4[[#This Row],[Age]]&lt;=49, "35-49", Table4[[#This Row],[Age]]&lt;=64, "50-64", Table4[[#This Row],[Age]]&gt;=65, "65+")</f>
        <v>35-49</v>
      </c>
      <c r="X2721" t="str">
        <f>_xlfn.XLOOKUP(Table4[[#This Row],[StoreID]],Stores!A:A,Stores!B:B, "Not found")</f>
        <v>MegaMart Peckmouth</v>
      </c>
      <c r="Y2721" t="str">
        <f>_xlfn.XLOOKUP(Table4[[#This Row],[StoreID]],Stores!A:A,Stores!C:C, "Not Found")</f>
        <v>Peckmouth</v>
      </c>
      <c r="Z2721" t="str">
        <f>_xlfn.XLOOKUP(Table4[[#This Row],[StoreID]],Stores!A:A,Stores!D:D, "Not Found")</f>
        <v>East</v>
      </c>
    </row>
    <row r="2722" spans="1:26">
      <c r="A2722" t="s">
        <v>3588</v>
      </c>
      <c r="B2722" s="1">
        <v>45561</v>
      </c>
      <c r="C2722" t="s">
        <v>127</v>
      </c>
      <c r="D2722" t="s">
        <v>812</v>
      </c>
      <c r="E2722" t="s">
        <v>846</v>
      </c>
      <c r="F2722">
        <v>2</v>
      </c>
      <c r="G2722">
        <v>0.05</v>
      </c>
      <c r="H2722" t="s">
        <v>868</v>
      </c>
      <c r="I2722" s="4">
        <f>Table4[[#This Row],[Quantity]]*Table4[[#This Row],[UnitPrice]]</f>
        <v>1128.8399999999999</v>
      </c>
      <c r="J2722" s="4">
        <f>Table4[[#This Row],[Gross Revenue]]*(1-Table4[[#This Row],[Discount]])</f>
        <v>1072.3979999999999</v>
      </c>
      <c r="K2722" s="4">
        <f>Table4[[#This Row],[Quantity]]*Table4[[#This Row],[CostPrice]]</f>
        <v>587.91999999999996</v>
      </c>
      <c r="L2722" s="4">
        <f>Table4[[#This Row],[Net Revenue]]-Table4[[#This Row],[Total Cost]]</f>
        <v>484.47799999999995</v>
      </c>
      <c r="M2722" t="str">
        <f>_xlfn.XLOOKUP(Table4[[#This Row],[ProductID]], Products!A:A,Products!B:B, "Not Found")</f>
        <v>Soon Accessories</v>
      </c>
      <c r="N2722" t="str">
        <f>TEXT(Table4[[#This Row],[Date]], "mmm")</f>
        <v>Sep</v>
      </c>
      <c r="O2722" t="str">
        <f>TEXT(Table4[[#This Row],[Date]], "yyyy")</f>
        <v>2024</v>
      </c>
      <c r="P2722" t="str">
        <f>_xlfn.XLOOKUP(Table4[[#This Row],[ProductID]],Products!A:A,Products!C:C, "Not Found")</f>
        <v>Fashion</v>
      </c>
      <c r="Q2722" t="str">
        <f>_xlfn.XLOOKUP(Table4[[#This Row],[ProductID]],Products!A:A,Products!D:D,"Not Found")</f>
        <v>Accessories</v>
      </c>
      <c r="R2722">
        <f>_xlfn.XLOOKUP(Table4[[#This Row],[ProductID]],Products!A:A,Products!E:E,"Not Found")</f>
        <v>564.41999999999996</v>
      </c>
      <c r="S2722">
        <f>_xlfn.XLOOKUP(Table4[[#This Row],[ProductID]],Products!A:A,Products!F:F, "Not Found")</f>
        <v>293.95999999999998</v>
      </c>
      <c r="T2722" t="str">
        <f>_xlfn.XLOOKUP(Table4[[#This Row],[CustomerID]],Customers!A:A,Customers!D:D, "Not Found")</f>
        <v>M</v>
      </c>
      <c r="U2722" s="6">
        <f>_xlfn.XLOOKUP(Table4[[#This Row],[CustomerID]],Customers!A:A,Customers!E:E, "Not Found")</f>
        <v>33917</v>
      </c>
      <c r="V2722">
        <f ca="1">DATEDIF(Table4[[#This Row],[CustomerBirthday]], TODAY(), "Y")</f>
        <v>33</v>
      </c>
      <c r="W2722" t="str" cm="1">
        <f t="array" aca="1" ref="W2722" ca="1">_xlfn.IFS(Table4[[#This Row],[Age]]&lt;25, "Under 25",Table4[[#This Row],[Age]]=34, "25-34", Table4[[#This Row],[Age]]&lt;=49, "35-49", Table4[[#This Row],[Age]]&lt;=64, "50-64", Table4[[#This Row],[Age]]&gt;=65, "65+")</f>
        <v>35-49</v>
      </c>
      <c r="X2722" t="str">
        <f>_xlfn.XLOOKUP(Table4[[#This Row],[StoreID]],Stores!A:A,Stores!B:B, "Not found")</f>
        <v>MegaMart Johnmouth</v>
      </c>
      <c r="Y2722" t="str">
        <f>_xlfn.XLOOKUP(Table4[[#This Row],[StoreID]],Stores!A:A,Stores!C:C, "Not Found")</f>
        <v>Johnmouth</v>
      </c>
      <c r="Z2722" t="str">
        <f>_xlfn.XLOOKUP(Table4[[#This Row],[StoreID]],Stores!A:A,Stores!D:D, "Not Found")</f>
        <v>East</v>
      </c>
    </row>
    <row r="2723" spans="1:26">
      <c r="A2723" t="s">
        <v>3589</v>
      </c>
      <c r="B2723" s="1">
        <v>45596</v>
      </c>
      <c r="C2723" t="s">
        <v>144</v>
      </c>
      <c r="D2723" t="s">
        <v>725</v>
      </c>
      <c r="E2723" t="s">
        <v>839</v>
      </c>
      <c r="F2723">
        <v>3</v>
      </c>
      <c r="G2723">
        <v>0</v>
      </c>
      <c r="H2723" t="s">
        <v>875</v>
      </c>
      <c r="I2723" s="4">
        <f>Table4[[#This Row],[Quantity]]*Table4[[#This Row],[UnitPrice]]</f>
        <v>4188.66</v>
      </c>
      <c r="J2723" s="4">
        <f>Table4[[#This Row],[Gross Revenue]]*(1-Table4[[#This Row],[Discount]])</f>
        <v>4188.66</v>
      </c>
      <c r="K2723" s="4">
        <f>Table4[[#This Row],[Quantity]]*Table4[[#This Row],[CostPrice]]</f>
        <v>3012.27</v>
      </c>
      <c r="L2723" s="4">
        <f>Table4[[#This Row],[Net Revenue]]-Table4[[#This Row],[Total Cost]]</f>
        <v>1176.3899999999999</v>
      </c>
      <c r="M2723" t="str">
        <f>_xlfn.XLOOKUP(Table4[[#This Row],[ProductID]], Products!A:A,Products!B:B, "Not Found")</f>
        <v>Knowledge Bags</v>
      </c>
      <c r="N2723" t="str">
        <f>TEXT(Table4[[#This Row],[Date]], "mmm")</f>
        <v>Oct</v>
      </c>
      <c r="O2723" t="str">
        <f>TEXT(Table4[[#This Row],[Date]], "yyyy")</f>
        <v>2024</v>
      </c>
      <c r="P2723" t="str">
        <f>_xlfn.XLOOKUP(Table4[[#This Row],[ProductID]],Products!A:A,Products!C:C, "Not Found")</f>
        <v>Fashion</v>
      </c>
      <c r="Q2723" t="str">
        <f>_xlfn.XLOOKUP(Table4[[#This Row],[ProductID]],Products!A:A,Products!D:D,"Not Found")</f>
        <v>Bags</v>
      </c>
      <c r="R2723">
        <f>_xlfn.XLOOKUP(Table4[[#This Row],[ProductID]],Products!A:A,Products!E:E,"Not Found")</f>
        <v>1396.22</v>
      </c>
      <c r="S2723">
        <f>_xlfn.XLOOKUP(Table4[[#This Row],[ProductID]],Products!A:A,Products!F:F, "Not Found")</f>
        <v>1004.09</v>
      </c>
      <c r="T2723" t="str">
        <f>_xlfn.XLOOKUP(Table4[[#This Row],[CustomerID]],Customers!A:A,Customers!D:D, "Not Found")</f>
        <v>F</v>
      </c>
      <c r="U2723" s="6">
        <f>_xlfn.XLOOKUP(Table4[[#This Row],[CustomerID]],Customers!A:A,Customers!E:E, "Not Found")</f>
        <v>30193</v>
      </c>
      <c r="V2723">
        <f ca="1">DATEDIF(Table4[[#This Row],[CustomerBirthday]], TODAY(), "Y")</f>
        <v>43</v>
      </c>
      <c r="W2723" t="str" cm="1">
        <f t="array" aca="1" ref="W2723" ca="1">_xlfn.IFS(Table4[[#This Row],[Age]]&lt;25, "Under 25",Table4[[#This Row],[Age]]=34, "25-34", Table4[[#This Row],[Age]]&lt;=49, "35-49", Table4[[#This Row],[Age]]&lt;=64, "50-64", Table4[[#This Row],[Age]]&gt;=65, "65+")</f>
        <v>35-49</v>
      </c>
      <c r="X2723" t="str">
        <f>_xlfn.XLOOKUP(Table4[[#This Row],[StoreID]],Stores!A:A,Stores!B:B, "Not found")</f>
        <v>MegaMart New Michele</v>
      </c>
      <c r="Y2723" t="str">
        <f>_xlfn.XLOOKUP(Table4[[#This Row],[StoreID]],Stores!A:A,Stores!C:C, "Not Found")</f>
        <v>New Michele</v>
      </c>
      <c r="Z2723" t="str">
        <f>_xlfn.XLOOKUP(Table4[[#This Row],[StoreID]],Stores!A:A,Stores!D:D, "Not Found")</f>
        <v>West</v>
      </c>
    </row>
    <row r="2724" spans="1:26">
      <c r="A2724" t="s">
        <v>3590</v>
      </c>
      <c r="B2724" s="1">
        <v>45896</v>
      </c>
      <c r="C2724" t="s">
        <v>491</v>
      </c>
      <c r="D2724" t="s">
        <v>728</v>
      </c>
      <c r="E2724" t="s">
        <v>839</v>
      </c>
      <c r="F2724">
        <v>5</v>
      </c>
      <c r="G2724">
        <v>0</v>
      </c>
      <c r="H2724" t="s">
        <v>868</v>
      </c>
      <c r="I2724" s="4">
        <f>Table4[[#This Row],[Quantity]]*Table4[[#This Row],[UnitPrice]]</f>
        <v>1590.25</v>
      </c>
      <c r="J2724" s="4">
        <f>Table4[[#This Row],[Gross Revenue]]*(1-Table4[[#This Row],[Discount]])</f>
        <v>1590.25</v>
      </c>
      <c r="K2724" s="4">
        <f>Table4[[#This Row],[Quantity]]*Table4[[#This Row],[CostPrice]]</f>
        <v>936.7</v>
      </c>
      <c r="L2724" s="4">
        <f>Table4[[#This Row],[Net Revenue]]-Table4[[#This Row],[Total Cost]]</f>
        <v>653.54999999999995</v>
      </c>
      <c r="M2724" t="str">
        <f>_xlfn.XLOOKUP(Table4[[#This Row],[ProductID]], Products!A:A,Products!B:B, "Not Found")</f>
        <v>Company Fruits</v>
      </c>
      <c r="N2724" t="str">
        <f>TEXT(Table4[[#This Row],[Date]], "mmm")</f>
        <v>Aug</v>
      </c>
      <c r="O2724" t="str">
        <f>TEXT(Table4[[#This Row],[Date]], "yyyy")</f>
        <v>2025</v>
      </c>
      <c r="P2724" t="str">
        <f>_xlfn.XLOOKUP(Table4[[#This Row],[ProductID]],Products!A:A,Products!C:C, "Not Found")</f>
        <v>Groceries</v>
      </c>
      <c r="Q2724" t="str">
        <f>_xlfn.XLOOKUP(Table4[[#This Row],[ProductID]],Products!A:A,Products!D:D,"Not Found")</f>
        <v>Fruits</v>
      </c>
      <c r="R2724">
        <f>_xlfn.XLOOKUP(Table4[[#This Row],[ProductID]],Products!A:A,Products!E:E,"Not Found")</f>
        <v>318.05</v>
      </c>
      <c r="S2724">
        <f>_xlfn.XLOOKUP(Table4[[#This Row],[ProductID]],Products!A:A,Products!F:F, "Not Found")</f>
        <v>187.34</v>
      </c>
      <c r="T2724" t="str">
        <f>_xlfn.XLOOKUP(Table4[[#This Row],[CustomerID]],Customers!A:A,Customers!D:D, "Not Found")</f>
        <v>F</v>
      </c>
      <c r="U2724" s="6">
        <f>_xlfn.XLOOKUP(Table4[[#This Row],[CustomerID]],Customers!A:A,Customers!E:E, "Not Found")</f>
        <v>31076</v>
      </c>
      <c r="V2724">
        <f ca="1">DATEDIF(Table4[[#This Row],[CustomerBirthday]], TODAY(), "Y")</f>
        <v>41</v>
      </c>
      <c r="W2724" t="str" cm="1">
        <f t="array" aca="1" ref="W2724" ca="1">_xlfn.IFS(Table4[[#This Row],[Age]]&lt;25, "Under 25",Table4[[#This Row],[Age]]=34, "25-34", Table4[[#This Row],[Age]]&lt;=49, "35-49", Table4[[#This Row],[Age]]&lt;=64, "50-64", Table4[[#This Row],[Age]]&gt;=65, "65+")</f>
        <v>35-49</v>
      </c>
      <c r="X2724" t="str">
        <f>_xlfn.XLOOKUP(Table4[[#This Row],[StoreID]],Stores!A:A,Stores!B:B, "Not found")</f>
        <v>MegaMart New Michele</v>
      </c>
      <c r="Y2724" t="str">
        <f>_xlfn.XLOOKUP(Table4[[#This Row],[StoreID]],Stores!A:A,Stores!C:C, "Not Found")</f>
        <v>New Michele</v>
      </c>
      <c r="Z2724" t="str">
        <f>_xlfn.XLOOKUP(Table4[[#This Row],[StoreID]],Stores!A:A,Stores!D:D, "Not Found")</f>
        <v>West</v>
      </c>
    </row>
    <row r="2725" spans="1:26">
      <c r="A2725" t="s">
        <v>3591</v>
      </c>
      <c r="B2725" s="1">
        <v>45907</v>
      </c>
      <c r="C2725" t="s">
        <v>230</v>
      </c>
      <c r="D2725" t="s">
        <v>725</v>
      </c>
      <c r="E2725" t="s">
        <v>842</v>
      </c>
      <c r="F2725">
        <v>3</v>
      </c>
      <c r="G2725">
        <v>0</v>
      </c>
      <c r="H2725" t="s">
        <v>868</v>
      </c>
      <c r="I2725" s="4">
        <f>Table4[[#This Row],[Quantity]]*Table4[[#This Row],[UnitPrice]]</f>
        <v>4188.66</v>
      </c>
      <c r="J2725" s="4">
        <f>Table4[[#This Row],[Gross Revenue]]*(1-Table4[[#This Row],[Discount]])</f>
        <v>4188.66</v>
      </c>
      <c r="K2725" s="4">
        <f>Table4[[#This Row],[Quantity]]*Table4[[#This Row],[CostPrice]]</f>
        <v>3012.27</v>
      </c>
      <c r="L2725" s="4">
        <f>Table4[[#This Row],[Net Revenue]]-Table4[[#This Row],[Total Cost]]</f>
        <v>1176.3899999999999</v>
      </c>
      <c r="M2725" t="str">
        <f>_xlfn.XLOOKUP(Table4[[#This Row],[ProductID]], Products!A:A,Products!B:B, "Not Found")</f>
        <v>Knowledge Bags</v>
      </c>
      <c r="N2725" t="str">
        <f>TEXT(Table4[[#This Row],[Date]], "mmm")</f>
        <v>Sep</v>
      </c>
      <c r="O2725" t="str">
        <f>TEXT(Table4[[#This Row],[Date]], "yyyy")</f>
        <v>2025</v>
      </c>
      <c r="P2725" t="str">
        <f>_xlfn.XLOOKUP(Table4[[#This Row],[ProductID]],Products!A:A,Products!C:C, "Not Found")</f>
        <v>Fashion</v>
      </c>
      <c r="Q2725" t="str">
        <f>_xlfn.XLOOKUP(Table4[[#This Row],[ProductID]],Products!A:A,Products!D:D,"Not Found")</f>
        <v>Bags</v>
      </c>
      <c r="R2725">
        <f>_xlfn.XLOOKUP(Table4[[#This Row],[ProductID]],Products!A:A,Products!E:E,"Not Found")</f>
        <v>1396.22</v>
      </c>
      <c r="S2725">
        <f>_xlfn.XLOOKUP(Table4[[#This Row],[ProductID]],Products!A:A,Products!F:F, "Not Found")</f>
        <v>1004.09</v>
      </c>
      <c r="T2725" t="str">
        <f>_xlfn.XLOOKUP(Table4[[#This Row],[CustomerID]],Customers!A:A,Customers!D:D, "Not Found")</f>
        <v>M</v>
      </c>
      <c r="U2725" s="6">
        <f>_xlfn.XLOOKUP(Table4[[#This Row],[CustomerID]],Customers!A:A,Customers!E:E, "Not Found")</f>
        <v>35712</v>
      </c>
      <c r="V2725">
        <f ca="1">DATEDIF(Table4[[#This Row],[CustomerBirthday]], TODAY(), "Y")</f>
        <v>28</v>
      </c>
      <c r="W2725" t="str" cm="1">
        <f t="array" aca="1" ref="W2725" ca="1">_xlfn.IFS(Table4[[#This Row],[Age]]&lt;25, "Under 25",Table4[[#This Row],[Age]]=34, "25-34", Table4[[#This Row],[Age]]&lt;=49, "35-49", Table4[[#This Row],[Age]]&lt;=64, "50-64", Table4[[#This Row],[Age]]&gt;=65, "65+")</f>
        <v>35-49</v>
      </c>
      <c r="X2725" t="str">
        <f>_xlfn.XLOOKUP(Table4[[#This Row],[StoreID]],Stores!A:A,Stores!B:B, "Not found")</f>
        <v>MegaMart Brianahaven</v>
      </c>
      <c r="Y2725" t="str">
        <f>_xlfn.XLOOKUP(Table4[[#This Row],[StoreID]],Stores!A:A,Stores!C:C, "Not Found")</f>
        <v>Brianahaven</v>
      </c>
      <c r="Z2725" t="str">
        <f>_xlfn.XLOOKUP(Table4[[#This Row],[StoreID]],Stores!A:A,Stores!D:D, "Not Found")</f>
        <v>North</v>
      </c>
    </row>
    <row r="2726" spans="1:26">
      <c r="A2726" t="s">
        <v>3592</v>
      </c>
      <c r="B2726" s="1">
        <v>45511</v>
      </c>
      <c r="C2726" t="s">
        <v>155</v>
      </c>
      <c r="D2726" t="s">
        <v>802</v>
      </c>
      <c r="E2726" t="s">
        <v>831</v>
      </c>
      <c r="F2726">
        <v>3</v>
      </c>
      <c r="G2726">
        <v>0.1</v>
      </c>
      <c r="H2726" t="s">
        <v>875</v>
      </c>
      <c r="I2726" s="4">
        <f>Table4[[#This Row],[Quantity]]*Table4[[#This Row],[UnitPrice]]</f>
        <v>1100.79</v>
      </c>
      <c r="J2726" s="4">
        <f>Table4[[#This Row],[Gross Revenue]]*(1-Table4[[#This Row],[Discount]])</f>
        <v>990.71100000000001</v>
      </c>
      <c r="K2726" s="4">
        <f>Table4[[#This Row],[Quantity]]*Table4[[#This Row],[CostPrice]]</f>
        <v>855.69</v>
      </c>
      <c r="L2726" s="4">
        <f>Table4[[#This Row],[Net Revenue]]-Table4[[#This Row],[Total Cost]]</f>
        <v>135.02099999999996</v>
      </c>
      <c r="M2726" t="str">
        <f>_xlfn.XLOOKUP(Table4[[#This Row],[ProductID]], Products!A:A,Products!B:B, "Not Found")</f>
        <v>Stage Footwear</v>
      </c>
      <c r="N2726" t="str">
        <f>TEXT(Table4[[#This Row],[Date]], "mmm")</f>
        <v>Aug</v>
      </c>
      <c r="O2726" t="str">
        <f>TEXT(Table4[[#This Row],[Date]], "yyyy")</f>
        <v>2024</v>
      </c>
      <c r="P2726" t="str">
        <f>_xlfn.XLOOKUP(Table4[[#This Row],[ProductID]],Products!A:A,Products!C:C, "Not Found")</f>
        <v>Fashion</v>
      </c>
      <c r="Q2726" t="str">
        <f>_xlfn.XLOOKUP(Table4[[#This Row],[ProductID]],Products!A:A,Products!D:D,"Not Found")</f>
        <v>Footwear</v>
      </c>
      <c r="R2726">
        <f>_xlfn.XLOOKUP(Table4[[#This Row],[ProductID]],Products!A:A,Products!E:E,"Not Found")</f>
        <v>366.93</v>
      </c>
      <c r="S2726">
        <f>_xlfn.XLOOKUP(Table4[[#This Row],[ProductID]],Products!A:A,Products!F:F, "Not Found")</f>
        <v>285.23</v>
      </c>
      <c r="T2726" t="str">
        <f>_xlfn.XLOOKUP(Table4[[#This Row],[CustomerID]],Customers!A:A,Customers!D:D, "Not Found")</f>
        <v>M</v>
      </c>
      <c r="U2726" s="6">
        <f>_xlfn.XLOOKUP(Table4[[#This Row],[CustomerID]],Customers!A:A,Customers!E:E, "Not Found")</f>
        <v>27339</v>
      </c>
      <c r="V2726">
        <f ca="1">DATEDIF(Table4[[#This Row],[CustomerBirthday]], TODAY(), "Y")</f>
        <v>51</v>
      </c>
      <c r="W2726" t="str" cm="1">
        <f t="array" aca="1" ref="W2726" ca="1">_xlfn.IFS(Table4[[#This Row],[Age]]&lt;25, "Under 25",Table4[[#This Row],[Age]]=34, "25-34", Table4[[#This Row],[Age]]&lt;=49, "35-49", Table4[[#This Row],[Age]]&lt;=64, "50-64", Table4[[#This Row],[Age]]&gt;=65, "65+")</f>
        <v>50-64</v>
      </c>
      <c r="X2726" t="str">
        <f>_xlfn.XLOOKUP(Table4[[#This Row],[StoreID]],Stores!A:A,Stores!B:B, "Not found")</f>
        <v>MegaMart Jimenezborough</v>
      </c>
      <c r="Y2726" t="str">
        <f>_xlfn.XLOOKUP(Table4[[#This Row],[StoreID]],Stores!A:A,Stores!C:C, "Not Found")</f>
        <v>Jimenezborough</v>
      </c>
      <c r="Z2726" t="str">
        <f>_xlfn.XLOOKUP(Table4[[#This Row],[StoreID]],Stores!A:A,Stores!D:D, "Not Found")</f>
        <v>South</v>
      </c>
    </row>
    <row r="2727" spans="1:26">
      <c r="A2727" t="s">
        <v>3593</v>
      </c>
      <c r="B2727" s="1">
        <v>45774</v>
      </c>
      <c r="C2727" t="s">
        <v>368</v>
      </c>
      <c r="D2727" t="s">
        <v>798</v>
      </c>
      <c r="E2727" t="s">
        <v>839</v>
      </c>
      <c r="F2727">
        <v>1</v>
      </c>
      <c r="G2727">
        <v>0.15</v>
      </c>
      <c r="H2727" t="s">
        <v>868</v>
      </c>
      <c r="I2727" s="4">
        <f>Table4[[#This Row],[Quantity]]*Table4[[#This Row],[UnitPrice]]</f>
        <v>1501.46</v>
      </c>
      <c r="J2727" s="4">
        <f>Table4[[#This Row],[Gross Revenue]]*(1-Table4[[#This Row],[Discount]])</f>
        <v>1276.241</v>
      </c>
      <c r="K2727" s="4">
        <f>Table4[[#This Row],[Quantity]]*Table4[[#This Row],[CostPrice]]</f>
        <v>1167.73</v>
      </c>
      <c r="L2727" s="4">
        <f>Table4[[#This Row],[Net Revenue]]-Table4[[#This Row],[Total Cost]]</f>
        <v>108.51099999999997</v>
      </c>
      <c r="M2727" t="str">
        <f>_xlfn.XLOOKUP(Table4[[#This Row],[ProductID]], Products!A:A,Products!B:B, "Not Found")</f>
        <v>New Watches</v>
      </c>
      <c r="N2727" t="str">
        <f>TEXT(Table4[[#This Row],[Date]], "mmm")</f>
        <v>Apr</v>
      </c>
      <c r="O2727" t="str">
        <f>TEXT(Table4[[#This Row],[Date]], "yyyy")</f>
        <v>2025</v>
      </c>
      <c r="P2727" t="str">
        <f>_xlfn.XLOOKUP(Table4[[#This Row],[ProductID]],Products!A:A,Products!C:C, "Not Found")</f>
        <v>Fashion</v>
      </c>
      <c r="Q2727" t="str">
        <f>_xlfn.XLOOKUP(Table4[[#This Row],[ProductID]],Products!A:A,Products!D:D,"Not Found")</f>
        <v>Watches</v>
      </c>
      <c r="R2727">
        <f>_xlfn.XLOOKUP(Table4[[#This Row],[ProductID]],Products!A:A,Products!E:E,"Not Found")</f>
        <v>1501.46</v>
      </c>
      <c r="S2727">
        <f>_xlfn.XLOOKUP(Table4[[#This Row],[ProductID]],Products!A:A,Products!F:F, "Not Found")</f>
        <v>1167.73</v>
      </c>
      <c r="T2727" t="str">
        <f>_xlfn.XLOOKUP(Table4[[#This Row],[CustomerID]],Customers!A:A,Customers!D:D, "Not Found")</f>
        <v>F</v>
      </c>
      <c r="U2727" s="6">
        <f>_xlfn.XLOOKUP(Table4[[#This Row],[CustomerID]],Customers!A:A,Customers!E:E, "Not Found")</f>
        <v>38361</v>
      </c>
      <c r="V2727">
        <f ca="1">DATEDIF(Table4[[#This Row],[CustomerBirthday]], TODAY(), "Y")</f>
        <v>21</v>
      </c>
      <c r="W2727" t="str" cm="1">
        <f t="array" aca="1" ref="W2727" ca="1">_xlfn.IFS(Table4[[#This Row],[Age]]&lt;25, "Under 25",Table4[[#This Row],[Age]]=34, "25-34", Table4[[#This Row],[Age]]&lt;=49, "35-49", Table4[[#This Row],[Age]]&lt;=64, "50-64", Table4[[#This Row],[Age]]&gt;=65, "65+")</f>
        <v>Under 25</v>
      </c>
      <c r="X2727" t="str">
        <f>_xlfn.XLOOKUP(Table4[[#This Row],[StoreID]],Stores!A:A,Stores!B:B, "Not found")</f>
        <v>MegaMart New Michele</v>
      </c>
      <c r="Y2727" t="str">
        <f>_xlfn.XLOOKUP(Table4[[#This Row],[StoreID]],Stores!A:A,Stores!C:C, "Not Found")</f>
        <v>New Michele</v>
      </c>
      <c r="Z2727" t="str">
        <f>_xlfn.XLOOKUP(Table4[[#This Row],[StoreID]],Stores!A:A,Stores!D:D, "Not Found")</f>
        <v>West</v>
      </c>
    </row>
    <row r="2728" spans="1:26">
      <c r="A2728" t="s">
        <v>3594</v>
      </c>
      <c r="B2728" s="1">
        <v>45465</v>
      </c>
      <c r="C2728" t="s">
        <v>542</v>
      </c>
      <c r="D2728" t="s">
        <v>782</v>
      </c>
      <c r="E2728" t="s">
        <v>835</v>
      </c>
      <c r="F2728">
        <v>4</v>
      </c>
      <c r="G2728">
        <v>0.1</v>
      </c>
      <c r="H2728" t="s">
        <v>871</v>
      </c>
      <c r="I2728" s="4">
        <f>Table4[[#This Row],[Quantity]]*Table4[[#This Row],[UnitPrice]]</f>
        <v>2695.12</v>
      </c>
      <c r="J2728" s="4">
        <f>Table4[[#This Row],[Gross Revenue]]*(1-Table4[[#This Row],[Discount]])</f>
        <v>2425.6080000000002</v>
      </c>
      <c r="K2728" s="4">
        <f>Table4[[#This Row],[Quantity]]*Table4[[#This Row],[CostPrice]]</f>
        <v>1453.32</v>
      </c>
      <c r="L2728" s="4">
        <f>Table4[[#This Row],[Net Revenue]]-Table4[[#This Row],[Total Cost]]</f>
        <v>972.28800000000024</v>
      </c>
      <c r="M2728" t="str">
        <f>_xlfn.XLOOKUP(Table4[[#This Row],[ProductID]], Products!A:A,Products!B:B, "Not Found")</f>
        <v>Deal Smartphone</v>
      </c>
      <c r="N2728" t="str">
        <f>TEXT(Table4[[#This Row],[Date]], "mmm")</f>
        <v>Jun</v>
      </c>
      <c r="O2728" t="str">
        <f>TEXT(Table4[[#This Row],[Date]], "yyyy")</f>
        <v>2024</v>
      </c>
      <c r="P2728" t="str">
        <f>_xlfn.XLOOKUP(Table4[[#This Row],[ProductID]],Products!A:A,Products!C:C, "Not Found")</f>
        <v>Electronics</v>
      </c>
      <c r="Q2728" t="str">
        <f>_xlfn.XLOOKUP(Table4[[#This Row],[ProductID]],Products!A:A,Products!D:D,"Not Found")</f>
        <v>Smartphone</v>
      </c>
      <c r="R2728">
        <f>_xlfn.XLOOKUP(Table4[[#This Row],[ProductID]],Products!A:A,Products!E:E,"Not Found")</f>
        <v>673.78</v>
      </c>
      <c r="S2728">
        <f>_xlfn.XLOOKUP(Table4[[#This Row],[ProductID]],Products!A:A,Products!F:F, "Not Found")</f>
        <v>363.33</v>
      </c>
      <c r="T2728" t="str">
        <f>_xlfn.XLOOKUP(Table4[[#This Row],[CustomerID]],Customers!A:A,Customers!D:D, "Not Found")</f>
        <v>M</v>
      </c>
      <c r="U2728" s="6">
        <f>_xlfn.XLOOKUP(Table4[[#This Row],[CustomerID]],Customers!A:A,Customers!E:E, "Not Found")</f>
        <v>26101</v>
      </c>
      <c r="V2728">
        <f ca="1">DATEDIF(Table4[[#This Row],[CustomerBirthday]], TODAY(), "Y")</f>
        <v>55</v>
      </c>
      <c r="W2728" t="str" cm="1">
        <f t="array" aca="1" ref="W2728" ca="1">_xlfn.IFS(Table4[[#This Row],[Age]]&lt;25, "Under 25",Table4[[#This Row],[Age]]=34, "25-34", Table4[[#This Row],[Age]]&lt;=49, "35-49", Table4[[#This Row],[Age]]&lt;=64, "50-64", Table4[[#This Row],[Age]]&gt;=65, "65+")</f>
        <v>50-64</v>
      </c>
      <c r="X2728" t="str">
        <f>_xlfn.XLOOKUP(Table4[[#This Row],[StoreID]],Stores!A:A,Stores!B:B, "Not found")</f>
        <v>MegaMart Peckmouth</v>
      </c>
      <c r="Y2728" t="str">
        <f>_xlfn.XLOOKUP(Table4[[#This Row],[StoreID]],Stores!A:A,Stores!C:C, "Not Found")</f>
        <v>Peckmouth</v>
      </c>
      <c r="Z2728" t="str">
        <f>_xlfn.XLOOKUP(Table4[[#This Row],[StoreID]],Stores!A:A,Stores!D:D, "Not Found")</f>
        <v>East</v>
      </c>
    </row>
    <row r="2729" spans="1:26">
      <c r="A2729" t="s">
        <v>3595</v>
      </c>
      <c r="B2729" s="1">
        <v>45690</v>
      </c>
      <c r="C2729" t="s">
        <v>491</v>
      </c>
      <c r="D2729" t="s">
        <v>790</v>
      </c>
      <c r="E2729" t="s">
        <v>831</v>
      </c>
      <c r="F2729">
        <v>1</v>
      </c>
      <c r="G2729">
        <v>0.1</v>
      </c>
      <c r="H2729" t="s">
        <v>871</v>
      </c>
      <c r="I2729" s="4">
        <f>Table4[[#This Row],[Quantity]]*Table4[[#This Row],[UnitPrice]]</f>
        <v>304.70999999999998</v>
      </c>
      <c r="J2729" s="4">
        <f>Table4[[#This Row],[Gross Revenue]]*(1-Table4[[#This Row],[Discount]])</f>
        <v>274.23899999999998</v>
      </c>
      <c r="K2729" s="4">
        <f>Table4[[#This Row],[Quantity]]*Table4[[#This Row],[CostPrice]]</f>
        <v>164.01</v>
      </c>
      <c r="L2729" s="4">
        <f>Table4[[#This Row],[Net Revenue]]-Table4[[#This Row],[Total Cost]]</f>
        <v>110.22899999999998</v>
      </c>
      <c r="M2729" t="str">
        <f>_xlfn.XLOOKUP(Table4[[#This Row],[ProductID]], Products!A:A,Products!B:B, "Not Found")</f>
        <v>Difficult Vegetables</v>
      </c>
      <c r="N2729" t="str">
        <f>TEXT(Table4[[#This Row],[Date]], "mmm")</f>
        <v>Feb</v>
      </c>
      <c r="O2729" t="str">
        <f>TEXT(Table4[[#This Row],[Date]], "yyyy")</f>
        <v>2025</v>
      </c>
      <c r="P2729" t="str">
        <f>_xlfn.XLOOKUP(Table4[[#This Row],[ProductID]],Products!A:A,Products!C:C, "Not Found")</f>
        <v>Groceries</v>
      </c>
      <c r="Q2729" t="str">
        <f>_xlfn.XLOOKUP(Table4[[#This Row],[ProductID]],Products!A:A,Products!D:D,"Not Found")</f>
        <v>Vegetables</v>
      </c>
      <c r="R2729">
        <f>_xlfn.XLOOKUP(Table4[[#This Row],[ProductID]],Products!A:A,Products!E:E,"Not Found")</f>
        <v>304.70999999999998</v>
      </c>
      <c r="S2729">
        <f>_xlfn.XLOOKUP(Table4[[#This Row],[ProductID]],Products!A:A,Products!F:F, "Not Found")</f>
        <v>164.01</v>
      </c>
      <c r="T2729" t="str">
        <f>_xlfn.XLOOKUP(Table4[[#This Row],[CustomerID]],Customers!A:A,Customers!D:D, "Not Found")</f>
        <v>F</v>
      </c>
      <c r="U2729" s="6">
        <f>_xlfn.XLOOKUP(Table4[[#This Row],[CustomerID]],Customers!A:A,Customers!E:E, "Not Found")</f>
        <v>31076</v>
      </c>
      <c r="V2729">
        <f ca="1">DATEDIF(Table4[[#This Row],[CustomerBirthday]], TODAY(), "Y")</f>
        <v>41</v>
      </c>
      <c r="W2729" t="str" cm="1">
        <f t="array" aca="1" ref="W2729" ca="1">_xlfn.IFS(Table4[[#This Row],[Age]]&lt;25, "Under 25",Table4[[#This Row],[Age]]=34, "25-34", Table4[[#This Row],[Age]]&lt;=49, "35-49", Table4[[#This Row],[Age]]&lt;=64, "50-64", Table4[[#This Row],[Age]]&gt;=65, "65+")</f>
        <v>35-49</v>
      </c>
      <c r="X2729" t="str">
        <f>_xlfn.XLOOKUP(Table4[[#This Row],[StoreID]],Stores!A:A,Stores!B:B, "Not found")</f>
        <v>MegaMart Jimenezborough</v>
      </c>
      <c r="Y2729" t="str">
        <f>_xlfn.XLOOKUP(Table4[[#This Row],[StoreID]],Stores!A:A,Stores!C:C, "Not Found")</f>
        <v>Jimenezborough</v>
      </c>
      <c r="Z2729" t="str">
        <f>_xlfn.XLOOKUP(Table4[[#This Row],[StoreID]],Stores!A:A,Stores!D:D, "Not Found")</f>
        <v>South</v>
      </c>
    </row>
    <row r="2730" spans="1:26">
      <c r="A2730" t="s">
        <v>3596</v>
      </c>
      <c r="B2730" s="1">
        <v>45889</v>
      </c>
      <c r="C2730" t="s">
        <v>608</v>
      </c>
      <c r="D2730" t="s">
        <v>745</v>
      </c>
      <c r="E2730" t="s">
        <v>842</v>
      </c>
      <c r="F2730">
        <v>4</v>
      </c>
      <c r="G2730">
        <v>0.15</v>
      </c>
      <c r="H2730" t="s">
        <v>875</v>
      </c>
      <c r="I2730" s="4">
        <f>Table4[[#This Row],[Quantity]]*Table4[[#This Row],[UnitPrice]]</f>
        <v>4772.3599999999997</v>
      </c>
      <c r="J2730" s="4">
        <f>Table4[[#This Row],[Gross Revenue]]*(1-Table4[[#This Row],[Discount]])</f>
        <v>4056.5059999999994</v>
      </c>
      <c r="K2730" s="4">
        <f>Table4[[#This Row],[Quantity]]*Table4[[#This Row],[CostPrice]]</f>
        <v>3272.96</v>
      </c>
      <c r="L2730" s="4">
        <f>Table4[[#This Row],[Net Revenue]]-Table4[[#This Row],[Total Cost]]</f>
        <v>783.54599999999937</v>
      </c>
      <c r="M2730" t="str">
        <f>_xlfn.XLOOKUP(Table4[[#This Row],[ProductID]], Products!A:A,Products!B:B, "Not Found")</f>
        <v>Above Camera</v>
      </c>
      <c r="N2730" t="str">
        <f>TEXT(Table4[[#This Row],[Date]], "mmm")</f>
        <v>Aug</v>
      </c>
      <c r="O2730" t="str">
        <f>TEXT(Table4[[#This Row],[Date]], "yyyy")</f>
        <v>2025</v>
      </c>
      <c r="P2730" t="str">
        <f>_xlfn.XLOOKUP(Table4[[#This Row],[ProductID]],Products!A:A,Products!C:C, "Not Found")</f>
        <v>Electronics</v>
      </c>
      <c r="Q2730" t="str">
        <f>_xlfn.XLOOKUP(Table4[[#This Row],[ProductID]],Products!A:A,Products!D:D,"Not Found")</f>
        <v>Camera</v>
      </c>
      <c r="R2730">
        <f>_xlfn.XLOOKUP(Table4[[#This Row],[ProductID]],Products!A:A,Products!E:E,"Not Found")</f>
        <v>1193.0899999999999</v>
      </c>
      <c r="S2730">
        <f>_xlfn.XLOOKUP(Table4[[#This Row],[ProductID]],Products!A:A,Products!F:F, "Not Found")</f>
        <v>818.24</v>
      </c>
      <c r="T2730" t="str">
        <f>_xlfn.XLOOKUP(Table4[[#This Row],[CustomerID]],Customers!A:A,Customers!D:D, "Not Found")</f>
        <v>M</v>
      </c>
      <c r="U2730" s="6">
        <f>_xlfn.XLOOKUP(Table4[[#This Row],[CustomerID]],Customers!A:A,Customers!E:E, "Not Found")</f>
        <v>34043</v>
      </c>
      <c r="V2730">
        <f ca="1">DATEDIF(Table4[[#This Row],[CustomerBirthday]], TODAY(), "Y")</f>
        <v>33</v>
      </c>
      <c r="W2730" t="str" cm="1">
        <f t="array" aca="1" ref="W2730" ca="1">_xlfn.IFS(Table4[[#This Row],[Age]]&lt;25, "Under 25",Table4[[#This Row],[Age]]=34, "25-34", Table4[[#This Row],[Age]]&lt;=49, "35-49", Table4[[#This Row],[Age]]&lt;=64, "50-64", Table4[[#This Row],[Age]]&gt;=65, "65+")</f>
        <v>35-49</v>
      </c>
      <c r="X2730" t="str">
        <f>_xlfn.XLOOKUP(Table4[[#This Row],[StoreID]],Stores!A:A,Stores!B:B, "Not found")</f>
        <v>MegaMart Brianahaven</v>
      </c>
      <c r="Y2730" t="str">
        <f>_xlfn.XLOOKUP(Table4[[#This Row],[StoreID]],Stores!A:A,Stores!C:C, "Not Found")</f>
        <v>Brianahaven</v>
      </c>
      <c r="Z2730" t="str">
        <f>_xlfn.XLOOKUP(Table4[[#This Row],[StoreID]],Stores!A:A,Stores!D:D, "Not Found")</f>
        <v>North</v>
      </c>
    </row>
    <row r="2731" spans="1:26">
      <c r="A2731" t="s">
        <v>3597</v>
      </c>
      <c r="B2731" s="1">
        <v>45691</v>
      </c>
      <c r="C2731" t="s">
        <v>585</v>
      </c>
      <c r="D2731" t="s">
        <v>802</v>
      </c>
      <c r="E2731" t="s">
        <v>831</v>
      </c>
      <c r="F2731">
        <v>3</v>
      </c>
      <c r="G2731">
        <v>0.1</v>
      </c>
      <c r="H2731" t="s">
        <v>865</v>
      </c>
      <c r="I2731" s="4">
        <f>Table4[[#This Row],[Quantity]]*Table4[[#This Row],[UnitPrice]]</f>
        <v>1100.79</v>
      </c>
      <c r="J2731" s="4">
        <f>Table4[[#This Row],[Gross Revenue]]*(1-Table4[[#This Row],[Discount]])</f>
        <v>990.71100000000001</v>
      </c>
      <c r="K2731" s="4">
        <f>Table4[[#This Row],[Quantity]]*Table4[[#This Row],[CostPrice]]</f>
        <v>855.69</v>
      </c>
      <c r="L2731" s="4">
        <f>Table4[[#This Row],[Net Revenue]]-Table4[[#This Row],[Total Cost]]</f>
        <v>135.02099999999996</v>
      </c>
      <c r="M2731" t="str">
        <f>_xlfn.XLOOKUP(Table4[[#This Row],[ProductID]], Products!A:A,Products!B:B, "Not Found")</f>
        <v>Stage Footwear</v>
      </c>
      <c r="N2731" t="str">
        <f>TEXT(Table4[[#This Row],[Date]], "mmm")</f>
        <v>Feb</v>
      </c>
      <c r="O2731" t="str">
        <f>TEXT(Table4[[#This Row],[Date]], "yyyy")</f>
        <v>2025</v>
      </c>
      <c r="P2731" t="str">
        <f>_xlfn.XLOOKUP(Table4[[#This Row],[ProductID]],Products!A:A,Products!C:C, "Not Found")</f>
        <v>Fashion</v>
      </c>
      <c r="Q2731" t="str">
        <f>_xlfn.XLOOKUP(Table4[[#This Row],[ProductID]],Products!A:A,Products!D:D,"Not Found")</f>
        <v>Footwear</v>
      </c>
      <c r="R2731">
        <f>_xlfn.XLOOKUP(Table4[[#This Row],[ProductID]],Products!A:A,Products!E:E,"Not Found")</f>
        <v>366.93</v>
      </c>
      <c r="S2731">
        <f>_xlfn.XLOOKUP(Table4[[#This Row],[ProductID]],Products!A:A,Products!F:F, "Not Found")</f>
        <v>285.23</v>
      </c>
      <c r="T2731" t="str">
        <f>_xlfn.XLOOKUP(Table4[[#This Row],[CustomerID]],Customers!A:A,Customers!D:D, "Not Found")</f>
        <v>M</v>
      </c>
      <c r="U2731" s="6">
        <f>_xlfn.XLOOKUP(Table4[[#This Row],[CustomerID]],Customers!A:A,Customers!E:E, "Not Found")</f>
        <v>25047</v>
      </c>
      <c r="V2731">
        <f ca="1">DATEDIF(Table4[[#This Row],[CustomerBirthday]], TODAY(), "Y")</f>
        <v>57</v>
      </c>
      <c r="W2731" t="str" cm="1">
        <f t="array" aca="1" ref="W2731" ca="1">_xlfn.IFS(Table4[[#This Row],[Age]]&lt;25, "Under 25",Table4[[#This Row],[Age]]=34, "25-34", Table4[[#This Row],[Age]]&lt;=49, "35-49", Table4[[#This Row],[Age]]&lt;=64, "50-64", Table4[[#This Row],[Age]]&gt;=65, "65+")</f>
        <v>50-64</v>
      </c>
      <c r="X2731" t="str">
        <f>_xlfn.XLOOKUP(Table4[[#This Row],[StoreID]],Stores!A:A,Stores!B:B, "Not found")</f>
        <v>MegaMart Jimenezborough</v>
      </c>
      <c r="Y2731" t="str">
        <f>_xlfn.XLOOKUP(Table4[[#This Row],[StoreID]],Stores!A:A,Stores!C:C, "Not Found")</f>
        <v>Jimenezborough</v>
      </c>
      <c r="Z2731" t="str">
        <f>_xlfn.XLOOKUP(Table4[[#This Row],[StoreID]],Stores!A:A,Stores!D:D, "Not Found")</f>
        <v>South</v>
      </c>
    </row>
    <row r="2732" spans="1:26">
      <c r="A2732" t="s">
        <v>3598</v>
      </c>
      <c r="B2732" s="1">
        <v>45544</v>
      </c>
      <c r="C2732" t="s">
        <v>585</v>
      </c>
      <c r="D2732" t="s">
        <v>732</v>
      </c>
      <c r="E2732" t="s">
        <v>846</v>
      </c>
      <c r="F2732">
        <v>3</v>
      </c>
      <c r="G2732">
        <v>0.15</v>
      </c>
      <c r="H2732" t="s">
        <v>865</v>
      </c>
      <c r="I2732" s="4">
        <f>Table4[[#This Row],[Quantity]]*Table4[[#This Row],[UnitPrice]]</f>
        <v>4422.3599999999997</v>
      </c>
      <c r="J2732" s="4">
        <f>Table4[[#This Row],[Gross Revenue]]*(1-Table4[[#This Row],[Discount]])</f>
        <v>3759.0059999999994</v>
      </c>
      <c r="K2732" s="4">
        <f>Table4[[#This Row],[Quantity]]*Table4[[#This Row],[CostPrice]]</f>
        <v>2292.06</v>
      </c>
      <c r="L2732" s="4">
        <f>Table4[[#This Row],[Net Revenue]]-Table4[[#This Row],[Total Cost]]</f>
        <v>1466.9459999999995</v>
      </c>
      <c r="M2732" t="str">
        <f>_xlfn.XLOOKUP(Table4[[#This Row],[ProductID]], Products!A:A,Products!B:B, "Not Found")</f>
        <v>Understand Camera</v>
      </c>
      <c r="N2732" t="str">
        <f>TEXT(Table4[[#This Row],[Date]], "mmm")</f>
        <v>Sep</v>
      </c>
      <c r="O2732" t="str">
        <f>TEXT(Table4[[#This Row],[Date]], "yyyy")</f>
        <v>2024</v>
      </c>
      <c r="P2732" t="str">
        <f>_xlfn.XLOOKUP(Table4[[#This Row],[ProductID]],Products!A:A,Products!C:C, "Not Found")</f>
        <v>Electronics</v>
      </c>
      <c r="Q2732" t="str">
        <f>_xlfn.XLOOKUP(Table4[[#This Row],[ProductID]],Products!A:A,Products!D:D,"Not Found")</f>
        <v>Camera</v>
      </c>
      <c r="R2732">
        <f>_xlfn.XLOOKUP(Table4[[#This Row],[ProductID]],Products!A:A,Products!E:E,"Not Found")</f>
        <v>1474.12</v>
      </c>
      <c r="S2732">
        <f>_xlfn.XLOOKUP(Table4[[#This Row],[ProductID]],Products!A:A,Products!F:F, "Not Found")</f>
        <v>764.02</v>
      </c>
      <c r="T2732" t="str">
        <f>_xlfn.XLOOKUP(Table4[[#This Row],[CustomerID]],Customers!A:A,Customers!D:D, "Not Found")</f>
        <v>M</v>
      </c>
      <c r="U2732" s="6">
        <f>_xlfn.XLOOKUP(Table4[[#This Row],[CustomerID]],Customers!A:A,Customers!E:E, "Not Found")</f>
        <v>25047</v>
      </c>
      <c r="V2732">
        <f ca="1">DATEDIF(Table4[[#This Row],[CustomerBirthday]], TODAY(), "Y")</f>
        <v>57</v>
      </c>
      <c r="W2732" t="str" cm="1">
        <f t="array" aca="1" ref="W2732" ca="1">_xlfn.IFS(Table4[[#This Row],[Age]]&lt;25, "Under 25",Table4[[#This Row],[Age]]=34, "25-34", Table4[[#This Row],[Age]]&lt;=49, "35-49", Table4[[#This Row],[Age]]&lt;=64, "50-64", Table4[[#This Row],[Age]]&gt;=65, "65+")</f>
        <v>50-64</v>
      </c>
      <c r="X2732" t="str">
        <f>_xlfn.XLOOKUP(Table4[[#This Row],[StoreID]],Stores!A:A,Stores!B:B, "Not found")</f>
        <v>MegaMart Johnmouth</v>
      </c>
      <c r="Y2732" t="str">
        <f>_xlfn.XLOOKUP(Table4[[#This Row],[StoreID]],Stores!A:A,Stores!C:C, "Not Found")</f>
        <v>Johnmouth</v>
      </c>
      <c r="Z2732" t="str">
        <f>_xlfn.XLOOKUP(Table4[[#This Row],[StoreID]],Stores!A:A,Stores!D:D, "Not Found")</f>
        <v>East</v>
      </c>
    </row>
    <row r="2733" spans="1:26">
      <c r="A2733" t="s">
        <v>3599</v>
      </c>
      <c r="B2733" s="1">
        <v>45444</v>
      </c>
      <c r="C2733" t="s">
        <v>347</v>
      </c>
      <c r="D2733" t="s">
        <v>732</v>
      </c>
      <c r="E2733" t="s">
        <v>831</v>
      </c>
      <c r="F2733">
        <v>1</v>
      </c>
      <c r="G2733">
        <v>0</v>
      </c>
      <c r="H2733" t="s">
        <v>868</v>
      </c>
      <c r="I2733" s="4">
        <f>Table4[[#This Row],[Quantity]]*Table4[[#This Row],[UnitPrice]]</f>
        <v>1474.12</v>
      </c>
      <c r="J2733" s="4">
        <f>Table4[[#This Row],[Gross Revenue]]*(1-Table4[[#This Row],[Discount]])</f>
        <v>1474.12</v>
      </c>
      <c r="K2733" s="4">
        <f>Table4[[#This Row],[Quantity]]*Table4[[#This Row],[CostPrice]]</f>
        <v>764.02</v>
      </c>
      <c r="L2733" s="4">
        <f>Table4[[#This Row],[Net Revenue]]-Table4[[#This Row],[Total Cost]]</f>
        <v>710.09999999999991</v>
      </c>
      <c r="M2733" t="str">
        <f>_xlfn.XLOOKUP(Table4[[#This Row],[ProductID]], Products!A:A,Products!B:B, "Not Found")</f>
        <v>Understand Camera</v>
      </c>
      <c r="N2733" t="str">
        <f>TEXT(Table4[[#This Row],[Date]], "mmm")</f>
        <v>Jun</v>
      </c>
      <c r="O2733" t="str">
        <f>TEXT(Table4[[#This Row],[Date]], "yyyy")</f>
        <v>2024</v>
      </c>
      <c r="P2733" t="str">
        <f>_xlfn.XLOOKUP(Table4[[#This Row],[ProductID]],Products!A:A,Products!C:C, "Not Found")</f>
        <v>Electronics</v>
      </c>
      <c r="Q2733" t="str">
        <f>_xlfn.XLOOKUP(Table4[[#This Row],[ProductID]],Products!A:A,Products!D:D,"Not Found")</f>
        <v>Camera</v>
      </c>
      <c r="R2733">
        <f>_xlfn.XLOOKUP(Table4[[#This Row],[ProductID]],Products!A:A,Products!E:E,"Not Found")</f>
        <v>1474.12</v>
      </c>
      <c r="S2733">
        <f>_xlfn.XLOOKUP(Table4[[#This Row],[ProductID]],Products!A:A,Products!F:F, "Not Found")</f>
        <v>764.02</v>
      </c>
      <c r="T2733" t="str">
        <f>_xlfn.XLOOKUP(Table4[[#This Row],[CustomerID]],Customers!A:A,Customers!D:D, "Not Found")</f>
        <v>F</v>
      </c>
      <c r="U2733" s="6">
        <f>_xlfn.XLOOKUP(Table4[[#This Row],[CustomerID]],Customers!A:A,Customers!E:E, "Not Found")</f>
        <v>37223</v>
      </c>
      <c r="V2733">
        <f ca="1">DATEDIF(Table4[[#This Row],[CustomerBirthday]], TODAY(), "Y")</f>
        <v>24</v>
      </c>
      <c r="W2733" t="str" cm="1">
        <f t="array" aca="1" ref="W2733" ca="1">_xlfn.IFS(Table4[[#This Row],[Age]]&lt;25, "Under 25",Table4[[#This Row],[Age]]=34, "25-34", Table4[[#This Row],[Age]]&lt;=49, "35-49", Table4[[#This Row],[Age]]&lt;=64, "50-64", Table4[[#This Row],[Age]]&gt;=65, "65+")</f>
        <v>Under 25</v>
      </c>
      <c r="X2733" t="str">
        <f>_xlfn.XLOOKUP(Table4[[#This Row],[StoreID]],Stores!A:A,Stores!B:B, "Not found")</f>
        <v>MegaMart Jimenezborough</v>
      </c>
      <c r="Y2733" t="str">
        <f>_xlfn.XLOOKUP(Table4[[#This Row],[StoreID]],Stores!A:A,Stores!C:C, "Not Found")</f>
        <v>Jimenezborough</v>
      </c>
      <c r="Z2733" t="str">
        <f>_xlfn.XLOOKUP(Table4[[#This Row],[StoreID]],Stores!A:A,Stores!D:D, "Not Found")</f>
        <v>South</v>
      </c>
    </row>
    <row r="2734" spans="1:26">
      <c r="A2734" t="s">
        <v>3600</v>
      </c>
      <c r="B2734" s="1">
        <v>45444</v>
      </c>
      <c r="C2734" t="s">
        <v>241</v>
      </c>
      <c r="D2734" t="s">
        <v>745</v>
      </c>
      <c r="E2734" t="s">
        <v>846</v>
      </c>
      <c r="F2734">
        <v>4</v>
      </c>
      <c r="G2734">
        <v>0.05</v>
      </c>
      <c r="H2734" t="s">
        <v>868</v>
      </c>
      <c r="I2734" s="4">
        <f>Table4[[#This Row],[Quantity]]*Table4[[#This Row],[UnitPrice]]</f>
        <v>4772.3599999999997</v>
      </c>
      <c r="J2734" s="4">
        <f>Table4[[#This Row],[Gross Revenue]]*(1-Table4[[#This Row],[Discount]])</f>
        <v>4533.7419999999993</v>
      </c>
      <c r="K2734" s="4">
        <f>Table4[[#This Row],[Quantity]]*Table4[[#This Row],[CostPrice]]</f>
        <v>3272.96</v>
      </c>
      <c r="L2734" s="4">
        <f>Table4[[#This Row],[Net Revenue]]-Table4[[#This Row],[Total Cost]]</f>
        <v>1260.7819999999992</v>
      </c>
      <c r="M2734" t="str">
        <f>_xlfn.XLOOKUP(Table4[[#This Row],[ProductID]], Products!A:A,Products!B:B, "Not Found")</f>
        <v>Above Camera</v>
      </c>
      <c r="N2734" t="str">
        <f>TEXT(Table4[[#This Row],[Date]], "mmm")</f>
        <v>Jun</v>
      </c>
      <c r="O2734" t="str">
        <f>TEXT(Table4[[#This Row],[Date]], "yyyy")</f>
        <v>2024</v>
      </c>
      <c r="P2734" t="str">
        <f>_xlfn.XLOOKUP(Table4[[#This Row],[ProductID]],Products!A:A,Products!C:C, "Not Found")</f>
        <v>Electronics</v>
      </c>
      <c r="Q2734" t="str">
        <f>_xlfn.XLOOKUP(Table4[[#This Row],[ProductID]],Products!A:A,Products!D:D,"Not Found")</f>
        <v>Camera</v>
      </c>
      <c r="R2734">
        <f>_xlfn.XLOOKUP(Table4[[#This Row],[ProductID]],Products!A:A,Products!E:E,"Not Found")</f>
        <v>1193.0899999999999</v>
      </c>
      <c r="S2734">
        <f>_xlfn.XLOOKUP(Table4[[#This Row],[ProductID]],Products!A:A,Products!F:F, "Not Found")</f>
        <v>818.24</v>
      </c>
      <c r="T2734" t="str">
        <f>_xlfn.XLOOKUP(Table4[[#This Row],[CustomerID]],Customers!A:A,Customers!D:D, "Not Found")</f>
        <v>M</v>
      </c>
      <c r="U2734" s="6">
        <f>_xlfn.XLOOKUP(Table4[[#This Row],[CustomerID]],Customers!A:A,Customers!E:E, "Not Found")</f>
        <v>26671</v>
      </c>
      <c r="V2734">
        <f ca="1">DATEDIF(Table4[[#This Row],[CustomerBirthday]], TODAY(), "Y")</f>
        <v>53</v>
      </c>
      <c r="W2734" t="str" cm="1">
        <f t="array" aca="1" ref="W2734" ca="1">_xlfn.IFS(Table4[[#This Row],[Age]]&lt;25, "Under 25",Table4[[#This Row],[Age]]=34, "25-34", Table4[[#This Row],[Age]]&lt;=49, "35-49", Table4[[#This Row],[Age]]&lt;=64, "50-64", Table4[[#This Row],[Age]]&gt;=65, "65+")</f>
        <v>50-64</v>
      </c>
      <c r="X2734" t="str">
        <f>_xlfn.XLOOKUP(Table4[[#This Row],[StoreID]],Stores!A:A,Stores!B:B, "Not found")</f>
        <v>MegaMart Johnmouth</v>
      </c>
      <c r="Y2734" t="str">
        <f>_xlfn.XLOOKUP(Table4[[#This Row],[StoreID]],Stores!A:A,Stores!C:C, "Not Found")</f>
        <v>Johnmouth</v>
      </c>
      <c r="Z2734" t="str">
        <f>_xlfn.XLOOKUP(Table4[[#This Row],[StoreID]],Stores!A:A,Stores!D:D, "Not Found")</f>
        <v>East</v>
      </c>
    </row>
    <row r="2735" spans="1:26">
      <c r="A2735" t="s">
        <v>3601</v>
      </c>
      <c r="B2735" s="1">
        <v>45741</v>
      </c>
      <c r="C2735" t="s">
        <v>608</v>
      </c>
      <c r="D2735" t="s">
        <v>816</v>
      </c>
      <c r="E2735" t="s">
        <v>839</v>
      </c>
      <c r="F2735">
        <v>1</v>
      </c>
      <c r="G2735">
        <v>0.15</v>
      </c>
      <c r="H2735" t="s">
        <v>868</v>
      </c>
      <c r="I2735" s="4">
        <f>Table4[[#This Row],[Quantity]]*Table4[[#This Row],[UnitPrice]]</f>
        <v>1879.08</v>
      </c>
      <c r="J2735" s="4">
        <f>Table4[[#This Row],[Gross Revenue]]*(1-Table4[[#This Row],[Discount]])</f>
        <v>1597.2179999999998</v>
      </c>
      <c r="K2735" s="4">
        <f>Table4[[#This Row],[Quantity]]*Table4[[#This Row],[CostPrice]]</f>
        <v>1004.56</v>
      </c>
      <c r="L2735" s="4">
        <f>Table4[[#This Row],[Net Revenue]]-Table4[[#This Row],[Total Cost]]</f>
        <v>592.6579999999999</v>
      </c>
      <c r="M2735" t="str">
        <f>_xlfn.XLOOKUP(Table4[[#This Row],[ProductID]], Products!A:A,Products!B:B, "Not Found")</f>
        <v>Set Dairy</v>
      </c>
      <c r="N2735" t="str">
        <f>TEXT(Table4[[#This Row],[Date]], "mmm")</f>
        <v>Mar</v>
      </c>
      <c r="O2735" t="str">
        <f>TEXT(Table4[[#This Row],[Date]], "yyyy")</f>
        <v>2025</v>
      </c>
      <c r="P2735" t="str">
        <f>_xlfn.XLOOKUP(Table4[[#This Row],[ProductID]],Products!A:A,Products!C:C, "Not Found")</f>
        <v>Groceries</v>
      </c>
      <c r="Q2735" t="str">
        <f>_xlfn.XLOOKUP(Table4[[#This Row],[ProductID]],Products!A:A,Products!D:D,"Not Found")</f>
        <v>Dairy</v>
      </c>
      <c r="R2735">
        <f>_xlfn.XLOOKUP(Table4[[#This Row],[ProductID]],Products!A:A,Products!E:E,"Not Found")</f>
        <v>1879.08</v>
      </c>
      <c r="S2735">
        <f>_xlfn.XLOOKUP(Table4[[#This Row],[ProductID]],Products!A:A,Products!F:F, "Not Found")</f>
        <v>1004.56</v>
      </c>
      <c r="T2735" t="str">
        <f>_xlfn.XLOOKUP(Table4[[#This Row],[CustomerID]],Customers!A:A,Customers!D:D, "Not Found")</f>
        <v>M</v>
      </c>
      <c r="U2735" s="6">
        <f>_xlfn.XLOOKUP(Table4[[#This Row],[CustomerID]],Customers!A:A,Customers!E:E, "Not Found")</f>
        <v>34043</v>
      </c>
      <c r="V2735">
        <f ca="1">DATEDIF(Table4[[#This Row],[CustomerBirthday]], TODAY(), "Y")</f>
        <v>33</v>
      </c>
      <c r="W2735" t="str" cm="1">
        <f t="array" aca="1" ref="W2735" ca="1">_xlfn.IFS(Table4[[#This Row],[Age]]&lt;25, "Under 25",Table4[[#This Row],[Age]]=34, "25-34", Table4[[#This Row],[Age]]&lt;=49, "35-49", Table4[[#This Row],[Age]]&lt;=64, "50-64", Table4[[#This Row],[Age]]&gt;=65, "65+")</f>
        <v>35-49</v>
      </c>
      <c r="X2735" t="str">
        <f>_xlfn.XLOOKUP(Table4[[#This Row],[StoreID]],Stores!A:A,Stores!B:B, "Not found")</f>
        <v>MegaMart New Michele</v>
      </c>
      <c r="Y2735" t="str">
        <f>_xlfn.XLOOKUP(Table4[[#This Row],[StoreID]],Stores!A:A,Stores!C:C, "Not Found")</f>
        <v>New Michele</v>
      </c>
      <c r="Z2735" t="str">
        <f>_xlfn.XLOOKUP(Table4[[#This Row],[StoreID]],Stores!A:A,Stores!D:D, "Not Found")</f>
        <v>West</v>
      </c>
    </row>
    <row r="2736" spans="1:26">
      <c r="A2736" t="s">
        <v>3602</v>
      </c>
      <c r="B2736" s="1">
        <v>45483</v>
      </c>
      <c r="C2736" t="s">
        <v>560</v>
      </c>
      <c r="D2736" t="s">
        <v>788</v>
      </c>
      <c r="E2736" t="s">
        <v>846</v>
      </c>
      <c r="F2736">
        <v>4</v>
      </c>
      <c r="G2736">
        <v>0</v>
      </c>
      <c r="H2736" t="s">
        <v>875</v>
      </c>
      <c r="I2736" s="4">
        <f>Table4[[#This Row],[Quantity]]*Table4[[#This Row],[UnitPrice]]</f>
        <v>4382.88</v>
      </c>
      <c r="J2736" s="4">
        <f>Table4[[#This Row],[Gross Revenue]]*(1-Table4[[#This Row],[Discount]])</f>
        <v>4382.88</v>
      </c>
      <c r="K2736" s="4">
        <f>Table4[[#This Row],[Quantity]]*Table4[[#This Row],[CostPrice]]</f>
        <v>3288.8</v>
      </c>
      <c r="L2736" s="4">
        <f>Table4[[#This Row],[Net Revenue]]-Table4[[#This Row],[Total Cost]]</f>
        <v>1094.08</v>
      </c>
      <c r="M2736" t="str">
        <f>_xlfn.XLOOKUP(Table4[[#This Row],[ProductID]], Products!A:A,Products!B:B, "Not Found")</f>
        <v>Foot Snacks</v>
      </c>
      <c r="N2736" t="str">
        <f>TEXT(Table4[[#This Row],[Date]], "mmm")</f>
        <v>Jul</v>
      </c>
      <c r="O2736" t="str">
        <f>TEXT(Table4[[#This Row],[Date]], "yyyy")</f>
        <v>2024</v>
      </c>
      <c r="P2736" t="str">
        <f>_xlfn.XLOOKUP(Table4[[#This Row],[ProductID]],Products!A:A,Products!C:C, "Not Found")</f>
        <v>Groceries</v>
      </c>
      <c r="Q2736" t="str">
        <f>_xlfn.XLOOKUP(Table4[[#This Row],[ProductID]],Products!A:A,Products!D:D,"Not Found")</f>
        <v>Snacks</v>
      </c>
      <c r="R2736">
        <f>_xlfn.XLOOKUP(Table4[[#This Row],[ProductID]],Products!A:A,Products!E:E,"Not Found")</f>
        <v>1095.72</v>
      </c>
      <c r="S2736">
        <f>_xlfn.XLOOKUP(Table4[[#This Row],[ProductID]],Products!A:A,Products!F:F, "Not Found")</f>
        <v>822.2</v>
      </c>
      <c r="T2736" t="str">
        <f>_xlfn.XLOOKUP(Table4[[#This Row],[CustomerID]],Customers!A:A,Customers!D:D, "Not Found")</f>
        <v>M</v>
      </c>
      <c r="U2736" s="6">
        <f>_xlfn.XLOOKUP(Table4[[#This Row],[CustomerID]],Customers!A:A,Customers!E:E, "Not Found")</f>
        <v>20787</v>
      </c>
      <c r="V2736">
        <f ca="1">DATEDIF(Table4[[#This Row],[CustomerBirthday]], TODAY(), "Y")</f>
        <v>69</v>
      </c>
      <c r="W2736" t="str" cm="1">
        <f t="array" aca="1" ref="W2736" ca="1">_xlfn.IFS(Table4[[#This Row],[Age]]&lt;25, "Under 25",Table4[[#This Row],[Age]]=34, "25-34", Table4[[#This Row],[Age]]&lt;=49, "35-49", Table4[[#This Row],[Age]]&lt;=64, "50-64", Table4[[#This Row],[Age]]&gt;=65, "65+")</f>
        <v>65+</v>
      </c>
      <c r="X2736" t="str">
        <f>_xlfn.XLOOKUP(Table4[[#This Row],[StoreID]],Stores!A:A,Stores!B:B, "Not found")</f>
        <v>MegaMart Johnmouth</v>
      </c>
      <c r="Y2736" t="str">
        <f>_xlfn.XLOOKUP(Table4[[#This Row],[StoreID]],Stores!A:A,Stores!C:C, "Not Found")</f>
        <v>Johnmouth</v>
      </c>
      <c r="Z2736" t="str">
        <f>_xlfn.XLOOKUP(Table4[[#This Row],[StoreID]],Stores!A:A,Stores!D:D, "Not Found")</f>
        <v>East</v>
      </c>
    </row>
    <row r="2737" spans="1:26">
      <c r="A2737" t="s">
        <v>3603</v>
      </c>
      <c r="B2737" s="1">
        <v>45183</v>
      </c>
      <c r="C2737" t="s">
        <v>549</v>
      </c>
      <c r="D2737" t="s">
        <v>739</v>
      </c>
      <c r="E2737" t="s">
        <v>831</v>
      </c>
      <c r="F2737">
        <v>5</v>
      </c>
      <c r="G2737">
        <v>0</v>
      </c>
      <c r="H2737" t="s">
        <v>875</v>
      </c>
      <c r="I2737" s="4">
        <f>Table4[[#This Row],[Quantity]]*Table4[[#This Row],[UnitPrice]]</f>
        <v>5970.5999999999995</v>
      </c>
      <c r="J2737" s="4">
        <f>Table4[[#This Row],[Gross Revenue]]*(1-Table4[[#This Row],[Discount]])</f>
        <v>5970.5999999999995</v>
      </c>
      <c r="K2737" s="4">
        <f>Table4[[#This Row],[Quantity]]*Table4[[#This Row],[CostPrice]]</f>
        <v>4194.75</v>
      </c>
      <c r="L2737" s="4">
        <f>Table4[[#This Row],[Net Revenue]]-Table4[[#This Row],[Total Cost]]</f>
        <v>1775.8499999999995</v>
      </c>
      <c r="M2737" t="str">
        <f>_xlfn.XLOOKUP(Table4[[#This Row],[ProductID]], Products!A:A,Products!B:B, "Not Found")</f>
        <v>Step Smartphone</v>
      </c>
      <c r="N2737" t="str">
        <f>TEXT(Table4[[#This Row],[Date]], "mmm")</f>
        <v>Sep</v>
      </c>
      <c r="O2737" t="str">
        <f>TEXT(Table4[[#This Row],[Date]], "yyyy")</f>
        <v>2023</v>
      </c>
      <c r="P2737" t="str">
        <f>_xlfn.XLOOKUP(Table4[[#This Row],[ProductID]],Products!A:A,Products!C:C, "Not Found")</f>
        <v>Electronics</v>
      </c>
      <c r="Q2737" t="str">
        <f>_xlfn.XLOOKUP(Table4[[#This Row],[ProductID]],Products!A:A,Products!D:D,"Not Found")</f>
        <v>Smartphone</v>
      </c>
      <c r="R2737">
        <f>_xlfn.XLOOKUP(Table4[[#This Row],[ProductID]],Products!A:A,Products!E:E,"Not Found")</f>
        <v>1194.1199999999999</v>
      </c>
      <c r="S2737">
        <f>_xlfn.XLOOKUP(Table4[[#This Row],[ProductID]],Products!A:A,Products!F:F, "Not Found")</f>
        <v>838.95</v>
      </c>
      <c r="T2737" t="str">
        <f>_xlfn.XLOOKUP(Table4[[#This Row],[CustomerID]],Customers!A:A,Customers!D:D, "Not Found")</f>
        <v>M</v>
      </c>
      <c r="U2737" s="6">
        <f>_xlfn.XLOOKUP(Table4[[#This Row],[CustomerID]],Customers!A:A,Customers!E:E, "Not Found")</f>
        <v>31945</v>
      </c>
      <c r="V2737">
        <f ca="1">DATEDIF(Table4[[#This Row],[CustomerBirthday]], TODAY(), "Y")</f>
        <v>39</v>
      </c>
      <c r="W2737" t="str" cm="1">
        <f t="array" aca="1" ref="W2737" ca="1">_xlfn.IFS(Table4[[#This Row],[Age]]&lt;25, "Under 25",Table4[[#This Row],[Age]]=34, "25-34", Table4[[#This Row],[Age]]&lt;=49, "35-49", Table4[[#This Row],[Age]]&lt;=64, "50-64", Table4[[#This Row],[Age]]&gt;=65, "65+")</f>
        <v>35-49</v>
      </c>
      <c r="X2737" t="str">
        <f>_xlfn.XLOOKUP(Table4[[#This Row],[StoreID]],Stores!A:A,Stores!B:B, "Not found")</f>
        <v>MegaMart Jimenezborough</v>
      </c>
      <c r="Y2737" t="str">
        <f>_xlfn.XLOOKUP(Table4[[#This Row],[StoreID]],Stores!A:A,Stores!C:C, "Not Found")</f>
        <v>Jimenezborough</v>
      </c>
      <c r="Z2737" t="str">
        <f>_xlfn.XLOOKUP(Table4[[#This Row],[StoreID]],Stores!A:A,Stores!D:D, "Not Found")</f>
        <v>South</v>
      </c>
    </row>
    <row r="2738" spans="1:26">
      <c r="A2738" t="s">
        <v>3604</v>
      </c>
      <c r="B2738" s="1">
        <v>45324</v>
      </c>
      <c r="C2738" t="s">
        <v>690</v>
      </c>
      <c r="D2738" t="s">
        <v>780</v>
      </c>
      <c r="E2738" t="s">
        <v>835</v>
      </c>
      <c r="F2738">
        <v>3</v>
      </c>
      <c r="G2738">
        <v>0.15</v>
      </c>
      <c r="H2738" t="s">
        <v>868</v>
      </c>
      <c r="I2738" s="4">
        <f>Table4[[#This Row],[Quantity]]*Table4[[#This Row],[UnitPrice]]</f>
        <v>3816.69</v>
      </c>
      <c r="J2738" s="4">
        <f>Table4[[#This Row],[Gross Revenue]]*(1-Table4[[#This Row],[Discount]])</f>
        <v>3244.1864999999998</v>
      </c>
      <c r="K2738" s="4">
        <f>Table4[[#This Row],[Quantity]]*Table4[[#This Row],[CostPrice]]</f>
        <v>2857.95</v>
      </c>
      <c r="L2738" s="4">
        <f>Table4[[#This Row],[Net Revenue]]-Table4[[#This Row],[Total Cost]]</f>
        <v>386.23649999999998</v>
      </c>
      <c r="M2738" t="str">
        <f>_xlfn.XLOOKUP(Table4[[#This Row],[ProductID]], Products!A:A,Products!B:B, "Not Found")</f>
        <v>Hospital Smartphone</v>
      </c>
      <c r="N2738" t="str">
        <f>TEXT(Table4[[#This Row],[Date]], "mmm")</f>
        <v>Feb</v>
      </c>
      <c r="O2738" t="str">
        <f>TEXT(Table4[[#This Row],[Date]], "yyyy")</f>
        <v>2024</v>
      </c>
      <c r="P2738" t="str">
        <f>_xlfn.XLOOKUP(Table4[[#This Row],[ProductID]],Products!A:A,Products!C:C, "Not Found")</f>
        <v>Electronics</v>
      </c>
      <c r="Q2738" t="str">
        <f>_xlfn.XLOOKUP(Table4[[#This Row],[ProductID]],Products!A:A,Products!D:D,"Not Found")</f>
        <v>Smartphone</v>
      </c>
      <c r="R2738">
        <f>_xlfn.XLOOKUP(Table4[[#This Row],[ProductID]],Products!A:A,Products!E:E,"Not Found")</f>
        <v>1272.23</v>
      </c>
      <c r="S2738">
        <f>_xlfn.XLOOKUP(Table4[[#This Row],[ProductID]],Products!A:A,Products!F:F, "Not Found")</f>
        <v>952.65</v>
      </c>
      <c r="T2738" t="str">
        <f>_xlfn.XLOOKUP(Table4[[#This Row],[CustomerID]],Customers!A:A,Customers!D:D, "Not Found")</f>
        <v>F</v>
      </c>
      <c r="U2738" s="6">
        <f>_xlfn.XLOOKUP(Table4[[#This Row],[CustomerID]],Customers!A:A,Customers!E:E, "Not Found")</f>
        <v>23491</v>
      </c>
      <c r="V2738">
        <f ca="1">DATEDIF(Table4[[#This Row],[CustomerBirthday]], TODAY(), "Y")</f>
        <v>62</v>
      </c>
      <c r="W2738" t="str" cm="1">
        <f t="array" aca="1" ref="W2738" ca="1">_xlfn.IFS(Table4[[#This Row],[Age]]&lt;25, "Under 25",Table4[[#This Row],[Age]]=34, "25-34", Table4[[#This Row],[Age]]&lt;=49, "35-49", Table4[[#This Row],[Age]]&lt;=64, "50-64", Table4[[#This Row],[Age]]&gt;=65, "65+")</f>
        <v>50-64</v>
      </c>
      <c r="X2738" t="str">
        <f>_xlfn.XLOOKUP(Table4[[#This Row],[StoreID]],Stores!A:A,Stores!B:B, "Not found")</f>
        <v>MegaMart Peckmouth</v>
      </c>
      <c r="Y2738" t="str">
        <f>_xlfn.XLOOKUP(Table4[[#This Row],[StoreID]],Stores!A:A,Stores!C:C, "Not Found")</f>
        <v>Peckmouth</v>
      </c>
      <c r="Z2738" t="str">
        <f>_xlfn.XLOOKUP(Table4[[#This Row],[StoreID]],Stores!A:A,Stores!D:D, "Not Found")</f>
        <v>East</v>
      </c>
    </row>
    <row r="2739" spans="1:26">
      <c r="A2739" t="s">
        <v>3605</v>
      </c>
      <c r="B2739" s="1">
        <v>45383</v>
      </c>
      <c r="C2739" t="s">
        <v>650</v>
      </c>
      <c r="D2739" t="s">
        <v>820</v>
      </c>
      <c r="E2739" t="s">
        <v>831</v>
      </c>
      <c r="F2739">
        <v>3</v>
      </c>
      <c r="G2739">
        <v>0.15</v>
      </c>
      <c r="H2739" t="s">
        <v>868</v>
      </c>
      <c r="I2739" s="4">
        <f>Table4[[#This Row],[Quantity]]*Table4[[#This Row],[UnitPrice]]</f>
        <v>3591.54</v>
      </c>
      <c r="J2739" s="4">
        <f>Table4[[#This Row],[Gross Revenue]]*(1-Table4[[#This Row],[Discount]])</f>
        <v>3052.8089999999997</v>
      </c>
      <c r="K2739" s="4">
        <f>Table4[[#This Row],[Quantity]]*Table4[[#This Row],[CostPrice]]</f>
        <v>2168.2200000000003</v>
      </c>
      <c r="L2739" s="4">
        <f>Table4[[#This Row],[Net Revenue]]-Table4[[#This Row],[Total Cost]]</f>
        <v>884.58899999999949</v>
      </c>
      <c r="M2739" t="str">
        <f>_xlfn.XLOOKUP(Table4[[#This Row],[ProductID]], Products!A:A,Products!B:B, "Not Found")</f>
        <v>Or Smartphone</v>
      </c>
      <c r="N2739" t="str">
        <f>TEXT(Table4[[#This Row],[Date]], "mmm")</f>
        <v>Apr</v>
      </c>
      <c r="O2739" t="str">
        <f>TEXT(Table4[[#This Row],[Date]], "yyyy")</f>
        <v>2024</v>
      </c>
      <c r="P2739" t="str">
        <f>_xlfn.XLOOKUP(Table4[[#This Row],[ProductID]],Products!A:A,Products!C:C, "Not Found")</f>
        <v>Electronics</v>
      </c>
      <c r="Q2739" t="str">
        <f>_xlfn.XLOOKUP(Table4[[#This Row],[ProductID]],Products!A:A,Products!D:D,"Not Found")</f>
        <v>Smartphone</v>
      </c>
      <c r="R2739">
        <f>_xlfn.XLOOKUP(Table4[[#This Row],[ProductID]],Products!A:A,Products!E:E,"Not Found")</f>
        <v>1197.18</v>
      </c>
      <c r="S2739">
        <f>_xlfn.XLOOKUP(Table4[[#This Row],[ProductID]],Products!A:A,Products!F:F, "Not Found")</f>
        <v>722.74</v>
      </c>
      <c r="T2739" t="str">
        <f>_xlfn.XLOOKUP(Table4[[#This Row],[CustomerID]],Customers!A:A,Customers!D:D, "Not Found")</f>
        <v>M</v>
      </c>
      <c r="U2739" s="6">
        <f>_xlfn.XLOOKUP(Table4[[#This Row],[CustomerID]],Customers!A:A,Customers!E:E, "Not Found")</f>
        <v>37724</v>
      </c>
      <c r="V2739">
        <f ca="1">DATEDIF(Table4[[#This Row],[CustomerBirthday]], TODAY(), "Y")</f>
        <v>23</v>
      </c>
      <c r="W2739" t="str" cm="1">
        <f t="array" aca="1" ref="W2739" ca="1">_xlfn.IFS(Table4[[#This Row],[Age]]&lt;25, "Under 25",Table4[[#This Row],[Age]]=34, "25-34", Table4[[#This Row],[Age]]&lt;=49, "35-49", Table4[[#This Row],[Age]]&lt;=64, "50-64", Table4[[#This Row],[Age]]&gt;=65, "65+")</f>
        <v>Under 25</v>
      </c>
      <c r="X2739" t="str">
        <f>_xlfn.XLOOKUP(Table4[[#This Row],[StoreID]],Stores!A:A,Stores!B:B, "Not found")</f>
        <v>MegaMart Jimenezborough</v>
      </c>
      <c r="Y2739" t="str">
        <f>_xlfn.XLOOKUP(Table4[[#This Row],[StoreID]],Stores!A:A,Stores!C:C, "Not Found")</f>
        <v>Jimenezborough</v>
      </c>
      <c r="Z2739" t="str">
        <f>_xlfn.XLOOKUP(Table4[[#This Row],[StoreID]],Stores!A:A,Stores!D:D, "Not Found")</f>
        <v>South</v>
      </c>
    </row>
    <row r="2740" spans="1:26">
      <c r="A2740" t="s">
        <v>3606</v>
      </c>
      <c r="B2740" s="1">
        <v>45264</v>
      </c>
      <c r="C2740" t="s">
        <v>533</v>
      </c>
      <c r="D2740" t="s">
        <v>794</v>
      </c>
      <c r="E2740" t="s">
        <v>846</v>
      </c>
      <c r="F2740">
        <v>1</v>
      </c>
      <c r="G2740">
        <v>0.15</v>
      </c>
      <c r="H2740" t="s">
        <v>868</v>
      </c>
      <c r="I2740" s="4">
        <f>Table4[[#This Row],[Quantity]]*Table4[[#This Row],[UnitPrice]]</f>
        <v>428.05</v>
      </c>
      <c r="J2740" s="4">
        <f>Table4[[#This Row],[Gross Revenue]]*(1-Table4[[#This Row],[Discount]])</f>
        <v>363.84249999999997</v>
      </c>
      <c r="K2740" s="4">
        <f>Table4[[#This Row],[Quantity]]*Table4[[#This Row],[CostPrice]]</f>
        <v>246.07</v>
      </c>
      <c r="L2740" s="4">
        <f>Table4[[#This Row],[Net Revenue]]-Table4[[#This Row],[Total Cost]]</f>
        <v>117.77249999999998</v>
      </c>
      <c r="M2740" t="str">
        <f>_xlfn.XLOOKUP(Table4[[#This Row],[ProductID]], Products!A:A,Products!B:B, "Not Found")</f>
        <v>Everything Laptop</v>
      </c>
      <c r="N2740" t="str">
        <f>TEXT(Table4[[#This Row],[Date]], "mmm")</f>
        <v>Dec</v>
      </c>
      <c r="O2740" t="str">
        <f>TEXT(Table4[[#This Row],[Date]], "yyyy")</f>
        <v>2023</v>
      </c>
      <c r="P2740" t="str">
        <f>_xlfn.XLOOKUP(Table4[[#This Row],[ProductID]],Products!A:A,Products!C:C, "Not Found")</f>
        <v>Electronics</v>
      </c>
      <c r="Q2740" t="str">
        <f>_xlfn.XLOOKUP(Table4[[#This Row],[ProductID]],Products!A:A,Products!D:D,"Not Found")</f>
        <v>Laptop</v>
      </c>
      <c r="R2740">
        <f>_xlfn.XLOOKUP(Table4[[#This Row],[ProductID]],Products!A:A,Products!E:E,"Not Found")</f>
        <v>428.05</v>
      </c>
      <c r="S2740">
        <f>_xlfn.XLOOKUP(Table4[[#This Row],[ProductID]],Products!A:A,Products!F:F, "Not Found")</f>
        <v>246.07</v>
      </c>
      <c r="T2740" t="str">
        <f>_xlfn.XLOOKUP(Table4[[#This Row],[CustomerID]],Customers!A:A,Customers!D:D, "Not Found")</f>
        <v>F</v>
      </c>
      <c r="U2740" s="6">
        <f>_xlfn.XLOOKUP(Table4[[#This Row],[CustomerID]],Customers!A:A,Customers!E:E, "Not Found")</f>
        <v>24506</v>
      </c>
      <c r="V2740">
        <f ca="1">DATEDIF(Table4[[#This Row],[CustomerBirthday]], TODAY(), "Y")</f>
        <v>59</v>
      </c>
      <c r="W2740" t="str" cm="1">
        <f t="array" aca="1" ref="W2740" ca="1">_xlfn.IFS(Table4[[#This Row],[Age]]&lt;25, "Under 25",Table4[[#This Row],[Age]]=34, "25-34", Table4[[#This Row],[Age]]&lt;=49, "35-49", Table4[[#This Row],[Age]]&lt;=64, "50-64", Table4[[#This Row],[Age]]&gt;=65, "65+")</f>
        <v>50-64</v>
      </c>
      <c r="X2740" t="str">
        <f>_xlfn.XLOOKUP(Table4[[#This Row],[StoreID]],Stores!A:A,Stores!B:B, "Not found")</f>
        <v>MegaMart Johnmouth</v>
      </c>
      <c r="Y2740" t="str">
        <f>_xlfn.XLOOKUP(Table4[[#This Row],[StoreID]],Stores!A:A,Stores!C:C, "Not Found")</f>
        <v>Johnmouth</v>
      </c>
      <c r="Z2740" t="str">
        <f>_xlfn.XLOOKUP(Table4[[#This Row],[StoreID]],Stores!A:A,Stores!D:D, "Not Found")</f>
        <v>East</v>
      </c>
    </row>
    <row r="2741" spans="1:26">
      <c r="A2741" t="s">
        <v>3607</v>
      </c>
      <c r="B2741" s="1">
        <v>45342</v>
      </c>
      <c r="C2741" t="s">
        <v>612</v>
      </c>
      <c r="D2741" t="s">
        <v>739</v>
      </c>
      <c r="E2741" t="s">
        <v>831</v>
      </c>
      <c r="F2741">
        <v>2</v>
      </c>
      <c r="G2741">
        <v>0.05</v>
      </c>
      <c r="H2741" t="s">
        <v>875</v>
      </c>
      <c r="I2741" s="4">
        <f>Table4[[#This Row],[Quantity]]*Table4[[#This Row],[UnitPrice]]</f>
        <v>2388.2399999999998</v>
      </c>
      <c r="J2741" s="4">
        <f>Table4[[#This Row],[Gross Revenue]]*(1-Table4[[#This Row],[Discount]])</f>
        <v>2268.8279999999995</v>
      </c>
      <c r="K2741" s="4">
        <f>Table4[[#This Row],[Quantity]]*Table4[[#This Row],[CostPrice]]</f>
        <v>1677.9</v>
      </c>
      <c r="L2741" s="4">
        <f>Table4[[#This Row],[Net Revenue]]-Table4[[#This Row],[Total Cost]]</f>
        <v>590.92799999999943</v>
      </c>
      <c r="M2741" t="str">
        <f>_xlfn.XLOOKUP(Table4[[#This Row],[ProductID]], Products!A:A,Products!B:B, "Not Found")</f>
        <v>Step Smartphone</v>
      </c>
      <c r="N2741" t="str">
        <f>TEXT(Table4[[#This Row],[Date]], "mmm")</f>
        <v>Feb</v>
      </c>
      <c r="O2741" t="str">
        <f>TEXT(Table4[[#This Row],[Date]], "yyyy")</f>
        <v>2024</v>
      </c>
      <c r="P2741" t="str">
        <f>_xlfn.XLOOKUP(Table4[[#This Row],[ProductID]],Products!A:A,Products!C:C, "Not Found")</f>
        <v>Electronics</v>
      </c>
      <c r="Q2741" t="str">
        <f>_xlfn.XLOOKUP(Table4[[#This Row],[ProductID]],Products!A:A,Products!D:D,"Not Found")</f>
        <v>Smartphone</v>
      </c>
      <c r="R2741">
        <f>_xlfn.XLOOKUP(Table4[[#This Row],[ProductID]],Products!A:A,Products!E:E,"Not Found")</f>
        <v>1194.1199999999999</v>
      </c>
      <c r="S2741">
        <f>_xlfn.XLOOKUP(Table4[[#This Row],[ProductID]],Products!A:A,Products!F:F, "Not Found")</f>
        <v>838.95</v>
      </c>
      <c r="T2741" t="str">
        <f>_xlfn.XLOOKUP(Table4[[#This Row],[CustomerID]],Customers!A:A,Customers!D:D, "Not Found")</f>
        <v>F</v>
      </c>
      <c r="U2741" s="6">
        <f>_xlfn.XLOOKUP(Table4[[#This Row],[CustomerID]],Customers!A:A,Customers!E:E, "Not Found")</f>
        <v>28198</v>
      </c>
      <c r="V2741">
        <f ca="1">DATEDIF(Table4[[#This Row],[CustomerBirthday]], TODAY(), "Y")</f>
        <v>49</v>
      </c>
      <c r="W2741" t="str" cm="1">
        <f t="array" aca="1" ref="W2741" ca="1">_xlfn.IFS(Table4[[#This Row],[Age]]&lt;25, "Under 25",Table4[[#This Row],[Age]]=34, "25-34", Table4[[#This Row],[Age]]&lt;=49, "35-49", Table4[[#This Row],[Age]]&lt;=64, "50-64", Table4[[#This Row],[Age]]&gt;=65, "65+")</f>
        <v>35-49</v>
      </c>
      <c r="X2741" t="str">
        <f>_xlfn.XLOOKUP(Table4[[#This Row],[StoreID]],Stores!A:A,Stores!B:B, "Not found")</f>
        <v>MegaMart Jimenezborough</v>
      </c>
      <c r="Y2741" t="str">
        <f>_xlfn.XLOOKUP(Table4[[#This Row],[StoreID]],Stores!A:A,Stores!C:C, "Not Found")</f>
        <v>Jimenezborough</v>
      </c>
      <c r="Z2741" t="str">
        <f>_xlfn.XLOOKUP(Table4[[#This Row],[StoreID]],Stores!A:A,Stores!D:D, "Not Found")</f>
        <v>South</v>
      </c>
    </row>
    <row r="2742" spans="1:26">
      <c r="A2742" t="s">
        <v>3608</v>
      </c>
      <c r="B2742" s="1">
        <v>45533</v>
      </c>
      <c r="C2742" t="s">
        <v>579</v>
      </c>
      <c r="D2742" t="s">
        <v>816</v>
      </c>
      <c r="E2742" t="s">
        <v>839</v>
      </c>
      <c r="F2742">
        <v>1</v>
      </c>
      <c r="G2742">
        <v>0.1</v>
      </c>
      <c r="H2742" t="s">
        <v>868</v>
      </c>
      <c r="I2742" s="4">
        <f>Table4[[#This Row],[Quantity]]*Table4[[#This Row],[UnitPrice]]</f>
        <v>1879.08</v>
      </c>
      <c r="J2742" s="4">
        <f>Table4[[#This Row],[Gross Revenue]]*(1-Table4[[#This Row],[Discount]])</f>
        <v>1691.172</v>
      </c>
      <c r="K2742" s="4">
        <f>Table4[[#This Row],[Quantity]]*Table4[[#This Row],[CostPrice]]</f>
        <v>1004.56</v>
      </c>
      <c r="L2742" s="4">
        <f>Table4[[#This Row],[Net Revenue]]-Table4[[#This Row],[Total Cost]]</f>
        <v>686.61200000000008</v>
      </c>
      <c r="M2742" t="str">
        <f>_xlfn.XLOOKUP(Table4[[#This Row],[ProductID]], Products!A:A,Products!B:B, "Not Found")</f>
        <v>Set Dairy</v>
      </c>
      <c r="N2742" t="str">
        <f>TEXT(Table4[[#This Row],[Date]], "mmm")</f>
        <v>Aug</v>
      </c>
      <c r="O2742" t="str">
        <f>TEXT(Table4[[#This Row],[Date]], "yyyy")</f>
        <v>2024</v>
      </c>
      <c r="P2742" t="str">
        <f>_xlfn.XLOOKUP(Table4[[#This Row],[ProductID]],Products!A:A,Products!C:C, "Not Found")</f>
        <v>Groceries</v>
      </c>
      <c r="Q2742" t="str">
        <f>_xlfn.XLOOKUP(Table4[[#This Row],[ProductID]],Products!A:A,Products!D:D,"Not Found")</f>
        <v>Dairy</v>
      </c>
      <c r="R2742">
        <f>_xlfn.XLOOKUP(Table4[[#This Row],[ProductID]],Products!A:A,Products!E:E,"Not Found")</f>
        <v>1879.08</v>
      </c>
      <c r="S2742">
        <f>_xlfn.XLOOKUP(Table4[[#This Row],[ProductID]],Products!A:A,Products!F:F, "Not Found")</f>
        <v>1004.56</v>
      </c>
      <c r="T2742" t="str">
        <f>_xlfn.XLOOKUP(Table4[[#This Row],[CustomerID]],Customers!A:A,Customers!D:D, "Not Found")</f>
        <v>M</v>
      </c>
      <c r="U2742" s="6">
        <f>_xlfn.XLOOKUP(Table4[[#This Row],[CustomerID]],Customers!A:A,Customers!E:E, "Not Found")</f>
        <v>36768</v>
      </c>
      <c r="V2742">
        <f ca="1">DATEDIF(Table4[[#This Row],[CustomerBirthday]], TODAY(), "Y")</f>
        <v>25</v>
      </c>
      <c r="W2742" t="str" cm="1">
        <f t="array" aca="1" ref="W2742" ca="1">_xlfn.IFS(Table4[[#This Row],[Age]]&lt;25, "Under 25",Table4[[#This Row],[Age]]=34, "25-34", Table4[[#This Row],[Age]]&lt;=49, "35-49", Table4[[#This Row],[Age]]&lt;=64, "50-64", Table4[[#This Row],[Age]]&gt;=65, "65+")</f>
        <v>35-49</v>
      </c>
      <c r="X2742" t="str">
        <f>_xlfn.XLOOKUP(Table4[[#This Row],[StoreID]],Stores!A:A,Stores!B:B, "Not found")</f>
        <v>MegaMart New Michele</v>
      </c>
      <c r="Y2742" t="str">
        <f>_xlfn.XLOOKUP(Table4[[#This Row],[StoreID]],Stores!A:A,Stores!C:C, "Not Found")</f>
        <v>New Michele</v>
      </c>
      <c r="Z2742" t="str">
        <f>_xlfn.XLOOKUP(Table4[[#This Row],[StoreID]],Stores!A:A,Stores!D:D, "Not Found")</f>
        <v>West</v>
      </c>
    </row>
    <row r="2743" spans="1:26">
      <c r="A2743" t="s">
        <v>3609</v>
      </c>
      <c r="B2743" s="1">
        <v>45812</v>
      </c>
      <c r="C2743" t="s">
        <v>36</v>
      </c>
      <c r="D2743" t="s">
        <v>776</v>
      </c>
      <c r="E2743" t="s">
        <v>842</v>
      </c>
      <c r="F2743">
        <v>3</v>
      </c>
      <c r="G2743">
        <v>0.1</v>
      </c>
      <c r="H2743" t="s">
        <v>865</v>
      </c>
      <c r="I2743" s="4">
        <f>Table4[[#This Row],[Quantity]]*Table4[[#This Row],[UnitPrice]]</f>
        <v>1287.4499999999998</v>
      </c>
      <c r="J2743" s="4">
        <f>Table4[[#This Row],[Gross Revenue]]*(1-Table4[[#This Row],[Discount]])</f>
        <v>1158.7049999999999</v>
      </c>
      <c r="K2743" s="4">
        <f>Table4[[#This Row],[Quantity]]*Table4[[#This Row],[CostPrice]]</f>
        <v>776.16000000000008</v>
      </c>
      <c r="L2743" s="4">
        <f>Table4[[#This Row],[Net Revenue]]-Table4[[#This Row],[Total Cost]]</f>
        <v>382.54499999999985</v>
      </c>
      <c r="M2743" t="str">
        <f>_xlfn.XLOOKUP(Table4[[#This Row],[ProductID]], Products!A:A,Products!B:B, "Not Found")</f>
        <v>Little Watches</v>
      </c>
      <c r="N2743" t="str">
        <f>TEXT(Table4[[#This Row],[Date]], "mmm")</f>
        <v>Jun</v>
      </c>
      <c r="O2743" t="str">
        <f>TEXT(Table4[[#This Row],[Date]], "yyyy")</f>
        <v>2025</v>
      </c>
      <c r="P2743" t="str">
        <f>_xlfn.XLOOKUP(Table4[[#This Row],[ProductID]],Products!A:A,Products!C:C, "Not Found")</f>
        <v>Fashion</v>
      </c>
      <c r="Q2743" t="str">
        <f>_xlfn.XLOOKUP(Table4[[#This Row],[ProductID]],Products!A:A,Products!D:D,"Not Found")</f>
        <v>Watches</v>
      </c>
      <c r="R2743">
        <f>_xlfn.XLOOKUP(Table4[[#This Row],[ProductID]],Products!A:A,Products!E:E,"Not Found")</f>
        <v>429.15</v>
      </c>
      <c r="S2743">
        <f>_xlfn.XLOOKUP(Table4[[#This Row],[ProductID]],Products!A:A,Products!F:F, "Not Found")</f>
        <v>258.72000000000003</v>
      </c>
      <c r="T2743" t="str">
        <f>_xlfn.XLOOKUP(Table4[[#This Row],[CustomerID]],Customers!A:A,Customers!D:D, "Not Found")</f>
        <v>M</v>
      </c>
      <c r="U2743" s="6">
        <f>_xlfn.XLOOKUP(Table4[[#This Row],[CustomerID]],Customers!A:A,Customers!E:E, "Not Found")</f>
        <v>22233</v>
      </c>
      <c r="V2743">
        <f ca="1">DATEDIF(Table4[[#This Row],[CustomerBirthday]], TODAY(), "Y")</f>
        <v>65</v>
      </c>
      <c r="W2743" t="str" cm="1">
        <f t="array" aca="1" ref="W2743" ca="1">_xlfn.IFS(Table4[[#This Row],[Age]]&lt;25, "Under 25",Table4[[#This Row],[Age]]=34, "25-34", Table4[[#This Row],[Age]]&lt;=49, "35-49", Table4[[#This Row],[Age]]&lt;=64, "50-64", Table4[[#This Row],[Age]]&gt;=65, "65+")</f>
        <v>65+</v>
      </c>
      <c r="X2743" t="str">
        <f>_xlfn.XLOOKUP(Table4[[#This Row],[StoreID]],Stores!A:A,Stores!B:B, "Not found")</f>
        <v>MegaMart Brianahaven</v>
      </c>
      <c r="Y2743" t="str">
        <f>_xlfn.XLOOKUP(Table4[[#This Row],[StoreID]],Stores!A:A,Stores!C:C, "Not Found")</f>
        <v>Brianahaven</v>
      </c>
      <c r="Z2743" t="str">
        <f>_xlfn.XLOOKUP(Table4[[#This Row],[StoreID]],Stores!A:A,Stores!D:D, "Not Found")</f>
        <v>North</v>
      </c>
    </row>
    <row r="2744" spans="1:26">
      <c r="A2744" t="s">
        <v>3610</v>
      </c>
      <c r="B2744" s="1">
        <v>45654</v>
      </c>
      <c r="C2744" t="s">
        <v>343</v>
      </c>
      <c r="D2744" t="s">
        <v>769</v>
      </c>
      <c r="E2744" t="s">
        <v>835</v>
      </c>
      <c r="F2744">
        <v>3</v>
      </c>
      <c r="G2744">
        <v>0.15</v>
      </c>
      <c r="H2744" t="s">
        <v>875</v>
      </c>
      <c r="I2744" s="4">
        <f>Table4[[#This Row],[Quantity]]*Table4[[#This Row],[UnitPrice]]</f>
        <v>76.710000000000008</v>
      </c>
      <c r="J2744" s="4">
        <f>Table4[[#This Row],[Gross Revenue]]*(1-Table4[[#This Row],[Discount]])</f>
        <v>65.203500000000005</v>
      </c>
      <c r="K2744" s="4">
        <f>Table4[[#This Row],[Quantity]]*Table4[[#This Row],[CostPrice]]</f>
        <v>57.150000000000006</v>
      </c>
      <c r="L2744" s="4">
        <f>Table4[[#This Row],[Net Revenue]]-Table4[[#This Row],[Total Cost]]</f>
        <v>8.0534999999999997</v>
      </c>
      <c r="M2744" t="str">
        <f>_xlfn.XLOOKUP(Table4[[#This Row],[ProductID]], Products!A:A,Products!B:B, "Not Found")</f>
        <v>How Vegetables</v>
      </c>
      <c r="N2744" t="str">
        <f>TEXT(Table4[[#This Row],[Date]], "mmm")</f>
        <v>Dec</v>
      </c>
      <c r="O2744" t="str">
        <f>TEXT(Table4[[#This Row],[Date]], "yyyy")</f>
        <v>2024</v>
      </c>
      <c r="P2744" t="str">
        <f>_xlfn.XLOOKUP(Table4[[#This Row],[ProductID]],Products!A:A,Products!C:C, "Not Found")</f>
        <v>Groceries</v>
      </c>
      <c r="Q2744" t="str">
        <f>_xlfn.XLOOKUP(Table4[[#This Row],[ProductID]],Products!A:A,Products!D:D,"Not Found")</f>
        <v>Vegetables</v>
      </c>
      <c r="R2744">
        <f>_xlfn.XLOOKUP(Table4[[#This Row],[ProductID]],Products!A:A,Products!E:E,"Not Found")</f>
        <v>25.57</v>
      </c>
      <c r="S2744">
        <f>_xlfn.XLOOKUP(Table4[[#This Row],[ProductID]],Products!A:A,Products!F:F, "Not Found")</f>
        <v>19.05</v>
      </c>
      <c r="T2744" t="str">
        <f>_xlfn.XLOOKUP(Table4[[#This Row],[CustomerID]],Customers!A:A,Customers!D:D, "Not Found")</f>
        <v>M</v>
      </c>
      <c r="U2744" s="6">
        <f>_xlfn.XLOOKUP(Table4[[#This Row],[CustomerID]],Customers!A:A,Customers!E:E, "Not Found")</f>
        <v>23046</v>
      </c>
      <c r="V2744">
        <f ca="1">DATEDIF(Table4[[#This Row],[CustomerBirthday]], TODAY(), "Y")</f>
        <v>63</v>
      </c>
      <c r="W2744" t="str" cm="1">
        <f t="array" aca="1" ref="W2744" ca="1">_xlfn.IFS(Table4[[#This Row],[Age]]&lt;25, "Under 25",Table4[[#This Row],[Age]]=34, "25-34", Table4[[#This Row],[Age]]&lt;=49, "35-49", Table4[[#This Row],[Age]]&lt;=64, "50-64", Table4[[#This Row],[Age]]&gt;=65, "65+")</f>
        <v>50-64</v>
      </c>
      <c r="X2744" t="str">
        <f>_xlfn.XLOOKUP(Table4[[#This Row],[StoreID]],Stores!A:A,Stores!B:B, "Not found")</f>
        <v>MegaMart Peckmouth</v>
      </c>
      <c r="Y2744" t="str">
        <f>_xlfn.XLOOKUP(Table4[[#This Row],[StoreID]],Stores!A:A,Stores!C:C, "Not Found")</f>
        <v>Peckmouth</v>
      </c>
      <c r="Z2744" t="str">
        <f>_xlfn.XLOOKUP(Table4[[#This Row],[StoreID]],Stores!A:A,Stores!D:D, "Not Found")</f>
        <v>East</v>
      </c>
    </row>
    <row r="2745" spans="1:26">
      <c r="A2745" t="s">
        <v>3611</v>
      </c>
      <c r="B2745" s="1">
        <v>45344</v>
      </c>
      <c r="C2745" t="s">
        <v>317</v>
      </c>
      <c r="D2745" t="s">
        <v>757</v>
      </c>
      <c r="E2745" t="s">
        <v>842</v>
      </c>
      <c r="F2745">
        <v>3</v>
      </c>
      <c r="G2745">
        <v>0.05</v>
      </c>
      <c r="H2745" t="s">
        <v>871</v>
      </c>
      <c r="I2745" s="4">
        <f>Table4[[#This Row],[Quantity]]*Table4[[#This Row],[UnitPrice]]</f>
        <v>3738.33</v>
      </c>
      <c r="J2745" s="4">
        <f>Table4[[#This Row],[Gross Revenue]]*(1-Table4[[#This Row],[Discount]])</f>
        <v>3551.4134999999997</v>
      </c>
      <c r="K2745" s="4">
        <f>Table4[[#This Row],[Quantity]]*Table4[[#This Row],[CostPrice]]</f>
        <v>2500.56</v>
      </c>
      <c r="L2745" s="4">
        <f>Table4[[#This Row],[Net Revenue]]-Table4[[#This Row],[Total Cost]]</f>
        <v>1050.8534999999997</v>
      </c>
      <c r="M2745" t="str">
        <f>_xlfn.XLOOKUP(Table4[[#This Row],[ProductID]], Products!A:A,Products!B:B, "Not Found")</f>
        <v>Find Headphones</v>
      </c>
      <c r="N2745" t="str">
        <f>TEXT(Table4[[#This Row],[Date]], "mmm")</f>
        <v>Feb</v>
      </c>
      <c r="O2745" t="str">
        <f>TEXT(Table4[[#This Row],[Date]], "yyyy")</f>
        <v>2024</v>
      </c>
      <c r="P2745" t="str">
        <f>_xlfn.XLOOKUP(Table4[[#This Row],[ProductID]],Products!A:A,Products!C:C, "Not Found")</f>
        <v>Electronics</v>
      </c>
      <c r="Q2745" t="str">
        <f>_xlfn.XLOOKUP(Table4[[#This Row],[ProductID]],Products!A:A,Products!D:D,"Not Found")</f>
        <v>Headphones</v>
      </c>
      <c r="R2745">
        <f>_xlfn.XLOOKUP(Table4[[#This Row],[ProductID]],Products!A:A,Products!E:E,"Not Found")</f>
        <v>1246.1099999999999</v>
      </c>
      <c r="S2745">
        <f>_xlfn.XLOOKUP(Table4[[#This Row],[ProductID]],Products!A:A,Products!F:F, "Not Found")</f>
        <v>833.52</v>
      </c>
      <c r="T2745" t="str">
        <f>_xlfn.XLOOKUP(Table4[[#This Row],[CustomerID]],Customers!A:A,Customers!D:D, "Not Found")</f>
        <v>M</v>
      </c>
      <c r="U2745" s="6">
        <f>_xlfn.XLOOKUP(Table4[[#This Row],[CustomerID]],Customers!A:A,Customers!E:E, "Not Found")</f>
        <v>26377</v>
      </c>
      <c r="V2745">
        <f ca="1">DATEDIF(Table4[[#This Row],[CustomerBirthday]], TODAY(), "Y")</f>
        <v>54</v>
      </c>
      <c r="W2745" t="str" cm="1">
        <f t="array" aca="1" ref="W2745" ca="1">_xlfn.IFS(Table4[[#This Row],[Age]]&lt;25, "Under 25",Table4[[#This Row],[Age]]=34, "25-34", Table4[[#This Row],[Age]]&lt;=49, "35-49", Table4[[#This Row],[Age]]&lt;=64, "50-64", Table4[[#This Row],[Age]]&gt;=65, "65+")</f>
        <v>50-64</v>
      </c>
      <c r="X2745" t="str">
        <f>_xlfn.XLOOKUP(Table4[[#This Row],[StoreID]],Stores!A:A,Stores!B:B, "Not found")</f>
        <v>MegaMart Brianahaven</v>
      </c>
      <c r="Y2745" t="str">
        <f>_xlfn.XLOOKUP(Table4[[#This Row],[StoreID]],Stores!A:A,Stores!C:C, "Not Found")</f>
        <v>Brianahaven</v>
      </c>
      <c r="Z2745" t="str">
        <f>_xlfn.XLOOKUP(Table4[[#This Row],[StoreID]],Stores!A:A,Stores!D:D, "Not Found")</f>
        <v>North</v>
      </c>
    </row>
    <row r="2746" spans="1:26">
      <c r="A2746" t="s">
        <v>3612</v>
      </c>
      <c r="B2746" s="1">
        <v>45868</v>
      </c>
      <c r="C2746" t="s">
        <v>520</v>
      </c>
      <c r="D2746" t="s">
        <v>711</v>
      </c>
      <c r="E2746" t="s">
        <v>846</v>
      </c>
      <c r="F2746">
        <v>3</v>
      </c>
      <c r="G2746">
        <v>0.15</v>
      </c>
      <c r="H2746" t="s">
        <v>865</v>
      </c>
      <c r="I2746" s="4">
        <f>Table4[[#This Row],[Quantity]]*Table4[[#This Row],[UnitPrice]]</f>
        <v>5021.07</v>
      </c>
      <c r="J2746" s="4">
        <f>Table4[[#This Row],[Gross Revenue]]*(1-Table4[[#This Row],[Discount]])</f>
        <v>4267.9094999999998</v>
      </c>
      <c r="K2746" s="4">
        <f>Table4[[#This Row],[Quantity]]*Table4[[#This Row],[CostPrice]]</f>
        <v>3970.1400000000003</v>
      </c>
      <c r="L2746" s="4">
        <f>Table4[[#This Row],[Net Revenue]]-Table4[[#This Row],[Total Cost]]</f>
        <v>297.76949999999943</v>
      </c>
      <c r="M2746" t="str">
        <f>_xlfn.XLOOKUP(Table4[[#This Row],[ProductID]], Products!A:A,Products!B:B, "Not Found")</f>
        <v>Like Camera</v>
      </c>
      <c r="N2746" t="str">
        <f>TEXT(Table4[[#This Row],[Date]], "mmm")</f>
        <v>Jul</v>
      </c>
      <c r="O2746" t="str">
        <f>TEXT(Table4[[#This Row],[Date]], "yyyy")</f>
        <v>2025</v>
      </c>
      <c r="P2746" t="str">
        <f>_xlfn.XLOOKUP(Table4[[#This Row],[ProductID]],Products!A:A,Products!C:C, "Not Found")</f>
        <v>Electronics</v>
      </c>
      <c r="Q2746" t="str">
        <f>_xlfn.XLOOKUP(Table4[[#This Row],[ProductID]],Products!A:A,Products!D:D,"Not Found")</f>
        <v>Camera</v>
      </c>
      <c r="R2746">
        <f>_xlfn.XLOOKUP(Table4[[#This Row],[ProductID]],Products!A:A,Products!E:E,"Not Found")</f>
        <v>1673.69</v>
      </c>
      <c r="S2746">
        <f>_xlfn.XLOOKUP(Table4[[#This Row],[ProductID]],Products!A:A,Products!F:F, "Not Found")</f>
        <v>1323.38</v>
      </c>
      <c r="T2746" t="str">
        <f>_xlfn.XLOOKUP(Table4[[#This Row],[CustomerID]],Customers!A:A,Customers!D:D, "Not Found")</f>
        <v>M</v>
      </c>
      <c r="U2746" s="6">
        <f>_xlfn.XLOOKUP(Table4[[#This Row],[CustomerID]],Customers!A:A,Customers!E:E, "Not Found")</f>
        <v>22435</v>
      </c>
      <c r="V2746">
        <f ca="1">DATEDIF(Table4[[#This Row],[CustomerBirthday]], TODAY(), "Y")</f>
        <v>65</v>
      </c>
      <c r="W2746" t="str" cm="1">
        <f t="array" aca="1" ref="W2746" ca="1">_xlfn.IFS(Table4[[#This Row],[Age]]&lt;25, "Under 25",Table4[[#This Row],[Age]]=34, "25-34", Table4[[#This Row],[Age]]&lt;=49, "35-49", Table4[[#This Row],[Age]]&lt;=64, "50-64", Table4[[#This Row],[Age]]&gt;=65, "65+")</f>
        <v>65+</v>
      </c>
      <c r="X2746" t="str">
        <f>_xlfn.XLOOKUP(Table4[[#This Row],[StoreID]],Stores!A:A,Stores!B:B, "Not found")</f>
        <v>MegaMart Johnmouth</v>
      </c>
      <c r="Y2746" t="str">
        <f>_xlfn.XLOOKUP(Table4[[#This Row],[StoreID]],Stores!A:A,Stores!C:C, "Not Found")</f>
        <v>Johnmouth</v>
      </c>
      <c r="Z2746" t="str">
        <f>_xlfn.XLOOKUP(Table4[[#This Row],[StoreID]],Stores!A:A,Stores!D:D, "Not Found")</f>
        <v>East</v>
      </c>
    </row>
    <row r="2747" spans="1:26">
      <c r="A2747" t="s">
        <v>3613</v>
      </c>
      <c r="B2747" s="1">
        <v>45568</v>
      </c>
      <c r="C2747" t="s">
        <v>702</v>
      </c>
      <c r="D2747" t="s">
        <v>711</v>
      </c>
      <c r="E2747" t="s">
        <v>835</v>
      </c>
      <c r="F2747">
        <v>4</v>
      </c>
      <c r="G2747">
        <v>0</v>
      </c>
      <c r="H2747" t="s">
        <v>865</v>
      </c>
      <c r="I2747" s="4">
        <f>Table4[[#This Row],[Quantity]]*Table4[[#This Row],[UnitPrice]]</f>
        <v>6694.76</v>
      </c>
      <c r="J2747" s="4">
        <f>Table4[[#This Row],[Gross Revenue]]*(1-Table4[[#This Row],[Discount]])</f>
        <v>6694.76</v>
      </c>
      <c r="K2747" s="4">
        <f>Table4[[#This Row],[Quantity]]*Table4[[#This Row],[CostPrice]]</f>
        <v>5293.52</v>
      </c>
      <c r="L2747" s="4">
        <f>Table4[[#This Row],[Net Revenue]]-Table4[[#This Row],[Total Cost]]</f>
        <v>1401.2399999999998</v>
      </c>
      <c r="M2747" t="str">
        <f>_xlfn.XLOOKUP(Table4[[#This Row],[ProductID]], Products!A:A,Products!B:B, "Not Found")</f>
        <v>Like Camera</v>
      </c>
      <c r="N2747" t="str">
        <f>TEXT(Table4[[#This Row],[Date]], "mmm")</f>
        <v>Oct</v>
      </c>
      <c r="O2747" t="str">
        <f>TEXT(Table4[[#This Row],[Date]], "yyyy")</f>
        <v>2024</v>
      </c>
      <c r="P2747" t="str">
        <f>_xlfn.XLOOKUP(Table4[[#This Row],[ProductID]],Products!A:A,Products!C:C, "Not Found")</f>
        <v>Electronics</v>
      </c>
      <c r="Q2747" t="str">
        <f>_xlfn.XLOOKUP(Table4[[#This Row],[ProductID]],Products!A:A,Products!D:D,"Not Found")</f>
        <v>Camera</v>
      </c>
      <c r="R2747">
        <f>_xlfn.XLOOKUP(Table4[[#This Row],[ProductID]],Products!A:A,Products!E:E,"Not Found")</f>
        <v>1673.69</v>
      </c>
      <c r="S2747">
        <f>_xlfn.XLOOKUP(Table4[[#This Row],[ProductID]],Products!A:A,Products!F:F, "Not Found")</f>
        <v>1323.38</v>
      </c>
      <c r="T2747" t="str">
        <f>_xlfn.XLOOKUP(Table4[[#This Row],[CustomerID]],Customers!A:A,Customers!D:D, "Not Found")</f>
        <v>M</v>
      </c>
      <c r="U2747" s="6">
        <f>_xlfn.XLOOKUP(Table4[[#This Row],[CustomerID]],Customers!A:A,Customers!E:E, "Not Found")</f>
        <v>37249</v>
      </c>
      <c r="V2747">
        <f ca="1">DATEDIF(Table4[[#This Row],[CustomerBirthday]], TODAY(), "Y")</f>
        <v>24</v>
      </c>
      <c r="W2747" t="str" cm="1">
        <f t="array" aca="1" ref="W2747" ca="1">_xlfn.IFS(Table4[[#This Row],[Age]]&lt;25, "Under 25",Table4[[#This Row],[Age]]=34, "25-34", Table4[[#This Row],[Age]]&lt;=49, "35-49", Table4[[#This Row],[Age]]&lt;=64, "50-64", Table4[[#This Row],[Age]]&gt;=65, "65+")</f>
        <v>Under 25</v>
      </c>
      <c r="X2747" t="str">
        <f>_xlfn.XLOOKUP(Table4[[#This Row],[StoreID]],Stores!A:A,Stores!B:B, "Not found")</f>
        <v>MegaMart Peckmouth</v>
      </c>
      <c r="Y2747" t="str">
        <f>_xlfn.XLOOKUP(Table4[[#This Row],[StoreID]],Stores!A:A,Stores!C:C, "Not Found")</f>
        <v>Peckmouth</v>
      </c>
      <c r="Z2747" t="str">
        <f>_xlfn.XLOOKUP(Table4[[#This Row],[StoreID]],Stores!A:A,Stores!D:D, "Not Found")</f>
        <v>East</v>
      </c>
    </row>
    <row r="2748" spans="1:26">
      <c r="A2748" t="s">
        <v>3614</v>
      </c>
      <c r="B2748" s="1">
        <v>45313</v>
      </c>
      <c r="C2748" t="s">
        <v>343</v>
      </c>
      <c r="D2748" t="s">
        <v>800</v>
      </c>
      <c r="E2748" t="s">
        <v>846</v>
      </c>
      <c r="F2748">
        <v>5</v>
      </c>
      <c r="G2748">
        <v>0.05</v>
      </c>
      <c r="H2748" t="s">
        <v>865</v>
      </c>
      <c r="I2748" s="4">
        <f>Table4[[#This Row],[Quantity]]*Table4[[#This Row],[UnitPrice]]</f>
        <v>9763.25</v>
      </c>
      <c r="J2748" s="4">
        <f>Table4[[#This Row],[Gross Revenue]]*(1-Table4[[#This Row],[Discount]])</f>
        <v>9275.0874999999996</v>
      </c>
      <c r="K2748" s="4">
        <f>Table4[[#This Row],[Quantity]]*Table4[[#This Row],[CostPrice]]</f>
        <v>7256.35</v>
      </c>
      <c r="L2748" s="4">
        <f>Table4[[#This Row],[Net Revenue]]-Table4[[#This Row],[Total Cost]]</f>
        <v>2018.7374999999993</v>
      </c>
      <c r="M2748" t="str">
        <f>_xlfn.XLOOKUP(Table4[[#This Row],[ProductID]], Products!A:A,Products!B:B, "Not Found")</f>
        <v>Book Television</v>
      </c>
      <c r="N2748" t="str">
        <f>TEXT(Table4[[#This Row],[Date]], "mmm")</f>
        <v>Jan</v>
      </c>
      <c r="O2748" t="str">
        <f>TEXT(Table4[[#This Row],[Date]], "yyyy")</f>
        <v>2024</v>
      </c>
      <c r="P2748" t="str">
        <f>_xlfn.XLOOKUP(Table4[[#This Row],[ProductID]],Products!A:A,Products!C:C, "Not Found")</f>
        <v>Electronics</v>
      </c>
      <c r="Q2748" t="str">
        <f>_xlfn.XLOOKUP(Table4[[#This Row],[ProductID]],Products!A:A,Products!D:D,"Not Found")</f>
        <v>Television</v>
      </c>
      <c r="R2748">
        <f>_xlfn.XLOOKUP(Table4[[#This Row],[ProductID]],Products!A:A,Products!E:E,"Not Found")</f>
        <v>1952.65</v>
      </c>
      <c r="S2748">
        <f>_xlfn.XLOOKUP(Table4[[#This Row],[ProductID]],Products!A:A,Products!F:F, "Not Found")</f>
        <v>1451.27</v>
      </c>
      <c r="T2748" t="str">
        <f>_xlfn.XLOOKUP(Table4[[#This Row],[CustomerID]],Customers!A:A,Customers!D:D, "Not Found")</f>
        <v>M</v>
      </c>
      <c r="U2748" s="6">
        <f>_xlfn.XLOOKUP(Table4[[#This Row],[CustomerID]],Customers!A:A,Customers!E:E, "Not Found")</f>
        <v>23046</v>
      </c>
      <c r="V2748">
        <f ca="1">DATEDIF(Table4[[#This Row],[CustomerBirthday]], TODAY(), "Y")</f>
        <v>63</v>
      </c>
      <c r="W2748" t="str" cm="1">
        <f t="array" aca="1" ref="W2748" ca="1">_xlfn.IFS(Table4[[#This Row],[Age]]&lt;25, "Under 25",Table4[[#This Row],[Age]]=34, "25-34", Table4[[#This Row],[Age]]&lt;=49, "35-49", Table4[[#This Row],[Age]]&lt;=64, "50-64", Table4[[#This Row],[Age]]&gt;=65, "65+")</f>
        <v>50-64</v>
      </c>
      <c r="X2748" t="str">
        <f>_xlfn.XLOOKUP(Table4[[#This Row],[StoreID]],Stores!A:A,Stores!B:B, "Not found")</f>
        <v>MegaMart Johnmouth</v>
      </c>
      <c r="Y2748" t="str">
        <f>_xlfn.XLOOKUP(Table4[[#This Row],[StoreID]],Stores!A:A,Stores!C:C, "Not Found")</f>
        <v>Johnmouth</v>
      </c>
      <c r="Z2748" t="str">
        <f>_xlfn.XLOOKUP(Table4[[#This Row],[StoreID]],Stores!A:A,Stores!D:D, "Not Found")</f>
        <v>East</v>
      </c>
    </row>
    <row r="2749" spans="1:26">
      <c r="A2749" t="s">
        <v>3615</v>
      </c>
      <c r="B2749" s="1">
        <v>45697</v>
      </c>
      <c r="C2749" t="s">
        <v>298</v>
      </c>
      <c r="D2749" t="s">
        <v>772</v>
      </c>
      <c r="E2749" t="s">
        <v>831</v>
      </c>
      <c r="F2749">
        <v>1</v>
      </c>
      <c r="G2749">
        <v>0.15</v>
      </c>
      <c r="H2749" t="s">
        <v>865</v>
      </c>
      <c r="I2749" s="4">
        <f>Table4[[#This Row],[Quantity]]*Table4[[#This Row],[UnitPrice]]</f>
        <v>1878.47</v>
      </c>
      <c r="J2749" s="4">
        <f>Table4[[#This Row],[Gross Revenue]]*(1-Table4[[#This Row],[Discount]])</f>
        <v>1596.6994999999999</v>
      </c>
      <c r="K2749" s="4">
        <f>Table4[[#This Row],[Quantity]]*Table4[[#This Row],[CostPrice]]</f>
        <v>1014.91</v>
      </c>
      <c r="L2749" s="4">
        <f>Table4[[#This Row],[Net Revenue]]-Table4[[#This Row],[Total Cost]]</f>
        <v>581.78949999999998</v>
      </c>
      <c r="M2749" t="str">
        <f>_xlfn.XLOOKUP(Table4[[#This Row],[ProductID]], Products!A:A,Products!B:B, "Not Found")</f>
        <v>And Footwear</v>
      </c>
      <c r="N2749" t="str">
        <f>TEXT(Table4[[#This Row],[Date]], "mmm")</f>
        <v>Feb</v>
      </c>
      <c r="O2749" t="str">
        <f>TEXT(Table4[[#This Row],[Date]], "yyyy")</f>
        <v>2025</v>
      </c>
      <c r="P2749" t="str">
        <f>_xlfn.XLOOKUP(Table4[[#This Row],[ProductID]],Products!A:A,Products!C:C, "Not Found")</f>
        <v>Fashion</v>
      </c>
      <c r="Q2749" t="str">
        <f>_xlfn.XLOOKUP(Table4[[#This Row],[ProductID]],Products!A:A,Products!D:D,"Not Found")</f>
        <v>Footwear</v>
      </c>
      <c r="R2749">
        <f>_xlfn.XLOOKUP(Table4[[#This Row],[ProductID]],Products!A:A,Products!E:E,"Not Found")</f>
        <v>1878.47</v>
      </c>
      <c r="S2749">
        <f>_xlfn.XLOOKUP(Table4[[#This Row],[ProductID]],Products!A:A,Products!F:F, "Not Found")</f>
        <v>1014.91</v>
      </c>
      <c r="T2749" t="str">
        <f>_xlfn.XLOOKUP(Table4[[#This Row],[CustomerID]],Customers!A:A,Customers!D:D, "Not Found")</f>
        <v>F</v>
      </c>
      <c r="U2749" s="6">
        <f>_xlfn.XLOOKUP(Table4[[#This Row],[CustomerID]],Customers!A:A,Customers!E:E, "Not Found")</f>
        <v>29021</v>
      </c>
      <c r="V2749">
        <f ca="1">DATEDIF(Table4[[#This Row],[CustomerBirthday]], TODAY(), "Y")</f>
        <v>47</v>
      </c>
      <c r="W2749" t="str" cm="1">
        <f t="array" aca="1" ref="W2749" ca="1">_xlfn.IFS(Table4[[#This Row],[Age]]&lt;25, "Under 25",Table4[[#This Row],[Age]]=34, "25-34", Table4[[#This Row],[Age]]&lt;=49, "35-49", Table4[[#This Row],[Age]]&lt;=64, "50-64", Table4[[#This Row],[Age]]&gt;=65, "65+")</f>
        <v>35-49</v>
      </c>
      <c r="X2749" t="str">
        <f>_xlfn.XLOOKUP(Table4[[#This Row],[StoreID]],Stores!A:A,Stores!B:B, "Not found")</f>
        <v>MegaMart Jimenezborough</v>
      </c>
      <c r="Y2749" t="str">
        <f>_xlfn.XLOOKUP(Table4[[#This Row],[StoreID]],Stores!A:A,Stores!C:C, "Not Found")</f>
        <v>Jimenezborough</v>
      </c>
      <c r="Z2749" t="str">
        <f>_xlfn.XLOOKUP(Table4[[#This Row],[StoreID]],Stores!A:A,Stores!D:D, "Not Found")</f>
        <v>South</v>
      </c>
    </row>
    <row r="2750" spans="1:26">
      <c r="A2750" t="s">
        <v>3616</v>
      </c>
      <c r="B2750" s="1">
        <v>45531</v>
      </c>
      <c r="C2750" t="s">
        <v>574</v>
      </c>
      <c r="D2750" t="s">
        <v>782</v>
      </c>
      <c r="E2750" t="s">
        <v>842</v>
      </c>
      <c r="F2750">
        <v>2</v>
      </c>
      <c r="G2750">
        <v>0.15</v>
      </c>
      <c r="H2750" t="s">
        <v>871</v>
      </c>
      <c r="I2750" s="4">
        <f>Table4[[#This Row],[Quantity]]*Table4[[#This Row],[UnitPrice]]</f>
        <v>1347.56</v>
      </c>
      <c r="J2750" s="4">
        <f>Table4[[#This Row],[Gross Revenue]]*(1-Table4[[#This Row],[Discount]])</f>
        <v>1145.4259999999999</v>
      </c>
      <c r="K2750" s="4">
        <f>Table4[[#This Row],[Quantity]]*Table4[[#This Row],[CostPrice]]</f>
        <v>726.66</v>
      </c>
      <c r="L2750" s="4">
        <f>Table4[[#This Row],[Net Revenue]]-Table4[[#This Row],[Total Cost]]</f>
        <v>418.76599999999996</v>
      </c>
      <c r="M2750" t="str">
        <f>_xlfn.XLOOKUP(Table4[[#This Row],[ProductID]], Products!A:A,Products!B:B, "Not Found")</f>
        <v>Deal Smartphone</v>
      </c>
      <c r="N2750" t="str">
        <f>TEXT(Table4[[#This Row],[Date]], "mmm")</f>
        <v>Aug</v>
      </c>
      <c r="O2750" t="str">
        <f>TEXT(Table4[[#This Row],[Date]], "yyyy")</f>
        <v>2024</v>
      </c>
      <c r="P2750" t="str">
        <f>_xlfn.XLOOKUP(Table4[[#This Row],[ProductID]],Products!A:A,Products!C:C, "Not Found")</f>
        <v>Electronics</v>
      </c>
      <c r="Q2750" t="str">
        <f>_xlfn.XLOOKUP(Table4[[#This Row],[ProductID]],Products!A:A,Products!D:D,"Not Found")</f>
        <v>Smartphone</v>
      </c>
      <c r="R2750">
        <f>_xlfn.XLOOKUP(Table4[[#This Row],[ProductID]],Products!A:A,Products!E:E,"Not Found")</f>
        <v>673.78</v>
      </c>
      <c r="S2750">
        <f>_xlfn.XLOOKUP(Table4[[#This Row],[ProductID]],Products!A:A,Products!F:F, "Not Found")</f>
        <v>363.33</v>
      </c>
      <c r="T2750" t="str">
        <f>_xlfn.XLOOKUP(Table4[[#This Row],[CustomerID]],Customers!A:A,Customers!D:D, "Not Found")</f>
        <v>M</v>
      </c>
      <c r="U2750" s="6">
        <f>_xlfn.XLOOKUP(Table4[[#This Row],[CustomerID]],Customers!A:A,Customers!E:E, "Not Found")</f>
        <v>33491</v>
      </c>
      <c r="V2750">
        <f ca="1">DATEDIF(Table4[[#This Row],[CustomerBirthday]], TODAY(), "Y")</f>
        <v>34</v>
      </c>
      <c r="W2750" t="str" cm="1">
        <f t="array" aca="1" ref="W2750" ca="1">_xlfn.IFS(Table4[[#This Row],[Age]]&lt;25, "Under 25",Table4[[#This Row],[Age]]=34, "25-34", Table4[[#This Row],[Age]]&lt;=49, "35-49", Table4[[#This Row],[Age]]&lt;=64, "50-64", Table4[[#This Row],[Age]]&gt;=65, "65+")</f>
        <v>25-34</v>
      </c>
      <c r="X2750" t="str">
        <f>_xlfn.XLOOKUP(Table4[[#This Row],[StoreID]],Stores!A:A,Stores!B:B, "Not found")</f>
        <v>MegaMart Brianahaven</v>
      </c>
      <c r="Y2750" t="str">
        <f>_xlfn.XLOOKUP(Table4[[#This Row],[StoreID]],Stores!A:A,Stores!C:C, "Not Found")</f>
        <v>Brianahaven</v>
      </c>
      <c r="Z2750" t="str">
        <f>_xlfn.XLOOKUP(Table4[[#This Row],[StoreID]],Stores!A:A,Stores!D:D, "Not Found")</f>
        <v>North</v>
      </c>
    </row>
    <row r="2751" spans="1:26">
      <c r="A2751" t="s">
        <v>3617</v>
      </c>
      <c r="B2751" s="1">
        <v>45305</v>
      </c>
      <c r="C2751" t="s">
        <v>258</v>
      </c>
      <c r="D2751" t="s">
        <v>808</v>
      </c>
      <c r="E2751" t="s">
        <v>842</v>
      </c>
      <c r="F2751">
        <v>3</v>
      </c>
      <c r="G2751">
        <v>0.1</v>
      </c>
      <c r="H2751" t="s">
        <v>868</v>
      </c>
      <c r="I2751" s="4">
        <f>Table4[[#This Row],[Quantity]]*Table4[[#This Row],[UnitPrice]]</f>
        <v>4905.03</v>
      </c>
      <c r="J2751" s="4">
        <f>Table4[[#This Row],[Gross Revenue]]*(1-Table4[[#This Row],[Discount]])</f>
        <v>4414.527</v>
      </c>
      <c r="K2751" s="4">
        <f>Table4[[#This Row],[Quantity]]*Table4[[#This Row],[CostPrice]]</f>
        <v>3129.87</v>
      </c>
      <c r="L2751" s="4">
        <f>Table4[[#This Row],[Net Revenue]]-Table4[[#This Row],[Total Cost]]</f>
        <v>1284.6570000000002</v>
      </c>
      <c r="M2751" t="str">
        <f>_xlfn.XLOOKUP(Table4[[#This Row],[ProductID]], Products!A:A,Products!B:B, "Not Found")</f>
        <v>Present Television</v>
      </c>
      <c r="N2751" t="str">
        <f>TEXT(Table4[[#This Row],[Date]], "mmm")</f>
        <v>Jan</v>
      </c>
      <c r="O2751" t="str">
        <f>TEXT(Table4[[#This Row],[Date]], "yyyy")</f>
        <v>2024</v>
      </c>
      <c r="P2751" t="str">
        <f>_xlfn.XLOOKUP(Table4[[#This Row],[ProductID]],Products!A:A,Products!C:C, "Not Found")</f>
        <v>Electronics</v>
      </c>
      <c r="Q2751" t="str">
        <f>_xlfn.XLOOKUP(Table4[[#This Row],[ProductID]],Products!A:A,Products!D:D,"Not Found")</f>
        <v>Television</v>
      </c>
      <c r="R2751">
        <f>_xlfn.XLOOKUP(Table4[[#This Row],[ProductID]],Products!A:A,Products!E:E,"Not Found")</f>
        <v>1635.01</v>
      </c>
      <c r="S2751">
        <f>_xlfn.XLOOKUP(Table4[[#This Row],[ProductID]],Products!A:A,Products!F:F, "Not Found")</f>
        <v>1043.29</v>
      </c>
      <c r="T2751" t="str">
        <f>_xlfn.XLOOKUP(Table4[[#This Row],[CustomerID]],Customers!A:A,Customers!D:D, "Not Found")</f>
        <v>F</v>
      </c>
      <c r="U2751" s="6">
        <f>_xlfn.XLOOKUP(Table4[[#This Row],[CustomerID]],Customers!A:A,Customers!E:E, "Not Found")</f>
        <v>29746</v>
      </c>
      <c r="V2751">
        <f ca="1">DATEDIF(Table4[[#This Row],[CustomerBirthday]], TODAY(), "Y")</f>
        <v>45</v>
      </c>
      <c r="W2751" t="str" cm="1">
        <f t="array" aca="1" ref="W2751" ca="1">_xlfn.IFS(Table4[[#This Row],[Age]]&lt;25, "Under 25",Table4[[#This Row],[Age]]=34, "25-34", Table4[[#This Row],[Age]]&lt;=49, "35-49", Table4[[#This Row],[Age]]&lt;=64, "50-64", Table4[[#This Row],[Age]]&gt;=65, "65+")</f>
        <v>35-49</v>
      </c>
      <c r="X2751" t="str">
        <f>_xlfn.XLOOKUP(Table4[[#This Row],[StoreID]],Stores!A:A,Stores!B:B, "Not found")</f>
        <v>MegaMart Brianahaven</v>
      </c>
      <c r="Y2751" t="str">
        <f>_xlfn.XLOOKUP(Table4[[#This Row],[StoreID]],Stores!A:A,Stores!C:C, "Not Found")</f>
        <v>Brianahaven</v>
      </c>
      <c r="Z2751" t="str">
        <f>_xlfn.XLOOKUP(Table4[[#This Row],[StoreID]],Stores!A:A,Stores!D:D, "Not Found")</f>
        <v>North</v>
      </c>
    </row>
    <row r="2752" spans="1:26">
      <c r="A2752" t="s">
        <v>3618</v>
      </c>
      <c r="B2752" s="1">
        <v>45479</v>
      </c>
      <c r="C2752" t="s">
        <v>351</v>
      </c>
      <c r="D2752" t="s">
        <v>810</v>
      </c>
      <c r="E2752" t="s">
        <v>835</v>
      </c>
      <c r="F2752">
        <v>2</v>
      </c>
      <c r="G2752">
        <v>0.1</v>
      </c>
      <c r="H2752" t="s">
        <v>875</v>
      </c>
      <c r="I2752" s="4">
        <f>Table4[[#This Row],[Quantity]]*Table4[[#This Row],[UnitPrice]]</f>
        <v>907.24</v>
      </c>
      <c r="J2752" s="4">
        <f>Table4[[#This Row],[Gross Revenue]]*(1-Table4[[#This Row],[Discount]])</f>
        <v>816.51600000000008</v>
      </c>
      <c r="K2752" s="4">
        <f>Table4[[#This Row],[Quantity]]*Table4[[#This Row],[CostPrice]]</f>
        <v>633.26</v>
      </c>
      <c r="L2752" s="4">
        <f>Table4[[#This Row],[Net Revenue]]-Table4[[#This Row],[Total Cost]]</f>
        <v>183.25600000000009</v>
      </c>
      <c r="M2752" t="str">
        <f>_xlfn.XLOOKUP(Table4[[#This Row],[ProductID]], Products!A:A,Products!B:B, "Not Found")</f>
        <v>Maybe Clothing</v>
      </c>
      <c r="N2752" t="str">
        <f>TEXT(Table4[[#This Row],[Date]], "mmm")</f>
        <v>Jul</v>
      </c>
      <c r="O2752" t="str">
        <f>TEXT(Table4[[#This Row],[Date]], "yyyy")</f>
        <v>2024</v>
      </c>
      <c r="P2752" t="str">
        <f>_xlfn.XLOOKUP(Table4[[#This Row],[ProductID]],Products!A:A,Products!C:C, "Not Found")</f>
        <v>Fashion</v>
      </c>
      <c r="Q2752" t="str">
        <f>_xlfn.XLOOKUP(Table4[[#This Row],[ProductID]],Products!A:A,Products!D:D,"Not Found")</f>
        <v>Clothing</v>
      </c>
      <c r="R2752">
        <f>_xlfn.XLOOKUP(Table4[[#This Row],[ProductID]],Products!A:A,Products!E:E,"Not Found")</f>
        <v>453.62</v>
      </c>
      <c r="S2752">
        <f>_xlfn.XLOOKUP(Table4[[#This Row],[ProductID]],Products!A:A,Products!F:F, "Not Found")</f>
        <v>316.63</v>
      </c>
      <c r="T2752" t="str">
        <f>_xlfn.XLOOKUP(Table4[[#This Row],[CustomerID]],Customers!A:A,Customers!D:D, "Not Found")</f>
        <v>M</v>
      </c>
      <c r="U2752" s="6">
        <f>_xlfn.XLOOKUP(Table4[[#This Row],[CustomerID]],Customers!A:A,Customers!E:E, "Not Found")</f>
        <v>28594</v>
      </c>
      <c r="V2752">
        <f ca="1">DATEDIF(Table4[[#This Row],[CustomerBirthday]], TODAY(), "Y")</f>
        <v>48</v>
      </c>
      <c r="W2752" t="str" cm="1">
        <f t="array" aca="1" ref="W2752" ca="1">_xlfn.IFS(Table4[[#This Row],[Age]]&lt;25, "Under 25",Table4[[#This Row],[Age]]=34, "25-34", Table4[[#This Row],[Age]]&lt;=49, "35-49", Table4[[#This Row],[Age]]&lt;=64, "50-64", Table4[[#This Row],[Age]]&gt;=65, "65+")</f>
        <v>35-49</v>
      </c>
      <c r="X2752" t="str">
        <f>_xlfn.XLOOKUP(Table4[[#This Row],[StoreID]],Stores!A:A,Stores!B:B, "Not found")</f>
        <v>MegaMart Peckmouth</v>
      </c>
      <c r="Y2752" t="str">
        <f>_xlfn.XLOOKUP(Table4[[#This Row],[StoreID]],Stores!A:A,Stores!C:C, "Not Found")</f>
        <v>Peckmouth</v>
      </c>
      <c r="Z2752" t="str">
        <f>_xlfn.XLOOKUP(Table4[[#This Row],[StoreID]],Stores!A:A,Stores!D:D, "Not Found")</f>
        <v>East</v>
      </c>
    </row>
    <row r="2753" spans="1:26">
      <c r="A2753" t="s">
        <v>3619</v>
      </c>
      <c r="B2753" s="1">
        <v>45641</v>
      </c>
      <c r="C2753" t="s">
        <v>115</v>
      </c>
      <c r="D2753" t="s">
        <v>711</v>
      </c>
      <c r="E2753" t="s">
        <v>835</v>
      </c>
      <c r="F2753">
        <v>5</v>
      </c>
      <c r="G2753">
        <v>0.1</v>
      </c>
      <c r="H2753" t="s">
        <v>865</v>
      </c>
      <c r="I2753" s="4">
        <f>Table4[[#This Row],[Quantity]]*Table4[[#This Row],[UnitPrice]]</f>
        <v>8368.4500000000007</v>
      </c>
      <c r="J2753" s="4">
        <f>Table4[[#This Row],[Gross Revenue]]*(1-Table4[[#This Row],[Discount]])</f>
        <v>7531.6050000000005</v>
      </c>
      <c r="K2753" s="4">
        <f>Table4[[#This Row],[Quantity]]*Table4[[#This Row],[CostPrice]]</f>
        <v>6616.9000000000005</v>
      </c>
      <c r="L2753" s="4">
        <f>Table4[[#This Row],[Net Revenue]]-Table4[[#This Row],[Total Cost]]</f>
        <v>914.70499999999993</v>
      </c>
      <c r="M2753" t="str">
        <f>_xlfn.XLOOKUP(Table4[[#This Row],[ProductID]], Products!A:A,Products!B:B, "Not Found")</f>
        <v>Like Camera</v>
      </c>
      <c r="N2753" t="str">
        <f>TEXT(Table4[[#This Row],[Date]], "mmm")</f>
        <v>Dec</v>
      </c>
      <c r="O2753" t="str">
        <f>TEXT(Table4[[#This Row],[Date]], "yyyy")</f>
        <v>2024</v>
      </c>
      <c r="P2753" t="str">
        <f>_xlfn.XLOOKUP(Table4[[#This Row],[ProductID]],Products!A:A,Products!C:C, "Not Found")</f>
        <v>Electronics</v>
      </c>
      <c r="Q2753" t="str">
        <f>_xlfn.XLOOKUP(Table4[[#This Row],[ProductID]],Products!A:A,Products!D:D,"Not Found")</f>
        <v>Camera</v>
      </c>
      <c r="R2753">
        <f>_xlfn.XLOOKUP(Table4[[#This Row],[ProductID]],Products!A:A,Products!E:E,"Not Found")</f>
        <v>1673.69</v>
      </c>
      <c r="S2753">
        <f>_xlfn.XLOOKUP(Table4[[#This Row],[ProductID]],Products!A:A,Products!F:F, "Not Found")</f>
        <v>1323.38</v>
      </c>
      <c r="T2753" t="str">
        <f>_xlfn.XLOOKUP(Table4[[#This Row],[CustomerID]],Customers!A:A,Customers!D:D, "Not Found")</f>
        <v>M</v>
      </c>
      <c r="U2753" s="6">
        <f>_xlfn.XLOOKUP(Table4[[#This Row],[CustomerID]],Customers!A:A,Customers!E:E, "Not Found")</f>
        <v>28630</v>
      </c>
      <c r="V2753">
        <f ca="1">DATEDIF(Table4[[#This Row],[CustomerBirthday]], TODAY(), "Y")</f>
        <v>48</v>
      </c>
      <c r="W2753" t="str" cm="1">
        <f t="array" aca="1" ref="W2753" ca="1">_xlfn.IFS(Table4[[#This Row],[Age]]&lt;25, "Under 25",Table4[[#This Row],[Age]]=34, "25-34", Table4[[#This Row],[Age]]&lt;=49, "35-49", Table4[[#This Row],[Age]]&lt;=64, "50-64", Table4[[#This Row],[Age]]&gt;=65, "65+")</f>
        <v>35-49</v>
      </c>
      <c r="X2753" t="str">
        <f>_xlfn.XLOOKUP(Table4[[#This Row],[StoreID]],Stores!A:A,Stores!B:B, "Not found")</f>
        <v>MegaMart Peckmouth</v>
      </c>
      <c r="Y2753" t="str">
        <f>_xlfn.XLOOKUP(Table4[[#This Row],[StoreID]],Stores!A:A,Stores!C:C, "Not Found")</f>
        <v>Peckmouth</v>
      </c>
      <c r="Z2753" t="str">
        <f>_xlfn.XLOOKUP(Table4[[#This Row],[StoreID]],Stores!A:A,Stores!D:D, "Not Found")</f>
        <v>East</v>
      </c>
    </row>
    <row r="2754" spans="1:26">
      <c r="A2754" t="s">
        <v>3620</v>
      </c>
      <c r="B2754" s="1">
        <v>45617</v>
      </c>
      <c r="C2754" t="s">
        <v>683</v>
      </c>
      <c r="D2754" t="s">
        <v>806</v>
      </c>
      <c r="E2754" t="s">
        <v>846</v>
      </c>
      <c r="F2754">
        <v>5</v>
      </c>
      <c r="G2754">
        <v>0.05</v>
      </c>
      <c r="H2754" t="s">
        <v>868</v>
      </c>
      <c r="I2754" s="4">
        <f>Table4[[#This Row],[Quantity]]*Table4[[#This Row],[UnitPrice]]</f>
        <v>8728.0499999999993</v>
      </c>
      <c r="J2754" s="4">
        <f>Table4[[#This Row],[Gross Revenue]]*(1-Table4[[#This Row],[Discount]])</f>
        <v>8291.6474999999991</v>
      </c>
      <c r="K2754" s="4">
        <f>Table4[[#This Row],[Quantity]]*Table4[[#This Row],[CostPrice]]</f>
        <v>6612.2000000000007</v>
      </c>
      <c r="L2754" s="4">
        <f>Table4[[#This Row],[Net Revenue]]-Table4[[#This Row],[Total Cost]]</f>
        <v>1679.4474999999984</v>
      </c>
      <c r="M2754" t="str">
        <f>_xlfn.XLOOKUP(Table4[[#This Row],[ProductID]], Products!A:A,Products!B:B, "Not Found")</f>
        <v>Piece Headphones</v>
      </c>
      <c r="N2754" t="str">
        <f>TEXT(Table4[[#This Row],[Date]], "mmm")</f>
        <v>Nov</v>
      </c>
      <c r="O2754" t="str">
        <f>TEXT(Table4[[#This Row],[Date]], "yyyy")</f>
        <v>2024</v>
      </c>
      <c r="P2754" t="str">
        <f>_xlfn.XLOOKUP(Table4[[#This Row],[ProductID]],Products!A:A,Products!C:C, "Not Found")</f>
        <v>Electronics</v>
      </c>
      <c r="Q2754" t="str">
        <f>_xlfn.XLOOKUP(Table4[[#This Row],[ProductID]],Products!A:A,Products!D:D,"Not Found")</f>
        <v>Headphones</v>
      </c>
      <c r="R2754">
        <f>_xlfn.XLOOKUP(Table4[[#This Row],[ProductID]],Products!A:A,Products!E:E,"Not Found")</f>
        <v>1745.61</v>
      </c>
      <c r="S2754">
        <f>_xlfn.XLOOKUP(Table4[[#This Row],[ProductID]],Products!A:A,Products!F:F, "Not Found")</f>
        <v>1322.44</v>
      </c>
      <c r="T2754" t="str">
        <f>_xlfn.XLOOKUP(Table4[[#This Row],[CustomerID]],Customers!A:A,Customers!D:D, "Not Found")</f>
        <v>M</v>
      </c>
      <c r="U2754" s="6">
        <f>_xlfn.XLOOKUP(Table4[[#This Row],[CustomerID]],Customers!A:A,Customers!E:E, "Not Found")</f>
        <v>36771</v>
      </c>
      <c r="V2754">
        <f ca="1">DATEDIF(Table4[[#This Row],[CustomerBirthday]], TODAY(), "Y")</f>
        <v>25</v>
      </c>
      <c r="W2754" t="str" cm="1">
        <f t="array" aca="1" ref="W2754" ca="1">_xlfn.IFS(Table4[[#This Row],[Age]]&lt;25, "Under 25",Table4[[#This Row],[Age]]=34, "25-34", Table4[[#This Row],[Age]]&lt;=49, "35-49", Table4[[#This Row],[Age]]&lt;=64, "50-64", Table4[[#This Row],[Age]]&gt;=65, "65+")</f>
        <v>35-49</v>
      </c>
      <c r="X2754" t="str">
        <f>_xlfn.XLOOKUP(Table4[[#This Row],[StoreID]],Stores!A:A,Stores!B:B, "Not found")</f>
        <v>MegaMart Johnmouth</v>
      </c>
      <c r="Y2754" t="str">
        <f>_xlfn.XLOOKUP(Table4[[#This Row],[StoreID]],Stores!A:A,Stores!C:C, "Not Found")</f>
        <v>Johnmouth</v>
      </c>
      <c r="Z2754" t="str">
        <f>_xlfn.XLOOKUP(Table4[[#This Row],[StoreID]],Stores!A:A,Stores!D:D, "Not Found")</f>
        <v>East</v>
      </c>
    </row>
    <row r="2755" spans="1:26">
      <c r="A2755" t="s">
        <v>3621</v>
      </c>
      <c r="B2755" s="1">
        <v>45383</v>
      </c>
      <c r="C2755" t="s">
        <v>570</v>
      </c>
      <c r="D2755" t="s">
        <v>812</v>
      </c>
      <c r="E2755" t="s">
        <v>831</v>
      </c>
      <c r="F2755">
        <v>2</v>
      </c>
      <c r="G2755">
        <v>0</v>
      </c>
      <c r="H2755" t="s">
        <v>875</v>
      </c>
      <c r="I2755" s="4">
        <f>Table4[[#This Row],[Quantity]]*Table4[[#This Row],[UnitPrice]]</f>
        <v>1128.8399999999999</v>
      </c>
      <c r="J2755" s="4">
        <f>Table4[[#This Row],[Gross Revenue]]*(1-Table4[[#This Row],[Discount]])</f>
        <v>1128.8399999999999</v>
      </c>
      <c r="K2755" s="4">
        <f>Table4[[#This Row],[Quantity]]*Table4[[#This Row],[CostPrice]]</f>
        <v>587.91999999999996</v>
      </c>
      <c r="L2755" s="4">
        <f>Table4[[#This Row],[Net Revenue]]-Table4[[#This Row],[Total Cost]]</f>
        <v>540.91999999999996</v>
      </c>
      <c r="M2755" t="str">
        <f>_xlfn.XLOOKUP(Table4[[#This Row],[ProductID]], Products!A:A,Products!B:B, "Not Found")</f>
        <v>Soon Accessories</v>
      </c>
      <c r="N2755" t="str">
        <f>TEXT(Table4[[#This Row],[Date]], "mmm")</f>
        <v>Apr</v>
      </c>
      <c r="O2755" t="str">
        <f>TEXT(Table4[[#This Row],[Date]], "yyyy")</f>
        <v>2024</v>
      </c>
      <c r="P2755" t="str">
        <f>_xlfn.XLOOKUP(Table4[[#This Row],[ProductID]],Products!A:A,Products!C:C, "Not Found")</f>
        <v>Fashion</v>
      </c>
      <c r="Q2755" t="str">
        <f>_xlfn.XLOOKUP(Table4[[#This Row],[ProductID]],Products!A:A,Products!D:D,"Not Found")</f>
        <v>Accessories</v>
      </c>
      <c r="R2755">
        <f>_xlfn.XLOOKUP(Table4[[#This Row],[ProductID]],Products!A:A,Products!E:E,"Not Found")</f>
        <v>564.41999999999996</v>
      </c>
      <c r="S2755">
        <f>_xlfn.XLOOKUP(Table4[[#This Row],[ProductID]],Products!A:A,Products!F:F, "Not Found")</f>
        <v>293.95999999999998</v>
      </c>
      <c r="T2755" t="str">
        <f>_xlfn.XLOOKUP(Table4[[#This Row],[CustomerID]],Customers!A:A,Customers!D:D, "Not Found")</f>
        <v>M</v>
      </c>
      <c r="U2755" s="6">
        <f>_xlfn.XLOOKUP(Table4[[#This Row],[CustomerID]],Customers!A:A,Customers!E:E, "Not Found")</f>
        <v>33160</v>
      </c>
      <c r="V2755">
        <f ca="1">DATEDIF(Table4[[#This Row],[CustomerBirthday]], TODAY(), "Y")</f>
        <v>35</v>
      </c>
      <c r="W2755" t="str" cm="1">
        <f t="array" aca="1" ref="W2755" ca="1">_xlfn.IFS(Table4[[#This Row],[Age]]&lt;25, "Under 25",Table4[[#This Row],[Age]]=34, "25-34", Table4[[#This Row],[Age]]&lt;=49, "35-49", Table4[[#This Row],[Age]]&lt;=64, "50-64", Table4[[#This Row],[Age]]&gt;=65, "65+")</f>
        <v>35-49</v>
      </c>
      <c r="X2755" t="str">
        <f>_xlfn.XLOOKUP(Table4[[#This Row],[StoreID]],Stores!A:A,Stores!B:B, "Not found")</f>
        <v>MegaMart Jimenezborough</v>
      </c>
      <c r="Y2755" t="str">
        <f>_xlfn.XLOOKUP(Table4[[#This Row],[StoreID]],Stores!A:A,Stores!C:C, "Not Found")</f>
        <v>Jimenezborough</v>
      </c>
      <c r="Z2755" t="str">
        <f>_xlfn.XLOOKUP(Table4[[#This Row],[StoreID]],Stores!A:A,Stores!D:D, "Not Found")</f>
        <v>South</v>
      </c>
    </row>
    <row r="2756" spans="1:26">
      <c r="A2756" t="s">
        <v>3622</v>
      </c>
      <c r="B2756" s="1">
        <v>45667</v>
      </c>
      <c r="C2756" t="s">
        <v>647</v>
      </c>
      <c r="D2756" t="s">
        <v>739</v>
      </c>
      <c r="E2756" t="s">
        <v>846</v>
      </c>
      <c r="F2756">
        <v>4</v>
      </c>
      <c r="G2756">
        <v>0.1</v>
      </c>
      <c r="H2756" t="s">
        <v>871</v>
      </c>
      <c r="I2756" s="4">
        <f>Table4[[#This Row],[Quantity]]*Table4[[#This Row],[UnitPrice]]</f>
        <v>4776.4799999999996</v>
      </c>
      <c r="J2756" s="4">
        <f>Table4[[#This Row],[Gross Revenue]]*(1-Table4[[#This Row],[Discount]])</f>
        <v>4298.8319999999994</v>
      </c>
      <c r="K2756" s="4">
        <f>Table4[[#This Row],[Quantity]]*Table4[[#This Row],[CostPrice]]</f>
        <v>3355.8</v>
      </c>
      <c r="L2756" s="4">
        <f>Table4[[#This Row],[Net Revenue]]-Table4[[#This Row],[Total Cost]]</f>
        <v>943.03199999999924</v>
      </c>
      <c r="M2756" t="str">
        <f>_xlfn.XLOOKUP(Table4[[#This Row],[ProductID]], Products!A:A,Products!B:B, "Not Found")</f>
        <v>Step Smartphone</v>
      </c>
      <c r="N2756" t="str">
        <f>TEXT(Table4[[#This Row],[Date]], "mmm")</f>
        <v>Jan</v>
      </c>
      <c r="O2756" t="str">
        <f>TEXT(Table4[[#This Row],[Date]], "yyyy")</f>
        <v>2025</v>
      </c>
      <c r="P2756" t="str">
        <f>_xlfn.XLOOKUP(Table4[[#This Row],[ProductID]],Products!A:A,Products!C:C, "Not Found")</f>
        <v>Electronics</v>
      </c>
      <c r="Q2756" t="str">
        <f>_xlfn.XLOOKUP(Table4[[#This Row],[ProductID]],Products!A:A,Products!D:D,"Not Found")</f>
        <v>Smartphone</v>
      </c>
      <c r="R2756">
        <f>_xlfn.XLOOKUP(Table4[[#This Row],[ProductID]],Products!A:A,Products!E:E,"Not Found")</f>
        <v>1194.1199999999999</v>
      </c>
      <c r="S2756">
        <f>_xlfn.XLOOKUP(Table4[[#This Row],[ProductID]],Products!A:A,Products!F:F, "Not Found")</f>
        <v>838.95</v>
      </c>
      <c r="T2756" t="str">
        <f>_xlfn.XLOOKUP(Table4[[#This Row],[CustomerID]],Customers!A:A,Customers!D:D, "Not Found")</f>
        <v>M</v>
      </c>
      <c r="U2756" s="6">
        <f>_xlfn.XLOOKUP(Table4[[#This Row],[CustomerID]],Customers!A:A,Customers!E:E, "Not Found")</f>
        <v>33196</v>
      </c>
      <c r="V2756">
        <f ca="1">DATEDIF(Table4[[#This Row],[CustomerBirthday]], TODAY(), "Y")</f>
        <v>35</v>
      </c>
      <c r="W2756" t="str" cm="1">
        <f t="array" aca="1" ref="W2756" ca="1">_xlfn.IFS(Table4[[#This Row],[Age]]&lt;25, "Under 25",Table4[[#This Row],[Age]]=34, "25-34", Table4[[#This Row],[Age]]&lt;=49, "35-49", Table4[[#This Row],[Age]]&lt;=64, "50-64", Table4[[#This Row],[Age]]&gt;=65, "65+")</f>
        <v>35-49</v>
      </c>
      <c r="X2756" t="str">
        <f>_xlfn.XLOOKUP(Table4[[#This Row],[StoreID]],Stores!A:A,Stores!B:B, "Not found")</f>
        <v>MegaMart Johnmouth</v>
      </c>
      <c r="Y2756" t="str">
        <f>_xlfn.XLOOKUP(Table4[[#This Row],[StoreID]],Stores!A:A,Stores!C:C, "Not Found")</f>
        <v>Johnmouth</v>
      </c>
      <c r="Z2756" t="str">
        <f>_xlfn.XLOOKUP(Table4[[#This Row],[StoreID]],Stores!A:A,Stores!D:D, "Not Found")</f>
        <v>East</v>
      </c>
    </row>
    <row r="2757" spans="1:26">
      <c r="A2757" t="s">
        <v>3623</v>
      </c>
      <c r="B2757" s="1">
        <v>45686</v>
      </c>
      <c r="C2757" t="s">
        <v>650</v>
      </c>
      <c r="D2757" t="s">
        <v>739</v>
      </c>
      <c r="E2757" t="s">
        <v>839</v>
      </c>
      <c r="F2757">
        <v>5</v>
      </c>
      <c r="G2757">
        <v>0.1</v>
      </c>
      <c r="H2757" t="s">
        <v>868</v>
      </c>
      <c r="I2757" s="4">
        <f>Table4[[#This Row],[Quantity]]*Table4[[#This Row],[UnitPrice]]</f>
        <v>5970.5999999999995</v>
      </c>
      <c r="J2757" s="4">
        <f>Table4[[#This Row],[Gross Revenue]]*(1-Table4[[#This Row],[Discount]])</f>
        <v>5373.54</v>
      </c>
      <c r="K2757" s="4">
        <f>Table4[[#This Row],[Quantity]]*Table4[[#This Row],[CostPrice]]</f>
        <v>4194.75</v>
      </c>
      <c r="L2757" s="4">
        <f>Table4[[#This Row],[Net Revenue]]-Table4[[#This Row],[Total Cost]]</f>
        <v>1178.79</v>
      </c>
      <c r="M2757" t="str">
        <f>_xlfn.XLOOKUP(Table4[[#This Row],[ProductID]], Products!A:A,Products!B:B, "Not Found")</f>
        <v>Step Smartphone</v>
      </c>
      <c r="N2757" t="str">
        <f>TEXT(Table4[[#This Row],[Date]], "mmm")</f>
        <v>Jan</v>
      </c>
      <c r="O2757" t="str">
        <f>TEXT(Table4[[#This Row],[Date]], "yyyy")</f>
        <v>2025</v>
      </c>
      <c r="P2757" t="str">
        <f>_xlfn.XLOOKUP(Table4[[#This Row],[ProductID]],Products!A:A,Products!C:C, "Not Found")</f>
        <v>Electronics</v>
      </c>
      <c r="Q2757" t="str">
        <f>_xlfn.XLOOKUP(Table4[[#This Row],[ProductID]],Products!A:A,Products!D:D,"Not Found")</f>
        <v>Smartphone</v>
      </c>
      <c r="R2757">
        <f>_xlfn.XLOOKUP(Table4[[#This Row],[ProductID]],Products!A:A,Products!E:E,"Not Found")</f>
        <v>1194.1199999999999</v>
      </c>
      <c r="S2757">
        <f>_xlfn.XLOOKUP(Table4[[#This Row],[ProductID]],Products!A:A,Products!F:F, "Not Found")</f>
        <v>838.95</v>
      </c>
      <c r="T2757" t="str">
        <f>_xlfn.XLOOKUP(Table4[[#This Row],[CustomerID]],Customers!A:A,Customers!D:D, "Not Found")</f>
        <v>M</v>
      </c>
      <c r="U2757" s="6">
        <f>_xlfn.XLOOKUP(Table4[[#This Row],[CustomerID]],Customers!A:A,Customers!E:E, "Not Found")</f>
        <v>37724</v>
      </c>
      <c r="V2757">
        <f ca="1">DATEDIF(Table4[[#This Row],[CustomerBirthday]], TODAY(), "Y")</f>
        <v>23</v>
      </c>
      <c r="W2757" t="str" cm="1">
        <f t="array" aca="1" ref="W2757" ca="1">_xlfn.IFS(Table4[[#This Row],[Age]]&lt;25, "Under 25",Table4[[#This Row],[Age]]=34, "25-34", Table4[[#This Row],[Age]]&lt;=49, "35-49", Table4[[#This Row],[Age]]&lt;=64, "50-64", Table4[[#This Row],[Age]]&gt;=65, "65+")</f>
        <v>Under 25</v>
      </c>
      <c r="X2757" t="str">
        <f>_xlfn.XLOOKUP(Table4[[#This Row],[StoreID]],Stores!A:A,Stores!B:B, "Not found")</f>
        <v>MegaMart New Michele</v>
      </c>
      <c r="Y2757" t="str">
        <f>_xlfn.XLOOKUP(Table4[[#This Row],[StoreID]],Stores!A:A,Stores!C:C, "Not Found")</f>
        <v>New Michele</v>
      </c>
      <c r="Z2757" t="str">
        <f>_xlfn.XLOOKUP(Table4[[#This Row],[StoreID]],Stores!A:A,Stores!D:D, "Not Found")</f>
        <v>West</v>
      </c>
    </row>
    <row r="2758" spans="1:26">
      <c r="A2758" t="s">
        <v>3624</v>
      </c>
      <c r="B2758" s="1">
        <v>45498</v>
      </c>
      <c r="C2758" t="s">
        <v>137</v>
      </c>
      <c r="D2758" t="s">
        <v>786</v>
      </c>
      <c r="E2758" t="s">
        <v>842</v>
      </c>
      <c r="F2758">
        <v>1</v>
      </c>
      <c r="G2758">
        <v>0.1</v>
      </c>
      <c r="H2758" t="s">
        <v>875</v>
      </c>
      <c r="I2758" s="4">
        <f>Table4[[#This Row],[Quantity]]*Table4[[#This Row],[UnitPrice]]</f>
        <v>29.24</v>
      </c>
      <c r="J2758" s="4">
        <f>Table4[[#This Row],[Gross Revenue]]*(1-Table4[[#This Row],[Discount]])</f>
        <v>26.315999999999999</v>
      </c>
      <c r="K2758" s="4">
        <f>Table4[[#This Row],[Quantity]]*Table4[[#This Row],[CostPrice]]</f>
        <v>15.28</v>
      </c>
      <c r="L2758" s="4">
        <f>Table4[[#This Row],[Net Revenue]]-Table4[[#This Row],[Total Cost]]</f>
        <v>11.036</v>
      </c>
      <c r="M2758" t="str">
        <f>_xlfn.XLOOKUP(Table4[[#This Row],[ProductID]], Products!A:A,Products!B:B, "Not Found")</f>
        <v>National Watches</v>
      </c>
      <c r="N2758" t="str">
        <f>TEXT(Table4[[#This Row],[Date]], "mmm")</f>
        <v>Jul</v>
      </c>
      <c r="O2758" t="str">
        <f>TEXT(Table4[[#This Row],[Date]], "yyyy")</f>
        <v>2024</v>
      </c>
      <c r="P2758" t="str">
        <f>_xlfn.XLOOKUP(Table4[[#This Row],[ProductID]],Products!A:A,Products!C:C, "Not Found")</f>
        <v>Fashion</v>
      </c>
      <c r="Q2758" t="str">
        <f>_xlfn.XLOOKUP(Table4[[#This Row],[ProductID]],Products!A:A,Products!D:D,"Not Found")</f>
        <v>Watches</v>
      </c>
      <c r="R2758">
        <f>_xlfn.XLOOKUP(Table4[[#This Row],[ProductID]],Products!A:A,Products!E:E,"Not Found")</f>
        <v>29.24</v>
      </c>
      <c r="S2758">
        <f>_xlfn.XLOOKUP(Table4[[#This Row],[ProductID]],Products!A:A,Products!F:F, "Not Found")</f>
        <v>15.28</v>
      </c>
      <c r="T2758" t="str">
        <f>_xlfn.XLOOKUP(Table4[[#This Row],[CustomerID]],Customers!A:A,Customers!D:D, "Not Found")</f>
        <v>F</v>
      </c>
      <c r="U2758" s="6">
        <f>_xlfn.XLOOKUP(Table4[[#This Row],[CustomerID]],Customers!A:A,Customers!E:E, "Not Found")</f>
        <v>33347</v>
      </c>
      <c r="V2758">
        <f ca="1">DATEDIF(Table4[[#This Row],[CustomerBirthday]], TODAY(), "Y")</f>
        <v>35</v>
      </c>
      <c r="W2758" t="str" cm="1">
        <f t="array" aca="1" ref="W2758" ca="1">_xlfn.IFS(Table4[[#This Row],[Age]]&lt;25, "Under 25",Table4[[#This Row],[Age]]=34, "25-34", Table4[[#This Row],[Age]]&lt;=49, "35-49", Table4[[#This Row],[Age]]&lt;=64, "50-64", Table4[[#This Row],[Age]]&gt;=65, "65+")</f>
        <v>35-49</v>
      </c>
      <c r="X2758" t="str">
        <f>_xlfn.XLOOKUP(Table4[[#This Row],[StoreID]],Stores!A:A,Stores!B:B, "Not found")</f>
        <v>MegaMart Brianahaven</v>
      </c>
      <c r="Y2758" t="str">
        <f>_xlfn.XLOOKUP(Table4[[#This Row],[StoreID]],Stores!A:A,Stores!C:C, "Not Found")</f>
        <v>Brianahaven</v>
      </c>
      <c r="Z2758" t="str">
        <f>_xlfn.XLOOKUP(Table4[[#This Row],[StoreID]],Stores!A:A,Stores!D:D, "Not Found")</f>
        <v>North</v>
      </c>
    </row>
    <row r="2759" spans="1:26">
      <c r="A2759" t="s">
        <v>3625</v>
      </c>
      <c r="B2759" s="1">
        <v>45231</v>
      </c>
      <c r="C2759" t="s">
        <v>313</v>
      </c>
      <c r="D2759" t="s">
        <v>742</v>
      </c>
      <c r="E2759" t="s">
        <v>835</v>
      </c>
      <c r="F2759">
        <v>4</v>
      </c>
      <c r="G2759">
        <v>0</v>
      </c>
      <c r="H2759" t="s">
        <v>871</v>
      </c>
      <c r="I2759" s="4">
        <f>Table4[[#This Row],[Quantity]]*Table4[[#This Row],[UnitPrice]]</f>
        <v>994.28</v>
      </c>
      <c r="J2759" s="4">
        <f>Table4[[#This Row],[Gross Revenue]]*(1-Table4[[#This Row],[Discount]])</f>
        <v>994.28</v>
      </c>
      <c r="K2759" s="4">
        <f>Table4[[#This Row],[Quantity]]*Table4[[#This Row],[CostPrice]]</f>
        <v>762.68</v>
      </c>
      <c r="L2759" s="4">
        <f>Table4[[#This Row],[Net Revenue]]-Table4[[#This Row],[Total Cost]]</f>
        <v>231.60000000000002</v>
      </c>
      <c r="M2759" t="str">
        <f>_xlfn.XLOOKUP(Table4[[#This Row],[ProductID]], Products!A:A,Products!B:B, "Not Found")</f>
        <v>Either Headphones</v>
      </c>
      <c r="N2759" t="str">
        <f>TEXT(Table4[[#This Row],[Date]], "mmm")</f>
        <v>Nov</v>
      </c>
      <c r="O2759" t="str">
        <f>TEXT(Table4[[#This Row],[Date]], "yyyy")</f>
        <v>2023</v>
      </c>
      <c r="P2759" t="str">
        <f>_xlfn.XLOOKUP(Table4[[#This Row],[ProductID]],Products!A:A,Products!C:C, "Not Found")</f>
        <v>Electronics</v>
      </c>
      <c r="Q2759" t="str">
        <f>_xlfn.XLOOKUP(Table4[[#This Row],[ProductID]],Products!A:A,Products!D:D,"Not Found")</f>
        <v>Headphones</v>
      </c>
      <c r="R2759">
        <f>_xlfn.XLOOKUP(Table4[[#This Row],[ProductID]],Products!A:A,Products!E:E,"Not Found")</f>
        <v>248.57</v>
      </c>
      <c r="S2759">
        <f>_xlfn.XLOOKUP(Table4[[#This Row],[ProductID]],Products!A:A,Products!F:F, "Not Found")</f>
        <v>190.67</v>
      </c>
      <c r="T2759" t="str">
        <f>_xlfn.XLOOKUP(Table4[[#This Row],[CustomerID]],Customers!A:A,Customers!D:D, "Not Found")</f>
        <v>F</v>
      </c>
      <c r="U2759" s="6">
        <f>_xlfn.XLOOKUP(Table4[[#This Row],[CustomerID]],Customers!A:A,Customers!E:E, "Not Found")</f>
        <v>29674</v>
      </c>
      <c r="V2759">
        <f ca="1">DATEDIF(Table4[[#This Row],[CustomerBirthday]], TODAY(), "Y")</f>
        <v>45</v>
      </c>
      <c r="W2759" t="str" cm="1">
        <f t="array" aca="1" ref="W2759" ca="1">_xlfn.IFS(Table4[[#This Row],[Age]]&lt;25, "Under 25",Table4[[#This Row],[Age]]=34, "25-34", Table4[[#This Row],[Age]]&lt;=49, "35-49", Table4[[#This Row],[Age]]&lt;=64, "50-64", Table4[[#This Row],[Age]]&gt;=65, "65+")</f>
        <v>35-49</v>
      </c>
      <c r="X2759" t="str">
        <f>_xlfn.XLOOKUP(Table4[[#This Row],[StoreID]],Stores!A:A,Stores!B:B, "Not found")</f>
        <v>MegaMart Peckmouth</v>
      </c>
      <c r="Y2759" t="str">
        <f>_xlfn.XLOOKUP(Table4[[#This Row],[StoreID]],Stores!A:A,Stores!C:C, "Not Found")</f>
        <v>Peckmouth</v>
      </c>
      <c r="Z2759" t="str">
        <f>_xlfn.XLOOKUP(Table4[[#This Row],[StoreID]],Stores!A:A,Stores!D:D, "Not Found")</f>
        <v>East</v>
      </c>
    </row>
    <row r="2760" spans="1:26">
      <c r="A2760" t="s">
        <v>3626</v>
      </c>
      <c r="B2760" s="1">
        <v>45834</v>
      </c>
      <c r="C2760" t="s">
        <v>512</v>
      </c>
      <c r="D2760" t="s">
        <v>757</v>
      </c>
      <c r="E2760" t="s">
        <v>835</v>
      </c>
      <c r="F2760">
        <v>3</v>
      </c>
      <c r="G2760">
        <v>0</v>
      </c>
      <c r="H2760" t="s">
        <v>868</v>
      </c>
      <c r="I2760" s="4">
        <f>Table4[[#This Row],[Quantity]]*Table4[[#This Row],[UnitPrice]]</f>
        <v>3738.33</v>
      </c>
      <c r="J2760" s="4">
        <f>Table4[[#This Row],[Gross Revenue]]*(1-Table4[[#This Row],[Discount]])</f>
        <v>3738.33</v>
      </c>
      <c r="K2760" s="4">
        <f>Table4[[#This Row],[Quantity]]*Table4[[#This Row],[CostPrice]]</f>
        <v>2500.56</v>
      </c>
      <c r="L2760" s="4">
        <f>Table4[[#This Row],[Net Revenue]]-Table4[[#This Row],[Total Cost]]</f>
        <v>1237.77</v>
      </c>
      <c r="M2760" t="str">
        <f>_xlfn.XLOOKUP(Table4[[#This Row],[ProductID]], Products!A:A,Products!B:B, "Not Found")</f>
        <v>Find Headphones</v>
      </c>
      <c r="N2760" t="str">
        <f>TEXT(Table4[[#This Row],[Date]], "mmm")</f>
        <v>Jun</v>
      </c>
      <c r="O2760" t="str">
        <f>TEXT(Table4[[#This Row],[Date]], "yyyy")</f>
        <v>2025</v>
      </c>
      <c r="P2760" t="str">
        <f>_xlfn.XLOOKUP(Table4[[#This Row],[ProductID]],Products!A:A,Products!C:C, "Not Found")</f>
        <v>Electronics</v>
      </c>
      <c r="Q2760" t="str">
        <f>_xlfn.XLOOKUP(Table4[[#This Row],[ProductID]],Products!A:A,Products!D:D,"Not Found")</f>
        <v>Headphones</v>
      </c>
      <c r="R2760">
        <f>_xlfn.XLOOKUP(Table4[[#This Row],[ProductID]],Products!A:A,Products!E:E,"Not Found")</f>
        <v>1246.1099999999999</v>
      </c>
      <c r="S2760">
        <f>_xlfn.XLOOKUP(Table4[[#This Row],[ProductID]],Products!A:A,Products!F:F, "Not Found")</f>
        <v>833.52</v>
      </c>
      <c r="T2760" t="str">
        <f>_xlfn.XLOOKUP(Table4[[#This Row],[CustomerID]],Customers!A:A,Customers!D:D, "Not Found")</f>
        <v>F</v>
      </c>
      <c r="U2760" s="6">
        <f>_xlfn.XLOOKUP(Table4[[#This Row],[CustomerID]],Customers!A:A,Customers!E:E, "Not Found")</f>
        <v>28708</v>
      </c>
      <c r="V2760">
        <f ca="1">DATEDIF(Table4[[#This Row],[CustomerBirthday]], TODAY(), "Y")</f>
        <v>47</v>
      </c>
      <c r="W2760" t="str" cm="1">
        <f t="array" aca="1" ref="W2760" ca="1">_xlfn.IFS(Table4[[#This Row],[Age]]&lt;25, "Under 25",Table4[[#This Row],[Age]]=34, "25-34", Table4[[#This Row],[Age]]&lt;=49, "35-49", Table4[[#This Row],[Age]]&lt;=64, "50-64", Table4[[#This Row],[Age]]&gt;=65, "65+")</f>
        <v>35-49</v>
      </c>
      <c r="X2760" t="str">
        <f>_xlfn.XLOOKUP(Table4[[#This Row],[StoreID]],Stores!A:A,Stores!B:B, "Not found")</f>
        <v>MegaMart Peckmouth</v>
      </c>
      <c r="Y2760" t="str">
        <f>_xlfn.XLOOKUP(Table4[[#This Row],[StoreID]],Stores!A:A,Stores!C:C, "Not Found")</f>
        <v>Peckmouth</v>
      </c>
      <c r="Z2760" t="str">
        <f>_xlfn.XLOOKUP(Table4[[#This Row],[StoreID]],Stores!A:A,Stores!D:D, "Not Found")</f>
        <v>East</v>
      </c>
    </row>
    <row r="2761" spans="1:26">
      <c r="A2761" t="s">
        <v>3627</v>
      </c>
      <c r="B2761" s="1">
        <v>45512</v>
      </c>
      <c r="C2761" t="s">
        <v>224</v>
      </c>
      <c r="D2761" t="s">
        <v>820</v>
      </c>
      <c r="E2761" t="s">
        <v>835</v>
      </c>
      <c r="F2761">
        <v>2</v>
      </c>
      <c r="G2761">
        <v>0.05</v>
      </c>
      <c r="H2761" t="s">
        <v>868</v>
      </c>
      <c r="I2761" s="4">
        <f>Table4[[#This Row],[Quantity]]*Table4[[#This Row],[UnitPrice]]</f>
        <v>2394.36</v>
      </c>
      <c r="J2761" s="4">
        <f>Table4[[#This Row],[Gross Revenue]]*(1-Table4[[#This Row],[Discount]])</f>
        <v>2274.6419999999998</v>
      </c>
      <c r="K2761" s="4">
        <f>Table4[[#This Row],[Quantity]]*Table4[[#This Row],[CostPrice]]</f>
        <v>1445.48</v>
      </c>
      <c r="L2761" s="4">
        <f>Table4[[#This Row],[Net Revenue]]-Table4[[#This Row],[Total Cost]]</f>
        <v>829.16199999999981</v>
      </c>
      <c r="M2761" t="str">
        <f>_xlfn.XLOOKUP(Table4[[#This Row],[ProductID]], Products!A:A,Products!B:B, "Not Found")</f>
        <v>Or Smartphone</v>
      </c>
      <c r="N2761" t="str">
        <f>TEXT(Table4[[#This Row],[Date]], "mmm")</f>
        <v>Aug</v>
      </c>
      <c r="O2761" t="str">
        <f>TEXT(Table4[[#This Row],[Date]], "yyyy")</f>
        <v>2024</v>
      </c>
      <c r="P2761" t="str">
        <f>_xlfn.XLOOKUP(Table4[[#This Row],[ProductID]],Products!A:A,Products!C:C, "Not Found")</f>
        <v>Electronics</v>
      </c>
      <c r="Q2761" t="str">
        <f>_xlfn.XLOOKUP(Table4[[#This Row],[ProductID]],Products!A:A,Products!D:D,"Not Found")</f>
        <v>Smartphone</v>
      </c>
      <c r="R2761">
        <f>_xlfn.XLOOKUP(Table4[[#This Row],[ProductID]],Products!A:A,Products!E:E,"Not Found")</f>
        <v>1197.18</v>
      </c>
      <c r="S2761">
        <f>_xlfn.XLOOKUP(Table4[[#This Row],[ProductID]],Products!A:A,Products!F:F, "Not Found")</f>
        <v>722.74</v>
      </c>
      <c r="T2761" t="str">
        <f>_xlfn.XLOOKUP(Table4[[#This Row],[CustomerID]],Customers!A:A,Customers!D:D, "Not Found")</f>
        <v>M</v>
      </c>
      <c r="U2761" s="6">
        <f>_xlfn.XLOOKUP(Table4[[#This Row],[CustomerID]],Customers!A:A,Customers!E:E, "Not Found")</f>
        <v>38555</v>
      </c>
      <c r="V2761">
        <f ca="1">DATEDIF(Table4[[#This Row],[CustomerBirthday]], TODAY(), "Y")</f>
        <v>21</v>
      </c>
      <c r="W2761" t="str" cm="1">
        <f t="array" aca="1" ref="W2761" ca="1">_xlfn.IFS(Table4[[#This Row],[Age]]&lt;25, "Under 25",Table4[[#This Row],[Age]]=34, "25-34", Table4[[#This Row],[Age]]&lt;=49, "35-49", Table4[[#This Row],[Age]]&lt;=64, "50-64", Table4[[#This Row],[Age]]&gt;=65, "65+")</f>
        <v>Under 25</v>
      </c>
      <c r="X2761" t="str">
        <f>_xlfn.XLOOKUP(Table4[[#This Row],[StoreID]],Stores!A:A,Stores!B:B, "Not found")</f>
        <v>MegaMart Peckmouth</v>
      </c>
      <c r="Y2761" t="str">
        <f>_xlfn.XLOOKUP(Table4[[#This Row],[StoreID]],Stores!A:A,Stores!C:C, "Not Found")</f>
        <v>Peckmouth</v>
      </c>
      <c r="Z2761" t="str">
        <f>_xlfn.XLOOKUP(Table4[[#This Row],[StoreID]],Stores!A:A,Stores!D:D, "Not Found")</f>
        <v>East</v>
      </c>
    </row>
    <row r="2762" spans="1:26">
      <c r="A2762" t="s">
        <v>3628</v>
      </c>
      <c r="B2762" s="1">
        <v>45290</v>
      </c>
      <c r="C2762" t="s">
        <v>593</v>
      </c>
      <c r="D2762" t="s">
        <v>739</v>
      </c>
      <c r="E2762" t="s">
        <v>835</v>
      </c>
      <c r="F2762">
        <v>2</v>
      </c>
      <c r="G2762">
        <v>0</v>
      </c>
      <c r="H2762" t="s">
        <v>865</v>
      </c>
      <c r="I2762" s="4">
        <f>Table4[[#This Row],[Quantity]]*Table4[[#This Row],[UnitPrice]]</f>
        <v>2388.2399999999998</v>
      </c>
      <c r="J2762" s="4">
        <f>Table4[[#This Row],[Gross Revenue]]*(1-Table4[[#This Row],[Discount]])</f>
        <v>2388.2399999999998</v>
      </c>
      <c r="K2762" s="4">
        <f>Table4[[#This Row],[Quantity]]*Table4[[#This Row],[CostPrice]]</f>
        <v>1677.9</v>
      </c>
      <c r="L2762" s="4">
        <f>Table4[[#This Row],[Net Revenue]]-Table4[[#This Row],[Total Cost]]</f>
        <v>710.33999999999969</v>
      </c>
      <c r="M2762" t="str">
        <f>_xlfn.XLOOKUP(Table4[[#This Row],[ProductID]], Products!A:A,Products!B:B, "Not Found")</f>
        <v>Step Smartphone</v>
      </c>
      <c r="N2762" t="str">
        <f>TEXT(Table4[[#This Row],[Date]], "mmm")</f>
        <v>Dec</v>
      </c>
      <c r="O2762" t="str">
        <f>TEXT(Table4[[#This Row],[Date]], "yyyy")</f>
        <v>2023</v>
      </c>
      <c r="P2762" t="str">
        <f>_xlfn.XLOOKUP(Table4[[#This Row],[ProductID]],Products!A:A,Products!C:C, "Not Found")</f>
        <v>Electronics</v>
      </c>
      <c r="Q2762" t="str">
        <f>_xlfn.XLOOKUP(Table4[[#This Row],[ProductID]],Products!A:A,Products!D:D,"Not Found")</f>
        <v>Smartphone</v>
      </c>
      <c r="R2762">
        <f>_xlfn.XLOOKUP(Table4[[#This Row],[ProductID]],Products!A:A,Products!E:E,"Not Found")</f>
        <v>1194.1199999999999</v>
      </c>
      <c r="S2762">
        <f>_xlfn.XLOOKUP(Table4[[#This Row],[ProductID]],Products!A:A,Products!F:F, "Not Found")</f>
        <v>838.95</v>
      </c>
      <c r="T2762" t="str">
        <f>_xlfn.XLOOKUP(Table4[[#This Row],[CustomerID]],Customers!A:A,Customers!D:D, "Not Found")</f>
        <v>F</v>
      </c>
      <c r="U2762" s="6">
        <f>_xlfn.XLOOKUP(Table4[[#This Row],[CustomerID]],Customers!A:A,Customers!E:E, "Not Found")</f>
        <v>37024</v>
      </c>
      <c r="V2762">
        <f ca="1">DATEDIF(Table4[[#This Row],[CustomerBirthday]], TODAY(), "Y")</f>
        <v>25</v>
      </c>
      <c r="W2762" t="str" cm="1">
        <f t="array" aca="1" ref="W2762" ca="1">_xlfn.IFS(Table4[[#This Row],[Age]]&lt;25, "Under 25",Table4[[#This Row],[Age]]=34, "25-34", Table4[[#This Row],[Age]]&lt;=49, "35-49", Table4[[#This Row],[Age]]&lt;=64, "50-64", Table4[[#This Row],[Age]]&gt;=65, "65+")</f>
        <v>35-49</v>
      </c>
      <c r="X2762" t="str">
        <f>_xlfn.XLOOKUP(Table4[[#This Row],[StoreID]],Stores!A:A,Stores!B:B, "Not found")</f>
        <v>MegaMart Peckmouth</v>
      </c>
      <c r="Y2762" t="str">
        <f>_xlfn.XLOOKUP(Table4[[#This Row],[StoreID]],Stores!A:A,Stores!C:C, "Not Found")</f>
        <v>Peckmouth</v>
      </c>
      <c r="Z2762" t="str">
        <f>_xlfn.XLOOKUP(Table4[[#This Row],[StoreID]],Stores!A:A,Stores!D:D, "Not Found")</f>
        <v>East</v>
      </c>
    </row>
    <row r="2763" spans="1:26">
      <c r="A2763" t="s">
        <v>3629</v>
      </c>
      <c r="B2763" s="1">
        <v>45558</v>
      </c>
      <c r="C2763" t="s">
        <v>241</v>
      </c>
      <c r="D2763" t="s">
        <v>753</v>
      </c>
      <c r="E2763" t="s">
        <v>831</v>
      </c>
      <c r="F2763">
        <v>5</v>
      </c>
      <c r="G2763">
        <v>0.15</v>
      </c>
      <c r="H2763" t="s">
        <v>868</v>
      </c>
      <c r="I2763" s="4">
        <f>Table4[[#This Row],[Quantity]]*Table4[[#This Row],[UnitPrice]]</f>
        <v>1352.25</v>
      </c>
      <c r="J2763" s="4">
        <f>Table4[[#This Row],[Gross Revenue]]*(1-Table4[[#This Row],[Discount]])</f>
        <v>1149.4124999999999</v>
      </c>
      <c r="K2763" s="4">
        <f>Table4[[#This Row],[Quantity]]*Table4[[#This Row],[CostPrice]]</f>
        <v>938</v>
      </c>
      <c r="L2763" s="4">
        <f>Table4[[#This Row],[Net Revenue]]-Table4[[#This Row],[Total Cost]]</f>
        <v>211.41249999999991</v>
      </c>
      <c r="M2763" t="str">
        <f>_xlfn.XLOOKUP(Table4[[#This Row],[ProductID]], Products!A:A,Products!B:B, "Not Found")</f>
        <v>Whether Bags</v>
      </c>
      <c r="N2763" t="str">
        <f>TEXT(Table4[[#This Row],[Date]], "mmm")</f>
        <v>Sep</v>
      </c>
      <c r="O2763" t="str">
        <f>TEXT(Table4[[#This Row],[Date]], "yyyy")</f>
        <v>2024</v>
      </c>
      <c r="P2763" t="str">
        <f>_xlfn.XLOOKUP(Table4[[#This Row],[ProductID]],Products!A:A,Products!C:C, "Not Found")</f>
        <v>Fashion</v>
      </c>
      <c r="Q2763" t="str">
        <f>_xlfn.XLOOKUP(Table4[[#This Row],[ProductID]],Products!A:A,Products!D:D,"Not Found")</f>
        <v>Bags</v>
      </c>
      <c r="R2763">
        <f>_xlfn.XLOOKUP(Table4[[#This Row],[ProductID]],Products!A:A,Products!E:E,"Not Found")</f>
        <v>270.45</v>
      </c>
      <c r="S2763">
        <f>_xlfn.XLOOKUP(Table4[[#This Row],[ProductID]],Products!A:A,Products!F:F, "Not Found")</f>
        <v>187.6</v>
      </c>
      <c r="T2763" t="str">
        <f>_xlfn.XLOOKUP(Table4[[#This Row],[CustomerID]],Customers!A:A,Customers!D:D, "Not Found")</f>
        <v>M</v>
      </c>
      <c r="U2763" s="6">
        <f>_xlfn.XLOOKUP(Table4[[#This Row],[CustomerID]],Customers!A:A,Customers!E:E, "Not Found")</f>
        <v>26671</v>
      </c>
      <c r="V2763">
        <f ca="1">DATEDIF(Table4[[#This Row],[CustomerBirthday]], TODAY(), "Y")</f>
        <v>53</v>
      </c>
      <c r="W2763" t="str" cm="1">
        <f t="array" aca="1" ref="W2763" ca="1">_xlfn.IFS(Table4[[#This Row],[Age]]&lt;25, "Under 25",Table4[[#This Row],[Age]]=34, "25-34", Table4[[#This Row],[Age]]&lt;=49, "35-49", Table4[[#This Row],[Age]]&lt;=64, "50-64", Table4[[#This Row],[Age]]&gt;=65, "65+")</f>
        <v>50-64</v>
      </c>
      <c r="X2763" t="str">
        <f>_xlfn.XLOOKUP(Table4[[#This Row],[StoreID]],Stores!A:A,Stores!B:B, "Not found")</f>
        <v>MegaMart Jimenezborough</v>
      </c>
      <c r="Y2763" t="str">
        <f>_xlfn.XLOOKUP(Table4[[#This Row],[StoreID]],Stores!A:A,Stores!C:C, "Not Found")</f>
        <v>Jimenezborough</v>
      </c>
      <c r="Z2763" t="str">
        <f>_xlfn.XLOOKUP(Table4[[#This Row],[StoreID]],Stores!A:A,Stores!D:D, "Not Found")</f>
        <v>South</v>
      </c>
    </row>
    <row r="2764" spans="1:26">
      <c r="A2764" t="s">
        <v>3630</v>
      </c>
      <c r="B2764" s="1">
        <v>45681</v>
      </c>
      <c r="C2764" t="s">
        <v>399</v>
      </c>
      <c r="D2764" t="s">
        <v>715</v>
      </c>
      <c r="E2764" t="s">
        <v>846</v>
      </c>
      <c r="F2764">
        <v>5</v>
      </c>
      <c r="G2764">
        <v>0.05</v>
      </c>
      <c r="H2764" t="s">
        <v>868</v>
      </c>
      <c r="I2764" s="4">
        <f>Table4[[#This Row],[Quantity]]*Table4[[#This Row],[UnitPrice]]</f>
        <v>4093.8</v>
      </c>
      <c r="J2764" s="4">
        <f>Table4[[#This Row],[Gross Revenue]]*(1-Table4[[#This Row],[Discount]])</f>
        <v>3889.11</v>
      </c>
      <c r="K2764" s="4">
        <f>Table4[[#This Row],[Quantity]]*Table4[[#This Row],[CostPrice]]</f>
        <v>2638.1</v>
      </c>
      <c r="L2764" s="4">
        <f>Table4[[#This Row],[Net Revenue]]-Table4[[#This Row],[Total Cost]]</f>
        <v>1251.0100000000002</v>
      </c>
      <c r="M2764" t="str">
        <f>_xlfn.XLOOKUP(Table4[[#This Row],[ProductID]], Products!A:A,Products!B:B, "Not Found")</f>
        <v>Audience Television</v>
      </c>
      <c r="N2764" t="str">
        <f>TEXT(Table4[[#This Row],[Date]], "mmm")</f>
        <v>Jan</v>
      </c>
      <c r="O2764" t="str">
        <f>TEXT(Table4[[#This Row],[Date]], "yyyy")</f>
        <v>2025</v>
      </c>
      <c r="P2764" t="str">
        <f>_xlfn.XLOOKUP(Table4[[#This Row],[ProductID]],Products!A:A,Products!C:C, "Not Found")</f>
        <v>Electronics</v>
      </c>
      <c r="Q2764" t="str">
        <f>_xlfn.XLOOKUP(Table4[[#This Row],[ProductID]],Products!A:A,Products!D:D,"Not Found")</f>
        <v>Television</v>
      </c>
      <c r="R2764">
        <f>_xlfn.XLOOKUP(Table4[[#This Row],[ProductID]],Products!A:A,Products!E:E,"Not Found")</f>
        <v>818.76</v>
      </c>
      <c r="S2764">
        <f>_xlfn.XLOOKUP(Table4[[#This Row],[ProductID]],Products!A:A,Products!F:F, "Not Found")</f>
        <v>527.62</v>
      </c>
      <c r="T2764" t="str">
        <f>_xlfn.XLOOKUP(Table4[[#This Row],[CustomerID]],Customers!A:A,Customers!D:D, "Not Found")</f>
        <v>F</v>
      </c>
      <c r="U2764" s="6">
        <f>_xlfn.XLOOKUP(Table4[[#This Row],[CustomerID]],Customers!A:A,Customers!E:E, "Not Found")</f>
        <v>34980</v>
      </c>
      <c r="V2764">
        <f ca="1">DATEDIF(Table4[[#This Row],[CustomerBirthday]], TODAY(), "Y")</f>
        <v>30</v>
      </c>
      <c r="W2764" t="str" cm="1">
        <f t="array" aca="1" ref="W2764" ca="1">_xlfn.IFS(Table4[[#This Row],[Age]]&lt;25, "Under 25",Table4[[#This Row],[Age]]=34, "25-34", Table4[[#This Row],[Age]]&lt;=49, "35-49", Table4[[#This Row],[Age]]&lt;=64, "50-64", Table4[[#This Row],[Age]]&gt;=65, "65+")</f>
        <v>35-49</v>
      </c>
      <c r="X2764" t="str">
        <f>_xlfn.XLOOKUP(Table4[[#This Row],[StoreID]],Stores!A:A,Stores!B:B, "Not found")</f>
        <v>MegaMart Johnmouth</v>
      </c>
      <c r="Y2764" t="str">
        <f>_xlfn.XLOOKUP(Table4[[#This Row],[StoreID]],Stores!A:A,Stores!C:C, "Not Found")</f>
        <v>Johnmouth</v>
      </c>
      <c r="Z2764" t="str">
        <f>_xlfn.XLOOKUP(Table4[[#This Row],[StoreID]],Stores!A:A,Stores!D:D, "Not Found")</f>
        <v>East</v>
      </c>
    </row>
    <row r="2765" spans="1:26">
      <c r="A2765" t="s">
        <v>3631</v>
      </c>
      <c r="B2765" s="1">
        <v>45240</v>
      </c>
      <c r="C2765" t="s">
        <v>187</v>
      </c>
      <c r="D2765" t="s">
        <v>816</v>
      </c>
      <c r="E2765" t="s">
        <v>846</v>
      </c>
      <c r="F2765">
        <v>5</v>
      </c>
      <c r="G2765">
        <v>0.15</v>
      </c>
      <c r="H2765" t="s">
        <v>868</v>
      </c>
      <c r="I2765" s="4">
        <f>Table4[[#This Row],[Quantity]]*Table4[[#This Row],[UnitPrice]]</f>
        <v>9395.4</v>
      </c>
      <c r="J2765" s="4">
        <f>Table4[[#This Row],[Gross Revenue]]*(1-Table4[[#This Row],[Discount]])</f>
        <v>7986.0899999999992</v>
      </c>
      <c r="K2765" s="4">
        <f>Table4[[#This Row],[Quantity]]*Table4[[#This Row],[CostPrice]]</f>
        <v>5022.7999999999993</v>
      </c>
      <c r="L2765" s="4">
        <f>Table4[[#This Row],[Net Revenue]]-Table4[[#This Row],[Total Cost]]</f>
        <v>2963.29</v>
      </c>
      <c r="M2765" t="str">
        <f>_xlfn.XLOOKUP(Table4[[#This Row],[ProductID]], Products!A:A,Products!B:B, "Not Found")</f>
        <v>Set Dairy</v>
      </c>
      <c r="N2765" t="str">
        <f>TEXT(Table4[[#This Row],[Date]], "mmm")</f>
        <v>Nov</v>
      </c>
      <c r="O2765" t="str">
        <f>TEXT(Table4[[#This Row],[Date]], "yyyy")</f>
        <v>2023</v>
      </c>
      <c r="P2765" t="str">
        <f>_xlfn.XLOOKUP(Table4[[#This Row],[ProductID]],Products!A:A,Products!C:C, "Not Found")</f>
        <v>Groceries</v>
      </c>
      <c r="Q2765" t="str">
        <f>_xlfn.XLOOKUP(Table4[[#This Row],[ProductID]],Products!A:A,Products!D:D,"Not Found")</f>
        <v>Dairy</v>
      </c>
      <c r="R2765">
        <f>_xlfn.XLOOKUP(Table4[[#This Row],[ProductID]],Products!A:A,Products!E:E,"Not Found")</f>
        <v>1879.08</v>
      </c>
      <c r="S2765">
        <f>_xlfn.XLOOKUP(Table4[[#This Row],[ProductID]],Products!A:A,Products!F:F, "Not Found")</f>
        <v>1004.56</v>
      </c>
      <c r="T2765" t="str">
        <f>_xlfn.XLOOKUP(Table4[[#This Row],[CustomerID]],Customers!A:A,Customers!D:D, "Not Found")</f>
        <v>M</v>
      </c>
      <c r="U2765" s="6">
        <f>_xlfn.XLOOKUP(Table4[[#This Row],[CustomerID]],Customers!A:A,Customers!E:E, "Not Found")</f>
        <v>38351</v>
      </c>
      <c r="V2765">
        <f ca="1">DATEDIF(Table4[[#This Row],[CustomerBirthday]], TODAY(), "Y")</f>
        <v>21</v>
      </c>
      <c r="W2765" t="str" cm="1">
        <f t="array" aca="1" ref="W2765" ca="1">_xlfn.IFS(Table4[[#This Row],[Age]]&lt;25, "Under 25",Table4[[#This Row],[Age]]=34, "25-34", Table4[[#This Row],[Age]]&lt;=49, "35-49", Table4[[#This Row],[Age]]&lt;=64, "50-64", Table4[[#This Row],[Age]]&gt;=65, "65+")</f>
        <v>Under 25</v>
      </c>
      <c r="X2765" t="str">
        <f>_xlfn.XLOOKUP(Table4[[#This Row],[StoreID]],Stores!A:A,Stores!B:B, "Not found")</f>
        <v>MegaMart Johnmouth</v>
      </c>
      <c r="Y2765" t="str">
        <f>_xlfn.XLOOKUP(Table4[[#This Row],[StoreID]],Stores!A:A,Stores!C:C, "Not Found")</f>
        <v>Johnmouth</v>
      </c>
      <c r="Z2765" t="str">
        <f>_xlfn.XLOOKUP(Table4[[#This Row],[StoreID]],Stores!A:A,Stores!D:D, "Not Found")</f>
        <v>East</v>
      </c>
    </row>
    <row r="2766" spans="1:26">
      <c r="A2766" t="s">
        <v>3632</v>
      </c>
      <c r="B2766" s="1">
        <v>45470</v>
      </c>
      <c r="C2766" t="s">
        <v>677</v>
      </c>
      <c r="D2766" t="s">
        <v>826</v>
      </c>
      <c r="E2766" t="s">
        <v>839</v>
      </c>
      <c r="F2766">
        <v>3</v>
      </c>
      <c r="G2766">
        <v>0.1</v>
      </c>
      <c r="H2766" t="s">
        <v>868</v>
      </c>
      <c r="I2766" s="4">
        <f>Table4[[#This Row],[Quantity]]*Table4[[#This Row],[UnitPrice]]</f>
        <v>3133.92</v>
      </c>
      <c r="J2766" s="4">
        <f>Table4[[#This Row],[Gross Revenue]]*(1-Table4[[#This Row],[Discount]])</f>
        <v>2820.5280000000002</v>
      </c>
      <c r="K2766" s="4">
        <f>Table4[[#This Row],[Quantity]]*Table4[[#This Row],[CostPrice]]</f>
        <v>2325.21</v>
      </c>
      <c r="L2766" s="4">
        <f>Table4[[#This Row],[Net Revenue]]-Table4[[#This Row],[Total Cost]]</f>
        <v>495.31800000000021</v>
      </c>
      <c r="M2766" t="str">
        <f>_xlfn.XLOOKUP(Table4[[#This Row],[ProductID]], Products!A:A,Products!B:B, "Not Found")</f>
        <v>Maybe Footwear</v>
      </c>
      <c r="N2766" t="str">
        <f>TEXT(Table4[[#This Row],[Date]], "mmm")</f>
        <v>Jun</v>
      </c>
      <c r="O2766" t="str">
        <f>TEXT(Table4[[#This Row],[Date]], "yyyy")</f>
        <v>2024</v>
      </c>
      <c r="P2766" t="str">
        <f>_xlfn.XLOOKUP(Table4[[#This Row],[ProductID]],Products!A:A,Products!C:C, "Not Found")</f>
        <v>Fashion</v>
      </c>
      <c r="Q2766" t="str">
        <f>_xlfn.XLOOKUP(Table4[[#This Row],[ProductID]],Products!A:A,Products!D:D,"Not Found")</f>
        <v>Footwear</v>
      </c>
      <c r="R2766">
        <f>_xlfn.XLOOKUP(Table4[[#This Row],[ProductID]],Products!A:A,Products!E:E,"Not Found")</f>
        <v>1044.6400000000001</v>
      </c>
      <c r="S2766">
        <f>_xlfn.XLOOKUP(Table4[[#This Row],[ProductID]],Products!A:A,Products!F:F, "Not Found")</f>
        <v>775.07</v>
      </c>
      <c r="T2766" t="str">
        <f>_xlfn.XLOOKUP(Table4[[#This Row],[CustomerID]],Customers!A:A,Customers!D:D, "Not Found")</f>
        <v>M</v>
      </c>
      <c r="U2766" s="6">
        <f>_xlfn.XLOOKUP(Table4[[#This Row],[CustomerID]],Customers!A:A,Customers!E:E, "Not Found")</f>
        <v>38926</v>
      </c>
      <c r="V2766">
        <f ca="1">DATEDIF(Table4[[#This Row],[CustomerBirthday]], TODAY(), "Y")</f>
        <v>19</v>
      </c>
      <c r="W2766" t="str" cm="1">
        <f t="array" aca="1" ref="W2766" ca="1">_xlfn.IFS(Table4[[#This Row],[Age]]&lt;25, "Under 25",Table4[[#This Row],[Age]]=34, "25-34", Table4[[#This Row],[Age]]&lt;=49, "35-49", Table4[[#This Row],[Age]]&lt;=64, "50-64", Table4[[#This Row],[Age]]&gt;=65, "65+")</f>
        <v>Under 25</v>
      </c>
      <c r="X2766" t="str">
        <f>_xlfn.XLOOKUP(Table4[[#This Row],[StoreID]],Stores!A:A,Stores!B:B, "Not found")</f>
        <v>MegaMart New Michele</v>
      </c>
      <c r="Y2766" t="str">
        <f>_xlfn.XLOOKUP(Table4[[#This Row],[StoreID]],Stores!A:A,Stores!C:C, "Not Found")</f>
        <v>New Michele</v>
      </c>
      <c r="Z2766" t="str">
        <f>_xlfn.XLOOKUP(Table4[[#This Row],[StoreID]],Stores!A:A,Stores!D:D, "Not Found")</f>
        <v>West</v>
      </c>
    </row>
    <row r="2767" spans="1:26">
      <c r="A2767" t="s">
        <v>3633</v>
      </c>
      <c r="B2767" s="1">
        <v>45807</v>
      </c>
      <c r="C2767" t="s">
        <v>358</v>
      </c>
      <c r="D2767" t="s">
        <v>826</v>
      </c>
      <c r="E2767" t="s">
        <v>839</v>
      </c>
      <c r="F2767">
        <v>2</v>
      </c>
      <c r="G2767">
        <v>0.1</v>
      </c>
      <c r="H2767" t="s">
        <v>865</v>
      </c>
      <c r="I2767" s="4">
        <f>Table4[[#This Row],[Quantity]]*Table4[[#This Row],[UnitPrice]]</f>
        <v>2089.2800000000002</v>
      </c>
      <c r="J2767" s="4">
        <f>Table4[[#This Row],[Gross Revenue]]*(1-Table4[[#This Row],[Discount]])</f>
        <v>1880.3520000000003</v>
      </c>
      <c r="K2767" s="4">
        <f>Table4[[#This Row],[Quantity]]*Table4[[#This Row],[CostPrice]]</f>
        <v>1550.14</v>
      </c>
      <c r="L2767" s="4">
        <f>Table4[[#This Row],[Net Revenue]]-Table4[[#This Row],[Total Cost]]</f>
        <v>330.21200000000022</v>
      </c>
      <c r="M2767" t="str">
        <f>_xlfn.XLOOKUP(Table4[[#This Row],[ProductID]], Products!A:A,Products!B:B, "Not Found")</f>
        <v>Maybe Footwear</v>
      </c>
      <c r="N2767" t="str">
        <f>TEXT(Table4[[#This Row],[Date]], "mmm")</f>
        <v>May</v>
      </c>
      <c r="O2767" t="str">
        <f>TEXT(Table4[[#This Row],[Date]], "yyyy")</f>
        <v>2025</v>
      </c>
      <c r="P2767" t="str">
        <f>_xlfn.XLOOKUP(Table4[[#This Row],[ProductID]],Products!A:A,Products!C:C, "Not Found")</f>
        <v>Fashion</v>
      </c>
      <c r="Q2767" t="str">
        <f>_xlfn.XLOOKUP(Table4[[#This Row],[ProductID]],Products!A:A,Products!D:D,"Not Found")</f>
        <v>Footwear</v>
      </c>
      <c r="R2767">
        <f>_xlfn.XLOOKUP(Table4[[#This Row],[ProductID]],Products!A:A,Products!E:E,"Not Found")</f>
        <v>1044.6400000000001</v>
      </c>
      <c r="S2767">
        <f>_xlfn.XLOOKUP(Table4[[#This Row],[ProductID]],Products!A:A,Products!F:F, "Not Found")</f>
        <v>775.07</v>
      </c>
      <c r="T2767" t="str">
        <f>_xlfn.XLOOKUP(Table4[[#This Row],[CustomerID]],Customers!A:A,Customers!D:D, "Not Found")</f>
        <v>M</v>
      </c>
      <c r="U2767" s="6">
        <f>_xlfn.XLOOKUP(Table4[[#This Row],[CustomerID]],Customers!A:A,Customers!E:E, "Not Found")</f>
        <v>30183</v>
      </c>
      <c r="V2767">
        <f ca="1">DATEDIF(Table4[[#This Row],[CustomerBirthday]], TODAY(), "Y")</f>
        <v>43</v>
      </c>
      <c r="W2767" t="str" cm="1">
        <f t="array" aca="1" ref="W2767" ca="1">_xlfn.IFS(Table4[[#This Row],[Age]]&lt;25, "Under 25",Table4[[#This Row],[Age]]=34, "25-34", Table4[[#This Row],[Age]]&lt;=49, "35-49", Table4[[#This Row],[Age]]&lt;=64, "50-64", Table4[[#This Row],[Age]]&gt;=65, "65+")</f>
        <v>35-49</v>
      </c>
      <c r="X2767" t="str">
        <f>_xlfn.XLOOKUP(Table4[[#This Row],[StoreID]],Stores!A:A,Stores!B:B, "Not found")</f>
        <v>MegaMart New Michele</v>
      </c>
      <c r="Y2767" t="str">
        <f>_xlfn.XLOOKUP(Table4[[#This Row],[StoreID]],Stores!A:A,Stores!C:C, "Not Found")</f>
        <v>New Michele</v>
      </c>
      <c r="Z2767" t="str">
        <f>_xlfn.XLOOKUP(Table4[[#This Row],[StoreID]],Stores!A:A,Stores!D:D, "Not Found")</f>
        <v>West</v>
      </c>
    </row>
    <row r="2768" spans="1:26">
      <c r="A2768" t="s">
        <v>3634</v>
      </c>
      <c r="B2768" s="1">
        <v>45830</v>
      </c>
      <c r="C2768" t="s">
        <v>81</v>
      </c>
      <c r="D2768" t="s">
        <v>818</v>
      </c>
      <c r="E2768" t="s">
        <v>835</v>
      </c>
      <c r="F2768">
        <v>3</v>
      </c>
      <c r="G2768">
        <v>0.05</v>
      </c>
      <c r="H2768" t="s">
        <v>871</v>
      </c>
      <c r="I2768" s="4">
        <f>Table4[[#This Row],[Quantity]]*Table4[[#This Row],[UnitPrice]]</f>
        <v>3496.1099999999997</v>
      </c>
      <c r="J2768" s="4">
        <f>Table4[[#This Row],[Gross Revenue]]*(1-Table4[[#This Row],[Discount]])</f>
        <v>3321.3044999999997</v>
      </c>
      <c r="K2768" s="4">
        <f>Table4[[#This Row],[Quantity]]*Table4[[#This Row],[CostPrice]]</f>
        <v>2779.6499999999996</v>
      </c>
      <c r="L2768" s="4">
        <f>Table4[[#This Row],[Net Revenue]]-Table4[[#This Row],[Total Cost]]</f>
        <v>541.6545000000001</v>
      </c>
      <c r="M2768" t="str">
        <f>_xlfn.XLOOKUP(Table4[[#This Row],[ProductID]], Products!A:A,Products!B:B, "Not Found")</f>
        <v>Nature Clothing</v>
      </c>
      <c r="N2768" t="str">
        <f>TEXT(Table4[[#This Row],[Date]], "mmm")</f>
        <v>Jun</v>
      </c>
      <c r="O2768" t="str">
        <f>TEXT(Table4[[#This Row],[Date]], "yyyy")</f>
        <v>2025</v>
      </c>
      <c r="P2768" t="str">
        <f>_xlfn.XLOOKUP(Table4[[#This Row],[ProductID]],Products!A:A,Products!C:C, "Not Found")</f>
        <v>Fashion</v>
      </c>
      <c r="Q2768" t="str">
        <f>_xlfn.XLOOKUP(Table4[[#This Row],[ProductID]],Products!A:A,Products!D:D,"Not Found")</f>
        <v>Clothing</v>
      </c>
      <c r="R2768">
        <f>_xlfn.XLOOKUP(Table4[[#This Row],[ProductID]],Products!A:A,Products!E:E,"Not Found")</f>
        <v>1165.3699999999999</v>
      </c>
      <c r="S2768">
        <f>_xlfn.XLOOKUP(Table4[[#This Row],[ProductID]],Products!A:A,Products!F:F, "Not Found")</f>
        <v>926.55</v>
      </c>
      <c r="T2768" t="str">
        <f>_xlfn.XLOOKUP(Table4[[#This Row],[CustomerID]],Customers!A:A,Customers!D:D, "Not Found")</f>
        <v>F</v>
      </c>
      <c r="U2768" s="6">
        <f>_xlfn.XLOOKUP(Table4[[#This Row],[CustomerID]],Customers!A:A,Customers!E:E, "Not Found")</f>
        <v>30128</v>
      </c>
      <c r="V2768">
        <f ca="1">DATEDIF(Table4[[#This Row],[CustomerBirthday]], TODAY(), "Y")</f>
        <v>44</v>
      </c>
      <c r="W2768" t="str" cm="1">
        <f t="array" aca="1" ref="W2768" ca="1">_xlfn.IFS(Table4[[#This Row],[Age]]&lt;25, "Under 25",Table4[[#This Row],[Age]]=34, "25-34", Table4[[#This Row],[Age]]&lt;=49, "35-49", Table4[[#This Row],[Age]]&lt;=64, "50-64", Table4[[#This Row],[Age]]&gt;=65, "65+")</f>
        <v>35-49</v>
      </c>
      <c r="X2768" t="str">
        <f>_xlfn.XLOOKUP(Table4[[#This Row],[StoreID]],Stores!A:A,Stores!B:B, "Not found")</f>
        <v>MegaMart Peckmouth</v>
      </c>
      <c r="Y2768" t="str">
        <f>_xlfn.XLOOKUP(Table4[[#This Row],[StoreID]],Stores!A:A,Stores!C:C, "Not Found")</f>
        <v>Peckmouth</v>
      </c>
      <c r="Z2768" t="str">
        <f>_xlfn.XLOOKUP(Table4[[#This Row],[StoreID]],Stores!A:A,Stores!D:D, "Not Found")</f>
        <v>East</v>
      </c>
    </row>
    <row r="2769" spans="1:26">
      <c r="A2769" t="s">
        <v>3635</v>
      </c>
      <c r="B2769" s="1">
        <v>45858</v>
      </c>
      <c r="C2769" t="s">
        <v>101</v>
      </c>
      <c r="D2769" t="s">
        <v>742</v>
      </c>
      <c r="E2769" t="s">
        <v>846</v>
      </c>
      <c r="F2769">
        <v>4</v>
      </c>
      <c r="G2769">
        <v>0.1</v>
      </c>
      <c r="H2769" t="s">
        <v>875</v>
      </c>
      <c r="I2769" s="4">
        <f>Table4[[#This Row],[Quantity]]*Table4[[#This Row],[UnitPrice]]</f>
        <v>994.28</v>
      </c>
      <c r="J2769" s="4">
        <f>Table4[[#This Row],[Gross Revenue]]*(1-Table4[[#This Row],[Discount]])</f>
        <v>894.85199999999998</v>
      </c>
      <c r="K2769" s="4">
        <f>Table4[[#This Row],[Quantity]]*Table4[[#This Row],[CostPrice]]</f>
        <v>762.68</v>
      </c>
      <c r="L2769" s="4">
        <f>Table4[[#This Row],[Net Revenue]]-Table4[[#This Row],[Total Cost]]</f>
        <v>132.17200000000003</v>
      </c>
      <c r="M2769" t="str">
        <f>_xlfn.XLOOKUP(Table4[[#This Row],[ProductID]], Products!A:A,Products!B:B, "Not Found")</f>
        <v>Either Headphones</v>
      </c>
      <c r="N2769" t="str">
        <f>TEXT(Table4[[#This Row],[Date]], "mmm")</f>
        <v>Jul</v>
      </c>
      <c r="O2769" t="str">
        <f>TEXT(Table4[[#This Row],[Date]], "yyyy")</f>
        <v>2025</v>
      </c>
      <c r="P2769" t="str">
        <f>_xlfn.XLOOKUP(Table4[[#This Row],[ProductID]],Products!A:A,Products!C:C, "Not Found")</f>
        <v>Electronics</v>
      </c>
      <c r="Q2769" t="str">
        <f>_xlfn.XLOOKUP(Table4[[#This Row],[ProductID]],Products!A:A,Products!D:D,"Not Found")</f>
        <v>Headphones</v>
      </c>
      <c r="R2769">
        <f>_xlfn.XLOOKUP(Table4[[#This Row],[ProductID]],Products!A:A,Products!E:E,"Not Found")</f>
        <v>248.57</v>
      </c>
      <c r="S2769">
        <f>_xlfn.XLOOKUP(Table4[[#This Row],[ProductID]],Products!A:A,Products!F:F, "Not Found")</f>
        <v>190.67</v>
      </c>
      <c r="T2769" t="str">
        <f>_xlfn.XLOOKUP(Table4[[#This Row],[CustomerID]],Customers!A:A,Customers!D:D, "Not Found")</f>
        <v>F</v>
      </c>
      <c r="U2769" s="6">
        <f>_xlfn.XLOOKUP(Table4[[#This Row],[CustomerID]],Customers!A:A,Customers!E:E, "Not Found")</f>
        <v>26004</v>
      </c>
      <c r="V2769">
        <f ca="1">DATEDIF(Table4[[#This Row],[CustomerBirthday]], TODAY(), "Y")</f>
        <v>55</v>
      </c>
      <c r="W2769" t="str" cm="1">
        <f t="array" aca="1" ref="W2769" ca="1">_xlfn.IFS(Table4[[#This Row],[Age]]&lt;25, "Under 25",Table4[[#This Row],[Age]]=34, "25-34", Table4[[#This Row],[Age]]&lt;=49, "35-49", Table4[[#This Row],[Age]]&lt;=64, "50-64", Table4[[#This Row],[Age]]&gt;=65, "65+")</f>
        <v>50-64</v>
      </c>
      <c r="X2769" t="str">
        <f>_xlfn.XLOOKUP(Table4[[#This Row],[StoreID]],Stores!A:A,Stores!B:B, "Not found")</f>
        <v>MegaMart Johnmouth</v>
      </c>
      <c r="Y2769" t="str">
        <f>_xlfn.XLOOKUP(Table4[[#This Row],[StoreID]],Stores!A:A,Stores!C:C, "Not Found")</f>
        <v>Johnmouth</v>
      </c>
      <c r="Z2769" t="str">
        <f>_xlfn.XLOOKUP(Table4[[#This Row],[StoreID]],Stores!A:A,Stores!D:D, "Not Found")</f>
        <v>East</v>
      </c>
    </row>
    <row r="2770" spans="1:26">
      <c r="A2770" t="s">
        <v>3636</v>
      </c>
      <c r="B2770" s="1">
        <v>45721</v>
      </c>
      <c r="C2770" t="s">
        <v>556</v>
      </c>
      <c r="D2770" t="s">
        <v>794</v>
      </c>
      <c r="E2770" t="s">
        <v>835</v>
      </c>
      <c r="F2770">
        <v>3</v>
      </c>
      <c r="G2770">
        <v>0.05</v>
      </c>
      <c r="H2770" t="s">
        <v>868</v>
      </c>
      <c r="I2770" s="4">
        <f>Table4[[#This Row],[Quantity]]*Table4[[#This Row],[UnitPrice]]</f>
        <v>1284.1500000000001</v>
      </c>
      <c r="J2770" s="4">
        <f>Table4[[#This Row],[Gross Revenue]]*(1-Table4[[#This Row],[Discount]])</f>
        <v>1219.9425000000001</v>
      </c>
      <c r="K2770" s="4">
        <f>Table4[[#This Row],[Quantity]]*Table4[[#This Row],[CostPrice]]</f>
        <v>738.21</v>
      </c>
      <c r="L2770" s="4">
        <f>Table4[[#This Row],[Net Revenue]]-Table4[[#This Row],[Total Cost]]</f>
        <v>481.73250000000007</v>
      </c>
      <c r="M2770" t="str">
        <f>_xlfn.XLOOKUP(Table4[[#This Row],[ProductID]], Products!A:A,Products!B:B, "Not Found")</f>
        <v>Everything Laptop</v>
      </c>
      <c r="N2770" t="str">
        <f>TEXT(Table4[[#This Row],[Date]], "mmm")</f>
        <v>Mar</v>
      </c>
      <c r="O2770" t="str">
        <f>TEXT(Table4[[#This Row],[Date]], "yyyy")</f>
        <v>2025</v>
      </c>
      <c r="P2770" t="str">
        <f>_xlfn.XLOOKUP(Table4[[#This Row],[ProductID]],Products!A:A,Products!C:C, "Not Found")</f>
        <v>Electronics</v>
      </c>
      <c r="Q2770" t="str">
        <f>_xlfn.XLOOKUP(Table4[[#This Row],[ProductID]],Products!A:A,Products!D:D,"Not Found")</f>
        <v>Laptop</v>
      </c>
      <c r="R2770">
        <f>_xlfn.XLOOKUP(Table4[[#This Row],[ProductID]],Products!A:A,Products!E:E,"Not Found")</f>
        <v>428.05</v>
      </c>
      <c r="S2770">
        <f>_xlfn.XLOOKUP(Table4[[#This Row],[ProductID]],Products!A:A,Products!F:F, "Not Found")</f>
        <v>246.07</v>
      </c>
      <c r="T2770" t="str">
        <f>_xlfn.XLOOKUP(Table4[[#This Row],[CustomerID]],Customers!A:A,Customers!D:D, "Not Found")</f>
        <v>M</v>
      </c>
      <c r="U2770" s="6">
        <f>_xlfn.XLOOKUP(Table4[[#This Row],[CustomerID]],Customers!A:A,Customers!E:E, "Not Found")</f>
        <v>24005</v>
      </c>
      <c r="V2770">
        <f ca="1">DATEDIF(Table4[[#This Row],[CustomerBirthday]], TODAY(), "Y")</f>
        <v>60</v>
      </c>
      <c r="W2770" t="str" cm="1">
        <f t="array" aca="1" ref="W2770" ca="1">_xlfn.IFS(Table4[[#This Row],[Age]]&lt;25, "Under 25",Table4[[#This Row],[Age]]=34, "25-34", Table4[[#This Row],[Age]]&lt;=49, "35-49", Table4[[#This Row],[Age]]&lt;=64, "50-64", Table4[[#This Row],[Age]]&gt;=65, "65+")</f>
        <v>50-64</v>
      </c>
      <c r="X2770" t="str">
        <f>_xlfn.XLOOKUP(Table4[[#This Row],[StoreID]],Stores!A:A,Stores!B:B, "Not found")</f>
        <v>MegaMart Peckmouth</v>
      </c>
      <c r="Y2770" t="str">
        <f>_xlfn.XLOOKUP(Table4[[#This Row],[StoreID]],Stores!A:A,Stores!C:C, "Not Found")</f>
        <v>Peckmouth</v>
      </c>
      <c r="Z2770" t="str">
        <f>_xlfn.XLOOKUP(Table4[[#This Row],[StoreID]],Stores!A:A,Stores!D:D, "Not Found")</f>
        <v>East</v>
      </c>
    </row>
    <row r="2771" spans="1:26">
      <c r="A2771" t="s">
        <v>3637</v>
      </c>
      <c r="B2771" s="1">
        <v>45784</v>
      </c>
      <c r="C2771" t="s">
        <v>262</v>
      </c>
      <c r="D2771" t="s">
        <v>778</v>
      </c>
      <c r="E2771" t="s">
        <v>846</v>
      </c>
      <c r="F2771">
        <v>1</v>
      </c>
      <c r="G2771">
        <v>0.15</v>
      </c>
      <c r="H2771" t="s">
        <v>868</v>
      </c>
      <c r="I2771" s="4">
        <f>Table4[[#This Row],[Quantity]]*Table4[[#This Row],[UnitPrice]]</f>
        <v>1015.76</v>
      </c>
      <c r="J2771" s="4">
        <f>Table4[[#This Row],[Gross Revenue]]*(1-Table4[[#This Row],[Discount]])</f>
        <v>863.39599999999996</v>
      </c>
      <c r="K2771" s="4">
        <f>Table4[[#This Row],[Quantity]]*Table4[[#This Row],[CostPrice]]</f>
        <v>584.4</v>
      </c>
      <c r="L2771" s="4">
        <f>Table4[[#This Row],[Net Revenue]]-Table4[[#This Row],[Total Cost]]</f>
        <v>278.99599999999998</v>
      </c>
      <c r="M2771" t="str">
        <f>_xlfn.XLOOKUP(Table4[[#This Row],[ProductID]], Products!A:A,Products!B:B, "Not Found")</f>
        <v>Behavior Dairy</v>
      </c>
      <c r="N2771" t="str">
        <f>TEXT(Table4[[#This Row],[Date]], "mmm")</f>
        <v>May</v>
      </c>
      <c r="O2771" t="str">
        <f>TEXT(Table4[[#This Row],[Date]], "yyyy")</f>
        <v>2025</v>
      </c>
      <c r="P2771" t="str">
        <f>_xlfn.XLOOKUP(Table4[[#This Row],[ProductID]],Products!A:A,Products!C:C, "Not Found")</f>
        <v>Groceries</v>
      </c>
      <c r="Q2771" t="str">
        <f>_xlfn.XLOOKUP(Table4[[#This Row],[ProductID]],Products!A:A,Products!D:D,"Not Found")</f>
        <v>Dairy</v>
      </c>
      <c r="R2771">
        <f>_xlfn.XLOOKUP(Table4[[#This Row],[ProductID]],Products!A:A,Products!E:E,"Not Found")</f>
        <v>1015.76</v>
      </c>
      <c r="S2771">
        <f>_xlfn.XLOOKUP(Table4[[#This Row],[ProductID]],Products!A:A,Products!F:F, "Not Found")</f>
        <v>584.4</v>
      </c>
      <c r="T2771" t="str">
        <f>_xlfn.XLOOKUP(Table4[[#This Row],[CustomerID]],Customers!A:A,Customers!D:D, "Not Found")</f>
        <v>M</v>
      </c>
      <c r="U2771" s="6">
        <f>_xlfn.XLOOKUP(Table4[[#This Row],[CustomerID]],Customers!A:A,Customers!E:E, "Not Found")</f>
        <v>24029</v>
      </c>
      <c r="V2771">
        <f ca="1">DATEDIF(Table4[[#This Row],[CustomerBirthday]], TODAY(), "Y")</f>
        <v>60</v>
      </c>
      <c r="W2771" t="str" cm="1">
        <f t="array" aca="1" ref="W2771" ca="1">_xlfn.IFS(Table4[[#This Row],[Age]]&lt;25, "Under 25",Table4[[#This Row],[Age]]=34, "25-34", Table4[[#This Row],[Age]]&lt;=49, "35-49", Table4[[#This Row],[Age]]&lt;=64, "50-64", Table4[[#This Row],[Age]]&gt;=65, "65+")</f>
        <v>50-64</v>
      </c>
      <c r="X2771" t="str">
        <f>_xlfn.XLOOKUP(Table4[[#This Row],[StoreID]],Stores!A:A,Stores!B:B, "Not found")</f>
        <v>MegaMart Johnmouth</v>
      </c>
      <c r="Y2771" t="str">
        <f>_xlfn.XLOOKUP(Table4[[#This Row],[StoreID]],Stores!A:A,Stores!C:C, "Not Found")</f>
        <v>Johnmouth</v>
      </c>
      <c r="Z2771" t="str">
        <f>_xlfn.XLOOKUP(Table4[[#This Row],[StoreID]],Stores!A:A,Stores!D:D, "Not Found")</f>
        <v>East</v>
      </c>
    </row>
    <row r="2772" spans="1:26">
      <c r="A2772" t="s">
        <v>3638</v>
      </c>
      <c r="B2772" s="1">
        <v>45272</v>
      </c>
      <c r="C2772" t="s">
        <v>469</v>
      </c>
      <c r="D2772" t="s">
        <v>816</v>
      </c>
      <c r="E2772" t="s">
        <v>846</v>
      </c>
      <c r="F2772">
        <v>4</v>
      </c>
      <c r="G2772">
        <v>0</v>
      </c>
      <c r="H2772" t="s">
        <v>871</v>
      </c>
      <c r="I2772" s="4">
        <f>Table4[[#This Row],[Quantity]]*Table4[[#This Row],[UnitPrice]]</f>
        <v>7516.32</v>
      </c>
      <c r="J2772" s="4">
        <f>Table4[[#This Row],[Gross Revenue]]*(1-Table4[[#This Row],[Discount]])</f>
        <v>7516.32</v>
      </c>
      <c r="K2772" s="4">
        <f>Table4[[#This Row],[Quantity]]*Table4[[#This Row],[CostPrice]]</f>
        <v>4018.24</v>
      </c>
      <c r="L2772" s="4">
        <f>Table4[[#This Row],[Net Revenue]]-Table4[[#This Row],[Total Cost]]</f>
        <v>3498.08</v>
      </c>
      <c r="M2772" t="str">
        <f>_xlfn.XLOOKUP(Table4[[#This Row],[ProductID]], Products!A:A,Products!B:B, "Not Found")</f>
        <v>Set Dairy</v>
      </c>
      <c r="N2772" t="str">
        <f>TEXT(Table4[[#This Row],[Date]], "mmm")</f>
        <v>Dec</v>
      </c>
      <c r="O2772" t="str">
        <f>TEXT(Table4[[#This Row],[Date]], "yyyy")</f>
        <v>2023</v>
      </c>
      <c r="P2772" t="str">
        <f>_xlfn.XLOOKUP(Table4[[#This Row],[ProductID]],Products!A:A,Products!C:C, "Not Found")</f>
        <v>Groceries</v>
      </c>
      <c r="Q2772" t="str">
        <f>_xlfn.XLOOKUP(Table4[[#This Row],[ProductID]],Products!A:A,Products!D:D,"Not Found")</f>
        <v>Dairy</v>
      </c>
      <c r="R2772">
        <f>_xlfn.XLOOKUP(Table4[[#This Row],[ProductID]],Products!A:A,Products!E:E,"Not Found")</f>
        <v>1879.08</v>
      </c>
      <c r="S2772">
        <f>_xlfn.XLOOKUP(Table4[[#This Row],[ProductID]],Products!A:A,Products!F:F, "Not Found")</f>
        <v>1004.56</v>
      </c>
      <c r="T2772" t="str">
        <f>_xlfn.XLOOKUP(Table4[[#This Row],[CustomerID]],Customers!A:A,Customers!D:D, "Not Found")</f>
        <v>F</v>
      </c>
      <c r="U2772" s="6">
        <f>_xlfn.XLOOKUP(Table4[[#This Row],[CustomerID]],Customers!A:A,Customers!E:E, "Not Found")</f>
        <v>27978</v>
      </c>
      <c r="V2772">
        <f ca="1">DATEDIF(Table4[[#This Row],[CustomerBirthday]], TODAY(), "Y")</f>
        <v>49</v>
      </c>
      <c r="W2772" t="str" cm="1">
        <f t="array" aca="1" ref="W2772" ca="1">_xlfn.IFS(Table4[[#This Row],[Age]]&lt;25, "Under 25",Table4[[#This Row],[Age]]=34, "25-34", Table4[[#This Row],[Age]]&lt;=49, "35-49", Table4[[#This Row],[Age]]&lt;=64, "50-64", Table4[[#This Row],[Age]]&gt;=65, "65+")</f>
        <v>35-49</v>
      </c>
      <c r="X2772" t="str">
        <f>_xlfn.XLOOKUP(Table4[[#This Row],[StoreID]],Stores!A:A,Stores!B:B, "Not found")</f>
        <v>MegaMart Johnmouth</v>
      </c>
      <c r="Y2772" t="str">
        <f>_xlfn.XLOOKUP(Table4[[#This Row],[StoreID]],Stores!A:A,Stores!C:C, "Not Found")</f>
        <v>Johnmouth</v>
      </c>
      <c r="Z2772" t="str">
        <f>_xlfn.XLOOKUP(Table4[[#This Row],[StoreID]],Stores!A:A,Stores!D:D, "Not Found")</f>
        <v>East</v>
      </c>
    </row>
    <row r="2773" spans="1:26">
      <c r="A2773" t="s">
        <v>3639</v>
      </c>
      <c r="B2773" s="1">
        <v>45442</v>
      </c>
      <c r="C2773" t="s">
        <v>28</v>
      </c>
      <c r="D2773" t="s">
        <v>786</v>
      </c>
      <c r="E2773" t="s">
        <v>846</v>
      </c>
      <c r="F2773">
        <v>4</v>
      </c>
      <c r="G2773">
        <v>0</v>
      </c>
      <c r="H2773" t="s">
        <v>865</v>
      </c>
      <c r="I2773" s="4">
        <f>Table4[[#This Row],[Quantity]]*Table4[[#This Row],[UnitPrice]]</f>
        <v>116.96</v>
      </c>
      <c r="J2773" s="4">
        <f>Table4[[#This Row],[Gross Revenue]]*(1-Table4[[#This Row],[Discount]])</f>
        <v>116.96</v>
      </c>
      <c r="K2773" s="4">
        <f>Table4[[#This Row],[Quantity]]*Table4[[#This Row],[CostPrice]]</f>
        <v>61.12</v>
      </c>
      <c r="L2773" s="4">
        <f>Table4[[#This Row],[Net Revenue]]-Table4[[#This Row],[Total Cost]]</f>
        <v>55.839999999999996</v>
      </c>
      <c r="M2773" t="str">
        <f>_xlfn.XLOOKUP(Table4[[#This Row],[ProductID]], Products!A:A,Products!B:B, "Not Found")</f>
        <v>National Watches</v>
      </c>
      <c r="N2773" t="str">
        <f>TEXT(Table4[[#This Row],[Date]], "mmm")</f>
        <v>May</v>
      </c>
      <c r="O2773" t="str">
        <f>TEXT(Table4[[#This Row],[Date]], "yyyy")</f>
        <v>2024</v>
      </c>
      <c r="P2773" t="str">
        <f>_xlfn.XLOOKUP(Table4[[#This Row],[ProductID]],Products!A:A,Products!C:C, "Not Found")</f>
        <v>Fashion</v>
      </c>
      <c r="Q2773" t="str">
        <f>_xlfn.XLOOKUP(Table4[[#This Row],[ProductID]],Products!A:A,Products!D:D,"Not Found")</f>
        <v>Watches</v>
      </c>
      <c r="R2773">
        <f>_xlfn.XLOOKUP(Table4[[#This Row],[ProductID]],Products!A:A,Products!E:E,"Not Found")</f>
        <v>29.24</v>
      </c>
      <c r="S2773">
        <f>_xlfn.XLOOKUP(Table4[[#This Row],[ProductID]],Products!A:A,Products!F:F, "Not Found")</f>
        <v>15.28</v>
      </c>
      <c r="T2773" t="str">
        <f>_xlfn.XLOOKUP(Table4[[#This Row],[CustomerID]],Customers!A:A,Customers!D:D, "Not Found")</f>
        <v>M</v>
      </c>
      <c r="U2773" s="6">
        <f>_xlfn.XLOOKUP(Table4[[#This Row],[CustomerID]],Customers!A:A,Customers!E:E, "Not Found")</f>
        <v>31688</v>
      </c>
      <c r="V2773">
        <f ca="1">DATEDIF(Table4[[#This Row],[CustomerBirthday]], TODAY(), "Y")</f>
        <v>39</v>
      </c>
      <c r="W2773" t="str" cm="1">
        <f t="array" aca="1" ref="W2773" ca="1">_xlfn.IFS(Table4[[#This Row],[Age]]&lt;25, "Under 25",Table4[[#This Row],[Age]]=34, "25-34", Table4[[#This Row],[Age]]&lt;=49, "35-49", Table4[[#This Row],[Age]]&lt;=64, "50-64", Table4[[#This Row],[Age]]&gt;=65, "65+")</f>
        <v>35-49</v>
      </c>
      <c r="X2773" t="str">
        <f>_xlfn.XLOOKUP(Table4[[#This Row],[StoreID]],Stores!A:A,Stores!B:B, "Not found")</f>
        <v>MegaMart Johnmouth</v>
      </c>
      <c r="Y2773" t="str">
        <f>_xlfn.XLOOKUP(Table4[[#This Row],[StoreID]],Stores!A:A,Stores!C:C, "Not Found")</f>
        <v>Johnmouth</v>
      </c>
      <c r="Z2773" t="str">
        <f>_xlfn.XLOOKUP(Table4[[#This Row],[StoreID]],Stores!A:A,Stores!D:D, "Not Found")</f>
        <v>East</v>
      </c>
    </row>
    <row r="2774" spans="1:26">
      <c r="A2774" t="s">
        <v>3640</v>
      </c>
      <c r="B2774" s="1">
        <v>45232</v>
      </c>
      <c r="C2774" t="s">
        <v>454</v>
      </c>
      <c r="D2774" t="s">
        <v>798</v>
      </c>
      <c r="E2774" t="s">
        <v>835</v>
      </c>
      <c r="F2774">
        <v>1</v>
      </c>
      <c r="G2774">
        <v>0.1</v>
      </c>
      <c r="H2774" t="s">
        <v>875</v>
      </c>
      <c r="I2774" s="4">
        <f>Table4[[#This Row],[Quantity]]*Table4[[#This Row],[UnitPrice]]</f>
        <v>1501.46</v>
      </c>
      <c r="J2774" s="4">
        <f>Table4[[#This Row],[Gross Revenue]]*(1-Table4[[#This Row],[Discount]])</f>
        <v>1351.3140000000001</v>
      </c>
      <c r="K2774" s="4">
        <f>Table4[[#This Row],[Quantity]]*Table4[[#This Row],[CostPrice]]</f>
        <v>1167.73</v>
      </c>
      <c r="L2774" s="4">
        <f>Table4[[#This Row],[Net Revenue]]-Table4[[#This Row],[Total Cost]]</f>
        <v>183.58400000000006</v>
      </c>
      <c r="M2774" t="str">
        <f>_xlfn.XLOOKUP(Table4[[#This Row],[ProductID]], Products!A:A,Products!B:B, "Not Found")</f>
        <v>New Watches</v>
      </c>
      <c r="N2774" t="str">
        <f>TEXT(Table4[[#This Row],[Date]], "mmm")</f>
        <v>Nov</v>
      </c>
      <c r="O2774" t="str">
        <f>TEXT(Table4[[#This Row],[Date]], "yyyy")</f>
        <v>2023</v>
      </c>
      <c r="P2774" t="str">
        <f>_xlfn.XLOOKUP(Table4[[#This Row],[ProductID]],Products!A:A,Products!C:C, "Not Found")</f>
        <v>Fashion</v>
      </c>
      <c r="Q2774" t="str">
        <f>_xlfn.XLOOKUP(Table4[[#This Row],[ProductID]],Products!A:A,Products!D:D,"Not Found")</f>
        <v>Watches</v>
      </c>
      <c r="R2774">
        <f>_xlfn.XLOOKUP(Table4[[#This Row],[ProductID]],Products!A:A,Products!E:E,"Not Found")</f>
        <v>1501.46</v>
      </c>
      <c r="S2774">
        <f>_xlfn.XLOOKUP(Table4[[#This Row],[ProductID]],Products!A:A,Products!F:F, "Not Found")</f>
        <v>1167.73</v>
      </c>
      <c r="T2774" t="str">
        <f>_xlfn.XLOOKUP(Table4[[#This Row],[CustomerID]],Customers!A:A,Customers!D:D, "Not Found")</f>
        <v>F</v>
      </c>
      <c r="U2774" s="6">
        <f>_xlfn.XLOOKUP(Table4[[#This Row],[CustomerID]],Customers!A:A,Customers!E:E, "Not Found")</f>
        <v>32818</v>
      </c>
      <c r="V2774">
        <f ca="1">DATEDIF(Table4[[#This Row],[CustomerBirthday]], TODAY(), "Y")</f>
        <v>36</v>
      </c>
      <c r="W2774" t="str" cm="1">
        <f t="array" aca="1" ref="W2774" ca="1">_xlfn.IFS(Table4[[#This Row],[Age]]&lt;25, "Under 25",Table4[[#This Row],[Age]]=34, "25-34", Table4[[#This Row],[Age]]&lt;=49, "35-49", Table4[[#This Row],[Age]]&lt;=64, "50-64", Table4[[#This Row],[Age]]&gt;=65, "65+")</f>
        <v>35-49</v>
      </c>
      <c r="X2774" t="str">
        <f>_xlfn.XLOOKUP(Table4[[#This Row],[StoreID]],Stores!A:A,Stores!B:B, "Not found")</f>
        <v>MegaMart Peckmouth</v>
      </c>
      <c r="Y2774" t="str">
        <f>_xlfn.XLOOKUP(Table4[[#This Row],[StoreID]],Stores!A:A,Stores!C:C, "Not Found")</f>
        <v>Peckmouth</v>
      </c>
      <c r="Z2774" t="str">
        <f>_xlfn.XLOOKUP(Table4[[#This Row],[StoreID]],Stores!A:A,Stores!D:D, "Not Found")</f>
        <v>East</v>
      </c>
    </row>
    <row r="2775" spans="1:26">
      <c r="A2775" t="s">
        <v>3641</v>
      </c>
      <c r="B2775" s="1">
        <v>45313</v>
      </c>
      <c r="C2775" t="s">
        <v>653</v>
      </c>
      <c r="D2775" t="s">
        <v>718</v>
      </c>
      <c r="E2775" t="s">
        <v>839</v>
      </c>
      <c r="F2775">
        <v>5</v>
      </c>
      <c r="G2775">
        <v>0.1</v>
      </c>
      <c r="H2775" t="s">
        <v>875</v>
      </c>
      <c r="I2775" s="4">
        <f>Table4[[#This Row],[Quantity]]*Table4[[#This Row],[UnitPrice]]</f>
        <v>1688.15</v>
      </c>
      <c r="J2775" s="4">
        <f>Table4[[#This Row],[Gross Revenue]]*(1-Table4[[#This Row],[Discount]])</f>
        <v>1519.335</v>
      </c>
      <c r="K2775" s="4">
        <f>Table4[[#This Row],[Quantity]]*Table4[[#This Row],[CostPrice]]</f>
        <v>845.15</v>
      </c>
      <c r="L2775" s="4">
        <f>Table4[[#This Row],[Net Revenue]]-Table4[[#This Row],[Total Cost]]</f>
        <v>674.18500000000006</v>
      </c>
      <c r="M2775" t="str">
        <f>_xlfn.XLOOKUP(Table4[[#This Row],[ProductID]], Products!A:A,Products!B:B, "Not Found")</f>
        <v>Here Footwear</v>
      </c>
      <c r="N2775" t="str">
        <f>TEXT(Table4[[#This Row],[Date]], "mmm")</f>
        <v>Jan</v>
      </c>
      <c r="O2775" t="str">
        <f>TEXT(Table4[[#This Row],[Date]], "yyyy")</f>
        <v>2024</v>
      </c>
      <c r="P2775" t="str">
        <f>_xlfn.XLOOKUP(Table4[[#This Row],[ProductID]],Products!A:A,Products!C:C, "Not Found")</f>
        <v>Fashion</v>
      </c>
      <c r="Q2775" t="str">
        <f>_xlfn.XLOOKUP(Table4[[#This Row],[ProductID]],Products!A:A,Products!D:D,"Not Found")</f>
        <v>Footwear</v>
      </c>
      <c r="R2775">
        <f>_xlfn.XLOOKUP(Table4[[#This Row],[ProductID]],Products!A:A,Products!E:E,"Not Found")</f>
        <v>337.63</v>
      </c>
      <c r="S2775">
        <f>_xlfn.XLOOKUP(Table4[[#This Row],[ProductID]],Products!A:A,Products!F:F, "Not Found")</f>
        <v>169.03</v>
      </c>
      <c r="T2775" t="str">
        <f>_xlfn.XLOOKUP(Table4[[#This Row],[CustomerID]],Customers!A:A,Customers!D:D, "Not Found")</f>
        <v>F</v>
      </c>
      <c r="U2775" s="6">
        <f>_xlfn.XLOOKUP(Table4[[#This Row],[CustomerID]],Customers!A:A,Customers!E:E, "Not Found")</f>
        <v>27579</v>
      </c>
      <c r="V2775">
        <f ca="1">DATEDIF(Table4[[#This Row],[CustomerBirthday]], TODAY(), "Y")</f>
        <v>51</v>
      </c>
      <c r="W2775" t="str" cm="1">
        <f t="array" aca="1" ref="W2775" ca="1">_xlfn.IFS(Table4[[#This Row],[Age]]&lt;25, "Under 25",Table4[[#This Row],[Age]]=34, "25-34", Table4[[#This Row],[Age]]&lt;=49, "35-49", Table4[[#This Row],[Age]]&lt;=64, "50-64", Table4[[#This Row],[Age]]&gt;=65, "65+")</f>
        <v>50-64</v>
      </c>
      <c r="X2775" t="str">
        <f>_xlfn.XLOOKUP(Table4[[#This Row],[StoreID]],Stores!A:A,Stores!B:B, "Not found")</f>
        <v>MegaMart New Michele</v>
      </c>
      <c r="Y2775" t="str">
        <f>_xlfn.XLOOKUP(Table4[[#This Row],[StoreID]],Stores!A:A,Stores!C:C, "Not Found")</f>
        <v>New Michele</v>
      </c>
      <c r="Z2775" t="str">
        <f>_xlfn.XLOOKUP(Table4[[#This Row],[StoreID]],Stores!A:A,Stores!D:D, "Not Found")</f>
        <v>West</v>
      </c>
    </row>
    <row r="2776" spans="1:26">
      <c r="A2776" t="s">
        <v>3642</v>
      </c>
      <c r="B2776" s="1">
        <v>45839</v>
      </c>
      <c r="C2776" t="s">
        <v>647</v>
      </c>
      <c r="D2776" t="s">
        <v>804</v>
      </c>
      <c r="E2776" t="s">
        <v>846</v>
      </c>
      <c r="F2776">
        <v>4</v>
      </c>
      <c r="G2776">
        <v>0.15</v>
      </c>
      <c r="H2776" t="s">
        <v>871</v>
      </c>
      <c r="I2776" s="4">
        <f>Table4[[#This Row],[Quantity]]*Table4[[#This Row],[UnitPrice]]</f>
        <v>2163.7600000000002</v>
      </c>
      <c r="J2776" s="4">
        <f>Table4[[#This Row],[Gross Revenue]]*(1-Table4[[#This Row],[Discount]])</f>
        <v>1839.1960000000001</v>
      </c>
      <c r="K2776" s="4">
        <f>Table4[[#This Row],[Quantity]]*Table4[[#This Row],[CostPrice]]</f>
        <v>1593</v>
      </c>
      <c r="L2776" s="4">
        <f>Table4[[#This Row],[Net Revenue]]-Table4[[#This Row],[Total Cost]]</f>
        <v>246.19600000000014</v>
      </c>
      <c r="M2776" t="str">
        <f>_xlfn.XLOOKUP(Table4[[#This Row],[ProductID]], Products!A:A,Products!B:B, "Not Found")</f>
        <v>Church Clothing</v>
      </c>
      <c r="N2776" t="str">
        <f>TEXT(Table4[[#This Row],[Date]], "mmm")</f>
        <v>Jul</v>
      </c>
      <c r="O2776" t="str">
        <f>TEXT(Table4[[#This Row],[Date]], "yyyy")</f>
        <v>2025</v>
      </c>
      <c r="P2776" t="str">
        <f>_xlfn.XLOOKUP(Table4[[#This Row],[ProductID]],Products!A:A,Products!C:C, "Not Found")</f>
        <v>Fashion</v>
      </c>
      <c r="Q2776" t="str">
        <f>_xlfn.XLOOKUP(Table4[[#This Row],[ProductID]],Products!A:A,Products!D:D,"Not Found")</f>
        <v>Clothing</v>
      </c>
      <c r="R2776">
        <f>_xlfn.XLOOKUP(Table4[[#This Row],[ProductID]],Products!A:A,Products!E:E,"Not Found")</f>
        <v>540.94000000000005</v>
      </c>
      <c r="S2776">
        <f>_xlfn.XLOOKUP(Table4[[#This Row],[ProductID]],Products!A:A,Products!F:F, "Not Found")</f>
        <v>398.25</v>
      </c>
      <c r="T2776" t="str">
        <f>_xlfn.XLOOKUP(Table4[[#This Row],[CustomerID]],Customers!A:A,Customers!D:D, "Not Found")</f>
        <v>M</v>
      </c>
      <c r="U2776" s="6">
        <f>_xlfn.XLOOKUP(Table4[[#This Row],[CustomerID]],Customers!A:A,Customers!E:E, "Not Found")</f>
        <v>33196</v>
      </c>
      <c r="V2776">
        <f ca="1">DATEDIF(Table4[[#This Row],[CustomerBirthday]], TODAY(), "Y")</f>
        <v>35</v>
      </c>
      <c r="W2776" t="str" cm="1">
        <f t="array" aca="1" ref="W2776" ca="1">_xlfn.IFS(Table4[[#This Row],[Age]]&lt;25, "Under 25",Table4[[#This Row],[Age]]=34, "25-34", Table4[[#This Row],[Age]]&lt;=49, "35-49", Table4[[#This Row],[Age]]&lt;=64, "50-64", Table4[[#This Row],[Age]]&gt;=65, "65+")</f>
        <v>35-49</v>
      </c>
      <c r="X2776" t="str">
        <f>_xlfn.XLOOKUP(Table4[[#This Row],[StoreID]],Stores!A:A,Stores!B:B, "Not found")</f>
        <v>MegaMart Johnmouth</v>
      </c>
      <c r="Y2776" t="str">
        <f>_xlfn.XLOOKUP(Table4[[#This Row],[StoreID]],Stores!A:A,Stores!C:C, "Not Found")</f>
        <v>Johnmouth</v>
      </c>
      <c r="Z2776" t="str">
        <f>_xlfn.XLOOKUP(Table4[[#This Row],[StoreID]],Stores!A:A,Stores!D:D, "Not Found")</f>
        <v>East</v>
      </c>
    </row>
    <row r="2777" spans="1:26">
      <c r="A2777" t="s">
        <v>3643</v>
      </c>
      <c r="B2777" s="1">
        <v>45527</v>
      </c>
      <c r="C2777" t="s">
        <v>382</v>
      </c>
      <c r="D2777" t="s">
        <v>806</v>
      </c>
      <c r="E2777" t="s">
        <v>835</v>
      </c>
      <c r="F2777">
        <v>4</v>
      </c>
      <c r="G2777">
        <v>0.1</v>
      </c>
      <c r="H2777" t="s">
        <v>865</v>
      </c>
      <c r="I2777" s="4">
        <f>Table4[[#This Row],[Quantity]]*Table4[[#This Row],[UnitPrice]]</f>
        <v>6982.44</v>
      </c>
      <c r="J2777" s="4">
        <f>Table4[[#This Row],[Gross Revenue]]*(1-Table4[[#This Row],[Discount]])</f>
        <v>6284.1959999999999</v>
      </c>
      <c r="K2777" s="4">
        <f>Table4[[#This Row],[Quantity]]*Table4[[#This Row],[CostPrice]]</f>
        <v>5289.76</v>
      </c>
      <c r="L2777" s="4">
        <f>Table4[[#This Row],[Net Revenue]]-Table4[[#This Row],[Total Cost]]</f>
        <v>994.43599999999969</v>
      </c>
      <c r="M2777" t="str">
        <f>_xlfn.XLOOKUP(Table4[[#This Row],[ProductID]], Products!A:A,Products!B:B, "Not Found")</f>
        <v>Piece Headphones</v>
      </c>
      <c r="N2777" t="str">
        <f>TEXT(Table4[[#This Row],[Date]], "mmm")</f>
        <v>Aug</v>
      </c>
      <c r="O2777" t="str">
        <f>TEXT(Table4[[#This Row],[Date]], "yyyy")</f>
        <v>2024</v>
      </c>
      <c r="P2777" t="str">
        <f>_xlfn.XLOOKUP(Table4[[#This Row],[ProductID]],Products!A:A,Products!C:C, "Not Found")</f>
        <v>Electronics</v>
      </c>
      <c r="Q2777" t="str">
        <f>_xlfn.XLOOKUP(Table4[[#This Row],[ProductID]],Products!A:A,Products!D:D,"Not Found")</f>
        <v>Headphones</v>
      </c>
      <c r="R2777">
        <f>_xlfn.XLOOKUP(Table4[[#This Row],[ProductID]],Products!A:A,Products!E:E,"Not Found")</f>
        <v>1745.61</v>
      </c>
      <c r="S2777">
        <f>_xlfn.XLOOKUP(Table4[[#This Row],[ProductID]],Products!A:A,Products!F:F, "Not Found")</f>
        <v>1322.44</v>
      </c>
      <c r="T2777" t="str">
        <f>_xlfn.XLOOKUP(Table4[[#This Row],[CustomerID]],Customers!A:A,Customers!D:D, "Not Found")</f>
        <v>F</v>
      </c>
      <c r="U2777" s="6">
        <f>_xlfn.XLOOKUP(Table4[[#This Row],[CustomerID]],Customers!A:A,Customers!E:E, "Not Found")</f>
        <v>35236</v>
      </c>
      <c r="V2777">
        <f ca="1">DATEDIF(Table4[[#This Row],[CustomerBirthday]], TODAY(), "Y")</f>
        <v>30</v>
      </c>
      <c r="W2777" t="str" cm="1">
        <f t="array" aca="1" ref="W2777" ca="1">_xlfn.IFS(Table4[[#This Row],[Age]]&lt;25, "Under 25",Table4[[#This Row],[Age]]=34, "25-34", Table4[[#This Row],[Age]]&lt;=49, "35-49", Table4[[#This Row],[Age]]&lt;=64, "50-64", Table4[[#This Row],[Age]]&gt;=65, "65+")</f>
        <v>35-49</v>
      </c>
      <c r="X2777" t="str">
        <f>_xlfn.XLOOKUP(Table4[[#This Row],[StoreID]],Stores!A:A,Stores!B:B, "Not found")</f>
        <v>MegaMart Peckmouth</v>
      </c>
      <c r="Y2777" t="str">
        <f>_xlfn.XLOOKUP(Table4[[#This Row],[StoreID]],Stores!A:A,Stores!C:C, "Not Found")</f>
        <v>Peckmouth</v>
      </c>
      <c r="Z2777" t="str">
        <f>_xlfn.XLOOKUP(Table4[[#This Row],[StoreID]],Stores!A:A,Stores!D:D, "Not Found")</f>
        <v>East</v>
      </c>
    </row>
    <row r="2778" spans="1:26">
      <c r="A2778" t="s">
        <v>3644</v>
      </c>
      <c r="B2778" s="1">
        <v>45517</v>
      </c>
      <c r="C2778" t="s">
        <v>320</v>
      </c>
      <c r="D2778" t="s">
        <v>812</v>
      </c>
      <c r="E2778" t="s">
        <v>835</v>
      </c>
      <c r="F2778">
        <v>5</v>
      </c>
      <c r="G2778">
        <v>0.15</v>
      </c>
      <c r="H2778" t="s">
        <v>871</v>
      </c>
      <c r="I2778" s="4">
        <f>Table4[[#This Row],[Quantity]]*Table4[[#This Row],[UnitPrice]]</f>
        <v>2822.1</v>
      </c>
      <c r="J2778" s="4">
        <f>Table4[[#This Row],[Gross Revenue]]*(1-Table4[[#This Row],[Discount]])</f>
        <v>2398.7849999999999</v>
      </c>
      <c r="K2778" s="4">
        <f>Table4[[#This Row],[Quantity]]*Table4[[#This Row],[CostPrice]]</f>
        <v>1469.8</v>
      </c>
      <c r="L2778" s="4">
        <f>Table4[[#This Row],[Net Revenue]]-Table4[[#This Row],[Total Cost]]</f>
        <v>928.9849999999999</v>
      </c>
      <c r="M2778" t="str">
        <f>_xlfn.XLOOKUP(Table4[[#This Row],[ProductID]], Products!A:A,Products!B:B, "Not Found")</f>
        <v>Soon Accessories</v>
      </c>
      <c r="N2778" t="str">
        <f>TEXT(Table4[[#This Row],[Date]], "mmm")</f>
        <v>Aug</v>
      </c>
      <c r="O2778" t="str">
        <f>TEXT(Table4[[#This Row],[Date]], "yyyy")</f>
        <v>2024</v>
      </c>
      <c r="P2778" t="str">
        <f>_xlfn.XLOOKUP(Table4[[#This Row],[ProductID]],Products!A:A,Products!C:C, "Not Found")</f>
        <v>Fashion</v>
      </c>
      <c r="Q2778" t="str">
        <f>_xlfn.XLOOKUP(Table4[[#This Row],[ProductID]],Products!A:A,Products!D:D,"Not Found")</f>
        <v>Accessories</v>
      </c>
      <c r="R2778">
        <f>_xlfn.XLOOKUP(Table4[[#This Row],[ProductID]],Products!A:A,Products!E:E,"Not Found")</f>
        <v>564.41999999999996</v>
      </c>
      <c r="S2778">
        <f>_xlfn.XLOOKUP(Table4[[#This Row],[ProductID]],Products!A:A,Products!F:F, "Not Found")</f>
        <v>293.95999999999998</v>
      </c>
      <c r="T2778" t="str">
        <f>_xlfn.XLOOKUP(Table4[[#This Row],[CustomerID]],Customers!A:A,Customers!D:D, "Not Found")</f>
        <v>M</v>
      </c>
      <c r="U2778" s="6">
        <f>_xlfn.XLOOKUP(Table4[[#This Row],[CustomerID]],Customers!A:A,Customers!E:E, "Not Found")</f>
        <v>28937</v>
      </c>
      <c r="V2778">
        <f ca="1">DATEDIF(Table4[[#This Row],[CustomerBirthday]], TODAY(), "Y")</f>
        <v>47</v>
      </c>
      <c r="W2778" t="str" cm="1">
        <f t="array" aca="1" ref="W2778" ca="1">_xlfn.IFS(Table4[[#This Row],[Age]]&lt;25, "Under 25",Table4[[#This Row],[Age]]=34, "25-34", Table4[[#This Row],[Age]]&lt;=49, "35-49", Table4[[#This Row],[Age]]&lt;=64, "50-64", Table4[[#This Row],[Age]]&gt;=65, "65+")</f>
        <v>35-49</v>
      </c>
      <c r="X2778" t="str">
        <f>_xlfn.XLOOKUP(Table4[[#This Row],[StoreID]],Stores!A:A,Stores!B:B, "Not found")</f>
        <v>MegaMart Peckmouth</v>
      </c>
      <c r="Y2778" t="str">
        <f>_xlfn.XLOOKUP(Table4[[#This Row],[StoreID]],Stores!A:A,Stores!C:C, "Not Found")</f>
        <v>Peckmouth</v>
      </c>
      <c r="Z2778" t="str">
        <f>_xlfn.XLOOKUP(Table4[[#This Row],[StoreID]],Stores!A:A,Stores!D:D, "Not Found")</f>
        <v>East</v>
      </c>
    </row>
    <row r="2779" spans="1:26">
      <c r="A2779" t="s">
        <v>3645</v>
      </c>
      <c r="B2779" s="1">
        <v>45536</v>
      </c>
      <c r="C2779" t="s">
        <v>693</v>
      </c>
      <c r="D2779" t="s">
        <v>766</v>
      </c>
      <c r="E2779" t="s">
        <v>846</v>
      </c>
      <c r="F2779">
        <v>5</v>
      </c>
      <c r="G2779">
        <v>0.1</v>
      </c>
      <c r="H2779" t="s">
        <v>875</v>
      </c>
      <c r="I2779" s="4">
        <f>Table4[[#This Row],[Quantity]]*Table4[[#This Row],[UnitPrice]]</f>
        <v>6136.2</v>
      </c>
      <c r="J2779" s="4">
        <f>Table4[[#This Row],[Gross Revenue]]*(1-Table4[[#This Row],[Discount]])</f>
        <v>5522.58</v>
      </c>
      <c r="K2779" s="4">
        <f>Table4[[#This Row],[Quantity]]*Table4[[#This Row],[CostPrice]]</f>
        <v>4885.45</v>
      </c>
      <c r="L2779" s="4">
        <f>Table4[[#This Row],[Net Revenue]]-Table4[[#This Row],[Total Cost]]</f>
        <v>637.13000000000011</v>
      </c>
      <c r="M2779" t="str">
        <f>_xlfn.XLOOKUP(Table4[[#This Row],[ProductID]], Products!A:A,Products!B:B, "Not Found")</f>
        <v>Firm Dairy</v>
      </c>
      <c r="N2779" t="str">
        <f>TEXT(Table4[[#This Row],[Date]], "mmm")</f>
        <v>Sep</v>
      </c>
      <c r="O2779" t="str">
        <f>TEXT(Table4[[#This Row],[Date]], "yyyy")</f>
        <v>2024</v>
      </c>
      <c r="P2779" t="str">
        <f>_xlfn.XLOOKUP(Table4[[#This Row],[ProductID]],Products!A:A,Products!C:C, "Not Found")</f>
        <v>Groceries</v>
      </c>
      <c r="Q2779" t="str">
        <f>_xlfn.XLOOKUP(Table4[[#This Row],[ProductID]],Products!A:A,Products!D:D,"Not Found")</f>
        <v>Dairy</v>
      </c>
      <c r="R2779">
        <f>_xlfn.XLOOKUP(Table4[[#This Row],[ProductID]],Products!A:A,Products!E:E,"Not Found")</f>
        <v>1227.24</v>
      </c>
      <c r="S2779">
        <f>_xlfn.XLOOKUP(Table4[[#This Row],[ProductID]],Products!A:A,Products!F:F, "Not Found")</f>
        <v>977.09</v>
      </c>
      <c r="T2779" t="str">
        <f>_xlfn.XLOOKUP(Table4[[#This Row],[CustomerID]],Customers!A:A,Customers!D:D, "Not Found")</f>
        <v>M</v>
      </c>
      <c r="U2779" s="6">
        <f>_xlfn.XLOOKUP(Table4[[#This Row],[CustomerID]],Customers!A:A,Customers!E:E, "Not Found")</f>
        <v>21086</v>
      </c>
      <c r="V2779">
        <f ca="1">DATEDIF(Table4[[#This Row],[CustomerBirthday]], TODAY(), "Y")</f>
        <v>68</v>
      </c>
      <c r="W2779" t="str" cm="1">
        <f t="array" aca="1" ref="W2779" ca="1">_xlfn.IFS(Table4[[#This Row],[Age]]&lt;25, "Under 25",Table4[[#This Row],[Age]]=34, "25-34", Table4[[#This Row],[Age]]&lt;=49, "35-49", Table4[[#This Row],[Age]]&lt;=64, "50-64", Table4[[#This Row],[Age]]&gt;=65, "65+")</f>
        <v>65+</v>
      </c>
      <c r="X2779" t="str">
        <f>_xlfn.XLOOKUP(Table4[[#This Row],[StoreID]],Stores!A:A,Stores!B:B, "Not found")</f>
        <v>MegaMart Johnmouth</v>
      </c>
      <c r="Y2779" t="str">
        <f>_xlfn.XLOOKUP(Table4[[#This Row],[StoreID]],Stores!A:A,Stores!C:C, "Not Found")</f>
        <v>Johnmouth</v>
      </c>
      <c r="Z2779" t="str">
        <f>_xlfn.XLOOKUP(Table4[[#This Row],[StoreID]],Stores!A:A,Stores!D:D, "Not Found")</f>
        <v>East</v>
      </c>
    </row>
    <row r="2780" spans="1:26">
      <c r="A2780" t="s">
        <v>3646</v>
      </c>
      <c r="B2780" s="1">
        <v>45358</v>
      </c>
      <c r="C2780" t="s">
        <v>563</v>
      </c>
      <c r="D2780" t="s">
        <v>747</v>
      </c>
      <c r="E2780" t="s">
        <v>831</v>
      </c>
      <c r="F2780">
        <v>3</v>
      </c>
      <c r="G2780">
        <v>0</v>
      </c>
      <c r="H2780" t="s">
        <v>875</v>
      </c>
      <c r="I2780" s="4">
        <f>Table4[[#This Row],[Quantity]]*Table4[[#This Row],[UnitPrice]]</f>
        <v>3404.3999999999996</v>
      </c>
      <c r="J2780" s="4">
        <f>Table4[[#This Row],[Gross Revenue]]*(1-Table4[[#This Row],[Discount]])</f>
        <v>3404.3999999999996</v>
      </c>
      <c r="K2780" s="4">
        <f>Table4[[#This Row],[Quantity]]*Table4[[#This Row],[CostPrice]]</f>
        <v>2025.3000000000002</v>
      </c>
      <c r="L2780" s="4">
        <f>Table4[[#This Row],[Net Revenue]]-Table4[[#This Row],[Total Cost]]</f>
        <v>1379.0999999999995</v>
      </c>
      <c r="M2780" t="str">
        <f>_xlfn.XLOOKUP(Table4[[#This Row],[ProductID]], Products!A:A,Products!B:B, "Not Found")</f>
        <v>World Watches</v>
      </c>
      <c r="N2780" t="str">
        <f>TEXT(Table4[[#This Row],[Date]], "mmm")</f>
        <v>Mar</v>
      </c>
      <c r="O2780" t="str">
        <f>TEXT(Table4[[#This Row],[Date]], "yyyy")</f>
        <v>2024</v>
      </c>
      <c r="P2780" t="str">
        <f>_xlfn.XLOOKUP(Table4[[#This Row],[ProductID]],Products!A:A,Products!C:C, "Not Found")</f>
        <v>Fashion</v>
      </c>
      <c r="Q2780" t="str">
        <f>_xlfn.XLOOKUP(Table4[[#This Row],[ProductID]],Products!A:A,Products!D:D,"Not Found")</f>
        <v>Watches</v>
      </c>
      <c r="R2780">
        <f>_xlfn.XLOOKUP(Table4[[#This Row],[ProductID]],Products!A:A,Products!E:E,"Not Found")</f>
        <v>1134.8</v>
      </c>
      <c r="S2780">
        <f>_xlfn.XLOOKUP(Table4[[#This Row],[ProductID]],Products!A:A,Products!F:F, "Not Found")</f>
        <v>675.1</v>
      </c>
      <c r="T2780" t="str">
        <f>_xlfn.XLOOKUP(Table4[[#This Row],[CustomerID]],Customers!A:A,Customers!D:D, "Not Found")</f>
        <v>M</v>
      </c>
      <c r="U2780" s="6">
        <f>_xlfn.XLOOKUP(Table4[[#This Row],[CustomerID]],Customers!A:A,Customers!E:E, "Not Found")</f>
        <v>24092</v>
      </c>
      <c r="V2780">
        <f ca="1">DATEDIF(Table4[[#This Row],[CustomerBirthday]], TODAY(), "Y")</f>
        <v>60</v>
      </c>
      <c r="W2780" t="str" cm="1">
        <f t="array" aca="1" ref="W2780" ca="1">_xlfn.IFS(Table4[[#This Row],[Age]]&lt;25, "Under 25",Table4[[#This Row],[Age]]=34, "25-34", Table4[[#This Row],[Age]]&lt;=49, "35-49", Table4[[#This Row],[Age]]&lt;=64, "50-64", Table4[[#This Row],[Age]]&gt;=65, "65+")</f>
        <v>50-64</v>
      </c>
      <c r="X2780" t="str">
        <f>_xlfn.XLOOKUP(Table4[[#This Row],[StoreID]],Stores!A:A,Stores!B:B, "Not found")</f>
        <v>MegaMart Jimenezborough</v>
      </c>
      <c r="Y2780" t="str">
        <f>_xlfn.XLOOKUP(Table4[[#This Row],[StoreID]],Stores!A:A,Stores!C:C, "Not Found")</f>
        <v>Jimenezborough</v>
      </c>
      <c r="Z2780" t="str">
        <f>_xlfn.XLOOKUP(Table4[[#This Row],[StoreID]],Stores!A:A,Stores!D:D, "Not Found")</f>
        <v>South</v>
      </c>
    </row>
    <row r="2781" spans="1:26">
      <c r="A2781" t="s">
        <v>3647</v>
      </c>
      <c r="B2781" s="1">
        <v>45513</v>
      </c>
      <c r="C2781" t="s">
        <v>567</v>
      </c>
      <c r="D2781" t="s">
        <v>808</v>
      </c>
      <c r="E2781" t="s">
        <v>831</v>
      </c>
      <c r="F2781">
        <v>5</v>
      </c>
      <c r="G2781">
        <v>0.15</v>
      </c>
      <c r="H2781" t="s">
        <v>871</v>
      </c>
      <c r="I2781" s="4">
        <f>Table4[[#This Row],[Quantity]]*Table4[[#This Row],[UnitPrice]]</f>
        <v>8175.05</v>
      </c>
      <c r="J2781" s="4">
        <f>Table4[[#This Row],[Gross Revenue]]*(1-Table4[[#This Row],[Discount]])</f>
        <v>6948.7924999999996</v>
      </c>
      <c r="K2781" s="4">
        <f>Table4[[#This Row],[Quantity]]*Table4[[#This Row],[CostPrice]]</f>
        <v>5216.45</v>
      </c>
      <c r="L2781" s="4">
        <f>Table4[[#This Row],[Net Revenue]]-Table4[[#This Row],[Total Cost]]</f>
        <v>1732.3424999999997</v>
      </c>
      <c r="M2781" t="str">
        <f>_xlfn.XLOOKUP(Table4[[#This Row],[ProductID]], Products!A:A,Products!B:B, "Not Found")</f>
        <v>Present Television</v>
      </c>
      <c r="N2781" t="str">
        <f>TEXT(Table4[[#This Row],[Date]], "mmm")</f>
        <v>Aug</v>
      </c>
      <c r="O2781" t="str">
        <f>TEXT(Table4[[#This Row],[Date]], "yyyy")</f>
        <v>2024</v>
      </c>
      <c r="P2781" t="str">
        <f>_xlfn.XLOOKUP(Table4[[#This Row],[ProductID]],Products!A:A,Products!C:C, "Not Found")</f>
        <v>Electronics</v>
      </c>
      <c r="Q2781" t="str">
        <f>_xlfn.XLOOKUP(Table4[[#This Row],[ProductID]],Products!A:A,Products!D:D,"Not Found")</f>
        <v>Television</v>
      </c>
      <c r="R2781">
        <f>_xlfn.XLOOKUP(Table4[[#This Row],[ProductID]],Products!A:A,Products!E:E,"Not Found")</f>
        <v>1635.01</v>
      </c>
      <c r="S2781">
        <f>_xlfn.XLOOKUP(Table4[[#This Row],[ProductID]],Products!A:A,Products!F:F, "Not Found")</f>
        <v>1043.29</v>
      </c>
      <c r="T2781" t="str">
        <f>_xlfn.XLOOKUP(Table4[[#This Row],[CustomerID]],Customers!A:A,Customers!D:D, "Not Found")</f>
        <v>M</v>
      </c>
      <c r="U2781" s="6">
        <f>_xlfn.XLOOKUP(Table4[[#This Row],[CustomerID]],Customers!A:A,Customers!E:E, "Not Found")</f>
        <v>29791</v>
      </c>
      <c r="V2781">
        <f ca="1">DATEDIF(Table4[[#This Row],[CustomerBirthday]], TODAY(), "Y")</f>
        <v>45</v>
      </c>
      <c r="W2781" t="str" cm="1">
        <f t="array" aca="1" ref="W2781" ca="1">_xlfn.IFS(Table4[[#This Row],[Age]]&lt;25, "Under 25",Table4[[#This Row],[Age]]=34, "25-34", Table4[[#This Row],[Age]]&lt;=49, "35-49", Table4[[#This Row],[Age]]&lt;=64, "50-64", Table4[[#This Row],[Age]]&gt;=65, "65+")</f>
        <v>35-49</v>
      </c>
      <c r="X2781" t="str">
        <f>_xlfn.XLOOKUP(Table4[[#This Row],[StoreID]],Stores!A:A,Stores!B:B, "Not found")</f>
        <v>MegaMart Jimenezborough</v>
      </c>
      <c r="Y2781" t="str">
        <f>_xlfn.XLOOKUP(Table4[[#This Row],[StoreID]],Stores!A:A,Stores!C:C, "Not Found")</f>
        <v>Jimenezborough</v>
      </c>
      <c r="Z2781" t="str">
        <f>_xlfn.XLOOKUP(Table4[[#This Row],[StoreID]],Stores!A:A,Stores!D:D, "Not Found")</f>
        <v>South</v>
      </c>
    </row>
    <row r="2782" spans="1:26">
      <c r="A2782" t="s">
        <v>3648</v>
      </c>
      <c r="B2782" s="1">
        <v>45902</v>
      </c>
      <c r="C2782" t="s">
        <v>664</v>
      </c>
      <c r="D2782" t="s">
        <v>772</v>
      </c>
      <c r="E2782" t="s">
        <v>835</v>
      </c>
      <c r="F2782">
        <v>2</v>
      </c>
      <c r="G2782">
        <v>0.05</v>
      </c>
      <c r="H2782" t="s">
        <v>871</v>
      </c>
      <c r="I2782" s="4">
        <f>Table4[[#This Row],[Quantity]]*Table4[[#This Row],[UnitPrice]]</f>
        <v>3756.94</v>
      </c>
      <c r="J2782" s="4">
        <f>Table4[[#This Row],[Gross Revenue]]*(1-Table4[[#This Row],[Discount]])</f>
        <v>3569.0929999999998</v>
      </c>
      <c r="K2782" s="4">
        <f>Table4[[#This Row],[Quantity]]*Table4[[#This Row],[CostPrice]]</f>
        <v>2029.82</v>
      </c>
      <c r="L2782" s="4">
        <f>Table4[[#This Row],[Net Revenue]]-Table4[[#This Row],[Total Cost]]</f>
        <v>1539.2729999999999</v>
      </c>
      <c r="M2782" t="str">
        <f>_xlfn.XLOOKUP(Table4[[#This Row],[ProductID]], Products!A:A,Products!B:B, "Not Found")</f>
        <v>And Footwear</v>
      </c>
      <c r="N2782" t="str">
        <f>TEXT(Table4[[#This Row],[Date]], "mmm")</f>
        <v>Sep</v>
      </c>
      <c r="O2782" t="str">
        <f>TEXT(Table4[[#This Row],[Date]], "yyyy")</f>
        <v>2025</v>
      </c>
      <c r="P2782" t="str">
        <f>_xlfn.XLOOKUP(Table4[[#This Row],[ProductID]],Products!A:A,Products!C:C, "Not Found")</f>
        <v>Fashion</v>
      </c>
      <c r="Q2782" t="str">
        <f>_xlfn.XLOOKUP(Table4[[#This Row],[ProductID]],Products!A:A,Products!D:D,"Not Found")</f>
        <v>Footwear</v>
      </c>
      <c r="R2782">
        <f>_xlfn.XLOOKUP(Table4[[#This Row],[ProductID]],Products!A:A,Products!E:E,"Not Found")</f>
        <v>1878.47</v>
      </c>
      <c r="S2782">
        <f>_xlfn.XLOOKUP(Table4[[#This Row],[ProductID]],Products!A:A,Products!F:F, "Not Found")</f>
        <v>1014.91</v>
      </c>
      <c r="T2782" t="str">
        <f>_xlfn.XLOOKUP(Table4[[#This Row],[CustomerID]],Customers!A:A,Customers!D:D, "Not Found")</f>
        <v>M</v>
      </c>
      <c r="U2782" s="6">
        <f>_xlfn.XLOOKUP(Table4[[#This Row],[CustomerID]],Customers!A:A,Customers!E:E, "Not Found")</f>
        <v>22243</v>
      </c>
      <c r="V2782">
        <f ca="1">DATEDIF(Table4[[#This Row],[CustomerBirthday]], TODAY(), "Y")</f>
        <v>65</v>
      </c>
      <c r="W2782" t="str" cm="1">
        <f t="array" aca="1" ref="W2782" ca="1">_xlfn.IFS(Table4[[#This Row],[Age]]&lt;25, "Under 25",Table4[[#This Row],[Age]]=34, "25-34", Table4[[#This Row],[Age]]&lt;=49, "35-49", Table4[[#This Row],[Age]]&lt;=64, "50-64", Table4[[#This Row],[Age]]&gt;=65, "65+")</f>
        <v>65+</v>
      </c>
      <c r="X2782" t="str">
        <f>_xlfn.XLOOKUP(Table4[[#This Row],[StoreID]],Stores!A:A,Stores!B:B, "Not found")</f>
        <v>MegaMart Peckmouth</v>
      </c>
      <c r="Y2782" t="str">
        <f>_xlfn.XLOOKUP(Table4[[#This Row],[StoreID]],Stores!A:A,Stores!C:C, "Not Found")</f>
        <v>Peckmouth</v>
      </c>
      <c r="Z2782" t="str">
        <f>_xlfn.XLOOKUP(Table4[[#This Row],[StoreID]],Stores!A:A,Stores!D:D, "Not Found")</f>
        <v>East</v>
      </c>
    </row>
    <row r="2783" spans="1:26">
      <c r="A2783" t="s">
        <v>3649</v>
      </c>
      <c r="B2783" s="1">
        <v>45826</v>
      </c>
      <c r="C2783" t="s">
        <v>36</v>
      </c>
      <c r="D2783" t="s">
        <v>816</v>
      </c>
      <c r="E2783" t="s">
        <v>842</v>
      </c>
      <c r="F2783">
        <v>1</v>
      </c>
      <c r="G2783">
        <v>0.1</v>
      </c>
      <c r="H2783" t="s">
        <v>875</v>
      </c>
      <c r="I2783" s="4">
        <f>Table4[[#This Row],[Quantity]]*Table4[[#This Row],[UnitPrice]]</f>
        <v>1879.08</v>
      </c>
      <c r="J2783" s="4">
        <f>Table4[[#This Row],[Gross Revenue]]*(1-Table4[[#This Row],[Discount]])</f>
        <v>1691.172</v>
      </c>
      <c r="K2783" s="4">
        <f>Table4[[#This Row],[Quantity]]*Table4[[#This Row],[CostPrice]]</f>
        <v>1004.56</v>
      </c>
      <c r="L2783" s="4">
        <f>Table4[[#This Row],[Net Revenue]]-Table4[[#This Row],[Total Cost]]</f>
        <v>686.61200000000008</v>
      </c>
      <c r="M2783" t="str">
        <f>_xlfn.XLOOKUP(Table4[[#This Row],[ProductID]], Products!A:A,Products!B:B, "Not Found")</f>
        <v>Set Dairy</v>
      </c>
      <c r="N2783" t="str">
        <f>TEXT(Table4[[#This Row],[Date]], "mmm")</f>
        <v>Jun</v>
      </c>
      <c r="O2783" t="str">
        <f>TEXT(Table4[[#This Row],[Date]], "yyyy")</f>
        <v>2025</v>
      </c>
      <c r="P2783" t="str">
        <f>_xlfn.XLOOKUP(Table4[[#This Row],[ProductID]],Products!A:A,Products!C:C, "Not Found")</f>
        <v>Groceries</v>
      </c>
      <c r="Q2783" t="str">
        <f>_xlfn.XLOOKUP(Table4[[#This Row],[ProductID]],Products!A:A,Products!D:D,"Not Found")</f>
        <v>Dairy</v>
      </c>
      <c r="R2783">
        <f>_xlfn.XLOOKUP(Table4[[#This Row],[ProductID]],Products!A:A,Products!E:E,"Not Found")</f>
        <v>1879.08</v>
      </c>
      <c r="S2783">
        <f>_xlfn.XLOOKUP(Table4[[#This Row],[ProductID]],Products!A:A,Products!F:F, "Not Found")</f>
        <v>1004.56</v>
      </c>
      <c r="T2783" t="str">
        <f>_xlfn.XLOOKUP(Table4[[#This Row],[CustomerID]],Customers!A:A,Customers!D:D, "Not Found")</f>
        <v>M</v>
      </c>
      <c r="U2783" s="6">
        <f>_xlfn.XLOOKUP(Table4[[#This Row],[CustomerID]],Customers!A:A,Customers!E:E, "Not Found")</f>
        <v>22233</v>
      </c>
      <c r="V2783">
        <f ca="1">DATEDIF(Table4[[#This Row],[CustomerBirthday]], TODAY(), "Y")</f>
        <v>65</v>
      </c>
      <c r="W2783" t="str" cm="1">
        <f t="array" aca="1" ref="W2783" ca="1">_xlfn.IFS(Table4[[#This Row],[Age]]&lt;25, "Under 25",Table4[[#This Row],[Age]]=34, "25-34", Table4[[#This Row],[Age]]&lt;=49, "35-49", Table4[[#This Row],[Age]]&lt;=64, "50-64", Table4[[#This Row],[Age]]&gt;=65, "65+")</f>
        <v>65+</v>
      </c>
      <c r="X2783" t="str">
        <f>_xlfn.XLOOKUP(Table4[[#This Row],[StoreID]],Stores!A:A,Stores!B:B, "Not found")</f>
        <v>MegaMart Brianahaven</v>
      </c>
      <c r="Y2783" t="str">
        <f>_xlfn.XLOOKUP(Table4[[#This Row],[StoreID]],Stores!A:A,Stores!C:C, "Not Found")</f>
        <v>Brianahaven</v>
      </c>
      <c r="Z2783" t="str">
        <f>_xlfn.XLOOKUP(Table4[[#This Row],[StoreID]],Stores!A:A,Stores!D:D, "Not Found")</f>
        <v>North</v>
      </c>
    </row>
    <row r="2784" spans="1:26">
      <c r="A2784" t="s">
        <v>3650</v>
      </c>
      <c r="B2784" s="1">
        <v>45305</v>
      </c>
      <c r="C2784" t="s">
        <v>101</v>
      </c>
      <c r="D2784" t="s">
        <v>778</v>
      </c>
      <c r="E2784" t="s">
        <v>842</v>
      </c>
      <c r="F2784">
        <v>5</v>
      </c>
      <c r="G2784">
        <v>0.15</v>
      </c>
      <c r="H2784" t="s">
        <v>868</v>
      </c>
      <c r="I2784" s="4">
        <f>Table4[[#This Row],[Quantity]]*Table4[[#This Row],[UnitPrice]]</f>
        <v>5078.8</v>
      </c>
      <c r="J2784" s="4">
        <f>Table4[[#This Row],[Gross Revenue]]*(1-Table4[[#This Row],[Discount]])</f>
        <v>4316.9800000000005</v>
      </c>
      <c r="K2784" s="4">
        <f>Table4[[#This Row],[Quantity]]*Table4[[#This Row],[CostPrice]]</f>
        <v>2922</v>
      </c>
      <c r="L2784" s="4">
        <f>Table4[[#This Row],[Net Revenue]]-Table4[[#This Row],[Total Cost]]</f>
        <v>1394.9800000000005</v>
      </c>
      <c r="M2784" t="str">
        <f>_xlfn.XLOOKUP(Table4[[#This Row],[ProductID]], Products!A:A,Products!B:B, "Not Found")</f>
        <v>Behavior Dairy</v>
      </c>
      <c r="N2784" t="str">
        <f>TEXT(Table4[[#This Row],[Date]], "mmm")</f>
        <v>Jan</v>
      </c>
      <c r="O2784" t="str">
        <f>TEXT(Table4[[#This Row],[Date]], "yyyy")</f>
        <v>2024</v>
      </c>
      <c r="P2784" t="str">
        <f>_xlfn.XLOOKUP(Table4[[#This Row],[ProductID]],Products!A:A,Products!C:C, "Not Found")</f>
        <v>Groceries</v>
      </c>
      <c r="Q2784" t="str">
        <f>_xlfn.XLOOKUP(Table4[[#This Row],[ProductID]],Products!A:A,Products!D:D,"Not Found")</f>
        <v>Dairy</v>
      </c>
      <c r="R2784">
        <f>_xlfn.XLOOKUP(Table4[[#This Row],[ProductID]],Products!A:A,Products!E:E,"Not Found")</f>
        <v>1015.76</v>
      </c>
      <c r="S2784">
        <f>_xlfn.XLOOKUP(Table4[[#This Row],[ProductID]],Products!A:A,Products!F:F, "Not Found")</f>
        <v>584.4</v>
      </c>
      <c r="T2784" t="str">
        <f>_xlfn.XLOOKUP(Table4[[#This Row],[CustomerID]],Customers!A:A,Customers!D:D, "Not Found")</f>
        <v>F</v>
      </c>
      <c r="U2784" s="6">
        <f>_xlfn.XLOOKUP(Table4[[#This Row],[CustomerID]],Customers!A:A,Customers!E:E, "Not Found")</f>
        <v>26004</v>
      </c>
      <c r="V2784">
        <f ca="1">DATEDIF(Table4[[#This Row],[CustomerBirthday]], TODAY(), "Y")</f>
        <v>55</v>
      </c>
      <c r="W2784" t="str" cm="1">
        <f t="array" aca="1" ref="W2784" ca="1">_xlfn.IFS(Table4[[#This Row],[Age]]&lt;25, "Under 25",Table4[[#This Row],[Age]]=34, "25-34", Table4[[#This Row],[Age]]&lt;=49, "35-49", Table4[[#This Row],[Age]]&lt;=64, "50-64", Table4[[#This Row],[Age]]&gt;=65, "65+")</f>
        <v>50-64</v>
      </c>
      <c r="X2784" t="str">
        <f>_xlfn.XLOOKUP(Table4[[#This Row],[StoreID]],Stores!A:A,Stores!B:B, "Not found")</f>
        <v>MegaMart Brianahaven</v>
      </c>
      <c r="Y2784" t="str">
        <f>_xlfn.XLOOKUP(Table4[[#This Row],[StoreID]],Stores!A:A,Stores!C:C, "Not Found")</f>
        <v>Brianahaven</v>
      </c>
      <c r="Z2784" t="str">
        <f>_xlfn.XLOOKUP(Table4[[#This Row],[StoreID]],Stores!A:A,Stores!D:D, "Not Found")</f>
        <v>North</v>
      </c>
    </row>
    <row r="2785" spans="1:26">
      <c r="A2785" t="s">
        <v>3651</v>
      </c>
      <c r="B2785" s="1">
        <v>45681</v>
      </c>
      <c r="C2785" t="s">
        <v>368</v>
      </c>
      <c r="D2785" t="s">
        <v>736</v>
      </c>
      <c r="E2785" t="s">
        <v>842</v>
      </c>
      <c r="F2785">
        <v>2</v>
      </c>
      <c r="G2785">
        <v>0.1</v>
      </c>
      <c r="H2785" t="s">
        <v>871</v>
      </c>
      <c r="I2785" s="4">
        <f>Table4[[#This Row],[Quantity]]*Table4[[#This Row],[UnitPrice]]</f>
        <v>246.38</v>
      </c>
      <c r="J2785" s="4">
        <f>Table4[[#This Row],[Gross Revenue]]*(1-Table4[[#This Row],[Discount]])</f>
        <v>221.74199999999999</v>
      </c>
      <c r="K2785" s="4">
        <f>Table4[[#This Row],[Quantity]]*Table4[[#This Row],[CostPrice]]</f>
        <v>160.72</v>
      </c>
      <c r="L2785" s="4">
        <f>Table4[[#This Row],[Net Revenue]]-Table4[[#This Row],[Total Cost]]</f>
        <v>61.021999999999991</v>
      </c>
      <c r="M2785" t="str">
        <f>_xlfn.XLOOKUP(Table4[[#This Row],[ProductID]], Products!A:A,Products!B:B, "Not Found")</f>
        <v>Us Snacks</v>
      </c>
      <c r="N2785" t="str">
        <f>TEXT(Table4[[#This Row],[Date]], "mmm")</f>
        <v>Jan</v>
      </c>
      <c r="O2785" t="str">
        <f>TEXT(Table4[[#This Row],[Date]], "yyyy")</f>
        <v>2025</v>
      </c>
      <c r="P2785" t="str">
        <f>_xlfn.XLOOKUP(Table4[[#This Row],[ProductID]],Products!A:A,Products!C:C, "Not Found")</f>
        <v>Groceries</v>
      </c>
      <c r="Q2785" t="str">
        <f>_xlfn.XLOOKUP(Table4[[#This Row],[ProductID]],Products!A:A,Products!D:D,"Not Found")</f>
        <v>Snacks</v>
      </c>
      <c r="R2785">
        <f>_xlfn.XLOOKUP(Table4[[#This Row],[ProductID]],Products!A:A,Products!E:E,"Not Found")</f>
        <v>123.19</v>
      </c>
      <c r="S2785">
        <f>_xlfn.XLOOKUP(Table4[[#This Row],[ProductID]],Products!A:A,Products!F:F, "Not Found")</f>
        <v>80.36</v>
      </c>
      <c r="T2785" t="str">
        <f>_xlfn.XLOOKUP(Table4[[#This Row],[CustomerID]],Customers!A:A,Customers!D:D, "Not Found")</f>
        <v>F</v>
      </c>
      <c r="U2785" s="6">
        <f>_xlfn.XLOOKUP(Table4[[#This Row],[CustomerID]],Customers!A:A,Customers!E:E, "Not Found")</f>
        <v>38361</v>
      </c>
      <c r="V2785">
        <f ca="1">DATEDIF(Table4[[#This Row],[CustomerBirthday]], TODAY(), "Y")</f>
        <v>21</v>
      </c>
      <c r="W2785" t="str" cm="1">
        <f t="array" aca="1" ref="W2785" ca="1">_xlfn.IFS(Table4[[#This Row],[Age]]&lt;25, "Under 25",Table4[[#This Row],[Age]]=34, "25-34", Table4[[#This Row],[Age]]&lt;=49, "35-49", Table4[[#This Row],[Age]]&lt;=64, "50-64", Table4[[#This Row],[Age]]&gt;=65, "65+")</f>
        <v>Under 25</v>
      </c>
      <c r="X2785" t="str">
        <f>_xlfn.XLOOKUP(Table4[[#This Row],[StoreID]],Stores!A:A,Stores!B:B, "Not found")</f>
        <v>MegaMart Brianahaven</v>
      </c>
      <c r="Y2785" t="str">
        <f>_xlfn.XLOOKUP(Table4[[#This Row],[StoreID]],Stores!A:A,Stores!C:C, "Not Found")</f>
        <v>Brianahaven</v>
      </c>
      <c r="Z2785" t="str">
        <f>_xlfn.XLOOKUP(Table4[[#This Row],[StoreID]],Stores!A:A,Stores!D:D, "Not Found")</f>
        <v>North</v>
      </c>
    </row>
    <row r="2786" spans="1:26">
      <c r="A2786" t="s">
        <v>3652</v>
      </c>
      <c r="B2786" s="1">
        <v>45337</v>
      </c>
      <c r="C2786" t="s">
        <v>101</v>
      </c>
      <c r="D2786" t="s">
        <v>739</v>
      </c>
      <c r="E2786" t="s">
        <v>839</v>
      </c>
      <c r="F2786">
        <v>3</v>
      </c>
      <c r="G2786">
        <v>0.05</v>
      </c>
      <c r="H2786" t="s">
        <v>868</v>
      </c>
      <c r="I2786" s="4">
        <f>Table4[[#This Row],[Quantity]]*Table4[[#This Row],[UnitPrice]]</f>
        <v>3582.3599999999997</v>
      </c>
      <c r="J2786" s="4">
        <f>Table4[[#This Row],[Gross Revenue]]*(1-Table4[[#This Row],[Discount]])</f>
        <v>3403.2419999999997</v>
      </c>
      <c r="K2786" s="4">
        <f>Table4[[#This Row],[Quantity]]*Table4[[#This Row],[CostPrice]]</f>
        <v>2516.8500000000004</v>
      </c>
      <c r="L2786" s="4">
        <f>Table4[[#This Row],[Net Revenue]]-Table4[[#This Row],[Total Cost]]</f>
        <v>886.39199999999937</v>
      </c>
      <c r="M2786" t="str">
        <f>_xlfn.XLOOKUP(Table4[[#This Row],[ProductID]], Products!A:A,Products!B:B, "Not Found")</f>
        <v>Step Smartphone</v>
      </c>
      <c r="N2786" t="str">
        <f>TEXT(Table4[[#This Row],[Date]], "mmm")</f>
        <v>Feb</v>
      </c>
      <c r="O2786" t="str">
        <f>TEXT(Table4[[#This Row],[Date]], "yyyy")</f>
        <v>2024</v>
      </c>
      <c r="P2786" t="str">
        <f>_xlfn.XLOOKUP(Table4[[#This Row],[ProductID]],Products!A:A,Products!C:C, "Not Found")</f>
        <v>Electronics</v>
      </c>
      <c r="Q2786" t="str">
        <f>_xlfn.XLOOKUP(Table4[[#This Row],[ProductID]],Products!A:A,Products!D:D,"Not Found")</f>
        <v>Smartphone</v>
      </c>
      <c r="R2786">
        <f>_xlfn.XLOOKUP(Table4[[#This Row],[ProductID]],Products!A:A,Products!E:E,"Not Found")</f>
        <v>1194.1199999999999</v>
      </c>
      <c r="S2786">
        <f>_xlfn.XLOOKUP(Table4[[#This Row],[ProductID]],Products!A:A,Products!F:F, "Not Found")</f>
        <v>838.95</v>
      </c>
      <c r="T2786" t="str">
        <f>_xlfn.XLOOKUP(Table4[[#This Row],[CustomerID]],Customers!A:A,Customers!D:D, "Not Found")</f>
        <v>F</v>
      </c>
      <c r="U2786" s="6">
        <f>_xlfn.XLOOKUP(Table4[[#This Row],[CustomerID]],Customers!A:A,Customers!E:E, "Not Found")</f>
        <v>26004</v>
      </c>
      <c r="V2786">
        <f ca="1">DATEDIF(Table4[[#This Row],[CustomerBirthday]], TODAY(), "Y")</f>
        <v>55</v>
      </c>
      <c r="W2786" t="str" cm="1">
        <f t="array" aca="1" ref="W2786" ca="1">_xlfn.IFS(Table4[[#This Row],[Age]]&lt;25, "Under 25",Table4[[#This Row],[Age]]=34, "25-34", Table4[[#This Row],[Age]]&lt;=49, "35-49", Table4[[#This Row],[Age]]&lt;=64, "50-64", Table4[[#This Row],[Age]]&gt;=65, "65+")</f>
        <v>50-64</v>
      </c>
      <c r="X2786" t="str">
        <f>_xlfn.XLOOKUP(Table4[[#This Row],[StoreID]],Stores!A:A,Stores!B:B, "Not found")</f>
        <v>MegaMart New Michele</v>
      </c>
      <c r="Y2786" t="str">
        <f>_xlfn.XLOOKUP(Table4[[#This Row],[StoreID]],Stores!A:A,Stores!C:C, "Not Found")</f>
        <v>New Michele</v>
      </c>
      <c r="Z2786" t="str">
        <f>_xlfn.XLOOKUP(Table4[[#This Row],[StoreID]],Stores!A:A,Stores!D:D, "Not Found")</f>
        <v>West</v>
      </c>
    </row>
    <row r="2787" spans="1:26">
      <c r="A2787" t="s">
        <v>3653</v>
      </c>
      <c r="B2787" s="1">
        <v>45568</v>
      </c>
      <c r="C2787" t="s">
        <v>247</v>
      </c>
      <c r="D2787" t="s">
        <v>816</v>
      </c>
      <c r="E2787" t="s">
        <v>842</v>
      </c>
      <c r="F2787">
        <v>1</v>
      </c>
      <c r="G2787">
        <v>0.05</v>
      </c>
      <c r="H2787" t="s">
        <v>865</v>
      </c>
      <c r="I2787" s="4">
        <f>Table4[[#This Row],[Quantity]]*Table4[[#This Row],[UnitPrice]]</f>
        <v>1879.08</v>
      </c>
      <c r="J2787" s="4">
        <f>Table4[[#This Row],[Gross Revenue]]*(1-Table4[[#This Row],[Discount]])</f>
        <v>1785.1259999999997</v>
      </c>
      <c r="K2787" s="4">
        <f>Table4[[#This Row],[Quantity]]*Table4[[#This Row],[CostPrice]]</f>
        <v>1004.56</v>
      </c>
      <c r="L2787" s="4">
        <f>Table4[[#This Row],[Net Revenue]]-Table4[[#This Row],[Total Cost]]</f>
        <v>780.5659999999998</v>
      </c>
      <c r="M2787" t="str">
        <f>_xlfn.XLOOKUP(Table4[[#This Row],[ProductID]], Products!A:A,Products!B:B, "Not Found")</f>
        <v>Set Dairy</v>
      </c>
      <c r="N2787" t="str">
        <f>TEXT(Table4[[#This Row],[Date]], "mmm")</f>
        <v>Oct</v>
      </c>
      <c r="O2787" t="str">
        <f>TEXT(Table4[[#This Row],[Date]], "yyyy")</f>
        <v>2024</v>
      </c>
      <c r="P2787" t="str">
        <f>_xlfn.XLOOKUP(Table4[[#This Row],[ProductID]],Products!A:A,Products!C:C, "Not Found")</f>
        <v>Groceries</v>
      </c>
      <c r="Q2787" t="str">
        <f>_xlfn.XLOOKUP(Table4[[#This Row],[ProductID]],Products!A:A,Products!D:D,"Not Found")</f>
        <v>Dairy</v>
      </c>
      <c r="R2787">
        <f>_xlfn.XLOOKUP(Table4[[#This Row],[ProductID]],Products!A:A,Products!E:E,"Not Found")</f>
        <v>1879.08</v>
      </c>
      <c r="S2787">
        <f>_xlfn.XLOOKUP(Table4[[#This Row],[ProductID]],Products!A:A,Products!F:F, "Not Found")</f>
        <v>1004.56</v>
      </c>
      <c r="T2787" t="str">
        <f>_xlfn.XLOOKUP(Table4[[#This Row],[CustomerID]],Customers!A:A,Customers!D:D, "Not Found")</f>
        <v>F</v>
      </c>
      <c r="U2787" s="6">
        <f>_xlfn.XLOOKUP(Table4[[#This Row],[CustomerID]],Customers!A:A,Customers!E:E, "Not Found")</f>
        <v>25547</v>
      </c>
      <c r="V2787">
        <f ca="1">DATEDIF(Table4[[#This Row],[CustomerBirthday]], TODAY(), "Y")</f>
        <v>56</v>
      </c>
      <c r="W2787" t="str" cm="1">
        <f t="array" aca="1" ref="W2787" ca="1">_xlfn.IFS(Table4[[#This Row],[Age]]&lt;25, "Under 25",Table4[[#This Row],[Age]]=34, "25-34", Table4[[#This Row],[Age]]&lt;=49, "35-49", Table4[[#This Row],[Age]]&lt;=64, "50-64", Table4[[#This Row],[Age]]&gt;=65, "65+")</f>
        <v>50-64</v>
      </c>
      <c r="X2787" t="str">
        <f>_xlfn.XLOOKUP(Table4[[#This Row],[StoreID]],Stores!A:A,Stores!B:B, "Not found")</f>
        <v>MegaMart Brianahaven</v>
      </c>
      <c r="Y2787" t="str">
        <f>_xlfn.XLOOKUP(Table4[[#This Row],[StoreID]],Stores!A:A,Stores!C:C, "Not Found")</f>
        <v>Brianahaven</v>
      </c>
      <c r="Z2787" t="str">
        <f>_xlfn.XLOOKUP(Table4[[#This Row],[StoreID]],Stores!A:A,Stores!D:D, "Not Found")</f>
        <v>North</v>
      </c>
    </row>
    <row r="2788" spans="1:26">
      <c r="A2788" t="s">
        <v>3654</v>
      </c>
      <c r="B2788" s="1">
        <v>45792</v>
      </c>
      <c r="C2788" t="s">
        <v>386</v>
      </c>
      <c r="D2788" t="s">
        <v>766</v>
      </c>
      <c r="E2788" t="s">
        <v>835</v>
      </c>
      <c r="F2788">
        <v>2</v>
      </c>
      <c r="G2788">
        <v>0.1</v>
      </c>
      <c r="H2788" t="s">
        <v>875</v>
      </c>
      <c r="I2788" s="4">
        <f>Table4[[#This Row],[Quantity]]*Table4[[#This Row],[UnitPrice]]</f>
        <v>2454.48</v>
      </c>
      <c r="J2788" s="4">
        <f>Table4[[#This Row],[Gross Revenue]]*(1-Table4[[#This Row],[Discount]])</f>
        <v>2209.0320000000002</v>
      </c>
      <c r="K2788" s="4">
        <f>Table4[[#This Row],[Quantity]]*Table4[[#This Row],[CostPrice]]</f>
        <v>1954.18</v>
      </c>
      <c r="L2788" s="4">
        <f>Table4[[#This Row],[Net Revenue]]-Table4[[#This Row],[Total Cost]]</f>
        <v>254.85200000000009</v>
      </c>
      <c r="M2788" t="str">
        <f>_xlfn.XLOOKUP(Table4[[#This Row],[ProductID]], Products!A:A,Products!B:B, "Not Found")</f>
        <v>Firm Dairy</v>
      </c>
      <c r="N2788" t="str">
        <f>TEXT(Table4[[#This Row],[Date]], "mmm")</f>
        <v>May</v>
      </c>
      <c r="O2788" t="str">
        <f>TEXT(Table4[[#This Row],[Date]], "yyyy")</f>
        <v>2025</v>
      </c>
      <c r="P2788" t="str">
        <f>_xlfn.XLOOKUP(Table4[[#This Row],[ProductID]],Products!A:A,Products!C:C, "Not Found")</f>
        <v>Groceries</v>
      </c>
      <c r="Q2788" t="str">
        <f>_xlfn.XLOOKUP(Table4[[#This Row],[ProductID]],Products!A:A,Products!D:D,"Not Found")</f>
        <v>Dairy</v>
      </c>
      <c r="R2788">
        <f>_xlfn.XLOOKUP(Table4[[#This Row],[ProductID]],Products!A:A,Products!E:E,"Not Found")</f>
        <v>1227.24</v>
      </c>
      <c r="S2788">
        <f>_xlfn.XLOOKUP(Table4[[#This Row],[ProductID]],Products!A:A,Products!F:F, "Not Found")</f>
        <v>977.09</v>
      </c>
      <c r="T2788" t="str">
        <f>_xlfn.XLOOKUP(Table4[[#This Row],[CustomerID]],Customers!A:A,Customers!D:D, "Not Found")</f>
        <v>F</v>
      </c>
      <c r="U2788" s="6">
        <f>_xlfn.XLOOKUP(Table4[[#This Row],[CustomerID]],Customers!A:A,Customers!E:E, "Not Found")</f>
        <v>23676</v>
      </c>
      <c r="V2788">
        <f ca="1">DATEDIF(Table4[[#This Row],[CustomerBirthday]], TODAY(), "Y")</f>
        <v>61</v>
      </c>
      <c r="W2788" t="str" cm="1">
        <f t="array" aca="1" ref="W2788" ca="1">_xlfn.IFS(Table4[[#This Row],[Age]]&lt;25, "Under 25",Table4[[#This Row],[Age]]=34, "25-34", Table4[[#This Row],[Age]]&lt;=49, "35-49", Table4[[#This Row],[Age]]&lt;=64, "50-64", Table4[[#This Row],[Age]]&gt;=65, "65+")</f>
        <v>50-64</v>
      </c>
      <c r="X2788" t="str">
        <f>_xlfn.XLOOKUP(Table4[[#This Row],[StoreID]],Stores!A:A,Stores!B:B, "Not found")</f>
        <v>MegaMart Peckmouth</v>
      </c>
      <c r="Y2788" t="str">
        <f>_xlfn.XLOOKUP(Table4[[#This Row],[StoreID]],Stores!A:A,Stores!C:C, "Not Found")</f>
        <v>Peckmouth</v>
      </c>
      <c r="Z2788" t="str">
        <f>_xlfn.XLOOKUP(Table4[[#This Row],[StoreID]],Stores!A:A,Stores!D:D, "Not Found")</f>
        <v>East</v>
      </c>
    </row>
    <row r="2789" spans="1:26">
      <c r="A2789" t="s">
        <v>3655</v>
      </c>
      <c r="B2789" s="1">
        <v>45466</v>
      </c>
      <c r="C2789" t="s">
        <v>327</v>
      </c>
      <c r="D2789" t="s">
        <v>802</v>
      </c>
      <c r="E2789" t="s">
        <v>842</v>
      </c>
      <c r="F2789">
        <v>1</v>
      </c>
      <c r="G2789">
        <v>0.1</v>
      </c>
      <c r="H2789" t="s">
        <v>875</v>
      </c>
      <c r="I2789" s="4">
        <f>Table4[[#This Row],[Quantity]]*Table4[[#This Row],[UnitPrice]]</f>
        <v>366.93</v>
      </c>
      <c r="J2789" s="4">
        <f>Table4[[#This Row],[Gross Revenue]]*(1-Table4[[#This Row],[Discount]])</f>
        <v>330.23700000000002</v>
      </c>
      <c r="K2789" s="4">
        <f>Table4[[#This Row],[Quantity]]*Table4[[#This Row],[CostPrice]]</f>
        <v>285.23</v>
      </c>
      <c r="L2789" s="4">
        <f>Table4[[#This Row],[Net Revenue]]-Table4[[#This Row],[Total Cost]]</f>
        <v>45.007000000000005</v>
      </c>
      <c r="M2789" t="str">
        <f>_xlfn.XLOOKUP(Table4[[#This Row],[ProductID]], Products!A:A,Products!B:B, "Not Found")</f>
        <v>Stage Footwear</v>
      </c>
      <c r="N2789" t="str">
        <f>TEXT(Table4[[#This Row],[Date]], "mmm")</f>
        <v>Jun</v>
      </c>
      <c r="O2789" t="str">
        <f>TEXT(Table4[[#This Row],[Date]], "yyyy")</f>
        <v>2024</v>
      </c>
      <c r="P2789" t="str">
        <f>_xlfn.XLOOKUP(Table4[[#This Row],[ProductID]],Products!A:A,Products!C:C, "Not Found")</f>
        <v>Fashion</v>
      </c>
      <c r="Q2789" t="str">
        <f>_xlfn.XLOOKUP(Table4[[#This Row],[ProductID]],Products!A:A,Products!D:D,"Not Found")</f>
        <v>Footwear</v>
      </c>
      <c r="R2789">
        <f>_xlfn.XLOOKUP(Table4[[#This Row],[ProductID]],Products!A:A,Products!E:E,"Not Found")</f>
        <v>366.93</v>
      </c>
      <c r="S2789">
        <f>_xlfn.XLOOKUP(Table4[[#This Row],[ProductID]],Products!A:A,Products!F:F, "Not Found")</f>
        <v>285.23</v>
      </c>
      <c r="T2789" t="str">
        <f>_xlfn.XLOOKUP(Table4[[#This Row],[CustomerID]],Customers!A:A,Customers!D:D, "Not Found")</f>
        <v>F</v>
      </c>
      <c r="U2789" s="6">
        <f>_xlfn.XLOOKUP(Table4[[#This Row],[CustomerID]],Customers!A:A,Customers!E:E, "Not Found")</f>
        <v>27567</v>
      </c>
      <c r="V2789">
        <f ca="1">DATEDIF(Table4[[#This Row],[CustomerBirthday]], TODAY(), "Y")</f>
        <v>51</v>
      </c>
      <c r="W2789" t="str" cm="1">
        <f t="array" aca="1" ref="W2789" ca="1">_xlfn.IFS(Table4[[#This Row],[Age]]&lt;25, "Under 25",Table4[[#This Row],[Age]]=34, "25-34", Table4[[#This Row],[Age]]&lt;=49, "35-49", Table4[[#This Row],[Age]]&lt;=64, "50-64", Table4[[#This Row],[Age]]&gt;=65, "65+")</f>
        <v>50-64</v>
      </c>
      <c r="X2789" t="str">
        <f>_xlfn.XLOOKUP(Table4[[#This Row],[StoreID]],Stores!A:A,Stores!B:B, "Not found")</f>
        <v>MegaMart Brianahaven</v>
      </c>
      <c r="Y2789" t="str">
        <f>_xlfn.XLOOKUP(Table4[[#This Row],[StoreID]],Stores!A:A,Stores!C:C, "Not Found")</f>
        <v>Brianahaven</v>
      </c>
      <c r="Z2789" t="str">
        <f>_xlfn.XLOOKUP(Table4[[#This Row],[StoreID]],Stores!A:A,Stores!D:D, "Not Found")</f>
        <v>North</v>
      </c>
    </row>
    <row r="2790" spans="1:26">
      <c r="A2790" t="s">
        <v>3656</v>
      </c>
      <c r="B2790" s="1">
        <v>45733</v>
      </c>
      <c r="C2790" t="s">
        <v>560</v>
      </c>
      <c r="D2790" t="s">
        <v>814</v>
      </c>
      <c r="E2790" t="s">
        <v>831</v>
      </c>
      <c r="F2790">
        <v>5</v>
      </c>
      <c r="G2790">
        <v>0</v>
      </c>
      <c r="H2790" t="s">
        <v>865</v>
      </c>
      <c r="I2790" s="4">
        <f>Table4[[#This Row],[Quantity]]*Table4[[#This Row],[UnitPrice]]</f>
        <v>6432.75</v>
      </c>
      <c r="J2790" s="4">
        <f>Table4[[#This Row],[Gross Revenue]]*(1-Table4[[#This Row],[Discount]])</f>
        <v>6432.75</v>
      </c>
      <c r="K2790" s="4">
        <f>Table4[[#This Row],[Quantity]]*Table4[[#This Row],[CostPrice]]</f>
        <v>3987.7</v>
      </c>
      <c r="L2790" s="4">
        <f>Table4[[#This Row],[Net Revenue]]-Table4[[#This Row],[Total Cost]]</f>
        <v>2445.0500000000002</v>
      </c>
      <c r="M2790" t="str">
        <f>_xlfn.XLOOKUP(Table4[[#This Row],[ProductID]], Products!A:A,Products!B:B, "Not Found")</f>
        <v>Least Accessories</v>
      </c>
      <c r="N2790" t="str">
        <f>TEXT(Table4[[#This Row],[Date]], "mmm")</f>
        <v>Mar</v>
      </c>
      <c r="O2790" t="str">
        <f>TEXT(Table4[[#This Row],[Date]], "yyyy")</f>
        <v>2025</v>
      </c>
      <c r="P2790" t="str">
        <f>_xlfn.XLOOKUP(Table4[[#This Row],[ProductID]],Products!A:A,Products!C:C, "Not Found")</f>
        <v>Fashion</v>
      </c>
      <c r="Q2790" t="str">
        <f>_xlfn.XLOOKUP(Table4[[#This Row],[ProductID]],Products!A:A,Products!D:D,"Not Found")</f>
        <v>Accessories</v>
      </c>
      <c r="R2790">
        <f>_xlfn.XLOOKUP(Table4[[#This Row],[ProductID]],Products!A:A,Products!E:E,"Not Found")</f>
        <v>1286.55</v>
      </c>
      <c r="S2790">
        <f>_xlfn.XLOOKUP(Table4[[#This Row],[ProductID]],Products!A:A,Products!F:F, "Not Found")</f>
        <v>797.54</v>
      </c>
      <c r="T2790" t="str">
        <f>_xlfn.XLOOKUP(Table4[[#This Row],[CustomerID]],Customers!A:A,Customers!D:D, "Not Found")</f>
        <v>M</v>
      </c>
      <c r="U2790" s="6">
        <f>_xlfn.XLOOKUP(Table4[[#This Row],[CustomerID]],Customers!A:A,Customers!E:E, "Not Found")</f>
        <v>20787</v>
      </c>
      <c r="V2790">
        <f ca="1">DATEDIF(Table4[[#This Row],[CustomerBirthday]], TODAY(), "Y")</f>
        <v>69</v>
      </c>
      <c r="W2790" t="str" cm="1">
        <f t="array" aca="1" ref="W2790" ca="1">_xlfn.IFS(Table4[[#This Row],[Age]]&lt;25, "Under 25",Table4[[#This Row],[Age]]=34, "25-34", Table4[[#This Row],[Age]]&lt;=49, "35-49", Table4[[#This Row],[Age]]&lt;=64, "50-64", Table4[[#This Row],[Age]]&gt;=65, "65+")</f>
        <v>65+</v>
      </c>
      <c r="X2790" t="str">
        <f>_xlfn.XLOOKUP(Table4[[#This Row],[StoreID]],Stores!A:A,Stores!B:B, "Not found")</f>
        <v>MegaMart Jimenezborough</v>
      </c>
      <c r="Y2790" t="str">
        <f>_xlfn.XLOOKUP(Table4[[#This Row],[StoreID]],Stores!A:A,Stores!C:C, "Not Found")</f>
        <v>Jimenezborough</v>
      </c>
      <c r="Z2790" t="str">
        <f>_xlfn.XLOOKUP(Table4[[#This Row],[StoreID]],Stores!A:A,Stores!D:D, "Not Found")</f>
        <v>South</v>
      </c>
    </row>
    <row r="2791" spans="1:26">
      <c r="A2791" t="s">
        <v>3657</v>
      </c>
      <c r="B2791" s="1">
        <v>45233</v>
      </c>
      <c r="C2791" t="s">
        <v>101</v>
      </c>
      <c r="D2791" t="s">
        <v>772</v>
      </c>
      <c r="E2791" t="s">
        <v>835</v>
      </c>
      <c r="F2791">
        <v>1</v>
      </c>
      <c r="G2791">
        <v>0</v>
      </c>
      <c r="H2791" t="s">
        <v>875</v>
      </c>
      <c r="I2791" s="4">
        <f>Table4[[#This Row],[Quantity]]*Table4[[#This Row],[UnitPrice]]</f>
        <v>1878.47</v>
      </c>
      <c r="J2791" s="4">
        <f>Table4[[#This Row],[Gross Revenue]]*(1-Table4[[#This Row],[Discount]])</f>
        <v>1878.47</v>
      </c>
      <c r="K2791" s="4">
        <f>Table4[[#This Row],[Quantity]]*Table4[[#This Row],[CostPrice]]</f>
        <v>1014.91</v>
      </c>
      <c r="L2791" s="4">
        <f>Table4[[#This Row],[Net Revenue]]-Table4[[#This Row],[Total Cost]]</f>
        <v>863.56000000000006</v>
      </c>
      <c r="M2791" t="str">
        <f>_xlfn.XLOOKUP(Table4[[#This Row],[ProductID]], Products!A:A,Products!B:B, "Not Found")</f>
        <v>And Footwear</v>
      </c>
      <c r="N2791" t="str">
        <f>TEXT(Table4[[#This Row],[Date]], "mmm")</f>
        <v>Nov</v>
      </c>
      <c r="O2791" t="str">
        <f>TEXT(Table4[[#This Row],[Date]], "yyyy")</f>
        <v>2023</v>
      </c>
      <c r="P2791" t="str">
        <f>_xlfn.XLOOKUP(Table4[[#This Row],[ProductID]],Products!A:A,Products!C:C, "Not Found")</f>
        <v>Fashion</v>
      </c>
      <c r="Q2791" t="str">
        <f>_xlfn.XLOOKUP(Table4[[#This Row],[ProductID]],Products!A:A,Products!D:D,"Not Found")</f>
        <v>Footwear</v>
      </c>
      <c r="R2791">
        <f>_xlfn.XLOOKUP(Table4[[#This Row],[ProductID]],Products!A:A,Products!E:E,"Not Found")</f>
        <v>1878.47</v>
      </c>
      <c r="S2791">
        <f>_xlfn.XLOOKUP(Table4[[#This Row],[ProductID]],Products!A:A,Products!F:F, "Not Found")</f>
        <v>1014.91</v>
      </c>
      <c r="T2791" t="str">
        <f>_xlfn.XLOOKUP(Table4[[#This Row],[CustomerID]],Customers!A:A,Customers!D:D, "Not Found")</f>
        <v>F</v>
      </c>
      <c r="U2791" s="6">
        <f>_xlfn.XLOOKUP(Table4[[#This Row],[CustomerID]],Customers!A:A,Customers!E:E, "Not Found")</f>
        <v>26004</v>
      </c>
      <c r="V2791">
        <f ca="1">DATEDIF(Table4[[#This Row],[CustomerBirthday]], TODAY(), "Y")</f>
        <v>55</v>
      </c>
      <c r="W2791" t="str" cm="1">
        <f t="array" aca="1" ref="W2791" ca="1">_xlfn.IFS(Table4[[#This Row],[Age]]&lt;25, "Under 25",Table4[[#This Row],[Age]]=34, "25-34", Table4[[#This Row],[Age]]&lt;=49, "35-49", Table4[[#This Row],[Age]]&lt;=64, "50-64", Table4[[#This Row],[Age]]&gt;=65, "65+")</f>
        <v>50-64</v>
      </c>
      <c r="X2791" t="str">
        <f>_xlfn.XLOOKUP(Table4[[#This Row],[StoreID]],Stores!A:A,Stores!B:B, "Not found")</f>
        <v>MegaMart Peckmouth</v>
      </c>
      <c r="Y2791" t="str">
        <f>_xlfn.XLOOKUP(Table4[[#This Row],[StoreID]],Stores!A:A,Stores!C:C, "Not Found")</f>
        <v>Peckmouth</v>
      </c>
      <c r="Z2791" t="str">
        <f>_xlfn.XLOOKUP(Table4[[#This Row],[StoreID]],Stores!A:A,Stores!D:D, "Not Found")</f>
        <v>East</v>
      </c>
    </row>
    <row r="2792" spans="1:26">
      <c r="A2792" t="s">
        <v>3658</v>
      </c>
      <c r="B2792" s="1">
        <v>45857</v>
      </c>
      <c r="C2792" t="s">
        <v>317</v>
      </c>
      <c r="D2792" t="s">
        <v>780</v>
      </c>
      <c r="E2792" t="s">
        <v>842</v>
      </c>
      <c r="F2792">
        <v>3</v>
      </c>
      <c r="G2792">
        <v>0</v>
      </c>
      <c r="H2792" t="s">
        <v>865</v>
      </c>
      <c r="I2792" s="4">
        <f>Table4[[#This Row],[Quantity]]*Table4[[#This Row],[UnitPrice]]</f>
        <v>3816.69</v>
      </c>
      <c r="J2792" s="4">
        <f>Table4[[#This Row],[Gross Revenue]]*(1-Table4[[#This Row],[Discount]])</f>
        <v>3816.69</v>
      </c>
      <c r="K2792" s="4">
        <f>Table4[[#This Row],[Quantity]]*Table4[[#This Row],[CostPrice]]</f>
        <v>2857.95</v>
      </c>
      <c r="L2792" s="4">
        <f>Table4[[#This Row],[Net Revenue]]-Table4[[#This Row],[Total Cost]]</f>
        <v>958.74000000000024</v>
      </c>
      <c r="M2792" t="str">
        <f>_xlfn.XLOOKUP(Table4[[#This Row],[ProductID]], Products!A:A,Products!B:B, "Not Found")</f>
        <v>Hospital Smartphone</v>
      </c>
      <c r="N2792" t="str">
        <f>TEXT(Table4[[#This Row],[Date]], "mmm")</f>
        <v>Jul</v>
      </c>
      <c r="O2792" t="str">
        <f>TEXT(Table4[[#This Row],[Date]], "yyyy")</f>
        <v>2025</v>
      </c>
      <c r="P2792" t="str">
        <f>_xlfn.XLOOKUP(Table4[[#This Row],[ProductID]],Products!A:A,Products!C:C, "Not Found")</f>
        <v>Electronics</v>
      </c>
      <c r="Q2792" t="str">
        <f>_xlfn.XLOOKUP(Table4[[#This Row],[ProductID]],Products!A:A,Products!D:D,"Not Found")</f>
        <v>Smartphone</v>
      </c>
      <c r="R2792">
        <f>_xlfn.XLOOKUP(Table4[[#This Row],[ProductID]],Products!A:A,Products!E:E,"Not Found")</f>
        <v>1272.23</v>
      </c>
      <c r="S2792">
        <f>_xlfn.XLOOKUP(Table4[[#This Row],[ProductID]],Products!A:A,Products!F:F, "Not Found")</f>
        <v>952.65</v>
      </c>
      <c r="T2792" t="str">
        <f>_xlfn.XLOOKUP(Table4[[#This Row],[CustomerID]],Customers!A:A,Customers!D:D, "Not Found")</f>
        <v>M</v>
      </c>
      <c r="U2792" s="6">
        <f>_xlfn.XLOOKUP(Table4[[#This Row],[CustomerID]],Customers!A:A,Customers!E:E, "Not Found")</f>
        <v>26377</v>
      </c>
      <c r="V2792">
        <f ca="1">DATEDIF(Table4[[#This Row],[CustomerBirthday]], TODAY(), "Y")</f>
        <v>54</v>
      </c>
      <c r="W2792" t="str" cm="1">
        <f t="array" aca="1" ref="W2792" ca="1">_xlfn.IFS(Table4[[#This Row],[Age]]&lt;25, "Under 25",Table4[[#This Row],[Age]]=34, "25-34", Table4[[#This Row],[Age]]&lt;=49, "35-49", Table4[[#This Row],[Age]]&lt;=64, "50-64", Table4[[#This Row],[Age]]&gt;=65, "65+")</f>
        <v>50-64</v>
      </c>
      <c r="X2792" t="str">
        <f>_xlfn.XLOOKUP(Table4[[#This Row],[StoreID]],Stores!A:A,Stores!B:B, "Not found")</f>
        <v>MegaMart Brianahaven</v>
      </c>
      <c r="Y2792" t="str">
        <f>_xlfn.XLOOKUP(Table4[[#This Row],[StoreID]],Stores!A:A,Stores!C:C, "Not Found")</f>
        <v>Brianahaven</v>
      </c>
      <c r="Z2792" t="str">
        <f>_xlfn.XLOOKUP(Table4[[#This Row],[StoreID]],Stores!A:A,Stores!D:D, "Not Found")</f>
        <v>North</v>
      </c>
    </row>
    <row r="2793" spans="1:26">
      <c r="A2793" t="s">
        <v>3659</v>
      </c>
      <c r="B2793" s="1">
        <v>45564</v>
      </c>
      <c r="C2793" t="s">
        <v>74</v>
      </c>
      <c r="D2793" t="s">
        <v>792</v>
      </c>
      <c r="E2793" t="s">
        <v>835</v>
      </c>
      <c r="F2793">
        <v>2</v>
      </c>
      <c r="G2793">
        <v>0.15</v>
      </c>
      <c r="H2793" t="s">
        <v>871</v>
      </c>
      <c r="I2793" s="4">
        <f>Table4[[#This Row],[Quantity]]*Table4[[#This Row],[UnitPrice]]</f>
        <v>3597.94</v>
      </c>
      <c r="J2793" s="4">
        <f>Table4[[#This Row],[Gross Revenue]]*(1-Table4[[#This Row],[Discount]])</f>
        <v>3058.2489999999998</v>
      </c>
      <c r="K2793" s="4">
        <f>Table4[[#This Row],[Quantity]]*Table4[[#This Row],[CostPrice]]</f>
        <v>2658.3</v>
      </c>
      <c r="L2793" s="4">
        <f>Table4[[#This Row],[Net Revenue]]-Table4[[#This Row],[Total Cost]]</f>
        <v>399.94899999999961</v>
      </c>
      <c r="M2793" t="str">
        <f>_xlfn.XLOOKUP(Table4[[#This Row],[ProductID]], Products!A:A,Products!B:B, "Not Found")</f>
        <v>Beat Accessories</v>
      </c>
      <c r="N2793" t="str">
        <f>TEXT(Table4[[#This Row],[Date]], "mmm")</f>
        <v>Sep</v>
      </c>
      <c r="O2793" t="str">
        <f>TEXT(Table4[[#This Row],[Date]], "yyyy")</f>
        <v>2024</v>
      </c>
      <c r="P2793" t="str">
        <f>_xlfn.XLOOKUP(Table4[[#This Row],[ProductID]],Products!A:A,Products!C:C, "Not Found")</f>
        <v>Fashion</v>
      </c>
      <c r="Q2793" t="str">
        <f>_xlfn.XLOOKUP(Table4[[#This Row],[ProductID]],Products!A:A,Products!D:D,"Not Found")</f>
        <v>Accessories</v>
      </c>
      <c r="R2793">
        <f>_xlfn.XLOOKUP(Table4[[#This Row],[ProductID]],Products!A:A,Products!E:E,"Not Found")</f>
        <v>1798.97</v>
      </c>
      <c r="S2793">
        <f>_xlfn.XLOOKUP(Table4[[#This Row],[ProductID]],Products!A:A,Products!F:F, "Not Found")</f>
        <v>1329.15</v>
      </c>
      <c r="T2793" t="str">
        <f>_xlfn.XLOOKUP(Table4[[#This Row],[CustomerID]],Customers!A:A,Customers!D:D, "Not Found")</f>
        <v>M</v>
      </c>
      <c r="U2793" s="6">
        <f>_xlfn.XLOOKUP(Table4[[#This Row],[CustomerID]],Customers!A:A,Customers!E:E, "Not Found")</f>
        <v>34565</v>
      </c>
      <c r="V2793">
        <f ca="1">DATEDIF(Table4[[#This Row],[CustomerBirthday]], TODAY(), "Y")</f>
        <v>31</v>
      </c>
      <c r="W2793" t="str" cm="1">
        <f t="array" aca="1" ref="W2793" ca="1">_xlfn.IFS(Table4[[#This Row],[Age]]&lt;25, "Under 25",Table4[[#This Row],[Age]]=34, "25-34", Table4[[#This Row],[Age]]&lt;=49, "35-49", Table4[[#This Row],[Age]]&lt;=64, "50-64", Table4[[#This Row],[Age]]&gt;=65, "65+")</f>
        <v>35-49</v>
      </c>
      <c r="X2793" t="str">
        <f>_xlfn.XLOOKUP(Table4[[#This Row],[StoreID]],Stores!A:A,Stores!B:B, "Not found")</f>
        <v>MegaMart Peckmouth</v>
      </c>
      <c r="Y2793" t="str">
        <f>_xlfn.XLOOKUP(Table4[[#This Row],[StoreID]],Stores!A:A,Stores!C:C, "Not Found")</f>
        <v>Peckmouth</v>
      </c>
      <c r="Z2793" t="str">
        <f>_xlfn.XLOOKUP(Table4[[#This Row],[StoreID]],Stores!A:A,Stores!D:D, "Not Found")</f>
        <v>East</v>
      </c>
    </row>
    <row r="2794" spans="1:26">
      <c r="A2794" t="s">
        <v>3660</v>
      </c>
      <c r="B2794" s="1">
        <v>45529</v>
      </c>
      <c r="C2794" t="s">
        <v>503</v>
      </c>
      <c r="D2794" t="s">
        <v>800</v>
      </c>
      <c r="E2794" t="s">
        <v>835</v>
      </c>
      <c r="F2794">
        <v>3</v>
      </c>
      <c r="G2794">
        <v>0</v>
      </c>
      <c r="H2794" t="s">
        <v>871</v>
      </c>
      <c r="I2794" s="4">
        <f>Table4[[#This Row],[Quantity]]*Table4[[#This Row],[UnitPrice]]</f>
        <v>5857.9500000000007</v>
      </c>
      <c r="J2794" s="4">
        <f>Table4[[#This Row],[Gross Revenue]]*(1-Table4[[#This Row],[Discount]])</f>
        <v>5857.9500000000007</v>
      </c>
      <c r="K2794" s="4">
        <f>Table4[[#This Row],[Quantity]]*Table4[[#This Row],[CostPrice]]</f>
        <v>4353.8099999999995</v>
      </c>
      <c r="L2794" s="4">
        <f>Table4[[#This Row],[Net Revenue]]-Table4[[#This Row],[Total Cost]]</f>
        <v>1504.1400000000012</v>
      </c>
      <c r="M2794" t="str">
        <f>_xlfn.XLOOKUP(Table4[[#This Row],[ProductID]], Products!A:A,Products!B:B, "Not Found")</f>
        <v>Book Television</v>
      </c>
      <c r="N2794" t="str">
        <f>TEXT(Table4[[#This Row],[Date]], "mmm")</f>
        <v>Aug</v>
      </c>
      <c r="O2794" t="str">
        <f>TEXT(Table4[[#This Row],[Date]], "yyyy")</f>
        <v>2024</v>
      </c>
      <c r="P2794" t="str">
        <f>_xlfn.XLOOKUP(Table4[[#This Row],[ProductID]],Products!A:A,Products!C:C, "Not Found")</f>
        <v>Electronics</v>
      </c>
      <c r="Q2794" t="str">
        <f>_xlfn.XLOOKUP(Table4[[#This Row],[ProductID]],Products!A:A,Products!D:D,"Not Found")</f>
        <v>Television</v>
      </c>
      <c r="R2794">
        <f>_xlfn.XLOOKUP(Table4[[#This Row],[ProductID]],Products!A:A,Products!E:E,"Not Found")</f>
        <v>1952.65</v>
      </c>
      <c r="S2794">
        <f>_xlfn.XLOOKUP(Table4[[#This Row],[ProductID]],Products!A:A,Products!F:F, "Not Found")</f>
        <v>1451.27</v>
      </c>
      <c r="T2794" t="str">
        <f>_xlfn.XLOOKUP(Table4[[#This Row],[CustomerID]],Customers!A:A,Customers!D:D, "Not Found")</f>
        <v>F</v>
      </c>
      <c r="U2794" s="6">
        <f>_xlfn.XLOOKUP(Table4[[#This Row],[CustomerID]],Customers!A:A,Customers!E:E, "Not Found")</f>
        <v>22552</v>
      </c>
      <c r="V2794">
        <f ca="1">DATEDIF(Table4[[#This Row],[CustomerBirthday]], TODAY(), "Y")</f>
        <v>64</v>
      </c>
      <c r="W2794" t="str" cm="1">
        <f t="array" aca="1" ref="W2794" ca="1">_xlfn.IFS(Table4[[#This Row],[Age]]&lt;25, "Under 25",Table4[[#This Row],[Age]]=34, "25-34", Table4[[#This Row],[Age]]&lt;=49, "35-49", Table4[[#This Row],[Age]]&lt;=64, "50-64", Table4[[#This Row],[Age]]&gt;=65, "65+")</f>
        <v>50-64</v>
      </c>
      <c r="X2794" t="str">
        <f>_xlfn.XLOOKUP(Table4[[#This Row],[StoreID]],Stores!A:A,Stores!B:B, "Not found")</f>
        <v>MegaMart Peckmouth</v>
      </c>
      <c r="Y2794" t="str">
        <f>_xlfn.XLOOKUP(Table4[[#This Row],[StoreID]],Stores!A:A,Stores!C:C, "Not Found")</f>
        <v>Peckmouth</v>
      </c>
      <c r="Z2794" t="str">
        <f>_xlfn.XLOOKUP(Table4[[#This Row],[StoreID]],Stores!A:A,Stores!D:D, "Not Found")</f>
        <v>East</v>
      </c>
    </row>
    <row r="2795" spans="1:26">
      <c r="A2795" t="s">
        <v>3661</v>
      </c>
      <c r="B2795" s="1">
        <v>45386</v>
      </c>
      <c r="C2795" t="s">
        <v>554</v>
      </c>
      <c r="D2795" t="s">
        <v>715</v>
      </c>
      <c r="E2795" t="s">
        <v>839</v>
      </c>
      <c r="F2795">
        <v>5</v>
      </c>
      <c r="G2795">
        <v>0.05</v>
      </c>
      <c r="H2795" t="s">
        <v>868</v>
      </c>
      <c r="I2795" s="4">
        <f>Table4[[#This Row],[Quantity]]*Table4[[#This Row],[UnitPrice]]</f>
        <v>4093.8</v>
      </c>
      <c r="J2795" s="4">
        <f>Table4[[#This Row],[Gross Revenue]]*(1-Table4[[#This Row],[Discount]])</f>
        <v>3889.11</v>
      </c>
      <c r="K2795" s="4">
        <f>Table4[[#This Row],[Quantity]]*Table4[[#This Row],[CostPrice]]</f>
        <v>2638.1</v>
      </c>
      <c r="L2795" s="4">
        <f>Table4[[#This Row],[Net Revenue]]-Table4[[#This Row],[Total Cost]]</f>
        <v>1251.0100000000002</v>
      </c>
      <c r="M2795" t="str">
        <f>_xlfn.XLOOKUP(Table4[[#This Row],[ProductID]], Products!A:A,Products!B:B, "Not Found")</f>
        <v>Audience Television</v>
      </c>
      <c r="N2795" t="str">
        <f>TEXT(Table4[[#This Row],[Date]], "mmm")</f>
        <v>Apr</v>
      </c>
      <c r="O2795" t="str">
        <f>TEXT(Table4[[#This Row],[Date]], "yyyy")</f>
        <v>2024</v>
      </c>
      <c r="P2795" t="str">
        <f>_xlfn.XLOOKUP(Table4[[#This Row],[ProductID]],Products!A:A,Products!C:C, "Not Found")</f>
        <v>Electronics</v>
      </c>
      <c r="Q2795" t="str">
        <f>_xlfn.XLOOKUP(Table4[[#This Row],[ProductID]],Products!A:A,Products!D:D,"Not Found")</f>
        <v>Television</v>
      </c>
      <c r="R2795">
        <f>_xlfn.XLOOKUP(Table4[[#This Row],[ProductID]],Products!A:A,Products!E:E,"Not Found")</f>
        <v>818.76</v>
      </c>
      <c r="S2795">
        <f>_xlfn.XLOOKUP(Table4[[#This Row],[ProductID]],Products!A:A,Products!F:F, "Not Found")</f>
        <v>527.62</v>
      </c>
      <c r="T2795" t="str">
        <f>_xlfn.XLOOKUP(Table4[[#This Row],[CustomerID]],Customers!A:A,Customers!D:D, "Not Found")</f>
        <v>M</v>
      </c>
      <c r="U2795" s="6">
        <f>_xlfn.XLOOKUP(Table4[[#This Row],[CustomerID]],Customers!A:A,Customers!E:E, "Not Found")</f>
        <v>26178</v>
      </c>
      <c r="V2795">
        <f ca="1">DATEDIF(Table4[[#This Row],[CustomerBirthday]], TODAY(), "Y")</f>
        <v>54</v>
      </c>
      <c r="W2795" t="str" cm="1">
        <f t="array" aca="1" ref="W2795" ca="1">_xlfn.IFS(Table4[[#This Row],[Age]]&lt;25, "Under 25",Table4[[#This Row],[Age]]=34, "25-34", Table4[[#This Row],[Age]]&lt;=49, "35-49", Table4[[#This Row],[Age]]&lt;=64, "50-64", Table4[[#This Row],[Age]]&gt;=65, "65+")</f>
        <v>50-64</v>
      </c>
      <c r="X2795" t="str">
        <f>_xlfn.XLOOKUP(Table4[[#This Row],[StoreID]],Stores!A:A,Stores!B:B, "Not found")</f>
        <v>MegaMart New Michele</v>
      </c>
      <c r="Y2795" t="str">
        <f>_xlfn.XLOOKUP(Table4[[#This Row],[StoreID]],Stores!A:A,Stores!C:C, "Not Found")</f>
        <v>New Michele</v>
      </c>
      <c r="Z2795" t="str">
        <f>_xlfn.XLOOKUP(Table4[[#This Row],[StoreID]],Stores!A:A,Stores!D:D, "Not Found")</f>
        <v>West</v>
      </c>
    </row>
    <row r="2796" spans="1:26">
      <c r="A2796" t="s">
        <v>3662</v>
      </c>
      <c r="B2796" s="1">
        <v>45348</v>
      </c>
      <c r="C2796" t="s">
        <v>640</v>
      </c>
      <c r="D2796" t="s">
        <v>806</v>
      </c>
      <c r="E2796" t="s">
        <v>835</v>
      </c>
      <c r="F2796">
        <v>5</v>
      </c>
      <c r="G2796">
        <v>0.05</v>
      </c>
      <c r="H2796" t="s">
        <v>868</v>
      </c>
      <c r="I2796" s="4">
        <f>Table4[[#This Row],[Quantity]]*Table4[[#This Row],[UnitPrice]]</f>
        <v>8728.0499999999993</v>
      </c>
      <c r="J2796" s="4">
        <f>Table4[[#This Row],[Gross Revenue]]*(1-Table4[[#This Row],[Discount]])</f>
        <v>8291.6474999999991</v>
      </c>
      <c r="K2796" s="4">
        <f>Table4[[#This Row],[Quantity]]*Table4[[#This Row],[CostPrice]]</f>
        <v>6612.2000000000007</v>
      </c>
      <c r="L2796" s="4">
        <f>Table4[[#This Row],[Net Revenue]]-Table4[[#This Row],[Total Cost]]</f>
        <v>1679.4474999999984</v>
      </c>
      <c r="M2796" t="str">
        <f>_xlfn.XLOOKUP(Table4[[#This Row],[ProductID]], Products!A:A,Products!B:B, "Not Found")</f>
        <v>Piece Headphones</v>
      </c>
      <c r="N2796" t="str">
        <f>TEXT(Table4[[#This Row],[Date]], "mmm")</f>
        <v>Feb</v>
      </c>
      <c r="O2796" t="str">
        <f>TEXT(Table4[[#This Row],[Date]], "yyyy")</f>
        <v>2024</v>
      </c>
      <c r="P2796" t="str">
        <f>_xlfn.XLOOKUP(Table4[[#This Row],[ProductID]],Products!A:A,Products!C:C, "Not Found")</f>
        <v>Electronics</v>
      </c>
      <c r="Q2796" t="str">
        <f>_xlfn.XLOOKUP(Table4[[#This Row],[ProductID]],Products!A:A,Products!D:D,"Not Found")</f>
        <v>Headphones</v>
      </c>
      <c r="R2796">
        <f>_xlfn.XLOOKUP(Table4[[#This Row],[ProductID]],Products!A:A,Products!E:E,"Not Found")</f>
        <v>1745.61</v>
      </c>
      <c r="S2796">
        <f>_xlfn.XLOOKUP(Table4[[#This Row],[ProductID]],Products!A:A,Products!F:F, "Not Found")</f>
        <v>1322.44</v>
      </c>
      <c r="T2796" t="str">
        <f>_xlfn.XLOOKUP(Table4[[#This Row],[CustomerID]],Customers!A:A,Customers!D:D, "Not Found")</f>
        <v>F</v>
      </c>
      <c r="U2796" s="6">
        <f>_xlfn.XLOOKUP(Table4[[#This Row],[CustomerID]],Customers!A:A,Customers!E:E, "Not Found")</f>
        <v>26631</v>
      </c>
      <c r="V2796">
        <f ca="1">DATEDIF(Table4[[#This Row],[CustomerBirthday]], TODAY(), "Y")</f>
        <v>53</v>
      </c>
      <c r="W2796" t="str" cm="1">
        <f t="array" aca="1" ref="W2796" ca="1">_xlfn.IFS(Table4[[#This Row],[Age]]&lt;25, "Under 25",Table4[[#This Row],[Age]]=34, "25-34", Table4[[#This Row],[Age]]&lt;=49, "35-49", Table4[[#This Row],[Age]]&lt;=64, "50-64", Table4[[#This Row],[Age]]&gt;=65, "65+")</f>
        <v>50-64</v>
      </c>
      <c r="X2796" t="str">
        <f>_xlfn.XLOOKUP(Table4[[#This Row],[StoreID]],Stores!A:A,Stores!B:B, "Not found")</f>
        <v>MegaMart Peckmouth</v>
      </c>
      <c r="Y2796" t="str">
        <f>_xlfn.XLOOKUP(Table4[[#This Row],[StoreID]],Stores!A:A,Stores!C:C, "Not Found")</f>
        <v>Peckmouth</v>
      </c>
      <c r="Z2796" t="str">
        <f>_xlfn.XLOOKUP(Table4[[#This Row],[StoreID]],Stores!A:A,Stores!D:D, "Not Found")</f>
        <v>East</v>
      </c>
    </row>
    <row r="2797" spans="1:26">
      <c r="A2797" t="s">
        <v>3663</v>
      </c>
      <c r="B2797" s="1">
        <v>45245</v>
      </c>
      <c r="C2797" t="s">
        <v>36</v>
      </c>
      <c r="D2797" t="s">
        <v>745</v>
      </c>
      <c r="E2797" t="s">
        <v>846</v>
      </c>
      <c r="F2797">
        <v>1</v>
      </c>
      <c r="G2797">
        <v>0</v>
      </c>
      <c r="H2797" t="s">
        <v>865</v>
      </c>
      <c r="I2797" s="4">
        <f>Table4[[#This Row],[Quantity]]*Table4[[#This Row],[UnitPrice]]</f>
        <v>1193.0899999999999</v>
      </c>
      <c r="J2797" s="4">
        <f>Table4[[#This Row],[Gross Revenue]]*(1-Table4[[#This Row],[Discount]])</f>
        <v>1193.0899999999999</v>
      </c>
      <c r="K2797" s="4">
        <f>Table4[[#This Row],[Quantity]]*Table4[[#This Row],[CostPrice]]</f>
        <v>818.24</v>
      </c>
      <c r="L2797" s="4">
        <f>Table4[[#This Row],[Net Revenue]]-Table4[[#This Row],[Total Cost]]</f>
        <v>374.84999999999991</v>
      </c>
      <c r="M2797" t="str">
        <f>_xlfn.XLOOKUP(Table4[[#This Row],[ProductID]], Products!A:A,Products!B:B, "Not Found")</f>
        <v>Above Camera</v>
      </c>
      <c r="N2797" t="str">
        <f>TEXT(Table4[[#This Row],[Date]], "mmm")</f>
        <v>Nov</v>
      </c>
      <c r="O2797" t="str">
        <f>TEXT(Table4[[#This Row],[Date]], "yyyy")</f>
        <v>2023</v>
      </c>
      <c r="P2797" t="str">
        <f>_xlfn.XLOOKUP(Table4[[#This Row],[ProductID]],Products!A:A,Products!C:C, "Not Found")</f>
        <v>Electronics</v>
      </c>
      <c r="Q2797" t="str">
        <f>_xlfn.XLOOKUP(Table4[[#This Row],[ProductID]],Products!A:A,Products!D:D,"Not Found")</f>
        <v>Camera</v>
      </c>
      <c r="R2797">
        <f>_xlfn.XLOOKUP(Table4[[#This Row],[ProductID]],Products!A:A,Products!E:E,"Not Found")</f>
        <v>1193.0899999999999</v>
      </c>
      <c r="S2797">
        <f>_xlfn.XLOOKUP(Table4[[#This Row],[ProductID]],Products!A:A,Products!F:F, "Not Found")</f>
        <v>818.24</v>
      </c>
      <c r="T2797" t="str">
        <f>_xlfn.XLOOKUP(Table4[[#This Row],[CustomerID]],Customers!A:A,Customers!D:D, "Not Found")</f>
        <v>M</v>
      </c>
      <c r="U2797" s="6">
        <f>_xlfn.XLOOKUP(Table4[[#This Row],[CustomerID]],Customers!A:A,Customers!E:E, "Not Found")</f>
        <v>22233</v>
      </c>
      <c r="V2797">
        <f ca="1">DATEDIF(Table4[[#This Row],[CustomerBirthday]], TODAY(), "Y")</f>
        <v>65</v>
      </c>
      <c r="W2797" t="str" cm="1">
        <f t="array" aca="1" ref="W2797" ca="1">_xlfn.IFS(Table4[[#This Row],[Age]]&lt;25, "Under 25",Table4[[#This Row],[Age]]=34, "25-34", Table4[[#This Row],[Age]]&lt;=49, "35-49", Table4[[#This Row],[Age]]&lt;=64, "50-64", Table4[[#This Row],[Age]]&gt;=65, "65+")</f>
        <v>65+</v>
      </c>
      <c r="X2797" t="str">
        <f>_xlfn.XLOOKUP(Table4[[#This Row],[StoreID]],Stores!A:A,Stores!B:B, "Not found")</f>
        <v>MegaMart Johnmouth</v>
      </c>
      <c r="Y2797" t="str">
        <f>_xlfn.XLOOKUP(Table4[[#This Row],[StoreID]],Stores!A:A,Stores!C:C, "Not Found")</f>
        <v>Johnmouth</v>
      </c>
      <c r="Z2797" t="str">
        <f>_xlfn.XLOOKUP(Table4[[#This Row],[StoreID]],Stores!A:A,Stores!D:D, "Not Found")</f>
        <v>East</v>
      </c>
    </row>
    <row r="2798" spans="1:26">
      <c r="A2798" t="s">
        <v>3664</v>
      </c>
      <c r="B2798" s="1">
        <v>45236</v>
      </c>
      <c r="C2798" t="s">
        <v>284</v>
      </c>
      <c r="D2798" t="s">
        <v>774</v>
      </c>
      <c r="E2798" t="s">
        <v>831</v>
      </c>
      <c r="F2798">
        <v>3</v>
      </c>
      <c r="G2798">
        <v>0.05</v>
      </c>
      <c r="H2798" t="s">
        <v>871</v>
      </c>
      <c r="I2798" s="4">
        <f>Table4[[#This Row],[Quantity]]*Table4[[#This Row],[UnitPrice]]</f>
        <v>4462.2300000000005</v>
      </c>
      <c r="J2798" s="4">
        <f>Table4[[#This Row],[Gross Revenue]]*(1-Table4[[#This Row],[Discount]])</f>
        <v>4239.1185000000005</v>
      </c>
      <c r="K2798" s="4">
        <f>Table4[[#This Row],[Quantity]]*Table4[[#This Row],[CostPrice]]</f>
        <v>2439.21</v>
      </c>
      <c r="L2798" s="4">
        <f>Table4[[#This Row],[Net Revenue]]-Table4[[#This Row],[Total Cost]]</f>
        <v>1799.9085000000005</v>
      </c>
      <c r="M2798" t="str">
        <f>_xlfn.XLOOKUP(Table4[[#This Row],[ProductID]], Products!A:A,Products!B:B, "Not Found")</f>
        <v>Him Smartphone</v>
      </c>
      <c r="N2798" t="str">
        <f>TEXT(Table4[[#This Row],[Date]], "mmm")</f>
        <v>Nov</v>
      </c>
      <c r="O2798" t="str">
        <f>TEXT(Table4[[#This Row],[Date]], "yyyy")</f>
        <v>2023</v>
      </c>
      <c r="P2798" t="str">
        <f>_xlfn.XLOOKUP(Table4[[#This Row],[ProductID]],Products!A:A,Products!C:C, "Not Found")</f>
        <v>Electronics</v>
      </c>
      <c r="Q2798" t="str">
        <f>_xlfn.XLOOKUP(Table4[[#This Row],[ProductID]],Products!A:A,Products!D:D,"Not Found")</f>
        <v>Smartphone</v>
      </c>
      <c r="R2798">
        <f>_xlfn.XLOOKUP(Table4[[#This Row],[ProductID]],Products!A:A,Products!E:E,"Not Found")</f>
        <v>1487.41</v>
      </c>
      <c r="S2798">
        <f>_xlfn.XLOOKUP(Table4[[#This Row],[ProductID]],Products!A:A,Products!F:F, "Not Found")</f>
        <v>813.07</v>
      </c>
      <c r="T2798" t="str">
        <f>_xlfn.XLOOKUP(Table4[[#This Row],[CustomerID]],Customers!A:A,Customers!D:D, "Not Found")</f>
        <v>M</v>
      </c>
      <c r="U2798" s="6">
        <f>_xlfn.XLOOKUP(Table4[[#This Row],[CustomerID]],Customers!A:A,Customers!E:E, "Not Found")</f>
        <v>19984</v>
      </c>
      <c r="V2798">
        <f ca="1">DATEDIF(Table4[[#This Row],[CustomerBirthday]], TODAY(), "Y")</f>
        <v>71</v>
      </c>
      <c r="W2798" t="str" cm="1">
        <f t="array" aca="1" ref="W2798" ca="1">_xlfn.IFS(Table4[[#This Row],[Age]]&lt;25, "Under 25",Table4[[#This Row],[Age]]=34, "25-34", Table4[[#This Row],[Age]]&lt;=49, "35-49", Table4[[#This Row],[Age]]&lt;=64, "50-64", Table4[[#This Row],[Age]]&gt;=65, "65+")</f>
        <v>65+</v>
      </c>
      <c r="X2798" t="str">
        <f>_xlfn.XLOOKUP(Table4[[#This Row],[StoreID]],Stores!A:A,Stores!B:B, "Not found")</f>
        <v>MegaMart Jimenezborough</v>
      </c>
      <c r="Y2798" t="str">
        <f>_xlfn.XLOOKUP(Table4[[#This Row],[StoreID]],Stores!A:A,Stores!C:C, "Not Found")</f>
        <v>Jimenezborough</v>
      </c>
      <c r="Z2798" t="str">
        <f>_xlfn.XLOOKUP(Table4[[#This Row],[StoreID]],Stores!A:A,Stores!D:D, "Not Found")</f>
        <v>South</v>
      </c>
    </row>
    <row r="2799" spans="1:26">
      <c r="A2799" t="s">
        <v>3665</v>
      </c>
      <c r="B2799" s="1">
        <v>45270</v>
      </c>
      <c r="C2799" t="s">
        <v>105</v>
      </c>
      <c r="D2799" t="s">
        <v>782</v>
      </c>
      <c r="E2799" t="s">
        <v>842</v>
      </c>
      <c r="F2799">
        <v>2</v>
      </c>
      <c r="G2799">
        <v>0.05</v>
      </c>
      <c r="H2799" t="s">
        <v>865</v>
      </c>
      <c r="I2799" s="4">
        <f>Table4[[#This Row],[Quantity]]*Table4[[#This Row],[UnitPrice]]</f>
        <v>1347.56</v>
      </c>
      <c r="J2799" s="4">
        <f>Table4[[#This Row],[Gross Revenue]]*(1-Table4[[#This Row],[Discount]])</f>
        <v>1280.1819999999998</v>
      </c>
      <c r="K2799" s="4">
        <f>Table4[[#This Row],[Quantity]]*Table4[[#This Row],[CostPrice]]</f>
        <v>726.66</v>
      </c>
      <c r="L2799" s="4">
        <f>Table4[[#This Row],[Net Revenue]]-Table4[[#This Row],[Total Cost]]</f>
        <v>553.52199999999982</v>
      </c>
      <c r="M2799" t="str">
        <f>_xlfn.XLOOKUP(Table4[[#This Row],[ProductID]], Products!A:A,Products!B:B, "Not Found")</f>
        <v>Deal Smartphone</v>
      </c>
      <c r="N2799" t="str">
        <f>TEXT(Table4[[#This Row],[Date]], "mmm")</f>
        <v>Dec</v>
      </c>
      <c r="O2799" t="str">
        <f>TEXT(Table4[[#This Row],[Date]], "yyyy")</f>
        <v>2023</v>
      </c>
      <c r="P2799" t="str">
        <f>_xlfn.XLOOKUP(Table4[[#This Row],[ProductID]],Products!A:A,Products!C:C, "Not Found")</f>
        <v>Electronics</v>
      </c>
      <c r="Q2799" t="str">
        <f>_xlfn.XLOOKUP(Table4[[#This Row],[ProductID]],Products!A:A,Products!D:D,"Not Found")</f>
        <v>Smartphone</v>
      </c>
      <c r="R2799">
        <f>_xlfn.XLOOKUP(Table4[[#This Row],[ProductID]],Products!A:A,Products!E:E,"Not Found")</f>
        <v>673.78</v>
      </c>
      <c r="S2799">
        <f>_xlfn.XLOOKUP(Table4[[#This Row],[ProductID]],Products!A:A,Products!F:F, "Not Found")</f>
        <v>363.33</v>
      </c>
      <c r="T2799" t="str">
        <f>_xlfn.XLOOKUP(Table4[[#This Row],[CustomerID]],Customers!A:A,Customers!D:D, "Not Found")</f>
        <v>M</v>
      </c>
      <c r="U2799" s="6">
        <f>_xlfn.XLOOKUP(Table4[[#This Row],[CustomerID]],Customers!A:A,Customers!E:E, "Not Found")</f>
        <v>37990</v>
      </c>
      <c r="V2799">
        <f ca="1">DATEDIF(Table4[[#This Row],[CustomerBirthday]], TODAY(), "Y")</f>
        <v>22</v>
      </c>
      <c r="W2799" t="str" cm="1">
        <f t="array" aca="1" ref="W2799" ca="1">_xlfn.IFS(Table4[[#This Row],[Age]]&lt;25, "Under 25",Table4[[#This Row],[Age]]=34, "25-34", Table4[[#This Row],[Age]]&lt;=49, "35-49", Table4[[#This Row],[Age]]&lt;=64, "50-64", Table4[[#This Row],[Age]]&gt;=65, "65+")</f>
        <v>Under 25</v>
      </c>
      <c r="X2799" t="str">
        <f>_xlfn.XLOOKUP(Table4[[#This Row],[StoreID]],Stores!A:A,Stores!B:B, "Not found")</f>
        <v>MegaMart Brianahaven</v>
      </c>
      <c r="Y2799" t="str">
        <f>_xlfn.XLOOKUP(Table4[[#This Row],[StoreID]],Stores!A:A,Stores!C:C, "Not Found")</f>
        <v>Brianahaven</v>
      </c>
      <c r="Z2799" t="str">
        <f>_xlfn.XLOOKUP(Table4[[#This Row],[StoreID]],Stores!A:A,Stores!D:D, "Not Found")</f>
        <v>North</v>
      </c>
    </row>
    <row r="2800" spans="1:26">
      <c r="A2800" t="s">
        <v>3666</v>
      </c>
      <c r="B2800" s="1">
        <v>45473</v>
      </c>
      <c r="C2800" t="s">
        <v>435</v>
      </c>
      <c r="D2800" t="s">
        <v>792</v>
      </c>
      <c r="E2800" t="s">
        <v>846</v>
      </c>
      <c r="F2800">
        <v>4</v>
      </c>
      <c r="G2800">
        <v>0.15</v>
      </c>
      <c r="H2800" t="s">
        <v>875</v>
      </c>
      <c r="I2800" s="4">
        <f>Table4[[#This Row],[Quantity]]*Table4[[#This Row],[UnitPrice]]</f>
        <v>7195.88</v>
      </c>
      <c r="J2800" s="4">
        <f>Table4[[#This Row],[Gross Revenue]]*(1-Table4[[#This Row],[Discount]])</f>
        <v>6116.4979999999996</v>
      </c>
      <c r="K2800" s="4">
        <f>Table4[[#This Row],[Quantity]]*Table4[[#This Row],[CostPrice]]</f>
        <v>5316.6</v>
      </c>
      <c r="L2800" s="4">
        <f>Table4[[#This Row],[Net Revenue]]-Table4[[#This Row],[Total Cost]]</f>
        <v>799.89799999999923</v>
      </c>
      <c r="M2800" t="str">
        <f>_xlfn.XLOOKUP(Table4[[#This Row],[ProductID]], Products!A:A,Products!B:B, "Not Found")</f>
        <v>Beat Accessories</v>
      </c>
      <c r="N2800" t="str">
        <f>TEXT(Table4[[#This Row],[Date]], "mmm")</f>
        <v>Jun</v>
      </c>
      <c r="O2800" t="str">
        <f>TEXT(Table4[[#This Row],[Date]], "yyyy")</f>
        <v>2024</v>
      </c>
      <c r="P2800" t="str">
        <f>_xlfn.XLOOKUP(Table4[[#This Row],[ProductID]],Products!A:A,Products!C:C, "Not Found")</f>
        <v>Fashion</v>
      </c>
      <c r="Q2800" t="str">
        <f>_xlfn.XLOOKUP(Table4[[#This Row],[ProductID]],Products!A:A,Products!D:D,"Not Found")</f>
        <v>Accessories</v>
      </c>
      <c r="R2800">
        <f>_xlfn.XLOOKUP(Table4[[#This Row],[ProductID]],Products!A:A,Products!E:E,"Not Found")</f>
        <v>1798.97</v>
      </c>
      <c r="S2800">
        <f>_xlfn.XLOOKUP(Table4[[#This Row],[ProductID]],Products!A:A,Products!F:F, "Not Found")</f>
        <v>1329.15</v>
      </c>
      <c r="T2800" t="str">
        <f>_xlfn.XLOOKUP(Table4[[#This Row],[CustomerID]],Customers!A:A,Customers!D:D, "Not Found")</f>
        <v>F</v>
      </c>
      <c r="U2800" s="6">
        <f>_xlfn.XLOOKUP(Table4[[#This Row],[CustomerID]],Customers!A:A,Customers!E:E, "Not Found")</f>
        <v>32027</v>
      </c>
      <c r="V2800">
        <f ca="1">DATEDIF(Table4[[#This Row],[CustomerBirthday]], TODAY(), "Y")</f>
        <v>38</v>
      </c>
      <c r="W2800" t="str" cm="1">
        <f t="array" aca="1" ref="W2800" ca="1">_xlfn.IFS(Table4[[#This Row],[Age]]&lt;25, "Under 25",Table4[[#This Row],[Age]]=34, "25-34", Table4[[#This Row],[Age]]&lt;=49, "35-49", Table4[[#This Row],[Age]]&lt;=64, "50-64", Table4[[#This Row],[Age]]&gt;=65, "65+")</f>
        <v>35-49</v>
      </c>
      <c r="X2800" t="str">
        <f>_xlfn.XLOOKUP(Table4[[#This Row],[StoreID]],Stores!A:A,Stores!B:B, "Not found")</f>
        <v>MegaMart Johnmouth</v>
      </c>
      <c r="Y2800" t="str">
        <f>_xlfn.XLOOKUP(Table4[[#This Row],[StoreID]],Stores!A:A,Stores!C:C, "Not Found")</f>
        <v>Johnmouth</v>
      </c>
      <c r="Z2800" t="str">
        <f>_xlfn.XLOOKUP(Table4[[#This Row],[StoreID]],Stores!A:A,Stores!D:D, "Not Found")</f>
        <v>East</v>
      </c>
    </row>
    <row r="2801" spans="1:26">
      <c r="A2801" t="s">
        <v>3667</v>
      </c>
      <c r="B2801" s="1">
        <v>45491</v>
      </c>
      <c r="C2801" t="s">
        <v>612</v>
      </c>
      <c r="D2801" t="s">
        <v>734</v>
      </c>
      <c r="E2801" t="s">
        <v>846</v>
      </c>
      <c r="F2801">
        <v>1</v>
      </c>
      <c r="G2801">
        <v>0.1</v>
      </c>
      <c r="H2801" t="s">
        <v>871</v>
      </c>
      <c r="I2801" s="4">
        <f>Table4[[#This Row],[Quantity]]*Table4[[#This Row],[UnitPrice]]</f>
        <v>109.78</v>
      </c>
      <c r="J2801" s="4">
        <f>Table4[[#This Row],[Gross Revenue]]*(1-Table4[[#This Row],[Discount]])</f>
        <v>98.802000000000007</v>
      </c>
      <c r="K2801" s="4">
        <f>Table4[[#This Row],[Quantity]]*Table4[[#This Row],[CostPrice]]</f>
        <v>70.59</v>
      </c>
      <c r="L2801" s="4">
        <f>Table4[[#This Row],[Net Revenue]]-Table4[[#This Row],[Total Cost]]</f>
        <v>28.212000000000003</v>
      </c>
      <c r="M2801" t="str">
        <f>_xlfn.XLOOKUP(Table4[[#This Row],[ProductID]], Products!A:A,Products!B:B, "Not Found")</f>
        <v>Recognize Footwear</v>
      </c>
      <c r="N2801" t="str">
        <f>TEXT(Table4[[#This Row],[Date]], "mmm")</f>
        <v>Jul</v>
      </c>
      <c r="O2801" t="str">
        <f>TEXT(Table4[[#This Row],[Date]], "yyyy")</f>
        <v>2024</v>
      </c>
      <c r="P2801" t="str">
        <f>_xlfn.XLOOKUP(Table4[[#This Row],[ProductID]],Products!A:A,Products!C:C, "Not Found")</f>
        <v>Fashion</v>
      </c>
      <c r="Q2801" t="str">
        <f>_xlfn.XLOOKUP(Table4[[#This Row],[ProductID]],Products!A:A,Products!D:D,"Not Found")</f>
        <v>Footwear</v>
      </c>
      <c r="R2801">
        <f>_xlfn.XLOOKUP(Table4[[#This Row],[ProductID]],Products!A:A,Products!E:E,"Not Found")</f>
        <v>109.78</v>
      </c>
      <c r="S2801">
        <f>_xlfn.XLOOKUP(Table4[[#This Row],[ProductID]],Products!A:A,Products!F:F, "Not Found")</f>
        <v>70.59</v>
      </c>
      <c r="T2801" t="str">
        <f>_xlfn.XLOOKUP(Table4[[#This Row],[CustomerID]],Customers!A:A,Customers!D:D, "Not Found")</f>
        <v>F</v>
      </c>
      <c r="U2801" s="6">
        <f>_xlfn.XLOOKUP(Table4[[#This Row],[CustomerID]],Customers!A:A,Customers!E:E, "Not Found")</f>
        <v>28198</v>
      </c>
      <c r="V2801">
        <f ca="1">DATEDIF(Table4[[#This Row],[CustomerBirthday]], TODAY(), "Y")</f>
        <v>49</v>
      </c>
      <c r="W2801" t="str" cm="1">
        <f t="array" aca="1" ref="W2801" ca="1">_xlfn.IFS(Table4[[#This Row],[Age]]&lt;25, "Under 25",Table4[[#This Row],[Age]]=34, "25-34", Table4[[#This Row],[Age]]&lt;=49, "35-49", Table4[[#This Row],[Age]]&lt;=64, "50-64", Table4[[#This Row],[Age]]&gt;=65, "65+")</f>
        <v>35-49</v>
      </c>
      <c r="X2801" t="str">
        <f>_xlfn.XLOOKUP(Table4[[#This Row],[StoreID]],Stores!A:A,Stores!B:B, "Not found")</f>
        <v>MegaMart Johnmouth</v>
      </c>
      <c r="Y2801" t="str">
        <f>_xlfn.XLOOKUP(Table4[[#This Row],[StoreID]],Stores!A:A,Stores!C:C, "Not Found")</f>
        <v>Johnmouth</v>
      </c>
      <c r="Z2801" t="str">
        <f>_xlfn.XLOOKUP(Table4[[#This Row],[StoreID]],Stores!A:A,Stores!D:D, "Not Found")</f>
        <v>East</v>
      </c>
    </row>
    <row r="2802" spans="1:26">
      <c r="A2802" t="s">
        <v>3668</v>
      </c>
      <c r="B2802" s="1">
        <v>45328</v>
      </c>
      <c r="C2802" t="s">
        <v>355</v>
      </c>
      <c r="D2802" t="s">
        <v>818</v>
      </c>
      <c r="E2802" t="s">
        <v>835</v>
      </c>
      <c r="F2802">
        <v>2</v>
      </c>
      <c r="G2802">
        <v>0.15</v>
      </c>
      <c r="H2802" t="s">
        <v>871</v>
      </c>
      <c r="I2802" s="4">
        <f>Table4[[#This Row],[Quantity]]*Table4[[#This Row],[UnitPrice]]</f>
        <v>2330.7399999999998</v>
      </c>
      <c r="J2802" s="4">
        <f>Table4[[#This Row],[Gross Revenue]]*(1-Table4[[#This Row],[Discount]])</f>
        <v>1981.1289999999997</v>
      </c>
      <c r="K2802" s="4">
        <f>Table4[[#This Row],[Quantity]]*Table4[[#This Row],[CostPrice]]</f>
        <v>1853.1</v>
      </c>
      <c r="L2802" s="4">
        <f>Table4[[#This Row],[Net Revenue]]-Table4[[#This Row],[Total Cost]]</f>
        <v>128.02899999999977</v>
      </c>
      <c r="M2802" t="str">
        <f>_xlfn.XLOOKUP(Table4[[#This Row],[ProductID]], Products!A:A,Products!B:B, "Not Found")</f>
        <v>Nature Clothing</v>
      </c>
      <c r="N2802" t="str">
        <f>TEXT(Table4[[#This Row],[Date]], "mmm")</f>
        <v>Feb</v>
      </c>
      <c r="O2802" t="str">
        <f>TEXT(Table4[[#This Row],[Date]], "yyyy")</f>
        <v>2024</v>
      </c>
      <c r="P2802" t="str">
        <f>_xlfn.XLOOKUP(Table4[[#This Row],[ProductID]],Products!A:A,Products!C:C, "Not Found")</f>
        <v>Fashion</v>
      </c>
      <c r="Q2802" t="str">
        <f>_xlfn.XLOOKUP(Table4[[#This Row],[ProductID]],Products!A:A,Products!D:D,"Not Found")</f>
        <v>Clothing</v>
      </c>
      <c r="R2802">
        <f>_xlfn.XLOOKUP(Table4[[#This Row],[ProductID]],Products!A:A,Products!E:E,"Not Found")</f>
        <v>1165.3699999999999</v>
      </c>
      <c r="S2802">
        <f>_xlfn.XLOOKUP(Table4[[#This Row],[ProductID]],Products!A:A,Products!F:F, "Not Found")</f>
        <v>926.55</v>
      </c>
      <c r="T2802" t="str">
        <f>_xlfn.XLOOKUP(Table4[[#This Row],[CustomerID]],Customers!A:A,Customers!D:D, "Not Found")</f>
        <v>M</v>
      </c>
      <c r="U2802" s="6">
        <f>_xlfn.XLOOKUP(Table4[[#This Row],[CustomerID]],Customers!A:A,Customers!E:E, "Not Found")</f>
        <v>22937</v>
      </c>
      <c r="V2802">
        <f ca="1">DATEDIF(Table4[[#This Row],[CustomerBirthday]], TODAY(), "Y")</f>
        <v>63</v>
      </c>
      <c r="W2802" t="str" cm="1">
        <f t="array" aca="1" ref="W2802" ca="1">_xlfn.IFS(Table4[[#This Row],[Age]]&lt;25, "Under 25",Table4[[#This Row],[Age]]=34, "25-34", Table4[[#This Row],[Age]]&lt;=49, "35-49", Table4[[#This Row],[Age]]&lt;=64, "50-64", Table4[[#This Row],[Age]]&gt;=65, "65+")</f>
        <v>50-64</v>
      </c>
      <c r="X2802" t="str">
        <f>_xlfn.XLOOKUP(Table4[[#This Row],[StoreID]],Stores!A:A,Stores!B:B, "Not found")</f>
        <v>MegaMart Peckmouth</v>
      </c>
      <c r="Y2802" t="str">
        <f>_xlfn.XLOOKUP(Table4[[#This Row],[StoreID]],Stores!A:A,Stores!C:C, "Not Found")</f>
        <v>Peckmouth</v>
      </c>
      <c r="Z2802" t="str">
        <f>_xlfn.XLOOKUP(Table4[[#This Row],[StoreID]],Stores!A:A,Stores!D:D, "Not Found")</f>
        <v>East</v>
      </c>
    </row>
    <row r="2803" spans="1:26">
      <c r="A2803" t="s">
        <v>3669</v>
      </c>
      <c r="B2803" s="1">
        <v>45739</v>
      </c>
      <c r="C2803" t="s">
        <v>390</v>
      </c>
      <c r="D2803" t="s">
        <v>715</v>
      </c>
      <c r="E2803" t="s">
        <v>831</v>
      </c>
      <c r="F2803">
        <v>3</v>
      </c>
      <c r="G2803">
        <v>0</v>
      </c>
      <c r="H2803" t="s">
        <v>868</v>
      </c>
      <c r="I2803" s="4">
        <f>Table4[[#This Row],[Quantity]]*Table4[[#This Row],[UnitPrice]]</f>
        <v>2456.2799999999997</v>
      </c>
      <c r="J2803" s="4">
        <f>Table4[[#This Row],[Gross Revenue]]*(1-Table4[[#This Row],[Discount]])</f>
        <v>2456.2799999999997</v>
      </c>
      <c r="K2803" s="4">
        <f>Table4[[#This Row],[Quantity]]*Table4[[#This Row],[CostPrice]]</f>
        <v>1582.8600000000001</v>
      </c>
      <c r="L2803" s="4">
        <f>Table4[[#This Row],[Net Revenue]]-Table4[[#This Row],[Total Cost]]</f>
        <v>873.41999999999962</v>
      </c>
      <c r="M2803" t="str">
        <f>_xlfn.XLOOKUP(Table4[[#This Row],[ProductID]], Products!A:A,Products!B:B, "Not Found")</f>
        <v>Audience Television</v>
      </c>
      <c r="N2803" t="str">
        <f>TEXT(Table4[[#This Row],[Date]], "mmm")</f>
        <v>Mar</v>
      </c>
      <c r="O2803" t="str">
        <f>TEXT(Table4[[#This Row],[Date]], "yyyy")</f>
        <v>2025</v>
      </c>
      <c r="P2803" t="str">
        <f>_xlfn.XLOOKUP(Table4[[#This Row],[ProductID]],Products!A:A,Products!C:C, "Not Found")</f>
        <v>Electronics</v>
      </c>
      <c r="Q2803" t="str">
        <f>_xlfn.XLOOKUP(Table4[[#This Row],[ProductID]],Products!A:A,Products!D:D,"Not Found")</f>
        <v>Television</v>
      </c>
      <c r="R2803">
        <f>_xlfn.XLOOKUP(Table4[[#This Row],[ProductID]],Products!A:A,Products!E:E,"Not Found")</f>
        <v>818.76</v>
      </c>
      <c r="S2803">
        <f>_xlfn.XLOOKUP(Table4[[#This Row],[ProductID]],Products!A:A,Products!F:F, "Not Found")</f>
        <v>527.62</v>
      </c>
      <c r="T2803" t="str">
        <f>_xlfn.XLOOKUP(Table4[[#This Row],[CustomerID]],Customers!A:A,Customers!D:D, "Not Found")</f>
        <v>M</v>
      </c>
      <c r="U2803" s="6">
        <f>_xlfn.XLOOKUP(Table4[[#This Row],[CustomerID]],Customers!A:A,Customers!E:E, "Not Found")</f>
        <v>23821</v>
      </c>
      <c r="V2803">
        <f ca="1">DATEDIF(Table4[[#This Row],[CustomerBirthday]], TODAY(), "Y")</f>
        <v>61</v>
      </c>
      <c r="W2803" t="str" cm="1">
        <f t="array" aca="1" ref="W2803" ca="1">_xlfn.IFS(Table4[[#This Row],[Age]]&lt;25, "Under 25",Table4[[#This Row],[Age]]=34, "25-34", Table4[[#This Row],[Age]]&lt;=49, "35-49", Table4[[#This Row],[Age]]&lt;=64, "50-64", Table4[[#This Row],[Age]]&gt;=65, "65+")</f>
        <v>50-64</v>
      </c>
      <c r="X2803" t="str">
        <f>_xlfn.XLOOKUP(Table4[[#This Row],[StoreID]],Stores!A:A,Stores!B:B, "Not found")</f>
        <v>MegaMart Jimenezborough</v>
      </c>
      <c r="Y2803" t="str">
        <f>_xlfn.XLOOKUP(Table4[[#This Row],[StoreID]],Stores!A:A,Stores!C:C, "Not Found")</f>
        <v>Jimenezborough</v>
      </c>
      <c r="Z2803" t="str">
        <f>_xlfn.XLOOKUP(Table4[[#This Row],[StoreID]],Stores!A:A,Stores!D:D, "Not Found")</f>
        <v>South</v>
      </c>
    </row>
    <row r="2804" spans="1:26">
      <c r="A2804" t="s">
        <v>3670</v>
      </c>
      <c r="B2804" s="1">
        <v>45293</v>
      </c>
      <c r="C2804" t="s">
        <v>601</v>
      </c>
      <c r="D2804" t="s">
        <v>782</v>
      </c>
      <c r="E2804" t="s">
        <v>846</v>
      </c>
      <c r="F2804">
        <v>1</v>
      </c>
      <c r="G2804">
        <v>0</v>
      </c>
      <c r="H2804" t="s">
        <v>865</v>
      </c>
      <c r="I2804" s="4">
        <f>Table4[[#This Row],[Quantity]]*Table4[[#This Row],[UnitPrice]]</f>
        <v>673.78</v>
      </c>
      <c r="J2804" s="4">
        <f>Table4[[#This Row],[Gross Revenue]]*(1-Table4[[#This Row],[Discount]])</f>
        <v>673.78</v>
      </c>
      <c r="K2804" s="4">
        <f>Table4[[#This Row],[Quantity]]*Table4[[#This Row],[CostPrice]]</f>
        <v>363.33</v>
      </c>
      <c r="L2804" s="4">
        <f>Table4[[#This Row],[Net Revenue]]-Table4[[#This Row],[Total Cost]]</f>
        <v>310.45</v>
      </c>
      <c r="M2804" t="str">
        <f>_xlfn.XLOOKUP(Table4[[#This Row],[ProductID]], Products!A:A,Products!B:B, "Not Found")</f>
        <v>Deal Smartphone</v>
      </c>
      <c r="N2804" t="str">
        <f>TEXT(Table4[[#This Row],[Date]], "mmm")</f>
        <v>Jan</v>
      </c>
      <c r="O2804" t="str">
        <f>TEXT(Table4[[#This Row],[Date]], "yyyy")</f>
        <v>2024</v>
      </c>
      <c r="P2804" t="str">
        <f>_xlfn.XLOOKUP(Table4[[#This Row],[ProductID]],Products!A:A,Products!C:C, "Not Found")</f>
        <v>Electronics</v>
      </c>
      <c r="Q2804" t="str">
        <f>_xlfn.XLOOKUP(Table4[[#This Row],[ProductID]],Products!A:A,Products!D:D,"Not Found")</f>
        <v>Smartphone</v>
      </c>
      <c r="R2804">
        <f>_xlfn.XLOOKUP(Table4[[#This Row],[ProductID]],Products!A:A,Products!E:E,"Not Found")</f>
        <v>673.78</v>
      </c>
      <c r="S2804">
        <f>_xlfn.XLOOKUP(Table4[[#This Row],[ProductID]],Products!A:A,Products!F:F, "Not Found")</f>
        <v>363.33</v>
      </c>
      <c r="T2804" t="str">
        <f>_xlfn.XLOOKUP(Table4[[#This Row],[CustomerID]],Customers!A:A,Customers!D:D, "Not Found")</f>
        <v>M</v>
      </c>
      <c r="U2804" s="6">
        <f>_xlfn.XLOOKUP(Table4[[#This Row],[CustomerID]],Customers!A:A,Customers!E:E, "Not Found")</f>
        <v>24638</v>
      </c>
      <c r="V2804">
        <f ca="1">DATEDIF(Table4[[#This Row],[CustomerBirthday]], TODAY(), "Y")</f>
        <v>59</v>
      </c>
      <c r="W2804" t="str" cm="1">
        <f t="array" aca="1" ref="W2804" ca="1">_xlfn.IFS(Table4[[#This Row],[Age]]&lt;25, "Under 25",Table4[[#This Row],[Age]]=34, "25-34", Table4[[#This Row],[Age]]&lt;=49, "35-49", Table4[[#This Row],[Age]]&lt;=64, "50-64", Table4[[#This Row],[Age]]&gt;=65, "65+")</f>
        <v>50-64</v>
      </c>
      <c r="X2804" t="str">
        <f>_xlfn.XLOOKUP(Table4[[#This Row],[StoreID]],Stores!A:A,Stores!B:B, "Not found")</f>
        <v>MegaMart Johnmouth</v>
      </c>
      <c r="Y2804" t="str">
        <f>_xlfn.XLOOKUP(Table4[[#This Row],[StoreID]],Stores!A:A,Stores!C:C, "Not Found")</f>
        <v>Johnmouth</v>
      </c>
      <c r="Z2804" t="str">
        <f>_xlfn.XLOOKUP(Table4[[#This Row],[StoreID]],Stores!A:A,Stores!D:D, "Not Found")</f>
        <v>East</v>
      </c>
    </row>
    <row r="2805" spans="1:26">
      <c r="A2805" t="s">
        <v>3671</v>
      </c>
      <c r="B2805" s="1">
        <v>45339</v>
      </c>
      <c r="C2805" t="s">
        <v>494</v>
      </c>
      <c r="D2805" t="s">
        <v>814</v>
      </c>
      <c r="E2805" t="s">
        <v>846</v>
      </c>
      <c r="F2805">
        <v>5</v>
      </c>
      <c r="G2805">
        <v>0.15</v>
      </c>
      <c r="H2805" t="s">
        <v>871</v>
      </c>
      <c r="I2805" s="4">
        <f>Table4[[#This Row],[Quantity]]*Table4[[#This Row],[UnitPrice]]</f>
        <v>6432.75</v>
      </c>
      <c r="J2805" s="4">
        <f>Table4[[#This Row],[Gross Revenue]]*(1-Table4[[#This Row],[Discount]])</f>
        <v>5467.8374999999996</v>
      </c>
      <c r="K2805" s="4">
        <f>Table4[[#This Row],[Quantity]]*Table4[[#This Row],[CostPrice]]</f>
        <v>3987.7</v>
      </c>
      <c r="L2805" s="4">
        <f>Table4[[#This Row],[Net Revenue]]-Table4[[#This Row],[Total Cost]]</f>
        <v>1480.1374999999998</v>
      </c>
      <c r="M2805" t="str">
        <f>_xlfn.XLOOKUP(Table4[[#This Row],[ProductID]], Products!A:A,Products!B:B, "Not Found")</f>
        <v>Least Accessories</v>
      </c>
      <c r="N2805" t="str">
        <f>TEXT(Table4[[#This Row],[Date]], "mmm")</f>
        <v>Feb</v>
      </c>
      <c r="O2805" t="str">
        <f>TEXT(Table4[[#This Row],[Date]], "yyyy")</f>
        <v>2024</v>
      </c>
      <c r="P2805" t="str">
        <f>_xlfn.XLOOKUP(Table4[[#This Row],[ProductID]],Products!A:A,Products!C:C, "Not Found")</f>
        <v>Fashion</v>
      </c>
      <c r="Q2805" t="str">
        <f>_xlfn.XLOOKUP(Table4[[#This Row],[ProductID]],Products!A:A,Products!D:D,"Not Found")</f>
        <v>Accessories</v>
      </c>
      <c r="R2805">
        <f>_xlfn.XLOOKUP(Table4[[#This Row],[ProductID]],Products!A:A,Products!E:E,"Not Found")</f>
        <v>1286.55</v>
      </c>
      <c r="S2805">
        <f>_xlfn.XLOOKUP(Table4[[#This Row],[ProductID]],Products!A:A,Products!F:F, "Not Found")</f>
        <v>797.54</v>
      </c>
      <c r="T2805" t="str">
        <f>_xlfn.XLOOKUP(Table4[[#This Row],[CustomerID]],Customers!A:A,Customers!D:D, "Not Found")</f>
        <v>M</v>
      </c>
      <c r="U2805" s="6">
        <f>_xlfn.XLOOKUP(Table4[[#This Row],[CustomerID]],Customers!A:A,Customers!E:E, "Not Found")</f>
        <v>31478</v>
      </c>
      <c r="V2805">
        <f ca="1">DATEDIF(Table4[[#This Row],[CustomerBirthday]], TODAY(), "Y")</f>
        <v>40</v>
      </c>
      <c r="W2805" t="str" cm="1">
        <f t="array" aca="1" ref="W2805" ca="1">_xlfn.IFS(Table4[[#This Row],[Age]]&lt;25, "Under 25",Table4[[#This Row],[Age]]=34, "25-34", Table4[[#This Row],[Age]]&lt;=49, "35-49", Table4[[#This Row],[Age]]&lt;=64, "50-64", Table4[[#This Row],[Age]]&gt;=65, "65+")</f>
        <v>35-49</v>
      </c>
      <c r="X2805" t="str">
        <f>_xlfn.XLOOKUP(Table4[[#This Row],[StoreID]],Stores!A:A,Stores!B:B, "Not found")</f>
        <v>MegaMart Johnmouth</v>
      </c>
      <c r="Y2805" t="str">
        <f>_xlfn.XLOOKUP(Table4[[#This Row],[StoreID]],Stores!A:A,Stores!C:C, "Not Found")</f>
        <v>Johnmouth</v>
      </c>
      <c r="Z2805" t="str">
        <f>_xlfn.XLOOKUP(Table4[[#This Row],[StoreID]],Stores!A:A,Stores!D:D, "Not Found")</f>
        <v>East</v>
      </c>
    </row>
    <row r="2806" spans="1:26">
      <c r="A2806" t="s">
        <v>3672</v>
      </c>
      <c r="B2806" s="1">
        <v>45680</v>
      </c>
      <c r="C2806" t="s">
        <v>277</v>
      </c>
      <c r="D2806" t="s">
        <v>794</v>
      </c>
      <c r="E2806" t="s">
        <v>839</v>
      </c>
      <c r="F2806">
        <v>2</v>
      </c>
      <c r="G2806">
        <v>0.15</v>
      </c>
      <c r="H2806" t="s">
        <v>871</v>
      </c>
      <c r="I2806" s="4">
        <f>Table4[[#This Row],[Quantity]]*Table4[[#This Row],[UnitPrice]]</f>
        <v>856.1</v>
      </c>
      <c r="J2806" s="4">
        <f>Table4[[#This Row],[Gross Revenue]]*(1-Table4[[#This Row],[Discount]])</f>
        <v>727.68499999999995</v>
      </c>
      <c r="K2806" s="4">
        <f>Table4[[#This Row],[Quantity]]*Table4[[#This Row],[CostPrice]]</f>
        <v>492.14</v>
      </c>
      <c r="L2806" s="4">
        <f>Table4[[#This Row],[Net Revenue]]-Table4[[#This Row],[Total Cost]]</f>
        <v>235.54499999999996</v>
      </c>
      <c r="M2806" t="str">
        <f>_xlfn.XLOOKUP(Table4[[#This Row],[ProductID]], Products!A:A,Products!B:B, "Not Found")</f>
        <v>Everything Laptop</v>
      </c>
      <c r="N2806" t="str">
        <f>TEXT(Table4[[#This Row],[Date]], "mmm")</f>
        <v>Jan</v>
      </c>
      <c r="O2806" t="str">
        <f>TEXT(Table4[[#This Row],[Date]], "yyyy")</f>
        <v>2025</v>
      </c>
      <c r="P2806" t="str">
        <f>_xlfn.XLOOKUP(Table4[[#This Row],[ProductID]],Products!A:A,Products!C:C, "Not Found")</f>
        <v>Electronics</v>
      </c>
      <c r="Q2806" t="str">
        <f>_xlfn.XLOOKUP(Table4[[#This Row],[ProductID]],Products!A:A,Products!D:D,"Not Found")</f>
        <v>Laptop</v>
      </c>
      <c r="R2806">
        <f>_xlfn.XLOOKUP(Table4[[#This Row],[ProductID]],Products!A:A,Products!E:E,"Not Found")</f>
        <v>428.05</v>
      </c>
      <c r="S2806">
        <f>_xlfn.XLOOKUP(Table4[[#This Row],[ProductID]],Products!A:A,Products!F:F, "Not Found")</f>
        <v>246.07</v>
      </c>
      <c r="T2806" t="str">
        <f>_xlfn.XLOOKUP(Table4[[#This Row],[CustomerID]],Customers!A:A,Customers!D:D, "Not Found")</f>
        <v>F</v>
      </c>
      <c r="U2806" s="6">
        <f>_xlfn.XLOOKUP(Table4[[#This Row],[CustomerID]],Customers!A:A,Customers!E:E, "Not Found")</f>
        <v>23715</v>
      </c>
      <c r="V2806">
        <f ca="1">DATEDIF(Table4[[#This Row],[CustomerBirthday]], TODAY(), "Y")</f>
        <v>61</v>
      </c>
      <c r="W2806" t="str" cm="1">
        <f t="array" aca="1" ref="W2806" ca="1">_xlfn.IFS(Table4[[#This Row],[Age]]&lt;25, "Under 25",Table4[[#This Row],[Age]]=34, "25-34", Table4[[#This Row],[Age]]&lt;=49, "35-49", Table4[[#This Row],[Age]]&lt;=64, "50-64", Table4[[#This Row],[Age]]&gt;=65, "65+")</f>
        <v>50-64</v>
      </c>
      <c r="X2806" t="str">
        <f>_xlfn.XLOOKUP(Table4[[#This Row],[StoreID]],Stores!A:A,Stores!B:B, "Not found")</f>
        <v>MegaMart New Michele</v>
      </c>
      <c r="Y2806" t="str">
        <f>_xlfn.XLOOKUP(Table4[[#This Row],[StoreID]],Stores!A:A,Stores!C:C, "Not Found")</f>
        <v>New Michele</v>
      </c>
      <c r="Z2806" t="str">
        <f>_xlfn.XLOOKUP(Table4[[#This Row],[StoreID]],Stores!A:A,Stores!D:D, "Not Found")</f>
        <v>West</v>
      </c>
    </row>
    <row r="2807" spans="1:26">
      <c r="A2807" t="s">
        <v>3673</v>
      </c>
      <c r="B2807" s="1">
        <v>45471</v>
      </c>
      <c r="C2807" t="s">
        <v>284</v>
      </c>
      <c r="D2807" t="s">
        <v>766</v>
      </c>
      <c r="E2807" t="s">
        <v>842</v>
      </c>
      <c r="F2807">
        <v>4</v>
      </c>
      <c r="G2807">
        <v>0.15</v>
      </c>
      <c r="H2807" t="s">
        <v>868</v>
      </c>
      <c r="I2807" s="4">
        <f>Table4[[#This Row],[Quantity]]*Table4[[#This Row],[UnitPrice]]</f>
        <v>4908.96</v>
      </c>
      <c r="J2807" s="4">
        <f>Table4[[#This Row],[Gross Revenue]]*(1-Table4[[#This Row],[Discount]])</f>
        <v>4172.616</v>
      </c>
      <c r="K2807" s="4">
        <f>Table4[[#This Row],[Quantity]]*Table4[[#This Row],[CostPrice]]</f>
        <v>3908.36</v>
      </c>
      <c r="L2807" s="4">
        <f>Table4[[#This Row],[Net Revenue]]-Table4[[#This Row],[Total Cost]]</f>
        <v>264.25599999999986</v>
      </c>
      <c r="M2807" t="str">
        <f>_xlfn.XLOOKUP(Table4[[#This Row],[ProductID]], Products!A:A,Products!B:B, "Not Found")</f>
        <v>Firm Dairy</v>
      </c>
      <c r="N2807" t="str">
        <f>TEXT(Table4[[#This Row],[Date]], "mmm")</f>
        <v>Jun</v>
      </c>
      <c r="O2807" t="str">
        <f>TEXT(Table4[[#This Row],[Date]], "yyyy")</f>
        <v>2024</v>
      </c>
      <c r="P2807" t="str">
        <f>_xlfn.XLOOKUP(Table4[[#This Row],[ProductID]],Products!A:A,Products!C:C, "Not Found")</f>
        <v>Groceries</v>
      </c>
      <c r="Q2807" t="str">
        <f>_xlfn.XLOOKUP(Table4[[#This Row],[ProductID]],Products!A:A,Products!D:D,"Not Found")</f>
        <v>Dairy</v>
      </c>
      <c r="R2807">
        <f>_xlfn.XLOOKUP(Table4[[#This Row],[ProductID]],Products!A:A,Products!E:E,"Not Found")</f>
        <v>1227.24</v>
      </c>
      <c r="S2807">
        <f>_xlfn.XLOOKUP(Table4[[#This Row],[ProductID]],Products!A:A,Products!F:F, "Not Found")</f>
        <v>977.09</v>
      </c>
      <c r="T2807" t="str">
        <f>_xlfn.XLOOKUP(Table4[[#This Row],[CustomerID]],Customers!A:A,Customers!D:D, "Not Found")</f>
        <v>M</v>
      </c>
      <c r="U2807" s="6">
        <f>_xlfn.XLOOKUP(Table4[[#This Row],[CustomerID]],Customers!A:A,Customers!E:E, "Not Found")</f>
        <v>19984</v>
      </c>
      <c r="V2807">
        <f ca="1">DATEDIF(Table4[[#This Row],[CustomerBirthday]], TODAY(), "Y")</f>
        <v>71</v>
      </c>
      <c r="W2807" t="str" cm="1">
        <f t="array" aca="1" ref="W2807" ca="1">_xlfn.IFS(Table4[[#This Row],[Age]]&lt;25, "Under 25",Table4[[#This Row],[Age]]=34, "25-34", Table4[[#This Row],[Age]]&lt;=49, "35-49", Table4[[#This Row],[Age]]&lt;=64, "50-64", Table4[[#This Row],[Age]]&gt;=65, "65+")</f>
        <v>65+</v>
      </c>
      <c r="X2807" t="str">
        <f>_xlfn.XLOOKUP(Table4[[#This Row],[StoreID]],Stores!A:A,Stores!B:B, "Not found")</f>
        <v>MegaMart Brianahaven</v>
      </c>
      <c r="Y2807" t="str">
        <f>_xlfn.XLOOKUP(Table4[[#This Row],[StoreID]],Stores!A:A,Stores!C:C, "Not Found")</f>
        <v>Brianahaven</v>
      </c>
      <c r="Z2807" t="str">
        <f>_xlfn.XLOOKUP(Table4[[#This Row],[StoreID]],Stores!A:A,Stores!D:D, "Not Found")</f>
        <v>North</v>
      </c>
    </row>
    <row r="2808" spans="1:26">
      <c r="A2808" t="s">
        <v>3674</v>
      </c>
      <c r="B2808" s="1">
        <v>45462</v>
      </c>
      <c r="C2808" t="s">
        <v>89</v>
      </c>
      <c r="D2808" t="s">
        <v>764</v>
      </c>
      <c r="E2808" t="s">
        <v>842</v>
      </c>
      <c r="F2808">
        <v>1</v>
      </c>
      <c r="G2808">
        <v>0.15</v>
      </c>
      <c r="H2808" t="s">
        <v>875</v>
      </c>
      <c r="I2808" s="4">
        <f>Table4[[#This Row],[Quantity]]*Table4[[#This Row],[UnitPrice]]</f>
        <v>323.92</v>
      </c>
      <c r="J2808" s="4">
        <f>Table4[[#This Row],[Gross Revenue]]*(1-Table4[[#This Row],[Discount]])</f>
        <v>275.33199999999999</v>
      </c>
      <c r="K2808" s="4">
        <f>Table4[[#This Row],[Quantity]]*Table4[[#This Row],[CostPrice]]</f>
        <v>242.98</v>
      </c>
      <c r="L2808" s="4">
        <f>Table4[[#This Row],[Net Revenue]]-Table4[[#This Row],[Total Cost]]</f>
        <v>32.352000000000004</v>
      </c>
      <c r="M2808" t="str">
        <f>_xlfn.XLOOKUP(Table4[[#This Row],[ProductID]], Products!A:A,Products!B:B, "Not Found")</f>
        <v>Simple Accessories</v>
      </c>
      <c r="N2808" t="str">
        <f>TEXT(Table4[[#This Row],[Date]], "mmm")</f>
        <v>Jun</v>
      </c>
      <c r="O2808" t="str">
        <f>TEXT(Table4[[#This Row],[Date]], "yyyy")</f>
        <v>2024</v>
      </c>
      <c r="P2808" t="str">
        <f>_xlfn.XLOOKUP(Table4[[#This Row],[ProductID]],Products!A:A,Products!C:C, "Not Found")</f>
        <v>Fashion</v>
      </c>
      <c r="Q2808" t="str">
        <f>_xlfn.XLOOKUP(Table4[[#This Row],[ProductID]],Products!A:A,Products!D:D,"Not Found")</f>
        <v>Accessories</v>
      </c>
      <c r="R2808">
        <f>_xlfn.XLOOKUP(Table4[[#This Row],[ProductID]],Products!A:A,Products!E:E,"Not Found")</f>
        <v>323.92</v>
      </c>
      <c r="S2808">
        <f>_xlfn.XLOOKUP(Table4[[#This Row],[ProductID]],Products!A:A,Products!F:F, "Not Found")</f>
        <v>242.98</v>
      </c>
      <c r="T2808" t="str">
        <f>_xlfn.XLOOKUP(Table4[[#This Row],[CustomerID]],Customers!A:A,Customers!D:D, "Not Found")</f>
        <v>M</v>
      </c>
      <c r="U2808" s="6">
        <f>_xlfn.XLOOKUP(Table4[[#This Row],[CustomerID]],Customers!A:A,Customers!E:E, "Not Found")</f>
        <v>20409</v>
      </c>
      <c r="V2808">
        <f ca="1">DATEDIF(Table4[[#This Row],[CustomerBirthday]], TODAY(), "Y")</f>
        <v>70</v>
      </c>
      <c r="W2808" t="str" cm="1">
        <f t="array" aca="1" ref="W2808" ca="1">_xlfn.IFS(Table4[[#This Row],[Age]]&lt;25, "Under 25",Table4[[#This Row],[Age]]=34, "25-34", Table4[[#This Row],[Age]]&lt;=49, "35-49", Table4[[#This Row],[Age]]&lt;=64, "50-64", Table4[[#This Row],[Age]]&gt;=65, "65+")</f>
        <v>65+</v>
      </c>
      <c r="X2808" t="str">
        <f>_xlfn.XLOOKUP(Table4[[#This Row],[StoreID]],Stores!A:A,Stores!B:B, "Not found")</f>
        <v>MegaMart Brianahaven</v>
      </c>
      <c r="Y2808" t="str">
        <f>_xlfn.XLOOKUP(Table4[[#This Row],[StoreID]],Stores!A:A,Stores!C:C, "Not Found")</f>
        <v>Brianahaven</v>
      </c>
      <c r="Z2808" t="str">
        <f>_xlfn.XLOOKUP(Table4[[#This Row],[StoreID]],Stores!A:A,Stores!D:D, "Not Found")</f>
        <v>North</v>
      </c>
    </row>
    <row r="2809" spans="1:26">
      <c r="A2809" t="s">
        <v>3675</v>
      </c>
      <c r="B2809" s="1">
        <v>45320</v>
      </c>
      <c r="C2809" t="s">
        <v>313</v>
      </c>
      <c r="D2809" t="s">
        <v>778</v>
      </c>
      <c r="E2809" t="s">
        <v>846</v>
      </c>
      <c r="F2809">
        <v>4</v>
      </c>
      <c r="G2809">
        <v>0.15</v>
      </c>
      <c r="H2809" t="s">
        <v>865</v>
      </c>
      <c r="I2809" s="4">
        <f>Table4[[#This Row],[Quantity]]*Table4[[#This Row],[UnitPrice]]</f>
        <v>4063.04</v>
      </c>
      <c r="J2809" s="4">
        <f>Table4[[#This Row],[Gross Revenue]]*(1-Table4[[#This Row],[Discount]])</f>
        <v>3453.5839999999998</v>
      </c>
      <c r="K2809" s="4">
        <f>Table4[[#This Row],[Quantity]]*Table4[[#This Row],[CostPrice]]</f>
        <v>2337.6</v>
      </c>
      <c r="L2809" s="4">
        <f>Table4[[#This Row],[Net Revenue]]-Table4[[#This Row],[Total Cost]]</f>
        <v>1115.9839999999999</v>
      </c>
      <c r="M2809" t="str">
        <f>_xlfn.XLOOKUP(Table4[[#This Row],[ProductID]], Products!A:A,Products!B:B, "Not Found")</f>
        <v>Behavior Dairy</v>
      </c>
      <c r="N2809" t="str">
        <f>TEXT(Table4[[#This Row],[Date]], "mmm")</f>
        <v>Jan</v>
      </c>
      <c r="O2809" t="str">
        <f>TEXT(Table4[[#This Row],[Date]], "yyyy")</f>
        <v>2024</v>
      </c>
      <c r="P2809" t="str">
        <f>_xlfn.XLOOKUP(Table4[[#This Row],[ProductID]],Products!A:A,Products!C:C, "Not Found")</f>
        <v>Groceries</v>
      </c>
      <c r="Q2809" t="str">
        <f>_xlfn.XLOOKUP(Table4[[#This Row],[ProductID]],Products!A:A,Products!D:D,"Not Found")</f>
        <v>Dairy</v>
      </c>
      <c r="R2809">
        <f>_xlfn.XLOOKUP(Table4[[#This Row],[ProductID]],Products!A:A,Products!E:E,"Not Found")</f>
        <v>1015.76</v>
      </c>
      <c r="S2809">
        <f>_xlfn.XLOOKUP(Table4[[#This Row],[ProductID]],Products!A:A,Products!F:F, "Not Found")</f>
        <v>584.4</v>
      </c>
      <c r="T2809" t="str">
        <f>_xlfn.XLOOKUP(Table4[[#This Row],[CustomerID]],Customers!A:A,Customers!D:D, "Not Found")</f>
        <v>F</v>
      </c>
      <c r="U2809" s="6">
        <f>_xlfn.XLOOKUP(Table4[[#This Row],[CustomerID]],Customers!A:A,Customers!E:E, "Not Found")</f>
        <v>29674</v>
      </c>
      <c r="V2809">
        <f ca="1">DATEDIF(Table4[[#This Row],[CustomerBirthday]], TODAY(), "Y")</f>
        <v>45</v>
      </c>
      <c r="W2809" t="str" cm="1">
        <f t="array" aca="1" ref="W2809" ca="1">_xlfn.IFS(Table4[[#This Row],[Age]]&lt;25, "Under 25",Table4[[#This Row],[Age]]=34, "25-34", Table4[[#This Row],[Age]]&lt;=49, "35-49", Table4[[#This Row],[Age]]&lt;=64, "50-64", Table4[[#This Row],[Age]]&gt;=65, "65+")</f>
        <v>35-49</v>
      </c>
      <c r="X2809" t="str">
        <f>_xlfn.XLOOKUP(Table4[[#This Row],[StoreID]],Stores!A:A,Stores!B:B, "Not found")</f>
        <v>MegaMart Johnmouth</v>
      </c>
      <c r="Y2809" t="str">
        <f>_xlfn.XLOOKUP(Table4[[#This Row],[StoreID]],Stores!A:A,Stores!C:C, "Not Found")</f>
        <v>Johnmouth</v>
      </c>
      <c r="Z2809" t="str">
        <f>_xlfn.XLOOKUP(Table4[[#This Row],[StoreID]],Stores!A:A,Stores!D:D, "Not Found")</f>
        <v>East</v>
      </c>
    </row>
    <row r="2810" spans="1:26">
      <c r="A2810" t="s">
        <v>3676</v>
      </c>
      <c r="B2810" s="1">
        <v>45874</v>
      </c>
      <c r="C2810" t="s">
        <v>469</v>
      </c>
      <c r="D2810" t="s">
        <v>778</v>
      </c>
      <c r="E2810" t="s">
        <v>839</v>
      </c>
      <c r="F2810">
        <v>1</v>
      </c>
      <c r="G2810">
        <v>0</v>
      </c>
      <c r="H2810" t="s">
        <v>871</v>
      </c>
      <c r="I2810" s="4">
        <f>Table4[[#This Row],[Quantity]]*Table4[[#This Row],[UnitPrice]]</f>
        <v>1015.76</v>
      </c>
      <c r="J2810" s="4">
        <f>Table4[[#This Row],[Gross Revenue]]*(1-Table4[[#This Row],[Discount]])</f>
        <v>1015.76</v>
      </c>
      <c r="K2810" s="4">
        <f>Table4[[#This Row],[Quantity]]*Table4[[#This Row],[CostPrice]]</f>
        <v>584.4</v>
      </c>
      <c r="L2810" s="4">
        <f>Table4[[#This Row],[Net Revenue]]-Table4[[#This Row],[Total Cost]]</f>
        <v>431.36</v>
      </c>
      <c r="M2810" t="str">
        <f>_xlfn.XLOOKUP(Table4[[#This Row],[ProductID]], Products!A:A,Products!B:B, "Not Found")</f>
        <v>Behavior Dairy</v>
      </c>
      <c r="N2810" t="str">
        <f>TEXT(Table4[[#This Row],[Date]], "mmm")</f>
        <v>Aug</v>
      </c>
      <c r="O2810" t="str">
        <f>TEXT(Table4[[#This Row],[Date]], "yyyy")</f>
        <v>2025</v>
      </c>
      <c r="P2810" t="str">
        <f>_xlfn.XLOOKUP(Table4[[#This Row],[ProductID]],Products!A:A,Products!C:C, "Not Found")</f>
        <v>Groceries</v>
      </c>
      <c r="Q2810" t="str">
        <f>_xlfn.XLOOKUP(Table4[[#This Row],[ProductID]],Products!A:A,Products!D:D,"Not Found")</f>
        <v>Dairy</v>
      </c>
      <c r="R2810">
        <f>_xlfn.XLOOKUP(Table4[[#This Row],[ProductID]],Products!A:A,Products!E:E,"Not Found")</f>
        <v>1015.76</v>
      </c>
      <c r="S2810">
        <f>_xlfn.XLOOKUP(Table4[[#This Row],[ProductID]],Products!A:A,Products!F:F, "Not Found")</f>
        <v>584.4</v>
      </c>
      <c r="T2810" t="str">
        <f>_xlfn.XLOOKUP(Table4[[#This Row],[CustomerID]],Customers!A:A,Customers!D:D, "Not Found")</f>
        <v>F</v>
      </c>
      <c r="U2810" s="6">
        <f>_xlfn.XLOOKUP(Table4[[#This Row],[CustomerID]],Customers!A:A,Customers!E:E, "Not Found")</f>
        <v>27978</v>
      </c>
      <c r="V2810">
        <f ca="1">DATEDIF(Table4[[#This Row],[CustomerBirthday]], TODAY(), "Y")</f>
        <v>49</v>
      </c>
      <c r="W2810" t="str" cm="1">
        <f t="array" aca="1" ref="W2810" ca="1">_xlfn.IFS(Table4[[#This Row],[Age]]&lt;25, "Under 25",Table4[[#This Row],[Age]]=34, "25-34", Table4[[#This Row],[Age]]&lt;=49, "35-49", Table4[[#This Row],[Age]]&lt;=64, "50-64", Table4[[#This Row],[Age]]&gt;=65, "65+")</f>
        <v>35-49</v>
      </c>
      <c r="X2810" t="str">
        <f>_xlfn.XLOOKUP(Table4[[#This Row],[StoreID]],Stores!A:A,Stores!B:B, "Not found")</f>
        <v>MegaMart New Michele</v>
      </c>
      <c r="Y2810" t="str">
        <f>_xlfn.XLOOKUP(Table4[[#This Row],[StoreID]],Stores!A:A,Stores!C:C, "Not Found")</f>
        <v>New Michele</v>
      </c>
      <c r="Z2810" t="str">
        <f>_xlfn.XLOOKUP(Table4[[#This Row],[StoreID]],Stores!A:A,Stores!D:D, "Not Found")</f>
        <v>West</v>
      </c>
    </row>
    <row r="2811" spans="1:26">
      <c r="A2811" t="s">
        <v>3677</v>
      </c>
      <c r="B2811" s="1">
        <v>45818</v>
      </c>
      <c r="C2811" t="s">
        <v>93</v>
      </c>
      <c r="D2811" t="s">
        <v>800</v>
      </c>
      <c r="E2811" t="s">
        <v>839</v>
      </c>
      <c r="F2811">
        <v>5</v>
      </c>
      <c r="G2811">
        <v>0.05</v>
      </c>
      <c r="H2811" t="s">
        <v>865</v>
      </c>
      <c r="I2811" s="4">
        <f>Table4[[#This Row],[Quantity]]*Table4[[#This Row],[UnitPrice]]</f>
        <v>9763.25</v>
      </c>
      <c r="J2811" s="4">
        <f>Table4[[#This Row],[Gross Revenue]]*(1-Table4[[#This Row],[Discount]])</f>
        <v>9275.0874999999996</v>
      </c>
      <c r="K2811" s="4">
        <f>Table4[[#This Row],[Quantity]]*Table4[[#This Row],[CostPrice]]</f>
        <v>7256.35</v>
      </c>
      <c r="L2811" s="4">
        <f>Table4[[#This Row],[Net Revenue]]-Table4[[#This Row],[Total Cost]]</f>
        <v>2018.7374999999993</v>
      </c>
      <c r="M2811" t="str">
        <f>_xlfn.XLOOKUP(Table4[[#This Row],[ProductID]], Products!A:A,Products!B:B, "Not Found")</f>
        <v>Book Television</v>
      </c>
      <c r="N2811" t="str">
        <f>TEXT(Table4[[#This Row],[Date]], "mmm")</f>
        <v>Jun</v>
      </c>
      <c r="O2811" t="str">
        <f>TEXT(Table4[[#This Row],[Date]], "yyyy")</f>
        <v>2025</v>
      </c>
      <c r="P2811" t="str">
        <f>_xlfn.XLOOKUP(Table4[[#This Row],[ProductID]],Products!A:A,Products!C:C, "Not Found")</f>
        <v>Electronics</v>
      </c>
      <c r="Q2811" t="str">
        <f>_xlfn.XLOOKUP(Table4[[#This Row],[ProductID]],Products!A:A,Products!D:D,"Not Found")</f>
        <v>Television</v>
      </c>
      <c r="R2811">
        <f>_xlfn.XLOOKUP(Table4[[#This Row],[ProductID]],Products!A:A,Products!E:E,"Not Found")</f>
        <v>1952.65</v>
      </c>
      <c r="S2811">
        <f>_xlfn.XLOOKUP(Table4[[#This Row],[ProductID]],Products!A:A,Products!F:F, "Not Found")</f>
        <v>1451.27</v>
      </c>
      <c r="T2811" t="str">
        <f>_xlfn.XLOOKUP(Table4[[#This Row],[CustomerID]],Customers!A:A,Customers!D:D, "Not Found")</f>
        <v>F</v>
      </c>
      <c r="U2811" s="6">
        <f>_xlfn.XLOOKUP(Table4[[#This Row],[CustomerID]],Customers!A:A,Customers!E:E, "Not Found")</f>
        <v>26428</v>
      </c>
      <c r="V2811">
        <f ca="1">DATEDIF(Table4[[#This Row],[CustomerBirthday]], TODAY(), "Y")</f>
        <v>54</v>
      </c>
      <c r="W2811" t="str" cm="1">
        <f t="array" aca="1" ref="W2811" ca="1">_xlfn.IFS(Table4[[#This Row],[Age]]&lt;25, "Under 25",Table4[[#This Row],[Age]]=34, "25-34", Table4[[#This Row],[Age]]&lt;=49, "35-49", Table4[[#This Row],[Age]]&lt;=64, "50-64", Table4[[#This Row],[Age]]&gt;=65, "65+")</f>
        <v>50-64</v>
      </c>
      <c r="X2811" t="str">
        <f>_xlfn.XLOOKUP(Table4[[#This Row],[StoreID]],Stores!A:A,Stores!B:B, "Not found")</f>
        <v>MegaMart New Michele</v>
      </c>
      <c r="Y2811" t="str">
        <f>_xlfn.XLOOKUP(Table4[[#This Row],[StoreID]],Stores!A:A,Stores!C:C, "Not Found")</f>
        <v>New Michele</v>
      </c>
      <c r="Z2811" t="str">
        <f>_xlfn.XLOOKUP(Table4[[#This Row],[StoreID]],Stores!A:A,Stores!D:D, "Not Found")</f>
        <v>West</v>
      </c>
    </row>
    <row r="2812" spans="1:26">
      <c r="A2812" t="s">
        <v>3678</v>
      </c>
      <c r="B2812" s="1">
        <v>45706</v>
      </c>
      <c r="C2812" t="s">
        <v>670</v>
      </c>
      <c r="D2812" t="s">
        <v>778</v>
      </c>
      <c r="E2812" t="s">
        <v>831</v>
      </c>
      <c r="F2812">
        <v>5</v>
      </c>
      <c r="G2812">
        <v>0</v>
      </c>
      <c r="H2812" t="s">
        <v>875</v>
      </c>
      <c r="I2812" s="4">
        <f>Table4[[#This Row],[Quantity]]*Table4[[#This Row],[UnitPrice]]</f>
        <v>5078.8</v>
      </c>
      <c r="J2812" s="4">
        <f>Table4[[#This Row],[Gross Revenue]]*(1-Table4[[#This Row],[Discount]])</f>
        <v>5078.8</v>
      </c>
      <c r="K2812" s="4">
        <f>Table4[[#This Row],[Quantity]]*Table4[[#This Row],[CostPrice]]</f>
        <v>2922</v>
      </c>
      <c r="L2812" s="4">
        <f>Table4[[#This Row],[Net Revenue]]-Table4[[#This Row],[Total Cost]]</f>
        <v>2156.8000000000002</v>
      </c>
      <c r="M2812" t="str">
        <f>_xlfn.XLOOKUP(Table4[[#This Row],[ProductID]], Products!A:A,Products!B:B, "Not Found")</f>
        <v>Behavior Dairy</v>
      </c>
      <c r="N2812" t="str">
        <f>TEXT(Table4[[#This Row],[Date]], "mmm")</f>
        <v>Feb</v>
      </c>
      <c r="O2812" t="str">
        <f>TEXT(Table4[[#This Row],[Date]], "yyyy")</f>
        <v>2025</v>
      </c>
      <c r="P2812" t="str">
        <f>_xlfn.XLOOKUP(Table4[[#This Row],[ProductID]],Products!A:A,Products!C:C, "Not Found")</f>
        <v>Groceries</v>
      </c>
      <c r="Q2812" t="str">
        <f>_xlfn.XLOOKUP(Table4[[#This Row],[ProductID]],Products!A:A,Products!D:D,"Not Found")</f>
        <v>Dairy</v>
      </c>
      <c r="R2812">
        <f>_xlfn.XLOOKUP(Table4[[#This Row],[ProductID]],Products!A:A,Products!E:E,"Not Found")</f>
        <v>1015.76</v>
      </c>
      <c r="S2812">
        <f>_xlfn.XLOOKUP(Table4[[#This Row],[ProductID]],Products!A:A,Products!F:F, "Not Found")</f>
        <v>584.4</v>
      </c>
      <c r="T2812" t="str">
        <f>_xlfn.XLOOKUP(Table4[[#This Row],[CustomerID]],Customers!A:A,Customers!D:D, "Not Found")</f>
        <v>M</v>
      </c>
      <c r="U2812" s="6">
        <f>_xlfn.XLOOKUP(Table4[[#This Row],[CustomerID]],Customers!A:A,Customers!E:E, "Not Found")</f>
        <v>24703</v>
      </c>
      <c r="V2812">
        <f ca="1">DATEDIF(Table4[[#This Row],[CustomerBirthday]], TODAY(), "Y")</f>
        <v>58</v>
      </c>
      <c r="W2812" t="str" cm="1">
        <f t="array" aca="1" ref="W2812" ca="1">_xlfn.IFS(Table4[[#This Row],[Age]]&lt;25, "Under 25",Table4[[#This Row],[Age]]=34, "25-34", Table4[[#This Row],[Age]]&lt;=49, "35-49", Table4[[#This Row],[Age]]&lt;=64, "50-64", Table4[[#This Row],[Age]]&gt;=65, "65+")</f>
        <v>50-64</v>
      </c>
      <c r="X2812" t="str">
        <f>_xlfn.XLOOKUP(Table4[[#This Row],[StoreID]],Stores!A:A,Stores!B:B, "Not found")</f>
        <v>MegaMart Jimenezborough</v>
      </c>
      <c r="Y2812" t="str">
        <f>_xlfn.XLOOKUP(Table4[[#This Row],[StoreID]],Stores!A:A,Stores!C:C, "Not Found")</f>
        <v>Jimenezborough</v>
      </c>
      <c r="Z2812" t="str">
        <f>_xlfn.XLOOKUP(Table4[[#This Row],[StoreID]],Stores!A:A,Stores!D:D, "Not Found")</f>
        <v>South</v>
      </c>
    </row>
    <row r="2813" spans="1:26">
      <c r="A2813" t="s">
        <v>3679</v>
      </c>
      <c r="B2813" s="1">
        <v>45469</v>
      </c>
      <c r="C2813" t="s">
        <v>294</v>
      </c>
      <c r="D2813" t="s">
        <v>810</v>
      </c>
      <c r="E2813" t="s">
        <v>842</v>
      </c>
      <c r="F2813">
        <v>2</v>
      </c>
      <c r="G2813">
        <v>0.1</v>
      </c>
      <c r="H2813" t="s">
        <v>875</v>
      </c>
      <c r="I2813" s="4">
        <f>Table4[[#This Row],[Quantity]]*Table4[[#This Row],[UnitPrice]]</f>
        <v>907.24</v>
      </c>
      <c r="J2813" s="4">
        <f>Table4[[#This Row],[Gross Revenue]]*(1-Table4[[#This Row],[Discount]])</f>
        <v>816.51600000000008</v>
      </c>
      <c r="K2813" s="4">
        <f>Table4[[#This Row],[Quantity]]*Table4[[#This Row],[CostPrice]]</f>
        <v>633.26</v>
      </c>
      <c r="L2813" s="4">
        <f>Table4[[#This Row],[Net Revenue]]-Table4[[#This Row],[Total Cost]]</f>
        <v>183.25600000000009</v>
      </c>
      <c r="M2813" t="str">
        <f>_xlfn.XLOOKUP(Table4[[#This Row],[ProductID]], Products!A:A,Products!B:B, "Not Found")</f>
        <v>Maybe Clothing</v>
      </c>
      <c r="N2813" t="str">
        <f>TEXT(Table4[[#This Row],[Date]], "mmm")</f>
        <v>Jun</v>
      </c>
      <c r="O2813" t="str">
        <f>TEXT(Table4[[#This Row],[Date]], "yyyy")</f>
        <v>2024</v>
      </c>
      <c r="P2813" t="str">
        <f>_xlfn.XLOOKUP(Table4[[#This Row],[ProductID]],Products!A:A,Products!C:C, "Not Found")</f>
        <v>Fashion</v>
      </c>
      <c r="Q2813" t="str">
        <f>_xlfn.XLOOKUP(Table4[[#This Row],[ProductID]],Products!A:A,Products!D:D,"Not Found")</f>
        <v>Clothing</v>
      </c>
      <c r="R2813">
        <f>_xlfn.XLOOKUP(Table4[[#This Row],[ProductID]],Products!A:A,Products!E:E,"Not Found")</f>
        <v>453.62</v>
      </c>
      <c r="S2813">
        <f>_xlfn.XLOOKUP(Table4[[#This Row],[ProductID]],Products!A:A,Products!F:F, "Not Found")</f>
        <v>316.63</v>
      </c>
      <c r="T2813" t="str">
        <f>_xlfn.XLOOKUP(Table4[[#This Row],[CustomerID]],Customers!A:A,Customers!D:D, "Not Found")</f>
        <v>M</v>
      </c>
      <c r="U2813" s="6">
        <f>_xlfn.XLOOKUP(Table4[[#This Row],[CustomerID]],Customers!A:A,Customers!E:E, "Not Found")</f>
        <v>32411</v>
      </c>
      <c r="V2813">
        <f ca="1">DATEDIF(Table4[[#This Row],[CustomerBirthday]], TODAY(), "Y")</f>
        <v>37</v>
      </c>
      <c r="W2813" t="str" cm="1">
        <f t="array" aca="1" ref="W2813" ca="1">_xlfn.IFS(Table4[[#This Row],[Age]]&lt;25, "Under 25",Table4[[#This Row],[Age]]=34, "25-34", Table4[[#This Row],[Age]]&lt;=49, "35-49", Table4[[#This Row],[Age]]&lt;=64, "50-64", Table4[[#This Row],[Age]]&gt;=65, "65+")</f>
        <v>35-49</v>
      </c>
      <c r="X2813" t="str">
        <f>_xlfn.XLOOKUP(Table4[[#This Row],[StoreID]],Stores!A:A,Stores!B:B, "Not found")</f>
        <v>MegaMart Brianahaven</v>
      </c>
      <c r="Y2813" t="str">
        <f>_xlfn.XLOOKUP(Table4[[#This Row],[StoreID]],Stores!A:A,Stores!C:C, "Not Found")</f>
        <v>Brianahaven</v>
      </c>
      <c r="Z2813" t="str">
        <f>_xlfn.XLOOKUP(Table4[[#This Row],[StoreID]],Stores!A:A,Stores!D:D, "Not Found")</f>
        <v>North</v>
      </c>
    </row>
    <row r="2814" spans="1:26">
      <c r="A2814" t="s">
        <v>3680</v>
      </c>
      <c r="B2814" s="1">
        <v>45696</v>
      </c>
      <c r="C2814" t="s">
        <v>625</v>
      </c>
      <c r="D2814" t="s">
        <v>764</v>
      </c>
      <c r="E2814" t="s">
        <v>842</v>
      </c>
      <c r="F2814">
        <v>5</v>
      </c>
      <c r="G2814">
        <v>0.05</v>
      </c>
      <c r="H2814" t="s">
        <v>865</v>
      </c>
      <c r="I2814" s="4">
        <f>Table4[[#This Row],[Quantity]]*Table4[[#This Row],[UnitPrice]]</f>
        <v>1619.6000000000001</v>
      </c>
      <c r="J2814" s="4">
        <f>Table4[[#This Row],[Gross Revenue]]*(1-Table4[[#This Row],[Discount]])</f>
        <v>1538.6200000000001</v>
      </c>
      <c r="K2814" s="4">
        <f>Table4[[#This Row],[Quantity]]*Table4[[#This Row],[CostPrice]]</f>
        <v>1214.8999999999999</v>
      </c>
      <c r="L2814" s="4">
        <f>Table4[[#This Row],[Net Revenue]]-Table4[[#This Row],[Total Cost]]</f>
        <v>323.72000000000025</v>
      </c>
      <c r="M2814" t="str">
        <f>_xlfn.XLOOKUP(Table4[[#This Row],[ProductID]], Products!A:A,Products!B:B, "Not Found")</f>
        <v>Simple Accessories</v>
      </c>
      <c r="N2814" t="str">
        <f>TEXT(Table4[[#This Row],[Date]], "mmm")</f>
        <v>Feb</v>
      </c>
      <c r="O2814" t="str">
        <f>TEXT(Table4[[#This Row],[Date]], "yyyy")</f>
        <v>2025</v>
      </c>
      <c r="P2814" t="str">
        <f>_xlfn.XLOOKUP(Table4[[#This Row],[ProductID]],Products!A:A,Products!C:C, "Not Found")</f>
        <v>Fashion</v>
      </c>
      <c r="Q2814" t="str">
        <f>_xlfn.XLOOKUP(Table4[[#This Row],[ProductID]],Products!A:A,Products!D:D,"Not Found")</f>
        <v>Accessories</v>
      </c>
      <c r="R2814">
        <f>_xlfn.XLOOKUP(Table4[[#This Row],[ProductID]],Products!A:A,Products!E:E,"Not Found")</f>
        <v>323.92</v>
      </c>
      <c r="S2814">
        <f>_xlfn.XLOOKUP(Table4[[#This Row],[ProductID]],Products!A:A,Products!F:F, "Not Found")</f>
        <v>242.98</v>
      </c>
      <c r="T2814" t="str">
        <f>_xlfn.XLOOKUP(Table4[[#This Row],[CustomerID]],Customers!A:A,Customers!D:D, "Not Found")</f>
        <v>M</v>
      </c>
      <c r="U2814" s="6">
        <f>_xlfn.XLOOKUP(Table4[[#This Row],[CustomerID]],Customers!A:A,Customers!E:E, "Not Found")</f>
        <v>29135</v>
      </c>
      <c r="V2814">
        <f ca="1">DATEDIF(Table4[[#This Row],[CustomerBirthday]], TODAY(), "Y")</f>
        <v>46</v>
      </c>
      <c r="W2814" t="str" cm="1">
        <f t="array" aca="1" ref="W2814" ca="1">_xlfn.IFS(Table4[[#This Row],[Age]]&lt;25, "Under 25",Table4[[#This Row],[Age]]=34, "25-34", Table4[[#This Row],[Age]]&lt;=49, "35-49", Table4[[#This Row],[Age]]&lt;=64, "50-64", Table4[[#This Row],[Age]]&gt;=65, "65+")</f>
        <v>35-49</v>
      </c>
      <c r="X2814" t="str">
        <f>_xlfn.XLOOKUP(Table4[[#This Row],[StoreID]],Stores!A:A,Stores!B:B, "Not found")</f>
        <v>MegaMart Brianahaven</v>
      </c>
      <c r="Y2814" t="str">
        <f>_xlfn.XLOOKUP(Table4[[#This Row],[StoreID]],Stores!A:A,Stores!C:C, "Not Found")</f>
        <v>Brianahaven</v>
      </c>
      <c r="Z2814" t="str">
        <f>_xlfn.XLOOKUP(Table4[[#This Row],[StoreID]],Stores!A:A,Stores!D:D, "Not Found")</f>
        <v>North</v>
      </c>
    </row>
    <row r="2815" spans="1:26">
      <c r="A2815" t="s">
        <v>3681</v>
      </c>
      <c r="B2815" s="1">
        <v>45522</v>
      </c>
      <c r="C2815" t="s">
        <v>621</v>
      </c>
      <c r="D2815" t="s">
        <v>759</v>
      </c>
      <c r="E2815" t="s">
        <v>831</v>
      </c>
      <c r="F2815">
        <v>2</v>
      </c>
      <c r="G2815">
        <v>0</v>
      </c>
      <c r="H2815" t="s">
        <v>868</v>
      </c>
      <c r="I2815" s="4">
        <f>Table4[[#This Row],[Quantity]]*Table4[[#This Row],[UnitPrice]]</f>
        <v>2159.7800000000002</v>
      </c>
      <c r="J2815" s="4">
        <f>Table4[[#This Row],[Gross Revenue]]*(1-Table4[[#This Row],[Discount]])</f>
        <v>2159.7800000000002</v>
      </c>
      <c r="K2815" s="4">
        <f>Table4[[#This Row],[Quantity]]*Table4[[#This Row],[CostPrice]]</f>
        <v>1407.66</v>
      </c>
      <c r="L2815" s="4">
        <f>Table4[[#This Row],[Net Revenue]]-Table4[[#This Row],[Total Cost]]</f>
        <v>752.12000000000012</v>
      </c>
      <c r="M2815" t="str">
        <f>_xlfn.XLOOKUP(Table4[[#This Row],[ProductID]], Products!A:A,Products!B:B, "Not Found")</f>
        <v>Democratic Smartphone</v>
      </c>
      <c r="N2815" t="str">
        <f>TEXT(Table4[[#This Row],[Date]], "mmm")</f>
        <v>Aug</v>
      </c>
      <c r="O2815" t="str">
        <f>TEXT(Table4[[#This Row],[Date]], "yyyy")</f>
        <v>2024</v>
      </c>
      <c r="P2815" t="str">
        <f>_xlfn.XLOOKUP(Table4[[#This Row],[ProductID]],Products!A:A,Products!C:C, "Not Found")</f>
        <v>Electronics</v>
      </c>
      <c r="Q2815" t="str">
        <f>_xlfn.XLOOKUP(Table4[[#This Row],[ProductID]],Products!A:A,Products!D:D,"Not Found")</f>
        <v>Smartphone</v>
      </c>
      <c r="R2815">
        <f>_xlfn.XLOOKUP(Table4[[#This Row],[ProductID]],Products!A:A,Products!E:E,"Not Found")</f>
        <v>1079.8900000000001</v>
      </c>
      <c r="S2815">
        <f>_xlfn.XLOOKUP(Table4[[#This Row],[ProductID]],Products!A:A,Products!F:F, "Not Found")</f>
        <v>703.83</v>
      </c>
      <c r="T2815" t="str">
        <f>_xlfn.XLOOKUP(Table4[[#This Row],[CustomerID]],Customers!A:A,Customers!D:D, "Not Found")</f>
        <v>M</v>
      </c>
      <c r="U2815" s="6">
        <f>_xlfn.XLOOKUP(Table4[[#This Row],[CustomerID]],Customers!A:A,Customers!E:E, "Not Found")</f>
        <v>35802</v>
      </c>
      <c r="V2815">
        <f ca="1">DATEDIF(Table4[[#This Row],[CustomerBirthday]], TODAY(), "Y")</f>
        <v>28</v>
      </c>
      <c r="W2815" t="str" cm="1">
        <f t="array" aca="1" ref="W2815" ca="1">_xlfn.IFS(Table4[[#This Row],[Age]]&lt;25, "Under 25",Table4[[#This Row],[Age]]=34, "25-34", Table4[[#This Row],[Age]]&lt;=49, "35-49", Table4[[#This Row],[Age]]&lt;=64, "50-64", Table4[[#This Row],[Age]]&gt;=65, "65+")</f>
        <v>35-49</v>
      </c>
      <c r="X2815" t="str">
        <f>_xlfn.XLOOKUP(Table4[[#This Row],[StoreID]],Stores!A:A,Stores!B:B, "Not found")</f>
        <v>MegaMart Jimenezborough</v>
      </c>
      <c r="Y2815" t="str">
        <f>_xlfn.XLOOKUP(Table4[[#This Row],[StoreID]],Stores!A:A,Stores!C:C, "Not Found")</f>
        <v>Jimenezborough</v>
      </c>
      <c r="Z2815" t="str">
        <f>_xlfn.XLOOKUP(Table4[[#This Row],[StoreID]],Stores!A:A,Stores!D:D, "Not Found")</f>
        <v>South</v>
      </c>
    </row>
    <row r="2816" spans="1:26">
      <c r="A2816" t="s">
        <v>3682</v>
      </c>
      <c r="B2816" s="1">
        <v>45652</v>
      </c>
      <c r="C2816" t="s">
        <v>187</v>
      </c>
      <c r="D2816" t="s">
        <v>808</v>
      </c>
      <c r="E2816" t="s">
        <v>835</v>
      </c>
      <c r="F2816">
        <v>3</v>
      </c>
      <c r="G2816">
        <v>0</v>
      </c>
      <c r="H2816" t="s">
        <v>871</v>
      </c>
      <c r="I2816" s="4">
        <f>Table4[[#This Row],[Quantity]]*Table4[[#This Row],[UnitPrice]]</f>
        <v>4905.03</v>
      </c>
      <c r="J2816" s="4">
        <f>Table4[[#This Row],[Gross Revenue]]*(1-Table4[[#This Row],[Discount]])</f>
        <v>4905.03</v>
      </c>
      <c r="K2816" s="4">
        <f>Table4[[#This Row],[Quantity]]*Table4[[#This Row],[CostPrice]]</f>
        <v>3129.87</v>
      </c>
      <c r="L2816" s="4">
        <f>Table4[[#This Row],[Net Revenue]]-Table4[[#This Row],[Total Cost]]</f>
        <v>1775.1599999999999</v>
      </c>
      <c r="M2816" t="str">
        <f>_xlfn.XLOOKUP(Table4[[#This Row],[ProductID]], Products!A:A,Products!B:B, "Not Found")</f>
        <v>Present Television</v>
      </c>
      <c r="N2816" t="str">
        <f>TEXT(Table4[[#This Row],[Date]], "mmm")</f>
        <v>Dec</v>
      </c>
      <c r="O2816" t="str">
        <f>TEXT(Table4[[#This Row],[Date]], "yyyy")</f>
        <v>2024</v>
      </c>
      <c r="P2816" t="str">
        <f>_xlfn.XLOOKUP(Table4[[#This Row],[ProductID]],Products!A:A,Products!C:C, "Not Found")</f>
        <v>Electronics</v>
      </c>
      <c r="Q2816" t="str">
        <f>_xlfn.XLOOKUP(Table4[[#This Row],[ProductID]],Products!A:A,Products!D:D,"Not Found")</f>
        <v>Television</v>
      </c>
      <c r="R2816">
        <f>_xlfn.XLOOKUP(Table4[[#This Row],[ProductID]],Products!A:A,Products!E:E,"Not Found")</f>
        <v>1635.01</v>
      </c>
      <c r="S2816">
        <f>_xlfn.XLOOKUP(Table4[[#This Row],[ProductID]],Products!A:A,Products!F:F, "Not Found")</f>
        <v>1043.29</v>
      </c>
      <c r="T2816" t="str">
        <f>_xlfn.XLOOKUP(Table4[[#This Row],[CustomerID]],Customers!A:A,Customers!D:D, "Not Found")</f>
        <v>M</v>
      </c>
      <c r="U2816" s="6">
        <f>_xlfn.XLOOKUP(Table4[[#This Row],[CustomerID]],Customers!A:A,Customers!E:E, "Not Found")</f>
        <v>38351</v>
      </c>
      <c r="V2816">
        <f ca="1">DATEDIF(Table4[[#This Row],[CustomerBirthday]], TODAY(), "Y")</f>
        <v>21</v>
      </c>
      <c r="W2816" t="str" cm="1">
        <f t="array" aca="1" ref="W2816" ca="1">_xlfn.IFS(Table4[[#This Row],[Age]]&lt;25, "Under 25",Table4[[#This Row],[Age]]=34, "25-34", Table4[[#This Row],[Age]]&lt;=49, "35-49", Table4[[#This Row],[Age]]&lt;=64, "50-64", Table4[[#This Row],[Age]]&gt;=65, "65+")</f>
        <v>Under 25</v>
      </c>
      <c r="X2816" t="str">
        <f>_xlfn.XLOOKUP(Table4[[#This Row],[StoreID]],Stores!A:A,Stores!B:B, "Not found")</f>
        <v>MegaMart Peckmouth</v>
      </c>
      <c r="Y2816" t="str">
        <f>_xlfn.XLOOKUP(Table4[[#This Row],[StoreID]],Stores!A:A,Stores!C:C, "Not Found")</f>
        <v>Peckmouth</v>
      </c>
      <c r="Z2816" t="str">
        <f>_xlfn.XLOOKUP(Table4[[#This Row],[StoreID]],Stores!A:A,Stores!D:D, "Not Found")</f>
        <v>East</v>
      </c>
    </row>
    <row r="2817" spans="1:26">
      <c r="A2817" t="s">
        <v>3683</v>
      </c>
      <c r="B2817" s="1">
        <v>45585</v>
      </c>
      <c r="C2817" t="s">
        <v>467</v>
      </c>
      <c r="D2817" t="s">
        <v>711</v>
      </c>
      <c r="E2817" t="s">
        <v>835</v>
      </c>
      <c r="F2817">
        <v>5</v>
      </c>
      <c r="G2817">
        <v>0</v>
      </c>
      <c r="H2817" t="s">
        <v>875</v>
      </c>
      <c r="I2817" s="4">
        <f>Table4[[#This Row],[Quantity]]*Table4[[#This Row],[UnitPrice]]</f>
        <v>8368.4500000000007</v>
      </c>
      <c r="J2817" s="4">
        <f>Table4[[#This Row],[Gross Revenue]]*(1-Table4[[#This Row],[Discount]])</f>
        <v>8368.4500000000007</v>
      </c>
      <c r="K2817" s="4">
        <f>Table4[[#This Row],[Quantity]]*Table4[[#This Row],[CostPrice]]</f>
        <v>6616.9000000000005</v>
      </c>
      <c r="L2817" s="4">
        <f>Table4[[#This Row],[Net Revenue]]-Table4[[#This Row],[Total Cost]]</f>
        <v>1751.5500000000002</v>
      </c>
      <c r="M2817" t="str">
        <f>_xlfn.XLOOKUP(Table4[[#This Row],[ProductID]], Products!A:A,Products!B:B, "Not Found")</f>
        <v>Like Camera</v>
      </c>
      <c r="N2817" t="str">
        <f>TEXT(Table4[[#This Row],[Date]], "mmm")</f>
        <v>Oct</v>
      </c>
      <c r="O2817" t="str">
        <f>TEXT(Table4[[#This Row],[Date]], "yyyy")</f>
        <v>2024</v>
      </c>
      <c r="P2817" t="str">
        <f>_xlfn.XLOOKUP(Table4[[#This Row],[ProductID]],Products!A:A,Products!C:C, "Not Found")</f>
        <v>Electronics</v>
      </c>
      <c r="Q2817" t="str">
        <f>_xlfn.XLOOKUP(Table4[[#This Row],[ProductID]],Products!A:A,Products!D:D,"Not Found")</f>
        <v>Camera</v>
      </c>
      <c r="R2817">
        <f>_xlfn.XLOOKUP(Table4[[#This Row],[ProductID]],Products!A:A,Products!E:E,"Not Found")</f>
        <v>1673.69</v>
      </c>
      <c r="S2817">
        <f>_xlfn.XLOOKUP(Table4[[#This Row],[ProductID]],Products!A:A,Products!F:F, "Not Found")</f>
        <v>1323.38</v>
      </c>
      <c r="T2817" t="str">
        <f>_xlfn.XLOOKUP(Table4[[#This Row],[CustomerID]],Customers!A:A,Customers!D:D, "Not Found")</f>
        <v>F</v>
      </c>
      <c r="U2817" s="6">
        <f>_xlfn.XLOOKUP(Table4[[#This Row],[CustomerID]],Customers!A:A,Customers!E:E, "Not Found")</f>
        <v>30272</v>
      </c>
      <c r="V2817">
        <f ca="1">DATEDIF(Table4[[#This Row],[CustomerBirthday]], TODAY(), "Y")</f>
        <v>43</v>
      </c>
      <c r="W2817" t="str" cm="1">
        <f t="array" aca="1" ref="W2817" ca="1">_xlfn.IFS(Table4[[#This Row],[Age]]&lt;25, "Under 25",Table4[[#This Row],[Age]]=34, "25-34", Table4[[#This Row],[Age]]&lt;=49, "35-49", Table4[[#This Row],[Age]]&lt;=64, "50-64", Table4[[#This Row],[Age]]&gt;=65, "65+")</f>
        <v>35-49</v>
      </c>
      <c r="X2817" t="str">
        <f>_xlfn.XLOOKUP(Table4[[#This Row],[StoreID]],Stores!A:A,Stores!B:B, "Not found")</f>
        <v>MegaMart Peckmouth</v>
      </c>
      <c r="Y2817" t="str">
        <f>_xlfn.XLOOKUP(Table4[[#This Row],[StoreID]],Stores!A:A,Stores!C:C, "Not Found")</f>
        <v>Peckmouth</v>
      </c>
      <c r="Z2817" t="str">
        <f>_xlfn.XLOOKUP(Table4[[#This Row],[StoreID]],Stores!A:A,Stores!D:D, "Not Found")</f>
        <v>East</v>
      </c>
    </row>
    <row r="2818" spans="1:26">
      <c r="A2818" t="s">
        <v>3684</v>
      </c>
      <c r="B2818" s="1">
        <v>45647</v>
      </c>
      <c r="C2818" t="s">
        <v>368</v>
      </c>
      <c r="D2818" t="s">
        <v>812</v>
      </c>
      <c r="E2818" t="s">
        <v>835</v>
      </c>
      <c r="F2818">
        <v>1</v>
      </c>
      <c r="G2818">
        <v>0.1</v>
      </c>
      <c r="H2818" t="s">
        <v>875</v>
      </c>
      <c r="I2818" s="4">
        <f>Table4[[#This Row],[Quantity]]*Table4[[#This Row],[UnitPrice]]</f>
        <v>564.41999999999996</v>
      </c>
      <c r="J2818" s="4">
        <f>Table4[[#This Row],[Gross Revenue]]*(1-Table4[[#This Row],[Discount]])</f>
        <v>507.97799999999995</v>
      </c>
      <c r="K2818" s="4">
        <f>Table4[[#This Row],[Quantity]]*Table4[[#This Row],[CostPrice]]</f>
        <v>293.95999999999998</v>
      </c>
      <c r="L2818" s="4">
        <f>Table4[[#This Row],[Net Revenue]]-Table4[[#This Row],[Total Cost]]</f>
        <v>214.01799999999997</v>
      </c>
      <c r="M2818" t="str">
        <f>_xlfn.XLOOKUP(Table4[[#This Row],[ProductID]], Products!A:A,Products!B:B, "Not Found")</f>
        <v>Soon Accessories</v>
      </c>
      <c r="N2818" t="str">
        <f>TEXT(Table4[[#This Row],[Date]], "mmm")</f>
        <v>Dec</v>
      </c>
      <c r="O2818" t="str">
        <f>TEXT(Table4[[#This Row],[Date]], "yyyy")</f>
        <v>2024</v>
      </c>
      <c r="P2818" t="str">
        <f>_xlfn.XLOOKUP(Table4[[#This Row],[ProductID]],Products!A:A,Products!C:C, "Not Found")</f>
        <v>Fashion</v>
      </c>
      <c r="Q2818" t="str">
        <f>_xlfn.XLOOKUP(Table4[[#This Row],[ProductID]],Products!A:A,Products!D:D,"Not Found")</f>
        <v>Accessories</v>
      </c>
      <c r="R2818">
        <f>_xlfn.XLOOKUP(Table4[[#This Row],[ProductID]],Products!A:A,Products!E:E,"Not Found")</f>
        <v>564.41999999999996</v>
      </c>
      <c r="S2818">
        <f>_xlfn.XLOOKUP(Table4[[#This Row],[ProductID]],Products!A:A,Products!F:F, "Not Found")</f>
        <v>293.95999999999998</v>
      </c>
      <c r="T2818" t="str">
        <f>_xlfn.XLOOKUP(Table4[[#This Row],[CustomerID]],Customers!A:A,Customers!D:D, "Not Found")</f>
        <v>F</v>
      </c>
      <c r="U2818" s="6">
        <f>_xlfn.XLOOKUP(Table4[[#This Row],[CustomerID]],Customers!A:A,Customers!E:E, "Not Found")</f>
        <v>38361</v>
      </c>
      <c r="V2818">
        <f ca="1">DATEDIF(Table4[[#This Row],[CustomerBirthday]], TODAY(), "Y")</f>
        <v>21</v>
      </c>
      <c r="W2818" t="str" cm="1">
        <f t="array" aca="1" ref="W2818" ca="1">_xlfn.IFS(Table4[[#This Row],[Age]]&lt;25, "Under 25",Table4[[#This Row],[Age]]=34, "25-34", Table4[[#This Row],[Age]]&lt;=49, "35-49", Table4[[#This Row],[Age]]&lt;=64, "50-64", Table4[[#This Row],[Age]]&gt;=65, "65+")</f>
        <v>Under 25</v>
      </c>
      <c r="X2818" t="str">
        <f>_xlfn.XLOOKUP(Table4[[#This Row],[StoreID]],Stores!A:A,Stores!B:B, "Not found")</f>
        <v>MegaMart Peckmouth</v>
      </c>
      <c r="Y2818" t="str">
        <f>_xlfn.XLOOKUP(Table4[[#This Row],[StoreID]],Stores!A:A,Stores!C:C, "Not Found")</f>
        <v>Peckmouth</v>
      </c>
      <c r="Z2818" t="str">
        <f>_xlfn.XLOOKUP(Table4[[#This Row],[StoreID]],Stores!A:A,Stores!D:D, "Not Found")</f>
        <v>East</v>
      </c>
    </row>
    <row r="2819" spans="1:26">
      <c r="A2819" t="s">
        <v>3685</v>
      </c>
      <c r="B2819" s="1">
        <v>45422</v>
      </c>
      <c r="C2819" t="s">
        <v>238</v>
      </c>
      <c r="D2819" t="s">
        <v>715</v>
      </c>
      <c r="E2819" t="s">
        <v>839</v>
      </c>
      <c r="F2819">
        <v>2</v>
      </c>
      <c r="G2819">
        <v>0.15</v>
      </c>
      <c r="H2819" t="s">
        <v>871</v>
      </c>
      <c r="I2819" s="4">
        <f>Table4[[#This Row],[Quantity]]*Table4[[#This Row],[UnitPrice]]</f>
        <v>1637.52</v>
      </c>
      <c r="J2819" s="4">
        <f>Table4[[#This Row],[Gross Revenue]]*(1-Table4[[#This Row],[Discount]])</f>
        <v>1391.8920000000001</v>
      </c>
      <c r="K2819" s="4">
        <f>Table4[[#This Row],[Quantity]]*Table4[[#This Row],[CostPrice]]</f>
        <v>1055.24</v>
      </c>
      <c r="L2819" s="4">
        <f>Table4[[#This Row],[Net Revenue]]-Table4[[#This Row],[Total Cost]]</f>
        <v>336.65200000000004</v>
      </c>
      <c r="M2819" t="str">
        <f>_xlfn.XLOOKUP(Table4[[#This Row],[ProductID]], Products!A:A,Products!B:B, "Not Found")</f>
        <v>Audience Television</v>
      </c>
      <c r="N2819" t="str">
        <f>TEXT(Table4[[#This Row],[Date]], "mmm")</f>
        <v>May</v>
      </c>
      <c r="O2819" t="str">
        <f>TEXT(Table4[[#This Row],[Date]], "yyyy")</f>
        <v>2024</v>
      </c>
      <c r="P2819" t="str">
        <f>_xlfn.XLOOKUP(Table4[[#This Row],[ProductID]],Products!A:A,Products!C:C, "Not Found")</f>
        <v>Electronics</v>
      </c>
      <c r="Q2819" t="str">
        <f>_xlfn.XLOOKUP(Table4[[#This Row],[ProductID]],Products!A:A,Products!D:D,"Not Found")</f>
        <v>Television</v>
      </c>
      <c r="R2819">
        <f>_xlfn.XLOOKUP(Table4[[#This Row],[ProductID]],Products!A:A,Products!E:E,"Not Found")</f>
        <v>818.76</v>
      </c>
      <c r="S2819">
        <f>_xlfn.XLOOKUP(Table4[[#This Row],[ProductID]],Products!A:A,Products!F:F, "Not Found")</f>
        <v>527.62</v>
      </c>
      <c r="T2819" t="str">
        <f>_xlfn.XLOOKUP(Table4[[#This Row],[CustomerID]],Customers!A:A,Customers!D:D, "Not Found")</f>
        <v>M</v>
      </c>
      <c r="U2819" s="6">
        <f>_xlfn.XLOOKUP(Table4[[#This Row],[CustomerID]],Customers!A:A,Customers!E:E, "Not Found")</f>
        <v>36698</v>
      </c>
      <c r="V2819">
        <f ca="1">DATEDIF(Table4[[#This Row],[CustomerBirthday]], TODAY(), "Y")</f>
        <v>26</v>
      </c>
      <c r="W2819" t="str" cm="1">
        <f t="array" aca="1" ref="W2819" ca="1">_xlfn.IFS(Table4[[#This Row],[Age]]&lt;25, "Under 25",Table4[[#This Row],[Age]]=34, "25-34", Table4[[#This Row],[Age]]&lt;=49, "35-49", Table4[[#This Row],[Age]]&lt;=64, "50-64", Table4[[#This Row],[Age]]&gt;=65, "65+")</f>
        <v>35-49</v>
      </c>
      <c r="X2819" t="str">
        <f>_xlfn.XLOOKUP(Table4[[#This Row],[StoreID]],Stores!A:A,Stores!B:B, "Not found")</f>
        <v>MegaMart New Michele</v>
      </c>
      <c r="Y2819" t="str">
        <f>_xlfn.XLOOKUP(Table4[[#This Row],[StoreID]],Stores!A:A,Stores!C:C, "Not Found")</f>
        <v>New Michele</v>
      </c>
      <c r="Z2819" t="str">
        <f>_xlfn.XLOOKUP(Table4[[#This Row],[StoreID]],Stores!A:A,Stores!D:D, "Not Found")</f>
        <v>West</v>
      </c>
    </row>
    <row r="2820" spans="1:26">
      <c r="A2820" t="s">
        <v>3686</v>
      </c>
      <c r="B2820" s="1">
        <v>45616</v>
      </c>
      <c r="C2820" t="s">
        <v>362</v>
      </c>
      <c r="D2820" t="s">
        <v>772</v>
      </c>
      <c r="E2820" t="s">
        <v>842</v>
      </c>
      <c r="F2820">
        <v>1</v>
      </c>
      <c r="G2820">
        <v>0.05</v>
      </c>
      <c r="H2820" t="s">
        <v>871</v>
      </c>
      <c r="I2820" s="4">
        <f>Table4[[#This Row],[Quantity]]*Table4[[#This Row],[UnitPrice]]</f>
        <v>1878.47</v>
      </c>
      <c r="J2820" s="4">
        <f>Table4[[#This Row],[Gross Revenue]]*(1-Table4[[#This Row],[Discount]])</f>
        <v>1784.5464999999999</v>
      </c>
      <c r="K2820" s="4">
        <f>Table4[[#This Row],[Quantity]]*Table4[[#This Row],[CostPrice]]</f>
        <v>1014.91</v>
      </c>
      <c r="L2820" s="4">
        <f>Table4[[#This Row],[Net Revenue]]-Table4[[#This Row],[Total Cost]]</f>
        <v>769.63649999999996</v>
      </c>
      <c r="M2820" t="str">
        <f>_xlfn.XLOOKUP(Table4[[#This Row],[ProductID]], Products!A:A,Products!B:B, "Not Found")</f>
        <v>And Footwear</v>
      </c>
      <c r="N2820" t="str">
        <f>TEXT(Table4[[#This Row],[Date]], "mmm")</f>
        <v>Nov</v>
      </c>
      <c r="O2820" t="str">
        <f>TEXT(Table4[[#This Row],[Date]], "yyyy")</f>
        <v>2024</v>
      </c>
      <c r="P2820" t="str">
        <f>_xlfn.XLOOKUP(Table4[[#This Row],[ProductID]],Products!A:A,Products!C:C, "Not Found")</f>
        <v>Fashion</v>
      </c>
      <c r="Q2820" t="str">
        <f>_xlfn.XLOOKUP(Table4[[#This Row],[ProductID]],Products!A:A,Products!D:D,"Not Found")</f>
        <v>Footwear</v>
      </c>
      <c r="R2820">
        <f>_xlfn.XLOOKUP(Table4[[#This Row],[ProductID]],Products!A:A,Products!E:E,"Not Found")</f>
        <v>1878.47</v>
      </c>
      <c r="S2820">
        <f>_xlfn.XLOOKUP(Table4[[#This Row],[ProductID]],Products!A:A,Products!F:F, "Not Found")</f>
        <v>1014.91</v>
      </c>
      <c r="T2820" t="str">
        <f>_xlfn.XLOOKUP(Table4[[#This Row],[CustomerID]],Customers!A:A,Customers!D:D, "Not Found")</f>
        <v>M</v>
      </c>
      <c r="U2820" s="6">
        <f>_xlfn.XLOOKUP(Table4[[#This Row],[CustomerID]],Customers!A:A,Customers!E:E, "Not Found")</f>
        <v>32514</v>
      </c>
      <c r="V2820">
        <f ca="1">DATEDIF(Table4[[#This Row],[CustomerBirthday]], TODAY(), "Y")</f>
        <v>37</v>
      </c>
      <c r="W2820" t="str" cm="1">
        <f t="array" aca="1" ref="W2820" ca="1">_xlfn.IFS(Table4[[#This Row],[Age]]&lt;25, "Under 25",Table4[[#This Row],[Age]]=34, "25-34", Table4[[#This Row],[Age]]&lt;=49, "35-49", Table4[[#This Row],[Age]]&lt;=64, "50-64", Table4[[#This Row],[Age]]&gt;=65, "65+")</f>
        <v>35-49</v>
      </c>
      <c r="X2820" t="str">
        <f>_xlfn.XLOOKUP(Table4[[#This Row],[StoreID]],Stores!A:A,Stores!B:B, "Not found")</f>
        <v>MegaMart Brianahaven</v>
      </c>
      <c r="Y2820" t="str">
        <f>_xlfn.XLOOKUP(Table4[[#This Row],[StoreID]],Stores!A:A,Stores!C:C, "Not Found")</f>
        <v>Brianahaven</v>
      </c>
      <c r="Z2820" t="str">
        <f>_xlfn.XLOOKUP(Table4[[#This Row],[StoreID]],Stores!A:A,Stores!D:D, "Not Found")</f>
        <v>North</v>
      </c>
    </row>
    <row r="2821" spans="1:26">
      <c r="A2821" t="s">
        <v>3687</v>
      </c>
      <c r="B2821" s="1">
        <v>45761</v>
      </c>
      <c r="C2821" t="s">
        <v>554</v>
      </c>
      <c r="D2821" t="s">
        <v>812</v>
      </c>
      <c r="E2821" t="s">
        <v>835</v>
      </c>
      <c r="F2821">
        <v>5</v>
      </c>
      <c r="G2821">
        <v>0.1</v>
      </c>
      <c r="H2821" t="s">
        <v>868</v>
      </c>
      <c r="I2821" s="4">
        <f>Table4[[#This Row],[Quantity]]*Table4[[#This Row],[UnitPrice]]</f>
        <v>2822.1</v>
      </c>
      <c r="J2821" s="4">
        <f>Table4[[#This Row],[Gross Revenue]]*(1-Table4[[#This Row],[Discount]])</f>
        <v>2539.89</v>
      </c>
      <c r="K2821" s="4">
        <f>Table4[[#This Row],[Quantity]]*Table4[[#This Row],[CostPrice]]</f>
        <v>1469.8</v>
      </c>
      <c r="L2821" s="4">
        <f>Table4[[#This Row],[Net Revenue]]-Table4[[#This Row],[Total Cost]]</f>
        <v>1070.0899999999999</v>
      </c>
      <c r="M2821" t="str">
        <f>_xlfn.XLOOKUP(Table4[[#This Row],[ProductID]], Products!A:A,Products!B:B, "Not Found")</f>
        <v>Soon Accessories</v>
      </c>
      <c r="N2821" t="str">
        <f>TEXT(Table4[[#This Row],[Date]], "mmm")</f>
        <v>Apr</v>
      </c>
      <c r="O2821" t="str">
        <f>TEXT(Table4[[#This Row],[Date]], "yyyy")</f>
        <v>2025</v>
      </c>
      <c r="P2821" t="str">
        <f>_xlfn.XLOOKUP(Table4[[#This Row],[ProductID]],Products!A:A,Products!C:C, "Not Found")</f>
        <v>Fashion</v>
      </c>
      <c r="Q2821" t="str">
        <f>_xlfn.XLOOKUP(Table4[[#This Row],[ProductID]],Products!A:A,Products!D:D,"Not Found")</f>
        <v>Accessories</v>
      </c>
      <c r="R2821">
        <f>_xlfn.XLOOKUP(Table4[[#This Row],[ProductID]],Products!A:A,Products!E:E,"Not Found")</f>
        <v>564.41999999999996</v>
      </c>
      <c r="S2821">
        <f>_xlfn.XLOOKUP(Table4[[#This Row],[ProductID]],Products!A:A,Products!F:F, "Not Found")</f>
        <v>293.95999999999998</v>
      </c>
      <c r="T2821" t="str">
        <f>_xlfn.XLOOKUP(Table4[[#This Row],[CustomerID]],Customers!A:A,Customers!D:D, "Not Found")</f>
        <v>M</v>
      </c>
      <c r="U2821" s="6">
        <f>_xlfn.XLOOKUP(Table4[[#This Row],[CustomerID]],Customers!A:A,Customers!E:E, "Not Found")</f>
        <v>26178</v>
      </c>
      <c r="V2821">
        <f ca="1">DATEDIF(Table4[[#This Row],[CustomerBirthday]], TODAY(), "Y")</f>
        <v>54</v>
      </c>
      <c r="W2821" t="str" cm="1">
        <f t="array" aca="1" ref="W2821" ca="1">_xlfn.IFS(Table4[[#This Row],[Age]]&lt;25, "Under 25",Table4[[#This Row],[Age]]=34, "25-34", Table4[[#This Row],[Age]]&lt;=49, "35-49", Table4[[#This Row],[Age]]&lt;=64, "50-64", Table4[[#This Row],[Age]]&gt;=65, "65+")</f>
        <v>50-64</v>
      </c>
      <c r="X2821" t="str">
        <f>_xlfn.XLOOKUP(Table4[[#This Row],[StoreID]],Stores!A:A,Stores!B:B, "Not found")</f>
        <v>MegaMart Peckmouth</v>
      </c>
      <c r="Y2821" t="str">
        <f>_xlfn.XLOOKUP(Table4[[#This Row],[StoreID]],Stores!A:A,Stores!C:C, "Not Found")</f>
        <v>Peckmouth</v>
      </c>
      <c r="Z2821" t="str">
        <f>_xlfn.XLOOKUP(Table4[[#This Row],[StoreID]],Stores!A:A,Stores!D:D, "Not Found")</f>
        <v>East</v>
      </c>
    </row>
    <row r="2822" spans="1:26">
      <c r="A2822" t="s">
        <v>3688</v>
      </c>
      <c r="B2822" s="1">
        <v>45696</v>
      </c>
      <c r="C2822" t="s">
        <v>621</v>
      </c>
      <c r="D2822" t="s">
        <v>776</v>
      </c>
      <c r="E2822" t="s">
        <v>846</v>
      </c>
      <c r="F2822">
        <v>3</v>
      </c>
      <c r="G2822">
        <v>0.05</v>
      </c>
      <c r="H2822" t="s">
        <v>865</v>
      </c>
      <c r="I2822" s="4">
        <f>Table4[[#This Row],[Quantity]]*Table4[[#This Row],[UnitPrice]]</f>
        <v>1287.4499999999998</v>
      </c>
      <c r="J2822" s="4">
        <f>Table4[[#This Row],[Gross Revenue]]*(1-Table4[[#This Row],[Discount]])</f>
        <v>1223.0774999999999</v>
      </c>
      <c r="K2822" s="4">
        <f>Table4[[#This Row],[Quantity]]*Table4[[#This Row],[CostPrice]]</f>
        <v>776.16000000000008</v>
      </c>
      <c r="L2822" s="4">
        <f>Table4[[#This Row],[Net Revenue]]-Table4[[#This Row],[Total Cost]]</f>
        <v>446.91749999999979</v>
      </c>
      <c r="M2822" t="str">
        <f>_xlfn.XLOOKUP(Table4[[#This Row],[ProductID]], Products!A:A,Products!B:B, "Not Found")</f>
        <v>Little Watches</v>
      </c>
      <c r="N2822" t="str">
        <f>TEXT(Table4[[#This Row],[Date]], "mmm")</f>
        <v>Feb</v>
      </c>
      <c r="O2822" t="str">
        <f>TEXT(Table4[[#This Row],[Date]], "yyyy")</f>
        <v>2025</v>
      </c>
      <c r="P2822" t="str">
        <f>_xlfn.XLOOKUP(Table4[[#This Row],[ProductID]],Products!A:A,Products!C:C, "Not Found")</f>
        <v>Fashion</v>
      </c>
      <c r="Q2822" t="str">
        <f>_xlfn.XLOOKUP(Table4[[#This Row],[ProductID]],Products!A:A,Products!D:D,"Not Found")</f>
        <v>Watches</v>
      </c>
      <c r="R2822">
        <f>_xlfn.XLOOKUP(Table4[[#This Row],[ProductID]],Products!A:A,Products!E:E,"Not Found")</f>
        <v>429.15</v>
      </c>
      <c r="S2822">
        <f>_xlfn.XLOOKUP(Table4[[#This Row],[ProductID]],Products!A:A,Products!F:F, "Not Found")</f>
        <v>258.72000000000003</v>
      </c>
      <c r="T2822" t="str">
        <f>_xlfn.XLOOKUP(Table4[[#This Row],[CustomerID]],Customers!A:A,Customers!D:D, "Not Found")</f>
        <v>M</v>
      </c>
      <c r="U2822" s="6">
        <f>_xlfn.XLOOKUP(Table4[[#This Row],[CustomerID]],Customers!A:A,Customers!E:E, "Not Found")</f>
        <v>35802</v>
      </c>
      <c r="V2822">
        <f ca="1">DATEDIF(Table4[[#This Row],[CustomerBirthday]], TODAY(), "Y")</f>
        <v>28</v>
      </c>
      <c r="W2822" t="str" cm="1">
        <f t="array" aca="1" ref="W2822" ca="1">_xlfn.IFS(Table4[[#This Row],[Age]]&lt;25, "Under 25",Table4[[#This Row],[Age]]=34, "25-34", Table4[[#This Row],[Age]]&lt;=49, "35-49", Table4[[#This Row],[Age]]&lt;=64, "50-64", Table4[[#This Row],[Age]]&gt;=65, "65+")</f>
        <v>35-49</v>
      </c>
      <c r="X2822" t="str">
        <f>_xlfn.XLOOKUP(Table4[[#This Row],[StoreID]],Stores!A:A,Stores!B:B, "Not found")</f>
        <v>MegaMart Johnmouth</v>
      </c>
      <c r="Y2822" t="str">
        <f>_xlfn.XLOOKUP(Table4[[#This Row],[StoreID]],Stores!A:A,Stores!C:C, "Not Found")</f>
        <v>Johnmouth</v>
      </c>
      <c r="Z2822" t="str">
        <f>_xlfn.XLOOKUP(Table4[[#This Row],[StoreID]],Stores!A:A,Stores!D:D, "Not Found")</f>
        <v>East</v>
      </c>
    </row>
    <row r="2823" spans="1:26">
      <c r="A2823" t="s">
        <v>3689</v>
      </c>
      <c r="B2823" s="1">
        <v>45294</v>
      </c>
      <c r="C2823" t="s">
        <v>393</v>
      </c>
      <c r="D2823" t="s">
        <v>732</v>
      </c>
      <c r="E2823" t="s">
        <v>831</v>
      </c>
      <c r="F2823">
        <v>4</v>
      </c>
      <c r="G2823">
        <v>0.15</v>
      </c>
      <c r="H2823" t="s">
        <v>868</v>
      </c>
      <c r="I2823" s="4">
        <f>Table4[[#This Row],[Quantity]]*Table4[[#This Row],[UnitPrice]]</f>
        <v>5896.48</v>
      </c>
      <c r="J2823" s="4">
        <f>Table4[[#This Row],[Gross Revenue]]*(1-Table4[[#This Row],[Discount]])</f>
        <v>5012.0079999999998</v>
      </c>
      <c r="K2823" s="4">
        <f>Table4[[#This Row],[Quantity]]*Table4[[#This Row],[CostPrice]]</f>
        <v>3056.08</v>
      </c>
      <c r="L2823" s="4">
        <f>Table4[[#This Row],[Net Revenue]]-Table4[[#This Row],[Total Cost]]</f>
        <v>1955.9279999999999</v>
      </c>
      <c r="M2823" t="str">
        <f>_xlfn.XLOOKUP(Table4[[#This Row],[ProductID]], Products!A:A,Products!B:B, "Not Found")</f>
        <v>Understand Camera</v>
      </c>
      <c r="N2823" t="str">
        <f>TEXT(Table4[[#This Row],[Date]], "mmm")</f>
        <v>Jan</v>
      </c>
      <c r="O2823" t="str">
        <f>TEXT(Table4[[#This Row],[Date]], "yyyy")</f>
        <v>2024</v>
      </c>
      <c r="P2823" t="str">
        <f>_xlfn.XLOOKUP(Table4[[#This Row],[ProductID]],Products!A:A,Products!C:C, "Not Found")</f>
        <v>Electronics</v>
      </c>
      <c r="Q2823" t="str">
        <f>_xlfn.XLOOKUP(Table4[[#This Row],[ProductID]],Products!A:A,Products!D:D,"Not Found")</f>
        <v>Camera</v>
      </c>
      <c r="R2823">
        <f>_xlfn.XLOOKUP(Table4[[#This Row],[ProductID]],Products!A:A,Products!E:E,"Not Found")</f>
        <v>1474.12</v>
      </c>
      <c r="S2823">
        <f>_xlfn.XLOOKUP(Table4[[#This Row],[ProductID]],Products!A:A,Products!F:F, "Not Found")</f>
        <v>764.02</v>
      </c>
      <c r="T2823" t="str">
        <f>_xlfn.XLOOKUP(Table4[[#This Row],[CustomerID]],Customers!A:A,Customers!D:D, "Not Found")</f>
        <v>M</v>
      </c>
      <c r="U2823" s="6">
        <f>_xlfn.XLOOKUP(Table4[[#This Row],[CustomerID]],Customers!A:A,Customers!E:E, "Not Found")</f>
        <v>25566</v>
      </c>
      <c r="V2823">
        <f ca="1">DATEDIF(Table4[[#This Row],[CustomerBirthday]], TODAY(), "Y")</f>
        <v>56</v>
      </c>
      <c r="W2823" t="str" cm="1">
        <f t="array" aca="1" ref="W2823" ca="1">_xlfn.IFS(Table4[[#This Row],[Age]]&lt;25, "Under 25",Table4[[#This Row],[Age]]=34, "25-34", Table4[[#This Row],[Age]]&lt;=49, "35-49", Table4[[#This Row],[Age]]&lt;=64, "50-64", Table4[[#This Row],[Age]]&gt;=65, "65+")</f>
        <v>50-64</v>
      </c>
      <c r="X2823" t="str">
        <f>_xlfn.XLOOKUP(Table4[[#This Row],[StoreID]],Stores!A:A,Stores!B:B, "Not found")</f>
        <v>MegaMart Jimenezborough</v>
      </c>
      <c r="Y2823" t="str">
        <f>_xlfn.XLOOKUP(Table4[[#This Row],[StoreID]],Stores!A:A,Stores!C:C, "Not Found")</f>
        <v>Jimenezborough</v>
      </c>
      <c r="Z2823" t="str">
        <f>_xlfn.XLOOKUP(Table4[[#This Row],[StoreID]],Stores!A:A,Stores!D:D, "Not Found")</f>
        <v>South</v>
      </c>
    </row>
    <row r="2824" spans="1:26">
      <c r="A2824" t="s">
        <v>3690</v>
      </c>
      <c r="B2824" s="1">
        <v>45423</v>
      </c>
      <c r="C2824" t="s">
        <v>274</v>
      </c>
      <c r="D2824" t="s">
        <v>764</v>
      </c>
      <c r="E2824" t="s">
        <v>835</v>
      </c>
      <c r="F2824">
        <v>4</v>
      </c>
      <c r="G2824">
        <v>0.1</v>
      </c>
      <c r="H2824" t="s">
        <v>875</v>
      </c>
      <c r="I2824" s="4">
        <f>Table4[[#This Row],[Quantity]]*Table4[[#This Row],[UnitPrice]]</f>
        <v>1295.68</v>
      </c>
      <c r="J2824" s="4">
        <f>Table4[[#This Row],[Gross Revenue]]*(1-Table4[[#This Row],[Discount]])</f>
        <v>1166.1120000000001</v>
      </c>
      <c r="K2824" s="4">
        <f>Table4[[#This Row],[Quantity]]*Table4[[#This Row],[CostPrice]]</f>
        <v>971.92</v>
      </c>
      <c r="L2824" s="4">
        <f>Table4[[#This Row],[Net Revenue]]-Table4[[#This Row],[Total Cost]]</f>
        <v>194.19200000000012</v>
      </c>
      <c r="M2824" t="str">
        <f>_xlfn.XLOOKUP(Table4[[#This Row],[ProductID]], Products!A:A,Products!B:B, "Not Found")</f>
        <v>Simple Accessories</v>
      </c>
      <c r="N2824" t="str">
        <f>TEXT(Table4[[#This Row],[Date]], "mmm")</f>
        <v>May</v>
      </c>
      <c r="O2824" t="str">
        <f>TEXT(Table4[[#This Row],[Date]], "yyyy")</f>
        <v>2024</v>
      </c>
      <c r="P2824" t="str">
        <f>_xlfn.XLOOKUP(Table4[[#This Row],[ProductID]],Products!A:A,Products!C:C, "Not Found")</f>
        <v>Fashion</v>
      </c>
      <c r="Q2824" t="str">
        <f>_xlfn.XLOOKUP(Table4[[#This Row],[ProductID]],Products!A:A,Products!D:D,"Not Found")</f>
        <v>Accessories</v>
      </c>
      <c r="R2824">
        <f>_xlfn.XLOOKUP(Table4[[#This Row],[ProductID]],Products!A:A,Products!E:E,"Not Found")</f>
        <v>323.92</v>
      </c>
      <c r="S2824">
        <f>_xlfn.XLOOKUP(Table4[[#This Row],[ProductID]],Products!A:A,Products!F:F, "Not Found")</f>
        <v>242.98</v>
      </c>
      <c r="T2824" t="str">
        <f>_xlfn.XLOOKUP(Table4[[#This Row],[CustomerID]],Customers!A:A,Customers!D:D, "Not Found")</f>
        <v>F</v>
      </c>
      <c r="U2824" s="6">
        <f>_xlfn.XLOOKUP(Table4[[#This Row],[CustomerID]],Customers!A:A,Customers!E:E, "Not Found")</f>
        <v>34856</v>
      </c>
      <c r="V2824">
        <f ca="1">DATEDIF(Table4[[#This Row],[CustomerBirthday]], TODAY(), "Y")</f>
        <v>31</v>
      </c>
      <c r="W2824" t="str" cm="1">
        <f t="array" aca="1" ref="W2824" ca="1">_xlfn.IFS(Table4[[#This Row],[Age]]&lt;25, "Under 25",Table4[[#This Row],[Age]]=34, "25-34", Table4[[#This Row],[Age]]&lt;=49, "35-49", Table4[[#This Row],[Age]]&lt;=64, "50-64", Table4[[#This Row],[Age]]&gt;=65, "65+")</f>
        <v>35-49</v>
      </c>
      <c r="X2824" t="str">
        <f>_xlfn.XLOOKUP(Table4[[#This Row],[StoreID]],Stores!A:A,Stores!B:B, "Not found")</f>
        <v>MegaMart Peckmouth</v>
      </c>
      <c r="Y2824" t="str">
        <f>_xlfn.XLOOKUP(Table4[[#This Row],[StoreID]],Stores!A:A,Stores!C:C, "Not Found")</f>
        <v>Peckmouth</v>
      </c>
      <c r="Z2824" t="str">
        <f>_xlfn.XLOOKUP(Table4[[#This Row],[StoreID]],Stores!A:A,Stores!D:D, "Not Found")</f>
        <v>East</v>
      </c>
    </row>
    <row r="2825" spans="1:26">
      <c r="A2825" t="s">
        <v>3691</v>
      </c>
      <c r="B2825" s="1">
        <v>45778</v>
      </c>
      <c r="C2825" t="s">
        <v>577</v>
      </c>
      <c r="D2825" t="s">
        <v>769</v>
      </c>
      <c r="E2825" t="s">
        <v>842</v>
      </c>
      <c r="F2825">
        <v>1</v>
      </c>
      <c r="G2825">
        <v>0.15</v>
      </c>
      <c r="H2825" t="s">
        <v>871</v>
      </c>
      <c r="I2825" s="4">
        <f>Table4[[#This Row],[Quantity]]*Table4[[#This Row],[UnitPrice]]</f>
        <v>25.57</v>
      </c>
      <c r="J2825" s="4">
        <f>Table4[[#This Row],[Gross Revenue]]*(1-Table4[[#This Row],[Discount]])</f>
        <v>21.734500000000001</v>
      </c>
      <c r="K2825" s="4">
        <f>Table4[[#This Row],[Quantity]]*Table4[[#This Row],[CostPrice]]</f>
        <v>19.05</v>
      </c>
      <c r="L2825" s="4">
        <f>Table4[[#This Row],[Net Revenue]]-Table4[[#This Row],[Total Cost]]</f>
        <v>2.6844999999999999</v>
      </c>
      <c r="M2825" t="str">
        <f>_xlfn.XLOOKUP(Table4[[#This Row],[ProductID]], Products!A:A,Products!B:B, "Not Found")</f>
        <v>How Vegetables</v>
      </c>
      <c r="N2825" t="str">
        <f>TEXT(Table4[[#This Row],[Date]], "mmm")</f>
        <v>May</v>
      </c>
      <c r="O2825" t="str">
        <f>TEXT(Table4[[#This Row],[Date]], "yyyy")</f>
        <v>2025</v>
      </c>
      <c r="P2825" t="str">
        <f>_xlfn.XLOOKUP(Table4[[#This Row],[ProductID]],Products!A:A,Products!C:C, "Not Found")</f>
        <v>Groceries</v>
      </c>
      <c r="Q2825" t="str">
        <f>_xlfn.XLOOKUP(Table4[[#This Row],[ProductID]],Products!A:A,Products!D:D,"Not Found")</f>
        <v>Vegetables</v>
      </c>
      <c r="R2825">
        <f>_xlfn.XLOOKUP(Table4[[#This Row],[ProductID]],Products!A:A,Products!E:E,"Not Found")</f>
        <v>25.57</v>
      </c>
      <c r="S2825">
        <f>_xlfn.XLOOKUP(Table4[[#This Row],[ProductID]],Products!A:A,Products!F:F, "Not Found")</f>
        <v>19.05</v>
      </c>
      <c r="T2825" t="str">
        <f>_xlfn.XLOOKUP(Table4[[#This Row],[CustomerID]],Customers!A:A,Customers!D:D, "Not Found")</f>
        <v>M</v>
      </c>
      <c r="U2825" s="6">
        <f>_xlfn.XLOOKUP(Table4[[#This Row],[CustomerID]],Customers!A:A,Customers!E:E, "Not Found")</f>
        <v>23030</v>
      </c>
      <c r="V2825">
        <f ca="1">DATEDIF(Table4[[#This Row],[CustomerBirthday]], TODAY(), "Y")</f>
        <v>63</v>
      </c>
      <c r="W2825" t="str" cm="1">
        <f t="array" aca="1" ref="W2825" ca="1">_xlfn.IFS(Table4[[#This Row],[Age]]&lt;25, "Under 25",Table4[[#This Row],[Age]]=34, "25-34", Table4[[#This Row],[Age]]&lt;=49, "35-49", Table4[[#This Row],[Age]]&lt;=64, "50-64", Table4[[#This Row],[Age]]&gt;=65, "65+")</f>
        <v>50-64</v>
      </c>
      <c r="X2825" t="str">
        <f>_xlfn.XLOOKUP(Table4[[#This Row],[StoreID]],Stores!A:A,Stores!B:B, "Not found")</f>
        <v>MegaMart Brianahaven</v>
      </c>
      <c r="Y2825" t="str">
        <f>_xlfn.XLOOKUP(Table4[[#This Row],[StoreID]],Stores!A:A,Stores!C:C, "Not Found")</f>
        <v>Brianahaven</v>
      </c>
      <c r="Z2825" t="str">
        <f>_xlfn.XLOOKUP(Table4[[#This Row],[StoreID]],Stores!A:A,Stores!D:D, "Not Found")</f>
        <v>North</v>
      </c>
    </row>
    <row r="2826" spans="1:26">
      <c r="A2826" t="s">
        <v>3692</v>
      </c>
      <c r="B2826" s="1">
        <v>45319</v>
      </c>
      <c r="C2826" t="s">
        <v>604</v>
      </c>
      <c r="D2826" t="s">
        <v>728</v>
      </c>
      <c r="E2826" t="s">
        <v>835</v>
      </c>
      <c r="F2826">
        <v>1</v>
      </c>
      <c r="G2826">
        <v>0</v>
      </c>
      <c r="H2826" t="s">
        <v>875</v>
      </c>
      <c r="I2826" s="4">
        <f>Table4[[#This Row],[Quantity]]*Table4[[#This Row],[UnitPrice]]</f>
        <v>318.05</v>
      </c>
      <c r="J2826" s="4">
        <f>Table4[[#This Row],[Gross Revenue]]*(1-Table4[[#This Row],[Discount]])</f>
        <v>318.05</v>
      </c>
      <c r="K2826" s="4">
        <f>Table4[[#This Row],[Quantity]]*Table4[[#This Row],[CostPrice]]</f>
        <v>187.34</v>
      </c>
      <c r="L2826" s="4">
        <f>Table4[[#This Row],[Net Revenue]]-Table4[[#This Row],[Total Cost]]</f>
        <v>130.71</v>
      </c>
      <c r="M2826" t="str">
        <f>_xlfn.XLOOKUP(Table4[[#This Row],[ProductID]], Products!A:A,Products!B:B, "Not Found")</f>
        <v>Company Fruits</v>
      </c>
      <c r="N2826" t="str">
        <f>TEXT(Table4[[#This Row],[Date]], "mmm")</f>
        <v>Jan</v>
      </c>
      <c r="O2826" t="str">
        <f>TEXT(Table4[[#This Row],[Date]], "yyyy")</f>
        <v>2024</v>
      </c>
      <c r="P2826" t="str">
        <f>_xlfn.XLOOKUP(Table4[[#This Row],[ProductID]],Products!A:A,Products!C:C, "Not Found")</f>
        <v>Groceries</v>
      </c>
      <c r="Q2826" t="str">
        <f>_xlfn.XLOOKUP(Table4[[#This Row],[ProductID]],Products!A:A,Products!D:D,"Not Found")</f>
        <v>Fruits</v>
      </c>
      <c r="R2826">
        <f>_xlfn.XLOOKUP(Table4[[#This Row],[ProductID]],Products!A:A,Products!E:E,"Not Found")</f>
        <v>318.05</v>
      </c>
      <c r="S2826">
        <f>_xlfn.XLOOKUP(Table4[[#This Row],[ProductID]],Products!A:A,Products!F:F, "Not Found")</f>
        <v>187.34</v>
      </c>
      <c r="T2826" t="str">
        <f>_xlfn.XLOOKUP(Table4[[#This Row],[CustomerID]],Customers!A:A,Customers!D:D, "Not Found")</f>
        <v>F</v>
      </c>
      <c r="U2826" s="6">
        <f>_xlfn.XLOOKUP(Table4[[#This Row],[CustomerID]],Customers!A:A,Customers!E:E, "Not Found")</f>
        <v>30807</v>
      </c>
      <c r="V2826">
        <f ca="1">DATEDIF(Table4[[#This Row],[CustomerBirthday]], TODAY(), "Y")</f>
        <v>42</v>
      </c>
      <c r="W2826" t="str" cm="1">
        <f t="array" aca="1" ref="W2826" ca="1">_xlfn.IFS(Table4[[#This Row],[Age]]&lt;25, "Under 25",Table4[[#This Row],[Age]]=34, "25-34", Table4[[#This Row],[Age]]&lt;=49, "35-49", Table4[[#This Row],[Age]]&lt;=64, "50-64", Table4[[#This Row],[Age]]&gt;=65, "65+")</f>
        <v>35-49</v>
      </c>
      <c r="X2826" t="str">
        <f>_xlfn.XLOOKUP(Table4[[#This Row],[StoreID]],Stores!A:A,Stores!B:B, "Not found")</f>
        <v>MegaMart Peckmouth</v>
      </c>
      <c r="Y2826" t="str">
        <f>_xlfn.XLOOKUP(Table4[[#This Row],[StoreID]],Stores!A:A,Stores!C:C, "Not Found")</f>
        <v>Peckmouth</v>
      </c>
      <c r="Z2826" t="str">
        <f>_xlfn.XLOOKUP(Table4[[#This Row],[StoreID]],Stores!A:A,Stores!D:D, "Not Found")</f>
        <v>East</v>
      </c>
    </row>
    <row r="2827" spans="1:26">
      <c r="A2827" t="s">
        <v>3693</v>
      </c>
      <c r="B2827" s="1">
        <v>45792</v>
      </c>
      <c r="C2827" t="s">
        <v>159</v>
      </c>
      <c r="D2827" t="s">
        <v>750</v>
      </c>
      <c r="E2827" t="s">
        <v>842</v>
      </c>
      <c r="F2827">
        <v>1</v>
      </c>
      <c r="G2827">
        <v>0.05</v>
      </c>
      <c r="H2827" t="s">
        <v>865</v>
      </c>
      <c r="I2827" s="4">
        <f>Table4[[#This Row],[Quantity]]*Table4[[#This Row],[UnitPrice]]</f>
        <v>1342.75</v>
      </c>
      <c r="J2827" s="4">
        <f>Table4[[#This Row],[Gross Revenue]]*(1-Table4[[#This Row],[Discount]])</f>
        <v>1275.6125</v>
      </c>
      <c r="K2827" s="4">
        <f>Table4[[#This Row],[Quantity]]*Table4[[#This Row],[CostPrice]]</f>
        <v>797.94</v>
      </c>
      <c r="L2827" s="4">
        <f>Table4[[#This Row],[Net Revenue]]-Table4[[#This Row],[Total Cost]]</f>
        <v>477.6724999999999</v>
      </c>
      <c r="M2827" t="str">
        <f>_xlfn.XLOOKUP(Table4[[#This Row],[ProductID]], Products!A:A,Products!B:B, "Not Found")</f>
        <v>Add Clothing</v>
      </c>
      <c r="N2827" t="str">
        <f>TEXT(Table4[[#This Row],[Date]], "mmm")</f>
        <v>May</v>
      </c>
      <c r="O2827" t="str">
        <f>TEXT(Table4[[#This Row],[Date]], "yyyy")</f>
        <v>2025</v>
      </c>
      <c r="P2827" t="str">
        <f>_xlfn.XLOOKUP(Table4[[#This Row],[ProductID]],Products!A:A,Products!C:C, "Not Found")</f>
        <v>Fashion</v>
      </c>
      <c r="Q2827" t="str">
        <f>_xlfn.XLOOKUP(Table4[[#This Row],[ProductID]],Products!A:A,Products!D:D,"Not Found")</f>
        <v>Clothing</v>
      </c>
      <c r="R2827">
        <f>_xlfn.XLOOKUP(Table4[[#This Row],[ProductID]],Products!A:A,Products!E:E,"Not Found")</f>
        <v>1342.75</v>
      </c>
      <c r="S2827">
        <f>_xlfn.XLOOKUP(Table4[[#This Row],[ProductID]],Products!A:A,Products!F:F, "Not Found")</f>
        <v>797.94</v>
      </c>
      <c r="T2827" t="str">
        <f>_xlfn.XLOOKUP(Table4[[#This Row],[CustomerID]],Customers!A:A,Customers!D:D, "Not Found")</f>
        <v>F</v>
      </c>
      <c r="U2827" s="6">
        <f>_xlfn.XLOOKUP(Table4[[#This Row],[CustomerID]],Customers!A:A,Customers!E:E, "Not Found")</f>
        <v>29405</v>
      </c>
      <c r="V2827">
        <f ca="1">DATEDIF(Table4[[#This Row],[CustomerBirthday]], TODAY(), "Y")</f>
        <v>46</v>
      </c>
      <c r="W2827" t="str" cm="1">
        <f t="array" aca="1" ref="W2827" ca="1">_xlfn.IFS(Table4[[#This Row],[Age]]&lt;25, "Under 25",Table4[[#This Row],[Age]]=34, "25-34", Table4[[#This Row],[Age]]&lt;=49, "35-49", Table4[[#This Row],[Age]]&lt;=64, "50-64", Table4[[#This Row],[Age]]&gt;=65, "65+")</f>
        <v>35-49</v>
      </c>
      <c r="X2827" t="str">
        <f>_xlfn.XLOOKUP(Table4[[#This Row],[StoreID]],Stores!A:A,Stores!B:B, "Not found")</f>
        <v>MegaMart Brianahaven</v>
      </c>
      <c r="Y2827" t="str">
        <f>_xlfn.XLOOKUP(Table4[[#This Row],[StoreID]],Stores!A:A,Stores!C:C, "Not Found")</f>
        <v>Brianahaven</v>
      </c>
      <c r="Z2827" t="str">
        <f>_xlfn.XLOOKUP(Table4[[#This Row],[StoreID]],Stores!A:A,Stores!D:D, "Not Found")</f>
        <v>North</v>
      </c>
    </row>
    <row r="2828" spans="1:26">
      <c r="A2828" t="s">
        <v>3694</v>
      </c>
      <c r="B2828" s="1">
        <v>45249</v>
      </c>
      <c r="C2828" t="s">
        <v>167</v>
      </c>
      <c r="D2828" t="s">
        <v>757</v>
      </c>
      <c r="E2828" t="s">
        <v>839</v>
      </c>
      <c r="F2828">
        <v>4</v>
      </c>
      <c r="G2828">
        <v>0.1</v>
      </c>
      <c r="H2828" t="s">
        <v>865</v>
      </c>
      <c r="I2828" s="4">
        <f>Table4[[#This Row],[Quantity]]*Table4[[#This Row],[UnitPrice]]</f>
        <v>4984.4399999999996</v>
      </c>
      <c r="J2828" s="4">
        <f>Table4[[#This Row],[Gross Revenue]]*(1-Table4[[#This Row],[Discount]])</f>
        <v>4485.9960000000001</v>
      </c>
      <c r="K2828" s="4">
        <f>Table4[[#This Row],[Quantity]]*Table4[[#This Row],[CostPrice]]</f>
        <v>3334.08</v>
      </c>
      <c r="L2828" s="4">
        <f>Table4[[#This Row],[Net Revenue]]-Table4[[#This Row],[Total Cost]]</f>
        <v>1151.9160000000002</v>
      </c>
      <c r="M2828" t="str">
        <f>_xlfn.XLOOKUP(Table4[[#This Row],[ProductID]], Products!A:A,Products!B:B, "Not Found")</f>
        <v>Find Headphones</v>
      </c>
      <c r="N2828" t="str">
        <f>TEXT(Table4[[#This Row],[Date]], "mmm")</f>
        <v>Nov</v>
      </c>
      <c r="O2828" t="str">
        <f>TEXT(Table4[[#This Row],[Date]], "yyyy")</f>
        <v>2023</v>
      </c>
      <c r="P2828" t="str">
        <f>_xlfn.XLOOKUP(Table4[[#This Row],[ProductID]],Products!A:A,Products!C:C, "Not Found")</f>
        <v>Electronics</v>
      </c>
      <c r="Q2828" t="str">
        <f>_xlfn.XLOOKUP(Table4[[#This Row],[ProductID]],Products!A:A,Products!D:D,"Not Found")</f>
        <v>Headphones</v>
      </c>
      <c r="R2828">
        <f>_xlfn.XLOOKUP(Table4[[#This Row],[ProductID]],Products!A:A,Products!E:E,"Not Found")</f>
        <v>1246.1099999999999</v>
      </c>
      <c r="S2828">
        <f>_xlfn.XLOOKUP(Table4[[#This Row],[ProductID]],Products!A:A,Products!F:F, "Not Found")</f>
        <v>833.52</v>
      </c>
      <c r="T2828" t="str">
        <f>_xlfn.XLOOKUP(Table4[[#This Row],[CustomerID]],Customers!A:A,Customers!D:D, "Not Found")</f>
        <v>M</v>
      </c>
      <c r="U2828" s="6">
        <f>_xlfn.XLOOKUP(Table4[[#This Row],[CustomerID]],Customers!A:A,Customers!E:E, "Not Found")</f>
        <v>32400</v>
      </c>
      <c r="V2828">
        <f ca="1">DATEDIF(Table4[[#This Row],[CustomerBirthday]], TODAY(), "Y")</f>
        <v>37</v>
      </c>
      <c r="W2828" t="str" cm="1">
        <f t="array" aca="1" ref="W2828" ca="1">_xlfn.IFS(Table4[[#This Row],[Age]]&lt;25, "Under 25",Table4[[#This Row],[Age]]=34, "25-34", Table4[[#This Row],[Age]]&lt;=49, "35-49", Table4[[#This Row],[Age]]&lt;=64, "50-64", Table4[[#This Row],[Age]]&gt;=65, "65+")</f>
        <v>35-49</v>
      </c>
      <c r="X2828" t="str">
        <f>_xlfn.XLOOKUP(Table4[[#This Row],[StoreID]],Stores!A:A,Stores!B:B, "Not found")</f>
        <v>MegaMart New Michele</v>
      </c>
      <c r="Y2828" t="str">
        <f>_xlfn.XLOOKUP(Table4[[#This Row],[StoreID]],Stores!A:A,Stores!C:C, "Not Found")</f>
        <v>New Michele</v>
      </c>
      <c r="Z2828" t="str">
        <f>_xlfn.XLOOKUP(Table4[[#This Row],[StoreID]],Stores!A:A,Stores!D:D, "Not Found")</f>
        <v>West</v>
      </c>
    </row>
    <row r="2829" spans="1:26">
      <c r="A2829" t="s">
        <v>3695</v>
      </c>
      <c r="B2829" s="1">
        <v>45856</v>
      </c>
      <c r="C2829" t="s">
        <v>277</v>
      </c>
      <c r="D2829" t="s">
        <v>766</v>
      </c>
      <c r="E2829" t="s">
        <v>846</v>
      </c>
      <c r="F2829">
        <v>3</v>
      </c>
      <c r="G2829">
        <v>0</v>
      </c>
      <c r="H2829" t="s">
        <v>875</v>
      </c>
      <c r="I2829" s="4">
        <f>Table4[[#This Row],[Quantity]]*Table4[[#This Row],[UnitPrice]]</f>
        <v>3681.7200000000003</v>
      </c>
      <c r="J2829" s="4">
        <f>Table4[[#This Row],[Gross Revenue]]*(1-Table4[[#This Row],[Discount]])</f>
        <v>3681.7200000000003</v>
      </c>
      <c r="K2829" s="4">
        <f>Table4[[#This Row],[Quantity]]*Table4[[#This Row],[CostPrice]]</f>
        <v>2931.27</v>
      </c>
      <c r="L2829" s="4">
        <f>Table4[[#This Row],[Net Revenue]]-Table4[[#This Row],[Total Cost]]</f>
        <v>750.45000000000027</v>
      </c>
      <c r="M2829" t="str">
        <f>_xlfn.XLOOKUP(Table4[[#This Row],[ProductID]], Products!A:A,Products!B:B, "Not Found")</f>
        <v>Firm Dairy</v>
      </c>
      <c r="N2829" t="str">
        <f>TEXT(Table4[[#This Row],[Date]], "mmm")</f>
        <v>Jul</v>
      </c>
      <c r="O2829" t="str">
        <f>TEXT(Table4[[#This Row],[Date]], "yyyy")</f>
        <v>2025</v>
      </c>
      <c r="P2829" t="str">
        <f>_xlfn.XLOOKUP(Table4[[#This Row],[ProductID]],Products!A:A,Products!C:C, "Not Found")</f>
        <v>Groceries</v>
      </c>
      <c r="Q2829" t="str">
        <f>_xlfn.XLOOKUP(Table4[[#This Row],[ProductID]],Products!A:A,Products!D:D,"Not Found")</f>
        <v>Dairy</v>
      </c>
      <c r="R2829">
        <f>_xlfn.XLOOKUP(Table4[[#This Row],[ProductID]],Products!A:A,Products!E:E,"Not Found")</f>
        <v>1227.24</v>
      </c>
      <c r="S2829">
        <f>_xlfn.XLOOKUP(Table4[[#This Row],[ProductID]],Products!A:A,Products!F:F, "Not Found")</f>
        <v>977.09</v>
      </c>
      <c r="T2829" t="str">
        <f>_xlfn.XLOOKUP(Table4[[#This Row],[CustomerID]],Customers!A:A,Customers!D:D, "Not Found")</f>
        <v>F</v>
      </c>
      <c r="U2829" s="6">
        <f>_xlfn.XLOOKUP(Table4[[#This Row],[CustomerID]],Customers!A:A,Customers!E:E, "Not Found")</f>
        <v>23715</v>
      </c>
      <c r="V2829">
        <f ca="1">DATEDIF(Table4[[#This Row],[CustomerBirthday]], TODAY(), "Y")</f>
        <v>61</v>
      </c>
      <c r="W2829" t="str" cm="1">
        <f t="array" aca="1" ref="W2829" ca="1">_xlfn.IFS(Table4[[#This Row],[Age]]&lt;25, "Under 25",Table4[[#This Row],[Age]]=34, "25-34", Table4[[#This Row],[Age]]&lt;=49, "35-49", Table4[[#This Row],[Age]]&lt;=64, "50-64", Table4[[#This Row],[Age]]&gt;=65, "65+")</f>
        <v>50-64</v>
      </c>
      <c r="X2829" t="str">
        <f>_xlfn.XLOOKUP(Table4[[#This Row],[StoreID]],Stores!A:A,Stores!B:B, "Not found")</f>
        <v>MegaMart Johnmouth</v>
      </c>
      <c r="Y2829" t="str">
        <f>_xlfn.XLOOKUP(Table4[[#This Row],[StoreID]],Stores!A:A,Stores!C:C, "Not Found")</f>
        <v>Johnmouth</v>
      </c>
      <c r="Z2829" t="str">
        <f>_xlfn.XLOOKUP(Table4[[#This Row],[StoreID]],Stores!A:A,Stores!D:D, "Not Found")</f>
        <v>East</v>
      </c>
    </row>
    <row r="2830" spans="1:26">
      <c r="A2830" t="s">
        <v>3696</v>
      </c>
      <c r="B2830" s="1">
        <v>45551</v>
      </c>
      <c r="C2830" t="s">
        <v>382</v>
      </c>
      <c r="D2830" t="s">
        <v>802</v>
      </c>
      <c r="E2830" t="s">
        <v>835</v>
      </c>
      <c r="F2830">
        <v>1</v>
      </c>
      <c r="G2830">
        <v>0.15</v>
      </c>
      <c r="H2830" t="s">
        <v>871</v>
      </c>
      <c r="I2830" s="4">
        <f>Table4[[#This Row],[Quantity]]*Table4[[#This Row],[UnitPrice]]</f>
        <v>366.93</v>
      </c>
      <c r="J2830" s="4">
        <f>Table4[[#This Row],[Gross Revenue]]*(1-Table4[[#This Row],[Discount]])</f>
        <v>311.89049999999997</v>
      </c>
      <c r="K2830" s="4">
        <f>Table4[[#This Row],[Quantity]]*Table4[[#This Row],[CostPrice]]</f>
        <v>285.23</v>
      </c>
      <c r="L2830" s="4">
        <f>Table4[[#This Row],[Net Revenue]]-Table4[[#This Row],[Total Cost]]</f>
        <v>26.660499999999956</v>
      </c>
      <c r="M2830" t="str">
        <f>_xlfn.XLOOKUP(Table4[[#This Row],[ProductID]], Products!A:A,Products!B:B, "Not Found")</f>
        <v>Stage Footwear</v>
      </c>
      <c r="N2830" t="str">
        <f>TEXT(Table4[[#This Row],[Date]], "mmm")</f>
        <v>Sep</v>
      </c>
      <c r="O2830" t="str">
        <f>TEXT(Table4[[#This Row],[Date]], "yyyy")</f>
        <v>2024</v>
      </c>
      <c r="P2830" t="str">
        <f>_xlfn.XLOOKUP(Table4[[#This Row],[ProductID]],Products!A:A,Products!C:C, "Not Found")</f>
        <v>Fashion</v>
      </c>
      <c r="Q2830" t="str">
        <f>_xlfn.XLOOKUP(Table4[[#This Row],[ProductID]],Products!A:A,Products!D:D,"Not Found")</f>
        <v>Footwear</v>
      </c>
      <c r="R2830">
        <f>_xlfn.XLOOKUP(Table4[[#This Row],[ProductID]],Products!A:A,Products!E:E,"Not Found")</f>
        <v>366.93</v>
      </c>
      <c r="S2830">
        <f>_xlfn.XLOOKUP(Table4[[#This Row],[ProductID]],Products!A:A,Products!F:F, "Not Found")</f>
        <v>285.23</v>
      </c>
      <c r="T2830" t="str">
        <f>_xlfn.XLOOKUP(Table4[[#This Row],[CustomerID]],Customers!A:A,Customers!D:D, "Not Found")</f>
        <v>F</v>
      </c>
      <c r="U2830" s="6">
        <f>_xlfn.XLOOKUP(Table4[[#This Row],[CustomerID]],Customers!A:A,Customers!E:E, "Not Found")</f>
        <v>35236</v>
      </c>
      <c r="V2830">
        <f ca="1">DATEDIF(Table4[[#This Row],[CustomerBirthday]], TODAY(), "Y")</f>
        <v>30</v>
      </c>
      <c r="W2830" t="str" cm="1">
        <f t="array" aca="1" ref="W2830" ca="1">_xlfn.IFS(Table4[[#This Row],[Age]]&lt;25, "Under 25",Table4[[#This Row],[Age]]=34, "25-34", Table4[[#This Row],[Age]]&lt;=49, "35-49", Table4[[#This Row],[Age]]&lt;=64, "50-64", Table4[[#This Row],[Age]]&gt;=65, "65+")</f>
        <v>35-49</v>
      </c>
      <c r="X2830" t="str">
        <f>_xlfn.XLOOKUP(Table4[[#This Row],[StoreID]],Stores!A:A,Stores!B:B, "Not found")</f>
        <v>MegaMart Peckmouth</v>
      </c>
      <c r="Y2830" t="str">
        <f>_xlfn.XLOOKUP(Table4[[#This Row],[StoreID]],Stores!A:A,Stores!C:C, "Not Found")</f>
        <v>Peckmouth</v>
      </c>
      <c r="Z2830" t="str">
        <f>_xlfn.XLOOKUP(Table4[[#This Row],[StoreID]],Stores!A:A,Stores!D:D, "Not Found")</f>
        <v>East</v>
      </c>
    </row>
    <row r="2831" spans="1:26">
      <c r="A2831" t="s">
        <v>3697</v>
      </c>
      <c r="B2831" s="1">
        <v>45784</v>
      </c>
      <c r="C2831" t="s">
        <v>130</v>
      </c>
      <c r="D2831" t="s">
        <v>750</v>
      </c>
      <c r="E2831" t="s">
        <v>846</v>
      </c>
      <c r="F2831">
        <v>1</v>
      </c>
      <c r="G2831">
        <v>0.15</v>
      </c>
      <c r="H2831" t="s">
        <v>868</v>
      </c>
      <c r="I2831" s="4">
        <f>Table4[[#This Row],[Quantity]]*Table4[[#This Row],[UnitPrice]]</f>
        <v>1342.75</v>
      </c>
      <c r="J2831" s="4">
        <f>Table4[[#This Row],[Gross Revenue]]*(1-Table4[[#This Row],[Discount]])</f>
        <v>1141.3374999999999</v>
      </c>
      <c r="K2831" s="4">
        <f>Table4[[#This Row],[Quantity]]*Table4[[#This Row],[CostPrice]]</f>
        <v>797.94</v>
      </c>
      <c r="L2831" s="4">
        <f>Table4[[#This Row],[Net Revenue]]-Table4[[#This Row],[Total Cost]]</f>
        <v>343.39749999999981</v>
      </c>
      <c r="M2831" t="str">
        <f>_xlfn.XLOOKUP(Table4[[#This Row],[ProductID]], Products!A:A,Products!B:B, "Not Found")</f>
        <v>Add Clothing</v>
      </c>
      <c r="N2831" t="str">
        <f>TEXT(Table4[[#This Row],[Date]], "mmm")</f>
        <v>May</v>
      </c>
      <c r="O2831" t="str">
        <f>TEXT(Table4[[#This Row],[Date]], "yyyy")</f>
        <v>2025</v>
      </c>
      <c r="P2831" t="str">
        <f>_xlfn.XLOOKUP(Table4[[#This Row],[ProductID]],Products!A:A,Products!C:C, "Not Found")</f>
        <v>Fashion</v>
      </c>
      <c r="Q2831" t="str">
        <f>_xlfn.XLOOKUP(Table4[[#This Row],[ProductID]],Products!A:A,Products!D:D,"Not Found")</f>
        <v>Clothing</v>
      </c>
      <c r="R2831">
        <f>_xlfn.XLOOKUP(Table4[[#This Row],[ProductID]],Products!A:A,Products!E:E,"Not Found")</f>
        <v>1342.75</v>
      </c>
      <c r="S2831">
        <f>_xlfn.XLOOKUP(Table4[[#This Row],[ProductID]],Products!A:A,Products!F:F, "Not Found")</f>
        <v>797.94</v>
      </c>
      <c r="T2831" t="str">
        <f>_xlfn.XLOOKUP(Table4[[#This Row],[CustomerID]],Customers!A:A,Customers!D:D, "Not Found")</f>
        <v>F</v>
      </c>
      <c r="U2831" s="6">
        <f>_xlfn.XLOOKUP(Table4[[#This Row],[CustomerID]],Customers!A:A,Customers!E:E, "Not Found")</f>
        <v>28698</v>
      </c>
      <c r="V2831">
        <f ca="1">DATEDIF(Table4[[#This Row],[CustomerBirthday]], TODAY(), "Y")</f>
        <v>48</v>
      </c>
      <c r="W2831" t="str" cm="1">
        <f t="array" aca="1" ref="W2831" ca="1">_xlfn.IFS(Table4[[#This Row],[Age]]&lt;25, "Under 25",Table4[[#This Row],[Age]]=34, "25-34", Table4[[#This Row],[Age]]&lt;=49, "35-49", Table4[[#This Row],[Age]]&lt;=64, "50-64", Table4[[#This Row],[Age]]&gt;=65, "65+")</f>
        <v>35-49</v>
      </c>
      <c r="X2831" t="str">
        <f>_xlfn.XLOOKUP(Table4[[#This Row],[StoreID]],Stores!A:A,Stores!B:B, "Not found")</f>
        <v>MegaMart Johnmouth</v>
      </c>
      <c r="Y2831" t="str">
        <f>_xlfn.XLOOKUP(Table4[[#This Row],[StoreID]],Stores!A:A,Stores!C:C, "Not Found")</f>
        <v>Johnmouth</v>
      </c>
      <c r="Z2831" t="str">
        <f>_xlfn.XLOOKUP(Table4[[#This Row],[StoreID]],Stores!A:A,Stores!D:D, "Not Found")</f>
        <v>East</v>
      </c>
    </row>
    <row r="2832" spans="1:26">
      <c r="A2832" t="s">
        <v>3698</v>
      </c>
      <c r="B2832" s="1">
        <v>45815</v>
      </c>
      <c r="C2832" t="s">
        <v>112</v>
      </c>
      <c r="D2832" t="s">
        <v>792</v>
      </c>
      <c r="E2832" t="s">
        <v>831</v>
      </c>
      <c r="F2832">
        <v>2</v>
      </c>
      <c r="G2832">
        <v>0</v>
      </c>
      <c r="H2832" t="s">
        <v>868</v>
      </c>
      <c r="I2832" s="4">
        <f>Table4[[#This Row],[Quantity]]*Table4[[#This Row],[UnitPrice]]</f>
        <v>3597.94</v>
      </c>
      <c r="J2832" s="4">
        <f>Table4[[#This Row],[Gross Revenue]]*(1-Table4[[#This Row],[Discount]])</f>
        <v>3597.94</v>
      </c>
      <c r="K2832" s="4">
        <f>Table4[[#This Row],[Quantity]]*Table4[[#This Row],[CostPrice]]</f>
        <v>2658.3</v>
      </c>
      <c r="L2832" s="4">
        <f>Table4[[#This Row],[Net Revenue]]-Table4[[#This Row],[Total Cost]]</f>
        <v>939.63999999999987</v>
      </c>
      <c r="M2832" t="str">
        <f>_xlfn.XLOOKUP(Table4[[#This Row],[ProductID]], Products!A:A,Products!B:B, "Not Found")</f>
        <v>Beat Accessories</v>
      </c>
      <c r="N2832" t="str">
        <f>TEXT(Table4[[#This Row],[Date]], "mmm")</f>
        <v>Jun</v>
      </c>
      <c r="O2832" t="str">
        <f>TEXT(Table4[[#This Row],[Date]], "yyyy")</f>
        <v>2025</v>
      </c>
      <c r="P2832" t="str">
        <f>_xlfn.XLOOKUP(Table4[[#This Row],[ProductID]],Products!A:A,Products!C:C, "Not Found")</f>
        <v>Fashion</v>
      </c>
      <c r="Q2832" t="str">
        <f>_xlfn.XLOOKUP(Table4[[#This Row],[ProductID]],Products!A:A,Products!D:D,"Not Found")</f>
        <v>Accessories</v>
      </c>
      <c r="R2832">
        <f>_xlfn.XLOOKUP(Table4[[#This Row],[ProductID]],Products!A:A,Products!E:E,"Not Found")</f>
        <v>1798.97</v>
      </c>
      <c r="S2832">
        <f>_xlfn.XLOOKUP(Table4[[#This Row],[ProductID]],Products!A:A,Products!F:F, "Not Found")</f>
        <v>1329.15</v>
      </c>
      <c r="T2832" t="str">
        <f>_xlfn.XLOOKUP(Table4[[#This Row],[CustomerID]],Customers!A:A,Customers!D:D, "Not Found")</f>
        <v>F</v>
      </c>
      <c r="U2832" s="6">
        <f>_xlfn.XLOOKUP(Table4[[#This Row],[CustomerID]],Customers!A:A,Customers!E:E, "Not Found")</f>
        <v>21956</v>
      </c>
      <c r="V2832">
        <f ca="1">DATEDIF(Table4[[#This Row],[CustomerBirthday]], TODAY(), "Y")</f>
        <v>66</v>
      </c>
      <c r="W2832" t="str" cm="1">
        <f t="array" aca="1" ref="W2832" ca="1">_xlfn.IFS(Table4[[#This Row],[Age]]&lt;25, "Under 25",Table4[[#This Row],[Age]]=34, "25-34", Table4[[#This Row],[Age]]&lt;=49, "35-49", Table4[[#This Row],[Age]]&lt;=64, "50-64", Table4[[#This Row],[Age]]&gt;=65, "65+")</f>
        <v>65+</v>
      </c>
      <c r="X2832" t="str">
        <f>_xlfn.XLOOKUP(Table4[[#This Row],[StoreID]],Stores!A:A,Stores!B:B, "Not found")</f>
        <v>MegaMart Jimenezborough</v>
      </c>
      <c r="Y2832" t="str">
        <f>_xlfn.XLOOKUP(Table4[[#This Row],[StoreID]],Stores!A:A,Stores!C:C, "Not Found")</f>
        <v>Jimenezborough</v>
      </c>
      <c r="Z2832" t="str">
        <f>_xlfn.XLOOKUP(Table4[[#This Row],[StoreID]],Stores!A:A,Stores!D:D, "Not Found")</f>
        <v>South</v>
      </c>
    </row>
    <row r="2833" spans="1:26">
      <c r="A2833" t="s">
        <v>3699</v>
      </c>
      <c r="B2833" s="1">
        <v>45533</v>
      </c>
      <c r="C2833" t="s">
        <v>187</v>
      </c>
      <c r="D2833" t="s">
        <v>718</v>
      </c>
      <c r="E2833" t="s">
        <v>831</v>
      </c>
      <c r="F2833">
        <v>1</v>
      </c>
      <c r="G2833">
        <v>0.05</v>
      </c>
      <c r="H2833" t="s">
        <v>868</v>
      </c>
      <c r="I2833" s="4">
        <f>Table4[[#This Row],[Quantity]]*Table4[[#This Row],[UnitPrice]]</f>
        <v>337.63</v>
      </c>
      <c r="J2833" s="4">
        <f>Table4[[#This Row],[Gross Revenue]]*(1-Table4[[#This Row],[Discount]])</f>
        <v>320.74849999999998</v>
      </c>
      <c r="K2833" s="4">
        <f>Table4[[#This Row],[Quantity]]*Table4[[#This Row],[CostPrice]]</f>
        <v>169.03</v>
      </c>
      <c r="L2833" s="4">
        <f>Table4[[#This Row],[Net Revenue]]-Table4[[#This Row],[Total Cost]]</f>
        <v>151.71849999999998</v>
      </c>
      <c r="M2833" t="str">
        <f>_xlfn.XLOOKUP(Table4[[#This Row],[ProductID]], Products!A:A,Products!B:B, "Not Found")</f>
        <v>Here Footwear</v>
      </c>
      <c r="N2833" t="str">
        <f>TEXT(Table4[[#This Row],[Date]], "mmm")</f>
        <v>Aug</v>
      </c>
      <c r="O2833" t="str">
        <f>TEXT(Table4[[#This Row],[Date]], "yyyy")</f>
        <v>2024</v>
      </c>
      <c r="P2833" t="str">
        <f>_xlfn.XLOOKUP(Table4[[#This Row],[ProductID]],Products!A:A,Products!C:C, "Not Found")</f>
        <v>Fashion</v>
      </c>
      <c r="Q2833" t="str">
        <f>_xlfn.XLOOKUP(Table4[[#This Row],[ProductID]],Products!A:A,Products!D:D,"Not Found")</f>
        <v>Footwear</v>
      </c>
      <c r="R2833">
        <f>_xlfn.XLOOKUP(Table4[[#This Row],[ProductID]],Products!A:A,Products!E:E,"Not Found")</f>
        <v>337.63</v>
      </c>
      <c r="S2833">
        <f>_xlfn.XLOOKUP(Table4[[#This Row],[ProductID]],Products!A:A,Products!F:F, "Not Found")</f>
        <v>169.03</v>
      </c>
      <c r="T2833" t="str">
        <f>_xlfn.XLOOKUP(Table4[[#This Row],[CustomerID]],Customers!A:A,Customers!D:D, "Not Found")</f>
        <v>M</v>
      </c>
      <c r="U2833" s="6">
        <f>_xlfn.XLOOKUP(Table4[[#This Row],[CustomerID]],Customers!A:A,Customers!E:E, "Not Found")</f>
        <v>38351</v>
      </c>
      <c r="V2833">
        <f ca="1">DATEDIF(Table4[[#This Row],[CustomerBirthday]], TODAY(), "Y")</f>
        <v>21</v>
      </c>
      <c r="W2833" t="str" cm="1">
        <f t="array" aca="1" ref="W2833" ca="1">_xlfn.IFS(Table4[[#This Row],[Age]]&lt;25, "Under 25",Table4[[#This Row],[Age]]=34, "25-34", Table4[[#This Row],[Age]]&lt;=49, "35-49", Table4[[#This Row],[Age]]&lt;=64, "50-64", Table4[[#This Row],[Age]]&gt;=65, "65+")</f>
        <v>Under 25</v>
      </c>
      <c r="X2833" t="str">
        <f>_xlfn.XLOOKUP(Table4[[#This Row],[StoreID]],Stores!A:A,Stores!B:B, "Not found")</f>
        <v>MegaMart Jimenezborough</v>
      </c>
      <c r="Y2833" t="str">
        <f>_xlfn.XLOOKUP(Table4[[#This Row],[StoreID]],Stores!A:A,Stores!C:C, "Not Found")</f>
        <v>Jimenezborough</v>
      </c>
      <c r="Z2833" t="str">
        <f>_xlfn.XLOOKUP(Table4[[#This Row],[StoreID]],Stores!A:A,Stores!D:D, "Not Found")</f>
        <v>South</v>
      </c>
    </row>
    <row r="2834" spans="1:26">
      <c r="A2834" t="s">
        <v>3700</v>
      </c>
      <c r="B2834" s="1">
        <v>45567</v>
      </c>
      <c r="C2834" t="s">
        <v>567</v>
      </c>
      <c r="D2834" t="s">
        <v>728</v>
      </c>
      <c r="E2834" t="s">
        <v>839</v>
      </c>
      <c r="F2834">
        <v>4</v>
      </c>
      <c r="G2834">
        <v>0.05</v>
      </c>
      <c r="H2834" t="s">
        <v>868</v>
      </c>
      <c r="I2834" s="4">
        <f>Table4[[#This Row],[Quantity]]*Table4[[#This Row],[UnitPrice]]</f>
        <v>1272.2</v>
      </c>
      <c r="J2834" s="4">
        <f>Table4[[#This Row],[Gross Revenue]]*(1-Table4[[#This Row],[Discount]])</f>
        <v>1208.5899999999999</v>
      </c>
      <c r="K2834" s="4">
        <f>Table4[[#This Row],[Quantity]]*Table4[[#This Row],[CostPrice]]</f>
        <v>749.36</v>
      </c>
      <c r="L2834" s="4">
        <f>Table4[[#This Row],[Net Revenue]]-Table4[[#This Row],[Total Cost]]</f>
        <v>459.2299999999999</v>
      </c>
      <c r="M2834" t="str">
        <f>_xlfn.XLOOKUP(Table4[[#This Row],[ProductID]], Products!A:A,Products!B:B, "Not Found")</f>
        <v>Company Fruits</v>
      </c>
      <c r="N2834" t="str">
        <f>TEXT(Table4[[#This Row],[Date]], "mmm")</f>
        <v>Oct</v>
      </c>
      <c r="O2834" t="str">
        <f>TEXT(Table4[[#This Row],[Date]], "yyyy")</f>
        <v>2024</v>
      </c>
      <c r="P2834" t="str">
        <f>_xlfn.XLOOKUP(Table4[[#This Row],[ProductID]],Products!A:A,Products!C:C, "Not Found")</f>
        <v>Groceries</v>
      </c>
      <c r="Q2834" t="str">
        <f>_xlfn.XLOOKUP(Table4[[#This Row],[ProductID]],Products!A:A,Products!D:D,"Not Found")</f>
        <v>Fruits</v>
      </c>
      <c r="R2834">
        <f>_xlfn.XLOOKUP(Table4[[#This Row],[ProductID]],Products!A:A,Products!E:E,"Not Found")</f>
        <v>318.05</v>
      </c>
      <c r="S2834">
        <f>_xlfn.XLOOKUP(Table4[[#This Row],[ProductID]],Products!A:A,Products!F:F, "Not Found")</f>
        <v>187.34</v>
      </c>
      <c r="T2834" t="str">
        <f>_xlfn.XLOOKUP(Table4[[#This Row],[CustomerID]],Customers!A:A,Customers!D:D, "Not Found")</f>
        <v>M</v>
      </c>
      <c r="U2834" s="6">
        <f>_xlfn.XLOOKUP(Table4[[#This Row],[CustomerID]],Customers!A:A,Customers!E:E, "Not Found")</f>
        <v>29791</v>
      </c>
      <c r="V2834">
        <f ca="1">DATEDIF(Table4[[#This Row],[CustomerBirthday]], TODAY(), "Y")</f>
        <v>45</v>
      </c>
      <c r="W2834" t="str" cm="1">
        <f t="array" aca="1" ref="W2834" ca="1">_xlfn.IFS(Table4[[#This Row],[Age]]&lt;25, "Under 25",Table4[[#This Row],[Age]]=34, "25-34", Table4[[#This Row],[Age]]&lt;=49, "35-49", Table4[[#This Row],[Age]]&lt;=64, "50-64", Table4[[#This Row],[Age]]&gt;=65, "65+")</f>
        <v>35-49</v>
      </c>
      <c r="X2834" t="str">
        <f>_xlfn.XLOOKUP(Table4[[#This Row],[StoreID]],Stores!A:A,Stores!B:B, "Not found")</f>
        <v>MegaMart New Michele</v>
      </c>
      <c r="Y2834" t="str">
        <f>_xlfn.XLOOKUP(Table4[[#This Row],[StoreID]],Stores!A:A,Stores!C:C, "Not Found")</f>
        <v>New Michele</v>
      </c>
      <c r="Z2834" t="str">
        <f>_xlfn.XLOOKUP(Table4[[#This Row],[StoreID]],Stores!A:A,Stores!D:D, "Not Found")</f>
        <v>West</v>
      </c>
    </row>
    <row r="2835" spans="1:26">
      <c r="A2835" t="s">
        <v>3701</v>
      </c>
      <c r="B2835" s="1">
        <v>45522</v>
      </c>
      <c r="C2835" t="s">
        <v>551</v>
      </c>
      <c r="D2835" t="s">
        <v>769</v>
      </c>
      <c r="E2835" t="s">
        <v>831</v>
      </c>
      <c r="F2835">
        <v>5</v>
      </c>
      <c r="G2835">
        <v>0.05</v>
      </c>
      <c r="H2835" t="s">
        <v>871</v>
      </c>
      <c r="I2835" s="4">
        <f>Table4[[#This Row],[Quantity]]*Table4[[#This Row],[UnitPrice]]</f>
        <v>127.85</v>
      </c>
      <c r="J2835" s="4">
        <f>Table4[[#This Row],[Gross Revenue]]*(1-Table4[[#This Row],[Discount]])</f>
        <v>121.4575</v>
      </c>
      <c r="K2835" s="4">
        <f>Table4[[#This Row],[Quantity]]*Table4[[#This Row],[CostPrice]]</f>
        <v>95.25</v>
      </c>
      <c r="L2835" s="4">
        <f>Table4[[#This Row],[Net Revenue]]-Table4[[#This Row],[Total Cost]]</f>
        <v>26.207499999999996</v>
      </c>
      <c r="M2835" t="str">
        <f>_xlfn.XLOOKUP(Table4[[#This Row],[ProductID]], Products!A:A,Products!B:B, "Not Found")</f>
        <v>How Vegetables</v>
      </c>
      <c r="N2835" t="str">
        <f>TEXT(Table4[[#This Row],[Date]], "mmm")</f>
        <v>Aug</v>
      </c>
      <c r="O2835" t="str">
        <f>TEXT(Table4[[#This Row],[Date]], "yyyy")</f>
        <v>2024</v>
      </c>
      <c r="P2835" t="str">
        <f>_xlfn.XLOOKUP(Table4[[#This Row],[ProductID]],Products!A:A,Products!C:C, "Not Found")</f>
        <v>Groceries</v>
      </c>
      <c r="Q2835" t="str">
        <f>_xlfn.XLOOKUP(Table4[[#This Row],[ProductID]],Products!A:A,Products!D:D,"Not Found")</f>
        <v>Vegetables</v>
      </c>
      <c r="R2835">
        <f>_xlfn.XLOOKUP(Table4[[#This Row],[ProductID]],Products!A:A,Products!E:E,"Not Found")</f>
        <v>25.57</v>
      </c>
      <c r="S2835">
        <f>_xlfn.XLOOKUP(Table4[[#This Row],[ProductID]],Products!A:A,Products!F:F, "Not Found")</f>
        <v>19.05</v>
      </c>
      <c r="T2835" t="str">
        <f>_xlfn.XLOOKUP(Table4[[#This Row],[CustomerID]],Customers!A:A,Customers!D:D, "Not Found")</f>
        <v>F</v>
      </c>
      <c r="U2835" s="6">
        <f>_xlfn.XLOOKUP(Table4[[#This Row],[CustomerID]],Customers!A:A,Customers!E:E, "Not Found")</f>
        <v>32240</v>
      </c>
      <c r="V2835">
        <f ca="1">DATEDIF(Table4[[#This Row],[CustomerBirthday]], TODAY(), "Y")</f>
        <v>38</v>
      </c>
      <c r="W2835" t="str" cm="1">
        <f t="array" aca="1" ref="W2835" ca="1">_xlfn.IFS(Table4[[#This Row],[Age]]&lt;25, "Under 25",Table4[[#This Row],[Age]]=34, "25-34", Table4[[#This Row],[Age]]&lt;=49, "35-49", Table4[[#This Row],[Age]]&lt;=64, "50-64", Table4[[#This Row],[Age]]&gt;=65, "65+")</f>
        <v>35-49</v>
      </c>
      <c r="X2835" t="str">
        <f>_xlfn.XLOOKUP(Table4[[#This Row],[StoreID]],Stores!A:A,Stores!B:B, "Not found")</f>
        <v>MegaMart Jimenezborough</v>
      </c>
      <c r="Y2835" t="str">
        <f>_xlfn.XLOOKUP(Table4[[#This Row],[StoreID]],Stores!A:A,Stores!C:C, "Not Found")</f>
        <v>Jimenezborough</v>
      </c>
      <c r="Z2835" t="str">
        <f>_xlfn.XLOOKUP(Table4[[#This Row],[StoreID]],Stores!A:A,Stores!D:D, "Not Found")</f>
        <v>South</v>
      </c>
    </row>
    <row r="2836" spans="1:26">
      <c r="A2836" t="s">
        <v>3702</v>
      </c>
      <c r="B2836" s="1">
        <v>45240</v>
      </c>
      <c r="C2836" t="s">
        <v>657</v>
      </c>
      <c r="D2836" t="s">
        <v>814</v>
      </c>
      <c r="E2836" t="s">
        <v>839</v>
      </c>
      <c r="F2836">
        <v>1</v>
      </c>
      <c r="G2836">
        <v>0</v>
      </c>
      <c r="H2836" t="s">
        <v>871</v>
      </c>
      <c r="I2836" s="4">
        <f>Table4[[#This Row],[Quantity]]*Table4[[#This Row],[UnitPrice]]</f>
        <v>1286.55</v>
      </c>
      <c r="J2836" s="4">
        <f>Table4[[#This Row],[Gross Revenue]]*(1-Table4[[#This Row],[Discount]])</f>
        <v>1286.55</v>
      </c>
      <c r="K2836" s="4">
        <f>Table4[[#This Row],[Quantity]]*Table4[[#This Row],[CostPrice]]</f>
        <v>797.54</v>
      </c>
      <c r="L2836" s="4">
        <f>Table4[[#This Row],[Net Revenue]]-Table4[[#This Row],[Total Cost]]</f>
        <v>489.01</v>
      </c>
      <c r="M2836" t="str">
        <f>_xlfn.XLOOKUP(Table4[[#This Row],[ProductID]], Products!A:A,Products!B:B, "Not Found")</f>
        <v>Least Accessories</v>
      </c>
      <c r="N2836" t="str">
        <f>TEXT(Table4[[#This Row],[Date]], "mmm")</f>
        <v>Nov</v>
      </c>
      <c r="O2836" t="str">
        <f>TEXT(Table4[[#This Row],[Date]], "yyyy")</f>
        <v>2023</v>
      </c>
      <c r="P2836" t="str">
        <f>_xlfn.XLOOKUP(Table4[[#This Row],[ProductID]],Products!A:A,Products!C:C, "Not Found")</f>
        <v>Fashion</v>
      </c>
      <c r="Q2836" t="str">
        <f>_xlfn.XLOOKUP(Table4[[#This Row],[ProductID]],Products!A:A,Products!D:D,"Not Found")</f>
        <v>Accessories</v>
      </c>
      <c r="R2836">
        <f>_xlfn.XLOOKUP(Table4[[#This Row],[ProductID]],Products!A:A,Products!E:E,"Not Found")</f>
        <v>1286.55</v>
      </c>
      <c r="S2836">
        <f>_xlfn.XLOOKUP(Table4[[#This Row],[ProductID]],Products!A:A,Products!F:F, "Not Found")</f>
        <v>797.54</v>
      </c>
      <c r="T2836" t="str">
        <f>_xlfn.XLOOKUP(Table4[[#This Row],[CustomerID]],Customers!A:A,Customers!D:D, "Not Found")</f>
        <v>F</v>
      </c>
      <c r="U2836" s="6">
        <f>_xlfn.XLOOKUP(Table4[[#This Row],[CustomerID]],Customers!A:A,Customers!E:E, "Not Found")</f>
        <v>22041</v>
      </c>
      <c r="V2836">
        <f ca="1">DATEDIF(Table4[[#This Row],[CustomerBirthday]], TODAY(), "Y")</f>
        <v>66</v>
      </c>
      <c r="W2836" t="str" cm="1">
        <f t="array" aca="1" ref="W2836" ca="1">_xlfn.IFS(Table4[[#This Row],[Age]]&lt;25, "Under 25",Table4[[#This Row],[Age]]=34, "25-34", Table4[[#This Row],[Age]]&lt;=49, "35-49", Table4[[#This Row],[Age]]&lt;=64, "50-64", Table4[[#This Row],[Age]]&gt;=65, "65+")</f>
        <v>65+</v>
      </c>
      <c r="X2836" t="str">
        <f>_xlfn.XLOOKUP(Table4[[#This Row],[StoreID]],Stores!A:A,Stores!B:B, "Not found")</f>
        <v>MegaMart New Michele</v>
      </c>
      <c r="Y2836" t="str">
        <f>_xlfn.XLOOKUP(Table4[[#This Row],[StoreID]],Stores!A:A,Stores!C:C, "Not Found")</f>
        <v>New Michele</v>
      </c>
      <c r="Z2836" t="str">
        <f>_xlfn.XLOOKUP(Table4[[#This Row],[StoreID]],Stores!A:A,Stores!D:D, "Not Found")</f>
        <v>West</v>
      </c>
    </row>
    <row r="2837" spans="1:26">
      <c r="A2837" t="s">
        <v>3703</v>
      </c>
      <c r="B2837" s="1">
        <v>45359</v>
      </c>
      <c r="C2837" t="s">
        <v>331</v>
      </c>
      <c r="D2837" t="s">
        <v>794</v>
      </c>
      <c r="E2837" t="s">
        <v>839</v>
      </c>
      <c r="F2837">
        <v>2</v>
      </c>
      <c r="G2837">
        <v>0.1</v>
      </c>
      <c r="H2837" t="s">
        <v>868</v>
      </c>
      <c r="I2837" s="4">
        <f>Table4[[#This Row],[Quantity]]*Table4[[#This Row],[UnitPrice]]</f>
        <v>856.1</v>
      </c>
      <c r="J2837" s="4">
        <f>Table4[[#This Row],[Gross Revenue]]*(1-Table4[[#This Row],[Discount]])</f>
        <v>770.49</v>
      </c>
      <c r="K2837" s="4">
        <f>Table4[[#This Row],[Quantity]]*Table4[[#This Row],[CostPrice]]</f>
        <v>492.14</v>
      </c>
      <c r="L2837" s="4">
        <f>Table4[[#This Row],[Net Revenue]]-Table4[[#This Row],[Total Cost]]</f>
        <v>278.35000000000002</v>
      </c>
      <c r="M2837" t="str">
        <f>_xlfn.XLOOKUP(Table4[[#This Row],[ProductID]], Products!A:A,Products!B:B, "Not Found")</f>
        <v>Everything Laptop</v>
      </c>
      <c r="N2837" t="str">
        <f>TEXT(Table4[[#This Row],[Date]], "mmm")</f>
        <v>Mar</v>
      </c>
      <c r="O2837" t="str">
        <f>TEXT(Table4[[#This Row],[Date]], "yyyy")</f>
        <v>2024</v>
      </c>
      <c r="P2837" t="str">
        <f>_xlfn.XLOOKUP(Table4[[#This Row],[ProductID]],Products!A:A,Products!C:C, "Not Found")</f>
        <v>Electronics</v>
      </c>
      <c r="Q2837" t="str">
        <f>_xlfn.XLOOKUP(Table4[[#This Row],[ProductID]],Products!A:A,Products!D:D,"Not Found")</f>
        <v>Laptop</v>
      </c>
      <c r="R2837">
        <f>_xlfn.XLOOKUP(Table4[[#This Row],[ProductID]],Products!A:A,Products!E:E,"Not Found")</f>
        <v>428.05</v>
      </c>
      <c r="S2837">
        <f>_xlfn.XLOOKUP(Table4[[#This Row],[ProductID]],Products!A:A,Products!F:F, "Not Found")</f>
        <v>246.07</v>
      </c>
      <c r="T2837" t="str">
        <f>_xlfn.XLOOKUP(Table4[[#This Row],[CustomerID]],Customers!A:A,Customers!D:D, "Not Found")</f>
        <v>F</v>
      </c>
      <c r="U2837" s="6">
        <f>_xlfn.XLOOKUP(Table4[[#This Row],[CustomerID]],Customers!A:A,Customers!E:E, "Not Found")</f>
        <v>35714</v>
      </c>
      <c r="V2837">
        <f ca="1">DATEDIF(Table4[[#This Row],[CustomerBirthday]], TODAY(), "Y")</f>
        <v>28</v>
      </c>
      <c r="W2837" t="str" cm="1">
        <f t="array" aca="1" ref="W2837" ca="1">_xlfn.IFS(Table4[[#This Row],[Age]]&lt;25, "Under 25",Table4[[#This Row],[Age]]=34, "25-34", Table4[[#This Row],[Age]]&lt;=49, "35-49", Table4[[#This Row],[Age]]&lt;=64, "50-64", Table4[[#This Row],[Age]]&gt;=65, "65+")</f>
        <v>35-49</v>
      </c>
      <c r="X2837" t="str">
        <f>_xlfn.XLOOKUP(Table4[[#This Row],[StoreID]],Stores!A:A,Stores!B:B, "Not found")</f>
        <v>MegaMart New Michele</v>
      </c>
      <c r="Y2837" t="str">
        <f>_xlfn.XLOOKUP(Table4[[#This Row],[StoreID]],Stores!A:A,Stores!C:C, "Not Found")</f>
        <v>New Michele</v>
      </c>
      <c r="Z2837" t="str">
        <f>_xlfn.XLOOKUP(Table4[[#This Row],[StoreID]],Stores!A:A,Stores!D:D, "Not Found")</f>
        <v>West</v>
      </c>
    </row>
    <row r="2838" spans="1:26">
      <c r="A2838" t="s">
        <v>3704</v>
      </c>
      <c r="B2838" s="1">
        <v>45714</v>
      </c>
      <c r="C2838" t="s">
        <v>202</v>
      </c>
      <c r="D2838" t="s">
        <v>788</v>
      </c>
      <c r="E2838" t="s">
        <v>831</v>
      </c>
      <c r="F2838">
        <v>4</v>
      </c>
      <c r="G2838">
        <v>0.15</v>
      </c>
      <c r="H2838" t="s">
        <v>871</v>
      </c>
      <c r="I2838" s="4">
        <f>Table4[[#This Row],[Quantity]]*Table4[[#This Row],[UnitPrice]]</f>
        <v>4382.88</v>
      </c>
      <c r="J2838" s="4">
        <f>Table4[[#This Row],[Gross Revenue]]*(1-Table4[[#This Row],[Discount]])</f>
        <v>3725.4479999999999</v>
      </c>
      <c r="K2838" s="4">
        <f>Table4[[#This Row],[Quantity]]*Table4[[#This Row],[CostPrice]]</f>
        <v>3288.8</v>
      </c>
      <c r="L2838" s="4">
        <f>Table4[[#This Row],[Net Revenue]]-Table4[[#This Row],[Total Cost]]</f>
        <v>436.64799999999968</v>
      </c>
      <c r="M2838" t="str">
        <f>_xlfn.XLOOKUP(Table4[[#This Row],[ProductID]], Products!A:A,Products!B:B, "Not Found")</f>
        <v>Foot Snacks</v>
      </c>
      <c r="N2838" t="str">
        <f>TEXT(Table4[[#This Row],[Date]], "mmm")</f>
        <v>Feb</v>
      </c>
      <c r="O2838" t="str">
        <f>TEXT(Table4[[#This Row],[Date]], "yyyy")</f>
        <v>2025</v>
      </c>
      <c r="P2838" t="str">
        <f>_xlfn.XLOOKUP(Table4[[#This Row],[ProductID]],Products!A:A,Products!C:C, "Not Found")</f>
        <v>Groceries</v>
      </c>
      <c r="Q2838" t="str">
        <f>_xlfn.XLOOKUP(Table4[[#This Row],[ProductID]],Products!A:A,Products!D:D,"Not Found")</f>
        <v>Snacks</v>
      </c>
      <c r="R2838">
        <f>_xlfn.XLOOKUP(Table4[[#This Row],[ProductID]],Products!A:A,Products!E:E,"Not Found")</f>
        <v>1095.72</v>
      </c>
      <c r="S2838">
        <f>_xlfn.XLOOKUP(Table4[[#This Row],[ProductID]],Products!A:A,Products!F:F, "Not Found")</f>
        <v>822.2</v>
      </c>
      <c r="T2838" t="str">
        <f>_xlfn.XLOOKUP(Table4[[#This Row],[CustomerID]],Customers!A:A,Customers!D:D, "Not Found")</f>
        <v>F</v>
      </c>
      <c r="U2838" s="6">
        <f>_xlfn.XLOOKUP(Table4[[#This Row],[CustomerID]],Customers!A:A,Customers!E:E, "Not Found")</f>
        <v>33492</v>
      </c>
      <c r="V2838">
        <f ca="1">DATEDIF(Table4[[#This Row],[CustomerBirthday]], TODAY(), "Y")</f>
        <v>34</v>
      </c>
      <c r="W2838" t="str" cm="1">
        <f t="array" aca="1" ref="W2838" ca="1">_xlfn.IFS(Table4[[#This Row],[Age]]&lt;25, "Under 25",Table4[[#This Row],[Age]]=34, "25-34", Table4[[#This Row],[Age]]&lt;=49, "35-49", Table4[[#This Row],[Age]]&lt;=64, "50-64", Table4[[#This Row],[Age]]&gt;=65, "65+")</f>
        <v>25-34</v>
      </c>
      <c r="X2838" t="str">
        <f>_xlfn.XLOOKUP(Table4[[#This Row],[StoreID]],Stores!A:A,Stores!B:B, "Not found")</f>
        <v>MegaMart Jimenezborough</v>
      </c>
      <c r="Y2838" t="str">
        <f>_xlfn.XLOOKUP(Table4[[#This Row],[StoreID]],Stores!A:A,Stores!C:C, "Not Found")</f>
        <v>Jimenezborough</v>
      </c>
      <c r="Z2838" t="str">
        <f>_xlfn.XLOOKUP(Table4[[#This Row],[StoreID]],Stores!A:A,Stores!D:D, "Not Found")</f>
        <v>South</v>
      </c>
    </row>
    <row r="2839" spans="1:26">
      <c r="A2839" t="s">
        <v>3705</v>
      </c>
      <c r="B2839" s="1">
        <v>45710</v>
      </c>
      <c r="C2839" t="s">
        <v>284</v>
      </c>
      <c r="D2839" t="s">
        <v>822</v>
      </c>
      <c r="E2839" t="s">
        <v>846</v>
      </c>
      <c r="F2839">
        <v>1</v>
      </c>
      <c r="G2839">
        <v>0.05</v>
      </c>
      <c r="H2839" t="s">
        <v>871</v>
      </c>
      <c r="I2839" s="4">
        <f>Table4[[#This Row],[Quantity]]*Table4[[#This Row],[UnitPrice]]</f>
        <v>1216.3599999999999</v>
      </c>
      <c r="J2839" s="4">
        <f>Table4[[#This Row],[Gross Revenue]]*(1-Table4[[#This Row],[Discount]])</f>
        <v>1155.5419999999999</v>
      </c>
      <c r="K2839" s="4">
        <f>Table4[[#This Row],[Quantity]]*Table4[[#This Row],[CostPrice]]</f>
        <v>794.8</v>
      </c>
      <c r="L2839" s="4">
        <f>Table4[[#This Row],[Net Revenue]]-Table4[[#This Row],[Total Cost]]</f>
        <v>360.74199999999996</v>
      </c>
      <c r="M2839" t="str">
        <f>_xlfn.XLOOKUP(Table4[[#This Row],[ProductID]], Products!A:A,Products!B:B, "Not Found")</f>
        <v>Nor Bags</v>
      </c>
      <c r="N2839" t="str">
        <f>TEXT(Table4[[#This Row],[Date]], "mmm")</f>
        <v>Feb</v>
      </c>
      <c r="O2839" t="str">
        <f>TEXT(Table4[[#This Row],[Date]], "yyyy")</f>
        <v>2025</v>
      </c>
      <c r="P2839" t="str">
        <f>_xlfn.XLOOKUP(Table4[[#This Row],[ProductID]],Products!A:A,Products!C:C, "Not Found")</f>
        <v>Fashion</v>
      </c>
      <c r="Q2839" t="str">
        <f>_xlfn.XLOOKUP(Table4[[#This Row],[ProductID]],Products!A:A,Products!D:D,"Not Found")</f>
        <v>Bags</v>
      </c>
      <c r="R2839">
        <f>_xlfn.XLOOKUP(Table4[[#This Row],[ProductID]],Products!A:A,Products!E:E,"Not Found")</f>
        <v>1216.3599999999999</v>
      </c>
      <c r="S2839">
        <f>_xlfn.XLOOKUP(Table4[[#This Row],[ProductID]],Products!A:A,Products!F:F, "Not Found")</f>
        <v>794.8</v>
      </c>
      <c r="T2839" t="str">
        <f>_xlfn.XLOOKUP(Table4[[#This Row],[CustomerID]],Customers!A:A,Customers!D:D, "Not Found")</f>
        <v>M</v>
      </c>
      <c r="U2839" s="6">
        <f>_xlfn.XLOOKUP(Table4[[#This Row],[CustomerID]],Customers!A:A,Customers!E:E, "Not Found")</f>
        <v>19984</v>
      </c>
      <c r="V2839">
        <f ca="1">DATEDIF(Table4[[#This Row],[CustomerBirthday]], TODAY(), "Y")</f>
        <v>71</v>
      </c>
      <c r="W2839" t="str" cm="1">
        <f t="array" aca="1" ref="W2839" ca="1">_xlfn.IFS(Table4[[#This Row],[Age]]&lt;25, "Under 25",Table4[[#This Row],[Age]]=34, "25-34", Table4[[#This Row],[Age]]&lt;=49, "35-49", Table4[[#This Row],[Age]]&lt;=64, "50-64", Table4[[#This Row],[Age]]&gt;=65, "65+")</f>
        <v>65+</v>
      </c>
      <c r="X2839" t="str">
        <f>_xlfn.XLOOKUP(Table4[[#This Row],[StoreID]],Stores!A:A,Stores!B:B, "Not found")</f>
        <v>MegaMart Johnmouth</v>
      </c>
      <c r="Y2839" t="str">
        <f>_xlfn.XLOOKUP(Table4[[#This Row],[StoreID]],Stores!A:A,Stores!C:C, "Not Found")</f>
        <v>Johnmouth</v>
      </c>
      <c r="Z2839" t="str">
        <f>_xlfn.XLOOKUP(Table4[[#This Row],[StoreID]],Stores!A:A,Stores!D:D, "Not Found")</f>
        <v>East</v>
      </c>
    </row>
    <row r="2840" spans="1:26">
      <c r="A2840" t="s">
        <v>3706</v>
      </c>
      <c r="B2840" s="1">
        <v>45281</v>
      </c>
      <c r="C2840" t="s">
        <v>577</v>
      </c>
      <c r="D2840" t="s">
        <v>778</v>
      </c>
      <c r="E2840" t="s">
        <v>835</v>
      </c>
      <c r="F2840">
        <v>3</v>
      </c>
      <c r="G2840">
        <v>0.15</v>
      </c>
      <c r="H2840" t="s">
        <v>875</v>
      </c>
      <c r="I2840" s="4">
        <f>Table4[[#This Row],[Quantity]]*Table4[[#This Row],[UnitPrice]]</f>
        <v>3047.2799999999997</v>
      </c>
      <c r="J2840" s="4">
        <f>Table4[[#This Row],[Gross Revenue]]*(1-Table4[[#This Row],[Discount]])</f>
        <v>2590.1879999999996</v>
      </c>
      <c r="K2840" s="4">
        <f>Table4[[#This Row],[Quantity]]*Table4[[#This Row],[CostPrice]]</f>
        <v>1753.1999999999998</v>
      </c>
      <c r="L2840" s="4">
        <f>Table4[[#This Row],[Net Revenue]]-Table4[[#This Row],[Total Cost]]</f>
        <v>836.98799999999983</v>
      </c>
      <c r="M2840" t="str">
        <f>_xlfn.XLOOKUP(Table4[[#This Row],[ProductID]], Products!A:A,Products!B:B, "Not Found")</f>
        <v>Behavior Dairy</v>
      </c>
      <c r="N2840" t="str">
        <f>TEXT(Table4[[#This Row],[Date]], "mmm")</f>
        <v>Dec</v>
      </c>
      <c r="O2840" t="str">
        <f>TEXT(Table4[[#This Row],[Date]], "yyyy")</f>
        <v>2023</v>
      </c>
      <c r="P2840" t="str">
        <f>_xlfn.XLOOKUP(Table4[[#This Row],[ProductID]],Products!A:A,Products!C:C, "Not Found")</f>
        <v>Groceries</v>
      </c>
      <c r="Q2840" t="str">
        <f>_xlfn.XLOOKUP(Table4[[#This Row],[ProductID]],Products!A:A,Products!D:D,"Not Found")</f>
        <v>Dairy</v>
      </c>
      <c r="R2840">
        <f>_xlfn.XLOOKUP(Table4[[#This Row],[ProductID]],Products!A:A,Products!E:E,"Not Found")</f>
        <v>1015.76</v>
      </c>
      <c r="S2840">
        <f>_xlfn.XLOOKUP(Table4[[#This Row],[ProductID]],Products!A:A,Products!F:F, "Not Found")</f>
        <v>584.4</v>
      </c>
      <c r="T2840" t="str">
        <f>_xlfn.XLOOKUP(Table4[[#This Row],[CustomerID]],Customers!A:A,Customers!D:D, "Not Found")</f>
        <v>M</v>
      </c>
      <c r="U2840" s="6">
        <f>_xlfn.XLOOKUP(Table4[[#This Row],[CustomerID]],Customers!A:A,Customers!E:E, "Not Found")</f>
        <v>23030</v>
      </c>
      <c r="V2840">
        <f ca="1">DATEDIF(Table4[[#This Row],[CustomerBirthday]], TODAY(), "Y")</f>
        <v>63</v>
      </c>
      <c r="W2840" t="str" cm="1">
        <f t="array" aca="1" ref="W2840" ca="1">_xlfn.IFS(Table4[[#This Row],[Age]]&lt;25, "Under 25",Table4[[#This Row],[Age]]=34, "25-34", Table4[[#This Row],[Age]]&lt;=49, "35-49", Table4[[#This Row],[Age]]&lt;=64, "50-64", Table4[[#This Row],[Age]]&gt;=65, "65+")</f>
        <v>50-64</v>
      </c>
      <c r="X2840" t="str">
        <f>_xlfn.XLOOKUP(Table4[[#This Row],[StoreID]],Stores!A:A,Stores!B:B, "Not found")</f>
        <v>MegaMart Peckmouth</v>
      </c>
      <c r="Y2840" t="str">
        <f>_xlfn.XLOOKUP(Table4[[#This Row],[StoreID]],Stores!A:A,Stores!C:C, "Not Found")</f>
        <v>Peckmouth</v>
      </c>
      <c r="Z2840" t="str">
        <f>_xlfn.XLOOKUP(Table4[[#This Row],[StoreID]],Stores!A:A,Stores!D:D, "Not Found")</f>
        <v>East</v>
      </c>
    </row>
    <row r="2841" spans="1:26">
      <c r="A2841" t="s">
        <v>3707</v>
      </c>
      <c r="B2841" s="1">
        <v>45686</v>
      </c>
      <c r="C2841" t="s">
        <v>422</v>
      </c>
      <c r="D2841" t="s">
        <v>802</v>
      </c>
      <c r="E2841" t="s">
        <v>831</v>
      </c>
      <c r="F2841">
        <v>2</v>
      </c>
      <c r="G2841">
        <v>0.1</v>
      </c>
      <c r="H2841" t="s">
        <v>871</v>
      </c>
      <c r="I2841" s="4">
        <f>Table4[[#This Row],[Quantity]]*Table4[[#This Row],[UnitPrice]]</f>
        <v>733.86</v>
      </c>
      <c r="J2841" s="4">
        <f>Table4[[#This Row],[Gross Revenue]]*(1-Table4[[#This Row],[Discount]])</f>
        <v>660.47400000000005</v>
      </c>
      <c r="K2841" s="4">
        <f>Table4[[#This Row],[Quantity]]*Table4[[#This Row],[CostPrice]]</f>
        <v>570.46</v>
      </c>
      <c r="L2841" s="4">
        <f>Table4[[#This Row],[Net Revenue]]-Table4[[#This Row],[Total Cost]]</f>
        <v>90.01400000000001</v>
      </c>
      <c r="M2841" t="str">
        <f>_xlfn.XLOOKUP(Table4[[#This Row],[ProductID]], Products!A:A,Products!B:B, "Not Found")</f>
        <v>Stage Footwear</v>
      </c>
      <c r="N2841" t="str">
        <f>TEXT(Table4[[#This Row],[Date]], "mmm")</f>
        <v>Jan</v>
      </c>
      <c r="O2841" t="str">
        <f>TEXT(Table4[[#This Row],[Date]], "yyyy")</f>
        <v>2025</v>
      </c>
      <c r="P2841" t="str">
        <f>_xlfn.XLOOKUP(Table4[[#This Row],[ProductID]],Products!A:A,Products!C:C, "Not Found")</f>
        <v>Fashion</v>
      </c>
      <c r="Q2841" t="str">
        <f>_xlfn.XLOOKUP(Table4[[#This Row],[ProductID]],Products!A:A,Products!D:D,"Not Found")</f>
        <v>Footwear</v>
      </c>
      <c r="R2841">
        <f>_xlfn.XLOOKUP(Table4[[#This Row],[ProductID]],Products!A:A,Products!E:E,"Not Found")</f>
        <v>366.93</v>
      </c>
      <c r="S2841">
        <f>_xlfn.XLOOKUP(Table4[[#This Row],[ProductID]],Products!A:A,Products!F:F, "Not Found")</f>
        <v>285.23</v>
      </c>
      <c r="T2841" t="str">
        <f>_xlfn.XLOOKUP(Table4[[#This Row],[CustomerID]],Customers!A:A,Customers!D:D, "Not Found")</f>
        <v>M</v>
      </c>
      <c r="U2841" s="6">
        <f>_xlfn.XLOOKUP(Table4[[#This Row],[CustomerID]],Customers!A:A,Customers!E:E, "Not Found")</f>
        <v>28268</v>
      </c>
      <c r="V2841">
        <f ca="1">DATEDIF(Table4[[#This Row],[CustomerBirthday]], TODAY(), "Y")</f>
        <v>49</v>
      </c>
      <c r="W2841" t="str" cm="1">
        <f t="array" aca="1" ref="W2841" ca="1">_xlfn.IFS(Table4[[#This Row],[Age]]&lt;25, "Under 25",Table4[[#This Row],[Age]]=34, "25-34", Table4[[#This Row],[Age]]&lt;=49, "35-49", Table4[[#This Row],[Age]]&lt;=64, "50-64", Table4[[#This Row],[Age]]&gt;=65, "65+")</f>
        <v>35-49</v>
      </c>
      <c r="X2841" t="str">
        <f>_xlfn.XLOOKUP(Table4[[#This Row],[StoreID]],Stores!A:A,Stores!B:B, "Not found")</f>
        <v>MegaMart Jimenezborough</v>
      </c>
      <c r="Y2841" t="str">
        <f>_xlfn.XLOOKUP(Table4[[#This Row],[StoreID]],Stores!A:A,Stores!C:C, "Not Found")</f>
        <v>Jimenezborough</v>
      </c>
      <c r="Z2841" t="str">
        <f>_xlfn.XLOOKUP(Table4[[#This Row],[StoreID]],Stores!A:A,Stores!D:D, "Not Found")</f>
        <v>South</v>
      </c>
    </row>
    <row r="2842" spans="1:26">
      <c r="A2842" t="s">
        <v>3708</v>
      </c>
      <c r="B2842" s="1">
        <v>45889</v>
      </c>
      <c r="C2842" t="s">
        <v>144</v>
      </c>
      <c r="D2842" t="s">
        <v>780</v>
      </c>
      <c r="E2842" t="s">
        <v>846</v>
      </c>
      <c r="F2842">
        <v>3</v>
      </c>
      <c r="G2842">
        <v>0</v>
      </c>
      <c r="H2842" t="s">
        <v>875</v>
      </c>
      <c r="I2842" s="4">
        <f>Table4[[#This Row],[Quantity]]*Table4[[#This Row],[UnitPrice]]</f>
        <v>3816.69</v>
      </c>
      <c r="J2842" s="4">
        <f>Table4[[#This Row],[Gross Revenue]]*(1-Table4[[#This Row],[Discount]])</f>
        <v>3816.69</v>
      </c>
      <c r="K2842" s="4">
        <f>Table4[[#This Row],[Quantity]]*Table4[[#This Row],[CostPrice]]</f>
        <v>2857.95</v>
      </c>
      <c r="L2842" s="4">
        <f>Table4[[#This Row],[Net Revenue]]-Table4[[#This Row],[Total Cost]]</f>
        <v>958.74000000000024</v>
      </c>
      <c r="M2842" t="str">
        <f>_xlfn.XLOOKUP(Table4[[#This Row],[ProductID]], Products!A:A,Products!B:B, "Not Found")</f>
        <v>Hospital Smartphone</v>
      </c>
      <c r="N2842" t="str">
        <f>TEXT(Table4[[#This Row],[Date]], "mmm")</f>
        <v>Aug</v>
      </c>
      <c r="O2842" t="str">
        <f>TEXT(Table4[[#This Row],[Date]], "yyyy")</f>
        <v>2025</v>
      </c>
      <c r="P2842" t="str">
        <f>_xlfn.XLOOKUP(Table4[[#This Row],[ProductID]],Products!A:A,Products!C:C, "Not Found")</f>
        <v>Electronics</v>
      </c>
      <c r="Q2842" t="str">
        <f>_xlfn.XLOOKUP(Table4[[#This Row],[ProductID]],Products!A:A,Products!D:D,"Not Found")</f>
        <v>Smartphone</v>
      </c>
      <c r="R2842">
        <f>_xlfn.XLOOKUP(Table4[[#This Row],[ProductID]],Products!A:A,Products!E:E,"Not Found")</f>
        <v>1272.23</v>
      </c>
      <c r="S2842">
        <f>_xlfn.XLOOKUP(Table4[[#This Row],[ProductID]],Products!A:A,Products!F:F, "Not Found")</f>
        <v>952.65</v>
      </c>
      <c r="T2842" t="str">
        <f>_xlfn.XLOOKUP(Table4[[#This Row],[CustomerID]],Customers!A:A,Customers!D:D, "Not Found")</f>
        <v>F</v>
      </c>
      <c r="U2842" s="6">
        <f>_xlfn.XLOOKUP(Table4[[#This Row],[CustomerID]],Customers!A:A,Customers!E:E, "Not Found")</f>
        <v>30193</v>
      </c>
      <c r="V2842">
        <f ca="1">DATEDIF(Table4[[#This Row],[CustomerBirthday]], TODAY(), "Y")</f>
        <v>43</v>
      </c>
      <c r="W2842" t="str" cm="1">
        <f t="array" aca="1" ref="W2842" ca="1">_xlfn.IFS(Table4[[#This Row],[Age]]&lt;25, "Under 25",Table4[[#This Row],[Age]]=34, "25-34", Table4[[#This Row],[Age]]&lt;=49, "35-49", Table4[[#This Row],[Age]]&lt;=64, "50-64", Table4[[#This Row],[Age]]&gt;=65, "65+")</f>
        <v>35-49</v>
      </c>
      <c r="X2842" t="str">
        <f>_xlfn.XLOOKUP(Table4[[#This Row],[StoreID]],Stores!A:A,Stores!B:B, "Not found")</f>
        <v>MegaMart Johnmouth</v>
      </c>
      <c r="Y2842" t="str">
        <f>_xlfn.XLOOKUP(Table4[[#This Row],[StoreID]],Stores!A:A,Stores!C:C, "Not Found")</f>
        <v>Johnmouth</v>
      </c>
      <c r="Z2842" t="str">
        <f>_xlfn.XLOOKUP(Table4[[#This Row],[StoreID]],Stores!A:A,Stores!D:D, "Not Found")</f>
        <v>East</v>
      </c>
    </row>
    <row r="2843" spans="1:26">
      <c r="A2843" t="s">
        <v>3709</v>
      </c>
      <c r="B2843" s="1">
        <v>45728</v>
      </c>
      <c r="C2843" t="s">
        <v>625</v>
      </c>
      <c r="D2843" t="s">
        <v>757</v>
      </c>
      <c r="E2843" t="s">
        <v>831</v>
      </c>
      <c r="F2843">
        <v>4</v>
      </c>
      <c r="G2843">
        <v>0</v>
      </c>
      <c r="H2843" t="s">
        <v>871</v>
      </c>
      <c r="I2843" s="4">
        <f>Table4[[#This Row],[Quantity]]*Table4[[#This Row],[UnitPrice]]</f>
        <v>4984.4399999999996</v>
      </c>
      <c r="J2843" s="4">
        <f>Table4[[#This Row],[Gross Revenue]]*(1-Table4[[#This Row],[Discount]])</f>
        <v>4984.4399999999996</v>
      </c>
      <c r="K2843" s="4">
        <f>Table4[[#This Row],[Quantity]]*Table4[[#This Row],[CostPrice]]</f>
        <v>3334.08</v>
      </c>
      <c r="L2843" s="4">
        <f>Table4[[#This Row],[Net Revenue]]-Table4[[#This Row],[Total Cost]]</f>
        <v>1650.3599999999997</v>
      </c>
      <c r="M2843" t="str">
        <f>_xlfn.XLOOKUP(Table4[[#This Row],[ProductID]], Products!A:A,Products!B:B, "Not Found")</f>
        <v>Find Headphones</v>
      </c>
      <c r="N2843" t="str">
        <f>TEXT(Table4[[#This Row],[Date]], "mmm")</f>
        <v>Mar</v>
      </c>
      <c r="O2843" t="str">
        <f>TEXT(Table4[[#This Row],[Date]], "yyyy")</f>
        <v>2025</v>
      </c>
      <c r="P2843" t="str">
        <f>_xlfn.XLOOKUP(Table4[[#This Row],[ProductID]],Products!A:A,Products!C:C, "Not Found")</f>
        <v>Electronics</v>
      </c>
      <c r="Q2843" t="str">
        <f>_xlfn.XLOOKUP(Table4[[#This Row],[ProductID]],Products!A:A,Products!D:D,"Not Found")</f>
        <v>Headphones</v>
      </c>
      <c r="R2843">
        <f>_xlfn.XLOOKUP(Table4[[#This Row],[ProductID]],Products!A:A,Products!E:E,"Not Found")</f>
        <v>1246.1099999999999</v>
      </c>
      <c r="S2843">
        <f>_xlfn.XLOOKUP(Table4[[#This Row],[ProductID]],Products!A:A,Products!F:F, "Not Found")</f>
        <v>833.52</v>
      </c>
      <c r="T2843" t="str">
        <f>_xlfn.XLOOKUP(Table4[[#This Row],[CustomerID]],Customers!A:A,Customers!D:D, "Not Found")</f>
        <v>M</v>
      </c>
      <c r="U2843" s="6">
        <f>_xlfn.XLOOKUP(Table4[[#This Row],[CustomerID]],Customers!A:A,Customers!E:E, "Not Found")</f>
        <v>29135</v>
      </c>
      <c r="V2843">
        <f ca="1">DATEDIF(Table4[[#This Row],[CustomerBirthday]], TODAY(), "Y")</f>
        <v>46</v>
      </c>
      <c r="W2843" t="str" cm="1">
        <f t="array" aca="1" ref="W2843" ca="1">_xlfn.IFS(Table4[[#This Row],[Age]]&lt;25, "Under 25",Table4[[#This Row],[Age]]=34, "25-34", Table4[[#This Row],[Age]]&lt;=49, "35-49", Table4[[#This Row],[Age]]&lt;=64, "50-64", Table4[[#This Row],[Age]]&gt;=65, "65+")</f>
        <v>35-49</v>
      </c>
      <c r="X2843" t="str">
        <f>_xlfn.XLOOKUP(Table4[[#This Row],[StoreID]],Stores!A:A,Stores!B:B, "Not found")</f>
        <v>MegaMart Jimenezborough</v>
      </c>
      <c r="Y2843" t="str">
        <f>_xlfn.XLOOKUP(Table4[[#This Row],[StoreID]],Stores!A:A,Stores!C:C, "Not Found")</f>
        <v>Jimenezborough</v>
      </c>
      <c r="Z2843" t="str">
        <f>_xlfn.XLOOKUP(Table4[[#This Row],[StoreID]],Stores!A:A,Stores!D:D, "Not Found")</f>
        <v>South</v>
      </c>
    </row>
    <row r="2844" spans="1:26">
      <c r="A2844" t="s">
        <v>3710</v>
      </c>
      <c r="B2844" s="1">
        <v>45545</v>
      </c>
      <c r="C2844" t="s">
        <v>657</v>
      </c>
      <c r="D2844" t="s">
        <v>715</v>
      </c>
      <c r="E2844" t="s">
        <v>839</v>
      </c>
      <c r="F2844">
        <v>3</v>
      </c>
      <c r="G2844">
        <v>0</v>
      </c>
      <c r="H2844" t="s">
        <v>871</v>
      </c>
      <c r="I2844" s="4">
        <f>Table4[[#This Row],[Quantity]]*Table4[[#This Row],[UnitPrice]]</f>
        <v>2456.2799999999997</v>
      </c>
      <c r="J2844" s="4">
        <f>Table4[[#This Row],[Gross Revenue]]*(1-Table4[[#This Row],[Discount]])</f>
        <v>2456.2799999999997</v>
      </c>
      <c r="K2844" s="4">
        <f>Table4[[#This Row],[Quantity]]*Table4[[#This Row],[CostPrice]]</f>
        <v>1582.8600000000001</v>
      </c>
      <c r="L2844" s="4">
        <f>Table4[[#This Row],[Net Revenue]]-Table4[[#This Row],[Total Cost]]</f>
        <v>873.41999999999962</v>
      </c>
      <c r="M2844" t="str">
        <f>_xlfn.XLOOKUP(Table4[[#This Row],[ProductID]], Products!A:A,Products!B:B, "Not Found")</f>
        <v>Audience Television</v>
      </c>
      <c r="N2844" t="str">
        <f>TEXT(Table4[[#This Row],[Date]], "mmm")</f>
        <v>Sep</v>
      </c>
      <c r="O2844" t="str">
        <f>TEXT(Table4[[#This Row],[Date]], "yyyy")</f>
        <v>2024</v>
      </c>
      <c r="P2844" t="str">
        <f>_xlfn.XLOOKUP(Table4[[#This Row],[ProductID]],Products!A:A,Products!C:C, "Not Found")</f>
        <v>Electronics</v>
      </c>
      <c r="Q2844" t="str">
        <f>_xlfn.XLOOKUP(Table4[[#This Row],[ProductID]],Products!A:A,Products!D:D,"Not Found")</f>
        <v>Television</v>
      </c>
      <c r="R2844">
        <f>_xlfn.XLOOKUP(Table4[[#This Row],[ProductID]],Products!A:A,Products!E:E,"Not Found")</f>
        <v>818.76</v>
      </c>
      <c r="S2844">
        <f>_xlfn.XLOOKUP(Table4[[#This Row],[ProductID]],Products!A:A,Products!F:F, "Not Found")</f>
        <v>527.62</v>
      </c>
      <c r="T2844" t="str">
        <f>_xlfn.XLOOKUP(Table4[[#This Row],[CustomerID]],Customers!A:A,Customers!D:D, "Not Found")</f>
        <v>F</v>
      </c>
      <c r="U2844" s="6">
        <f>_xlfn.XLOOKUP(Table4[[#This Row],[CustomerID]],Customers!A:A,Customers!E:E, "Not Found")</f>
        <v>22041</v>
      </c>
      <c r="V2844">
        <f ca="1">DATEDIF(Table4[[#This Row],[CustomerBirthday]], TODAY(), "Y")</f>
        <v>66</v>
      </c>
      <c r="W2844" t="str" cm="1">
        <f t="array" aca="1" ref="W2844" ca="1">_xlfn.IFS(Table4[[#This Row],[Age]]&lt;25, "Under 25",Table4[[#This Row],[Age]]=34, "25-34", Table4[[#This Row],[Age]]&lt;=49, "35-49", Table4[[#This Row],[Age]]&lt;=64, "50-64", Table4[[#This Row],[Age]]&gt;=65, "65+")</f>
        <v>65+</v>
      </c>
      <c r="X2844" t="str">
        <f>_xlfn.XLOOKUP(Table4[[#This Row],[StoreID]],Stores!A:A,Stores!B:B, "Not found")</f>
        <v>MegaMart New Michele</v>
      </c>
      <c r="Y2844" t="str">
        <f>_xlfn.XLOOKUP(Table4[[#This Row],[StoreID]],Stores!A:A,Stores!C:C, "Not Found")</f>
        <v>New Michele</v>
      </c>
      <c r="Z2844" t="str">
        <f>_xlfn.XLOOKUP(Table4[[#This Row],[StoreID]],Stores!A:A,Stores!D:D, "Not Found")</f>
        <v>West</v>
      </c>
    </row>
    <row r="2845" spans="1:26">
      <c r="A2845" t="s">
        <v>3711</v>
      </c>
      <c r="B2845" s="1">
        <v>45358</v>
      </c>
      <c r="C2845" t="s">
        <v>109</v>
      </c>
      <c r="D2845" t="s">
        <v>742</v>
      </c>
      <c r="E2845" t="s">
        <v>835</v>
      </c>
      <c r="F2845">
        <v>1</v>
      </c>
      <c r="G2845">
        <v>0.15</v>
      </c>
      <c r="H2845" t="s">
        <v>875</v>
      </c>
      <c r="I2845" s="4">
        <f>Table4[[#This Row],[Quantity]]*Table4[[#This Row],[UnitPrice]]</f>
        <v>248.57</v>
      </c>
      <c r="J2845" s="4">
        <f>Table4[[#This Row],[Gross Revenue]]*(1-Table4[[#This Row],[Discount]])</f>
        <v>211.28449999999998</v>
      </c>
      <c r="K2845" s="4">
        <f>Table4[[#This Row],[Quantity]]*Table4[[#This Row],[CostPrice]]</f>
        <v>190.67</v>
      </c>
      <c r="L2845" s="4">
        <f>Table4[[#This Row],[Net Revenue]]-Table4[[#This Row],[Total Cost]]</f>
        <v>20.614499999999992</v>
      </c>
      <c r="M2845" t="str">
        <f>_xlfn.XLOOKUP(Table4[[#This Row],[ProductID]], Products!A:A,Products!B:B, "Not Found")</f>
        <v>Either Headphones</v>
      </c>
      <c r="N2845" t="str">
        <f>TEXT(Table4[[#This Row],[Date]], "mmm")</f>
        <v>Mar</v>
      </c>
      <c r="O2845" t="str">
        <f>TEXT(Table4[[#This Row],[Date]], "yyyy")</f>
        <v>2024</v>
      </c>
      <c r="P2845" t="str">
        <f>_xlfn.XLOOKUP(Table4[[#This Row],[ProductID]],Products!A:A,Products!C:C, "Not Found")</f>
        <v>Electronics</v>
      </c>
      <c r="Q2845" t="str">
        <f>_xlfn.XLOOKUP(Table4[[#This Row],[ProductID]],Products!A:A,Products!D:D,"Not Found")</f>
        <v>Headphones</v>
      </c>
      <c r="R2845">
        <f>_xlfn.XLOOKUP(Table4[[#This Row],[ProductID]],Products!A:A,Products!E:E,"Not Found")</f>
        <v>248.57</v>
      </c>
      <c r="S2845">
        <f>_xlfn.XLOOKUP(Table4[[#This Row],[ProductID]],Products!A:A,Products!F:F, "Not Found")</f>
        <v>190.67</v>
      </c>
      <c r="T2845" t="str">
        <f>_xlfn.XLOOKUP(Table4[[#This Row],[CustomerID]],Customers!A:A,Customers!D:D, "Not Found")</f>
        <v>M</v>
      </c>
      <c r="U2845" s="6">
        <f>_xlfn.XLOOKUP(Table4[[#This Row],[CustomerID]],Customers!A:A,Customers!E:E, "Not Found")</f>
        <v>21586</v>
      </c>
      <c r="V2845">
        <f ca="1">DATEDIF(Table4[[#This Row],[CustomerBirthday]], TODAY(), "Y")</f>
        <v>67</v>
      </c>
      <c r="W2845" t="str" cm="1">
        <f t="array" aca="1" ref="W2845" ca="1">_xlfn.IFS(Table4[[#This Row],[Age]]&lt;25, "Under 25",Table4[[#This Row],[Age]]=34, "25-34", Table4[[#This Row],[Age]]&lt;=49, "35-49", Table4[[#This Row],[Age]]&lt;=64, "50-64", Table4[[#This Row],[Age]]&gt;=65, "65+")</f>
        <v>65+</v>
      </c>
      <c r="X2845" t="str">
        <f>_xlfn.XLOOKUP(Table4[[#This Row],[StoreID]],Stores!A:A,Stores!B:B, "Not found")</f>
        <v>MegaMart Peckmouth</v>
      </c>
      <c r="Y2845" t="str">
        <f>_xlfn.XLOOKUP(Table4[[#This Row],[StoreID]],Stores!A:A,Stores!C:C, "Not Found")</f>
        <v>Peckmouth</v>
      </c>
      <c r="Z2845" t="str">
        <f>_xlfn.XLOOKUP(Table4[[#This Row],[StoreID]],Stores!A:A,Stores!D:D, "Not Found")</f>
        <v>East</v>
      </c>
    </row>
    <row r="2846" spans="1:26">
      <c r="A2846" t="s">
        <v>3712</v>
      </c>
      <c r="B2846" s="1">
        <v>45463</v>
      </c>
      <c r="C2846" t="s">
        <v>527</v>
      </c>
      <c r="D2846" t="s">
        <v>732</v>
      </c>
      <c r="E2846" t="s">
        <v>831</v>
      </c>
      <c r="F2846">
        <v>4</v>
      </c>
      <c r="G2846">
        <v>0</v>
      </c>
      <c r="H2846" t="s">
        <v>871</v>
      </c>
      <c r="I2846" s="4">
        <f>Table4[[#This Row],[Quantity]]*Table4[[#This Row],[UnitPrice]]</f>
        <v>5896.48</v>
      </c>
      <c r="J2846" s="4">
        <f>Table4[[#This Row],[Gross Revenue]]*(1-Table4[[#This Row],[Discount]])</f>
        <v>5896.48</v>
      </c>
      <c r="K2846" s="4">
        <f>Table4[[#This Row],[Quantity]]*Table4[[#This Row],[CostPrice]]</f>
        <v>3056.08</v>
      </c>
      <c r="L2846" s="4">
        <f>Table4[[#This Row],[Net Revenue]]-Table4[[#This Row],[Total Cost]]</f>
        <v>2840.3999999999996</v>
      </c>
      <c r="M2846" t="str">
        <f>_xlfn.XLOOKUP(Table4[[#This Row],[ProductID]], Products!A:A,Products!B:B, "Not Found")</f>
        <v>Understand Camera</v>
      </c>
      <c r="N2846" t="str">
        <f>TEXT(Table4[[#This Row],[Date]], "mmm")</f>
        <v>Jun</v>
      </c>
      <c r="O2846" t="str">
        <f>TEXT(Table4[[#This Row],[Date]], "yyyy")</f>
        <v>2024</v>
      </c>
      <c r="P2846" t="str">
        <f>_xlfn.XLOOKUP(Table4[[#This Row],[ProductID]],Products!A:A,Products!C:C, "Not Found")</f>
        <v>Electronics</v>
      </c>
      <c r="Q2846" t="str">
        <f>_xlfn.XLOOKUP(Table4[[#This Row],[ProductID]],Products!A:A,Products!D:D,"Not Found")</f>
        <v>Camera</v>
      </c>
      <c r="R2846">
        <f>_xlfn.XLOOKUP(Table4[[#This Row],[ProductID]],Products!A:A,Products!E:E,"Not Found")</f>
        <v>1474.12</v>
      </c>
      <c r="S2846">
        <f>_xlfn.XLOOKUP(Table4[[#This Row],[ProductID]],Products!A:A,Products!F:F, "Not Found")</f>
        <v>764.02</v>
      </c>
      <c r="T2846" t="str">
        <f>_xlfn.XLOOKUP(Table4[[#This Row],[CustomerID]],Customers!A:A,Customers!D:D, "Not Found")</f>
        <v>F</v>
      </c>
      <c r="U2846" s="6">
        <f>_xlfn.XLOOKUP(Table4[[#This Row],[CustomerID]],Customers!A:A,Customers!E:E, "Not Found")</f>
        <v>21861</v>
      </c>
      <c r="V2846">
        <f ca="1">DATEDIF(Table4[[#This Row],[CustomerBirthday]], TODAY(), "Y")</f>
        <v>66</v>
      </c>
      <c r="W2846" t="str" cm="1">
        <f t="array" aca="1" ref="W2846" ca="1">_xlfn.IFS(Table4[[#This Row],[Age]]&lt;25, "Under 25",Table4[[#This Row],[Age]]=34, "25-34", Table4[[#This Row],[Age]]&lt;=49, "35-49", Table4[[#This Row],[Age]]&lt;=64, "50-64", Table4[[#This Row],[Age]]&gt;=65, "65+")</f>
        <v>65+</v>
      </c>
      <c r="X2846" t="str">
        <f>_xlfn.XLOOKUP(Table4[[#This Row],[StoreID]],Stores!A:A,Stores!B:B, "Not found")</f>
        <v>MegaMart Jimenezborough</v>
      </c>
      <c r="Y2846" t="str">
        <f>_xlfn.XLOOKUP(Table4[[#This Row],[StoreID]],Stores!A:A,Stores!C:C, "Not Found")</f>
        <v>Jimenezborough</v>
      </c>
      <c r="Z2846" t="str">
        <f>_xlfn.XLOOKUP(Table4[[#This Row],[StoreID]],Stores!A:A,Stores!D:D, "Not Found")</f>
        <v>South</v>
      </c>
    </row>
    <row r="2847" spans="1:26">
      <c r="A2847" t="s">
        <v>3713</v>
      </c>
      <c r="B2847" s="1">
        <v>45488</v>
      </c>
      <c r="C2847" t="s">
        <v>690</v>
      </c>
      <c r="D2847" t="s">
        <v>782</v>
      </c>
      <c r="E2847" t="s">
        <v>831</v>
      </c>
      <c r="F2847">
        <v>5</v>
      </c>
      <c r="G2847">
        <v>0</v>
      </c>
      <c r="H2847" t="s">
        <v>875</v>
      </c>
      <c r="I2847" s="4">
        <f>Table4[[#This Row],[Quantity]]*Table4[[#This Row],[UnitPrice]]</f>
        <v>3368.8999999999996</v>
      </c>
      <c r="J2847" s="4">
        <f>Table4[[#This Row],[Gross Revenue]]*(1-Table4[[#This Row],[Discount]])</f>
        <v>3368.8999999999996</v>
      </c>
      <c r="K2847" s="4">
        <f>Table4[[#This Row],[Quantity]]*Table4[[#This Row],[CostPrice]]</f>
        <v>1816.6499999999999</v>
      </c>
      <c r="L2847" s="4">
        <f>Table4[[#This Row],[Net Revenue]]-Table4[[#This Row],[Total Cost]]</f>
        <v>1552.2499999999998</v>
      </c>
      <c r="M2847" t="str">
        <f>_xlfn.XLOOKUP(Table4[[#This Row],[ProductID]], Products!A:A,Products!B:B, "Not Found")</f>
        <v>Deal Smartphone</v>
      </c>
      <c r="N2847" t="str">
        <f>TEXT(Table4[[#This Row],[Date]], "mmm")</f>
        <v>Jul</v>
      </c>
      <c r="O2847" t="str">
        <f>TEXT(Table4[[#This Row],[Date]], "yyyy")</f>
        <v>2024</v>
      </c>
      <c r="P2847" t="str">
        <f>_xlfn.XLOOKUP(Table4[[#This Row],[ProductID]],Products!A:A,Products!C:C, "Not Found")</f>
        <v>Electronics</v>
      </c>
      <c r="Q2847" t="str">
        <f>_xlfn.XLOOKUP(Table4[[#This Row],[ProductID]],Products!A:A,Products!D:D,"Not Found")</f>
        <v>Smartphone</v>
      </c>
      <c r="R2847">
        <f>_xlfn.XLOOKUP(Table4[[#This Row],[ProductID]],Products!A:A,Products!E:E,"Not Found")</f>
        <v>673.78</v>
      </c>
      <c r="S2847">
        <f>_xlfn.XLOOKUP(Table4[[#This Row],[ProductID]],Products!A:A,Products!F:F, "Not Found")</f>
        <v>363.33</v>
      </c>
      <c r="T2847" t="str">
        <f>_xlfn.XLOOKUP(Table4[[#This Row],[CustomerID]],Customers!A:A,Customers!D:D, "Not Found")</f>
        <v>F</v>
      </c>
      <c r="U2847" s="6">
        <f>_xlfn.XLOOKUP(Table4[[#This Row],[CustomerID]],Customers!A:A,Customers!E:E, "Not Found")</f>
        <v>23491</v>
      </c>
      <c r="V2847">
        <f ca="1">DATEDIF(Table4[[#This Row],[CustomerBirthday]], TODAY(), "Y")</f>
        <v>62</v>
      </c>
      <c r="W2847" t="str" cm="1">
        <f t="array" aca="1" ref="W2847" ca="1">_xlfn.IFS(Table4[[#This Row],[Age]]&lt;25, "Under 25",Table4[[#This Row],[Age]]=34, "25-34", Table4[[#This Row],[Age]]&lt;=49, "35-49", Table4[[#This Row],[Age]]&lt;=64, "50-64", Table4[[#This Row],[Age]]&gt;=65, "65+")</f>
        <v>50-64</v>
      </c>
      <c r="X2847" t="str">
        <f>_xlfn.XLOOKUP(Table4[[#This Row],[StoreID]],Stores!A:A,Stores!B:B, "Not found")</f>
        <v>MegaMart Jimenezborough</v>
      </c>
      <c r="Y2847" t="str">
        <f>_xlfn.XLOOKUP(Table4[[#This Row],[StoreID]],Stores!A:A,Stores!C:C, "Not Found")</f>
        <v>Jimenezborough</v>
      </c>
      <c r="Z2847" t="str">
        <f>_xlfn.XLOOKUP(Table4[[#This Row],[StoreID]],Stores!A:A,Stores!D:D, "Not Found")</f>
        <v>South</v>
      </c>
    </row>
    <row r="2848" spans="1:26">
      <c r="A2848" t="s">
        <v>3714</v>
      </c>
      <c r="B2848" s="1">
        <v>45528</v>
      </c>
      <c r="C2848" t="s">
        <v>596</v>
      </c>
      <c r="D2848" t="s">
        <v>728</v>
      </c>
      <c r="E2848" t="s">
        <v>842</v>
      </c>
      <c r="F2848">
        <v>5</v>
      </c>
      <c r="G2848">
        <v>0.15</v>
      </c>
      <c r="H2848" t="s">
        <v>865</v>
      </c>
      <c r="I2848" s="4">
        <f>Table4[[#This Row],[Quantity]]*Table4[[#This Row],[UnitPrice]]</f>
        <v>1590.25</v>
      </c>
      <c r="J2848" s="4">
        <f>Table4[[#This Row],[Gross Revenue]]*(1-Table4[[#This Row],[Discount]])</f>
        <v>1351.7124999999999</v>
      </c>
      <c r="K2848" s="4">
        <f>Table4[[#This Row],[Quantity]]*Table4[[#This Row],[CostPrice]]</f>
        <v>936.7</v>
      </c>
      <c r="L2848" s="4">
        <f>Table4[[#This Row],[Net Revenue]]-Table4[[#This Row],[Total Cost]]</f>
        <v>415.01249999999982</v>
      </c>
      <c r="M2848" t="str">
        <f>_xlfn.XLOOKUP(Table4[[#This Row],[ProductID]], Products!A:A,Products!B:B, "Not Found")</f>
        <v>Company Fruits</v>
      </c>
      <c r="N2848" t="str">
        <f>TEXT(Table4[[#This Row],[Date]], "mmm")</f>
        <v>Aug</v>
      </c>
      <c r="O2848" t="str">
        <f>TEXT(Table4[[#This Row],[Date]], "yyyy")</f>
        <v>2024</v>
      </c>
      <c r="P2848" t="str">
        <f>_xlfn.XLOOKUP(Table4[[#This Row],[ProductID]],Products!A:A,Products!C:C, "Not Found")</f>
        <v>Groceries</v>
      </c>
      <c r="Q2848" t="str">
        <f>_xlfn.XLOOKUP(Table4[[#This Row],[ProductID]],Products!A:A,Products!D:D,"Not Found")</f>
        <v>Fruits</v>
      </c>
      <c r="R2848">
        <f>_xlfn.XLOOKUP(Table4[[#This Row],[ProductID]],Products!A:A,Products!E:E,"Not Found")</f>
        <v>318.05</v>
      </c>
      <c r="S2848">
        <f>_xlfn.XLOOKUP(Table4[[#This Row],[ProductID]],Products!A:A,Products!F:F, "Not Found")</f>
        <v>187.34</v>
      </c>
      <c r="T2848" t="str">
        <f>_xlfn.XLOOKUP(Table4[[#This Row],[CustomerID]],Customers!A:A,Customers!D:D, "Not Found")</f>
        <v>F</v>
      </c>
      <c r="U2848" s="6">
        <f>_xlfn.XLOOKUP(Table4[[#This Row],[CustomerID]],Customers!A:A,Customers!E:E, "Not Found")</f>
        <v>32848</v>
      </c>
      <c r="V2848">
        <f ca="1">DATEDIF(Table4[[#This Row],[CustomerBirthday]], TODAY(), "Y")</f>
        <v>36</v>
      </c>
      <c r="W2848" t="str" cm="1">
        <f t="array" aca="1" ref="W2848" ca="1">_xlfn.IFS(Table4[[#This Row],[Age]]&lt;25, "Under 25",Table4[[#This Row],[Age]]=34, "25-34", Table4[[#This Row],[Age]]&lt;=49, "35-49", Table4[[#This Row],[Age]]&lt;=64, "50-64", Table4[[#This Row],[Age]]&gt;=65, "65+")</f>
        <v>35-49</v>
      </c>
      <c r="X2848" t="str">
        <f>_xlfn.XLOOKUP(Table4[[#This Row],[StoreID]],Stores!A:A,Stores!B:B, "Not found")</f>
        <v>MegaMart Brianahaven</v>
      </c>
      <c r="Y2848" t="str">
        <f>_xlfn.XLOOKUP(Table4[[#This Row],[StoreID]],Stores!A:A,Stores!C:C, "Not Found")</f>
        <v>Brianahaven</v>
      </c>
      <c r="Z2848" t="str">
        <f>_xlfn.XLOOKUP(Table4[[#This Row],[StoreID]],Stores!A:A,Stores!D:D, "Not Found")</f>
        <v>North</v>
      </c>
    </row>
    <row r="2849" spans="1:26">
      <c r="A2849" t="s">
        <v>3715</v>
      </c>
      <c r="B2849" s="1">
        <v>45748</v>
      </c>
      <c r="C2849" t="s">
        <v>625</v>
      </c>
      <c r="D2849" t="s">
        <v>790</v>
      </c>
      <c r="E2849" t="s">
        <v>846</v>
      </c>
      <c r="F2849">
        <v>4</v>
      </c>
      <c r="G2849">
        <v>0.15</v>
      </c>
      <c r="H2849" t="s">
        <v>871</v>
      </c>
      <c r="I2849" s="4">
        <f>Table4[[#This Row],[Quantity]]*Table4[[#This Row],[UnitPrice]]</f>
        <v>1218.8399999999999</v>
      </c>
      <c r="J2849" s="4">
        <f>Table4[[#This Row],[Gross Revenue]]*(1-Table4[[#This Row],[Discount]])</f>
        <v>1036.0139999999999</v>
      </c>
      <c r="K2849" s="4">
        <f>Table4[[#This Row],[Quantity]]*Table4[[#This Row],[CostPrice]]</f>
        <v>656.04</v>
      </c>
      <c r="L2849" s="4">
        <f>Table4[[#This Row],[Net Revenue]]-Table4[[#This Row],[Total Cost]]</f>
        <v>379.97399999999993</v>
      </c>
      <c r="M2849" t="str">
        <f>_xlfn.XLOOKUP(Table4[[#This Row],[ProductID]], Products!A:A,Products!B:B, "Not Found")</f>
        <v>Difficult Vegetables</v>
      </c>
      <c r="N2849" t="str">
        <f>TEXT(Table4[[#This Row],[Date]], "mmm")</f>
        <v>Apr</v>
      </c>
      <c r="O2849" t="str">
        <f>TEXT(Table4[[#This Row],[Date]], "yyyy")</f>
        <v>2025</v>
      </c>
      <c r="P2849" t="str">
        <f>_xlfn.XLOOKUP(Table4[[#This Row],[ProductID]],Products!A:A,Products!C:C, "Not Found")</f>
        <v>Groceries</v>
      </c>
      <c r="Q2849" t="str">
        <f>_xlfn.XLOOKUP(Table4[[#This Row],[ProductID]],Products!A:A,Products!D:D,"Not Found")</f>
        <v>Vegetables</v>
      </c>
      <c r="R2849">
        <f>_xlfn.XLOOKUP(Table4[[#This Row],[ProductID]],Products!A:A,Products!E:E,"Not Found")</f>
        <v>304.70999999999998</v>
      </c>
      <c r="S2849">
        <f>_xlfn.XLOOKUP(Table4[[#This Row],[ProductID]],Products!A:A,Products!F:F, "Not Found")</f>
        <v>164.01</v>
      </c>
      <c r="T2849" t="str">
        <f>_xlfn.XLOOKUP(Table4[[#This Row],[CustomerID]],Customers!A:A,Customers!D:D, "Not Found")</f>
        <v>M</v>
      </c>
      <c r="U2849" s="6">
        <f>_xlfn.XLOOKUP(Table4[[#This Row],[CustomerID]],Customers!A:A,Customers!E:E, "Not Found")</f>
        <v>29135</v>
      </c>
      <c r="V2849">
        <f ca="1">DATEDIF(Table4[[#This Row],[CustomerBirthday]], TODAY(), "Y")</f>
        <v>46</v>
      </c>
      <c r="W2849" t="str" cm="1">
        <f t="array" aca="1" ref="W2849" ca="1">_xlfn.IFS(Table4[[#This Row],[Age]]&lt;25, "Under 25",Table4[[#This Row],[Age]]=34, "25-34", Table4[[#This Row],[Age]]&lt;=49, "35-49", Table4[[#This Row],[Age]]&lt;=64, "50-64", Table4[[#This Row],[Age]]&gt;=65, "65+")</f>
        <v>35-49</v>
      </c>
      <c r="X2849" t="str">
        <f>_xlfn.XLOOKUP(Table4[[#This Row],[StoreID]],Stores!A:A,Stores!B:B, "Not found")</f>
        <v>MegaMart Johnmouth</v>
      </c>
      <c r="Y2849" t="str">
        <f>_xlfn.XLOOKUP(Table4[[#This Row],[StoreID]],Stores!A:A,Stores!C:C, "Not Found")</f>
        <v>Johnmouth</v>
      </c>
      <c r="Z2849" t="str">
        <f>_xlfn.XLOOKUP(Table4[[#This Row],[StoreID]],Stores!A:A,Stores!D:D, "Not Found")</f>
        <v>East</v>
      </c>
    </row>
    <row r="2850" spans="1:26">
      <c r="A2850" t="s">
        <v>3716</v>
      </c>
      <c r="B2850" s="1">
        <v>45807</v>
      </c>
      <c r="C2850" t="s">
        <v>621</v>
      </c>
      <c r="D2850" t="s">
        <v>757</v>
      </c>
      <c r="E2850" t="s">
        <v>842</v>
      </c>
      <c r="F2850">
        <v>5</v>
      </c>
      <c r="G2850">
        <v>0.1</v>
      </c>
      <c r="H2850" t="s">
        <v>865</v>
      </c>
      <c r="I2850" s="4">
        <f>Table4[[#This Row],[Quantity]]*Table4[[#This Row],[UnitPrice]]</f>
        <v>6230.5499999999993</v>
      </c>
      <c r="J2850" s="4">
        <f>Table4[[#This Row],[Gross Revenue]]*(1-Table4[[#This Row],[Discount]])</f>
        <v>5607.4949999999999</v>
      </c>
      <c r="K2850" s="4">
        <f>Table4[[#This Row],[Quantity]]*Table4[[#This Row],[CostPrice]]</f>
        <v>4167.6000000000004</v>
      </c>
      <c r="L2850" s="4">
        <f>Table4[[#This Row],[Net Revenue]]-Table4[[#This Row],[Total Cost]]</f>
        <v>1439.8949999999995</v>
      </c>
      <c r="M2850" t="str">
        <f>_xlfn.XLOOKUP(Table4[[#This Row],[ProductID]], Products!A:A,Products!B:B, "Not Found")</f>
        <v>Find Headphones</v>
      </c>
      <c r="N2850" t="str">
        <f>TEXT(Table4[[#This Row],[Date]], "mmm")</f>
        <v>May</v>
      </c>
      <c r="O2850" t="str">
        <f>TEXT(Table4[[#This Row],[Date]], "yyyy")</f>
        <v>2025</v>
      </c>
      <c r="P2850" t="str">
        <f>_xlfn.XLOOKUP(Table4[[#This Row],[ProductID]],Products!A:A,Products!C:C, "Not Found")</f>
        <v>Electronics</v>
      </c>
      <c r="Q2850" t="str">
        <f>_xlfn.XLOOKUP(Table4[[#This Row],[ProductID]],Products!A:A,Products!D:D,"Not Found")</f>
        <v>Headphones</v>
      </c>
      <c r="R2850">
        <f>_xlfn.XLOOKUP(Table4[[#This Row],[ProductID]],Products!A:A,Products!E:E,"Not Found")</f>
        <v>1246.1099999999999</v>
      </c>
      <c r="S2850">
        <f>_xlfn.XLOOKUP(Table4[[#This Row],[ProductID]],Products!A:A,Products!F:F, "Not Found")</f>
        <v>833.52</v>
      </c>
      <c r="T2850" t="str">
        <f>_xlfn.XLOOKUP(Table4[[#This Row],[CustomerID]],Customers!A:A,Customers!D:D, "Not Found")</f>
        <v>M</v>
      </c>
      <c r="U2850" s="6">
        <f>_xlfn.XLOOKUP(Table4[[#This Row],[CustomerID]],Customers!A:A,Customers!E:E, "Not Found")</f>
        <v>35802</v>
      </c>
      <c r="V2850">
        <f ca="1">DATEDIF(Table4[[#This Row],[CustomerBirthday]], TODAY(), "Y")</f>
        <v>28</v>
      </c>
      <c r="W2850" t="str" cm="1">
        <f t="array" aca="1" ref="W2850" ca="1">_xlfn.IFS(Table4[[#This Row],[Age]]&lt;25, "Under 25",Table4[[#This Row],[Age]]=34, "25-34", Table4[[#This Row],[Age]]&lt;=49, "35-49", Table4[[#This Row],[Age]]&lt;=64, "50-64", Table4[[#This Row],[Age]]&gt;=65, "65+")</f>
        <v>35-49</v>
      </c>
      <c r="X2850" t="str">
        <f>_xlfn.XLOOKUP(Table4[[#This Row],[StoreID]],Stores!A:A,Stores!B:B, "Not found")</f>
        <v>MegaMart Brianahaven</v>
      </c>
      <c r="Y2850" t="str">
        <f>_xlfn.XLOOKUP(Table4[[#This Row],[StoreID]],Stores!A:A,Stores!C:C, "Not Found")</f>
        <v>Brianahaven</v>
      </c>
      <c r="Z2850" t="str">
        <f>_xlfn.XLOOKUP(Table4[[#This Row],[StoreID]],Stores!A:A,Stores!D:D, "Not Found")</f>
        <v>North</v>
      </c>
    </row>
    <row r="2851" spans="1:26">
      <c r="A2851" t="s">
        <v>3717</v>
      </c>
      <c r="B2851" s="1">
        <v>45573</v>
      </c>
      <c r="C2851" t="s">
        <v>582</v>
      </c>
      <c r="D2851" t="s">
        <v>739</v>
      </c>
      <c r="E2851" t="s">
        <v>842</v>
      </c>
      <c r="F2851">
        <v>4</v>
      </c>
      <c r="G2851">
        <v>0.05</v>
      </c>
      <c r="H2851" t="s">
        <v>868</v>
      </c>
      <c r="I2851" s="4">
        <f>Table4[[#This Row],[Quantity]]*Table4[[#This Row],[UnitPrice]]</f>
        <v>4776.4799999999996</v>
      </c>
      <c r="J2851" s="4">
        <f>Table4[[#This Row],[Gross Revenue]]*(1-Table4[[#This Row],[Discount]])</f>
        <v>4537.655999999999</v>
      </c>
      <c r="K2851" s="4">
        <f>Table4[[#This Row],[Quantity]]*Table4[[#This Row],[CostPrice]]</f>
        <v>3355.8</v>
      </c>
      <c r="L2851" s="4">
        <f>Table4[[#This Row],[Net Revenue]]-Table4[[#This Row],[Total Cost]]</f>
        <v>1181.8559999999989</v>
      </c>
      <c r="M2851" t="str">
        <f>_xlfn.XLOOKUP(Table4[[#This Row],[ProductID]], Products!A:A,Products!B:B, "Not Found")</f>
        <v>Step Smartphone</v>
      </c>
      <c r="N2851" t="str">
        <f>TEXT(Table4[[#This Row],[Date]], "mmm")</f>
        <v>Oct</v>
      </c>
      <c r="O2851" t="str">
        <f>TEXT(Table4[[#This Row],[Date]], "yyyy")</f>
        <v>2024</v>
      </c>
      <c r="P2851" t="str">
        <f>_xlfn.XLOOKUP(Table4[[#This Row],[ProductID]],Products!A:A,Products!C:C, "Not Found")</f>
        <v>Electronics</v>
      </c>
      <c r="Q2851" t="str">
        <f>_xlfn.XLOOKUP(Table4[[#This Row],[ProductID]],Products!A:A,Products!D:D,"Not Found")</f>
        <v>Smartphone</v>
      </c>
      <c r="R2851">
        <f>_xlfn.XLOOKUP(Table4[[#This Row],[ProductID]],Products!A:A,Products!E:E,"Not Found")</f>
        <v>1194.1199999999999</v>
      </c>
      <c r="S2851">
        <f>_xlfn.XLOOKUP(Table4[[#This Row],[ProductID]],Products!A:A,Products!F:F, "Not Found")</f>
        <v>838.95</v>
      </c>
      <c r="T2851" t="str">
        <f>_xlfn.XLOOKUP(Table4[[#This Row],[CustomerID]],Customers!A:A,Customers!D:D, "Not Found")</f>
        <v>F</v>
      </c>
      <c r="U2851" s="6">
        <f>_xlfn.XLOOKUP(Table4[[#This Row],[CustomerID]],Customers!A:A,Customers!E:E, "Not Found")</f>
        <v>31328</v>
      </c>
      <c r="V2851">
        <f ca="1">DATEDIF(Table4[[#This Row],[CustomerBirthday]], TODAY(), "Y")</f>
        <v>40</v>
      </c>
      <c r="W2851" t="str" cm="1">
        <f t="array" aca="1" ref="W2851" ca="1">_xlfn.IFS(Table4[[#This Row],[Age]]&lt;25, "Under 25",Table4[[#This Row],[Age]]=34, "25-34", Table4[[#This Row],[Age]]&lt;=49, "35-49", Table4[[#This Row],[Age]]&lt;=64, "50-64", Table4[[#This Row],[Age]]&gt;=65, "65+")</f>
        <v>35-49</v>
      </c>
      <c r="X2851" t="str">
        <f>_xlfn.XLOOKUP(Table4[[#This Row],[StoreID]],Stores!A:A,Stores!B:B, "Not found")</f>
        <v>MegaMart Brianahaven</v>
      </c>
      <c r="Y2851" t="str">
        <f>_xlfn.XLOOKUP(Table4[[#This Row],[StoreID]],Stores!A:A,Stores!C:C, "Not Found")</f>
        <v>Brianahaven</v>
      </c>
      <c r="Z2851" t="str">
        <f>_xlfn.XLOOKUP(Table4[[#This Row],[StoreID]],Stores!A:A,Stores!D:D, "Not Found")</f>
        <v>North</v>
      </c>
    </row>
    <row r="2852" spans="1:26">
      <c r="A2852" t="s">
        <v>3718</v>
      </c>
      <c r="B2852" s="1">
        <v>45542</v>
      </c>
      <c r="C2852" t="s">
        <v>503</v>
      </c>
      <c r="D2852" t="s">
        <v>734</v>
      </c>
      <c r="E2852" t="s">
        <v>839</v>
      </c>
      <c r="F2852">
        <v>2</v>
      </c>
      <c r="G2852">
        <v>0.05</v>
      </c>
      <c r="H2852" t="s">
        <v>865</v>
      </c>
      <c r="I2852" s="4">
        <f>Table4[[#This Row],[Quantity]]*Table4[[#This Row],[UnitPrice]]</f>
        <v>219.56</v>
      </c>
      <c r="J2852" s="4">
        <f>Table4[[#This Row],[Gross Revenue]]*(1-Table4[[#This Row],[Discount]])</f>
        <v>208.58199999999999</v>
      </c>
      <c r="K2852" s="4">
        <f>Table4[[#This Row],[Quantity]]*Table4[[#This Row],[CostPrice]]</f>
        <v>141.18</v>
      </c>
      <c r="L2852" s="4">
        <f>Table4[[#This Row],[Net Revenue]]-Table4[[#This Row],[Total Cost]]</f>
        <v>67.401999999999987</v>
      </c>
      <c r="M2852" t="str">
        <f>_xlfn.XLOOKUP(Table4[[#This Row],[ProductID]], Products!A:A,Products!B:B, "Not Found")</f>
        <v>Recognize Footwear</v>
      </c>
      <c r="N2852" t="str">
        <f>TEXT(Table4[[#This Row],[Date]], "mmm")</f>
        <v>Sep</v>
      </c>
      <c r="O2852" t="str">
        <f>TEXT(Table4[[#This Row],[Date]], "yyyy")</f>
        <v>2024</v>
      </c>
      <c r="P2852" t="str">
        <f>_xlfn.XLOOKUP(Table4[[#This Row],[ProductID]],Products!A:A,Products!C:C, "Not Found")</f>
        <v>Fashion</v>
      </c>
      <c r="Q2852" t="str">
        <f>_xlfn.XLOOKUP(Table4[[#This Row],[ProductID]],Products!A:A,Products!D:D,"Not Found")</f>
        <v>Footwear</v>
      </c>
      <c r="R2852">
        <f>_xlfn.XLOOKUP(Table4[[#This Row],[ProductID]],Products!A:A,Products!E:E,"Not Found")</f>
        <v>109.78</v>
      </c>
      <c r="S2852">
        <f>_xlfn.XLOOKUP(Table4[[#This Row],[ProductID]],Products!A:A,Products!F:F, "Not Found")</f>
        <v>70.59</v>
      </c>
      <c r="T2852" t="str">
        <f>_xlfn.XLOOKUP(Table4[[#This Row],[CustomerID]],Customers!A:A,Customers!D:D, "Not Found")</f>
        <v>F</v>
      </c>
      <c r="U2852" s="6">
        <f>_xlfn.XLOOKUP(Table4[[#This Row],[CustomerID]],Customers!A:A,Customers!E:E, "Not Found")</f>
        <v>22552</v>
      </c>
      <c r="V2852">
        <f ca="1">DATEDIF(Table4[[#This Row],[CustomerBirthday]], TODAY(), "Y")</f>
        <v>64</v>
      </c>
      <c r="W2852" t="str" cm="1">
        <f t="array" aca="1" ref="W2852" ca="1">_xlfn.IFS(Table4[[#This Row],[Age]]&lt;25, "Under 25",Table4[[#This Row],[Age]]=34, "25-34", Table4[[#This Row],[Age]]&lt;=49, "35-49", Table4[[#This Row],[Age]]&lt;=64, "50-64", Table4[[#This Row],[Age]]&gt;=65, "65+")</f>
        <v>50-64</v>
      </c>
      <c r="X2852" t="str">
        <f>_xlfn.XLOOKUP(Table4[[#This Row],[StoreID]],Stores!A:A,Stores!B:B, "Not found")</f>
        <v>MegaMart New Michele</v>
      </c>
      <c r="Y2852" t="str">
        <f>_xlfn.XLOOKUP(Table4[[#This Row],[StoreID]],Stores!A:A,Stores!C:C, "Not Found")</f>
        <v>New Michele</v>
      </c>
      <c r="Z2852" t="str">
        <f>_xlfn.XLOOKUP(Table4[[#This Row],[StoreID]],Stores!A:A,Stores!D:D, "Not Found")</f>
        <v>West</v>
      </c>
    </row>
    <row r="2853" spans="1:26">
      <c r="A2853" t="s">
        <v>3719</v>
      </c>
      <c r="B2853" s="1">
        <v>45214</v>
      </c>
      <c r="C2853" t="s">
        <v>585</v>
      </c>
      <c r="D2853" t="s">
        <v>750</v>
      </c>
      <c r="E2853" t="s">
        <v>835</v>
      </c>
      <c r="F2853">
        <v>4</v>
      </c>
      <c r="G2853">
        <v>0.1</v>
      </c>
      <c r="H2853" t="s">
        <v>871</v>
      </c>
      <c r="I2853" s="4">
        <f>Table4[[#This Row],[Quantity]]*Table4[[#This Row],[UnitPrice]]</f>
        <v>5371</v>
      </c>
      <c r="J2853" s="4">
        <f>Table4[[#This Row],[Gross Revenue]]*(1-Table4[[#This Row],[Discount]])</f>
        <v>4833.9000000000005</v>
      </c>
      <c r="K2853" s="4">
        <f>Table4[[#This Row],[Quantity]]*Table4[[#This Row],[CostPrice]]</f>
        <v>3191.76</v>
      </c>
      <c r="L2853" s="4">
        <f>Table4[[#This Row],[Net Revenue]]-Table4[[#This Row],[Total Cost]]</f>
        <v>1642.1400000000003</v>
      </c>
      <c r="M2853" t="str">
        <f>_xlfn.XLOOKUP(Table4[[#This Row],[ProductID]], Products!A:A,Products!B:B, "Not Found")</f>
        <v>Add Clothing</v>
      </c>
      <c r="N2853" t="str">
        <f>TEXT(Table4[[#This Row],[Date]], "mmm")</f>
        <v>Oct</v>
      </c>
      <c r="O2853" t="str">
        <f>TEXT(Table4[[#This Row],[Date]], "yyyy")</f>
        <v>2023</v>
      </c>
      <c r="P2853" t="str">
        <f>_xlfn.XLOOKUP(Table4[[#This Row],[ProductID]],Products!A:A,Products!C:C, "Not Found")</f>
        <v>Fashion</v>
      </c>
      <c r="Q2853" t="str">
        <f>_xlfn.XLOOKUP(Table4[[#This Row],[ProductID]],Products!A:A,Products!D:D,"Not Found")</f>
        <v>Clothing</v>
      </c>
      <c r="R2853">
        <f>_xlfn.XLOOKUP(Table4[[#This Row],[ProductID]],Products!A:A,Products!E:E,"Not Found")</f>
        <v>1342.75</v>
      </c>
      <c r="S2853">
        <f>_xlfn.XLOOKUP(Table4[[#This Row],[ProductID]],Products!A:A,Products!F:F, "Not Found")</f>
        <v>797.94</v>
      </c>
      <c r="T2853" t="str">
        <f>_xlfn.XLOOKUP(Table4[[#This Row],[CustomerID]],Customers!A:A,Customers!D:D, "Not Found")</f>
        <v>M</v>
      </c>
      <c r="U2853" s="6">
        <f>_xlfn.XLOOKUP(Table4[[#This Row],[CustomerID]],Customers!A:A,Customers!E:E, "Not Found")</f>
        <v>25047</v>
      </c>
      <c r="V2853">
        <f ca="1">DATEDIF(Table4[[#This Row],[CustomerBirthday]], TODAY(), "Y")</f>
        <v>57</v>
      </c>
      <c r="W2853" t="str" cm="1">
        <f t="array" aca="1" ref="W2853" ca="1">_xlfn.IFS(Table4[[#This Row],[Age]]&lt;25, "Under 25",Table4[[#This Row],[Age]]=34, "25-34", Table4[[#This Row],[Age]]&lt;=49, "35-49", Table4[[#This Row],[Age]]&lt;=64, "50-64", Table4[[#This Row],[Age]]&gt;=65, "65+")</f>
        <v>50-64</v>
      </c>
      <c r="X2853" t="str">
        <f>_xlfn.XLOOKUP(Table4[[#This Row],[StoreID]],Stores!A:A,Stores!B:B, "Not found")</f>
        <v>MegaMart Peckmouth</v>
      </c>
      <c r="Y2853" t="str">
        <f>_xlfn.XLOOKUP(Table4[[#This Row],[StoreID]],Stores!A:A,Stores!C:C, "Not Found")</f>
        <v>Peckmouth</v>
      </c>
      <c r="Z2853" t="str">
        <f>_xlfn.XLOOKUP(Table4[[#This Row],[StoreID]],Stores!A:A,Stores!D:D, "Not Found")</f>
        <v>East</v>
      </c>
    </row>
    <row r="2854" spans="1:26">
      <c r="A2854" t="s">
        <v>3720</v>
      </c>
      <c r="B2854" s="1">
        <v>45309</v>
      </c>
      <c r="C2854" t="s">
        <v>358</v>
      </c>
      <c r="D2854" t="s">
        <v>786</v>
      </c>
      <c r="E2854" t="s">
        <v>831</v>
      </c>
      <c r="F2854">
        <v>4</v>
      </c>
      <c r="G2854">
        <v>0.1</v>
      </c>
      <c r="H2854" t="s">
        <v>871</v>
      </c>
      <c r="I2854" s="4">
        <f>Table4[[#This Row],[Quantity]]*Table4[[#This Row],[UnitPrice]]</f>
        <v>116.96</v>
      </c>
      <c r="J2854" s="4">
        <f>Table4[[#This Row],[Gross Revenue]]*(1-Table4[[#This Row],[Discount]])</f>
        <v>105.264</v>
      </c>
      <c r="K2854" s="4">
        <f>Table4[[#This Row],[Quantity]]*Table4[[#This Row],[CostPrice]]</f>
        <v>61.12</v>
      </c>
      <c r="L2854" s="4">
        <f>Table4[[#This Row],[Net Revenue]]-Table4[[#This Row],[Total Cost]]</f>
        <v>44.143999999999998</v>
      </c>
      <c r="M2854" t="str">
        <f>_xlfn.XLOOKUP(Table4[[#This Row],[ProductID]], Products!A:A,Products!B:B, "Not Found")</f>
        <v>National Watches</v>
      </c>
      <c r="N2854" t="str">
        <f>TEXT(Table4[[#This Row],[Date]], "mmm")</f>
        <v>Jan</v>
      </c>
      <c r="O2854" t="str">
        <f>TEXT(Table4[[#This Row],[Date]], "yyyy")</f>
        <v>2024</v>
      </c>
      <c r="P2854" t="str">
        <f>_xlfn.XLOOKUP(Table4[[#This Row],[ProductID]],Products!A:A,Products!C:C, "Not Found")</f>
        <v>Fashion</v>
      </c>
      <c r="Q2854" t="str">
        <f>_xlfn.XLOOKUP(Table4[[#This Row],[ProductID]],Products!A:A,Products!D:D,"Not Found")</f>
        <v>Watches</v>
      </c>
      <c r="R2854">
        <f>_xlfn.XLOOKUP(Table4[[#This Row],[ProductID]],Products!A:A,Products!E:E,"Not Found")</f>
        <v>29.24</v>
      </c>
      <c r="S2854">
        <f>_xlfn.XLOOKUP(Table4[[#This Row],[ProductID]],Products!A:A,Products!F:F, "Not Found")</f>
        <v>15.28</v>
      </c>
      <c r="T2854" t="str">
        <f>_xlfn.XLOOKUP(Table4[[#This Row],[CustomerID]],Customers!A:A,Customers!D:D, "Not Found")</f>
        <v>M</v>
      </c>
      <c r="U2854" s="6">
        <f>_xlfn.XLOOKUP(Table4[[#This Row],[CustomerID]],Customers!A:A,Customers!E:E, "Not Found")</f>
        <v>30183</v>
      </c>
      <c r="V2854">
        <f ca="1">DATEDIF(Table4[[#This Row],[CustomerBirthday]], TODAY(), "Y")</f>
        <v>43</v>
      </c>
      <c r="W2854" t="str" cm="1">
        <f t="array" aca="1" ref="W2854" ca="1">_xlfn.IFS(Table4[[#This Row],[Age]]&lt;25, "Under 25",Table4[[#This Row],[Age]]=34, "25-34", Table4[[#This Row],[Age]]&lt;=49, "35-49", Table4[[#This Row],[Age]]&lt;=64, "50-64", Table4[[#This Row],[Age]]&gt;=65, "65+")</f>
        <v>35-49</v>
      </c>
      <c r="X2854" t="str">
        <f>_xlfn.XLOOKUP(Table4[[#This Row],[StoreID]],Stores!A:A,Stores!B:B, "Not found")</f>
        <v>MegaMart Jimenezborough</v>
      </c>
      <c r="Y2854" t="str">
        <f>_xlfn.XLOOKUP(Table4[[#This Row],[StoreID]],Stores!A:A,Stores!C:C, "Not Found")</f>
        <v>Jimenezborough</v>
      </c>
      <c r="Z2854" t="str">
        <f>_xlfn.XLOOKUP(Table4[[#This Row],[StoreID]],Stores!A:A,Stores!D:D, "Not Found")</f>
        <v>South</v>
      </c>
    </row>
    <row r="2855" spans="1:26">
      <c r="A2855" t="s">
        <v>3721</v>
      </c>
      <c r="B2855" s="1">
        <v>45687</v>
      </c>
      <c r="C2855" t="s">
        <v>48</v>
      </c>
      <c r="D2855" t="s">
        <v>769</v>
      </c>
      <c r="E2855" t="s">
        <v>842</v>
      </c>
      <c r="F2855">
        <v>4</v>
      </c>
      <c r="G2855">
        <v>0.05</v>
      </c>
      <c r="H2855" t="s">
        <v>868</v>
      </c>
      <c r="I2855" s="4">
        <f>Table4[[#This Row],[Quantity]]*Table4[[#This Row],[UnitPrice]]</f>
        <v>102.28</v>
      </c>
      <c r="J2855" s="4">
        <f>Table4[[#This Row],[Gross Revenue]]*(1-Table4[[#This Row],[Discount]])</f>
        <v>97.165999999999997</v>
      </c>
      <c r="K2855" s="4">
        <f>Table4[[#This Row],[Quantity]]*Table4[[#This Row],[CostPrice]]</f>
        <v>76.2</v>
      </c>
      <c r="L2855" s="4">
        <f>Table4[[#This Row],[Net Revenue]]-Table4[[#This Row],[Total Cost]]</f>
        <v>20.965999999999994</v>
      </c>
      <c r="M2855" t="str">
        <f>_xlfn.XLOOKUP(Table4[[#This Row],[ProductID]], Products!A:A,Products!B:B, "Not Found")</f>
        <v>How Vegetables</v>
      </c>
      <c r="N2855" t="str">
        <f>TEXT(Table4[[#This Row],[Date]], "mmm")</f>
        <v>Jan</v>
      </c>
      <c r="O2855" t="str">
        <f>TEXT(Table4[[#This Row],[Date]], "yyyy")</f>
        <v>2025</v>
      </c>
      <c r="P2855" t="str">
        <f>_xlfn.XLOOKUP(Table4[[#This Row],[ProductID]],Products!A:A,Products!C:C, "Not Found")</f>
        <v>Groceries</v>
      </c>
      <c r="Q2855" t="str">
        <f>_xlfn.XLOOKUP(Table4[[#This Row],[ProductID]],Products!A:A,Products!D:D,"Not Found")</f>
        <v>Vegetables</v>
      </c>
      <c r="R2855">
        <f>_xlfn.XLOOKUP(Table4[[#This Row],[ProductID]],Products!A:A,Products!E:E,"Not Found")</f>
        <v>25.57</v>
      </c>
      <c r="S2855">
        <f>_xlfn.XLOOKUP(Table4[[#This Row],[ProductID]],Products!A:A,Products!F:F, "Not Found")</f>
        <v>19.05</v>
      </c>
      <c r="T2855" t="str">
        <f>_xlfn.XLOOKUP(Table4[[#This Row],[CustomerID]],Customers!A:A,Customers!D:D, "Not Found")</f>
        <v>M</v>
      </c>
      <c r="U2855" s="6">
        <f>_xlfn.XLOOKUP(Table4[[#This Row],[CustomerID]],Customers!A:A,Customers!E:E, "Not Found")</f>
        <v>35492</v>
      </c>
      <c r="V2855">
        <f ca="1">DATEDIF(Table4[[#This Row],[CustomerBirthday]], TODAY(), "Y")</f>
        <v>29</v>
      </c>
      <c r="W2855" t="str" cm="1">
        <f t="array" aca="1" ref="W2855" ca="1">_xlfn.IFS(Table4[[#This Row],[Age]]&lt;25, "Under 25",Table4[[#This Row],[Age]]=34, "25-34", Table4[[#This Row],[Age]]&lt;=49, "35-49", Table4[[#This Row],[Age]]&lt;=64, "50-64", Table4[[#This Row],[Age]]&gt;=65, "65+")</f>
        <v>35-49</v>
      </c>
      <c r="X2855" t="str">
        <f>_xlfn.XLOOKUP(Table4[[#This Row],[StoreID]],Stores!A:A,Stores!B:B, "Not found")</f>
        <v>MegaMart Brianahaven</v>
      </c>
      <c r="Y2855" t="str">
        <f>_xlfn.XLOOKUP(Table4[[#This Row],[StoreID]],Stores!A:A,Stores!C:C, "Not Found")</f>
        <v>Brianahaven</v>
      </c>
      <c r="Z2855" t="str">
        <f>_xlfn.XLOOKUP(Table4[[#This Row],[StoreID]],Stores!A:A,Stores!D:D, "Not Found")</f>
        <v>North</v>
      </c>
    </row>
    <row r="2856" spans="1:26">
      <c r="A2856" t="s">
        <v>3722</v>
      </c>
      <c r="B2856" s="1">
        <v>45474</v>
      </c>
      <c r="C2856" t="s">
        <v>130</v>
      </c>
      <c r="D2856" t="s">
        <v>776</v>
      </c>
      <c r="E2856" t="s">
        <v>839</v>
      </c>
      <c r="F2856">
        <v>2</v>
      </c>
      <c r="G2856">
        <v>0.15</v>
      </c>
      <c r="H2856" t="s">
        <v>868</v>
      </c>
      <c r="I2856" s="4">
        <f>Table4[[#This Row],[Quantity]]*Table4[[#This Row],[UnitPrice]]</f>
        <v>858.3</v>
      </c>
      <c r="J2856" s="4">
        <f>Table4[[#This Row],[Gross Revenue]]*(1-Table4[[#This Row],[Discount]])</f>
        <v>729.55499999999995</v>
      </c>
      <c r="K2856" s="4">
        <f>Table4[[#This Row],[Quantity]]*Table4[[#This Row],[CostPrice]]</f>
        <v>517.44000000000005</v>
      </c>
      <c r="L2856" s="4">
        <f>Table4[[#This Row],[Net Revenue]]-Table4[[#This Row],[Total Cost]]</f>
        <v>212.1149999999999</v>
      </c>
      <c r="M2856" t="str">
        <f>_xlfn.XLOOKUP(Table4[[#This Row],[ProductID]], Products!A:A,Products!B:B, "Not Found")</f>
        <v>Little Watches</v>
      </c>
      <c r="N2856" t="str">
        <f>TEXT(Table4[[#This Row],[Date]], "mmm")</f>
        <v>Jul</v>
      </c>
      <c r="O2856" t="str">
        <f>TEXT(Table4[[#This Row],[Date]], "yyyy")</f>
        <v>2024</v>
      </c>
      <c r="P2856" t="str">
        <f>_xlfn.XLOOKUP(Table4[[#This Row],[ProductID]],Products!A:A,Products!C:C, "Not Found")</f>
        <v>Fashion</v>
      </c>
      <c r="Q2856" t="str">
        <f>_xlfn.XLOOKUP(Table4[[#This Row],[ProductID]],Products!A:A,Products!D:D,"Not Found")</f>
        <v>Watches</v>
      </c>
      <c r="R2856">
        <f>_xlfn.XLOOKUP(Table4[[#This Row],[ProductID]],Products!A:A,Products!E:E,"Not Found")</f>
        <v>429.15</v>
      </c>
      <c r="S2856">
        <f>_xlfn.XLOOKUP(Table4[[#This Row],[ProductID]],Products!A:A,Products!F:F, "Not Found")</f>
        <v>258.72000000000003</v>
      </c>
      <c r="T2856" t="str">
        <f>_xlfn.XLOOKUP(Table4[[#This Row],[CustomerID]],Customers!A:A,Customers!D:D, "Not Found")</f>
        <v>F</v>
      </c>
      <c r="U2856" s="6">
        <f>_xlfn.XLOOKUP(Table4[[#This Row],[CustomerID]],Customers!A:A,Customers!E:E, "Not Found")</f>
        <v>28698</v>
      </c>
      <c r="V2856">
        <f ca="1">DATEDIF(Table4[[#This Row],[CustomerBirthday]], TODAY(), "Y")</f>
        <v>48</v>
      </c>
      <c r="W2856" t="str" cm="1">
        <f t="array" aca="1" ref="W2856" ca="1">_xlfn.IFS(Table4[[#This Row],[Age]]&lt;25, "Under 25",Table4[[#This Row],[Age]]=34, "25-34", Table4[[#This Row],[Age]]&lt;=49, "35-49", Table4[[#This Row],[Age]]&lt;=64, "50-64", Table4[[#This Row],[Age]]&gt;=65, "65+")</f>
        <v>35-49</v>
      </c>
      <c r="X2856" t="str">
        <f>_xlfn.XLOOKUP(Table4[[#This Row],[StoreID]],Stores!A:A,Stores!B:B, "Not found")</f>
        <v>MegaMart New Michele</v>
      </c>
      <c r="Y2856" t="str">
        <f>_xlfn.XLOOKUP(Table4[[#This Row],[StoreID]],Stores!A:A,Stores!C:C, "Not Found")</f>
        <v>New Michele</v>
      </c>
      <c r="Z2856" t="str">
        <f>_xlfn.XLOOKUP(Table4[[#This Row],[StoreID]],Stores!A:A,Stores!D:D, "Not Found")</f>
        <v>West</v>
      </c>
    </row>
    <row r="2857" spans="1:26">
      <c r="A2857" t="s">
        <v>3723</v>
      </c>
      <c r="B2857" s="1">
        <v>45510</v>
      </c>
      <c r="C2857" t="s">
        <v>399</v>
      </c>
      <c r="D2857" t="s">
        <v>742</v>
      </c>
      <c r="E2857" t="s">
        <v>842</v>
      </c>
      <c r="F2857">
        <v>4</v>
      </c>
      <c r="G2857">
        <v>0.15</v>
      </c>
      <c r="H2857" t="s">
        <v>868</v>
      </c>
      <c r="I2857" s="4">
        <f>Table4[[#This Row],[Quantity]]*Table4[[#This Row],[UnitPrice]]</f>
        <v>994.28</v>
      </c>
      <c r="J2857" s="4">
        <f>Table4[[#This Row],[Gross Revenue]]*(1-Table4[[#This Row],[Discount]])</f>
        <v>845.13799999999992</v>
      </c>
      <c r="K2857" s="4">
        <f>Table4[[#This Row],[Quantity]]*Table4[[#This Row],[CostPrice]]</f>
        <v>762.68</v>
      </c>
      <c r="L2857" s="4">
        <f>Table4[[#This Row],[Net Revenue]]-Table4[[#This Row],[Total Cost]]</f>
        <v>82.45799999999997</v>
      </c>
      <c r="M2857" t="str">
        <f>_xlfn.XLOOKUP(Table4[[#This Row],[ProductID]], Products!A:A,Products!B:B, "Not Found")</f>
        <v>Either Headphones</v>
      </c>
      <c r="N2857" t="str">
        <f>TEXT(Table4[[#This Row],[Date]], "mmm")</f>
        <v>Aug</v>
      </c>
      <c r="O2857" t="str">
        <f>TEXT(Table4[[#This Row],[Date]], "yyyy")</f>
        <v>2024</v>
      </c>
      <c r="P2857" t="str">
        <f>_xlfn.XLOOKUP(Table4[[#This Row],[ProductID]],Products!A:A,Products!C:C, "Not Found")</f>
        <v>Electronics</v>
      </c>
      <c r="Q2857" t="str">
        <f>_xlfn.XLOOKUP(Table4[[#This Row],[ProductID]],Products!A:A,Products!D:D,"Not Found")</f>
        <v>Headphones</v>
      </c>
      <c r="R2857">
        <f>_xlfn.XLOOKUP(Table4[[#This Row],[ProductID]],Products!A:A,Products!E:E,"Not Found")</f>
        <v>248.57</v>
      </c>
      <c r="S2857">
        <f>_xlfn.XLOOKUP(Table4[[#This Row],[ProductID]],Products!A:A,Products!F:F, "Not Found")</f>
        <v>190.67</v>
      </c>
      <c r="T2857" t="str">
        <f>_xlfn.XLOOKUP(Table4[[#This Row],[CustomerID]],Customers!A:A,Customers!D:D, "Not Found")</f>
        <v>F</v>
      </c>
      <c r="U2857" s="6">
        <f>_xlfn.XLOOKUP(Table4[[#This Row],[CustomerID]],Customers!A:A,Customers!E:E, "Not Found")</f>
        <v>34980</v>
      </c>
      <c r="V2857">
        <f ca="1">DATEDIF(Table4[[#This Row],[CustomerBirthday]], TODAY(), "Y")</f>
        <v>30</v>
      </c>
      <c r="W2857" t="str" cm="1">
        <f t="array" aca="1" ref="W2857" ca="1">_xlfn.IFS(Table4[[#This Row],[Age]]&lt;25, "Under 25",Table4[[#This Row],[Age]]=34, "25-34", Table4[[#This Row],[Age]]&lt;=49, "35-49", Table4[[#This Row],[Age]]&lt;=64, "50-64", Table4[[#This Row],[Age]]&gt;=65, "65+")</f>
        <v>35-49</v>
      </c>
      <c r="X2857" t="str">
        <f>_xlfn.XLOOKUP(Table4[[#This Row],[StoreID]],Stores!A:A,Stores!B:B, "Not found")</f>
        <v>MegaMart Brianahaven</v>
      </c>
      <c r="Y2857" t="str">
        <f>_xlfn.XLOOKUP(Table4[[#This Row],[StoreID]],Stores!A:A,Stores!C:C, "Not Found")</f>
        <v>Brianahaven</v>
      </c>
      <c r="Z2857" t="str">
        <f>_xlfn.XLOOKUP(Table4[[#This Row],[StoreID]],Stores!A:A,Stores!D:D, "Not Found")</f>
        <v>North</v>
      </c>
    </row>
    <row r="2858" spans="1:26">
      <c r="A2858" t="s">
        <v>3724</v>
      </c>
      <c r="B2858" s="1">
        <v>45597</v>
      </c>
      <c r="C2858" t="s">
        <v>442</v>
      </c>
      <c r="D2858" t="s">
        <v>824</v>
      </c>
      <c r="E2858" t="s">
        <v>839</v>
      </c>
      <c r="F2858">
        <v>3</v>
      </c>
      <c r="G2858">
        <v>0.1</v>
      </c>
      <c r="H2858" t="s">
        <v>868</v>
      </c>
      <c r="I2858" s="4">
        <f>Table4[[#This Row],[Quantity]]*Table4[[#This Row],[UnitPrice]]</f>
        <v>1164.78</v>
      </c>
      <c r="J2858" s="4">
        <f>Table4[[#This Row],[Gross Revenue]]*(1-Table4[[#This Row],[Discount]])</f>
        <v>1048.3019999999999</v>
      </c>
      <c r="K2858" s="4">
        <f>Table4[[#This Row],[Quantity]]*Table4[[#This Row],[CostPrice]]</f>
        <v>597.90000000000009</v>
      </c>
      <c r="L2858" s="4">
        <f>Table4[[#This Row],[Net Revenue]]-Table4[[#This Row],[Total Cost]]</f>
        <v>450.40199999999982</v>
      </c>
      <c r="M2858" t="str">
        <f>_xlfn.XLOOKUP(Table4[[#This Row],[ProductID]], Products!A:A,Products!B:B, "Not Found")</f>
        <v>Possible Watches</v>
      </c>
      <c r="N2858" t="str">
        <f>TEXT(Table4[[#This Row],[Date]], "mmm")</f>
        <v>Nov</v>
      </c>
      <c r="O2858" t="str">
        <f>TEXT(Table4[[#This Row],[Date]], "yyyy")</f>
        <v>2024</v>
      </c>
      <c r="P2858" t="str">
        <f>_xlfn.XLOOKUP(Table4[[#This Row],[ProductID]],Products!A:A,Products!C:C, "Not Found")</f>
        <v>Fashion</v>
      </c>
      <c r="Q2858" t="str">
        <f>_xlfn.XLOOKUP(Table4[[#This Row],[ProductID]],Products!A:A,Products!D:D,"Not Found")</f>
        <v>Watches</v>
      </c>
      <c r="R2858">
        <f>_xlfn.XLOOKUP(Table4[[#This Row],[ProductID]],Products!A:A,Products!E:E,"Not Found")</f>
        <v>388.26</v>
      </c>
      <c r="S2858">
        <f>_xlfn.XLOOKUP(Table4[[#This Row],[ProductID]],Products!A:A,Products!F:F, "Not Found")</f>
        <v>199.3</v>
      </c>
      <c r="T2858" t="str">
        <f>_xlfn.XLOOKUP(Table4[[#This Row],[CustomerID]],Customers!A:A,Customers!D:D, "Not Found")</f>
        <v>M</v>
      </c>
      <c r="U2858" s="6">
        <f>_xlfn.XLOOKUP(Table4[[#This Row],[CustomerID]],Customers!A:A,Customers!E:E, "Not Found")</f>
        <v>33450</v>
      </c>
      <c r="V2858">
        <f ca="1">DATEDIF(Table4[[#This Row],[CustomerBirthday]], TODAY(), "Y")</f>
        <v>34</v>
      </c>
      <c r="W2858" t="str" cm="1">
        <f t="array" aca="1" ref="W2858" ca="1">_xlfn.IFS(Table4[[#This Row],[Age]]&lt;25, "Under 25",Table4[[#This Row],[Age]]=34, "25-34", Table4[[#This Row],[Age]]&lt;=49, "35-49", Table4[[#This Row],[Age]]&lt;=64, "50-64", Table4[[#This Row],[Age]]&gt;=65, "65+")</f>
        <v>25-34</v>
      </c>
      <c r="X2858" t="str">
        <f>_xlfn.XLOOKUP(Table4[[#This Row],[StoreID]],Stores!A:A,Stores!B:B, "Not found")</f>
        <v>MegaMart New Michele</v>
      </c>
      <c r="Y2858" t="str">
        <f>_xlfn.XLOOKUP(Table4[[#This Row],[StoreID]],Stores!A:A,Stores!C:C, "Not Found")</f>
        <v>New Michele</v>
      </c>
      <c r="Z2858" t="str">
        <f>_xlfn.XLOOKUP(Table4[[#This Row],[StoreID]],Stores!A:A,Stores!D:D, "Not Found")</f>
        <v>West</v>
      </c>
    </row>
    <row r="2859" spans="1:26">
      <c r="A2859" t="s">
        <v>3725</v>
      </c>
      <c r="B2859" s="1">
        <v>45292</v>
      </c>
      <c r="C2859" t="s">
        <v>137</v>
      </c>
      <c r="D2859" t="s">
        <v>804</v>
      </c>
      <c r="E2859" t="s">
        <v>846</v>
      </c>
      <c r="F2859">
        <v>2</v>
      </c>
      <c r="G2859">
        <v>0.05</v>
      </c>
      <c r="H2859" t="s">
        <v>871</v>
      </c>
      <c r="I2859" s="4">
        <f>Table4[[#This Row],[Quantity]]*Table4[[#This Row],[UnitPrice]]</f>
        <v>1081.8800000000001</v>
      </c>
      <c r="J2859" s="4">
        <f>Table4[[#This Row],[Gross Revenue]]*(1-Table4[[#This Row],[Discount]])</f>
        <v>1027.7860000000001</v>
      </c>
      <c r="K2859" s="4">
        <f>Table4[[#This Row],[Quantity]]*Table4[[#This Row],[CostPrice]]</f>
        <v>796.5</v>
      </c>
      <c r="L2859" s="4">
        <f>Table4[[#This Row],[Net Revenue]]-Table4[[#This Row],[Total Cost]]</f>
        <v>231.28600000000006</v>
      </c>
      <c r="M2859" t="str">
        <f>_xlfn.XLOOKUP(Table4[[#This Row],[ProductID]], Products!A:A,Products!B:B, "Not Found")</f>
        <v>Church Clothing</v>
      </c>
      <c r="N2859" t="str">
        <f>TEXT(Table4[[#This Row],[Date]], "mmm")</f>
        <v>Jan</v>
      </c>
      <c r="O2859" t="str">
        <f>TEXT(Table4[[#This Row],[Date]], "yyyy")</f>
        <v>2024</v>
      </c>
      <c r="P2859" t="str">
        <f>_xlfn.XLOOKUP(Table4[[#This Row],[ProductID]],Products!A:A,Products!C:C, "Not Found")</f>
        <v>Fashion</v>
      </c>
      <c r="Q2859" t="str">
        <f>_xlfn.XLOOKUP(Table4[[#This Row],[ProductID]],Products!A:A,Products!D:D,"Not Found")</f>
        <v>Clothing</v>
      </c>
      <c r="R2859">
        <f>_xlfn.XLOOKUP(Table4[[#This Row],[ProductID]],Products!A:A,Products!E:E,"Not Found")</f>
        <v>540.94000000000005</v>
      </c>
      <c r="S2859">
        <f>_xlfn.XLOOKUP(Table4[[#This Row],[ProductID]],Products!A:A,Products!F:F, "Not Found")</f>
        <v>398.25</v>
      </c>
      <c r="T2859" t="str">
        <f>_xlfn.XLOOKUP(Table4[[#This Row],[CustomerID]],Customers!A:A,Customers!D:D, "Not Found")</f>
        <v>F</v>
      </c>
      <c r="U2859" s="6">
        <f>_xlfn.XLOOKUP(Table4[[#This Row],[CustomerID]],Customers!A:A,Customers!E:E, "Not Found")</f>
        <v>33347</v>
      </c>
      <c r="V2859">
        <f ca="1">DATEDIF(Table4[[#This Row],[CustomerBirthday]], TODAY(), "Y")</f>
        <v>35</v>
      </c>
      <c r="W2859" t="str" cm="1">
        <f t="array" aca="1" ref="W2859" ca="1">_xlfn.IFS(Table4[[#This Row],[Age]]&lt;25, "Under 25",Table4[[#This Row],[Age]]=34, "25-34", Table4[[#This Row],[Age]]&lt;=49, "35-49", Table4[[#This Row],[Age]]&lt;=64, "50-64", Table4[[#This Row],[Age]]&gt;=65, "65+")</f>
        <v>35-49</v>
      </c>
      <c r="X2859" t="str">
        <f>_xlfn.XLOOKUP(Table4[[#This Row],[StoreID]],Stores!A:A,Stores!B:B, "Not found")</f>
        <v>MegaMart Johnmouth</v>
      </c>
      <c r="Y2859" t="str">
        <f>_xlfn.XLOOKUP(Table4[[#This Row],[StoreID]],Stores!A:A,Stores!C:C, "Not Found")</f>
        <v>Johnmouth</v>
      </c>
      <c r="Z2859" t="str">
        <f>_xlfn.XLOOKUP(Table4[[#This Row],[StoreID]],Stores!A:A,Stores!D:D, "Not Found")</f>
        <v>East</v>
      </c>
    </row>
    <row r="2860" spans="1:26">
      <c r="A2860" t="s">
        <v>3726</v>
      </c>
      <c r="B2860" s="1">
        <v>45833</v>
      </c>
      <c r="C2860" t="s">
        <v>647</v>
      </c>
      <c r="D2860" t="s">
        <v>766</v>
      </c>
      <c r="E2860" t="s">
        <v>835</v>
      </c>
      <c r="F2860">
        <v>5</v>
      </c>
      <c r="G2860">
        <v>0.05</v>
      </c>
      <c r="H2860" t="s">
        <v>865</v>
      </c>
      <c r="I2860" s="4">
        <f>Table4[[#This Row],[Quantity]]*Table4[[#This Row],[UnitPrice]]</f>
        <v>6136.2</v>
      </c>
      <c r="J2860" s="4">
        <f>Table4[[#This Row],[Gross Revenue]]*(1-Table4[[#This Row],[Discount]])</f>
        <v>5829.3899999999994</v>
      </c>
      <c r="K2860" s="4">
        <f>Table4[[#This Row],[Quantity]]*Table4[[#This Row],[CostPrice]]</f>
        <v>4885.45</v>
      </c>
      <c r="L2860" s="4">
        <f>Table4[[#This Row],[Net Revenue]]-Table4[[#This Row],[Total Cost]]</f>
        <v>943.9399999999996</v>
      </c>
      <c r="M2860" t="str">
        <f>_xlfn.XLOOKUP(Table4[[#This Row],[ProductID]], Products!A:A,Products!B:B, "Not Found")</f>
        <v>Firm Dairy</v>
      </c>
      <c r="N2860" t="str">
        <f>TEXT(Table4[[#This Row],[Date]], "mmm")</f>
        <v>Jun</v>
      </c>
      <c r="O2860" t="str">
        <f>TEXT(Table4[[#This Row],[Date]], "yyyy")</f>
        <v>2025</v>
      </c>
      <c r="P2860" t="str">
        <f>_xlfn.XLOOKUP(Table4[[#This Row],[ProductID]],Products!A:A,Products!C:C, "Not Found")</f>
        <v>Groceries</v>
      </c>
      <c r="Q2860" t="str">
        <f>_xlfn.XLOOKUP(Table4[[#This Row],[ProductID]],Products!A:A,Products!D:D,"Not Found")</f>
        <v>Dairy</v>
      </c>
      <c r="R2860">
        <f>_xlfn.XLOOKUP(Table4[[#This Row],[ProductID]],Products!A:A,Products!E:E,"Not Found")</f>
        <v>1227.24</v>
      </c>
      <c r="S2860">
        <f>_xlfn.XLOOKUP(Table4[[#This Row],[ProductID]],Products!A:A,Products!F:F, "Not Found")</f>
        <v>977.09</v>
      </c>
      <c r="T2860" t="str">
        <f>_xlfn.XLOOKUP(Table4[[#This Row],[CustomerID]],Customers!A:A,Customers!D:D, "Not Found")</f>
        <v>M</v>
      </c>
      <c r="U2860" s="6">
        <f>_xlfn.XLOOKUP(Table4[[#This Row],[CustomerID]],Customers!A:A,Customers!E:E, "Not Found")</f>
        <v>33196</v>
      </c>
      <c r="V2860">
        <f ca="1">DATEDIF(Table4[[#This Row],[CustomerBirthday]], TODAY(), "Y")</f>
        <v>35</v>
      </c>
      <c r="W2860" t="str" cm="1">
        <f t="array" aca="1" ref="W2860" ca="1">_xlfn.IFS(Table4[[#This Row],[Age]]&lt;25, "Under 25",Table4[[#This Row],[Age]]=34, "25-34", Table4[[#This Row],[Age]]&lt;=49, "35-49", Table4[[#This Row],[Age]]&lt;=64, "50-64", Table4[[#This Row],[Age]]&gt;=65, "65+")</f>
        <v>35-49</v>
      </c>
      <c r="X2860" t="str">
        <f>_xlfn.XLOOKUP(Table4[[#This Row],[StoreID]],Stores!A:A,Stores!B:B, "Not found")</f>
        <v>MegaMart Peckmouth</v>
      </c>
      <c r="Y2860" t="str">
        <f>_xlfn.XLOOKUP(Table4[[#This Row],[StoreID]],Stores!A:A,Stores!C:C, "Not Found")</f>
        <v>Peckmouth</v>
      </c>
      <c r="Z2860" t="str">
        <f>_xlfn.XLOOKUP(Table4[[#This Row],[StoreID]],Stores!A:A,Stores!D:D, "Not Found")</f>
        <v>East</v>
      </c>
    </row>
    <row r="2861" spans="1:26">
      <c r="A2861" t="s">
        <v>3727</v>
      </c>
      <c r="B2861" s="1">
        <v>45845</v>
      </c>
      <c r="C2861" t="s">
        <v>442</v>
      </c>
      <c r="D2861" t="s">
        <v>722</v>
      </c>
      <c r="E2861" t="s">
        <v>846</v>
      </c>
      <c r="F2861">
        <v>4</v>
      </c>
      <c r="G2861">
        <v>0.1</v>
      </c>
      <c r="H2861" t="s">
        <v>865</v>
      </c>
      <c r="I2861" s="4">
        <f>Table4[[#This Row],[Quantity]]*Table4[[#This Row],[UnitPrice]]</f>
        <v>7415.08</v>
      </c>
      <c r="J2861" s="4">
        <f>Table4[[#This Row],[Gross Revenue]]*(1-Table4[[#This Row],[Discount]])</f>
        <v>6673.5720000000001</v>
      </c>
      <c r="K2861" s="4">
        <f>Table4[[#This Row],[Quantity]]*Table4[[#This Row],[CostPrice]]</f>
        <v>5454.08</v>
      </c>
      <c r="L2861" s="4">
        <f>Table4[[#This Row],[Net Revenue]]-Table4[[#This Row],[Total Cost]]</f>
        <v>1219.4920000000002</v>
      </c>
      <c r="M2861" t="str">
        <f>_xlfn.XLOOKUP(Table4[[#This Row],[ProductID]], Products!A:A,Products!B:B, "Not Found")</f>
        <v>Four Accessories</v>
      </c>
      <c r="N2861" t="str">
        <f>TEXT(Table4[[#This Row],[Date]], "mmm")</f>
        <v>Jul</v>
      </c>
      <c r="O2861" t="str">
        <f>TEXT(Table4[[#This Row],[Date]], "yyyy")</f>
        <v>2025</v>
      </c>
      <c r="P2861" t="str">
        <f>_xlfn.XLOOKUP(Table4[[#This Row],[ProductID]],Products!A:A,Products!C:C, "Not Found")</f>
        <v>Fashion</v>
      </c>
      <c r="Q2861" t="str">
        <f>_xlfn.XLOOKUP(Table4[[#This Row],[ProductID]],Products!A:A,Products!D:D,"Not Found")</f>
        <v>Accessories</v>
      </c>
      <c r="R2861">
        <f>_xlfn.XLOOKUP(Table4[[#This Row],[ProductID]],Products!A:A,Products!E:E,"Not Found")</f>
        <v>1853.77</v>
      </c>
      <c r="S2861">
        <f>_xlfn.XLOOKUP(Table4[[#This Row],[ProductID]],Products!A:A,Products!F:F, "Not Found")</f>
        <v>1363.52</v>
      </c>
      <c r="T2861" t="str">
        <f>_xlfn.XLOOKUP(Table4[[#This Row],[CustomerID]],Customers!A:A,Customers!D:D, "Not Found")</f>
        <v>M</v>
      </c>
      <c r="U2861" s="6">
        <f>_xlfn.XLOOKUP(Table4[[#This Row],[CustomerID]],Customers!A:A,Customers!E:E, "Not Found")</f>
        <v>33450</v>
      </c>
      <c r="V2861">
        <f ca="1">DATEDIF(Table4[[#This Row],[CustomerBirthday]], TODAY(), "Y")</f>
        <v>34</v>
      </c>
      <c r="W2861" t="str" cm="1">
        <f t="array" aca="1" ref="W2861" ca="1">_xlfn.IFS(Table4[[#This Row],[Age]]&lt;25, "Under 25",Table4[[#This Row],[Age]]=34, "25-34", Table4[[#This Row],[Age]]&lt;=49, "35-49", Table4[[#This Row],[Age]]&lt;=64, "50-64", Table4[[#This Row],[Age]]&gt;=65, "65+")</f>
        <v>25-34</v>
      </c>
      <c r="X2861" t="str">
        <f>_xlfn.XLOOKUP(Table4[[#This Row],[StoreID]],Stores!A:A,Stores!B:B, "Not found")</f>
        <v>MegaMart Johnmouth</v>
      </c>
      <c r="Y2861" t="str">
        <f>_xlfn.XLOOKUP(Table4[[#This Row],[StoreID]],Stores!A:A,Stores!C:C, "Not Found")</f>
        <v>Johnmouth</v>
      </c>
      <c r="Z2861" t="str">
        <f>_xlfn.XLOOKUP(Table4[[#This Row],[StoreID]],Stores!A:A,Stores!D:D, "Not Found")</f>
        <v>East</v>
      </c>
    </row>
    <row r="2862" spans="1:26">
      <c r="A2862" t="s">
        <v>3728</v>
      </c>
      <c r="B2862" s="1">
        <v>45465</v>
      </c>
      <c r="C2862" t="s">
        <v>213</v>
      </c>
      <c r="D2862" t="s">
        <v>798</v>
      </c>
      <c r="E2862" t="s">
        <v>842</v>
      </c>
      <c r="F2862">
        <v>2</v>
      </c>
      <c r="G2862">
        <v>0.15</v>
      </c>
      <c r="H2862" t="s">
        <v>875</v>
      </c>
      <c r="I2862" s="4">
        <f>Table4[[#This Row],[Quantity]]*Table4[[#This Row],[UnitPrice]]</f>
        <v>3002.92</v>
      </c>
      <c r="J2862" s="4">
        <f>Table4[[#This Row],[Gross Revenue]]*(1-Table4[[#This Row],[Discount]])</f>
        <v>2552.482</v>
      </c>
      <c r="K2862" s="4">
        <f>Table4[[#This Row],[Quantity]]*Table4[[#This Row],[CostPrice]]</f>
        <v>2335.46</v>
      </c>
      <c r="L2862" s="4">
        <f>Table4[[#This Row],[Net Revenue]]-Table4[[#This Row],[Total Cost]]</f>
        <v>217.02199999999993</v>
      </c>
      <c r="M2862" t="str">
        <f>_xlfn.XLOOKUP(Table4[[#This Row],[ProductID]], Products!A:A,Products!B:B, "Not Found")</f>
        <v>New Watches</v>
      </c>
      <c r="N2862" t="str">
        <f>TEXT(Table4[[#This Row],[Date]], "mmm")</f>
        <v>Jun</v>
      </c>
      <c r="O2862" t="str">
        <f>TEXT(Table4[[#This Row],[Date]], "yyyy")</f>
        <v>2024</v>
      </c>
      <c r="P2862" t="str">
        <f>_xlfn.XLOOKUP(Table4[[#This Row],[ProductID]],Products!A:A,Products!C:C, "Not Found")</f>
        <v>Fashion</v>
      </c>
      <c r="Q2862" t="str">
        <f>_xlfn.XLOOKUP(Table4[[#This Row],[ProductID]],Products!A:A,Products!D:D,"Not Found")</f>
        <v>Watches</v>
      </c>
      <c r="R2862">
        <f>_xlfn.XLOOKUP(Table4[[#This Row],[ProductID]],Products!A:A,Products!E:E,"Not Found")</f>
        <v>1501.46</v>
      </c>
      <c r="S2862">
        <f>_xlfn.XLOOKUP(Table4[[#This Row],[ProductID]],Products!A:A,Products!F:F, "Not Found")</f>
        <v>1167.73</v>
      </c>
      <c r="T2862" t="str">
        <f>_xlfn.XLOOKUP(Table4[[#This Row],[CustomerID]],Customers!A:A,Customers!D:D, "Not Found")</f>
        <v>M</v>
      </c>
      <c r="U2862" s="6">
        <f>_xlfn.XLOOKUP(Table4[[#This Row],[CustomerID]],Customers!A:A,Customers!E:E, "Not Found")</f>
        <v>27950</v>
      </c>
      <c r="V2862">
        <f ca="1">DATEDIF(Table4[[#This Row],[CustomerBirthday]], TODAY(), "Y")</f>
        <v>50</v>
      </c>
      <c r="W2862" t="str" cm="1">
        <f t="array" aca="1" ref="W2862" ca="1">_xlfn.IFS(Table4[[#This Row],[Age]]&lt;25, "Under 25",Table4[[#This Row],[Age]]=34, "25-34", Table4[[#This Row],[Age]]&lt;=49, "35-49", Table4[[#This Row],[Age]]&lt;=64, "50-64", Table4[[#This Row],[Age]]&gt;=65, "65+")</f>
        <v>50-64</v>
      </c>
      <c r="X2862" t="str">
        <f>_xlfn.XLOOKUP(Table4[[#This Row],[StoreID]],Stores!A:A,Stores!B:B, "Not found")</f>
        <v>MegaMart Brianahaven</v>
      </c>
      <c r="Y2862" t="str">
        <f>_xlfn.XLOOKUP(Table4[[#This Row],[StoreID]],Stores!A:A,Stores!C:C, "Not Found")</f>
        <v>Brianahaven</v>
      </c>
      <c r="Z2862" t="str">
        <f>_xlfn.XLOOKUP(Table4[[#This Row],[StoreID]],Stores!A:A,Stores!D:D, "Not Found")</f>
        <v>North</v>
      </c>
    </row>
    <row r="2863" spans="1:26">
      <c r="A2863" t="s">
        <v>3729</v>
      </c>
      <c r="B2863" s="1">
        <v>45532</v>
      </c>
      <c r="C2863" t="s">
        <v>505</v>
      </c>
      <c r="D2863" t="s">
        <v>766</v>
      </c>
      <c r="E2863" t="s">
        <v>842</v>
      </c>
      <c r="F2863">
        <v>3</v>
      </c>
      <c r="G2863">
        <v>0.15</v>
      </c>
      <c r="H2863" t="s">
        <v>875</v>
      </c>
      <c r="I2863" s="4">
        <f>Table4[[#This Row],[Quantity]]*Table4[[#This Row],[UnitPrice]]</f>
        <v>3681.7200000000003</v>
      </c>
      <c r="J2863" s="4">
        <f>Table4[[#This Row],[Gross Revenue]]*(1-Table4[[#This Row],[Discount]])</f>
        <v>3129.462</v>
      </c>
      <c r="K2863" s="4">
        <f>Table4[[#This Row],[Quantity]]*Table4[[#This Row],[CostPrice]]</f>
        <v>2931.27</v>
      </c>
      <c r="L2863" s="4">
        <f>Table4[[#This Row],[Net Revenue]]-Table4[[#This Row],[Total Cost]]</f>
        <v>198.19200000000001</v>
      </c>
      <c r="M2863" t="str">
        <f>_xlfn.XLOOKUP(Table4[[#This Row],[ProductID]], Products!A:A,Products!B:B, "Not Found")</f>
        <v>Firm Dairy</v>
      </c>
      <c r="N2863" t="str">
        <f>TEXT(Table4[[#This Row],[Date]], "mmm")</f>
        <v>Aug</v>
      </c>
      <c r="O2863" t="str">
        <f>TEXT(Table4[[#This Row],[Date]], "yyyy")</f>
        <v>2024</v>
      </c>
      <c r="P2863" t="str">
        <f>_xlfn.XLOOKUP(Table4[[#This Row],[ProductID]],Products!A:A,Products!C:C, "Not Found")</f>
        <v>Groceries</v>
      </c>
      <c r="Q2863" t="str">
        <f>_xlfn.XLOOKUP(Table4[[#This Row],[ProductID]],Products!A:A,Products!D:D,"Not Found")</f>
        <v>Dairy</v>
      </c>
      <c r="R2863">
        <f>_xlfn.XLOOKUP(Table4[[#This Row],[ProductID]],Products!A:A,Products!E:E,"Not Found")</f>
        <v>1227.24</v>
      </c>
      <c r="S2863">
        <f>_xlfn.XLOOKUP(Table4[[#This Row],[ProductID]],Products!A:A,Products!F:F, "Not Found")</f>
        <v>977.09</v>
      </c>
      <c r="T2863" t="str">
        <f>_xlfn.XLOOKUP(Table4[[#This Row],[CustomerID]],Customers!A:A,Customers!D:D, "Not Found")</f>
        <v>M</v>
      </c>
      <c r="U2863" s="6">
        <f>_xlfn.XLOOKUP(Table4[[#This Row],[CustomerID]],Customers!A:A,Customers!E:E, "Not Found")</f>
        <v>21996</v>
      </c>
      <c r="V2863">
        <f ca="1">DATEDIF(Table4[[#This Row],[CustomerBirthday]], TODAY(), "Y")</f>
        <v>66</v>
      </c>
      <c r="W2863" t="str" cm="1">
        <f t="array" aca="1" ref="W2863" ca="1">_xlfn.IFS(Table4[[#This Row],[Age]]&lt;25, "Under 25",Table4[[#This Row],[Age]]=34, "25-34", Table4[[#This Row],[Age]]&lt;=49, "35-49", Table4[[#This Row],[Age]]&lt;=64, "50-64", Table4[[#This Row],[Age]]&gt;=65, "65+")</f>
        <v>65+</v>
      </c>
      <c r="X2863" t="str">
        <f>_xlfn.XLOOKUP(Table4[[#This Row],[StoreID]],Stores!A:A,Stores!B:B, "Not found")</f>
        <v>MegaMart Brianahaven</v>
      </c>
      <c r="Y2863" t="str">
        <f>_xlfn.XLOOKUP(Table4[[#This Row],[StoreID]],Stores!A:A,Stores!C:C, "Not Found")</f>
        <v>Brianahaven</v>
      </c>
      <c r="Z2863" t="str">
        <f>_xlfn.XLOOKUP(Table4[[#This Row],[StoreID]],Stores!A:A,Stores!D:D, "Not Found")</f>
        <v>North</v>
      </c>
    </row>
    <row r="2864" spans="1:26">
      <c r="A2864" t="s">
        <v>3730</v>
      </c>
      <c r="B2864" s="1">
        <v>45810</v>
      </c>
      <c r="C2864" t="s">
        <v>202</v>
      </c>
      <c r="D2864" t="s">
        <v>745</v>
      </c>
      <c r="E2864" t="s">
        <v>835</v>
      </c>
      <c r="F2864">
        <v>3</v>
      </c>
      <c r="G2864">
        <v>0.05</v>
      </c>
      <c r="H2864" t="s">
        <v>868</v>
      </c>
      <c r="I2864" s="4">
        <f>Table4[[#This Row],[Quantity]]*Table4[[#This Row],[UnitPrice]]</f>
        <v>3579.2699999999995</v>
      </c>
      <c r="J2864" s="4">
        <f>Table4[[#This Row],[Gross Revenue]]*(1-Table4[[#This Row],[Discount]])</f>
        <v>3400.3064999999992</v>
      </c>
      <c r="K2864" s="4">
        <f>Table4[[#This Row],[Quantity]]*Table4[[#This Row],[CostPrice]]</f>
        <v>2454.7200000000003</v>
      </c>
      <c r="L2864" s="4">
        <f>Table4[[#This Row],[Net Revenue]]-Table4[[#This Row],[Total Cost]]</f>
        <v>945.58649999999898</v>
      </c>
      <c r="M2864" t="str">
        <f>_xlfn.XLOOKUP(Table4[[#This Row],[ProductID]], Products!A:A,Products!B:B, "Not Found")</f>
        <v>Above Camera</v>
      </c>
      <c r="N2864" t="str">
        <f>TEXT(Table4[[#This Row],[Date]], "mmm")</f>
        <v>Jun</v>
      </c>
      <c r="O2864" t="str">
        <f>TEXT(Table4[[#This Row],[Date]], "yyyy")</f>
        <v>2025</v>
      </c>
      <c r="P2864" t="str">
        <f>_xlfn.XLOOKUP(Table4[[#This Row],[ProductID]],Products!A:A,Products!C:C, "Not Found")</f>
        <v>Electronics</v>
      </c>
      <c r="Q2864" t="str">
        <f>_xlfn.XLOOKUP(Table4[[#This Row],[ProductID]],Products!A:A,Products!D:D,"Not Found")</f>
        <v>Camera</v>
      </c>
      <c r="R2864">
        <f>_xlfn.XLOOKUP(Table4[[#This Row],[ProductID]],Products!A:A,Products!E:E,"Not Found")</f>
        <v>1193.0899999999999</v>
      </c>
      <c r="S2864">
        <f>_xlfn.XLOOKUP(Table4[[#This Row],[ProductID]],Products!A:A,Products!F:F, "Not Found")</f>
        <v>818.24</v>
      </c>
      <c r="T2864" t="str">
        <f>_xlfn.XLOOKUP(Table4[[#This Row],[CustomerID]],Customers!A:A,Customers!D:D, "Not Found")</f>
        <v>F</v>
      </c>
      <c r="U2864" s="6">
        <f>_xlfn.XLOOKUP(Table4[[#This Row],[CustomerID]],Customers!A:A,Customers!E:E, "Not Found")</f>
        <v>33492</v>
      </c>
      <c r="V2864">
        <f ca="1">DATEDIF(Table4[[#This Row],[CustomerBirthday]], TODAY(), "Y")</f>
        <v>34</v>
      </c>
      <c r="W2864" t="str" cm="1">
        <f t="array" aca="1" ref="W2864" ca="1">_xlfn.IFS(Table4[[#This Row],[Age]]&lt;25, "Under 25",Table4[[#This Row],[Age]]=34, "25-34", Table4[[#This Row],[Age]]&lt;=49, "35-49", Table4[[#This Row],[Age]]&lt;=64, "50-64", Table4[[#This Row],[Age]]&gt;=65, "65+")</f>
        <v>25-34</v>
      </c>
      <c r="X2864" t="str">
        <f>_xlfn.XLOOKUP(Table4[[#This Row],[StoreID]],Stores!A:A,Stores!B:B, "Not found")</f>
        <v>MegaMart Peckmouth</v>
      </c>
      <c r="Y2864" t="str">
        <f>_xlfn.XLOOKUP(Table4[[#This Row],[StoreID]],Stores!A:A,Stores!C:C, "Not Found")</f>
        <v>Peckmouth</v>
      </c>
      <c r="Z2864" t="str">
        <f>_xlfn.XLOOKUP(Table4[[#This Row],[StoreID]],Stores!A:A,Stores!D:D, "Not Found")</f>
        <v>East</v>
      </c>
    </row>
    <row r="2865" spans="1:26">
      <c r="A2865" t="s">
        <v>3731</v>
      </c>
      <c r="B2865" s="1">
        <v>45674</v>
      </c>
      <c r="C2865" t="s">
        <v>487</v>
      </c>
      <c r="D2865" t="s">
        <v>788</v>
      </c>
      <c r="E2865" t="s">
        <v>842</v>
      </c>
      <c r="F2865">
        <v>2</v>
      </c>
      <c r="G2865">
        <v>0.15</v>
      </c>
      <c r="H2865" t="s">
        <v>875</v>
      </c>
      <c r="I2865" s="4">
        <f>Table4[[#This Row],[Quantity]]*Table4[[#This Row],[UnitPrice]]</f>
        <v>2191.44</v>
      </c>
      <c r="J2865" s="4">
        <f>Table4[[#This Row],[Gross Revenue]]*(1-Table4[[#This Row],[Discount]])</f>
        <v>1862.7239999999999</v>
      </c>
      <c r="K2865" s="4">
        <f>Table4[[#This Row],[Quantity]]*Table4[[#This Row],[CostPrice]]</f>
        <v>1644.4</v>
      </c>
      <c r="L2865" s="4">
        <f>Table4[[#This Row],[Net Revenue]]-Table4[[#This Row],[Total Cost]]</f>
        <v>218.32399999999984</v>
      </c>
      <c r="M2865" t="str">
        <f>_xlfn.XLOOKUP(Table4[[#This Row],[ProductID]], Products!A:A,Products!B:B, "Not Found")</f>
        <v>Foot Snacks</v>
      </c>
      <c r="N2865" t="str">
        <f>TEXT(Table4[[#This Row],[Date]], "mmm")</f>
        <v>Jan</v>
      </c>
      <c r="O2865" t="str">
        <f>TEXT(Table4[[#This Row],[Date]], "yyyy")</f>
        <v>2025</v>
      </c>
      <c r="P2865" t="str">
        <f>_xlfn.XLOOKUP(Table4[[#This Row],[ProductID]],Products!A:A,Products!C:C, "Not Found")</f>
        <v>Groceries</v>
      </c>
      <c r="Q2865" t="str">
        <f>_xlfn.XLOOKUP(Table4[[#This Row],[ProductID]],Products!A:A,Products!D:D,"Not Found")</f>
        <v>Snacks</v>
      </c>
      <c r="R2865">
        <f>_xlfn.XLOOKUP(Table4[[#This Row],[ProductID]],Products!A:A,Products!E:E,"Not Found")</f>
        <v>1095.72</v>
      </c>
      <c r="S2865">
        <f>_xlfn.XLOOKUP(Table4[[#This Row],[ProductID]],Products!A:A,Products!F:F, "Not Found")</f>
        <v>822.2</v>
      </c>
      <c r="T2865" t="str">
        <f>_xlfn.XLOOKUP(Table4[[#This Row],[CustomerID]],Customers!A:A,Customers!D:D, "Not Found")</f>
        <v>M</v>
      </c>
      <c r="U2865" s="6">
        <f>_xlfn.XLOOKUP(Table4[[#This Row],[CustomerID]],Customers!A:A,Customers!E:E, "Not Found")</f>
        <v>22750</v>
      </c>
      <c r="V2865">
        <f ca="1">DATEDIF(Table4[[#This Row],[CustomerBirthday]], TODAY(), "Y")</f>
        <v>64</v>
      </c>
      <c r="W2865" t="str" cm="1">
        <f t="array" aca="1" ref="W2865" ca="1">_xlfn.IFS(Table4[[#This Row],[Age]]&lt;25, "Under 25",Table4[[#This Row],[Age]]=34, "25-34", Table4[[#This Row],[Age]]&lt;=49, "35-49", Table4[[#This Row],[Age]]&lt;=64, "50-64", Table4[[#This Row],[Age]]&gt;=65, "65+")</f>
        <v>50-64</v>
      </c>
      <c r="X2865" t="str">
        <f>_xlfn.XLOOKUP(Table4[[#This Row],[StoreID]],Stores!A:A,Stores!B:B, "Not found")</f>
        <v>MegaMart Brianahaven</v>
      </c>
      <c r="Y2865" t="str">
        <f>_xlfn.XLOOKUP(Table4[[#This Row],[StoreID]],Stores!A:A,Stores!C:C, "Not Found")</f>
        <v>Brianahaven</v>
      </c>
      <c r="Z2865" t="str">
        <f>_xlfn.XLOOKUP(Table4[[#This Row],[StoreID]],Stores!A:A,Stores!D:D, "Not Found")</f>
        <v>North</v>
      </c>
    </row>
    <row r="2866" spans="1:26">
      <c r="A2866" t="s">
        <v>3732</v>
      </c>
      <c r="B2866" s="1">
        <v>45714</v>
      </c>
      <c r="C2866" t="s">
        <v>630</v>
      </c>
      <c r="D2866" t="s">
        <v>818</v>
      </c>
      <c r="E2866" t="s">
        <v>835</v>
      </c>
      <c r="F2866">
        <v>4</v>
      </c>
      <c r="G2866">
        <v>0.05</v>
      </c>
      <c r="H2866" t="s">
        <v>865</v>
      </c>
      <c r="I2866" s="4">
        <f>Table4[[#This Row],[Quantity]]*Table4[[#This Row],[UnitPrice]]</f>
        <v>4661.4799999999996</v>
      </c>
      <c r="J2866" s="4">
        <f>Table4[[#This Row],[Gross Revenue]]*(1-Table4[[#This Row],[Discount]])</f>
        <v>4428.405999999999</v>
      </c>
      <c r="K2866" s="4">
        <f>Table4[[#This Row],[Quantity]]*Table4[[#This Row],[CostPrice]]</f>
        <v>3706.2</v>
      </c>
      <c r="L2866" s="4">
        <f>Table4[[#This Row],[Net Revenue]]-Table4[[#This Row],[Total Cost]]</f>
        <v>722.20599999999922</v>
      </c>
      <c r="M2866" t="str">
        <f>_xlfn.XLOOKUP(Table4[[#This Row],[ProductID]], Products!A:A,Products!B:B, "Not Found")</f>
        <v>Nature Clothing</v>
      </c>
      <c r="N2866" t="str">
        <f>TEXT(Table4[[#This Row],[Date]], "mmm")</f>
        <v>Feb</v>
      </c>
      <c r="O2866" t="str">
        <f>TEXT(Table4[[#This Row],[Date]], "yyyy")</f>
        <v>2025</v>
      </c>
      <c r="P2866" t="str">
        <f>_xlfn.XLOOKUP(Table4[[#This Row],[ProductID]],Products!A:A,Products!C:C, "Not Found")</f>
        <v>Fashion</v>
      </c>
      <c r="Q2866" t="str">
        <f>_xlfn.XLOOKUP(Table4[[#This Row],[ProductID]],Products!A:A,Products!D:D,"Not Found")</f>
        <v>Clothing</v>
      </c>
      <c r="R2866">
        <f>_xlfn.XLOOKUP(Table4[[#This Row],[ProductID]],Products!A:A,Products!E:E,"Not Found")</f>
        <v>1165.3699999999999</v>
      </c>
      <c r="S2866">
        <f>_xlfn.XLOOKUP(Table4[[#This Row],[ProductID]],Products!A:A,Products!F:F, "Not Found")</f>
        <v>926.55</v>
      </c>
      <c r="T2866" t="str">
        <f>_xlfn.XLOOKUP(Table4[[#This Row],[CustomerID]],Customers!A:A,Customers!D:D, "Not Found")</f>
        <v>F</v>
      </c>
      <c r="U2866" s="6">
        <f>_xlfn.XLOOKUP(Table4[[#This Row],[CustomerID]],Customers!A:A,Customers!E:E, "Not Found")</f>
        <v>22255</v>
      </c>
      <c r="V2866">
        <f ca="1">DATEDIF(Table4[[#This Row],[CustomerBirthday]], TODAY(), "Y")</f>
        <v>65</v>
      </c>
      <c r="W2866" t="str" cm="1">
        <f t="array" aca="1" ref="W2866" ca="1">_xlfn.IFS(Table4[[#This Row],[Age]]&lt;25, "Under 25",Table4[[#This Row],[Age]]=34, "25-34", Table4[[#This Row],[Age]]&lt;=49, "35-49", Table4[[#This Row],[Age]]&lt;=64, "50-64", Table4[[#This Row],[Age]]&gt;=65, "65+")</f>
        <v>65+</v>
      </c>
      <c r="X2866" t="str">
        <f>_xlfn.XLOOKUP(Table4[[#This Row],[StoreID]],Stores!A:A,Stores!B:B, "Not found")</f>
        <v>MegaMart Peckmouth</v>
      </c>
      <c r="Y2866" t="str">
        <f>_xlfn.XLOOKUP(Table4[[#This Row],[StoreID]],Stores!A:A,Stores!C:C, "Not Found")</f>
        <v>Peckmouth</v>
      </c>
      <c r="Z2866" t="str">
        <f>_xlfn.XLOOKUP(Table4[[#This Row],[StoreID]],Stores!A:A,Stores!D:D, "Not Found")</f>
        <v>East</v>
      </c>
    </row>
    <row r="2867" spans="1:26">
      <c r="A2867" t="s">
        <v>3733</v>
      </c>
      <c r="B2867" s="1">
        <v>45244</v>
      </c>
      <c r="C2867" t="s">
        <v>673</v>
      </c>
      <c r="D2867" t="s">
        <v>745</v>
      </c>
      <c r="E2867" t="s">
        <v>846</v>
      </c>
      <c r="F2867">
        <v>2</v>
      </c>
      <c r="G2867">
        <v>0.15</v>
      </c>
      <c r="H2867" t="s">
        <v>871</v>
      </c>
      <c r="I2867" s="4">
        <f>Table4[[#This Row],[Quantity]]*Table4[[#This Row],[UnitPrice]]</f>
        <v>2386.1799999999998</v>
      </c>
      <c r="J2867" s="4">
        <f>Table4[[#This Row],[Gross Revenue]]*(1-Table4[[#This Row],[Discount]])</f>
        <v>2028.2529999999997</v>
      </c>
      <c r="K2867" s="4">
        <f>Table4[[#This Row],[Quantity]]*Table4[[#This Row],[CostPrice]]</f>
        <v>1636.48</v>
      </c>
      <c r="L2867" s="4">
        <f>Table4[[#This Row],[Net Revenue]]-Table4[[#This Row],[Total Cost]]</f>
        <v>391.77299999999968</v>
      </c>
      <c r="M2867" t="str">
        <f>_xlfn.XLOOKUP(Table4[[#This Row],[ProductID]], Products!A:A,Products!B:B, "Not Found")</f>
        <v>Above Camera</v>
      </c>
      <c r="N2867" t="str">
        <f>TEXT(Table4[[#This Row],[Date]], "mmm")</f>
        <v>Nov</v>
      </c>
      <c r="O2867" t="str">
        <f>TEXT(Table4[[#This Row],[Date]], "yyyy")</f>
        <v>2023</v>
      </c>
      <c r="P2867" t="str">
        <f>_xlfn.XLOOKUP(Table4[[#This Row],[ProductID]],Products!A:A,Products!C:C, "Not Found")</f>
        <v>Electronics</v>
      </c>
      <c r="Q2867" t="str">
        <f>_xlfn.XLOOKUP(Table4[[#This Row],[ProductID]],Products!A:A,Products!D:D,"Not Found")</f>
        <v>Camera</v>
      </c>
      <c r="R2867">
        <f>_xlfn.XLOOKUP(Table4[[#This Row],[ProductID]],Products!A:A,Products!E:E,"Not Found")</f>
        <v>1193.0899999999999</v>
      </c>
      <c r="S2867">
        <f>_xlfn.XLOOKUP(Table4[[#This Row],[ProductID]],Products!A:A,Products!F:F, "Not Found")</f>
        <v>818.24</v>
      </c>
      <c r="T2867" t="str">
        <f>_xlfn.XLOOKUP(Table4[[#This Row],[CustomerID]],Customers!A:A,Customers!D:D, "Not Found")</f>
        <v>F</v>
      </c>
      <c r="U2867" s="6">
        <f>_xlfn.XLOOKUP(Table4[[#This Row],[CustomerID]],Customers!A:A,Customers!E:E, "Not Found")</f>
        <v>21380</v>
      </c>
      <c r="V2867">
        <f ca="1">DATEDIF(Table4[[#This Row],[CustomerBirthday]], TODAY(), "Y")</f>
        <v>68</v>
      </c>
      <c r="W2867" t="str" cm="1">
        <f t="array" aca="1" ref="W2867" ca="1">_xlfn.IFS(Table4[[#This Row],[Age]]&lt;25, "Under 25",Table4[[#This Row],[Age]]=34, "25-34", Table4[[#This Row],[Age]]&lt;=49, "35-49", Table4[[#This Row],[Age]]&lt;=64, "50-64", Table4[[#This Row],[Age]]&gt;=65, "65+")</f>
        <v>65+</v>
      </c>
      <c r="X2867" t="str">
        <f>_xlfn.XLOOKUP(Table4[[#This Row],[StoreID]],Stores!A:A,Stores!B:B, "Not found")</f>
        <v>MegaMart Johnmouth</v>
      </c>
      <c r="Y2867" t="str">
        <f>_xlfn.XLOOKUP(Table4[[#This Row],[StoreID]],Stores!A:A,Stores!C:C, "Not Found")</f>
        <v>Johnmouth</v>
      </c>
      <c r="Z2867" t="str">
        <f>_xlfn.XLOOKUP(Table4[[#This Row],[StoreID]],Stores!A:A,Stores!D:D, "Not Found")</f>
        <v>East</v>
      </c>
    </row>
    <row r="2868" spans="1:26">
      <c r="A2868" t="s">
        <v>3734</v>
      </c>
      <c r="B2868" s="1">
        <v>45285</v>
      </c>
      <c r="C2868" t="s">
        <v>151</v>
      </c>
      <c r="D2868" t="s">
        <v>739</v>
      </c>
      <c r="E2868" t="s">
        <v>842</v>
      </c>
      <c r="F2868">
        <v>3</v>
      </c>
      <c r="G2868">
        <v>0.15</v>
      </c>
      <c r="H2868" t="s">
        <v>871</v>
      </c>
      <c r="I2868" s="4">
        <f>Table4[[#This Row],[Quantity]]*Table4[[#This Row],[UnitPrice]]</f>
        <v>3582.3599999999997</v>
      </c>
      <c r="J2868" s="4">
        <f>Table4[[#This Row],[Gross Revenue]]*(1-Table4[[#This Row],[Discount]])</f>
        <v>3045.0059999999999</v>
      </c>
      <c r="K2868" s="4">
        <f>Table4[[#This Row],[Quantity]]*Table4[[#This Row],[CostPrice]]</f>
        <v>2516.8500000000004</v>
      </c>
      <c r="L2868" s="4">
        <f>Table4[[#This Row],[Net Revenue]]-Table4[[#This Row],[Total Cost]]</f>
        <v>528.15599999999949</v>
      </c>
      <c r="M2868" t="str">
        <f>_xlfn.XLOOKUP(Table4[[#This Row],[ProductID]], Products!A:A,Products!B:B, "Not Found")</f>
        <v>Step Smartphone</v>
      </c>
      <c r="N2868" t="str">
        <f>TEXT(Table4[[#This Row],[Date]], "mmm")</f>
        <v>Dec</v>
      </c>
      <c r="O2868" t="str">
        <f>TEXT(Table4[[#This Row],[Date]], "yyyy")</f>
        <v>2023</v>
      </c>
      <c r="P2868" t="str">
        <f>_xlfn.XLOOKUP(Table4[[#This Row],[ProductID]],Products!A:A,Products!C:C, "Not Found")</f>
        <v>Electronics</v>
      </c>
      <c r="Q2868" t="str">
        <f>_xlfn.XLOOKUP(Table4[[#This Row],[ProductID]],Products!A:A,Products!D:D,"Not Found")</f>
        <v>Smartphone</v>
      </c>
      <c r="R2868">
        <f>_xlfn.XLOOKUP(Table4[[#This Row],[ProductID]],Products!A:A,Products!E:E,"Not Found")</f>
        <v>1194.1199999999999</v>
      </c>
      <c r="S2868">
        <f>_xlfn.XLOOKUP(Table4[[#This Row],[ProductID]],Products!A:A,Products!F:F, "Not Found")</f>
        <v>838.95</v>
      </c>
      <c r="T2868" t="str">
        <f>_xlfn.XLOOKUP(Table4[[#This Row],[CustomerID]],Customers!A:A,Customers!D:D, "Not Found")</f>
        <v>F</v>
      </c>
      <c r="U2868" s="6">
        <f>_xlfn.XLOOKUP(Table4[[#This Row],[CustomerID]],Customers!A:A,Customers!E:E, "Not Found")</f>
        <v>35371</v>
      </c>
      <c r="V2868">
        <f ca="1">DATEDIF(Table4[[#This Row],[CustomerBirthday]], TODAY(), "Y")</f>
        <v>29</v>
      </c>
      <c r="W2868" t="str" cm="1">
        <f t="array" aca="1" ref="W2868" ca="1">_xlfn.IFS(Table4[[#This Row],[Age]]&lt;25, "Under 25",Table4[[#This Row],[Age]]=34, "25-34", Table4[[#This Row],[Age]]&lt;=49, "35-49", Table4[[#This Row],[Age]]&lt;=64, "50-64", Table4[[#This Row],[Age]]&gt;=65, "65+")</f>
        <v>35-49</v>
      </c>
      <c r="X2868" t="str">
        <f>_xlfn.XLOOKUP(Table4[[#This Row],[StoreID]],Stores!A:A,Stores!B:B, "Not found")</f>
        <v>MegaMart Brianahaven</v>
      </c>
      <c r="Y2868" t="str">
        <f>_xlfn.XLOOKUP(Table4[[#This Row],[StoreID]],Stores!A:A,Stores!C:C, "Not Found")</f>
        <v>Brianahaven</v>
      </c>
      <c r="Z2868" t="str">
        <f>_xlfn.XLOOKUP(Table4[[#This Row],[StoreID]],Stores!A:A,Stores!D:D, "Not Found")</f>
        <v>North</v>
      </c>
    </row>
    <row r="2869" spans="1:26">
      <c r="A2869" t="s">
        <v>3735</v>
      </c>
      <c r="B2869" s="1">
        <v>45415</v>
      </c>
      <c r="C2869" t="s">
        <v>670</v>
      </c>
      <c r="D2869" t="s">
        <v>766</v>
      </c>
      <c r="E2869" t="s">
        <v>835</v>
      </c>
      <c r="F2869">
        <v>4</v>
      </c>
      <c r="G2869">
        <v>0.1</v>
      </c>
      <c r="H2869" t="s">
        <v>875</v>
      </c>
      <c r="I2869" s="4">
        <f>Table4[[#This Row],[Quantity]]*Table4[[#This Row],[UnitPrice]]</f>
        <v>4908.96</v>
      </c>
      <c r="J2869" s="4">
        <f>Table4[[#This Row],[Gross Revenue]]*(1-Table4[[#This Row],[Discount]])</f>
        <v>4418.0640000000003</v>
      </c>
      <c r="K2869" s="4">
        <f>Table4[[#This Row],[Quantity]]*Table4[[#This Row],[CostPrice]]</f>
        <v>3908.36</v>
      </c>
      <c r="L2869" s="4">
        <f>Table4[[#This Row],[Net Revenue]]-Table4[[#This Row],[Total Cost]]</f>
        <v>509.70400000000018</v>
      </c>
      <c r="M2869" t="str">
        <f>_xlfn.XLOOKUP(Table4[[#This Row],[ProductID]], Products!A:A,Products!B:B, "Not Found")</f>
        <v>Firm Dairy</v>
      </c>
      <c r="N2869" t="str">
        <f>TEXT(Table4[[#This Row],[Date]], "mmm")</f>
        <v>May</v>
      </c>
      <c r="O2869" t="str">
        <f>TEXT(Table4[[#This Row],[Date]], "yyyy")</f>
        <v>2024</v>
      </c>
      <c r="P2869" t="str">
        <f>_xlfn.XLOOKUP(Table4[[#This Row],[ProductID]],Products!A:A,Products!C:C, "Not Found")</f>
        <v>Groceries</v>
      </c>
      <c r="Q2869" t="str">
        <f>_xlfn.XLOOKUP(Table4[[#This Row],[ProductID]],Products!A:A,Products!D:D,"Not Found")</f>
        <v>Dairy</v>
      </c>
      <c r="R2869">
        <f>_xlfn.XLOOKUP(Table4[[#This Row],[ProductID]],Products!A:A,Products!E:E,"Not Found")</f>
        <v>1227.24</v>
      </c>
      <c r="S2869">
        <f>_xlfn.XLOOKUP(Table4[[#This Row],[ProductID]],Products!A:A,Products!F:F, "Not Found")</f>
        <v>977.09</v>
      </c>
      <c r="T2869" t="str">
        <f>_xlfn.XLOOKUP(Table4[[#This Row],[CustomerID]],Customers!A:A,Customers!D:D, "Not Found")</f>
        <v>M</v>
      </c>
      <c r="U2869" s="6">
        <f>_xlfn.XLOOKUP(Table4[[#This Row],[CustomerID]],Customers!A:A,Customers!E:E, "Not Found")</f>
        <v>24703</v>
      </c>
      <c r="V2869">
        <f ca="1">DATEDIF(Table4[[#This Row],[CustomerBirthday]], TODAY(), "Y")</f>
        <v>58</v>
      </c>
      <c r="W2869" t="str" cm="1">
        <f t="array" aca="1" ref="W2869" ca="1">_xlfn.IFS(Table4[[#This Row],[Age]]&lt;25, "Under 25",Table4[[#This Row],[Age]]=34, "25-34", Table4[[#This Row],[Age]]&lt;=49, "35-49", Table4[[#This Row],[Age]]&lt;=64, "50-64", Table4[[#This Row],[Age]]&gt;=65, "65+")</f>
        <v>50-64</v>
      </c>
      <c r="X2869" t="str">
        <f>_xlfn.XLOOKUP(Table4[[#This Row],[StoreID]],Stores!A:A,Stores!B:B, "Not found")</f>
        <v>MegaMart Peckmouth</v>
      </c>
      <c r="Y2869" t="str">
        <f>_xlfn.XLOOKUP(Table4[[#This Row],[StoreID]],Stores!A:A,Stores!C:C, "Not Found")</f>
        <v>Peckmouth</v>
      </c>
      <c r="Z2869" t="str">
        <f>_xlfn.XLOOKUP(Table4[[#This Row],[StoreID]],Stores!A:A,Stores!D:D, "Not Found")</f>
        <v>East</v>
      </c>
    </row>
    <row r="2870" spans="1:26">
      <c r="A2870" t="s">
        <v>3736</v>
      </c>
      <c r="B2870" s="1">
        <v>45445</v>
      </c>
      <c r="C2870" t="s">
        <v>618</v>
      </c>
      <c r="D2870" t="s">
        <v>722</v>
      </c>
      <c r="E2870" t="s">
        <v>831</v>
      </c>
      <c r="F2870">
        <v>1</v>
      </c>
      <c r="G2870">
        <v>0</v>
      </c>
      <c r="H2870" t="s">
        <v>875</v>
      </c>
      <c r="I2870" s="4">
        <f>Table4[[#This Row],[Quantity]]*Table4[[#This Row],[UnitPrice]]</f>
        <v>1853.77</v>
      </c>
      <c r="J2870" s="4">
        <f>Table4[[#This Row],[Gross Revenue]]*(1-Table4[[#This Row],[Discount]])</f>
        <v>1853.77</v>
      </c>
      <c r="K2870" s="4">
        <f>Table4[[#This Row],[Quantity]]*Table4[[#This Row],[CostPrice]]</f>
        <v>1363.52</v>
      </c>
      <c r="L2870" s="4">
        <f>Table4[[#This Row],[Net Revenue]]-Table4[[#This Row],[Total Cost]]</f>
        <v>490.25</v>
      </c>
      <c r="M2870" t="str">
        <f>_xlfn.XLOOKUP(Table4[[#This Row],[ProductID]], Products!A:A,Products!B:B, "Not Found")</f>
        <v>Four Accessories</v>
      </c>
      <c r="N2870" t="str">
        <f>TEXT(Table4[[#This Row],[Date]], "mmm")</f>
        <v>Jun</v>
      </c>
      <c r="O2870" t="str">
        <f>TEXT(Table4[[#This Row],[Date]], "yyyy")</f>
        <v>2024</v>
      </c>
      <c r="P2870" t="str">
        <f>_xlfn.XLOOKUP(Table4[[#This Row],[ProductID]],Products!A:A,Products!C:C, "Not Found")</f>
        <v>Fashion</v>
      </c>
      <c r="Q2870" t="str">
        <f>_xlfn.XLOOKUP(Table4[[#This Row],[ProductID]],Products!A:A,Products!D:D,"Not Found")</f>
        <v>Accessories</v>
      </c>
      <c r="R2870">
        <f>_xlfn.XLOOKUP(Table4[[#This Row],[ProductID]],Products!A:A,Products!E:E,"Not Found")</f>
        <v>1853.77</v>
      </c>
      <c r="S2870">
        <f>_xlfn.XLOOKUP(Table4[[#This Row],[ProductID]],Products!A:A,Products!F:F, "Not Found")</f>
        <v>1363.52</v>
      </c>
      <c r="T2870" t="str">
        <f>_xlfn.XLOOKUP(Table4[[#This Row],[CustomerID]],Customers!A:A,Customers!D:D, "Not Found")</f>
        <v>M</v>
      </c>
      <c r="U2870" s="6">
        <f>_xlfn.XLOOKUP(Table4[[#This Row],[CustomerID]],Customers!A:A,Customers!E:E, "Not Found")</f>
        <v>38540</v>
      </c>
      <c r="V2870">
        <f ca="1">DATEDIF(Table4[[#This Row],[CustomerBirthday]], TODAY(), "Y")</f>
        <v>21</v>
      </c>
      <c r="W2870" t="str" cm="1">
        <f t="array" aca="1" ref="W2870" ca="1">_xlfn.IFS(Table4[[#This Row],[Age]]&lt;25, "Under 25",Table4[[#This Row],[Age]]=34, "25-34", Table4[[#This Row],[Age]]&lt;=49, "35-49", Table4[[#This Row],[Age]]&lt;=64, "50-64", Table4[[#This Row],[Age]]&gt;=65, "65+")</f>
        <v>Under 25</v>
      </c>
      <c r="X2870" t="str">
        <f>_xlfn.XLOOKUP(Table4[[#This Row],[StoreID]],Stores!A:A,Stores!B:B, "Not found")</f>
        <v>MegaMart Jimenezborough</v>
      </c>
      <c r="Y2870" t="str">
        <f>_xlfn.XLOOKUP(Table4[[#This Row],[StoreID]],Stores!A:A,Stores!C:C, "Not Found")</f>
        <v>Jimenezborough</v>
      </c>
      <c r="Z2870" t="str">
        <f>_xlfn.XLOOKUP(Table4[[#This Row],[StoreID]],Stores!A:A,Stores!D:D, "Not Found")</f>
        <v>South</v>
      </c>
    </row>
    <row r="2871" spans="1:26">
      <c r="A2871" t="s">
        <v>3737</v>
      </c>
      <c r="B2871" s="1">
        <v>45382</v>
      </c>
      <c r="C2871" t="s">
        <v>15</v>
      </c>
      <c r="D2871" t="s">
        <v>725</v>
      </c>
      <c r="E2871" t="s">
        <v>831</v>
      </c>
      <c r="F2871">
        <v>3</v>
      </c>
      <c r="G2871">
        <v>0</v>
      </c>
      <c r="H2871" t="s">
        <v>865</v>
      </c>
      <c r="I2871" s="4">
        <f>Table4[[#This Row],[Quantity]]*Table4[[#This Row],[UnitPrice]]</f>
        <v>4188.66</v>
      </c>
      <c r="J2871" s="4">
        <f>Table4[[#This Row],[Gross Revenue]]*(1-Table4[[#This Row],[Discount]])</f>
        <v>4188.66</v>
      </c>
      <c r="K2871" s="4">
        <f>Table4[[#This Row],[Quantity]]*Table4[[#This Row],[CostPrice]]</f>
        <v>3012.27</v>
      </c>
      <c r="L2871" s="4">
        <f>Table4[[#This Row],[Net Revenue]]-Table4[[#This Row],[Total Cost]]</f>
        <v>1176.3899999999999</v>
      </c>
      <c r="M2871" t="str">
        <f>_xlfn.XLOOKUP(Table4[[#This Row],[ProductID]], Products!A:A,Products!B:B, "Not Found")</f>
        <v>Knowledge Bags</v>
      </c>
      <c r="N2871" t="str">
        <f>TEXT(Table4[[#This Row],[Date]], "mmm")</f>
        <v>Mar</v>
      </c>
      <c r="O2871" t="str">
        <f>TEXT(Table4[[#This Row],[Date]], "yyyy")</f>
        <v>2024</v>
      </c>
      <c r="P2871" t="str">
        <f>_xlfn.XLOOKUP(Table4[[#This Row],[ProductID]],Products!A:A,Products!C:C, "Not Found")</f>
        <v>Fashion</v>
      </c>
      <c r="Q2871" t="str">
        <f>_xlfn.XLOOKUP(Table4[[#This Row],[ProductID]],Products!A:A,Products!D:D,"Not Found")</f>
        <v>Bags</v>
      </c>
      <c r="R2871">
        <f>_xlfn.XLOOKUP(Table4[[#This Row],[ProductID]],Products!A:A,Products!E:E,"Not Found")</f>
        <v>1396.22</v>
      </c>
      <c r="S2871">
        <f>_xlfn.XLOOKUP(Table4[[#This Row],[ProductID]],Products!A:A,Products!F:F, "Not Found")</f>
        <v>1004.09</v>
      </c>
      <c r="T2871" t="str">
        <f>_xlfn.XLOOKUP(Table4[[#This Row],[CustomerID]],Customers!A:A,Customers!D:D, "Not Found")</f>
        <v>F</v>
      </c>
      <c r="U2871" s="6">
        <f>_xlfn.XLOOKUP(Table4[[#This Row],[CustomerID]],Customers!A:A,Customers!E:E, "Not Found")</f>
        <v>38461</v>
      </c>
      <c r="V2871">
        <f ca="1">DATEDIF(Table4[[#This Row],[CustomerBirthday]], TODAY(), "Y")</f>
        <v>21</v>
      </c>
      <c r="W2871" t="str" cm="1">
        <f t="array" aca="1" ref="W2871" ca="1">_xlfn.IFS(Table4[[#This Row],[Age]]&lt;25, "Under 25",Table4[[#This Row],[Age]]=34, "25-34", Table4[[#This Row],[Age]]&lt;=49, "35-49", Table4[[#This Row],[Age]]&lt;=64, "50-64", Table4[[#This Row],[Age]]&gt;=65, "65+")</f>
        <v>Under 25</v>
      </c>
      <c r="X2871" t="str">
        <f>_xlfn.XLOOKUP(Table4[[#This Row],[StoreID]],Stores!A:A,Stores!B:B, "Not found")</f>
        <v>MegaMart Jimenezborough</v>
      </c>
      <c r="Y2871" t="str">
        <f>_xlfn.XLOOKUP(Table4[[#This Row],[StoreID]],Stores!A:A,Stores!C:C, "Not Found")</f>
        <v>Jimenezborough</v>
      </c>
      <c r="Z2871" t="str">
        <f>_xlfn.XLOOKUP(Table4[[#This Row],[StoreID]],Stores!A:A,Stores!D:D, "Not Found")</f>
        <v>South</v>
      </c>
    </row>
    <row r="2872" spans="1:26">
      <c r="A2872" t="s">
        <v>3738</v>
      </c>
      <c r="B2872" s="1">
        <v>45329</v>
      </c>
      <c r="C2872" t="s">
        <v>347</v>
      </c>
      <c r="D2872" t="s">
        <v>745</v>
      </c>
      <c r="E2872" t="s">
        <v>835</v>
      </c>
      <c r="F2872">
        <v>2</v>
      </c>
      <c r="G2872">
        <v>0.05</v>
      </c>
      <c r="H2872" t="s">
        <v>865</v>
      </c>
      <c r="I2872" s="4">
        <f>Table4[[#This Row],[Quantity]]*Table4[[#This Row],[UnitPrice]]</f>
        <v>2386.1799999999998</v>
      </c>
      <c r="J2872" s="4">
        <f>Table4[[#This Row],[Gross Revenue]]*(1-Table4[[#This Row],[Discount]])</f>
        <v>2266.8709999999996</v>
      </c>
      <c r="K2872" s="4">
        <f>Table4[[#This Row],[Quantity]]*Table4[[#This Row],[CostPrice]]</f>
        <v>1636.48</v>
      </c>
      <c r="L2872" s="4">
        <f>Table4[[#This Row],[Net Revenue]]-Table4[[#This Row],[Total Cost]]</f>
        <v>630.39099999999962</v>
      </c>
      <c r="M2872" t="str">
        <f>_xlfn.XLOOKUP(Table4[[#This Row],[ProductID]], Products!A:A,Products!B:B, "Not Found")</f>
        <v>Above Camera</v>
      </c>
      <c r="N2872" t="str">
        <f>TEXT(Table4[[#This Row],[Date]], "mmm")</f>
        <v>Feb</v>
      </c>
      <c r="O2872" t="str">
        <f>TEXT(Table4[[#This Row],[Date]], "yyyy")</f>
        <v>2024</v>
      </c>
      <c r="P2872" t="str">
        <f>_xlfn.XLOOKUP(Table4[[#This Row],[ProductID]],Products!A:A,Products!C:C, "Not Found")</f>
        <v>Electronics</v>
      </c>
      <c r="Q2872" t="str">
        <f>_xlfn.XLOOKUP(Table4[[#This Row],[ProductID]],Products!A:A,Products!D:D,"Not Found")</f>
        <v>Camera</v>
      </c>
      <c r="R2872">
        <f>_xlfn.XLOOKUP(Table4[[#This Row],[ProductID]],Products!A:A,Products!E:E,"Not Found")</f>
        <v>1193.0899999999999</v>
      </c>
      <c r="S2872">
        <f>_xlfn.XLOOKUP(Table4[[#This Row],[ProductID]],Products!A:A,Products!F:F, "Not Found")</f>
        <v>818.24</v>
      </c>
      <c r="T2872" t="str">
        <f>_xlfn.XLOOKUP(Table4[[#This Row],[CustomerID]],Customers!A:A,Customers!D:D, "Not Found")</f>
        <v>F</v>
      </c>
      <c r="U2872" s="6">
        <f>_xlfn.XLOOKUP(Table4[[#This Row],[CustomerID]],Customers!A:A,Customers!E:E, "Not Found")</f>
        <v>37223</v>
      </c>
      <c r="V2872">
        <f ca="1">DATEDIF(Table4[[#This Row],[CustomerBirthday]], TODAY(), "Y")</f>
        <v>24</v>
      </c>
      <c r="W2872" t="str" cm="1">
        <f t="array" aca="1" ref="W2872" ca="1">_xlfn.IFS(Table4[[#This Row],[Age]]&lt;25, "Under 25",Table4[[#This Row],[Age]]=34, "25-34", Table4[[#This Row],[Age]]&lt;=49, "35-49", Table4[[#This Row],[Age]]&lt;=64, "50-64", Table4[[#This Row],[Age]]&gt;=65, "65+")</f>
        <v>Under 25</v>
      </c>
      <c r="X2872" t="str">
        <f>_xlfn.XLOOKUP(Table4[[#This Row],[StoreID]],Stores!A:A,Stores!B:B, "Not found")</f>
        <v>MegaMart Peckmouth</v>
      </c>
      <c r="Y2872" t="str">
        <f>_xlfn.XLOOKUP(Table4[[#This Row],[StoreID]],Stores!A:A,Stores!C:C, "Not Found")</f>
        <v>Peckmouth</v>
      </c>
      <c r="Z2872" t="str">
        <f>_xlfn.XLOOKUP(Table4[[#This Row],[StoreID]],Stores!A:A,Stores!D:D, "Not Found")</f>
        <v>East</v>
      </c>
    </row>
    <row r="2873" spans="1:26">
      <c r="A2873" t="s">
        <v>3739</v>
      </c>
      <c r="B2873" s="1">
        <v>45449</v>
      </c>
      <c r="C2873" t="s">
        <v>71</v>
      </c>
      <c r="D2873" t="s">
        <v>814</v>
      </c>
      <c r="E2873" t="s">
        <v>839</v>
      </c>
      <c r="F2873">
        <v>5</v>
      </c>
      <c r="G2873">
        <v>0.1</v>
      </c>
      <c r="H2873" t="s">
        <v>868</v>
      </c>
      <c r="I2873" s="4">
        <f>Table4[[#This Row],[Quantity]]*Table4[[#This Row],[UnitPrice]]</f>
        <v>6432.75</v>
      </c>
      <c r="J2873" s="4">
        <f>Table4[[#This Row],[Gross Revenue]]*(1-Table4[[#This Row],[Discount]])</f>
        <v>5789.4750000000004</v>
      </c>
      <c r="K2873" s="4">
        <f>Table4[[#This Row],[Quantity]]*Table4[[#This Row],[CostPrice]]</f>
        <v>3987.7</v>
      </c>
      <c r="L2873" s="4">
        <f>Table4[[#This Row],[Net Revenue]]-Table4[[#This Row],[Total Cost]]</f>
        <v>1801.7750000000005</v>
      </c>
      <c r="M2873" t="str">
        <f>_xlfn.XLOOKUP(Table4[[#This Row],[ProductID]], Products!A:A,Products!B:B, "Not Found")</f>
        <v>Least Accessories</v>
      </c>
      <c r="N2873" t="str">
        <f>TEXT(Table4[[#This Row],[Date]], "mmm")</f>
        <v>Jun</v>
      </c>
      <c r="O2873" t="str">
        <f>TEXT(Table4[[#This Row],[Date]], "yyyy")</f>
        <v>2024</v>
      </c>
      <c r="P2873" t="str">
        <f>_xlfn.XLOOKUP(Table4[[#This Row],[ProductID]],Products!A:A,Products!C:C, "Not Found")</f>
        <v>Fashion</v>
      </c>
      <c r="Q2873" t="str">
        <f>_xlfn.XLOOKUP(Table4[[#This Row],[ProductID]],Products!A:A,Products!D:D,"Not Found")</f>
        <v>Accessories</v>
      </c>
      <c r="R2873">
        <f>_xlfn.XLOOKUP(Table4[[#This Row],[ProductID]],Products!A:A,Products!E:E,"Not Found")</f>
        <v>1286.55</v>
      </c>
      <c r="S2873">
        <f>_xlfn.XLOOKUP(Table4[[#This Row],[ProductID]],Products!A:A,Products!F:F, "Not Found")</f>
        <v>797.54</v>
      </c>
      <c r="T2873" t="str">
        <f>_xlfn.XLOOKUP(Table4[[#This Row],[CustomerID]],Customers!A:A,Customers!D:D, "Not Found")</f>
        <v>F</v>
      </c>
      <c r="U2873" s="6">
        <f>_xlfn.XLOOKUP(Table4[[#This Row],[CustomerID]],Customers!A:A,Customers!E:E, "Not Found")</f>
        <v>30021</v>
      </c>
      <c r="V2873">
        <f ca="1">DATEDIF(Table4[[#This Row],[CustomerBirthday]], TODAY(), "Y")</f>
        <v>44</v>
      </c>
      <c r="W2873" t="str" cm="1">
        <f t="array" aca="1" ref="W2873" ca="1">_xlfn.IFS(Table4[[#This Row],[Age]]&lt;25, "Under 25",Table4[[#This Row],[Age]]=34, "25-34", Table4[[#This Row],[Age]]&lt;=49, "35-49", Table4[[#This Row],[Age]]&lt;=64, "50-64", Table4[[#This Row],[Age]]&gt;=65, "65+")</f>
        <v>35-49</v>
      </c>
      <c r="X2873" t="str">
        <f>_xlfn.XLOOKUP(Table4[[#This Row],[StoreID]],Stores!A:A,Stores!B:B, "Not found")</f>
        <v>MegaMart New Michele</v>
      </c>
      <c r="Y2873" t="str">
        <f>_xlfn.XLOOKUP(Table4[[#This Row],[StoreID]],Stores!A:A,Stores!C:C, "Not Found")</f>
        <v>New Michele</v>
      </c>
      <c r="Z2873" t="str">
        <f>_xlfn.XLOOKUP(Table4[[#This Row],[StoreID]],Stores!A:A,Stores!D:D, "Not Found")</f>
        <v>West</v>
      </c>
    </row>
    <row r="2874" spans="1:26">
      <c r="A2874" t="s">
        <v>3740</v>
      </c>
      <c r="B2874" s="1">
        <v>45362</v>
      </c>
      <c r="C2874" t="s">
        <v>452</v>
      </c>
      <c r="D2874" t="s">
        <v>784</v>
      </c>
      <c r="E2874" t="s">
        <v>839</v>
      </c>
      <c r="F2874">
        <v>2</v>
      </c>
      <c r="G2874">
        <v>0.1</v>
      </c>
      <c r="H2874" t="s">
        <v>865</v>
      </c>
      <c r="I2874" s="4">
        <f>Table4[[#This Row],[Quantity]]*Table4[[#This Row],[UnitPrice]]</f>
        <v>2970.1</v>
      </c>
      <c r="J2874" s="4">
        <f>Table4[[#This Row],[Gross Revenue]]*(1-Table4[[#This Row],[Discount]])</f>
        <v>2673.09</v>
      </c>
      <c r="K2874" s="4">
        <f>Table4[[#This Row],[Quantity]]*Table4[[#This Row],[CostPrice]]</f>
        <v>1976.62</v>
      </c>
      <c r="L2874" s="4">
        <f>Table4[[#This Row],[Net Revenue]]-Table4[[#This Row],[Total Cost]]</f>
        <v>696.47000000000025</v>
      </c>
      <c r="M2874" t="str">
        <f>_xlfn.XLOOKUP(Table4[[#This Row],[ProductID]], Products!A:A,Products!B:B, "Not Found")</f>
        <v>Road Clothing</v>
      </c>
      <c r="N2874" t="str">
        <f>TEXT(Table4[[#This Row],[Date]], "mmm")</f>
        <v>Mar</v>
      </c>
      <c r="O2874" t="str">
        <f>TEXT(Table4[[#This Row],[Date]], "yyyy")</f>
        <v>2024</v>
      </c>
      <c r="P2874" t="str">
        <f>_xlfn.XLOOKUP(Table4[[#This Row],[ProductID]],Products!A:A,Products!C:C, "Not Found")</f>
        <v>Fashion</v>
      </c>
      <c r="Q2874" t="str">
        <f>_xlfn.XLOOKUP(Table4[[#This Row],[ProductID]],Products!A:A,Products!D:D,"Not Found")</f>
        <v>Clothing</v>
      </c>
      <c r="R2874">
        <f>_xlfn.XLOOKUP(Table4[[#This Row],[ProductID]],Products!A:A,Products!E:E,"Not Found")</f>
        <v>1485.05</v>
      </c>
      <c r="S2874">
        <f>_xlfn.XLOOKUP(Table4[[#This Row],[ProductID]],Products!A:A,Products!F:F, "Not Found")</f>
        <v>988.31</v>
      </c>
      <c r="T2874" t="str">
        <f>_xlfn.XLOOKUP(Table4[[#This Row],[CustomerID]],Customers!A:A,Customers!D:D, "Not Found")</f>
        <v>M</v>
      </c>
      <c r="U2874" s="6">
        <f>_xlfn.XLOOKUP(Table4[[#This Row],[CustomerID]],Customers!A:A,Customers!E:E, "Not Found")</f>
        <v>22556</v>
      </c>
      <c r="V2874">
        <f ca="1">DATEDIF(Table4[[#This Row],[CustomerBirthday]], TODAY(), "Y")</f>
        <v>64</v>
      </c>
      <c r="W2874" t="str" cm="1">
        <f t="array" aca="1" ref="W2874" ca="1">_xlfn.IFS(Table4[[#This Row],[Age]]&lt;25, "Under 25",Table4[[#This Row],[Age]]=34, "25-34", Table4[[#This Row],[Age]]&lt;=49, "35-49", Table4[[#This Row],[Age]]&lt;=64, "50-64", Table4[[#This Row],[Age]]&gt;=65, "65+")</f>
        <v>50-64</v>
      </c>
      <c r="X2874" t="str">
        <f>_xlfn.XLOOKUP(Table4[[#This Row],[StoreID]],Stores!A:A,Stores!B:B, "Not found")</f>
        <v>MegaMart New Michele</v>
      </c>
      <c r="Y2874" t="str">
        <f>_xlfn.XLOOKUP(Table4[[#This Row],[StoreID]],Stores!A:A,Stores!C:C, "Not Found")</f>
        <v>New Michele</v>
      </c>
      <c r="Z2874" t="str">
        <f>_xlfn.XLOOKUP(Table4[[#This Row],[StoreID]],Stores!A:A,Stores!D:D, "Not Found")</f>
        <v>West</v>
      </c>
    </row>
    <row r="2875" spans="1:26">
      <c r="A2875" t="s">
        <v>3741</v>
      </c>
      <c r="B2875" s="1">
        <v>45279</v>
      </c>
      <c r="C2875" t="s">
        <v>105</v>
      </c>
      <c r="D2875" t="s">
        <v>774</v>
      </c>
      <c r="E2875" t="s">
        <v>846</v>
      </c>
      <c r="F2875">
        <v>2</v>
      </c>
      <c r="G2875">
        <v>0.05</v>
      </c>
      <c r="H2875" t="s">
        <v>871</v>
      </c>
      <c r="I2875" s="4">
        <f>Table4[[#This Row],[Quantity]]*Table4[[#This Row],[UnitPrice]]</f>
        <v>2974.82</v>
      </c>
      <c r="J2875" s="4">
        <f>Table4[[#This Row],[Gross Revenue]]*(1-Table4[[#This Row],[Discount]])</f>
        <v>2826.0790000000002</v>
      </c>
      <c r="K2875" s="4">
        <f>Table4[[#This Row],[Quantity]]*Table4[[#This Row],[CostPrice]]</f>
        <v>1626.14</v>
      </c>
      <c r="L2875" s="4">
        <f>Table4[[#This Row],[Net Revenue]]-Table4[[#This Row],[Total Cost]]</f>
        <v>1199.9390000000001</v>
      </c>
      <c r="M2875" t="str">
        <f>_xlfn.XLOOKUP(Table4[[#This Row],[ProductID]], Products!A:A,Products!B:B, "Not Found")</f>
        <v>Him Smartphone</v>
      </c>
      <c r="N2875" t="str">
        <f>TEXT(Table4[[#This Row],[Date]], "mmm")</f>
        <v>Dec</v>
      </c>
      <c r="O2875" t="str">
        <f>TEXT(Table4[[#This Row],[Date]], "yyyy")</f>
        <v>2023</v>
      </c>
      <c r="P2875" t="str">
        <f>_xlfn.XLOOKUP(Table4[[#This Row],[ProductID]],Products!A:A,Products!C:C, "Not Found")</f>
        <v>Electronics</v>
      </c>
      <c r="Q2875" t="str">
        <f>_xlfn.XLOOKUP(Table4[[#This Row],[ProductID]],Products!A:A,Products!D:D,"Not Found")</f>
        <v>Smartphone</v>
      </c>
      <c r="R2875">
        <f>_xlfn.XLOOKUP(Table4[[#This Row],[ProductID]],Products!A:A,Products!E:E,"Not Found")</f>
        <v>1487.41</v>
      </c>
      <c r="S2875">
        <f>_xlfn.XLOOKUP(Table4[[#This Row],[ProductID]],Products!A:A,Products!F:F, "Not Found")</f>
        <v>813.07</v>
      </c>
      <c r="T2875" t="str">
        <f>_xlfn.XLOOKUP(Table4[[#This Row],[CustomerID]],Customers!A:A,Customers!D:D, "Not Found")</f>
        <v>M</v>
      </c>
      <c r="U2875" s="6">
        <f>_xlfn.XLOOKUP(Table4[[#This Row],[CustomerID]],Customers!A:A,Customers!E:E, "Not Found")</f>
        <v>37990</v>
      </c>
      <c r="V2875">
        <f ca="1">DATEDIF(Table4[[#This Row],[CustomerBirthday]], TODAY(), "Y")</f>
        <v>22</v>
      </c>
      <c r="W2875" t="str" cm="1">
        <f t="array" aca="1" ref="W2875" ca="1">_xlfn.IFS(Table4[[#This Row],[Age]]&lt;25, "Under 25",Table4[[#This Row],[Age]]=34, "25-34", Table4[[#This Row],[Age]]&lt;=49, "35-49", Table4[[#This Row],[Age]]&lt;=64, "50-64", Table4[[#This Row],[Age]]&gt;=65, "65+")</f>
        <v>Under 25</v>
      </c>
      <c r="X2875" t="str">
        <f>_xlfn.XLOOKUP(Table4[[#This Row],[StoreID]],Stores!A:A,Stores!B:B, "Not found")</f>
        <v>MegaMart Johnmouth</v>
      </c>
      <c r="Y2875" t="str">
        <f>_xlfn.XLOOKUP(Table4[[#This Row],[StoreID]],Stores!A:A,Stores!C:C, "Not Found")</f>
        <v>Johnmouth</v>
      </c>
      <c r="Z2875" t="str">
        <f>_xlfn.XLOOKUP(Table4[[#This Row],[StoreID]],Stores!A:A,Stores!D:D, "Not Found")</f>
        <v>East</v>
      </c>
    </row>
    <row r="2876" spans="1:26">
      <c r="A2876" t="s">
        <v>3742</v>
      </c>
      <c r="B2876" s="1">
        <v>45589</v>
      </c>
      <c r="C2876" t="s">
        <v>399</v>
      </c>
      <c r="D2876" t="s">
        <v>812</v>
      </c>
      <c r="E2876" t="s">
        <v>831</v>
      </c>
      <c r="F2876">
        <v>5</v>
      </c>
      <c r="G2876">
        <v>0.15</v>
      </c>
      <c r="H2876" t="s">
        <v>871</v>
      </c>
      <c r="I2876" s="4">
        <f>Table4[[#This Row],[Quantity]]*Table4[[#This Row],[UnitPrice]]</f>
        <v>2822.1</v>
      </c>
      <c r="J2876" s="4">
        <f>Table4[[#This Row],[Gross Revenue]]*(1-Table4[[#This Row],[Discount]])</f>
        <v>2398.7849999999999</v>
      </c>
      <c r="K2876" s="4">
        <f>Table4[[#This Row],[Quantity]]*Table4[[#This Row],[CostPrice]]</f>
        <v>1469.8</v>
      </c>
      <c r="L2876" s="4">
        <f>Table4[[#This Row],[Net Revenue]]-Table4[[#This Row],[Total Cost]]</f>
        <v>928.9849999999999</v>
      </c>
      <c r="M2876" t="str">
        <f>_xlfn.XLOOKUP(Table4[[#This Row],[ProductID]], Products!A:A,Products!B:B, "Not Found")</f>
        <v>Soon Accessories</v>
      </c>
      <c r="N2876" t="str">
        <f>TEXT(Table4[[#This Row],[Date]], "mmm")</f>
        <v>Oct</v>
      </c>
      <c r="O2876" t="str">
        <f>TEXT(Table4[[#This Row],[Date]], "yyyy")</f>
        <v>2024</v>
      </c>
      <c r="P2876" t="str">
        <f>_xlfn.XLOOKUP(Table4[[#This Row],[ProductID]],Products!A:A,Products!C:C, "Not Found")</f>
        <v>Fashion</v>
      </c>
      <c r="Q2876" t="str">
        <f>_xlfn.XLOOKUP(Table4[[#This Row],[ProductID]],Products!A:A,Products!D:D,"Not Found")</f>
        <v>Accessories</v>
      </c>
      <c r="R2876">
        <f>_xlfn.XLOOKUP(Table4[[#This Row],[ProductID]],Products!A:A,Products!E:E,"Not Found")</f>
        <v>564.41999999999996</v>
      </c>
      <c r="S2876">
        <f>_xlfn.XLOOKUP(Table4[[#This Row],[ProductID]],Products!A:A,Products!F:F, "Not Found")</f>
        <v>293.95999999999998</v>
      </c>
      <c r="T2876" t="str">
        <f>_xlfn.XLOOKUP(Table4[[#This Row],[CustomerID]],Customers!A:A,Customers!D:D, "Not Found")</f>
        <v>F</v>
      </c>
      <c r="U2876" s="6">
        <f>_xlfn.XLOOKUP(Table4[[#This Row],[CustomerID]],Customers!A:A,Customers!E:E, "Not Found")</f>
        <v>34980</v>
      </c>
      <c r="V2876">
        <f ca="1">DATEDIF(Table4[[#This Row],[CustomerBirthday]], TODAY(), "Y")</f>
        <v>30</v>
      </c>
      <c r="W2876" t="str" cm="1">
        <f t="array" aca="1" ref="W2876" ca="1">_xlfn.IFS(Table4[[#This Row],[Age]]&lt;25, "Under 25",Table4[[#This Row],[Age]]=34, "25-34", Table4[[#This Row],[Age]]&lt;=49, "35-49", Table4[[#This Row],[Age]]&lt;=64, "50-64", Table4[[#This Row],[Age]]&gt;=65, "65+")</f>
        <v>35-49</v>
      </c>
      <c r="X2876" t="str">
        <f>_xlfn.XLOOKUP(Table4[[#This Row],[StoreID]],Stores!A:A,Stores!B:B, "Not found")</f>
        <v>MegaMart Jimenezborough</v>
      </c>
      <c r="Y2876" t="str">
        <f>_xlfn.XLOOKUP(Table4[[#This Row],[StoreID]],Stores!A:A,Stores!C:C, "Not Found")</f>
        <v>Jimenezborough</v>
      </c>
      <c r="Z2876" t="str">
        <f>_xlfn.XLOOKUP(Table4[[#This Row],[StoreID]],Stores!A:A,Stores!D:D, "Not Found")</f>
        <v>South</v>
      </c>
    </row>
    <row r="2877" spans="1:26">
      <c r="A2877" t="s">
        <v>3743</v>
      </c>
      <c r="B2877" s="1">
        <v>45653</v>
      </c>
      <c r="C2877" t="s">
        <v>524</v>
      </c>
      <c r="D2877" t="s">
        <v>808</v>
      </c>
      <c r="E2877" t="s">
        <v>846</v>
      </c>
      <c r="F2877">
        <v>4</v>
      </c>
      <c r="G2877">
        <v>0.1</v>
      </c>
      <c r="H2877" t="s">
        <v>871</v>
      </c>
      <c r="I2877" s="4">
        <f>Table4[[#This Row],[Quantity]]*Table4[[#This Row],[UnitPrice]]</f>
        <v>6540.04</v>
      </c>
      <c r="J2877" s="4">
        <f>Table4[[#This Row],[Gross Revenue]]*(1-Table4[[#This Row],[Discount]])</f>
        <v>5886.0360000000001</v>
      </c>
      <c r="K2877" s="4">
        <f>Table4[[#This Row],[Quantity]]*Table4[[#This Row],[CostPrice]]</f>
        <v>4173.16</v>
      </c>
      <c r="L2877" s="4">
        <f>Table4[[#This Row],[Net Revenue]]-Table4[[#This Row],[Total Cost]]</f>
        <v>1712.8760000000002</v>
      </c>
      <c r="M2877" t="str">
        <f>_xlfn.XLOOKUP(Table4[[#This Row],[ProductID]], Products!A:A,Products!B:B, "Not Found")</f>
        <v>Present Television</v>
      </c>
      <c r="N2877" t="str">
        <f>TEXT(Table4[[#This Row],[Date]], "mmm")</f>
        <v>Dec</v>
      </c>
      <c r="O2877" t="str">
        <f>TEXT(Table4[[#This Row],[Date]], "yyyy")</f>
        <v>2024</v>
      </c>
      <c r="P2877" t="str">
        <f>_xlfn.XLOOKUP(Table4[[#This Row],[ProductID]],Products!A:A,Products!C:C, "Not Found")</f>
        <v>Electronics</v>
      </c>
      <c r="Q2877" t="str">
        <f>_xlfn.XLOOKUP(Table4[[#This Row],[ProductID]],Products!A:A,Products!D:D,"Not Found")</f>
        <v>Television</v>
      </c>
      <c r="R2877">
        <f>_xlfn.XLOOKUP(Table4[[#This Row],[ProductID]],Products!A:A,Products!E:E,"Not Found")</f>
        <v>1635.01</v>
      </c>
      <c r="S2877">
        <f>_xlfn.XLOOKUP(Table4[[#This Row],[ProductID]],Products!A:A,Products!F:F, "Not Found")</f>
        <v>1043.29</v>
      </c>
      <c r="T2877" t="str">
        <f>_xlfn.XLOOKUP(Table4[[#This Row],[CustomerID]],Customers!A:A,Customers!D:D, "Not Found")</f>
        <v>F</v>
      </c>
      <c r="U2877" s="6">
        <f>_xlfn.XLOOKUP(Table4[[#This Row],[CustomerID]],Customers!A:A,Customers!E:E, "Not Found")</f>
        <v>23256</v>
      </c>
      <c r="V2877">
        <f ca="1">DATEDIF(Table4[[#This Row],[CustomerBirthday]], TODAY(), "Y")</f>
        <v>62</v>
      </c>
      <c r="W2877" t="str" cm="1">
        <f t="array" aca="1" ref="W2877" ca="1">_xlfn.IFS(Table4[[#This Row],[Age]]&lt;25, "Under 25",Table4[[#This Row],[Age]]=34, "25-34", Table4[[#This Row],[Age]]&lt;=49, "35-49", Table4[[#This Row],[Age]]&lt;=64, "50-64", Table4[[#This Row],[Age]]&gt;=65, "65+")</f>
        <v>50-64</v>
      </c>
      <c r="X2877" t="str">
        <f>_xlfn.XLOOKUP(Table4[[#This Row],[StoreID]],Stores!A:A,Stores!B:B, "Not found")</f>
        <v>MegaMart Johnmouth</v>
      </c>
      <c r="Y2877" t="str">
        <f>_xlfn.XLOOKUP(Table4[[#This Row],[StoreID]],Stores!A:A,Stores!C:C, "Not Found")</f>
        <v>Johnmouth</v>
      </c>
      <c r="Z2877" t="str">
        <f>_xlfn.XLOOKUP(Table4[[#This Row],[StoreID]],Stores!A:A,Stores!D:D, "Not Found")</f>
        <v>East</v>
      </c>
    </row>
    <row r="2878" spans="1:26">
      <c r="A2878" t="s">
        <v>3744</v>
      </c>
      <c r="B2878" s="1">
        <v>45570</v>
      </c>
      <c r="C2878" t="s">
        <v>119</v>
      </c>
      <c r="D2878" t="s">
        <v>772</v>
      </c>
      <c r="E2878" t="s">
        <v>835</v>
      </c>
      <c r="F2878">
        <v>4</v>
      </c>
      <c r="G2878">
        <v>0</v>
      </c>
      <c r="H2878" t="s">
        <v>875</v>
      </c>
      <c r="I2878" s="4">
        <f>Table4[[#This Row],[Quantity]]*Table4[[#This Row],[UnitPrice]]</f>
        <v>7513.88</v>
      </c>
      <c r="J2878" s="4">
        <f>Table4[[#This Row],[Gross Revenue]]*(1-Table4[[#This Row],[Discount]])</f>
        <v>7513.88</v>
      </c>
      <c r="K2878" s="4">
        <f>Table4[[#This Row],[Quantity]]*Table4[[#This Row],[CostPrice]]</f>
        <v>4059.64</v>
      </c>
      <c r="L2878" s="4">
        <f>Table4[[#This Row],[Net Revenue]]-Table4[[#This Row],[Total Cost]]</f>
        <v>3454.2400000000002</v>
      </c>
      <c r="M2878" t="str">
        <f>_xlfn.XLOOKUP(Table4[[#This Row],[ProductID]], Products!A:A,Products!B:B, "Not Found")</f>
        <v>And Footwear</v>
      </c>
      <c r="N2878" t="str">
        <f>TEXT(Table4[[#This Row],[Date]], "mmm")</f>
        <v>Oct</v>
      </c>
      <c r="O2878" t="str">
        <f>TEXT(Table4[[#This Row],[Date]], "yyyy")</f>
        <v>2024</v>
      </c>
      <c r="P2878" t="str">
        <f>_xlfn.XLOOKUP(Table4[[#This Row],[ProductID]],Products!A:A,Products!C:C, "Not Found")</f>
        <v>Fashion</v>
      </c>
      <c r="Q2878" t="str">
        <f>_xlfn.XLOOKUP(Table4[[#This Row],[ProductID]],Products!A:A,Products!D:D,"Not Found")</f>
        <v>Footwear</v>
      </c>
      <c r="R2878">
        <f>_xlfn.XLOOKUP(Table4[[#This Row],[ProductID]],Products!A:A,Products!E:E,"Not Found")</f>
        <v>1878.47</v>
      </c>
      <c r="S2878">
        <f>_xlfn.XLOOKUP(Table4[[#This Row],[ProductID]],Products!A:A,Products!F:F, "Not Found")</f>
        <v>1014.91</v>
      </c>
      <c r="T2878" t="str">
        <f>_xlfn.XLOOKUP(Table4[[#This Row],[CustomerID]],Customers!A:A,Customers!D:D, "Not Found")</f>
        <v>M</v>
      </c>
      <c r="U2878" s="6">
        <f>_xlfn.XLOOKUP(Table4[[#This Row],[CustomerID]],Customers!A:A,Customers!E:E, "Not Found")</f>
        <v>37417</v>
      </c>
      <c r="V2878">
        <f ca="1">DATEDIF(Table4[[#This Row],[CustomerBirthday]], TODAY(), "Y")</f>
        <v>24</v>
      </c>
      <c r="W2878" t="str" cm="1">
        <f t="array" aca="1" ref="W2878" ca="1">_xlfn.IFS(Table4[[#This Row],[Age]]&lt;25, "Under 25",Table4[[#This Row],[Age]]=34, "25-34", Table4[[#This Row],[Age]]&lt;=49, "35-49", Table4[[#This Row],[Age]]&lt;=64, "50-64", Table4[[#This Row],[Age]]&gt;=65, "65+")</f>
        <v>Under 25</v>
      </c>
      <c r="X2878" t="str">
        <f>_xlfn.XLOOKUP(Table4[[#This Row],[StoreID]],Stores!A:A,Stores!B:B, "Not found")</f>
        <v>MegaMart Peckmouth</v>
      </c>
      <c r="Y2878" t="str">
        <f>_xlfn.XLOOKUP(Table4[[#This Row],[StoreID]],Stores!A:A,Stores!C:C, "Not Found")</f>
        <v>Peckmouth</v>
      </c>
      <c r="Z2878" t="str">
        <f>_xlfn.XLOOKUP(Table4[[#This Row],[StoreID]],Stores!A:A,Stores!D:D, "Not Found")</f>
        <v>East</v>
      </c>
    </row>
    <row r="2879" spans="1:26">
      <c r="A2879" t="s">
        <v>3745</v>
      </c>
      <c r="B2879" s="1">
        <v>45821</v>
      </c>
      <c r="C2879" t="s">
        <v>137</v>
      </c>
      <c r="D2879" t="s">
        <v>759</v>
      </c>
      <c r="E2879" t="s">
        <v>842</v>
      </c>
      <c r="F2879">
        <v>4</v>
      </c>
      <c r="G2879">
        <v>0.15</v>
      </c>
      <c r="H2879" t="s">
        <v>868</v>
      </c>
      <c r="I2879" s="4">
        <f>Table4[[#This Row],[Quantity]]*Table4[[#This Row],[UnitPrice]]</f>
        <v>4319.5600000000004</v>
      </c>
      <c r="J2879" s="4">
        <f>Table4[[#This Row],[Gross Revenue]]*(1-Table4[[#This Row],[Discount]])</f>
        <v>3671.6260000000002</v>
      </c>
      <c r="K2879" s="4">
        <f>Table4[[#This Row],[Quantity]]*Table4[[#This Row],[CostPrice]]</f>
        <v>2815.32</v>
      </c>
      <c r="L2879" s="4">
        <f>Table4[[#This Row],[Net Revenue]]-Table4[[#This Row],[Total Cost]]</f>
        <v>856.30600000000004</v>
      </c>
      <c r="M2879" t="str">
        <f>_xlfn.XLOOKUP(Table4[[#This Row],[ProductID]], Products!A:A,Products!B:B, "Not Found")</f>
        <v>Democratic Smartphone</v>
      </c>
      <c r="N2879" t="str">
        <f>TEXT(Table4[[#This Row],[Date]], "mmm")</f>
        <v>Jun</v>
      </c>
      <c r="O2879" t="str">
        <f>TEXT(Table4[[#This Row],[Date]], "yyyy")</f>
        <v>2025</v>
      </c>
      <c r="P2879" t="str">
        <f>_xlfn.XLOOKUP(Table4[[#This Row],[ProductID]],Products!A:A,Products!C:C, "Not Found")</f>
        <v>Electronics</v>
      </c>
      <c r="Q2879" t="str">
        <f>_xlfn.XLOOKUP(Table4[[#This Row],[ProductID]],Products!A:A,Products!D:D,"Not Found")</f>
        <v>Smartphone</v>
      </c>
      <c r="R2879">
        <f>_xlfn.XLOOKUP(Table4[[#This Row],[ProductID]],Products!A:A,Products!E:E,"Not Found")</f>
        <v>1079.8900000000001</v>
      </c>
      <c r="S2879">
        <f>_xlfn.XLOOKUP(Table4[[#This Row],[ProductID]],Products!A:A,Products!F:F, "Not Found")</f>
        <v>703.83</v>
      </c>
      <c r="T2879" t="str">
        <f>_xlfn.XLOOKUP(Table4[[#This Row],[CustomerID]],Customers!A:A,Customers!D:D, "Not Found")</f>
        <v>F</v>
      </c>
      <c r="U2879" s="6">
        <f>_xlfn.XLOOKUP(Table4[[#This Row],[CustomerID]],Customers!A:A,Customers!E:E, "Not Found")</f>
        <v>33347</v>
      </c>
      <c r="V2879">
        <f ca="1">DATEDIF(Table4[[#This Row],[CustomerBirthday]], TODAY(), "Y")</f>
        <v>35</v>
      </c>
      <c r="W2879" t="str" cm="1">
        <f t="array" aca="1" ref="W2879" ca="1">_xlfn.IFS(Table4[[#This Row],[Age]]&lt;25, "Under 25",Table4[[#This Row],[Age]]=34, "25-34", Table4[[#This Row],[Age]]&lt;=49, "35-49", Table4[[#This Row],[Age]]&lt;=64, "50-64", Table4[[#This Row],[Age]]&gt;=65, "65+")</f>
        <v>35-49</v>
      </c>
      <c r="X2879" t="str">
        <f>_xlfn.XLOOKUP(Table4[[#This Row],[StoreID]],Stores!A:A,Stores!B:B, "Not found")</f>
        <v>MegaMart Brianahaven</v>
      </c>
      <c r="Y2879" t="str">
        <f>_xlfn.XLOOKUP(Table4[[#This Row],[StoreID]],Stores!A:A,Stores!C:C, "Not Found")</f>
        <v>Brianahaven</v>
      </c>
      <c r="Z2879" t="str">
        <f>_xlfn.XLOOKUP(Table4[[#This Row],[StoreID]],Stores!A:A,Stores!D:D, "Not Found")</f>
        <v>North</v>
      </c>
    </row>
    <row r="2880" spans="1:26">
      <c r="A2880" t="s">
        <v>3746</v>
      </c>
      <c r="B2880" s="1">
        <v>45892</v>
      </c>
      <c r="C2880" t="s">
        <v>171</v>
      </c>
      <c r="D2880" t="s">
        <v>788</v>
      </c>
      <c r="E2880" t="s">
        <v>831</v>
      </c>
      <c r="F2880">
        <v>5</v>
      </c>
      <c r="G2880">
        <v>0.1</v>
      </c>
      <c r="H2880" t="s">
        <v>868</v>
      </c>
      <c r="I2880" s="4">
        <f>Table4[[#This Row],[Quantity]]*Table4[[#This Row],[UnitPrice]]</f>
        <v>5478.6</v>
      </c>
      <c r="J2880" s="4">
        <f>Table4[[#This Row],[Gross Revenue]]*(1-Table4[[#This Row],[Discount]])</f>
        <v>4930.7400000000007</v>
      </c>
      <c r="K2880" s="4">
        <f>Table4[[#This Row],[Quantity]]*Table4[[#This Row],[CostPrice]]</f>
        <v>4111</v>
      </c>
      <c r="L2880" s="4">
        <f>Table4[[#This Row],[Net Revenue]]-Table4[[#This Row],[Total Cost]]</f>
        <v>819.74000000000069</v>
      </c>
      <c r="M2880" t="str">
        <f>_xlfn.XLOOKUP(Table4[[#This Row],[ProductID]], Products!A:A,Products!B:B, "Not Found")</f>
        <v>Foot Snacks</v>
      </c>
      <c r="N2880" t="str">
        <f>TEXT(Table4[[#This Row],[Date]], "mmm")</f>
        <v>Aug</v>
      </c>
      <c r="O2880" t="str">
        <f>TEXT(Table4[[#This Row],[Date]], "yyyy")</f>
        <v>2025</v>
      </c>
      <c r="P2880" t="str">
        <f>_xlfn.XLOOKUP(Table4[[#This Row],[ProductID]],Products!A:A,Products!C:C, "Not Found")</f>
        <v>Groceries</v>
      </c>
      <c r="Q2880" t="str">
        <f>_xlfn.XLOOKUP(Table4[[#This Row],[ProductID]],Products!A:A,Products!D:D,"Not Found")</f>
        <v>Snacks</v>
      </c>
      <c r="R2880">
        <f>_xlfn.XLOOKUP(Table4[[#This Row],[ProductID]],Products!A:A,Products!E:E,"Not Found")</f>
        <v>1095.72</v>
      </c>
      <c r="S2880">
        <f>_xlfn.XLOOKUP(Table4[[#This Row],[ProductID]],Products!A:A,Products!F:F, "Not Found")</f>
        <v>822.2</v>
      </c>
      <c r="T2880" t="str">
        <f>_xlfn.XLOOKUP(Table4[[#This Row],[CustomerID]],Customers!A:A,Customers!D:D, "Not Found")</f>
        <v>M</v>
      </c>
      <c r="U2880" s="6">
        <f>_xlfn.XLOOKUP(Table4[[#This Row],[CustomerID]],Customers!A:A,Customers!E:E, "Not Found")</f>
        <v>22326</v>
      </c>
      <c r="V2880">
        <f ca="1">DATEDIF(Table4[[#This Row],[CustomerBirthday]], TODAY(), "Y")</f>
        <v>65</v>
      </c>
      <c r="W2880" t="str" cm="1">
        <f t="array" aca="1" ref="W2880" ca="1">_xlfn.IFS(Table4[[#This Row],[Age]]&lt;25, "Under 25",Table4[[#This Row],[Age]]=34, "25-34", Table4[[#This Row],[Age]]&lt;=49, "35-49", Table4[[#This Row],[Age]]&lt;=64, "50-64", Table4[[#This Row],[Age]]&gt;=65, "65+")</f>
        <v>65+</v>
      </c>
      <c r="X2880" t="str">
        <f>_xlfn.XLOOKUP(Table4[[#This Row],[StoreID]],Stores!A:A,Stores!B:B, "Not found")</f>
        <v>MegaMart Jimenezborough</v>
      </c>
      <c r="Y2880" t="str">
        <f>_xlfn.XLOOKUP(Table4[[#This Row],[StoreID]],Stores!A:A,Stores!C:C, "Not Found")</f>
        <v>Jimenezborough</v>
      </c>
      <c r="Z2880" t="str">
        <f>_xlfn.XLOOKUP(Table4[[#This Row],[StoreID]],Stores!A:A,Stores!D:D, "Not Found")</f>
        <v>South</v>
      </c>
    </row>
    <row r="2881" spans="1:26">
      <c r="A2881" t="s">
        <v>3747</v>
      </c>
      <c r="B2881" s="1">
        <v>45866</v>
      </c>
      <c r="C2881" t="s">
        <v>542</v>
      </c>
      <c r="D2881" t="s">
        <v>715</v>
      </c>
      <c r="E2881" t="s">
        <v>846</v>
      </c>
      <c r="F2881">
        <v>2</v>
      </c>
      <c r="G2881">
        <v>0.15</v>
      </c>
      <c r="H2881" t="s">
        <v>875</v>
      </c>
      <c r="I2881" s="4">
        <f>Table4[[#This Row],[Quantity]]*Table4[[#This Row],[UnitPrice]]</f>
        <v>1637.52</v>
      </c>
      <c r="J2881" s="4">
        <f>Table4[[#This Row],[Gross Revenue]]*(1-Table4[[#This Row],[Discount]])</f>
        <v>1391.8920000000001</v>
      </c>
      <c r="K2881" s="4">
        <f>Table4[[#This Row],[Quantity]]*Table4[[#This Row],[CostPrice]]</f>
        <v>1055.24</v>
      </c>
      <c r="L2881" s="4">
        <f>Table4[[#This Row],[Net Revenue]]-Table4[[#This Row],[Total Cost]]</f>
        <v>336.65200000000004</v>
      </c>
      <c r="M2881" t="str">
        <f>_xlfn.XLOOKUP(Table4[[#This Row],[ProductID]], Products!A:A,Products!B:B, "Not Found")</f>
        <v>Audience Television</v>
      </c>
      <c r="N2881" t="str">
        <f>TEXT(Table4[[#This Row],[Date]], "mmm")</f>
        <v>Jul</v>
      </c>
      <c r="O2881" t="str">
        <f>TEXT(Table4[[#This Row],[Date]], "yyyy")</f>
        <v>2025</v>
      </c>
      <c r="P2881" t="str">
        <f>_xlfn.XLOOKUP(Table4[[#This Row],[ProductID]],Products!A:A,Products!C:C, "Not Found")</f>
        <v>Electronics</v>
      </c>
      <c r="Q2881" t="str">
        <f>_xlfn.XLOOKUP(Table4[[#This Row],[ProductID]],Products!A:A,Products!D:D,"Not Found")</f>
        <v>Television</v>
      </c>
      <c r="R2881">
        <f>_xlfn.XLOOKUP(Table4[[#This Row],[ProductID]],Products!A:A,Products!E:E,"Not Found")</f>
        <v>818.76</v>
      </c>
      <c r="S2881">
        <f>_xlfn.XLOOKUP(Table4[[#This Row],[ProductID]],Products!A:A,Products!F:F, "Not Found")</f>
        <v>527.62</v>
      </c>
      <c r="T2881" t="str">
        <f>_xlfn.XLOOKUP(Table4[[#This Row],[CustomerID]],Customers!A:A,Customers!D:D, "Not Found")</f>
        <v>M</v>
      </c>
      <c r="U2881" s="6">
        <f>_xlfn.XLOOKUP(Table4[[#This Row],[CustomerID]],Customers!A:A,Customers!E:E, "Not Found")</f>
        <v>26101</v>
      </c>
      <c r="V2881">
        <f ca="1">DATEDIF(Table4[[#This Row],[CustomerBirthday]], TODAY(), "Y")</f>
        <v>55</v>
      </c>
      <c r="W2881" t="str" cm="1">
        <f t="array" aca="1" ref="W2881" ca="1">_xlfn.IFS(Table4[[#This Row],[Age]]&lt;25, "Under 25",Table4[[#This Row],[Age]]=34, "25-34", Table4[[#This Row],[Age]]&lt;=49, "35-49", Table4[[#This Row],[Age]]&lt;=64, "50-64", Table4[[#This Row],[Age]]&gt;=65, "65+")</f>
        <v>50-64</v>
      </c>
      <c r="X2881" t="str">
        <f>_xlfn.XLOOKUP(Table4[[#This Row],[StoreID]],Stores!A:A,Stores!B:B, "Not found")</f>
        <v>MegaMart Johnmouth</v>
      </c>
      <c r="Y2881" t="str">
        <f>_xlfn.XLOOKUP(Table4[[#This Row],[StoreID]],Stores!A:A,Stores!C:C, "Not Found")</f>
        <v>Johnmouth</v>
      </c>
      <c r="Z2881" t="str">
        <f>_xlfn.XLOOKUP(Table4[[#This Row],[StoreID]],Stores!A:A,Stores!D:D, "Not Found")</f>
        <v>East</v>
      </c>
    </row>
    <row r="2882" spans="1:26">
      <c r="A2882" t="s">
        <v>3748</v>
      </c>
      <c r="B2882" s="1">
        <v>45626</v>
      </c>
      <c r="C2882" t="s">
        <v>464</v>
      </c>
      <c r="D2882" t="s">
        <v>792</v>
      </c>
      <c r="E2882" t="s">
        <v>846</v>
      </c>
      <c r="F2882">
        <v>3</v>
      </c>
      <c r="G2882">
        <v>0.1</v>
      </c>
      <c r="H2882" t="s">
        <v>875</v>
      </c>
      <c r="I2882" s="4">
        <f>Table4[[#This Row],[Quantity]]*Table4[[#This Row],[UnitPrice]]</f>
        <v>5396.91</v>
      </c>
      <c r="J2882" s="4">
        <f>Table4[[#This Row],[Gross Revenue]]*(1-Table4[[#This Row],[Discount]])</f>
        <v>4857.2190000000001</v>
      </c>
      <c r="K2882" s="4">
        <f>Table4[[#This Row],[Quantity]]*Table4[[#This Row],[CostPrice]]</f>
        <v>3987.4500000000003</v>
      </c>
      <c r="L2882" s="4">
        <f>Table4[[#This Row],[Net Revenue]]-Table4[[#This Row],[Total Cost]]</f>
        <v>869.76899999999978</v>
      </c>
      <c r="M2882" t="str">
        <f>_xlfn.XLOOKUP(Table4[[#This Row],[ProductID]], Products!A:A,Products!B:B, "Not Found")</f>
        <v>Beat Accessories</v>
      </c>
      <c r="N2882" t="str">
        <f>TEXT(Table4[[#This Row],[Date]], "mmm")</f>
        <v>Nov</v>
      </c>
      <c r="O2882" t="str">
        <f>TEXT(Table4[[#This Row],[Date]], "yyyy")</f>
        <v>2024</v>
      </c>
      <c r="P2882" t="str">
        <f>_xlfn.XLOOKUP(Table4[[#This Row],[ProductID]],Products!A:A,Products!C:C, "Not Found")</f>
        <v>Fashion</v>
      </c>
      <c r="Q2882" t="str">
        <f>_xlfn.XLOOKUP(Table4[[#This Row],[ProductID]],Products!A:A,Products!D:D,"Not Found")</f>
        <v>Accessories</v>
      </c>
      <c r="R2882">
        <f>_xlfn.XLOOKUP(Table4[[#This Row],[ProductID]],Products!A:A,Products!E:E,"Not Found")</f>
        <v>1798.97</v>
      </c>
      <c r="S2882">
        <f>_xlfn.XLOOKUP(Table4[[#This Row],[ProductID]],Products!A:A,Products!F:F, "Not Found")</f>
        <v>1329.15</v>
      </c>
      <c r="T2882" t="str">
        <f>_xlfn.XLOOKUP(Table4[[#This Row],[CustomerID]],Customers!A:A,Customers!D:D, "Not Found")</f>
        <v>M</v>
      </c>
      <c r="U2882" s="6">
        <f>_xlfn.XLOOKUP(Table4[[#This Row],[CustomerID]],Customers!A:A,Customers!E:E, "Not Found")</f>
        <v>29315</v>
      </c>
      <c r="V2882">
        <f ca="1">DATEDIF(Table4[[#This Row],[CustomerBirthday]], TODAY(), "Y")</f>
        <v>46</v>
      </c>
      <c r="W2882" t="str" cm="1">
        <f t="array" aca="1" ref="W2882" ca="1">_xlfn.IFS(Table4[[#This Row],[Age]]&lt;25, "Under 25",Table4[[#This Row],[Age]]=34, "25-34", Table4[[#This Row],[Age]]&lt;=49, "35-49", Table4[[#This Row],[Age]]&lt;=64, "50-64", Table4[[#This Row],[Age]]&gt;=65, "65+")</f>
        <v>35-49</v>
      </c>
      <c r="X2882" t="str">
        <f>_xlfn.XLOOKUP(Table4[[#This Row],[StoreID]],Stores!A:A,Stores!B:B, "Not found")</f>
        <v>MegaMart Johnmouth</v>
      </c>
      <c r="Y2882" t="str">
        <f>_xlfn.XLOOKUP(Table4[[#This Row],[StoreID]],Stores!A:A,Stores!C:C, "Not Found")</f>
        <v>Johnmouth</v>
      </c>
      <c r="Z2882" t="str">
        <f>_xlfn.XLOOKUP(Table4[[#This Row],[StoreID]],Stores!A:A,Stores!D:D, "Not Found")</f>
        <v>East</v>
      </c>
    </row>
    <row r="2883" spans="1:26">
      <c r="A2883" t="s">
        <v>3749</v>
      </c>
      <c r="B2883" s="1">
        <v>45465</v>
      </c>
      <c r="C2883" t="s">
        <v>358</v>
      </c>
      <c r="D2883" t="s">
        <v>818</v>
      </c>
      <c r="E2883" t="s">
        <v>831</v>
      </c>
      <c r="F2883">
        <v>2</v>
      </c>
      <c r="G2883">
        <v>0.05</v>
      </c>
      <c r="H2883" t="s">
        <v>865</v>
      </c>
      <c r="I2883" s="4">
        <f>Table4[[#This Row],[Quantity]]*Table4[[#This Row],[UnitPrice]]</f>
        <v>2330.7399999999998</v>
      </c>
      <c r="J2883" s="4">
        <f>Table4[[#This Row],[Gross Revenue]]*(1-Table4[[#This Row],[Discount]])</f>
        <v>2214.2029999999995</v>
      </c>
      <c r="K2883" s="4">
        <f>Table4[[#This Row],[Quantity]]*Table4[[#This Row],[CostPrice]]</f>
        <v>1853.1</v>
      </c>
      <c r="L2883" s="4">
        <f>Table4[[#This Row],[Net Revenue]]-Table4[[#This Row],[Total Cost]]</f>
        <v>361.10299999999961</v>
      </c>
      <c r="M2883" t="str">
        <f>_xlfn.XLOOKUP(Table4[[#This Row],[ProductID]], Products!A:A,Products!B:B, "Not Found")</f>
        <v>Nature Clothing</v>
      </c>
      <c r="N2883" t="str">
        <f>TEXT(Table4[[#This Row],[Date]], "mmm")</f>
        <v>Jun</v>
      </c>
      <c r="O2883" t="str">
        <f>TEXT(Table4[[#This Row],[Date]], "yyyy")</f>
        <v>2024</v>
      </c>
      <c r="P2883" t="str">
        <f>_xlfn.XLOOKUP(Table4[[#This Row],[ProductID]],Products!A:A,Products!C:C, "Not Found")</f>
        <v>Fashion</v>
      </c>
      <c r="Q2883" t="str">
        <f>_xlfn.XLOOKUP(Table4[[#This Row],[ProductID]],Products!A:A,Products!D:D,"Not Found")</f>
        <v>Clothing</v>
      </c>
      <c r="R2883">
        <f>_xlfn.XLOOKUP(Table4[[#This Row],[ProductID]],Products!A:A,Products!E:E,"Not Found")</f>
        <v>1165.3699999999999</v>
      </c>
      <c r="S2883">
        <f>_xlfn.XLOOKUP(Table4[[#This Row],[ProductID]],Products!A:A,Products!F:F, "Not Found")</f>
        <v>926.55</v>
      </c>
      <c r="T2883" t="str">
        <f>_xlfn.XLOOKUP(Table4[[#This Row],[CustomerID]],Customers!A:A,Customers!D:D, "Not Found")</f>
        <v>M</v>
      </c>
      <c r="U2883" s="6">
        <f>_xlfn.XLOOKUP(Table4[[#This Row],[CustomerID]],Customers!A:A,Customers!E:E, "Not Found")</f>
        <v>30183</v>
      </c>
      <c r="V2883">
        <f ca="1">DATEDIF(Table4[[#This Row],[CustomerBirthday]], TODAY(), "Y")</f>
        <v>43</v>
      </c>
      <c r="W2883" t="str" cm="1">
        <f t="array" aca="1" ref="W2883" ca="1">_xlfn.IFS(Table4[[#This Row],[Age]]&lt;25, "Under 25",Table4[[#This Row],[Age]]=34, "25-34", Table4[[#This Row],[Age]]&lt;=49, "35-49", Table4[[#This Row],[Age]]&lt;=64, "50-64", Table4[[#This Row],[Age]]&gt;=65, "65+")</f>
        <v>35-49</v>
      </c>
      <c r="X2883" t="str">
        <f>_xlfn.XLOOKUP(Table4[[#This Row],[StoreID]],Stores!A:A,Stores!B:B, "Not found")</f>
        <v>MegaMart Jimenezborough</v>
      </c>
      <c r="Y2883" t="str">
        <f>_xlfn.XLOOKUP(Table4[[#This Row],[StoreID]],Stores!A:A,Stores!C:C, "Not Found")</f>
        <v>Jimenezborough</v>
      </c>
      <c r="Z2883" t="str">
        <f>_xlfn.XLOOKUP(Table4[[#This Row],[StoreID]],Stores!A:A,Stores!D:D, "Not Found")</f>
        <v>South</v>
      </c>
    </row>
    <row r="2884" spans="1:26">
      <c r="A2884" t="s">
        <v>3750</v>
      </c>
      <c r="B2884" s="1">
        <v>45794</v>
      </c>
      <c r="C2884" t="s">
        <v>618</v>
      </c>
      <c r="D2884" t="s">
        <v>822</v>
      </c>
      <c r="E2884" t="s">
        <v>842</v>
      </c>
      <c r="F2884">
        <v>2</v>
      </c>
      <c r="G2884">
        <v>0</v>
      </c>
      <c r="H2884" t="s">
        <v>871</v>
      </c>
      <c r="I2884" s="4">
        <f>Table4[[#This Row],[Quantity]]*Table4[[#This Row],[UnitPrice]]</f>
        <v>2432.7199999999998</v>
      </c>
      <c r="J2884" s="4">
        <f>Table4[[#This Row],[Gross Revenue]]*(1-Table4[[#This Row],[Discount]])</f>
        <v>2432.7199999999998</v>
      </c>
      <c r="K2884" s="4">
        <f>Table4[[#This Row],[Quantity]]*Table4[[#This Row],[CostPrice]]</f>
        <v>1589.6</v>
      </c>
      <c r="L2884" s="4">
        <f>Table4[[#This Row],[Net Revenue]]-Table4[[#This Row],[Total Cost]]</f>
        <v>843.11999999999989</v>
      </c>
      <c r="M2884" t="str">
        <f>_xlfn.XLOOKUP(Table4[[#This Row],[ProductID]], Products!A:A,Products!B:B, "Not Found")</f>
        <v>Nor Bags</v>
      </c>
      <c r="N2884" t="str">
        <f>TEXT(Table4[[#This Row],[Date]], "mmm")</f>
        <v>May</v>
      </c>
      <c r="O2884" t="str">
        <f>TEXT(Table4[[#This Row],[Date]], "yyyy")</f>
        <v>2025</v>
      </c>
      <c r="P2884" t="str">
        <f>_xlfn.XLOOKUP(Table4[[#This Row],[ProductID]],Products!A:A,Products!C:C, "Not Found")</f>
        <v>Fashion</v>
      </c>
      <c r="Q2884" t="str">
        <f>_xlfn.XLOOKUP(Table4[[#This Row],[ProductID]],Products!A:A,Products!D:D,"Not Found")</f>
        <v>Bags</v>
      </c>
      <c r="R2884">
        <f>_xlfn.XLOOKUP(Table4[[#This Row],[ProductID]],Products!A:A,Products!E:E,"Not Found")</f>
        <v>1216.3599999999999</v>
      </c>
      <c r="S2884">
        <f>_xlfn.XLOOKUP(Table4[[#This Row],[ProductID]],Products!A:A,Products!F:F, "Not Found")</f>
        <v>794.8</v>
      </c>
      <c r="T2884" t="str">
        <f>_xlfn.XLOOKUP(Table4[[#This Row],[CustomerID]],Customers!A:A,Customers!D:D, "Not Found")</f>
        <v>M</v>
      </c>
      <c r="U2884" s="6">
        <f>_xlfn.XLOOKUP(Table4[[#This Row],[CustomerID]],Customers!A:A,Customers!E:E, "Not Found")</f>
        <v>38540</v>
      </c>
      <c r="V2884">
        <f ca="1">DATEDIF(Table4[[#This Row],[CustomerBirthday]], TODAY(), "Y")</f>
        <v>21</v>
      </c>
      <c r="W2884" t="str" cm="1">
        <f t="array" aca="1" ref="W2884" ca="1">_xlfn.IFS(Table4[[#This Row],[Age]]&lt;25, "Under 25",Table4[[#This Row],[Age]]=34, "25-34", Table4[[#This Row],[Age]]&lt;=49, "35-49", Table4[[#This Row],[Age]]&lt;=64, "50-64", Table4[[#This Row],[Age]]&gt;=65, "65+")</f>
        <v>Under 25</v>
      </c>
      <c r="X2884" t="str">
        <f>_xlfn.XLOOKUP(Table4[[#This Row],[StoreID]],Stores!A:A,Stores!B:B, "Not found")</f>
        <v>MegaMart Brianahaven</v>
      </c>
      <c r="Y2884" t="str">
        <f>_xlfn.XLOOKUP(Table4[[#This Row],[StoreID]],Stores!A:A,Stores!C:C, "Not Found")</f>
        <v>Brianahaven</v>
      </c>
      <c r="Z2884" t="str">
        <f>_xlfn.XLOOKUP(Table4[[#This Row],[StoreID]],Stores!A:A,Stores!D:D, "Not Found")</f>
        <v>North</v>
      </c>
    </row>
    <row r="2885" spans="1:26">
      <c r="A2885" t="s">
        <v>3751</v>
      </c>
      <c r="B2885" s="1">
        <v>45388</v>
      </c>
      <c r="C2885" t="s">
        <v>582</v>
      </c>
      <c r="D2885" t="s">
        <v>786</v>
      </c>
      <c r="E2885" t="s">
        <v>839</v>
      </c>
      <c r="F2885">
        <v>3</v>
      </c>
      <c r="G2885">
        <v>0</v>
      </c>
      <c r="H2885" t="s">
        <v>865</v>
      </c>
      <c r="I2885" s="4">
        <f>Table4[[#This Row],[Quantity]]*Table4[[#This Row],[UnitPrice]]</f>
        <v>87.72</v>
      </c>
      <c r="J2885" s="4">
        <f>Table4[[#This Row],[Gross Revenue]]*(1-Table4[[#This Row],[Discount]])</f>
        <v>87.72</v>
      </c>
      <c r="K2885" s="4">
        <f>Table4[[#This Row],[Quantity]]*Table4[[#This Row],[CostPrice]]</f>
        <v>45.839999999999996</v>
      </c>
      <c r="L2885" s="4">
        <f>Table4[[#This Row],[Net Revenue]]-Table4[[#This Row],[Total Cost]]</f>
        <v>41.88</v>
      </c>
      <c r="M2885" t="str">
        <f>_xlfn.XLOOKUP(Table4[[#This Row],[ProductID]], Products!A:A,Products!B:B, "Not Found")</f>
        <v>National Watches</v>
      </c>
      <c r="N2885" t="str">
        <f>TEXT(Table4[[#This Row],[Date]], "mmm")</f>
        <v>Apr</v>
      </c>
      <c r="O2885" t="str">
        <f>TEXT(Table4[[#This Row],[Date]], "yyyy")</f>
        <v>2024</v>
      </c>
      <c r="P2885" t="str">
        <f>_xlfn.XLOOKUP(Table4[[#This Row],[ProductID]],Products!A:A,Products!C:C, "Not Found")</f>
        <v>Fashion</v>
      </c>
      <c r="Q2885" t="str">
        <f>_xlfn.XLOOKUP(Table4[[#This Row],[ProductID]],Products!A:A,Products!D:D,"Not Found")</f>
        <v>Watches</v>
      </c>
      <c r="R2885">
        <f>_xlfn.XLOOKUP(Table4[[#This Row],[ProductID]],Products!A:A,Products!E:E,"Not Found")</f>
        <v>29.24</v>
      </c>
      <c r="S2885">
        <f>_xlfn.XLOOKUP(Table4[[#This Row],[ProductID]],Products!A:A,Products!F:F, "Not Found")</f>
        <v>15.28</v>
      </c>
      <c r="T2885" t="str">
        <f>_xlfn.XLOOKUP(Table4[[#This Row],[CustomerID]],Customers!A:A,Customers!D:D, "Not Found")</f>
        <v>F</v>
      </c>
      <c r="U2885" s="6">
        <f>_xlfn.XLOOKUP(Table4[[#This Row],[CustomerID]],Customers!A:A,Customers!E:E, "Not Found")</f>
        <v>31328</v>
      </c>
      <c r="V2885">
        <f ca="1">DATEDIF(Table4[[#This Row],[CustomerBirthday]], TODAY(), "Y")</f>
        <v>40</v>
      </c>
      <c r="W2885" t="str" cm="1">
        <f t="array" aca="1" ref="W2885" ca="1">_xlfn.IFS(Table4[[#This Row],[Age]]&lt;25, "Under 25",Table4[[#This Row],[Age]]=34, "25-34", Table4[[#This Row],[Age]]&lt;=49, "35-49", Table4[[#This Row],[Age]]&lt;=64, "50-64", Table4[[#This Row],[Age]]&gt;=65, "65+")</f>
        <v>35-49</v>
      </c>
      <c r="X2885" t="str">
        <f>_xlfn.XLOOKUP(Table4[[#This Row],[StoreID]],Stores!A:A,Stores!B:B, "Not found")</f>
        <v>MegaMart New Michele</v>
      </c>
      <c r="Y2885" t="str">
        <f>_xlfn.XLOOKUP(Table4[[#This Row],[StoreID]],Stores!A:A,Stores!C:C, "Not Found")</f>
        <v>New Michele</v>
      </c>
      <c r="Z2885" t="str">
        <f>_xlfn.XLOOKUP(Table4[[#This Row],[StoreID]],Stores!A:A,Stores!D:D, "Not Found")</f>
        <v>West</v>
      </c>
    </row>
    <row r="2886" spans="1:26">
      <c r="A2886" t="s">
        <v>3752</v>
      </c>
      <c r="B2886" s="1">
        <v>45288</v>
      </c>
      <c r="C2886" t="s">
        <v>556</v>
      </c>
      <c r="D2886" t="s">
        <v>776</v>
      </c>
      <c r="E2886" t="s">
        <v>842</v>
      </c>
      <c r="F2886">
        <v>1</v>
      </c>
      <c r="G2886">
        <v>0.15</v>
      </c>
      <c r="H2886" t="s">
        <v>871</v>
      </c>
      <c r="I2886" s="4">
        <f>Table4[[#This Row],[Quantity]]*Table4[[#This Row],[UnitPrice]]</f>
        <v>429.15</v>
      </c>
      <c r="J2886" s="4">
        <f>Table4[[#This Row],[Gross Revenue]]*(1-Table4[[#This Row],[Discount]])</f>
        <v>364.77749999999997</v>
      </c>
      <c r="K2886" s="4">
        <f>Table4[[#This Row],[Quantity]]*Table4[[#This Row],[CostPrice]]</f>
        <v>258.72000000000003</v>
      </c>
      <c r="L2886" s="4">
        <f>Table4[[#This Row],[Net Revenue]]-Table4[[#This Row],[Total Cost]]</f>
        <v>106.05749999999995</v>
      </c>
      <c r="M2886" t="str">
        <f>_xlfn.XLOOKUP(Table4[[#This Row],[ProductID]], Products!A:A,Products!B:B, "Not Found")</f>
        <v>Little Watches</v>
      </c>
      <c r="N2886" t="str">
        <f>TEXT(Table4[[#This Row],[Date]], "mmm")</f>
        <v>Dec</v>
      </c>
      <c r="O2886" t="str">
        <f>TEXT(Table4[[#This Row],[Date]], "yyyy")</f>
        <v>2023</v>
      </c>
      <c r="P2886" t="str">
        <f>_xlfn.XLOOKUP(Table4[[#This Row],[ProductID]],Products!A:A,Products!C:C, "Not Found")</f>
        <v>Fashion</v>
      </c>
      <c r="Q2886" t="str">
        <f>_xlfn.XLOOKUP(Table4[[#This Row],[ProductID]],Products!A:A,Products!D:D,"Not Found")</f>
        <v>Watches</v>
      </c>
      <c r="R2886">
        <f>_xlfn.XLOOKUP(Table4[[#This Row],[ProductID]],Products!A:A,Products!E:E,"Not Found")</f>
        <v>429.15</v>
      </c>
      <c r="S2886">
        <f>_xlfn.XLOOKUP(Table4[[#This Row],[ProductID]],Products!A:A,Products!F:F, "Not Found")</f>
        <v>258.72000000000003</v>
      </c>
      <c r="T2886" t="str">
        <f>_xlfn.XLOOKUP(Table4[[#This Row],[CustomerID]],Customers!A:A,Customers!D:D, "Not Found")</f>
        <v>M</v>
      </c>
      <c r="U2886" s="6">
        <f>_xlfn.XLOOKUP(Table4[[#This Row],[CustomerID]],Customers!A:A,Customers!E:E, "Not Found")</f>
        <v>24005</v>
      </c>
      <c r="V2886">
        <f ca="1">DATEDIF(Table4[[#This Row],[CustomerBirthday]], TODAY(), "Y")</f>
        <v>60</v>
      </c>
      <c r="W2886" t="str" cm="1">
        <f t="array" aca="1" ref="W2886" ca="1">_xlfn.IFS(Table4[[#This Row],[Age]]&lt;25, "Under 25",Table4[[#This Row],[Age]]=34, "25-34", Table4[[#This Row],[Age]]&lt;=49, "35-49", Table4[[#This Row],[Age]]&lt;=64, "50-64", Table4[[#This Row],[Age]]&gt;=65, "65+")</f>
        <v>50-64</v>
      </c>
      <c r="X2886" t="str">
        <f>_xlfn.XLOOKUP(Table4[[#This Row],[StoreID]],Stores!A:A,Stores!B:B, "Not found")</f>
        <v>MegaMart Brianahaven</v>
      </c>
      <c r="Y2886" t="str">
        <f>_xlfn.XLOOKUP(Table4[[#This Row],[StoreID]],Stores!A:A,Stores!C:C, "Not Found")</f>
        <v>Brianahaven</v>
      </c>
      <c r="Z2886" t="str">
        <f>_xlfn.XLOOKUP(Table4[[#This Row],[StoreID]],Stores!A:A,Stores!D:D, "Not Found")</f>
        <v>North</v>
      </c>
    </row>
    <row r="2887" spans="1:26">
      <c r="A2887" t="s">
        <v>3753</v>
      </c>
      <c r="B2887" s="1">
        <v>45183</v>
      </c>
      <c r="C2887" t="s">
        <v>355</v>
      </c>
      <c r="D2887" t="s">
        <v>722</v>
      </c>
      <c r="E2887" t="s">
        <v>839</v>
      </c>
      <c r="F2887">
        <v>2</v>
      </c>
      <c r="G2887">
        <v>0.1</v>
      </c>
      <c r="H2887" t="s">
        <v>875</v>
      </c>
      <c r="I2887" s="4">
        <f>Table4[[#This Row],[Quantity]]*Table4[[#This Row],[UnitPrice]]</f>
        <v>3707.54</v>
      </c>
      <c r="J2887" s="4">
        <f>Table4[[#This Row],[Gross Revenue]]*(1-Table4[[#This Row],[Discount]])</f>
        <v>3336.7860000000001</v>
      </c>
      <c r="K2887" s="4">
        <f>Table4[[#This Row],[Quantity]]*Table4[[#This Row],[CostPrice]]</f>
        <v>2727.04</v>
      </c>
      <c r="L2887" s="4">
        <f>Table4[[#This Row],[Net Revenue]]-Table4[[#This Row],[Total Cost]]</f>
        <v>609.74600000000009</v>
      </c>
      <c r="M2887" t="str">
        <f>_xlfn.XLOOKUP(Table4[[#This Row],[ProductID]], Products!A:A,Products!B:B, "Not Found")</f>
        <v>Four Accessories</v>
      </c>
      <c r="N2887" t="str">
        <f>TEXT(Table4[[#This Row],[Date]], "mmm")</f>
        <v>Sep</v>
      </c>
      <c r="O2887" t="str">
        <f>TEXT(Table4[[#This Row],[Date]], "yyyy")</f>
        <v>2023</v>
      </c>
      <c r="P2887" t="str">
        <f>_xlfn.XLOOKUP(Table4[[#This Row],[ProductID]],Products!A:A,Products!C:C, "Not Found")</f>
        <v>Fashion</v>
      </c>
      <c r="Q2887" t="str">
        <f>_xlfn.XLOOKUP(Table4[[#This Row],[ProductID]],Products!A:A,Products!D:D,"Not Found")</f>
        <v>Accessories</v>
      </c>
      <c r="R2887">
        <f>_xlfn.XLOOKUP(Table4[[#This Row],[ProductID]],Products!A:A,Products!E:E,"Not Found")</f>
        <v>1853.77</v>
      </c>
      <c r="S2887">
        <f>_xlfn.XLOOKUP(Table4[[#This Row],[ProductID]],Products!A:A,Products!F:F, "Not Found")</f>
        <v>1363.52</v>
      </c>
      <c r="T2887" t="str">
        <f>_xlfn.XLOOKUP(Table4[[#This Row],[CustomerID]],Customers!A:A,Customers!D:D, "Not Found")</f>
        <v>M</v>
      </c>
      <c r="U2887" s="6">
        <f>_xlfn.XLOOKUP(Table4[[#This Row],[CustomerID]],Customers!A:A,Customers!E:E, "Not Found")</f>
        <v>22937</v>
      </c>
      <c r="V2887">
        <f ca="1">DATEDIF(Table4[[#This Row],[CustomerBirthday]], TODAY(), "Y")</f>
        <v>63</v>
      </c>
      <c r="W2887" t="str" cm="1">
        <f t="array" aca="1" ref="W2887" ca="1">_xlfn.IFS(Table4[[#This Row],[Age]]&lt;25, "Under 25",Table4[[#This Row],[Age]]=34, "25-34", Table4[[#This Row],[Age]]&lt;=49, "35-49", Table4[[#This Row],[Age]]&lt;=64, "50-64", Table4[[#This Row],[Age]]&gt;=65, "65+")</f>
        <v>50-64</v>
      </c>
      <c r="X2887" t="str">
        <f>_xlfn.XLOOKUP(Table4[[#This Row],[StoreID]],Stores!A:A,Stores!B:B, "Not found")</f>
        <v>MegaMart New Michele</v>
      </c>
      <c r="Y2887" t="str">
        <f>_xlfn.XLOOKUP(Table4[[#This Row],[StoreID]],Stores!A:A,Stores!C:C, "Not Found")</f>
        <v>New Michele</v>
      </c>
      <c r="Z2887" t="str">
        <f>_xlfn.XLOOKUP(Table4[[#This Row],[StoreID]],Stores!A:A,Stores!D:D, "Not Found")</f>
        <v>West</v>
      </c>
    </row>
    <row r="2888" spans="1:26">
      <c r="A2888" t="s">
        <v>3754</v>
      </c>
      <c r="B2888" s="1">
        <v>45396</v>
      </c>
      <c r="C2888" t="s">
        <v>464</v>
      </c>
      <c r="D2888" t="s">
        <v>820</v>
      </c>
      <c r="E2888" t="s">
        <v>839</v>
      </c>
      <c r="F2888">
        <v>2</v>
      </c>
      <c r="G2888">
        <v>0</v>
      </c>
      <c r="H2888" t="s">
        <v>871</v>
      </c>
      <c r="I2888" s="4">
        <f>Table4[[#This Row],[Quantity]]*Table4[[#This Row],[UnitPrice]]</f>
        <v>2394.36</v>
      </c>
      <c r="J2888" s="4">
        <f>Table4[[#This Row],[Gross Revenue]]*(1-Table4[[#This Row],[Discount]])</f>
        <v>2394.36</v>
      </c>
      <c r="K2888" s="4">
        <f>Table4[[#This Row],[Quantity]]*Table4[[#This Row],[CostPrice]]</f>
        <v>1445.48</v>
      </c>
      <c r="L2888" s="4">
        <f>Table4[[#This Row],[Net Revenue]]-Table4[[#This Row],[Total Cost]]</f>
        <v>948.88000000000011</v>
      </c>
      <c r="M2888" t="str">
        <f>_xlfn.XLOOKUP(Table4[[#This Row],[ProductID]], Products!A:A,Products!B:B, "Not Found")</f>
        <v>Or Smartphone</v>
      </c>
      <c r="N2888" t="str">
        <f>TEXT(Table4[[#This Row],[Date]], "mmm")</f>
        <v>Apr</v>
      </c>
      <c r="O2888" t="str">
        <f>TEXT(Table4[[#This Row],[Date]], "yyyy")</f>
        <v>2024</v>
      </c>
      <c r="P2888" t="str">
        <f>_xlfn.XLOOKUP(Table4[[#This Row],[ProductID]],Products!A:A,Products!C:C, "Not Found")</f>
        <v>Electronics</v>
      </c>
      <c r="Q2888" t="str">
        <f>_xlfn.XLOOKUP(Table4[[#This Row],[ProductID]],Products!A:A,Products!D:D,"Not Found")</f>
        <v>Smartphone</v>
      </c>
      <c r="R2888">
        <f>_xlfn.XLOOKUP(Table4[[#This Row],[ProductID]],Products!A:A,Products!E:E,"Not Found")</f>
        <v>1197.18</v>
      </c>
      <c r="S2888">
        <f>_xlfn.XLOOKUP(Table4[[#This Row],[ProductID]],Products!A:A,Products!F:F, "Not Found")</f>
        <v>722.74</v>
      </c>
      <c r="T2888" t="str">
        <f>_xlfn.XLOOKUP(Table4[[#This Row],[CustomerID]],Customers!A:A,Customers!D:D, "Not Found")</f>
        <v>M</v>
      </c>
      <c r="U2888" s="6">
        <f>_xlfn.XLOOKUP(Table4[[#This Row],[CustomerID]],Customers!A:A,Customers!E:E, "Not Found")</f>
        <v>29315</v>
      </c>
      <c r="V2888">
        <f ca="1">DATEDIF(Table4[[#This Row],[CustomerBirthday]], TODAY(), "Y")</f>
        <v>46</v>
      </c>
      <c r="W2888" t="str" cm="1">
        <f t="array" aca="1" ref="W2888" ca="1">_xlfn.IFS(Table4[[#This Row],[Age]]&lt;25, "Under 25",Table4[[#This Row],[Age]]=34, "25-34", Table4[[#This Row],[Age]]&lt;=49, "35-49", Table4[[#This Row],[Age]]&lt;=64, "50-64", Table4[[#This Row],[Age]]&gt;=65, "65+")</f>
        <v>35-49</v>
      </c>
      <c r="X2888" t="str">
        <f>_xlfn.XLOOKUP(Table4[[#This Row],[StoreID]],Stores!A:A,Stores!B:B, "Not found")</f>
        <v>MegaMart New Michele</v>
      </c>
      <c r="Y2888" t="str">
        <f>_xlfn.XLOOKUP(Table4[[#This Row],[StoreID]],Stores!A:A,Stores!C:C, "Not Found")</f>
        <v>New Michele</v>
      </c>
      <c r="Z2888" t="str">
        <f>_xlfn.XLOOKUP(Table4[[#This Row],[StoreID]],Stores!A:A,Stores!D:D, "Not Found")</f>
        <v>West</v>
      </c>
    </row>
    <row r="2889" spans="1:26">
      <c r="A2889" t="s">
        <v>3755</v>
      </c>
      <c r="B2889" s="1">
        <v>45748</v>
      </c>
      <c r="C2889" t="s">
        <v>636</v>
      </c>
      <c r="D2889" t="s">
        <v>802</v>
      </c>
      <c r="E2889" t="s">
        <v>839</v>
      </c>
      <c r="F2889">
        <v>3</v>
      </c>
      <c r="G2889">
        <v>0.15</v>
      </c>
      <c r="H2889" t="s">
        <v>868</v>
      </c>
      <c r="I2889" s="4">
        <f>Table4[[#This Row],[Quantity]]*Table4[[#This Row],[UnitPrice]]</f>
        <v>1100.79</v>
      </c>
      <c r="J2889" s="4">
        <f>Table4[[#This Row],[Gross Revenue]]*(1-Table4[[#This Row],[Discount]])</f>
        <v>935.67149999999992</v>
      </c>
      <c r="K2889" s="4">
        <f>Table4[[#This Row],[Quantity]]*Table4[[#This Row],[CostPrice]]</f>
        <v>855.69</v>
      </c>
      <c r="L2889" s="4">
        <f>Table4[[#This Row],[Net Revenue]]-Table4[[#This Row],[Total Cost]]</f>
        <v>79.981499999999869</v>
      </c>
      <c r="M2889" t="str">
        <f>_xlfn.XLOOKUP(Table4[[#This Row],[ProductID]], Products!A:A,Products!B:B, "Not Found")</f>
        <v>Stage Footwear</v>
      </c>
      <c r="N2889" t="str">
        <f>TEXT(Table4[[#This Row],[Date]], "mmm")</f>
        <v>Apr</v>
      </c>
      <c r="O2889" t="str">
        <f>TEXT(Table4[[#This Row],[Date]], "yyyy")</f>
        <v>2025</v>
      </c>
      <c r="P2889" t="str">
        <f>_xlfn.XLOOKUP(Table4[[#This Row],[ProductID]],Products!A:A,Products!C:C, "Not Found")</f>
        <v>Fashion</v>
      </c>
      <c r="Q2889" t="str">
        <f>_xlfn.XLOOKUP(Table4[[#This Row],[ProductID]],Products!A:A,Products!D:D,"Not Found")</f>
        <v>Footwear</v>
      </c>
      <c r="R2889">
        <f>_xlfn.XLOOKUP(Table4[[#This Row],[ProductID]],Products!A:A,Products!E:E,"Not Found")</f>
        <v>366.93</v>
      </c>
      <c r="S2889">
        <f>_xlfn.XLOOKUP(Table4[[#This Row],[ProductID]],Products!A:A,Products!F:F, "Not Found")</f>
        <v>285.23</v>
      </c>
      <c r="T2889" t="str">
        <f>_xlfn.XLOOKUP(Table4[[#This Row],[CustomerID]],Customers!A:A,Customers!D:D, "Not Found")</f>
        <v>F</v>
      </c>
      <c r="U2889" s="6">
        <f>_xlfn.XLOOKUP(Table4[[#This Row],[CustomerID]],Customers!A:A,Customers!E:E, "Not Found")</f>
        <v>21899</v>
      </c>
      <c r="V2889">
        <f ca="1">DATEDIF(Table4[[#This Row],[CustomerBirthday]], TODAY(), "Y")</f>
        <v>66</v>
      </c>
      <c r="W2889" t="str" cm="1">
        <f t="array" aca="1" ref="W2889" ca="1">_xlfn.IFS(Table4[[#This Row],[Age]]&lt;25, "Under 25",Table4[[#This Row],[Age]]=34, "25-34", Table4[[#This Row],[Age]]&lt;=49, "35-49", Table4[[#This Row],[Age]]&lt;=64, "50-64", Table4[[#This Row],[Age]]&gt;=65, "65+")</f>
        <v>65+</v>
      </c>
      <c r="X2889" t="str">
        <f>_xlfn.XLOOKUP(Table4[[#This Row],[StoreID]],Stores!A:A,Stores!B:B, "Not found")</f>
        <v>MegaMart New Michele</v>
      </c>
      <c r="Y2889" t="str">
        <f>_xlfn.XLOOKUP(Table4[[#This Row],[StoreID]],Stores!A:A,Stores!C:C, "Not Found")</f>
        <v>New Michele</v>
      </c>
      <c r="Z2889" t="str">
        <f>_xlfn.XLOOKUP(Table4[[#This Row],[StoreID]],Stores!A:A,Stores!D:D, "Not Found")</f>
        <v>West</v>
      </c>
    </row>
    <row r="2890" spans="1:26">
      <c r="A2890" t="s">
        <v>3756</v>
      </c>
      <c r="B2890" s="1">
        <v>45687</v>
      </c>
      <c r="C2890" t="s">
        <v>327</v>
      </c>
      <c r="D2890" t="s">
        <v>755</v>
      </c>
      <c r="E2890" t="s">
        <v>831</v>
      </c>
      <c r="F2890">
        <v>3</v>
      </c>
      <c r="G2890">
        <v>0.15</v>
      </c>
      <c r="H2890" t="s">
        <v>875</v>
      </c>
      <c r="I2890" s="4">
        <f>Table4[[#This Row],[Quantity]]*Table4[[#This Row],[UnitPrice]]</f>
        <v>5576.25</v>
      </c>
      <c r="J2890" s="4">
        <f>Table4[[#This Row],[Gross Revenue]]*(1-Table4[[#This Row],[Discount]])</f>
        <v>4739.8125</v>
      </c>
      <c r="K2890" s="4">
        <f>Table4[[#This Row],[Quantity]]*Table4[[#This Row],[CostPrice]]</f>
        <v>4353.4800000000005</v>
      </c>
      <c r="L2890" s="4">
        <f>Table4[[#This Row],[Net Revenue]]-Table4[[#This Row],[Total Cost]]</f>
        <v>386.33249999999953</v>
      </c>
      <c r="M2890" t="str">
        <f>_xlfn.XLOOKUP(Table4[[#This Row],[ProductID]], Products!A:A,Products!B:B, "Not Found")</f>
        <v>House Accessories</v>
      </c>
      <c r="N2890" t="str">
        <f>TEXT(Table4[[#This Row],[Date]], "mmm")</f>
        <v>Jan</v>
      </c>
      <c r="O2890" t="str">
        <f>TEXT(Table4[[#This Row],[Date]], "yyyy")</f>
        <v>2025</v>
      </c>
      <c r="P2890" t="str">
        <f>_xlfn.XLOOKUP(Table4[[#This Row],[ProductID]],Products!A:A,Products!C:C, "Not Found")</f>
        <v>Fashion</v>
      </c>
      <c r="Q2890" t="str">
        <f>_xlfn.XLOOKUP(Table4[[#This Row],[ProductID]],Products!A:A,Products!D:D,"Not Found")</f>
        <v>Accessories</v>
      </c>
      <c r="R2890">
        <f>_xlfn.XLOOKUP(Table4[[#This Row],[ProductID]],Products!A:A,Products!E:E,"Not Found")</f>
        <v>1858.75</v>
      </c>
      <c r="S2890">
        <f>_xlfn.XLOOKUP(Table4[[#This Row],[ProductID]],Products!A:A,Products!F:F, "Not Found")</f>
        <v>1451.16</v>
      </c>
      <c r="T2890" t="str">
        <f>_xlfn.XLOOKUP(Table4[[#This Row],[CustomerID]],Customers!A:A,Customers!D:D, "Not Found")</f>
        <v>F</v>
      </c>
      <c r="U2890" s="6">
        <f>_xlfn.XLOOKUP(Table4[[#This Row],[CustomerID]],Customers!A:A,Customers!E:E, "Not Found")</f>
        <v>27567</v>
      </c>
      <c r="V2890">
        <f ca="1">DATEDIF(Table4[[#This Row],[CustomerBirthday]], TODAY(), "Y")</f>
        <v>51</v>
      </c>
      <c r="W2890" t="str" cm="1">
        <f t="array" aca="1" ref="W2890" ca="1">_xlfn.IFS(Table4[[#This Row],[Age]]&lt;25, "Under 25",Table4[[#This Row],[Age]]=34, "25-34", Table4[[#This Row],[Age]]&lt;=49, "35-49", Table4[[#This Row],[Age]]&lt;=64, "50-64", Table4[[#This Row],[Age]]&gt;=65, "65+")</f>
        <v>50-64</v>
      </c>
      <c r="X2890" t="str">
        <f>_xlfn.XLOOKUP(Table4[[#This Row],[StoreID]],Stores!A:A,Stores!B:B, "Not found")</f>
        <v>MegaMart Jimenezborough</v>
      </c>
      <c r="Y2890" t="str">
        <f>_xlfn.XLOOKUP(Table4[[#This Row],[StoreID]],Stores!A:A,Stores!C:C, "Not Found")</f>
        <v>Jimenezborough</v>
      </c>
      <c r="Z2890" t="str">
        <f>_xlfn.XLOOKUP(Table4[[#This Row],[StoreID]],Stores!A:A,Stores!D:D, "Not Found")</f>
        <v>South</v>
      </c>
    </row>
    <row r="2891" spans="1:26">
      <c r="A2891" t="s">
        <v>3757</v>
      </c>
      <c r="B2891" s="1">
        <v>45603</v>
      </c>
      <c r="C2891" t="s">
        <v>324</v>
      </c>
      <c r="D2891" t="s">
        <v>804</v>
      </c>
      <c r="E2891" t="s">
        <v>846</v>
      </c>
      <c r="F2891">
        <v>1</v>
      </c>
      <c r="G2891">
        <v>0.05</v>
      </c>
      <c r="H2891" t="s">
        <v>875</v>
      </c>
      <c r="I2891" s="4">
        <f>Table4[[#This Row],[Quantity]]*Table4[[#This Row],[UnitPrice]]</f>
        <v>540.94000000000005</v>
      </c>
      <c r="J2891" s="4">
        <f>Table4[[#This Row],[Gross Revenue]]*(1-Table4[[#This Row],[Discount]])</f>
        <v>513.89300000000003</v>
      </c>
      <c r="K2891" s="4">
        <f>Table4[[#This Row],[Quantity]]*Table4[[#This Row],[CostPrice]]</f>
        <v>398.25</v>
      </c>
      <c r="L2891" s="4">
        <f>Table4[[#This Row],[Net Revenue]]-Table4[[#This Row],[Total Cost]]</f>
        <v>115.64300000000003</v>
      </c>
      <c r="M2891" t="str">
        <f>_xlfn.XLOOKUP(Table4[[#This Row],[ProductID]], Products!A:A,Products!B:B, "Not Found")</f>
        <v>Church Clothing</v>
      </c>
      <c r="N2891" t="str">
        <f>TEXT(Table4[[#This Row],[Date]], "mmm")</f>
        <v>Nov</v>
      </c>
      <c r="O2891" t="str">
        <f>TEXT(Table4[[#This Row],[Date]], "yyyy")</f>
        <v>2024</v>
      </c>
      <c r="P2891" t="str">
        <f>_xlfn.XLOOKUP(Table4[[#This Row],[ProductID]],Products!A:A,Products!C:C, "Not Found")</f>
        <v>Fashion</v>
      </c>
      <c r="Q2891" t="str">
        <f>_xlfn.XLOOKUP(Table4[[#This Row],[ProductID]],Products!A:A,Products!D:D,"Not Found")</f>
        <v>Clothing</v>
      </c>
      <c r="R2891">
        <f>_xlfn.XLOOKUP(Table4[[#This Row],[ProductID]],Products!A:A,Products!E:E,"Not Found")</f>
        <v>540.94000000000005</v>
      </c>
      <c r="S2891">
        <f>_xlfn.XLOOKUP(Table4[[#This Row],[ProductID]],Products!A:A,Products!F:F, "Not Found")</f>
        <v>398.25</v>
      </c>
      <c r="T2891" t="str">
        <f>_xlfn.XLOOKUP(Table4[[#This Row],[CustomerID]],Customers!A:A,Customers!D:D, "Not Found")</f>
        <v>F</v>
      </c>
      <c r="U2891" s="6">
        <f>_xlfn.XLOOKUP(Table4[[#This Row],[CustomerID]],Customers!A:A,Customers!E:E, "Not Found")</f>
        <v>27663</v>
      </c>
      <c r="V2891">
        <f ca="1">DATEDIF(Table4[[#This Row],[CustomerBirthday]], TODAY(), "Y")</f>
        <v>50</v>
      </c>
      <c r="W2891" t="str" cm="1">
        <f t="array" aca="1" ref="W2891" ca="1">_xlfn.IFS(Table4[[#This Row],[Age]]&lt;25, "Under 25",Table4[[#This Row],[Age]]=34, "25-34", Table4[[#This Row],[Age]]&lt;=49, "35-49", Table4[[#This Row],[Age]]&lt;=64, "50-64", Table4[[#This Row],[Age]]&gt;=65, "65+")</f>
        <v>50-64</v>
      </c>
      <c r="X2891" t="str">
        <f>_xlfn.XLOOKUP(Table4[[#This Row],[StoreID]],Stores!A:A,Stores!B:B, "Not found")</f>
        <v>MegaMart Johnmouth</v>
      </c>
      <c r="Y2891" t="str">
        <f>_xlfn.XLOOKUP(Table4[[#This Row],[StoreID]],Stores!A:A,Stores!C:C, "Not Found")</f>
        <v>Johnmouth</v>
      </c>
      <c r="Z2891" t="str">
        <f>_xlfn.XLOOKUP(Table4[[#This Row],[StoreID]],Stores!A:A,Stores!D:D, "Not Found")</f>
        <v>East</v>
      </c>
    </row>
    <row r="2892" spans="1:26">
      <c r="A2892" t="s">
        <v>3758</v>
      </c>
      <c r="B2892" s="1">
        <v>45454</v>
      </c>
      <c r="C2892" t="s">
        <v>666</v>
      </c>
      <c r="D2892" t="s">
        <v>753</v>
      </c>
      <c r="E2892" t="s">
        <v>846</v>
      </c>
      <c r="F2892">
        <v>1</v>
      </c>
      <c r="G2892">
        <v>0.1</v>
      </c>
      <c r="H2892" t="s">
        <v>868</v>
      </c>
      <c r="I2892" s="4">
        <f>Table4[[#This Row],[Quantity]]*Table4[[#This Row],[UnitPrice]]</f>
        <v>270.45</v>
      </c>
      <c r="J2892" s="4">
        <f>Table4[[#This Row],[Gross Revenue]]*(1-Table4[[#This Row],[Discount]])</f>
        <v>243.405</v>
      </c>
      <c r="K2892" s="4">
        <f>Table4[[#This Row],[Quantity]]*Table4[[#This Row],[CostPrice]]</f>
        <v>187.6</v>
      </c>
      <c r="L2892" s="4">
        <f>Table4[[#This Row],[Net Revenue]]-Table4[[#This Row],[Total Cost]]</f>
        <v>55.805000000000007</v>
      </c>
      <c r="M2892" t="str">
        <f>_xlfn.XLOOKUP(Table4[[#This Row],[ProductID]], Products!A:A,Products!B:B, "Not Found")</f>
        <v>Whether Bags</v>
      </c>
      <c r="N2892" t="str">
        <f>TEXT(Table4[[#This Row],[Date]], "mmm")</f>
        <v>Jun</v>
      </c>
      <c r="O2892" t="str">
        <f>TEXT(Table4[[#This Row],[Date]], "yyyy")</f>
        <v>2024</v>
      </c>
      <c r="P2892" t="str">
        <f>_xlfn.XLOOKUP(Table4[[#This Row],[ProductID]],Products!A:A,Products!C:C, "Not Found")</f>
        <v>Fashion</v>
      </c>
      <c r="Q2892" t="str">
        <f>_xlfn.XLOOKUP(Table4[[#This Row],[ProductID]],Products!A:A,Products!D:D,"Not Found")</f>
        <v>Bags</v>
      </c>
      <c r="R2892">
        <f>_xlfn.XLOOKUP(Table4[[#This Row],[ProductID]],Products!A:A,Products!E:E,"Not Found")</f>
        <v>270.45</v>
      </c>
      <c r="S2892">
        <f>_xlfn.XLOOKUP(Table4[[#This Row],[ProductID]],Products!A:A,Products!F:F, "Not Found")</f>
        <v>187.6</v>
      </c>
      <c r="T2892" t="str">
        <f>_xlfn.XLOOKUP(Table4[[#This Row],[CustomerID]],Customers!A:A,Customers!D:D, "Not Found")</f>
        <v>M</v>
      </c>
      <c r="U2892" s="6">
        <f>_xlfn.XLOOKUP(Table4[[#This Row],[CustomerID]],Customers!A:A,Customers!E:E, "Not Found")</f>
        <v>24326</v>
      </c>
      <c r="V2892">
        <f ca="1">DATEDIF(Table4[[#This Row],[CustomerBirthday]], TODAY(), "Y")</f>
        <v>59</v>
      </c>
      <c r="W2892" t="str" cm="1">
        <f t="array" aca="1" ref="W2892" ca="1">_xlfn.IFS(Table4[[#This Row],[Age]]&lt;25, "Under 25",Table4[[#This Row],[Age]]=34, "25-34", Table4[[#This Row],[Age]]&lt;=49, "35-49", Table4[[#This Row],[Age]]&lt;=64, "50-64", Table4[[#This Row],[Age]]&gt;=65, "65+")</f>
        <v>50-64</v>
      </c>
      <c r="X2892" t="str">
        <f>_xlfn.XLOOKUP(Table4[[#This Row],[StoreID]],Stores!A:A,Stores!B:B, "Not found")</f>
        <v>MegaMart Johnmouth</v>
      </c>
      <c r="Y2892" t="str">
        <f>_xlfn.XLOOKUP(Table4[[#This Row],[StoreID]],Stores!A:A,Stores!C:C, "Not Found")</f>
        <v>Johnmouth</v>
      </c>
      <c r="Z2892" t="str">
        <f>_xlfn.XLOOKUP(Table4[[#This Row],[StoreID]],Stores!A:A,Stores!D:D, "Not Found")</f>
        <v>East</v>
      </c>
    </row>
    <row r="2893" spans="1:26">
      <c r="A2893" t="s">
        <v>3759</v>
      </c>
      <c r="B2893" s="1">
        <v>45775</v>
      </c>
      <c r="C2893" t="s">
        <v>202</v>
      </c>
      <c r="D2893" t="s">
        <v>739</v>
      </c>
      <c r="E2893" t="s">
        <v>842</v>
      </c>
      <c r="F2893">
        <v>4</v>
      </c>
      <c r="G2893">
        <v>0.15</v>
      </c>
      <c r="H2893" t="s">
        <v>875</v>
      </c>
      <c r="I2893" s="4">
        <f>Table4[[#This Row],[Quantity]]*Table4[[#This Row],[UnitPrice]]</f>
        <v>4776.4799999999996</v>
      </c>
      <c r="J2893" s="4">
        <f>Table4[[#This Row],[Gross Revenue]]*(1-Table4[[#This Row],[Discount]])</f>
        <v>4060.0079999999994</v>
      </c>
      <c r="K2893" s="4">
        <f>Table4[[#This Row],[Quantity]]*Table4[[#This Row],[CostPrice]]</f>
        <v>3355.8</v>
      </c>
      <c r="L2893" s="4">
        <f>Table4[[#This Row],[Net Revenue]]-Table4[[#This Row],[Total Cost]]</f>
        <v>704.20799999999917</v>
      </c>
      <c r="M2893" t="str">
        <f>_xlfn.XLOOKUP(Table4[[#This Row],[ProductID]], Products!A:A,Products!B:B, "Not Found")</f>
        <v>Step Smartphone</v>
      </c>
      <c r="N2893" t="str">
        <f>TEXT(Table4[[#This Row],[Date]], "mmm")</f>
        <v>Apr</v>
      </c>
      <c r="O2893" t="str">
        <f>TEXT(Table4[[#This Row],[Date]], "yyyy")</f>
        <v>2025</v>
      </c>
      <c r="P2893" t="str">
        <f>_xlfn.XLOOKUP(Table4[[#This Row],[ProductID]],Products!A:A,Products!C:C, "Not Found")</f>
        <v>Electronics</v>
      </c>
      <c r="Q2893" t="str">
        <f>_xlfn.XLOOKUP(Table4[[#This Row],[ProductID]],Products!A:A,Products!D:D,"Not Found")</f>
        <v>Smartphone</v>
      </c>
      <c r="R2893">
        <f>_xlfn.XLOOKUP(Table4[[#This Row],[ProductID]],Products!A:A,Products!E:E,"Not Found")</f>
        <v>1194.1199999999999</v>
      </c>
      <c r="S2893">
        <f>_xlfn.XLOOKUP(Table4[[#This Row],[ProductID]],Products!A:A,Products!F:F, "Not Found")</f>
        <v>838.95</v>
      </c>
      <c r="T2893" t="str">
        <f>_xlfn.XLOOKUP(Table4[[#This Row],[CustomerID]],Customers!A:A,Customers!D:D, "Not Found")</f>
        <v>F</v>
      </c>
      <c r="U2893" s="6">
        <f>_xlfn.XLOOKUP(Table4[[#This Row],[CustomerID]],Customers!A:A,Customers!E:E, "Not Found")</f>
        <v>33492</v>
      </c>
      <c r="V2893">
        <f ca="1">DATEDIF(Table4[[#This Row],[CustomerBirthday]], TODAY(), "Y")</f>
        <v>34</v>
      </c>
      <c r="W2893" t="str" cm="1">
        <f t="array" aca="1" ref="W2893" ca="1">_xlfn.IFS(Table4[[#This Row],[Age]]&lt;25, "Under 25",Table4[[#This Row],[Age]]=34, "25-34", Table4[[#This Row],[Age]]&lt;=49, "35-49", Table4[[#This Row],[Age]]&lt;=64, "50-64", Table4[[#This Row],[Age]]&gt;=65, "65+")</f>
        <v>25-34</v>
      </c>
      <c r="X2893" t="str">
        <f>_xlfn.XLOOKUP(Table4[[#This Row],[StoreID]],Stores!A:A,Stores!B:B, "Not found")</f>
        <v>MegaMart Brianahaven</v>
      </c>
      <c r="Y2893" t="str">
        <f>_xlfn.XLOOKUP(Table4[[#This Row],[StoreID]],Stores!A:A,Stores!C:C, "Not Found")</f>
        <v>Brianahaven</v>
      </c>
      <c r="Z2893" t="str">
        <f>_xlfn.XLOOKUP(Table4[[#This Row],[StoreID]],Stores!A:A,Stores!D:D, "Not Found")</f>
        <v>North</v>
      </c>
    </row>
    <row r="2894" spans="1:26">
      <c r="A2894" t="s">
        <v>3760</v>
      </c>
      <c r="B2894" s="1">
        <v>45792</v>
      </c>
      <c r="C2894" t="s">
        <v>630</v>
      </c>
      <c r="D2894" t="s">
        <v>715</v>
      </c>
      <c r="E2894" t="s">
        <v>839</v>
      </c>
      <c r="F2894">
        <v>4</v>
      </c>
      <c r="G2894">
        <v>0.1</v>
      </c>
      <c r="H2894" t="s">
        <v>865</v>
      </c>
      <c r="I2894" s="4">
        <f>Table4[[#This Row],[Quantity]]*Table4[[#This Row],[UnitPrice]]</f>
        <v>3275.04</v>
      </c>
      <c r="J2894" s="4">
        <f>Table4[[#This Row],[Gross Revenue]]*(1-Table4[[#This Row],[Discount]])</f>
        <v>2947.5360000000001</v>
      </c>
      <c r="K2894" s="4">
        <f>Table4[[#This Row],[Quantity]]*Table4[[#This Row],[CostPrice]]</f>
        <v>2110.48</v>
      </c>
      <c r="L2894" s="4">
        <f>Table4[[#This Row],[Net Revenue]]-Table4[[#This Row],[Total Cost]]</f>
        <v>837.05600000000004</v>
      </c>
      <c r="M2894" t="str">
        <f>_xlfn.XLOOKUP(Table4[[#This Row],[ProductID]], Products!A:A,Products!B:B, "Not Found")</f>
        <v>Audience Television</v>
      </c>
      <c r="N2894" t="str">
        <f>TEXT(Table4[[#This Row],[Date]], "mmm")</f>
        <v>May</v>
      </c>
      <c r="O2894" t="str">
        <f>TEXT(Table4[[#This Row],[Date]], "yyyy")</f>
        <v>2025</v>
      </c>
      <c r="P2894" t="str">
        <f>_xlfn.XLOOKUP(Table4[[#This Row],[ProductID]],Products!A:A,Products!C:C, "Not Found")</f>
        <v>Electronics</v>
      </c>
      <c r="Q2894" t="str">
        <f>_xlfn.XLOOKUP(Table4[[#This Row],[ProductID]],Products!A:A,Products!D:D,"Not Found")</f>
        <v>Television</v>
      </c>
      <c r="R2894">
        <f>_xlfn.XLOOKUP(Table4[[#This Row],[ProductID]],Products!A:A,Products!E:E,"Not Found")</f>
        <v>818.76</v>
      </c>
      <c r="S2894">
        <f>_xlfn.XLOOKUP(Table4[[#This Row],[ProductID]],Products!A:A,Products!F:F, "Not Found")</f>
        <v>527.62</v>
      </c>
      <c r="T2894" t="str">
        <f>_xlfn.XLOOKUP(Table4[[#This Row],[CustomerID]],Customers!A:A,Customers!D:D, "Not Found")</f>
        <v>F</v>
      </c>
      <c r="U2894" s="6">
        <f>_xlfn.XLOOKUP(Table4[[#This Row],[CustomerID]],Customers!A:A,Customers!E:E, "Not Found")</f>
        <v>22255</v>
      </c>
      <c r="V2894">
        <f ca="1">DATEDIF(Table4[[#This Row],[CustomerBirthday]], TODAY(), "Y")</f>
        <v>65</v>
      </c>
      <c r="W2894" t="str" cm="1">
        <f t="array" aca="1" ref="W2894" ca="1">_xlfn.IFS(Table4[[#This Row],[Age]]&lt;25, "Under 25",Table4[[#This Row],[Age]]=34, "25-34", Table4[[#This Row],[Age]]&lt;=49, "35-49", Table4[[#This Row],[Age]]&lt;=64, "50-64", Table4[[#This Row],[Age]]&gt;=65, "65+")</f>
        <v>65+</v>
      </c>
      <c r="X2894" t="str">
        <f>_xlfn.XLOOKUP(Table4[[#This Row],[StoreID]],Stores!A:A,Stores!B:B, "Not found")</f>
        <v>MegaMart New Michele</v>
      </c>
      <c r="Y2894" t="str">
        <f>_xlfn.XLOOKUP(Table4[[#This Row],[StoreID]],Stores!A:A,Stores!C:C, "Not Found")</f>
        <v>New Michele</v>
      </c>
      <c r="Z2894" t="str">
        <f>_xlfn.XLOOKUP(Table4[[#This Row],[StoreID]],Stores!A:A,Stores!D:D, "Not Found")</f>
        <v>West</v>
      </c>
    </row>
    <row r="2895" spans="1:26">
      <c r="A2895" t="s">
        <v>3761</v>
      </c>
      <c r="B2895" s="1">
        <v>45306</v>
      </c>
      <c r="C2895" t="s">
        <v>483</v>
      </c>
      <c r="D2895" t="s">
        <v>742</v>
      </c>
      <c r="E2895" t="s">
        <v>842</v>
      </c>
      <c r="F2895">
        <v>4</v>
      </c>
      <c r="G2895">
        <v>0.1</v>
      </c>
      <c r="H2895" t="s">
        <v>871</v>
      </c>
      <c r="I2895" s="4">
        <f>Table4[[#This Row],[Quantity]]*Table4[[#This Row],[UnitPrice]]</f>
        <v>994.28</v>
      </c>
      <c r="J2895" s="4">
        <f>Table4[[#This Row],[Gross Revenue]]*(1-Table4[[#This Row],[Discount]])</f>
        <v>894.85199999999998</v>
      </c>
      <c r="K2895" s="4">
        <f>Table4[[#This Row],[Quantity]]*Table4[[#This Row],[CostPrice]]</f>
        <v>762.68</v>
      </c>
      <c r="L2895" s="4">
        <f>Table4[[#This Row],[Net Revenue]]-Table4[[#This Row],[Total Cost]]</f>
        <v>132.17200000000003</v>
      </c>
      <c r="M2895" t="str">
        <f>_xlfn.XLOOKUP(Table4[[#This Row],[ProductID]], Products!A:A,Products!B:B, "Not Found")</f>
        <v>Either Headphones</v>
      </c>
      <c r="N2895" t="str">
        <f>TEXT(Table4[[#This Row],[Date]], "mmm")</f>
        <v>Jan</v>
      </c>
      <c r="O2895" t="str">
        <f>TEXT(Table4[[#This Row],[Date]], "yyyy")</f>
        <v>2024</v>
      </c>
      <c r="P2895" t="str">
        <f>_xlfn.XLOOKUP(Table4[[#This Row],[ProductID]],Products!A:A,Products!C:C, "Not Found")</f>
        <v>Electronics</v>
      </c>
      <c r="Q2895" t="str">
        <f>_xlfn.XLOOKUP(Table4[[#This Row],[ProductID]],Products!A:A,Products!D:D,"Not Found")</f>
        <v>Headphones</v>
      </c>
      <c r="R2895">
        <f>_xlfn.XLOOKUP(Table4[[#This Row],[ProductID]],Products!A:A,Products!E:E,"Not Found")</f>
        <v>248.57</v>
      </c>
      <c r="S2895">
        <f>_xlfn.XLOOKUP(Table4[[#This Row],[ProductID]],Products!A:A,Products!F:F, "Not Found")</f>
        <v>190.67</v>
      </c>
      <c r="T2895" t="str">
        <f>_xlfn.XLOOKUP(Table4[[#This Row],[CustomerID]],Customers!A:A,Customers!D:D, "Not Found")</f>
        <v>M</v>
      </c>
      <c r="U2895" s="6">
        <f>_xlfn.XLOOKUP(Table4[[#This Row],[CustomerID]],Customers!A:A,Customers!E:E, "Not Found")</f>
        <v>21543</v>
      </c>
      <c r="V2895">
        <f ca="1">DATEDIF(Table4[[#This Row],[CustomerBirthday]], TODAY(), "Y")</f>
        <v>67</v>
      </c>
      <c r="W2895" t="str" cm="1">
        <f t="array" aca="1" ref="W2895" ca="1">_xlfn.IFS(Table4[[#This Row],[Age]]&lt;25, "Under 25",Table4[[#This Row],[Age]]=34, "25-34", Table4[[#This Row],[Age]]&lt;=49, "35-49", Table4[[#This Row],[Age]]&lt;=64, "50-64", Table4[[#This Row],[Age]]&gt;=65, "65+")</f>
        <v>65+</v>
      </c>
      <c r="X2895" t="str">
        <f>_xlfn.XLOOKUP(Table4[[#This Row],[StoreID]],Stores!A:A,Stores!B:B, "Not found")</f>
        <v>MegaMart Brianahaven</v>
      </c>
      <c r="Y2895" t="str">
        <f>_xlfn.XLOOKUP(Table4[[#This Row],[StoreID]],Stores!A:A,Stores!C:C, "Not Found")</f>
        <v>Brianahaven</v>
      </c>
      <c r="Z2895" t="str">
        <f>_xlfn.XLOOKUP(Table4[[#This Row],[StoreID]],Stores!A:A,Stores!D:D, "Not Found")</f>
        <v>North</v>
      </c>
    </row>
    <row r="2896" spans="1:26">
      <c r="A2896" t="s">
        <v>3762</v>
      </c>
      <c r="B2896" s="1">
        <v>45321</v>
      </c>
      <c r="C2896" t="s">
        <v>335</v>
      </c>
      <c r="D2896" t="s">
        <v>766</v>
      </c>
      <c r="E2896" t="s">
        <v>839</v>
      </c>
      <c r="F2896">
        <v>5</v>
      </c>
      <c r="G2896">
        <v>0.05</v>
      </c>
      <c r="H2896" t="s">
        <v>868</v>
      </c>
      <c r="I2896" s="4">
        <f>Table4[[#This Row],[Quantity]]*Table4[[#This Row],[UnitPrice]]</f>
        <v>6136.2</v>
      </c>
      <c r="J2896" s="4">
        <f>Table4[[#This Row],[Gross Revenue]]*(1-Table4[[#This Row],[Discount]])</f>
        <v>5829.3899999999994</v>
      </c>
      <c r="K2896" s="4">
        <f>Table4[[#This Row],[Quantity]]*Table4[[#This Row],[CostPrice]]</f>
        <v>4885.45</v>
      </c>
      <c r="L2896" s="4">
        <f>Table4[[#This Row],[Net Revenue]]-Table4[[#This Row],[Total Cost]]</f>
        <v>943.9399999999996</v>
      </c>
      <c r="M2896" t="str">
        <f>_xlfn.XLOOKUP(Table4[[#This Row],[ProductID]], Products!A:A,Products!B:B, "Not Found")</f>
        <v>Firm Dairy</v>
      </c>
      <c r="N2896" t="str">
        <f>TEXT(Table4[[#This Row],[Date]], "mmm")</f>
        <v>Jan</v>
      </c>
      <c r="O2896" t="str">
        <f>TEXT(Table4[[#This Row],[Date]], "yyyy")</f>
        <v>2024</v>
      </c>
      <c r="P2896" t="str">
        <f>_xlfn.XLOOKUP(Table4[[#This Row],[ProductID]],Products!A:A,Products!C:C, "Not Found")</f>
        <v>Groceries</v>
      </c>
      <c r="Q2896" t="str">
        <f>_xlfn.XLOOKUP(Table4[[#This Row],[ProductID]],Products!A:A,Products!D:D,"Not Found")</f>
        <v>Dairy</v>
      </c>
      <c r="R2896">
        <f>_xlfn.XLOOKUP(Table4[[#This Row],[ProductID]],Products!A:A,Products!E:E,"Not Found")</f>
        <v>1227.24</v>
      </c>
      <c r="S2896">
        <f>_xlfn.XLOOKUP(Table4[[#This Row],[ProductID]],Products!A:A,Products!F:F, "Not Found")</f>
        <v>977.09</v>
      </c>
      <c r="T2896" t="str">
        <f>_xlfn.XLOOKUP(Table4[[#This Row],[CustomerID]],Customers!A:A,Customers!D:D, "Not Found")</f>
        <v>F</v>
      </c>
      <c r="U2896" s="6">
        <f>_xlfn.XLOOKUP(Table4[[#This Row],[CustomerID]],Customers!A:A,Customers!E:E, "Not Found")</f>
        <v>25396</v>
      </c>
      <c r="V2896">
        <f ca="1">DATEDIF(Table4[[#This Row],[CustomerBirthday]], TODAY(), "Y")</f>
        <v>57</v>
      </c>
      <c r="W2896" t="str" cm="1">
        <f t="array" aca="1" ref="W2896" ca="1">_xlfn.IFS(Table4[[#This Row],[Age]]&lt;25, "Under 25",Table4[[#This Row],[Age]]=34, "25-34", Table4[[#This Row],[Age]]&lt;=49, "35-49", Table4[[#This Row],[Age]]&lt;=64, "50-64", Table4[[#This Row],[Age]]&gt;=65, "65+")</f>
        <v>50-64</v>
      </c>
      <c r="X2896" t="str">
        <f>_xlfn.XLOOKUP(Table4[[#This Row],[StoreID]],Stores!A:A,Stores!B:B, "Not found")</f>
        <v>MegaMart New Michele</v>
      </c>
      <c r="Y2896" t="str">
        <f>_xlfn.XLOOKUP(Table4[[#This Row],[StoreID]],Stores!A:A,Stores!C:C, "Not Found")</f>
        <v>New Michele</v>
      </c>
      <c r="Z2896" t="str">
        <f>_xlfn.XLOOKUP(Table4[[#This Row],[StoreID]],Stores!A:A,Stores!D:D, "Not Found")</f>
        <v>West</v>
      </c>
    </row>
    <row r="2897" spans="1:26">
      <c r="A2897" t="s">
        <v>3763</v>
      </c>
      <c r="B2897" s="1">
        <v>45644</v>
      </c>
      <c r="C2897" t="s">
        <v>277</v>
      </c>
      <c r="D2897" t="s">
        <v>761</v>
      </c>
      <c r="E2897" t="s">
        <v>839</v>
      </c>
      <c r="F2897">
        <v>1</v>
      </c>
      <c r="G2897">
        <v>0.15</v>
      </c>
      <c r="H2897" t="s">
        <v>875</v>
      </c>
      <c r="I2897" s="4">
        <f>Table4[[#This Row],[Quantity]]*Table4[[#This Row],[UnitPrice]]</f>
        <v>1762.92</v>
      </c>
      <c r="J2897" s="4">
        <f>Table4[[#This Row],[Gross Revenue]]*(1-Table4[[#This Row],[Discount]])</f>
        <v>1498.482</v>
      </c>
      <c r="K2897" s="4">
        <f>Table4[[#This Row],[Quantity]]*Table4[[#This Row],[CostPrice]]</f>
        <v>1346.48</v>
      </c>
      <c r="L2897" s="4">
        <f>Table4[[#This Row],[Net Revenue]]-Table4[[#This Row],[Total Cost]]</f>
        <v>152.00199999999995</v>
      </c>
      <c r="M2897" t="str">
        <f>_xlfn.XLOOKUP(Table4[[#This Row],[ProductID]], Products!A:A,Products!B:B, "Not Found")</f>
        <v>Traditional Laptop</v>
      </c>
      <c r="N2897" t="str">
        <f>TEXT(Table4[[#This Row],[Date]], "mmm")</f>
        <v>Dec</v>
      </c>
      <c r="O2897" t="str">
        <f>TEXT(Table4[[#This Row],[Date]], "yyyy")</f>
        <v>2024</v>
      </c>
      <c r="P2897" t="str">
        <f>_xlfn.XLOOKUP(Table4[[#This Row],[ProductID]],Products!A:A,Products!C:C, "Not Found")</f>
        <v>Electronics</v>
      </c>
      <c r="Q2897" t="str">
        <f>_xlfn.XLOOKUP(Table4[[#This Row],[ProductID]],Products!A:A,Products!D:D,"Not Found")</f>
        <v>Laptop</v>
      </c>
      <c r="R2897">
        <f>_xlfn.XLOOKUP(Table4[[#This Row],[ProductID]],Products!A:A,Products!E:E,"Not Found")</f>
        <v>1762.92</v>
      </c>
      <c r="S2897">
        <f>_xlfn.XLOOKUP(Table4[[#This Row],[ProductID]],Products!A:A,Products!F:F, "Not Found")</f>
        <v>1346.48</v>
      </c>
      <c r="T2897" t="str">
        <f>_xlfn.XLOOKUP(Table4[[#This Row],[CustomerID]],Customers!A:A,Customers!D:D, "Not Found")</f>
        <v>F</v>
      </c>
      <c r="U2897" s="6">
        <f>_xlfn.XLOOKUP(Table4[[#This Row],[CustomerID]],Customers!A:A,Customers!E:E, "Not Found")</f>
        <v>23715</v>
      </c>
      <c r="V2897">
        <f ca="1">DATEDIF(Table4[[#This Row],[CustomerBirthday]], TODAY(), "Y")</f>
        <v>61</v>
      </c>
      <c r="W2897" t="str" cm="1">
        <f t="array" aca="1" ref="W2897" ca="1">_xlfn.IFS(Table4[[#This Row],[Age]]&lt;25, "Under 25",Table4[[#This Row],[Age]]=34, "25-34", Table4[[#This Row],[Age]]&lt;=49, "35-49", Table4[[#This Row],[Age]]&lt;=64, "50-64", Table4[[#This Row],[Age]]&gt;=65, "65+")</f>
        <v>50-64</v>
      </c>
      <c r="X2897" t="str">
        <f>_xlfn.XLOOKUP(Table4[[#This Row],[StoreID]],Stores!A:A,Stores!B:B, "Not found")</f>
        <v>MegaMart New Michele</v>
      </c>
      <c r="Y2897" t="str">
        <f>_xlfn.XLOOKUP(Table4[[#This Row],[StoreID]],Stores!A:A,Stores!C:C, "Not Found")</f>
        <v>New Michele</v>
      </c>
      <c r="Z2897" t="str">
        <f>_xlfn.XLOOKUP(Table4[[#This Row],[StoreID]],Stores!A:A,Stores!D:D, "Not Found")</f>
        <v>West</v>
      </c>
    </row>
    <row r="2898" spans="1:26">
      <c r="A2898" t="s">
        <v>3764</v>
      </c>
      <c r="B2898" s="1">
        <v>45387</v>
      </c>
      <c r="C2898" t="s">
        <v>608</v>
      </c>
      <c r="D2898" t="s">
        <v>750</v>
      </c>
      <c r="E2898" t="s">
        <v>839</v>
      </c>
      <c r="F2898">
        <v>5</v>
      </c>
      <c r="G2898">
        <v>0</v>
      </c>
      <c r="H2898" t="s">
        <v>875</v>
      </c>
      <c r="I2898" s="4">
        <f>Table4[[#This Row],[Quantity]]*Table4[[#This Row],[UnitPrice]]</f>
        <v>6713.75</v>
      </c>
      <c r="J2898" s="4">
        <f>Table4[[#This Row],[Gross Revenue]]*(1-Table4[[#This Row],[Discount]])</f>
        <v>6713.75</v>
      </c>
      <c r="K2898" s="4">
        <f>Table4[[#This Row],[Quantity]]*Table4[[#This Row],[CostPrice]]</f>
        <v>3989.7000000000003</v>
      </c>
      <c r="L2898" s="4">
        <f>Table4[[#This Row],[Net Revenue]]-Table4[[#This Row],[Total Cost]]</f>
        <v>2724.0499999999997</v>
      </c>
      <c r="M2898" t="str">
        <f>_xlfn.XLOOKUP(Table4[[#This Row],[ProductID]], Products!A:A,Products!B:B, "Not Found")</f>
        <v>Add Clothing</v>
      </c>
      <c r="N2898" t="str">
        <f>TEXT(Table4[[#This Row],[Date]], "mmm")</f>
        <v>Apr</v>
      </c>
      <c r="O2898" t="str">
        <f>TEXT(Table4[[#This Row],[Date]], "yyyy")</f>
        <v>2024</v>
      </c>
      <c r="P2898" t="str">
        <f>_xlfn.XLOOKUP(Table4[[#This Row],[ProductID]],Products!A:A,Products!C:C, "Not Found")</f>
        <v>Fashion</v>
      </c>
      <c r="Q2898" t="str">
        <f>_xlfn.XLOOKUP(Table4[[#This Row],[ProductID]],Products!A:A,Products!D:D,"Not Found")</f>
        <v>Clothing</v>
      </c>
      <c r="R2898">
        <f>_xlfn.XLOOKUP(Table4[[#This Row],[ProductID]],Products!A:A,Products!E:E,"Not Found")</f>
        <v>1342.75</v>
      </c>
      <c r="S2898">
        <f>_xlfn.XLOOKUP(Table4[[#This Row],[ProductID]],Products!A:A,Products!F:F, "Not Found")</f>
        <v>797.94</v>
      </c>
      <c r="T2898" t="str">
        <f>_xlfn.XLOOKUP(Table4[[#This Row],[CustomerID]],Customers!A:A,Customers!D:D, "Not Found")</f>
        <v>M</v>
      </c>
      <c r="U2898" s="6">
        <f>_xlfn.XLOOKUP(Table4[[#This Row],[CustomerID]],Customers!A:A,Customers!E:E, "Not Found")</f>
        <v>34043</v>
      </c>
      <c r="V2898">
        <f ca="1">DATEDIF(Table4[[#This Row],[CustomerBirthday]], TODAY(), "Y")</f>
        <v>33</v>
      </c>
      <c r="W2898" t="str" cm="1">
        <f t="array" aca="1" ref="W2898" ca="1">_xlfn.IFS(Table4[[#This Row],[Age]]&lt;25, "Under 25",Table4[[#This Row],[Age]]=34, "25-34", Table4[[#This Row],[Age]]&lt;=49, "35-49", Table4[[#This Row],[Age]]&lt;=64, "50-64", Table4[[#This Row],[Age]]&gt;=65, "65+")</f>
        <v>35-49</v>
      </c>
      <c r="X2898" t="str">
        <f>_xlfn.XLOOKUP(Table4[[#This Row],[StoreID]],Stores!A:A,Stores!B:B, "Not found")</f>
        <v>MegaMart New Michele</v>
      </c>
      <c r="Y2898" t="str">
        <f>_xlfn.XLOOKUP(Table4[[#This Row],[StoreID]],Stores!A:A,Stores!C:C, "Not Found")</f>
        <v>New Michele</v>
      </c>
      <c r="Z2898" t="str">
        <f>_xlfn.XLOOKUP(Table4[[#This Row],[StoreID]],Stores!A:A,Stores!D:D, "Not Found")</f>
        <v>West</v>
      </c>
    </row>
    <row r="2899" spans="1:26">
      <c r="A2899" t="s">
        <v>3765</v>
      </c>
      <c r="B2899" s="1">
        <v>45578</v>
      </c>
      <c r="C2899" t="s">
        <v>130</v>
      </c>
      <c r="D2899" t="s">
        <v>734</v>
      </c>
      <c r="E2899" t="s">
        <v>831</v>
      </c>
      <c r="F2899">
        <v>2</v>
      </c>
      <c r="G2899">
        <v>0</v>
      </c>
      <c r="H2899" t="s">
        <v>871</v>
      </c>
      <c r="I2899" s="4">
        <f>Table4[[#This Row],[Quantity]]*Table4[[#This Row],[UnitPrice]]</f>
        <v>219.56</v>
      </c>
      <c r="J2899" s="4">
        <f>Table4[[#This Row],[Gross Revenue]]*(1-Table4[[#This Row],[Discount]])</f>
        <v>219.56</v>
      </c>
      <c r="K2899" s="4">
        <f>Table4[[#This Row],[Quantity]]*Table4[[#This Row],[CostPrice]]</f>
        <v>141.18</v>
      </c>
      <c r="L2899" s="4">
        <f>Table4[[#This Row],[Net Revenue]]-Table4[[#This Row],[Total Cost]]</f>
        <v>78.38</v>
      </c>
      <c r="M2899" t="str">
        <f>_xlfn.XLOOKUP(Table4[[#This Row],[ProductID]], Products!A:A,Products!B:B, "Not Found")</f>
        <v>Recognize Footwear</v>
      </c>
      <c r="N2899" t="str">
        <f>TEXT(Table4[[#This Row],[Date]], "mmm")</f>
        <v>Oct</v>
      </c>
      <c r="O2899" t="str">
        <f>TEXT(Table4[[#This Row],[Date]], "yyyy")</f>
        <v>2024</v>
      </c>
      <c r="P2899" t="str">
        <f>_xlfn.XLOOKUP(Table4[[#This Row],[ProductID]],Products!A:A,Products!C:C, "Not Found")</f>
        <v>Fashion</v>
      </c>
      <c r="Q2899" t="str">
        <f>_xlfn.XLOOKUP(Table4[[#This Row],[ProductID]],Products!A:A,Products!D:D,"Not Found")</f>
        <v>Footwear</v>
      </c>
      <c r="R2899">
        <f>_xlfn.XLOOKUP(Table4[[#This Row],[ProductID]],Products!A:A,Products!E:E,"Not Found")</f>
        <v>109.78</v>
      </c>
      <c r="S2899">
        <f>_xlfn.XLOOKUP(Table4[[#This Row],[ProductID]],Products!A:A,Products!F:F, "Not Found")</f>
        <v>70.59</v>
      </c>
      <c r="T2899" t="str">
        <f>_xlfn.XLOOKUP(Table4[[#This Row],[CustomerID]],Customers!A:A,Customers!D:D, "Not Found")</f>
        <v>F</v>
      </c>
      <c r="U2899" s="6">
        <f>_xlfn.XLOOKUP(Table4[[#This Row],[CustomerID]],Customers!A:A,Customers!E:E, "Not Found")</f>
        <v>28698</v>
      </c>
      <c r="V2899">
        <f ca="1">DATEDIF(Table4[[#This Row],[CustomerBirthday]], TODAY(), "Y")</f>
        <v>48</v>
      </c>
      <c r="W2899" t="str" cm="1">
        <f t="array" aca="1" ref="W2899" ca="1">_xlfn.IFS(Table4[[#This Row],[Age]]&lt;25, "Under 25",Table4[[#This Row],[Age]]=34, "25-34", Table4[[#This Row],[Age]]&lt;=49, "35-49", Table4[[#This Row],[Age]]&lt;=64, "50-64", Table4[[#This Row],[Age]]&gt;=65, "65+")</f>
        <v>35-49</v>
      </c>
      <c r="X2899" t="str">
        <f>_xlfn.XLOOKUP(Table4[[#This Row],[StoreID]],Stores!A:A,Stores!B:B, "Not found")</f>
        <v>MegaMart Jimenezborough</v>
      </c>
      <c r="Y2899" t="str">
        <f>_xlfn.XLOOKUP(Table4[[#This Row],[StoreID]],Stores!A:A,Stores!C:C, "Not Found")</f>
        <v>Jimenezborough</v>
      </c>
      <c r="Z2899" t="str">
        <f>_xlfn.XLOOKUP(Table4[[#This Row],[StoreID]],Stores!A:A,Stores!D:D, "Not Found")</f>
        <v>South</v>
      </c>
    </row>
    <row r="2900" spans="1:26">
      <c r="A2900" t="s">
        <v>3766</v>
      </c>
      <c r="B2900" s="1">
        <v>45430</v>
      </c>
      <c r="C2900" t="s">
        <v>362</v>
      </c>
      <c r="D2900" t="s">
        <v>792</v>
      </c>
      <c r="E2900" t="s">
        <v>831</v>
      </c>
      <c r="F2900">
        <v>2</v>
      </c>
      <c r="G2900">
        <v>0.05</v>
      </c>
      <c r="H2900" t="s">
        <v>875</v>
      </c>
      <c r="I2900" s="4">
        <f>Table4[[#This Row],[Quantity]]*Table4[[#This Row],[UnitPrice]]</f>
        <v>3597.94</v>
      </c>
      <c r="J2900" s="4">
        <f>Table4[[#This Row],[Gross Revenue]]*(1-Table4[[#This Row],[Discount]])</f>
        <v>3418.0429999999997</v>
      </c>
      <c r="K2900" s="4">
        <f>Table4[[#This Row],[Quantity]]*Table4[[#This Row],[CostPrice]]</f>
        <v>2658.3</v>
      </c>
      <c r="L2900" s="4">
        <f>Table4[[#This Row],[Net Revenue]]-Table4[[#This Row],[Total Cost]]</f>
        <v>759.74299999999948</v>
      </c>
      <c r="M2900" t="str">
        <f>_xlfn.XLOOKUP(Table4[[#This Row],[ProductID]], Products!A:A,Products!B:B, "Not Found")</f>
        <v>Beat Accessories</v>
      </c>
      <c r="N2900" t="str">
        <f>TEXT(Table4[[#This Row],[Date]], "mmm")</f>
        <v>May</v>
      </c>
      <c r="O2900" t="str">
        <f>TEXT(Table4[[#This Row],[Date]], "yyyy")</f>
        <v>2024</v>
      </c>
      <c r="P2900" t="str">
        <f>_xlfn.XLOOKUP(Table4[[#This Row],[ProductID]],Products!A:A,Products!C:C, "Not Found")</f>
        <v>Fashion</v>
      </c>
      <c r="Q2900" t="str">
        <f>_xlfn.XLOOKUP(Table4[[#This Row],[ProductID]],Products!A:A,Products!D:D,"Not Found")</f>
        <v>Accessories</v>
      </c>
      <c r="R2900">
        <f>_xlfn.XLOOKUP(Table4[[#This Row],[ProductID]],Products!A:A,Products!E:E,"Not Found")</f>
        <v>1798.97</v>
      </c>
      <c r="S2900">
        <f>_xlfn.XLOOKUP(Table4[[#This Row],[ProductID]],Products!A:A,Products!F:F, "Not Found")</f>
        <v>1329.15</v>
      </c>
      <c r="T2900" t="str">
        <f>_xlfn.XLOOKUP(Table4[[#This Row],[CustomerID]],Customers!A:A,Customers!D:D, "Not Found")</f>
        <v>M</v>
      </c>
      <c r="U2900" s="6">
        <f>_xlfn.XLOOKUP(Table4[[#This Row],[CustomerID]],Customers!A:A,Customers!E:E, "Not Found")</f>
        <v>32514</v>
      </c>
      <c r="V2900">
        <f ca="1">DATEDIF(Table4[[#This Row],[CustomerBirthday]], TODAY(), "Y")</f>
        <v>37</v>
      </c>
      <c r="W2900" t="str" cm="1">
        <f t="array" aca="1" ref="W2900" ca="1">_xlfn.IFS(Table4[[#This Row],[Age]]&lt;25, "Under 25",Table4[[#This Row],[Age]]=34, "25-34", Table4[[#This Row],[Age]]&lt;=49, "35-49", Table4[[#This Row],[Age]]&lt;=64, "50-64", Table4[[#This Row],[Age]]&gt;=65, "65+")</f>
        <v>35-49</v>
      </c>
      <c r="X2900" t="str">
        <f>_xlfn.XLOOKUP(Table4[[#This Row],[StoreID]],Stores!A:A,Stores!B:B, "Not found")</f>
        <v>MegaMart Jimenezborough</v>
      </c>
      <c r="Y2900" t="str">
        <f>_xlfn.XLOOKUP(Table4[[#This Row],[StoreID]],Stores!A:A,Stores!C:C, "Not Found")</f>
        <v>Jimenezborough</v>
      </c>
      <c r="Z2900" t="str">
        <f>_xlfn.XLOOKUP(Table4[[#This Row],[StoreID]],Stores!A:A,Stores!D:D, "Not Found")</f>
        <v>South</v>
      </c>
    </row>
    <row r="2901" spans="1:26">
      <c r="A2901" t="s">
        <v>3767</v>
      </c>
      <c r="B2901" s="1">
        <v>45262</v>
      </c>
      <c r="C2901" t="s">
        <v>81</v>
      </c>
      <c r="D2901" t="s">
        <v>776</v>
      </c>
      <c r="E2901" t="s">
        <v>831</v>
      </c>
      <c r="F2901">
        <v>1</v>
      </c>
      <c r="G2901">
        <v>0.1</v>
      </c>
      <c r="H2901" t="s">
        <v>875</v>
      </c>
      <c r="I2901" s="4">
        <f>Table4[[#This Row],[Quantity]]*Table4[[#This Row],[UnitPrice]]</f>
        <v>429.15</v>
      </c>
      <c r="J2901" s="4">
        <f>Table4[[#This Row],[Gross Revenue]]*(1-Table4[[#This Row],[Discount]])</f>
        <v>386.23500000000001</v>
      </c>
      <c r="K2901" s="4">
        <f>Table4[[#This Row],[Quantity]]*Table4[[#This Row],[CostPrice]]</f>
        <v>258.72000000000003</v>
      </c>
      <c r="L2901" s="4">
        <f>Table4[[#This Row],[Net Revenue]]-Table4[[#This Row],[Total Cost]]</f>
        <v>127.51499999999999</v>
      </c>
      <c r="M2901" t="str">
        <f>_xlfn.XLOOKUP(Table4[[#This Row],[ProductID]], Products!A:A,Products!B:B, "Not Found")</f>
        <v>Little Watches</v>
      </c>
      <c r="N2901" t="str">
        <f>TEXT(Table4[[#This Row],[Date]], "mmm")</f>
        <v>Dec</v>
      </c>
      <c r="O2901" t="str">
        <f>TEXT(Table4[[#This Row],[Date]], "yyyy")</f>
        <v>2023</v>
      </c>
      <c r="P2901" t="str">
        <f>_xlfn.XLOOKUP(Table4[[#This Row],[ProductID]],Products!A:A,Products!C:C, "Not Found")</f>
        <v>Fashion</v>
      </c>
      <c r="Q2901" t="str">
        <f>_xlfn.XLOOKUP(Table4[[#This Row],[ProductID]],Products!A:A,Products!D:D,"Not Found")</f>
        <v>Watches</v>
      </c>
      <c r="R2901">
        <f>_xlfn.XLOOKUP(Table4[[#This Row],[ProductID]],Products!A:A,Products!E:E,"Not Found")</f>
        <v>429.15</v>
      </c>
      <c r="S2901">
        <f>_xlfn.XLOOKUP(Table4[[#This Row],[ProductID]],Products!A:A,Products!F:F, "Not Found")</f>
        <v>258.72000000000003</v>
      </c>
      <c r="T2901" t="str">
        <f>_xlfn.XLOOKUP(Table4[[#This Row],[CustomerID]],Customers!A:A,Customers!D:D, "Not Found")</f>
        <v>F</v>
      </c>
      <c r="U2901" s="6">
        <f>_xlfn.XLOOKUP(Table4[[#This Row],[CustomerID]],Customers!A:A,Customers!E:E, "Not Found")</f>
        <v>30128</v>
      </c>
      <c r="V2901">
        <f ca="1">DATEDIF(Table4[[#This Row],[CustomerBirthday]], TODAY(), "Y")</f>
        <v>44</v>
      </c>
      <c r="W2901" t="str" cm="1">
        <f t="array" aca="1" ref="W2901" ca="1">_xlfn.IFS(Table4[[#This Row],[Age]]&lt;25, "Under 25",Table4[[#This Row],[Age]]=34, "25-34", Table4[[#This Row],[Age]]&lt;=49, "35-49", Table4[[#This Row],[Age]]&lt;=64, "50-64", Table4[[#This Row],[Age]]&gt;=65, "65+")</f>
        <v>35-49</v>
      </c>
      <c r="X2901" t="str">
        <f>_xlfn.XLOOKUP(Table4[[#This Row],[StoreID]],Stores!A:A,Stores!B:B, "Not found")</f>
        <v>MegaMart Jimenezborough</v>
      </c>
      <c r="Y2901" t="str">
        <f>_xlfn.XLOOKUP(Table4[[#This Row],[StoreID]],Stores!A:A,Stores!C:C, "Not Found")</f>
        <v>Jimenezborough</v>
      </c>
      <c r="Z2901" t="str">
        <f>_xlfn.XLOOKUP(Table4[[#This Row],[StoreID]],Stores!A:A,Stores!D:D, "Not Found")</f>
        <v>South</v>
      </c>
    </row>
    <row r="2902" spans="1:26">
      <c r="A2902" t="s">
        <v>3768</v>
      </c>
      <c r="B2902" s="1">
        <v>45840</v>
      </c>
      <c r="C2902" t="s">
        <v>155</v>
      </c>
      <c r="D2902" t="s">
        <v>766</v>
      </c>
      <c r="E2902" t="s">
        <v>846</v>
      </c>
      <c r="F2902">
        <v>4</v>
      </c>
      <c r="G2902">
        <v>0.1</v>
      </c>
      <c r="H2902" t="s">
        <v>875</v>
      </c>
      <c r="I2902" s="4">
        <f>Table4[[#This Row],[Quantity]]*Table4[[#This Row],[UnitPrice]]</f>
        <v>4908.96</v>
      </c>
      <c r="J2902" s="4">
        <f>Table4[[#This Row],[Gross Revenue]]*(1-Table4[[#This Row],[Discount]])</f>
        <v>4418.0640000000003</v>
      </c>
      <c r="K2902" s="4">
        <f>Table4[[#This Row],[Quantity]]*Table4[[#This Row],[CostPrice]]</f>
        <v>3908.36</v>
      </c>
      <c r="L2902" s="4">
        <f>Table4[[#This Row],[Net Revenue]]-Table4[[#This Row],[Total Cost]]</f>
        <v>509.70400000000018</v>
      </c>
      <c r="M2902" t="str">
        <f>_xlfn.XLOOKUP(Table4[[#This Row],[ProductID]], Products!A:A,Products!B:B, "Not Found")</f>
        <v>Firm Dairy</v>
      </c>
      <c r="N2902" t="str">
        <f>TEXT(Table4[[#This Row],[Date]], "mmm")</f>
        <v>Jul</v>
      </c>
      <c r="O2902" t="str">
        <f>TEXT(Table4[[#This Row],[Date]], "yyyy")</f>
        <v>2025</v>
      </c>
      <c r="P2902" t="str">
        <f>_xlfn.XLOOKUP(Table4[[#This Row],[ProductID]],Products!A:A,Products!C:C, "Not Found")</f>
        <v>Groceries</v>
      </c>
      <c r="Q2902" t="str">
        <f>_xlfn.XLOOKUP(Table4[[#This Row],[ProductID]],Products!A:A,Products!D:D,"Not Found")</f>
        <v>Dairy</v>
      </c>
      <c r="R2902">
        <f>_xlfn.XLOOKUP(Table4[[#This Row],[ProductID]],Products!A:A,Products!E:E,"Not Found")</f>
        <v>1227.24</v>
      </c>
      <c r="S2902">
        <f>_xlfn.XLOOKUP(Table4[[#This Row],[ProductID]],Products!A:A,Products!F:F, "Not Found")</f>
        <v>977.09</v>
      </c>
      <c r="T2902" t="str">
        <f>_xlfn.XLOOKUP(Table4[[#This Row],[CustomerID]],Customers!A:A,Customers!D:D, "Not Found")</f>
        <v>M</v>
      </c>
      <c r="U2902" s="6">
        <f>_xlfn.XLOOKUP(Table4[[#This Row],[CustomerID]],Customers!A:A,Customers!E:E, "Not Found")</f>
        <v>27339</v>
      </c>
      <c r="V2902">
        <f ca="1">DATEDIF(Table4[[#This Row],[CustomerBirthday]], TODAY(), "Y")</f>
        <v>51</v>
      </c>
      <c r="W2902" t="str" cm="1">
        <f t="array" aca="1" ref="W2902" ca="1">_xlfn.IFS(Table4[[#This Row],[Age]]&lt;25, "Under 25",Table4[[#This Row],[Age]]=34, "25-34", Table4[[#This Row],[Age]]&lt;=49, "35-49", Table4[[#This Row],[Age]]&lt;=64, "50-64", Table4[[#This Row],[Age]]&gt;=65, "65+")</f>
        <v>50-64</v>
      </c>
      <c r="X2902" t="str">
        <f>_xlfn.XLOOKUP(Table4[[#This Row],[StoreID]],Stores!A:A,Stores!B:B, "Not found")</f>
        <v>MegaMart Johnmouth</v>
      </c>
      <c r="Y2902" t="str">
        <f>_xlfn.XLOOKUP(Table4[[#This Row],[StoreID]],Stores!A:A,Stores!C:C, "Not Found")</f>
        <v>Johnmouth</v>
      </c>
      <c r="Z2902" t="str">
        <f>_xlfn.XLOOKUP(Table4[[#This Row],[StoreID]],Stores!A:A,Stores!D:D, "Not Found")</f>
        <v>East</v>
      </c>
    </row>
    <row r="2903" spans="1:26">
      <c r="A2903" t="s">
        <v>3769</v>
      </c>
      <c r="B2903" s="1">
        <v>45792</v>
      </c>
      <c r="C2903" t="s">
        <v>563</v>
      </c>
      <c r="D2903" t="s">
        <v>824</v>
      </c>
      <c r="E2903" t="s">
        <v>831</v>
      </c>
      <c r="F2903">
        <v>1</v>
      </c>
      <c r="G2903">
        <v>0.05</v>
      </c>
      <c r="H2903" t="s">
        <v>871</v>
      </c>
      <c r="I2903" s="4">
        <f>Table4[[#This Row],[Quantity]]*Table4[[#This Row],[UnitPrice]]</f>
        <v>388.26</v>
      </c>
      <c r="J2903" s="4">
        <f>Table4[[#This Row],[Gross Revenue]]*(1-Table4[[#This Row],[Discount]])</f>
        <v>368.84699999999998</v>
      </c>
      <c r="K2903" s="4">
        <f>Table4[[#This Row],[Quantity]]*Table4[[#This Row],[CostPrice]]</f>
        <v>199.3</v>
      </c>
      <c r="L2903" s="4">
        <f>Table4[[#This Row],[Net Revenue]]-Table4[[#This Row],[Total Cost]]</f>
        <v>169.54699999999997</v>
      </c>
      <c r="M2903" t="str">
        <f>_xlfn.XLOOKUP(Table4[[#This Row],[ProductID]], Products!A:A,Products!B:B, "Not Found")</f>
        <v>Possible Watches</v>
      </c>
      <c r="N2903" t="str">
        <f>TEXT(Table4[[#This Row],[Date]], "mmm")</f>
        <v>May</v>
      </c>
      <c r="O2903" t="str">
        <f>TEXT(Table4[[#This Row],[Date]], "yyyy")</f>
        <v>2025</v>
      </c>
      <c r="P2903" t="str">
        <f>_xlfn.XLOOKUP(Table4[[#This Row],[ProductID]],Products!A:A,Products!C:C, "Not Found")</f>
        <v>Fashion</v>
      </c>
      <c r="Q2903" t="str">
        <f>_xlfn.XLOOKUP(Table4[[#This Row],[ProductID]],Products!A:A,Products!D:D,"Not Found")</f>
        <v>Watches</v>
      </c>
      <c r="R2903">
        <f>_xlfn.XLOOKUP(Table4[[#This Row],[ProductID]],Products!A:A,Products!E:E,"Not Found")</f>
        <v>388.26</v>
      </c>
      <c r="S2903">
        <f>_xlfn.XLOOKUP(Table4[[#This Row],[ProductID]],Products!A:A,Products!F:F, "Not Found")</f>
        <v>199.3</v>
      </c>
      <c r="T2903" t="str">
        <f>_xlfn.XLOOKUP(Table4[[#This Row],[CustomerID]],Customers!A:A,Customers!D:D, "Not Found")</f>
        <v>M</v>
      </c>
      <c r="U2903" s="6">
        <f>_xlfn.XLOOKUP(Table4[[#This Row],[CustomerID]],Customers!A:A,Customers!E:E, "Not Found")</f>
        <v>24092</v>
      </c>
      <c r="V2903">
        <f ca="1">DATEDIF(Table4[[#This Row],[CustomerBirthday]], TODAY(), "Y")</f>
        <v>60</v>
      </c>
      <c r="W2903" t="str" cm="1">
        <f t="array" aca="1" ref="W2903" ca="1">_xlfn.IFS(Table4[[#This Row],[Age]]&lt;25, "Under 25",Table4[[#This Row],[Age]]=34, "25-34", Table4[[#This Row],[Age]]&lt;=49, "35-49", Table4[[#This Row],[Age]]&lt;=64, "50-64", Table4[[#This Row],[Age]]&gt;=65, "65+")</f>
        <v>50-64</v>
      </c>
      <c r="X2903" t="str">
        <f>_xlfn.XLOOKUP(Table4[[#This Row],[StoreID]],Stores!A:A,Stores!B:B, "Not found")</f>
        <v>MegaMart Jimenezborough</v>
      </c>
      <c r="Y2903" t="str">
        <f>_xlfn.XLOOKUP(Table4[[#This Row],[StoreID]],Stores!A:A,Stores!C:C, "Not Found")</f>
        <v>Jimenezborough</v>
      </c>
      <c r="Z2903" t="str">
        <f>_xlfn.XLOOKUP(Table4[[#This Row],[StoreID]],Stores!A:A,Stores!D:D, "Not Found")</f>
        <v>South</v>
      </c>
    </row>
    <row r="2904" spans="1:26">
      <c r="A2904" t="s">
        <v>3770</v>
      </c>
      <c r="B2904" s="1">
        <v>45718</v>
      </c>
      <c r="C2904" t="s">
        <v>673</v>
      </c>
      <c r="D2904" t="s">
        <v>802</v>
      </c>
      <c r="E2904" t="s">
        <v>831</v>
      </c>
      <c r="F2904">
        <v>2</v>
      </c>
      <c r="G2904">
        <v>0</v>
      </c>
      <c r="H2904" t="s">
        <v>875</v>
      </c>
      <c r="I2904" s="4">
        <f>Table4[[#This Row],[Quantity]]*Table4[[#This Row],[UnitPrice]]</f>
        <v>733.86</v>
      </c>
      <c r="J2904" s="4">
        <f>Table4[[#This Row],[Gross Revenue]]*(1-Table4[[#This Row],[Discount]])</f>
        <v>733.86</v>
      </c>
      <c r="K2904" s="4">
        <f>Table4[[#This Row],[Quantity]]*Table4[[#This Row],[CostPrice]]</f>
        <v>570.46</v>
      </c>
      <c r="L2904" s="4">
        <f>Table4[[#This Row],[Net Revenue]]-Table4[[#This Row],[Total Cost]]</f>
        <v>163.39999999999998</v>
      </c>
      <c r="M2904" t="str">
        <f>_xlfn.XLOOKUP(Table4[[#This Row],[ProductID]], Products!A:A,Products!B:B, "Not Found")</f>
        <v>Stage Footwear</v>
      </c>
      <c r="N2904" t="str">
        <f>TEXT(Table4[[#This Row],[Date]], "mmm")</f>
        <v>Mar</v>
      </c>
      <c r="O2904" t="str">
        <f>TEXT(Table4[[#This Row],[Date]], "yyyy")</f>
        <v>2025</v>
      </c>
      <c r="P2904" t="str">
        <f>_xlfn.XLOOKUP(Table4[[#This Row],[ProductID]],Products!A:A,Products!C:C, "Not Found")</f>
        <v>Fashion</v>
      </c>
      <c r="Q2904" t="str">
        <f>_xlfn.XLOOKUP(Table4[[#This Row],[ProductID]],Products!A:A,Products!D:D,"Not Found")</f>
        <v>Footwear</v>
      </c>
      <c r="R2904">
        <f>_xlfn.XLOOKUP(Table4[[#This Row],[ProductID]],Products!A:A,Products!E:E,"Not Found")</f>
        <v>366.93</v>
      </c>
      <c r="S2904">
        <f>_xlfn.XLOOKUP(Table4[[#This Row],[ProductID]],Products!A:A,Products!F:F, "Not Found")</f>
        <v>285.23</v>
      </c>
      <c r="T2904" t="str">
        <f>_xlfn.XLOOKUP(Table4[[#This Row],[CustomerID]],Customers!A:A,Customers!D:D, "Not Found")</f>
        <v>F</v>
      </c>
      <c r="U2904" s="6">
        <f>_xlfn.XLOOKUP(Table4[[#This Row],[CustomerID]],Customers!A:A,Customers!E:E, "Not Found")</f>
        <v>21380</v>
      </c>
      <c r="V2904">
        <f ca="1">DATEDIF(Table4[[#This Row],[CustomerBirthday]], TODAY(), "Y")</f>
        <v>68</v>
      </c>
      <c r="W2904" t="str" cm="1">
        <f t="array" aca="1" ref="W2904" ca="1">_xlfn.IFS(Table4[[#This Row],[Age]]&lt;25, "Under 25",Table4[[#This Row],[Age]]=34, "25-34", Table4[[#This Row],[Age]]&lt;=49, "35-49", Table4[[#This Row],[Age]]&lt;=64, "50-64", Table4[[#This Row],[Age]]&gt;=65, "65+")</f>
        <v>65+</v>
      </c>
      <c r="X2904" t="str">
        <f>_xlfn.XLOOKUP(Table4[[#This Row],[StoreID]],Stores!A:A,Stores!B:B, "Not found")</f>
        <v>MegaMart Jimenezborough</v>
      </c>
      <c r="Y2904" t="str">
        <f>_xlfn.XLOOKUP(Table4[[#This Row],[StoreID]],Stores!A:A,Stores!C:C, "Not Found")</f>
        <v>Jimenezborough</v>
      </c>
      <c r="Z2904" t="str">
        <f>_xlfn.XLOOKUP(Table4[[#This Row],[StoreID]],Stores!A:A,Stores!D:D, "Not Found")</f>
        <v>South</v>
      </c>
    </row>
    <row r="2905" spans="1:26">
      <c r="A2905" t="s">
        <v>3771</v>
      </c>
      <c r="B2905" s="1">
        <v>45383</v>
      </c>
      <c r="C2905" t="s">
        <v>7</v>
      </c>
      <c r="D2905" t="s">
        <v>776</v>
      </c>
      <c r="E2905" t="s">
        <v>842</v>
      </c>
      <c r="F2905">
        <v>2</v>
      </c>
      <c r="G2905">
        <v>0.05</v>
      </c>
      <c r="H2905" t="s">
        <v>875</v>
      </c>
      <c r="I2905" s="4">
        <f>Table4[[#This Row],[Quantity]]*Table4[[#This Row],[UnitPrice]]</f>
        <v>858.3</v>
      </c>
      <c r="J2905" s="4">
        <f>Table4[[#This Row],[Gross Revenue]]*(1-Table4[[#This Row],[Discount]])</f>
        <v>815.38499999999988</v>
      </c>
      <c r="K2905" s="4">
        <f>Table4[[#This Row],[Quantity]]*Table4[[#This Row],[CostPrice]]</f>
        <v>517.44000000000005</v>
      </c>
      <c r="L2905" s="4">
        <f>Table4[[#This Row],[Net Revenue]]-Table4[[#This Row],[Total Cost]]</f>
        <v>297.94499999999982</v>
      </c>
      <c r="M2905" t="str">
        <f>_xlfn.XLOOKUP(Table4[[#This Row],[ProductID]], Products!A:A,Products!B:B, "Not Found")</f>
        <v>Little Watches</v>
      </c>
      <c r="N2905" t="str">
        <f>TEXT(Table4[[#This Row],[Date]], "mmm")</f>
        <v>Apr</v>
      </c>
      <c r="O2905" t="str">
        <f>TEXT(Table4[[#This Row],[Date]], "yyyy")</f>
        <v>2024</v>
      </c>
      <c r="P2905" t="str">
        <f>_xlfn.XLOOKUP(Table4[[#This Row],[ProductID]],Products!A:A,Products!C:C, "Not Found")</f>
        <v>Fashion</v>
      </c>
      <c r="Q2905" t="str">
        <f>_xlfn.XLOOKUP(Table4[[#This Row],[ProductID]],Products!A:A,Products!D:D,"Not Found")</f>
        <v>Watches</v>
      </c>
      <c r="R2905">
        <f>_xlfn.XLOOKUP(Table4[[#This Row],[ProductID]],Products!A:A,Products!E:E,"Not Found")</f>
        <v>429.15</v>
      </c>
      <c r="S2905">
        <f>_xlfn.XLOOKUP(Table4[[#This Row],[ProductID]],Products!A:A,Products!F:F, "Not Found")</f>
        <v>258.72000000000003</v>
      </c>
      <c r="T2905" t="str">
        <f>_xlfn.XLOOKUP(Table4[[#This Row],[CustomerID]],Customers!A:A,Customers!D:D, "Not Found")</f>
        <v>M</v>
      </c>
      <c r="U2905" s="6">
        <f>_xlfn.XLOOKUP(Table4[[#This Row],[CustomerID]],Customers!A:A,Customers!E:E, "Not Found")</f>
        <v>35319</v>
      </c>
      <c r="V2905">
        <f ca="1">DATEDIF(Table4[[#This Row],[CustomerBirthday]], TODAY(), "Y")</f>
        <v>29</v>
      </c>
      <c r="W2905" t="str" cm="1">
        <f t="array" aca="1" ref="W2905" ca="1">_xlfn.IFS(Table4[[#This Row],[Age]]&lt;25, "Under 25",Table4[[#This Row],[Age]]=34, "25-34", Table4[[#This Row],[Age]]&lt;=49, "35-49", Table4[[#This Row],[Age]]&lt;=64, "50-64", Table4[[#This Row],[Age]]&gt;=65, "65+")</f>
        <v>35-49</v>
      </c>
      <c r="X2905" t="str">
        <f>_xlfn.XLOOKUP(Table4[[#This Row],[StoreID]],Stores!A:A,Stores!B:B, "Not found")</f>
        <v>MegaMart Brianahaven</v>
      </c>
      <c r="Y2905" t="str">
        <f>_xlfn.XLOOKUP(Table4[[#This Row],[StoreID]],Stores!A:A,Stores!C:C, "Not Found")</f>
        <v>Brianahaven</v>
      </c>
      <c r="Z2905" t="str">
        <f>_xlfn.XLOOKUP(Table4[[#This Row],[StoreID]],Stores!A:A,Stores!D:D, "Not Found")</f>
        <v>North</v>
      </c>
    </row>
    <row r="2906" spans="1:26">
      <c r="A2906" t="s">
        <v>3772</v>
      </c>
      <c r="B2906" s="1">
        <v>45613</v>
      </c>
      <c r="C2906" t="s">
        <v>650</v>
      </c>
      <c r="D2906" t="s">
        <v>796</v>
      </c>
      <c r="E2906" t="s">
        <v>831</v>
      </c>
      <c r="F2906">
        <v>4</v>
      </c>
      <c r="G2906">
        <v>0.1</v>
      </c>
      <c r="H2906" t="s">
        <v>871</v>
      </c>
      <c r="I2906" s="4">
        <f>Table4[[#This Row],[Quantity]]*Table4[[#This Row],[UnitPrice]]</f>
        <v>6249.72</v>
      </c>
      <c r="J2906" s="4">
        <f>Table4[[#This Row],[Gross Revenue]]*(1-Table4[[#This Row],[Discount]])</f>
        <v>5624.7480000000005</v>
      </c>
      <c r="K2906" s="4">
        <f>Table4[[#This Row],[Quantity]]*Table4[[#This Row],[CostPrice]]</f>
        <v>4782.5200000000004</v>
      </c>
      <c r="L2906" s="4">
        <f>Table4[[#This Row],[Net Revenue]]-Table4[[#This Row],[Total Cost]]</f>
        <v>842.22800000000007</v>
      </c>
      <c r="M2906" t="str">
        <f>_xlfn.XLOOKUP(Table4[[#This Row],[ProductID]], Products!A:A,Products!B:B, "Not Found")</f>
        <v>Chair Laptop</v>
      </c>
      <c r="N2906" t="str">
        <f>TEXT(Table4[[#This Row],[Date]], "mmm")</f>
        <v>Nov</v>
      </c>
      <c r="O2906" t="str">
        <f>TEXT(Table4[[#This Row],[Date]], "yyyy")</f>
        <v>2024</v>
      </c>
      <c r="P2906" t="str">
        <f>_xlfn.XLOOKUP(Table4[[#This Row],[ProductID]],Products!A:A,Products!C:C, "Not Found")</f>
        <v>Electronics</v>
      </c>
      <c r="Q2906" t="str">
        <f>_xlfn.XLOOKUP(Table4[[#This Row],[ProductID]],Products!A:A,Products!D:D,"Not Found")</f>
        <v>Laptop</v>
      </c>
      <c r="R2906">
        <f>_xlfn.XLOOKUP(Table4[[#This Row],[ProductID]],Products!A:A,Products!E:E,"Not Found")</f>
        <v>1562.43</v>
      </c>
      <c r="S2906">
        <f>_xlfn.XLOOKUP(Table4[[#This Row],[ProductID]],Products!A:A,Products!F:F, "Not Found")</f>
        <v>1195.6300000000001</v>
      </c>
      <c r="T2906" t="str">
        <f>_xlfn.XLOOKUP(Table4[[#This Row],[CustomerID]],Customers!A:A,Customers!D:D, "Not Found")</f>
        <v>M</v>
      </c>
      <c r="U2906" s="6">
        <f>_xlfn.XLOOKUP(Table4[[#This Row],[CustomerID]],Customers!A:A,Customers!E:E, "Not Found")</f>
        <v>37724</v>
      </c>
      <c r="V2906">
        <f ca="1">DATEDIF(Table4[[#This Row],[CustomerBirthday]], TODAY(), "Y")</f>
        <v>23</v>
      </c>
      <c r="W2906" t="str" cm="1">
        <f t="array" aca="1" ref="W2906" ca="1">_xlfn.IFS(Table4[[#This Row],[Age]]&lt;25, "Under 25",Table4[[#This Row],[Age]]=34, "25-34", Table4[[#This Row],[Age]]&lt;=49, "35-49", Table4[[#This Row],[Age]]&lt;=64, "50-64", Table4[[#This Row],[Age]]&gt;=65, "65+")</f>
        <v>Under 25</v>
      </c>
      <c r="X2906" t="str">
        <f>_xlfn.XLOOKUP(Table4[[#This Row],[StoreID]],Stores!A:A,Stores!B:B, "Not found")</f>
        <v>MegaMart Jimenezborough</v>
      </c>
      <c r="Y2906" t="str">
        <f>_xlfn.XLOOKUP(Table4[[#This Row],[StoreID]],Stores!A:A,Stores!C:C, "Not Found")</f>
        <v>Jimenezborough</v>
      </c>
      <c r="Z2906" t="str">
        <f>_xlfn.XLOOKUP(Table4[[#This Row],[StoreID]],Stores!A:A,Stores!D:D, "Not Found")</f>
        <v>South</v>
      </c>
    </row>
    <row r="2907" spans="1:26">
      <c r="A2907" t="s">
        <v>3773</v>
      </c>
      <c r="B2907" s="1">
        <v>45697</v>
      </c>
      <c r="C2907" t="s">
        <v>452</v>
      </c>
      <c r="D2907" t="s">
        <v>769</v>
      </c>
      <c r="E2907" t="s">
        <v>835</v>
      </c>
      <c r="F2907">
        <v>4</v>
      </c>
      <c r="G2907">
        <v>0.05</v>
      </c>
      <c r="H2907" t="s">
        <v>868</v>
      </c>
      <c r="I2907" s="4">
        <f>Table4[[#This Row],[Quantity]]*Table4[[#This Row],[UnitPrice]]</f>
        <v>102.28</v>
      </c>
      <c r="J2907" s="4">
        <f>Table4[[#This Row],[Gross Revenue]]*(1-Table4[[#This Row],[Discount]])</f>
        <v>97.165999999999997</v>
      </c>
      <c r="K2907" s="4">
        <f>Table4[[#This Row],[Quantity]]*Table4[[#This Row],[CostPrice]]</f>
        <v>76.2</v>
      </c>
      <c r="L2907" s="4">
        <f>Table4[[#This Row],[Net Revenue]]-Table4[[#This Row],[Total Cost]]</f>
        <v>20.965999999999994</v>
      </c>
      <c r="M2907" t="str">
        <f>_xlfn.XLOOKUP(Table4[[#This Row],[ProductID]], Products!A:A,Products!B:B, "Not Found")</f>
        <v>How Vegetables</v>
      </c>
      <c r="N2907" t="str">
        <f>TEXT(Table4[[#This Row],[Date]], "mmm")</f>
        <v>Feb</v>
      </c>
      <c r="O2907" t="str">
        <f>TEXT(Table4[[#This Row],[Date]], "yyyy")</f>
        <v>2025</v>
      </c>
      <c r="P2907" t="str">
        <f>_xlfn.XLOOKUP(Table4[[#This Row],[ProductID]],Products!A:A,Products!C:C, "Not Found")</f>
        <v>Groceries</v>
      </c>
      <c r="Q2907" t="str">
        <f>_xlfn.XLOOKUP(Table4[[#This Row],[ProductID]],Products!A:A,Products!D:D,"Not Found")</f>
        <v>Vegetables</v>
      </c>
      <c r="R2907">
        <f>_xlfn.XLOOKUP(Table4[[#This Row],[ProductID]],Products!A:A,Products!E:E,"Not Found")</f>
        <v>25.57</v>
      </c>
      <c r="S2907">
        <f>_xlfn.XLOOKUP(Table4[[#This Row],[ProductID]],Products!A:A,Products!F:F, "Not Found")</f>
        <v>19.05</v>
      </c>
      <c r="T2907" t="str">
        <f>_xlfn.XLOOKUP(Table4[[#This Row],[CustomerID]],Customers!A:A,Customers!D:D, "Not Found")</f>
        <v>M</v>
      </c>
      <c r="U2907" s="6">
        <f>_xlfn.XLOOKUP(Table4[[#This Row],[CustomerID]],Customers!A:A,Customers!E:E, "Not Found")</f>
        <v>22556</v>
      </c>
      <c r="V2907">
        <f ca="1">DATEDIF(Table4[[#This Row],[CustomerBirthday]], TODAY(), "Y")</f>
        <v>64</v>
      </c>
      <c r="W2907" t="str" cm="1">
        <f t="array" aca="1" ref="W2907" ca="1">_xlfn.IFS(Table4[[#This Row],[Age]]&lt;25, "Under 25",Table4[[#This Row],[Age]]=34, "25-34", Table4[[#This Row],[Age]]&lt;=49, "35-49", Table4[[#This Row],[Age]]&lt;=64, "50-64", Table4[[#This Row],[Age]]&gt;=65, "65+")</f>
        <v>50-64</v>
      </c>
      <c r="X2907" t="str">
        <f>_xlfn.XLOOKUP(Table4[[#This Row],[StoreID]],Stores!A:A,Stores!B:B, "Not found")</f>
        <v>MegaMart Peckmouth</v>
      </c>
      <c r="Y2907" t="str">
        <f>_xlfn.XLOOKUP(Table4[[#This Row],[StoreID]],Stores!A:A,Stores!C:C, "Not Found")</f>
        <v>Peckmouth</v>
      </c>
      <c r="Z2907" t="str">
        <f>_xlfn.XLOOKUP(Table4[[#This Row],[StoreID]],Stores!A:A,Stores!D:D, "Not Found")</f>
        <v>East</v>
      </c>
    </row>
    <row r="2908" spans="1:26">
      <c r="A2908" t="s">
        <v>3774</v>
      </c>
      <c r="B2908" s="1">
        <v>45555</v>
      </c>
      <c r="C2908" t="s">
        <v>280</v>
      </c>
      <c r="D2908" t="s">
        <v>734</v>
      </c>
      <c r="E2908" t="s">
        <v>846</v>
      </c>
      <c r="F2908">
        <v>1</v>
      </c>
      <c r="G2908">
        <v>0.15</v>
      </c>
      <c r="H2908" t="s">
        <v>871</v>
      </c>
      <c r="I2908" s="4">
        <f>Table4[[#This Row],[Quantity]]*Table4[[#This Row],[UnitPrice]]</f>
        <v>109.78</v>
      </c>
      <c r="J2908" s="4">
        <f>Table4[[#This Row],[Gross Revenue]]*(1-Table4[[#This Row],[Discount]])</f>
        <v>93.313000000000002</v>
      </c>
      <c r="K2908" s="4">
        <f>Table4[[#This Row],[Quantity]]*Table4[[#This Row],[CostPrice]]</f>
        <v>70.59</v>
      </c>
      <c r="L2908" s="4">
        <f>Table4[[#This Row],[Net Revenue]]-Table4[[#This Row],[Total Cost]]</f>
        <v>22.722999999999999</v>
      </c>
      <c r="M2908" t="str">
        <f>_xlfn.XLOOKUP(Table4[[#This Row],[ProductID]], Products!A:A,Products!B:B, "Not Found")</f>
        <v>Recognize Footwear</v>
      </c>
      <c r="N2908" t="str">
        <f>TEXT(Table4[[#This Row],[Date]], "mmm")</f>
        <v>Sep</v>
      </c>
      <c r="O2908" t="str">
        <f>TEXT(Table4[[#This Row],[Date]], "yyyy")</f>
        <v>2024</v>
      </c>
      <c r="P2908" t="str">
        <f>_xlfn.XLOOKUP(Table4[[#This Row],[ProductID]],Products!A:A,Products!C:C, "Not Found")</f>
        <v>Fashion</v>
      </c>
      <c r="Q2908" t="str">
        <f>_xlfn.XLOOKUP(Table4[[#This Row],[ProductID]],Products!A:A,Products!D:D,"Not Found")</f>
        <v>Footwear</v>
      </c>
      <c r="R2908">
        <f>_xlfn.XLOOKUP(Table4[[#This Row],[ProductID]],Products!A:A,Products!E:E,"Not Found")</f>
        <v>109.78</v>
      </c>
      <c r="S2908">
        <f>_xlfn.XLOOKUP(Table4[[#This Row],[ProductID]],Products!A:A,Products!F:F, "Not Found")</f>
        <v>70.59</v>
      </c>
      <c r="T2908" t="str">
        <f>_xlfn.XLOOKUP(Table4[[#This Row],[CustomerID]],Customers!A:A,Customers!D:D, "Not Found")</f>
        <v>F</v>
      </c>
      <c r="U2908" s="6">
        <f>_xlfn.XLOOKUP(Table4[[#This Row],[CustomerID]],Customers!A:A,Customers!E:E, "Not Found")</f>
        <v>21701</v>
      </c>
      <c r="V2908">
        <f ca="1">DATEDIF(Table4[[#This Row],[CustomerBirthday]], TODAY(), "Y")</f>
        <v>67</v>
      </c>
      <c r="W2908" t="str" cm="1">
        <f t="array" aca="1" ref="W2908" ca="1">_xlfn.IFS(Table4[[#This Row],[Age]]&lt;25, "Under 25",Table4[[#This Row],[Age]]=34, "25-34", Table4[[#This Row],[Age]]&lt;=49, "35-49", Table4[[#This Row],[Age]]&lt;=64, "50-64", Table4[[#This Row],[Age]]&gt;=65, "65+")</f>
        <v>65+</v>
      </c>
      <c r="X2908" t="str">
        <f>_xlfn.XLOOKUP(Table4[[#This Row],[StoreID]],Stores!A:A,Stores!B:B, "Not found")</f>
        <v>MegaMart Johnmouth</v>
      </c>
      <c r="Y2908" t="str">
        <f>_xlfn.XLOOKUP(Table4[[#This Row],[StoreID]],Stores!A:A,Stores!C:C, "Not Found")</f>
        <v>Johnmouth</v>
      </c>
      <c r="Z2908" t="str">
        <f>_xlfn.XLOOKUP(Table4[[#This Row],[StoreID]],Stores!A:A,Stores!D:D, "Not Found")</f>
        <v>East</v>
      </c>
    </row>
    <row r="2909" spans="1:26">
      <c r="A2909" t="s">
        <v>3775</v>
      </c>
      <c r="B2909" s="1">
        <v>45392</v>
      </c>
      <c r="C2909" t="s">
        <v>476</v>
      </c>
      <c r="D2909" t="s">
        <v>800</v>
      </c>
      <c r="E2909" t="s">
        <v>831</v>
      </c>
      <c r="F2909">
        <v>1</v>
      </c>
      <c r="G2909">
        <v>0.05</v>
      </c>
      <c r="H2909" t="s">
        <v>871</v>
      </c>
      <c r="I2909" s="4">
        <f>Table4[[#This Row],[Quantity]]*Table4[[#This Row],[UnitPrice]]</f>
        <v>1952.65</v>
      </c>
      <c r="J2909" s="4">
        <f>Table4[[#This Row],[Gross Revenue]]*(1-Table4[[#This Row],[Discount]])</f>
        <v>1855.0174999999999</v>
      </c>
      <c r="K2909" s="4">
        <f>Table4[[#This Row],[Quantity]]*Table4[[#This Row],[CostPrice]]</f>
        <v>1451.27</v>
      </c>
      <c r="L2909" s="4">
        <f>Table4[[#This Row],[Net Revenue]]-Table4[[#This Row],[Total Cost]]</f>
        <v>403.74749999999995</v>
      </c>
      <c r="M2909" t="str">
        <f>_xlfn.XLOOKUP(Table4[[#This Row],[ProductID]], Products!A:A,Products!B:B, "Not Found")</f>
        <v>Book Television</v>
      </c>
      <c r="N2909" t="str">
        <f>TEXT(Table4[[#This Row],[Date]], "mmm")</f>
        <v>Apr</v>
      </c>
      <c r="O2909" t="str">
        <f>TEXT(Table4[[#This Row],[Date]], "yyyy")</f>
        <v>2024</v>
      </c>
      <c r="P2909" t="str">
        <f>_xlfn.XLOOKUP(Table4[[#This Row],[ProductID]],Products!A:A,Products!C:C, "Not Found")</f>
        <v>Electronics</v>
      </c>
      <c r="Q2909" t="str">
        <f>_xlfn.XLOOKUP(Table4[[#This Row],[ProductID]],Products!A:A,Products!D:D,"Not Found")</f>
        <v>Television</v>
      </c>
      <c r="R2909">
        <f>_xlfn.XLOOKUP(Table4[[#This Row],[ProductID]],Products!A:A,Products!E:E,"Not Found")</f>
        <v>1952.65</v>
      </c>
      <c r="S2909">
        <f>_xlfn.XLOOKUP(Table4[[#This Row],[ProductID]],Products!A:A,Products!F:F, "Not Found")</f>
        <v>1451.27</v>
      </c>
      <c r="T2909" t="str">
        <f>_xlfn.XLOOKUP(Table4[[#This Row],[CustomerID]],Customers!A:A,Customers!D:D, "Not Found")</f>
        <v>M</v>
      </c>
      <c r="U2909" s="6">
        <f>_xlfn.XLOOKUP(Table4[[#This Row],[CustomerID]],Customers!A:A,Customers!E:E, "Not Found")</f>
        <v>29985</v>
      </c>
      <c r="V2909">
        <f ca="1">DATEDIF(Table4[[#This Row],[CustomerBirthday]], TODAY(), "Y")</f>
        <v>44</v>
      </c>
      <c r="W2909" t="str" cm="1">
        <f t="array" aca="1" ref="W2909" ca="1">_xlfn.IFS(Table4[[#This Row],[Age]]&lt;25, "Under 25",Table4[[#This Row],[Age]]=34, "25-34", Table4[[#This Row],[Age]]&lt;=49, "35-49", Table4[[#This Row],[Age]]&lt;=64, "50-64", Table4[[#This Row],[Age]]&gt;=65, "65+")</f>
        <v>35-49</v>
      </c>
      <c r="X2909" t="str">
        <f>_xlfn.XLOOKUP(Table4[[#This Row],[StoreID]],Stores!A:A,Stores!B:B, "Not found")</f>
        <v>MegaMart Jimenezborough</v>
      </c>
      <c r="Y2909" t="str">
        <f>_xlfn.XLOOKUP(Table4[[#This Row],[StoreID]],Stores!A:A,Stores!C:C, "Not Found")</f>
        <v>Jimenezborough</v>
      </c>
      <c r="Z2909" t="str">
        <f>_xlfn.XLOOKUP(Table4[[#This Row],[StoreID]],Stores!A:A,Stores!D:D, "Not Found")</f>
        <v>South</v>
      </c>
    </row>
    <row r="2910" spans="1:26">
      <c r="A2910" t="s">
        <v>3776</v>
      </c>
      <c r="B2910" s="1">
        <v>45730</v>
      </c>
      <c r="C2910" t="s">
        <v>258</v>
      </c>
      <c r="D2910" t="s">
        <v>736</v>
      </c>
      <c r="E2910" t="s">
        <v>835</v>
      </c>
      <c r="F2910">
        <v>5</v>
      </c>
      <c r="G2910">
        <v>0.05</v>
      </c>
      <c r="H2910" t="s">
        <v>875</v>
      </c>
      <c r="I2910" s="4">
        <f>Table4[[#This Row],[Quantity]]*Table4[[#This Row],[UnitPrice]]</f>
        <v>615.95000000000005</v>
      </c>
      <c r="J2910" s="4">
        <f>Table4[[#This Row],[Gross Revenue]]*(1-Table4[[#This Row],[Discount]])</f>
        <v>585.15250000000003</v>
      </c>
      <c r="K2910" s="4">
        <f>Table4[[#This Row],[Quantity]]*Table4[[#This Row],[CostPrice]]</f>
        <v>401.8</v>
      </c>
      <c r="L2910" s="4">
        <f>Table4[[#This Row],[Net Revenue]]-Table4[[#This Row],[Total Cost]]</f>
        <v>183.35250000000002</v>
      </c>
      <c r="M2910" t="str">
        <f>_xlfn.XLOOKUP(Table4[[#This Row],[ProductID]], Products!A:A,Products!B:B, "Not Found")</f>
        <v>Us Snacks</v>
      </c>
      <c r="N2910" t="str">
        <f>TEXT(Table4[[#This Row],[Date]], "mmm")</f>
        <v>Mar</v>
      </c>
      <c r="O2910" t="str">
        <f>TEXT(Table4[[#This Row],[Date]], "yyyy")</f>
        <v>2025</v>
      </c>
      <c r="P2910" t="str">
        <f>_xlfn.XLOOKUP(Table4[[#This Row],[ProductID]],Products!A:A,Products!C:C, "Not Found")</f>
        <v>Groceries</v>
      </c>
      <c r="Q2910" t="str">
        <f>_xlfn.XLOOKUP(Table4[[#This Row],[ProductID]],Products!A:A,Products!D:D,"Not Found")</f>
        <v>Snacks</v>
      </c>
      <c r="R2910">
        <f>_xlfn.XLOOKUP(Table4[[#This Row],[ProductID]],Products!A:A,Products!E:E,"Not Found")</f>
        <v>123.19</v>
      </c>
      <c r="S2910">
        <f>_xlfn.XLOOKUP(Table4[[#This Row],[ProductID]],Products!A:A,Products!F:F, "Not Found")</f>
        <v>80.36</v>
      </c>
      <c r="T2910" t="str">
        <f>_xlfn.XLOOKUP(Table4[[#This Row],[CustomerID]],Customers!A:A,Customers!D:D, "Not Found")</f>
        <v>F</v>
      </c>
      <c r="U2910" s="6">
        <f>_xlfn.XLOOKUP(Table4[[#This Row],[CustomerID]],Customers!A:A,Customers!E:E, "Not Found")</f>
        <v>29746</v>
      </c>
      <c r="V2910">
        <f ca="1">DATEDIF(Table4[[#This Row],[CustomerBirthday]], TODAY(), "Y")</f>
        <v>45</v>
      </c>
      <c r="W2910" t="str" cm="1">
        <f t="array" aca="1" ref="W2910" ca="1">_xlfn.IFS(Table4[[#This Row],[Age]]&lt;25, "Under 25",Table4[[#This Row],[Age]]=34, "25-34", Table4[[#This Row],[Age]]&lt;=49, "35-49", Table4[[#This Row],[Age]]&lt;=64, "50-64", Table4[[#This Row],[Age]]&gt;=65, "65+")</f>
        <v>35-49</v>
      </c>
      <c r="X2910" t="str">
        <f>_xlfn.XLOOKUP(Table4[[#This Row],[StoreID]],Stores!A:A,Stores!B:B, "Not found")</f>
        <v>MegaMart Peckmouth</v>
      </c>
      <c r="Y2910" t="str">
        <f>_xlfn.XLOOKUP(Table4[[#This Row],[StoreID]],Stores!A:A,Stores!C:C, "Not Found")</f>
        <v>Peckmouth</v>
      </c>
      <c r="Z2910" t="str">
        <f>_xlfn.XLOOKUP(Table4[[#This Row],[StoreID]],Stores!A:A,Stores!D:D, "Not Found")</f>
        <v>East</v>
      </c>
    </row>
    <row r="2911" spans="1:26">
      <c r="A2911" t="s">
        <v>3777</v>
      </c>
      <c r="B2911" s="1">
        <v>45876</v>
      </c>
      <c r="C2911" t="s">
        <v>636</v>
      </c>
      <c r="D2911" t="s">
        <v>734</v>
      </c>
      <c r="E2911" t="s">
        <v>831</v>
      </c>
      <c r="F2911">
        <v>2</v>
      </c>
      <c r="G2911">
        <v>0.05</v>
      </c>
      <c r="H2911" t="s">
        <v>865</v>
      </c>
      <c r="I2911" s="4">
        <f>Table4[[#This Row],[Quantity]]*Table4[[#This Row],[UnitPrice]]</f>
        <v>219.56</v>
      </c>
      <c r="J2911" s="4">
        <f>Table4[[#This Row],[Gross Revenue]]*(1-Table4[[#This Row],[Discount]])</f>
        <v>208.58199999999999</v>
      </c>
      <c r="K2911" s="4">
        <f>Table4[[#This Row],[Quantity]]*Table4[[#This Row],[CostPrice]]</f>
        <v>141.18</v>
      </c>
      <c r="L2911" s="4">
        <f>Table4[[#This Row],[Net Revenue]]-Table4[[#This Row],[Total Cost]]</f>
        <v>67.401999999999987</v>
      </c>
      <c r="M2911" t="str">
        <f>_xlfn.XLOOKUP(Table4[[#This Row],[ProductID]], Products!A:A,Products!B:B, "Not Found")</f>
        <v>Recognize Footwear</v>
      </c>
      <c r="N2911" t="str">
        <f>TEXT(Table4[[#This Row],[Date]], "mmm")</f>
        <v>Aug</v>
      </c>
      <c r="O2911" t="str">
        <f>TEXT(Table4[[#This Row],[Date]], "yyyy")</f>
        <v>2025</v>
      </c>
      <c r="P2911" t="str">
        <f>_xlfn.XLOOKUP(Table4[[#This Row],[ProductID]],Products!A:A,Products!C:C, "Not Found")</f>
        <v>Fashion</v>
      </c>
      <c r="Q2911" t="str">
        <f>_xlfn.XLOOKUP(Table4[[#This Row],[ProductID]],Products!A:A,Products!D:D,"Not Found")</f>
        <v>Footwear</v>
      </c>
      <c r="R2911">
        <f>_xlfn.XLOOKUP(Table4[[#This Row],[ProductID]],Products!A:A,Products!E:E,"Not Found")</f>
        <v>109.78</v>
      </c>
      <c r="S2911">
        <f>_xlfn.XLOOKUP(Table4[[#This Row],[ProductID]],Products!A:A,Products!F:F, "Not Found")</f>
        <v>70.59</v>
      </c>
      <c r="T2911" t="str">
        <f>_xlfn.XLOOKUP(Table4[[#This Row],[CustomerID]],Customers!A:A,Customers!D:D, "Not Found")</f>
        <v>F</v>
      </c>
      <c r="U2911" s="6">
        <f>_xlfn.XLOOKUP(Table4[[#This Row],[CustomerID]],Customers!A:A,Customers!E:E, "Not Found")</f>
        <v>21899</v>
      </c>
      <c r="V2911">
        <f ca="1">DATEDIF(Table4[[#This Row],[CustomerBirthday]], TODAY(), "Y")</f>
        <v>66</v>
      </c>
      <c r="W2911" t="str" cm="1">
        <f t="array" aca="1" ref="W2911" ca="1">_xlfn.IFS(Table4[[#This Row],[Age]]&lt;25, "Under 25",Table4[[#This Row],[Age]]=34, "25-34", Table4[[#This Row],[Age]]&lt;=49, "35-49", Table4[[#This Row],[Age]]&lt;=64, "50-64", Table4[[#This Row],[Age]]&gt;=65, "65+")</f>
        <v>65+</v>
      </c>
      <c r="X2911" t="str">
        <f>_xlfn.XLOOKUP(Table4[[#This Row],[StoreID]],Stores!A:A,Stores!B:B, "Not found")</f>
        <v>MegaMart Jimenezborough</v>
      </c>
      <c r="Y2911" t="str">
        <f>_xlfn.XLOOKUP(Table4[[#This Row],[StoreID]],Stores!A:A,Stores!C:C, "Not Found")</f>
        <v>Jimenezborough</v>
      </c>
      <c r="Z2911" t="str">
        <f>_xlfn.XLOOKUP(Table4[[#This Row],[StoreID]],Stores!A:A,Stores!D:D, "Not Found")</f>
        <v>South</v>
      </c>
    </row>
    <row r="2912" spans="1:26">
      <c r="A2912" t="s">
        <v>3778</v>
      </c>
      <c r="B2912" s="1">
        <v>45466</v>
      </c>
      <c r="C2912" t="s">
        <v>683</v>
      </c>
      <c r="D2912" t="s">
        <v>782</v>
      </c>
      <c r="E2912" t="s">
        <v>835</v>
      </c>
      <c r="F2912">
        <v>2</v>
      </c>
      <c r="G2912">
        <v>0.15</v>
      </c>
      <c r="H2912" t="s">
        <v>865</v>
      </c>
      <c r="I2912" s="4">
        <f>Table4[[#This Row],[Quantity]]*Table4[[#This Row],[UnitPrice]]</f>
        <v>1347.56</v>
      </c>
      <c r="J2912" s="4">
        <f>Table4[[#This Row],[Gross Revenue]]*(1-Table4[[#This Row],[Discount]])</f>
        <v>1145.4259999999999</v>
      </c>
      <c r="K2912" s="4">
        <f>Table4[[#This Row],[Quantity]]*Table4[[#This Row],[CostPrice]]</f>
        <v>726.66</v>
      </c>
      <c r="L2912" s="4">
        <f>Table4[[#This Row],[Net Revenue]]-Table4[[#This Row],[Total Cost]]</f>
        <v>418.76599999999996</v>
      </c>
      <c r="M2912" t="str">
        <f>_xlfn.XLOOKUP(Table4[[#This Row],[ProductID]], Products!A:A,Products!B:B, "Not Found")</f>
        <v>Deal Smartphone</v>
      </c>
      <c r="N2912" t="str">
        <f>TEXT(Table4[[#This Row],[Date]], "mmm")</f>
        <v>Jun</v>
      </c>
      <c r="O2912" t="str">
        <f>TEXT(Table4[[#This Row],[Date]], "yyyy")</f>
        <v>2024</v>
      </c>
      <c r="P2912" t="str">
        <f>_xlfn.XLOOKUP(Table4[[#This Row],[ProductID]],Products!A:A,Products!C:C, "Not Found")</f>
        <v>Electronics</v>
      </c>
      <c r="Q2912" t="str">
        <f>_xlfn.XLOOKUP(Table4[[#This Row],[ProductID]],Products!A:A,Products!D:D,"Not Found")</f>
        <v>Smartphone</v>
      </c>
      <c r="R2912">
        <f>_xlfn.XLOOKUP(Table4[[#This Row],[ProductID]],Products!A:A,Products!E:E,"Not Found")</f>
        <v>673.78</v>
      </c>
      <c r="S2912">
        <f>_xlfn.XLOOKUP(Table4[[#This Row],[ProductID]],Products!A:A,Products!F:F, "Not Found")</f>
        <v>363.33</v>
      </c>
      <c r="T2912" t="str">
        <f>_xlfn.XLOOKUP(Table4[[#This Row],[CustomerID]],Customers!A:A,Customers!D:D, "Not Found")</f>
        <v>M</v>
      </c>
      <c r="U2912" s="6">
        <f>_xlfn.XLOOKUP(Table4[[#This Row],[CustomerID]],Customers!A:A,Customers!E:E, "Not Found")</f>
        <v>36771</v>
      </c>
      <c r="V2912">
        <f ca="1">DATEDIF(Table4[[#This Row],[CustomerBirthday]], TODAY(), "Y")</f>
        <v>25</v>
      </c>
      <c r="W2912" t="str" cm="1">
        <f t="array" aca="1" ref="W2912" ca="1">_xlfn.IFS(Table4[[#This Row],[Age]]&lt;25, "Under 25",Table4[[#This Row],[Age]]=34, "25-34", Table4[[#This Row],[Age]]&lt;=49, "35-49", Table4[[#This Row],[Age]]&lt;=64, "50-64", Table4[[#This Row],[Age]]&gt;=65, "65+")</f>
        <v>35-49</v>
      </c>
      <c r="X2912" t="str">
        <f>_xlfn.XLOOKUP(Table4[[#This Row],[StoreID]],Stores!A:A,Stores!B:B, "Not found")</f>
        <v>MegaMart Peckmouth</v>
      </c>
      <c r="Y2912" t="str">
        <f>_xlfn.XLOOKUP(Table4[[#This Row],[StoreID]],Stores!A:A,Stores!C:C, "Not Found")</f>
        <v>Peckmouth</v>
      </c>
      <c r="Z2912" t="str">
        <f>_xlfn.XLOOKUP(Table4[[#This Row],[StoreID]],Stores!A:A,Stores!D:D, "Not Found")</f>
        <v>East</v>
      </c>
    </row>
    <row r="2913" spans="1:26">
      <c r="A2913" t="s">
        <v>3779</v>
      </c>
      <c r="B2913" s="1">
        <v>45478</v>
      </c>
      <c r="C2913" t="s">
        <v>554</v>
      </c>
      <c r="D2913" t="s">
        <v>782</v>
      </c>
      <c r="E2913" t="s">
        <v>842</v>
      </c>
      <c r="F2913">
        <v>5</v>
      </c>
      <c r="G2913">
        <v>0.1</v>
      </c>
      <c r="H2913" t="s">
        <v>871</v>
      </c>
      <c r="I2913" s="4">
        <f>Table4[[#This Row],[Quantity]]*Table4[[#This Row],[UnitPrice]]</f>
        <v>3368.8999999999996</v>
      </c>
      <c r="J2913" s="4">
        <f>Table4[[#This Row],[Gross Revenue]]*(1-Table4[[#This Row],[Discount]])</f>
        <v>3032.0099999999998</v>
      </c>
      <c r="K2913" s="4">
        <f>Table4[[#This Row],[Quantity]]*Table4[[#This Row],[CostPrice]]</f>
        <v>1816.6499999999999</v>
      </c>
      <c r="L2913" s="4">
        <f>Table4[[#This Row],[Net Revenue]]-Table4[[#This Row],[Total Cost]]</f>
        <v>1215.3599999999999</v>
      </c>
      <c r="M2913" t="str">
        <f>_xlfn.XLOOKUP(Table4[[#This Row],[ProductID]], Products!A:A,Products!B:B, "Not Found")</f>
        <v>Deal Smartphone</v>
      </c>
      <c r="N2913" t="str">
        <f>TEXT(Table4[[#This Row],[Date]], "mmm")</f>
        <v>Jul</v>
      </c>
      <c r="O2913" t="str">
        <f>TEXT(Table4[[#This Row],[Date]], "yyyy")</f>
        <v>2024</v>
      </c>
      <c r="P2913" t="str">
        <f>_xlfn.XLOOKUP(Table4[[#This Row],[ProductID]],Products!A:A,Products!C:C, "Not Found")</f>
        <v>Electronics</v>
      </c>
      <c r="Q2913" t="str">
        <f>_xlfn.XLOOKUP(Table4[[#This Row],[ProductID]],Products!A:A,Products!D:D,"Not Found")</f>
        <v>Smartphone</v>
      </c>
      <c r="R2913">
        <f>_xlfn.XLOOKUP(Table4[[#This Row],[ProductID]],Products!A:A,Products!E:E,"Not Found")</f>
        <v>673.78</v>
      </c>
      <c r="S2913">
        <f>_xlfn.XLOOKUP(Table4[[#This Row],[ProductID]],Products!A:A,Products!F:F, "Not Found")</f>
        <v>363.33</v>
      </c>
      <c r="T2913" t="str">
        <f>_xlfn.XLOOKUP(Table4[[#This Row],[CustomerID]],Customers!A:A,Customers!D:D, "Not Found")</f>
        <v>M</v>
      </c>
      <c r="U2913" s="6">
        <f>_xlfn.XLOOKUP(Table4[[#This Row],[CustomerID]],Customers!A:A,Customers!E:E, "Not Found")</f>
        <v>26178</v>
      </c>
      <c r="V2913">
        <f ca="1">DATEDIF(Table4[[#This Row],[CustomerBirthday]], TODAY(), "Y")</f>
        <v>54</v>
      </c>
      <c r="W2913" t="str" cm="1">
        <f t="array" aca="1" ref="W2913" ca="1">_xlfn.IFS(Table4[[#This Row],[Age]]&lt;25, "Under 25",Table4[[#This Row],[Age]]=34, "25-34", Table4[[#This Row],[Age]]&lt;=49, "35-49", Table4[[#This Row],[Age]]&lt;=64, "50-64", Table4[[#This Row],[Age]]&gt;=65, "65+")</f>
        <v>50-64</v>
      </c>
      <c r="X2913" t="str">
        <f>_xlfn.XLOOKUP(Table4[[#This Row],[StoreID]],Stores!A:A,Stores!B:B, "Not found")</f>
        <v>MegaMart Brianahaven</v>
      </c>
      <c r="Y2913" t="str">
        <f>_xlfn.XLOOKUP(Table4[[#This Row],[StoreID]],Stores!A:A,Stores!C:C, "Not Found")</f>
        <v>Brianahaven</v>
      </c>
      <c r="Z2913" t="str">
        <f>_xlfn.XLOOKUP(Table4[[#This Row],[StoreID]],Stores!A:A,Stores!D:D, "Not Found")</f>
        <v>North</v>
      </c>
    </row>
    <row r="2914" spans="1:26">
      <c r="A2914" t="s">
        <v>3780</v>
      </c>
      <c r="B2914" s="1">
        <v>45909</v>
      </c>
      <c r="C2914" t="s">
        <v>411</v>
      </c>
      <c r="D2914" t="s">
        <v>824</v>
      </c>
      <c r="E2914" t="s">
        <v>839</v>
      </c>
      <c r="F2914">
        <v>3</v>
      </c>
      <c r="G2914">
        <v>0.05</v>
      </c>
      <c r="H2914" t="s">
        <v>875</v>
      </c>
      <c r="I2914" s="4">
        <f>Table4[[#This Row],[Quantity]]*Table4[[#This Row],[UnitPrice]]</f>
        <v>1164.78</v>
      </c>
      <c r="J2914" s="4">
        <f>Table4[[#This Row],[Gross Revenue]]*(1-Table4[[#This Row],[Discount]])</f>
        <v>1106.5409999999999</v>
      </c>
      <c r="K2914" s="4">
        <f>Table4[[#This Row],[Quantity]]*Table4[[#This Row],[CostPrice]]</f>
        <v>597.90000000000009</v>
      </c>
      <c r="L2914" s="4">
        <f>Table4[[#This Row],[Net Revenue]]-Table4[[#This Row],[Total Cost]]</f>
        <v>508.64099999999985</v>
      </c>
      <c r="M2914" t="str">
        <f>_xlfn.XLOOKUP(Table4[[#This Row],[ProductID]], Products!A:A,Products!B:B, "Not Found")</f>
        <v>Possible Watches</v>
      </c>
      <c r="N2914" t="str">
        <f>TEXT(Table4[[#This Row],[Date]], "mmm")</f>
        <v>Sep</v>
      </c>
      <c r="O2914" t="str">
        <f>TEXT(Table4[[#This Row],[Date]], "yyyy")</f>
        <v>2025</v>
      </c>
      <c r="P2914" t="str">
        <f>_xlfn.XLOOKUP(Table4[[#This Row],[ProductID]],Products!A:A,Products!C:C, "Not Found")</f>
        <v>Fashion</v>
      </c>
      <c r="Q2914" t="str">
        <f>_xlfn.XLOOKUP(Table4[[#This Row],[ProductID]],Products!A:A,Products!D:D,"Not Found")</f>
        <v>Watches</v>
      </c>
      <c r="R2914">
        <f>_xlfn.XLOOKUP(Table4[[#This Row],[ProductID]],Products!A:A,Products!E:E,"Not Found")</f>
        <v>388.26</v>
      </c>
      <c r="S2914">
        <f>_xlfn.XLOOKUP(Table4[[#This Row],[ProductID]],Products!A:A,Products!F:F, "Not Found")</f>
        <v>199.3</v>
      </c>
      <c r="T2914" t="str">
        <f>_xlfn.XLOOKUP(Table4[[#This Row],[CustomerID]],Customers!A:A,Customers!D:D, "Not Found")</f>
        <v>F</v>
      </c>
      <c r="U2914" s="6">
        <f>_xlfn.XLOOKUP(Table4[[#This Row],[CustomerID]],Customers!A:A,Customers!E:E, "Not Found")</f>
        <v>24112</v>
      </c>
      <c r="V2914">
        <f ca="1">DATEDIF(Table4[[#This Row],[CustomerBirthday]], TODAY(), "Y")</f>
        <v>60</v>
      </c>
      <c r="W2914" t="str" cm="1">
        <f t="array" aca="1" ref="W2914" ca="1">_xlfn.IFS(Table4[[#This Row],[Age]]&lt;25, "Under 25",Table4[[#This Row],[Age]]=34, "25-34", Table4[[#This Row],[Age]]&lt;=49, "35-49", Table4[[#This Row],[Age]]&lt;=64, "50-64", Table4[[#This Row],[Age]]&gt;=65, "65+")</f>
        <v>50-64</v>
      </c>
      <c r="X2914" t="str">
        <f>_xlfn.XLOOKUP(Table4[[#This Row],[StoreID]],Stores!A:A,Stores!B:B, "Not found")</f>
        <v>MegaMart New Michele</v>
      </c>
      <c r="Y2914" t="str">
        <f>_xlfn.XLOOKUP(Table4[[#This Row],[StoreID]],Stores!A:A,Stores!C:C, "Not Found")</f>
        <v>New Michele</v>
      </c>
      <c r="Z2914" t="str">
        <f>_xlfn.XLOOKUP(Table4[[#This Row],[StoreID]],Stores!A:A,Stores!D:D, "Not Found")</f>
        <v>West</v>
      </c>
    </row>
    <row r="2915" spans="1:26">
      <c r="A2915" t="s">
        <v>3781</v>
      </c>
      <c r="B2915" s="1">
        <v>45372</v>
      </c>
      <c r="C2915" t="s">
        <v>599</v>
      </c>
      <c r="D2915" t="s">
        <v>722</v>
      </c>
      <c r="E2915" t="s">
        <v>839</v>
      </c>
      <c r="F2915">
        <v>3</v>
      </c>
      <c r="G2915">
        <v>0.05</v>
      </c>
      <c r="H2915" t="s">
        <v>875</v>
      </c>
      <c r="I2915" s="4">
        <f>Table4[[#This Row],[Quantity]]*Table4[[#This Row],[UnitPrice]]</f>
        <v>5561.3099999999995</v>
      </c>
      <c r="J2915" s="4">
        <f>Table4[[#This Row],[Gross Revenue]]*(1-Table4[[#This Row],[Discount]])</f>
        <v>5283.2444999999989</v>
      </c>
      <c r="K2915" s="4">
        <f>Table4[[#This Row],[Quantity]]*Table4[[#This Row],[CostPrice]]</f>
        <v>4090.56</v>
      </c>
      <c r="L2915" s="4">
        <f>Table4[[#This Row],[Net Revenue]]-Table4[[#This Row],[Total Cost]]</f>
        <v>1192.6844999999989</v>
      </c>
      <c r="M2915" t="str">
        <f>_xlfn.XLOOKUP(Table4[[#This Row],[ProductID]], Products!A:A,Products!B:B, "Not Found")</f>
        <v>Four Accessories</v>
      </c>
      <c r="N2915" t="str">
        <f>TEXT(Table4[[#This Row],[Date]], "mmm")</f>
        <v>Mar</v>
      </c>
      <c r="O2915" t="str">
        <f>TEXT(Table4[[#This Row],[Date]], "yyyy")</f>
        <v>2024</v>
      </c>
      <c r="P2915" t="str">
        <f>_xlfn.XLOOKUP(Table4[[#This Row],[ProductID]],Products!A:A,Products!C:C, "Not Found")</f>
        <v>Fashion</v>
      </c>
      <c r="Q2915" t="str">
        <f>_xlfn.XLOOKUP(Table4[[#This Row],[ProductID]],Products!A:A,Products!D:D,"Not Found")</f>
        <v>Accessories</v>
      </c>
      <c r="R2915">
        <f>_xlfn.XLOOKUP(Table4[[#This Row],[ProductID]],Products!A:A,Products!E:E,"Not Found")</f>
        <v>1853.77</v>
      </c>
      <c r="S2915">
        <f>_xlfn.XLOOKUP(Table4[[#This Row],[ProductID]],Products!A:A,Products!F:F, "Not Found")</f>
        <v>1363.52</v>
      </c>
      <c r="T2915" t="str">
        <f>_xlfn.XLOOKUP(Table4[[#This Row],[CustomerID]],Customers!A:A,Customers!D:D, "Not Found")</f>
        <v>M</v>
      </c>
      <c r="U2915" s="6">
        <f>_xlfn.XLOOKUP(Table4[[#This Row],[CustomerID]],Customers!A:A,Customers!E:E, "Not Found")</f>
        <v>25414</v>
      </c>
      <c r="V2915">
        <f ca="1">DATEDIF(Table4[[#This Row],[CustomerBirthday]], TODAY(), "Y")</f>
        <v>56</v>
      </c>
      <c r="W2915" t="str" cm="1">
        <f t="array" aca="1" ref="W2915" ca="1">_xlfn.IFS(Table4[[#This Row],[Age]]&lt;25, "Under 25",Table4[[#This Row],[Age]]=34, "25-34", Table4[[#This Row],[Age]]&lt;=49, "35-49", Table4[[#This Row],[Age]]&lt;=64, "50-64", Table4[[#This Row],[Age]]&gt;=65, "65+")</f>
        <v>50-64</v>
      </c>
      <c r="X2915" t="str">
        <f>_xlfn.XLOOKUP(Table4[[#This Row],[StoreID]],Stores!A:A,Stores!B:B, "Not found")</f>
        <v>MegaMart New Michele</v>
      </c>
      <c r="Y2915" t="str">
        <f>_xlfn.XLOOKUP(Table4[[#This Row],[StoreID]],Stores!A:A,Stores!C:C, "Not Found")</f>
        <v>New Michele</v>
      </c>
      <c r="Z2915" t="str">
        <f>_xlfn.XLOOKUP(Table4[[#This Row],[StoreID]],Stores!A:A,Stores!D:D, "Not Found")</f>
        <v>West</v>
      </c>
    </row>
    <row r="2916" spans="1:26">
      <c r="A2916" t="s">
        <v>3782</v>
      </c>
      <c r="B2916" s="1">
        <v>45470</v>
      </c>
      <c r="C2916" t="s">
        <v>67</v>
      </c>
      <c r="D2916" t="s">
        <v>715</v>
      </c>
      <c r="E2916" t="s">
        <v>831</v>
      </c>
      <c r="F2916">
        <v>4</v>
      </c>
      <c r="G2916">
        <v>0.1</v>
      </c>
      <c r="H2916" t="s">
        <v>875</v>
      </c>
      <c r="I2916" s="4">
        <f>Table4[[#This Row],[Quantity]]*Table4[[#This Row],[UnitPrice]]</f>
        <v>3275.04</v>
      </c>
      <c r="J2916" s="4">
        <f>Table4[[#This Row],[Gross Revenue]]*(1-Table4[[#This Row],[Discount]])</f>
        <v>2947.5360000000001</v>
      </c>
      <c r="K2916" s="4">
        <f>Table4[[#This Row],[Quantity]]*Table4[[#This Row],[CostPrice]]</f>
        <v>2110.48</v>
      </c>
      <c r="L2916" s="4">
        <f>Table4[[#This Row],[Net Revenue]]-Table4[[#This Row],[Total Cost]]</f>
        <v>837.05600000000004</v>
      </c>
      <c r="M2916" t="str">
        <f>_xlfn.XLOOKUP(Table4[[#This Row],[ProductID]], Products!A:A,Products!B:B, "Not Found")</f>
        <v>Audience Television</v>
      </c>
      <c r="N2916" t="str">
        <f>TEXT(Table4[[#This Row],[Date]], "mmm")</f>
        <v>Jun</v>
      </c>
      <c r="O2916" t="str">
        <f>TEXT(Table4[[#This Row],[Date]], "yyyy")</f>
        <v>2024</v>
      </c>
      <c r="P2916" t="str">
        <f>_xlfn.XLOOKUP(Table4[[#This Row],[ProductID]],Products!A:A,Products!C:C, "Not Found")</f>
        <v>Electronics</v>
      </c>
      <c r="Q2916" t="str">
        <f>_xlfn.XLOOKUP(Table4[[#This Row],[ProductID]],Products!A:A,Products!D:D,"Not Found")</f>
        <v>Television</v>
      </c>
      <c r="R2916">
        <f>_xlfn.XLOOKUP(Table4[[#This Row],[ProductID]],Products!A:A,Products!E:E,"Not Found")</f>
        <v>818.76</v>
      </c>
      <c r="S2916">
        <f>_xlfn.XLOOKUP(Table4[[#This Row],[ProductID]],Products!A:A,Products!F:F, "Not Found")</f>
        <v>527.62</v>
      </c>
      <c r="T2916" t="str">
        <f>_xlfn.XLOOKUP(Table4[[#This Row],[CustomerID]],Customers!A:A,Customers!D:D, "Not Found")</f>
        <v>M</v>
      </c>
      <c r="U2916" s="6">
        <f>_xlfn.XLOOKUP(Table4[[#This Row],[CustomerID]],Customers!A:A,Customers!E:E, "Not Found")</f>
        <v>27877</v>
      </c>
      <c r="V2916">
        <f ca="1">DATEDIF(Table4[[#This Row],[CustomerBirthday]], TODAY(), "Y")</f>
        <v>50</v>
      </c>
      <c r="W2916" t="str" cm="1">
        <f t="array" aca="1" ref="W2916" ca="1">_xlfn.IFS(Table4[[#This Row],[Age]]&lt;25, "Under 25",Table4[[#This Row],[Age]]=34, "25-34", Table4[[#This Row],[Age]]&lt;=49, "35-49", Table4[[#This Row],[Age]]&lt;=64, "50-64", Table4[[#This Row],[Age]]&gt;=65, "65+")</f>
        <v>50-64</v>
      </c>
      <c r="X2916" t="str">
        <f>_xlfn.XLOOKUP(Table4[[#This Row],[StoreID]],Stores!A:A,Stores!B:B, "Not found")</f>
        <v>MegaMart Jimenezborough</v>
      </c>
      <c r="Y2916" t="str">
        <f>_xlfn.XLOOKUP(Table4[[#This Row],[StoreID]],Stores!A:A,Stores!C:C, "Not Found")</f>
        <v>Jimenezborough</v>
      </c>
      <c r="Z2916" t="str">
        <f>_xlfn.XLOOKUP(Table4[[#This Row],[StoreID]],Stores!A:A,Stores!D:D, "Not Found")</f>
        <v>South</v>
      </c>
    </row>
    <row r="2917" spans="1:26">
      <c r="A2917" t="s">
        <v>3783</v>
      </c>
      <c r="B2917" s="1">
        <v>45267</v>
      </c>
      <c r="C2917" t="s">
        <v>570</v>
      </c>
      <c r="D2917" t="s">
        <v>715</v>
      </c>
      <c r="E2917" t="s">
        <v>842</v>
      </c>
      <c r="F2917">
        <v>1</v>
      </c>
      <c r="G2917">
        <v>0.15</v>
      </c>
      <c r="H2917" t="s">
        <v>875</v>
      </c>
      <c r="I2917" s="4">
        <f>Table4[[#This Row],[Quantity]]*Table4[[#This Row],[UnitPrice]]</f>
        <v>818.76</v>
      </c>
      <c r="J2917" s="4">
        <f>Table4[[#This Row],[Gross Revenue]]*(1-Table4[[#This Row],[Discount]])</f>
        <v>695.94600000000003</v>
      </c>
      <c r="K2917" s="4">
        <f>Table4[[#This Row],[Quantity]]*Table4[[#This Row],[CostPrice]]</f>
        <v>527.62</v>
      </c>
      <c r="L2917" s="4">
        <f>Table4[[#This Row],[Net Revenue]]-Table4[[#This Row],[Total Cost]]</f>
        <v>168.32600000000002</v>
      </c>
      <c r="M2917" t="str">
        <f>_xlfn.XLOOKUP(Table4[[#This Row],[ProductID]], Products!A:A,Products!B:B, "Not Found")</f>
        <v>Audience Television</v>
      </c>
      <c r="N2917" t="str">
        <f>TEXT(Table4[[#This Row],[Date]], "mmm")</f>
        <v>Dec</v>
      </c>
      <c r="O2917" t="str">
        <f>TEXT(Table4[[#This Row],[Date]], "yyyy")</f>
        <v>2023</v>
      </c>
      <c r="P2917" t="str">
        <f>_xlfn.XLOOKUP(Table4[[#This Row],[ProductID]],Products!A:A,Products!C:C, "Not Found")</f>
        <v>Electronics</v>
      </c>
      <c r="Q2917" t="str">
        <f>_xlfn.XLOOKUP(Table4[[#This Row],[ProductID]],Products!A:A,Products!D:D,"Not Found")</f>
        <v>Television</v>
      </c>
      <c r="R2917">
        <f>_xlfn.XLOOKUP(Table4[[#This Row],[ProductID]],Products!A:A,Products!E:E,"Not Found")</f>
        <v>818.76</v>
      </c>
      <c r="S2917">
        <f>_xlfn.XLOOKUP(Table4[[#This Row],[ProductID]],Products!A:A,Products!F:F, "Not Found")</f>
        <v>527.62</v>
      </c>
      <c r="T2917" t="str">
        <f>_xlfn.XLOOKUP(Table4[[#This Row],[CustomerID]],Customers!A:A,Customers!D:D, "Not Found")</f>
        <v>M</v>
      </c>
      <c r="U2917" s="6">
        <f>_xlfn.XLOOKUP(Table4[[#This Row],[CustomerID]],Customers!A:A,Customers!E:E, "Not Found")</f>
        <v>33160</v>
      </c>
      <c r="V2917">
        <f ca="1">DATEDIF(Table4[[#This Row],[CustomerBirthday]], TODAY(), "Y")</f>
        <v>35</v>
      </c>
      <c r="W2917" t="str" cm="1">
        <f t="array" aca="1" ref="W2917" ca="1">_xlfn.IFS(Table4[[#This Row],[Age]]&lt;25, "Under 25",Table4[[#This Row],[Age]]=34, "25-34", Table4[[#This Row],[Age]]&lt;=49, "35-49", Table4[[#This Row],[Age]]&lt;=64, "50-64", Table4[[#This Row],[Age]]&gt;=65, "65+")</f>
        <v>35-49</v>
      </c>
      <c r="X2917" t="str">
        <f>_xlfn.XLOOKUP(Table4[[#This Row],[StoreID]],Stores!A:A,Stores!B:B, "Not found")</f>
        <v>MegaMart Brianahaven</v>
      </c>
      <c r="Y2917" t="str">
        <f>_xlfn.XLOOKUP(Table4[[#This Row],[StoreID]],Stores!A:A,Stores!C:C, "Not Found")</f>
        <v>Brianahaven</v>
      </c>
      <c r="Z2917" t="str">
        <f>_xlfn.XLOOKUP(Table4[[#This Row],[StoreID]],Stores!A:A,Stores!D:D, "Not Found")</f>
        <v>North</v>
      </c>
    </row>
    <row r="2918" spans="1:26">
      <c r="A2918" t="s">
        <v>3784</v>
      </c>
      <c r="B2918" s="1">
        <v>45572</v>
      </c>
      <c r="C2918" t="s">
        <v>673</v>
      </c>
      <c r="D2918" t="s">
        <v>796</v>
      </c>
      <c r="E2918" t="s">
        <v>831</v>
      </c>
      <c r="F2918">
        <v>3</v>
      </c>
      <c r="G2918">
        <v>0.1</v>
      </c>
      <c r="H2918" t="s">
        <v>875</v>
      </c>
      <c r="I2918" s="4">
        <f>Table4[[#This Row],[Quantity]]*Table4[[#This Row],[UnitPrice]]</f>
        <v>4687.29</v>
      </c>
      <c r="J2918" s="4">
        <f>Table4[[#This Row],[Gross Revenue]]*(1-Table4[[#This Row],[Discount]])</f>
        <v>4218.5609999999997</v>
      </c>
      <c r="K2918" s="4">
        <f>Table4[[#This Row],[Quantity]]*Table4[[#This Row],[CostPrice]]</f>
        <v>3586.8900000000003</v>
      </c>
      <c r="L2918" s="4">
        <f>Table4[[#This Row],[Net Revenue]]-Table4[[#This Row],[Total Cost]]</f>
        <v>631.67099999999937</v>
      </c>
      <c r="M2918" t="str">
        <f>_xlfn.XLOOKUP(Table4[[#This Row],[ProductID]], Products!A:A,Products!B:B, "Not Found")</f>
        <v>Chair Laptop</v>
      </c>
      <c r="N2918" t="str">
        <f>TEXT(Table4[[#This Row],[Date]], "mmm")</f>
        <v>Oct</v>
      </c>
      <c r="O2918" t="str">
        <f>TEXT(Table4[[#This Row],[Date]], "yyyy")</f>
        <v>2024</v>
      </c>
      <c r="P2918" t="str">
        <f>_xlfn.XLOOKUP(Table4[[#This Row],[ProductID]],Products!A:A,Products!C:C, "Not Found")</f>
        <v>Electronics</v>
      </c>
      <c r="Q2918" t="str">
        <f>_xlfn.XLOOKUP(Table4[[#This Row],[ProductID]],Products!A:A,Products!D:D,"Not Found")</f>
        <v>Laptop</v>
      </c>
      <c r="R2918">
        <f>_xlfn.XLOOKUP(Table4[[#This Row],[ProductID]],Products!A:A,Products!E:E,"Not Found")</f>
        <v>1562.43</v>
      </c>
      <c r="S2918">
        <f>_xlfn.XLOOKUP(Table4[[#This Row],[ProductID]],Products!A:A,Products!F:F, "Not Found")</f>
        <v>1195.6300000000001</v>
      </c>
      <c r="T2918" t="str">
        <f>_xlfn.XLOOKUP(Table4[[#This Row],[CustomerID]],Customers!A:A,Customers!D:D, "Not Found")</f>
        <v>F</v>
      </c>
      <c r="U2918" s="6">
        <f>_xlfn.XLOOKUP(Table4[[#This Row],[CustomerID]],Customers!A:A,Customers!E:E, "Not Found")</f>
        <v>21380</v>
      </c>
      <c r="V2918">
        <f ca="1">DATEDIF(Table4[[#This Row],[CustomerBirthday]], TODAY(), "Y")</f>
        <v>68</v>
      </c>
      <c r="W2918" t="str" cm="1">
        <f t="array" aca="1" ref="W2918" ca="1">_xlfn.IFS(Table4[[#This Row],[Age]]&lt;25, "Under 25",Table4[[#This Row],[Age]]=34, "25-34", Table4[[#This Row],[Age]]&lt;=49, "35-49", Table4[[#This Row],[Age]]&lt;=64, "50-64", Table4[[#This Row],[Age]]&gt;=65, "65+")</f>
        <v>65+</v>
      </c>
      <c r="X2918" t="str">
        <f>_xlfn.XLOOKUP(Table4[[#This Row],[StoreID]],Stores!A:A,Stores!B:B, "Not found")</f>
        <v>MegaMart Jimenezborough</v>
      </c>
      <c r="Y2918" t="str">
        <f>_xlfn.XLOOKUP(Table4[[#This Row],[StoreID]],Stores!A:A,Stores!C:C, "Not Found")</f>
        <v>Jimenezborough</v>
      </c>
      <c r="Z2918" t="str">
        <f>_xlfn.XLOOKUP(Table4[[#This Row],[StoreID]],Stores!A:A,Stores!D:D, "Not Found")</f>
        <v>South</v>
      </c>
    </row>
    <row r="2919" spans="1:26">
      <c r="A2919" t="s">
        <v>3785</v>
      </c>
      <c r="B2919" s="1">
        <v>45826</v>
      </c>
      <c r="C2919" t="s">
        <v>531</v>
      </c>
      <c r="D2919" t="s">
        <v>772</v>
      </c>
      <c r="E2919" t="s">
        <v>839</v>
      </c>
      <c r="F2919">
        <v>3</v>
      </c>
      <c r="G2919">
        <v>0.15</v>
      </c>
      <c r="H2919" t="s">
        <v>865</v>
      </c>
      <c r="I2919" s="4">
        <f>Table4[[#This Row],[Quantity]]*Table4[[#This Row],[UnitPrice]]</f>
        <v>5635.41</v>
      </c>
      <c r="J2919" s="4">
        <f>Table4[[#This Row],[Gross Revenue]]*(1-Table4[[#This Row],[Discount]])</f>
        <v>4790.0985000000001</v>
      </c>
      <c r="K2919" s="4">
        <f>Table4[[#This Row],[Quantity]]*Table4[[#This Row],[CostPrice]]</f>
        <v>3044.73</v>
      </c>
      <c r="L2919" s="4">
        <f>Table4[[#This Row],[Net Revenue]]-Table4[[#This Row],[Total Cost]]</f>
        <v>1745.3685</v>
      </c>
      <c r="M2919" t="str">
        <f>_xlfn.XLOOKUP(Table4[[#This Row],[ProductID]], Products!A:A,Products!B:B, "Not Found")</f>
        <v>And Footwear</v>
      </c>
      <c r="N2919" t="str">
        <f>TEXT(Table4[[#This Row],[Date]], "mmm")</f>
        <v>Jun</v>
      </c>
      <c r="O2919" t="str">
        <f>TEXT(Table4[[#This Row],[Date]], "yyyy")</f>
        <v>2025</v>
      </c>
      <c r="P2919" t="str">
        <f>_xlfn.XLOOKUP(Table4[[#This Row],[ProductID]],Products!A:A,Products!C:C, "Not Found")</f>
        <v>Fashion</v>
      </c>
      <c r="Q2919" t="str">
        <f>_xlfn.XLOOKUP(Table4[[#This Row],[ProductID]],Products!A:A,Products!D:D,"Not Found")</f>
        <v>Footwear</v>
      </c>
      <c r="R2919">
        <f>_xlfn.XLOOKUP(Table4[[#This Row],[ProductID]],Products!A:A,Products!E:E,"Not Found")</f>
        <v>1878.47</v>
      </c>
      <c r="S2919">
        <f>_xlfn.XLOOKUP(Table4[[#This Row],[ProductID]],Products!A:A,Products!F:F, "Not Found")</f>
        <v>1014.91</v>
      </c>
      <c r="T2919" t="str">
        <f>_xlfn.XLOOKUP(Table4[[#This Row],[CustomerID]],Customers!A:A,Customers!D:D, "Not Found")</f>
        <v>F</v>
      </c>
      <c r="U2919" s="6">
        <f>_xlfn.XLOOKUP(Table4[[#This Row],[CustomerID]],Customers!A:A,Customers!E:E, "Not Found")</f>
        <v>35515</v>
      </c>
      <c r="V2919">
        <f ca="1">DATEDIF(Table4[[#This Row],[CustomerBirthday]], TODAY(), "Y")</f>
        <v>29</v>
      </c>
      <c r="W2919" t="str" cm="1">
        <f t="array" aca="1" ref="W2919" ca="1">_xlfn.IFS(Table4[[#This Row],[Age]]&lt;25, "Under 25",Table4[[#This Row],[Age]]=34, "25-34", Table4[[#This Row],[Age]]&lt;=49, "35-49", Table4[[#This Row],[Age]]&lt;=64, "50-64", Table4[[#This Row],[Age]]&gt;=65, "65+")</f>
        <v>35-49</v>
      </c>
      <c r="X2919" t="str">
        <f>_xlfn.XLOOKUP(Table4[[#This Row],[StoreID]],Stores!A:A,Stores!B:B, "Not found")</f>
        <v>MegaMart New Michele</v>
      </c>
      <c r="Y2919" t="str">
        <f>_xlfn.XLOOKUP(Table4[[#This Row],[StoreID]],Stores!A:A,Stores!C:C, "Not Found")</f>
        <v>New Michele</v>
      </c>
      <c r="Z2919" t="str">
        <f>_xlfn.XLOOKUP(Table4[[#This Row],[StoreID]],Stores!A:A,Stores!D:D, "Not Found")</f>
        <v>West</v>
      </c>
    </row>
    <row r="2920" spans="1:26">
      <c r="A2920" t="s">
        <v>3786</v>
      </c>
      <c r="B2920" s="1">
        <v>45311</v>
      </c>
      <c r="C2920" t="s">
        <v>673</v>
      </c>
      <c r="D2920" t="s">
        <v>800</v>
      </c>
      <c r="E2920" t="s">
        <v>842</v>
      </c>
      <c r="F2920">
        <v>3</v>
      </c>
      <c r="G2920">
        <v>0.15</v>
      </c>
      <c r="H2920" t="s">
        <v>865</v>
      </c>
      <c r="I2920" s="4">
        <f>Table4[[#This Row],[Quantity]]*Table4[[#This Row],[UnitPrice]]</f>
        <v>5857.9500000000007</v>
      </c>
      <c r="J2920" s="4">
        <f>Table4[[#This Row],[Gross Revenue]]*(1-Table4[[#This Row],[Discount]])</f>
        <v>4979.2575000000006</v>
      </c>
      <c r="K2920" s="4">
        <f>Table4[[#This Row],[Quantity]]*Table4[[#This Row],[CostPrice]]</f>
        <v>4353.8099999999995</v>
      </c>
      <c r="L2920" s="4">
        <f>Table4[[#This Row],[Net Revenue]]-Table4[[#This Row],[Total Cost]]</f>
        <v>625.44750000000113</v>
      </c>
      <c r="M2920" t="str">
        <f>_xlfn.XLOOKUP(Table4[[#This Row],[ProductID]], Products!A:A,Products!B:B, "Not Found")</f>
        <v>Book Television</v>
      </c>
      <c r="N2920" t="str">
        <f>TEXT(Table4[[#This Row],[Date]], "mmm")</f>
        <v>Jan</v>
      </c>
      <c r="O2920" t="str">
        <f>TEXT(Table4[[#This Row],[Date]], "yyyy")</f>
        <v>2024</v>
      </c>
      <c r="P2920" t="str">
        <f>_xlfn.XLOOKUP(Table4[[#This Row],[ProductID]],Products!A:A,Products!C:C, "Not Found")</f>
        <v>Electronics</v>
      </c>
      <c r="Q2920" t="str">
        <f>_xlfn.XLOOKUP(Table4[[#This Row],[ProductID]],Products!A:A,Products!D:D,"Not Found")</f>
        <v>Television</v>
      </c>
      <c r="R2920">
        <f>_xlfn.XLOOKUP(Table4[[#This Row],[ProductID]],Products!A:A,Products!E:E,"Not Found")</f>
        <v>1952.65</v>
      </c>
      <c r="S2920">
        <f>_xlfn.XLOOKUP(Table4[[#This Row],[ProductID]],Products!A:A,Products!F:F, "Not Found")</f>
        <v>1451.27</v>
      </c>
      <c r="T2920" t="str">
        <f>_xlfn.XLOOKUP(Table4[[#This Row],[CustomerID]],Customers!A:A,Customers!D:D, "Not Found")</f>
        <v>F</v>
      </c>
      <c r="U2920" s="6">
        <f>_xlfn.XLOOKUP(Table4[[#This Row],[CustomerID]],Customers!A:A,Customers!E:E, "Not Found")</f>
        <v>21380</v>
      </c>
      <c r="V2920">
        <f ca="1">DATEDIF(Table4[[#This Row],[CustomerBirthday]], TODAY(), "Y")</f>
        <v>68</v>
      </c>
      <c r="W2920" t="str" cm="1">
        <f t="array" aca="1" ref="W2920" ca="1">_xlfn.IFS(Table4[[#This Row],[Age]]&lt;25, "Under 25",Table4[[#This Row],[Age]]=34, "25-34", Table4[[#This Row],[Age]]&lt;=49, "35-49", Table4[[#This Row],[Age]]&lt;=64, "50-64", Table4[[#This Row],[Age]]&gt;=65, "65+")</f>
        <v>65+</v>
      </c>
      <c r="X2920" t="str">
        <f>_xlfn.XLOOKUP(Table4[[#This Row],[StoreID]],Stores!A:A,Stores!B:B, "Not found")</f>
        <v>MegaMart Brianahaven</v>
      </c>
      <c r="Y2920" t="str">
        <f>_xlfn.XLOOKUP(Table4[[#This Row],[StoreID]],Stores!A:A,Stores!C:C, "Not Found")</f>
        <v>Brianahaven</v>
      </c>
      <c r="Z2920" t="str">
        <f>_xlfn.XLOOKUP(Table4[[#This Row],[StoreID]],Stores!A:A,Stores!D:D, "Not Found")</f>
        <v>North</v>
      </c>
    </row>
    <row r="2921" spans="1:26">
      <c r="A2921" t="s">
        <v>3787</v>
      </c>
      <c r="B2921" s="1">
        <v>45708</v>
      </c>
      <c r="C2921" t="s">
        <v>690</v>
      </c>
      <c r="D2921" t="s">
        <v>810</v>
      </c>
      <c r="E2921" t="s">
        <v>842</v>
      </c>
      <c r="F2921">
        <v>3</v>
      </c>
      <c r="G2921">
        <v>0.05</v>
      </c>
      <c r="H2921" t="s">
        <v>871</v>
      </c>
      <c r="I2921" s="4">
        <f>Table4[[#This Row],[Quantity]]*Table4[[#This Row],[UnitPrice]]</f>
        <v>1360.8600000000001</v>
      </c>
      <c r="J2921" s="4">
        <f>Table4[[#This Row],[Gross Revenue]]*(1-Table4[[#This Row],[Discount]])</f>
        <v>1292.817</v>
      </c>
      <c r="K2921" s="4">
        <f>Table4[[#This Row],[Quantity]]*Table4[[#This Row],[CostPrice]]</f>
        <v>949.89</v>
      </c>
      <c r="L2921" s="4">
        <f>Table4[[#This Row],[Net Revenue]]-Table4[[#This Row],[Total Cost]]</f>
        <v>342.92700000000002</v>
      </c>
      <c r="M2921" t="str">
        <f>_xlfn.XLOOKUP(Table4[[#This Row],[ProductID]], Products!A:A,Products!B:B, "Not Found")</f>
        <v>Maybe Clothing</v>
      </c>
      <c r="N2921" t="str">
        <f>TEXT(Table4[[#This Row],[Date]], "mmm")</f>
        <v>Feb</v>
      </c>
      <c r="O2921" t="str">
        <f>TEXT(Table4[[#This Row],[Date]], "yyyy")</f>
        <v>2025</v>
      </c>
      <c r="P2921" t="str">
        <f>_xlfn.XLOOKUP(Table4[[#This Row],[ProductID]],Products!A:A,Products!C:C, "Not Found")</f>
        <v>Fashion</v>
      </c>
      <c r="Q2921" t="str">
        <f>_xlfn.XLOOKUP(Table4[[#This Row],[ProductID]],Products!A:A,Products!D:D,"Not Found")</f>
        <v>Clothing</v>
      </c>
      <c r="R2921">
        <f>_xlfn.XLOOKUP(Table4[[#This Row],[ProductID]],Products!A:A,Products!E:E,"Not Found")</f>
        <v>453.62</v>
      </c>
      <c r="S2921">
        <f>_xlfn.XLOOKUP(Table4[[#This Row],[ProductID]],Products!A:A,Products!F:F, "Not Found")</f>
        <v>316.63</v>
      </c>
      <c r="T2921" t="str">
        <f>_xlfn.XLOOKUP(Table4[[#This Row],[CustomerID]],Customers!A:A,Customers!D:D, "Not Found")</f>
        <v>F</v>
      </c>
      <c r="U2921" s="6">
        <f>_xlfn.XLOOKUP(Table4[[#This Row],[CustomerID]],Customers!A:A,Customers!E:E, "Not Found")</f>
        <v>23491</v>
      </c>
      <c r="V2921">
        <f ca="1">DATEDIF(Table4[[#This Row],[CustomerBirthday]], TODAY(), "Y")</f>
        <v>62</v>
      </c>
      <c r="W2921" t="str" cm="1">
        <f t="array" aca="1" ref="W2921" ca="1">_xlfn.IFS(Table4[[#This Row],[Age]]&lt;25, "Under 25",Table4[[#This Row],[Age]]=34, "25-34", Table4[[#This Row],[Age]]&lt;=49, "35-49", Table4[[#This Row],[Age]]&lt;=64, "50-64", Table4[[#This Row],[Age]]&gt;=65, "65+")</f>
        <v>50-64</v>
      </c>
      <c r="X2921" t="str">
        <f>_xlfn.XLOOKUP(Table4[[#This Row],[StoreID]],Stores!A:A,Stores!B:B, "Not found")</f>
        <v>MegaMart Brianahaven</v>
      </c>
      <c r="Y2921" t="str">
        <f>_xlfn.XLOOKUP(Table4[[#This Row],[StoreID]],Stores!A:A,Stores!C:C, "Not Found")</f>
        <v>Brianahaven</v>
      </c>
      <c r="Z2921" t="str">
        <f>_xlfn.XLOOKUP(Table4[[#This Row],[StoreID]],Stores!A:A,Stores!D:D, "Not Found")</f>
        <v>North</v>
      </c>
    </row>
    <row r="2922" spans="1:26">
      <c r="A2922" t="s">
        <v>3788</v>
      </c>
      <c r="B2922" s="1">
        <v>45830</v>
      </c>
      <c r="C2922" t="s">
        <v>545</v>
      </c>
      <c r="D2922" t="s">
        <v>759</v>
      </c>
      <c r="E2922" t="s">
        <v>835</v>
      </c>
      <c r="F2922">
        <v>1</v>
      </c>
      <c r="G2922">
        <v>0.1</v>
      </c>
      <c r="H2922" t="s">
        <v>868</v>
      </c>
      <c r="I2922" s="4">
        <f>Table4[[#This Row],[Quantity]]*Table4[[#This Row],[UnitPrice]]</f>
        <v>1079.8900000000001</v>
      </c>
      <c r="J2922" s="4">
        <f>Table4[[#This Row],[Gross Revenue]]*(1-Table4[[#This Row],[Discount]])</f>
        <v>971.90100000000007</v>
      </c>
      <c r="K2922" s="4">
        <f>Table4[[#This Row],[Quantity]]*Table4[[#This Row],[CostPrice]]</f>
        <v>703.83</v>
      </c>
      <c r="L2922" s="4">
        <f>Table4[[#This Row],[Net Revenue]]-Table4[[#This Row],[Total Cost]]</f>
        <v>268.07100000000003</v>
      </c>
      <c r="M2922" t="str">
        <f>_xlfn.XLOOKUP(Table4[[#This Row],[ProductID]], Products!A:A,Products!B:B, "Not Found")</f>
        <v>Democratic Smartphone</v>
      </c>
      <c r="N2922" t="str">
        <f>TEXT(Table4[[#This Row],[Date]], "mmm")</f>
        <v>Jun</v>
      </c>
      <c r="O2922" t="str">
        <f>TEXT(Table4[[#This Row],[Date]], "yyyy")</f>
        <v>2025</v>
      </c>
      <c r="P2922" t="str">
        <f>_xlfn.XLOOKUP(Table4[[#This Row],[ProductID]],Products!A:A,Products!C:C, "Not Found")</f>
        <v>Electronics</v>
      </c>
      <c r="Q2922" t="str">
        <f>_xlfn.XLOOKUP(Table4[[#This Row],[ProductID]],Products!A:A,Products!D:D,"Not Found")</f>
        <v>Smartphone</v>
      </c>
      <c r="R2922">
        <f>_xlfn.XLOOKUP(Table4[[#This Row],[ProductID]],Products!A:A,Products!E:E,"Not Found")</f>
        <v>1079.8900000000001</v>
      </c>
      <c r="S2922">
        <f>_xlfn.XLOOKUP(Table4[[#This Row],[ProductID]],Products!A:A,Products!F:F, "Not Found")</f>
        <v>703.83</v>
      </c>
      <c r="T2922" t="str">
        <f>_xlfn.XLOOKUP(Table4[[#This Row],[CustomerID]],Customers!A:A,Customers!D:D, "Not Found")</f>
        <v>M</v>
      </c>
      <c r="U2922" s="6">
        <f>_xlfn.XLOOKUP(Table4[[#This Row],[CustomerID]],Customers!A:A,Customers!E:E, "Not Found")</f>
        <v>38959</v>
      </c>
      <c r="V2922">
        <f ca="1">DATEDIF(Table4[[#This Row],[CustomerBirthday]], TODAY(), "Y")</f>
        <v>19</v>
      </c>
      <c r="W2922" t="str" cm="1">
        <f t="array" aca="1" ref="W2922" ca="1">_xlfn.IFS(Table4[[#This Row],[Age]]&lt;25, "Under 25",Table4[[#This Row],[Age]]=34, "25-34", Table4[[#This Row],[Age]]&lt;=49, "35-49", Table4[[#This Row],[Age]]&lt;=64, "50-64", Table4[[#This Row],[Age]]&gt;=65, "65+")</f>
        <v>Under 25</v>
      </c>
      <c r="X2922" t="str">
        <f>_xlfn.XLOOKUP(Table4[[#This Row],[StoreID]],Stores!A:A,Stores!B:B, "Not found")</f>
        <v>MegaMart Peckmouth</v>
      </c>
      <c r="Y2922" t="str">
        <f>_xlfn.XLOOKUP(Table4[[#This Row],[StoreID]],Stores!A:A,Stores!C:C, "Not Found")</f>
        <v>Peckmouth</v>
      </c>
      <c r="Z2922" t="str">
        <f>_xlfn.XLOOKUP(Table4[[#This Row],[StoreID]],Stores!A:A,Stores!D:D, "Not Found")</f>
        <v>East</v>
      </c>
    </row>
    <row r="2923" spans="1:26">
      <c r="A2923" t="s">
        <v>3789</v>
      </c>
      <c r="B2923" s="1">
        <v>45541</v>
      </c>
      <c r="C2923" t="s">
        <v>445</v>
      </c>
      <c r="D2923" t="s">
        <v>822</v>
      </c>
      <c r="E2923" t="s">
        <v>842</v>
      </c>
      <c r="F2923">
        <v>3</v>
      </c>
      <c r="G2923">
        <v>0.15</v>
      </c>
      <c r="H2923" t="s">
        <v>868</v>
      </c>
      <c r="I2923" s="4">
        <f>Table4[[#This Row],[Quantity]]*Table4[[#This Row],[UnitPrice]]</f>
        <v>3649.08</v>
      </c>
      <c r="J2923" s="4">
        <f>Table4[[#This Row],[Gross Revenue]]*(1-Table4[[#This Row],[Discount]])</f>
        <v>3101.7179999999998</v>
      </c>
      <c r="K2923" s="4">
        <f>Table4[[#This Row],[Quantity]]*Table4[[#This Row],[CostPrice]]</f>
        <v>2384.3999999999996</v>
      </c>
      <c r="L2923" s="4">
        <f>Table4[[#This Row],[Net Revenue]]-Table4[[#This Row],[Total Cost]]</f>
        <v>717.31800000000021</v>
      </c>
      <c r="M2923" t="str">
        <f>_xlfn.XLOOKUP(Table4[[#This Row],[ProductID]], Products!A:A,Products!B:B, "Not Found")</f>
        <v>Nor Bags</v>
      </c>
      <c r="N2923" t="str">
        <f>TEXT(Table4[[#This Row],[Date]], "mmm")</f>
        <v>Sep</v>
      </c>
      <c r="O2923" t="str">
        <f>TEXT(Table4[[#This Row],[Date]], "yyyy")</f>
        <v>2024</v>
      </c>
      <c r="P2923" t="str">
        <f>_xlfn.XLOOKUP(Table4[[#This Row],[ProductID]],Products!A:A,Products!C:C, "Not Found")</f>
        <v>Fashion</v>
      </c>
      <c r="Q2923" t="str">
        <f>_xlfn.XLOOKUP(Table4[[#This Row],[ProductID]],Products!A:A,Products!D:D,"Not Found")</f>
        <v>Bags</v>
      </c>
      <c r="R2923">
        <f>_xlfn.XLOOKUP(Table4[[#This Row],[ProductID]],Products!A:A,Products!E:E,"Not Found")</f>
        <v>1216.3599999999999</v>
      </c>
      <c r="S2923">
        <f>_xlfn.XLOOKUP(Table4[[#This Row],[ProductID]],Products!A:A,Products!F:F, "Not Found")</f>
        <v>794.8</v>
      </c>
      <c r="T2923" t="str">
        <f>_xlfn.XLOOKUP(Table4[[#This Row],[CustomerID]],Customers!A:A,Customers!D:D, "Not Found")</f>
        <v>F</v>
      </c>
      <c r="U2923" s="6">
        <f>_xlfn.XLOOKUP(Table4[[#This Row],[CustomerID]],Customers!A:A,Customers!E:E, "Not Found")</f>
        <v>23386</v>
      </c>
      <c r="V2923">
        <f ca="1">DATEDIF(Table4[[#This Row],[CustomerBirthday]], TODAY(), "Y")</f>
        <v>62</v>
      </c>
      <c r="W2923" t="str" cm="1">
        <f t="array" aca="1" ref="W2923" ca="1">_xlfn.IFS(Table4[[#This Row],[Age]]&lt;25, "Under 25",Table4[[#This Row],[Age]]=34, "25-34", Table4[[#This Row],[Age]]&lt;=49, "35-49", Table4[[#This Row],[Age]]&lt;=64, "50-64", Table4[[#This Row],[Age]]&gt;=65, "65+")</f>
        <v>50-64</v>
      </c>
      <c r="X2923" t="str">
        <f>_xlfn.XLOOKUP(Table4[[#This Row],[StoreID]],Stores!A:A,Stores!B:B, "Not found")</f>
        <v>MegaMart Brianahaven</v>
      </c>
      <c r="Y2923" t="str">
        <f>_xlfn.XLOOKUP(Table4[[#This Row],[StoreID]],Stores!A:A,Stores!C:C, "Not Found")</f>
        <v>Brianahaven</v>
      </c>
      <c r="Z2923" t="str">
        <f>_xlfn.XLOOKUP(Table4[[#This Row],[StoreID]],Stores!A:A,Stores!D:D, "Not Found")</f>
        <v>North</v>
      </c>
    </row>
    <row r="2924" spans="1:26">
      <c r="A2924" t="s">
        <v>3790</v>
      </c>
      <c r="B2924" s="1">
        <v>45666</v>
      </c>
      <c r="C2924" t="s">
        <v>442</v>
      </c>
      <c r="D2924" t="s">
        <v>772</v>
      </c>
      <c r="E2924" t="s">
        <v>842</v>
      </c>
      <c r="F2924">
        <v>2</v>
      </c>
      <c r="G2924">
        <v>0.05</v>
      </c>
      <c r="H2924" t="s">
        <v>868</v>
      </c>
      <c r="I2924" s="4">
        <f>Table4[[#This Row],[Quantity]]*Table4[[#This Row],[UnitPrice]]</f>
        <v>3756.94</v>
      </c>
      <c r="J2924" s="4">
        <f>Table4[[#This Row],[Gross Revenue]]*(1-Table4[[#This Row],[Discount]])</f>
        <v>3569.0929999999998</v>
      </c>
      <c r="K2924" s="4">
        <f>Table4[[#This Row],[Quantity]]*Table4[[#This Row],[CostPrice]]</f>
        <v>2029.82</v>
      </c>
      <c r="L2924" s="4">
        <f>Table4[[#This Row],[Net Revenue]]-Table4[[#This Row],[Total Cost]]</f>
        <v>1539.2729999999999</v>
      </c>
      <c r="M2924" t="str">
        <f>_xlfn.XLOOKUP(Table4[[#This Row],[ProductID]], Products!A:A,Products!B:B, "Not Found")</f>
        <v>And Footwear</v>
      </c>
      <c r="N2924" t="str">
        <f>TEXT(Table4[[#This Row],[Date]], "mmm")</f>
        <v>Jan</v>
      </c>
      <c r="O2924" t="str">
        <f>TEXT(Table4[[#This Row],[Date]], "yyyy")</f>
        <v>2025</v>
      </c>
      <c r="P2924" t="str">
        <f>_xlfn.XLOOKUP(Table4[[#This Row],[ProductID]],Products!A:A,Products!C:C, "Not Found")</f>
        <v>Fashion</v>
      </c>
      <c r="Q2924" t="str">
        <f>_xlfn.XLOOKUP(Table4[[#This Row],[ProductID]],Products!A:A,Products!D:D,"Not Found")</f>
        <v>Footwear</v>
      </c>
      <c r="R2924">
        <f>_xlfn.XLOOKUP(Table4[[#This Row],[ProductID]],Products!A:A,Products!E:E,"Not Found")</f>
        <v>1878.47</v>
      </c>
      <c r="S2924">
        <f>_xlfn.XLOOKUP(Table4[[#This Row],[ProductID]],Products!A:A,Products!F:F, "Not Found")</f>
        <v>1014.91</v>
      </c>
      <c r="T2924" t="str">
        <f>_xlfn.XLOOKUP(Table4[[#This Row],[CustomerID]],Customers!A:A,Customers!D:D, "Not Found")</f>
        <v>M</v>
      </c>
      <c r="U2924" s="6">
        <f>_xlfn.XLOOKUP(Table4[[#This Row],[CustomerID]],Customers!A:A,Customers!E:E, "Not Found")</f>
        <v>33450</v>
      </c>
      <c r="V2924">
        <f ca="1">DATEDIF(Table4[[#This Row],[CustomerBirthday]], TODAY(), "Y")</f>
        <v>34</v>
      </c>
      <c r="W2924" t="str" cm="1">
        <f t="array" aca="1" ref="W2924" ca="1">_xlfn.IFS(Table4[[#This Row],[Age]]&lt;25, "Under 25",Table4[[#This Row],[Age]]=34, "25-34", Table4[[#This Row],[Age]]&lt;=49, "35-49", Table4[[#This Row],[Age]]&lt;=64, "50-64", Table4[[#This Row],[Age]]&gt;=65, "65+")</f>
        <v>25-34</v>
      </c>
      <c r="X2924" t="str">
        <f>_xlfn.XLOOKUP(Table4[[#This Row],[StoreID]],Stores!A:A,Stores!B:B, "Not found")</f>
        <v>MegaMart Brianahaven</v>
      </c>
      <c r="Y2924" t="str">
        <f>_xlfn.XLOOKUP(Table4[[#This Row],[StoreID]],Stores!A:A,Stores!C:C, "Not Found")</f>
        <v>Brianahaven</v>
      </c>
      <c r="Z2924" t="str">
        <f>_xlfn.XLOOKUP(Table4[[#This Row],[StoreID]],Stores!A:A,Stores!D:D, "Not Found")</f>
        <v>North</v>
      </c>
    </row>
    <row r="2925" spans="1:26">
      <c r="A2925" t="s">
        <v>3791</v>
      </c>
      <c r="B2925" s="1">
        <v>45671</v>
      </c>
      <c r="C2925" t="s">
        <v>403</v>
      </c>
      <c r="D2925" t="s">
        <v>794</v>
      </c>
      <c r="E2925" t="s">
        <v>831</v>
      </c>
      <c r="F2925">
        <v>2</v>
      </c>
      <c r="G2925">
        <v>0.1</v>
      </c>
      <c r="H2925" t="s">
        <v>868</v>
      </c>
      <c r="I2925" s="4">
        <f>Table4[[#This Row],[Quantity]]*Table4[[#This Row],[UnitPrice]]</f>
        <v>856.1</v>
      </c>
      <c r="J2925" s="4">
        <f>Table4[[#This Row],[Gross Revenue]]*(1-Table4[[#This Row],[Discount]])</f>
        <v>770.49</v>
      </c>
      <c r="K2925" s="4">
        <f>Table4[[#This Row],[Quantity]]*Table4[[#This Row],[CostPrice]]</f>
        <v>492.14</v>
      </c>
      <c r="L2925" s="4">
        <f>Table4[[#This Row],[Net Revenue]]-Table4[[#This Row],[Total Cost]]</f>
        <v>278.35000000000002</v>
      </c>
      <c r="M2925" t="str">
        <f>_xlfn.XLOOKUP(Table4[[#This Row],[ProductID]], Products!A:A,Products!B:B, "Not Found")</f>
        <v>Everything Laptop</v>
      </c>
      <c r="N2925" t="str">
        <f>TEXT(Table4[[#This Row],[Date]], "mmm")</f>
        <v>Jan</v>
      </c>
      <c r="O2925" t="str">
        <f>TEXT(Table4[[#This Row],[Date]], "yyyy")</f>
        <v>2025</v>
      </c>
      <c r="P2925" t="str">
        <f>_xlfn.XLOOKUP(Table4[[#This Row],[ProductID]],Products!A:A,Products!C:C, "Not Found")</f>
        <v>Electronics</v>
      </c>
      <c r="Q2925" t="str">
        <f>_xlfn.XLOOKUP(Table4[[#This Row],[ProductID]],Products!A:A,Products!D:D,"Not Found")</f>
        <v>Laptop</v>
      </c>
      <c r="R2925">
        <f>_xlfn.XLOOKUP(Table4[[#This Row],[ProductID]],Products!A:A,Products!E:E,"Not Found")</f>
        <v>428.05</v>
      </c>
      <c r="S2925">
        <f>_xlfn.XLOOKUP(Table4[[#This Row],[ProductID]],Products!A:A,Products!F:F, "Not Found")</f>
        <v>246.07</v>
      </c>
      <c r="T2925" t="str">
        <f>_xlfn.XLOOKUP(Table4[[#This Row],[CustomerID]],Customers!A:A,Customers!D:D, "Not Found")</f>
        <v>M</v>
      </c>
      <c r="U2925" s="6">
        <f>_xlfn.XLOOKUP(Table4[[#This Row],[CustomerID]],Customers!A:A,Customers!E:E, "Not Found")</f>
        <v>22241</v>
      </c>
      <c r="V2925">
        <f ca="1">DATEDIF(Table4[[#This Row],[CustomerBirthday]], TODAY(), "Y")</f>
        <v>65</v>
      </c>
      <c r="W2925" t="str" cm="1">
        <f t="array" aca="1" ref="W2925" ca="1">_xlfn.IFS(Table4[[#This Row],[Age]]&lt;25, "Under 25",Table4[[#This Row],[Age]]=34, "25-34", Table4[[#This Row],[Age]]&lt;=49, "35-49", Table4[[#This Row],[Age]]&lt;=64, "50-64", Table4[[#This Row],[Age]]&gt;=65, "65+")</f>
        <v>65+</v>
      </c>
      <c r="X2925" t="str">
        <f>_xlfn.XLOOKUP(Table4[[#This Row],[StoreID]],Stores!A:A,Stores!B:B, "Not found")</f>
        <v>MegaMart Jimenezborough</v>
      </c>
      <c r="Y2925" t="str">
        <f>_xlfn.XLOOKUP(Table4[[#This Row],[StoreID]],Stores!A:A,Stores!C:C, "Not Found")</f>
        <v>Jimenezborough</v>
      </c>
      <c r="Z2925" t="str">
        <f>_xlfn.XLOOKUP(Table4[[#This Row],[StoreID]],Stores!A:A,Stores!D:D, "Not Found")</f>
        <v>South</v>
      </c>
    </row>
    <row r="2926" spans="1:26">
      <c r="A2926" t="s">
        <v>3792</v>
      </c>
      <c r="B2926" s="1">
        <v>45721</v>
      </c>
      <c r="C2926" t="s">
        <v>579</v>
      </c>
      <c r="D2926" t="s">
        <v>808</v>
      </c>
      <c r="E2926" t="s">
        <v>835</v>
      </c>
      <c r="F2926">
        <v>4</v>
      </c>
      <c r="G2926">
        <v>0.1</v>
      </c>
      <c r="H2926" t="s">
        <v>875</v>
      </c>
      <c r="I2926" s="4">
        <f>Table4[[#This Row],[Quantity]]*Table4[[#This Row],[UnitPrice]]</f>
        <v>6540.04</v>
      </c>
      <c r="J2926" s="4">
        <f>Table4[[#This Row],[Gross Revenue]]*(1-Table4[[#This Row],[Discount]])</f>
        <v>5886.0360000000001</v>
      </c>
      <c r="K2926" s="4">
        <f>Table4[[#This Row],[Quantity]]*Table4[[#This Row],[CostPrice]]</f>
        <v>4173.16</v>
      </c>
      <c r="L2926" s="4">
        <f>Table4[[#This Row],[Net Revenue]]-Table4[[#This Row],[Total Cost]]</f>
        <v>1712.8760000000002</v>
      </c>
      <c r="M2926" t="str">
        <f>_xlfn.XLOOKUP(Table4[[#This Row],[ProductID]], Products!A:A,Products!B:B, "Not Found")</f>
        <v>Present Television</v>
      </c>
      <c r="N2926" t="str">
        <f>TEXT(Table4[[#This Row],[Date]], "mmm")</f>
        <v>Mar</v>
      </c>
      <c r="O2926" t="str">
        <f>TEXT(Table4[[#This Row],[Date]], "yyyy")</f>
        <v>2025</v>
      </c>
      <c r="P2926" t="str">
        <f>_xlfn.XLOOKUP(Table4[[#This Row],[ProductID]],Products!A:A,Products!C:C, "Not Found")</f>
        <v>Electronics</v>
      </c>
      <c r="Q2926" t="str">
        <f>_xlfn.XLOOKUP(Table4[[#This Row],[ProductID]],Products!A:A,Products!D:D,"Not Found")</f>
        <v>Television</v>
      </c>
      <c r="R2926">
        <f>_xlfn.XLOOKUP(Table4[[#This Row],[ProductID]],Products!A:A,Products!E:E,"Not Found")</f>
        <v>1635.01</v>
      </c>
      <c r="S2926">
        <f>_xlfn.XLOOKUP(Table4[[#This Row],[ProductID]],Products!A:A,Products!F:F, "Not Found")</f>
        <v>1043.29</v>
      </c>
      <c r="T2926" t="str">
        <f>_xlfn.XLOOKUP(Table4[[#This Row],[CustomerID]],Customers!A:A,Customers!D:D, "Not Found")</f>
        <v>M</v>
      </c>
      <c r="U2926" s="6">
        <f>_xlfn.XLOOKUP(Table4[[#This Row],[CustomerID]],Customers!A:A,Customers!E:E, "Not Found")</f>
        <v>36768</v>
      </c>
      <c r="V2926">
        <f ca="1">DATEDIF(Table4[[#This Row],[CustomerBirthday]], TODAY(), "Y")</f>
        <v>25</v>
      </c>
      <c r="W2926" t="str" cm="1">
        <f t="array" aca="1" ref="W2926" ca="1">_xlfn.IFS(Table4[[#This Row],[Age]]&lt;25, "Under 25",Table4[[#This Row],[Age]]=34, "25-34", Table4[[#This Row],[Age]]&lt;=49, "35-49", Table4[[#This Row],[Age]]&lt;=64, "50-64", Table4[[#This Row],[Age]]&gt;=65, "65+")</f>
        <v>35-49</v>
      </c>
      <c r="X2926" t="str">
        <f>_xlfn.XLOOKUP(Table4[[#This Row],[StoreID]],Stores!A:A,Stores!B:B, "Not found")</f>
        <v>MegaMart Peckmouth</v>
      </c>
      <c r="Y2926" t="str">
        <f>_xlfn.XLOOKUP(Table4[[#This Row],[StoreID]],Stores!A:A,Stores!C:C, "Not Found")</f>
        <v>Peckmouth</v>
      </c>
      <c r="Z2926" t="str">
        <f>_xlfn.XLOOKUP(Table4[[#This Row],[StoreID]],Stores!A:A,Stores!D:D, "Not Found")</f>
        <v>East</v>
      </c>
    </row>
    <row r="2927" spans="1:26">
      <c r="A2927" t="s">
        <v>3793</v>
      </c>
      <c r="B2927" s="1">
        <v>45520</v>
      </c>
      <c r="C2927" t="s">
        <v>419</v>
      </c>
      <c r="D2927" t="s">
        <v>750</v>
      </c>
      <c r="E2927" t="s">
        <v>835</v>
      </c>
      <c r="F2927">
        <v>2</v>
      </c>
      <c r="G2927">
        <v>0.05</v>
      </c>
      <c r="H2927" t="s">
        <v>871</v>
      </c>
      <c r="I2927" s="4">
        <f>Table4[[#This Row],[Quantity]]*Table4[[#This Row],[UnitPrice]]</f>
        <v>2685.5</v>
      </c>
      <c r="J2927" s="4">
        <f>Table4[[#This Row],[Gross Revenue]]*(1-Table4[[#This Row],[Discount]])</f>
        <v>2551.2249999999999</v>
      </c>
      <c r="K2927" s="4">
        <f>Table4[[#This Row],[Quantity]]*Table4[[#This Row],[CostPrice]]</f>
        <v>1595.88</v>
      </c>
      <c r="L2927" s="4">
        <f>Table4[[#This Row],[Net Revenue]]-Table4[[#This Row],[Total Cost]]</f>
        <v>955.3449999999998</v>
      </c>
      <c r="M2927" t="str">
        <f>_xlfn.XLOOKUP(Table4[[#This Row],[ProductID]], Products!A:A,Products!B:B, "Not Found")</f>
        <v>Add Clothing</v>
      </c>
      <c r="N2927" t="str">
        <f>TEXT(Table4[[#This Row],[Date]], "mmm")</f>
        <v>Aug</v>
      </c>
      <c r="O2927" t="str">
        <f>TEXT(Table4[[#This Row],[Date]], "yyyy")</f>
        <v>2024</v>
      </c>
      <c r="P2927" t="str">
        <f>_xlfn.XLOOKUP(Table4[[#This Row],[ProductID]],Products!A:A,Products!C:C, "Not Found")</f>
        <v>Fashion</v>
      </c>
      <c r="Q2927" t="str">
        <f>_xlfn.XLOOKUP(Table4[[#This Row],[ProductID]],Products!A:A,Products!D:D,"Not Found")</f>
        <v>Clothing</v>
      </c>
      <c r="R2927">
        <f>_xlfn.XLOOKUP(Table4[[#This Row],[ProductID]],Products!A:A,Products!E:E,"Not Found")</f>
        <v>1342.75</v>
      </c>
      <c r="S2927">
        <f>_xlfn.XLOOKUP(Table4[[#This Row],[ProductID]],Products!A:A,Products!F:F, "Not Found")</f>
        <v>797.94</v>
      </c>
      <c r="T2927" t="str">
        <f>_xlfn.XLOOKUP(Table4[[#This Row],[CustomerID]],Customers!A:A,Customers!D:D, "Not Found")</f>
        <v>F</v>
      </c>
      <c r="U2927" s="6">
        <f>_xlfn.XLOOKUP(Table4[[#This Row],[CustomerID]],Customers!A:A,Customers!E:E, "Not Found")</f>
        <v>30679</v>
      </c>
      <c r="V2927">
        <f ca="1">DATEDIF(Table4[[#This Row],[CustomerBirthday]], TODAY(), "Y")</f>
        <v>42</v>
      </c>
      <c r="W2927" t="str" cm="1">
        <f t="array" aca="1" ref="W2927" ca="1">_xlfn.IFS(Table4[[#This Row],[Age]]&lt;25, "Under 25",Table4[[#This Row],[Age]]=34, "25-34", Table4[[#This Row],[Age]]&lt;=49, "35-49", Table4[[#This Row],[Age]]&lt;=64, "50-64", Table4[[#This Row],[Age]]&gt;=65, "65+")</f>
        <v>35-49</v>
      </c>
      <c r="X2927" t="str">
        <f>_xlfn.XLOOKUP(Table4[[#This Row],[StoreID]],Stores!A:A,Stores!B:B, "Not found")</f>
        <v>MegaMart Peckmouth</v>
      </c>
      <c r="Y2927" t="str">
        <f>_xlfn.XLOOKUP(Table4[[#This Row],[StoreID]],Stores!A:A,Stores!C:C, "Not Found")</f>
        <v>Peckmouth</v>
      </c>
      <c r="Z2927" t="str">
        <f>_xlfn.XLOOKUP(Table4[[#This Row],[StoreID]],Stores!A:A,Stores!D:D, "Not Found")</f>
        <v>East</v>
      </c>
    </row>
    <row r="2928" spans="1:26">
      <c r="A2928" t="s">
        <v>3794</v>
      </c>
      <c r="B2928" s="1">
        <v>45369</v>
      </c>
      <c r="C2928" t="s">
        <v>101</v>
      </c>
      <c r="D2928" t="s">
        <v>750</v>
      </c>
      <c r="E2928" t="s">
        <v>831</v>
      </c>
      <c r="F2928">
        <v>4</v>
      </c>
      <c r="G2928">
        <v>0.15</v>
      </c>
      <c r="H2928" t="s">
        <v>871</v>
      </c>
      <c r="I2928" s="4">
        <f>Table4[[#This Row],[Quantity]]*Table4[[#This Row],[UnitPrice]]</f>
        <v>5371</v>
      </c>
      <c r="J2928" s="4">
        <f>Table4[[#This Row],[Gross Revenue]]*(1-Table4[[#This Row],[Discount]])</f>
        <v>4565.3499999999995</v>
      </c>
      <c r="K2928" s="4">
        <f>Table4[[#This Row],[Quantity]]*Table4[[#This Row],[CostPrice]]</f>
        <v>3191.76</v>
      </c>
      <c r="L2928" s="4">
        <f>Table4[[#This Row],[Net Revenue]]-Table4[[#This Row],[Total Cost]]</f>
        <v>1373.5899999999992</v>
      </c>
      <c r="M2928" t="str">
        <f>_xlfn.XLOOKUP(Table4[[#This Row],[ProductID]], Products!A:A,Products!B:B, "Not Found")</f>
        <v>Add Clothing</v>
      </c>
      <c r="N2928" t="str">
        <f>TEXT(Table4[[#This Row],[Date]], "mmm")</f>
        <v>Mar</v>
      </c>
      <c r="O2928" t="str">
        <f>TEXT(Table4[[#This Row],[Date]], "yyyy")</f>
        <v>2024</v>
      </c>
      <c r="P2928" t="str">
        <f>_xlfn.XLOOKUP(Table4[[#This Row],[ProductID]],Products!A:A,Products!C:C, "Not Found")</f>
        <v>Fashion</v>
      </c>
      <c r="Q2928" t="str">
        <f>_xlfn.XLOOKUP(Table4[[#This Row],[ProductID]],Products!A:A,Products!D:D,"Not Found")</f>
        <v>Clothing</v>
      </c>
      <c r="R2928">
        <f>_xlfn.XLOOKUP(Table4[[#This Row],[ProductID]],Products!A:A,Products!E:E,"Not Found")</f>
        <v>1342.75</v>
      </c>
      <c r="S2928">
        <f>_xlfn.XLOOKUP(Table4[[#This Row],[ProductID]],Products!A:A,Products!F:F, "Not Found")</f>
        <v>797.94</v>
      </c>
      <c r="T2928" t="str">
        <f>_xlfn.XLOOKUP(Table4[[#This Row],[CustomerID]],Customers!A:A,Customers!D:D, "Not Found")</f>
        <v>F</v>
      </c>
      <c r="U2928" s="6">
        <f>_xlfn.XLOOKUP(Table4[[#This Row],[CustomerID]],Customers!A:A,Customers!E:E, "Not Found")</f>
        <v>26004</v>
      </c>
      <c r="V2928">
        <f ca="1">DATEDIF(Table4[[#This Row],[CustomerBirthday]], TODAY(), "Y")</f>
        <v>55</v>
      </c>
      <c r="W2928" t="str" cm="1">
        <f t="array" aca="1" ref="W2928" ca="1">_xlfn.IFS(Table4[[#This Row],[Age]]&lt;25, "Under 25",Table4[[#This Row],[Age]]=34, "25-34", Table4[[#This Row],[Age]]&lt;=49, "35-49", Table4[[#This Row],[Age]]&lt;=64, "50-64", Table4[[#This Row],[Age]]&gt;=65, "65+")</f>
        <v>50-64</v>
      </c>
      <c r="X2928" t="str">
        <f>_xlfn.XLOOKUP(Table4[[#This Row],[StoreID]],Stores!A:A,Stores!B:B, "Not found")</f>
        <v>MegaMart Jimenezborough</v>
      </c>
      <c r="Y2928" t="str">
        <f>_xlfn.XLOOKUP(Table4[[#This Row],[StoreID]],Stores!A:A,Stores!C:C, "Not Found")</f>
        <v>Jimenezborough</v>
      </c>
      <c r="Z2928" t="str">
        <f>_xlfn.XLOOKUP(Table4[[#This Row],[StoreID]],Stores!A:A,Stores!D:D, "Not Found")</f>
        <v>South</v>
      </c>
    </row>
    <row r="2929" spans="1:26">
      <c r="A2929" t="s">
        <v>3795</v>
      </c>
      <c r="B2929" s="1">
        <v>45438</v>
      </c>
      <c r="C2929" t="s">
        <v>266</v>
      </c>
      <c r="D2929" t="s">
        <v>764</v>
      </c>
      <c r="E2929" t="s">
        <v>839</v>
      </c>
      <c r="F2929">
        <v>2</v>
      </c>
      <c r="G2929">
        <v>0</v>
      </c>
      <c r="H2929" t="s">
        <v>868</v>
      </c>
      <c r="I2929" s="4">
        <f>Table4[[#This Row],[Quantity]]*Table4[[#This Row],[UnitPrice]]</f>
        <v>647.84</v>
      </c>
      <c r="J2929" s="4">
        <f>Table4[[#This Row],[Gross Revenue]]*(1-Table4[[#This Row],[Discount]])</f>
        <v>647.84</v>
      </c>
      <c r="K2929" s="4">
        <f>Table4[[#This Row],[Quantity]]*Table4[[#This Row],[CostPrice]]</f>
        <v>485.96</v>
      </c>
      <c r="L2929" s="4">
        <f>Table4[[#This Row],[Net Revenue]]-Table4[[#This Row],[Total Cost]]</f>
        <v>161.88000000000005</v>
      </c>
      <c r="M2929" t="str">
        <f>_xlfn.XLOOKUP(Table4[[#This Row],[ProductID]], Products!A:A,Products!B:B, "Not Found")</f>
        <v>Simple Accessories</v>
      </c>
      <c r="N2929" t="str">
        <f>TEXT(Table4[[#This Row],[Date]], "mmm")</f>
        <v>May</v>
      </c>
      <c r="O2929" t="str">
        <f>TEXT(Table4[[#This Row],[Date]], "yyyy")</f>
        <v>2024</v>
      </c>
      <c r="P2929" t="str">
        <f>_xlfn.XLOOKUP(Table4[[#This Row],[ProductID]],Products!A:A,Products!C:C, "Not Found")</f>
        <v>Fashion</v>
      </c>
      <c r="Q2929" t="str">
        <f>_xlfn.XLOOKUP(Table4[[#This Row],[ProductID]],Products!A:A,Products!D:D,"Not Found")</f>
        <v>Accessories</v>
      </c>
      <c r="R2929">
        <f>_xlfn.XLOOKUP(Table4[[#This Row],[ProductID]],Products!A:A,Products!E:E,"Not Found")</f>
        <v>323.92</v>
      </c>
      <c r="S2929">
        <f>_xlfn.XLOOKUP(Table4[[#This Row],[ProductID]],Products!A:A,Products!F:F, "Not Found")</f>
        <v>242.98</v>
      </c>
      <c r="T2929" t="str">
        <f>_xlfn.XLOOKUP(Table4[[#This Row],[CustomerID]],Customers!A:A,Customers!D:D, "Not Found")</f>
        <v>M</v>
      </c>
      <c r="U2929" s="6">
        <f>_xlfn.XLOOKUP(Table4[[#This Row],[CustomerID]],Customers!A:A,Customers!E:E, "Not Found")</f>
        <v>26230</v>
      </c>
      <c r="V2929">
        <f ca="1">DATEDIF(Table4[[#This Row],[CustomerBirthday]], TODAY(), "Y")</f>
        <v>54</v>
      </c>
      <c r="W2929" t="str" cm="1">
        <f t="array" aca="1" ref="W2929" ca="1">_xlfn.IFS(Table4[[#This Row],[Age]]&lt;25, "Under 25",Table4[[#This Row],[Age]]=34, "25-34", Table4[[#This Row],[Age]]&lt;=49, "35-49", Table4[[#This Row],[Age]]&lt;=64, "50-64", Table4[[#This Row],[Age]]&gt;=65, "65+")</f>
        <v>50-64</v>
      </c>
      <c r="X2929" t="str">
        <f>_xlfn.XLOOKUP(Table4[[#This Row],[StoreID]],Stores!A:A,Stores!B:B, "Not found")</f>
        <v>MegaMart New Michele</v>
      </c>
      <c r="Y2929" t="str">
        <f>_xlfn.XLOOKUP(Table4[[#This Row],[StoreID]],Stores!A:A,Stores!C:C, "Not Found")</f>
        <v>New Michele</v>
      </c>
      <c r="Z2929" t="str">
        <f>_xlfn.XLOOKUP(Table4[[#This Row],[StoreID]],Stores!A:A,Stores!D:D, "Not Found")</f>
        <v>West</v>
      </c>
    </row>
    <row r="2930" spans="1:26">
      <c r="A2930" t="s">
        <v>3796</v>
      </c>
      <c r="B2930" s="1">
        <v>45273</v>
      </c>
      <c r="C2930" t="s">
        <v>379</v>
      </c>
      <c r="D2930" t="s">
        <v>734</v>
      </c>
      <c r="E2930" t="s">
        <v>835</v>
      </c>
      <c r="F2930">
        <v>3</v>
      </c>
      <c r="G2930">
        <v>0.1</v>
      </c>
      <c r="H2930" t="s">
        <v>871</v>
      </c>
      <c r="I2930" s="4">
        <f>Table4[[#This Row],[Quantity]]*Table4[[#This Row],[UnitPrice]]</f>
        <v>329.34000000000003</v>
      </c>
      <c r="J2930" s="4">
        <f>Table4[[#This Row],[Gross Revenue]]*(1-Table4[[#This Row],[Discount]])</f>
        <v>296.40600000000006</v>
      </c>
      <c r="K2930" s="4">
        <f>Table4[[#This Row],[Quantity]]*Table4[[#This Row],[CostPrice]]</f>
        <v>211.77</v>
      </c>
      <c r="L2930" s="4">
        <f>Table4[[#This Row],[Net Revenue]]-Table4[[#This Row],[Total Cost]]</f>
        <v>84.636000000000053</v>
      </c>
      <c r="M2930" t="str">
        <f>_xlfn.XLOOKUP(Table4[[#This Row],[ProductID]], Products!A:A,Products!B:B, "Not Found")</f>
        <v>Recognize Footwear</v>
      </c>
      <c r="N2930" t="str">
        <f>TEXT(Table4[[#This Row],[Date]], "mmm")</f>
        <v>Dec</v>
      </c>
      <c r="O2930" t="str">
        <f>TEXT(Table4[[#This Row],[Date]], "yyyy")</f>
        <v>2023</v>
      </c>
      <c r="P2930" t="str">
        <f>_xlfn.XLOOKUP(Table4[[#This Row],[ProductID]],Products!A:A,Products!C:C, "Not Found")</f>
        <v>Fashion</v>
      </c>
      <c r="Q2930" t="str">
        <f>_xlfn.XLOOKUP(Table4[[#This Row],[ProductID]],Products!A:A,Products!D:D,"Not Found")</f>
        <v>Footwear</v>
      </c>
      <c r="R2930">
        <f>_xlfn.XLOOKUP(Table4[[#This Row],[ProductID]],Products!A:A,Products!E:E,"Not Found")</f>
        <v>109.78</v>
      </c>
      <c r="S2930">
        <f>_xlfn.XLOOKUP(Table4[[#This Row],[ProductID]],Products!A:A,Products!F:F, "Not Found")</f>
        <v>70.59</v>
      </c>
      <c r="T2930" t="str">
        <f>_xlfn.XLOOKUP(Table4[[#This Row],[CustomerID]],Customers!A:A,Customers!D:D, "Not Found")</f>
        <v>F</v>
      </c>
      <c r="U2930" s="6">
        <f>_xlfn.XLOOKUP(Table4[[#This Row],[CustomerID]],Customers!A:A,Customers!E:E, "Not Found")</f>
        <v>20604</v>
      </c>
      <c r="V2930">
        <f ca="1">DATEDIF(Table4[[#This Row],[CustomerBirthday]], TODAY(), "Y")</f>
        <v>70</v>
      </c>
      <c r="W2930" t="str" cm="1">
        <f t="array" aca="1" ref="W2930" ca="1">_xlfn.IFS(Table4[[#This Row],[Age]]&lt;25, "Under 25",Table4[[#This Row],[Age]]=34, "25-34", Table4[[#This Row],[Age]]&lt;=49, "35-49", Table4[[#This Row],[Age]]&lt;=64, "50-64", Table4[[#This Row],[Age]]&gt;=65, "65+")</f>
        <v>65+</v>
      </c>
      <c r="X2930" t="str">
        <f>_xlfn.XLOOKUP(Table4[[#This Row],[StoreID]],Stores!A:A,Stores!B:B, "Not found")</f>
        <v>MegaMart Peckmouth</v>
      </c>
      <c r="Y2930" t="str">
        <f>_xlfn.XLOOKUP(Table4[[#This Row],[StoreID]],Stores!A:A,Stores!C:C, "Not Found")</f>
        <v>Peckmouth</v>
      </c>
      <c r="Z2930" t="str">
        <f>_xlfn.XLOOKUP(Table4[[#This Row],[StoreID]],Stores!A:A,Stores!D:D, "Not Found")</f>
        <v>East</v>
      </c>
    </row>
    <row r="2931" spans="1:26">
      <c r="A2931" t="s">
        <v>3797</v>
      </c>
      <c r="B2931" s="1">
        <v>45279</v>
      </c>
      <c r="C2931" t="s">
        <v>191</v>
      </c>
      <c r="D2931" t="s">
        <v>711</v>
      </c>
      <c r="E2931" t="s">
        <v>842</v>
      </c>
      <c r="F2931">
        <v>5</v>
      </c>
      <c r="G2931">
        <v>0.15</v>
      </c>
      <c r="H2931" t="s">
        <v>868</v>
      </c>
      <c r="I2931" s="4">
        <f>Table4[[#This Row],[Quantity]]*Table4[[#This Row],[UnitPrice]]</f>
        <v>8368.4500000000007</v>
      </c>
      <c r="J2931" s="4">
        <f>Table4[[#This Row],[Gross Revenue]]*(1-Table4[[#This Row],[Discount]])</f>
        <v>7113.1825000000008</v>
      </c>
      <c r="K2931" s="4">
        <f>Table4[[#This Row],[Quantity]]*Table4[[#This Row],[CostPrice]]</f>
        <v>6616.9000000000005</v>
      </c>
      <c r="L2931" s="4">
        <f>Table4[[#This Row],[Net Revenue]]-Table4[[#This Row],[Total Cost]]</f>
        <v>496.28250000000025</v>
      </c>
      <c r="M2931" t="str">
        <f>_xlfn.XLOOKUP(Table4[[#This Row],[ProductID]], Products!A:A,Products!B:B, "Not Found")</f>
        <v>Like Camera</v>
      </c>
      <c r="N2931" t="str">
        <f>TEXT(Table4[[#This Row],[Date]], "mmm")</f>
        <v>Dec</v>
      </c>
      <c r="O2931" t="str">
        <f>TEXT(Table4[[#This Row],[Date]], "yyyy")</f>
        <v>2023</v>
      </c>
      <c r="P2931" t="str">
        <f>_xlfn.XLOOKUP(Table4[[#This Row],[ProductID]],Products!A:A,Products!C:C, "Not Found")</f>
        <v>Electronics</v>
      </c>
      <c r="Q2931" t="str">
        <f>_xlfn.XLOOKUP(Table4[[#This Row],[ProductID]],Products!A:A,Products!D:D,"Not Found")</f>
        <v>Camera</v>
      </c>
      <c r="R2931">
        <f>_xlfn.XLOOKUP(Table4[[#This Row],[ProductID]],Products!A:A,Products!E:E,"Not Found")</f>
        <v>1673.69</v>
      </c>
      <c r="S2931">
        <f>_xlfn.XLOOKUP(Table4[[#This Row],[ProductID]],Products!A:A,Products!F:F, "Not Found")</f>
        <v>1323.38</v>
      </c>
      <c r="T2931" t="str">
        <f>_xlfn.XLOOKUP(Table4[[#This Row],[CustomerID]],Customers!A:A,Customers!D:D, "Not Found")</f>
        <v>M</v>
      </c>
      <c r="U2931" s="6">
        <f>_xlfn.XLOOKUP(Table4[[#This Row],[CustomerID]],Customers!A:A,Customers!E:E, "Not Found")</f>
        <v>35433</v>
      </c>
      <c r="V2931">
        <f ca="1">DATEDIF(Table4[[#This Row],[CustomerBirthday]], TODAY(), "Y")</f>
        <v>29</v>
      </c>
      <c r="W2931" t="str" cm="1">
        <f t="array" aca="1" ref="W2931" ca="1">_xlfn.IFS(Table4[[#This Row],[Age]]&lt;25, "Under 25",Table4[[#This Row],[Age]]=34, "25-34", Table4[[#This Row],[Age]]&lt;=49, "35-49", Table4[[#This Row],[Age]]&lt;=64, "50-64", Table4[[#This Row],[Age]]&gt;=65, "65+")</f>
        <v>35-49</v>
      </c>
      <c r="X2931" t="str">
        <f>_xlfn.XLOOKUP(Table4[[#This Row],[StoreID]],Stores!A:A,Stores!B:B, "Not found")</f>
        <v>MegaMart Brianahaven</v>
      </c>
      <c r="Y2931" t="str">
        <f>_xlfn.XLOOKUP(Table4[[#This Row],[StoreID]],Stores!A:A,Stores!C:C, "Not Found")</f>
        <v>Brianahaven</v>
      </c>
      <c r="Z2931" t="str">
        <f>_xlfn.XLOOKUP(Table4[[#This Row],[StoreID]],Stores!A:A,Stores!D:D, "Not Found")</f>
        <v>North</v>
      </c>
    </row>
    <row r="2932" spans="1:26">
      <c r="A2932" t="s">
        <v>3798</v>
      </c>
      <c r="B2932" s="1">
        <v>45208</v>
      </c>
      <c r="C2932" t="s">
        <v>419</v>
      </c>
      <c r="D2932" t="s">
        <v>732</v>
      </c>
      <c r="E2932" t="s">
        <v>835</v>
      </c>
      <c r="F2932">
        <v>4</v>
      </c>
      <c r="G2932">
        <v>0</v>
      </c>
      <c r="H2932" t="s">
        <v>865</v>
      </c>
      <c r="I2932" s="4">
        <f>Table4[[#This Row],[Quantity]]*Table4[[#This Row],[UnitPrice]]</f>
        <v>5896.48</v>
      </c>
      <c r="J2932" s="4">
        <f>Table4[[#This Row],[Gross Revenue]]*(1-Table4[[#This Row],[Discount]])</f>
        <v>5896.48</v>
      </c>
      <c r="K2932" s="4">
        <f>Table4[[#This Row],[Quantity]]*Table4[[#This Row],[CostPrice]]</f>
        <v>3056.08</v>
      </c>
      <c r="L2932" s="4">
        <f>Table4[[#This Row],[Net Revenue]]-Table4[[#This Row],[Total Cost]]</f>
        <v>2840.3999999999996</v>
      </c>
      <c r="M2932" t="str">
        <f>_xlfn.XLOOKUP(Table4[[#This Row],[ProductID]], Products!A:A,Products!B:B, "Not Found")</f>
        <v>Understand Camera</v>
      </c>
      <c r="N2932" t="str">
        <f>TEXT(Table4[[#This Row],[Date]], "mmm")</f>
        <v>Oct</v>
      </c>
      <c r="O2932" t="str">
        <f>TEXT(Table4[[#This Row],[Date]], "yyyy")</f>
        <v>2023</v>
      </c>
      <c r="P2932" t="str">
        <f>_xlfn.XLOOKUP(Table4[[#This Row],[ProductID]],Products!A:A,Products!C:C, "Not Found")</f>
        <v>Electronics</v>
      </c>
      <c r="Q2932" t="str">
        <f>_xlfn.XLOOKUP(Table4[[#This Row],[ProductID]],Products!A:A,Products!D:D,"Not Found")</f>
        <v>Camera</v>
      </c>
      <c r="R2932">
        <f>_xlfn.XLOOKUP(Table4[[#This Row],[ProductID]],Products!A:A,Products!E:E,"Not Found")</f>
        <v>1474.12</v>
      </c>
      <c r="S2932">
        <f>_xlfn.XLOOKUP(Table4[[#This Row],[ProductID]],Products!A:A,Products!F:F, "Not Found")</f>
        <v>764.02</v>
      </c>
      <c r="T2932" t="str">
        <f>_xlfn.XLOOKUP(Table4[[#This Row],[CustomerID]],Customers!A:A,Customers!D:D, "Not Found")</f>
        <v>F</v>
      </c>
      <c r="U2932" s="6">
        <f>_xlfn.XLOOKUP(Table4[[#This Row],[CustomerID]],Customers!A:A,Customers!E:E, "Not Found")</f>
        <v>30679</v>
      </c>
      <c r="V2932">
        <f ca="1">DATEDIF(Table4[[#This Row],[CustomerBirthday]], TODAY(), "Y")</f>
        <v>42</v>
      </c>
      <c r="W2932" t="str" cm="1">
        <f t="array" aca="1" ref="W2932" ca="1">_xlfn.IFS(Table4[[#This Row],[Age]]&lt;25, "Under 25",Table4[[#This Row],[Age]]=34, "25-34", Table4[[#This Row],[Age]]&lt;=49, "35-49", Table4[[#This Row],[Age]]&lt;=64, "50-64", Table4[[#This Row],[Age]]&gt;=65, "65+")</f>
        <v>35-49</v>
      </c>
      <c r="X2932" t="str">
        <f>_xlfn.XLOOKUP(Table4[[#This Row],[StoreID]],Stores!A:A,Stores!B:B, "Not found")</f>
        <v>MegaMart Peckmouth</v>
      </c>
      <c r="Y2932" t="str">
        <f>_xlfn.XLOOKUP(Table4[[#This Row],[StoreID]],Stores!A:A,Stores!C:C, "Not Found")</f>
        <v>Peckmouth</v>
      </c>
      <c r="Z2932" t="str">
        <f>_xlfn.XLOOKUP(Table4[[#This Row],[StoreID]],Stores!A:A,Stores!D:D, "Not Found")</f>
        <v>East</v>
      </c>
    </row>
    <row r="2933" spans="1:26">
      <c r="A2933" t="s">
        <v>3799</v>
      </c>
      <c r="B2933" s="1">
        <v>45417</v>
      </c>
      <c r="C2933" t="s">
        <v>112</v>
      </c>
      <c r="D2933" t="s">
        <v>734</v>
      </c>
      <c r="E2933" t="s">
        <v>831</v>
      </c>
      <c r="F2933">
        <v>3</v>
      </c>
      <c r="G2933">
        <v>0.15</v>
      </c>
      <c r="H2933" t="s">
        <v>865</v>
      </c>
      <c r="I2933" s="4">
        <f>Table4[[#This Row],[Quantity]]*Table4[[#This Row],[UnitPrice]]</f>
        <v>329.34000000000003</v>
      </c>
      <c r="J2933" s="4">
        <f>Table4[[#This Row],[Gross Revenue]]*(1-Table4[[#This Row],[Discount]])</f>
        <v>279.93900000000002</v>
      </c>
      <c r="K2933" s="4">
        <f>Table4[[#This Row],[Quantity]]*Table4[[#This Row],[CostPrice]]</f>
        <v>211.77</v>
      </c>
      <c r="L2933" s="4">
        <f>Table4[[#This Row],[Net Revenue]]-Table4[[#This Row],[Total Cost]]</f>
        <v>68.169000000000011</v>
      </c>
      <c r="M2933" t="str">
        <f>_xlfn.XLOOKUP(Table4[[#This Row],[ProductID]], Products!A:A,Products!B:B, "Not Found")</f>
        <v>Recognize Footwear</v>
      </c>
      <c r="N2933" t="str">
        <f>TEXT(Table4[[#This Row],[Date]], "mmm")</f>
        <v>May</v>
      </c>
      <c r="O2933" t="str">
        <f>TEXT(Table4[[#This Row],[Date]], "yyyy")</f>
        <v>2024</v>
      </c>
      <c r="P2933" t="str">
        <f>_xlfn.XLOOKUP(Table4[[#This Row],[ProductID]],Products!A:A,Products!C:C, "Not Found")</f>
        <v>Fashion</v>
      </c>
      <c r="Q2933" t="str">
        <f>_xlfn.XLOOKUP(Table4[[#This Row],[ProductID]],Products!A:A,Products!D:D,"Not Found")</f>
        <v>Footwear</v>
      </c>
      <c r="R2933">
        <f>_xlfn.XLOOKUP(Table4[[#This Row],[ProductID]],Products!A:A,Products!E:E,"Not Found")</f>
        <v>109.78</v>
      </c>
      <c r="S2933">
        <f>_xlfn.XLOOKUP(Table4[[#This Row],[ProductID]],Products!A:A,Products!F:F, "Not Found")</f>
        <v>70.59</v>
      </c>
      <c r="T2933" t="str">
        <f>_xlfn.XLOOKUP(Table4[[#This Row],[CustomerID]],Customers!A:A,Customers!D:D, "Not Found")</f>
        <v>F</v>
      </c>
      <c r="U2933" s="6">
        <f>_xlfn.XLOOKUP(Table4[[#This Row],[CustomerID]],Customers!A:A,Customers!E:E, "Not Found")</f>
        <v>21956</v>
      </c>
      <c r="V2933">
        <f ca="1">DATEDIF(Table4[[#This Row],[CustomerBirthday]], TODAY(), "Y")</f>
        <v>66</v>
      </c>
      <c r="W2933" t="str" cm="1">
        <f t="array" aca="1" ref="W2933" ca="1">_xlfn.IFS(Table4[[#This Row],[Age]]&lt;25, "Under 25",Table4[[#This Row],[Age]]=34, "25-34", Table4[[#This Row],[Age]]&lt;=49, "35-49", Table4[[#This Row],[Age]]&lt;=64, "50-64", Table4[[#This Row],[Age]]&gt;=65, "65+")</f>
        <v>65+</v>
      </c>
      <c r="X2933" t="str">
        <f>_xlfn.XLOOKUP(Table4[[#This Row],[StoreID]],Stores!A:A,Stores!B:B, "Not found")</f>
        <v>MegaMart Jimenezborough</v>
      </c>
      <c r="Y2933" t="str">
        <f>_xlfn.XLOOKUP(Table4[[#This Row],[StoreID]],Stores!A:A,Stores!C:C, "Not Found")</f>
        <v>Jimenezborough</v>
      </c>
      <c r="Z2933" t="str">
        <f>_xlfn.XLOOKUP(Table4[[#This Row],[StoreID]],Stores!A:A,Stores!D:D, "Not Found")</f>
        <v>South</v>
      </c>
    </row>
    <row r="2934" spans="1:26">
      <c r="A2934" t="s">
        <v>3800</v>
      </c>
      <c r="B2934" s="1">
        <v>45418</v>
      </c>
      <c r="C2934" t="s">
        <v>144</v>
      </c>
      <c r="D2934" t="s">
        <v>786</v>
      </c>
      <c r="E2934" t="s">
        <v>835</v>
      </c>
      <c r="F2934">
        <v>5</v>
      </c>
      <c r="G2934">
        <v>0.15</v>
      </c>
      <c r="H2934" t="s">
        <v>871</v>
      </c>
      <c r="I2934" s="4">
        <f>Table4[[#This Row],[Quantity]]*Table4[[#This Row],[UnitPrice]]</f>
        <v>146.19999999999999</v>
      </c>
      <c r="J2934" s="4">
        <f>Table4[[#This Row],[Gross Revenue]]*(1-Table4[[#This Row],[Discount]])</f>
        <v>124.26999999999998</v>
      </c>
      <c r="K2934" s="4">
        <f>Table4[[#This Row],[Quantity]]*Table4[[#This Row],[CostPrice]]</f>
        <v>76.399999999999991</v>
      </c>
      <c r="L2934" s="4">
        <f>Table4[[#This Row],[Net Revenue]]-Table4[[#This Row],[Total Cost]]</f>
        <v>47.86999999999999</v>
      </c>
      <c r="M2934" t="str">
        <f>_xlfn.XLOOKUP(Table4[[#This Row],[ProductID]], Products!A:A,Products!B:B, "Not Found")</f>
        <v>National Watches</v>
      </c>
      <c r="N2934" t="str">
        <f>TEXT(Table4[[#This Row],[Date]], "mmm")</f>
        <v>May</v>
      </c>
      <c r="O2934" t="str">
        <f>TEXT(Table4[[#This Row],[Date]], "yyyy")</f>
        <v>2024</v>
      </c>
      <c r="P2934" t="str">
        <f>_xlfn.XLOOKUP(Table4[[#This Row],[ProductID]],Products!A:A,Products!C:C, "Not Found")</f>
        <v>Fashion</v>
      </c>
      <c r="Q2934" t="str">
        <f>_xlfn.XLOOKUP(Table4[[#This Row],[ProductID]],Products!A:A,Products!D:D,"Not Found")</f>
        <v>Watches</v>
      </c>
      <c r="R2934">
        <f>_xlfn.XLOOKUP(Table4[[#This Row],[ProductID]],Products!A:A,Products!E:E,"Not Found")</f>
        <v>29.24</v>
      </c>
      <c r="S2934">
        <f>_xlfn.XLOOKUP(Table4[[#This Row],[ProductID]],Products!A:A,Products!F:F, "Not Found")</f>
        <v>15.28</v>
      </c>
      <c r="T2934" t="str">
        <f>_xlfn.XLOOKUP(Table4[[#This Row],[CustomerID]],Customers!A:A,Customers!D:D, "Not Found")</f>
        <v>F</v>
      </c>
      <c r="U2934" s="6">
        <f>_xlfn.XLOOKUP(Table4[[#This Row],[CustomerID]],Customers!A:A,Customers!E:E, "Not Found")</f>
        <v>30193</v>
      </c>
      <c r="V2934">
        <f ca="1">DATEDIF(Table4[[#This Row],[CustomerBirthday]], TODAY(), "Y")</f>
        <v>43</v>
      </c>
      <c r="W2934" t="str" cm="1">
        <f t="array" aca="1" ref="W2934" ca="1">_xlfn.IFS(Table4[[#This Row],[Age]]&lt;25, "Under 25",Table4[[#This Row],[Age]]=34, "25-34", Table4[[#This Row],[Age]]&lt;=49, "35-49", Table4[[#This Row],[Age]]&lt;=64, "50-64", Table4[[#This Row],[Age]]&gt;=65, "65+")</f>
        <v>35-49</v>
      </c>
      <c r="X2934" t="str">
        <f>_xlfn.XLOOKUP(Table4[[#This Row],[StoreID]],Stores!A:A,Stores!B:B, "Not found")</f>
        <v>MegaMart Peckmouth</v>
      </c>
      <c r="Y2934" t="str">
        <f>_xlfn.XLOOKUP(Table4[[#This Row],[StoreID]],Stores!A:A,Stores!C:C, "Not Found")</f>
        <v>Peckmouth</v>
      </c>
      <c r="Z2934" t="str">
        <f>_xlfn.XLOOKUP(Table4[[#This Row],[StoreID]],Stores!A:A,Stores!D:D, "Not Found")</f>
        <v>East</v>
      </c>
    </row>
    <row r="2935" spans="1:26">
      <c r="A2935" t="s">
        <v>3801</v>
      </c>
      <c r="B2935" s="1">
        <v>45488</v>
      </c>
      <c r="C2935" t="s">
        <v>399</v>
      </c>
      <c r="D2935" t="s">
        <v>747</v>
      </c>
      <c r="E2935" t="s">
        <v>842</v>
      </c>
      <c r="F2935">
        <v>1</v>
      </c>
      <c r="G2935">
        <v>0.1</v>
      </c>
      <c r="H2935" t="s">
        <v>871</v>
      </c>
      <c r="I2935" s="4">
        <f>Table4[[#This Row],[Quantity]]*Table4[[#This Row],[UnitPrice]]</f>
        <v>1134.8</v>
      </c>
      <c r="J2935" s="4">
        <f>Table4[[#This Row],[Gross Revenue]]*(1-Table4[[#This Row],[Discount]])</f>
        <v>1021.3199999999999</v>
      </c>
      <c r="K2935" s="4">
        <f>Table4[[#This Row],[Quantity]]*Table4[[#This Row],[CostPrice]]</f>
        <v>675.1</v>
      </c>
      <c r="L2935" s="4">
        <f>Table4[[#This Row],[Net Revenue]]-Table4[[#This Row],[Total Cost]]</f>
        <v>346.21999999999991</v>
      </c>
      <c r="M2935" t="str">
        <f>_xlfn.XLOOKUP(Table4[[#This Row],[ProductID]], Products!A:A,Products!B:B, "Not Found")</f>
        <v>World Watches</v>
      </c>
      <c r="N2935" t="str">
        <f>TEXT(Table4[[#This Row],[Date]], "mmm")</f>
        <v>Jul</v>
      </c>
      <c r="O2935" t="str">
        <f>TEXT(Table4[[#This Row],[Date]], "yyyy")</f>
        <v>2024</v>
      </c>
      <c r="P2935" t="str">
        <f>_xlfn.XLOOKUP(Table4[[#This Row],[ProductID]],Products!A:A,Products!C:C, "Not Found")</f>
        <v>Fashion</v>
      </c>
      <c r="Q2935" t="str">
        <f>_xlfn.XLOOKUP(Table4[[#This Row],[ProductID]],Products!A:A,Products!D:D,"Not Found")</f>
        <v>Watches</v>
      </c>
      <c r="R2935">
        <f>_xlfn.XLOOKUP(Table4[[#This Row],[ProductID]],Products!A:A,Products!E:E,"Not Found")</f>
        <v>1134.8</v>
      </c>
      <c r="S2935">
        <f>_xlfn.XLOOKUP(Table4[[#This Row],[ProductID]],Products!A:A,Products!F:F, "Not Found")</f>
        <v>675.1</v>
      </c>
      <c r="T2935" t="str">
        <f>_xlfn.XLOOKUP(Table4[[#This Row],[CustomerID]],Customers!A:A,Customers!D:D, "Not Found")</f>
        <v>F</v>
      </c>
      <c r="U2935" s="6">
        <f>_xlfn.XLOOKUP(Table4[[#This Row],[CustomerID]],Customers!A:A,Customers!E:E, "Not Found")</f>
        <v>34980</v>
      </c>
      <c r="V2935">
        <f ca="1">DATEDIF(Table4[[#This Row],[CustomerBirthday]], TODAY(), "Y")</f>
        <v>30</v>
      </c>
      <c r="W2935" t="str" cm="1">
        <f t="array" aca="1" ref="W2935" ca="1">_xlfn.IFS(Table4[[#This Row],[Age]]&lt;25, "Under 25",Table4[[#This Row],[Age]]=34, "25-34", Table4[[#This Row],[Age]]&lt;=49, "35-49", Table4[[#This Row],[Age]]&lt;=64, "50-64", Table4[[#This Row],[Age]]&gt;=65, "65+")</f>
        <v>35-49</v>
      </c>
      <c r="X2935" t="str">
        <f>_xlfn.XLOOKUP(Table4[[#This Row],[StoreID]],Stores!A:A,Stores!B:B, "Not found")</f>
        <v>MegaMart Brianahaven</v>
      </c>
      <c r="Y2935" t="str">
        <f>_xlfn.XLOOKUP(Table4[[#This Row],[StoreID]],Stores!A:A,Stores!C:C, "Not Found")</f>
        <v>Brianahaven</v>
      </c>
      <c r="Z2935" t="str">
        <f>_xlfn.XLOOKUP(Table4[[#This Row],[StoreID]],Stores!A:A,Stores!D:D, "Not Found")</f>
        <v>North</v>
      </c>
    </row>
    <row r="2936" spans="1:26">
      <c r="A2936" t="s">
        <v>3802</v>
      </c>
      <c r="B2936" s="1">
        <v>45579</v>
      </c>
      <c r="C2936" t="s">
        <v>327</v>
      </c>
      <c r="D2936" t="s">
        <v>788</v>
      </c>
      <c r="E2936" t="s">
        <v>839</v>
      </c>
      <c r="F2936">
        <v>5</v>
      </c>
      <c r="G2936">
        <v>0.15</v>
      </c>
      <c r="H2936" t="s">
        <v>875</v>
      </c>
      <c r="I2936" s="4">
        <f>Table4[[#This Row],[Quantity]]*Table4[[#This Row],[UnitPrice]]</f>
        <v>5478.6</v>
      </c>
      <c r="J2936" s="4">
        <f>Table4[[#This Row],[Gross Revenue]]*(1-Table4[[#This Row],[Discount]])</f>
        <v>4656.8100000000004</v>
      </c>
      <c r="K2936" s="4">
        <f>Table4[[#This Row],[Quantity]]*Table4[[#This Row],[CostPrice]]</f>
        <v>4111</v>
      </c>
      <c r="L2936" s="4">
        <f>Table4[[#This Row],[Net Revenue]]-Table4[[#This Row],[Total Cost]]</f>
        <v>545.8100000000004</v>
      </c>
      <c r="M2936" t="str">
        <f>_xlfn.XLOOKUP(Table4[[#This Row],[ProductID]], Products!A:A,Products!B:B, "Not Found")</f>
        <v>Foot Snacks</v>
      </c>
      <c r="N2936" t="str">
        <f>TEXT(Table4[[#This Row],[Date]], "mmm")</f>
        <v>Oct</v>
      </c>
      <c r="O2936" t="str">
        <f>TEXT(Table4[[#This Row],[Date]], "yyyy")</f>
        <v>2024</v>
      </c>
      <c r="P2936" t="str">
        <f>_xlfn.XLOOKUP(Table4[[#This Row],[ProductID]],Products!A:A,Products!C:C, "Not Found")</f>
        <v>Groceries</v>
      </c>
      <c r="Q2936" t="str">
        <f>_xlfn.XLOOKUP(Table4[[#This Row],[ProductID]],Products!A:A,Products!D:D,"Not Found")</f>
        <v>Snacks</v>
      </c>
      <c r="R2936">
        <f>_xlfn.XLOOKUP(Table4[[#This Row],[ProductID]],Products!A:A,Products!E:E,"Not Found")</f>
        <v>1095.72</v>
      </c>
      <c r="S2936">
        <f>_xlfn.XLOOKUP(Table4[[#This Row],[ProductID]],Products!A:A,Products!F:F, "Not Found")</f>
        <v>822.2</v>
      </c>
      <c r="T2936" t="str">
        <f>_xlfn.XLOOKUP(Table4[[#This Row],[CustomerID]],Customers!A:A,Customers!D:D, "Not Found")</f>
        <v>F</v>
      </c>
      <c r="U2936" s="6">
        <f>_xlfn.XLOOKUP(Table4[[#This Row],[CustomerID]],Customers!A:A,Customers!E:E, "Not Found")</f>
        <v>27567</v>
      </c>
      <c r="V2936">
        <f ca="1">DATEDIF(Table4[[#This Row],[CustomerBirthday]], TODAY(), "Y")</f>
        <v>51</v>
      </c>
      <c r="W2936" t="str" cm="1">
        <f t="array" aca="1" ref="W2936" ca="1">_xlfn.IFS(Table4[[#This Row],[Age]]&lt;25, "Under 25",Table4[[#This Row],[Age]]=34, "25-34", Table4[[#This Row],[Age]]&lt;=49, "35-49", Table4[[#This Row],[Age]]&lt;=64, "50-64", Table4[[#This Row],[Age]]&gt;=65, "65+")</f>
        <v>50-64</v>
      </c>
      <c r="X2936" t="str">
        <f>_xlfn.XLOOKUP(Table4[[#This Row],[StoreID]],Stores!A:A,Stores!B:B, "Not found")</f>
        <v>MegaMart New Michele</v>
      </c>
      <c r="Y2936" t="str">
        <f>_xlfn.XLOOKUP(Table4[[#This Row],[StoreID]],Stores!A:A,Stores!C:C, "Not Found")</f>
        <v>New Michele</v>
      </c>
      <c r="Z2936" t="str">
        <f>_xlfn.XLOOKUP(Table4[[#This Row],[StoreID]],Stores!A:A,Stores!D:D, "Not Found")</f>
        <v>West</v>
      </c>
    </row>
    <row r="2937" spans="1:26">
      <c r="A2937" t="s">
        <v>3803</v>
      </c>
      <c r="B2937" s="1">
        <v>45406</v>
      </c>
      <c r="C2937" t="s">
        <v>554</v>
      </c>
      <c r="D2937" t="s">
        <v>772</v>
      </c>
      <c r="E2937" t="s">
        <v>835</v>
      </c>
      <c r="F2937">
        <v>5</v>
      </c>
      <c r="G2937">
        <v>0.1</v>
      </c>
      <c r="H2937" t="s">
        <v>865</v>
      </c>
      <c r="I2937" s="4">
        <f>Table4[[#This Row],[Quantity]]*Table4[[#This Row],[UnitPrice]]</f>
        <v>9392.35</v>
      </c>
      <c r="J2937" s="4">
        <f>Table4[[#This Row],[Gross Revenue]]*(1-Table4[[#This Row],[Discount]])</f>
        <v>8453.1149999999998</v>
      </c>
      <c r="K2937" s="4">
        <f>Table4[[#This Row],[Quantity]]*Table4[[#This Row],[CostPrice]]</f>
        <v>5074.55</v>
      </c>
      <c r="L2937" s="4">
        <f>Table4[[#This Row],[Net Revenue]]-Table4[[#This Row],[Total Cost]]</f>
        <v>3378.5649999999996</v>
      </c>
      <c r="M2937" t="str">
        <f>_xlfn.XLOOKUP(Table4[[#This Row],[ProductID]], Products!A:A,Products!B:B, "Not Found")</f>
        <v>And Footwear</v>
      </c>
      <c r="N2937" t="str">
        <f>TEXT(Table4[[#This Row],[Date]], "mmm")</f>
        <v>Apr</v>
      </c>
      <c r="O2937" t="str">
        <f>TEXT(Table4[[#This Row],[Date]], "yyyy")</f>
        <v>2024</v>
      </c>
      <c r="P2937" t="str">
        <f>_xlfn.XLOOKUP(Table4[[#This Row],[ProductID]],Products!A:A,Products!C:C, "Not Found")</f>
        <v>Fashion</v>
      </c>
      <c r="Q2937" t="str">
        <f>_xlfn.XLOOKUP(Table4[[#This Row],[ProductID]],Products!A:A,Products!D:D,"Not Found")</f>
        <v>Footwear</v>
      </c>
      <c r="R2937">
        <f>_xlfn.XLOOKUP(Table4[[#This Row],[ProductID]],Products!A:A,Products!E:E,"Not Found")</f>
        <v>1878.47</v>
      </c>
      <c r="S2937">
        <f>_xlfn.XLOOKUP(Table4[[#This Row],[ProductID]],Products!A:A,Products!F:F, "Not Found")</f>
        <v>1014.91</v>
      </c>
      <c r="T2937" t="str">
        <f>_xlfn.XLOOKUP(Table4[[#This Row],[CustomerID]],Customers!A:A,Customers!D:D, "Not Found")</f>
        <v>M</v>
      </c>
      <c r="U2937" s="6">
        <f>_xlfn.XLOOKUP(Table4[[#This Row],[CustomerID]],Customers!A:A,Customers!E:E, "Not Found")</f>
        <v>26178</v>
      </c>
      <c r="V2937">
        <f ca="1">DATEDIF(Table4[[#This Row],[CustomerBirthday]], TODAY(), "Y")</f>
        <v>54</v>
      </c>
      <c r="W2937" t="str" cm="1">
        <f t="array" aca="1" ref="W2937" ca="1">_xlfn.IFS(Table4[[#This Row],[Age]]&lt;25, "Under 25",Table4[[#This Row],[Age]]=34, "25-34", Table4[[#This Row],[Age]]&lt;=49, "35-49", Table4[[#This Row],[Age]]&lt;=64, "50-64", Table4[[#This Row],[Age]]&gt;=65, "65+")</f>
        <v>50-64</v>
      </c>
      <c r="X2937" t="str">
        <f>_xlfn.XLOOKUP(Table4[[#This Row],[StoreID]],Stores!A:A,Stores!B:B, "Not found")</f>
        <v>MegaMart Peckmouth</v>
      </c>
      <c r="Y2937" t="str">
        <f>_xlfn.XLOOKUP(Table4[[#This Row],[StoreID]],Stores!A:A,Stores!C:C, "Not Found")</f>
        <v>Peckmouth</v>
      </c>
      <c r="Z2937" t="str">
        <f>_xlfn.XLOOKUP(Table4[[#This Row],[StoreID]],Stores!A:A,Stores!D:D, "Not Found")</f>
        <v>East</v>
      </c>
    </row>
    <row r="2938" spans="1:26">
      <c r="A2938" t="s">
        <v>3804</v>
      </c>
      <c r="B2938" s="1">
        <v>45401</v>
      </c>
      <c r="C2938" t="s">
        <v>657</v>
      </c>
      <c r="D2938" t="s">
        <v>778</v>
      </c>
      <c r="E2938" t="s">
        <v>839</v>
      </c>
      <c r="F2938">
        <v>2</v>
      </c>
      <c r="G2938">
        <v>0.1</v>
      </c>
      <c r="H2938" t="s">
        <v>868</v>
      </c>
      <c r="I2938" s="4">
        <f>Table4[[#This Row],[Quantity]]*Table4[[#This Row],[UnitPrice]]</f>
        <v>2031.52</v>
      </c>
      <c r="J2938" s="4">
        <f>Table4[[#This Row],[Gross Revenue]]*(1-Table4[[#This Row],[Discount]])</f>
        <v>1828.3679999999999</v>
      </c>
      <c r="K2938" s="4">
        <f>Table4[[#This Row],[Quantity]]*Table4[[#This Row],[CostPrice]]</f>
        <v>1168.8</v>
      </c>
      <c r="L2938" s="4">
        <f>Table4[[#This Row],[Net Revenue]]-Table4[[#This Row],[Total Cost]]</f>
        <v>659.56799999999998</v>
      </c>
      <c r="M2938" t="str">
        <f>_xlfn.XLOOKUP(Table4[[#This Row],[ProductID]], Products!A:A,Products!B:B, "Not Found")</f>
        <v>Behavior Dairy</v>
      </c>
      <c r="N2938" t="str">
        <f>TEXT(Table4[[#This Row],[Date]], "mmm")</f>
        <v>Apr</v>
      </c>
      <c r="O2938" t="str">
        <f>TEXT(Table4[[#This Row],[Date]], "yyyy")</f>
        <v>2024</v>
      </c>
      <c r="P2938" t="str">
        <f>_xlfn.XLOOKUP(Table4[[#This Row],[ProductID]],Products!A:A,Products!C:C, "Not Found")</f>
        <v>Groceries</v>
      </c>
      <c r="Q2938" t="str">
        <f>_xlfn.XLOOKUP(Table4[[#This Row],[ProductID]],Products!A:A,Products!D:D,"Not Found")</f>
        <v>Dairy</v>
      </c>
      <c r="R2938">
        <f>_xlfn.XLOOKUP(Table4[[#This Row],[ProductID]],Products!A:A,Products!E:E,"Not Found")</f>
        <v>1015.76</v>
      </c>
      <c r="S2938">
        <f>_xlfn.XLOOKUP(Table4[[#This Row],[ProductID]],Products!A:A,Products!F:F, "Not Found")</f>
        <v>584.4</v>
      </c>
      <c r="T2938" t="str">
        <f>_xlfn.XLOOKUP(Table4[[#This Row],[CustomerID]],Customers!A:A,Customers!D:D, "Not Found")</f>
        <v>F</v>
      </c>
      <c r="U2938" s="6">
        <f>_xlfn.XLOOKUP(Table4[[#This Row],[CustomerID]],Customers!A:A,Customers!E:E, "Not Found")</f>
        <v>22041</v>
      </c>
      <c r="V2938">
        <f ca="1">DATEDIF(Table4[[#This Row],[CustomerBirthday]], TODAY(), "Y")</f>
        <v>66</v>
      </c>
      <c r="W2938" t="str" cm="1">
        <f t="array" aca="1" ref="W2938" ca="1">_xlfn.IFS(Table4[[#This Row],[Age]]&lt;25, "Under 25",Table4[[#This Row],[Age]]=34, "25-34", Table4[[#This Row],[Age]]&lt;=49, "35-49", Table4[[#This Row],[Age]]&lt;=64, "50-64", Table4[[#This Row],[Age]]&gt;=65, "65+")</f>
        <v>65+</v>
      </c>
      <c r="X2938" t="str">
        <f>_xlfn.XLOOKUP(Table4[[#This Row],[StoreID]],Stores!A:A,Stores!B:B, "Not found")</f>
        <v>MegaMart New Michele</v>
      </c>
      <c r="Y2938" t="str">
        <f>_xlfn.XLOOKUP(Table4[[#This Row],[StoreID]],Stores!A:A,Stores!C:C, "Not Found")</f>
        <v>New Michele</v>
      </c>
      <c r="Z2938" t="str">
        <f>_xlfn.XLOOKUP(Table4[[#This Row],[StoreID]],Stores!A:A,Stores!D:D, "Not Found")</f>
        <v>West</v>
      </c>
    </row>
    <row r="2939" spans="1:26">
      <c r="A2939" t="s">
        <v>3805</v>
      </c>
      <c r="B2939" s="1">
        <v>45463</v>
      </c>
      <c r="C2939" t="s">
        <v>71</v>
      </c>
      <c r="D2939" t="s">
        <v>782</v>
      </c>
      <c r="E2939" t="s">
        <v>831</v>
      </c>
      <c r="F2939">
        <v>4</v>
      </c>
      <c r="G2939">
        <v>0.1</v>
      </c>
      <c r="H2939" t="s">
        <v>868</v>
      </c>
      <c r="I2939" s="4">
        <f>Table4[[#This Row],[Quantity]]*Table4[[#This Row],[UnitPrice]]</f>
        <v>2695.12</v>
      </c>
      <c r="J2939" s="4">
        <f>Table4[[#This Row],[Gross Revenue]]*(1-Table4[[#This Row],[Discount]])</f>
        <v>2425.6080000000002</v>
      </c>
      <c r="K2939" s="4">
        <f>Table4[[#This Row],[Quantity]]*Table4[[#This Row],[CostPrice]]</f>
        <v>1453.32</v>
      </c>
      <c r="L2939" s="4">
        <f>Table4[[#This Row],[Net Revenue]]-Table4[[#This Row],[Total Cost]]</f>
        <v>972.28800000000024</v>
      </c>
      <c r="M2939" t="str">
        <f>_xlfn.XLOOKUP(Table4[[#This Row],[ProductID]], Products!A:A,Products!B:B, "Not Found")</f>
        <v>Deal Smartphone</v>
      </c>
      <c r="N2939" t="str">
        <f>TEXT(Table4[[#This Row],[Date]], "mmm")</f>
        <v>Jun</v>
      </c>
      <c r="O2939" t="str">
        <f>TEXT(Table4[[#This Row],[Date]], "yyyy")</f>
        <v>2024</v>
      </c>
      <c r="P2939" t="str">
        <f>_xlfn.XLOOKUP(Table4[[#This Row],[ProductID]],Products!A:A,Products!C:C, "Not Found")</f>
        <v>Electronics</v>
      </c>
      <c r="Q2939" t="str">
        <f>_xlfn.XLOOKUP(Table4[[#This Row],[ProductID]],Products!A:A,Products!D:D,"Not Found")</f>
        <v>Smartphone</v>
      </c>
      <c r="R2939">
        <f>_xlfn.XLOOKUP(Table4[[#This Row],[ProductID]],Products!A:A,Products!E:E,"Not Found")</f>
        <v>673.78</v>
      </c>
      <c r="S2939">
        <f>_xlfn.XLOOKUP(Table4[[#This Row],[ProductID]],Products!A:A,Products!F:F, "Not Found")</f>
        <v>363.33</v>
      </c>
      <c r="T2939" t="str">
        <f>_xlfn.XLOOKUP(Table4[[#This Row],[CustomerID]],Customers!A:A,Customers!D:D, "Not Found")</f>
        <v>F</v>
      </c>
      <c r="U2939" s="6">
        <f>_xlfn.XLOOKUP(Table4[[#This Row],[CustomerID]],Customers!A:A,Customers!E:E, "Not Found")</f>
        <v>30021</v>
      </c>
      <c r="V2939">
        <f ca="1">DATEDIF(Table4[[#This Row],[CustomerBirthday]], TODAY(), "Y")</f>
        <v>44</v>
      </c>
      <c r="W2939" t="str" cm="1">
        <f t="array" aca="1" ref="W2939" ca="1">_xlfn.IFS(Table4[[#This Row],[Age]]&lt;25, "Under 25",Table4[[#This Row],[Age]]=34, "25-34", Table4[[#This Row],[Age]]&lt;=49, "35-49", Table4[[#This Row],[Age]]&lt;=64, "50-64", Table4[[#This Row],[Age]]&gt;=65, "65+")</f>
        <v>35-49</v>
      </c>
      <c r="X2939" t="str">
        <f>_xlfn.XLOOKUP(Table4[[#This Row],[StoreID]],Stores!A:A,Stores!B:B, "Not found")</f>
        <v>MegaMart Jimenezborough</v>
      </c>
      <c r="Y2939" t="str">
        <f>_xlfn.XLOOKUP(Table4[[#This Row],[StoreID]],Stores!A:A,Stores!C:C, "Not Found")</f>
        <v>Jimenezborough</v>
      </c>
      <c r="Z2939" t="str">
        <f>_xlfn.XLOOKUP(Table4[[#This Row],[StoreID]],Stores!A:A,Stores!D:D, "Not Found")</f>
        <v>South</v>
      </c>
    </row>
    <row r="2940" spans="1:26">
      <c r="A2940" t="s">
        <v>3806</v>
      </c>
      <c r="B2940" s="1">
        <v>45282</v>
      </c>
      <c r="C2940" t="s">
        <v>243</v>
      </c>
      <c r="D2940" t="s">
        <v>802</v>
      </c>
      <c r="E2940" t="s">
        <v>835</v>
      </c>
      <c r="F2940">
        <v>3</v>
      </c>
      <c r="G2940">
        <v>0.05</v>
      </c>
      <c r="H2940" t="s">
        <v>865</v>
      </c>
      <c r="I2940" s="4">
        <f>Table4[[#This Row],[Quantity]]*Table4[[#This Row],[UnitPrice]]</f>
        <v>1100.79</v>
      </c>
      <c r="J2940" s="4">
        <f>Table4[[#This Row],[Gross Revenue]]*(1-Table4[[#This Row],[Discount]])</f>
        <v>1045.7504999999999</v>
      </c>
      <c r="K2940" s="4">
        <f>Table4[[#This Row],[Quantity]]*Table4[[#This Row],[CostPrice]]</f>
        <v>855.69</v>
      </c>
      <c r="L2940" s="4">
        <f>Table4[[#This Row],[Net Revenue]]-Table4[[#This Row],[Total Cost]]</f>
        <v>190.06049999999982</v>
      </c>
      <c r="M2940" t="str">
        <f>_xlfn.XLOOKUP(Table4[[#This Row],[ProductID]], Products!A:A,Products!B:B, "Not Found")</f>
        <v>Stage Footwear</v>
      </c>
      <c r="N2940" t="str">
        <f>TEXT(Table4[[#This Row],[Date]], "mmm")</f>
        <v>Dec</v>
      </c>
      <c r="O2940" t="str">
        <f>TEXT(Table4[[#This Row],[Date]], "yyyy")</f>
        <v>2023</v>
      </c>
      <c r="P2940" t="str">
        <f>_xlfn.XLOOKUP(Table4[[#This Row],[ProductID]],Products!A:A,Products!C:C, "Not Found")</f>
        <v>Fashion</v>
      </c>
      <c r="Q2940" t="str">
        <f>_xlfn.XLOOKUP(Table4[[#This Row],[ProductID]],Products!A:A,Products!D:D,"Not Found")</f>
        <v>Footwear</v>
      </c>
      <c r="R2940">
        <f>_xlfn.XLOOKUP(Table4[[#This Row],[ProductID]],Products!A:A,Products!E:E,"Not Found")</f>
        <v>366.93</v>
      </c>
      <c r="S2940">
        <f>_xlfn.XLOOKUP(Table4[[#This Row],[ProductID]],Products!A:A,Products!F:F, "Not Found")</f>
        <v>285.23</v>
      </c>
      <c r="T2940" t="str">
        <f>_xlfn.XLOOKUP(Table4[[#This Row],[CustomerID]],Customers!A:A,Customers!D:D, "Not Found")</f>
        <v>F</v>
      </c>
      <c r="U2940" s="6">
        <f>_xlfn.XLOOKUP(Table4[[#This Row],[CustomerID]],Customers!A:A,Customers!E:E, "Not Found")</f>
        <v>26908</v>
      </c>
      <c r="V2940">
        <f ca="1">DATEDIF(Table4[[#This Row],[CustomerBirthday]], TODAY(), "Y")</f>
        <v>52</v>
      </c>
      <c r="W2940" t="str" cm="1">
        <f t="array" aca="1" ref="W2940" ca="1">_xlfn.IFS(Table4[[#This Row],[Age]]&lt;25, "Under 25",Table4[[#This Row],[Age]]=34, "25-34", Table4[[#This Row],[Age]]&lt;=49, "35-49", Table4[[#This Row],[Age]]&lt;=64, "50-64", Table4[[#This Row],[Age]]&gt;=65, "65+")</f>
        <v>50-64</v>
      </c>
      <c r="X2940" t="str">
        <f>_xlfn.XLOOKUP(Table4[[#This Row],[StoreID]],Stores!A:A,Stores!B:B, "Not found")</f>
        <v>MegaMart Peckmouth</v>
      </c>
      <c r="Y2940" t="str">
        <f>_xlfn.XLOOKUP(Table4[[#This Row],[StoreID]],Stores!A:A,Stores!C:C, "Not Found")</f>
        <v>Peckmouth</v>
      </c>
      <c r="Z2940" t="str">
        <f>_xlfn.XLOOKUP(Table4[[#This Row],[StoreID]],Stores!A:A,Stores!D:D, "Not Found")</f>
        <v>East</v>
      </c>
    </row>
    <row r="2941" spans="1:26">
      <c r="A2941" t="s">
        <v>3807</v>
      </c>
      <c r="B2941" s="1">
        <v>45343</v>
      </c>
      <c r="C2941" t="s">
        <v>582</v>
      </c>
      <c r="D2941" t="s">
        <v>814</v>
      </c>
      <c r="E2941" t="s">
        <v>842</v>
      </c>
      <c r="F2941">
        <v>3</v>
      </c>
      <c r="G2941">
        <v>0.1</v>
      </c>
      <c r="H2941" t="s">
        <v>865</v>
      </c>
      <c r="I2941" s="4">
        <f>Table4[[#This Row],[Quantity]]*Table4[[#This Row],[UnitPrice]]</f>
        <v>3859.6499999999996</v>
      </c>
      <c r="J2941" s="4">
        <f>Table4[[#This Row],[Gross Revenue]]*(1-Table4[[#This Row],[Discount]])</f>
        <v>3473.6849999999999</v>
      </c>
      <c r="K2941" s="4">
        <f>Table4[[#This Row],[Quantity]]*Table4[[#This Row],[CostPrice]]</f>
        <v>2392.62</v>
      </c>
      <c r="L2941" s="4">
        <f>Table4[[#This Row],[Net Revenue]]-Table4[[#This Row],[Total Cost]]</f>
        <v>1081.0650000000001</v>
      </c>
      <c r="M2941" t="str">
        <f>_xlfn.XLOOKUP(Table4[[#This Row],[ProductID]], Products!A:A,Products!B:B, "Not Found")</f>
        <v>Least Accessories</v>
      </c>
      <c r="N2941" t="str">
        <f>TEXT(Table4[[#This Row],[Date]], "mmm")</f>
        <v>Feb</v>
      </c>
      <c r="O2941" t="str">
        <f>TEXT(Table4[[#This Row],[Date]], "yyyy")</f>
        <v>2024</v>
      </c>
      <c r="P2941" t="str">
        <f>_xlfn.XLOOKUP(Table4[[#This Row],[ProductID]],Products!A:A,Products!C:C, "Not Found")</f>
        <v>Fashion</v>
      </c>
      <c r="Q2941" t="str">
        <f>_xlfn.XLOOKUP(Table4[[#This Row],[ProductID]],Products!A:A,Products!D:D,"Not Found")</f>
        <v>Accessories</v>
      </c>
      <c r="R2941">
        <f>_xlfn.XLOOKUP(Table4[[#This Row],[ProductID]],Products!A:A,Products!E:E,"Not Found")</f>
        <v>1286.55</v>
      </c>
      <c r="S2941">
        <f>_xlfn.XLOOKUP(Table4[[#This Row],[ProductID]],Products!A:A,Products!F:F, "Not Found")</f>
        <v>797.54</v>
      </c>
      <c r="T2941" t="str">
        <f>_xlfn.XLOOKUP(Table4[[#This Row],[CustomerID]],Customers!A:A,Customers!D:D, "Not Found")</f>
        <v>F</v>
      </c>
      <c r="U2941" s="6">
        <f>_xlfn.XLOOKUP(Table4[[#This Row],[CustomerID]],Customers!A:A,Customers!E:E, "Not Found")</f>
        <v>31328</v>
      </c>
      <c r="V2941">
        <f ca="1">DATEDIF(Table4[[#This Row],[CustomerBirthday]], TODAY(), "Y")</f>
        <v>40</v>
      </c>
      <c r="W2941" t="str" cm="1">
        <f t="array" aca="1" ref="W2941" ca="1">_xlfn.IFS(Table4[[#This Row],[Age]]&lt;25, "Under 25",Table4[[#This Row],[Age]]=34, "25-34", Table4[[#This Row],[Age]]&lt;=49, "35-49", Table4[[#This Row],[Age]]&lt;=64, "50-64", Table4[[#This Row],[Age]]&gt;=65, "65+")</f>
        <v>35-49</v>
      </c>
      <c r="X2941" t="str">
        <f>_xlfn.XLOOKUP(Table4[[#This Row],[StoreID]],Stores!A:A,Stores!B:B, "Not found")</f>
        <v>MegaMart Brianahaven</v>
      </c>
      <c r="Y2941" t="str">
        <f>_xlfn.XLOOKUP(Table4[[#This Row],[StoreID]],Stores!A:A,Stores!C:C, "Not Found")</f>
        <v>Brianahaven</v>
      </c>
      <c r="Z2941" t="str">
        <f>_xlfn.XLOOKUP(Table4[[#This Row],[StoreID]],Stores!A:A,Stores!D:D, "Not Found")</f>
        <v>North</v>
      </c>
    </row>
    <row r="2942" spans="1:26">
      <c r="A2942" t="s">
        <v>3808</v>
      </c>
      <c r="B2942" s="1">
        <v>45870</v>
      </c>
      <c r="C2942" t="s">
        <v>633</v>
      </c>
      <c r="D2942" t="s">
        <v>736</v>
      </c>
      <c r="E2942" t="s">
        <v>835</v>
      </c>
      <c r="F2942">
        <v>2</v>
      </c>
      <c r="G2942">
        <v>0.1</v>
      </c>
      <c r="H2942" t="s">
        <v>871</v>
      </c>
      <c r="I2942" s="4">
        <f>Table4[[#This Row],[Quantity]]*Table4[[#This Row],[UnitPrice]]</f>
        <v>246.38</v>
      </c>
      <c r="J2942" s="4">
        <f>Table4[[#This Row],[Gross Revenue]]*(1-Table4[[#This Row],[Discount]])</f>
        <v>221.74199999999999</v>
      </c>
      <c r="K2942" s="4">
        <f>Table4[[#This Row],[Quantity]]*Table4[[#This Row],[CostPrice]]</f>
        <v>160.72</v>
      </c>
      <c r="L2942" s="4">
        <f>Table4[[#This Row],[Net Revenue]]-Table4[[#This Row],[Total Cost]]</f>
        <v>61.021999999999991</v>
      </c>
      <c r="M2942" t="str">
        <f>_xlfn.XLOOKUP(Table4[[#This Row],[ProductID]], Products!A:A,Products!B:B, "Not Found")</f>
        <v>Us Snacks</v>
      </c>
      <c r="N2942" t="str">
        <f>TEXT(Table4[[#This Row],[Date]], "mmm")</f>
        <v>Aug</v>
      </c>
      <c r="O2942" t="str">
        <f>TEXT(Table4[[#This Row],[Date]], "yyyy")</f>
        <v>2025</v>
      </c>
      <c r="P2942" t="str">
        <f>_xlfn.XLOOKUP(Table4[[#This Row],[ProductID]],Products!A:A,Products!C:C, "Not Found")</f>
        <v>Groceries</v>
      </c>
      <c r="Q2942" t="str">
        <f>_xlfn.XLOOKUP(Table4[[#This Row],[ProductID]],Products!A:A,Products!D:D,"Not Found")</f>
        <v>Snacks</v>
      </c>
      <c r="R2942">
        <f>_xlfn.XLOOKUP(Table4[[#This Row],[ProductID]],Products!A:A,Products!E:E,"Not Found")</f>
        <v>123.19</v>
      </c>
      <c r="S2942">
        <f>_xlfn.XLOOKUP(Table4[[#This Row],[ProductID]],Products!A:A,Products!F:F, "Not Found")</f>
        <v>80.36</v>
      </c>
      <c r="T2942" t="str">
        <f>_xlfn.XLOOKUP(Table4[[#This Row],[CustomerID]],Customers!A:A,Customers!D:D, "Not Found")</f>
        <v>F</v>
      </c>
      <c r="U2942" s="6">
        <f>_xlfn.XLOOKUP(Table4[[#This Row],[CustomerID]],Customers!A:A,Customers!E:E, "Not Found")</f>
        <v>31092</v>
      </c>
      <c r="V2942">
        <f ca="1">DATEDIF(Table4[[#This Row],[CustomerBirthday]], TODAY(), "Y")</f>
        <v>41</v>
      </c>
      <c r="W2942" t="str" cm="1">
        <f t="array" aca="1" ref="W2942" ca="1">_xlfn.IFS(Table4[[#This Row],[Age]]&lt;25, "Under 25",Table4[[#This Row],[Age]]=34, "25-34", Table4[[#This Row],[Age]]&lt;=49, "35-49", Table4[[#This Row],[Age]]&lt;=64, "50-64", Table4[[#This Row],[Age]]&gt;=65, "65+")</f>
        <v>35-49</v>
      </c>
      <c r="X2942" t="str">
        <f>_xlfn.XLOOKUP(Table4[[#This Row],[StoreID]],Stores!A:A,Stores!B:B, "Not found")</f>
        <v>MegaMart Peckmouth</v>
      </c>
      <c r="Y2942" t="str">
        <f>_xlfn.XLOOKUP(Table4[[#This Row],[StoreID]],Stores!A:A,Stores!C:C, "Not Found")</f>
        <v>Peckmouth</v>
      </c>
      <c r="Z2942" t="str">
        <f>_xlfn.XLOOKUP(Table4[[#This Row],[StoreID]],Stores!A:A,Stores!D:D, "Not Found")</f>
        <v>East</v>
      </c>
    </row>
    <row r="2943" spans="1:26">
      <c r="A2943" t="s">
        <v>3809</v>
      </c>
      <c r="B2943" s="1">
        <v>45223</v>
      </c>
      <c r="C2943" t="s">
        <v>643</v>
      </c>
      <c r="D2943" t="s">
        <v>778</v>
      </c>
      <c r="E2943" t="s">
        <v>846</v>
      </c>
      <c r="F2943">
        <v>5</v>
      </c>
      <c r="G2943">
        <v>0.05</v>
      </c>
      <c r="H2943" t="s">
        <v>871</v>
      </c>
      <c r="I2943" s="4">
        <f>Table4[[#This Row],[Quantity]]*Table4[[#This Row],[UnitPrice]]</f>
        <v>5078.8</v>
      </c>
      <c r="J2943" s="4">
        <f>Table4[[#This Row],[Gross Revenue]]*(1-Table4[[#This Row],[Discount]])</f>
        <v>4824.8599999999997</v>
      </c>
      <c r="K2943" s="4">
        <f>Table4[[#This Row],[Quantity]]*Table4[[#This Row],[CostPrice]]</f>
        <v>2922</v>
      </c>
      <c r="L2943" s="4">
        <f>Table4[[#This Row],[Net Revenue]]-Table4[[#This Row],[Total Cost]]</f>
        <v>1902.8599999999997</v>
      </c>
      <c r="M2943" t="str">
        <f>_xlfn.XLOOKUP(Table4[[#This Row],[ProductID]], Products!A:A,Products!B:B, "Not Found")</f>
        <v>Behavior Dairy</v>
      </c>
      <c r="N2943" t="str">
        <f>TEXT(Table4[[#This Row],[Date]], "mmm")</f>
        <v>Oct</v>
      </c>
      <c r="O2943" t="str">
        <f>TEXT(Table4[[#This Row],[Date]], "yyyy")</f>
        <v>2023</v>
      </c>
      <c r="P2943" t="str">
        <f>_xlfn.XLOOKUP(Table4[[#This Row],[ProductID]],Products!A:A,Products!C:C, "Not Found")</f>
        <v>Groceries</v>
      </c>
      <c r="Q2943" t="str">
        <f>_xlfn.XLOOKUP(Table4[[#This Row],[ProductID]],Products!A:A,Products!D:D,"Not Found")</f>
        <v>Dairy</v>
      </c>
      <c r="R2943">
        <f>_xlfn.XLOOKUP(Table4[[#This Row],[ProductID]],Products!A:A,Products!E:E,"Not Found")</f>
        <v>1015.76</v>
      </c>
      <c r="S2943">
        <f>_xlfn.XLOOKUP(Table4[[#This Row],[ProductID]],Products!A:A,Products!F:F, "Not Found")</f>
        <v>584.4</v>
      </c>
      <c r="T2943" t="str">
        <f>_xlfn.XLOOKUP(Table4[[#This Row],[CustomerID]],Customers!A:A,Customers!D:D, "Not Found")</f>
        <v>M</v>
      </c>
      <c r="U2943" s="6">
        <f>_xlfn.XLOOKUP(Table4[[#This Row],[CustomerID]],Customers!A:A,Customers!E:E, "Not Found")</f>
        <v>38193</v>
      </c>
      <c r="V2943">
        <f ca="1">DATEDIF(Table4[[#This Row],[CustomerBirthday]], TODAY(), "Y")</f>
        <v>22</v>
      </c>
      <c r="W2943" t="str" cm="1">
        <f t="array" aca="1" ref="W2943" ca="1">_xlfn.IFS(Table4[[#This Row],[Age]]&lt;25, "Under 25",Table4[[#This Row],[Age]]=34, "25-34", Table4[[#This Row],[Age]]&lt;=49, "35-49", Table4[[#This Row],[Age]]&lt;=64, "50-64", Table4[[#This Row],[Age]]&gt;=65, "65+")</f>
        <v>Under 25</v>
      </c>
      <c r="X2943" t="str">
        <f>_xlfn.XLOOKUP(Table4[[#This Row],[StoreID]],Stores!A:A,Stores!B:B, "Not found")</f>
        <v>MegaMart Johnmouth</v>
      </c>
      <c r="Y2943" t="str">
        <f>_xlfn.XLOOKUP(Table4[[#This Row],[StoreID]],Stores!A:A,Stores!C:C, "Not Found")</f>
        <v>Johnmouth</v>
      </c>
      <c r="Z2943" t="str">
        <f>_xlfn.XLOOKUP(Table4[[#This Row],[StoreID]],Stores!A:A,Stores!D:D, "Not Found")</f>
        <v>East</v>
      </c>
    </row>
    <row r="2944" spans="1:26">
      <c r="A2944" t="s">
        <v>3810</v>
      </c>
      <c r="B2944" s="1">
        <v>45301</v>
      </c>
      <c r="C2944" t="s">
        <v>464</v>
      </c>
      <c r="D2944" t="s">
        <v>755</v>
      </c>
      <c r="E2944" t="s">
        <v>846</v>
      </c>
      <c r="F2944">
        <v>4</v>
      </c>
      <c r="G2944">
        <v>0</v>
      </c>
      <c r="H2944" t="s">
        <v>865</v>
      </c>
      <c r="I2944" s="4">
        <f>Table4[[#This Row],[Quantity]]*Table4[[#This Row],[UnitPrice]]</f>
        <v>7435</v>
      </c>
      <c r="J2944" s="4">
        <f>Table4[[#This Row],[Gross Revenue]]*(1-Table4[[#This Row],[Discount]])</f>
        <v>7435</v>
      </c>
      <c r="K2944" s="4">
        <f>Table4[[#This Row],[Quantity]]*Table4[[#This Row],[CostPrice]]</f>
        <v>5804.64</v>
      </c>
      <c r="L2944" s="4">
        <f>Table4[[#This Row],[Net Revenue]]-Table4[[#This Row],[Total Cost]]</f>
        <v>1630.3599999999997</v>
      </c>
      <c r="M2944" t="str">
        <f>_xlfn.XLOOKUP(Table4[[#This Row],[ProductID]], Products!A:A,Products!B:B, "Not Found")</f>
        <v>House Accessories</v>
      </c>
      <c r="N2944" t="str">
        <f>TEXT(Table4[[#This Row],[Date]], "mmm")</f>
        <v>Jan</v>
      </c>
      <c r="O2944" t="str">
        <f>TEXT(Table4[[#This Row],[Date]], "yyyy")</f>
        <v>2024</v>
      </c>
      <c r="P2944" t="str">
        <f>_xlfn.XLOOKUP(Table4[[#This Row],[ProductID]],Products!A:A,Products!C:C, "Not Found")</f>
        <v>Fashion</v>
      </c>
      <c r="Q2944" t="str">
        <f>_xlfn.XLOOKUP(Table4[[#This Row],[ProductID]],Products!A:A,Products!D:D,"Not Found")</f>
        <v>Accessories</v>
      </c>
      <c r="R2944">
        <f>_xlfn.XLOOKUP(Table4[[#This Row],[ProductID]],Products!A:A,Products!E:E,"Not Found")</f>
        <v>1858.75</v>
      </c>
      <c r="S2944">
        <f>_xlfn.XLOOKUP(Table4[[#This Row],[ProductID]],Products!A:A,Products!F:F, "Not Found")</f>
        <v>1451.16</v>
      </c>
      <c r="T2944" t="str">
        <f>_xlfn.XLOOKUP(Table4[[#This Row],[CustomerID]],Customers!A:A,Customers!D:D, "Not Found")</f>
        <v>M</v>
      </c>
      <c r="U2944" s="6">
        <f>_xlfn.XLOOKUP(Table4[[#This Row],[CustomerID]],Customers!A:A,Customers!E:E, "Not Found")</f>
        <v>29315</v>
      </c>
      <c r="V2944">
        <f ca="1">DATEDIF(Table4[[#This Row],[CustomerBirthday]], TODAY(), "Y")</f>
        <v>46</v>
      </c>
      <c r="W2944" t="str" cm="1">
        <f t="array" aca="1" ref="W2944" ca="1">_xlfn.IFS(Table4[[#This Row],[Age]]&lt;25, "Under 25",Table4[[#This Row],[Age]]=34, "25-34", Table4[[#This Row],[Age]]&lt;=49, "35-49", Table4[[#This Row],[Age]]&lt;=64, "50-64", Table4[[#This Row],[Age]]&gt;=65, "65+")</f>
        <v>35-49</v>
      </c>
      <c r="X2944" t="str">
        <f>_xlfn.XLOOKUP(Table4[[#This Row],[StoreID]],Stores!A:A,Stores!B:B, "Not found")</f>
        <v>MegaMart Johnmouth</v>
      </c>
      <c r="Y2944" t="str">
        <f>_xlfn.XLOOKUP(Table4[[#This Row],[StoreID]],Stores!A:A,Stores!C:C, "Not Found")</f>
        <v>Johnmouth</v>
      </c>
      <c r="Z2944" t="str">
        <f>_xlfn.XLOOKUP(Table4[[#This Row],[StoreID]],Stores!A:A,Stores!D:D, "Not Found")</f>
        <v>East</v>
      </c>
    </row>
    <row r="2945" spans="1:26">
      <c r="A2945" t="s">
        <v>3811</v>
      </c>
      <c r="B2945" s="1">
        <v>45468</v>
      </c>
      <c r="C2945" t="s">
        <v>480</v>
      </c>
      <c r="D2945" t="s">
        <v>784</v>
      </c>
      <c r="E2945" t="s">
        <v>831</v>
      </c>
      <c r="F2945">
        <v>4</v>
      </c>
      <c r="G2945">
        <v>0.05</v>
      </c>
      <c r="H2945" t="s">
        <v>865</v>
      </c>
      <c r="I2945" s="4">
        <f>Table4[[#This Row],[Quantity]]*Table4[[#This Row],[UnitPrice]]</f>
        <v>5940.2</v>
      </c>
      <c r="J2945" s="4">
        <f>Table4[[#This Row],[Gross Revenue]]*(1-Table4[[#This Row],[Discount]])</f>
        <v>5643.19</v>
      </c>
      <c r="K2945" s="4">
        <f>Table4[[#This Row],[Quantity]]*Table4[[#This Row],[CostPrice]]</f>
        <v>3953.24</v>
      </c>
      <c r="L2945" s="4">
        <f>Table4[[#This Row],[Net Revenue]]-Table4[[#This Row],[Total Cost]]</f>
        <v>1689.9499999999998</v>
      </c>
      <c r="M2945" t="str">
        <f>_xlfn.XLOOKUP(Table4[[#This Row],[ProductID]], Products!A:A,Products!B:B, "Not Found")</f>
        <v>Road Clothing</v>
      </c>
      <c r="N2945" t="str">
        <f>TEXT(Table4[[#This Row],[Date]], "mmm")</f>
        <v>Jun</v>
      </c>
      <c r="O2945" t="str">
        <f>TEXT(Table4[[#This Row],[Date]], "yyyy")</f>
        <v>2024</v>
      </c>
      <c r="P2945" t="str">
        <f>_xlfn.XLOOKUP(Table4[[#This Row],[ProductID]],Products!A:A,Products!C:C, "Not Found")</f>
        <v>Fashion</v>
      </c>
      <c r="Q2945" t="str">
        <f>_xlfn.XLOOKUP(Table4[[#This Row],[ProductID]],Products!A:A,Products!D:D,"Not Found")</f>
        <v>Clothing</v>
      </c>
      <c r="R2945">
        <f>_xlfn.XLOOKUP(Table4[[#This Row],[ProductID]],Products!A:A,Products!E:E,"Not Found")</f>
        <v>1485.05</v>
      </c>
      <c r="S2945">
        <f>_xlfn.XLOOKUP(Table4[[#This Row],[ProductID]],Products!A:A,Products!F:F, "Not Found")</f>
        <v>988.31</v>
      </c>
      <c r="T2945" t="str">
        <f>_xlfn.XLOOKUP(Table4[[#This Row],[CustomerID]],Customers!A:A,Customers!D:D, "Not Found")</f>
        <v>M</v>
      </c>
      <c r="U2945" s="6">
        <f>_xlfn.XLOOKUP(Table4[[#This Row],[CustomerID]],Customers!A:A,Customers!E:E, "Not Found")</f>
        <v>35356</v>
      </c>
      <c r="V2945">
        <f ca="1">DATEDIF(Table4[[#This Row],[CustomerBirthday]], TODAY(), "Y")</f>
        <v>29</v>
      </c>
      <c r="W2945" t="str" cm="1">
        <f t="array" aca="1" ref="W2945" ca="1">_xlfn.IFS(Table4[[#This Row],[Age]]&lt;25, "Under 25",Table4[[#This Row],[Age]]=34, "25-34", Table4[[#This Row],[Age]]&lt;=49, "35-49", Table4[[#This Row],[Age]]&lt;=64, "50-64", Table4[[#This Row],[Age]]&gt;=65, "65+")</f>
        <v>35-49</v>
      </c>
      <c r="X2945" t="str">
        <f>_xlfn.XLOOKUP(Table4[[#This Row],[StoreID]],Stores!A:A,Stores!B:B, "Not found")</f>
        <v>MegaMart Jimenezborough</v>
      </c>
      <c r="Y2945" t="str">
        <f>_xlfn.XLOOKUP(Table4[[#This Row],[StoreID]],Stores!A:A,Stores!C:C, "Not Found")</f>
        <v>Jimenezborough</v>
      </c>
      <c r="Z2945" t="str">
        <f>_xlfn.XLOOKUP(Table4[[#This Row],[StoreID]],Stores!A:A,Stores!D:D, "Not Found")</f>
        <v>South</v>
      </c>
    </row>
    <row r="2946" spans="1:26">
      <c r="A2946" t="s">
        <v>3812</v>
      </c>
      <c r="B2946" s="1">
        <v>45680</v>
      </c>
      <c r="C2946" t="s">
        <v>85</v>
      </c>
      <c r="D2946" t="s">
        <v>788</v>
      </c>
      <c r="E2946" t="s">
        <v>846</v>
      </c>
      <c r="F2946">
        <v>4</v>
      </c>
      <c r="G2946">
        <v>0.15</v>
      </c>
      <c r="H2946" t="s">
        <v>865</v>
      </c>
      <c r="I2946" s="4">
        <f>Table4[[#This Row],[Quantity]]*Table4[[#This Row],[UnitPrice]]</f>
        <v>4382.88</v>
      </c>
      <c r="J2946" s="4">
        <f>Table4[[#This Row],[Gross Revenue]]*(1-Table4[[#This Row],[Discount]])</f>
        <v>3725.4479999999999</v>
      </c>
      <c r="K2946" s="4">
        <f>Table4[[#This Row],[Quantity]]*Table4[[#This Row],[CostPrice]]</f>
        <v>3288.8</v>
      </c>
      <c r="L2946" s="4">
        <f>Table4[[#This Row],[Net Revenue]]-Table4[[#This Row],[Total Cost]]</f>
        <v>436.64799999999968</v>
      </c>
      <c r="M2946" t="str">
        <f>_xlfn.XLOOKUP(Table4[[#This Row],[ProductID]], Products!A:A,Products!B:B, "Not Found")</f>
        <v>Foot Snacks</v>
      </c>
      <c r="N2946" t="str">
        <f>TEXT(Table4[[#This Row],[Date]], "mmm")</f>
        <v>Jan</v>
      </c>
      <c r="O2946" t="str">
        <f>TEXT(Table4[[#This Row],[Date]], "yyyy")</f>
        <v>2025</v>
      </c>
      <c r="P2946" t="str">
        <f>_xlfn.XLOOKUP(Table4[[#This Row],[ProductID]],Products!A:A,Products!C:C, "Not Found")</f>
        <v>Groceries</v>
      </c>
      <c r="Q2946" t="str">
        <f>_xlfn.XLOOKUP(Table4[[#This Row],[ProductID]],Products!A:A,Products!D:D,"Not Found")</f>
        <v>Snacks</v>
      </c>
      <c r="R2946">
        <f>_xlfn.XLOOKUP(Table4[[#This Row],[ProductID]],Products!A:A,Products!E:E,"Not Found")</f>
        <v>1095.72</v>
      </c>
      <c r="S2946">
        <f>_xlfn.XLOOKUP(Table4[[#This Row],[ProductID]],Products!A:A,Products!F:F, "Not Found")</f>
        <v>822.2</v>
      </c>
      <c r="T2946" t="str">
        <f>_xlfn.XLOOKUP(Table4[[#This Row],[CustomerID]],Customers!A:A,Customers!D:D, "Not Found")</f>
        <v>M</v>
      </c>
      <c r="U2946" s="6">
        <f>_xlfn.XLOOKUP(Table4[[#This Row],[CustomerID]],Customers!A:A,Customers!E:E, "Not Found")</f>
        <v>34290</v>
      </c>
      <c r="V2946">
        <f ca="1">DATEDIF(Table4[[#This Row],[CustomerBirthday]], TODAY(), "Y")</f>
        <v>32</v>
      </c>
      <c r="W2946" t="str" cm="1">
        <f t="array" aca="1" ref="W2946" ca="1">_xlfn.IFS(Table4[[#This Row],[Age]]&lt;25, "Under 25",Table4[[#This Row],[Age]]=34, "25-34", Table4[[#This Row],[Age]]&lt;=49, "35-49", Table4[[#This Row],[Age]]&lt;=64, "50-64", Table4[[#This Row],[Age]]&gt;=65, "65+")</f>
        <v>35-49</v>
      </c>
      <c r="X2946" t="str">
        <f>_xlfn.XLOOKUP(Table4[[#This Row],[StoreID]],Stores!A:A,Stores!B:B, "Not found")</f>
        <v>MegaMart Johnmouth</v>
      </c>
      <c r="Y2946" t="str">
        <f>_xlfn.XLOOKUP(Table4[[#This Row],[StoreID]],Stores!A:A,Stores!C:C, "Not Found")</f>
        <v>Johnmouth</v>
      </c>
      <c r="Z2946" t="str">
        <f>_xlfn.XLOOKUP(Table4[[#This Row],[StoreID]],Stores!A:A,Stores!D:D, "Not Found")</f>
        <v>East</v>
      </c>
    </row>
    <row r="2947" spans="1:26">
      <c r="A2947" t="s">
        <v>3813</v>
      </c>
      <c r="B2947" s="1">
        <v>45283</v>
      </c>
      <c r="C2947" t="s">
        <v>74</v>
      </c>
      <c r="D2947" t="s">
        <v>812</v>
      </c>
      <c r="E2947" t="s">
        <v>842</v>
      </c>
      <c r="F2947">
        <v>4</v>
      </c>
      <c r="G2947">
        <v>0.05</v>
      </c>
      <c r="H2947" t="s">
        <v>865</v>
      </c>
      <c r="I2947" s="4">
        <f>Table4[[#This Row],[Quantity]]*Table4[[#This Row],[UnitPrice]]</f>
        <v>2257.6799999999998</v>
      </c>
      <c r="J2947" s="4">
        <f>Table4[[#This Row],[Gross Revenue]]*(1-Table4[[#This Row],[Discount]])</f>
        <v>2144.7959999999998</v>
      </c>
      <c r="K2947" s="4">
        <f>Table4[[#This Row],[Quantity]]*Table4[[#This Row],[CostPrice]]</f>
        <v>1175.8399999999999</v>
      </c>
      <c r="L2947" s="4">
        <f>Table4[[#This Row],[Net Revenue]]-Table4[[#This Row],[Total Cost]]</f>
        <v>968.9559999999999</v>
      </c>
      <c r="M2947" t="str">
        <f>_xlfn.XLOOKUP(Table4[[#This Row],[ProductID]], Products!A:A,Products!B:B, "Not Found")</f>
        <v>Soon Accessories</v>
      </c>
      <c r="N2947" t="str">
        <f>TEXT(Table4[[#This Row],[Date]], "mmm")</f>
        <v>Dec</v>
      </c>
      <c r="O2947" t="str">
        <f>TEXT(Table4[[#This Row],[Date]], "yyyy")</f>
        <v>2023</v>
      </c>
      <c r="P2947" t="str">
        <f>_xlfn.XLOOKUP(Table4[[#This Row],[ProductID]],Products!A:A,Products!C:C, "Not Found")</f>
        <v>Fashion</v>
      </c>
      <c r="Q2947" t="str">
        <f>_xlfn.XLOOKUP(Table4[[#This Row],[ProductID]],Products!A:A,Products!D:D,"Not Found")</f>
        <v>Accessories</v>
      </c>
      <c r="R2947">
        <f>_xlfn.XLOOKUP(Table4[[#This Row],[ProductID]],Products!A:A,Products!E:E,"Not Found")</f>
        <v>564.41999999999996</v>
      </c>
      <c r="S2947">
        <f>_xlfn.XLOOKUP(Table4[[#This Row],[ProductID]],Products!A:A,Products!F:F, "Not Found")</f>
        <v>293.95999999999998</v>
      </c>
      <c r="T2947" t="str">
        <f>_xlfn.XLOOKUP(Table4[[#This Row],[CustomerID]],Customers!A:A,Customers!D:D, "Not Found")</f>
        <v>M</v>
      </c>
      <c r="U2947" s="6">
        <f>_xlfn.XLOOKUP(Table4[[#This Row],[CustomerID]],Customers!A:A,Customers!E:E, "Not Found")</f>
        <v>34565</v>
      </c>
      <c r="V2947">
        <f ca="1">DATEDIF(Table4[[#This Row],[CustomerBirthday]], TODAY(), "Y")</f>
        <v>31</v>
      </c>
      <c r="W2947" t="str" cm="1">
        <f t="array" aca="1" ref="W2947" ca="1">_xlfn.IFS(Table4[[#This Row],[Age]]&lt;25, "Under 25",Table4[[#This Row],[Age]]=34, "25-34", Table4[[#This Row],[Age]]&lt;=49, "35-49", Table4[[#This Row],[Age]]&lt;=64, "50-64", Table4[[#This Row],[Age]]&gt;=65, "65+")</f>
        <v>35-49</v>
      </c>
      <c r="X2947" t="str">
        <f>_xlfn.XLOOKUP(Table4[[#This Row],[StoreID]],Stores!A:A,Stores!B:B, "Not found")</f>
        <v>MegaMart Brianahaven</v>
      </c>
      <c r="Y2947" t="str">
        <f>_xlfn.XLOOKUP(Table4[[#This Row],[StoreID]],Stores!A:A,Stores!C:C, "Not Found")</f>
        <v>Brianahaven</v>
      </c>
      <c r="Z2947" t="str">
        <f>_xlfn.XLOOKUP(Table4[[#This Row],[StoreID]],Stores!A:A,Stores!D:D, "Not Found")</f>
        <v>North</v>
      </c>
    </row>
    <row r="2948" spans="1:26">
      <c r="A2948" t="s">
        <v>3814</v>
      </c>
      <c r="B2948" s="1">
        <v>45211</v>
      </c>
      <c r="C2948" t="s">
        <v>647</v>
      </c>
      <c r="D2948" t="s">
        <v>761</v>
      </c>
      <c r="E2948" t="s">
        <v>835</v>
      </c>
      <c r="F2948">
        <v>3</v>
      </c>
      <c r="G2948">
        <v>0</v>
      </c>
      <c r="H2948" t="s">
        <v>868</v>
      </c>
      <c r="I2948" s="4">
        <f>Table4[[#This Row],[Quantity]]*Table4[[#This Row],[UnitPrice]]</f>
        <v>5288.76</v>
      </c>
      <c r="J2948" s="4">
        <f>Table4[[#This Row],[Gross Revenue]]*(1-Table4[[#This Row],[Discount]])</f>
        <v>5288.76</v>
      </c>
      <c r="K2948" s="4">
        <f>Table4[[#This Row],[Quantity]]*Table4[[#This Row],[CostPrice]]</f>
        <v>4039.44</v>
      </c>
      <c r="L2948" s="4">
        <f>Table4[[#This Row],[Net Revenue]]-Table4[[#This Row],[Total Cost]]</f>
        <v>1249.3200000000002</v>
      </c>
      <c r="M2948" t="str">
        <f>_xlfn.XLOOKUP(Table4[[#This Row],[ProductID]], Products!A:A,Products!B:B, "Not Found")</f>
        <v>Traditional Laptop</v>
      </c>
      <c r="N2948" t="str">
        <f>TEXT(Table4[[#This Row],[Date]], "mmm")</f>
        <v>Oct</v>
      </c>
      <c r="O2948" t="str">
        <f>TEXT(Table4[[#This Row],[Date]], "yyyy")</f>
        <v>2023</v>
      </c>
      <c r="P2948" t="str">
        <f>_xlfn.XLOOKUP(Table4[[#This Row],[ProductID]],Products!A:A,Products!C:C, "Not Found")</f>
        <v>Electronics</v>
      </c>
      <c r="Q2948" t="str">
        <f>_xlfn.XLOOKUP(Table4[[#This Row],[ProductID]],Products!A:A,Products!D:D,"Not Found")</f>
        <v>Laptop</v>
      </c>
      <c r="R2948">
        <f>_xlfn.XLOOKUP(Table4[[#This Row],[ProductID]],Products!A:A,Products!E:E,"Not Found")</f>
        <v>1762.92</v>
      </c>
      <c r="S2948">
        <f>_xlfn.XLOOKUP(Table4[[#This Row],[ProductID]],Products!A:A,Products!F:F, "Not Found")</f>
        <v>1346.48</v>
      </c>
      <c r="T2948" t="str">
        <f>_xlfn.XLOOKUP(Table4[[#This Row],[CustomerID]],Customers!A:A,Customers!D:D, "Not Found")</f>
        <v>M</v>
      </c>
      <c r="U2948" s="6">
        <f>_xlfn.XLOOKUP(Table4[[#This Row],[CustomerID]],Customers!A:A,Customers!E:E, "Not Found")</f>
        <v>33196</v>
      </c>
      <c r="V2948">
        <f ca="1">DATEDIF(Table4[[#This Row],[CustomerBirthday]], TODAY(), "Y")</f>
        <v>35</v>
      </c>
      <c r="W2948" t="str" cm="1">
        <f t="array" aca="1" ref="W2948" ca="1">_xlfn.IFS(Table4[[#This Row],[Age]]&lt;25, "Under 25",Table4[[#This Row],[Age]]=34, "25-34", Table4[[#This Row],[Age]]&lt;=49, "35-49", Table4[[#This Row],[Age]]&lt;=64, "50-64", Table4[[#This Row],[Age]]&gt;=65, "65+")</f>
        <v>35-49</v>
      </c>
      <c r="X2948" t="str">
        <f>_xlfn.XLOOKUP(Table4[[#This Row],[StoreID]],Stores!A:A,Stores!B:B, "Not found")</f>
        <v>MegaMart Peckmouth</v>
      </c>
      <c r="Y2948" t="str">
        <f>_xlfn.XLOOKUP(Table4[[#This Row],[StoreID]],Stores!A:A,Stores!C:C, "Not Found")</f>
        <v>Peckmouth</v>
      </c>
      <c r="Z2948" t="str">
        <f>_xlfn.XLOOKUP(Table4[[#This Row],[StoreID]],Stores!A:A,Stores!D:D, "Not Found")</f>
        <v>East</v>
      </c>
    </row>
    <row r="2949" spans="1:26">
      <c r="A2949" t="s">
        <v>3815</v>
      </c>
      <c r="B2949" s="1">
        <v>45374</v>
      </c>
      <c r="C2949" t="s">
        <v>243</v>
      </c>
      <c r="D2949" t="s">
        <v>711</v>
      </c>
      <c r="E2949" t="s">
        <v>835</v>
      </c>
      <c r="F2949">
        <v>1</v>
      </c>
      <c r="G2949">
        <v>0.1</v>
      </c>
      <c r="H2949" t="s">
        <v>865</v>
      </c>
      <c r="I2949" s="4">
        <f>Table4[[#This Row],[Quantity]]*Table4[[#This Row],[UnitPrice]]</f>
        <v>1673.69</v>
      </c>
      <c r="J2949" s="4">
        <f>Table4[[#This Row],[Gross Revenue]]*(1-Table4[[#This Row],[Discount]])</f>
        <v>1506.3210000000001</v>
      </c>
      <c r="K2949" s="4">
        <f>Table4[[#This Row],[Quantity]]*Table4[[#This Row],[CostPrice]]</f>
        <v>1323.38</v>
      </c>
      <c r="L2949" s="4">
        <f>Table4[[#This Row],[Net Revenue]]-Table4[[#This Row],[Total Cost]]</f>
        <v>182.94100000000003</v>
      </c>
      <c r="M2949" t="str">
        <f>_xlfn.XLOOKUP(Table4[[#This Row],[ProductID]], Products!A:A,Products!B:B, "Not Found")</f>
        <v>Like Camera</v>
      </c>
      <c r="N2949" t="str">
        <f>TEXT(Table4[[#This Row],[Date]], "mmm")</f>
        <v>Mar</v>
      </c>
      <c r="O2949" t="str">
        <f>TEXT(Table4[[#This Row],[Date]], "yyyy")</f>
        <v>2024</v>
      </c>
      <c r="P2949" t="str">
        <f>_xlfn.XLOOKUP(Table4[[#This Row],[ProductID]],Products!A:A,Products!C:C, "Not Found")</f>
        <v>Electronics</v>
      </c>
      <c r="Q2949" t="str">
        <f>_xlfn.XLOOKUP(Table4[[#This Row],[ProductID]],Products!A:A,Products!D:D,"Not Found")</f>
        <v>Camera</v>
      </c>
      <c r="R2949">
        <f>_xlfn.XLOOKUP(Table4[[#This Row],[ProductID]],Products!A:A,Products!E:E,"Not Found")</f>
        <v>1673.69</v>
      </c>
      <c r="S2949">
        <f>_xlfn.XLOOKUP(Table4[[#This Row],[ProductID]],Products!A:A,Products!F:F, "Not Found")</f>
        <v>1323.38</v>
      </c>
      <c r="T2949" t="str">
        <f>_xlfn.XLOOKUP(Table4[[#This Row],[CustomerID]],Customers!A:A,Customers!D:D, "Not Found")</f>
        <v>F</v>
      </c>
      <c r="U2949" s="6">
        <f>_xlfn.XLOOKUP(Table4[[#This Row],[CustomerID]],Customers!A:A,Customers!E:E, "Not Found")</f>
        <v>26908</v>
      </c>
      <c r="V2949">
        <f ca="1">DATEDIF(Table4[[#This Row],[CustomerBirthday]], TODAY(), "Y")</f>
        <v>52</v>
      </c>
      <c r="W2949" t="str" cm="1">
        <f t="array" aca="1" ref="W2949" ca="1">_xlfn.IFS(Table4[[#This Row],[Age]]&lt;25, "Under 25",Table4[[#This Row],[Age]]=34, "25-34", Table4[[#This Row],[Age]]&lt;=49, "35-49", Table4[[#This Row],[Age]]&lt;=64, "50-64", Table4[[#This Row],[Age]]&gt;=65, "65+")</f>
        <v>50-64</v>
      </c>
      <c r="X2949" t="str">
        <f>_xlfn.XLOOKUP(Table4[[#This Row],[StoreID]],Stores!A:A,Stores!B:B, "Not found")</f>
        <v>MegaMart Peckmouth</v>
      </c>
      <c r="Y2949" t="str">
        <f>_xlfn.XLOOKUP(Table4[[#This Row],[StoreID]],Stores!A:A,Stores!C:C, "Not Found")</f>
        <v>Peckmouth</v>
      </c>
      <c r="Z2949" t="str">
        <f>_xlfn.XLOOKUP(Table4[[#This Row],[StoreID]],Stores!A:A,Stores!D:D, "Not Found")</f>
        <v>East</v>
      </c>
    </row>
    <row r="2950" spans="1:26">
      <c r="A2950" t="s">
        <v>3816</v>
      </c>
      <c r="B2950" s="1">
        <v>45288</v>
      </c>
      <c r="C2950" t="s">
        <v>570</v>
      </c>
      <c r="D2950" t="s">
        <v>755</v>
      </c>
      <c r="E2950" t="s">
        <v>842</v>
      </c>
      <c r="F2950">
        <v>5</v>
      </c>
      <c r="G2950">
        <v>0.05</v>
      </c>
      <c r="H2950" t="s">
        <v>865</v>
      </c>
      <c r="I2950" s="4">
        <f>Table4[[#This Row],[Quantity]]*Table4[[#This Row],[UnitPrice]]</f>
        <v>9293.75</v>
      </c>
      <c r="J2950" s="4">
        <f>Table4[[#This Row],[Gross Revenue]]*(1-Table4[[#This Row],[Discount]])</f>
        <v>8829.0625</v>
      </c>
      <c r="K2950" s="4">
        <f>Table4[[#This Row],[Quantity]]*Table4[[#This Row],[CostPrice]]</f>
        <v>7255.8</v>
      </c>
      <c r="L2950" s="4">
        <f>Table4[[#This Row],[Net Revenue]]-Table4[[#This Row],[Total Cost]]</f>
        <v>1573.2624999999998</v>
      </c>
      <c r="M2950" t="str">
        <f>_xlfn.XLOOKUP(Table4[[#This Row],[ProductID]], Products!A:A,Products!B:B, "Not Found")</f>
        <v>House Accessories</v>
      </c>
      <c r="N2950" t="str">
        <f>TEXT(Table4[[#This Row],[Date]], "mmm")</f>
        <v>Dec</v>
      </c>
      <c r="O2950" t="str">
        <f>TEXT(Table4[[#This Row],[Date]], "yyyy")</f>
        <v>2023</v>
      </c>
      <c r="P2950" t="str">
        <f>_xlfn.XLOOKUP(Table4[[#This Row],[ProductID]],Products!A:A,Products!C:C, "Not Found")</f>
        <v>Fashion</v>
      </c>
      <c r="Q2950" t="str">
        <f>_xlfn.XLOOKUP(Table4[[#This Row],[ProductID]],Products!A:A,Products!D:D,"Not Found")</f>
        <v>Accessories</v>
      </c>
      <c r="R2950">
        <f>_xlfn.XLOOKUP(Table4[[#This Row],[ProductID]],Products!A:A,Products!E:E,"Not Found")</f>
        <v>1858.75</v>
      </c>
      <c r="S2950">
        <f>_xlfn.XLOOKUP(Table4[[#This Row],[ProductID]],Products!A:A,Products!F:F, "Not Found")</f>
        <v>1451.16</v>
      </c>
      <c r="T2950" t="str">
        <f>_xlfn.XLOOKUP(Table4[[#This Row],[CustomerID]],Customers!A:A,Customers!D:D, "Not Found")</f>
        <v>M</v>
      </c>
      <c r="U2950" s="6">
        <f>_xlfn.XLOOKUP(Table4[[#This Row],[CustomerID]],Customers!A:A,Customers!E:E, "Not Found")</f>
        <v>33160</v>
      </c>
      <c r="V2950">
        <f ca="1">DATEDIF(Table4[[#This Row],[CustomerBirthday]], TODAY(), "Y")</f>
        <v>35</v>
      </c>
      <c r="W2950" t="str" cm="1">
        <f t="array" aca="1" ref="W2950" ca="1">_xlfn.IFS(Table4[[#This Row],[Age]]&lt;25, "Under 25",Table4[[#This Row],[Age]]=34, "25-34", Table4[[#This Row],[Age]]&lt;=49, "35-49", Table4[[#This Row],[Age]]&lt;=64, "50-64", Table4[[#This Row],[Age]]&gt;=65, "65+")</f>
        <v>35-49</v>
      </c>
      <c r="X2950" t="str">
        <f>_xlfn.XLOOKUP(Table4[[#This Row],[StoreID]],Stores!A:A,Stores!B:B, "Not found")</f>
        <v>MegaMart Brianahaven</v>
      </c>
      <c r="Y2950" t="str">
        <f>_xlfn.XLOOKUP(Table4[[#This Row],[StoreID]],Stores!A:A,Stores!C:C, "Not Found")</f>
        <v>Brianahaven</v>
      </c>
      <c r="Z2950" t="str">
        <f>_xlfn.XLOOKUP(Table4[[#This Row],[StoreID]],Stores!A:A,Stores!D:D, "Not Found")</f>
        <v>North</v>
      </c>
    </row>
    <row r="2951" spans="1:26">
      <c r="A2951" t="s">
        <v>3817</v>
      </c>
      <c r="B2951" s="1">
        <v>45508</v>
      </c>
      <c r="C2951" t="s">
        <v>310</v>
      </c>
      <c r="D2951" t="s">
        <v>816</v>
      </c>
      <c r="E2951" t="s">
        <v>842</v>
      </c>
      <c r="F2951">
        <v>3</v>
      </c>
      <c r="G2951">
        <v>0.05</v>
      </c>
      <c r="H2951" t="s">
        <v>871</v>
      </c>
      <c r="I2951" s="4">
        <f>Table4[[#This Row],[Quantity]]*Table4[[#This Row],[UnitPrice]]</f>
        <v>5637.24</v>
      </c>
      <c r="J2951" s="4">
        <f>Table4[[#This Row],[Gross Revenue]]*(1-Table4[[#This Row],[Discount]])</f>
        <v>5355.3779999999997</v>
      </c>
      <c r="K2951" s="4">
        <f>Table4[[#This Row],[Quantity]]*Table4[[#This Row],[CostPrice]]</f>
        <v>3013.68</v>
      </c>
      <c r="L2951" s="4">
        <f>Table4[[#This Row],[Net Revenue]]-Table4[[#This Row],[Total Cost]]</f>
        <v>2341.6979999999999</v>
      </c>
      <c r="M2951" t="str">
        <f>_xlfn.XLOOKUP(Table4[[#This Row],[ProductID]], Products!A:A,Products!B:B, "Not Found")</f>
        <v>Set Dairy</v>
      </c>
      <c r="N2951" t="str">
        <f>TEXT(Table4[[#This Row],[Date]], "mmm")</f>
        <v>Aug</v>
      </c>
      <c r="O2951" t="str">
        <f>TEXT(Table4[[#This Row],[Date]], "yyyy")</f>
        <v>2024</v>
      </c>
      <c r="P2951" t="str">
        <f>_xlfn.XLOOKUP(Table4[[#This Row],[ProductID]],Products!A:A,Products!C:C, "Not Found")</f>
        <v>Groceries</v>
      </c>
      <c r="Q2951" t="str">
        <f>_xlfn.XLOOKUP(Table4[[#This Row],[ProductID]],Products!A:A,Products!D:D,"Not Found")</f>
        <v>Dairy</v>
      </c>
      <c r="R2951">
        <f>_xlfn.XLOOKUP(Table4[[#This Row],[ProductID]],Products!A:A,Products!E:E,"Not Found")</f>
        <v>1879.08</v>
      </c>
      <c r="S2951">
        <f>_xlfn.XLOOKUP(Table4[[#This Row],[ProductID]],Products!A:A,Products!F:F, "Not Found")</f>
        <v>1004.56</v>
      </c>
      <c r="T2951" t="str">
        <f>_xlfn.XLOOKUP(Table4[[#This Row],[CustomerID]],Customers!A:A,Customers!D:D, "Not Found")</f>
        <v>M</v>
      </c>
      <c r="U2951" s="6">
        <f>_xlfn.XLOOKUP(Table4[[#This Row],[CustomerID]],Customers!A:A,Customers!E:E, "Not Found")</f>
        <v>37752</v>
      </c>
      <c r="V2951">
        <f ca="1">DATEDIF(Table4[[#This Row],[CustomerBirthday]], TODAY(), "Y")</f>
        <v>23</v>
      </c>
      <c r="W2951" t="str" cm="1">
        <f t="array" aca="1" ref="W2951" ca="1">_xlfn.IFS(Table4[[#This Row],[Age]]&lt;25, "Under 25",Table4[[#This Row],[Age]]=34, "25-34", Table4[[#This Row],[Age]]&lt;=49, "35-49", Table4[[#This Row],[Age]]&lt;=64, "50-64", Table4[[#This Row],[Age]]&gt;=65, "65+")</f>
        <v>Under 25</v>
      </c>
      <c r="X2951" t="str">
        <f>_xlfn.XLOOKUP(Table4[[#This Row],[StoreID]],Stores!A:A,Stores!B:B, "Not found")</f>
        <v>MegaMart Brianahaven</v>
      </c>
      <c r="Y2951" t="str">
        <f>_xlfn.XLOOKUP(Table4[[#This Row],[StoreID]],Stores!A:A,Stores!C:C, "Not Found")</f>
        <v>Brianahaven</v>
      </c>
      <c r="Z2951" t="str">
        <f>_xlfn.XLOOKUP(Table4[[#This Row],[StoreID]],Stores!A:A,Stores!D:D, "Not Found")</f>
        <v>North</v>
      </c>
    </row>
    <row r="2952" spans="1:26">
      <c r="A2952" t="s">
        <v>3818</v>
      </c>
      <c r="B2952" s="1">
        <v>45311</v>
      </c>
      <c r="C2952" t="s">
        <v>551</v>
      </c>
      <c r="D2952" t="s">
        <v>802</v>
      </c>
      <c r="E2952" t="s">
        <v>846</v>
      </c>
      <c r="F2952">
        <v>1</v>
      </c>
      <c r="G2952">
        <v>0.1</v>
      </c>
      <c r="H2952" t="s">
        <v>875</v>
      </c>
      <c r="I2952" s="4">
        <f>Table4[[#This Row],[Quantity]]*Table4[[#This Row],[UnitPrice]]</f>
        <v>366.93</v>
      </c>
      <c r="J2952" s="4">
        <f>Table4[[#This Row],[Gross Revenue]]*(1-Table4[[#This Row],[Discount]])</f>
        <v>330.23700000000002</v>
      </c>
      <c r="K2952" s="4">
        <f>Table4[[#This Row],[Quantity]]*Table4[[#This Row],[CostPrice]]</f>
        <v>285.23</v>
      </c>
      <c r="L2952" s="4">
        <f>Table4[[#This Row],[Net Revenue]]-Table4[[#This Row],[Total Cost]]</f>
        <v>45.007000000000005</v>
      </c>
      <c r="M2952" t="str">
        <f>_xlfn.XLOOKUP(Table4[[#This Row],[ProductID]], Products!A:A,Products!B:B, "Not Found")</f>
        <v>Stage Footwear</v>
      </c>
      <c r="N2952" t="str">
        <f>TEXT(Table4[[#This Row],[Date]], "mmm")</f>
        <v>Jan</v>
      </c>
      <c r="O2952" t="str">
        <f>TEXT(Table4[[#This Row],[Date]], "yyyy")</f>
        <v>2024</v>
      </c>
      <c r="P2952" t="str">
        <f>_xlfn.XLOOKUP(Table4[[#This Row],[ProductID]],Products!A:A,Products!C:C, "Not Found")</f>
        <v>Fashion</v>
      </c>
      <c r="Q2952" t="str">
        <f>_xlfn.XLOOKUP(Table4[[#This Row],[ProductID]],Products!A:A,Products!D:D,"Not Found")</f>
        <v>Footwear</v>
      </c>
      <c r="R2952">
        <f>_xlfn.XLOOKUP(Table4[[#This Row],[ProductID]],Products!A:A,Products!E:E,"Not Found")</f>
        <v>366.93</v>
      </c>
      <c r="S2952">
        <f>_xlfn.XLOOKUP(Table4[[#This Row],[ProductID]],Products!A:A,Products!F:F, "Not Found")</f>
        <v>285.23</v>
      </c>
      <c r="T2952" t="str">
        <f>_xlfn.XLOOKUP(Table4[[#This Row],[CustomerID]],Customers!A:A,Customers!D:D, "Not Found")</f>
        <v>F</v>
      </c>
      <c r="U2952" s="6">
        <f>_xlfn.XLOOKUP(Table4[[#This Row],[CustomerID]],Customers!A:A,Customers!E:E, "Not Found")</f>
        <v>32240</v>
      </c>
      <c r="V2952">
        <f ca="1">DATEDIF(Table4[[#This Row],[CustomerBirthday]], TODAY(), "Y")</f>
        <v>38</v>
      </c>
      <c r="W2952" t="str" cm="1">
        <f t="array" aca="1" ref="W2952" ca="1">_xlfn.IFS(Table4[[#This Row],[Age]]&lt;25, "Under 25",Table4[[#This Row],[Age]]=34, "25-34", Table4[[#This Row],[Age]]&lt;=49, "35-49", Table4[[#This Row],[Age]]&lt;=64, "50-64", Table4[[#This Row],[Age]]&gt;=65, "65+")</f>
        <v>35-49</v>
      </c>
      <c r="X2952" t="str">
        <f>_xlfn.XLOOKUP(Table4[[#This Row],[StoreID]],Stores!A:A,Stores!B:B, "Not found")</f>
        <v>MegaMart Johnmouth</v>
      </c>
      <c r="Y2952" t="str">
        <f>_xlfn.XLOOKUP(Table4[[#This Row],[StoreID]],Stores!A:A,Stores!C:C, "Not Found")</f>
        <v>Johnmouth</v>
      </c>
      <c r="Z2952" t="str">
        <f>_xlfn.XLOOKUP(Table4[[#This Row],[StoreID]],Stores!A:A,Stores!D:D, "Not Found")</f>
        <v>East</v>
      </c>
    </row>
    <row r="2953" spans="1:26">
      <c r="A2953" t="s">
        <v>3819</v>
      </c>
      <c r="B2953" s="1">
        <v>45768</v>
      </c>
      <c r="C2953" t="s">
        <v>666</v>
      </c>
      <c r="D2953" t="s">
        <v>792</v>
      </c>
      <c r="E2953" t="s">
        <v>835</v>
      </c>
      <c r="F2953">
        <v>5</v>
      </c>
      <c r="G2953">
        <v>0.1</v>
      </c>
      <c r="H2953" t="s">
        <v>871</v>
      </c>
      <c r="I2953" s="4">
        <f>Table4[[#This Row],[Quantity]]*Table4[[#This Row],[UnitPrice]]</f>
        <v>8994.85</v>
      </c>
      <c r="J2953" s="4">
        <f>Table4[[#This Row],[Gross Revenue]]*(1-Table4[[#This Row],[Discount]])</f>
        <v>8095.3650000000007</v>
      </c>
      <c r="K2953" s="4">
        <f>Table4[[#This Row],[Quantity]]*Table4[[#This Row],[CostPrice]]</f>
        <v>6645.75</v>
      </c>
      <c r="L2953" s="4">
        <f>Table4[[#This Row],[Net Revenue]]-Table4[[#This Row],[Total Cost]]</f>
        <v>1449.6150000000007</v>
      </c>
      <c r="M2953" t="str">
        <f>_xlfn.XLOOKUP(Table4[[#This Row],[ProductID]], Products!A:A,Products!B:B, "Not Found")</f>
        <v>Beat Accessories</v>
      </c>
      <c r="N2953" t="str">
        <f>TEXT(Table4[[#This Row],[Date]], "mmm")</f>
        <v>Apr</v>
      </c>
      <c r="O2953" t="str">
        <f>TEXT(Table4[[#This Row],[Date]], "yyyy")</f>
        <v>2025</v>
      </c>
      <c r="P2953" t="str">
        <f>_xlfn.XLOOKUP(Table4[[#This Row],[ProductID]],Products!A:A,Products!C:C, "Not Found")</f>
        <v>Fashion</v>
      </c>
      <c r="Q2953" t="str">
        <f>_xlfn.XLOOKUP(Table4[[#This Row],[ProductID]],Products!A:A,Products!D:D,"Not Found")</f>
        <v>Accessories</v>
      </c>
      <c r="R2953">
        <f>_xlfn.XLOOKUP(Table4[[#This Row],[ProductID]],Products!A:A,Products!E:E,"Not Found")</f>
        <v>1798.97</v>
      </c>
      <c r="S2953">
        <f>_xlfn.XLOOKUP(Table4[[#This Row],[ProductID]],Products!A:A,Products!F:F, "Not Found")</f>
        <v>1329.15</v>
      </c>
      <c r="T2953" t="str">
        <f>_xlfn.XLOOKUP(Table4[[#This Row],[CustomerID]],Customers!A:A,Customers!D:D, "Not Found")</f>
        <v>M</v>
      </c>
      <c r="U2953" s="6">
        <f>_xlfn.XLOOKUP(Table4[[#This Row],[CustomerID]],Customers!A:A,Customers!E:E, "Not Found")</f>
        <v>24326</v>
      </c>
      <c r="V2953">
        <f ca="1">DATEDIF(Table4[[#This Row],[CustomerBirthday]], TODAY(), "Y")</f>
        <v>59</v>
      </c>
      <c r="W2953" t="str" cm="1">
        <f t="array" aca="1" ref="W2953" ca="1">_xlfn.IFS(Table4[[#This Row],[Age]]&lt;25, "Under 25",Table4[[#This Row],[Age]]=34, "25-34", Table4[[#This Row],[Age]]&lt;=49, "35-49", Table4[[#This Row],[Age]]&lt;=64, "50-64", Table4[[#This Row],[Age]]&gt;=65, "65+")</f>
        <v>50-64</v>
      </c>
      <c r="X2953" t="str">
        <f>_xlfn.XLOOKUP(Table4[[#This Row],[StoreID]],Stores!A:A,Stores!B:B, "Not found")</f>
        <v>MegaMart Peckmouth</v>
      </c>
      <c r="Y2953" t="str">
        <f>_xlfn.XLOOKUP(Table4[[#This Row],[StoreID]],Stores!A:A,Stores!C:C, "Not Found")</f>
        <v>Peckmouth</v>
      </c>
      <c r="Z2953" t="str">
        <f>_xlfn.XLOOKUP(Table4[[#This Row],[StoreID]],Stores!A:A,Stores!D:D, "Not Found")</f>
        <v>East</v>
      </c>
    </row>
    <row r="2954" spans="1:26">
      <c r="A2954" t="s">
        <v>3820</v>
      </c>
      <c r="B2954" s="1">
        <v>45734</v>
      </c>
      <c r="C2954" t="s">
        <v>364</v>
      </c>
      <c r="D2954" t="s">
        <v>757</v>
      </c>
      <c r="E2954" t="s">
        <v>842</v>
      </c>
      <c r="F2954">
        <v>1</v>
      </c>
      <c r="G2954">
        <v>0.1</v>
      </c>
      <c r="H2954" t="s">
        <v>865</v>
      </c>
      <c r="I2954" s="4">
        <f>Table4[[#This Row],[Quantity]]*Table4[[#This Row],[UnitPrice]]</f>
        <v>1246.1099999999999</v>
      </c>
      <c r="J2954" s="4">
        <f>Table4[[#This Row],[Gross Revenue]]*(1-Table4[[#This Row],[Discount]])</f>
        <v>1121.499</v>
      </c>
      <c r="K2954" s="4">
        <f>Table4[[#This Row],[Quantity]]*Table4[[#This Row],[CostPrice]]</f>
        <v>833.52</v>
      </c>
      <c r="L2954" s="4">
        <f>Table4[[#This Row],[Net Revenue]]-Table4[[#This Row],[Total Cost]]</f>
        <v>287.97900000000004</v>
      </c>
      <c r="M2954" t="str">
        <f>_xlfn.XLOOKUP(Table4[[#This Row],[ProductID]], Products!A:A,Products!B:B, "Not Found")</f>
        <v>Find Headphones</v>
      </c>
      <c r="N2954" t="str">
        <f>TEXT(Table4[[#This Row],[Date]], "mmm")</f>
        <v>Mar</v>
      </c>
      <c r="O2954" t="str">
        <f>TEXT(Table4[[#This Row],[Date]], "yyyy")</f>
        <v>2025</v>
      </c>
      <c r="P2954" t="str">
        <f>_xlfn.XLOOKUP(Table4[[#This Row],[ProductID]],Products!A:A,Products!C:C, "Not Found")</f>
        <v>Electronics</v>
      </c>
      <c r="Q2954" t="str">
        <f>_xlfn.XLOOKUP(Table4[[#This Row],[ProductID]],Products!A:A,Products!D:D,"Not Found")</f>
        <v>Headphones</v>
      </c>
      <c r="R2954">
        <f>_xlfn.XLOOKUP(Table4[[#This Row],[ProductID]],Products!A:A,Products!E:E,"Not Found")</f>
        <v>1246.1099999999999</v>
      </c>
      <c r="S2954">
        <f>_xlfn.XLOOKUP(Table4[[#This Row],[ProductID]],Products!A:A,Products!F:F, "Not Found")</f>
        <v>833.52</v>
      </c>
      <c r="T2954" t="str">
        <f>_xlfn.XLOOKUP(Table4[[#This Row],[CustomerID]],Customers!A:A,Customers!D:D, "Not Found")</f>
        <v>M</v>
      </c>
      <c r="U2954" s="6">
        <f>_xlfn.XLOOKUP(Table4[[#This Row],[CustomerID]],Customers!A:A,Customers!E:E, "Not Found")</f>
        <v>34560</v>
      </c>
      <c r="V2954">
        <f ca="1">DATEDIF(Table4[[#This Row],[CustomerBirthday]], TODAY(), "Y")</f>
        <v>31</v>
      </c>
      <c r="W2954" t="str" cm="1">
        <f t="array" aca="1" ref="W2954" ca="1">_xlfn.IFS(Table4[[#This Row],[Age]]&lt;25, "Under 25",Table4[[#This Row],[Age]]=34, "25-34", Table4[[#This Row],[Age]]&lt;=49, "35-49", Table4[[#This Row],[Age]]&lt;=64, "50-64", Table4[[#This Row],[Age]]&gt;=65, "65+")</f>
        <v>35-49</v>
      </c>
      <c r="X2954" t="str">
        <f>_xlfn.XLOOKUP(Table4[[#This Row],[StoreID]],Stores!A:A,Stores!B:B, "Not found")</f>
        <v>MegaMart Brianahaven</v>
      </c>
      <c r="Y2954" t="str">
        <f>_xlfn.XLOOKUP(Table4[[#This Row],[StoreID]],Stores!A:A,Stores!C:C, "Not Found")</f>
        <v>Brianahaven</v>
      </c>
      <c r="Z2954" t="str">
        <f>_xlfn.XLOOKUP(Table4[[#This Row],[StoreID]],Stores!A:A,Stores!D:D, "Not Found")</f>
        <v>North</v>
      </c>
    </row>
    <row r="2955" spans="1:26">
      <c r="A2955" t="s">
        <v>3821</v>
      </c>
      <c r="B2955" s="1">
        <v>45384</v>
      </c>
      <c r="C2955" t="s">
        <v>206</v>
      </c>
      <c r="D2955" t="s">
        <v>766</v>
      </c>
      <c r="E2955" t="s">
        <v>835</v>
      </c>
      <c r="F2955">
        <v>3</v>
      </c>
      <c r="G2955">
        <v>0</v>
      </c>
      <c r="H2955" t="s">
        <v>875</v>
      </c>
      <c r="I2955" s="4">
        <f>Table4[[#This Row],[Quantity]]*Table4[[#This Row],[UnitPrice]]</f>
        <v>3681.7200000000003</v>
      </c>
      <c r="J2955" s="4">
        <f>Table4[[#This Row],[Gross Revenue]]*(1-Table4[[#This Row],[Discount]])</f>
        <v>3681.7200000000003</v>
      </c>
      <c r="K2955" s="4">
        <f>Table4[[#This Row],[Quantity]]*Table4[[#This Row],[CostPrice]]</f>
        <v>2931.27</v>
      </c>
      <c r="L2955" s="4">
        <f>Table4[[#This Row],[Net Revenue]]-Table4[[#This Row],[Total Cost]]</f>
        <v>750.45000000000027</v>
      </c>
      <c r="M2955" t="str">
        <f>_xlfn.XLOOKUP(Table4[[#This Row],[ProductID]], Products!A:A,Products!B:B, "Not Found")</f>
        <v>Firm Dairy</v>
      </c>
      <c r="N2955" t="str">
        <f>TEXT(Table4[[#This Row],[Date]], "mmm")</f>
        <v>Apr</v>
      </c>
      <c r="O2955" t="str">
        <f>TEXT(Table4[[#This Row],[Date]], "yyyy")</f>
        <v>2024</v>
      </c>
      <c r="P2955" t="str">
        <f>_xlfn.XLOOKUP(Table4[[#This Row],[ProductID]],Products!A:A,Products!C:C, "Not Found")</f>
        <v>Groceries</v>
      </c>
      <c r="Q2955" t="str">
        <f>_xlfn.XLOOKUP(Table4[[#This Row],[ProductID]],Products!A:A,Products!D:D,"Not Found")</f>
        <v>Dairy</v>
      </c>
      <c r="R2955">
        <f>_xlfn.XLOOKUP(Table4[[#This Row],[ProductID]],Products!A:A,Products!E:E,"Not Found")</f>
        <v>1227.24</v>
      </c>
      <c r="S2955">
        <f>_xlfn.XLOOKUP(Table4[[#This Row],[ProductID]],Products!A:A,Products!F:F, "Not Found")</f>
        <v>977.09</v>
      </c>
      <c r="T2955" t="str">
        <f>_xlfn.XLOOKUP(Table4[[#This Row],[CustomerID]],Customers!A:A,Customers!D:D, "Not Found")</f>
        <v>F</v>
      </c>
      <c r="U2955" s="6">
        <f>_xlfn.XLOOKUP(Table4[[#This Row],[CustomerID]],Customers!A:A,Customers!E:E, "Not Found")</f>
        <v>35905</v>
      </c>
      <c r="V2955">
        <f ca="1">DATEDIF(Table4[[#This Row],[CustomerBirthday]], TODAY(), "Y")</f>
        <v>28</v>
      </c>
      <c r="W2955" t="str" cm="1">
        <f t="array" aca="1" ref="W2955" ca="1">_xlfn.IFS(Table4[[#This Row],[Age]]&lt;25, "Under 25",Table4[[#This Row],[Age]]=34, "25-34", Table4[[#This Row],[Age]]&lt;=49, "35-49", Table4[[#This Row],[Age]]&lt;=64, "50-64", Table4[[#This Row],[Age]]&gt;=65, "65+")</f>
        <v>35-49</v>
      </c>
      <c r="X2955" t="str">
        <f>_xlfn.XLOOKUP(Table4[[#This Row],[StoreID]],Stores!A:A,Stores!B:B, "Not found")</f>
        <v>MegaMart Peckmouth</v>
      </c>
      <c r="Y2955" t="str">
        <f>_xlfn.XLOOKUP(Table4[[#This Row],[StoreID]],Stores!A:A,Stores!C:C, "Not Found")</f>
        <v>Peckmouth</v>
      </c>
      <c r="Z2955" t="str">
        <f>_xlfn.XLOOKUP(Table4[[#This Row],[StoreID]],Stores!A:A,Stores!D:D, "Not Found")</f>
        <v>East</v>
      </c>
    </row>
    <row r="2956" spans="1:26">
      <c r="A2956" t="s">
        <v>3822</v>
      </c>
      <c r="B2956" s="1">
        <v>45301</v>
      </c>
      <c r="C2956" t="s">
        <v>596</v>
      </c>
      <c r="D2956" t="s">
        <v>747</v>
      </c>
      <c r="E2956" t="s">
        <v>842</v>
      </c>
      <c r="F2956">
        <v>1</v>
      </c>
      <c r="G2956">
        <v>0.1</v>
      </c>
      <c r="H2956" t="s">
        <v>868</v>
      </c>
      <c r="I2956" s="4">
        <f>Table4[[#This Row],[Quantity]]*Table4[[#This Row],[UnitPrice]]</f>
        <v>1134.8</v>
      </c>
      <c r="J2956" s="4">
        <f>Table4[[#This Row],[Gross Revenue]]*(1-Table4[[#This Row],[Discount]])</f>
        <v>1021.3199999999999</v>
      </c>
      <c r="K2956" s="4">
        <f>Table4[[#This Row],[Quantity]]*Table4[[#This Row],[CostPrice]]</f>
        <v>675.1</v>
      </c>
      <c r="L2956" s="4">
        <f>Table4[[#This Row],[Net Revenue]]-Table4[[#This Row],[Total Cost]]</f>
        <v>346.21999999999991</v>
      </c>
      <c r="M2956" t="str">
        <f>_xlfn.XLOOKUP(Table4[[#This Row],[ProductID]], Products!A:A,Products!B:B, "Not Found")</f>
        <v>World Watches</v>
      </c>
      <c r="N2956" t="str">
        <f>TEXT(Table4[[#This Row],[Date]], "mmm")</f>
        <v>Jan</v>
      </c>
      <c r="O2956" t="str">
        <f>TEXT(Table4[[#This Row],[Date]], "yyyy")</f>
        <v>2024</v>
      </c>
      <c r="P2956" t="str">
        <f>_xlfn.XLOOKUP(Table4[[#This Row],[ProductID]],Products!A:A,Products!C:C, "Not Found")</f>
        <v>Fashion</v>
      </c>
      <c r="Q2956" t="str">
        <f>_xlfn.XLOOKUP(Table4[[#This Row],[ProductID]],Products!A:A,Products!D:D,"Not Found")</f>
        <v>Watches</v>
      </c>
      <c r="R2956">
        <f>_xlfn.XLOOKUP(Table4[[#This Row],[ProductID]],Products!A:A,Products!E:E,"Not Found")</f>
        <v>1134.8</v>
      </c>
      <c r="S2956">
        <f>_xlfn.XLOOKUP(Table4[[#This Row],[ProductID]],Products!A:A,Products!F:F, "Not Found")</f>
        <v>675.1</v>
      </c>
      <c r="T2956" t="str">
        <f>_xlfn.XLOOKUP(Table4[[#This Row],[CustomerID]],Customers!A:A,Customers!D:D, "Not Found")</f>
        <v>F</v>
      </c>
      <c r="U2956" s="6">
        <f>_xlfn.XLOOKUP(Table4[[#This Row],[CustomerID]],Customers!A:A,Customers!E:E, "Not Found")</f>
        <v>32848</v>
      </c>
      <c r="V2956">
        <f ca="1">DATEDIF(Table4[[#This Row],[CustomerBirthday]], TODAY(), "Y")</f>
        <v>36</v>
      </c>
      <c r="W2956" t="str" cm="1">
        <f t="array" aca="1" ref="W2956" ca="1">_xlfn.IFS(Table4[[#This Row],[Age]]&lt;25, "Under 25",Table4[[#This Row],[Age]]=34, "25-34", Table4[[#This Row],[Age]]&lt;=49, "35-49", Table4[[#This Row],[Age]]&lt;=64, "50-64", Table4[[#This Row],[Age]]&gt;=65, "65+")</f>
        <v>35-49</v>
      </c>
      <c r="X2956" t="str">
        <f>_xlfn.XLOOKUP(Table4[[#This Row],[StoreID]],Stores!A:A,Stores!B:B, "Not found")</f>
        <v>MegaMart Brianahaven</v>
      </c>
      <c r="Y2956" t="str">
        <f>_xlfn.XLOOKUP(Table4[[#This Row],[StoreID]],Stores!A:A,Stores!C:C, "Not Found")</f>
        <v>Brianahaven</v>
      </c>
      <c r="Z2956" t="str">
        <f>_xlfn.XLOOKUP(Table4[[#This Row],[StoreID]],Stores!A:A,Stores!D:D, "Not Found")</f>
        <v>North</v>
      </c>
    </row>
    <row r="2957" spans="1:26">
      <c r="A2957" t="s">
        <v>3823</v>
      </c>
      <c r="B2957" s="1">
        <v>45647</v>
      </c>
      <c r="C2957" t="s">
        <v>700</v>
      </c>
      <c r="D2957" t="s">
        <v>796</v>
      </c>
      <c r="E2957" t="s">
        <v>835</v>
      </c>
      <c r="F2957">
        <v>4</v>
      </c>
      <c r="G2957">
        <v>0.15</v>
      </c>
      <c r="H2957" t="s">
        <v>871</v>
      </c>
      <c r="I2957" s="4">
        <f>Table4[[#This Row],[Quantity]]*Table4[[#This Row],[UnitPrice]]</f>
        <v>6249.72</v>
      </c>
      <c r="J2957" s="4">
        <f>Table4[[#This Row],[Gross Revenue]]*(1-Table4[[#This Row],[Discount]])</f>
        <v>5312.2619999999997</v>
      </c>
      <c r="K2957" s="4">
        <f>Table4[[#This Row],[Quantity]]*Table4[[#This Row],[CostPrice]]</f>
        <v>4782.5200000000004</v>
      </c>
      <c r="L2957" s="4">
        <f>Table4[[#This Row],[Net Revenue]]-Table4[[#This Row],[Total Cost]]</f>
        <v>529.74199999999928</v>
      </c>
      <c r="M2957" t="str">
        <f>_xlfn.XLOOKUP(Table4[[#This Row],[ProductID]], Products!A:A,Products!B:B, "Not Found")</f>
        <v>Chair Laptop</v>
      </c>
      <c r="N2957" t="str">
        <f>TEXT(Table4[[#This Row],[Date]], "mmm")</f>
        <v>Dec</v>
      </c>
      <c r="O2957" t="str">
        <f>TEXT(Table4[[#This Row],[Date]], "yyyy")</f>
        <v>2024</v>
      </c>
      <c r="P2957" t="str">
        <f>_xlfn.XLOOKUP(Table4[[#This Row],[ProductID]],Products!A:A,Products!C:C, "Not Found")</f>
        <v>Electronics</v>
      </c>
      <c r="Q2957" t="str">
        <f>_xlfn.XLOOKUP(Table4[[#This Row],[ProductID]],Products!A:A,Products!D:D,"Not Found")</f>
        <v>Laptop</v>
      </c>
      <c r="R2957">
        <f>_xlfn.XLOOKUP(Table4[[#This Row],[ProductID]],Products!A:A,Products!E:E,"Not Found")</f>
        <v>1562.43</v>
      </c>
      <c r="S2957">
        <f>_xlfn.XLOOKUP(Table4[[#This Row],[ProductID]],Products!A:A,Products!F:F, "Not Found")</f>
        <v>1195.6300000000001</v>
      </c>
      <c r="T2957" t="str">
        <f>_xlfn.XLOOKUP(Table4[[#This Row],[CustomerID]],Customers!A:A,Customers!D:D, "Not Found")</f>
        <v>F</v>
      </c>
      <c r="U2957" s="6">
        <f>_xlfn.XLOOKUP(Table4[[#This Row],[CustomerID]],Customers!A:A,Customers!E:E, "Not Found")</f>
        <v>25706</v>
      </c>
      <c r="V2957">
        <f ca="1">DATEDIF(Table4[[#This Row],[CustomerBirthday]], TODAY(), "Y")</f>
        <v>56</v>
      </c>
      <c r="W2957" t="str" cm="1">
        <f t="array" aca="1" ref="W2957" ca="1">_xlfn.IFS(Table4[[#This Row],[Age]]&lt;25, "Under 25",Table4[[#This Row],[Age]]=34, "25-34", Table4[[#This Row],[Age]]&lt;=49, "35-49", Table4[[#This Row],[Age]]&lt;=64, "50-64", Table4[[#This Row],[Age]]&gt;=65, "65+")</f>
        <v>50-64</v>
      </c>
      <c r="X2957" t="str">
        <f>_xlfn.XLOOKUP(Table4[[#This Row],[StoreID]],Stores!A:A,Stores!B:B, "Not found")</f>
        <v>MegaMart Peckmouth</v>
      </c>
      <c r="Y2957" t="str">
        <f>_xlfn.XLOOKUP(Table4[[#This Row],[StoreID]],Stores!A:A,Stores!C:C, "Not Found")</f>
        <v>Peckmouth</v>
      </c>
      <c r="Z2957" t="str">
        <f>_xlfn.XLOOKUP(Table4[[#This Row],[StoreID]],Stores!A:A,Stores!D:D, "Not Found")</f>
        <v>East</v>
      </c>
    </row>
    <row r="2958" spans="1:26">
      <c r="A2958" t="s">
        <v>3824</v>
      </c>
      <c r="B2958" s="1">
        <v>45501</v>
      </c>
      <c r="C2958" t="s">
        <v>551</v>
      </c>
      <c r="D2958" t="s">
        <v>761</v>
      </c>
      <c r="E2958" t="s">
        <v>842</v>
      </c>
      <c r="F2958">
        <v>3</v>
      </c>
      <c r="G2958">
        <v>0</v>
      </c>
      <c r="H2958" t="s">
        <v>865</v>
      </c>
      <c r="I2958" s="4">
        <f>Table4[[#This Row],[Quantity]]*Table4[[#This Row],[UnitPrice]]</f>
        <v>5288.76</v>
      </c>
      <c r="J2958" s="4">
        <f>Table4[[#This Row],[Gross Revenue]]*(1-Table4[[#This Row],[Discount]])</f>
        <v>5288.76</v>
      </c>
      <c r="K2958" s="4">
        <f>Table4[[#This Row],[Quantity]]*Table4[[#This Row],[CostPrice]]</f>
        <v>4039.44</v>
      </c>
      <c r="L2958" s="4">
        <f>Table4[[#This Row],[Net Revenue]]-Table4[[#This Row],[Total Cost]]</f>
        <v>1249.3200000000002</v>
      </c>
      <c r="M2958" t="str">
        <f>_xlfn.XLOOKUP(Table4[[#This Row],[ProductID]], Products!A:A,Products!B:B, "Not Found")</f>
        <v>Traditional Laptop</v>
      </c>
      <c r="N2958" t="str">
        <f>TEXT(Table4[[#This Row],[Date]], "mmm")</f>
        <v>Jul</v>
      </c>
      <c r="O2958" t="str">
        <f>TEXT(Table4[[#This Row],[Date]], "yyyy")</f>
        <v>2024</v>
      </c>
      <c r="P2958" t="str">
        <f>_xlfn.XLOOKUP(Table4[[#This Row],[ProductID]],Products!A:A,Products!C:C, "Not Found")</f>
        <v>Electronics</v>
      </c>
      <c r="Q2958" t="str">
        <f>_xlfn.XLOOKUP(Table4[[#This Row],[ProductID]],Products!A:A,Products!D:D,"Not Found")</f>
        <v>Laptop</v>
      </c>
      <c r="R2958">
        <f>_xlfn.XLOOKUP(Table4[[#This Row],[ProductID]],Products!A:A,Products!E:E,"Not Found")</f>
        <v>1762.92</v>
      </c>
      <c r="S2958">
        <f>_xlfn.XLOOKUP(Table4[[#This Row],[ProductID]],Products!A:A,Products!F:F, "Not Found")</f>
        <v>1346.48</v>
      </c>
      <c r="T2958" t="str">
        <f>_xlfn.XLOOKUP(Table4[[#This Row],[CustomerID]],Customers!A:A,Customers!D:D, "Not Found")</f>
        <v>F</v>
      </c>
      <c r="U2958" s="6">
        <f>_xlfn.XLOOKUP(Table4[[#This Row],[CustomerID]],Customers!A:A,Customers!E:E, "Not Found")</f>
        <v>32240</v>
      </c>
      <c r="V2958">
        <f ca="1">DATEDIF(Table4[[#This Row],[CustomerBirthday]], TODAY(), "Y")</f>
        <v>38</v>
      </c>
      <c r="W2958" t="str" cm="1">
        <f t="array" aca="1" ref="W2958" ca="1">_xlfn.IFS(Table4[[#This Row],[Age]]&lt;25, "Under 25",Table4[[#This Row],[Age]]=34, "25-34", Table4[[#This Row],[Age]]&lt;=49, "35-49", Table4[[#This Row],[Age]]&lt;=64, "50-64", Table4[[#This Row],[Age]]&gt;=65, "65+")</f>
        <v>35-49</v>
      </c>
      <c r="X2958" t="str">
        <f>_xlfn.XLOOKUP(Table4[[#This Row],[StoreID]],Stores!A:A,Stores!B:B, "Not found")</f>
        <v>MegaMart Brianahaven</v>
      </c>
      <c r="Y2958" t="str">
        <f>_xlfn.XLOOKUP(Table4[[#This Row],[StoreID]],Stores!A:A,Stores!C:C, "Not Found")</f>
        <v>Brianahaven</v>
      </c>
      <c r="Z2958" t="str">
        <f>_xlfn.XLOOKUP(Table4[[#This Row],[StoreID]],Stores!A:A,Stores!D:D, "Not Found")</f>
        <v>North</v>
      </c>
    </row>
    <row r="2959" spans="1:26">
      <c r="A2959" t="s">
        <v>3825</v>
      </c>
      <c r="B2959" s="1">
        <v>45631</v>
      </c>
      <c r="C2959" t="s">
        <v>435</v>
      </c>
      <c r="D2959" t="s">
        <v>780</v>
      </c>
      <c r="E2959" t="s">
        <v>839</v>
      </c>
      <c r="F2959">
        <v>2</v>
      </c>
      <c r="G2959">
        <v>0.15</v>
      </c>
      <c r="H2959" t="s">
        <v>865</v>
      </c>
      <c r="I2959" s="4">
        <f>Table4[[#This Row],[Quantity]]*Table4[[#This Row],[UnitPrice]]</f>
        <v>2544.46</v>
      </c>
      <c r="J2959" s="4">
        <f>Table4[[#This Row],[Gross Revenue]]*(1-Table4[[#This Row],[Discount]])</f>
        <v>2162.7910000000002</v>
      </c>
      <c r="K2959" s="4">
        <f>Table4[[#This Row],[Quantity]]*Table4[[#This Row],[CostPrice]]</f>
        <v>1905.3</v>
      </c>
      <c r="L2959" s="4">
        <f>Table4[[#This Row],[Net Revenue]]-Table4[[#This Row],[Total Cost]]</f>
        <v>257.49100000000021</v>
      </c>
      <c r="M2959" t="str">
        <f>_xlfn.XLOOKUP(Table4[[#This Row],[ProductID]], Products!A:A,Products!B:B, "Not Found")</f>
        <v>Hospital Smartphone</v>
      </c>
      <c r="N2959" t="str">
        <f>TEXT(Table4[[#This Row],[Date]], "mmm")</f>
        <v>Dec</v>
      </c>
      <c r="O2959" t="str">
        <f>TEXT(Table4[[#This Row],[Date]], "yyyy")</f>
        <v>2024</v>
      </c>
      <c r="P2959" t="str">
        <f>_xlfn.XLOOKUP(Table4[[#This Row],[ProductID]],Products!A:A,Products!C:C, "Not Found")</f>
        <v>Electronics</v>
      </c>
      <c r="Q2959" t="str">
        <f>_xlfn.XLOOKUP(Table4[[#This Row],[ProductID]],Products!A:A,Products!D:D,"Not Found")</f>
        <v>Smartphone</v>
      </c>
      <c r="R2959">
        <f>_xlfn.XLOOKUP(Table4[[#This Row],[ProductID]],Products!A:A,Products!E:E,"Not Found")</f>
        <v>1272.23</v>
      </c>
      <c r="S2959">
        <f>_xlfn.XLOOKUP(Table4[[#This Row],[ProductID]],Products!A:A,Products!F:F, "Not Found")</f>
        <v>952.65</v>
      </c>
      <c r="T2959" t="str">
        <f>_xlfn.XLOOKUP(Table4[[#This Row],[CustomerID]],Customers!A:A,Customers!D:D, "Not Found")</f>
        <v>F</v>
      </c>
      <c r="U2959" s="6">
        <f>_xlfn.XLOOKUP(Table4[[#This Row],[CustomerID]],Customers!A:A,Customers!E:E, "Not Found")</f>
        <v>32027</v>
      </c>
      <c r="V2959">
        <f ca="1">DATEDIF(Table4[[#This Row],[CustomerBirthday]], TODAY(), "Y")</f>
        <v>38</v>
      </c>
      <c r="W2959" t="str" cm="1">
        <f t="array" aca="1" ref="W2959" ca="1">_xlfn.IFS(Table4[[#This Row],[Age]]&lt;25, "Under 25",Table4[[#This Row],[Age]]=34, "25-34", Table4[[#This Row],[Age]]&lt;=49, "35-49", Table4[[#This Row],[Age]]&lt;=64, "50-64", Table4[[#This Row],[Age]]&gt;=65, "65+")</f>
        <v>35-49</v>
      </c>
      <c r="X2959" t="str">
        <f>_xlfn.XLOOKUP(Table4[[#This Row],[StoreID]],Stores!A:A,Stores!B:B, "Not found")</f>
        <v>MegaMart New Michele</v>
      </c>
      <c r="Y2959" t="str">
        <f>_xlfn.XLOOKUP(Table4[[#This Row],[StoreID]],Stores!A:A,Stores!C:C, "Not Found")</f>
        <v>New Michele</v>
      </c>
      <c r="Z2959" t="str">
        <f>_xlfn.XLOOKUP(Table4[[#This Row],[StoreID]],Stores!A:A,Stores!D:D, "Not Found")</f>
        <v>West</v>
      </c>
    </row>
    <row r="2960" spans="1:26">
      <c r="A2960" t="s">
        <v>3826</v>
      </c>
      <c r="B2960" s="1">
        <v>45861</v>
      </c>
      <c r="C2960" t="s">
        <v>163</v>
      </c>
      <c r="D2960" t="s">
        <v>794</v>
      </c>
      <c r="E2960" t="s">
        <v>846</v>
      </c>
      <c r="F2960">
        <v>2</v>
      </c>
      <c r="G2960">
        <v>0.1</v>
      </c>
      <c r="H2960" t="s">
        <v>875</v>
      </c>
      <c r="I2960" s="4">
        <f>Table4[[#This Row],[Quantity]]*Table4[[#This Row],[UnitPrice]]</f>
        <v>856.1</v>
      </c>
      <c r="J2960" s="4">
        <f>Table4[[#This Row],[Gross Revenue]]*(1-Table4[[#This Row],[Discount]])</f>
        <v>770.49</v>
      </c>
      <c r="K2960" s="4">
        <f>Table4[[#This Row],[Quantity]]*Table4[[#This Row],[CostPrice]]</f>
        <v>492.14</v>
      </c>
      <c r="L2960" s="4">
        <f>Table4[[#This Row],[Net Revenue]]-Table4[[#This Row],[Total Cost]]</f>
        <v>278.35000000000002</v>
      </c>
      <c r="M2960" t="str">
        <f>_xlfn.XLOOKUP(Table4[[#This Row],[ProductID]], Products!A:A,Products!B:B, "Not Found")</f>
        <v>Everything Laptop</v>
      </c>
      <c r="N2960" t="str">
        <f>TEXT(Table4[[#This Row],[Date]], "mmm")</f>
        <v>Jul</v>
      </c>
      <c r="O2960" t="str">
        <f>TEXT(Table4[[#This Row],[Date]], "yyyy")</f>
        <v>2025</v>
      </c>
      <c r="P2960" t="str">
        <f>_xlfn.XLOOKUP(Table4[[#This Row],[ProductID]],Products!A:A,Products!C:C, "Not Found")</f>
        <v>Electronics</v>
      </c>
      <c r="Q2960" t="str">
        <f>_xlfn.XLOOKUP(Table4[[#This Row],[ProductID]],Products!A:A,Products!D:D,"Not Found")</f>
        <v>Laptop</v>
      </c>
      <c r="R2960">
        <f>_xlfn.XLOOKUP(Table4[[#This Row],[ProductID]],Products!A:A,Products!E:E,"Not Found")</f>
        <v>428.05</v>
      </c>
      <c r="S2960">
        <f>_xlfn.XLOOKUP(Table4[[#This Row],[ProductID]],Products!A:A,Products!F:F, "Not Found")</f>
        <v>246.07</v>
      </c>
      <c r="T2960" t="str">
        <f>_xlfn.XLOOKUP(Table4[[#This Row],[CustomerID]],Customers!A:A,Customers!D:D, "Not Found")</f>
        <v>F</v>
      </c>
      <c r="U2960" s="6">
        <f>_xlfn.XLOOKUP(Table4[[#This Row],[CustomerID]],Customers!A:A,Customers!E:E, "Not Found")</f>
        <v>36564</v>
      </c>
      <c r="V2960">
        <f ca="1">DATEDIF(Table4[[#This Row],[CustomerBirthday]], TODAY(), "Y")</f>
        <v>26</v>
      </c>
      <c r="W2960" t="str" cm="1">
        <f t="array" aca="1" ref="W2960" ca="1">_xlfn.IFS(Table4[[#This Row],[Age]]&lt;25, "Under 25",Table4[[#This Row],[Age]]=34, "25-34", Table4[[#This Row],[Age]]&lt;=49, "35-49", Table4[[#This Row],[Age]]&lt;=64, "50-64", Table4[[#This Row],[Age]]&gt;=65, "65+")</f>
        <v>35-49</v>
      </c>
      <c r="X2960" t="str">
        <f>_xlfn.XLOOKUP(Table4[[#This Row],[StoreID]],Stores!A:A,Stores!B:B, "Not found")</f>
        <v>MegaMart Johnmouth</v>
      </c>
      <c r="Y2960" t="str">
        <f>_xlfn.XLOOKUP(Table4[[#This Row],[StoreID]],Stores!A:A,Stores!C:C, "Not Found")</f>
        <v>Johnmouth</v>
      </c>
      <c r="Z2960" t="str">
        <f>_xlfn.XLOOKUP(Table4[[#This Row],[StoreID]],Stores!A:A,Stores!D:D, "Not Found")</f>
        <v>East</v>
      </c>
    </row>
    <row r="2961" spans="1:26">
      <c r="A2961" t="s">
        <v>3827</v>
      </c>
      <c r="B2961" s="1">
        <v>45557</v>
      </c>
      <c r="C2961" t="s">
        <v>127</v>
      </c>
      <c r="D2961" t="s">
        <v>800</v>
      </c>
      <c r="E2961" t="s">
        <v>831</v>
      </c>
      <c r="F2961">
        <v>3</v>
      </c>
      <c r="G2961">
        <v>0.15</v>
      </c>
      <c r="H2961" t="s">
        <v>865</v>
      </c>
      <c r="I2961" s="4">
        <f>Table4[[#This Row],[Quantity]]*Table4[[#This Row],[UnitPrice]]</f>
        <v>5857.9500000000007</v>
      </c>
      <c r="J2961" s="4">
        <f>Table4[[#This Row],[Gross Revenue]]*(1-Table4[[#This Row],[Discount]])</f>
        <v>4979.2575000000006</v>
      </c>
      <c r="K2961" s="4">
        <f>Table4[[#This Row],[Quantity]]*Table4[[#This Row],[CostPrice]]</f>
        <v>4353.8099999999995</v>
      </c>
      <c r="L2961" s="4">
        <f>Table4[[#This Row],[Net Revenue]]-Table4[[#This Row],[Total Cost]]</f>
        <v>625.44750000000113</v>
      </c>
      <c r="M2961" t="str">
        <f>_xlfn.XLOOKUP(Table4[[#This Row],[ProductID]], Products!A:A,Products!B:B, "Not Found")</f>
        <v>Book Television</v>
      </c>
      <c r="N2961" t="str">
        <f>TEXT(Table4[[#This Row],[Date]], "mmm")</f>
        <v>Sep</v>
      </c>
      <c r="O2961" t="str">
        <f>TEXT(Table4[[#This Row],[Date]], "yyyy")</f>
        <v>2024</v>
      </c>
      <c r="P2961" t="str">
        <f>_xlfn.XLOOKUP(Table4[[#This Row],[ProductID]],Products!A:A,Products!C:C, "Not Found")</f>
        <v>Electronics</v>
      </c>
      <c r="Q2961" t="str">
        <f>_xlfn.XLOOKUP(Table4[[#This Row],[ProductID]],Products!A:A,Products!D:D,"Not Found")</f>
        <v>Television</v>
      </c>
      <c r="R2961">
        <f>_xlfn.XLOOKUP(Table4[[#This Row],[ProductID]],Products!A:A,Products!E:E,"Not Found")</f>
        <v>1952.65</v>
      </c>
      <c r="S2961">
        <f>_xlfn.XLOOKUP(Table4[[#This Row],[ProductID]],Products!A:A,Products!F:F, "Not Found")</f>
        <v>1451.27</v>
      </c>
      <c r="T2961" t="str">
        <f>_xlfn.XLOOKUP(Table4[[#This Row],[CustomerID]],Customers!A:A,Customers!D:D, "Not Found")</f>
        <v>M</v>
      </c>
      <c r="U2961" s="6">
        <f>_xlfn.XLOOKUP(Table4[[#This Row],[CustomerID]],Customers!A:A,Customers!E:E, "Not Found")</f>
        <v>33917</v>
      </c>
      <c r="V2961">
        <f ca="1">DATEDIF(Table4[[#This Row],[CustomerBirthday]], TODAY(), "Y")</f>
        <v>33</v>
      </c>
      <c r="W2961" t="str" cm="1">
        <f t="array" aca="1" ref="W2961" ca="1">_xlfn.IFS(Table4[[#This Row],[Age]]&lt;25, "Under 25",Table4[[#This Row],[Age]]=34, "25-34", Table4[[#This Row],[Age]]&lt;=49, "35-49", Table4[[#This Row],[Age]]&lt;=64, "50-64", Table4[[#This Row],[Age]]&gt;=65, "65+")</f>
        <v>35-49</v>
      </c>
      <c r="X2961" t="str">
        <f>_xlfn.XLOOKUP(Table4[[#This Row],[StoreID]],Stores!A:A,Stores!B:B, "Not found")</f>
        <v>MegaMart Jimenezborough</v>
      </c>
      <c r="Y2961" t="str">
        <f>_xlfn.XLOOKUP(Table4[[#This Row],[StoreID]],Stores!A:A,Stores!C:C, "Not Found")</f>
        <v>Jimenezborough</v>
      </c>
      <c r="Z2961" t="str">
        <f>_xlfn.XLOOKUP(Table4[[#This Row],[StoreID]],Stores!A:A,Stores!D:D, "Not Found")</f>
        <v>South</v>
      </c>
    </row>
    <row r="2962" spans="1:26">
      <c r="A2962" t="s">
        <v>3828</v>
      </c>
      <c r="B2962" s="1">
        <v>45629</v>
      </c>
      <c r="C2962" t="s">
        <v>144</v>
      </c>
      <c r="D2962" t="s">
        <v>798</v>
      </c>
      <c r="E2962" t="s">
        <v>839</v>
      </c>
      <c r="F2962">
        <v>4</v>
      </c>
      <c r="G2962">
        <v>0</v>
      </c>
      <c r="H2962" t="s">
        <v>868</v>
      </c>
      <c r="I2962" s="4">
        <f>Table4[[#This Row],[Quantity]]*Table4[[#This Row],[UnitPrice]]</f>
        <v>6005.84</v>
      </c>
      <c r="J2962" s="4">
        <f>Table4[[#This Row],[Gross Revenue]]*(1-Table4[[#This Row],[Discount]])</f>
        <v>6005.84</v>
      </c>
      <c r="K2962" s="4">
        <f>Table4[[#This Row],[Quantity]]*Table4[[#This Row],[CostPrice]]</f>
        <v>4670.92</v>
      </c>
      <c r="L2962" s="4">
        <f>Table4[[#This Row],[Net Revenue]]-Table4[[#This Row],[Total Cost]]</f>
        <v>1334.92</v>
      </c>
      <c r="M2962" t="str">
        <f>_xlfn.XLOOKUP(Table4[[#This Row],[ProductID]], Products!A:A,Products!B:B, "Not Found")</f>
        <v>New Watches</v>
      </c>
      <c r="N2962" t="str">
        <f>TEXT(Table4[[#This Row],[Date]], "mmm")</f>
        <v>Dec</v>
      </c>
      <c r="O2962" t="str">
        <f>TEXT(Table4[[#This Row],[Date]], "yyyy")</f>
        <v>2024</v>
      </c>
      <c r="P2962" t="str">
        <f>_xlfn.XLOOKUP(Table4[[#This Row],[ProductID]],Products!A:A,Products!C:C, "Not Found")</f>
        <v>Fashion</v>
      </c>
      <c r="Q2962" t="str">
        <f>_xlfn.XLOOKUP(Table4[[#This Row],[ProductID]],Products!A:A,Products!D:D,"Not Found")</f>
        <v>Watches</v>
      </c>
      <c r="R2962">
        <f>_xlfn.XLOOKUP(Table4[[#This Row],[ProductID]],Products!A:A,Products!E:E,"Not Found")</f>
        <v>1501.46</v>
      </c>
      <c r="S2962">
        <f>_xlfn.XLOOKUP(Table4[[#This Row],[ProductID]],Products!A:A,Products!F:F, "Not Found")</f>
        <v>1167.73</v>
      </c>
      <c r="T2962" t="str">
        <f>_xlfn.XLOOKUP(Table4[[#This Row],[CustomerID]],Customers!A:A,Customers!D:D, "Not Found")</f>
        <v>F</v>
      </c>
      <c r="U2962" s="6">
        <f>_xlfn.XLOOKUP(Table4[[#This Row],[CustomerID]],Customers!A:A,Customers!E:E, "Not Found")</f>
        <v>30193</v>
      </c>
      <c r="V2962">
        <f ca="1">DATEDIF(Table4[[#This Row],[CustomerBirthday]], TODAY(), "Y")</f>
        <v>43</v>
      </c>
      <c r="W2962" t="str" cm="1">
        <f t="array" aca="1" ref="W2962" ca="1">_xlfn.IFS(Table4[[#This Row],[Age]]&lt;25, "Under 25",Table4[[#This Row],[Age]]=34, "25-34", Table4[[#This Row],[Age]]&lt;=49, "35-49", Table4[[#This Row],[Age]]&lt;=64, "50-64", Table4[[#This Row],[Age]]&gt;=65, "65+")</f>
        <v>35-49</v>
      </c>
      <c r="X2962" t="str">
        <f>_xlfn.XLOOKUP(Table4[[#This Row],[StoreID]],Stores!A:A,Stores!B:B, "Not found")</f>
        <v>MegaMart New Michele</v>
      </c>
      <c r="Y2962" t="str">
        <f>_xlfn.XLOOKUP(Table4[[#This Row],[StoreID]],Stores!A:A,Stores!C:C, "Not Found")</f>
        <v>New Michele</v>
      </c>
      <c r="Z2962" t="str">
        <f>_xlfn.XLOOKUP(Table4[[#This Row],[StoreID]],Stores!A:A,Stores!D:D, "Not Found")</f>
        <v>West</v>
      </c>
    </row>
    <row r="2963" spans="1:26">
      <c r="A2963" t="s">
        <v>3829</v>
      </c>
      <c r="B2963" s="1">
        <v>45545</v>
      </c>
      <c r="C2963" t="s">
        <v>593</v>
      </c>
      <c r="D2963" t="s">
        <v>802</v>
      </c>
      <c r="E2963" t="s">
        <v>839</v>
      </c>
      <c r="F2963">
        <v>4</v>
      </c>
      <c r="G2963">
        <v>0.05</v>
      </c>
      <c r="H2963" t="s">
        <v>865</v>
      </c>
      <c r="I2963" s="4">
        <f>Table4[[#This Row],[Quantity]]*Table4[[#This Row],[UnitPrice]]</f>
        <v>1467.72</v>
      </c>
      <c r="J2963" s="4">
        <f>Table4[[#This Row],[Gross Revenue]]*(1-Table4[[#This Row],[Discount]])</f>
        <v>1394.3340000000001</v>
      </c>
      <c r="K2963" s="4">
        <f>Table4[[#This Row],[Quantity]]*Table4[[#This Row],[CostPrice]]</f>
        <v>1140.92</v>
      </c>
      <c r="L2963" s="4">
        <f>Table4[[#This Row],[Net Revenue]]-Table4[[#This Row],[Total Cost]]</f>
        <v>253.41399999999999</v>
      </c>
      <c r="M2963" t="str">
        <f>_xlfn.XLOOKUP(Table4[[#This Row],[ProductID]], Products!A:A,Products!B:B, "Not Found")</f>
        <v>Stage Footwear</v>
      </c>
      <c r="N2963" t="str">
        <f>TEXT(Table4[[#This Row],[Date]], "mmm")</f>
        <v>Sep</v>
      </c>
      <c r="O2963" t="str">
        <f>TEXT(Table4[[#This Row],[Date]], "yyyy")</f>
        <v>2024</v>
      </c>
      <c r="P2963" t="str">
        <f>_xlfn.XLOOKUP(Table4[[#This Row],[ProductID]],Products!A:A,Products!C:C, "Not Found")</f>
        <v>Fashion</v>
      </c>
      <c r="Q2963" t="str">
        <f>_xlfn.XLOOKUP(Table4[[#This Row],[ProductID]],Products!A:A,Products!D:D,"Not Found")</f>
        <v>Footwear</v>
      </c>
      <c r="R2963">
        <f>_xlfn.XLOOKUP(Table4[[#This Row],[ProductID]],Products!A:A,Products!E:E,"Not Found")</f>
        <v>366.93</v>
      </c>
      <c r="S2963">
        <f>_xlfn.XLOOKUP(Table4[[#This Row],[ProductID]],Products!A:A,Products!F:F, "Not Found")</f>
        <v>285.23</v>
      </c>
      <c r="T2963" t="str">
        <f>_xlfn.XLOOKUP(Table4[[#This Row],[CustomerID]],Customers!A:A,Customers!D:D, "Not Found")</f>
        <v>F</v>
      </c>
      <c r="U2963" s="6">
        <f>_xlfn.XLOOKUP(Table4[[#This Row],[CustomerID]],Customers!A:A,Customers!E:E, "Not Found")</f>
        <v>37024</v>
      </c>
      <c r="V2963">
        <f ca="1">DATEDIF(Table4[[#This Row],[CustomerBirthday]], TODAY(), "Y")</f>
        <v>25</v>
      </c>
      <c r="W2963" t="str" cm="1">
        <f t="array" aca="1" ref="W2963" ca="1">_xlfn.IFS(Table4[[#This Row],[Age]]&lt;25, "Under 25",Table4[[#This Row],[Age]]=34, "25-34", Table4[[#This Row],[Age]]&lt;=49, "35-49", Table4[[#This Row],[Age]]&lt;=64, "50-64", Table4[[#This Row],[Age]]&gt;=65, "65+")</f>
        <v>35-49</v>
      </c>
      <c r="X2963" t="str">
        <f>_xlfn.XLOOKUP(Table4[[#This Row],[StoreID]],Stores!A:A,Stores!B:B, "Not found")</f>
        <v>MegaMart New Michele</v>
      </c>
      <c r="Y2963" t="str">
        <f>_xlfn.XLOOKUP(Table4[[#This Row],[StoreID]],Stores!A:A,Stores!C:C, "Not Found")</f>
        <v>New Michele</v>
      </c>
      <c r="Z2963" t="str">
        <f>_xlfn.XLOOKUP(Table4[[#This Row],[StoreID]],Stores!A:A,Stores!D:D, "Not Found")</f>
        <v>West</v>
      </c>
    </row>
    <row r="2964" spans="1:26">
      <c r="A2964" t="s">
        <v>3830</v>
      </c>
      <c r="B2964" s="1">
        <v>45796</v>
      </c>
      <c r="C2964" t="s">
        <v>563</v>
      </c>
      <c r="D2964" t="s">
        <v>780</v>
      </c>
      <c r="E2964" t="s">
        <v>831</v>
      </c>
      <c r="F2964">
        <v>3</v>
      </c>
      <c r="G2964">
        <v>0.1</v>
      </c>
      <c r="H2964" t="s">
        <v>875</v>
      </c>
      <c r="I2964" s="4">
        <f>Table4[[#This Row],[Quantity]]*Table4[[#This Row],[UnitPrice]]</f>
        <v>3816.69</v>
      </c>
      <c r="J2964" s="4">
        <f>Table4[[#This Row],[Gross Revenue]]*(1-Table4[[#This Row],[Discount]])</f>
        <v>3435.0210000000002</v>
      </c>
      <c r="K2964" s="4">
        <f>Table4[[#This Row],[Quantity]]*Table4[[#This Row],[CostPrice]]</f>
        <v>2857.95</v>
      </c>
      <c r="L2964" s="4">
        <f>Table4[[#This Row],[Net Revenue]]-Table4[[#This Row],[Total Cost]]</f>
        <v>577.07100000000037</v>
      </c>
      <c r="M2964" t="str">
        <f>_xlfn.XLOOKUP(Table4[[#This Row],[ProductID]], Products!A:A,Products!B:B, "Not Found")</f>
        <v>Hospital Smartphone</v>
      </c>
      <c r="N2964" t="str">
        <f>TEXT(Table4[[#This Row],[Date]], "mmm")</f>
        <v>May</v>
      </c>
      <c r="O2964" t="str">
        <f>TEXT(Table4[[#This Row],[Date]], "yyyy")</f>
        <v>2025</v>
      </c>
      <c r="P2964" t="str">
        <f>_xlfn.XLOOKUP(Table4[[#This Row],[ProductID]],Products!A:A,Products!C:C, "Not Found")</f>
        <v>Electronics</v>
      </c>
      <c r="Q2964" t="str">
        <f>_xlfn.XLOOKUP(Table4[[#This Row],[ProductID]],Products!A:A,Products!D:D,"Not Found")</f>
        <v>Smartphone</v>
      </c>
      <c r="R2964">
        <f>_xlfn.XLOOKUP(Table4[[#This Row],[ProductID]],Products!A:A,Products!E:E,"Not Found")</f>
        <v>1272.23</v>
      </c>
      <c r="S2964">
        <f>_xlfn.XLOOKUP(Table4[[#This Row],[ProductID]],Products!A:A,Products!F:F, "Not Found")</f>
        <v>952.65</v>
      </c>
      <c r="T2964" t="str">
        <f>_xlfn.XLOOKUP(Table4[[#This Row],[CustomerID]],Customers!A:A,Customers!D:D, "Not Found")</f>
        <v>M</v>
      </c>
      <c r="U2964" s="6">
        <f>_xlfn.XLOOKUP(Table4[[#This Row],[CustomerID]],Customers!A:A,Customers!E:E, "Not Found")</f>
        <v>24092</v>
      </c>
      <c r="V2964">
        <f ca="1">DATEDIF(Table4[[#This Row],[CustomerBirthday]], TODAY(), "Y")</f>
        <v>60</v>
      </c>
      <c r="W2964" t="str" cm="1">
        <f t="array" aca="1" ref="W2964" ca="1">_xlfn.IFS(Table4[[#This Row],[Age]]&lt;25, "Under 25",Table4[[#This Row],[Age]]=34, "25-34", Table4[[#This Row],[Age]]&lt;=49, "35-49", Table4[[#This Row],[Age]]&lt;=64, "50-64", Table4[[#This Row],[Age]]&gt;=65, "65+")</f>
        <v>50-64</v>
      </c>
      <c r="X2964" t="str">
        <f>_xlfn.XLOOKUP(Table4[[#This Row],[StoreID]],Stores!A:A,Stores!B:B, "Not found")</f>
        <v>MegaMart Jimenezborough</v>
      </c>
      <c r="Y2964" t="str">
        <f>_xlfn.XLOOKUP(Table4[[#This Row],[StoreID]],Stores!A:A,Stores!C:C, "Not Found")</f>
        <v>Jimenezborough</v>
      </c>
      <c r="Z2964" t="str">
        <f>_xlfn.XLOOKUP(Table4[[#This Row],[StoreID]],Stores!A:A,Stores!D:D, "Not Found")</f>
        <v>South</v>
      </c>
    </row>
    <row r="2965" spans="1:26">
      <c r="A2965" t="s">
        <v>3831</v>
      </c>
      <c r="B2965" s="1">
        <v>45397</v>
      </c>
      <c r="C2965" t="s">
        <v>480</v>
      </c>
      <c r="D2965" t="s">
        <v>759</v>
      </c>
      <c r="E2965" t="s">
        <v>831</v>
      </c>
      <c r="F2965">
        <v>2</v>
      </c>
      <c r="G2965">
        <v>0.15</v>
      </c>
      <c r="H2965" t="s">
        <v>875</v>
      </c>
      <c r="I2965" s="4">
        <f>Table4[[#This Row],[Quantity]]*Table4[[#This Row],[UnitPrice]]</f>
        <v>2159.7800000000002</v>
      </c>
      <c r="J2965" s="4">
        <f>Table4[[#This Row],[Gross Revenue]]*(1-Table4[[#This Row],[Discount]])</f>
        <v>1835.8130000000001</v>
      </c>
      <c r="K2965" s="4">
        <f>Table4[[#This Row],[Quantity]]*Table4[[#This Row],[CostPrice]]</f>
        <v>1407.66</v>
      </c>
      <c r="L2965" s="4">
        <f>Table4[[#This Row],[Net Revenue]]-Table4[[#This Row],[Total Cost]]</f>
        <v>428.15300000000002</v>
      </c>
      <c r="M2965" t="str">
        <f>_xlfn.XLOOKUP(Table4[[#This Row],[ProductID]], Products!A:A,Products!B:B, "Not Found")</f>
        <v>Democratic Smartphone</v>
      </c>
      <c r="N2965" t="str">
        <f>TEXT(Table4[[#This Row],[Date]], "mmm")</f>
        <v>Apr</v>
      </c>
      <c r="O2965" t="str">
        <f>TEXT(Table4[[#This Row],[Date]], "yyyy")</f>
        <v>2024</v>
      </c>
      <c r="P2965" t="str">
        <f>_xlfn.XLOOKUP(Table4[[#This Row],[ProductID]],Products!A:A,Products!C:C, "Not Found")</f>
        <v>Electronics</v>
      </c>
      <c r="Q2965" t="str">
        <f>_xlfn.XLOOKUP(Table4[[#This Row],[ProductID]],Products!A:A,Products!D:D,"Not Found")</f>
        <v>Smartphone</v>
      </c>
      <c r="R2965">
        <f>_xlfn.XLOOKUP(Table4[[#This Row],[ProductID]],Products!A:A,Products!E:E,"Not Found")</f>
        <v>1079.8900000000001</v>
      </c>
      <c r="S2965">
        <f>_xlfn.XLOOKUP(Table4[[#This Row],[ProductID]],Products!A:A,Products!F:F, "Not Found")</f>
        <v>703.83</v>
      </c>
      <c r="T2965" t="str">
        <f>_xlfn.XLOOKUP(Table4[[#This Row],[CustomerID]],Customers!A:A,Customers!D:D, "Not Found")</f>
        <v>M</v>
      </c>
      <c r="U2965" s="6">
        <f>_xlfn.XLOOKUP(Table4[[#This Row],[CustomerID]],Customers!A:A,Customers!E:E, "Not Found")</f>
        <v>35356</v>
      </c>
      <c r="V2965">
        <f ca="1">DATEDIF(Table4[[#This Row],[CustomerBirthday]], TODAY(), "Y")</f>
        <v>29</v>
      </c>
      <c r="W2965" t="str" cm="1">
        <f t="array" aca="1" ref="W2965" ca="1">_xlfn.IFS(Table4[[#This Row],[Age]]&lt;25, "Under 25",Table4[[#This Row],[Age]]=34, "25-34", Table4[[#This Row],[Age]]&lt;=49, "35-49", Table4[[#This Row],[Age]]&lt;=64, "50-64", Table4[[#This Row],[Age]]&gt;=65, "65+")</f>
        <v>35-49</v>
      </c>
      <c r="X2965" t="str">
        <f>_xlfn.XLOOKUP(Table4[[#This Row],[StoreID]],Stores!A:A,Stores!B:B, "Not found")</f>
        <v>MegaMart Jimenezborough</v>
      </c>
      <c r="Y2965" t="str">
        <f>_xlfn.XLOOKUP(Table4[[#This Row],[StoreID]],Stores!A:A,Stores!C:C, "Not Found")</f>
        <v>Jimenezborough</v>
      </c>
      <c r="Z2965" t="str">
        <f>_xlfn.XLOOKUP(Table4[[#This Row],[StoreID]],Stores!A:A,Stores!D:D, "Not Found")</f>
        <v>South</v>
      </c>
    </row>
    <row r="2966" spans="1:26">
      <c r="A2966" t="s">
        <v>3832</v>
      </c>
      <c r="B2966" s="1">
        <v>45636</v>
      </c>
      <c r="C2966" t="s">
        <v>74</v>
      </c>
      <c r="D2966" t="s">
        <v>816</v>
      </c>
      <c r="E2966" t="s">
        <v>835</v>
      </c>
      <c r="F2966">
        <v>2</v>
      </c>
      <c r="G2966">
        <v>0</v>
      </c>
      <c r="H2966" t="s">
        <v>871</v>
      </c>
      <c r="I2966" s="4">
        <f>Table4[[#This Row],[Quantity]]*Table4[[#This Row],[UnitPrice]]</f>
        <v>3758.16</v>
      </c>
      <c r="J2966" s="4">
        <f>Table4[[#This Row],[Gross Revenue]]*(1-Table4[[#This Row],[Discount]])</f>
        <v>3758.16</v>
      </c>
      <c r="K2966" s="4">
        <f>Table4[[#This Row],[Quantity]]*Table4[[#This Row],[CostPrice]]</f>
        <v>2009.12</v>
      </c>
      <c r="L2966" s="4">
        <f>Table4[[#This Row],[Net Revenue]]-Table4[[#This Row],[Total Cost]]</f>
        <v>1749.04</v>
      </c>
      <c r="M2966" t="str">
        <f>_xlfn.XLOOKUP(Table4[[#This Row],[ProductID]], Products!A:A,Products!B:B, "Not Found")</f>
        <v>Set Dairy</v>
      </c>
      <c r="N2966" t="str">
        <f>TEXT(Table4[[#This Row],[Date]], "mmm")</f>
        <v>Dec</v>
      </c>
      <c r="O2966" t="str">
        <f>TEXT(Table4[[#This Row],[Date]], "yyyy")</f>
        <v>2024</v>
      </c>
      <c r="P2966" t="str">
        <f>_xlfn.XLOOKUP(Table4[[#This Row],[ProductID]],Products!A:A,Products!C:C, "Not Found")</f>
        <v>Groceries</v>
      </c>
      <c r="Q2966" t="str">
        <f>_xlfn.XLOOKUP(Table4[[#This Row],[ProductID]],Products!A:A,Products!D:D,"Not Found")</f>
        <v>Dairy</v>
      </c>
      <c r="R2966">
        <f>_xlfn.XLOOKUP(Table4[[#This Row],[ProductID]],Products!A:A,Products!E:E,"Not Found")</f>
        <v>1879.08</v>
      </c>
      <c r="S2966">
        <f>_xlfn.XLOOKUP(Table4[[#This Row],[ProductID]],Products!A:A,Products!F:F, "Not Found")</f>
        <v>1004.56</v>
      </c>
      <c r="T2966" t="str">
        <f>_xlfn.XLOOKUP(Table4[[#This Row],[CustomerID]],Customers!A:A,Customers!D:D, "Not Found")</f>
        <v>M</v>
      </c>
      <c r="U2966" s="6">
        <f>_xlfn.XLOOKUP(Table4[[#This Row],[CustomerID]],Customers!A:A,Customers!E:E, "Not Found")</f>
        <v>34565</v>
      </c>
      <c r="V2966">
        <f ca="1">DATEDIF(Table4[[#This Row],[CustomerBirthday]], TODAY(), "Y")</f>
        <v>31</v>
      </c>
      <c r="W2966" t="str" cm="1">
        <f t="array" aca="1" ref="W2966" ca="1">_xlfn.IFS(Table4[[#This Row],[Age]]&lt;25, "Under 25",Table4[[#This Row],[Age]]=34, "25-34", Table4[[#This Row],[Age]]&lt;=49, "35-49", Table4[[#This Row],[Age]]&lt;=64, "50-64", Table4[[#This Row],[Age]]&gt;=65, "65+")</f>
        <v>35-49</v>
      </c>
      <c r="X2966" t="str">
        <f>_xlfn.XLOOKUP(Table4[[#This Row],[StoreID]],Stores!A:A,Stores!B:B, "Not found")</f>
        <v>MegaMart Peckmouth</v>
      </c>
      <c r="Y2966" t="str">
        <f>_xlfn.XLOOKUP(Table4[[#This Row],[StoreID]],Stores!A:A,Stores!C:C, "Not Found")</f>
        <v>Peckmouth</v>
      </c>
      <c r="Z2966" t="str">
        <f>_xlfn.XLOOKUP(Table4[[#This Row],[StoreID]],Stores!A:A,Stores!D:D, "Not Found")</f>
        <v>East</v>
      </c>
    </row>
    <row r="2967" spans="1:26">
      <c r="A2967" t="s">
        <v>3833</v>
      </c>
      <c r="B2967" s="1">
        <v>45876</v>
      </c>
      <c r="C2967" t="s">
        <v>647</v>
      </c>
      <c r="D2967" t="s">
        <v>747</v>
      </c>
      <c r="E2967" t="s">
        <v>835</v>
      </c>
      <c r="F2967">
        <v>1</v>
      </c>
      <c r="G2967">
        <v>0.1</v>
      </c>
      <c r="H2967" t="s">
        <v>865</v>
      </c>
      <c r="I2967" s="4">
        <f>Table4[[#This Row],[Quantity]]*Table4[[#This Row],[UnitPrice]]</f>
        <v>1134.8</v>
      </c>
      <c r="J2967" s="4">
        <f>Table4[[#This Row],[Gross Revenue]]*(1-Table4[[#This Row],[Discount]])</f>
        <v>1021.3199999999999</v>
      </c>
      <c r="K2967" s="4">
        <f>Table4[[#This Row],[Quantity]]*Table4[[#This Row],[CostPrice]]</f>
        <v>675.1</v>
      </c>
      <c r="L2967" s="4">
        <f>Table4[[#This Row],[Net Revenue]]-Table4[[#This Row],[Total Cost]]</f>
        <v>346.21999999999991</v>
      </c>
      <c r="M2967" t="str">
        <f>_xlfn.XLOOKUP(Table4[[#This Row],[ProductID]], Products!A:A,Products!B:B, "Not Found")</f>
        <v>World Watches</v>
      </c>
      <c r="N2967" t="str">
        <f>TEXT(Table4[[#This Row],[Date]], "mmm")</f>
        <v>Aug</v>
      </c>
      <c r="O2967" t="str">
        <f>TEXT(Table4[[#This Row],[Date]], "yyyy")</f>
        <v>2025</v>
      </c>
      <c r="P2967" t="str">
        <f>_xlfn.XLOOKUP(Table4[[#This Row],[ProductID]],Products!A:A,Products!C:C, "Not Found")</f>
        <v>Fashion</v>
      </c>
      <c r="Q2967" t="str">
        <f>_xlfn.XLOOKUP(Table4[[#This Row],[ProductID]],Products!A:A,Products!D:D,"Not Found")</f>
        <v>Watches</v>
      </c>
      <c r="R2967">
        <f>_xlfn.XLOOKUP(Table4[[#This Row],[ProductID]],Products!A:A,Products!E:E,"Not Found")</f>
        <v>1134.8</v>
      </c>
      <c r="S2967">
        <f>_xlfn.XLOOKUP(Table4[[#This Row],[ProductID]],Products!A:A,Products!F:F, "Not Found")</f>
        <v>675.1</v>
      </c>
      <c r="T2967" t="str">
        <f>_xlfn.XLOOKUP(Table4[[#This Row],[CustomerID]],Customers!A:A,Customers!D:D, "Not Found")</f>
        <v>M</v>
      </c>
      <c r="U2967" s="6">
        <f>_xlfn.XLOOKUP(Table4[[#This Row],[CustomerID]],Customers!A:A,Customers!E:E, "Not Found")</f>
        <v>33196</v>
      </c>
      <c r="V2967">
        <f ca="1">DATEDIF(Table4[[#This Row],[CustomerBirthday]], TODAY(), "Y")</f>
        <v>35</v>
      </c>
      <c r="W2967" t="str" cm="1">
        <f t="array" aca="1" ref="W2967" ca="1">_xlfn.IFS(Table4[[#This Row],[Age]]&lt;25, "Under 25",Table4[[#This Row],[Age]]=34, "25-34", Table4[[#This Row],[Age]]&lt;=49, "35-49", Table4[[#This Row],[Age]]&lt;=64, "50-64", Table4[[#This Row],[Age]]&gt;=65, "65+")</f>
        <v>35-49</v>
      </c>
      <c r="X2967" t="str">
        <f>_xlfn.XLOOKUP(Table4[[#This Row],[StoreID]],Stores!A:A,Stores!B:B, "Not found")</f>
        <v>MegaMart Peckmouth</v>
      </c>
      <c r="Y2967" t="str">
        <f>_xlfn.XLOOKUP(Table4[[#This Row],[StoreID]],Stores!A:A,Stores!C:C, "Not Found")</f>
        <v>Peckmouth</v>
      </c>
      <c r="Z2967" t="str">
        <f>_xlfn.XLOOKUP(Table4[[#This Row],[StoreID]],Stores!A:A,Stores!D:D, "Not Found")</f>
        <v>East</v>
      </c>
    </row>
    <row r="2968" spans="1:26">
      <c r="A2968" t="s">
        <v>3834</v>
      </c>
      <c r="B2968" s="1">
        <v>45559</v>
      </c>
      <c r="C2968" t="s">
        <v>327</v>
      </c>
      <c r="D2968" t="s">
        <v>796</v>
      </c>
      <c r="E2968" t="s">
        <v>831</v>
      </c>
      <c r="F2968">
        <v>4</v>
      </c>
      <c r="G2968">
        <v>0.1</v>
      </c>
      <c r="H2968" t="s">
        <v>875</v>
      </c>
      <c r="I2968" s="4">
        <f>Table4[[#This Row],[Quantity]]*Table4[[#This Row],[UnitPrice]]</f>
        <v>6249.72</v>
      </c>
      <c r="J2968" s="4">
        <f>Table4[[#This Row],[Gross Revenue]]*(1-Table4[[#This Row],[Discount]])</f>
        <v>5624.7480000000005</v>
      </c>
      <c r="K2968" s="4">
        <f>Table4[[#This Row],[Quantity]]*Table4[[#This Row],[CostPrice]]</f>
        <v>4782.5200000000004</v>
      </c>
      <c r="L2968" s="4">
        <f>Table4[[#This Row],[Net Revenue]]-Table4[[#This Row],[Total Cost]]</f>
        <v>842.22800000000007</v>
      </c>
      <c r="M2968" t="str">
        <f>_xlfn.XLOOKUP(Table4[[#This Row],[ProductID]], Products!A:A,Products!B:B, "Not Found")</f>
        <v>Chair Laptop</v>
      </c>
      <c r="N2968" t="str">
        <f>TEXT(Table4[[#This Row],[Date]], "mmm")</f>
        <v>Sep</v>
      </c>
      <c r="O2968" t="str">
        <f>TEXT(Table4[[#This Row],[Date]], "yyyy")</f>
        <v>2024</v>
      </c>
      <c r="P2968" t="str">
        <f>_xlfn.XLOOKUP(Table4[[#This Row],[ProductID]],Products!A:A,Products!C:C, "Not Found")</f>
        <v>Electronics</v>
      </c>
      <c r="Q2968" t="str">
        <f>_xlfn.XLOOKUP(Table4[[#This Row],[ProductID]],Products!A:A,Products!D:D,"Not Found")</f>
        <v>Laptop</v>
      </c>
      <c r="R2968">
        <f>_xlfn.XLOOKUP(Table4[[#This Row],[ProductID]],Products!A:A,Products!E:E,"Not Found")</f>
        <v>1562.43</v>
      </c>
      <c r="S2968">
        <f>_xlfn.XLOOKUP(Table4[[#This Row],[ProductID]],Products!A:A,Products!F:F, "Not Found")</f>
        <v>1195.6300000000001</v>
      </c>
      <c r="T2968" t="str">
        <f>_xlfn.XLOOKUP(Table4[[#This Row],[CustomerID]],Customers!A:A,Customers!D:D, "Not Found")</f>
        <v>F</v>
      </c>
      <c r="U2968" s="6">
        <f>_xlfn.XLOOKUP(Table4[[#This Row],[CustomerID]],Customers!A:A,Customers!E:E, "Not Found")</f>
        <v>27567</v>
      </c>
      <c r="V2968">
        <f ca="1">DATEDIF(Table4[[#This Row],[CustomerBirthday]], TODAY(), "Y")</f>
        <v>51</v>
      </c>
      <c r="W2968" t="str" cm="1">
        <f t="array" aca="1" ref="W2968" ca="1">_xlfn.IFS(Table4[[#This Row],[Age]]&lt;25, "Under 25",Table4[[#This Row],[Age]]=34, "25-34", Table4[[#This Row],[Age]]&lt;=49, "35-49", Table4[[#This Row],[Age]]&lt;=64, "50-64", Table4[[#This Row],[Age]]&gt;=65, "65+")</f>
        <v>50-64</v>
      </c>
      <c r="X2968" t="str">
        <f>_xlfn.XLOOKUP(Table4[[#This Row],[StoreID]],Stores!A:A,Stores!B:B, "Not found")</f>
        <v>MegaMart Jimenezborough</v>
      </c>
      <c r="Y2968" t="str">
        <f>_xlfn.XLOOKUP(Table4[[#This Row],[StoreID]],Stores!A:A,Stores!C:C, "Not Found")</f>
        <v>Jimenezborough</v>
      </c>
      <c r="Z2968" t="str">
        <f>_xlfn.XLOOKUP(Table4[[#This Row],[StoreID]],Stores!A:A,Stores!D:D, "Not Found")</f>
        <v>South</v>
      </c>
    </row>
    <row r="2969" spans="1:26">
      <c r="A2969" t="s">
        <v>3835</v>
      </c>
      <c r="B2969" s="1">
        <v>45264</v>
      </c>
      <c r="C2969" t="s">
        <v>467</v>
      </c>
      <c r="D2969" t="s">
        <v>784</v>
      </c>
      <c r="E2969" t="s">
        <v>842</v>
      </c>
      <c r="F2969">
        <v>5</v>
      </c>
      <c r="G2969">
        <v>0</v>
      </c>
      <c r="H2969" t="s">
        <v>868</v>
      </c>
      <c r="I2969" s="4">
        <f>Table4[[#This Row],[Quantity]]*Table4[[#This Row],[UnitPrice]]</f>
        <v>7425.25</v>
      </c>
      <c r="J2969" s="4">
        <f>Table4[[#This Row],[Gross Revenue]]*(1-Table4[[#This Row],[Discount]])</f>
        <v>7425.25</v>
      </c>
      <c r="K2969" s="4">
        <f>Table4[[#This Row],[Quantity]]*Table4[[#This Row],[CostPrice]]</f>
        <v>4941.5499999999993</v>
      </c>
      <c r="L2969" s="4">
        <f>Table4[[#This Row],[Net Revenue]]-Table4[[#This Row],[Total Cost]]</f>
        <v>2483.7000000000007</v>
      </c>
      <c r="M2969" t="str">
        <f>_xlfn.XLOOKUP(Table4[[#This Row],[ProductID]], Products!A:A,Products!B:B, "Not Found")</f>
        <v>Road Clothing</v>
      </c>
      <c r="N2969" t="str">
        <f>TEXT(Table4[[#This Row],[Date]], "mmm")</f>
        <v>Dec</v>
      </c>
      <c r="O2969" t="str">
        <f>TEXT(Table4[[#This Row],[Date]], "yyyy")</f>
        <v>2023</v>
      </c>
      <c r="P2969" t="str">
        <f>_xlfn.XLOOKUP(Table4[[#This Row],[ProductID]],Products!A:A,Products!C:C, "Not Found")</f>
        <v>Fashion</v>
      </c>
      <c r="Q2969" t="str">
        <f>_xlfn.XLOOKUP(Table4[[#This Row],[ProductID]],Products!A:A,Products!D:D,"Not Found")</f>
        <v>Clothing</v>
      </c>
      <c r="R2969">
        <f>_xlfn.XLOOKUP(Table4[[#This Row],[ProductID]],Products!A:A,Products!E:E,"Not Found")</f>
        <v>1485.05</v>
      </c>
      <c r="S2969">
        <f>_xlfn.XLOOKUP(Table4[[#This Row],[ProductID]],Products!A:A,Products!F:F, "Not Found")</f>
        <v>988.31</v>
      </c>
      <c r="T2969" t="str">
        <f>_xlfn.XLOOKUP(Table4[[#This Row],[CustomerID]],Customers!A:A,Customers!D:D, "Not Found")</f>
        <v>F</v>
      </c>
      <c r="U2969" s="6">
        <f>_xlfn.XLOOKUP(Table4[[#This Row],[CustomerID]],Customers!A:A,Customers!E:E, "Not Found")</f>
        <v>30272</v>
      </c>
      <c r="V2969">
        <f ca="1">DATEDIF(Table4[[#This Row],[CustomerBirthday]], TODAY(), "Y")</f>
        <v>43</v>
      </c>
      <c r="W2969" t="str" cm="1">
        <f t="array" aca="1" ref="W2969" ca="1">_xlfn.IFS(Table4[[#This Row],[Age]]&lt;25, "Under 25",Table4[[#This Row],[Age]]=34, "25-34", Table4[[#This Row],[Age]]&lt;=49, "35-49", Table4[[#This Row],[Age]]&lt;=64, "50-64", Table4[[#This Row],[Age]]&gt;=65, "65+")</f>
        <v>35-49</v>
      </c>
      <c r="X2969" t="str">
        <f>_xlfn.XLOOKUP(Table4[[#This Row],[StoreID]],Stores!A:A,Stores!B:B, "Not found")</f>
        <v>MegaMart Brianahaven</v>
      </c>
      <c r="Y2969" t="str">
        <f>_xlfn.XLOOKUP(Table4[[#This Row],[StoreID]],Stores!A:A,Stores!C:C, "Not Found")</f>
        <v>Brianahaven</v>
      </c>
      <c r="Z2969" t="str">
        <f>_xlfn.XLOOKUP(Table4[[#This Row],[StoreID]],Stores!A:A,Stores!D:D, "Not Found")</f>
        <v>North</v>
      </c>
    </row>
    <row r="2970" spans="1:26">
      <c r="A2970" t="s">
        <v>3836</v>
      </c>
      <c r="B2970" s="1">
        <v>45543</v>
      </c>
      <c r="C2970" t="s">
        <v>589</v>
      </c>
      <c r="D2970" t="s">
        <v>794</v>
      </c>
      <c r="E2970" t="s">
        <v>842</v>
      </c>
      <c r="F2970">
        <v>2</v>
      </c>
      <c r="G2970">
        <v>0</v>
      </c>
      <c r="H2970" t="s">
        <v>871</v>
      </c>
      <c r="I2970" s="4">
        <f>Table4[[#This Row],[Quantity]]*Table4[[#This Row],[UnitPrice]]</f>
        <v>856.1</v>
      </c>
      <c r="J2970" s="4">
        <f>Table4[[#This Row],[Gross Revenue]]*(1-Table4[[#This Row],[Discount]])</f>
        <v>856.1</v>
      </c>
      <c r="K2970" s="4">
        <f>Table4[[#This Row],[Quantity]]*Table4[[#This Row],[CostPrice]]</f>
        <v>492.14</v>
      </c>
      <c r="L2970" s="4">
        <f>Table4[[#This Row],[Net Revenue]]-Table4[[#This Row],[Total Cost]]</f>
        <v>363.96000000000004</v>
      </c>
      <c r="M2970" t="str">
        <f>_xlfn.XLOOKUP(Table4[[#This Row],[ProductID]], Products!A:A,Products!B:B, "Not Found")</f>
        <v>Everything Laptop</v>
      </c>
      <c r="N2970" t="str">
        <f>TEXT(Table4[[#This Row],[Date]], "mmm")</f>
        <v>Sep</v>
      </c>
      <c r="O2970" t="str">
        <f>TEXT(Table4[[#This Row],[Date]], "yyyy")</f>
        <v>2024</v>
      </c>
      <c r="P2970" t="str">
        <f>_xlfn.XLOOKUP(Table4[[#This Row],[ProductID]],Products!A:A,Products!C:C, "Not Found")</f>
        <v>Electronics</v>
      </c>
      <c r="Q2970" t="str">
        <f>_xlfn.XLOOKUP(Table4[[#This Row],[ProductID]],Products!A:A,Products!D:D,"Not Found")</f>
        <v>Laptop</v>
      </c>
      <c r="R2970">
        <f>_xlfn.XLOOKUP(Table4[[#This Row],[ProductID]],Products!A:A,Products!E:E,"Not Found")</f>
        <v>428.05</v>
      </c>
      <c r="S2970">
        <f>_xlfn.XLOOKUP(Table4[[#This Row],[ProductID]],Products!A:A,Products!F:F, "Not Found")</f>
        <v>246.07</v>
      </c>
      <c r="T2970" t="str">
        <f>_xlfn.XLOOKUP(Table4[[#This Row],[CustomerID]],Customers!A:A,Customers!D:D, "Not Found")</f>
        <v>M</v>
      </c>
      <c r="U2970" s="6">
        <f>_xlfn.XLOOKUP(Table4[[#This Row],[CustomerID]],Customers!A:A,Customers!E:E, "Not Found")</f>
        <v>26659</v>
      </c>
      <c r="V2970">
        <f ca="1">DATEDIF(Table4[[#This Row],[CustomerBirthday]], TODAY(), "Y")</f>
        <v>53</v>
      </c>
      <c r="W2970" t="str" cm="1">
        <f t="array" aca="1" ref="W2970" ca="1">_xlfn.IFS(Table4[[#This Row],[Age]]&lt;25, "Under 25",Table4[[#This Row],[Age]]=34, "25-34", Table4[[#This Row],[Age]]&lt;=49, "35-49", Table4[[#This Row],[Age]]&lt;=64, "50-64", Table4[[#This Row],[Age]]&gt;=65, "65+")</f>
        <v>50-64</v>
      </c>
      <c r="X2970" t="str">
        <f>_xlfn.XLOOKUP(Table4[[#This Row],[StoreID]],Stores!A:A,Stores!B:B, "Not found")</f>
        <v>MegaMart Brianahaven</v>
      </c>
      <c r="Y2970" t="str">
        <f>_xlfn.XLOOKUP(Table4[[#This Row],[StoreID]],Stores!A:A,Stores!C:C, "Not Found")</f>
        <v>Brianahaven</v>
      </c>
      <c r="Z2970" t="str">
        <f>_xlfn.XLOOKUP(Table4[[#This Row],[StoreID]],Stores!A:A,Stores!D:D, "Not Found")</f>
        <v>North</v>
      </c>
    </row>
    <row r="2971" spans="1:26">
      <c r="A2971" t="s">
        <v>3837</v>
      </c>
      <c r="B2971" s="1">
        <v>45206</v>
      </c>
      <c r="C2971" t="s">
        <v>429</v>
      </c>
      <c r="D2971" t="s">
        <v>788</v>
      </c>
      <c r="E2971" t="s">
        <v>835</v>
      </c>
      <c r="F2971">
        <v>1</v>
      </c>
      <c r="G2971">
        <v>0.1</v>
      </c>
      <c r="H2971" t="s">
        <v>871</v>
      </c>
      <c r="I2971" s="4">
        <f>Table4[[#This Row],[Quantity]]*Table4[[#This Row],[UnitPrice]]</f>
        <v>1095.72</v>
      </c>
      <c r="J2971" s="4">
        <f>Table4[[#This Row],[Gross Revenue]]*(1-Table4[[#This Row],[Discount]])</f>
        <v>986.14800000000002</v>
      </c>
      <c r="K2971" s="4">
        <f>Table4[[#This Row],[Quantity]]*Table4[[#This Row],[CostPrice]]</f>
        <v>822.2</v>
      </c>
      <c r="L2971" s="4">
        <f>Table4[[#This Row],[Net Revenue]]-Table4[[#This Row],[Total Cost]]</f>
        <v>163.94799999999998</v>
      </c>
      <c r="M2971" t="str">
        <f>_xlfn.XLOOKUP(Table4[[#This Row],[ProductID]], Products!A:A,Products!B:B, "Not Found")</f>
        <v>Foot Snacks</v>
      </c>
      <c r="N2971" t="str">
        <f>TEXT(Table4[[#This Row],[Date]], "mmm")</f>
        <v>Oct</v>
      </c>
      <c r="O2971" t="str">
        <f>TEXT(Table4[[#This Row],[Date]], "yyyy")</f>
        <v>2023</v>
      </c>
      <c r="P2971" t="str">
        <f>_xlfn.XLOOKUP(Table4[[#This Row],[ProductID]],Products!A:A,Products!C:C, "Not Found")</f>
        <v>Groceries</v>
      </c>
      <c r="Q2971" t="str">
        <f>_xlfn.XLOOKUP(Table4[[#This Row],[ProductID]],Products!A:A,Products!D:D,"Not Found")</f>
        <v>Snacks</v>
      </c>
      <c r="R2971">
        <f>_xlfn.XLOOKUP(Table4[[#This Row],[ProductID]],Products!A:A,Products!E:E,"Not Found")</f>
        <v>1095.72</v>
      </c>
      <c r="S2971">
        <f>_xlfn.XLOOKUP(Table4[[#This Row],[ProductID]],Products!A:A,Products!F:F, "Not Found")</f>
        <v>822.2</v>
      </c>
      <c r="T2971" t="str">
        <f>_xlfn.XLOOKUP(Table4[[#This Row],[CustomerID]],Customers!A:A,Customers!D:D, "Not Found")</f>
        <v>M</v>
      </c>
      <c r="U2971" s="6">
        <f>_xlfn.XLOOKUP(Table4[[#This Row],[CustomerID]],Customers!A:A,Customers!E:E, "Not Found")</f>
        <v>21971</v>
      </c>
      <c r="V2971">
        <f ca="1">DATEDIF(Table4[[#This Row],[CustomerBirthday]], TODAY(), "Y")</f>
        <v>66</v>
      </c>
      <c r="W2971" t="str" cm="1">
        <f t="array" aca="1" ref="W2971" ca="1">_xlfn.IFS(Table4[[#This Row],[Age]]&lt;25, "Under 25",Table4[[#This Row],[Age]]=34, "25-34", Table4[[#This Row],[Age]]&lt;=49, "35-49", Table4[[#This Row],[Age]]&lt;=64, "50-64", Table4[[#This Row],[Age]]&gt;=65, "65+")</f>
        <v>65+</v>
      </c>
      <c r="X2971" t="str">
        <f>_xlfn.XLOOKUP(Table4[[#This Row],[StoreID]],Stores!A:A,Stores!B:B, "Not found")</f>
        <v>MegaMart Peckmouth</v>
      </c>
      <c r="Y2971" t="str">
        <f>_xlfn.XLOOKUP(Table4[[#This Row],[StoreID]],Stores!A:A,Stores!C:C, "Not Found")</f>
        <v>Peckmouth</v>
      </c>
      <c r="Z2971" t="str">
        <f>_xlfn.XLOOKUP(Table4[[#This Row],[StoreID]],Stores!A:A,Stores!D:D, "Not Found")</f>
        <v>East</v>
      </c>
    </row>
    <row r="2972" spans="1:26">
      <c r="A2972" t="s">
        <v>3838</v>
      </c>
      <c r="B2972" s="1">
        <v>45750</v>
      </c>
      <c r="C2972" t="s">
        <v>238</v>
      </c>
      <c r="D2972" t="s">
        <v>820</v>
      </c>
      <c r="E2972" t="s">
        <v>831</v>
      </c>
      <c r="F2972">
        <v>5</v>
      </c>
      <c r="G2972">
        <v>0</v>
      </c>
      <c r="H2972" t="s">
        <v>875</v>
      </c>
      <c r="I2972" s="4">
        <f>Table4[[#This Row],[Quantity]]*Table4[[#This Row],[UnitPrice]]</f>
        <v>5985.9000000000005</v>
      </c>
      <c r="J2972" s="4">
        <f>Table4[[#This Row],[Gross Revenue]]*(1-Table4[[#This Row],[Discount]])</f>
        <v>5985.9000000000005</v>
      </c>
      <c r="K2972" s="4">
        <f>Table4[[#This Row],[Quantity]]*Table4[[#This Row],[CostPrice]]</f>
        <v>3613.7</v>
      </c>
      <c r="L2972" s="4">
        <f>Table4[[#This Row],[Net Revenue]]-Table4[[#This Row],[Total Cost]]</f>
        <v>2372.2000000000007</v>
      </c>
      <c r="M2972" t="str">
        <f>_xlfn.XLOOKUP(Table4[[#This Row],[ProductID]], Products!A:A,Products!B:B, "Not Found")</f>
        <v>Or Smartphone</v>
      </c>
      <c r="N2972" t="str">
        <f>TEXT(Table4[[#This Row],[Date]], "mmm")</f>
        <v>Apr</v>
      </c>
      <c r="O2972" t="str">
        <f>TEXT(Table4[[#This Row],[Date]], "yyyy")</f>
        <v>2025</v>
      </c>
      <c r="P2972" t="str">
        <f>_xlfn.XLOOKUP(Table4[[#This Row],[ProductID]],Products!A:A,Products!C:C, "Not Found")</f>
        <v>Electronics</v>
      </c>
      <c r="Q2972" t="str">
        <f>_xlfn.XLOOKUP(Table4[[#This Row],[ProductID]],Products!A:A,Products!D:D,"Not Found")</f>
        <v>Smartphone</v>
      </c>
      <c r="R2972">
        <f>_xlfn.XLOOKUP(Table4[[#This Row],[ProductID]],Products!A:A,Products!E:E,"Not Found")</f>
        <v>1197.18</v>
      </c>
      <c r="S2972">
        <f>_xlfn.XLOOKUP(Table4[[#This Row],[ProductID]],Products!A:A,Products!F:F, "Not Found")</f>
        <v>722.74</v>
      </c>
      <c r="T2972" t="str">
        <f>_xlfn.XLOOKUP(Table4[[#This Row],[CustomerID]],Customers!A:A,Customers!D:D, "Not Found")</f>
        <v>M</v>
      </c>
      <c r="U2972" s="6">
        <f>_xlfn.XLOOKUP(Table4[[#This Row],[CustomerID]],Customers!A:A,Customers!E:E, "Not Found")</f>
        <v>36698</v>
      </c>
      <c r="V2972">
        <f ca="1">DATEDIF(Table4[[#This Row],[CustomerBirthday]], TODAY(), "Y")</f>
        <v>26</v>
      </c>
      <c r="W2972" t="str" cm="1">
        <f t="array" aca="1" ref="W2972" ca="1">_xlfn.IFS(Table4[[#This Row],[Age]]&lt;25, "Under 25",Table4[[#This Row],[Age]]=34, "25-34", Table4[[#This Row],[Age]]&lt;=49, "35-49", Table4[[#This Row],[Age]]&lt;=64, "50-64", Table4[[#This Row],[Age]]&gt;=65, "65+")</f>
        <v>35-49</v>
      </c>
      <c r="X2972" t="str">
        <f>_xlfn.XLOOKUP(Table4[[#This Row],[StoreID]],Stores!A:A,Stores!B:B, "Not found")</f>
        <v>MegaMart Jimenezborough</v>
      </c>
      <c r="Y2972" t="str">
        <f>_xlfn.XLOOKUP(Table4[[#This Row],[StoreID]],Stores!A:A,Stores!C:C, "Not Found")</f>
        <v>Jimenezborough</v>
      </c>
      <c r="Z2972" t="str">
        <f>_xlfn.XLOOKUP(Table4[[#This Row],[StoreID]],Stores!A:A,Stores!D:D, "Not Found")</f>
        <v>South</v>
      </c>
    </row>
    <row r="2973" spans="1:26">
      <c r="A2973" t="s">
        <v>3839</v>
      </c>
      <c r="B2973" s="1">
        <v>45621</v>
      </c>
      <c r="C2973" t="s">
        <v>589</v>
      </c>
      <c r="D2973" t="s">
        <v>736</v>
      </c>
      <c r="E2973" t="s">
        <v>835</v>
      </c>
      <c r="F2973">
        <v>4</v>
      </c>
      <c r="G2973">
        <v>0</v>
      </c>
      <c r="H2973" t="s">
        <v>875</v>
      </c>
      <c r="I2973" s="4">
        <f>Table4[[#This Row],[Quantity]]*Table4[[#This Row],[UnitPrice]]</f>
        <v>492.76</v>
      </c>
      <c r="J2973" s="4">
        <f>Table4[[#This Row],[Gross Revenue]]*(1-Table4[[#This Row],[Discount]])</f>
        <v>492.76</v>
      </c>
      <c r="K2973" s="4">
        <f>Table4[[#This Row],[Quantity]]*Table4[[#This Row],[CostPrice]]</f>
        <v>321.44</v>
      </c>
      <c r="L2973" s="4">
        <f>Table4[[#This Row],[Net Revenue]]-Table4[[#This Row],[Total Cost]]</f>
        <v>171.32</v>
      </c>
      <c r="M2973" t="str">
        <f>_xlfn.XLOOKUP(Table4[[#This Row],[ProductID]], Products!A:A,Products!B:B, "Not Found")</f>
        <v>Us Snacks</v>
      </c>
      <c r="N2973" t="str">
        <f>TEXT(Table4[[#This Row],[Date]], "mmm")</f>
        <v>Nov</v>
      </c>
      <c r="O2973" t="str">
        <f>TEXT(Table4[[#This Row],[Date]], "yyyy")</f>
        <v>2024</v>
      </c>
      <c r="P2973" t="str">
        <f>_xlfn.XLOOKUP(Table4[[#This Row],[ProductID]],Products!A:A,Products!C:C, "Not Found")</f>
        <v>Groceries</v>
      </c>
      <c r="Q2973" t="str">
        <f>_xlfn.XLOOKUP(Table4[[#This Row],[ProductID]],Products!A:A,Products!D:D,"Not Found")</f>
        <v>Snacks</v>
      </c>
      <c r="R2973">
        <f>_xlfn.XLOOKUP(Table4[[#This Row],[ProductID]],Products!A:A,Products!E:E,"Not Found")</f>
        <v>123.19</v>
      </c>
      <c r="S2973">
        <f>_xlfn.XLOOKUP(Table4[[#This Row],[ProductID]],Products!A:A,Products!F:F, "Not Found")</f>
        <v>80.36</v>
      </c>
      <c r="T2973" t="str">
        <f>_xlfn.XLOOKUP(Table4[[#This Row],[CustomerID]],Customers!A:A,Customers!D:D, "Not Found")</f>
        <v>M</v>
      </c>
      <c r="U2973" s="6">
        <f>_xlfn.XLOOKUP(Table4[[#This Row],[CustomerID]],Customers!A:A,Customers!E:E, "Not Found")</f>
        <v>26659</v>
      </c>
      <c r="V2973">
        <f ca="1">DATEDIF(Table4[[#This Row],[CustomerBirthday]], TODAY(), "Y")</f>
        <v>53</v>
      </c>
      <c r="W2973" t="str" cm="1">
        <f t="array" aca="1" ref="W2973" ca="1">_xlfn.IFS(Table4[[#This Row],[Age]]&lt;25, "Under 25",Table4[[#This Row],[Age]]=34, "25-34", Table4[[#This Row],[Age]]&lt;=49, "35-49", Table4[[#This Row],[Age]]&lt;=64, "50-64", Table4[[#This Row],[Age]]&gt;=65, "65+")</f>
        <v>50-64</v>
      </c>
      <c r="X2973" t="str">
        <f>_xlfn.XLOOKUP(Table4[[#This Row],[StoreID]],Stores!A:A,Stores!B:B, "Not found")</f>
        <v>MegaMart Peckmouth</v>
      </c>
      <c r="Y2973" t="str">
        <f>_xlfn.XLOOKUP(Table4[[#This Row],[StoreID]],Stores!A:A,Stores!C:C, "Not Found")</f>
        <v>Peckmouth</v>
      </c>
      <c r="Z2973" t="str">
        <f>_xlfn.XLOOKUP(Table4[[#This Row],[StoreID]],Stores!A:A,Stores!D:D, "Not Found")</f>
        <v>East</v>
      </c>
    </row>
    <row r="2974" spans="1:26">
      <c r="A2974" t="s">
        <v>3840</v>
      </c>
      <c r="B2974" s="1">
        <v>45345</v>
      </c>
      <c r="C2974" t="s">
        <v>221</v>
      </c>
      <c r="D2974" t="s">
        <v>757</v>
      </c>
      <c r="E2974" t="s">
        <v>835</v>
      </c>
      <c r="F2974">
        <v>2</v>
      </c>
      <c r="G2974">
        <v>0.05</v>
      </c>
      <c r="H2974" t="s">
        <v>865</v>
      </c>
      <c r="I2974" s="4">
        <f>Table4[[#This Row],[Quantity]]*Table4[[#This Row],[UnitPrice]]</f>
        <v>2492.2199999999998</v>
      </c>
      <c r="J2974" s="4">
        <f>Table4[[#This Row],[Gross Revenue]]*(1-Table4[[#This Row],[Discount]])</f>
        <v>2367.6089999999999</v>
      </c>
      <c r="K2974" s="4">
        <f>Table4[[#This Row],[Quantity]]*Table4[[#This Row],[CostPrice]]</f>
        <v>1667.04</v>
      </c>
      <c r="L2974" s="4">
        <f>Table4[[#This Row],[Net Revenue]]-Table4[[#This Row],[Total Cost]]</f>
        <v>700.56899999999996</v>
      </c>
      <c r="M2974" t="str">
        <f>_xlfn.XLOOKUP(Table4[[#This Row],[ProductID]], Products!A:A,Products!B:B, "Not Found")</f>
        <v>Find Headphones</v>
      </c>
      <c r="N2974" t="str">
        <f>TEXT(Table4[[#This Row],[Date]], "mmm")</f>
        <v>Feb</v>
      </c>
      <c r="O2974" t="str">
        <f>TEXT(Table4[[#This Row],[Date]], "yyyy")</f>
        <v>2024</v>
      </c>
      <c r="P2974" t="str">
        <f>_xlfn.XLOOKUP(Table4[[#This Row],[ProductID]],Products!A:A,Products!C:C, "Not Found")</f>
        <v>Electronics</v>
      </c>
      <c r="Q2974" t="str">
        <f>_xlfn.XLOOKUP(Table4[[#This Row],[ProductID]],Products!A:A,Products!D:D,"Not Found")</f>
        <v>Headphones</v>
      </c>
      <c r="R2974">
        <f>_xlfn.XLOOKUP(Table4[[#This Row],[ProductID]],Products!A:A,Products!E:E,"Not Found")</f>
        <v>1246.1099999999999</v>
      </c>
      <c r="S2974">
        <f>_xlfn.XLOOKUP(Table4[[#This Row],[ProductID]],Products!A:A,Products!F:F, "Not Found")</f>
        <v>833.52</v>
      </c>
      <c r="T2974" t="str">
        <f>_xlfn.XLOOKUP(Table4[[#This Row],[CustomerID]],Customers!A:A,Customers!D:D, "Not Found")</f>
        <v>F</v>
      </c>
      <c r="U2974" s="6">
        <f>_xlfn.XLOOKUP(Table4[[#This Row],[CustomerID]],Customers!A:A,Customers!E:E, "Not Found")</f>
        <v>36064</v>
      </c>
      <c r="V2974">
        <f ca="1">DATEDIF(Table4[[#This Row],[CustomerBirthday]], TODAY(), "Y")</f>
        <v>27</v>
      </c>
      <c r="W2974" t="str" cm="1">
        <f t="array" aca="1" ref="W2974" ca="1">_xlfn.IFS(Table4[[#This Row],[Age]]&lt;25, "Under 25",Table4[[#This Row],[Age]]=34, "25-34", Table4[[#This Row],[Age]]&lt;=49, "35-49", Table4[[#This Row],[Age]]&lt;=64, "50-64", Table4[[#This Row],[Age]]&gt;=65, "65+")</f>
        <v>35-49</v>
      </c>
      <c r="X2974" t="str">
        <f>_xlfn.XLOOKUP(Table4[[#This Row],[StoreID]],Stores!A:A,Stores!B:B, "Not found")</f>
        <v>MegaMart Peckmouth</v>
      </c>
      <c r="Y2974" t="str">
        <f>_xlfn.XLOOKUP(Table4[[#This Row],[StoreID]],Stores!A:A,Stores!C:C, "Not Found")</f>
        <v>Peckmouth</v>
      </c>
      <c r="Z2974" t="str">
        <f>_xlfn.XLOOKUP(Table4[[#This Row],[StoreID]],Stores!A:A,Stores!D:D, "Not Found")</f>
        <v>East</v>
      </c>
    </row>
    <row r="2975" spans="1:26">
      <c r="A2975" t="s">
        <v>3841</v>
      </c>
      <c r="B2975" s="1">
        <v>45214</v>
      </c>
      <c r="C2975" t="s">
        <v>313</v>
      </c>
      <c r="D2975" t="s">
        <v>711</v>
      </c>
      <c r="E2975" t="s">
        <v>842</v>
      </c>
      <c r="F2975">
        <v>4</v>
      </c>
      <c r="G2975">
        <v>0</v>
      </c>
      <c r="H2975" t="s">
        <v>865</v>
      </c>
      <c r="I2975" s="4">
        <f>Table4[[#This Row],[Quantity]]*Table4[[#This Row],[UnitPrice]]</f>
        <v>6694.76</v>
      </c>
      <c r="J2975" s="4">
        <f>Table4[[#This Row],[Gross Revenue]]*(1-Table4[[#This Row],[Discount]])</f>
        <v>6694.76</v>
      </c>
      <c r="K2975" s="4">
        <f>Table4[[#This Row],[Quantity]]*Table4[[#This Row],[CostPrice]]</f>
        <v>5293.52</v>
      </c>
      <c r="L2975" s="4">
        <f>Table4[[#This Row],[Net Revenue]]-Table4[[#This Row],[Total Cost]]</f>
        <v>1401.2399999999998</v>
      </c>
      <c r="M2975" t="str">
        <f>_xlfn.XLOOKUP(Table4[[#This Row],[ProductID]], Products!A:A,Products!B:B, "Not Found")</f>
        <v>Like Camera</v>
      </c>
      <c r="N2975" t="str">
        <f>TEXT(Table4[[#This Row],[Date]], "mmm")</f>
        <v>Oct</v>
      </c>
      <c r="O2975" t="str">
        <f>TEXT(Table4[[#This Row],[Date]], "yyyy")</f>
        <v>2023</v>
      </c>
      <c r="P2975" t="str">
        <f>_xlfn.XLOOKUP(Table4[[#This Row],[ProductID]],Products!A:A,Products!C:C, "Not Found")</f>
        <v>Electronics</v>
      </c>
      <c r="Q2975" t="str">
        <f>_xlfn.XLOOKUP(Table4[[#This Row],[ProductID]],Products!A:A,Products!D:D,"Not Found")</f>
        <v>Camera</v>
      </c>
      <c r="R2975">
        <f>_xlfn.XLOOKUP(Table4[[#This Row],[ProductID]],Products!A:A,Products!E:E,"Not Found")</f>
        <v>1673.69</v>
      </c>
      <c r="S2975">
        <f>_xlfn.XLOOKUP(Table4[[#This Row],[ProductID]],Products!A:A,Products!F:F, "Not Found")</f>
        <v>1323.38</v>
      </c>
      <c r="T2975" t="str">
        <f>_xlfn.XLOOKUP(Table4[[#This Row],[CustomerID]],Customers!A:A,Customers!D:D, "Not Found")</f>
        <v>F</v>
      </c>
      <c r="U2975" s="6">
        <f>_xlfn.XLOOKUP(Table4[[#This Row],[CustomerID]],Customers!A:A,Customers!E:E, "Not Found")</f>
        <v>29674</v>
      </c>
      <c r="V2975">
        <f ca="1">DATEDIF(Table4[[#This Row],[CustomerBirthday]], TODAY(), "Y")</f>
        <v>45</v>
      </c>
      <c r="W2975" t="str" cm="1">
        <f t="array" aca="1" ref="W2975" ca="1">_xlfn.IFS(Table4[[#This Row],[Age]]&lt;25, "Under 25",Table4[[#This Row],[Age]]=34, "25-34", Table4[[#This Row],[Age]]&lt;=49, "35-49", Table4[[#This Row],[Age]]&lt;=64, "50-64", Table4[[#This Row],[Age]]&gt;=65, "65+")</f>
        <v>35-49</v>
      </c>
      <c r="X2975" t="str">
        <f>_xlfn.XLOOKUP(Table4[[#This Row],[StoreID]],Stores!A:A,Stores!B:B, "Not found")</f>
        <v>MegaMart Brianahaven</v>
      </c>
      <c r="Y2975" t="str">
        <f>_xlfn.XLOOKUP(Table4[[#This Row],[StoreID]],Stores!A:A,Stores!C:C, "Not Found")</f>
        <v>Brianahaven</v>
      </c>
      <c r="Z2975" t="str">
        <f>_xlfn.XLOOKUP(Table4[[#This Row],[StoreID]],Stores!A:A,Stores!D:D, "Not Found")</f>
        <v>North</v>
      </c>
    </row>
    <row r="2976" spans="1:26">
      <c r="A2976" t="s">
        <v>3842</v>
      </c>
      <c r="B2976" s="1">
        <v>45525</v>
      </c>
      <c r="C2976" t="s">
        <v>467</v>
      </c>
      <c r="D2976" t="s">
        <v>742</v>
      </c>
      <c r="E2976" t="s">
        <v>831</v>
      </c>
      <c r="F2976">
        <v>4</v>
      </c>
      <c r="G2976">
        <v>0</v>
      </c>
      <c r="H2976" t="s">
        <v>875</v>
      </c>
      <c r="I2976" s="4">
        <f>Table4[[#This Row],[Quantity]]*Table4[[#This Row],[UnitPrice]]</f>
        <v>994.28</v>
      </c>
      <c r="J2976" s="4">
        <f>Table4[[#This Row],[Gross Revenue]]*(1-Table4[[#This Row],[Discount]])</f>
        <v>994.28</v>
      </c>
      <c r="K2976" s="4">
        <f>Table4[[#This Row],[Quantity]]*Table4[[#This Row],[CostPrice]]</f>
        <v>762.68</v>
      </c>
      <c r="L2976" s="4">
        <f>Table4[[#This Row],[Net Revenue]]-Table4[[#This Row],[Total Cost]]</f>
        <v>231.60000000000002</v>
      </c>
      <c r="M2976" t="str">
        <f>_xlfn.XLOOKUP(Table4[[#This Row],[ProductID]], Products!A:A,Products!B:B, "Not Found")</f>
        <v>Either Headphones</v>
      </c>
      <c r="N2976" t="str">
        <f>TEXT(Table4[[#This Row],[Date]], "mmm")</f>
        <v>Aug</v>
      </c>
      <c r="O2976" t="str">
        <f>TEXT(Table4[[#This Row],[Date]], "yyyy")</f>
        <v>2024</v>
      </c>
      <c r="P2976" t="str">
        <f>_xlfn.XLOOKUP(Table4[[#This Row],[ProductID]],Products!A:A,Products!C:C, "Not Found")</f>
        <v>Electronics</v>
      </c>
      <c r="Q2976" t="str">
        <f>_xlfn.XLOOKUP(Table4[[#This Row],[ProductID]],Products!A:A,Products!D:D,"Not Found")</f>
        <v>Headphones</v>
      </c>
      <c r="R2976">
        <f>_xlfn.XLOOKUP(Table4[[#This Row],[ProductID]],Products!A:A,Products!E:E,"Not Found")</f>
        <v>248.57</v>
      </c>
      <c r="S2976">
        <f>_xlfn.XLOOKUP(Table4[[#This Row],[ProductID]],Products!A:A,Products!F:F, "Not Found")</f>
        <v>190.67</v>
      </c>
      <c r="T2976" t="str">
        <f>_xlfn.XLOOKUP(Table4[[#This Row],[CustomerID]],Customers!A:A,Customers!D:D, "Not Found")</f>
        <v>F</v>
      </c>
      <c r="U2976" s="6">
        <f>_xlfn.XLOOKUP(Table4[[#This Row],[CustomerID]],Customers!A:A,Customers!E:E, "Not Found")</f>
        <v>30272</v>
      </c>
      <c r="V2976">
        <f ca="1">DATEDIF(Table4[[#This Row],[CustomerBirthday]], TODAY(), "Y")</f>
        <v>43</v>
      </c>
      <c r="W2976" t="str" cm="1">
        <f t="array" aca="1" ref="W2976" ca="1">_xlfn.IFS(Table4[[#This Row],[Age]]&lt;25, "Under 25",Table4[[#This Row],[Age]]=34, "25-34", Table4[[#This Row],[Age]]&lt;=49, "35-49", Table4[[#This Row],[Age]]&lt;=64, "50-64", Table4[[#This Row],[Age]]&gt;=65, "65+")</f>
        <v>35-49</v>
      </c>
      <c r="X2976" t="str">
        <f>_xlfn.XLOOKUP(Table4[[#This Row],[StoreID]],Stores!A:A,Stores!B:B, "Not found")</f>
        <v>MegaMart Jimenezborough</v>
      </c>
      <c r="Y2976" t="str">
        <f>_xlfn.XLOOKUP(Table4[[#This Row],[StoreID]],Stores!A:A,Stores!C:C, "Not Found")</f>
        <v>Jimenezborough</v>
      </c>
      <c r="Z2976" t="str">
        <f>_xlfn.XLOOKUP(Table4[[#This Row],[StoreID]],Stores!A:A,Stores!D:D, "Not Found")</f>
        <v>South</v>
      </c>
    </row>
    <row r="2977" spans="1:26">
      <c r="A2977" t="s">
        <v>3843</v>
      </c>
      <c r="B2977" s="1">
        <v>45758</v>
      </c>
      <c r="C2977" t="s">
        <v>202</v>
      </c>
      <c r="D2977" t="s">
        <v>715</v>
      </c>
      <c r="E2977" t="s">
        <v>846</v>
      </c>
      <c r="F2977">
        <v>1</v>
      </c>
      <c r="G2977">
        <v>0.05</v>
      </c>
      <c r="H2977" t="s">
        <v>871</v>
      </c>
      <c r="I2977" s="4">
        <f>Table4[[#This Row],[Quantity]]*Table4[[#This Row],[UnitPrice]]</f>
        <v>818.76</v>
      </c>
      <c r="J2977" s="4">
        <f>Table4[[#This Row],[Gross Revenue]]*(1-Table4[[#This Row],[Discount]])</f>
        <v>777.822</v>
      </c>
      <c r="K2977" s="4">
        <f>Table4[[#This Row],[Quantity]]*Table4[[#This Row],[CostPrice]]</f>
        <v>527.62</v>
      </c>
      <c r="L2977" s="4">
        <f>Table4[[#This Row],[Net Revenue]]-Table4[[#This Row],[Total Cost]]</f>
        <v>250.202</v>
      </c>
      <c r="M2977" t="str">
        <f>_xlfn.XLOOKUP(Table4[[#This Row],[ProductID]], Products!A:A,Products!B:B, "Not Found")</f>
        <v>Audience Television</v>
      </c>
      <c r="N2977" t="str">
        <f>TEXT(Table4[[#This Row],[Date]], "mmm")</f>
        <v>Apr</v>
      </c>
      <c r="O2977" t="str">
        <f>TEXT(Table4[[#This Row],[Date]], "yyyy")</f>
        <v>2025</v>
      </c>
      <c r="P2977" t="str">
        <f>_xlfn.XLOOKUP(Table4[[#This Row],[ProductID]],Products!A:A,Products!C:C, "Not Found")</f>
        <v>Electronics</v>
      </c>
      <c r="Q2977" t="str">
        <f>_xlfn.XLOOKUP(Table4[[#This Row],[ProductID]],Products!A:A,Products!D:D,"Not Found")</f>
        <v>Television</v>
      </c>
      <c r="R2977">
        <f>_xlfn.XLOOKUP(Table4[[#This Row],[ProductID]],Products!A:A,Products!E:E,"Not Found")</f>
        <v>818.76</v>
      </c>
      <c r="S2977">
        <f>_xlfn.XLOOKUP(Table4[[#This Row],[ProductID]],Products!A:A,Products!F:F, "Not Found")</f>
        <v>527.62</v>
      </c>
      <c r="T2977" t="str">
        <f>_xlfn.XLOOKUP(Table4[[#This Row],[CustomerID]],Customers!A:A,Customers!D:D, "Not Found")</f>
        <v>F</v>
      </c>
      <c r="U2977" s="6">
        <f>_xlfn.XLOOKUP(Table4[[#This Row],[CustomerID]],Customers!A:A,Customers!E:E, "Not Found")</f>
        <v>33492</v>
      </c>
      <c r="V2977">
        <f ca="1">DATEDIF(Table4[[#This Row],[CustomerBirthday]], TODAY(), "Y")</f>
        <v>34</v>
      </c>
      <c r="W2977" t="str" cm="1">
        <f t="array" aca="1" ref="W2977" ca="1">_xlfn.IFS(Table4[[#This Row],[Age]]&lt;25, "Under 25",Table4[[#This Row],[Age]]=34, "25-34", Table4[[#This Row],[Age]]&lt;=49, "35-49", Table4[[#This Row],[Age]]&lt;=64, "50-64", Table4[[#This Row],[Age]]&gt;=65, "65+")</f>
        <v>25-34</v>
      </c>
      <c r="X2977" t="str">
        <f>_xlfn.XLOOKUP(Table4[[#This Row],[StoreID]],Stores!A:A,Stores!B:B, "Not found")</f>
        <v>MegaMart Johnmouth</v>
      </c>
      <c r="Y2977" t="str">
        <f>_xlfn.XLOOKUP(Table4[[#This Row],[StoreID]],Stores!A:A,Stores!C:C, "Not Found")</f>
        <v>Johnmouth</v>
      </c>
      <c r="Z2977" t="str">
        <f>_xlfn.XLOOKUP(Table4[[#This Row],[StoreID]],Stores!A:A,Stores!D:D, "Not Found")</f>
        <v>East</v>
      </c>
    </row>
    <row r="2978" spans="1:26">
      <c r="A2978" t="s">
        <v>3844</v>
      </c>
      <c r="B2978" s="1">
        <v>45505</v>
      </c>
      <c r="C2978" t="s">
        <v>542</v>
      </c>
      <c r="D2978" t="s">
        <v>745</v>
      </c>
      <c r="E2978" t="s">
        <v>842</v>
      </c>
      <c r="F2978">
        <v>1</v>
      </c>
      <c r="G2978">
        <v>0.1</v>
      </c>
      <c r="H2978" t="s">
        <v>875</v>
      </c>
      <c r="I2978" s="4">
        <f>Table4[[#This Row],[Quantity]]*Table4[[#This Row],[UnitPrice]]</f>
        <v>1193.0899999999999</v>
      </c>
      <c r="J2978" s="4">
        <f>Table4[[#This Row],[Gross Revenue]]*(1-Table4[[#This Row],[Discount]])</f>
        <v>1073.7809999999999</v>
      </c>
      <c r="K2978" s="4">
        <f>Table4[[#This Row],[Quantity]]*Table4[[#This Row],[CostPrice]]</f>
        <v>818.24</v>
      </c>
      <c r="L2978" s="4">
        <f>Table4[[#This Row],[Net Revenue]]-Table4[[#This Row],[Total Cost]]</f>
        <v>255.54099999999994</v>
      </c>
      <c r="M2978" t="str">
        <f>_xlfn.XLOOKUP(Table4[[#This Row],[ProductID]], Products!A:A,Products!B:B, "Not Found")</f>
        <v>Above Camera</v>
      </c>
      <c r="N2978" t="str">
        <f>TEXT(Table4[[#This Row],[Date]], "mmm")</f>
        <v>Aug</v>
      </c>
      <c r="O2978" t="str">
        <f>TEXT(Table4[[#This Row],[Date]], "yyyy")</f>
        <v>2024</v>
      </c>
      <c r="P2978" t="str">
        <f>_xlfn.XLOOKUP(Table4[[#This Row],[ProductID]],Products!A:A,Products!C:C, "Not Found")</f>
        <v>Electronics</v>
      </c>
      <c r="Q2978" t="str">
        <f>_xlfn.XLOOKUP(Table4[[#This Row],[ProductID]],Products!A:A,Products!D:D,"Not Found")</f>
        <v>Camera</v>
      </c>
      <c r="R2978">
        <f>_xlfn.XLOOKUP(Table4[[#This Row],[ProductID]],Products!A:A,Products!E:E,"Not Found")</f>
        <v>1193.0899999999999</v>
      </c>
      <c r="S2978">
        <f>_xlfn.XLOOKUP(Table4[[#This Row],[ProductID]],Products!A:A,Products!F:F, "Not Found")</f>
        <v>818.24</v>
      </c>
      <c r="T2978" t="str">
        <f>_xlfn.XLOOKUP(Table4[[#This Row],[CustomerID]],Customers!A:A,Customers!D:D, "Not Found")</f>
        <v>M</v>
      </c>
      <c r="U2978" s="6">
        <f>_xlfn.XLOOKUP(Table4[[#This Row],[CustomerID]],Customers!A:A,Customers!E:E, "Not Found")</f>
        <v>26101</v>
      </c>
      <c r="V2978">
        <f ca="1">DATEDIF(Table4[[#This Row],[CustomerBirthday]], TODAY(), "Y")</f>
        <v>55</v>
      </c>
      <c r="W2978" t="str" cm="1">
        <f t="array" aca="1" ref="W2978" ca="1">_xlfn.IFS(Table4[[#This Row],[Age]]&lt;25, "Under 25",Table4[[#This Row],[Age]]=34, "25-34", Table4[[#This Row],[Age]]&lt;=49, "35-49", Table4[[#This Row],[Age]]&lt;=64, "50-64", Table4[[#This Row],[Age]]&gt;=65, "65+")</f>
        <v>50-64</v>
      </c>
      <c r="X2978" t="str">
        <f>_xlfn.XLOOKUP(Table4[[#This Row],[StoreID]],Stores!A:A,Stores!B:B, "Not found")</f>
        <v>MegaMart Brianahaven</v>
      </c>
      <c r="Y2978" t="str">
        <f>_xlfn.XLOOKUP(Table4[[#This Row],[StoreID]],Stores!A:A,Stores!C:C, "Not Found")</f>
        <v>Brianahaven</v>
      </c>
      <c r="Z2978" t="str">
        <f>_xlfn.XLOOKUP(Table4[[#This Row],[StoreID]],Stores!A:A,Stores!D:D, "Not Found")</f>
        <v>North</v>
      </c>
    </row>
    <row r="2979" spans="1:26">
      <c r="A2979" t="s">
        <v>3845</v>
      </c>
      <c r="B2979" s="1">
        <v>45782</v>
      </c>
      <c r="C2979" t="s">
        <v>539</v>
      </c>
      <c r="D2979" t="s">
        <v>774</v>
      </c>
      <c r="E2979" t="s">
        <v>839</v>
      </c>
      <c r="F2979">
        <v>5</v>
      </c>
      <c r="G2979">
        <v>0.05</v>
      </c>
      <c r="H2979" t="s">
        <v>868</v>
      </c>
      <c r="I2979" s="4">
        <f>Table4[[#This Row],[Quantity]]*Table4[[#This Row],[UnitPrice]]</f>
        <v>7437.05</v>
      </c>
      <c r="J2979" s="4">
        <f>Table4[[#This Row],[Gross Revenue]]*(1-Table4[[#This Row],[Discount]])</f>
        <v>7065.1975000000002</v>
      </c>
      <c r="K2979" s="4">
        <f>Table4[[#This Row],[Quantity]]*Table4[[#This Row],[CostPrice]]</f>
        <v>4065.3500000000004</v>
      </c>
      <c r="L2979" s="4">
        <f>Table4[[#This Row],[Net Revenue]]-Table4[[#This Row],[Total Cost]]</f>
        <v>2999.8474999999999</v>
      </c>
      <c r="M2979" t="str">
        <f>_xlfn.XLOOKUP(Table4[[#This Row],[ProductID]], Products!A:A,Products!B:B, "Not Found")</f>
        <v>Him Smartphone</v>
      </c>
      <c r="N2979" t="str">
        <f>TEXT(Table4[[#This Row],[Date]], "mmm")</f>
        <v>May</v>
      </c>
      <c r="O2979" t="str">
        <f>TEXT(Table4[[#This Row],[Date]], "yyyy")</f>
        <v>2025</v>
      </c>
      <c r="P2979" t="str">
        <f>_xlfn.XLOOKUP(Table4[[#This Row],[ProductID]],Products!A:A,Products!C:C, "Not Found")</f>
        <v>Electronics</v>
      </c>
      <c r="Q2979" t="str">
        <f>_xlfn.XLOOKUP(Table4[[#This Row],[ProductID]],Products!A:A,Products!D:D,"Not Found")</f>
        <v>Smartphone</v>
      </c>
      <c r="R2979">
        <f>_xlfn.XLOOKUP(Table4[[#This Row],[ProductID]],Products!A:A,Products!E:E,"Not Found")</f>
        <v>1487.41</v>
      </c>
      <c r="S2979">
        <f>_xlfn.XLOOKUP(Table4[[#This Row],[ProductID]],Products!A:A,Products!F:F, "Not Found")</f>
        <v>813.07</v>
      </c>
      <c r="T2979" t="str">
        <f>_xlfn.XLOOKUP(Table4[[#This Row],[CustomerID]],Customers!A:A,Customers!D:D, "Not Found")</f>
        <v>M</v>
      </c>
      <c r="U2979" s="6">
        <f>_xlfn.XLOOKUP(Table4[[#This Row],[CustomerID]],Customers!A:A,Customers!E:E, "Not Found")</f>
        <v>28514</v>
      </c>
      <c r="V2979">
        <f ca="1">DATEDIF(Table4[[#This Row],[CustomerBirthday]], TODAY(), "Y")</f>
        <v>48</v>
      </c>
      <c r="W2979" t="str" cm="1">
        <f t="array" aca="1" ref="W2979" ca="1">_xlfn.IFS(Table4[[#This Row],[Age]]&lt;25, "Under 25",Table4[[#This Row],[Age]]=34, "25-34", Table4[[#This Row],[Age]]&lt;=49, "35-49", Table4[[#This Row],[Age]]&lt;=64, "50-64", Table4[[#This Row],[Age]]&gt;=65, "65+")</f>
        <v>35-49</v>
      </c>
      <c r="X2979" t="str">
        <f>_xlfn.XLOOKUP(Table4[[#This Row],[StoreID]],Stores!A:A,Stores!B:B, "Not found")</f>
        <v>MegaMart New Michele</v>
      </c>
      <c r="Y2979" t="str">
        <f>_xlfn.XLOOKUP(Table4[[#This Row],[StoreID]],Stores!A:A,Stores!C:C, "Not Found")</f>
        <v>New Michele</v>
      </c>
      <c r="Z2979" t="str">
        <f>_xlfn.XLOOKUP(Table4[[#This Row],[StoreID]],Stores!A:A,Stores!D:D, "Not Found")</f>
        <v>West</v>
      </c>
    </row>
    <row r="2980" spans="1:26">
      <c r="A2980" t="s">
        <v>3846</v>
      </c>
      <c r="B2980" s="1">
        <v>45454</v>
      </c>
      <c r="C2980" t="s">
        <v>213</v>
      </c>
      <c r="D2980" t="s">
        <v>732</v>
      </c>
      <c r="E2980" t="s">
        <v>835</v>
      </c>
      <c r="F2980">
        <v>5</v>
      </c>
      <c r="G2980">
        <v>0</v>
      </c>
      <c r="H2980" t="s">
        <v>865</v>
      </c>
      <c r="I2980" s="4">
        <f>Table4[[#This Row],[Quantity]]*Table4[[#This Row],[UnitPrice]]</f>
        <v>7370.5999999999995</v>
      </c>
      <c r="J2980" s="4">
        <f>Table4[[#This Row],[Gross Revenue]]*(1-Table4[[#This Row],[Discount]])</f>
        <v>7370.5999999999995</v>
      </c>
      <c r="K2980" s="4">
        <f>Table4[[#This Row],[Quantity]]*Table4[[#This Row],[CostPrice]]</f>
        <v>3820.1</v>
      </c>
      <c r="L2980" s="4">
        <f>Table4[[#This Row],[Net Revenue]]-Table4[[#This Row],[Total Cost]]</f>
        <v>3550.4999999999995</v>
      </c>
      <c r="M2980" t="str">
        <f>_xlfn.XLOOKUP(Table4[[#This Row],[ProductID]], Products!A:A,Products!B:B, "Not Found")</f>
        <v>Understand Camera</v>
      </c>
      <c r="N2980" t="str">
        <f>TEXT(Table4[[#This Row],[Date]], "mmm")</f>
        <v>Jun</v>
      </c>
      <c r="O2980" t="str">
        <f>TEXT(Table4[[#This Row],[Date]], "yyyy")</f>
        <v>2024</v>
      </c>
      <c r="P2980" t="str">
        <f>_xlfn.XLOOKUP(Table4[[#This Row],[ProductID]],Products!A:A,Products!C:C, "Not Found")</f>
        <v>Electronics</v>
      </c>
      <c r="Q2980" t="str">
        <f>_xlfn.XLOOKUP(Table4[[#This Row],[ProductID]],Products!A:A,Products!D:D,"Not Found")</f>
        <v>Camera</v>
      </c>
      <c r="R2980">
        <f>_xlfn.XLOOKUP(Table4[[#This Row],[ProductID]],Products!A:A,Products!E:E,"Not Found")</f>
        <v>1474.12</v>
      </c>
      <c r="S2980">
        <f>_xlfn.XLOOKUP(Table4[[#This Row],[ProductID]],Products!A:A,Products!F:F, "Not Found")</f>
        <v>764.02</v>
      </c>
      <c r="T2980" t="str">
        <f>_xlfn.XLOOKUP(Table4[[#This Row],[CustomerID]],Customers!A:A,Customers!D:D, "Not Found")</f>
        <v>M</v>
      </c>
      <c r="U2980" s="6">
        <f>_xlfn.XLOOKUP(Table4[[#This Row],[CustomerID]],Customers!A:A,Customers!E:E, "Not Found")</f>
        <v>27950</v>
      </c>
      <c r="V2980">
        <f ca="1">DATEDIF(Table4[[#This Row],[CustomerBirthday]], TODAY(), "Y")</f>
        <v>50</v>
      </c>
      <c r="W2980" t="str" cm="1">
        <f t="array" aca="1" ref="W2980" ca="1">_xlfn.IFS(Table4[[#This Row],[Age]]&lt;25, "Under 25",Table4[[#This Row],[Age]]=34, "25-34", Table4[[#This Row],[Age]]&lt;=49, "35-49", Table4[[#This Row],[Age]]&lt;=64, "50-64", Table4[[#This Row],[Age]]&gt;=65, "65+")</f>
        <v>50-64</v>
      </c>
      <c r="X2980" t="str">
        <f>_xlfn.XLOOKUP(Table4[[#This Row],[StoreID]],Stores!A:A,Stores!B:B, "Not found")</f>
        <v>MegaMart Peckmouth</v>
      </c>
      <c r="Y2980" t="str">
        <f>_xlfn.XLOOKUP(Table4[[#This Row],[StoreID]],Stores!A:A,Stores!C:C, "Not Found")</f>
        <v>Peckmouth</v>
      </c>
      <c r="Z2980" t="str">
        <f>_xlfn.XLOOKUP(Table4[[#This Row],[StoreID]],Stores!A:A,Stores!D:D, "Not Found")</f>
        <v>East</v>
      </c>
    </row>
    <row r="2981" spans="1:26">
      <c r="A2981" t="s">
        <v>3847</v>
      </c>
      <c r="B2981" s="1">
        <v>45212</v>
      </c>
      <c r="C2981" t="s">
        <v>262</v>
      </c>
      <c r="D2981" t="s">
        <v>792</v>
      </c>
      <c r="E2981" t="s">
        <v>846</v>
      </c>
      <c r="F2981">
        <v>3</v>
      </c>
      <c r="G2981">
        <v>0.15</v>
      </c>
      <c r="H2981" t="s">
        <v>871</v>
      </c>
      <c r="I2981" s="4">
        <f>Table4[[#This Row],[Quantity]]*Table4[[#This Row],[UnitPrice]]</f>
        <v>5396.91</v>
      </c>
      <c r="J2981" s="4">
        <f>Table4[[#This Row],[Gross Revenue]]*(1-Table4[[#This Row],[Discount]])</f>
        <v>4587.3734999999997</v>
      </c>
      <c r="K2981" s="4">
        <f>Table4[[#This Row],[Quantity]]*Table4[[#This Row],[CostPrice]]</f>
        <v>3987.4500000000003</v>
      </c>
      <c r="L2981" s="4">
        <f>Table4[[#This Row],[Net Revenue]]-Table4[[#This Row],[Total Cost]]</f>
        <v>599.92349999999942</v>
      </c>
      <c r="M2981" t="str">
        <f>_xlfn.XLOOKUP(Table4[[#This Row],[ProductID]], Products!A:A,Products!B:B, "Not Found")</f>
        <v>Beat Accessories</v>
      </c>
      <c r="N2981" t="str">
        <f>TEXT(Table4[[#This Row],[Date]], "mmm")</f>
        <v>Oct</v>
      </c>
      <c r="O2981" t="str">
        <f>TEXT(Table4[[#This Row],[Date]], "yyyy")</f>
        <v>2023</v>
      </c>
      <c r="P2981" t="str">
        <f>_xlfn.XLOOKUP(Table4[[#This Row],[ProductID]],Products!A:A,Products!C:C, "Not Found")</f>
        <v>Fashion</v>
      </c>
      <c r="Q2981" t="str">
        <f>_xlfn.XLOOKUP(Table4[[#This Row],[ProductID]],Products!A:A,Products!D:D,"Not Found")</f>
        <v>Accessories</v>
      </c>
      <c r="R2981">
        <f>_xlfn.XLOOKUP(Table4[[#This Row],[ProductID]],Products!A:A,Products!E:E,"Not Found")</f>
        <v>1798.97</v>
      </c>
      <c r="S2981">
        <f>_xlfn.XLOOKUP(Table4[[#This Row],[ProductID]],Products!A:A,Products!F:F, "Not Found")</f>
        <v>1329.15</v>
      </c>
      <c r="T2981" t="str">
        <f>_xlfn.XLOOKUP(Table4[[#This Row],[CustomerID]],Customers!A:A,Customers!D:D, "Not Found")</f>
        <v>M</v>
      </c>
      <c r="U2981" s="6">
        <f>_xlfn.XLOOKUP(Table4[[#This Row],[CustomerID]],Customers!A:A,Customers!E:E, "Not Found")</f>
        <v>24029</v>
      </c>
      <c r="V2981">
        <f ca="1">DATEDIF(Table4[[#This Row],[CustomerBirthday]], TODAY(), "Y")</f>
        <v>60</v>
      </c>
      <c r="W2981" t="str" cm="1">
        <f t="array" aca="1" ref="W2981" ca="1">_xlfn.IFS(Table4[[#This Row],[Age]]&lt;25, "Under 25",Table4[[#This Row],[Age]]=34, "25-34", Table4[[#This Row],[Age]]&lt;=49, "35-49", Table4[[#This Row],[Age]]&lt;=64, "50-64", Table4[[#This Row],[Age]]&gt;=65, "65+")</f>
        <v>50-64</v>
      </c>
      <c r="X2981" t="str">
        <f>_xlfn.XLOOKUP(Table4[[#This Row],[StoreID]],Stores!A:A,Stores!B:B, "Not found")</f>
        <v>MegaMart Johnmouth</v>
      </c>
      <c r="Y2981" t="str">
        <f>_xlfn.XLOOKUP(Table4[[#This Row],[StoreID]],Stores!A:A,Stores!C:C, "Not Found")</f>
        <v>Johnmouth</v>
      </c>
      <c r="Z2981" t="str">
        <f>_xlfn.XLOOKUP(Table4[[#This Row],[StoreID]],Stores!A:A,Stores!D:D, "Not Found")</f>
        <v>East</v>
      </c>
    </row>
    <row r="2982" spans="1:26">
      <c r="A2982" t="s">
        <v>3848</v>
      </c>
      <c r="B2982" s="1">
        <v>45515</v>
      </c>
      <c r="C2982" t="s">
        <v>202</v>
      </c>
      <c r="D2982" t="s">
        <v>808</v>
      </c>
      <c r="E2982" t="s">
        <v>846</v>
      </c>
      <c r="F2982">
        <v>3</v>
      </c>
      <c r="G2982">
        <v>0.1</v>
      </c>
      <c r="H2982" t="s">
        <v>871</v>
      </c>
      <c r="I2982" s="4">
        <f>Table4[[#This Row],[Quantity]]*Table4[[#This Row],[UnitPrice]]</f>
        <v>4905.03</v>
      </c>
      <c r="J2982" s="4">
        <f>Table4[[#This Row],[Gross Revenue]]*(1-Table4[[#This Row],[Discount]])</f>
        <v>4414.527</v>
      </c>
      <c r="K2982" s="4">
        <f>Table4[[#This Row],[Quantity]]*Table4[[#This Row],[CostPrice]]</f>
        <v>3129.87</v>
      </c>
      <c r="L2982" s="4">
        <f>Table4[[#This Row],[Net Revenue]]-Table4[[#This Row],[Total Cost]]</f>
        <v>1284.6570000000002</v>
      </c>
      <c r="M2982" t="str">
        <f>_xlfn.XLOOKUP(Table4[[#This Row],[ProductID]], Products!A:A,Products!B:B, "Not Found")</f>
        <v>Present Television</v>
      </c>
      <c r="N2982" t="str">
        <f>TEXT(Table4[[#This Row],[Date]], "mmm")</f>
        <v>Aug</v>
      </c>
      <c r="O2982" t="str">
        <f>TEXT(Table4[[#This Row],[Date]], "yyyy")</f>
        <v>2024</v>
      </c>
      <c r="P2982" t="str">
        <f>_xlfn.XLOOKUP(Table4[[#This Row],[ProductID]],Products!A:A,Products!C:C, "Not Found")</f>
        <v>Electronics</v>
      </c>
      <c r="Q2982" t="str">
        <f>_xlfn.XLOOKUP(Table4[[#This Row],[ProductID]],Products!A:A,Products!D:D,"Not Found")</f>
        <v>Television</v>
      </c>
      <c r="R2982">
        <f>_xlfn.XLOOKUP(Table4[[#This Row],[ProductID]],Products!A:A,Products!E:E,"Not Found")</f>
        <v>1635.01</v>
      </c>
      <c r="S2982">
        <f>_xlfn.XLOOKUP(Table4[[#This Row],[ProductID]],Products!A:A,Products!F:F, "Not Found")</f>
        <v>1043.29</v>
      </c>
      <c r="T2982" t="str">
        <f>_xlfn.XLOOKUP(Table4[[#This Row],[CustomerID]],Customers!A:A,Customers!D:D, "Not Found")</f>
        <v>F</v>
      </c>
      <c r="U2982" s="6">
        <f>_xlfn.XLOOKUP(Table4[[#This Row],[CustomerID]],Customers!A:A,Customers!E:E, "Not Found")</f>
        <v>33492</v>
      </c>
      <c r="V2982">
        <f ca="1">DATEDIF(Table4[[#This Row],[CustomerBirthday]], TODAY(), "Y")</f>
        <v>34</v>
      </c>
      <c r="W2982" t="str" cm="1">
        <f t="array" aca="1" ref="W2982" ca="1">_xlfn.IFS(Table4[[#This Row],[Age]]&lt;25, "Under 25",Table4[[#This Row],[Age]]=34, "25-34", Table4[[#This Row],[Age]]&lt;=49, "35-49", Table4[[#This Row],[Age]]&lt;=64, "50-64", Table4[[#This Row],[Age]]&gt;=65, "65+")</f>
        <v>25-34</v>
      </c>
      <c r="X2982" t="str">
        <f>_xlfn.XLOOKUP(Table4[[#This Row],[StoreID]],Stores!A:A,Stores!B:B, "Not found")</f>
        <v>MegaMart Johnmouth</v>
      </c>
      <c r="Y2982" t="str">
        <f>_xlfn.XLOOKUP(Table4[[#This Row],[StoreID]],Stores!A:A,Stores!C:C, "Not Found")</f>
        <v>Johnmouth</v>
      </c>
      <c r="Z2982" t="str">
        <f>_xlfn.XLOOKUP(Table4[[#This Row],[StoreID]],Stores!A:A,Stores!D:D, "Not Found")</f>
        <v>East</v>
      </c>
    </row>
    <row r="2983" spans="1:26">
      <c r="A2983" t="s">
        <v>3849</v>
      </c>
      <c r="B2983" s="1">
        <v>45323</v>
      </c>
      <c r="C2983" t="s">
        <v>317</v>
      </c>
      <c r="D2983" t="s">
        <v>826</v>
      </c>
      <c r="E2983" t="s">
        <v>839</v>
      </c>
      <c r="F2983">
        <v>4</v>
      </c>
      <c r="G2983">
        <v>0</v>
      </c>
      <c r="H2983" t="s">
        <v>865</v>
      </c>
      <c r="I2983" s="4">
        <f>Table4[[#This Row],[Quantity]]*Table4[[#This Row],[UnitPrice]]</f>
        <v>4178.5600000000004</v>
      </c>
      <c r="J2983" s="4">
        <f>Table4[[#This Row],[Gross Revenue]]*(1-Table4[[#This Row],[Discount]])</f>
        <v>4178.5600000000004</v>
      </c>
      <c r="K2983" s="4">
        <f>Table4[[#This Row],[Quantity]]*Table4[[#This Row],[CostPrice]]</f>
        <v>3100.28</v>
      </c>
      <c r="L2983" s="4">
        <f>Table4[[#This Row],[Net Revenue]]-Table4[[#This Row],[Total Cost]]</f>
        <v>1078.2800000000002</v>
      </c>
      <c r="M2983" t="str">
        <f>_xlfn.XLOOKUP(Table4[[#This Row],[ProductID]], Products!A:A,Products!B:B, "Not Found")</f>
        <v>Maybe Footwear</v>
      </c>
      <c r="N2983" t="str">
        <f>TEXT(Table4[[#This Row],[Date]], "mmm")</f>
        <v>Feb</v>
      </c>
      <c r="O2983" t="str">
        <f>TEXT(Table4[[#This Row],[Date]], "yyyy")</f>
        <v>2024</v>
      </c>
      <c r="P2983" t="str">
        <f>_xlfn.XLOOKUP(Table4[[#This Row],[ProductID]],Products!A:A,Products!C:C, "Not Found")</f>
        <v>Fashion</v>
      </c>
      <c r="Q2983" t="str">
        <f>_xlfn.XLOOKUP(Table4[[#This Row],[ProductID]],Products!A:A,Products!D:D,"Not Found")</f>
        <v>Footwear</v>
      </c>
      <c r="R2983">
        <f>_xlfn.XLOOKUP(Table4[[#This Row],[ProductID]],Products!A:A,Products!E:E,"Not Found")</f>
        <v>1044.6400000000001</v>
      </c>
      <c r="S2983">
        <f>_xlfn.XLOOKUP(Table4[[#This Row],[ProductID]],Products!A:A,Products!F:F, "Not Found")</f>
        <v>775.07</v>
      </c>
      <c r="T2983" t="str">
        <f>_xlfn.XLOOKUP(Table4[[#This Row],[CustomerID]],Customers!A:A,Customers!D:D, "Not Found")</f>
        <v>M</v>
      </c>
      <c r="U2983" s="6">
        <f>_xlfn.XLOOKUP(Table4[[#This Row],[CustomerID]],Customers!A:A,Customers!E:E, "Not Found")</f>
        <v>26377</v>
      </c>
      <c r="V2983">
        <f ca="1">DATEDIF(Table4[[#This Row],[CustomerBirthday]], TODAY(), "Y")</f>
        <v>54</v>
      </c>
      <c r="W2983" t="str" cm="1">
        <f t="array" aca="1" ref="W2983" ca="1">_xlfn.IFS(Table4[[#This Row],[Age]]&lt;25, "Under 25",Table4[[#This Row],[Age]]=34, "25-34", Table4[[#This Row],[Age]]&lt;=49, "35-49", Table4[[#This Row],[Age]]&lt;=64, "50-64", Table4[[#This Row],[Age]]&gt;=65, "65+")</f>
        <v>50-64</v>
      </c>
      <c r="X2983" t="str">
        <f>_xlfn.XLOOKUP(Table4[[#This Row],[StoreID]],Stores!A:A,Stores!B:B, "Not found")</f>
        <v>MegaMart New Michele</v>
      </c>
      <c r="Y2983" t="str">
        <f>_xlfn.XLOOKUP(Table4[[#This Row],[StoreID]],Stores!A:A,Stores!C:C, "Not Found")</f>
        <v>New Michele</v>
      </c>
      <c r="Z2983" t="str">
        <f>_xlfn.XLOOKUP(Table4[[#This Row],[StoreID]],Stores!A:A,Stores!D:D, "Not Found")</f>
        <v>West</v>
      </c>
    </row>
    <row r="2984" spans="1:26">
      <c r="A2984" t="s">
        <v>3850</v>
      </c>
      <c r="B2984" s="1">
        <v>45839</v>
      </c>
      <c r="C2984" t="s">
        <v>432</v>
      </c>
      <c r="D2984" t="s">
        <v>790</v>
      </c>
      <c r="E2984" t="s">
        <v>831</v>
      </c>
      <c r="F2984">
        <v>4</v>
      </c>
      <c r="G2984">
        <v>0.15</v>
      </c>
      <c r="H2984" t="s">
        <v>871</v>
      </c>
      <c r="I2984" s="4">
        <f>Table4[[#This Row],[Quantity]]*Table4[[#This Row],[UnitPrice]]</f>
        <v>1218.8399999999999</v>
      </c>
      <c r="J2984" s="4">
        <f>Table4[[#This Row],[Gross Revenue]]*(1-Table4[[#This Row],[Discount]])</f>
        <v>1036.0139999999999</v>
      </c>
      <c r="K2984" s="4">
        <f>Table4[[#This Row],[Quantity]]*Table4[[#This Row],[CostPrice]]</f>
        <v>656.04</v>
      </c>
      <c r="L2984" s="4">
        <f>Table4[[#This Row],[Net Revenue]]-Table4[[#This Row],[Total Cost]]</f>
        <v>379.97399999999993</v>
      </c>
      <c r="M2984" t="str">
        <f>_xlfn.XLOOKUP(Table4[[#This Row],[ProductID]], Products!A:A,Products!B:B, "Not Found")</f>
        <v>Difficult Vegetables</v>
      </c>
      <c r="N2984" t="str">
        <f>TEXT(Table4[[#This Row],[Date]], "mmm")</f>
        <v>Jul</v>
      </c>
      <c r="O2984" t="str">
        <f>TEXT(Table4[[#This Row],[Date]], "yyyy")</f>
        <v>2025</v>
      </c>
      <c r="P2984" t="str">
        <f>_xlfn.XLOOKUP(Table4[[#This Row],[ProductID]],Products!A:A,Products!C:C, "Not Found")</f>
        <v>Groceries</v>
      </c>
      <c r="Q2984" t="str">
        <f>_xlfn.XLOOKUP(Table4[[#This Row],[ProductID]],Products!A:A,Products!D:D,"Not Found")</f>
        <v>Vegetables</v>
      </c>
      <c r="R2984">
        <f>_xlfn.XLOOKUP(Table4[[#This Row],[ProductID]],Products!A:A,Products!E:E,"Not Found")</f>
        <v>304.70999999999998</v>
      </c>
      <c r="S2984">
        <f>_xlfn.XLOOKUP(Table4[[#This Row],[ProductID]],Products!A:A,Products!F:F, "Not Found")</f>
        <v>164.01</v>
      </c>
      <c r="T2984" t="str">
        <f>_xlfn.XLOOKUP(Table4[[#This Row],[CustomerID]],Customers!A:A,Customers!D:D, "Not Found")</f>
        <v>M</v>
      </c>
      <c r="U2984" s="6">
        <f>_xlfn.XLOOKUP(Table4[[#This Row],[CustomerID]],Customers!A:A,Customers!E:E, "Not Found")</f>
        <v>20358</v>
      </c>
      <c r="V2984">
        <f ca="1">DATEDIF(Table4[[#This Row],[CustomerBirthday]], TODAY(), "Y")</f>
        <v>70</v>
      </c>
      <c r="W2984" t="str" cm="1">
        <f t="array" aca="1" ref="W2984" ca="1">_xlfn.IFS(Table4[[#This Row],[Age]]&lt;25, "Under 25",Table4[[#This Row],[Age]]=34, "25-34", Table4[[#This Row],[Age]]&lt;=49, "35-49", Table4[[#This Row],[Age]]&lt;=64, "50-64", Table4[[#This Row],[Age]]&gt;=65, "65+")</f>
        <v>65+</v>
      </c>
      <c r="X2984" t="str">
        <f>_xlfn.XLOOKUP(Table4[[#This Row],[StoreID]],Stores!A:A,Stores!B:B, "Not found")</f>
        <v>MegaMart Jimenezborough</v>
      </c>
      <c r="Y2984" t="str">
        <f>_xlfn.XLOOKUP(Table4[[#This Row],[StoreID]],Stores!A:A,Stores!C:C, "Not Found")</f>
        <v>Jimenezborough</v>
      </c>
      <c r="Z2984" t="str">
        <f>_xlfn.XLOOKUP(Table4[[#This Row],[StoreID]],Stores!A:A,Stores!D:D, "Not Found")</f>
        <v>South</v>
      </c>
    </row>
    <row r="2985" spans="1:26">
      <c r="A2985" t="s">
        <v>3851</v>
      </c>
      <c r="B2985" s="1">
        <v>45446</v>
      </c>
      <c r="C2985" t="s">
        <v>187</v>
      </c>
      <c r="D2985" t="s">
        <v>750</v>
      </c>
      <c r="E2985" t="s">
        <v>831</v>
      </c>
      <c r="F2985">
        <v>1</v>
      </c>
      <c r="G2985">
        <v>0.15</v>
      </c>
      <c r="H2985" t="s">
        <v>875</v>
      </c>
      <c r="I2985" s="4">
        <f>Table4[[#This Row],[Quantity]]*Table4[[#This Row],[UnitPrice]]</f>
        <v>1342.75</v>
      </c>
      <c r="J2985" s="4">
        <f>Table4[[#This Row],[Gross Revenue]]*(1-Table4[[#This Row],[Discount]])</f>
        <v>1141.3374999999999</v>
      </c>
      <c r="K2985" s="4">
        <f>Table4[[#This Row],[Quantity]]*Table4[[#This Row],[CostPrice]]</f>
        <v>797.94</v>
      </c>
      <c r="L2985" s="4">
        <f>Table4[[#This Row],[Net Revenue]]-Table4[[#This Row],[Total Cost]]</f>
        <v>343.39749999999981</v>
      </c>
      <c r="M2985" t="str">
        <f>_xlfn.XLOOKUP(Table4[[#This Row],[ProductID]], Products!A:A,Products!B:B, "Not Found")</f>
        <v>Add Clothing</v>
      </c>
      <c r="N2985" t="str">
        <f>TEXT(Table4[[#This Row],[Date]], "mmm")</f>
        <v>Jun</v>
      </c>
      <c r="O2985" t="str">
        <f>TEXT(Table4[[#This Row],[Date]], "yyyy")</f>
        <v>2024</v>
      </c>
      <c r="P2985" t="str">
        <f>_xlfn.XLOOKUP(Table4[[#This Row],[ProductID]],Products!A:A,Products!C:C, "Not Found")</f>
        <v>Fashion</v>
      </c>
      <c r="Q2985" t="str">
        <f>_xlfn.XLOOKUP(Table4[[#This Row],[ProductID]],Products!A:A,Products!D:D,"Not Found")</f>
        <v>Clothing</v>
      </c>
      <c r="R2985">
        <f>_xlfn.XLOOKUP(Table4[[#This Row],[ProductID]],Products!A:A,Products!E:E,"Not Found")</f>
        <v>1342.75</v>
      </c>
      <c r="S2985">
        <f>_xlfn.XLOOKUP(Table4[[#This Row],[ProductID]],Products!A:A,Products!F:F, "Not Found")</f>
        <v>797.94</v>
      </c>
      <c r="T2985" t="str">
        <f>_xlfn.XLOOKUP(Table4[[#This Row],[CustomerID]],Customers!A:A,Customers!D:D, "Not Found")</f>
        <v>M</v>
      </c>
      <c r="U2985" s="6">
        <f>_xlfn.XLOOKUP(Table4[[#This Row],[CustomerID]],Customers!A:A,Customers!E:E, "Not Found")</f>
        <v>38351</v>
      </c>
      <c r="V2985">
        <f ca="1">DATEDIF(Table4[[#This Row],[CustomerBirthday]], TODAY(), "Y")</f>
        <v>21</v>
      </c>
      <c r="W2985" t="str" cm="1">
        <f t="array" aca="1" ref="W2985" ca="1">_xlfn.IFS(Table4[[#This Row],[Age]]&lt;25, "Under 25",Table4[[#This Row],[Age]]=34, "25-34", Table4[[#This Row],[Age]]&lt;=49, "35-49", Table4[[#This Row],[Age]]&lt;=64, "50-64", Table4[[#This Row],[Age]]&gt;=65, "65+")</f>
        <v>Under 25</v>
      </c>
      <c r="X2985" t="str">
        <f>_xlfn.XLOOKUP(Table4[[#This Row],[StoreID]],Stores!A:A,Stores!B:B, "Not found")</f>
        <v>MegaMart Jimenezborough</v>
      </c>
      <c r="Y2985" t="str">
        <f>_xlfn.XLOOKUP(Table4[[#This Row],[StoreID]],Stores!A:A,Stores!C:C, "Not Found")</f>
        <v>Jimenezborough</v>
      </c>
      <c r="Z2985" t="str">
        <f>_xlfn.XLOOKUP(Table4[[#This Row],[StoreID]],Stores!A:A,Stores!D:D, "Not Found")</f>
        <v>South</v>
      </c>
    </row>
    <row r="2986" spans="1:26">
      <c r="A2986" t="s">
        <v>3852</v>
      </c>
      <c r="B2986" s="1">
        <v>45903</v>
      </c>
      <c r="C2986" t="s">
        <v>673</v>
      </c>
      <c r="D2986" t="s">
        <v>772</v>
      </c>
      <c r="E2986" t="s">
        <v>835</v>
      </c>
      <c r="F2986">
        <v>2</v>
      </c>
      <c r="G2986">
        <v>0.1</v>
      </c>
      <c r="H2986" t="s">
        <v>871</v>
      </c>
      <c r="I2986" s="4">
        <f>Table4[[#This Row],[Quantity]]*Table4[[#This Row],[UnitPrice]]</f>
        <v>3756.94</v>
      </c>
      <c r="J2986" s="4">
        <f>Table4[[#This Row],[Gross Revenue]]*(1-Table4[[#This Row],[Discount]])</f>
        <v>3381.2460000000001</v>
      </c>
      <c r="K2986" s="4">
        <f>Table4[[#This Row],[Quantity]]*Table4[[#This Row],[CostPrice]]</f>
        <v>2029.82</v>
      </c>
      <c r="L2986" s="4">
        <f>Table4[[#This Row],[Net Revenue]]-Table4[[#This Row],[Total Cost]]</f>
        <v>1351.4260000000002</v>
      </c>
      <c r="M2986" t="str">
        <f>_xlfn.XLOOKUP(Table4[[#This Row],[ProductID]], Products!A:A,Products!B:B, "Not Found")</f>
        <v>And Footwear</v>
      </c>
      <c r="N2986" t="str">
        <f>TEXT(Table4[[#This Row],[Date]], "mmm")</f>
        <v>Sep</v>
      </c>
      <c r="O2986" t="str">
        <f>TEXT(Table4[[#This Row],[Date]], "yyyy")</f>
        <v>2025</v>
      </c>
      <c r="P2986" t="str">
        <f>_xlfn.XLOOKUP(Table4[[#This Row],[ProductID]],Products!A:A,Products!C:C, "Not Found")</f>
        <v>Fashion</v>
      </c>
      <c r="Q2986" t="str">
        <f>_xlfn.XLOOKUP(Table4[[#This Row],[ProductID]],Products!A:A,Products!D:D,"Not Found")</f>
        <v>Footwear</v>
      </c>
      <c r="R2986">
        <f>_xlfn.XLOOKUP(Table4[[#This Row],[ProductID]],Products!A:A,Products!E:E,"Not Found")</f>
        <v>1878.47</v>
      </c>
      <c r="S2986">
        <f>_xlfn.XLOOKUP(Table4[[#This Row],[ProductID]],Products!A:A,Products!F:F, "Not Found")</f>
        <v>1014.91</v>
      </c>
      <c r="T2986" t="str">
        <f>_xlfn.XLOOKUP(Table4[[#This Row],[CustomerID]],Customers!A:A,Customers!D:D, "Not Found")</f>
        <v>F</v>
      </c>
      <c r="U2986" s="6">
        <f>_xlfn.XLOOKUP(Table4[[#This Row],[CustomerID]],Customers!A:A,Customers!E:E, "Not Found")</f>
        <v>21380</v>
      </c>
      <c r="V2986">
        <f ca="1">DATEDIF(Table4[[#This Row],[CustomerBirthday]], TODAY(), "Y")</f>
        <v>68</v>
      </c>
      <c r="W2986" t="str" cm="1">
        <f t="array" aca="1" ref="W2986" ca="1">_xlfn.IFS(Table4[[#This Row],[Age]]&lt;25, "Under 25",Table4[[#This Row],[Age]]=34, "25-34", Table4[[#This Row],[Age]]&lt;=49, "35-49", Table4[[#This Row],[Age]]&lt;=64, "50-64", Table4[[#This Row],[Age]]&gt;=65, "65+")</f>
        <v>65+</v>
      </c>
      <c r="X2986" t="str">
        <f>_xlfn.XLOOKUP(Table4[[#This Row],[StoreID]],Stores!A:A,Stores!B:B, "Not found")</f>
        <v>MegaMart Peckmouth</v>
      </c>
      <c r="Y2986" t="str">
        <f>_xlfn.XLOOKUP(Table4[[#This Row],[StoreID]],Stores!A:A,Stores!C:C, "Not Found")</f>
        <v>Peckmouth</v>
      </c>
      <c r="Z2986" t="str">
        <f>_xlfn.XLOOKUP(Table4[[#This Row],[StoreID]],Stores!A:A,Stores!D:D, "Not Found")</f>
        <v>East</v>
      </c>
    </row>
    <row r="2987" spans="1:26">
      <c r="A2987" t="s">
        <v>3853</v>
      </c>
      <c r="B2987" s="1">
        <v>45797</v>
      </c>
      <c r="C2987" t="s">
        <v>549</v>
      </c>
      <c r="D2987" t="s">
        <v>812</v>
      </c>
      <c r="E2987" t="s">
        <v>839</v>
      </c>
      <c r="F2987">
        <v>3</v>
      </c>
      <c r="G2987">
        <v>0.15</v>
      </c>
      <c r="H2987" t="s">
        <v>875</v>
      </c>
      <c r="I2987" s="4">
        <f>Table4[[#This Row],[Quantity]]*Table4[[#This Row],[UnitPrice]]</f>
        <v>1693.2599999999998</v>
      </c>
      <c r="J2987" s="4">
        <f>Table4[[#This Row],[Gross Revenue]]*(1-Table4[[#This Row],[Discount]])</f>
        <v>1439.2709999999997</v>
      </c>
      <c r="K2987" s="4">
        <f>Table4[[#This Row],[Quantity]]*Table4[[#This Row],[CostPrice]]</f>
        <v>881.87999999999988</v>
      </c>
      <c r="L2987" s="4">
        <f>Table4[[#This Row],[Net Revenue]]-Table4[[#This Row],[Total Cost]]</f>
        <v>557.39099999999985</v>
      </c>
      <c r="M2987" t="str">
        <f>_xlfn.XLOOKUP(Table4[[#This Row],[ProductID]], Products!A:A,Products!B:B, "Not Found")</f>
        <v>Soon Accessories</v>
      </c>
      <c r="N2987" t="str">
        <f>TEXT(Table4[[#This Row],[Date]], "mmm")</f>
        <v>May</v>
      </c>
      <c r="O2987" t="str">
        <f>TEXT(Table4[[#This Row],[Date]], "yyyy")</f>
        <v>2025</v>
      </c>
      <c r="P2987" t="str">
        <f>_xlfn.XLOOKUP(Table4[[#This Row],[ProductID]],Products!A:A,Products!C:C, "Not Found")</f>
        <v>Fashion</v>
      </c>
      <c r="Q2987" t="str">
        <f>_xlfn.XLOOKUP(Table4[[#This Row],[ProductID]],Products!A:A,Products!D:D,"Not Found")</f>
        <v>Accessories</v>
      </c>
      <c r="R2987">
        <f>_xlfn.XLOOKUP(Table4[[#This Row],[ProductID]],Products!A:A,Products!E:E,"Not Found")</f>
        <v>564.41999999999996</v>
      </c>
      <c r="S2987">
        <f>_xlfn.XLOOKUP(Table4[[#This Row],[ProductID]],Products!A:A,Products!F:F, "Not Found")</f>
        <v>293.95999999999998</v>
      </c>
      <c r="T2987" t="str">
        <f>_xlfn.XLOOKUP(Table4[[#This Row],[CustomerID]],Customers!A:A,Customers!D:D, "Not Found")</f>
        <v>M</v>
      </c>
      <c r="U2987" s="6">
        <f>_xlfn.XLOOKUP(Table4[[#This Row],[CustomerID]],Customers!A:A,Customers!E:E, "Not Found")</f>
        <v>31945</v>
      </c>
      <c r="V2987">
        <f ca="1">DATEDIF(Table4[[#This Row],[CustomerBirthday]], TODAY(), "Y")</f>
        <v>39</v>
      </c>
      <c r="W2987" t="str" cm="1">
        <f t="array" aca="1" ref="W2987" ca="1">_xlfn.IFS(Table4[[#This Row],[Age]]&lt;25, "Under 25",Table4[[#This Row],[Age]]=34, "25-34", Table4[[#This Row],[Age]]&lt;=49, "35-49", Table4[[#This Row],[Age]]&lt;=64, "50-64", Table4[[#This Row],[Age]]&gt;=65, "65+")</f>
        <v>35-49</v>
      </c>
      <c r="X2987" t="str">
        <f>_xlfn.XLOOKUP(Table4[[#This Row],[StoreID]],Stores!A:A,Stores!B:B, "Not found")</f>
        <v>MegaMart New Michele</v>
      </c>
      <c r="Y2987" t="str">
        <f>_xlfn.XLOOKUP(Table4[[#This Row],[StoreID]],Stores!A:A,Stores!C:C, "Not Found")</f>
        <v>New Michele</v>
      </c>
      <c r="Z2987" t="str">
        <f>_xlfn.XLOOKUP(Table4[[#This Row],[StoreID]],Stores!A:A,Stores!D:D, "Not Found")</f>
        <v>West</v>
      </c>
    </row>
    <row r="2988" spans="1:26">
      <c r="A2988" t="s">
        <v>3854</v>
      </c>
      <c r="B2988" s="1">
        <v>45612</v>
      </c>
      <c r="C2988" t="s">
        <v>593</v>
      </c>
      <c r="D2988" t="s">
        <v>796</v>
      </c>
      <c r="E2988" t="s">
        <v>835</v>
      </c>
      <c r="F2988">
        <v>5</v>
      </c>
      <c r="G2988">
        <v>0.1</v>
      </c>
      <c r="H2988" t="s">
        <v>871</v>
      </c>
      <c r="I2988" s="4">
        <f>Table4[[#This Row],[Quantity]]*Table4[[#This Row],[UnitPrice]]</f>
        <v>7812.1500000000005</v>
      </c>
      <c r="J2988" s="4">
        <f>Table4[[#This Row],[Gross Revenue]]*(1-Table4[[#This Row],[Discount]])</f>
        <v>7030.9350000000004</v>
      </c>
      <c r="K2988" s="4">
        <f>Table4[[#This Row],[Quantity]]*Table4[[#This Row],[CostPrice]]</f>
        <v>5978.1500000000005</v>
      </c>
      <c r="L2988" s="4">
        <f>Table4[[#This Row],[Net Revenue]]-Table4[[#This Row],[Total Cost]]</f>
        <v>1052.7849999999999</v>
      </c>
      <c r="M2988" t="str">
        <f>_xlfn.XLOOKUP(Table4[[#This Row],[ProductID]], Products!A:A,Products!B:B, "Not Found")</f>
        <v>Chair Laptop</v>
      </c>
      <c r="N2988" t="str">
        <f>TEXT(Table4[[#This Row],[Date]], "mmm")</f>
        <v>Nov</v>
      </c>
      <c r="O2988" t="str">
        <f>TEXT(Table4[[#This Row],[Date]], "yyyy")</f>
        <v>2024</v>
      </c>
      <c r="P2988" t="str">
        <f>_xlfn.XLOOKUP(Table4[[#This Row],[ProductID]],Products!A:A,Products!C:C, "Not Found")</f>
        <v>Electronics</v>
      </c>
      <c r="Q2988" t="str">
        <f>_xlfn.XLOOKUP(Table4[[#This Row],[ProductID]],Products!A:A,Products!D:D,"Not Found")</f>
        <v>Laptop</v>
      </c>
      <c r="R2988">
        <f>_xlfn.XLOOKUP(Table4[[#This Row],[ProductID]],Products!A:A,Products!E:E,"Not Found")</f>
        <v>1562.43</v>
      </c>
      <c r="S2988">
        <f>_xlfn.XLOOKUP(Table4[[#This Row],[ProductID]],Products!A:A,Products!F:F, "Not Found")</f>
        <v>1195.6300000000001</v>
      </c>
      <c r="T2988" t="str">
        <f>_xlfn.XLOOKUP(Table4[[#This Row],[CustomerID]],Customers!A:A,Customers!D:D, "Not Found")</f>
        <v>F</v>
      </c>
      <c r="U2988" s="6">
        <f>_xlfn.XLOOKUP(Table4[[#This Row],[CustomerID]],Customers!A:A,Customers!E:E, "Not Found")</f>
        <v>37024</v>
      </c>
      <c r="V2988">
        <f ca="1">DATEDIF(Table4[[#This Row],[CustomerBirthday]], TODAY(), "Y")</f>
        <v>25</v>
      </c>
      <c r="W2988" t="str" cm="1">
        <f t="array" aca="1" ref="W2988" ca="1">_xlfn.IFS(Table4[[#This Row],[Age]]&lt;25, "Under 25",Table4[[#This Row],[Age]]=34, "25-34", Table4[[#This Row],[Age]]&lt;=49, "35-49", Table4[[#This Row],[Age]]&lt;=64, "50-64", Table4[[#This Row],[Age]]&gt;=65, "65+")</f>
        <v>35-49</v>
      </c>
      <c r="X2988" t="str">
        <f>_xlfn.XLOOKUP(Table4[[#This Row],[StoreID]],Stores!A:A,Stores!B:B, "Not found")</f>
        <v>MegaMart Peckmouth</v>
      </c>
      <c r="Y2988" t="str">
        <f>_xlfn.XLOOKUP(Table4[[#This Row],[StoreID]],Stores!A:A,Stores!C:C, "Not Found")</f>
        <v>Peckmouth</v>
      </c>
      <c r="Z2988" t="str">
        <f>_xlfn.XLOOKUP(Table4[[#This Row],[StoreID]],Stores!A:A,Stores!D:D, "Not Found")</f>
        <v>East</v>
      </c>
    </row>
    <row r="2989" spans="1:26">
      <c r="A2989" t="s">
        <v>3855</v>
      </c>
      <c r="B2989" s="1">
        <v>45781</v>
      </c>
      <c r="C2989" t="s">
        <v>480</v>
      </c>
      <c r="D2989" t="s">
        <v>804</v>
      </c>
      <c r="E2989" t="s">
        <v>831</v>
      </c>
      <c r="F2989">
        <v>3</v>
      </c>
      <c r="G2989">
        <v>0</v>
      </c>
      <c r="H2989" t="s">
        <v>871</v>
      </c>
      <c r="I2989" s="4">
        <f>Table4[[#This Row],[Quantity]]*Table4[[#This Row],[UnitPrice]]</f>
        <v>1622.8200000000002</v>
      </c>
      <c r="J2989" s="4">
        <f>Table4[[#This Row],[Gross Revenue]]*(1-Table4[[#This Row],[Discount]])</f>
        <v>1622.8200000000002</v>
      </c>
      <c r="K2989" s="4">
        <f>Table4[[#This Row],[Quantity]]*Table4[[#This Row],[CostPrice]]</f>
        <v>1194.75</v>
      </c>
      <c r="L2989" s="4">
        <f>Table4[[#This Row],[Net Revenue]]-Table4[[#This Row],[Total Cost]]</f>
        <v>428.07000000000016</v>
      </c>
      <c r="M2989" t="str">
        <f>_xlfn.XLOOKUP(Table4[[#This Row],[ProductID]], Products!A:A,Products!B:B, "Not Found")</f>
        <v>Church Clothing</v>
      </c>
      <c r="N2989" t="str">
        <f>TEXT(Table4[[#This Row],[Date]], "mmm")</f>
        <v>May</v>
      </c>
      <c r="O2989" t="str">
        <f>TEXT(Table4[[#This Row],[Date]], "yyyy")</f>
        <v>2025</v>
      </c>
      <c r="P2989" t="str">
        <f>_xlfn.XLOOKUP(Table4[[#This Row],[ProductID]],Products!A:A,Products!C:C, "Not Found")</f>
        <v>Fashion</v>
      </c>
      <c r="Q2989" t="str">
        <f>_xlfn.XLOOKUP(Table4[[#This Row],[ProductID]],Products!A:A,Products!D:D,"Not Found")</f>
        <v>Clothing</v>
      </c>
      <c r="R2989">
        <f>_xlfn.XLOOKUP(Table4[[#This Row],[ProductID]],Products!A:A,Products!E:E,"Not Found")</f>
        <v>540.94000000000005</v>
      </c>
      <c r="S2989">
        <f>_xlfn.XLOOKUP(Table4[[#This Row],[ProductID]],Products!A:A,Products!F:F, "Not Found")</f>
        <v>398.25</v>
      </c>
      <c r="T2989" t="str">
        <f>_xlfn.XLOOKUP(Table4[[#This Row],[CustomerID]],Customers!A:A,Customers!D:D, "Not Found")</f>
        <v>M</v>
      </c>
      <c r="U2989" s="6">
        <f>_xlfn.XLOOKUP(Table4[[#This Row],[CustomerID]],Customers!A:A,Customers!E:E, "Not Found")</f>
        <v>35356</v>
      </c>
      <c r="V2989">
        <f ca="1">DATEDIF(Table4[[#This Row],[CustomerBirthday]], TODAY(), "Y")</f>
        <v>29</v>
      </c>
      <c r="W2989" t="str" cm="1">
        <f t="array" aca="1" ref="W2989" ca="1">_xlfn.IFS(Table4[[#This Row],[Age]]&lt;25, "Under 25",Table4[[#This Row],[Age]]=34, "25-34", Table4[[#This Row],[Age]]&lt;=49, "35-49", Table4[[#This Row],[Age]]&lt;=64, "50-64", Table4[[#This Row],[Age]]&gt;=65, "65+")</f>
        <v>35-49</v>
      </c>
      <c r="X2989" t="str">
        <f>_xlfn.XLOOKUP(Table4[[#This Row],[StoreID]],Stores!A:A,Stores!B:B, "Not found")</f>
        <v>MegaMart Jimenezborough</v>
      </c>
      <c r="Y2989" t="str">
        <f>_xlfn.XLOOKUP(Table4[[#This Row],[StoreID]],Stores!A:A,Stores!C:C, "Not Found")</f>
        <v>Jimenezborough</v>
      </c>
      <c r="Z2989" t="str">
        <f>_xlfn.XLOOKUP(Table4[[#This Row],[StoreID]],Stores!A:A,Stores!D:D, "Not Found")</f>
        <v>South</v>
      </c>
    </row>
    <row r="2990" spans="1:26">
      <c r="A2990" t="s">
        <v>3856</v>
      </c>
      <c r="B2990" s="1">
        <v>45907</v>
      </c>
      <c r="C2990" t="s">
        <v>183</v>
      </c>
      <c r="D2990" t="s">
        <v>769</v>
      </c>
      <c r="E2990" t="s">
        <v>839</v>
      </c>
      <c r="F2990">
        <v>2</v>
      </c>
      <c r="G2990">
        <v>0.15</v>
      </c>
      <c r="H2990" t="s">
        <v>868</v>
      </c>
      <c r="I2990" s="4">
        <f>Table4[[#This Row],[Quantity]]*Table4[[#This Row],[UnitPrice]]</f>
        <v>51.14</v>
      </c>
      <c r="J2990" s="4">
        <f>Table4[[#This Row],[Gross Revenue]]*(1-Table4[[#This Row],[Discount]])</f>
        <v>43.469000000000001</v>
      </c>
      <c r="K2990" s="4">
        <f>Table4[[#This Row],[Quantity]]*Table4[[#This Row],[CostPrice]]</f>
        <v>38.1</v>
      </c>
      <c r="L2990" s="4">
        <f>Table4[[#This Row],[Net Revenue]]-Table4[[#This Row],[Total Cost]]</f>
        <v>5.3689999999999998</v>
      </c>
      <c r="M2990" t="str">
        <f>_xlfn.XLOOKUP(Table4[[#This Row],[ProductID]], Products!A:A,Products!B:B, "Not Found")</f>
        <v>How Vegetables</v>
      </c>
      <c r="N2990" t="str">
        <f>TEXT(Table4[[#This Row],[Date]], "mmm")</f>
        <v>Sep</v>
      </c>
      <c r="O2990" t="str">
        <f>TEXT(Table4[[#This Row],[Date]], "yyyy")</f>
        <v>2025</v>
      </c>
      <c r="P2990" t="str">
        <f>_xlfn.XLOOKUP(Table4[[#This Row],[ProductID]],Products!A:A,Products!C:C, "Not Found")</f>
        <v>Groceries</v>
      </c>
      <c r="Q2990" t="str">
        <f>_xlfn.XLOOKUP(Table4[[#This Row],[ProductID]],Products!A:A,Products!D:D,"Not Found")</f>
        <v>Vegetables</v>
      </c>
      <c r="R2990">
        <f>_xlfn.XLOOKUP(Table4[[#This Row],[ProductID]],Products!A:A,Products!E:E,"Not Found")</f>
        <v>25.57</v>
      </c>
      <c r="S2990">
        <f>_xlfn.XLOOKUP(Table4[[#This Row],[ProductID]],Products!A:A,Products!F:F, "Not Found")</f>
        <v>19.05</v>
      </c>
      <c r="T2990" t="str">
        <f>_xlfn.XLOOKUP(Table4[[#This Row],[CustomerID]],Customers!A:A,Customers!D:D, "Not Found")</f>
        <v>F</v>
      </c>
      <c r="U2990" s="6">
        <f>_xlfn.XLOOKUP(Table4[[#This Row],[CustomerID]],Customers!A:A,Customers!E:E, "Not Found")</f>
        <v>38901</v>
      </c>
      <c r="V2990">
        <f ca="1">DATEDIF(Table4[[#This Row],[CustomerBirthday]], TODAY(), "Y")</f>
        <v>20</v>
      </c>
      <c r="W2990" t="str" cm="1">
        <f t="array" aca="1" ref="W2990" ca="1">_xlfn.IFS(Table4[[#This Row],[Age]]&lt;25, "Under 25",Table4[[#This Row],[Age]]=34, "25-34", Table4[[#This Row],[Age]]&lt;=49, "35-49", Table4[[#This Row],[Age]]&lt;=64, "50-64", Table4[[#This Row],[Age]]&gt;=65, "65+")</f>
        <v>Under 25</v>
      </c>
      <c r="X2990" t="str">
        <f>_xlfn.XLOOKUP(Table4[[#This Row],[StoreID]],Stores!A:A,Stores!B:B, "Not found")</f>
        <v>MegaMart New Michele</v>
      </c>
      <c r="Y2990" t="str">
        <f>_xlfn.XLOOKUP(Table4[[#This Row],[StoreID]],Stores!A:A,Stores!C:C, "Not Found")</f>
        <v>New Michele</v>
      </c>
      <c r="Z2990" t="str">
        <f>_xlfn.XLOOKUP(Table4[[#This Row],[StoreID]],Stores!A:A,Stores!D:D, "Not Found")</f>
        <v>West</v>
      </c>
    </row>
    <row r="2991" spans="1:26">
      <c r="A2991" t="s">
        <v>3857</v>
      </c>
      <c r="B2991" s="1">
        <v>45808</v>
      </c>
      <c r="C2991" t="s">
        <v>653</v>
      </c>
      <c r="D2991" t="s">
        <v>800</v>
      </c>
      <c r="E2991" t="s">
        <v>839</v>
      </c>
      <c r="F2991">
        <v>4</v>
      </c>
      <c r="G2991">
        <v>0.15</v>
      </c>
      <c r="H2991" t="s">
        <v>871</v>
      </c>
      <c r="I2991" s="4">
        <f>Table4[[#This Row],[Quantity]]*Table4[[#This Row],[UnitPrice]]</f>
        <v>7810.6</v>
      </c>
      <c r="J2991" s="4">
        <f>Table4[[#This Row],[Gross Revenue]]*(1-Table4[[#This Row],[Discount]])</f>
        <v>6639.01</v>
      </c>
      <c r="K2991" s="4">
        <f>Table4[[#This Row],[Quantity]]*Table4[[#This Row],[CostPrice]]</f>
        <v>5805.08</v>
      </c>
      <c r="L2991" s="4">
        <f>Table4[[#This Row],[Net Revenue]]-Table4[[#This Row],[Total Cost]]</f>
        <v>833.93000000000029</v>
      </c>
      <c r="M2991" t="str">
        <f>_xlfn.XLOOKUP(Table4[[#This Row],[ProductID]], Products!A:A,Products!B:B, "Not Found")</f>
        <v>Book Television</v>
      </c>
      <c r="N2991" t="str">
        <f>TEXT(Table4[[#This Row],[Date]], "mmm")</f>
        <v>May</v>
      </c>
      <c r="O2991" t="str">
        <f>TEXT(Table4[[#This Row],[Date]], "yyyy")</f>
        <v>2025</v>
      </c>
      <c r="P2991" t="str">
        <f>_xlfn.XLOOKUP(Table4[[#This Row],[ProductID]],Products!A:A,Products!C:C, "Not Found")</f>
        <v>Electronics</v>
      </c>
      <c r="Q2991" t="str">
        <f>_xlfn.XLOOKUP(Table4[[#This Row],[ProductID]],Products!A:A,Products!D:D,"Not Found")</f>
        <v>Television</v>
      </c>
      <c r="R2991">
        <f>_xlfn.XLOOKUP(Table4[[#This Row],[ProductID]],Products!A:A,Products!E:E,"Not Found")</f>
        <v>1952.65</v>
      </c>
      <c r="S2991">
        <f>_xlfn.XLOOKUP(Table4[[#This Row],[ProductID]],Products!A:A,Products!F:F, "Not Found")</f>
        <v>1451.27</v>
      </c>
      <c r="T2991" t="str">
        <f>_xlfn.XLOOKUP(Table4[[#This Row],[CustomerID]],Customers!A:A,Customers!D:D, "Not Found")</f>
        <v>F</v>
      </c>
      <c r="U2991" s="6">
        <f>_xlfn.XLOOKUP(Table4[[#This Row],[CustomerID]],Customers!A:A,Customers!E:E, "Not Found")</f>
        <v>27579</v>
      </c>
      <c r="V2991">
        <f ca="1">DATEDIF(Table4[[#This Row],[CustomerBirthday]], TODAY(), "Y")</f>
        <v>51</v>
      </c>
      <c r="W2991" t="str" cm="1">
        <f t="array" aca="1" ref="W2991" ca="1">_xlfn.IFS(Table4[[#This Row],[Age]]&lt;25, "Under 25",Table4[[#This Row],[Age]]=34, "25-34", Table4[[#This Row],[Age]]&lt;=49, "35-49", Table4[[#This Row],[Age]]&lt;=64, "50-64", Table4[[#This Row],[Age]]&gt;=65, "65+")</f>
        <v>50-64</v>
      </c>
      <c r="X2991" t="str">
        <f>_xlfn.XLOOKUP(Table4[[#This Row],[StoreID]],Stores!A:A,Stores!B:B, "Not found")</f>
        <v>MegaMart New Michele</v>
      </c>
      <c r="Y2991" t="str">
        <f>_xlfn.XLOOKUP(Table4[[#This Row],[StoreID]],Stores!A:A,Stores!C:C, "Not Found")</f>
        <v>New Michele</v>
      </c>
      <c r="Z2991" t="str">
        <f>_xlfn.XLOOKUP(Table4[[#This Row],[StoreID]],Stores!A:A,Stores!D:D, "Not Found")</f>
        <v>West</v>
      </c>
    </row>
    <row r="2992" spans="1:26">
      <c r="A2992" t="s">
        <v>3858</v>
      </c>
      <c r="B2992" s="1">
        <v>45769</v>
      </c>
      <c r="C2992" t="s">
        <v>464</v>
      </c>
      <c r="D2992" t="s">
        <v>806</v>
      </c>
      <c r="E2992" t="s">
        <v>842</v>
      </c>
      <c r="F2992">
        <v>5</v>
      </c>
      <c r="G2992">
        <v>0.1</v>
      </c>
      <c r="H2992" t="s">
        <v>871</v>
      </c>
      <c r="I2992" s="4">
        <f>Table4[[#This Row],[Quantity]]*Table4[[#This Row],[UnitPrice]]</f>
        <v>8728.0499999999993</v>
      </c>
      <c r="J2992" s="4">
        <f>Table4[[#This Row],[Gross Revenue]]*(1-Table4[[#This Row],[Discount]])</f>
        <v>7855.2449999999999</v>
      </c>
      <c r="K2992" s="4">
        <f>Table4[[#This Row],[Quantity]]*Table4[[#This Row],[CostPrice]]</f>
        <v>6612.2000000000007</v>
      </c>
      <c r="L2992" s="4">
        <f>Table4[[#This Row],[Net Revenue]]-Table4[[#This Row],[Total Cost]]</f>
        <v>1243.0449999999992</v>
      </c>
      <c r="M2992" t="str">
        <f>_xlfn.XLOOKUP(Table4[[#This Row],[ProductID]], Products!A:A,Products!B:B, "Not Found")</f>
        <v>Piece Headphones</v>
      </c>
      <c r="N2992" t="str">
        <f>TEXT(Table4[[#This Row],[Date]], "mmm")</f>
        <v>Apr</v>
      </c>
      <c r="O2992" t="str">
        <f>TEXT(Table4[[#This Row],[Date]], "yyyy")</f>
        <v>2025</v>
      </c>
      <c r="P2992" t="str">
        <f>_xlfn.XLOOKUP(Table4[[#This Row],[ProductID]],Products!A:A,Products!C:C, "Not Found")</f>
        <v>Electronics</v>
      </c>
      <c r="Q2992" t="str">
        <f>_xlfn.XLOOKUP(Table4[[#This Row],[ProductID]],Products!A:A,Products!D:D,"Not Found")</f>
        <v>Headphones</v>
      </c>
      <c r="R2992">
        <f>_xlfn.XLOOKUP(Table4[[#This Row],[ProductID]],Products!A:A,Products!E:E,"Not Found")</f>
        <v>1745.61</v>
      </c>
      <c r="S2992">
        <f>_xlfn.XLOOKUP(Table4[[#This Row],[ProductID]],Products!A:A,Products!F:F, "Not Found")</f>
        <v>1322.44</v>
      </c>
      <c r="T2992" t="str">
        <f>_xlfn.XLOOKUP(Table4[[#This Row],[CustomerID]],Customers!A:A,Customers!D:D, "Not Found")</f>
        <v>M</v>
      </c>
      <c r="U2992" s="6">
        <f>_xlfn.XLOOKUP(Table4[[#This Row],[CustomerID]],Customers!A:A,Customers!E:E, "Not Found")</f>
        <v>29315</v>
      </c>
      <c r="V2992">
        <f ca="1">DATEDIF(Table4[[#This Row],[CustomerBirthday]], TODAY(), "Y")</f>
        <v>46</v>
      </c>
      <c r="W2992" t="str" cm="1">
        <f t="array" aca="1" ref="W2992" ca="1">_xlfn.IFS(Table4[[#This Row],[Age]]&lt;25, "Under 25",Table4[[#This Row],[Age]]=34, "25-34", Table4[[#This Row],[Age]]&lt;=49, "35-49", Table4[[#This Row],[Age]]&lt;=64, "50-64", Table4[[#This Row],[Age]]&gt;=65, "65+")</f>
        <v>35-49</v>
      </c>
      <c r="X2992" t="str">
        <f>_xlfn.XLOOKUP(Table4[[#This Row],[StoreID]],Stores!A:A,Stores!B:B, "Not found")</f>
        <v>MegaMart Brianahaven</v>
      </c>
      <c r="Y2992" t="str">
        <f>_xlfn.XLOOKUP(Table4[[#This Row],[StoreID]],Stores!A:A,Stores!C:C, "Not Found")</f>
        <v>Brianahaven</v>
      </c>
      <c r="Z2992" t="str">
        <f>_xlfn.XLOOKUP(Table4[[#This Row],[StoreID]],Stores!A:A,Stores!D:D, "Not Found")</f>
        <v>North</v>
      </c>
    </row>
    <row r="2993" spans="1:26">
      <c r="A2993" t="s">
        <v>3859</v>
      </c>
      <c r="B2993" s="1">
        <v>45706</v>
      </c>
      <c r="C2993" t="s">
        <v>81</v>
      </c>
      <c r="D2993" t="s">
        <v>755</v>
      </c>
      <c r="E2993" t="s">
        <v>846</v>
      </c>
      <c r="F2993">
        <v>1</v>
      </c>
      <c r="G2993">
        <v>0</v>
      </c>
      <c r="H2993" t="s">
        <v>875</v>
      </c>
      <c r="I2993" s="4">
        <f>Table4[[#This Row],[Quantity]]*Table4[[#This Row],[UnitPrice]]</f>
        <v>1858.75</v>
      </c>
      <c r="J2993" s="4">
        <f>Table4[[#This Row],[Gross Revenue]]*(1-Table4[[#This Row],[Discount]])</f>
        <v>1858.75</v>
      </c>
      <c r="K2993" s="4">
        <f>Table4[[#This Row],[Quantity]]*Table4[[#This Row],[CostPrice]]</f>
        <v>1451.16</v>
      </c>
      <c r="L2993" s="4">
        <f>Table4[[#This Row],[Net Revenue]]-Table4[[#This Row],[Total Cost]]</f>
        <v>407.58999999999992</v>
      </c>
      <c r="M2993" t="str">
        <f>_xlfn.XLOOKUP(Table4[[#This Row],[ProductID]], Products!A:A,Products!B:B, "Not Found")</f>
        <v>House Accessories</v>
      </c>
      <c r="N2993" t="str">
        <f>TEXT(Table4[[#This Row],[Date]], "mmm")</f>
        <v>Feb</v>
      </c>
      <c r="O2993" t="str">
        <f>TEXT(Table4[[#This Row],[Date]], "yyyy")</f>
        <v>2025</v>
      </c>
      <c r="P2993" t="str">
        <f>_xlfn.XLOOKUP(Table4[[#This Row],[ProductID]],Products!A:A,Products!C:C, "Not Found")</f>
        <v>Fashion</v>
      </c>
      <c r="Q2993" t="str">
        <f>_xlfn.XLOOKUP(Table4[[#This Row],[ProductID]],Products!A:A,Products!D:D,"Not Found")</f>
        <v>Accessories</v>
      </c>
      <c r="R2993">
        <f>_xlfn.XLOOKUP(Table4[[#This Row],[ProductID]],Products!A:A,Products!E:E,"Not Found")</f>
        <v>1858.75</v>
      </c>
      <c r="S2993">
        <f>_xlfn.XLOOKUP(Table4[[#This Row],[ProductID]],Products!A:A,Products!F:F, "Not Found")</f>
        <v>1451.16</v>
      </c>
      <c r="T2993" t="str">
        <f>_xlfn.XLOOKUP(Table4[[#This Row],[CustomerID]],Customers!A:A,Customers!D:D, "Not Found")</f>
        <v>F</v>
      </c>
      <c r="U2993" s="6">
        <f>_xlfn.XLOOKUP(Table4[[#This Row],[CustomerID]],Customers!A:A,Customers!E:E, "Not Found")</f>
        <v>30128</v>
      </c>
      <c r="V2993">
        <f ca="1">DATEDIF(Table4[[#This Row],[CustomerBirthday]], TODAY(), "Y")</f>
        <v>44</v>
      </c>
      <c r="W2993" t="str" cm="1">
        <f t="array" aca="1" ref="W2993" ca="1">_xlfn.IFS(Table4[[#This Row],[Age]]&lt;25, "Under 25",Table4[[#This Row],[Age]]=34, "25-34", Table4[[#This Row],[Age]]&lt;=49, "35-49", Table4[[#This Row],[Age]]&lt;=64, "50-64", Table4[[#This Row],[Age]]&gt;=65, "65+")</f>
        <v>35-49</v>
      </c>
      <c r="X2993" t="str">
        <f>_xlfn.XLOOKUP(Table4[[#This Row],[StoreID]],Stores!A:A,Stores!B:B, "Not found")</f>
        <v>MegaMart Johnmouth</v>
      </c>
      <c r="Y2993" t="str">
        <f>_xlfn.XLOOKUP(Table4[[#This Row],[StoreID]],Stores!A:A,Stores!C:C, "Not Found")</f>
        <v>Johnmouth</v>
      </c>
      <c r="Z2993" t="str">
        <f>_xlfn.XLOOKUP(Table4[[#This Row],[StoreID]],Stores!A:A,Stores!D:D, "Not Found")</f>
        <v>East</v>
      </c>
    </row>
    <row r="2994" spans="1:26">
      <c r="A2994" t="s">
        <v>3860</v>
      </c>
      <c r="B2994" s="1">
        <v>45569</v>
      </c>
      <c r="C2994" t="s">
        <v>570</v>
      </c>
      <c r="D2994" t="s">
        <v>820</v>
      </c>
      <c r="E2994" t="s">
        <v>831</v>
      </c>
      <c r="F2994">
        <v>1</v>
      </c>
      <c r="G2994">
        <v>0.1</v>
      </c>
      <c r="H2994" t="s">
        <v>875</v>
      </c>
      <c r="I2994" s="4">
        <f>Table4[[#This Row],[Quantity]]*Table4[[#This Row],[UnitPrice]]</f>
        <v>1197.18</v>
      </c>
      <c r="J2994" s="4">
        <f>Table4[[#This Row],[Gross Revenue]]*(1-Table4[[#This Row],[Discount]])</f>
        <v>1077.462</v>
      </c>
      <c r="K2994" s="4">
        <f>Table4[[#This Row],[Quantity]]*Table4[[#This Row],[CostPrice]]</f>
        <v>722.74</v>
      </c>
      <c r="L2994" s="4">
        <f>Table4[[#This Row],[Net Revenue]]-Table4[[#This Row],[Total Cost]]</f>
        <v>354.72199999999998</v>
      </c>
      <c r="M2994" t="str">
        <f>_xlfn.XLOOKUP(Table4[[#This Row],[ProductID]], Products!A:A,Products!B:B, "Not Found")</f>
        <v>Or Smartphone</v>
      </c>
      <c r="N2994" t="str">
        <f>TEXT(Table4[[#This Row],[Date]], "mmm")</f>
        <v>Oct</v>
      </c>
      <c r="O2994" t="str">
        <f>TEXT(Table4[[#This Row],[Date]], "yyyy")</f>
        <v>2024</v>
      </c>
      <c r="P2994" t="str">
        <f>_xlfn.XLOOKUP(Table4[[#This Row],[ProductID]],Products!A:A,Products!C:C, "Not Found")</f>
        <v>Electronics</v>
      </c>
      <c r="Q2994" t="str">
        <f>_xlfn.XLOOKUP(Table4[[#This Row],[ProductID]],Products!A:A,Products!D:D,"Not Found")</f>
        <v>Smartphone</v>
      </c>
      <c r="R2994">
        <f>_xlfn.XLOOKUP(Table4[[#This Row],[ProductID]],Products!A:A,Products!E:E,"Not Found")</f>
        <v>1197.18</v>
      </c>
      <c r="S2994">
        <f>_xlfn.XLOOKUP(Table4[[#This Row],[ProductID]],Products!A:A,Products!F:F, "Not Found")</f>
        <v>722.74</v>
      </c>
      <c r="T2994" t="str">
        <f>_xlfn.XLOOKUP(Table4[[#This Row],[CustomerID]],Customers!A:A,Customers!D:D, "Not Found")</f>
        <v>M</v>
      </c>
      <c r="U2994" s="6">
        <f>_xlfn.XLOOKUP(Table4[[#This Row],[CustomerID]],Customers!A:A,Customers!E:E, "Not Found")</f>
        <v>33160</v>
      </c>
      <c r="V2994">
        <f ca="1">DATEDIF(Table4[[#This Row],[CustomerBirthday]], TODAY(), "Y")</f>
        <v>35</v>
      </c>
      <c r="W2994" t="str" cm="1">
        <f t="array" aca="1" ref="W2994" ca="1">_xlfn.IFS(Table4[[#This Row],[Age]]&lt;25, "Under 25",Table4[[#This Row],[Age]]=34, "25-34", Table4[[#This Row],[Age]]&lt;=49, "35-49", Table4[[#This Row],[Age]]&lt;=64, "50-64", Table4[[#This Row],[Age]]&gt;=65, "65+")</f>
        <v>35-49</v>
      </c>
      <c r="X2994" t="str">
        <f>_xlfn.XLOOKUP(Table4[[#This Row],[StoreID]],Stores!A:A,Stores!B:B, "Not found")</f>
        <v>MegaMart Jimenezborough</v>
      </c>
      <c r="Y2994" t="str">
        <f>_xlfn.XLOOKUP(Table4[[#This Row],[StoreID]],Stores!A:A,Stores!C:C, "Not Found")</f>
        <v>Jimenezborough</v>
      </c>
      <c r="Z2994" t="str">
        <f>_xlfn.XLOOKUP(Table4[[#This Row],[StoreID]],Stores!A:A,Stores!D:D, "Not Found")</f>
        <v>South</v>
      </c>
    </row>
    <row r="2995" spans="1:26">
      <c r="A2995" t="s">
        <v>3861</v>
      </c>
      <c r="B2995" s="1">
        <v>45643</v>
      </c>
      <c r="C2995" t="s">
        <v>294</v>
      </c>
      <c r="D2995" t="s">
        <v>786</v>
      </c>
      <c r="E2995" t="s">
        <v>842</v>
      </c>
      <c r="F2995">
        <v>4</v>
      </c>
      <c r="G2995">
        <v>0.05</v>
      </c>
      <c r="H2995" t="s">
        <v>875</v>
      </c>
      <c r="I2995" s="4">
        <f>Table4[[#This Row],[Quantity]]*Table4[[#This Row],[UnitPrice]]</f>
        <v>116.96</v>
      </c>
      <c r="J2995" s="4">
        <f>Table4[[#This Row],[Gross Revenue]]*(1-Table4[[#This Row],[Discount]])</f>
        <v>111.11199999999999</v>
      </c>
      <c r="K2995" s="4">
        <f>Table4[[#This Row],[Quantity]]*Table4[[#This Row],[CostPrice]]</f>
        <v>61.12</v>
      </c>
      <c r="L2995" s="4">
        <f>Table4[[#This Row],[Net Revenue]]-Table4[[#This Row],[Total Cost]]</f>
        <v>49.991999999999997</v>
      </c>
      <c r="M2995" t="str">
        <f>_xlfn.XLOOKUP(Table4[[#This Row],[ProductID]], Products!A:A,Products!B:B, "Not Found")</f>
        <v>National Watches</v>
      </c>
      <c r="N2995" t="str">
        <f>TEXT(Table4[[#This Row],[Date]], "mmm")</f>
        <v>Dec</v>
      </c>
      <c r="O2995" t="str">
        <f>TEXT(Table4[[#This Row],[Date]], "yyyy")</f>
        <v>2024</v>
      </c>
      <c r="P2995" t="str">
        <f>_xlfn.XLOOKUP(Table4[[#This Row],[ProductID]],Products!A:A,Products!C:C, "Not Found")</f>
        <v>Fashion</v>
      </c>
      <c r="Q2995" t="str">
        <f>_xlfn.XLOOKUP(Table4[[#This Row],[ProductID]],Products!A:A,Products!D:D,"Not Found")</f>
        <v>Watches</v>
      </c>
      <c r="R2995">
        <f>_xlfn.XLOOKUP(Table4[[#This Row],[ProductID]],Products!A:A,Products!E:E,"Not Found")</f>
        <v>29.24</v>
      </c>
      <c r="S2995">
        <f>_xlfn.XLOOKUP(Table4[[#This Row],[ProductID]],Products!A:A,Products!F:F, "Not Found")</f>
        <v>15.28</v>
      </c>
      <c r="T2995" t="str">
        <f>_xlfn.XLOOKUP(Table4[[#This Row],[CustomerID]],Customers!A:A,Customers!D:D, "Not Found")</f>
        <v>M</v>
      </c>
      <c r="U2995" s="6">
        <f>_xlfn.XLOOKUP(Table4[[#This Row],[CustomerID]],Customers!A:A,Customers!E:E, "Not Found")</f>
        <v>32411</v>
      </c>
      <c r="V2995">
        <f ca="1">DATEDIF(Table4[[#This Row],[CustomerBirthday]], TODAY(), "Y")</f>
        <v>37</v>
      </c>
      <c r="W2995" t="str" cm="1">
        <f t="array" aca="1" ref="W2995" ca="1">_xlfn.IFS(Table4[[#This Row],[Age]]&lt;25, "Under 25",Table4[[#This Row],[Age]]=34, "25-34", Table4[[#This Row],[Age]]&lt;=49, "35-49", Table4[[#This Row],[Age]]&lt;=64, "50-64", Table4[[#This Row],[Age]]&gt;=65, "65+")</f>
        <v>35-49</v>
      </c>
      <c r="X2995" t="str">
        <f>_xlfn.XLOOKUP(Table4[[#This Row],[StoreID]],Stores!A:A,Stores!B:B, "Not found")</f>
        <v>MegaMart Brianahaven</v>
      </c>
      <c r="Y2995" t="str">
        <f>_xlfn.XLOOKUP(Table4[[#This Row],[StoreID]],Stores!A:A,Stores!C:C, "Not Found")</f>
        <v>Brianahaven</v>
      </c>
      <c r="Z2995" t="str">
        <f>_xlfn.XLOOKUP(Table4[[#This Row],[StoreID]],Stores!A:A,Stores!D:D, "Not Found")</f>
        <v>North</v>
      </c>
    </row>
    <row r="2996" spans="1:26">
      <c r="A2996" t="s">
        <v>3862</v>
      </c>
      <c r="B2996" s="1">
        <v>45713</v>
      </c>
      <c r="C2996" t="s">
        <v>59</v>
      </c>
      <c r="D2996" t="s">
        <v>796</v>
      </c>
      <c r="E2996" t="s">
        <v>839</v>
      </c>
      <c r="F2996">
        <v>2</v>
      </c>
      <c r="G2996">
        <v>0.05</v>
      </c>
      <c r="H2996" t="s">
        <v>868</v>
      </c>
      <c r="I2996" s="4">
        <f>Table4[[#This Row],[Quantity]]*Table4[[#This Row],[UnitPrice]]</f>
        <v>3124.86</v>
      </c>
      <c r="J2996" s="4">
        <f>Table4[[#This Row],[Gross Revenue]]*(1-Table4[[#This Row],[Discount]])</f>
        <v>2968.6170000000002</v>
      </c>
      <c r="K2996" s="4">
        <f>Table4[[#This Row],[Quantity]]*Table4[[#This Row],[CostPrice]]</f>
        <v>2391.2600000000002</v>
      </c>
      <c r="L2996" s="4">
        <f>Table4[[#This Row],[Net Revenue]]-Table4[[#This Row],[Total Cost]]</f>
        <v>577.35699999999997</v>
      </c>
      <c r="M2996" t="str">
        <f>_xlfn.XLOOKUP(Table4[[#This Row],[ProductID]], Products!A:A,Products!B:B, "Not Found")</f>
        <v>Chair Laptop</v>
      </c>
      <c r="N2996" t="str">
        <f>TEXT(Table4[[#This Row],[Date]], "mmm")</f>
        <v>Feb</v>
      </c>
      <c r="O2996" t="str">
        <f>TEXT(Table4[[#This Row],[Date]], "yyyy")</f>
        <v>2025</v>
      </c>
      <c r="P2996" t="str">
        <f>_xlfn.XLOOKUP(Table4[[#This Row],[ProductID]],Products!A:A,Products!C:C, "Not Found")</f>
        <v>Electronics</v>
      </c>
      <c r="Q2996" t="str">
        <f>_xlfn.XLOOKUP(Table4[[#This Row],[ProductID]],Products!A:A,Products!D:D,"Not Found")</f>
        <v>Laptop</v>
      </c>
      <c r="R2996">
        <f>_xlfn.XLOOKUP(Table4[[#This Row],[ProductID]],Products!A:A,Products!E:E,"Not Found")</f>
        <v>1562.43</v>
      </c>
      <c r="S2996">
        <f>_xlfn.XLOOKUP(Table4[[#This Row],[ProductID]],Products!A:A,Products!F:F, "Not Found")</f>
        <v>1195.6300000000001</v>
      </c>
      <c r="T2996" t="str">
        <f>_xlfn.XLOOKUP(Table4[[#This Row],[CustomerID]],Customers!A:A,Customers!D:D, "Not Found")</f>
        <v>M</v>
      </c>
      <c r="U2996" s="6">
        <f>_xlfn.XLOOKUP(Table4[[#This Row],[CustomerID]],Customers!A:A,Customers!E:E, "Not Found")</f>
        <v>27205</v>
      </c>
      <c r="V2996">
        <f ca="1">DATEDIF(Table4[[#This Row],[CustomerBirthday]], TODAY(), "Y")</f>
        <v>52</v>
      </c>
      <c r="W2996" t="str" cm="1">
        <f t="array" aca="1" ref="W2996" ca="1">_xlfn.IFS(Table4[[#This Row],[Age]]&lt;25, "Under 25",Table4[[#This Row],[Age]]=34, "25-34", Table4[[#This Row],[Age]]&lt;=49, "35-49", Table4[[#This Row],[Age]]&lt;=64, "50-64", Table4[[#This Row],[Age]]&gt;=65, "65+")</f>
        <v>50-64</v>
      </c>
      <c r="X2996" t="str">
        <f>_xlfn.XLOOKUP(Table4[[#This Row],[StoreID]],Stores!A:A,Stores!B:B, "Not found")</f>
        <v>MegaMart New Michele</v>
      </c>
      <c r="Y2996" t="str">
        <f>_xlfn.XLOOKUP(Table4[[#This Row],[StoreID]],Stores!A:A,Stores!C:C, "Not Found")</f>
        <v>New Michele</v>
      </c>
      <c r="Z2996" t="str">
        <f>_xlfn.XLOOKUP(Table4[[#This Row],[StoreID]],Stores!A:A,Stores!D:D, "Not Found")</f>
        <v>West</v>
      </c>
    </row>
    <row r="2997" spans="1:26">
      <c r="A2997" t="s">
        <v>3863</v>
      </c>
      <c r="B2997" s="1">
        <v>45805</v>
      </c>
      <c r="C2997" t="s">
        <v>670</v>
      </c>
      <c r="D2997" t="s">
        <v>755</v>
      </c>
      <c r="E2997" t="s">
        <v>839</v>
      </c>
      <c r="F2997">
        <v>1</v>
      </c>
      <c r="G2997">
        <v>0.1</v>
      </c>
      <c r="H2997" t="s">
        <v>868</v>
      </c>
      <c r="I2997" s="4">
        <f>Table4[[#This Row],[Quantity]]*Table4[[#This Row],[UnitPrice]]</f>
        <v>1858.75</v>
      </c>
      <c r="J2997" s="4">
        <f>Table4[[#This Row],[Gross Revenue]]*(1-Table4[[#This Row],[Discount]])</f>
        <v>1672.875</v>
      </c>
      <c r="K2997" s="4">
        <f>Table4[[#This Row],[Quantity]]*Table4[[#This Row],[CostPrice]]</f>
        <v>1451.16</v>
      </c>
      <c r="L2997" s="4">
        <f>Table4[[#This Row],[Net Revenue]]-Table4[[#This Row],[Total Cost]]</f>
        <v>221.71499999999992</v>
      </c>
      <c r="M2997" t="str">
        <f>_xlfn.XLOOKUP(Table4[[#This Row],[ProductID]], Products!A:A,Products!B:B, "Not Found")</f>
        <v>House Accessories</v>
      </c>
      <c r="N2997" t="str">
        <f>TEXT(Table4[[#This Row],[Date]], "mmm")</f>
        <v>May</v>
      </c>
      <c r="O2997" t="str">
        <f>TEXT(Table4[[#This Row],[Date]], "yyyy")</f>
        <v>2025</v>
      </c>
      <c r="P2997" t="str">
        <f>_xlfn.XLOOKUP(Table4[[#This Row],[ProductID]],Products!A:A,Products!C:C, "Not Found")</f>
        <v>Fashion</v>
      </c>
      <c r="Q2997" t="str">
        <f>_xlfn.XLOOKUP(Table4[[#This Row],[ProductID]],Products!A:A,Products!D:D,"Not Found")</f>
        <v>Accessories</v>
      </c>
      <c r="R2997">
        <f>_xlfn.XLOOKUP(Table4[[#This Row],[ProductID]],Products!A:A,Products!E:E,"Not Found")</f>
        <v>1858.75</v>
      </c>
      <c r="S2997">
        <f>_xlfn.XLOOKUP(Table4[[#This Row],[ProductID]],Products!A:A,Products!F:F, "Not Found")</f>
        <v>1451.16</v>
      </c>
      <c r="T2997" t="str">
        <f>_xlfn.XLOOKUP(Table4[[#This Row],[CustomerID]],Customers!A:A,Customers!D:D, "Not Found")</f>
        <v>M</v>
      </c>
      <c r="U2997" s="6">
        <f>_xlfn.XLOOKUP(Table4[[#This Row],[CustomerID]],Customers!A:A,Customers!E:E, "Not Found")</f>
        <v>24703</v>
      </c>
      <c r="V2997">
        <f ca="1">DATEDIF(Table4[[#This Row],[CustomerBirthday]], TODAY(), "Y")</f>
        <v>58</v>
      </c>
      <c r="W2997" t="str" cm="1">
        <f t="array" aca="1" ref="W2997" ca="1">_xlfn.IFS(Table4[[#This Row],[Age]]&lt;25, "Under 25",Table4[[#This Row],[Age]]=34, "25-34", Table4[[#This Row],[Age]]&lt;=49, "35-49", Table4[[#This Row],[Age]]&lt;=64, "50-64", Table4[[#This Row],[Age]]&gt;=65, "65+")</f>
        <v>50-64</v>
      </c>
      <c r="X2997" t="str">
        <f>_xlfn.XLOOKUP(Table4[[#This Row],[StoreID]],Stores!A:A,Stores!B:B, "Not found")</f>
        <v>MegaMart New Michele</v>
      </c>
      <c r="Y2997" t="str">
        <f>_xlfn.XLOOKUP(Table4[[#This Row],[StoreID]],Stores!A:A,Stores!C:C, "Not Found")</f>
        <v>New Michele</v>
      </c>
      <c r="Z2997" t="str">
        <f>_xlfn.XLOOKUP(Table4[[#This Row],[StoreID]],Stores!A:A,Stores!D:D, "Not Found")</f>
        <v>West</v>
      </c>
    </row>
    <row r="2998" spans="1:26">
      <c r="A2998" t="s">
        <v>3864</v>
      </c>
      <c r="B2998" s="1">
        <v>45456</v>
      </c>
      <c r="C2998" t="s">
        <v>599</v>
      </c>
      <c r="D2998" t="s">
        <v>792</v>
      </c>
      <c r="E2998" t="s">
        <v>831</v>
      </c>
      <c r="F2998">
        <v>3</v>
      </c>
      <c r="G2998">
        <v>0</v>
      </c>
      <c r="H2998" t="s">
        <v>875</v>
      </c>
      <c r="I2998" s="4">
        <f>Table4[[#This Row],[Quantity]]*Table4[[#This Row],[UnitPrice]]</f>
        <v>5396.91</v>
      </c>
      <c r="J2998" s="4">
        <f>Table4[[#This Row],[Gross Revenue]]*(1-Table4[[#This Row],[Discount]])</f>
        <v>5396.91</v>
      </c>
      <c r="K2998" s="4">
        <f>Table4[[#This Row],[Quantity]]*Table4[[#This Row],[CostPrice]]</f>
        <v>3987.4500000000003</v>
      </c>
      <c r="L2998" s="4">
        <f>Table4[[#This Row],[Net Revenue]]-Table4[[#This Row],[Total Cost]]</f>
        <v>1409.4599999999996</v>
      </c>
      <c r="M2998" t="str">
        <f>_xlfn.XLOOKUP(Table4[[#This Row],[ProductID]], Products!A:A,Products!B:B, "Not Found")</f>
        <v>Beat Accessories</v>
      </c>
      <c r="N2998" t="str">
        <f>TEXT(Table4[[#This Row],[Date]], "mmm")</f>
        <v>Jun</v>
      </c>
      <c r="O2998" t="str">
        <f>TEXT(Table4[[#This Row],[Date]], "yyyy")</f>
        <v>2024</v>
      </c>
      <c r="P2998" t="str">
        <f>_xlfn.XLOOKUP(Table4[[#This Row],[ProductID]],Products!A:A,Products!C:C, "Not Found")</f>
        <v>Fashion</v>
      </c>
      <c r="Q2998" t="str">
        <f>_xlfn.XLOOKUP(Table4[[#This Row],[ProductID]],Products!A:A,Products!D:D,"Not Found")</f>
        <v>Accessories</v>
      </c>
      <c r="R2998">
        <f>_xlfn.XLOOKUP(Table4[[#This Row],[ProductID]],Products!A:A,Products!E:E,"Not Found")</f>
        <v>1798.97</v>
      </c>
      <c r="S2998">
        <f>_xlfn.XLOOKUP(Table4[[#This Row],[ProductID]],Products!A:A,Products!F:F, "Not Found")</f>
        <v>1329.15</v>
      </c>
      <c r="T2998" t="str">
        <f>_xlfn.XLOOKUP(Table4[[#This Row],[CustomerID]],Customers!A:A,Customers!D:D, "Not Found")</f>
        <v>M</v>
      </c>
      <c r="U2998" s="6">
        <f>_xlfn.XLOOKUP(Table4[[#This Row],[CustomerID]],Customers!A:A,Customers!E:E, "Not Found")</f>
        <v>25414</v>
      </c>
      <c r="V2998">
        <f ca="1">DATEDIF(Table4[[#This Row],[CustomerBirthday]], TODAY(), "Y")</f>
        <v>56</v>
      </c>
      <c r="W2998" t="str" cm="1">
        <f t="array" aca="1" ref="W2998" ca="1">_xlfn.IFS(Table4[[#This Row],[Age]]&lt;25, "Under 25",Table4[[#This Row],[Age]]=34, "25-34", Table4[[#This Row],[Age]]&lt;=49, "35-49", Table4[[#This Row],[Age]]&lt;=64, "50-64", Table4[[#This Row],[Age]]&gt;=65, "65+")</f>
        <v>50-64</v>
      </c>
      <c r="X2998" t="str">
        <f>_xlfn.XLOOKUP(Table4[[#This Row],[StoreID]],Stores!A:A,Stores!B:B, "Not found")</f>
        <v>MegaMart Jimenezborough</v>
      </c>
      <c r="Y2998" t="str">
        <f>_xlfn.XLOOKUP(Table4[[#This Row],[StoreID]],Stores!A:A,Stores!C:C, "Not Found")</f>
        <v>Jimenezborough</v>
      </c>
      <c r="Z2998" t="str">
        <f>_xlfn.XLOOKUP(Table4[[#This Row],[StoreID]],Stores!A:A,Stores!D:D, "Not Found")</f>
        <v>South</v>
      </c>
    </row>
    <row r="2999" spans="1:26">
      <c r="A2999" t="s">
        <v>3865</v>
      </c>
      <c r="B2999" s="1">
        <v>45824</v>
      </c>
      <c r="C2999" t="s">
        <v>294</v>
      </c>
      <c r="D2999" t="s">
        <v>725</v>
      </c>
      <c r="E2999" t="s">
        <v>835</v>
      </c>
      <c r="F2999">
        <v>3</v>
      </c>
      <c r="G2999">
        <v>0.15</v>
      </c>
      <c r="H2999" t="s">
        <v>871</v>
      </c>
      <c r="I2999" s="4">
        <f>Table4[[#This Row],[Quantity]]*Table4[[#This Row],[UnitPrice]]</f>
        <v>4188.66</v>
      </c>
      <c r="J2999" s="4">
        <f>Table4[[#This Row],[Gross Revenue]]*(1-Table4[[#This Row],[Discount]])</f>
        <v>3560.3609999999999</v>
      </c>
      <c r="K2999" s="4">
        <f>Table4[[#This Row],[Quantity]]*Table4[[#This Row],[CostPrice]]</f>
        <v>3012.27</v>
      </c>
      <c r="L2999" s="4">
        <f>Table4[[#This Row],[Net Revenue]]-Table4[[#This Row],[Total Cost]]</f>
        <v>548.09099999999989</v>
      </c>
      <c r="M2999" t="str">
        <f>_xlfn.XLOOKUP(Table4[[#This Row],[ProductID]], Products!A:A,Products!B:B, "Not Found")</f>
        <v>Knowledge Bags</v>
      </c>
      <c r="N2999" t="str">
        <f>TEXT(Table4[[#This Row],[Date]], "mmm")</f>
        <v>Jun</v>
      </c>
      <c r="O2999" t="str">
        <f>TEXT(Table4[[#This Row],[Date]], "yyyy")</f>
        <v>2025</v>
      </c>
      <c r="P2999" t="str">
        <f>_xlfn.XLOOKUP(Table4[[#This Row],[ProductID]],Products!A:A,Products!C:C, "Not Found")</f>
        <v>Fashion</v>
      </c>
      <c r="Q2999" t="str">
        <f>_xlfn.XLOOKUP(Table4[[#This Row],[ProductID]],Products!A:A,Products!D:D,"Not Found")</f>
        <v>Bags</v>
      </c>
      <c r="R2999">
        <f>_xlfn.XLOOKUP(Table4[[#This Row],[ProductID]],Products!A:A,Products!E:E,"Not Found")</f>
        <v>1396.22</v>
      </c>
      <c r="S2999">
        <f>_xlfn.XLOOKUP(Table4[[#This Row],[ProductID]],Products!A:A,Products!F:F, "Not Found")</f>
        <v>1004.09</v>
      </c>
      <c r="T2999" t="str">
        <f>_xlfn.XLOOKUP(Table4[[#This Row],[CustomerID]],Customers!A:A,Customers!D:D, "Not Found")</f>
        <v>M</v>
      </c>
      <c r="U2999" s="6">
        <f>_xlfn.XLOOKUP(Table4[[#This Row],[CustomerID]],Customers!A:A,Customers!E:E, "Not Found")</f>
        <v>32411</v>
      </c>
      <c r="V2999">
        <f ca="1">DATEDIF(Table4[[#This Row],[CustomerBirthday]], TODAY(), "Y")</f>
        <v>37</v>
      </c>
      <c r="W2999" t="str" cm="1">
        <f t="array" aca="1" ref="W2999" ca="1">_xlfn.IFS(Table4[[#This Row],[Age]]&lt;25, "Under 25",Table4[[#This Row],[Age]]=34, "25-34", Table4[[#This Row],[Age]]&lt;=49, "35-49", Table4[[#This Row],[Age]]&lt;=64, "50-64", Table4[[#This Row],[Age]]&gt;=65, "65+")</f>
        <v>35-49</v>
      </c>
      <c r="X2999" t="str">
        <f>_xlfn.XLOOKUP(Table4[[#This Row],[StoreID]],Stores!A:A,Stores!B:B, "Not found")</f>
        <v>MegaMart Peckmouth</v>
      </c>
      <c r="Y2999" t="str">
        <f>_xlfn.XLOOKUP(Table4[[#This Row],[StoreID]],Stores!A:A,Stores!C:C, "Not Found")</f>
        <v>Peckmouth</v>
      </c>
      <c r="Z2999" t="str">
        <f>_xlfn.XLOOKUP(Table4[[#This Row],[StoreID]],Stores!A:A,Stores!D:D, "Not Found")</f>
        <v>East</v>
      </c>
    </row>
    <row r="3000" spans="1:26">
      <c r="A3000" t="s">
        <v>3866</v>
      </c>
      <c r="B3000" s="1">
        <v>45528</v>
      </c>
      <c r="C3000" t="s">
        <v>123</v>
      </c>
      <c r="D3000" t="s">
        <v>786</v>
      </c>
      <c r="E3000" t="s">
        <v>831</v>
      </c>
      <c r="F3000">
        <v>4</v>
      </c>
      <c r="G3000">
        <v>0.05</v>
      </c>
      <c r="H3000" t="s">
        <v>875</v>
      </c>
      <c r="I3000" s="4">
        <f>Table4[[#This Row],[Quantity]]*Table4[[#This Row],[UnitPrice]]</f>
        <v>116.96</v>
      </c>
      <c r="J3000" s="4">
        <f>Table4[[#This Row],[Gross Revenue]]*(1-Table4[[#This Row],[Discount]])</f>
        <v>111.11199999999999</v>
      </c>
      <c r="K3000" s="4">
        <f>Table4[[#This Row],[Quantity]]*Table4[[#This Row],[CostPrice]]</f>
        <v>61.12</v>
      </c>
      <c r="L3000" s="4">
        <f>Table4[[#This Row],[Net Revenue]]-Table4[[#This Row],[Total Cost]]</f>
        <v>49.991999999999997</v>
      </c>
      <c r="M3000" t="str">
        <f>_xlfn.XLOOKUP(Table4[[#This Row],[ProductID]], Products!A:A,Products!B:B, "Not Found")</f>
        <v>National Watches</v>
      </c>
      <c r="N3000" t="str">
        <f>TEXT(Table4[[#This Row],[Date]], "mmm")</f>
        <v>Aug</v>
      </c>
      <c r="O3000" t="str">
        <f>TEXT(Table4[[#This Row],[Date]], "yyyy")</f>
        <v>2024</v>
      </c>
      <c r="P3000" t="str">
        <f>_xlfn.XLOOKUP(Table4[[#This Row],[ProductID]],Products!A:A,Products!C:C, "Not Found")</f>
        <v>Fashion</v>
      </c>
      <c r="Q3000" t="str">
        <f>_xlfn.XLOOKUP(Table4[[#This Row],[ProductID]],Products!A:A,Products!D:D,"Not Found")</f>
        <v>Watches</v>
      </c>
      <c r="R3000">
        <f>_xlfn.XLOOKUP(Table4[[#This Row],[ProductID]],Products!A:A,Products!E:E,"Not Found")</f>
        <v>29.24</v>
      </c>
      <c r="S3000">
        <f>_xlfn.XLOOKUP(Table4[[#This Row],[ProductID]],Products!A:A,Products!F:F, "Not Found")</f>
        <v>15.28</v>
      </c>
      <c r="T3000" t="str">
        <f>_xlfn.XLOOKUP(Table4[[#This Row],[CustomerID]],Customers!A:A,Customers!D:D, "Not Found")</f>
        <v>F</v>
      </c>
      <c r="U3000" s="6">
        <f>_xlfn.XLOOKUP(Table4[[#This Row],[CustomerID]],Customers!A:A,Customers!E:E, "Not Found")</f>
        <v>37694</v>
      </c>
      <c r="V3000">
        <f ca="1">DATEDIF(Table4[[#This Row],[CustomerBirthday]], TODAY(), "Y")</f>
        <v>23</v>
      </c>
      <c r="W3000" t="str" cm="1">
        <f t="array" aca="1" ref="W3000" ca="1">_xlfn.IFS(Table4[[#This Row],[Age]]&lt;25, "Under 25",Table4[[#This Row],[Age]]=34, "25-34", Table4[[#This Row],[Age]]&lt;=49, "35-49", Table4[[#This Row],[Age]]&lt;=64, "50-64", Table4[[#This Row],[Age]]&gt;=65, "65+")</f>
        <v>Under 25</v>
      </c>
      <c r="X3000" t="str">
        <f>_xlfn.XLOOKUP(Table4[[#This Row],[StoreID]],Stores!A:A,Stores!B:B, "Not found")</f>
        <v>MegaMart Jimenezborough</v>
      </c>
      <c r="Y3000" t="str">
        <f>_xlfn.XLOOKUP(Table4[[#This Row],[StoreID]],Stores!A:A,Stores!C:C, "Not Found")</f>
        <v>Jimenezborough</v>
      </c>
      <c r="Z3000" t="str">
        <f>_xlfn.XLOOKUP(Table4[[#This Row],[StoreID]],Stores!A:A,Stores!D:D, "Not Found")</f>
        <v>South</v>
      </c>
    </row>
    <row r="3001" spans="1:26">
      <c r="A3001" t="s">
        <v>3867</v>
      </c>
      <c r="B3001" s="1">
        <v>45679</v>
      </c>
      <c r="C3001" t="s">
        <v>115</v>
      </c>
      <c r="D3001" t="s">
        <v>769</v>
      </c>
      <c r="E3001" t="s">
        <v>831</v>
      </c>
      <c r="F3001">
        <v>2</v>
      </c>
      <c r="G3001">
        <v>0.15</v>
      </c>
      <c r="H3001" t="s">
        <v>865</v>
      </c>
      <c r="I3001" s="4">
        <f>Table4[[#This Row],[Quantity]]*Table4[[#This Row],[UnitPrice]]</f>
        <v>51.14</v>
      </c>
      <c r="J3001" s="4">
        <f>Table4[[#This Row],[Gross Revenue]]*(1-Table4[[#This Row],[Discount]])</f>
        <v>43.469000000000001</v>
      </c>
      <c r="K3001" s="4">
        <f>Table4[[#This Row],[Quantity]]*Table4[[#This Row],[CostPrice]]</f>
        <v>38.1</v>
      </c>
      <c r="L3001" s="4">
        <f>Table4[[#This Row],[Net Revenue]]-Table4[[#This Row],[Total Cost]]</f>
        <v>5.3689999999999998</v>
      </c>
      <c r="M3001" t="str">
        <f>_xlfn.XLOOKUP(Table4[[#This Row],[ProductID]], Products!A:A,Products!B:B, "Not Found")</f>
        <v>How Vegetables</v>
      </c>
      <c r="N3001" t="str">
        <f>TEXT(Table4[[#This Row],[Date]], "mmm")</f>
        <v>Jan</v>
      </c>
      <c r="O3001" t="str">
        <f>TEXT(Table4[[#This Row],[Date]], "yyyy")</f>
        <v>2025</v>
      </c>
      <c r="P3001" t="str">
        <f>_xlfn.XLOOKUP(Table4[[#This Row],[ProductID]],Products!A:A,Products!C:C, "Not Found")</f>
        <v>Groceries</v>
      </c>
      <c r="Q3001" t="str">
        <f>_xlfn.XLOOKUP(Table4[[#This Row],[ProductID]],Products!A:A,Products!D:D,"Not Found")</f>
        <v>Vegetables</v>
      </c>
      <c r="R3001">
        <f>_xlfn.XLOOKUP(Table4[[#This Row],[ProductID]],Products!A:A,Products!E:E,"Not Found")</f>
        <v>25.57</v>
      </c>
      <c r="S3001">
        <f>_xlfn.XLOOKUP(Table4[[#This Row],[ProductID]],Products!A:A,Products!F:F, "Not Found")</f>
        <v>19.05</v>
      </c>
      <c r="T3001" t="str">
        <f>_xlfn.XLOOKUP(Table4[[#This Row],[CustomerID]],Customers!A:A,Customers!D:D, "Not Found")</f>
        <v>M</v>
      </c>
      <c r="U3001" s="6">
        <f>_xlfn.XLOOKUP(Table4[[#This Row],[CustomerID]],Customers!A:A,Customers!E:E, "Not Found")</f>
        <v>28630</v>
      </c>
      <c r="V3001">
        <f ca="1">DATEDIF(Table4[[#This Row],[CustomerBirthday]], TODAY(), "Y")</f>
        <v>48</v>
      </c>
      <c r="W3001" t="str" cm="1">
        <f t="array" aca="1" ref="W3001" ca="1">_xlfn.IFS(Table4[[#This Row],[Age]]&lt;25, "Under 25",Table4[[#This Row],[Age]]=34, "25-34", Table4[[#This Row],[Age]]&lt;=49, "35-49", Table4[[#This Row],[Age]]&lt;=64, "50-64", Table4[[#This Row],[Age]]&gt;=65, "65+")</f>
        <v>35-49</v>
      </c>
      <c r="X3001" t="str">
        <f>_xlfn.XLOOKUP(Table4[[#This Row],[StoreID]],Stores!A:A,Stores!B:B, "Not found")</f>
        <v>MegaMart Jimenezborough</v>
      </c>
      <c r="Y3001" t="str">
        <f>_xlfn.XLOOKUP(Table4[[#This Row],[StoreID]],Stores!A:A,Stores!C:C, "Not Found")</f>
        <v>Jimenezborough</v>
      </c>
      <c r="Z3001" t="str">
        <f>_xlfn.XLOOKUP(Table4[[#This Row],[StoreID]],Stores!A:A,Stores!D:D, "Not Found")</f>
        <v>South</v>
      </c>
    </row>
    <row r="3002" spans="1:26">
      <c r="A3002" t="s">
        <v>3868</v>
      </c>
      <c r="B3002" s="1">
        <v>45455</v>
      </c>
      <c r="C3002" t="s">
        <v>266</v>
      </c>
      <c r="D3002" t="s">
        <v>780</v>
      </c>
      <c r="E3002" t="s">
        <v>831</v>
      </c>
      <c r="F3002">
        <v>5</v>
      </c>
      <c r="G3002">
        <v>0.15</v>
      </c>
      <c r="H3002" t="s">
        <v>875</v>
      </c>
      <c r="I3002" s="4">
        <f>Table4[[#This Row],[Quantity]]*Table4[[#This Row],[UnitPrice]]</f>
        <v>6361.15</v>
      </c>
      <c r="J3002" s="4">
        <f>Table4[[#This Row],[Gross Revenue]]*(1-Table4[[#This Row],[Discount]])</f>
        <v>5406.9775</v>
      </c>
      <c r="K3002" s="4">
        <f>Table4[[#This Row],[Quantity]]*Table4[[#This Row],[CostPrice]]</f>
        <v>4763.25</v>
      </c>
      <c r="L3002" s="4">
        <f>Table4[[#This Row],[Net Revenue]]-Table4[[#This Row],[Total Cost]]</f>
        <v>643.72749999999996</v>
      </c>
      <c r="M3002" t="str">
        <f>_xlfn.XLOOKUP(Table4[[#This Row],[ProductID]], Products!A:A,Products!B:B, "Not Found")</f>
        <v>Hospital Smartphone</v>
      </c>
      <c r="N3002" t="str">
        <f>TEXT(Table4[[#This Row],[Date]], "mmm")</f>
        <v>Jun</v>
      </c>
      <c r="O3002" t="str">
        <f>TEXT(Table4[[#This Row],[Date]], "yyyy")</f>
        <v>2024</v>
      </c>
      <c r="P3002" t="str">
        <f>_xlfn.XLOOKUP(Table4[[#This Row],[ProductID]],Products!A:A,Products!C:C, "Not Found")</f>
        <v>Electronics</v>
      </c>
      <c r="Q3002" t="str">
        <f>_xlfn.XLOOKUP(Table4[[#This Row],[ProductID]],Products!A:A,Products!D:D,"Not Found")</f>
        <v>Smartphone</v>
      </c>
      <c r="R3002">
        <f>_xlfn.XLOOKUP(Table4[[#This Row],[ProductID]],Products!A:A,Products!E:E,"Not Found")</f>
        <v>1272.23</v>
      </c>
      <c r="S3002">
        <f>_xlfn.XLOOKUP(Table4[[#This Row],[ProductID]],Products!A:A,Products!F:F, "Not Found")</f>
        <v>952.65</v>
      </c>
      <c r="T3002" t="str">
        <f>_xlfn.XLOOKUP(Table4[[#This Row],[CustomerID]],Customers!A:A,Customers!D:D, "Not Found")</f>
        <v>M</v>
      </c>
      <c r="U3002" s="6">
        <f>_xlfn.XLOOKUP(Table4[[#This Row],[CustomerID]],Customers!A:A,Customers!E:E, "Not Found")</f>
        <v>26230</v>
      </c>
      <c r="V3002">
        <f ca="1">DATEDIF(Table4[[#This Row],[CustomerBirthday]], TODAY(), "Y")</f>
        <v>54</v>
      </c>
      <c r="W3002" t="str" cm="1">
        <f t="array" aca="1" ref="W3002" ca="1">_xlfn.IFS(Table4[[#This Row],[Age]]&lt;25, "Under 25",Table4[[#This Row],[Age]]=34, "25-34", Table4[[#This Row],[Age]]&lt;=49, "35-49", Table4[[#This Row],[Age]]&lt;=64, "50-64", Table4[[#This Row],[Age]]&gt;=65, "65+")</f>
        <v>50-64</v>
      </c>
      <c r="X3002" t="str">
        <f>_xlfn.XLOOKUP(Table4[[#This Row],[StoreID]],Stores!A:A,Stores!B:B, "Not found")</f>
        <v>MegaMart Jimenezborough</v>
      </c>
      <c r="Y3002" t="str">
        <f>_xlfn.XLOOKUP(Table4[[#This Row],[StoreID]],Stores!A:A,Stores!C:C, "Not Found")</f>
        <v>Jimenezborough</v>
      </c>
      <c r="Z3002" t="str">
        <f>_xlfn.XLOOKUP(Table4[[#This Row],[StoreID]],Stores!A:A,Stores!D:D, "Not Found")</f>
        <v>South</v>
      </c>
    </row>
    <row r="3003" spans="1:26">
      <c r="A3003" t="s">
        <v>3869</v>
      </c>
      <c r="B3003" s="1">
        <v>45671</v>
      </c>
      <c r="C3003" t="s">
        <v>664</v>
      </c>
      <c r="D3003" t="s">
        <v>776</v>
      </c>
      <c r="E3003" t="s">
        <v>835</v>
      </c>
      <c r="F3003">
        <v>2</v>
      </c>
      <c r="G3003">
        <v>0</v>
      </c>
      <c r="H3003" t="s">
        <v>868</v>
      </c>
      <c r="I3003" s="4">
        <f>Table4[[#This Row],[Quantity]]*Table4[[#This Row],[UnitPrice]]</f>
        <v>858.3</v>
      </c>
      <c r="J3003" s="4">
        <f>Table4[[#This Row],[Gross Revenue]]*(1-Table4[[#This Row],[Discount]])</f>
        <v>858.3</v>
      </c>
      <c r="K3003" s="4">
        <f>Table4[[#This Row],[Quantity]]*Table4[[#This Row],[CostPrice]]</f>
        <v>517.44000000000005</v>
      </c>
      <c r="L3003" s="4">
        <f>Table4[[#This Row],[Net Revenue]]-Table4[[#This Row],[Total Cost]]</f>
        <v>340.8599999999999</v>
      </c>
      <c r="M3003" t="str">
        <f>_xlfn.XLOOKUP(Table4[[#This Row],[ProductID]], Products!A:A,Products!B:B, "Not Found")</f>
        <v>Little Watches</v>
      </c>
      <c r="N3003" t="str">
        <f>TEXT(Table4[[#This Row],[Date]], "mmm")</f>
        <v>Jan</v>
      </c>
      <c r="O3003" t="str">
        <f>TEXT(Table4[[#This Row],[Date]], "yyyy")</f>
        <v>2025</v>
      </c>
      <c r="P3003" t="str">
        <f>_xlfn.XLOOKUP(Table4[[#This Row],[ProductID]],Products!A:A,Products!C:C, "Not Found")</f>
        <v>Fashion</v>
      </c>
      <c r="Q3003" t="str">
        <f>_xlfn.XLOOKUP(Table4[[#This Row],[ProductID]],Products!A:A,Products!D:D,"Not Found")</f>
        <v>Watches</v>
      </c>
      <c r="R3003">
        <f>_xlfn.XLOOKUP(Table4[[#This Row],[ProductID]],Products!A:A,Products!E:E,"Not Found")</f>
        <v>429.15</v>
      </c>
      <c r="S3003">
        <f>_xlfn.XLOOKUP(Table4[[#This Row],[ProductID]],Products!A:A,Products!F:F, "Not Found")</f>
        <v>258.72000000000003</v>
      </c>
      <c r="T3003" t="str">
        <f>_xlfn.XLOOKUP(Table4[[#This Row],[CustomerID]],Customers!A:A,Customers!D:D, "Not Found")</f>
        <v>M</v>
      </c>
      <c r="U3003" s="6">
        <f>_xlfn.XLOOKUP(Table4[[#This Row],[CustomerID]],Customers!A:A,Customers!E:E, "Not Found")</f>
        <v>22243</v>
      </c>
      <c r="V3003">
        <f ca="1">DATEDIF(Table4[[#This Row],[CustomerBirthday]], TODAY(), "Y")</f>
        <v>65</v>
      </c>
      <c r="W3003" t="str" cm="1">
        <f t="array" aca="1" ref="W3003" ca="1">_xlfn.IFS(Table4[[#This Row],[Age]]&lt;25, "Under 25",Table4[[#This Row],[Age]]=34, "25-34", Table4[[#This Row],[Age]]&lt;=49, "35-49", Table4[[#This Row],[Age]]&lt;=64, "50-64", Table4[[#This Row],[Age]]&gt;=65, "65+")</f>
        <v>65+</v>
      </c>
      <c r="X3003" t="str">
        <f>_xlfn.XLOOKUP(Table4[[#This Row],[StoreID]],Stores!A:A,Stores!B:B, "Not found")</f>
        <v>MegaMart Peckmouth</v>
      </c>
      <c r="Y3003" t="str">
        <f>_xlfn.XLOOKUP(Table4[[#This Row],[StoreID]],Stores!A:A,Stores!C:C, "Not Found")</f>
        <v>Peckmouth</v>
      </c>
      <c r="Z3003" t="str">
        <f>_xlfn.XLOOKUP(Table4[[#This Row],[StoreID]],Stores!A:A,Stores!D:D, "Not Found")</f>
        <v>East</v>
      </c>
    </row>
    <row r="3004" spans="1:26">
      <c r="A3004" t="s">
        <v>3870</v>
      </c>
      <c r="B3004" s="1">
        <v>45291</v>
      </c>
      <c r="C3004" t="s">
        <v>618</v>
      </c>
      <c r="D3004" t="s">
        <v>736</v>
      </c>
      <c r="E3004" t="s">
        <v>842</v>
      </c>
      <c r="F3004">
        <v>1</v>
      </c>
      <c r="G3004">
        <v>0</v>
      </c>
      <c r="H3004" t="s">
        <v>868</v>
      </c>
      <c r="I3004" s="4">
        <f>Table4[[#This Row],[Quantity]]*Table4[[#This Row],[UnitPrice]]</f>
        <v>123.19</v>
      </c>
      <c r="J3004" s="4">
        <f>Table4[[#This Row],[Gross Revenue]]*(1-Table4[[#This Row],[Discount]])</f>
        <v>123.19</v>
      </c>
      <c r="K3004" s="4">
        <f>Table4[[#This Row],[Quantity]]*Table4[[#This Row],[CostPrice]]</f>
        <v>80.36</v>
      </c>
      <c r="L3004" s="4">
        <f>Table4[[#This Row],[Net Revenue]]-Table4[[#This Row],[Total Cost]]</f>
        <v>42.83</v>
      </c>
      <c r="M3004" t="str">
        <f>_xlfn.XLOOKUP(Table4[[#This Row],[ProductID]], Products!A:A,Products!B:B, "Not Found")</f>
        <v>Us Snacks</v>
      </c>
      <c r="N3004" t="str">
        <f>TEXT(Table4[[#This Row],[Date]], "mmm")</f>
        <v>Dec</v>
      </c>
      <c r="O3004" t="str">
        <f>TEXT(Table4[[#This Row],[Date]], "yyyy")</f>
        <v>2023</v>
      </c>
      <c r="P3004" t="str">
        <f>_xlfn.XLOOKUP(Table4[[#This Row],[ProductID]],Products!A:A,Products!C:C, "Not Found")</f>
        <v>Groceries</v>
      </c>
      <c r="Q3004" t="str">
        <f>_xlfn.XLOOKUP(Table4[[#This Row],[ProductID]],Products!A:A,Products!D:D,"Not Found")</f>
        <v>Snacks</v>
      </c>
      <c r="R3004">
        <f>_xlfn.XLOOKUP(Table4[[#This Row],[ProductID]],Products!A:A,Products!E:E,"Not Found")</f>
        <v>123.19</v>
      </c>
      <c r="S3004">
        <f>_xlfn.XLOOKUP(Table4[[#This Row],[ProductID]],Products!A:A,Products!F:F, "Not Found")</f>
        <v>80.36</v>
      </c>
      <c r="T3004" t="str">
        <f>_xlfn.XLOOKUP(Table4[[#This Row],[CustomerID]],Customers!A:A,Customers!D:D, "Not Found")</f>
        <v>M</v>
      </c>
      <c r="U3004" s="6">
        <f>_xlfn.XLOOKUP(Table4[[#This Row],[CustomerID]],Customers!A:A,Customers!E:E, "Not Found")</f>
        <v>38540</v>
      </c>
      <c r="V3004">
        <f ca="1">DATEDIF(Table4[[#This Row],[CustomerBirthday]], TODAY(), "Y")</f>
        <v>21</v>
      </c>
      <c r="W3004" t="str" cm="1">
        <f t="array" aca="1" ref="W3004" ca="1">_xlfn.IFS(Table4[[#This Row],[Age]]&lt;25, "Under 25",Table4[[#This Row],[Age]]=34, "25-34", Table4[[#This Row],[Age]]&lt;=49, "35-49", Table4[[#This Row],[Age]]&lt;=64, "50-64", Table4[[#This Row],[Age]]&gt;=65, "65+")</f>
        <v>Under 25</v>
      </c>
      <c r="X3004" t="str">
        <f>_xlfn.XLOOKUP(Table4[[#This Row],[StoreID]],Stores!A:A,Stores!B:B, "Not found")</f>
        <v>MegaMart Brianahaven</v>
      </c>
      <c r="Y3004" t="str">
        <f>_xlfn.XLOOKUP(Table4[[#This Row],[StoreID]],Stores!A:A,Stores!C:C, "Not Found")</f>
        <v>Brianahaven</v>
      </c>
      <c r="Z3004" t="str">
        <f>_xlfn.XLOOKUP(Table4[[#This Row],[StoreID]],Stores!A:A,Stores!D:D, "Not Found")</f>
        <v>North</v>
      </c>
    </row>
    <row r="3005" spans="1:26">
      <c r="A3005" t="s">
        <v>3871</v>
      </c>
      <c r="B3005" s="1">
        <v>45306</v>
      </c>
      <c r="C3005" t="s">
        <v>415</v>
      </c>
      <c r="D3005" t="s">
        <v>772</v>
      </c>
      <c r="E3005" t="s">
        <v>842</v>
      </c>
      <c r="F3005">
        <v>4</v>
      </c>
      <c r="G3005">
        <v>0.05</v>
      </c>
      <c r="H3005" t="s">
        <v>875</v>
      </c>
      <c r="I3005" s="4">
        <f>Table4[[#This Row],[Quantity]]*Table4[[#This Row],[UnitPrice]]</f>
        <v>7513.88</v>
      </c>
      <c r="J3005" s="4">
        <f>Table4[[#This Row],[Gross Revenue]]*(1-Table4[[#This Row],[Discount]])</f>
        <v>7138.1859999999997</v>
      </c>
      <c r="K3005" s="4">
        <f>Table4[[#This Row],[Quantity]]*Table4[[#This Row],[CostPrice]]</f>
        <v>4059.64</v>
      </c>
      <c r="L3005" s="4">
        <f>Table4[[#This Row],[Net Revenue]]-Table4[[#This Row],[Total Cost]]</f>
        <v>3078.5459999999998</v>
      </c>
      <c r="M3005" t="str">
        <f>_xlfn.XLOOKUP(Table4[[#This Row],[ProductID]], Products!A:A,Products!B:B, "Not Found")</f>
        <v>And Footwear</v>
      </c>
      <c r="N3005" t="str">
        <f>TEXT(Table4[[#This Row],[Date]], "mmm")</f>
        <v>Jan</v>
      </c>
      <c r="O3005" t="str">
        <f>TEXT(Table4[[#This Row],[Date]], "yyyy")</f>
        <v>2024</v>
      </c>
      <c r="P3005" t="str">
        <f>_xlfn.XLOOKUP(Table4[[#This Row],[ProductID]],Products!A:A,Products!C:C, "Not Found")</f>
        <v>Fashion</v>
      </c>
      <c r="Q3005" t="str">
        <f>_xlfn.XLOOKUP(Table4[[#This Row],[ProductID]],Products!A:A,Products!D:D,"Not Found")</f>
        <v>Footwear</v>
      </c>
      <c r="R3005">
        <f>_xlfn.XLOOKUP(Table4[[#This Row],[ProductID]],Products!A:A,Products!E:E,"Not Found")</f>
        <v>1878.47</v>
      </c>
      <c r="S3005">
        <f>_xlfn.XLOOKUP(Table4[[#This Row],[ProductID]],Products!A:A,Products!F:F, "Not Found")</f>
        <v>1014.91</v>
      </c>
      <c r="T3005" t="str">
        <f>_xlfn.XLOOKUP(Table4[[#This Row],[CustomerID]],Customers!A:A,Customers!D:D, "Not Found")</f>
        <v>M</v>
      </c>
      <c r="U3005" s="6">
        <f>_xlfn.XLOOKUP(Table4[[#This Row],[CustomerID]],Customers!A:A,Customers!E:E, "Not Found")</f>
        <v>34163</v>
      </c>
      <c r="V3005">
        <f ca="1">DATEDIF(Table4[[#This Row],[CustomerBirthday]], TODAY(), "Y")</f>
        <v>33</v>
      </c>
      <c r="W3005" t="str" cm="1">
        <f t="array" aca="1" ref="W3005" ca="1">_xlfn.IFS(Table4[[#This Row],[Age]]&lt;25, "Under 25",Table4[[#This Row],[Age]]=34, "25-34", Table4[[#This Row],[Age]]&lt;=49, "35-49", Table4[[#This Row],[Age]]&lt;=64, "50-64", Table4[[#This Row],[Age]]&gt;=65, "65+")</f>
        <v>35-49</v>
      </c>
      <c r="X3005" t="str">
        <f>_xlfn.XLOOKUP(Table4[[#This Row],[StoreID]],Stores!A:A,Stores!B:B, "Not found")</f>
        <v>MegaMart Brianahaven</v>
      </c>
      <c r="Y3005" t="str">
        <f>_xlfn.XLOOKUP(Table4[[#This Row],[StoreID]],Stores!A:A,Stores!C:C, "Not Found")</f>
        <v>Brianahaven</v>
      </c>
      <c r="Z3005" t="str">
        <f>_xlfn.XLOOKUP(Table4[[#This Row],[StoreID]],Stores!A:A,Stores!D:D, "Not Found")</f>
        <v>North</v>
      </c>
    </row>
    <row r="3006" spans="1:26">
      <c r="A3006" t="s">
        <v>3872</v>
      </c>
      <c r="B3006" s="1">
        <v>45318</v>
      </c>
      <c r="C3006" t="s">
        <v>536</v>
      </c>
      <c r="D3006" t="s">
        <v>750</v>
      </c>
      <c r="E3006" t="s">
        <v>831</v>
      </c>
      <c r="F3006">
        <v>1</v>
      </c>
      <c r="G3006">
        <v>0.1</v>
      </c>
      <c r="H3006" t="s">
        <v>865</v>
      </c>
      <c r="I3006" s="4">
        <f>Table4[[#This Row],[Quantity]]*Table4[[#This Row],[UnitPrice]]</f>
        <v>1342.75</v>
      </c>
      <c r="J3006" s="4">
        <f>Table4[[#This Row],[Gross Revenue]]*(1-Table4[[#This Row],[Discount]])</f>
        <v>1208.4750000000001</v>
      </c>
      <c r="K3006" s="4">
        <f>Table4[[#This Row],[Quantity]]*Table4[[#This Row],[CostPrice]]</f>
        <v>797.94</v>
      </c>
      <c r="L3006" s="4">
        <f>Table4[[#This Row],[Net Revenue]]-Table4[[#This Row],[Total Cost]]</f>
        <v>410.53500000000008</v>
      </c>
      <c r="M3006" t="str">
        <f>_xlfn.XLOOKUP(Table4[[#This Row],[ProductID]], Products!A:A,Products!B:B, "Not Found")</f>
        <v>Add Clothing</v>
      </c>
      <c r="N3006" t="str">
        <f>TEXT(Table4[[#This Row],[Date]], "mmm")</f>
        <v>Jan</v>
      </c>
      <c r="O3006" t="str">
        <f>TEXT(Table4[[#This Row],[Date]], "yyyy")</f>
        <v>2024</v>
      </c>
      <c r="P3006" t="str">
        <f>_xlfn.XLOOKUP(Table4[[#This Row],[ProductID]],Products!A:A,Products!C:C, "Not Found")</f>
        <v>Fashion</v>
      </c>
      <c r="Q3006" t="str">
        <f>_xlfn.XLOOKUP(Table4[[#This Row],[ProductID]],Products!A:A,Products!D:D,"Not Found")</f>
        <v>Clothing</v>
      </c>
      <c r="R3006">
        <f>_xlfn.XLOOKUP(Table4[[#This Row],[ProductID]],Products!A:A,Products!E:E,"Not Found")</f>
        <v>1342.75</v>
      </c>
      <c r="S3006">
        <f>_xlfn.XLOOKUP(Table4[[#This Row],[ProductID]],Products!A:A,Products!F:F, "Not Found")</f>
        <v>797.94</v>
      </c>
      <c r="T3006" t="str">
        <f>_xlfn.XLOOKUP(Table4[[#This Row],[CustomerID]],Customers!A:A,Customers!D:D, "Not Found")</f>
        <v>F</v>
      </c>
      <c r="U3006" s="6">
        <f>_xlfn.XLOOKUP(Table4[[#This Row],[CustomerID]],Customers!A:A,Customers!E:E, "Not Found")</f>
        <v>38541</v>
      </c>
      <c r="V3006">
        <f ca="1">DATEDIF(Table4[[#This Row],[CustomerBirthday]], TODAY(), "Y")</f>
        <v>21</v>
      </c>
      <c r="W3006" t="str" cm="1">
        <f t="array" aca="1" ref="W3006" ca="1">_xlfn.IFS(Table4[[#This Row],[Age]]&lt;25, "Under 25",Table4[[#This Row],[Age]]=34, "25-34", Table4[[#This Row],[Age]]&lt;=49, "35-49", Table4[[#This Row],[Age]]&lt;=64, "50-64", Table4[[#This Row],[Age]]&gt;=65, "65+")</f>
        <v>Under 25</v>
      </c>
      <c r="X3006" t="str">
        <f>_xlfn.XLOOKUP(Table4[[#This Row],[StoreID]],Stores!A:A,Stores!B:B, "Not found")</f>
        <v>MegaMart Jimenezborough</v>
      </c>
      <c r="Y3006" t="str">
        <f>_xlfn.XLOOKUP(Table4[[#This Row],[StoreID]],Stores!A:A,Stores!C:C, "Not Found")</f>
        <v>Jimenezborough</v>
      </c>
      <c r="Z3006" t="str">
        <f>_xlfn.XLOOKUP(Table4[[#This Row],[StoreID]],Stores!A:A,Stores!D:D, "Not Found")</f>
        <v>South</v>
      </c>
    </row>
    <row r="3007" spans="1:26">
      <c r="A3007" t="s">
        <v>3873</v>
      </c>
      <c r="B3007" s="1">
        <v>45273</v>
      </c>
      <c r="C3007" t="s">
        <v>653</v>
      </c>
      <c r="D3007" t="s">
        <v>824</v>
      </c>
      <c r="E3007" t="s">
        <v>842</v>
      </c>
      <c r="F3007">
        <v>2</v>
      </c>
      <c r="G3007">
        <v>0.1</v>
      </c>
      <c r="H3007" t="s">
        <v>875</v>
      </c>
      <c r="I3007" s="4">
        <f>Table4[[#This Row],[Quantity]]*Table4[[#This Row],[UnitPrice]]</f>
        <v>776.52</v>
      </c>
      <c r="J3007" s="4">
        <f>Table4[[#This Row],[Gross Revenue]]*(1-Table4[[#This Row],[Discount]])</f>
        <v>698.86800000000005</v>
      </c>
      <c r="K3007" s="4">
        <f>Table4[[#This Row],[Quantity]]*Table4[[#This Row],[CostPrice]]</f>
        <v>398.6</v>
      </c>
      <c r="L3007" s="4">
        <f>Table4[[#This Row],[Net Revenue]]-Table4[[#This Row],[Total Cost]]</f>
        <v>300.26800000000003</v>
      </c>
      <c r="M3007" t="str">
        <f>_xlfn.XLOOKUP(Table4[[#This Row],[ProductID]], Products!A:A,Products!B:B, "Not Found")</f>
        <v>Possible Watches</v>
      </c>
      <c r="N3007" t="str">
        <f>TEXT(Table4[[#This Row],[Date]], "mmm")</f>
        <v>Dec</v>
      </c>
      <c r="O3007" t="str">
        <f>TEXT(Table4[[#This Row],[Date]], "yyyy")</f>
        <v>2023</v>
      </c>
      <c r="P3007" t="str">
        <f>_xlfn.XLOOKUP(Table4[[#This Row],[ProductID]],Products!A:A,Products!C:C, "Not Found")</f>
        <v>Fashion</v>
      </c>
      <c r="Q3007" t="str">
        <f>_xlfn.XLOOKUP(Table4[[#This Row],[ProductID]],Products!A:A,Products!D:D,"Not Found")</f>
        <v>Watches</v>
      </c>
      <c r="R3007">
        <f>_xlfn.XLOOKUP(Table4[[#This Row],[ProductID]],Products!A:A,Products!E:E,"Not Found")</f>
        <v>388.26</v>
      </c>
      <c r="S3007">
        <f>_xlfn.XLOOKUP(Table4[[#This Row],[ProductID]],Products!A:A,Products!F:F, "Not Found")</f>
        <v>199.3</v>
      </c>
      <c r="T3007" t="str">
        <f>_xlfn.XLOOKUP(Table4[[#This Row],[CustomerID]],Customers!A:A,Customers!D:D, "Not Found")</f>
        <v>F</v>
      </c>
      <c r="U3007" s="6">
        <f>_xlfn.XLOOKUP(Table4[[#This Row],[CustomerID]],Customers!A:A,Customers!E:E, "Not Found")</f>
        <v>27579</v>
      </c>
      <c r="V3007">
        <f ca="1">DATEDIF(Table4[[#This Row],[CustomerBirthday]], TODAY(), "Y")</f>
        <v>51</v>
      </c>
      <c r="W3007" t="str" cm="1">
        <f t="array" aca="1" ref="W3007" ca="1">_xlfn.IFS(Table4[[#This Row],[Age]]&lt;25, "Under 25",Table4[[#This Row],[Age]]=34, "25-34", Table4[[#This Row],[Age]]&lt;=49, "35-49", Table4[[#This Row],[Age]]&lt;=64, "50-64", Table4[[#This Row],[Age]]&gt;=65, "65+")</f>
        <v>50-64</v>
      </c>
      <c r="X3007" t="str">
        <f>_xlfn.XLOOKUP(Table4[[#This Row],[StoreID]],Stores!A:A,Stores!B:B, "Not found")</f>
        <v>MegaMart Brianahaven</v>
      </c>
      <c r="Y3007" t="str">
        <f>_xlfn.XLOOKUP(Table4[[#This Row],[StoreID]],Stores!A:A,Stores!C:C, "Not Found")</f>
        <v>Brianahaven</v>
      </c>
      <c r="Z3007" t="str">
        <f>_xlfn.XLOOKUP(Table4[[#This Row],[StoreID]],Stores!A:A,Stores!D:D, "Not Found")</f>
        <v>North</v>
      </c>
    </row>
    <row r="3008" spans="1:26">
      <c r="A3008" t="s">
        <v>3874</v>
      </c>
      <c r="B3008" s="1">
        <v>45837</v>
      </c>
      <c r="C3008" t="s">
        <v>612</v>
      </c>
      <c r="D3008" t="s">
        <v>755</v>
      </c>
      <c r="E3008" t="s">
        <v>839</v>
      </c>
      <c r="F3008">
        <v>2</v>
      </c>
      <c r="G3008">
        <v>0.05</v>
      </c>
      <c r="H3008" t="s">
        <v>868</v>
      </c>
      <c r="I3008" s="4">
        <f>Table4[[#This Row],[Quantity]]*Table4[[#This Row],[UnitPrice]]</f>
        <v>3717.5</v>
      </c>
      <c r="J3008" s="4">
        <f>Table4[[#This Row],[Gross Revenue]]*(1-Table4[[#This Row],[Discount]])</f>
        <v>3531.625</v>
      </c>
      <c r="K3008" s="4">
        <f>Table4[[#This Row],[Quantity]]*Table4[[#This Row],[CostPrice]]</f>
        <v>2902.32</v>
      </c>
      <c r="L3008" s="4">
        <f>Table4[[#This Row],[Net Revenue]]-Table4[[#This Row],[Total Cost]]</f>
        <v>629.30499999999984</v>
      </c>
      <c r="M3008" t="str">
        <f>_xlfn.XLOOKUP(Table4[[#This Row],[ProductID]], Products!A:A,Products!B:B, "Not Found")</f>
        <v>House Accessories</v>
      </c>
      <c r="N3008" t="str">
        <f>TEXT(Table4[[#This Row],[Date]], "mmm")</f>
        <v>Jun</v>
      </c>
      <c r="O3008" t="str">
        <f>TEXT(Table4[[#This Row],[Date]], "yyyy")</f>
        <v>2025</v>
      </c>
      <c r="P3008" t="str">
        <f>_xlfn.XLOOKUP(Table4[[#This Row],[ProductID]],Products!A:A,Products!C:C, "Not Found")</f>
        <v>Fashion</v>
      </c>
      <c r="Q3008" t="str">
        <f>_xlfn.XLOOKUP(Table4[[#This Row],[ProductID]],Products!A:A,Products!D:D,"Not Found")</f>
        <v>Accessories</v>
      </c>
      <c r="R3008">
        <f>_xlfn.XLOOKUP(Table4[[#This Row],[ProductID]],Products!A:A,Products!E:E,"Not Found")</f>
        <v>1858.75</v>
      </c>
      <c r="S3008">
        <f>_xlfn.XLOOKUP(Table4[[#This Row],[ProductID]],Products!A:A,Products!F:F, "Not Found")</f>
        <v>1451.16</v>
      </c>
      <c r="T3008" t="str">
        <f>_xlfn.XLOOKUP(Table4[[#This Row],[CustomerID]],Customers!A:A,Customers!D:D, "Not Found")</f>
        <v>F</v>
      </c>
      <c r="U3008" s="6">
        <f>_xlfn.XLOOKUP(Table4[[#This Row],[CustomerID]],Customers!A:A,Customers!E:E, "Not Found")</f>
        <v>28198</v>
      </c>
      <c r="V3008">
        <f ca="1">DATEDIF(Table4[[#This Row],[CustomerBirthday]], TODAY(), "Y")</f>
        <v>49</v>
      </c>
      <c r="W3008" t="str" cm="1">
        <f t="array" aca="1" ref="W3008" ca="1">_xlfn.IFS(Table4[[#This Row],[Age]]&lt;25, "Under 25",Table4[[#This Row],[Age]]=34, "25-34", Table4[[#This Row],[Age]]&lt;=49, "35-49", Table4[[#This Row],[Age]]&lt;=64, "50-64", Table4[[#This Row],[Age]]&gt;=65, "65+")</f>
        <v>35-49</v>
      </c>
      <c r="X3008" t="str">
        <f>_xlfn.XLOOKUP(Table4[[#This Row],[StoreID]],Stores!A:A,Stores!B:B, "Not found")</f>
        <v>MegaMart New Michele</v>
      </c>
      <c r="Y3008" t="str">
        <f>_xlfn.XLOOKUP(Table4[[#This Row],[StoreID]],Stores!A:A,Stores!C:C, "Not Found")</f>
        <v>New Michele</v>
      </c>
      <c r="Z3008" t="str">
        <f>_xlfn.XLOOKUP(Table4[[#This Row],[StoreID]],Stores!A:A,Stores!D:D, "Not Found")</f>
        <v>West</v>
      </c>
    </row>
    <row r="3009" spans="1:26">
      <c r="A3009" t="s">
        <v>3875</v>
      </c>
      <c r="B3009" s="1">
        <v>45657</v>
      </c>
      <c r="C3009" t="s">
        <v>7</v>
      </c>
      <c r="D3009" t="s">
        <v>786</v>
      </c>
      <c r="E3009" t="s">
        <v>831</v>
      </c>
      <c r="F3009">
        <v>5</v>
      </c>
      <c r="G3009">
        <v>0.15</v>
      </c>
      <c r="H3009" t="s">
        <v>868</v>
      </c>
      <c r="I3009" s="4">
        <f>Table4[[#This Row],[Quantity]]*Table4[[#This Row],[UnitPrice]]</f>
        <v>146.19999999999999</v>
      </c>
      <c r="J3009" s="4">
        <f>Table4[[#This Row],[Gross Revenue]]*(1-Table4[[#This Row],[Discount]])</f>
        <v>124.26999999999998</v>
      </c>
      <c r="K3009" s="4">
        <f>Table4[[#This Row],[Quantity]]*Table4[[#This Row],[CostPrice]]</f>
        <v>76.399999999999991</v>
      </c>
      <c r="L3009" s="4">
        <f>Table4[[#This Row],[Net Revenue]]-Table4[[#This Row],[Total Cost]]</f>
        <v>47.86999999999999</v>
      </c>
      <c r="M3009" t="str">
        <f>_xlfn.XLOOKUP(Table4[[#This Row],[ProductID]], Products!A:A,Products!B:B, "Not Found")</f>
        <v>National Watches</v>
      </c>
      <c r="N3009" t="str">
        <f>TEXT(Table4[[#This Row],[Date]], "mmm")</f>
        <v>Dec</v>
      </c>
      <c r="O3009" t="str">
        <f>TEXT(Table4[[#This Row],[Date]], "yyyy")</f>
        <v>2024</v>
      </c>
      <c r="P3009" t="str">
        <f>_xlfn.XLOOKUP(Table4[[#This Row],[ProductID]],Products!A:A,Products!C:C, "Not Found")</f>
        <v>Fashion</v>
      </c>
      <c r="Q3009" t="str">
        <f>_xlfn.XLOOKUP(Table4[[#This Row],[ProductID]],Products!A:A,Products!D:D,"Not Found")</f>
        <v>Watches</v>
      </c>
      <c r="R3009">
        <f>_xlfn.XLOOKUP(Table4[[#This Row],[ProductID]],Products!A:A,Products!E:E,"Not Found")</f>
        <v>29.24</v>
      </c>
      <c r="S3009">
        <f>_xlfn.XLOOKUP(Table4[[#This Row],[ProductID]],Products!A:A,Products!F:F, "Not Found")</f>
        <v>15.28</v>
      </c>
      <c r="T3009" t="str">
        <f>_xlfn.XLOOKUP(Table4[[#This Row],[CustomerID]],Customers!A:A,Customers!D:D, "Not Found")</f>
        <v>M</v>
      </c>
      <c r="U3009" s="6">
        <f>_xlfn.XLOOKUP(Table4[[#This Row],[CustomerID]],Customers!A:A,Customers!E:E, "Not Found")</f>
        <v>35319</v>
      </c>
      <c r="V3009">
        <f ca="1">DATEDIF(Table4[[#This Row],[CustomerBirthday]], TODAY(), "Y")</f>
        <v>29</v>
      </c>
      <c r="W3009" t="str" cm="1">
        <f t="array" aca="1" ref="W3009" ca="1">_xlfn.IFS(Table4[[#This Row],[Age]]&lt;25, "Under 25",Table4[[#This Row],[Age]]=34, "25-34", Table4[[#This Row],[Age]]&lt;=49, "35-49", Table4[[#This Row],[Age]]&lt;=64, "50-64", Table4[[#This Row],[Age]]&gt;=65, "65+")</f>
        <v>35-49</v>
      </c>
      <c r="X3009" t="str">
        <f>_xlfn.XLOOKUP(Table4[[#This Row],[StoreID]],Stores!A:A,Stores!B:B, "Not found")</f>
        <v>MegaMart Jimenezborough</v>
      </c>
      <c r="Y3009" t="str">
        <f>_xlfn.XLOOKUP(Table4[[#This Row],[StoreID]],Stores!A:A,Stores!C:C, "Not Found")</f>
        <v>Jimenezborough</v>
      </c>
      <c r="Z3009" t="str">
        <f>_xlfn.XLOOKUP(Table4[[#This Row],[StoreID]],Stores!A:A,Stores!D:D, "Not Found")</f>
        <v>South</v>
      </c>
    </row>
    <row r="3010" spans="1:26">
      <c r="A3010" t="s">
        <v>3876</v>
      </c>
      <c r="B3010" s="1">
        <v>45796</v>
      </c>
      <c r="C3010" t="s">
        <v>230</v>
      </c>
      <c r="D3010" t="s">
        <v>780</v>
      </c>
      <c r="E3010" t="s">
        <v>831</v>
      </c>
      <c r="F3010">
        <v>3</v>
      </c>
      <c r="G3010">
        <v>0.1</v>
      </c>
      <c r="H3010" t="s">
        <v>875</v>
      </c>
      <c r="I3010" s="4">
        <f>Table4[[#This Row],[Quantity]]*Table4[[#This Row],[UnitPrice]]</f>
        <v>3816.69</v>
      </c>
      <c r="J3010" s="4">
        <f>Table4[[#This Row],[Gross Revenue]]*(1-Table4[[#This Row],[Discount]])</f>
        <v>3435.0210000000002</v>
      </c>
      <c r="K3010" s="4">
        <f>Table4[[#This Row],[Quantity]]*Table4[[#This Row],[CostPrice]]</f>
        <v>2857.95</v>
      </c>
      <c r="L3010" s="4">
        <f>Table4[[#This Row],[Net Revenue]]-Table4[[#This Row],[Total Cost]]</f>
        <v>577.07100000000037</v>
      </c>
      <c r="M3010" t="str">
        <f>_xlfn.XLOOKUP(Table4[[#This Row],[ProductID]], Products!A:A,Products!B:B, "Not Found")</f>
        <v>Hospital Smartphone</v>
      </c>
      <c r="N3010" t="str">
        <f>TEXT(Table4[[#This Row],[Date]], "mmm")</f>
        <v>May</v>
      </c>
      <c r="O3010" t="str">
        <f>TEXT(Table4[[#This Row],[Date]], "yyyy")</f>
        <v>2025</v>
      </c>
      <c r="P3010" t="str">
        <f>_xlfn.XLOOKUP(Table4[[#This Row],[ProductID]],Products!A:A,Products!C:C, "Not Found")</f>
        <v>Electronics</v>
      </c>
      <c r="Q3010" t="str">
        <f>_xlfn.XLOOKUP(Table4[[#This Row],[ProductID]],Products!A:A,Products!D:D,"Not Found")</f>
        <v>Smartphone</v>
      </c>
      <c r="R3010">
        <f>_xlfn.XLOOKUP(Table4[[#This Row],[ProductID]],Products!A:A,Products!E:E,"Not Found")</f>
        <v>1272.23</v>
      </c>
      <c r="S3010">
        <f>_xlfn.XLOOKUP(Table4[[#This Row],[ProductID]],Products!A:A,Products!F:F, "Not Found")</f>
        <v>952.65</v>
      </c>
      <c r="T3010" t="str">
        <f>_xlfn.XLOOKUP(Table4[[#This Row],[CustomerID]],Customers!A:A,Customers!D:D, "Not Found")</f>
        <v>M</v>
      </c>
      <c r="U3010" s="6">
        <f>_xlfn.XLOOKUP(Table4[[#This Row],[CustomerID]],Customers!A:A,Customers!E:E, "Not Found")</f>
        <v>35712</v>
      </c>
      <c r="V3010">
        <f ca="1">DATEDIF(Table4[[#This Row],[CustomerBirthday]], TODAY(), "Y")</f>
        <v>28</v>
      </c>
      <c r="W3010" t="str" cm="1">
        <f t="array" aca="1" ref="W3010" ca="1">_xlfn.IFS(Table4[[#This Row],[Age]]&lt;25, "Under 25",Table4[[#This Row],[Age]]=34, "25-34", Table4[[#This Row],[Age]]&lt;=49, "35-49", Table4[[#This Row],[Age]]&lt;=64, "50-64", Table4[[#This Row],[Age]]&gt;=65, "65+")</f>
        <v>35-49</v>
      </c>
      <c r="X3010" t="str">
        <f>_xlfn.XLOOKUP(Table4[[#This Row],[StoreID]],Stores!A:A,Stores!B:B, "Not found")</f>
        <v>MegaMart Jimenezborough</v>
      </c>
      <c r="Y3010" t="str">
        <f>_xlfn.XLOOKUP(Table4[[#This Row],[StoreID]],Stores!A:A,Stores!C:C, "Not Found")</f>
        <v>Jimenezborough</v>
      </c>
      <c r="Z3010" t="str">
        <f>_xlfn.XLOOKUP(Table4[[#This Row],[StoreID]],Stores!A:A,Stores!D:D, "Not Found")</f>
        <v>South</v>
      </c>
    </row>
    <row r="3011" spans="1:26">
      <c r="A3011" t="s">
        <v>3877</v>
      </c>
      <c r="B3011" s="1">
        <v>45247</v>
      </c>
      <c r="C3011" t="s">
        <v>554</v>
      </c>
      <c r="D3011" t="s">
        <v>732</v>
      </c>
      <c r="E3011" t="s">
        <v>839</v>
      </c>
      <c r="F3011">
        <v>4</v>
      </c>
      <c r="G3011">
        <v>0.15</v>
      </c>
      <c r="H3011" t="s">
        <v>871</v>
      </c>
      <c r="I3011" s="4">
        <f>Table4[[#This Row],[Quantity]]*Table4[[#This Row],[UnitPrice]]</f>
        <v>5896.48</v>
      </c>
      <c r="J3011" s="4">
        <f>Table4[[#This Row],[Gross Revenue]]*(1-Table4[[#This Row],[Discount]])</f>
        <v>5012.0079999999998</v>
      </c>
      <c r="K3011" s="4">
        <f>Table4[[#This Row],[Quantity]]*Table4[[#This Row],[CostPrice]]</f>
        <v>3056.08</v>
      </c>
      <c r="L3011" s="4">
        <f>Table4[[#This Row],[Net Revenue]]-Table4[[#This Row],[Total Cost]]</f>
        <v>1955.9279999999999</v>
      </c>
      <c r="M3011" t="str">
        <f>_xlfn.XLOOKUP(Table4[[#This Row],[ProductID]], Products!A:A,Products!B:B, "Not Found")</f>
        <v>Understand Camera</v>
      </c>
      <c r="N3011" t="str">
        <f>TEXT(Table4[[#This Row],[Date]], "mmm")</f>
        <v>Nov</v>
      </c>
      <c r="O3011" t="str">
        <f>TEXT(Table4[[#This Row],[Date]], "yyyy")</f>
        <v>2023</v>
      </c>
      <c r="P3011" t="str">
        <f>_xlfn.XLOOKUP(Table4[[#This Row],[ProductID]],Products!A:A,Products!C:C, "Not Found")</f>
        <v>Electronics</v>
      </c>
      <c r="Q3011" t="str">
        <f>_xlfn.XLOOKUP(Table4[[#This Row],[ProductID]],Products!A:A,Products!D:D,"Not Found")</f>
        <v>Camera</v>
      </c>
      <c r="R3011">
        <f>_xlfn.XLOOKUP(Table4[[#This Row],[ProductID]],Products!A:A,Products!E:E,"Not Found")</f>
        <v>1474.12</v>
      </c>
      <c r="S3011">
        <f>_xlfn.XLOOKUP(Table4[[#This Row],[ProductID]],Products!A:A,Products!F:F, "Not Found")</f>
        <v>764.02</v>
      </c>
      <c r="T3011" t="str">
        <f>_xlfn.XLOOKUP(Table4[[#This Row],[CustomerID]],Customers!A:A,Customers!D:D, "Not Found")</f>
        <v>M</v>
      </c>
      <c r="U3011" s="6">
        <f>_xlfn.XLOOKUP(Table4[[#This Row],[CustomerID]],Customers!A:A,Customers!E:E, "Not Found")</f>
        <v>26178</v>
      </c>
      <c r="V3011">
        <f ca="1">DATEDIF(Table4[[#This Row],[CustomerBirthday]], TODAY(), "Y")</f>
        <v>54</v>
      </c>
      <c r="W3011" t="str" cm="1">
        <f t="array" aca="1" ref="W3011" ca="1">_xlfn.IFS(Table4[[#This Row],[Age]]&lt;25, "Under 25",Table4[[#This Row],[Age]]=34, "25-34", Table4[[#This Row],[Age]]&lt;=49, "35-49", Table4[[#This Row],[Age]]&lt;=64, "50-64", Table4[[#This Row],[Age]]&gt;=65, "65+")</f>
        <v>50-64</v>
      </c>
      <c r="X3011" t="str">
        <f>_xlfn.XLOOKUP(Table4[[#This Row],[StoreID]],Stores!A:A,Stores!B:B, "Not found")</f>
        <v>MegaMart New Michele</v>
      </c>
      <c r="Y3011" t="str">
        <f>_xlfn.XLOOKUP(Table4[[#This Row],[StoreID]],Stores!A:A,Stores!C:C, "Not Found")</f>
        <v>New Michele</v>
      </c>
      <c r="Z3011" t="str">
        <f>_xlfn.XLOOKUP(Table4[[#This Row],[StoreID]],Stores!A:A,Stores!D:D, "Not Found")</f>
        <v>West</v>
      </c>
    </row>
    <row r="3012" spans="1:26">
      <c r="A3012" t="s">
        <v>3878</v>
      </c>
      <c r="B3012" s="1">
        <v>45351</v>
      </c>
      <c r="C3012" t="s">
        <v>362</v>
      </c>
      <c r="D3012" t="s">
        <v>750</v>
      </c>
      <c r="E3012" t="s">
        <v>839</v>
      </c>
      <c r="F3012">
        <v>5</v>
      </c>
      <c r="G3012">
        <v>0.05</v>
      </c>
      <c r="H3012" t="s">
        <v>865</v>
      </c>
      <c r="I3012" s="4">
        <f>Table4[[#This Row],[Quantity]]*Table4[[#This Row],[UnitPrice]]</f>
        <v>6713.75</v>
      </c>
      <c r="J3012" s="4">
        <f>Table4[[#This Row],[Gross Revenue]]*(1-Table4[[#This Row],[Discount]])</f>
        <v>6378.0625</v>
      </c>
      <c r="K3012" s="4">
        <f>Table4[[#This Row],[Quantity]]*Table4[[#This Row],[CostPrice]]</f>
        <v>3989.7000000000003</v>
      </c>
      <c r="L3012" s="4">
        <f>Table4[[#This Row],[Net Revenue]]-Table4[[#This Row],[Total Cost]]</f>
        <v>2388.3624999999997</v>
      </c>
      <c r="M3012" t="str">
        <f>_xlfn.XLOOKUP(Table4[[#This Row],[ProductID]], Products!A:A,Products!B:B, "Not Found")</f>
        <v>Add Clothing</v>
      </c>
      <c r="N3012" t="str">
        <f>TEXT(Table4[[#This Row],[Date]], "mmm")</f>
        <v>Feb</v>
      </c>
      <c r="O3012" t="str">
        <f>TEXT(Table4[[#This Row],[Date]], "yyyy")</f>
        <v>2024</v>
      </c>
      <c r="P3012" t="str">
        <f>_xlfn.XLOOKUP(Table4[[#This Row],[ProductID]],Products!A:A,Products!C:C, "Not Found")</f>
        <v>Fashion</v>
      </c>
      <c r="Q3012" t="str">
        <f>_xlfn.XLOOKUP(Table4[[#This Row],[ProductID]],Products!A:A,Products!D:D,"Not Found")</f>
        <v>Clothing</v>
      </c>
      <c r="R3012">
        <f>_xlfn.XLOOKUP(Table4[[#This Row],[ProductID]],Products!A:A,Products!E:E,"Not Found")</f>
        <v>1342.75</v>
      </c>
      <c r="S3012">
        <f>_xlfn.XLOOKUP(Table4[[#This Row],[ProductID]],Products!A:A,Products!F:F, "Not Found")</f>
        <v>797.94</v>
      </c>
      <c r="T3012" t="str">
        <f>_xlfn.XLOOKUP(Table4[[#This Row],[CustomerID]],Customers!A:A,Customers!D:D, "Not Found")</f>
        <v>M</v>
      </c>
      <c r="U3012" s="6">
        <f>_xlfn.XLOOKUP(Table4[[#This Row],[CustomerID]],Customers!A:A,Customers!E:E, "Not Found")</f>
        <v>32514</v>
      </c>
      <c r="V3012">
        <f ca="1">DATEDIF(Table4[[#This Row],[CustomerBirthday]], TODAY(), "Y")</f>
        <v>37</v>
      </c>
      <c r="W3012" t="str" cm="1">
        <f t="array" aca="1" ref="W3012" ca="1">_xlfn.IFS(Table4[[#This Row],[Age]]&lt;25, "Under 25",Table4[[#This Row],[Age]]=34, "25-34", Table4[[#This Row],[Age]]&lt;=49, "35-49", Table4[[#This Row],[Age]]&lt;=64, "50-64", Table4[[#This Row],[Age]]&gt;=65, "65+")</f>
        <v>35-49</v>
      </c>
      <c r="X3012" t="str">
        <f>_xlfn.XLOOKUP(Table4[[#This Row],[StoreID]],Stores!A:A,Stores!B:B, "Not found")</f>
        <v>MegaMart New Michele</v>
      </c>
      <c r="Y3012" t="str">
        <f>_xlfn.XLOOKUP(Table4[[#This Row],[StoreID]],Stores!A:A,Stores!C:C, "Not Found")</f>
        <v>New Michele</v>
      </c>
      <c r="Z3012" t="str">
        <f>_xlfn.XLOOKUP(Table4[[#This Row],[StoreID]],Stores!A:A,Stores!D:D, "Not Found")</f>
        <v>West</v>
      </c>
    </row>
    <row r="3013" spans="1:26">
      <c r="A3013" t="s">
        <v>3879</v>
      </c>
      <c r="B3013" s="1">
        <v>45834</v>
      </c>
      <c r="C3013" t="s">
        <v>666</v>
      </c>
      <c r="D3013" t="s">
        <v>772</v>
      </c>
      <c r="E3013" t="s">
        <v>839</v>
      </c>
      <c r="F3013">
        <v>4</v>
      </c>
      <c r="G3013">
        <v>0.05</v>
      </c>
      <c r="H3013" t="s">
        <v>868</v>
      </c>
      <c r="I3013" s="4">
        <f>Table4[[#This Row],[Quantity]]*Table4[[#This Row],[UnitPrice]]</f>
        <v>7513.88</v>
      </c>
      <c r="J3013" s="4">
        <f>Table4[[#This Row],[Gross Revenue]]*(1-Table4[[#This Row],[Discount]])</f>
        <v>7138.1859999999997</v>
      </c>
      <c r="K3013" s="4">
        <f>Table4[[#This Row],[Quantity]]*Table4[[#This Row],[CostPrice]]</f>
        <v>4059.64</v>
      </c>
      <c r="L3013" s="4">
        <f>Table4[[#This Row],[Net Revenue]]-Table4[[#This Row],[Total Cost]]</f>
        <v>3078.5459999999998</v>
      </c>
      <c r="M3013" t="str">
        <f>_xlfn.XLOOKUP(Table4[[#This Row],[ProductID]], Products!A:A,Products!B:B, "Not Found")</f>
        <v>And Footwear</v>
      </c>
      <c r="N3013" t="str">
        <f>TEXT(Table4[[#This Row],[Date]], "mmm")</f>
        <v>Jun</v>
      </c>
      <c r="O3013" t="str">
        <f>TEXT(Table4[[#This Row],[Date]], "yyyy")</f>
        <v>2025</v>
      </c>
      <c r="P3013" t="str">
        <f>_xlfn.XLOOKUP(Table4[[#This Row],[ProductID]],Products!A:A,Products!C:C, "Not Found")</f>
        <v>Fashion</v>
      </c>
      <c r="Q3013" t="str">
        <f>_xlfn.XLOOKUP(Table4[[#This Row],[ProductID]],Products!A:A,Products!D:D,"Not Found")</f>
        <v>Footwear</v>
      </c>
      <c r="R3013">
        <f>_xlfn.XLOOKUP(Table4[[#This Row],[ProductID]],Products!A:A,Products!E:E,"Not Found")</f>
        <v>1878.47</v>
      </c>
      <c r="S3013">
        <f>_xlfn.XLOOKUP(Table4[[#This Row],[ProductID]],Products!A:A,Products!F:F, "Not Found")</f>
        <v>1014.91</v>
      </c>
      <c r="T3013" t="str">
        <f>_xlfn.XLOOKUP(Table4[[#This Row],[CustomerID]],Customers!A:A,Customers!D:D, "Not Found")</f>
        <v>M</v>
      </c>
      <c r="U3013" s="6">
        <f>_xlfn.XLOOKUP(Table4[[#This Row],[CustomerID]],Customers!A:A,Customers!E:E, "Not Found")</f>
        <v>24326</v>
      </c>
      <c r="V3013">
        <f ca="1">DATEDIF(Table4[[#This Row],[CustomerBirthday]], TODAY(), "Y")</f>
        <v>59</v>
      </c>
      <c r="W3013" t="str" cm="1">
        <f t="array" aca="1" ref="W3013" ca="1">_xlfn.IFS(Table4[[#This Row],[Age]]&lt;25, "Under 25",Table4[[#This Row],[Age]]=34, "25-34", Table4[[#This Row],[Age]]&lt;=49, "35-49", Table4[[#This Row],[Age]]&lt;=64, "50-64", Table4[[#This Row],[Age]]&gt;=65, "65+")</f>
        <v>50-64</v>
      </c>
      <c r="X3013" t="str">
        <f>_xlfn.XLOOKUP(Table4[[#This Row],[StoreID]],Stores!A:A,Stores!B:B, "Not found")</f>
        <v>MegaMart New Michele</v>
      </c>
      <c r="Y3013" t="str">
        <f>_xlfn.XLOOKUP(Table4[[#This Row],[StoreID]],Stores!A:A,Stores!C:C, "Not Found")</f>
        <v>New Michele</v>
      </c>
      <c r="Z3013" t="str">
        <f>_xlfn.XLOOKUP(Table4[[#This Row],[StoreID]],Stores!A:A,Stores!D:D, "Not Found")</f>
        <v>West</v>
      </c>
    </row>
    <row r="3014" spans="1:26">
      <c r="A3014" t="s">
        <v>3880</v>
      </c>
      <c r="B3014" s="1">
        <v>45202</v>
      </c>
      <c r="C3014" t="s">
        <v>362</v>
      </c>
      <c r="D3014" t="s">
        <v>784</v>
      </c>
      <c r="E3014" t="s">
        <v>842</v>
      </c>
      <c r="F3014">
        <v>3</v>
      </c>
      <c r="G3014">
        <v>0.1</v>
      </c>
      <c r="H3014" t="s">
        <v>871</v>
      </c>
      <c r="I3014" s="4">
        <f>Table4[[#This Row],[Quantity]]*Table4[[#This Row],[UnitPrice]]</f>
        <v>4455.1499999999996</v>
      </c>
      <c r="J3014" s="4">
        <f>Table4[[#This Row],[Gross Revenue]]*(1-Table4[[#This Row],[Discount]])</f>
        <v>4009.6349999999998</v>
      </c>
      <c r="K3014" s="4">
        <f>Table4[[#This Row],[Quantity]]*Table4[[#This Row],[CostPrice]]</f>
        <v>2964.93</v>
      </c>
      <c r="L3014" s="4">
        <f>Table4[[#This Row],[Net Revenue]]-Table4[[#This Row],[Total Cost]]</f>
        <v>1044.7049999999999</v>
      </c>
      <c r="M3014" t="str">
        <f>_xlfn.XLOOKUP(Table4[[#This Row],[ProductID]], Products!A:A,Products!B:B, "Not Found")</f>
        <v>Road Clothing</v>
      </c>
      <c r="N3014" t="str">
        <f>TEXT(Table4[[#This Row],[Date]], "mmm")</f>
        <v>Oct</v>
      </c>
      <c r="O3014" t="str">
        <f>TEXT(Table4[[#This Row],[Date]], "yyyy")</f>
        <v>2023</v>
      </c>
      <c r="P3014" t="str">
        <f>_xlfn.XLOOKUP(Table4[[#This Row],[ProductID]],Products!A:A,Products!C:C, "Not Found")</f>
        <v>Fashion</v>
      </c>
      <c r="Q3014" t="str">
        <f>_xlfn.XLOOKUP(Table4[[#This Row],[ProductID]],Products!A:A,Products!D:D,"Not Found")</f>
        <v>Clothing</v>
      </c>
      <c r="R3014">
        <f>_xlfn.XLOOKUP(Table4[[#This Row],[ProductID]],Products!A:A,Products!E:E,"Not Found")</f>
        <v>1485.05</v>
      </c>
      <c r="S3014">
        <f>_xlfn.XLOOKUP(Table4[[#This Row],[ProductID]],Products!A:A,Products!F:F, "Not Found")</f>
        <v>988.31</v>
      </c>
      <c r="T3014" t="str">
        <f>_xlfn.XLOOKUP(Table4[[#This Row],[CustomerID]],Customers!A:A,Customers!D:D, "Not Found")</f>
        <v>M</v>
      </c>
      <c r="U3014" s="6">
        <f>_xlfn.XLOOKUP(Table4[[#This Row],[CustomerID]],Customers!A:A,Customers!E:E, "Not Found")</f>
        <v>32514</v>
      </c>
      <c r="V3014">
        <f ca="1">DATEDIF(Table4[[#This Row],[CustomerBirthday]], TODAY(), "Y")</f>
        <v>37</v>
      </c>
      <c r="W3014" t="str" cm="1">
        <f t="array" aca="1" ref="W3014" ca="1">_xlfn.IFS(Table4[[#This Row],[Age]]&lt;25, "Under 25",Table4[[#This Row],[Age]]=34, "25-34", Table4[[#This Row],[Age]]&lt;=49, "35-49", Table4[[#This Row],[Age]]&lt;=64, "50-64", Table4[[#This Row],[Age]]&gt;=65, "65+")</f>
        <v>35-49</v>
      </c>
      <c r="X3014" t="str">
        <f>_xlfn.XLOOKUP(Table4[[#This Row],[StoreID]],Stores!A:A,Stores!B:B, "Not found")</f>
        <v>MegaMart Brianahaven</v>
      </c>
      <c r="Y3014" t="str">
        <f>_xlfn.XLOOKUP(Table4[[#This Row],[StoreID]],Stores!A:A,Stores!C:C, "Not Found")</f>
        <v>Brianahaven</v>
      </c>
      <c r="Z3014" t="str">
        <f>_xlfn.XLOOKUP(Table4[[#This Row],[StoreID]],Stores!A:A,Stores!D:D, "Not Found")</f>
        <v>North</v>
      </c>
    </row>
    <row r="3015" spans="1:26">
      <c r="A3015" t="s">
        <v>3881</v>
      </c>
      <c r="B3015" s="1">
        <v>45358</v>
      </c>
      <c r="C3015" t="s">
        <v>615</v>
      </c>
      <c r="D3015" t="s">
        <v>745</v>
      </c>
      <c r="E3015" t="s">
        <v>842</v>
      </c>
      <c r="F3015">
        <v>5</v>
      </c>
      <c r="G3015">
        <v>0.15</v>
      </c>
      <c r="H3015" t="s">
        <v>865</v>
      </c>
      <c r="I3015" s="4">
        <f>Table4[[#This Row],[Quantity]]*Table4[[#This Row],[UnitPrice]]</f>
        <v>5965.45</v>
      </c>
      <c r="J3015" s="4">
        <f>Table4[[#This Row],[Gross Revenue]]*(1-Table4[[#This Row],[Discount]])</f>
        <v>5070.6324999999997</v>
      </c>
      <c r="K3015" s="4">
        <f>Table4[[#This Row],[Quantity]]*Table4[[#This Row],[CostPrice]]</f>
        <v>4091.2</v>
      </c>
      <c r="L3015" s="4">
        <f>Table4[[#This Row],[Net Revenue]]-Table4[[#This Row],[Total Cost]]</f>
        <v>979.43249999999989</v>
      </c>
      <c r="M3015" t="str">
        <f>_xlfn.XLOOKUP(Table4[[#This Row],[ProductID]], Products!A:A,Products!B:B, "Not Found")</f>
        <v>Above Camera</v>
      </c>
      <c r="N3015" t="str">
        <f>TEXT(Table4[[#This Row],[Date]], "mmm")</f>
        <v>Mar</v>
      </c>
      <c r="O3015" t="str">
        <f>TEXT(Table4[[#This Row],[Date]], "yyyy")</f>
        <v>2024</v>
      </c>
      <c r="P3015" t="str">
        <f>_xlfn.XLOOKUP(Table4[[#This Row],[ProductID]],Products!A:A,Products!C:C, "Not Found")</f>
        <v>Electronics</v>
      </c>
      <c r="Q3015" t="str">
        <f>_xlfn.XLOOKUP(Table4[[#This Row],[ProductID]],Products!A:A,Products!D:D,"Not Found")</f>
        <v>Camera</v>
      </c>
      <c r="R3015">
        <f>_xlfn.XLOOKUP(Table4[[#This Row],[ProductID]],Products!A:A,Products!E:E,"Not Found")</f>
        <v>1193.0899999999999</v>
      </c>
      <c r="S3015">
        <f>_xlfn.XLOOKUP(Table4[[#This Row],[ProductID]],Products!A:A,Products!F:F, "Not Found")</f>
        <v>818.24</v>
      </c>
      <c r="T3015" t="str">
        <f>_xlfn.XLOOKUP(Table4[[#This Row],[CustomerID]],Customers!A:A,Customers!D:D, "Not Found")</f>
        <v>F</v>
      </c>
      <c r="U3015" s="6">
        <f>_xlfn.XLOOKUP(Table4[[#This Row],[CustomerID]],Customers!A:A,Customers!E:E, "Not Found")</f>
        <v>21425</v>
      </c>
      <c r="V3015">
        <f ca="1">DATEDIF(Table4[[#This Row],[CustomerBirthday]], TODAY(), "Y")</f>
        <v>67</v>
      </c>
      <c r="W3015" t="str" cm="1">
        <f t="array" aca="1" ref="W3015" ca="1">_xlfn.IFS(Table4[[#This Row],[Age]]&lt;25, "Under 25",Table4[[#This Row],[Age]]=34, "25-34", Table4[[#This Row],[Age]]&lt;=49, "35-49", Table4[[#This Row],[Age]]&lt;=64, "50-64", Table4[[#This Row],[Age]]&gt;=65, "65+")</f>
        <v>65+</v>
      </c>
      <c r="X3015" t="str">
        <f>_xlfn.XLOOKUP(Table4[[#This Row],[StoreID]],Stores!A:A,Stores!B:B, "Not found")</f>
        <v>MegaMart Brianahaven</v>
      </c>
      <c r="Y3015" t="str">
        <f>_xlfn.XLOOKUP(Table4[[#This Row],[StoreID]],Stores!A:A,Stores!C:C, "Not Found")</f>
        <v>Brianahaven</v>
      </c>
      <c r="Z3015" t="str">
        <f>_xlfn.XLOOKUP(Table4[[#This Row],[StoreID]],Stores!A:A,Stores!D:D, "Not Found")</f>
        <v>North</v>
      </c>
    </row>
    <row r="3016" spans="1:26">
      <c r="A3016" t="s">
        <v>3882</v>
      </c>
      <c r="B3016" s="1">
        <v>45248</v>
      </c>
      <c r="C3016" t="s">
        <v>415</v>
      </c>
      <c r="D3016" t="s">
        <v>788</v>
      </c>
      <c r="E3016" t="s">
        <v>831</v>
      </c>
      <c r="F3016">
        <v>5</v>
      </c>
      <c r="G3016">
        <v>0.1</v>
      </c>
      <c r="H3016" t="s">
        <v>871</v>
      </c>
      <c r="I3016" s="4">
        <f>Table4[[#This Row],[Quantity]]*Table4[[#This Row],[UnitPrice]]</f>
        <v>5478.6</v>
      </c>
      <c r="J3016" s="4">
        <f>Table4[[#This Row],[Gross Revenue]]*(1-Table4[[#This Row],[Discount]])</f>
        <v>4930.7400000000007</v>
      </c>
      <c r="K3016" s="4">
        <f>Table4[[#This Row],[Quantity]]*Table4[[#This Row],[CostPrice]]</f>
        <v>4111</v>
      </c>
      <c r="L3016" s="4">
        <f>Table4[[#This Row],[Net Revenue]]-Table4[[#This Row],[Total Cost]]</f>
        <v>819.74000000000069</v>
      </c>
      <c r="M3016" t="str">
        <f>_xlfn.XLOOKUP(Table4[[#This Row],[ProductID]], Products!A:A,Products!B:B, "Not Found")</f>
        <v>Foot Snacks</v>
      </c>
      <c r="N3016" t="str">
        <f>TEXT(Table4[[#This Row],[Date]], "mmm")</f>
        <v>Nov</v>
      </c>
      <c r="O3016" t="str">
        <f>TEXT(Table4[[#This Row],[Date]], "yyyy")</f>
        <v>2023</v>
      </c>
      <c r="P3016" t="str">
        <f>_xlfn.XLOOKUP(Table4[[#This Row],[ProductID]],Products!A:A,Products!C:C, "Not Found")</f>
        <v>Groceries</v>
      </c>
      <c r="Q3016" t="str">
        <f>_xlfn.XLOOKUP(Table4[[#This Row],[ProductID]],Products!A:A,Products!D:D,"Not Found")</f>
        <v>Snacks</v>
      </c>
      <c r="R3016">
        <f>_xlfn.XLOOKUP(Table4[[#This Row],[ProductID]],Products!A:A,Products!E:E,"Not Found")</f>
        <v>1095.72</v>
      </c>
      <c r="S3016">
        <f>_xlfn.XLOOKUP(Table4[[#This Row],[ProductID]],Products!A:A,Products!F:F, "Not Found")</f>
        <v>822.2</v>
      </c>
      <c r="T3016" t="str">
        <f>_xlfn.XLOOKUP(Table4[[#This Row],[CustomerID]],Customers!A:A,Customers!D:D, "Not Found")</f>
        <v>M</v>
      </c>
      <c r="U3016" s="6">
        <f>_xlfn.XLOOKUP(Table4[[#This Row],[CustomerID]],Customers!A:A,Customers!E:E, "Not Found")</f>
        <v>34163</v>
      </c>
      <c r="V3016">
        <f ca="1">DATEDIF(Table4[[#This Row],[CustomerBirthday]], TODAY(), "Y")</f>
        <v>33</v>
      </c>
      <c r="W3016" t="str" cm="1">
        <f t="array" aca="1" ref="W3016" ca="1">_xlfn.IFS(Table4[[#This Row],[Age]]&lt;25, "Under 25",Table4[[#This Row],[Age]]=34, "25-34", Table4[[#This Row],[Age]]&lt;=49, "35-49", Table4[[#This Row],[Age]]&lt;=64, "50-64", Table4[[#This Row],[Age]]&gt;=65, "65+")</f>
        <v>35-49</v>
      </c>
      <c r="X3016" t="str">
        <f>_xlfn.XLOOKUP(Table4[[#This Row],[StoreID]],Stores!A:A,Stores!B:B, "Not found")</f>
        <v>MegaMart Jimenezborough</v>
      </c>
      <c r="Y3016" t="str">
        <f>_xlfn.XLOOKUP(Table4[[#This Row],[StoreID]],Stores!A:A,Stores!C:C, "Not Found")</f>
        <v>Jimenezborough</v>
      </c>
      <c r="Z3016" t="str">
        <f>_xlfn.XLOOKUP(Table4[[#This Row],[StoreID]],Stores!A:A,Stores!D:D, "Not Found")</f>
        <v>South</v>
      </c>
    </row>
    <row r="3017" spans="1:26">
      <c r="A3017" t="s">
        <v>3883</v>
      </c>
      <c r="B3017" s="1">
        <v>45299</v>
      </c>
      <c r="C3017" t="s">
        <v>324</v>
      </c>
      <c r="D3017" t="s">
        <v>757</v>
      </c>
      <c r="E3017" t="s">
        <v>839</v>
      </c>
      <c r="F3017">
        <v>4</v>
      </c>
      <c r="G3017">
        <v>0.15</v>
      </c>
      <c r="H3017" t="s">
        <v>871</v>
      </c>
      <c r="I3017" s="4">
        <f>Table4[[#This Row],[Quantity]]*Table4[[#This Row],[UnitPrice]]</f>
        <v>4984.4399999999996</v>
      </c>
      <c r="J3017" s="4">
        <f>Table4[[#This Row],[Gross Revenue]]*(1-Table4[[#This Row],[Discount]])</f>
        <v>4236.7739999999994</v>
      </c>
      <c r="K3017" s="4">
        <f>Table4[[#This Row],[Quantity]]*Table4[[#This Row],[CostPrice]]</f>
        <v>3334.08</v>
      </c>
      <c r="L3017" s="4">
        <f>Table4[[#This Row],[Net Revenue]]-Table4[[#This Row],[Total Cost]]</f>
        <v>902.69399999999951</v>
      </c>
      <c r="M3017" t="str">
        <f>_xlfn.XLOOKUP(Table4[[#This Row],[ProductID]], Products!A:A,Products!B:B, "Not Found")</f>
        <v>Find Headphones</v>
      </c>
      <c r="N3017" t="str">
        <f>TEXT(Table4[[#This Row],[Date]], "mmm")</f>
        <v>Jan</v>
      </c>
      <c r="O3017" t="str">
        <f>TEXT(Table4[[#This Row],[Date]], "yyyy")</f>
        <v>2024</v>
      </c>
      <c r="P3017" t="str">
        <f>_xlfn.XLOOKUP(Table4[[#This Row],[ProductID]],Products!A:A,Products!C:C, "Not Found")</f>
        <v>Electronics</v>
      </c>
      <c r="Q3017" t="str">
        <f>_xlfn.XLOOKUP(Table4[[#This Row],[ProductID]],Products!A:A,Products!D:D,"Not Found")</f>
        <v>Headphones</v>
      </c>
      <c r="R3017">
        <f>_xlfn.XLOOKUP(Table4[[#This Row],[ProductID]],Products!A:A,Products!E:E,"Not Found")</f>
        <v>1246.1099999999999</v>
      </c>
      <c r="S3017">
        <f>_xlfn.XLOOKUP(Table4[[#This Row],[ProductID]],Products!A:A,Products!F:F, "Not Found")</f>
        <v>833.52</v>
      </c>
      <c r="T3017" t="str">
        <f>_xlfn.XLOOKUP(Table4[[#This Row],[CustomerID]],Customers!A:A,Customers!D:D, "Not Found")</f>
        <v>F</v>
      </c>
      <c r="U3017" s="6">
        <f>_xlfn.XLOOKUP(Table4[[#This Row],[CustomerID]],Customers!A:A,Customers!E:E, "Not Found")</f>
        <v>27663</v>
      </c>
      <c r="V3017">
        <f ca="1">DATEDIF(Table4[[#This Row],[CustomerBirthday]], TODAY(), "Y")</f>
        <v>50</v>
      </c>
      <c r="W3017" t="str" cm="1">
        <f t="array" aca="1" ref="W3017" ca="1">_xlfn.IFS(Table4[[#This Row],[Age]]&lt;25, "Under 25",Table4[[#This Row],[Age]]=34, "25-34", Table4[[#This Row],[Age]]&lt;=49, "35-49", Table4[[#This Row],[Age]]&lt;=64, "50-64", Table4[[#This Row],[Age]]&gt;=65, "65+")</f>
        <v>50-64</v>
      </c>
      <c r="X3017" t="str">
        <f>_xlfn.XLOOKUP(Table4[[#This Row],[StoreID]],Stores!A:A,Stores!B:B, "Not found")</f>
        <v>MegaMart New Michele</v>
      </c>
      <c r="Y3017" t="str">
        <f>_xlfn.XLOOKUP(Table4[[#This Row],[StoreID]],Stores!A:A,Stores!C:C, "Not Found")</f>
        <v>New Michele</v>
      </c>
      <c r="Z3017" t="str">
        <f>_xlfn.XLOOKUP(Table4[[#This Row],[StoreID]],Stores!A:A,Stores!D:D, "Not Found")</f>
        <v>West</v>
      </c>
    </row>
    <row r="3018" spans="1:26">
      <c r="A3018" t="s">
        <v>3884</v>
      </c>
      <c r="B3018" s="1">
        <v>45466</v>
      </c>
      <c r="C3018" t="s">
        <v>48</v>
      </c>
      <c r="D3018" t="s">
        <v>736</v>
      </c>
      <c r="E3018" t="s">
        <v>839</v>
      </c>
      <c r="F3018">
        <v>5</v>
      </c>
      <c r="G3018">
        <v>0.05</v>
      </c>
      <c r="H3018" t="s">
        <v>865</v>
      </c>
      <c r="I3018" s="4">
        <f>Table4[[#This Row],[Quantity]]*Table4[[#This Row],[UnitPrice]]</f>
        <v>615.95000000000005</v>
      </c>
      <c r="J3018" s="4">
        <f>Table4[[#This Row],[Gross Revenue]]*(1-Table4[[#This Row],[Discount]])</f>
        <v>585.15250000000003</v>
      </c>
      <c r="K3018" s="4">
        <f>Table4[[#This Row],[Quantity]]*Table4[[#This Row],[CostPrice]]</f>
        <v>401.8</v>
      </c>
      <c r="L3018" s="4">
        <f>Table4[[#This Row],[Net Revenue]]-Table4[[#This Row],[Total Cost]]</f>
        <v>183.35250000000002</v>
      </c>
      <c r="M3018" t="str">
        <f>_xlfn.XLOOKUP(Table4[[#This Row],[ProductID]], Products!A:A,Products!B:B, "Not Found")</f>
        <v>Us Snacks</v>
      </c>
      <c r="N3018" t="str">
        <f>TEXT(Table4[[#This Row],[Date]], "mmm")</f>
        <v>Jun</v>
      </c>
      <c r="O3018" t="str">
        <f>TEXT(Table4[[#This Row],[Date]], "yyyy")</f>
        <v>2024</v>
      </c>
      <c r="P3018" t="str">
        <f>_xlfn.XLOOKUP(Table4[[#This Row],[ProductID]],Products!A:A,Products!C:C, "Not Found")</f>
        <v>Groceries</v>
      </c>
      <c r="Q3018" t="str">
        <f>_xlfn.XLOOKUP(Table4[[#This Row],[ProductID]],Products!A:A,Products!D:D,"Not Found")</f>
        <v>Snacks</v>
      </c>
      <c r="R3018">
        <f>_xlfn.XLOOKUP(Table4[[#This Row],[ProductID]],Products!A:A,Products!E:E,"Not Found")</f>
        <v>123.19</v>
      </c>
      <c r="S3018">
        <f>_xlfn.XLOOKUP(Table4[[#This Row],[ProductID]],Products!A:A,Products!F:F, "Not Found")</f>
        <v>80.36</v>
      </c>
      <c r="T3018" t="str">
        <f>_xlfn.XLOOKUP(Table4[[#This Row],[CustomerID]],Customers!A:A,Customers!D:D, "Not Found")</f>
        <v>M</v>
      </c>
      <c r="U3018" s="6">
        <f>_xlfn.XLOOKUP(Table4[[#This Row],[CustomerID]],Customers!A:A,Customers!E:E, "Not Found")</f>
        <v>35492</v>
      </c>
      <c r="V3018">
        <f ca="1">DATEDIF(Table4[[#This Row],[CustomerBirthday]], TODAY(), "Y")</f>
        <v>29</v>
      </c>
      <c r="W3018" t="str" cm="1">
        <f t="array" aca="1" ref="W3018" ca="1">_xlfn.IFS(Table4[[#This Row],[Age]]&lt;25, "Under 25",Table4[[#This Row],[Age]]=34, "25-34", Table4[[#This Row],[Age]]&lt;=49, "35-49", Table4[[#This Row],[Age]]&lt;=64, "50-64", Table4[[#This Row],[Age]]&gt;=65, "65+")</f>
        <v>35-49</v>
      </c>
      <c r="X3018" t="str">
        <f>_xlfn.XLOOKUP(Table4[[#This Row],[StoreID]],Stores!A:A,Stores!B:B, "Not found")</f>
        <v>MegaMart New Michele</v>
      </c>
      <c r="Y3018" t="str">
        <f>_xlfn.XLOOKUP(Table4[[#This Row],[StoreID]],Stores!A:A,Stores!C:C, "Not Found")</f>
        <v>New Michele</v>
      </c>
      <c r="Z3018" t="str">
        <f>_xlfn.XLOOKUP(Table4[[#This Row],[StoreID]],Stores!A:A,Stores!D:D, "Not Found")</f>
        <v>West</v>
      </c>
    </row>
    <row r="3019" spans="1:26">
      <c r="A3019" t="s">
        <v>3885</v>
      </c>
      <c r="B3019" s="1">
        <v>45374</v>
      </c>
      <c r="C3019" t="s">
        <v>505</v>
      </c>
      <c r="D3019" t="s">
        <v>784</v>
      </c>
      <c r="E3019" t="s">
        <v>835</v>
      </c>
      <c r="F3019">
        <v>5</v>
      </c>
      <c r="G3019">
        <v>0.05</v>
      </c>
      <c r="H3019" t="s">
        <v>871</v>
      </c>
      <c r="I3019" s="4">
        <f>Table4[[#This Row],[Quantity]]*Table4[[#This Row],[UnitPrice]]</f>
        <v>7425.25</v>
      </c>
      <c r="J3019" s="4">
        <f>Table4[[#This Row],[Gross Revenue]]*(1-Table4[[#This Row],[Discount]])</f>
        <v>7053.9874999999993</v>
      </c>
      <c r="K3019" s="4">
        <f>Table4[[#This Row],[Quantity]]*Table4[[#This Row],[CostPrice]]</f>
        <v>4941.5499999999993</v>
      </c>
      <c r="L3019" s="4">
        <f>Table4[[#This Row],[Net Revenue]]-Table4[[#This Row],[Total Cost]]</f>
        <v>2112.4375</v>
      </c>
      <c r="M3019" t="str">
        <f>_xlfn.XLOOKUP(Table4[[#This Row],[ProductID]], Products!A:A,Products!B:B, "Not Found")</f>
        <v>Road Clothing</v>
      </c>
      <c r="N3019" t="str">
        <f>TEXT(Table4[[#This Row],[Date]], "mmm")</f>
        <v>Mar</v>
      </c>
      <c r="O3019" t="str">
        <f>TEXT(Table4[[#This Row],[Date]], "yyyy")</f>
        <v>2024</v>
      </c>
      <c r="P3019" t="str">
        <f>_xlfn.XLOOKUP(Table4[[#This Row],[ProductID]],Products!A:A,Products!C:C, "Not Found")</f>
        <v>Fashion</v>
      </c>
      <c r="Q3019" t="str">
        <f>_xlfn.XLOOKUP(Table4[[#This Row],[ProductID]],Products!A:A,Products!D:D,"Not Found")</f>
        <v>Clothing</v>
      </c>
      <c r="R3019">
        <f>_xlfn.XLOOKUP(Table4[[#This Row],[ProductID]],Products!A:A,Products!E:E,"Not Found")</f>
        <v>1485.05</v>
      </c>
      <c r="S3019">
        <f>_xlfn.XLOOKUP(Table4[[#This Row],[ProductID]],Products!A:A,Products!F:F, "Not Found")</f>
        <v>988.31</v>
      </c>
      <c r="T3019" t="str">
        <f>_xlfn.XLOOKUP(Table4[[#This Row],[CustomerID]],Customers!A:A,Customers!D:D, "Not Found")</f>
        <v>M</v>
      </c>
      <c r="U3019" s="6">
        <f>_xlfn.XLOOKUP(Table4[[#This Row],[CustomerID]],Customers!A:A,Customers!E:E, "Not Found")</f>
        <v>21996</v>
      </c>
      <c r="V3019">
        <f ca="1">DATEDIF(Table4[[#This Row],[CustomerBirthday]], TODAY(), "Y")</f>
        <v>66</v>
      </c>
      <c r="W3019" t="str" cm="1">
        <f t="array" aca="1" ref="W3019" ca="1">_xlfn.IFS(Table4[[#This Row],[Age]]&lt;25, "Under 25",Table4[[#This Row],[Age]]=34, "25-34", Table4[[#This Row],[Age]]&lt;=49, "35-49", Table4[[#This Row],[Age]]&lt;=64, "50-64", Table4[[#This Row],[Age]]&gt;=65, "65+")</f>
        <v>65+</v>
      </c>
      <c r="X3019" t="str">
        <f>_xlfn.XLOOKUP(Table4[[#This Row],[StoreID]],Stores!A:A,Stores!B:B, "Not found")</f>
        <v>MegaMart Peckmouth</v>
      </c>
      <c r="Y3019" t="str">
        <f>_xlfn.XLOOKUP(Table4[[#This Row],[StoreID]],Stores!A:A,Stores!C:C, "Not Found")</f>
        <v>Peckmouth</v>
      </c>
      <c r="Z3019" t="str">
        <f>_xlfn.XLOOKUP(Table4[[#This Row],[StoreID]],Stores!A:A,Stores!D:D, "Not Found")</f>
        <v>East</v>
      </c>
    </row>
    <row r="3020" spans="1:26">
      <c r="A3020" t="s">
        <v>3886</v>
      </c>
      <c r="B3020" s="1">
        <v>45234</v>
      </c>
      <c r="C3020" t="s">
        <v>630</v>
      </c>
      <c r="D3020" t="s">
        <v>826</v>
      </c>
      <c r="E3020" t="s">
        <v>842</v>
      </c>
      <c r="F3020">
        <v>1</v>
      </c>
      <c r="G3020">
        <v>0.15</v>
      </c>
      <c r="H3020" t="s">
        <v>875</v>
      </c>
      <c r="I3020" s="4">
        <f>Table4[[#This Row],[Quantity]]*Table4[[#This Row],[UnitPrice]]</f>
        <v>1044.6400000000001</v>
      </c>
      <c r="J3020" s="4">
        <f>Table4[[#This Row],[Gross Revenue]]*(1-Table4[[#This Row],[Discount]])</f>
        <v>887.94400000000007</v>
      </c>
      <c r="K3020" s="4">
        <f>Table4[[#This Row],[Quantity]]*Table4[[#This Row],[CostPrice]]</f>
        <v>775.07</v>
      </c>
      <c r="L3020" s="4">
        <f>Table4[[#This Row],[Net Revenue]]-Table4[[#This Row],[Total Cost]]</f>
        <v>112.87400000000002</v>
      </c>
      <c r="M3020" t="str">
        <f>_xlfn.XLOOKUP(Table4[[#This Row],[ProductID]], Products!A:A,Products!B:B, "Not Found")</f>
        <v>Maybe Footwear</v>
      </c>
      <c r="N3020" t="str">
        <f>TEXT(Table4[[#This Row],[Date]], "mmm")</f>
        <v>Nov</v>
      </c>
      <c r="O3020" t="str">
        <f>TEXT(Table4[[#This Row],[Date]], "yyyy")</f>
        <v>2023</v>
      </c>
      <c r="P3020" t="str">
        <f>_xlfn.XLOOKUP(Table4[[#This Row],[ProductID]],Products!A:A,Products!C:C, "Not Found")</f>
        <v>Fashion</v>
      </c>
      <c r="Q3020" t="str">
        <f>_xlfn.XLOOKUP(Table4[[#This Row],[ProductID]],Products!A:A,Products!D:D,"Not Found")</f>
        <v>Footwear</v>
      </c>
      <c r="R3020">
        <f>_xlfn.XLOOKUP(Table4[[#This Row],[ProductID]],Products!A:A,Products!E:E,"Not Found")</f>
        <v>1044.6400000000001</v>
      </c>
      <c r="S3020">
        <f>_xlfn.XLOOKUP(Table4[[#This Row],[ProductID]],Products!A:A,Products!F:F, "Not Found")</f>
        <v>775.07</v>
      </c>
      <c r="T3020" t="str">
        <f>_xlfn.XLOOKUP(Table4[[#This Row],[CustomerID]],Customers!A:A,Customers!D:D, "Not Found")</f>
        <v>F</v>
      </c>
      <c r="U3020" s="6">
        <f>_xlfn.XLOOKUP(Table4[[#This Row],[CustomerID]],Customers!A:A,Customers!E:E, "Not Found")</f>
        <v>22255</v>
      </c>
      <c r="V3020">
        <f ca="1">DATEDIF(Table4[[#This Row],[CustomerBirthday]], TODAY(), "Y")</f>
        <v>65</v>
      </c>
      <c r="W3020" t="str" cm="1">
        <f t="array" aca="1" ref="W3020" ca="1">_xlfn.IFS(Table4[[#This Row],[Age]]&lt;25, "Under 25",Table4[[#This Row],[Age]]=34, "25-34", Table4[[#This Row],[Age]]&lt;=49, "35-49", Table4[[#This Row],[Age]]&lt;=64, "50-64", Table4[[#This Row],[Age]]&gt;=65, "65+")</f>
        <v>65+</v>
      </c>
      <c r="X3020" t="str">
        <f>_xlfn.XLOOKUP(Table4[[#This Row],[StoreID]],Stores!A:A,Stores!B:B, "Not found")</f>
        <v>MegaMart Brianahaven</v>
      </c>
      <c r="Y3020" t="str">
        <f>_xlfn.XLOOKUP(Table4[[#This Row],[StoreID]],Stores!A:A,Stores!C:C, "Not Found")</f>
        <v>Brianahaven</v>
      </c>
      <c r="Z3020" t="str">
        <f>_xlfn.XLOOKUP(Table4[[#This Row],[StoreID]],Stores!A:A,Stores!D:D, "Not Found")</f>
        <v>North</v>
      </c>
    </row>
    <row r="3021" spans="1:26">
      <c r="A3021" t="s">
        <v>3887</v>
      </c>
      <c r="B3021" s="1">
        <v>45574</v>
      </c>
      <c r="C3021" t="s">
        <v>472</v>
      </c>
      <c r="D3021" t="s">
        <v>764</v>
      </c>
      <c r="E3021" t="s">
        <v>846</v>
      </c>
      <c r="F3021">
        <v>1</v>
      </c>
      <c r="G3021">
        <v>0</v>
      </c>
      <c r="H3021" t="s">
        <v>875</v>
      </c>
      <c r="I3021" s="4">
        <f>Table4[[#This Row],[Quantity]]*Table4[[#This Row],[UnitPrice]]</f>
        <v>323.92</v>
      </c>
      <c r="J3021" s="4">
        <f>Table4[[#This Row],[Gross Revenue]]*(1-Table4[[#This Row],[Discount]])</f>
        <v>323.92</v>
      </c>
      <c r="K3021" s="4">
        <f>Table4[[#This Row],[Quantity]]*Table4[[#This Row],[CostPrice]]</f>
        <v>242.98</v>
      </c>
      <c r="L3021" s="4">
        <f>Table4[[#This Row],[Net Revenue]]-Table4[[#This Row],[Total Cost]]</f>
        <v>80.940000000000026</v>
      </c>
      <c r="M3021" t="str">
        <f>_xlfn.XLOOKUP(Table4[[#This Row],[ProductID]], Products!A:A,Products!B:B, "Not Found")</f>
        <v>Simple Accessories</v>
      </c>
      <c r="N3021" t="str">
        <f>TEXT(Table4[[#This Row],[Date]], "mmm")</f>
        <v>Oct</v>
      </c>
      <c r="O3021" t="str">
        <f>TEXT(Table4[[#This Row],[Date]], "yyyy")</f>
        <v>2024</v>
      </c>
      <c r="P3021" t="str">
        <f>_xlfn.XLOOKUP(Table4[[#This Row],[ProductID]],Products!A:A,Products!C:C, "Not Found")</f>
        <v>Fashion</v>
      </c>
      <c r="Q3021" t="str">
        <f>_xlfn.XLOOKUP(Table4[[#This Row],[ProductID]],Products!A:A,Products!D:D,"Not Found")</f>
        <v>Accessories</v>
      </c>
      <c r="R3021">
        <f>_xlfn.XLOOKUP(Table4[[#This Row],[ProductID]],Products!A:A,Products!E:E,"Not Found")</f>
        <v>323.92</v>
      </c>
      <c r="S3021">
        <f>_xlfn.XLOOKUP(Table4[[#This Row],[ProductID]],Products!A:A,Products!F:F, "Not Found")</f>
        <v>242.98</v>
      </c>
      <c r="T3021" t="str">
        <f>_xlfn.XLOOKUP(Table4[[#This Row],[CustomerID]],Customers!A:A,Customers!D:D, "Not Found")</f>
        <v>M</v>
      </c>
      <c r="U3021" s="6">
        <f>_xlfn.XLOOKUP(Table4[[#This Row],[CustomerID]],Customers!A:A,Customers!E:E, "Not Found")</f>
        <v>21466</v>
      </c>
      <c r="V3021">
        <f ca="1">DATEDIF(Table4[[#This Row],[CustomerBirthday]], TODAY(), "Y")</f>
        <v>67</v>
      </c>
      <c r="W3021" t="str" cm="1">
        <f t="array" aca="1" ref="W3021" ca="1">_xlfn.IFS(Table4[[#This Row],[Age]]&lt;25, "Under 25",Table4[[#This Row],[Age]]=34, "25-34", Table4[[#This Row],[Age]]&lt;=49, "35-49", Table4[[#This Row],[Age]]&lt;=64, "50-64", Table4[[#This Row],[Age]]&gt;=65, "65+")</f>
        <v>65+</v>
      </c>
      <c r="X3021" t="str">
        <f>_xlfn.XLOOKUP(Table4[[#This Row],[StoreID]],Stores!A:A,Stores!B:B, "Not found")</f>
        <v>MegaMart Johnmouth</v>
      </c>
      <c r="Y3021" t="str">
        <f>_xlfn.XLOOKUP(Table4[[#This Row],[StoreID]],Stores!A:A,Stores!C:C, "Not Found")</f>
        <v>Johnmouth</v>
      </c>
      <c r="Z3021" t="str">
        <f>_xlfn.XLOOKUP(Table4[[#This Row],[StoreID]],Stores!A:A,Stores!D:D, "Not Found")</f>
        <v>East</v>
      </c>
    </row>
    <row r="3022" spans="1:26">
      <c r="A3022" t="s">
        <v>3888</v>
      </c>
      <c r="B3022" s="1">
        <v>45338</v>
      </c>
      <c r="C3022" t="s">
        <v>250</v>
      </c>
      <c r="D3022" t="s">
        <v>802</v>
      </c>
      <c r="E3022" t="s">
        <v>846</v>
      </c>
      <c r="F3022">
        <v>2</v>
      </c>
      <c r="G3022">
        <v>0.05</v>
      </c>
      <c r="H3022" t="s">
        <v>865</v>
      </c>
      <c r="I3022" s="4">
        <f>Table4[[#This Row],[Quantity]]*Table4[[#This Row],[UnitPrice]]</f>
        <v>733.86</v>
      </c>
      <c r="J3022" s="4">
        <f>Table4[[#This Row],[Gross Revenue]]*(1-Table4[[#This Row],[Discount]])</f>
        <v>697.16700000000003</v>
      </c>
      <c r="K3022" s="4">
        <f>Table4[[#This Row],[Quantity]]*Table4[[#This Row],[CostPrice]]</f>
        <v>570.46</v>
      </c>
      <c r="L3022" s="4">
        <f>Table4[[#This Row],[Net Revenue]]-Table4[[#This Row],[Total Cost]]</f>
        <v>126.70699999999999</v>
      </c>
      <c r="M3022" t="str">
        <f>_xlfn.XLOOKUP(Table4[[#This Row],[ProductID]], Products!A:A,Products!B:B, "Not Found")</f>
        <v>Stage Footwear</v>
      </c>
      <c r="N3022" t="str">
        <f>TEXT(Table4[[#This Row],[Date]], "mmm")</f>
        <v>Feb</v>
      </c>
      <c r="O3022" t="str">
        <f>TEXT(Table4[[#This Row],[Date]], "yyyy")</f>
        <v>2024</v>
      </c>
      <c r="P3022" t="str">
        <f>_xlfn.XLOOKUP(Table4[[#This Row],[ProductID]],Products!A:A,Products!C:C, "Not Found")</f>
        <v>Fashion</v>
      </c>
      <c r="Q3022" t="str">
        <f>_xlfn.XLOOKUP(Table4[[#This Row],[ProductID]],Products!A:A,Products!D:D,"Not Found")</f>
        <v>Footwear</v>
      </c>
      <c r="R3022">
        <f>_xlfn.XLOOKUP(Table4[[#This Row],[ProductID]],Products!A:A,Products!E:E,"Not Found")</f>
        <v>366.93</v>
      </c>
      <c r="S3022">
        <f>_xlfn.XLOOKUP(Table4[[#This Row],[ProductID]],Products!A:A,Products!F:F, "Not Found")</f>
        <v>285.23</v>
      </c>
      <c r="T3022" t="str">
        <f>_xlfn.XLOOKUP(Table4[[#This Row],[CustomerID]],Customers!A:A,Customers!D:D, "Not Found")</f>
        <v>F</v>
      </c>
      <c r="U3022" s="6">
        <f>_xlfn.XLOOKUP(Table4[[#This Row],[CustomerID]],Customers!A:A,Customers!E:E, "Not Found")</f>
        <v>31304</v>
      </c>
      <c r="V3022">
        <f ca="1">DATEDIF(Table4[[#This Row],[CustomerBirthday]], TODAY(), "Y")</f>
        <v>40</v>
      </c>
      <c r="W3022" t="str" cm="1">
        <f t="array" aca="1" ref="W3022" ca="1">_xlfn.IFS(Table4[[#This Row],[Age]]&lt;25, "Under 25",Table4[[#This Row],[Age]]=34, "25-34", Table4[[#This Row],[Age]]&lt;=49, "35-49", Table4[[#This Row],[Age]]&lt;=64, "50-64", Table4[[#This Row],[Age]]&gt;=65, "65+")</f>
        <v>35-49</v>
      </c>
      <c r="X3022" t="str">
        <f>_xlfn.XLOOKUP(Table4[[#This Row],[StoreID]],Stores!A:A,Stores!B:B, "Not found")</f>
        <v>MegaMart Johnmouth</v>
      </c>
      <c r="Y3022" t="str">
        <f>_xlfn.XLOOKUP(Table4[[#This Row],[StoreID]],Stores!A:A,Stores!C:C, "Not Found")</f>
        <v>Johnmouth</v>
      </c>
      <c r="Z3022" t="str">
        <f>_xlfn.XLOOKUP(Table4[[#This Row],[StoreID]],Stores!A:A,Stores!D:D, "Not Found")</f>
        <v>East</v>
      </c>
    </row>
    <row r="3023" spans="1:26">
      <c r="A3023" t="s">
        <v>3889</v>
      </c>
      <c r="B3023" s="1">
        <v>45687</v>
      </c>
      <c r="C3023" t="s">
        <v>464</v>
      </c>
      <c r="D3023" t="s">
        <v>753</v>
      </c>
      <c r="E3023" t="s">
        <v>831</v>
      </c>
      <c r="F3023">
        <v>3</v>
      </c>
      <c r="G3023">
        <v>0.1</v>
      </c>
      <c r="H3023" t="s">
        <v>868</v>
      </c>
      <c r="I3023" s="4">
        <f>Table4[[#This Row],[Quantity]]*Table4[[#This Row],[UnitPrice]]</f>
        <v>811.34999999999991</v>
      </c>
      <c r="J3023" s="4">
        <f>Table4[[#This Row],[Gross Revenue]]*(1-Table4[[#This Row],[Discount]])</f>
        <v>730.21499999999992</v>
      </c>
      <c r="K3023" s="4">
        <f>Table4[[#This Row],[Quantity]]*Table4[[#This Row],[CostPrice]]</f>
        <v>562.79999999999995</v>
      </c>
      <c r="L3023" s="4">
        <f>Table4[[#This Row],[Net Revenue]]-Table4[[#This Row],[Total Cost]]</f>
        <v>167.41499999999996</v>
      </c>
      <c r="M3023" t="str">
        <f>_xlfn.XLOOKUP(Table4[[#This Row],[ProductID]], Products!A:A,Products!B:B, "Not Found")</f>
        <v>Whether Bags</v>
      </c>
      <c r="N3023" t="str">
        <f>TEXT(Table4[[#This Row],[Date]], "mmm")</f>
        <v>Jan</v>
      </c>
      <c r="O3023" t="str">
        <f>TEXT(Table4[[#This Row],[Date]], "yyyy")</f>
        <v>2025</v>
      </c>
      <c r="P3023" t="str">
        <f>_xlfn.XLOOKUP(Table4[[#This Row],[ProductID]],Products!A:A,Products!C:C, "Not Found")</f>
        <v>Fashion</v>
      </c>
      <c r="Q3023" t="str">
        <f>_xlfn.XLOOKUP(Table4[[#This Row],[ProductID]],Products!A:A,Products!D:D,"Not Found")</f>
        <v>Bags</v>
      </c>
      <c r="R3023">
        <f>_xlfn.XLOOKUP(Table4[[#This Row],[ProductID]],Products!A:A,Products!E:E,"Not Found")</f>
        <v>270.45</v>
      </c>
      <c r="S3023">
        <f>_xlfn.XLOOKUP(Table4[[#This Row],[ProductID]],Products!A:A,Products!F:F, "Not Found")</f>
        <v>187.6</v>
      </c>
      <c r="T3023" t="str">
        <f>_xlfn.XLOOKUP(Table4[[#This Row],[CustomerID]],Customers!A:A,Customers!D:D, "Not Found")</f>
        <v>M</v>
      </c>
      <c r="U3023" s="6">
        <f>_xlfn.XLOOKUP(Table4[[#This Row],[CustomerID]],Customers!A:A,Customers!E:E, "Not Found")</f>
        <v>29315</v>
      </c>
      <c r="V3023">
        <f ca="1">DATEDIF(Table4[[#This Row],[CustomerBirthday]], TODAY(), "Y")</f>
        <v>46</v>
      </c>
      <c r="W3023" t="str" cm="1">
        <f t="array" aca="1" ref="W3023" ca="1">_xlfn.IFS(Table4[[#This Row],[Age]]&lt;25, "Under 25",Table4[[#This Row],[Age]]=34, "25-34", Table4[[#This Row],[Age]]&lt;=49, "35-49", Table4[[#This Row],[Age]]&lt;=64, "50-64", Table4[[#This Row],[Age]]&gt;=65, "65+")</f>
        <v>35-49</v>
      </c>
      <c r="X3023" t="str">
        <f>_xlfn.XLOOKUP(Table4[[#This Row],[StoreID]],Stores!A:A,Stores!B:B, "Not found")</f>
        <v>MegaMart Jimenezborough</v>
      </c>
      <c r="Y3023" t="str">
        <f>_xlfn.XLOOKUP(Table4[[#This Row],[StoreID]],Stores!A:A,Stores!C:C, "Not Found")</f>
        <v>Jimenezborough</v>
      </c>
      <c r="Z3023" t="str">
        <f>_xlfn.XLOOKUP(Table4[[#This Row],[StoreID]],Stores!A:A,Stores!D:D, "Not Found")</f>
        <v>South</v>
      </c>
    </row>
    <row r="3024" spans="1:26">
      <c r="A3024" t="s">
        <v>3890</v>
      </c>
      <c r="B3024" s="1">
        <v>45867</v>
      </c>
      <c r="C3024" t="s">
        <v>491</v>
      </c>
      <c r="D3024" t="s">
        <v>784</v>
      </c>
      <c r="E3024" t="s">
        <v>842</v>
      </c>
      <c r="F3024">
        <v>2</v>
      </c>
      <c r="G3024">
        <v>0.1</v>
      </c>
      <c r="H3024" t="s">
        <v>868</v>
      </c>
      <c r="I3024" s="4">
        <f>Table4[[#This Row],[Quantity]]*Table4[[#This Row],[UnitPrice]]</f>
        <v>2970.1</v>
      </c>
      <c r="J3024" s="4">
        <f>Table4[[#This Row],[Gross Revenue]]*(1-Table4[[#This Row],[Discount]])</f>
        <v>2673.09</v>
      </c>
      <c r="K3024" s="4">
        <f>Table4[[#This Row],[Quantity]]*Table4[[#This Row],[CostPrice]]</f>
        <v>1976.62</v>
      </c>
      <c r="L3024" s="4">
        <f>Table4[[#This Row],[Net Revenue]]-Table4[[#This Row],[Total Cost]]</f>
        <v>696.47000000000025</v>
      </c>
      <c r="M3024" t="str">
        <f>_xlfn.XLOOKUP(Table4[[#This Row],[ProductID]], Products!A:A,Products!B:B, "Not Found")</f>
        <v>Road Clothing</v>
      </c>
      <c r="N3024" t="str">
        <f>TEXT(Table4[[#This Row],[Date]], "mmm")</f>
        <v>Jul</v>
      </c>
      <c r="O3024" t="str">
        <f>TEXT(Table4[[#This Row],[Date]], "yyyy")</f>
        <v>2025</v>
      </c>
      <c r="P3024" t="str">
        <f>_xlfn.XLOOKUP(Table4[[#This Row],[ProductID]],Products!A:A,Products!C:C, "Not Found")</f>
        <v>Fashion</v>
      </c>
      <c r="Q3024" t="str">
        <f>_xlfn.XLOOKUP(Table4[[#This Row],[ProductID]],Products!A:A,Products!D:D,"Not Found")</f>
        <v>Clothing</v>
      </c>
      <c r="R3024">
        <f>_xlfn.XLOOKUP(Table4[[#This Row],[ProductID]],Products!A:A,Products!E:E,"Not Found")</f>
        <v>1485.05</v>
      </c>
      <c r="S3024">
        <f>_xlfn.XLOOKUP(Table4[[#This Row],[ProductID]],Products!A:A,Products!F:F, "Not Found")</f>
        <v>988.31</v>
      </c>
      <c r="T3024" t="str">
        <f>_xlfn.XLOOKUP(Table4[[#This Row],[CustomerID]],Customers!A:A,Customers!D:D, "Not Found")</f>
        <v>F</v>
      </c>
      <c r="U3024" s="6">
        <f>_xlfn.XLOOKUP(Table4[[#This Row],[CustomerID]],Customers!A:A,Customers!E:E, "Not Found")</f>
        <v>31076</v>
      </c>
      <c r="V3024">
        <f ca="1">DATEDIF(Table4[[#This Row],[CustomerBirthday]], TODAY(), "Y")</f>
        <v>41</v>
      </c>
      <c r="W3024" t="str" cm="1">
        <f t="array" aca="1" ref="W3024" ca="1">_xlfn.IFS(Table4[[#This Row],[Age]]&lt;25, "Under 25",Table4[[#This Row],[Age]]=34, "25-34", Table4[[#This Row],[Age]]&lt;=49, "35-49", Table4[[#This Row],[Age]]&lt;=64, "50-64", Table4[[#This Row],[Age]]&gt;=65, "65+")</f>
        <v>35-49</v>
      </c>
      <c r="X3024" t="str">
        <f>_xlfn.XLOOKUP(Table4[[#This Row],[StoreID]],Stores!A:A,Stores!B:B, "Not found")</f>
        <v>MegaMart Brianahaven</v>
      </c>
      <c r="Y3024" t="str">
        <f>_xlfn.XLOOKUP(Table4[[#This Row],[StoreID]],Stores!A:A,Stores!C:C, "Not Found")</f>
        <v>Brianahaven</v>
      </c>
      <c r="Z3024" t="str">
        <f>_xlfn.XLOOKUP(Table4[[#This Row],[StoreID]],Stores!A:A,Stores!D:D, "Not Found")</f>
        <v>North</v>
      </c>
    </row>
    <row r="3025" spans="1:26">
      <c r="A3025" t="s">
        <v>3891</v>
      </c>
      <c r="B3025" s="1">
        <v>45484</v>
      </c>
      <c r="C3025" t="s">
        <v>627</v>
      </c>
      <c r="D3025" t="s">
        <v>800</v>
      </c>
      <c r="E3025" t="s">
        <v>831</v>
      </c>
      <c r="F3025">
        <v>2</v>
      </c>
      <c r="G3025">
        <v>0.15</v>
      </c>
      <c r="H3025" t="s">
        <v>871</v>
      </c>
      <c r="I3025" s="4">
        <f>Table4[[#This Row],[Quantity]]*Table4[[#This Row],[UnitPrice]]</f>
        <v>3905.3</v>
      </c>
      <c r="J3025" s="4">
        <f>Table4[[#This Row],[Gross Revenue]]*(1-Table4[[#This Row],[Discount]])</f>
        <v>3319.5050000000001</v>
      </c>
      <c r="K3025" s="4">
        <f>Table4[[#This Row],[Quantity]]*Table4[[#This Row],[CostPrice]]</f>
        <v>2902.54</v>
      </c>
      <c r="L3025" s="4">
        <f>Table4[[#This Row],[Net Revenue]]-Table4[[#This Row],[Total Cost]]</f>
        <v>416.96500000000015</v>
      </c>
      <c r="M3025" t="str">
        <f>_xlfn.XLOOKUP(Table4[[#This Row],[ProductID]], Products!A:A,Products!B:B, "Not Found")</f>
        <v>Book Television</v>
      </c>
      <c r="N3025" t="str">
        <f>TEXT(Table4[[#This Row],[Date]], "mmm")</f>
        <v>Jul</v>
      </c>
      <c r="O3025" t="str">
        <f>TEXT(Table4[[#This Row],[Date]], "yyyy")</f>
        <v>2024</v>
      </c>
      <c r="P3025" t="str">
        <f>_xlfn.XLOOKUP(Table4[[#This Row],[ProductID]],Products!A:A,Products!C:C, "Not Found")</f>
        <v>Electronics</v>
      </c>
      <c r="Q3025" t="str">
        <f>_xlfn.XLOOKUP(Table4[[#This Row],[ProductID]],Products!A:A,Products!D:D,"Not Found")</f>
        <v>Television</v>
      </c>
      <c r="R3025">
        <f>_xlfn.XLOOKUP(Table4[[#This Row],[ProductID]],Products!A:A,Products!E:E,"Not Found")</f>
        <v>1952.65</v>
      </c>
      <c r="S3025">
        <f>_xlfn.XLOOKUP(Table4[[#This Row],[ProductID]],Products!A:A,Products!F:F, "Not Found")</f>
        <v>1451.27</v>
      </c>
      <c r="T3025" t="str">
        <f>_xlfn.XLOOKUP(Table4[[#This Row],[CustomerID]],Customers!A:A,Customers!D:D, "Not Found")</f>
        <v>F</v>
      </c>
      <c r="U3025" s="6">
        <f>_xlfn.XLOOKUP(Table4[[#This Row],[CustomerID]],Customers!A:A,Customers!E:E, "Not Found")</f>
        <v>31052</v>
      </c>
      <c r="V3025">
        <f ca="1">DATEDIF(Table4[[#This Row],[CustomerBirthday]], TODAY(), "Y")</f>
        <v>41</v>
      </c>
      <c r="W3025" t="str" cm="1">
        <f t="array" aca="1" ref="W3025" ca="1">_xlfn.IFS(Table4[[#This Row],[Age]]&lt;25, "Under 25",Table4[[#This Row],[Age]]=34, "25-34", Table4[[#This Row],[Age]]&lt;=49, "35-49", Table4[[#This Row],[Age]]&lt;=64, "50-64", Table4[[#This Row],[Age]]&gt;=65, "65+")</f>
        <v>35-49</v>
      </c>
      <c r="X3025" t="str">
        <f>_xlfn.XLOOKUP(Table4[[#This Row],[StoreID]],Stores!A:A,Stores!B:B, "Not found")</f>
        <v>MegaMart Jimenezborough</v>
      </c>
      <c r="Y3025" t="str">
        <f>_xlfn.XLOOKUP(Table4[[#This Row],[StoreID]],Stores!A:A,Stores!C:C, "Not Found")</f>
        <v>Jimenezborough</v>
      </c>
      <c r="Z3025" t="str">
        <f>_xlfn.XLOOKUP(Table4[[#This Row],[StoreID]],Stores!A:A,Stores!D:D, "Not Found")</f>
        <v>South</v>
      </c>
    </row>
    <row r="3026" spans="1:26">
      <c r="A3026" t="s">
        <v>3892</v>
      </c>
      <c r="B3026" s="1">
        <v>45604</v>
      </c>
      <c r="C3026" t="s">
        <v>630</v>
      </c>
      <c r="D3026" t="s">
        <v>814</v>
      </c>
      <c r="E3026" t="s">
        <v>835</v>
      </c>
      <c r="F3026">
        <v>1</v>
      </c>
      <c r="G3026">
        <v>0</v>
      </c>
      <c r="H3026" t="s">
        <v>868</v>
      </c>
      <c r="I3026" s="4">
        <f>Table4[[#This Row],[Quantity]]*Table4[[#This Row],[UnitPrice]]</f>
        <v>1286.55</v>
      </c>
      <c r="J3026" s="4">
        <f>Table4[[#This Row],[Gross Revenue]]*(1-Table4[[#This Row],[Discount]])</f>
        <v>1286.55</v>
      </c>
      <c r="K3026" s="4">
        <f>Table4[[#This Row],[Quantity]]*Table4[[#This Row],[CostPrice]]</f>
        <v>797.54</v>
      </c>
      <c r="L3026" s="4">
        <f>Table4[[#This Row],[Net Revenue]]-Table4[[#This Row],[Total Cost]]</f>
        <v>489.01</v>
      </c>
      <c r="M3026" t="str">
        <f>_xlfn.XLOOKUP(Table4[[#This Row],[ProductID]], Products!A:A,Products!B:B, "Not Found")</f>
        <v>Least Accessories</v>
      </c>
      <c r="N3026" t="str">
        <f>TEXT(Table4[[#This Row],[Date]], "mmm")</f>
        <v>Nov</v>
      </c>
      <c r="O3026" t="str">
        <f>TEXT(Table4[[#This Row],[Date]], "yyyy")</f>
        <v>2024</v>
      </c>
      <c r="P3026" t="str">
        <f>_xlfn.XLOOKUP(Table4[[#This Row],[ProductID]],Products!A:A,Products!C:C, "Not Found")</f>
        <v>Fashion</v>
      </c>
      <c r="Q3026" t="str">
        <f>_xlfn.XLOOKUP(Table4[[#This Row],[ProductID]],Products!A:A,Products!D:D,"Not Found")</f>
        <v>Accessories</v>
      </c>
      <c r="R3026">
        <f>_xlfn.XLOOKUP(Table4[[#This Row],[ProductID]],Products!A:A,Products!E:E,"Not Found")</f>
        <v>1286.55</v>
      </c>
      <c r="S3026">
        <f>_xlfn.XLOOKUP(Table4[[#This Row],[ProductID]],Products!A:A,Products!F:F, "Not Found")</f>
        <v>797.54</v>
      </c>
      <c r="T3026" t="str">
        <f>_xlfn.XLOOKUP(Table4[[#This Row],[CustomerID]],Customers!A:A,Customers!D:D, "Not Found")</f>
        <v>F</v>
      </c>
      <c r="U3026" s="6">
        <f>_xlfn.XLOOKUP(Table4[[#This Row],[CustomerID]],Customers!A:A,Customers!E:E, "Not Found")</f>
        <v>22255</v>
      </c>
      <c r="V3026">
        <f ca="1">DATEDIF(Table4[[#This Row],[CustomerBirthday]], TODAY(), "Y")</f>
        <v>65</v>
      </c>
      <c r="W3026" t="str" cm="1">
        <f t="array" aca="1" ref="W3026" ca="1">_xlfn.IFS(Table4[[#This Row],[Age]]&lt;25, "Under 25",Table4[[#This Row],[Age]]=34, "25-34", Table4[[#This Row],[Age]]&lt;=49, "35-49", Table4[[#This Row],[Age]]&lt;=64, "50-64", Table4[[#This Row],[Age]]&gt;=65, "65+")</f>
        <v>65+</v>
      </c>
      <c r="X3026" t="str">
        <f>_xlfn.XLOOKUP(Table4[[#This Row],[StoreID]],Stores!A:A,Stores!B:B, "Not found")</f>
        <v>MegaMart Peckmouth</v>
      </c>
      <c r="Y3026" t="str">
        <f>_xlfn.XLOOKUP(Table4[[#This Row],[StoreID]],Stores!A:A,Stores!C:C, "Not Found")</f>
        <v>Peckmouth</v>
      </c>
      <c r="Z3026" t="str">
        <f>_xlfn.XLOOKUP(Table4[[#This Row],[StoreID]],Stores!A:A,Stores!D:D, "Not Found")</f>
        <v>East</v>
      </c>
    </row>
    <row r="3027" spans="1:26">
      <c r="A3027" t="s">
        <v>3893</v>
      </c>
      <c r="B3027" s="1">
        <v>45580</v>
      </c>
      <c r="C3027" t="s">
        <v>144</v>
      </c>
      <c r="D3027" t="s">
        <v>764</v>
      </c>
      <c r="E3027" t="s">
        <v>831</v>
      </c>
      <c r="F3027">
        <v>3</v>
      </c>
      <c r="G3027">
        <v>0.05</v>
      </c>
      <c r="H3027" t="s">
        <v>868</v>
      </c>
      <c r="I3027" s="4">
        <f>Table4[[#This Row],[Quantity]]*Table4[[#This Row],[UnitPrice]]</f>
        <v>971.76</v>
      </c>
      <c r="J3027" s="4">
        <f>Table4[[#This Row],[Gross Revenue]]*(1-Table4[[#This Row],[Discount]])</f>
        <v>923.17199999999991</v>
      </c>
      <c r="K3027" s="4">
        <f>Table4[[#This Row],[Quantity]]*Table4[[#This Row],[CostPrice]]</f>
        <v>728.93999999999994</v>
      </c>
      <c r="L3027" s="4">
        <f>Table4[[#This Row],[Net Revenue]]-Table4[[#This Row],[Total Cost]]</f>
        <v>194.23199999999997</v>
      </c>
      <c r="M3027" t="str">
        <f>_xlfn.XLOOKUP(Table4[[#This Row],[ProductID]], Products!A:A,Products!B:B, "Not Found")</f>
        <v>Simple Accessories</v>
      </c>
      <c r="N3027" t="str">
        <f>TEXT(Table4[[#This Row],[Date]], "mmm")</f>
        <v>Oct</v>
      </c>
      <c r="O3027" t="str">
        <f>TEXT(Table4[[#This Row],[Date]], "yyyy")</f>
        <v>2024</v>
      </c>
      <c r="P3027" t="str">
        <f>_xlfn.XLOOKUP(Table4[[#This Row],[ProductID]],Products!A:A,Products!C:C, "Not Found")</f>
        <v>Fashion</v>
      </c>
      <c r="Q3027" t="str">
        <f>_xlfn.XLOOKUP(Table4[[#This Row],[ProductID]],Products!A:A,Products!D:D,"Not Found")</f>
        <v>Accessories</v>
      </c>
      <c r="R3027">
        <f>_xlfn.XLOOKUP(Table4[[#This Row],[ProductID]],Products!A:A,Products!E:E,"Not Found")</f>
        <v>323.92</v>
      </c>
      <c r="S3027">
        <f>_xlfn.XLOOKUP(Table4[[#This Row],[ProductID]],Products!A:A,Products!F:F, "Not Found")</f>
        <v>242.98</v>
      </c>
      <c r="T3027" t="str">
        <f>_xlfn.XLOOKUP(Table4[[#This Row],[CustomerID]],Customers!A:A,Customers!D:D, "Not Found")</f>
        <v>F</v>
      </c>
      <c r="U3027" s="6">
        <f>_xlfn.XLOOKUP(Table4[[#This Row],[CustomerID]],Customers!A:A,Customers!E:E, "Not Found")</f>
        <v>30193</v>
      </c>
      <c r="V3027">
        <f ca="1">DATEDIF(Table4[[#This Row],[CustomerBirthday]], TODAY(), "Y")</f>
        <v>43</v>
      </c>
      <c r="W3027" t="str" cm="1">
        <f t="array" aca="1" ref="W3027" ca="1">_xlfn.IFS(Table4[[#This Row],[Age]]&lt;25, "Under 25",Table4[[#This Row],[Age]]=34, "25-34", Table4[[#This Row],[Age]]&lt;=49, "35-49", Table4[[#This Row],[Age]]&lt;=64, "50-64", Table4[[#This Row],[Age]]&gt;=65, "65+")</f>
        <v>35-49</v>
      </c>
      <c r="X3027" t="str">
        <f>_xlfn.XLOOKUP(Table4[[#This Row],[StoreID]],Stores!A:A,Stores!B:B, "Not found")</f>
        <v>MegaMart Jimenezborough</v>
      </c>
      <c r="Y3027" t="str">
        <f>_xlfn.XLOOKUP(Table4[[#This Row],[StoreID]],Stores!A:A,Stores!C:C, "Not Found")</f>
        <v>Jimenezborough</v>
      </c>
      <c r="Z3027" t="str">
        <f>_xlfn.XLOOKUP(Table4[[#This Row],[StoreID]],Stores!A:A,Stores!D:D, "Not Found")</f>
        <v>South</v>
      </c>
    </row>
    <row r="3028" spans="1:26">
      <c r="A3028" t="s">
        <v>3894</v>
      </c>
      <c r="B3028" s="1">
        <v>45468</v>
      </c>
      <c r="C3028" t="s">
        <v>294</v>
      </c>
      <c r="D3028" t="s">
        <v>776</v>
      </c>
      <c r="E3028" t="s">
        <v>835</v>
      </c>
      <c r="F3028">
        <v>5</v>
      </c>
      <c r="G3028">
        <v>0</v>
      </c>
      <c r="H3028" t="s">
        <v>871</v>
      </c>
      <c r="I3028" s="4">
        <f>Table4[[#This Row],[Quantity]]*Table4[[#This Row],[UnitPrice]]</f>
        <v>2145.75</v>
      </c>
      <c r="J3028" s="4">
        <f>Table4[[#This Row],[Gross Revenue]]*(1-Table4[[#This Row],[Discount]])</f>
        <v>2145.75</v>
      </c>
      <c r="K3028" s="4">
        <f>Table4[[#This Row],[Quantity]]*Table4[[#This Row],[CostPrice]]</f>
        <v>1293.6000000000001</v>
      </c>
      <c r="L3028" s="4">
        <f>Table4[[#This Row],[Net Revenue]]-Table4[[#This Row],[Total Cost]]</f>
        <v>852.14999999999986</v>
      </c>
      <c r="M3028" t="str">
        <f>_xlfn.XLOOKUP(Table4[[#This Row],[ProductID]], Products!A:A,Products!B:B, "Not Found")</f>
        <v>Little Watches</v>
      </c>
      <c r="N3028" t="str">
        <f>TEXT(Table4[[#This Row],[Date]], "mmm")</f>
        <v>Jun</v>
      </c>
      <c r="O3028" t="str">
        <f>TEXT(Table4[[#This Row],[Date]], "yyyy")</f>
        <v>2024</v>
      </c>
      <c r="P3028" t="str">
        <f>_xlfn.XLOOKUP(Table4[[#This Row],[ProductID]],Products!A:A,Products!C:C, "Not Found")</f>
        <v>Fashion</v>
      </c>
      <c r="Q3028" t="str">
        <f>_xlfn.XLOOKUP(Table4[[#This Row],[ProductID]],Products!A:A,Products!D:D,"Not Found")</f>
        <v>Watches</v>
      </c>
      <c r="R3028">
        <f>_xlfn.XLOOKUP(Table4[[#This Row],[ProductID]],Products!A:A,Products!E:E,"Not Found")</f>
        <v>429.15</v>
      </c>
      <c r="S3028">
        <f>_xlfn.XLOOKUP(Table4[[#This Row],[ProductID]],Products!A:A,Products!F:F, "Not Found")</f>
        <v>258.72000000000003</v>
      </c>
      <c r="T3028" t="str">
        <f>_xlfn.XLOOKUP(Table4[[#This Row],[CustomerID]],Customers!A:A,Customers!D:D, "Not Found")</f>
        <v>M</v>
      </c>
      <c r="U3028" s="6">
        <f>_xlfn.XLOOKUP(Table4[[#This Row],[CustomerID]],Customers!A:A,Customers!E:E, "Not Found")</f>
        <v>32411</v>
      </c>
      <c r="V3028">
        <f ca="1">DATEDIF(Table4[[#This Row],[CustomerBirthday]], TODAY(), "Y")</f>
        <v>37</v>
      </c>
      <c r="W3028" t="str" cm="1">
        <f t="array" aca="1" ref="W3028" ca="1">_xlfn.IFS(Table4[[#This Row],[Age]]&lt;25, "Under 25",Table4[[#This Row],[Age]]=34, "25-34", Table4[[#This Row],[Age]]&lt;=49, "35-49", Table4[[#This Row],[Age]]&lt;=64, "50-64", Table4[[#This Row],[Age]]&gt;=65, "65+")</f>
        <v>35-49</v>
      </c>
      <c r="X3028" t="str">
        <f>_xlfn.XLOOKUP(Table4[[#This Row],[StoreID]],Stores!A:A,Stores!B:B, "Not found")</f>
        <v>MegaMart Peckmouth</v>
      </c>
      <c r="Y3028" t="str">
        <f>_xlfn.XLOOKUP(Table4[[#This Row],[StoreID]],Stores!A:A,Stores!C:C, "Not Found")</f>
        <v>Peckmouth</v>
      </c>
      <c r="Z3028" t="str">
        <f>_xlfn.XLOOKUP(Table4[[#This Row],[StoreID]],Stores!A:A,Stores!D:D, "Not Found")</f>
        <v>East</v>
      </c>
    </row>
    <row r="3029" spans="1:26">
      <c r="A3029" t="s">
        <v>3895</v>
      </c>
      <c r="B3029" s="1">
        <v>45436</v>
      </c>
      <c r="C3029" t="s">
        <v>32</v>
      </c>
      <c r="D3029" t="s">
        <v>824</v>
      </c>
      <c r="E3029" t="s">
        <v>831</v>
      </c>
      <c r="F3029">
        <v>1</v>
      </c>
      <c r="G3029">
        <v>0.1</v>
      </c>
      <c r="H3029" t="s">
        <v>875</v>
      </c>
      <c r="I3029" s="4">
        <f>Table4[[#This Row],[Quantity]]*Table4[[#This Row],[UnitPrice]]</f>
        <v>388.26</v>
      </c>
      <c r="J3029" s="4">
        <f>Table4[[#This Row],[Gross Revenue]]*(1-Table4[[#This Row],[Discount]])</f>
        <v>349.43400000000003</v>
      </c>
      <c r="K3029" s="4">
        <f>Table4[[#This Row],[Quantity]]*Table4[[#This Row],[CostPrice]]</f>
        <v>199.3</v>
      </c>
      <c r="L3029" s="4">
        <f>Table4[[#This Row],[Net Revenue]]-Table4[[#This Row],[Total Cost]]</f>
        <v>150.13400000000001</v>
      </c>
      <c r="M3029" t="str">
        <f>_xlfn.XLOOKUP(Table4[[#This Row],[ProductID]], Products!A:A,Products!B:B, "Not Found")</f>
        <v>Possible Watches</v>
      </c>
      <c r="N3029" t="str">
        <f>TEXT(Table4[[#This Row],[Date]], "mmm")</f>
        <v>May</v>
      </c>
      <c r="O3029" t="str">
        <f>TEXT(Table4[[#This Row],[Date]], "yyyy")</f>
        <v>2024</v>
      </c>
      <c r="P3029" t="str">
        <f>_xlfn.XLOOKUP(Table4[[#This Row],[ProductID]],Products!A:A,Products!C:C, "Not Found")</f>
        <v>Fashion</v>
      </c>
      <c r="Q3029" t="str">
        <f>_xlfn.XLOOKUP(Table4[[#This Row],[ProductID]],Products!A:A,Products!D:D,"Not Found")</f>
        <v>Watches</v>
      </c>
      <c r="R3029">
        <f>_xlfn.XLOOKUP(Table4[[#This Row],[ProductID]],Products!A:A,Products!E:E,"Not Found")</f>
        <v>388.26</v>
      </c>
      <c r="S3029">
        <f>_xlfn.XLOOKUP(Table4[[#This Row],[ProductID]],Products!A:A,Products!F:F, "Not Found")</f>
        <v>199.3</v>
      </c>
      <c r="T3029" t="str">
        <f>_xlfn.XLOOKUP(Table4[[#This Row],[CustomerID]],Customers!A:A,Customers!D:D, "Not Found")</f>
        <v>M</v>
      </c>
      <c r="U3029" s="6">
        <f>_xlfn.XLOOKUP(Table4[[#This Row],[CustomerID]],Customers!A:A,Customers!E:E, "Not Found")</f>
        <v>31058</v>
      </c>
      <c r="V3029">
        <f ca="1">DATEDIF(Table4[[#This Row],[CustomerBirthday]], TODAY(), "Y")</f>
        <v>41</v>
      </c>
      <c r="W3029" t="str" cm="1">
        <f t="array" aca="1" ref="W3029" ca="1">_xlfn.IFS(Table4[[#This Row],[Age]]&lt;25, "Under 25",Table4[[#This Row],[Age]]=34, "25-34", Table4[[#This Row],[Age]]&lt;=49, "35-49", Table4[[#This Row],[Age]]&lt;=64, "50-64", Table4[[#This Row],[Age]]&gt;=65, "65+")</f>
        <v>35-49</v>
      </c>
      <c r="X3029" t="str">
        <f>_xlfn.XLOOKUP(Table4[[#This Row],[StoreID]],Stores!A:A,Stores!B:B, "Not found")</f>
        <v>MegaMart Jimenezborough</v>
      </c>
      <c r="Y3029" t="str">
        <f>_xlfn.XLOOKUP(Table4[[#This Row],[StoreID]],Stores!A:A,Stores!C:C, "Not Found")</f>
        <v>Jimenezborough</v>
      </c>
      <c r="Z3029" t="str">
        <f>_xlfn.XLOOKUP(Table4[[#This Row],[StoreID]],Stores!A:A,Stores!D:D, "Not Found")</f>
        <v>South</v>
      </c>
    </row>
    <row r="3030" spans="1:26">
      <c r="A3030" t="s">
        <v>3896</v>
      </c>
      <c r="B3030" s="1">
        <v>45299</v>
      </c>
      <c r="C3030" t="s">
        <v>210</v>
      </c>
      <c r="D3030" t="s">
        <v>742</v>
      </c>
      <c r="E3030" t="s">
        <v>835</v>
      </c>
      <c r="F3030">
        <v>1</v>
      </c>
      <c r="G3030">
        <v>0</v>
      </c>
      <c r="H3030" t="s">
        <v>865</v>
      </c>
      <c r="I3030" s="4">
        <f>Table4[[#This Row],[Quantity]]*Table4[[#This Row],[UnitPrice]]</f>
        <v>248.57</v>
      </c>
      <c r="J3030" s="4">
        <f>Table4[[#This Row],[Gross Revenue]]*(1-Table4[[#This Row],[Discount]])</f>
        <v>248.57</v>
      </c>
      <c r="K3030" s="4">
        <f>Table4[[#This Row],[Quantity]]*Table4[[#This Row],[CostPrice]]</f>
        <v>190.67</v>
      </c>
      <c r="L3030" s="4">
        <f>Table4[[#This Row],[Net Revenue]]-Table4[[#This Row],[Total Cost]]</f>
        <v>57.900000000000006</v>
      </c>
      <c r="M3030" t="str">
        <f>_xlfn.XLOOKUP(Table4[[#This Row],[ProductID]], Products!A:A,Products!B:B, "Not Found")</f>
        <v>Either Headphones</v>
      </c>
      <c r="N3030" t="str">
        <f>TEXT(Table4[[#This Row],[Date]], "mmm")</f>
        <v>Jan</v>
      </c>
      <c r="O3030" t="str">
        <f>TEXT(Table4[[#This Row],[Date]], "yyyy")</f>
        <v>2024</v>
      </c>
      <c r="P3030" t="str">
        <f>_xlfn.XLOOKUP(Table4[[#This Row],[ProductID]],Products!A:A,Products!C:C, "Not Found")</f>
        <v>Electronics</v>
      </c>
      <c r="Q3030" t="str">
        <f>_xlfn.XLOOKUP(Table4[[#This Row],[ProductID]],Products!A:A,Products!D:D,"Not Found")</f>
        <v>Headphones</v>
      </c>
      <c r="R3030">
        <f>_xlfn.XLOOKUP(Table4[[#This Row],[ProductID]],Products!A:A,Products!E:E,"Not Found")</f>
        <v>248.57</v>
      </c>
      <c r="S3030">
        <f>_xlfn.XLOOKUP(Table4[[#This Row],[ProductID]],Products!A:A,Products!F:F, "Not Found")</f>
        <v>190.67</v>
      </c>
      <c r="T3030" t="str">
        <f>_xlfn.XLOOKUP(Table4[[#This Row],[CustomerID]],Customers!A:A,Customers!D:D, "Not Found")</f>
        <v>F</v>
      </c>
      <c r="U3030" s="6">
        <f>_xlfn.XLOOKUP(Table4[[#This Row],[CustomerID]],Customers!A:A,Customers!E:E, "Not Found")</f>
        <v>37570</v>
      </c>
      <c r="V3030">
        <f ca="1">DATEDIF(Table4[[#This Row],[CustomerBirthday]], TODAY(), "Y")</f>
        <v>23</v>
      </c>
      <c r="W3030" t="str" cm="1">
        <f t="array" aca="1" ref="W3030" ca="1">_xlfn.IFS(Table4[[#This Row],[Age]]&lt;25, "Under 25",Table4[[#This Row],[Age]]=34, "25-34", Table4[[#This Row],[Age]]&lt;=49, "35-49", Table4[[#This Row],[Age]]&lt;=64, "50-64", Table4[[#This Row],[Age]]&gt;=65, "65+")</f>
        <v>Under 25</v>
      </c>
      <c r="X3030" t="str">
        <f>_xlfn.XLOOKUP(Table4[[#This Row],[StoreID]],Stores!A:A,Stores!B:B, "Not found")</f>
        <v>MegaMart Peckmouth</v>
      </c>
      <c r="Y3030" t="str">
        <f>_xlfn.XLOOKUP(Table4[[#This Row],[StoreID]],Stores!A:A,Stores!C:C, "Not Found")</f>
        <v>Peckmouth</v>
      </c>
      <c r="Z3030" t="str">
        <f>_xlfn.XLOOKUP(Table4[[#This Row],[StoreID]],Stores!A:A,Stores!D:D, "Not Found")</f>
        <v>East</v>
      </c>
    </row>
    <row r="3031" spans="1:26">
      <c r="A3031" t="s">
        <v>3897</v>
      </c>
      <c r="B3031" s="1">
        <v>45259</v>
      </c>
      <c r="C3031" t="s">
        <v>432</v>
      </c>
      <c r="D3031" t="s">
        <v>822</v>
      </c>
      <c r="E3031" t="s">
        <v>831</v>
      </c>
      <c r="F3031">
        <v>4</v>
      </c>
      <c r="G3031">
        <v>0.1</v>
      </c>
      <c r="H3031" t="s">
        <v>868</v>
      </c>
      <c r="I3031" s="4">
        <f>Table4[[#This Row],[Quantity]]*Table4[[#This Row],[UnitPrice]]</f>
        <v>4865.4399999999996</v>
      </c>
      <c r="J3031" s="4">
        <f>Table4[[#This Row],[Gross Revenue]]*(1-Table4[[#This Row],[Discount]])</f>
        <v>4378.8959999999997</v>
      </c>
      <c r="K3031" s="4">
        <f>Table4[[#This Row],[Quantity]]*Table4[[#This Row],[CostPrice]]</f>
        <v>3179.2</v>
      </c>
      <c r="L3031" s="4">
        <f>Table4[[#This Row],[Net Revenue]]-Table4[[#This Row],[Total Cost]]</f>
        <v>1199.6959999999999</v>
      </c>
      <c r="M3031" t="str">
        <f>_xlfn.XLOOKUP(Table4[[#This Row],[ProductID]], Products!A:A,Products!B:B, "Not Found")</f>
        <v>Nor Bags</v>
      </c>
      <c r="N3031" t="str">
        <f>TEXT(Table4[[#This Row],[Date]], "mmm")</f>
        <v>Nov</v>
      </c>
      <c r="O3031" t="str">
        <f>TEXT(Table4[[#This Row],[Date]], "yyyy")</f>
        <v>2023</v>
      </c>
      <c r="P3031" t="str">
        <f>_xlfn.XLOOKUP(Table4[[#This Row],[ProductID]],Products!A:A,Products!C:C, "Not Found")</f>
        <v>Fashion</v>
      </c>
      <c r="Q3031" t="str">
        <f>_xlfn.XLOOKUP(Table4[[#This Row],[ProductID]],Products!A:A,Products!D:D,"Not Found")</f>
        <v>Bags</v>
      </c>
      <c r="R3031">
        <f>_xlfn.XLOOKUP(Table4[[#This Row],[ProductID]],Products!A:A,Products!E:E,"Not Found")</f>
        <v>1216.3599999999999</v>
      </c>
      <c r="S3031">
        <f>_xlfn.XLOOKUP(Table4[[#This Row],[ProductID]],Products!A:A,Products!F:F, "Not Found")</f>
        <v>794.8</v>
      </c>
      <c r="T3031" t="str">
        <f>_xlfn.XLOOKUP(Table4[[#This Row],[CustomerID]],Customers!A:A,Customers!D:D, "Not Found")</f>
        <v>M</v>
      </c>
      <c r="U3031" s="6">
        <f>_xlfn.XLOOKUP(Table4[[#This Row],[CustomerID]],Customers!A:A,Customers!E:E, "Not Found")</f>
        <v>20358</v>
      </c>
      <c r="V3031">
        <f ca="1">DATEDIF(Table4[[#This Row],[CustomerBirthday]], TODAY(), "Y")</f>
        <v>70</v>
      </c>
      <c r="W3031" t="str" cm="1">
        <f t="array" aca="1" ref="W3031" ca="1">_xlfn.IFS(Table4[[#This Row],[Age]]&lt;25, "Under 25",Table4[[#This Row],[Age]]=34, "25-34", Table4[[#This Row],[Age]]&lt;=49, "35-49", Table4[[#This Row],[Age]]&lt;=64, "50-64", Table4[[#This Row],[Age]]&gt;=65, "65+")</f>
        <v>65+</v>
      </c>
      <c r="X3031" t="str">
        <f>_xlfn.XLOOKUP(Table4[[#This Row],[StoreID]],Stores!A:A,Stores!B:B, "Not found")</f>
        <v>MegaMart Jimenezborough</v>
      </c>
      <c r="Y3031" t="str">
        <f>_xlfn.XLOOKUP(Table4[[#This Row],[StoreID]],Stores!A:A,Stores!C:C, "Not Found")</f>
        <v>Jimenezborough</v>
      </c>
      <c r="Z3031" t="str">
        <f>_xlfn.XLOOKUP(Table4[[#This Row],[StoreID]],Stores!A:A,Stores!D:D, "Not Found")</f>
        <v>South</v>
      </c>
    </row>
    <row r="3032" spans="1:26">
      <c r="A3032" t="s">
        <v>3898</v>
      </c>
      <c r="B3032" s="1">
        <v>45384</v>
      </c>
      <c r="C3032" t="s">
        <v>15</v>
      </c>
      <c r="D3032" t="s">
        <v>774</v>
      </c>
      <c r="E3032" t="s">
        <v>846</v>
      </c>
      <c r="F3032">
        <v>3</v>
      </c>
      <c r="G3032">
        <v>0.1</v>
      </c>
      <c r="H3032" t="s">
        <v>868</v>
      </c>
      <c r="I3032" s="4">
        <f>Table4[[#This Row],[Quantity]]*Table4[[#This Row],[UnitPrice]]</f>
        <v>4462.2300000000005</v>
      </c>
      <c r="J3032" s="4">
        <f>Table4[[#This Row],[Gross Revenue]]*(1-Table4[[#This Row],[Discount]])</f>
        <v>4016.0070000000005</v>
      </c>
      <c r="K3032" s="4">
        <f>Table4[[#This Row],[Quantity]]*Table4[[#This Row],[CostPrice]]</f>
        <v>2439.21</v>
      </c>
      <c r="L3032" s="4">
        <f>Table4[[#This Row],[Net Revenue]]-Table4[[#This Row],[Total Cost]]</f>
        <v>1576.7970000000005</v>
      </c>
      <c r="M3032" t="str">
        <f>_xlfn.XLOOKUP(Table4[[#This Row],[ProductID]], Products!A:A,Products!B:B, "Not Found")</f>
        <v>Him Smartphone</v>
      </c>
      <c r="N3032" t="str">
        <f>TEXT(Table4[[#This Row],[Date]], "mmm")</f>
        <v>Apr</v>
      </c>
      <c r="O3032" t="str">
        <f>TEXT(Table4[[#This Row],[Date]], "yyyy")</f>
        <v>2024</v>
      </c>
      <c r="P3032" t="str">
        <f>_xlfn.XLOOKUP(Table4[[#This Row],[ProductID]],Products!A:A,Products!C:C, "Not Found")</f>
        <v>Electronics</v>
      </c>
      <c r="Q3032" t="str">
        <f>_xlfn.XLOOKUP(Table4[[#This Row],[ProductID]],Products!A:A,Products!D:D,"Not Found")</f>
        <v>Smartphone</v>
      </c>
      <c r="R3032">
        <f>_xlfn.XLOOKUP(Table4[[#This Row],[ProductID]],Products!A:A,Products!E:E,"Not Found")</f>
        <v>1487.41</v>
      </c>
      <c r="S3032">
        <f>_xlfn.XLOOKUP(Table4[[#This Row],[ProductID]],Products!A:A,Products!F:F, "Not Found")</f>
        <v>813.07</v>
      </c>
      <c r="T3032" t="str">
        <f>_xlfn.XLOOKUP(Table4[[#This Row],[CustomerID]],Customers!A:A,Customers!D:D, "Not Found")</f>
        <v>F</v>
      </c>
      <c r="U3032" s="6">
        <f>_xlfn.XLOOKUP(Table4[[#This Row],[CustomerID]],Customers!A:A,Customers!E:E, "Not Found")</f>
        <v>38461</v>
      </c>
      <c r="V3032">
        <f ca="1">DATEDIF(Table4[[#This Row],[CustomerBirthday]], TODAY(), "Y")</f>
        <v>21</v>
      </c>
      <c r="W3032" t="str" cm="1">
        <f t="array" aca="1" ref="W3032" ca="1">_xlfn.IFS(Table4[[#This Row],[Age]]&lt;25, "Under 25",Table4[[#This Row],[Age]]=34, "25-34", Table4[[#This Row],[Age]]&lt;=49, "35-49", Table4[[#This Row],[Age]]&lt;=64, "50-64", Table4[[#This Row],[Age]]&gt;=65, "65+")</f>
        <v>Under 25</v>
      </c>
      <c r="X3032" t="str">
        <f>_xlfn.XLOOKUP(Table4[[#This Row],[StoreID]],Stores!A:A,Stores!B:B, "Not found")</f>
        <v>MegaMart Johnmouth</v>
      </c>
      <c r="Y3032" t="str">
        <f>_xlfn.XLOOKUP(Table4[[#This Row],[StoreID]],Stores!A:A,Stores!C:C, "Not Found")</f>
        <v>Johnmouth</v>
      </c>
      <c r="Z3032" t="str">
        <f>_xlfn.XLOOKUP(Table4[[#This Row],[StoreID]],Stores!A:A,Stores!D:D, "Not Found")</f>
        <v>East</v>
      </c>
    </row>
    <row r="3033" spans="1:26">
      <c r="A3033" t="s">
        <v>3899</v>
      </c>
      <c r="B3033" s="1">
        <v>45455</v>
      </c>
      <c r="C3033" t="s">
        <v>362</v>
      </c>
      <c r="D3033" t="s">
        <v>759</v>
      </c>
      <c r="E3033" t="s">
        <v>835</v>
      </c>
      <c r="F3033">
        <v>3</v>
      </c>
      <c r="G3033">
        <v>0.15</v>
      </c>
      <c r="H3033" t="s">
        <v>868</v>
      </c>
      <c r="I3033" s="4">
        <f>Table4[[#This Row],[Quantity]]*Table4[[#This Row],[UnitPrice]]</f>
        <v>3239.67</v>
      </c>
      <c r="J3033" s="4">
        <f>Table4[[#This Row],[Gross Revenue]]*(1-Table4[[#This Row],[Discount]])</f>
        <v>2753.7195000000002</v>
      </c>
      <c r="K3033" s="4">
        <f>Table4[[#This Row],[Quantity]]*Table4[[#This Row],[CostPrice]]</f>
        <v>2111.4900000000002</v>
      </c>
      <c r="L3033" s="4">
        <f>Table4[[#This Row],[Net Revenue]]-Table4[[#This Row],[Total Cost]]</f>
        <v>642.22949999999992</v>
      </c>
      <c r="M3033" t="str">
        <f>_xlfn.XLOOKUP(Table4[[#This Row],[ProductID]], Products!A:A,Products!B:B, "Not Found")</f>
        <v>Democratic Smartphone</v>
      </c>
      <c r="N3033" t="str">
        <f>TEXT(Table4[[#This Row],[Date]], "mmm")</f>
        <v>Jun</v>
      </c>
      <c r="O3033" t="str">
        <f>TEXT(Table4[[#This Row],[Date]], "yyyy")</f>
        <v>2024</v>
      </c>
      <c r="P3033" t="str">
        <f>_xlfn.XLOOKUP(Table4[[#This Row],[ProductID]],Products!A:A,Products!C:C, "Not Found")</f>
        <v>Electronics</v>
      </c>
      <c r="Q3033" t="str">
        <f>_xlfn.XLOOKUP(Table4[[#This Row],[ProductID]],Products!A:A,Products!D:D,"Not Found")</f>
        <v>Smartphone</v>
      </c>
      <c r="R3033">
        <f>_xlfn.XLOOKUP(Table4[[#This Row],[ProductID]],Products!A:A,Products!E:E,"Not Found")</f>
        <v>1079.8900000000001</v>
      </c>
      <c r="S3033">
        <f>_xlfn.XLOOKUP(Table4[[#This Row],[ProductID]],Products!A:A,Products!F:F, "Not Found")</f>
        <v>703.83</v>
      </c>
      <c r="T3033" t="str">
        <f>_xlfn.XLOOKUP(Table4[[#This Row],[CustomerID]],Customers!A:A,Customers!D:D, "Not Found")</f>
        <v>M</v>
      </c>
      <c r="U3033" s="6">
        <f>_xlfn.XLOOKUP(Table4[[#This Row],[CustomerID]],Customers!A:A,Customers!E:E, "Not Found")</f>
        <v>32514</v>
      </c>
      <c r="V3033">
        <f ca="1">DATEDIF(Table4[[#This Row],[CustomerBirthday]], TODAY(), "Y")</f>
        <v>37</v>
      </c>
      <c r="W3033" t="str" cm="1">
        <f t="array" aca="1" ref="W3033" ca="1">_xlfn.IFS(Table4[[#This Row],[Age]]&lt;25, "Under 25",Table4[[#This Row],[Age]]=34, "25-34", Table4[[#This Row],[Age]]&lt;=49, "35-49", Table4[[#This Row],[Age]]&lt;=64, "50-64", Table4[[#This Row],[Age]]&gt;=65, "65+")</f>
        <v>35-49</v>
      </c>
      <c r="X3033" t="str">
        <f>_xlfn.XLOOKUP(Table4[[#This Row],[StoreID]],Stores!A:A,Stores!B:B, "Not found")</f>
        <v>MegaMart Peckmouth</v>
      </c>
      <c r="Y3033" t="str">
        <f>_xlfn.XLOOKUP(Table4[[#This Row],[StoreID]],Stores!A:A,Stores!C:C, "Not Found")</f>
        <v>Peckmouth</v>
      </c>
      <c r="Z3033" t="str">
        <f>_xlfn.XLOOKUP(Table4[[#This Row],[StoreID]],Stores!A:A,Stores!D:D, "Not Found")</f>
        <v>East</v>
      </c>
    </row>
    <row r="3034" spans="1:26">
      <c r="A3034" t="s">
        <v>3900</v>
      </c>
      <c r="B3034" s="1">
        <v>45841</v>
      </c>
      <c r="C3034" t="s">
        <v>582</v>
      </c>
      <c r="D3034" t="s">
        <v>806</v>
      </c>
      <c r="E3034" t="s">
        <v>846</v>
      </c>
      <c r="F3034">
        <v>5</v>
      </c>
      <c r="G3034">
        <v>0</v>
      </c>
      <c r="H3034" t="s">
        <v>868</v>
      </c>
      <c r="I3034" s="4">
        <f>Table4[[#This Row],[Quantity]]*Table4[[#This Row],[UnitPrice]]</f>
        <v>8728.0499999999993</v>
      </c>
      <c r="J3034" s="4">
        <f>Table4[[#This Row],[Gross Revenue]]*(1-Table4[[#This Row],[Discount]])</f>
        <v>8728.0499999999993</v>
      </c>
      <c r="K3034" s="4">
        <f>Table4[[#This Row],[Quantity]]*Table4[[#This Row],[CostPrice]]</f>
        <v>6612.2000000000007</v>
      </c>
      <c r="L3034" s="4">
        <f>Table4[[#This Row],[Net Revenue]]-Table4[[#This Row],[Total Cost]]</f>
        <v>2115.8499999999985</v>
      </c>
      <c r="M3034" t="str">
        <f>_xlfn.XLOOKUP(Table4[[#This Row],[ProductID]], Products!A:A,Products!B:B, "Not Found")</f>
        <v>Piece Headphones</v>
      </c>
      <c r="N3034" t="str">
        <f>TEXT(Table4[[#This Row],[Date]], "mmm")</f>
        <v>Jul</v>
      </c>
      <c r="O3034" t="str">
        <f>TEXT(Table4[[#This Row],[Date]], "yyyy")</f>
        <v>2025</v>
      </c>
      <c r="P3034" t="str">
        <f>_xlfn.XLOOKUP(Table4[[#This Row],[ProductID]],Products!A:A,Products!C:C, "Not Found")</f>
        <v>Electronics</v>
      </c>
      <c r="Q3034" t="str">
        <f>_xlfn.XLOOKUP(Table4[[#This Row],[ProductID]],Products!A:A,Products!D:D,"Not Found")</f>
        <v>Headphones</v>
      </c>
      <c r="R3034">
        <f>_xlfn.XLOOKUP(Table4[[#This Row],[ProductID]],Products!A:A,Products!E:E,"Not Found")</f>
        <v>1745.61</v>
      </c>
      <c r="S3034">
        <f>_xlfn.XLOOKUP(Table4[[#This Row],[ProductID]],Products!A:A,Products!F:F, "Not Found")</f>
        <v>1322.44</v>
      </c>
      <c r="T3034" t="str">
        <f>_xlfn.XLOOKUP(Table4[[#This Row],[CustomerID]],Customers!A:A,Customers!D:D, "Not Found")</f>
        <v>F</v>
      </c>
      <c r="U3034" s="6">
        <f>_xlfn.XLOOKUP(Table4[[#This Row],[CustomerID]],Customers!A:A,Customers!E:E, "Not Found")</f>
        <v>31328</v>
      </c>
      <c r="V3034">
        <f ca="1">DATEDIF(Table4[[#This Row],[CustomerBirthday]], TODAY(), "Y")</f>
        <v>40</v>
      </c>
      <c r="W3034" t="str" cm="1">
        <f t="array" aca="1" ref="W3034" ca="1">_xlfn.IFS(Table4[[#This Row],[Age]]&lt;25, "Under 25",Table4[[#This Row],[Age]]=34, "25-34", Table4[[#This Row],[Age]]&lt;=49, "35-49", Table4[[#This Row],[Age]]&lt;=64, "50-64", Table4[[#This Row],[Age]]&gt;=65, "65+")</f>
        <v>35-49</v>
      </c>
      <c r="X3034" t="str">
        <f>_xlfn.XLOOKUP(Table4[[#This Row],[StoreID]],Stores!A:A,Stores!B:B, "Not found")</f>
        <v>MegaMart Johnmouth</v>
      </c>
      <c r="Y3034" t="str">
        <f>_xlfn.XLOOKUP(Table4[[#This Row],[StoreID]],Stores!A:A,Stores!C:C, "Not Found")</f>
        <v>Johnmouth</v>
      </c>
      <c r="Z3034" t="str">
        <f>_xlfn.XLOOKUP(Table4[[#This Row],[StoreID]],Stores!A:A,Stores!D:D, "Not Found")</f>
        <v>East</v>
      </c>
    </row>
    <row r="3035" spans="1:26">
      <c r="A3035" t="s">
        <v>3901</v>
      </c>
      <c r="B3035" s="1">
        <v>45211</v>
      </c>
      <c r="C3035" t="s">
        <v>40</v>
      </c>
      <c r="D3035" t="s">
        <v>772</v>
      </c>
      <c r="E3035" t="s">
        <v>842</v>
      </c>
      <c r="F3035">
        <v>3</v>
      </c>
      <c r="G3035">
        <v>0.1</v>
      </c>
      <c r="H3035" t="s">
        <v>875</v>
      </c>
      <c r="I3035" s="4">
        <f>Table4[[#This Row],[Quantity]]*Table4[[#This Row],[UnitPrice]]</f>
        <v>5635.41</v>
      </c>
      <c r="J3035" s="4">
        <f>Table4[[#This Row],[Gross Revenue]]*(1-Table4[[#This Row],[Discount]])</f>
        <v>5071.8689999999997</v>
      </c>
      <c r="K3035" s="4">
        <f>Table4[[#This Row],[Quantity]]*Table4[[#This Row],[CostPrice]]</f>
        <v>3044.73</v>
      </c>
      <c r="L3035" s="4">
        <f>Table4[[#This Row],[Net Revenue]]-Table4[[#This Row],[Total Cost]]</f>
        <v>2027.1389999999997</v>
      </c>
      <c r="M3035" t="str">
        <f>_xlfn.XLOOKUP(Table4[[#This Row],[ProductID]], Products!A:A,Products!B:B, "Not Found")</f>
        <v>And Footwear</v>
      </c>
      <c r="N3035" t="str">
        <f>TEXT(Table4[[#This Row],[Date]], "mmm")</f>
        <v>Oct</v>
      </c>
      <c r="O3035" t="str">
        <f>TEXT(Table4[[#This Row],[Date]], "yyyy")</f>
        <v>2023</v>
      </c>
      <c r="P3035" t="str">
        <f>_xlfn.XLOOKUP(Table4[[#This Row],[ProductID]],Products!A:A,Products!C:C, "Not Found")</f>
        <v>Fashion</v>
      </c>
      <c r="Q3035" t="str">
        <f>_xlfn.XLOOKUP(Table4[[#This Row],[ProductID]],Products!A:A,Products!D:D,"Not Found")</f>
        <v>Footwear</v>
      </c>
      <c r="R3035">
        <f>_xlfn.XLOOKUP(Table4[[#This Row],[ProductID]],Products!A:A,Products!E:E,"Not Found")</f>
        <v>1878.47</v>
      </c>
      <c r="S3035">
        <f>_xlfn.XLOOKUP(Table4[[#This Row],[ProductID]],Products!A:A,Products!F:F, "Not Found")</f>
        <v>1014.91</v>
      </c>
      <c r="T3035" t="str">
        <f>_xlfn.XLOOKUP(Table4[[#This Row],[CustomerID]],Customers!A:A,Customers!D:D, "Not Found")</f>
        <v>F</v>
      </c>
      <c r="U3035" s="6">
        <f>_xlfn.XLOOKUP(Table4[[#This Row],[CustomerID]],Customers!A:A,Customers!E:E, "Not Found")</f>
        <v>38214</v>
      </c>
      <c r="V3035">
        <f ca="1">DATEDIF(Table4[[#This Row],[CustomerBirthday]], TODAY(), "Y")</f>
        <v>21</v>
      </c>
      <c r="W3035" t="str" cm="1">
        <f t="array" aca="1" ref="W3035" ca="1">_xlfn.IFS(Table4[[#This Row],[Age]]&lt;25, "Under 25",Table4[[#This Row],[Age]]=34, "25-34", Table4[[#This Row],[Age]]&lt;=49, "35-49", Table4[[#This Row],[Age]]&lt;=64, "50-64", Table4[[#This Row],[Age]]&gt;=65, "65+")</f>
        <v>Under 25</v>
      </c>
      <c r="X3035" t="str">
        <f>_xlfn.XLOOKUP(Table4[[#This Row],[StoreID]],Stores!A:A,Stores!B:B, "Not found")</f>
        <v>MegaMart Brianahaven</v>
      </c>
      <c r="Y3035" t="str">
        <f>_xlfn.XLOOKUP(Table4[[#This Row],[StoreID]],Stores!A:A,Stores!C:C, "Not Found")</f>
        <v>Brianahaven</v>
      </c>
      <c r="Z3035" t="str">
        <f>_xlfn.XLOOKUP(Table4[[#This Row],[StoreID]],Stores!A:A,Stores!D:D, "Not Found")</f>
        <v>North</v>
      </c>
    </row>
    <row r="3036" spans="1:26">
      <c r="A3036" t="s">
        <v>3902</v>
      </c>
      <c r="B3036" s="1">
        <v>45672</v>
      </c>
      <c r="C3036" t="s">
        <v>250</v>
      </c>
      <c r="D3036" t="s">
        <v>784</v>
      </c>
      <c r="E3036" t="s">
        <v>842</v>
      </c>
      <c r="F3036">
        <v>4</v>
      </c>
      <c r="G3036">
        <v>0</v>
      </c>
      <c r="H3036" t="s">
        <v>868</v>
      </c>
      <c r="I3036" s="4">
        <f>Table4[[#This Row],[Quantity]]*Table4[[#This Row],[UnitPrice]]</f>
        <v>5940.2</v>
      </c>
      <c r="J3036" s="4">
        <f>Table4[[#This Row],[Gross Revenue]]*(1-Table4[[#This Row],[Discount]])</f>
        <v>5940.2</v>
      </c>
      <c r="K3036" s="4">
        <f>Table4[[#This Row],[Quantity]]*Table4[[#This Row],[CostPrice]]</f>
        <v>3953.24</v>
      </c>
      <c r="L3036" s="4">
        <f>Table4[[#This Row],[Net Revenue]]-Table4[[#This Row],[Total Cost]]</f>
        <v>1986.96</v>
      </c>
      <c r="M3036" t="str">
        <f>_xlfn.XLOOKUP(Table4[[#This Row],[ProductID]], Products!A:A,Products!B:B, "Not Found")</f>
        <v>Road Clothing</v>
      </c>
      <c r="N3036" t="str">
        <f>TEXT(Table4[[#This Row],[Date]], "mmm")</f>
        <v>Jan</v>
      </c>
      <c r="O3036" t="str">
        <f>TEXT(Table4[[#This Row],[Date]], "yyyy")</f>
        <v>2025</v>
      </c>
      <c r="P3036" t="str">
        <f>_xlfn.XLOOKUP(Table4[[#This Row],[ProductID]],Products!A:A,Products!C:C, "Not Found")</f>
        <v>Fashion</v>
      </c>
      <c r="Q3036" t="str">
        <f>_xlfn.XLOOKUP(Table4[[#This Row],[ProductID]],Products!A:A,Products!D:D,"Not Found")</f>
        <v>Clothing</v>
      </c>
      <c r="R3036">
        <f>_xlfn.XLOOKUP(Table4[[#This Row],[ProductID]],Products!A:A,Products!E:E,"Not Found")</f>
        <v>1485.05</v>
      </c>
      <c r="S3036">
        <f>_xlfn.XLOOKUP(Table4[[#This Row],[ProductID]],Products!A:A,Products!F:F, "Not Found")</f>
        <v>988.31</v>
      </c>
      <c r="T3036" t="str">
        <f>_xlfn.XLOOKUP(Table4[[#This Row],[CustomerID]],Customers!A:A,Customers!D:D, "Not Found")</f>
        <v>F</v>
      </c>
      <c r="U3036" s="6">
        <f>_xlfn.XLOOKUP(Table4[[#This Row],[CustomerID]],Customers!A:A,Customers!E:E, "Not Found")</f>
        <v>31304</v>
      </c>
      <c r="V3036">
        <f ca="1">DATEDIF(Table4[[#This Row],[CustomerBirthday]], TODAY(), "Y")</f>
        <v>40</v>
      </c>
      <c r="W3036" t="str" cm="1">
        <f t="array" aca="1" ref="W3036" ca="1">_xlfn.IFS(Table4[[#This Row],[Age]]&lt;25, "Under 25",Table4[[#This Row],[Age]]=34, "25-34", Table4[[#This Row],[Age]]&lt;=49, "35-49", Table4[[#This Row],[Age]]&lt;=64, "50-64", Table4[[#This Row],[Age]]&gt;=65, "65+")</f>
        <v>35-49</v>
      </c>
      <c r="X3036" t="str">
        <f>_xlfn.XLOOKUP(Table4[[#This Row],[StoreID]],Stores!A:A,Stores!B:B, "Not found")</f>
        <v>MegaMart Brianahaven</v>
      </c>
      <c r="Y3036" t="str">
        <f>_xlfn.XLOOKUP(Table4[[#This Row],[StoreID]],Stores!A:A,Stores!C:C, "Not Found")</f>
        <v>Brianahaven</v>
      </c>
      <c r="Z3036" t="str">
        <f>_xlfn.XLOOKUP(Table4[[#This Row],[StoreID]],Stores!A:A,Stores!D:D, "Not Found")</f>
        <v>North</v>
      </c>
    </row>
    <row r="3037" spans="1:26">
      <c r="A3037" t="s">
        <v>3903</v>
      </c>
      <c r="B3037" s="1">
        <v>45870</v>
      </c>
      <c r="C3037" t="s">
        <v>627</v>
      </c>
      <c r="D3037" t="s">
        <v>745</v>
      </c>
      <c r="E3037" t="s">
        <v>846</v>
      </c>
      <c r="F3037">
        <v>5</v>
      </c>
      <c r="G3037">
        <v>0.1</v>
      </c>
      <c r="H3037" t="s">
        <v>868</v>
      </c>
      <c r="I3037" s="4">
        <f>Table4[[#This Row],[Quantity]]*Table4[[#This Row],[UnitPrice]]</f>
        <v>5965.45</v>
      </c>
      <c r="J3037" s="4">
        <f>Table4[[#This Row],[Gross Revenue]]*(1-Table4[[#This Row],[Discount]])</f>
        <v>5368.9049999999997</v>
      </c>
      <c r="K3037" s="4">
        <f>Table4[[#This Row],[Quantity]]*Table4[[#This Row],[CostPrice]]</f>
        <v>4091.2</v>
      </c>
      <c r="L3037" s="4">
        <f>Table4[[#This Row],[Net Revenue]]-Table4[[#This Row],[Total Cost]]</f>
        <v>1277.7049999999999</v>
      </c>
      <c r="M3037" t="str">
        <f>_xlfn.XLOOKUP(Table4[[#This Row],[ProductID]], Products!A:A,Products!B:B, "Not Found")</f>
        <v>Above Camera</v>
      </c>
      <c r="N3037" t="str">
        <f>TEXT(Table4[[#This Row],[Date]], "mmm")</f>
        <v>Aug</v>
      </c>
      <c r="O3037" t="str">
        <f>TEXT(Table4[[#This Row],[Date]], "yyyy")</f>
        <v>2025</v>
      </c>
      <c r="P3037" t="str">
        <f>_xlfn.XLOOKUP(Table4[[#This Row],[ProductID]],Products!A:A,Products!C:C, "Not Found")</f>
        <v>Electronics</v>
      </c>
      <c r="Q3037" t="str">
        <f>_xlfn.XLOOKUP(Table4[[#This Row],[ProductID]],Products!A:A,Products!D:D,"Not Found")</f>
        <v>Camera</v>
      </c>
      <c r="R3037">
        <f>_xlfn.XLOOKUP(Table4[[#This Row],[ProductID]],Products!A:A,Products!E:E,"Not Found")</f>
        <v>1193.0899999999999</v>
      </c>
      <c r="S3037">
        <f>_xlfn.XLOOKUP(Table4[[#This Row],[ProductID]],Products!A:A,Products!F:F, "Not Found")</f>
        <v>818.24</v>
      </c>
      <c r="T3037" t="str">
        <f>_xlfn.XLOOKUP(Table4[[#This Row],[CustomerID]],Customers!A:A,Customers!D:D, "Not Found")</f>
        <v>F</v>
      </c>
      <c r="U3037" s="6">
        <f>_xlfn.XLOOKUP(Table4[[#This Row],[CustomerID]],Customers!A:A,Customers!E:E, "Not Found")</f>
        <v>31052</v>
      </c>
      <c r="V3037">
        <f ca="1">DATEDIF(Table4[[#This Row],[CustomerBirthday]], TODAY(), "Y")</f>
        <v>41</v>
      </c>
      <c r="W3037" t="str" cm="1">
        <f t="array" aca="1" ref="W3037" ca="1">_xlfn.IFS(Table4[[#This Row],[Age]]&lt;25, "Under 25",Table4[[#This Row],[Age]]=34, "25-34", Table4[[#This Row],[Age]]&lt;=49, "35-49", Table4[[#This Row],[Age]]&lt;=64, "50-64", Table4[[#This Row],[Age]]&gt;=65, "65+")</f>
        <v>35-49</v>
      </c>
      <c r="X3037" t="str">
        <f>_xlfn.XLOOKUP(Table4[[#This Row],[StoreID]],Stores!A:A,Stores!B:B, "Not found")</f>
        <v>MegaMart Johnmouth</v>
      </c>
      <c r="Y3037" t="str">
        <f>_xlfn.XLOOKUP(Table4[[#This Row],[StoreID]],Stores!A:A,Stores!C:C, "Not Found")</f>
        <v>Johnmouth</v>
      </c>
      <c r="Z3037" t="str">
        <f>_xlfn.XLOOKUP(Table4[[#This Row],[StoreID]],Stores!A:A,Stores!D:D, "Not Found")</f>
        <v>East</v>
      </c>
    </row>
    <row r="3038" spans="1:26">
      <c r="A3038" t="s">
        <v>3904</v>
      </c>
      <c r="B3038" s="1">
        <v>45245</v>
      </c>
      <c r="C3038" t="s">
        <v>32</v>
      </c>
      <c r="D3038" t="s">
        <v>816</v>
      </c>
      <c r="E3038" t="s">
        <v>842</v>
      </c>
      <c r="F3038">
        <v>1</v>
      </c>
      <c r="G3038">
        <v>0.15</v>
      </c>
      <c r="H3038" t="s">
        <v>875</v>
      </c>
      <c r="I3038" s="4">
        <f>Table4[[#This Row],[Quantity]]*Table4[[#This Row],[UnitPrice]]</f>
        <v>1879.08</v>
      </c>
      <c r="J3038" s="4">
        <f>Table4[[#This Row],[Gross Revenue]]*(1-Table4[[#This Row],[Discount]])</f>
        <v>1597.2179999999998</v>
      </c>
      <c r="K3038" s="4">
        <f>Table4[[#This Row],[Quantity]]*Table4[[#This Row],[CostPrice]]</f>
        <v>1004.56</v>
      </c>
      <c r="L3038" s="4">
        <f>Table4[[#This Row],[Net Revenue]]-Table4[[#This Row],[Total Cost]]</f>
        <v>592.6579999999999</v>
      </c>
      <c r="M3038" t="str">
        <f>_xlfn.XLOOKUP(Table4[[#This Row],[ProductID]], Products!A:A,Products!B:B, "Not Found")</f>
        <v>Set Dairy</v>
      </c>
      <c r="N3038" t="str">
        <f>TEXT(Table4[[#This Row],[Date]], "mmm")</f>
        <v>Nov</v>
      </c>
      <c r="O3038" t="str">
        <f>TEXT(Table4[[#This Row],[Date]], "yyyy")</f>
        <v>2023</v>
      </c>
      <c r="P3038" t="str">
        <f>_xlfn.XLOOKUP(Table4[[#This Row],[ProductID]],Products!A:A,Products!C:C, "Not Found")</f>
        <v>Groceries</v>
      </c>
      <c r="Q3038" t="str">
        <f>_xlfn.XLOOKUP(Table4[[#This Row],[ProductID]],Products!A:A,Products!D:D,"Not Found")</f>
        <v>Dairy</v>
      </c>
      <c r="R3038">
        <f>_xlfn.XLOOKUP(Table4[[#This Row],[ProductID]],Products!A:A,Products!E:E,"Not Found")</f>
        <v>1879.08</v>
      </c>
      <c r="S3038">
        <f>_xlfn.XLOOKUP(Table4[[#This Row],[ProductID]],Products!A:A,Products!F:F, "Not Found")</f>
        <v>1004.56</v>
      </c>
      <c r="T3038" t="str">
        <f>_xlfn.XLOOKUP(Table4[[#This Row],[CustomerID]],Customers!A:A,Customers!D:D, "Not Found")</f>
        <v>M</v>
      </c>
      <c r="U3038" s="6">
        <f>_xlfn.XLOOKUP(Table4[[#This Row],[CustomerID]],Customers!A:A,Customers!E:E, "Not Found")</f>
        <v>31058</v>
      </c>
      <c r="V3038">
        <f ca="1">DATEDIF(Table4[[#This Row],[CustomerBirthday]], TODAY(), "Y")</f>
        <v>41</v>
      </c>
      <c r="W3038" t="str" cm="1">
        <f t="array" aca="1" ref="W3038" ca="1">_xlfn.IFS(Table4[[#This Row],[Age]]&lt;25, "Under 25",Table4[[#This Row],[Age]]=34, "25-34", Table4[[#This Row],[Age]]&lt;=49, "35-49", Table4[[#This Row],[Age]]&lt;=64, "50-64", Table4[[#This Row],[Age]]&gt;=65, "65+")</f>
        <v>35-49</v>
      </c>
      <c r="X3038" t="str">
        <f>_xlfn.XLOOKUP(Table4[[#This Row],[StoreID]],Stores!A:A,Stores!B:B, "Not found")</f>
        <v>MegaMart Brianahaven</v>
      </c>
      <c r="Y3038" t="str">
        <f>_xlfn.XLOOKUP(Table4[[#This Row],[StoreID]],Stores!A:A,Stores!C:C, "Not Found")</f>
        <v>Brianahaven</v>
      </c>
      <c r="Z3038" t="str">
        <f>_xlfn.XLOOKUP(Table4[[#This Row],[StoreID]],Stores!A:A,Stores!D:D, "Not Found")</f>
        <v>North</v>
      </c>
    </row>
    <row r="3039" spans="1:26">
      <c r="A3039" t="s">
        <v>3905</v>
      </c>
      <c r="B3039" s="1">
        <v>45865</v>
      </c>
      <c r="C3039" t="s">
        <v>452</v>
      </c>
      <c r="D3039" t="s">
        <v>728</v>
      </c>
      <c r="E3039" t="s">
        <v>839</v>
      </c>
      <c r="F3039">
        <v>5</v>
      </c>
      <c r="G3039">
        <v>0</v>
      </c>
      <c r="H3039" t="s">
        <v>875</v>
      </c>
      <c r="I3039" s="4">
        <f>Table4[[#This Row],[Quantity]]*Table4[[#This Row],[UnitPrice]]</f>
        <v>1590.25</v>
      </c>
      <c r="J3039" s="4">
        <f>Table4[[#This Row],[Gross Revenue]]*(1-Table4[[#This Row],[Discount]])</f>
        <v>1590.25</v>
      </c>
      <c r="K3039" s="4">
        <f>Table4[[#This Row],[Quantity]]*Table4[[#This Row],[CostPrice]]</f>
        <v>936.7</v>
      </c>
      <c r="L3039" s="4">
        <f>Table4[[#This Row],[Net Revenue]]-Table4[[#This Row],[Total Cost]]</f>
        <v>653.54999999999995</v>
      </c>
      <c r="M3039" t="str">
        <f>_xlfn.XLOOKUP(Table4[[#This Row],[ProductID]], Products!A:A,Products!B:B, "Not Found")</f>
        <v>Company Fruits</v>
      </c>
      <c r="N3039" t="str">
        <f>TEXT(Table4[[#This Row],[Date]], "mmm")</f>
        <v>Jul</v>
      </c>
      <c r="O3039" t="str">
        <f>TEXT(Table4[[#This Row],[Date]], "yyyy")</f>
        <v>2025</v>
      </c>
      <c r="P3039" t="str">
        <f>_xlfn.XLOOKUP(Table4[[#This Row],[ProductID]],Products!A:A,Products!C:C, "Not Found")</f>
        <v>Groceries</v>
      </c>
      <c r="Q3039" t="str">
        <f>_xlfn.XLOOKUP(Table4[[#This Row],[ProductID]],Products!A:A,Products!D:D,"Not Found")</f>
        <v>Fruits</v>
      </c>
      <c r="R3039">
        <f>_xlfn.XLOOKUP(Table4[[#This Row],[ProductID]],Products!A:A,Products!E:E,"Not Found")</f>
        <v>318.05</v>
      </c>
      <c r="S3039">
        <f>_xlfn.XLOOKUP(Table4[[#This Row],[ProductID]],Products!A:A,Products!F:F, "Not Found")</f>
        <v>187.34</v>
      </c>
      <c r="T3039" t="str">
        <f>_xlfn.XLOOKUP(Table4[[#This Row],[CustomerID]],Customers!A:A,Customers!D:D, "Not Found")</f>
        <v>M</v>
      </c>
      <c r="U3039" s="6">
        <f>_xlfn.XLOOKUP(Table4[[#This Row],[CustomerID]],Customers!A:A,Customers!E:E, "Not Found")</f>
        <v>22556</v>
      </c>
      <c r="V3039">
        <f ca="1">DATEDIF(Table4[[#This Row],[CustomerBirthday]], TODAY(), "Y")</f>
        <v>64</v>
      </c>
      <c r="W3039" t="str" cm="1">
        <f t="array" aca="1" ref="W3039" ca="1">_xlfn.IFS(Table4[[#This Row],[Age]]&lt;25, "Under 25",Table4[[#This Row],[Age]]=34, "25-34", Table4[[#This Row],[Age]]&lt;=49, "35-49", Table4[[#This Row],[Age]]&lt;=64, "50-64", Table4[[#This Row],[Age]]&gt;=65, "65+")</f>
        <v>50-64</v>
      </c>
      <c r="X3039" t="str">
        <f>_xlfn.XLOOKUP(Table4[[#This Row],[StoreID]],Stores!A:A,Stores!B:B, "Not found")</f>
        <v>MegaMart New Michele</v>
      </c>
      <c r="Y3039" t="str">
        <f>_xlfn.XLOOKUP(Table4[[#This Row],[StoreID]],Stores!A:A,Stores!C:C, "Not Found")</f>
        <v>New Michele</v>
      </c>
      <c r="Z3039" t="str">
        <f>_xlfn.XLOOKUP(Table4[[#This Row],[StoreID]],Stores!A:A,Stores!D:D, "Not Found")</f>
        <v>West</v>
      </c>
    </row>
    <row r="3040" spans="1:26">
      <c r="A3040" t="s">
        <v>3906</v>
      </c>
      <c r="B3040" s="1">
        <v>45554</v>
      </c>
      <c r="C3040" t="s">
        <v>241</v>
      </c>
      <c r="D3040" t="s">
        <v>732</v>
      </c>
      <c r="E3040" t="s">
        <v>831</v>
      </c>
      <c r="F3040">
        <v>4</v>
      </c>
      <c r="G3040">
        <v>0.15</v>
      </c>
      <c r="H3040" t="s">
        <v>865</v>
      </c>
      <c r="I3040" s="4">
        <f>Table4[[#This Row],[Quantity]]*Table4[[#This Row],[UnitPrice]]</f>
        <v>5896.48</v>
      </c>
      <c r="J3040" s="4">
        <f>Table4[[#This Row],[Gross Revenue]]*(1-Table4[[#This Row],[Discount]])</f>
        <v>5012.0079999999998</v>
      </c>
      <c r="K3040" s="4">
        <f>Table4[[#This Row],[Quantity]]*Table4[[#This Row],[CostPrice]]</f>
        <v>3056.08</v>
      </c>
      <c r="L3040" s="4">
        <f>Table4[[#This Row],[Net Revenue]]-Table4[[#This Row],[Total Cost]]</f>
        <v>1955.9279999999999</v>
      </c>
      <c r="M3040" t="str">
        <f>_xlfn.XLOOKUP(Table4[[#This Row],[ProductID]], Products!A:A,Products!B:B, "Not Found")</f>
        <v>Understand Camera</v>
      </c>
      <c r="N3040" t="str">
        <f>TEXT(Table4[[#This Row],[Date]], "mmm")</f>
        <v>Sep</v>
      </c>
      <c r="O3040" t="str">
        <f>TEXT(Table4[[#This Row],[Date]], "yyyy")</f>
        <v>2024</v>
      </c>
      <c r="P3040" t="str">
        <f>_xlfn.XLOOKUP(Table4[[#This Row],[ProductID]],Products!A:A,Products!C:C, "Not Found")</f>
        <v>Electronics</v>
      </c>
      <c r="Q3040" t="str">
        <f>_xlfn.XLOOKUP(Table4[[#This Row],[ProductID]],Products!A:A,Products!D:D,"Not Found")</f>
        <v>Camera</v>
      </c>
      <c r="R3040">
        <f>_xlfn.XLOOKUP(Table4[[#This Row],[ProductID]],Products!A:A,Products!E:E,"Not Found")</f>
        <v>1474.12</v>
      </c>
      <c r="S3040">
        <f>_xlfn.XLOOKUP(Table4[[#This Row],[ProductID]],Products!A:A,Products!F:F, "Not Found")</f>
        <v>764.02</v>
      </c>
      <c r="T3040" t="str">
        <f>_xlfn.XLOOKUP(Table4[[#This Row],[CustomerID]],Customers!A:A,Customers!D:D, "Not Found")</f>
        <v>M</v>
      </c>
      <c r="U3040" s="6">
        <f>_xlfn.XLOOKUP(Table4[[#This Row],[CustomerID]],Customers!A:A,Customers!E:E, "Not Found")</f>
        <v>26671</v>
      </c>
      <c r="V3040">
        <f ca="1">DATEDIF(Table4[[#This Row],[CustomerBirthday]], TODAY(), "Y")</f>
        <v>53</v>
      </c>
      <c r="W3040" t="str" cm="1">
        <f t="array" aca="1" ref="W3040" ca="1">_xlfn.IFS(Table4[[#This Row],[Age]]&lt;25, "Under 25",Table4[[#This Row],[Age]]=34, "25-34", Table4[[#This Row],[Age]]&lt;=49, "35-49", Table4[[#This Row],[Age]]&lt;=64, "50-64", Table4[[#This Row],[Age]]&gt;=65, "65+")</f>
        <v>50-64</v>
      </c>
      <c r="X3040" t="str">
        <f>_xlfn.XLOOKUP(Table4[[#This Row],[StoreID]],Stores!A:A,Stores!B:B, "Not found")</f>
        <v>MegaMart Jimenezborough</v>
      </c>
      <c r="Y3040" t="str">
        <f>_xlfn.XLOOKUP(Table4[[#This Row],[StoreID]],Stores!A:A,Stores!C:C, "Not Found")</f>
        <v>Jimenezborough</v>
      </c>
      <c r="Z3040" t="str">
        <f>_xlfn.XLOOKUP(Table4[[#This Row],[StoreID]],Stores!A:A,Stores!D:D, "Not Found")</f>
        <v>South</v>
      </c>
    </row>
    <row r="3041" spans="1:26">
      <c r="A3041" t="s">
        <v>3907</v>
      </c>
      <c r="B3041" s="1">
        <v>45846</v>
      </c>
      <c r="C3041" t="s">
        <v>238</v>
      </c>
      <c r="D3041" t="s">
        <v>802</v>
      </c>
      <c r="E3041" t="s">
        <v>846</v>
      </c>
      <c r="F3041">
        <v>4</v>
      </c>
      <c r="G3041">
        <v>0</v>
      </c>
      <c r="H3041" t="s">
        <v>865</v>
      </c>
      <c r="I3041" s="4">
        <f>Table4[[#This Row],[Quantity]]*Table4[[#This Row],[UnitPrice]]</f>
        <v>1467.72</v>
      </c>
      <c r="J3041" s="4">
        <f>Table4[[#This Row],[Gross Revenue]]*(1-Table4[[#This Row],[Discount]])</f>
        <v>1467.72</v>
      </c>
      <c r="K3041" s="4">
        <f>Table4[[#This Row],[Quantity]]*Table4[[#This Row],[CostPrice]]</f>
        <v>1140.92</v>
      </c>
      <c r="L3041" s="4">
        <f>Table4[[#This Row],[Net Revenue]]-Table4[[#This Row],[Total Cost]]</f>
        <v>326.79999999999995</v>
      </c>
      <c r="M3041" t="str">
        <f>_xlfn.XLOOKUP(Table4[[#This Row],[ProductID]], Products!A:A,Products!B:B, "Not Found")</f>
        <v>Stage Footwear</v>
      </c>
      <c r="N3041" t="str">
        <f>TEXT(Table4[[#This Row],[Date]], "mmm")</f>
        <v>Jul</v>
      </c>
      <c r="O3041" t="str">
        <f>TEXT(Table4[[#This Row],[Date]], "yyyy")</f>
        <v>2025</v>
      </c>
      <c r="P3041" t="str">
        <f>_xlfn.XLOOKUP(Table4[[#This Row],[ProductID]],Products!A:A,Products!C:C, "Not Found")</f>
        <v>Fashion</v>
      </c>
      <c r="Q3041" t="str">
        <f>_xlfn.XLOOKUP(Table4[[#This Row],[ProductID]],Products!A:A,Products!D:D,"Not Found")</f>
        <v>Footwear</v>
      </c>
      <c r="R3041">
        <f>_xlfn.XLOOKUP(Table4[[#This Row],[ProductID]],Products!A:A,Products!E:E,"Not Found")</f>
        <v>366.93</v>
      </c>
      <c r="S3041">
        <f>_xlfn.XLOOKUP(Table4[[#This Row],[ProductID]],Products!A:A,Products!F:F, "Not Found")</f>
        <v>285.23</v>
      </c>
      <c r="T3041" t="str">
        <f>_xlfn.XLOOKUP(Table4[[#This Row],[CustomerID]],Customers!A:A,Customers!D:D, "Not Found")</f>
        <v>M</v>
      </c>
      <c r="U3041" s="6">
        <f>_xlfn.XLOOKUP(Table4[[#This Row],[CustomerID]],Customers!A:A,Customers!E:E, "Not Found")</f>
        <v>36698</v>
      </c>
      <c r="V3041">
        <f ca="1">DATEDIF(Table4[[#This Row],[CustomerBirthday]], TODAY(), "Y")</f>
        <v>26</v>
      </c>
      <c r="W3041" t="str" cm="1">
        <f t="array" aca="1" ref="W3041" ca="1">_xlfn.IFS(Table4[[#This Row],[Age]]&lt;25, "Under 25",Table4[[#This Row],[Age]]=34, "25-34", Table4[[#This Row],[Age]]&lt;=49, "35-49", Table4[[#This Row],[Age]]&lt;=64, "50-64", Table4[[#This Row],[Age]]&gt;=65, "65+")</f>
        <v>35-49</v>
      </c>
      <c r="X3041" t="str">
        <f>_xlfn.XLOOKUP(Table4[[#This Row],[StoreID]],Stores!A:A,Stores!B:B, "Not found")</f>
        <v>MegaMart Johnmouth</v>
      </c>
      <c r="Y3041" t="str">
        <f>_xlfn.XLOOKUP(Table4[[#This Row],[StoreID]],Stores!A:A,Stores!C:C, "Not Found")</f>
        <v>Johnmouth</v>
      </c>
      <c r="Z3041" t="str">
        <f>_xlfn.XLOOKUP(Table4[[#This Row],[StoreID]],Stores!A:A,Stores!D:D, "Not Found")</f>
        <v>East</v>
      </c>
    </row>
    <row r="3042" spans="1:26">
      <c r="A3042" t="s">
        <v>3908</v>
      </c>
      <c r="B3042" s="1">
        <v>45595</v>
      </c>
      <c r="C3042" t="s">
        <v>302</v>
      </c>
      <c r="D3042" t="s">
        <v>753</v>
      </c>
      <c r="E3042" t="s">
        <v>846</v>
      </c>
      <c r="F3042">
        <v>4</v>
      </c>
      <c r="G3042">
        <v>0.05</v>
      </c>
      <c r="H3042" t="s">
        <v>868</v>
      </c>
      <c r="I3042" s="4">
        <f>Table4[[#This Row],[Quantity]]*Table4[[#This Row],[UnitPrice]]</f>
        <v>1081.8</v>
      </c>
      <c r="J3042" s="4">
        <f>Table4[[#This Row],[Gross Revenue]]*(1-Table4[[#This Row],[Discount]])</f>
        <v>1027.7099999999998</v>
      </c>
      <c r="K3042" s="4">
        <f>Table4[[#This Row],[Quantity]]*Table4[[#This Row],[CostPrice]]</f>
        <v>750.4</v>
      </c>
      <c r="L3042" s="4">
        <f>Table4[[#This Row],[Net Revenue]]-Table4[[#This Row],[Total Cost]]</f>
        <v>277.30999999999983</v>
      </c>
      <c r="M3042" t="str">
        <f>_xlfn.XLOOKUP(Table4[[#This Row],[ProductID]], Products!A:A,Products!B:B, "Not Found")</f>
        <v>Whether Bags</v>
      </c>
      <c r="N3042" t="str">
        <f>TEXT(Table4[[#This Row],[Date]], "mmm")</f>
        <v>Oct</v>
      </c>
      <c r="O3042" t="str">
        <f>TEXT(Table4[[#This Row],[Date]], "yyyy")</f>
        <v>2024</v>
      </c>
      <c r="P3042" t="str">
        <f>_xlfn.XLOOKUP(Table4[[#This Row],[ProductID]],Products!A:A,Products!C:C, "Not Found")</f>
        <v>Fashion</v>
      </c>
      <c r="Q3042" t="str">
        <f>_xlfn.XLOOKUP(Table4[[#This Row],[ProductID]],Products!A:A,Products!D:D,"Not Found")</f>
        <v>Bags</v>
      </c>
      <c r="R3042">
        <f>_xlfn.XLOOKUP(Table4[[#This Row],[ProductID]],Products!A:A,Products!E:E,"Not Found")</f>
        <v>270.45</v>
      </c>
      <c r="S3042">
        <f>_xlfn.XLOOKUP(Table4[[#This Row],[ProductID]],Products!A:A,Products!F:F, "Not Found")</f>
        <v>187.6</v>
      </c>
      <c r="T3042" t="str">
        <f>_xlfn.XLOOKUP(Table4[[#This Row],[CustomerID]],Customers!A:A,Customers!D:D, "Not Found")</f>
        <v>F</v>
      </c>
      <c r="U3042" s="6">
        <f>_xlfn.XLOOKUP(Table4[[#This Row],[CustomerID]],Customers!A:A,Customers!E:E, "Not Found")</f>
        <v>37929</v>
      </c>
      <c r="V3042">
        <f ca="1">DATEDIF(Table4[[#This Row],[CustomerBirthday]], TODAY(), "Y")</f>
        <v>22</v>
      </c>
      <c r="W3042" t="str" cm="1">
        <f t="array" aca="1" ref="W3042" ca="1">_xlfn.IFS(Table4[[#This Row],[Age]]&lt;25, "Under 25",Table4[[#This Row],[Age]]=34, "25-34", Table4[[#This Row],[Age]]&lt;=49, "35-49", Table4[[#This Row],[Age]]&lt;=64, "50-64", Table4[[#This Row],[Age]]&gt;=65, "65+")</f>
        <v>Under 25</v>
      </c>
      <c r="X3042" t="str">
        <f>_xlfn.XLOOKUP(Table4[[#This Row],[StoreID]],Stores!A:A,Stores!B:B, "Not found")</f>
        <v>MegaMart Johnmouth</v>
      </c>
      <c r="Y3042" t="str">
        <f>_xlfn.XLOOKUP(Table4[[#This Row],[StoreID]],Stores!A:A,Stores!C:C, "Not Found")</f>
        <v>Johnmouth</v>
      </c>
      <c r="Z3042" t="str">
        <f>_xlfn.XLOOKUP(Table4[[#This Row],[StoreID]],Stores!A:A,Stores!D:D, "Not Found")</f>
        <v>East</v>
      </c>
    </row>
    <row r="3043" spans="1:26">
      <c r="A3043" t="s">
        <v>3909</v>
      </c>
      <c r="B3043" s="1">
        <v>45574</v>
      </c>
      <c r="C3043" t="s">
        <v>101</v>
      </c>
      <c r="D3043" t="s">
        <v>802</v>
      </c>
      <c r="E3043" t="s">
        <v>831</v>
      </c>
      <c r="F3043">
        <v>2</v>
      </c>
      <c r="G3043">
        <v>0</v>
      </c>
      <c r="H3043" t="s">
        <v>868</v>
      </c>
      <c r="I3043" s="4">
        <f>Table4[[#This Row],[Quantity]]*Table4[[#This Row],[UnitPrice]]</f>
        <v>733.86</v>
      </c>
      <c r="J3043" s="4">
        <f>Table4[[#This Row],[Gross Revenue]]*(1-Table4[[#This Row],[Discount]])</f>
        <v>733.86</v>
      </c>
      <c r="K3043" s="4">
        <f>Table4[[#This Row],[Quantity]]*Table4[[#This Row],[CostPrice]]</f>
        <v>570.46</v>
      </c>
      <c r="L3043" s="4">
        <f>Table4[[#This Row],[Net Revenue]]-Table4[[#This Row],[Total Cost]]</f>
        <v>163.39999999999998</v>
      </c>
      <c r="M3043" t="str">
        <f>_xlfn.XLOOKUP(Table4[[#This Row],[ProductID]], Products!A:A,Products!B:B, "Not Found")</f>
        <v>Stage Footwear</v>
      </c>
      <c r="N3043" t="str">
        <f>TEXT(Table4[[#This Row],[Date]], "mmm")</f>
        <v>Oct</v>
      </c>
      <c r="O3043" t="str">
        <f>TEXT(Table4[[#This Row],[Date]], "yyyy")</f>
        <v>2024</v>
      </c>
      <c r="P3043" t="str">
        <f>_xlfn.XLOOKUP(Table4[[#This Row],[ProductID]],Products!A:A,Products!C:C, "Not Found")</f>
        <v>Fashion</v>
      </c>
      <c r="Q3043" t="str">
        <f>_xlfn.XLOOKUP(Table4[[#This Row],[ProductID]],Products!A:A,Products!D:D,"Not Found")</f>
        <v>Footwear</v>
      </c>
      <c r="R3043">
        <f>_xlfn.XLOOKUP(Table4[[#This Row],[ProductID]],Products!A:A,Products!E:E,"Not Found")</f>
        <v>366.93</v>
      </c>
      <c r="S3043">
        <f>_xlfn.XLOOKUP(Table4[[#This Row],[ProductID]],Products!A:A,Products!F:F, "Not Found")</f>
        <v>285.23</v>
      </c>
      <c r="T3043" t="str">
        <f>_xlfn.XLOOKUP(Table4[[#This Row],[CustomerID]],Customers!A:A,Customers!D:D, "Not Found")</f>
        <v>F</v>
      </c>
      <c r="U3043" s="6">
        <f>_xlfn.XLOOKUP(Table4[[#This Row],[CustomerID]],Customers!A:A,Customers!E:E, "Not Found")</f>
        <v>26004</v>
      </c>
      <c r="V3043">
        <f ca="1">DATEDIF(Table4[[#This Row],[CustomerBirthday]], TODAY(), "Y")</f>
        <v>55</v>
      </c>
      <c r="W3043" t="str" cm="1">
        <f t="array" aca="1" ref="W3043" ca="1">_xlfn.IFS(Table4[[#This Row],[Age]]&lt;25, "Under 25",Table4[[#This Row],[Age]]=34, "25-34", Table4[[#This Row],[Age]]&lt;=49, "35-49", Table4[[#This Row],[Age]]&lt;=64, "50-64", Table4[[#This Row],[Age]]&gt;=65, "65+")</f>
        <v>50-64</v>
      </c>
      <c r="X3043" t="str">
        <f>_xlfn.XLOOKUP(Table4[[#This Row],[StoreID]],Stores!A:A,Stores!B:B, "Not found")</f>
        <v>MegaMart Jimenezborough</v>
      </c>
      <c r="Y3043" t="str">
        <f>_xlfn.XLOOKUP(Table4[[#This Row],[StoreID]],Stores!A:A,Stores!C:C, "Not Found")</f>
        <v>Jimenezborough</v>
      </c>
      <c r="Z3043" t="str">
        <f>_xlfn.XLOOKUP(Table4[[#This Row],[StoreID]],Stores!A:A,Stores!D:D, "Not Found")</f>
        <v>South</v>
      </c>
    </row>
    <row r="3044" spans="1:26">
      <c r="A3044" t="s">
        <v>3910</v>
      </c>
      <c r="B3044" s="1">
        <v>45497</v>
      </c>
      <c r="C3044" t="s">
        <v>74</v>
      </c>
      <c r="D3044" t="s">
        <v>766</v>
      </c>
      <c r="E3044" t="s">
        <v>846</v>
      </c>
      <c r="F3044">
        <v>2</v>
      </c>
      <c r="G3044">
        <v>0.15</v>
      </c>
      <c r="H3044" t="s">
        <v>865</v>
      </c>
      <c r="I3044" s="4">
        <f>Table4[[#This Row],[Quantity]]*Table4[[#This Row],[UnitPrice]]</f>
        <v>2454.48</v>
      </c>
      <c r="J3044" s="4">
        <f>Table4[[#This Row],[Gross Revenue]]*(1-Table4[[#This Row],[Discount]])</f>
        <v>2086.308</v>
      </c>
      <c r="K3044" s="4">
        <f>Table4[[#This Row],[Quantity]]*Table4[[#This Row],[CostPrice]]</f>
        <v>1954.18</v>
      </c>
      <c r="L3044" s="4">
        <f>Table4[[#This Row],[Net Revenue]]-Table4[[#This Row],[Total Cost]]</f>
        <v>132.12799999999993</v>
      </c>
      <c r="M3044" t="str">
        <f>_xlfn.XLOOKUP(Table4[[#This Row],[ProductID]], Products!A:A,Products!B:B, "Not Found")</f>
        <v>Firm Dairy</v>
      </c>
      <c r="N3044" t="str">
        <f>TEXT(Table4[[#This Row],[Date]], "mmm")</f>
        <v>Jul</v>
      </c>
      <c r="O3044" t="str">
        <f>TEXT(Table4[[#This Row],[Date]], "yyyy")</f>
        <v>2024</v>
      </c>
      <c r="P3044" t="str">
        <f>_xlfn.XLOOKUP(Table4[[#This Row],[ProductID]],Products!A:A,Products!C:C, "Not Found")</f>
        <v>Groceries</v>
      </c>
      <c r="Q3044" t="str">
        <f>_xlfn.XLOOKUP(Table4[[#This Row],[ProductID]],Products!A:A,Products!D:D,"Not Found")</f>
        <v>Dairy</v>
      </c>
      <c r="R3044">
        <f>_xlfn.XLOOKUP(Table4[[#This Row],[ProductID]],Products!A:A,Products!E:E,"Not Found")</f>
        <v>1227.24</v>
      </c>
      <c r="S3044">
        <f>_xlfn.XLOOKUP(Table4[[#This Row],[ProductID]],Products!A:A,Products!F:F, "Not Found")</f>
        <v>977.09</v>
      </c>
      <c r="T3044" t="str">
        <f>_xlfn.XLOOKUP(Table4[[#This Row],[CustomerID]],Customers!A:A,Customers!D:D, "Not Found")</f>
        <v>M</v>
      </c>
      <c r="U3044" s="6">
        <f>_xlfn.XLOOKUP(Table4[[#This Row],[CustomerID]],Customers!A:A,Customers!E:E, "Not Found")</f>
        <v>34565</v>
      </c>
      <c r="V3044">
        <f ca="1">DATEDIF(Table4[[#This Row],[CustomerBirthday]], TODAY(), "Y")</f>
        <v>31</v>
      </c>
      <c r="W3044" t="str" cm="1">
        <f t="array" aca="1" ref="W3044" ca="1">_xlfn.IFS(Table4[[#This Row],[Age]]&lt;25, "Under 25",Table4[[#This Row],[Age]]=34, "25-34", Table4[[#This Row],[Age]]&lt;=49, "35-49", Table4[[#This Row],[Age]]&lt;=64, "50-64", Table4[[#This Row],[Age]]&gt;=65, "65+")</f>
        <v>35-49</v>
      </c>
      <c r="X3044" t="str">
        <f>_xlfn.XLOOKUP(Table4[[#This Row],[StoreID]],Stores!A:A,Stores!B:B, "Not found")</f>
        <v>MegaMart Johnmouth</v>
      </c>
      <c r="Y3044" t="str">
        <f>_xlfn.XLOOKUP(Table4[[#This Row],[StoreID]],Stores!A:A,Stores!C:C, "Not Found")</f>
        <v>Johnmouth</v>
      </c>
      <c r="Z3044" t="str">
        <f>_xlfn.XLOOKUP(Table4[[#This Row],[StoreID]],Stores!A:A,Stores!D:D, "Not Found")</f>
        <v>East</v>
      </c>
    </row>
    <row r="3045" spans="1:26">
      <c r="A3045" t="s">
        <v>3911</v>
      </c>
      <c r="B3045" s="1">
        <v>45436</v>
      </c>
      <c r="C3045" t="s">
        <v>633</v>
      </c>
      <c r="D3045" t="s">
        <v>718</v>
      </c>
      <c r="E3045" t="s">
        <v>846</v>
      </c>
      <c r="F3045">
        <v>4</v>
      </c>
      <c r="G3045">
        <v>0</v>
      </c>
      <c r="H3045" t="s">
        <v>865</v>
      </c>
      <c r="I3045" s="4">
        <f>Table4[[#This Row],[Quantity]]*Table4[[#This Row],[UnitPrice]]</f>
        <v>1350.52</v>
      </c>
      <c r="J3045" s="4">
        <f>Table4[[#This Row],[Gross Revenue]]*(1-Table4[[#This Row],[Discount]])</f>
        <v>1350.52</v>
      </c>
      <c r="K3045" s="4">
        <f>Table4[[#This Row],[Quantity]]*Table4[[#This Row],[CostPrice]]</f>
        <v>676.12</v>
      </c>
      <c r="L3045" s="4">
        <f>Table4[[#This Row],[Net Revenue]]-Table4[[#This Row],[Total Cost]]</f>
        <v>674.4</v>
      </c>
      <c r="M3045" t="str">
        <f>_xlfn.XLOOKUP(Table4[[#This Row],[ProductID]], Products!A:A,Products!B:B, "Not Found")</f>
        <v>Here Footwear</v>
      </c>
      <c r="N3045" t="str">
        <f>TEXT(Table4[[#This Row],[Date]], "mmm")</f>
        <v>May</v>
      </c>
      <c r="O3045" t="str">
        <f>TEXT(Table4[[#This Row],[Date]], "yyyy")</f>
        <v>2024</v>
      </c>
      <c r="P3045" t="str">
        <f>_xlfn.XLOOKUP(Table4[[#This Row],[ProductID]],Products!A:A,Products!C:C, "Not Found")</f>
        <v>Fashion</v>
      </c>
      <c r="Q3045" t="str">
        <f>_xlfn.XLOOKUP(Table4[[#This Row],[ProductID]],Products!A:A,Products!D:D,"Not Found")</f>
        <v>Footwear</v>
      </c>
      <c r="R3045">
        <f>_xlfn.XLOOKUP(Table4[[#This Row],[ProductID]],Products!A:A,Products!E:E,"Not Found")</f>
        <v>337.63</v>
      </c>
      <c r="S3045">
        <f>_xlfn.XLOOKUP(Table4[[#This Row],[ProductID]],Products!A:A,Products!F:F, "Not Found")</f>
        <v>169.03</v>
      </c>
      <c r="T3045" t="str">
        <f>_xlfn.XLOOKUP(Table4[[#This Row],[CustomerID]],Customers!A:A,Customers!D:D, "Not Found")</f>
        <v>F</v>
      </c>
      <c r="U3045" s="6">
        <f>_xlfn.XLOOKUP(Table4[[#This Row],[CustomerID]],Customers!A:A,Customers!E:E, "Not Found")</f>
        <v>31092</v>
      </c>
      <c r="V3045">
        <f ca="1">DATEDIF(Table4[[#This Row],[CustomerBirthday]], TODAY(), "Y")</f>
        <v>41</v>
      </c>
      <c r="W3045" t="str" cm="1">
        <f t="array" aca="1" ref="W3045" ca="1">_xlfn.IFS(Table4[[#This Row],[Age]]&lt;25, "Under 25",Table4[[#This Row],[Age]]=34, "25-34", Table4[[#This Row],[Age]]&lt;=49, "35-49", Table4[[#This Row],[Age]]&lt;=64, "50-64", Table4[[#This Row],[Age]]&gt;=65, "65+")</f>
        <v>35-49</v>
      </c>
      <c r="X3045" t="str">
        <f>_xlfn.XLOOKUP(Table4[[#This Row],[StoreID]],Stores!A:A,Stores!B:B, "Not found")</f>
        <v>MegaMart Johnmouth</v>
      </c>
      <c r="Y3045" t="str">
        <f>_xlfn.XLOOKUP(Table4[[#This Row],[StoreID]],Stores!A:A,Stores!C:C, "Not Found")</f>
        <v>Johnmouth</v>
      </c>
      <c r="Z3045" t="str">
        <f>_xlfn.XLOOKUP(Table4[[#This Row],[StoreID]],Stores!A:A,Stores!D:D, "Not Found")</f>
        <v>East</v>
      </c>
    </row>
    <row r="3046" spans="1:26">
      <c r="A3046" t="s">
        <v>3912</v>
      </c>
      <c r="B3046" s="1">
        <v>45849</v>
      </c>
      <c r="C3046" t="s">
        <v>542</v>
      </c>
      <c r="D3046" t="s">
        <v>806</v>
      </c>
      <c r="E3046" t="s">
        <v>831</v>
      </c>
      <c r="F3046">
        <v>5</v>
      </c>
      <c r="G3046">
        <v>0.15</v>
      </c>
      <c r="H3046" t="s">
        <v>871</v>
      </c>
      <c r="I3046" s="4">
        <f>Table4[[#This Row],[Quantity]]*Table4[[#This Row],[UnitPrice]]</f>
        <v>8728.0499999999993</v>
      </c>
      <c r="J3046" s="4">
        <f>Table4[[#This Row],[Gross Revenue]]*(1-Table4[[#This Row],[Discount]])</f>
        <v>7418.8424999999988</v>
      </c>
      <c r="K3046" s="4">
        <f>Table4[[#This Row],[Quantity]]*Table4[[#This Row],[CostPrice]]</f>
        <v>6612.2000000000007</v>
      </c>
      <c r="L3046" s="4">
        <f>Table4[[#This Row],[Net Revenue]]-Table4[[#This Row],[Total Cost]]</f>
        <v>806.64249999999811</v>
      </c>
      <c r="M3046" t="str">
        <f>_xlfn.XLOOKUP(Table4[[#This Row],[ProductID]], Products!A:A,Products!B:B, "Not Found")</f>
        <v>Piece Headphones</v>
      </c>
      <c r="N3046" t="str">
        <f>TEXT(Table4[[#This Row],[Date]], "mmm")</f>
        <v>Jul</v>
      </c>
      <c r="O3046" t="str">
        <f>TEXT(Table4[[#This Row],[Date]], "yyyy")</f>
        <v>2025</v>
      </c>
      <c r="P3046" t="str">
        <f>_xlfn.XLOOKUP(Table4[[#This Row],[ProductID]],Products!A:A,Products!C:C, "Not Found")</f>
        <v>Electronics</v>
      </c>
      <c r="Q3046" t="str">
        <f>_xlfn.XLOOKUP(Table4[[#This Row],[ProductID]],Products!A:A,Products!D:D,"Not Found")</f>
        <v>Headphones</v>
      </c>
      <c r="R3046">
        <f>_xlfn.XLOOKUP(Table4[[#This Row],[ProductID]],Products!A:A,Products!E:E,"Not Found")</f>
        <v>1745.61</v>
      </c>
      <c r="S3046">
        <f>_xlfn.XLOOKUP(Table4[[#This Row],[ProductID]],Products!A:A,Products!F:F, "Not Found")</f>
        <v>1322.44</v>
      </c>
      <c r="T3046" t="str">
        <f>_xlfn.XLOOKUP(Table4[[#This Row],[CustomerID]],Customers!A:A,Customers!D:D, "Not Found")</f>
        <v>M</v>
      </c>
      <c r="U3046" s="6">
        <f>_xlfn.XLOOKUP(Table4[[#This Row],[CustomerID]],Customers!A:A,Customers!E:E, "Not Found")</f>
        <v>26101</v>
      </c>
      <c r="V3046">
        <f ca="1">DATEDIF(Table4[[#This Row],[CustomerBirthday]], TODAY(), "Y")</f>
        <v>55</v>
      </c>
      <c r="W3046" t="str" cm="1">
        <f t="array" aca="1" ref="W3046" ca="1">_xlfn.IFS(Table4[[#This Row],[Age]]&lt;25, "Under 25",Table4[[#This Row],[Age]]=34, "25-34", Table4[[#This Row],[Age]]&lt;=49, "35-49", Table4[[#This Row],[Age]]&lt;=64, "50-64", Table4[[#This Row],[Age]]&gt;=65, "65+")</f>
        <v>50-64</v>
      </c>
      <c r="X3046" t="str">
        <f>_xlfn.XLOOKUP(Table4[[#This Row],[StoreID]],Stores!A:A,Stores!B:B, "Not found")</f>
        <v>MegaMart Jimenezborough</v>
      </c>
      <c r="Y3046" t="str">
        <f>_xlfn.XLOOKUP(Table4[[#This Row],[StoreID]],Stores!A:A,Stores!C:C, "Not Found")</f>
        <v>Jimenezborough</v>
      </c>
      <c r="Z3046" t="str">
        <f>_xlfn.XLOOKUP(Table4[[#This Row],[StoreID]],Stores!A:A,Stores!D:D, "Not Found")</f>
        <v>South</v>
      </c>
    </row>
    <row r="3047" spans="1:26">
      <c r="A3047" t="s">
        <v>3913</v>
      </c>
      <c r="B3047" s="1">
        <v>45551</v>
      </c>
      <c r="C3047" t="s">
        <v>432</v>
      </c>
      <c r="D3047" t="s">
        <v>818</v>
      </c>
      <c r="E3047" t="s">
        <v>839</v>
      </c>
      <c r="F3047">
        <v>2</v>
      </c>
      <c r="G3047">
        <v>0</v>
      </c>
      <c r="H3047" t="s">
        <v>865</v>
      </c>
      <c r="I3047" s="4">
        <f>Table4[[#This Row],[Quantity]]*Table4[[#This Row],[UnitPrice]]</f>
        <v>2330.7399999999998</v>
      </c>
      <c r="J3047" s="4">
        <f>Table4[[#This Row],[Gross Revenue]]*(1-Table4[[#This Row],[Discount]])</f>
        <v>2330.7399999999998</v>
      </c>
      <c r="K3047" s="4">
        <f>Table4[[#This Row],[Quantity]]*Table4[[#This Row],[CostPrice]]</f>
        <v>1853.1</v>
      </c>
      <c r="L3047" s="4">
        <f>Table4[[#This Row],[Net Revenue]]-Table4[[#This Row],[Total Cost]]</f>
        <v>477.63999999999987</v>
      </c>
      <c r="M3047" t="str">
        <f>_xlfn.XLOOKUP(Table4[[#This Row],[ProductID]], Products!A:A,Products!B:B, "Not Found")</f>
        <v>Nature Clothing</v>
      </c>
      <c r="N3047" t="str">
        <f>TEXT(Table4[[#This Row],[Date]], "mmm")</f>
        <v>Sep</v>
      </c>
      <c r="O3047" t="str">
        <f>TEXT(Table4[[#This Row],[Date]], "yyyy")</f>
        <v>2024</v>
      </c>
      <c r="P3047" t="str">
        <f>_xlfn.XLOOKUP(Table4[[#This Row],[ProductID]],Products!A:A,Products!C:C, "Not Found")</f>
        <v>Fashion</v>
      </c>
      <c r="Q3047" t="str">
        <f>_xlfn.XLOOKUP(Table4[[#This Row],[ProductID]],Products!A:A,Products!D:D,"Not Found")</f>
        <v>Clothing</v>
      </c>
      <c r="R3047">
        <f>_xlfn.XLOOKUP(Table4[[#This Row],[ProductID]],Products!A:A,Products!E:E,"Not Found")</f>
        <v>1165.3699999999999</v>
      </c>
      <c r="S3047">
        <f>_xlfn.XLOOKUP(Table4[[#This Row],[ProductID]],Products!A:A,Products!F:F, "Not Found")</f>
        <v>926.55</v>
      </c>
      <c r="T3047" t="str">
        <f>_xlfn.XLOOKUP(Table4[[#This Row],[CustomerID]],Customers!A:A,Customers!D:D, "Not Found")</f>
        <v>M</v>
      </c>
      <c r="U3047" s="6">
        <f>_xlfn.XLOOKUP(Table4[[#This Row],[CustomerID]],Customers!A:A,Customers!E:E, "Not Found")</f>
        <v>20358</v>
      </c>
      <c r="V3047">
        <f ca="1">DATEDIF(Table4[[#This Row],[CustomerBirthday]], TODAY(), "Y")</f>
        <v>70</v>
      </c>
      <c r="W3047" t="str" cm="1">
        <f t="array" aca="1" ref="W3047" ca="1">_xlfn.IFS(Table4[[#This Row],[Age]]&lt;25, "Under 25",Table4[[#This Row],[Age]]=34, "25-34", Table4[[#This Row],[Age]]&lt;=49, "35-49", Table4[[#This Row],[Age]]&lt;=64, "50-64", Table4[[#This Row],[Age]]&gt;=65, "65+")</f>
        <v>65+</v>
      </c>
      <c r="X3047" t="str">
        <f>_xlfn.XLOOKUP(Table4[[#This Row],[StoreID]],Stores!A:A,Stores!B:B, "Not found")</f>
        <v>MegaMart New Michele</v>
      </c>
      <c r="Y3047" t="str">
        <f>_xlfn.XLOOKUP(Table4[[#This Row],[StoreID]],Stores!A:A,Stores!C:C, "Not Found")</f>
        <v>New Michele</v>
      </c>
      <c r="Z3047" t="str">
        <f>_xlfn.XLOOKUP(Table4[[#This Row],[StoreID]],Stores!A:A,Stores!D:D, "Not Found")</f>
        <v>West</v>
      </c>
    </row>
    <row r="3048" spans="1:26">
      <c r="A3048" t="s">
        <v>3914</v>
      </c>
      <c r="B3048" s="1">
        <v>45672</v>
      </c>
      <c r="C3048" t="s">
        <v>554</v>
      </c>
      <c r="D3048" t="s">
        <v>747</v>
      </c>
      <c r="E3048" t="s">
        <v>839</v>
      </c>
      <c r="F3048">
        <v>4</v>
      </c>
      <c r="G3048">
        <v>0</v>
      </c>
      <c r="H3048" t="s">
        <v>871</v>
      </c>
      <c r="I3048" s="4">
        <f>Table4[[#This Row],[Quantity]]*Table4[[#This Row],[UnitPrice]]</f>
        <v>4539.2</v>
      </c>
      <c r="J3048" s="4">
        <f>Table4[[#This Row],[Gross Revenue]]*(1-Table4[[#This Row],[Discount]])</f>
        <v>4539.2</v>
      </c>
      <c r="K3048" s="4">
        <f>Table4[[#This Row],[Quantity]]*Table4[[#This Row],[CostPrice]]</f>
        <v>2700.4</v>
      </c>
      <c r="L3048" s="4">
        <f>Table4[[#This Row],[Net Revenue]]-Table4[[#This Row],[Total Cost]]</f>
        <v>1838.7999999999997</v>
      </c>
      <c r="M3048" t="str">
        <f>_xlfn.XLOOKUP(Table4[[#This Row],[ProductID]], Products!A:A,Products!B:B, "Not Found")</f>
        <v>World Watches</v>
      </c>
      <c r="N3048" t="str">
        <f>TEXT(Table4[[#This Row],[Date]], "mmm")</f>
        <v>Jan</v>
      </c>
      <c r="O3048" t="str">
        <f>TEXT(Table4[[#This Row],[Date]], "yyyy")</f>
        <v>2025</v>
      </c>
      <c r="P3048" t="str">
        <f>_xlfn.XLOOKUP(Table4[[#This Row],[ProductID]],Products!A:A,Products!C:C, "Not Found")</f>
        <v>Fashion</v>
      </c>
      <c r="Q3048" t="str">
        <f>_xlfn.XLOOKUP(Table4[[#This Row],[ProductID]],Products!A:A,Products!D:D,"Not Found")</f>
        <v>Watches</v>
      </c>
      <c r="R3048">
        <f>_xlfn.XLOOKUP(Table4[[#This Row],[ProductID]],Products!A:A,Products!E:E,"Not Found")</f>
        <v>1134.8</v>
      </c>
      <c r="S3048">
        <f>_xlfn.XLOOKUP(Table4[[#This Row],[ProductID]],Products!A:A,Products!F:F, "Not Found")</f>
        <v>675.1</v>
      </c>
      <c r="T3048" t="str">
        <f>_xlfn.XLOOKUP(Table4[[#This Row],[CustomerID]],Customers!A:A,Customers!D:D, "Not Found")</f>
        <v>M</v>
      </c>
      <c r="U3048" s="6">
        <f>_xlfn.XLOOKUP(Table4[[#This Row],[CustomerID]],Customers!A:A,Customers!E:E, "Not Found")</f>
        <v>26178</v>
      </c>
      <c r="V3048">
        <f ca="1">DATEDIF(Table4[[#This Row],[CustomerBirthday]], TODAY(), "Y")</f>
        <v>54</v>
      </c>
      <c r="W3048" t="str" cm="1">
        <f t="array" aca="1" ref="W3048" ca="1">_xlfn.IFS(Table4[[#This Row],[Age]]&lt;25, "Under 25",Table4[[#This Row],[Age]]=34, "25-34", Table4[[#This Row],[Age]]&lt;=49, "35-49", Table4[[#This Row],[Age]]&lt;=64, "50-64", Table4[[#This Row],[Age]]&gt;=65, "65+")</f>
        <v>50-64</v>
      </c>
      <c r="X3048" t="str">
        <f>_xlfn.XLOOKUP(Table4[[#This Row],[StoreID]],Stores!A:A,Stores!B:B, "Not found")</f>
        <v>MegaMart New Michele</v>
      </c>
      <c r="Y3048" t="str">
        <f>_xlfn.XLOOKUP(Table4[[#This Row],[StoreID]],Stores!A:A,Stores!C:C, "Not Found")</f>
        <v>New Michele</v>
      </c>
      <c r="Z3048" t="str">
        <f>_xlfn.XLOOKUP(Table4[[#This Row],[StoreID]],Stores!A:A,Stores!D:D, "Not Found")</f>
        <v>West</v>
      </c>
    </row>
    <row r="3049" spans="1:26">
      <c r="A3049" t="s">
        <v>3915</v>
      </c>
      <c r="B3049" s="1">
        <v>45216</v>
      </c>
      <c r="C3049" t="s">
        <v>81</v>
      </c>
      <c r="D3049" t="s">
        <v>715</v>
      </c>
      <c r="E3049" t="s">
        <v>835</v>
      </c>
      <c r="F3049">
        <v>4</v>
      </c>
      <c r="G3049">
        <v>0.15</v>
      </c>
      <c r="H3049" t="s">
        <v>871</v>
      </c>
      <c r="I3049" s="4">
        <f>Table4[[#This Row],[Quantity]]*Table4[[#This Row],[UnitPrice]]</f>
        <v>3275.04</v>
      </c>
      <c r="J3049" s="4">
        <f>Table4[[#This Row],[Gross Revenue]]*(1-Table4[[#This Row],[Discount]])</f>
        <v>2783.7840000000001</v>
      </c>
      <c r="K3049" s="4">
        <f>Table4[[#This Row],[Quantity]]*Table4[[#This Row],[CostPrice]]</f>
        <v>2110.48</v>
      </c>
      <c r="L3049" s="4">
        <f>Table4[[#This Row],[Net Revenue]]-Table4[[#This Row],[Total Cost]]</f>
        <v>673.30400000000009</v>
      </c>
      <c r="M3049" t="str">
        <f>_xlfn.XLOOKUP(Table4[[#This Row],[ProductID]], Products!A:A,Products!B:B, "Not Found")</f>
        <v>Audience Television</v>
      </c>
      <c r="N3049" t="str">
        <f>TEXT(Table4[[#This Row],[Date]], "mmm")</f>
        <v>Oct</v>
      </c>
      <c r="O3049" t="str">
        <f>TEXT(Table4[[#This Row],[Date]], "yyyy")</f>
        <v>2023</v>
      </c>
      <c r="P3049" t="str">
        <f>_xlfn.XLOOKUP(Table4[[#This Row],[ProductID]],Products!A:A,Products!C:C, "Not Found")</f>
        <v>Electronics</v>
      </c>
      <c r="Q3049" t="str">
        <f>_xlfn.XLOOKUP(Table4[[#This Row],[ProductID]],Products!A:A,Products!D:D,"Not Found")</f>
        <v>Television</v>
      </c>
      <c r="R3049">
        <f>_xlfn.XLOOKUP(Table4[[#This Row],[ProductID]],Products!A:A,Products!E:E,"Not Found")</f>
        <v>818.76</v>
      </c>
      <c r="S3049">
        <f>_xlfn.XLOOKUP(Table4[[#This Row],[ProductID]],Products!A:A,Products!F:F, "Not Found")</f>
        <v>527.62</v>
      </c>
      <c r="T3049" t="str">
        <f>_xlfn.XLOOKUP(Table4[[#This Row],[CustomerID]],Customers!A:A,Customers!D:D, "Not Found")</f>
        <v>F</v>
      </c>
      <c r="U3049" s="6">
        <f>_xlfn.XLOOKUP(Table4[[#This Row],[CustomerID]],Customers!A:A,Customers!E:E, "Not Found")</f>
        <v>30128</v>
      </c>
      <c r="V3049">
        <f ca="1">DATEDIF(Table4[[#This Row],[CustomerBirthday]], TODAY(), "Y")</f>
        <v>44</v>
      </c>
      <c r="W3049" t="str" cm="1">
        <f t="array" aca="1" ref="W3049" ca="1">_xlfn.IFS(Table4[[#This Row],[Age]]&lt;25, "Under 25",Table4[[#This Row],[Age]]=34, "25-34", Table4[[#This Row],[Age]]&lt;=49, "35-49", Table4[[#This Row],[Age]]&lt;=64, "50-64", Table4[[#This Row],[Age]]&gt;=65, "65+")</f>
        <v>35-49</v>
      </c>
      <c r="X3049" t="str">
        <f>_xlfn.XLOOKUP(Table4[[#This Row],[StoreID]],Stores!A:A,Stores!B:B, "Not found")</f>
        <v>MegaMart Peckmouth</v>
      </c>
      <c r="Y3049" t="str">
        <f>_xlfn.XLOOKUP(Table4[[#This Row],[StoreID]],Stores!A:A,Stores!C:C, "Not Found")</f>
        <v>Peckmouth</v>
      </c>
      <c r="Z3049" t="str">
        <f>_xlfn.XLOOKUP(Table4[[#This Row],[StoreID]],Stores!A:A,Stores!D:D, "Not Found")</f>
        <v>East</v>
      </c>
    </row>
    <row r="3050" spans="1:26">
      <c r="A3050" t="s">
        <v>3916</v>
      </c>
      <c r="B3050" s="1">
        <v>45826</v>
      </c>
      <c r="C3050" t="s">
        <v>12</v>
      </c>
      <c r="D3050" t="s">
        <v>728</v>
      </c>
      <c r="E3050" t="s">
        <v>842</v>
      </c>
      <c r="F3050">
        <v>2</v>
      </c>
      <c r="G3050">
        <v>0.15</v>
      </c>
      <c r="H3050" t="s">
        <v>875</v>
      </c>
      <c r="I3050" s="4">
        <f>Table4[[#This Row],[Quantity]]*Table4[[#This Row],[UnitPrice]]</f>
        <v>636.1</v>
      </c>
      <c r="J3050" s="4">
        <f>Table4[[#This Row],[Gross Revenue]]*(1-Table4[[#This Row],[Discount]])</f>
        <v>540.68500000000006</v>
      </c>
      <c r="K3050" s="4">
        <f>Table4[[#This Row],[Quantity]]*Table4[[#This Row],[CostPrice]]</f>
        <v>374.68</v>
      </c>
      <c r="L3050" s="4">
        <f>Table4[[#This Row],[Net Revenue]]-Table4[[#This Row],[Total Cost]]</f>
        <v>166.00500000000005</v>
      </c>
      <c r="M3050" t="str">
        <f>_xlfn.XLOOKUP(Table4[[#This Row],[ProductID]], Products!A:A,Products!B:B, "Not Found")</f>
        <v>Company Fruits</v>
      </c>
      <c r="N3050" t="str">
        <f>TEXT(Table4[[#This Row],[Date]], "mmm")</f>
        <v>Jun</v>
      </c>
      <c r="O3050" t="str">
        <f>TEXT(Table4[[#This Row],[Date]], "yyyy")</f>
        <v>2025</v>
      </c>
      <c r="P3050" t="str">
        <f>_xlfn.XLOOKUP(Table4[[#This Row],[ProductID]],Products!A:A,Products!C:C, "Not Found")</f>
        <v>Groceries</v>
      </c>
      <c r="Q3050" t="str">
        <f>_xlfn.XLOOKUP(Table4[[#This Row],[ProductID]],Products!A:A,Products!D:D,"Not Found")</f>
        <v>Fruits</v>
      </c>
      <c r="R3050">
        <f>_xlfn.XLOOKUP(Table4[[#This Row],[ProductID]],Products!A:A,Products!E:E,"Not Found")</f>
        <v>318.05</v>
      </c>
      <c r="S3050">
        <f>_xlfn.XLOOKUP(Table4[[#This Row],[ProductID]],Products!A:A,Products!F:F, "Not Found")</f>
        <v>187.34</v>
      </c>
      <c r="T3050" t="str">
        <f>_xlfn.XLOOKUP(Table4[[#This Row],[CustomerID]],Customers!A:A,Customers!D:D, "Not Found")</f>
        <v>M</v>
      </c>
      <c r="U3050" s="6">
        <f>_xlfn.XLOOKUP(Table4[[#This Row],[CustomerID]],Customers!A:A,Customers!E:E, "Not Found")</f>
        <v>21780</v>
      </c>
      <c r="V3050">
        <f ca="1">DATEDIF(Table4[[#This Row],[CustomerBirthday]], TODAY(), "Y")</f>
        <v>66</v>
      </c>
      <c r="W3050" t="str" cm="1">
        <f t="array" aca="1" ref="W3050" ca="1">_xlfn.IFS(Table4[[#This Row],[Age]]&lt;25, "Under 25",Table4[[#This Row],[Age]]=34, "25-34", Table4[[#This Row],[Age]]&lt;=49, "35-49", Table4[[#This Row],[Age]]&lt;=64, "50-64", Table4[[#This Row],[Age]]&gt;=65, "65+")</f>
        <v>65+</v>
      </c>
      <c r="X3050" t="str">
        <f>_xlfn.XLOOKUP(Table4[[#This Row],[StoreID]],Stores!A:A,Stores!B:B, "Not found")</f>
        <v>MegaMart Brianahaven</v>
      </c>
      <c r="Y3050" t="str">
        <f>_xlfn.XLOOKUP(Table4[[#This Row],[StoreID]],Stores!A:A,Stores!C:C, "Not Found")</f>
        <v>Brianahaven</v>
      </c>
      <c r="Z3050" t="str">
        <f>_xlfn.XLOOKUP(Table4[[#This Row],[StoreID]],Stores!A:A,Stores!D:D, "Not Found")</f>
        <v>North</v>
      </c>
    </row>
    <row r="3051" spans="1:26">
      <c r="A3051" t="s">
        <v>3917</v>
      </c>
      <c r="B3051" s="1">
        <v>45317</v>
      </c>
      <c r="C3051" t="s">
        <v>294</v>
      </c>
      <c r="D3051" t="s">
        <v>776</v>
      </c>
      <c r="E3051" t="s">
        <v>835</v>
      </c>
      <c r="F3051">
        <v>2</v>
      </c>
      <c r="G3051">
        <v>0.1</v>
      </c>
      <c r="H3051" t="s">
        <v>868</v>
      </c>
      <c r="I3051" s="4">
        <f>Table4[[#This Row],[Quantity]]*Table4[[#This Row],[UnitPrice]]</f>
        <v>858.3</v>
      </c>
      <c r="J3051" s="4">
        <f>Table4[[#This Row],[Gross Revenue]]*(1-Table4[[#This Row],[Discount]])</f>
        <v>772.47</v>
      </c>
      <c r="K3051" s="4">
        <f>Table4[[#This Row],[Quantity]]*Table4[[#This Row],[CostPrice]]</f>
        <v>517.44000000000005</v>
      </c>
      <c r="L3051" s="4">
        <f>Table4[[#This Row],[Net Revenue]]-Table4[[#This Row],[Total Cost]]</f>
        <v>255.02999999999997</v>
      </c>
      <c r="M3051" t="str">
        <f>_xlfn.XLOOKUP(Table4[[#This Row],[ProductID]], Products!A:A,Products!B:B, "Not Found")</f>
        <v>Little Watches</v>
      </c>
      <c r="N3051" t="str">
        <f>TEXT(Table4[[#This Row],[Date]], "mmm")</f>
        <v>Jan</v>
      </c>
      <c r="O3051" t="str">
        <f>TEXT(Table4[[#This Row],[Date]], "yyyy")</f>
        <v>2024</v>
      </c>
      <c r="P3051" t="str">
        <f>_xlfn.XLOOKUP(Table4[[#This Row],[ProductID]],Products!A:A,Products!C:C, "Not Found")</f>
        <v>Fashion</v>
      </c>
      <c r="Q3051" t="str">
        <f>_xlfn.XLOOKUP(Table4[[#This Row],[ProductID]],Products!A:A,Products!D:D,"Not Found")</f>
        <v>Watches</v>
      </c>
      <c r="R3051">
        <f>_xlfn.XLOOKUP(Table4[[#This Row],[ProductID]],Products!A:A,Products!E:E,"Not Found")</f>
        <v>429.15</v>
      </c>
      <c r="S3051">
        <f>_xlfn.XLOOKUP(Table4[[#This Row],[ProductID]],Products!A:A,Products!F:F, "Not Found")</f>
        <v>258.72000000000003</v>
      </c>
      <c r="T3051" t="str">
        <f>_xlfn.XLOOKUP(Table4[[#This Row],[CustomerID]],Customers!A:A,Customers!D:D, "Not Found")</f>
        <v>M</v>
      </c>
      <c r="U3051" s="6">
        <f>_xlfn.XLOOKUP(Table4[[#This Row],[CustomerID]],Customers!A:A,Customers!E:E, "Not Found")</f>
        <v>32411</v>
      </c>
      <c r="V3051">
        <f ca="1">DATEDIF(Table4[[#This Row],[CustomerBirthday]], TODAY(), "Y")</f>
        <v>37</v>
      </c>
      <c r="W3051" t="str" cm="1">
        <f t="array" aca="1" ref="W3051" ca="1">_xlfn.IFS(Table4[[#This Row],[Age]]&lt;25, "Under 25",Table4[[#This Row],[Age]]=34, "25-34", Table4[[#This Row],[Age]]&lt;=49, "35-49", Table4[[#This Row],[Age]]&lt;=64, "50-64", Table4[[#This Row],[Age]]&gt;=65, "65+")</f>
        <v>35-49</v>
      </c>
      <c r="X3051" t="str">
        <f>_xlfn.XLOOKUP(Table4[[#This Row],[StoreID]],Stores!A:A,Stores!B:B, "Not found")</f>
        <v>MegaMart Peckmouth</v>
      </c>
      <c r="Y3051" t="str">
        <f>_xlfn.XLOOKUP(Table4[[#This Row],[StoreID]],Stores!A:A,Stores!C:C, "Not Found")</f>
        <v>Peckmouth</v>
      </c>
      <c r="Z3051" t="str">
        <f>_xlfn.XLOOKUP(Table4[[#This Row],[StoreID]],Stores!A:A,Stores!D:D, "Not Found")</f>
        <v>East</v>
      </c>
    </row>
    <row r="3052" spans="1:26">
      <c r="A3052" t="s">
        <v>3918</v>
      </c>
      <c r="B3052" s="1">
        <v>45221</v>
      </c>
      <c r="C3052" t="s">
        <v>228</v>
      </c>
      <c r="D3052" t="s">
        <v>769</v>
      </c>
      <c r="E3052" t="s">
        <v>842</v>
      </c>
      <c r="F3052">
        <v>1</v>
      </c>
      <c r="G3052">
        <v>0</v>
      </c>
      <c r="H3052" t="s">
        <v>871</v>
      </c>
      <c r="I3052" s="4">
        <f>Table4[[#This Row],[Quantity]]*Table4[[#This Row],[UnitPrice]]</f>
        <v>25.57</v>
      </c>
      <c r="J3052" s="4">
        <f>Table4[[#This Row],[Gross Revenue]]*(1-Table4[[#This Row],[Discount]])</f>
        <v>25.57</v>
      </c>
      <c r="K3052" s="4">
        <f>Table4[[#This Row],[Quantity]]*Table4[[#This Row],[CostPrice]]</f>
        <v>19.05</v>
      </c>
      <c r="L3052" s="4">
        <f>Table4[[#This Row],[Net Revenue]]-Table4[[#This Row],[Total Cost]]</f>
        <v>6.52</v>
      </c>
      <c r="M3052" t="str">
        <f>_xlfn.XLOOKUP(Table4[[#This Row],[ProductID]], Products!A:A,Products!B:B, "Not Found")</f>
        <v>How Vegetables</v>
      </c>
      <c r="N3052" t="str">
        <f>TEXT(Table4[[#This Row],[Date]], "mmm")</f>
        <v>Oct</v>
      </c>
      <c r="O3052" t="str">
        <f>TEXT(Table4[[#This Row],[Date]], "yyyy")</f>
        <v>2023</v>
      </c>
      <c r="P3052" t="str">
        <f>_xlfn.XLOOKUP(Table4[[#This Row],[ProductID]],Products!A:A,Products!C:C, "Not Found")</f>
        <v>Groceries</v>
      </c>
      <c r="Q3052" t="str">
        <f>_xlfn.XLOOKUP(Table4[[#This Row],[ProductID]],Products!A:A,Products!D:D,"Not Found")</f>
        <v>Vegetables</v>
      </c>
      <c r="R3052">
        <f>_xlfn.XLOOKUP(Table4[[#This Row],[ProductID]],Products!A:A,Products!E:E,"Not Found")</f>
        <v>25.57</v>
      </c>
      <c r="S3052">
        <f>_xlfn.XLOOKUP(Table4[[#This Row],[ProductID]],Products!A:A,Products!F:F, "Not Found")</f>
        <v>19.05</v>
      </c>
      <c r="T3052" t="str">
        <f>_xlfn.XLOOKUP(Table4[[#This Row],[CustomerID]],Customers!A:A,Customers!D:D, "Not Found")</f>
        <v>F</v>
      </c>
      <c r="U3052" s="6">
        <f>_xlfn.XLOOKUP(Table4[[#This Row],[CustomerID]],Customers!A:A,Customers!E:E, "Not Found")</f>
        <v>23142</v>
      </c>
      <c r="V3052">
        <f ca="1">DATEDIF(Table4[[#This Row],[CustomerBirthday]], TODAY(), "Y")</f>
        <v>63</v>
      </c>
      <c r="W3052" t="str" cm="1">
        <f t="array" aca="1" ref="W3052" ca="1">_xlfn.IFS(Table4[[#This Row],[Age]]&lt;25, "Under 25",Table4[[#This Row],[Age]]=34, "25-34", Table4[[#This Row],[Age]]&lt;=49, "35-49", Table4[[#This Row],[Age]]&lt;=64, "50-64", Table4[[#This Row],[Age]]&gt;=65, "65+")</f>
        <v>50-64</v>
      </c>
      <c r="X3052" t="str">
        <f>_xlfn.XLOOKUP(Table4[[#This Row],[StoreID]],Stores!A:A,Stores!B:B, "Not found")</f>
        <v>MegaMart Brianahaven</v>
      </c>
      <c r="Y3052" t="str">
        <f>_xlfn.XLOOKUP(Table4[[#This Row],[StoreID]],Stores!A:A,Stores!C:C, "Not Found")</f>
        <v>Brianahaven</v>
      </c>
      <c r="Z3052" t="str">
        <f>_xlfn.XLOOKUP(Table4[[#This Row],[StoreID]],Stores!A:A,Stores!D:D, "Not Found")</f>
        <v>North</v>
      </c>
    </row>
    <row r="3053" spans="1:26">
      <c r="A3053" t="s">
        <v>3919</v>
      </c>
      <c r="B3053" s="1">
        <v>45234</v>
      </c>
      <c r="C3053" t="s">
        <v>141</v>
      </c>
      <c r="D3053" t="s">
        <v>761</v>
      </c>
      <c r="E3053" t="s">
        <v>835</v>
      </c>
      <c r="F3053">
        <v>5</v>
      </c>
      <c r="G3053">
        <v>0</v>
      </c>
      <c r="H3053" t="s">
        <v>868</v>
      </c>
      <c r="I3053" s="4">
        <f>Table4[[#This Row],[Quantity]]*Table4[[#This Row],[UnitPrice]]</f>
        <v>8814.6</v>
      </c>
      <c r="J3053" s="4">
        <f>Table4[[#This Row],[Gross Revenue]]*(1-Table4[[#This Row],[Discount]])</f>
        <v>8814.6</v>
      </c>
      <c r="K3053" s="4">
        <f>Table4[[#This Row],[Quantity]]*Table4[[#This Row],[CostPrice]]</f>
        <v>6732.4</v>
      </c>
      <c r="L3053" s="4">
        <f>Table4[[#This Row],[Net Revenue]]-Table4[[#This Row],[Total Cost]]</f>
        <v>2082.2000000000007</v>
      </c>
      <c r="M3053" t="str">
        <f>_xlfn.XLOOKUP(Table4[[#This Row],[ProductID]], Products!A:A,Products!B:B, "Not Found")</f>
        <v>Traditional Laptop</v>
      </c>
      <c r="N3053" t="str">
        <f>TEXT(Table4[[#This Row],[Date]], "mmm")</f>
        <v>Nov</v>
      </c>
      <c r="O3053" t="str">
        <f>TEXT(Table4[[#This Row],[Date]], "yyyy")</f>
        <v>2023</v>
      </c>
      <c r="P3053" t="str">
        <f>_xlfn.XLOOKUP(Table4[[#This Row],[ProductID]],Products!A:A,Products!C:C, "Not Found")</f>
        <v>Electronics</v>
      </c>
      <c r="Q3053" t="str">
        <f>_xlfn.XLOOKUP(Table4[[#This Row],[ProductID]],Products!A:A,Products!D:D,"Not Found")</f>
        <v>Laptop</v>
      </c>
      <c r="R3053">
        <f>_xlfn.XLOOKUP(Table4[[#This Row],[ProductID]],Products!A:A,Products!E:E,"Not Found")</f>
        <v>1762.92</v>
      </c>
      <c r="S3053">
        <f>_xlfn.XLOOKUP(Table4[[#This Row],[ProductID]],Products!A:A,Products!F:F, "Not Found")</f>
        <v>1346.48</v>
      </c>
      <c r="T3053" t="str">
        <f>_xlfn.XLOOKUP(Table4[[#This Row],[CustomerID]],Customers!A:A,Customers!D:D, "Not Found")</f>
        <v>M</v>
      </c>
      <c r="U3053" s="6">
        <f>_xlfn.XLOOKUP(Table4[[#This Row],[CustomerID]],Customers!A:A,Customers!E:E, "Not Found")</f>
        <v>33546</v>
      </c>
      <c r="V3053">
        <f ca="1">DATEDIF(Table4[[#This Row],[CustomerBirthday]], TODAY(), "Y")</f>
        <v>34</v>
      </c>
      <c r="W3053" t="str" cm="1">
        <f t="array" aca="1" ref="W3053" ca="1">_xlfn.IFS(Table4[[#This Row],[Age]]&lt;25, "Under 25",Table4[[#This Row],[Age]]=34, "25-34", Table4[[#This Row],[Age]]&lt;=49, "35-49", Table4[[#This Row],[Age]]&lt;=64, "50-64", Table4[[#This Row],[Age]]&gt;=65, "65+")</f>
        <v>25-34</v>
      </c>
      <c r="X3053" t="str">
        <f>_xlfn.XLOOKUP(Table4[[#This Row],[StoreID]],Stores!A:A,Stores!B:B, "Not found")</f>
        <v>MegaMart Peckmouth</v>
      </c>
      <c r="Y3053" t="str">
        <f>_xlfn.XLOOKUP(Table4[[#This Row],[StoreID]],Stores!A:A,Stores!C:C, "Not Found")</f>
        <v>Peckmouth</v>
      </c>
      <c r="Z3053" t="str">
        <f>_xlfn.XLOOKUP(Table4[[#This Row],[StoreID]],Stores!A:A,Stores!D:D, "Not Found")</f>
        <v>East</v>
      </c>
    </row>
    <row r="3054" spans="1:26">
      <c r="A3054" t="s">
        <v>3920</v>
      </c>
      <c r="B3054" s="1">
        <v>45502</v>
      </c>
      <c r="C3054" t="s">
        <v>469</v>
      </c>
      <c r="D3054" t="s">
        <v>764</v>
      </c>
      <c r="E3054" t="s">
        <v>839</v>
      </c>
      <c r="F3054">
        <v>4</v>
      </c>
      <c r="G3054">
        <v>0</v>
      </c>
      <c r="H3054" t="s">
        <v>865</v>
      </c>
      <c r="I3054" s="4">
        <f>Table4[[#This Row],[Quantity]]*Table4[[#This Row],[UnitPrice]]</f>
        <v>1295.68</v>
      </c>
      <c r="J3054" s="4">
        <f>Table4[[#This Row],[Gross Revenue]]*(1-Table4[[#This Row],[Discount]])</f>
        <v>1295.68</v>
      </c>
      <c r="K3054" s="4">
        <f>Table4[[#This Row],[Quantity]]*Table4[[#This Row],[CostPrice]]</f>
        <v>971.92</v>
      </c>
      <c r="L3054" s="4">
        <f>Table4[[#This Row],[Net Revenue]]-Table4[[#This Row],[Total Cost]]</f>
        <v>323.7600000000001</v>
      </c>
      <c r="M3054" t="str">
        <f>_xlfn.XLOOKUP(Table4[[#This Row],[ProductID]], Products!A:A,Products!B:B, "Not Found")</f>
        <v>Simple Accessories</v>
      </c>
      <c r="N3054" t="str">
        <f>TEXT(Table4[[#This Row],[Date]], "mmm")</f>
        <v>Jul</v>
      </c>
      <c r="O3054" t="str">
        <f>TEXT(Table4[[#This Row],[Date]], "yyyy")</f>
        <v>2024</v>
      </c>
      <c r="P3054" t="str">
        <f>_xlfn.XLOOKUP(Table4[[#This Row],[ProductID]],Products!A:A,Products!C:C, "Not Found")</f>
        <v>Fashion</v>
      </c>
      <c r="Q3054" t="str">
        <f>_xlfn.XLOOKUP(Table4[[#This Row],[ProductID]],Products!A:A,Products!D:D,"Not Found")</f>
        <v>Accessories</v>
      </c>
      <c r="R3054">
        <f>_xlfn.XLOOKUP(Table4[[#This Row],[ProductID]],Products!A:A,Products!E:E,"Not Found")</f>
        <v>323.92</v>
      </c>
      <c r="S3054">
        <f>_xlfn.XLOOKUP(Table4[[#This Row],[ProductID]],Products!A:A,Products!F:F, "Not Found")</f>
        <v>242.98</v>
      </c>
      <c r="T3054" t="str">
        <f>_xlfn.XLOOKUP(Table4[[#This Row],[CustomerID]],Customers!A:A,Customers!D:D, "Not Found")</f>
        <v>F</v>
      </c>
      <c r="U3054" s="6">
        <f>_xlfn.XLOOKUP(Table4[[#This Row],[CustomerID]],Customers!A:A,Customers!E:E, "Not Found")</f>
        <v>27978</v>
      </c>
      <c r="V3054">
        <f ca="1">DATEDIF(Table4[[#This Row],[CustomerBirthday]], TODAY(), "Y")</f>
        <v>49</v>
      </c>
      <c r="W3054" t="str" cm="1">
        <f t="array" aca="1" ref="W3054" ca="1">_xlfn.IFS(Table4[[#This Row],[Age]]&lt;25, "Under 25",Table4[[#This Row],[Age]]=34, "25-34", Table4[[#This Row],[Age]]&lt;=49, "35-49", Table4[[#This Row],[Age]]&lt;=64, "50-64", Table4[[#This Row],[Age]]&gt;=65, "65+")</f>
        <v>35-49</v>
      </c>
      <c r="X3054" t="str">
        <f>_xlfn.XLOOKUP(Table4[[#This Row],[StoreID]],Stores!A:A,Stores!B:B, "Not found")</f>
        <v>MegaMart New Michele</v>
      </c>
      <c r="Y3054" t="str">
        <f>_xlfn.XLOOKUP(Table4[[#This Row],[StoreID]],Stores!A:A,Stores!C:C, "Not Found")</f>
        <v>New Michele</v>
      </c>
      <c r="Z3054" t="str">
        <f>_xlfn.XLOOKUP(Table4[[#This Row],[StoreID]],Stores!A:A,Stores!D:D, "Not Found")</f>
        <v>West</v>
      </c>
    </row>
    <row r="3055" spans="1:26">
      <c r="A3055" t="s">
        <v>3921</v>
      </c>
      <c r="B3055" s="1">
        <v>45568</v>
      </c>
      <c r="C3055" t="s">
        <v>582</v>
      </c>
      <c r="D3055" t="s">
        <v>780</v>
      </c>
      <c r="E3055" t="s">
        <v>846</v>
      </c>
      <c r="F3055">
        <v>1</v>
      </c>
      <c r="G3055">
        <v>0.15</v>
      </c>
      <c r="H3055" t="s">
        <v>868</v>
      </c>
      <c r="I3055" s="4">
        <f>Table4[[#This Row],[Quantity]]*Table4[[#This Row],[UnitPrice]]</f>
        <v>1272.23</v>
      </c>
      <c r="J3055" s="4">
        <f>Table4[[#This Row],[Gross Revenue]]*(1-Table4[[#This Row],[Discount]])</f>
        <v>1081.3955000000001</v>
      </c>
      <c r="K3055" s="4">
        <f>Table4[[#This Row],[Quantity]]*Table4[[#This Row],[CostPrice]]</f>
        <v>952.65</v>
      </c>
      <c r="L3055" s="4">
        <f>Table4[[#This Row],[Net Revenue]]-Table4[[#This Row],[Total Cost]]</f>
        <v>128.74550000000011</v>
      </c>
      <c r="M3055" t="str">
        <f>_xlfn.XLOOKUP(Table4[[#This Row],[ProductID]], Products!A:A,Products!B:B, "Not Found")</f>
        <v>Hospital Smartphone</v>
      </c>
      <c r="N3055" t="str">
        <f>TEXT(Table4[[#This Row],[Date]], "mmm")</f>
        <v>Oct</v>
      </c>
      <c r="O3055" t="str">
        <f>TEXT(Table4[[#This Row],[Date]], "yyyy")</f>
        <v>2024</v>
      </c>
      <c r="P3055" t="str">
        <f>_xlfn.XLOOKUP(Table4[[#This Row],[ProductID]],Products!A:A,Products!C:C, "Not Found")</f>
        <v>Electronics</v>
      </c>
      <c r="Q3055" t="str">
        <f>_xlfn.XLOOKUP(Table4[[#This Row],[ProductID]],Products!A:A,Products!D:D,"Not Found")</f>
        <v>Smartphone</v>
      </c>
      <c r="R3055">
        <f>_xlfn.XLOOKUP(Table4[[#This Row],[ProductID]],Products!A:A,Products!E:E,"Not Found")</f>
        <v>1272.23</v>
      </c>
      <c r="S3055">
        <f>_xlfn.XLOOKUP(Table4[[#This Row],[ProductID]],Products!A:A,Products!F:F, "Not Found")</f>
        <v>952.65</v>
      </c>
      <c r="T3055" t="str">
        <f>_xlfn.XLOOKUP(Table4[[#This Row],[CustomerID]],Customers!A:A,Customers!D:D, "Not Found")</f>
        <v>F</v>
      </c>
      <c r="U3055" s="6">
        <f>_xlfn.XLOOKUP(Table4[[#This Row],[CustomerID]],Customers!A:A,Customers!E:E, "Not Found")</f>
        <v>31328</v>
      </c>
      <c r="V3055">
        <f ca="1">DATEDIF(Table4[[#This Row],[CustomerBirthday]], TODAY(), "Y")</f>
        <v>40</v>
      </c>
      <c r="W3055" t="str" cm="1">
        <f t="array" aca="1" ref="W3055" ca="1">_xlfn.IFS(Table4[[#This Row],[Age]]&lt;25, "Under 25",Table4[[#This Row],[Age]]=34, "25-34", Table4[[#This Row],[Age]]&lt;=49, "35-49", Table4[[#This Row],[Age]]&lt;=64, "50-64", Table4[[#This Row],[Age]]&gt;=65, "65+")</f>
        <v>35-49</v>
      </c>
      <c r="X3055" t="str">
        <f>_xlfn.XLOOKUP(Table4[[#This Row],[StoreID]],Stores!A:A,Stores!B:B, "Not found")</f>
        <v>MegaMart Johnmouth</v>
      </c>
      <c r="Y3055" t="str">
        <f>_xlfn.XLOOKUP(Table4[[#This Row],[StoreID]],Stores!A:A,Stores!C:C, "Not Found")</f>
        <v>Johnmouth</v>
      </c>
      <c r="Z3055" t="str">
        <f>_xlfn.XLOOKUP(Table4[[#This Row],[StoreID]],Stores!A:A,Stores!D:D, "Not Found")</f>
        <v>East</v>
      </c>
    </row>
    <row r="3056" spans="1:26">
      <c r="A3056" t="s">
        <v>3922</v>
      </c>
      <c r="B3056" s="1">
        <v>45772</v>
      </c>
      <c r="C3056" t="s">
        <v>40</v>
      </c>
      <c r="D3056" t="s">
        <v>800</v>
      </c>
      <c r="E3056" t="s">
        <v>839</v>
      </c>
      <c r="F3056">
        <v>4</v>
      </c>
      <c r="G3056">
        <v>0.15</v>
      </c>
      <c r="H3056" t="s">
        <v>875</v>
      </c>
      <c r="I3056" s="4">
        <f>Table4[[#This Row],[Quantity]]*Table4[[#This Row],[UnitPrice]]</f>
        <v>7810.6</v>
      </c>
      <c r="J3056" s="4">
        <f>Table4[[#This Row],[Gross Revenue]]*(1-Table4[[#This Row],[Discount]])</f>
        <v>6639.01</v>
      </c>
      <c r="K3056" s="4">
        <f>Table4[[#This Row],[Quantity]]*Table4[[#This Row],[CostPrice]]</f>
        <v>5805.08</v>
      </c>
      <c r="L3056" s="4">
        <f>Table4[[#This Row],[Net Revenue]]-Table4[[#This Row],[Total Cost]]</f>
        <v>833.93000000000029</v>
      </c>
      <c r="M3056" t="str">
        <f>_xlfn.XLOOKUP(Table4[[#This Row],[ProductID]], Products!A:A,Products!B:B, "Not Found")</f>
        <v>Book Television</v>
      </c>
      <c r="N3056" t="str">
        <f>TEXT(Table4[[#This Row],[Date]], "mmm")</f>
        <v>Apr</v>
      </c>
      <c r="O3056" t="str">
        <f>TEXT(Table4[[#This Row],[Date]], "yyyy")</f>
        <v>2025</v>
      </c>
      <c r="P3056" t="str">
        <f>_xlfn.XLOOKUP(Table4[[#This Row],[ProductID]],Products!A:A,Products!C:C, "Not Found")</f>
        <v>Electronics</v>
      </c>
      <c r="Q3056" t="str">
        <f>_xlfn.XLOOKUP(Table4[[#This Row],[ProductID]],Products!A:A,Products!D:D,"Not Found")</f>
        <v>Television</v>
      </c>
      <c r="R3056">
        <f>_xlfn.XLOOKUP(Table4[[#This Row],[ProductID]],Products!A:A,Products!E:E,"Not Found")</f>
        <v>1952.65</v>
      </c>
      <c r="S3056">
        <f>_xlfn.XLOOKUP(Table4[[#This Row],[ProductID]],Products!A:A,Products!F:F, "Not Found")</f>
        <v>1451.27</v>
      </c>
      <c r="T3056" t="str">
        <f>_xlfn.XLOOKUP(Table4[[#This Row],[CustomerID]],Customers!A:A,Customers!D:D, "Not Found")</f>
        <v>F</v>
      </c>
      <c r="U3056" s="6">
        <f>_xlfn.XLOOKUP(Table4[[#This Row],[CustomerID]],Customers!A:A,Customers!E:E, "Not Found")</f>
        <v>38214</v>
      </c>
      <c r="V3056">
        <f ca="1">DATEDIF(Table4[[#This Row],[CustomerBirthday]], TODAY(), "Y")</f>
        <v>21</v>
      </c>
      <c r="W3056" t="str" cm="1">
        <f t="array" aca="1" ref="W3056" ca="1">_xlfn.IFS(Table4[[#This Row],[Age]]&lt;25, "Under 25",Table4[[#This Row],[Age]]=34, "25-34", Table4[[#This Row],[Age]]&lt;=49, "35-49", Table4[[#This Row],[Age]]&lt;=64, "50-64", Table4[[#This Row],[Age]]&gt;=65, "65+")</f>
        <v>Under 25</v>
      </c>
      <c r="X3056" t="str">
        <f>_xlfn.XLOOKUP(Table4[[#This Row],[StoreID]],Stores!A:A,Stores!B:B, "Not found")</f>
        <v>MegaMart New Michele</v>
      </c>
      <c r="Y3056" t="str">
        <f>_xlfn.XLOOKUP(Table4[[#This Row],[StoreID]],Stores!A:A,Stores!C:C, "Not Found")</f>
        <v>New Michele</v>
      </c>
      <c r="Z3056" t="str">
        <f>_xlfn.XLOOKUP(Table4[[#This Row],[StoreID]],Stores!A:A,Stores!D:D, "Not Found")</f>
        <v>West</v>
      </c>
    </row>
    <row r="3057" spans="1:26">
      <c r="A3057" t="s">
        <v>3923</v>
      </c>
      <c r="B3057" s="1">
        <v>45484</v>
      </c>
      <c r="C3057" t="s">
        <v>71</v>
      </c>
      <c r="D3057" t="s">
        <v>794</v>
      </c>
      <c r="E3057" t="s">
        <v>831</v>
      </c>
      <c r="F3057">
        <v>3</v>
      </c>
      <c r="G3057">
        <v>0.1</v>
      </c>
      <c r="H3057" t="s">
        <v>868</v>
      </c>
      <c r="I3057" s="4">
        <f>Table4[[#This Row],[Quantity]]*Table4[[#This Row],[UnitPrice]]</f>
        <v>1284.1500000000001</v>
      </c>
      <c r="J3057" s="4">
        <f>Table4[[#This Row],[Gross Revenue]]*(1-Table4[[#This Row],[Discount]])</f>
        <v>1155.7350000000001</v>
      </c>
      <c r="K3057" s="4">
        <f>Table4[[#This Row],[Quantity]]*Table4[[#This Row],[CostPrice]]</f>
        <v>738.21</v>
      </c>
      <c r="L3057" s="4">
        <f>Table4[[#This Row],[Net Revenue]]-Table4[[#This Row],[Total Cost]]</f>
        <v>417.52500000000009</v>
      </c>
      <c r="M3057" t="str">
        <f>_xlfn.XLOOKUP(Table4[[#This Row],[ProductID]], Products!A:A,Products!B:B, "Not Found")</f>
        <v>Everything Laptop</v>
      </c>
      <c r="N3057" t="str">
        <f>TEXT(Table4[[#This Row],[Date]], "mmm")</f>
        <v>Jul</v>
      </c>
      <c r="O3057" t="str">
        <f>TEXT(Table4[[#This Row],[Date]], "yyyy")</f>
        <v>2024</v>
      </c>
      <c r="P3057" t="str">
        <f>_xlfn.XLOOKUP(Table4[[#This Row],[ProductID]],Products!A:A,Products!C:C, "Not Found")</f>
        <v>Electronics</v>
      </c>
      <c r="Q3057" t="str">
        <f>_xlfn.XLOOKUP(Table4[[#This Row],[ProductID]],Products!A:A,Products!D:D,"Not Found")</f>
        <v>Laptop</v>
      </c>
      <c r="R3057">
        <f>_xlfn.XLOOKUP(Table4[[#This Row],[ProductID]],Products!A:A,Products!E:E,"Not Found")</f>
        <v>428.05</v>
      </c>
      <c r="S3057">
        <f>_xlfn.XLOOKUP(Table4[[#This Row],[ProductID]],Products!A:A,Products!F:F, "Not Found")</f>
        <v>246.07</v>
      </c>
      <c r="T3057" t="str">
        <f>_xlfn.XLOOKUP(Table4[[#This Row],[CustomerID]],Customers!A:A,Customers!D:D, "Not Found")</f>
        <v>F</v>
      </c>
      <c r="U3057" s="6">
        <f>_xlfn.XLOOKUP(Table4[[#This Row],[CustomerID]],Customers!A:A,Customers!E:E, "Not Found")</f>
        <v>30021</v>
      </c>
      <c r="V3057">
        <f ca="1">DATEDIF(Table4[[#This Row],[CustomerBirthday]], TODAY(), "Y")</f>
        <v>44</v>
      </c>
      <c r="W3057" t="str" cm="1">
        <f t="array" aca="1" ref="W3057" ca="1">_xlfn.IFS(Table4[[#This Row],[Age]]&lt;25, "Under 25",Table4[[#This Row],[Age]]=34, "25-34", Table4[[#This Row],[Age]]&lt;=49, "35-49", Table4[[#This Row],[Age]]&lt;=64, "50-64", Table4[[#This Row],[Age]]&gt;=65, "65+")</f>
        <v>35-49</v>
      </c>
      <c r="X3057" t="str">
        <f>_xlfn.XLOOKUP(Table4[[#This Row],[StoreID]],Stores!A:A,Stores!B:B, "Not found")</f>
        <v>MegaMart Jimenezborough</v>
      </c>
      <c r="Y3057" t="str">
        <f>_xlfn.XLOOKUP(Table4[[#This Row],[StoreID]],Stores!A:A,Stores!C:C, "Not Found")</f>
        <v>Jimenezborough</v>
      </c>
      <c r="Z3057" t="str">
        <f>_xlfn.XLOOKUP(Table4[[#This Row],[StoreID]],Stores!A:A,Stores!D:D, "Not Found")</f>
        <v>South</v>
      </c>
    </row>
    <row r="3058" spans="1:26">
      <c r="A3058" t="s">
        <v>3924</v>
      </c>
      <c r="B3058" s="1">
        <v>45188</v>
      </c>
      <c r="C3058" t="s">
        <v>386</v>
      </c>
      <c r="D3058" t="s">
        <v>766</v>
      </c>
      <c r="E3058" t="s">
        <v>846</v>
      </c>
      <c r="F3058">
        <v>2</v>
      </c>
      <c r="G3058">
        <v>0.05</v>
      </c>
      <c r="H3058" t="s">
        <v>875</v>
      </c>
      <c r="I3058" s="4">
        <f>Table4[[#This Row],[Quantity]]*Table4[[#This Row],[UnitPrice]]</f>
        <v>2454.48</v>
      </c>
      <c r="J3058" s="4">
        <f>Table4[[#This Row],[Gross Revenue]]*(1-Table4[[#This Row],[Discount]])</f>
        <v>2331.7559999999999</v>
      </c>
      <c r="K3058" s="4">
        <f>Table4[[#This Row],[Quantity]]*Table4[[#This Row],[CostPrice]]</f>
        <v>1954.18</v>
      </c>
      <c r="L3058" s="4">
        <f>Table4[[#This Row],[Net Revenue]]-Table4[[#This Row],[Total Cost]]</f>
        <v>377.57599999999979</v>
      </c>
      <c r="M3058" t="str">
        <f>_xlfn.XLOOKUP(Table4[[#This Row],[ProductID]], Products!A:A,Products!B:B, "Not Found")</f>
        <v>Firm Dairy</v>
      </c>
      <c r="N3058" t="str">
        <f>TEXT(Table4[[#This Row],[Date]], "mmm")</f>
        <v>Sep</v>
      </c>
      <c r="O3058" t="str">
        <f>TEXT(Table4[[#This Row],[Date]], "yyyy")</f>
        <v>2023</v>
      </c>
      <c r="P3058" t="str">
        <f>_xlfn.XLOOKUP(Table4[[#This Row],[ProductID]],Products!A:A,Products!C:C, "Not Found")</f>
        <v>Groceries</v>
      </c>
      <c r="Q3058" t="str">
        <f>_xlfn.XLOOKUP(Table4[[#This Row],[ProductID]],Products!A:A,Products!D:D,"Not Found")</f>
        <v>Dairy</v>
      </c>
      <c r="R3058">
        <f>_xlfn.XLOOKUP(Table4[[#This Row],[ProductID]],Products!A:A,Products!E:E,"Not Found")</f>
        <v>1227.24</v>
      </c>
      <c r="S3058">
        <f>_xlfn.XLOOKUP(Table4[[#This Row],[ProductID]],Products!A:A,Products!F:F, "Not Found")</f>
        <v>977.09</v>
      </c>
      <c r="T3058" t="str">
        <f>_xlfn.XLOOKUP(Table4[[#This Row],[CustomerID]],Customers!A:A,Customers!D:D, "Not Found")</f>
        <v>F</v>
      </c>
      <c r="U3058" s="6">
        <f>_xlfn.XLOOKUP(Table4[[#This Row],[CustomerID]],Customers!A:A,Customers!E:E, "Not Found")</f>
        <v>23676</v>
      </c>
      <c r="V3058">
        <f ca="1">DATEDIF(Table4[[#This Row],[CustomerBirthday]], TODAY(), "Y")</f>
        <v>61</v>
      </c>
      <c r="W3058" t="str" cm="1">
        <f t="array" aca="1" ref="W3058" ca="1">_xlfn.IFS(Table4[[#This Row],[Age]]&lt;25, "Under 25",Table4[[#This Row],[Age]]=34, "25-34", Table4[[#This Row],[Age]]&lt;=49, "35-49", Table4[[#This Row],[Age]]&lt;=64, "50-64", Table4[[#This Row],[Age]]&gt;=65, "65+")</f>
        <v>50-64</v>
      </c>
      <c r="X3058" t="str">
        <f>_xlfn.XLOOKUP(Table4[[#This Row],[StoreID]],Stores!A:A,Stores!B:B, "Not found")</f>
        <v>MegaMart Johnmouth</v>
      </c>
      <c r="Y3058" t="str">
        <f>_xlfn.XLOOKUP(Table4[[#This Row],[StoreID]],Stores!A:A,Stores!C:C, "Not Found")</f>
        <v>Johnmouth</v>
      </c>
      <c r="Z3058" t="str">
        <f>_xlfn.XLOOKUP(Table4[[#This Row],[StoreID]],Stores!A:A,Stores!D:D, "Not Found")</f>
        <v>East</v>
      </c>
    </row>
    <row r="3059" spans="1:26">
      <c r="A3059" t="s">
        <v>3925</v>
      </c>
      <c r="B3059" s="1">
        <v>45276</v>
      </c>
      <c r="C3059" t="s">
        <v>32</v>
      </c>
      <c r="D3059" t="s">
        <v>798</v>
      </c>
      <c r="E3059" t="s">
        <v>835</v>
      </c>
      <c r="F3059">
        <v>1</v>
      </c>
      <c r="G3059">
        <v>0.05</v>
      </c>
      <c r="H3059" t="s">
        <v>871</v>
      </c>
      <c r="I3059" s="4">
        <f>Table4[[#This Row],[Quantity]]*Table4[[#This Row],[UnitPrice]]</f>
        <v>1501.46</v>
      </c>
      <c r="J3059" s="4">
        <f>Table4[[#This Row],[Gross Revenue]]*(1-Table4[[#This Row],[Discount]])</f>
        <v>1426.3869999999999</v>
      </c>
      <c r="K3059" s="4">
        <f>Table4[[#This Row],[Quantity]]*Table4[[#This Row],[CostPrice]]</f>
        <v>1167.73</v>
      </c>
      <c r="L3059" s="4">
        <f>Table4[[#This Row],[Net Revenue]]-Table4[[#This Row],[Total Cost]]</f>
        <v>258.65699999999993</v>
      </c>
      <c r="M3059" t="str">
        <f>_xlfn.XLOOKUP(Table4[[#This Row],[ProductID]], Products!A:A,Products!B:B, "Not Found")</f>
        <v>New Watches</v>
      </c>
      <c r="N3059" t="str">
        <f>TEXT(Table4[[#This Row],[Date]], "mmm")</f>
        <v>Dec</v>
      </c>
      <c r="O3059" t="str">
        <f>TEXT(Table4[[#This Row],[Date]], "yyyy")</f>
        <v>2023</v>
      </c>
      <c r="P3059" t="str">
        <f>_xlfn.XLOOKUP(Table4[[#This Row],[ProductID]],Products!A:A,Products!C:C, "Not Found")</f>
        <v>Fashion</v>
      </c>
      <c r="Q3059" t="str">
        <f>_xlfn.XLOOKUP(Table4[[#This Row],[ProductID]],Products!A:A,Products!D:D,"Not Found")</f>
        <v>Watches</v>
      </c>
      <c r="R3059">
        <f>_xlfn.XLOOKUP(Table4[[#This Row],[ProductID]],Products!A:A,Products!E:E,"Not Found")</f>
        <v>1501.46</v>
      </c>
      <c r="S3059">
        <f>_xlfn.XLOOKUP(Table4[[#This Row],[ProductID]],Products!A:A,Products!F:F, "Not Found")</f>
        <v>1167.73</v>
      </c>
      <c r="T3059" t="str">
        <f>_xlfn.XLOOKUP(Table4[[#This Row],[CustomerID]],Customers!A:A,Customers!D:D, "Not Found")</f>
        <v>M</v>
      </c>
      <c r="U3059" s="6">
        <f>_xlfn.XLOOKUP(Table4[[#This Row],[CustomerID]],Customers!A:A,Customers!E:E, "Not Found")</f>
        <v>31058</v>
      </c>
      <c r="V3059">
        <f ca="1">DATEDIF(Table4[[#This Row],[CustomerBirthday]], TODAY(), "Y")</f>
        <v>41</v>
      </c>
      <c r="W3059" t="str" cm="1">
        <f t="array" aca="1" ref="W3059" ca="1">_xlfn.IFS(Table4[[#This Row],[Age]]&lt;25, "Under 25",Table4[[#This Row],[Age]]=34, "25-34", Table4[[#This Row],[Age]]&lt;=49, "35-49", Table4[[#This Row],[Age]]&lt;=64, "50-64", Table4[[#This Row],[Age]]&gt;=65, "65+")</f>
        <v>35-49</v>
      </c>
      <c r="X3059" t="str">
        <f>_xlfn.XLOOKUP(Table4[[#This Row],[StoreID]],Stores!A:A,Stores!B:B, "Not found")</f>
        <v>MegaMart Peckmouth</v>
      </c>
      <c r="Y3059" t="str">
        <f>_xlfn.XLOOKUP(Table4[[#This Row],[StoreID]],Stores!A:A,Stores!C:C, "Not Found")</f>
        <v>Peckmouth</v>
      </c>
      <c r="Z3059" t="str">
        <f>_xlfn.XLOOKUP(Table4[[#This Row],[StoreID]],Stores!A:A,Stores!D:D, "Not Found")</f>
        <v>East</v>
      </c>
    </row>
    <row r="3060" spans="1:26">
      <c r="A3060" t="s">
        <v>3926</v>
      </c>
      <c r="B3060" s="1">
        <v>45372</v>
      </c>
      <c r="C3060" t="s">
        <v>429</v>
      </c>
      <c r="D3060" t="s">
        <v>761</v>
      </c>
      <c r="E3060" t="s">
        <v>846</v>
      </c>
      <c r="F3060">
        <v>3</v>
      </c>
      <c r="G3060">
        <v>0.1</v>
      </c>
      <c r="H3060" t="s">
        <v>868</v>
      </c>
      <c r="I3060" s="4">
        <f>Table4[[#This Row],[Quantity]]*Table4[[#This Row],[UnitPrice]]</f>
        <v>5288.76</v>
      </c>
      <c r="J3060" s="4">
        <f>Table4[[#This Row],[Gross Revenue]]*(1-Table4[[#This Row],[Discount]])</f>
        <v>4759.884</v>
      </c>
      <c r="K3060" s="4">
        <f>Table4[[#This Row],[Quantity]]*Table4[[#This Row],[CostPrice]]</f>
        <v>4039.44</v>
      </c>
      <c r="L3060" s="4">
        <f>Table4[[#This Row],[Net Revenue]]-Table4[[#This Row],[Total Cost]]</f>
        <v>720.44399999999996</v>
      </c>
      <c r="M3060" t="str">
        <f>_xlfn.XLOOKUP(Table4[[#This Row],[ProductID]], Products!A:A,Products!B:B, "Not Found")</f>
        <v>Traditional Laptop</v>
      </c>
      <c r="N3060" t="str">
        <f>TEXT(Table4[[#This Row],[Date]], "mmm")</f>
        <v>Mar</v>
      </c>
      <c r="O3060" t="str">
        <f>TEXT(Table4[[#This Row],[Date]], "yyyy")</f>
        <v>2024</v>
      </c>
      <c r="P3060" t="str">
        <f>_xlfn.XLOOKUP(Table4[[#This Row],[ProductID]],Products!A:A,Products!C:C, "Not Found")</f>
        <v>Electronics</v>
      </c>
      <c r="Q3060" t="str">
        <f>_xlfn.XLOOKUP(Table4[[#This Row],[ProductID]],Products!A:A,Products!D:D,"Not Found")</f>
        <v>Laptop</v>
      </c>
      <c r="R3060">
        <f>_xlfn.XLOOKUP(Table4[[#This Row],[ProductID]],Products!A:A,Products!E:E,"Not Found")</f>
        <v>1762.92</v>
      </c>
      <c r="S3060">
        <f>_xlfn.XLOOKUP(Table4[[#This Row],[ProductID]],Products!A:A,Products!F:F, "Not Found")</f>
        <v>1346.48</v>
      </c>
      <c r="T3060" t="str">
        <f>_xlfn.XLOOKUP(Table4[[#This Row],[CustomerID]],Customers!A:A,Customers!D:D, "Not Found")</f>
        <v>M</v>
      </c>
      <c r="U3060" s="6">
        <f>_xlfn.XLOOKUP(Table4[[#This Row],[CustomerID]],Customers!A:A,Customers!E:E, "Not Found")</f>
        <v>21971</v>
      </c>
      <c r="V3060">
        <f ca="1">DATEDIF(Table4[[#This Row],[CustomerBirthday]], TODAY(), "Y")</f>
        <v>66</v>
      </c>
      <c r="W3060" t="str" cm="1">
        <f t="array" aca="1" ref="W3060" ca="1">_xlfn.IFS(Table4[[#This Row],[Age]]&lt;25, "Under 25",Table4[[#This Row],[Age]]=34, "25-34", Table4[[#This Row],[Age]]&lt;=49, "35-49", Table4[[#This Row],[Age]]&lt;=64, "50-64", Table4[[#This Row],[Age]]&gt;=65, "65+")</f>
        <v>65+</v>
      </c>
      <c r="X3060" t="str">
        <f>_xlfn.XLOOKUP(Table4[[#This Row],[StoreID]],Stores!A:A,Stores!B:B, "Not found")</f>
        <v>MegaMart Johnmouth</v>
      </c>
      <c r="Y3060" t="str">
        <f>_xlfn.XLOOKUP(Table4[[#This Row],[StoreID]],Stores!A:A,Stores!C:C, "Not Found")</f>
        <v>Johnmouth</v>
      </c>
      <c r="Z3060" t="str">
        <f>_xlfn.XLOOKUP(Table4[[#This Row],[StoreID]],Stores!A:A,Stores!D:D, "Not Found")</f>
        <v>East</v>
      </c>
    </row>
    <row r="3061" spans="1:26">
      <c r="A3061" t="s">
        <v>3927</v>
      </c>
      <c r="B3061" s="1">
        <v>45515</v>
      </c>
      <c r="C3061" t="s">
        <v>74</v>
      </c>
      <c r="D3061" t="s">
        <v>788</v>
      </c>
      <c r="E3061" t="s">
        <v>835</v>
      </c>
      <c r="F3061">
        <v>5</v>
      </c>
      <c r="G3061">
        <v>0.15</v>
      </c>
      <c r="H3061" t="s">
        <v>875</v>
      </c>
      <c r="I3061" s="4">
        <f>Table4[[#This Row],[Quantity]]*Table4[[#This Row],[UnitPrice]]</f>
        <v>5478.6</v>
      </c>
      <c r="J3061" s="4">
        <f>Table4[[#This Row],[Gross Revenue]]*(1-Table4[[#This Row],[Discount]])</f>
        <v>4656.8100000000004</v>
      </c>
      <c r="K3061" s="4">
        <f>Table4[[#This Row],[Quantity]]*Table4[[#This Row],[CostPrice]]</f>
        <v>4111</v>
      </c>
      <c r="L3061" s="4">
        <f>Table4[[#This Row],[Net Revenue]]-Table4[[#This Row],[Total Cost]]</f>
        <v>545.8100000000004</v>
      </c>
      <c r="M3061" t="str">
        <f>_xlfn.XLOOKUP(Table4[[#This Row],[ProductID]], Products!A:A,Products!B:B, "Not Found")</f>
        <v>Foot Snacks</v>
      </c>
      <c r="N3061" t="str">
        <f>TEXT(Table4[[#This Row],[Date]], "mmm")</f>
        <v>Aug</v>
      </c>
      <c r="O3061" t="str">
        <f>TEXT(Table4[[#This Row],[Date]], "yyyy")</f>
        <v>2024</v>
      </c>
      <c r="P3061" t="str">
        <f>_xlfn.XLOOKUP(Table4[[#This Row],[ProductID]],Products!A:A,Products!C:C, "Not Found")</f>
        <v>Groceries</v>
      </c>
      <c r="Q3061" t="str">
        <f>_xlfn.XLOOKUP(Table4[[#This Row],[ProductID]],Products!A:A,Products!D:D,"Not Found")</f>
        <v>Snacks</v>
      </c>
      <c r="R3061">
        <f>_xlfn.XLOOKUP(Table4[[#This Row],[ProductID]],Products!A:A,Products!E:E,"Not Found")</f>
        <v>1095.72</v>
      </c>
      <c r="S3061">
        <f>_xlfn.XLOOKUP(Table4[[#This Row],[ProductID]],Products!A:A,Products!F:F, "Not Found")</f>
        <v>822.2</v>
      </c>
      <c r="T3061" t="str">
        <f>_xlfn.XLOOKUP(Table4[[#This Row],[CustomerID]],Customers!A:A,Customers!D:D, "Not Found")</f>
        <v>M</v>
      </c>
      <c r="U3061" s="6">
        <f>_xlfn.XLOOKUP(Table4[[#This Row],[CustomerID]],Customers!A:A,Customers!E:E, "Not Found")</f>
        <v>34565</v>
      </c>
      <c r="V3061">
        <f ca="1">DATEDIF(Table4[[#This Row],[CustomerBirthday]], TODAY(), "Y")</f>
        <v>31</v>
      </c>
      <c r="W3061" t="str" cm="1">
        <f t="array" aca="1" ref="W3061" ca="1">_xlfn.IFS(Table4[[#This Row],[Age]]&lt;25, "Under 25",Table4[[#This Row],[Age]]=34, "25-34", Table4[[#This Row],[Age]]&lt;=49, "35-49", Table4[[#This Row],[Age]]&lt;=64, "50-64", Table4[[#This Row],[Age]]&gt;=65, "65+")</f>
        <v>35-49</v>
      </c>
      <c r="X3061" t="str">
        <f>_xlfn.XLOOKUP(Table4[[#This Row],[StoreID]],Stores!A:A,Stores!B:B, "Not found")</f>
        <v>MegaMart Peckmouth</v>
      </c>
      <c r="Y3061" t="str">
        <f>_xlfn.XLOOKUP(Table4[[#This Row],[StoreID]],Stores!A:A,Stores!C:C, "Not Found")</f>
        <v>Peckmouth</v>
      </c>
      <c r="Z3061" t="str">
        <f>_xlfn.XLOOKUP(Table4[[#This Row],[StoreID]],Stores!A:A,Stores!D:D, "Not Found")</f>
        <v>East</v>
      </c>
    </row>
    <row r="3062" spans="1:26">
      <c r="A3062" t="s">
        <v>3928</v>
      </c>
      <c r="B3062" s="1">
        <v>45292</v>
      </c>
      <c r="C3062" t="s">
        <v>524</v>
      </c>
      <c r="D3062" t="s">
        <v>802</v>
      </c>
      <c r="E3062" t="s">
        <v>831</v>
      </c>
      <c r="F3062">
        <v>2</v>
      </c>
      <c r="G3062">
        <v>0.05</v>
      </c>
      <c r="H3062" t="s">
        <v>871</v>
      </c>
      <c r="I3062" s="4">
        <f>Table4[[#This Row],[Quantity]]*Table4[[#This Row],[UnitPrice]]</f>
        <v>733.86</v>
      </c>
      <c r="J3062" s="4">
        <f>Table4[[#This Row],[Gross Revenue]]*(1-Table4[[#This Row],[Discount]])</f>
        <v>697.16700000000003</v>
      </c>
      <c r="K3062" s="4">
        <f>Table4[[#This Row],[Quantity]]*Table4[[#This Row],[CostPrice]]</f>
        <v>570.46</v>
      </c>
      <c r="L3062" s="4">
        <f>Table4[[#This Row],[Net Revenue]]-Table4[[#This Row],[Total Cost]]</f>
        <v>126.70699999999999</v>
      </c>
      <c r="M3062" t="str">
        <f>_xlfn.XLOOKUP(Table4[[#This Row],[ProductID]], Products!A:A,Products!B:B, "Not Found")</f>
        <v>Stage Footwear</v>
      </c>
      <c r="N3062" t="str">
        <f>TEXT(Table4[[#This Row],[Date]], "mmm")</f>
        <v>Jan</v>
      </c>
      <c r="O3062" t="str">
        <f>TEXT(Table4[[#This Row],[Date]], "yyyy")</f>
        <v>2024</v>
      </c>
      <c r="P3062" t="str">
        <f>_xlfn.XLOOKUP(Table4[[#This Row],[ProductID]],Products!A:A,Products!C:C, "Not Found")</f>
        <v>Fashion</v>
      </c>
      <c r="Q3062" t="str">
        <f>_xlfn.XLOOKUP(Table4[[#This Row],[ProductID]],Products!A:A,Products!D:D,"Not Found")</f>
        <v>Footwear</v>
      </c>
      <c r="R3062">
        <f>_xlfn.XLOOKUP(Table4[[#This Row],[ProductID]],Products!A:A,Products!E:E,"Not Found")</f>
        <v>366.93</v>
      </c>
      <c r="S3062">
        <f>_xlfn.XLOOKUP(Table4[[#This Row],[ProductID]],Products!A:A,Products!F:F, "Not Found")</f>
        <v>285.23</v>
      </c>
      <c r="T3062" t="str">
        <f>_xlfn.XLOOKUP(Table4[[#This Row],[CustomerID]],Customers!A:A,Customers!D:D, "Not Found")</f>
        <v>F</v>
      </c>
      <c r="U3062" s="6">
        <f>_xlfn.XLOOKUP(Table4[[#This Row],[CustomerID]],Customers!A:A,Customers!E:E, "Not Found")</f>
        <v>23256</v>
      </c>
      <c r="V3062">
        <f ca="1">DATEDIF(Table4[[#This Row],[CustomerBirthday]], TODAY(), "Y")</f>
        <v>62</v>
      </c>
      <c r="W3062" t="str" cm="1">
        <f t="array" aca="1" ref="W3062" ca="1">_xlfn.IFS(Table4[[#This Row],[Age]]&lt;25, "Under 25",Table4[[#This Row],[Age]]=34, "25-34", Table4[[#This Row],[Age]]&lt;=49, "35-49", Table4[[#This Row],[Age]]&lt;=64, "50-64", Table4[[#This Row],[Age]]&gt;=65, "65+")</f>
        <v>50-64</v>
      </c>
      <c r="X3062" t="str">
        <f>_xlfn.XLOOKUP(Table4[[#This Row],[StoreID]],Stores!A:A,Stores!B:B, "Not found")</f>
        <v>MegaMart Jimenezborough</v>
      </c>
      <c r="Y3062" t="str">
        <f>_xlfn.XLOOKUP(Table4[[#This Row],[StoreID]],Stores!A:A,Stores!C:C, "Not Found")</f>
        <v>Jimenezborough</v>
      </c>
      <c r="Z3062" t="str">
        <f>_xlfn.XLOOKUP(Table4[[#This Row],[StoreID]],Stores!A:A,Stores!D:D, "Not Found")</f>
        <v>South</v>
      </c>
    </row>
    <row r="3063" spans="1:26">
      <c r="A3063" t="s">
        <v>3929</v>
      </c>
      <c r="B3063" s="1">
        <v>45857</v>
      </c>
      <c r="C3063" t="s">
        <v>291</v>
      </c>
      <c r="D3063" t="s">
        <v>824</v>
      </c>
      <c r="E3063" t="s">
        <v>835</v>
      </c>
      <c r="F3063">
        <v>4</v>
      </c>
      <c r="G3063">
        <v>0</v>
      </c>
      <c r="H3063" t="s">
        <v>865</v>
      </c>
      <c r="I3063" s="4">
        <f>Table4[[#This Row],[Quantity]]*Table4[[#This Row],[UnitPrice]]</f>
        <v>1553.04</v>
      </c>
      <c r="J3063" s="4">
        <f>Table4[[#This Row],[Gross Revenue]]*(1-Table4[[#This Row],[Discount]])</f>
        <v>1553.04</v>
      </c>
      <c r="K3063" s="4">
        <f>Table4[[#This Row],[Quantity]]*Table4[[#This Row],[CostPrice]]</f>
        <v>797.2</v>
      </c>
      <c r="L3063" s="4">
        <f>Table4[[#This Row],[Net Revenue]]-Table4[[#This Row],[Total Cost]]</f>
        <v>755.83999999999992</v>
      </c>
      <c r="M3063" t="str">
        <f>_xlfn.XLOOKUP(Table4[[#This Row],[ProductID]], Products!A:A,Products!B:B, "Not Found")</f>
        <v>Possible Watches</v>
      </c>
      <c r="N3063" t="str">
        <f>TEXT(Table4[[#This Row],[Date]], "mmm")</f>
        <v>Jul</v>
      </c>
      <c r="O3063" t="str">
        <f>TEXT(Table4[[#This Row],[Date]], "yyyy")</f>
        <v>2025</v>
      </c>
      <c r="P3063" t="str">
        <f>_xlfn.XLOOKUP(Table4[[#This Row],[ProductID]],Products!A:A,Products!C:C, "Not Found")</f>
        <v>Fashion</v>
      </c>
      <c r="Q3063" t="str">
        <f>_xlfn.XLOOKUP(Table4[[#This Row],[ProductID]],Products!A:A,Products!D:D,"Not Found")</f>
        <v>Watches</v>
      </c>
      <c r="R3063">
        <f>_xlfn.XLOOKUP(Table4[[#This Row],[ProductID]],Products!A:A,Products!E:E,"Not Found")</f>
        <v>388.26</v>
      </c>
      <c r="S3063">
        <f>_xlfn.XLOOKUP(Table4[[#This Row],[ProductID]],Products!A:A,Products!F:F, "Not Found")</f>
        <v>199.3</v>
      </c>
      <c r="T3063" t="str">
        <f>_xlfn.XLOOKUP(Table4[[#This Row],[CustomerID]],Customers!A:A,Customers!D:D, "Not Found")</f>
        <v>F</v>
      </c>
      <c r="U3063" s="6">
        <f>_xlfn.XLOOKUP(Table4[[#This Row],[CustomerID]],Customers!A:A,Customers!E:E, "Not Found")</f>
        <v>37614</v>
      </c>
      <c r="V3063">
        <f ca="1">DATEDIF(Table4[[#This Row],[CustomerBirthday]], TODAY(), "Y")</f>
        <v>23</v>
      </c>
      <c r="W3063" t="str" cm="1">
        <f t="array" aca="1" ref="W3063" ca="1">_xlfn.IFS(Table4[[#This Row],[Age]]&lt;25, "Under 25",Table4[[#This Row],[Age]]=34, "25-34", Table4[[#This Row],[Age]]&lt;=49, "35-49", Table4[[#This Row],[Age]]&lt;=64, "50-64", Table4[[#This Row],[Age]]&gt;=65, "65+")</f>
        <v>Under 25</v>
      </c>
      <c r="X3063" t="str">
        <f>_xlfn.XLOOKUP(Table4[[#This Row],[StoreID]],Stores!A:A,Stores!B:B, "Not found")</f>
        <v>MegaMart Peckmouth</v>
      </c>
      <c r="Y3063" t="str">
        <f>_xlfn.XLOOKUP(Table4[[#This Row],[StoreID]],Stores!A:A,Stores!C:C, "Not Found")</f>
        <v>Peckmouth</v>
      </c>
      <c r="Z3063" t="str">
        <f>_xlfn.XLOOKUP(Table4[[#This Row],[StoreID]],Stores!A:A,Stores!D:D, "Not Found")</f>
        <v>East</v>
      </c>
    </row>
    <row r="3064" spans="1:26">
      <c r="A3064" t="s">
        <v>3930</v>
      </c>
      <c r="B3064" s="1">
        <v>45219</v>
      </c>
      <c r="C3064" t="s">
        <v>67</v>
      </c>
      <c r="D3064" t="s">
        <v>715</v>
      </c>
      <c r="E3064" t="s">
        <v>846</v>
      </c>
      <c r="F3064">
        <v>1</v>
      </c>
      <c r="G3064">
        <v>0</v>
      </c>
      <c r="H3064" t="s">
        <v>865</v>
      </c>
      <c r="I3064" s="4">
        <f>Table4[[#This Row],[Quantity]]*Table4[[#This Row],[UnitPrice]]</f>
        <v>818.76</v>
      </c>
      <c r="J3064" s="4">
        <f>Table4[[#This Row],[Gross Revenue]]*(1-Table4[[#This Row],[Discount]])</f>
        <v>818.76</v>
      </c>
      <c r="K3064" s="4">
        <f>Table4[[#This Row],[Quantity]]*Table4[[#This Row],[CostPrice]]</f>
        <v>527.62</v>
      </c>
      <c r="L3064" s="4">
        <f>Table4[[#This Row],[Net Revenue]]-Table4[[#This Row],[Total Cost]]</f>
        <v>291.14</v>
      </c>
      <c r="M3064" t="str">
        <f>_xlfn.XLOOKUP(Table4[[#This Row],[ProductID]], Products!A:A,Products!B:B, "Not Found")</f>
        <v>Audience Television</v>
      </c>
      <c r="N3064" t="str">
        <f>TEXT(Table4[[#This Row],[Date]], "mmm")</f>
        <v>Oct</v>
      </c>
      <c r="O3064" t="str">
        <f>TEXT(Table4[[#This Row],[Date]], "yyyy")</f>
        <v>2023</v>
      </c>
      <c r="P3064" t="str">
        <f>_xlfn.XLOOKUP(Table4[[#This Row],[ProductID]],Products!A:A,Products!C:C, "Not Found")</f>
        <v>Electronics</v>
      </c>
      <c r="Q3064" t="str">
        <f>_xlfn.XLOOKUP(Table4[[#This Row],[ProductID]],Products!A:A,Products!D:D,"Not Found")</f>
        <v>Television</v>
      </c>
      <c r="R3064">
        <f>_xlfn.XLOOKUP(Table4[[#This Row],[ProductID]],Products!A:A,Products!E:E,"Not Found")</f>
        <v>818.76</v>
      </c>
      <c r="S3064">
        <f>_xlfn.XLOOKUP(Table4[[#This Row],[ProductID]],Products!A:A,Products!F:F, "Not Found")</f>
        <v>527.62</v>
      </c>
      <c r="T3064" t="str">
        <f>_xlfn.XLOOKUP(Table4[[#This Row],[CustomerID]],Customers!A:A,Customers!D:D, "Not Found")</f>
        <v>M</v>
      </c>
      <c r="U3064" s="6">
        <f>_xlfn.XLOOKUP(Table4[[#This Row],[CustomerID]],Customers!A:A,Customers!E:E, "Not Found")</f>
        <v>27877</v>
      </c>
      <c r="V3064">
        <f ca="1">DATEDIF(Table4[[#This Row],[CustomerBirthday]], TODAY(), "Y")</f>
        <v>50</v>
      </c>
      <c r="W3064" t="str" cm="1">
        <f t="array" aca="1" ref="W3064" ca="1">_xlfn.IFS(Table4[[#This Row],[Age]]&lt;25, "Under 25",Table4[[#This Row],[Age]]=34, "25-34", Table4[[#This Row],[Age]]&lt;=49, "35-49", Table4[[#This Row],[Age]]&lt;=64, "50-64", Table4[[#This Row],[Age]]&gt;=65, "65+")</f>
        <v>50-64</v>
      </c>
      <c r="X3064" t="str">
        <f>_xlfn.XLOOKUP(Table4[[#This Row],[StoreID]],Stores!A:A,Stores!B:B, "Not found")</f>
        <v>MegaMart Johnmouth</v>
      </c>
      <c r="Y3064" t="str">
        <f>_xlfn.XLOOKUP(Table4[[#This Row],[StoreID]],Stores!A:A,Stores!C:C, "Not Found")</f>
        <v>Johnmouth</v>
      </c>
      <c r="Z3064" t="str">
        <f>_xlfn.XLOOKUP(Table4[[#This Row],[StoreID]],Stores!A:A,Stores!D:D, "Not Found")</f>
        <v>East</v>
      </c>
    </row>
    <row r="3065" spans="1:26">
      <c r="A3065" t="s">
        <v>3931</v>
      </c>
      <c r="B3065" s="1">
        <v>45400</v>
      </c>
      <c r="C3065" t="s">
        <v>542</v>
      </c>
      <c r="D3065" t="s">
        <v>804</v>
      </c>
      <c r="E3065" t="s">
        <v>846</v>
      </c>
      <c r="F3065">
        <v>1</v>
      </c>
      <c r="G3065">
        <v>0.1</v>
      </c>
      <c r="H3065" t="s">
        <v>871</v>
      </c>
      <c r="I3065" s="4">
        <f>Table4[[#This Row],[Quantity]]*Table4[[#This Row],[UnitPrice]]</f>
        <v>540.94000000000005</v>
      </c>
      <c r="J3065" s="4">
        <f>Table4[[#This Row],[Gross Revenue]]*(1-Table4[[#This Row],[Discount]])</f>
        <v>486.84600000000006</v>
      </c>
      <c r="K3065" s="4">
        <f>Table4[[#This Row],[Quantity]]*Table4[[#This Row],[CostPrice]]</f>
        <v>398.25</v>
      </c>
      <c r="L3065" s="4">
        <f>Table4[[#This Row],[Net Revenue]]-Table4[[#This Row],[Total Cost]]</f>
        <v>88.59600000000006</v>
      </c>
      <c r="M3065" t="str">
        <f>_xlfn.XLOOKUP(Table4[[#This Row],[ProductID]], Products!A:A,Products!B:B, "Not Found")</f>
        <v>Church Clothing</v>
      </c>
      <c r="N3065" t="str">
        <f>TEXT(Table4[[#This Row],[Date]], "mmm")</f>
        <v>Apr</v>
      </c>
      <c r="O3065" t="str">
        <f>TEXT(Table4[[#This Row],[Date]], "yyyy")</f>
        <v>2024</v>
      </c>
      <c r="P3065" t="str">
        <f>_xlfn.XLOOKUP(Table4[[#This Row],[ProductID]],Products!A:A,Products!C:C, "Not Found")</f>
        <v>Fashion</v>
      </c>
      <c r="Q3065" t="str">
        <f>_xlfn.XLOOKUP(Table4[[#This Row],[ProductID]],Products!A:A,Products!D:D,"Not Found")</f>
        <v>Clothing</v>
      </c>
      <c r="R3065">
        <f>_xlfn.XLOOKUP(Table4[[#This Row],[ProductID]],Products!A:A,Products!E:E,"Not Found")</f>
        <v>540.94000000000005</v>
      </c>
      <c r="S3065">
        <f>_xlfn.XLOOKUP(Table4[[#This Row],[ProductID]],Products!A:A,Products!F:F, "Not Found")</f>
        <v>398.25</v>
      </c>
      <c r="T3065" t="str">
        <f>_xlfn.XLOOKUP(Table4[[#This Row],[CustomerID]],Customers!A:A,Customers!D:D, "Not Found")</f>
        <v>M</v>
      </c>
      <c r="U3065" s="6">
        <f>_xlfn.XLOOKUP(Table4[[#This Row],[CustomerID]],Customers!A:A,Customers!E:E, "Not Found")</f>
        <v>26101</v>
      </c>
      <c r="V3065">
        <f ca="1">DATEDIF(Table4[[#This Row],[CustomerBirthday]], TODAY(), "Y")</f>
        <v>55</v>
      </c>
      <c r="W3065" t="str" cm="1">
        <f t="array" aca="1" ref="W3065" ca="1">_xlfn.IFS(Table4[[#This Row],[Age]]&lt;25, "Under 25",Table4[[#This Row],[Age]]=34, "25-34", Table4[[#This Row],[Age]]&lt;=49, "35-49", Table4[[#This Row],[Age]]&lt;=64, "50-64", Table4[[#This Row],[Age]]&gt;=65, "65+")</f>
        <v>50-64</v>
      </c>
      <c r="X3065" t="str">
        <f>_xlfn.XLOOKUP(Table4[[#This Row],[StoreID]],Stores!A:A,Stores!B:B, "Not found")</f>
        <v>MegaMart Johnmouth</v>
      </c>
      <c r="Y3065" t="str">
        <f>_xlfn.XLOOKUP(Table4[[#This Row],[StoreID]],Stores!A:A,Stores!C:C, "Not Found")</f>
        <v>Johnmouth</v>
      </c>
      <c r="Z3065" t="str">
        <f>_xlfn.XLOOKUP(Table4[[#This Row],[StoreID]],Stores!A:A,Stores!D:D, "Not Found")</f>
        <v>East</v>
      </c>
    </row>
    <row r="3066" spans="1:26">
      <c r="A3066" t="s">
        <v>3932</v>
      </c>
      <c r="B3066" s="1">
        <v>45415</v>
      </c>
      <c r="C3066" t="s">
        <v>310</v>
      </c>
      <c r="D3066" t="s">
        <v>766</v>
      </c>
      <c r="E3066" t="s">
        <v>835</v>
      </c>
      <c r="F3066">
        <v>4</v>
      </c>
      <c r="G3066">
        <v>0.05</v>
      </c>
      <c r="H3066" t="s">
        <v>871</v>
      </c>
      <c r="I3066" s="4">
        <f>Table4[[#This Row],[Quantity]]*Table4[[#This Row],[UnitPrice]]</f>
        <v>4908.96</v>
      </c>
      <c r="J3066" s="4">
        <f>Table4[[#This Row],[Gross Revenue]]*(1-Table4[[#This Row],[Discount]])</f>
        <v>4663.5119999999997</v>
      </c>
      <c r="K3066" s="4">
        <f>Table4[[#This Row],[Quantity]]*Table4[[#This Row],[CostPrice]]</f>
        <v>3908.36</v>
      </c>
      <c r="L3066" s="4">
        <f>Table4[[#This Row],[Net Revenue]]-Table4[[#This Row],[Total Cost]]</f>
        <v>755.15199999999959</v>
      </c>
      <c r="M3066" t="str">
        <f>_xlfn.XLOOKUP(Table4[[#This Row],[ProductID]], Products!A:A,Products!B:B, "Not Found")</f>
        <v>Firm Dairy</v>
      </c>
      <c r="N3066" t="str">
        <f>TEXT(Table4[[#This Row],[Date]], "mmm")</f>
        <v>May</v>
      </c>
      <c r="O3066" t="str">
        <f>TEXT(Table4[[#This Row],[Date]], "yyyy")</f>
        <v>2024</v>
      </c>
      <c r="P3066" t="str">
        <f>_xlfn.XLOOKUP(Table4[[#This Row],[ProductID]],Products!A:A,Products!C:C, "Not Found")</f>
        <v>Groceries</v>
      </c>
      <c r="Q3066" t="str">
        <f>_xlfn.XLOOKUP(Table4[[#This Row],[ProductID]],Products!A:A,Products!D:D,"Not Found")</f>
        <v>Dairy</v>
      </c>
      <c r="R3066">
        <f>_xlfn.XLOOKUP(Table4[[#This Row],[ProductID]],Products!A:A,Products!E:E,"Not Found")</f>
        <v>1227.24</v>
      </c>
      <c r="S3066">
        <f>_xlfn.XLOOKUP(Table4[[#This Row],[ProductID]],Products!A:A,Products!F:F, "Not Found")</f>
        <v>977.09</v>
      </c>
      <c r="T3066" t="str">
        <f>_xlfn.XLOOKUP(Table4[[#This Row],[CustomerID]],Customers!A:A,Customers!D:D, "Not Found")</f>
        <v>M</v>
      </c>
      <c r="U3066" s="6">
        <f>_xlfn.XLOOKUP(Table4[[#This Row],[CustomerID]],Customers!A:A,Customers!E:E, "Not Found")</f>
        <v>37752</v>
      </c>
      <c r="V3066">
        <f ca="1">DATEDIF(Table4[[#This Row],[CustomerBirthday]], TODAY(), "Y")</f>
        <v>23</v>
      </c>
      <c r="W3066" t="str" cm="1">
        <f t="array" aca="1" ref="W3066" ca="1">_xlfn.IFS(Table4[[#This Row],[Age]]&lt;25, "Under 25",Table4[[#This Row],[Age]]=34, "25-34", Table4[[#This Row],[Age]]&lt;=49, "35-49", Table4[[#This Row],[Age]]&lt;=64, "50-64", Table4[[#This Row],[Age]]&gt;=65, "65+")</f>
        <v>Under 25</v>
      </c>
      <c r="X3066" t="str">
        <f>_xlfn.XLOOKUP(Table4[[#This Row],[StoreID]],Stores!A:A,Stores!B:B, "Not found")</f>
        <v>MegaMart Peckmouth</v>
      </c>
      <c r="Y3066" t="str">
        <f>_xlfn.XLOOKUP(Table4[[#This Row],[StoreID]],Stores!A:A,Stores!C:C, "Not Found")</f>
        <v>Peckmouth</v>
      </c>
      <c r="Z3066" t="str">
        <f>_xlfn.XLOOKUP(Table4[[#This Row],[StoreID]],Stores!A:A,Stores!D:D, "Not Found")</f>
        <v>East</v>
      </c>
    </row>
    <row r="3067" spans="1:26">
      <c r="A3067" t="s">
        <v>3933</v>
      </c>
      <c r="B3067" s="1">
        <v>45634</v>
      </c>
      <c r="C3067" t="s">
        <v>604</v>
      </c>
      <c r="D3067" t="s">
        <v>766</v>
      </c>
      <c r="E3067" t="s">
        <v>842</v>
      </c>
      <c r="F3067">
        <v>4</v>
      </c>
      <c r="G3067">
        <v>0.15</v>
      </c>
      <c r="H3067" t="s">
        <v>871</v>
      </c>
      <c r="I3067" s="4">
        <f>Table4[[#This Row],[Quantity]]*Table4[[#This Row],[UnitPrice]]</f>
        <v>4908.96</v>
      </c>
      <c r="J3067" s="4">
        <f>Table4[[#This Row],[Gross Revenue]]*(1-Table4[[#This Row],[Discount]])</f>
        <v>4172.616</v>
      </c>
      <c r="K3067" s="4">
        <f>Table4[[#This Row],[Quantity]]*Table4[[#This Row],[CostPrice]]</f>
        <v>3908.36</v>
      </c>
      <c r="L3067" s="4">
        <f>Table4[[#This Row],[Net Revenue]]-Table4[[#This Row],[Total Cost]]</f>
        <v>264.25599999999986</v>
      </c>
      <c r="M3067" t="str">
        <f>_xlfn.XLOOKUP(Table4[[#This Row],[ProductID]], Products!A:A,Products!B:B, "Not Found")</f>
        <v>Firm Dairy</v>
      </c>
      <c r="N3067" t="str">
        <f>TEXT(Table4[[#This Row],[Date]], "mmm")</f>
        <v>Dec</v>
      </c>
      <c r="O3067" t="str">
        <f>TEXT(Table4[[#This Row],[Date]], "yyyy")</f>
        <v>2024</v>
      </c>
      <c r="P3067" t="str">
        <f>_xlfn.XLOOKUP(Table4[[#This Row],[ProductID]],Products!A:A,Products!C:C, "Not Found")</f>
        <v>Groceries</v>
      </c>
      <c r="Q3067" t="str">
        <f>_xlfn.XLOOKUP(Table4[[#This Row],[ProductID]],Products!A:A,Products!D:D,"Not Found")</f>
        <v>Dairy</v>
      </c>
      <c r="R3067">
        <f>_xlfn.XLOOKUP(Table4[[#This Row],[ProductID]],Products!A:A,Products!E:E,"Not Found")</f>
        <v>1227.24</v>
      </c>
      <c r="S3067">
        <f>_xlfn.XLOOKUP(Table4[[#This Row],[ProductID]],Products!A:A,Products!F:F, "Not Found")</f>
        <v>977.09</v>
      </c>
      <c r="T3067" t="str">
        <f>_xlfn.XLOOKUP(Table4[[#This Row],[CustomerID]],Customers!A:A,Customers!D:D, "Not Found")</f>
        <v>F</v>
      </c>
      <c r="U3067" s="6">
        <f>_xlfn.XLOOKUP(Table4[[#This Row],[CustomerID]],Customers!A:A,Customers!E:E, "Not Found")</f>
        <v>30807</v>
      </c>
      <c r="V3067">
        <f ca="1">DATEDIF(Table4[[#This Row],[CustomerBirthday]], TODAY(), "Y")</f>
        <v>42</v>
      </c>
      <c r="W3067" t="str" cm="1">
        <f t="array" aca="1" ref="W3067" ca="1">_xlfn.IFS(Table4[[#This Row],[Age]]&lt;25, "Under 25",Table4[[#This Row],[Age]]=34, "25-34", Table4[[#This Row],[Age]]&lt;=49, "35-49", Table4[[#This Row],[Age]]&lt;=64, "50-64", Table4[[#This Row],[Age]]&gt;=65, "65+")</f>
        <v>35-49</v>
      </c>
      <c r="X3067" t="str">
        <f>_xlfn.XLOOKUP(Table4[[#This Row],[StoreID]],Stores!A:A,Stores!B:B, "Not found")</f>
        <v>MegaMart Brianahaven</v>
      </c>
      <c r="Y3067" t="str">
        <f>_xlfn.XLOOKUP(Table4[[#This Row],[StoreID]],Stores!A:A,Stores!C:C, "Not Found")</f>
        <v>Brianahaven</v>
      </c>
      <c r="Z3067" t="str">
        <f>_xlfn.XLOOKUP(Table4[[#This Row],[StoreID]],Stores!A:A,Stores!D:D, "Not Found")</f>
        <v>North</v>
      </c>
    </row>
    <row r="3068" spans="1:26">
      <c r="A3068" t="s">
        <v>3934</v>
      </c>
      <c r="B3068" s="1">
        <v>45738</v>
      </c>
      <c r="C3068" t="s">
        <v>105</v>
      </c>
      <c r="D3068" t="s">
        <v>759</v>
      </c>
      <c r="E3068" t="s">
        <v>835</v>
      </c>
      <c r="F3068">
        <v>4</v>
      </c>
      <c r="G3068">
        <v>0</v>
      </c>
      <c r="H3068" t="s">
        <v>871</v>
      </c>
      <c r="I3068" s="4">
        <f>Table4[[#This Row],[Quantity]]*Table4[[#This Row],[UnitPrice]]</f>
        <v>4319.5600000000004</v>
      </c>
      <c r="J3068" s="4">
        <f>Table4[[#This Row],[Gross Revenue]]*(1-Table4[[#This Row],[Discount]])</f>
        <v>4319.5600000000004</v>
      </c>
      <c r="K3068" s="4">
        <f>Table4[[#This Row],[Quantity]]*Table4[[#This Row],[CostPrice]]</f>
        <v>2815.32</v>
      </c>
      <c r="L3068" s="4">
        <f>Table4[[#This Row],[Net Revenue]]-Table4[[#This Row],[Total Cost]]</f>
        <v>1504.2400000000002</v>
      </c>
      <c r="M3068" t="str">
        <f>_xlfn.XLOOKUP(Table4[[#This Row],[ProductID]], Products!A:A,Products!B:B, "Not Found")</f>
        <v>Democratic Smartphone</v>
      </c>
      <c r="N3068" t="str">
        <f>TEXT(Table4[[#This Row],[Date]], "mmm")</f>
        <v>Mar</v>
      </c>
      <c r="O3068" t="str">
        <f>TEXT(Table4[[#This Row],[Date]], "yyyy")</f>
        <v>2025</v>
      </c>
      <c r="P3068" t="str">
        <f>_xlfn.XLOOKUP(Table4[[#This Row],[ProductID]],Products!A:A,Products!C:C, "Not Found")</f>
        <v>Electronics</v>
      </c>
      <c r="Q3068" t="str">
        <f>_xlfn.XLOOKUP(Table4[[#This Row],[ProductID]],Products!A:A,Products!D:D,"Not Found")</f>
        <v>Smartphone</v>
      </c>
      <c r="R3068">
        <f>_xlfn.XLOOKUP(Table4[[#This Row],[ProductID]],Products!A:A,Products!E:E,"Not Found")</f>
        <v>1079.8900000000001</v>
      </c>
      <c r="S3068">
        <f>_xlfn.XLOOKUP(Table4[[#This Row],[ProductID]],Products!A:A,Products!F:F, "Not Found")</f>
        <v>703.83</v>
      </c>
      <c r="T3068" t="str">
        <f>_xlfn.XLOOKUP(Table4[[#This Row],[CustomerID]],Customers!A:A,Customers!D:D, "Not Found")</f>
        <v>M</v>
      </c>
      <c r="U3068" s="6">
        <f>_xlfn.XLOOKUP(Table4[[#This Row],[CustomerID]],Customers!A:A,Customers!E:E, "Not Found")</f>
        <v>37990</v>
      </c>
      <c r="V3068">
        <f ca="1">DATEDIF(Table4[[#This Row],[CustomerBirthday]], TODAY(), "Y")</f>
        <v>22</v>
      </c>
      <c r="W3068" t="str" cm="1">
        <f t="array" aca="1" ref="W3068" ca="1">_xlfn.IFS(Table4[[#This Row],[Age]]&lt;25, "Under 25",Table4[[#This Row],[Age]]=34, "25-34", Table4[[#This Row],[Age]]&lt;=49, "35-49", Table4[[#This Row],[Age]]&lt;=64, "50-64", Table4[[#This Row],[Age]]&gt;=65, "65+")</f>
        <v>Under 25</v>
      </c>
      <c r="X3068" t="str">
        <f>_xlfn.XLOOKUP(Table4[[#This Row],[StoreID]],Stores!A:A,Stores!B:B, "Not found")</f>
        <v>MegaMart Peckmouth</v>
      </c>
      <c r="Y3068" t="str">
        <f>_xlfn.XLOOKUP(Table4[[#This Row],[StoreID]],Stores!A:A,Stores!C:C, "Not Found")</f>
        <v>Peckmouth</v>
      </c>
      <c r="Z3068" t="str">
        <f>_xlfn.XLOOKUP(Table4[[#This Row],[StoreID]],Stores!A:A,Stores!D:D, "Not Found")</f>
        <v>East</v>
      </c>
    </row>
    <row r="3069" spans="1:26">
      <c r="A3069" t="s">
        <v>3935</v>
      </c>
      <c r="B3069" s="1">
        <v>45775</v>
      </c>
      <c r="C3069" t="s">
        <v>608</v>
      </c>
      <c r="D3069" t="s">
        <v>715</v>
      </c>
      <c r="E3069" t="s">
        <v>835</v>
      </c>
      <c r="F3069">
        <v>5</v>
      </c>
      <c r="G3069">
        <v>0.05</v>
      </c>
      <c r="H3069" t="s">
        <v>875</v>
      </c>
      <c r="I3069" s="4">
        <f>Table4[[#This Row],[Quantity]]*Table4[[#This Row],[UnitPrice]]</f>
        <v>4093.8</v>
      </c>
      <c r="J3069" s="4">
        <f>Table4[[#This Row],[Gross Revenue]]*(1-Table4[[#This Row],[Discount]])</f>
        <v>3889.11</v>
      </c>
      <c r="K3069" s="4">
        <f>Table4[[#This Row],[Quantity]]*Table4[[#This Row],[CostPrice]]</f>
        <v>2638.1</v>
      </c>
      <c r="L3069" s="4">
        <f>Table4[[#This Row],[Net Revenue]]-Table4[[#This Row],[Total Cost]]</f>
        <v>1251.0100000000002</v>
      </c>
      <c r="M3069" t="str">
        <f>_xlfn.XLOOKUP(Table4[[#This Row],[ProductID]], Products!A:A,Products!B:B, "Not Found")</f>
        <v>Audience Television</v>
      </c>
      <c r="N3069" t="str">
        <f>TEXT(Table4[[#This Row],[Date]], "mmm")</f>
        <v>Apr</v>
      </c>
      <c r="O3069" t="str">
        <f>TEXT(Table4[[#This Row],[Date]], "yyyy")</f>
        <v>2025</v>
      </c>
      <c r="P3069" t="str">
        <f>_xlfn.XLOOKUP(Table4[[#This Row],[ProductID]],Products!A:A,Products!C:C, "Not Found")</f>
        <v>Electronics</v>
      </c>
      <c r="Q3069" t="str">
        <f>_xlfn.XLOOKUP(Table4[[#This Row],[ProductID]],Products!A:A,Products!D:D,"Not Found")</f>
        <v>Television</v>
      </c>
      <c r="R3069">
        <f>_xlfn.XLOOKUP(Table4[[#This Row],[ProductID]],Products!A:A,Products!E:E,"Not Found")</f>
        <v>818.76</v>
      </c>
      <c r="S3069">
        <f>_xlfn.XLOOKUP(Table4[[#This Row],[ProductID]],Products!A:A,Products!F:F, "Not Found")</f>
        <v>527.62</v>
      </c>
      <c r="T3069" t="str">
        <f>_xlfn.XLOOKUP(Table4[[#This Row],[CustomerID]],Customers!A:A,Customers!D:D, "Not Found")</f>
        <v>M</v>
      </c>
      <c r="U3069" s="6">
        <f>_xlfn.XLOOKUP(Table4[[#This Row],[CustomerID]],Customers!A:A,Customers!E:E, "Not Found")</f>
        <v>34043</v>
      </c>
      <c r="V3069">
        <f ca="1">DATEDIF(Table4[[#This Row],[CustomerBirthday]], TODAY(), "Y")</f>
        <v>33</v>
      </c>
      <c r="W3069" t="str" cm="1">
        <f t="array" aca="1" ref="W3069" ca="1">_xlfn.IFS(Table4[[#This Row],[Age]]&lt;25, "Under 25",Table4[[#This Row],[Age]]=34, "25-34", Table4[[#This Row],[Age]]&lt;=49, "35-49", Table4[[#This Row],[Age]]&lt;=64, "50-64", Table4[[#This Row],[Age]]&gt;=65, "65+")</f>
        <v>35-49</v>
      </c>
      <c r="X3069" t="str">
        <f>_xlfn.XLOOKUP(Table4[[#This Row],[StoreID]],Stores!A:A,Stores!B:B, "Not found")</f>
        <v>MegaMart Peckmouth</v>
      </c>
      <c r="Y3069" t="str">
        <f>_xlfn.XLOOKUP(Table4[[#This Row],[StoreID]],Stores!A:A,Stores!C:C, "Not Found")</f>
        <v>Peckmouth</v>
      </c>
      <c r="Z3069" t="str">
        <f>_xlfn.XLOOKUP(Table4[[#This Row],[StoreID]],Stores!A:A,Stores!D:D, "Not Found")</f>
        <v>East</v>
      </c>
    </row>
    <row r="3070" spans="1:26">
      <c r="A3070" t="s">
        <v>3936</v>
      </c>
      <c r="B3070" s="1">
        <v>45555</v>
      </c>
      <c r="C3070" t="s">
        <v>454</v>
      </c>
      <c r="D3070" t="s">
        <v>755</v>
      </c>
      <c r="E3070" t="s">
        <v>846</v>
      </c>
      <c r="F3070">
        <v>1</v>
      </c>
      <c r="G3070">
        <v>0.05</v>
      </c>
      <c r="H3070" t="s">
        <v>871</v>
      </c>
      <c r="I3070" s="4">
        <f>Table4[[#This Row],[Quantity]]*Table4[[#This Row],[UnitPrice]]</f>
        <v>1858.75</v>
      </c>
      <c r="J3070" s="4">
        <f>Table4[[#This Row],[Gross Revenue]]*(1-Table4[[#This Row],[Discount]])</f>
        <v>1765.8125</v>
      </c>
      <c r="K3070" s="4">
        <f>Table4[[#This Row],[Quantity]]*Table4[[#This Row],[CostPrice]]</f>
        <v>1451.16</v>
      </c>
      <c r="L3070" s="4">
        <f>Table4[[#This Row],[Net Revenue]]-Table4[[#This Row],[Total Cost]]</f>
        <v>314.65249999999992</v>
      </c>
      <c r="M3070" t="str">
        <f>_xlfn.XLOOKUP(Table4[[#This Row],[ProductID]], Products!A:A,Products!B:B, "Not Found")</f>
        <v>House Accessories</v>
      </c>
      <c r="N3070" t="str">
        <f>TEXT(Table4[[#This Row],[Date]], "mmm")</f>
        <v>Sep</v>
      </c>
      <c r="O3070" t="str">
        <f>TEXT(Table4[[#This Row],[Date]], "yyyy")</f>
        <v>2024</v>
      </c>
      <c r="P3070" t="str">
        <f>_xlfn.XLOOKUP(Table4[[#This Row],[ProductID]],Products!A:A,Products!C:C, "Not Found")</f>
        <v>Fashion</v>
      </c>
      <c r="Q3070" t="str">
        <f>_xlfn.XLOOKUP(Table4[[#This Row],[ProductID]],Products!A:A,Products!D:D,"Not Found")</f>
        <v>Accessories</v>
      </c>
      <c r="R3070">
        <f>_xlfn.XLOOKUP(Table4[[#This Row],[ProductID]],Products!A:A,Products!E:E,"Not Found")</f>
        <v>1858.75</v>
      </c>
      <c r="S3070">
        <f>_xlfn.XLOOKUP(Table4[[#This Row],[ProductID]],Products!A:A,Products!F:F, "Not Found")</f>
        <v>1451.16</v>
      </c>
      <c r="T3070" t="str">
        <f>_xlfn.XLOOKUP(Table4[[#This Row],[CustomerID]],Customers!A:A,Customers!D:D, "Not Found")</f>
        <v>F</v>
      </c>
      <c r="U3070" s="6">
        <f>_xlfn.XLOOKUP(Table4[[#This Row],[CustomerID]],Customers!A:A,Customers!E:E, "Not Found")</f>
        <v>32818</v>
      </c>
      <c r="V3070">
        <f ca="1">DATEDIF(Table4[[#This Row],[CustomerBirthday]], TODAY(), "Y")</f>
        <v>36</v>
      </c>
      <c r="W3070" t="str" cm="1">
        <f t="array" aca="1" ref="W3070" ca="1">_xlfn.IFS(Table4[[#This Row],[Age]]&lt;25, "Under 25",Table4[[#This Row],[Age]]=34, "25-34", Table4[[#This Row],[Age]]&lt;=49, "35-49", Table4[[#This Row],[Age]]&lt;=64, "50-64", Table4[[#This Row],[Age]]&gt;=65, "65+")</f>
        <v>35-49</v>
      </c>
      <c r="X3070" t="str">
        <f>_xlfn.XLOOKUP(Table4[[#This Row],[StoreID]],Stores!A:A,Stores!B:B, "Not found")</f>
        <v>MegaMart Johnmouth</v>
      </c>
      <c r="Y3070" t="str">
        <f>_xlfn.XLOOKUP(Table4[[#This Row],[StoreID]],Stores!A:A,Stores!C:C, "Not Found")</f>
        <v>Johnmouth</v>
      </c>
      <c r="Z3070" t="str">
        <f>_xlfn.XLOOKUP(Table4[[#This Row],[StoreID]],Stores!A:A,Stores!D:D, "Not Found")</f>
        <v>East</v>
      </c>
    </row>
    <row r="3071" spans="1:26">
      <c r="A3071" t="s">
        <v>3937</v>
      </c>
      <c r="B3071" s="1">
        <v>45613</v>
      </c>
      <c r="C3071" t="s">
        <v>577</v>
      </c>
      <c r="D3071" t="s">
        <v>804</v>
      </c>
      <c r="E3071" t="s">
        <v>842</v>
      </c>
      <c r="F3071">
        <v>3</v>
      </c>
      <c r="G3071">
        <v>0.05</v>
      </c>
      <c r="H3071" t="s">
        <v>865</v>
      </c>
      <c r="I3071" s="4">
        <f>Table4[[#This Row],[Quantity]]*Table4[[#This Row],[UnitPrice]]</f>
        <v>1622.8200000000002</v>
      </c>
      <c r="J3071" s="4">
        <f>Table4[[#This Row],[Gross Revenue]]*(1-Table4[[#This Row],[Discount]])</f>
        <v>1541.6790000000001</v>
      </c>
      <c r="K3071" s="4">
        <f>Table4[[#This Row],[Quantity]]*Table4[[#This Row],[CostPrice]]</f>
        <v>1194.75</v>
      </c>
      <c r="L3071" s="4">
        <f>Table4[[#This Row],[Net Revenue]]-Table4[[#This Row],[Total Cost]]</f>
        <v>346.92900000000009</v>
      </c>
      <c r="M3071" t="str">
        <f>_xlfn.XLOOKUP(Table4[[#This Row],[ProductID]], Products!A:A,Products!B:B, "Not Found")</f>
        <v>Church Clothing</v>
      </c>
      <c r="N3071" t="str">
        <f>TEXT(Table4[[#This Row],[Date]], "mmm")</f>
        <v>Nov</v>
      </c>
      <c r="O3071" t="str">
        <f>TEXT(Table4[[#This Row],[Date]], "yyyy")</f>
        <v>2024</v>
      </c>
      <c r="P3071" t="str">
        <f>_xlfn.XLOOKUP(Table4[[#This Row],[ProductID]],Products!A:A,Products!C:C, "Not Found")</f>
        <v>Fashion</v>
      </c>
      <c r="Q3071" t="str">
        <f>_xlfn.XLOOKUP(Table4[[#This Row],[ProductID]],Products!A:A,Products!D:D,"Not Found")</f>
        <v>Clothing</v>
      </c>
      <c r="R3071">
        <f>_xlfn.XLOOKUP(Table4[[#This Row],[ProductID]],Products!A:A,Products!E:E,"Not Found")</f>
        <v>540.94000000000005</v>
      </c>
      <c r="S3071">
        <f>_xlfn.XLOOKUP(Table4[[#This Row],[ProductID]],Products!A:A,Products!F:F, "Not Found")</f>
        <v>398.25</v>
      </c>
      <c r="T3071" t="str">
        <f>_xlfn.XLOOKUP(Table4[[#This Row],[CustomerID]],Customers!A:A,Customers!D:D, "Not Found")</f>
        <v>M</v>
      </c>
      <c r="U3071" s="6">
        <f>_xlfn.XLOOKUP(Table4[[#This Row],[CustomerID]],Customers!A:A,Customers!E:E, "Not Found")</f>
        <v>23030</v>
      </c>
      <c r="V3071">
        <f ca="1">DATEDIF(Table4[[#This Row],[CustomerBirthday]], TODAY(), "Y")</f>
        <v>63</v>
      </c>
      <c r="W3071" t="str" cm="1">
        <f t="array" aca="1" ref="W3071" ca="1">_xlfn.IFS(Table4[[#This Row],[Age]]&lt;25, "Under 25",Table4[[#This Row],[Age]]=34, "25-34", Table4[[#This Row],[Age]]&lt;=49, "35-49", Table4[[#This Row],[Age]]&lt;=64, "50-64", Table4[[#This Row],[Age]]&gt;=65, "65+")</f>
        <v>50-64</v>
      </c>
      <c r="X3071" t="str">
        <f>_xlfn.XLOOKUP(Table4[[#This Row],[StoreID]],Stores!A:A,Stores!B:B, "Not found")</f>
        <v>MegaMart Brianahaven</v>
      </c>
      <c r="Y3071" t="str">
        <f>_xlfn.XLOOKUP(Table4[[#This Row],[StoreID]],Stores!A:A,Stores!C:C, "Not Found")</f>
        <v>Brianahaven</v>
      </c>
      <c r="Z3071" t="str">
        <f>_xlfn.XLOOKUP(Table4[[#This Row],[StoreID]],Stores!A:A,Stores!D:D, "Not Found")</f>
        <v>North</v>
      </c>
    </row>
    <row r="3072" spans="1:26">
      <c r="A3072" t="s">
        <v>3938</v>
      </c>
      <c r="B3072" s="1">
        <v>45183</v>
      </c>
      <c r="C3072" t="s">
        <v>393</v>
      </c>
      <c r="D3072" t="s">
        <v>747</v>
      </c>
      <c r="E3072" t="s">
        <v>831</v>
      </c>
      <c r="F3072">
        <v>4</v>
      </c>
      <c r="G3072">
        <v>0</v>
      </c>
      <c r="H3072" t="s">
        <v>865</v>
      </c>
      <c r="I3072" s="4">
        <f>Table4[[#This Row],[Quantity]]*Table4[[#This Row],[UnitPrice]]</f>
        <v>4539.2</v>
      </c>
      <c r="J3072" s="4">
        <f>Table4[[#This Row],[Gross Revenue]]*(1-Table4[[#This Row],[Discount]])</f>
        <v>4539.2</v>
      </c>
      <c r="K3072" s="4">
        <f>Table4[[#This Row],[Quantity]]*Table4[[#This Row],[CostPrice]]</f>
        <v>2700.4</v>
      </c>
      <c r="L3072" s="4">
        <f>Table4[[#This Row],[Net Revenue]]-Table4[[#This Row],[Total Cost]]</f>
        <v>1838.7999999999997</v>
      </c>
      <c r="M3072" t="str">
        <f>_xlfn.XLOOKUP(Table4[[#This Row],[ProductID]], Products!A:A,Products!B:B, "Not Found")</f>
        <v>World Watches</v>
      </c>
      <c r="N3072" t="str">
        <f>TEXT(Table4[[#This Row],[Date]], "mmm")</f>
        <v>Sep</v>
      </c>
      <c r="O3072" t="str">
        <f>TEXT(Table4[[#This Row],[Date]], "yyyy")</f>
        <v>2023</v>
      </c>
      <c r="P3072" t="str">
        <f>_xlfn.XLOOKUP(Table4[[#This Row],[ProductID]],Products!A:A,Products!C:C, "Not Found")</f>
        <v>Fashion</v>
      </c>
      <c r="Q3072" t="str">
        <f>_xlfn.XLOOKUP(Table4[[#This Row],[ProductID]],Products!A:A,Products!D:D,"Not Found")</f>
        <v>Watches</v>
      </c>
      <c r="R3072">
        <f>_xlfn.XLOOKUP(Table4[[#This Row],[ProductID]],Products!A:A,Products!E:E,"Not Found")</f>
        <v>1134.8</v>
      </c>
      <c r="S3072">
        <f>_xlfn.XLOOKUP(Table4[[#This Row],[ProductID]],Products!A:A,Products!F:F, "Not Found")</f>
        <v>675.1</v>
      </c>
      <c r="T3072" t="str">
        <f>_xlfn.XLOOKUP(Table4[[#This Row],[CustomerID]],Customers!A:A,Customers!D:D, "Not Found")</f>
        <v>M</v>
      </c>
      <c r="U3072" s="6">
        <f>_xlfn.XLOOKUP(Table4[[#This Row],[CustomerID]],Customers!A:A,Customers!E:E, "Not Found")</f>
        <v>25566</v>
      </c>
      <c r="V3072">
        <f ca="1">DATEDIF(Table4[[#This Row],[CustomerBirthday]], TODAY(), "Y")</f>
        <v>56</v>
      </c>
      <c r="W3072" t="str" cm="1">
        <f t="array" aca="1" ref="W3072" ca="1">_xlfn.IFS(Table4[[#This Row],[Age]]&lt;25, "Under 25",Table4[[#This Row],[Age]]=34, "25-34", Table4[[#This Row],[Age]]&lt;=49, "35-49", Table4[[#This Row],[Age]]&lt;=64, "50-64", Table4[[#This Row],[Age]]&gt;=65, "65+")</f>
        <v>50-64</v>
      </c>
      <c r="X3072" t="str">
        <f>_xlfn.XLOOKUP(Table4[[#This Row],[StoreID]],Stores!A:A,Stores!B:B, "Not found")</f>
        <v>MegaMart Jimenezborough</v>
      </c>
      <c r="Y3072" t="str">
        <f>_xlfn.XLOOKUP(Table4[[#This Row],[StoreID]],Stores!A:A,Stores!C:C, "Not Found")</f>
        <v>Jimenezborough</v>
      </c>
      <c r="Z3072" t="str">
        <f>_xlfn.XLOOKUP(Table4[[#This Row],[StoreID]],Stores!A:A,Stores!D:D, "Not Found")</f>
        <v>South</v>
      </c>
    </row>
    <row r="3073" spans="1:26">
      <c r="A3073" t="s">
        <v>3939</v>
      </c>
      <c r="B3073" s="1">
        <v>45564</v>
      </c>
      <c r="C3073" t="s">
        <v>702</v>
      </c>
      <c r="D3073" t="s">
        <v>759</v>
      </c>
      <c r="E3073" t="s">
        <v>842</v>
      </c>
      <c r="F3073">
        <v>1</v>
      </c>
      <c r="G3073">
        <v>0.05</v>
      </c>
      <c r="H3073" t="s">
        <v>865</v>
      </c>
      <c r="I3073" s="4">
        <f>Table4[[#This Row],[Quantity]]*Table4[[#This Row],[UnitPrice]]</f>
        <v>1079.8900000000001</v>
      </c>
      <c r="J3073" s="4">
        <f>Table4[[#This Row],[Gross Revenue]]*(1-Table4[[#This Row],[Discount]])</f>
        <v>1025.8955000000001</v>
      </c>
      <c r="K3073" s="4">
        <f>Table4[[#This Row],[Quantity]]*Table4[[#This Row],[CostPrice]]</f>
        <v>703.83</v>
      </c>
      <c r="L3073" s="4">
        <f>Table4[[#This Row],[Net Revenue]]-Table4[[#This Row],[Total Cost]]</f>
        <v>322.06550000000004</v>
      </c>
      <c r="M3073" t="str">
        <f>_xlfn.XLOOKUP(Table4[[#This Row],[ProductID]], Products!A:A,Products!B:B, "Not Found")</f>
        <v>Democratic Smartphone</v>
      </c>
      <c r="N3073" t="str">
        <f>TEXT(Table4[[#This Row],[Date]], "mmm")</f>
        <v>Sep</v>
      </c>
      <c r="O3073" t="str">
        <f>TEXT(Table4[[#This Row],[Date]], "yyyy")</f>
        <v>2024</v>
      </c>
      <c r="P3073" t="str">
        <f>_xlfn.XLOOKUP(Table4[[#This Row],[ProductID]],Products!A:A,Products!C:C, "Not Found")</f>
        <v>Electronics</v>
      </c>
      <c r="Q3073" t="str">
        <f>_xlfn.XLOOKUP(Table4[[#This Row],[ProductID]],Products!A:A,Products!D:D,"Not Found")</f>
        <v>Smartphone</v>
      </c>
      <c r="R3073">
        <f>_xlfn.XLOOKUP(Table4[[#This Row],[ProductID]],Products!A:A,Products!E:E,"Not Found")</f>
        <v>1079.8900000000001</v>
      </c>
      <c r="S3073">
        <f>_xlfn.XLOOKUP(Table4[[#This Row],[ProductID]],Products!A:A,Products!F:F, "Not Found")</f>
        <v>703.83</v>
      </c>
      <c r="T3073" t="str">
        <f>_xlfn.XLOOKUP(Table4[[#This Row],[CustomerID]],Customers!A:A,Customers!D:D, "Not Found")</f>
        <v>M</v>
      </c>
      <c r="U3073" s="6">
        <f>_xlfn.XLOOKUP(Table4[[#This Row],[CustomerID]],Customers!A:A,Customers!E:E, "Not Found")</f>
        <v>37249</v>
      </c>
      <c r="V3073">
        <f ca="1">DATEDIF(Table4[[#This Row],[CustomerBirthday]], TODAY(), "Y")</f>
        <v>24</v>
      </c>
      <c r="W3073" t="str" cm="1">
        <f t="array" aca="1" ref="W3073" ca="1">_xlfn.IFS(Table4[[#This Row],[Age]]&lt;25, "Under 25",Table4[[#This Row],[Age]]=34, "25-34", Table4[[#This Row],[Age]]&lt;=49, "35-49", Table4[[#This Row],[Age]]&lt;=64, "50-64", Table4[[#This Row],[Age]]&gt;=65, "65+")</f>
        <v>Under 25</v>
      </c>
      <c r="X3073" t="str">
        <f>_xlfn.XLOOKUP(Table4[[#This Row],[StoreID]],Stores!A:A,Stores!B:B, "Not found")</f>
        <v>MegaMart Brianahaven</v>
      </c>
      <c r="Y3073" t="str">
        <f>_xlfn.XLOOKUP(Table4[[#This Row],[StoreID]],Stores!A:A,Stores!C:C, "Not Found")</f>
        <v>Brianahaven</v>
      </c>
      <c r="Z3073" t="str">
        <f>_xlfn.XLOOKUP(Table4[[#This Row],[StoreID]],Stores!A:A,Stores!D:D, "Not Found")</f>
        <v>North</v>
      </c>
    </row>
    <row r="3074" spans="1:26">
      <c r="A3074" t="s">
        <v>3940</v>
      </c>
      <c r="B3074" s="1">
        <v>45702</v>
      </c>
      <c r="C3074" t="s">
        <v>379</v>
      </c>
      <c r="D3074" t="s">
        <v>826</v>
      </c>
      <c r="E3074" t="s">
        <v>842</v>
      </c>
      <c r="F3074">
        <v>5</v>
      </c>
      <c r="G3074">
        <v>0.05</v>
      </c>
      <c r="H3074" t="s">
        <v>871</v>
      </c>
      <c r="I3074" s="4">
        <f>Table4[[#This Row],[Quantity]]*Table4[[#This Row],[UnitPrice]]</f>
        <v>5223.2000000000007</v>
      </c>
      <c r="J3074" s="4">
        <f>Table4[[#This Row],[Gross Revenue]]*(1-Table4[[#This Row],[Discount]])</f>
        <v>4962.0400000000009</v>
      </c>
      <c r="K3074" s="4">
        <f>Table4[[#This Row],[Quantity]]*Table4[[#This Row],[CostPrice]]</f>
        <v>3875.3500000000004</v>
      </c>
      <c r="L3074" s="4">
        <f>Table4[[#This Row],[Net Revenue]]-Table4[[#This Row],[Total Cost]]</f>
        <v>1086.6900000000005</v>
      </c>
      <c r="M3074" t="str">
        <f>_xlfn.XLOOKUP(Table4[[#This Row],[ProductID]], Products!A:A,Products!B:B, "Not Found")</f>
        <v>Maybe Footwear</v>
      </c>
      <c r="N3074" t="str">
        <f>TEXT(Table4[[#This Row],[Date]], "mmm")</f>
        <v>Feb</v>
      </c>
      <c r="O3074" t="str">
        <f>TEXT(Table4[[#This Row],[Date]], "yyyy")</f>
        <v>2025</v>
      </c>
      <c r="P3074" t="str">
        <f>_xlfn.XLOOKUP(Table4[[#This Row],[ProductID]],Products!A:A,Products!C:C, "Not Found")</f>
        <v>Fashion</v>
      </c>
      <c r="Q3074" t="str">
        <f>_xlfn.XLOOKUP(Table4[[#This Row],[ProductID]],Products!A:A,Products!D:D,"Not Found")</f>
        <v>Footwear</v>
      </c>
      <c r="R3074">
        <f>_xlfn.XLOOKUP(Table4[[#This Row],[ProductID]],Products!A:A,Products!E:E,"Not Found")</f>
        <v>1044.6400000000001</v>
      </c>
      <c r="S3074">
        <f>_xlfn.XLOOKUP(Table4[[#This Row],[ProductID]],Products!A:A,Products!F:F, "Not Found")</f>
        <v>775.07</v>
      </c>
      <c r="T3074" t="str">
        <f>_xlfn.XLOOKUP(Table4[[#This Row],[CustomerID]],Customers!A:A,Customers!D:D, "Not Found")</f>
        <v>F</v>
      </c>
      <c r="U3074" s="6">
        <f>_xlfn.XLOOKUP(Table4[[#This Row],[CustomerID]],Customers!A:A,Customers!E:E, "Not Found")</f>
        <v>20604</v>
      </c>
      <c r="V3074">
        <f ca="1">DATEDIF(Table4[[#This Row],[CustomerBirthday]], TODAY(), "Y")</f>
        <v>70</v>
      </c>
      <c r="W3074" t="str" cm="1">
        <f t="array" aca="1" ref="W3074" ca="1">_xlfn.IFS(Table4[[#This Row],[Age]]&lt;25, "Under 25",Table4[[#This Row],[Age]]=34, "25-34", Table4[[#This Row],[Age]]&lt;=49, "35-49", Table4[[#This Row],[Age]]&lt;=64, "50-64", Table4[[#This Row],[Age]]&gt;=65, "65+")</f>
        <v>65+</v>
      </c>
      <c r="X3074" t="str">
        <f>_xlfn.XLOOKUP(Table4[[#This Row],[StoreID]],Stores!A:A,Stores!B:B, "Not found")</f>
        <v>MegaMart Brianahaven</v>
      </c>
      <c r="Y3074" t="str">
        <f>_xlfn.XLOOKUP(Table4[[#This Row],[StoreID]],Stores!A:A,Stores!C:C, "Not Found")</f>
        <v>Brianahaven</v>
      </c>
      <c r="Z3074" t="str">
        <f>_xlfn.XLOOKUP(Table4[[#This Row],[StoreID]],Stores!A:A,Stores!D:D, "Not Found")</f>
        <v>North</v>
      </c>
    </row>
    <row r="3075" spans="1:26">
      <c r="A3075" t="s">
        <v>3941</v>
      </c>
      <c r="B3075" s="1">
        <v>45838</v>
      </c>
      <c r="C3075" t="s">
        <v>454</v>
      </c>
      <c r="D3075" t="s">
        <v>725</v>
      </c>
      <c r="E3075" t="s">
        <v>846</v>
      </c>
      <c r="F3075">
        <v>5</v>
      </c>
      <c r="G3075">
        <v>0.15</v>
      </c>
      <c r="H3075" t="s">
        <v>871</v>
      </c>
      <c r="I3075" s="4">
        <f>Table4[[#This Row],[Quantity]]*Table4[[#This Row],[UnitPrice]]</f>
        <v>6981.1</v>
      </c>
      <c r="J3075" s="4">
        <f>Table4[[#This Row],[Gross Revenue]]*(1-Table4[[#This Row],[Discount]])</f>
        <v>5933.9350000000004</v>
      </c>
      <c r="K3075" s="4">
        <f>Table4[[#This Row],[Quantity]]*Table4[[#This Row],[CostPrice]]</f>
        <v>5020.45</v>
      </c>
      <c r="L3075" s="4">
        <f>Table4[[#This Row],[Net Revenue]]-Table4[[#This Row],[Total Cost]]</f>
        <v>913.48500000000058</v>
      </c>
      <c r="M3075" t="str">
        <f>_xlfn.XLOOKUP(Table4[[#This Row],[ProductID]], Products!A:A,Products!B:B, "Not Found")</f>
        <v>Knowledge Bags</v>
      </c>
      <c r="N3075" t="str">
        <f>TEXT(Table4[[#This Row],[Date]], "mmm")</f>
        <v>Jun</v>
      </c>
      <c r="O3075" t="str">
        <f>TEXT(Table4[[#This Row],[Date]], "yyyy")</f>
        <v>2025</v>
      </c>
      <c r="P3075" t="str">
        <f>_xlfn.XLOOKUP(Table4[[#This Row],[ProductID]],Products!A:A,Products!C:C, "Not Found")</f>
        <v>Fashion</v>
      </c>
      <c r="Q3075" t="str">
        <f>_xlfn.XLOOKUP(Table4[[#This Row],[ProductID]],Products!A:A,Products!D:D,"Not Found")</f>
        <v>Bags</v>
      </c>
      <c r="R3075">
        <f>_xlfn.XLOOKUP(Table4[[#This Row],[ProductID]],Products!A:A,Products!E:E,"Not Found")</f>
        <v>1396.22</v>
      </c>
      <c r="S3075">
        <f>_xlfn.XLOOKUP(Table4[[#This Row],[ProductID]],Products!A:A,Products!F:F, "Not Found")</f>
        <v>1004.09</v>
      </c>
      <c r="T3075" t="str">
        <f>_xlfn.XLOOKUP(Table4[[#This Row],[CustomerID]],Customers!A:A,Customers!D:D, "Not Found")</f>
        <v>F</v>
      </c>
      <c r="U3075" s="6">
        <f>_xlfn.XLOOKUP(Table4[[#This Row],[CustomerID]],Customers!A:A,Customers!E:E, "Not Found")</f>
        <v>32818</v>
      </c>
      <c r="V3075">
        <f ca="1">DATEDIF(Table4[[#This Row],[CustomerBirthday]], TODAY(), "Y")</f>
        <v>36</v>
      </c>
      <c r="W3075" t="str" cm="1">
        <f t="array" aca="1" ref="W3075" ca="1">_xlfn.IFS(Table4[[#This Row],[Age]]&lt;25, "Under 25",Table4[[#This Row],[Age]]=34, "25-34", Table4[[#This Row],[Age]]&lt;=49, "35-49", Table4[[#This Row],[Age]]&lt;=64, "50-64", Table4[[#This Row],[Age]]&gt;=65, "65+")</f>
        <v>35-49</v>
      </c>
      <c r="X3075" t="str">
        <f>_xlfn.XLOOKUP(Table4[[#This Row],[StoreID]],Stores!A:A,Stores!B:B, "Not found")</f>
        <v>MegaMart Johnmouth</v>
      </c>
      <c r="Y3075" t="str">
        <f>_xlfn.XLOOKUP(Table4[[#This Row],[StoreID]],Stores!A:A,Stores!C:C, "Not Found")</f>
        <v>Johnmouth</v>
      </c>
      <c r="Z3075" t="str">
        <f>_xlfn.XLOOKUP(Table4[[#This Row],[StoreID]],Stores!A:A,Stores!D:D, "Not Found")</f>
        <v>East</v>
      </c>
    </row>
    <row r="3076" spans="1:26">
      <c r="A3076" t="s">
        <v>3942</v>
      </c>
      <c r="B3076" s="1">
        <v>45291</v>
      </c>
      <c r="C3076" t="s">
        <v>238</v>
      </c>
      <c r="D3076" t="s">
        <v>806</v>
      </c>
      <c r="E3076" t="s">
        <v>846</v>
      </c>
      <c r="F3076">
        <v>5</v>
      </c>
      <c r="G3076">
        <v>0.1</v>
      </c>
      <c r="H3076" t="s">
        <v>868</v>
      </c>
      <c r="I3076" s="4">
        <f>Table4[[#This Row],[Quantity]]*Table4[[#This Row],[UnitPrice]]</f>
        <v>8728.0499999999993</v>
      </c>
      <c r="J3076" s="4">
        <f>Table4[[#This Row],[Gross Revenue]]*(1-Table4[[#This Row],[Discount]])</f>
        <v>7855.2449999999999</v>
      </c>
      <c r="K3076" s="4">
        <f>Table4[[#This Row],[Quantity]]*Table4[[#This Row],[CostPrice]]</f>
        <v>6612.2000000000007</v>
      </c>
      <c r="L3076" s="4">
        <f>Table4[[#This Row],[Net Revenue]]-Table4[[#This Row],[Total Cost]]</f>
        <v>1243.0449999999992</v>
      </c>
      <c r="M3076" t="str">
        <f>_xlfn.XLOOKUP(Table4[[#This Row],[ProductID]], Products!A:A,Products!B:B, "Not Found")</f>
        <v>Piece Headphones</v>
      </c>
      <c r="N3076" t="str">
        <f>TEXT(Table4[[#This Row],[Date]], "mmm")</f>
        <v>Dec</v>
      </c>
      <c r="O3076" t="str">
        <f>TEXT(Table4[[#This Row],[Date]], "yyyy")</f>
        <v>2023</v>
      </c>
      <c r="P3076" t="str">
        <f>_xlfn.XLOOKUP(Table4[[#This Row],[ProductID]],Products!A:A,Products!C:C, "Not Found")</f>
        <v>Electronics</v>
      </c>
      <c r="Q3076" t="str">
        <f>_xlfn.XLOOKUP(Table4[[#This Row],[ProductID]],Products!A:A,Products!D:D,"Not Found")</f>
        <v>Headphones</v>
      </c>
      <c r="R3076">
        <f>_xlfn.XLOOKUP(Table4[[#This Row],[ProductID]],Products!A:A,Products!E:E,"Not Found")</f>
        <v>1745.61</v>
      </c>
      <c r="S3076">
        <f>_xlfn.XLOOKUP(Table4[[#This Row],[ProductID]],Products!A:A,Products!F:F, "Not Found")</f>
        <v>1322.44</v>
      </c>
      <c r="T3076" t="str">
        <f>_xlfn.XLOOKUP(Table4[[#This Row],[CustomerID]],Customers!A:A,Customers!D:D, "Not Found")</f>
        <v>M</v>
      </c>
      <c r="U3076" s="6">
        <f>_xlfn.XLOOKUP(Table4[[#This Row],[CustomerID]],Customers!A:A,Customers!E:E, "Not Found")</f>
        <v>36698</v>
      </c>
      <c r="V3076">
        <f ca="1">DATEDIF(Table4[[#This Row],[CustomerBirthday]], TODAY(), "Y")</f>
        <v>26</v>
      </c>
      <c r="W3076" t="str" cm="1">
        <f t="array" aca="1" ref="W3076" ca="1">_xlfn.IFS(Table4[[#This Row],[Age]]&lt;25, "Under 25",Table4[[#This Row],[Age]]=34, "25-34", Table4[[#This Row],[Age]]&lt;=49, "35-49", Table4[[#This Row],[Age]]&lt;=64, "50-64", Table4[[#This Row],[Age]]&gt;=65, "65+")</f>
        <v>35-49</v>
      </c>
      <c r="X3076" t="str">
        <f>_xlfn.XLOOKUP(Table4[[#This Row],[StoreID]],Stores!A:A,Stores!B:B, "Not found")</f>
        <v>MegaMart Johnmouth</v>
      </c>
      <c r="Y3076" t="str">
        <f>_xlfn.XLOOKUP(Table4[[#This Row],[StoreID]],Stores!A:A,Stores!C:C, "Not Found")</f>
        <v>Johnmouth</v>
      </c>
      <c r="Z3076" t="str">
        <f>_xlfn.XLOOKUP(Table4[[#This Row],[StoreID]],Stores!A:A,Stores!D:D, "Not Found")</f>
        <v>East</v>
      </c>
    </row>
    <row r="3077" spans="1:26">
      <c r="A3077" t="s">
        <v>3943</v>
      </c>
      <c r="B3077" s="1">
        <v>45587</v>
      </c>
      <c r="C3077" t="s">
        <v>696</v>
      </c>
      <c r="D3077" t="s">
        <v>798</v>
      </c>
      <c r="E3077" t="s">
        <v>831</v>
      </c>
      <c r="F3077">
        <v>4</v>
      </c>
      <c r="G3077">
        <v>0</v>
      </c>
      <c r="H3077" t="s">
        <v>868</v>
      </c>
      <c r="I3077" s="4">
        <f>Table4[[#This Row],[Quantity]]*Table4[[#This Row],[UnitPrice]]</f>
        <v>6005.84</v>
      </c>
      <c r="J3077" s="4">
        <f>Table4[[#This Row],[Gross Revenue]]*(1-Table4[[#This Row],[Discount]])</f>
        <v>6005.84</v>
      </c>
      <c r="K3077" s="4">
        <f>Table4[[#This Row],[Quantity]]*Table4[[#This Row],[CostPrice]]</f>
        <v>4670.92</v>
      </c>
      <c r="L3077" s="4">
        <f>Table4[[#This Row],[Net Revenue]]-Table4[[#This Row],[Total Cost]]</f>
        <v>1334.92</v>
      </c>
      <c r="M3077" t="str">
        <f>_xlfn.XLOOKUP(Table4[[#This Row],[ProductID]], Products!A:A,Products!B:B, "Not Found")</f>
        <v>New Watches</v>
      </c>
      <c r="N3077" t="str">
        <f>TEXT(Table4[[#This Row],[Date]], "mmm")</f>
        <v>Oct</v>
      </c>
      <c r="O3077" t="str">
        <f>TEXT(Table4[[#This Row],[Date]], "yyyy")</f>
        <v>2024</v>
      </c>
      <c r="P3077" t="str">
        <f>_xlfn.XLOOKUP(Table4[[#This Row],[ProductID]],Products!A:A,Products!C:C, "Not Found")</f>
        <v>Fashion</v>
      </c>
      <c r="Q3077" t="str">
        <f>_xlfn.XLOOKUP(Table4[[#This Row],[ProductID]],Products!A:A,Products!D:D,"Not Found")</f>
        <v>Watches</v>
      </c>
      <c r="R3077">
        <f>_xlfn.XLOOKUP(Table4[[#This Row],[ProductID]],Products!A:A,Products!E:E,"Not Found")</f>
        <v>1501.46</v>
      </c>
      <c r="S3077">
        <f>_xlfn.XLOOKUP(Table4[[#This Row],[ProductID]],Products!A:A,Products!F:F, "Not Found")</f>
        <v>1167.73</v>
      </c>
      <c r="T3077" t="str">
        <f>_xlfn.XLOOKUP(Table4[[#This Row],[CustomerID]],Customers!A:A,Customers!D:D, "Not Found")</f>
        <v>M</v>
      </c>
      <c r="U3077" s="6">
        <f>_xlfn.XLOOKUP(Table4[[#This Row],[CustomerID]],Customers!A:A,Customers!E:E, "Not Found")</f>
        <v>31435</v>
      </c>
      <c r="V3077">
        <f ca="1">DATEDIF(Table4[[#This Row],[CustomerBirthday]], TODAY(), "Y")</f>
        <v>40</v>
      </c>
      <c r="W3077" t="str" cm="1">
        <f t="array" aca="1" ref="W3077" ca="1">_xlfn.IFS(Table4[[#This Row],[Age]]&lt;25, "Under 25",Table4[[#This Row],[Age]]=34, "25-34", Table4[[#This Row],[Age]]&lt;=49, "35-49", Table4[[#This Row],[Age]]&lt;=64, "50-64", Table4[[#This Row],[Age]]&gt;=65, "65+")</f>
        <v>35-49</v>
      </c>
      <c r="X3077" t="str">
        <f>_xlfn.XLOOKUP(Table4[[#This Row],[StoreID]],Stores!A:A,Stores!B:B, "Not found")</f>
        <v>MegaMart Jimenezborough</v>
      </c>
      <c r="Y3077" t="str">
        <f>_xlfn.XLOOKUP(Table4[[#This Row],[StoreID]],Stores!A:A,Stores!C:C, "Not Found")</f>
        <v>Jimenezborough</v>
      </c>
      <c r="Z3077" t="str">
        <f>_xlfn.XLOOKUP(Table4[[#This Row],[StoreID]],Stores!A:A,Stores!D:D, "Not Found")</f>
        <v>South</v>
      </c>
    </row>
    <row r="3078" spans="1:26">
      <c r="A3078" t="s">
        <v>3944</v>
      </c>
      <c r="B3078" s="1">
        <v>45582</v>
      </c>
      <c r="C3078" t="s">
        <v>71</v>
      </c>
      <c r="D3078" t="s">
        <v>757</v>
      </c>
      <c r="E3078" t="s">
        <v>846</v>
      </c>
      <c r="F3078">
        <v>1</v>
      </c>
      <c r="G3078">
        <v>0.05</v>
      </c>
      <c r="H3078" t="s">
        <v>875</v>
      </c>
      <c r="I3078" s="4">
        <f>Table4[[#This Row],[Quantity]]*Table4[[#This Row],[UnitPrice]]</f>
        <v>1246.1099999999999</v>
      </c>
      <c r="J3078" s="4">
        <f>Table4[[#This Row],[Gross Revenue]]*(1-Table4[[#This Row],[Discount]])</f>
        <v>1183.8045</v>
      </c>
      <c r="K3078" s="4">
        <f>Table4[[#This Row],[Quantity]]*Table4[[#This Row],[CostPrice]]</f>
        <v>833.52</v>
      </c>
      <c r="L3078" s="4">
        <f>Table4[[#This Row],[Net Revenue]]-Table4[[#This Row],[Total Cost]]</f>
        <v>350.28449999999998</v>
      </c>
      <c r="M3078" t="str">
        <f>_xlfn.XLOOKUP(Table4[[#This Row],[ProductID]], Products!A:A,Products!B:B, "Not Found")</f>
        <v>Find Headphones</v>
      </c>
      <c r="N3078" t="str">
        <f>TEXT(Table4[[#This Row],[Date]], "mmm")</f>
        <v>Oct</v>
      </c>
      <c r="O3078" t="str">
        <f>TEXT(Table4[[#This Row],[Date]], "yyyy")</f>
        <v>2024</v>
      </c>
      <c r="P3078" t="str">
        <f>_xlfn.XLOOKUP(Table4[[#This Row],[ProductID]],Products!A:A,Products!C:C, "Not Found")</f>
        <v>Electronics</v>
      </c>
      <c r="Q3078" t="str">
        <f>_xlfn.XLOOKUP(Table4[[#This Row],[ProductID]],Products!A:A,Products!D:D,"Not Found")</f>
        <v>Headphones</v>
      </c>
      <c r="R3078">
        <f>_xlfn.XLOOKUP(Table4[[#This Row],[ProductID]],Products!A:A,Products!E:E,"Not Found")</f>
        <v>1246.1099999999999</v>
      </c>
      <c r="S3078">
        <f>_xlfn.XLOOKUP(Table4[[#This Row],[ProductID]],Products!A:A,Products!F:F, "Not Found")</f>
        <v>833.52</v>
      </c>
      <c r="T3078" t="str">
        <f>_xlfn.XLOOKUP(Table4[[#This Row],[CustomerID]],Customers!A:A,Customers!D:D, "Not Found")</f>
        <v>F</v>
      </c>
      <c r="U3078" s="6">
        <f>_xlfn.XLOOKUP(Table4[[#This Row],[CustomerID]],Customers!A:A,Customers!E:E, "Not Found")</f>
        <v>30021</v>
      </c>
      <c r="V3078">
        <f ca="1">DATEDIF(Table4[[#This Row],[CustomerBirthday]], TODAY(), "Y")</f>
        <v>44</v>
      </c>
      <c r="W3078" t="str" cm="1">
        <f t="array" aca="1" ref="W3078" ca="1">_xlfn.IFS(Table4[[#This Row],[Age]]&lt;25, "Under 25",Table4[[#This Row],[Age]]=34, "25-34", Table4[[#This Row],[Age]]&lt;=49, "35-49", Table4[[#This Row],[Age]]&lt;=64, "50-64", Table4[[#This Row],[Age]]&gt;=65, "65+")</f>
        <v>35-49</v>
      </c>
      <c r="X3078" t="str">
        <f>_xlfn.XLOOKUP(Table4[[#This Row],[StoreID]],Stores!A:A,Stores!B:B, "Not found")</f>
        <v>MegaMart Johnmouth</v>
      </c>
      <c r="Y3078" t="str">
        <f>_xlfn.XLOOKUP(Table4[[#This Row],[StoreID]],Stores!A:A,Stores!C:C, "Not Found")</f>
        <v>Johnmouth</v>
      </c>
      <c r="Z3078" t="str">
        <f>_xlfn.XLOOKUP(Table4[[#This Row],[StoreID]],Stores!A:A,Stores!D:D, "Not Found")</f>
        <v>East</v>
      </c>
    </row>
    <row r="3079" spans="1:26">
      <c r="A3079" t="s">
        <v>3945</v>
      </c>
      <c r="B3079" s="1">
        <v>45350</v>
      </c>
      <c r="C3079" t="s">
        <v>358</v>
      </c>
      <c r="D3079" t="s">
        <v>784</v>
      </c>
      <c r="E3079" t="s">
        <v>839</v>
      </c>
      <c r="F3079">
        <v>4</v>
      </c>
      <c r="G3079">
        <v>0.1</v>
      </c>
      <c r="H3079" t="s">
        <v>868</v>
      </c>
      <c r="I3079" s="4">
        <f>Table4[[#This Row],[Quantity]]*Table4[[#This Row],[UnitPrice]]</f>
        <v>5940.2</v>
      </c>
      <c r="J3079" s="4">
        <f>Table4[[#This Row],[Gross Revenue]]*(1-Table4[[#This Row],[Discount]])</f>
        <v>5346.18</v>
      </c>
      <c r="K3079" s="4">
        <f>Table4[[#This Row],[Quantity]]*Table4[[#This Row],[CostPrice]]</f>
        <v>3953.24</v>
      </c>
      <c r="L3079" s="4">
        <f>Table4[[#This Row],[Net Revenue]]-Table4[[#This Row],[Total Cost]]</f>
        <v>1392.9400000000005</v>
      </c>
      <c r="M3079" t="str">
        <f>_xlfn.XLOOKUP(Table4[[#This Row],[ProductID]], Products!A:A,Products!B:B, "Not Found")</f>
        <v>Road Clothing</v>
      </c>
      <c r="N3079" t="str">
        <f>TEXT(Table4[[#This Row],[Date]], "mmm")</f>
        <v>Feb</v>
      </c>
      <c r="O3079" t="str">
        <f>TEXT(Table4[[#This Row],[Date]], "yyyy")</f>
        <v>2024</v>
      </c>
      <c r="P3079" t="str">
        <f>_xlfn.XLOOKUP(Table4[[#This Row],[ProductID]],Products!A:A,Products!C:C, "Not Found")</f>
        <v>Fashion</v>
      </c>
      <c r="Q3079" t="str">
        <f>_xlfn.XLOOKUP(Table4[[#This Row],[ProductID]],Products!A:A,Products!D:D,"Not Found")</f>
        <v>Clothing</v>
      </c>
      <c r="R3079">
        <f>_xlfn.XLOOKUP(Table4[[#This Row],[ProductID]],Products!A:A,Products!E:E,"Not Found")</f>
        <v>1485.05</v>
      </c>
      <c r="S3079">
        <f>_xlfn.XLOOKUP(Table4[[#This Row],[ProductID]],Products!A:A,Products!F:F, "Not Found")</f>
        <v>988.31</v>
      </c>
      <c r="T3079" t="str">
        <f>_xlfn.XLOOKUP(Table4[[#This Row],[CustomerID]],Customers!A:A,Customers!D:D, "Not Found")</f>
        <v>M</v>
      </c>
      <c r="U3079" s="6">
        <f>_xlfn.XLOOKUP(Table4[[#This Row],[CustomerID]],Customers!A:A,Customers!E:E, "Not Found")</f>
        <v>30183</v>
      </c>
      <c r="V3079">
        <f ca="1">DATEDIF(Table4[[#This Row],[CustomerBirthday]], TODAY(), "Y")</f>
        <v>43</v>
      </c>
      <c r="W3079" t="str" cm="1">
        <f t="array" aca="1" ref="W3079" ca="1">_xlfn.IFS(Table4[[#This Row],[Age]]&lt;25, "Under 25",Table4[[#This Row],[Age]]=34, "25-34", Table4[[#This Row],[Age]]&lt;=49, "35-49", Table4[[#This Row],[Age]]&lt;=64, "50-64", Table4[[#This Row],[Age]]&gt;=65, "65+")</f>
        <v>35-49</v>
      </c>
      <c r="X3079" t="str">
        <f>_xlfn.XLOOKUP(Table4[[#This Row],[StoreID]],Stores!A:A,Stores!B:B, "Not found")</f>
        <v>MegaMart New Michele</v>
      </c>
      <c r="Y3079" t="str">
        <f>_xlfn.XLOOKUP(Table4[[#This Row],[StoreID]],Stores!A:A,Stores!C:C, "Not Found")</f>
        <v>New Michele</v>
      </c>
      <c r="Z3079" t="str">
        <f>_xlfn.XLOOKUP(Table4[[#This Row],[StoreID]],Stores!A:A,Stores!D:D, "Not Found")</f>
        <v>West</v>
      </c>
    </row>
    <row r="3080" spans="1:26">
      <c r="A3080" t="s">
        <v>3946</v>
      </c>
      <c r="B3080" s="1">
        <v>45768</v>
      </c>
      <c r="C3080" t="s">
        <v>596</v>
      </c>
      <c r="D3080" t="s">
        <v>808</v>
      </c>
      <c r="E3080" t="s">
        <v>839</v>
      </c>
      <c r="F3080">
        <v>3</v>
      </c>
      <c r="G3080">
        <v>0.1</v>
      </c>
      <c r="H3080" t="s">
        <v>865</v>
      </c>
      <c r="I3080" s="4">
        <f>Table4[[#This Row],[Quantity]]*Table4[[#This Row],[UnitPrice]]</f>
        <v>4905.03</v>
      </c>
      <c r="J3080" s="4">
        <f>Table4[[#This Row],[Gross Revenue]]*(1-Table4[[#This Row],[Discount]])</f>
        <v>4414.527</v>
      </c>
      <c r="K3080" s="4">
        <f>Table4[[#This Row],[Quantity]]*Table4[[#This Row],[CostPrice]]</f>
        <v>3129.87</v>
      </c>
      <c r="L3080" s="4">
        <f>Table4[[#This Row],[Net Revenue]]-Table4[[#This Row],[Total Cost]]</f>
        <v>1284.6570000000002</v>
      </c>
      <c r="M3080" t="str">
        <f>_xlfn.XLOOKUP(Table4[[#This Row],[ProductID]], Products!A:A,Products!B:B, "Not Found")</f>
        <v>Present Television</v>
      </c>
      <c r="N3080" t="str">
        <f>TEXT(Table4[[#This Row],[Date]], "mmm")</f>
        <v>Apr</v>
      </c>
      <c r="O3080" t="str">
        <f>TEXT(Table4[[#This Row],[Date]], "yyyy")</f>
        <v>2025</v>
      </c>
      <c r="P3080" t="str">
        <f>_xlfn.XLOOKUP(Table4[[#This Row],[ProductID]],Products!A:A,Products!C:C, "Not Found")</f>
        <v>Electronics</v>
      </c>
      <c r="Q3080" t="str">
        <f>_xlfn.XLOOKUP(Table4[[#This Row],[ProductID]],Products!A:A,Products!D:D,"Not Found")</f>
        <v>Television</v>
      </c>
      <c r="R3080">
        <f>_xlfn.XLOOKUP(Table4[[#This Row],[ProductID]],Products!A:A,Products!E:E,"Not Found")</f>
        <v>1635.01</v>
      </c>
      <c r="S3080">
        <f>_xlfn.XLOOKUP(Table4[[#This Row],[ProductID]],Products!A:A,Products!F:F, "Not Found")</f>
        <v>1043.29</v>
      </c>
      <c r="T3080" t="str">
        <f>_xlfn.XLOOKUP(Table4[[#This Row],[CustomerID]],Customers!A:A,Customers!D:D, "Not Found")</f>
        <v>F</v>
      </c>
      <c r="U3080" s="6">
        <f>_xlfn.XLOOKUP(Table4[[#This Row],[CustomerID]],Customers!A:A,Customers!E:E, "Not Found")</f>
        <v>32848</v>
      </c>
      <c r="V3080">
        <f ca="1">DATEDIF(Table4[[#This Row],[CustomerBirthday]], TODAY(), "Y")</f>
        <v>36</v>
      </c>
      <c r="W3080" t="str" cm="1">
        <f t="array" aca="1" ref="W3080" ca="1">_xlfn.IFS(Table4[[#This Row],[Age]]&lt;25, "Under 25",Table4[[#This Row],[Age]]=34, "25-34", Table4[[#This Row],[Age]]&lt;=49, "35-49", Table4[[#This Row],[Age]]&lt;=64, "50-64", Table4[[#This Row],[Age]]&gt;=65, "65+")</f>
        <v>35-49</v>
      </c>
      <c r="X3080" t="str">
        <f>_xlfn.XLOOKUP(Table4[[#This Row],[StoreID]],Stores!A:A,Stores!B:B, "Not found")</f>
        <v>MegaMart New Michele</v>
      </c>
      <c r="Y3080" t="str">
        <f>_xlfn.XLOOKUP(Table4[[#This Row],[StoreID]],Stores!A:A,Stores!C:C, "Not Found")</f>
        <v>New Michele</v>
      </c>
      <c r="Z3080" t="str">
        <f>_xlfn.XLOOKUP(Table4[[#This Row],[StoreID]],Stores!A:A,Stores!D:D, "Not Found")</f>
        <v>West</v>
      </c>
    </row>
    <row r="3081" spans="1:26">
      <c r="A3081" t="s">
        <v>3947</v>
      </c>
      <c r="B3081" s="1">
        <v>45763</v>
      </c>
      <c r="C3081" t="s">
        <v>449</v>
      </c>
      <c r="D3081" t="s">
        <v>796</v>
      </c>
      <c r="E3081" t="s">
        <v>846</v>
      </c>
      <c r="F3081">
        <v>4</v>
      </c>
      <c r="G3081">
        <v>0.15</v>
      </c>
      <c r="H3081" t="s">
        <v>871</v>
      </c>
      <c r="I3081" s="4">
        <f>Table4[[#This Row],[Quantity]]*Table4[[#This Row],[UnitPrice]]</f>
        <v>6249.72</v>
      </c>
      <c r="J3081" s="4">
        <f>Table4[[#This Row],[Gross Revenue]]*(1-Table4[[#This Row],[Discount]])</f>
        <v>5312.2619999999997</v>
      </c>
      <c r="K3081" s="4">
        <f>Table4[[#This Row],[Quantity]]*Table4[[#This Row],[CostPrice]]</f>
        <v>4782.5200000000004</v>
      </c>
      <c r="L3081" s="4">
        <f>Table4[[#This Row],[Net Revenue]]-Table4[[#This Row],[Total Cost]]</f>
        <v>529.74199999999928</v>
      </c>
      <c r="M3081" t="str">
        <f>_xlfn.XLOOKUP(Table4[[#This Row],[ProductID]], Products!A:A,Products!B:B, "Not Found")</f>
        <v>Chair Laptop</v>
      </c>
      <c r="N3081" t="str">
        <f>TEXT(Table4[[#This Row],[Date]], "mmm")</f>
        <v>Apr</v>
      </c>
      <c r="O3081" t="str">
        <f>TEXT(Table4[[#This Row],[Date]], "yyyy")</f>
        <v>2025</v>
      </c>
      <c r="P3081" t="str">
        <f>_xlfn.XLOOKUP(Table4[[#This Row],[ProductID]],Products!A:A,Products!C:C, "Not Found")</f>
        <v>Electronics</v>
      </c>
      <c r="Q3081" t="str">
        <f>_xlfn.XLOOKUP(Table4[[#This Row],[ProductID]],Products!A:A,Products!D:D,"Not Found")</f>
        <v>Laptop</v>
      </c>
      <c r="R3081">
        <f>_xlfn.XLOOKUP(Table4[[#This Row],[ProductID]],Products!A:A,Products!E:E,"Not Found")</f>
        <v>1562.43</v>
      </c>
      <c r="S3081">
        <f>_xlfn.XLOOKUP(Table4[[#This Row],[ProductID]],Products!A:A,Products!F:F, "Not Found")</f>
        <v>1195.6300000000001</v>
      </c>
      <c r="T3081" t="str">
        <f>_xlfn.XLOOKUP(Table4[[#This Row],[CustomerID]],Customers!A:A,Customers!D:D, "Not Found")</f>
        <v>M</v>
      </c>
      <c r="U3081" s="6">
        <f>_xlfn.XLOOKUP(Table4[[#This Row],[CustomerID]],Customers!A:A,Customers!E:E, "Not Found")</f>
        <v>24531</v>
      </c>
      <c r="V3081">
        <f ca="1">DATEDIF(Table4[[#This Row],[CustomerBirthday]], TODAY(), "Y")</f>
        <v>59</v>
      </c>
      <c r="W3081" t="str" cm="1">
        <f t="array" aca="1" ref="W3081" ca="1">_xlfn.IFS(Table4[[#This Row],[Age]]&lt;25, "Under 25",Table4[[#This Row],[Age]]=34, "25-34", Table4[[#This Row],[Age]]&lt;=49, "35-49", Table4[[#This Row],[Age]]&lt;=64, "50-64", Table4[[#This Row],[Age]]&gt;=65, "65+")</f>
        <v>50-64</v>
      </c>
      <c r="X3081" t="str">
        <f>_xlfn.XLOOKUP(Table4[[#This Row],[StoreID]],Stores!A:A,Stores!B:B, "Not found")</f>
        <v>MegaMart Johnmouth</v>
      </c>
      <c r="Y3081" t="str">
        <f>_xlfn.XLOOKUP(Table4[[#This Row],[StoreID]],Stores!A:A,Stores!C:C, "Not Found")</f>
        <v>Johnmouth</v>
      </c>
      <c r="Z3081" t="str">
        <f>_xlfn.XLOOKUP(Table4[[#This Row],[StoreID]],Stores!A:A,Stores!D:D, "Not Found")</f>
        <v>East</v>
      </c>
    </row>
    <row r="3082" spans="1:26">
      <c r="A3082" t="s">
        <v>3948</v>
      </c>
      <c r="B3082" s="1">
        <v>45326</v>
      </c>
      <c r="C3082" t="s">
        <v>449</v>
      </c>
      <c r="D3082" t="s">
        <v>764</v>
      </c>
      <c r="E3082" t="s">
        <v>839</v>
      </c>
      <c r="F3082">
        <v>1</v>
      </c>
      <c r="G3082">
        <v>0.15</v>
      </c>
      <c r="H3082" t="s">
        <v>865</v>
      </c>
      <c r="I3082" s="4">
        <f>Table4[[#This Row],[Quantity]]*Table4[[#This Row],[UnitPrice]]</f>
        <v>323.92</v>
      </c>
      <c r="J3082" s="4">
        <f>Table4[[#This Row],[Gross Revenue]]*(1-Table4[[#This Row],[Discount]])</f>
        <v>275.33199999999999</v>
      </c>
      <c r="K3082" s="4">
        <f>Table4[[#This Row],[Quantity]]*Table4[[#This Row],[CostPrice]]</f>
        <v>242.98</v>
      </c>
      <c r="L3082" s="4">
        <f>Table4[[#This Row],[Net Revenue]]-Table4[[#This Row],[Total Cost]]</f>
        <v>32.352000000000004</v>
      </c>
      <c r="M3082" t="str">
        <f>_xlfn.XLOOKUP(Table4[[#This Row],[ProductID]], Products!A:A,Products!B:B, "Not Found")</f>
        <v>Simple Accessories</v>
      </c>
      <c r="N3082" t="str">
        <f>TEXT(Table4[[#This Row],[Date]], "mmm")</f>
        <v>Feb</v>
      </c>
      <c r="O3082" t="str">
        <f>TEXT(Table4[[#This Row],[Date]], "yyyy")</f>
        <v>2024</v>
      </c>
      <c r="P3082" t="str">
        <f>_xlfn.XLOOKUP(Table4[[#This Row],[ProductID]],Products!A:A,Products!C:C, "Not Found")</f>
        <v>Fashion</v>
      </c>
      <c r="Q3082" t="str">
        <f>_xlfn.XLOOKUP(Table4[[#This Row],[ProductID]],Products!A:A,Products!D:D,"Not Found")</f>
        <v>Accessories</v>
      </c>
      <c r="R3082">
        <f>_xlfn.XLOOKUP(Table4[[#This Row],[ProductID]],Products!A:A,Products!E:E,"Not Found")</f>
        <v>323.92</v>
      </c>
      <c r="S3082">
        <f>_xlfn.XLOOKUP(Table4[[#This Row],[ProductID]],Products!A:A,Products!F:F, "Not Found")</f>
        <v>242.98</v>
      </c>
      <c r="T3082" t="str">
        <f>_xlfn.XLOOKUP(Table4[[#This Row],[CustomerID]],Customers!A:A,Customers!D:D, "Not Found")</f>
        <v>M</v>
      </c>
      <c r="U3082" s="6">
        <f>_xlfn.XLOOKUP(Table4[[#This Row],[CustomerID]],Customers!A:A,Customers!E:E, "Not Found")</f>
        <v>24531</v>
      </c>
      <c r="V3082">
        <f ca="1">DATEDIF(Table4[[#This Row],[CustomerBirthday]], TODAY(), "Y")</f>
        <v>59</v>
      </c>
      <c r="W3082" t="str" cm="1">
        <f t="array" aca="1" ref="W3082" ca="1">_xlfn.IFS(Table4[[#This Row],[Age]]&lt;25, "Under 25",Table4[[#This Row],[Age]]=34, "25-34", Table4[[#This Row],[Age]]&lt;=49, "35-49", Table4[[#This Row],[Age]]&lt;=64, "50-64", Table4[[#This Row],[Age]]&gt;=65, "65+")</f>
        <v>50-64</v>
      </c>
      <c r="X3082" t="str">
        <f>_xlfn.XLOOKUP(Table4[[#This Row],[StoreID]],Stores!A:A,Stores!B:B, "Not found")</f>
        <v>MegaMart New Michele</v>
      </c>
      <c r="Y3082" t="str">
        <f>_xlfn.XLOOKUP(Table4[[#This Row],[StoreID]],Stores!A:A,Stores!C:C, "Not Found")</f>
        <v>New Michele</v>
      </c>
      <c r="Z3082" t="str">
        <f>_xlfn.XLOOKUP(Table4[[#This Row],[StoreID]],Stores!A:A,Stores!D:D, "Not Found")</f>
        <v>West</v>
      </c>
    </row>
    <row r="3083" spans="1:26">
      <c r="A3083" t="s">
        <v>3949</v>
      </c>
      <c r="B3083" s="1">
        <v>45786</v>
      </c>
      <c r="C3083" t="s">
        <v>500</v>
      </c>
      <c r="D3083" t="s">
        <v>816</v>
      </c>
      <c r="E3083" t="s">
        <v>846</v>
      </c>
      <c r="F3083">
        <v>5</v>
      </c>
      <c r="G3083">
        <v>0</v>
      </c>
      <c r="H3083" t="s">
        <v>865</v>
      </c>
      <c r="I3083" s="4">
        <f>Table4[[#This Row],[Quantity]]*Table4[[#This Row],[UnitPrice]]</f>
        <v>9395.4</v>
      </c>
      <c r="J3083" s="4">
        <f>Table4[[#This Row],[Gross Revenue]]*(1-Table4[[#This Row],[Discount]])</f>
        <v>9395.4</v>
      </c>
      <c r="K3083" s="4">
        <f>Table4[[#This Row],[Quantity]]*Table4[[#This Row],[CostPrice]]</f>
        <v>5022.7999999999993</v>
      </c>
      <c r="L3083" s="4">
        <f>Table4[[#This Row],[Net Revenue]]-Table4[[#This Row],[Total Cost]]</f>
        <v>4372.6000000000004</v>
      </c>
      <c r="M3083" t="str">
        <f>_xlfn.XLOOKUP(Table4[[#This Row],[ProductID]], Products!A:A,Products!B:B, "Not Found")</f>
        <v>Set Dairy</v>
      </c>
      <c r="N3083" t="str">
        <f>TEXT(Table4[[#This Row],[Date]], "mmm")</f>
        <v>May</v>
      </c>
      <c r="O3083" t="str">
        <f>TEXT(Table4[[#This Row],[Date]], "yyyy")</f>
        <v>2025</v>
      </c>
      <c r="P3083" t="str">
        <f>_xlfn.XLOOKUP(Table4[[#This Row],[ProductID]],Products!A:A,Products!C:C, "Not Found")</f>
        <v>Groceries</v>
      </c>
      <c r="Q3083" t="str">
        <f>_xlfn.XLOOKUP(Table4[[#This Row],[ProductID]],Products!A:A,Products!D:D,"Not Found")</f>
        <v>Dairy</v>
      </c>
      <c r="R3083">
        <f>_xlfn.XLOOKUP(Table4[[#This Row],[ProductID]],Products!A:A,Products!E:E,"Not Found")</f>
        <v>1879.08</v>
      </c>
      <c r="S3083">
        <f>_xlfn.XLOOKUP(Table4[[#This Row],[ProductID]],Products!A:A,Products!F:F, "Not Found")</f>
        <v>1004.56</v>
      </c>
      <c r="T3083" t="str">
        <f>_xlfn.XLOOKUP(Table4[[#This Row],[CustomerID]],Customers!A:A,Customers!D:D, "Not Found")</f>
        <v>M</v>
      </c>
      <c r="U3083" s="6">
        <f>_xlfn.XLOOKUP(Table4[[#This Row],[CustomerID]],Customers!A:A,Customers!E:E, "Not Found")</f>
        <v>30899</v>
      </c>
      <c r="V3083">
        <f ca="1">DATEDIF(Table4[[#This Row],[CustomerBirthday]], TODAY(), "Y")</f>
        <v>41</v>
      </c>
      <c r="W3083" t="str" cm="1">
        <f t="array" aca="1" ref="W3083" ca="1">_xlfn.IFS(Table4[[#This Row],[Age]]&lt;25, "Under 25",Table4[[#This Row],[Age]]=34, "25-34", Table4[[#This Row],[Age]]&lt;=49, "35-49", Table4[[#This Row],[Age]]&lt;=64, "50-64", Table4[[#This Row],[Age]]&gt;=65, "65+")</f>
        <v>35-49</v>
      </c>
      <c r="X3083" t="str">
        <f>_xlfn.XLOOKUP(Table4[[#This Row],[StoreID]],Stores!A:A,Stores!B:B, "Not found")</f>
        <v>MegaMart Johnmouth</v>
      </c>
      <c r="Y3083" t="str">
        <f>_xlfn.XLOOKUP(Table4[[#This Row],[StoreID]],Stores!A:A,Stores!C:C, "Not Found")</f>
        <v>Johnmouth</v>
      </c>
      <c r="Z3083" t="str">
        <f>_xlfn.XLOOKUP(Table4[[#This Row],[StoreID]],Stores!A:A,Stores!D:D, "Not Found")</f>
        <v>East</v>
      </c>
    </row>
    <row r="3084" spans="1:26">
      <c r="A3084" t="s">
        <v>3950</v>
      </c>
      <c r="B3084" s="1">
        <v>45338</v>
      </c>
      <c r="C3084" t="s">
        <v>579</v>
      </c>
      <c r="D3084" t="s">
        <v>810</v>
      </c>
      <c r="E3084" t="s">
        <v>839</v>
      </c>
      <c r="F3084">
        <v>3</v>
      </c>
      <c r="G3084">
        <v>0.1</v>
      </c>
      <c r="H3084" t="s">
        <v>871</v>
      </c>
      <c r="I3084" s="4">
        <f>Table4[[#This Row],[Quantity]]*Table4[[#This Row],[UnitPrice]]</f>
        <v>1360.8600000000001</v>
      </c>
      <c r="J3084" s="4">
        <f>Table4[[#This Row],[Gross Revenue]]*(1-Table4[[#This Row],[Discount]])</f>
        <v>1224.7740000000001</v>
      </c>
      <c r="K3084" s="4">
        <f>Table4[[#This Row],[Quantity]]*Table4[[#This Row],[CostPrice]]</f>
        <v>949.89</v>
      </c>
      <c r="L3084" s="4">
        <f>Table4[[#This Row],[Net Revenue]]-Table4[[#This Row],[Total Cost]]</f>
        <v>274.88400000000013</v>
      </c>
      <c r="M3084" t="str">
        <f>_xlfn.XLOOKUP(Table4[[#This Row],[ProductID]], Products!A:A,Products!B:B, "Not Found")</f>
        <v>Maybe Clothing</v>
      </c>
      <c r="N3084" t="str">
        <f>TEXT(Table4[[#This Row],[Date]], "mmm")</f>
        <v>Feb</v>
      </c>
      <c r="O3084" t="str">
        <f>TEXT(Table4[[#This Row],[Date]], "yyyy")</f>
        <v>2024</v>
      </c>
      <c r="P3084" t="str">
        <f>_xlfn.XLOOKUP(Table4[[#This Row],[ProductID]],Products!A:A,Products!C:C, "Not Found")</f>
        <v>Fashion</v>
      </c>
      <c r="Q3084" t="str">
        <f>_xlfn.XLOOKUP(Table4[[#This Row],[ProductID]],Products!A:A,Products!D:D,"Not Found")</f>
        <v>Clothing</v>
      </c>
      <c r="R3084">
        <f>_xlfn.XLOOKUP(Table4[[#This Row],[ProductID]],Products!A:A,Products!E:E,"Not Found")</f>
        <v>453.62</v>
      </c>
      <c r="S3084">
        <f>_xlfn.XLOOKUP(Table4[[#This Row],[ProductID]],Products!A:A,Products!F:F, "Not Found")</f>
        <v>316.63</v>
      </c>
      <c r="T3084" t="str">
        <f>_xlfn.XLOOKUP(Table4[[#This Row],[CustomerID]],Customers!A:A,Customers!D:D, "Not Found")</f>
        <v>M</v>
      </c>
      <c r="U3084" s="6">
        <f>_xlfn.XLOOKUP(Table4[[#This Row],[CustomerID]],Customers!A:A,Customers!E:E, "Not Found")</f>
        <v>36768</v>
      </c>
      <c r="V3084">
        <f ca="1">DATEDIF(Table4[[#This Row],[CustomerBirthday]], TODAY(), "Y")</f>
        <v>25</v>
      </c>
      <c r="W3084" t="str" cm="1">
        <f t="array" aca="1" ref="W3084" ca="1">_xlfn.IFS(Table4[[#This Row],[Age]]&lt;25, "Under 25",Table4[[#This Row],[Age]]=34, "25-34", Table4[[#This Row],[Age]]&lt;=49, "35-49", Table4[[#This Row],[Age]]&lt;=64, "50-64", Table4[[#This Row],[Age]]&gt;=65, "65+")</f>
        <v>35-49</v>
      </c>
      <c r="X3084" t="str">
        <f>_xlfn.XLOOKUP(Table4[[#This Row],[StoreID]],Stores!A:A,Stores!B:B, "Not found")</f>
        <v>MegaMart New Michele</v>
      </c>
      <c r="Y3084" t="str">
        <f>_xlfn.XLOOKUP(Table4[[#This Row],[StoreID]],Stores!A:A,Stores!C:C, "Not Found")</f>
        <v>New Michele</v>
      </c>
      <c r="Z3084" t="str">
        <f>_xlfn.XLOOKUP(Table4[[#This Row],[StoreID]],Stores!A:A,Stores!D:D, "Not Found")</f>
        <v>West</v>
      </c>
    </row>
    <row r="3085" spans="1:26">
      <c r="A3085" t="s">
        <v>3951</v>
      </c>
      <c r="B3085" s="1">
        <v>45257</v>
      </c>
      <c r="C3085" t="s">
        <v>306</v>
      </c>
      <c r="D3085" t="s">
        <v>788</v>
      </c>
      <c r="E3085" t="s">
        <v>839</v>
      </c>
      <c r="F3085">
        <v>2</v>
      </c>
      <c r="G3085">
        <v>0.05</v>
      </c>
      <c r="H3085" t="s">
        <v>865</v>
      </c>
      <c r="I3085" s="4">
        <f>Table4[[#This Row],[Quantity]]*Table4[[#This Row],[UnitPrice]]</f>
        <v>2191.44</v>
      </c>
      <c r="J3085" s="4">
        <f>Table4[[#This Row],[Gross Revenue]]*(1-Table4[[#This Row],[Discount]])</f>
        <v>2081.8679999999999</v>
      </c>
      <c r="K3085" s="4">
        <f>Table4[[#This Row],[Quantity]]*Table4[[#This Row],[CostPrice]]</f>
        <v>1644.4</v>
      </c>
      <c r="L3085" s="4">
        <f>Table4[[#This Row],[Net Revenue]]-Table4[[#This Row],[Total Cost]]</f>
        <v>437.46799999999985</v>
      </c>
      <c r="M3085" t="str">
        <f>_xlfn.XLOOKUP(Table4[[#This Row],[ProductID]], Products!A:A,Products!B:B, "Not Found")</f>
        <v>Foot Snacks</v>
      </c>
      <c r="N3085" t="str">
        <f>TEXT(Table4[[#This Row],[Date]], "mmm")</f>
        <v>Nov</v>
      </c>
      <c r="O3085" t="str">
        <f>TEXT(Table4[[#This Row],[Date]], "yyyy")</f>
        <v>2023</v>
      </c>
      <c r="P3085" t="str">
        <f>_xlfn.XLOOKUP(Table4[[#This Row],[ProductID]],Products!A:A,Products!C:C, "Not Found")</f>
        <v>Groceries</v>
      </c>
      <c r="Q3085" t="str">
        <f>_xlfn.XLOOKUP(Table4[[#This Row],[ProductID]],Products!A:A,Products!D:D,"Not Found")</f>
        <v>Snacks</v>
      </c>
      <c r="R3085">
        <f>_xlfn.XLOOKUP(Table4[[#This Row],[ProductID]],Products!A:A,Products!E:E,"Not Found")</f>
        <v>1095.72</v>
      </c>
      <c r="S3085">
        <f>_xlfn.XLOOKUP(Table4[[#This Row],[ProductID]],Products!A:A,Products!F:F, "Not Found")</f>
        <v>822.2</v>
      </c>
      <c r="T3085" t="str">
        <f>_xlfn.XLOOKUP(Table4[[#This Row],[CustomerID]],Customers!A:A,Customers!D:D, "Not Found")</f>
        <v>F</v>
      </c>
      <c r="U3085" s="6">
        <f>_xlfn.XLOOKUP(Table4[[#This Row],[CustomerID]],Customers!A:A,Customers!E:E, "Not Found")</f>
        <v>32344</v>
      </c>
      <c r="V3085">
        <f ca="1">DATEDIF(Table4[[#This Row],[CustomerBirthday]], TODAY(), "Y")</f>
        <v>38</v>
      </c>
      <c r="W3085" t="str" cm="1">
        <f t="array" aca="1" ref="W3085" ca="1">_xlfn.IFS(Table4[[#This Row],[Age]]&lt;25, "Under 25",Table4[[#This Row],[Age]]=34, "25-34", Table4[[#This Row],[Age]]&lt;=49, "35-49", Table4[[#This Row],[Age]]&lt;=64, "50-64", Table4[[#This Row],[Age]]&gt;=65, "65+")</f>
        <v>35-49</v>
      </c>
      <c r="X3085" t="str">
        <f>_xlfn.XLOOKUP(Table4[[#This Row],[StoreID]],Stores!A:A,Stores!B:B, "Not found")</f>
        <v>MegaMart New Michele</v>
      </c>
      <c r="Y3085" t="str">
        <f>_xlfn.XLOOKUP(Table4[[#This Row],[StoreID]],Stores!A:A,Stores!C:C, "Not Found")</f>
        <v>New Michele</v>
      </c>
      <c r="Z3085" t="str">
        <f>_xlfn.XLOOKUP(Table4[[#This Row],[StoreID]],Stores!A:A,Stores!D:D, "Not Found")</f>
        <v>West</v>
      </c>
    </row>
    <row r="3086" spans="1:26">
      <c r="A3086" t="s">
        <v>3952</v>
      </c>
      <c r="B3086" s="1">
        <v>45235</v>
      </c>
      <c r="C3086" t="s">
        <v>298</v>
      </c>
      <c r="D3086" t="s">
        <v>800</v>
      </c>
      <c r="E3086" t="s">
        <v>835</v>
      </c>
      <c r="F3086">
        <v>3</v>
      </c>
      <c r="G3086">
        <v>0.15</v>
      </c>
      <c r="H3086" t="s">
        <v>865</v>
      </c>
      <c r="I3086" s="4">
        <f>Table4[[#This Row],[Quantity]]*Table4[[#This Row],[UnitPrice]]</f>
        <v>5857.9500000000007</v>
      </c>
      <c r="J3086" s="4">
        <f>Table4[[#This Row],[Gross Revenue]]*(1-Table4[[#This Row],[Discount]])</f>
        <v>4979.2575000000006</v>
      </c>
      <c r="K3086" s="4">
        <f>Table4[[#This Row],[Quantity]]*Table4[[#This Row],[CostPrice]]</f>
        <v>4353.8099999999995</v>
      </c>
      <c r="L3086" s="4">
        <f>Table4[[#This Row],[Net Revenue]]-Table4[[#This Row],[Total Cost]]</f>
        <v>625.44750000000113</v>
      </c>
      <c r="M3086" t="str">
        <f>_xlfn.XLOOKUP(Table4[[#This Row],[ProductID]], Products!A:A,Products!B:B, "Not Found")</f>
        <v>Book Television</v>
      </c>
      <c r="N3086" t="str">
        <f>TEXT(Table4[[#This Row],[Date]], "mmm")</f>
        <v>Nov</v>
      </c>
      <c r="O3086" t="str">
        <f>TEXT(Table4[[#This Row],[Date]], "yyyy")</f>
        <v>2023</v>
      </c>
      <c r="P3086" t="str">
        <f>_xlfn.XLOOKUP(Table4[[#This Row],[ProductID]],Products!A:A,Products!C:C, "Not Found")</f>
        <v>Electronics</v>
      </c>
      <c r="Q3086" t="str">
        <f>_xlfn.XLOOKUP(Table4[[#This Row],[ProductID]],Products!A:A,Products!D:D,"Not Found")</f>
        <v>Television</v>
      </c>
      <c r="R3086">
        <f>_xlfn.XLOOKUP(Table4[[#This Row],[ProductID]],Products!A:A,Products!E:E,"Not Found")</f>
        <v>1952.65</v>
      </c>
      <c r="S3086">
        <f>_xlfn.XLOOKUP(Table4[[#This Row],[ProductID]],Products!A:A,Products!F:F, "Not Found")</f>
        <v>1451.27</v>
      </c>
      <c r="T3086" t="str">
        <f>_xlfn.XLOOKUP(Table4[[#This Row],[CustomerID]],Customers!A:A,Customers!D:D, "Not Found")</f>
        <v>F</v>
      </c>
      <c r="U3086" s="6">
        <f>_xlfn.XLOOKUP(Table4[[#This Row],[CustomerID]],Customers!A:A,Customers!E:E, "Not Found")</f>
        <v>29021</v>
      </c>
      <c r="V3086">
        <f ca="1">DATEDIF(Table4[[#This Row],[CustomerBirthday]], TODAY(), "Y")</f>
        <v>47</v>
      </c>
      <c r="W3086" t="str" cm="1">
        <f t="array" aca="1" ref="W3086" ca="1">_xlfn.IFS(Table4[[#This Row],[Age]]&lt;25, "Under 25",Table4[[#This Row],[Age]]=34, "25-34", Table4[[#This Row],[Age]]&lt;=49, "35-49", Table4[[#This Row],[Age]]&lt;=64, "50-64", Table4[[#This Row],[Age]]&gt;=65, "65+")</f>
        <v>35-49</v>
      </c>
      <c r="X3086" t="str">
        <f>_xlfn.XLOOKUP(Table4[[#This Row],[StoreID]],Stores!A:A,Stores!B:B, "Not found")</f>
        <v>MegaMart Peckmouth</v>
      </c>
      <c r="Y3086" t="str">
        <f>_xlfn.XLOOKUP(Table4[[#This Row],[StoreID]],Stores!A:A,Stores!C:C, "Not Found")</f>
        <v>Peckmouth</v>
      </c>
      <c r="Z3086" t="str">
        <f>_xlfn.XLOOKUP(Table4[[#This Row],[StoreID]],Stores!A:A,Stores!D:D, "Not Found")</f>
        <v>East</v>
      </c>
    </row>
    <row r="3087" spans="1:26">
      <c r="A3087" t="s">
        <v>3953</v>
      </c>
      <c r="B3087" s="1">
        <v>45249</v>
      </c>
      <c r="C3087" t="s">
        <v>258</v>
      </c>
      <c r="D3087" t="s">
        <v>732</v>
      </c>
      <c r="E3087" t="s">
        <v>846</v>
      </c>
      <c r="F3087">
        <v>4</v>
      </c>
      <c r="G3087">
        <v>0.05</v>
      </c>
      <c r="H3087" t="s">
        <v>871</v>
      </c>
      <c r="I3087" s="4">
        <f>Table4[[#This Row],[Quantity]]*Table4[[#This Row],[UnitPrice]]</f>
        <v>5896.48</v>
      </c>
      <c r="J3087" s="4">
        <f>Table4[[#This Row],[Gross Revenue]]*(1-Table4[[#This Row],[Discount]])</f>
        <v>5601.655999999999</v>
      </c>
      <c r="K3087" s="4">
        <f>Table4[[#This Row],[Quantity]]*Table4[[#This Row],[CostPrice]]</f>
        <v>3056.08</v>
      </c>
      <c r="L3087" s="4">
        <f>Table4[[#This Row],[Net Revenue]]-Table4[[#This Row],[Total Cost]]</f>
        <v>2545.5759999999991</v>
      </c>
      <c r="M3087" t="str">
        <f>_xlfn.XLOOKUP(Table4[[#This Row],[ProductID]], Products!A:A,Products!B:B, "Not Found")</f>
        <v>Understand Camera</v>
      </c>
      <c r="N3087" t="str">
        <f>TEXT(Table4[[#This Row],[Date]], "mmm")</f>
        <v>Nov</v>
      </c>
      <c r="O3087" t="str">
        <f>TEXT(Table4[[#This Row],[Date]], "yyyy")</f>
        <v>2023</v>
      </c>
      <c r="P3087" t="str">
        <f>_xlfn.XLOOKUP(Table4[[#This Row],[ProductID]],Products!A:A,Products!C:C, "Not Found")</f>
        <v>Electronics</v>
      </c>
      <c r="Q3087" t="str">
        <f>_xlfn.XLOOKUP(Table4[[#This Row],[ProductID]],Products!A:A,Products!D:D,"Not Found")</f>
        <v>Camera</v>
      </c>
      <c r="R3087">
        <f>_xlfn.XLOOKUP(Table4[[#This Row],[ProductID]],Products!A:A,Products!E:E,"Not Found")</f>
        <v>1474.12</v>
      </c>
      <c r="S3087">
        <f>_xlfn.XLOOKUP(Table4[[#This Row],[ProductID]],Products!A:A,Products!F:F, "Not Found")</f>
        <v>764.02</v>
      </c>
      <c r="T3087" t="str">
        <f>_xlfn.XLOOKUP(Table4[[#This Row],[CustomerID]],Customers!A:A,Customers!D:D, "Not Found")</f>
        <v>F</v>
      </c>
      <c r="U3087" s="6">
        <f>_xlfn.XLOOKUP(Table4[[#This Row],[CustomerID]],Customers!A:A,Customers!E:E, "Not Found")</f>
        <v>29746</v>
      </c>
      <c r="V3087">
        <f ca="1">DATEDIF(Table4[[#This Row],[CustomerBirthday]], TODAY(), "Y")</f>
        <v>45</v>
      </c>
      <c r="W3087" t="str" cm="1">
        <f t="array" aca="1" ref="W3087" ca="1">_xlfn.IFS(Table4[[#This Row],[Age]]&lt;25, "Under 25",Table4[[#This Row],[Age]]=34, "25-34", Table4[[#This Row],[Age]]&lt;=49, "35-49", Table4[[#This Row],[Age]]&lt;=64, "50-64", Table4[[#This Row],[Age]]&gt;=65, "65+")</f>
        <v>35-49</v>
      </c>
      <c r="X3087" t="str">
        <f>_xlfn.XLOOKUP(Table4[[#This Row],[StoreID]],Stores!A:A,Stores!B:B, "Not found")</f>
        <v>MegaMart Johnmouth</v>
      </c>
      <c r="Y3087" t="str">
        <f>_xlfn.XLOOKUP(Table4[[#This Row],[StoreID]],Stores!A:A,Stores!C:C, "Not Found")</f>
        <v>Johnmouth</v>
      </c>
      <c r="Z3087" t="str">
        <f>_xlfn.XLOOKUP(Table4[[#This Row],[StoreID]],Stores!A:A,Stores!D:D, "Not Found")</f>
        <v>East</v>
      </c>
    </row>
    <row r="3088" spans="1:26">
      <c r="A3088" t="s">
        <v>3954</v>
      </c>
      <c r="B3088" s="1">
        <v>45548</v>
      </c>
      <c r="C3088" t="s">
        <v>696</v>
      </c>
      <c r="D3088" t="s">
        <v>812</v>
      </c>
      <c r="E3088" t="s">
        <v>839</v>
      </c>
      <c r="F3088">
        <v>2</v>
      </c>
      <c r="G3088">
        <v>0.1</v>
      </c>
      <c r="H3088" t="s">
        <v>865</v>
      </c>
      <c r="I3088" s="4">
        <f>Table4[[#This Row],[Quantity]]*Table4[[#This Row],[UnitPrice]]</f>
        <v>1128.8399999999999</v>
      </c>
      <c r="J3088" s="4">
        <f>Table4[[#This Row],[Gross Revenue]]*(1-Table4[[#This Row],[Discount]])</f>
        <v>1015.9559999999999</v>
      </c>
      <c r="K3088" s="4">
        <f>Table4[[#This Row],[Quantity]]*Table4[[#This Row],[CostPrice]]</f>
        <v>587.91999999999996</v>
      </c>
      <c r="L3088" s="4">
        <f>Table4[[#This Row],[Net Revenue]]-Table4[[#This Row],[Total Cost]]</f>
        <v>428.03599999999994</v>
      </c>
      <c r="M3088" t="str">
        <f>_xlfn.XLOOKUP(Table4[[#This Row],[ProductID]], Products!A:A,Products!B:B, "Not Found")</f>
        <v>Soon Accessories</v>
      </c>
      <c r="N3088" t="str">
        <f>TEXT(Table4[[#This Row],[Date]], "mmm")</f>
        <v>Sep</v>
      </c>
      <c r="O3088" t="str">
        <f>TEXT(Table4[[#This Row],[Date]], "yyyy")</f>
        <v>2024</v>
      </c>
      <c r="P3088" t="str">
        <f>_xlfn.XLOOKUP(Table4[[#This Row],[ProductID]],Products!A:A,Products!C:C, "Not Found")</f>
        <v>Fashion</v>
      </c>
      <c r="Q3088" t="str">
        <f>_xlfn.XLOOKUP(Table4[[#This Row],[ProductID]],Products!A:A,Products!D:D,"Not Found")</f>
        <v>Accessories</v>
      </c>
      <c r="R3088">
        <f>_xlfn.XLOOKUP(Table4[[#This Row],[ProductID]],Products!A:A,Products!E:E,"Not Found")</f>
        <v>564.41999999999996</v>
      </c>
      <c r="S3088">
        <f>_xlfn.XLOOKUP(Table4[[#This Row],[ProductID]],Products!A:A,Products!F:F, "Not Found")</f>
        <v>293.95999999999998</v>
      </c>
      <c r="T3088" t="str">
        <f>_xlfn.XLOOKUP(Table4[[#This Row],[CustomerID]],Customers!A:A,Customers!D:D, "Not Found")</f>
        <v>M</v>
      </c>
      <c r="U3088" s="6">
        <f>_xlfn.XLOOKUP(Table4[[#This Row],[CustomerID]],Customers!A:A,Customers!E:E, "Not Found")</f>
        <v>31435</v>
      </c>
      <c r="V3088">
        <f ca="1">DATEDIF(Table4[[#This Row],[CustomerBirthday]], TODAY(), "Y")</f>
        <v>40</v>
      </c>
      <c r="W3088" t="str" cm="1">
        <f t="array" aca="1" ref="W3088" ca="1">_xlfn.IFS(Table4[[#This Row],[Age]]&lt;25, "Under 25",Table4[[#This Row],[Age]]=34, "25-34", Table4[[#This Row],[Age]]&lt;=49, "35-49", Table4[[#This Row],[Age]]&lt;=64, "50-64", Table4[[#This Row],[Age]]&gt;=65, "65+")</f>
        <v>35-49</v>
      </c>
      <c r="X3088" t="str">
        <f>_xlfn.XLOOKUP(Table4[[#This Row],[StoreID]],Stores!A:A,Stores!B:B, "Not found")</f>
        <v>MegaMart New Michele</v>
      </c>
      <c r="Y3088" t="str">
        <f>_xlfn.XLOOKUP(Table4[[#This Row],[StoreID]],Stores!A:A,Stores!C:C, "Not Found")</f>
        <v>New Michele</v>
      </c>
      <c r="Z3088" t="str">
        <f>_xlfn.XLOOKUP(Table4[[#This Row],[StoreID]],Stores!A:A,Stores!D:D, "Not Found")</f>
        <v>West</v>
      </c>
    </row>
    <row r="3089" spans="1:26">
      <c r="A3089" t="s">
        <v>3955</v>
      </c>
      <c r="B3089" s="1">
        <v>45618</v>
      </c>
      <c r="C3089" t="s">
        <v>206</v>
      </c>
      <c r="D3089" t="s">
        <v>804</v>
      </c>
      <c r="E3089" t="s">
        <v>842</v>
      </c>
      <c r="F3089">
        <v>5</v>
      </c>
      <c r="G3089">
        <v>0.05</v>
      </c>
      <c r="H3089" t="s">
        <v>875</v>
      </c>
      <c r="I3089" s="4">
        <f>Table4[[#This Row],[Quantity]]*Table4[[#This Row],[UnitPrice]]</f>
        <v>2704.7000000000003</v>
      </c>
      <c r="J3089" s="4">
        <f>Table4[[#This Row],[Gross Revenue]]*(1-Table4[[#This Row],[Discount]])</f>
        <v>2569.4650000000001</v>
      </c>
      <c r="K3089" s="4">
        <f>Table4[[#This Row],[Quantity]]*Table4[[#This Row],[CostPrice]]</f>
        <v>1991.25</v>
      </c>
      <c r="L3089" s="4">
        <f>Table4[[#This Row],[Net Revenue]]-Table4[[#This Row],[Total Cost]]</f>
        <v>578.21500000000015</v>
      </c>
      <c r="M3089" t="str">
        <f>_xlfn.XLOOKUP(Table4[[#This Row],[ProductID]], Products!A:A,Products!B:B, "Not Found")</f>
        <v>Church Clothing</v>
      </c>
      <c r="N3089" t="str">
        <f>TEXT(Table4[[#This Row],[Date]], "mmm")</f>
        <v>Nov</v>
      </c>
      <c r="O3089" t="str">
        <f>TEXT(Table4[[#This Row],[Date]], "yyyy")</f>
        <v>2024</v>
      </c>
      <c r="P3089" t="str">
        <f>_xlfn.XLOOKUP(Table4[[#This Row],[ProductID]],Products!A:A,Products!C:C, "Not Found")</f>
        <v>Fashion</v>
      </c>
      <c r="Q3089" t="str">
        <f>_xlfn.XLOOKUP(Table4[[#This Row],[ProductID]],Products!A:A,Products!D:D,"Not Found")</f>
        <v>Clothing</v>
      </c>
      <c r="R3089">
        <f>_xlfn.XLOOKUP(Table4[[#This Row],[ProductID]],Products!A:A,Products!E:E,"Not Found")</f>
        <v>540.94000000000005</v>
      </c>
      <c r="S3089">
        <f>_xlfn.XLOOKUP(Table4[[#This Row],[ProductID]],Products!A:A,Products!F:F, "Not Found")</f>
        <v>398.25</v>
      </c>
      <c r="T3089" t="str">
        <f>_xlfn.XLOOKUP(Table4[[#This Row],[CustomerID]],Customers!A:A,Customers!D:D, "Not Found")</f>
        <v>F</v>
      </c>
      <c r="U3089" s="6">
        <f>_xlfn.XLOOKUP(Table4[[#This Row],[CustomerID]],Customers!A:A,Customers!E:E, "Not Found")</f>
        <v>35905</v>
      </c>
      <c r="V3089">
        <f ca="1">DATEDIF(Table4[[#This Row],[CustomerBirthday]], TODAY(), "Y")</f>
        <v>28</v>
      </c>
      <c r="W3089" t="str" cm="1">
        <f t="array" aca="1" ref="W3089" ca="1">_xlfn.IFS(Table4[[#This Row],[Age]]&lt;25, "Under 25",Table4[[#This Row],[Age]]=34, "25-34", Table4[[#This Row],[Age]]&lt;=49, "35-49", Table4[[#This Row],[Age]]&lt;=64, "50-64", Table4[[#This Row],[Age]]&gt;=65, "65+")</f>
        <v>35-49</v>
      </c>
      <c r="X3089" t="str">
        <f>_xlfn.XLOOKUP(Table4[[#This Row],[StoreID]],Stores!A:A,Stores!B:B, "Not found")</f>
        <v>MegaMart Brianahaven</v>
      </c>
      <c r="Y3089" t="str">
        <f>_xlfn.XLOOKUP(Table4[[#This Row],[StoreID]],Stores!A:A,Stores!C:C, "Not Found")</f>
        <v>Brianahaven</v>
      </c>
      <c r="Z3089" t="str">
        <f>_xlfn.XLOOKUP(Table4[[#This Row],[StoreID]],Stores!A:A,Stores!D:D, "Not Found")</f>
        <v>North</v>
      </c>
    </row>
    <row r="3090" spans="1:26">
      <c r="A3090" t="s">
        <v>3956</v>
      </c>
      <c r="B3090" s="1">
        <v>45267</v>
      </c>
      <c r="C3090" t="s">
        <v>657</v>
      </c>
      <c r="D3090" t="s">
        <v>778</v>
      </c>
      <c r="E3090" t="s">
        <v>839</v>
      </c>
      <c r="F3090">
        <v>2</v>
      </c>
      <c r="G3090">
        <v>0.05</v>
      </c>
      <c r="H3090" t="s">
        <v>865</v>
      </c>
      <c r="I3090" s="4">
        <f>Table4[[#This Row],[Quantity]]*Table4[[#This Row],[UnitPrice]]</f>
        <v>2031.52</v>
      </c>
      <c r="J3090" s="4">
        <f>Table4[[#This Row],[Gross Revenue]]*(1-Table4[[#This Row],[Discount]])</f>
        <v>1929.944</v>
      </c>
      <c r="K3090" s="4">
        <f>Table4[[#This Row],[Quantity]]*Table4[[#This Row],[CostPrice]]</f>
        <v>1168.8</v>
      </c>
      <c r="L3090" s="4">
        <f>Table4[[#This Row],[Net Revenue]]-Table4[[#This Row],[Total Cost]]</f>
        <v>761.14400000000001</v>
      </c>
      <c r="M3090" t="str">
        <f>_xlfn.XLOOKUP(Table4[[#This Row],[ProductID]], Products!A:A,Products!B:B, "Not Found")</f>
        <v>Behavior Dairy</v>
      </c>
      <c r="N3090" t="str">
        <f>TEXT(Table4[[#This Row],[Date]], "mmm")</f>
        <v>Dec</v>
      </c>
      <c r="O3090" t="str">
        <f>TEXT(Table4[[#This Row],[Date]], "yyyy")</f>
        <v>2023</v>
      </c>
      <c r="P3090" t="str">
        <f>_xlfn.XLOOKUP(Table4[[#This Row],[ProductID]],Products!A:A,Products!C:C, "Not Found")</f>
        <v>Groceries</v>
      </c>
      <c r="Q3090" t="str">
        <f>_xlfn.XLOOKUP(Table4[[#This Row],[ProductID]],Products!A:A,Products!D:D,"Not Found")</f>
        <v>Dairy</v>
      </c>
      <c r="R3090">
        <f>_xlfn.XLOOKUP(Table4[[#This Row],[ProductID]],Products!A:A,Products!E:E,"Not Found")</f>
        <v>1015.76</v>
      </c>
      <c r="S3090">
        <f>_xlfn.XLOOKUP(Table4[[#This Row],[ProductID]],Products!A:A,Products!F:F, "Not Found")</f>
        <v>584.4</v>
      </c>
      <c r="T3090" t="str">
        <f>_xlfn.XLOOKUP(Table4[[#This Row],[CustomerID]],Customers!A:A,Customers!D:D, "Not Found")</f>
        <v>F</v>
      </c>
      <c r="U3090" s="6">
        <f>_xlfn.XLOOKUP(Table4[[#This Row],[CustomerID]],Customers!A:A,Customers!E:E, "Not Found")</f>
        <v>22041</v>
      </c>
      <c r="V3090">
        <f ca="1">DATEDIF(Table4[[#This Row],[CustomerBirthday]], TODAY(), "Y")</f>
        <v>66</v>
      </c>
      <c r="W3090" t="str" cm="1">
        <f t="array" aca="1" ref="W3090" ca="1">_xlfn.IFS(Table4[[#This Row],[Age]]&lt;25, "Under 25",Table4[[#This Row],[Age]]=34, "25-34", Table4[[#This Row],[Age]]&lt;=49, "35-49", Table4[[#This Row],[Age]]&lt;=64, "50-64", Table4[[#This Row],[Age]]&gt;=65, "65+")</f>
        <v>65+</v>
      </c>
      <c r="X3090" t="str">
        <f>_xlfn.XLOOKUP(Table4[[#This Row],[StoreID]],Stores!A:A,Stores!B:B, "Not found")</f>
        <v>MegaMart New Michele</v>
      </c>
      <c r="Y3090" t="str">
        <f>_xlfn.XLOOKUP(Table4[[#This Row],[StoreID]],Stores!A:A,Stores!C:C, "Not Found")</f>
        <v>New Michele</v>
      </c>
      <c r="Z3090" t="str">
        <f>_xlfn.XLOOKUP(Table4[[#This Row],[StoreID]],Stores!A:A,Stores!D:D, "Not Found")</f>
        <v>West</v>
      </c>
    </row>
    <row r="3091" spans="1:26">
      <c r="A3091" t="s">
        <v>3957</v>
      </c>
      <c r="B3091" s="1">
        <v>45466</v>
      </c>
      <c r="C3091" t="s">
        <v>183</v>
      </c>
      <c r="D3091" t="s">
        <v>759</v>
      </c>
      <c r="E3091" t="s">
        <v>842</v>
      </c>
      <c r="F3091">
        <v>3</v>
      </c>
      <c r="G3091">
        <v>0.05</v>
      </c>
      <c r="H3091" t="s">
        <v>868</v>
      </c>
      <c r="I3091" s="4">
        <f>Table4[[#This Row],[Quantity]]*Table4[[#This Row],[UnitPrice]]</f>
        <v>3239.67</v>
      </c>
      <c r="J3091" s="4">
        <f>Table4[[#This Row],[Gross Revenue]]*(1-Table4[[#This Row],[Discount]])</f>
        <v>3077.6864999999998</v>
      </c>
      <c r="K3091" s="4">
        <f>Table4[[#This Row],[Quantity]]*Table4[[#This Row],[CostPrice]]</f>
        <v>2111.4900000000002</v>
      </c>
      <c r="L3091" s="4">
        <f>Table4[[#This Row],[Net Revenue]]-Table4[[#This Row],[Total Cost]]</f>
        <v>966.19649999999956</v>
      </c>
      <c r="M3091" t="str">
        <f>_xlfn.XLOOKUP(Table4[[#This Row],[ProductID]], Products!A:A,Products!B:B, "Not Found")</f>
        <v>Democratic Smartphone</v>
      </c>
      <c r="N3091" t="str">
        <f>TEXT(Table4[[#This Row],[Date]], "mmm")</f>
        <v>Jun</v>
      </c>
      <c r="O3091" t="str">
        <f>TEXT(Table4[[#This Row],[Date]], "yyyy")</f>
        <v>2024</v>
      </c>
      <c r="P3091" t="str">
        <f>_xlfn.XLOOKUP(Table4[[#This Row],[ProductID]],Products!A:A,Products!C:C, "Not Found")</f>
        <v>Electronics</v>
      </c>
      <c r="Q3091" t="str">
        <f>_xlfn.XLOOKUP(Table4[[#This Row],[ProductID]],Products!A:A,Products!D:D,"Not Found")</f>
        <v>Smartphone</v>
      </c>
      <c r="R3091">
        <f>_xlfn.XLOOKUP(Table4[[#This Row],[ProductID]],Products!A:A,Products!E:E,"Not Found")</f>
        <v>1079.8900000000001</v>
      </c>
      <c r="S3091">
        <f>_xlfn.XLOOKUP(Table4[[#This Row],[ProductID]],Products!A:A,Products!F:F, "Not Found")</f>
        <v>703.83</v>
      </c>
      <c r="T3091" t="str">
        <f>_xlfn.XLOOKUP(Table4[[#This Row],[CustomerID]],Customers!A:A,Customers!D:D, "Not Found")</f>
        <v>F</v>
      </c>
      <c r="U3091" s="6">
        <f>_xlfn.XLOOKUP(Table4[[#This Row],[CustomerID]],Customers!A:A,Customers!E:E, "Not Found")</f>
        <v>38901</v>
      </c>
      <c r="V3091">
        <f ca="1">DATEDIF(Table4[[#This Row],[CustomerBirthday]], TODAY(), "Y")</f>
        <v>20</v>
      </c>
      <c r="W3091" t="str" cm="1">
        <f t="array" aca="1" ref="W3091" ca="1">_xlfn.IFS(Table4[[#This Row],[Age]]&lt;25, "Under 25",Table4[[#This Row],[Age]]=34, "25-34", Table4[[#This Row],[Age]]&lt;=49, "35-49", Table4[[#This Row],[Age]]&lt;=64, "50-64", Table4[[#This Row],[Age]]&gt;=65, "65+")</f>
        <v>Under 25</v>
      </c>
      <c r="X3091" t="str">
        <f>_xlfn.XLOOKUP(Table4[[#This Row],[StoreID]],Stores!A:A,Stores!B:B, "Not found")</f>
        <v>MegaMart Brianahaven</v>
      </c>
      <c r="Y3091" t="str">
        <f>_xlfn.XLOOKUP(Table4[[#This Row],[StoreID]],Stores!A:A,Stores!C:C, "Not Found")</f>
        <v>Brianahaven</v>
      </c>
      <c r="Z3091" t="str">
        <f>_xlfn.XLOOKUP(Table4[[#This Row],[StoreID]],Stores!A:A,Stores!D:D, "Not Found")</f>
        <v>North</v>
      </c>
    </row>
    <row r="3092" spans="1:26">
      <c r="A3092" t="s">
        <v>3958</v>
      </c>
      <c r="B3092" s="1">
        <v>45584</v>
      </c>
      <c r="C3092" t="s">
        <v>458</v>
      </c>
      <c r="D3092" t="s">
        <v>761</v>
      </c>
      <c r="E3092" t="s">
        <v>839</v>
      </c>
      <c r="F3092">
        <v>5</v>
      </c>
      <c r="G3092">
        <v>0.15</v>
      </c>
      <c r="H3092" t="s">
        <v>865</v>
      </c>
      <c r="I3092" s="4">
        <f>Table4[[#This Row],[Quantity]]*Table4[[#This Row],[UnitPrice]]</f>
        <v>8814.6</v>
      </c>
      <c r="J3092" s="4">
        <f>Table4[[#This Row],[Gross Revenue]]*(1-Table4[[#This Row],[Discount]])</f>
        <v>7492.41</v>
      </c>
      <c r="K3092" s="4">
        <f>Table4[[#This Row],[Quantity]]*Table4[[#This Row],[CostPrice]]</f>
        <v>6732.4</v>
      </c>
      <c r="L3092" s="4">
        <f>Table4[[#This Row],[Net Revenue]]-Table4[[#This Row],[Total Cost]]</f>
        <v>760.01000000000022</v>
      </c>
      <c r="M3092" t="str">
        <f>_xlfn.XLOOKUP(Table4[[#This Row],[ProductID]], Products!A:A,Products!B:B, "Not Found")</f>
        <v>Traditional Laptop</v>
      </c>
      <c r="N3092" t="str">
        <f>TEXT(Table4[[#This Row],[Date]], "mmm")</f>
        <v>Oct</v>
      </c>
      <c r="O3092" t="str">
        <f>TEXT(Table4[[#This Row],[Date]], "yyyy")</f>
        <v>2024</v>
      </c>
      <c r="P3092" t="str">
        <f>_xlfn.XLOOKUP(Table4[[#This Row],[ProductID]],Products!A:A,Products!C:C, "Not Found")</f>
        <v>Electronics</v>
      </c>
      <c r="Q3092" t="str">
        <f>_xlfn.XLOOKUP(Table4[[#This Row],[ProductID]],Products!A:A,Products!D:D,"Not Found")</f>
        <v>Laptop</v>
      </c>
      <c r="R3092">
        <f>_xlfn.XLOOKUP(Table4[[#This Row],[ProductID]],Products!A:A,Products!E:E,"Not Found")</f>
        <v>1762.92</v>
      </c>
      <c r="S3092">
        <f>_xlfn.XLOOKUP(Table4[[#This Row],[ProductID]],Products!A:A,Products!F:F, "Not Found")</f>
        <v>1346.48</v>
      </c>
      <c r="T3092" t="str">
        <f>_xlfn.XLOOKUP(Table4[[#This Row],[CustomerID]],Customers!A:A,Customers!D:D, "Not Found")</f>
        <v>F</v>
      </c>
      <c r="U3092" s="6">
        <f>_xlfn.XLOOKUP(Table4[[#This Row],[CustomerID]],Customers!A:A,Customers!E:E, "Not Found")</f>
        <v>22804</v>
      </c>
      <c r="V3092">
        <f ca="1">DATEDIF(Table4[[#This Row],[CustomerBirthday]], TODAY(), "Y")</f>
        <v>64</v>
      </c>
      <c r="W3092" t="str" cm="1">
        <f t="array" aca="1" ref="W3092" ca="1">_xlfn.IFS(Table4[[#This Row],[Age]]&lt;25, "Under 25",Table4[[#This Row],[Age]]=34, "25-34", Table4[[#This Row],[Age]]&lt;=49, "35-49", Table4[[#This Row],[Age]]&lt;=64, "50-64", Table4[[#This Row],[Age]]&gt;=65, "65+")</f>
        <v>50-64</v>
      </c>
      <c r="X3092" t="str">
        <f>_xlfn.XLOOKUP(Table4[[#This Row],[StoreID]],Stores!A:A,Stores!B:B, "Not found")</f>
        <v>MegaMart New Michele</v>
      </c>
      <c r="Y3092" t="str">
        <f>_xlfn.XLOOKUP(Table4[[#This Row],[StoreID]],Stores!A:A,Stores!C:C, "Not Found")</f>
        <v>New Michele</v>
      </c>
      <c r="Z3092" t="str">
        <f>_xlfn.XLOOKUP(Table4[[#This Row],[StoreID]],Stores!A:A,Stores!D:D, "Not Found")</f>
        <v>West</v>
      </c>
    </row>
    <row r="3093" spans="1:26">
      <c r="A3093" t="s">
        <v>3959</v>
      </c>
      <c r="B3093" s="1">
        <v>45440</v>
      </c>
      <c r="C3093" t="s">
        <v>148</v>
      </c>
      <c r="D3093" t="s">
        <v>822</v>
      </c>
      <c r="E3093" t="s">
        <v>839</v>
      </c>
      <c r="F3093">
        <v>5</v>
      </c>
      <c r="G3093">
        <v>0</v>
      </c>
      <c r="H3093" t="s">
        <v>865</v>
      </c>
      <c r="I3093" s="4">
        <f>Table4[[#This Row],[Quantity]]*Table4[[#This Row],[UnitPrice]]</f>
        <v>6081.7999999999993</v>
      </c>
      <c r="J3093" s="4">
        <f>Table4[[#This Row],[Gross Revenue]]*(1-Table4[[#This Row],[Discount]])</f>
        <v>6081.7999999999993</v>
      </c>
      <c r="K3093" s="4">
        <f>Table4[[#This Row],[Quantity]]*Table4[[#This Row],[CostPrice]]</f>
        <v>3974</v>
      </c>
      <c r="L3093" s="4">
        <f>Table4[[#This Row],[Net Revenue]]-Table4[[#This Row],[Total Cost]]</f>
        <v>2107.7999999999993</v>
      </c>
      <c r="M3093" t="str">
        <f>_xlfn.XLOOKUP(Table4[[#This Row],[ProductID]], Products!A:A,Products!B:B, "Not Found")</f>
        <v>Nor Bags</v>
      </c>
      <c r="N3093" t="str">
        <f>TEXT(Table4[[#This Row],[Date]], "mmm")</f>
        <v>May</v>
      </c>
      <c r="O3093" t="str">
        <f>TEXT(Table4[[#This Row],[Date]], "yyyy")</f>
        <v>2024</v>
      </c>
      <c r="P3093" t="str">
        <f>_xlfn.XLOOKUP(Table4[[#This Row],[ProductID]],Products!A:A,Products!C:C, "Not Found")</f>
        <v>Fashion</v>
      </c>
      <c r="Q3093" t="str">
        <f>_xlfn.XLOOKUP(Table4[[#This Row],[ProductID]],Products!A:A,Products!D:D,"Not Found")</f>
        <v>Bags</v>
      </c>
      <c r="R3093">
        <f>_xlfn.XLOOKUP(Table4[[#This Row],[ProductID]],Products!A:A,Products!E:E,"Not Found")</f>
        <v>1216.3599999999999</v>
      </c>
      <c r="S3093">
        <f>_xlfn.XLOOKUP(Table4[[#This Row],[ProductID]],Products!A:A,Products!F:F, "Not Found")</f>
        <v>794.8</v>
      </c>
      <c r="T3093" t="str">
        <f>_xlfn.XLOOKUP(Table4[[#This Row],[CustomerID]],Customers!A:A,Customers!D:D, "Not Found")</f>
        <v>M</v>
      </c>
      <c r="U3093" s="6">
        <f>_xlfn.XLOOKUP(Table4[[#This Row],[CustomerID]],Customers!A:A,Customers!E:E, "Not Found")</f>
        <v>27138</v>
      </c>
      <c r="V3093">
        <f ca="1">DATEDIF(Table4[[#This Row],[CustomerBirthday]], TODAY(), "Y")</f>
        <v>52</v>
      </c>
      <c r="W3093" t="str" cm="1">
        <f t="array" aca="1" ref="W3093" ca="1">_xlfn.IFS(Table4[[#This Row],[Age]]&lt;25, "Under 25",Table4[[#This Row],[Age]]=34, "25-34", Table4[[#This Row],[Age]]&lt;=49, "35-49", Table4[[#This Row],[Age]]&lt;=64, "50-64", Table4[[#This Row],[Age]]&gt;=65, "65+")</f>
        <v>50-64</v>
      </c>
      <c r="X3093" t="str">
        <f>_xlfn.XLOOKUP(Table4[[#This Row],[StoreID]],Stores!A:A,Stores!B:B, "Not found")</f>
        <v>MegaMart New Michele</v>
      </c>
      <c r="Y3093" t="str">
        <f>_xlfn.XLOOKUP(Table4[[#This Row],[StoreID]],Stores!A:A,Stores!C:C, "Not Found")</f>
        <v>New Michele</v>
      </c>
      <c r="Z3093" t="str">
        <f>_xlfn.XLOOKUP(Table4[[#This Row],[StoreID]],Stores!A:A,Stores!D:D, "Not Found")</f>
        <v>West</v>
      </c>
    </row>
    <row r="3094" spans="1:26">
      <c r="A3094" t="s">
        <v>3960</v>
      </c>
      <c r="B3094" s="1">
        <v>45394</v>
      </c>
      <c r="C3094" t="s">
        <v>127</v>
      </c>
      <c r="D3094" t="s">
        <v>753</v>
      </c>
      <c r="E3094" t="s">
        <v>842</v>
      </c>
      <c r="F3094">
        <v>5</v>
      </c>
      <c r="G3094">
        <v>0.15</v>
      </c>
      <c r="H3094" t="s">
        <v>875</v>
      </c>
      <c r="I3094" s="4">
        <f>Table4[[#This Row],[Quantity]]*Table4[[#This Row],[UnitPrice]]</f>
        <v>1352.25</v>
      </c>
      <c r="J3094" s="4">
        <f>Table4[[#This Row],[Gross Revenue]]*(1-Table4[[#This Row],[Discount]])</f>
        <v>1149.4124999999999</v>
      </c>
      <c r="K3094" s="4">
        <f>Table4[[#This Row],[Quantity]]*Table4[[#This Row],[CostPrice]]</f>
        <v>938</v>
      </c>
      <c r="L3094" s="4">
        <f>Table4[[#This Row],[Net Revenue]]-Table4[[#This Row],[Total Cost]]</f>
        <v>211.41249999999991</v>
      </c>
      <c r="M3094" t="str">
        <f>_xlfn.XLOOKUP(Table4[[#This Row],[ProductID]], Products!A:A,Products!B:B, "Not Found")</f>
        <v>Whether Bags</v>
      </c>
      <c r="N3094" t="str">
        <f>TEXT(Table4[[#This Row],[Date]], "mmm")</f>
        <v>Apr</v>
      </c>
      <c r="O3094" t="str">
        <f>TEXT(Table4[[#This Row],[Date]], "yyyy")</f>
        <v>2024</v>
      </c>
      <c r="P3094" t="str">
        <f>_xlfn.XLOOKUP(Table4[[#This Row],[ProductID]],Products!A:A,Products!C:C, "Not Found")</f>
        <v>Fashion</v>
      </c>
      <c r="Q3094" t="str">
        <f>_xlfn.XLOOKUP(Table4[[#This Row],[ProductID]],Products!A:A,Products!D:D,"Not Found")</f>
        <v>Bags</v>
      </c>
      <c r="R3094">
        <f>_xlfn.XLOOKUP(Table4[[#This Row],[ProductID]],Products!A:A,Products!E:E,"Not Found")</f>
        <v>270.45</v>
      </c>
      <c r="S3094">
        <f>_xlfn.XLOOKUP(Table4[[#This Row],[ProductID]],Products!A:A,Products!F:F, "Not Found")</f>
        <v>187.6</v>
      </c>
      <c r="T3094" t="str">
        <f>_xlfn.XLOOKUP(Table4[[#This Row],[CustomerID]],Customers!A:A,Customers!D:D, "Not Found")</f>
        <v>M</v>
      </c>
      <c r="U3094" s="6">
        <f>_xlfn.XLOOKUP(Table4[[#This Row],[CustomerID]],Customers!A:A,Customers!E:E, "Not Found")</f>
        <v>33917</v>
      </c>
      <c r="V3094">
        <f ca="1">DATEDIF(Table4[[#This Row],[CustomerBirthday]], TODAY(), "Y")</f>
        <v>33</v>
      </c>
      <c r="W3094" t="str" cm="1">
        <f t="array" aca="1" ref="W3094" ca="1">_xlfn.IFS(Table4[[#This Row],[Age]]&lt;25, "Under 25",Table4[[#This Row],[Age]]=34, "25-34", Table4[[#This Row],[Age]]&lt;=49, "35-49", Table4[[#This Row],[Age]]&lt;=64, "50-64", Table4[[#This Row],[Age]]&gt;=65, "65+")</f>
        <v>35-49</v>
      </c>
      <c r="X3094" t="str">
        <f>_xlfn.XLOOKUP(Table4[[#This Row],[StoreID]],Stores!A:A,Stores!B:B, "Not found")</f>
        <v>MegaMart Brianahaven</v>
      </c>
      <c r="Y3094" t="str">
        <f>_xlfn.XLOOKUP(Table4[[#This Row],[StoreID]],Stores!A:A,Stores!C:C, "Not Found")</f>
        <v>Brianahaven</v>
      </c>
      <c r="Z3094" t="str">
        <f>_xlfn.XLOOKUP(Table4[[#This Row],[StoreID]],Stores!A:A,Stores!D:D, "Not Found")</f>
        <v>North</v>
      </c>
    </row>
    <row r="3095" spans="1:26">
      <c r="A3095" t="s">
        <v>3961</v>
      </c>
      <c r="B3095" s="1">
        <v>45237</v>
      </c>
      <c r="C3095" t="s">
        <v>74</v>
      </c>
      <c r="D3095" t="s">
        <v>736</v>
      </c>
      <c r="E3095" t="s">
        <v>835</v>
      </c>
      <c r="F3095">
        <v>3</v>
      </c>
      <c r="G3095">
        <v>0.15</v>
      </c>
      <c r="H3095" t="s">
        <v>868</v>
      </c>
      <c r="I3095" s="4">
        <f>Table4[[#This Row],[Quantity]]*Table4[[#This Row],[UnitPrice]]</f>
        <v>369.57</v>
      </c>
      <c r="J3095" s="4">
        <f>Table4[[#This Row],[Gross Revenue]]*(1-Table4[[#This Row],[Discount]])</f>
        <v>314.1345</v>
      </c>
      <c r="K3095" s="4">
        <f>Table4[[#This Row],[Quantity]]*Table4[[#This Row],[CostPrice]]</f>
        <v>241.07999999999998</v>
      </c>
      <c r="L3095" s="4">
        <f>Table4[[#This Row],[Net Revenue]]-Table4[[#This Row],[Total Cost]]</f>
        <v>73.054500000000019</v>
      </c>
      <c r="M3095" t="str">
        <f>_xlfn.XLOOKUP(Table4[[#This Row],[ProductID]], Products!A:A,Products!B:B, "Not Found")</f>
        <v>Us Snacks</v>
      </c>
      <c r="N3095" t="str">
        <f>TEXT(Table4[[#This Row],[Date]], "mmm")</f>
        <v>Nov</v>
      </c>
      <c r="O3095" t="str">
        <f>TEXT(Table4[[#This Row],[Date]], "yyyy")</f>
        <v>2023</v>
      </c>
      <c r="P3095" t="str">
        <f>_xlfn.XLOOKUP(Table4[[#This Row],[ProductID]],Products!A:A,Products!C:C, "Not Found")</f>
        <v>Groceries</v>
      </c>
      <c r="Q3095" t="str">
        <f>_xlfn.XLOOKUP(Table4[[#This Row],[ProductID]],Products!A:A,Products!D:D,"Not Found")</f>
        <v>Snacks</v>
      </c>
      <c r="R3095">
        <f>_xlfn.XLOOKUP(Table4[[#This Row],[ProductID]],Products!A:A,Products!E:E,"Not Found")</f>
        <v>123.19</v>
      </c>
      <c r="S3095">
        <f>_xlfn.XLOOKUP(Table4[[#This Row],[ProductID]],Products!A:A,Products!F:F, "Not Found")</f>
        <v>80.36</v>
      </c>
      <c r="T3095" t="str">
        <f>_xlfn.XLOOKUP(Table4[[#This Row],[CustomerID]],Customers!A:A,Customers!D:D, "Not Found")</f>
        <v>M</v>
      </c>
      <c r="U3095" s="6">
        <f>_xlfn.XLOOKUP(Table4[[#This Row],[CustomerID]],Customers!A:A,Customers!E:E, "Not Found")</f>
        <v>34565</v>
      </c>
      <c r="V3095">
        <f ca="1">DATEDIF(Table4[[#This Row],[CustomerBirthday]], TODAY(), "Y")</f>
        <v>31</v>
      </c>
      <c r="W3095" t="str" cm="1">
        <f t="array" aca="1" ref="W3095" ca="1">_xlfn.IFS(Table4[[#This Row],[Age]]&lt;25, "Under 25",Table4[[#This Row],[Age]]=34, "25-34", Table4[[#This Row],[Age]]&lt;=49, "35-49", Table4[[#This Row],[Age]]&lt;=64, "50-64", Table4[[#This Row],[Age]]&gt;=65, "65+")</f>
        <v>35-49</v>
      </c>
      <c r="X3095" t="str">
        <f>_xlfn.XLOOKUP(Table4[[#This Row],[StoreID]],Stores!A:A,Stores!B:B, "Not found")</f>
        <v>MegaMart Peckmouth</v>
      </c>
      <c r="Y3095" t="str">
        <f>_xlfn.XLOOKUP(Table4[[#This Row],[StoreID]],Stores!A:A,Stores!C:C, "Not Found")</f>
        <v>Peckmouth</v>
      </c>
      <c r="Z3095" t="str">
        <f>_xlfn.XLOOKUP(Table4[[#This Row],[StoreID]],Stores!A:A,Stores!D:D, "Not Found")</f>
        <v>East</v>
      </c>
    </row>
    <row r="3096" spans="1:26">
      <c r="A3096" t="s">
        <v>3962</v>
      </c>
      <c r="B3096" s="1">
        <v>45774</v>
      </c>
      <c r="C3096" t="s">
        <v>512</v>
      </c>
      <c r="D3096" t="s">
        <v>711</v>
      </c>
      <c r="E3096" t="s">
        <v>846</v>
      </c>
      <c r="F3096">
        <v>3</v>
      </c>
      <c r="G3096">
        <v>0.15</v>
      </c>
      <c r="H3096" t="s">
        <v>871</v>
      </c>
      <c r="I3096" s="4">
        <f>Table4[[#This Row],[Quantity]]*Table4[[#This Row],[UnitPrice]]</f>
        <v>5021.07</v>
      </c>
      <c r="J3096" s="4">
        <f>Table4[[#This Row],[Gross Revenue]]*(1-Table4[[#This Row],[Discount]])</f>
        <v>4267.9094999999998</v>
      </c>
      <c r="K3096" s="4">
        <f>Table4[[#This Row],[Quantity]]*Table4[[#This Row],[CostPrice]]</f>
        <v>3970.1400000000003</v>
      </c>
      <c r="L3096" s="4">
        <f>Table4[[#This Row],[Net Revenue]]-Table4[[#This Row],[Total Cost]]</f>
        <v>297.76949999999943</v>
      </c>
      <c r="M3096" t="str">
        <f>_xlfn.XLOOKUP(Table4[[#This Row],[ProductID]], Products!A:A,Products!B:B, "Not Found")</f>
        <v>Like Camera</v>
      </c>
      <c r="N3096" t="str">
        <f>TEXT(Table4[[#This Row],[Date]], "mmm")</f>
        <v>Apr</v>
      </c>
      <c r="O3096" t="str">
        <f>TEXT(Table4[[#This Row],[Date]], "yyyy")</f>
        <v>2025</v>
      </c>
      <c r="P3096" t="str">
        <f>_xlfn.XLOOKUP(Table4[[#This Row],[ProductID]],Products!A:A,Products!C:C, "Not Found")</f>
        <v>Electronics</v>
      </c>
      <c r="Q3096" t="str">
        <f>_xlfn.XLOOKUP(Table4[[#This Row],[ProductID]],Products!A:A,Products!D:D,"Not Found")</f>
        <v>Camera</v>
      </c>
      <c r="R3096">
        <f>_xlfn.XLOOKUP(Table4[[#This Row],[ProductID]],Products!A:A,Products!E:E,"Not Found")</f>
        <v>1673.69</v>
      </c>
      <c r="S3096">
        <f>_xlfn.XLOOKUP(Table4[[#This Row],[ProductID]],Products!A:A,Products!F:F, "Not Found")</f>
        <v>1323.38</v>
      </c>
      <c r="T3096" t="str">
        <f>_xlfn.XLOOKUP(Table4[[#This Row],[CustomerID]],Customers!A:A,Customers!D:D, "Not Found")</f>
        <v>F</v>
      </c>
      <c r="U3096" s="6">
        <f>_xlfn.XLOOKUP(Table4[[#This Row],[CustomerID]],Customers!A:A,Customers!E:E, "Not Found")</f>
        <v>28708</v>
      </c>
      <c r="V3096">
        <f ca="1">DATEDIF(Table4[[#This Row],[CustomerBirthday]], TODAY(), "Y")</f>
        <v>47</v>
      </c>
      <c r="W3096" t="str" cm="1">
        <f t="array" aca="1" ref="W3096" ca="1">_xlfn.IFS(Table4[[#This Row],[Age]]&lt;25, "Under 25",Table4[[#This Row],[Age]]=34, "25-34", Table4[[#This Row],[Age]]&lt;=49, "35-49", Table4[[#This Row],[Age]]&lt;=64, "50-64", Table4[[#This Row],[Age]]&gt;=65, "65+")</f>
        <v>35-49</v>
      </c>
      <c r="X3096" t="str">
        <f>_xlfn.XLOOKUP(Table4[[#This Row],[StoreID]],Stores!A:A,Stores!B:B, "Not found")</f>
        <v>MegaMart Johnmouth</v>
      </c>
      <c r="Y3096" t="str">
        <f>_xlfn.XLOOKUP(Table4[[#This Row],[StoreID]],Stores!A:A,Stores!C:C, "Not Found")</f>
        <v>Johnmouth</v>
      </c>
      <c r="Z3096" t="str">
        <f>_xlfn.XLOOKUP(Table4[[#This Row],[StoreID]],Stores!A:A,Stores!D:D, "Not Found")</f>
        <v>East</v>
      </c>
    </row>
    <row r="3097" spans="1:26">
      <c r="A3097" t="s">
        <v>3963</v>
      </c>
      <c r="B3097" s="1">
        <v>45813</v>
      </c>
      <c r="C3097" t="s">
        <v>262</v>
      </c>
      <c r="D3097" t="s">
        <v>772</v>
      </c>
      <c r="E3097" t="s">
        <v>831</v>
      </c>
      <c r="F3097">
        <v>4</v>
      </c>
      <c r="G3097">
        <v>0.15</v>
      </c>
      <c r="H3097" t="s">
        <v>875</v>
      </c>
      <c r="I3097" s="4">
        <f>Table4[[#This Row],[Quantity]]*Table4[[#This Row],[UnitPrice]]</f>
        <v>7513.88</v>
      </c>
      <c r="J3097" s="4">
        <f>Table4[[#This Row],[Gross Revenue]]*(1-Table4[[#This Row],[Discount]])</f>
        <v>6386.7979999999998</v>
      </c>
      <c r="K3097" s="4">
        <f>Table4[[#This Row],[Quantity]]*Table4[[#This Row],[CostPrice]]</f>
        <v>4059.64</v>
      </c>
      <c r="L3097" s="4">
        <f>Table4[[#This Row],[Net Revenue]]-Table4[[#This Row],[Total Cost]]</f>
        <v>2327.1579999999999</v>
      </c>
      <c r="M3097" t="str">
        <f>_xlfn.XLOOKUP(Table4[[#This Row],[ProductID]], Products!A:A,Products!B:B, "Not Found")</f>
        <v>And Footwear</v>
      </c>
      <c r="N3097" t="str">
        <f>TEXT(Table4[[#This Row],[Date]], "mmm")</f>
        <v>Jun</v>
      </c>
      <c r="O3097" t="str">
        <f>TEXT(Table4[[#This Row],[Date]], "yyyy")</f>
        <v>2025</v>
      </c>
      <c r="P3097" t="str">
        <f>_xlfn.XLOOKUP(Table4[[#This Row],[ProductID]],Products!A:A,Products!C:C, "Not Found")</f>
        <v>Fashion</v>
      </c>
      <c r="Q3097" t="str">
        <f>_xlfn.XLOOKUP(Table4[[#This Row],[ProductID]],Products!A:A,Products!D:D,"Not Found")</f>
        <v>Footwear</v>
      </c>
      <c r="R3097">
        <f>_xlfn.XLOOKUP(Table4[[#This Row],[ProductID]],Products!A:A,Products!E:E,"Not Found")</f>
        <v>1878.47</v>
      </c>
      <c r="S3097">
        <f>_xlfn.XLOOKUP(Table4[[#This Row],[ProductID]],Products!A:A,Products!F:F, "Not Found")</f>
        <v>1014.91</v>
      </c>
      <c r="T3097" t="str">
        <f>_xlfn.XLOOKUP(Table4[[#This Row],[CustomerID]],Customers!A:A,Customers!D:D, "Not Found")</f>
        <v>M</v>
      </c>
      <c r="U3097" s="6">
        <f>_xlfn.XLOOKUP(Table4[[#This Row],[CustomerID]],Customers!A:A,Customers!E:E, "Not Found")</f>
        <v>24029</v>
      </c>
      <c r="V3097">
        <f ca="1">DATEDIF(Table4[[#This Row],[CustomerBirthday]], TODAY(), "Y")</f>
        <v>60</v>
      </c>
      <c r="W3097" t="str" cm="1">
        <f t="array" aca="1" ref="W3097" ca="1">_xlfn.IFS(Table4[[#This Row],[Age]]&lt;25, "Under 25",Table4[[#This Row],[Age]]=34, "25-34", Table4[[#This Row],[Age]]&lt;=49, "35-49", Table4[[#This Row],[Age]]&lt;=64, "50-64", Table4[[#This Row],[Age]]&gt;=65, "65+")</f>
        <v>50-64</v>
      </c>
      <c r="X3097" t="str">
        <f>_xlfn.XLOOKUP(Table4[[#This Row],[StoreID]],Stores!A:A,Stores!B:B, "Not found")</f>
        <v>MegaMart Jimenezborough</v>
      </c>
      <c r="Y3097" t="str">
        <f>_xlfn.XLOOKUP(Table4[[#This Row],[StoreID]],Stores!A:A,Stores!C:C, "Not Found")</f>
        <v>Jimenezborough</v>
      </c>
      <c r="Z3097" t="str">
        <f>_xlfn.XLOOKUP(Table4[[#This Row],[StoreID]],Stores!A:A,Stores!D:D, "Not Found")</f>
        <v>South</v>
      </c>
    </row>
    <row r="3098" spans="1:26">
      <c r="A3098" t="s">
        <v>3964</v>
      </c>
      <c r="B3098" s="1">
        <v>45703</v>
      </c>
      <c r="C3098" t="s">
        <v>452</v>
      </c>
      <c r="D3098" t="s">
        <v>826</v>
      </c>
      <c r="E3098" t="s">
        <v>842</v>
      </c>
      <c r="F3098">
        <v>4</v>
      </c>
      <c r="G3098">
        <v>0.1</v>
      </c>
      <c r="H3098" t="s">
        <v>875</v>
      </c>
      <c r="I3098" s="4">
        <f>Table4[[#This Row],[Quantity]]*Table4[[#This Row],[UnitPrice]]</f>
        <v>4178.5600000000004</v>
      </c>
      <c r="J3098" s="4">
        <f>Table4[[#This Row],[Gross Revenue]]*(1-Table4[[#This Row],[Discount]])</f>
        <v>3760.7040000000006</v>
      </c>
      <c r="K3098" s="4">
        <f>Table4[[#This Row],[Quantity]]*Table4[[#This Row],[CostPrice]]</f>
        <v>3100.28</v>
      </c>
      <c r="L3098" s="4">
        <f>Table4[[#This Row],[Net Revenue]]-Table4[[#This Row],[Total Cost]]</f>
        <v>660.42400000000043</v>
      </c>
      <c r="M3098" t="str">
        <f>_xlfn.XLOOKUP(Table4[[#This Row],[ProductID]], Products!A:A,Products!B:B, "Not Found")</f>
        <v>Maybe Footwear</v>
      </c>
      <c r="N3098" t="str">
        <f>TEXT(Table4[[#This Row],[Date]], "mmm")</f>
        <v>Feb</v>
      </c>
      <c r="O3098" t="str">
        <f>TEXT(Table4[[#This Row],[Date]], "yyyy")</f>
        <v>2025</v>
      </c>
      <c r="P3098" t="str">
        <f>_xlfn.XLOOKUP(Table4[[#This Row],[ProductID]],Products!A:A,Products!C:C, "Not Found")</f>
        <v>Fashion</v>
      </c>
      <c r="Q3098" t="str">
        <f>_xlfn.XLOOKUP(Table4[[#This Row],[ProductID]],Products!A:A,Products!D:D,"Not Found")</f>
        <v>Footwear</v>
      </c>
      <c r="R3098">
        <f>_xlfn.XLOOKUP(Table4[[#This Row],[ProductID]],Products!A:A,Products!E:E,"Not Found")</f>
        <v>1044.6400000000001</v>
      </c>
      <c r="S3098">
        <f>_xlfn.XLOOKUP(Table4[[#This Row],[ProductID]],Products!A:A,Products!F:F, "Not Found")</f>
        <v>775.07</v>
      </c>
      <c r="T3098" t="str">
        <f>_xlfn.XLOOKUP(Table4[[#This Row],[CustomerID]],Customers!A:A,Customers!D:D, "Not Found")</f>
        <v>M</v>
      </c>
      <c r="U3098" s="6">
        <f>_xlfn.XLOOKUP(Table4[[#This Row],[CustomerID]],Customers!A:A,Customers!E:E, "Not Found")</f>
        <v>22556</v>
      </c>
      <c r="V3098">
        <f ca="1">DATEDIF(Table4[[#This Row],[CustomerBirthday]], TODAY(), "Y")</f>
        <v>64</v>
      </c>
      <c r="W3098" t="str" cm="1">
        <f t="array" aca="1" ref="W3098" ca="1">_xlfn.IFS(Table4[[#This Row],[Age]]&lt;25, "Under 25",Table4[[#This Row],[Age]]=34, "25-34", Table4[[#This Row],[Age]]&lt;=49, "35-49", Table4[[#This Row],[Age]]&lt;=64, "50-64", Table4[[#This Row],[Age]]&gt;=65, "65+")</f>
        <v>50-64</v>
      </c>
      <c r="X3098" t="str">
        <f>_xlfn.XLOOKUP(Table4[[#This Row],[StoreID]],Stores!A:A,Stores!B:B, "Not found")</f>
        <v>MegaMart Brianahaven</v>
      </c>
      <c r="Y3098" t="str">
        <f>_xlfn.XLOOKUP(Table4[[#This Row],[StoreID]],Stores!A:A,Stores!C:C, "Not Found")</f>
        <v>Brianahaven</v>
      </c>
      <c r="Z3098" t="str">
        <f>_xlfn.XLOOKUP(Table4[[#This Row],[StoreID]],Stores!A:A,Stores!D:D, "Not Found")</f>
        <v>North</v>
      </c>
    </row>
    <row r="3099" spans="1:26">
      <c r="A3099" t="s">
        <v>3965</v>
      </c>
      <c r="B3099" s="1">
        <v>45908</v>
      </c>
      <c r="C3099" t="s">
        <v>141</v>
      </c>
      <c r="D3099" t="s">
        <v>806</v>
      </c>
      <c r="E3099" t="s">
        <v>835</v>
      </c>
      <c r="F3099">
        <v>1</v>
      </c>
      <c r="G3099">
        <v>0.1</v>
      </c>
      <c r="H3099" t="s">
        <v>875</v>
      </c>
      <c r="I3099" s="4">
        <f>Table4[[#This Row],[Quantity]]*Table4[[#This Row],[UnitPrice]]</f>
        <v>1745.61</v>
      </c>
      <c r="J3099" s="4">
        <f>Table4[[#This Row],[Gross Revenue]]*(1-Table4[[#This Row],[Discount]])</f>
        <v>1571.049</v>
      </c>
      <c r="K3099" s="4">
        <f>Table4[[#This Row],[Quantity]]*Table4[[#This Row],[CostPrice]]</f>
        <v>1322.44</v>
      </c>
      <c r="L3099" s="4">
        <f>Table4[[#This Row],[Net Revenue]]-Table4[[#This Row],[Total Cost]]</f>
        <v>248.60899999999992</v>
      </c>
      <c r="M3099" t="str">
        <f>_xlfn.XLOOKUP(Table4[[#This Row],[ProductID]], Products!A:A,Products!B:B, "Not Found")</f>
        <v>Piece Headphones</v>
      </c>
      <c r="N3099" t="str">
        <f>TEXT(Table4[[#This Row],[Date]], "mmm")</f>
        <v>Sep</v>
      </c>
      <c r="O3099" t="str">
        <f>TEXT(Table4[[#This Row],[Date]], "yyyy")</f>
        <v>2025</v>
      </c>
      <c r="P3099" t="str">
        <f>_xlfn.XLOOKUP(Table4[[#This Row],[ProductID]],Products!A:A,Products!C:C, "Not Found")</f>
        <v>Electronics</v>
      </c>
      <c r="Q3099" t="str">
        <f>_xlfn.XLOOKUP(Table4[[#This Row],[ProductID]],Products!A:A,Products!D:D,"Not Found")</f>
        <v>Headphones</v>
      </c>
      <c r="R3099">
        <f>_xlfn.XLOOKUP(Table4[[#This Row],[ProductID]],Products!A:A,Products!E:E,"Not Found")</f>
        <v>1745.61</v>
      </c>
      <c r="S3099">
        <f>_xlfn.XLOOKUP(Table4[[#This Row],[ProductID]],Products!A:A,Products!F:F, "Not Found")</f>
        <v>1322.44</v>
      </c>
      <c r="T3099" t="str">
        <f>_xlfn.XLOOKUP(Table4[[#This Row],[CustomerID]],Customers!A:A,Customers!D:D, "Not Found")</f>
        <v>M</v>
      </c>
      <c r="U3099" s="6">
        <f>_xlfn.XLOOKUP(Table4[[#This Row],[CustomerID]],Customers!A:A,Customers!E:E, "Not Found")</f>
        <v>33546</v>
      </c>
      <c r="V3099">
        <f ca="1">DATEDIF(Table4[[#This Row],[CustomerBirthday]], TODAY(), "Y")</f>
        <v>34</v>
      </c>
      <c r="W3099" t="str" cm="1">
        <f t="array" aca="1" ref="W3099" ca="1">_xlfn.IFS(Table4[[#This Row],[Age]]&lt;25, "Under 25",Table4[[#This Row],[Age]]=34, "25-34", Table4[[#This Row],[Age]]&lt;=49, "35-49", Table4[[#This Row],[Age]]&lt;=64, "50-64", Table4[[#This Row],[Age]]&gt;=65, "65+")</f>
        <v>25-34</v>
      </c>
      <c r="X3099" t="str">
        <f>_xlfn.XLOOKUP(Table4[[#This Row],[StoreID]],Stores!A:A,Stores!B:B, "Not found")</f>
        <v>MegaMart Peckmouth</v>
      </c>
      <c r="Y3099" t="str">
        <f>_xlfn.XLOOKUP(Table4[[#This Row],[StoreID]],Stores!A:A,Stores!C:C, "Not Found")</f>
        <v>Peckmouth</v>
      </c>
      <c r="Z3099" t="str">
        <f>_xlfn.XLOOKUP(Table4[[#This Row],[StoreID]],Stores!A:A,Stores!D:D, "Not Found")</f>
        <v>East</v>
      </c>
    </row>
    <row r="3100" spans="1:26">
      <c r="A3100" t="s">
        <v>3966</v>
      </c>
      <c r="B3100" s="1">
        <v>45725</v>
      </c>
      <c r="C3100" t="s">
        <v>48</v>
      </c>
      <c r="D3100" t="s">
        <v>750</v>
      </c>
      <c r="E3100" t="s">
        <v>831</v>
      </c>
      <c r="F3100">
        <v>3</v>
      </c>
      <c r="G3100">
        <v>0</v>
      </c>
      <c r="H3100" t="s">
        <v>865</v>
      </c>
      <c r="I3100" s="4">
        <f>Table4[[#This Row],[Quantity]]*Table4[[#This Row],[UnitPrice]]</f>
        <v>4028.25</v>
      </c>
      <c r="J3100" s="4">
        <f>Table4[[#This Row],[Gross Revenue]]*(1-Table4[[#This Row],[Discount]])</f>
        <v>4028.25</v>
      </c>
      <c r="K3100" s="4">
        <f>Table4[[#This Row],[Quantity]]*Table4[[#This Row],[CostPrice]]</f>
        <v>2393.8200000000002</v>
      </c>
      <c r="L3100" s="4">
        <f>Table4[[#This Row],[Net Revenue]]-Table4[[#This Row],[Total Cost]]</f>
        <v>1634.4299999999998</v>
      </c>
      <c r="M3100" t="str">
        <f>_xlfn.XLOOKUP(Table4[[#This Row],[ProductID]], Products!A:A,Products!B:B, "Not Found")</f>
        <v>Add Clothing</v>
      </c>
      <c r="N3100" t="str">
        <f>TEXT(Table4[[#This Row],[Date]], "mmm")</f>
        <v>Mar</v>
      </c>
      <c r="O3100" t="str">
        <f>TEXT(Table4[[#This Row],[Date]], "yyyy")</f>
        <v>2025</v>
      </c>
      <c r="P3100" t="str">
        <f>_xlfn.XLOOKUP(Table4[[#This Row],[ProductID]],Products!A:A,Products!C:C, "Not Found")</f>
        <v>Fashion</v>
      </c>
      <c r="Q3100" t="str">
        <f>_xlfn.XLOOKUP(Table4[[#This Row],[ProductID]],Products!A:A,Products!D:D,"Not Found")</f>
        <v>Clothing</v>
      </c>
      <c r="R3100">
        <f>_xlfn.XLOOKUP(Table4[[#This Row],[ProductID]],Products!A:A,Products!E:E,"Not Found")</f>
        <v>1342.75</v>
      </c>
      <c r="S3100">
        <f>_xlfn.XLOOKUP(Table4[[#This Row],[ProductID]],Products!A:A,Products!F:F, "Not Found")</f>
        <v>797.94</v>
      </c>
      <c r="T3100" t="str">
        <f>_xlfn.XLOOKUP(Table4[[#This Row],[CustomerID]],Customers!A:A,Customers!D:D, "Not Found")</f>
        <v>M</v>
      </c>
      <c r="U3100" s="6">
        <f>_xlfn.XLOOKUP(Table4[[#This Row],[CustomerID]],Customers!A:A,Customers!E:E, "Not Found")</f>
        <v>35492</v>
      </c>
      <c r="V3100">
        <f ca="1">DATEDIF(Table4[[#This Row],[CustomerBirthday]], TODAY(), "Y")</f>
        <v>29</v>
      </c>
      <c r="W3100" t="str" cm="1">
        <f t="array" aca="1" ref="W3100" ca="1">_xlfn.IFS(Table4[[#This Row],[Age]]&lt;25, "Under 25",Table4[[#This Row],[Age]]=34, "25-34", Table4[[#This Row],[Age]]&lt;=49, "35-49", Table4[[#This Row],[Age]]&lt;=64, "50-64", Table4[[#This Row],[Age]]&gt;=65, "65+")</f>
        <v>35-49</v>
      </c>
      <c r="X3100" t="str">
        <f>_xlfn.XLOOKUP(Table4[[#This Row],[StoreID]],Stores!A:A,Stores!B:B, "Not found")</f>
        <v>MegaMart Jimenezborough</v>
      </c>
      <c r="Y3100" t="str">
        <f>_xlfn.XLOOKUP(Table4[[#This Row],[StoreID]],Stores!A:A,Stores!C:C, "Not Found")</f>
        <v>Jimenezborough</v>
      </c>
      <c r="Z3100" t="str">
        <f>_xlfn.XLOOKUP(Table4[[#This Row],[StoreID]],Stores!A:A,Stores!D:D, "Not Found")</f>
        <v>South</v>
      </c>
    </row>
    <row r="3101" spans="1:26">
      <c r="A3101" t="s">
        <v>3967</v>
      </c>
      <c r="B3101" s="1">
        <v>45384</v>
      </c>
      <c r="C3101" t="s">
        <v>130</v>
      </c>
      <c r="D3101" t="s">
        <v>796</v>
      </c>
      <c r="E3101" t="s">
        <v>831</v>
      </c>
      <c r="F3101">
        <v>4</v>
      </c>
      <c r="G3101">
        <v>0.05</v>
      </c>
      <c r="H3101" t="s">
        <v>875</v>
      </c>
      <c r="I3101" s="4">
        <f>Table4[[#This Row],[Quantity]]*Table4[[#This Row],[UnitPrice]]</f>
        <v>6249.72</v>
      </c>
      <c r="J3101" s="4">
        <f>Table4[[#This Row],[Gross Revenue]]*(1-Table4[[#This Row],[Discount]])</f>
        <v>5937.2340000000004</v>
      </c>
      <c r="K3101" s="4">
        <f>Table4[[#This Row],[Quantity]]*Table4[[#This Row],[CostPrice]]</f>
        <v>4782.5200000000004</v>
      </c>
      <c r="L3101" s="4">
        <f>Table4[[#This Row],[Net Revenue]]-Table4[[#This Row],[Total Cost]]</f>
        <v>1154.7139999999999</v>
      </c>
      <c r="M3101" t="str">
        <f>_xlfn.XLOOKUP(Table4[[#This Row],[ProductID]], Products!A:A,Products!B:B, "Not Found")</f>
        <v>Chair Laptop</v>
      </c>
      <c r="N3101" t="str">
        <f>TEXT(Table4[[#This Row],[Date]], "mmm")</f>
        <v>Apr</v>
      </c>
      <c r="O3101" t="str">
        <f>TEXT(Table4[[#This Row],[Date]], "yyyy")</f>
        <v>2024</v>
      </c>
      <c r="P3101" t="str">
        <f>_xlfn.XLOOKUP(Table4[[#This Row],[ProductID]],Products!A:A,Products!C:C, "Not Found")</f>
        <v>Electronics</v>
      </c>
      <c r="Q3101" t="str">
        <f>_xlfn.XLOOKUP(Table4[[#This Row],[ProductID]],Products!A:A,Products!D:D,"Not Found")</f>
        <v>Laptop</v>
      </c>
      <c r="R3101">
        <f>_xlfn.XLOOKUP(Table4[[#This Row],[ProductID]],Products!A:A,Products!E:E,"Not Found")</f>
        <v>1562.43</v>
      </c>
      <c r="S3101">
        <f>_xlfn.XLOOKUP(Table4[[#This Row],[ProductID]],Products!A:A,Products!F:F, "Not Found")</f>
        <v>1195.6300000000001</v>
      </c>
      <c r="T3101" t="str">
        <f>_xlfn.XLOOKUP(Table4[[#This Row],[CustomerID]],Customers!A:A,Customers!D:D, "Not Found")</f>
        <v>F</v>
      </c>
      <c r="U3101" s="6">
        <f>_xlfn.XLOOKUP(Table4[[#This Row],[CustomerID]],Customers!A:A,Customers!E:E, "Not Found")</f>
        <v>28698</v>
      </c>
      <c r="V3101">
        <f ca="1">DATEDIF(Table4[[#This Row],[CustomerBirthday]], TODAY(), "Y")</f>
        <v>48</v>
      </c>
      <c r="W3101" t="str" cm="1">
        <f t="array" aca="1" ref="W3101" ca="1">_xlfn.IFS(Table4[[#This Row],[Age]]&lt;25, "Under 25",Table4[[#This Row],[Age]]=34, "25-34", Table4[[#This Row],[Age]]&lt;=49, "35-49", Table4[[#This Row],[Age]]&lt;=64, "50-64", Table4[[#This Row],[Age]]&gt;=65, "65+")</f>
        <v>35-49</v>
      </c>
      <c r="X3101" t="str">
        <f>_xlfn.XLOOKUP(Table4[[#This Row],[StoreID]],Stores!A:A,Stores!B:B, "Not found")</f>
        <v>MegaMart Jimenezborough</v>
      </c>
      <c r="Y3101" t="str">
        <f>_xlfn.XLOOKUP(Table4[[#This Row],[StoreID]],Stores!A:A,Stores!C:C, "Not Found")</f>
        <v>Jimenezborough</v>
      </c>
      <c r="Z3101" t="str">
        <f>_xlfn.XLOOKUP(Table4[[#This Row],[StoreID]],Stores!A:A,Stores!D:D, "Not Found")</f>
        <v>South</v>
      </c>
    </row>
    <row r="3102" spans="1:26">
      <c r="A3102" t="s">
        <v>3968</v>
      </c>
      <c r="B3102" s="1">
        <v>45815</v>
      </c>
      <c r="C3102" t="s">
        <v>604</v>
      </c>
      <c r="D3102" t="s">
        <v>711</v>
      </c>
      <c r="E3102" t="s">
        <v>846</v>
      </c>
      <c r="F3102">
        <v>1</v>
      </c>
      <c r="G3102">
        <v>0</v>
      </c>
      <c r="H3102" t="s">
        <v>875</v>
      </c>
      <c r="I3102" s="4">
        <f>Table4[[#This Row],[Quantity]]*Table4[[#This Row],[UnitPrice]]</f>
        <v>1673.69</v>
      </c>
      <c r="J3102" s="4">
        <f>Table4[[#This Row],[Gross Revenue]]*(1-Table4[[#This Row],[Discount]])</f>
        <v>1673.69</v>
      </c>
      <c r="K3102" s="4">
        <f>Table4[[#This Row],[Quantity]]*Table4[[#This Row],[CostPrice]]</f>
        <v>1323.38</v>
      </c>
      <c r="L3102" s="4">
        <f>Table4[[#This Row],[Net Revenue]]-Table4[[#This Row],[Total Cost]]</f>
        <v>350.30999999999995</v>
      </c>
      <c r="M3102" t="str">
        <f>_xlfn.XLOOKUP(Table4[[#This Row],[ProductID]], Products!A:A,Products!B:B, "Not Found")</f>
        <v>Like Camera</v>
      </c>
      <c r="N3102" t="str">
        <f>TEXT(Table4[[#This Row],[Date]], "mmm")</f>
        <v>Jun</v>
      </c>
      <c r="O3102" t="str">
        <f>TEXT(Table4[[#This Row],[Date]], "yyyy")</f>
        <v>2025</v>
      </c>
      <c r="P3102" t="str">
        <f>_xlfn.XLOOKUP(Table4[[#This Row],[ProductID]],Products!A:A,Products!C:C, "Not Found")</f>
        <v>Electronics</v>
      </c>
      <c r="Q3102" t="str">
        <f>_xlfn.XLOOKUP(Table4[[#This Row],[ProductID]],Products!A:A,Products!D:D,"Not Found")</f>
        <v>Camera</v>
      </c>
      <c r="R3102">
        <f>_xlfn.XLOOKUP(Table4[[#This Row],[ProductID]],Products!A:A,Products!E:E,"Not Found")</f>
        <v>1673.69</v>
      </c>
      <c r="S3102">
        <f>_xlfn.XLOOKUP(Table4[[#This Row],[ProductID]],Products!A:A,Products!F:F, "Not Found")</f>
        <v>1323.38</v>
      </c>
      <c r="T3102" t="str">
        <f>_xlfn.XLOOKUP(Table4[[#This Row],[CustomerID]],Customers!A:A,Customers!D:D, "Not Found")</f>
        <v>F</v>
      </c>
      <c r="U3102" s="6">
        <f>_xlfn.XLOOKUP(Table4[[#This Row],[CustomerID]],Customers!A:A,Customers!E:E, "Not Found")</f>
        <v>30807</v>
      </c>
      <c r="V3102">
        <f ca="1">DATEDIF(Table4[[#This Row],[CustomerBirthday]], TODAY(), "Y")</f>
        <v>42</v>
      </c>
      <c r="W3102" t="str" cm="1">
        <f t="array" aca="1" ref="W3102" ca="1">_xlfn.IFS(Table4[[#This Row],[Age]]&lt;25, "Under 25",Table4[[#This Row],[Age]]=34, "25-34", Table4[[#This Row],[Age]]&lt;=49, "35-49", Table4[[#This Row],[Age]]&lt;=64, "50-64", Table4[[#This Row],[Age]]&gt;=65, "65+")</f>
        <v>35-49</v>
      </c>
      <c r="X3102" t="str">
        <f>_xlfn.XLOOKUP(Table4[[#This Row],[StoreID]],Stores!A:A,Stores!B:B, "Not found")</f>
        <v>MegaMart Johnmouth</v>
      </c>
      <c r="Y3102" t="str">
        <f>_xlfn.XLOOKUP(Table4[[#This Row],[StoreID]],Stores!A:A,Stores!C:C, "Not Found")</f>
        <v>Johnmouth</v>
      </c>
      <c r="Z3102" t="str">
        <f>_xlfn.XLOOKUP(Table4[[#This Row],[StoreID]],Stores!A:A,Stores!D:D, "Not Found")</f>
        <v>East</v>
      </c>
    </row>
    <row r="3103" spans="1:26">
      <c r="A3103" t="s">
        <v>3969</v>
      </c>
      <c r="B3103" s="1">
        <v>45318</v>
      </c>
      <c r="C3103" t="s">
        <v>327</v>
      </c>
      <c r="D3103" t="s">
        <v>769</v>
      </c>
      <c r="E3103" t="s">
        <v>846</v>
      </c>
      <c r="F3103">
        <v>3</v>
      </c>
      <c r="G3103">
        <v>0.1</v>
      </c>
      <c r="H3103" t="s">
        <v>868</v>
      </c>
      <c r="I3103" s="4">
        <f>Table4[[#This Row],[Quantity]]*Table4[[#This Row],[UnitPrice]]</f>
        <v>76.710000000000008</v>
      </c>
      <c r="J3103" s="4">
        <f>Table4[[#This Row],[Gross Revenue]]*(1-Table4[[#This Row],[Discount]])</f>
        <v>69.039000000000016</v>
      </c>
      <c r="K3103" s="4">
        <f>Table4[[#This Row],[Quantity]]*Table4[[#This Row],[CostPrice]]</f>
        <v>57.150000000000006</v>
      </c>
      <c r="L3103" s="4">
        <f>Table4[[#This Row],[Net Revenue]]-Table4[[#This Row],[Total Cost]]</f>
        <v>11.88900000000001</v>
      </c>
      <c r="M3103" t="str">
        <f>_xlfn.XLOOKUP(Table4[[#This Row],[ProductID]], Products!A:A,Products!B:B, "Not Found")</f>
        <v>How Vegetables</v>
      </c>
      <c r="N3103" t="str">
        <f>TEXT(Table4[[#This Row],[Date]], "mmm")</f>
        <v>Jan</v>
      </c>
      <c r="O3103" t="str">
        <f>TEXT(Table4[[#This Row],[Date]], "yyyy")</f>
        <v>2024</v>
      </c>
      <c r="P3103" t="str">
        <f>_xlfn.XLOOKUP(Table4[[#This Row],[ProductID]],Products!A:A,Products!C:C, "Not Found")</f>
        <v>Groceries</v>
      </c>
      <c r="Q3103" t="str">
        <f>_xlfn.XLOOKUP(Table4[[#This Row],[ProductID]],Products!A:A,Products!D:D,"Not Found")</f>
        <v>Vegetables</v>
      </c>
      <c r="R3103">
        <f>_xlfn.XLOOKUP(Table4[[#This Row],[ProductID]],Products!A:A,Products!E:E,"Not Found")</f>
        <v>25.57</v>
      </c>
      <c r="S3103">
        <f>_xlfn.XLOOKUP(Table4[[#This Row],[ProductID]],Products!A:A,Products!F:F, "Not Found")</f>
        <v>19.05</v>
      </c>
      <c r="T3103" t="str">
        <f>_xlfn.XLOOKUP(Table4[[#This Row],[CustomerID]],Customers!A:A,Customers!D:D, "Not Found")</f>
        <v>F</v>
      </c>
      <c r="U3103" s="6">
        <f>_xlfn.XLOOKUP(Table4[[#This Row],[CustomerID]],Customers!A:A,Customers!E:E, "Not Found")</f>
        <v>27567</v>
      </c>
      <c r="V3103">
        <f ca="1">DATEDIF(Table4[[#This Row],[CustomerBirthday]], TODAY(), "Y")</f>
        <v>51</v>
      </c>
      <c r="W3103" t="str" cm="1">
        <f t="array" aca="1" ref="W3103" ca="1">_xlfn.IFS(Table4[[#This Row],[Age]]&lt;25, "Under 25",Table4[[#This Row],[Age]]=34, "25-34", Table4[[#This Row],[Age]]&lt;=49, "35-49", Table4[[#This Row],[Age]]&lt;=64, "50-64", Table4[[#This Row],[Age]]&gt;=65, "65+")</f>
        <v>50-64</v>
      </c>
      <c r="X3103" t="str">
        <f>_xlfn.XLOOKUP(Table4[[#This Row],[StoreID]],Stores!A:A,Stores!B:B, "Not found")</f>
        <v>MegaMart Johnmouth</v>
      </c>
      <c r="Y3103" t="str">
        <f>_xlfn.XLOOKUP(Table4[[#This Row],[StoreID]],Stores!A:A,Stores!C:C, "Not Found")</f>
        <v>Johnmouth</v>
      </c>
      <c r="Z3103" t="str">
        <f>_xlfn.XLOOKUP(Table4[[#This Row],[StoreID]],Stores!A:A,Stores!D:D, "Not Found")</f>
        <v>East</v>
      </c>
    </row>
    <row r="3104" spans="1:26">
      <c r="A3104" t="s">
        <v>3970</v>
      </c>
      <c r="B3104" s="1">
        <v>45560</v>
      </c>
      <c r="C3104" t="s">
        <v>238</v>
      </c>
      <c r="D3104" t="s">
        <v>808</v>
      </c>
      <c r="E3104" t="s">
        <v>835</v>
      </c>
      <c r="F3104">
        <v>2</v>
      </c>
      <c r="G3104">
        <v>0.1</v>
      </c>
      <c r="H3104" t="s">
        <v>865</v>
      </c>
      <c r="I3104" s="4">
        <f>Table4[[#This Row],[Quantity]]*Table4[[#This Row],[UnitPrice]]</f>
        <v>3270.02</v>
      </c>
      <c r="J3104" s="4">
        <f>Table4[[#This Row],[Gross Revenue]]*(1-Table4[[#This Row],[Discount]])</f>
        <v>2943.018</v>
      </c>
      <c r="K3104" s="4">
        <f>Table4[[#This Row],[Quantity]]*Table4[[#This Row],[CostPrice]]</f>
        <v>2086.58</v>
      </c>
      <c r="L3104" s="4">
        <f>Table4[[#This Row],[Net Revenue]]-Table4[[#This Row],[Total Cost]]</f>
        <v>856.4380000000001</v>
      </c>
      <c r="M3104" t="str">
        <f>_xlfn.XLOOKUP(Table4[[#This Row],[ProductID]], Products!A:A,Products!B:B, "Not Found")</f>
        <v>Present Television</v>
      </c>
      <c r="N3104" t="str">
        <f>TEXT(Table4[[#This Row],[Date]], "mmm")</f>
        <v>Sep</v>
      </c>
      <c r="O3104" t="str">
        <f>TEXT(Table4[[#This Row],[Date]], "yyyy")</f>
        <v>2024</v>
      </c>
      <c r="P3104" t="str">
        <f>_xlfn.XLOOKUP(Table4[[#This Row],[ProductID]],Products!A:A,Products!C:C, "Not Found")</f>
        <v>Electronics</v>
      </c>
      <c r="Q3104" t="str">
        <f>_xlfn.XLOOKUP(Table4[[#This Row],[ProductID]],Products!A:A,Products!D:D,"Not Found")</f>
        <v>Television</v>
      </c>
      <c r="R3104">
        <f>_xlfn.XLOOKUP(Table4[[#This Row],[ProductID]],Products!A:A,Products!E:E,"Not Found")</f>
        <v>1635.01</v>
      </c>
      <c r="S3104">
        <f>_xlfn.XLOOKUP(Table4[[#This Row],[ProductID]],Products!A:A,Products!F:F, "Not Found")</f>
        <v>1043.29</v>
      </c>
      <c r="T3104" t="str">
        <f>_xlfn.XLOOKUP(Table4[[#This Row],[CustomerID]],Customers!A:A,Customers!D:D, "Not Found")</f>
        <v>M</v>
      </c>
      <c r="U3104" s="6">
        <f>_xlfn.XLOOKUP(Table4[[#This Row],[CustomerID]],Customers!A:A,Customers!E:E, "Not Found")</f>
        <v>36698</v>
      </c>
      <c r="V3104">
        <f ca="1">DATEDIF(Table4[[#This Row],[CustomerBirthday]], TODAY(), "Y")</f>
        <v>26</v>
      </c>
      <c r="W3104" t="str" cm="1">
        <f t="array" aca="1" ref="W3104" ca="1">_xlfn.IFS(Table4[[#This Row],[Age]]&lt;25, "Under 25",Table4[[#This Row],[Age]]=34, "25-34", Table4[[#This Row],[Age]]&lt;=49, "35-49", Table4[[#This Row],[Age]]&lt;=64, "50-64", Table4[[#This Row],[Age]]&gt;=65, "65+")</f>
        <v>35-49</v>
      </c>
      <c r="X3104" t="str">
        <f>_xlfn.XLOOKUP(Table4[[#This Row],[StoreID]],Stores!A:A,Stores!B:B, "Not found")</f>
        <v>MegaMart Peckmouth</v>
      </c>
      <c r="Y3104" t="str">
        <f>_xlfn.XLOOKUP(Table4[[#This Row],[StoreID]],Stores!A:A,Stores!C:C, "Not Found")</f>
        <v>Peckmouth</v>
      </c>
      <c r="Z3104" t="str">
        <f>_xlfn.XLOOKUP(Table4[[#This Row],[StoreID]],Stores!A:A,Stores!D:D, "Not Found")</f>
        <v>East</v>
      </c>
    </row>
    <row r="3105" spans="1:26">
      <c r="A3105" t="s">
        <v>3971</v>
      </c>
      <c r="B3105" s="1">
        <v>45370</v>
      </c>
      <c r="C3105" t="s">
        <v>234</v>
      </c>
      <c r="D3105" t="s">
        <v>732</v>
      </c>
      <c r="E3105" t="s">
        <v>835</v>
      </c>
      <c r="F3105">
        <v>1</v>
      </c>
      <c r="G3105">
        <v>0.1</v>
      </c>
      <c r="H3105" t="s">
        <v>871</v>
      </c>
      <c r="I3105" s="4">
        <f>Table4[[#This Row],[Quantity]]*Table4[[#This Row],[UnitPrice]]</f>
        <v>1474.12</v>
      </c>
      <c r="J3105" s="4">
        <f>Table4[[#This Row],[Gross Revenue]]*(1-Table4[[#This Row],[Discount]])</f>
        <v>1326.7079999999999</v>
      </c>
      <c r="K3105" s="4">
        <f>Table4[[#This Row],[Quantity]]*Table4[[#This Row],[CostPrice]]</f>
        <v>764.02</v>
      </c>
      <c r="L3105" s="4">
        <f>Table4[[#This Row],[Net Revenue]]-Table4[[#This Row],[Total Cost]]</f>
        <v>562.68799999999987</v>
      </c>
      <c r="M3105" t="str">
        <f>_xlfn.XLOOKUP(Table4[[#This Row],[ProductID]], Products!A:A,Products!B:B, "Not Found")</f>
        <v>Understand Camera</v>
      </c>
      <c r="N3105" t="str">
        <f>TEXT(Table4[[#This Row],[Date]], "mmm")</f>
        <v>Mar</v>
      </c>
      <c r="O3105" t="str">
        <f>TEXT(Table4[[#This Row],[Date]], "yyyy")</f>
        <v>2024</v>
      </c>
      <c r="P3105" t="str">
        <f>_xlfn.XLOOKUP(Table4[[#This Row],[ProductID]],Products!A:A,Products!C:C, "Not Found")</f>
        <v>Electronics</v>
      </c>
      <c r="Q3105" t="str">
        <f>_xlfn.XLOOKUP(Table4[[#This Row],[ProductID]],Products!A:A,Products!D:D,"Not Found")</f>
        <v>Camera</v>
      </c>
      <c r="R3105">
        <f>_xlfn.XLOOKUP(Table4[[#This Row],[ProductID]],Products!A:A,Products!E:E,"Not Found")</f>
        <v>1474.12</v>
      </c>
      <c r="S3105">
        <f>_xlfn.XLOOKUP(Table4[[#This Row],[ProductID]],Products!A:A,Products!F:F, "Not Found")</f>
        <v>764.02</v>
      </c>
      <c r="T3105" t="str">
        <f>_xlfn.XLOOKUP(Table4[[#This Row],[CustomerID]],Customers!A:A,Customers!D:D, "Not Found")</f>
        <v>M</v>
      </c>
      <c r="U3105" s="6">
        <f>_xlfn.XLOOKUP(Table4[[#This Row],[CustomerID]],Customers!A:A,Customers!E:E, "Not Found")</f>
        <v>25132</v>
      </c>
      <c r="V3105">
        <f ca="1">DATEDIF(Table4[[#This Row],[CustomerBirthday]], TODAY(), "Y")</f>
        <v>57</v>
      </c>
      <c r="W3105" t="str" cm="1">
        <f t="array" aca="1" ref="W3105" ca="1">_xlfn.IFS(Table4[[#This Row],[Age]]&lt;25, "Under 25",Table4[[#This Row],[Age]]=34, "25-34", Table4[[#This Row],[Age]]&lt;=49, "35-49", Table4[[#This Row],[Age]]&lt;=64, "50-64", Table4[[#This Row],[Age]]&gt;=65, "65+")</f>
        <v>50-64</v>
      </c>
      <c r="X3105" t="str">
        <f>_xlfn.XLOOKUP(Table4[[#This Row],[StoreID]],Stores!A:A,Stores!B:B, "Not found")</f>
        <v>MegaMart Peckmouth</v>
      </c>
      <c r="Y3105" t="str">
        <f>_xlfn.XLOOKUP(Table4[[#This Row],[StoreID]],Stores!A:A,Stores!C:C, "Not Found")</f>
        <v>Peckmouth</v>
      </c>
      <c r="Z3105" t="str">
        <f>_xlfn.XLOOKUP(Table4[[#This Row],[StoreID]],Stores!A:A,Stores!D:D, "Not Found")</f>
        <v>East</v>
      </c>
    </row>
    <row r="3106" spans="1:26">
      <c r="A3106" t="s">
        <v>3972</v>
      </c>
      <c r="B3106" s="1">
        <v>45842</v>
      </c>
      <c r="C3106" t="s">
        <v>171</v>
      </c>
      <c r="D3106" t="s">
        <v>757</v>
      </c>
      <c r="E3106" t="s">
        <v>842</v>
      </c>
      <c r="F3106">
        <v>2</v>
      </c>
      <c r="G3106">
        <v>0</v>
      </c>
      <c r="H3106" t="s">
        <v>871</v>
      </c>
      <c r="I3106" s="4">
        <f>Table4[[#This Row],[Quantity]]*Table4[[#This Row],[UnitPrice]]</f>
        <v>2492.2199999999998</v>
      </c>
      <c r="J3106" s="4">
        <f>Table4[[#This Row],[Gross Revenue]]*(1-Table4[[#This Row],[Discount]])</f>
        <v>2492.2199999999998</v>
      </c>
      <c r="K3106" s="4">
        <f>Table4[[#This Row],[Quantity]]*Table4[[#This Row],[CostPrice]]</f>
        <v>1667.04</v>
      </c>
      <c r="L3106" s="4">
        <f>Table4[[#This Row],[Net Revenue]]-Table4[[#This Row],[Total Cost]]</f>
        <v>825.17999999999984</v>
      </c>
      <c r="M3106" t="str">
        <f>_xlfn.XLOOKUP(Table4[[#This Row],[ProductID]], Products!A:A,Products!B:B, "Not Found")</f>
        <v>Find Headphones</v>
      </c>
      <c r="N3106" t="str">
        <f>TEXT(Table4[[#This Row],[Date]], "mmm")</f>
        <v>Jul</v>
      </c>
      <c r="O3106" t="str">
        <f>TEXT(Table4[[#This Row],[Date]], "yyyy")</f>
        <v>2025</v>
      </c>
      <c r="P3106" t="str">
        <f>_xlfn.XLOOKUP(Table4[[#This Row],[ProductID]],Products!A:A,Products!C:C, "Not Found")</f>
        <v>Electronics</v>
      </c>
      <c r="Q3106" t="str">
        <f>_xlfn.XLOOKUP(Table4[[#This Row],[ProductID]],Products!A:A,Products!D:D,"Not Found")</f>
        <v>Headphones</v>
      </c>
      <c r="R3106">
        <f>_xlfn.XLOOKUP(Table4[[#This Row],[ProductID]],Products!A:A,Products!E:E,"Not Found")</f>
        <v>1246.1099999999999</v>
      </c>
      <c r="S3106">
        <f>_xlfn.XLOOKUP(Table4[[#This Row],[ProductID]],Products!A:A,Products!F:F, "Not Found")</f>
        <v>833.52</v>
      </c>
      <c r="T3106" t="str">
        <f>_xlfn.XLOOKUP(Table4[[#This Row],[CustomerID]],Customers!A:A,Customers!D:D, "Not Found")</f>
        <v>M</v>
      </c>
      <c r="U3106" s="6">
        <f>_xlfn.XLOOKUP(Table4[[#This Row],[CustomerID]],Customers!A:A,Customers!E:E, "Not Found")</f>
        <v>22326</v>
      </c>
      <c r="V3106">
        <f ca="1">DATEDIF(Table4[[#This Row],[CustomerBirthday]], TODAY(), "Y")</f>
        <v>65</v>
      </c>
      <c r="W3106" t="str" cm="1">
        <f t="array" aca="1" ref="W3106" ca="1">_xlfn.IFS(Table4[[#This Row],[Age]]&lt;25, "Under 25",Table4[[#This Row],[Age]]=34, "25-34", Table4[[#This Row],[Age]]&lt;=49, "35-49", Table4[[#This Row],[Age]]&lt;=64, "50-64", Table4[[#This Row],[Age]]&gt;=65, "65+")</f>
        <v>65+</v>
      </c>
      <c r="X3106" t="str">
        <f>_xlfn.XLOOKUP(Table4[[#This Row],[StoreID]],Stores!A:A,Stores!B:B, "Not found")</f>
        <v>MegaMart Brianahaven</v>
      </c>
      <c r="Y3106" t="str">
        <f>_xlfn.XLOOKUP(Table4[[#This Row],[StoreID]],Stores!A:A,Stores!C:C, "Not Found")</f>
        <v>Brianahaven</v>
      </c>
      <c r="Z3106" t="str">
        <f>_xlfn.XLOOKUP(Table4[[#This Row],[StoreID]],Stores!A:A,Stores!D:D, "Not Found")</f>
        <v>North</v>
      </c>
    </row>
    <row r="3107" spans="1:26">
      <c r="A3107" t="s">
        <v>3973</v>
      </c>
      <c r="B3107" s="1">
        <v>45340</v>
      </c>
      <c r="C3107" t="s">
        <v>97</v>
      </c>
      <c r="D3107" t="s">
        <v>715</v>
      </c>
      <c r="E3107" t="s">
        <v>846</v>
      </c>
      <c r="F3107">
        <v>5</v>
      </c>
      <c r="G3107">
        <v>0.1</v>
      </c>
      <c r="H3107" t="s">
        <v>868</v>
      </c>
      <c r="I3107" s="4">
        <f>Table4[[#This Row],[Quantity]]*Table4[[#This Row],[UnitPrice]]</f>
        <v>4093.8</v>
      </c>
      <c r="J3107" s="4">
        <f>Table4[[#This Row],[Gross Revenue]]*(1-Table4[[#This Row],[Discount]])</f>
        <v>3684.42</v>
      </c>
      <c r="K3107" s="4">
        <f>Table4[[#This Row],[Quantity]]*Table4[[#This Row],[CostPrice]]</f>
        <v>2638.1</v>
      </c>
      <c r="L3107" s="4">
        <f>Table4[[#This Row],[Net Revenue]]-Table4[[#This Row],[Total Cost]]</f>
        <v>1046.3200000000002</v>
      </c>
      <c r="M3107" t="str">
        <f>_xlfn.XLOOKUP(Table4[[#This Row],[ProductID]], Products!A:A,Products!B:B, "Not Found")</f>
        <v>Audience Television</v>
      </c>
      <c r="N3107" t="str">
        <f>TEXT(Table4[[#This Row],[Date]], "mmm")</f>
        <v>Feb</v>
      </c>
      <c r="O3107" t="str">
        <f>TEXT(Table4[[#This Row],[Date]], "yyyy")</f>
        <v>2024</v>
      </c>
      <c r="P3107" t="str">
        <f>_xlfn.XLOOKUP(Table4[[#This Row],[ProductID]],Products!A:A,Products!C:C, "Not Found")</f>
        <v>Electronics</v>
      </c>
      <c r="Q3107" t="str">
        <f>_xlfn.XLOOKUP(Table4[[#This Row],[ProductID]],Products!A:A,Products!D:D,"Not Found")</f>
        <v>Television</v>
      </c>
      <c r="R3107">
        <f>_xlfn.XLOOKUP(Table4[[#This Row],[ProductID]],Products!A:A,Products!E:E,"Not Found")</f>
        <v>818.76</v>
      </c>
      <c r="S3107">
        <f>_xlfn.XLOOKUP(Table4[[#This Row],[ProductID]],Products!A:A,Products!F:F, "Not Found")</f>
        <v>527.62</v>
      </c>
      <c r="T3107" t="str">
        <f>_xlfn.XLOOKUP(Table4[[#This Row],[CustomerID]],Customers!A:A,Customers!D:D, "Not Found")</f>
        <v>F</v>
      </c>
      <c r="U3107" s="6">
        <f>_xlfn.XLOOKUP(Table4[[#This Row],[CustomerID]],Customers!A:A,Customers!E:E, "Not Found")</f>
        <v>22610</v>
      </c>
      <c r="V3107">
        <f ca="1">DATEDIF(Table4[[#This Row],[CustomerBirthday]], TODAY(), "Y")</f>
        <v>64</v>
      </c>
      <c r="W3107" t="str" cm="1">
        <f t="array" aca="1" ref="W3107" ca="1">_xlfn.IFS(Table4[[#This Row],[Age]]&lt;25, "Under 25",Table4[[#This Row],[Age]]=34, "25-34", Table4[[#This Row],[Age]]&lt;=49, "35-49", Table4[[#This Row],[Age]]&lt;=64, "50-64", Table4[[#This Row],[Age]]&gt;=65, "65+")</f>
        <v>50-64</v>
      </c>
      <c r="X3107" t="str">
        <f>_xlfn.XLOOKUP(Table4[[#This Row],[StoreID]],Stores!A:A,Stores!B:B, "Not found")</f>
        <v>MegaMart Johnmouth</v>
      </c>
      <c r="Y3107" t="str">
        <f>_xlfn.XLOOKUP(Table4[[#This Row],[StoreID]],Stores!A:A,Stores!C:C, "Not Found")</f>
        <v>Johnmouth</v>
      </c>
      <c r="Z3107" t="str">
        <f>_xlfn.XLOOKUP(Table4[[#This Row],[StoreID]],Stores!A:A,Stores!D:D, "Not Found")</f>
        <v>East</v>
      </c>
    </row>
    <row r="3108" spans="1:26">
      <c r="A3108" t="s">
        <v>3974</v>
      </c>
      <c r="B3108" s="1">
        <v>45666</v>
      </c>
      <c r="C3108" t="s">
        <v>127</v>
      </c>
      <c r="D3108" t="s">
        <v>750</v>
      </c>
      <c r="E3108" t="s">
        <v>831</v>
      </c>
      <c r="F3108">
        <v>2</v>
      </c>
      <c r="G3108">
        <v>0.15</v>
      </c>
      <c r="H3108" t="s">
        <v>871</v>
      </c>
      <c r="I3108" s="4">
        <f>Table4[[#This Row],[Quantity]]*Table4[[#This Row],[UnitPrice]]</f>
        <v>2685.5</v>
      </c>
      <c r="J3108" s="4">
        <f>Table4[[#This Row],[Gross Revenue]]*(1-Table4[[#This Row],[Discount]])</f>
        <v>2282.6749999999997</v>
      </c>
      <c r="K3108" s="4">
        <f>Table4[[#This Row],[Quantity]]*Table4[[#This Row],[CostPrice]]</f>
        <v>1595.88</v>
      </c>
      <c r="L3108" s="4">
        <f>Table4[[#This Row],[Net Revenue]]-Table4[[#This Row],[Total Cost]]</f>
        <v>686.79499999999962</v>
      </c>
      <c r="M3108" t="str">
        <f>_xlfn.XLOOKUP(Table4[[#This Row],[ProductID]], Products!A:A,Products!B:B, "Not Found")</f>
        <v>Add Clothing</v>
      </c>
      <c r="N3108" t="str">
        <f>TEXT(Table4[[#This Row],[Date]], "mmm")</f>
        <v>Jan</v>
      </c>
      <c r="O3108" t="str">
        <f>TEXT(Table4[[#This Row],[Date]], "yyyy")</f>
        <v>2025</v>
      </c>
      <c r="P3108" t="str">
        <f>_xlfn.XLOOKUP(Table4[[#This Row],[ProductID]],Products!A:A,Products!C:C, "Not Found")</f>
        <v>Fashion</v>
      </c>
      <c r="Q3108" t="str">
        <f>_xlfn.XLOOKUP(Table4[[#This Row],[ProductID]],Products!A:A,Products!D:D,"Not Found")</f>
        <v>Clothing</v>
      </c>
      <c r="R3108">
        <f>_xlfn.XLOOKUP(Table4[[#This Row],[ProductID]],Products!A:A,Products!E:E,"Not Found")</f>
        <v>1342.75</v>
      </c>
      <c r="S3108">
        <f>_xlfn.XLOOKUP(Table4[[#This Row],[ProductID]],Products!A:A,Products!F:F, "Not Found")</f>
        <v>797.94</v>
      </c>
      <c r="T3108" t="str">
        <f>_xlfn.XLOOKUP(Table4[[#This Row],[CustomerID]],Customers!A:A,Customers!D:D, "Not Found")</f>
        <v>M</v>
      </c>
      <c r="U3108" s="6">
        <f>_xlfn.XLOOKUP(Table4[[#This Row],[CustomerID]],Customers!A:A,Customers!E:E, "Not Found")</f>
        <v>33917</v>
      </c>
      <c r="V3108">
        <f ca="1">DATEDIF(Table4[[#This Row],[CustomerBirthday]], TODAY(), "Y")</f>
        <v>33</v>
      </c>
      <c r="W3108" t="str" cm="1">
        <f t="array" aca="1" ref="W3108" ca="1">_xlfn.IFS(Table4[[#This Row],[Age]]&lt;25, "Under 25",Table4[[#This Row],[Age]]=34, "25-34", Table4[[#This Row],[Age]]&lt;=49, "35-49", Table4[[#This Row],[Age]]&lt;=64, "50-64", Table4[[#This Row],[Age]]&gt;=65, "65+")</f>
        <v>35-49</v>
      </c>
      <c r="X3108" t="str">
        <f>_xlfn.XLOOKUP(Table4[[#This Row],[StoreID]],Stores!A:A,Stores!B:B, "Not found")</f>
        <v>MegaMart Jimenezborough</v>
      </c>
      <c r="Y3108" t="str">
        <f>_xlfn.XLOOKUP(Table4[[#This Row],[StoreID]],Stores!A:A,Stores!C:C, "Not Found")</f>
        <v>Jimenezborough</v>
      </c>
      <c r="Z3108" t="str">
        <f>_xlfn.XLOOKUP(Table4[[#This Row],[StoreID]],Stores!A:A,Stores!D:D, "Not Found")</f>
        <v>South</v>
      </c>
    </row>
    <row r="3109" spans="1:26">
      <c r="A3109" t="s">
        <v>3975</v>
      </c>
      <c r="B3109" s="1">
        <v>45684</v>
      </c>
      <c r="C3109" t="s">
        <v>238</v>
      </c>
      <c r="D3109" t="s">
        <v>725</v>
      </c>
      <c r="E3109" t="s">
        <v>842</v>
      </c>
      <c r="F3109">
        <v>5</v>
      </c>
      <c r="G3109">
        <v>0.05</v>
      </c>
      <c r="H3109" t="s">
        <v>871</v>
      </c>
      <c r="I3109" s="4">
        <f>Table4[[#This Row],[Quantity]]*Table4[[#This Row],[UnitPrice]]</f>
        <v>6981.1</v>
      </c>
      <c r="J3109" s="4">
        <f>Table4[[#This Row],[Gross Revenue]]*(1-Table4[[#This Row],[Discount]])</f>
        <v>6632.0450000000001</v>
      </c>
      <c r="K3109" s="4">
        <f>Table4[[#This Row],[Quantity]]*Table4[[#This Row],[CostPrice]]</f>
        <v>5020.45</v>
      </c>
      <c r="L3109" s="4">
        <f>Table4[[#This Row],[Net Revenue]]-Table4[[#This Row],[Total Cost]]</f>
        <v>1611.5950000000003</v>
      </c>
      <c r="M3109" t="str">
        <f>_xlfn.XLOOKUP(Table4[[#This Row],[ProductID]], Products!A:A,Products!B:B, "Not Found")</f>
        <v>Knowledge Bags</v>
      </c>
      <c r="N3109" t="str">
        <f>TEXT(Table4[[#This Row],[Date]], "mmm")</f>
        <v>Jan</v>
      </c>
      <c r="O3109" t="str">
        <f>TEXT(Table4[[#This Row],[Date]], "yyyy")</f>
        <v>2025</v>
      </c>
      <c r="P3109" t="str">
        <f>_xlfn.XLOOKUP(Table4[[#This Row],[ProductID]],Products!A:A,Products!C:C, "Not Found")</f>
        <v>Fashion</v>
      </c>
      <c r="Q3109" t="str">
        <f>_xlfn.XLOOKUP(Table4[[#This Row],[ProductID]],Products!A:A,Products!D:D,"Not Found")</f>
        <v>Bags</v>
      </c>
      <c r="R3109">
        <f>_xlfn.XLOOKUP(Table4[[#This Row],[ProductID]],Products!A:A,Products!E:E,"Not Found")</f>
        <v>1396.22</v>
      </c>
      <c r="S3109">
        <f>_xlfn.XLOOKUP(Table4[[#This Row],[ProductID]],Products!A:A,Products!F:F, "Not Found")</f>
        <v>1004.09</v>
      </c>
      <c r="T3109" t="str">
        <f>_xlfn.XLOOKUP(Table4[[#This Row],[CustomerID]],Customers!A:A,Customers!D:D, "Not Found")</f>
        <v>M</v>
      </c>
      <c r="U3109" s="6">
        <f>_xlfn.XLOOKUP(Table4[[#This Row],[CustomerID]],Customers!A:A,Customers!E:E, "Not Found")</f>
        <v>36698</v>
      </c>
      <c r="V3109">
        <f ca="1">DATEDIF(Table4[[#This Row],[CustomerBirthday]], TODAY(), "Y")</f>
        <v>26</v>
      </c>
      <c r="W3109" t="str" cm="1">
        <f t="array" aca="1" ref="W3109" ca="1">_xlfn.IFS(Table4[[#This Row],[Age]]&lt;25, "Under 25",Table4[[#This Row],[Age]]=34, "25-34", Table4[[#This Row],[Age]]&lt;=49, "35-49", Table4[[#This Row],[Age]]&lt;=64, "50-64", Table4[[#This Row],[Age]]&gt;=65, "65+")</f>
        <v>35-49</v>
      </c>
      <c r="X3109" t="str">
        <f>_xlfn.XLOOKUP(Table4[[#This Row],[StoreID]],Stores!A:A,Stores!B:B, "Not found")</f>
        <v>MegaMart Brianahaven</v>
      </c>
      <c r="Y3109" t="str">
        <f>_xlfn.XLOOKUP(Table4[[#This Row],[StoreID]],Stores!A:A,Stores!C:C, "Not Found")</f>
        <v>Brianahaven</v>
      </c>
      <c r="Z3109" t="str">
        <f>_xlfn.XLOOKUP(Table4[[#This Row],[StoreID]],Stores!A:A,Stores!D:D, "Not Found")</f>
        <v>North</v>
      </c>
    </row>
    <row r="3110" spans="1:26">
      <c r="A3110" t="s">
        <v>3976</v>
      </c>
      <c r="B3110" s="1">
        <v>45193</v>
      </c>
      <c r="C3110" t="s">
        <v>221</v>
      </c>
      <c r="D3110" t="s">
        <v>745</v>
      </c>
      <c r="E3110" t="s">
        <v>839</v>
      </c>
      <c r="F3110">
        <v>1</v>
      </c>
      <c r="G3110">
        <v>0</v>
      </c>
      <c r="H3110" t="s">
        <v>871</v>
      </c>
      <c r="I3110" s="4">
        <f>Table4[[#This Row],[Quantity]]*Table4[[#This Row],[UnitPrice]]</f>
        <v>1193.0899999999999</v>
      </c>
      <c r="J3110" s="4">
        <f>Table4[[#This Row],[Gross Revenue]]*(1-Table4[[#This Row],[Discount]])</f>
        <v>1193.0899999999999</v>
      </c>
      <c r="K3110" s="4">
        <f>Table4[[#This Row],[Quantity]]*Table4[[#This Row],[CostPrice]]</f>
        <v>818.24</v>
      </c>
      <c r="L3110" s="4">
        <f>Table4[[#This Row],[Net Revenue]]-Table4[[#This Row],[Total Cost]]</f>
        <v>374.84999999999991</v>
      </c>
      <c r="M3110" t="str">
        <f>_xlfn.XLOOKUP(Table4[[#This Row],[ProductID]], Products!A:A,Products!B:B, "Not Found")</f>
        <v>Above Camera</v>
      </c>
      <c r="N3110" t="str">
        <f>TEXT(Table4[[#This Row],[Date]], "mmm")</f>
        <v>Sep</v>
      </c>
      <c r="O3110" t="str">
        <f>TEXT(Table4[[#This Row],[Date]], "yyyy")</f>
        <v>2023</v>
      </c>
      <c r="P3110" t="str">
        <f>_xlfn.XLOOKUP(Table4[[#This Row],[ProductID]],Products!A:A,Products!C:C, "Not Found")</f>
        <v>Electronics</v>
      </c>
      <c r="Q3110" t="str">
        <f>_xlfn.XLOOKUP(Table4[[#This Row],[ProductID]],Products!A:A,Products!D:D,"Not Found")</f>
        <v>Camera</v>
      </c>
      <c r="R3110">
        <f>_xlfn.XLOOKUP(Table4[[#This Row],[ProductID]],Products!A:A,Products!E:E,"Not Found")</f>
        <v>1193.0899999999999</v>
      </c>
      <c r="S3110">
        <f>_xlfn.XLOOKUP(Table4[[#This Row],[ProductID]],Products!A:A,Products!F:F, "Not Found")</f>
        <v>818.24</v>
      </c>
      <c r="T3110" t="str">
        <f>_xlfn.XLOOKUP(Table4[[#This Row],[CustomerID]],Customers!A:A,Customers!D:D, "Not Found")</f>
        <v>F</v>
      </c>
      <c r="U3110" s="6">
        <f>_xlfn.XLOOKUP(Table4[[#This Row],[CustomerID]],Customers!A:A,Customers!E:E, "Not Found")</f>
        <v>36064</v>
      </c>
      <c r="V3110">
        <f ca="1">DATEDIF(Table4[[#This Row],[CustomerBirthday]], TODAY(), "Y")</f>
        <v>27</v>
      </c>
      <c r="W3110" t="str" cm="1">
        <f t="array" aca="1" ref="W3110" ca="1">_xlfn.IFS(Table4[[#This Row],[Age]]&lt;25, "Under 25",Table4[[#This Row],[Age]]=34, "25-34", Table4[[#This Row],[Age]]&lt;=49, "35-49", Table4[[#This Row],[Age]]&lt;=64, "50-64", Table4[[#This Row],[Age]]&gt;=65, "65+")</f>
        <v>35-49</v>
      </c>
      <c r="X3110" t="str">
        <f>_xlfn.XLOOKUP(Table4[[#This Row],[StoreID]],Stores!A:A,Stores!B:B, "Not found")</f>
        <v>MegaMart New Michele</v>
      </c>
      <c r="Y3110" t="str">
        <f>_xlfn.XLOOKUP(Table4[[#This Row],[StoreID]],Stores!A:A,Stores!C:C, "Not Found")</f>
        <v>New Michele</v>
      </c>
      <c r="Z3110" t="str">
        <f>_xlfn.XLOOKUP(Table4[[#This Row],[StoreID]],Stores!A:A,Stores!D:D, "Not Found")</f>
        <v>West</v>
      </c>
    </row>
    <row r="3111" spans="1:26">
      <c r="A3111" t="s">
        <v>3977</v>
      </c>
      <c r="B3111" s="1">
        <v>45451</v>
      </c>
      <c r="C3111" t="s">
        <v>612</v>
      </c>
      <c r="D3111" t="s">
        <v>792</v>
      </c>
      <c r="E3111" t="s">
        <v>839</v>
      </c>
      <c r="F3111">
        <v>4</v>
      </c>
      <c r="G3111">
        <v>0.15</v>
      </c>
      <c r="H3111" t="s">
        <v>868</v>
      </c>
      <c r="I3111" s="4">
        <f>Table4[[#This Row],[Quantity]]*Table4[[#This Row],[UnitPrice]]</f>
        <v>7195.88</v>
      </c>
      <c r="J3111" s="4">
        <f>Table4[[#This Row],[Gross Revenue]]*(1-Table4[[#This Row],[Discount]])</f>
        <v>6116.4979999999996</v>
      </c>
      <c r="K3111" s="4">
        <f>Table4[[#This Row],[Quantity]]*Table4[[#This Row],[CostPrice]]</f>
        <v>5316.6</v>
      </c>
      <c r="L3111" s="4">
        <f>Table4[[#This Row],[Net Revenue]]-Table4[[#This Row],[Total Cost]]</f>
        <v>799.89799999999923</v>
      </c>
      <c r="M3111" t="str">
        <f>_xlfn.XLOOKUP(Table4[[#This Row],[ProductID]], Products!A:A,Products!B:B, "Not Found")</f>
        <v>Beat Accessories</v>
      </c>
      <c r="N3111" t="str">
        <f>TEXT(Table4[[#This Row],[Date]], "mmm")</f>
        <v>Jun</v>
      </c>
      <c r="O3111" t="str">
        <f>TEXT(Table4[[#This Row],[Date]], "yyyy")</f>
        <v>2024</v>
      </c>
      <c r="P3111" t="str">
        <f>_xlfn.XLOOKUP(Table4[[#This Row],[ProductID]],Products!A:A,Products!C:C, "Not Found")</f>
        <v>Fashion</v>
      </c>
      <c r="Q3111" t="str">
        <f>_xlfn.XLOOKUP(Table4[[#This Row],[ProductID]],Products!A:A,Products!D:D,"Not Found")</f>
        <v>Accessories</v>
      </c>
      <c r="R3111">
        <f>_xlfn.XLOOKUP(Table4[[#This Row],[ProductID]],Products!A:A,Products!E:E,"Not Found")</f>
        <v>1798.97</v>
      </c>
      <c r="S3111">
        <f>_xlfn.XLOOKUP(Table4[[#This Row],[ProductID]],Products!A:A,Products!F:F, "Not Found")</f>
        <v>1329.15</v>
      </c>
      <c r="T3111" t="str">
        <f>_xlfn.XLOOKUP(Table4[[#This Row],[CustomerID]],Customers!A:A,Customers!D:D, "Not Found")</f>
        <v>F</v>
      </c>
      <c r="U3111" s="6">
        <f>_xlfn.XLOOKUP(Table4[[#This Row],[CustomerID]],Customers!A:A,Customers!E:E, "Not Found")</f>
        <v>28198</v>
      </c>
      <c r="V3111">
        <f ca="1">DATEDIF(Table4[[#This Row],[CustomerBirthday]], TODAY(), "Y")</f>
        <v>49</v>
      </c>
      <c r="W3111" t="str" cm="1">
        <f t="array" aca="1" ref="W3111" ca="1">_xlfn.IFS(Table4[[#This Row],[Age]]&lt;25, "Under 25",Table4[[#This Row],[Age]]=34, "25-34", Table4[[#This Row],[Age]]&lt;=49, "35-49", Table4[[#This Row],[Age]]&lt;=64, "50-64", Table4[[#This Row],[Age]]&gt;=65, "65+")</f>
        <v>35-49</v>
      </c>
      <c r="X3111" t="str">
        <f>_xlfn.XLOOKUP(Table4[[#This Row],[StoreID]],Stores!A:A,Stores!B:B, "Not found")</f>
        <v>MegaMart New Michele</v>
      </c>
      <c r="Y3111" t="str">
        <f>_xlfn.XLOOKUP(Table4[[#This Row],[StoreID]],Stores!A:A,Stores!C:C, "Not Found")</f>
        <v>New Michele</v>
      </c>
      <c r="Z3111" t="str">
        <f>_xlfn.XLOOKUP(Table4[[#This Row],[StoreID]],Stores!A:A,Stores!D:D, "Not Found")</f>
        <v>West</v>
      </c>
    </row>
    <row r="3112" spans="1:26">
      <c r="A3112" t="s">
        <v>3978</v>
      </c>
      <c r="B3112" s="1">
        <v>45848</v>
      </c>
      <c r="C3112" t="s">
        <v>213</v>
      </c>
      <c r="D3112" t="s">
        <v>814</v>
      </c>
      <c r="E3112" t="s">
        <v>835</v>
      </c>
      <c r="F3112">
        <v>1</v>
      </c>
      <c r="G3112">
        <v>0</v>
      </c>
      <c r="H3112" t="s">
        <v>868</v>
      </c>
      <c r="I3112" s="4">
        <f>Table4[[#This Row],[Quantity]]*Table4[[#This Row],[UnitPrice]]</f>
        <v>1286.55</v>
      </c>
      <c r="J3112" s="4">
        <f>Table4[[#This Row],[Gross Revenue]]*(1-Table4[[#This Row],[Discount]])</f>
        <v>1286.55</v>
      </c>
      <c r="K3112" s="4">
        <f>Table4[[#This Row],[Quantity]]*Table4[[#This Row],[CostPrice]]</f>
        <v>797.54</v>
      </c>
      <c r="L3112" s="4">
        <f>Table4[[#This Row],[Net Revenue]]-Table4[[#This Row],[Total Cost]]</f>
        <v>489.01</v>
      </c>
      <c r="M3112" t="str">
        <f>_xlfn.XLOOKUP(Table4[[#This Row],[ProductID]], Products!A:A,Products!B:B, "Not Found")</f>
        <v>Least Accessories</v>
      </c>
      <c r="N3112" t="str">
        <f>TEXT(Table4[[#This Row],[Date]], "mmm")</f>
        <v>Jul</v>
      </c>
      <c r="O3112" t="str">
        <f>TEXT(Table4[[#This Row],[Date]], "yyyy")</f>
        <v>2025</v>
      </c>
      <c r="P3112" t="str">
        <f>_xlfn.XLOOKUP(Table4[[#This Row],[ProductID]],Products!A:A,Products!C:C, "Not Found")</f>
        <v>Fashion</v>
      </c>
      <c r="Q3112" t="str">
        <f>_xlfn.XLOOKUP(Table4[[#This Row],[ProductID]],Products!A:A,Products!D:D,"Not Found")</f>
        <v>Accessories</v>
      </c>
      <c r="R3112">
        <f>_xlfn.XLOOKUP(Table4[[#This Row],[ProductID]],Products!A:A,Products!E:E,"Not Found")</f>
        <v>1286.55</v>
      </c>
      <c r="S3112">
        <f>_xlfn.XLOOKUP(Table4[[#This Row],[ProductID]],Products!A:A,Products!F:F, "Not Found")</f>
        <v>797.54</v>
      </c>
      <c r="T3112" t="str">
        <f>_xlfn.XLOOKUP(Table4[[#This Row],[CustomerID]],Customers!A:A,Customers!D:D, "Not Found")</f>
        <v>M</v>
      </c>
      <c r="U3112" s="6">
        <f>_xlfn.XLOOKUP(Table4[[#This Row],[CustomerID]],Customers!A:A,Customers!E:E, "Not Found")</f>
        <v>27950</v>
      </c>
      <c r="V3112">
        <f ca="1">DATEDIF(Table4[[#This Row],[CustomerBirthday]], TODAY(), "Y")</f>
        <v>50</v>
      </c>
      <c r="W3112" t="str" cm="1">
        <f t="array" aca="1" ref="W3112" ca="1">_xlfn.IFS(Table4[[#This Row],[Age]]&lt;25, "Under 25",Table4[[#This Row],[Age]]=34, "25-34", Table4[[#This Row],[Age]]&lt;=49, "35-49", Table4[[#This Row],[Age]]&lt;=64, "50-64", Table4[[#This Row],[Age]]&gt;=65, "65+")</f>
        <v>50-64</v>
      </c>
      <c r="X3112" t="str">
        <f>_xlfn.XLOOKUP(Table4[[#This Row],[StoreID]],Stores!A:A,Stores!B:B, "Not found")</f>
        <v>MegaMart Peckmouth</v>
      </c>
      <c r="Y3112" t="str">
        <f>_xlfn.XLOOKUP(Table4[[#This Row],[StoreID]],Stores!A:A,Stores!C:C, "Not Found")</f>
        <v>Peckmouth</v>
      </c>
      <c r="Z3112" t="str">
        <f>_xlfn.XLOOKUP(Table4[[#This Row],[StoreID]],Stores!A:A,Stores!D:D, "Not Found")</f>
        <v>East</v>
      </c>
    </row>
    <row r="3113" spans="1:26">
      <c r="A3113" t="s">
        <v>3979</v>
      </c>
      <c r="B3113" s="1">
        <v>45419</v>
      </c>
      <c r="C3113" t="s">
        <v>647</v>
      </c>
      <c r="D3113" t="s">
        <v>794</v>
      </c>
      <c r="E3113" t="s">
        <v>842</v>
      </c>
      <c r="F3113">
        <v>4</v>
      </c>
      <c r="G3113">
        <v>0.05</v>
      </c>
      <c r="H3113" t="s">
        <v>868</v>
      </c>
      <c r="I3113" s="4">
        <f>Table4[[#This Row],[Quantity]]*Table4[[#This Row],[UnitPrice]]</f>
        <v>1712.2</v>
      </c>
      <c r="J3113" s="4">
        <f>Table4[[#This Row],[Gross Revenue]]*(1-Table4[[#This Row],[Discount]])</f>
        <v>1626.59</v>
      </c>
      <c r="K3113" s="4">
        <f>Table4[[#This Row],[Quantity]]*Table4[[#This Row],[CostPrice]]</f>
        <v>984.28</v>
      </c>
      <c r="L3113" s="4">
        <f>Table4[[#This Row],[Net Revenue]]-Table4[[#This Row],[Total Cost]]</f>
        <v>642.30999999999995</v>
      </c>
      <c r="M3113" t="str">
        <f>_xlfn.XLOOKUP(Table4[[#This Row],[ProductID]], Products!A:A,Products!B:B, "Not Found")</f>
        <v>Everything Laptop</v>
      </c>
      <c r="N3113" t="str">
        <f>TEXT(Table4[[#This Row],[Date]], "mmm")</f>
        <v>May</v>
      </c>
      <c r="O3113" t="str">
        <f>TEXT(Table4[[#This Row],[Date]], "yyyy")</f>
        <v>2024</v>
      </c>
      <c r="P3113" t="str">
        <f>_xlfn.XLOOKUP(Table4[[#This Row],[ProductID]],Products!A:A,Products!C:C, "Not Found")</f>
        <v>Electronics</v>
      </c>
      <c r="Q3113" t="str">
        <f>_xlfn.XLOOKUP(Table4[[#This Row],[ProductID]],Products!A:A,Products!D:D,"Not Found")</f>
        <v>Laptop</v>
      </c>
      <c r="R3113">
        <f>_xlfn.XLOOKUP(Table4[[#This Row],[ProductID]],Products!A:A,Products!E:E,"Not Found")</f>
        <v>428.05</v>
      </c>
      <c r="S3113">
        <f>_xlfn.XLOOKUP(Table4[[#This Row],[ProductID]],Products!A:A,Products!F:F, "Not Found")</f>
        <v>246.07</v>
      </c>
      <c r="T3113" t="str">
        <f>_xlfn.XLOOKUP(Table4[[#This Row],[CustomerID]],Customers!A:A,Customers!D:D, "Not Found")</f>
        <v>M</v>
      </c>
      <c r="U3113" s="6">
        <f>_xlfn.XLOOKUP(Table4[[#This Row],[CustomerID]],Customers!A:A,Customers!E:E, "Not Found")</f>
        <v>33196</v>
      </c>
      <c r="V3113">
        <f ca="1">DATEDIF(Table4[[#This Row],[CustomerBirthday]], TODAY(), "Y")</f>
        <v>35</v>
      </c>
      <c r="W3113" t="str" cm="1">
        <f t="array" aca="1" ref="W3113" ca="1">_xlfn.IFS(Table4[[#This Row],[Age]]&lt;25, "Under 25",Table4[[#This Row],[Age]]=34, "25-34", Table4[[#This Row],[Age]]&lt;=49, "35-49", Table4[[#This Row],[Age]]&lt;=64, "50-64", Table4[[#This Row],[Age]]&gt;=65, "65+")</f>
        <v>35-49</v>
      </c>
      <c r="X3113" t="str">
        <f>_xlfn.XLOOKUP(Table4[[#This Row],[StoreID]],Stores!A:A,Stores!B:B, "Not found")</f>
        <v>MegaMart Brianahaven</v>
      </c>
      <c r="Y3113" t="str">
        <f>_xlfn.XLOOKUP(Table4[[#This Row],[StoreID]],Stores!A:A,Stores!C:C, "Not Found")</f>
        <v>Brianahaven</v>
      </c>
      <c r="Z3113" t="str">
        <f>_xlfn.XLOOKUP(Table4[[#This Row],[StoreID]],Stores!A:A,Stores!D:D, "Not Found")</f>
        <v>North</v>
      </c>
    </row>
    <row r="3114" spans="1:26">
      <c r="A3114" t="s">
        <v>3980</v>
      </c>
      <c r="B3114" s="1">
        <v>45619</v>
      </c>
      <c r="C3114" t="s">
        <v>567</v>
      </c>
      <c r="D3114" t="s">
        <v>715</v>
      </c>
      <c r="E3114" t="s">
        <v>842</v>
      </c>
      <c r="F3114">
        <v>1</v>
      </c>
      <c r="G3114">
        <v>0.1</v>
      </c>
      <c r="H3114" t="s">
        <v>871</v>
      </c>
      <c r="I3114" s="4">
        <f>Table4[[#This Row],[Quantity]]*Table4[[#This Row],[UnitPrice]]</f>
        <v>818.76</v>
      </c>
      <c r="J3114" s="4">
        <f>Table4[[#This Row],[Gross Revenue]]*(1-Table4[[#This Row],[Discount]])</f>
        <v>736.88400000000001</v>
      </c>
      <c r="K3114" s="4">
        <f>Table4[[#This Row],[Quantity]]*Table4[[#This Row],[CostPrice]]</f>
        <v>527.62</v>
      </c>
      <c r="L3114" s="4">
        <f>Table4[[#This Row],[Net Revenue]]-Table4[[#This Row],[Total Cost]]</f>
        <v>209.26400000000001</v>
      </c>
      <c r="M3114" t="str">
        <f>_xlfn.XLOOKUP(Table4[[#This Row],[ProductID]], Products!A:A,Products!B:B, "Not Found")</f>
        <v>Audience Television</v>
      </c>
      <c r="N3114" t="str">
        <f>TEXT(Table4[[#This Row],[Date]], "mmm")</f>
        <v>Nov</v>
      </c>
      <c r="O3114" t="str">
        <f>TEXT(Table4[[#This Row],[Date]], "yyyy")</f>
        <v>2024</v>
      </c>
      <c r="P3114" t="str">
        <f>_xlfn.XLOOKUP(Table4[[#This Row],[ProductID]],Products!A:A,Products!C:C, "Not Found")</f>
        <v>Electronics</v>
      </c>
      <c r="Q3114" t="str">
        <f>_xlfn.XLOOKUP(Table4[[#This Row],[ProductID]],Products!A:A,Products!D:D,"Not Found")</f>
        <v>Television</v>
      </c>
      <c r="R3114">
        <f>_xlfn.XLOOKUP(Table4[[#This Row],[ProductID]],Products!A:A,Products!E:E,"Not Found")</f>
        <v>818.76</v>
      </c>
      <c r="S3114">
        <f>_xlfn.XLOOKUP(Table4[[#This Row],[ProductID]],Products!A:A,Products!F:F, "Not Found")</f>
        <v>527.62</v>
      </c>
      <c r="T3114" t="str">
        <f>_xlfn.XLOOKUP(Table4[[#This Row],[CustomerID]],Customers!A:A,Customers!D:D, "Not Found")</f>
        <v>M</v>
      </c>
      <c r="U3114" s="6">
        <f>_xlfn.XLOOKUP(Table4[[#This Row],[CustomerID]],Customers!A:A,Customers!E:E, "Not Found")</f>
        <v>29791</v>
      </c>
      <c r="V3114">
        <f ca="1">DATEDIF(Table4[[#This Row],[CustomerBirthday]], TODAY(), "Y")</f>
        <v>45</v>
      </c>
      <c r="W3114" t="str" cm="1">
        <f t="array" aca="1" ref="W3114" ca="1">_xlfn.IFS(Table4[[#This Row],[Age]]&lt;25, "Under 25",Table4[[#This Row],[Age]]=34, "25-34", Table4[[#This Row],[Age]]&lt;=49, "35-49", Table4[[#This Row],[Age]]&lt;=64, "50-64", Table4[[#This Row],[Age]]&gt;=65, "65+")</f>
        <v>35-49</v>
      </c>
      <c r="X3114" t="str">
        <f>_xlfn.XLOOKUP(Table4[[#This Row],[StoreID]],Stores!A:A,Stores!B:B, "Not found")</f>
        <v>MegaMart Brianahaven</v>
      </c>
      <c r="Y3114" t="str">
        <f>_xlfn.XLOOKUP(Table4[[#This Row],[StoreID]],Stores!A:A,Stores!C:C, "Not Found")</f>
        <v>Brianahaven</v>
      </c>
      <c r="Z3114" t="str">
        <f>_xlfn.XLOOKUP(Table4[[#This Row],[StoreID]],Stores!A:A,Stores!D:D, "Not Found")</f>
        <v>North</v>
      </c>
    </row>
    <row r="3115" spans="1:26">
      <c r="A3115" t="s">
        <v>3981</v>
      </c>
      <c r="B3115" s="1">
        <v>45844</v>
      </c>
      <c r="C3115" t="s">
        <v>615</v>
      </c>
      <c r="D3115" t="s">
        <v>782</v>
      </c>
      <c r="E3115" t="s">
        <v>842</v>
      </c>
      <c r="F3115">
        <v>4</v>
      </c>
      <c r="G3115">
        <v>0.1</v>
      </c>
      <c r="H3115" t="s">
        <v>865</v>
      </c>
      <c r="I3115" s="4">
        <f>Table4[[#This Row],[Quantity]]*Table4[[#This Row],[UnitPrice]]</f>
        <v>2695.12</v>
      </c>
      <c r="J3115" s="4">
        <f>Table4[[#This Row],[Gross Revenue]]*(1-Table4[[#This Row],[Discount]])</f>
        <v>2425.6080000000002</v>
      </c>
      <c r="K3115" s="4">
        <f>Table4[[#This Row],[Quantity]]*Table4[[#This Row],[CostPrice]]</f>
        <v>1453.32</v>
      </c>
      <c r="L3115" s="4">
        <f>Table4[[#This Row],[Net Revenue]]-Table4[[#This Row],[Total Cost]]</f>
        <v>972.28800000000024</v>
      </c>
      <c r="M3115" t="str">
        <f>_xlfn.XLOOKUP(Table4[[#This Row],[ProductID]], Products!A:A,Products!B:B, "Not Found")</f>
        <v>Deal Smartphone</v>
      </c>
      <c r="N3115" t="str">
        <f>TEXT(Table4[[#This Row],[Date]], "mmm")</f>
        <v>Jul</v>
      </c>
      <c r="O3115" t="str">
        <f>TEXT(Table4[[#This Row],[Date]], "yyyy")</f>
        <v>2025</v>
      </c>
      <c r="P3115" t="str">
        <f>_xlfn.XLOOKUP(Table4[[#This Row],[ProductID]],Products!A:A,Products!C:C, "Not Found")</f>
        <v>Electronics</v>
      </c>
      <c r="Q3115" t="str">
        <f>_xlfn.XLOOKUP(Table4[[#This Row],[ProductID]],Products!A:A,Products!D:D,"Not Found")</f>
        <v>Smartphone</v>
      </c>
      <c r="R3115">
        <f>_xlfn.XLOOKUP(Table4[[#This Row],[ProductID]],Products!A:A,Products!E:E,"Not Found")</f>
        <v>673.78</v>
      </c>
      <c r="S3115">
        <f>_xlfn.XLOOKUP(Table4[[#This Row],[ProductID]],Products!A:A,Products!F:F, "Not Found")</f>
        <v>363.33</v>
      </c>
      <c r="T3115" t="str">
        <f>_xlfn.XLOOKUP(Table4[[#This Row],[CustomerID]],Customers!A:A,Customers!D:D, "Not Found")</f>
        <v>F</v>
      </c>
      <c r="U3115" s="6">
        <f>_xlfn.XLOOKUP(Table4[[#This Row],[CustomerID]],Customers!A:A,Customers!E:E, "Not Found")</f>
        <v>21425</v>
      </c>
      <c r="V3115">
        <f ca="1">DATEDIF(Table4[[#This Row],[CustomerBirthday]], TODAY(), "Y")</f>
        <v>67</v>
      </c>
      <c r="W3115" t="str" cm="1">
        <f t="array" aca="1" ref="W3115" ca="1">_xlfn.IFS(Table4[[#This Row],[Age]]&lt;25, "Under 25",Table4[[#This Row],[Age]]=34, "25-34", Table4[[#This Row],[Age]]&lt;=49, "35-49", Table4[[#This Row],[Age]]&lt;=64, "50-64", Table4[[#This Row],[Age]]&gt;=65, "65+")</f>
        <v>65+</v>
      </c>
      <c r="X3115" t="str">
        <f>_xlfn.XLOOKUP(Table4[[#This Row],[StoreID]],Stores!A:A,Stores!B:B, "Not found")</f>
        <v>MegaMart Brianahaven</v>
      </c>
      <c r="Y3115" t="str">
        <f>_xlfn.XLOOKUP(Table4[[#This Row],[StoreID]],Stores!A:A,Stores!C:C, "Not Found")</f>
        <v>Brianahaven</v>
      </c>
      <c r="Z3115" t="str">
        <f>_xlfn.XLOOKUP(Table4[[#This Row],[StoreID]],Stores!A:A,Stores!D:D, "Not Found")</f>
        <v>North</v>
      </c>
    </row>
    <row r="3116" spans="1:26">
      <c r="A3116" t="s">
        <v>3982</v>
      </c>
      <c r="B3116" s="1">
        <v>45734</v>
      </c>
      <c r="C3116" t="s">
        <v>28</v>
      </c>
      <c r="D3116" t="s">
        <v>776</v>
      </c>
      <c r="E3116" t="s">
        <v>842</v>
      </c>
      <c r="F3116">
        <v>5</v>
      </c>
      <c r="G3116">
        <v>0.15</v>
      </c>
      <c r="H3116" t="s">
        <v>868</v>
      </c>
      <c r="I3116" s="4">
        <f>Table4[[#This Row],[Quantity]]*Table4[[#This Row],[UnitPrice]]</f>
        <v>2145.75</v>
      </c>
      <c r="J3116" s="4">
        <f>Table4[[#This Row],[Gross Revenue]]*(1-Table4[[#This Row],[Discount]])</f>
        <v>1823.8875</v>
      </c>
      <c r="K3116" s="4">
        <f>Table4[[#This Row],[Quantity]]*Table4[[#This Row],[CostPrice]]</f>
        <v>1293.6000000000001</v>
      </c>
      <c r="L3116" s="4">
        <f>Table4[[#This Row],[Net Revenue]]-Table4[[#This Row],[Total Cost]]</f>
        <v>530.28749999999991</v>
      </c>
      <c r="M3116" t="str">
        <f>_xlfn.XLOOKUP(Table4[[#This Row],[ProductID]], Products!A:A,Products!B:B, "Not Found")</f>
        <v>Little Watches</v>
      </c>
      <c r="N3116" t="str">
        <f>TEXT(Table4[[#This Row],[Date]], "mmm")</f>
        <v>Mar</v>
      </c>
      <c r="O3116" t="str">
        <f>TEXT(Table4[[#This Row],[Date]], "yyyy")</f>
        <v>2025</v>
      </c>
      <c r="P3116" t="str">
        <f>_xlfn.XLOOKUP(Table4[[#This Row],[ProductID]],Products!A:A,Products!C:C, "Not Found")</f>
        <v>Fashion</v>
      </c>
      <c r="Q3116" t="str">
        <f>_xlfn.XLOOKUP(Table4[[#This Row],[ProductID]],Products!A:A,Products!D:D,"Not Found")</f>
        <v>Watches</v>
      </c>
      <c r="R3116">
        <f>_xlfn.XLOOKUP(Table4[[#This Row],[ProductID]],Products!A:A,Products!E:E,"Not Found")</f>
        <v>429.15</v>
      </c>
      <c r="S3116">
        <f>_xlfn.XLOOKUP(Table4[[#This Row],[ProductID]],Products!A:A,Products!F:F, "Not Found")</f>
        <v>258.72000000000003</v>
      </c>
      <c r="T3116" t="str">
        <f>_xlfn.XLOOKUP(Table4[[#This Row],[CustomerID]],Customers!A:A,Customers!D:D, "Not Found")</f>
        <v>M</v>
      </c>
      <c r="U3116" s="6">
        <f>_xlfn.XLOOKUP(Table4[[#This Row],[CustomerID]],Customers!A:A,Customers!E:E, "Not Found")</f>
        <v>31688</v>
      </c>
      <c r="V3116">
        <f ca="1">DATEDIF(Table4[[#This Row],[CustomerBirthday]], TODAY(), "Y")</f>
        <v>39</v>
      </c>
      <c r="W3116" t="str" cm="1">
        <f t="array" aca="1" ref="W3116" ca="1">_xlfn.IFS(Table4[[#This Row],[Age]]&lt;25, "Under 25",Table4[[#This Row],[Age]]=34, "25-34", Table4[[#This Row],[Age]]&lt;=49, "35-49", Table4[[#This Row],[Age]]&lt;=64, "50-64", Table4[[#This Row],[Age]]&gt;=65, "65+")</f>
        <v>35-49</v>
      </c>
      <c r="X3116" t="str">
        <f>_xlfn.XLOOKUP(Table4[[#This Row],[StoreID]],Stores!A:A,Stores!B:B, "Not found")</f>
        <v>MegaMart Brianahaven</v>
      </c>
      <c r="Y3116" t="str">
        <f>_xlfn.XLOOKUP(Table4[[#This Row],[StoreID]],Stores!A:A,Stores!C:C, "Not Found")</f>
        <v>Brianahaven</v>
      </c>
      <c r="Z3116" t="str">
        <f>_xlfn.XLOOKUP(Table4[[#This Row],[StoreID]],Stores!A:A,Stores!D:D, "Not Found")</f>
        <v>North</v>
      </c>
    </row>
    <row r="3117" spans="1:26">
      <c r="A3117" t="s">
        <v>3983</v>
      </c>
      <c r="B3117" s="1">
        <v>45491</v>
      </c>
      <c r="C3117" t="s">
        <v>560</v>
      </c>
      <c r="D3117" t="s">
        <v>802</v>
      </c>
      <c r="E3117" t="s">
        <v>835</v>
      </c>
      <c r="F3117">
        <v>3</v>
      </c>
      <c r="G3117">
        <v>0.05</v>
      </c>
      <c r="H3117" t="s">
        <v>875</v>
      </c>
      <c r="I3117" s="4">
        <f>Table4[[#This Row],[Quantity]]*Table4[[#This Row],[UnitPrice]]</f>
        <v>1100.79</v>
      </c>
      <c r="J3117" s="4">
        <f>Table4[[#This Row],[Gross Revenue]]*(1-Table4[[#This Row],[Discount]])</f>
        <v>1045.7504999999999</v>
      </c>
      <c r="K3117" s="4">
        <f>Table4[[#This Row],[Quantity]]*Table4[[#This Row],[CostPrice]]</f>
        <v>855.69</v>
      </c>
      <c r="L3117" s="4">
        <f>Table4[[#This Row],[Net Revenue]]-Table4[[#This Row],[Total Cost]]</f>
        <v>190.06049999999982</v>
      </c>
      <c r="M3117" t="str">
        <f>_xlfn.XLOOKUP(Table4[[#This Row],[ProductID]], Products!A:A,Products!B:B, "Not Found")</f>
        <v>Stage Footwear</v>
      </c>
      <c r="N3117" t="str">
        <f>TEXT(Table4[[#This Row],[Date]], "mmm")</f>
        <v>Jul</v>
      </c>
      <c r="O3117" t="str">
        <f>TEXT(Table4[[#This Row],[Date]], "yyyy")</f>
        <v>2024</v>
      </c>
      <c r="P3117" t="str">
        <f>_xlfn.XLOOKUP(Table4[[#This Row],[ProductID]],Products!A:A,Products!C:C, "Not Found")</f>
        <v>Fashion</v>
      </c>
      <c r="Q3117" t="str">
        <f>_xlfn.XLOOKUP(Table4[[#This Row],[ProductID]],Products!A:A,Products!D:D,"Not Found")</f>
        <v>Footwear</v>
      </c>
      <c r="R3117">
        <f>_xlfn.XLOOKUP(Table4[[#This Row],[ProductID]],Products!A:A,Products!E:E,"Not Found")</f>
        <v>366.93</v>
      </c>
      <c r="S3117">
        <f>_xlfn.XLOOKUP(Table4[[#This Row],[ProductID]],Products!A:A,Products!F:F, "Not Found")</f>
        <v>285.23</v>
      </c>
      <c r="T3117" t="str">
        <f>_xlfn.XLOOKUP(Table4[[#This Row],[CustomerID]],Customers!A:A,Customers!D:D, "Not Found")</f>
        <v>M</v>
      </c>
      <c r="U3117" s="6">
        <f>_xlfn.XLOOKUP(Table4[[#This Row],[CustomerID]],Customers!A:A,Customers!E:E, "Not Found")</f>
        <v>20787</v>
      </c>
      <c r="V3117">
        <f ca="1">DATEDIF(Table4[[#This Row],[CustomerBirthday]], TODAY(), "Y")</f>
        <v>69</v>
      </c>
      <c r="W3117" t="str" cm="1">
        <f t="array" aca="1" ref="W3117" ca="1">_xlfn.IFS(Table4[[#This Row],[Age]]&lt;25, "Under 25",Table4[[#This Row],[Age]]=34, "25-34", Table4[[#This Row],[Age]]&lt;=49, "35-49", Table4[[#This Row],[Age]]&lt;=64, "50-64", Table4[[#This Row],[Age]]&gt;=65, "65+")</f>
        <v>65+</v>
      </c>
      <c r="X3117" t="str">
        <f>_xlfn.XLOOKUP(Table4[[#This Row],[StoreID]],Stores!A:A,Stores!B:B, "Not found")</f>
        <v>MegaMart Peckmouth</v>
      </c>
      <c r="Y3117" t="str">
        <f>_xlfn.XLOOKUP(Table4[[#This Row],[StoreID]],Stores!A:A,Stores!C:C, "Not Found")</f>
        <v>Peckmouth</v>
      </c>
      <c r="Z3117" t="str">
        <f>_xlfn.XLOOKUP(Table4[[#This Row],[StoreID]],Stores!A:A,Stores!D:D, "Not Found")</f>
        <v>East</v>
      </c>
    </row>
    <row r="3118" spans="1:26">
      <c r="A3118" t="s">
        <v>3984</v>
      </c>
      <c r="B3118" s="1">
        <v>45589</v>
      </c>
      <c r="C3118" t="s">
        <v>554</v>
      </c>
      <c r="D3118" t="s">
        <v>794</v>
      </c>
      <c r="E3118" t="s">
        <v>842</v>
      </c>
      <c r="F3118">
        <v>2</v>
      </c>
      <c r="G3118">
        <v>0.15</v>
      </c>
      <c r="H3118" t="s">
        <v>871</v>
      </c>
      <c r="I3118" s="4">
        <f>Table4[[#This Row],[Quantity]]*Table4[[#This Row],[UnitPrice]]</f>
        <v>856.1</v>
      </c>
      <c r="J3118" s="4">
        <f>Table4[[#This Row],[Gross Revenue]]*(1-Table4[[#This Row],[Discount]])</f>
        <v>727.68499999999995</v>
      </c>
      <c r="K3118" s="4">
        <f>Table4[[#This Row],[Quantity]]*Table4[[#This Row],[CostPrice]]</f>
        <v>492.14</v>
      </c>
      <c r="L3118" s="4">
        <f>Table4[[#This Row],[Net Revenue]]-Table4[[#This Row],[Total Cost]]</f>
        <v>235.54499999999996</v>
      </c>
      <c r="M3118" t="str">
        <f>_xlfn.XLOOKUP(Table4[[#This Row],[ProductID]], Products!A:A,Products!B:B, "Not Found")</f>
        <v>Everything Laptop</v>
      </c>
      <c r="N3118" t="str">
        <f>TEXT(Table4[[#This Row],[Date]], "mmm")</f>
        <v>Oct</v>
      </c>
      <c r="O3118" t="str">
        <f>TEXT(Table4[[#This Row],[Date]], "yyyy")</f>
        <v>2024</v>
      </c>
      <c r="P3118" t="str">
        <f>_xlfn.XLOOKUP(Table4[[#This Row],[ProductID]],Products!A:A,Products!C:C, "Not Found")</f>
        <v>Electronics</v>
      </c>
      <c r="Q3118" t="str">
        <f>_xlfn.XLOOKUP(Table4[[#This Row],[ProductID]],Products!A:A,Products!D:D,"Not Found")</f>
        <v>Laptop</v>
      </c>
      <c r="R3118">
        <f>_xlfn.XLOOKUP(Table4[[#This Row],[ProductID]],Products!A:A,Products!E:E,"Not Found")</f>
        <v>428.05</v>
      </c>
      <c r="S3118">
        <f>_xlfn.XLOOKUP(Table4[[#This Row],[ProductID]],Products!A:A,Products!F:F, "Not Found")</f>
        <v>246.07</v>
      </c>
      <c r="T3118" t="str">
        <f>_xlfn.XLOOKUP(Table4[[#This Row],[CustomerID]],Customers!A:A,Customers!D:D, "Not Found")</f>
        <v>M</v>
      </c>
      <c r="U3118" s="6">
        <f>_xlfn.XLOOKUP(Table4[[#This Row],[CustomerID]],Customers!A:A,Customers!E:E, "Not Found")</f>
        <v>26178</v>
      </c>
      <c r="V3118">
        <f ca="1">DATEDIF(Table4[[#This Row],[CustomerBirthday]], TODAY(), "Y")</f>
        <v>54</v>
      </c>
      <c r="W3118" t="str" cm="1">
        <f t="array" aca="1" ref="W3118" ca="1">_xlfn.IFS(Table4[[#This Row],[Age]]&lt;25, "Under 25",Table4[[#This Row],[Age]]=34, "25-34", Table4[[#This Row],[Age]]&lt;=49, "35-49", Table4[[#This Row],[Age]]&lt;=64, "50-64", Table4[[#This Row],[Age]]&gt;=65, "65+")</f>
        <v>50-64</v>
      </c>
      <c r="X3118" t="str">
        <f>_xlfn.XLOOKUP(Table4[[#This Row],[StoreID]],Stores!A:A,Stores!B:B, "Not found")</f>
        <v>MegaMart Brianahaven</v>
      </c>
      <c r="Y3118" t="str">
        <f>_xlfn.XLOOKUP(Table4[[#This Row],[StoreID]],Stores!A:A,Stores!C:C, "Not Found")</f>
        <v>Brianahaven</v>
      </c>
      <c r="Z3118" t="str">
        <f>_xlfn.XLOOKUP(Table4[[#This Row],[StoreID]],Stores!A:A,Stores!D:D, "Not Found")</f>
        <v>North</v>
      </c>
    </row>
    <row r="3119" spans="1:26">
      <c r="A3119" t="s">
        <v>3985</v>
      </c>
      <c r="B3119" s="1">
        <v>45421</v>
      </c>
      <c r="C3119" t="s">
        <v>217</v>
      </c>
      <c r="D3119" t="s">
        <v>784</v>
      </c>
      <c r="E3119" t="s">
        <v>839</v>
      </c>
      <c r="F3119">
        <v>3</v>
      </c>
      <c r="G3119">
        <v>0.15</v>
      </c>
      <c r="H3119" t="s">
        <v>865</v>
      </c>
      <c r="I3119" s="4">
        <f>Table4[[#This Row],[Quantity]]*Table4[[#This Row],[UnitPrice]]</f>
        <v>4455.1499999999996</v>
      </c>
      <c r="J3119" s="4">
        <f>Table4[[#This Row],[Gross Revenue]]*(1-Table4[[#This Row],[Discount]])</f>
        <v>3786.8774999999996</v>
      </c>
      <c r="K3119" s="4">
        <f>Table4[[#This Row],[Quantity]]*Table4[[#This Row],[CostPrice]]</f>
        <v>2964.93</v>
      </c>
      <c r="L3119" s="4">
        <f>Table4[[#This Row],[Net Revenue]]-Table4[[#This Row],[Total Cost]]</f>
        <v>821.94749999999976</v>
      </c>
      <c r="M3119" t="str">
        <f>_xlfn.XLOOKUP(Table4[[#This Row],[ProductID]], Products!A:A,Products!B:B, "Not Found")</f>
        <v>Road Clothing</v>
      </c>
      <c r="N3119" t="str">
        <f>TEXT(Table4[[#This Row],[Date]], "mmm")</f>
        <v>May</v>
      </c>
      <c r="O3119" t="str">
        <f>TEXT(Table4[[#This Row],[Date]], "yyyy")</f>
        <v>2024</v>
      </c>
      <c r="P3119" t="str">
        <f>_xlfn.XLOOKUP(Table4[[#This Row],[ProductID]],Products!A:A,Products!C:C, "Not Found")</f>
        <v>Fashion</v>
      </c>
      <c r="Q3119" t="str">
        <f>_xlfn.XLOOKUP(Table4[[#This Row],[ProductID]],Products!A:A,Products!D:D,"Not Found")</f>
        <v>Clothing</v>
      </c>
      <c r="R3119">
        <f>_xlfn.XLOOKUP(Table4[[#This Row],[ProductID]],Products!A:A,Products!E:E,"Not Found")</f>
        <v>1485.05</v>
      </c>
      <c r="S3119">
        <f>_xlfn.XLOOKUP(Table4[[#This Row],[ProductID]],Products!A:A,Products!F:F, "Not Found")</f>
        <v>988.31</v>
      </c>
      <c r="T3119" t="str">
        <f>_xlfn.XLOOKUP(Table4[[#This Row],[CustomerID]],Customers!A:A,Customers!D:D, "Not Found")</f>
        <v>F</v>
      </c>
      <c r="U3119" s="6">
        <f>_xlfn.XLOOKUP(Table4[[#This Row],[CustomerID]],Customers!A:A,Customers!E:E, "Not Found")</f>
        <v>38253</v>
      </c>
      <c r="V3119">
        <f ca="1">DATEDIF(Table4[[#This Row],[CustomerBirthday]], TODAY(), "Y")</f>
        <v>21</v>
      </c>
      <c r="W3119" t="str" cm="1">
        <f t="array" aca="1" ref="W3119" ca="1">_xlfn.IFS(Table4[[#This Row],[Age]]&lt;25, "Under 25",Table4[[#This Row],[Age]]=34, "25-34", Table4[[#This Row],[Age]]&lt;=49, "35-49", Table4[[#This Row],[Age]]&lt;=64, "50-64", Table4[[#This Row],[Age]]&gt;=65, "65+")</f>
        <v>Under 25</v>
      </c>
      <c r="X3119" t="str">
        <f>_xlfn.XLOOKUP(Table4[[#This Row],[StoreID]],Stores!A:A,Stores!B:B, "Not found")</f>
        <v>MegaMart New Michele</v>
      </c>
      <c r="Y3119" t="str">
        <f>_xlfn.XLOOKUP(Table4[[#This Row],[StoreID]],Stores!A:A,Stores!C:C, "Not Found")</f>
        <v>New Michele</v>
      </c>
      <c r="Z3119" t="str">
        <f>_xlfn.XLOOKUP(Table4[[#This Row],[StoreID]],Stores!A:A,Stores!D:D, "Not Found")</f>
        <v>West</v>
      </c>
    </row>
    <row r="3120" spans="1:26">
      <c r="A3120" t="s">
        <v>3986</v>
      </c>
      <c r="B3120" s="1">
        <v>45488</v>
      </c>
      <c r="C3120" t="s">
        <v>243</v>
      </c>
      <c r="D3120" t="s">
        <v>794</v>
      </c>
      <c r="E3120" t="s">
        <v>839</v>
      </c>
      <c r="F3120">
        <v>2</v>
      </c>
      <c r="G3120">
        <v>0.15</v>
      </c>
      <c r="H3120" t="s">
        <v>868</v>
      </c>
      <c r="I3120" s="4">
        <f>Table4[[#This Row],[Quantity]]*Table4[[#This Row],[UnitPrice]]</f>
        <v>856.1</v>
      </c>
      <c r="J3120" s="4">
        <f>Table4[[#This Row],[Gross Revenue]]*(1-Table4[[#This Row],[Discount]])</f>
        <v>727.68499999999995</v>
      </c>
      <c r="K3120" s="4">
        <f>Table4[[#This Row],[Quantity]]*Table4[[#This Row],[CostPrice]]</f>
        <v>492.14</v>
      </c>
      <c r="L3120" s="4">
        <f>Table4[[#This Row],[Net Revenue]]-Table4[[#This Row],[Total Cost]]</f>
        <v>235.54499999999996</v>
      </c>
      <c r="M3120" t="str">
        <f>_xlfn.XLOOKUP(Table4[[#This Row],[ProductID]], Products!A:A,Products!B:B, "Not Found")</f>
        <v>Everything Laptop</v>
      </c>
      <c r="N3120" t="str">
        <f>TEXT(Table4[[#This Row],[Date]], "mmm")</f>
        <v>Jul</v>
      </c>
      <c r="O3120" t="str">
        <f>TEXT(Table4[[#This Row],[Date]], "yyyy")</f>
        <v>2024</v>
      </c>
      <c r="P3120" t="str">
        <f>_xlfn.XLOOKUP(Table4[[#This Row],[ProductID]],Products!A:A,Products!C:C, "Not Found")</f>
        <v>Electronics</v>
      </c>
      <c r="Q3120" t="str">
        <f>_xlfn.XLOOKUP(Table4[[#This Row],[ProductID]],Products!A:A,Products!D:D,"Not Found")</f>
        <v>Laptop</v>
      </c>
      <c r="R3120">
        <f>_xlfn.XLOOKUP(Table4[[#This Row],[ProductID]],Products!A:A,Products!E:E,"Not Found")</f>
        <v>428.05</v>
      </c>
      <c r="S3120">
        <f>_xlfn.XLOOKUP(Table4[[#This Row],[ProductID]],Products!A:A,Products!F:F, "Not Found")</f>
        <v>246.07</v>
      </c>
      <c r="T3120" t="str">
        <f>_xlfn.XLOOKUP(Table4[[#This Row],[CustomerID]],Customers!A:A,Customers!D:D, "Not Found")</f>
        <v>F</v>
      </c>
      <c r="U3120" s="6">
        <f>_xlfn.XLOOKUP(Table4[[#This Row],[CustomerID]],Customers!A:A,Customers!E:E, "Not Found")</f>
        <v>26908</v>
      </c>
      <c r="V3120">
        <f ca="1">DATEDIF(Table4[[#This Row],[CustomerBirthday]], TODAY(), "Y")</f>
        <v>52</v>
      </c>
      <c r="W3120" t="str" cm="1">
        <f t="array" aca="1" ref="W3120" ca="1">_xlfn.IFS(Table4[[#This Row],[Age]]&lt;25, "Under 25",Table4[[#This Row],[Age]]=34, "25-34", Table4[[#This Row],[Age]]&lt;=49, "35-49", Table4[[#This Row],[Age]]&lt;=64, "50-64", Table4[[#This Row],[Age]]&gt;=65, "65+")</f>
        <v>50-64</v>
      </c>
      <c r="X3120" t="str">
        <f>_xlfn.XLOOKUP(Table4[[#This Row],[StoreID]],Stores!A:A,Stores!B:B, "Not found")</f>
        <v>MegaMart New Michele</v>
      </c>
      <c r="Y3120" t="str">
        <f>_xlfn.XLOOKUP(Table4[[#This Row],[StoreID]],Stores!A:A,Stores!C:C, "Not Found")</f>
        <v>New Michele</v>
      </c>
      <c r="Z3120" t="str">
        <f>_xlfn.XLOOKUP(Table4[[#This Row],[StoreID]],Stores!A:A,Stores!D:D, "Not Found")</f>
        <v>West</v>
      </c>
    </row>
    <row r="3121" spans="1:26">
      <c r="A3121" t="s">
        <v>3987</v>
      </c>
      <c r="B3121" s="1">
        <v>45320</v>
      </c>
      <c r="C3121" t="s">
        <v>32</v>
      </c>
      <c r="D3121" t="s">
        <v>718</v>
      </c>
      <c r="E3121" t="s">
        <v>846</v>
      </c>
      <c r="F3121">
        <v>2</v>
      </c>
      <c r="G3121">
        <v>0</v>
      </c>
      <c r="H3121" t="s">
        <v>868</v>
      </c>
      <c r="I3121" s="4">
        <f>Table4[[#This Row],[Quantity]]*Table4[[#This Row],[UnitPrice]]</f>
        <v>675.26</v>
      </c>
      <c r="J3121" s="4">
        <f>Table4[[#This Row],[Gross Revenue]]*(1-Table4[[#This Row],[Discount]])</f>
        <v>675.26</v>
      </c>
      <c r="K3121" s="4">
        <f>Table4[[#This Row],[Quantity]]*Table4[[#This Row],[CostPrice]]</f>
        <v>338.06</v>
      </c>
      <c r="L3121" s="4">
        <f>Table4[[#This Row],[Net Revenue]]-Table4[[#This Row],[Total Cost]]</f>
        <v>337.2</v>
      </c>
      <c r="M3121" t="str">
        <f>_xlfn.XLOOKUP(Table4[[#This Row],[ProductID]], Products!A:A,Products!B:B, "Not Found")</f>
        <v>Here Footwear</v>
      </c>
      <c r="N3121" t="str">
        <f>TEXT(Table4[[#This Row],[Date]], "mmm")</f>
        <v>Jan</v>
      </c>
      <c r="O3121" t="str">
        <f>TEXT(Table4[[#This Row],[Date]], "yyyy")</f>
        <v>2024</v>
      </c>
      <c r="P3121" t="str">
        <f>_xlfn.XLOOKUP(Table4[[#This Row],[ProductID]],Products!A:A,Products!C:C, "Not Found")</f>
        <v>Fashion</v>
      </c>
      <c r="Q3121" t="str">
        <f>_xlfn.XLOOKUP(Table4[[#This Row],[ProductID]],Products!A:A,Products!D:D,"Not Found")</f>
        <v>Footwear</v>
      </c>
      <c r="R3121">
        <f>_xlfn.XLOOKUP(Table4[[#This Row],[ProductID]],Products!A:A,Products!E:E,"Not Found")</f>
        <v>337.63</v>
      </c>
      <c r="S3121">
        <f>_xlfn.XLOOKUP(Table4[[#This Row],[ProductID]],Products!A:A,Products!F:F, "Not Found")</f>
        <v>169.03</v>
      </c>
      <c r="T3121" t="str">
        <f>_xlfn.XLOOKUP(Table4[[#This Row],[CustomerID]],Customers!A:A,Customers!D:D, "Not Found")</f>
        <v>M</v>
      </c>
      <c r="U3121" s="6">
        <f>_xlfn.XLOOKUP(Table4[[#This Row],[CustomerID]],Customers!A:A,Customers!E:E, "Not Found")</f>
        <v>31058</v>
      </c>
      <c r="V3121">
        <f ca="1">DATEDIF(Table4[[#This Row],[CustomerBirthday]], TODAY(), "Y")</f>
        <v>41</v>
      </c>
      <c r="W3121" t="str" cm="1">
        <f t="array" aca="1" ref="W3121" ca="1">_xlfn.IFS(Table4[[#This Row],[Age]]&lt;25, "Under 25",Table4[[#This Row],[Age]]=34, "25-34", Table4[[#This Row],[Age]]&lt;=49, "35-49", Table4[[#This Row],[Age]]&lt;=64, "50-64", Table4[[#This Row],[Age]]&gt;=65, "65+")</f>
        <v>35-49</v>
      </c>
      <c r="X3121" t="str">
        <f>_xlfn.XLOOKUP(Table4[[#This Row],[StoreID]],Stores!A:A,Stores!B:B, "Not found")</f>
        <v>MegaMart Johnmouth</v>
      </c>
      <c r="Y3121" t="str">
        <f>_xlfn.XLOOKUP(Table4[[#This Row],[StoreID]],Stores!A:A,Stores!C:C, "Not Found")</f>
        <v>Johnmouth</v>
      </c>
      <c r="Z3121" t="str">
        <f>_xlfn.XLOOKUP(Table4[[#This Row],[StoreID]],Stores!A:A,Stores!D:D, "Not Found")</f>
        <v>East</v>
      </c>
    </row>
    <row r="3122" spans="1:26">
      <c r="A3122" t="s">
        <v>3988</v>
      </c>
      <c r="B3122" s="1">
        <v>45711</v>
      </c>
      <c r="C3122" t="s">
        <v>647</v>
      </c>
      <c r="D3122" t="s">
        <v>778</v>
      </c>
      <c r="E3122" t="s">
        <v>831</v>
      </c>
      <c r="F3122">
        <v>4</v>
      </c>
      <c r="G3122">
        <v>0.1</v>
      </c>
      <c r="H3122" t="s">
        <v>865</v>
      </c>
      <c r="I3122" s="4">
        <f>Table4[[#This Row],[Quantity]]*Table4[[#This Row],[UnitPrice]]</f>
        <v>4063.04</v>
      </c>
      <c r="J3122" s="4">
        <f>Table4[[#This Row],[Gross Revenue]]*(1-Table4[[#This Row],[Discount]])</f>
        <v>3656.7359999999999</v>
      </c>
      <c r="K3122" s="4">
        <f>Table4[[#This Row],[Quantity]]*Table4[[#This Row],[CostPrice]]</f>
        <v>2337.6</v>
      </c>
      <c r="L3122" s="4">
        <f>Table4[[#This Row],[Net Revenue]]-Table4[[#This Row],[Total Cost]]</f>
        <v>1319.136</v>
      </c>
      <c r="M3122" t="str">
        <f>_xlfn.XLOOKUP(Table4[[#This Row],[ProductID]], Products!A:A,Products!B:B, "Not Found")</f>
        <v>Behavior Dairy</v>
      </c>
      <c r="N3122" t="str">
        <f>TEXT(Table4[[#This Row],[Date]], "mmm")</f>
        <v>Feb</v>
      </c>
      <c r="O3122" t="str">
        <f>TEXT(Table4[[#This Row],[Date]], "yyyy")</f>
        <v>2025</v>
      </c>
      <c r="P3122" t="str">
        <f>_xlfn.XLOOKUP(Table4[[#This Row],[ProductID]],Products!A:A,Products!C:C, "Not Found")</f>
        <v>Groceries</v>
      </c>
      <c r="Q3122" t="str">
        <f>_xlfn.XLOOKUP(Table4[[#This Row],[ProductID]],Products!A:A,Products!D:D,"Not Found")</f>
        <v>Dairy</v>
      </c>
      <c r="R3122">
        <f>_xlfn.XLOOKUP(Table4[[#This Row],[ProductID]],Products!A:A,Products!E:E,"Not Found")</f>
        <v>1015.76</v>
      </c>
      <c r="S3122">
        <f>_xlfn.XLOOKUP(Table4[[#This Row],[ProductID]],Products!A:A,Products!F:F, "Not Found")</f>
        <v>584.4</v>
      </c>
      <c r="T3122" t="str">
        <f>_xlfn.XLOOKUP(Table4[[#This Row],[CustomerID]],Customers!A:A,Customers!D:D, "Not Found")</f>
        <v>M</v>
      </c>
      <c r="U3122" s="6">
        <f>_xlfn.XLOOKUP(Table4[[#This Row],[CustomerID]],Customers!A:A,Customers!E:E, "Not Found")</f>
        <v>33196</v>
      </c>
      <c r="V3122">
        <f ca="1">DATEDIF(Table4[[#This Row],[CustomerBirthday]], TODAY(), "Y")</f>
        <v>35</v>
      </c>
      <c r="W3122" t="str" cm="1">
        <f t="array" aca="1" ref="W3122" ca="1">_xlfn.IFS(Table4[[#This Row],[Age]]&lt;25, "Under 25",Table4[[#This Row],[Age]]=34, "25-34", Table4[[#This Row],[Age]]&lt;=49, "35-49", Table4[[#This Row],[Age]]&lt;=64, "50-64", Table4[[#This Row],[Age]]&gt;=65, "65+")</f>
        <v>35-49</v>
      </c>
      <c r="X3122" t="str">
        <f>_xlfn.XLOOKUP(Table4[[#This Row],[StoreID]],Stores!A:A,Stores!B:B, "Not found")</f>
        <v>MegaMart Jimenezborough</v>
      </c>
      <c r="Y3122" t="str">
        <f>_xlfn.XLOOKUP(Table4[[#This Row],[StoreID]],Stores!A:A,Stores!C:C, "Not Found")</f>
        <v>Jimenezborough</v>
      </c>
      <c r="Z3122" t="str">
        <f>_xlfn.XLOOKUP(Table4[[#This Row],[StoreID]],Stores!A:A,Stores!D:D, "Not Found")</f>
        <v>South</v>
      </c>
    </row>
    <row r="3123" spans="1:26">
      <c r="A3123" t="s">
        <v>3989</v>
      </c>
      <c r="B3123" s="1">
        <v>45278</v>
      </c>
      <c r="C3123" t="s">
        <v>368</v>
      </c>
      <c r="D3123" t="s">
        <v>822</v>
      </c>
      <c r="E3123" t="s">
        <v>831</v>
      </c>
      <c r="F3123">
        <v>4</v>
      </c>
      <c r="G3123">
        <v>0.15</v>
      </c>
      <c r="H3123" t="s">
        <v>868</v>
      </c>
      <c r="I3123" s="4">
        <f>Table4[[#This Row],[Quantity]]*Table4[[#This Row],[UnitPrice]]</f>
        <v>4865.4399999999996</v>
      </c>
      <c r="J3123" s="4">
        <f>Table4[[#This Row],[Gross Revenue]]*(1-Table4[[#This Row],[Discount]])</f>
        <v>4135.6239999999998</v>
      </c>
      <c r="K3123" s="4">
        <f>Table4[[#This Row],[Quantity]]*Table4[[#This Row],[CostPrice]]</f>
        <v>3179.2</v>
      </c>
      <c r="L3123" s="4">
        <f>Table4[[#This Row],[Net Revenue]]-Table4[[#This Row],[Total Cost]]</f>
        <v>956.42399999999998</v>
      </c>
      <c r="M3123" t="str">
        <f>_xlfn.XLOOKUP(Table4[[#This Row],[ProductID]], Products!A:A,Products!B:B, "Not Found")</f>
        <v>Nor Bags</v>
      </c>
      <c r="N3123" t="str">
        <f>TEXT(Table4[[#This Row],[Date]], "mmm")</f>
        <v>Dec</v>
      </c>
      <c r="O3123" t="str">
        <f>TEXT(Table4[[#This Row],[Date]], "yyyy")</f>
        <v>2023</v>
      </c>
      <c r="P3123" t="str">
        <f>_xlfn.XLOOKUP(Table4[[#This Row],[ProductID]],Products!A:A,Products!C:C, "Not Found")</f>
        <v>Fashion</v>
      </c>
      <c r="Q3123" t="str">
        <f>_xlfn.XLOOKUP(Table4[[#This Row],[ProductID]],Products!A:A,Products!D:D,"Not Found")</f>
        <v>Bags</v>
      </c>
      <c r="R3123">
        <f>_xlfn.XLOOKUP(Table4[[#This Row],[ProductID]],Products!A:A,Products!E:E,"Not Found")</f>
        <v>1216.3599999999999</v>
      </c>
      <c r="S3123">
        <f>_xlfn.XLOOKUP(Table4[[#This Row],[ProductID]],Products!A:A,Products!F:F, "Not Found")</f>
        <v>794.8</v>
      </c>
      <c r="T3123" t="str">
        <f>_xlfn.XLOOKUP(Table4[[#This Row],[CustomerID]],Customers!A:A,Customers!D:D, "Not Found")</f>
        <v>F</v>
      </c>
      <c r="U3123" s="6">
        <f>_xlfn.XLOOKUP(Table4[[#This Row],[CustomerID]],Customers!A:A,Customers!E:E, "Not Found")</f>
        <v>38361</v>
      </c>
      <c r="V3123">
        <f ca="1">DATEDIF(Table4[[#This Row],[CustomerBirthday]], TODAY(), "Y")</f>
        <v>21</v>
      </c>
      <c r="W3123" t="str" cm="1">
        <f t="array" aca="1" ref="W3123" ca="1">_xlfn.IFS(Table4[[#This Row],[Age]]&lt;25, "Under 25",Table4[[#This Row],[Age]]=34, "25-34", Table4[[#This Row],[Age]]&lt;=49, "35-49", Table4[[#This Row],[Age]]&lt;=64, "50-64", Table4[[#This Row],[Age]]&gt;=65, "65+")</f>
        <v>Under 25</v>
      </c>
      <c r="X3123" t="str">
        <f>_xlfn.XLOOKUP(Table4[[#This Row],[StoreID]],Stores!A:A,Stores!B:B, "Not found")</f>
        <v>MegaMart Jimenezborough</v>
      </c>
      <c r="Y3123" t="str">
        <f>_xlfn.XLOOKUP(Table4[[#This Row],[StoreID]],Stores!A:A,Stores!C:C, "Not Found")</f>
        <v>Jimenezborough</v>
      </c>
      <c r="Z3123" t="str">
        <f>_xlfn.XLOOKUP(Table4[[#This Row],[StoreID]],Stores!A:A,Stores!D:D, "Not Found")</f>
        <v>South</v>
      </c>
    </row>
    <row r="3124" spans="1:26">
      <c r="A3124" t="s">
        <v>3990</v>
      </c>
      <c r="B3124" s="1">
        <v>45362</v>
      </c>
      <c r="C3124" t="s">
        <v>407</v>
      </c>
      <c r="D3124" t="s">
        <v>722</v>
      </c>
      <c r="E3124" t="s">
        <v>831</v>
      </c>
      <c r="F3124">
        <v>4</v>
      </c>
      <c r="G3124">
        <v>0.1</v>
      </c>
      <c r="H3124" t="s">
        <v>865</v>
      </c>
      <c r="I3124" s="4">
        <f>Table4[[#This Row],[Quantity]]*Table4[[#This Row],[UnitPrice]]</f>
        <v>7415.08</v>
      </c>
      <c r="J3124" s="4">
        <f>Table4[[#This Row],[Gross Revenue]]*(1-Table4[[#This Row],[Discount]])</f>
        <v>6673.5720000000001</v>
      </c>
      <c r="K3124" s="4">
        <f>Table4[[#This Row],[Quantity]]*Table4[[#This Row],[CostPrice]]</f>
        <v>5454.08</v>
      </c>
      <c r="L3124" s="4">
        <f>Table4[[#This Row],[Net Revenue]]-Table4[[#This Row],[Total Cost]]</f>
        <v>1219.4920000000002</v>
      </c>
      <c r="M3124" t="str">
        <f>_xlfn.XLOOKUP(Table4[[#This Row],[ProductID]], Products!A:A,Products!B:B, "Not Found")</f>
        <v>Four Accessories</v>
      </c>
      <c r="N3124" t="str">
        <f>TEXT(Table4[[#This Row],[Date]], "mmm")</f>
        <v>Mar</v>
      </c>
      <c r="O3124" t="str">
        <f>TEXT(Table4[[#This Row],[Date]], "yyyy")</f>
        <v>2024</v>
      </c>
      <c r="P3124" t="str">
        <f>_xlfn.XLOOKUP(Table4[[#This Row],[ProductID]],Products!A:A,Products!C:C, "Not Found")</f>
        <v>Fashion</v>
      </c>
      <c r="Q3124" t="str">
        <f>_xlfn.XLOOKUP(Table4[[#This Row],[ProductID]],Products!A:A,Products!D:D,"Not Found")</f>
        <v>Accessories</v>
      </c>
      <c r="R3124">
        <f>_xlfn.XLOOKUP(Table4[[#This Row],[ProductID]],Products!A:A,Products!E:E,"Not Found")</f>
        <v>1853.77</v>
      </c>
      <c r="S3124">
        <f>_xlfn.XLOOKUP(Table4[[#This Row],[ProductID]],Products!A:A,Products!F:F, "Not Found")</f>
        <v>1363.52</v>
      </c>
      <c r="T3124" t="str">
        <f>_xlfn.XLOOKUP(Table4[[#This Row],[CustomerID]],Customers!A:A,Customers!D:D, "Not Found")</f>
        <v>F</v>
      </c>
      <c r="U3124" s="6">
        <f>_xlfn.XLOOKUP(Table4[[#This Row],[CustomerID]],Customers!A:A,Customers!E:E, "Not Found")</f>
        <v>38779</v>
      </c>
      <c r="V3124">
        <f ca="1">DATEDIF(Table4[[#This Row],[CustomerBirthday]], TODAY(), "Y")</f>
        <v>20</v>
      </c>
      <c r="W3124" t="str" cm="1">
        <f t="array" aca="1" ref="W3124" ca="1">_xlfn.IFS(Table4[[#This Row],[Age]]&lt;25, "Under 25",Table4[[#This Row],[Age]]=34, "25-34", Table4[[#This Row],[Age]]&lt;=49, "35-49", Table4[[#This Row],[Age]]&lt;=64, "50-64", Table4[[#This Row],[Age]]&gt;=65, "65+")</f>
        <v>Under 25</v>
      </c>
      <c r="X3124" t="str">
        <f>_xlfn.XLOOKUP(Table4[[#This Row],[StoreID]],Stores!A:A,Stores!B:B, "Not found")</f>
        <v>MegaMart Jimenezborough</v>
      </c>
      <c r="Y3124" t="str">
        <f>_xlfn.XLOOKUP(Table4[[#This Row],[StoreID]],Stores!A:A,Stores!C:C, "Not Found")</f>
        <v>Jimenezborough</v>
      </c>
      <c r="Z3124" t="str">
        <f>_xlfn.XLOOKUP(Table4[[#This Row],[StoreID]],Stores!A:A,Stores!D:D, "Not Found")</f>
        <v>South</v>
      </c>
    </row>
    <row r="3125" spans="1:26">
      <c r="A3125" t="s">
        <v>3991</v>
      </c>
      <c r="B3125" s="1">
        <v>45374</v>
      </c>
      <c r="C3125" t="s">
        <v>228</v>
      </c>
      <c r="D3125" t="s">
        <v>792</v>
      </c>
      <c r="E3125" t="s">
        <v>839</v>
      </c>
      <c r="F3125">
        <v>3</v>
      </c>
      <c r="G3125">
        <v>0.1</v>
      </c>
      <c r="H3125" t="s">
        <v>868</v>
      </c>
      <c r="I3125" s="4">
        <f>Table4[[#This Row],[Quantity]]*Table4[[#This Row],[UnitPrice]]</f>
        <v>5396.91</v>
      </c>
      <c r="J3125" s="4">
        <f>Table4[[#This Row],[Gross Revenue]]*(1-Table4[[#This Row],[Discount]])</f>
        <v>4857.2190000000001</v>
      </c>
      <c r="K3125" s="4">
        <f>Table4[[#This Row],[Quantity]]*Table4[[#This Row],[CostPrice]]</f>
        <v>3987.4500000000003</v>
      </c>
      <c r="L3125" s="4">
        <f>Table4[[#This Row],[Net Revenue]]-Table4[[#This Row],[Total Cost]]</f>
        <v>869.76899999999978</v>
      </c>
      <c r="M3125" t="str">
        <f>_xlfn.XLOOKUP(Table4[[#This Row],[ProductID]], Products!A:A,Products!B:B, "Not Found")</f>
        <v>Beat Accessories</v>
      </c>
      <c r="N3125" t="str">
        <f>TEXT(Table4[[#This Row],[Date]], "mmm")</f>
        <v>Mar</v>
      </c>
      <c r="O3125" t="str">
        <f>TEXT(Table4[[#This Row],[Date]], "yyyy")</f>
        <v>2024</v>
      </c>
      <c r="P3125" t="str">
        <f>_xlfn.XLOOKUP(Table4[[#This Row],[ProductID]],Products!A:A,Products!C:C, "Not Found")</f>
        <v>Fashion</v>
      </c>
      <c r="Q3125" t="str">
        <f>_xlfn.XLOOKUP(Table4[[#This Row],[ProductID]],Products!A:A,Products!D:D,"Not Found")</f>
        <v>Accessories</v>
      </c>
      <c r="R3125">
        <f>_xlfn.XLOOKUP(Table4[[#This Row],[ProductID]],Products!A:A,Products!E:E,"Not Found")</f>
        <v>1798.97</v>
      </c>
      <c r="S3125">
        <f>_xlfn.XLOOKUP(Table4[[#This Row],[ProductID]],Products!A:A,Products!F:F, "Not Found")</f>
        <v>1329.15</v>
      </c>
      <c r="T3125" t="str">
        <f>_xlfn.XLOOKUP(Table4[[#This Row],[CustomerID]],Customers!A:A,Customers!D:D, "Not Found")</f>
        <v>F</v>
      </c>
      <c r="U3125" s="6">
        <f>_xlfn.XLOOKUP(Table4[[#This Row],[CustomerID]],Customers!A:A,Customers!E:E, "Not Found")</f>
        <v>23142</v>
      </c>
      <c r="V3125">
        <f ca="1">DATEDIF(Table4[[#This Row],[CustomerBirthday]], TODAY(), "Y")</f>
        <v>63</v>
      </c>
      <c r="W3125" t="str" cm="1">
        <f t="array" aca="1" ref="W3125" ca="1">_xlfn.IFS(Table4[[#This Row],[Age]]&lt;25, "Under 25",Table4[[#This Row],[Age]]=34, "25-34", Table4[[#This Row],[Age]]&lt;=49, "35-49", Table4[[#This Row],[Age]]&lt;=64, "50-64", Table4[[#This Row],[Age]]&gt;=65, "65+")</f>
        <v>50-64</v>
      </c>
      <c r="X3125" t="str">
        <f>_xlfn.XLOOKUP(Table4[[#This Row],[StoreID]],Stores!A:A,Stores!B:B, "Not found")</f>
        <v>MegaMart New Michele</v>
      </c>
      <c r="Y3125" t="str">
        <f>_xlfn.XLOOKUP(Table4[[#This Row],[StoreID]],Stores!A:A,Stores!C:C, "Not Found")</f>
        <v>New Michele</v>
      </c>
      <c r="Z3125" t="str">
        <f>_xlfn.XLOOKUP(Table4[[#This Row],[StoreID]],Stores!A:A,Stores!D:D, "Not Found")</f>
        <v>West</v>
      </c>
    </row>
    <row r="3126" spans="1:26">
      <c r="A3126" t="s">
        <v>3992</v>
      </c>
      <c r="B3126" s="1">
        <v>45456</v>
      </c>
      <c r="C3126" t="s">
        <v>159</v>
      </c>
      <c r="D3126" t="s">
        <v>788</v>
      </c>
      <c r="E3126" t="s">
        <v>835</v>
      </c>
      <c r="F3126">
        <v>2</v>
      </c>
      <c r="G3126">
        <v>0.05</v>
      </c>
      <c r="H3126" t="s">
        <v>875</v>
      </c>
      <c r="I3126" s="4">
        <f>Table4[[#This Row],[Quantity]]*Table4[[#This Row],[UnitPrice]]</f>
        <v>2191.44</v>
      </c>
      <c r="J3126" s="4">
        <f>Table4[[#This Row],[Gross Revenue]]*(1-Table4[[#This Row],[Discount]])</f>
        <v>2081.8679999999999</v>
      </c>
      <c r="K3126" s="4">
        <f>Table4[[#This Row],[Quantity]]*Table4[[#This Row],[CostPrice]]</f>
        <v>1644.4</v>
      </c>
      <c r="L3126" s="4">
        <f>Table4[[#This Row],[Net Revenue]]-Table4[[#This Row],[Total Cost]]</f>
        <v>437.46799999999985</v>
      </c>
      <c r="M3126" t="str">
        <f>_xlfn.XLOOKUP(Table4[[#This Row],[ProductID]], Products!A:A,Products!B:B, "Not Found")</f>
        <v>Foot Snacks</v>
      </c>
      <c r="N3126" t="str">
        <f>TEXT(Table4[[#This Row],[Date]], "mmm")</f>
        <v>Jun</v>
      </c>
      <c r="O3126" t="str">
        <f>TEXT(Table4[[#This Row],[Date]], "yyyy")</f>
        <v>2024</v>
      </c>
      <c r="P3126" t="str">
        <f>_xlfn.XLOOKUP(Table4[[#This Row],[ProductID]],Products!A:A,Products!C:C, "Not Found")</f>
        <v>Groceries</v>
      </c>
      <c r="Q3126" t="str">
        <f>_xlfn.XLOOKUP(Table4[[#This Row],[ProductID]],Products!A:A,Products!D:D,"Not Found")</f>
        <v>Snacks</v>
      </c>
      <c r="R3126">
        <f>_xlfn.XLOOKUP(Table4[[#This Row],[ProductID]],Products!A:A,Products!E:E,"Not Found")</f>
        <v>1095.72</v>
      </c>
      <c r="S3126">
        <f>_xlfn.XLOOKUP(Table4[[#This Row],[ProductID]],Products!A:A,Products!F:F, "Not Found")</f>
        <v>822.2</v>
      </c>
      <c r="T3126" t="str">
        <f>_xlfn.XLOOKUP(Table4[[#This Row],[CustomerID]],Customers!A:A,Customers!D:D, "Not Found")</f>
        <v>F</v>
      </c>
      <c r="U3126" s="6">
        <f>_xlfn.XLOOKUP(Table4[[#This Row],[CustomerID]],Customers!A:A,Customers!E:E, "Not Found")</f>
        <v>29405</v>
      </c>
      <c r="V3126">
        <f ca="1">DATEDIF(Table4[[#This Row],[CustomerBirthday]], TODAY(), "Y")</f>
        <v>46</v>
      </c>
      <c r="W3126" t="str" cm="1">
        <f t="array" aca="1" ref="W3126" ca="1">_xlfn.IFS(Table4[[#This Row],[Age]]&lt;25, "Under 25",Table4[[#This Row],[Age]]=34, "25-34", Table4[[#This Row],[Age]]&lt;=49, "35-49", Table4[[#This Row],[Age]]&lt;=64, "50-64", Table4[[#This Row],[Age]]&gt;=65, "65+")</f>
        <v>35-49</v>
      </c>
      <c r="X3126" t="str">
        <f>_xlfn.XLOOKUP(Table4[[#This Row],[StoreID]],Stores!A:A,Stores!B:B, "Not found")</f>
        <v>MegaMart Peckmouth</v>
      </c>
      <c r="Y3126" t="str">
        <f>_xlfn.XLOOKUP(Table4[[#This Row],[StoreID]],Stores!A:A,Stores!C:C, "Not Found")</f>
        <v>Peckmouth</v>
      </c>
      <c r="Z3126" t="str">
        <f>_xlfn.XLOOKUP(Table4[[#This Row],[StoreID]],Stores!A:A,Stores!D:D, "Not Found")</f>
        <v>East</v>
      </c>
    </row>
    <row r="3127" spans="1:26">
      <c r="A3127" t="s">
        <v>3993</v>
      </c>
      <c r="B3127" s="1">
        <v>45195</v>
      </c>
      <c r="C3127" t="s">
        <v>368</v>
      </c>
      <c r="D3127" t="s">
        <v>742</v>
      </c>
      <c r="E3127" t="s">
        <v>839</v>
      </c>
      <c r="F3127">
        <v>1</v>
      </c>
      <c r="G3127">
        <v>0.05</v>
      </c>
      <c r="H3127" t="s">
        <v>875</v>
      </c>
      <c r="I3127" s="4">
        <f>Table4[[#This Row],[Quantity]]*Table4[[#This Row],[UnitPrice]]</f>
        <v>248.57</v>
      </c>
      <c r="J3127" s="4">
        <f>Table4[[#This Row],[Gross Revenue]]*(1-Table4[[#This Row],[Discount]])</f>
        <v>236.14149999999998</v>
      </c>
      <c r="K3127" s="4">
        <f>Table4[[#This Row],[Quantity]]*Table4[[#This Row],[CostPrice]]</f>
        <v>190.67</v>
      </c>
      <c r="L3127" s="4">
        <f>Table4[[#This Row],[Net Revenue]]-Table4[[#This Row],[Total Cost]]</f>
        <v>45.471499999999992</v>
      </c>
      <c r="M3127" t="str">
        <f>_xlfn.XLOOKUP(Table4[[#This Row],[ProductID]], Products!A:A,Products!B:B, "Not Found")</f>
        <v>Either Headphones</v>
      </c>
      <c r="N3127" t="str">
        <f>TEXT(Table4[[#This Row],[Date]], "mmm")</f>
        <v>Sep</v>
      </c>
      <c r="O3127" t="str">
        <f>TEXT(Table4[[#This Row],[Date]], "yyyy")</f>
        <v>2023</v>
      </c>
      <c r="P3127" t="str">
        <f>_xlfn.XLOOKUP(Table4[[#This Row],[ProductID]],Products!A:A,Products!C:C, "Not Found")</f>
        <v>Electronics</v>
      </c>
      <c r="Q3127" t="str">
        <f>_xlfn.XLOOKUP(Table4[[#This Row],[ProductID]],Products!A:A,Products!D:D,"Not Found")</f>
        <v>Headphones</v>
      </c>
      <c r="R3127">
        <f>_xlfn.XLOOKUP(Table4[[#This Row],[ProductID]],Products!A:A,Products!E:E,"Not Found")</f>
        <v>248.57</v>
      </c>
      <c r="S3127">
        <f>_xlfn.XLOOKUP(Table4[[#This Row],[ProductID]],Products!A:A,Products!F:F, "Not Found")</f>
        <v>190.67</v>
      </c>
      <c r="T3127" t="str">
        <f>_xlfn.XLOOKUP(Table4[[#This Row],[CustomerID]],Customers!A:A,Customers!D:D, "Not Found")</f>
        <v>F</v>
      </c>
      <c r="U3127" s="6">
        <f>_xlfn.XLOOKUP(Table4[[#This Row],[CustomerID]],Customers!A:A,Customers!E:E, "Not Found")</f>
        <v>38361</v>
      </c>
      <c r="V3127">
        <f ca="1">DATEDIF(Table4[[#This Row],[CustomerBirthday]], TODAY(), "Y")</f>
        <v>21</v>
      </c>
      <c r="W3127" t="str" cm="1">
        <f t="array" aca="1" ref="W3127" ca="1">_xlfn.IFS(Table4[[#This Row],[Age]]&lt;25, "Under 25",Table4[[#This Row],[Age]]=34, "25-34", Table4[[#This Row],[Age]]&lt;=49, "35-49", Table4[[#This Row],[Age]]&lt;=64, "50-64", Table4[[#This Row],[Age]]&gt;=65, "65+")</f>
        <v>Under 25</v>
      </c>
      <c r="X3127" t="str">
        <f>_xlfn.XLOOKUP(Table4[[#This Row],[StoreID]],Stores!A:A,Stores!B:B, "Not found")</f>
        <v>MegaMart New Michele</v>
      </c>
      <c r="Y3127" t="str">
        <f>_xlfn.XLOOKUP(Table4[[#This Row],[StoreID]],Stores!A:A,Stores!C:C, "Not Found")</f>
        <v>New Michele</v>
      </c>
      <c r="Z3127" t="str">
        <f>_xlfn.XLOOKUP(Table4[[#This Row],[StoreID]],Stores!A:A,Stores!D:D, "Not Found")</f>
        <v>West</v>
      </c>
    </row>
    <row r="3128" spans="1:26">
      <c r="A3128" t="s">
        <v>3994</v>
      </c>
      <c r="B3128" s="1">
        <v>45514</v>
      </c>
      <c r="C3128" t="s">
        <v>643</v>
      </c>
      <c r="D3128" t="s">
        <v>822</v>
      </c>
      <c r="E3128" t="s">
        <v>835</v>
      </c>
      <c r="F3128">
        <v>1</v>
      </c>
      <c r="G3128">
        <v>0</v>
      </c>
      <c r="H3128" t="s">
        <v>865</v>
      </c>
      <c r="I3128" s="4">
        <f>Table4[[#This Row],[Quantity]]*Table4[[#This Row],[UnitPrice]]</f>
        <v>1216.3599999999999</v>
      </c>
      <c r="J3128" s="4">
        <f>Table4[[#This Row],[Gross Revenue]]*(1-Table4[[#This Row],[Discount]])</f>
        <v>1216.3599999999999</v>
      </c>
      <c r="K3128" s="4">
        <f>Table4[[#This Row],[Quantity]]*Table4[[#This Row],[CostPrice]]</f>
        <v>794.8</v>
      </c>
      <c r="L3128" s="4">
        <f>Table4[[#This Row],[Net Revenue]]-Table4[[#This Row],[Total Cost]]</f>
        <v>421.55999999999995</v>
      </c>
      <c r="M3128" t="str">
        <f>_xlfn.XLOOKUP(Table4[[#This Row],[ProductID]], Products!A:A,Products!B:B, "Not Found")</f>
        <v>Nor Bags</v>
      </c>
      <c r="N3128" t="str">
        <f>TEXT(Table4[[#This Row],[Date]], "mmm")</f>
        <v>Aug</v>
      </c>
      <c r="O3128" t="str">
        <f>TEXT(Table4[[#This Row],[Date]], "yyyy")</f>
        <v>2024</v>
      </c>
      <c r="P3128" t="str">
        <f>_xlfn.XLOOKUP(Table4[[#This Row],[ProductID]],Products!A:A,Products!C:C, "Not Found")</f>
        <v>Fashion</v>
      </c>
      <c r="Q3128" t="str">
        <f>_xlfn.XLOOKUP(Table4[[#This Row],[ProductID]],Products!A:A,Products!D:D,"Not Found")</f>
        <v>Bags</v>
      </c>
      <c r="R3128">
        <f>_xlfn.XLOOKUP(Table4[[#This Row],[ProductID]],Products!A:A,Products!E:E,"Not Found")</f>
        <v>1216.3599999999999</v>
      </c>
      <c r="S3128">
        <f>_xlfn.XLOOKUP(Table4[[#This Row],[ProductID]],Products!A:A,Products!F:F, "Not Found")</f>
        <v>794.8</v>
      </c>
      <c r="T3128" t="str">
        <f>_xlfn.XLOOKUP(Table4[[#This Row],[CustomerID]],Customers!A:A,Customers!D:D, "Not Found")</f>
        <v>M</v>
      </c>
      <c r="U3128" s="6">
        <f>_xlfn.XLOOKUP(Table4[[#This Row],[CustomerID]],Customers!A:A,Customers!E:E, "Not Found")</f>
        <v>38193</v>
      </c>
      <c r="V3128">
        <f ca="1">DATEDIF(Table4[[#This Row],[CustomerBirthday]], TODAY(), "Y")</f>
        <v>22</v>
      </c>
      <c r="W3128" t="str" cm="1">
        <f t="array" aca="1" ref="W3128" ca="1">_xlfn.IFS(Table4[[#This Row],[Age]]&lt;25, "Under 25",Table4[[#This Row],[Age]]=34, "25-34", Table4[[#This Row],[Age]]&lt;=49, "35-49", Table4[[#This Row],[Age]]&lt;=64, "50-64", Table4[[#This Row],[Age]]&gt;=65, "65+")</f>
        <v>Under 25</v>
      </c>
      <c r="X3128" t="str">
        <f>_xlfn.XLOOKUP(Table4[[#This Row],[StoreID]],Stores!A:A,Stores!B:B, "Not found")</f>
        <v>MegaMart Peckmouth</v>
      </c>
      <c r="Y3128" t="str">
        <f>_xlfn.XLOOKUP(Table4[[#This Row],[StoreID]],Stores!A:A,Stores!C:C, "Not Found")</f>
        <v>Peckmouth</v>
      </c>
      <c r="Z3128" t="str">
        <f>_xlfn.XLOOKUP(Table4[[#This Row],[StoreID]],Stores!A:A,Stores!D:D, "Not Found")</f>
        <v>East</v>
      </c>
    </row>
    <row r="3129" spans="1:26">
      <c r="A3129" t="s">
        <v>3995</v>
      </c>
      <c r="B3129" s="1">
        <v>45661</v>
      </c>
      <c r="C3129" t="s">
        <v>85</v>
      </c>
      <c r="D3129" t="s">
        <v>742</v>
      </c>
      <c r="E3129" t="s">
        <v>846</v>
      </c>
      <c r="F3129">
        <v>3</v>
      </c>
      <c r="G3129">
        <v>0.15</v>
      </c>
      <c r="H3129" t="s">
        <v>871</v>
      </c>
      <c r="I3129" s="4">
        <f>Table4[[#This Row],[Quantity]]*Table4[[#This Row],[UnitPrice]]</f>
        <v>745.71</v>
      </c>
      <c r="J3129" s="4">
        <f>Table4[[#This Row],[Gross Revenue]]*(1-Table4[[#This Row],[Discount]])</f>
        <v>633.85350000000005</v>
      </c>
      <c r="K3129" s="4">
        <f>Table4[[#This Row],[Quantity]]*Table4[[#This Row],[CostPrice]]</f>
        <v>572.01</v>
      </c>
      <c r="L3129" s="4">
        <f>Table4[[#This Row],[Net Revenue]]-Table4[[#This Row],[Total Cost]]</f>
        <v>61.843500000000063</v>
      </c>
      <c r="M3129" t="str">
        <f>_xlfn.XLOOKUP(Table4[[#This Row],[ProductID]], Products!A:A,Products!B:B, "Not Found")</f>
        <v>Either Headphones</v>
      </c>
      <c r="N3129" t="str">
        <f>TEXT(Table4[[#This Row],[Date]], "mmm")</f>
        <v>Jan</v>
      </c>
      <c r="O3129" t="str">
        <f>TEXT(Table4[[#This Row],[Date]], "yyyy")</f>
        <v>2025</v>
      </c>
      <c r="P3129" t="str">
        <f>_xlfn.XLOOKUP(Table4[[#This Row],[ProductID]],Products!A:A,Products!C:C, "Not Found")</f>
        <v>Electronics</v>
      </c>
      <c r="Q3129" t="str">
        <f>_xlfn.XLOOKUP(Table4[[#This Row],[ProductID]],Products!A:A,Products!D:D,"Not Found")</f>
        <v>Headphones</v>
      </c>
      <c r="R3129">
        <f>_xlfn.XLOOKUP(Table4[[#This Row],[ProductID]],Products!A:A,Products!E:E,"Not Found")</f>
        <v>248.57</v>
      </c>
      <c r="S3129">
        <f>_xlfn.XLOOKUP(Table4[[#This Row],[ProductID]],Products!A:A,Products!F:F, "Not Found")</f>
        <v>190.67</v>
      </c>
      <c r="T3129" t="str">
        <f>_xlfn.XLOOKUP(Table4[[#This Row],[CustomerID]],Customers!A:A,Customers!D:D, "Not Found")</f>
        <v>M</v>
      </c>
      <c r="U3129" s="6">
        <f>_xlfn.XLOOKUP(Table4[[#This Row],[CustomerID]],Customers!A:A,Customers!E:E, "Not Found")</f>
        <v>34290</v>
      </c>
      <c r="V3129">
        <f ca="1">DATEDIF(Table4[[#This Row],[CustomerBirthday]], TODAY(), "Y")</f>
        <v>32</v>
      </c>
      <c r="W3129" t="str" cm="1">
        <f t="array" aca="1" ref="W3129" ca="1">_xlfn.IFS(Table4[[#This Row],[Age]]&lt;25, "Under 25",Table4[[#This Row],[Age]]=34, "25-34", Table4[[#This Row],[Age]]&lt;=49, "35-49", Table4[[#This Row],[Age]]&lt;=64, "50-64", Table4[[#This Row],[Age]]&gt;=65, "65+")</f>
        <v>35-49</v>
      </c>
      <c r="X3129" t="str">
        <f>_xlfn.XLOOKUP(Table4[[#This Row],[StoreID]],Stores!A:A,Stores!B:B, "Not found")</f>
        <v>MegaMart Johnmouth</v>
      </c>
      <c r="Y3129" t="str">
        <f>_xlfn.XLOOKUP(Table4[[#This Row],[StoreID]],Stores!A:A,Stores!C:C, "Not Found")</f>
        <v>Johnmouth</v>
      </c>
      <c r="Z3129" t="str">
        <f>_xlfn.XLOOKUP(Table4[[#This Row],[StoreID]],Stores!A:A,Stores!D:D, "Not Found")</f>
        <v>East</v>
      </c>
    </row>
    <row r="3130" spans="1:26">
      <c r="A3130" t="s">
        <v>3996</v>
      </c>
      <c r="B3130" s="1">
        <v>45588</v>
      </c>
      <c r="C3130" t="s">
        <v>287</v>
      </c>
      <c r="D3130" t="s">
        <v>784</v>
      </c>
      <c r="E3130" t="s">
        <v>835</v>
      </c>
      <c r="F3130">
        <v>4</v>
      </c>
      <c r="G3130">
        <v>0.1</v>
      </c>
      <c r="H3130" t="s">
        <v>871</v>
      </c>
      <c r="I3130" s="4">
        <f>Table4[[#This Row],[Quantity]]*Table4[[#This Row],[UnitPrice]]</f>
        <v>5940.2</v>
      </c>
      <c r="J3130" s="4">
        <f>Table4[[#This Row],[Gross Revenue]]*(1-Table4[[#This Row],[Discount]])</f>
        <v>5346.18</v>
      </c>
      <c r="K3130" s="4">
        <f>Table4[[#This Row],[Quantity]]*Table4[[#This Row],[CostPrice]]</f>
        <v>3953.24</v>
      </c>
      <c r="L3130" s="4">
        <f>Table4[[#This Row],[Net Revenue]]-Table4[[#This Row],[Total Cost]]</f>
        <v>1392.9400000000005</v>
      </c>
      <c r="M3130" t="str">
        <f>_xlfn.XLOOKUP(Table4[[#This Row],[ProductID]], Products!A:A,Products!B:B, "Not Found")</f>
        <v>Road Clothing</v>
      </c>
      <c r="N3130" t="str">
        <f>TEXT(Table4[[#This Row],[Date]], "mmm")</f>
        <v>Oct</v>
      </c>
      <c r="O3130" t="str">
        <f>TEXT(Table4[[#This Row],[Date]], "yyyy")</f>
        <v>2024</v>
      </c>
      <c r="P3130" t="str">
        <f>_xlfn.XLOOKUP(Table4[[#This Row],[ProductID]],Products!A:A,Products!C:C, "Not Found")</f>
        <v>Fashion</v>
      </c>
      <c r="Q3130" t="str">
        <f>_xlfn.XLOOKUP(Table4[[#This Row],[ProductID]],Products!A:A,Products!D:D,"Not Found")</f>
        <v>Clothing</v>
      </c>
      <c r="R3130">
        <f>_xlfn.XLOOKUP(Table4[[#This Row],[ProductID]],Products!A:A,Products!E:E,"Not Found")</f>
        <v>1485.05</v>
      </c>
      <c r="S3130">
        <f>_xlfn.XLOOKUP(Table4[[#This Row],[ProductID]],Products!A:A,Products!F:F, "Not Found")</f>
        <v>988.31</v>
      </c>
      <c r="T3130" t="str">
        <f>_xlfn.XLOOKUP(Table4[[#This Row],[CustomerID]],Customers!A:A,Customers!D:D, "Not Found")</f>
        <v>M</v>
      </c>
      <c r="U3130" s="6">
        <f>_xlfn.XLOOKUP(Table4[[#This Row],[CustomerID]],Customers!A:A,Customers!E:E, "Not Found")</f>
        <v>38700</v>
      </c>
      <c r="V3130">
        <f ca="1">DATEDIF(Table4[[#This Row],[CustomerBirthday]], TODAY(), "Y")</f>
        <v>20</v>
      </c>
      <c r="W3130" t="str" cm="1">
        <f t="array" aca="1" ref="W3130" ca="1">_xlfn.IFS(Table4[[#This Row],[Age]]&lt;25, "Under 25",Table4[[#This Row],[Age]]=34, "25-34", Table4[[#This Row],[Age]]&lt;=49, "35-49", Table4[[#This Row],[Age]]&lt;=64, "50-64", Table4[[#This Row],[Age]]&gt;=65, "65+")</f>
        <v>Under 25</v>
      </c>
      <c r="X3130" t="str">
        <f>_xlfn.XLOOKUP(Table4[[#This Row],[StoreID]],Stores!A:A,Stores!B:B, "Not found")</f>
        <v>MegaMart Peckmouth</v>
      </c>
      <c r="Y3130" t="str">
        <f>_xlfn.XLOOKUP(Table4[[#This Row],[StoreID]],Stores!A:A,Stores!C:C, "Not Found")</f>
        <v>Peckmouth</v>
      </c>
      <c r="Z3130" t="str">
        <f>_xlfn.XLOOKUP(Table4[[#This Row],[StoreID]],Stores!A:A,Stores!D:D, "Not Found")</f>
        <v>East</v>
      </c>
    </row>
    <row r="3131" spans="1:26">
      <c r="A3131" t="s">
        <v>3997</v>
      </c>
      <c r="B3131" s="1">
        <v>45562</v>
      </c>
      <c r="C3131" t="s">
        <v>228</v>
      </c>
      <c r="D3131" t="s">
        <v>790</v>
      </c>
      <c r="E3131" t="s">
        <v>842</v>
      </c>
      <c r="F3131">
        <v>3</v>
      </c>
      <c r="G3131">
        <v>0.05</v>
      </c>
      <c r="H3131" t="s">
        <v>875</v>
      </c>
      <c r="I3131" s="4">
        <f>Table4[[#This Row],[Quantity]]*Table4[[#This Row],[UnitPrice]]</f>
        <v>914.12999999999988</v>
      </c>
      <c r="J3131" s="4">
        <f>Table4[[#This Row],[Gross Revenue]]*(1-Table4[[#This Row],[Discount]])</f>
        <v>868.42349999999988</v>
      </c>
      <c r="K3131" s="4">
        <f>Table4[[#This Row],[Quantity]]*Table4[[#This Row],[CostPrice]]</f>
        <v>492.03</v>
      </c>
      <c r="L3131" s="4">
        <f>Table4[[#This Row],[Net Revenue]]-Table4[[#This Row],[Total Cost]]</f>
        <v>376.3934999999999</v>
      </c>
      <c r="M3131" t="str">
        <f>_xlfn.XLOOKUP(Table4[[#This Row],[ProductID]], Products!A:A,Products!B:B, "Not Found")</f>
        <v>Difficult Vegetables</v>
      </c>
      <c r="N3131" t="str">
        <f>TEXT(Table4[[#This Row],[Date]], "mmm")</f>
        <v>Sep</v>
      </c>
      <c r="O3131" t="str">
        <f>TEXT(Table4[[#This Row],[Date]], "yyyy")</f>
        <v>2024</v>
      </c>
      <c r="P3131" t="str">
        <f>_xlfn.XLOOKUP(Table4[[#This Row],[ProductID]],Products!A:A,Products!C:C, "Not Found")</f>
        <v>Groceries</v>
      </c>
      <c r="Q3131" t="str">
        <f>_xlfn.XLOOKUP(Table4[[#This Row],[ProductID]],Products!A:A,Products!D:D,"Not Found")</f>
        <v>Vegetables</v>
      </c>
      <c r="R3131">
        <f>_xlfn.XLOOKUP(Table4[[#This Row],[ProductID]],Products!A:A,Products!E:E,"Not Found")</f>
        <v>304.70999999999998</v>
      </c>
      <c r="S3131">
        <f>_xlfn.XLOOKUP(Table4[[#This Row],[ProductID]],Products!A:A,Products!F:F, "Not Found")</f>
        <v>164.01</v>
      </c>
      <c r="T3131" t="str">
        <f>_xlfn.XLOOKUP(Table4[[#This Row],[CustomerID]],Customers!A:A,Customers!D:D, "Not Found")</f>
        <v>F</v>
      </c>
      <c r="U3131" s="6">
        <f>_xlfn.XLOOKUP(Table4[[#This Row],[CustomerID]],Customers!A:A,Customers!E:E, "Not Found")</f>
        <v>23142</v>
      </c>
      <c r="V3131">
        <f ca="1">DATEDIF(Table4[[#This Row],[CustomerBirthday]], TODAY(), "Y")</f>
        <v>63</v>
      </c>
      <c r="W3131" t="str" cm="1">
        <f t="array" aca="1" ref="W3131" ca="1">_xlfn.IFS(Table4[[#This Row],[Age]]&lt;25, "Under 25",Table4[[#This Row],[Age]]=34, "25-34", Table4[[#This Row],[Age]]&lt;=49, "35-49", Table4[[#This Row],[Age]]&lt;=64, "50-64", Table4[[#This Row],[Age]]&gt;=65, "65+")</f>
        <v>50-64</v>
      </c>
      <c r="X3131" t="str">
        <f>_xlfn.XLOOKUP(Table4[[#This Row],[StoreID]],Stores!A:A,Stores!B:B, "Not found")</f>
        <v>MegaMart Brianahaven</v>
      </c>
      <c r="Y3131" t="str">
        <f>_xlfn.XLOOKUP(Table4[[#This Row],[StoreID]],Stores!A:A,Stores!C:C, "Not Found")</f>
        <v>Brianahaven</v>
      </c>
      <c r="Z3131" t="str">
        <f>_xlfn.XLOOKUP(Table4[[#This Row],[StoreID]],Stores!A:A,Stores!D:D, "Not Found")</f>
        <v>North</v>
      </c>
    </row>
    <row r="3132" spans="1:26">
      <c r="A3132" t="s">
        <v>3998</v>
      </c>
      <c r="B3132" s="1">
        <v>45551</v>
      </c>
      <c r="C3132" t="s">
        <v>230</v>
      </c>
      <c r="D3132" t="s">
        <v>818</v>
      </c>
      <c r="E3132" t="s">
        <v>831</v>
      </c>
      <c r="F3132">
        <v>5</v>
      </c>
      <c r="G3132">
        <v>0</v>
      </c>
      <c r="H3132" t="s">
        <v>871</v>
      </c>
      <c r="I3132" s="4">
        <f>Table4[[#This Row],[Quantity]]*Table4[[#This Row],[UnitPrice]]</f>
        <v>5826.8499999999995</v>
      </c>
      <c r="J3132" s="4">
        <f>Table4[[#This Row],[Gross Revenue]]*(1-Table4[[#This Row],[Discount]])</f>
        <v>5826.8499999999995</v>
      </c>
      <c r="K3132" s="4">
        <f>Table4[[#This Row],[Quantity]]*Table4[[#This Row],[CostPrice]]</f>
        <v>4632.75</v>
      </c>
      <c r="L3132" s="4">
        <f>Table4[[#This Row],[Net Revenue]]-Table4[[#This Row],[Total Cost]]</f>
        <v>1194.0999999999995</v>
      </c>
      <c r="M3132" t="str">
        <f>_xlfn.XLOOKUP(Table4[[#This Row],[ProductID]], Products!A:A,Products!B:B, "Not Found")</f>
        <v>Nature Clothing</v>
      </c>
      <c r="N3132" t="str">
        <f>TEXT(Table4[[#This Row],[Date]], "mmm")</f>
        <v>Sep</v>
      </c>
      <c r="O3132" t="str">
        <f>TEXT(Table4[[#This Row],[Date]], "yyyy")</f>
        <v>2024</v>
      </c>
      <c r="P3132" t="str">
        <f>_xlfn.XLOOKUP(Table4[[#This Row],[ProductID]],Products!A:A,Products!C:C, "Not Found")</f>
        <v>Fashion</v>
      </c>
      <c r="Q3132" t="str">
        <f>_xlfn.XLOOKUP(Table4[[#This Row],[ProductID]],Products!A:A,Products!D:D,"Not Found")</f>
        <v>Clothing</v>
      </c>
      <c r="R3132">
        <f>_xlfn.XLOOKUP(Table4[[#This Row],[ProductID]],Products!A:A,Products!E:E,"Not Found")</f>
        <v>1165.3699999999999</v>
      </c>
      <c r="S3132">
        <f>_xlfn.XLOOKUP(Table4[[#This Row],[ProductID]],Products!A:A,Products!F:F, "Not Found")</f>
        <v>926.55</v>
      </c>
      <c r="T3132" t="str">
        <f>_xlfn.XLOOKUP(Table4[[#This Row],[CustomerID]],Customers!A:A,Customers!D:D, "Not Found")</f>
        <v>M</v>
      </c>
      <c r="U3132" s="6">
        <f>_xlfn.XLOOKUP(Table4[[#This Row],[CustomerID]],Customers!A:A,Customers!E:E, "Not Found")</f>
        <v>35712</v>
      </c>
      <c r="V3132">
        <f ca="1">DATEDIF(Table4[[#This Row],[CustomerBirthday]], TODAY(), "Y")</f>
        <v>28</v>
      </c>
      <c r="W3132" t="str" cm="1">
        <f t="array" aca="1" ref="W3132" ca="1">_xlfn.IFS(Table4[[#This Row],[Age]]&lt;25, "Under 25",Table4[[#This Row],[Age]]=34, "25-34", Table4[[#This Row],[Age]]&lt;=49, "35-49", Table4[[#This Row],[Age]]&lt;=64, "50-64", Table4[[#This Row],[Age]]&gt;=65, "65+")</f>
        <v>35-49</v>
      </c>
      <c r="X3132" t="str">
        <f>_xlfn.XLOOKUP(Table4[[#This Row],[StoreID]],Stores!A:A,Stores!B:B, "Not found")</f>
        <v>MegaMart Jimenezborough</v>
      </c>
      <c r="Y3132" t="str">
        <f>_xlfn.XLOOKUP(Table4[[#This Row],[StoreID]],Stores!A:A,Stores!C:C, "Not Found")</f>
        <v>Jimenezborough</v>
      </c>
      <c r="Z3132" t="str">
        <f>_xlfn.XLOOKUP(Table4[[#This Row],[StoreID]],Stores!A:A,Stores!D:D, "Not Found")</f>
        <v>South</v>
      </c>
    </row>
    <row r="3133" spans="1:26">
      <c r="A3133" t="s">
        <v>3999</v>
      </c>
      <c r="B3133" s="1">
        <v>45260</v>
      </c>
      <c r="C3133" t="s">
        <v>280</v>
      </c>
      <c r="D3133" t="s">
        <v>761</v>
      </c>
      <c r="E3133" t="s">
        <v>846</v>
      </c>
      <c r="F3133">
        <v>4</v>
      </c>
      <c r="G3133">
        <v>0.15</v>
      </c>
      <c r="H3133" t="s">
        <v>871</v>
      </c>
      <c r="I3133" s="4">
        <f>Table4[[#This Row],[Quantity]]*Table4[[#This Row],[UnitPrice]]</f>
        <v>7051.68</v>
      </c>
      <c r="J3133" s="4">
        <f>Table4[[#This Row],[Gross Revenue]]*(1-Table4[[#This Row],[Discount]])</f>
        <v>5993.9279999999999</v>
      </c>
      <c r="K3133" s="4">
        <f>Table4[[#This Row],[Quantity]]*Table4[[#This Row],[CostPrice]]</f>
        <v>5385.92</v>
      </c>
      <c r="L3133" s="4">
        <f>Table4[[#This Row],[Net Revenue]]-Table4[[#This Row],[Total Cost]]</f>
        <v>608.00799999999981</v>
      </c>
      <c r="M3133" t="str">
        <f>_xlfn.XLOOKUP(Table4[[#This Row],[ProductID]], Products!A:A,Products!B:B, "Not Found")</f>
        <v>Traditional Laptop</v>
      </c>
      <c r="N3133" t="str">
        <f>TEXT(Table4[[#This Row],[Date]], "mmm")</f>
        <v>Nov</v>
      </c>
      <c r="O3133" t="str">
        <f>TEXT(Table4[[#This Row],[Date]], "yyyy")</f>
        <v>2023</v>
      </c>
      <c r="P3133" t="str">
        <f>_xlfn.XLOOKUP(Table4[[#This Row],[ProductID]],Products!A:A,Products!C:C, "Not Found")</f>
        <v>Electronics</v>
      </c>
      <c r="Q3133" t="str">
        <f>_xlfn.XLOOKUP(Table4[[#This Row],[ProductID]],Products!A:A,Products!D:D,"Not Found")</f>
        <v>Laptop</v>
      </c>
      <c r="R3133">
        <f>_xlfn.XLOOKUP(Table4[[#This Row],[ProductID]],Products!A:A,Products!E:E,"Not Found")</f>
        <v>1762.92</v>
      </c>
      <c r="S3133">
        <f>_xlfn.XLOOKUP(Table4[[#This Row],[ProductID]],Products!A:A,Products!F:F, "Not Found")</f>
        <v>1346.48</v>
      </c>
      <c r="T3133" t="str">
        <f>_xlfn.XLOOKUP(Table4[[#This Row],[CustomerID]],Customers!A:A,Customers!D:D, "Not Found")</f>
        <v>F</v>
      </c>
      <c r="U3133" s="6">
        <f>_xlfn.XLOOKUP(Table4[[#This Row],[CustomerID]],Customers!A:A,Customers!E:E, "Not Found")</f>
        <v>21701</v>
      </c>
      <c r="V3133">
        <f ca="1">DATEDIF(Table4[[#This Row],[CustomerBirthday]], TODAY(), "Y")</f>
        <v>67</v>
      </c>
      <c r="W3133" t="str" cm="1">
        <f t="array" aca="1" ref="W3133" ca="1">_xlfn.IFS(Table4[[#This Row],[Age]]&lt;25, "Under 25",Table4[[#This Row],[Age]]=34, "25-34", Table4[[#This Row],[Age]]&lt;=49, "35-49", Table4[[#This Row],[Age]]&lt;=64, "50-64", Table4[[#This Row],[Age]]&gt;=65, "65+")</f>
        <v>65+</v>
      </c>
      <c r="X3133" t="str">
        <f>_xlfn.XLOOKUP(Table4[[#This Row],[StoreID]],Stores!A:A,Stores!B:B, "Not found")</f>
        <v>MegaMart Johnmouth</v>
      </c>
      <c r="Y3133" t="str">
        <f>_xlfn.XLOOKUP(Table4[[#This Row],[StoreID]],Stores!A:A,Stores!C:C, "Not Found")</f>
        <v>Johnmouth</v>
      </c>
      <c r="Z3133" t="str">
        <f>_xlfn.XLOOKUP(Table4[[#This Row],[StoreID]],Stores!A:A,Stores!D:D, "Not Found")</f>
        <v>East</v>
      </c>
    </row>
    <row r="3134" spans="1:26">
      <c r="A3134" t="s">
        <v>4000</v>
      </c>
      <c r="B3134" s="1">
        <v>45265</v>
      </c>
      <c r="C3134" t="s">
        <v>234</v>
      </c>
      <c r="D3134" t="s">
        <v>736</v>
      </c>
      <c r="E3134" t="s">
        <v>831</v>
      </c>
      <c r="F3134">
        <v>2</v>
      </c>
      <c r="G3134">
        <v>0</v>
      </c>
      <c r="H3134" t="s">
        <v>875</v>
      </c>
      <c r="I3134" s="4">
        <f>Table4[[#This Row],[Quantity]]*Table4[[#This Row],[UnitPrice]]</f>
        <v>246.38</v>
      </c>
      <c r="J3134" s="4">
        <f>Table4[[#This Row],[Gross Revenue]]*(1-Table4[[#This Row],[Discount]])</f>
        <v>246.38</v>
      </c>
      <c r="K3134" s="4">
        <f>Table4[[#This Row],[Quantity]]*Table4[[#This Row],[CostPrice]]</f>
        <v>160.72</v>
      </c>
      <c r="L3134" s="4">
        <f>Table4[[#This Row],[Net Revenue]]-Table4[[#This Row],[Total Cost]]</f>
        <v>85.66</v>
      </c>
      <c r="M3134" t="str">
        <f>_xlfn.XLOOKUP(Table4[[#This Row],[ProductID]], Products!A:A,Products!B:B, "Not Found")</f>
        <v>Us Snacks</v>
      </c>
      <c r="N3134" t="str">
        <f>TEXT(Table4[[#This Row],[Date]], "mmm")</f>
        <v>Dec</v>
      </c>
      <c r="O3134" t="str">
        <f>TEXT(Table4[[#This Row],[Date]], "yyyy")</f>
        <v>2023</v>
      </c>
      <c r="P3134" t="str">
        <f>_xlfn.XLOOKUP(Table4[[#This Row],[ProductID]],Products!A:A,Products!C:C, "Not Found")</f>
        <v>Groceries</v>
      </c>
      <c r="Q3134" t="str">
        <f>_xlfn.XLOOKUP(Table4[[#This Row],[ProductID]],Products!A:A,Products!D:D,"Not Found")</f>
        <v>Snacks</v>
      </c>
      <c r="R3134">
        <f>_xlfn.XLOOKUP(Table4[[#This Row],[ProductID]],Products!A:A,Products!E:E,"Not Found")</f>
        <v>123.19</v>
      </c>
      <c r="S3134">
        <f>_xlfn.XLOOKUP(Table4[[#This Row],[ProductID]],Products!A:A,Products!F:F, "Not Found")</f>
        <v>80.36</v>
      </c>
      <c r="T3134" t="str">
        <f>_xlfn.XLOOKUP(Table4[[#This Row],[CustomerID]],Customers!A:A,Customers!D:D, "Not Found")</f>
        <v>M</v>
      </c>
      <c r="U3134" s="6">
        <f>_xlfn.XLOOKUP(Table4[[#This Row],[CustomerID]],Customers!A:A,Customers!E:E, "Not Found")</f>
        <v>25132</v>
      </c>
      <c r="V3134">
        <f ca="1">DATEDIF(Table4[[#This Row],[CustomerBirthday]], TODAY(), "Y")</f>
        <v>57</v>
      </c>
      <c r="W3134" t="str" cm="1">
        <f t="array" aca="1" ref="W3134" ca="1">_xlfn.IFS(Table4[[#This Row],[Age]]&lt;25, "Under 25",Table4[[#This Row],[Age]]=34, "25-34", Table4[[#This Row],[Age]]&lt;=49, "35-49", Table4[[#This Row],[Age]]&lt;=64, "50-64", Table4[[#This Row],[Age]]&gt;=65, "65+")</f>
        <v>50-64</v>
      </c>
      <c r="X3134" t="str">
        <f>_xlfn.XLOOKUP(Table4[[#This Row],[StoreID]],Stores!A:A,Stores!B:B, "Not found")</f>
        <v>MegaMart Jimenezborough</v>
      </c>
      <c r="Y3134" t="str">
        <f>_xlfn.XLOOKUP(Table4[[#This Row],[StoreID]],Stores!A:A,Stores!C:C, "Not Found")</f>
        <v>Jimenezborough</v>
      </c>
      <c r="Z3134" t="str">
        <f>_xlfn.XLOOKUP(Table4[[#This Row],[StoreID]],Stores!A:A,Stores!D:D, "Not Found")</f>
        <v>South</v>
      </c>
    </row>
    <row r="3135" spans="1:26">
      <c r="A3135" t="s">
        <v>4001</v>
      </c>
      <c r="B3135" s="1">
        <v>45373</v>
      </c>
      <c r="C3135" t="s">
        <v>696</v>
      </c>
      <c r="D3135" t="s">
        <v>798</v>
      </c>
      <c r="E3135" t="s">
        <v>831</v>
      </c>
      <c r="F3135">
        <v>3</v>
      </c>
      <c r="G3135">
        <v>0.05</v>
      </c>
      <c r="H3135" t="s">
        <v>875</v>
      </c>
      <c r="I3135" s="4">
        <f>Table4[[#This Row],[Quantity]]*Table4[[#This Row],[UnitPrice]]</f>
        <v>4504.38</v>
      </c>
      <c r="J3135" s="4">
        <f>Table4[[#This Row],[Gross Revenue]]*(1-Table4[[#This Row],[Discount]])</f>
        <v>4279.1610000000001</v>
      </c>
      <c r="K3135" s="4">
        <f>Table4[[#This Row],[Quantity]]*Table4[[#This Row],[CostPrice]]</f>
        <v>3503.19</v>
      </c>
      <c r="L3135" s="4">
        <f>Table4[[#This Row],[Net Revenue]]-Table4[[#This Row],[Total Cost]]</f>
        <v>775.971</v>
      </c>
      <c r="M3135" t="str">
        <f>_xlfn.XLOOKUP(Table4[[#This Row],[ProductID]], Products!A:A,Products!B:B, "Not Found")</f>
        <v>New Watches</v>
      </c>
      <c r="N3135" t="str">
        <f>TEXT(Table4[[#This Row],[Date]], "mmm")</f>
        <v>Mar</v>
      </c>
      <c r="O3135" t="str">
        <f>TEXT(Table4[[#This Row],[Date]], "yyyy")</f>
        <v>2024</v>
      </c>
      <c r="P3135" t="str">
        <f>_xlfn.XLOOKUP(Table4[[#This Row],[ProductID]],Products!A:A,Products!C:C, "Not Found")</f>
        <v>Fashion</v>
      </c>
      <c r="Q3135" t="str">
        <f>_xlfn.XLOOKUP(Table4[[#This Row],[ProductID]],Products!A:A,Products!D:D,"Not Found")</f>
        <v>Watches</v>
      </c>
      <c r="R3135">
        <f>_xlfn.XLOOKUP(Table4[[#This Row],[ProductID]],Products!A:A,Products!E:E,"Not Found")</f>
        <v>1501.46</v>
      </c>
      <c r="S3135">
        <f>_xlfn.XLOOKUP(Table4[[#This Row],[ProductID]],Products!A:A,Products!F:F, "Not Found")</f>
        <v>1167.73</v>
      </c>
      <c r="T3135" t="str">
        <f>_xlfn.XLOOKUP(Table4[[#This Row],[CustomerID]],Customers!A:A,Customers!D:D, "Not Found")</f>
        <v>M</v>
      </c>
      <c r="U3135" s="6">
        <f>_xlfn.XLOOKUP(Table4[[#This Row],[CustomerID]],Customers!A:A,Customers!E:E, "Not Found")</f>
        <v>31435</v>
      </c>
      <c r="V3135">
        <f ca="1">DATEDIF(Table4[[#This Row],[CustomerBirthday]], TODAY(), "Y")</f>
        <v>40</v>
      </c>
      <c r="W3135" t="str" cm="1">
        <f t="array" aca="1" ref="W3135" ca="1">_xlfn.IFS(Table4[[#This Row],[Age]]&lt;25, "Under 25",Table4[[#This Row],[Age]]=34, "25-34", Table4[[#This Row],[Age]]&lt;=49, "35-49", Table4[[#This Row],[Age]]&lt;=64, "50-64", Table4[[#This Row],[Age]]&gt;=65, "65+")</f>
        <v>35-49</v>
      </c>
      <c r="X3135" t="str">
        <f>_xlfn.XLOOKUP(Table4[[#This Row],[StoreID]],Stores!A:A,Stores!B:B, "Not found")</f>
        <v>MegaMart Jimenezborough</v>
      </c>
      <c r="Y3135" t="str">
        <f>_xlfn.XLOOKUP(Table4[[#This Row],[StoreID]],Stores!A:A,Stores!C:C, "Not Found")</f>
        <v>Jimenezborough</v>
      </c>
      <c r="Z3135" t="str">
        <f>_xlfn.XLOOKUP(Table4[[#This Row],[StoreID]],Stores!A:A,Stores!D:D, "Not Found")</f>
        <v>South</v>
      </c>
    </row>
    <row r="3136" spans="1:26">
      <c r="A3136" t="s">
        <v>4002</v>
      </c>
      <c r="B3136" s="1">
        <v>45827</v>
      </c>
      <c r="C3136" t="s">
        <v>702</v>
      </c>
      <c r="D3136" t="s">
        <v>764</v>
      </c>
      <c r="E3136" t="s">
        <v>842</v>
      </c>
      <c r="F3136">
        <v>5</v>
      </c>
      <c r="G3136">
        <v>0.1</v>
      </c>
      <c r="H3136" t="s">
        <v>871</v>
      </c>
      <c r="I3136" s="4">
        <f>Table4[[#This Row],[Quantity]]*Table4[[#This Row],[UnitPrice]]</f>
        <v>1619.6000000000001</v>
      </c>
      <c r="J3136" s="4">
        <f>Table4[[#This Row],[Gross Revenue]]*(1-Table4[[#This Row],[Discount]])</f>
        <v>1457.64</v>
      </c>
      <c r="K3136" s="4">
        <f>Table4[[#This Row],[Quantity]]*Table4[[#This Row],[CostPrice]]</f>
        <v>1214.8999999999999</v>
      </c>
      <c r="L3136" s="4">
        <f>Table4[[#This Row],[Net Revenue]]-Table4[[#This Row],[Total Cost]]</f>
        <v>242.74000000000024</v>
      </c>
      <c r="M3136" t="str">
        <f>_xlfn.XLOOKUP(Table4[[#This Row],[ProductID]], Products!A:A,Products!B:B, "Not Found")</f>
        <v>Simple Accessories</v>
      </c>
      <c r="N3136" t="str">
        <f>TEXT(Table4[[#This Row],[Date]], "mmm")</f>
        <v>Jun</v>
      </c>
      <c r="O3136" t="str">
        <f>TEXT(Table4[[#This Row],[Date]], "yyyy")</f>
        <v>2025</v>
      </c>
      <c r="P3136" t="str">
        <f>_xlfn.XLOOKUP(Table4[[#This Row],[ProductID]],Products!A:A,Products!C:C, "Not Found")</f>
        <v>Fashion</v>
      </c>
      <c r="Q3136" t="str">
        <f>_xlfn.XLOOKUP(Table4[[#This Row],[ProductID]],Products!A:A,Products!D:D,"Not Found")</f>
        <v>Accessories</v>
      </c>
      <c r="R3136">
        <f>_xlfn.XLOOKUP(Table4[[#This Row],[ProductID]],Products!A:A,Products!E:E,"Not Found")</f>
        <v>323.92</v>
      </c>
      <c r="S3136">
        <f>_xlfn.XLOOKUP(Table4[[#This Row],[ProductID]],Products!A:A,Products!F:F, "Not Found")</f>
        <v>242.98</v>
      </c>
      <c r="T3136" t="str">
        <f>_xlfn.XLOOKUP(Table4[[#This Row],[CustomerID]],Customers!A:A,Customers!D:D, "Not Found")</f>
        <v>M</v>
      </c>
      <c r="U3136" s="6">
        <f>_xlfn.XLOOKUP(Table4[[#This Row],[CustomerID]],Customers!A:A,Customers!E:E, "Not Found")</f>
        <v>37249</v>
      </c>
      <c r="V3136">
        <f ca="1">DATEDIF(Table4[[#This Row],[CustomerBirthday]], TODAY(), "Y")</f>
        <v>24</v>
      </c>
      <c r="W3136" t="str" cm="1">
        <f t="array" aca="1" ref="W3136" ca="1">_xlfn.IFS(Table4[[#This Row],[Age]]&lt;25, "Under 25",Table4[[#This Row],[Age]]=34, "25-34", Table4[[#This Row],[Age]]&lt;=49, "35-49", Table4[[#This Row],[Age]]&lt;=64, "50-64", Table4[[#This Row],[Age]]&gt;=65, "65+")</f>
        <v>Under 25</v>
      </c>
      <c r="X3136" t="str">
        <f>_xlfn.XLOOKUP(Table4[[#This Row],[StoreID]],Stores!A:A,Stores!B:B, "Not found")</f>
        <v>MegaMart Brianahaven</v>
      </c>
      <c r="Y3136" t="str">
        <f>_xlfn.XLOOKUP(Table4[[#This Row],[StoreID]],Stores!A:A,Stores!C:C, "Not Found")</f>
        <v>Brianahaven</v>
      </c>
      <c r="Z3136" t="str">
        <f>_xlfn.XLOOKUP(Table4[[#This Row],[StoreID]],Stores!A:A,Stores!D:D, "Not Found")</f>
        <v>North</v>
      </c>
    </row>
    <row r="3137" spans="1:26">
      <c r="A3137" t="s">
        <v>4003</v>
      </c>
      <c r="B3137" s="1">
        <v>45263</v>
      </c>
      <c r="C3137" t="s">
        <v>155</v>
      </c>
      <c r="D3137" t="s">
        <v>750</v>
      </c>
      <c r="E3137" t="s">
        <v>846</v>
      </c>
      <c r="F3137">
        <v>2</v>
      </c>
      <c r="G3137">
        <v>0.05</v>
      </c>
      <c r="H3137" t="s">
        <v>875</v>
      </c>
      <c r="I3137" s="4">
        <f>Table4[[#This Row],[Quantity]]*Table4[[#This Row],[UnitPrice]]</f>
        <v>2685.5</v>
      </c>
      <c r="J3137" s="4">
        <f>Table4[[#This Row],[Gross Revenue]]*(1-Table4[[#This Row],[Discount]])</f>
        <v>2551.2249999999999</v>
      </c>
      <c r="K3137" s="4">
        <f>Table4[[#This Row],[Quantity]]*Table4[[#This Row],[CostPrice]]</f>
        <v>1595.88</v>
      </c>
      <c r="L3137" s="4">
        <f>Table4[[#This Row],[Net Revenue]]-Table4[[#This Row],[Total Cost]]</f>
        <v>955.3449999999998</v>
      </c>
      <c r="M3137" t="str">
        <f>_xlfn.XLOOKUP(Table4[[#This Row],[ProductID]], Products!A:A,Products!B:B, "Not Found")</f>
        <v>Add Clothing</v>
      </c>
      <c r="N3137" t="str">
        <f>TEXT(Table4[[#This Row],[Date]], "mmm")</f>
        <v>Dec</v>
      </c>
      <c r="O3137" t="str">
        <f>TEXT(Table4[[#This Row],[Date]], "yyyy")</f>
        <v>2023</v>
      </c>
      <c r="P3137" t="str">
        <f>_xlfn.XLOOKUP(Table4[[#This Row],[ProductID]],Products!A:A,Products!C:C, "Not Found")</f>
        <v>Fashion</v>
      </c>
      <c r="Q3137" t="str">
        <f>_xlfn.XLOOKUP(Table4[[#This Row],[ProductID]],Products!A:A,Products!D:D,"Not Found")</f>
        <v>Clothing</v>
      </c>
      <c r="R3137">
        <f>_xlfn.XLOOKUP(Table4[[#This Row],[ProductID]],Products!A:A,Products!E:E,"Not Found")</f>
        <v>1342.75</v>
      </c>
      <c r="S3137">
        <f>_xlfn.XLOOKUP(Table4[[#This Row],[ProductID]],Products!A:A,Products!F:F, "Not Found")</f>
        <v>797.94</v>
      </c>
      <c r="T3137" t="str">
        <f>_xlfn.XLOOKUP(Table4[[#This Row],[CustomerID]],Customers!A:A,Customers!D:D, "Not Found")</f>
        <v>M</v>
      </c>
      <c r="U3137" s="6">
        <f>_xlfn.XLOOKUP(Table4[[#This Row],[CustomerID]],Customers!A:A,Customers!E:E, "Not Found")</f>
        <v>27339</v>
      </c>
      <c r="V3137">
        <f ca="1">DATEDIF(Table4[[#This Row],[CustomerBirthday]], TODAY(), "Y")</f>
        <v>51</v>
      </c>
      <c r="W3137" t="str" cm="1">
        <f t="array" aca="1" ref="W3137" ca="1">_xlfn.IFS(Table4[[#This Row],[Age]]&lt;25, "Under 25",Table4[[#This Row],[Age]]=34, "25-34", Table4[[#This Row],[Age]]&lt;=49, "35-49", Table4[[#This Row],[Age]]&lt;=64, "50-64", Table4[[#This Row],[Age]]&gt;=65, "65+")</f>
        <v>50-64</v>
      </c>
      <c r="X3137" t="str">
        <f>_xlfn.XLOOKUP(Table4[[#This Row],[StoreID]],Stores!A:A,Stores!B:B, "Not found")</f>
        <v>MegaMart Johnmouth</v>
      </c>
      <c r="Y3137" t="str">
        <f>_xlfn.XLOOKUP(Table4[[#This Row],[StoreID]],Stores!A:A,Stores!C:C, "Not Found")</f>
        <v>Johnmouth</v>
      </c>
      <c r="Z3137" t="str">
        <f>_xlfn.XLOOKUP(Table4[[#This Row],[StoreID]],Stores!A:A,Stores!D:D, "Not Found")</f>
        <v>East</v>
      </c>
    </row>
    <row r="3138" spans="1:26">
      <c r="A3138" t="s">
        <v>4004</v>
      </c>
      <c r="B3138" s="1">
        <v>45550</v>
      </c>
      <c r="C3138" t="s">
        <v>317</v>
      </c>
      <c r="D3138" t="s">
        <v>766</v>
      </c>
      <c r="E3138" t="s">
        <v>835</v>
      </c>
      <c r="F3138">
        <v>3</v>
      </c>
      <c r="G3138">
        <v>0</v>
      </c>
      <c r="H3138" t="s">
        <v>875</v>
      </c>
      <c r="I3138" s="4">
        <f>Table4[[#This Row],[Quantity]]*Table4[[#This Row],[UnitPrice]]</f>
        <v>3681.7200000000003</v>
      </c>
      <c r="J3138" s="4">
        <f>Table4[[#This Row],[Gross Revenue]]*(1-Table4[[#This Row],[Discount]])</f>
        <v>3681.7200000000003</v>
      </c>
      <c r="K3138" s="4">
        <f>Table4[[#This Row],[Quantity]]*Table4[[#This Row],[CostPrice]]</f>
        <v>2931.27</v>
      </c>
      <c r="L3138" s="4">
        <f>Table4[[#This Row],[Net Revenue]]-Table4[[#This Row],[Total Cost]]</f>
        <v>750.45000000000027</v>
      </c>
      <c r="M3138" t="str">
        <f>_xlfn.XLOOKUP(Table4[[#This Row],[ProductID]], Products!A:A,Products!B:B, "Not Found")</f>
        <v>Firm Dairy</v>
      </c>
      <c r="N3138" t="str">
        <f>TEXT(Table4[[#This Row],[Date]], "mmm")</f>
        <v>Sep</v>
      </c>
      <c r="O3138" t="str">
        <f>TEXT(Table4[[#This Row],[Date]], "yyyy")</f>
        <v>2024</v>
      </c>
      <c r="P3138" t="str">
        <f>_xlfn.XLOOKUP(Table4[[#This Row],[ProductID]],Products!A:A,Products!C:C, "Not Found")</f>
        <v>Groceries</v>
      </c>
      <c r="Q3138" t="str">
        <f>_xlfn.XLOOKUP(Table4[[#This Row],[ProductID]],Products!A:A,Products!D:D,"Not Found")</f>
        <v>Dairy</v>
      </c>
      <c r="R3138">
        <f>_xlfn.XLOOKUP(Table4[[#This Row],[ProductID]],Products!A:A,Products!E:E,"Not Found")</f>
        <v>1227.24</v>
      </c>
      <c r="S3138">
        <f>_xlfn.XLOOKUP(Table4[[#This Row],[ProductID]],Products!A:A,Products!F:F, "Not Found")</f>
        <v>977.09</v>
      </c>
      <c r="T3138" t="str">
        <f>_xlfn.XLOOKUP(Table4[[#This Row],[CustomerID]],Customers!A:A,Customers!D:D, "Not Found")</f>
        <v>M</v>
      </c>
      <c r="U3138" s="6">
        <f>_xlfn.XLOOKUP(Table4[[#This Row],[CustomerID]],Customers!A:A,Customers!E:E, "Not Found")</f>
        <v>26377</v>
      </c>
      <c r="V3138">
        <f ca="1">DATEDIF(Table4[[#This Row],[CustomerBirthday]], TODAY(), "Y")</f>
        <v>54</v>
      </c>
      <c r="W3138" t="str" cm="1">
        <f t="array" aca="1" ref="W3138" ca="1">_xlfn.IFS(Table4[[#This Row],[Age]]&lt;25, "Under 25",Table4[[#This Row],[Age]]=34, "25-34", Table4[[#This Row],[Age]]&lt;=49, "35-49", Table4[[#This Row],[Age]]&lt;=64, "50-64", Table4[[#This Row],[Age]]&gt;=65, "65+")</f>
        <v>50-64</v>
      </c>
      <c r="X3138" t="str">
        <f>_xlfn.XLOOKUP(Table4[[#This Row],[StoreID]],Stores!A:A,Stores!B:B, "Not found")</f>
        <v>MegaMart Peckmouth</v>
      </c>
      <c r="Y3138" t="str">
        <f>_xlfn.XLOOKUP(Table4[[#This Row],[StoreID]],Stores!A:A,Stores!C:C, "Not Found")</f>
        <v>Peckmouth</v>
      </c>
      <c r="Z3138" t="str">
        <f>_xlfn.XLOOKUP(Table4[[#This Row],[StoreID]],Stores!A:A,Stores!D:D, "Not Found")</f>
        <v>East</v>
      </c>
    </row>
    <row r="3139" spans="1:26">
      <c r="A3139" t="s">
        <v>4005</v>
      </c>
      <c r="B3139" s="1">
        <v>45228</v>
      </c>
      <c r="C3139" t="s">
        <v>379</v>
      </c>
      <c r="D3139" t="s">
        <v>824</v>
      </c>
      <c r="E3139" t="s">
        <v>835</v>
      </c>
      <c r="F3139">
        <v>2</v>
      </c>
      <c r="G3139">
        <v>0</v>
      </c>
      <c r="H3139" t="s">
        <v>868</v>
      </c>
      <c r="I3139" s="4">
        <f>Table4[[#This Row],[Quantity]]*Table4[[#This Row],[UnitPrice]]</f>
        <v>776.52</v>
      </c>
      <c r="J3139" s="4">
        <f>Table4[[#This Row],[Gross Revenue]]*(1-Table4[[#This Row],[Discount]])</f>
        <v>776.52</v>
      </c>
      <c r="K3139" s="4">
        <f>Table4[[#This Row],[Quantity]]*Table4[[#This Row],[CostPrice]]</f>
        <v>398.6</v>
      </c>
      <c r="L3139" s="4">
        <f>Table4[[#This Row],[Net Revenue]]-Table4[[#This Row],[Total Cost]]</f>
        <v>377.91999999999996</v>
      </c>
      <c r="M3139" t="str">
        <f>_xlfn.XLOOKUP(Table4[[#This Row],[ProductID]], Products!A:A,Products!B:B, "Not Found")</f>
        <v>Possible Watches</v>
      </c>
      <c r="N3139" t="str">
        <f>TEXT(Table4[[#This Row],[Date]], "mmm")</f>
        <v>Oct</v>
      </c>
      <c r="O3139" t="str">
        <f>TEXT(Table4[[#This Row],[Date]], "yyyy")</f>
        <v>2023</v>
      </c>
      <c r="P3139" t="str">
        <f>_xlfn.XLOOKUP(Table4[[#This Row],[ProductID]],Products!A:A,Products!C:C, "Not Found")</f>
        <v>Fashion</v>
      </c>
      <c r="Q3139" t="str">
        <f>_xlfn.XLOOKUP(Table4[[#This Row],[ProductID]],Products!A:A,Products!D:D,"Not Found")</f>
        <v>Watches</v>
      </c>
      <c r="R3139">
        <f>_xlfn.XLOOKUP(Table4[[#This Row],[ProductID]],Products!A:A,Products!E:E,"Not Found")</f>
        <v>388.26</v>
      </c>
      <c r="S3139">
        <f>_xlfn.XLOOKUP(Table4[[#This Row],[ProductID]],Products!A:A,Products!F:F, "Not Found")</f>
        <v>199.3</v>
      </c>
      <c r="T3139" t="str">
        <f>_xlfn.XLOOKUP(Table4[[#This Row],[CustomerID]],Customers!A:A,Customers!D:D, "Not Found")</f>
        <v>F</v>
      </c>
      <c r="U3139" s="6">
        <f>_xlfn.XLOOKUP(Table4[[#This Row],[CustomerID]],Customers!A:A,Customers!E:E, "Not Found")</f>
        <v>20604</v>
      </c>
      <c r="V3139">
        <f ca="1">DATEDIF(Table4[[#This Row],[CustomerBirthday]], TODAY(), "Y")</f>
        <v>70</v>
      </c>
      <c r="W3139" t="str" cm="1">
        <f t="array" aca="1" ref="W3139" ca="1">_xlfn.IFS(Table4[[#This Row],[Age]]&lt;25, "Under 25",Table4[[#This Row],[Age]]=34, "25-34", Table4[[#This Row],[Age]]&lt;=49, "35-49", Table4[[#This Row],[Age]]&lt;=64, "50-64", Table4[[#This Row],[Age]]&gt;=65, "65+")</f>
        <v>65+</v>
      </c>
      <c r="X3139" t="str">
        <f>_xlfn.XLOOKUP(Table4[[#This Row],[StoreID]],Stores!A:A,Stores!B:B, "Not found")</f>
        <v>MegaMart Peckmouth</v>
      </c>
      <c r="Y3139" t="str">
        <f>_xlfn.XLOOKUP(Table4[[#This Row],[StoreID]],Stores!A:A,Stores!C:C, "Not Found")</f>
        <v>Peckmouth</v>
      </c>
      <c r="Z3139" t="str">
        <f>_xlfn.XLOOKUP(Table4[[#This Row],[StoreID]],Stores!A:A,Stores!D:D, "Not Found")</f>
        <v>East</v>
      </c>
    </row>
    <row r="3140" spans="1:26">
      <c r="A3140" t="s">
        <v>4006</v>
      </c>
      <c r="B3140" s="1">
        <v>45638</v>
      </c>
      <c r="C3140" t="s">
        <v>155</v>
      </c>
      <c r="D3140" t="s">
        <v>808</v>
      </c>
      <c r="E3140" t="s">
        <v>835</v>
      </c>
      <c r="F3140">
        <v>2</v>
      </c>
      <c r="G3140">
        <v>0.1</v>
      </c>
      <c r="H3140" t="s">
        <v>865</v>
      </c>
      <c r="I3140" s="4">
        <f>Table4[[#This Row],[Quantity]]*Table4[[#This Row],[UnitPrice]]</f>
        <v>3270.02</v>
      </c>
      <c r="J3140" s="4">
        <f>Table4[[#This Row],[Gross Revenue]]*(1-Table4[[#This Row],[Discount]])</f>
        <v>2943.018</v>
      </c>
      <c r="K3140" s="4">
        <f>Table4[[#This Row],[Quantity]]*Table4[[#This Row],[CostPrice]]</f>
        <v>2086.58</v>
      </c>
      <c r="L3140" s="4">
        <f>Table4[[#This Row],[Net Revenue]]-Table4[[#This Row],[Total Cost]]</f>
        <v>856.4380000000001</v>
      </c>
      <c r="M3140" t="str">
        <f>_xlfn.XLOOKUP(Table4[[#This Row],[ProductID]], Products!A:A,Products!B:B, "Not Found")</f>
        <v>Present Television</v>
      </c>
      <c r="N3140" t="str">
        <f>TEXT(Table4[[#This Row],[Date]], "mmm")</f>
        <v>Dec</v>
      </c>
      <c r="O3140" t="str">
        <f>TEXT(Table4[[#This Row],[Date]], "yyyy")</f>
        <v>2024</v>
      </c>
      <c r="P3140" t="str">
        <f>_xlfn.XLOOKUP(Table4[[#This Row],[ProductID]],Products!A:A,Products!C:C, "Not Found")</f>
        <v>Electronics</v>
      </c>
      <c r="Q3140" t="str">
        <f>_xlfn.XLOOKUP(Table4[[#This Row],[ProductID]],Products!A:A,Products!D:D,"Not Found")</f>
        <v>Television</v>
      </c>
      <c r="R3140">
        <f>_xlfn.XLOOKUP(Table4[[#This Row],[ProductID]],Products!A:A,Products!E:E,"Not Found")</f>
        <v>1635.01</v>
      </c>
      <c r="S3140">
        <f>_xlfn.XLOOKUP(Table4[[#This Row],[ProductID]],Products!A:A,Products!F:F, "Not Found")</f>
        <v>1043.29</v>
      </c>
      <c r="T3140" t="str">
        <f>_xlfn.XLOOKUP(Table4[[#This Row],[CustomerID]],Customers!A:A,Customers!D:D, "Not Found")</f>
        <v>M</v>
      </c>
      <c r="U3140" s="6">
        <f>_xlfn.XLOOKUP(Table4[[#This Row],[CustomerID]],Customers!A:A,Customers!E:E, "Not Found")</f>
        <v>27339</v>
      </c>
      <c r="V3140">
        <f ca="1">DATEDIF(Table4[[#This Row],[CustomerBirthday]], TODAY(), "Y")</f>
        <v>51</v>
      </c>
      <c r="W3140" t="str" cm="1">
        <f t="array" aca="1" ref="W3140" ca="1">_xlfn.IFS(Table4[[#This Row],[Age]]&lt;25, "Under 25",Table4[[#This Row],[Age]]=34, "25-34", Table4[[#This Row],[Age]]&lt;=49, "35-49", Table4[[#This Row],[Age]]&lt;=64, "50-64", Table4[[#This Row],[Age]]&gt;=65, "65+")</f>
        <v>50-64</v>
      </c>
      <c r="X3140" t="str">
        <f>_xlfn.XLOOKUP(Table4[[#This Row],[StoreID]],Stores!A:A,Stores!B:B, "Not found")</f>
        <v>MegaMart Peckmouth</v>
      </c>
      <c r="Y3140" t="str">
        <f>_xlfn.XLOOKUP(Table4[[#This Row],[StoreID]],Stores!A:A,Stores!C:C, "Not Found")</f>
        <v>Peckmouth</v>
      </c>
      <c r="Z3140" t="str">
        <f>_xlfn.XLOOKUP(Table4[[#This Row],[StoreID]],Stores!A:A,Stores!D:D, "Not Found")</f>
        <v>East</v>
      </c>
    </row>
    <row r="3141" spans="1:26">
      <c r="A3141" t="s">
        <v>4007</v>
      </c>
      <c r="B3141" s="1">
        <v>45664</v>
      </c>
      <c r="C3141" t="s">
        <v>442</v>
      </c>
      <c r="D3141" t="s">
        <v>734</v>
      </c>
      <c r="E3141" t="s">
        <v>835</v>
      </c>
      <c r="F3141">
        <v>4</v>
      </c>
      <c r="G3141">
        <v>0.05</v>
      </c>
      <c r="H3141" t="s">
        <v>875</v>
      </c>
      <c r="I3141" s="4">
        <f>Table4[[#This Row],[Quantity]]*Table4[[#This Row],[UnitPrice]]</f>
        <v>439.12</v>
      </c>
      <c r="J3141" s="4">
        <f>Table4[[#This Row],[Gross Revenue]]*(1-Table4[[#This Row],[Discount]])</f>
        <v>417.16399999999999</v>
      </c>
      <c r="K3141" s="4">
        <f>Table4[[#This Row],[Quantity]]*Table4[[#This Row],[CostPrice]]</f>
        <v>282.36</v>
      </c>
      <c r="L3141" s="4">
        <f>Table4[[#This Row],[Net Revenue]]-Table4[[#This Row],[Total Cost]]</f>
        <v>134.80399999999997</v>
      </c>
      <c r="M3141" t="str">
        <f>_xlfn.XLOOKUP(Table4[[#This Row],[ProductID]], Products!A:A,Products!B:B, "Not Found")</f>
        <v>Recognize Footwear</v>
      </c>
      <c r="N3141" t="str">
        <f>TEXT(Table4[[#This Row],[Date]], "mmm")</f>
        <v>Jan</v>
      </c>
      <c r="O3141" t="str">
        <f>TEXT(Table4[[#This Row],[Date]], "yyyy")</f>
        <v>2025</v>
      </c>
      <c r="P3141" t="str">
        <f>_xlfn.XLOOKUP(Table4[[#This Row],[ProductID]],Products!A:A,Products!C:C, "Not Found")</f>
        <v>Fashion</v>
      </c>
      <c r="Q3141" t="str">
        <f>_xlfn.XLOOKUP(Table4[[#This Row],[ProductID]],Products!A:A,Products!D:D,"Not Found")</f>
        <v>Footwear</v>
      </c>
      <c r="R3141">
        <f>_xlfn.XLOOKUP(Table4[[#This Row],[ProductID]],Products!A:A,Products!E:E,"Not Found")</f>
        <v>109.78</v>
      </c>
      <c r="S3141">
        <f>_xlfn.XLOOKUP(Table4[[#This Row],[ProductID]],Products!A:A,Products!F:F, "Not Found")</f>
        <v>70.59</v>
      </c>
      <c r="T3141" t="str">
        <f>_xlfn.XLOOKUP(Table4[[#This Row],[CustomerID]],Customers!A:A,Customers!D:D, "Not Found")</f>
        <v>M</v>
      </c>
      <c r="U3141" s="6">
        <f>_xlfn.XLOOKUP(Table4[[#This Row],[CustomerID]],Customers!A:A,Customers!E:E, "Not Found")</f>
        <v>33450</v>
      </c>
      <c r="V3141">
        <f ca="1">DATEDIF(Table4[[#This Row],[CustomerBirthday]], TODAY(), "Y")</f>
        <v>34</v>
      </c>
      <c r="W3141" t="str" cm="1">
        <f t="array" aca="1" ref="W3141" ca="1">_xlfn.IFS(Table4[[#This Row],[Age]]&lt;25, "Under 25",Table4[[#This Row],[Age]]=34, "25-34", Table4[[#This Row],[Age]]&lt;=49, "35-49", Table4[[#This Row],[Age]]&lt;=64, "50-64", Table4[[#This Row],[Age]]&gt;=65, "65+")</f>
        <v>25-34</v>
      </c>
      <c r="X3141" t="str">
        <f>_xlfn.XLOOKUP(Table4[[#This Row],[StoreID]],Stores!A:A,Stores!B:B, "Not found")</f>
        <v>MegaMart Peckmouth</v>
      </c>
      <c r="Y3141" t="str">
        <f>_xlfn.XLOOKUP(Table4[[#This Row],[StoreID]],Stores!A:A,Stores!C:C, "Not Found")</f>
        <v>Peckmouth</v>
      </c>
      <c r="Z3141" t="str">
        <f>_xlfn.XLOOKUP(Table4[[#This Row],[StoreID]],Stores!A:A,Stores!D:D, "Not Found")</f>
        <v>East</v>
      </c>
    </row>
    <row r="3142" spans="1:26">
      <c r="A3142" t="s">
        <v>4008</v>
      </c>
      <c r="B3142" s="1">
        <v>45242</v>
      </c>
      <c r="C3142" t="s">
        <v>647</v>
      </c>
      <c r="D3142" t="s">
        <v>764</v>
      </c>
      <c r="E3142" t="s">
        <v>835</v>
      </c>
      <c r="F3142">
        <v>2</v>
      </c>
      <c r="G3142">
        <v>0</v>
      </c>
      <c r="H3142" t="s">
        <v>875</v>
      </c>
      <c r="I3142" s="4">
        <f>Table4[[#This Row],[Quantity]]*Table4[[#This Row],[UnitPrice]]</f>
        <v>647.84</v>
      </c>
      <c r="J3142" s="4">
        <f>Table4[[#This Row],[Gross Revenue]]*(1-Table4[[#This Row],[Discount]])</f>
        <v>647.84</v>
      </c>
      <c r="K3142" s="4">
        <f>Table4[[#This Row],[Quantity]]*Table4[[#This Row],[CostPrice]]</f>
        <v>485.96</v>
      </c>
      <c r="L3142" s="4">
        <f>Table4[[#This Row],[Net Revenue]]-Table4[[#This Row],[Total Cost]]</f>
        <v>161.88000000000005</v>
      </c>
      <c r="M3142" t="str">
        <f>_xlfn.XLOOKUP(Table4[[#This Row],[ProductID]], Products!A:A,Products!B:B, "Not Found")</f>
        <v>Simple Accessories</v>
      </c>
      <c r="N3142" t="str">
        <f>TEXT(Table4[[#This Row],[Date]], "mmm")</f>
        <v>Nov</v>
      </c>
      <c r="O3142" t="str">
        <f>TEXT(Table4[[#This Row],[Date]], "yyyy")</f>
        <v>2023</v>
      </c>
      <c r="P3142" t="str">
        <f>_xlfn.XLOOKUP(Table4[[#This Row],[ProductID]],Products!A:A,Products!C:C, "Not Found")</f>
        <v>Fashion</v>
      </c>
      <c r="Q3142" t="str">
        <f>_xlfn.XLOOKUP(Table4[[#This Row],[ProductID]],Products!A:A,Products!D:D,"Not Found")</f>
        <v>Accessories</v>
      </c>
      <c r="R3142">
        <f>_xlfn.XLOOKUP(Table4[[#This Row],[ProductID]],Products!A:A,Products!E:E,"Not Found")</f>
        <v>323.92</v>
      </c>
      <c r="S3142">
        <f>_xlfn.XLOOKUP(Table4[[#This Row],[ProductID]],Products!A:A,Products!F:F, "Not Found")</f>
        <v>242.98</v>
      </c>
      <c r="T3142" t="str">
        <f>_xlfn.XLOOKUP(Table4[[#This Row],[CustomerID]],Customers!A:A,Customers!D:D, "Not Found")</f>
        <v>M</v>
      </c>
      <c r="U3142" s="6">
        <f>_xlfn.XLOOKUP(Table4[[#This Row],[CustomerID]],Customers!A:A,Customers!E:E, "Not Found")</f>
        <v>33196</v>
      </c>
      <c r="V3142">
        <f ca="1">DATEDIF(Table4[[#This Row],[CustomerBirthday]], TODAY(), "Y")</f>
        <v>35</v>
      </c>
      <c r="W3142" t="str" cm="1">
        <f t="array" aca="1" ref="W3142" ca="1">_xlfn.IFS(Table4[[#This Row],[Age]]&lt;25, "Under 25",Table4[[#This Row],[Age]]=34, "25-34", Table4[[#This Row],[Age]]&lt;=49, "35-49", Table4[[#This Row],[Age]]&lt;=64, "50-64", Table4[[#This Row],[Age]]&gt;=65, "65+")</f>
        <v>35-49</v>
      </c>
      <c r="X3142" t="str">
        <f>_xlfn.XLOOKUP(Table4[[#This Row],[StoreID]],Stores!A:A,Stores!B:B, "Not found")</f>
        <v>MegaMart Peckmouth</v>
      </c>
      <c r="Y3142" t="str">
        <f>_xlfn.XLOOKUP(Table4[[#This Row],[StoreID]],Stores!A:A,Stores!C:C, "Not Found")</f>
        <v>Peckmouth</v>
      </c>
      <c r="Z3142" t="str">
        <f>_xlfn.XLOOKUP(Table4[[#This Row],[StoreID]],Stores!A:A,Stores!D:D, "Not Found")</f>
        <v>East</v>
      </c>
    </row>
    <row r="3143" spans="1:26">
      <c r="A3143" t="s">
        <v>4009</v>
      </c>
      <c r="B3143" s="1">
        <v>45610</v>
      </c>
      <c r="C3143" t="s">
        <v>364</v>
      </c>
      <c r="D3143" t="s">
        <v>739</v>
      </c>
      <c r="E3143" t="s">
        <v>835</v>
      </c>
      <c r="F3143">
        <v>1</v>
      </c>
      <c r="G3143">
        <v>0.1</v>
      </c>
      <c r="H3143" t="s">
        <v>868</v>
      </c>
      <c r="I3143" s="4">
        <f>Table4[[#This Row],[Quantity]]*Table4[[#This Row],[UnitPrice]]</f>
        <v>1194.1199999999999</v>
      </c>
      <c r="J3143" s="4">
        <f>Table4[[#This Row],[Gross Revenue]]*(1-Table4[[#This Row],[Discount]])</f>
        <v>1074.7079999999999</v>
      </c>
      <c r="K3143" s="4">
        <f>Table4[[#This Row],[Quantity]]*Table4[[#This Row],[CostPrice]]</f>
        <v>838.95</v>
      </c>
      <c r="L3143" s="4">
        <f>Table4[[#This Row],[Net Revenue]]-Table4[[#This Row],[Total Cost]]</f>
        <v>235.75799999999981</v>
      </c>
      <c r="M3143" t="str">
        <f>_xlfn.XLOOKUP(Table4[[#This Row],[ProductID]], Products!A:A,Products!B:B, "Not Found")</f>
        <v>Step Smartphone</v>
      </c>
      <c r="N3143" t="str">
        <f>TEXT(Table4[[#This Row],[Date]], "mmm")</f>
        <v>Nov</v>
      </c>
      <c r="O3143" t="str">
        <f>TEXT(Table4[[#This Row],[Date]], "yyyy")</f>
        <v>2024</v>
      </c>
      <c r="P3143" t="str">
        <f>_xlfn.XLOOKUP(Table4[[#This Row],[ProductID]],Products!A:A,Products!C:C, "Not Found")</f>
        <v>Electronics</v>
      </c>
      <c r="Q3143" t="str">
        <f>_xlfn.XLOOKUP(Table4[[#This Row],[ProductID]],Products!A:A,Products!D:D,"Not Found")</f>
        <v>Smartphone</v>
      </c>
      <c r="R3143">
        <f>_xlfn.XLOOKUP(Table4[[#This Row],[ProductID]],Products!A:A,Products!E:E,"Not Found")</f>
        <v>1194.1199999999999</v>
      </c>
      <c r="S3143">
        <f>_xlfn.XLOOKUP(Table4[[#This Row],[ProductID]],Products!A:A,Products!F:F, "Not Found")</f>
        <v>838.95</v>
      </c>
      <c r="T3143" t="str">
        <f>_xlfn.XLOOKUP(Table4[[#This Row],[CustomerID]],Customers!A:A,Customers!D:D, "Not Found")</f>
        <v>M</v>
      </c>
      <c r="U3143" s="6">
        <f>_xlfn.XLOOKUP(Table4[[#This Row],[CustomerID]],Customers!A:A,Customers!E:E, "Not Found")</f>
        <v>34560</v>
      </c>
      <c r="V3143">
        <f ca="1">DATEDIF(Table4[[#This Row],[CustomerBirthday]], TODAY(), "Y")</f>
        <v>31</v>
      </c>
      <c r="W3143" t="str" cm="1">
        <f t="array" aca="1" ref="W3143" ca="1">_xlfn.IFS(Table4[[#This Row],[Age]]&lt;25, "Under 25",Table4[[#This Row],[Age]]=34, "25-34", Table4[[#This Row],[Age]]&lt;=49, "35-49", Table4[[#This Row],[Age]]&lt;=64, "50-64", Table4[[#This Row],[Age]]&gt;=65, "65+")</f>
        <v>35-49</v>
      </c>
      <c r="X3143" t="str">
        <f>_xlfn.XLOOKUP(Table4[[#This Row],[StoreID]],Stores!A:A,Stores!B:B, "Not found")</f>
        <v>MegaMart Peckmouth</v>
      </c>
      <c r="Y3143" t="str">
        <f>_xlfn.XLOOKUP(Table4[[#This Row],[StoreID]],Stores!A:A,Stores!C:C, "Not Found")</f>
        <v>Peckmouth</v>
      </c>
      <c r="Z3143" t="str">
        <f>_xlfn.XLOOKUP(Table4[[#This Row],[StoreID]],Stores!A:A,Stores!D:D, "Not Found")</f>
        <v>East</v>
      </c>
    </row>
    <row r="3144" spans="1:26">
      <c r="A3144" t="s">
        <v>4010</v>
      </c>
      <c r="B3144" s="1">
        <v>45437</v>
      </c>
      <c r="C3144" t="s">
        <v>498</v>
      </c>
      <c r="D3144" t="s">
        <v>792</v>
      </c>
      <c r="E3144" t="s">
        <v>842</v>
      </c>
      <c r="F3144">
        <v>4</v>
      </c>
      <c r="G3144">
        <v>0.15</v>
      </c>
      <c r="H3144" t="s">
        <v>868</v>
      </c>
      <c r="I3144" s="4">
        <f>Table4[[#This Row],[Quantity]]*Table4[[#This Row],[UnitPrice]]</f>
        <v>7195.88</v>
      </c>
      <c r="J3144" s="4">
        <f>Table4[[#This Row],[Gross Revenue]]*(1-Table4[[#This Row],[Discount]])</f>
        <v>6116.4979999999996</v>
      </c>
      <c r="K3144" s="4">
        <f>Table4[[#This Row],[Quantity]]*Table4[[#This Row],[CostPrice]]</f>
        <v>5316.6</v>
      </c>
      <c r="L3144" s="4">
        <f>Table4[[#This Row],[Net Revenue]]-Table4[[#This Row],[Total Cost]]</f>
        <v>799.89799999999923</v>
      </c>
      <c r="M3144" t="str">
        <f>_xlfn.XLOOKUP(Table4[[#This Row],[ProductID]], Products!A:A,Products!B:B, "Not Found")</f>
        <v>Beat Accessories</v>
      </c>
      <c r="N3144" t="str">
        <f>TEXT(Table4[[#This Row],[Date]], "mmm")</f>
        <v>May</v>
      </c>
      <c r="O3144" t="str">
        <f>TEXT(Table4[[#This Row],[Date]], "yyyy")</f>
        <v>2024</v>
      </c>
      <c r="P3144" t="str">
        <f>_xlfn.XLOOKUP(Table4[[#This Row],[ProductID]],Products!A:A,Products!C:C, "Not Found")</f>
        <v>Fashion</v>
      </c>
      <c r="Q3144" t="str">
        <f>_xlfn.XLOOKUP(Table4[[#This Row],[ProductID]],Products!A:A,Products!D:D,"Not Found")</f>
        <v>Accessories</v>
      </c>
      <c r="R3144">
        <f>_xlfn.XLOOKUP(Table4[[#This Row],[ProductID]],Products!A:A,Products!E:E,"Not Found")</f>
        <v>1798.97</v>
      </c>
      <c r="S3144">
        <f>_xlfn.XLOOKUP(Table4[[#This Row],[ProductID]],Products!A:A,Products!F:F, "Not Found")</f>
        <v>1329.15</v>
      </c>
      <c r="T3144" t="str">
        <f>_xlfn.XLOOKUP(Table4[[#This Row],[CustomerID]],Customers!A:A,Customers!D:D, "Not Found")</f>
        <v>M</v>
      </c>
      <c r="U3144" s="6">
        <f>_xlfn.XLOOKUP(Table4[[#This Row],[CustomerID]],Customers!A:A,Customers!E:E, "Not Found")</f>
        <v>39260</v>
      </c>
      <c r="V3144">
        <f ca="1">DATEDIF(Table4[[#This Row],[CustomerBirthday]], TODAY(), "Y")</f>
        <v>19</v>
      </c>
      <c r="W3144" t="str" cm="1">
        <f t="array" aca="1" ref="W3144" ca="1">_xlfn.IFS(Table4[[#This Row],[Age]]&lt;25, "Under 25",Table4[[#This Row],[Age]]=34, "25-34", Table4[[#This Row],[Age]]&lt;=49, "35-49", Table4[[#This Row],[Age]]&lt;=64, "50-64", Table4[[#This Row],[Age]]&gt;=65, "65+")</f>
        <v>Under 25</v>
      </c>
      <c r="X3144" t="str">
        <f>_xlfn.XLOOKUP(Table4[[#This Row],[StoreID]],Stores!A:A,Stores!B:B, "Not found")</f>
        <v>MegaMart Brianahaven</v>
      </c>
      <c r="Y3144" t="str">
        <f>_xlfn.XLOOKUP(Table4[[#This Row],[StoreID]],Stores!A:A,Stores!C:C, "Not Found")</f>
        <v>Brianahaven</v>
      </c>
      <c r="Z3144" t="str">
        <f>_xlfn.XLOOKUP(Table4[[#This Row],[StoreID]],Stores!A:A,Stores!D:D, "Not Found")</f>
        <v>North</v>
      </c>
    </row>
    <row r="3145" spans="1:26">
      <c r="A3145" t="s">
        <v>4011</v>
      </c>
      <c r="B3145" s="1">
        <v>45611</v>
      </c>
      <c r="C3145" t="s">
        <v>593</v>
      </c>
      <c r="D3145" t="s">
        <v>816</v>
      </c>
      <c r="E3145" t="s">
        <v>846</v>
      </c>
      <c r="F3145">
        <v>3</v>
      </c>
      <c r="G3145">
        <v>0.15</v>
      </c>
      <c r="H3145" t="s">
        <v>865</v>
      </c>
      <c r="I3145" s="4">
        <f>Table4[[#This Row],[Quantity]]*Table4[[#This Row],[UnitPrice]]</f>
        <v>5637.24</v>
      </c>
      <c r="J3145" s="4">
        <f>Table4[[#This Row],[Gross Revenue]]*(1-Table4[[#This Row],[Discount]])</f>
        <v>4791.6539999999995</v>
      </c>
      <c r="K3145" s="4">
        <f>Table4[[#This Row],[Quantity]]*Table4[[#This Row],[CostPrice]]</f>
        <v>3013.68</v>
      </c>
      <c r="L3145" s="4">
        <f>Table4[[#This Row],[Net Revenue]]-Table4[[#This Row],[Total Cost]]</f>
        <v>1777.9739999999997</v>
      </c>
      <c r="M3145" t="str">
        <f>_xlfn.XLOOKUP(Table4[[#This Row],[ProductID]], Products!A:A,Products!B:B, "Not Found")</f>
        <v>Set Dairy</v>
      </c>
      <c r="N3145" t="str">
        <f>TEXT(Table4[[#This Row],[Date]], "mmm")</f>
        <v>Nov</v>
      </c>
      <c r="O3145" t="str">
        <f>TEXT(Table4[[#This Row],[Date]], "yyyy")</f>
        <v>2024</v>
      </c>
      <c r="P3145" t="str">
        <f>_xlfn.XLOOKUP(Table4[[#This Row],[ProductID]],Products!A:A,Products!C:C, "Not Found")</f>
        <v>Groceries</v>
      </c>
      <c r="Q3145" t="str">
        <f>_xlfn.XLOOKUP(Table4[[#This Row],[ProductID]],Products!A:A,Products!D:D,"Not Found")</f>
        <v>Dairy</v>
      </c>
      <c r="R3145">
        <f>_xlfn.XLOOKUP(Table4[[#This Row],[ProductID]],Products!A:A,Products!E:E,"Not Found")</f>
        <v>1879.08</v>
      </c>
      <c r="S3145">
        <f>_xlfn.XLOOKUP(Table4[[#This Row],[ProductID]],Products!A:A,Products!F:F, "Not Found")</f>
        <v>1004.56</v>
      </c>
      <c r="T3145" t="str">
        <f>_xlfn.XLOOKUP(Table4[[#This Row],[CustomerID]],Customers!A:A,Customers!D:D, "Not Found")</f>
        <v>F</v>
      </c>
      <c r="U3145" s="6">
        <f>_xlfn.XLOOKUP(Table4[[#This Row],[CustomerID]],Customers!A:A,Customers!E:E, "Not Found")</f>
        <v>37024</v>
      </c>
      <c r="V3145">
        <f ca="1">DATEDIF(Table4[[#This Row],[CustomerBirthday]], TODAY(), "Y")</f>
        <v>25</v>
      </c>
      <c r="W3145" t="str" cm="1">
        <f t="array" aca="1" ref="W3145" ca="1">_xlfn.IFS(Table4[[#This Row],[Age]]&lt;25, "Under 25",Table4[[#This Row],[Age]]=34, "25-34", Table4[[#This Row],[Age]]&lt;=49, "35-49", Table4[[#This Row],[Age]]&lt;=64, "50-64", Table4[[#This Row],[Age]]&gt;=65, "65+")</f>
        <v>35-49</v>
      </c>
      <c r="X3145" t="str">
        <f>_xlfn.XLOOKUP(Table4[[#This Row],[StoreID]],Stores!A:A,Stores!B:B, "Not found")</f>
        <v>MegaMart Johnmouth</v>
      </c>
      <c r="Y3145" t="str">
        <f>_xlfn.XLOOKUP(Table4[[#This Row],[StoreID]],Stores!A:A,Stores!C:C, "Not Found")</f>
        <v>Johnmouth</v>
      </c>
      <c r="Z3145" t="str">
        <f>_xlfn.XLOOKUP(Table4[[#This Row],[StoreID]],Stores!A:A,Stores!D:D, "Not Found")</f>
        <v>East</v>
      </c>
    </row>
    <row r="3146" spans="1:26">
      <c r="A3146" t="s">
        <v>4012</v>
      </c>
      <c r="B3146" s="1">
        <v>45764</v>
      </c>
      <c r="C3146" t="s">
        <v>494</v>
      </c>
      <c r="D3146" t="s">
        <v>745</v>
      </c>
      <c r="E3146" t="s">
        <v>842</v>
      </c>
      <c r="F3146">
        <v>2</v>
      </c>
      <c r="G3146">
        <v>0.15</v>
      </c>
      <c r="H3146" t="s">
        <v>871</v>
      </c>
      <c r="I3146" s="4">
        <f>Table4[[#This Row],[Quantity]]*Table4[[#This Row],[UnitPrice]]</f>
        <v>2386.1799999999998</v>
      </c>
      <c r="J3146" s="4">
        <f>Table4[[#This Row],[Gross Revenue]]*(1-Table4[[#This Row],[Discount]])</f>
        <v>2028.2529999999997</v>
      </c>
      <c r="K3146" s="4">
        <f>Table4[[#This Row],[Quantity]]*Table4[[#This Row],[CostPrice]]</f>
        <v>1636.48</v>
      </c>
      <c r="L3146" s="4">
        <f>Table4[[#This Row],[Net Revenue]]-Table4[[#This Row],[Total Cost]]</f>
        <v>391.77299999999968</v>
      </c>
      <c r="M3146" t="str">
        <f>_xlfn.XLOOKUP(Table4[[#This Row],[ProductID]], Products!A:A,Products!B:B, "Not Found")</f>
        <v>Above Camera</v>
      </c>
      <c r="N3146" t="str">
        <f>TEXT(Table4[[#This Row],[Date]], "mmm")</f>
        <v>Apr</v>
      </c>
      <c r="O3146" t="str">
        <f>TEXT(Table4[[#This Row],[Date]], "yyyy")</f>
        <v>2025</v>
      </c>
      <c r="P3146" t="str">
        <f>_xlfn.XLOOKUP(Table4[[#This Row],[ProductID]],Products!A:A,Products!C:C, "Not Found")</f>
        <v>Electronics</v>
      </c>
      <c r="Q3146" t="str">
        <f>_xlfn.XLOOKUP(Table4[[#This Row],[ProductID]],Products!A:A,Products!D:D,"Not Found")</f>
        <v>Camera</v>
      </c>
      <c r="R3146">
        <f>_xlfn.XLOOKUP(Table4[[#This Row],[ProductID]],Products!A:A,Products!E:E,"Not Found")</f>
        <v>1193.0899999999999</v>
      </c>
      <c r="S3146">
        <f>_xlfn.XLOOKUP(Table4[[#This Row],[ProductID]],Products!A:A,Products!F:F, "Not Found")</f>
        <v>818.24</v>
      </c>
      <c r="T3146" t="str">
        <f>_xlfn.XLOOKUP(Table4[[#This Row],[CustomerID]],Customers!A:A,Customers!D:D, "Not Found")</f>
        <v>M</v>
      </c>
      <c r="U3146" s="6">
        <f>_xlfn.XLOOKUP(Table4[[#This Row],[CustomerID]],Customers!A:A,Customers!E:E, "Not Found")</f>
        <v>31478</v>
      </c>
      <c r="V3146">
        <f ca="1">DATEDIF(Table4[[#This Row],[CustomerBirthday]], TODAY(), "Y")</f>
        <v>40</v>
      </c>
      <c r="W3146" t="str" cm="1">
        <f t="array" aca="1" ref="W3146" ca="1">_xlfn.IFS(Table4[[#This Row],[Age]]&lt;25, "Under 25",Table4[[#This Row],[Age]]=34, "25-34", Table4[[#This Row],[Age]]&lt;=49, "35-49", Table4[[#This Row],[Age]]&lt;=64, "50-64", Table4[[#This Row],[Age]]&gt;=65, "65+")</f>
        <v>35-49</v>
      </c>
      <c r="X3146" t="str">
        <f>_xlfn.XLOOKUP(Table4[[#This Row],[StoreID]],Stores!A:A,Stores!B:B, "Not found")</f>
        <v>MegaMart Brianahaven</v>
      </c>
      <c r="Y3146" t="str">
        <f>_xlfn.XLOOKUP(Table4[[#This Row],[StoreID]],Stores!A:A,Stores!C:C, "Not Found")</f>
        <v>Brianahaven</v>
      </c>
      <c r="Z3146" t="str">
        <f>_xlfn.XLOOKUP(Table4[[#This Row],[StoreID]],Stores!A:A,Stores!D:D, "Not Found")</f>
        <v>North</v>
      </c>
    </row>
    <row r="3147" spans="1:26">
      <c r="A3147" t="s">
        <v>4013</v>
      </c>
      <c r="B3147" s="1">
        <v>45247</v>
      </c>
      <c r="C3147" t="s">
        <v>44</v>
      </c>
      <c r="D3147" t="s">
        <v>792</v>
      </c>
      <c r="E3147" t="s">
        <v>835</v>
      </c>
      <c r="F3147">
        <v>1</v>
      </c>
      <c r="G3147">
        <v>0.1</v>
      </c>
      <c r="H3147" t="s">
        <v>865</v>
      </c>
      <c r="I3147" s="4">
        <f>Table4[[#This Row],[Quantity]]*Table4[[#This Row],[UnitPrice]]</f>
        <v>1798.97</v>
      </c>
      <c r="J3147" s="4">
        <f>Table4[[#This Row],[Gross Revenue]]*(1-Table4[[#This Row],[Discount]])</f>
        <v>1619.0730000000001</v>
      </c>
      <c r="K3147" s="4">
        <f>Table4[[#This Row],[Quantity]]*Table4[[#This Row],[CostPrice]]</f>
        <v>1329.15</v>
      </c>
      <c r="L3147" s="4">
        <f>Table4[[#This Row],[Net Revenue]]-Table4[[#This Row],[Total Cost]]</f>
        <v>289.923</v>
      </c>
      <c r="M3147" t="str">
        <f>_xlfn.XLOOKUP(Table4[[#This Row],[ProductID]], Products!A:A,Products!B:B, "Not Found")</f>
        <v>Beat Accessories</v>
      </c>
      <c r="N3147" t="str">
        <f>TEXT(Table4[[#This Row],[Date]], "mmm")</f>
        <v>Nov</v>
      </c>
      <c r="O3147" t="str">
        <f>TEXT(Table4[[#This Row],[Date]], "yyyy")</f>
        <v>2023</v>
      </c>
      <c r="P3147" t="str">
        <f>_xlfn.XLOOKUP(Table4[[#This Row],[ProductID]],Products!A:A,Products!C:C, "Not Found")</f>
        <v>Fashion</v>
      </c>
      <c r="Q3147" t="str">
        <f>_xlfn.XLOOKUP(Table4[[#This Row],[ProductID]],Products!A:A,Products!D:D,"Not Found")</f>
        <v>Accessories</v>
      </c>
      <c r="R3147">
        <f>_xlfn.XLOOKUP(Table4[[#This Row],[ProductID]],Products!A:A,Products!E:E,"Not Found")</f>
        <v>1798.97</v>
      </c>
      <c r="S3147">
        <f>_xlfn.XLOOKUP(Table4[[#This Row],[ProductID]],Products!A:A,Products!F:F, "Not Found")</f>
        <v>1329.15</v>
      </c>
      <c r="T3147" t="str">
        <f>_xlfn.XLOOKUP(Table4[[#This Row],[CustomerID]],Customers!A:A,Customers!D:D, "Not Found")</f>
        <v>M</v>
      </c>
      <c r="U3147" s="6">
        <f>_xlfn.XLOOKUP(Table4[[#This Row],[CustomerID]],Customers!A:A,Customers!E:E, "Not Found")</f>
        <v>28106</v>
      </c>
      <c r="V3147">
        <f ca="1">DATEDIF(Table4[[#This Row],[CustomerBirthday]], TODAY(), "Y")</f>
        <v>49</v>
      </c>
      <c r="W3147" t="str" cm="1">
        <f t="array" aca="1" ref="W3147" ca="1">_xlfn.IFS(Table4[[#This Row],[Age]]&lt;25, "Under 25",Table4[[#This Row],[Age]]=34, "25-34", Table4[[#This Row],[Age]]&lt;=49, "35-49", Table4[[#This Row],[Age]]&lt;=64, "50-64", Table4[[#This Row],[Age]]&gt;=65, "65+")</f>
        <v>35-49</v>
      </c>
      <c r="X3147" t="str">
        <f>_xlfn.XLOOKUP(Table4[[#This Row],[StoreID]],Stores!A:A,Stores!B:B, "Not found")</f>
        <v>MegaMart Peckmouth</v>
      </c>
      <c r="Y3147" t="str">
        <f>_xlfn.XLOOKUP(Table4[[#This Row],[StoreID]],Stores!A:A,Stores!C:C, "Not Found")</f>
        <v>Peckmouth</v>
      </c>
      <c r="Z3147" t="str">
        <f>_xlfn.XLOOKUP(Table4[[#This Row],[StoreID]],Stores!A:A,Stores!D:D, "Not Found")</f>
        <v>East</v>
      </c>
    </row>
    <row r="3148" spans="1:26">
      <c r="A3148" t="s">
        <v>4014</v>
      </c>
      <c r="B3148" s="1">
        <v>45414</v>
      </c>
      <c r="C3148" t="s">
        <v>119</v>
      </c>
      <c r="D3148" t="s">
        <v>802</v>
      </c>
      <c r="E3148" t="s">
        <v>846</v>
      </c>
      <c r="F3148">
        <v>4</v>
      </c>
      <c r="G3148">
        <v>0.15</v>
      </c>
      <c r="H3148" t="s">
        <v>868</v>
      </c>
      <c r="I3148" s="4">
        <f>Table4[[#This Row],[Quantity]]*Table4[[#This Row],[UnitPrice]]</f>
        <v>1467.72</v>
      </c>
      <c r="J3148" s="4">
        <f>Table4[[#This Row],[Gross Revenue]]*(1-Table4[[#This Row],[Discount]])</f>
        <v>1247.5619999999999</v>
      </c>
      <c r="K3148" s="4">
        <f>Table4[[#This Row],[Quantity]]*Table4[[#This Row],[CostPrice]]</f>
        <v>1140.92</v>
      </c>
      <c r="L3148" s="4">
        <f>Table4[[#This Row],[Net Revenue]]-Table4[[#This Row],[Total Cost]]</f>
        <v>106.64199999999983</v>
      </c>
      <c r="M3148" t="str">
        <f>_xlfn.XLOOKUP(Table4[[#This Row],[ProductID]], Products!A:A,Products!B:B, "Not Found")</f>
        <v>Stage Footwear</v>
      </c>
      <c r="N3148" t="str">
        <f>TEXT(Table4[[#This Row],[Date]], "mmm")</f>
        <v>May</v>
      </c>
      <c r="O3148" t="str">
        <f>TEXT(Table4[[#This Row],[Date]], "yyyy")</f>
        <v>2024</v>
      </c>
      <c r="P3148" t="str">
        <f>_xlfn.XLOOKUP(Table4[[#This Row],[ProductID]],Products!A:A,Products!C:C, "Not Found")</f>
        <v>Fashion</v>
      </c>
      <c r="Q3148" t="str">
        <f>_xlfn.XLOOKUP(Table4[[#This Row],[ProductID]],Products!A:A,Products!D:D,"Not Found")</f>
        <v>Footwear</v>
      </c>
      <c r="R3148">
        <f>_xlfn.XLOOKUP(Table4[[#This Row],[ProductID]],Products!A:A,Products!E:E,"Not Found")</f>
        <v>366.93</v>
      </c>
      <c r="S3148">
        <f>_xlfn.XLOOKUP(Table4[[#This Row],[ProductID]],Products!A:A,Products!F:F, "Not Found")</f>
        <v>285.23</v>
      </c>
      <c r="T3148" t="str">
        <f>_xlfn.XLOOKUP(Table4[[#This Row],[CustomerID]],Customers!A:A,Customers!D:D, "Not Found")</f>
        <v>M</v>
      </c>
      <c r="U3148" s="6">
        <f>_xlfn.XLOOKUP(Table4[[#This Row],[CustomerID]],Customers!A:A,Customers!E:E, "Not Found")</f>
        <v>37417</v>
      </c>
      <c r="V3148">
        <f ca="1">DATEDIF(Table4[[#This Row],[CustomerBirthday]], TODAY(), "Y")</f>
        <v>24</v>
      </c>
      <c r="W3148" t="str" cm="1">
        <f t="array" aca="1" ref="W3148" ca="1">_xlfn.IFS(Table4[[#This Row],[Age]]&lt;25, "Under 25",Table4[[#This Row],[Age]]=34, "25-34", Table4[[#This Row],[Age]]&lt;=49, "35-49", Table4[[#This Row],[Age]]&lt;=64, "50-64", Table4[[#This Row],[Age]]&gt;=65, "65+")</f>
        <v>Under 25</v>
      </c>
      <c r="X3148" t="str">
        <f>_xlfn.XLOOKUP(Table4[[#This Row],[StoreID]],Stores!A:A,Stores!B:B, "Not found")</f>
        <v>MegaMart Johnmouth</v>
      </c>
      <c r="Y3148" t="str">
        <f>_xlfn.XLOOKUP(Table4[[#This Row],[StoreID]],Stores!A:A,Stores!C:C, "Not Found")</f>
        <v>Johnmouth</v>
      </c>
      <c r="Z3148" t="str">
        <f>_xlfn.XLOOKUP(Table4[[#This Row],[StoreID]],Stores!A:A,Stores!D:D, "Not Found")</f>
        <v>East</v>
      </c>
    </row>
    <row r="3149" spans="1:26">
      <c r="A3149" t="s">
        <v>4015</v>
      </c>
      <c r="B3149" s="1">
        <v>45613</v>
      </c>
      <c r="C3149" t="s">
        <v>291</v>
      </c>
      <c r="D3149" t="s">
        <v>794</v>
      </c>
      <c r="E3149" t="s">
        <v>839</v>
      </c>
      <c r="F3149">
        <v>1</v>
      </c>
      <c r="G3149">
        <v>0.1</v>
      </c>
      <c r="H3149" t="s">
        <v>868</v>
      </c>
      <c r="I3149" s="4">
        <f>Table4[[#This Row],[Quantity]]*Table4[[#This Row],[UnitPrice]]</f>
        <v>428.05</v>
      </c>
      <c r="J3149" s="4">
        <f>Table4[[#This Row],[Gross Revenue]]*(1-Table4[[#This Row],[Discount]])</f>
        <v>385.245</v>
      </c>
      <c r="K3149" s="4">
        <f>Table4[[#This Row],[Quantity]]*Table4[[#This Row],[CostPrice]]</f>
        <v>246.07</v>
      </c>
      <c r="L3149" s="4">
        <f>Table4[[#This Row],[Net Revenue]]-Table4[[#This Row],[Total Cost]]</f>
        <v>139.17500000000001</v>
      </c>
      <c r="M3149" t="str">
        <f>_xlfn.XLOOKUP(Table4[[#This Row],[ProductID]], Products!A:A,Products!B:B, "Not Found")</f>
        <v>Everything Laptop</v>
      </c>
      <c r="N3149" t="str">
        <f>TEXT(Table4[[#This Row],[Date]], "mmm")</f>
        <v>Nov</v>
      </c>
      <c r="O3149" t="str">
        <f>TEXT(Table4[[#This Row],[Date]], "yyyy")</f>
        <v>2024</v>
      </c>
      <c r="P3149" t="str">
        <f>_xlfn.XLOOKUP(Table4[[#This Row],[ProductID]],Products!A:A,Products!C:C, "Not Found")</f>
        <v>Electronics</v>
      </c>
      <c r="Q3149" t="str">
        <f>_xlfn.XLOOKUP(Table4[[#This Row],[ProductID]],Products!A:A,Products!D:D,"Not Found")</f>
        <v>Laptop</v>
      </c>
      <c r="R3149">
        <f>_xlfn.XLOOKUP(Table4[[#This Row],[ProductID]],Products!A:A,Products!E:E,"Not Found")</f>
        <v>428.05</v>
      </c>
      <c r="S3149">
        <f>_xlfn.XLOOKUP(Table4[[#This Row],[ProductID]],Products!A:A,Products!F:F, "Not Found")</f>
        <v>246.07</v>
      </c>
      <c r="T3149" t="str">
        <f>_xlfn.XLOOKUP(Table4[[#This Row],[CustomerID]],Customers!A:A,Customers!D:D, "Not Found")</f>
        <v>F</v>
      </c>
      <c r="U3149" s="6">
        <f>_xlfn.XLOOKUP(Table4[[#This Row],[CustomerID]],Customers!A:A,Customers!E:E, "Not Found")</f>
        <v>37614</v>
      </c>
      <c r="V3149">
        <f ca="1">DATEDIF(Table4[[#This Row],[CustomerBirthday]], TODAY(), "Y")</f>
        <v>23</v>
      </c>
      <c r="W3149" t="str" cm="1">
        <f t="array" aca="1" ref="W3149" ca="1">_xlfn.IFS(Table4[[#This Row],[Age]]&lt;25, "Under 25",Table4[[#This Row],[Age]]=34, "25-34", Table4[[#This Row],[Age]]&lt;=49, "35-49", Table4[[#This Row],[Age]]&lt;=64, "50-64", Table4[[#This Row],[Age]]&gt;=65, "65+")</f>
        <v>Under 25</v>
      </c>
      <c r="X3149" t="str">
        <f>_xlfn.XLOOKUP(Table4[[#This Row],[StoreID]],Stores!A:A,Stores!B:B, "Not found")</f>
        <v>MegaMart New Michele</v>
      </c>
      <c r="Y3149" t="str">
        <f>_xlfn.XLOOKUP(Table4[[#This Row],[StoreID]],Stores!A:A,Stores!C:C, "Not Found")</f>
        <v>New Michele</v>
      </c>
      <c r="Z3149" t="str">
        <f>_xlfn.XLOOKUP(Table4[[#This Row],[StoreID]],Stores!A:A,Stores!D:D, "Not Found")</f>
        <v>West</v>
      </c>
    </row>
    <row r="3150" spans="1:26">
      <c r="A3150" t="s">
        <v>4016</v>
      </c>
      <c r="B3150" s="1">
        <v>45331</v>
      </c>
      <c r="C3150" t="s">
        <v>198</v>
      </c>
      <c r="D3150" t="s">
        <v>774</v>
      </c>
      <c r="E3150" t="s">
        <v>831</v>
      </c>
      <c r="F3150">
        <v>2</v>
      </c>
      <c r="G3150">
        <v>0.15</v>
      </c>
      <c r="H3150" t="s">
        <v>871</v>
      </c>
      <c r="I3150" s="4">
        <f>Table4[[#This Row],[Quantity]]*Table4[[#This Row],[UnitPrice]]</f>
        <v>2974.82</v>
      </c>
      <c r="J3150" s="4">
        <f>Table4[[#This Row],[Gross Revenue]]*(1-Table4[[#This Row],[Discount]])</f>
        <v>2528.5970000000002</v>
      </c>
      <c r="K3150" s="4">
        <f>Table4[[#This Row],[Quantity]]*Table4[[#This Row],[CostPrice]]</f>
        <v>1626.14</v>
      </c>
      <c r="L3150" s="4">
        <f>Table4[[#This Row],[Net Revenue]]-Table4[[#This Row],[Total Cost]]</f>
        <v>902.45700000000011</v>
      </c>
      <c r="M3150" t="str">
        <f>_xlfn.XLOOKUP(Table4[[#This Row],[ProductID]], Products!A:A,Products!B:B, "Not Found")</f>
        <v>Him Smartphone</v>
      </c>
      <c r="N3150" t="str">
        <f>TEXT(Table4[[#This Row],[Date]], "mmm")</f>
        <v>Feb</v>
      </c>
      <c r="O3150" t="str">
        <f>TEXT(Table4[[#This Row],[Date]], "yyyy")</f>
        <v>2024</v>
      </c>
      <c r="P3150" t="str">
        <f>_xlfn.XLOOKUP(Table4[[#This Row],[ProductID]],Products!A:A,Products!C:C, "Not Found")</f>
        <v>Electronics</v>
      </c>
      <c r="Q3150" t="str">
        <f>_xlfn.XLOOKUP(Table4[[#This Row],[ProductID]],Products!A:A,Products!D:D,"Not Found")</f>
        <v>Smartphone</v>
      </c>
      <c r="R3150">
        <f>_xlfn.XLOOKUP(Table4[[#This Row],[ProductID]],Products!A:A,Products!E:E,"Not Found")</f>
        <v>1487.41</v>
      </c>
      <c r="S3150">
        <f>_xlfn.XLOOKUP(Table4[[#This Row],[ProductID]],Products!A:A,Products!F:F, "Not Found")</f>
        <v>813.07</v>
      </c>
      <c r="T3150" t="str">
        <f>_xlfn.XLOOKUP(Table4[[#This Row],[CustomerID]],Customers!A:A,Customers!D:D, "Not Found")</f>
        <v>F</v>
      </c>
      <c r="U3150" s="6">
        <f>_xlfn.XLOOKUP(Table4[[#This Row],[CustomerID]],Customers!A:A,Customers!E:E, "Not Found")</f>
        <v>38340</v>
      </c>
      <c r="V3150">
        <f ca="1">DATEDIF(Table4[[#This Row],[CustomerBirthday]], TODAY(), "Y")</f>
        <v>21</v>
      </c>
      <c r="W3150" t="str" cm="1">
        <f t="array" aca="1" ref="W3150" ca="1">_xlfn.IFS(Table4[[#This Row],[Age]]&lt;25, "Under 25",Table4[[#This Row],[Age]]=34, "25-34", Table4[[#This Row],[Age]]&lt;=49, "35-49", Table4[[#This Row],[Age]]&lt;=64, "50-64", Table4[[#This Row],[Age]]&gt;=65, "65+")</f>
        <v>Under 25</v>
      </c>
      <c r="X3150" t="str">
        <f>_xlfn.XLOOKUP(Table4[[#This Row],[StoreID]],Stores!A:A,Stores!B:B, "Not found")</f>
        <v>MegaMart Jimenezborough</v>
      </c>
      <c r="Y3150" t="str">
        <f>_xlfn.XLOOKUP(Table4[[#This Row],[StoreID]],Stores!A:A,Stores!C:C, "Not Found")</f>
        <v>Jimenezborough</v>
      </c>
      <c r="Z3150" t="str">
        <f>_xlfn.XLOOKUP(Table4[[#This Row],[StoreID]],Stores!A:A,Stores!D:D, "Not Found")</f>
        <v>South</v>
      </c>
    </row>
    <row r="3151" spans="1:26">
      <c r="A3151" t="s">
        <v>4017</v>
      </c>
      <c r="B3151" s="1">
        <v>45668</v>
      </c>
      <c r="C3151" t="s">
        <v>432</v>
      </c>
      <c r="D3151" t="s">
        <v>736</v>
      </c>
      <c r="E3151" t="s">
        <v>846</v>
      </c>
      <c r="F3151">
        <v>2</v>
      </c>
      <c r="G3151">
        <v>0.1</v>
      </c>
      <c r="H3151" t="s">
        <v>868</v>
      </c>
      <c r="I3151" s="4">
        <f>Table4[[#This Row],[Quantity]]*Table4[[#This Row],[UnitPrice]]</f>
        <v>246.38</v>
      </c>
      <c r="J3151" s="4">
        <f>Table4[[#This Row],[Gross Revenue]]*(1-Table4[[#This Row],[Discount]])</f>
        <v>221.74199999999999</v>
      </c>
      <c r="K3151" s="4">
        <f>Table4[[#This Row],[Quantity]]*Table4[[#This Row],[CostPrice]]</f>
        <v>160.72</v>
      </c>
      <c r="L3151" s="4">
        <f>Table4[[#This Row],[Net Revenue]]-Table4[[#This Row],[Total Cost]]</f>
        <v>61.021999999999991</v>
      </c>
      <c r="M3151" t="str">
        <f>_xlfn.XLOOKUP(Table4[[#This Row],[ProductID]], Products!A:A,Products!B:B, "Not Found")</f>
        <v>Us Snacks</v>
      </c>
      <c r="N3151" t="str">
        <f>TEXT(Table4[[#This Row],[Date]], "mmm")</f>
        <v>Jan</v>
      </c>
      <c r="O3151" t="str">
        <f>TEXT(Table4[[#This Row],[Date]], "yyyy")</f>
        <v>2025</v>
      </c>
      <c r="P3151" t="str">
        <f>_xlfn.XLOOKUP(Table4[[#This Row],[ProductID]],Products!A:A,Products!C:C, "Not Found")</f>
        <v>Groceries</v>
      </c>
      <c r="Q3151" t="str">
        <f>_xlfn.XLOOKUP(Table4[[#This Row],[ProductID]],Products!A:A,Products!D:D,"Not Found")</f>
        <v>Snacks</v>
      </c>
      <c r="R3151">
        <f>_xlfn.XLOOKUP(Table4[[#This Row],[ProductID]],Products!A:A,Products!E:E,"Not Found")</f>
        <v>123.19</v>
      </c>
      <c r="S3151">
        <f>_xlfn.XLOOKUP(Table4[[#This Row],[ProductID]],Products!A:A,Products!F:F, "Not Found")</f>
        <v>80.36</v>
      </c>
      <c r="T3151" t="str">
        <f>_xlfn.XLOOKUP(Table4[[#This Row],[CustomerID]],Customers!A:A,Customers!D:D, "Not Found")</f>
        <v>M</v>
      </c>
      <c r="U3151" s="6">
        <f>_xlfn.XLOOKUP(Table4[[#This Row],[CustomerID]],Customers!A:A,Customers!E:E, "Not Found")</f>
        <v>20358</v>
      </c>
      <c r="V3151">
        <f ca="1">DATEDIF(Table4[[#This Row],[CustomerBirthday]], TODAY(), "Y")</f>
        <v>70</v>
      </c>
      <c r="W3151" t="str" cm="1">
        <f t="array" aca="1" ref="W3151" ca="1">_xlfn.IFS(Table4[[#This Row],[Age]]&lt;25, "Under 25",Table4[[#This Row],[Age]]=34, "25-34", Table4[[#This Row],[Age]]&lt;=49, "35-49", Table4[[#This Row],[Age]]&lt;=64, "50-64", Table4[[#This Row],[Age]]&gt;=65, "65+")</f>
        <v>65+</v>
      </c>
      <c r="X3151" t="str">
        <f>_xlfn.XLOOKUP(Table4[[#This Row],[StoreID]],Stores!A:A,Stores!B:B, "Not found")</f>
        <v>MegaMart Johnmouth</v>
      </c>
      <c r="Y3151" t="str">
        <f>_xlfn.XLOOKUP(Table4[[#This Row],[StoreID]],Stores!A:A,Stores!C:C, "Not Found")</f>
        <v>Johnmouth</v>
      </c>
      <c r="Z3151" t="str">
        <f>_xlfn.XLOOKUP(Table4[[#This Row],[StoreID]],Stores!A:A,Stores!D:D, "Not Found")</f>
        <v>East</v>
      </c>
    </row>
    <row r="3152" spans="1:26">
      <c r="A3152" t="s">
        <v>4018</v>
      </c>
      <c r="B3152" s="1">
        <v>45301</v>
      </c>
      <c r="C3152" t="s">
        <v>241</v>
      </c>
      <c r="D3152" t="s">
        <v>732</v>
      </c>
      <c r="E3152" t="s">
        <v>835</v>
      </c>
      <c r="F3152">
        <v>1</v>
      </c>
      <c r="G3152">
        <v>0.05</v>
      </c>
      <c r="H3152" t="s">
        <v>868</v>
      </c>
      <c r="I3152" s="4">
        <f>Table4[[#This Row],[Quantity]]*Table4[[#This Row],[UnitPrice]]</f>
        <v>1474.12</v>
      </c>
      <c r="J3152" s="4">
        <f>Table4[[#This Row],[Gross Revenue]]*(1-Table4[[#This Row],[Discount]])</f>
        <v>1400.4139999999998</v>
      </c>
      <c r="K3152" s="4">
        <f>Table4[[#This Row],[Quantity]]*Table4[[#This Row],[CostPrice]]</f>
        <v>764.02</v>
      </c>
      <c r="L3152" s="4">
        <f>Table4[[#This Row],[Net Revenue]]-Table4[[#This Row],[Total Cost]]</f>
        <v>636.39399999999978</v>
      </c>
      <c r="M3152" t="str">
        <f>_xlfn.XLOOKUP(Table4[[#This Row],[ProductID]], Products!A:A,Products!B:B, "Not Found")</f>
        <v>Understand Camera</v>
      </c>
      <c r="N3152" t="str">
        <f>TEXT(Table4[[#This Row],[Date]], "mmm")</f>
        <v>Jan</v>
      </c>
      <c r="O3152" t="str">
        <f>TEXT(Table4[[#This Row],[Date]], "yyyy")</f>
        <v>2024</v>
      </c>
      <c r="P3152" t="str">
        <f>_xlfn.XLOOKUP(Table4[[#This Row],[ProductID]],Products!A:A,Products!C:C, "Not Found")</f>
        <v>Electronics</v>
      </c>
      <c r="Q3152" t="str">
        <f>_xlfn.XLOOKUP(Table4[[#This Row],[ProductID]],Products!A:A,Products!D:D,"Not Found")</f>
        <v>Camera</v>
      </c>
      <c r="R3152">
        <f>_xlfn.XLOOKUP(Table4[[#This Row],[ProductID]],Products!A:A,Products!E:E,"Not Found")</f>
        <v>1474.12</v>
      </c>
      <c r="S3152">
        <f>_xlfn.XLOOKUP(Table4[[#This Row],[ProductID]],Products!A:A,Products!F:F, "Not Found")</f>
        <v>764.02</v>
      </c>
      <c r="T3152" t="str">
        <f>_xlfn.XLOOKUP(Table4[[#This Row],[CustomerID]],Customers!A:A,Customers!D:D, "Not Found")</f>
        <v>M</v>
      </c>
      <c r="U3152" s="6">
        <f>_xlfn.XLOOKUP(Table4[[#This Row],[CustomerID]],Customers!A:A,Customers!E:E, "Not Found")</f>
        <v>26671</v>
      </c>
      <c r="V3152">
        <f ca="1">DATEDIF(Table4[[#This Row],[CustomerBirthday]], TODAY(), "Y")</f>
        <v>53</v>
      </c>
      <c r="W3152" t="str" cm="1">
        <f t="array" aca="1" ref="W3152" ca="1">_xlfn.IFS(Table4[[#This Row],[Age]]&lt;25, "Under 25",Table4[[#This Row],[Age]]=34, "25-34", Table4[[#This Row],[Age]]&lt;=49, "35-49", Table4[[#This Row],[Age]]&lt;=64, "50-64", Table4[[#This Row],[Age]]&gt;=65, "65+")</f>
        <v>50-64</v>
      </c>
      <c r="X3152" t="str">
        <f>_xlfn.XLOOKUP(Table4[[#This Row],[StoreID]],Stores!A:A,Stores!B:B, "Not found")</f>
        <v>MegaMart Peckmouth</v>
      </c>
      <c r="Y3152" t="str">
        <f>_xlfn.XLOOKUP(Table4[[#This Row],[StoreID]],Stores!A:A,Stores!C:C, "Not Found")</f>
        <v>Peckmouth</v>
      </c>
      <c r="Z3152" t="str">
        <f>_xlfn.XLOOKUP(Table4[[#This Row],[StoreID]],Stores!A:A,Stores!D:D, "Not Found")</f>
        <v>East</v>
      </c>
    </row>
    <row r="3153" spans="1:26">
      <c r="A3153" t="s">
        <v>4019</v>
      </c>
      <c r="B3153" s="1">
        <v>45297</v>
      </c>
      <c r="C3153" t="s">
        <v>247</v>
      </c>
      <c r="D3153" t="s">
        <v>753</v>
      </c>
      <c r="E3153" t="s">
        <v>842</v>
      </c>
      <c r="F3153">
        <v>4</v>
      </c>
      <c r="G3153">
        <v>0.15</v>
      </c>
      <c r="H3153" t="s">
        <v>868</v>
      </c>
      <c r="I3153" s="4">
        <f>Table4[[#This Row],[Quantity]]*Table4[[#This Row],[UnitPrice]]</f>
        <v>1081.8</v>
      </c>
      <c r="J3153" s="4">
        <f>Table4[[#This Row],[Gross Revenue]]*(1-Table4[[#This Row],[Discount]])</f>
        <v>919.53</v>
      </c>
      <c r="K3153" s="4">
        <f>Table4[[#This Row],[Quantity]]*Table4[[#This Row],[CostPrice]]</f>
        <v>750.4</v>
      </c>
      <c r="L3153" s="4">
        <f>Table4[[#This Row],[Net Revenue]]-Table4[[#This Row],[Total Cost]]</f>
        <v>169.13</v>
      </c>
      <c r="M3153" t="str">
        <f>_xlfn.XLOOKUP(Table4[[#This Row],[ProductID]], Products!A:A,Products!B:B, "Not Found")</f>
        <v>Whether Bags</v>
      </c>
      <c r="N3153" t="str">
        <f>TEXT(Table4[[#This Row],[Date]], "mmm")</f>
        <v>Jan</v>
      </c>
      <c r="O3153" t="str">
        <f>TEXT(Table4[[#This Row],[Date]], "yyyy")</f>
        <v>2024</v>
      </c>
      <c r="P3153" t="str">
        <f>_xlfn.XLOOKUP(Table4[[#This Row],[ProductID]],Products!A:A,Products!C:C, "Not Found")</f>
        <v>Fashion</v>
      </c>
      <c r="Q3153" t="str">
        <f>_xlfn.XLOOKUP(Table4[[#This Row],[ProductID]],Products!A:A,Products!D:D,"Not Found")</f>
        <v>Bags</v>
      </c>
      <c r="R3153">
        <f>_xlfn.XLOOKUP(Table4[[#This Row],[ProductID]],Products!A:A,Products!E:E,"Not Found")</f>
        <v>270.45</v>
      </c>
      <c r="S3153">
        <f>_xlfn.XLOOKUP(Table4[[#This Row],[ProductID]],Products!A:A,Products!F:F, "Not Found")</f>
        <v>187.6</v>
      </c>
      <c r="T3153" t="str">
        <f>_xlfn.XLOOKUP(Table4[[#This Row],[CustomerID]],Customers!A:A,Customers!D:D, "Not Found")</f>
        <v>F</v>
      </c>
      <c r="U3153" s="6">
        <f>_xlfn.XLOOKUP(Table4[[#This Row],[CustomerID]],Customers!A:A,Customers!E:E, "Not Found")</f>
        <v>25547</v>
      </c>
      <c r="V3153">
        <f ca="1">DATEDIF(Table4[[#This Row],[CustomerBirthday]], TODAY(), "Y")</f>
        <v>56</v>
      </c>
      <c r="W3153" t="str" cm="1">
        <f t="array" aca="1" ref="W3153" ca="1">_xlfn.IFS(Table4[[#This Row],[Age]]&lt;25, "Under 25",Table4[[#This Row],[Age]]=34, "25-34", Table4[[#This Row],[Age]]&lt;=49, "35-49", Table4[[#This Row],[Age]]&lt;=64, "50-64", Table4[[#This Row],[Age]]&gt;=65, "65+")</f>
        <v>50-64</v>
      </c>
      <c r="X3153" t="str">
        <f>_xlfn.XLOOKUP(Table4[[#This Row],[StoreID]],Stores!A:A,Stores!B:B, "Not found")</f>
        <v>MegaMart Brianahaven</v>
      </c>
      <c r="Y3153" t="str">
        <f>_xlfn.XLOOKUP(Table4[[#This Row],[StoreID]],Stores!A:A,Stores!C:C, "Not Found")</f>
        <v>Brianahaven</v>
      </c>
      <c r="Z3153" t="str">
        <f>_xlfn.XLOOKUP(Table4[[#This Row],[StoreID]],Stores!A:A,Stores!D:D, "Not Found")</f>
        <v>North</v>
      </c>
    </row>
    <row r="3154" spans="1:26">
      <c r="A3154" t="s">
        <v>4020</v>
      </c>
      <c r="B3154" s="1">
        <v>45766</v>
      </c>
      <c r="C3154" t="s">
        <v>362</v>
      </c>
      <c r="D3154" t="s">
        <v>822</v>
      </c>
      <c r="E3154" t="s">
        <v>835</v>
      </c>
      <c r="F3154">
        <v>4</v>
      </c>
      <c r="G3154">
        <v>0.05</v>
      </c>
      <c r="H3154" t="s">
        <v>868</v>
      </c>
      <c r="I3154" s="4">
        <f>Table4[[#This Row],[Quantity]]*Table4[[#This Row],[UnitPrice]]</f>
        <v>4865.4399999999996</v>
      </c>
      <c r="J3154" s="4">
        <f>Table4[[#This Row],[Gross Revenue]]*(1-Table4[[#This Row],[Discount]])</f>
        <v>4622.1679999999997</v>
      </c>
      <c r="K3154" s="4">
        <f>Table4[[#This Row],[Quantity]]*Table4[[#This Row],[CostPrice]]</f>
        <v>3179.2</v>
      </c>
      <c r="L3154" s="4">
        <f>Table4[[#This Row],[Net Revenue]]-Table4[[#This Row],[Total Cost]]</f>
        <v>1442.9679999999998</v>
      </c>
      <c r="M3154" t="str">
        <f>_xlfn.XLOOKUP(Table4[[#This Row],[ProductID]], Products!A:A,Products!B:B, "Not Found")</f>
        <v>Nor Bags</v>
      </c>
      <c r="N3154" t="str">
        <f>TEXT(Table4[[#This Row],[Date]], "mmm")</f>
        <v>Apr</v>
      </c>
      <c r="O3154" t="str">
        <f>TEXT(Table4[[#This Row],[Date]], "yyyy")</f>
        <v>2025</v>
      </c>
      <c r="P3154" t="str">
        <f>_xlfn.XLOOKUP(Table4[[#This Row],[ProductID]],Products!A:A,Products!C:C, "Not Found")</f>
        <v>Fashion</v>
      </c>
      <c r="Q3154" t="str">
        <f>_xlfn.XLOOKUP(Table4[[#This Row],[ProductID]],Products!A:A,Products!D:D,"Not Found")</f>
        <v>Bags</v>
      </c>
      <c r="R3154">
        <f>_xlfn.XLOOKUP(Table4[[#This Row],[ProductID]],Products!A:A,Products!E:E,"Not Found")</f>
        <v>1216.3599999999999</v>
      </c>
      <c r="S3154">
        <f>_xlfn.XLOOKUP(Table4[[#This Row],[ProductID]],Products!A:A,Products!F:F, "Not Found")</f>
        <v>794.8</v>
      </c>
      <c r="T3154" t="str">
        <f>_xlfn.XLOOKUP(Table4[[#This Row],[CustomerID]],Customers!A:A,Customers!D:D, "Not Found")</f>
        <v>M</v>
      </c>
      <c r="U3154" s="6">
        <f>_xlfn.XLOOKUP(Table4[[#This Row],[CustomerID]],Customers!A:A,Customers!E:E, "Not Found")</f>
        <v>32514</v>
      </c>
      <c r="V3154">
        <f ca="1">DATEDIF(Table4[[#This Row],[CustomerBirthday]], TODAY(), "Y")</f>
        <v>37</v>
      </c>
      <c r="W3154" t="str" cm="1">
        <f t="array" aca="1" ref="W3154" ca="1">_xlfn.IFS(Table4[[#This Row],[Age]]&lt;25, "Under 25",Table4[[#This Row],[Age]]=34, "25-34", Table4[[#This Row],[Age]]&lt;=49, "35-49", Table4[[#This Row],[Age]]&lt;=64, "50-64", Table4[[#This Row],[Age]]&gt;=65, "65+")</f>
        <v>35-49</v>
      </c>
      <c r="X3154" t="str">
        <f>_xlfn.XLOOKUP(Table4[[#This Row],[StoreID]],Stores!A:A,Stores!B:B, "Not found")</f>
        <v>MegaMart Peckmouth</v>
      </c>
      <c r="Y3154" t="str">
        <f>_xlfn.XLOOKUP(Table4[[#This Row],[StoreID]],Stores!A:A,Stores!C:C, "Not Found")</f>
        <v>Peckmouth</v>
      </c>
      <c r="Z3154" t="str">
        <f>_xlfn.XLOOKUP(Table4[[#This Row],[StoreID]],Stores!A:A,Stores!D:D, "Not Found")</f>
        <v>East</v>
      </c>
    </row>
    <row r="3155" spans="1:26">
      <c r="A3155" t="s">
        <v>4021</v>
      </c>
      <c r="B3155" s="1">
        <v>45248</v>
      </c>
      <c r="C3155" t="s">
        <v>59</v>
      </c>
      <c r="D3155" t="s">
        <v>792</v>
      </c>
      <c r="E3155" t="s">
        <v>835</v>
      </c>
      <c r="F3155">
        <v>2</v>
      </c>
      <c r="G3155">
        <v>0</v>
      </c>
      <c r="H3155" t="s">
        <v>865</v>
      </c>
      <c r="I3155" s="4">
        <f>Table4[[#This Row],[Quantity]]*Table4[[#This Row],[UnitPrice]]</f>
        <v>3597.94</v>
      </c>
      <c r="J3155" s="4">
        <f>Table4[[#This Row],[Gross Revenue]]*(1-Table4[[#This Row],[Discount]])</f>
        <v>3597.94</v>
      </c>
      <c r="K3155" s="4">
        <f>Table4[[#This Row],[Quantity]]*Table4[[#This Row],[CostPrice]]</f>
        <v>2658.3</v>
      </c>
      <c r="L3155" s="4">
        <f>Table4[[#This Row],[Net Revenue]]-Table4[[#This Row],[Total Cost]]</f>
        <v>939.63999999999987</v>
      </c>
      <c r="M3155" t="str">
        <f>_xlfn.XLOOKUP(Table4[[#This Row],[ProductID]], Products!A:A,Products!B:B, "Not Found")</f>
        <v>Beat Accessories</v>
      </c>
      <c r="N3155" t="str">
        <f>TEXT(Table4[[#This Row],[Date]], "mmm")</f>
        <v>Nov</v>
      </c>
      <c r="O3155" t="str">
        <f>TEXT(Table4[[#This Row],[Date]], "yyyy")</f>
        <v>2023</v>
      </c>
      <c r="P3155" t="str">
        <f>_xlfn.XLOOKUP(Table4[[#This Row],[ProductID]],Products!A:A,Products!C:C, "Not Found")</f>
        <v>Fashion</v>
      </c>
      <c r="Q3155" t="str">
        <f>_xlfn.XLOOKUP(Table4[[#This Row],[ProductID]],Products!A:A,Products!D:D,"Not Found")</f>
        <v>Accessories</v>
      </c>
      <c r="R3155">
        <f>_xlfn.XLOOKUP(Table4[[#This Row],[ProductID]],Products!A:A,Products!E:E,"Not Found")</f>
        <v>1798.97</v>
      </c>
      <c r="S3155">
        <f>_xlfn.XLOOKUP(Table4[[#This Row],[ProductID]],Products!A:A,Products!F:F, "Not Found")</f>
        <v>1329.15</v>
      </c>
      <c r="T3155" t="str">
        <f>_xlfn.XLOOKUP(Table4[[#This Row],[CustomerID]],Customers!A:A,Customers!D:D, "Not Found")</f>
        <v>M</v>
      </c>
      <c r="U3155" s="6">
        <f>_xlfn.XLOOKUP(Table4[[#This Row],[CustomerID]],Customers!A:A,Customers!E:E, "Not Found")</f>
        <v>27205</v>
      </c>
      <c r="V3155">
        <f ca="1">DATEDIF(Table4[[#This Row],[CustomerBirthday]], TODAY(), "Y")</f>
        <v>52</v>
      </c>
      <c r="W3155" t="str" cm="1">
        <f t="array" aca="1" ref="W3155" ca="1">_xlfn.IFS(Table4[[#This Row],[Age]]&lt;25, "Under 25",Table4[[#This Row],[Age]]=34, "25-34", Table4[[#This Row],[Age]]&lt;=49, "35-49", Table4[[#This Row],[Age]]&lt;=64, "50-64", Table4[[#This Row],[Age]]&gt;=65, "65+")</f>
        <v>50-64</v>
      </c>
      <c r="X3155" t="str">
        <f>_xlfn.XLOOKUP(Table4[[#This Row],[StoreID]],Stores!A:A,Stores!B:B, "Not found")</f>
        <v>MegaMart Peckmouth</v>
      </c>
      <c r="Y3155" t="str">
        <f>_xlfn.XLOOKUP(Table4[[#This Row],[StoreID]],Stores!A:A,Stores!C:C, "Not Found")</f>
        <v>Peckmouth</v>
      </c>
      <c r="Z3155" t="str">
        <f>_xlfn.XLOOKUP(Table4[[#This Row],[StoreID]],Stores!A:A,Stores!D:D, "Not Found")</f>
        <v>East</v>
      </c>
    </row>
    <row r="3156" spans="1:26">
      <c r="A3156" t="s">
        <v>4022</v>
      </c>
      <c r="B3156" s="1">
        <v>45682</v>
      </c>
      <c r="C3156" t="s">
        <v>362</v>
      </c>
      <c r="D3156" t="s">
        <v>780</v>
      </c>
      <c r="E3156" t="s">
        <v>831</v>
      </c>
      <c r="F3156">
        <v>3</v>
      </c>
      <c r="G3156">
        <v>0.15</v>
      </c>
      <c r="H3156" t="s">
        <v>868</v>
      </c>
      <c r="I3156" s="4">
        <f>Table4[[#This Row],[Quantity]]*Table4[[#This Row],[UnitPrice]]</f>
        <v>3816.69</v>
      </c>
      <c r="J3156" s="4">
        <f>Table4[[#This Row],[Gross Revenue]]*(1-Table4[[#This Row],[Discount]])</f>
        <v>3244.1864999999998</v>
      </c>
      <c r="K3156" s="4">
        <f>Table4[[#This Row],[Quantity]]*Table4[[#This Row],[CostPrice]]</f>
        <v>2857.95</v>
      </c>
      <c r="L3156" s="4">
        <f>Table4[[#This Row],[Net Revenue]]-Table4[[#This Row],[Total Cost]]</f>
        <v>386.23649999999998</v>
      </c>
      <c r="M3156" t="str">
        <f>_xlfn.XLOOKUP(Table4[[#This Row],[ProductID]], Products!A:A,Products!B:B, "Not Found")</f>
        <v>Hospital Smartphone</v>
      </c>
      <c r="N3156" t="str">
        <f>TEXT(Table4[[#This Row],[Date]], "mmm")</f>
        <v>Jan</v>
      </c>
      <c r="O3156" t="str">
        <f>TEXT(Table4[[#This Row],[Date]], "yyyy")</f>
        <v>2025</v>
      </c>
      <c r="P3156" t="str">
        <f>_xlfn.XLOOKUP(Table4[[#This Row],[ProductID]],Products!A:A,Products!C:C, "Not Found")</f>
        <v>Electronics</v>
      </c>
      <c r="Q3156" t="str">
        <f>_xlfn.XLOOKUP(Table4[[#This Row],[ProductID]],Products!A:A,Products!D:D,"Not Found")</f>
        <v>Smartphone</v>
      </c>
      <c r="R3156">
        <f>_xlfn.XLOOKUP(Table4[[#This Row],[ProductID]],Products!A:A,Products!E:E,"Not Found")</f>
        <v>1272.23</v>
      </c>
      <c r="S3156">
        <f>_xlfn.XLOOKUP(Table4[[#This Row],[ProductID]],Products!A:A,Products!F:F, "Not Found")</f>
        <v>952.65</v>
      </c>
      <c r="T3156" t="str">
        <f>_xlfn.XLOOKUP(Table4[[#This Row],[CustomerID]],Customers!A:A,Customers!D:D, "Not Found")</f>
        <v>M</v>
      </c>
      <c r="U3156" s="6">
        <f>_xlfn.XLOOKUP(Table4[[#This Row],[CustomerID]],Customers!A:A,Customers!E:E, "Not Found")</f>
        <v>32514</v>
      </c>
      <c r="V3156">
        <f ca="1">DATEDIF(Table4[[#This Row],[CustomerBirthday]], TODAY(), "Y")</f>
        <v>37</v>
      </c>
      <c r="W3156" t="str" cm="1">
        <f t="array" aca="1" ref="W3156" ca="1">_xlfn.IFS(Table4[[#This Row],[Age]]&lt;25, "Under 25",Table4[[#This Row],[Age]]=34, "25-34", Table4[[#This Row],[Age]]&lt;=49, "35-49", Table4[[#This Row],[Age]]&lt;=64, "50-64", Table4[[#This Row],[Age]]&gt;=65, "65+")</f>
        <v>35-49</v>
      </c>
      <c r="X3156" t="str">
        <f>_xlfn.XLOOKUP(Table4[[#This Row],[StoreID]],Stores!A:A,Stores!B:B, "Not found")</f>
        <v>MegaMart Jimenezborough</v>
      </c>
      <c r="Y3156" t="str">
        <f>_xlfn.XLOOKUP(Table4[[#This Row],[StoreID]],Stores!A:A,Stores!C:C, "Not Found")</f>
        <v>Jimenezborough</v>
      </c>
      <c r="Z3156" t="str">
        <f>_xlfn.XLOOKUP(Table4[[#This Row],[StoreID]],Stores!A:A,Stores!D:D, "Not Found")</f>
        <v>South</v>
      </c>
    </row>
    <row r="3157" spans="1:26">
      <c r="A3157" t="s">
        <v>4023</v>
      </c>
      <c r="B3157" s="1">
        <v>45385</v>
      </c>
      <c r="C3157" t="s">
        <v>599</v>
      </c>
      <c r="D3157" t="s">
        <v>772</v>
      </c>
      <c r="E3157" t="s">
        <v>842</v>
      </c>
      <c r="F3157">
        <v>1</v>
      </c>
      <c r="G3157">
        <v>0.1</v>
      </c>
      <c r="H3157" t="s">
        <v>865</v>
      </c>
      <c r="I3157" s="4">
        <f>Table4[[#This Row],[Quantity]]*Table4[[#This Row],[UnitPrice]]</f>
        <v>1878.47</v>
      </c>
      <c r="J3157" s="4">
        <f>Table4[[#This Row],[Gross Revenue]]*(1-Table4[[#This Row],[Discount]])</f>
        <v>1690.623</v>
      </c>
      <c r="K3157" s="4">
        <f>Table4[[#This Row],[Quantity]]*Table4[[#This Row],[CostPrice]]</f>
        <v>1014.91</v>
      </c>
      <c r="L3157" s="4">
        <f>Table4[[#This Row],[Net Revenue]]-Table4[[#This Row],[Total Cost]]</f>
        <v>675.71300000000008</v>
      </c>
      <c r="M3157" t="str">
        <f>_xlfn.XLOOKUP(Table4[[#This Row],[ProductID]], Products!A:A,Products!B:B, "Not Found")</f>
        <v>And Footwear</v>
      </c>
      <c r="N3157" t="str">
        <f>TEXT(Table4[[#This Row],[Date]], "mmm")</f>
        <v>Apr</v>
      </c>
      <c r="O3157" t="str">
        <f>TEXT(Table4[[#This Row],[Date]], "yyyy")</f>
        <v>2024</v>
      </c>
      <c r="P3157" t="str">
        <f>_xlfn.XLOOKUP(Table4[[#This Row],[ProductID]],Products!A:A,Products!C:C, "Not Found")</f>
        <v>Fashion</v>
      </c>
      <c r="Q3157" t="str">
        <f>_xlfn.XLOOKUP(Table4[[#This Row],[ProductID]],Products!A:A,Products!D:D,"Not Found")</f>
        <v>Footwear</v>
      </c>
      <c r="R3157">
        <f>_xlfn.XLOOKUP(Table4[[#This Row],[ProductID]],Products!A:A,Products!E:E,"Not Found")</f>
        <v>1878.47</v>
      </c>
      <c r="S3157">
        <f>_xlfn.XLOOKUP(Table4[[#This Row],[ProductID]],Products!A:A,Products!F:F, "Not Found")</f>
        <v>1014.91</v>
      </c>
      <c r="T3157" t="str">
        <f>_xlfn.XLOOKUP(Table4[[#This Row],[CustomerID]],Customers!A:A,Customers!D:D, "Not Found")</f>
        <v>M</v>
      </c>
      <c r="U3157" s="6">
        <f>_xlfn.XLOOKUP(Table4[[#This Row],[CustomerID]],Customers!A:A,Customers!E:E, "Not Found")</f>
        <v>25414</v>
      </c>
      <c r="V3157">
        <f ca="1">DATEDIF(Table4[[#This Row],[CustomerBirthday]], TODAY(), "Y")</f>
        <v>56</v>
      </c>
      <c r="W3157" t="str" cm="1">
        <f t="array" aca="1" ref="W3157" ca="1">_xlfn.IFS(Table4[[#This Row],[Age]]&lt;25, "Under 25",Table4[[#This Row],[Age]]=34, "25-34", Table4[[#This Row],[Age]]&lt;=49, "35-49", Table4[[#This Row],[Age]]&lt;=64, "50-64", Table4[[#This Row],[Age]]&gt;=65, "65+")</f>
        <v>50-64</v>
      </c>
      <c r="X3157" t="str">
        <f>_xlfn.XLOOKUP(Table4[[#This Row],[StoreID]],Stores!A:A,Stores!B:B, "Not found")</f>
        <v>MegaMart Brianahaven</v>
      </c>
      <c r="Y3157" t="str">
        <f>_xlfn.XLOOKUP(Table4[[#This Row],[StoreID]],Stores!A:A,Stores!C:C, "Not Found")</f>
        <v>Brianahaven</v>
      </c>
      <c r="Z3157" t="str">
        <f>_xlfn.XLOOKUP(Table4[[#This Row],[StoreID]],Stores!A:A,Stores!D:D, "Not Found")</f>
        <v>North</v>
      </c>
    </row>
    <row r="3158" spans="1:26">
      <c r="A3158" t="s">
        <v>4024</v>
      </c>
      <c r="B3158" s="1">
        <v>45683</v>
      </c>
      <c r="C3158" t="s">
        <v>483</v>
      </c>
      <c r="D3158" t="s">
        <v>782</v>
      </c>
      <c r="E3158" t="s">
        <v>846</v>
      </c>
      <c r="F3158">
        <v>4</v>
      </c>
      <c r="G3158">
        <v>0</v>
      </c>
      <c r="H3158" t="s">
        <v>868</v>
      </c>
      <c r="I3158" s="4">
        <f>Table4[[#This Row],[Quantity]]*Table4[[#This Row],[UnitPrice]]</f>
        <v>2695.12</v>
      </c>
      <c r="J3158" s="4">
        <f>Table4[[#This Row],[Gross Revenue]]*(1-Table4[[#This Row],[Discount]])</f>
        <v>2695.12</v>
      </c>
      <c r="K3158" s="4">
        <f>Table4[[#This Row],[Quantity]]*Table4[[#This Row],[CostPrice]]</f>
        <v>1453.32</v>
      </c>
      <c r="L3158" s="4">
        <f>Table4[[#This Row],[Net Revenue]]-Table4[[#This Row],[Total Cost]]</f>
        <v>1241.8</v>
      </c>
      <c r="M3158" t="str">
        <f>_xlfn.XLOOKUP(Table4[[#This Row],[ProductID]], Products!A:A,Products!B:B, "Not Found")</f>
        <v>Deal Smartphone</v>
      </c>
      <c r="N3158" t="str">
        <f>TEXT(Table4[[#This Row],[Date]], "mmm")</f>
        <v>Jan</v>
      </c>
      <c r="O3158" t="str">
        <f>TEXT(Table4[[#This Row],[Date]], "yyyy")</f>
        <v>2025</v>
      </c>
      <c r="P3158" t="str">
        <f>_xlfn.XLOOKUP(Table4[[#This Row],[ProductID]],Products!A:A,Products!C:C, "Not Found")</f>
        <v>Electronics</v>
      </c>
      <c r="Q3158" t="str">
        <f>_xlfn.XLOOKUP(Table4[[#This Row],[ProductID]],Products!A:A,Products!D:D,"Not Found")</f>
        <v>Smartphone</v>
      </c>
      <c r="R3158">
        <f>_xlfn.XLOOKUP(Table4[[#This Row],[ProductID]],Products!A:A,Products!E:E,"Not Found")</f>
        <v>673.78</v>
      </c>
      <c r="S3158">
        <f>_xlfn.XLOOKUP(Table4[[#This Row],[ProductID]],Products!A:A,Products!F:F, "Not Found")</f>
        <v>363.33</v>
      </c>
      <c r="T3158" t="str">
        <f>_xlfn.XLOOKUP(Table4[[#This Row],[CustomerID]],Customers!A:A,Customers!D:D, "Not Found")</f>
        <v>M</v>
      </c>
      <c r="U3158" s="6">
        <f>_xlfn.XLOOKUP(Table4[[#This Row],[CustomerID]],Customers!A:A,Customers!E:E, "Not Found")</f>
        <v>21543</v>
      </c>
      <c r="V3158">
        <f ca="1">DATEDIF(Table4[[#This Row],[CustomerBirthday]], TODAY(), "Y")</f>
        <v>67</v>
      </c>
      <c r="W3158" t="str" cm="1">
        <f t="array" aca="1" ref="W3158" ca="1">_xlfn.IFS(Table4[[#This Row],[Age]]&lt;25, "Under 25",Table4[[#This Row],[Age]]=34, "25-34", Table4[[#This Row],[Age]]&lt;=49, "35-49", Table4[[#This Row],[Age]]&lt;=64, "50-64", Table4[[#This Row],[Age]]&gt;=65, "65+")</f>
        <v>65+</v>
      </c>
      <c r="X3158" t="str">
        <f>_xlfn.XLOOKUP(Table4[[#This Row],[StoreID]],Stores!A:A,Stores!B:B, "Not found")</f>
        <v>MegaMart Johnmouth</v>
      </c>
      <c r="Y3158" t="str">
        <f>_xlfn.XLOOKUP(Table4[[#This Row],[StoreID]],Stores!A:A,Stores!C:C, "Not Found")</f>
        <v>Johnmouth</v>
      </c>
      <c r="Z3158" t="str">
        <f>_xlfn.XLOOKUP(Table4[[#This Row],[StoreID]],Stores!A:A,Stores!D:D, "Not Found")</f>
        <v>East</v>
      </c>
    </row>
    <row r="3159" spans="1:26">
      <c r="A3159" t="s">
        <v>4025</v>
      </c>
      <c r="B3159" s="1">
        <v>45304</v>
      </c>
      <c r="C3159" t="s">
        <v>74</v>
      </c>
      <c r="D3159" t="s">
        <v>772</v>
      </c>
      <c r="E3159" t="s">
        <v>839</v>
      </c>
      <c r="F3159">
        <v>3</v>
      </c>
      <c r="G3159">
        <v>0.05</v>
      </c>
      <c r="H3159" t="s">
        <v>865</v>
      </c>
      <c r="I3159" s="4">
        <f>Table4[[#This Row],[Quantity]]*Table4[[#This Row],[UnitPrice]]</f>
        <v>5635.41</v>
      </c>
      <c r="J3159" s="4">
        <f>Table4[[#This Row],[Gross Revenue]]*(1-Table4[[#This Row],[Discount]])</f>
        <v>5353.6394999999993</v>
      </c>
      <c r="K3159" s="4">
        <f>Table4[[#This Row],[Quantity]]*Table4[[#This Row],[CostPrice]]</f>
        <v>3044.73</v>
      </c>
      <c r="L3159" s="4">
        <f>Table4[[#This Row],[Net Revenue]]-Table4[[#This Row],[Total Cost]]</f>
        <v>2308.9094999999993</v>
      </c>
      <c r="M3159" t="str">
        <f>_xlfn.XLOOKUP(Table4[[#This Row],[ProductID]], Products!A:A,Products!B:B, "Not Found")</f>
        <v>And Footwear</v>
      </c>
      <c r="N3159" t="str">
        <f>TEXT(Table4[[#This Row],[Date]], "mmm")</f>
        <v>Jan</v>
      </c>
      <c r="O3159" t="str">
        <f>TEXT(Table4[[#This Row],[Date]], "yyyy")</f>
        <v>2024</v>
      </c>
      <c r="P3159" t="str">
        <f>_xlfn.XLOOKUP(Table4[[#This Row],[ProductID]],Products!A:A,Products!C:C, "Not Found")</f>
        <v>Fashion</v>
      </c>
      <c r="Q3159" t="str">
        <f>_xlfn.XLOOKUP(Table4[[#This Row],[ProductID]],Products!A:A,Products!D:D,"Not Found")</f>
        <v>Footwear</v>
      </c>
      <c r="R3159">
        <f>_xlfn.XLOOKUP(Table4[[#This Row],[ProductID]],Products!A:A,Products!E:E,"Not Found")</f>
        <v>1878.47</v>
      </c>
      <c r="S3159">
        <f>_xlfn.XLOOKUP(Table4[[#This Row],[ProductID]],Products!A:A,Products!F:F, "Not Found")</f>
        <v>1014.91</v>
      </c>
      <c r="T3159" t="str">
        <f>_xlfn.XLOOKUP(Table4[[#This Row],[CustomerID]],Customers!A:A,Customers!D:D, "Not Found")</f>
        <v>M</v>
      </c>
      <c r="U3159" s="6">
        <f>_xlfn.XLOOKUP(Table4[[#This Row],[CustomerID]],Customers!A:A,Customers!E:E, "Not Found")</f>
        <v>34565</v>
      </c>
      <c r="V3159">
        <f ca="1">DATEDIF(Table4[[#This Row],[CustomerBirthday]], TODAY(), "Y")</f>
        <v>31</v>
      </c>
      <c r="W3159" t="str" cm="1">
        <f t="array" aca="1" ref="W3159" ca="1">_xlfn.IFS(Table4[[#This Row],[Age]]&lt;25, "Under 25",Table4[[#This Row],[Age]]=34, "25-34", Table4[[#This Row],[Age]]&lt;=49, "35-49", Table4[[#This Row],[Age]]&lt;=64, "50-64", Table4[[#This Row],[Age]]&gt;=65, "65+")</f>
        <v>35-49</v>
      </c>
      <c r="X3159" t="str">
        <f>_xlfn.XLOOKUP(Table4[[#This Row],[StoreID]],Stores!A:A,Stores!B:B, "Not found")</f>
        <v>MegaMart New Michele</v>
      </c>
      <c r="Y3159" t="str">
        <f>_xlfn.XLOOKUP(Table4[[#This Row],[StoreID]],Stores!A:A,Stores!C:C, "Not Found")</f>
        <v>New Michele</v>
      </c>
      <c r="Z3159" t="str">
        <f>_xlfn.XLOOKUP(Table4[[#This Row],[StoreID]],Stores!A:A,Stores!D:D, "Not Found")</f>
        <v>West</v>
      </c>
    </row>
    <row r="3160" spans="1:26">
      <c r="A3160" t="s">
        <v>4026</v>
      </c>
      <c r="B3160" s="1">
        <v>45265</v>
      </c>
      <c r="C3160" t="s">
        <v>476</v>
      </c>
      <c r="D3160" t="s">
        <v>739</v>
      </c>
      <c r="E3160" t="s">
        <v>835</v>
      </c>
      <c r="F3160">
        <v>1</v>
      </c>
      <c r="G3160">
        <v>0</v>
      </c>
      <c r="H3160" t="s">
        <v>871</v>
      </c>
      <c r="I3160" s="4">
        <f>Table4[[#This Row],[Quantity]]*Table4[[#This Row],[UnitPrice]]</f>
        <v>1194.1199999999999</v>
      </c>
      <c r="J3160" s="4">
        <f>Table4[[#This Row],[Gross Revenue]]*(1-Table4[[#This Row],[Discount]])</f>
        <v>1194.1199999999999</v>
      </c>
      <c r="K3160" s="4">
        <f>Table4[[#This Row],[Quantity]]*Table4[[#This Row],[CostPrice]]</f>
        <v>838.95</v>
      </c>
      <c r="L3160" s="4">
        <f>Table4[[#This Row],[Net Revenue]]-Table4[[#This Row],[Total Cost]]</f>
        <v>355.16999999999985</v>
      </c>
      <c r="M3160" t="str">
        <f>_xlfn.XLOOKUP(Table4[[#This Row],[ProductID]], Products!A:A,Products!B:B, "Not Found")</f>
        <v>Step Smartphone</v>
      </c>
      <c r="N3160" t="str">
        <f>TEXT(Table4[[#This Row],[Date]], "mmm")</f>
        <v>Dec</v>
      </c>
      <c r="O3160" t="str">
        <f>TEXT(Table4[[#This Row],[Date]], "yyyy")</f>
        <v>2023</v>
      </c>
      <c r="P3160" t="str">
        <f>_xlfn.XLOOKUP(Table4[[#This Row],[ProductID]],Products!A:A,Products!C:C, "Not Found")</f>
        <v>Electronics</v>
      </c>
      <c r="Q3160" t="str">
        <f>_xlfn.XLOOKUP(Table4[[#This Row],[ProductID]],Products!A:A,Products!D:D,"Not Found")</f>
        <v>Smartphone</v>
      </c>
      <c r="R3160">
        <f>_xlfn.XLOOKUP(Table4[[#This Row],[ProductID]],Products!A:A,Products!E:E,"Not Found")</f>
        <v>1194.1199999999999</v>
      </c>
      <c r="S3160">
        <f>_xlfn.XLOOKUP(Table4[[#This Row],[ProductID]],Products!A:A,Products!F:F, "Not Found")</f>
        <v>838.95</v>
      </c>
      <c r="T3160" t="str">
        <f>_xlfn.XLOOKUP(Table4[[#This Row],[CustomerID]],Customers!A:A,Customers!D:D, "Not Found")</f>
        <v>M</v>
      </c>
      <c r="U3160" s="6">
        <f>_xlfn.XLOOKUP(Table4[[#This Row],[CustomerID]],Customers!A:A,Customers!E:E, "Not Found")</f>
        <v>29985</v>
      </c>
      <c r="V3160">
        <f ca="1">DATEDIF(Table4[[#This Row],[CustomerBirthday]], TODAY(), "Y")</f>
        <v>44</v>
      </c>
      <c r="W3160" t="str" cm="1">
        <f t="array" aca="1" ref="W3160" ca="1">_xlfn.IFS(Table4[[#This Row],[Age]]&lt;25, "Under 25",Table4[[#This Row],[Age]]=34, "25-34", Table4[[#This Row],[Age]]&lt;=49, "35-49", Table4[[#This Row],[Age]]&lt;=64, "50-64", Table4[[#This Row],[Age]]&gt;=65, "65+")</f>
        <v>35-49</v>
      </c>
      <c r="X3160" t="str">
        <f>_xlfn.XLOOKUP(Table4[[#This Row],[StoreID]],Stores!A:A,Stores!B:B, "Not found")</f>
        <v>MegaMart Peckmouth</v>
      </c>
      <c r="Y3160" t="str">
        <f>_xlfn.XLOOKUP(Table4[[#This Row],[StoreID]],Stores!A:A,Stores!C:C, "Not Found")</f>
        <v>Peckmouth</v>
      </c>
      <c r="Z3160" t="str">
        <f>_xlfn.XLOOKUP(Table4[[#This Row],[StoreID]],Stores!A:A,Stores!D:D, "Not Found")</f>
        <v>East</v>
      </c>
    </row>
    <row r="3161" spans="1:26">
      <c r="A3161" t="s">
        <v>4027</v>
      </c>
      <c r="B3161" s="1">
        <v>45671</v>
      </c>
      <c r="C3161" t="s">
        <v>673</v>
      </c>
      <c r="D3161" t="s">
        <v>794</v>
      </c>
      <c r="E3161" t="s">
        <v>846</v>
      </c>
      <c r="F3161">
        <v>3</v>
      </c>
      <c r="G3161">
        <v>0</v>
      </c>
      <c r="H3161" t="s">
        <v>875</v>
      </c>
      <c r="I3161" s="4">
        <f>Table4[[#This Row],[Quantity]]*Table4[[#This Row],[UnitPrice]]</f>
        <v>1284.1500000000001</v>
      </c>
      <c r="J3161" s="4">
        <f>Table4[[#This Row],[Gross Revenue]]*(1-Table4[[#This Row],[Discount]])</f>
        <v>1284.1500000000001</v>
      </c>
      <c r="K3161" s="4">
        <f>Table4[[#This Row],[Quantity]]*Table4[[#This Row],[CostPrice]]</f>
        <v>738.21</v>
      </c>
      <c r="L3161" s="4">
        <f>Table4[[#This Row],[Net Revenue]]-Table4[[#This Row],[Total Cost]]</f>
        <v>545.94000000000005</v>
      </c>
      <c r="M3161" t="str">
        <f>_xlfn.XLOOKUP(Table4[[#This Row],[ProductID]], Products!A:A,Products!B:B, "Not Found")</f>
        <v>Everything Laptop</v>
      </c>
      <c r="N3161" t="str">
        <f>TEXT(Table4[[#This Row],[Date]], "mmm")</f>
        <v>Jan</v>
      </c>
      <c r="O3161" t="str">
        <f>TEXT(Table4[[#This Row],[Date]], "yyyy")</f>
        <v>2025</v>
      </c>
      <c r="P3161" t="str">
        <f>_xlfn.XLOOKUP(Table4[[#This Row],[ProductID]],Products!A:A,Products!C:C, "Not Found")</f>
        <v>Electronics</v>
      </c>
      <c r="Q3161" t="str">
        <f>_xlfn.XLOOKUP(Table4[[#This Row],[ProductID]],Products!A:A,Products!D:D,"Not Found")</f>
        <v>Laptop</v>
      </c>
      <c r="R3161">
        <f>_xlfn.XLOOKUP(Table4[[#This Row],[ProductID]],Products!A:A,Products!E:E,"Not Found")</f>
        <v>428.05</v>
      </c>
      <c r="S3161">
        <f>_xlfn.XLOOKUP(Table4[[#This Row],[ProductID]],Products!A:A,Products!F:F, "Not Found")</f>
        <v>246.07</v>
      </c>
      <c r="T3161" t="str">
        <f>_xlfn.XLOOKUP(Table4[[#This Row],[CustomerID]],Customers!A:A,Customers!D:D, "Not Found")</f>
        <v>F</v>
      </c>
      <c r="U3161" s="6">
        <f>_xlfn.XLOOKUP(Table4[[#This Row],[CustomerID]],Customers!A:A,Customers!E:E, "Not Found")</f>
        <v>21380</v>
      </c>
      <c r="V3161">
        <f ca="1">DATEDIF(Table4[[#This Row],[CustomerBirthday]], TODAY(), "Y")</f>
        <v>68</v>
      </c>
      <c r="W3161" t="str" cm="1">
        <f t="array" aca="1" ref="W3161" ca="1">_xlfn.IFS(Table4[[#This Row],[Age]]&lt;25, "Under 25",Table4[[#This Row],[Age]]=34, "25-34", Table4[[#This Row],[Age]]&lt;=49, "35-49", Table4[[#This Row],[Age]]&lt;=64, "50-64", Table4[[#This Row],[Age]]&gt;=65, "65+")</f>
        <v>65+</v>
      </c>
      <c r="X3161" t="str">
        <f>_xlfn.XLOOKUP(Table4[[#This Row],[StoreID]],Stores!A:A,Stores!B:B, "Not found")</f>
        <v>MegaMart Johnmouth</v>
      </c>
      <c r="Y3161" t="str">
        <f>_xlfn.XLOOKUP(Table4[[#This Row],[StoreID]],Stores!A:A,Stores!C:C, "Not Found")</f>
        <v>Johnmouth</v>
      </c>
      <c r="Z3161" t="str">
        <f>_xlfn.XLOOKUP(Table4[[#This Row],[StoreID]],Stores!A:A,Stores!D:D, "Not Found")</f>
        <v>East</v>
      </c>
    </row>
    <row r="3162" spans="1:26">
      <c r="A3162" t="s">
        <v>4028</v>
      </c>
      <c r="B3162" s="1">
        <v>45311</v>
      </c>
      <c r="C3162" t="s">
        <v>480</v>
      </c>
      <c r="D3162" t="s">
        <v>772</v>
      </c>
      <c r="E3162" t="s">
        <v>835</v>
      </c>
      <c r="F3162">
        <v>5</v>
      </c>
      <c r="G3162">
        <v>0.1</v>
      </c>
      <c r="H3162" t="s">
        <v>875</v>
      </c>
      <c r="I3162" s="4">
        <f>Table4[[#This Row],[Quantity]]*Table4[[#This Row],[UnitPrice]]</f>
        <v>9392.35</v>
      </c>
      <c r="J3162" s="4">
        <f>Table4[[#This Row],[Gross Revenue]]*(1-Table4[[#This Row],[Discount]])</f>
        <v>8453.1149999999998</v>
      </c>
      <c r="K3162" s="4">
        <f>Table4[[#This Row],[Quantity]]*Table4[[#This Row],[CostPrice]]</f>
        <v>5074.55</v>
      </c>
      <c r="L3162" s="4">
        <f>Table4[[#This Row],[Net Revenue]]-Table4[[#This Row],[Total Cost]]</f>
        <v>3378.5649999999996</v>
      </c>
      <c r="M3162" t="str">
        <f>_xlfn.XLOOKUP(Table4[[#This Row],[ProductID]], Products!A:A,Products!B:B, "Not Found")</f>
        <v>And Footwear</v>
      </c>
      <c r="N3162" t="str">
        <f>TEXT(Table4[[#This Row],[Date]], "mmm")</f>
        <v>Jan</v>
      </c>
      <c r="O3162" t="str">
        <f>TEXT(Table4[[#This Row],[Date]], "yyyy")</f>
        <v>2024</v>
      </c>
      <c r="P3162" t="str">
        <f>_xlfn.XLOOKUP(Table4[[#This Row],[ProductID]],Products!A:A,Products!C:C, "Not Found")</f>
        <v>Fashion</v>
      </c>
      <c r="Q3162" t="str">
        <f>_xlfn.XLOOKUP(Table4[[#This Row],[ProductID]],Products!A:A,Products!D:D,"Not Found")</f>
        <v>Footwear</v>
      </c>
      <c r="R3162">
        <f>_xlfn.XLOOKUP(Table4[[#This Row],[ProductID]],Products!A:A,Products!E:E,"Not Found")</f>
        <v>1878.47</v>
      </c>
      <c r="S3162">
        <f>_xlfn.XLOOKUP(Table4[[#This Row],[ProductID]],Products!A:A,Products!F:F, "Not Found")</f>
        <v>1014.91</v>
      </c>
      <c r="T3162" t="str">
        <f>_xlfn.XLOOKUP(Table4[[#This Row],[CustomerID]],Customers!A:A,Customers!D:D, "Not Found")</f>
        <v>M</v>
      </c>
      <c r="U3162" s="6">
        <f>_xlfn.XLOOKUP(Table4[[#This Row],[CustomerID]],Customers!A:A,Customers!E:E, "Not Found")</f>
        <v>35356</v>
      </c>
      <c r="V3162">
        <f ca="1">DATEDIF(Table4[[#This Row],[CustomerBirthday]], TODAY(), "Y")</f>
        <v>29</v>
      </c>
      <c r="W3162" t="str" cm="1">
        <f t="array" aca="1" ref="W3162" ca="1">_xlfn.IFS(Table4[[#This Row],[Age]]&lt;25, "Under 25",Table4[[#This Row],[Age]]=34, "25-34", Table4[[#This Row],[Age]]&lt;=49, "35-49", Table4[[#This Row],[Age]]&lt;=64, "50-64", Table4[[#This Row],[Age]]&gt;=65, "65+")</f>
        <v>35-49</v>
      </c>
      <c r="X3162" t="str">
        <f>_xlfn.XLOOKUP(Table4[[#This Row],[StoreID]],Stores!A:A,Stores!B:B, "Not found")</f>
        <v>MegaMart Peckmouth</v>
      </c>
      <c r="Y3162" t="str">
        <f>_xlfn.XLOOKUP(Table4[[#This Row],[StoreID]],Stores!A:A,Stores!C:C, "Not Found")</f>
        <v>Peckmouth</v>
      </c>
      <c r="Z3162" t="str">
        <f>_xlfn.XLOOKUP(Table4[[#This Row],[StoreID]],Stores!A:A,Stores!D:D, "Not Found")</f>
        <v>East</v>
      </c>
    </row>
    <row r="3163" spans="1:26">
      <c r="A3163" t="s">
        <v>4029</v>
      </c>
      <c r="B3163" s="1">
        <v>45527</v>
      </c>
      <c r="C3163" t="s">
        <v>429</v>
      </c>
      <c r="D3163" t="s">
        <v>786</v>
      </c>
      <c r="E3163" t="s">
        <v>842</v>
      </c>
      <c r="F3163">
        <v>3</v>
      </c>
      <c r="G3163">
        <v>0.15</v>
      </c>
      <c r="H3163" t="s">
        <v>865</v>
      </c>
      <c r="I3163" s="4">
        <f>Table4[[#This Row],[Quantity]]*Table4[[#This Row],[UnitPrice]]</f>
        <v>87.72</v>
      </c>
      <c r="J3163" s="4">
        <f>Table4[[#This Row],[Gross Revenue]]*(1-Table4[[#This Row],[Discount]])</f>
        <v>74.561999999999998</v>
      </c>
      <c r="K3163" s="4">
        <f>Table4[[#This Row],[Quantity]]*Table4[[#This Row],[CostPrice]]</f>
        <v>45.839999999999996</v>
      </c>
      <c r="L3163" s="4">
        <f>Table4[[#This Row],[Net Revenue]]-Table4[[#This Row],[Total Cost]]</f>
        <v>28.722000000000001</v>
      </c>
      <c r="M3163" t="str">
        <f>_xlfn.XLOOKUP(Table4[[#This Row],[ProductID]], Products!A:A,Products!B:B, "Not Found")</f>
        <v>National Watches</v>
      </c>
      <c r="N3163" t="str">
        <f>TEXT(Table4[[#This Row],[Date]], "mmm")</f>
        <v>Aug</v>
      </c>
      <c r="O3163" t="str">
        <f>TEXT(Table4[[#This Row],[Date]], "yyyy")</f>
        <v>2024</v>
      </c>
      <c r="P3163" t="str">
        <f>_xlfn.XLOOKUP(Table4[[#This Row],[ProductID]],Products!A:A,Products!C:C, "Not Found")</f>
        <v>Fashion</v>
      </c>
      <c r="Q3163" t="str">
        <f>_xlfn.XLOOKUP(Table4[[#This Row],[ProductID]],Products!A:A,Products!D:D,"Not Found")</f>
        <v>Watches</v>
      </c>
      <c r="R3163">
        <f>_xlfn.XLOOKUP(Table4[[#This Row],[ProductID]],Products!A:A,Products!E:E,"Not Found")</f>
        <v>29.24</v>
      </c>
      <c r="S3163">
        <f>_xlfn.XLOOKUP(Table4[[#This Row],[ProductID]],Products!A:A,Products!F:F, "Not Found")</f>
        <v>15.28</v>
      </c>
      <c r="T3163" t="str">
        <f>_xlfn.XLOOKUP(Table4[[#This Row],[CustomerID]],Customers!A:A,Customers!D:D, "Not Found")</f>
        <v>M</v>
      </c>
      <c r="U3163" s="6">
        <f>_xlfn.XLOOKUP(Table4[[#This Row],[CustomerID]],Customers!A:A,Customers!E:E, "Not Found")</f>
        <v>21971</v>
      </c>
      <c r="V3163">
        <f ca="1">DATEDIF(Table4[[#This Row],[CustomerBirthday]], TODAY(), "Y")</f>
        <v>66</v>
      </c>
      <c r="W3163" t="str" cm="1">
        <f t="array" aca="1" ref="W3163" ca="1">_xlfn.IFS(Table4[[#This Row],[Age]]&lt;25, "Under 25",Table4[[#This Row],[Age]]=34, "25-34", Table4[[#This Row],[Age]]&lt;=49, "35-49", Table4[[#This Row],[Age]]&lt;=64, "50-64", Table4[[#This Row],[Age]]&gt;=65, "65+")</f>
        <v>65+</v>
      </c>
      <c r="X3163" t="str">
        <f>_xlfn.XLOOKUP(Table4[[#This Row],[StoreID]],Stores!A:A,Stores!B:B, "Not found")</f>
        <v>MegaMart Brianahaven</v>
      </c>
      <c r="Y3163" t="str">
        <f>_xlfn.XLOOKUP(Table4[[#This Row],[StoreID]],Stores!A:A,Stores!C:C, "Not Found")</f>
        <v>Brianahaven</v>
      </c>
      <c r="Z3163" t="str">
        <f>_xlfn.XLOOKUP(Table4[[#This Row],[StoreID]],Stores!A:A,Stores!D:D, "Not Found")</f>
        <v>North</v>
      </c>
    </row>
    <row r="3164" spans="1:26">
      <c r="A3164" t="s">
        <v>4030</v>
      </c>
      <c r="B3164" s="1">
        <v>45649</v>
      </c>
      <c r="C3164" t="s">
        <v>574</v>
      </c>
      <c r="D3164" t="s">
        <v>722</v>
      </c>
      <c r="E3164" t="s">
        <v>839</v>
      </c>
      <c r="F3164">
        <v>3</v>
      </c>
      <c r="G3164">
        <v>0.1</v>
      </c>
      <c r="H3164" t="s">
        <v>875</v>
      </c>
      <c r="I3164" s="4">
        <f>Table4[[#This Row],[Quantity]]*Table4[[#This Row],[UnitPrice]]</f>
        <v>5561.3099999999995</v>
      </c>
      <c r="J3164" s="4">
        <f>Table4[[#This Row],[Gross Revenue]]*(1-Table4[[#This Row],[Discount]])</f>
        <v>5005.1790000000001</v>
      </c>
      <c r="K3164" s="4">
        <f>Table4[[#This Row],[Quantity]]*Table4[[#This Row],[CostPrice]]</f>
        <v>4090.56</v>
      </c>
      <c r="L3164" s="4">
        <f>Table4[[#This Row],[Net Revenue]]-Table4[[#This Row],[Total Cost]]</f>
        <v>914.61900000000014</v>
      </c>
      <c r="M3164" t="str">
        <f>_xlfn.XLOOKUP(Table4[[#This Row],[ProductID]], Products!A:A,Products!B:B, "Not Found")</f>
        <v>Four Accessories</v>
      </c>
      <c r="N3164" t="str">
        <f>TEXT(Table4[[#This Row],[Date]], "mmm")</f>
        <v>Dec</v>
      </c>
      <c r="O3164" t="str">
        <f>TEXT(Table4[[#This Row],[Date]], "yyyy")</f>
        <v>2024</v>
      </c>
      <c r="P3164" t="str">
        <f>_xlfn.XLOOKUP(Table4[[#This Row],[ProductID]],Products!A:A,Products!C:C, "Not Found")</f>
        <v>Fashion</v>
      </c>
      <c r="Q3164" t="str">
        <f>_xlfn.XLOOKUP(Table4[[#This Row],[ProductID]],Products!A:A,Products!D:D,"Not Found")</f>
        <v>Accessories</v>
      </c>
      <c r="R3164">
        <f>_xlfn.XLOOKUP(Table4[[#This Row],[ProductID]],Products!A:A,Products!E:E,"Not Found")</f>
        <v>1853.77</v>
      </c>
      <c r="S3164">
        <f>_xlfn.XLOOKUP(Table4[[#This Row],[ProductID]],Products!A:A,Products!F:F, "Not Found")</f>
        <v>1363.52</v>
      </c>
      <c r="T3164" t="str">
        <f>_xlfn.XLOOKUP(Table4[[#This Row],[CustomerID]],Customers!A:A,Customers!D:D, "Not Found")</f>
        <v>M</v>
      </c>
      <c r="U3164" s="6">
        <f>_xlfn.XLOOKUP(Table4[[#This Row],[CustomerID]],Customers!A:A,Customers!E:E, "Not Found")</f>
        <v>33491</v>
      </c>
      <c r="V3164">
        <f ca="1">DATEDIF(Table4[[#This Row],[CustomerBirthday]], TODAY(), "Y")</f>
        <v>34</v>
      </c>
      <c r="W3164" t="str" cm="1">
        <f t="array" aca="1" ref="W3164" ca="1">_xlfn.IFS(Table4[[#This Row],[Age]]&lt;25, "Under 25",Table4[[#This Row],[Age]]=34, "25-34", Table4[[#This Row],[Age]]&lt;=49, "35-49", Table4[[#This Row],[Age]]&lt;=64, "50-64", Table4[[#This Row],[Age]]&gt;=65, "65+")</f>
        <v>25-34</v>
      </c>
      <c r="X3164" t="str">
        <f>_xlfn.XLOOKUP(Table4[[#This Row],[StoreID]],Stores!A:A,Stores!B:B, "Not found")</f>
        <v>MegaMart New Michele</v>
      </c>
      <c r="Y3164" t="str">
        <f>_xlfn.XLOOKUP(Table4[[#This Row],[StoreID]],Stores!A:A,Stores!C:C, "Not Found")</f>
        <v>New Michele</v>
      </c>
      <c r="Z3164" t="str">
        <f>_xlfn.XLOOKUP(Table4[[#This Row],[StoreID]],Stores!A:A,Stores!D:D, "Not Found")</f>
        <v>West</v>
      </c>
    </row>
    <row r="3165" spans="1:26">
      <c r="A3165" t="s">
        <v>4031</v>
      </c>
      <c r="B3165" s="1">
        <v>45722</v>
      </c>
      <c r="C3165" t="s">
        <v>487</v>
      </c>
      <c r="D3165" t="s">
        <v>715</v>
      </c>
      <c r="E3165" t="s">
        <v>846</v>
      </c>
      <c r="F3165">
        <v>1</v>
      </c>
      <c r="G3165">
        <v>0.15</v>
      </c>
      <c r="H3165" t="s">
        <v>868</v>
      </c>
      <c r="I3165" s="4">
        <f>Table4[[#This Row],[Quantity]]*Table4[[#This Row],[UnitPrice]]</f>
        <v>818.76</v>
      </c>
      <c r="J3165" s="4">
        <f>Table4[[#This Row],[Gross Revenue]]*(1-Table4[[#This Row],[Discount]])</f>
        <v>695.94600000000003</v>
      </c>
      <c r="K3165" s="4">
        <f>Table4[[#This Row],[Quantity]]*Table4[[#This Row],[CostPrice]]</f>
        <v>527.62</v>
      </c>
      <c r="L3165" s="4">
        <f>Table4[[#This Row],[Net Revenue]]-Table4[[#This Row],[Total Cost]]</f>
        <v>168.32600000000002</v>
      </c>
      <c r="M3165" t="str">
        <f>_xlfn.XLOOKUP(Table4[[#This Row],[ProductID]], Products!A:A,Products!B:B, "Not Found")</f>
        <v>Audience Television</v>
      </c>
      <c r="N3165" t="str">
        <f>TEXT(Table4[[#This Row],[Date]], "mmm")</f>
        <v>Mar</v>
      </c>
      <c r="O3165" t="str">
        <f>TEXT(Table4[[#This Row],[Date]], "yyyy")</f>
        <v>2025</v>
      </c>
      <c r="P3165" t="str">
        <f>_xlfn.XLOOKUP(Table4[[#This Row],[ProductID]],Products!A:A,Products!C:C, "Not Found")</f>
        <v>Electronics</v>
      </c>
      <c r="Q3165" t="str">
        <f>_xlfn.XLOOKUP(Table4[[#This Row],[ProductID]],Products!A:A,Products!D:D,"Not Found")</f>
        <v>Television</v>
      </c>
      <c r="R3165">
        <f>_xlfn.XLOOKUP(Table4[[#This Row],[ProductID]],Products!A:A,Products!E:E,"Not Found")</f>
        <v>818.76</v>
      </c>
      <c r="S3165">
        <f>_xlfn.XLOOKUP(Table4[[#This Row],[ProductID]],Products!A:A,Products!F:F, "Not Found")</f>
        <v>527.62</v>
      </c>
      <c r="T3165" t="str">
        <f>_xlfn.XLOOKUP(Table4[[#This Row],[CustomerID]],Customers!A:A,Customers!D:D, "Not Found")</f>
        <v>M</v>
      </c>
      <c r="U3165" s="6">
        <f>_xlfn.XLOOKUP(Table4[[#This Row],[CustomerID]],Customers!A:A,Customers!E:E, "Not Found")</f>
        <v>22750</v>
      </c>
      <c r="V3165">
        <f ca="1">DATEDIF(Table4[[#This Row],[CustomerBirthday]], TODAY(), "Y")</f>
        <v>64</v>
      </c>
      <c r="W3165" t="str" cm="1">
        <f t="array" aca="1" ref="W3165" ca="1">_xlfn.IFS(Table4[[#This Row],[Age]]&lt;25, "Under 25",Table4[[#This Row],[Age]]=34, "25-34", Table4[[#This Row],[Age]]&lt;=49, "35-49", Table4[[#This Row],[Age]]&lt;=64, "50-64", Table4[[#This Row],[Age]]&gt;=65, "65+")</f>
        <v>50-64</v>
      </c>
      <c r="X3165" t="str">
        <f>_xlfn.XLOOKUP(Table4[[#This Row],[StoreID]],Stores!A:A,Stores!B:B, "Not found")</f>
        <v>MegaMart Johnmouth</v>
      </c>
      <c r="Y3165" t="str">
        <f>_xlfn.XLOOKUP(Table4[[#This Row],[StoreID]],Stores!A:A,Stores!C:C, "Not Found")</f>
        <v>Johnmouth</v>
      </c>
      <c r="Z3165" t="str">
        <f>_xlfn.XLOOKUP(Table4[[#This Row],[StoreID]],Stores!A:A,Stores!D:D, "Not Found")</f>
        <v>East</v>
      </c>
    </row>
    <row r="3166" spans="1:26">
      <c r="A3166" t="s">
        <v>4032</v>
      </c>
      <c r="B3166" s="1">
        <v>45499</v>
      </c>
      <c r="C3166" t="s">
        <v>415</v>
      </c>
      <c r="D3166" t="s">
        <v>812</v>
      </c>
      <c r="E3166" t="s">
        <v>846</v>
      </c>
      <c r="F3166">
        <v>1</v>
      </c>
      <c r="G3166">
        <v>0</v>
      </c>
      <c r="H3166" t="s">
        <v>871</v>
      </c>
      <c r="I3166" s="4">
        <f>Table4[[#This Row],[Quantity]]*Table4[[#This Row],[UnitPrice]]</f>
        <v>564.41999999999996</v>
      </c>
      <c r="J3166" s="4">
        <f>Table4[[#This Row],[Gross Revenue]]*(1-Table4[[#This Row],[Discount]])</f>
        <v>564.41999999999996</v>
      </c>
      <c r="K3166" s="4">
        <f>Table4[[#This Row],[Quantity]]*Table4[[#This Row],[CostPrice]]</f>
        <v>293.95999999999998</v>
      </c>
      <c r="L3166" s="4">
        <f>Table4[[#This Row],[Net Revenue]]-Table4[[#This Row],[Total Cost]]</f>
        <v>270.45999999999998</v>
      </c>
      <c r="M3166" t="str">
        <f>_xlfn.XLOOKUP(Table4[[#This Row],[ProductID]], Products!A:A,Products!B:B, "Not Found")</f>
        <v>Soon Accessories</v>
      </c>
      <c r="N3166" t="str">
        <f>TEXT(Table4[[#This Row],[Date]], "mmm")</f>
        <v>Jul</v>
      </c>
      <c r="O3166" t="str">
        <f>TEXT(Table4[[#This Row],[Date]], "yyyy")</f>
        <v>2024</v>
      </c>
      <c r="P3166" t="str">
        <f>_xlfn.XLOOKUP(Table4[[#This Row],[ProductID]],Products!A:A,Products!C:C, "Not Found")</f>
        <v>Fashion</v>
      </c>
      <c r="Q3166" t="str">
        <f>_xlfn.XLOOKUP(Table4[[#This Row],[ProductID]],Products!A:A,Products!D:D,"Not Found")</f>
        <v>Accessories</v>
      </c>
      <c r="R3166">
        <f>_xlfn.XLOOKUP(Table4[[#This Row],[ProductID]],Products!A:A,Products!E:E,"Not Found")</f>
        <v>564.41999999999996</v>
      </c>
      <c r="S3166">
        <f>_xlfn.XLOOKUP(Table4[[#This Row],[ProductID]],Products!A:A,Products!F:F, "Not Found")</f>
        <v>293.95999999999998</v>
      </c>
      <c r="T3166" t="str">
        <f>_xlfn.XLOOKUP(Table4[[#This Row],[CustomerID]],Customers!A:A,Customers!D:D, "Not Found")</f>
        <v>M</v>
      </c>
      <c r="U3166" s="6">
        <f>_xlfn.XLOOKUP(Table4[[#This Row],[CustomerID]],Customers!A:A,Customers!E:E, "Not Found")</f>
        <v>34163</v>
      </c>
      <c r="V3166">
        <f ca="1">DATEDIF(Table4[[#This Row],[CustomerBirthday]], TODAY(), "Y")</f>
        <v>33</v>
      </c>
      <c r="W3166" t="str" cm="1">
        <f t="array" aca="1" ref="W3166" ca="1">_xlfn.IFS(Table4[[#This Row],[Age]]&lt;25, "Under 25",Table4[[#This Row],[Age]]=34, "25-34", Table4[[#This Row],[Age]]&lt;=49, "35-49", Table4[[#This Row],[Age]]&lt;=64, "50-64", Table4[[#This Row],[Age]]&gt;=65, "65+")</f>
        <v>35-49</v>
      </c>
      <c r="X3166" t="str">
        <f>_xlfn.XLOOKUP(Table4[[#This Row],[StoreID]],Stores!A:A,Stores!B:B, "Not found")</f>
        <v>MegaMart Johnmouth</v>
      </c>
      <c r="Y3166" t="str">
        <f>_xlfn.XLOOKUP(Table4[[#This Row],[StoreID]],Stores!A:A,Stores!C:C, "Not Found")</f>
        <v>Johnmouth</v>
      </c>
      <c r="Z3166" t="str">
        <f>_xlfn.XLOOKUP(Table4[[#This Row],[StoreID]],Stores!A:A,Stores!D:D, "Not Found")</f>
        <v>East</v>
      </c>
    </row>
    <row r="3167" spans="1:26">
      <c r="A3167" t="s">
        <v>4033</v>
      </c>
      <c r="B3167" s="1">
        <v>45753</v>
      </c>
      <c r="C3167" t="s">
        <v>364</v>
      </c>
      <c r="D3167" t="s">
        <v>757</v>
      </c>
      <c r="E3167" t="s">
        <v>839</v>
      </c>
      <c r="F3167">
        <v>4</v>
      </c>
      <c r="G3167">
        <v>0.1</v>
      </c>
      <c r="H3167" t="s">
        <v>871</v>
      </c>
      <c r="I3167" s="4">
        <f>Table4[[#This Row],[Quantity]]*Table4[[#This Row],[UnitPrice]]</f>
        <v>4984.4399999999996</v>
      </c>
      <c r="J3167" s="4">
        <f>Table4[[#This Row],[Gross Revenue]]*(1-Table4[[#This Row],[Discount]])</f>
        <v>4485.9960000000001</v>
      </c>
      <c r="K3167" s="4">
        <f>Table4[[#This Row],[Quantity]]*Table4[[#This Row],[CostPrice]]</f>
        <v>3334.08</v>
      </c>
      <c r="L3167" s="4">
        <f>Table4[[#This Row],[Net Revenue]]-Table4[[#This Row],[Total Cost]]</f>
        <v>1151.9160000000002</v>
      </c>
      <c r="M3167" t="str">
        <f>_xlfn.XLOOKUP(Table4[[#This Row],[ProductID]], Products!A:A,Products!B:B, "Not Found")</f>
        <v>Find Headphones</v>
      </c>
      <c r="N3167" t="str">
        <f>TEXT(Table4[[#This Row],[Date]], "mmm")</f>
        <v>Apr</v>
      </c>
      <c r="O3167" t="str">
        <f>TEXT(Table4[[#This Row],[Date]], "yyyy")</f>
        <v>2025</v>
      </c>
      <c r="P3167" t="str">
        <f>_xlfn.XLOOKUP(Table4[[#This Row],[ProductID]],Products!A:A,Products!C:C, "Not Found")</f>
        <v>Electronics</v>
      </c>
      <c r="Q3167" t="str">
        <f>_xlfn.XLOOKUP(Table4[[#This Row],[ProductID]],Products!A:A,Products!D:D,"Not Found")</f>
        <v>Headphones</v>
      </c>
      <c r="R3167">
        <f>_xlfn.XLOOKUP(Table4[[#This Row],[ProductID]],Products!A:A,Products!E:E,"Not Found")</f>
        <v>1246.1099999999999</v>
      </c>
      <c r="S3167">
        <f>_xlfn.XLOOKUP(Table4[[#This Row],[ProductID]],Products!A:A,Products!F:F, "Not Found")</f>
        <v>833.52</v>
      </c>
      <c r="T3167" t="str">
        <f>_xlfn.XLOOKUP(Table4[[#This Row],[CustomerID]],Customers!A:A,Customers!D:D, "Not Found")</f>
        <v>M</v>
      </c>
      <c r="U3167" s="6">
        <f>_xlfn.XLOOKUP(Table4[[#This Row],[CustomerID]],Customers!A:A,Customers!E:E, "Not Found")</f>
        <v>34560</v>
      </c>
      <c r="V3167">
        <f ca="1">DATEDIF(Table4[[#This Row],[CustomerBirthday]], TODAY(), "Y")</f>
        <v>31</v>
      </c>
      <c r="W3167" t="str" cm="1">
        <f t="array" aca="1" ref="W3167" ca="1">_xlfn.IFS(Table4[[#This Row],[Age]]&lt;25, "Under 25",Table4[[#This Row],[Age]]=34, "25-34", Table4[[#This Row],[Age]]&lt;=49, "35-49", Table4[[#This Row],[Age]]&lt;=64, "50-64", Table4[[#This Row],[Age]]&gt;=65, "65+")</f>
        <v>35-49</v>
      </c>
      <c r="X3167" t="str">
        <f>_xlfn.XLOOKUP(Table4[[#This Row],[StoreID]],Stores!A:A,Stores!B:B, "Not found")</f>
        <v>MegaMart New Michele</v>
      </c>
      <c r="Y3167" t="str">
        <f>_xlfn.XLOOKUP(Table4[[#This Row],[StoreID]],Stores!A:A,Stores!C:C, "Not Found")</f>
        <v>New Michele</v>
      </c>
      <c r="Z3167" t="str">
        <f>_xlfn.XLOOKUP(Table4[[#This Row],[StoreID]],Stores!A:A,Stores!D:D, "Not Found")</f>
        <v>West</v>
      </c>
    </row>
    <row r="3168" spans="1:26">
      <c r="A3168" t="s">
        <v>4034</v>
      </c>
      <c r="B3168" s="1">
        <v>45397</v>
      </c>
      <c r="C3168" t="s">
        <v>144</v>
      </c>
      <c r="D3168" t="s">
        <v>778</v>
      </c>
      <c r="E3168" t="s">
        <v>835</v>
      </c>
      <c r="F3168">
        <v>1</v>
      </c>
      <c r="G3168">
        <v>0.15</v>
      </c>
      <c r="H3168" t="s">
        <v>865</v>
      </c>
      <c r="I3168" s="4">
        <f>Table4[[#This Row],[Quantity]]*Table4[[#This Row],[UnitPrice]]</f>
        <v>1015.76</v>
      </c>
      <c r="J3168" s="4">
        <f>Table4[[#This Row],[Gross Revenue]]*(1-Table4[[#This Row],[Discount]])</f>
        <v>863.39599999999996</v>
      </c>
      <c r="K3168" s="4">
        <f>Table4[[#This Row],[Quantity]]*Table4[[#This Row],[CostPrice]]</f>
        <v>584.4</v>
      </c>
      <c r="L3168" s="4">
        <f>Table4[[#This Row],[Net Revenue]]-Table4[[#This Row],[Total Cost]]</f>
        <v>278.99599999999998</v>
      </c>
      <c r="M3168" t="str">
        <f>_xlfn.XLOOKUP(Table4[[#This Row],[ProductID]], Products!A:A,Products!B:B, "Not Found")</f>
        <v>Behavior Dairy</v>
      </c>
      <c r="N3168" t="str">
        <f>TEXT(Table4[[#This Row],[Date]], "mmm")</f>
        <v>Apr</v>
      </c>
      <c r="O3168" t="str">
        <f>TEXT(Table4[[#This Row],[Date]], "yyyy")</f>
        <v>2024</v>
      </c>
      <c r="P3168" t="str">
        <f>_xlfn.XLOOKUP(Table4[[#This Row],[ProductID]],Products!A:A,Products!C:C, "Not Found")</f>
        <v>Groceries</v>
      </c>
      <c r="Q3168" t="str">
        <f>_xlfn.XLOOKUP(Table4[[#This Row],[ProductID]],Products!A:A,Products!D:D,"Not Found")</f>
        <v>Dairy</v>
      </c>
      <c r="R3168">
        <f>_xlfn.XLOOKUP(Table4[[#This Row],[ProductID]],Products!A:A,Products!E:E,"Not Found")</f>
        <v>1015.76</v>
      </c>
      <c r="S3168">
        <f>_xlfn.XLOOKUP(Table4[[#This Row],[ProductID]],Products!A:A,Products!F:F, "Not Found")</f>
        <v>584.4</v>
      </c>
      <c r="T3168" t="str">
        <f>_xlfn.XLOOKUP(Table4[[#This Row],[CustomerID]],Customers!A:A,Customers!D:D, "Not Found")</f>
        <v>F</v>
      </c>
      <c r="U3168" s="6">
        <f>_xlfn.XLOOKUP(Table4[[#This Row],[CustomerID]],Customers!A:A,Customers!E:E, "Not Found")</f>
        <v>30193</v>
      </c>
      <c r="V3168">
        <f ca="1">DATEDIF(Table4[[#This Row],[CustomerBirthday]], TODAY(), "Y")</f>
        <v>43</v>
      </c>
      <c r="W3168" t="str" cm="1">
        <f t="array" aca="1" ref="W3168" ca="1">_xlfn.IFS(Table4[[#This Row],[Age]]&lt;25, "Under 25",Table4[[#This Row],[Age]]=34, "25-34", Table4[[#This Row],[Age]]&lt;=49, "35-49", Table4[[#This Row],[Age]]&lt;=64, "50-64", Table4[[#This Row],[Age]]&gt;=65, "65+")</f>
        <v>35-49</v>
      </c>
      <c r="X3168" t="str">
        <f>_xlfn.XLOOKUP(Table4[[#This Row],[StoreID]],Stores!A:A,Stores!B:B, "Not found")</f>
        <v>MegaMart Peckmouth</v>
      </c>
      <c r="Y3168" t="str">
        <f>_xlfn.XLOOKUP(Table4[[#This Row],[StoreID]],Stores!A:A,Stores!C:C, "Not Found")</f>
        <v>Peckmouth</v>
      </c>
      <c r="Z3168" t="str">
        <f>_xlfn.XLOOKUP(Table4[[#This Row],[StoreID]],Stores!A:A,Stores!D:D, "Not Found")</f>
        <v>East</v>
      </c>
    </row>
    <row r="3169" spans="1:26">
      <c r="A3169" t="s">
        <v>4035</v>
      </c>
      <c r="B3169" s="1">
        <v>45215</v>
      </c>
      <c r="C3169" t="s">
        <v>379</v>
      </c>
      <c r="D3169" t="s">
        <v>761</v>
      </c>
      <c r="E3169" t="s">
        <v>835</v>
      </c>
      <c r="F3169">
        <v>1</v>
      </c>
      <c r="G3169">
        <v>0</v>
      </c>
      <c r="H3169" t="s">
        <v>865</v>
      </c>
      <c r="I3169" s="4">
        <f>Table4[[#This Row],[Quantity]]*Table4[[#This Row],[UnitPrice]]</f>
        <v>1762.92</v>
      </c>
      <c r="J3169" s="4">
        <f>Table4[[#This Row],[Gross Revenue]]*(1-Table4[[#This Row],[Discount]])</f>
        <v>1762.92</v>
      </c>
      <c r="K3169" s="4">
        <f>Table4[[#This Row],[Quantity]]*Table4[[#This Row],[CostPrice]]</f>
        <v>1346.48</v>
      </c>
      <c r="L3169" s="4">
        <f>Table4[[#This Row],[Net Revenue]]-Table4[[#This Row],[Total Cost]]</f>
        <v>416.44000000000005</v>
      </c>
      <c r="M3169" t="str">
        <f>_xlfn.XLOOKUP(Table4[[#This Row],[ProductID]], Products!A:A,Products!B:B, "Not Found")</f>
        <v>Traditional Laptop</v>
      </c>
      <c r="N3169" t="str">
        <f>TEXT(Table4[[#This Row],[Date]], "mmm")</f>
        <v>Oct</v>
      </c>
      <c r="O3169" t="str">
        <f>TEXT(Table4[[#This Row],[Date]], "yyyy")</f>
        <v>2023</v>
      </c>
      <c r="P3169" t="str">
        <f>_xlfn.XLOOKUP(Table4[[#This Row],[ProductID]],Products!A:A,Products!C:C, "Not Found")</f>
        <v>Electronics</v>
      </c>
      <c r="Q3169" t="str">
        <f>_xlfn.XLOOKUP(Table4[[#This Row],[ProductID]],Products!A:A,Products!D:D,"Not Found")</f>
        <v>Laptop</v>
      </c>
      <c r="R3169">
        <f>_xlfn.XLOOKUP(Table4[[#This Row],[ProductID]],Products!A:A,Products!E:E,"Not Found")</f>
        <v>1762.92</v>
      </c>
      <c r="S3169">
        <f>_xlfn.XLOOKUP(Table4[[#This Row],[ProductID]],Products!A:A,Products!F:F, "Not Found")</f>
        <v>1346.48</v>
      </c>
      <c r="T3169" t="str">
        <f>_xlfn.XLOOKUP(Table4[[#This Row],[CustomerID]],Customers!A:A,Customers!D:D, "Not Found")</f>
        <v>F</v>
      </c>
      <c r="U3169" s="6">
        <f>_xlfn.XLOOKUP(Table4[[#This Row],[CustomerID]],Customers!A:A,Customers!E:E, "Not Found")</f>
        <v>20604</v>
      </c>
      <c r="V3169">
        <f ca="1">DATEDIF(Table4[[#This Row],[CustomerBirthday]], TODAY(), "Y")</f>
        <v>70</v>
      </c>
      <c r="W3169" t="str" cm="1">
        <f t="array" aca="1" ref="W3169" ca="1">_xlfn.IFS(Table4[[#This Row],[Age]]&lt;25, "Under 25",Table4[[#This Row],[Age]]=34, "25-34", Table4[[#This Row],[Age]]&lt;=49, "35-49", Table4[[#This Row],[Age]]&lt;=64, "50-64", Table4[[#This Row],[Age]]&gt;=65, "65+")</f>
        <v>65+</v>
      </c>
      <c r="X3169" t="str">
        <f>_xlfn.XLOOKUP(Table4[[#This Row],[StoreID]],Stores!A:A,Stores!B:B, "Not found")</f>
        <v>MegaMart Peckmouth</v>
      </c>
      <c r="Y3169" t="str">
        <f>_xlfn.XLOOKUP(Table4[[#This Row],[StoreID]],Stores!A:A,Stores!C:C, "Not Found")</f>
        <v>Peckmouth</v>
      </c>
      <c r="Z3169" t="str">
        <f>_xlfn.XLOOKUP(Table4[[#This Row],[StoreID]],Stores!A:A,Stores!D:D, "Not Found")</f>
        <v>East</v>
      </c>
    </row>
    <row r="3170" spans="1:26">
      <c r="A3170" t="s">
        <v>4036</v>
      </c>
      <c r="B3170" s="1">
        <v>45863</v>
      </c>
      <c r="C3170" t="s">
        <v>20</v>
      </c>
      <c r="D3170" t="s">
        <v>739</v>
      </c>
      <c r="E3170" t="s">
        <v>835</v>
      </c>
      <c r="F3170">
        <v>2</v>
      </c>
      <c r="G3170">
        <v>0.15</v>
      </c>
      <c r="H3170" t="s">
        <v>871</v>
      </c>
      <c r="I3170" s="4">
        <f>Table4[[#This Row],[Quantity]]*Table4[[#This Row],[UnitPrice]]</f>
        <v>2388.2399999999998</v>
      </c>
      <c r="J3170" s="4">
        <f>Table4[[#This Row],[Gross Revenue]]*(1-Table4[[#This Row],[Discount]])</f>
        <v>2030.0039999999997</v>
      </c>
      <c r="K3170" s="4">
        <f>Table4[[#This Row],[Quantity]]*Table4[[#This Row],[CostPrice]]</f>
        <v>1677.9</v>
      </c>
      <c r="L3170" s="4">
        <f>Table4[[#This Row],[Net Revenue]]-Table4[[#This Row],[Total Cost]]</f>
        <v>352.10399999999959</v>
      </c>
      <c r="M3170" t="str">
        <f>_xlfn.XLOOKUP(Table4[[#This Row],[ProductID]], Products!A:A,Products!B:B, "Not Found")</f>
        <v>Step Smartphone</v>
      </c>
      <c r="N3170" t="str">
        <f>TEXT(Table4[[#This Row],[Date]], "mmm")</f>
        <v>Jul</v>
      </c>
      <c r="O3170" t="str">
        <f>TEXT(Table4[[#This Row],[Date]], "yyyy")</f>
        <v>2025</v>
      </c>
      <c r="P3170" t="str">
        <f>_xlfn.XLOOKUP(Table4[[#This Row],[ProductID]],Products!A:A,Products!C:C, "Not Found")</f>
        <v>Electronics</v>
      </c>
      <c r="Q3170" t="str">
        <f>_xlfn.XLOOKUP(Table4[[#This Row],[ProductID]],Products!A:A,Products!D:D,"Not Found")</f>
        <v>Smartphone</v>
      </c>
      <c r="R3170">
        <f>_xlfn.XLOOKUP(Table4[[#This Row],[ProductID]],Products!A:A,Products!E:E,"Not Found")</f>
        <v>1194.1199999999999</v>
      </c>
      <c r="S3170">
        <f>_xlfn.XLOOKUP(Table4[[#This Row],[ProductID]],Products!A:A,Products!F:F, "Not Found")</f>
        <v>838.95</v>
      </c>
      <c r="T3170" t="str">
        <f>_xlfn.XLOOKUP(Table4[[#This Row],[CustomerID]],Customers!A:A,Customers!D:D, "Not Found")</f>
        <v>M</v>
      </c>
      <c r="U3170" s="6">
        <f>_xlfn.XLOOKUP(Table4[[#This Row],[CustomerID]],Customers!A:A,Customers!E:E, "Not Found")</f>
        <v>33771</v>
      </c>
      <c r="V3170">
        <f ca="1">DATEDIF(Table4[[#This Row],[CustomerBirthday]], TODAY(), "Y")</f>
        <v>34</v>
      </c>
      <c r="W3170" t="str" cm="1">
        <f t="array" aca="1" ref="W3170" ca="1">_xlfn.IFS(Table4[[#This Row],[Age]]&lt;25, "Under 25",Table4[[#This Row],[Age]]=34, "25-34", Table4[[#This Row],[Age]]&lt;=49, "35-49", Table4[[#This Row],[Age]]&lt;=64, "50-64", Table4[[#This Row],[Age]]&gt;=65, "65+")</f>
        <v>25-34</v>
      </c>
      <c r="X3170" t="str">
        <f>_xlfn.XLOOKUP(Table4[[#This Row],[StoreID]],Stores!A:A,Stores!B:B, "Not found")</f>
        <v>MegaMart Peckmouth</v>
      </c>
      <c r="Y3170" t="str">
        <f>_xlfn.XLOOKUP(Table4[[#This Row],[StoreID]],Stores!A:A,Stores!C:C, "Not Found")</f>
        <v>Peckmouth</v>
      </c>
      <c r="Z3170" t="str">
        <f>_xlfn.XLOOKUP(Table4[[#This Row],[StoreID]],Stores!A:A,Stores!D:D, "Not Found")</f>
        <v>East</v>
      </c>
    </row>
    <row r="3171" spans="1:26">
      <c r="A3171" t="s">
        <v>4037</v>
      </c>
      <c r="B3171" s="1">
        <v>45568</v>
      </c>
      <c r="C3171" t="s">
        <v>399</v>
      </c>
      <c r="D3171" t="s">
        <v>711</v>
      </c>
      <c r="E3171" t="s">
        <v>835</v>
      </c>
      <c r="F3171">
        <v>4</v>
      </c>
      <c r="G3171">
        <v>0.1</v>
      </c>
      <c r="H3171" t="s">
        <v>871</v>
      </c>
      <c r="I3171" s="4">
        <f>Table4[[#This Row],[Quantity]]*Table4[[#This Row],[UnitPrice]]</f>
        <v>6694.76</v>
      </c>
      <c r="J3171" s="4">
        <f>Table4[[#This Row],[Gross Revenue]]*(1-Table4[[#This Row],[Discount]])</f>
        <v>6025.2840000000006</v>
      </c>
      <c r="K3171" s="4">
        <f>Table4[[#This Row],[Quantity]]*Table4[[#This Row],[CostPrice]]</f>
        <v>5293.52</v>
      </c>
      <c r="L3171" s="4">
        <f>Table4[[#This Row],[Net Revenue]]-Table4[[#This Row],[Total Cost]]</f>
        <v>731.76400000000012</v>
      </c>
      <c r="M3171" t="str">
        <f>_xlfn.XLOOKUP(Table4[[#This Row],[ProductID]], Products!A:A,Products!B:B, "Not Found")</f>
        <v>Like Camera</v>
      </c>
      <c r="N3171" t="str">
        <f>TEXT(Table4[[#This Row],[Date]], "mmm")</f>
        <v>Oct</v>
      </c>
      <c r="O3171" t="str">
        <f>TEXT(Table4[[#This Row],[Date]], "yyyy")</f>
        <v>2024</v>
      </c>
      <c r="P3171" t="str">
        <f>_xlfn.XLOOKUP(Table4[[#This Row],[ProductID]],Products!A:A,Products!C:C, "Not Found")</f>
        <v>Electronics</v>
      </c>
      <c r="Q3171" t="str">
        <f>_xlfn.XLOOKUP(Table4[[#This Row],[ProductID]],Products!A:A,Products!D:D,"Not Found")</f>
        <v>Camera</v>
      </c>
      <c r="R3171">
        <f>_xlfn.XLOOKUP(Table4[[#This Row],[ProductID]],Products!A:A,Products!E:E,"Not Found")</f>
        <v>1673.69</v>
      </c>
      <c r="S3171">
        <f>_xlfn.XLOOKUP(Table4[[#This Row],[ProductID]],Products!A:A,Products!F:F, "Not Found")</f>
        <v>1323.38</v>
      </c>
      <c r="T3171" t="str">
        <f>_xlfn.XLOOKUP(Table4[[#This Row],[CustomerID]],Customers!A:A,Customers!D:D, "Not Found")</f>
        <v>F</v>
      </c>
      <c r="U3171" s="6">
        <f>_xlfn.XLOOKUP(Table4[[#This Row],[CustomerID]],Customers!A:A,Customers!E:E, "Not Found")</f>
        <v>34980</v>
      </c>
      <c r="V3171">
        <f ca="1">DATEDIF(Table4[[#This Row],[CustomerBirthday]], TODAY(), "Y")</f>
        <v>30</v>
      </c>
      <c r="W3171" t="str" cm="1">
        <f t="array" aca="1" ref="W3171" ca="1">_xlfn.IFS(Table4[[#This Row],[Age]]&lt;25, "Under 25",Table4[[#This Row],[Age]]=34, "25-34", Table4[[#This Row],[Age]]&lt;=49, "35-49", Table4[[#This Row],[Age]]&lt;=64, "50-64", Table4[[#This Row],[Age]]&gt;=65, "65+")</f>
        <v>35-49</v>
      </c>
      <c r="X3171" t="str">
        <f>_xlfn.XLOOKUP(Table4[[#This Row],[StoreID]],Stores!A:A,Stores!B:B, "Not found")</f>
        <v>MegaMart Peckmouth</v>
      </c>
      <c r="Y3171" t="str">
        <f>_xlfn.XLOOKUP(Table4[[#This Row],[StoreID]],Stores!A:A,Stores!C:C, "Not Found")</f>
        <v>Peckmouth</v>
      </c>
      <c r="Z3171" t="str">
        <f>_xlfn.XLOOKUP(Table4[[#This Row],[StoreID]],Stores!A:A,Stores!D:D, "Not Found")</f>
        <v>East</v>
      </c>
    </row>
    <row r="3172" spans="1:26">
      <c r="A3172" t="s">
        <v>4038</v>
      </c>
      <c r="B3172" s="1">
        <v>45836</v>
      </c>
      <c r="C3172" t="s">
        <v>7</v>
      </c>
      <c r="D3172" t="s">
        <v>711</v>
      </c>
      <c r="E3172" t="s">
        <v>831</v>
      </c>
      <c r="F3172">
        <v>2</v>
      </c>
      <c r="G3172">
        <v>0</v>
      </c>
      <c r="H3172" t="s">
        <v>865</v>
      </c>
      <c r="I3172" s="4">
        <f>Table4[[#This Row],[Quantity]]*Table4[[#This Row],[UnitPrice]]</f>
        <v>3347.38</v>
      </c>
      <c r="J3172" s="4">
        <f>Table4[[#This Row],[Gross Revenue]]*(1-Table4[[#This Row],[Discount]])</f>
        <v>3347.38</v>
      </c>
      <c r="K3172" s="4">
        <f>Table4[[#This Row],[Quantity]]*Table4[[#This Row],[CostPrice]]</f>
        <v>2646.76</v>
      </c>
      <c r="L3172" s="4">
        <f>Table4[[#This Row],[Net Revenue]]-Table4[[#This Row],[Total Cost]]</f>
        <v>700.61999999999989</v>
      </c>
      <c r="M3172" t="str">
        <f>_xlfn.XLOOKUP(Table4[[#This Row],[ProductID]], Products!A:A,Products!B:B, "Not Found")</f>
        <v>Like Camera</v>
      </c>
      <c r="N3172" t="str">
        <f>TEXT(Table4[[#This Row],[Date]], "mmm")</f>
        <v>Jun</v>
      </c>
      <c r="O3172" t="str">
        <f>TEXT(Table4[[#This Row],[Date]], "yyyy")</f>
        <v>2025</v>
      </c>
      <c r="P3172" t="str">
        <f>_xlfn.XLOOKUP(Table4[[#This Row],[ProductID]],Products!A:A,Products!C:C, "Not Found")</f>
        <v>Electronics</v>
      </c>
      <c r="Q3172" t="str">
        <f>_xlfn.XLOOKUP(Table4[[#This Row],[ProductID]],Products!A:A,Products!D:D,"Not Found")</f>
        <v>Camera</v>
      </c>
      <c r="R3172">
        <f>_xlfn.XLOOKUP(Table4[[#This Row],[ProductID]],Products!A:A,Products!E:E,"Not Found")</f>
        <v>1673.69</v>
      </c>
      <c r="S3172">
        <f>_xlfn.XLOOKUP(Table4[[#This Row],[ProductID]],Products!A:A,Products!F:F, "Not Found")</f>
        <v>1323.38</v>
      </c>
      <c r="T3172" t="str">
        <f>_xlfn.XLOOKUP(Table4[[#This Row],[CustomerID]],Customers!A:A,Customers!D:D, "Not Found")</f>
        <v>M</v>
      </c>
      <c r="U3172" s="6">
        <f>_xlfn.XLOOKUP(Table4[[#This Row],[CustomerID]],Customers!A:A,Customers!E:E, "Not Found")</f>
        <v>35319</v>
      </c>
      <c r="V3172">
        <f ca="1">DATEDIF(Table4[[#This Row],[CustomerBirthday]], TODAY(), "Y")</f>
        <v>29</v>
      </c>
      <c r="W3172" t="str" cm="1">
        <f t="array" aca="1" ref="W3172" ca="1">_xlfn.IFS(Table4[[#This Row],[Age]]&lt;25, "Under 25",Table4[[#This Row],[Age]]=34, "25-34", Table4[[#This Row],[Age]]&lt;=49, "35-49", Table4[[#This Row],[Age]]&lt;=64, "50-64", Table4[[#This Row],[Age]]&gt;=65, "65+")</f>
        <v>35-49</v>
      </c>
      <c r="X3172" t="str">
        <f>_xlfn.XLOOKUP(Table4[[#This Row],[StoreID]],Stores!A:A,Stores!B:B, "Not found")</f>
        <v>MegaMart Jimenezborough</v>
      </c>
      <c r="Y3172" t="str">
        <f>_xlfn.XLOOKUP(Table4[[#This Row],[StoreID]],Stores!A:A,Stores!C:C, "Not Found")</f>
        <v>Jimenezborough</v>
      </c>
      <c r="Z3172" t="str">
        <f>_xlfn.XLOOKUP(Table4[[#This Row],[StoreID]],Stores!A:A,Stores!D:D, "Not Found")</f>
        <v>South</v>
      </c>
    </row>
    <row r="3173" spans="1:26">
      <c r="A3173" t="s">
        <v>4039</v>
      </c>
      <c r="B3173" s="1">
        <v>45371</v>
      </c>
      <c r="C3173" t="s">
        <v>661</v>
      </c>
      <c r="D3173" t="s">
        <v>806</v>
      </c>
      <c r="E3173" t="s">
        <v>842</v>
      </c>
      <c r="F3173">
        <v>1</v>
      </c>
      <c r="G3173">
        <v>0.05</v>
      </c>
      <c r="H3173" t="s">
        <v>868</v>
      </c>
      <c r="I3173" s="4">
        <f>Table4[[#This Row],[Quantity]]*Table4[[#This Row],[UnitPrice]]</f>
        <v>1745.61</v>
      </c>
      <c r="J3173" s="4">
        <f>Table4[[#This Row],[Gross Revenue]]*(1-Table4[[#This Row],[Discount]])</f>
        <v>1658.3294999999998</v>
      </c>
      <c r="K3173" s="4">
        <f>Table4[[#This Row],[Quantity]]*Table4[[#This Row],[CostPrice]]</f>
        <v>1322.44</v>
      </c>
      <c r="L3173" s="4">
        <f>Table4[[#This Row],[Net Revenue]]-Table4[[#This Row],[Total Cost]]</f>
        <v>335.88949999999977</v>
      </c>
      <c r="M3173" t="str">
        <f>_xlfn.XLOOKUP(Table4[[#This Row],[ProductID]], Products!A:A,Products!B:B, "Not Found")</f>
        <v>Piece Headphones</v>
      </c>
      <c r="N3173" t="str">
        <f>TEXT(Table4[[#This Row],[Date]], "mmm")</f>
        <v>Mar</v>
      </c>
      <c r="O3173" t="str">
        <f>TEXT(Table4[[#This Row],[Date]], "yyyy")</f>
        <v>2024</v>
      </c>
      <c r="P3173" t="str">
        <f>_xlfn.XLOOKUP(Table4[[#This Row],[ProductID]],Products!A:A,Products!C:C, "Not Found")</f>
        <v>Electronics</v>
      </c>
      <c r="Q3173" t="str">
        <f>_xlfn.XLOOKUP(Table4[[#This Row],[ProductID]],Products!A:A,Products!D:D,"Not Found")</f>
        <v>Headphones</v>
      </c>
      <c r="R3173">
        <f>_xlfn.XLOOKUP(Table4[[#This Row],[ProductID]],Products!A:A,Products!E:E,"Not Found")</f>
        <v>1745.61</v>
      </c>
      <c r="S3173">
        <f>_xlfn.XLOOKUP(Table4[[#This Row],[ProductID]],Products!A:A,Products!F:F, "Not Found")</f>
        <v>1322.44</v>
      </c>
      <c r="T3173" t="str">
        <f>_xlfn.XLOOKUP(Table4[[#This Row],[CustomerID]],Customers!A:A,Customers!D:D, "Not Found")</f>
        <v>M</v>
      </c>
      <c r="U3173" s="6">
        <f>_xlfn.XLOOKUP(Table4[[#This Row],[CustomerID]],Customers!A:A,Customers!E:E, "Not Found")</f>
        <v>32522</v>
      </c>
      <c r="V3173">
        <f ca="1">DATEDIF(Table4[[#This Row],[CustomerBirthday]], TODAY(), "Y")</f>
        <v>37</v>
      </c>
      <c r="W3173" t="str" cm="1">
        <f t="array" aca="1" ref="W3173" ca="1">_xlfn.IFS(Table4[[#This Row],[Age]]&lt;25, "Under 25",Table4[[#This Row],[Age]]=34, "25-34", Table4[[#This Row],[Age]]&lt;=49, "35-49", Table4[[#This Row],[Age]]&lt;=64, "50-64", Table4[[#This Row],[Age]]&gt;=65, "65+")</f>
        <v>35-49</v>
      </c>
      <c r="X3173" t="str">
        <f>_xlfn.XLOOKUP(Table4[[#This Row],[StoreID]],Stores!A:A,Stores!B:B, "Not found")</f>
        <v>MegaMart Brianahaven</v>
      </c>
      <c r="Y3173" t="str">
        <f>_xlfn.XLOOKUP(Table4[[#This Row],[StoreID]],Stores!A:A,Stores!C:C, "Not Found")</f>
        <v>Brianahaven</v>
      </c>
      <c r="Z3173" t="str">
        <f>_xlfn.XLOOKUP(Table4[[#This Row],[StoreID]],Stores!A:A,Stores!D:D, "Not Found")</f>
        <v>North</v>
      </c>
    </row>
    <row r="3174" spans="1:26">
      <c r="A3174" t="s">
        <v>4040</v>
      </c>
      <c r="B3174" s="1">
        <v>45809</v>
      </c>
      <c r="C3174" t="s">
        <v>167</v>
      </c>
      <c r="D3174" t="s">
        <v>761</v>
      </c>
      <c r="E3174" t="s">
        <v>842</v>
      </c>
      <c r="F3174">
        <v>1</v>
      </c>
      <c r="G3174">
        <v>0</v>
      </c>
      <c r="H3174" t="s">
        <v>868</v>
      </c>
      <c r="I3174" s="4">
        <f>Table4[[#This Row],[Quantity]]*Table4[[#This Row],[UnitPrice]]</f>
        <v>1762.92</v>
      </c>
      <c r="J3174" s="4">
        <f>Table4[[#This Row],[Gross Revenue]]*(1-Table4[[#This Row],[Discount]])</f>
        <v>1762.92</v>
      </c>
      <c r="K3174" s="4">
        <f>Table4[[#This Row],[Quantity]]*Table4[[#This Row],[CostPrice]]</f>
        <v>1346.48</v>
      </c>
      <c r="L3174" s="4">
        <f>Table4[[#This Row],[Net Revenue]]-Table4[[#This Row],[Total Cost]]</f>
        <v>416.44000000000005</v>
      </c>
      <c r="M3174" t="str">
        <f>_xlfn.XLOOKUP(Table4[[#This Row],[ProductID]], Products!A:A,Products!B:B, "Not Found")</f>
        <v>Traditional Laptop</v>
      </c>
      <c r="N3174" t="str">
        <f>TEXT(Table4[[#This Row],[Date]], "mmm")</f>
        <v>Jun</v>
      </c>
      <c r="O3174" t="str">
        <f>TEXT(Table4[[#This Row],[Date]], "yyyy")</f>
        <v>2025</v>
      </c>
      <c r="P3174" t="str">
        <f>_xlfn.XLOOKUP(Table4[[#This Row],[ProductID]],Products!A:A,Products!C:C, "Not Found")</f>
        <v>Electronics</v>
      </c>
      <c r="Q3174" t="str">
        <f>_xlfn.XLOOKUP(Table4[[#This Row],[ProductID]],Products!A:A,Products!D:D,"Not Found")</f>
        <v>Laptop</v>
      </c>
      <c r="R3174">
        <f>_xlfn.XLOOKUP(Table4[[#This Row],[ProductID]],Products!A:A,Products!E:E,"Not Found")</f>
        <v>1762.92</v>
      </c>
      <c r="S3174">
        <f>_xlfn.XLOOKUP(Table4[[#This Row],[ProductID]],Products!A:A,Products!F:F, "Not Found")</f>
        <v>1346.48</v>
      </c>
      <c r="T3174" t="str">
        <f>_xlfn.XLOOKUP(Table4[[#This Row],[CustomerID]],Customers!A:A,Customers!D:D, "Not Found")</f>
        <v>M</v>
      </c>
      <c r="U3174" s="6">
        <f>_xlfn.XLOOKUP(Table4[[#This Row],[CustomerID]],Customers!A:A,Customers!E:E, "Not Found")</f>
        <v>32400</v>
      </c>
      <c r="V3174">
        <f ca="1">DATEDIF(Table4[[#This Row],[CustomerBirthday]], TODAY(), "Y")</f>
        <v>37</v>
      </c>
      <c r="W3174" t="str" cm="1">
        <f t="array" aca="1" ref="W3174" ca="1">_xlfn.IFS(Table4[[#This Row],[Age]]&lt;25, "Under 25",Table4[[#This Row],[Age]]=34, "25-34", Table4[[#This Row],[Age]]&lt;=49, "35-49", Table4[[#This Row],[Age]]&lt;=64, "50-64", Table4[[#This Row],[Age]]&gt;=65, "65+")</f>
        <v>35-49</v>
      </c>
      <c r="X3174" t="str">
        <f>_xlfn.XLOOKUP(Table4[[#This Row],[StoreID]],Stores!A:A,Stores!B:B, "Not found")</f>
        <v>MegaMart Brianahaven</v>
      </c>
      <c r="Y3174" t="str">
        <f>_xlfn.XLOOKUP(Table4[[#This Row],[StoreID]],Stores!A:A,Stores!C:C, "Not Found")</f>
        <v>Brianahaven</v>
      </c>
      <c r="Z3174" t="str">
        <f>_xlfn.XLOOKUP(Table4[[#This Row],[StoreID]],Stores!A:A,Stores!D:D, "Not Found")</f>
        <v>North</v>
      </c>
    </row>
    <row r="3175" spans="1:26">
      <c r="A3175" t="s">
        <v>4041</v>
      </c>
      <c r="B3175" s="1">
        <v>45742</v>
      </c>
      <c r="C3175" t="s">
        <v>331</v>
      </c>
      <c r="D3175" t="s">
        <v>790</v>
      </c>
      <c r="E3175" t="s">
        <v>846</v>
      </c>
      <c r="F3175">
        <v>3</v>
      </c>
      <c r="G3175">
        <v>0.15</v>
      </c>
      <c r="H3175" t="s">
        <v>865</v>
      </c>
      <c r="I3175" s="4">
        <f>Table4[[#This Row],[Quantity]]*Table4[[#This Row],[UnitPrice]]</f>
        <v>914.12999999999988</v>
      </c>
      <c r="J3175" s="4">
        <f>Table4[[#This Row],[Gross Revenue]]*(1-Table4[[#This Row],[Discount]])</f>
        <v>777.01049999999987</v>
      </c>
      <c r="K3175" s="4">
        <f>Table4[[#This Row],[Quantity]]*Table4[[#This Row],[CostPrice]]</f>
        <v>492.03</v>
      </c>
      <c r="L3175" s="4">
        <f>Table4[[#This Row],[Net Revenue]]-Table4[[#This Row],[Total Cost]]</f>
        <v>284.98049999999989</v>
      </c>
      <c r="M3175" t="str">
        <f>_xlfn.XLOOKUP(Table4[[#This Row],[ProductID]], Products!A:A,Products!B:B, "Not Found")</f>
        <v>Difficult Vegetables</v>
      </c>
      <c r="N3175" t="str">
        <f>TEXT(Table4[[#This Row],[Date]], "mmm")</f>
        <v>Mar</v>
      </c>
      <c r="O3175" t="str">
        <f>TEXT(Table4[[#This Row],[Date]], "yyyy")</f>
        <v>2025</v>
      </c>
      <c r="P3175" t="str">
        <f>_xlfn.XLOOKUP(Table4[[#This Row],[ProductID]],Products!A:A,Products!C:C, "Not Found")</f>
        <v>Groceries</v>
      </c>
      <c r="Q3175" t="str">
        <f>_xlfn.XLOOKUP(Table4[[#This Row],[ProductID]],Products!A:A,Products!D:D,"Not Found")</f>
        <v>Vegetables</v>
      </c>
      <c r="R3175">
        <f>_xlfn.XLOOKUP(Table4[[#This Row],[ProductID]],Products!A:A,Products!E:E,"Not Found")</f>
        <v>304.70999999999998</v>
      </c>
      <c r="S3175">
        <f>_xlfn.XLOOKUP(Table4[[#This Row],[ProductID]],Products!A:A,Products!F:F, "Not Found")</f>
        <v>164.01</v>
      </c>
      <c r="T3175" t="str">
        <f>_xlfn.XLOOKUP(Table4[[#This Row],[CustomerID]],Customers!A:A,Customers!D:D, "Not Found")</f>
        <v>F</v>
      </c>
      <c r="U3175" s="6">
        <f>_xlfn.XLOOKUP(Table4[[#This Row],[CustomerID]],Customers!A:A,Customers!E:E, "Not Found")</f>
        <v>35714</v>
      </c>
      <c r="V3175">
        <f ca="1">DATEDIF(Table4[[#This Row],[CustomerBirthday]], TODAY(), "Y")</f>
        <v>28</v>
      </c>
      <c r="W3175" t="str" cm="1">
        <f t="array" aca="1" ref="W3175" ca="1">_xlfn.IFS(Table4[[#This Row],[Age]]&lt;25, "Under 25",Table4[[#This Row],[Age]]=34, "25-34", Table4[[#This Row],[Age]]&lt;=49, "35-49", Table4[[#This Row],[Age]]&lt;=64, "50-64", Table4[[#This Row],[Age]]&gt;=65, "65+")</f>
        <v>35-49</v>
      </c>
      <c r="X3175" t="str">
        <f>_xlfn.XLOOKUP(Table4[[#This Row],[StoreID]],Stores!A:A,Stores!B:B, "Not found")</f>
        <v>MegaMart Johnmouth</v>
      </c>
      <c r="Y3175" t="str">
        <f>_xlfn.XLOOKUP(Table4[[#This Row],[StoreID]],Stores!A:A,Stores!C:C, "Not Found")</f>
        <v>Johnmouth</v>
      </c>
      <c r="Z3175" t="str">
        <f>_xlfn.XLOOKUP(Table4[[#This Row],[StoreID]],Stores!A:A,Stores!D:D, "Not Found")</f>
        <v>East</v>
      </c>
    </row>
    <row r="3176" spans="1:26">
      <c r="A3176" t="s">
        <v>4042</v>
      </c>
      <c r="B3176" s="1">
        <v>45665</v>
      </c>
      <c r="C3176" t="s">
        <v>536</v>
      </c>
      <c r="D3176" t="s">
        <v>757</v>
      </c>
      <c r="E3176" t="s">
        <v>846</v>
      </c>
      <c r="F3176">
        <v>5</v>
      </c>
      <c r="G3176">
        <v>0.1</v>
      </c>
      <c r="H3176" t="s">
        <v>865</v>
      </c>
      <c r="I3176" s="4">
        <f>Table4[[#This Row],[Quantity]]*Table4[[#This Row],[UnitPrice]]</f>
        <v>6230.5499999999993</v>
      </c>
      <c r="J3176" s="4">
        <f>Table4[[#This Row],[Gross Revenue]]*(1-Table4[[#This Row],[Discount]])</f>
        <v>5607.4949999999999</v>
      </c>
      <c r="K3176" s="4">
        <f>Table4[[#This Row],[Quantity]]*Table4[[#This Row],[CostPrice]]</f>
        <v>4167.6000000000004</v>
      </c>
      <c r="L3176" s="4">
        <f>Table4[[#This Row],[Net Revenue]]-Table4[[#This Row],[Total Cost]]</f>
        <v>1439.8949999999995</v>
      </c>
      <c r="M3176" t="str">
        <f>_xlfn.XLOOKUP(Table4[[#This Row],[ProductID]], Products!A:A,Products!B:B, "Not Found")</f>
        <v>Find Headphones</v>
      </c>
      <c r="N3176" t="str">
        <f>TEXT(Table4[[#This Row],[Date]], "mmm")</f>
        <v>Jan</v>
      </c>
      <c r="O3176" t="str">
        <f>TEXT(Table4[[#This Row],[Date]], "yyyy")</f>
        <v>2025</v>
      </c>
      <c r="P3176" t="str">
        <f>_xlfn.XLOOKUP(Table4[[#This Row],[ProductID]],Products!A:A,Products!C:C, "Not Found")</f>
        <v>Electronics</v>
      </c>
      <c r="Q3176" t="str">
        <f>_xlfn.XLOOKUP(Table4[[#This Row],[ProductID]],Products!A:A,Products!D:D,"Not Found")</f>
        <v>Headphones</v>
      </c>
      <c r="R3176">
        <f>_xlfn.XLOOKUP(Table4[[#This Row],[ProductID]],Products!A:A,Products!E:E,"Not Found")</f>
        <v>1246.1099999999999</v>
      </c>
      <c r="S3176">
        <f>_xlfn.XLOOKUP(Table4[[#This Row],[ProductID]],Products!A:A,Products!F:F, "Not Found")</f>
        <v>833.52</v>
      </c>
      <c r="T3176" t="str">
        <f>_xlfn.XLOOKUP(Table4[[#This Row],[CustomerID]],Customers!A:A,Customers!D:D, "Not Found")</f>
        <v>F</v>
      </c>
      <c r="U3176" s="6">
        <f>_xlfn.XLOOKUP(Table4[[#This Row],[CustomerID]],Customers!A:A,Customers!E:E, "Not Found")</f>
        <v>38541</v>
      </c>
      <c r="V3176">
        <f ca="1">DATEDIF(Table4[[#This Row],[CustomerBirthday]], TODAY(), "Y")</f>
        <v>21</v>
      </c>
      <c r="W3176" t="str" cm="1">
        <f t="array" aca="1" ref="W3176" ca="1">_xlfn.IFS(Table4[[#This Row],[Age]]&lt;25, "Under 25",Table4[[#This Row],[Age]]=34, "25-34", Table4[[#This Row],[Age]]&lt;=49, "35-49", Table4[[#This Row],[Age]]&lt;=64, "50-64", Table4[[#This Row],[Age]]&gt;=65, "65+")</f>
        <v>Under 25</v>
      </c>
      <c r="X3176" t="str">
        <f>_xlfn.XLOOKUP(Table4[[#This Row],[StoreID]],Stores!A:A,Stores!B:B, "Not found")</f>
        <v>MegaMart Johnmouth</v>
      </c>
      <c r="Y3176" t="str">
        <f>_xlfn.XLOOKUP(Table4[[#This Row],[StoreID]],Stores!A:A,Stores!C:C, "Not Found")</f>
        <v>Johnmouth</v>
      </c>
      <c r="Z3176" t="str">
        <f>_xlfn.XLOOKUP(Table4[[#This Row],[StoreID]],Stores!A:A,Stores!D:D, "Not Found")</f>
        <v>East</v>
      </c>
    </row>
    <row r="3177" spans="1:26">
      <c r="A3177" t="s">
        <v>4043</v>
      </c>
      <c r="B3177" s="1">
        <v>45555</v>
      </c>
      <c r="C3177" t="s">
        <v>494</v>
      </c>
      <c r="D3177" t="s">
        <v>772</v>
      </c>
      <c r="E3177" t="s">
        <v>835</v>
      </c>
      <c r="F3177">
        <v>5</v>
      </c>
      <c r="G3177">
        <v>0.1</v>
      </c>
      <c r="H3177" t="s">
        <v>871</v>
      </c>
      <c r="I3177" s="4">
        <f>Table4[[#This Row],[Quantity]]*Table4[[#This Row],[UnitPrice]]</f>
        <v>9392.35</v>
      </c>
      <c r="J3177" s="4">
        <f>Table4[[#This Row],[Gross Revenue]]*(1-Table4[[#This Row],[Discount]])</f>
        <v>8453.1149999999998</v>
      </c>
      <c r="K3177" s="4">
        <f>Table4[[#This Row],[Quantity]]*Table4[[#This Row],[CostPrice]]</f>
        <v>5074.55</v>
      </c>
      <c r="L3177" s="4">
        <f>Table4[[#This Row],[Net Revenue]]-Table4[[#This Row],[Total Cost]]</f>
        <v>3378.5649999999996</v>
      </c>
      <c r="M3177" t="str">
        <f>_xlfn.XLOOKUP(Table4[[#This Row],[ProductID]], Products!A:A,Products!B:B, "Not Found")</f>
        <v>And Footwear</v>
      </c>
      <c r="N3177" t="str">
        <f>TEXT(Table4[[#This Row],[Date]], "mmm")</f>
        <v>Sep</v>
      </c>
      <c r="O3177" t="str">
        <f>TEXT(Table4[[#This Row],[Date]], "yyyy")</f>
        <v>2024</v>
      </c>
      <c r="P3177" t="str">
        <f>_xlfn.XLOOKUP(Table4[[#This Row],[ProductID]],Products!A:A,Products!C:C, "Not Found")</f>
        <v>Fashion</v>
      </c>
      <c r="Q3177" t="str">
        <f>_xlfn.XLOOKUP(Table4[[#This Row],[ProductID]],Products!A:A,Products!D:D,"Not Found")</f>
        <v>Footwear</v>
      </c>
      <c r="R3177">
        <f>_xlfn.XLOOKUP(Table4[[#This Row],[ProductID]],Products!A:A,Products!E:E,"Not Found")</f>
        <v>1878.47</v>
      </c>
      <c r="S3177">
        <f>_xlfn.XLOOKUP(Table4[[#This Row],[ProductID]],Products!A:A,Products!F:F, "Not Found")</f>
        <v>1014.91</v>
      </c>
      <c r="T3177" t="str">
        <f>_xlfn.XLOOKUP(Table4[[#This Row],[CustomerID]],Customers!A:A,Customers!D:D, "Not Found")</f>
        <v>M</v>
      </c>
      <c r="U3177" s="6">
        <f>_xlfn.XLOOKUP(Table4[[#This Row],[CustomerID]],Customers!A:A,Customers!E:E, "Not Found")</f>
        <v>31478</v>
      </c>
      <c r="V3177">
        <f ca="1">DATEDIF(Table4[[#This Row],[CustomerBirthday]], TODAY(), "Y")</f>
        <v>40</v>
      </c>
      <c r="W3177" t="str" cm="1">
        <f t="array" aca="1" ref="W3177" ca="1">_xlfn.IFS(Table4[[#This Row],[Age]]&lt;25, "Under 25",Table4[[#This Row],[Age]]=34, "25-34", Table4[[#This Row],[Age]]&lt;=49, "35-49", Table4[[#This Row],[Age]]&lt;=64, "50-64", Table4[[#This Row],[Age]]&gt;=65, "65+")</f>
        <v>35-49</v>
      </c>
      <c r="X3177" t="str">
        <f>_xlfn.XLOOKUP(Table4[[#This Row],[StoreID]],Stores!A:A,Stores!B:B, "Not found")</f>
        <v>MegaMart Peckmouth</v>
      </c>
      <c r="Y3177" t="str">
        <f>_xlfn.XLOOKUP(Table4[[#This Row],[StoreID]],Stores!A:A,Stores!C:C, "Not Found")</f>
        <v>Peckmouth</v>
      </c>
      <c r="Z3177" t="str">
        <f>_xlfn.XLOOKUP(Table4[[#This Row],[StoreID]],Stores!A:A,Stores!D:D, "Not Found")</f>
        <v>East</v>
      </c>
    </row>
    <row r="3178" spans="1:26">
      <c r="A3178" t="s">
        <v>4044</v>
      </c>
      <c r="B3178" s="1">
        <v>45793</v>
      </c>
      <c r="C3178" t="s">
        <v>224</v>
      </c>
      <c r="D3178" t="s">
        <v>822</v>
      </c>
      <c r="E3178" t="s">
        <v>831</v>
      </c>
      <c r="F3178">
        <v>4</v>
      </c>
      <c r="G3178">
        <v>0.15</v>
      </c>
      <c r="H3178" t="s">
        <v>865</v>
      </c>
      <c r="I3178" s="4">
        <f>Table4[[#This Row],[Quantity]]*Table4[[#This Row],[UnitPrice]]</f>
        <v>4865.4399999999996</v>
      </c>
      <c r="J3178" s="4">
        <f>Table4[[#This Row],[Gross Revenue]]*(1-Table4[[#This Row],[Discount]])</f>
        <v>4135.6239999999998</v>
      </c>
      <c r="K3178" s="4">
        <f>Table4[[#This Row],[Quantity]]*Table4[[#This Row],[CostPrice]]</f>
        <v>3179.2</v>
      </c>
      <c r="L3178" s="4">
        <f>Table4[[#This Row],[Net Revenue]]-Table4[[#This Row],[Total Cost]]</f>
        <v>956.42399999999998</v>
      </c>
      <c r="M3178" t="str">
        <f>_xlfn.XLOOKUP(Table4[[#This Row],[ProductID]], Products!A:A,Products!B:B, "Not Found")</f>
        <v>Nor Bags</v>
      </c>
      <c r="N3178" t="str">
        <f>TEXT(Table4[[#This Row],[Date]], "mmm")</f>
        <v>May</v>
      </c>
      <c r="O3178" t="str">
        <f>TEXT(Table4[[#This Row],[Date]], "yyyy")</f>
        <v>2025</v>
      </c>
      <c r="P3178" t="str">
        <f>_xlfn.XLOOKUP(Table4[[#This Row],[ProductID]],Products!A:A,Products!C:C, "Not Found")</f>
        <v>Fashion</v>
      </c>
      <c r="Q3178" t="str">
        <f>_xlfn.XLOOKUP(Table4[[#This Row],[ProductID]],Products!A:A,Products!D:D,"Not Found")</f>
        <v>Bags</v>
      </c>
      <c r="R3178">
        <f>_xlfn.XLOOKUP(Table4[[#This Row],[ProductID]],Products!A:A,Products!E:E,"Not Found")</f>
        <v>1216.3599999999999</v>
      </c>
      <c r="S3178">
        <f>_xlfn.XLOOKUP(Table4[[#This Row],[ProductID]],Products!A:A,Products!F:F, "Not Found")</f>
        <v>794.8</v>
      </c>
      <c r="T3178" t="str">
        <f>_xlfn.XLOOKUP(Table4[[#This Row],[CustomerID]],Customers!A:A,Customers!D:D, "Not Found")</f>
        <v>M</v>
      </c>
      <c r="U3178" s="6">
        <f>_xlfn.XLOOKUP(Table4[[#This Row],[CustomerID]],Customers!A:A,Customers!E:E, "Not Found")</f>
        <v>38555</v>
      </c>
      <c r="V3178">
        <f ca="1">DATEDIF(Table4[[#This Row],[CustomerBirthday]], TODAY(), "Y")</f>
        <v>21</v>
      </c>
      <c r="W3178" t="str" cm="1">
        <f t="array" aca="1" ref="W3178" ca="1">_xlfn.IFS(Table4[[#This Row],[Age]]&lt;25, "Under 25",Table4[[#This Row],[Age]]=34, "25-34", Table4[[#This Row],[Age]]&lt;=49, "35-49", Table4[[#This Row],[Age]]&lt;=64, "50-64", Table4[[#This Row],[Age]]&gt;=65, "65+")</f>
        <v>Under 25</v>
      </c>
      <c r="X3178" t="str">
        <f>_xlfn.XLOOKUP(Table4[[#This Row],[StoreID]],Stores!A:A,Stores!B:B, "Not found")</f>
        <v>MegaMart Jimenezborough</v>
      </c>
      <c r="Y3178" t="str">
        <f>_xlfn.XLOOKUP(Table4[[#This Row],[StoreID]],Stores!A:A,Stores!C:C, "Not Found")</f>
        <v>Jimenezborough</v>
      </c>
      <c r="Z3178" t="str">
        <f>_xlfn.XLOOKUP(Table4[[#This Row],[StoreID]],Stores!A:A,Stores!D:D, "Not Found")</f>
        <v>South</v>
      </c>
    </row>
    <row r="3179" spans="1:26">
      <c r="A3179" t="s">
        <v>4045</v>
      </c>
      <c r="B3179" s="1">
        <v>45645</v>
      </c>
      <c r="C3179" t="s">
        <v>320</v>
      </c>
      <c r="D3179" t="s">
        <v>808</v>
      </c>
      <c r="E3179" t="s">
        <v>846</v>
      </c>
      <c r="F3179">
        <v>3</v>
      </c>
      <c r="G3179">
        <v>0.15</v>
      </c>
      <c r="H3179" t="s">
        <v>868</v>
      </c>
      <c r="I3179" s="4">
        <f>Table4[[#This Row],[Quantity]]*Table4[[#This Row],[UnitPrice]]</f>
        <v>4905.03</v>
      </c>
      <c r="J3179" s="4">
        <f>Table4[[#This Row],[Gross Revenue]]*(1-Table4[[#This Row],[Discount]])</f>
        <v>4169.2754999999997</v>
      </c>
      <c r="K3179" s="4">
        <f>Table4[[#This Row],[Quantity]]*Table4[[#This Row],[CostPrice]]</f>
        <v>3129.87</v>
      </c>
      <c r="L3179" s="4">
        <f>Table4[[#This Row],[Net Revenue]]-Table4[[#This Row],[Total Cost]]</f>
        <v>1039.4054999999998</v>
      </c>
      <c r="M3179" t="str">
        <f>_xlfn.XLOOKUP(Table4[[#This Row],[ProductID]], Products!A:A,Products!B:B, "Not Found")</f>
        <v>Present Television</v>
      </c>
      <c r="N3179" t="str">
        <f>TEXT(Table4[[#This Row],[Date]], "mmm")</f>
        <v>Dec</v>
      </c>
      <c r="O3179" t="str">
        <f>TEXT(Table4[[#This Row],[Date]], "yyyy")</f>
        <v>2024</v>
      </c>
      <c r="P3179" t="str">
        <f>_xlfn.XLOOKUP(Table4[[#This Row],[ProductID]],Products!A:A,Products!C:C, "Not Found")</f>
        <v>Electronics</v>
      </c>
      <c r="Q3179" t="str">
        <f>_xlfn.XLOOKUP(Table4[[#This Row],[ProductID]],Products!A:A,Products!D:D,"Not Found")</f>
        <v>Television</v>
      </c>
      <c r="R3179">
        <f>_xlfn.XLOOKUP(Table4[[#This Row],[ProductID]],Products!A:A,Products!E:E,"Not Found")</f>
        <v>1635.01</v>
      </c>
      <c r="S3179">
        <f>_xlfn.XLOOKUP(Table4[[#This Row],[ProductID]],Products!A:A,Products!F:F, "Not Found")</f>
        <v>1043.29</v>
      </c>
      <c r="T3179" t="str">
        <f>_xlfn.XLOOKUP(Table4[[#This Row],[CustomerID]],Customers!A:A,Customers!D:D, "Not Found")</f>
        <v>M</v>
      </c>
      <c r="U3179" s="6">
        <f>_xlfn.XLOOKUP(Table4[[#This Row],[CustomerID]],Customers!A:A,Customers!E:E, "Not Found")</f>
        <v>28937</v>
      </c>
      <c r="V3179">
        <f ca="1">DATEDIF(Table4[[#This Row],[CustomerBirthday]], TODAY(), "Y")</f>
        <v>47</v>
      </c>
      <c r="W3179" t="str" cm="1">
        <f t="array" aca="1" ref="W3179" ca="1">_xlfn.IFS(Table4[[#This Row],[Age]]&lt;25, "Under 25",Table4[[#This Row],[Age]]=34, "25-34", Table4[[#This Row],[Age]]&lt;=49, "35-49", Table4[[#This Row],[Age]]&lt;=64, "50-64", Table4[[#This Row],[Age]]&gt;=65, "65+")</f>
        <v>35-49</v>
      </c>
      <c r="X3179" t="str">
        <f>_xlfn.XLOOKUP(Table4[[#This Row],[StoreID]],Stores!A:A,Stores!B:B, "Not found")</f>
        <v>MegaMart Johnmouth</v>
      </c>
      <c r="Y3179" t="str">
        <f>_xlfn.XLOOKUP(Table4[[#This Row],[StoreID]],Stores!A:A,Stores!C:C, "Not Found")</f>
        <v>Johnmouth</v>
      </c>
      <c r="Z3179" t="str">
        <f>_xlfn.XLOOKUP(Table4[[#This Row],[StoreID]],Stores!A:A,Stores!D:D, "Not Found")</f>
        <v>East</v>
      </c>
    </row>
    <row r="3180" spans="1:26">
      <c r="A3180" t="s">
        <v>4046</v>
      </c>
      <c r="B3180" s="1">
        <v>45620</v>
      </c>
      <c r="C3180" t="s">
        <v>59</v>
      </c>
      <c r="D3180" t="s">
        <v>802</v>
      </c>
      <c r="E3180" t="s">
        <v>846</v>
      </c>
      <c r="F3180">
        <v>3</v>
      </c>
      <c r="G3180">
        <v>0.1</v>
      </c>
      <c r="H3180" t="s">
        <v>875</v>
      </c>
      <c r="I3180" s="4">
        <f>Table4[[#This Row],[Quantity]]*Table4[[#This Row],[UnitPrice]]</f>
        <v>1100.79</v>
      </c>
      <c r="J3180" s="4">
        <f>Table4[[#This Row],[Gross Revenue]]*(1-Table4[[#This Row],[Discount]])</f>
        <v>990.71100000000001</v>
      </c>
      <c r="K3180" s="4">
        <f>Table4[[#This Row],[Quantity]]*Table4[[#This Row],[CostPrice]]</f>
        <v>855.69</v>
      </c>
      <c r="L3180" s="4">
        <f>Table4[[#This Row],[Net Revenue]]-Table4[[#This Row],[Total Cost]]</f>
        <v>135.02099999999996</v>
      </c>
      <c r="M3180" t="str">
        <f>_xlfn.XLOOKUP(Table4[[#This Row],[ProductID]], Products!A:A,Products!B:B, "Not Found")</f>
        <v>Stage Footwear</v>
      </c>
      <c r="N3180" t="str">
        <f>TEXT(Table4[[#This Row],[Date]], "mmm")</f>
        <v>Nov</v>
      </c>
      <c r="O3180" t="str">
        <f>TEXT(Table4[[#This Row],[Date]], "yyyy")</f>
        <v>2024</v>
      </c>
      <c r="P3180" t="str">
        <f>_xlfn.XLOOKUP(Table4[[#This Row],[ProductID]],Products!A:A,Products!C:C, "Not Found")</f>
        <v>Fashion</v>
      </c>
      <c r="Q3180" t="str">
        <f>_xlfn.XLOOKUP(Table4[[#This Row],[ProductID]],Products!A:A,Products!D:D,"Not Found")</f>
        <v>Footwear</v>
      </c>
      <c r="R3180">
        <f>_xlfn.XLOOKUP(Table4[[#This Row],[ProductID]],Products!A:A,Products!E:E,"Not Found")</f>
        <v>366.93</v>
      </c>
      <c r="S3180">
        <f>_xlfn.XLOOKUP(Table4[[#This Row],[ProductID]],Products!A:A,Products!F:F, "Not Found")</f>
        <v>285.23</v>
      </c>
      <c r="T3180" t="str">
        <f>_xlfn.XLOOKUP(Table4[[#This Row],[CustomerID]],Customers!A:A,Customers!D:D, "Not Found")</f>
        <v>M</v>
      </c>
      <c r="U3180" s="6">
        <f>_xlfn.XLOOKUP(Table4[[#This Row],[CustomerID]],Customers!A:A,Customers!E:E, "Not Found")</f>
        <v>27205</v>
      </c>
      <c r="V3180">
        <f ca="1">DATEDIF(Table4[[#This Row],[CustomerBirthday]], TODAY(), "Y")</f>
        <v>52</v>
      </c>
      <c r="W3180" t="str" cm="1">
        <f t="array" aca="1" ref="W3180" ca="1">_xlfn.IFS(Table4[[#This Row],[Age]]&lt;25, "Under 25",Table4[[#This Row],[Age]]=34, "25-34", Table4[[#This Row],[Age]]&lt;=49, "35-49", Table4[[#This Row],[Age]]&lt;=64, "50-64", Table4[[#This Row],[Age]]&gt;=65, "65+")</f>
        <v>50-64</v>
      </c>
      <c r="X3180" t="str">
        <f>_xlfn.XLOOKUP(Table4[[#This Row],[StoreID]],Stores!A:A,Stores!B:B, "Not found")</f>
        <v>MegaMart Johnmouth</v>
      </c>
      <c r="Y3180" t="str">
        <f>_xlfn.XLOOKUP(Table4[[#This Row],[StoreID]],Stores!A:A,Stores!C:C, "Not Found")</f>
        <v>Johnmouth</v>
      </c>
      <c r="Z3180" t="str">
        <f>_xlfn.XLOOKUP(Table4[[#This Row],[StoreID]],Stores!A:A,Stores!D:D, "Not Found")</f>
        <v>East</v>
      </c>
    </row>
    <row r="3181" spans="1:26">
      <c r="A3181" t="s">
        <v>4047</v>
      </c>
      <c r="B3181" s="1">
        <v>45522</v>
      </c>
      <c r="C3181" t="s">
        <v>148</v>
      </c>
      <c r="D3181" t="s">
        <v>764</v>
      </c>
      <c r="E3181" t="s">
        <v>846</v>
      </c>
      <c r="F3181">
        <v>2</v>
      </c>
      <c r="G3181">
        <v>0.05</v>
      </c>
      <c r="H3181" t="s">
        <v>871</v>
      </c>
      <c r="I3181" s="4">
        <f>Table4[[#This Row],[Quantity]]*Table4[[#This Row],[UnitPrice]]</f>
        <v>647.84</v>
      </c>
      <c r="J3181" s="4">
        <f>Table4[[#This Row],[Gross Revenue]]*(1-Table4[[#This Row],[Discount]])</f>
        <v>615.44799999999998</v>
      </c>
      <c r="K3181" s="4">
        <f>Table4[[#This Row],[Quantity]]*Table4[[#This Row],[CostPrice]]</f>
        <v>485.96</v>
      </c>
      <c r="L3181" s="4">
        <f>Table4[[#This Row],[Net Revenue]]-Table4[[#This Row],[Total Cost]]</f>
        <v>129.488</v>
      </c>
      <c r="M3181" t="str">
        <f>_xlfn.XLOOKUP(Table4[[#This Row],[ProductID]], Products!A:A,Products!B:B, "Not Found")</f>
        <v>Simple Accessories</v>
      </c>
      <c r="N3181" t="str">
        <f>TEXT(Table4[[#This Row],[Date]], "mmm")</f>
        <v>Aug</v>
      </c>
      <c r="O3181" t="str">
        <f>TEXT(Table4[[#This Row],[Date]], "yyyy")</f>
        <v>2024</v>
      </c>
      <c r="P3181" t="str">
        <f>_xlfn.XLOOKUP(Table4[[#This Row],[ProductID]],Products!A:A,Products!C:C, "Not Found")</f>
        <v>Fashion</v>
      </c>
      <c r="Q3181" t="str">
        <f>_xlfn.XLOOKUP(Table4[[#This Row],[ProductID]],Products!A:A,Products!D:D,"Not Found")</f>
        <v>Accessories</v>
      </c>
      <c r="R3181">
        <f>_xlfn.XLOOKUP(Table4[[#This Row],[ProductID]],Products!A:A,Products!E:E,"Not Found")</f>
        <v>323.92</v>
      </c>
      <c r="S3181">
        <f>_xlfn.XLOOKUP(Table4[[#This Row],[ProductID]],Products!A:A,Products!F:F, "Not Found")</f>
        <v>242.98</v>
      </c>
      <c r="T3181" t="str">
        <f>_xlfn.XLOOKUP(Table4[[#This Row],[CustomerID]],Customers!A:A,Customers!D:D, "Not Found")</f>
        <v>M</v>
      </c>
      <c r="U3181" s="6">
        <f>_xlfn.XLOOKUP(Table4[[#This Row],[CustomerID]],Customers!A:A,Customers!E:E, "Not Found")</f>
        <v>27138</v>
      </c>
      <c r="V3181">
        <f ca="1">DATEDIF(Table4[[#This Row],[CustomerBirthday]], TODAY(), "Y")</f>
        <v>52</v>
      </c>
      <c r="W3181" t="str" cm="1">
        <f t="array" aca="1" ref="W3181" ca="1">_xlfn.IFS(Table4[[#This Row],[Age]]&lt;25, "Under 25",Table4[[#This Row],[Age]]=34, "25-34", Table4[[#This Row],[Age]]&lt;=49, "35-49", Table4[[#This Row],[Age]]&lt;=64, "50-64", Table4[[#This Row],[Age]]&gt;=65, "65+")</f>
        <v>50-64</v>
      </c>
      <c r="X3181" t="str">
        <f>_xlfn.XLOOKUP(Table4[[#This Row],[StoreID]],Stores!A:A,Stores!B:B, "Not found")</f>
        <v>MegaMart Johnmouth</v>
      </c>
      <c r="Y3181" t="str">
        <f>_xlfn.XLOOKUP(Table4[[#This Row],[StoreID]],Stores!A:A,Stores!C:C, "Not Found")</f>
        <v>Johnmouth</v>
      </c>
      <c r="Z3181" t="str">
        <f>_xlfn.XLOOKUP(Table4[[#This Row],[StoreID]],Stores!A:A,Stores!D:D, "Not Found")</f>
        <v>East</v>
      </c>
    </row>
    <row r="3182" spans="1:26">
      <c r="A3182" t="s">
        <v>4048</v>
      </c>
      <c r="B3182" s="1">
        <v>45547</v>
      </c>
      <c r="C3182" t="s">
        <v>442</v>
      </c>
      <c r="D3182" t="s">
        <v>769</v>
      </c>
      <c r="E3182" t="s">
        <v>835</v>
      </c>
      <c r="F3182">
        <v>1</v>
      </c>
      <c r="G3182">
        <v>0.1</v>
      </c>
      <c r="H3182" t="s">
        <v>868</v>
      </c>
      <c r="I3182" s="4">
        <f>Table4[[#This Row],[Quantity]]*Table4[[#This Row],[UnitPrice]]</f>
        <v>25.57</v>
      </c>
      <c r="J3182" s="4">
        <f>Table4[[#This Row],[Gross Revenue]]*(1-Table4[[#This Row],[Discount]])</f>
        <v>23.013000000000002</v>
      </c>
      <c r="K3182" s="4">
        <f>Table4[[#This Row],[Quantity]]*Table4[[#This Row],[CostPrice]]</f>
        <v>19.05</v>
      </c>
      <c r="L3182" s="4">
        <f>Table4[[#This Row],[Net Revenue]]-Table4[[#This Row],[Total Cost]]</f>
        <v>3.963000000000001</v>
      </c>
      <c r="M3182" t="str">
        <f>_xlfn.XLOOKUP(Table4[[#This Row],[ProductID]], Products!A:A,Products!B:B, "Not Found")</f>
        <v>How Vegetables</v>
      </c>
      <c r="N3182" t="str">
        <f>TEXT(Table4[[#This Row],[Date]], "mmm")</f>
        <v>Sep</v>
      </c>
      <c r="O3182" t="str">
        <f>TEXT(Table4[[#This Row],[Date]], "yyyy")</f>
        <v>2024</v>
      </c>
      <c r="P3182" t="str">
        <f>_xlfn.XLOOKUP(Table4[[#This Row],[ProductID]],Products!A:A,Products!C:C, "Not Found")</f>
        <v>Groceries</v>
      </c>
      <c r="Q3182" t="str">
        <f>_xlfn.XLOOKUP(Table4[[#This Row],[ProductID]],Products!A:A,Products!D:D,"Not Found")</f>
        <v>Vegetables</v>
      </c>
      <c r="R3182">
        <f>_xlfn.XLOOKUP(Table4[[#This Row],[ProductID]],Products!A:A,Products!E:E,"Not Found")</f>
        <v>25.57</v>
      </c>
      <c r="S3182">
        <f>_xlfn.XLOOKUP(Table4[[#This Row],[ProductID]],Products!A:A,Products!F:F, "Not Found")</f>
        <v>19.05</v>
      </c>
      <c r="T3182" t="str">
        <f>_xlfn.XLOOKUP(Table4[[#This Row],[CustomerID]],Customers!A:A,Customers!D:D, "Not Found")</f>
        <v>M</v>
      </c>
      <c r="U3182" s="6">
        <f>_xlfn.XLOOKUP(Table4[[#This Row],[CustomerID]],Customers!A:A,Customers!E:E, "Not Found")</f>
        <v>33450</v>
      </c>
      <c r="V3182">
        <f ca="1">DATEDIF(Table4[[#This Row],[CustomerBirthday]], TODAY(), "Y")</f>
        <v>34</v>
      </c>
      <c r="W3182" t="str" cm="1">
        <f t="array" aca="1" ref="W3182" ca="1">_xlfn.IFS(Table4[[#This Row],[Age]]&lt;25, "Under 25",Table4[[#This Row],[Age]]=34, "25-34", Table4[[#This Row],[Age]]&lt;=49, "35-49", Table4[[#This Row],[Age]]&lt;=64, "50-64", Table4[[#This Row],[Age]]&gt;=65, "65+")</f>
        <v>25-34</v>
      </c>
      <c r="X3182" t="str">
        <f>_xlfn.XLOOKUP(Table4[[#This Row],[StoreID]],Stores!A:A,Stores!B:B, "Not found")</f>
        <v>MegaMart Peckmouth</v>
      </c>
      <c r="Y3182" t="str">
        <f>_xlfn.XLOOKUP(Table4[[#This Row],[StoreID]],Stores!A:A,Stores!C:C, "Not Found")</f>
        <v>Peckmouth</v>
      </c>
      <c r="Z3182" t="str">
        <f>_xlfn.XLOOKUP(Table4[[#This Row],[StoreID]],Stores!A:A,Stores!D:D, "Not Found")</f>
        <v>East</v>
      </c>
    </row>
    <row r="3183" spans="1:26">
      <c r="A3183" t="s">
        <v>4049</v>
      </c>
      <c r="B3183" s="1">
        <v>45314</v>
      </c>
      <c r="C3183" t="s">
        <v>673</v>
      </c>
      <c r="D3183" t="s">
        <v>780</v>
      </c>
      <c r="E3183" t="s">
        <v>842</v>
      </c>
      <c r="F3183">
        <v>4</v>
      </c>
      <c r="G3183">
        <v>0.1</v>
      </c>
      <c r="H3183" t="s">
        <v>865</v>
      </c>
      <c r="I3183" s="4">
        <f>Table4[[#This Row],[Quantity]]*Table4[[#This Row],[UnitPrice]]</f>
        <v>5088.92</v>
      </c>
      <c r="J3183" s="4">
        <f>Table4[[#This Row],[Gross Revenue]]*(1-Table4[[#This Row],[Discount]])</f>
        <v>4580.0280000000002</v>
      </c>
      <c r="K3183" s="4">
        <f>Table4[[#This Row],[Quantity]]*Table4[[#This Row],[CostPrice]]</f>
        <v>3810.6</v>
      </c>
      <c r="L3183" s="4">
        <f>Table4[[#This Row],[Net Revenue]]-Table4[[#This Row],[Total Cost]]</f>
        <v>769.42800000000034</v>
      </c>
      <c r="M3183" t="str">
        <f>_xlfn.XLOOKUP(Table4[[#This Row],[ProductID]], Products!A:A,Products!B:B, "Not Found")</f>
        <v>Hospital Smartphone</v>
      </c>
      <c r="N3183" t="str">
        <f>TEXT(Table4[[#This Row],[Date]], "mmm")</f>
        <v>Jan</v>
      </c>
      <c r="O3183" t="str">
        <f>TEXT(Table4[[#This Row],[Date]], "yyyy")</f>
        <v>2024</v>
      </c>
      <c r="P3183" t="str">
        <f>_xlfn.XLOOKUP(Table4[[#This Row],[ProductID]],Products!A:A,Products!C:C, "Not Found")</f>
        <v>Electronics</v>
      </c>
      <c r="Q3183" t="str">
        <f>_xlfn.XLOOKUP(Table4[[#This Row],[ProductID]],Products!A:A,Products!D:D,"Not Found")</f>
        <v>Smartphone</v>
      </c>
      <c r="R3183">
        <f>_xlfn.XLOOKUP(Table4[[#This Row],[ProductID]],Products!A:A,Products!E:E,"Not Found")</f>
        <v>1272.23</v>
      </c>
      <c r="S3183">
        <f>_xlfn.XLOOKUP(Table4[[#This Row],[ProductID]],Products!A:A,Products!F:F, "Not Found")</f>
        <v>952.65</v>
      </c>
      <c r="T3183" t="str">
        <f>_xlfn.XLOOKUP(Table4[[#This Row],[CustomerID]],Customers!A:A,Customers!D:D, "Not Found")</f>
        <v>F</v>
      </c>
      <c r="U3183" s="6">
        <f>_xlfn.XLOOKUP(Table4[[#This Row],[CustomerID]],Customers!A:A,Customers!E:E, "Not Found")</f>
        <v>21380</v>
      </c>
      <c r="V3183">
        <f ca="1">DATEDIF(Table4[[#This Row],[CustomerBirthday]], TODAY(), "Y")</f>
        <v>68</v>
      </c>
      <c r="W3183" t="str" cm="1">
        <f t="array" aca="1" ref="W3183" ca="1">_xlfn.IFS(Table4[[#This Row],[Age]]&lt;25, "Under 25",Table4[[#This Row],[Age]]=34, "25-34", Table4[[#This Row],[Age]]&lt;=49, "35-49", Table4[[#This Row],[Age]]&lt;=64, "50-64", Table4[[#This Row],[Age]]&gt;=65, "65+")</f>
        <v>65+</v>
      </c>
      <c r="X3183" t="str">
        <f>_xlfn.XLOOKUP(Table4[[#This Row],[StoreID]],Stores!A:A,Stores!B:B, "Not found")</f>
        <v>MegaMart Brianahaven</v>
      </c>
      <c r="Y3183" t="str">
        <f>_xlfn.XLOOKUP(Table4[[#This Row],[StoreID]],Stores!A:A,Stores!C:C, "Not Found")</f>
        <v>Brianahaven</v>
      </c>
      <c r="Z3183" t="str">
        <f>_xlfn.XLOOKUP(Table4[[#This Row],[StoreID]],Stores!A:A,Stores!D:D, "Not Found")</f>
        <v>North</v>
      </c>
    </row>
    <row r="3184" spans="1:26">
      <c r="A3184" t="s">
        <v>4050</v>
      </c>
      <c r="B3184" s="1">
        <v>45286</v>
      </c>
      <c r="C3184" t="s">
        <v>85</v>
      </c>
      <c r="D3184" t="s">
        <v>780</v>
      </c>
      <c r="E3184" t="s">
        <v>835</v>
      </c>
      <c r="F3184">
        <v>2</v>
      </c>
      <c r="G3184">
        <v>0.15</v>
      </c>
      <c r="H3184" t="s">
        <v>875</v>
      </c>
      <c r="I3184" s="4">
        <f>Table4[[#This Row],[Quantity]]*Table4[[#This Row],[UnitPrice]]</f>
        <v>2544.46</v>
      </c>
      <c r="J3184" s="4">
        <f>Table4[[#This Row],[Gross Revenue]]*(1-Table4[[#This Row],[Discount]])</f>
        <v>2162.7910000000002</v>
      </c>
      <c r="K3184" s="4">
        <f>Table4[[#This Row],[Quantity]]*Table4[[#This Row],[CostPrice]]</f>
        <v>1905.3</v>
      </c>
      <c r="L3184" s="4">
        <f>Table4[[#This Row],[Net Revenue]]-Table4[[#This Row],[Total Cost]]</f>
        <v>257.49100000000021</v>
      </c>
      <c r="M3184" t="str">
        <f>_xlfn.XLOOKUP(Table4[[#This Row],[ProductID]], Products!A:A,Products!B:B, "Not Found")</f>
        <v>Hospital Smartphone</v>
      </c>
      <c r="N3184" t="str">
        <f>TEXT(Table4[[#This Row],[Date]], "mmm")</f>
        <v>Dec</v>
      </c>
      <c r="O3184" t="str">
        <f>TEXT(Table4[[#This Row],[Date]], "yyyy")</f>
        <v>2023</v>
      </c>
      <c r="P3184" t="str">
        <f>_xlfn.XLOOKUP(Table4[[#This Row],[ProductID]],Products!A:A,Products!C:C, "Not Found")</f>
        <v>Electronics</v>
      </c>
      <c r="Q3184" t="str">
        <f>_xlfn.XLOOKUP(Table4[[#This Row],[ProductID]],Products!A:A,Products!D:D,"Not Found")</f>
        <v>Smartphone</v>
      </c>
      <c r="R3184">
        <f>_xlfn.XLOOKUP(Table4[[#This Row],[ProductID]],Products!A:A,Products!E:E,"Not Found")</f>
        <v>1272.23</v>
      </c>
      <c r="S3184">
        <f>_xlfn.XLOOKUP(Table4[[#This Row],[ProductID]],Products!A:A,Products!F:F, "Not Found")</f>
        <v>952.65</v>
      </c>
      <c r="T3184" t="str">
        <f>_xlfn.XLOOKUP(Table4[[#This Row],[CustomerID]],Customers!A:A,Customers!D:D, "Not Found")</f>
        <v>M</v>
      </c>
      <c r="U3184" s="6">
        <f>_xlfn.XLOOKUP(Table4[[#This Row],[CustomerID]],Customers!A:A,Customers!E:E, "Not Found")</f>
        <v>34290</v>
      </c>
      <c r="V3184">
        <f ca="1">DATEDIF(Table4[[#This Row],[CustomerBirthday]], TODAY(), "Y")</f>
        <v>32</v>
      </c>
      <c r="W3184" t="str" cm="1">
        <f t="array" aca="1" ref="W3184" ca="1">_xlfn.IFS(Table4[[#This Row],[Age]]&lt;25, "Under 25",Table4[[#This Row],[Age]]=34, "25-34", Table4[[#This Row],[Age]]&lt;=49, "35-49", Table4[[#This Row],[Age]]&lt;=64, "50-64", Table4[[#This Row],[Age]]&gt;=65, "65+")</f>
        <v>35-49</v>
      </c>
      <c r="X3184" t="str">
        <f>_xlfn.XLOOKUP(Table4[[#This Row],[StoreID]],Stores!A:A,Stores!B:B, "Not found")</f>
        <v>MegaMart Peckmouth</v>
      </c>
      <c r="Y3184" t="str">
        <f>_xlfn.XLOOKUP(Table4[[#This Row],[StoreID]],Stores!A:A,Stores!C:C, "Not Found")</f>
        <v>Peckmouth</v>
      </c>
      <c r="Z3184" t="str">
        <f>_xlfn.XLOOKUP(Table4[[#This Row],[StoreID]],Stores!A:A,Stores!D:D, "Not Found")</f>
        <v>East</v>
      </c>
    </row>
    <row r="3185" spans="1:26">
      <c r="A3185" t="s">
        <v>4051</v>
      </c>
      <c r="B3185" s="1">
        <v>45479</v>
      </c>
      <c r="C3185" t="s">
        <v>700</v>
      </c>
      <c r="D3185" t="s">
        <v>790</v>
      </c>
      <c r="E3185" t="s">
        <v>839</v>
      </c>
      <c r="F3185">
        <v>1</v>
      </c>
      <c r="G3185">
        <v>0.15</v>
      </c>
      <c r="H3185" t="s">
        <v>868</v>
      </c>
      <c r="I3185" s="4">
        <f>Table4[[#This Row],[Quantity]]*Table4[[#This Row],[UnitPrice]]</f>
        <v>304.70999999999998</v>
      </c>
      <c r="J3185" s="4">
        <f>Table4[[#This Row],[Gross Revenue]]*(1-Table4[[#This Row],[Discount]])</f>
        <v>259.00349999999997</v>
      </c>
      <c r="K3185" s="4">
        <f>Table4[[#This Row],[Quantity]]*Table4[[#This Row],[CostPrice]]</f>
        <v>164.01</v>
      </c>
      <c r="L3185" s="4">
        <f>Table4[[#This Row],[Net Revenue]]-Table4[[#This Row],[Total Cost]]</f>
        <v>94.993499999999983</v>
      </c>
      <c r="M3185" t="str">
        <f>_xlfn.XLOOKUP(Table4[[#This Row],[ProductID]], Products!A:A,Products!B:B, "Not Found")</f>
        <v>Difficult Vegetables</v>
      </c>
      <c r="N3185" t="str">
        <f>TEXT(Table4[[#This Row],[Date]], "mmm")</f>
        <v>Jul</v>
      </c>
      <c r="O3185" t="str">
        <f>TEXT(Table4[[#This Row],[Date]], "yyyy")</f>
        <v>2024</v>
      </c>
      <c r="P3185" t="str">
        <f>_xlfn.XLOOKUP(Table4[[#This Row],[ProductID]],Products!A:A,Products!C:C, "Not Found")</f>
        <v>Groceries</v>
      </c>
      <c r="Q3185" t="str">
        <f>_xlfn.XLOOKUP(Table4[[#This Row],[ProductID]],Products!A:A,Products!D:D,"Not Found")</f>
        <v>Vegetables</v>
      </c>
      <c r="R3185">
        <f>_xlfn.XLOOKUP(Table4[[#This Row],[ProductID]],Products!A:A,Products!E:E,"Not Found")</f>
        <v>304.70999999999998</v>
      </c>
      <c r="S3185">
        <f>_xlfn.XLOOKUP(Table4[[#This Row],[ProductID]],Products!A:A,Products!F:F, "Not Found")</f>
        <v>164.01</v>
      </c>
      <c r="T3185" t="str">
        <f>_xlfn.XLOOKUP(Table4[[#This Row],[CustomerID]],Customers!A:A,Customers!D:D, "Not Found")</f>
        <v>F</v>
      </c>
      <c r="U3185" s="6">
        <f>_xlfn.XLOOKUP(Table4[[#This Row],[CustomerID]],Customers!A:A,Customers!E:E, "Not Found")</f>
        <v>25706</v>
      </c>
      <c r="V3185">
        <f ca="1">DATEDIF(Table4[[#This Row],[CustomerBirthday]], TODAY(), "Y")</f>
        <v>56</v>
      </c>
      <c r="W3185" t="str" cm="1">
        <f t="array" aca="1" ref="W3185" ca="1">_xlfn.IFS(Table4[[#This Row],[Age]]&lt;25, "Under 25",Table4[[#This Row],[Age]]=34, "25-34", Table4[[#This Row],[Age]]&lt;=49, "35-49", Table4[[#This Row],[Age]]&lt;=64, "50-64", Table4[[#This Row],[Age]]&gt;=65, "65+")</f>
        <v>50-64</v>
      </c>
      <c r="X3185" t="str">
        <f>_xlfn.XLOOKUP(Table4[[#This Row],[StoreID]],Stores!A:A,Stores!B:B, "Not found")</f>
        <v>MegaMart New Michele</v>
      </c>
      <c r="Y3185" t="str">
        <f>_xlfn.XLOOKUP(Table4[[#This Row],[StoreID]],Stores!A:A,Stores!C:C, "Not Found")</f>
        <v>New Michele</v>
      </c>
      <c r="Z3185" t="str">
        <f>_xlfn.XLOOKUP(Table4[[#This Row],[StoreID]],Stores!A:A,Stores!D:D, "Not Found")</f>
        <v>West</v>
      </c>
    </row>
    <row r="3186" spans="1:26">
      <c r="A3186" t="s">
        <v>4052</v>
      </c>
      <c r="B3186" s="1">
        <v>45306</v>
      </c>
      <c r="C3186" t="s">
        <v>415</v>
      </c>
      <c r="D3186" t="s">
        <v>812</v>
      </c>
      <c r="E3186" t="s">
        <v>835</v>
      </c>
      <c r="F3186">
        <v>4</v>
      </c>
      <c r="G3186">
        <v>0.15</v>
      </c>
      <c r="H3186" t="s">
        <v>875</v>
      </c>
      <c r="I3186" s="4">
        <f>Table4[[#This Row],[Quantity]]*Table4[[#This Row],[UnitPrice]]</f>
        <v>2257.6799999999998</v>
      </c>
      <c r="J3186" s="4">
        <f>Table4[[#This Row],[Gross Revenue]]*(1-Table4[[#This Row],[Discount]])</f>
        <v>1919.0279999999998</v>
      </c>
      <c r="K3186" s="4">
        <f>Table4[[#This Row],[Quantity]]*Table4[[#This Row],[CostPrice]]</f>
        <v>1175.8399999999999</v>
      </c>
      <c r="L3186" s="4">
        <f>Table4[[#This Row],[Net Revenue]]-Table4[[#This Row],[Total Cost]]</f>
        <v>743.18799999999987</v>
      </c>
      <c r="M3186" t="str">
        <f>_xlfn.XLOOKUP(Table4[[#This Row],[ProductID]], Products!A:A,Products!B:B, "Not Found")</f>
        <v>Soon Accessories</v>
      </c>
      <c r="N3186" t="str">
        <f>TEXT(Table4[[#This Row],[Date]], "mmm")</f>
        <v>Jan</v>
      </c>
      <c r="O3186" t="str">
        <f>TEXT(Table4[[#This Row],[Date]], "yyyy")</f>
        <v>2024</v>
      </c>
      <c r="P3186" t="str">
        <f>_xlfn.XLOOKUP(Table4[[#This Row],[ProductID]],Products!A:A,Products!C:C, "Not Found")</f>
        <v>Fashion</v>
      </c>
      <c r="Q3186" t="str">
        <f>_xlfn.XLOOKUP(Table4[[#This Row],[ProductID]],Products!A:A,Products!D:D,"Not Found")</f>
        <v>Accessories</v>
      </c>
      <c r="R3186">
        <f>_xlfn.XLOOKUP(Table4[[#This Row],[ProductID]],Products!A:A,Products!E:E,"Not Found")</f>
        <v>564.41999999999996</v>
      </c>
      <c r="S3186">
        <f>_xlfn.XLOOKUP(Table4[[#This Row],[ProductID]],Products!A:A,Products!F:F, "Not Found")</f>
        <v>293.95999999999998</v>
      </c>
      <c r="T3186" t="str">
        <f>_xlfn.XLOOKUP(Table4[[#This Row],[CustomerID]],Customers!A:A,Customers!D:D, "Not Found")</f>
        <v>M</v>
      </c>
      <c r="U3186" s="6">
        <f>_xlfn.XLOOKUP(Table4[[#This Row],[CustomerID]],Customers!A:A,Customers!E:E, "Not Found")</f>
        <v>34163</v>
      </c>
      <c r="V3186">
        <f ca="1">DATEDIF(Table4[[#This Row],[CustomerBirthday]], TODAY(), "Y")</f>
        <v>33</v>
      </c>
      <c r="W3186" t="str" cm="1">
        <f t="array" aca="1" ref="W3186" ca="1">_xlfn.IFS(Table4[[#This Row],[Age]]&lt;25, "Under 25",Table4[[#This Row],[Age]]=34, "25-34", Table4[[#This Row],[Age]]&lt;=49, "35-49", Table4[[#This Row],[Age]]&lt;=64, "50-64", Table4[[#This Row],[Age]]&gt;=65, "65+")</f>
        <v>35-49</v>
      </c>
      <c r="X3186" t="str">
        <f>_xlfn.XLOOKUP(Table4[[#This Row],[StoreID]],Stores!A:A,Stores!B:B, "Not found")</f>
        <v>MegaMart Peckmouth</v>
      </c>
      <c r="Y3186" t="str">
        <f>_xlfn.XLOOKUP(Table4[[#This Row],[StoreID]],Stores!A:A,Stores!C:C, "Not Found")</f>
        <v>Peckmouth</v>
      </c>
      <c r="Z3186" t="str">
        <f>_xlfn.XLOOKUP(Table4[[#This Row],[StoreID]],Stores!A:A,Stores!D:D, "Not Found")</f>
        <v>East</v>
      </c>
    </row>
    <row r="3187" spans="1:26">
      <c r="A3187" t="s">
        <v>4053</v>
      </c>
      <c r="B3187" s="1">
        <v>45383</v>
      </c>
      <c r="C3187" t="s">
        <v>324</v>
      </c>
      <c r="D3187" t="s">
        <v>788</v>
      </c>
      <c r="E3187" t="s">
        <v>839</v>
      </c>
      <c r="F3187">
        <v>1</v>
      </c>
      <c r="G3187">
        <v>0.1</v>
      </c>
      <c r="H3187" t="s">
        <v>871</v>
      </c>
      <c r="I3187" s="4">
        <f>Table4[[#This Row],[Quantity]]*Table4[[#This Row],[UnitPrice]]</f>
        <v>1095.72</v>
      </c>
      <c r="J3187" s="4">
        <f>Table4[[#This Row],[Gross Revenue]]*(1-Table4[[#This Row],[Discount]])</f>
        <v>986.14800000000002</v>
      </c>
      <c r="K3187" s="4">
        <f>Table4[[#This Row],[Quantity]]*Table4[[#This Row],[CostPrice]]</f>
        <v>822.2</v>
      </c>
      <c r="L3187" s="4">
        <f>Table4[[#This Row],[Net Revenue]]-Table4[[#This Row],[Total Cost]]</f>
        <v>163.94799999999998</v>
      </c>
      <c r="M3187" t="str">
        <f>_xlfn.XLOOKUP(Table4[[#This Row],[ProductID]], Products!A:A,Products!B:B, "Not Found")</f>
        <v>Foot Snacks</v>
      </c>
      <c r="N3187" t="str">
        <f>TEXT(Table4[[#This Row],[Date]], "mmm")</f>
        <v>Apr</v>
      </c>
      <c r="O3187" t="str">
        <f>TEXT(Table4[[#This Row],[Date]], "yyyy")</f>
        <v>2024</v>
      </c>
      <c r="P3187" t="str">
        <f>_xlfn.XLOOKUP(Table4[[#This Row],[ProductID]],Products!A:A,Products!C:C, "Not Found")</f>
        <v>Groceries</v>
      </c>
      <c r="Q3187" t="str">
        <f>_xlfn.XLOOKUP(Table4[[#This Row],[ProductID]],Products!A:A,Products!D:D,"Not Found")</f>
        <v>Snacks</v>
      </c>
      <c r="R3187">
        <f>_xlfn.XLOOKUP(Table4[[#This Row],[ProductID]],Products!A:A,Products!E:E,"Not Found")</f>
        <v>1095.72</v>
      </c>
      <c r="S3187">
        <f>_xlfn.XLOOKUP(Table4[[#This Row],[ProductID]],Products!A:A,Products!F:F, "Not Found")</f>
        <v>822.2</v>
      </c>
      <c r="T3187" t="str">
        <f>_xlfn.XLOOKUP(Table4[[#This Row],[CustomerID]],Customers!A:A,Customers!D:D, "Not Found")</f>
        <v>F</v>
      </c>
      <c r="U3187" s="6">
        <f>_xlfn.XLOOKUP(Table4[[#This Row],[CustomerID]],Customers!A:A,Customers!E:E, "Not Found")</f>
        <v>27663</v>
      </c>
      <c r="V3187">
        <f ca="1">DATEDIF(Table4[[#This Row],[CustomerBirthday]], TODAY(), "Y")</f>
        <v>50</v>
      </c>
      <c r="W3187" t="str" cm="1">
        <f t="array" aca="1" ref="W3187" ca="1">_xlfn.IFS(Table4[[#This Row],[Age]]&lt;25, "Under 25",Table4[[#This Row],[Age]]=34, "25-34", Table4[[#This Row],[Age]]&lt;=49, "35-49", Table4[[#This Row],[Age]]&lt;=64, "50-64", Table4[[#This Row],[Age]]&gt;=65, "65+")</f>
        <v>50-64</v>
      </c>
      <c r="X3187" t="str">
        <f>_xlfn.XLOOKUP(Table4[[#This Row],[StoreID]],Stores!A:A,Stores!B:B, "Not found")</f>
        <v>MegaMart New Michele</v>
      </c>
      <c r="Y3187" t="str">
        <f>_xlfn.XLOOKUP(Table4[[#This Row],[StoreID]],Stores!A:A,Stores!C:C, "Not Found")</f>
        <v>New Michele</v>
      </c>
      <c r="Z3187" t="str">
        <f>_xlfn.XLOOKUP(Table4[[#This Row],[StoreID]],Stores!A:A,Stores!D:D, "Not Found")</f>
        <v>West</v>
      </c>
    </row>
    <row r="3188" spans="1:26">
      <c r="A3188" t="s">
        <v>4054</v>
      </c>
      <c r="B3188" s="1">
        <v>45830</v>
      </c>
      <c r="C3188" t="s">
        <v>462</v>
      </c>
      <c r="D3188" t="s">
        <v>810</v>
      </c>
      <c r="E3188" t="s">
        <v>842</v>
      </c>
      <c r="F3188">
        <v>4</v>
      </c>
      <c r="G3188">
        <v>0.05</v>
      </c>
      <c r="H3188" t="s">
        <v>868</v>
      </c>
      <c r="I3188" s="4">
        <f>Table4[[#This Row],[Quantity]]*Table4[[#This Row],[UnitPrice]]</f>
        <v>1814.48</v>
      </c>
      <c r="J3188" s="4">
        <f>Table4[[#This Row],[Gross Revenue]]*(1-Table4[[#This Row],[Discount]])</f>
        <v>1723.7559999999999</v>
      </c>
      <c r="K3188" s="4">
        <f>Table4[[#This Row],[Quantity]]*Table4[[#This Row],[CostPrice]]</f>
        <v>1266.52</v>
      </c>
      <c r="L3188" s="4">
        <f>Table4[[#This Row],[Net Revenue]]-Table4[[#This Row],[Total Cost]]</f>
        <v>457.23599999999988</v>
      </c>
      <c r="M3188" t="str">
        <f>_xlfn.XLOOKUP(Table4[[#This Row],[ProductID]], Products!A:A,Products!B:B, "Not Found")</f>
        <v>Maybe Clothing</v>
      </c>
      <c r="N3188" t="str">
        <f>TEXT(Table4[[#This Row],[Date]], "mmm")</f>
        <v>Jun</v>
      </c>
      <c r="O3188" t="str">
        <f>TEXT(Table4[[#This Row],[Date]], "yyyy")</f>
        <v>2025</v>
      </c>
      <c r="P3188" t="str">
        <f>_xlfn.XLOOKUP(Table4[[#This Row],[ProductID]],Products!A:A,Products!C:C, "Not Found")</f>
        <v>Fashion</v>
      </c>
      <c r="Q3188" t="str">
        <f>_xlfn.XLOOKUP(Table4[[#This Row],[ProductID]],Products!A:A,Products!D:D,"Not Found")</f>
        <v>Clothing</v>
      </c>
      <c r="R3188">
        <f>_xlfn.XLOOKUP(Table4[[#This Row],[ProductID]],Products!A:A,Products!E:E,"Not Found")</f>
        <v>453.62</v>
      </c>
      <c r="S3188">
        <f>_xlfn.XLOOKUP(Table4[[#This Row],[ProductID]],Products!A:A,Products!F:F, "Not Found")</f>
        <v>316.63</v>
      </c>
      <c r="T3188" t="str">
        <f>_xlfn.XLOOKUP(Table4[[#This Row],[CustomerID]],Customers!A:A,Customers!D:D, "Not Found")</f>
        <v>M</v>
      </c>
      <c r="U3188" s="6">
        <f>_xlfn.XLOOKUP(Table4[[#This Row],[CustomerID]],Customers!A:A,Customers!E:E, "Not Found")</f>
        <v>32966</v>
      </c>
      <c r="V3188">
        <f ca="1">DATEDIF(Table4[[#This Row],[CustomerBirthday]], TODAY(), "Y")</f>
        <v>36</v>
      </c>
      <c r="W3188" t="str" cm="1">
        <f t="array" aca="1" ref="W3188" ca="1">_xlfn.IFS(Table4[[#This Row],[Age]]&lt;25, "Under 25",Table4[[#This Row],[Age]]=34, "25-34", Table4[[#This Row],[Age]]&lt;=49, "35-49", Table4[[#This Row],[Age]]&lt;=64, "50-64", Table4[[#This Row],[Age]]&gt;=65, "65+")</f>
        <v>35-49</v>
      </c>
      <c r="X3188" t="str">
        <f>_xlfn.XLOOKUP(Table4[[#This Row],[StoreID]],Stores!A:A,Stores!B:B, "Not found")</f>
        <v>MegaMart Brianahaven</v>
      </c>
      <c r="Y3188" t="str">
        <f>_xlfn.XLOOKUP(Table4[[#This Row],[StoreID]],Stores!A:A,Stores!C:C, "Not Found")</f>
        <v>Brianahaven</v>
      </c>
      <c r="Z3188" t="str">
        <f>_xlfn.XLOOKUP(Table4[[#This Row],[StoreID]],Stores!A:A,Stores!D:D, "Not Found")</f>
        <v>North</v>
      </c>
    </row>
    <row r="3189" spans="1:26">
      <c r="A3189" t="s">
        <v>4055</v>
      </c>
      <c r="B3189" s="1">
        <v>45404</v>
      </c>
      <c r="C3189" t="s">
        <v>415</v>
      </c>
      <c r="D3189" t="s">
        <v>778</v>
      </c>
      <c r="E3189" t="s">
        <v>835</v>
      </c>
      <c r="F3189">
        <v>3</v>
      </c>
      <c r="G3189">
        <v>0.05</v>
      </c>
      <c r="H3189" t="s">
        <v>871</v>
      </c>
      <c r="I3189" s="4">
        <f>Table4[[#This Row],[Quantity]]*Table4[[#This Row],[UnitPrice]]</f>
        <v>3047.2799999999997</v>
      </c>
      <c r="J3189" s="4">
        <f>Table4[[#This Row],[Gross Revenue]]*(1-Table4[[#This Row],[Discount]])</f>
        <v>2894.9159999999997</v>
      </c>
      <c r="K3189" s="4">
        <f>Table4[[#This Row],[Quantity]]*Table4[[#This Row],[CostPrice]]</f>
        <v>1753.1999999999998</v>
      </c>
      <c r="L3189" s="4">
        <f>Table4[[#This Row],[Net Revenue]]-Table4[[#This Row],[Total Cost]]</f>
        <v>1141.7159999999999</v>
      </c>
      <c r="M3189" t="str">
        <f>_xlfn.XLOOKUP(Table4[[#This Row],[ProductID]], Products!A:A,Products!B:B, "Not Found")</f>
        <v>Behavior Dairy</v>
      </c>
      <c r="N3189" t="str">
        <f>TEXT(Table4[[#This Row],[Date]], "mmm")</f>
        <v>Apr</v>
      </c>
      <c r="O3189" t="str">
        <f>TEXT(Table4[[#This Row],[Date]], "yyyy")</f>
        <v>2024</v>
      </c>
      <c r="P3189" t="str">
        <f>_xlfn.XLOOKUP(Table4[[#This Row],[ProductID]],Products!A:A,Products!C:C, "Not Found")</f>
        <v>Groceries</v>
      </c>
      <c r="Q3189" t="str">
        <f>_xlfn.XLOOKUP(Table4[[#This Row],[ProductID]],Products!A:A,Products!D:D,"Not Found")</f>
        <v>Dairy</v>
      </c>
      <c r="R3189">
        <f>_xlfn.XLOOKUP(Table4[[#This Row],[ProductID]],Products!A:A,Products!E:E,"Not Found")</f>
        <v>1015.76</v>
      </c>
      <c r="S3189">
        <f>_xlfn.XLOOKUP(Table4[[#This Row],[ProductID]],Products!A:A,Products!F:F, "Not Found")</f>
        <v>584.4</v>
      </c>
      <c r="T3189" t="str">
        <f>_xlfn.XLOOKUP(Table4[[#This Row],[CustomerID]],Customers!A:A,Customers!D:D, "Not Found")</f>
        <v>M</v>
      </c>
      <c r="U3189" s="6">
        <f>_xlfn.XLOOKUP(Table4[[#This Row],[CustomerID]],Customers!A:A,Customers!E:E, "Not Found")</f>
        <v>34163</v>
      </c>
      <c r="V3189">
        <f ca="1">DATEDIF(Table4[[#This Row],[CustomerBirthday]], TODAY(), "Y")</f>
        <v>33</v>
      </c>
      <c r="W3189" t="str" cm="1">
        <f t="array" aca="1" ref="W3189" ca="1">_xlfn.IFS(Table4[[#This Row],[Age]]&lt;25, "Under 25",Table4[[#This Row],[Age]]=34, "25-34", Table4[[#This Row],[Age]]&lt;=49, "35-49", Table4[[#This Row],[Age]]&lt;=64, "50-64", Table4[[#This Row],[Age]]&gt;=65, "65+")</f>
        <v>35-49</v>
      </c>
      <c r="X3189" t="str">
        <f>_xlfn.XLOOKUP(Table4[[#This Row],[StoreID]],Stores!A:A,Stores!B:B, "Not found")</f>
        <v>MegaMart Peckmouth</v>
      </c>
      <c r="Y3189" t="str">
        <f>_xlfn.XLOOKUP(Table4[[#This Row],[StoreID]],Stores!A:A,Stores!C:C, "Not Found")</f>
        <v>Peckmouth</v>
      </c>
      <c r="Z3189" t="str">
        <f>_xlfn.XLOOKUP(Table4[[#This Row],[StoreID]],Stores!A:A,Stores!D:D, "Not Found")</f>
        <v>East</v>
      </c>
    </row>
    <row r="3190" spans="1:26">
      <c r="A3190" t="s">
        <v>4056</v>
      </c>
      <c r="B3190" s="1">
        <v>45678</v>
      </c>
      <c r="C3190" t="s">
        <v>327</v>
      </c>
      <c r="D3190" t="s">
        <v>736</v>
      </c>
      <c r="E3190" t="s">
        <v>835</v>
      </c>
      <c r="F3190">
        <v>5</v>
      </c>
      <c r="G3190">
        <v>0.1</v>
      </c>
      <c r="H3190" t="s">
        <v>868</v>
      </c>
      <c r="I3190" s="4">
        <f>Table4[[#This Row],[Quantity]]*Table4[[#This Row],[UnitPrice]]</f>
        <v>615.95000000000005</v>
      </c>
      <c r="J3190" s="4">
        <f>Table4[[#This Row],[Gross Revenue]]*(1-Table4[[#This Row],[Discount]])</f>
        <v>554.35500000000002</v>
      </c>
      <c r="K3190" s="4">
        <f>Table4[[#This Row],[Quantity]]*Table4[[#This Row],[CostPrice]]</f>
        <v>401.8</v>
      </c>
      <c r="L3190" s="4">
        <f>Table4[[#This Row],[Net Revenue]]-Table4[[#This Row],[Total Cost]]</f>
        <v>152.55500000000001</v>
      </c>
      <c r="M3190" t="str">
        <f>_xlfn.XLOOKUP(Table4[[#This Row],[ProductID]], Products!A:A,Products!B:B, "Not Found")</f>
        <v>Us Snacks</v>
      </c>
      <c r="N3190" t="str">
        <f>TEXT(Table4[[#This Row],[Date]], "mmm")</f>
        <v>Jan</v>
      </c>
      <c r="O3190" t="str">
        <f>TEXT(Table4[[#This Row],[Date]], "yyyy")</f>
        <v>2025</v>
      </c>
      <c r="P3190" t="str">
        <f>_xlfn.XLOOKUP(Table4[[#This Row],[ProductID]],Products!A:A,Products!C:C, "Not Found")</f>
        <v>Groceries</v>
      </c>
      <c r="Q3190" t="str">
        <f>_xlfn.XLOOKUP(Table4[[#This Row],[ProductID]],Products!A:A,Products!D:D,"Not Found")</f>
        <v>Snacks</v>
      </c>
      <c r="R3190">
        <f>_xlfn.XLOOKUP(Table4[[#This Row],[ProductID]],Products!A:A,Products!E:E,"Not Found")</f>
        <v>123.19</v>
      </c>
      <c r="S3190">
        <f>_xlfn.XLOOKUP(Table4[[#This Row],[ProductID]],Products!A:A,Products!F:F, "Not Found")</f>
        <v>80.36</v>
      </c>
      <c r="T3190" t="str">
        <f>_xlfn.XLOOKUP(Table4[[#This Row],[CustomerID]],Customers!A:A,Customers!D:D, "Not Found")</f>
        <v>F</v>
      </c>
      <c r="U3190" s="6">
        <f>_xlfn.XLOOKUP(Table4[[#This Row],[CustomerID]],Customers!A:A,Customers!E:E, "Not Found")</f>
        <v>27567</v>
      </c>
      <c r="V3190">
        <f ca="1">DATEDIF(Table4[[#This Row],[CustomerBirthday]], TODAY(), "Y")</f>
        <v>51</v>
      </c>
      <c r="W3190" t="str" cm="1">
        <f t="array" aca="1" ref="W3190" ca="1">_xlfn.IFS(Table4[[#This Row],[Age]]&lt;25, "Under 25",Table4[[#This Row],[Age]]=34, "25-34", Table4[[#This Row],[Age]]&lt;=49, "35-49", Table4[[#This Row],[Age]]&lt;=64, "50-64", Table4[[#This Row],[Age]]&gt;=65, "65+")</f>
        <v>50-64</v>
      </c>
      <c r="X3190" t="str">
        <f>_xlfn.XLOOKUP(Table4[[#This Row],[StoreID]],Stores!A:A,Stores!B:B, "Not found")</f>
        <v>MegaMart Peckmouth</v>
      </c>
      <c r="Y3190" t="str">
        <f>_xlfn.XLOOKUP(Table4[[#This Row],[StoreID]],Stores!A:A,Stores!C:C, "Not Found")</f>
        <v>Peckmouth</v>
      </c>
      <c r="Z3190" t="str">
        <f>_xlfn.XLOOKUP(Table4[[#This Row],[StoreID]],Stores!A:A,Stores!D:D, "Not Found")</f>
        <v>East</v>
      </c>
    </row>
    <row r="3191" spans="1:26">
      <c r="A3191" t="s">
        <v>4057</v>
      </c>
      <c r="B3191" s="1">
        <v>45715</v>
      </c>
      <c r="C3191" t="s">
        <v>89</v>
      </c>
      <c r="D3191" t="s">
        <v>800</v>
      </c>
      <c r="E3191" t="s">
        <v>831</v>
      </c>
      <c r="F3191">
        <v>1</v>
      </c>
      <c r="G3191">
        <v>0</v>
      </c>
      <c r="H3191" t="s">
        <v>875</v>
      </c>
      <c r="I3191" s="4">
        <f>Table4[[#This Row],[Quantity]]*Table4[[#This Row],[UnitPrice]]</f>
        <v>1952.65</v>
      </c>
      <c r="J3191" s="4">
        <f>Table4[[#This Row],[Gross Revenue]]*(1-Table4[[#This Row],[Discount]])</f>
        <v>1952.65</v>
      </c>
      <c r="K3191" s="4">
        <f>Table4[[#This Row],[Quantity]]*Table4[[#This Row],[CostPrice]]</f>
        <v>1451.27</v>
      </c>
      <c r="L3191" s="4">
        <f>Table4[[#This Row],[Net Revenue]]-Table4[[#This Row],[Total Cost]]</f>
        <v>501.38000000000011</v>
      </c>
      <c r="M3191" t="str">
        <f>_xlfn.XLOOKUP(Table4[[#This Row],[ProductID]], Products!A:A,Products!B:B, "Not Found")</f>
        <v>Book Television</v>
      </c>
      <c r="N3191" t="str">
        <f>TEXT(Table4[[#This Row],[Date]], "mmm")</f>
        <v>Feb</v>
      </c>
      <c r="O3191" t="str">
        <f>TEXT(Table4[[#This Row],[Date]], "yyyy")</f>
        <v>2025</v>
      </c>
      <c r="P3191" t="str">
        <f>_xlfn.XLOOKUP(Table4[[#This Row],[ProductID]],Products!A:A,Products!C:C, "Not Found")</f>
        <v>Electronics</v>
      </c>
      <c r="Q3191" t="str">
        <f>_xlfn.XLOOKUP(Table4[[#This Row],[ProductID]],Products!A:A,Products!D:D,"Not Found")</f>
        <v>Television</v>
      </c>
      <c r="R3191">
        <f>_xlfn.XLOOKUP(Table4[[#This Row],[ProductID]],Products!A:A,Products!E:E,"Not Found")</f>
        <v>1952.65</v>
      </c>
      <c r="S3191">
        <f>_xlfn.XLOOKUP(Table4[[#This Row],[ProductID]],Products!A:A,Products!F:F, "Not Found")</f>
        <v>1451.27</v>
      </c>
      <c r="T3191" t="str">
        <f>_xlfn.XLOOKUP(Table4[[#This Row],[CustomerID]],Customers!A:A,Customers!D:D, "Not Found")</f>
        <v>M</v>
      </c>
      <c r="U3191" s="6">
        <f>_xlfn.XLOOKUP(Table4[[#This Row],[CustomerID]],Customers!A:A,Customers!E:E, "Not Found")</f>
        <v>20409</v>
      </c>
      <c r="V3191">
        <f ca="1">DATEDIF(Table4[[#This Row],[CustomerBirthday]], TODAY(), "Y")</f>
        <v>70</v>
      </c>
      <c r="W3191" t="str" cm="1">
        <f t="array" aca="1" ref="W3191" ca="1">_xlfn.IFS(Table4[[#This Row],[Age]]&lt;25, "Under 25",Table4[[#This Row],[Age]]=34, "25-34", Table4[[#This Row],[Age]]&lt;=49, "35-49", Table4[[#This Row],[Age]]&lt;=64, "50-64", Table4[[#This Row],[Age]]&gt;=65, "65+")</f>
        <v>65+</v>
      </c>
      <c r="X3191" t="str">
        <f>_xlfn.XLOOKUP(Table4[[#This Row],[StoreID]],Stores!A:A,Stores!B:B, "Not found")</f>
        <v>MegaMart Jimenezborough</v>
      </c>
      <c r="Y3191" t="str">
        <f>_xlfn.XLOOKUP(Table4[[#This Row],[StoreID]],Stores!A:A,Stores!C:C, "Not Found")</f>
        <v>Jimenezborough</v>
      </c>
      <c r="Z3191" t="str">
        <f>_xlfn.XLOOKUP(Table4[[#This Row],[StoreID]],Stores!A:A,Stores!D:D, "Not Found")</f>
        <v>South</v>
      </c>
    </row>
    <row r="3192" spans="1:26">
      <c r="A3192" t="s">
        <v>4058</v>
      </c>
      <c r="B3192" s="1">
        <v>45776</v>
      </c>
      <c r="C3192" t="s">
        <v>151</v>
      </c>
      <c r="D3192" t="s">
        <v>818</v>
      </c>
      <c r="E3192" t="s">
        <v>846</v>
      </c>
      <c r="F3192">
        <v>4</v>
      </c>
      <c r="G3192">
        <v>0.15</v>
      </c>
      <c r="H3192" t="s">
        <v>875</v>
      </c>
      <c r="I3192" s="4">
        <f>Table4[[#This Row],[Quantity]]*Table4[[#This Row],[UnitPrice]]</f>
        <v>4661.4799999999996</v>
      </c>
      <c r="J3192" s="4">
        <f>Table4[[#This Row],[Gross Revenue]]*(1-Table4[[#This Row],[Discount]])</f>
        <v>3962.2579999999994</v>
      </c>
      <c r="K3192" s="4">
        <f>Table4[[#This Row],[Quantity]]*Table4[[#This Row],[CostPrice]]</f>
        <v>3706.2</v>
      </c>
      <c r="L3192" s="4">
        <f>Table4[[#This Row],[Net Revenue]]-Table4[[#This Row],[Total Cost]]</f>
        <v>256.05799999999954</v>
      </c>
      <c r="M3192" t="str">
        <f>_xlfn.XLOOKUP(Table4[[#This Row],[ProductID]], Products!A:A,Products!B:B, "Not Found")</f>
        <v>Nature Clothing</v>
      </c>
      <c r="N3192" t="str">
        <f>TEXT(Table4[[#This Row],[Date]], "mmm")</f>
        <v>Apr</v>
      </c>
      <c r="O3192" t="str">
        <f>TEXT(Table4[[#This Row],[Date]], "yyyy")</f>
        <v>2025</v>
      </c>
      <c r="P3192" t="str">
        <f>_xlfn.XLOOKUP(Table4[[#This Row],[ProductID]],Products!A:A,Products!C:C, "Not Found")</f>
        <v>Fashion</v>
      </c>
      <c r="Q3192" t="str">
        <f>_xlfn.XLOOKUP(Table4[[#This Row],[ProductID]],Products!A:A,Products!D:D,"Not Found")</f>
        <v>Clothing</v>
      </c>
      <c r="R3192">
        <f>_xlfn.XLOOKUP(Table4[[#This Row],[ProductID]],Products!A:A,Products!E:E,"Not Found")</f>
        <v>1165.3699999999999</v>
      </c>
      <c r="S3192">
        <f>_xlfn.XLOOKUP(Table4[[#This Row],[ProductID]],Products!A:A,Products!F:F, "Not Found")</f>
        <v>926.55</v>
      </c>
      <c r="T3192" t="str">
        <f>_xlfn.XLOOKUP(Table4[[#This Row],[CustomerID]],Customers!A:A,Customers!D:D, "Not Found")</f>
        <v>F</v>
      </c>
      <c r="U3192" s="6">
        <f>_xlfn.XLOOKUP(Table4[[#This Row],[CustomerID]],Customers!A:A,Customers!E:E, "Not Found")</f>
        <v>35371</v>
      </c>
      <c r="V3192">
        <f ca="1">DATEDIF(Table4[[#This Row],[CustomerBirthday]], TODAY(), "Y")</f>
        <v>29</v>
      </c>
      <c r="W3192" t="str" cm="1">
        <f t="array" aca="1" ref="W3192" ca="1">_xlfn.IFS(Table4[[#This Row],[Age]]&lt;25, "Under 25",Table4[[#This Row],[Age]]=34, "25-34", Table4[[#This Row],[Age]]&lt;=49, "35-49", Table4[[#This Row],[Age]]&lt;=64, "50-64", Table4[[#This Row],[Age]]&gt;=65, "65+")</f>
        <v>35-49</v>
      </c>
      <c r="X3192" t="str">
        <f>_xlfn.XLOOKUP(Table4[[#This Row],[StoreID]],Stores!A:A,Stores!B:B, "Not found")</f>
        <v>MegaMart Johnmouth</v>
      </c>
      <c r="Y3192" t="str">
        <f>_xlfn.XLOOKUP(Table4[[#This Row],[StoreID]],Stores!A:A,Stores!C:C, "Not Found")</f>
        <v>Johnmouth</v>
      </c>
      <c r="Z3192" t="str">
        <f>_xlfn.XLOOKUP(Table4[[#This Row],[StoreID]],Stores!A:A,Stores!D:D, "Not Found")</f>
        <v>East</v>
      </c>
    </row>
    <row r="3193" spans="1:26">
      <c r="A3193" t="s">
        <v>4059</v>
      </c>
      <c r="B3193" s="1">
        <v>45682</v>
      </c>
      <c r="C3193" t="s">
        <v>633</v>
      </c>
      <c r="D3193" t="s">
        <v>736</v>
      </c>
      <c r="E3193" t="s">
        <v>835</v>
      </c>
      <c r="F3193">
        <v>1</v>
      </c>
      <c r="G3193">
        <v>0</v>
      </c>
      <c r="H3193" t="s">
        <v>868</v>
      </c>
      <c r="I3193" s="4">
        <f>Table4[[#This Row],[Quantity]]*Table4[[#This Row],[UnitPrice]]</f>
        <v>123.19</v>
      </c>
      <c r="J3193" s="4">
        <f>Table4[[#This Row],[Gross Revenue]]*(1-Table4[[#This Row],[Discount]])</f>
        <v>123.19</v>
      </c>
      <c r="K3193" s="4">
        <f>Table4[[#This Row],[Quantity]]*Table4[[#This Row],[CostPrice]]</f>
        <v>80.36</v>
      </c>
      <c r="L3193" s="4">
        <f>Table4[[#This Row],[Net Revenue]]-Table4[[#This Row],[Total Cost]]</f>
        <v>42.83</v>
      </c>
      <c r="M3193" t="str">
        <f>_xlfn.XLOOKUP(Table4[[#This Row],[ProductID]], Products!A:A,Products!B:B, "Not Found")</f>
        <v>Us Snacks</v>
      </c>
      <c r="N3193" t="str">
        <f>TEXT(Table4[[#This Row],[Date]], "mmm")</f>
        <v>Jan</v>
      </c>
      <c r="O3193" t="str">
        <f>TEXT(Table4[[#This Row],[Date]], "yyyy")</f>
        <v>2025</v>
      </c>
      <c r="P3193" t="str">
        <f>_xlfn.XLOOKUP(Table4[[#This Row],[ProductID]],Products!A:A,Products!C:C, "Not Found")</f>
        <v>Groceries</v>
      </c>
      <c r="Q3193" t="str">
        <f>_xlfn.XLOOKUP(Table4[[#This Row],[ProductID]],Products!A:A,Products!D:D,"Not Found")</f>
        <v>Snacks</v>
      </c>
      <c r="R3193">
        <f>_xlfn.XLOOKUP(Table4[[#This Row],[ProductID]],Products!A:A,Products!E:E,"Not Found")</f>
        <v>123.19</v>
      </c>
      <c r="S3193">
        <f>_xlfn.XLOOKUP(Table4[[#This Row],[ProductID]],Products!A:A,Products!F:F, "Not Found")</f>
        <v>80.36</v>
      </c>
      <c r="T3193" t="str">
        <f>_xlfn.XLOOKUP(Table4[[#This Row],[CustomerID]],Customers!A:A,Customers!D:D, "Not Found")</f>
        <v>F</v>
      </c>
      <c r="U3193" s="6">
        <f>_xlfn.XLOOKUP(Table4[[#This Row],[CustomerID]],Customers!A:A,Customers!E:E, "Not Found")</f>
        <v>31092</v>
      </c>
      <c r="V3193">
        <f ca="1">DATEDIF(Table4[[#This Row],[CustomerBirthday]], TODAY(), "Y")</f>
        <v>41</v>
      </c>
      <c r="W3193" t="str" cm="1">
        <f t="array" aca="1" ref="W3193" ca="1">_xlfn.IFS(Table4[[#This Row],[Age]]&lt;25, "Under 25",Table4[[#This Row],[Age]]=34, "25-34", Table4[[#This Row],[Age]]&lt;=49, "35-49", Table4[[#This Row],[Age]]&lt;=64, "50-64", Table4[[#This Row],[Age]]&gt;=65, "65+")</f>
        <v>35-49</v>
      </c>
      <c r="X3193" t="str">
        <f>_xlfn.XLOOKUP(Table4[[#This Row],[StoreID]],Stores!A:A,Stores!B:B, "Not found")</f>
        <v>MegaMart Peckmouth</v>
      </c>
      <c r="Y3193" t="str">
        <f>_xlfn.XLOOKUP(Table4[[#This Row],[StoreID]],Stores!A:A,Stores!C:C, "Not Found")</f>
        <v>Peckmouth</v>
      </c>
      <c r="Z3193" t="str">
        <f>_xlfn.XLOOKUP(Table4[[#This Row],[StoreID]],Stores!A:A,Stores!D:D, "Not Found")</f>
        <v>East</v>
      </c>
    </row>
    <row r="3194" spans="1:26">
      <c r="A3194" t="s">
        <v>4060</v>
      </c>
      <c r="B3194" s="1">
        <v>45833</v>
      </c>
      <c r="C3194" t="s">
        <v>179</v>
      </c>
      <c r="D3194" t="s">
        <v>745</v>
      </c>
      <c r="E3194" t="s">
        <v>831</v>
      </c>
      <c r="F3194">
        <v>2</v>
      </c>
      <c r="G3194">
        <v>0.1</v>
      </c>
      <c r="H3194" t="s">
        <v>865</v>
      </c>
      <c r="I3194" s="4">
        <f>Table4[[#This Row],[Quantity]]*Table4[[#This Row],[UnitPrice]]</f>
        <v>2386.1799999999998</v>
      </c>
      <c r="J3194" s="4">
        <f>Table4[[#This Row],[Gross Revenue]]*(1-Table4[[#This Row],[Discount]])</f>
        <v>2147.5619999999999</v>
      </c>
      <c r="K3194" s="4">
        <f>Table4[[#This Row],[Quantity]]*Table4[[#This Row],[CostPrice]]</f>
        <v>1636.48</v>
      </c>
      <c r="L3194" s="4">
        <f>Table4[[#This Row],[Net Revenue]]-Table4[[#This Row],[Total Cost]]</f>
        <v>511.08199999999988</v>
      </c>
      <c r="M3194" t="str">
        <f>_xlfn.XLOOKUP(Table4[[#This Row],[ProductID]], Products!A:A,Products!B:B, "Not Found")</f>
        <v>Above Camera</v>
      </c>
      <c r="N3194" t="str">
        <f>TEXT(Table4[[#This Row],[Date]], "mmm")</f>
        <v>Jun</v>
      </c>
      <c r="O3194" t="str">
        <f>TEXT(Table4[[#This Row],[Date]], "yyyy")</f>
        <v>2025</v>
      </c>
      <c r="P3194" t="str">
        <f>_xlfn.XLOOKUP(Table4[[#This Row],[ProductID]],Products!A:A,Products!C:C, "Not Found")</f>
        <v>Electronics</v>
      </c>
      <c r="Q3194" t="str">
        <f>_xlfn.XLOOKUP(Table4[[#This Row],[ProductID]],Products!A:A,Products!D:D,"Not Found")</f>
        <v>Camera</v>
      </c>
      <c r="R3194">
        <f>_xlfn.XLOOKUP(Table4[[#This Row],[ProductID]],Products!A:A,Products!E:E,"Not Found")</f>
        <v>1193.0899999999999</v>
      </c>
      <c r="S3194">
        <f>_xlfn.XLOOKUP(Table4[[#This Row],[ProductID]],Products!A:A,Products!F:F, "Not Found")</f>
        <v>818.24</v>
      </c>
      <c r="T3194" t="str">
        <f>_xlfn.XLOOKUP(Table4[[#This Row],[CustomerID]],Customers!A:A,Customers!D:D, "Not Found")</f>
        <v>M</v>
      </c>
      <c r="U3194" s="6">
        <f>_xlfn.XLOOKUP(Table4[[#This Row],[CustomerID]],Customers!A:A,Customers!E:E, "Not Found")</f>
        <v>23397</v>
      </c>
      <c r="V3194">
        <f ca="1">DATEDIF(Table4[[#This Row],[CustomerBirthday]], TODAY(), "Y")</f>
        <v>62</v>
      </c>
      <c r="W3194" t="str" cm="1">
        <f t="array" aca="1" ref="W3194" ca="1">_xlfn.IFS(Table4[[#This Row],[Age]]&lt;25, "Under 25",Table4[[#This Row],[Age]]=34, "25-34", Table4[[#This Row],[Age]]&lt;=49, "35-49", Table4[[#This Row],[Age]]&lt;=64, "50-64", Table4[[#This Row],[Age]]&gt;=65, "65+")</f>
        <v>50-64</v>
      </c>
      <c r="X3194" t="str">
        <f>_xlfn.XLOOKUP(Table4[[#This Row],[StoreID]],Stores!A:A,Stores!B:B, "Not found")</f>
        <v>MegaMart Jimenezborough</v>
      </c>
      <c r="Y3194" t="str">
        <f>_xlfn.XLOOKUP(Table4[[#This Row],[StoreID]],Stores!A:A,Stores!C:C, "Not Found")</f>
        <v>Jimenezborough</v>
      </c>
      <c r="Z3194" t="str">
        <f>_xlfn.XLOOKUP(Table4[[#This Row],[StoreID]],Stores!A:A,Stores!D:D, "Not Found")</f>
        <v>South</v>
      </c>
    </row>
    <row r="3195" spans="1:26">
      <c r="A3195" t="s">
        <v>4061</v>
      </c>
      <c r="B3195" s="1">
        <v>45838</v>
      </c>
      <c r="C3195" t="s">
        <v>618</v>
      </c>
      <c r="D3195" t="s">
        <v>722</v>
      </c>
      <c r="E3195" t="s">
        <v>839</v>
      </c>
      <c r="F3195">
        <v>5</v>
      </c>
      <c r="G3195">
        <v>0</v>
      </c>
      <c r="H3195" t="s">
        <v>875</v>
      </c>
      <c r="I3195" s="4">
        <f>Table4[[#This Row],[Quantity]]*Table4[[#This Row],[UnitPrice]]</f>
        <v>9268.85</v>
      </c>
      <c r="J3195" s="4">
        <f>Table4[[#This Row],[Gross Revenue]]*(1-Table4[[#This Row],[Discount]])</f>
        <v>9268.85</v>
      </c>
      <c r="K3195" s="4">
        <f>Table4[[#This Row],[Quantity]]*Table4[[#This Row],[CostPrice]]</f>
        <v>6817.6</v>
      </c>
      <c r="L3195" s="4">
        <f>Table4[[#This Row],[Net Revenue]]-Table4[[#This Row],[Total Cost]]</f>
        <v>2451.25</v>
      </c>
      <c r="M3195" t="str">
        <f>_xlfn.XLOOKUP(Table4[[#This Row],[ProductID]], Products!A:A,Products!B:B, "Not Found")</f>
        <v>Four Accessories</v>
      </c>
      <c r="N3195" t="str">
        <f>TEXT(Table4[[#This Row],[Date]], "mmm")</f>
        <v>Jun</v>
      </c>
      <c r="O3195" t="str">
        <f>TEXT(Table4[[#This Row],[Date]], "yyyy")</f>
        <v>2025</v>
      </c>
      <c r="P3195" t="str">
        <f>_xlfn.XLOOKUP(Table4[[#This Row],[ProductID]],Products!A:A,Products!C:C, "Not Found")</f>
        <v>Fashion</v>
      </c>
      <c r="Q3195" t="str">
        <f>_xlfn.XLOOKUP(Table4[[#This Row],[ProductID]],Products!A:A,Products!D:D,"Not Found")</f>
        <v>Accessories</v>
      </c>
      <c r="R3195">
        <f>_xlfn.XLOOKUP(Table4[[#This Row],[ProductID]],Products!A:A,Products!E:E,"Not Found")</f>
        <v>1853.77</v>
      </c>
      <c r="S3195">
        <f>_xlfn.XLOOKUP(Table4[[#This Row],[ProductID]],Products!A:A,Products!F:F, "Not Found")</f>
        <v>1363.52</v>
      </c>
      <c r="T3195" t="str">
        <f>_xlfn.XLOOKUP(Table4[[#This Row],[CustomerID]],Customers!A:A,Customers!D:D, "Not Found")</f>
        <v>M</v>
      </c>
      <c r="U3195" s="6">
        <f>_xlfn.XLOOKUP(Table4[[#This Row],[CustomerID]],Customers!A:A,Customers!E:E, "Not Found")</f>
        <v>38540</v>
      </c>
      <c r="V3195">
        <f ca="1">DATEDIF(Table4[[#This Row],[CustomerBirthday]], TODAY(), "Y")</f>
        <v>21</v>
      </c>
      <c r="W3195" t="str" cm="1">
        <f t="array" aca="1" ref="W3195" ca="1">_xlfn.IFS(Table4[[#This Row],[Age]]&lt;25, "Under 25",Table4[[#This Row],[Age]]=34, "25-34", Table4[[#This Row],[Age]]&lt;=49, "35-49", Table4[[#This Row],[Age]]&lt;=64, "50-64", Table4[[#This Row],[Age]]&gt;=65, "65+")</f>
        <v>Under 25</v>
      </c>
      <c r="X3195" t="str">
        <f>_xlfn.XLOOKUP(Table4[[#This Row],[StoreID]],Stores!A:A,Stores!B:B, "Not found")</f>
        <v>MegaMart New Michele</v>
      </c>
      <c r="Y3195" t="str">
        <f>_xlfn.XLOOKUP(Table4[[#This Row],[StoreID]],Stores!A:A,Stores!C:C, "Not Found")</f>
        <v>New Michele</v>
      </c>
      <c r="Z3195" t="str">
        <f>_xlfn.XLOOKUP(Table4[[#This Row],[StoreID]],Stores!A:A,Stores!D:D, "Not Found")</f>
        <v>West</v>
      </c>
    </row>
    <row r="3196" spans="1:26">
      <c r="A3196" t="s">
        <v>4062</v>
      </c>
      <c r="B3196" s="1">
        <v>45731</v>
      </c>
      <c r="C3196" t="s">
        <v>167</v>
      </c>
      <c r="D3196" t="s">
        <v>822</v>
      </c>
      <c r="E3196" t="s">
        <v>839</v>
      </c>
      <c r="F3196">
        <v>3</v>
      </c>
      <c r="G3196">
        <v>0</v>
      </c>
      <c r="H3196" t="s">
        <v>875</v>
      </c>
      <c r="I3196" s="4">
        <f>Table4[[#This Row],[Quantity]]*Table4[[#This Row],[UnitPrice]]</f>
        <v>3649.08</v>
      </c>
      <c r="J3196" s="4">
        <f>Table4[[#This Row],[Gross Revenue]]*(1-Table4[[#This Row],[Discount]])</f>
        <v>3649.08</v>
      </c>
      <c r="K3196" s="4">
        <f>Table4[[#This Row],[Quantity]]*Table4[[#This Row],[CostPrice]]</f>
        <v>2384.3999999999996</v>
      </c>
      <c r="L3196" s="4">
        <f>Table4[[#This Row],[Net Revenue]]-Table4[[#This Row],[Total Cost]]</f>
        <v>1264.6800000000003</v>
      </c>
      <c r="M3196" t="str">
        <f>_xlfn.XLOOKUP(Table4[[#This Row],[ProductID]], Products!A:A,Products!B:B, "Not Found")</f>
        <v>Nor Bags</v>
      </c>
      <c r="N3196" t="str">
        <f>TEXT(Table4[[#This Row],[Date]], "mmm")</f>
        <v>Mar</v>
      </c>
      <c r="O3196" t="str">
        <f>TEXT(Table4[[#This Row],[Date]], "yyyy")</f>
        <v>2025</v>
      </c>
      <c r="P3196" t="str">
        <f>_xlfn.XLOOKUP(Table4[[#This Row],[ProductID]],Products!A:A,Products!C:C, "Not Found")</f>
        <v>Fashion</v>
      </c>
      <c r="Q3196" t="str">
        <f>_xlfn.XLOOKUP(Table4[[#This Row],[ProductID]],Products!A:A,Products!D:D,"Not Found")</f>
        <v>Bags</v>
      </c>
      <c r="R3196">
        <f>_xlfn.XLOOKUP(Table4[[#This Row],[ProductID]],Products!A:A,Products!E:E,"Not Found")</f>
        <v>1216.3599999999999</v>
      </c>
      <c r="S3196">
        <f>_xlfn.XLOOKUP(Table4[[#This Row],[ProductID]],Products!A:A,Products!F:F, "Not Found")</f>
        <v>794.8</v>
      </c>
      <c r="T3196" t="str">
        <f>_xlfn.XLOOKUP(Table4[[#This Row],[CustomerID]],Customers!A:A,Customers!D:D, "Not Found")</f>
        <v>M</v>
      </c>
      <c r="U3196" s="6">
        <f>_xlfn.XLOOKUP(Table4[[#This Row],[CustomerID]],Customers!A:A,Customers!E:E, "Not Found")</f>
        <v>32400</v>
      </c>
      <c r="V3196">
        <f ca="1">DATEDIF(Table4[[#This Row],[CustomerBirthday]], TODAY(), "Y")</f>
        <v>37</v>
      </c>
      <c r="W3196" t="str" cm="1">
        <f t="array" aca="1" ref="W3196" ca="1">_xlfn.IFS(Table4[[#This Row],[Age]]&lt;25, "Under 25",Table4[[#This Row],[Age]]=34, "25-34", Table4[[#This Row],[Age]]&lt;=49, "35-49", Table4[[#This Row],[Age]]&lt;=64, "50-64", Table4[[#This Row],[Age]]&gt;=65, "65+")</f>
        <v>35-49</v>
      </c>
      <c r="X3196" t="str">
        <f>_xlfn.XLOOKUP(Table4[[#This Row],[StoreID]],Stores!A:A,Stores!B:B, "Not found")</f>
        <v>MegaMart New Michele</v>
      </c>
      <c r="Y3196" t="str">
        <f>_xlfn.XLOOKUP(Table4[[#This Row],[StoreID]],Stores!A:A,Stores!C:C, "Not Found")</f>
        <v>New Michele</v>
      </c>
      <c r="Z3196" t="str">
        <f>_xlfn.XLOOKUP(Table4[[#This Row],[StoreID]],Stores!A:A,Stores!D:D, "Not Found")</f>
        <v>West</v>
      </c>
    </row>
    <row r="3197" spans="1:26">
      <c r="A3197" t="s">
        <v>4063</v>
      </c>
      <c r="B3197" s="1">
        <v>45430</v>
      </c>
      <c r="C3197" t="s">
        <v>542</v>
      </c>
      <c r="D3197" t="s">
        <v>774</v>
      </c>
      <c r="E3197" t="s">
        <v>831</v>
      </c>
      <c r="F3197">
        <v>1</v>
      </c>
      <c r="G3197">
        <v>0</v>
      </c>
      <c r="H3197" t="s">
        <v>871</v>
      </c>
      <c r="I3197" s="4">
        <f>Table4[[#This Row],[Quantity]]*Table4[[#This Row],[UnitPrice]]</f>
        <v>1487.41</v>
      </c>
      <c r="J3197" s="4">
        <f>Table4[[#This Row],[Gross Revenue]]*(1-Table4[[#This Row],[Discount]])</f>
        <v>1487.41</v>
      </c>
      <c r="K3197" s="4">
        <f>Table4[[#This Row],[Quantity]]*Table4[[#This Row],[CostPrice]]</f>
        <v>813.07</v>
      </c>
      <c r="L3197" s="4">
        <f>Table4[[#This Row],[Net Revenue]]-Table4[[#This Row],[Total Cost]]</f>
        <v>674.34</v>
      </c>
      <c r="M3197" t="str">
        <f>_xlfn.XLOOKUP(Table4[[#This Row],[ProductID]], Products!A:A,Products!B:B, "Not Found")</f>
        <v>Him Smartphone</v>
      </c>
      <c r="N3197" t="str">
        <f>TEXT(Table4[[#This Row],[Date]], "mmm")</f>
        <v>May</v>
      </c>
      <c r="O3197" t="str">
        <f>TEXT(Table4[[#This Row],[Date]], "yyyy")</f>
        <v>2024</v>
      </c>
      <c r="P3197" t="str">
        <f>_xlfn.XLOOKUP(Table4[[#This Row],[ProductID]],Products!A:A,Products!C:C, "Not Found")</f>
        <v>Electronics</v>
      </c>
      <c r="Q3197" t="str">
        <f>_xlfn.XLOOKUP(Table4[[#This Row],[ProductID]],Products!A:A,Products!D:D,"Not Found")</f>
        <v>Smartphone</v>
      </c>
      <c r="R3197">
        <f>_xlfn.XLOOKUP(Table4[[#This Row],[ProductID]],Products!A:A,Products!E:E,"Not Found")</f>
        <v>1487.41</v>
      </c>
      <c r="S3197">
        <f>_xlfn.XLOOKUP(Table4[[#This Row],[ProductID]],Products!A:A,Products!F:F, "Not Found")</f>
        <v>813.07</v>
      </c>
      <c r="T3197" t="str">
        <f>_xlfn.XLOOKUP(Table4[[#This Row],[CustomerID]],Customers!A:A,Customers!D:D, "Not Found")</f>
        <v>M</v>
      </c>
      <c r="U3197" s="6">
        <f>_xlfn.XLOOKUP(Table4[[#This Row],[CustomerID]],Customers!A:A,Customers!E:E, "Not Found")</f>
        <v>26101</v>
      </c>
      <c r="V3197">
        <f ca="1">DATEDIF(Table4[[#This Row],[CustomerBirthday]], TODAY(), "Y")</f>
        <v>55</v>
      </c>
      <c r="W3197" t="str" cm="1">
        <f t="array" aca="1" ref="W3197" ca="1">_xlfn.IFS(Table4[[#This Row],[Age]]&lt;25, "Under 25",Table4[[#This Row],[Age]]=34, "25-34", Table4[[#This Row],[Age]]&lt;=49, "35-49", Table4[[#This Row],[Age]]&lt;=64, "50-64", Table4[[#This Row],[Age]]&gt;=65, "65+")</f>
        <v>50-64</v>
      </c>
      <c r="X3197" t="str">
        <f>_xlfn.XLOOKUP(Table4[[#This Row],[StoreID]],Stores!A:A,Stores!B:B, "Not found")</f>
        <v>MegaMart Jimenezborough</v>
      </c>
      <c r="Y3197" t="str">
        <f>_xlfn.XLOOKUP(Table4[[#This Row],[StoreID]],Stores!A:A,Stores!C:C, "Not Found")</f>
        <v>Jimenezborough</v>
      </c>
      <c r="Z3197" t="str">
        <f>_xlfn.XLOOKUP(Table4[[#This Row],[StoreID]],Stores!A:A,Stores!D:D, "Not Found")</f>
        <v>South</v>
      </c>
    </row>
    <row r="3198" spans="1:26">
      <c r="A3198" t="s">
        <v>4064</v>
      </c>
      <c r="B3198" s="1">
        <v>45897</v>
      </c>
      <c r="C3198" t="s">
        <v>171</v>
      </c>
      <c r="D3198" t="s">
        <v>798</v>
      </c>
      <c r="E3198" t="s">
        <v>842</v>
      </c>
      <c r="F3198">
        <v>4</v>
      </c>
      <c r="G3198">
        <v>0</v>
      </c>
      <c r="H3198" t="s">
        <v>865</v>
      </c>
      <c r="I3198" s="4">
        <f>Table4[[#This Row],[Quantity]]*Table4[[#This Row],[UnitPrice]]</f>
        <v>6005.84</v>
      </c>
      <c r="J3198" s="4">
        <f>Table4[[#This Row],[Gross Revenue]]*(1-Table4[[#This Row],[Discount]])</f>
        <v>6005.84</v>
      </c>
      <c r="K3198" s="4">
        <f>Table4[[#This Row],[Quantity]]*Table4[[#This Row],[CostPrice]]</f>
        <v>4670.92</v>
      </c>
      <c r="L3198" s="4">
        <f>Table4[[#This Row],[Net Revenue]]-Table4[[#This Row],[Total Cost]]</f>
        <v>1334.92</v>
      </c>
      <c r="M3198" t="str">
        <f>_xlfn.XLOOKUP(Table4[[#This Row],[ProductID]], Products!A:A,Products!B:B, "Not Found")</f>
        <v>New Watches</v>
      </c>
      <c r="N3198" t="str">
        <f>TEXT(Table4[[#This Row],[Date]], "mmm")</f>
        <v>Aug</v>
      </c>
      <c r="O3198" t="str">
        <f>TEXT(Table4[[#This Row],[Date]], "yyyy")</f>
        <v>2025</v>
      </c>
      <c r="P3198" t="str">
        <f>_xlfn.XLOOKUP(Table4[[#This Row],[ProductID]],Products!A:A,Products!C:C, "Not Found")</f>
        <v>Fashion</v>
      </c>
      <c r="Q3198" t="str">
        <f>_xlfn.XLOOKUP(Table4[[#This Row],[ProductID]],Products!A:A,Products!D:D,"Not Found")</f>
        <v>Watches</v>
      </c>
      <c r="R3198">
        <f>_xlfn.XLOOKUP(Table4[[#This Row],[ProductID]],Products!A:A,Products!E:E,"Not Found")</f>
        <v>1501.46</v>
      </c>
      <c r="S3198">
        <f>_xlfn.XLOOKUP(Table4[[#This Row],[ProductID]],Products!A:A,Products!F:F, "Not Found")</f>
        <v>1167.73</v>
      </c>
      <c r="T3198" t="str">
        <f>_xlfn.XLOOKUP(Table4[[#This Row],[CustomerID]],Customers!A:A,Customers!D:D, "Not Found")</f>
        <v>M</v>
      </c>
      <c r="U3198" s="6">
        <f>_xlfn.XLOOKUP(Table4[[#This Row],[CustomerID]],Customers!A:A,Customers!E:E, "Not Found")</f>
        <v>22326</v>
      </c>
      <c r="V3198">
        <f ca="1">DATEDIF(Table4[[#This Row],[CustomerBirthday]], TODAY(), "Y")</f>
        <v>65</v>
      </c>
      <c r="W3198" t="str" cm="1">
        <f t="array" aca="1" ref="W3198" ca="1">_xlfn.IFS(Table4[[#This Row],[Age]]&lt;25, "Under 25",Table4[[#This Row],[Age]]=34, "25-34", Table4[[#This Row],[Age]]&lt;=49, "35-49", Table4[[#This Row],[Age]]&lt;=64, "50-64", Table4[[#This Row],[Age]]&gt;=65, "65+")</f>
        <v>65+</v>
      </c>
      <c r="X3198" t="str">
        <f>_xlfn.XLOOKUP(Table4[[#This Row],[StoreID]],Stores!A:A,Stores!B:B, "Not found")</f>
        <v>MegaMart Brianahaven</v>
      </c>
      <c r="Y3198" t="str">
        <f>_xlfn.XLOOKUP(Table4[[#This Row],[StoreID]],Stores!A:A,Stores!C:C, "Not Found")</f>
        <v>Brianahaven</v>
      </c>
      <c r="Z3198" t="str">
        <f>_xlfn.XLOOKUP(Table4[[#This Row],[StoreID]],Stores!A:A,Stores!D:D, "Not Found")</f>
        <v>North</v>
      </c>
    </row>
    <row r="3199" spans="1:26">
      <c r="A3199" t="s">
        <v>4065</v>
      </c>
      <c r="B3199" s="1">
        <v>45465</v>
      </c>
      <c r="C3199" t="s">
        <v>549</v>
      </c>
      <c r="D3199" t="s">
        <v>798</v>
      </c>
      <c r="E3199" t="s">
        <v>839</v>
      </c>
      <c r="F3199">
        <v>5</v>
      </c>
      <c r="G3199">
        <v>0</v>
      </c>
      <c r="H3199" t="s">
        <v>865</v>
      </c>
      <c r="I3199" s="4">
        <f>Table4[[#This Row],[Quantity]]*Table4[[#This Row],[UnitPrice]]</f>
        <v>7507.3</v>
      </c>
      <c r="J3199" s="4">
        <f>Table4[[#This Row],[Gross Revenue]]*(1-Table4[[#This Row],[Discount]])</f>
        <v>7507.3</v>
      </c>
      <c r="K3199" s="4">
        <f>Table4[[#This Row],[Quantity]]*Table4[[#This Row],[CostPrice]]</f>
        <v>5838.65</v>
      </c>
      <c r="L3199" s="4">
        <f>Table4[[#This Row],[Net Revenue]]-Table4[[#This Row],[Total Cost]]</f>
        <v>1668.6500000000005</v>
      </c>
      <c r="M3199" t="str">
        <f>_xlfn.XLOOKUP(Table4[[#This Row],[ProductID]], Products!A:A,Products!B:B, "Not Found")</f>
        <v>New Watches</v>
      </c>
      <c r="N3199" t="str">
        <f>TEXT(Table4[[#This Row],[Date]], "mmm")</f>
        <v>Jun</v>
      </c>
      <c r="O3199" t="str">
        <f>TEXT(Table4[[#This Row],[Date]], "yyyy")</f>
        <v>2024</v>
      </c>
      <c r="P3199" t="str">
        <f>_xlfn.XLOOKUP(Table4[[#This Row],[ProductID]],Products!A:A,Products!C:C, "Not Found")</f>
        <v>Fashion</v>
      </c>
      <c r="Q3199" t="str">
        <f>_xlfn.XLOOKUP(Table4[[#This Row],[ProductID]],Products!A:A,Products!D:D,"Not Found")</f>
        <v>Watches</v>
      </c>
      <c r="R3199">
        <f>_xlfn.XLOOKUP(Table4[[#This Row],[ProductID]],Products!A:A,Products!E:E,"Not Found")</f>
        <v>1501.46</v>
      </c>
      <c r="S3199">
        <f>_xlfn.XLOOKUP(Table4[[#This Row],[ProductID]],Products!A:A,Products!F:F, "Not Found")</f>
        <v>1167.73</v>
      </c>
      <c r="T3199" t="str">
        <f>_xlfn.XLOOKUP(Table4[[#This Row],[CustomerID]],Customers!A:A,Customers!D:D, "Not Found")</f>
        <v>M</v>
      </c>
      <c r="U3199" s="6">
        <f>_xlfn.XLOOKUP(Table4[[#This Row],[CustomerID]],Customers!A:A,Customers!E:E, "Not Found")</f>
        <v>31945</v>
      </c>
      <c r="V3199">
        <f ca="1">DATEDIF(Table4[[#This Row],[CustomerBirthday]], TODAY(), "Y")</f>
        <v>39</v>
      </c>
      <c r="W3199" t="str" cm="1">
        <f t="array" aca="1" ref="W3199" ca="1">_xlfn.IFS(Table4[[#This Row],[Age]]&lt;25, "Under 25",Table4[[#This Row],[Age]]=34, "25-34", Table4[[#This Row],[Age]]&lt;=49, "35-49", Table4[[#This Row],[Age]]&lt;=64, "50-64", Table4[[#This Row],[Age]]&gt;=65, "65+")</f>
        <v>35-49</v>
      </c>
      <c r="X3199" t="str">
        <f>_xlfn.XLOOKUP(Table4[[#This Row],[StoreID]],Stores!A:A,Stores!B:B, "Not found")</f>
        <v>MegaMart New Michele</v>
      </c>
      <c r="Y3199" t="str">
        <f>_xlfn.XLOOKUP(Table4[[#This Row],[StoreID]],Stores!A:A,Stores!C:C, "Not Found")</f>
        <v>New Michele</v>
      </c>
      <c r="Z3199" t="str">
        <f>_xlfn.XLOOKUP(Table4[[#This Row],[StoreID]],Stores!A:A,Stores!D:D, "Not Found")</f>
        <v>West</v>
      </c>
    </row>
    <row r="3200" spans="1:26">
      <c r="A3200" t="s">
        <v>4066</v>
      </c>
      <c r="B3200" s="1">
        <v>45552</v>
      </c>
      <c r="C3200" t="s">
        <v>141</v>
      </c>
      <c r="D3200" t="s">
        <v>782</v>
      </c>
      <c r="E3200" t="s">
        <v>831</v>
      </c>
      <c r="F3200">
        <v>4</v>
      </c>
      <c r="G3200">
        <v>0.1</v>
      </c>
      <c r="H3200" t="s">
        <v>871</v>
      </c>
      <c r="I3200" s="4">
        <f>Table4[[#This Row],[Quantity]]*Table4[[#This Row],[UnitPrice]]</f>
        <v>2695.12</v>
      </c>
      <c r="J3200" s="4">
        <f>Table4[[#This Row],[Gross Revenue]]*(1-Table4[[#This Row],[Discount]])</f>
        <v>2425.6080000000002</v>
      </c>
      <c r="K3200" s="4">
        <f>Table4[[#This Row],[Quantity]]*Table4[[#This Row],[CostPrice]]</f>
        <v>1453.32</v>
      </c>
      <c r="L3200" s="4">
        <f>Table4[[#This Row],[Net Revenue]]-Table4[[#This Row],[Total Cost]]</f>
        <v>972.28800000000024</v>
      </c>
      <c r="M3200" t="str">
        <f>_xlfn.XLOOKUP(Table4[[#This Row],[ProductID]], Products!A:A,Products!B:B, "Not Found")</f>
        <v>Deal Smartphone</v>
      </c>
      <c r="N3200" t="str">
        <f>TEXT(Table4[[#This Row],[Date]], "mmm")</f>
        <v>Sep</v>
      </c>
      <c r="O3200" t="str">
        <f>TEXT(Table4[[#This Row],[Date]], "yyyy")</f>
        <v>2024</v>
      </c>
      <c r="P3200" t="str">
        <f>_xlfn.XLOOKUP(Table4[[#This Row],[ProductID]],Products!A:A,Products!C:C, "Not Found")</f>
        <v>Electronics</v>
      </c>
      <c r="Q3200" t="str">
        <f>_xlfn.XLOOKUP(Table4[[#This Row],[ProductID]],Products!A:A,Products!D:D,"Not Found")</f>
        <v>Smartphone</v>
      </c>
      <c r="R3200">
        <f>_xlfn.XLOOKUP(Table4[[#This Row],[ProductID]],Products!A:A,Products!E:E,"Not Found")</f>
        <v>673.78</v>
      </c>
      <c r="S3200">
        <f>_xlfn.XLOOKUP(Table4[[#This Row],[ProductID]],Products!A:A,Products!F:F, "Not Found")</f>
        <v>363.33</v>
      </c>
      <c r="T3200" t="str">
        <f>_xlfn.XLOOKUP(Table4[[#This Row],[CustomerID]],Customers!A:A,Customers!D:D, "Not Found")</f>
        <v>M</v>
      </c>
      <c r="U3200" s="6">
        <f>_xlfn.XLOOKUP(Table4[[#This Row],[CustomerID]],Customers!A:A,Customers!E:E, "Not Found")</f>
        <v>33546</v>
      </c>
      <c r="V3200">
        <f ca="1">DATEDIF(Table4[[#This Row],[CustomerBirthday]], TODAY(), "Y")</f>
        <v>34</v>
      </c>
      <c r="W3200" t="str" cm="1">
        <f t="array" aca="1" ref="W3200" ca="1">_xlfn.IFS(Table4[[#This Row],[Age]]&lt;25, "Under 25",Table4[[#This Row],[Age]]=34, "25-34", Table4[[#This Row],[Age]]&lt;=49, "35-49", Table4[[#This Row],[Age]]&lt;=64, "50-64", Table4[[#This Row],[Age]]&gt;=65, "65+")</f>
        <v>25-34</v>
      </c>
      <c r="X3200" t="str">
        <f>_xlfn.XLOOKUP(Table4[[#This Row],[StoreID]],Stores!A:A,Stores!B:B, "Not found")</f>
        <v>MegaMart Jimenezborough</v>
      </c>
      <c r="Y3200" t="str">
        <f>_xlfn.XLOOKUP(Table4[[#This Row],[StoreID]],Stores!A:A,Stores!C:C, "Not Found")</f>
        <v>Jimenezborough</v>
      </c>
      <c r="Z3200" t="str">
        <f>_xlfn.XLOOKUP(Table4[[#This Row],[StoreID]],Stores!A:A,Stores!D:D, "Not Found")</f>
        <v>South</v>
      </c>
    </row>
    <row r="3201" spans="1:26">
      <c r="A3201" t="s">
        <v>4067</v>
      </c>
      <c r="B3201" s="1">
        <v>45235</v>
      </c>
      <c r="C3201" t="s">
        <v>589</v>
      </c>
      <c r="D3201" t="s">
        <v>734</v>
      </c>
      <c r="E3201" t="s">
        <v>846</v>
      </c>
      <c r="F3201">
        <v>1</v>
      </c>
      <c r="G3201">
        <v>0.15</v>
      </c>
      <c r="H3201" t="s">
        <v>871</v>
      </c>
      <c r="I3201" s="4">
        <f>Table4[[#This Row],[Quantity]]*Table4[[#This Row],[UnitPrice]]</f>
        <v>109.78</v>
      </c>
      <c r="J3201" s="4">
        <f>Table4[[#This Row],[Gross Revenue]]*(1-Table4[[#This Row],[Discount]])</f>
        <v>93.313000000000002</v>
      </c>
      <c r="K3201" s="4">
        <f>Table4[[#This Row],[Quantity]]*Table4[[#This Row],[CostPrice]]</f>
        <v>70.59</v>
      </c>
      <c r="L3201" s="4">
        <f>Table4[[#This Row],[Net Revenue]]-Table4[[#This Row],[Total Cost]]</f>
        <v>22.722999999999999</v>
      </c>
      <c r="M3201" t="str">
        <f>_xlfn.XLOOKUP(Table4[[#This Row],[ProductID]], Products!A:A,Products!B:B, "Not Found")</f>
        <v>Recognize Footwear</v>
      </c>
      <c r="N3201" t="str">
        <f>TEXT(Table4[[#This Row],[Date]], "mmm")</f>
        <v>Nov</v>
      </c>
      <c r="O3201" t="str">
        <f>TEXT(Table4[[#This Row],[Date]], "yyyy")</f>
        <v>2023</v>
      </c>
      <c r="P3201" t="str">
        <f>_xlfn.XLOOKUP(Table4[[#This Row],[ProductID]],Products!A:A,Products!C:C, "Not Found")</f>
        <v>Fashion</v>
      </c>
      <c r="Q3201" t="str">
        <f>_xlfn.XLOOKUP(Table4[[#This Row],[ProductID]],Products!A:A,Products!D:D,"Not Found")</f>
        <v>Footwear</v>
      </c>
      <c r="R3201">
        <f>_xlfn.XLOOKUP(Table4[[#This Row],[ProductID]],Products!A:A,Products!E:E,"Not Found")</f>
        <v>109.78</v>
      </c>
      <c r="S3201">
        <f>_xlfn.XLOOKUP(Table4[[#This Row],[ProductID]],Products!A:A,Products!F:F, "Not Found")</f>
        <v>70.59</v>
      </c>
      <c r="T3201" t="str">
        <f>_xlfn.XLOOKUP(Table4[[#This Row],[CustomerID]],Customers!A:A,Customers!D:D, "Not Found")</f>
        <v>M</v>
      </c>
      <c r="U3201" s="6">
        <f>_xlfn.XLOOKUP(Table4[[#This Row],[CustomerID]],Customers!A:A,Customers!E:E, "Not Found")</f>
        <v>26659</v>
      </c>
      <c r="V3201">
        <f ca="1">DATEDIF(Table4[[#This Row],[CustomerBirthday]], TODAY(), "Y")</f>
        <v>53</v>
      </c>
      <c r="W3201" t="str" cm="1">
        <f t="array" aca="1" ref="W3201" ca="1">_xlfn.IFS(Table4[[#This Row],[Age]]&lt;25, "Under 25",Table4[[#This Row],[Age]]=34, "25-34", Table4[[#This Row],[Age]]&lt;=49, "35-49", Table4[[#This Row],[Age]]&lt;=64, "50-64", Table4[[#This Row],[Age]]&gt;=65, "65+")</f>
        <v>50-64</v>
      </c>
      <c r="X3201" t="str">
        <f>_xlfn.XLOOKUP(Table4[[#This Row],[StoreID]],Stores!A:A,Stores!B:B, "Not found")</f>
        <v>MegaMart Johnmouth</v>
      </c>
      <c r="Y3201" t="str">
        <f>_xlfn.XLOOKUP(Table4[[#This Row],[StoreID]],Stores!A:A,Stores!C:C, "Not Found")</f>
        <v>Johnmouth</v>
      </c>
      <c r="Z3201" t="str">
        <f>_xlfn.XLOOKUP(Table4[[#This Row],[StoreID]],Stores!A:A,Stores!D:D, "Not Found")</f>
        <v>East</v>
      </c>
    </row>
    <row r="3202" spans="1:26">
      <c r="A3202" t="s">
        <v>4068</v>
      </c>
      <c r="B3202" s="1">
        <v>45755</v>
      </c>
      <c r="C3202" t="s">
        <v>627</v>
      </c>
      <c r="D3202" t="s">
        <v>796</v>
      </c>
      <c r="E3202" t="s">
        <v>839</v>
      </c>
      <c r="F3202">
        <v>1</v>
      </c>
      <c r="G3202">
        <v>0.15</v>
      </c>
      <c r="H3202" t="s">
        <v>865</v>
      </c>
      <c r="I3202" s="4">
        <f>Table4[[#This Row],[Quantity]]*Table4[[#This Row],[UnitPrice]]</f>
        <v>1562.43</v>
      </c>
      <c r="J3202" s="4">
        <f>Table4[[#This Row],[Gross Revenue]]*(1-Table4[[#This Row],[Discount]])</f>
        <v>1328.0654999999999</v>
      </c>
      <c r="K3202" s="4">
        <f>Table4[[#This Row],[Quantity]]*Table4[[#This Row],[CostPrice]]</f>
        <v>1195.6300000000001</v>
      </c>
      <c r="L3202" s="4">
        <f>Table4[[#This Row],[Net Revenue]]-Table4[[#This Row],[Total Cost]]</f>
        <v>132.43549999999982</v>
      </c>
      <c r="M3202" t="str">
        <f>_xlfn.XLOOKUP(Table4[[#This Row],[ProductID]], Products!A:A,Products!B:B, "Not Found")</f>
        <v>Chair Laptop</v>
      </c>
      <c r="N3202" t="str">
        <f>TEXT(Table4[[#This Row],[Date]], "mmm")</f>
        <v>Apr</v>
      </c>
      <c r="O3202" t="str">
        <f>TEXT(Table4[[#This Row],[Date]], "yyyy")</f>
        <v>2025</v>
      </c>
      <c r="P3202" t="str">
        <f>_xlfn.XLOOKUP(Table4[[#This Row],[ProductID]],Products!A:A,Products!C:C, "Not Found")</f>
        <v>Electronics</v>
      </c>
      <c r="Q3202" t="str">
        <f>_xlfn.XLOOKUP(Table4[[#This Row],[ProductID]],Products!A:A,Products!D:D,"Not Found")</f>
        <v>Laptop</v>
      </c>
      <c r="R3202">
        <f>_xlfn.XLOOKUP(Table4[[#This Row],[ProductID]],Products!A:A,Products!E:E,"Not Found")</f>
        <v>1562.43</v>
      </c>
      <c r="S3202">
        <f>_xlfn.XLOOKUP(Table4[[#This Row],[ProductID]],Products!A:A,Products!F:F, "Not Found")</f>
        <v>1195.6300000000001</v>
      </c>
      <c r="T3202" t="str">
        <f>_xlfn.XLOOKUP(Table4[[#This Row],[CustomerID]],Customers!A:A,Customers!D:D, "Not Found")</f>
        <v>F</v>
      </c>
      <c r="U3202" s="6">
        <f>_xlfn.XLOOKUP(Table4[[#This Row],[CustomerID]],Customers!A:A,Customers!E:E, "Not Found")</f>
        <v>31052</v>
      </c>
      <c r="V3202">
        <f ca="1">DATEDIF(Table4[[#This Row],[CustomerBirthday]], TODAY(), "Y")</f>
        <v>41</v>
      </c>
      <c r="W3202" t="str" cm="1">
        <f t="array" aca="1" ref="W3202" ca="1">_xlfn.IFS(Table4[[#This Row],[Age]]&lt;25, "Under 25",Table4[[#This Row],[Age]]=34, "25-34", Table4[[#This Row],[Age]]&lt;=49, "35-49", Table4[[#This Row],[Age]]&lt;=64, "50-64", Table4[[#This Row],[Age]]&gt;=65, "65+")</f>
        <v>35-49</v>
      </c>
      <c r="X3202" t="str">
        <f>_xlfn.XLOOKUP(Table4[[#This Row],[StoreID]],Stores!A:A,Stores!B:B, "Not found")</f>
        <v>MegaMart New Michele</v>
      </c>
      <c r="Y3202" t="str">
        <f>_xlfn.XLOOKUP(Table4[[#This Row],[StoreID]],Stores!A:A,Stores!C:C, "Not Found")</f>
        <v>New Michele</v>
      </c>
      <c r="Z3202" t="str">
        <f>_xlfn.XLOOKUP(Table4[[#This Row],[StoreID]],Stores!A:A,Stores!D:D, "Not Found")</f>
        <v>West</v>
      </c>
    </row>
    <row r="3203" spans="1:26">
      <c r="A3203" t="s">
        <v>4069</v>
      </c>
      <c r="B3203" s="1">
        <v>45455</v>
      </c>
      <c r="C3203" t="s">
        <v>608</v>
      </c>
      <c r="D3203" t="s">
        <v>769</v>
      </c>
      <c r="E3203" t="s">
        <v>835</v>
      </c>
      <c r="F3203">
        <v>4</v>
      </c>
      <c r="G3203">
        <v>0.15</v>
      </c>
      <c r="H3203" t="s">
        <v>865</v>
      </c>
      <c r="I3203" s="4">
        <f>Table4[[#This Row],[Quantity]]*Table4[[#This Row],[UnitPrice]]</f>
        <v>102.28</v>
      </c>
      <c r="J3203" s="4">
        <f>Table4[[#This Row],[Gross Revenue]]*(1-Table4[[#This Row],[Discount]])</f>
        <v>86.938000000000002</v>
      </c>
      <c r="K3203" s="4">
        <f>Table4[[#This Row],[Quantity]]*Table4[[#This Row],[CostPrice]]</f>
        <v>76.2</v>
      </c>
      <c r="L3203" s="4">
        <f>Table4[[#This Row],[Net Revenue]]-Table4[[#This Row],[Total Cost]]</f>
        <v>10.738</v>
      </c>
      <c r="M3203" t="str">
        <f>_xlfn.XLOOKUP(Table4[[#This Row],[ProductID]], Products!A:A,Products!B:B, "Not Found")</f>
        <v>How Vegetables</v>
      </c>
      <c r="N3203" t="str">
        <f>TEXT(Table4[[#This Row],[Date]], "mmm")</f>
        <v>Jun</v>
      </c>
      <c r="O3203" t="str">
        <f>TEXT(Table4[[#This Row],[Date]], "yyyy")</f>
        <v>2024</v>
      </c>
      <c r="P3203" t="str">
        <f>_xlfn.XLOOKUP(Table4[[#This Row],[ProductID]],Products!A:A,Products!C:C, "Not Found")</f>
        <v>Groceries</v>
      </c>
      <c r="Q3203" t="str">
        <f>_xlfn.XLOOKUP(Table4[[#This Row],[ProductID]],Products!A:A,Products!D:D,"Not Found")</f>
        <v>Vegetables</v>
      </c>
      <c r="R3203">
        <f>_xlfn.XLOOKUP(Table4[[#This Row],[ProductID]],Products!A:A,Products!E:E,"Not Found")</f>
        <v>25.57</v>
      </c>
      <c r="S3203">
        <f>_xlfn.XLOOKUP(Table4[[#This Row],[ProductID]],Products!A:A,Products!F:F, "Not Found")</f>
        <v>19.05</v>
      </c>
      <c r="T3203" t="str">
        <f>_xlfn.XLOOKUP(Table4[[#This Row],[CustomerID]],Customers!A:A,Customers!D:D, "Not Found")</f>
        <v>M</v>
      </c>
      <c r="U3203" s="6">
        <f>_xlfn.XLOOKUP(Table4[[#This Row],[CustomerID]],Customers!A:A,Customers!E:E, "Not Found")</f>
        <v>34043</v>
      </c>
      <c r="V3203">
        <f ca="1">DATEDIF(Table4[[#This Row],[CustomerBirthday]], TODAY(), "Y")</f>
        <v>33</v>
      </c>
      <c r="W3203" t="str" cm="1">
        <f t="array" aca="1" ref="W3203" ca="1">_xlfn.IFS(Table4[[#This Row],[Age]]&lt;25, "Under 25",Table4[[#This Row],[Age]]=34, "25-34", Table4[[#This Row],[Age]]&lt;=49, "35-49", Table4[[#This Row],[Age]]&lt;=64, "50-64", Table4[[#This Row],[Age]]&gt;=65, "65+")</f>
        <v>35-49</v>
      </c>
      <c r="X3203" t="str">
        <f>_xlfn.XLOOKUP(Table4[[#This Row],[StoreID]],Stores!A:A,Stores!B:B, "Not found")</f>
        <v>MegaMart Peckmouth</v>
      </c>
      <c r="Y3203" t="str">
        <f>_xlfn.XLOOKUP(Table4[[#This Row],[StoreID]],Stores!A:A,Stores!C:C, "Not Found")</f>
        <v>Peckmouth</v>
      </c>
      <c r="Z3203" t="str">
        <f>_xlfn.XLOOKUP(Table4[[#This Row],[StoreID]],Stores!A:A,Stores!D:D, "Not Found")</f>
        <v>East</v>
      </c>
    </row>
    <row r="3204" spans="1:26">
      <c r="A3204" t="s">
        <v>4070</v>
      </c>
      <c r="B3204" s="1">
        <v>45244</v>
      </c>
      <c r="C3204" t="s">
        <v>480</v>
      </c>
      <c r="D3204" t="s">
        <v>818</v>
      </c>
      <c r="E3204" t="s">
        <v>839</v>
      </c>
      <c r="F3204">
        <v>3</v>
      </c>
      <c r="G3204">
        <v>0.15</v>
      </c>
      <c r="H3204" t="s">
        <v>868</v>
      </c>
      <c r="I3204" s="4">
        <f>Table4[[#This Row],[Quantity]]*Table4[[#This Row],[UnitPrice]]</f>
        <v>3496.1099999999997</v>
      </c>
      <c r="J3204" s="4">
        <f>Table4[[#This Row],[Gross Revenue]]*(1-Table4[[#This Row],[Discount]])</f>
        <v>2971.6934999999999</v>
      </c>
      <c r="K3204" s="4">
        <f>Table4[[#This Row],[Quantity]]*Table4[[#This Row],[CostPrice]]</f>
        <v>2779.6499999999996</v>
      </c>
      <c r="L3204" s="4">
        <f>Table4[[#This Row],[Net Revenue]]-Table4[[#This Row],[Total Cost]]</f>
        <v>192.04350000000022</v>
      </c>
      <c r="M3204" t="str">
        <f>_xlfn.XLOOKUP(Table4[[#This Row],[ProductID]], Products!A:A,Products!B:B, "Not Found")</f>
        <v>Nature Clothing</v>
      </c>
      <c r="N3204" t="str">
        <f>TEXT(Table4[[#This Row],[Date]], "mmm")</f>
        <v>Nov</v>
      </c>
      <c r="O3204" t="str">
        <f>TEXT(Table4[[#This Row],[Date]], "yyyy")</f>
        <v>2023</v>
      </c>
      <c r="P3204" t="str">
        <f>_xlfn.XLOOKUP(Table4[[#This Row],[ProductID]],Products!A:A,Products!C:C, "Not Found")</f>
        <v>Fashion</v>
      </c>
      <c r="Q3204" t="str">
        <f>_xlfn.XLOOKUP(Table4[[#This Row],[ProductID]],Products!A:A,Products!D:D,"Not Found")</f>
        <v>Clothing</v>
      </c>
      <c r="R3204">
        <f>_xlfn.XLOOKUP(Table4[[#This Row],[ProductID]],Products!A:A,Products!E:E,"Not Found")</f>
        <v>1165.3699999999999</v>
      </c>
      <c r="S3204">
        <f>_xlfn.XLOOKUP(Table4[[#This Row],[ProductID]],Products!A:A,Products!F:F, "Not Found")</f>
        <v>926.55</v>
      </c>
      <c r="T3204" t="str">
        <f>_xlfn.XLOOKUP(Table4[[#This Row],[CustomerID]],Customers!A:A,Customers!D:D, "Not Found")</f>
        <v>M</v>
      </c>
      <c r="U3204" s="6">
        <f>_xlfn.XLOOKUP(Table4[[#This Row],[CustomerID]],Customers!A:A,Customers!E:E, "Not Found")</f>
        <v>35356</v>
      </c>
      <c r="V3204">
        <f ca="1">DATEDIF(Table4[[#This Row],[CustomerBirthday]], TODAY(), "Y")</f>
        <v>29</v>
      </c>
      <c r="W3204" t="str" cm="1">
        <f t="array" aca="1" ref="W3204" ca="1">_xlfn.IFS(Table4[[#This Row],[Age]]&lt;25, "Under 25",Table4[[#This Row],[Age]]=34, "25-34", Table4[[#This Row],[Age]]&lt;=49, "35-49", Table4[[#This Row],[Age]]&lt;=64, "50-64", Table4[[#This Row],[Age]]&gt;=65, "65+")</f>
        <v>35-49</v>
      </c>
      <c r="X3204" t="str">
        <f>_xlfn.XLOOKUP(Table4[[#This Row],[StoreID]],Stores!A:A,Stores!B:B, "Not found")</f>
        <v>MegaMart New Michele</v>
      </c>
      <c r="Y3204" t="str">
        <f>_xlfn.XLOOKUP(Table4[[#This Row],[StoreID]],Stores!A:A,Stores!C:C, "Not Found")</f>
        <v>New Michele</v>
      </c>
      <c r="Z3204" t="str">
        <f>_xlfn.XLOOKUP(Table4[[#This Row],[StoreID]],Stores!A:A,Stores!D:D, "Not Found")</f>
        <v>West</v>
      </c>
    </row>
    <row r="3205" spans="1:26">
      <c r="A3205" t="s">
        <v>4071</v>
      </c>
      <c r="B3205" s="1">
        <v>45769</v>
      </c>
      <c r="C3205" t="s">
        <v>234</v>
      </c>
      <c r="D3205" t="s">
        <v>753</v>
      </c>
      <c r="E3205" t="s">
        <v>839</v>
      </c>
      <c r="F3205">
        <v>3</v>
      </c>
      <c r="G3205">
        <v>0.05</v>
      </c>
      <c r="H3205" t="s">
        <v>871</v>
      </c>
      <c r="I3205" s="4">
        <f>Table4[[#This Row],[Quantity]]*Table4[[#This Row],[UnitPrice]]</f>
        <v>811.34999999999991</v>
      </c>
      <c r="J3205" s="4">
        <f>Table4[[#This Row],[Gross Revenue]]*(1-Table4[[#This Row],[Discount]])</f>
        <v>770.78249999999991</v>
      </c>
      <c r="K3205" s="4">
        <f>Table4[[#This Row],[Quantity]]*Table4[[#This Row],[CostPrice]]</f>
        <v>562.79999999999995</v>
      </c>
      <c r="L3205" s="4">
        <f>Table4[[#This Row],[Net Revenue]]-Table4[[#This Row],[Total Cost]]</f>
        <v>207.98249999999996</v>
      </c>
      <c r="M3205" t="str">
        <f>_xlfn.XLOOKUP(Table4[[#This Row],[ProductID]], Products!A:A,Products!B:B, "Not Found")</f>
        <v>Whether Bags</v>
      </c>
      <c r="N3205" t="str">
        <f>TEXT(Table4[[#This Row],[Date]], "mmm")</f>
        <v>Apr</v>
      </c>
      <c r="O3205" t="str">
        <f>TEXT(Table4[[#This Row],[Date]], "yyyy")</f>
        <v>2025</v>
      </c>
      <c r="P3205" t="str">
        <f>_xlfn.XLOOKUP(Table4[[#This Row],[ProductID]],Products!A:A,Products!C:C, "Not Found")</f>
        <v>Fashion</v>
      </c>
      <c r="Q3205" t="str">
        <f>_xlfn.XLOOKUP(Table4[[#This Row],[ProductID]],Products!A:A,Products!D:D,"Not Found")</f>
        <v>Bags</v>
      </c>
      <c r="R3205">
        <f>_xlfn.XLOOKUP(Table4[[#This Row],[ProductID]],Products!A:A,Products!E:E,"Not Found")</f>
        <v>270.45</v>
      </c>
      <c r="S3205">
        <f>_xlfn.XLOOKUP(Table4[[#This Row],[ProductID]],Products!A:A,Products!F:F, "Not Found")</f>
        <v>187.6</v>
      </c>
      <c r="T3205" t="str">
        <f>_xlfn.XLOOKUP(Table4[[#This Row],[CustomerID]],Customers!A:A,Customers!D:D, "Not Found")</f>
        <v>M</v>
      </c>
      <c r="U3205" s="6">
        <f>_xlfn.XLOOKUP(Table4[[#This Row],[CustomerID]],Customers!A:A,Customers!E:E, "Not Found")</f>
        <v>25132</v>
      </c>
      <c r="V3205">
        <f ca="1">DATEDIF(Table4[[#This Row],[CustomerBirthday]], TODAY(), "Y")</f>
        <v>57</v>
      </c>
      <c r="W3205" t="str" cm="1">
        <f t="array" aca="1" ref="W3205" ca="1">_xlfn.IFS(Table4[[#This Row],[Age]]&lt;25, "Under 25",Table4[[#This Row],[Age]]=34, "25-34", Table4[[#This Row],[Age]]&lt;=49, "35-49", Table4[[#This Row],[Age]]&lt;=64, "50-64", Table4[[#This Row],[Age]]&gt;=65, "65+")</f>
        <v>50-64</v>
      </c>
      <c r="X3205" t="str">
        <f>_xlfn.XLOOKUP(Table4[[#This Row],[StoreID]],Stores!A:A,Stores!B:B, "Not found")</f>
        <v>MegaMart New Michele</v>
      </c>
      <c r="Y3205" t="str">
        <f>_xlfn.XLOOKUP(Table4[[#This Row],[StoreID]],Stores!A:A,Stores!C:C, "Not Found")</f>
        <v>New Michele</v>
      </c>
      <c r="Z3205" t="str">
        <f>_xlfn.XLOOKUP(Table4[[#This Row],[StoreID]],Stores!A:A,Stores!D:D, "Not Found")</f>
        <v>West</v>
      </c>
    </row>
    <row r="3206" spans="1:26">
      <c r="A3206" t="s">
        <v>4072</v>
      </c>
      <c r="B3206" s="1">
        <v>45206</v>
      </c>
      <c r="C3206" t="s">
        <v>442</v>
      </c>
      <c r="D3206" t="s">
        <v>718</v>
      </c>
      <c r="E3206" t="s">
        <v>835</v>
      </c>
      <c r="F3206">
        <v>2</v>
      </c>
      <c r="G3206">
        <v>0</v>
      </c>
      <c r="H3206" t="s">
        <v>875</v>
      </c>
      <c r="I3206" s="4">
        <f>Table4[[#This Row],[Quantity]]*Table4[[#This Row],[UnitPrice]]</f>
        <v>675.26</v>
      </c>
      <c r="J3206" s="4">
        <f>Table4[[#This Row],[Gross Revenue]]*(1-Table4[[#This Row],[Discount]])</f>
        <v>675.26</v>
      </c>
      <c r="K3206" s="4">
        <f>Table4[[#This Row],[Quantity]]*Table4[[#This Row],[CostPrice]]</f>
        <v>338.06</v>
      </c>
      <c r="L3206" s="4">
        <f>Table4[[#This Row],[Net Revenue]]-Table4[[#This Row],[Total Cost]]</f>
        <v>337.2</v>
      </c>
      <c r="M3206" t="str">
        <f>_xlfn.XLOOKUP(Table4[[#This Row],[ProductID]], Products!A:A,Products!B:B, "Not Found")</f>
        <v>Here Footwear</v>
      </c>
      <c r="N3206" t="str">
        <f>TEXT(Table4[[#This Row],[Date]], "mmm")</f>
        <v>Oct</v>
      </c>
      <c r="O3206" t="str">
        <f>TEXT(Table4[[#This Row],[Date]], "yyyy")</f>
        <v>2023</v>
      </c>
      <c r="P3206" t="str">
        <f>_xlfn.XLOOKUP(Table4[[#This Row],[ProductID]],Products!A:A,Products!C:C, "Not Found")</f>
        <v>Fashion</v>
      </c>
      <c r="Q3206" t="str">
        <f>_xlfn.XLOOKUP(Table4[[#This Row],[ProductID]],Products!A:A,Products!D:D,"Not Found")</f>
        <v>Footwear</v>
      </c>
      <c r="R3206">
        <f>_xlfn.XLOOKUP(Table4[[#This Row],[ProductID]],Products!A:A,Products!E:E,"Not Found")</f>
        <v>337.63</v>
      </c>
      <c r="S3206">
        <f>_xlfn.XLOOKUP(Table4[[#This Row],[ProductID]],Products!A:A,Products!F:F, "Not Found")</f>
        <v>169.03</v>
      </c>
      <c r="T3206" t="str">
        <f>_xlfn.XLOOKUP(Table4[[#This Row],[CustomerID]],Customers!A:A,Customers!D:D, "Not Found")</f>
        <v>M</v>
      </c>
      <c r="U3206" s="6">
        <f>_xlfn.XLOOKUP(Table4[[#This Row],[CustomerID]],Customers!A:A,Customers!E:E, "Not Found")</f>
        <v>33450</v>
      </c>
      <c r="V3206">
        <f ca="1">DATEDIF(Table4[[#This Row],[CustomerBirthday]], TODAY(), "Y")</f>
        <v>34</v>
      </c>
      <c r="W3206" t="str" cm="1">
        <f t="array" aca="1" ref="W3206" ca="1">_xlfn.IFS(Table4[[#This Row],[Age]]&lt;25, "Under 25",Table4[[#This Row],[Age]]=34, "25-34", Table4[[#This Row],[Age]]&lt;=49, "35-49", Table4[[#This Row],[Age]]&lt;=64, "50-64", Table4[[#This Row],[Age]]&gt;=65, "65+")</f>
        <v>25-34</v>
      </c>
      <c r="X3206" t="str">
        <f>_xlfn.XLOOKUP(Table4[[#This Row],[StoreID]],Stores!A:A,Stores!B:B, "Not found")</f>
        <v>MegaMart Peckmouth</v>
      </c>
      <c r="Y3206" t="str">
        <f>_xlfn.XLOOKUP(Table4[[#This Row],[StoreID]],Stores!A:A,Stores!C:C, "Not Found")</f>
        <v>Peckmouth</v>
      </c>
      <c r="Z3206" t="str">
        <f>_xlfn.XLOOKUP(Table4[[#This Row],[StoreID]],Stores!A:A,Stores!D:D, "Not Found")</f>
        <v>East</v>
      </c>
    </row>
    <row r="3207" spans="1:26">
      <c r="A3207" t="s">
        <v>4073</v>
      </c>
      <c r="B3207" s="1">
        <v>45675</v>
      </c>
      <c r="C3207" t="s">
        <v>67</v>
      </c>
      <c r="D3207" t="s">
        <v>747</v>
      </c>
      <c r="E3207" t="s">
        <v>846</v>
      </c>
      <c r="F3207">
        <v>1</v>
      </c>
      <c r="G3207">
        <v>0.05</v>
      </c>
      <c r="H3207" t="s">
        <v>875</v>
      </c>
      <c r="I3207" s="4">
        <f>Table4[[#This Row],[Quantity]]*Table4[[#This Row],[UnitPrice]]</f>
        <v>1134.8</v>
      </c>
      <c r="J3207" s="4">
        <f>Table4[[#This Row],[Gross Revenue]]*(1-Table4[[#This Row],[Discount]])</f>
        <v>1078.06</v>
      </c>
      <c r="K3207" s="4">
        <f>Table4[[#This Row],[Quantity]]*Table4[[#This Row],[CostPrice]]</f>
        <v>675.1</v>
      </c>
      <c r="L3207" s="4">
        <f>Table4[[#This Row],[Net Revenue]]-Table4[[#This Row],[Total Cost]]</f>
        <v>402.95999999999992</v>
      </c>
      <c r="M3207" t="str">
        <f>_xlfn.XLOOKUP(Table4[[#This Row],[ProductID]], Products!A:A,Products!B:B, "Not Found")</f>
        <v>World Watches</v>
      </c>
      <c r="N3207" t="str">
        <f>TEXT(Table4[[#This Row],[Date]], "mmm")</f>
        <v>Jan</v>
      </c>
      <c r="O3207" t="str">
        <f>TEXT(Table4[[#This Row],[Date]], "yyyy")</f>
        <v>2025</v>
      </c>
      <c r="P3207" t="str">
        <f>_xlfn.XLOOKUP(Table4[[#This Row],[ProductID]],Products!A:A,Products!C:C, "Not Found")</f>
        <v>Fashion</v>
      </c>
      <c r="Q3207" t="str">
        <f>_xlfn.XLOOKUP(Table4[[#This Row],[ProductID]],Products!A:A,Products!D:D,"Not Found")</f>
        <v>Watches</v>
      </c>
      <c r="R3207">
        <f>_xlfn.XLOOKUP(Table4[[#This Row],[ProductID]],Products!A:A,Products!E:E,"Not Found")</f>
        <v>1134.8</v>
      </c>
      <c r="S3207">
        <f>_xlfn.XLOOKUP(Table4[[#This Row],[ProductID]],Products!A:A,Products!F:F, "Not Found")</f>
        <v>675.1</v>
      </c>
      <c r="T3207" t="str">
        <f>_xlfn.XLOOKUP(Table4[[#This Row],[CustomerID]],Customers!A:A,Customers!D:D, "Not Found")</f>
        <v>M</v>
      </c>
      <c r="U3207" s="6">
        <f>_xlfn.XLOOKUP(Table4[[#This Row],[CustomerID]],Customers!A:A,Customers!E:E, "Not Found")</f>
        <v>27877</v>
      </c>
      <c r="V3207">
        <f ca="1">DATEDIF(Table4[[#This Row],[CustomerBirthday]], TODAY(), "Y")</f>
        <v>50</v>
      </c>
      <c r="W3207" t="str" cm="1">
        <f t="array" aca="1" ref="W3207" ca="1">_xlfn.IFS(Table4[[#This Row],[Age]]&lt;25, "Under 25",Table4[[#This Row],[Age]]=34, "25-34", Table4[[#This Row],[Age]]&lt;=49, "35-49", Table4[[#This Row],[Age]]&lt;=64, "50-64", Table4[[#This Row],[Age]]&gt;=65, "65+")</f>
        <v>50-64</v>
      </c>
      <c r="X3207" t="str">
        <f>_xlfn.XLOOKUP(Table4[[#This Row],[StoreID]],Stores!A:A,Stores!B:B, "Not found")</f>
        <v>MegaMart Johnmouth</v>
      </c>
      <c r="Y3207" t="str">
        <f>_xlfn.XLOOKUP(Table4[[#This Row],[StoreID]],Stores!A:A,Stores!C:C, "Not Found")</f>
        <v>Johnmouth</v>
      </c>
      <c r="Z3207" t="str">
        <f>_xlfn.XLOOKUP(Table4[[#This Row],[StoreID]],Stores!A:A,Stores!D:D, "Not Found")</f>
        <v>East</v>
      </c>
    </row>
    <row r="3208" spans="1:26">
      <c r="A3208" t="s">
        <v>4074</v>
      </c>
      <c r="B3208" s="1">
        <v>45511</v>
      </c>
      <c r="C3208" t="s">
        <v>429</v>
      </c>
      <c r="D3208" t="s">
        <v>766</v>
      </c>
      <c r="E3208" t="s">
        <v>835</v>
      </c>
      <c r="F3208">
        <v>2</v>
      </c>
      <c r="G3208">
        <v>0</v>
      </c>
      <c r="H3208" t="s">
        <v>865</v>
      </c>
      <c r="I3208" s="4">
        <f>Table4[[#This Row],[Quantity]]*Table4[[#This Row],[UnitPrice]]</f>
        <v>2454.48</v>
      </c>
      <c r="J3208" s="4">
        <f>Table4[[#This Row],[Gross Revenue]]*(1-Table4[[#This Row],[Discount]])</f>
        <v>2454.48</v>
      </c>
      <c r="K3208" s="4">
        <f>Table4[[#This Row],[Quantity]]*Table4[[#This Row],[CostPrice]]</f>
        <v>1954.18</v>
      </c>
      <c r="L3208" s="4">
        <f>Table4[[#This Row],[Net Revenue]]-Table4[[#This Row],[Total Cost]]</f>
        <v>500.29999999999995</v>
      </c>
      <c r="M3208" t="str">
        <f>_xlfn.XLOOKUP(Table4[[#This Row],[ProductID]], Products!A:A,Products!B:B, "Not Found")</f>
        <v>Firm Dairy</v>
      </c>
      <c r="N3208" t="str">
        <f>TEXT(Table4[[#This Row],[Date]], "mmm")</f>
        <v>Aug</v>
      </c>
      <c r="O3208" t="str">
        <f>TEXT(Table4[[#This Row],[Date]], "yyyy")</f>
        <v>2024</v>
      </c>
      <c r="P3208" t="str">
        <f>_xlfn.XLOOKUP(Table4[[#This Row],[ProductID]],Products!A:A,Products!C:C, "Not Found")</f>
        <v>Groceries</v>
      </c>
      <c r="Q3208" t="str">
        <f>_xlfn.XLOOKUP(Table4[[#This Row],[ProductID]],Products!A:A,Products!D:D,"Not Found")</f>
        <v>Dairy</v>
      </c>
      <c r="R3208">
        <f>_xlfn.XLOOKUP(Table4[[#This Row],[ProductID]],Products!A:A,Products!E:E,"Not Found")</f>
        <v>1227.24</v>
      </c>
      <c r="S3208">
        <f>_xlfn.XLOOKUP(Table4[[#This Row],[ProductID]],Products!A:A,Products!F:F, "Not Found")</f>
        <v>977.09</v>
      </c>
      <c r="T3208" t="str">
        <f>_xlfn.XLOOKUP(Table4[[#This Row],[CustomerID]],Customers!A:A,Customers!D:D, "Not Found")</f>
        <v>M</v>
      </c>
      <c r="U3208" s="6">
        <f>_xlfn.XLOOKUP(Table4[[#This Row],[CustomerID]],Customers!A:A,Customers!E:E, "Not Found")</f>
        <v>21971</v>
      </c>
      <c r="V3208">
        <f ca="1">DATEDIF(Table4[[#This Row],[CustomerBirthday]], TODAY(), "Y")</f>
        <v>66</v>
      </c>
      <c r="W3208" t="str" cm="1">
        <f t="array" aca="1" ref="W3208" ca="1">_xlfn.IFS(Table4[[#This Row],[Age]]&lt;25, "Under 25",Table4[[#This Row],[Age]]=34, "25-34", Table4[[#This Row],[Age]]&lt;=49, "35-49", Table4[[#This Row],[Age]]&lt;=64, "50-64", Table4[[#This Row],[Age]]&gt;=65, "65+")</f>
        <v>65+</v>
      </c>
      <c r="X3208" t="str">
        <f>_xlfn.XLOOKUP(Table4[[#This Row],[StoreID]],Stores!A:A,Stores!B:B, "Not found")</f>
        <v>MegaMart Peckmouth</v>
      </c>
      <c r="Y3208" t="str">
        <f>_xlfn.XLOOKUP(Table4[[#This Row],[StoreID]],Stores!A:A,Stores!C:C, "Not Found")</f>
        <v>Peckmouth</v>
      </c>
      <c r="Z3208" t="str">
        <f>_xlfn.XLOOKUP(Table4[[#This Row],[StoreID]],Stores!A:A,Stores!D:D, "Not Found")</f>
        <v>East</v>
      </c>
    </row>
    <row r="3209" spans="1:26">
      <c r="A3209" t="s">
        <v>4075</v>
      </c>
      <c r="B3209" s="1">
        <v>45363</v>
      </c>
      <c r="C3209" t="s">
        <v>696</v>
      </c>
      <c r="D3209" t="s">
        <v>794</v>
      </c>
      <c r="E3209" t="s">
        <v>839</v>
      </c>
      <c r="F3209">
        <v>3</v>
      </c>
      <c r="G3209">
        <v>0.05</v>
      </c>
      <c r="H3209" t="s">
        <v>868</v>
      </c>
      <c r="I3209" s="4">
        <f>Table4[[#This Row],[Quantity]]*Table4[[#This Row],[UnitPrice]]</f>
        <v>1284.1500000000001</v>
      </c>
      <c r="J3209" s="4">
        <f>Table4[[#This Row],[Gross Revenue]]*(1-Table4[[#This Row],[Discount]])</f>
        <v>1219.9425000000001</v>
      </c>
      <c r="K3209" s="4">
        <f>Table4[[#This Row],[Quantity]]*Table4[[#This Row],[CostPrice]]</f>
        <v>738.21</v>
      </c>
      <c r="L3209" s="4">
        <f>Table4[[#This Row],[Net Revenue]]-Table4[[#This Row],[Total Cost]]</f>
        <v>481.73250000000007</v>
      </c>
      <c r="M3209" t="str">
        <f>_xlfn.XLOOKUP(Table4[[#This Row],[ProductID]], Products!A:A,Products!B:B, "Not Found")</f>
        <v>Everything Laptop</v>
      </c>
      <c r="N3209" t="str">
        <f>TEXT(Table4[[#This Row],[Date]], "mmm")</f>
        <v>Mar</v>
      </c>
      <c r="O3209" t="str">
        <f>TEXT(Table4[[#This Row],[Date]], "yyyy")</f>
        <v>2024</v>
      </c>
      <c r="P3209" t="str">
        <f>_xlfn.XLOOKUP(Table4[[#This Row],[ProductID]],Products!A:A,Products!C:C, "Not Found")</f>
        <v>Electronics</v>
      </c>
      <c r="Q3209" t="str">
        <f>_xlfn.XLOOKUP(Table4[[#This Row],[ProductID]],Products!A:A,Products!D:D,"Not Found")</f>
        <v>Laptop</v>
      </c>
      <c r="R3209">
        <f>_xlfn.XLOOKUP(Table4[[#This Row],[ProductID]],Products!A:A,Products!E:E,"Not Found")</f>
        <v>428.05</v>
      </c>
      <c r="S3209">
        <f>_xlfn.XLOOKUP(Table4[[#This Row],[ProductID]],Products!A:A,Products!F:F, "Not Found")</f>
        <v>246.07</v>
      </c>
      <c r="T3209" t="str">
        <f>_xlfn.XLOOKUP(Table4[[#This Row],[CustomerID]],Customers!A:A,Customers!D:D, "Not Found")</f>
        <v>M</v>
      </c>
      <c r="U3209" s="6">
        <f>_xlfn.XLOOKUP(Table4[[#This Row],[CustomerID]],Customers!A:A,Customers!E:E, "Not Found")</f>
        <v>31435</v>
      </c>
      <c r="V3209">
        <f ca="1">DATEDIF(Table4[[#This Row],[CustomerBirthday]], TODAY(), "Y")</f>
        <v>40</v>
      </c>
      <c r="W3209" t="str" cm="1">
        <f t="array" aca="1" ref="W3209" ca="1">_xlfn.IFS(Table4[[#This Row],[Age]]&lt;25, "Under 25",Table4[[#This Row],[Age]]=34, "25-34", Table4[[#This Row],[Age]]&lt;=49, "35-49", Table4[[#This Row],[Age]]&lt;=64, "50-64", Table4[[#This Row],[Age]]&gt;=65, "65+")</f>
        <v>35-49</v>
      </c>
      <c r="X3209" t="str">
        <f>_xlfn.XLOOKUP(Table4[[#This Row],[StoreID]],Stores!A:A,Stores!B:B, "Not found")</f>
        <v>MegaMart New Michele</v>
      </c>
      <c r="Y3209" t="str">
        <f>_xlfn.XLOOKUP(Table4[[#This Row],[StoreID]],Stores!A:A,Stores!C:C, "Not Found")</f>
        <v>New Michele</v>
      </c>
      <c r="Z3209" t="str">
        <f>_xlfn.XLOOKUP(Table4[[#This Row],[StoreID]],Stores!A:A,Stores!D:D, "Not Found")</f>
        <v>West</v>
      </c>
    </row>
    <row r="3210" spans="1:26">
      <c r="A3210" t="s">
        <v>4076</v>
      </c>
      <c r="B3210" s="1">
        <v>45711</v>
      </c>
      <c r="C3210" t="s">
        <v>419</v>
      </c>
      <c r="D3210" t="s">
        <v>755</v>
      </c>
      <c r="E3210" t="s">
        <v>842</v>
      </c>
      <c r="F3210">
        <v>1</v>
      </c>
      <c r="G3210">
        <v>0.1</v>
      </c>
      <c r="H3210" t="s">
        <v>871</v>
      </c>
      <c r="I3210" s="4">
        <f>Table4[[#This Row],[Quantity]]*Table4[[#This Row],[UnitPrice]]</f>
        <v>1858.75</v>
      </c>
      <c r="J3210" s="4">
        <f>Table4[[#This Row],[Gross Revenue]]*(1-Table4[[#This Row],[Discount]])</f>
        <v>1672.875</v>
      </c>
      <c r="K3210" s="4">
        <f>Table4[[#This Row],[Quantity]]*Table4[[#This Row],[CostPrice]]</f>
        <v>1451.16</v>
      </c>
      <c r="L3210" s="4">
        <f>Table4[[#This Row],[Net Revenue]]-Table4[[#This Row],[Total Cost]]</f>
        <v>221.71499999999992</v>
      </c>
      <c r="M3210" t="str">
        <f>_xlfn.XLOOKUP(Table4[[#This Row],[ProductID]], Products!A:A,Products!B:B, "Not Found")</f>
        <v>House Accessories</v>
      </c>
      <c r="N3210" t="str">
        <f>TEXT(Table4[[#This Row],[Date]], "mmm")</f>
        <v>Feb</v>
      </c>
      <c r="O3210" t="str">
        <f>TEXT(Table4[[#This Row],[Date]], "yyyy")</f>
        <v>2025</v>
      </c>
      <c r="P3210" t="str">
        <f>_xlfn.XLOOKUP(Table4[[#This Row],[ProductID]],Products!A:A,Products!C:C, "Not Found")</f>
        <v>Fashion</v>
      </c>
      <c r="Q3210" t="str">
        <f>_xlfn.XLOOKUP(Table4[[#This Row],[ProductID]],Products!A:A,Products!D:D,"Not Found")</f>
        <v>Accessories</v>
      </c>
      <c r="R3210">
        <f>_xlfn.XLOOKUP(Table4[[#This Row],[ProductID]],Products!A:A,Products!E:E,"Not Found")</f>
        <v>1858.75</v>
      </c>
      <c r="S3210">
        <f>_xlfn.XLOOKUP(Table4[[#This Row],[ProductID]],Products!A:A,Products!F:F, "Not Found")</f>
        <v>1451.16</v>
      </c>
      <c r="T3210" t="str">
        <f>_xlfn.XLOOKUP(Table4[[#This Row],[CustomerID]],Customers!A:A,Customers!D:D, "Not Found")</f>
        <v>F</v>
      </c>
      <c r="U3210" s="6">
        <f>_xlfn.XLOOKUP(Table4[[#This Row],[CustomerID]],Customers!A:A,Customers!E:E, "Not Found")</f>
        <v>30679</v>
      </c>
      <c r="V3210">
        <f ca="1">DATEDIF(Table4[[#This Row],[CustomerBirthday]], TODAY(), "Y")</f>
        <v>42</v>
      </c>
      <c r="W3210" t="str" cm="1">
        <f t="array" aca="1" ref="W3210" ca="1">_xlfn.IFS(Table4[[#This Row],[Age]]&lt;25, "Under 25",Table4[[#This Row],[Age]]=34, "25-34", Table4[[#This Row],[Age]]&lt;=49, "35-49", Table4[[#This Row],[Age]]&lt;=64, "50-64", Table4[[#This Row],[Age]]&gt;=65, "65+")</f>
        <v>35-49</v>
      </c>
      <c r="X3210" t="str">
        <f>_xlfn.XLOOKUP(Table4[[#This Row],[StoreID]],Stores!A:A,Stores!B:B, "Not found")</f>
        <v>MegaMart Brianahaven</v>
      </c>
      <c r="Y3210" t="str">
        <f>_xlfn.XLOOKUP(Table4[[#This Row],[StoreID]],Stores!A:A,Stores!C:C, "Not Found")</f>
        <v>Brianahaven</v>
      </c>
      <c r="Z3210" t="str">
        <f>_xlfn.XLOOKUP(Table4[[#This Row],[StoreID]],Stores!A:A,Stores!D:D, "Not Found")</f>
        <v>North</v>
      </c>
    </row>
    <row r="3211" spans="1:26">
      <c r="A3211" t="s">
        <v>4077</v>
      </c>
      <c r="B3211" s="1">
        <v>45474</v>
      </c>
      <c r="C3211" t="s">
        <v>452</v>
      </c>
      <c r="D3211" t="s">
        <v>736</v>
      </c>
      <c r="E3211" t="s">
        <v>831</v>
      </c>
      <c r="F3211">
        <v>3</v>
      </c>
      <c r="G3211">
        <v>0.05</v>
      </c>
      <c r="H3211" t="s">
        <v>868</v>
      </c>
      <c r="I3211" s="4">
        <f>Table4[[#This Row],[Quantity]]*Table4[[#This Row],[UnitPrice]]</f>
        <v>369.57</v>
      </c>
      <c r="J3211" s="4">
        <f>Table4[[#This Row],[Gross Revenue]]*(1-Table4[[#This Row],[Discount]])</f>
        <v>351.0915</v>
      </c>
      <c r="K3211" s="4">
        <f>Table4[[#This Row],[Quantity]]*Table4[[#This Row],[CostPrice]]</f>
        <v>241.07999999999998</v>
      </c>
      <c r="L3211" s="4">
        <f>Table4[[#This Row],[Net Revenue]]-Table4[[#This Row],[Total Cost]]</f>
        <v>110.01150000000001</v>
      </c>
      <c r="M3211" t="str">
        <f>_xlfn.XLOOKUP(Table4[[#This Row],[ProductID]], Products!A:A,Products!B:B, "Not Found")</f>
        <v>Us Snacks</v>
      </c>
      <c r="N3211" t="str">
        <f>TEXT(Table4[[#This Row],[Date]], "mmm")</f>
        <v>Jul</v>
      </c>
      <c r="O3211" t="str">
        <f>TEXT(Table4[[#This Row],[Date]], "yyyy")</f>
        <v>2024</v>
      </c>
      <c r="P3211" t="str">
        <f>_xlfn.XLOOKUP(Table4[[#This Row],[ProductID]],Products!A:A,Products!C:C, "Not Found")</f>
        <v>Groceries</v>
      </c>
      <c r="Q3211" t="str">
        <f>_xlfn.XLOOKUP(Table4[[#This Row],[ProductID]],Products!A:A,Products!D:D,"Not Found")</f>
        <v>Snacks</v>
      </c>
      <c r="R3211">
        <f>_xlfn.XLOOKUP(Table4[[#This Row],[ProductID]],Products!A:A,Products!E:E,"Not Found")</f>
        <v>123.19</v>
      </c>
      <c r="S3211">
        <f>_xlfn.XLOOKUP(Table4[[#This Row],[ProductID]],Products!A:A,Products!F:F, "Not Found")</f>
        <v>80.36</v>
      </c>
      <c r="T3211" t="str">
        <f>_xlfn.XLOOKUP(Table4[[#This Row],[CustomerID]],Customers!A:A,Customers!D:D, "Not Found")</f>
        <v>M</v>
      </c>
      <c r="U3211" s="6">
        <f>_xlfn.XLOOKUP(Table4[[#This Row],[CustomerID]],Customers!A:A,Customers!E:E, "Not Found")</f>
        <v>22556</v>
      </c>
      <c r="V3211">
        <f ca="1">DATEDIF(Table4[[#This Row],[CustomerBirthday]], TODAY(), "Y")</f>
        <v>64</v>
      </c>
      <c r="W3211" t="str" cm="1">
        <f t="array" aca="1" ref="W3211" ca="1">_xlfn.IFS(Table4[[#This Row],[Age]]&lt;25, "Under 25",Table4[[#This Row],[Age]]=34, "25-34", Table4[[#This Row],[Age]]&lt;=49, "35-49", Table4[[#This Row],[Age]]&lt;=64, "50-64", Table4[[#This Row],[Age]]&gt;=65, "65+")</f>
        <v>50-64</v>
      </c>
      <c r="X3211" t="str">
        <f>_xlfn.XLOOKUP(Table4[[#This Row],[StoreID]],Stores!A:A,Stores!B:B, "Not found")</f>
        <v>MegaMart Jimenezborough</v>
      </c>
      <c r="Y3211" t="str">
        <f>_xlfn.XLOOKUP(Table4[[#This Row],[StoreID]],Stores!A:A,Stores!C:C, "Not Found")</f>
        <v>Jimenezborough</v>
      </c>
      <c r="Z3211" t="str">
        <f>_xlfn.XLOOKUP(Table4[[#This Row],[StoreID]],Stores!A:A,Stores!D:D, "Not Found")</f>
        <v>South</v>
      </c>
    </row>
    <row r="3212" spans="1:26">
      <c r="A3212" t="s">
        <v>4078</v>
      </c>
      <c r="B3212" s="1">
        <v>45494</v>
      </c>
      <c r="C3212" t="s">
        <v>195</v>
      </c>
      <c r="D3212" t="s">
        <v>794</v>
      </c>
      <c r="E3212" t="s">
        <v>839</v>
      </c>
      <c r="F3212">
        <v>1</v>
      </c>
      <c r="G3212">
        <v>0</v>
      </c>
      <c r="H3212" t="s">
        <v>875</v>
      </c>
      <c r="I3212" s="4">
        <f>Table4[[#This Row],[Quantity]]*Table4[[#This Row],[UnitPrice]]</f>
        <v>428.05</v>
      </c>
      <c r="J3212" s="4">
        <f>Table4[[#This Row],[Gross Revenue]]*(1-Table4[[#This Row],[Discount]])</f>
        <v>428.05</v>
      </c>
      <c r="K3212" s="4">
        <f>Table4[[#This Row],[Quantity]]*Table4[[#This Row],[CostPrice]]</f>
        <v>246.07</v>
      </c>
      <c r="L3212" s="4">
        <f>Table4[[#This Row],[Net Revenue]]-Table4[[#This Row],[Total Cost]]</f>
        <v>181.98000000000002</v>
      </c>
      <c r="M3212" t="str">
        <f>_xlfn.XLOOKUP(Table4[[#This Row],[ProductID]], Products!A:A,Products!B:B, "Not Found")</f>
        <v>Everything Laptop</v>
      </c>
      <c r="N3212" t="str">
        <f>TEXT(Table4[[#This Row],[Date]], "mmm")</f>
        <v>Jul</v>
      </c>
      <c r="O3212" t="str">
        <f>TEXT(Table4[[#This Row],[Date]], "yyyy")</f>
        <v>2024</v>
      </c>
      <c r="P3212" t="str">
        <f>_xlfn.XLOOKUP(Table4[[#This Row],[ProductID]],Products!A:A,Products!C:C, "Not Found")</f>
        <v>Electronics</v>
      </c>
      <c r="Q3212" t="str">
        <f>_xlfn.XLOOKUP(Table4[[#This Row],[ProductID]],Products!A:A,Products!D:D,"Not Found")</f>
        <v>Laptop</v>
      </c>
      <c r="R3212">
        <f>_xlfn.XLOOKUP(Table4[[#This Row],[ProductID]],Products!A:A,Products!E:E,"Not Found")</f>
        <v>428.05</v>
      </c>
      <c r="S3212">
        <f>_xlfn.XLOOKUP(Table4[[#This Row],[ProductID]],Products!A:A,Products!F:F, "Not Found")</f>
        <v>246.07</v>
      </c>
      <c r="T3212" t="str">
        <f>_xlfn.XLOOKUP(Table4[[#This Row],[CustomerID]],Customers!A:A,Customers!D:D, "Not Found")</f>
        <v>M</v>
      </c>
      <c r="U3212" s="6">
        <f>_xlfn.XLOOKUP(Table4[[#This Row],[CustomerID]],Customers!A:A,Customers!E:E, "Not Found")</f>
        <v>25009</v>
      </c>
      <c r="V3212">
        <f ca="1">DATEDIF(Table4[[#This Row],[CustomerBirthday]], TODAY(), "Y")</f>
        <v>58</v>
      </c>
      <c r="W3212" t="str" cm="1">
        <f t="array" aca="1" ref="W3212" ca="1">_xlfn.IFS(Table4[[#This Row],[Age]]&lt;25, "Under 25",Table4[[#This Row],[Age]]=34, "25-34", Table4[[#This Row],[Age]]&lt;=49, "35-49", Table4[[#This Row],[Age]]&lt;=64, "50-64", Table4[[#This Row],[Age]]&gt;=65, "65+")</f>
        <v>50-64</v>
      </c>
      <c r="X3212" t="str">
        <f>_xlfn.XLOOKUP(Table4[[#This Row],[StoreID]],Stores!A:A,Stores!B:B, "Not found")</f>
        <v>MegaMart New Michele</v>
      </c>
      <c r="Y3212" t="str">
        <f>_xlfn.XLOOKUP(Table4[[#This Row],[StoreID]],Stores!A:A,Stores!C:C, "Not Found")</f>
        <v>New Michele</v>
      </c>
      <c r="Z3212" t="str">
        <f>_xlfn.XLOOKUP(Table4[[#This Row],[StoreID]],Stores!A:A,Stores!D:D, "Not Found")</f>
        <v>West</v>
      </c>
    </row>
    <row r="3213" spans="1:26">
      <c r="A3213" t="s">
        <v>4079</v>
      </c>
      <c r="B3213" s="1">
        <v>45752</v>
      </c>
      <c r="C3213" t="s">
        <v>247</v>
      </c>
      <c r="D3213" t="s">
        <v>808</v>
      </c>
      <c r="E3213" t="s">
        <v>842</v>
      </c>
      <c r="F3213">
        <v>2</v>
      </c>
      <c r="G3213">
        <v>0.15</v>
      </c>
      <c r="H3213" t="s">
        <v>868</v>
      </c>
      <c r="I3213" s="4">
        <f>Table4[[#This Row],[Quantity]]*Table4[[#This Row],[UnitPrice]]</f>
        <v>3270.02</v>
      </c>
      <c r="J3213" s="4">
        <f>Table4[[#This Row],[Gross Revenue]]*(1-Table4[[#This Row],[Discount]])</f>
        <v>2779.5169999999998</v>
      </c>
      <c r="K3213" s="4">
        <f>Table4[[#This Row],[Quantity]]*Table4[[#This Row],[CostPrice]]</f>
        <v>2086.58</v>
      </c>
      <c r="L3213" s="4">
        <f>Table4[[#This Row],[Net Revenue]]-Table4[[#This Row],[Total Cost]]</f>
        <v>692.9369999999999</v>
      </c>
      <c r="M3213" t="str">
        <f>_xlfn.XLOOKUP(Table4[[#This Row],[ProductID]], Products!A:A,Products!B:B, "Not Found")</f>
        <v>Present Television</v>
      </c>
      <c r="N3213" t="str">
        <f>TEXT(Table4[[#This Row],[Date]], "mmm")</f>
        <v>Apr</v>
      </c>
      <c r="O3213" t="str">
        <f>TEXT(Table4[[#This Row],[Date]], "yyyy")</f>
        <v>2025</v>
      </c>
      <c r="P3213" t="str">
        <f>_xlfn.XLOOKUP(Table4[[#This Row],[ProductID]],Products!A:A,Products!C:C, "Not Found")</f>
        <v>Electronics</v>
      </c>
      <c r="Q3213" t="str">
        <f>_xlfn.XLOOKUP(Table4[[#This Row],[ProductID]],Products!A:A,Products!D:D,"Not Found")</f>
        <v>Television</v>
      </c>
      <c r="R3213">
        <f>_xlfn.XLOOKUP(Table4[[#This Row],[ProductID]],Products!A:A,Products!E:E,"Not Found")</f>
        <v>1635.01</v>
      </c>
      <c r="S3213">
        <f>_xlfn.XLOOKUP(Table4[[#This Row],[ProductID]],Products!A:A,Products!F:F, "Not Found")</f>
        <v>1043.29</v>
      </c>
      <c r="T3213" t="str">
        <f>_xlfn.XLOOKUP(Table4[[#This Row],[CustomerID]],Customers!A:A,Customers!D:D, "Not Found")</f>
        <v>F</v>
      </c>
      <c r="U3213" s="6">
        <f>_xlfn.XLOOKUP(Table4[[#This Row],[CustomerID]],Customers!A:A,Customers!E:E, "Not Found")</f>
        <v>25547</v>
      </c>
      <c r="V3213">
        <f ca="1">DATEDIF(Table4[[#This Row],[CustomerBirthday]], TODAY(), "Y")</f>
        <v>56</v>
      </c>
      <c r="W3213" t="str" cm="1">
        <f t="array" aca="1" ref="W3213" ca="1">_xlfn.IFS(Table4[[#This Row],[Age]]&lt;25, "Under 25",Table4[[#This Row],[Age]]=34, "25-34", Table4[[#This Row],[Age]]&lt;=49, "35-49", Table4[[#This Row],[Age]]&lt;=64, "50-64", Table4[[#This Row],[Age]]&gt;=65, "65+")</f>
        <v>50-64</v>
      </c>
      <c r="X3213" t="str">
        <f>_xlfn.XLOOKUP(Table4[[#This Row],[StoreID]],Stores!A:A,Stores!B:B, "Not found")</f>
        <v>MegaMart Brianahaven</v>
      </c>
      <c r="Y3213" t="str">
        <f>_xlfn.XLOOKUP(Table4[[#This Row],[StoreID]],Stores!A:A,Stores!C:C, "Not Found")</f>
        <v>Brianahaven</v>
      </c>
      <c r="Z3213" t="str">
        <f>_xlfn.XLOOKUP(Table4[[#This Row],[StoreID]],Stores!A:A,Stores!D:D, "Not Found")</f>
        <v>North</v>
      </c>
    </row>
    <row r="3214" spans="1:26">
      <c r="A3214" t="s">
        <v>4080</v>
      </c>
      <c r="B3214" s="1">
        <v>45476</v>
      </c>
      <c r="C3214" t="s">
        <v>601</v>
      </c>
      <c r="D3214" t="s">
        <v>753</v>
      </c>
      <c r="E3214" t="s">
        <v>842</v>
      </c>
      <c r="F3214">
        <v>3</v>
      </c>
      <c r="G3214">
        <v>0.15</v>
      </c>
      <c r="H3214" t="s">
        <v>871</v>
      </c>
      <c r="I3214" s="4">
        <f>Table4[[#This Row],[Quantity]]*Table4[[#This Row],[UnitPrice]]</f>
        <v>811.34999999999991</v>
      </c>
      <c r="J3214" s="4">
        <f>Table4[[#This Row],[Gross Revenue]]*(1-Table4[[#This Row],[Discount]])</f>
        <v>689.64749999999992</v>
      </c>
      <c r="K3214" s="4">
        <f>Table4[[#This Row],[Quantity]]*Table4[[#This Row],[CostPrice]]</f>
        <v>562.79999999999995</v>
      </c>
      <c r="L3214" s="4">
        <f>Table4[[#This Row],[Net Revenue]]-Table4[[#This Row],[Total Cost]]</f>
        <v>126.84749999999997</v>
      </c>
      <c r="M3214" t="str">
        <f>_xlfn.XLOOKUP(Table4[[#This Row],[ProductID]], Products!A:A,Products!B:B, "Not Found")</f>
        <v>Whether Bags</v>
      </c>
      <c r="N3214" t="str">
        <f>TEXT(Table4[[#This Row],[Date]], "mmm")</f>
        <v>Jul</v>
      </c>
      <c r="O3214" t="str">
        <f>TEXT(Table4[[#This Row],[Date]], "yyyy")</f>
        <v>2024</v>
      </c>
      <c r="P3214" t="str">
        <f>_xlfn.XLOOKUP(Table4[[#This Row],[ProductID]],Products!A:A,Products!C:C, "Not Found")</f>
        <v>Fashion</v>
      </c>
      <c r="Q3214" t="str">
        <f>_xlfn.XLOOKUP(Table4[[#This Row],[ProductID]],Products!A:A,Products!D:D,"Not Found")</f>
        <v>Bags</v>
      </c>
      <c r="R3214">
        <f>_xlfn.XLOOKUP(Table4[[#This Row],[ProductID]],Products!A:A,Products!E:E,"Not Found")</f>
        <v>270.45</v>
      </c>
      <c r="S3214">
        <f>_xlfn.XLOOKUP(Table4[[#This Row],[ProductID]],Products!A:A,Products!F:F, "Not Found")</f>
        <v>187.6</v>
      </c>
      <c r="T3214" t="str">
        <f>_xlfn.XLOOKUP(Table4[[#This Row],[CustomerID]],Customers!A:A,Customers!D:D, "Not Found")</f>
        <v>M</v>
      </c>
      <c r="U3214" s="6">
        <f>_xlfn.XLOOKUP(Table4[[#This Row],[CustomerID]],Customers!A:A,Customers!E:E, "Not Found")</f>
        <v>24638</v>
      </c>
      <c r="V3214">
        <f ca="1">DATEDIF(Table4[[#This Row],[CustomerBirthday]], TODAY(), "Y")</f>
        <v>59</v>
      </c>
      <c r="W3214" t="str" cm="1">
        <f t="array" aca="1" ref="W3214" ca="1">_xlfn.IFS(Table4[[#This Row],[Age]]&lt;25, "Under 25",Table4[[#This Row],[Age]]=34, "25-34", Table4[[#This Row],[Age]]&lt;=49, "35-49", Table4[[#This Row],[Age]]&lt;=64, "50-64", Table4[[#This Row],[Age]]&gt;=65, "65+")</f>
        <v>50-64</v>
      </c>
      <c r="X3214" t="str">
        <f>_xlfn.XLOOKUP(Table4[[#This Row],[StoreID]],Stores!A:A,Stores!B:B, "Not found")</f>
        <v>MegaMart Brianahaven</v>
      </c>
      <c r="Y3214" t="str">
        <f>_xlfn.XLOOKUP(Table4[[#This Row],[StoreID]],Stores!A:A,Stores!C:C, "Not Found")</f>
        <v>Brianahaven</v>
      </c>
      <c r="Z3214" t="str">
        <f>_xlfn.XLOOKUP(Table4[[#This Row],[StoreID]],Stores!A:A,Stores!D:D, "Not Found")</f>
        <v>North</v>
      </c>
    </row>
    <row r="3215" spans="1:26">
      <c r="A3215" t="s">
        <v>4081</v>
      </c>
      <c r="B3215" s="1">
        <v>45759</v>
      </c>
      <c r="C3215" t="s">
        <v>317</v>
      </c>
      <c r="D3215" t="s">
        <v>790</v>
      </c>
      <c r="E3215" t="s">
        <v>842</v>
      </c>
      <c r="F3215">
        <v>3</v>
      </c>
      <c r="G3215">
        <v>0.05</v>
      </c>
      <c r="H3215" t="s">
        <v>875</v>
      </c>
      <c r="I3215" s="4">
        <f>Table4[[#This Row],[Quantity]]*Table4[[#This Row],[UnitPrice]]</f>
        <v>914.12999999999988</v>
      </c>
      <c r="J3215" s="4">
        <f>Table4[[#This Row],[Gross Revenue]]*(1-Table4[[#This Row],[Discount]])</f>
        <v>868.42349999999988</v>
      </c>
      <c r="K3215" s="4">
        <f>Table4[[#This Row],[Quantity]]*Table4[[#This Row],[CostPrice]]</f>
        <v>492.03</v>
      </c>
      <c r="L3215" s="4">
        <f>Table4[[#This Row],[Net Revenue]]-Table4[[#This Row],[Total Cost]]</f>
        <v>376.3934999999999</v>
      </c>
      <c r="M3215" t="str">
        <f>_xlfn.XLOOKUP(Table4[[#This Row],[ProductID]], Products!A:A,Products!B:B, "Not Found")</f>
        <v>Difficult Vegetables</v>
      </c>
      <c r="N3215" t="str">
        <f>TEXT(Table4[[#This Row],[Date]], "mmm")</f>
        <v>Apr</v>
      </c>
      <c r="O3215" t="str">
        <f>TEXT(Table4[[#This Row],[Date]], "yyyy")</f>
        <v>2025</v>
      </c>
      <c r="P3215" t="str">
        <f>_xlfn.XLOOKUP(Table4[[#This Row],[ProductID]],Products!A:A,Products!C:C, "Not Found")</f>
        <v>Groceries</v>
      </c>
      <c r="Q3215" t="str">
        <f>_xlfn.XLOOKUP(Table4[[#This Row],[ProductID]],Products!A:A,Products!D:D,"Not Found")</f>
        <v>Vegetables</v>
      </c>
      <c r="R3215">
        <f>_xlfn.XLOOKUP(Table4[[#This Row],[ProductID]],Products!A:A,Products!E:E,"Not Found")</f>
        <v>304.70999999999998</v>
      </c>
      <c r="S3215">
        <f>_xlfn.XLOOKUP(Table4[[#This Row],[ProductID]],Products!A:A,Products!F:F, "Not Found")</f>
        <v>164.01</v>
      </c>
      <c r="T3215" t="str">
        <f>_xlfn.XLOOKUP(Table4[[#This Row],[CustomerID]],Customers!A:A,Customers!D:D, "Not Found")</f>
        <v>M</v>
      </c>
      <c r="U3215" s="6">
        <f>_xlfn.XLOOKUP(Table4[[#This Row],[CustomerID]],Customers!A:A,Customers!E:E, "Not Found")</f>
        <v>26377</v>
      </c>
      <c r="V3215">
        <f ca="1">DATEDIF(Table4[[#This Row],[CustomerBirthday]], TODAY(), "Y")</f>
        <v>54</v>
      </c>
      <c r="W3215" t="str" cm="1">
        <f t="array" aca="1" ref="W3215" ca="1">_xlfn.IFS(Table4[[#This Row],[Age]]&lt;25, "Under 25",Table4[[#This Row],[Age]]=34, "25-34", Table4[[#This Row],[Age]]&lt;=49, "35-49", Table4[[#This Row],[Age]]&lt;=64, "50-64", Table4[[#This Row],[Age]]&gt;=65, "65+")</f>
        <v>50-64</v>
      </c>
      <c r="X3215" t="str">
        <f>_xlfn.XLOOKUP(Table4[[#This Row],[StoreID]],Stores!A:A,Stores!B:B, "Not found")</f>
        <v>MegaMart Brianahaven</v>
      </c>
      <c r="Y3215" t="str">
        <f>_xlfn.XLOOKUP(Table4[[#This Row],[StoreID]],Stores!A:A,Stores!C:C, "Not Found")</f>
        <v>Brianahaven</v>
      </c>
      <c r="Z3215" t="str">
        <f>_xlfn.XLOOKUP(Table4[[#This Row],[StoreID]],Stores!A:A,Stores!D:D, "Not Found")</f>
        <v>North</v>
      </c>
    </row>
    <row r="3216" spans="1:26">
      <c r="A3216" t="s">
        <v>4082</v>
      </c>
      <c r="B3216" s="1">
        <v>45581</v>
      </c>
      <c r="C3216" t="s">
        <v>167</v>
      </c>
      <c r="D3216" t="s">
        <v>778</v>
      </c>
      <c r="E3216" t="s">
        <v>839</v>
      </c>
      <c r="F3216">
        <v>4</v>
      </c>
      <c r="G3216">
        <v>0</v>
      </c>
      <c r="H3216" t="s">
        <v>868</v>
      </c>
      <c r="I3216" s="4">
        <f>Table4[[#This Row],[Quantity]]*Table4[[#This Row],[UnitPrice]]</f>
        <v>4063.04</v>
      </c>
      <c r="J3216" s="4">
        <f>Table4[[#This Row],[Gross Revenue]]*(1-Table4[[#This Row],[Discount]])</f>
        <v>4063.04</v>
      </c>
      <c r="K3216" s="4">
        <f>Table4[[#This Row],[Quantity]]*Table4[[#This Row],[CostPrice]]</f>
        <v>2337.6</v>
      </c>
      <c r="L3216" s="4">
        <f>Table4[[#This Row],[Net Revenue]]-Table4[[#This Row],[Total Cost]]</f>
        <v>1725.44</v>
      </c>
      <c r="M3216" t="str">
        <f>_xlfn.XLOOKUP(Table4[[#This Row],[ProductID]], Products!A:A,Products!B:B, "Not Found")</f>
        <v>Behavior Dairy</v>
      </c>
      <c r="N3216" t="str">
        <f>TEXT(Table4[[#This Row],[Date]], "mmm")</f>
        <v>Oct</v>
      </c>
      <c r="O3216" t="str">
        <f>TEXT(Table4[[#This Row],[Date]], "yyyy")</f>
        <v>2024</v>
      </c>
      <c r="P3216" t="str">
        <f>_xlfn.XLOOKUP(Table4[[#This Row],[ProductID]],Products!A:A,Products!C:C, "Not Found")</f>
        <v>Groceries</v>
      </c>
      <c r="Q3216" t="str">
        <f>_xlfn.XLOOKUP(Table4[[#This Row],[ProductID]],Products!A:A,Products!D:D,"Not Found")</f>
        <v>Dairy</v>
      </c>
      <c r="R3216">
        <f>_xlfn.XLOOKUP(Table4[[#This Row],[ProductID]],Products!A:A,Products!E:E,"Not Found")</f>
        <v>1015.76</v>
      </c>
      <c r="S3216">
        <f>_xlfn.XLOOKUP(Table4[[#This Row],[ProductID]],Products!A:A,Products!F:F, "Not Found")</f>
        <v>584.4</v>
      </c>
      <c r="T3216" t="str">
        <f>_xlfn.XLOOKUP(Table4[[#This Row],[CustomerID]],Customers!A:A,Customers!D:D, "Not Found")</f>
        <v>M</v>
      </c>
      <c r="U3216" s="6">
        <f>_xlfn.XLOOKUP(Table4[[#This Row],[CustomerID]],Customers!A:A,Customers!E:E, "Not Found")</f>
        <v>32400</v>
      </c>
      <c r="V3216">
        <f ca="1">DATEDIF(Table4[[#This Row],[CustomerBirthday]], TODAY(), "Y")</f>
        <v>37</v>
      </c>
      <c r="W3216" t="str" cm="1">
        <f t="array" aca="1" ref="W3216" ca="1">_xlfn.IFS(Table4[[#This Row],[Age]]&lt;25, "Under 25",Table4[[#This Row],[Age]]=34, "25-34", Table4[[#This Row],[Age]]&lt;=49, "35-49", Table4[[#This Row],[Age]]&lt;=64, "50-64", Table4[[#This Row],[Age]]&gt;=65, "65+")</f>
        <v>35-49</v>
      </c>
      <c r="X3216" t="str">
        <f>_xlfn.XLOOKUP(Table4[[#This Row],[StoreID]],Stores!A:A,Stores!B:B, "Not found")</f>
        <v>MegaMart New Michele</v>
      </c>
      <c r="Y3216" t="str">
        <f>_xlfn.XLOOKUP(Table4[[#This Row],[StoreID]],Stores!A:A,Stores!C:C, "Not Found")</f>
        <v>New Michele</v>
      </c>
      <c r="Z3216" t="str">
        <f>_xlfn.XLOOKUP(Table4[[#This Row],[StoreID]],Stores!A:A,Stores!D:D, "Not Found")</f>
        <v>West</v>
      </c>
    </row>
    <row r="3217" spans="1:26">
      <c r="A3217" t="s">
        <v>4083</v>
      </c>
      <c r="B3217" s="1">
        <v>45339</v>
      </c>
      <c r="C3217" t="s">
        <v>324</v>
      </c>
      <c r="D3217" t="s">
        <v>812</v>
      </c>
      <c r="E3217" t="s">
        <v>835</v>
      </c>
      <c r="F3217">
        <v>1</v>
      </c>
      <c r="G3217">
        <v>0.05</v>
      </c>
      <c r="H3217" t="s">
        <v>871</v>
      </c>
      <c r="I3217" s="4">
        <f>Table4[[#This Row],[Quantity]]*Table4[[#This Row],[UnitPrice]]</f>
        <v>564.41999999999996</v>
      </c>
      <c r="J3217" s="4">
        <f>Table4[[#This Row],[Gross Revenue]]*(1-Table4[[#This Row],[Discount]])</f>
        <v>536.19899999999996</v>
      </c>
      <c r="K3217" s="4">
        <f>Table4[[#This Row],[Quantity]]*Table4[[#This Row],[CostPrice]]</f>
        <v>293.95999999999998</v>
      </c>
      <c r="L3217" s="4">
        <f>Table4[[#This Row],[Net Revenue]]-Table4[[#This Row],[Total Cost]]</f>
        <v>242.23899999999998</v>
      </c>
      <c r="M3217" t="str">
        <f>_xlfn.XLOOKUP(Table4[[#This Row],[ProductID]], Products!A:A,Products!B:B, "Not Found")</f>
        <v>Soon Accessories</v>
      </c>
      <c r="N3217" t="str">
        <f>TEXT(Table4[[#This Row],[Date]], "mmm")</f>
        <v>Feb</v>
      </c>
      <c r="O3217" t="str">
        <f>TEXT(Table4[[#This Row],[Date]], "yyyy")</f>
        <v>2024</v>
      </c>
      <c r="P3217" t="str">
        <f>_xlfn.XLOOKUP(Table4[[#This Row],[ProductID]],Products!A:A,Products!C:C, "Not Found")</f>
        <v>Fashion</v>
      </c>
      <c r="Q3217" t="str">
        <f>_xlfn.XLOOKUP(Table4[[#This Row],[ProductID]],Products!A:A,Products!D:D,"Not Found")</f>
        <v>Accessories</v>
      </c>
      <c r="R3217">
        <f>_xlfn.XLOOKUP(Table4[[#This Row],[ProductID]],Products!A:A,Products!E:E,"Not Found")</f>
        <v>564.41999999999996</v>
      </c>
      <c r="S3217">
        <f>_xlfn.XLOOKUP(Table4[[#This Row],[ProductID]],Products!A:A,Products!F:F, "Not Found")</f>
        <v>293.95999999999998</v>
      </c>
      <c r="T3217" t="str">
        <f>_xlfn.XLOOKUP(Table4[[#This Row],[CustomerID]],Customers!A:A,Customers!D:D, "Not Found")</f>
        <v>F</v>
      </c>
      <c r="U3217" s="6">
        <f>_xlfn.XLOOKUP(Table4[[#This Row],[CustomerID]],Customers!A:A,Customers!E:E, "Not Found")</f>
        <v>27663</v>
      </c>
      <c r="V3217">
        <f ca="1">DATEDIF(Table4[[#This Row],[CustomerBirthday]], TODAY(), "Y")</f>
        <v>50</v>
      </c>
      <c r="W3217" t="str" cm="1">
        <f t="array" aca="1" ref="W3217" ca="1">_xlfn.IFS(Table4[[#This Row],[Age]]&lt;25, "Under 25",Table4[[#This Row],[Age]]=34, "25-34", Table4[[#This Row],[Age]]&lt;=49, "35-49", Table4[[#This Row],[Age]]&lt;=64, "50-64", Table4[[#This Row],[Age]]&gt;=65, "65+")</f>
        <v>50-64</v>
      </c>
      <c r="X3217" t="str">
        <f>_xlfn.XLOOKUP(Table4[[#This Row],[StoreID]],Stores!A:A,Stores!B:B, "Not found")</f>
        <v>MegaMart Peckmouth</v>
      </c>
      <c r="Y3217" t="str">
        <f>_xlfn.XLOOKUP(Table4[[#This Row],[StoreID]],Stores!A:A,Stores!C:C, "Not Found")</f>
        <v>Peckmouth</v>
      </c>
      <c r="Z3217" t="str">
        <f>_xlfn.XLOOKUP(Table4[[#This Row],[StoreID]],Stores!A:A,Stores!D:D, "Not Found")</f>
        <v>East</v>
      </c>
    </row>
    <row r="3218" spans="1:26">
      <c r="A3218" t="s">
        <v>4084</v>
      </c>
      <c r="B3218" s="1">
        <v>45395</v>
      </c>
      <c r="C3218" t="s">
        <v>483</v>
      </c>
      <c r="D3218" t="s">
        <v>728</v>
      </c>
      <c r="E3218" t="s">
        <v>846</v>
      </c>
      <c r="F3218">
        <v>4</v>
      </c>
      <c r="G3218">
        <v>0.1</v>
      </c>
      <c r="H3218" t="s">
        <v>871</v>
      </c>
      <c r="I3218" s="4">
        <f>Table4[[#This Row],[Quantity]]*Table4[[#This Row],[UnitPrice]]</f>
        <v>1272.2</v>
      </c>
      <c r="J3218" s="4">
        <f>Table4[[#This Row],[Gross Revenue]]*(1-Table4[[#This Row],[Discount]])</f>
        <v>1144.98</v>
      </c>
      <c r="K3218" s="4">
        <f>Table4[[#This Row],[Quantity]]*Table4[[#This Row],[CostPrice]]</f>
        <v>749.36</v>
      </c>
      <c r="L3218" s="4">
        <f>Table4[[#This Row],[Net Revenue]]-Table4[[#This Row],[Total Cost]]</f>
        <v>395.62</v>
      </c>
      <c r="M3218" t="str">
        <f>_xlfn.XLOOKUP(Table4[[#This Row],[ProductID]], Products!A:A,Products!B:B, "Not Found")</f>
        <v>Company Fruits</v>
      </c>
      <c r="N3218" t="str">
        <f>TEXT(Table4[[#This Row],[Date]], "mmm")</f>
        <v>Apr</v>
      </c>
      <c r="O3218" t="str">
        <f>TEXT(Table4[[#This Row],[Date]], "yyyy")</f>
        <v>2024</v>
      </c>
      <c r="P3218" t="str">
        <f>_xlfn.XLOOKUP(Table4[[#This Row],[ProductID]],Products!A:A,Products!C:C, "Not Found")</f>
        <v>Groceries</v>
      </c>
      <c r="Q3218" t="str">
        <f>_xlfn.XLOOKUP(Table4[[#This Row],[ProductID]],Products!A:A,Products!D:D,"Not Found")</f>
        <v>Fruits</v>
      </c>
      <c r="R3218">
        <f>_xlfn.XLOOKUP(Table4[[#This Row],[ProductID]],Products!A:A,Products!E:E,"Not Found")</f>
        <v>318.05</v>
      </c>
      <c r="S3218">
        <f>_xlfn.XLOOKUP(Table4[[#This Row],[ProductID]],Products!A:A,Products!F:F, "Not Found")</f>
        <v>187.34</v>
      </c>
      <c r="T3218" t="str">
        <f>_xlfn.XLOOKUP(Table4[[#This Row],[CustomerID]],Customers!A:A,Customers!D:D, "Not Found")</f>
        <v>M</v>
      </c>
      <c r="U3218" s="6">
        <f>_xlfn.XLOOKUP(Table4[[#This Row],[CustomerID]],Customers!A:A,Customers!E:E, "Not Found")</f>
        <v>21543</v>
      </c>
      <c r="V3218">
        <f ca="1">DATEDIF(Table4[[#This Row],[CustomerBirthday]], TODAY(), "Y")</f>
        <v>67</v>
      </c>
      <c r="W3218" t="str" cm="1">
        <f t="array" aca="1" ref="W3218" ca="1">_xlfn.IFS(Table4[[#This Row],[Age]]&lt;25, "Under 25",Table4[[#This Row],[Age]]=34, "25-34", Table4[[#This Row],[Age]]&lt;=49, "35-49", Table4[[#This Row],[Age]]&lt;=64, "50-64", Table4[[#This Row],[Age]]&gt;=65, "65+")</f>
        <v>65+</v>
      </c>
      <c r="X3218" t="str">
        <f>_xlfn.XLOOKUP(Table4[[#This Row],[StoreID]],Stores!A:A,Stores!B:B, "Not found")</f>
        <v>MegaMart Johnmouth</v>
      </c>
      <c r="Y3218" t="str">
        <f>_xlfn.XLOOKUP(Table4[[#This Row],[StoreID]],Stores!A:A,Stores!C:C, "Not Found")</f>
        <v>Johnmouth</v>
      </c>
      <c r="Z3218" t="str">
        <f>_xlfn.XLOOKUP(Table4[[#This Row],[StoreID]],Stores!A:A,Stores!D:D, "Not Found")</f>
        <v>East</v>
      </c>
    </row>
    <row r="3219" spans="1:26">
      <c r="A3219" t="s">
        <v>4085</v>
      </c>
      <c r="B3219" s="1">
        <v>45743</v>
      </c>
      <c r="C3219" t="s">
        <v>653</v>
      </c>
      <c r="D3219" t="s">
        <v>718</v>
      </c>
      <c r="E3219" t="s">
        <v>835</v>
      </c>
      <c r="F3219">
        <v>4</v>
      </c>
      <c r="G3219">
        <v>0</v>
      </c>
      <c r="H3219" t="s">
        <v>875</v>
      </c>
      <c r="I3219" s="4">
        <f>Table4[[#This Row],[Quantity]]*Table4[[#This Row],[UnitPrice]]</f>
        <v>1350.52</v>
      </c>
      <c r="J3219" s="4">
        <f>Table4[[#This Row],[Gross Revenue]]*(1-Table4[[#This Row],[Discount]])</f>
        <v>1350.52</v>
      </c>
      <c r="K3219" s="4">
        <f>Table4[[#This Row],[Quantity]]*Table4[[#This Row],[CostPrice]]</f>
        <v>676.12</v>
      </c>
      <c r="L3219" s="4">
        <f>Table4[[#This Row],[Net Revenue]]-Table4[[#This Row],[Total Cost]]</f>
        <v>674.4</v>
      </c>
      <c r="M3219" t="str">
        <f>_xlfn.XLOOKUP(Table4[[#This Row],[ProductID]], Products!A:A,Products!B:B, "Not Found")</f>
        <v>Here Footwear</v>
      </c>
      <c r="N3219" t="str">
        <f>TEXT(Table4[[#This Row],[Date]], "mmm")</f>
        <v>Mar</v>
      </c>
      <c r="O3219" t="str">
        <f>TEXT(Table4[[#This Row],[Date]], "yyyy")</f>
        <v>2025</v>
      </c>
      <c r="P3219" t="str">
        <f>_xlfn.XLOOKUP(Table4[[#This Row],[ProductID]],Products!A:A,Products!C:C, "Not Found")</f>
        <v>Fashion</v>
      </c>
      <c r="Q3219" t="str">
        <f>_xlfn.XLOOKUP(Table4[[#This Row],[ProductID]],Products!A:A,Products!D:D,"Not Found")</f>
        <v>Footwear</v>
      </c>
      <c r="R3219">
        <f>_xlfn.XLOOKUP(Table4[[#This Row],[ProductID]],Products!A:A,Products!E:E,"Not Found")</f>
        <v>337.63</v>
      </c>
      <c r="S3219">
        <f>_xlfn.XLOOKUP(Table4[[#This Row],[ProductID]],Products!A:A,Products!F:F, "Not Found")</f>
        <v>169.03</v>
      </c>
      <c r="T3219" t="str">
        <f>_xlfn.XLOOKUP(Table4[[#This Row],[CustomerID]],Customers!A:A,Customers!D:D, "Not Found")</f>
        <v>F</v>
      </c>
      <c r="U3219" s="6">
        <f>_xlfn.XLOOKUP(Table4[[#This Row],[CustomerID]],Customers!A:A,Customers!E:E, "Not Found")</f>
        <v>27579</v>
      </c>
      <c r="V3219">
        <f ca="1">DATEDIF(Table4[[#This Row],[CustomerBirthday]], TODAY(), "Y")</f>
        <v>51</v>
      </c>
      <c r="W3219" t="str" cm="1">
        <f t="array" aca="1" ref="W3219" ca="1">_xlfn.IFS(Table4[[#This Row],[Age]]&lt;25, "Under 25",Table4[[#This Row],[Age]]=34, "25-34", Table4[[#This Row],[Age]]&lt;=49, "35-49", Table4[[#This Row],[Age]]&lt;=64, "50-64", Table4[[#This Row],[Age]]&gt;=65, "65+")</f>
        <v>50-64</v>
      </c>
      <c r="X3219" t="str">
        <f>_xlfn.XLOOKUP(Table4[[#This Row],[StoreID]],Stores!A:A,Stores!B:B, "Not found")</f>
        <v>MegaMart Peckmouth</v>
      </c>
      <c r="Y3219" t="str">
        <f>_xlfn.XLOOKUP(Table4[[#This Row],[StoreID]],Stores!A:A,Stores!C:C, "Not Found")</f>
        <v>Peckmouth</v>
      </c>
      <c r="Z3219" t="str">
        <f>_xlfn.XLOOKUP(Table4[[#This Row],[StoreID]],Stores!A:A,Stores!D:D, "Not Found")</f>
        <v>East</v>
      </c>
    </row>
    <row r="3220" spans="1:26">
      <c r="A3220" t="s">
        <v>4086</v>
      </c>
      <c r="B3220" s="1">
        <v>45403</v>
      </c>
      <c r="C3220" t="s">
        <v>579</v>
      </c>
      <c r="D3220" t="s">
        <v>761</v>
      </c>
      <c r="E3220" t="s">
        <v>839</v>
      </c>
      <c r="F3220">
        <v>3</v>
      </c>
      <c r="G3220">
        <v>0.1</v>
      </c>
      <c r="H3220" t="s">
        <v>865</v>
      </c>
      <c r="I3220" s="4">
        <f>Table4[[#This Row],[Quantity]]*Table4[[#This Row],[UnitPrice]]</f>
        <v>5288.76</v>
      </c>
      <c r="J3220" s="4">
        <f>Table4[[#This Row],[Gross Revenue]]*(1-Table4[[#This Row],[Discount]])</f>
        <v>4759.884</v>
      </c>
      <c r="K3220" s="4">
        <f>Table4[[#This Row],[Quantity]]*Table4[[#This Row],[CostPrice]]</f>
        <v>4039.44</v>
      </c>
      <c r="L3220" s="4">
        <f>Table4[[#This Row],[Net Revenue]]-Table4[[#This Row],[Total Cost]]</f>
        <v>720.44399999999996</v>
      </c>
      <c r="M3220" t="str">
        <f>_xlfn.XLOOKUP(Table4[[#This Row],[ProductID]], Products!A:A,Products!B:B, "Not Found")</f>
        <v>Traditional Laptop</v>
      </c>
      <c r="N3220" t="str">
        <f>TEXT(Table4[[#This Row],[Date]], "mmm")</f>
        <v>Apr</v>
      </c>
      <c r="O3220" t="str">
        <f>TEXT(Table4[[#This Row],[Date]], "yyyy")</f>
        <v>2024</v>
      </c>
      <c r="P3220" t="str">
        <f>_xlfn.XLOOKUP(Table4[[#This Row],[ProductID]],Products!A:A,Products!C:C, "Not Found")</f>
        <v>Electronics</v>
      </c>
      <c r="Q3220" t="str">
        <f>_xlfn.XLOOKUP(Table4[[#This Row],[ProductID]],Products!A:A,Products!D:D,"Not Found")</f>
        <v>Laptop</v>
      </c>
      <c r="R3220">
        <f>_xlfn.XLOOKUP(Table4[[#This Row],[ProductID]],Products!A:A,Products!E:E,"Not Found")</f>
        <v>1762.92</v>
      </c>
      <c r="S3220">
        <f>_xlfn.XLOOKUP(Table4[[#This Row],[ProductID]],Products!A:A,Products!F:F, "Not Found")</f>
        <v>1346.48</v>
      </c>
      <c r="T3220" t="str">
        <f>_xlfn.XLOOKUP(Table4[[#This Row],[CustomerID]],Customers!A:A,Customers!D:D, "Not Found")</f>
        <v>M</v>
      </c>
      <c r="U3220" s="6">
        <f>_xlfn.XLOOKUP(Table4[[#This Row],[CustomerID]],Customers!A:A,Customers!E:E, "Not Found")</f>
        <v>36768</v>
      </c>
      <c r="V3220">
        <f ca="1">DATEDIF(Table4[[#This Row],[CustomerBirthday]], TODAY(), "Y")</f>
        <v>25</v>
      </c>
      <c r="W3220" t="str" cm="1">
        <f t="array" aca="1" ref="W3220" ca="1">_xlfn.IFS(Table4[[#This Row],[Age]]&lt;25, "Under 25",Table4[[#This Row],[Age]]=34, "25-34", Table4[[#This Row],[Age]]&lt;=49, "35-49", Table4[[#This Row],[Age]]&lt;=64, "50-64", Table4[[#This Row],[Age]]&gt;=65, "65+")</f>
        <v>35-49</v>
      </c>
      <c r="X3220" t="str">
        <f>_xlfn.XLOOKUP(Table4[[#This Row],[StoreID]],Stores!A:A,Stores!B:B, "Not found")</f>
        <v>MegaMart New Michele</v>
      </c>
      <c r="Y3220" t="str">
        <f>_xlfn.XLOOKUP(Table4[[#This Row],[StoreID]],Stores!A:A,Stores!C:C, "Not Found")</f>
        <v>New Michele</v>
      </c>
      <c r="Z3220" t="str">
        <f>_xlfn.XLOOKUP(Table4[[#This Row],[StoreID]],Stores!A:A,Stores!D:D, "Not Found")</f>
        <v>West</v>
      </c>
    </row>
    <row r="3221" spans="1:26">
      <c r="A3221" t="s">
        <v>4087</v>
      </c>
      <c r="B3221" s="1">
        <v>45608</v>
      </c>
      <c r="C3221" t="s">
        <v>7</v>
      </c>
      <c r="D3221" t="s">
        <v>822</v>
      </c>
      <c r="E3221" t="s">
        <v>831</v>
      </c>
      <c r="F3221">
        <v>4</v>
      </c>
      <c r="G3221">
        <v>0.05</v>
      </c>
      <c r="H3221" t="s">
        <v>871</v>
      </c>
      <c r="I3221" s="4">
        <f>Table4[[#This Row],[Quantity]]*Table4[[#This Row],[UnitPrice]]</f>
        <v>4865.4399999999996</v>
      </c>
      <c r="J3221" s="4">
        <f>Table4[[#This Row],[Gross Revenue]]*(1-Table4[[#This Row],[Discount]])</f>
        <v>4622.1679999999997</v>
      </c>
      <c r="K3221" s="4">
        <f>Table4[[#This Row],[Quantity]]*Table4[[#This Row],[CostPrice]]</f>
        <v>3179.2</v>
      </c>
      <c r="L3221" s="4">
        <f>Table4[[#This Row],[Net Revenue]]-Table4[[#This Row],[Total Cost]]</f>
        <v>1442.9679999999998</v>
      </c>
      <c r="M3221" t="str">
        <f>_xlfn.XLOOKUP(Table4[[#This Row],[ProductID]], Products!A:A,Products!B:B, "Not Found")</f>
        <v>Nor Bags</v>
      </c>
      <c r="N3221" t="str">
        <f>TEXT(Table4[[#This Row],[Date]], "mmm")</f>
        <v>Nov</v>
      </c>
      <c r="O3221" t="str">
        <f>TEXT(Table4[[#This Row],[Date]], "yyyy")</f>
        <v>2024</v>
      </c>
      <c r="P3221" t="str">
        <f>_xlfn.XLOOKUP(Table4[[#This Row],[ProductID]],Products!A:A,Products!C:C, "Not Found")</f>
        <v>Fashion</v>
      </c>
      <c r="Q3221" t="str">
        <f>_xlfn.XLOOKUP(Table4[[#This Row],[ProductID]],Products!A:A,Products!D:D,"Not Found")</f>
        <v>Bags</v>
      </c>
      <c r="R3221">
        <f>_xlfn.XLOOKUP(Table4[[#This Row],[ProductID]],Products!A:A,Products!E:E,"Not Found")</f>
        <v>1216.3599999999999</v>
      </c>
      <c r="S3221">
        <f>_xlfn.XLOOKUP(Table4[[#This Row],[ProductID]],Products!A:A,Products!F:F, "Not Found")</f>
        <v>794.8</v>
      </c>
      <c r="T3221" t="str">
        <f>_xlfn.XLOOKUP(Table4[[#This Row],[CustomerID]],Customers!A:A,Customers!D:D, "Not Found")</f>
        <v>M</v>
      </c>
      <c r="U3221" s="6">
        <f>_xlfn.XLOOKUP(Table4[[#This Row],[CustomerID]],Customers!A:A,Customers!E:E, "Not Found")</f>
        <v>35319</v>
      </c>
      <c r="V3221">
        <f ca="1">DATEDIF(Table4[[#This Row],[CustomerBirthday]], TODAY(), "Y")</f>
        <v>29</v>
      </c>
      <c r="W3221" t="str" cm="1">
        <f t="array" aca="1" ref="W3221" ca="1">_xlfn.IFS(Table4[[#This Row],[Age]]&lt;25, "Under 25",Table4[[#This Row],[Age]]=34, "25-34", Table4[[#This Row],[Age]]&lt;=49, "35-49", Table4[[#This Row],[Age]]&lt;=64, "50-64", Table4[[#This Row],[Age]]&gt;=65, "65+")</f>
        <v>35-49</v>
      </c>
      <c r="X3221" t="str">
        <f>_xlfn.XLOOKUP(Table4[[#This Row],[StoreID]],Stores!A:A,Stores!B:B, "Not found")</f>
        <v>MegaMart Jimenezborough</v>
      </c>
      <c r="Y3221" t="str">
        <f>_xlfn.XLOOKUP(Table4[[#This Row],[StoreID]],Stores!A:A,Stores!C:C, "Not Found")</f>
        <v>Jimenezborough</v>
      </c>
      <c r="Z3221" t="str">
        <f>_xlfn.XLOOKUP(Table4[[#This Row],[StoreID]],Stores!A:A,Stores!D:D, "Not Found")</f>
        <v>South</v>
      </c>
    </row>
    <row r="3222" spans="1:26">
      <c r="A3222" t="s">
        <v>4088</v>
      </c>
      <c r="B3222" s="1">
        <v>45796</v>
      </c>
      <c r="C3222" t="s">
        <v>148</v>
      </c>
      <c r="D3222" t="s">
        <v>796</v>
      </c>
      <c r="E3222" t="s">
        <v>839</v>
      </c>
      <c r="F3222">
        <v>5</v>
      </c>
      <c r="G3222">
        <v>0.1</v>
      </c>
      <c r="H3222" t="s">
        <v>868</v>
      </c>
      <c r="I3222" s="4">
        <f>Table4[[#This Row],[Quantity]]*Table4[[#This Row],[UnitPrice]]</f>
        <v>7812.1500000000005</v>
      </c>
      <c r="J3222" s="4">
        <f>Table4[[#This Row],[Gross Revenue]]*(1-Table4[[#This Row],[Discount]])</f>
        <v>7030.9350000000004</v>
      </c>
      <c r="K3222" s="4">
        <f>Table4[[#This Row],[Quantity]]*Table4[[#This Row],[CostPrice]]</f>
        <v>5978.1500000000005</v>
      </c>
      <c r="L3222" s="4">
        <f>Table4[[#This Row],[Net Revenue]]-Table4[[#This Row],[Total Cost]]</f>
        <v>1052.7849999999999</v>
      </c>
      <c r="M3222" t="str">
        <f>_xlfn.XLOOKUP(Table4[[#This Row],[ProductID]], Products!A:A,Products!B:B, "Not Found")</f>
        <v>Chair Laptop</v>
      </c>
      <c r="N3222" t="str">
        <f>TEXT(Table4[[#This Row],[Date]], "mmm")</f>
        <v>May</v>
      </c>
      <c r="O3222" t="str">
        <f>TEXT(Table4[[#This Row],[Date]], "yyyy")</f>
        <v>2025</v>
      </c>
      <c r="P3222" t="str">
        <f>_xlfn.XLOOKUP(Table4[[#This Row],[ProductID]],Products!A:A,Products!C:C, "Not Found")</f>
        <v>Electronics</v>
      </c>
      <c r="Q3222" t="str">
        <f>_xlfn.XLOOKUP(Table4[[#This Row],[ProductID]],Products!A:A,Products!D:D,"Not Found")</f>
        <v>Laptop</v>
      </c>
      <c r="R3222">
        <f>_xlfn.XLOOKUP(Table4[[#This Row],[ProductID]],Products!A:A,Products!E:E,"Not Found")</f>
        <v>1562.43</v>
      </c>
      <c r="S3222">
        <f>_xlfn.XLOOKUP(Table4[[#This Row],[ProductID]],Products!A:A,Products!F:F, "Not Found")</f>
        <v>1195.6300000000001</v>
      </c>
      <c r="T3222" t="str">
        <f>_xlfn.XLOOKUP(Table4[[#This Row],[CustomerID]],Customers!A:A,Customers!D:D, "Not Found")</f>
        <v>M</v>
      </c>
      <c r="U3222" s="6">
        <f>_xlfn.XLOOKUP(Table4[[#This Row],[CustomerID]],Customers!A:A,Customers!E:E, "Not Found")</f>
        <v>27138</v>
      </c>
      <c r="V3222">
        <f ca="1">DATEDIF(Table4[[#This Row],[CustomerBirthday]], TODAY(), "Y")</f>
        <v>52</v>
      </c>
      <c r="W3222" t="str" cm="1">
        <f t="array" aca="1" ref="W3222" ca="1">_xlfn.IFS(Table4[[#This Row],[Age]]&lt;25, "Under 25",Table4[[#This Row],[Age]]=34, "25-34", Table4[[#This Row],[Age]]&lt;=49, "35-49", Table4[[#This Row],[Age]]&lt;=64, "50-64", Table4[[#This Row],[Age]]&gt;=65, "65+")</f>
        <v>50-64</v>
      </c>
      <c r="X3222" t="str">
        <f>_xlfn.XLOOKUP(Table4[[#This Row],[StoreID]],Stores!A:A,Stores!B:B, "Not found")</f>
        <v>MegaMart New Michele</v>
      </c>
      <c r="Y3222" t="str">
        <f>_xlfn.XLOOKUP(Table4[[#This Row],[StoreID]],Stores!A:A,Stores!C:C, "Not Found")</f>
        <v>New Michele</v>
      </c>
      <c r="Z3222" t="str">
        <f>_xlfn.XLOOKUP(Table4[[#This Row],[StoreID]],Stores!A:A,Stores!D:D, "Not Found")</f>
        <v>West</v>
      </c>
    </row>
    <row r="3223" spans="1:26">
      <c r="A3223" t="s">
        <v>4089</v>
      </c>
      <c r="B3223" s="1">
        <v>45556</v>
      </c>
      <c r="C3223" t="s">
        <v>498</v>
      </c>
      <c r="D3223" t="s">
        <v>742</v>
      </c>
      <c r="E3223" t="s">
        <v>846</v>
      </c>
      <c r="F3223">
        <v>5</v>
      </c>
      <c r="G3223">
        <v>0.05</v>
      </c>
      <c r="H3223" t="s">
        <v>868</v>
      </c>
      <c r="I3223" s="4">
        <f>Table4[[#This Row],[Quantity]]*Table4[[#This Row],[UnitPrice]]</f>
        <v>1242.8499999999999</v>
      </c>
      <c r="J3223" s="4">
        <f>Table4[[#This Row],[Gross Revenue]]*(1-Table4[[#This Row],[Discount]])</f>
        <v>1180.7074999999998</v>
      </c>
      <c r="K3223" s="4">
        <f>Table4[[#This Row],[Quantity]]*Table4[[#This Row],[CostPrice]]</f>
        <v>953.34999999999991</v>
      </c>
      <c r="L3223" s="4">
        <f>Table4[[#This Row],[Net Revenue]]-Table4[[#This Row],[Total Cost]]</f>
        <v>227.35749999999985</v>
      </c>
      <c r="M3223" t="str">
        <f>_xlfn.XLOOKUP(Table4[[#This Row],[ProductID]], Products!A:A,Products!B:B, "Not Found")</f>
        <v>Either Headphones</v>
      </c>
      <c r="N3223" t="str">
        <f>TEXT(Table4[[#This Row],[Date]], "mmm")</f>
        <v>Sep</v>
      </c>
      <c r="O3223" t="str">
        <f>TEXT(Table4[[#This Row],[Date]], "yyyy")</f>
        <v>2024</v>
      </c>
      <c r="P3223" t="str">
        <f>_xlfn.XLOOKUP(Table4[[#This Row],[ProductID]],Products!A:A,Products!C:C, "Not Found")</f>
        <v>Electronics</v>
      </c>
      <c r="Q3223" t="str">
        <f>_xlfn.XLOOKUP(Table4[[#This Row],[ProductID]],Products!A:A,Products!D:D,"Not Found")</f>
        <v>Headphones</v>
      </c>
      <c r="R3223">
        <f>_xlfn.XLOOKUP(Table4[[#This Row],[ProductID]],Products!A:A,Products!E:E,"Not Found")</f>
        <v>248.57</v>
      </c>
      <c r="S3223">
        <f>_xlfn.XLOOKUP(Table4[[#This Row],[ProductID]],Products!A:A,Products!F:F, "Not Found")</f>
        <v>190.67</v>
      </c>
      <c r="T3223" t="str">
        <f>_xlfn.XLOOKUP(Table4[[#This Row],[CustomerID]],Customers!A:A,Customers!D:D, "Not Found")</f>
        <v>M</v>
      </c>
      <c r="U3223" s="6">
        <f>_xlfn.XLOOKUP(Table4[[#This Row],[CustomerID]],Customers!A:A,Customers!E:E, "Not Found")</f>
        <v>39260</v>
      </c>
      <c r="V3223">
        <f ca="1">DATEDIF(Table4[[#This Row],[CustomerBirthday]], TODAY(), "Y")</f>
        <v>19</v>
      </c>
      <c r="W3223" t="str" cm="1">
        <f t="array" aca="1" ref="W3223" ca="1">_xlfn.IFS(Table4[[#This Row],[Age]]&lt;25, "Under 25",Table4[[#This Row],[Age]]=34, "25-34", Table4[[#This Row],[Age]]&lt;=49, "35-49", Table4[[#This Row],[Age]]&lt;=64, "50-64", Table4[[#This Row],[Age]]&gt;=65, "65+")</f>
        <v>Under 25</v>
      </c>
      <c r="X3223" t="str">
        <f>_xlfn.XLOOKUP(Table4[[#This Row],[StoreID]],Stores!A:A,Stores!B:B, "Not found")</f>
        <v>MegaMart Johnmouth</v>
      </c>
      <c r="Y3223" t="str">
        <f>_xlfn.XLOOKUP(Table4[[#This Row],[StoreID]],Stores!A:A,Stores!C:C, "Not Found")</f>
        <v>Johnmouth</v>
      </c>
      <c r="Z3223" t="str">
        <f>_xlfn.XLOOKUP(Table4[[#This Row],[StoreID]],Stores!A:A,Stores!D:D, "Not Found")</f>
        <v>East</v>
      </c>
    </row>
    <row r="3224" spans="1:26">
      <c r="A3224" t="s">
        <v>4090</v>
      </c>
      <c r="B3224" s="1">
        <v>45851</v>
      </c>
      <c r="C3224" t="s">
        <v>696</v>
      </c>
      <c r="D3224" t="s">
        <v>718</v>
      </c>
      <c r="E3224" t="s">
        <v>831</v>
      </c>
      <c r="F3224">
        <v>4</v>
      </c>
      <c r="G3224">
        <v>0.1</v>
      </c>
      <c r="H3224" t="s">
        <v>868</v>
      </c>
      <c r="I3224" s="4">
        <f>Table4[[#This Row],[Quantity]]*Table4[[#This Row],[UnitPrice]]</f>
        <v>1350.52</v>
      </c>
      <c r="J3224" s="4">
        <f>Table4[[#This Row],[Gross Revenue]]*(1-Table4[[#This Row],[Discount]])</f>
        <v>1215.4680000000001</v>
      </c>
      <c r="K3224" s="4">
        <f>Table4[[#This Row],[Quantity]]*Table4[[#This Row],[CostPrice]]</f>
        <v>676.12</v>
      </c>
      <c r="L3224" s="4">
        <f>Table4[[#This Row],[Net Revenue]]-Table4[[#This Row],[Total Cost]]</f>
        <v>539.34800000000007</v>
      </c>
      <c r="M3224" t="str">
        <f>_xlfn.XLOOKUP(Table4[[#This Row],[ProductID]], Products!A:A,Products!B:B, "Not Found")</f>
        <v>Here Footwear</v>
      </c>
      <c r="N3224" t="str">
        <f>TEXT(Table4[[#This Row],[Date]], "mmm")</f>
        <v>Jul</v>
      </c>
      <c r="O3224" t="str">
        <f>TEXT(Table4[[#This Row],[Date]], "yyyy")</f>
        <v>2025</v>
      </c>
      <c r="P3224" t="str">
        <f>_xlfn.XLOOKUP(Table4[[#This Row],[ProductID]],Products!A:A,Products!C:C, "Not Found")</f>
        <v>Fashion</v>
      </c>
      <c r="Q3224" t="str">
        <f>_xlfn.XLOOKUP(Table4[[#This Row],[ProductID]],Products!A:A,Products!D:D,"Not Found")</f>
        <v>Footwear</v>
      </c>
      <c r="R3224">
        <f>_xlfn.XLOOKUP(Table4[[#This Row],[ProductID]],Products!A:A,Products!E:E,"Not Found")</f>
        <v>337.63</v>
      </c>
      <c r="S3224">
        <f>_xlfn.XLOOKUP(Table4[[#This Row],[ProductID]],Products!A:A,Products!F:F, "Not Found")</f>
        <v>169.03</v>
      </c>
      <c r="T3224" t="str">
        <f>_xlfn.XLOOKUP(Table4[[#This Row],[CustomerID]],Customers!A:A,Customers!D:D, "Not Found")</f>
        <v>M</v>
      </c>
      <c r="U3224" s="6">
        <f>_xlfn.XLOOKUP(Table4[[#This Row],[CustomerID]],Customers!A:A,Customers!E:E, "Not Found")</f>
        <v>31435</v>
      </c>
      <c r="V3224">
        <f ca="1">DATEDIF(Table4[[#This Row],[CustomerBirthday]], TODAY(), "Y")</f>
        <v>40</v>
      </c>
      <c r="W3224" t="str" cm="1">
        <f t="array" aca="1" ref="W3224" ca="1">_xlfn.IFS(Table4[[#This Row],[Age]]&lt;25, "Under 25",Table4[[#This Row],[Age]]=34, "25-34", Table4[[#This Row],[Age]]&lt;=49, "35-49", Table4[[#This Row],[Age]]&lt;=64, "50-64", Table4[[#This Row],[Age]]&gt;=65, "65+")</f>
        <v>35-49</v>
      </c>
      <c r="X3224" t="str">
        <f>_xlfn.XLOOKUP(Table4[[#This Row],[StoreID]],Stores!A:A,Stores!B:B, "Not found")</f>
        <v>MegaMart Jimenezborough</v>
      </c>
      <c r="Y3224" t="str">
        <f>_xlfn.XLOOKUP(Table4[[#This Row],[StoreID]],Stores!A:A,Stores!C:C, "Not Found")</f>
        <v>Jimenezborough</v>
      </c>
      <c r="Z3224" t="str">
        <f>_xlfn.XLOOKUP(Table4[[#This Row],[StoreID]],Stores!A:A,Stores!D:D, "Not Found")</f>
        <v>South</v>
      </c>
    </row>
    <row r="3225" spans="1:26">
      <c r="A3225" t="s">
        <v>4091</v>
      </c>
      <c r="B3225" s="1">
        <v>45833</v>
      </c>
      <c r="C3225" t="s">
        <v>51</v>
      </c>
      <c r="D3225" t="s">
        <v>798</v>
      </c>
      <c r="E3225" t="s">
        <v>839</v>
      </c>
      <c r="F3225">
        <v>3</v>
      </c>
      <c r="G3225">
        <v>0</v>
      </c>
      <c r="H3225" t="s">
        <v>868</v>
      </c>
      <c r="I3225" s="4">
        <f>Table4[[#This Row],[Quantity]]*Table4[[#This Row],[UnitPrice]]</f>
        <v>4504.38</v>
      </c>
      <c r="J3225" s="4">
        <f>Table4[[#This Row],[Gross Revenue]]*(1-Table4[[#This Row],[Discount]])</f>
        <v>4504.38</v>
      </c>
      <c r="K3225" s="4">
        <f>Table4[[#This Row],[Quantity]]*Table4[[#This Row],[CostPrice]]</f>
        <v>3503.19</v>
      </c>
      <c r="L3225" s="4">
        <f>Table4[[#This Row],[Net Revenue]]-Table4[[#This Row],[Total Cost]]</f>
        <v>1001.19</v>
      </c>
      <c r="M3225" t="str">
        <f>_xlfn.XLOOKUP(Table4[[#This Row],[ProductID]], Products!A:A,Products!B:B, "Not Found")</f>
        <v>New Watches</v>
      </c>
      <c r="N3225" t="str">
        <f>TEXT(Table4[[#This Row],[Date]], "mmm")</f>
        <v>Jun</v>
      </c>
      <c r="O3225" t="str">
        <f>TEXT(Table4[[#This Row],[Date]], "yyyy")</f>
        <v>2025</v>
      </c>
      <c r="P3225" t="str">
        <f>_xlfn.XLOOKUP(Table4[[#This Row],[ProductID]],Products!A:A,Products!C:C, "Not Found")</f>
        <v>Fashion</v>
      </c>
      <c r="Q3225" t="str">
        <f>_xlfn.XLOOKUP(Table4[[#This Row],[ProductID]],Products!A:A,Products!D:D,"Not Found")</f>
        <v>Watches</v>
      </c>
      <c r="R3225">
        <f>_xlfn.XLOOKUP(Table4[[#This Row],[ProductID]],Products!A:A,Products!E:E,"Not Found")</f>
        <v>1501.46</v>
      </c>
      <c r="S3225">
        <f>_xlfn.XLOOKUP(Table4[[#This Row],[ProductID]],Products!A:A,Products!F:F, "Not Found")</f>
        <v>1167.73</v>
      </c>
      <c r="T3225" t="str">
        <f>_xlfn.XLOOKUP(Table4[[#This Row],[CustomerID]],Customers!A:A,Customers!D:D, "Not Found")</f>
        <v>M</v>
      </c>
      <c r="U3225" s="6">
        <f>_xlfn.XLOOKUP(Table4[[#This Row],[CustomerID]],Customers!A:A,Customers!E:E, "Not Found")</f>
        <v>32850</v>
      </c>
      <c r="V3225">
        <f ca="1">DATEDIF(Table4[[#This Row],[CustomerBirthday]], TODAY(), "Y")</f>
        <v>36</v>
      </c>
      <c r="W3225" t="str" cm="1">
        <f t="array" aca="1" ref="W3225" ca="1">_xlfn.IFS(Table4[[#This Row],[Age]]&lt;25, "Under 25",Table4[[#This Row],[Age]]=34, "25-34", Table4[[#This Row],[Age]]&lt;=49, "35-49", Table4[[#This Row],[Age]]&lt;=64, "50-64", Table4[[#This Row],[Age]]&gt;=65, "65+")</f>
        <v>35-49</v>
      </c>
      <c r="X3225" t="str">
        <f>_xlfn.XLOOKUP(Table4[[#This Row],[StoreID]],Stores!A:A,Stores!B:B, "Not found")</f>
        <v>MegaMart New Michele</v>
      </c>
      <c r="Y3225" t="str">
        <f>_xlfn.XLOOKUP(Table4[[#This Row],[StoreID]],Stores!A:A,Stores!C:C, "Not Found")</f>
        <v>New Michele</v>
      </c>
      <c r="Z3225" t="str">
        <f>_xlfn.XLOOKUP(Table4[[#This Row],[StoreID]],Stores!A:A,Stores!D:D, "Not Found")</f>
        <v>West</v>
      </c>
    </row>
    <row r="3226" spans="1:26">
      <c r="A3226" t="s">
        <v>4092</v>
      </c>
      <c r="B3226" s="1">
        <v>45877</v>
      </c>
      <c r="C3226" t="s">
        <v>545</v>
      </c>
      <c r="D3226" t="s">
        <v>711</v>
      </c>
      <c r="E3226" t="s">
        <v>831</v>
      </c>
      <c r="F3226">
        <v>4</v>
      </c>
      <c r="G3226">
        <v>0.15</v>
      </c>
      <c r="H3226" t="s">
        <v>868</v>
      </c>
      <c r="I3226" s="4">
        <f>Table4[[#This Row],[Quantity]]*Table4[[#This Row],[UnitPrice]]</f>
        <v>6694.76</v>
      </c>
      <c r="J3226" s="4">
        <f>Table4[[#This Row],[Gross Revenue]]*(1-Table4[[#This Row],[Discount]])</f>
        <v>5690.5460000000003</v>
      </c>
      <c r="K3226" s="4">
        <f>Table4[[#This Row],[Quantity]]*Table4[[#This Row],[CostPrice]]</f>
        <v>5293.52</v>
      </c>
      <c r="L3226" s="4">
        <f>Table4[[#This Row],[Net Revenue]]-Table4[[#This Row],[Total Cost]]</f>
        <v>397.02599999999984</v>
      </c>
      <c r="M3226" t="str">
        <f>_xlfn.XLOOKUP(Table4[[#This Row],[ProductID]], Products!A:A,Products!B:B, "Not Found")</f>
        <v>Like Camera</v>
      </c>
      <c r="N3226" t="str">
        <f>TEXT(Table4[[#This Row],[Date]], "mmm")</f>
        <v>Aug</v>
      </c>
      <c r="O3226" t="str">
        <f>TEXT(Table4[[#This Row],[Date]], "yyyy")</f>
        <v>2025</v>
      </c>
      <c r="P3226" t="str">
        <f>_xlfn.XLOOKUP(Table4[[#This Row],[ProductID]],Products!A:A,Products!C:C, "Not Found")</f>
        <v>Electronics</v>
      </c>
      <c r="Q3226" t="str">
        <f>_xlfn.XLOOKUP(Table4[[#This Row],[ProductID]],Products!A:A,Products!D:D,"Not Found")</f>
        <v>Camera</v>
      </c>
      <c r="R3226">
        <f>_xlfn.XLOOKUP(Table4[[#This Row],[ProductID]],Products!A:A,Products!E:E,"Not Found")</f>
        <v>1673.69</v>
      </c>
      <c r="S3226">
        <f>_xlfn.XLOOKUP(Table4[[#This Row],[ProductID]],Products!A:A,Products!F:F, "Not Found")</f>
        <v>1323.38</v>
      </c>
      <c r="T3226" t="str">
        <f>_xlfn.XLOOKUP(Table4[[#This Row],[CustomerID]],Customers!A:A,Customers!D:D, "Not Found")</f>
        <v>M</v>
      </c>
      <c r="U3226" s="6">
        <f>_xlfn.XLOOKUP(Table4[[#This Row],[CustomerID]],Customers!A:A,Customers!E:E, "Not Found")</f>
        <v>38959</v>
      </c>
      <c r="V3226">
        <f ca="1">DATEDIF(Table4[[#This Row],[CustomerBirthday]], TODAY(), "Y")</f>
        <v>19</v>
      </c>
      <c r="W3226" t="str" cm="1">
        <f t="array" aca="1" ref="W3226" ca="1">_xlfn.IFS(Table4[[#This Row],[Age]]&lt;25, "Under 25",Table4[[#This Row],[Age]]=34, "25-34", Table4[[#This Row],[Age]]&lt;=49, "35-49", Table4[[#This Row],[Age]]&lt;=64, "50-64", Table4[[#This Row],[Age]]&gt;=65, "65+")</f>
        <v>Under 25</v>
      </c>
      <c r="X3226" t="str">
        <f>_xlfn.XLOOKUP(Table4[[#This Row],[StoreID]],Stores!A:A,Stores!B:B, "Not found")</f>
        <v>MegaMart Jimenezborough</v>
      </c>
      <c r="Y3226" t="str">
        <f>_xlfn.XLOOKUP(Table4[[#This Row],[StoreID]],Stores!A:A,Stores!C:C, "Not Found")</f>
        <v>Jimenezborough</v>
      </c>
      <c r="Z3226" t="str">
        <f>_xlfn.XLOOKUP(Table4[[#This Row],[StoreID]],Stores!A:A,Stores!D:D, "Not Found")</f>
        <v>South</v>
      </c>
    </row>
    <row r="3227" spans="1:26">
      <c r="A3227" t="s">
        <v>4093</v>
      </c>
      <c r="B3227" s="1">
        <v>45179</v>
      </c>
      <c r="C3227" t="s">
        <v>560</v>
      </c>
      <c r="D3227" t="s">
        <v>774</v>
      </c>
      <c r="E3227" t="s">
        <v>846</v>
      </c>
      <c r="F3227">
        <v>2</v>
      </c>
      <c r="G3227">
        <v>0.1</v>
      </c>
      <c r="H3227" t="s">
        <v>871</v>
      </c>
      <c r="I3227" s="4">
        <f>Table4[[#This Row],[Quantity]]*Table4[[#This Row],[UnitPrice]]</f>
        <v>2974.82</v>
      </c>
      <c r="J3227" s="4">
        <f>Table4[[#This Row],[Gross Revenue]]*(1-Table4[[#This Row],[Discount]])</f>
        <v>2677.3380000000002</v>
      </c>
      <c r="K3227" s="4">
        <f>Table4[[#This Row],[Quantity]]*Table4[[#This Row],[CostPrice]]</f>
        <v>1626.14</v>
      </c>
      <c r="L3227" s="4">
        <f>Table4[[#This Row],[Net Revenue]]-Table4[[#This Row],[Total Cost]]</f>
        <v>1051.1980000000001</v>
      </c>
      <c r="M3227" t="str">
        <f>_xlfn.XLOOKUP(Table4[[#This Row],[ProductID]], Products!A:A,Products!B:B, "Not Found")</f>
        <v>Him Smartphone</v>
      </c>
      <c r="N3227" t="str">
        <f>TEXT(Table4[[#This Row],[Date]], "mmm")</f>
        <v>Sep</v>
      </c>
      <c r="O3227" t="str">
        <f>TEXT(Table4[[#This Row],[Date]], "yyyy")</f>
        <v>2023</v>
      </c>
      <c r="P3227" t="str">
        <f>_xlfn.XLOOKUP(Table4[[#This Row],[ProductID]],Products!A:A,Products!C:C, "Not Found")</f>
        <v>Electronics</v>
      </c>
      <c r="Q3227" t="str">
        <f>_xlfn.XLOOKUP(Table4[[#This Row],[ProductID]],Products!A:A,Products!D:D,"Not Found")</f>
        <v>Smartphone</v>
      </c>
      <c r="R3227">
        <f>_xlfn.XLOOKUP(Table4[[#This Row],[ProductID]],Products!A:A,Products!E:E,"Not Found")</f>
        <v>1487.41</v>
      </c>
      <c r="S3227">
        <f>_xlfn.XLOOKUP(Table4[[#This Row],[ProductID]],Products!A:A,Products!F:F, "Not Found")</f>
        <v>813.07</v>
      </c>
      <c r="T3227" t="str">
        <f>_xlfn.XLOOKUP(Table4[[#This Row],[CustomerID]],Customers!A:A,Customers!D:D, "Not Found")</f>
        <v>M</v>
      </c>
      <c r="U3227" s="6">
        <f>_xlfn.XLOOKUP(Table4[[#This Row],[CustomerID]],Customers!A:A,Customers!E:E, "Not Found")</f>
        <v>20787</v>
      </c>
      <c r="V3227">
        <f ca="1">DATEDIF(Table4[[#This Row],[CustomerBirthday]], TODAY(), "Y")</f>
        <v>69</v>
      </c>
      <c r="W3227" t="str" cm="1">
        <f t="array" aca="1" ref="W3227" ca="1">_xlfn.IFS(Table4[[#This Row],[Age]]&lt;25, "Under 25",Table4[[#This Row],[Age]]=34, "25-34", Table4[[#This Row],[Age]]&lt;=49, "35-49", Table4[[#This Row],[Age]]&lt;=64, "50-64", Table4[[#This Row],[Age]]&gt;=65, "65+")</f>
        <v>65+</v>
      </c>
      <c r="X3227" t="str">
        <f>_xlfn.XLOOKUP(Table4[[#This Row],[StoreID]],Stores!A:A,Stores!B:B, "Not found")</f>
        <v>MegaMart Johnmouth</v>
      </c>
      <c r="Y3227" t="str">
        <f>_xlfn.XLOOKUP(Table4[[#This Row],[StoreID]],Stores!A:A,Stores!C:C, "Not Found")</f>
        <v>Johnmouth</v>
      </c>
      <c r="Z3227" t="str">
        <f>_xlfn.XLOOKUP(Table4[[#This Row],[StoreID]],Stores!A:A,Stores!D:D, "Not Found")</f>
        <v>East</v>
      </c>
    </row>
    <row r="3228" spans="1:26">
      <c r="A3228" t="s">
        <v>4094</v>
      </c>
      <c r="B3228" s="1">
        <v>45349</v>
      </c>
      <c r="C3228" t="s">
        <v>432</v>
      </c>
      <c r="D3228" t="s">
        <v>728</v>
      </c>
      <c r="E3228" t="s">
        <v>839</v>
      </c>
      <c r="F3228">
        <v>3</v>
      </c>
      <c r="G3228">
        <v>0</v>
      </c>
      <c r="H3228" t="s">
        <v>871</v>
      </c>
      <c r="I3228" s="4">
        <f>Table4[[#This Row],[Quantity]]*Table4[[#This Row],[UnitPrice]]</f>
        <v>954.15000000000009</v>
      </c>
      <c r="J3228" s="4">
        <f>Table4[[#This Row],[Gross Revenue]]*(1-Table4[[#This Row],[Discount]])</f>
        <v>954.15000000000009</v>
      </c>
      <c r="K3228" s="4">
        <f>Table4[[#This Row],[Quantity]]*Table4[[#This Row],[CostPrice]]</f>
        <v>562.02</v>
      </c>
      <c r="L3228" s="4">
        <f>Table4[[#This Row],[Net Revenue]]-Table4[[#This Row],[Total Cost]]</f>
        <v>392.13000000000011</v>
      </c>
      <c r="M3228" t="str">
        <f>_xlfn.XLOOKUP(Table4[[#This Row],[ProductID]], Products!A:A,Products!B:B, "Not Found")</f>
        <v>Company Fruits</v>
      </c>
      <c r="N3228" t="str">
        <f>TEXT(Table4[[#This Row],[Date]], "mmm")</f>
        <v>Feb</v>
      </c>
      <c r="O3228" t="str">
        <f>TEXT(Table4[[#This Row],[Date]], "yyyy")</f>
        <v>2024</v>
      </c>
      <c r="P3228" t="str">
        <f>_xlfn.XLOOKUP(Table4[[#This Row],[ProductID]],Products!A:A,Products!C:C, "Not Found")</f>
        <v>Groceries</v>
      </c>
      <c r="Q3228" t="str">
        <f>_xlfn.XLOOKUP(Table4[[#This Row],[ProductID]],Products!A:A,Products!D:D,"Not Found")</f>
        <v>Fruits</v>
      </c>
      <c r="R3228">
        <f>_xlfn.XLOOKUP(Table4[[#This Row],[ProductID]],Products!A:A,Products!E:E,"Not Found")</f>
        <v>318.05</v>
      </c>
      <c r="S3228">
        <f>_xlfn.XLOOKUP(Table4[[#This Row],[ProductID]],Products!A:A,Products!F:F, "Not Found")</f>
        <v>187.34</v>
      </c>
      <c r="T3228" t="str">
        <f>_xlfn.XLOOKUP(Table4[[#This Row],[CustomerID]],Customers!A:A,Customers!D:D, "Not Found")</f>
        <v>M</v>
      </c>
      <c r="U3228" s="6">
        <f>_xlfn.XLOOKUP(Table4[[#This Row],[CustomerID]],Customers!A:A,Customers!E:E, "Not Found")</f>
        <v>20358</v>
      </c>
      <c r="V3228">
        <f ca="1">DATEDIF(Table4[[#This Row],[CustomerBirthday]], TODAY(), "Y")</f>
        <v>70</v>
      </c>
      <c r="W3228" t="str" cm="1">
        <f t="array" aca="1" ref="W3228" ca="1">_xlfn.IFS(Table4[[#This Row],[Age]]&lt;25, "Under 25",Table4[[#This Row],[Age]]=34, "25-34", Table4[[#This Row],[Age]]&lt;=49, "35-49", Table4[[#This Row],[Age]]&lt;=64, "50-64", Table4[[#This Row],[Age]]&gt;=65, "65+")</f>
        <v>65+</v>
      </c>
      <c r="X3228" t="str">
        <f>_xlfn.XLOOKUP(Table4[[#This Row],[StoreID]],Stores!A:A,Stores!B:B, "Not found")</f>
        <v>MegaMart New Michele</v>
      </c>
      <c r="Y3228" t="str">
        <f>_xlfn.XLOOKUP(Table4[[#This Row],[StoreID]],Stores!A:A,Stores!C:C, "Not Found")</f>
        <v>New Michele</v>
      </c>
      <c r="Z3228" t="str">
        <f>_xlfn.XLOOKUP(Table4[[#This Row],[StoreID]],Stores!A:A,Stores!D:D, "Not Found")</f>
        <v>West</v>
      </c>
    </row>
    <row r="3229" spans="1:26">
      <c r="A3229" t="s">
        <v>4095</v>
      </c>
      <c r="B3229" s="1">
        <v>45233</v>
      </c>
      <c r="C3229" t="s">
        <v>612</v>
      </c>
      <c r="D3229" t="s">
        <v>792</v>
      </c>
      <c r="E3229" t="s">
        <v>846</v>
      </c>
      <c r="F3229">
        <v>3</v>
      </c>
      <c r="G3229">
        <v>0.15</v>
      </c>
      <c r="H3229" t="s">
        <v>865</v>
      </c>
      <c r="I3229" s="4">
        <f>Table4[[#This Row],[Quantity]]*Table4[[#This Row],[UnitPrice]]</f>
        <v>5396.91</v>
      </c>
      <c r="J3229" s="4">
        <f>Table4[[#This Row],[Gross Revenue]]*(1-Table4[[#This Row],[Discount]])</f>
        <v>4587.3734999999997</v>
      </c>
      <c r="K3229" s="4">
        <f>Table4[[#This Row],[Quantity]]*Table4[[#This Row],[CostPrice]]</f>
        <v>3987.4500000000003</v>
      </c>
      <c r="L3229" s="4">
        <f>Table4[[#This Row],[Net Revenue]]-Table4[[#This Row],[Total Cost]]</f>
        <v>599.92349999999942</v>
      </c>
      <c r="M3229" t="str">
        <f>_xlfn.XLOOKUP(Table4[[#This Row],[ProductID]], Products!A:A,Products!B:B, "Not Found")</f>
        <v>Beat Accessories</v>
      </c>
      <c r="N3229" t="str">
        <f>TEXT(Table4[[#This Row],[Date]], "mmm")</f>
        <v>Nov</v>
      </c>
      <c r="O3229" t="str">
        <f>TEXT(Table4[[#This Row],[Date]], "yyyy")</f>
        <v>2023</v>
      </c>
      <c r="P3229" t="str">
        <f>_xlfn.XLOOKUP(Table4[[#This Row],[ProductID]],Products!A:A,Products!C:C, "Not Found")</f>
        <v>Fashion</v>
      </c>
      <c r="Q3229" t="str">
        <f>_xlfn.XLOOKUP(Table4[[#This Row],[ProductID]],Products!A:A,Products!D:D,"Not Found")</f>
        <v>Accessories</v>
      </c>
      <c r="R3229">
        <f>_xlfn.XLOOKUP(Table4[[#This Row],[ProductID]],Products!A:A,Products!E:E,"Not Found")</f>
        <v>1798.97</v>
      </c>
      <c r="S3229">
        <f>_xlfn.XLOOKUP(Table4[[#This Row],[ProductID]],Products!A:A,Products!F:F, "Not Found")</f>
        <v>1329.15</v>
      </c>
      <c r="T3229" t="str">
        <f>_xlfn.XLOOKUP(Table4[[#This Row],[CustomerID]],Customers!A:A,Customers!D:D, "Not Found")</f>
        <v>F</v>
      </c>
      <c r="U3229" s="6">
        <f>_xlfn.XLOOKUP(Table4[[#This Row],[CustomerID]],Customers!A:A,Customers!E:E, "Not Found")</f>
        <v>28198</v>
      </c>
      <c r="V3229">
        <f ca="1">DATEDIF(Table4[[#This Row],[CustomerBirthday]], TODAY(), "Y")</f>
        <v>49</v>
      </c>
      <c r="W3229" t="str" cm="1">
        <f t="array" aca="1" ref="W3229" ca="1">_xlfn.IFS(Table4[[#This Row],[Age]]&lt;25, "Under 25",Table4[[#This Row],[Age]]=34, "25-34", Table4[[#This Row],[Age]]&lt;=49, "35-49", Table4[[#This Row],[Age]]&lt;=64, "50-64", Table4[[#This Row],[Age]]&gt;=65, "65+")</f>
        <v>35-49</v>
      </c>
      <c r="X3229" t="str">
        <f>_xlfn.XLOOKUP(Table4[[#This Row],[StoreID]],Stores!A:A,Stores!B:B, "Not found")</f>
        <v>MegaMart Johnmouth</v>
      </c>
      <c r="Y3229" t="str">
        <f>_xlfn.XLOOKUP(Table4[[#This Row],[StoreID]],Stores!A:A,Stores!C:C, "Not Found")</f>
        <v>Johnmouth</v>
      </c>
      <c r="Z3229" t="str">
        <f>_xlfn.XLOOKUP(Table4[[#This Row],[StoreID]],Stores!A:A,Stores!D:D, "Not Found")</f>
        <v>East</v>
      </c>
    </row>
    <row r="3230" spans="1:26">
      <c r="A3230" t="s">
        <v>4096</v>
      </c>
      <c r="B3230" s="1">
        <v>45670</v>
      </c>
      <c r="C3230" t="s">
        <v>12</v>
      </c>
      <c r="D3230" t="s">
        <v>742</v>
      </c>
      <c r="E3230" t="s">
        <v>846</v>
      </c>
      <c r="F3230">
        <v>2</v>
      </c>
      <c r="G3230">
        <v>0</v>
      </c>
      <c r="H3230" t="s">
        <v>871</v>
      </c>
      <c r="I3230" s="4">
        <f>Table4[[#This Row],[Quantity]]*Table4[[#This Row],[UnitPrice]]</f>
        <v>497.14</v>
      </c>
      <c r="J3230" s="4">
        <f>Table4[[#This Row],[Gross Revenue]]*(1-Table4[[#This Row],[Discount]])</f>
        <v>497.14</v>
      </c>
      <c r="K3230" s="4">
        <f>Table4[[#This Row],[Quantity]]*Table4[[#This Row],[CostPrice]]</f>
        <v>381.34</v>
      </c>
      <c r="L3230" s="4">
        <f>Table4[[#This Row],[Net Revenue]]-Table4[[#This Row],[Total Cost]]</f>
        <v>115.80000000000001</v>
      </c>
      <c r="M3230" t="str">
        <f>_xlfn.XLOOKUP(Table4[[#This Row],[ProductID]], Products!A:A,Products!B:B, "Not Found")</f>
        <v>Either Headphones</v>
      </c>
      <c r="N3230" t="str">
        <f>TEXT(Table4[[#This Row],[Date]], "mmm")</f>
        <v>Jan</v>
      </c>
      <c r="O3230" t="str">
        <f>TEXT(Table4[[#This Row],[Date]], "yyyy")</f>
        <v>2025</v>
      </c>
      <c r="P3230" t="str">
        <f>_xlfn.XLOOKUP(Table4[[#This Row],[ProductID]],Products!A:A,Products!C:C, "Not Found")</f>
        <v>Electronics</v>
      </c>
      <c r="Q3230" t="str">
        <f>_xlfn.XLOOKUP(Table4[[#This Row],[ProductID]],Products!A:A,Products!D:D,"Not Found")</f>
        <v>Headphones</v>
      </c>
      <c r="R3230">
        <f>_xlfn.XLOOKUP(Table4[[#This Row],[ProductID]],Products!A:A,Products!E:E,"Not Found")</f>
        <v>248.57</v>
      </c>
      <c r="S3230">
        <f>_xlfn.XLOOKUP(Table4[[#This Row],[ProductID]],Products!A:A,Products!F:F, "Not Found")</f>
        <v>190.67</v>
      </c>
      <c r="T3230" t="str">
        <f>_xlfn.XLOOKUP(Table4[[#This Row],[CustomerID]],Customers!A:A,Customers!D:D, "Not Found")</f>
        <v>M</v>
      </c>
      <c r="U3230" s="6">
        <f>_xlfn.XLOOKUP(Table4[[#This Row],[CustomerID]],Customers!A:A,Customers!E:E, "Not Found")</f>
        <v>21780</v>
      </c>
      <c r="V3230">
        <f ca="1">DATEDIF(Table4[[#This Row],[CustomerBirthday]], TODAY(), "Y")</f>
        <v>66</v>
      </c>
      <c r="W3230" t="str" cm="1">
        <f t="array" aca="1" ref="W3230" ca="1">_xlfn.IFS(Table4[[#This Row],[Age]]&lt;25, "Under 25",Table4[[#This Row],[Age]]=34, "25-34", Table4[[#This Row],[Age]]&lt;=49, "35-49", Table4[[#This Row],[Age]]&lt;=64, "50-64", Table4[[#This Row],[Age]]&gt;=65, "65+")</f>
        <v>65+</v>
      </c>
      <c r="X3230" t="str">
        <f>_xlfn.XLOOKUP(Table4[[#This Row],[StoreID]],Stores!A:A,Stores!B:B, "Not found")</f>
        <v>MegaMart Johnmouth</v>
      </c>
      <c r="Y3230" t="str">
        <f>_xlfn.XLOOKUP(Table4[[#This Row],[StoreID]],Stores!A:A,Stores!C:C, "Not Found")</f>
        <v>Johnmouth</v>
      </c>
      <c r="Z3230" t="str">
        <f>_xlfn.XLOOKUP(Table4[[#This Row],[StoreID]],Stores!A:A,Stores!D:D, "Not Found")</f>
        <v>East</v>
      </c>
    </row>
    <row r="3231" spans="1:26">
      <c r="A3231" t="s">
        <v>4097</v>
      </c>
      <c r="B3231" s="1">
        <v>45249</v>
      </c>
      <c r="C3231" t="s">
        <v>432</v>
      </c>
      <c r="D3231" t="s">
        <v>745</v>
      </c>
      <c r="E3231" t="s">
        <v>835</v>
      </c>
      <c r="F3231">
        <v>4</v>
      </c>
      <c r="G3231">
        <v>0</v>
      </c>
      <c r="H3231" t="s">
        <v>868</v>
      </c>
      <c r="I3231" s="4">
        <f>Table4[[#This Row],[Quantity]]*Table4[[#This Row],[UnitPrice]]</f>
        <v>4772.3599999999997</v>
      </c>
      <c r="J3231" s="4">
        <f>Table4[[#This Row],[Gross Revenue]]*(1-Table4[[#This Row],[Discount]])</f>
        <v>4772.3599999999997</v>
      </c>
      <c r="K3231" s="4">
        <f>Table4[[#This Row],[Quantity]]*Table4[[#This Row],[CostPrice]]</f>
        <v>3272.96</v>
      </c>
      <c r="L3231" s="4">
        <f>Table4[[#This Row],[Net Revenue]]-Table4[[#This Row],[Total Cost]]</f>
        <v>1499.3999999999996</v>
      </c>
      <c r="M3231" t="str">
        <f>_xlfn.XLOOKUP(Table4[[#This Row],[ProductID]], Products!A:A,Products!B:B, "Not Found")</f>
        <v>Above Camera</v>
      </c>
      <c r="N3231" t="str">
        <f>TEXT(Table4[[#This Row],[Date]], "mmm")</f>
        <v>Nov</v>
      </c>
      <c r="O3231" t="str">
        <f>TEXT(Table4[[#This Row],[Date]], "yyyy")</f>
        <v>2023</v>
      </c>
      <c r="P3231" t="str">
        <f>_xlfn.XLOOKUP(Table4[[#This Row],[ProductID]],Products!A:A,Products!C:C, "Not Found")</f>
        <v>Electronics</v>
      </c>
      <c r="Q3231" t="str">
        <f>_xlfn.XLOOKUP(Table4[[#This Row],[ProductID]],Products!A:A,Products!D:D,"Not Found")</f>
        <v>Camera</v>
      </c>
      <c r="R3231">
        <f>_xlfn.XLOOKUP(Table4[[#This Row],[ProductID]],Products!A:A,Products!E:E,"Not Found")</f>
        <v>1193.0899999999999</v>
      </c>
      <c r="S3231">
        <f>_xlfn.XLOOKUP(Table4[[#This Row],[ProductID]],Products!A:A,Products!F:F, "Not Found")</f>
        <v>818.24</v>
      </c>
      <c r="T3231" t="str">
        <f>_xlfn.XLOOKUP(Table4[[#This Row],[CustomerID]],Customers!A:A,Customers!D:D, "Not Found")</f>
        <v>M</v>
      </c>
      <c r="U3231" s="6">
        <f>_xlfn.XLOOKUP(Table4[[#This Row],[CustomerID]],Customers!A:A,Customers!E:E, "Not Found")</f>
        <v>20358</v>
      </c>
      <c r="V3231">
        <f ca="1">DATEDIF(Table4[[#This Row],[CustomerBirthday]], TODAY(), "Y")</f>
        <v>70</v>
      </c>
      <c r="W3231" t="str" cm="1">
        <f t="array" aca="1" ref="W3231" ca="1">_xlfn.IFS(Table4[[#This Row],[Age]]&lt;25, "Under 25",Table4[[#This Row],[Age]]=34, "25-34", Table4[[#This Row],[Age]]&lt;=49, "35-49", Table4[[#This Row],[Age]]&lt;=64, "50-64", Table4[[#This Row],[Age]]&gt;=65, "65+")</f>
        <v>65+</v>
      </c>
      <c r="X3231" t="str">
        <f>_xlfn.XLOOKUP(Table4[[#This Row],[StoreID]],Stores!A:A,Stores!B:B, "Not found")</f>
        <v>MegaMart Peckmouth</v>
      </c>
      <c r="Y3231" t="str">
        <f>_xlfn.XLOOKUP(Table4[[#This Row],[StoreID]],Stores!A:A,Stores!C:C, "Not Found")</f>
        <v>Peckmouth</v>
      </c>
      <c r="Z3231" t="str">
        <f>_xlfn.XLOOKUP(Table4[[#This Row],[StoreID]],Stores!A:A,Stores!D:D, "Not Found")</f>
        <v>East</v>
      </c>
    </row>
    <row r="3232" spans="1:26">
      <c r="A3232" t="s">
        <v>4098</v>
      </c>
      <c r="B3232" s="1">
        <v>45429</v>
      </c>
      <c r="C3232" t="s">
        <v>55</v>
      </c>
      <c r="D3232" t="s">
        <v>776</v>
      </c>
      <c r="E3232" t="s">
        <v>831</v>
      </c>
      <c r="F3232">
        <v>3</v>
      </c>
      <c r="G3232">
        <v>0.15</v>
      </c>
      <c r="H3232" t="s">
        <v>875</v>
      </c>
      <c r="I3232" s="4">
        <f>Table4[[#This Row],[Quantity]]*Table4[[#This Row],[UnitPrice]]</f>
        <v>1287.4499999999998</v>
      </c>
      <c r="J3232" s="4">
        <f>Table4[[#This Row],[Gross Revenue]]*(1-Table4[[#This Row],[Discount]])</f>
        <v>1094.3324999999998</v>
      </c>
      <c r="K3232" s="4">
        <f>Table4[[#This Row],[Quantity]]*Table4[[#This Row],[CostPrice]]</f>
        <v>776.16000000000008</v>
      </c>
      <c r="L3232" s="4">
        <f>Table4[[#This Row],[Net Revenue]]-Table4[[#This Row],[Total Cost]]</f>
        <v>318.17249999999967</v>
      </c>
      <c r="M3232" t="str">
        <f>_xlfn.XLOOKUP(Table4[[#This Row],[ProductID]], Products!A:A,Products!B:B, "Not Found")</f>
        <v>Little Watches</v>
      </c>
      <c r="N3232" t="str">
        <f>TEXT(Table4[[#This Row],[Date]], "mmm")</f>
        <v>May</v>
      </c>
      <c r="O3232" t="str">
        <f>TEXT(Table4[[#This Row],[Date]], "yyyy")</f>
        <v>2024</v>
      </c>
      <c r="P3232" t="str">
        <f>_xlfn.XLOOKUP(Table4[[#This Row],[ProductID]],Products!A:A,Products!C:C, "Not Found")</f>
        <v>Fashion</v>
      </c>
      <c r="Q3232" t="str">
        <f>_xlfn.XLOOKUP(Table4[[#This Row],[ProductID]],Products!A:A,Products!D:D,"Not Found")</f>
        <v>Watches</v>
      </c>
      <c r="R3232">
        <f>_xlfn.XLOOKUP(Table4[[#This Row],[ProductID]],Products!A:A,Products!E:E,"Not Found")</f>
        <v>429.15</v>
      </c>
      <c r="S3232">
        <f>_xlfn.XLOOKUP(Table4[[#This Row],[ProductID]],Products!A:A,Products!F:F, "Not Found")</f>
        <v>258.72000000000003</v>
      </c>
      <c r="T3232" t="str">
        <f>_xlfn.XLOOKUP(Table4[[#This Row],[CustomerID]],Customers!A:A,Customers!D:D, "Not Found")</f>
        <v>M</v>
      </c>
      <c r="U3232" s="6">
        <f>_xlfn.XLOOKUP(Table4[[#This Row],[CustomerID]],Customers!A:A,Customers!E:E, "Not Found")</f>
        <v>20117</v>
      </c>
      <c r="V3232">
        <f ca="1">DATEDIF(Table4[[#This Row],[CustomerBirthday]], TODAY(), "Y")</f>
        <v>71</v>
      </c>
      <c r="W3232" t="str" cm="1">
        <f t="array" aca="1" ref="W3232" ca="1">_xlfn.IFS(Table4[[#This Row],[Age]]&lt;25, "Under 25",Table4[[#This Row],[Age]]=34, "25-34", Table4[[#This Row],[Age]]&lt;=49, "35-49", Table4[[#This Row],[Age]]&lt;=64, "50-64", Table4[[#This Row],[Age]]&gt;=65, "65+")</f>
        <v>65+</v>
      </c>
      <c r="X3232" t="str">
        <f>_xlfn.XLOOKUP(Table4[[#This Row],[StoreID]],Stores!A:A,Stores!B:B, "Not found")</f>
        <v>MegaMart Jimenezborough</v>
      </c>
      <c r="Y3232" t="str">
        <f>_xlfn.XLOOKUP(Table4[[#This Row],[StoreID]],Stores!A:A,Stores!C:C, "Not Found")</f>
        <v>Jimenezborough</v>
      </c>
      <c r="Z3232" t="str">
        <f>_xlfn.XLOOKUP(Table4[[#This Row],[StoreID]],Stores!A:A,Stores!D:D, "Not Found")</f>
        <v>South</v>
      </c>
    </row>
    <row r="3233" spans="1:26">
      <c r="A3233" t="s">
        <v>4099</v>
      </c>
      <c r="B3233" s="1">
        <v>45693</v>
      </c>
      <c r="C3233" t="s">
        <v>472</v>
      </c>
      <c r="D3233" t="s">
        <v>753</v>
      </c>
      <c r="E3233" t="s">
        <v>839</v>
      </c>
      <c r="F3233">
        <v>5</v>
      </c>
      <c r="G3233">
        <v>0</v>
      </c>
      <c r="H3233" t="s">
        <v>868</v>
      </c>
      <c r="I3233" s="4">
        <f>Table4[[#This Row],[Quantity]]*Table4[[#This Row],[UnitPrice]]</f>
        <v>1352.25</v>
      </c>
      <c r="J3233" s="4">
        <f>Table4[[#This Row],[Gross Revenue]]*(1-Table4[[#This Row],[Discount]])</f>
        <v>1352.25</v>
      </c>
      <c r="K3233" s="4">
        <f>Table4[[#This Row],[Quantity]]*Table4[[#This Row],[CostPrice]]</f>
        <v>938</v>
      </c>
      <c r="L3233" s="4">
        <f>Table4[[#This Row],[Net Revenue]]-Table4[[#This Row],[Total Cost]]</f>
        <v>414.25</v>
      </c>
      <c r="M3233" t="str">
        <f>_xlfn.XLOOKUP(Table4[[#This Row],[ProductID]], Products!A:A,Products!B:B, "Not Found")</f>
        <v>Whether Bags</v>
      </c>
      <c r="N3233" t="str">
        <f>TEXT(Table4[[#This Row],[Date]], "mmm")</f>
        <v>Feb</v>
      </c>
      <c r="O3233" t="str">
        <f>TEXT(Table4[[#This Row],[Date]], "yyyy")</f>
        <v>2025</v>
      </c>
      <c r="P3233" t="str">
        <f>_xlfn.XLOOKUP(Table4[[#This Row],[ProductID]],Products!A:A,Products!C:C, "Not Found")</f>
        <v>Fashion</v>
      </c>
      <c r="Q3233" t="str">
        <f>_xlfn.XLOOKUP(Table4[[#This Row],[ProductID]],Products!A:A,Products!D:D,"Not Found")</f>
        <v>Bags</v>
      </c>
      <c r="R3233">
        <f>_xlfn.XLOOKUP(Table4[[#This Row],[ProductID]],Products!A:A,Products!E:E,"Not Found")</f>
        <v>270.45</v>
      </c>
      <c r="S3233">
        <f>_xlfn.XLOOKUP(Table4[[#This Row],[ProductID]],Products!A:A,Products!F:F, "Not Found")</f>
        <v>187.6</v>
      </c>
      <c r="T3233" t="str">
        <f>_xlfn.XLOOKUP(Table4[[#This Row],[CustomerID]],Customers!A:A,Customers!D:D, "Not Found")</f>
        <v>M</v>
      </c>
      <c r="U3233" s="6">
        <f>_xlfn.XLOOKUP(Table4[[#This Row],[CustomerID]],Customers!A:A,Customers!E:E, "Not Found")</f>
        <v>21466</v>
      </c>
      <c r="V3233">
        <f ca="1">DATEDIF(Table4[[#This Row],[CustomerBirthday]], TODAY(), "Y")</f>
        <v>67</v>
      </c>
      <c r="W3233" t="str" cm="1">
        <f t="array" aca="1" ref="W3233" ca="1">_xlfn.IFS(Table4[[#This Row],[Age]]&lt;25, "Under 25",Table4[[#This Row],[Age]]=34, "25-34", Table4[[#This Row],[Age]]&lt;=49, "35-49", Table4[[#This Row],[Age]]&lt;=64, "50-64", Table4[[#This Row],[Age]]&gt;=65, "65+")</f>
        <v>65+</v>
      </c>
      <c r="X3233" t="str">
        <f>_xlfn.XLOOKUP(Table4[[#This Row],[StoreID]],Stores!A:A,Stores!B:B, "Not found")</f>
        <v>MegaMart New Michele</v>
      </c>
      <c r="Y3233" t="str">
        <f>_xlfn.XLOOKUP(Table4[[#This Row],[StoreID]],Stores!A:A,Stores!C:C, "Not Found")</f>
        <v>New Michele</v>
      </c>
      <c r="Z3233" t="str">
        <f>_xlfn.XLOOKUP(Table4[[#This Row],[StoreID]],Stores!A:A,Stores!D:D, "Not Found")</f>
        <v>West</v>
      </c>
    </row>
    <row r="3234" spans="1:26">
      <c r="A3234" t="s">
        <v>4100</v>
      </c>
      <c r="B3234" s="1">
        <v>45852</v>
      </c>
      <c r="C3234" t="s">
        <v>539</v>
      </c>
      <c r="D3234" t="s">
        <v>734</v>
      </c>
      <c r="E3234" t="s">
        <v>835</v>
      </c>
      <c r="F3234">
        <v>5</v>
      </c>
      <c r="G3234">
        <v>0.1</v>
      </c>
      <c r="H3234" t="s">
        <v>875</v>
      </c>
      <c r="I3234" s="4">
        <f>Table4[[#This Row],[Quantity]]*Table4[[#This Row],[UnitPrice]]</f>
        <v>548.9</v>
      </c>
      <c r="J3234" s="4">
        <f>Table4[[#This Row],[Gross Revenue]]*(1-Table4[[#This Row],[Discount]])</f>
        <v>494.01</v>
      </c>
      <c r="K3234" s="4">
        <f>Table4[[#This Row],[Quantity]]*Table4[[#This Row],[CostPrice]]</f>
        <v>352.95000000000005</v>
      </c>
      <c r="L3234" s="4">
        <f>Table4[[#This Row],[Net Revenue]]-Table4[[#This Row],[Total Cost]]</f>
        <v>141.05999999999995</v>
      </c>
      <c r="M3234" t="str">
        <f>_xlfn.XLOOKUP(Table4[[#This Row],[ProductID]], Products!A:A,Products!B:B, "Not Found")</f>
        <v>Recognize Footwear</v>
      </c>
      <c r="N3234" t="str">
        <f>TEXT(Table4[[#This Row],[Date]], "mmm")</f>
        <v>Jul</v>
      </c>
      <c r="O3234" t="str">
        <f>TEXT(Table4[[#This Row],[Date]], "yyyy")</f>
        <v>2025</v>
      </c>
      <c r="P3234" t="str">
        <f>_xlfn.XLOOKUP(Table4[[#This Row],[ProductID]],Products!A:A,Products!C:C, "Not Found")</f>
        <v>Fashion</v>
      </c>
      <c r="Q3234" t="str">
        <f>_xlfn.XLOOKUP(Table4[[#This Row],[ProductID]],Products!A:A,Products!D:D,"Not Found")</f>
        <v>Footwear</v>
      </c>
      <c r="R3234">
        <f>_xlfn.XLOOKUP(Table4[[#This Row],[ProductID]],Products!A:A,Products!E:E,"Not Found")</f>
        <v>109.78</v>
      </c>
      <c r="S3234">
        <f>_xlfn.XLOOKUP(Table4[[#This Row],[ProductID]],Products!A:A,Products!F:F, "Not Found")</f>
        <v>70.59</v>
      </c>
      <c r="T3234" t="str">
        <f>_xlfn.XLOOKUP(Table4[[#This Row],[CustomerID]],Customers!A:A,Customers!D:D, "Not Found")</f>
        <v>M</v>
      </c>
      <c r="U3234" s="6">
        <f>_xlfn.XLOOKUP(Table4[[#This Row],[CustomerID]],Customers!A:A,Customers!E:E, "Not Found")</f>
        <v>28514</v>
      </c>
      <c r="V3234">
        <f ca="1">DATEDIF(Table4[[#This Row],[CustomerBirthday]], TODAY(), "Y")</f>
        <v>48</v>
      </c>
      <c r="W3234" t="str" cm="1">
        <f t="array" aca="1" ref="W3234" ca="1">_xlfn.IFS(Table4[[#This Row],[Age]]&lt;25, "Under 25",Table4[[#This Row],[Age]]=34, "25-34", Table4[[#This Row],[Age]]&lt;=49, "35-49", Table4[[#This Row],[Age]]&lt;=64, "50-64", Table4[[#This Row],[Age]]&gt;=65, "65+")</f>
        <v>35-49</v>
      </c>
      <c r="X3234" t="str">
        <f>_xlfn.XLOOKUP(Table4[[#This Row],[StoreID]],Stores!A:A,Stores!B:B, "Not found")</f>
        <v>MegaMart Peckmouth</v>
      </c>
      <c r="Y3234" t="str">
        <f>_xlfn.XLOOKUP(Table4[[#This Row],[StoreID]],Stores!A:A,Stores!C:C, "Not Found")</f>
        <v>Peckmouth</v>
      </c>
      <c r="Z3234" t="str">
        <f>_xlfn.XLOOKUP(Table4[[#This Row],[StoreID]],Stores!A:A,Stores!D:D, "Not Found")</f>
        <v>East</v>
      </c>
    </row>
    <row r="3235" spans="1:26">
      <c r="A3235" t="s">
        <v>4101</v>
      </c>
      <c r="B3235" s="1">
        <v>45282</v>
      </c>
      <c r="C3235" t="s">
        <v>234</v>
      </c>
      <c r="D3235" t="s">
        <v>757</v>
      </c>
      <c r="E3235" t="s">
        <v>842</v>
      </c>
      <c r="F3235">
        <v>5</v>
      </c>
      <c r="G3235">
        <v>0.1</v>
      </c>
      <c r="H3235" t="s">
        <v>871</v>
      </c>
      <c r="I3235" s="4">
        <f>Table4[[#This Row],[Quantity]]*Table4[[#This Row],[UnitPrice]]</f>
        <v>6230.5499999999993</v>
      </c>
      <c r="J3235" s="4">
        <f>Table4[[#This Row],[Gross Revenue]]*(1-Table4[[#This Row],[Discount]])</f>
        <v>5607.4949999999999</v>
      </c>
      <c r="K3235" s="4">
        <f>Table4[[#This Row],[Quantity]]*Table4[[#This Row],[CostPrice]]</f>
        <v>4167.6000000000004</v>
      </c>
      <c r="L3235" s="4">
        <f>Table4[[#This Row],[Net Revenue]]-Table4[[#This Row],[Total Cost]]</f>
        <v>1439.8949999999995</v>
      </c>
      <c r="M3235" t="str">
        <f>_xlfn.XLOOKUP(Table4[[#This Row],[ProductID]], Products!A:A,Products!B:B, "Not Found")</f>
        <v>Find Headphones</v>
      </c>
      <c r="N3235" t="str">
        <f>TEXT(Table4[[#This Row],[Date]], "mmm")</f>
        <v>Dec</v>
      </c>
      <c r="O3235" t="str">
        <f>TEXT(Table4[[#This Row],[Date]], "yyyy")</f>
        <v>2023</v>
      </c>
      <c r="P3235" t="str">
        <f>_xlfn.XLOOKUP(Table4[[#This Row],[ProductID]],Products!A:A,Products!C:C, "Not Found")</f>
        <v>Electronics</v>
      </c>
      <c r="Q3235" t="str">
        <f>_xlfn.XLOOKUP(Table4[[#This Row],[ProductID]],Products!A:A,Products!D:D,"Not Found")</f>
        <v>Headphones</v>
      </c>
      <c r="R3235">
        <f>_xlfn.XLOOKUP(Table4[[#This Row],[ProductID]],Products!A:A,Products!E:E,"Not Found")</f>
        <v>1246.1099999999999</v>
      </c>
      <c r="S3235">
        <f>_xlfn.XLOOKUP(Table4[[#This Row],[ProductID]],Products!A:A,Products!F:F, "Not Found")</f>
        <v>833.52</v>
      </c>
      <c r="T3235" t="str">
        <f>_xlfn.XLOOKUP(Table4[[#This Row],[CustomerID]],Customers!A:A,Customers!D:D, "Not Found")</f>
        <v>M</v>
      </c>
      <c r="U3235" s="6">
        <f>_xlfn.XLOOKUP(Table4[[#This Row],[CustomerID]],Customers!A:A,Customers!E:E, "Not Found")</f>
        <v>25132</v>
      </c>
      <c r="V3235">
        <f ca="1">DATEDIF(Table4[[#This Row],[CustomerBirthday]], TODAY(), "Y")</f>
        <v>57</v>
      </c>
      <c r="W3235" t="str" cm="1">
        <f t="array" aca="1" ref="W3235" ca="1">_xlfn.IFS(Table4[[#This Row],[Age]]&lt;25, "Under 25",Table4[[#This Row],[Age]]=34, "25-34", Table4[[#This Row],[Age]]&lt;=49, "35-49", Table4[[#This Row],[Age]]&lt;=64, "50-64", Table4[[#This Row],[Age]]&gt;=65, "65+")</f>
        <v>50-64</v>
      </c>
      <c r="X3235" t="str">
        <f>_xlfn.XLOOKUP(Table4[[#This Row],[StoreID]],Stores!A:A,Stores!B:B, "Not found")</f>
        <v>MegaMart Brianahaven</v>
      </c>
      <c r="Y3235" t="str">
        <f>_xlfn.XLOOKUP(Table4[[#This Row],[StoreID]],Stores!A:A,Stores!C:C, "Not Found")</f>
        <v>Brianahaven</v>
      </c>
      <c r="Z3235" t="str">
        <f>_xlfn.XLOOKUP(Table4[[#This Row],[StoreID]],Stores!A:A,Stores!D:D, "Not Found")</f>
        <v>North</v>
      </c>
    </row>
    <row r="3236" spans="1:26">
      <c r="A3236" t="s">
        <v>4102</v>
      </c>
      <c r="B3236" s="1">
        <v>45420</v>
      </c>
      <c r="C3236" t="s">
        <v>509</v>
      </c>
      <c r="D3236" t="s">
        <v>736</v>
      </c>
      <c r="E3236" t="s">
        <v>835</v>
      </c>
      <c r="F3236">
        <v>1</v>
      </c>
      <c r="G3236">
        <v>0.15</v>
      </c>
      <c r="H3236" t="s">
        <v>875</v>
      </c>
      <c r="I3236" s="4">
        <f>Table4[[#This Row],[Quantity]]*Table4[[#This Row],[UnitPrice]]</f>
        <v>123.19</v>
      </c>
      <c r="J3236" s="4">
        <f>Table4[[#This Row],[Gross Revenue]]*(1-Table4[[#This Row],[Discount]])</f>
        <v>104.7115</v>
      </c>
      <c r="K3236" s="4">
        <f>Table4[[#This Row],[Quantity]]*Table4[[#This Row],[CostPrice]]</f>
        <v>80.36</v>
      </c>
      <c r="L3236" s="4">
        <f>Table4[[#This Row],[Net Revenue]]-Table4[[#This Row],[Total Cost]]</f>
        <v>24.351500000000001</v>
      </c>
      <c r="M3236" t="str">
        <f>_xlfn.XLOOKUP(Table4[[#This Row],[ProductID]], Products!A:A,Products!B:B, "Not Found")</f>
        <v>Us Snacks</v>
      </c>
      <c r="N3236" t="str">
        <f>TEXT(Table4[[#This Row],[Date]], "mmm")</f>
        <v>May</v>
      </c>
      <c r="O3236" t="str">
        <f>TEXT(Table4[[#This Row],[Date]], "yyyy")</f>
        <v>2024</v>
      </c>
      <c r="P3236" t="str">
        <f>_xlfn.XLOOKUP(Table4[[#This Row],[ProductID]],Products!A:A,Products!C:C, "Not Found")</f>
        <v>Groceries</v>
      </c>
      <c r="Q3236" t="str">
        <f>_xlfn.XLOOKUP(Table4[[#This Row],[ProductID]],Products!A:A,Products!D:D,"Not Found")</f>
        <v>Snacks</v>
      </c>
      <c r="R3236">
        <f>_xlfn.XLOOKUP(Table4[[#This Row],[ProductID]],Products!A:A,Products!E:E,"Not Found")</f>
        <v>123.19</v>
      </c>
      <c r="S3236">
        <f>_xlfn.XLOOKUP(Table4[[#This Row],[ProductID]],Products!A:A,Products!F:F, "Not Found")</f>
        <v>80.36</v>
      </c>
      <c r="T3236" t="str">
        <f>_xlfn.XLOOKUP(Table4[[#This Row],[CustomerID]],Customers!A:A,Customers!D:D, "Not Found")</f>
        <v>F</v>
      </c>
      <c r="U3236" s="6">
        <f>_xlfn.XLOOKUP(Table4[[#This Row],[CustomerID]],Customers!A:A,Customers!E:E, "Not Found")</f>
        <v>26827</v>
      </c>
      <c r="V3236">
        <f ca="1">DATEDIF(Table4[[#This Row],[CustomerBirthday]], TODAY(), "Y")</f>
        <v>53</v>
      </c>
      <c r="W3236" t="str" cm="1">
        <f t="array" aca="1" ref="W3236" ca="1">_xlfn.IFS(Table4[[#This Row],[Age]]&lt;25, "Under 25",Table4[[#This Row],[Age]]=34, "25-34", Table4[[#This Row],[Age]]&lt;=49, "35-49", Table4[[#This Row],[Age]]&lt;=64, "50-64", Table4[[#This Row],[Age]]&gt;=65, "65+")</f>
        <v>50-64</v>
      </c>
      <c r="X3236" t="str">
        <f>_xlfn.XLOOKUP(Table4[[#This Row],[StoreID]],Stores!A:A,Stores!B:B, "Not found")</f>
        <v>MegaMart Peckmouth</v>
      </c>
      <c r="Y3236" t="str">
        <f>_xlfn.XLOOKUP(Table4[[#This Row],[StoreID]],Stores!A:A,Stores!C:C, "Not Found")</f>
        <v>Peckmouth</v>
      </c>
      <c r="Z3236" t="str">
        <f>_xlfn.XLOOKUP(Table4[[#This Row],[StoreID]],Stores!A:A,Stores!D:D, "Not Found")</f>
        <v>East</v>
      </c>
    </row>
    <row r="3237" spans="1:26">
      <c r="A3237" t="s">
        <v>4103</v>
      </c>
      <c r="B3237" s="1">
        <v>45833</v>
      </c>
      <c r="C3237" t="s">
        <v>320</v>
      </c>
      <c r="D3237" t="s">
        <v>822</v>
      </c>
      <c r="E3237" t="s">
        <v>835</v>
      </c>
      <c r="F3237">
        <v>4</v>
      </c>
      <c r="G3237">
        <v>0</v>
      </c>
      <c r="H3237" t="s">
        <v>875</v>
      </c>
      <c r="I3237" s="4">
        <f>Table4[[#This Row],[Quantity]]*Table4[[#This Row],[UnitPrice]]</f>
        <v>4865.4399999999996</v>
      </c>
      <c r="J3237" s="4">
        <f>Table4[[#This Row],[Gross Revenue]]*(1-Table4[[#This Row],[Discount]])</f>
        <v>4865.4399999999996</v>
      </c>
      <c r="K3237" s="4">
        <f>Table4[[#This Row],[Quantity]]*Table4[[#This Row],[CostPrice]]</f>
        <v>3179.2</v>
      </c>
      <c r="L3237" s="4">
        <f>Table4[[#This Row],[Net Revenue]]-Table4[[#This Row],[Total Cost]]</f>
        <v>1686.2399999999998</v>
      </c>
      <c r="M3237" t="str">
        <f>_xlfn.XLOOKUP(Table4[[#This Row],[ProductID]], Products!A:A,Products!B:B, "Not Found")</f>
        <v>Nor Bags</v>
      </c>
      <c r="N3237" t="str">
        <f>TEXT(Table4[[#This Row],[Date]], "mmm")</f>
        <v>Jun</v>
      </c>
      <c r="O3237" t="str">
        <f>TEXT(Table4[[#This Row],[Date]], "yyyy")</f>
        <v>2025</v>
      </c>
      <c r="P3237" t="str">
        <f>_xlfn.XLOOKUP(Table4[[#This Row],[ProductID]],Products!A:A,Products!C:C, "Not Found")</f>
        <v>Fashion</v>
      </c>
      <c r="Q3237" t="str">
        <f>_xlfn.XLOOKUP(Table4[[#This Row],[ProductID]],Products!A:A,Products!D:D,"Not Found")</f>
        <v>Bags</v>
      </c>
      <c r="R3237">
        <f>_xlfn.XLOOKUP(Table4[[#This Row],[ProductID]],Products!A:A,Products!E:E,"Not Found")</f>
        <v>1216.3599999999999</v>
      </c>
      <c r="S3237">
        <f>_xlfn.XLOOKUP(Table4[[#This Row],[ProductID]],Products!A:A,Products!F:F, "Not Found")</f>
        <v>794.8</v>
      </c>
      <c r="T3237" t="str">
        <f>_xlfn.XLOOKUP(Table4[[#This Row],[CustomerID]],Customers!A:A,Customers!D:D, "Not Found")</f>
        <v>M</v>
      </c>
      <c r="U3237" s="6">
        <f>_xlfn.XLOOKUP(Table4[[#This Row],[CustomerID]],Customers!A:A,Customers!E:E, "Not Found")</f>
        <v>28937</v>
      </c>
      <c r="V3237">
        <f ca="1">DATEDIF(Table4[[#This Row],[CustomerBirthday]], TODAY(), "Y")</f>
        <v>47</v>
      </c>
      <c r="W3237" t="str" cm="1">
        <f t="array" aca="1" ref="W3237" ca="1">_xlfn.IFS(Table4[[#This Row],[Age]]&lt;25, "Under 25",Table4[[#This Row],[Age]]=34, "25-34", Table4[[#This Row],[Age]]&lt;=49, "35-49", Table4[[#This Row],[Age]]&lt;=64, "50-64", Table4[[#This Row],[Age]]&gt;=65, "65+")</f>
        <v>35-49</v>
      </c>
      <c r="X3237" t="str">
        <f>_xlfn.XLOOKUP(Table4[[#This Row],[StoreID]],Stores!A:A,Stores!B:B, "Not found")</f>
        <v>MegaMart Peckmouth</v>
      </c>
      <c r="Y3237" t="str">
        <f>_xlfn.XLOOKUP(Table4[[#This Row],[StoreID]],Stores!A:A,Stores!C:C, "Not Found")</f>
        <v>Peckmouth</v>
      </c>
      <c r="Z3237" t="str">
        <f>_xlfn.XLOOKUP(Table4[[#This Row],[StoreID]],Stores!A:A,Stores!D:D, "Not Found")</f>
        <v>East</v>
      </c>
    </row>
    <row r="3238" spans="1:26">
      <c r="A3238" t="s">
        <v>4104</v>
      </c>
      <c r="B3238" s="1">
        <v>45605</v>
      </c>
      <c r="C3238" t="s">
        <v>134</v>
      </c>
      <c r="D3238" t="s">
        <v>788</v>
      </c>
      <c r="E3238" t="s">
        <v>839</v>
      </c>
      <c r="F3238">
        <v>2</v>
      </c>
      <c r="G3238">
        <v>0.1</v>
      </c>
      <c r="H3238" t="s">
        <v>865</v>
      </c>
      <c r="I3238" s="4">
        <f>Table4[[#This Row],[Quantity]]*Table4[[#This Row],[UnitPrice]]</f>
        <v>2191.44</v>
      </c>
      <c r="J3238" s="4">
        <f>Table4[[#This Row],[Gross Revenue]]*(1-Table4[[#This Row],[Discount]])</f>
        <v>1972.296</v>
      </c>
      <c r="K3238" s="4">
        <f>Table4[[#This Row],[Quantity]]*Table4[[#This Row],[CostPrice]]</f>
        <v>1644.4</v>
      </c>
      <c r="L3238" s="4">
        <f>Table4[[#This Row],[Net Revenue]]-Table4[[#This Row],[Total Cost]]</f>
        <v>327.89599999999996</v>
      </c>
      <c r="M3238" t="str">
        <f>_xlfn.XLOOKUP(Table4[[#This Row],[ProductID]], Products!A:A,Products!B:B, "Not Found")</f>
        <v>Foot Snacks</v>
      </c>
      <c r="N3238" t="str">
        <f>TEXT(Table4[[#This Row],[Date]], "mmm")</f>
        <v>Nov</v>
      </c>
      <c r="O3238" t="str">
        <f>TEXT(Table4[[#This Row],[Date]], "yyyy")</f>
        <v>2024</v>
      </c>
      <c r="P3238" t="str">
        <f>_xlfn.XLOOKUP(Table4[[#This Row],[ProductID]],Products!A:A,Products!C:C, "Not Found")</f>
        <v>Groceries</v>
      </c>
      <c r="Q3238" t="str">
        <f>_xlfn.XLOOKUP(Table4[[#This Row],[ProductID]],Products!A:A,Products!D:D,"Not Found")</f>
        <v>Snacks</v>
      </c>
      <c r="R3238">
        <f>_xlfn.XLOOKUP(Table4[[#This Row],[ProductID]],Products!A:A,Products!E:E,"Not Found")</f>
        <v>1095.72</v>
      </c>
      <c r="S3238">
        <f>_xlfn.XLOOKUP(Table4[[#This Row],[ProductID]],Products!A:A,Products!F:F, "Not Found")</f>
        <v>822.2</v>
      </c>
      <c r="T3238" t="str">
        <f>_xlfn.XLOOKUP(Table4[[#This Row],[CustomerID]],Customers!A:A,Customers!D:D, "Not Found")</f>
        <v>F</v>
      </c>
      <c r="U3238" s="6">
        <f>_xlfn.XLOOKUP(Table4[[#This Row],[CustomerID]],Customers!A:A,Customers!E:E, "Not Found")</f>
        <v>23730</v>
      </c>
      <c r="V3238">
        <f ca="1">DATEDIF(Table4[[#This Row],[CustomerBirthday]], TODAY(), "Y")</f>
        <v>61</v>
      </c>
      <c r="W3238" t="str" cm="1">
        <f t="array" aca="1" ref="W3238" ca="1">_xlfn.IFS(Table4[[#This Row],[Age]]&lt;25, "Under 25",Table4[[#This Row],[Age]]=34, "25-34", Table4[[#This Row],[Age]]&lt;=49, "35-49", Table4[[#This Row],[Age]]&lt;=64, "50-64", Table4[[#This Row],[Age]]&gt;=65, "65+")</f>
        <v>50-64</v>
      </c>
      <c r="X3238" t="str">
        <f>_xlfn.XLOOKUP(Table4[[#This Row],[StoreID]],Stores!A:A,Stores!B:B, "Not found")</f>
        <v>MegaMart New Michele</v>
      </c>
      <c r="Y3238" t="str">
        <f>_xlfn.XLOOKUP(Table4[[#This Row],[StoreID]],Stores!A:A,Stores!C:C, "Not Found")</f>
        <v>New Michele</v>
      </c>
      <c r="Z3238" t="str">
        <f>_xlfn.XLOOKUP(Table4[[#This Row],[StoreID]],Stores!A:A,Stores!D:D, "Not Found")</f>
        <v>West</v>
      </c>
    </row>
    <row r="3239" spans="1:26">
      <c r="A3239" t="s">
        <v>4105</v>
      </c>
      <c r="B3239" s="1">
        <v>45318</v>
      </c>
      <c r="C3239" t="s">
        <v>399</v>
      </c>
      <c r="D3239" t="s">
        <v>745</v>
      </c>
      <c r="E3239" t="s">
        <v>835</v>
      </c>
      <c r="F3239">
        <v>4</v>
      </c>
      <c r="G3239">
        <v>0.05</v>
      </c>
      <c r="H3239" t="s">
        <v>871</v>
      </c>
      <c r="I3239" s="4">
        <f>Table4[[#This Row],[Quantity]]*Table4[[#This Row],[UnitPrice]]</f>
        <v>4772.3599999999997</v>
      </c>
      <c r="J3239" s="4">
        <f>Table4[[#This Row],[Gross Revenue]]*(1-Table4[[#This Row],[Discount]])</f>
        <v>4533.7419999999993</v>
      </c>
      <c r="K3239" s="4">
        <f>Table4[[#This Row],[Quantity]]*Table4[[#This Row],[CostPrice]]</f>
        <v>3272.96</v>
      </c>
      <c r="L3239" s="4">
        <f>Table4[[#This Row],[Net Revenue]]-Table4[[#This Row],[Total Cost]]</f>
        <v>1260.7819999999992</v>
      </c>
      <c r="M3239" t="str">
        <f>_xlfn.XLOOKUP(Table4[[#This Row],[ProductID]], Products!A:A,Products!B:B, "Not Found")</f>
        <v>Above Camera</v>
      </c>
      <c r="N3239" t="str">
        <f>TEXT(Table4[[#This Row],[Date]], "mmm")</f>
        <v>Jan</v>
      </c>
      <c r="O3239" t="str">
        <f>TEXT(Table4[[#This Row],[Date]], "yyyy")</f>
        <v>2024</v>
      </c>
      <c r="P3239" t="str">
        <f>_xlfn.XLOOKUP(Table4[[#This Row],[ProductID]],Products!A:A,Products!C:C, "Not Found")</f>
        <v>Electronics</v>
      </c>
      <c r="Q3239" t="str">
        <f>_xlfn.XLOOKUP(Table4[[#This Row],[ProductID]],Products!A:A,Products!D:D,"Not Found")</f>
        <v>Camera</v>
      </c>
      <c r="R3239">
        <f>_xlfn.XLOOKUP(Table4[[#This Row],[ProductID]],Products!A:A,Products!E:E,"Not Found")</f>
        <v>1193.0899999999999</v>
      </c>
      <c r="S3239">
        <f>_xlfn.XLOOKUP(Table4[[#This Row],[ProductID]],Products!A:A,Products!F:F, "Not Found")</f>
        <v>818.24</v>
      </c>
      <c r="T3239" t="str">
        <f>_xlfn.XLOOKUP(Table4[[#This Row],[CustomerID]],Customers!A:A,Customers!D:D, "Not Found")</f>
        <v>F</v>
      </c>
      <c r="U3239" s="6">
        <f>_xlfn.XLOOKUP(Table4[[#This Row],[CustomerID]],Customers!A:A,Customers!E:E, "Not Found")</f>
        <v>34980</v>
      </c>
      <c r="V3239">
        <f ca="1">DATEDIF(Table4[[#This Row],[CustomerBirthday]], TODAY(), "Y")</f>
        <v>30</v>
      </c>
      <c r="W3239" t="str" cm="1">
        <f t="array" aca="1" ref="W3239" ca="1">_xlfn.IFS(Table4[[#This Row],[Age]]&lt;25, "Under 25",Table4[[#This Row],[Age]]=34, "25-34", Table4[[#This Row],[Age]]&lt;=49, "35-49", Table4[[#This Row],[Age]]&lt;=64, "50-64", Table4[[#This Row],[Age]]&gt;=65, "65+")</f>
        <v>35-49</v>
      </c>
      <c r="X3239" t="str">
        <f>_xlfn.XLOOKUP(Table4[[#This Row],[StoreID]],Stores!A:A,Stores!B:B, "Not found")</f>
        <v>MegaMart Peckmouth</v>
      </c>
      <c r="Y3239" t="str">
        <f>_xlfn.XLOOKUP(Table4[[#This Row],[StoreID]],Stores!A:A,Stores!C:C, "Not Found")</f>
        <v>Peckmouth</v>
      </c>
      <c r="Z3239" t="str">
        <f>_xlfn.XLOOKUP(Table4[[#This Row],[StoreID]],Stores!A:A,Stores!D:D, "Not Found")</f>
        <v>East</v>
      </c>
    </row>
    <row r="3240" spans="1:26">
      <c r="A3240" t="s">
        <v>4106</v>
      </c>
      <c r="B3240" s="1">
        <v>45764</v>
      </c>
      <c r="C3240" t="s">
        <v>351</v>
      </c>
      <c r="D3240" t="s">
        <v>753</v>
      </c>
      <c r="E3240" t="s">
        <v>831</v>
      </c>
      <c r="F3240">
        <v>3</v>
      </c>
      <c r="G3240">
        <v>0.1</v>
      </c>
      <c r="H3240" t="s">
        <v>875</v>
      </c>
      <c r="I3240" s="4">
        <f>Table4[[#This Row],[Quantity]]*Table4[[#This Row],[UnitPrice]]</f>
        <v>811.34999999999991</v>
      </c>
      <c r="J3240" s="4">
        <f>Table4[[#This Row],[Gross Revenue]]*(1-Table4[[#This Row],[Discount]])</f>
        <v>730.21499999999992</v>
      </c>
      <c r="K3240" s="4">
        <f>Table4[[#This Row],[Quantity]]*Table4[[#This Row],[CostPrice]]</f>
        <v>562.79999999999995</v>
      </c>
      <c r="L3240" s="4">
        <f>Table4[[#This Row],[Net Revenue]]-Table4[[#This Row],[Total Cost]]</f>
        <v>167.41499999999996</v>
      </c>
      <c r="M3240" t="str">
        <f>_xlfn.XLOOKUP(Table4[[#This Row],[ProductID]], Products!A:A,Products!B:B, "Not Found")</f>
        <v>Whether Bags</v>
      </c>
      <c r="N3240" t="str">
        <f>TEXT(Table4[[#This Row],[Date]], "mmm")</f>
        <v>Apr</v>
      </c>
      <c r="O3240" t="str">
        <f>TEXT(Table4[[#This Row],[Date]], "yyyy")</f>
        <v>2025</v>
      </c>
      <c r="P3240" t="str">
        <f>_xlfn.XLOOKUP(Table4[[#This Row],[ProductID]],Products!A:A,Products!C:C, "Not Found")</f>
        <v>Fashion</v>
      </c>
      <c r="Q3240" t="str">
        <f>_xlfn.XLOOKUP(Table4[[#This Row],[ProductID]],Products!A:A,Products!D:D,"Not Found")</f>
        <v>Bags</v>
      </c>
      <c r="R3240">
        <f>_xlfn.XLOOKUP(Table4[[#This Row],[ProductID]],Products!A:A,Products!E:E,"Not Found")</f>
        <v>270.45</v>
      </c>
      <c r="S3240">
        <f>_xlfn.XLOOKUP(Table4[[#This Row],[ProductID]],Products!A:A,Products!F:F, "Not Found")</f>
        <v>187.6</v>
      </c>
      <c r="T3240" t="str">
        <f>_xlfn.XLOOKUP(Table4[[#This Row],[CustomerID]],Customers!A:A,Customers!D:D, "Not Found")</f>
        <v>M</v>
      </c>
      <c r="U3240" s="6">
        <f>_xlfn.XLOOKUP(Table4[[#This Row],[CustomerID]],Customers!A:A,Customers!E:E, "Not Found")</f>
        <v>28594</v>
      </c>
      <c r="V3240">
        <f ca="1">DATEDIF(Table4[[#This Row],[CustomerBirthday]], TODAY(), "Y")</f>
        <v>48</v>
      </c>
      <c r="W3240" t="str" cm="1">
        <f t="array" aca="1" ref="W3240" ca="1">_xlfn.IFS(Table4[[#This Row],[Age]]&lt;25, "Under 25",Table4[[#This Row],[Age]]=34, "25-34", Table4[[#This Row],[Age]]&lt;=49, "35-49", Table4[[#This Row],[Age]]&lt;=64, "50-64", Table4[[#This Row],[Age]]&gt;=65, "65+")</f>
        <v>35-49</v>
      </c>
      <c r="X3240" t="str">
        <f>_xlfn.XLOOKUP(Table4[[#This Row],[StoreID]],Stores!A:A,Stores!B:B, "Not found")</f>
        <v>MegaMart Jimenezborough</v>
      </c>
      <c r="Y3240" t="str">
        <f>_xlfn.XLOOKUP(Table4[[#This Row],[StoreID]],Stores!A:A,Stores!C:C, "Not Found")</f>
        <v>Jimenezborough</v>
      </c>
      <c r="Z3240" t="str">
        <f>_xlfn.XLOOKUP(Table4[[#This Row],[StoreID]],Stores!A:A,Stores!D:D, "Not Found")</f>
        <v>South</v>
      </c>
    </row>
    <row r="3241" spans="1:26">
      <c r="A3241" t="s">
        <v>4107</v>
      </c>
      <c r="B3241" s="1">
        <v>45391</v>
      </c>
      <c r="C3241" t="s">
        <v>81</v>
      </c>
      <c r="D3241" t="s">
        <v>764</v>
      </c>
      <c r="E3241" t="s">
        <v>835</v>
      </c>
      <c r="F3241">
        <v>1</v>
      </c>
      <c r="G3241">
        <v>0</v>
      </c>
      <c r="H3241" t="s">
        <v>871</v>
      </c>
      <c r="I3241" s="4">
        <f>Table4[[#This Row],[Quantity]]*Table4[[#This Row],[UnitPrice]]</f>
        <v>323.92</v>
      </c>
      <c r="J3241" s="4">
        <f>Table4[[#This Row],[Gross Revenue]]*(1-Table4[[#This Row],[Discount]])</f>
        <v>323.92</v>
      </c>
      <c r="K3241" s="4">
        <f>Table4[[#This Row],[Quantity]]*Table4[[#This Row],[CostPrice]]</f>
        <v>242.98</v>
      </c>
      <c r="L3241" s="4">
        <f>Table4[[#This Row],[Net Revenue]]-Table4[[#This Row],[Total Cost]]</f>
        <v>80.940000000000026</v>
      </c>
      <c r="M3241" t="str">
        <f>_xlfn.XLOOKUP(Table4[[#This Row],[ProductID]], Products!A:A,Products!B:B, "Not Found")</f>
        <v>Simple Accessories</v>
      </c>
      <c r="N3241" t="str">
        <f>TEXT(Table4[[#This Row],[Date]], "mmm")</f>
        <v>Apr</v>
      </c>
      <c r="O3241" t="str">
        <f>TEXT(Table4[[#This Row],[Date]], "yyyy")</f>
        <v>2024</v>
      </c>
      <c r="P3241" t="str">
        <f>_xlfn.XLOOKUP(Table4[[#This Row],[ProductID]],Products!A:A,Products!C:C, "Not Found")</f>
        <v>Fashion</v>
      </c>
      <c r="Q3241" t="str">
        <f>_xlfn.XLOOKUP(Table4[[#This Row],[ProductID]],Products!A:A,Products!D:D,"Not Found")</f>
        <v>Accessories</v>
      </c>
      <c r="R3241">
        <f>_xlfn.XLOOKUP(Table4[[#This Row],[ProductID]],Products!A:A,Products!E:E,"Not Found")</f>
        <v>323.92</v>
      </c>
      <c r="S3241">
        <f>_xlfn.XLOOKUP(Table4[[#This Row],[ProductID]],Products!A:A,Products!F:F, "Not Found")</f>
        <v>242.98</v>
      </c>
      <c r="T3241" t="str">
        <f>_xlfn.XLOOKUP(Table4[[#This Row],[CustomerID]],Customers!A:A,Customers!D:D, "Not Found")</f>
        <v>F</v>
      </c>
      <c r="U3241" s="6">
        <f>_xlfn.XLOOKUP(Table4[[#This Row],[CustomerID]],Customers!A:A,Customers!E:E, "Not Found")</f>
        <v>30128</v>
      </c>
      <c r="V3241">
        <f ca="1">DATEDIF(Table4[[#This Row],[CustomerBirthday]], TODAY(), "Y")</f>
        <v>44</v>
      </c>
      <c r="W3241" t="str" cm="1">
        <f t="array" aca="1" ref="W3241" ca="1">_xlfn.IFS(Table4[[#This Row],[Age]]&lt;25, "Under 25",Table4[[#This Row],[Age]]=34, "25-34", Table4[[#This Row],[Age]]&lt;=49, "35-49", Table4[[#This Row],[Age]]&lt;=64, "50-64", Table4[[#This Row],[Age]]&gt;=65, "65+")</f>
        <v>35-49</v>
      </c>
      <c r="X3241" t="str">
        <f>_xlfn.XLOOKUP(Table4[[#This Row],[StoreID]],Stores!A:A,Stores!B:B, "Not found")</f>
        <v>MegaMart Peckmouth</v>
      </c>
      <c r="Y3241" t="str">
        <f>_xlfn.XLOOKUP(Table4[[#This Row],[StoreID]],Stores!A:A,Stores!C:C, "Not Found")</f>
        <v>Peckmouth</v>
      </c>
      <c r="Z3241" t="str">
        <f>_xlfn.XLOOKUP(Table4[[#This Row],[StoreID]],Stores!A:A,Stores!D:D, "Not Found")</f>
        <v>East</v>
      </c>
    </row>
    <row r="3242" spans="1:26">
      <c r="A3242" t="s">
        <v>4108</v>
      </c>
      <c r="B3242" s="1">
        <v>45270</v>
      </c>
      <c r="C3242" t="s">
        <v>71</v>
      </c>
      <c r="D3242" t="s">
        <v>818</v>
      </c>
      <c r="E3242" t="s">
        <v>839</v>
      </c>
      <c r="F3242">
        <v>2</v>
      </c>
      <c r="G3242">
        <v>0</v>
      </c>
      <c r="H3242" t="s">
        <v>868</v>
      </c>
      <c r="I3242" s="4">
        <f>Table4[[#This Row],[Quantity]]*Table4[[#This Row],[UnitPrice]]</f>
        <v>2330.7399999999998</v>
      </c>
      <c r="J3242" s="4">
        <f>Table4[[#This Row],[Gross Revenue]]*(1-Table4[[#This Row],[Discount]])</f>
        <v>2330.7399999999998</v>
      </c>
      <c r="K3242" s="4">
        <f>Table4[[#This Row],[Quantity]]*Table4[[#This Row],[CostPrice]]</f>
        <v>1853.1</v>
      </c>
      <c r="L3242" s="4">
        <f>Table4[[#This Row],[Net Revenue]]-Table4[[#This Row],[Total Cost]]</f>
        <v>477.63999999999987</v>
      </c>
      <c r="M3242" t="str">
        <f>_xlfn.XLOOKUP(Table4[[#This Row],[ProductID]], Products!A:A,Products!B:B, "Not Found")</f>
        <v>Nature Clothing</v>
      </c>
      <c r="N3242" t="str">
        <f>TEXT(Table4[[#This Row],[Date]], "mmm")</f>
        <v>Dec</v>
      </c>
      <c r="O3242" t="str">
        <f>TEXT(Table4[[#This Row],[Date]], "yyyy")</f>
        <v>2023</v>
      </c>
      <c r="P3242" t="str">
        <f>_xlfn.XLOOKUP(Table4[[#This Row],[ProductID]],Products!A:A,Products!C:C, "Not Found")</f>
        <v>Fashion</v>
      </c>
      <c r="Q3242" t="str">
        <f>_xlfn.XLOOKUP(Table4[[#This Row],[ProductID]],Products!A:A,Products!D:D,"Not Found")</f>
        <v>Clothing</v>
      </c>
      <c r="R3242">
        <f>_xlfn.XLOOKUP(Table4[[#This Row],[ProductID]],Products!A:A,Products!E:E,"Not Found")</f>
        <v>1165.3699999999999</v>
      </c>
      <c r="S3242">
        <f>_xlfn.XLOOKUP(Table4[[#This Row],[ProductID]],Products!A:A,Products!F:F, "Not Found")</f>
        <v>926.55</v>
      </c>
      <c r="T3242" t="str">
        <f>_xlfn.XLOOKUP(Table4[[#This Row],[CustomerID]],Customers!A:A,Customers!D:D, "Not Found")</f>
        <v>F</v>
      </c>
      <c r="U3242" s="6">
        <f>_xlfn.XLOOKUP(Table4[[#This Row],[CustomerID]],Customers!A:A,Customers!E:E, "Not Found")</f>
        <v>30021</v>
      </c>
      <c r="V3242">
        <f ca="1">DATEDIF(Table4[[#This Row],[CustomerBirthday]], TODAY(), "Y")</f>
        <v>44</v>
      </c>
      <c r="W3242" t="str" cm="1">
        <f t="array" aca="1" ref="W3242" ca="1">_xlfn.IFS(Table4[[#This Row],[Age]]&lt;25, "Under 25",Table4[[#This Row],[Age]]=34, "25-34", Table4[[#This Row],[Age]]&lt;=49, "35-49", Table4[[#This Row],[Age]]&lt;=64, "50-64", Table4[[#This Row],[Age]]&gt;=65, "65+")</f>
        <v>35-49</v>
      </c>
      <c r="X3242" t="str">
        <f>_xlfn.XLOOKUP(Table4[[#This Row],[StoreID]],Stores!A:A,Stores!B:B, "Not found")</f>
        <v>MegaMart New Michele</v>
      </c>
      <c r="Y3242" t="str">
        <f>_xlfn.XLOOKUP(Table4[[#This Row],[StoreID]],Stores!A:A,Stores!C:C, "Not Found")</f>
        <v>New Michele</v>
      </c>
      <c r="Z3242" t="str">
        <f>_xlfn.XLOOKUP(Table4[[#This Row],[StoreID]],Stores!A:A,Stores!D:D, "Not Found")</f>
        <v>West</v>
      </c>
    </row>
    <row r="3243" spans="1:26">
      <c r="A3243" t="s">
        <v>4109</v>
      </c>
      <c r="B3243" s="1">
        <v>45480</v>
      </c>
      <c r="C3243" t="s">
        <v>327</v>
      </c>
      <c r="D3243" t="s">
        <v>742</v>
      </c>
      <c r="E3243" t="s">
        <v>831</v>
      </c>
      <c r="F3243">
        <v>5</v>
      </c>
      <c r="G3243">
        <v>0.15</v>
      </c>
      <c r="H3243" t="s">
        <v>875</v>
      </c>
      <c r="I3243" s="4">
        <f>Table4[[#This Row],[Quantity]]*Table4[[#This Row],[UnitPrice]]</f>
        <v>1242.8499999999999</v>
      </c>
      <c r="J3243" s="4">
        <f>Table4[[#This Row],[Gross Revenue]]*(1-Table4[[#This Row],[Discount]])</f>
        <v>1056.4224999999999</v>
      </c>
      <c r="K3243" s="4">
        <f>Table4[[#This Row],[Quantity]]*Table4[[#This Row],[CostPrice]]</f>
        <v>953.34999999999991</v>
      </c>
      <c r="L3243" s="4">
        <f>Table4[[#This Row],[Net Revenue]]-Table4[[#This Row],[Total Cost]]</f>
        <v>103.07249999999999</v>
      </c>
      <c r="M3243" t="str">
        <f>_xlfn.XLOOKUP(Table4[[#This Row],[ProductID]], Products!A:A,Products!B:B, "Not Found")</f>
        <v>Either Headphones</v>
      </c>
      <c r="N3243" t="str">
        <f>TEXT(Table4[[#This Row],[Date]], "mmm")</f>
        <v>Jul</v>
      </c>
      <c r="O3243" t="str">
        <f>TEXT(Table4[[#This Row],[Date]], "yyyy")</f>
        <v>2024</v>
      </c>
      <c r="P3243" t="str">
        <f>_xlfn.XLOOKUP(Table4[[#This Row],[ProductID]],Products!A:A,Products!C:C, "Not Found")</f>
        <v>Electronics</v>
      </c>
      <c r="Q3243" t="str">
        <f>_xlfn.XLOOKUP(Table4[[#This Row],[ProductID]],Products!A:A,Products!D:D,"Not Found")</f>
        <v>Headphones</v>
      </c>
      <c r="R3243">
        <f>_xlfn.XLOOKUP(Table4[[#This Row],[ProductID]],Products!A:A,Products!E:E,"Not Found")</f>
        <v>248.57</v>
      </c>
      <c r="S3243">
        <f>_xlfn.XLOOKUP(Table4[[#This Row],[ProductID]],Products!A:A,Products!F:F, "Not Found")</f>
        <v>190.67</v>
      </c>
      <c r="T3243" t="str">
        <f>_xlfn.XLOOKUP(Table4[[#This Row],[CustomerID]],Customers!A:A,Customers!D:D, "Not Found")</f>
        <v>F</v>
      </c>
      <c r="U3243" s="6">
        <f>_xlfn.XLOOKUP(Table4[[#This Row],[CustomerID]],Customers!A:A,Customers!E:E, "Not Found")</f>
        <v>27567</v>
      </c>
      <c r="V3243">
        <f ca="1">DATEDIF(Table4[[#This Row],[CustomerBirthday]], TODAY(), "Y")</f>
        <v>51</v>
      </c>
      <c r="W3243" t="str" cm="1">
        <f t="array" aca="1" ref="W3243" ca="1">_xlfn.IFS(Table4[[#This Row],[Age]]&lt;25, "Under 25",Table4[[#This Row],[Age]]=34, "25-34", Table4[[#This Row],[Age]]&lt;=49, "35-49", Table4[[#This Row],[Age]]&lt;=64, "50-64", Table4[[#This Row],[Age]]&gt;=65, "65+")</f>
        <v>50-64</v>
      </c>
      <c r="X3243" t="str">
        <f>_xlfn.XLOOKUP(Table4[[#This Row],[StoreID]],Stores!A:A,Stores!B:B, "Not found")</f>
        <v>MegaMart Jimenezborough</v>
      </c>
      <c r="Y3243" t="str">
        <f>_xlfn.XLOOKUP(Table4[[#This Row],[StoreID]],Stores!A:A,Stores!C:C, "Not Found")</f>
        <v>Jimenezborough</v>
      </c>
      <c r="Z3243" t="str">
        <f>_xlfn.XLOOKUP(Table4[[#This Row],[StoreID]],Stores!A:A,Stores!D:D, "Not Found")</f>
        <v>South</v>
      </c>
    </row>
    <row r="3244" spans="1:26">
      <c r="A3244" t="s">
        <v>4110</v>
      </c>
      <c r="B3244" s="1">
        <v>45710</v>
      </c>
      <c r="C3244" t="s">
        <v>458</v>
      </c>
      <c r="D3244" t="s">
        <v>826</v>
      </c>
      <c r="E3244" t="s">
        <v>846</v>
      </c>
      <c r="F3244">
        <v>3</v>
      </c>
      <c r="G3244">
        <v>0</v>
      </c>
      <c r="H3244" t="s">
        <v>865</v>
      </c>
      <c r="I3244" s="4">
        <f>Table4[[#This Row],[Quantity]]*Table4[[#This Row],[UnitPrice]]</f>
        <v>3133.92</v>
      </c>
      <c r="J3244" s="4">
        <f>Table4[[#This Row],[Gross Revenue]]*(1-Table4[[#This Row],[Discount]])</f>
        <v>3133.92</v>
      </c>
      <c r="K3244" s="4">
        <f>Table4[[#This Row],[Quantity]]*Table4[[#This Row],[CostPrice]]</f>
        <v>2325.21</v>
      </c>
      <c r="L3244" s="4">
        <f>Table4[[#This Row],[Net Revenue]]-Table4[[#This Row],[Total Cost]]</f>
        <v>808.71</v>
      </c>
      <c r="M3244" t="str">
        <f>_xlfn.XLOOKUP(Table4[[#This Row],[ProductID]], Products!A:A,Products!B:B, "Not Found")</f>
        <v>Maybe Footwear</v>
      </c>
      <c r="N3244" t="str">
        <f>TEXT(Table4[[#This Row],[Date]], "mmm")</f>
        <v>Feb</v>
      </c>
      <c r="O3244" t="str">
        <f>TEXT(Table4[[#This Row],[Date]], "yyyy")</f>
        <v>2025</v>
      </c>
      <c r="P3244" t="str">
        <f>_xlfn.XLOOKUP(Table4[[#This Row],[ProductID]],Products!A:A,Products!C:C, "Not Found")</f>
        <v>Fashion</v>
      </c>
      <c r="Q3244" t="str">
        <f>_xlfn.XLOOKUP(Table4[[#This Row],[ProductID]],Products!A:A,Products!D:D,"Not Found")</f>
        <v>Footwear</v>
      </c>
      <c r="R3244">
        <f>_xlfn.XLOOKUP(Table4[[#This Row],[ProductID]],Products!A:A,Products!E:E,"Not Found")</f>
        <v>1044.6400000000001</v>
      </c>
      <c r="S3244">
        <f>_xlfn.XLOOKUP(Table4[[#This Row],[ProductID]],Products!A:A,Products!F:F, "Not Found")</f>
        <v>775.07</v>
      </c>
      <c r="T3244" t="str">
        <f>_xlfn.XLOOKUP(Table4[[#This Row],[CustomerID]],Customers!A:A,Customers!D:D, "Not Found")</f>
        <v>F</v>
      </c>
      <c r="U3244" s="6">
        <f>_xlfn.XLOOKUP(Table4[[#This Row],[CustomerID]],Customers!A:A,Customers!E:E, "Not Found")</f>
        <v>22804</v>
      </c>
      <c r="V3244">
        <f ca="1">DATEDIF(Table4[[#This Row],[CustomerBirthday]], TODAY(), "Y")</f>
        <v>64</v>
      </c>
      <c r="W3244" t="str" cm="1">
        <f t="array" aca="1" ref="W3244" ca="1">_xlfn.IFS(Table4[[#This Row],[Age]]&lt;25, "Under 25",Table4[[#This Row],[Age]]=34, "25-34", Table4[[#This Row],[Age]]&lt;=49, "35-49", Table4[[#This Row],[Age]]&lt;=64, "50-64", Table4[[#This Row],[Age]]&gt;=65, "65+")</f>
        <v>50-64</v>
      </c>
      <c r="X3244" t="str">
        <f>_xlfn.XLOOKUP(Table4[[#This Row],[StoreID]],Stores!A:A,Stores!B:B, "Not found")</f>
        <v>MegaMart Johnmouth</v>
      </c>
      <c r="Y3244" t="str">
        <f>_xlfn.XLOOKUP(Table4[[#This Row],[StoreID]],Stores!A:A,Stores!C:C, "Not Found")</f>
        <v>Johnmouth</v>
      </c>
      <c r="Z3244" t="str">
        <f>_xlfn.XLOOKUP(Table4[[#This Row],[StoreID]],Stores!A:A,Stores!D:D, "Not Found")</f>
        <v>East</v>
      </c>
    </row>
    <row r="3245" spans="1:26">
      <c r="A3245" t="s">
        <v>4111</v>
      </c>
      <c r="B3245" s="1">
        <v>45758</v>
      </c>
      <c r="C3245" t="s">
        <v>97</v>
      </c>
      <c r="D3245" t="s">
        <v>722</v>
      </c>
      <c r="E3245" t="s">
        <v>839</v>
      </c>
      <c r="F3245">
        <v>2</v>
      </c>
      <c r="G3245">
        <v>0.15</v>
      </c>
      <c r="H3245" t="s">
        <v>871</v>
      </c>
      <c r="I3245" s="4">
        <f>Table4[[#This Row],[Quantity]]*Table4[[#This Row],[UnitPrice]]</f>
        <v>3707.54</v>
      </c>
      <c r="J3245" s="4">
        <f>Table4[[#This Row],[Gross Revenue]]*(1-Table4[[#This Row],[Discount]])</f>
        <v>3151.4090000000001</v>
      </c>
      <c r="K3245" s="4">
        <f>Table4[[#This Row],[Quantity]]*Table4[[#This Row],[CostPrice]]</f>
        <v>2727.04</v>
      </c>
      <c r="L3245" s="4">
        <f>Table4[[#This Row],[Net Revenue]]-Table4[[#This Row],[Total Cost]]</f>
        <v>424.36900000000014</v>
      </c>
      <c r="M3245" t="str">
        <f>_xlfn.XLOOKUP(Table4[[#This Row],[ProductID]], Products!A:A,Products!B:B, "Not Found")</f>
        <v>Four Accessories</v>
      </c>
      <c r="N3245" t="str">
        <f>TEXT(Table4[[#This Row],[Date]], "mmm")</f>
        <v>Apr</v>
      </c>
      <c r="O3245" t="str">
        <f>TEXT(Table4[[#This Row],[Date]], "yyyy")</f>
        <v>2025</v>
      </c>
      <c r="P3245" t="str">
        <f>_xlfn.XLOOKUP(Table4[[#This Row],[ProductID]],Products!A:A,Products!C:C, "Not Found")</f>
        <v>Fashion</v>
      </c>
      <c r="Q3245" t="str">
        <f>_xlfn.XLOOKUP(Table4[[#This Row],[ProductID]],Products!A:A,Products!D:D,"Not Found")</f>
        <v>Accessories</v>
      </c>
      <c r="R3245">
        <f>_xlfn.XLOOKUP(Table4[[#This Row],[ProductID]],Products!A:A,Products!E:E,"Not Found")</f>
        <v>1853.77</v>
      </c>
      <c r="S3245">
        <f>_xlfn.XLOOKUP(Table4[[#This Row],[ProductID]],Products!A:A,Products!F:F, "Not Found")</f>
        <v>1363.52</v>
      </c>
      <c r="T3245" t="str">
        <f>_xlfn.XLOOKUP(Table4[[#This Row],[CustomerID]],Customers!A:A,Customers!D:D, "Not Found")</f>
        <v>F</v>
      </c>
      <c r="U3245" s="6">
        <f>_xlfn.XLOOKUP(Table4[[#This Row],[CustomerID]],Customers!A:A,Customers!E:E, "Not Found")</f>
        <v>22610</v>
      </c>
      <c r="V3245">
        <f ca="1">DATEDIF(Table4[[#This Row],[CustomerBirthday]], TODAY(), "Y")</f>
        <v>64</v>
      </c>
      <c r="W3245" t="str" cm="1">
        <f t="array" aca="1" ref="W3245" ca="1">_xlfn.IFS(Table4[[#This Row],[Age]]&lt;25, "Under 25",Table4[[#This Row],[Age]]=34, "25-34", Table4[[#This Row],[Age]]&lt;=49, "35-49", Table4[[#This Row],[Age]]&lt;=64, "50-64", Table4[[#This Row],[Age]]&gt;=65, "65+")</f>
        <v>50-64</v>
      </c>
      <c r="X3245" t="str">
        <f>_xlfn.XLOOKUP(Table4[[#This Row],[StoreID]],Stores!A:A,Stores!B:B, "Not found")</f>
        <v>MegaMart New Michele</v>
      </c>
      <c r="Y3245" t="str">
        <f>_xlfn.XLOOKUP(Table4[[#This Row],[StoreID]],Stores!A:A,Stores!C:C, "Not Found")</f>
        <v>New Michele</v>
      </c>
      <c r="Z3245" t="str">
        <f>_xlfn.XLOOKUP(Table4[[#This Row],[StoreID]],Stores!A:A,Stores!D:D, "Not Found")</f>
        <v>West</v>
      </c>
    </row>
    <row r="3246" spans="1:26">
      <c r="A3246" t="s">
        <v>4112</v>
      </c>
      <c r="B3246" s="1">
        <v>45218</v>
      </c>
      <c r="C3246" t="s">
        <v>509</v>
      </c>
      <c r="D3246" t="s">
        <v>792</v>
      </c>
      <c r="E3246" t="s">
        <v>839</v>
      </c>
      <c r="F3246">
        <v>1</v>
      </c>
      <c r="G3246">
        <v>0</v>
      </c>
      <c r="H3246" t="s">
        <v>875</v>
      </c>
      <c r="I3246" s="4">
        <f>Table4[[#This Row],[Quantity]]*Table4[[#This Row],[UnitPrice]]</f>
        <v>1798.97</v>
      </c>
      <c r="J3246" s="4">
        <f>Table4[[#This Row],[Gross Revenue]]*(1-Table4[[#This Row],[Discount]])</f>
        <v>1798.97</v>
      </c>
      <c r="K3246" s="4">
        <f>Table4[[#This Row],[Quantity]]*Table4[[#This Row],[CostPrice]]</f>
        <v>1329.15</v>
      </c>
      <c r="L3246" s="4">
        <f>Table4[[#This Row],[Net Revenue]]-Table4[[#This Row],[Total Cost]]</f>
        <v>469.81999999999994</v>
      </c>
      <c r="M3246" t="str">
        <f>_xlfn.XLOOKUP(Table4[[#This Row],[ProductID]], Products!A:A,Products!B:B, "Not Found")</f>
        <v>Beat Accessories</v>
      </c>
      <c r="N3246" t="str">
        <f>TEXT(Table4[[#This Row],[Date]], "mmm")</f>
        <v>Oct</v>
      </c>
      <c r="O3246" t="str">
        <f>TEXT(Table4[[#This Row],[Date]], "yyyy")</f>
        <v>2023</v>
      </c>
      <c r="P3246" t="str">
        <f>_xlfn.XLOOKUP(Table4[[#This Row],[ProductID]],Products!A:A,Products!C:C, "Not Found")</f>
        <v>Fashion</v>
      </c>
      <c r="Q3246" t="str">
        <f>_xlfn.XLOOKUP(Table4[[#This Row],[ProductID]],Products!A:A,Products!D:D,"Not Found")</f>
        <v>Accessories</v>
      </c>
      <c r="R3246">
        <f>_xlfn.XLOOKUP(Table4[[#This Row],[ProductID]],Products!A:A,Products!E:E,"Not Found")</f>
        <v>1798.97</v>
      </c>
      <c r="S3246">
        <f>_xlfn.XLOOKUP(Table4[[#This Row],[ProductID]],Products!A:A,Products!F:F, "Not Found")</f>
        <v>1329.15</v>
      </c>
      <c r="T3246" t="str">
        <f>_xlfn.XLOOKUP(Table4[[#This Row],[CustomerID]],Customers!A:A,Customers!D:D, "Not Found")</f>
        <v>F</v>
      </c>
      <c r="U3246" s="6">
        <f>_xlfn.XLOOKUP(Table4[[#This Row],[CustomerID]],Customers!A:A,Customers!E:E, "Not Found")</f>
        <v>26827</v>
      </c>
      <c r="V3246">
        <f ca="1">DATEDIF(Table4[[#This Row],[CustomerBirthday]], TODAY(), "Y")</f>
        <v>53</v>
      </c>
      <c r="W3246" t="str" cm="1">
        <f t="array" aca="1" ref="W3246" ca="1">_xlfn.IFS(Table4[[#This Row],[Age]]&lt;25, "Under 25",Table4[[#This Row],[Age]]=34, "25-34", Table4[[#This Row],[Age]]&lt;=49, "35-49", Table4[[#This Row],[Age]]&lt;=64, "50-64", Table4[[#This Row],[Age]]&gt;=65, "65+")</f>
        <v>50-64</v>
      </c>
      <c r="X3246" t="str">
        <f>_xlfn.XLOOKUP(Table4[[#This Row],[StoreID]],Stores!A:A,Stores!B:B, "Not found")</f>
        <v>MegaMart New Michele</v>
      </c>
      <c r="Y3246" t="str">
        <f>_xlfn.XLOOKUP(Table4[[#This Row],[StoreID]],Stores!A:A,Stores!C:C, "Not Found")</f>
        <v>New Michele</v>
      </c>
      <c r="Z3246" t="str">
        <f>_xlfn.XLOOKUP(Table4[[#This Row],[StoreID]],Stores!A:A,Stores!D:D, "Not Found")</f>
        <v>West</v>
      </c>
    </row>
    <row r="3247" spans="1:26">
      <c r="A3247" t="s">
        <v>4113</v>
      </c>
      <c r="B3247" s="1">
        <v>45628</v>
      </c>
      <c r="C3247" t="s">
        <v>163</v>
      </c>
      <c r="D3247" t="s">
        <v>796</v>
      </c>
      <c r="E3247" t="s">
        <v>835</v>
      </c>
      <c r="F3247">
        <v>3</v>
      </c>
      <c r="G3247">
        <v>0.05</v>
      </c>
      <c r="H3247" t="s">
        <v>871</v>
      </c>
      <c r="I3247" s="4">
        <f>Table4[[#This Row],[Quantity]]*Table4[[#This Row],[UnitPrice]]</f>
        <v>4687.29</v>
      </c>
      <c r="J3247" s="4">
        <f>Table4[[#This Row],[Gross Revenue]]*(1-Table4[[#This Row],[Discount]])</f>
        <v>4452.9254999999994</v>
      </c>
      <c r="K3247" s="4">
        <f>Table4[[#This Row],[Quantity]]*Table4[[#This Row],[CostPrice]]</f>
        <v>3586.8900000000003</v>
      </c>
      <c r="L3247" s="4">
        <f>Table4[[#This Row],[Net Revenue]]-Table4[[#This Row],[Total Cost]]</f>
        <v>866.03549999999905</v>
      </c>
      <c r="M3247" t="str">
        <f>_xlfn.XLOOKUP(Table4[[#This Row],[ProductID]], Products!A:A,Products!B:B, "Not Found")</f>
        <v>Chair Laptop</v>
      </c>
      <c r="N3247" t="str">
        <f>TEXT(Table4[[#This Row],[Date]], "mmm")</f>
        <v>Dec</v>
      </c>
      <c r="O3247" t="str">
        <f>TEXT(Table4[[#This Row],[Date]], "yyyy")</f>
        <v>2024</v>
      </c>
      <c r="P3247" t="str">
        <f>_xlfn.XLOOKUP(Table4[[#This Row],[ProductID]],Products!A:A,Products!C:C, "Not Found")</f>
        <v>Electronics</v>
      </c>
      <c r="Q3247" t="str">
        <f>_xlfn.XLOOKUP(Table4[[#This Row],[ProductID]],Products!A:A,Products!D:D,"Not Found")</f>
        <v>Laptop</v>
      </c>
      <c r="R3247">
        <f>_xlfn.XLOOKUP(Table4[[#This Row],[ProductID]],Products!A:A,Products!E:E,"Not Found")</f>
        <v>1562.43</v>
      </c>
      <c r="S3247">
        <f>_xlfn.XLOOKUP(Table4[[#This Row],[ProductID]],Products!A:A,Products!F:F, "Not Found")</f>
        <v>1195.6300000000001</v>
      </c>
      <c r="T3247" t="str">
        <f>_xlfn.XLOOKUP(Table4[[#This Row],[CustomerID]],Customers!A:A,Customers!D:D, "Not Found")</f>
        <v>F</v>
      </c>
      <c r="U3247" s="6">
        <f>_xlfn.XLOOKUP(Table4[[#This Row],[CustomerID]],Customers!A:A,Customers!E:E, "Not Found")</f>
        <v>36564</v>
      </c>
      <c r="V3247">
        <f ca="1">DATEDIF(Table4[[#This Row],[CustomerBirthday]], TODAY(), "Y")</f>
        <v>26</v>
      </c>
      <c r="W3247" t="str" cm="1">
        <f t="array" aca="1" ref="W3247" ca="1">_xlfn.IFS(Table4[[#This Row],[Age]]&lt;25, "Under 25",Table4[[#This Row],[Age]]=34, "25-34", Table4[[#This Row],[Age]]&lt;=49, "35-49", Table4[[#This Row],[Age]]&lt;=64, "50-64", Table4[[#This Row],[Age]]&gt;=65, "65+")</f>
        <v>35-49</v>
      </c>
      <c r="X3247" t="str">
        <f>_xlfn.XLOOKUP(Table4[[#This Row],[StoreID]],Stores!A:A,Stores!B:B, "Not found")</f>
        <v>MegaMart Peckmouth</v>
      </c>
      <c r="Y3247" t="str">
        <f>_xlfn.XLOOKUP(Table4[[#This Row],[StoreID]],Stores!A:A,Stores!C:C, "Not Found")</f>
        <v>Peckmouth</v>
      </c>
      <c r="Z3247" t="str">
        <f>_xlfn.XLOOKUP(Table4[[#This Row],[StoreID]],Stores!A:A,Stores!D:D, "Not Found")</f>
        <v>East</v>
      </c>
    </row>
    <row r="3248" spans="1:26">
      <c r="A3248" t="s">
        <v>4114</v>
      </c>
      <c r="B3248" s="1">
        <v>45655</v>
      </c>
      <c r="C3248" t="s">
        <v>454</v>
      </c>
      <c r="D3248" t="s">
        <v>786</v>
      </c>
      <c r="E3248" t="s">
        <v>839</v>
      </c>
      <c r="F3248">
        <v>1</v>
      </c>
      <c r="G3248">
        <v>0.1</v>
      </c>
      <c r="H3248" t="s">
        <v>868</v>
      </c>
      <c r="I3248" s="4">
        <f>Table4[[#This Row],[Quantity]]*Table4[[#This Row],[UnitPrice]]</f>
        <v>29.24</v>
      </c>
      <c r="J3248" s="4">
        <f>Table4[[#This Row],[Gross Revenue]]*(1-Table4[[#This Row],[Discount]])</f>
        <v>26.315999999999999</v>
      </c>
      <c r="K3248" s="4">
        <f>Table4[[#This Row],[Quantity]]*Table4[[#This Row],[CostPrice]]</f>
        <v>15.28</v>
      </c>
      <c r="L3248" s="4">
        <f>Table4[[#This Row],[Net Revenue]]-Table4[[#This Row],[Total Cost]]</f>
        <v>11.036</v>
      </c>
      <c r="M3248" t="str">
        <f>_xlfn.XLOOKUP(Table4[[#This Row],[ProductID]], Products!A:A,Products!B:B, "Not Found")</f>
        <v>National Watches</v>
      </c>
      <c r="N3248" t="str">
        <f>TEXT(Table4[[#This Row],[Date]], "mmm")</f>
        <v>Dec</v>
      </c>
      <c r="O3248" t="str">
        <f>TEXT(Table4[[#This Row],[Date]], "yyyy")</f>
        <v>2024</v>
      </c>
      <c r="P3248" t="str">
        <f>_xlfn.XLOOKUP(Table4[[#This Row],[ProductID]],Products!A:A,Products!C:C, "Not Found")</f>
        <v>Fashion</v>
      </c>
      <c r="Q3248" t="str">
        <f>_xlfn.XLOOKUP(Table4[[#This Row],[ProductID]],Products!A:A,Products!D:D,"Not Found")</f>
        <v>Watches</v>
      </c>
      <c r="R3248">
        <f>_xlfn.XLOOKUP(Table4[[#This Row],[ProductID]],Products!A:A,Products!E:E,"Not Found")</f>
        <v>29.24</v>
      </c>
      <c r="S3248">
        <f>_xlfn.XLOOKUP(Table4[[#This Row],[ProductID]],Products!A:A,Products!F:F, "Not Found")</f>
        <v>15.28</v>
      </c>
      <c r="T3248" t="str">
        <f>_xlfn.XLOOKUP(Table4[[#This Row],[CustomerID]],Customers!A:A,Customers!D:D, "Not Found")</f>
        <v>F</v>
      </c>
      <c r="U3248" s="6">
        <f>_xlfn.XLOOKUP(Table4[[#This Row],[CustomerID]],Customers!A:A,Customers!E:E, "Not Found")</f>
        <v>32818</v>
      </c>
      <c r="V3248">
        <f ca="1">DATEDIF(Table4[[#This Row],[CustomerBirthday]], TODAY(), "Y")</f>
        <v>36</v>
      </c>
      <c r="W3248" t="str" cm="1">
        <f t="array" aca="1" ref="W3248" ca="1">_xlfn.IFS(Table4[[#This Row],[Age]]&lt;25, "Under 25",Table4[[#This Row],[Age]]=34, "25-34", Table4[[#This Row],[Age]]&lt;=49, "35-49", Table4[[#This Row],[Age]]&lt;=64, "50-64", Table4[[#This Row],[Age]]&gt;=65, "65+")</f>
        <v>35-49</v>
      </c>
      <c r="X3248" t="str">
        <f>_xlfn.XLOOKUP(Table4[[#This Row],[StoreID]],Stores!A:A,Stores!B:B, "Not found")</f>
        <v>MegaMart New Michele</v>
      </c>
      <c r="Y3248" t="str">
        <f>_xlfn.XLOOKUP(Table4[[#This Row],[StoreID]],Stores!A:A,Stores!C:C, "Not Found")</f>
        <v>New Michele</v>
      </c>
      <c r="Z3248" t="str">
        <f>_xlfn.XLOOKUP(Table4[[#This Row],[StoreID]],Stores!A:A,Stores!D:D, "Not Found")</f>
        <v>West</v>
      </c>
    </row>
    <row r="3249" spans="1:26">
      <c r="A3249" t="s">
        <v>4115</v>
      </c>
      <c r="B3249" s="1">
        <v>45179</v>
      </c>
      <c r="C3249" t="s">
        <v>683</v>
      </c>
      <c r="D3249" t="s">
        <v>802</v>
      </c>
      <c r="E3249" t="s">
        <v>842</v>
      </c>
      <c r="F3249">
        <v>1</v>
      </c>
      <c r="G3249">
        <v>0.15</v>
      </c>
      <c r="H3249" t="s">
        <v>871</v>
      </c>
      <c r="I3249" s="4">
        <f>Table4[[#This Row],[Quantity]]*Table4[[#This Row],[UnitPrice]]</f>
        <v>366.93</v>
      </c>
      <c r="J3249" s="4">
        <f>Table4[[#This Row],[Gross Revenue]]*(1-Table4[[#This Row],[Discount]])</f>
        <v>311.89049999999997</v>
      </c>
      <c r="K3249" s="4">
        <f>Table4[[#This Row],[Quantity]]*Table4[[#This Row],[CostPrice]]</f>
        <v>285.23</v>
      </c>
      <c r="L3249" s="4">
        <f>Table4[[#This Row],[Net Revenue]]-Table4[[#This Row],[Total Cost]]</f>
        <v>26.660499999999956</v>
      </c>
      <c r="M3249" t="str">
        <f>_xlfn.XLOOKUP(Table4[[#This Row],[ProductID]], Products!A:A,Products!B:B, "Not Found")</f>
        <v>Stage Footwear</v>
      </c>
      <c r="N3249" t="str">
        <f>TEXT(Table4[[#This Row],[Date]], "mmm")</f>
        <v>Sep</v>
      </c>
      <c r="O3249" t="str">
        <f>TEXT(Table4[[#This Row],[Date]], "yyyy")</f>
        <v>2023</v>
      </c>
      <c r="P3249" t="str">
        <f>_xlfn.XLOOKUP(Table4[[#This Row],[ProductID]],Products!A:A,Products!C:C, "Not Found")</f>
        <v>Fashion</v>
      </c>
      <c r="Q3249" t="str">
        <f>_xlfn.XLOOKUP(Table4[[#This Row],[ProductID]],Products!A:A,Products!D:D,"Not Found")</f>
        <v>Footwear</v>
      </c>
      <c r="R3249">
        <f>_xlfn.XLOOKUP(Table4[[#This Row],[ProductID]],Products!A:A,Products!E:E,"Not Found")</f>
        <v>366.93</v>
      </c>
      <c r="S3249">
        <f>_xlfn.XLOOKUP(Table4[[#This Row],[ProductID]],Products!A:A,Products!F:F, "Not Found")</f>
        <v>285.23</v>
      </c>
      <c r="T3249" t="str">
        <f>_xlfn.XLOOKUP(Table4[[#This Row],[CustomerID]],Customers!A:A,Customers!D:D, "Not Found")</f>
        <v>M</v>
      </c>
      <c r="U3249" s="6">
        <f>_xlfn.XLOOKUP(Table4[[#This Row],[CustomerID]],Customers!A:A,Customers!E:E, "Not Found")</f>
        <v>36771</v>
      </c>
      <c r="V3249">
        <f ca="1">DATEDIF(Table4[[#This Row],[CustomerBirthday]], TODAY(), "Y")</f>
        <v>25</v>
      </c>
      <c r="W3249" t="str" cm="1">
        <f t="array" aca="1" ref="W3249" ca="1">_xlfn.IFS(Table4[[#This Row],[Age]]&lt;25, "Under 25",Table4[[#This Row],[Age]]=34, "25-34", Table4[[#This Row],[Age]]&lt;=49, "35-49", Table4[[#This Row],[Age]]&lt;=64, "50-64", Table4[[#This Row],[Age]]&gt;=65, "65+")</f>
        <v>35-49</v>
      </c>
      <c r="X3249" t="str">
        <f>_xlfn.XLOOKUP(Table4[[#This Row],[StoreID]],Stores!A:A,Stores!B:B, "Not found")</f>
        <v>MegaMart Brianahaven</v>
      </c>
      <c r="Y3249" t="str">
        <f>_xlfn.XLOOKUP(Table4[[#This Row],[StoreID]],Stores!A:A,Stores!C:C, "Not Found")</f>
        <v>Brianahaven</v>
      </c>
      <c r="Z3249" t="str">
        <f>_xlfn.XLOOKUP(Table4[[#This Row],[StoreID]],Stores!A:A,Stores!D:D, "Not Found")</f>
        <v>North</v>
      </c>
    </row>
    <row r="3250" spans="1:26">
      <c r="A3250" t="s">
        <v>4116</v>
      </c>
      <c r="B3250" s="1">
        <v>45353</v>
      </c>
      <c r="C3250" t="s">
        <v>167</v>
      </c>
      <c r="D3250" t="s">
        <v>814</v>
      </c>
      <c r="E3250" t="s">
        <v>835</v>
      </c>
      <c r="F3250">
        <v>5</v>
      </c>
      <c r="G3250">
        <v>0.15</v>
      </c>
      <c r="H3250" t="s">
        <v>875</v>
      </c>
      <c r="I3250" s="4">
        <f>Table4[[#This Row],[Quantity]]*Table4[[#This Row],[UnitPrice]]</f>
        <v>6432.75</v>
      </c>
      <c r="J3250" s="4">
        <f>Table4[[#This Row],[Gross Revenue]]*(1-Table4[[#This Row],[Discount]])</f>
        <v>5467.8374999999996</v>
      </c>
      <c r="K3250" s="4">
        <f>Table4[[#This Row],[Quantity]]*Table4[[#This Row],[CostPrice]]</f>
        <v>3987.7</v>
      </c>
      <c r="L3250" s="4">
        <f>Table4[[#This Row],[Net Revenue]]-Table4[[#This Row],[Total Cost]]</f>
        <v>1480.1374999999998</v>
      </c>
      <c r="M3250" t="str">
        <f>_xlfn.XLOOKUP(Table4[[#This Row],[ProductID]], Products!A:A,Products!B:B, "Not Found")</f>
        <v>Least Accessories</v>
      </c>
      <c r="N3250" t="str">
        <f>TEXT(Table4[[#This Row],[Date]], "mmm")</f>
        <v>Mar</v>
      </c>
      <c r="O3250" t="str">
        <f>TEXT(Table4[[#This Row],[Date]], "yyyy")</f>
        <v>2024</v>
      </c>
      <c r="P3250" t="str">
        <f>_xlfn.XLOOKUP(Table4[[#This Row],[ProductID]],Products!A:A,Products!C:C, "Not Found")</f>
        <v>Fashion</v>
      </c>
      <c r="Q3250" t="str">
        <f>_xlfn.XLOOKUP(Table4[[#This Row],[ProductID]],Products!A:A,Products!D:D,"Not Found")</f>
        <v>Accessories</v>
      </c>
      <c r="R3250">
        <f>_xlfn.XLOOKUP(Table4[[#This Row],[ProductID]],Products!A:A,Products!E:E,"Not Found")</f>
        <v>1286.55</v>
      </c>
      <c r="S3250">
        <f>_xlfn.XLOOKUP(Table4[[#This Row],[ProductID]],Products!A:A,Products!F:F, "Not Found")</f>
        <v>797.54</v>
      </c>
      <c r="T3250" t="str">
        <f>_xlfn.XLOOKUP(Table4[[#This Row],[CustomerID]],Customers!A:A,Customers!D:D, "Not Found")</f>
        <v>M</v>
      </c>
      <c r="U3250" s="6">
        <f>_xlfn.XLOOKUP(Table4[[#This Row],[CustomerID]],Customers!A:A,Customers!E:E, "Not Found")</f>
        <v>32400</v>
      </c>
      <c r="V3250">
        <f ca="1">DATEDIF(Table4[[#This Row],[CustomerBirthday]], TODAY(), "Y")</f>
        <v>37</v>
      </c>
      <c r="W3250" t="str" cm="1">
        <f t="array" aca="1" ref="W3250" ca="1">_xlfn.IFS(Table4[[#This Row],[Age]]&lt;25, "Under 25",Table4[[#This Row],[Age]]=34, "25-34", Table4[[#This Row],[Age]]&lt;=49, "35-49", Table4[[#This Row],[Age]]&lt;=64, "50-64", Table4[[#This Row],[Age]]&gt;=65, "65+")</f>
        <v>35-49</v>
      </c>
      <c r="X3250" t="str">
        <f>_xlfn.XLOOKUP(Table4[[#This Row],[StoreID]],Stores!A:A,Stores!B:B, "Not found")</f>
        <v>MegaMart Peckmouth</v>
      </c>
      <c r="Y3250" t="str">
        <f>_xlfn.XLOOKUP(Table4[[#This Row],[StoreID]],Stores!A:A,Stores!C:C, "Not Found")</f>
        <v>Peckmouth</v>
      </c>
      <c r="Z3250" t="str">
        <f>_xlfn.XLOOKUP(Table4[[#This Row],[StoreID]],Stores!A:A,Stores!D:D, "Not Found")</f>
        <v>East</v>
      </c>
    </row>
    <row r="3251" spans="1:26">
      <c r="A3251" t="s">
        <v>4117</v>
      </c>
      <c r="B3251" s="1">
        <v>45422</v>
      </c>
      <c r="C3251" t="s">
        <v>673</v>
      </c>
      <c r="D3251" t="s">
        <v>788</v>
      </c>
      <c r="E3251" t="s">
        <v>835</v>
      </c>
      <c r="F3251">
        <v>4</v>
      </c>
      <c r="G3251">
        <v>0.15</v>
      </c>
      <c r="H3251" t="s">
        <v>868</v>
      </c>
      <c r="I3251" s="4">
        <f>Table4[[#This Row],[Quantity]]*Table4[[#This Row],[UnitPrice]]</f>
        <v>4382.88</v>
      </c>
      <c r="J3251" s="4">
        <f>Table4[[#This Row],[Gross Revenue]]*(1-Table4[[#This Row],[Discount]])</f>
        <v>3725.4479999999999</v>
      </c>
      <c r="K3251" s="4">
        <f>Table4[[#This Row],[Quantity]]*Table4[[#This Row],[CostPrice]]</f>
        <v>3288.8</v>
      </c>
      <c r="L3251" s="4">
        <f>Table4[[#This Row],[Net Revenue]]-Table4[[#This Row],[Total Cost]]</f>
        <v>436.64799999999968</v>
      </c>
      <c r="M3251" t="str">
        <f>_xlfn.XLOOKUP(Table4[[#This Row],[ProductID]], Products!A:A,Products!B:B, "Not Found")</f>
        <v>Foot Snacks</v>
      </c>
      <c r="N3251" t="str">
        <f>TEXT(Table4[[#This Row],[Date]], "mmm")</f>
        <v>May</v>
      </c>
      <c r="O3251" t="str">
        <f>TEXT(Table4[[#This Row],[Date]], "yyyy")</f>
        <v>2024</v>
      </c>
      <c r="P3251" t="str">
        <f>_xlfn.XLOOKUP(Table4[[#This Row],[ProductID]],Products!A:A,Products!C:C, "Not Found")</f>
        <v>Groceries</v>
      </c>
      <c r="Q3251" t="str">
        <f>_xlfn.XLOOKUP(Table4[[#This Row],[ProductID]],Products!A:A,Products!D:D,"Not Found")</f>
        <v>Snacks</v>
      </c>
      <c r="R3251">
        <f>_xlfn.XLOOKUP(Table4[[#This Row],[ProductID]],Products!A:A,Products!E:E,"Not Found")</f>
        <v>1095.72</v>
      </c>
      <c r="S3251">
        <f>_xlfn.XLOOKUP(Table4[[#This Row],[ProductID]],Products!A:A,Products!F:F, "Not Found")</f>
        <v>822.2</v>
      </c>
      <c r="T3251" t="str">
        <f>_xlfn.XLOOKUP(Table4[[#This Row],[CustomerID]],Customers!A:A,Customers!D:D, "Not Found")</f>
        <v>F</v>
      </c>
      <c r="U3251" s="6">
        <f>_xlfn.XLOOKUP(Table4[[#This Row],[CustomerID]],Customers!A:A,Customers!E:E, "Not Found")</f>
        <v>21380</v>
      </c>
      <c r="V3251">
        <f ca="1">DATEDIF(Table4[[#This Row],[CustomerBirthday]], TODAY(), "Y")</f>
        <v>68</v>
      </c>
      <c r="W3251" t="str" cm="1">
        <f t="array" aca="1" ref="W3251" ca="1">_xlfn.IFS(Table4[[#This Row],[Age]]&lt;25, "Under 25",Table4[[#This Row],[Age]]=34, "25-34", Table4[[#This Row],[Age]]&lt;=49, "35-49", Table4[[#This Row],[Age]]&lt;=64, "50-64", Table4[[#This Row],[Age]]&gt;=65, "65+")</f>
        <v>65+</v>
      </c>
      <c r="X3251" t="str">
        <f>_xlfn.XLOOKUP(Table4[[#This Row],[StoreID]],Stores!A:A,Stores!B:B, "Not found")</f>
        <v>MegaMart Peckmouth</v>
      </c>
      <c r="Y3251" t="str">
        <f>_xlfn.XLOOKUP(Table4[[#This Row],[StoreID]],Stores!A:A,Stores!C:C, "Not Found")</f>
        <v>Peckmouth</v>
      </c>
      <c r="Z3251" t="str">
        <f>_xlfn.XLOOKUP(Table4[[#This Row],[StoreID]],Stores!A:A,Stores!D:D, "Not Found")</f>
        <v>East</v>
      </c>
    </row>
    <row r="3252" spans="1:26">
      <c r="A3252" t="s">
        <v>4118</v>
      </c>
      <c r="B3252" s="1">
        <v>45235</v>
      </c>
      <c r="C3252" t="s">
        <v>313</v>
      </c>
      <c r="D3252" t="s">
        <v>812</v>
      </c>
      <c r="E3252" t="s">
        <v>839</v>
      </c>
      <c r="F3252">
        <v>2</v>
      </c>
      <c r="G3252">
        <v>0</v>
      </c>
      <c r="H3252" t="s">
        <v>875</v>
      </c>
      <c r="I3252" s="4">
        <f>Table4[[#This Row],[Quantity]]*Table4[[#This Row],[UnitPrice]]</f>
        <v>1128.8399999999999</v>
      </c>
      <c r="J3252" s="4">
        <f>Table4[[#This Row],[Gross Revenue]]*(1-Table4[[#This Row],[Discount]])</f>
        <v>1128.8399999999999</v>
      </c>
      <c r="K3252" s="4">
        <f>Table4[[#This Row],[Quantity]]*Table4[[#This Row],[CostPrice]]</f>
        <v>587.91999999999996</v>
      </c>
      <c r="L3252" s="4">
        <f>Table4[[#This Row],[Net Revenue]]-Table4[[#This Row],[Total Cost]]</f>
        <v>540.91999999999996</v>
      </c>
      <c r="M3252" t="str">
        <f>_xlfn.XLOOKUP(Table4[[#This Row],[ProductID]], Products!A:A,Products!B:B, "Not Found")</f>
        <v>Soon Accessories</v>
      </c>
      <c r="N3252" t="str">
        <f>TEXT(Table4[[#This Row],[Date]], "mmm")</f>
        <v>Nov</v>
      </c>
      <c r="O3252" t="str">
        <f>TEXT(Table4[[#This Row],[Date]], "yyyy")</f>
        <v>2023</v>
      </c>
      <c r="P3252" t="str">
        <f>_xlfn.XLOOKUP(Table4[[#This Row],[ProductID]],Products!A:A,Products!C:C, "Not Found")</f>
        <v>Fashion</v>
      </c>
      <c r="Q3252" t="str">
        <f>_xlfn.XLOOKUP(Table4[[#This Row],[ProductID]],Products!A:A,Products!D:D,"Not Found")</f>
        <v>Accessories</v>
      </c>
      <c r="R3252">
        <f>_xlfn.XLOOKUP(Table4[[#This Row],[ProductID]],Products!A:A,Products!E:E,"Not Found")</f>
        <v>564.41999999999996</v>
      </c>
      <c r="S3252">
        <f>_xlfn.XLOOKUP(Table4[[#This Row],[ProductID]],Products!A:A,Products!F:F, "Not Found")</f>
        <v>293.95999999999998</v>
      </c>
      <c r="T3252" t="str">
        <f>_xlfn.XLOOKUP(Table4[[#This Row],[CustomerID]],Customers!A:A,Customers!D:D, "Not Found")</f>
        <v>F</v>
      </c>
      <c r="U3252" s="6">
        <f>_xlfn.XLOOKUP(Table4[[#This Row],[CustomerID]],Customers!A:A,Customers!E:E, "Not Found")</f>
        <v>29674</v>
      </c>
      <c r="V3252">
        <f ca="1">DATEDIF(Table4[[#This Row],[CustomerBirthday]], TODAY(), "Y")</f>
        <v>45</v>
      </c>
      <c r="W3252" t="str" cm="1">
        <f t="array" aca="1" ref="W3252" ca="1">_xlfn.IFS(Table4[[#This Row],[Age]]&lt;25, "Under 25",Table4[[#This Row],[Age]]=34, "25-34", Table4[[#This Row],[Age]]&lt;=49, "35-49", Table4[[#This Row],[Age]]&lt;=64, "50-64", Table4[[#This Row],[Age]]&gt;=65, "65+")</f>
        <v>35-49</v>
      </c>
      <c r="X3252" t="str">
        <f>_xlfn.XLOOKUP(Table4[[#This Row],[StoreID]],Stores!A:A,Stores!B:B, "Not found")</f>
        <v>MegaMart New Michele</v>
      </c>
      <c r="Y3252" t="str">
        <f>_xlfn.XLOOKUP(Table4[[#This Row],[StoreID]],Stores!A:A,Stores!C:C, "Not Found")</f>
        <v>New Michele</v>
      </c>
      <c r="Z3252" t="str">
        <f>_xlfn.XLOOKUP(Table4[[#This Row],[StoreID]],Stores!A:A,Stores!D:D, "Not Found")</f>
        <v>West</v>
      </c>
    </row>
    <row r="3253" spans="1:26">
      <c r="A3253" t="s">
        <v>4119</v>
      </c>
      <c r="B3253" s="1">
        <v>45428</v>
      </c>
      <c r="C3253" t="s">
        <v>432</v>
      </c>
      <c r="D3253" t="s">
        <v>790</v>
      </c>
      <c r="E3253" t="s">
        <v>835</v>
      </c>
      <c r="F3253">
        <v>1</v>
      </c>
      <c r="G3253">
        <v>0.1</v>
      </c>
      <c r="H3253" t="s">
        <v>875</v>
      </c>
      <c r="I3253" s="4">
        <f>Table4[[#This Row],[Quantity]]*Table4[[#This Row],[UnitPrice]]</f>
        <v>304.70999999999998</v>
      </c>
      <c r="J3253" s="4">
        <f>Table4[[#This Row],[Gross Revenue]]*(1-Table4[[#This Row],[Discount]])</f>
        <v>274.23899999999998</v>
      </c>
      <c r="K3253" s="4">
        <f>Table4[[#This Row],[Quantity]]*Table4[[#This Row],[CostPrice]]</f>
        <v>164.01</v>
      </c>
      <c r="L3253" s="4">
        <f>Table4[[#This Row],[Net Revenue]]-Table4[[#This Row],[Total Cost]]</f>
        <v>110.22899999999998</v>
      </c>
      <c r="M3253" t="str">
        <f>_xlfn.XLOOKUP(Table4[[#This Row],[ProductID]], Products!A:A,Products!B:B, "Not Found")</f>
        <v>Difficult Vegetables</v>
      </c>
      <c r="N3253" t="str">
        <f>TEXT(Table4[[#This Row],[Date]], "mmm")</f>
        <v>May</v>
      </c>
      <c r="O3253" t="str">
        <f>TEXT(Table4[[#This Row],[Date]], "yyyy")</f>
        <v>2024</v>
      </c>
      <c r="P3253" t="str">
        <f>_xlfn.XLOOKUP(Table4[[#This Row],[ProductID]],Products!A:A,Products!C:C, "Not Found")</f>
        <v>Groceries</v>
      </c>
      <c r="Q3253" t="str">
        <f>_xlfn.XLOOKUP(Table4[[#This Row],[ProductID]],Products!A:A,Products!D:D,"Not Found")</f>
        <v>Vegetables</v>
      </c>
      <c r="R3253">
        <f>_xlfn.XLOOKUP(Table4[[#This Row],[ProductID]],Products!A:A,Products!E:E,"Not Found")</f>
        <v>304.70999999999998</v>
      </c>
      <c r="S3253">
        <f>_xlfn.XLOOKUP(Table4[[#This Row],[ProductID]],Products!A:A,Products!F:F, "Not Found")</f>
        <v>164.01</v>
      </c>
      <c r="T3253" t="str">
        <f>_xlfn.XLOOKUP(Table4[[#This Row],[CustomerID]],Customers!A:A,Customers!D:D, "Not Found")</f>
        <v>M</v>
      </c>
      <c r="U3253" s="6">
        <f>_xlfn.XLOOKUP(Table4[[#This Row],[CustomerID]],Customers!A:A,Customers!E:E, "Not Found")</f>
        <v>20358</v>
      </c>
      <c r="V3253">
        <f ca="1">DATEDIF(Table4[[#This Row],[CustomerBirthday]], TODAY(), "Y")</f>
        <v>70</v>
      </c>
      <c r="W3253" t="str" cm="1">
        <f t="array" aca="1" ref="W3253" ca="1">_xlfn.IFS(Table4[[#This Row],[Age]]&lt;25, "Under 25",Table4[[#This Row],[Age]]=34, "25-34", Table4[[#This Row],[Age]]&lt;=49, "35-49", Table4[[#This Row],[Age]]&lt;=64, "50-64", Table4[[#This Row],[Age]]&gt;=65, "65+")</f>
        <v>65+</v>
      </c>
      <c r="X3253" t="str">
        <f>_xlfn.XLOOKUP(Table4[[#This Row],[StoreID]],Stores!A:A,Stores!B:B, "Not found")</f>
        <v>MegaMart Peckmouth</v>
      </c>
      <c r="Y3253" t="str">
        <f>_xlfn.XLOOKUP(Table4[[#This Row],[StoreID]],Stores!A:A,Stores!C:C, "Not Found")</f>
        <v>Peckmouth</v>
      </c>
      <c r="Z3253" t="str">
        <f>_xlfn.XLOOKUP(Table4[[#This Row],[StoreID]],Stores!A:A,Stores!D:D, "Not Found")</f>
        <v>East</v>
      </c>
    </row>
    <row r="3254" spans="1:26">
      <c r="A3254" t="s">
        <v>4120</v>
      </c>
      <c r="B3254" s="1">
        <v>45545</v>
      </c>
      <c r="C3254" t="s">
        <v>608</v>
      </c>
      <c r="D3254" t="s">
        <v>802</v>
      </c>
      <c r="E3254" t="s">
        <v>839</v>
      </c>
      <c r="F3254">
        <v>3</v>
      </c>
      <c r="G3254">
        <v>0.15</v>
      </c>
      <c r="H3254" t="s">
        <v>875</v>
      </c>
      <c r="I3254" s="4">
        <f>Table4[[#This Row],[Quantity]]*Table4[[#This Row],[UnitPrice]]</f>
        <v>1100.79</v>
      </c>
      <c r="J3254" s="4">
        <f>Table4[[#This Row],[Gross Revenue]]*(1-Table4[[#This Row],[Discount]])</f>
        <v>935.67149999999992</v>
      </c>
      <c r="K3254" s="4">
        <f>Table4[[#This Row],[Quantity]]*Table4[[#This Row],[CostPrice]]</f>
        <v>855.69</v>
      </c>
      <c r="L3254" s="4">
        <f>Table4[[#This Row],[Net Revenue]]-Table4[[#This Row],[Total Cost]]</f>
        <v>79.981499999999869</v>
      </c>
      <c r="M3254" t="str">
        <f>_xlfn.XLOOKUP(Table4[[#This Row],[ProductID]], Products!A:A,Products!B:B, "Not Found")</f>
        <v>Stage Footwear</v>
      </c>
      <c r="N3254" t="str">
        <f>TEXT(Table4[[#This Row],[Date]], "mmm")</f>
        <v>Sep</v>
      </c>
      <c r="O3254" t="str">
        <f>TEXT(Table4[[#This Row],[Date]], "yyyy")</f>
        <v>2024</v>
      </c>
      <c r="P3254" t="str">
        <f>_xlfn.XLOOKUP(Table4[[#This Row],[ProductID]],Products!A:A,Products!C:C, "Not Found")</f>
        <v>Fashion</v>
      </c>
      <c r="Q3254" t="str">
        <f>_xlfn.XLOOKUP(Table4[[#This Row],[ProductID]],Products!A:A,Products!D:D,"Not Found")</f>
        <v>Footwear</v>
      </c>
      <c r="R3254">
        <f>_xlfn.XLOOKUP(Table4[[#This Row],[ProductID]],Products!A:A,Products!E:E,"Not Found")</f>
        <v>366.93</v>
      </c>
      <c r="S3254">
        <f>_xlfn.XLOOKUP(Table4[[#This Row],[ProductID]],Products!A:A,Products!F:F, "Not Found")</f>
        <v>285.23</v>
      </c>
      <c r="T3254" t="str">
        <f>_xlfn.XLOOKUP(Table4[[#This Row],[CustomerID]],Customers!A:A,Customers!D:D, "Not Found")</f>
        <v>M</v>
      </c>
      <c r="U3254" s="6">
        <f>_xlfn.XLOOKUP(Table4[[#This Row],[CustomerID]],Customers!A:A,Customers!E:E, "Not Found")</f>
        <v>34043</v>
      </c>
      <c r="V3254">
        <f ca="1">DATEDIF(Table4[[#This Row],[CustomerBirthday]], TODAY(), "Y")</f>
        <v>33</v>
      </c>
      <c r="W3254" t="str" cm="1">
        <f t="array" aca="1" ref="W3254" ca="1">_xlfn.IFS(Table4[[#This Row],[Age]]&lt;25, "Under 25",Table4[[#This Row],[Age]]=34, "25-34", Table4[[#This Row],[Age]]&lt;=49, "35-49", Table4[[#This Row],[Age]]&lt;=64, "50-64", Table4[[#This Row],[Age]]&gt;=65, "65+")</f>
        <v>35-49</v>
      </c>
      <c r="X3254" t="str">
        <f>_xlfn.XLOOKUP(Table4[[#This Row],[StoreID]],Stores!A:A,Stores!B:B, "Not found")</f>
        <v>MegaMart New Michele</v>
      </c>
      <c r="Y3254" t="str">
        <f>_xlfn.XLOOKUP(Table4[[#This Row],[StoreID]],Stores!A:A,Stores!C:C, "Not Found")</f>
        <v>New Michele</v>
      </c>
      <c r="Z3254" t="str">
        <f>_xlfn.XLOOKUP(Table4[[#This Row],[StoreID]],Stores!A:A,Stores!D:D, "Not Found")</f>
        <v>West</v>
      </c>
    </row>
    <row r="3255" spans="1:26">
      <c r="A3255" t="s">
        <v>4121</v>
      </c>
      <c r="B3255" s="1">
        <v>45632</v>
      </c>
      <c r="C3255" t="s">
        <v>306</v>
      </c>
      <c r="D3255" t="s">
        <v>742</v>
      </c>
      <c r="E3255" t="s">
        <v>842</v>
      </c>
      <c r="F3255">
        <v>1</v>
      </c>
      <c r="G3255">
        <v>0.05</v>
      </c>
      <c r="H3255" t="s">
        <v>875</v>
      </c>
      <c r="I3255" s="4">
        <f>Table4[[#This Row],[Quantity]]*Table4[[#This Row],[UnitPrice]]</f>
        <v>248.57</v>
      </c>
      <c r="J3255" s="4">
        <f>Table4[[#This Row],[Gross Revenue]]*(1-Table4[[#This Row],[Discount]])</f>
        <v>236.14149999999998</v>
      </c>
      <c r="K3255" s="4">
        <f>Table4[[#This Row],[Quantity]]*Table4[[#This Row],[CostPrice]]</f>
        <v>190.67</v>
      </c>
      <c r="L3255" s="4">
        <f>Table4[[#This Row],[Net Revenue]]-Table4[[#This Row],[Total Cost]]</f>
        <v>45.471499999999992</v>
      </c>
      <c r="M3255" t="str">
        <f>_xlfn.XLOOKUP(Table4[[#This Row],[ProductID]], Products!A:A,Products!B:B, "Not Found")</f>
        <v>Either Headphones</v>
      </c>
      <c r="N3255" t="str">
        <f>TEXT(Table4[[#This Row],[Date]], "mmm")</f>
        <v>Dec</v>
      </c>
      <c r="O3255" t="str">
        <f>TEXT(Table4[[#This Row],[Date]], "yyyy")</f>
        <v>2024</v>
      </c>
      <c r="P3255" t="str">
        <f>_xlfn.XLOOKUP(Table4[[#This Row],[ProductID]],Products!A:A,Products!C:C, "Not Found")</f>
        <v>Electronics</v>
      </c>
      <c r="Q3255" t="str">
        <f>_xlfn.XLOOKUP(Table4[[#This Row],[ProductID]],Products!A:A,Products!D:D,"Not Found")</f>
        <v>Headphones</v>
      </c>
      <c r="R3255">
        <f>_xlfn.XLOOKUP(Table4[[#This Row],[ProductID]],Products!A:A,Products!E:E,"Not Found")</f>
        <v>248.57</v>
      </c>
      <c r="S3255">
        <f>_xlfn.XLOOKUP(Table4[[#This Row],[ProductID]],Products!A:A,Products!F:F, "Not Found")</f>
        <v>190.67</v>
      </c>
      <c r="T3255" t="str">
        <f>_xlfn.XLOOKUP(Table4[[#This Row],[CustomerID]],Customers!A:A,Customers!D:D, "Not Found")</f>
        <v>F</v>
      </c>
      <c r="U3255" s="6">
        <f>_xlfn.XLOOKUP(Table4[[#This Row],[CustomerID]],Customers!A:A,Customers!E:E, "Not Found")</f>
        <v>32344</v>
      </c>
      <c r="V3255">
        <f ca="1">DATEDIF(Table4[[#This Row],[CustomerBirthday]], TODAY(), "Y")</f>
        <v>38</v>
      </c>
      <c r="W3255" t="str" cm="1">
        <f t="array" aca="1" ref="W3255" ca="1">_xlfn.IFS(Table4[[#This Row],[Age]]&lt;25, "Under 25",Table4[[#This Row],[Age]]=34, "25-34", Table4[[#This Row],[Age]]&lt;=49, "35-49", Table4[[#This Row],[Age]]&lt;=64, "50-64", Table4[[#This Row],[Age]]&gt;=65, "65+")</f>
        <v>35-49</v>
      </c>
      <c r="X3255" t="str">
        <f>_xlfn.XLOOKUP(Table4[[#This Row],[StoreID]],Stores!A:A,Stores!B:B, "Not found")</f>
        <v>MegaMart Brianahaven</v>
      </c>
      <c r="Y3255" t="str">
        <f>_xlfn.XLOOKUP(Table4[[#This Row],[StoreID]],Stores!A:A,Stores!C:C, "Not Found")</f>
        <v>Brianahaven</v>
      </c>
      <c r="Z3255" t="str">
        <f>_xlfn.XLOOKUP(Table4[[#This Row],[StoreID]],Stores!A:A,Stores!D:D, "Not Found")</f>
        <v>North</v>
      </c>
    </row>
    <row r="3256" spans="1:26">
      <c r="A3256" t="s">
        <v>4122</v>
      </c>
      <c r="B3256" s="1">
        <v>45760</v>
      </c>
      <c r="C3256" t="s">
        <v>551</v>
      </c>
      <c r="D3256" t="s">
        <v>800</v>
      </c>
      <c r="E3256" t="s">
        <v>846</v>
      </c>
      <c r="F3256">
        <v>5</v>
      </c>
      <c r="G3256">
        <v>0</v>
      </c>
      <c r="H3256" t="s">
        <v>871</v>
      </c>
      <c r="I3256" s="4">
        <f>Table4[[#This Row],[Quantity]]*Table4[[#This Row],[UnitPrice]]</f>
        <v>9763.25</v>
      </c>
      <c r="J3256" s="4">
        <f>Table4[[#This Row],[Gross Revenue]]*(1-Table4[[#This Row],[Discount]])</f>
        <v>9763.25</v>
      </c>
      <c r="K3256" s="4">
        <f>Table4[[#This Row],[Quantity]]*Table4[[#This Row],[CostPrice]]</f>
        <v>7256.35</v>
      </c>
      <c r="L3256" s="4">
        <f>Table4[[#This Row],[Net Revenue]]-Table4[[#This Row],[Total Cost]]</f>
        <v>2506.8999999999996</v>
      </c>
      <c r="M3256" t="str">
        <f>_xlfn.XLOOKUP(Table4[[#This Row],[ProductID]], Products!A:A,Products!B:B, "Not Found")</f>
        <v>Book Television</v>
      </c>
      <c r="N3256" t="str">
        <f>TEXT(Table4[[#This Row],[Date]], "mmm")</f>
        <v>Apr</v>
      </c>
      <c r="O3256" t="str">
        <f>TEXT(Table4[[#This Row],[Date]], "yyyy")</f>
        <v>2025</v>
      </c>
      <c r="P3256" t="str">
        <f>_xlfn.XLOOKUP(Table4[[#This Row],[ProductID]],Products!A:A,Products!C:C, "Not Found")</f>
        <v>Electronics</v>
      </c>
      <c r="Q3256" t="str">
        <f>_xlfn.XLOOKUP(Table4[[#This Row],[ProductID]],Products!A:A,Products!D:D,"Not Found")</f>
        <v>Television</v>
      </c>
      <c r="R3256">
        <f>_xlfn.XLOOKUP(Table4[[#This Row],[ProductID]],Products!A:A,Products!E:E,"Not Found")</f>
        <v>1952.65</v>
      </c>
      <c r="S3256">
        <f>_xlfn.XLOOKUP(Table4[[#This Row],[ProductID]],Products!A:A,Products!F:F, "Not Found")</f>
        <v>1451.27</v>
      </c>
      <c r="T3256" t="str">
        <f>_xlfn.XLOOKUP(Table4[[#This Row],[CustomerID]],Customers!A:A,Customers!D:D, "Not Found")</f>
        <v>F</v>
      </c>
      <c r="U3256" s="6">
        <f>_xlfn.XLOOKUP(Table4[[#This Row],[CustomerID]],Customers!A:A,Customers!E:E, "Not Found")</f>
        <v>32240</v>
      </c>
      <c r="V3256">
        <f ca="1">DATEDIF(Table4[[#This Row],[CustomerBirthday]], TODAY(), "Y")</f>
        <v>38</v>
      </c>
      <c r="W3256" t="str" cm="1">
        <f t="array" aca="1" ref="W3256" ca="1">_xlfn.IFS(Table4[[#This Row],[Age]]&lt;25, "Under 25",Table4[[#This Row],[Age]]=34, "25-34", Table4[[#This Row],[Age]]&lt;=49, "35-49", Table4[[#This Row],[Age]]&lt;=64, "50-64", Table4[[#This Row],[Age]]&gt;=65, "65+")</f>
        <v>35-49</v>
      </c>
      <c r="X3256" t="str">
        <f>_xlfn.XLOOKUP(Table4[[#This Row],[StoreID]],Stores!A:A,Stores!B:B, "Not found")</f>
        <v>MegaMart Johnmouth</v>
      </c>
      <c r="Y3256" t="str">
        <f>_xlfn.XLOOKUP(Table4[[#This Row],[StoreID]],Stores!A:A,Stores!C:C, "Not Found")</f>
        <v>Johnmouth</v>
      </c>
      <c r="Z3256" t="str">
        <f>_xlfn.XLOOKUP(Table4[[#This Row],[StoreID]],Stores!A:A,Stores!D:D, "Not Found")</f>
        <v>East</v>
      </c>
    </row>
    <row r="3257" spans="1:26">
      <c r="A3257" t="s">
        <v>4123</v>
      </c>
      <c r="B3257" s="1">
        <v>45303</v>
      </c>
      <c r="C3257" t="s">
        <v>452</v>
      </c>
      <c r="D3257" t="s">
        <v>796</v>
      </c>
      <c r="E3257" t="s">
        <v>842</v>
      </c>
      <c r="F3257">
        <v>5</v>
      </c>
      <c r="G3257">
        <v>0.1</v>
      </c>
      <c r="H3257" t="s">
        <v>875</v>
      </c>
      <c r="I3257" s="4">
        <f>Table4[[#This Row],[Quantity]]*Table4[[#This Row],[UnitPrice]]</f>
        <v>7812.1500000000005</v>
      </c>
      <c r="J3257" s="4">
        <f>Table4[[#This Row],[Gross Revenue]]*(1-Table4[[#This Row],[Discount]])</f>
        <v>7030.9350000000004</v>
      </c>
      <c r="K3257" s="4">
        <f>Table4[[#This Row],[Quantity]]*Table4[[#This Row],[CostPrice]]</f>
        <v>5978.1500000000005</v>
      </c>
      <c r="L3257" s="4">
        <f>Table4[[#This Row],[Net Revenue]]-Table4[[#This Row],[Total Cost]]</f>
        <v>1052.7849999999999</v>
      </c>
      <c r="M3257" t="str">
        <f>_xlfn.XLOOKUP(Table4[[#This Row],[ProductID]], Products!A:A,Products!B:B, "Not Found")</f>
        <v>Chair Laptop</v>
      </c>
      <c r="N3257" t="str">
        <f>TEXT(Table4[[#This Row],[Date]], "mmm")</f>
        <v>Jan</v>
      </c>
      <c r="O3257" t="str">
        <f>TEXT(Table4[[#This Row],[Date]], "yyyy")</f>
        <v>2024</v>
      </c>
      <c r="P3257" t="str">
        <f>_xlfn.XLOOKUP(Table4[[#This Row],[ProductID]],Products!A:A,Products!C:C, "Not Found")</f>
        <v>Electronics</v>
      </c>
      <c r="Q3257" t="str">
        <f>_xlfn.XLOOKUP(Table4[[#This Row],[ProductID]],Products!A:A,Products!D:D,"Not Found")</f>
        <v>Laptop</v>
      </c>
      <c r="R3257">
        <f>_xlfn.XLOOKUP(Table4[[#This Row],[ProductID]],Products!A:A,Products!E:E,"Not Found")</f>
        <v>1562.43</v>
      </c>
      <c r="S3257">
        <f>_xlfn.XLOOKUP(Table4[[#This Row],[ProductID]],Products!A:A,Products!F:F, "Not Found")</f>
        <v>1195.6300000000001</v>
      </c>
      <c r="T3257" t="str">
        <f>_xlfn.XLOOKUP(Table4[[#This Row],[CustomerID]],Customers!A:A,Customers!D:D, "Not Found")</f>
        <v>M</v>
      </c>
      <c r="U3257" s="6">
        <f>_xlfn.XLOOKUP(Table4[[#This Row],[CustomerID]],Customers!A:A,Customers!E:E, "Not Found")</f>
        <v>22556</v>
      </c>
      <c r="V3257">
        <f ca="1">DATEDIF(Table4[[#This Row],[CustomerBirthday]], TODAY(), "Y")</f>
        <v>64</v>
      </c>
      <c r="W3257" t="str" cm="1">
        <f t="array" aca="1" ref="W3257" ca="1">_xlfn.IFS(Table4[[#This Row],[Age]]&lt;25, "Under 25",Table4[[#This Row],[Age]]=34, "25-34", Table4[[#This Row],[Age]]&lt;=49, "35-49", Table4[[#This Row],[Age]]&lt;=64, "50-64", Table4[[#This Row],[Age]]&gt;=65, "65+")</f>
        <v>50-64</v>
      </c>
      <c r="X3257" t="str">
        <f>_xlfn.XLOOKUP(Table4[[#This Row],[StoreID]],Stores!A:A,Stores!B:B, "Not found")</f>
        <v>MegaMart Brianahaven</v>
      </c>
      <c r="Y3257" t="str">
        <f>_xlfn.XLOOKUP(Table4[[#This Row],[StoreID]],Stores!A:A,Stores!C:C, "Not Found")</f>
        <v>Brianahaven</v>
      </c>
      <c r="Z3257" t="str">
        <f>_xlfn.XLOOKUP(Table4[[#This Row],[StoreID]],Stores!A:A,Stores!D:D, "Not Found")</f>
        <v>North</v>
      </c>
    </row>
    <row r="3258" spans="1:26">
      <c r="A3258" t="s">
        <v>4124</v>
      </c>
      <c r="B3258" s="1">
        <v>45561</v>
      </c>
      <c r="C3258" t="s">
        <v>574</v>
      </c>
      <c r="D3258" t="s">
        <v>736</v>
      </c>
      <c r="E3258" t="s">
        <v>831</v>
      </c>
      <c r="F3258">
        <v>3</v>
      </c>
      <c r="G3258">
        <v>0.05</v>
      </c>
      <c r="H3258" t="s">
        <v>865</v>
      </c>
      <c r="I3258" s="4">
        <f>Table4[[#This Row],[Quantity]]*Table4[[#This Row],[UnitPrice]]</f>
        <v>369.57</v>
      </c>
      <c r="J3258" s="4">
        <f>Table4[[#This Row],[Gross Revenue]]*(1-Table4[[#This Row],[Discount]])</f>
        <v>351.0915</v>
      </c>
      <c r="K3258" s="4">
        <f>Table4[[#This Row],[Quantity]]*Table4[[#This Row],[CostPrice]]</f>
        <v>241.07999999999998</v>
      </c>
      <c r="L3258" s="4">
        <f>Table4[[#This Row],[Net Revenue]]-Table4[[#This Row],[Total Cost]]</f>
        <v>110.01150000000001</v>
      </c>
      <c r="M3258" t="str">
        <f>_xlfn.XLOOKUP(Table4[[#This Row],[ProductID]], Products!A:A,Products!B:B, "Not Found")</f>
        <v>Us Snacks</v>
      </c>
      <c r="N3258" t="str">
        <f>TEXT(Table4[[#This Row],[Date]], "mmm")</f>
        <v>Sep</v>
      </c>
      <c r="O3258" t="str">
        <f>TEXT(Table4[[#This Row],[Date]], "yyyy")</f>
        <v>2024</v>
      </c>
      <c r="P3258" t="str">
        <f>_xlfn.XLOOKUP(Table4[[#This Row],[ProductID]],Products!A:A,Products!C:C, "Not Found")</f>
        <v>Groceries</v>
      </c>
      <c r="Q3258" t="str">
        <f>_xlfn.XLOOKUP(Table4[[#This Row],[ProductID]],Products!A:A,Products!D:D,"Not Found")</f>
        <v>Snacks</v>
      </c>
      <c r="R3258">
        <f>_xlfn.XLOOKUP(Table4[[#This Row],[ProductID]],Products!A:A,Products!E:E,"Not Found")</f>
        <v>123.19</v>
      </c>
      <c r="S3258">
        <f>_xlfn.XLOOKUP(Table4[[#This Row],[ProductID]],Products!A:A,Products!F:F, "Not Found")</f>
        <v>80.36</v>
      </c>
      <c r="T3258" t="str">
        <f>_xlfn.XLOOKUP(Table4[[#This Row],[CustomerID]],Customers!A:A,Customers!D:D, "Not Found")</f>
        <v>M</v>
      </c>
      <c r="U3258" s="6">
        <f>_xlfn.XLOOKUP(Table4[[#This Row],[CustomerID]],Customers!A:A,Customers!E:E, "Not Found")</f>
        <v>33491</v>
      </c>
      <c r="V3258">
        <f ca="1">DATEDIF(Table4[[#This Row],[CustomerBirthday]], TODAY(), "Y")</f>
        <v>34</v>
      </c>
      <c r="W3258" t="str" cm="1">
        <f t="array" aca="1" ref="W3258" ca="1">_xlfn.IFS(Table4[[#This Row],[Age]]&lt;25, "Under 25",Table4[[#This Row],[Age]]=34, "25-34", Table4[[#This Row],[Age]]&lt;=49, "35-49", Table4[[#This Row],[Age]]&lt;=64, "50-64", Table4[[#This Row],[Age]]&gt;=65, "65+")</f>
        <v>25-34</v>
      </c>
      <c r="X3258" t="str">
        <f>_xlfn.XLOOKUP(Table4[[#This Row],[StoreID]],Stores!A:A,Stores!B:B, "Not found")</f>
        <v>MegaMart Jimenezborough</v>
      </c>
      <c r="Y3258" t="str">
        <f>_xlfn.XLOOKUP(Table4[[#This Row],[StoreID]],Stores!A:A,Stores!C:C, "Not Found")</f>
        <v>Jimenezborough</v>
      </c>
      <c r="Z3258" t="str">
        <f>_xlfn.XLOOKUP(Table4[[#This Row],[StoreID]],Stores!A:A,Stores!D:D, "Not Found")</f>
        <v>South</v>
      </c>
    </row>
    <row r="3259" spans="1:26">
      <c r="A3259" t="s">
        <v>4125</v>
      </c>
      <c r="B3259" s="1">
        <v>45480</v>
      </c>
      <c r="C3259" t="s">
        <v>503</v>
      </c>
      <c r="D3259" t="s">
        <v>764</v>
      </c>
      <c r="E3259" t="s">
        <v>842</v>
      </c>
      <c r="F3259">
        <v>3</v>
      </c>
      <c r="G3259">
        <v>0</v>
      </c>
      <c r="H3259" t="s">
        <v>875</v>
      </c>
      <c r="I3259" s="4">
        <f>Table4[[#This Row],[Quantity]]*Table4[[#This Row],[UnitPrice]]</f>
        <v>971.76</v>
      </c>
      <c r="J3259" s="4">
        <f>Table4[[#This Row],[Gross Revenue]]*(1-Table4[[#This Row],[Discount]])</f>
        <v>971.76</v>
      </c>
      <c r="K3259" s="4">
        <f>Table4[[#This Row],[Quantity]]*Table4[[#This Row],[CostPrice]]</f>
        <v>728.93999999999994</v>
      </c>
      <c r="L3259" s="4">
        <f>Table4[[#This Row],[Net Revenue]]-Table4[[#This Row],[Total Cost]]</f>
        <v>242.82000000000005</v>
      </c>
      <c r="M3259" t="str">
        <f>_xlfn.XLOOKUP(Table4[[#This Row],[ProductID]], Products!A:A,Products!B:B, "Not Found")</f>
        <v>Simple Accessories</v>
      </c>
      <c r="N3259" t="str">
        <f>TEXT(Table4[[#This Row],[Date]], "mmm")</f>
        <v>Jul</v>
      </c>
      <c r="O3259" t="str">
        <f>TEXT(Table4[[#This Row],[Date]], "yyyy")</f>
        <v>2024</v>
      </c>
      <c r="P3259" t="str">
        <f>_xlfn.XLOOKUP(Table4[[#This Row],[ProductID]],Products!A:A,Products!C:C, "Not Found")</f>
        <v>Fashion</v>
      </c>
      <c r="Q3259" t="str">
        <f>_xlfn.XLOOKUP(Table4[[#This Row],[ProductID]],Products!A:A,Products!D:D,"Not Found")</f>
        <v>Accessories</v>
      </c>
      <c r="R3259">
        <f>_xlfn.XLOOKUP(Table4[[#This Row],[ProductID]],Products!A:A,Products!E:E,"Not Found")</f>
        <v>323.92</v>
      </c>
      <c r="S3259">
        <f>_xlfn.XLOOKUP(Table4[[#This Row],[ProductID]],Products!A:A,Products!F:F, "Not Found")</f>
        <v>242.98</v>
      </c>
      <c r="T3259" t="str">
        <f>_xlfn.XLOOKUP(Table4[[#This Row],[CustomerID]],Customers!A:A,Customers!D:D, "Not Found")</f>
        <v>F</v>
      </c>
      <c r="U3259" s="6">
        <f>_xlfn.XLOOKUP(Table4[[#This Row],[CustomerID]],Customers!A:A,Customers!E:E, "Not Found")</f>
        <v>22552</v>
      </c>
      <c r="V3259">
        <f ca="1">DATEDIF(Table4[[#This Row],[CustomerBirthday]], TODAY(), "Y")</f>
        <v>64</v>
      </c>
      <c r="W3259" t="str" cm="1">
        <f t="array" aca="1" ref="W3259" ca="1">_xlfn.IFS(Table4[[#This Row],[Age]]&lt;25, "Under 25",Table4[[#This Row],[Age]]=34, "25-34", Table4[[#This Row],[Age]]&lt;=49, "35-49", Table4[[#This Row],[Age]]&lt;=64, "50-64", Table4[[#This Row],[Age]]&gt;=65, "65+")</f>
        <v>50-64</v>
      </c>
      <c r="X3259" t="str">
        <f>_xlfn.XLOOKUP(Table4[[#This Row],[StoreID]],Stores!A:A,Stores!B:B, "Not found")</f>
        <v>MegaMart Brianahaven</v>
      </c>
      <c r="Y3259" t="str">
        <f>_xlfn.XLOOKUP(Table4[[#This Row],[StoreID]],Stores!A:A,Stores!C:C, "Not Found")</f>
        <v>Brianahaven</v>
      </c>
      <c r="Z3259" t="str">
        <f>_xlfn.XLOOKUP(Table4[[#This Row],[StoreID]],Stores!A:A,Stores!D:D, "Not Found")</f>
        <v>North</v>
      </c>
    </row>
    <row r="3260" spans="1:26">
      <c r="A3260" t="s">
        <v>4126</v>
      </c>
      <c r="B3260" s="1">
        <v>45848</v>
      </c>
      <c r="C3260" t="s">
        <v>63</v>
      </c>
      <c r="D3260" t="s">
        <v>800</v>
      </c>
      <c r="E3260" t="s">
        <v>839</v>
      </c>
      <c r="F3260">
        <v>2</v>
      </c>
      <c r="G3260">
        <v>0.1</v>
      </c>
      <c r="H3260" t="s">
        <v>868</v>
      </c>
      <c r="I3260" s="4">
        <f>Table4[[#This Row],[Quantity]]*Table4[[#This Row],[UnitPrice]]</f>
        <v>3905.3</v>
      </c>
      <c r="J3260" s="4">
        <f>Table4[[#This Row],[Gross Revenue]]*(1-Table4[[#This Row],[Discount]])</f>
        <v>3514.7700000000004</v>
      </c>
      <c r="K3260" s="4">
        <f>Table4[[#This Row],[Quantity]]*Table4[[#This Row],[CostPrice]]</f>
        <v>2902.54</v>
      </c>
      <c r="L3260" s="4">
        <f>Table4[[#This Row],[Net Revenue]]-Table4[[#This Row],[Total Cost]]</f>
        <v>612.23000000000047</v>
      </c>
      <c r="M3260" t="str">
        <f>_xlfn.XLOOKUP(Table4[[#This Row],[ProductID]], Products!A:A,Products!B:B, "Not Found")</f>
        <v>Book Television</v>
      </c>
      <c r="N3260" t="str">
        <f>TEXT(Table4[[#This Row],[Date]], "mmm")</f>
        <v>Jul</v>
      </c>
      <c r="O3260" t="str">
        <f>TEXT(Table4[[#This Row],[Date]], "yyyy")</f>
        <v>2025</v>
      </c>
      <c r="P3260" t="str">
        <f>_xlfn.XLOOKUP(Table4[[#This Row],[ProductID]],Products!A:A,Products!C:C, "Not Found")</f>
        <v>Electronics</v>
      </c>
      <c r="Q3260" t="str">
        <f>_xlfn.XLOOKUP(Table4[[#This Row],[ProductID]],Products!A:A,Products!D:D,"Not Found")</f>
        <v>Television</v>
      </c>
      <c r="R3260">
        <f>_xlfn.XLOOKUP(Table4[[#This Row],[ProductID]],Products!A:A,Products!E:E,"Not Found")</f>
        <v>1952.65</v>
      </c>
      <c r="S3260">
        <f>_xlfn.XLOOKUP(Table4[[#This Row],[ProductID]],Products!A:A,Products!F:F, "Not Found")</f>
        <v>1451.27</v>
      </c>
      <c r="T3260" t="str">
        <f>_xlfn.XLOOKUP(Table4[[#This Row],[CustomerID]],Customers!A:A,Customers!D:D, "Not Found")</f>
        <v>M</v>
      </c>
      <c r="U3260" s="6">
        <f>_xlfn.XLOOKUP(Table4[[#This Row],[CustomerID]],Customers!A:A,Customers!E:E, "Not Found")</f>
        <v>34315</v>
      </c>
      <c r="V3260">
        <f ca="1">DATEDIF(Table4[[#This Row],[CustomerBirthday]], TODAY(), "Y")</f>
        <v>32</v>
      </c>
      <c r="W3260" t="str" cm="1">
        <f t="array" aca="1" ref="W3260" ca="1">_xlfn.IFS(Table4[[#This Row],[Age]]&lt;25, "Under 25",Table4[[#This Row],[Age]]=34, "25-34", Table4[[#This Row],[Age]]&lt;=49, "35-49", Table4[[#This Row],[Age]]&lt;=64, "50-64", Table4[[#This Row],[Age]]&gt;=65, "65+")</f>
        <v>35-49</v>
      </c>
      <c r="X3260" t="str">
        <f>_xlfn.XLOOKUP(Table4[[#This Row],[StoreID]],Stores!A:A,Stores!B:B, "Not found")</f>
        <v>MegaMart New Michele</v>
      </c>
      <c r="Y3260" t="str">
        <f>_xlfn.XLOOKUP(Table4[[#This Row],[StoreID]],Stores!A:A,Stores!C:C, "Not Found")</f>
        <v>New Michele</v>
      </c>
      <c r="Z3260" t="str">
        <f>_xlfn.XLOOKUP(Table4[[#This Row],[StoreID]],Stores!A:A,Stores!D:D, "Not Found")</f>
        <v>West</v>
      </c>
    </row>
    <row r="3261" spans="1:26">
      <c r="A3261" t="s">
        <v>4127</v>
      </c>
      <c r="B3261" s="1">
        <v>45733</v>
      </c>
      <c r="C3261" t="s">
        <v>155</v>
      </c>
      <c r="D3261" t="s">
        <v>826</v>
      </c>
      <c r="E3261" t="s">
        <v>839</v>
      </c>
      <c r="F3261">
        <v>3</v>
      </c>
      <c r="G3261">
        <v>0.15</v>
      </c>
      <c r="H3261" t="s">
        <v>875</v>
      </c>
      <c r="I3261" s="4">
        <f>Table4[[#This Row],[Quantity]]*Table4[[#This Row],[UnitPrice]]</f>
        <v>3133.92</v>
      </c>
      <c r="J3261" s="4">
        <f>Table4[[#This Row],[Gross Revenue]]*(1-Table4[[#This Row],[Discount]])</f>
        <v>2663.8319999999999</v>
      </c>
      <c r="K3261" s="4">
        <f>Table4[[#This Row],[Quantity]]*Table4[[#This Row],[CostPrice]]</f>
        <v>2325.21</v>
      </c>
      <c r="L3261" s="4">
        <f>Table4[[#This Row],[Net Revenue]]-Table4[[#This Row],[Total Cost]]</f>
        <v>338.62199999999984</v>
      </c>
      <c r="M3261" t="str">
        <f>_xlfn.XLOOKUP(Table4[[#This Row],[ProductID]], Products!A:A,Products!B:B, "Not Found")</f>
        <v>Maybe Footwear</v>
      </c>
      <c r="N3261" t="str">
        <f>TEXT(Table4[[#This Row],[Date]], "mmm")</f>
        <v>Mar</v>
      </c>
      <c r="O3261" t="str">
        <f>TEXT(Table4[[#This Row],[Date]], "yyyy")</f>
        <v>2025</v>
      </c>
      <c r="P3261" t="str">
        <f>_xlfn.XLOOKUP(Table4[[#This Row],[ProductID]],Products!A:A,Products!C:C, "Not Found")</f>
        <v>Fashion</v>
      </c>
      <c r="Q3261" t="str">
        <f>_xlfn.XLOOKUP(Table4[[#This Row],[ProductID]],Products!A:A,Products!D:D,"Not Found")</f>
        <v>Footwear</v>
      </c>
      <c r="R3261">
        <f>_xlfn.XLOOKUP(Table4[[#This Row],[ProductID]],Products!A:A,Products!E:E,"Not Found")</f>
        <v>1044.6400000000001</v>
      </c>
      <c r="S3261">
        <f>_xlfn.XLOOKUP(Table4[[#This Row],[ProductID]],Products!A:A,Products!F:F, "Not Found")</f>
        <v>775.07</v>
      </c>
      <c r="T3261" t="str">
        <f>_xlfn.XLOOKUP(Table4[[#This Row],[CustomerID]],Customers!A:A,Customers!D:D, "Not Found")</f>
        <v>M</v>
      </c>
      <c r="U3261" s="6">
        <f>_xlfn.XLOOKUP(Table4[[#This Row],[CustomerID]],Customers!A:A,Customers!E:E, "Not Found")</f>
        <v>27339</v>
      </c>
      <c r="V3261">
        <f ca="1">DATEDIF(Table4[[#This Row],[CustomerBirthday]], TODAY(), "Y")</f>
        <v>51</v>
      </c>
      <c r="W3261" t="str" cm="1">
        <f t="array" aca="1" ref="W3261" ca="1">_xlfn.IFS(Table4[[#This Row],[Age]]&lt;25, "Under 25",Table4[[#This Row],[Age]]=34, "25-34", Table4[[#This Row],[Age]]&lt;=49, "35-49", Table4[[#This Row],[Age]]&lt;=64, "50-64", Table4[[#This Row],[Age]]&gt;=65, "65+")</f>
        <v>50-64</v>
      </c>
      <c r="X3261" t="str">
        <f>_xlfn.XLOOKUP(Table4[[#This Row],[StoreID]],Stores!A:A,Stores!B:B, "Not found")</f>
        <v>MegaMart New Michele</v>
      </c>
      <c r="Y3261" t="str">
        <f>_xlfn.XLOOKUP(Table4[[#This Row],[StoreID]],Stores!A:A,Stores!C:C, "Not Found")</f>
        <v>New Michele</v>
      </c>
      <c r="Z3261" t="str">
        <f>_xlfn.XLOOKUP(Table4[[#This Row],[StoreID]],Stores!A:A,Stores!D:D, "Not Found")</f>
        <v>West</v>
      </c>
    </row>
    <row r="3262" spans="1:26">
      <c r="A3262" t="s">
        <v>4128</v>
      </c>
      <c r="B3262" s="1">
        <v>45371</v>
      </c>
      <c r="C3262" t="s">
        <v>498</v>
      </c>
      <c r="D3262" t="s">
        <v>804</v>
      </c>
      <c r="E3262" t="s">
        <v>839</v>
      </c>
      <c r="F3262">
        <v>1</v>
      </c>
      <c r="G3262">
        <v>0.15</v>
      </c>
      <c r="H3262" t="s">
        <v>865</v>
      </c>
      <c r="I3262" s="4">
        <f>Table4[[#This Row],[Quantity]]*Table4[[#This Row],[UnitPrice]]</f>
        <v>540.94000000000005</v>
      </c>
      <c r="J3262" s="4">
        <f>Table4[[#This Row],[Gross Revenue]]*(1-Table4[[#This Row],[Discount]])</f>
        <v>459.79900000000004</v>
      </c>
      <c r="K3262" s="4">
        <f>Table4[[#This Row],[Quantity]]*Table4[[#This Row],[CostPrice]]</f>
        <v>398.25</v>
      </c>
      <c r="L3262" s="4">
        <f>Table4[[#This Row],[Net Revenue]]-Table4[[#This Row],[Total Cost]]</f>
        <v>61.549000000000035</v>
      </c>
      <c r="M3262" t="str">
        <f>_xlfn.XLOOKUP(Table4[[#This Row],[ProductID]], Products!A:A,Products!B:B, "Not Found")</f>
        <v>Church Clothing</v>
      </c>
      <c r="N3262" t="str">
        <f>TEXT(Table4[[#This Row],[Date]], "mmm")</f>
        <v>Mar</v>
      </c>
      <c r="O3262" t="str">
        <f>TEXT(Table4[[#This Row],[Date]], "yyyy")</f>
        <v>2024</v>
      </c>
      <c r="P3262" t="str">
        <f>_xlfn.XLOOKUP(Table4[[#This Row],[ProductID]],Products!A:A,Products!C:C, "Not Found")</f>
        <v>Fashion</v>
      </c>
      <c r="Q3262" t="str">
        <f>_xlfn.XLOOKUP(Table4[[#This Row],[ProductID]],Products!A:A,Products!D:D,"Not Found")</f>
        <v>Clothing</v>
      </c>
      <c r="R3262">
        <f>_xlfn.XLOOKUP(Table4[[#This Row],[ProductID]],Products!A:A,Products!E:E,"Not Found")</f>
        <v>540.94000000000005</v>
      </c>
      <c r="S3262">
        <f>_xlfn.XLOOKUP(Table4[[#This Row],[ProductID]],Products!A:A,Products!F:F, "Not Found")</f>
        <v>398.25</v>
      </c>
      <c r="T3262" t="str">
        <f>_xlfn.XLOOKUP(Table4[[#This Row],[CustomerID]],Customers!A:A,Customers!D:D, "Not Found")</f>
        <v>M</v>
      </c>
      <c r="U3262" s="6">
        <f>_xlfn.XLOOKUP(Table4[[#This Row],[CustomerID]],Customers!A:A,Customers!E:E, "Not Found")</f>
        <v>39260</v>
      </c>
      <c r="V3262">
        <f ca="1">DATEDIF(Table4[[#This Row],[CustomerBirthday]], TODAY(), "Y")</f>
        <v>19</v>
      </c>
      <c r="W3262" t="str" cm="1">
        <f t="array" aca="1" ref="W3262" ca="1">_xlfn.IFS(Table4[[#This Row],[Age]]&lt;25, "Under 25",Table4[[#This Row],[Age]]=34, "25-34", Table4[[#This Row],[Age]]&lt;=49, "35-49", Table4[[#This Row],[Age]]&lt;=64, "50-64", Table4[[#This Row],[Age]]&gt;=65, "65+")</f>
        <v>Under 25</v>
      </c>
      <c r="X3262" t="str">
        <f>_xlfn.XLOOKUP(Table4[[#This Row],[StoreID]],Stores!A:A,Stores!B:B, "Not found")</f>
        <v>MegaMart New Michele</v>
      </c>
      <c r="Y3262" t="str">
        <f>_xlfn.XLOOKUP(Table4[[#This Row],[StoreID]],Stores!A:A,Stores!C:C, "Not Found")</f>
        <v>New Michele</v>
      </c>
      <c r="Z3262" t="str">
        <f>_xlfn.XLOOKUP(Table4[[#This Row],[StoreID]],Stores!A:A,Stores!D:D, "Not Found")</f>
        <v>West</v>
      </c>
    </row>
    <row r="3263" spans="1:26">
      <c r="A3263" t="s">
        <v>4129</v>
      </c>
      <c r="B3263" s="1">
        <v>45608</v>
      </c>
      <c r="C3263" t="s">
        <v>670</v>
      </c>
      <c r="D3263" t="s">
        <v>769</v>
      </c>
      <c r="E3263" t="s">
        <v>839</v>
      </c>
      <c r="F3263">
        <v>4</v>
      </c>
      <c r="G3263">
        <v>0</v>
      </c>
      <c r="H3263" t="s">
        <v>875</v>
      </c>
      <c r="I3263" s="4">
        <f>Table4[[#This Row],[Quantity]]*Table4[[#This Row],[UnitPrice]]</f>
        <v>102.28</v>
      </c>
      <c r="J3263" s="4">
        <f>Table4[[#This Row],[Gross Revenue]]*(1-Table4[[#This Row],[Discount]])</f>
        <v>102.28</v>
      </c>
      <c r="K3263" s="4">
        <f>Table4[[#This Row],[Quantity]]*Table4[[#This Row],[CostPrice]]</f>
        <v>76.2</v>
      </c>
      <c r="L3263" s="4">
        <f>Table4[[#This Row],[Net Revenue]]-Table4[[#This Row],[Total Cost]]</f>
        <v>26.08</v>
      </c>
      <c r="M3263" t="str">
        <f>_xlfn.XLOOKUP(Table4[[#This Row],[ProductID]], Products!A:A,Products!B:B, "Not Found")</f>
        <v>How Vegetables</v>
      </c>
      <c r="N3263" t="str">
        <f>TEXT(Table4[[#This Row],[Date]], "mmm")</f>
        <v>Nov</v>
      </c>
      <c r="O3263" t="str">
        <f>TEXT(Table4[[#This Row],[Date]], "yyyy")</f>
        <v>2024</v>
      </c>
      <c r="P3263" t="str">
        <f>_xlfn.XLOOKUP(Table4[[#This Row],[ProductID]],Products!A:A,Products!C:C, "Not Found")</f>
        <v>Groceries</v>
      </c>
      <c r="Q3263" t="str">
        <f>_xlfn.XLOOKUP(Table4[[#This Row],[ProductID]],Products!A:A,Products!D:D,"Not Found")</f>
        <v>Vegetables</v>
      </c>
      <c r="R3263">
        <f>_xlfn.XLOOKUP(Table4[[#This Row],[ProductID]],Products!A:A,Products!E:E,"Not Found")</f>
        <v>25.57</v>
      </c>
      <c r="S3263">
        <f>_xlfn.XLOOKUP(Table4[[#This Row],[ProductID]],Products!A:A,Products!F:F, "Not Found")</f>
        <v>19.05</v>
      </c>
      <c r="T3263" t="str">
        <f>_xlfn.XLOOKUP(Table4[[#This Row],[CustomerID]],Customers!A:A,Customers!D:D, "Not Found")</f>
        <v>M</v>
      </c>
      <c r="U3263" s="6">
        <f>_xlfn.XLOOKUP(Table4[[#This Row],[CustomerID]],Customers!A:A,Customers!E:E, "Not Found")</f>
        <v>24703</v>
      </c>
      <c r="V3263">
        <f ca="1">DATEDIF(Table4[[#This Row],[CustomerBirthday]], TODAY(), "Y")</f>
        <v>58</v>
      </c>
      <c r="W3263" t="str" cm="1">
        <f t="array" aca="1" ref="W3263" ca="1">_xlfn.IFS(Table4[[#This Row],[Age]]&lt;25, "Under 25",Table4[[#This Row],[Age]]=34, "25-34", Table4[[#This Row],[Age]]&lt;=49, "35-49", Table4[[#This Row],[Age]]&lt;=64, "50-64", Table4[[#This Row],[Age]]&gt;=65, "65+")</f>
        <v>50-64</v>
      </c>
      <c r="X3263" t="str">
        <f>_xlfn.XLOOKUP(Table4[[#This Row],[StoreID]],Stores!A:A,Stores!B:B, "Not found")</f>
        <v>MegaMart New Michele</v>
      </c>
      <c r="Y3263" t="str">
        <f>_xlfn.XLOOKUP(Table4[[#This Row],[StoreID]],Stores!A:A,Stores!C:C, "Not Found")</f>
        <v>New Michele</v>
      </c>
      <c r="Z3263" t="str">
        <f>_xlfn.XLOOKUP(Table4[[#This Row],[StoreID]],Stores!A:A,Stores!D:D, "Not Found")</f>
        <v>West</v>
      </c>
    </row>
    <row r="3264" spans="1:26">
      <c r="A3264" t="s">
        <v>4130</v>
      </c>
      <c r="B3264" s="1">
        <v>45737</v>
      </c>
      <c r="C3264" t="s">
        <v>277</v>
      </c>
      <c r="D3264" t="s">
        <v>734</v>
      </c>
      <c r="E3264" t="s">
        <v>839</v>
      </c>
      <c r="F3264">
        <v>2</v>
      </c>
      <c r="G3264">
        <v>0</v>
      </c>
      <c r="H3264" t="s">
        <v>871</v>
      </c>
      <c r="I3264" s="4">
        <f>Table4[[#This Row],[Quantity]]*Table4[[#This Row],[UnitPrice]]</f>
        <v>219.56</v>
      </c>
      <c r="J3264" s="4">
        <f>Table4[[#This Row],[Gross Revenue]]*(1-Table4[[#This Row],[Discount]])</f>
        <v>219.56</v>
      </c>
      <c r="K3264" s="4">
        <f>Table4[[#This Row],[Quantity]]*Table4[[#This Row],[CostPrice]]</f>
        <v>141.18</v>
      </c>
      <c r="L3264" s="4">
        <f>Table4[[#This Row],[Net Revenue]]-Table4[[#This Row],[Total Cost]]</f>
        <v>78.38</v>
      </c>
      <c r="M3264" t="str">
        <f>_xlfn.XLOOKUP(Table4[[#This Row],[ProductID]], Products!A:A,Products!B:B, "Not Found")</f>
        <v>Recognize Footwear</v>
      </c>
      <c r="N3264" t="str">
        <f>TEXT(Table4[[#This Row],[Date]], "mmm")</f>
        <v>Mar</v>
      </c>
      <c r="O3264" t="str">
        <f>TEXT(Table4[[#This Row],[Date]], "yyyy")</f>
        <v>2025</v>
      </c>
      <c r="P3264" t="str">
        <f>_xlfn.XLOOKUP(Table4[[#This Row],[ProductID]],Products!A:A,Products!C:C, "Not Found")</f>
        <v>Fashion</v>
      </c>
      <c r="Q3264" t="str">
        <f>_xlfn.XLOOKUP(Table4[[#This Row],[ProductID]],Products!A:A,Products!D:D,"Not Found")</f>
        <v>Footwear</v>
      </c>
      <c r="R3264">
        <f>_xlfn.XLOOKUP(Table4[[#This Row],[ProductID]],Products!A:A,Products!E:E,"Not Found")</f>
        <v>109.78</v>
      </c>
      <c r="S3264">
        <f>_xlfn.XLOOKUP(Table4[[#This Row],[ProductID]],Products!A:A,Products!F:F, "Not Found")</f>
        <v>70.59</v>
      </c>
      <c r="T3264" t="str">
        <f>_xlfn.XLOOKUP(Table4[[#This Row],[CustomerID]],Customers!A:A,Customers!D:D, "Not Found")</f>
        <v>F</v>
      </c>
      <c r="U3264" s="6">
        <f>_xlfn.XLOOKUP(Table4[[#This Row],[CustomerID]],Customers!A:A,Customers!E:E, "Not Found")</f>
        <v>23715</v>
      </c>
      <c r="V3264">
        <f ca="1">DATEDIF(Table4[[#This Row],[CustomerBirthday]], TODAY(), "Y")</f>
        <v>61</v>
      </c>
      <c r="W3264" t="str" cm="1">
        <f t="array" aca="1" ref="W3264" ca="1">_xlfn.IFS(Table4[[#This Row],[Age]]&lt;25, "Under 25",Table4[[#This Row],[Age]]=34, "25-34", Table4[[#This Row],[Age]]&lt;=49, "35-49", Table4[[#This Row],[Age]]&lt;=64, "50-64", Table4[[#This Row],[Age]]&gt;=65, "65+")</f>
        <v>50-64</v>
      </c>
      <c r="X3264" t="str">
        <f>_xlfn.XLOOKUP(Table4[[#This Row],[StoreID]],Stores!A:A,Stores!B:B, "Not found")</f>
        <v>MegaMart New Michele</v>
      </c>
      <c r="Y3264" t="str">
        <f>_xlfn.XLOOKUP(Table4[[#This Row],[StoreID]],Stores!A:A,Stores!C:C, "Not Found")</f>
        <v>New Michele</v>
      </c>
      <c r="Z3264" t="str">
        <f>_xlfn.XLOOKUP(Table4[[#This Row],[StoreID]],Stores!A:A,Stores!D:D, "Not Found")</f>
        <v>West</v>
      </c>
    </row>
    <row r="3265" spans="1:26">
      <c r="A3265" t="s">
        <v>4131</v>
      </c>
      <c r="B3265" s="1">
        <v>45643</v>
      </c>
      <c r="C3265" t="s">
        <v>494</v>
      </c>
      <c r="D3265" t="s">
        <v>816</v>
      </c>
      <c r="E3265" t="s">
        <v>846</v>
      </c>
      <c r="F3265">
        <v>5</v>
      </c>
      <c r="G3265">
        <v>0</v>
      </c>
      <c r="H3265" t="s">
        <v>865</v>
      </c>
      <c r="I3265" s="4">
        <f>Table4[[#This Row],[Quantity]]*Table4[[#This Row],[UnitPrice]]</f>
        <v>9395.4</v>
      </c>
      <c r="J3265" s="4">
        <f>Table4[[#This Row],[Gross Revenue]]*(1-Table4[[#This Row],[Discount]])</f>
        <v>9395.4</v>
      </c>
      <c r="K3265" s="4">
        <f>Table4[[#This Row],[Quantity]]*Table4[[#This Row],[CostPrice]]</f>
        <v>5022.7999999999993</v>
      </c>
      <c r="L3265" s="4">
        <f>Table4[[#This Row],[Net Revenue]]-Table4[[#This Row],[Total Cost]]</f>
        <v>4372.6000000000004</v>
      </c>
      <c r="M3265" t="str">
        <f>_xlfn.XLOOKUP(Table4[[#This Row],[ProductID]], Products!A:A,Products!B:B, "Not Found")</f>
        <v>Set Dairy</v>
      </c>
      <c r="N3265" t="str">
        <f>TEXT(Table4[[#This Row],[Date]], "mmm")</f>
        <v>Dec</v>
      </c>
      <c r="O3265" t="str">
        <f>TEXT(Table4[[#This Row],[Date]], "yyyy")</f>
        <v>2024</v>
      </c>
      <c r="P3265" t="str">
        <f>_xlfn.XLOOKUP(Table4[[#This Row],[ProductID]],Products!A:A,Products!C:C, "Not Found")</f>
        <v>Groceries</v>
      </c>
      <c r="Q3265" t="str">
        <f>_xlfn.XLOOKUP(Table4[[#This Row],[ProductID]],Products!A:A,Products!D:D,"Not Found")</f>
        <v>Dairy</v>
      </c>
      <c r="R3265">
        <f>_xlfn.XLOOKUP(Table4[[#This Row],[ProductID]],Products!A:A,Products!E:E,"Not Found")</f>
        <v>1879.08</v>
      </c>
      <c r="S3265">
        <f>_xlfn.XLOOKUP(Table4[[#This Row],[ProductID]],Products!A:A,Products!F:F, "Not Found")</f>
        <v>1004.56</v>
      </c>
      <c r="T3265" t="str">
        <f>_xlfn.XLOOKUP(Table4[[#This Row],[CustomerID]],Customers!A:A,Customers!D:D, "Not Found")</f>
        <v>M</v>
      </c>
      <c r="U3265" s="6">
        <f>_xlfn.XLOOKUP(Table4[[#This Row],[CustomerID]],Customers!A:A,Customers!E:E, "Not Found")</f>
        <v>31478</v>
      </c>
      <c r="V3265">
        <f ca="1">DATEDIF(Table4[[#This Row],[CustomerBirthday]], TODAY(), "Y")</f>
        <v>40</v>
      </c>
      <c r="W3265" t="str" cm="1">
        <f t="array" aca="1" ref="W3265" ca="1">_xlfn.IFS(Table4[[#This Row],[Age]]&lt;25, "Under 25",Table4[[#This Row],[Age]]=34, "25-34", Table4[[#This Row],[Age]]&lt;=49, "35-49", Table4[[#This Row],[Age]]&lt;=64, "50-64", Table4[[#This Row],[Age]]&gt;=65, "65+")</f>
        <v>35-49</v>
      </c>
      <c r="X3265" t="str">
        <f>_xlfn.XLOOKUP(Table4[[#This Row],[StoreID]],Stores!A:A,Stores!B:B, "Not found")</f>
        <v>MegaMart Johnmouth</v>
      </c>
      <c r="Y3265" t="str">
        <f>_xlfn.XLOOKUP(Table4[[#This Row],[StoreID]],Stores!A:A,Stores!C:C, "Not Found")</f>
        <v>Johnmouth</v>
      </c>
      <c r="Z3265" t="str">
        <f>_xlfn.XLOOKUP(Table4[[#This Row],[StoreID]],Stores!A:A,Stores!D:D, "Not Found")</f>
        <v>East</v>
      </c>
    </row>
    <row r="3266" spans="1:26">
      <c r="A3266" t="s">
        <v>4132</v>
      </c>
      <c r="B3266" s="1">
        <v>45234</v>
      </c>
      <c r="C3266" t="s">
        <v>119</v>
      </c>
      <c r="D3266" t="s">
        <v>725</v>
      </c>
      <c r="E3266" t="s">
        <v>831</v>
      </c>
      <c r="F3266">
        <v>3</v>
      </c>
      <c r="G3266">
        <v>0.1</v>
      </c>
      <c r="H3266" t="s">
        <v>865</v>
      </c>
      <c r="I3266" s="4">
        <f>Table4[[#This Row],[Quantity]]*Table4[[#This Row],[UnitPrice]]</f>
        <v>4188.66</v>
      </c>
      <c r="J3266" s="4">
        <f>Table4[[#This Row],[Gross Revenue]]*(1-Table4[[#This Row],[Discount]])</f>
        <v>3769.7939999999999</v>
      </c>
      <c r="K3266" s="4">
        <f>Table4[[#This Row],[Quantity]]*Table4[[#This Row],[CostPrice]]</f>
        <v>3012.27</v>
      </c>
      <c r="L3266" s="4">
        <f>Table4[[#This Row],[Net Revenue]]-Table4[[#This Row],[Total Cost]]</f>
        <v>757.52399999999989</v>
      </c>
      <c r="M3266" t="str">
        <f>_xlfn.XLOOKUP(Table4[[#This Row],[ProductID]], Products!A:A,Products!B:B, "Not Found")</f>
        <v>Knowledge Bags</v>
      </c>
      <c r="N3266" t="str">
        <f>TEXT(Table4[[#This Row],[Date]], "mmm")</f>
        <v>Nov</v>
      </c>
      <c r="O3266" t="str">
        <f>TEXT(Table4[[#This Row],[Date]], "yyyy")</f>
        <v>2023</v>
      </c>
      <c r="P3266" t="str">
        <f>_xlfn.XLOOKUP(Table4[[#This Row],[ProductID]],Products!A:A,Products!C:C, "Not Found")</f>
        <v>Fashion</v>
      </c>
      <c r="Q3266" t="str">
        <f>_xlfn.XLOOKUP(Table4[[#This Row],[ProductID]],Products!A:A,Products!D:D,"Not Found")</f>
        <v>Bags</v>
      </c>
      <c r="R3266">
        <f>_xlfn.XLOOKUP(Table4[[#This Row],[ProductID]],Products!A:A,Products!E:E,"Not Found")</f>
        <v>1396.22</v>
      </c>
      <c r="S3266">
        <f>_xlfn.XLOOKUP(Table4[[#This Row],[ProductID]],Products!A:A,Products!F:F, "Not Found")</f>
        <v>1004.09</v>
      </c>
      <c r="T3266" t="str">
        <f>_xlfn.XLOOKUP(Table4[[#This Row],[CustomerID]],Customers!A:A,Customers!D:D, "Not Found")</f>
        <v>M</v>
      </c>
      <c r="U3266" s="6">
        <f>_xlfn.XLOOKUP(Table4[[#This Row],[CustomerID]],Customers!A:A,Customers!E:E, "Not Found")</f>
        <v>37417</v>
      </c>
      <c r="V3266">
        <f ca="1">DATEDIF(Table4[[#This Row],[CustomerBirthday]], TODAY(), "Y")</f>
        <v>24</v>
      </c>
      <c r="W3266" t="str" cm="1">
        <f t="array" aca="1" ref="W3266" ca="1">_xlfn.IFS(Table4[[#This Row],[Age]]&lt;25, "Under 25",Table4[[#This Row],[Age]]=34, "25-34", Table4[[#This Row],[Age]]&lt;=49, "35-49", Table4[[#This Row],[Age]]&lt;=64, "50-64", Table4[[#This Row],[Age]]&gt;=65, "65+")</f>
        <v>Under 25</v>
      </c>
      <c r="X3266" t="str">
        <f>_xlfn.XLOOKUP(Table4[[#This Row],[StoreID]],Stores!A:A,Stores!B:B, "Not found")</f>
        <v>MegaMart Jimenezborough</v>
      </c>
      <c r="Y3266" t="str">
        <f>_xlfn.XLOOKUP(Table4[[#This Row],[StoreID]],Stores!A:A,Stores!C:C, "Not Found")</f>
        <v>Jimenezborough</v>
      </c>
      <c r="Z3266" t="str">
        <f>_xlfn.XLOOKUP(Table4[[#This Row],[StoreID]],Stores!A:A,Stores!D:D, "Not Found")</f>
        <v>South</v>
      </c>
    </row>
    <row r="3267" spans="1:26">
      <c r="A3267" t="s">
        <v>4133</v>
      </c>
      <c r="B3267" s="1">
        <v>45460</v>
      </c>
      <c r="C3267" t="s">
        <v>127</v>
      </c>
      <c r="D3267" t="s">
        <v>747</v>
      </c>
      <c r="E3267" t="s">
        <v>835</v>
      </c>
      <c r="F3267">
        <v>5</v>
      </c>
      <c r="G3267">
        <v>0.05</v>
      </c>
      <c r="H3267" t="s">
        <v>875</v>
      </c>
      <c r="I3267" s="4">
        <f>Table4[[#This Row],[Quantity]]*Table4[[#This Row],[UnitPrice]]</f>
        <v>5674</v>
      </c>
      <c r="J3267" s="4">
        <f>Table4[[#This Row],[Gross Revenue]]*(1-Table4[[#This Row],[Discount]])</f>
        <v>5390.3</v>
      </c>
      <c r="K3267" s="4">
        <f>Table4[[#This Row],[Quantity]]*Table4[[#This Row],[CostPrice]]</f>
        <v>3375.5</v>
      </c>
      <c r="L3267" s="4">
        <f>Table4[[#This Row],[Net Revenue]]-Table4[[#This Row],[Total Cost]]</f>
        <v>2014.8000000000002</v>
      </c>
      <c r="M3267" t="str">
        <f>_xlfn.XLOOKUP(Table4[[#This Row],[ProductID]], Products!A:A,Products!B:B, "Not Found")</f>
        <v>World Watches</v>
      </c>
      <c r="N3267" t="str">
        <f>TEXT(Table4[[#This Row],[Date]], "mmm")</f>
        <v>Jun</v>
      </c>
      <c r="O3267" t="str">
        <f>TEXT(Table4[[#This Row],[Date]], "yyyy")</f>
        <v>2024</v>
      </c>
      <c r="P3267" t="str">
        <f>_xlfn.XLOOKUP(Table4[[#This Row],[ProductID]],Products!A:A,Products!C:C, "Not Found")</f>
        <v>Fashion</v>
      </c>
      <c r="Q3267" t="str">
        <f>_xlfn.XLOOKUP(Table4[[#This Row],[ProductID]],Products!A:A,Products!D:D,"Not Found")</f>
        <v>Watches</v>
      </c>
      <c r="R3267">
        <f>_xlfn.XLOOKUP(Table4[[#This Row],[ProductID]],Products!A:A,Products!E:E,"Not Found")</f>
        <v>1134.8</v>
      </c>
      <c r="S3267">
        <f>_xlfn.XLOOKUP(Table4[[#This Row],[ProductID]],Products!A:A,Products!F:F, "Not Found")</f>
        <v>675.1</v>
      </c>
      <c r="T3267" t="str">
        <f>_xlfn.XLOOKUP(Table4[[#This Row],[CustomerID]],Customers!A:A,Customers!D:D, "Not Found")</f>
        <v>M</v>
      </c>
      <c r="U3267" s="6">
        <f>_xlfn.XLOOKUP(Table4[[#This Row],[CustomerID]],Customers!A:A,Customers!E:E, "Not Found")</f>
        <v>33917</v>
      </c>
      <c r="V3267">
        <f ca="1">DATEDIF(Table4[[#This Row],[CustomerBirthday]], TODAY(), "Y")</f>
        <v>33</v>
      </c>
      <c r="W3267" t="str" cm="1">
        <f t="array" aca="1" ref="W3267" ca="1">_xlfn.IFS(Table4[[#This Row],[Age]]&lt;25, "Under 25",Table4[[#This Row],[Age]]=34, "25-34", Table4[[#This Row],[Age]]&lt;=49, "35-49", Table4[[#This Row],[Age]]&lt;=64, "50-64", Table4[[#This Row],[Age]]&gt;=65, "65+")</f>
        <v>35-49</v>
      </c>
      <c r="X3267" t="str">
        <f>_xlfn.XLOOKUP(Table4[[#This Row],[StoreID]],Stores!A:A,Stores!B:B, "Not found")</f>
        <v>MegaMart Peckmouth</v>
      </c>
      <c r="Y3267" t="str">
        <f>_xlfn.XLOOKUP(Table4[[#This Row],[StoreID]],Stores!A:A,Stores!C:C, "Not Found")</f>
        <v>Peckmouth</v>
      </c>
      <c r="Z3267" t="str">
        <f>_xlfn.XLOOKUP(Table4[[#This Row],[StoreID]],Stores!A:A,Stores!D:D, "Not Found")</f>
        <v>East</v>
      </c>
    </row>
    <row r="3268" spans="1:26">
      <c r="A3268" t="s">
        <v>4134</v>
      </c>
      <c r="B3268" s="1">
        <v>45502</v>
      </c>
      <c r="C3268" t="s">
        <v>230</v>
      </c>
      <c r="D3268" t="s">
        <v>778</v>
      </c>
      <c r="E3268" t="s">
        <v>831</v>
      </c>
      <c r="F3268">
        <v>3</v>
      </c>
      <c r="G3268">
        <v>0.1</v>
      </c>
      <c r="H3268" t="s">
        <v>875</v>
      </c>
      <c r="I3268" s="4">
        <f>Table4[[#This Row],[Quantity]]*Table4[[#This Row],[UnitPrice]]</f>
        <v>3047.2799999999997</v>
      </c>
      <c r="J3268" s="4">
        <f>Table4[[#This Row],[Gross Revenue]]*(1-Table4[[#This Row],[Discount]])</f>
        <v>2742.5519999999997</v>
      </c>
      <c r="K3268" s="4">
        <f>Table4[[#This Row],[Quantity]]*Table4[[#This Row],[CostPrice]]</f>
        <v>1753.1999999999998</v>
      </c>
      <c r="L3268" s="4">
        <f>Table4[[#This Row],[Net Revenue]]-Table4[[#This Row],[Total Cost]]</f>
        <v>989.35199999999986</v>
      </c>
      <c r="M3268" t="str">
        <f>_xlfn.XLOOKUP(Table4[[#This Row],[ProductID]], Products!A:A,Products!B:B, "Not Found")</f>
        <v>Behavior Dairy</v>
      </c>
      <c r="N3268" t="str">
        <f>TEXT(Table4[[#This Row],[Date]], "mmm")</f>
        <v>Jul</v>
      </c>
      <c r="O3268" t="str">
        <f>TEXT(Table4[[#This Row],[Date]], "yyyy")</f>
        <v>2024</v>
      </c>
      <c r="P3268" t="str">
        <f>_xlfn.XLOOKUP(Table4[[#This Row],[ProductID]],Products!A:A,Products!C:C, "Not Found")</f>
        <v>Groceries</v>
      </c>
      <c r="Q3268" t="str">
        <f>_xlfn.XLOOKUP(Table4[[#This Row],[ProductID]],Products!A:A,Products!D:D,"Not Found")</f>
        <v>Dairy</v>
      </c>
      <c r="R3268">
        <f>_xlfn.XLOOKUP(Table4[[#This Row],[ProductID]],Products!A:A,Products!E:E,"Not Found")</f>
        <v>1015.76</v>
      </c>
      <c r="S3268">
        <f>_xlfn.XLOOKUP(Table4[[#This Row],[ProductID]],Products!A:A,Products!F:F, "Not Found")</f>
        <v>584.4</v>
      </c>
      <c r="T3268" t="str">
        <f>_xlfn.XLOOKUP(Table4[[#This Row],[CustomerID]],Customers!A:A,Customers!D:D, "Not Found")</f>
        <v>M</v>
      </c>
      <c r="U3268" s="6">
        <f>_xlfn.XLOOKUP(Table4[[#This Row],[CustomerID]],Customers!A:A,Customers!E:E, "Not Found")</f>
        <v>35712</v>
      </c>
      <c r="V3268">
        <f ca="1">DATEDIF(Table4[[#This Row],[CustomerBirthday]], TODAY(), "Y")</f>
        <v>28</v>
      </c>
      <c r="W3268" t="str" cm="1">
        <f t="array" aca="1" ref="W3268" ca="1">_xlfn.IFS(Table4[[#This Row],[Age]]&lt;25, "Under 25",Table4[[#This Row],[Age]]=34, "25-34", Table4[[#This Row],[Age]]&lt;=49, "35-49", Table4[[#This Row],[Age]]&lt;=64, "50-64", Table4[[#This Row],[Age]]&gt;=65, "65+")</f>
        <v>35-49</v>
      </c>
      <c r="X3268" t="str">
        <f>_xlfn.XLOOKUP(Table4[[#This Row],[StoreID]],Stores!A:A,Stores!B:B, "Not found")</f>
        <v>MegaMart Jimenezborough</v>
      </c>
      <c r="Y3268" t="str">
        <f>_xlfn.XLOOKUP(Table4[[#This Row],[StoreID]],Stores!A:A,Stores!C:C, "Not Found")</f>
        <v>Jimenezborough</v>
      </c>
      <c r="Z3268" t="str">
        <f>_xlfn.XLOOKUP(Table4[[#This Row],[StoreID]],Stores!A:A,Stores!D:D, "Not Found")</f>
        <v>South</v>
      </c>
    </row>
    <row r="3269" spans="1:26">
      <c r="A3269" t="s">
        <v>4135</v>
      </c>
      <c r="B3269" s="1">
        <v>45615</v>
      </c>
      <c r="C3269" t="s">
        <v>647</v>
      </c>
      <c r="D3269" t="s">
        <v>798</v>
      </c>
      <c r="E3269" t="s">
        <v>846</v>
      </c>
      <c r="F3269">
        <v>5</v>
      </c>
      <c r="G3269">
        <v>0.1</v>
      </c>
      <c r="H3269" t="s">
        <v>865</v>
      </c>
      <c r="I3269" s="4">
        <f>Table4[[#This Row],[Quantity]]*Table4[[#This Row],[UnitPrice]]</f>
        <v>7507.3</v>
      </c>
      <c r="J3269" s="4">
        <f>Table4[[#This Row],[Gross Revenue]]*(1-Table4[[#This Row],[Discount]])</f>
        <v>6756.5700000000006</v>
      </c>
      <c r="K3269" s="4">
        <f>Table4[[#This Row],[Quantity]]*Table4[[#This Row],[CostPrice]]</f>
        <v>5838.65</v>
      </c>
      <c r="L3269" s="4">
        <f>Table4[[#This Row],[Net Revenue]]-Table4[[#This Row],[Total Cost]]</f>
        <v>917.92000000000098</v>
      </c>
      <c r="M3269" t="str">
        <f>_xlfn.XLOOKUP(Table4[[#This Row],[ProductID]], Products!A:A,Products!B:B, "Not Found")</f>
        <v>New Watches</v>
      </c>
      <c r="N3269" t="str">
        <f>TEXT(Table4[[#This Row],[Date]], "mmm")</f>
        <v>Nov</v>
      </c>
      <c r="O3269" t="str">
        <f>TEXT(Table4[[#This Row],[Date]], "yyyy")</f>
        <v>2024</v>
      </c>
      <c r="P3269" t="str">
        <f>_xlfn.XLOOKUP(Table4[[#This Row],[ProductID]],Products!A:A,Products!C:C, "Not Found")</f>
        <v>Fashion</v>
      </c>
      <c r="Q3269" t="str">
        <f>_xlfn.XLOOKUP(Table4[[#This Row],[ProductID]],Products!A:A,Products!D:D,"Not Found")</f>
        <v>Watches</v>
      </c>
      <c r="R3269">
        <f>_xlfn.XLOOKUP(Table4[[#This Row],[ProductID]],Products!A:A,Products!E:E,"Not Found")</f>
        <v>1501.46</v>
      </c>
      <c r="S3269">
        <f>_xlfn.XLOOKUP(Table4[[#This Row],[ProductID]],Products!A:A,Products!F:F, "Not Found")</f>
        <v>1167.73</v>
      </c>
      <c r="T3269" t="str">
        <f>_xlfn.XLOOKUP(Table4[[#This Row],[CustomerID]],Customers!A:A,Customers!D:D, "Not Found")</f>
        <v>M</v>
      </c>
      <c r="U3269" s="6">
        <f>_xlfn.XLOOKUP(Table4[[#This Row],[CustomerID]],Customers!A:A,Customers!E:E, "Not Found")</f>
        <v>33196</v>
      </c>
      <c r="V3269">
        <f ca="1">DATEDIF(Table4[[#This Row],[CustomerBirthday]], TODAY(), "Y")</f>
        <v>35</v>
      </c>
      <c r="W3269" t="str" cm="1">
        <f t="array" aca="1" ref="W3269" ca="1">_xlfn.IFS(Table4[[#This Row],[Age]]&lt;25, "Under 25",Table4[[#This Row],[Age]]=34, "25-34", Table4[[#This Row],[Age]]&lt;=49, "35-49", Table4[[#This Row],[Age]]&lt;=64, "50-64", Table4[[#This Row],[Age]]&gt;=65, "65+")</f>
        <v>35-49</v>
      </c>
      <c r="X3269" t="str">
        <f>_xlfn.XLOOKUP(Table4[[#This Row],[StoreID]],Stores!A:A,Stores!B:B, "Not found")</f>
        <v>MegaMart Johnmouth</v>
      </c>
      <c r="Y3269" t="str">
        <f>_xlfn.XLOOKUP(Table4[[#This Row],[StoreID]],Stores!A:A,Stores!C:C, "Not Found")</f>
        <v>Johnmouth</v>
      </c>
      <c r="Z3269" t="str">
        <f>_xlfn.XLOOKUP(Table4[[#This Row],[StoreID]],Stores!A:A,Stores!D:D, "Not Found")</f>
        <v>East</v>
      </c>
    </row>
    <row r="3270" spans="1:26">
      <c r="A3270" t="s">
        <v>4136</v>
      </c>
      <c r="B3270" s="1">
        <v>45862</v>
      </c>
      <c r="C3270" t="s">
        <v>105</v>
      </c>
      <c r="D3270" t="s">
        <v>794</v>
      </c>
      <c r="E3270" t="s">
        <v>842</v>
      </c>
      <c r="F3270">
        <v>1</v>
      </c>
      <c r="G3270">
        <v>0.1</v>
      </c>
      <c r="H3270" t="s">
        <v>868</v>
      </c>
      <c r="I3270" s="4">
        <f>Table4[[#This Row],[Quantity]]*Table4[[#This Row],[UnitPrice]]</f>
        <v>428.05</v>
      </c>
      <c r="J3270" s="4">
        <f>Table4[[#This Row],[Gross Revenue]]*(1-Table4[[#This Row],[Discount]])</f>
        <v>385.245</v>
      </c>
      <c r="K3270" s="4">
        <f>Table4[[#This Row],[Quantity]]*Table4[[#This Row],[CostPrice]]</f>
        <v>246.07</v>
      </c>
      <c r="L3270" s="4">
        <f>Table4[[#This Row],[Net Revenue]]-Table4[[#This Row],[Total Cost]]</f>
        <v>139.17500000000001</v>
      </c>
      <c r="M3270" t="str">
        <f>_xlfn.XLOOKUP(Table4[[#This Row],[ProductID]], Products!A:A,Products!B:B, "Not Found")</f>
        <v>Everything Laptop</v>
      </c>
      <c r="N3270" t="str">
        <f>TEXT(Table4[[#This Row],[Date]], "mmm")</f>
        <v>Jul</v>
      </c>
      <c r="O3270" t="str">
        <f>TEXT(Table4[[#This Row],[Date]], "yyyy")</f>
        <v>2025</v>
      </c>
      <c r="P3270" t="str">
        <f>_xlfn.XLOOKUP(Table4[[#This Row],[ProductID]],Products!A:A,Products!C:C, "Not Found")</f>
        <v>Electronics</v>
      </c>
      <c r="Q3270" t="str">
        <f>_xlfn.XLOOKUP(Table4[[#This Row],[ProductID]],Products!A:A,Products!D:D,"Not Found")</f>
        <v>Laptop</v>
      </c>
      <c r="R3270">
        <f>_xlfn.XLOOKUP(Table4[[#This Row],[ProductID]],Products!A:A,Products!E:E,"Not Found")</f>
        <v>428.05</v>
      </c>
      <c r="S3270">
        <f>_xlfn.XLOOKUP(Table4[[#This Row],[ProductID]],Products!A:A,Products!F:F, "Not Found")</f>
        <v>246.07</v>
      </c>
      <c r="T3270" t="str">
        <f>_xlfn.XLOOKUP(Table4[[#This Row],[CustomerID]],Customers!A:A,Customers!D:D, "Not Found")</f>
        <v>M</v>
      </c>
      <c r="U3270" s="6">
        <f>_xlfn.XLOOKUP(Table4[[#This Row],[CustomerID]],Customers!A:A,Customers!E:E, "Not Found")</f>
        <v>37990</v>
      </c>
      <c r="V3270">
        <f ca="1">DATEDIF(Table4[[#This Row],[CustomerBirthday]], TODAY(), "Y")</f>
        <v>22</v>
      </c>
      <c r="W3270" t="str" cm="1">
        <f t="array" aca="1" ref="W3270" ca="1">_xlfn.IFS(Table4[[#This Row],[Age]]&lt;25, "Under 25",Table4[[#This Row],[Age]]=34, "25-34", Table4[[#This Row],[Age]]&lt;=49, "35-49", Table4[[#This Row],[Age]]&lt;=64, "50-64", Table4[[#This Row],[Age]]&gt;=65, "65+")</f>
        <v>Under 25</v>
      </c>
      <c r="X3270" t="str">
        <f>_xlfn.XLOOKUP(Table4[[#This Row],[StoreID]],Stores!A:A,Stores!B:B, "Not found")</f>
        <v>MegaMart Brianahaven</v>
      </c>
      <c r="Y3270" t="str">
        <f>_xlfn.XLOOKUP(Table4[[#This Row],[StoreID]],Stores!A:A,Stores!C:C, "Not Found")</f>
        <v>Brianahaven</v>
      </c>
      <c r="Z3270" t="str">
        <f>_xlfn.XLOOKUP(Table4[[#This Row],[StoreID]],Stores!A:A,Stores!D:D, "Not Found")</f>
        <v>North</v>
      </c>
    </row>
    <row r="3271" spans="1:26">
      <c r="A3271" t="s">
        <v>4137</v>
      </c>
      <c r="B3271" s="1">
        <v>45702</v>
      </c>
      <c r="C3271" t="s">
        <v>97</v>
      </c>
      <c r="D3271" t="s">
        <v>796</v>
      </c>
      <c r="E3271" t="s">
        <v>839</v>
      </c>
      <c r="F3271">
        <v>3</v>
      </c>
      <c r="G3271">
        <v>0</v>
      </c>
      <c r="H3271" t="s">
        <v>871</v>
      </c>
      <c r="I3271" s="4">
        <f>Table4[[#This Row],[Quantity]]*Table4[[#This Row],[UnitPrice]]</f>
        <v>4687.29</v>
      </c>
      <c r="J3271" s="4">
        <f>Table4[[#This Row],[Gross Revenue]]*(1-Table4[[#This Row],[Discount]])</f>
        <v>4687.29</v>
      </c>
      <c r="K3271" s="4">
        <f>Table4[[#This Row],[Quantity]]*Table4[[#This Row],[CostPrice]]</f>
        <v>3586.8900000000003</v>
      </c>
      <c r="L3271" s="4">
        <f>Table4[[#This Row],[Net Revenue]]-Table4[[#This Row],[Total Cost]]</f>
        <v>1100.3999999999996</v>
      </c>
      <c r="M3271" t="str">
        <f>_xlfn.XLOOKUP(Table4[[#This Row],[ProductID]], Products!A:A,Products!B:B, "Not Found")</f>
        <v>Chair Laptop</v>
      </c>
      <c r="N3271" t="str">
        <f>TEXT(Table4[[#This Row],[Date]], "mmm")</f>
        <v>Feb</v>
      </c>
      <c r="O3271" t="str">
        <f>TEXT(Table4[[#This Row],[Date]], "yyyy")</f>
        <v>2025</v>
      </c>
      <c r="P3271" t="str">
        <f>_xlfn.XLOOKUP(Table4[[#This Row],[ProductID]],Products!A:A,Products!C:C, "Not Found")</f>
        <v>Electronics</v>
      </c>
      <c r="Q3271" t="str">
        <f>_xlfn.XLOOKUP(Table4[[#This Row],[ProductID]],Products!A:A,Products!D:D,"Not Found")</f>
        <v>Laptop</v>
      </c>
      <c r="R3271">
        <f>_xlfn.XLOOKUP(Table4[[#This Row],[ProductID]],Products!A:A,Products!E:E,"Not Found")</f>
        <v>1562.43</v>
      </c>
      <c r="S3271">
        <f>_xlfn.XLOOKUP(Table4[[#This Row],[ProductID]],Products!A:A,Products!F:F, "Not Found")</f>
        <v>1195.6300000000001</v>
      </c>
      <c r="T3271" t="str">
        <f>_xlfn.XLOOKUP(Table4[[#This Row],[CustomerID]],Customers!A:A,Customers!D:D, "Not Found")</f>
        <v>F</v>
      </c>
      <c r="U3271" s="6">
        <f>_xlfn.XLOOKUP(Table4[[#This Row],[CustomerID]],Customers!A:A,Customers!E:E, "Not Found")</f>
        <v>22610</v>
      </c>
      <c r="V3271">
        <f ca="1">DATEDIF(Table4[[#This Row],[CustomerBirthday]], TODAY(), "Y")</f>
        <v>64</v>
      </c>
      <c r="W3271" t="str" cm="1">
        <f t="array" aca="1" ref="W3271" ca="1">_xlfn.IFS(Table4[[#This Row],[Age]]&lt;25, "Under 25",Table4[[#This Row],[Age]]=34, "25-34", Table4[[#This Row],[Age]]&lt;=49, "35-49", Table4[[#This Row],[Age]]&lt;=64, "50-64", Table4[[#This Row],[Age]]&gt;=65, "65+")</f>
        <v>50-64</v>
      </c>
      <c r="X3271" t="str">
        <f>_xlfn.XLOOKUP(Table4[[#This Row],[StoreID]],Stores!A:A,Stores!B:B, "Not found")</f>
        <v>MegaMart New Michele</v>
      </c>
      <c r="Y3271" t="str">
        <f>_xlfn.XLOOKUP(Table4[[#This Row],[StoreID]],Stores!A:A,Stores!C:C, "Not Found")</f>
        <v>New Michele</v>
      </c>
      <c r="Z3271" t="str">
        <f>_xlfn.XLOOKUP(Table4[[#This Row],[StoreID]],Stores!A:A,Stores!D:D, "Not Found")</f>
        <v>West</v>
      </c>
    </row>
    <row r="3272" spans="1:26">
      <c r="A3272" t="s">
        <v>4138</v>
      </c>
      <c r="B3272" s="1">
        <v>45907</v>
      </c>
      <c r="C3272" t="s">
        <v>74</v>
      </c>
      <c r="D3272" t="s">
        <v>822</v>
      </c>
      <c r="E3272" t="s">
        <v>831</v>
      </c>
      <c r="F3272">
        <v>5</v>
      </c>
      <c r="G3272">
        <v>0</v>
      </c>
      <c r="H3272" t="s">
        <v>875</v>
      </c>
      <c r="I3272" s="4">
        <f>Table4[[#This Row],[Quantity]]*Table4[[#This Row],[UnitPrice]]</f>
        <v>6081.7999999999993</v>
      </c>
      <c r="J3272" s="4">
        <f>Table4[[#This Row],[Gross Revenue]]*(1-Table4[[#This Row],[Discount]])</f>
        <v>6081.7999999999993</v>
      </c>
      <c r="K3272" s="4">
        <f>Table4[[#This Row],[Quantity]]*Table4[[#This Row],[CostPrice]]</f>
        <v>3974</v>
      </c>
      <c r="L3272" s="4">
        <f>Table4[[#This Row],[Net Revenue]]-Table4[[#This Row],[Total Cost]]</f>
        <v>2107.7999999999993</v>
      </c>
      <c r="M3272" t="str">
        <f>_xlfn.XLOOKUP(Table4[[#This Row],[ProductID]], Products!A:A,Products!B:B, "Not Found")</f>
        <v>Nor Bags</v>
      </c>
      <c r="N3272" t="str">
        <f>TEXT(Table4[[#This Row],[Date]], "mmm")</f>
        <v>Sep</v>
      </c>
      <c r="O3272" t="str">
        <f>TEXT(Table4[[#This Row],[Date]], "yyyy")</f>
        <v>2025</v>
      </c>
      <c r="P3272" t="str">
        <f>_xlfn.XLOOKUP(Table4[[#This Row],[ProductID]],Products!A:A,Products!C:C, "Not Found")</f>
        <v>Fashion</v>
      </c>
      <c r="Q3272" t="str">
        <f>_xlfn.XLOOKUP(Table4[[#This Row],[ProductID]],Products!A:A,Products!D:D,"Not Found")</f>
        <v>Bags</v>
      </c>
      <c r="R3272">
        <f>_xlfn.XLOOKUP(Table4[[#This Row],[ProductID]],Products!A:A,Products!E:E,"Not Found")</f>
        <v>1216.3599999999999</v>
      </c>
      <c r="S3272">
        <f>_xlfn.XLOOKUP(Table4[[#This Row],[ProductID]],Products!A:A,Products!F:F, "Not Found")</f>
        <v>794.8</v>
      </c>
      <c r="T3272" t="str">
        <f>_xlfn.XLOOKUP(Table4[[#This Row],[CustomerID]],Customers!A:A,Customers!D:D, "Not Found")</f>
        <v>M</v>
      </c>
      <c r="U3272" s="6">
        <f>_xlfn.XLOOKUP(Table4[[#This Row],[CustomerID]],Customers!A:A,Customers!E:E, "Not Found")</f>
        <v>34565</v>
      </c>
      <c r="V3272">
        <f ca="1">DATEDIF(Table4[[#This Row],[CustomerBirthday]], TODAY(), "Y")</f>
        <v>31</v>
      </c>
      <c r="W3272" t="str" cm="1">
        <f t="array" aca="1" ref="W3272" ca="1">_xlfn.IFS(Table4[[#This Row],[Age]]&lt;25, "Under 25",Table4[[#This Row],[Age]]=34, "25-34", Table4[[#This Row],[Age]]&lt;=49, "35-49", Table4[[#This Row],[Age]]&lt;=64, "50-64", Table4[[#This Row],[Age]]&gt;=65, "65+")</f>
        <v>35-49</v>
      </c>
      <c r="X3272" t="str">
        <f>_xlfn.XLOOKUP(Table4[[#This Row],[StoreID]],Stores!A:A,Stores!B:B, "Not found")</f>
        <v>MegaMart Jimenezborough</v>
      </c>
      <c r="Y3272" t="str">
        <f>_xlfn.XLOOKUP(Table4[[#This Row],[StoreID]],Stores!A:A,Stores!C:C, "Not Found")</f>
        <v>Jimenezborough</v>
      </c>
      <c r="Z3272" t="str">
        <f>_xlfn.XLOOKUP(Table4[[#This Row],[StoreID]],Stores!A:A,Stores!D:D, "Not Found")</f>
        <v>South</v>
      </c>
    </row>
    <row r="3273" spans="1:26">
      <c r="A3273" t="s">
        <v>4139</v>
      </c>
      <c r="B3273" s="1">
        <v>45884</v>
      </c>
      <c r="C3273" t="s">
        <v>454</v>
      </c>
      <c r="D3273" t="s">
        <v>761</v>
      </c>
      <c r="E3273" t="s">
        <v>831</v>
      </c>
      <c r="F3273">
        <v>4</v>
      </c>
      <c r="G3273">
        <v>0.1</v>
      </c>
      <c r="H3273" t="s">
        <v>868</v>
      </c>
      <c r="I3273" s="4">
        <f>Table4[[#This Row],[Quantity]]*Table4[[#This Row],[UnitPrice]]</f>
        <v>7051.68</v>
      </c>
      <c r="J3273" s="4">
        <f>Table4[[#This Row],[Gross Revenue]]*(1-Table4[[#This Row],[Discount]])</f>
        <v>6346.5120000000006</v>
      </c>
      <c r="K3273" s="4">
        <f>Table4[[#This Row],[Quantity]]*Table4[[#This Row],[CostPrice]]</f>
        <v>5385.92</v>
      </c>
      <c r="L3273" s="4">
        <f>Table4[[#This Row],[Net Revenue]]-Table4[[#This Row],[Total Cost]]</f>
        <v>960.59200000000055</v>
      </c>
      <c r="M3273" t="str">
        <f>_xlfn.XLOOKUP(Table4[[#This Row],[ProductID]], Products!A:A,Products!B:B, "Not Found")</f>
        <v>Traditional Laptop</v>
      </c>
      <c r="N3273" t="str">
        <f>TEXT(Table4[[#This Row],[Date]], "mmm")</f>
        <v>Aug</v>
      </c>
      <c r="O3273" t="str">
        <f>TEXT(Table4[[#This Row],[Date]], "yyyy")</f>
        <v>2025</v>
      </c>
      <c r="P3273" t="str">
        <f>_xlfn.XLOOKUP(Table4[[#This Row],[ProductID]],Products!A:A,Products!C:C, "Not Found")</f>
        <v>Electronics</v>
      </c>
      <c r="Q3273" t="str">
        <f>_xlfn.XLOOKUP(Table4[[#This Row],[ProductID]],Products!A:A,Products!D:D,"Not Found")</f>
        <v>Laptop</v>
      </c>
      <c r="R3273">
        <f>_xlfn.XLOOKUP(Table4[[#This Row],[ProductID]],Products!A:A,Products!E:E,"Not Found")</f>
        <v>1762.92</v>
      </c>
      <c r="S3273">
        <f>_xlfn.XLOOKUP(Table4[[#This Row],[ProductID]],Products!A:A,Products!F:F, "Not Found")</f>
        <v>1346.48</v>
      </c>
      <c r="T3273" t="str">
        <f>_xlfn.XLOOKUP(Table4[[#This Row],[CustomerID]],Customers!A:A,Customers!D:D, "Not Found")</f>
        <v>F</v>
      </c>
      <c r="U3273" s="6">
        <f>_xlfn.XLOOKUP(Table4[[#This Row],[CustomerID]],Customers!A:A,Customers!E:E, "Not Found")</f>
        <v>32818</v>
      </c>
      <c r="V3273">
        <f ca="1">DATEDIF(Table4[[#This Row],[CustomerBirthday]], TODAY(), "Y")</f>
        <v>36</v>
      </c>
      <c r="W3273" t="str" cm="1">
        <f t="array" aca="1" ref="W3273" ca="1">_xlfn.IFS(Table4[[#This Row],[Age]]&lt;25, "Under 25",Table4[[#This Row],[Age]]=34, "25-34", Table4[[#This Row],[Age]]&lt;=49, "35-49", Table4[[#This Row],[Age]]&lt;=64, "50-64", Table4[[#This Row],[Age]]&gt;=65, "65+")</f>
        <v>35-49</v>
      </c>
      <c r="X3273" t="str">
        <f>_xlfn.XLOOKUP(Table4[[#This Row],[StoreID]],Stores!A:A,Stores!B:B, "Not found")</f>
        <v>MegaMart Jimenezborough</v>
      </c>
      <c r="Y3273" t="str">
        <f>_xlfn.XLOOKUP(Table4[[#This Row],[StoreID]],Stores!A:A,Stores!C:C, "Not Found")</f>
        <v>Jimenezborough</v>
      </c>
      <c r="Z3273" t="str">
        <f>_xlfn.XLOOKUP(Table4[[#This Row],[StoreID]],Stores!A:A,Stores!D:D, "Not Found")</f>
        <v>South</v>
      </c>
    </row>
    <row r="3274" spans="1:26">
      <c r="A3274" t="s">
        <v>4140</v>
      </c>
      <c r="B3274" s="1">
        <v>45226</v>
      </c>
      <c r="C3274" t="s">
        <v>505</v>
      </c>
      <c r="D3274" t="s">
        <v>822</v>
      </c>
      <c r="E3274" t="s">
        <v>831</v>
      </c>
      <c r="F3274">
        <v>3</v>
      </c>
      <c r="G3274">
        <v>0.05</v>
      </c>
      <c r="H3274" t="s">
        <v>871</v>
      </c>
      <c r="I3274" s="4">
        <f>Table4[[#This Row],[Quantity]]*Table4[[#This Row],[UnitPrice]]</f>
        <v>3649.08</v>
      </c>
      <c r="J3274" s="4">
        <f>Table4[[#This Row],[Gross Revenue]]*(1-Table4[[#This Row],[Discount]])</f>
        <v>3466.6259999999997</v>
      </c>
      <c r="K3274" s="4">
        <f>Table4[[#This Row],[Quantity]]*Table4[[#This Row],[CostPrice]]</f>
        <v>2384.3999999999996</v>
      </c>
      <c r="L3274" s="4">
        <f>Table4[[#This Row],[Net Revenue]]-Table4[[#This Row],[Total Cost]]</f>
        <v>1082.2260000000001</v>
      </c>
      <c r="M3274" t="str">
        <f>_xlfn.XLOOKUP(Table4[[#This Row],[ProductID]], Products!A:A,Products!B:B, "Not Found")</f>
        <v>Nor Bags</v>
      </c>
      <c r="N3274" t="str">
        <f>TEXT(Table4[[#This Row],[Date]], "mmm")</f>
        <v>Oct</v>
      </c>
      <c r="O3274" t="str">
        <f>TEXT(Table4[[#This Row],[Date]], "yyyy")</f>
        <v>2023</v>
      </c>
      <c r="P3274" t="str">
        <f>_xlfn.XLOOKUP(Table4[[#This Row],[ProductID]],Products!A:A,Products!C:C, "Not Found")</f>
        <v>Fashion</v>
      </c>
      <c r="Q3274" t="str">
        <f>_xlfn.XLOOKUP(Table4[[#This Row],[ProductID]],Products!A:A,Products!D:D,"Not Found")</f>
        <v>Bags</v>
      </c>
      <c r="R3274">
        <f>_xlfn.XLOOKUP(Table4[[#This Row],[ProductID]],Products!A:A,Products!E:E,"Not Found")</f>
        <v>1216.3599999999999</v>
      </c>
      <c r="S3274">
        <f>_xlfn.XLOOKUP(Table4[[#This Row],[ProductID]],Products!A:A,Products!F:F, "Not Found")</f>
        <v>794.8</v>
      </c>
      <c r="T3274" t="str">
        <f>_xlfn.XLOOKUP(Table4[[#This Row],[CustomerID]],Customers!A:A,Customers!D:D, "Not Found")</f>
        <v>M</v>
      </c>
      <c r="U3274" s="6">
        <f>_xlfn.XLOOKUP(Table4[[#This Row],[CustomerID]],Customers!A:A,Customers!E:E, "Not Found")</f>
        <v>21996</v>
      </c>
      <c r="V3274">
        <f ca="1">DATEDIF(Table4[[#This Row],[CustomerBirthday]], TODAY(), "Y")</f>
        <v>66</v>
      </c>
      <c r="W3274" t="str" cm="1">
        <f t="array" aca="1" ref="W3274" ca="1">_xlfn.IFS(Table4[[#This Row],[Age]]&lt;25, "Under 25",Table4[[#This Row],[Age]]=34, "25-34", Table4[[#This Row],[Age]]&lt;=49, "35-49", Table4[[#This Row],[Age]]&lt;=64, "50-64", Table4[[#This Row],[Age]]&gt;=65, "65+")</f>
        <v>65+</v>
      </c>
      <c r="X3274" t="str">
        <f>_xlfn.XLOOKUP(Table4[[#This Row],[StoreID]],Stores!A:A,Stores!B:B, "Not found")</f>
        <v>MegaMart Jimenezborough</v>
      </c>
      <c r="Y3274" t="str">
        <f>_xlfn.XLOOKUP(Table4[[#This Row],[StoreID]],Stores!A:A,Stores!C:C, "Not Found")</f>
        <v>Jimenezborough</v>
      </c>
      <c r="Z3274" t="str">
        <f>_xlfn.XLOOKUP(Table4[[#This Row],[StoreID]],Stores!A:A,Stores!D:D, "Not Found")</f>
        <v>South</v>
      </c>
    </row>
    <row r="3275" spans="1:26">
      <c r="A3275" t="s">
        <v>4141</v>
      </c>
      <c r="B3275" s="1">
        <v>45506</v>
      </c>
      <c r="C3275" t="s">
        <v>85</v>
      </c>
      <c r="D3275" t="s">
        <v>798</v>
      </c>
      <c r="E3275" t="s">
        <v>839</v>
      </c>
      <c r="F3275">
        <v>2</v>
      </c>
      <c r="G3275">
        <v>0.05</v>
      </c>
      <c r="H3275" t="s">
        <v>875</v>
      </c>
      <c r="I3275" s="4">
        <f>Table4[[#This Row],[Quantity]]*Table4[[#This Row],[UnitPrice]]</f>
        <v>3002.92</v>
      </c>
      <c r="J3275" s="4">
        <f>Table4[[#This Row],[Gross Revenue]]*(1-Table4[[#This Row],[Discount]])</f>
        <v>2852.7739999999999</v>
      </c>
      <c r="K3275" s="4">
        <f>Table4[[#This Row],[Quantity]]*Table4[[#This Row],[CostPrice]]</f>
        <v>2335.46</v>
      </c>
      <c r="L3275" s="4">
        <f>Table4[[#This Row],[Net Revenue]]-Table4[[#This Row],[Total Cost]]</f>
        <v>517.31399999999985</v>
      </c>
      <c r="M3275" t="str">
        <f>_xlfn.XLOOKUP(Table4[[#This Row],[ProductID]], Products!A:A,Products!B:B, "Not Found")</f>
        <v>New Watches</v>
      </c>
      <c r="N3275" t="str">
        <f>TEXT(Table4[[#This Row],[Date]], "mmm")</f>
        <v>Aug</v>
      </c>
      <c r="O3275" t="str">
        <f>TEXT(Table4[[#This Row],[Date]], "yyyy")</f>
        <v>2024</v>
      </c>
      <c r="P3275" t="str">
        <f>_xlfn.XLOOKUP(Table4[[#This Row],[ProductID]],Products!A:A,Products!C:C, "Not Found")</f>
        <v>Fashion</v>
      </c>
      <c r="Q3275" t="str">
        <f>_xlfn.XLOOKUP(Table4[[#This Row],[ProductID]],Products!A:A,Products!D:D,"Not Found")</f>
        <v>Watches</v>
      </c>
      <c r="R3275">
        <f>_xlfn.XLOOKUP(Table4[[#This Row],[ProductID]],Products!A:A,Products!E:E,"Not Found")</f>
        <v>1501.46</v>
      </c>
      <c r="S3275">
        <f>_xlfn.XLOOKUP(Table4[[#This Row],[ProductID]],Products!A:A,Products!F:F, "Not Found")</f>
        <v>1167.73</v>
      </c>
      <c r="T3275" t="str">
        <f>_xlfn.XLOOKUP(Table4[[#This Row],[CustomerID]],Customers!A:A,Customers!D:D, "Not Found")</f>
        <v>M</v>
      </c>
      <c r="U3275" s="6">
        <f>_xlfn.XLOOKUP(Table4[[#This Row],[CustomerID]],Customers!A:A,Customers!E:E, "Not Found")</f>
        <v>34290</v>
      </c>
      <c r="V3275">
        <f ca="1">DATEDIF(Table4[[#This Row],[CustomerBirthday]], TODAY(), "Y")</f>
        <v>32</v>
      </c>
      <c r="W3275" t="str" cm="1">
        <f t="array" aca="1" ref="W3275" ca="1">_xlfn.IFS(Table4[[#This Row],[Age]]&lt;25, "Under 25",Table4[[#This Row],[Age]]=34, "25-34", Table4[[#This Row],[Age]]&lt;=49, "35-49", Table4[[#This Row],[Age]]&lt;=64, "50-64", Table4[[#This Row],[Age]]&gt;=65, "65+")</f>
        <v>35-49</v>
      </c>
      <c r="X3275" t="str">
        <f>_xlfn.XLOOKUP(Table4[[#This Row],[StoreID]],Stores!A:A,Stores!B:B, "Not found")</f>
        <v>MegaMart New Michele</v>
      </c>
      <c r="Y3275" t="str">
        <f>_xlfn.XLOOKUP(Table4[[#This Row],[StoreID]],Stores!A:A,Stores!C:C, "Not Found")</f>
        <v>New Michele</v>
      </c>
      <c r="Z3275" t="str">
        <f>_xlfn.XLOOKUP(Table4[[#This Row],[StoreID]],Stores!A:A,Stores!D:D, "Not Found")</f>
        <v>West</v>
      </c>
    </row>
    <row r="3276" spans="1:26">
      <c r="A3276" t="s">
        <v>4142</v>
      </c>
      <c r="B3276" s="1">
        <v>45767</v>
      </c>
      <c r="C3276" t="s">
        <v>579</v>
      </c>
      <c r="D3276" t="s">
        <v>745</v>
      </c>
      <c r="E3276" t="s">
        <v>831</v>
      </c>
      <c r="F3276">
        <v>4</v>
      </c>
      <c r="G3276">
        <v>0.05</v>
      </c>
      <c r="H3276" t="s">
        <v>871</v>
      </c>
      <c r="I3276" s="4">
        <f>Table4[[#This Row],[Quantity]]*Table4[[#This Row],[UnitPrice]]</f>
        <v>4772.3599999999997</v>
      </c>
      <c r="J3276" s="4">
        <f>Table4[[#This Row],[Gross Revenue]]*(1-Table4[[#This Row],[Discount]])</f>
        <v>4533.7419999999993</v>
      </c>
      <c r="K3276" s="4">
        <f>Table4[[#This Row],[Quantity]]*Table4[[#This Row],[CostPrice]]</f>
        <v>3272.96</v>
      </c>
      <c r="L3276" s="4">
        <f>Table4[[#This Row],[Net Revenue]]-Table4[[#This Row],[Total Cost]]</f>
        <v>1260.7819999999992</v>
      </c>
      <c r="M3276" t="str">
        <f>_xlfn.XLOOKUP(Table4[[#This Row],[ProductID]], Products!A:A,Products!B:B, "Not Found")</f>
        <v>Above Camera</v>
      </c>
      <c r="N3276" t="str">
        <f>TEXT(Table4[[#This Row],[Date]], "mmm")</f>
        <v>Apr</v>
      </c>
      <c r="O3276" t="str">
        <f>TEXT(Table4[[#This Row],[Date]], "yyyy")</f>
        <v>2025</v>
      </c>
      <c r="P3276" t="str">
        <f>_xlfn.XLOOKUP(Table4[[#This Row],[ProductID]],Products!A:A,Products!C:C, "Not Found")</f>
        <v>Electronics</v>
      </c>
      <c r="Q3276" t="str">
        <f>_xlfn.XLOOKUP(Table4[[#This Row],[ProductID]],Products!A:A,Products!D:D,"Not Found")</f>
        <v>Camera</v>
      </c>
      <c r="R3276">
        <f>_xlfn.XLOOKUP(Table4[[#This Row],[ProductID]],Products!A:A,Products!E:E,"Not Found")</f>
        <v>1193.0899999999999</v>
      </c>
      <c r="S3276">
        <f>_xlfn.XLOOKUP(Table4[[#This Row],[ProductID]],Products!A:A,Products!F:F, "Not Found")</f>
        <v>818.24</v>
      </c>
      <c r="T3276" t="str">
        <f>_xlfn.XLOOKUP(Table4[[#This Row],[CustomerID]],Customers!A:A,Customers!D:D, "Not Found")</f>
        <v>M</v>
      </c>
      <c r="U3276" s="6">
        <f>_xlfn.XLOOKUP(Table4[[#This Row],[CustomerID]],Customers!A:A,Customers!E:E, "Not Found")</f>
        <v>36768</v>
      </c>
      <c r="V3276">
        <f ca="1">DATEDIF(Table4[[#This Row],[CustomerBirthday]], TODAY(), "Y")</f>
        <v>25</v>
      </c>
      <c r="W3276" t="str" cm="1">
        <f t="array" aca="1" ref="W3276" ca="1">_xlfn.IFS(Table4[[#This Row],[Age]]&lt;25, "Under 25",Table4[[#This Row],[Age]]=34, "25-34", Table4[[#This Row],[Age]]&lt;=49, "35-49", Table4[[#This Row],[Age]]&lt;=64, "50-64", Table4[[#This Row],[Age]]&gt;=65, "65+")</f>
        <v>35-49</v>
      </c>
      <c r="X3276" t="str">
        <f>_xlfn.XLOOKUP(Table4[[#This Row],[StoreID]],Stores!A:A,Stores!B:B, "Not found")</f>
        <v>MegaMart Jimenezborough</v>
      </c>
      <c r="Y3276" t="str">
        <f>_xlfn.XLOOKUP(Table4[[#This Row],[StoreID]],Stores!A:A,Stores!C:C, "Not Found")</f>
        <v>Jimenezborough</v>
      </c>
      <c r="Z3276" t="str">
        <f>_xlfn.XLOOKUP(Table4[[#This Row],[StoreID]],Stores!A:A,Stores!D:D, "Not Found")</f>
        <v>South</v>
      </c>
    </row>
    <row r="3277" spans="1:26">
      <c r="A3277" t="s">
        <v>4143</v>
      </c>
      <c r="B3277" s="1">
        <v>45489</v>
      </c>
      <c r="C3277" t="s">
        <v>171</v>
      </c>
      <c r="D3277" t="s">
        <v>822</v>
      </c>
      <c r="E3277" t="s">
        <v>846</v>
      </c>
      <c r="F3277">
        <v>2</v>
      </c>
      <c r="G3277">
        <v>0.15</v>
      </c>
      <c r="H3277" t="s">
        <v>875</v>
      </c>
      <c r="I3277" s="4">
        <f>Table4[[#This Row],[Quantity]]*Table4[[#This Row],[UnitPrice]]</f>
        <v>2432.7199999999998</v>
      </c>
      <c r="J3277" s="4">
        <f>Table4[[#This Row],[Gross Revenue]]*(1-Table4[[#This Row],[Discount]])</f>
        <v>2067.8119999999999</v>
      </c>
      <c r="K3277" s="4">
        <f>Table4[[#This Row],[Quantity]]*Table4[[#This Row],[CostPrice]]</f>
        <v>1589.6</v>
      </c>
      <c r="L3277" s="4">
        <f>Table4[[#This Row],[Net Revenue]]-Table4[[#This Row],[Total Cost]]</f>
        <v>478.21199999999999</v>
      </c>
      <c r="M3277" t="str">
        <f>_xlfn.XLOOKUP(Table4[[#This Row],[ProductID]], Products!A:A,Products!B:B, "Not Found")</f>
        <v>Nor Bags</v>
      </c>
      <c r="N3277" t="str">
        <f>TEXT(Table4[[#This Row],[Date]], "mmm")</f>
        <v>Jul</v>
      </c>
      <c r="O3277" t="str">
        <f>TEXT(Table4[[#This Row],[Date]], "yyyy")</f>
        <v>2024</v>
      </c>
      <c r="P3277" t="str">
        <f>_xlfn.XLOOKUP(Table4[[#This Row],[ProductID]],Products!A:A,Products!C:C, "Not Found")</f>
        <v>Fashion</v>
      </c>
      <c r="Q3277" t="str">
        <f>_xlfn.XLOOKUP(Table4[[#This Row],[ProductID]],Products!A:A,Products!D:D,"Not Found")</f>
        <v>Bags</v>
      </c>
      <c r="R3277">
        <f>_xlfn.XLOOKUP(Table4[[#This Row],[ProductID]],Products!A:A,Products!E:E,"Not Found")</f>
        <v>1216.3599999999999</v>
      </c>
      <c r="S3277">
        <f>_xlfn.XLOOKUP(Table4[[#This Row],[ProductID]],Products!A:A,Products!F:F, "Not Found")</f>
        <v>794.8</v>
      </c>
      <c r="T3277" t="str">
        <f>_xlfn.XLOOKUP(Table4[[#This Row],[CustomerID]],Customers!A:A,Customers!D:D, "Not Found")</f>
        <v>M</v>
      </c>
      <c r="U3277" s="6">
        <f>_xlfn.XLOOKUP(Table4[[#This Row],[CustomerID]],Customers!A:A,Customers!E:E, "Not Found")</f>
        <v>22326</v>
      </c>
      <c r="V3277">
        <f ca="1">DATEDIF(Table4[[#This Row],[CustomerBirthday]], TODAY(), "Y")</f>
        <v>65</v>
      </c>
      <c r="W3277" t="str" cm="1">
        <f t="array" aca="1" ref="W3277" ca="1">_xlfn.IFS(Table4[[#This Row],[Age]]&lt;25, "Under 25",Table4[[#This Row],[Age]]=34, "25-34", Table4[[#This Row],[Age]]&lt;=49, "35-49", Table4[[#This Row],[Age]]&lt;=64, "50-64", Table4[[#This Row],[Age]]&gt;=65, "65+")</f>
        <v>65+</v>
      </c>
      <c r="X3277" t="str">
        <f>_xlfn.XLOOKUP(Table4[[#This Row],[StoreID]],Stores!A:A,Stores!B:B, "Not found")</f>
        <v>MegaMart Johnmouth</v>
      </c>
      <c r="Y3277" t="str">
        <f>_xlfn.XLOOKUP(Table4[[#This Row],[StoreID]],Stores!A:A,Stores!C:C, "Not Found")</f>
        <v>Johnmouth</v>
      </c>
      <c r="Z3277" t="str">
        <f>_xlfn.XLOOKUP(Table4[[#This Row],[StoreID]],Stores!A:A,Stores!D:D, "Not Found")</f>
        <v>East</v>
      </c>
    </row>
    <row r="3278" spans="1:26">
      <c r="A3278" t="s">
        <v>4144</v>
      </c>
      <c r="B3278" s="1">
        <v>45241</v>
      </c>
      <c r="C3278" t="s">
        <v>621</v>
      </c>
      <c r="D3278" t="s">
        <v>769</v>
      </c>
      <c r="E3278" t="s">
        <v>846</v>
      </c>
      <c r="F3278">
        <v>3</v>
      </c>
      <c r="G3278">
        <v>0.05</v>
      </c>
      <c r="H3278" t="s">
        <v>868</v>
      </c>
      <c r="I3278" s="4">
        <f>Table4[[#This Row],[Quantity]]*Table4[[#This Row],[UnitPrice]]</f>
        <v>76.710000000000008</v>
      </c>
      <c r="J3278" s="4">
        <f>Table4[[#This Row],[Gross Revenue]]*(1-Table4[[#This Row],[Discount]])</f>
        <v>72.874499999999998</v>
      </c>
      <c r="K3278" s="4">
        <f>Table4[[#This Row],[Quantity]]*Table4[[#This Row],[CostPrice]]</f>
        <v>57.150000000000006</v>
      </c>
      <c r="L3278" s="4">
        <f>Table4[[#This Row],[Net Revenue]]-Table4[[#This Row],[Total Cost]]</f>
        <v>15.724499999999992</v>
      </c>
      <c r="M3278" t="str">
        <f>_xlfn.XLOOKUP(Table4[[#This Row],[ProductID]], Products!A:A,Products!B:B, "Not Found")</f>
        <v>How Vegetables</v>
      </c>
      <c r="N3278" t="str">
        <f>TEXT(Table4[[#This Row],[Date]], "mmm")</f>
        <v>Nov</v>
      </c>
      <c r="O3278" t="str">
        <f>TEXT(Table4[[#This Row],[Date]], "yyyy")</f>
        <v>2023</v>
      </c>
      <c r="P3278" t="str">
        <f>_xlfn.XLOOKUP(Table4[[#This Row],[ProductID]],Products!A:A,Products!C:C, "Not Found")</f>
        <v>Groceries</v>
      </c>
      <c r="Q3278" t="str">
        <f>_xlfn.XLOOKUP(Table4[[#This Row],[ProductID]],Products!A:A,Products!D:D,"Not Found")</f>
        <v>Vegetables</v>
      </c>
      <c r="R3278">
        <f>_xlfn.XLOOKUP(Table4[[#This Row],[ProductID]],Products!A:A,Products!E:E,"Not Found")</f>
        <v>25.57</v>
      </c>
      <c r="S3278">
        <f>_xlfn.XLOOKUP(Table4[[#This Row],[ProductID]],Products!A:A,Products!F:F, "Not Found")</f>
        <v>19.05</v>
      </c>
      <c r="T3278" t="str">
        <f>_xlfn.XLOOKUP(Table4[[#This Row],[CustomerID]],Customers!A:A,Customers!D:D, "Not Found")</f>
        <v>M</v>
      </c>
      <c r="U3278" s="6">
        <f>_xlfn.XLOOKUP(Table4[[#This Row],[CustomerID]],Customers!A:A,Customers!E:E, "Not Found")</f>
        <v>35802</v>
      </c>
      <c r="V3278">
        <f ca="1">DATEDIF(Table4[[#This Row],[CustomerBirthday]], TODAY(), "Y")</f>
        <v>28</v>
      </c>
      <c r="W3278" t="str" cm="1">
        <f t="array" aca="1" ref="W3278" ca="1">_xlfn.IFS(Table4[[#This Row],[Age]]&lt;25, "Under 25",Table4[[#This Row],[Age]]=34, "25-34", Table4[[#This Row],[Age]]&lt;=49, "35-49", Table4[[#This Row],[Age]]&lt;=64, "50-64", Table4[[#This Row],[Age]]&gt;=65, "65+")</f>
        <v>35-49</v>
      </c>
      <c r="X3278" t="str">
        <f>_xlfn.XLOOKUP(Table4[[#This Row],[StoreID]],Stores!A:A,Stores!B:B, "Not found")</f>
        <v>MegaMart Johnmouth</v>
      </c>
      <c r="Y3278" t="str">
        <f>_xlfn.XLOOKUP(Table4[[#This Row],[StoreID]],Stores!A:A,Stores!C:C, "Not Found")</f>
        <v>Johnmouth</v>
      </c>
      <c r="Z3278" t="str">
        <f>_xlfn.XLOOKUP(Table4[[#This Row],[StoreID]],Stores!A:A,Stores!D:D, "Not Found")</f>
        <v>East</v>
      </c>
    </row>
    <row r="3279" spans="1:26">
      <c r="A3279" t="s">
        <v>4145</v>
      </c>
      <c r="B3279" s="1">
        <v>45252</v>
      </c>
      <c r="C3279" t="s">
        <v>512</v>
      </c>
      <c r="D3279" t="s">
        <v>778</v>
      </c>
      <c r="E3279" t="s">
        <v>835</v>
      </c>
      <c r="F3279">
        <v>1</v>
      </c>
      <c r="G3279">
        <v>0.15</v>
      </c>
      <c r="H3279" t="s">
        <v>871</v>
      </c>
      <c r="I3279" s="4">
        <f>Table4[[#This Row],[Quantity]]*Table4[[#This Row],[UnitPrice]]</f>
        <v>1015.76</v>
      </c>
      <c r="J3279" s="4">
        <f>Table4[[#This Row],[Gross Revenue]]*(1-Table4[[#This Row],[Discount]])</f>
        <v>863.39599999999996</v>
      </c>
      <c r="K3279" s="4">
        <f>Table4[[#This Row],[Quantity]]*Table4[[#This Row],[CostPrice]]</f>
        <v>584.4</v>
      </c>
      <c r="L3279" s="4">
        <f>Table4[[#This Row],[Net Revenue]]-Table4[[#This Row],[Total Cost]]</f>
        <v>278.99599999999998</v>
      </c>
      <c r="M3279" t="str">
        <f>_xlfn.XLOOKUP(Table4[[#This Row],[ProductID]], Products!A:A,Products!B:B, "Not Found")</f>
        <v>Behavior Dairy</v>
      </c>
      <c r="N3279" t="str">
        <f>TEXT(Table4[[#This Row],[Date]], "mmm")</f>
        <v>Nov</v>
      </c>
      <c r="O3279" t="str">
        <f>TEXT(Table4[[#This Row],[Date]], "yyyy")</f>
        <v>2023</v>
      </c>
      <c r="P3279" t="str">
        <f>_xlfn.XLOOKUP(Table4[[#This Row],[ProductID]],Products!A:A,Products!C:C, "Not Found")</f>
        <v>Groceries</v>
      </c>
      <c r="Q3279" t="str">
        <f>_xlfn.XLOOKUP(Table4[[#This Row],[ProductID]],Products!A:A,Products!D:D,"Not Found")</f>
        <v>Dairy</v>
      </c>
      <c r="R3279">
        <f>_xlfn.XLOOKUP(Table4[[#This Row],[ProductID]],Products!A:A,Products!E:E,"Not Found")</f>
        <v>1015.76</v>
      </c>
      <c r="S3279">
        <f>_xlfn.XLOOKUP(Table4[[#This Row],[ProductID]],Products!A:A,Products!F:F, "Not Found")</f>
        <v>584.4</v>
      </c>
      <c r="T3279" t="str">
        <f>_xlfn.XLOOKUP(Table4[[#This Row],[CustomerID]],Customers!A:A,Customers!D:D, "Not Found")</f>
        <v>F</v>
      </c>
      <c r="U3279" s="6">
        <f>_xlfn.XLOOKUP(Table4[[#This Row],[CustomerID]],Customers!A:A,Customers!E:E, "Not Found")</f>
        <v>28708</v>
      </c>
      <c r="V3279">
        <f ca="1">DATEDIF(Table4[[#This Row],[CustomerBirthday]], TODAY(), "Y")</f>
        <v>47</v>
      </c>
      <c r="W3279" t="str" cm="1">
        <f t="array" aca="1" ref="W3279" ca="1">_xlfn.IFS(Table4[[#This Row],[Age]]&lt;25, "Under 25",Table4[[#This Row],[Age]]=34, "25-34", Table4[[#This Row],[Age]]&lt;=49, "35-49", Table4[[#This Row],[Age]]&lt;=64, "50-64", Table4[[#This Row],[Age]]&gt;=65, "65+")</f>
        <v>35-49</v>
      </c>
      <c r="X3279" t="str">
        <f>_xlfn.XLOOKUP(Table4[[#This Row],[StoreID]],Stores!A:A,Stores!B:B, "Not found")</f>
        <v>MegaMart Peckmouth</v>
      </c>
      <c r="Y3279" t="str">
        <f>_xlfn.XLOOKUP(Table4[[#This Row],[StoreID]],Stores!A:A,Stores!C:C, "Not Found")</f>
        <v>Peckmouth</v>
      </c>
      <c r="Z3279" t="str">
        <f>_xlfn.XLOOKUP(Table4[[#This Row],[StoreID]],Stores!A:A,Stores!D:D, "Not Found")</f>
        <v>East</v>
      </c>
    </row>
    <row r="3280" spans="1:26">
      <c r="A3280" t="s">
        <v>4146</v>
      </c>
      <c r="B3280" s="1">
        <v>45664</v>
      </c>
      <c r="C3280" t="s">
        <v>563</v>
      </c>
      <c r="D3280" t="s">
        <v>806</v>
      </c>
      <c r="E3280" t="s">
        <v>842</v>
      </c>
      <c r="F3280">
        <v>2</v>
      </c>
      <c r="G3280">
        <v>0.1</v>
      </c>
      <c r="H3280" t="s">
        <v>865</v>
      </c>
      <c r="I3280" s="4">
        <f>Table4[[#This Row],[Quantity]]*Table4[[#This Row],[UnitPrice]]</f>
        <v>3491.22</v>
      </c>
      <c r="J3280" s="4">
        <f>Table4[[#This Row],[Gross Revenue]]*(1-Table4[[#This Row],[Discount]])</f>
        <v>3142.098</v>
      </c>
      <c r="K3280" s="4">
        <f>Table4[[#This Row],[Quantity]]*Table4[[#This Row],[CostPrice]]</f>
        <v>2644.88</v>
      </c>
      <c r="L3280" s="4">
        <f>Table4[[#This Row],[Net Revenue]]-Table4[[#This Row],[Total Cost]]</f>
        <v>497.21799999999985</v>
      </c>
      <c r="M3280" t="str">
        <f>_xlfn.XLOOKUP(Table4[[#This Row],[ProductID]], Products!A:A,Products!B:B, "Not Found")</f>
        <v>Piece Headphones</v>
      </c>
      <c r="N3280" t="str">
        <f>TEXT(Table4[[#This Row],[Date]], "mmm")</f>
        <v>Jan</v>
      </c>
      <c r="O3280" t="str">
        <f>TEXT(Table4[[#This Row],[Date]], "yyyy")</f>
        <v>2025</v>
      </c>
      <c r="P3280" t="str">
        <f>_xlfn.XLOOKUP(Table4[[#This Row],[ProductID]],Products!A:A,Products!C:C, "Not Found")</f>
        <v>Electronics</v>
      </c>
      <c r="Q3280" t="str">
        <f>_xlfn.XLOOKUP(Table4[[#This Row],[ProductID]],Products!A:A,Products!D:D,"Not Found")</f>
        <v>Headphones</v>
      </c>
      <c r="R3280">
        <f>_xlfn.XLOOKUP(Table4[[#This Row],[ProductID]],Products!A:A,Products!E:E,"Not Found")</f>
        <v>1745.61</v>
      </c>
      <c r="S3280">
        <f>_xlfn.XLOOKUP(Table4[[#This Row],[ProductID]],Products!A:A,Products!F:F, "Not Found")</f>
        <v>1322.44</v>
      </c>
      <c r="T3280" t="str">
        <f>_xlfn.XLOOKUP(Table4[[#This Row],[CustomerID]],Customers!A:A,Customers!D:D, "Not Found")</f>
        <v>M</v>
      </c>
      <c r="U3280" s="6">
        <f>_xlfn.XLOOKUP(Table4[[#This Row],[CustomerID]],Customers!A:A,Customers!E:E, "Not Found")</f>
        <v>24092</v>
      </c>
      <c r="V3280">
        <f ca="1">DATEDIF(Table4[[#This Row],[CustomerBirthday]], TODAY(), "Y")</f>
        <v>60</v>
      </c>
      <c r="W3280" t="str" cm="1">
        <f t="array" aca="1" ref="W3280" ca="1">_xlfn.IFS(Table4[[#This Row],[Age]]&lt;25, "Under 25",Table4[[#This Row],[Age]]=34, "25-34", Table4[[#This Row],[Age]]&lt;=49, "35-49", Table4[[#This Row],[Age]]&lt;=64, "50-64", Table4[[#This Row],[Age]]&gt;=65, "65+")</f>
        <v>50-64</v>
      </c>
      <c r="X3280" t="str">
        <f>_xlfn.XLOOKUP(Table4[[#This Row],[StoreID]],Stores!A:A,Stores!B:B, "Not found")</f>
        <v>MegaMart Brianahaven</v>
      </c>
      <c r="Y3280" t="str">
        <f>_xlfn.XLOOKUP(Table4[[#This Row],[StoreID]],Stores!A:A,Stores!C:C, "Not Found")</f>
        <v>Brianahaven</v>
      </c>
      <c r="Z3280" t="str">
        <f>_xlfn.XLOOKUP(Table4[[#This Row],[StoreID]],Stores!A:A,Stores!D:D, "Not Found")</f>
        <v>North</v>
      </c>
    </row>
    <row r="3281" spans="1:26">
      <c r="A3281" t="s">
        <v>4147</v>
      </c>
      <c r="B3281" s="1">
        <v>45363</v>
      </c>
      <c r="C3281" t="s">
        <v>137</v>
      </c>
      <c r="D3281" t="s">
        <v>759</v>
      </c>
      <c r="E3281" t="s">
        <v>842</v>
      </c>
      <c r="F3281">
        <v>5</v>
      </c>
      <c r="G3281">
        <v>0.15</v>
      </c>
      <c r="H3281" t="s">
        <v>865</v>
      </c>
      <c r="I3281" s="4">
        <f>Table4[[#This Row],[Quantity]]*Table4[[#This Row],[UnitPrice]]</f>
        <v>5399.4500000000007</v>
      </c>
      <c r="J3281" s="4">
        <f>Table4[[#This Row],[Gross Revenue]]*(1-Table4[[#This Row],[Discount]])</f>
        <v>4589.5325000000003</v>
      </c>
      <c r="K3281" s="4">
        <f>Table4[[#This Row],[Quantity]]*Table4[[#This Row],[CostPrice]]</f>
        <v>3519.15</v>
      </c>
      <c r="L3281" s="4">
        <f>Table4[[#This Row],[Net Revenue]]-Table4[[#This Row],[Total Cost]]</f>
        <v>1070.3825000000002</v>
      </c>
      <c r="M3281" t="str">
        <f>_xlfn.XLOOKUP(Table4[[#This Row],[ProductID]], Products!A:A,Products!B:B, "Not Found")</f>
        <v>Democratic Smartphone</v>
      </c>
      <c r="N3281" t="str">
        <f>TEXT(Table4[[#This Row],[Date]], "mmm")</f>
        <v>Mar</v>
      </c>
      <c r="O3281" t="str">
        <f>TEXT(Table4[[#This Row],[Date]], "yyyy")</f>
        <v>2024</v>
      </c>
      <c r="P3281" t="str">
        <f>_xlfn.XLOOKUP(Table4[[#This Row],[ProductID]],Products!A:A,Products!C:C, "Not Found")</f>
        <v>Electronics</v>
      </c>
      <c r="Q3281" t="str">
        <f>_xlfn.XLOOKUP(Table4[[#This Row],[ProductID]],Products!A:A,Products!D:D,"Not Found")</f>
        <v>Smartphone</v>
      </c>
      <c r="R3281">
        <f>_xlfn.XLOOKUP(Table4[[#This Row],[ProductID]],Products!A:A,Products!E:E,"Not Found")</f>
        <v>1079.8900000000001</v>
      </c>
      <c r="S3281">
        <f>_xlfn.XLOOKUP(Table4[[#This Row],[ProductID]],Products!A:A,Products!F:F, "Not Found")</f>
        <v>703.83</v>
      </c>
      <c r="T3281" t="str">
        <f>_xlfn.XLOOKUP(Table4[[#This Row],[CustomerID]],Customers!A:A,Customers!D:D, "Not Found")</f>
        <v>F</v>
      </c>
      <c r="U3281" s="6">
        <f>_xlfn.XLOOKUP(Table4[[#This Row],[CustomerID]],Customers!A:A,Customers!E:E, "Not Found")</f>
        <v>33347</v>
      </c>
      <c r="V3281">
        <f ca="1">DATEDIF(Table4[[#This Row],[CustomerBirthday]], TODAY(), "Y")</f>
        <v>35</v>
      </c>
      <c r="W3281" t="str" cm="1">
        <f t="array" aca="1" ref="W3281" ca="1">_xlfn.IFS(Table4[[#This Row],[Age]]&lt;25, "Under 25",Table4[[#This Row],[Age]]=34, "25-34", Table4[[#This Row],[Age]]&lt;=49, "35-49", Table4[[#This Row],[Age]]&lt;=64, "50-64", Table4[[#This Row],[Age]]&gt;=65, "65+")</f>
        <v>35-49</v>
      </c>
      <c r="X3281" t="str">
        <f>_xlfn.XLOOKUP(Table4[[#This Row],[StoreID]],Stores!A:A,Stores!B:B, "Not found")</f>
        <v>MegaMart Brianahaven</v>
      </c>
      <c r="Y3281" t="str">
        <f>_xlfn.XLOOKUP(Table4[[#This Row],[StoreID]],Stores!A:A,Stores!C:C, "Not Found")</f>
        <v>Brianahaven</v>
      </c>
      <c r="Z3281" t="str">
        <f>_xlfn.XLOOKUP(Table4[[#This Row],[StoreID]],Stores!A:A,Stores!D:D, "Not Found")</f>
        <v>North</v>
      </c>
    </row>
    <row r="3282" spans="1:26">
      <c r="A3282" t="s">
        <v>4148</v>
      </c>
      <c r="B3282" s="1">
        <v>45745</v>
      </c>
      <c r="C3282" t="s">
        <v>262</v>
      </c>
      <c r="D3282" t="s">
        <v>776</v>
      </c>
      <c r="E3282" t="s">
        <v>835</v>
      </c>
      <c r="F3282">
        <v>5</v>
      </c>
      <c r="G3282">
        <v>0</v>
      </c>
      <c r="H3282" t="s">
        <v>868</v>
      </c>
      <c r="I3282" s="4">
        <f>Table4[[#This Row],[Quantity]]*Table4[[#This Row],[UnitPrice]]</f>
        <v>2145.75</v>
      </c>
      <c r="J3282" s="4">
        <f>Table4[[#This Row],[Gross Revenue]]*(1-Table4[[#This Row],[Discount]])</f>
        <v>2145.75</v>
      </c>
      <c r="K3282" s="4">
        <f>Table4[[#This Row],[Quantity]]*Table4[[#This Row],[CostPrice]]</f>
        <v>1293.6000000000001</v>
      </c>
      <c r="L3282" s="4">
        <f>Table4[[#This Row],[Net Revenue]]-Table4[[#This Row],[Total Cost]]</f>
        <v>852.14999999999986</v>
      </c>
      <c r="M3282" t="str">
        <f>_xlfn.XLOOKUP(Table4[[#This Row],[ProductID]], Products!A:A,Products!B:B, "Not Found")</f>
        <v>Little Watches</v>
      </c>
      <c r="N3282" t="str">
        <f>TEXT(Table4[[#This Row],[Date]], "mmm")</f>
        <v>Mar</v>
      </c>
      <c r="O3282" t="str">
        <f>TEXT(Table4[[#This Row],[Date]], "yyyy")</f>
        <v>2025</v>
      </c>
      <c r="P3282" t="str">
        <f>_xlfn.XLOOKUP(Table4[[#This Row],[ProductID]],Products!A:A,Products!C:C, "Not Found")</f>
        <v>Fashion</v>
      </c>
      <c r="Q3282" t="str">
        <f>_xlfn.XLOOKUP(Table4[[#This Row],[ProductID]],Products!A:A,Products!D:D,"Not Found")</f>
        <v>Watches</v>
      </c>
      <c r="R3282">
        <f>_xlfn.XLOOKUP(Table4[[#This Row],[ProductID]],Products!A:A,Products!E:E,"Not Found")</f>
        <v>429.15</v>
      </c>
      <c r="S3282">
        <f>_xlfn.XLOOKUP(Table4[[#This Row],[ProductID]],Products!A:A,Products!F:F, "Not Found")</f>
        <v>258.72000000000003</v>
      </c>
      <c r="T3282" t="str">
        <f>_xlfn.XLOOKUP(Table4[[#This Row],[CustomerID]],Customers!A:A,Customers!D:D, "Not Found")</f>
        <v>M</v>
      </c>
      <c r="U3282" s="6">
        <f>_xlfn.XLOOKUP(Table4[[#This Row],[CustomerID]],Customers!A:A,Customers!E:E, "Not Found")</f>
        <v>24029</v>
      </c>
      <c r="V3282">
        <f ca="1">DATEDIF(Table4[[#This Row],[CustomerBirthday]], TODAY(), "Y")</f>
        <v>60</v>
      </c>
      <c r="W3282" t="str" cm="1">
        <f t="array" aca="1" ref="W3282" ca="1">_xlfn.IFS(Table4[[#This Row],[Age]]&lt;25, "Under 25",Table4[[#This Row],[Age]]=34, "25-34", Table4[[#This Row],[Age]]&lt;=49, "35-49", Table4[[#This Row],[Age]]&lt;=64, "50-64", Table4[[#This Row],[Age]]&gt;=65, "65+")</f>
        <v>50-64</v>
      </c>
      <c r="X3282" t="str">
        <f>_xlfn.XLOOKUP(Table4[[#This Row],[StoreID]],Stores!A:A,Stores!B:B, "Not found")</f>
        <v>MegaMart Peckmouth</v>
      </c>
      <c r="Y3282" t="str">
        <f>_xlfn.XLOOKUP(Table4[[#This Row],[StoreID]],Stores!A:A,Stores!C:C, "Not Found")</f>
        <v>Peckmouth</v>
      </c>
      <c r="Z3282" t="str">
        <f>_xlfn.XLOOKUP(Table4[[#This Row],[StoreID]],Stores!A:A,Stores!D:D, "Not Found")</f>
        <v>East</v>
      </c>
    </row>
    <row r="3283" spans="1:26">
      <c r="A3283" t="s">
        <v>4149</v>
      </c>
      <c r="B3283" s="1">
        <v>45235</v>
      </c>
      <c r="C3283" t="s">
        <v>250</v>
      </c>
      <c r="D3283" t="s">
        <v>792</v>
      </c>
      <c r="E3283" t="s">
        <v>846</v>
      </c>
      <c r="F3283">
        <v>4</v>
      </c>
      <c r="G3283">
        <v>0</v>
      </c>
      <c r="H3283" t="s">
        <v>875</v>
      </c>
      <c r="I3283" s="4">
        <f>Table4[[#This Row],[Quantity]]*Table4[[#This Row],[UnitPrice]]</f>
        <v>7195.88</v>
      </c>
      <c r="J3283" s="4">
        <f>Table4[[#This Row],[Gross Revenue]]*(1-Table4[[#This Row],[Discount]])</f>
        <v>7195.88</v>
      </c>
      <c r="K3283" s="4">
        <f>Table4[[#This Row],[Quantity]]*Table4[[#This Row],[CostPrice]]</f>
        <v>5316.6</v>
      </c>
      <c r="L3283" s="4">
        <f>Table4[[#This Row],[Net Revenue]]-Table4[[#This Row],[Total Cost]]</f>
        <v>1879.2799999999997</v>
      </c>
      <c r="M3283" t="str">
        <f>_xlfn.XLOOKUP(Table4[[#This Row],[ProductID]], Products!A:A,Products!B:B, "Not Found")</f>
        <v>Beat Accessories</v>
      </c>
      <c r="N3283" t="str">
        <f>TEXT(Table4[[#This Row],[Date]], "mmm")</f>
        <v>Nov</v>
      </c>
      <c r="O3283" t="str">
        <f>TEXT(Table4[[#This Row],[Date]], "yyyy")</f>
        <v>2023</v>
      </c>
      <c r="P3283" t="str">
        <f>_xlfn.XLOOKUP(Table4[[#This Row],[ProductID]],Products!A:A,Products!C:C, "Not Found")</f>
        <v>Fashion</v>
      </c>
      <c r="Q3283" t="str">
        <f>_xlfn.XLOOKUP(Table4[[#This Row],[ProductID]],Products!A:A,Products!D:D,"Not Found")</f>
        <v>Accessories</v>
      </c>
      <c r="R3283">
        <f>_xlfn.XLOOKUP(Table4[[#This Row],[ProductID]],Products!A:A,Products!E:E,"Not Found")</f>
        <v>1798.97</v>
      </c>
      <c r="S3283">
        <f>_xlfn.XLOOKUP(Table4[[#This Row],[ProductID]],Products!A:A,Products!F:F, "Not Found")</f>
        <v>1329.15</v>
      </c>
      <c r="T3283" t="str">
        <f>_xlfn.XLOOKUP(Table4[[#This Row],[CustomerID]],Customers!A:A,Customers!D:D, "Not Found")</f>
        <v>F</v>
      </c>
      <c r="U3283" s="6">
        <f>_xlfn.XLOOKUP(Table4[[#This Row],[CustomerID]],Customers!A:A,Customers!E:E, "Not Found")</f>
        <v>31304</v>
      </c>
      <c r="V3283">
        <f ca="1">DATEDIF(Table4[[#This Row],[CustomerBirthday]], TODAY(), "Y")</f>
        <v>40</v>
      </c>
      <c r="W3283" t="str" cm="1">
        <f t="array" aca="1" ref="W3283" ca="1">_xlfn.IFS(Table4[[#This Row],[Age]]&lt;25, "Under 25",Table4[[#This Row],[Age]]=34, "25-34", Table4[[#This Row],[Age]]&lt;=49, "35-49", Table4[[#This Row],[Age]]&lt;=64, "50-64", Table4[[#This Row],[Age]]&gt;=65, "65+")</f>
        <v>35-49</v>
      </c>
      <c r="X3283" t="str">
        <f>_xlfn.XLOOKUP(Table4[[#This Row],[StoreID]],Stores!A:A,Stores!B:B, "Not found")</f>
        <v>MegaMart Johnmouth</v>
      </c>
      <c r="Y3283" t="str">
        <f>_xlfn.XLOOKUP(Table4[[#This Row],[StoreID]],Stores!A:A,Stores!C:C, "Not Found")</f>
        <v>Johnmouth</v>
      </c>
      <c r="Z3283" t="str">
        <f>_xlfn.XLOOKUP(Table4[[#This Row],[StoreID]],Stores!A:A,Stores!D:D, "Not Found")</f>
        <v>East</v>
      </c>
    </row>
    <row r="3284" spans="1:26">
      <c r="A3284" t="s">
        <v>4150</v>
      </c>
      <c r="B3284" s="1">
        <v>45864</v>
      </c>
      <c r="C3284" t="s">
        <v>390</v>
      </c>
      <c r="D3284" t="s">
        <v>790</v>
      </c>
      <c r="E3284" t="s">
        <v>846</v>
      </c>
      <c r="F3284">
        <v>2</v>
      </c>
      <c r="G3284">
        <v>0.1</v>
      </c>
      <c r="H3284" t="s">
        <v>871</v>
      </c>
      <c r="I3284" s="4">
        <f>Table4[[#This Row],[Quantity]]*Table4[[#This Row],[UnitPrice]]</f>
        <v>609.41999999999996</v>
      </c>
      <c r="J3284" s="4">
        <f>Table4[[#This Row],[Gross Revenue]]*(1-Table4[[#This Row],[Discount]])</f>
        <v>548.47799999999995</v>
      </c>
      <c r="K3284" s="4">
        <f>Table4[[#This Row],[Quantity]]*Table4[[#This Row],[CostPrice]]</f>
        <v>328.02</v>
      </c>
      <c r="L3284" s="4">
        <f>Table4[[#This Row],[Net Revenue]]-Table4[[#This Row],[Total Cost]]</f>
        <v>220.45799999999997</v>
      </c>
      <c r="M3284" t="str">
        <f>_xlfn.XLOOKUP(Table4[[#This Row],[ProductID]], Products!A:A,Products!B:B, "Not Found")</f>
        <v>Difficult Vegetables</v>
      </c>
      <c r="N3284" t="str">
        <f>TEXT(Table4[[#This Row],[Date]], "mmm")</f>
        <v>Jul</v>
      </c>
      <c r="O3284" t="str">
        <f>TEXT(Table4[[#This Row],[Date]], "yyyy")</f>
        <v>2025</v>
      </c>
      <c r="P3284" t="str">
        <f>_xlfn.XLOOKUP(Table4[[#This Row],[ProductID]],Products!A:A,Products!C:C, "Not Found")</f>
        <v>Groceries</v>
      </c>
      <c r="Q3284" t="str">
        <f>_xlfn.XLOOKUP(Table4[[#This Row],[ProductID]],Products!A:A,Products!D:D,"Not Found")</f>
        <v>Vegetables</v>
      </c>
      <c r="R3284">
        <f>_xlfn.XLOOKUP(Table4[[#This Row],[ProductID]],Products!A:A,Products!E:E,"Not Found")</f>
        <v>304.70999999999998</v>
      </c>
      <c r="S3284">
        <f>_xlfn.XLOOKUP(Table4[[#This Row],[ProductID]],Products!A:A,Products!F:F, "Not Found")</f>
        <v>164.01</v>
      </c>
      <c r="T3284" t="str">
        <f>_xlfn.XLOOKUP(Table4[[#This Row],[CustomerID]],Customers!A:A,Customers!D:D, "Not Found")</f>
        <v>M</v>
      </c>
      <c r="U3284" s="6">
        <f>_xlfn.XLOOKUP(Table4[[#This Row],[CustomerID]],Customers!A:A,Customers!E:E, "Not Found")</f>
        <v>23821</v>
      </c>
      <c r="V3284">
        <f ca="1">DATEDIF(Table4[[#This Row],[CustomerBirthday]], TODAY(), "Y")</f>
        <v>61</v>
      </c>
      <c r="W3284" t="str" cm="1">
        <f t="array" aca="1" ref="W3284" ca="1">_xlfn.IFS(Table4[[#This Row],[Age]]&lt;25, "Under 25",Table4[[#This Row],[Age]]=34, "25-34", Table4[[#This Row],[Age]]&lt;=49, "35-49", Table4[[#This Row],[Age]]&lt;=64, "50-64", Table4[[#This Row],[Age]]&gt;=65, "65+")</f>
        <v>50-64</v>
      </c>
      <c r="X3284" t="str">
        <f>_xlfn.XLOOKUP(Table4[[#This Row],[StoreID]],Stores!A:A,Stores!B:B, "Not found")</f>
        <v>MegaMart Johnmouth</v>
      </c>
      <c r="Y3284" t="str">
        <f>_xlfn.XLOOKUP(Table4[[#This Row],[StoreID]],Stores!A:A,Stores!C:C, "Not Found")</f>
        <v>Johnmouth</v>
      </c>
      <c r="Z3284" t="str">
        <f>_xlfn.XLOOKUP(Table4[[#This Row],[StoreID]],Stores!A:A,Stores!D:D, "Not Found")</f>
        <v>East</v>
      </c>
    </row>
    <row r="3285" spans="1:26">
      <c r="A3285" t="s">
        <v>4151</v>
      </c>
      <c r="B3285" s="1">
        <v>45328</v>
      </c>
      <c r="C3285" t="s">
        <v>536</v>
      </c>
      <c r="D3285" t="s">
        <v>757</v>
      </c>
      <c r="E3285" t="s">
        <v>835</v>
      </c>
      <c r="F3285">
        <v>5</v>
      </c>
      <c r="G3285">
        <v>0</v>
      </c>
      <c r="H3285" t="s">
        <v>871</v>
      </c>
      <c r="I3285" s="4">
        <f>Table4[[#This Row],[Quantity]]*Table4[[#This Row],[UnitPrice]]</f>
        <v>6230.5499999999993</v>
      </c>
      <c r="J3285" s="4">
        <f>Table4[[#This Row],[Gross Revenue]]*(1-Table4[[#This Row],[Discount]])</f>
        <v>6230.5499999999993</v>
      </c>
      <c r="K3285" s="4">
        <f>Table4[[#This Row],[Quantity]]*Table4[[#This Row],[CostPrice]]</f>
        <v>4167.6000000000004</v>
      </c>
      <c r="L3285" s="4">
        <f>Table4[[#This Row],[Net Revenue]]-Table4[[#This Row],[Total Cost]]</f>
        <v>2062.9499999999989</v>
      </c>
      <c r="M3285" t="str">
        <f>_xlfn.XLOOKUP(Table4[[#This Row],[ProductID]], Products!A:A,Products!B:B, "Not Found")</f>
        <v>Find Headphones</v>
      </c>
      <c r="N3285" t="str">
        <f>TEXT(Table4[[#This Row],[Date]], "mmm")</f>
        <v>Feb</v>
      </c>
      <c r="O3285" t="str">
        <f>TEXT(Table4[[#This Row],[Date]], "yyyy")</f>
        <v>2024</v>
      </c>
      <c r="P3285" t="str">
        <f>_xlfn.XLOOKUP(Table4[[#This Row],[ProductID]],Products!A:A,Products!C:C, "Not Found")</f>
        <v>Electronics</v>
      </c>
      <c r="Q3285" t="str">
        <f>_xlfn.XLOOKUP(Table4[[#This Row],[ProductID]],Products!A:A,Products!D:D,"Not Found")</f>
        <v>Headphones</v>
      </c>
      <c r="R3285">
        <f>_xlfn.XLOOKUP(Table4[[#This Row],[ProductID]],Products!A:A,Products!E:E,"Not Found")</f>
        <v>1246.1099999999999</v>
      </c>
      <c r="S3285">
        <f>_xlfn.XLOOKUP(Table4[[#This Row],[ProductID]],Products!A:A,Products!F:F, "Not Found")</f>
        <v>833.52</v>
      </c>
      <c r="T3285" t="str">
        <f>_xlfn.XLOOKUP(Table4[[#This Row],[CustomerID]],Customers!A:A,Customers!D:D, "Not Found")</f>
        <v>F</v>
      </c>
      <c r="U3285" s="6">
        <f>_xlfn.XLOOKUP(Table4[[#This Row],[CustomerID]],Customers!A:A,Customers!E:E, "Not Found")</f>
        <v>38541</v>
      </c>
      <c r="V3285">
        <f ca="1">DATEDIF(Table4[[#This Row],[CustomerBirthday]], TODAY(), "Y")</f>
        <v>21</v>
      </c>
      <c r="W3285" t="str" cm="1">
        <f t="array" aca="1" ref="W3285" ca="1">_xlfn.IFS(Table4[[#This Row],[Age]]&lt;25, "Under 25",Table4[[#This Row],[Age]]=34, "25-34", Table4[[#This Row],[Age]]&lt;=49, "35-49", Table4[[#This Row],[Age]]&lt;=64, "50-64", Table4[[#This Row],[Age]]&gt;=65, "65+")</f>
        <v>Under 25</v>
      </c>
      <c r="X3285" t="str">
        <f>_xlfn.XLOOKUP(Table4[[#This Row],[StoreID]],Stores!A:A,Stores!B:B, "Not found")</f>
        <v>MegaMart Peckmouth</v>
      </c>
      <c r="Y3285" t="str">
        <f>_xlfn.XLOOKUP(Table4[[#This Row],[StoreID]],Stores!A:A,Stores!C:C, "Not Found")</f>
        <v>Peckmouth</v>
      </c>
      <c r="Z3285" t="str">
        <f>_xlfn.XLOOKUP(Table4[[#This Row],[StoreID]],Stores!A:A,Stores!D:D, "Not Found")</f>
        <v>East</v>
      </c>
    </row>
    <row r="3286" spans="1:26">
      <c r="A3286" t="s">
        <v>4152</v>
      </c>
      <c r="B3286" s="1">
        <v>45180</v>
      </c>
      <c r="C3286" t="s">
        <v>134</v>
      </c>
      <c r="D3286" t="s">
        <v>732</v>
      </c>
      <c r="E3286" t="s">
        <v>831</v>
      </c>
      <c r="F3286">
        <v>2</v>
      </c>
      <c r="G3286">
        <v>0.05</v>
      </c>
      <c r="H3286" t="s">
        <v>875</v>
      </c>
      <c r="I3286" s="4">
        <f>Table4[[#This Row],[Quantity]]*Table4[[#This Row],[UnitPrice]]</f>
        <v>2948.24</v>
      </c>
      <c r="J3286" s="4">
        <f>Table4[[#This Row],[Gross Revenue]]*(1-Table4[[#This Row],[Discount]])</f>
        <v>2800.8279999999995</v>
      </c>
      <c r="K3286" s="4">
        <f>Table4[[#This Row],[Quantity]]*Table4[[#This Row],[CostPrice]]</f>
        <v>1528.04</v>
      </c>
      <c r="L3286" s="4">
        <f>Table4[[#This Row],[Net Revenue]]-Table4[[#This Row],[Total Cost]]</f>
        <v>1272.7879999999996</v>
      </c>
      <c r="M3286" t="str">
        <f>_xlfn.XLOOKUP(Table4[[#This Row],[ProductID]], Products!A:A,Products!B:B, "Not Found")</f>
        <v>Understand Camera</v>
      </c>
      <c r="N3286" t="str">
        <f>TEXT(Table4[[#This Row],[Date]], "mmm")</f>
        <v>Sep</v>
      </c>
      <c r="O3286" t="str">
        <f>TEXT(Table4[[#This Row],[Date]], "yyyy")</f>
        <v>2023</v>
      </c>
      <c r="P3286" t="str">
        <f>_xlfn.XLOOKUP(Table4[[#This Row],[ProductID]],Products!A:A,Products!C:C, "Not Found")</f>
        <v>Electronics</v>
      </c>
      <c r="Q3286" t="str">
        <f>_xlfn.XLOOKUP(Table4[[#This Row],[ProductID]],Products!A:A,Products!D:D,"Not Found")</f>
        <v>Camera</v>
      </c>
      <c r="R3286">
        <f>_xlfn.XLOOKUP(Table4[[#This Row],[ProductID]],Products!A:A,Products!E:E,"Not Found")</f>
        <v>1474.12</v>
      </c>
      <c r="S3286">
        <f>_xlfn.XLOOKUP(Table4[[#This Row],[ProductID]],Products!A:A,Products!F:F, "Not Found")</f>
        <v>764.02</v>
      </c>
      <c r="T3286" t="str">
        <f>_xlfn.XLOOKUP(Table4[[#This Row],[CustomerID]],Customers!A:A,Customers!D:D, "Not Found")</f>
        <v>F</v>
      </c>
      <c r="U3286" s="6">
        <f>_xlfn.XLOOKUP(Table4[[#This Row],[CustomerID]],Customers!A:A,Customers!E:E, "Not Found")</f>
        <v>23730</v>
      </c>
      <c r="V3286">
        <f ca="1">DATEDIF(Table4[[#This Row],[CustomerBirthday]], TODAY(), "Y")</f>
        <v>61</v>
      </c>
      <c r="W3286" t="str" cm="1">
        <f t="array" aca="1" ref="W3286" ca="1">_xlfn.IFS(Table4[[#This Row],[Age]]&lt;25, "Under 25",Table4[[#This Row],[Age]]=34, "25-34", Table4[[#This Row],[Age]]&lt;=49, "35-49", Table4[[#This Row],[Age]]&lt;=64, "50-64", Table4[[#This Row],[Age]]&gt;=65, "65+")</f>
        <v>50-64</v>
      </c>
      <c r="X3286" t="str">
        <f>_xlfn.XLOOKUP(Table4[[#This Row],[StoreID]],Stores!A:A,Stores!B:B, "Not found")</f>
        <v>MegaMart Jimenezborough</v>
      </c>
      <c r="Y3286" t="str">
        <f>_xlfn.XLOOKUP(Table4[[#This Row],[StoreID]],Stores!A:A,Stores!C:C, "Not Found")</f>
        <v>Jimenezborough</v>
      </c>
      <c r="Z3286" t="str">
        <f>_xlfn.XLOOKUP(Table4[[#This Row],[StoreID]],Stores!A:A,Stores!D:D, "Not Found")</f>
        <v>South</v>
      </c>
    </row>
    <row r="3287" spans="1:26">
      <c r="A3287" t="s">
        <v>4153</v>
      </c>
      <c r="B3287" s="1">
        <v>45888</v>
      </c>
      <c r="C3287" t="s">
        <v>664</v>
      </c>
      <c r="D3287" t="s">
        <v>788</v>
      </c>
      <c r="E3287" t="s">
        <v>831</v>
      </c>
      <c r="F3287">
        <v>4</v>
      </c>
      <c r="G3287">
        <v>0.05</v>
      </c>
      <c r="H3287" t="s">
        <v>871</v>
      </c>
      <c r="I3287" s="4">
        <f>Table4[[#This Row],[Quantity]]*Table4[[#This Row],[UnitPrice]]</f>
        <v>4382.88</v>
      </c>
      <c r="J3287" s="4">
        <f>Table4[[#This Row],[Gross Revenue]]*(1-Table4[[#This Row],[Discount]])</f>
        <v>4163.7359999999999</v>
      </c>
      <c r="K3287" s="4">
        <f>Table4[[#This Row],[Quantity]]*Table4[[#This Row],[CostPrice]]</f>
        <v>3288.8</v>
      </c>
      <c r="L3287" s="4">
        <f>Table4[[#This Row],[Net Revenue]]-Table4[[#This Row],[Total Cost]]</f>
        <v>874.93599999999969</v>
      </c>
      <c r="M3287" t="str">
        <f>_xlfn.XLOOKUP(Table4[[#This Row],[ProductID]], Products!A:A,Products!B:B, "Not Found")</f>
        <v>Foot Snacks</v>
      </c>
      <c r="N3287" t="str">
        <f>TEXT(Table4[[#This Row],[Date]], "mmm")</f>
        <v>Aug</v>
      </c>
      <c r="O3287" t="str">
        <f>TEXT(Table4[[#This Row],[Date]], "yyyy")</f>
        <v>2025</v>
      </c>
      <c r="P3287" t="str">
        <f>_xlfn.XLOOKUP(Table4[[#This Row],[ProductID]],Products!A:A,Products!C:C, "Not Found")</f>
        <v>Groceries</v>
      </c>
      <c r="Q3287" t="str">
        <f>_xlfn.XLOOKUP(Table4[[#This Row],[ProductID]],Products!A:A,Products!D:D,"Not Found")</f>
        <v>Snacks</v>
      </c>
      <c r="R3287">
        <f>_xlfn.XLOOKUP(Table4[[#This Row],[ProductID]],Products!A:A,Products!E:E,"Not Found")</f>
        <v>1095.72</v>
      </c>
      <c r="S3287">
        <f>_xlfn.XLOOKUP(Table4[[#This Row],[ProductID]],Products!A:A,Products!F:F, "Not Found")</f>
        <v>822.2</v>
      </c>
      <c r="T3287" t="str">
        <f>_xlfn.XLOOKUP(Table4[[#This Row],[CustomerID]],Customers!A:A,Customers!D:D, "Not Found")</f>
        <v>M</v>
      </c>
      <c r="U3287" s="6">
        <f>_xlfn.XLOOKUP(Table4[[#This Row],[CustomerID]],Customers!A:A,Customers!E:E, "Not Found")</f>
        <v>22243</v>
      </c>
      <c r="V3287">
        <f ca="1">DATEDIF(Table4[[#This Row],[CustomerBirthday]], TODAY(), "Y")</f>
        <v>65</v>
      </c>
      <c r="W3287" t="str" cm="1">
        <f t="array" aca="1" ref="W3287" ca="1">_xlfn.IFS(Table4[[#This Row],[Age]]&lt;25, "Under 25",Table4[[#This Row],[Age]]=34, "25-34", Table4[[#This Row],[Age]]&lt;=49, "35-49", Table4[[#This Row],[Age]]&lt;=64, "50-64", Table4[[#This Row],[Age]]&gt;=65, "65+")</f>
        <v>65+</v>
      </c>
      <c r="X3287" t="str">
        <f>_xlfn.XLOOKUP(Table4[[#This Row],[StoreID]],Stores!A:A,Stores!B:B, "Not found")</f>
        <v>MegaMart Jimenezborough</v>
      </c>
      <c r="Y3287" t="str">
        <f>_xlfn.XLOOKUP(Table4[[#This Row],[StoreID]],Stores!A:A,Stores!C:C, "Not Found")</f>
        <v>Jimenezborough</v>
      </c>
      <c r="Z3287" t="str">
        <f>_xlfn.XLOOKUP(Table4[[#This Row],[StoreID]],Stores!A:A,Stores!D:D, "Not Found")</f>
        <v>South</v>
      </c>
    </row>
    <row r="3288" spans="1:26">
      <c r="A3288" t="s">
        <v>4154</v>
      </c>
      <c r="B3288" s="1">
        <v>45703</v>
      </c>
      <c r="C3288" t="s">
        <v>270</v>
      </c>
      <c r="D3288" t="s">
        <v>794</v>
      </c>
      <c r="E3288" t="s">
        <v>831</v>
      </c>
      <c r="F3288">
        <v>5</v>
      </c>
      <c r="G3288">
        <v>0</v>
      </c>
      <c r="H3288" t="s">
        <v>871</v>
      </c>
      <c r="I3288" s="4">
        <f>Table4[[#This Row],[Quantity]]*Table4[[#This Row],[UnitPrice]]</f>
        <v>2140.25</v>
      </c>
      <c r="J3288" s="4">
        <f>Table4[[#This Row],[Gross Revenue]]*(1-Table4[[#This Row],[Discount]])</f>
        <v>2140.25</v>
      </c>
      <c r="K3288" s="4">
        <f>Table4[[#This Row],[Quantity]]*Table4[[#This Row],[CostPrice]]</f>
        <v>1230.3499999999999</v>
      </c>
      <c r="L3288" s="4">
        <f>Table4[[#This Row],[Net Revenue]]-Table4[[#This Row],[Total Cost]]</f>
        <v>909.90000000000009</v>
      </c>
      <c r="M3288" t="str">
        <f>_xlfn.XLOOKUP(Table4[[#This Row],[ProductID]], Products!A:A,Products!B:B, "Not Found")</f>
        <v>Everything Laptop</v>
      </c>
      <c r="N3288" t="str">
        <f>TEXT(Table4[[#This Row],[Date]], "mmm")</f>
        <v>Feb</v>
      </c>
      <c r="O3288" t="str">
        <f>TEXT(Table4[[#This Row],[Date]], "yyyy")</f>
        <v>2025</v>
      </c>
      <c r="P3288" t="str">
        <f>_xlfn.XLOOKUP(Table4[[#This Row],[ProductID]],Products!A:A,Products!C:C, "Not Found")</f>
        <v>Electronics</v>
      </c>
      <c r="Q3288" t="str">
        <f>_xlfn.XLOOKUP(Table4[[#This Row],[ProductID]],Products!A:A,Products!D:D,"Not Found")</f>
        <v>Laptop</v>
      </c>
      <c r="R3288">
        <f>_xlfn.XLOOKUP(Table4[[#This Row],[ProductID]],Products!A:A,Products!E:E,"Not Found")</f>
        <v>428.05</v>
      </c>
      <c r="S3288">
        <f>_xlfn.XLOOKUP(Table4[[#This Row],[ProductID]],Products!A:A,Products!F:F, "Not Found")</f>
        <v>246.07</v>
      </c>
      <c r="T3288" t="str">
        <f>_xlfn.XLOOKUP(Table4[[#This Row],[CustomerID]],Customers!A:A,Customers!D:D, "Not Found")</f>
        <v>M</v>
      </c>
      <c r="U3288" s="6">
        <f>_xlfn.XLOOKUP(Table4[[#This Row],[CustomerID]],Customers!A:A,Customers!E:E, "Not Found")</f>
        <v>22815</v>
      </c>
      <c r="V3288">
        <f ca="1">DATEDIF(Table4[[#This Row],[CustomerBirthday]], TODAY(), "Y")</f>
        <v>64</v>
      </c>
      <c r="W3288" t="str" cm="1">
        <f t="array" aca="1" ref="W3288" ca="1">_xlfn.IFS(Table4[[#This Row],[Age]]&lt;25, "Under 25",Table4[[#This Row],[Age]]=34, "25-34", Table4[[#This Row],[Age]]&lt;=49, "35-49", Table4[[#This Row],[Age]]&lt;=64, "50-64", Table4[[#This Row],[Age]]&gt;=65, "65+")</f>
        <v>50-64</v>
      </c>
      <c r="X3288" t="str">
        <f>_xlfn.XLOOKUP(Table4[[#This Row],[StoreID]],Stores!A:A,Stores!B:B, "Not found")</f>
        <v>MegaMart Jimenezborough</v>
      </c>
      <c r="Y3288" t="str">
        <f>_xlfn.XLOOKUP(Table4[[#This Row],[StoreID]],Stores!A:A,Stores!C:C, "Not Found")</f>
        <v>Jimenezborough</v>
      </c>
      <c r="Z3288" t="str">
        <f>_xlfn.XLOOKUP(Table4[[#This Row],[StoreID]],Stores!A:A,Stores!D:D, "Not Found")</f>
        <v>South</v>
      </c>
    </row>
    <row r="3289" spans="1:26">
      <c r="A3289" t="s">
        <v>4155</v>
      </c>
      <c r="B3289" s="1">
        <v>45218</v>
      </c>
      <c r="C3289" t="s">
        <v>650</v>
      </c>
      <c r="D3289" t="s">
        <v>722</v>
      </c>
      <c r="E3289" t="s">
        <v>831</v>
      </c>
      <c r="F3289">
        <v>1</v>
      </c>
      <c r="G3289">
        <v>0.15</v>
      </c>
      <c r="H3289" t="s">
        <v>875</v>
      </c>
      <c r="I3289" s="4">
        <f>Table4[[#This Row],[Quantity]]*Table4[[#This Row],[UnitPrice]]</f>
        <v>1853.77</v>
      </c>
      <c r="J3289" s="4">
        <f>Table4[[#This Row],[Gross Revenue]]*(1-Table4[[#This Row],[Discount]])</f>
        <v>1575.7045000000001</v>
      </c>
      <c r="K3289" s="4">
        <f>Table4[[#This Row],[Quantity]]*Table4[[#This Row],[CostPrice]]</f>
        <v>1363.52</v>
      </c>
      <c r="L3289" s="4">
        <f>Table4[[#This Row],[Net Revenue]]-Table4[[#This Row],[Total Cost]]</f>
        <v>212.18450000000007</v>
      </c>
      <c r="M3289" t="str">
        <f>_xlfn.XLOOKUP(Table4[[#This Row],[ProductID]], Products!A:A,Products!B:B, "Not Found")</f>
        <v>Four Accessories</v>
      </c>
      <c r="N3289" t="str">
        <f>TEXT(Table4[[#This Row],[Date]], "mmm")</f>
        <v>Oct</v>
      </c>
      <c r="O3289" t="str">
        <f>TEXT(Table4[[#This Row],[Date]], "yyyy")</f>
        <v>2023</v>
      </c>
      <c r="P3289" t="str">
        <f>_xlfn.XLOOKUP(Table4[[#This Row],[ProductID]],Products!A:A,Products!C:C, "Not Found")</f>
        <v>Fashion</v>
      </c>
      <c r="Q3289" t="str">
        <f>_xlfn.XLOOKUP(Table4[[#This Row],[ProductID]],Products!A:A,Products!D:D,"Not Found")</f>
        <v>Accessories</v>
      </c>
      <c r="R3289">
        <f>_xlfn.XLOOKUP(Table4[[#This Row],[ProductID]],Products!A:A,Products!E:E,"Not Found")</f>
        <v>1853.77</v>
      </c>
      <c r="S3289">
        <f>_xlfn.XLOOKUP(Table4[[#This Row],[ProductID]],Products!A:A,Products!F:F, "Not Found")</f>
        <v>1363.52</v>
      </c>
      <c r="T3289" t="str">
        <f>_xlfn.XLOOKUP(Table4[[#This Row],[CustomerID]],Customers!A:A,Customers!D:D, "Not Found")</f>
        <v>M</v>
      </c>
      <c r="U3289" s="6">
        <f>_xlfn.XLOOKUP(Table4[[#This Row],[CustomerID]],Customers!A:A,Customers!E:E, "Not Found")</f>
        <v>37724</v>
      </c>
      <c r="V3289">
        <f ca="1">DATEDIF(Table4[[#This Row],[CustomerBirthday]], TODAY(), "Y")</f>
        <v>23</v>
      </c>
      <c r="W3289" t="str" cm="1">
        <f t="array" aca="1" ref="W3289" ca="1">_xlfn.IFS(Table4[[#This Row],[Age]]&lt;25, "Under 25",Table4[[#This Row],[Age]]=34, "25-34", Table4[[#This Row],[Age]]&lt;=49, "35-49", Table4[[#This Row],[Age]]&lt;=64, "50-64", Table4[[#This Row],[Age]]&gt;=65, "65+")</f>
        <v>Under 25</v>
      </c>
      <c r="X3289" t="str">
        <f>_xlfn.XLOOKUP(Table4[[#This Row],[StoreID]],Stores!A:A,Stores!B:B, "Not found")</f>
        <v>MegaMart Jimenezborough</v>
      </c>
      <c r="Y3289" t="str">
        <f>_xlfn.XLOOKUP(Table4[[#This Row],[StoreID]],Stores!A:A,Stores!C:C, "Not Found")</f>
        <v>Jimenezborough</v>
      </c>
      <c r="Z3289" t="str">
        <f>_xlfn.XLOOKUP(Table4[[#This Row],[StoreID]],Stores!A:A,Stores!D:D, "Not Found")</f>
        <v>South</v>
      </c>
    </row>
    <row r="3290" spans="1:26">
      <c r="A3290" t="s">
        <v>4156</v>
      </c>
      <c r="B3290" s="1">
        <v>45377</v>
      </c>
      <c r="C3290" t="s">
        <v>331</v>
      </c>
      <c r="D3290" t="s">
        <v>824</v>
      </c>
      <c r="E3290" t="s">
        <v>835</v>
      </c>
      <c r="F3290">
        <v>4</v>
      </c>
      <c r="G3290">
        <v>0.05</v>
      </c>
      <c r="H3290" t="s">
        <v>871</v>
      </c>
      <c r="I3290" s="4">
        <f>Table4[[#This Row],[Quantity]]*Table4[[#This Row],[UnitPrice]]</f>
        <v>1553.04</v>
      </c>
      <c r="J3290" s="4">
        <f>Table4[[#This Row],[Gross Revenue]]*(1-Table4[[#This Row],[Discount]])</f>
        <v>1475.3879999999999</v>
      </c>
      <c r="K3290" s="4">
        <f>Table4[[#This Row],[Quantity]]*Table4[[#This Row],[CostPrice]]</f>
        <v>797.2</v>
      </c>
      <c r="L3290" s="4">
        <f>Table4[[#This Row],[Net Revenue]]-Table4[[#This Row],[Total Cost]]</f>
        <v>678.18799999999987</v>
      </c>
      <c r="M3290" t="str">
        <f>_xlfn.XLOOKUP(Table4[[#This Row],[ProductID]], Products!A:A,Products!B:B, "Not Found")</f>
        <v>Possible Watches</v>
      </c>
      <c r="N3290" t="str">
        <f>TEXT(Table4[[#This Row],[Date]], "mmm")</f>
        <v>Mar</v>
      </c>
      <c r="O3290" t="str">
        <f>TEXT(Table4[[#This Row],[Date]], "yyyy")</f>
        <v>2024</v>
      </c>
      <c r="P3290" t="str">
        <f>_xlfn.XLOOKUP(Table4[[#This Row],[ProductID]],Products!A:A,Products!C:C, "Not Found")</f>
        <v>Fashion</v>
      </c>
      <c r="Q3290" t="str">
        <f>_xlfn.XLOOKUP(Table4[[#This Row],[ProductID]],Products!A:A,Products!D:D,"Not Found")</f>
        <v>Watches</v>
      </c>
      <c r="R3290">
        <f>_xlfn.XLOOKUP(Table4[[#This Row],[ProductID]],Products!A:A,Products!E:E,"Not Found")</f>
        <v>388.26</v>
      </c>
      <c r="S3290">
        <f>_xlfn.XLOOKUP(Table4[[#This Row],[ProductID]],Products!A:A,Products!F:F, "Not Found")</f>
        <v>199.3</v>
      </c>
      <c r="T3290" t="str">
        <f>_xlfn.XLOOKUP(Table4[[#This Row],[CustomerID]],Customers!A:A,Customers!D:D, "Not Found")</f>
        <v>F</v>
      </c>
      <c r="U3290" s="6">
        <f>_xlfn.XLOOKUP(Table4[[#This Row],[CustomerID]],Customers!A:A,Customers!E:E, "Not Found")</f>
        <v>35714</v>
      </c>
      <c r="V3290">
        <f ca="1">DATEDIF(Table4[[#This Row],[CustomerBirthday]], TODAY(), "Y")</f>
        <v>28</v>
      </c>
      <c r="W3290" t="str" cm="1">
        <f t="array" aca="1" ref="W3290" ca="1">_xlfn.IFS(Table4[[#This Row],[Age]]&lt;25, "Under 25",Table4[[#This Row],[Age]]=34, "25-34", Table4[[#This Row],[Age]]&lt;=49, "35-49", Table4[[#This Row],[Age]]&lt;=64, "50-64", Table4[[#This Row],[Age]]&gt;=65, "65+")</f>
        <v>35-49</v>
      </c>
      <c r="X3290" t="str">
        <f>_xlfn.XLOOKUP(Table4[[#This Row],[StoreID]],Stores!A:A,Stores!B:B, "Not found")</f>
        <v>MegaMart Peckmouth</v>
      </c>
      <c r="Y3290" t="str">
        <f>_xlfn.XLOOKUP(Table4[[#This Row],[StoreID]],Stores!A:A,Stores!C:C, "Not Found")</f>
        <v>Peckmouth</v>
      </c>
      <c r="Z3290" t="str">
        <f>_xlfn.XLOOKUP(Table4[[#This Row],[StoreID]],Stores!A:A,Stores!D:D, "Not Found")</f>
        <v>East</v>
      </c>
    </row>
    <row r="3291" spans="1:26">
      <c r="A3291" t="s">
        <v>4157</v>
      </c>
      <c r="B3291" s="1">
        <v>45896</v>
      </c>
      <c r="C3291" t="s">
        <v>657</v>
      </c>
      <c r="D3291" t="s">
        <v>766</v>
      </c>
      <c r="E3291" t="s">
        <v>831</v>
      </c>
      <c r="F3291">
        <v>3</v>
      </c>
      <c r="G3291">
        <v>0.1</v>
      </c>
      <c r="H3291" t="s">
        <v>868</v>
      </c>
      <c r="I3291" s="4">
        <f>Table4[[#This Row],[Quantity]]*Table4[[#This Row],[UnitPrice]]</f>
        <v>3681.7200000000003</v>
      </c>
      <c r="J3291" s="4">
        <f>Table4[[#This Row],[Gross Revenue]]*(1-Table4[[#This Row],[Discount]])</f>
        <v>3313.5480000000002</v>
      </c>
      <c r="K3291" s="4">
        <f>Table4[[#This Row],[Quantity]]*Table4[[#This Row],[CostPrice]]</f>
        <v>2931.27</v>
      </c>
      <c r="L3291" s="4">
        <f>Table4[[#This Row],[Net Revenue]]-Table4[[#This Row],[Total Cost]]</f>
        <v>382.27800000000025</v>
      </c>
      <c r="M3291" t="str">
        <f>_xlfn.XLOOKUP(Table4[[#This Row],[ProductID]], Products!A:A,Products!B:B, "Not Found")</f>
        <v>Firm Dairy</v>
      </c>
      <c r="N3291" t="str">
        <f>TEXT(Table4[[#This Row],[Date]], "mmm")</f>
        <v>Aug</v>
      </c>
      <c r="O3291" t="str">
        <f>TEXT(Table4[[#This Row],[Date]], "yyyy")</f>
        <v>2025</v>
      </c>
      <c r="P3291" t="str">
        <f>_xlfn.XLOOKUP(Table4[[#This Row],[ProductID]],Products!A:A,Products!C:C, "Not Found")</f>
        <v>Groceries</v>
      </c>
      <c r="Q3291" t="str">
        <f>_xlfn.XLOOKUP(Table4[[#This Row],[ProductID]],Products!A:A,Products!D:D,"Not Found")</f>
        <v>Dairy</v>
      </c>
      <c r="R3291">
        <f>_xlfn.XLOOKUP(Table4[[#This Row],[ProductID]],Products!A:A,Products!E:E,"Not Found")</f>
        <v>1227.24</v>
      </c>
      <c r="S3291">
        <f>_xlfn.XLOOKUP(Table4[[#This Row],[ProductID]],Products!A:A,Products!F:F, "Not Found")</f>
        <v>977.09</v>
      </c>
      <c r="T3291" t="str">
        <f>_xlfn.XLOOKUP(Table4[[#This Row],[CustomerID]],Customers!A:A,Customers!D:D, "Not Found")</f>
        <v>F</v>
      </c>
      <c r="U3291" s="6">
        <f>_xlfn.XLOOKUP(Table4[[#This Row],[CustomerID]],Customers!A:A,Customers!E:E, "Not Found")</f>
        <v>22041</v>
      </c>
      <c r="V3291">
        <f ca="1">DATEDIF(Table4[[#This Row],[CustomerBirthday]], TODAY(), "Y")</f>
        <v>66</v>
      </c>
      <c r="W3291" t="str" cm="1">
        <f t="array" aca="1" ref="W3291" ca="1">_xlfn.IFS(Table4[[#This Row],[Age]]&lt;25, "Under 25",Table4[[#This Row],[Age]]=34, "25-34", Table4[[#This Row],[Age]]&lt;=49, "35-49", Table4[[#This Row],[Age]]&lt;=64, "50-64", Table4[[#This Row],[Age]]&gt;=65, "65+")</f>
        <v>65+</v>
      </c>
      <c r="X3291" t="str">
        <f>_xlfn.XLOOKUP(Table4[[#This Row],[StoreID]],Stores!A:A,Stores!B:B, "Not found")</f>
        <v>MegaMart Jimenezborough</v>
      </c>
      <c r="Y3291" t="str">
        <f>_xlfn.XLOOKUP(Table4[[#This Row],[StoreID]],Stores!A:A,Stores!C:C, "Not Found")</f>
        <v>Jimenezborough</v>
      </c>
      <c r="Z3291" t="str">
        <f>_xlfn.XLOOKUP(Table4[[#This Row],[StoreID]],Stores!A:A,Stores!D:D, "Not Found")</f>
        <v>South</v>
      </c>
    </row>
    <row r="3292" spans="1:26">
      <c r="A3292" t="s">
        <v>4158</v>
      </c>
      <c r="B3292" s="1">
        <v>45225</v>
      </c>
      <c r="C3292" t="s">
        <v>364</v>
      </c>
      <c r="D3292" t="s">
        <v>814</v>
      </c>
      <c r="E3292" t="s">
        <v>846</v>
      </c>
      <c r="F3292">
        <v>3</v>
      </c>
      <c r="G3292">
        <v>0.15</v>
      </c>
      <c r="H3292" t="s">
        <v>871</v>
      </c>
      <c r="I3292" s="4">
        <f>Table4[[#This Row],[Quantity]]*Table4[[#This Row],[UnitPrice]]</f>
        <v>3859.6499999999996</v>
      </c>
      <c r="J3292" s="4">
        <f>Table4[[#This Row],[Gross Revenue]]*(1-Table4[[#This Row],[Discount]])</f>
        <v>3280.7024999999994</v>
      </c>
      <c r="K3292" s="4">
        <f>Table4[[#This Row],[Quantity]]*Table4[[#This Row],[CostPrice]]</f>
        <v>2392.62</v>
      </c>
      <c r="L3292" s="4">
        <f>Table4[[#This Row],[Net Revenue]]-Table4[[#This Row],[Total Cost]]</f>
        <v>888.08249999999953</v>
      </c>
      <c r="M3292" t="str">
        <f>_xlfn.XLOOKUP(Table4[[#This Row],[ProductID]], Products!A:A,Products!B:B, "Not Found")</f>
        <v>Least Accessories</v>
      </c>
      <c r="N3292" t="str">
        <f>TEXT(Table4[[#This Row],[Date]], "mmm")</f>
        <v>Oct</v>
      </c>
      <c r="O3292" t="str">
        <f>TEXT(Table4[[#This Row],[Date]], "yyyy")</f>
        <v>2023</v>
      </c>
      <c r="P3292" t="str">
        <f>_xlfn.XLOOKUP(Table4[[#This Row],[ProductID]],Products!A:A,Products!C:C, "Not Found")</f>
        <v>Fashion</v>
      </c>
      <c r="Q3292" t="str">
        <f>_xlfn.XLOOKUP(Table4[[#This Row],[ProductID]],Products!A:A,Products!D:D,"Not Found")</f>
        <v>Accessories</v>
      </c>
      <c r="R3292">
        <f>_xlfn.XLOOKUP(Table4[[#This Row],[ProductID]],Products!A:A,Products!E:E,"Not Found")</f>
        <v>1286.55</v>
      </c>
      <c r="S3292">
        <f>_xlfn.XLOOKUP(Table4[[#This Row],[ProductID]],Products!A:A,Products!F:F, "Not Found")</f>
        <v>797.54</v>
      </c>
      <c r="T3292" t="str">
        <f>_xlfn.XLOOKUP(Table4[[#This Row],[CustomerID]],Customers!A:A,Customers!D:D, "Not Found")</f>
        <v>M</v>
      </c>
      <c r="U3292" s="6">
        <f>_xlfn.XLOOKUP(Table4[[#This Row],[CustomerID]],Customers!A:A,Customers!E:E, "Not Found")</f>
        <v>34560</v>
      </c>
      <c r="V3292">
        <f ca="1">DATEDIF(Table4[[#This Row],[CustomerBirthday]], TODAY(), "Y")</f>
        <v>31</v>
      </c>
      <c r="W3292" t="str" cm="1">
        <f t="array" aca="1" ref="W3292" ca="1">_xlfn.IFS(Table4[[#This Row],[Age]]&lt;25, "Under 25",Table4[[#This Row],[Age]]=34, "25-34", Table4[[#This Row],[Age]]&lt;=49, "35-49", Table4[[#This Row],[Age]]&lt;=64, "50-64", Table4[[#This Row],[Age]]&gt;=65, "65+")</f>
        <v>35-49</v>
      </c>
      <c r="X3292" t="str">
        <f>_xlfn.XLOOKUP(Table4[[#This Row],[StoreID]],Stores!A:A,Stores!B:B, "Not found")</f>
        <v>MegaMart Johnmouth</v>
      </c>
      <c r="Y3292" t="str">
        <f>_xlfn.XLOOKUP(Table4[[#This Row],[StoreID]],Stores!A:A,Stores!C:C, "Not Found")</f>
        <v>Johnmouth</v>
      </c>
      <c r="Z3292" t="str">
        <f>_xlfn.XLOOKUP(Table4[[#This Row],[StoreID]],Stores!A:A,Stores!D:D, "Not Found")</f>
        <v>East</v>
      </c>
    </row>
    <row r="3293" spans="1:26">
      <c r="A3293" t="s">
        <v>4159</v>
      </c>
      <c r="B3293" s="1">
        <v>45326</v>
      </c>
      <c r="C3293" t="s">
        <v>582</v>
      </c>
      <c r="D3293" t="s">
        <v>810</v>
      </c>
      <c r="E3293" t="s">
        <v>835</v>
      </c>
      <c r="F3293">
        <v>2</v>
      </c>
      <c r="G3293">
        <v>0.15</v>
      </c>
      <c r="H3293" t="s">
        <v>865</v>
      </c>
      <c r="I3293" s="4">
        <f>Table4[[#This Row],[Quantity]]*Table4[[#This Row],[UnitPrice]]</f>
        <v>907.24</v>
      </c>
      <c r="J3293" s="4">
        <f>Table4[[#This Row],[Gross Revenue]]*(1-Table4[[#This Row],[Discount]])</f>
        <v>771.154</v>
      </c>
      <c r="K3293" s="4">
        <f>Table4[[#This Row],[Quantity]]*Table4[[#This Row],[CostPrice]]</f>
        <v>633.26</v>
      </c>
      <c r="L3293" s="4">
        <f>Table4[[#This Row],[Net Revenue]]-Table4[[#This Row],[Total Cost]]</f>
        <v>137.89400000000001</v>
      </c>
      <c r="M3293" t="str">
        <f>_xlfn.XLOOKUP(Table4[[#This Row],[ProductID]], Products!A:A,Products!B:B, "Not Found")</f>
        <v>Maybe Clothing</v>
      </c>
      <c r="N3293" t="str">
        <f>TEXT(Table4[[#This Row],[Date]], "mmm")</f>
        <v>Feb</v>
      </c>
      <c r="O3293" t="str">
        <f>TEXT(Table4[[#This Row],[Date]], "yyyy")</f>
        <v>2024</v>
      </c>
      <c r="P3293" t="str">
        <f>_xlfn.XLOOKUP(Table4[[#This Row],[ProductID]],Products!A:A,Products!C:C, "Not Found")</f>
        <v>Fashion</v>
      </c>
      <c r="Q3293" t="str">
        <f>_xlfn.XLOOKUP(Table4[[#This Row],[ProductID]],Products!A:A,Products!D:D,"Not Found")</f>
        <v>Clothing</v>
      </c>
      <c r="R3293">
        <f>_xlfn.XLOOKUP(Table4[[#This Row],[ProductID]],Products!A:A,Products!E:E,"Not Found")</f>
        <v>453.62</v>
      </c>
      <c r="S3293">
        <f>_xlfn.XLOOKUP(Table4[[#This Row],[ProductID]],Products!A:A,Products!F:F, "Not Found")</f>
        <v>316.63</v>
      </c>
      <c r="T3293" t="str">
        <f>_xlfn.XLOOKUP(Table4[[#This Row],[CustomerID]],Customers!A:A,Customers!D:D, "Not Found")</f>
        <v>F</v>
      </c>
      <c r="U3293" s="6">
        <f>_xlfn.XLOOKUP(Table4[[#This Row],[CustomerID]],Customers!A:A,Customers!E:E, "Not Found")</f>
        <v>31328</v>
      </c>
      <c r="V3293">
        <f ca="1">DATEDIF(Table4[[#This Row],[CustomerBirthday]], TODAY(), "Y")</f>
        <v>40</v>
      </c>
      <c r="W3293" t="str" cm="1">
        <f t="array" aca="1" ref="W3293" ca="1">_xlfn.IFS(Table4[[#This Row],[Age]]&lt;25, "Under 25",Table4[[#This Row],[Age]]=34, "25-34", Table4[[#This Row],[Age]]&lt;=49, "35-49", Table4[[#This Row],[Age]]&lt;=64, "50-64", Table4[[#This Row],[Age]]&gt;=65, "65+")</f>
        <v>35-49</v>
      </c>
      <c r="X3293" t="str">
        <f>_xlfn.XLOOKUP(Table4[[#This Row],[StoreID]],Stores!A:A,Stores!B:B, "Not found")</f>
        <v>MegaMart Peckmouth</v>
      </c>
      <c r="Y3293" t="str">
        <f>_xlfn.XLOOKUP(Table4[[#This Row],[StoreID]],Stores!A:A,Stores!C:C, "Not Found")</f>
        <v>Peckmouth</v>
      </c>
      <c r="Z3293" t="str">
        <f>_xlfn.XLOOKUP(Table4[[#This Row],[StoreID]],Stores!A:A,Stores!D:D, "Not Found")</f>
        <v>East</v>
      </c>
    </row>
    <row r="3294" spans="1:26">
      <c r="A3294" t="s">
        <v>4160</v>
      </c>
      <c r="B3294" s="1">
        <v>45790</v>
      </c>
      <c r="C3294" t="s">
        <v>191</v>
      </c>
      <c r="D3294" t="s">
        <v>769</v>
      </c>
      <c r="E3294" t="s">
        <v>835</v>
      </c>
      <c r="F3294">
        <v>4</v>
      </c>
      <c r="G3294">
        <v>0.15</v>
      </c>
      <c r="H3294" t="s">
        <v>865</v>
      </c>
      <c r="I3294" s="4">
        <f>Table4[[#This Row],[Quantity]]*Table4[[#This Row],[UnitPrice]]</f>
        <v>102.28</v>
      </c>
      <c r="J3294" s="4">
        <f>Table4[[#This Row],[Gross Revenue]]*(1-Table4[[#This Row],[Discount]])</f>
        <v>86.938000000000002</v>
      </c>
      <c r="K3294" s="4">
        <f>Table4[[#This Row],[Quantity]]*Table4[[#This Row],[CostPrice]]</f>
        <v>76.2</v>
      </c>
      <c r="L3294" s="4">
        <f>Table4[[#This Row],[Net Revenue]]-Table4[[#This Row],[Total Cost]]</f>
        <v>10.738</v>
      </c>
      <c r="M3294" t="str">
        <f>_xlfn.XLOOKUP(Table4[[#This Row],[ProductID]], Products!A:A,Products!B:B, "Not Found")</f>
        <v>How Vegetables</v>
      </c>
      <c r="N3294" t="str">
        <f>TEXT(Table4[[#This Row],[Date]], "mmm")</f>
        <v>May</v>
      </c>
      <c r="O3294" t="str">
        <f>TEXT(Table4[[#This Row],[Date]], "yyyy")</f>
        <v>2025</v>
      </c>
      <c r="P3294" t="str">
        <f>_xlfn.XLOOKUP(Table4[[#This Row],[ProductID]],Products!A:A,Products!C:C, "Not Found")</f>
        <v>Groceries</v>
      </c>
      <c r="Q3294" t="str">
        <f>_xlfn.XLOOKUP(Table4[[#This Row],[ProductID]],Products!A:A,Products!D:D,"Not Found")</f>
        <v>Vegetables</v>
      </c>
      <c r="R3294">
        <f>_xlfn.XLOOKUP(Table4[[#This Row],[ProductID]],Products!A:A,Products!E:E,"Not Found")</f>
        <v>25.57</v>
      </c>
      <c r="S3294">
        <f>_xlfn.XLOOKUP(Table4[[#This Row],[ProductID]],Products!A:A,Products!F:F, "Not Found")</f>
        <v>19.05</v>
      </c>
      <c r="T3294" t="str">
        <f>_xlfn.XLOOKUP(Table4[[#This Row],[CustomerID]],Customers!A:A,Customers!D:D, "Not Found")</f>
        <v>M</v>
      </c>
      <c r="U3294" s="6">
        <f>_xlfn.XLOOKUP(Table4[[#This Row],[CustomerID]],Customers!A:A,Customers!E:E, "Not Found")</f>
        <v>35433</v>
      </c>
      <c r="V3294">
        <f ca="1">DATEDIF(Table4[[#This Row],[CustomerBirthday]], TODAY(), "Y")</f>
        <v>29</v>
      </c>
      <c r="W3294" t="str" cm="1">
        <f t="array" aca="1" ref="W3294" ca="1">_xlfn.IFS(Table4[[#This Row],[Age]]&lt;25, "Under 25",Table4[[#This Row],[Age]]=34, "25-34", Table4[[#This Row],[Age]]&lt;=49, "35-49", Table4[[#This Row],[Age]]&lt;=64, "50-64", Table4[[#This Row],[Age]]&gt;=65, "65+")</f>
        <v>35-49</v>
      </c>
      <c r="X3294" t="str">
        <f>_xlfn.XLOOKUP(Table4[[#This Row],[StoreID]],Stores!A:A,Stores!B:B, "Not found")</f>
        <v>MegaMart Peckmouth</v>
      </c>
      <c r="Y3294" t="str">
        <f>_xlfn.XLOOKUP(Table4[[#This Row],[StoreID]],Stores!A:A,Stores!C:C, "Not Found")</f>
        <v>Peckmouth</v>
      </c>
      <c r="Z3294" t="str">
        <f>_xlfn.XLOOKUP(Table4[[#This Row],[StoreID]],Stores!A:A,Stores!D:D, "Not Found")</f>
        <v>East</v>
      </c>
    </row>
    <row r="3295" spans="1:26">
      <c r="A3295" t="s">
        <v>4161</v>
      </c>
      <c r="B3295" s="1">
        <v>45718</v>
      </c>
      <c r="C3295" t="s">
        <v>419</v>
      </c>
      <c r="D3295" t="s">
        <v>794</v>
      </c>
      <c r="E3295" t="s">
        <v>831</v>
      </c>
      <c r="F3295">
        <v>3</v>
      </c>
      <c r="G3295">
        <v>0</v>
      </c>
      <c r="H3295" t="s">
        <v>868</v>
      </c>
      <c r="I3295" s="4">
        <f>Table4[[#This Row],[Quantity]]*Table4[[#This Row],[UnitPrice]]</f>
        <v>1284.1500000000001</v>
      </c>
      <c r="J3295" s="4">
        <f>Table4[[#This Row],[Gross Revenue]]*(1-Table4[[#This Row],[Discount]])</f>
        <v>1284.1500000000001</v>
      </c>
      <c r="K3295" s="4">
        <f>Table4[[#This Row],[Quantity]]*Table4[[#This Row],[CostPrice]]</f>
        <v>738.21</v>
      </c>
      <c r="L3295" s="4">
        <f>Table4[[#This Row],[Net Revenue]]-Table4[[#This Row],[Total Cost]]</f>
        <v>545.94000000000005</v>
      </c>
      <c r="M3295" t="str">
        <f>_xlfn.XLOOKUP(Table4[[#This Row],[ProductID]], Products!A:A,Products!B:B, "Not Found")</f>
        <v>Everything Laptop</v>
      </c>
      <c r="N3295" t="str">
        <f>TEXT(Table4[[#This Row],[Date]], "mmm")</f>
        <v>Mar</v>
      </c>
      <c r="O3295" t="str">
        <f>TEXT(Table4[[#This Row],[Date]], "yyyy")</f>
        <v>2025</v>
      </c>
      <c r="P3295" t="str">
        <f>_xlfn.XLOOKUP(Table4[[#This Row],[ProductID]],Products!A:A,Products!C:C, "Not Found")</f>
        <v>Electronics</v>
      </c>
      <c r="Q3295" t="str">
        <f>_xlfn.XLOOKUP(Table4[[#This Row],[ProductID]],Products!A:A,Products!D:D,"Not Found")</f>
        <v>Laptop</v>
      </c>
      <c r="R3295">
        <f>_xlfn.XLOOKUP(Table4[[#This Row],[ProductID]],Products!A:A,Products!E:E,"Not Found")</f>
        <v>428.05</v>
      </c>
      <c r="S3295">
        <f>_xlfn.XLOOKUP(Table4[[#This Row],[ProductID]],Products!A:A,Products!F:F, "Not Found")</f>
        <v>246.07</v>
      </c>
      <c r="T3295" t="str">
        <f>_xlfn.XLOOKUP(Table4[[#This Row],[CustomerID]],Customers!A:A,Customers!D:D, "Not Found")</f>
        <v>F</v>
      </c>
      <c r="U3295" s="6">
        <f>_xlfn.XLOOKUP(Table4[[#This Row],[CustomerID]],Customers!A:A,Customers!E:E, "Not Found")</f>
        <v>30679</v>
      </c>
      <c r="V3295">
        <f ca="1">DATEDIF(Table4[[#This Row],[CustomerBirthday]], TODAY(), "Y")</f>
        <v>42</v>
      </c>
      <c r="W3295" t="str" cm="1">
        <f t="array" aca="1" ref="W3295" ca="1">_xlfn.IFS(Table4[[#This Row],[Age]]&lt;25, "Under 25",Table4[[#This Row],[Age]]=34, "25-34", Table4[[#This Row],[Age]]&lt;=49, "35-49", Table4[[#This Row],[Age]]&lt;=64, "50-64", Table4[[#This Row],[Age]]&gt;=65, "65+")</f>
        <v>35-49</v>
      </c>
      <c r="X3295" t="str">
        <f>_xlfn.XLOOKUP(Table4[[#This Row],[StoreID]],Stores!A:A,Stores!B:B, "Not found")</f>
        <v>MegaMart Jimenezborough</v>
      </c>
      <c r="Y3295" t="str">
        <f>_xlfn.XLOOKUP(Table4[[#This Row],[StoreID]],Stores!A:A,Stores!C:C, "Not Found")</f>
        <v>Jimenezborough</v>
      </c>
      <c r="Z3295" t="str">
        <f>_xlfn.XLOOKUP(Table4[[#This Row],[StoreID]],Stores!A:A,Stores!D:D, "Not Found")</f>
        <v>South</v>
      </c>
    </row>
    <row r="3296" spans="1:26">
      <c r="A3296" t="s">
        <v>4162</v>
      </c>
      <c r="B3296" s="1">
        <v>45629</v>
      </c>
      <c r="C3296" t="s">
        <v>442</v>
      </c>
      <c r="D3296" t="s">
        <v>722</v>
      </c>
      <c r="E3296" t="s">
        <v>835</v>
      </c>
      <c r="F3296">
        <v>1</v>
      </c>
      <c r="G3296">
        <v>0</v>
      </c>
      <c r="H3296" t="s">
        <v>868</v>
      </c>
      <c r="I3296" s="4">
        <f>Table4[[#This Row],[Quantity]]*Table4[[#This Row],[UnitPrice]]</f>
        <v>1853.77</v>
      </c>
      <c r="J3296" s="4">
        <f>Table4[[#This Row],[Gross Revenue]]*(1-Table4[[#This Row],[Discount]])</f>
        <v>1853.77</v>
      </c>
      <c r="K3296" s="4">
        <f>Table4[[#This Row],[Quantity]]*Table4[[#This Row],[CostPrice]]</f>
        <v>1363.52</v>
      </c>
      <c r="L3296" s="4">
        <f>Table4[[#This Row],[Net Revenue]]-Table4[[#This Row],[Total Cost]]</f>
        <v>490.25</v>
      </c>
      <c r="M3296" t="str">
        <f>_xlfn.XLOOKUP(Table4[[#This Row],[ProductID]], Products!A:A,Products!B:B, "Not Found")</f>
        <v>Four Accessories</v>
      </c>
      <c r="N3296" t="str">
        <f>TEXT(Table4[[#This Row],[Date]], "mmm")</f>
        <v>Dec</v>
      </c>
      <c r="O3296" t="str">
        <f>TEXT(Table4[[#This Row],[Date]], "yyyy")</f>
        <v>2024</v>
      </c>
      <c r="P3296" t="str">
        <f>_xlfn.XLOOKUP(Table4[[#This Row],[ProductID]],Products!A:A,Products!C:C, "Not Found")</f>
        <v>Fashion</v>
      </c>
      <c r="Q3296" t="str">
        <f>_xlfn.XLOOKUP(Table4[[#This Row],[ProductID]],Products!A:A,Products!D:D,"Not Found")</f>
        <v>Accessories</v>
      </c>
      <c r="R3296">
        <f>_xlfn.XLOOKUP(Table4[[#This Row],[ProductID]],Products!A:A,Products!E:E,"Not Found")</f>
        <v>1853.77</v>
      </c>
      <c r="S3296">
        <f>_xlfn.XLOOKUP(Table4[[#This Row],[ProductID]],Products!A:A,Products!F:F, "Not Found")</f>
        <v>1363.52</v>
      </c>
      <c r="T3296" t="str">
        <f>_xlfn.XLOOKUP(Table4[[#This Row],[CustomerID]],Customers!A:A,Customers!D:D, "Not Found")</f>
        <v>M</v>
      </c>
      <c r="U3296" s="6">
        <f>_xlfn.XLOOKUP(Table4[[#This Row],[CustomerID]],Customers!A:A,Customers!E:E, "Not Found")</f>
        <v>33450</v>
      </c>
      <c r="V3296">
        <f ca="1">DATEDIF(Table4[[#This Row],[CustomerBirthday]], TODAY(), "Y")</f>
        <v>34</v>
      </c>
      <c r="W3296" t="str" cm="1">
        <f t="array" aca="1" ref="W3296" ca="1">_xlfn.IFS(Table4[[#This Row],[Age]]&lt;25, "Under 25",Table4[[#This Row],[Age]]=34, "25-34", Table4[[#This Row],[Age]]&lt;=49, "35-49", Table4[[#This Row],[Age]]&lt;=64, "50-64", Table4[[#This Row],[Age]]&gt;=65, "65+")</f>
        <v>25-34</v>
      </c>
      <c r="X3296" t="str">
        <f>_xlfn.XLOOKUP(Table4[[#This Row],[StoreID]],Stores!A:A,Stores!B:B, "Not found")</f>
        <v>MegaMart Peckmouth</v>
      </c>
      <c r="Y3296" t="str">
        <f>_xlfn.XLOOKUP(Table4[[#This Row],[StoreID]],Stores!A:A,Stores!C:C, "Not Found")</f>
        <v>Peckmouth</v>
      </c>
      <c r="Z3296" t="str">
        <f>_xlfn.XLOOKUP(Table4[[#This Row],[StoreID]],Stores!A:A,Stores!D:D, "Not Found")</f>
        <v>East</v>
      </c>
    </row>
    <row r="3297" spans="1:26">
      <c r="A3297" t="s">
        <v>4163</v>
      </c>
      <c r="B3297" s="1">
        <v>45697</v>
      </c>
      <c r="C3297" t="s">
        <v>494</v>
      </c>
      <c r="D3297" t="s">
        <v>824</v>
      </c>
      <c r="E3297" t="s">
        <v>839</v>
      </c>
      <c r="F3297">
        <v>2</v>
      </c>
      <c r="G3297">
        <v>0.15</v>
      </c>
      <c r="H3297" t="s">
        <v>875</v>
      </c>
      <c r="I3297" s="4">
        <f>Table4[[#This Row],[Quantity]]*Table4[[#This Row],[UnitPrice]]</f>
        <v>776.52</v>
      </c>
      <c r="J3297" s="4">
        <f>Table4[[#This Row],[Gross Revenue]]*(1-Table4[[#This Row],[Discount]])</f>
        <v>660.04199999999992</v>
      </c>
      <c r="K3297" s="4">
        <f>Table4[[#This Row],[Quantity]]*Table4[[#This Row],[CostPrice]]</f>
        <v>398.6</v>
      </c>
      <c r="L3297" s="4">
        <f>Table4[[#This Row],[Net Revenue]]-Table4[[#This Row],[Total Cost]]</f>
        <v>261.44199999999989</v>
      </c>
      <c r="M3297" t="str">
        <f>_xlfn.XLOOKUP(Table4[[#This Row],[ProductID]], Products!A:A,Products!B:B, "Not Found")</f>
        <v>Possible Watches</v>
      </c>
      <c r="N3297" t="str">
        <f>TEXT(Table4[[#This Row],[Date]], "mmm")</f>
        <v>Feb</v>
      </c>
      <c r="O3297" t="str">
        <f>TEXT(Table4[[#This Row],[Date]], "yyyy")</f>
        <v>2025</v>
      </c>
      <c r="P3297" t="str">
        <f>_xlfn.XLOOKUP(Table4[[#This Row],[ProductID]],Products!A:A,Products!C:C, "Not Found")</f>
        <v>Fashion</v>
      </c>
      <c r="Q3297" t="str">
        <f>_xlfn.XLOOKUP(Table4[[#This Row],[ProductID]],Products!A:A,Products!D:D,"Not Found")</f>
        <v>Watches</v>
      </c>
      <c r="R3297">
        <f>_xlfn.XLOOKUP(Table4[[#This Row],[ProductID]],Products!A:A,Products!E:E,"Not Found")</f>
        <v>388.26</v>
      </c>
      <c r="S3297">
        <f>_xlfn.XLOOKUP(Table4[[#This Row],[ProductID]],Products!A:A,Products!F:F, "Not Found")</f>
        <v>199.3</v>
      </c>
      <c r="T3297" t="str">
        <f>_xlfn.XLOOKUP(Table4[[#This Row],[CustomerID]],Customers!A:A,Customers!D:D, "Not Found")</f>
        <v>M</v>
      </c>
      <c r="U3297" s="6">
        <f>_xlfn.XLOOKUP(Table4[[#This Row],[CustomerID]],Customers!A:A,Customers!E:E, "Not Found")</f>
        <v>31478</v>
      </c>
      <c r="V3297">
        <f ca="1">DATEDIF(Table4[[#This Row],[CustomerBirthday]], TODAY(), "Y")</f>
        <v>40</v>
      </c>
      <c r="W3297" t="str" cm="1">
        <f t="array" aca="1" ref="W3297" ca="1">_xlfn.IFS(Table4[[#This Row],[Age]]&lt;25, "Under 25",Table4[[#This Row],[Age]]=34, "25-34", Table4[[#This Row],[Age]]&lt;=49, "35-49", Table4[[#This Row],[Age]]&lt;=64, "50-64", Table4[[#This Row],[Age]]&gt;=65, "65+")</f>
        <v>35-49</v>
      </c>
      <c r="X3297" t="str">
        <f>_xlfn.XLOOKUP(Table4[[#This Row],[StoreID]],Stores!A:A,Stores!B:B, "Not found")</f>
        <v>MegaMart New Michele</v>
      </c>
      <c r="Y3297" t="str">
        <f>_xlfn.XLOOKUP(Table4[[#This Row],[StoreID]],Stores!A:A,Stores!C:C, "Not Found")</f>
        <v>New Michele</v>
      </c>
      <c r="Z3297" t="str">
        <f>_xlfn.XLOOKUP(Table4[[#This Row],[StoreID]],Stores!A:A,Stores!D:D, "Not Found")</f>
        <v>West</v>
      </c>
    </row>
    <row r="3298" spans="1:26">
      <c r="A3298" t="s">
        <v>4164</v>
      </c>
      <c r="B3298" s="1">
        <v>45327</v>
      </c>
      <c r="C3298" t="s">
        <v>280</v>
      </c>
      <c r="D3298" t="s">
        <v>806</v>
      </c>
      <c r="E3298" t="s">
        <v>835</v>
      </c>
      <c r="F3298">
        <v>3</v>
      </c>
      <c r="G3298">
        <v>0.1</v>
      </c>
      <c r="H3298" t="s">
        <v>871</v>
      </c>
      <c r="I3298" s="4">
        <f>Table4[[#This Row],[Quantity]]*Table4[[#This Row],[UnitPrice]]</f>
        <v>5236.83</v>
      </c>
      <c r="J3298" s="4">
        <f>Table4[[#This Row],[Gross Revenue]]*(1-Table4[[#This Row],[Discount]])</f>
        <v>4713.1469999999999</v>
      </c>
      <c r="K3298" s="4">
        <f>Table4[[#This Row],[Quantity]]*Table4[[#This Row],[CostPrice]]</f>
        <v>3967.32</v>
      </c>
      <c r="L3298" s="4">
        <f>Table4[[#This Row],[Net Revenue]]-Table4[[#This Row],[Total Cost]]</f>
        <v>745.82699999999977</v>
      </c>
      <c r="M3298" t="str">
        <f>_xlfn.XLOOKUP(Table4[[#This Row],[ProductID]], Products!A:A,Products!B:B, "Not Found")</f>
        <v>Piece Headphones</v>
      </c>
      <c r="N3298" t="str">
        <f>TEXT(Table4[[#This Row],[Date]], "mmm")</f>
        <v>Feb</v>
      </c>
      <c r="O3298" t="str">
        <f>TEXT(Table4[[#This Row],[Date]], "yyyy")</f>
        <v>2024</v>
      </c>
      <c r="P3298" t="str">
        <f>_xlfn.XLOOKUP(Table4[[#This Row],[ProductID]],Products!A:A,Products!C:C, "Not Found")</f>
        <v>Electronics</v>
      </c>
      <c r="Q3298" t="str">
        <f>_xlfn.XLOOKUP(Table4[[#This Row],[ProductID]],Products!A:A,Products!D:D,"Not Found")</f>
        <v>Headphones</v>
      </c>
      <c r="R3298">
        <f>_xlfn.XLOOKUP(Table4[[#This Row],[ProductID]],Products!A:A,Products!E:E,"Not Found")</f>
        <v>1745.61</v>
      </c>
      <c r="S3298">
        <f>_xlfn.XLOOKUP(Table4[[#This Row],[ProductID]],Products!A:A,Products!F:F, "Not Found")</f>
        <v>1322.44</v>
      </c>
      <c r="T3298" t="str">
        <f>_xlfn.XLOOKUP(Table4[[#This Row],[CustomerID]],Customers!A:A,Customers!D:D, "Not Found")</f>
        <v>F</v>
      </c>
      <c r="U3298" s="6">
        <f>_xlfn.XLOOKUP(Table4[[#This Row],[CustomerID]],Customers!A:A,Customers!E:E, "Not Found")</f>
        <v>21701</v>
      </c>
      <c r="V3298">
        <f ca="1">DATEDIF(Table4[[#This Row],[CustomerBirthday]], TODAY(), "Y")</f>
        <v>67</v>
      </c>
      <c r="W3298" t="str" cm="1">
        <f t="array" aca="1" ref="W3298" ca="1">_xlfn.IFS(Table4[[#This Row],[Age]]&lt;25, "Under 25",Table4[[#This Row],[Age]]=34, "25-34", Table4[[#This Row],[Age]]&lt;=49, "35-49", Table4[[#This Row],[Age]]&lt;=64, "50-64", Table4[[#This Row],[Age]]&gt;=65, "65+")</f>
        <v>65+</v>
      </c>
      <c r="X3298" t="str">
        <f>_xlfn.XLOOKUP(Table4[[#This Row],[StoreID]],Stores!A:A,Stores!B:B, "Not found")</f>
        <v>MegaMart Peckmouth</v>
      </c>
      <c r="Y3298" t="str">
        <f>_xlfn.XLOOKUP(Table4[[#This Row],[StoreID]],Stores!A:A,Stores!C:C, "Not Found")</f>
        <v>Peckmouth</v>
      </c>
      <c r="Z3298" t="str">
        <f>_xlfn.XLOOKUP(Table4[[#This Row],[StoreID]],Stores!A:A,Stores!D:D, "Not Found")</f>
        <v>East</v>
      </c>
    </row>
    <row r="3299" spans="1:26">
      <c r="A3299" t="s">
        <v>4165</v>
      </c>
      <c r="B3299" s="1">
        <v>45233</v>
      </c>
      <c r="C3299" t="s">
        <v>411</v>
      </c>
      <c r="D3299" t="s">
        <v>816</v>
      </c>
      <c r="E3299" t="s">
        <v>831</v>
      </c>
      <c r="F3299">
        <v>4</v>
      </c>
      <c r="G3299">
        <v>0</v>
      </c>
      <c r="H3299" t="s">
        <v>868</v>
      </c>
      <c r="I3299" s="4">
        <f>Table4[[#This Row],[Quantity]]*Table4[[#This Row],[UnitPrice]]</f>
        <v>7516.32</v>
      </c>
      <c r="J3299" s="4">
        <f>Table4[[#This Row],[Gross Revenue]]*(1-Table4[[#This Row],[Discount]])</f>
        <v>7516.32</v>
      </c>
      <c r="K3299" s="4">
        <f>Table4[[#This Row],[Quantity]]*Table4[[#This Row],[CostPrice]]</f>
        <v>4018.24</v>
      </c>
      <c r="L3299" s="4">
        <f>Table4[[#This Row],[Net Revenue]]-Table4[[#This Row],[Total Cost]]</f>
        <v>3498.08</v>
      </c>
      <c r="M3299" t="str">
        <f>_xlfn.XLOOKUP(Table4[[#This Row],[ProductID]], Products!A:A,Products!B:B, "Not Found")</f>
        <v>Set Dairy</v>
      </c>
      <c r="N3299" t="str">
        <f>TEXT(Table4[[#This Row],[Date]], "mmm")</f>
        <v>Nov</v>
      </c>
      <c r="O3299" t="str">
        <f>TEXT(Table4[[#This Row],[Date]], "yyyy")</f>
        <v>2023</v>
      </c>
      <c r="P3299" t="str">
        <f>_xlfn.XLOOKUP(Table4[[#This Row],[ProductID]],Products!A:A,Products!C:C, "Not Found")</f>
        <v>Groceries</v>
      </c>
      <c r="Q3299" t="str">
        <f>_xlfn.XLOOKUP(Table4[[#This Row],[ProductID]],Products!A:A,Products!D:D,"Not Found")</f>
        <v>Dairy</v>
      </c>
      <c r="R3299">
        <f>_xlfn.XLOOKUP(Table4[[#This Row],[ProductID]],Products!A:A,Products!E:E,"Not Found")</f>
        <v>1879.08</v>
      </c>
      <c r="S3299">
        <f>_xlfn.XLOOKUP(Table4[[#This Row],[ProductID]],Products!A:A,Products!F:F, "Not Found")</f>
        <v>1004.56</v>
      </c>
      <c r="T3299" t="str">
        <f>_xlfn.XLOOKUP(Table4[[#This Row],[CustomerID]],Customers!A:A,Customers!D:D, "Not Found")</f>
        <v>F</v>
      </c>
      <c r="U3299" s="6">
        <f>_xlfn.XLOOKUP(Table4[[#This Row],[CustomerID]],Customers!A:A,Customers!E:E, "Not Found")</f>
        <v>24112</v>
      </c>
      <c r="V3299">
        <f ca="1">DATEDIF(Table4[[#This Row],[CustomerBirthday]], TODAY(), "Y")</f>
        <v>60</v>
      </c>
      <c r="W3299" t="str" cm="1">
        <f t="array" aca="1" ref="W3299" ca="1">_xlfn.IFS(Table4[[#This Row],[Age]]&lt;25, "Under 25",Table4[[#This Row],[Age]]=34, "25-34", Table4[[#This Row],[Age]]&lt;=49, "35-49", Table4[[#This Row],[Age]]&lt;=64, "50-64", Table4[[#This Row],[Age]]&gt;=65, "65+")</f>
        <v>50-64</v>
      </c>
      <c r="X3299" t="str">
        <f>_xlfn.XLOOKUP(Table4[[#This Row],[StoreID]],Stores!A:A,Stores!B:B, "Not found")</f>
        <v>MegaMart Jimenezborough</v>
      </c>
      <c r="Y3299" t="str">
        <f>_xlfn.XLOOKUP(Table4[[#This Row],[StoreID]],Stores!A:A,Stores!C:C, "Not Found")</f>
        <v>Jimenezborough</v>
      </c>
      <c r="Z3299" t="str">
        <f>_xlfn.XLOOKUP(Table4[[#This Row],[StoreID]],Stores!A:A,Stores!D:D, "Not Found")</f>
        <v>South</v>
      </c>
    </row>
    <row r="3300" spans="1:26">
      <c r="A3300" t="s">
        <v>4166</v>
      </c>
      <c r="B3300" s="1">
        <v>45833</v>
      </c>
      <c r="C3300" t="s">
        <v>339</v>
      </c>
      <c r="D3300" t="s">
        <v>806</v>
      </c>
      <c r="E3300" t="s">
        <v>839</v>
      </c>
      <c r="F3300">
        <v>2</v>
      </c>
      <c r="G3300">
        <v>0.15</v>
      </c>
      <c r="H3300" t="s">
        <v>871</v>
      </c>
      <c r="I3300" s="4">
        <f>Table4[[#This Row],[Quantity]]*Table4[[#This Row],[UnitPrice]]</f>
        <v>3491.22</v>
      </c>
      <c r="J3300" s="4">
        <f>Table4[[#This Row],[Gross Revenue]]*(1-Table4[[#This Row],[Discount]])</f>
        <v>2967.5369999999998</v>
      </c>
      <c r="K3300" s="4">
        <f>Table4[[#This Row],[Quantity]]*Table4[[#This Row],[CostPrice]]</f>
        <v>2644.88</v>
      </c>
      <c r="L3300" s="4">
        <f>Table4[[#This Row],[Net Revenue]]-Table4[[#This Row],[Total Cost]]</f>
        <v>322.6569999999997</v>
      </c>
      <c r="M3300" t="str">
        <f>_xlfn.XLOOKUP(Table4[[#This Row],[ProductID]], Products!A:A,Products!B:B, "Not Found")</f>
        <v>Piece Headphones</v>
      </c>
      <c r="N3300" t="str">
        <f>TEXT(Table4[[#This Row],[Date]], "mmm")</f>
        <v>Jun</v>
      </c>
      <c r="O3300" t="str">
        <f>TEXT(Table4[[#This Row],[Date]], "yyyy")</f>
        <v>2025</v>
      </c>
      <c r="P3300" t="str">
        <f>_xlfn.XLOOKUP(Table4[[#This Row],[ProductID]],Products!A:A,Products!C:C, "Not Found")</f>
        <v>Electronics</v>
      </c>
      <c r="Q3300" t="str">
        <f>_xlfn.XLOOKUP(Table4[[#This Row],[ProductID]],Products!A:A,Products!D:D,"Not Found")</f>
        <v>Headphones</v>
      </c>
      <c r="R3300">
        <f>_xlfn.XLOOKUP(Table4[[#This Row],[ProductID]],Products!A:A,Products!E:E,"Not Found")</f>
        <v>1745.61</v>
      </c>
      <c r="S3300">
        <f>_xlfn.XLOOKUP(Table4[[#This Row],[ProductID]],Products!A:A,Products!F:F, "Not Found")</f>
        <v>1322.44</v>
      </c>
      <c r="T3300" t="str">
        <f>_xlfn.XLOOKUP(Table4[[#This Row],[CustomerID]],Customers!A:A,Customers!D:D, "Not Found")</f>
        <v>M</v>
      </c>
      <c r="U3300" s="6">
        <f>_xlfn.XLOOKUP(Table4[[#This Row],[CustomerID]],Customers!A:A,Customers!E:E, "Not Found")</f>
        <v>27624</v>
      </c>
      <c r="V3300">
        <f ca="1">DATEDIF(Table4[[#This Row],[CustomerBirthday]], TODAY(), "Y")</f>
        <v>50</v>
      </c>
      <c r="W3300" t="str" cm="1">
        <f t="array" aca="1" ref="W3300" ca="1">_xlfn.IFS(Table4[[#This Row],[Age]]&lt;25, "Under 25",Table4[[#This Row],[Age]]=34, "25-34", Table4[[#This Row],[Age]]&lt;=49, "35-49", Table4[[#This Row],[Age]]&lt;=64, "50-64", Table4[[#This Row],[Age]]&gt;=65, "65+")</f>
        <v>50-64</v>
      </c>
      <c r="X3300" t="str">
        <f>_xlfn.XLOOKUP(Table4[[#This Row],[StoreID]],Stores!A:A,Stores!B:B, "Not found")</f>
        <v>MegaMart New Michele</v>
      </c>
      <c r="Y3300" t="str">
        <f>_xlfn.XLOOKUP(Table4[[#This Row],[StoreID]],Stores!A:A,Stores!C:C, "Not Found")</f>
        <v>New Michele</v>
      </c>
      <c r="Z3300" t="str">
        <f>_xlfn.XLOOKUP(Table4[[#This Row],[StoreID]],Stores!A:A,Stores!D:D, "Not Found")</f>
        <v>West</v>
      </c>
    </row>
    <row r="3301" spans="1:26">
      <c r="A3301" t="s">
        <v>4167</v>
      </c>
      <c r="B3301" s="1">
        <v>45251</v>
      </c>
      <c r="C3301" t="s">
        <v>627</v>
      </c>
      <c r="D3301" t="s">
        <v>798</v>
      </c>
      <c r="E3301" t="s">
        <v>839</v>
      </c>
      <c r="F3301">
        <v>4</v>
      </c>
      <c r="G3301">
        <v>0.15</v>
      </c>
      <c r="H3301" t="s">
        <v>865</v>
      </c>
      <c r="I3301" s="4">
        <f>Table4[[#This Row],[Quantity]]*Table4[[#This Row],[UnitPrice]]</f>
        <v>6005.84</v>
      </c>
      <c r="J3301" s="4">
        <f>Table4[[#This Row],[Gross Revenue]]*(1-Table4[[#This Row],[Discount]])</f>
        <v>5104.9639999999999</v>
      </c>
      <c r="K3301" s="4">
        <f>Table4[[#This Row],[Quantity]]*Table4[[#This Row],[CostPrice]]</f>
        <v>4670.92</v>
      </c>
      <c r="L3301" s="4">
        <f>Table4[[#This Row],[Net Revenue]]-Table4[[#This Row],[Total Cost]]</f>
        <v>434.04399999999987</v>
      </c>
      <c r="M3301" t="str">
        <f>_xlfn.XLOOKUP(Table4[[#This Row],[ProductID]], Products!A:A,Products!B:B, "Not Found")</f>
        <v>New Watches</v>
      </c>
      <c r="N3301" t="str">
        <f>TEXT(Table4[[#This Row],[Date]], "mmm")</f>
        <v>Nov</v>
      </c>
      <c r="O3301" t="str">
        <f>TEXT(Table4[[#This Row],[Date]], "yyyy")</f>
        <v>2023</v>
      </c>
      <c r="P3301" t="str">
        <f>_xlfn.XLOOKUP(Table4[[#This Row],[ProductID]],Products!A:A,Products!C:C, "Not Found")</f>
        <v>Fashion</v>
      </c>
      <c r="Q3301" t="str">
        <f>_xlfn.XLOOKUP(Table4[[#This Row],[ProductID]],Products!A:A,Products!D:D,"Not Found")</f>
        <v>Watches</v>
      </c>
      <c r="R3301">
        <f>_xlfn.XLOOKUP(Table4[[#This Row],[ProductID]],Products!A:A,Products!E:E,"Not Found")</f>
        <v>1501.46</v>
      </c>
      <c r="S3301">
        <f>_xlfn.XLOOKUP(Table4[[#This Row],[ProductID]],Products!A:A,Products!F:F, "Not Found")</f>
        <v>1167.73</v>
      </c>
      <c r="T3301" t="str">
        <f>_xlfn.XLOOKUP(Table4[[#This Row],[CustomerID]],Customers!A:A,Customers!D:D, "Not Found")</f>
        <v>F</v>
      </c>
      <c r="U3301" s="6">
        <f>_xlfn.XLOOKUP(Table4[[#This Row],[CustomerID]],Customers!A:A,Customers!E:E, "Not Found")</f>
        <v>31052</v>
      </c>
      <c r="V3301">
        <f ca="1">DATEDIF(Table4[[#This Row],[CustomerBirthday]], TODAY(), "Y")</f>
        <v>41</v>
      </c>
      <c r="W3301" t="str" cm="1">
        <f t="array" aca="1" ref="W3301" ca="1">_xlfn.IFS(Table4[[#This Row],[Age]]&lt;25, "Under 25",Table4[[#This Row],[Age]]=34, "25-34", Table4[[#This Row],[Age]]&lt;=49, "35-49", Table4[[#This Row],[Age]]&lt;=64, "50-64", Table4[[#This Row],[Age]]&gt;=65, "65+")</f>
        <v>35-49</v>
      </c>
      <c r="X3301" t="str">
        <f>_xlfn.XLOOKUP(Table4[[#This Row],[StoreID]],Stores!A:A,Stores!B:B, "Not found")</f>
        <v>MegaMart New Michele</v>
      </c>
      <c r="Y3301" t="str">
        <f>_xlfn.XLOOKUP(Table4[[#This Row],[StoreID]],Stores!A:A,Stores!C:C, "Not Found")</f>
        <v>New Michele</v>
      </c>
      <c r="Z3301" t="str">
        <f>_xlfn.XLOOKUP(Table4[[#This Row],[StoreID]],Stores!A:A,Stores!D:D, "Not Found")</f>
        <v>West</v>
      </c>
    </row>
    <row r="3302" spans="1:26">
      <c r="A3302" t="s">
        <v>4168</v>
      </c>
      <c r="B3302" s="1">
        <v>45775</v>
      </c>
      <c r="C3302" t="s">
        <v>163</v>
      </c>
      <c r="D3302" t="s">
        <v>812</v>
      </c>
      <c r="E3302" t="s">
        <v>842</v>
      </c>
      <c r="F3302">
        <v>2</v>
      </c>
      <c r="G3302">
        <v>0.15</v>
      </c>
      <c r="H3302" t="s">
        <v>871</v>
      </c>
      <c r="I3302" s="4">
        <f>Table4[[#This Row],[Quantity]]*Table4[[#This Row],[UnitPrice]]</f>
        <v>1128.8399999999999</v>
      </c>
      <c r="J3302" s="4">
        <f>Table4[[#This Row],[Gross Revenue]]*(1-Table4[[#This Row],[Discount]])</f>
        <v>959.5139999999999</v>
      </c>
      <c r="K3302" s="4">
        <f>Table4[[#This Row],[Quantity]]*Table4[[#This Row],[CostPrice]]</f>
        <v>587.91999999999996</v>
      </c>
      <c r="L3302" s="4">
        <f>Table4[[#This Row],[Net Revenue]]-Table4[[#This Row],[Total Cost]]</f>
        <v>371.59399999999994</v>
      </c>
      <c r="M3302" t="str">
        <f>_xlfn.XLOOKUP(Table4[[#This Row],[ProductID]], Products!A:A,Products!B:B, "Not Found")</f>
        <v>Soon Accessories</v>
      </c>
      <c r="N3302" t="str">
        <f>TEXT(Table4[[#This Row],[Date]], "mmm")</f>
        <v>Apr</v>
      </c>
      <c r="O3302" t="str">
        <f>TEXT(Table4[[#This Row],[Date]], "yyyy")</f>
        <v>2025</v>
      </c>
      <c r="P3302" t="str">
        <f>_xlfn.XLOOKUP(Table4[[#This Row],[ProductID]],Products!A:A,Products!C:C, "Not Found")</f>
        <v>Fashion</v>
      </c>
      <c r="Q3302" t="str">
        <f>_xlfn.XLOOKUP(Table4[[#This Row],[ProductID]],Products!A:A,Products!D:D,"Not Found")</f>
        <v>Accessories</v>
      </c>
      <c r="R3302">
        <f>_xlfn.XLOOKUP(Table4[[#This Row],[ProductID]],Products!A:A,Products!E:E,"Not Found")</f>
        <v>564.41999999999996</v>
      </c>
      <c r="S3302">
        <f>_xlfn.XLOOKUP(Table4[[#This Row],[ProductID]],Products!A:A,Products!F:F, "Not Found")</f>
        <v>293.95999999999998</v>
      </c>
      <c r="T3302" t="str">
        <f>_xlfn.XLOOKUP(Table4[[#This Row],[CustomerID]],Customers!A:A,Customers!D:D, "Not Found")</f>
        <v>F</v>
      </c>
      <c r="U3302" s="6">
        <f>_xlfn.XLOOKUP(Table4[[#This Row],[CustomerID]],Customers!A:A,Customers!E:E, "Not Found")</f>
        <v>36564</v>
      </c>
      <c r="V3302">
        <f ca="1">DATEDIF(Table4[[#This Row],[CustomerBirthday]], TODAY(), "Y")</f>
        <v>26</v>
      </c>
      <c r="W3302" t="str" cm="1">
        <f t="array" aca="1" ref="W3302" ca="1">_xlfn.IFS(Table4[[#This Row],[Age]]&lt;25, "Under 25",Table4[[#This Row],[Age]]=34, "25-34", Table4[[#This Row],[Age]]&lt;=49, "35-49", Table4[[#This Row],[Age]]&lt;=64, "50-64", Table4[[#This Row],[Age]]&gt;=65, "65+")</f>
        <v>35-49</v>
      </c>
      <c r="X3302" t="str">
        <f>_xlfn.XLOOKUP(Table4[[#This Row],[StoreID]],Stores!A:A,Stores!B:B, "Not found")</f>
        <v>MegaMart Brianahaven</v>
      </c>
      <c r="Y3302" t="str">
        <f>_xlfn.XLOOKUP(Table4[[#This Row],[StoreID]],Stores!A:A,Stores!C:C, "Not Found")</f>
        <v>Brianahaven</v>
      </c>
      <c r="Z3302" t="str">
        <f>_xlfn.XLOOKUP(Table4[[#This Row],[StoreID]],Stores!A:A,Stores!D:D, "Not Found")</f>
        <v>North</v>
      </c>
    </row>
    <row r="3303" spans="1:26">
      <c r="A3303" t="s">
        <v>4169</v>
      </c>
      <c r="B3303" s="1">
        <v>45407</v>
      </c>
      <c r="C3303" t="s">
        <v>24</v>
      </c>
      <c r="D3303" t="s">
        <v>792</v>
      </c>
      <c r="E3303" t="s">
        <v>835</v>
      </c>
      <c r="F3303">
        <v>4</v>
      </c>
      <c r="G3303">
        <v>0.15</v>
      </c>
      <c r="H3303" t="s">
        <v>871</v>
      </c>
      <c r="I3303" s="4">
        <f>Table4[[#This Row],[Quantity]]*Table4[[#This Row],[UnitPrice]]</f>
        <v>7195.88</v>
      </c>
      <c r="J3303" s="4">
        <f>Table4[[#This Row],[Gross Revenue]]*(1-Table4[[#This Row],[Discount]])</f>
        <v>6116.4979999999996</v>
      </c>
      <c r="K3303" s="4">
        <f>Table4[[#This Row],[Quantity]]*Table4[[#This Row],[CostPrice]]</f>
        <v>5316.6</v>
      </c>
      <c r="L3303" s="4">
        <f>Table4[[#This Row],[Net Revenue]]-Table4[[#This Row],[Total Cost]]</f>
        <v>799.89799999999923</v>
      </c>
      <c r="M3303" t="str">
        <f>_xlfn.XLOOKUP(Table4[[#This Row],[ProductID]], Products!A:A,Products!B:B, "Not Found")</f>
        <v>Beat Accessories</v>
      </c>
      <c r="N3303" t="str">
        <f>TEXT(Table4[[#This Row],[Date]], "mmm")</f>
        <v>Apr</v>
      </c>
      <c r="O3303" t="str">
        <f>TEXT(Table4[[#This Row],[Date]], "yyyy")</f>
        <v>2024</v>
      </c>
      <c r="P3303" t="str">
        <f>_xlfn.XLOOKUP(Table4[[#This Row],[ProductID]],Products!A:A,Products!C:C, "Not Found")</f>
        <v>Fashion</v>
      </c>
      <c r="Q3303" t="str">
        <f>_xlfn.XLOOKUP(Table4[[#This Row],[ProductID]],Products!A:A,Products!D:D,"Not Found")</f>
        <v>Accessories</v>
      </c>
      <c r="R3303">
        <f>_xlfn.XLOOKUP(Table4[[#This Row],[ProductID]],Products!A:A,Products!E:E,"Not Found")</f>
        <v>1798.97</v>
      </c>
      <c r="S3303">
        <f>_xlfn.XLOOKUP(Table4[[#This Row],[ProductID]],Products!A:A,Products!F:F, "Not Found")</f>
        <v>1329.15</v>
      </c>
      <c r="T3303" t="str">
        <f>_xlfn.XLOOKUP(Table4[[#This Row],[CustomerID]],Customers!A:A,Customers!D:D, "Not Found")</f>
        <v>M</v>
      </c>
      <c r="U3303" s="6">
        <f>_xlfn.XLOOKUP(Table4[[#This Row],[CustomerID]],Customers!A:A,Customers!E:E, "Not Found")</f>
        <v>33773</v>
      </c>
      <c r="V3303">
        <f ca="1">DATEDIF(Table4[[#This Row],[CustomerBirthday]], TODAY(), "Y")</f>
        <v>34</v>
      </c>
      <c r="W3303" t="str" cm="1">
        <f t="array" aca="1" ref="W3303" ca="1">_xlfn.IFS(Table4[[#This Row],[Age]]&lt;25, "Under 25",Table4[[#This Row],[Age]]=34, "25-34", Table4[[#This Row],[Age]]&lt;=49, "35-49", Table4[[#This Row],[Age]]&lt;=64, "50-64", Table4[[#This Row],[Age]]&gt;=65, "65+")</f>
        <v>25-34</v>
      </c>
      <c r="X3303" t="str">
        <f>_xlfn.XLOOKUP(Table4[[#This Row],[StoreID]],Stores!A:A,Stores!B:B, "Not found")</f>
        <v>MegaMart Peckmouth</v>
      </c>
      <c r="Y3303" t="str">
        <f>_xlfn.XLOOKUP(Table4[[#This Row],[StoreID]],Stores!A:A,Stores!C:C, "Not Found")</f>
        <v>Peckmouth</v>
      </c>
      <c r="Z3303" t="str">
        <f>_xlfn.XLOOKUP(Table4[[#This Row],[StoreID]],Stores!A:A,Stores!D:D, "Not Found")</f>
        <v>East</v>
      </c>
    </row>
    <row r="3304" spans="1:26">
      <c r="A3304" t="s">
        <v>4170</v>
      </c>
      <c r="B3304" s="1">
        <v>45837</v>
      </c>
      <c r="C3304" t="s">
        <v>516</v>
      </c>
      <c r="D3304" t="s">
        <v>747</v>
      </c>
      <c r="E3304" t="s">
        <v>846</v>
      </c>
      <c r="F3304">
        <v>2</v>
      </c>
      <c r="G3304">
        <v>0</v>
      </c>
      <c r="H3304" t="s">
        <v>865</v>
      </c>
      <c r="I3304" s="4">
        <f>Table4[[#This Row],[Quantity]]*Table4[[#This Row],[UnitPrice]]</f>
        <v>2269.6</v>
      </c>
      <c r="J3304" s="4">
        <f>Table4[[#This Row],[Gross Revenue]]*(1-Table4[[#This Row],[Discount]])</f>
        <v>2269.6</v>
      </c>
      <c r="K3304" s="4">
        <f>Table4[[#This Row],[Quantity]]*Table4[[#This Row],[CostPrice]]</f>
        <v>1350.2</v>
      </c>
      <c r="L3304" s="4">
        <f>Table4[[#This Row],[Net Revenue]]-Table4[[#This Row],[Total Cost]]</f>
        <v>919.39999999999986</v>
      </c>
      <c r="M3304" t="str">
        <f>_xlfn.XLOOKUP(Table4[[#This Row],[ProductID]], Products!A:A,Products!B:B, "Not Found")</f>
        <v>World Watches</v>
      </c>
      <c r="N3304" t="str">
        <f>TEXT(Table4[[#This Row],[Date]], "mmm")</f>
        <v>Jun</v>
      </c>
      <c r="O3304" t="str">
        <f>TEXT(Table4[[#This Row],[Date]], "yyyy")</f>
        <v>2025</v>
      </c>
      <c r="P3304" t="str">
        <f>_xlfn.XLOOKUP(Table4[[#This Row],[ProductID]],Products!A:A,Products!C:C, "Not Found")</f>
        <v>Fashion</v>
      </c>
      <c r="Q3304" t="str">
        <f>_xlfn.XLOOKUP(Table4[[#This Row],[ProductID]],Products!A:A,Products!D:D,"Not Found")</f>
        <v>Watches</v>
      </c>
      <c r="R3304">
        <f>_xlfn.XLOOKUP(Table4[[#This Row],[ProductID]],Products!A:A,Products!E:E,"Not Found")</f>
        <v>1134.8</v>
      </c>
      <c r="S3304">
        <f>_xlfn.XLOOKUP(Table4[[#This Row],[ProductID]],Products!A:A,Products!F:F, "Not Found")</f>
        <v>675.1</v>
      </c>
      <c r="T3304" t="str">
        <f>_xlfn.XLOOKUP(Table4[[#This Row],[CustomerID]],Customers!A:A,Customers!D:D, "Not Found")</f>
        <v>M</v>
      </c>
      <c r="U3304" s="6">
        <f>_xlfn.XLOOKUP(Table4[[#This Row],[CustomerID]],Customers!A:A,Customers!E:E, "Not Found")</f>
        <v>38558</v>
      </c>
      <c r="V3304">
        <f ca="1">DATEDIF(Table4[[#This Row],[CustomerBirthday]], TODAY(), "Y")</f>
        <v>21</v>
      </c>
      <c r="W3304" t="str" cm="1">
        <f t="array" aca="1" ref="W3304" ca="1">_xlfn.IFS(Table4[[#This Row],[Age]]&lt;25, "Under 25",Table4[[#This Row],[Age]]=34, "25-34", Table4[[#This Row],[Age]]&lt;=49, "35-49", Table4[[#This Row],[Age]]&lt;=64, "50-64", Table4[[#This Row],[Age]]&gt;=65, "65+")</f>
        <v>Under 25</v>
      </c>
      <c r="X3304" t="str">
        <f>_xlfn.XLOOKUP(Table4[[#This Row],[StoreID]],Stores!A:A,Stores!B:B, "Not found")</f>
        <v>MegaMart Johnmouth</v>
      </c>
      <c r="Y3304" t="str">
        <f>_xlfn.XLOOKUP(Table4[[#This Row],[StoreID]],Stores!A:A,Stores!C:C, "Not Found")</f>
        <v>Johnmouth</v>
      </c>
      <c r="Z3304" t="str">
        <f>_xlfn.XLOOKUP(Table4[[#This Row],[StoreID]],Stores!A:A,Stores!D:D, "Not Found")</f>
        <v>East</v>
      </c>
    </row>
    <row r="3305" spans="1:26">
      <c r="A3305" t="s">
        <v>4171</v>
      </c>
      <c r="B3305" s="1">
        <v>45799</v>
      </c>
      <c r="C3305" t="s">
        <v>653</v>
      </c>
      <c r="D3305" t="s">
        <v>806</v>
      </c>
      <c r="E3305" t="s">
        <v>839</v>
      </c>
      <c r="F3305">
        <v>5</v>
      </c>
      <c r="G3305">
        <v>0.1</v>
      </c>
      <c r="H3305" t="s">
        <v>875</v>
      </c>
      <c r="I3305" s="4">
        <f>Table4[[#This Row],[Quantity]]*Table4[[#This Row],[UnitPrice]]</f>
        <v>8728.0499999999993</v>
      </c>
      <c r="J3305" s="4">
        <f>Table4[[#This Row],[Gross Revenue]]*(1-Table4[[#This Row],[Discount]])</f>
        <v>7855.2449999999999</v>
      </c>
      <c r="K3305" s="4">
        <f>Table4[[#This Row],[Quantity]]*Table4[[#This Row],[CostPrice]]</f>
        <v>6612.2000000000007</v>
      </c>
      <c r="L3305" s="4">
        <f>Table4[[#This Row],[Net Revenue]]-Table4[[#This Row],[Total Cost]]</f>
        <v>1243.0449999999992</v>
      </c>
      <c r="M3305" t="str">
        <f>_xlfn.XLOOKUP(Table4[[#This Row],[ProductID]], Products!A:A,Products!B:B, "Not Found")</f>
        <v>Piece Headphones</v>
      </c>
      <c r="N3305" t="str">
        <f>TEXT(Table4[[#This Row],[Date]], "mmm")</f>
        <v>May</v>
      </c>
      <c r="O3305" t="str">
        <f>TEXT(Table4[[#This Row],[Date]], "yyyy")</f>
        <v>2025</v>
      </c>
      <c r="P3305" t="str">
        <f>_xlfn.XLOOKUP(Table4[[#This Row],[ProductID]],Products!A:A,Products!C:C, "Not Found")</f>
        <v>Electronics</v>
      </c>
      <c r="Q3305" t="str">
        <f>_xlfn.XLOOKUP(Table4[[#This Row],[ProductID]],Products!A:A,Products!D:D,"Not Found")</f>
        <v>Headphones</v>
      </c>
      <c r="R3305">
        <f>_xlfn.XLOOKUP(Table4[[#This Row],[ProductID]],Products!A:A,Products!E:E,"Not Found")</f>
        <v>1745.61</v>
      </c>
      <c r="S3305">
        <f>_xlfn.XLOOKUP(Table4[[#This Row],[ProductID]],Products!A:A,Products!F:F, "Not Found")</f>
        <v>1322.44</v>
      </c>
      <c r="T3305" t="str">
        <f>_xlfn.XLOOKUP(Table4[[#This Row],[CustomerID]],Customers!A:A,Customers!D:D, "Not Found")</f>
        <v>F</v>
      </c>
      <c r="U3305" s="6">
        <f>_xlfn.XLOOKUP(Table4[[#This Row],[CustomerID]],Customers!A:A,Customers!E:E, "Not Found")</f>
        <v>27579</v>
      </c>
      <c r="V3305">
        <f ca="1">DATEDIF(Table4[[#This Row],[CustomerBirthday]], TODAY(), "Y")</f>
        <v>51</v>
      </c>
      <c r="W3305" t="str" cm="1">
        <f t="array" aca="1" ref="W3305" ca="1">_xlfn.IFS(Table4[[#This Row],[Age]]&lt;25, "Under 25",Table4[[#This Row],[Age]]=34, "25-34", Table4[[#This Row],[Age]]&lt;=49, "35-49", Table4[[#This Row],[Age]]&lt;=64, "50-64", Table4[[#This Row],[Age]]&gt;=65, "65+")</f>
        <v>50-64</v>
      </c>
      <c r="X3305" t="str">
        <f>_xlfn.XLOOKUP(Table4[[#This Row],[StoreID]],Stores!A:A,Stores!B:B, "Not found")</f>
        <v>MegaMart New Michele</v>
      </c>
      <c r="Y3305" t="str">
        <f>_xlfn.XLOOKUP(Table4[[#This Row],[StoreID]],Stores!A:A,Stores!C:C, "Not Found")</f>
        <v>New Michele</v>
      </c>
      <c r="Z3305" t="str">
        <f>_xlfn.XLOOKUP(Table4[[#This Row],[StoreID]],Stores!A:A,Stores!D:D, "Not Found")</f>
        <v>West</v>
      </c>
    </row>
    <row r="3306" spans="1:26">
      <c r="A3306" t="s">
        <v>4172</v>
      </c>
      <c r="B3306" s="1">
        <v>45196</v>
      </c>
      <c r="C3306" t="s">
        <v>266</v>
      </c>
      <c r="D3306" t="s">
        <v>739</v>
      </c>
      <c r="E3306" t="s">
        <v>846</v>
      </c>
      <c r="F3306">
        <v>3</v>
      </c>
      <c r="G3306">
        <v>0.15</v>
      </c>
      <c r="H3306" t="s">
        <v>875</v>
      </c>
      <c r="I3306" s="4">
        <f>Table4[[#This Row],[Quantity]]*Table4[[#This Row],[UnitPrice]]</f>
        <v>3582.3599999999997</v>
      </c>
      <c r="J3306" s="4">
        <f>Table4[[#This Row],[Gross Revenue]]*(1-Table4[[#This Row],[Discount]])</f>
        <v>3045.0059999999999</v>
      </c>
      <c r="K3306" s="4">
        <f>Table4[[#This Row],[Quantity]]*Table4[[#This Row],[CostPrice]]</f>
        <v>2516.8500000000004</v>
      </c>
      <c r="L3306" s="4">
        <f>Table4[[#This Row],[Net Revenue]]-Table4[[#This Row],[Total Cost]]</f>
        <v>528.15599999999949</v>
      </c>
      <c r="M3306" t="str">
        <f>_xlfn.XLOOKUP(Table4[[#This Row],[ProductID]], Products!A:A,Products!B:B, "Not Found")</f>
        <v>Step Smartphone</v>
      </c>
      <c r="N3306" t="str">
        <f>TEXT(Table4[[#This Row],[Date]], "mmm")</f>
        <v>Sep</v>
      </c>
      <c r="O3306" t="str">
        <f>TEXT(Table4[[#This Row],[Date]], "yyyy")</f>
        <v>2023</v>
      </c>
      <c r="P3306" t="str">
        <f>_xlfn.XLOOKUP(Table4[[#This Row],[ProductID]],Products!A:A,Products!C:C, "Not Found")</f>
        <v>Electronics</v>
      </c>
      <c r="Q3306" t="str">
        <f>_xlfn.XLOOKUP(Table4[[#This Row],[ProductID]],Products!A:A,Products!D:D,"Not Found")</f>
        <v>Smartphone</v>
      </c>
      <c r="R3306">
        <f>_xlfn.XLOOKUP(Table4[[#This Row],[ProductID]],Products!A:A,Products!E:E,"Not Found")</f>
        <v>1194.1199999999999</v>
      </c>
      <c r="S3306">
        <f>_xlfn.XLOOKUP(Table4[[#This Row],[ProductID]],Products!A:A,Products!F:F, "Not Found")</f>
        <v>838.95</v>
      </c>
      <c r="T3306" t="str">
        <f>_xlfn.XLOOKUP(Table4[[#This Row],[CustomerID]],Customers!A:A,Customers!D:D, "Not Found")</f>
        <v>M</v>
      </c>
      <c r="U3306" s="6">
        <f>_xlfn.XLOOKUP(Table4[[#This Row],[CustomerID]],Customers!A:A,Customers!E:E, "Not Found")</f>
        <v>26230</v>
      </c>
      <c r="V3306">
        <f ca="1">DATEDIF(Table4[[#This Row],[CustomerBirthday]], TODAY(), "Y")</f>
        <v>54</v>
      </c>
      <c r="W3306" t="str" cm="1">
        <f t="array" aca="1" ref="W3306" ca="1">_xlfn.IFS(Table4[[#This Row],[Age]]&lt;25, "Under 25",Table4[[#This Row],[Age]]=34, "25-34", Table4[[#This Row],[Age]]&lt;=49, "35-49", Table4[[#This Row],[Age]]&lt;=64, "50-64", Table4[[#This Row],[Age]]&gt;=65, "65+")</f>
        <v>50-64</v>
      </c>
      <c r="X3306" t="str">
        <f>_xlfn.XLOOKUP(Table4[[#This Row],[StoreID]],Stores!A:A,Stores!B:B, "Not found")</f>
        <v>MegaMart Johnmouth</v>
      </c>
      <c r="Y3306" t="str">
        <f>_xlfn.XLOOKUP(Table4[[#This Row],[StoreID]],Stores!A:A,Stores!C:C, "Not Found")</f>
        <v>Johnmouth</v>
      </c>
      <c r="Z3306" t="str">
        <f>_xlfn.XLOOKUP(Table4[[#This Row],[StoreID]],Stores!A:A,Stores!D:D, "Not Found")</f>
        <v>East</v>
      </c>
    </row>
    <row r="3307" spans="1:26">
      <c r="A3307" t="s">
        <v>4173</v>
      </c>
      <c r="B3307" s="1">
        <v>45851</v>
      </c>
      <c r="C3307" t="s">
        <v>71</v>
      </c>
      <c r="D3307" t="s">
        <v>786</v>
      </c>
      <c r="E3307" t="s">
        <v>846</v>
      </c>
      <c r="F3307">
        <v>1</v>
      </c>
      <c r="G3307">
        <v>0.05</v>
      </c>
      <c r="H3307" t="s">
        <v>865</v>
      </c>
      <c r="I3307" s="4">
        <f>Table4[[#This Row],[Quantity]]*Table4[[#This Row],[UnitPrice]]</f>
        <v>29.24</v>
      </c>
      <c r="J3307" s="4">
        <f>Table4[[#This Row],[Gross Revenue]]*(1-Table4[[#This Row],[Discount]])</f>
        <v>27.777999999999999</v>
      </c>
      <c r="K3307" s="4">
        <f>Table4[[#This Row],[Quantity]]*Table4[[#This Row],[CostPrice]]</f>
        <v>15.28</v>
      </c>
      <c r="L3307" s="4">
        <f>Table4[[#This Row],[Net Revenue]]-Table4[[#This Row],[Total Cost]]</f>
        <v>12.497999999999999</v>
      </c>
      <c r="M3307" t="str">
        <f>_xlfn.XLOOKUP(Table4[[#This Row],[ProductID]], Products!A:A,Products!B:B, "Not Found")</f>
        <v>National Watches</v>
      </c>
      <c r="N3307" t="str">
        <f>TEXT(Table4[[#This Row],[Date]], "mmm")</f>
        <v>Jul</v>
      </c>
      <c r="O3307" t="str">
        <f>TEXT(Table4[[#This Row],[Date]], "yyyy")</f>
        <v>2025</v>
      </c>
      <c r="P3307" t="str">
        <f>_xlfn.XLOOKUP(Table4[[#This Row],[ProductID]],Products!A:A,Products!C:C, "Not Found")</f>
        <v>Fashion</v>
      </c>
      <c r="Q3307" t="str">
        <f>_xlfn.XLOOKUP(Table4[[#This Row],[ProductID]],Products!A:A,Products!D:D,"Not Found")</f>
        <v>Watches</v>
      </c>
      <c r="R3307">
        <f>_xlfn.XLOOKUP(Table4[[#This Row],[ProductID]],Products!A:A,Products!E:E,"Not Found")</f>
        <v>29.24</v>
      </c>
      <c r="S3307">
        <f>_xlfn.XLOOKUP(Table4[[#This Row],[ProductID]],Products!A:A,Products!F:F, "Not Found")</f>
        <v>15.28</v>
      </c>
      <c r="T3307" t="str">
        <f>_xlfn.XLOOKUP(Table4[[#This Row],[CustomerID]],Customers!A:A,Customers!D:D, "Not Found")</f>
        <v>F</v>
      </c>
      <c r="U3307" s="6">
        <f>_xlfn.XLOOKUP(Table4[[#This Row],[CustomerID]],Customers!A:A,Customers!E:E, "Not Found")</f>
        <v>30021</v>
      </c>
      <c r="V3307">
        <f ca="1">DATEDIF(Table4[[#This Row],[CustomerBirthday]], TODAY(), "Y")</f>
        <v>44</v>
      </c>
      <c r="W3307" t="str" cm="1">
        <f t="array" aca="1" ref="W3307" ca="1">_xlfn.IFS(Table4[[#This Row],[Age]]&lt;25, "Under 25",Table4[[#This Row],[Age]]=34, "25-34", Table4[[#This Row],[Age]]&lt;=49, "35-49", Table4[[#This Row],[Age]]&lt;=64, "50-64", Table4[[#This Row],[Age]]&gt;=65, "65+")</f>
        <v>35-49</v>
      </c>
      <c r="X3307" t="str">
        <f>_xlfn.XLOOKUP(Table4[[#This Row],[StoreID]],Stores!A:A,Stores!B:B, "Not found")</f>
        <v>MegaMart Johnmouth</v>
      </c>
      <c r="Y3307" t="str">
        <f>_xlfn.XLOOKUP(Table4[[#This Row],[StoreID]],Stores!A:A,Stores!C:C, "Not Found")</f>
        <v>Johnmouth</v>
      </c>
      <c r="Z3307" t="str">
        <f>_xlfn.XLOOKUP(Table4[[#This Row],[StoreID]],Stores!A:A,Stores!D:D, "Not Found")</f>
        <v>East</v>
      </c>
    </row>
    <row r="3308" spans="1:26">
      <c r="A3308" t="s">
        <v>4174</v>
      </c>
      <c r="B3308" s="1">
        <v>45456</v>
      </c>
      <c r="C3308" t="s">
        <v>247</v>
      </c>
      <c r="D3308" t="s">
        <v>786</v>
      </c>
      <c r="E3308" t="s">
        <v>835</v>
      </c>
      <c r="F3308">
        <v>5</v>
      </c>
      <c r="G3308">
        <v>0.05</v>
      </c>
      <c r="H3308" t="s">
        <v>868</v>
      </c>
      <c r="I3308" s="4">
        <f>Table4[[#This Row],[Quantity]]*Table4[[#This Row],[UnitPrice]]</f>
        <v>146.19999999999999</v>
      </c>
      <c r="J3308" s="4">
        <f>Table4[[#This Row],[Gross Revenue]]*(1-Table4[[#This Row],[Discount]])</f>
        <v>138.88999999999999</v>
      </c>
      <c r="K3308" s="4">
        <f>Table4[[#This Row],[Quantity]]*Table4[[#This Row],[CostPrice]]</f>
        <v>76.399999999999991</v>
      </c>
      <c r="L3308" s="4">
        <f>Table4[[#This Row],[Net Revenue]]-Table4[[#This Row],[Total Cost]]</f>
        <v>62.489999999999995</v>
      </c>
      <c r="M3308" t="str">
        <f>_xlfn.XLOOKUP(Table4[[#This Row],[ProductID]], Products!A:A,Products!B:B, "Not Found")</f>
        <v>National Watches</v>
      </c>
      <c r="N3308" t="str">
        <f>TEXT(Table4[[#This Row],[Date]], "mmm")</f>
        <v>Jun</v>
      </c>
      <c r="O3308" t="str">
        <f>TEXT(Table4[[#This Row],[Date]], "yyyy")</f>
        <v>2024</v>
      </c>
      <c r="P3308" t="str">
        <f>_xlfn.XLOOKUP(Table4[[#This Row],[ProductID]],Products!A:A,Products!C:C, "Not Found")</f>
        <v>Fashion</v>
      </c>
      <c r="Q3308" t="str">
        <f>_xlfn.XLOOKUP(Table4[[#This Row],[ProductID]],Products!A:A,Products!D:D,"Not Found")</f>
        <v>Watches</v>
      </c>
      <c r="R3308">
        <f>_xlfn.XLOOKUP(Table4[[#This Row],[ProductID]],Products!A:A,Products!E:E,"Not Found")</f>
        <v>29.24</v>
      </c>
      <c r="S3308">
        <f>_xlfn.XLOOKUP(Table4[[#This Row],[ProductID]],Products!A:A,Products!F:F, "Not Found")</f>
        <v>15.28</v>
      </c>
      <c r="T3308" t="str">
        <f>_xlfn.XLOOKUP(Table4[[#This Row],[CustomerID]],Customers!A:A,Customers!D:D, "Not Found")</f>
        <v>F</v>
      </c>
      <c r="U3308" s="6">
        <f>_xlfn.XLOOKUP(Table4[[#This Row],[CustomerID]],Customers!A:A,Customers!E:E, "Not Found")</f>
        <v>25547</v>
      </c>
      <c r="V3308">
        <f ca="1">DATEDIF(Table4[[#This Row],[CustomerBirthday]], TODAY(), "Y")</f>
        <v>56</v>
      </c>
      <c r="W3308" t="str" cm="1">
        <f t="array" aca="1" ref="W3308" ca="1">_xlfn.IFS(Table4[[#This Row],[Age]]&lt;25, "Under 25",Table4[[#This Row],[Age]]=34, "25-34", Table4[[#This Row],[Age]]&lt;=49, "35-49", Table4[[#This Row],[Age]]&lt;=64, "50-64", Table4[[#This Row],[Age]]&gt;=65, "65+")</f>
        <v>50-64</v>
      </c>
      <c r="X3308" t="str">
        <f>_xlfn.XLOOKUP(Table4[[#This Row],[StoreID]],Stores!A:A,Stores!B:B, "Not found")</f>
        <v>MegaMart Peckmouth</v>
      </c>
      <c r="Y3308" t="str">
        <f>_xlfn.XLOOKUP(Table4[[#This Row],[StoreID]],Stores!A:A,Stores!C:C, "Not Found")</f>
        <v>Peckmouth</v>
      </c>
      <c r="Z3308" t="str">
        <f>_xlfn.XLOOKUP(Table4[[#This Row],[StoreID]],Stores!A:A,Stores!D:D, "Not Found")</f>
        <v>East</v>
      </c>
    </row>
    <row r="3309" spans="1:26">
      <c r="A3309" t="s">
        <v>4175</v>
      </c>
      <c r="B3309" s="1">
        <v>45613</v>
      </c>
      <c r="C3309" t="s">
        <v>498</v>
      </c>
      <c r="D3309" t="s">
        <v>792</v>
      </c>
      <c r="E3309" t="s">
        <v>831</v>
      </c>
      <c r="F3309">
        <v>2</v>
      </c>
      <c r="G3309">
        <v>0</v>
      </c>
      <c r="H3309" t="s">
        <v>865</v>
      </c>
      <c r="I3309" s="4">
        <f>Table4[[#This Row],[Quantity]]*Table4[[#This Row],[UnitPrice]]</f>
        <v>3597.94</v>
      </c>
      <c r="J3309" s="4">
        <f>Table4[[#This Row],[Gross Revenue]]*(1-Table4[[#This Row],[Discount]])</f>
        <v>3597.94</v>
      </c>
      <c r="K3309" s="4">
        <f>Table4[[#This Row],[Quantity]]*Table4[[#This Row],[CostPrice]]</f>
        <v>2658.3</v>
      </c>
      <c r="L3309" s="4">
        <f>Table4[[#This Row],[Net Revenue]]-Table4[[#This Row],[Total Cost]]</f>
        <v>939.63999999999987</v>
      </c>
      <c r="M3309" t="str">
        <f>_xlfn.XLOOKUP(Table4[[#This Row],[ProductID]], Products!A:A,Products!B:B, "Not Found")</f>
        <v>Beat Accessories</v>
      </c>
      <c r="N3309" t="str">
        <f>TEXT(Table4[[#This Row],[Date]], "mmm")</f>
        <v>Nov</v>
      </c>
      <c r="O3309" t="str">
        <f>TEXT(Table4[[#This Row],[Date]], "yyyy")</f>
        <v>2024</v>
      </c>
      <c r="P3309" t="str">
        <f>_xlfn.XLOOKUP(Table4[[#This Row],[ProductID]],Products!A:A,Products!C:C, "Not Found")</f>
        <v>Fashion</v>
      </c>
      <c r="Q3309" t="str">
        <f>_xlfn.XLOOKUP(Table4[[#This Row],[ProductID]],Products!A:A,Products!D:D,"Not Found")</f>
        <v>Accessories</v>
      </c>
      <c r="R3309">
        <f>_xlfn.XLOOKUP(Table4[[#This Row],[ProductID]],Products!A:A,Products!E:E,"Not Found")</f>
        <v>1798.97</v>
      </c>
      <c r="S3309">
        <f>_xlfn.XLOOKUP(Table4[[#This Row],[ProductID]],Products!A:A,Products!F:F, "Not Found")</f>
        <v>1329.15</v>
      </c>
      <c r="T3309" t="str">
        <f>_xlfn.XLOOKUP(Table4[[#This Row],[CustomerID]],Customers!A:A,Customers!D:D, "Not Found")</f>
        <v>M</v>
      </c>
      <c r="U3309" s="6">
        <f>_xlfn.XLOOKUP(Table4[[#This Row],[CustomerID]],Customers!A:A,Customers!E:E, "Not Found")</f>
        <v>39260</v>
      </c>
      <c r="V3309">
        <f ca="1">DATEDIF(Table4[[#This Row],[CustomerBirthday]], TODAY(), "Y")</f>
        <v>19</v>
      </c>
      <c r="W3309" t="str" cm="1">
        <f t="array" aca="1" ref="W3309" ca="1">_xlfn.IFS(Table4[[#This Row],[Age]]&lt;25, "Under 25",Table4[[#This Row],[Age]]=34, "25-34", Table4[[#This Row],[Age]]&lt;=49, "35-49", Table4[[#This Row],[Age]]&lt;=64, "50-64", Table4[[#This Row],[Age]]&gt;=65, "65+")</f>
        <v>Under 25</v>
      </c>
      <c r="X3309" t="str">
        <f>_xlfn.XLOOKUP(Table4[[#This Row],[StoreID]],Stores!A:A,Stores!B:B, "Not found")</f>
        <v>MegaMart Jimenezborough</v>
      </c>
      <c r="Y3309" t="str">
        <f>_xlfn.XLOOKUP(Table4[[#This Row],[StoreID]],Stores!A:A,Stores!C:C, "Not Found")</f>
        <v>Jimenezborough</v>
      </c>
      <c r="Z3309" t="str">
        <f>_xlfn.XLOOKUP(Table4[[#This Row],[StoreID]],Stores!A:A,Stores!D:D, "Not Found")</f>
        <v>South</v>
      </c>
    </row>
    <row r="3310" spans="1:26">
      <c r="A3310" t="s">
        <v>4176</v>
      </c>
      <c r="B3310" s="1">
        <v>45666</v>
      </c>
      <c r="C3310" t="s">
        <v>693</v>
      </c>
      <c r="D3310" t="s">
        <v>810</v>
      </c>
      <c r="E3310" t="s">
        <v>846</v>
      </c>
      <c r="F3310">
        <v>4</v>
      </c>
      <c r="G3310">
        <v>0.1</v>
      </c>
      <c r="H3310" t="s">
        <v>875</v>
      </c>
      <c r="I3310" s="4">
        <f>Table4[[#This Row],[Quantity]]*Table4[[#This Row],[UnitPrice]]</f>
        <v>1814.48</v>
      </c>
      <c r="J3310" s="4">
        <f>Table4[[#This Row],[Gross Revenue]]*(1-Table4[[#This Row],[Discount]])</f>
        <v>1633.0320000000002</v>
      </c>
      <c r="K3310" s="4">
        <f>Table4[[#This Row],[Quantity]]*Table4[[#This Row],[CostPrice]]</f>
        <v>1266.52</v>
      </c>
      <c r="L3310" s="4">
        <f>Table4[[#This Row],[Net Revenue]]-Table4[[#This Row],[Total Cost]]</f>
        <v>366.51200000000017</v>
      </c>
      <c r="M3310" t="str">
        <f>_xlfn.XLOOKUP(Table4[[#This Row],[ProductID]], Products!A:A,Products!B:B, "Not Found")</f>
        <v>Maybe Clothing</v>
      </c>
      <c r="N3310" t="str">
        <f>TEXT(Table4[[#This Row],[Date]], "mmm")</f>
        <v>Jan</v>
      </c>
      <c r="O3310" t="str">
        <f>TEXT(Table4[[#This Row],[Date]], "yyyy")</f>
        <v>2025</v>
      </c>
      <c r="P3310" t="str">
        <f>_xlfn.XLOOKUP(Table4[[#This Row],[ProductID]],Products!A:A,Products!C:C, "Not Found")</f>
        <v>Fashion</v>
      </c>
      <c r="Q3310" t="str">
        <f>_xlfn.XLOOKUP(Table4[[#This Row],[ProductID]],Products!A:A,Products!D:D,"Not Found")</f>
        <v>Clothing</v>
      </c>
      <c r="R3310">
        <f>_xlfn.XLOOKUP(Table4[[#This Row],[ProductID]],Products!A:A,Products!E:E,"Not Found")</f>
        <v>453.62</v>
      </c>
      <c r="S3310">
        <f>_xlfn.XLOOKUP(Table4[[#This Row],[ProductID]],Products!A:A,Products!F:F, "Not Found")</f>
        <v>316.63</v>
      </c>
      <c r="T3310" t="str">
        <f>_xlfn.XLOOKUP(Table4[[#This Row],[CustomerID]],Customers!A:A,Customers!D:D, "Not Found")</f>
        <v>M</v>
      </c>
      <c r="U3310" s="6">
        <f>_xlfn.XLOOKUP(Table4[[#This Row],[CustomerID]],Customers!A:A,Customers!E:E, "Not Found")</f>
        <v>21086</v>
      </c>
      <c r="V3310">
        <f ca="1">DATEDIF(Table4[[#This Row],[CustomerBirthday]], TODAY(), "Y")</f>
        <v>68</v>
      </c>
      <c r="W3310" t="str" cm="1">
        <f t="array" aca="1" ref="W3310" ca="1">_xlfn.IFS(Table4[[#This Row],[Age]]&lt;25, "Under 25",Table4[[#This Row],[Age]]=34, "25-34", Table4[[#This Row],[Age]]&lt;=49, "35-49", Table4[[#This Row],[Age]]&lt;=64, "50-64", Table4[[#This Row],[Age]]&gt;=65, "65+")</f>
        <v>65+</v>
      </c>
      <c r="X3310" t="str">
        <f>_xlfn.XLOOKUP(Table4[[#This Row],[StoreID]],Stores!A:A,Stores!B:B, "Not found")</f>
        <v>MegaMart Johnmouth</v>
      </c>
      <c r="Y3310" t="str">
        <f>_xlfn.XLOOKUP(Table4[[#This Row],[StoreID]],Stores!A:A,Stores!C:C, "Not Found")</f>
        <v>Johnmouth</v>
      </c>
      <c r="Z3310" t="str">
        <f>_xlfn.XLOOKUP(Table4[[#This Row],[StoreID]],Stores!A:A,Stores!D:D, "Not Found")</f>
        <v>East</v>
      </c>
    </row>
    <row r="3311" spans="1:26">
      <c r="A3311" t="s">
        <v>4177</v>
      </c>
      <c r="B3311" s="1">
        <v>45860</v>
      </c>
      <c r="C3311" t="s">
        <v>458</v>
      </c>
      <c r="D3311" t="s">
        <v>810</v>
      </c>
      <c r="E3311" t="s">
        <v>835</v>
      </c>
      <c r="F3311">
        <v>2</v>
      </c>
      <c r="G3311">
        <v>0</v>
      </c>
      <c r="H3311" t="s">
        <v>865</v>
      </c>
      <c r="I3311" s="4">
        <f>Table4[[#This Row],[Quantity]]*Table4[[#This Row],[UnitPrice]]</f>
        <v>907.24</v>
      </c>
      <c r="J3311" s="4">
        <f>Table4[[#This Row],[Gross Revenue]]*(1-Table4[[#This Row],[Discount]])</f>
        <v>907.24</v>
      </c>
      <c r="K3311" s="4">
        <f>Table4[[#This Row],[Quantity]]*Table4[[#This Row],[CostPrice]]</f>
        <v>633.26</v>
      </c>
      <c r="L3311" s="4">
        <f>Table4[[#This Row],[Net Revenue]]-Table4[[#This Row],[Total Cost]]</f>
        <v>273.98</v>
      </c>
      <c r="M3311" t="str">
        <f>_xlfn.XLOOKUP(Table4[[#This Row],[ProductID]], Products!A:A,Products!B:B, "Not Found")</f>
        <v>Maybe Clothing</v>
      </c>
      <c r="N3311" t="str">
        <f>TEXT(Table4[[#This Row],[Date]], "mmm")</f>
        <v>Jul</v>
      </c>
      <c r="O3311" t="str">
        <f>TEXT(Table4[[#This Row],[Date]], "yyyy")</f>
        <v>2025</v>
      </c>
      <c r="P3311" t="str">
        <f>_xlfn.XLOOKUP(Table4[[#This Row],[ProductID]],Products!A:A,Products!C:C, "Not Found")</f>
        <v>Fashion</v>
      </c>
      <c r="Q3311" t="str">
        <f>_xlfn.XLOOKUP(Table4[[#This Row],[ProductID]],Products!A:A,Products!D:D,"Not Found")</f>
        <v>Clothing</v>
      </c>
      <c r="R3311">
        <f>_xlfn.XLOOKUP(Table4[[#This Row],[ProductID]],Products!A:A,Products!E:E,"Not Found")</f>
        <v>453.62</v>
      </c>
      <c r="S3311">
        <f>_xlfn.XLOOKUP(Table4[[#This Row],[ProductID]],Products!A:A,Products!F:F, "Not Found")</f>
        <v>316.63</v>
      </c>
      <c r="T3311" t="str">
        <f>_xlfn.XLOOKUP(Table4[[#This Row],[CustomerID]],Customers!A:A,Customers!D:D, "Not Found")</f>
        <v>F</v>
      </c>
      <c r="U3311" s="6">
        <f>_xlfn.XLOOKUP(Table4[[#This Row],[CustomerID]],Customers!A:A,Customers!E:E, "Not Found")</f>
        <v>22804</v>
      </c>
      <c r="V3311">
        <f ca="1">DATEDIF(Table4[[#This Row],[CustomerBirthday]], TODAY(), "Y")</f>
        <v>64</v>
      </c>
      <c r="W3311" t="str" cm="1">
        <f t="array" aca="1" ref="W3311" ca="1">_xlfn.IFS(Table4[[#This Row],[Age]]&lt;25, "Under 25",Table4[[#This Row],[Age]]=34, "25-34", Table4[[#This Row],[Age]]&lt;=49, "35-49", Table4[[#This Row],[Age]]&lt;=64, "50-64", Table4[[#This Row],[Age]]&gt;=65, "65+")</f>
        <v>50-64</v>
      </c>
      <c r="X3311" t="str">
        <f>_xlfn.XLOOKUP(Table4[[#This Row],[StoreID]],Stores!A:A,Stores!B:B, "Not found")</f>
        <v>MegaMart Peckmouth</v>
      </c>
      <c r="Y3311" t="str">
        <f>_xlfn.XLOOKUP(Table4[[#This Row],[StoreID]],Stores!A:A,Stores!C:C, "Not Found")</f>
        <v>Peckmouth</v>
      </c>
      <c r="Z3311" t="str">
        <f>_xlfn.XLOOKUP(Table4[[#This Row],[StoreID]],Stores!A:A,Stores!D:D, "Not Found")</f>
        <v>East</v>
      </c>
    </row>
    <row r="3312" spans="1:26">
      <c r="A3312" t="s">
        <v>4178</v>
      </c>
      <c r="B3312" s="1">
        <v>45568</v>
      </c>
      <c r="C3312" t="s">
        <v>653</v>
      </c>
      <c r="D3312" t="s">
        <v>802</v>
      </c>
      <c r="E3312" t="s">
        <v>842</v>
      </c>
      <c r="F3312">
        <v>3</v>
      </c>
      <c r="G3312">
        <v>0.1</v>
      </c>
      <c r="H3312" t="s">
        <v>871</v>
      </c>
      <c r="I3312" s="4">
        <f>Table4[[#This Row],[Quantity]]*Table4[[#This Row],[UnitPrice]]</f>
        <v>1100.79</v>
      </c>
      <c r="J3312" s="4">
        <f>Table4[[#This Row],[Gross Revenue]]*(1-Table4[[#This Row],[Discount]])</f>
        <v>990.71100000000001</v>
      </c>
      <c r="K3312" s="4">
        <f>Table4[[#This Row],[Quantity]]*Table4[[#This Row],[CostPrice]]</f>
        <v>855.69</v>
      </c>
      <c r="L3312" s="4">
        <f>Table4[[#This Row],[Net Revenue]]-Table4[[#This Row],[Total Cost]]</f>
        <v>135.02099999999996</v>
      </c>
      <c r="M3312" t="str">
        <f>_xlfn.XLOOKUP(Table4[[#This Row],[ProductID]], Products!A:A,Products!B:B, "Not Found")</f>
        <v>Stage Footwear</v>
      </c>
      <c r="N3312" t="str">
        <f>TEXT(Table4[[#This Row],[Date]], "mmm")</f>
        <v>Oct</v>
      </c>
      <c r="O3312" t="str">
        <f>TEXT(Table4[[#This Row],[Date]], "yyyy")</f>
        <v>2024</v>
      </c>
      <c r="P3312" t="str">
        <f>_xlfn.XLOOKUP(Table4[[#This Row],[ProductID]],Products!A:A,Products!C:C, "Not Found")</f>
        <v>Fashion</v>
      </c>
      <c r="Q3312" t="str">
        <f>_xlfn.XLOOKUP(Table4[[#This Row],[ProductID]],Products!A:A,Products!D:D,"Not Found")</f>
        <v>Footwear</v>
      </c>
      <c r="R3312">
        <f>_xlfn.XLOOKUP(Table4[[#This Row],[ProductID]],Products!A:A,Products!E:E,"Not Found")</f>
        <v>366.93</v>
      </c>
      <c r="S3312">
        <f>_xlfn.XLOOKUP(Table4[[#This Row],[ProductID]],Products!A:A,Products!F:F, "Not Found")</f>
        <v>285.23</v>
      </c>
      <c r="T3312" t="str">
        <f>_xlfn.XLOOKUP(Table4[[#This Row],[CustomerID]],Customers!A:A,Customers!D:D, "Not Found")</f>
        <v>F</v>
      </c>
      <c r="U3312" s="6">
        <f>_xlfn.XLOOKUP(Table4[[#This Row],[CustomerID]],Customers!A:A,Customers!E:E, "Not Found")</f>
        <v>27579</v>
      </c>
      <c r="V3312">
        <f ca="1">DATEDIF(Table4[[#This Row],[CustomerBirthday]], TODAY(), "Y")</f>
        <v>51</v>
      </c>
      <c r="W3312" t="str" cm="1">
        <f t="array" aca="1" ref="W3312" ca="1">_xlfn.IFS(Table4[[#This Row],[Age]]&lt;25, "Under 25",Table4[[#This Row],[Age]]=34, "25-34", Table4[[#This Row],[Age]]&lt;=49, "35-49", Table4[[#This Row],[Age]]&lt;=64, "50-64", Table4[[#This Row],[Age]]&gt;=65, "65+")</f>
        <v>50-64</v>
      </c>
      <c r="X3312" t="str">
        <f>_xlfn.XLOOKUP(Table4[[#This Row],[StoreID]],Stores!A:A,Stores!B:B, "Not found")</f>
        <v>MegaMart Brianahaven</v>
      </c>
      <c r="Y3312" t="str">
        <f>_xlfn.XLOOKUP(Table4[[#This Row],[StoreID]],Stores!A:A,Stores!C:C, "Not Found")</f>
        <v>Brianahaven</v>
      </c>
      <c r="Z3312" t="str">
        <f>_xlfn.XLOOKUP(Table4[[#This Row],[StoreID]],Stores!A:A,Stores!D:D, "Not Found")</f>
        <v>North</v>
      </c>
    </row>
    <row r="3313" spans="1:26">
      <c r="A3313" t="s">
        <v>4179</v>
      </c>
      <c r="B3313" s="1">
        <v>45786</v>
      </c>
      <c r="C3313" t="s">
        <v>577</v>
      </c>
      <c r="D3313" t="s">
        <v>812</v>
      </c>
      <c r="E3313" t="s">
        <v>842</v>
      </c>
      <c r="F3313">
        <v>5</v>
      </c>
      <c r="G3313">
        <v>0.1</v>
      </c>
      <c r="H3313" t="s">
        <v>875</v>
      </c>
      <c r="I3313" s="4">
        <f>Table4[[#This Row],[Quantity]]*Table4[[#This Row],[UnitPrice]]</f>
        <v>2822.1</v>
      </c>
      <c r="J3313" s="4">
        <f>Table4[[#This Row],[Gross Revenue]]*(1-Table4[[#This Row],[Discount]])</f>
        <v>2539.89</v>
      </c>
      <c r="K3313" s="4">
        <f>Table4[[#This Row],[Quantity]]*Table4[[#This Row],[CostPrice]]</f>
        <v>1469.8</v>
      </c>
      <c r="L3313" s="4">
        <f>Table4[[#This Row],[Net Revenue]]-Table4[[#This Row],[Total Cost]]</f>
        <v>1070.0899999999999</v>
      </c>
      <c r="M3313" t="str">
        <f>_xlfn.XLOOKUP(Table4[[#This Row],[ProductID]], Products!A:A,Products!B:B, "Not Found")</f>
        <v>Soon Accessories</v>
      </c>
      <c r="N3313" t="str">
        <f>TEXT(Table4[[#This Row],[Date]], "mmm")</f>
        <v>May</v>
      </c>
      <c r="O3313" t="str">
        <f>TEXT(Table4[[#This Row],[Date]], "yyyy")</f>
        <v>2025</v>
      </c>
      <c r="P3313" t="str">
        <f>_xlfn.XLOOKUP(Table4[[#This Row],[ProductID]],Products!A:A,Products!C:C, "Not Found")</f>
        <v>Fashion</v>
      </c>
      <c r="Q3313" t="str">
        <f>_xlfn.XLOOKUP(Table4[[#This Row],[ProductID]],Products!A:A,Products!D:D,"Not Found")</f>
        <v>Accessories</v>
      </c>
      <c r="R3313">
        <f>_xlfn.XLOOKUP(Table4[[#This Row],[ProductID]],Products!A:A,Products!E:E,"Not Found")</f>
        <v>564.41999999999996</v>
      </c>
      <c r="S3313">
        <f>_xlfn.XLOOKUP(Table4[[#This Row],[ProductID]],Products!A:A,Products!F:F, "Not Found")</f>
        <v>293.95999999999998</v>
      </c>
      <c r="T3313" t="str">
        <f>_xlfn.XLOOKUP(Table4[[#This Row],[CustomerID]],Customers!A:A,Customers!D:D, "Not Found")</f>
        <v>M</v>
      </c>
      <c r="U3313" s="6">
        <f>_xlfn.XLOOKUP(Table4[[#This Row],[CustomerID]],Customers!A:A,Customers!E:E, "Not Found")</f>
        <v>23030</v>
      </c>
      <c r="V3313">
        <f ca="1">DATEDIF(Table4[[#This Row],[CustomerBirthday]], TODAY(), "Y")</f>
        <v>63</v>
      </c>
      <c r="W3313" t="str" cm="1">
        <f t="array" aca="1" ref="W3313" ca="1">_xlfn.IFS(Table4[[#This Row],[Age]]&lt;25, "Under 25",Table4[[#This Row],[Age]]=34, "25-34", Table4[[#This Row],[Age]]&lt;=49, "35-49", Table4[[#This Row],[Age]]&lt;=64, "50-64", Table4[[#This Row],[Age]]&gt;=65, "65+")</f>
        <v>50-64</v>
      </c>
      <c r="X3313" t="str">
        <f>_xlfn.XLOOKUP(Table4[[#This Row],[StoreID]],Stores!A:A,Stores!B:B, "Not found")</f>
        <v>MegaMart Brianahaven</v>
      </c>
      <c r="Y3313" t="str">
        <f>_xlfn.XLOOKUP(Table4[[#This Row],[StoreID]],Stores!A:A,Stores!C:C, "Not Found")</f>
        <v>Brianahaven</v>
      </c>
      <c r="Z3313" t="str">
        <f>_xlfn.XLOOKUP(Table4[[#This Row],[StoreID]],Stores!A:A,Stores!D:D, "Not Found")</f>
        <v>North</v>
      </c>
    </row>
    <row r="3314" spans="1:26">
      <c r="A3314" t="s">
        <v>4180</v>
      </c>
      <c r="B3314" s="1">
        <v>45231</v>
      </c>
      <c r="C3314" t="s">
        <v>368</v>
      </c>
      <c r="D3314" t="s">
        <v>794</v>
      </c>
      <c r="E3314" t="s">
        <v>842</v>
      </c>
      <c r="F3314">
        <v>5</v>
      </c>
      <c r="G3314">
        <v>0.05</v>
      </c>
      <c r="H3314" t="s">
        <v>871</v>
      </c>
      <c r="I3314" s="4">
        <f>Table4[[#This Row],[Quantity]]*Table4[[#This Row],[UnitPrice]]</f>
        <v>2140.25</v>
      </c>
      <c r="J3314" s="4">
        <f>Table4[[#This Row],[Gross Revenue]]*(1-Table4[[#This Row],[Discount]])</f>
        <v>2033.2375</v>
      </c>
      <c r="K3314" s="4">
        <f>Table4[[#This Row],[Quantity]]*Table4[[#This Row],[CostPrice]]</f>
        <v>1230.3499999999999</v>
      </c>
      <c r="L3314" s="4">
        <f>Table4[[#This Row],[Net Revenue]]-Table4[[#This Row],[Total Cost]]</f>
        <v>802.88750000000005</v>
      </c>
      <c r="M3314" t="str">
        <f>_xlfn.XLOOKUP(Table4[[#This Row],[ProductID]], Products!A:A,Products!B:B, "Not Found")</f>
        <v>Everything Laptop</v>
      </c>
      <c r="N3314" t="str">
        <f>TEXT(Table4[[#This Row],[Date]], "mmm")</f>
        <v>Nov</v>
      </c>
      <c r="O3314" t="str">
        <f>TEXT(Table4[[#This Row],[Date]], "yyyy")</f>
        <v>2023</v>
      </c>
      <c r="P3314" t="str">
        <f>_xlfn.XLOOKUP(Table4[[#This Row],[ProductID]],Products!A:A,Products!C:C, "Not Found")</f>
        <v>Electronics</v>
      </c>
      <c r="Q3314" t="str">
        <f>_xlfn.XLOOKUP(Table4[[#This Row],[ProductID]],Products!A:A,Products!D:D,"Not Found")</f>
        <v>Laptop</v>
      </c>
      <c r="R3314">
        <f>_xlfn.XLOOKUP(Table4[[#This Row],[ProductID]],Products!A:A,Products!E:E,"Not Found")</f>
        <v>428.05</v>
      </c>
      <c r="S3314">
        <f>_xlfn.XLOOKUP(Table4[[#This Row],[ProductID]],Products!A:A,Products!F:F, "Not Found")</f>
        <v>246.07</v>
      </c>
      <c r="T3314" t="str">
        <f>_xlfn.XLOOKUP(Table4[[#This Row],[CustomerID]],Customers!A:A,Customers!D:D, "Not Found")</f>
        <v>F</v>
      </c>
      <c r="U3314" s="6">
        <f>_xlfn.XLOOKUP(Table4[[#This Row],[CustomerID]],Customers!A:A,Customers!E:E, "Not Found")</f>
        <v>38361</v>
      </c>
      <c r="V3314">
        <f ca="1">DATEDIF(Table4[[#This Row],[CustomerBirthday]], TODAY(), "Y")</f>
        <v>21</v>
      </c>
      <c r="W3314" t="str" cm="1">
        <f t="array" aca="1" ref="W3314" ca="1">_xlfn.IFS(Table4[[#This Row],[Age]]&lt;25, "Under 25",Table4[[#This Row],[Age]]=34, "25-34", Table4[[#This Row],[Age]]&lt;=49, "35-49", Table4[[#This Row],[Age]]&lt;=64, "50-64", Table4[[#This Row],[Age]]&gt;=65, "65+")</f>
        <v>Under 25</v>
      </c>
      <c r="X3314" t="str">
        <f>_xlfn.XLOOKUP(Table4[[#This Row],[StoreID]],Stores!A:A,Stores!B:B, "Not found")</f>
        <v>MegaMart Brianahaven</v>
      </c>
      <c r="Y3314" t="str">
        <f>_xlfn.XLOOKUP(Table4[[#This Row],[StoreID]],Stores!A:A,Stores!C:C, "Not Found")</f>
        <v>Brianahaven</v>
      </c>
      <c r="Z3314" t="str">
        <f>_xlfn.XLOOKUP(Table4[[#This Row],[StoreID]],Stores!A:A,Stores!D:D, "Not Found")</f>
        <v>North</v>
      </c>
    </row>
    <row r="3315" spans="1:26">
      <c r="A3315" t="s">
        <v>4181</v>
      </c>
      <c r="B3315" s="1">
        <v>45514</v>
      </c>
      <c r="C3315" t="s">
        <v>317</v>
      </c>
      <c r="D3315" t="s">
        <v>728</v>
      </c>
      <c r="E3315" t="s">
        <v>831</v>
      </c>
      <c r="F3315">
        <v>3</v>
      </c>
      <c r="G3315">
        <v>0.1</v>
      </c>
      <c r="H3315" t="s">
        <v>868</v>
      </c>
      <c r="I3315" s="4">
        <f>Table4[[#This Row],[Quantity]]*Table4[[#This Row],[UnitPrice]]</f>
        <v>954.15000000000009</v>
      </c>
      <c r="J3315" s="4">
        <f>Table4[[#This Row],[Gross Revenue]]*(1-Table4[[#This Row],[Discount]])</f>
        <v>858.73500000000013</v>
      </c>
      <c r="K3315" s="4">
        <f>Table4[[#This Row],[Quantity]]*Table4[[#This Row],[CostPrice]]</f>
        <v>562.02</v>
      </c>
      <c r="L3315" s="4">
        <f>Table4[[#This Row],[Net Revenue]]-Table4[[#This Row],[Total Cost]]</f>
        <v>296.71500000000015</v>
      </c>
      <c r="M3315" t="str">
        <f>_xlfn.XLOOKUP(Table4[[#This Row],[ProductID]], Products!A:A,Products!B:B, "Not Found")</f>
        <v>Company Fruits</v>
      </c>
      <c r="N3315" t="str">
        <f>TEXT(Table4[[#This Row],[Date]], "mmm")</f>
        <v>Aug</v>
      </c>
      <c r="O3315" t="str">
        <f>TEXT(Table4[[#This Row],[Date]], "yyyy")</f>
        <v>2024</v>
      </c>
      <c r="P3315" t="str">
        <f>_xlfn.XLOOKUP(Table4[[#This Row],[ProductID]],Products!A:A,Products!C:C, "Not Found")</f>
        <v>Groceries</v>
      </c>
      <c r="Q3315" t="str">
        <f>_xlfn.XLOOKUP(Table4[[#This Row],[ProductID]],Products!A:A,Products!D:D,"Not Found")</f>
        <v>Fruits</v>
      </c>
      <c r="R3315">
        <f>_xlfn.XLOOKUP(Table4[[#This Row],[ProductID]],Products!A:A,Products!E:E,"Not Found")</f>
        <v>318.05</v>
      </c>
      <c r="S3315">
        <f>_xlfn.XLOOKUP(Table4[[#This Row],[ProductID]],Products!A:A,Products!F:F, "Not Found")</f>
        <v>187.34</v>
      </c>
      <c r="T3315" t="str">
        <f>_xlfn.XLOOKUP(Table4[[#This Row],[CustomerID]],Customers!A:A,Customers!D:D, "Not Found")</f>
        <v>M</v>
      </c>
      <c r="U3315" s="6">
        <f>_xlfn.XLOOKUP(Table4[[#This Row],[CustomerID]],Customers!A:A,Customers!E:E, "Not Found")</f>
        <v>26377</v>
      </c>
      <c r="V3315">
        <f ca="1">DATEDIF(Table4[[#This Row],[CustomerBirthday]], TODAY(), "Y")</f>
        <v>54</v>
      </c>
      <c r="W3315" t="str" cm="1">
        <f t="array" aca="1" ref="W3315" ca="1">_xlfn.IFS(Table4[[#This Row],[Age]]&lt;25, "Under 25",Table4[[#This Row],[Age]]=34, "25-34", Table4[[#This Row],[Age]]&lt;=49, "35-49", Table4[[#This Row],[Age]]&lt;=64, "50-64", Table4[[#This Row],[Age]]&gt;=65, "65+")</f>
        <v>50-64</v>
      </c>
      <c r="X3315" t="str">
        <f>_xlfn.XLOOKUP(Table4[[#This Row],[StoreID]],Stores!A:A,Stores!B:B, "Not found")</f>
        <v>MegaMart Jimenezborough</v>
      </c>
      <c r="Y3315" t="str">
        <f>_xlfn.XLOOKUP(Table4[[#This Row],[StoreID]],Stores!A:A,Stores!C:C, "Not Found")</f>
        <v>Jimenezborough</v>
      </c>
      <c r="Z3315" t="str">
        <f>_xlfn.XLOOKUP(Table4[[#This Row],[StoreID]],Stores!A:A,Stores!D:D, "Not Found")</f>
        <v>South</v>
      </c>
    </row>
    <row r="3316" spans="1:26">
      <c r="A3316" t="s">
        <v>4182</v>
      </c>
      <c r="B3316" s="1">
        <v>45876</v>
      </c>
      <c r="C3316" t="s">
        <v>687</v>
      </c>
      <c r="D3316" t="s">
        <v>753</v>
      </c>
      <c r="E3316" t="s">
        <v>835</v>
      </c>
      <c r="F3316">
        <v>5</v>
      </c>
      <c r="G3316">
        <v>0.1</v>
      </c>
      <c r="H3316" t="s">
        <v>868</v>
      </c>
      <c r="I3316" s="4">
        <f>Table4[[#This Row],[Quantity]]*Table4[[#This Row],[UnitPrice]]</f>
        <v>1352.25</v>
      </c>
      <c r="J3316" s="4">
        <f>Table4[[#This Row],[Gross Revenue]]*(1-Table4[[#This Row],[Discount]])</f>
        <v>1217.0250000000001</v>
      </c>
      <c r="K3316" s="4">
        <f>Table4[[#This Row],[Quantity]]*Table4[[#This Row],[CostPrice]]</f>
        <v>938</v>
      </c>
      <c r="L3316" s="4">
        <f>Table4[[#This Row],[Net Revenue]]-Table4[[#This Row],[Total Cost]]</f>
        <v>279.02500000000009</v>
      </c>
      <c r="M3316" t="str">
        <f>_xlfn.XLOOKUP(Table4[[#This Row],[ProductID]], Products!A:A,Products!B:B, "Not Found")</f>
        <v>Whether Bags</v>
      </c>
      <c r="N3316" t="str">
        <f>TEXT(Table4[[#This Row],[Date]], "mmm")</f>
        <v>Aug</v>
      </c>
      <c r="O3316" t="str">
        <f>TEXT(Table4[[#This Row],[Date]], "yyyy")</f>
        <v>2025</v>
      </c>
      <c r="P3316" t="str">
        <f>_xlfn.XLOOKUP(Table4[[#This Row],[ProductID]],Products!A:A,Products!C:C, "Not Found")</f>
        <v>Fashion</v>
      </c>
      <c r="Q3316" t="str">
        <f>_xlfn.XLOOKUP(Table4[[#This Row],[ProductID]],Products!A:A,Products!D:D,"Not Found")</f>
        <v>Bags</v>
      </c>
      <c r="R3316">
        <f>_xlfn.XLOOKUP(Table4[[#This Row],[ProductID]],Products!A:A,Products!E:E,"Not Found")</f>
        <v>270.45</v>
      </c>
      <c r="S3316">
        <f>_xlfn.XLOOKUP(Table4[[#This Row],[ProductID]],Products!A:A,Products!F:F, "Not Found")</f>
        <v>187.6</v>
      </c>
      <c r="T3316" t="str">
        <f>_xlfn.XLOOKUP(Table4[[#This Row],[CustomerID]],Customers!A:A,Customers!D:D, "Not Found")</f>
        <v>F</v>
      </c>
      <c r="U3316" s="6">
        <f>_xlfn.XLOOKUP(Table4[[#This Row],[CustomerID]],Customers!A:A,Customers!E:E, "Not Found")</f>
        <v>27995</v>
      </c>
      <c r="V3316">
        <f ca="1">DATEDIF(Table4[[#This Row],[CustomerBirthday]], TODAY(), "Y")</f>
        <v>49</v>
      </c>
      <c r="W3316" t="str" cm="1">
        <f t="array" aca="1" ref="W3316" ca="1">_xlfn.IFS(Table4[[#This Row],[Age]]&lt;25, "Under 25",Table4[[#This Row],[Age]]=34, "25-34", Table4[[#This Row],[Age]]&lt;=49, "35-49", Table4[[#This Row],[Age]]&lt;=64, "50-64", Table4[[#This Row],[Age]]&gt;=65, "65+")</f>
        <v>35-49</v>
      </c>
      <c r="X3316" t="str">
        <f>_xlfn.XLOOKUP(Table4[[#This Row],[StoreID]],Stores!A:A,Stores!B:B, "Not found")</f>
        <v>MegaMart Peckmouth</v>
      </c>
      <c r="Y3316" t="str">
        <f>_xlfn.XLOOKUP(Table4[[#This Row],[StoreID]],Stores!A:A,Stores!C:C, "Not Found")</f>
        <v>Peckmouth</v>
      </c>
      <c r="Z3316" t="str">
        <f>_xlfn.XLOOKUP(Table4[[#This Row],[StoreID]],Stores!A:A,Stores!D:D, "Not Found")</f>
        <v>East</v>
      </c>
    </row>
    <row r="3317" spans="1:26">
      <c r="A3317" t="s">
        <v>4183</v>
      </c>
      <c r="B3317" s="1">
        <v>45184</v>
      </c>
      <c r="C3317" t="s">
        <v>228</v>
      </c>
      <c r="D3317" t="s">
        <v>745</v>
      </c>
      <c r="E3317" t="s">
        <v>842</v>
      </c>
      <c r="F3317">
        <v>5</v>
      </c>
      <c r="G3317">
        <v>0</v>
      </c>
      <c r="H3317" t="s">
        <v>875</v>
      </c>
      <c r="I3317" s="4">
        <f>Table4[[#This Row],[Quantity]]*Table4[[#This Row],[UnitPrice]]</f>
        <v>5965.45</v>
      </c>
      <c r="J3317" s="4">
        <f>Table4[[#This Row],[Gross Revenue]]*(1-Table4[[#This Row],[Discount]])</f>
        <v>5965.45</v>
      </c>
      <c r="K3317" s="4">
        <f>Table4[[#This Row],[Quantity]]*Table4[[#This Row],[CostPrice]]</f>
        <v>4091.2</v>
      </c>
      <c r="L3317" s="4">
        <f>Table4[[#This Row],[Net Revenue]]-Table4[[#This Row],[Total Cost]]</f>
        <v>1874.25</v>
      </c>
      <c r="M3317" t="str">
        <f>_xlfn.XLOOKUP(Table4[[#This Row],[ProductID]], Products!A:A,Products!B:B, "Not Found")</f>
        <v>Above Camera</v>
      </c>
      <c r="N3317" t="str">
        <f>TEXT(Table4[[#This Row],[Date]], "mmm")</f>
        <v>Sep</v>
      </c>
      <c r="O3317" t="str">
        <f>TEXT(Table4[[#This Row],[Date]], "yyyy")</f>
        <v>2023</v>
      </c>
      <c r="P3317" t="str">
        <f>_xlfn.XLOOKUP(Table4[[#This Row],[ProductID]],Products!A:A,Products!C:C, "Not Found")</f>
        <v>Electronics</v>
      </c>
      <c r="Q3317" t="str">
        <f>_xlfn.XLOOKUP(Table4[[#This Row],[ProductID]],Products!A:A,Products!D:D,"Not Found")</f>
        <v>Camera</v>
      </c>
      <c r="R3317">
        <f>_xlfn.XLOOKUP(Table4[[#This Row],[ProductID]],Products!A:A,Products!E:E,"Not Found")</f>
        <v>1193.0899999999999</v>
      </c>
      <c r="S3317">
        <f>_xlfn.XLOOKUP(Table4[[#This Row],[ProductID]],Products!A:A,Products!F:F, "Not Found")</f>
        <v>818.24</v>
      </c>
      <c r="T3317" t="str">
        <f>_xlfn.XLOOKUP(Table4[[#This Row],[CustomerID]],Customers!A:A,Customers!D:D, "Not Found")</f>
        <v>F</v>
      </c>
      <c r="U3317" s="6">
        <f>_xlfn.XLOOKUP(Table4[[#This Row],[CustomerID]],Customers!A:A,Customers!E:E, "Not Found")</f>
        <v>23142</v>
      </c>
      <c r="V3317">
        <f ca="1">DATEDIF(Table4[[#This Row],[CustomerBirthday]], TODAY(), "Y")</f>
        <v>63</v>
      </c>
      <c r="W3317" t="str" cm="1">
        <f t="array" aca="1" ref="W3317" ca="1">_xlfn.IFS(Table4[[#This Row],[Age]]&lt;25, "Under 25",Table4[[#This Row],[Age]]=34, "25-34", Table4[[#This Row],[Age]]&lt;=49, "35-49", Table4[[#This Row],[Age]]&lt;=64, "50-64", Table4[[#This Row],[Age]]&gt;=65, "65+")</f>
        <v>50-64</v>
      </c>
      <c r="X3317" t="str">
        <f>_xlfn.XLOOKUP(Table4[[#This Row],[StoreID]],Stores!A:A,Stores!B:B, "Not found")</f>
        <v>MegaMart Brianahaven</v>
      </c>
      <c r="Y3317" t="str">
        <f>_xlfn.XLOOKUP(Table4[[#This Row],[StoreID]],Stores!A:A,Stores!C:C, "Not Found")</f>
        <v>Brianahaven</v>
      </c>
      <c r="Z3317" t="str">
        <f>_xlfn.XLOOKUP(Table4[[#This Row],[StoreID]],Stores!A:A,Stores!D:D, "Not Found")</f>
        <v>North</v>
      </c>
    </row>
    <row r="3318" spans="1:26">
      <c r="A3318" t="s">
        <v>4184</v>
      </c>
      <c r="B3318" s="1">
        <v>45467</v>
      </c>
      <c r="C3318" t="s">
        <v>109</v>
      </c>
      <c r="D3318" t="s">
        <v>792</v>
      </c>
      <c r="E3318" t="s">
        <v>846</v>
      </c>
      <c r="F3318">
        <v>2</v>
      </c>
      <c r="G3318">
        <v>0.05</v>
      </c>
      <c r="H3318" t="s">
        <v>868</v>
      </c>
      <c r="I3318" s="4">
        <f>Table4[[#This Row],[Quantity]]*Table4[[#This Row],[UnitPrice]]</f>
        <v>3597.94</v>
      </c>
      <c r="J3318" s="4">
        <f>Table4[[#This Row],[Gross Revenue]]*(1-Table4[[#This Row],[Discount]])</f>
        <v>3418.0429999999997</v>
      </c>
      <c r="K3318" s="4">
        <f>Table4[[#This Row],[Quantity]]*Table4[[#This Row],[CostPrice]]</f>
        <v>2658.3</v>
      </c>
      <c r="L3318" s="4">
        <f>Table4[[#This Row],[Net Revenue]]-Table4[[#This Row],[Total Cost]]</f>
        <v>759.74299999999948</v>
      </c>
      <c r="M3318" t="str">
        <f>_xlfn.XLOOKUP(Table4[[#This Row],[ProductID]], Products!A:A,Products!B:B, "Not Found")</f>
        <v>Beat Accessories</v>
      </c>
      <c r="N3318" t="str">
        <f>TEXT(Table4[[#This Row],[Date]], "mmm")</f>
        <v>Jun</v>
      </c>
      <c r="O3318" t="str">
        <f>TEXT(Table4[[#This Row],[Date]], "yyyy")</f>
        <v>2024</v>
      </c>
      <c r="P3318" t="str">
        <f>_xlfn.XLOOKUP(Table4[[#This Row],[ProductID]],Products!A:A,Products!C:C, "Not Found")</f>
        <v>Fashion</v>
      </c>
      <c r="Q3318" t="str">
        <f>_xlfn.XLOOKUP(Table4[[#This Row],[ProductID]],Products!A:A,Products!D:D,"Not Found")</f>
        <v>Accessories</v>
      </c>
      <c r="R3318">
        <f>_xlfn.XLOOKUP(Table4[[#This Row],[ProductID]],Products!A:A,Products!E:E,"Not Found")</f>
        <v>1798.97</v>
      </c>
      <c r="S3318">
        <f>_xlfn.XLOOKUP(Table4[[#This Row],[ProductID]],Products!A:A,Products!F:F, "Not Found")</f>
        <v>1329.15</v>
      </c>
      <c r="T3318" t="str">
        <f>_xlfn.XLOOKUP(Table4[[#This Row],[CustomerID]],Customers!A:A,Customers!D:D, "Not Found")</f>
        <v>M</v>
      </c>
      <c r="U3318" s="6">
        <f>_xlfn.XLOOKUP(Table4[[#This Row],[CustomerID]],Customers!A:A,Customers!E:E, "Not Found")</f>
        <v>21586</v>
      </c>
      <c r="V3318">
        <f ca="1">DATEDIF(Table4[[#This Row],[CustomerBirthday]], TODAY(), "Y")</f>
        <v>67</v>
      </c>
      <c r="W3318" t="str" cm="1">
        <f t="array" aca="1" ref="W3318" ca="1">_xlfn.IFS(Table4[[#This Row],[Age]]&lt;25, "Under 25",Table4[[#This Row],[Age]]=34, "25-34", Table4[[#This Row],[Age]]&lt;=49, "35-49", Table4[[#This Row],[Age]]&lt;=64, "50-64", Table4[[#This Row],[Age]]&gt;=65, "65+")</f>
        <v>65+</v>
      </c>
      <c r="X3318" t="str">
        <f>_xlfn.XLOOKUP(Table4[[#This Row],[StoreID]],Stores!A:A,Stores!B:B, "Not found")</f>
        <v>MegaMart Johnmouth</v>
      </c>
      <c r="Y3318" t="str">
        <f>_xlfn.XLOOKUP(Table4[[#This Row],[StoreID]],Stores!A:A,Stores!C:C, "Not Found")</f>
        <v>Johnmouth</v>
      </c>
      <c r="Z3318" t="str">
        <f>_xlfn.XLOOKUP(Table4[[#This Row],[StoreID]],Stores!A:A,Stores!D:D, "Not Found")</f>
        <v>East</v>
      </c>
    </row>
    <row r="3319" spans="1:26">
      <c r="A3319" t="s">
        <v>4185</v>
      </c>
      <c r="B3319" s="1">
        <v>45347</v>
      </c>
      <c r="C3319" t="s">
        <v>51</v>
      </c>
      <c r="D3319" t="s">
        <v>800</v>
      </c>
      <c r="E3319" t="s">
        <v>835</v>
      </c>
      <c r="F3319">
        <v>4</v>
      </c>
      <c r="G3319">
        <v>0.15</v>
      </c>
      <c r="H3319" t="s">
        <v>875</v>
      </c>
      <c r="I3319" s="4">
        <f>Table4[[#This Row],[Quantity]]*Table4[[#This Row],[UnitPrice]]</f>
        <v>7810.6</v>
      </c>
      <c r="J3319" s="4">
        <f>Table4[[#This Row],[Gross Revenue]]*(1-Table4[[#This Row],[Discount]])</f>
        <v>6639.01</v>
      </c>
      <c r="K3319" s="4">
        <f>Table4[[#This Row],[Quantity]]*Table4[[#This Row],[CostPrice]]</f>
        <v>5805.08</v>
      </c>
      <c r="L3319" s="4">
        <f>Table4[[#This Row],[Net Revenue]]-Table4[[#This Row],[Total Cost]]</f>
        <v>833.93000000000029</v>
      </c>
      <c r="M3319" t="str">
        <f>_xlfn.XLOOKUP(Table4[[#This Row],[ProductID]], Products!A:A,Products!B:B, "Not Found")</f>
        <v>Book Television</v>
      </c>
      <c r="N3319" t="str">
        <f>TEXT(Table4[[#This Row],[Date]], "mmm")</f>
        <v>Feb</v>
      </c>
      <c r="O3319" t="str">
        <f>TEXT(Table4[[#This Row],[Date]], "yyyy")</f>
        <v>2024</v>
      </c>
      <c r="P3319" t="str">
        <f>_xlfn.XLOOKUP(Table4[[#This Row],[ProductID]],Products!A:A,Products!C:C, "Not Found")</f>
        <v>Electronics</v>
      </c>
      <c r="Q3319" t="str">
        <f>_xlfn.XLOOKUP(Table4[[#This Row],[ProductID]],Products!A:A,Products!D:D,"Not Found")</f>
        <v>Television</v>
      </c>
      <c r="R3319">
        <f>_xlfn.XLOOKUP(Table4[[#This Row],[ProductID]],Products!A:A,Products!E:E,"Not Found")</f>
        <v>1952.65</v>
      </c>
      <c r="S3319">
        <f>_xlfn.XLOOKUP(Table4[[#This Row],[ProductID]],Products!A:A,Products!F:F, "Not Found")</f>
        <v>1451.27</v>
      </c>
      <c r="T3319" t="str">
        <f>_xlfn.XLOOKUP(Table4[[#This Row],[CustomerID]],Customers!A:A,Customers!D:D, "Not Found")</f>
        <v>M</v>
      </c>
      <c r="U3319" s="6">
        <f>_xlfn.XLOOKUP(Table4[[#This Row],[CustomerID]],Customers!A:A,Customers!E:E, "Not Found")</f>
        <v>32850</v>
      </c>
      <c r="V3319">
        <f ca="1">DATEDIF(Table4[[#This Row],[CustomerBirthday]], TODAY(), "Y")</f>
        <v>36</v>
      </c>
      <c r="W3319" t="str" cm="1">
        <f t="array" aca="1" ref="W3319" ca="1">_xlfn.IFS(Table4[[#This Row],[Age]]&lt;25, "Under 25",Table4[[#This Row],[Age]]=34, "25-34", Table4[[#This Row],[Age]]&lt;=49, "35-49", Table4[[#This Row],[Age]]&lt;=64, "50-64", Table4[[#This Row],[Age]]&gt;=65, "65+")</f>
        <v>35-49</v>
      </c>
      <c r="X3319" t="str">
        <f>_xlfn.XLOOKUP(Table4[[#This Row],[StoreID]],Stores!A:A,Stores!B:B, "Not found")</f>
        <v>MegaMart Peckmouth</v>
      </c>
      <c r="Y3319" t="str">
        <f>_xlfn.XLOOKUP(Table4[[#This Row],[StoreID]],Stores!A:A,Stores!C:C, "Not Found")</f>
        <v>Peckmouth</v>
      </c>
      <c r="Z3319" t="str">
        <f>_xlfn.XLOOKUP(Table4[[#This Row],[StoreID]],Stores!A:A,Stores!D:D, "Not Found")</f>
        <v>East</v>
      </c>
    </row>
    <row r="3320" spans="1:26">
      <c r="A3320" t="s">
        <v>4186</v>
      </c>
      <c r="B3320" s="1">
        <v>45217</v>
      </c>
      <c r="C3320" t="s">
        <v>109</v>
      </c>
      <c r="D3320" t="s">
        <v>824</v>
      </c>
      <c r="E3320" t="s">
        <v>846</v>
      </c>
      <c r="F3320">
        <v>4</v>
      </c>
      <c r="G3320">
        <v>0.05</v>
      </c>
      <c r="H3320" t="s">
        <v>871</v>
      </c>
      <c r="I3320" s="4">
        <f>Table4[[#This Row],[Quantity]]*Table4[[#This Row],[UnitPrice]]</f>
        <v>1553.04</v>
      </c>
      <c r="J3320" s="4">
        <f>Table4[[#This Row],[Gross Revenue]]*(1-Table4[[#This Row],[Discount]])</f>
        <v>1475.3879999999999</v>
      </c>
      <c r="K3320" s="4">
        <f>Table4[[#This Row],[Quantity]]*Table4[[#This Row],[CostPrice]]</f>
        <v>797.2</v>
      </c>
      <c r="L3320" s="4">
        <f>Table4[[#This Row],[Net Revenue]]-Table4[[#This Row],[Total Cost]]</f>
        <v>678.18799999999987</v>
      </c>
      <c r="M3320" t="str">
        <f>_xlfn.XLOOKUP(Table4[[#This Row],[ProductID]], Products!A:A,Products!B:B, "Not Found")</f>
        <v>Possible Watches</v>
      </c>
      <c r="N3320" t="str">
        <f>TEXT(Table4[[#This Row],[Date]], "mmm")</f>
        <v>Oct</v>
      </c>
      <c r="O3320" t="str">
        <f>TEXT(Table4[[#This Row],[Date]], "yyyy")</f>
        <v>2023</v>
      </c>
      <c r="P3320" t="str">
        <f>_xlfn.XLOOKUP(Table4[[#This Row],[ProductID]],Products!A:A,Products!C:C, "Not Found")</f>
        <v>Fashion</v>
      </c>
      <c r="Q3320" t="str">
        <f>_xlfn.XLOOKUP(Table4[[#This Row],[ProductID]],Products!A:A,Products!D:D,"Not Found")</f>
        <v>Watches</v>
      </c>
      <c r="R3320">
        <f>_xlfn.XLOOKUP(Table4[[#This Row],[ProductID]],Products!A:A,Products!E:E,"Not Found")</f>
        <v>388.26</v>
      </c>
      <c r="S3320">
        <f>_xlfn.XLOOKUP(Table4[[#This Row],[ProductID]],Products!A:A,Products!F:F, "Not Found")</f>
        <v>199.3</v>
      </c>
      <c r="T3320" t="str">
        <f>_xlfn.XLOOKUP(Table4[[#This Row],[CustomerID]],Customers!A:A,Customers!D:D, "Not Found")</f>
        <v>M</v>
      </c>
      <c r="U3320" s="6">
        <f>_xlfn.XLOOKUP(Table4[[#This Row],[CustomerID]],Customers!A:A,Customers!E:E, "Not Found")</f>
        <v>21586</v>
      </c>
      <c r="V3320">
        <f ca="1">DATEDIF(Table4[[#This Row],[CustomerBirthday]], TODAY(), "Y")</f>
        <v>67</v>
      </c>
      <c r="W3320" t="str" cm="1">
        <f t="array" aca="1" ref="W3320" ca="1">_xlfn.IFS(Table4[[#This Row],[Age]]&lt;25, "Under 25",Table4[[#This Row],[Age]]=34, "25-34", Table4[[#This Row],[Age]]&lt;=49, "35-49", Table4[[#This Row],[Age]]&lt;=64, "50-64", Table4[[#This Row],[Age]]&gt;=65, "65+")</f>
        <v>65+</v>
      </c>
      <c r="X3320" t="str">
        <f>_xlfn.XLOOKUP(Table4[[#This Row],[StoreID]],Stores!A:A,Stores!B:B, "Not found")</f>
        <v>MegaMart Johnmouth</v>
      </c>
      <c r="Y3320" t="str">
        <f>_xlfn.XLOOKUP(Table4[[#This Row],[StoreID]],Stores!A:A,Stores!C:C, "Not Found")</f>
        <v>Johnmouth</v>
      </c>
      <c r="Z3320" t="str">
        <f>_xlfn.XLOOKUP(Table4[[#This Row],[StoreID]],Stores!A:A,Stores!D:D, "Not Found")</f>
        <v>East</v>
      </c>
    </row>
    <row r="3321" spans="1:26">
      <c r="A3321" t="s">
        <v>4187</v>
      </c>
      <c r="B3321" s="1">
        <v>45453</v>
      </c>
      <c r="C3321" t="s">
        <v>666</v>
      </c>
      <c r="D3321" t="s">
        <v>822</v>
      </c>
      <c r="E3321" t="s">
        <v>835</v>
      </c>
      <c r="F3321">
        <v>2</v>
      </c>
      <c r="G3321">
        <v>0.1</v>
      </c>
      <c r="H3321" t="s">
        <v>875</v>
      </c>
      <c r="I3321" s="4">
        <f>Table4[[#This Row],[Quantity]]*Table4[[#This Row],[UnitPrice]]</f>
        <v>2432.7199999999998</v>
      </c>
      <c r="J3321" s="4">
        <f>Table4[[#This Row],[Gross Revenue]]*(1-Table4[[#This Row],[Discount]])</f>
        <v>2189.4479999999999</v>
      </c>
      <c r="K3321" s="4">
        <f>Table4[[#This Row],[Quantity]]*Table4[[#This Row],[CostPrice]]</f>
        <v>1589.6</v>
      </c>
      <c r="L3321" s="4">
        <f>Table4[[#This Row],[Net Revenue]]-Table4[[#This Row],[Total Cost]]</f>
        <v>599.84799999999996</v>
      </c>
      <c r="M3321" t="str">
        <f>_xlfn.XLOOKUP(Table4[[#This Row],[ProductID]], Products!A:A,Products!B:B, "Not Found")</f>
        <v>Nor Bags</v>
      </c>
      <c r="N3321" t="str">
        <f>TEXT(Table4[[#This Row],[Date]], "mmm")</f>
        <v>Jun</v>
      </c>
      <c r="O3321" t="str">
        <f>TEXT(Table4[[#This Row],[Date]], "yyyy")</f>
        <v>2024</v>
      </c>
      <c r="P3321" t="str">
        <f>_xlfn.XLOOKUP(Table4[[#This Row],[ProductID]],Products!A:A,Products!C:C, "Not Found")</f>
        <v>Fashion</v>
      </c>
      <c r="Q3321" t="str">
        <f>_xlfn.XLOOKUP(Table4[[#This Row],[ProductID]],Products!A:A,Products!D:D,"Not Found")</f>
        <v>Bags</v>
      </c>
      <c r="R3321">
        <f>_xlfn.XLOOKUP(Table4[[#This Row],[ProductID]],Products!A:A,Products!E:E,"Not Found")</f>
        <v>1216.3599999999999</v>
      </c>
      <c r="S3321">
        <f>_xlfn.XLOOKUP(Table4[[#This Row],[ProductID]],Products!A:A,Products!F:F, "Not Found")</f>
        <v>794.8</v>
      </c>
      <c r="T3321" t="str">
        <f>_xlfn.XLOOKUP(Table4[[#This Row],[CustomerID]],Customers!A:A,Customers!D:D, "Not Found")</f>
        <v>M</v>
      </c>
      <c r="U3321" s="6">
        <f>_xlfn.XLOOKUP(Table4[[#This Row],[CustomerID]],Customers!A:A,Customers!E:E, "Not Found")</f>
        <v>24326</v>
      </c>
      <c r="V3321">
        <f ca="1">DATEDIF(Table4[[#This Row],[CustomerBirthday]], TODAY(), "Y")</f>
        <v>59</v>
      </c>
      <c r="W3321" t="str" cm="1">
        <f t="array" aca="1" ref="W3321" ca="1">_xlfn.IFS(Table4[[#This Row],[Age]]&lt;25, "Under 25",Table4[[#This Row],[Age]]=34, "25-34", Table4[[#This Row],[Age]]&lt;=49, "35-49", Table4[[#This Row],[Age]]&lt;=64, "50-64", Table4[[#This Row],[Age]]&gt;=65, "65+")</f>
        <v>50-64</v>
      </c>
      <c r="X3321" t="str">
        <f>_xlfn.XLOOKUP(Table4[[#This Row],[StoreID]],Stores!A:A,Stores!B:B, "Not found")</f>
        <v>MegaMart Peckmouth</v>
      </c>
      <c r="Y3321" t="str">
        <f>_xlfn.XLOOKUP(Table4[[#This Row],[StoreID]],Stores!A:A,Stores!C:C, "Not Found")</f>
        <v>Peckmouth</v>
      </c>
      <c r="Z3321" t="str">
        <f>_xlfn.XLOOKUP(Table4[[#This Row],[StoreID]],Stores!A:A,Stores!D:D, "Not Found")</f>
        <v>East</v>
      </c>
    </row>
    <row r="3322" spans="1:26">
      <c r="A3322" t="s">
        <v>4188</v>
      </c>
      <c r="B3322" s="1">
        <v>45224</v>
      </c>
      <c r="C3322" t="s">
        <v>44</v>
      </c>
      <c r="D3322" t="s">
        <v>812</v>
      </c>
      <c r="E3322" t="s">
        <v>839</v>
      </c>
      <c r="F3322">
        <v>1</v>
      </c>
      <c r="G3322">
        <v>0.15</v>
      </c>
      <c r="H3322" t="s">
        <v>875</v>
      </c>
      <c r="I3322" s="4">
        <f>Table4[[#This Row],[Quantity]]*Table4[[#This Row],[UnitPrice]]</f>
        <v>564.41999999999996</v>
      </c>
      <c r="J3322" s="4">
        <f>Table4[[#This Row],[Gross Revenue]]*(1-Table4[[#This Row],[Discount]])</f>
        <v>479.75699999999995</v>
      </c>
      <c r="K3322" s="4">
        <f>Table4[[#This Row],[Quantity]]*Table4[[#This Row],[CostPrice]]</f>
        <v>293.95999999999998</v>
      </c>
      <c r="L3322" s="4">
        <f>Table4[[#This Row],[Net Revenue]]-Table4[[#This Row],[Total Cost]]</f>
        <v>185.79699999999997</v>
      </c>
      <c r="M3322" t="str">
        <f>_xlfn.XLOOKUP(Table4[[#This Row],[ProductID]], Products!A:A,Products!B:B, "Not Found")</f>
        <v>Soon Accessories</v>
      </c>
      <c r="N3322" t="str">
        <f>TEXT(Table4[[#This Row],[Date]], "mmm")</f>
        <v>Oct</v>
      </c>
      <c r="O3322" t="str">
        <f>TEXT(Table4[[#This Row],[Date]], "yyyy")</f>
        <v>2023</v>
      </c>
      <c r="P3322" t="str">
        <f>_xlfn.XLOOKUP(Table4[[#This Row],[ProductID]],Products!A:A,Products!C:C, "Not Found")</f>
        <v>Fashion</v>
      </c>
      <c r="Q3322" t="str">
        <f>_xlfn.XLOOKUP(Table4[[#This Row],[ProductID]],Products!A:A,Products!D:D,"Not Found")</f>
        <v>Accessories</v>
      </c>
      <c r="R3322">
        <f>_xlfn.XLOOKUP(Table4[[#This Row],[ProductID]],Products!A:A,Products!E:E,"Not Found")</f>
        <v>564.41999999999996</v>
      </c>
      <c r="S3322">
        <f>_xlfn.XLOOKUP(Table4[[#This Row],[ProductID]],Products!A:A,Products!F:F, "Not Found")</f>
        <v>293.95999999999998</v>
      </c>
      <c r="T3322" t="str">
        <f>_xlfn.XLOOKUP(Table4[[#This Row],[CustomerID]],Customers!A:A,Customers!D:D, "Not Found")</f>
        <v>M</v>
      </c>
      <c r="U3322" s="6">
        <f>_xlfn.XLOOKUP(Table4[[#This Row],[CustomerID]],Customers!A:A,Customers!E:E, "Not Found")</f>
        <v>28106</v>
      </c>
      <c r="V3322">
        <f ca="1">DATEDIF(Table4[[#This Row],[CustomerBirthday]], TODAY(), "Y")</f>
        <v>49</v>
      </c>
      <c r="W3322" t="str" cm="1">
        <f t="array" aca="1" ref="W3322" ca="1">_xlfn.IFS(Table4[[#This Row],[Age]]&lt;25, "Under 25",Table4[[#This Row],[Age]]=34, "25-34", Table4[[#This Row],[Age]]&lt;=49, "35-49", Table4[[#This Row],[Age]]&lt;=64, "50-64", Table4[[#This Row],[Age]]&gt;=65, "65+")</f>
        <v>35-49</v>
      </c>
      <c r="X3322" t="str">
        <f>_xlfn.XLOOKUP(Table4[[#This Row],[StoreID]],Stores!A:A,Stores!B:B, "Not found")</f>
        <v>MegaMart New Michele</v>
      </c>
      <c r="Y3322" t="str">
        <f>_xlfn.XLOOKUP(Table4[[#This Row],[StoreID]],Stores!A:A,Stores!C:C, "Not Found")</f>
        <v>New Michele</v>
      </c>
      <c r="Z3322" t="str">
        <f>_xlfn.XLOOKUP(Table4[[#This Row],[StoreID]],Stores!A:A,Stores!D:D, "Not Found")</f>
        <v>West</v>
      </c>
    </row>
    <row r="3323" spans="1:26">
      <c r="A3323" t="s">
        <v>4189</v>
      </c>
      <c r="B3323" s="1">
        <v>45885</v>
      </c>
      <c r="C3323" t="s">
        <v>274</v>
      </c>
      <c r="D3323" t="s">
        <v>772</v>
      </c>
      <c r="E3323" t="s">
        <v>846</v>
      </c>
      <c r="F3323">
        <v>4</v>
      </c>
      <c r="G3323">
        <v>0.05</v>
      </c>
      <c r="H3323" t="s">
        <v>875</v>
      </c>
      <c r="I3323" s="4">
        <f>Table4[[#This Row],[Quantity]]*Table4[[#This Row],[UnitPrice]]</f>
        <v>7513.88</v>
      </c>
      <c r="J3323" s="4">
        <f>Table4[[#This Row],[Gross Revenue]]*(1-Table4[[#This Row],[Discount]])</f>
        <v>7138.1859999999997</v>
      </c>
      <c r="K3323" s="4">
        <f>Table4[[#This Row],[Quantity]]*Table4[[#This Row],[CostPrice]]</f>
        <v>4059.64</v>
      </c>
      <c r="L3323" s="4">
        <f>Table4[[#This Row],[Net Revenue]]-Table4[[#This Row],[Total Cost]]</f>
        <v>3078.5459999999998</v>
      </c>
      <c r="M3323" t="str">
        <f>_xlfn.XLOOKUP(Table4[[#This Row],[ProductID]], Products!A:A,Products!B:B, "Not Found")</f>
        <v>And Footwear</v>
      </c>
      <c r="N3323" t="str">
        <f>TEXT(Table4[[#This Row],[Date]], "mmm")</f>
        <v>Aug</v>
      </c>
      <c r="O3323" t="str">
        <f>TEXT(Table4[[#This Row],[Date]], "yyyy")</f>
        <v>2025</v>
      </c>
      <c r="P3323" t="str">
        <f>_xlfn.XLOOKUP(Table4[[#This Row],[ProductID]],Products!A:A,Products!C:C, "Not Found")</f>
        <v>Fashion</v>
      </c>
      <c r="Q3323" t="str">
        <f>_xlfn.XLOOKUP(Table4[[#This Row],[ProductID]],Products!A:A,Products!D:D,"Not Found")</f>
        <v>Footwear</v>
      </c>
      <c r="R3323">
        <f>_xlfn.XLOOKUP(Table4[[#This Row],[ProductID]],Products!A:A,Products!E:E,"Not Found")</f>
        <v>1878.47</v>
      </c>
      <c r="S3323">
        <f>_xlfn.XLOOKUP(Table4[[#This Row],[ProductID]],Products!A:A,Products!F:F, "Not Found")</f>
        <v>1014.91</v>
      </c>
      <c r="T3323" t="str">
        <f>_xlfn.XLOOKUP(Table4[[#This Row],[CustomerID]],Customers!A:A,Customers!D:D, "Not Found")</f>
        <v>F</v>
      </c>
      <c r="U3323" s="6">
        <f>_xlfn.XLOOKUP(Table4[[#This Row],[CustomerID]],Customers!A:A,Customers!E:E, "Not Found")</f>
        <v>34856</v>
      </c>
      <c r="V3323">
        <f ca="1">DATEDIF(Table4[[#This Row],[CustomerBirthday]], TODAY(), "Y")</f>
        <v>31</v>
      </c>
      <c r="W3323" t="str" cm="1">
        <f t="array" aca="1" ref="W3323" ca="1">_xlfn.IFS(Table4[[#This Row],[Age]]&lt;25, "Under 25",Table4[[#This Row],[Age]]=34, "25-34", Table4[[#This Row],[Age]]&lt;=49, "35-49", Table4[[#This Row],[Age]]&lt;=64, "50-64", Table4[[#This Row],[Age]]&gt;=65, "65+")</f>
        <v>35-49</v>
      </c>
      <c r="X3323" t="str">
        <f>_xlfn.XLOOKUP(Table4[[#This Row],[StoreID]],Stores!A:A,Stores!B:B, "Not found")</f>
        <v>MegaMart Johnmouth</v>
      </c>
      <c r="Y3323" t="str">
        <f>_xlfn.XLOOKUP(Table4[[#This Row],[StoreID]],Stores!A:A,Stores!C:C, "Not Found")</f>
        <v>Johnmouth</v>
      </c>
      <c r="Z3323" t="str">
        <f>_xlfn.XLOOKUP(Table4[[#This Row],[StoreID]],Stores!A:A,Stores!D:D, "Not Found")</f>
        <v>East</v>
      </c>
    </row>
    <row r="3324" spans="1:26">
      <c r="A3324" t="s">
        <v>4190</v>
      </c>
      <c r="B3324" s="1">
        <v>45322</v>
      </c>
      <c r="C3324" t="s">
        <v>331</v>
      </c>
      <c r="D3324" t="s">
        <v>796</v>
      </c>
      <c r="E3324" t="s">
        <v>835</v>
      </c>
      <c r="F3324">
        <v>5</v>
      </c>
      <c r="G3324">
        <v>0</v>
      </c>
      <c r="H3324" t="s">
        <v>875</v>
      </c>
      <c r="I3324" s="4">
        <f>Table4[[#This Row],[Quantity]]*Table4[[#This Row],[UnitPrice]]</f>
        <v>7812.1500000000005</v>
      </c>
      <c r="J3324" s="4">
        <f>Table4[[#This Row],[Gross Revenue]]*(1-Table4[[#This Row],[Discount]])</f>
        <v>7812.1500000000005</v>
      </c>
      <c r="K3324" s="4">
        <f>Table4[[#This Row],[Quantity]]*Table4[[#This Row],[CostPrice]]</f>
        <v>5978.1500000000005</v>
      </c>
      <c r="L3324" s="4">
        <f>Table4[[#This Row],[Net Revenue]]-Table4[[#This Row],[Total Cost]]</f>
        <v>1834</v>
      </c>
      <c r="M3324" t="str">
        <f>_xlfn.XLOOKUP(Table4[[#This Row],[ProductID]], Products!A:A,Products!B:B, "Not Found")</f>
        <v>Chair Laptop</v>
      </c>
      <c r="N3324" t="str">
        <f>TEXT(Table4[[#This Row],[Date]], "mmm")</f>
        <v>Jan</v>
      </c>
      <c r="O3324" t="str">
        <f>TEXT(Table4[[#This Row],[Date]], "yyyy")</f>
        <v>2024</v>
      </c>
      <c r="P3324" t="str">
        <f>_xlfn.XLOOKUP(Table4[[#This Row],[ProductID]],Products!A:A,Products!C:C, "Not Found")</f>
        <v>Electronics</v>
      </c>
      <c r="Q3324" t="str">
        <f>_xlfn.XLOOKUP(Table4[[#This Row],[ProductID]],Products!A:A,Products!D:D,"Not Found")</f>
        <v>Laptop</v>
      </c>
      <c r="R3324">
        <f>_xlfn.XLOOKUP(Table4[[#This Row],[ProductID]],Products!A:A,Products!E:E,"Not Found")</f>
        <v>1562.43</v>
      </c>
      <c r="S3324">
        <f>_xlfn.XLOOKUP(Table4[[#This Row],[ProductID]],Products!A:A,Products!F:F, "Not Found")</f>
        <v>1195.6300000000001</v>
      </c>
      <c r="T3324" t="str">
        <f>_xlfn.XLOOKUP(Table4[[#This Row],[CustomerID]],Customers!A:A,Customers!D:D, "Not Found")</f>
        <v>F</v>
      </c>
      <c r="U3324" s="6">
        <f>_xlfn.XLOOKUP(Table4[[#This Row],[CustomerID]],Customers!A:A,Customers!E:E, "Not Found")</f>
        <v>35714</v>
      </c>
      <c r="V3324">
        <f ca="1">DATEDIF(Table4[[#This Row],[CustomerBirthday]], TODAY(), "Y")</f>
        <v>28</v>
      </c>
      <c r="W3324" t="str" cm="1">
        <f t="array" aca="1" ref="W3324" ca="1">_xlfn.IFS(Table4[[#This Row],[Age]]&lt;25, "Under 25",Table4[[#This Row],[Age]]=34, "25-34", Table4[[#This Row],[Age]]&lt;=49, "35-49", Table4[[#This Row],[Age]]&lt;=64, "50-64", Table4[[#This Row],[Age]]&gt;=65, "65+")</f>
        <v>35-49</v>
      </c>
      <c r="X3324" t="str">
        <f>_xlfn.XLOOKUP(Table4[[#This Row],[StoreID]],Stores!A:A,Stores!B:B, "Not found")</f>
        <v>MegaMart Peckmouth</v>
      </c>
      <c r="Y3324" t="str">
        <f>_xlfn.XLOOKUP(Table4[[#This Row],[StoreID]],Stores!A:A,Stores!C:C, "Not Found")</f>
        <v>Peckmouth</v>
      </c>
      <c r="Z3324" t="str">
        <f>_xlfn.XLOOKUP(Table4[[#This Row],[StoreID]],Stores!A:A,Stores!D:D, "Not Found")</f>
        <v>East</v>
      </c>
    </row>
    <row r="3325" spans="1:26">
      <c r="A3325" t="s">
        <v>4191</v>
      </c>
      <c r="B3325" s="1">
        <v>45544</v>
      </c>
      <c r="C3325" t="s">
        <v>247</v>
      </c>
      <c r="D3325" t="s">
        <v>772</v>
      </c>
      <c r="E3325" t="s">
        <v>846</v>
      </c>
      <c r="F3325">
        <v>5</v>
      </c>
      <c r="G3325">
        <v>0.05</v>
      </c>
      <c r="H3325" t="s">
        <v>875</v>
      </c>
      <c r="I3325" s="4">
        <f>Table4[[#This Row],[Quantity]]*Table4[[#This Row],[UnitPrice]]</f>
        <v>9392.35</v>
      </c>
      <c r="J3325" s="4">
        <f>Table4[[#This Row],[Gross Revenue]]*(1-Table4[[#This Row],[Discount]])</f>
        <v>8922.7325000000001</v>
      </c>
      <c r="K3325" s="4">
        <f>Table4[[#This Row],[Quantity]]*Table4[[#This Row],[CostPrice]]</f>
        <v>5074.55</v>
      </c>
      <c r="L3325" s="4">
        <f>Table4[[#This Row],[Net Revenue]]-Table4[[#This Row],[Total Cost]]</f>
        <v>3848.1824999999999</v>
      </c>
      <c r="M3325" t="str">
        <f>_xlfn.XLOOKUP(Table4[[#This Row],[ProductID]], Products!A:A,Products!B:B, "Not Found")</f>
        <v>And Footwear</v>
      </c>
      <c r="N3325" t="str">
        <f>TEXT(Table4[[#This Row],[Date]], "mmm")</f>
        <v>Sep</v>
      </c>
      <c r="O3325" t="str">
        <f>TEXT(Table4[[#This Row],[Date]], "yyyy")</f>
        <v>2024</v>
      </c>
      <c r="P3325" t="str">
        <f>_xlfn.XLOOKUP(Table4[[#This Row],[ProductID]],Products!A:A,Products!C:C, "Not Found")</f>
        <v>Fashion</v>
      </c>
      <c r="Q3325" t="str">
        <f>_xlfn.XLOOKUP(Table4[[#This Row],[ProductID]],Products!A:A,Products!D:D,"Not Found")</f>
        <v>Footwear</v>
      </c>
      <c r="R3325">
        <f>_xlfn.XLOOKUP(Table4[[#This Row],[ProductID]],Products!A:A,Products!E:E,"Not Found")</f>
        <v>1878.47</v>
      </c>
      <c r="S3325">
        <f>_xlfn.XLOOKUP(Table4[[#This Row],[ProductID]],Products!A:A,Products!F:F, "Not Found")</f>
        <v>1014.91</v>
      </c>
      <c r="T3325" t="str">
        <f>_xlfn.XLOOKUP(Table4[[#This Row],[CustomerID]],Customers!A:A,Customers!D:D, "Not Found")</f>
        <v>F</v>
      </c>
      <c r="U3325" s="6">
        <f>_xlfn.XLOOKUP(Table4[[#This Row],[CustomerID]],Customers!A:A,Customers!E:E, "Not Found")</f>
        <v>25547</v>
      </c>
      <c r="V3325">
        <f ca="1">DATEDIF(Table4[[#This Row],[CustomerBirthday]], TODAY(), "Y")</f>
        <v>56</v>
      </c>
      <c r="W3325" t="str" cm="1">
        <f t="array" aca="1" ref="W3325" ca="1">_xlfn.IFS(Table4[[#This Row],[Age]]&lt;25, "Under 25",Table4[[#This Row],[Age]]=34, "25-34", Table4[[#This Row],[Age]]&lt;=49, "35-49", Table4[[#This Row],[Age]]&lt;=64, "50-64", Table4[[#This Row],[Age]]&gt;=65, "65+")</f>
        <v>50-64</v>
      </c>
      <c r="X3325" t="str">
        <f>_xlfn.XLOOKUP(Table4[[#This Row],[StoreID]],Stores!A:A,Stores!B:B, "Not found")</f>
        <v>MegaMart Johnmouth</v>
      </c>
      <c r="Y3325" t="str">
        <f>_xlfn.XLOOKUP(Table4[[#This Row],[StoreID]],Stores!A:A,Stores!C:C, "Not Found")</f>
        <v>Johnmouth</v>
      </c>
      <c r="Z3325" t="str">
        <f>_xlfn.XLOOKUP(Table4[[#This Row],[StoreID]],Stores!A:A,Stores!D:D, "Not Found")</f>
        <v>East</v>
      </c>
    </row>
    <row r="3326" spans="1:26">
      <c r="A3326" t="s">
        <v>4192</v>
      </c>
      <c r="B3326" s="1">
        <v>45858</v>
      </c>
      <c r="C3326" t="s">
        <v>452</v>
      </c>
      <c r="D3326" t="s">
        <v>824</v>
      </c>
      <c r="E3326" t="s">
        <v>839</v>
      </c>
      <c r="F3326">
        <v>5</v>
      </c>
      <c r="G3326">
        <v>0.05</v>
      </c>
      <c r="H3326" t="s">
        <v>875</v>
      </c>
      <c r="I3326" s="4">
        <f>Table4[[#This Row],[Quantity]]*Table4[[#This Row],[UnitPrice]]</f>
        <v>1941.3</v>
      </c>
      <c r="J3326" s="4">
        <f>Table4[[#This Row],[Gross Revenue]]*(1-Table4[[#This Row],[Discount]])</f>
        <v>1844.2349999999999</v>
      </c>
      <c r="K3326" s="4">
        <f>Table4[[#This Row],[Quantity]]*Table4[[#This Row],[CostPrice]]</f>
        <v>996.5</v>
      </c>
      <c r="L3326" s="4">
        <f>Table4[[#This Row],[Net Revenue]]-Table4[[#This Row],[Total Cost]]</f>
        <v>847.7349999999999</v>
      </c>
      <c r="M3326" t="str">
        <f>_xlfn.XLOOKUP(Table4[[#This Row],[ProductID]], Products!A:A,Products!B:B, "Not Found")</f>
        <v>Possible Watches</v>
      </c>
      <c r="N3326" t="str">
        <f>TEXT(Table4[[#This Row],[Date]], "mmm")</f>
        <v>Jul</v>
      </c>
      <c r="O3326" t="str">
        <f>TEXT(Table4[[#This Row],[Date]], "yyyy")</f>
        <v>2025</v>
      </c>
      <c r="P3326" t="str">
        <f>_xlfn.XLOOKUP(Table4[[#This Row],[ProductID]],Products!A:A,Products!C:C, "Not Found")</f>
        <v>Fashion</v>
      </c>
      <c r="Q3326" t="str">
        <f>_xlfn.XLOOKUP(Table4[[#This Row],[ProductID]],Products!A:A,Products!D:D,"Not Found")</f>
        <v>Watches</v>
      </c>
      <c r="R3326">
        <f>_xlfn.XLOOKUP(Table4[[#This Row],[ProductID]],Products!A:A,Products!E:E,"Not Found")</f>
        <v>388.26</v>
      </c>
      <c r="S3326">
        <f>_xlfn.XLOOKUP(Table4[[#This Row],[ProductID]],Products!A:A,Products!F:F, "Not Found")</f>
        <v>199.3</v>
      </c>
      <c r="T3326" t="str">
        <f>_xlfn.XLOOKUP(Table4[[#This Row],[CustomerID]],Customers!A:A,Customers!D:D, "Not Found")</f>
        <v>M</v>
      </c>
      <c r="U3326" s="6">
        <f>_xlfn.XLOOKUP(Table4[[#This Row],[CustomerID]],Customers!A:A,Customers!E:E, "Not Found")</f>
        <v>22556</v>
      </c>
      <c r="V3326">
        <f ca="1">DATEDIF(Table4[[#This Row],[CustomerBirthday]], TODAY(), "Y")</f>
        <v>64</v>
      </c>
      <c r="W3326" t="str" cm="1">
        <f t="array" aca="1" ref="W3326" ca="1">_xlfn.IFS(Table4[[#This Row],[Age]]&lt;25, "Under 25",Table4[[#This Row],[Age]]=34, "25-34", Table4[[#This Row],[Age]]&lt;=49, "35-49", Table4[[#This Row],[Age]]&lt;=64, "50-64", Table4[[#This Row],[Age]]&gt;=65, "65+")</f>
        <v>50-64</v>
      </c>
      <c r="X3326" t="str">
        <f>_xlfn.XLOOKUP(Table4[[#This Row],[StoreID]],Stores!A:A,Stores!B:B, "Not found")</f>
        <v>MegaMart New Michele</v>
      </c>
      <c r="Y3326" t="str">
        <f>_xlfn.XLOOKUP(Table4[[#This Row],[StoreID]],Stores!A:A,Stores!C:C, "Not Found")</f>
        <v>New Michele</v>
      </c>
      <c r="Z3326" t="str">
        <f>_xlfn.XLOOKUP(Table4[[#This Row],[StoreID]],Stores!A:A,Stores!D:D, "Not Found")</f>
        <v>West</v>
      </c>
    </row>
    <row r="3327" spans="1:26">
      <c r="A3327" t="s">
        <v>4193</v>
      </c>
      <c r="B3327" s="1">
        <v>45236</v>
      </c>
      <c r="C3327" t="s">
        <v>464</v>
      </c>
      <c r="D3327" t="s">
        <v>715</v>
      </c>
      <c r="E3327" t="s">
        <v>835</v>
      </c>
      <c r="F3327">
        <v>4</v>
      </c>
      <c r="G3327">
        <v>0.1</v>
      </c>
      <c r="H3327" t="s">
        <v>875</v>
      </c>
      <c r="I3327" s="4">
        <f>Table4[[#This Row],[Quantity]]*Table4[[#This Row],[UnitPrice]]</f>
        <v>3275.04</v>
      </c>
      <c r="J3327" s="4">
        <f>Table4[[#This Row],[Gross Revenue]]*(1-Table4[[#This Row],[Discount]])</f>
        <v>2947.5360000000001</v>
      </c>
      <c r="K3327" s="4">
        <f>Table4[[#This Row],[Quantity]]*Table4[[#This Row],[CostPrice]]</f>
        <v>2110.48</v>
      </c>
      <c r="L3327" s="4">
        <f>Table4[[#This Row],[Net Revenue]]-Table4[[#This Row],[Total Cost]]</f>
        <v>837.05600000000004</v>
      </c>
      <c r="M3327" t="str">
        <f>_xlfn.XLOOKUP(Table4[[#This Row],[ProductID]], Products!A:A,Products!B:B, "Not Found")</f>
        <v>Audience Television</v>
      </c>
      <c r="N3327" t="str">
        <f>TEXT(Table4[[#This Row],[Date]], "mmm")</f>
        <v>Nov</v>
      </c>
      <c r="O3327" t="str">
        <f>TEXT(Table4[[#This Row],[Date]], "yyyy")</f>
        <v>2023</v>
      </c>
      <c r="P3327" t="str">
        <f>_xlfn.XLOOKUP(Table4[[#This Row],[ProductID]],Products!A:A,Products!C:C, "Not Found")</f>
        <v>Electronics</v>
      </c>
      <c r="Q3327" t="str">
        <f>_xlfn.XLOOKUP(Table4[[#This Row],[ProductID]],Products!A:A,Products!D:D,"Not Found")</f>
        <v>Television</v>
      </c>
      <c r="R3327">
        <f>_xlfn.XLOOKUP(Table4[[#This Row],[ProductID]],Products!A:A,Products!E:E,"Not Found")</f>
        <v>818.76</v>
      </c>
      <c r="S3327">
        <f>_xlfn.XLOOKUP(Table4[[#This Row],[ProductID]],Products!A:A,Products!F:F, "Not Found")</f>
        <v>527.62</v>
      </c>
      <c r="T3327" t="str">
        <f>_xlfn.XLOOKUP(Table4[[#This Row],[CustomerID]],Customers!A:A,Customers!D:D, "Not Found")</f>
        <v>M</v>
      </c>
      <c r="U3327" s="6">
        <f>_xlfn.XLOOKUP(Table4[[#This Row],[CustomerID]],Customers!A:A,Customers!E:E, "Not Found")</f>
        <v>29315</v>
      </c>
      <c r="V3327">
        <f ca="1">DATEDIF(Table4[[#This Row],[CustomerBirthday]], TODAY(), "Y")</f>
        <v>46</v>
      </c>
      <c r="W3327" t="str" cm="1">
        <f t="array" aca="1" ref="W3327" ca="1">_xlfn.IFS(Table4[[#This Row],[Age]]&lt;25, "Under 25",Table4[[#This Row],[Age]]=34, "25-34", Table4[[#This Row],[Age]]&lt;=49, "35-49", Table4[[#This Row],[Age]]&lt;=64, "50-64", Table4[[#This Row],[Age]]&gt;=65, "65+")</f>
        <v>35-49</v>
      </c>
      <c r="X3327" t="str">
        <f>_xlfn.XLOOKUP(Table4[[#This Row],[StoreID]],Stores!A:A,Stores!B:B, "Not found")</f>
        <v>MegaMart Peckmouth</v>
      </c>
      <c r="Y3327" t="str">
        <f>_xlfn.XLOOKUP(Table4[[#This Row],[StoreID]],Stores!A:A,Stores!C:C, "Not Found")</f>
        <v>Peckmouth</v>
      </c>
      <c r="Z3327" t="str">
        <f>_xlfn.XLOOKUP(Table4[[#This Row],[StoreID]],Stores!A:A,Stores!D:D, "Not Found")</f>
        <v>East</v>
      </c>
    </row>
    <row r="3328" spans="1:26">
      <c r="A3328" t="s">
        <v>4194</v>
      </c>
      <c r="B3328" s="1">
        <v>45755</v>
      </c>
      <c r="C3328" t="s">
        <v>93</v>
      </c>
      <c r="D3328" t="s">
        <v>820</v>
      </c>
      <c r="E3328" t="s">
        <v>846</v>
      </c>
      <c r="F3328">
        <v>5</v>
      </c>
      <c r="G3328">
        <v>0.05</v>
      </c>
      <c r="H3328" t="s">
        <v>865</v>
      </c>
      <c r="I3328" s="4">
        <f>Table4[[#This Row],[Quantity]]*Table4[[#This Row],[UnitPrice]]</f>
        <v>5985.9000000000005</v>
      </c>
      <c r="J3328" s="4">
        <f>Table4[[#This Row],[Gross Revenue]]*(1-Table4[[#This Row],[Discount]])</f>
        <v>5686.6050000000005</v>
      </c>
      <c r="K3328" s="4">
        <f>Table4[[#This Row],[Quantity]]*Table4[[#This Row],[CostPrice]]</f>
        <v>3613.7</v>
      </c>
      <c r="L3328" s="4">
        <f>Table4[[#This Row],[Net Revenue]]-Table4[[#This Row],[Total Cost]]</f>
        <v>2072.9050000000007</v>
      </c>
      <c r="M3328" t="str">
        <f>_xlfn.XLOOKUP(Table4[[#This Row],[ProductID]], Products!A:A,Products!B:B, "Not Found")</f>
        <v>Or Smartphone</v>
      </c>
      <c r="N3328" t="str">
        <f>TEXT(Table4[[#This Row],[Date]], "mmm")</f>
        <v>Apr</v>
      </c>
      <c r="O3328" t="str">
        <f>TEXT(Table4[[#This Row],[Date]], "yyyy")</f>
        <v>2025</v>
      </c>
      <c r="P3328" t="str">
        <f>_xlfn.XLOOKUP(Table4[[#This Row],[ProductID]],Products!A:A,Products!C:C, "Not Found")</f>
        <v>Electronics</v>
      </c>
      <c r="Q3328" t="str">
        <f>_xlfn.XLOOKUP(Table4[[#This Row],[ProductID]],Products!A:A,Products!D:D,"Not Found")</f>
        <v>Smartphone</v>
      </c>
      <c r="R3328">
        <f>_xlfn.XLOOKUP(Table4[[#This Row],[ProductID]],Products!A:A,Products!E:E,"Not Found")</f>
        <v>1197.18</v>
      </c>
      <c r="S3328">
        <f>_xlfn.XLOOKUP(Table4[[#This Row],[ProductID]],Products!A:A,Products!F:F, "Not Found")</f>
        <v>722.74</v>
      </c>
      <c r="T3328" t="str">
        <f>_xlfn.XLOOKUP(Table4[[#This Row],[CustomerID]],Customers!A:A,Customers!D:D, "Not Found")</f>
        <v>F</v>
      </c>
      <c r="U3328" s="6">
        <f>_xlfn.XLOOKUP(Table4[[#This Row],[CustomerID]],Customers!A:A,Customers!E:E, "Not Found")</f>
        <v>26428</v>
      </c>
      <c r="V3328">
        <f ca="1">DATEDIF(Table4[[#This Row],[CustomerBirthday]], TODAY(), "Y")</f>
        <v>54</v>
      </c>
      <c r="W3328" t="str" cm="1">
        <f t="array" aca="1" ref="W3328" ca="1">_xlfn.IFS(Table4[[#This Row],[Age]]&lt;25, "Under 25",Table4[[#This Row],[Age]]=34, "25-34", Table4[[#This Row],[Age]]&lt;=49, "35-49", Table4[[#This Row],[Age]]&lt;=64, "50-64", Table4[[#This Row],[Age]]&gt;=65, "65+")</f>
        <v>50-64</v>
      </c>
      <c r="X3328" t="str">
        <f>_xlfn.XLOOKUP(Table4[[#This Row],[StoreID]],Stores!A:A,Stores!B:B, "Not found")</f>
        <v>MegaMart Johnmouth</v>
      </c>
      <c r="Y3328" t="str">
        <f>_xlfn.XLOOKUP(Table4[[#This Row],[StoreID]],Stores!A:A,Stores!C:C, "Not Found")</f>
        <v>Johnmouth</v>
      </c>
      <c r="Z3328" t="str">
        <f>_xlfn.XLOOKUP(Table4[[#This Row],[StoreID]],Stores!A:A,Stores!D:D, "Not Found")</f>
        <v>East</v>
      </c>
    </row>
    <row r="3329" spans="1:26">
      <c r="A3329" t="s">
        <v>4195</v>
      </c>
      <c r="B3329" s="1">
        <v>45631</v>
      </c>
      <c r="C3329" t="s">
        <v>7</v>
      </c>
      <c r="D3329" t="s">
        <v>739</v>
      </c>
      <c r="E3329" t="s">
        <v>842</v>
      </c>
      <c r="F3329">
        <v>3</v>
      </c>
      <c r="G3329">
        <v>0.1</v>
      </c>
      <c r="H3329" t="s">
        <v>868</v>
      </c>
      <c r="I3329" s="4">
        <f>Table4[[#This Row],[Quantity]]*Table4[[#This Row],[UnitPrice]]</f>
        <v>3582.3599999999997</v>
      </c>
      <c r="J3329" s="4">
        <f>Table4[[#This Row],[Gross Revenue]]*(1-Table4[[#This Row],[Discount]])</f>
        <v>3224.1239999999998</v>
      </c>
      <c r="K3329" s="4">
        <f>Table4[[#This Row],[Quantity]]*Table4[[#This Row],[CostPrice]]</f>
        <v>2516.8500000000004</v>
      </c>
      <c r="L3329" s="4">
        <f>Table4[[#This Row],[Net Revenue]]-Table4[[#This Row],[Total Cost]]</f>
        <v>707.27399999999943</v>
      </c>
      <c r="M3329" t="str">
        <f>_xlfn.XLOOKUP(Table4[[#This Row],[ProductID]], Products!A:A,Products!B:B, "Not Found")</f>
        <v>Step Smartphone</v>
      </c>
      <c r="N3329" t="str">
        <f>TEXT(Table4[[#This Row],[Date]], "mmm")</f>
        <v>Dec</v>
      </c>
      <c r="O3329" t="str">
        <f>TEXT(Table4[[#This Row],[Date]], "yyyy")</f>
        <v>2024</v>
      </c>
      <c r="P3329" t="str">
        <f>_xlfn.XLOOKUP(Table4[[#This Row],[ProductID]],Products!A:A,Products!C:C, "Not Found")</f>
        <v>Electronics</v>
      </c>
      <c r="Q3329" t="str">
        <f>_xlfn.XLOOKUP(Table4[[#This Row],[ProductID]],Products!A:A,Products!D:D,"Not Found")</f>
        <v>Smartphone</v>
      </c>
      <c r="R3329">
        <f>_xlfn.XLOOKUP(Table4[[#This Row],[ProductID]],Products!A:A,Products!E:E,"Not Found")</f>
        <v>1194.1199999999999</v>
      </c>
      <c r="S3329">
        <f>_xlfn.XLOOKUP(Table4[[#This Row],[ProductID]],Products!A:A,Products!F:F, "Not Found")</f>
        <v>838.95</v>
      </c>
      <c r="T3329" t="str">
        <f>_xlfn.XLOOKUP(Table4[[#This Row],[CustomerID]],Customers!A:A,Customers!D:D, "Not Found")</f>
        <v>M</v>
      </c>
      <c r="U3329" s="6">
        <f>_xlfn.XLOOKUP(Table4[[#This Row],[CustomerID]],Customers!A:A,Customers!E:E, "Not Found")</f>
        <v>35319</v>
      </c>
      <c r="V3329">
        <f ca="1">DATEDIF(Table4[[#This Row],[CustomerBirthday]], TODAY(), "Y")</f>
        <v>29</v>
      </c>
      <c r="W3329" t="str" cm="1">
        <f t="array" aca="1" ref="W3329" ca="1">_xlfn.IFS(Table4[[#This Row],[Age]]&lt;25, "Under 25",Table4[[#This Row],[Age]]=34, "25-34", Table4[[#This Row],[Age]]&lt;=49, "35-49", Table4[[#This Row],[Age]]&lt;=64, "50-64", Table4[[#This Row],[Age]]&gt;=65, "65+")</f>
        <v>35-49</v>
      </c>
      <c r="X3329" t="str">
        <f>_xlfn.XLOOKUP(Table4[[#This Row],[StoreID]],Stores!A:A,Stores!B:B, "Not found")</f>
        <v>MegaMart Brianahaven</v>
      </c>
      <c r="Y3329" t="str">
        <f>_xlfn.XLOOKUP(Table4[[#This Row],[StoreID]],Stores!A:A,Stores!C:C, "Not Found")</f>
        <v>Brianahaven</v>
      </c>
      <c r="Z3329" t="str">
        <f>_xlfn.XLOOKUP(Table4[[#This Row],[StoreID]],Stores!A:A,Stores!D:D, "Not Found")</f>
        <v>North</v>
      </c>
    </row>
    <row r="3330" spans="1:26">
      <c r="A3330" t="s">
        <v>4196</v>
      </c>
      <c r="B3330" s="1">
        <v>45892</v>
      </c>
      <c r="C3330" t="s">
        <v>520</v>
      </c>
      <c r="D3330" t="s">
        <v>769</v>
      </c>
      <c r="E3330" t="s">
        <v>835</v>
      </c>
      <c r="F3330">
        <v>1</v>
      </c>
      <c r="G3330">
        <v>0</v>
      </c>
      <c r="H3330" t="s">
        <v>875</v>
      </c>
      <c r="I3330" s="4">
        <f>Table4[[#This Row],[Quantity]]*Table4[[#This Row],[UnitPrice]]</f>
        <v>25.57</v>
      </c>
      <c r="J3330" s="4">
        <f>Table4[[#This Row],[Gross Revenue]]*(1-Table4[[#This Row],[Discount]])</f>
        <v>25.57</v>
      </c>
      <c r="K3330" s="4">
        <f>Table4[[#This Row],[Quantity]]*Table4[[#This Row],[CostPrice]]</f>
        <v>19.05</v>
      </c>
      <c r="L3330" s="4">
        <f>Table4[[#This Row],[Net Revenue]]-Table4[[#This Row],[Total Cost]]</f>
        <v>6.52</v>
      </c>
      <c r="M3330" t="str">
        <f>_xlfn.XLOOKUP(Table4[[#This Row],[ProductID]], Products!A:A,Products!B:B, "Not Found")</f>
        <v>How Vegetables</v>
      </c>
      <c r="N3330" t="str">
        <f>TEXT(Table4[[#This Row],[Date]], "mmm")</f>
        <v>Aug</v>
      </c>
      <c r="O3330" t="str">
        <f>TEXT(Table4[[#This Row],[Date]], "yyyy")</f>
        <v>2025</v>
      </c>
      <c r="P3330" t="str">
        <f>_xlfn.XLOOKUP(Table4[[#This Row],[ProductID]],Products!A:A,Products!C:C, "Not Found")</f>
        <v>Groceries</v>
      </c>
      <c r="Q3330" t="str">
        <f>_xlfn.XLOOKUP(Table4[[#This Row],[ProductID]],Products!A:A,Products!D:D,"Not Found")</f>
        <v>Vegetables</v>
      </c>
      <c r="R3330">
        <f>_xlfn.XLOOKUP(Table4[[#This Row],[ProductID]],Products!A:A,Products!E:E,"Not Found")</f>
        <v>25.57</v>
      </c>
      <c r="S3330">
        <f>_xlfn.XLOOKUP(Table4[[#This Row],[ProductID]],Products!A:A,Products!F:F, "Not Found")</f>
        <v>19.05</v>
      </c>
      <c r="T3330" t="str">
        <f>_xlfn.XLOOKUP(Table4[[#This Row],[CustomerID]],Customers!A:A,Customers!D:D, "Not Found")</f>
        <v>M</v>
      </c>
      <c r="U3330" s="6">
        <f>_xlfn.XLOOKUP(Table4[[#This Row],[CustomerID]],Customers!A:A,Customers!E:E, "Not Found")</f>
        <v>22435</v>
      </c>
      <c r="V3330">
        <f ca="1">DATEDIF(Table4[[#This Row],[CustomerBirthday]], TODAY(), "Y")</f>
        <v>65</v>
      </c>
      <c r="W3330" t="str" cm="1">
        <f t="array" aca="1" ref="W3330" ca="1">_xlfn.IFS(Table4[[#This Row],[Age]]&lt;25, "Under 25",Table4[[#This Row],[Age]]=34, "25-34", Table4[[#This Row],[Age]]&lt;=49, "35-49", Table4[[#This Row],[Age]]&lt;=64, "50-64", Table4[[#This Row],[Age]]&gt;=65, "65+")</f>
        <v>65+</v>
      </c>
      <c r="X3330" t="str">
        <f>_xlfn.XLOOKUP(Table4[[#This Row],[StoreID]],Stores!A:A,Stores!B:B, "Not found")</f>
        <v>MegaMart Peckmouth</v>
      </c>
      <c r="Y3330" t="str">
        <f>_xlfn.XLOOKUP(Table4[[#This Row],[StoreID]],Stores!A:A,Stores!C:C, "Not Found")</f>
        <v>Peckmouth</v>
      </c>
      <c r="Z3330" t="str">
        <f>_xlfn.XLOOKUP(Table4[[#This Row],[StoreID]],Stores!A:A,Stores!D:D, "Not Found")</f>
        <v>East</v>
      </c>
    </row>
    <row r="3331" spans="1:26">
      <c r="A3331" t="s">
        <v>4197</v>
      </c>
      <c r="B3331" s="1">
        <v>45343</v>
      </c>
      <c r="C3331" t="s">
        <v>608</v>
      </c>
      <c r="D3331" t="s">
        <v>816</v>
      </c>
      <c r="E3331" t="s">
        <v>839</v>
      </c>
      <c r="F3331">
        <v>2</v>
      </c>
      <c r="G3331">
        <v>0.05</v>
      </c>
      <c r="H3331" t="s">
        <v>871</v>
      </c>
      <c r="I3331" s="4">
        <f>Table4[[#This Row],[Quantity]]*Table4[[#This Row],[UnitPrice]]</f>
        <v>3758.16</v>
      </c>
      <c r="J3331" s="4">
        <f>Table4[[#This Row],[Gross Revenue]]*(1-Table4[[#This Row],[Discount]])</f>
        <v>3570.2519999999995</v>
      </c>
      <c r="K3331" s="4">
        <f>Table4[[#This Row],[Quantity]]*Table4[[#This Row],[CostPrice]]</f>
        <v>2009.12</v>
      </c>
      <c r="L3331" s="4">
        <f>Table4[[#This Row],[Net Revenue]]-Table4[[#This Row],[Total Cost]]</f>
        <v>1561.1319999999996</v>
      </c>
      <c r="M3331" t="str">
        <f>_xlfn.XLOOKUP(Table4[[#This Row],[ProductID]], Products!A:A,Products!B:B, "Not Found")</f>
        <v>Set Dairy</v>
      </c>
      <c r="N3331" t="str">
        <f>TEXT(Table4[[#This Row],[Date]], "mmm")</f>
        <v>Feb</v>
      </c>
      <c r="O3331" t="str">
        <f>TEXT(Table4[[#This Row],[Date]], "yyyy")</f>
        <v>2024</v>
      </c>
      <c r="P3331" t="str">
        <f>_xlfn.XLOOKUP(Table4[[#This Row],[ProductID]],Products!A:A,Products!C:C, "Not Found")</f>
        <v>Groceries</v>
      </c>
      <c r="Q3331" t="str">
        <f>_xlfn.XLOOKUP(Table4[[#This Row],[ProductID]],Products!A:A,Products!D:D,"Not Found")</f>
        <v>Dairy</v>
      </c>
      <c r="R3331">
        <f>_xlfn.XLOOKUP(Table4[[#This Row],[ProductID]],Products!A:A,Products!E:E,"Not Found")</f>
        <v>1879.08</v>
      </c>
      <c r="S3331">
        <f>_xlfn.XLOOKUP(Table4[[#This Row],[ProductID]],Products!A:A,Products!F:F, "Not Found")</f>
        <v>1004.56</v>
      </c>
      <c r="T3331" t="str">
        <f>_xlfn.XLOOKUP(Table4[[#This Row],[CustomerID]],Customers!A:A,Customers!D:D, "Not Found")</f>
        <v>M</v>
      </c>
      <c r="U3331" s="6">
        <f>_xlfn.XLOOKUP(Table4[[#This Row],[CustomerID]],Customers!A:A,Customers!E:E, "Not Found")</f>
        <v>34043</v>
      </c>
      <c r="V3331">
        <f ca="1">DATEDIF(Table4[[#This Row],[CustomerBirthday]], TODAY(), "Y")</f>
        <v>33</v>
      </c>
      <c r="W3331" t="str" cm="1">
        <f t="array" aca="1" ref="W3331" ca="1">_xlfn.IFS(Table4[[#This Row],[Age]]&lt;25, "Under 25",Table4[[#This Row],[Age]]=34, "25-34", Table4[[#This Row],[Age]]&lt;=49, "35-49", Table4[[#This Row],[Age]]&lt;=64, "50-64", Table4[[#This Row],[Age]]&gt;=65, "65+")</f>
        <v>35-49</v>
      </c>
      <c r="X3331" t="str">
        <f>_xlfn.XLOOKUP(Table4[[#This Row],[StoreID]],Stores!A:A,Stores!B:B, "Not found")</f>
        <v>MegaMart New Michele</v>
      </c>
      <c r="Y3331" t="str">
        <f>_xlfn.XLOOKUP(Table4[[#This Row],[StoreID]],Stores!A:A,Stores!C:C, "Not Found")</f>
        <v>New Michele</v>
      </c>
      <c r="Z3331" t="str">
        <f>_xlfn.XLOOKUP(Table4[[#This Row],[StoreID]],Stores!A:A,Stores!D:D, "Not Found")</f>
        <v>West</v>
      </c>
    </row>
    <row r="3332" spans="1:26">
      <c r="A3332" t="s">
        <v>4198</v>
      </c>
      <c r="B3332" s="1">
        <v>45391</v>
      </c>
      <c r="C3332" t="s">
        <v>230</v>
      </c>
      <c r="D3332" t="s">
        <v>800</v>
      </c>
      <c r="E3332" t="s">
        <v>831</v>
      </c>
      <c r="F3332">
        <v>2</v>
      </c>
      <c r="G3332">
        <v>0.05</v>
      </c>
      <c r="H3332" t="s">
        <v>871</v>
      </c>
      <c r="I3332" s="4">
        <f>Table4[[#This Row],[Quantity]]*Table4[[#This Row],[UnitPrice]]</f>
        <v>3905.3</v>
      </c>
      <c r="J3332" s="4">
        <f>Table4[[#This Row],[Gross Revenue]]*(1-Table4[[#This Row],[Discount]])</f>
        <v>3710.0349999999999</v>
      </c>
      <c r="K3332" s="4">
        <f>Table4[[#This Row],[Quantity]]*Table4[[#This Row],[CostPrice]]</f>
        <v>2902.54</v>
      </c>
      <c r="L3332" s="4">
        <f>Table4[[#This Row],[Net Revenue]]-Table4[[#This Row],[Total Cost]]</f>
        <v>807.49499999999989</v>
      </c>
      <c r="M3332" t="str">
        <f>_xlfn.XLOOKUP(Table4[[#This Row],[ProductID]], Products!A:A,Products!B:B, "Not Found")</f>
        <v>Book Television</v>
      </c>
      <c r="N3332" t="str">
        <f>TEXT(Table4[[#This Row],[Date]], "mmm")</f>
        <v>Apr</v>
      </c>
      <c r="O3332" t="str">
        <f>TEXT(Table4[[#This Row],[Date]], "yyyy")</f>
        <v>2024</v>
      </c>
      <c r="P3332" t="str">
        <f>_xlfn.XLOOKUP(Table4[[#This Row],[ProductID]],Products!A:A,Products!C:C, "Not Found")</f>
        <v>Electronics</v>
      </c>
      <c r="Q3332" t="str">
        <f>_xlfn.XLOOKUP(Table4[[#This Row],[ProductID]],Products!A:A,Products!D:D,"Not Found")</f>
        <v>Television</v>
      </c>
      <c r="R3332">
        <f>_xlfn.XLOOKUP(Table4[[#This Row],[ProductID]],Products!A:A,Products!E:E,"Not Found")</f>
        <v>1952.65</v>
      </c>
      <c r="S3332">
        <f>_xlfn.XLOOKUP(Table4[[#This Row],[ProductID]],Products!A:A,Products!F:F, "Not Found")</f>
        <v>1451.27</v>
      </c>
      <c r="T3332" t="str">
        <f>_xlfn.XLOOKUP(Table4[[#This Row],[CustomerID]],Customers!A:A,Customers!D:D, "Not Found")</f>
        <v>M</v>
      </c>
      <c r="U3332" s="6">
        <f>_xlfn.XLOOKUP(Table4[[#This Row],[CustomerID]],Customers!A:A,Customers!E:E, "Not Found")</f>
        <v>35712</v>
      </c>
      <c r="V3332">
        <f ca="1">DATEDIF(Table4[[#This Row],[CustomerBirthday]], TODAY(), "Y")</f>
        <v>28</v>
      </c>
      <c r="W3332" t="str" cm="1">
        <f t="array" aca="1" ref="W3332" ca="1">_xlfn.IFS(Table4[[#This Row],[Age]]&lt;25, "Under 25",Table4[[#This Row],[Age]]=34, "25-34", Table4[[#This Row],[Age]]&lt;=49, "35-49", Table4[[#This Row],[Age]]&lt;=64, "50-64", Table4[[#This Row],[Age]]&gt;=65, "65+")</f>
        <v>35-49</v>
      </c>
      <c r="X3332" t="str">
        <f>_xlfn.XLOOKUP(Table4[[#This Row],[StoreID]],Stores!A:A,Stores!B:B, "Not found")</f>
        <v>MegaMart Jimenezborough</v>
      </c>
      <c r="Y3332" t="str">
        <f>_xlfn.XLOOKUP(Table4[[#This Row],[StoreID]],Stores!A:A,Stores!C:C, "Not Found")</f>
        <v>Jimenezborough</v>
      </c>
      <c r="Z3332" t="str">
        <f>_xlfn.XLOOKUP(Table4[[#This Row],[StoreID]],Stores!A:A,Stores!D:D, "Not Found")</f>
        <v>South</v>
      </c>
    </row>
    <row r="3333" spans="1:26">
      <c r="A3333" t="s">
        <v>4199</v>
      </c>
      <c r="B3333" s="1">
        <v>45295</v>
      </c>
      <c r="C3333" t="s">
        <v>198</v>
      </c>
      <c r="D3333" t="s">
        <v>764</v>
      </c>
      <c r="E3333" t="s">
        <v>835</v>
      </c>
      <c r="F3333">
        <v>3</v>
      </c>
      <c r="G3333">
        <v>0.15</v>
      </c>
      <c r="H3333" t="s">
        <v>875</v>
      </c>
      <c r="I3333" s="4">
        <f>Table4[[#This Row],[Quantity]]*Table4[[#This Row],[UnitPrice]]</f>
        <v>971.76</v>
      </c>
      <c r="J3333" s="4">
        <f>Table4[[#This Row],[Gross Revenue]]*(1-Table4[[#This Row],[Discount]])</f>
        <v>825.99599999999998</v>
      </c>
      <c r="K3333" s="4">
        <f>Table4[[#This Row],[Quantity]]*Table4[[#This Row],[CostPrice]]</f>
        <v>728.93999999999994</v>
      </c>
      <c r="L3333" s="4">
        <f>Table4[[#This Row],[Net Revenue]]-Table4[[#This Row],[Total Cost]]</f>
        <v>97.05600000000004</v>
      </c>
      <c r="M3333" t="str">
        <f>_xlfn.XLOOKUP(Table4[[#This Row],[ProductID]], Products!A:A,Products!B:B, "Not Found")</f>
        <v>Simple Accessories</v>
      </c>
      <c r="N3333" t="str">
        <f>TEXT(Table4[[#This Row],[Date]], "mmm")</f>
        <v>Jan</v>
      </c>
      <c r="O3333" t="str">
        <f>TEXT(Table4[[#This Row],[Date]], "yyyy")</f>
        <v>2024</v>
      </c>
      <c r="P3333" t="str">
        <f>_xlfn.XLOOKUP(Table4[[#This Row],[ProductID]],Products!A:A,Products!C:C, "Not Found")</f>
        <v>Fashion</v>
      </c>
      <c r="Q3333" t="str">
        <f>_xlfn.XLOOKUP(Table4[[#This Row],[ProductID]],Products!A:A,Products!D:D,"Not Found")</f>
        <v>Accessories</v>
      </c>
      <c r="R3333">
        <f>_xlfn.XLOOKUP(Table4[[#This Row],[ProductID]],Products!A:A,Products!E:E,"Not Found")</f>
        <v>323.92</v>
      </c>
      <c r="S3333">
        <f>_xlfn.XLOOKUP(Table4[[#This Row],[ProductID]],Products!A:A,Products!F:F, "Not Found")</f>
        <v>242.98</v>
      </c>
      <c r="T3333" t="str">
        <f>_xlfn.XLOOKUP(Table4[[#This Row],[CustomerID]],Customers!A:A,Customers!D:D, "Not Found")</f>
        <v>F</v>
      </c>
      <c r="U3333" s="6">
        <f>_xlfn.XLOOKUP(Table4[[#This Row],[CustomerID]],Customers!A:A,Customers!E:E, "Not Found")</f>
        <v>38340</v>
      </c>
      <c r="V3333">
        <f ca="1">DATEDIF(Table4[[#This Row],[CustomerBirthday]], TODAY(), "Y")</f>
        <v>21</v>
      </c>
      <c r="W3333" t="str" cm="1">
        <f t="array" aca="1" ref="W3333" ca="1">_xlfn.IFS(Table4[[#This Row],[Age]]&lt;25, "Under 25",Table4[[#This Row],[Age]]=34, "25-34", Table4[[#This Row],[Age]]&lt;=49, "35-49", Table4[[#This Row],[Age]]&lt;=64, "50-64", Table4[[#This Row],[Age]]&gt;=65, "65+")</f>
        <v>Under 25</v>
      </c>
      <c r="X3333" t="str">
        <f>_xlfn.XLOOKUP(Table4[[#This Row],[StoreID]],Stores!A:A,Stores!B:B, "Not found")</f>
        <v>MegaMart Peckmouth</v>
      </c>
      <c r="Y3333" t="str">
        <f>_xlfn.XLOOKUP(Table4[[#This Row],[StoreID]],Stores!A:A,Stores!C:C, "Not Found")</f>
        <v>Peckmouth</v>
      </c>
      <c r="Z3333" t="str">
        <f>_xlfn.XLOOKUP(Table4[[#This Row],[StoreID]],Stores!A:A,Stores!D:D, "Not Found")</f>
        <v>East</v>
      </c>
    </row>
    <row r="3334" spans="1:26">
      <c r="A3334" t="s">
        <v>4200</v>
      </c>
      <c r="B3334" s="1">
        <v>45594</v>
      </c>
      <c r="C3334" t="s">
        <v>604</v>
      </c>
      <c r="D3334" t="s">
        <v>818</v>
      </c>
      <c r="E3334" t="s">
        <v>842</v>
      </c>
      <c r="F3334">
        <v>2</v>
      </c>
      <c r="G3334">
        <v>0.05</v>
      </c>
      <c r="H3334" t="s">
        <v>875</v>
      </c>
      <c r="I3334" s="4">
        <f>Table4[[#This Row],[Quantity]]*Table4[[#This Row],[UnitPrice]]</f>
        <v>2330.7399999999998</v>
      </c>
      <c r="J3334" s="4">
        <f>Table4[[#This Row],[Gross Revenue]]*(1-Table4[[#This Row],[Discount]])</f>
        <v>2214.2029999999995</v>
      </c>
      <c r="K3334" s="4">
        <f>Table4[[#This Row],[Quantity]]*Table4[[#This Row],[CostPrice]]</f>
        <v>1853.1</v>
      </c>
      <c r="L3334" s="4">
        <f>Table4[[#This Row],[Net Revenue]]-Table4[[#This Row],[Total Cost]]</f>
        <v>361.10299999999961</v>
      </c>
      <c r="M3334" t="str">
        <f>_xlfn.XLOOKUP(Table4[[#This Row],[ProductID]], Products!A:A,Products!B:B, "Not Found")</f>
        <v>Nature Clothing</v>
      </c>
      <c r="N3334" t="str">
        <f>TEXT(Table4[[#This Row],[Date]], "mmm")</f>
        <v>Oct</v>
      </c>
      <c r="O3334" t="str">
        <f>TEXT(Table4[[#This Row],[Date]], "yyyy")</f>
        <v>2024</v>
      </c>
      <c r="P3334" t="str">
        <f>_xlfn.XLOOKUP(Table4[[#This Row],[ProductID]],Products!A:A,Products!C:C, "Not Found")</f>
        <v>Fashion</v>
      </c>
      <c r="Q3334" t="str">
        <f>_xlfn.XLOOKUP(Table4[[#This Row],[ProductID]],Products!A:A,Products!D:D,"Not Found")</f>
        <v>Clothing</v>
      </c>
      <c r="R3334">
        <f>_xlfn.XLOOKUP(Table4[[#This Row],[ProductID]],Products!A:A,Products!E:E,"Not Found")</f>
        <v>1165.3699999999999</v>
      </c>
      <c r="S3334">
        <f>_xlfn.XLOOKUP(Table4[[#This Row],[ProductID]],Products!A:A,Products!F:F, "Not Found")</f>
        <v>926.55</v>
      </c>
      <c r="T3334" t="str">
        <f>_xlfn.XLOOKUP(Table4[[#This Row],[CustomerID]],Customers!A:A,Customers!D:D, "Not Found")</f>
        <v>F</v>
      </c>
      <c r="U3334" s="6">
        <f>_xlfn.XLOOKUP(Table4[[#This Row],[CustomerID]],Customers!A:A,Customers!E:E, "Not Found")</f>
        <v>30807</v>
      </c>
      <c r="V3334">
        <f ca="1">DATEDIF(Table4[[#This Row],[CustomerBirthday]], TODAY(), "Y")</f>
        <v>42</v>
      </c>
      <c r="W3334" t="str" cm="1">
        <f t="array" aca="1" ref="W3334" ca="1">_xlfn.IFS(Table4[[#This Row],[Age]]&lt;25, "Under 25",Table4[[#This Row],[Age]]=34, "25-34", Table4[[#This Row],[Age]]&lt;=49, "35-49", Table4[[#This Row],[Age]]&lt;=64, "50-64", Table4[[#This Row],[Age]]&gt;=65, "65+")</f>
        <v>35-49</v>
      </c>
      <c r="X3334" t="str">
        <f>_xlfn.XLOOKUP(Table4[[#This Row],[StoreID]],Stores!A:A,Stores!B:B, "Not found")</f>
        <v>MegaMart Brianahaven</v>
      </c>
      <c r="Y3334" t="str">
        <f>_xlfn.XLOOKUP(Table4[[#This Row],[StoreID]],Stores!A:A,Stores!C:C, "Not Found")</f>
        <v>Brianahaven</v>
      </c>
      <c r="Z3334" t="str">
        <f>_xlfn.XLOOKUP(Table4[[#This Row],[StoreID]],Stores!A:A,Stores!D:D, "Not Found")</f>
        <v>North</v>
      </c>
    </row>
    <row r="3335" spans="1:26">
      <c r="A3335" t="s">
        <v>4201</v>
      </c>
      <c r="B3335" s="1">
        <v>45482</v>
      </c>
      <c r="C3335" t="s">
        <v>123</v>
      </c>
      <c r="D3335" t="s">
        <v>810</v>
      </c>
      <c r="E3335" t="s">
        <v>835</v>
      </c>
      <c r="F3335">
        <v>3</v>
      </c>
      <c r="G3335">
        <v>0.1</v>
      </c>
      <c r="H3335" t="s">
        <v>868</v>
      </c>
      <c r="I3335" s="4">
        <f>Table4[[#This Row],[Quantity]]*Table4[[#This Row],[UnitPrice]]</f>
        <v>1360.8600000000001</v>
      </c>
      <c r="J3335" s="4">
        <f>Table4[[#This Row],[Gross Revenue]]*(1-Table4[[#This Row],[Discount]])</f>
        <v>1224.7740000000001</v>
      </c>
      <c r="K3335" s="4">
        <f>Table4[[#This Row],[Quantity]]*Table4[[#This Row],[CostPrice]]</f>
        <v>949.89</v>
      </c>
      <c r="L3335" s="4">
        <f>Table4[[#This Row],[Net Revenue]]-Table4[[#This Row],[Total Cost]]</f>
        <v>274.88400000000013</v>
      </c>
      <c r="M3335" t="str">
        <f>_xlfn.XLOOKUP(Table4[[#This Row],[ProductID]], Products!A:A,Products!B:B, "Not Found")</f>
        <v>Maybe Clothing</v>
      </c>
      <c r="N3335" t="str">
        <f>TEXT(Table4[[#This Row],[Date]], "mmm")</f>
        <v>Jul</v>
      </c>
      <c r="O3335" t="str">
        <f>TEXT(Table4[[#This Row],[Date]], "yyyy")</f>
        <v>2024</v>
      </c>
      <c r="P3335" t="str">
        <f>_xlfn.XLOOKUP(Table4[[#This Row],[ProductID]],Products!A:A,Products!C:C, "Not Found")</f>
        <v>Fashion</v>
      </c>
      <c r="Q3335" t="str">
        <f>_xlfn.XLOOKUP(Table4[[#This Row],[ProductID]],Products!A:A,Products!D:D,"Not Found")</f>
        <v>Clothing</v>
      </c>
      <c r="R3335">
        <f>_xlfn.XLOOKUP(Table4[[#This Row],[ProductID]],Products!A:A,Products!E:E,"Not Found")</f>
        <v>453.62</v>
      </c>
      <c r="S3335">
        <f>_xlfn.XLOOKUP(Table4[[#This Row],[ProductID]],Products!A:A,Products!F:F, "Not Found")</f>
        <v>316.63</v>
      </c>
      <c r="T3335" t="str">
        <f>_xlfn.XLOOKUP(Table4[[#This Row],[CustomerID]],Customers!A:A,Customers!D:D, "Not Found")</f>
        <v>F</v>
      </c>
      <c r="U3335" s="6">
        <f>_xlfn.XLOOKUP(Table4[[#This Row],[CustomerID]],Customers!A:A,Customers!E:E, "Not Found")</f>
        <v>37694</v>
      </c>
      <c r="V3335">
        <f ca="1">DATEDIF(Table4[[#This Row],[CustomerBirthday]], TODAY(), "Y")</f>
        <v>23</v>
      </c>
      <c r="W3335" t="str" cm="1">
        <f t="array" aca="1" ref="W3335" ca="1">_xlfn.IFS(Table4[[#This Row],[Age]]&lt;25, "Under 25",Table4[[#This Row],[Age]]=34, "25-34", Table4[[#This Row],[Age]]&lt;=49, "35-49", Table4[[#This Row],[Age]]&lt;=64, "50-64", Table4[[#This Row],[Age]]&gt;=65, "65+")</f>
        <v>Under 25</v>
      </c>
      <c r="X3335" t="str">
        <f>_xlfn.XLOOKUP(Table4[[#This Row],[StoreID]],Stores!A:A,Stores!B:B, "Not found")</f>
        <v>MegaMart Peckmouth</v>
      </c>
      <c r="Y3335" t="str">
        <f>_xlfn.XLOOKUP(Table4[[#This Row],[StoreID]],Stores!A:A,Stores!C:C, "Not Found")</f>
        <v>Peckmouth</v>
      </c>
      <c r="Z3335" t="str">
        <f>_xlfn.XLOOKUP(Table4[[#This Row],[StoreID]],Stores!A:A,Stores!D:D, "Not Found")</f>
        <v>East</v>
      </c>
    </row>
    <row r="3336" spans="1:26">
      <c r="A3336" t="s">
        <v>4202</v>
      </c>
      <c r="B3336" s="1">
        <v>45751</v>
      </c>
      <c r="C3336" t="s">
        <v>155</v>
      </c>
      <c r="D3336" t="s">
        <v>736</v>
      </c>
      <c r="E3336" t="s">
        <v>831</v>
      </c>
      <c r="F3336">
        <v>2</v>
      </c>
      <c r="G3336">
        <v>0.15</v>
      </c>
      <c r="H3336" t="s">
        <v>868</v>
      </c>
      <c r="I3336" s="4">
        <f>Table4[[#This Row],[Quantity]]*Table4[[#This Row],[UnitPrice]]</f>
        <v>246.38</v>
      </c>
      <c r="J3336" s="4">
        <f>Table4[[#This Row],[Gross Revenue]]*(1-Table4[[#This Row],[Discount]])</f>
        <v>209.423</v>
      </c>
      <c r="K3336" s="4">
        <f>Table4[[#This Row],[Quantity]]*Table4[[#This Row],[CostPrice]]</f>
        <v>160.72</v>
      </c>
      <c r="L3336" s="4">
        <f>Table4[[#This Row],[Net Revenue]]-Table4[[#This Row],[Total Cost]]</f>
        <v>48.703000000000003</v>
      </c>
      <c r="M3336" t="str">
        <f>_xlfn.XLOOKUP(Table4[[#This Row],[ProductID]], Products!A:A,Products!B:B, "Not Found")</f>
        <v>Us Snacks</v>
      </c>
      <c r="N3336" t="str">
        <f>TEXT(Table4[[#This Row],[Date]], "mmm")</f>
        <v>Apr</v>
      </c>
      <c r="O3336" t="str">
        <f>TEXT(Table4[[#This Row],[Date]], "yyyy")</f>
        <v>2025</v>
      </c>
      <c r="P3336" t="str">
        <f>_xlfn.XLOOKUP(Table4[[#This Row],[ProductID]],Products!A:A,Products!C:C, "Not Found")</f>
        <v>Groceries</v>
      </c>
      <c r="Q3336" t="str">
        <f>_xlfn.XLOOKUP(Table4[[#This Row],[ProductID]],Products!A:A,Products!D:D,"Not Found")</f>
        <v>Snacks</v>
      </c>
      <c r="R3336">
        <f>_xlfn.XLOOKUP(Table4[[#This Row],[ProductID]],Products!A:A,Products!E:E,"Not Found")</f>
        <v>123.19</v>
      </c>
      <c r="S3336">
        <f>_xlfn.XLOOKUP(Table4[[#This Row],[ProductID]],Products!A:A,Products!F:F, "Not Found")</f>
        <v>80.36</v>
      </c>
      <c r="T3336" t="str">
        <f>_xlfn.XLOOKUP(Table4[[#This Row],[CustomerID]],Customers!A:A,Customers!D:D, "Not Found")</f>
        <v>M</v>
      </c>
      <c r="U3336" s="6">
        <f>_xlfn.XLOOKUP(Table4[[#This Row],[CustomerID]],Customers!A:A,Customers!E:E, "Not Found")</f>
        <v>27339</v>
      </c>
      <c r="V3336">
        <f ca="1">DATEDIF(Table4[[#This Row],[CustomerBirthday]], TODAY(), "Y")</f>
        <v>51</v>
      </c>
      <c r="W3336" t="str" cm="1">
        <f t="array" aca="1" ref="W3336" ca="1">_xlfn.IFS(Table4[[#This Row],[Age]]&lt;25, "Under 25",Table4[[#This Row],[Age]]=34, "25-34", Table4[[#This Row],[Age]]&lt;=49, "35-49", Table4[[#This Row],[Age]]&lt;=64, "50-64", Table4[[#This Row],[Age]]&gt;=65, "65+")</f>
        <v>50-64</v>
      </c>
      <c r="X3336" t="str">
        <f>_xlfn.XLOOKUP(Table4[[#This Row],[StoreID]],Stores!A:A,Stores!B:B, "Not found")</f>
        <v>MegaMart Jimenezborough</v>
      </c>
      <c r="Y3336" t="str">
        <f>_xlfn.XLOOKUP(Table4[[#This Row],[StoreID]],Stores!A:A,Stores!C:C, "Not Found")</f>
        <v>Jimenezborough</v>
      </c>
      <c r="Z3336" t="str">
        <f>_xlfn.XLOOKUP(Table4[[#This Row],[StoreID]],Stores!A:A,Stores!D:D, "Not Found")</f>
        <v>South</v>
      </c>
    </row>
    <row r="3337" spans="1:26">
      <c r="A3337" t="s">
        <v>4203</v>
      </c>
      <c r="B3337" s="1">
        <v>45356</v>
      </c>
      <c r="C3337" t="s">
        <v>12</v>
      </c>
      <c r="D3337" t="s">
        <v>810</v>
      </c>
      <c r="E3337" t="s">
        <v>835</v>
      </c>
      <c r="F3337">
        <v>3</v>
      </c>
      <c r="G3337">
        <v>0</v>
      </c>
      <c r="H3337" t="s">
        <v>871</v>
      </c>
      <c r="I3337" s="4">
        <f>Table4[[#This Row],[Quantity]]*Table4[[#This Row],[UnitPrice]]</f>
        <v>1360.8600000000001</v>
      </c>
      <c r="J3337" s="4">
        <f>Table4[[#This Row],[Gross Revenue]]*(1-Table4[[#This Row],[Discount]])</f>
        <v>1360.8600000000001</v>
      </c>
      <c r="K3337" s="4">
        <f>Table4[[#This Row],[Quantity]]*Table4[[#This Row],[CostPrice]]</f>
        <v>949.89</v>
      </c>
      <c r="L3337" s="4">
        <f>Table4[[#This Row],[Net Revenue]]-Table4[[#This Row],[Total Cost]]</f>
        <v>410.97000000000014</v>
      </c>
      <c r="M3337" t="str">
        <f>_xlfn.XLOOKUP(Table4[[#This Row],[ProductID]], Products!A:A,Products!B:B, "Not Found")</f>
        <v>Maybe Clothing</v>
      </c>
      <c r="N3337" t="str">
        <f>TEXT(Table4[[#This Row],[Date]], "mmm")</f>
        <v>Mar</v>
      </c>
      <c r="O3337" t="str">
        <f>TEXT(Table4[[#This Row],[Date]], "yyyy")</f>
        <v>2024</v>
      </c>
      <c r="P3337" t="str">
        <f>_xlfn.XLOOKUP(Table4[[#This Row],[ProductID]],Products!A:A,Products!C:C, "Not Found")</f>
        <v>Fashion</v>
      </c>
      <c r="Q3337" t="str">
        <f>_xlfn.XLOOKUP(Table4[[#This Row],[ProductID]],Products!A:A,Products!D:D,"Not Found")</f>
        <v>Clothing</v>
      </c>
      <c r="R3337">
        <f>_xlfn.XLOOKUP(Table4[[#This Row],[ProductID]],Products!A:A,Products!E:E,"Not Found")</f>
        <v>453.62</v>
      </c>
      <c r="S3337">
        <f>_xlfn.XLOOKUP(Table4[[#This Row],[ProductID]],Products!A:A,Products!F:F, "Not Found")</f>
        <v>316.63</v>
      </c>
      <c r="T3337" t="str">
        <f>_xlfn.XLOOKUP(Table4[[#This Row],[CustomerID]],Customers!A:A,Customers!D:D, "Not Found")</f>
        <v>M</v>
      </c>
      <c r="U3337" s="6">
        <f>_xlfn.XLOOKUP(Table4[[#This Row],[CustomerID]],Customers!A:A,Customers!E:E, "Not Found")</f>
        <v>21780</v>
      </c>
      <c r="V3337">
        <f ca="1">DATEDIF(Table4[[#This Row],[CustomerBirthday]], TODAY(), "Y")</f>
        <v>66</v>
      </c>
      <c r="W3337" t="str" cm="1">
        <f t="array" aca="1" ref="W3337" ca="1">_xlfn.IFS(Table4[[#This Row],[Age]]&lt;25, "Under 25",Table4[[#This Row],[Age]]=34, "25-34", Table4[[#This Row],[Age]]&lt;=49, "35-49", Table4[[#This Row],[Age]]&lt;=64, "50-64", Table4[[#This Row],[Age]]&gt;=65, "65+")</f>
        <v>65+</v>
      </c>
      <c r="X3337" t="str">
        <f>_xlfn.XLOOKUP(Table4[[#This Row],[StoreID]],Stores!A:A,Stores!B:B, "Not found")</f>
        <v>MegaMart Peckmouth</v>
      </c>
      <c r="Y3337" t="str">
        <f>_xlfn.XLOOKUP(Table4[[#This Row],[StoreID]],Stores!A:A,Stores!C:C, "Not Found")</f>
        <v>Peckmouth</v>
      </c>
      <c r="Z3337" t="str">
        <f>_xlfn.XLOOKUP(Table4[[#This Row],[StoreID]],Stores!A:A,Stores!D:D, "Not Found")</f>
        <v>East</v>
      </c>
    </row>
    <row r="3338" spans="1:26">
      <c r="A3338" t="s">
        <v>4204</v>
      </c>
      <c r="B3338" s="1">
        <v>45885</v>
      </c>
      <c r="C3338" t="s">
        <v>625</v>
      </c>
      <c r="D3338" t="s">
        <v>745</v>
      </c>
      <c r="E3338" t="s">
        <v>842</v>
      </c>
      <c r="F3338">
        <v>1</v>
      </c>
      <c r="G3338">
        <v>0</v>
      </c>
      <c r="H3338" t="s">
        <v>871</v>
      </c>
      <c r="I3338" s="4">
        <f>Table4[[#This Row],[Quantity]]*Table4[[#This Row],[UnitPrice]]</f>
        <v>1193.0899999999999</v>
      </c>
      <c r="J3338" s="4">
        <f>Table4[[#This Row],[Gross Revenue]]*(1-Table4[[#This Row],[Discount]])</f>
        <v>1193.0899999999999</v>
      </c>
      <c r="K3338" s="4">
        <f>Table4[[#This Row],[Quantity]]*Table4[[#This Row],[CostPrice]]</f>
        <v>818.24</v>
      </c>
      <c r="L3338" s="4">
        <f>Table4[[#This Row],[Net Revenue]]-Table4[[#This Row],[Total Cost]]</f>
        <v>374.84999999999991</v>
      </c>
      <c r="M3338" t="str">
        <f>_xlfn.XLOOKUP(Table4[[#This Row],[ProductID]], Products!A:A,Products!B:B, "Not Found")</f>
        <v>Above Camera</v>
      </c>
      <c r="N3338" t="str">
        <f>TEXT(Table4[[#This Row],[Date]], "mmm")</f>
        <v>Aug</v>
      </c>
      <c r="O3338" t="str">
        <f>TEXT(Table4[[#This Row],[Date]], "yyyy")</f>
        <v>2025</v>
      </c>
      <c r="P3338" t="str">
        <f>_xlfn.XLOOKUP(Table4[[#This Row],[ProductID]],Products!A:A,Products!C:C, "Not Found")</f>
        <v>Electronics</v>
      </c>
      <c r="Q3338" t="str">
        <f>_xlfn.XLOOKUP(Table4[[#This Row],[ProductID]],Products!A:A,Products!D:D,"Not Found")</f>
        <v>Camera</v>
      </c>
      <c r="R3338">
        <f>_xlfn.XLOOKUP(Table4[[#This Row],[ProductID]],Products!A:A,Products!E:E,"Not Found")</f>
        <v>1193.0899999999999</v>
      </c>
      <c r="S3338">
        <f>_xlfn.XLOOKUP(Table4[[#This Row],[ProductID]],Products!A:A,Products!F:F, "Not Found")</f>
        <v>818.24</v>
      </c>
      <c r="T3338" t="str">
        <f>_xlfn.XLOOKUP(Table4[[#This Row],[CustomerID]],Customers!A:A,Customers!D:D, "Not Found")</f>
        <v>M</v>
      </c>
      <c r="U3338" s="6">
        <f>_xlfn.XLOOKUP(Table4[[#This Row],[CustomerID]],Customers!A:A,Customers!E:E, "Not Found")</f>
        <v>29135</v>
      </c>
      <c r="V3338">
        <f ca="1">DATEDIF(Table4[[#This Row],[CustomerBirthday]], TODAY(), "Y")</f>
        <v>46</v>
      </c>
      <c r="W3338" t="str" cm="1">
        <f t="array" aca="1" ref="W3338" ca="1">_xlfn.IFS(Table4[[#This Row],[Age]]&lt;25, "Under 25",Table4[[#This Row],[Age]]=34, "25-34", Table4[[#This Row],[Age]]&lt;=49, "35-49", Table4[[#This Row],[Age]]&lt;=64, "50-64", Table4[[#This Row],[Age]]&gt;=65, "65+")</f>
        <v>35-49</v>
      </c>
      <c r="X3338" t="str">
        <f>_xlfn.XLOOKUP(Table4[[#This Row],[StoreID]],Stores!A:A,Stores!B:B, "Not found")</f>
        <v>MegaMart Brianahaven</v>
      </c>
      <c r="Y3338" t="str">
        <f>_xlfn.XLOOKUP(Table4[[#This Row],[StoreID]],Stores!A:A,Stores!C:C, "Not Found")</f>
        <v>Brianahaven</v>
      </c>
      <c r="Z3338" t="str">
        <f>_xlfn.XLOOKUP(Table4[[#This Row],[StoreID]],Stores!A:A,Stores!D:D, "Not Found")</f>
        <v>North</v>
      </c>
    </row>
    <row r="3339" spans="1:26">
      <c r="A3339" t="s">
        <v>4205</v>
      </c>
      <c r="B3339" s="1">
        <v>45445</v>
      </c>
      <c r="C3339" t="s">
        <v>213</v>
      </c>
      <c r="D3339" t="s">
        <v>774</v>
      </c>
      <c r="E3339" t="s">
        <v>831</v>
      </c>
      <c r="F3339">
        <v>2</v>
      </c>
      <c r="G3339">
        <v>0.15</v>
      </c>
      <c r="H3339" t="s">
        <v>875</v>
      </c>
      <c r="I3339" s="4">
        <f>Table4[[#This Row],[Quantity]]*Table4[[#This Row],[UnitPrice]]</f>
        <v>2974.82</v>
      </c>
      <c r="J3339" s="4">
        <f>Table4[[#This Row],[Gross Revenue]]*(1-Table4[[#This Row],[Discount]])</f>
        <v>2528.5970000000002</v>
      </c>
      <c r="K3339" s="4">
        <f>Table4[[#This Row],[Quantity]]*Table4[[#This Row],[CostPrice]]</f>
        <v>1626.14</v>
      </c>
      <c r="L3339" s="4">
        <f>Table4[[#This Row],[Net Revenue]]-Table4[[#This Row],[Total Cost]]</f>
        <v>902.45700000000011</v>
      </c>
      <c r="M3339" t="str">
        <f>_xlfn.XLOOKUP(Table4[[#This Row],[ProductID]], Products!A:A,Products!B:B, "Not Found")</f>
        <v>Him Smartphone</v>
      </c>
      <c r="N3339" t="str">
        <f>TEXT(Table4[[#This Row],[Date]], "mmm")</f>
        <v>Jun</v>
      </c>
      <c r="O3339" t="str">
        <f>TEXT(Table4[[#This Row],[Date]], "yyyy")</f>
        <v>2024</v>
      </c>
      <c r="P3339" t="str">
        <f>_xlfn.XLOOKUP(Table4[[#This Row],[ProductID]],Products!A:A,Products!C:C, "Not Found")</f>
        <v>Electronics</v>
      </c>
      <c r="Q3339" t="str">
        <f>_xlfn.XLOOKUP(Table4[[#This Row],[ProductID]],Products!A:A,Products!D:D,"Not Found")</f>
        <v>Smartphone</v>
      </c>
      <c r="R3339">
        <f>_xlfn.XLOOKUP(Table4[[#This Row],[ProductID]],Products!A:A,Products!E:E,"Not Found")</f>
        <v>1487.41</v>
      </c>
      <c r="S3339">
        <f>_xlfn.XLOOKUP(Table4[[#This Row],[ProductID]],Products!A:A,Products!F:F, "Not Found")</f>
        <v>813.07</v>
      </c>
      <c r="T3339" t="str">
        <f>_xlfn.XLOOKUP(Table4[[#This Row],[CustomerID]],Customers!A:A,Customers!D:D, "Not Found")</f>
        <v>M</v>
      </c>
      <c r="U3339" s="6">
        <f>_xlfn.XLOOKUP(Table4[[#This Row],[CustomerID]],Customers!A:A,Customers!E:E, "Not Found")</f>
        <v>27950</v>
      </c>
      <c r="V3339">
        <f ca="1">DATEDIF(Table4[[#This Row],[CustomerBirthday]], TODAY(), "Y")</f>
        <v>50</v>
      </c>
      <c r="W3339" t="str" cm="1">
        <f t="array" aca="1" ref="W3339" ca="1">_xlfn.IFS(Table4[[#This Row],[Age]]&lt;25, "Under 25",Table4[[#This Row],[Age]]=34, "25-34", Table4[[#This Row],[Age]]&lt;=49, "35-49", Table4[[#This Row],[Age]]&lt;=64, "50-64", Table4[[#This Row],[Age]]&gt;=65, "65+")</f>
        <v>50-64</v>
      </c>
      <c r="X3339" t="str">
        <f>_xlfn.XLOOKUP(Table4[[#This Row],[StoreID]],Stores!A:A,Stores!B:B, "Not found")</f>
        <v>MegaMart Jimenezborough</v>
      </c>
      <c r="Y3339" t="str">
        <f>_xlfn.XLOOKUP(Table4[[#This Row],[StoreID]],Stores!A:A,Stores!C:C, "Not Found")</f>
        <v>Jimenezborough</v>
      </c>
      <c r="Z3339" t="str">
        <f>_xlfn.XLOOKUP(Table4[[#This Row],[StoreID]],Stores!A:A,Stores!D:D, "Not Found")</f>
        <v>South</v>
      </c>
    </row>
    <row r="3340" spans="1:26">
      <c r="A3340" t="s">
        <v>4206</v>
      </c>
      <c r="B3340" s="1">
        <v>45656</v>
      </c>
      <c r="C3340" t="s">
        <v>419</v>
      </c>
      <c r="D3340" t="s">
        <v>800</v>
      </c>
      <c r="E3340" t="s">
        <v>835</v>
      </c>
      <c r="F3340">
        <v>2</v>
      </c>
      <c r="G3340">
        <v>0.1</v>
      </c>
      <c r="H3340" t="s">
        <v>865</v>
      </c>
      <c r="I3340" s="4">
        <f>Table4[[#This Row],[Quantity]]*Table4[[#This Row],[UnitPrice]]</f>
        <v>3905.3</v>
      </c>
      <c r="J3340" s="4">
        <f>Table4[[#This Row],[Gross Revenue]]*(1-Table4[[#This Row],[Discount]])</f>
        <v>3514.7700000000004</v>
      </c>
      <c r="K3340" s="4">
        <f>Table4[[#This Row],[Quantity]]*Table4[[#This Row],[CostPrice]]</f>
        <v>2902.54</v>
      </c>
      <c r="L3340" s="4">
        <f>Table4[[#This Row],[Net Revenue]]-Table4[[#This Row],[Total Cost]]</f>
        <v>612.23000000000047</v>
      </c>
      <c r="M3340" t="str">
        <f>_xlfn.XLOOKUP(Table4[[#This Row],[ProductID]], Products!A:A,Products!B:B, "Not Found")</f>
        <v>Book Television</v>
      </c>
      <c r="N3340" t="str">
        <f>TEXT(Table4[[#This Row],[Date]], "mmm")</f>
        <v>Dec</v>
      </c>
      <c r="O3340" t="str">
        <f>TEXT(Table4[[#This Row],[Date]], "yyyy")</f>
        <v>2024</v>
      </c>
      <c r="P3340" t="str">
        <f>_xlfn.XLOOKUP(Table4[[#This Row],[ProductID]],Products!A:A,Products!C:C, "Not Found")</f>
        <v>Electronics</v>
      </c>
      <c r="Q3340" t="str">
        <f>_xlfn.XLOOKUP(Table4[[#This Row],[ProductID]],Products!A:A,Products!D:D,"Not Found")</f>
        <v>Television</v>
      </c>
      <c r="R3340">
        <f>_xlfn.XLOOKUP(Table4[[#This Row],[ProductID]],Products!A:A,Products!E:E,"Not Found")</f>
        <v>1952.65</v>
      </c>
      <c r="S3340">
        <f>_xlfn.XLOOKUP(Table4[[#This Row],[ProductID]],Products!A:A,Products!F:F, "Not Found")</f>
        <v>1451.27</v>
      </c>
      <c r="T3340" t="str">
        <f>_xlfn.XLOOKUP(Table4[[#This Row],[CustomerID]],Customers!A:A,Customers!D:D, "Not Found")</f>
        <v>F</v>
      </c>
      <c r="U3340" s="6">
        <f>_xlfn.XLOOKUP(Table4[[#This Row],[CustomerID]],Customers!A:A,Customers!E:E, "Not Found")</f>
        <v>30679</v>
      </c>
      <c r="V3340">
        <f ca="1">DATEDIF(Table4[[#This Row],[CustomerBirthday]], TODAY(), "Y")</f>
        <v>42</v>
      </c>
      <c r="W3340" t="str" cm="1">
        <f t="array" aca="1" ref="W3340" ca="1">_xlfn.IFS(Table4[[#This Row],[Age]]&lt;25, "Under 25",Table4[[#This Row],[Age]]=34, "25-34", Table4[[#This Row],[Age]]&lt;=49, "35-49", Table4[[#This Row],[Age]]&lt;=64, "50-64", Table4[[#This Row],[Age]]&gt;=65, "65+")</f>
        <v>35-49</v>
      </c>
      <c r="X3340" t="str">
        <f>_xlfn.XLOOKUP(Table4[[#This Row],[StoreID]],Stores!A:A,Stores!B:B, "Not found")</f>
        <v>MegaMart Peckmouth</v>
      </c>
      <c r="Y3340" t="str">
        <f>_xlfn.XLOOKUP(Table4[[#This Row],[StoreID]],Stores!A:A,Stores!C:C, "Not Found")</f>
        <v>Peckmouth</v>
      </c>
      <c r="Z3340" t="str">
        <f>_xlfn.XLOOKUP(Table4[[#This Row],[StoreID]],Stores!A:A,Stores!D:D, "Not Found")</f>
        <v>East</v>
      </c>
    </row>
    <row r="3341" spans="1:26">
      <c r="A3341" t="s">
        <v>4207</v>
      </c>
      <c r="B3341" s="1">
        <v>45468</v>
      </c>
      <c r="C3341" t="s">
        <v>432</v>
      </c>
      <c r="D3341" t="s">
        <v>776</v>
      </c>
      <c r="E3341" t="s">
        <v>835</v>
      </c>
      <c r="F3341">
        <v>5</v>
      </c>
      <c r="G3341">
        <v>0.05</v>
      </c>
      <c r="H3341" t="s">
        <v>868</v>
      </c>
      <c r="I3341" s="4">
        <f>Table4[[#This Row],[Quantity]]*Table4[[#This Row],[UnitPrice]]</f>
        <v>2145.75</v>
      </c>
      <c r="J3341" s="4">
        <f>Table4[[#This Row],[Gross Revenue]]*(1-Table4[[#This Row],[Discount]])</f>
        <v>2038.4624999999999</v>
      </c>
      <c r="K3341" s="4">
        <f>Table4[[#This Row],[Quantity]]*Table4[[#This Row],[CostPrice]]</f>
        <v>1293.6000000000001</v>
      </c>
      <c r="L3341" s="4">
        <f>Table4[[#This Row],[Net Revenue]]-Table4[[#This Row],[Total Cost]]</f>
        <v>744.86249999999973</v>
      </c>
      <c r="M3341" t="str">
        <f>_xlfn.XLOOKUP(Table4[[#This Row],[ProductID]], Products!A:A,Products!B:B, "Not Found")</f>
        <v>Little Watches</v>
      </c>
      <c r="N3341" t="str">
        <f>TEXT(Table4[[#This Row],[Date]], "mmm")</f>
        <v>Jun</v>
      </c>
      <c r="O3341" t="str">
        <f>TEXT(Table4[[#This Row],[Date]], "yyyy")</f>
        <v>2024</v>
      </c>
      <c r="P3341" t="str">
        <f>_xlfn.XLOOKUP(Table4[[#This Row],[ProductID]],Products!A:A,Products!C:C, "Not Found")</f>
        <v>Fashion</v>
      </c>
      <c r="Q3341" t="str">
        <f>_xlfn.XLOOKUP(Table4[[#This Row],[ProductID]],Products!A:A,Products!D:D,"Not Found")</f>
        <v>Watches</v>
      </c>
      <c r="R3341">
        <f>_xlfn.XLOOKUP(Table4[[#This Row],[ProductID]],Products!A:A,Products!E:E,"Not Found")</f>
        <v>429.15</v>
      </c>
      <c r="S3341">
        <f>_xlfn.XLOOKUP(Table4[[#This Row],[ProductID]],Products!A:A,Products!F:F, "Not Found")</f>
        <v>258.72000000000003</v>
      </c>
      <c r="T3341" t="str">
        <f>_xlfn.XLOOKUP(Table4[[#This Row],[CustomerID]],Customers!A:A,Customers!D:D, "Not Found")</f>
        <v>M</v>
      </c>
      <c r="U3341" s="6">
        <f>_xlfn.XLOOKUP(Table4[[#This Row],[CustomerID]],Customers!A:A,Customers!E:E, "Not Found")</f>
        <v>20358</v>
      </c>
      <c r="V3341">
        <f ca="1">DATEDIF(Table4[[#This Row],[CustomerBirthday]], TODAY(), "Y")</f>
        <v>70</v>
      </c>
      <c r="W3341" t="str" cm="1">
        <f t="array" aca="1" ref="W3341" ca="1">_xlfn.IFS(Table4[[#This Row],[Age]]&lt;25, "Under 25",Table4[[#This Row],[Age]]=34, "25-34", Table4[[#This Row],[Age]]&lt;=49, "35-49", Table4[[#This Row],[Age]]&lt;=64, "50-64", Table4[[#This Row],[Age]]&gt;=65, "65+")</f>
        <v>65+</v>
      </c>
      <c r="X3341" t="str">
        <f>_xlfn.XLOOKUP(Table4[[#This Row],[StoreID]],Stores!A:A,Stores!B:B, "Not found")</f>
        <v>MegaMart Peckmouth</v>
      </c>
      <c r="Y3341" t="str">
        <f>_xlfn.XLOOKUP(Table4[[#This Row],[StoreID]],Stores!A:A,Stores!C:C, "Not Found")</f>
        <v>Peckmouth</v>
      </c>
      <c r="Z3341" t="str">
        <f>_xlfn.XLOOKUP(Table4[[#This Row],[StoreID]],Stores!A:A,Stores!D:D, "Not Found")</f>
        <v>East</v>
      </c>
    </row>
    <row r="3342" spans="1:26">
      <c r="A3342" t="s">
        <v>4208</v>
      </c>
      <c r="B3342" s="1">
        <v>45715</v>
      </c>
      <c r="C3342" t="s">
        <v>407</v>
      </c>
      <c r="D3342" t="s">
        <v>812</v>
      </c>
      <c r="E3342" t="s">
        <v>835</v>
      </c>
      <c r="F3342">
        <v>5</v>
      </c>
      <c r="G3342">
        <v>0.15</v>
      </c>
      <c r="H3342" t="s">
        <v>865</v>
      </c>
      <c r="I3342" s="4">
        <f>Table4[[#This Row],[Quantity]]*Table4[[#This Row],[UnitPrice]]</f>
        <v>2822.1</v>
      </c>
      <c r="J3342" s="4">
        <f>Table4[[#This Row],[Gross Revenue]]*(1-Table4[[#This Row],[Discount]])</f>
        <v>2398.7849999999999</v>
      </c>
      <c r="K3342" s="4">
        <f>Table4[[#This Row],[Quantity]]*Table4[[#This Row],[CostPrice]]</f>
        <v>1469.8</v>
      </c>
      <c r="L3342" s="4">
        <f>Table4[[#This Row],[Net Revenue]]-Table4[[#This Row],[Total Cost]]</f>
        <v>928.9849999999999</v>
      </c>
      <c r="M3342" t="str">
        <f>_xlfn.XLOOKUP(Table4[[#This Row],[ProductID]], Products!A:A,Products!B:B, "Not Found")</f>
        <v>Soon Accessories</v>
      </c>
      <c r="N3342" t="str">
        <f>TEXT(Table4[[#This Row],[Date]], "mmm")</f>
        <v>Feb</v>
      </c>
      <c r="O3342" t="str">
        <f>TEXT(Table4[[#This Row],[Date]], "yyyy")</f>
        <v>2025</v>
      </c>
      <c r="P3342" t="str">
        <f>_xlfn.XLOOKUP(Table4[[#This Row],[ProductID]],Products!A:A,Products!C:C, "Not Found")</f>
        <v>Fashion</v>
      </c>
      <c r="Q3342" t="str">
        <f>_xlfn.XLOOKUP(Table4[[#This Row],[ProductID]],Products!A:A,Products!D:D,"Not Found")</f>
        <v>Accessories</v>
      </c>
      <c r="R3342">
        <f>_xlfn.XLOOKUP(Table4[[#This Row],[ProductID]],Products!A:A,Products!E:E,"Not Found")</f>
        <v>564.41999999999996</v>
      </c>
      <c r="S3342">
        <f>_xlfn.XLOOKUP(Table4[[#This Row],[ProductID]],Products!A:A,Products!F:F, "Not Found")</f>
        <v>293.95999999999998</v>
      </c>
      <c r="T3342" t="str">
        <f>_xlfn.XLOOKUP(Table4[[#This Row],[CustomerID]],Customers!A:A,Customers!D:D, "Not Found")</f>
        <v>F</v>
      </c>
      <c r="U3342" s="6">
        <f>_xlfn.XLOOKUP(Table4[[#This Row],[CustomerID]],Customers!A:A,Customers!E:E, "Not Found")</f>
        <v>38779</v>
      </c>
      <c r="V3342">
        <f ca="1">DATEDIF(Table4[[#This Row],[CustomerBirthday]], TODAY(), "Y")</f>
        <v>20</v>
      </c>
      <c r="W3342" t="str" cm="1">
        <f t="array" aca="1" ref="W3342" ca="1">_xlfn.IFS(Table4[[#This Row],[Age]]&lt;25, "Under 25",Table4[[#This Row],[Age]]=34, "25-34", Table4[[#This Row],[Age]]&lt;=49, "35-49", Table4[[#This Row],[Age]]&lt;=64, "50-64", Table4[[#This Row],[Age]]&gt;=65, "65+")</f>
        <v>Under 25</v>
      </c>
      <c r="X3342" t="str">
        <f>_xlfn.XLOOKUP(Table4[[#This Row],[StoreID]],Stores!A:A,Stores!B:B, "Not found")</f>
        <v>MegaMart Peckmouth</v>
      </c>
      <c r="Y3342" t="str">
        <f>_xlfn.XLOOKUP(Table4[[#This Row],[StoreID]],Stores!A:A,Stores!C:C, "Not Found")</f>
        <v>Peckmouth</v>
      </c>
      <c r="Z3342" t="str">
        <f>_xlfn.XLOOKUP(Table4[[#This Row],[StoreID]],Stores!A:A,Stores!D:D, "Not Found")</f>
        <v>East</v>
      </c>
    </row>
    <row r="3343" spans="1:26">
      <c r="A3343" t="s">
        <v>4209</v>
      </c>
      <c r="B3343" s="1">
        <v>45379</v>
      </c>
      <c r="C3343" t="s">
        <v>306</v>
      </c>
      <c r="D3343" t="s">
        <v>747</v>
      </c>
      <c r="E3343" t="s">
        <v>839</v>
      </c>
      <c r="F3343">
        <v>5</v>
      </c>
      <c r="G3343">
        <v>0.05</v>
      </c>
      <c r="H3343" t="s">
        <v>875</v>
      </c>
      <c r="I3343" s="4">
        <f>Table4[[#This Row],[Quantity]]*Table4[[#This Row],[UnitPrice]]</f>
        <v>5674</v>
      </c>
      <c r="J3343" s="4">
        <f>Table4[[#This Row],[Gross Revenue]]*(1-Table4[[#This Row],[Discount]])</f>
        <v>5390.3</v>
      </c>
      <c r="K3343" s="4">
        <f>Table4[[#This Row],[Quantity]]*Table4[[#This Row],[CostPrice]]</f>
        <v>3375.5</v>
      </c>
      <c r="L3343" s="4">
        <f>Table4[[#This Row],[Net Revenue]]-Table4[[#This Row],[Total Cost]]</f>
        <v>2014.8000000000002</v>
      </c>
      <c r="M3343" t="str">
        <f>_xlfn.XLOOKUP(Table4[[#This Row],[ProductID]], Products!A:A,Products!B:B, "Not Found")</f>
        <v>World Watches</v>
      </c>
      <c r="N3343" t="str">
        <f>TEXT(Table4[[#This Row],[Date]], "mmm")</f>
        <v>Mar</v>
      </c>
      <c r="O3343" t="str">
        <f>TEXT(Table4[[#This Row],[Date]], "yyyy")</f>
        <v>2024</v>
      </c>
      <c r="P3343" t="str">
        <f>_xlfn.XLOOKUP(Table4[[#This Row],[ProductID]],Products!A:A,Products!C:C, "Not Found")</f>
        <v>Fashion</v>
      </c>
      <c r="Q3343" t="str">
        <f>_xlfn.XLOOKUP(Table4[[#This Row],[ProductID]],Products!A:A,Products!D:D,"Not Found")</f>
        <v>Watches</v>
      </c>
      <c r="R3343">
        <f>_xlfn.XLOOKUP(Table4[[#This Row],[ProductID]],Products!A:A,Products!E:E,"Not Found")</f>
        <v>1134.8</v>
      </c>
      <c r="S3343">
        <f>_xlfn.XLOOKUP(Table4[[#This Row],[ProductID]],Products!A:A,Products!F:F, "Not Found")</f>
        <v>675.1</v>
      </c>
      <c r="T3343" t="str">
        <f>_xlfn.XLOOKUP(Table4[[#This Row],[CustomerID]],Customers!A:A,Customers!D:D, "Not Found")</f>
        <v>F</v>
      </c>
      <c r="U3343" s="6">
        <f>_xlfn.XLOOKUP(Table4[[#This Row],[CustomerID]],Customers!A:A,Customers!E:E, "Not Found")</f>
        <v>32344</v>
      </c>
      <c r="V3343">
        <f ca="1">DATEDIF(Table4[[#This Row],[CustomerBirthday]], TODAY(), "Y")</f>
        <v>38</v>
      </c>
      <c r="W3343" t="str" cm="1">
        <f t="array" aca="1" ref="W3343" ca="1">_xlfn.IFS(Table4[[#This Row],[Age]]&lt;25, "Under 25",Table4[[#This Row],[Age]]=34, "25-34", Table4[[#This Row],[Age]]&lt;=49, "35-49", Table4[[#This Row],[Age]]&lt;=64, "50-64", Table4[[#This Row],[Age]]&gt;=65, "65+")</f>
        <v>35-49</v>
      </c>
      <c r="X3343" t="str">
        <f>_xlfn.XLOOKUP(Table4[[#This Row],[StoreID]],Stores!A:A,Stores!B:B, "Not found")</f>
        <v>MegaMart New Michele</v>
      </c>
      <c r="Y3343" t="str">
        <f>_xlfn.XLOOKUP(Table4[[#This Row],[StoreID]],Stores!A:A,Stores!C:C, "Not Found")</f>
        <v>New Michele</v>
      </c>
      <c r="Z3343" t="str">
        <f>_xlfn.XLOOKUP(Table4[[#This Row],[StoreID]],Stores!A:A,Stores!D:D, "Not Found")</f>
        <v>West</v>
      </c>
    </row>
    <row r="3344" spans="1:26">
      <c r="A3344" t="s">
        <v>4210</v>
      </c>
      <c r="B3344" s="1">
        <v>45769</v>
      </c>
      <c r="C3344" t="s">
        <v>198</v>
      </c>
      <c r="D3344" t="s">
        <v>816</v>
      </c>
      <c r="E3344" t="s">
        <v>842</v>
      </c>
      <c r="F3344">
        <v>3</v>
      </c>
      <c r="G3344">
        <v>0.15</v>
      </c>
      <c r="H3344" t="s">
        <v>868</v>
      </c>
      <c r="I3344" s="4">
        <f>Table4[[#This Row],[Quantity]]*Table4[[#This Row],[UnitPrice]]</f>
        <v>5637.24</v>
      </c>
      <c r="J3344" s="4">
        <f>Table4[[#This Row],[Gross Revenue]]*(1-Table4[[#This Row],[Discount]])</f>
        <v>4791.6539999999995</v>
      </c>
      <c r="K3344" s="4">
        <f>Table4[[#This Row],[Quantity]]*Table4[[#This Row],[CostPrice]]</f>
        <v>3013.68</v>
      </c>
      <c r="L3344" s="4">
        <f>Table4[[#This Row],[Net Revenue]]-Table4[[#This Row],[Total Cost]]</f>
        <v>1777.9739999999997</v>
      </c>
      <c r="M3344" t="str">
        <f>_xlfn.XLOOKUP(Table4[[#This Row],[ProductID]], Products!A:A,Products!B:B, "Not Found")</f>
        <v>Set Dairy</v>
      </c>
      <c r="N3344" t="str">
        <f>TEXT(Table4[[#This Row],[Date]], "mmm")</f>
        <v>Apr</v>
      </c>
      <c r="O3344" t="str">
        <f>TEXT(Table4[[#This Row],[Date]], "yyyy")</f>
        <v>2025</v>
      </c>
      <c r="P3344" t="str">
        <f>_xlfn.XLOOKUP(Table4[[#This Row],[ProductID]],Products!A:A,Products!C:C, "Not Found")</f>
        <v>Groceries</v>
      </c>
      <c r="Q3344" t="str">
        <f>_xlfn.XLOOKUP(Table4[[#This Row],[ProductID]],Products!A:A,Products!D:D,"Not Found")</f>
        <v>Dairy</v>
      </c>
      <c r="R3344">
        <f>_xlfn.XLOOKUP(Table4[[#This Row],[ProductID]],Products!A:A,Products!E:E,"Not Found")</f>
        <v>1879.08</v>
      </c>
      <c r="S3344">
        <f>_xlfn.XLOOKUP(Table4[[#This Row],[ProductID]],Products!A:A,Products!F:F, "Not Found")</f>
        <v>1004.56</v>
      </c>
      <c r="T3344" t="str">
        <f>_xlfn.XLOOKUP(Table4[[#This Row],[CustomerID]],Customers!A:A,Customers!D:D, "Not Found")</f>
        <v>F</v>
      </c>
      <c r="U3344" s="6">
        <f>_xlfn.XLOOKUP(Table4[[#This Row],[CustomerID]],Customers!A:A,Customers!E:E, "Not Found")</f>
        <v>38340</v>
      </c>
      <c r="V3344">
        <f ca="1">DATEDIF(Table4[[#This Row],[CustomerBirthday]], TODAY(), "Y")</f>
        <v>21</v>
      </c>
      <c r="W3344" t="str" cm="1">
        <f t="array" aca="1" ref="W3344" ca="1">_xlfn.IFS(Table4[[#This Row],[Age]]&lt;25, "Under 25",Table4[[#This Row],[Age]]=34, "25-34", Table4[[#This Row],[Age]]&lt;=49, "35-49", Table4[[#This Row],[Age]]&lt;=64, "50-64", Table4[[#This Row],[Age]]&gt;=65, "65+")</f>
        <v>Under 25</v>
      </c>
      <c r="X3344" t="str">
        <f>_xlfn.XLOOKUP(Table4[[#This Row],[StoreID]],Stores!A:A,Stores!B:B, "Not found")</f>
        <v>MegaMart Brianahaven</v>
      </c>
      <c r="Y3344" t="str">
        <f>_xlfn.XLOOKUP(Table4[[#This Row],[StoreID]],Stores!A:A,Stores!C:C, "Not Found")</f>
        <v>Brianahaven</v>
      </c>
      <c r="Z3344" t="str">
        <f>_xlfn.XLOOKUP(Table4[[#This Row],[StoreID]],Stores!A:A,Stores!D:D, "Not Found")</f>
        <v>North</v>
      </c>
    </row>
    <row r="3345" spans="1:26">
      <c r="A3345" t="s">
        <v>4211</v>
      </c>
      <c r="B3345" s="1">
        <v>45490</v>
      </c>
      <c r="C3345" t="s">
        <v>97</v>
      </c>
      <c r="D3345" t="s">
        <v>804</v>
      </c>
      <c r="E3345" t="s">
        <v>846</v>
      </c>
      <c r="F3345">
        <v>1</v>
      </c>
      <c r="G3345">
        <v>0.05</v>
      </c>
      <c r="H3345" t="s">
        <v>875</v>
      </c>
      <c r="I3345" s="4">
        <f>Table4[[#This Row],[Quantity]]*Table4[[#This Row],[UnitPrice]]</f>
        <v>540.94000000000005</v>
      </c>
      <c r="J3345" s="4">
        <f>Table4[[#This Row],[Gross Revenue]]*(1-Table4[[#This Row],[Discount]])</f>
        <v>513.89300000000003</v>
      </c>
      <c r="K3345" s="4">
        <f>Table4[[#This Row],[Quantity]]*Table4[[#This Row],[CostPrice]]</f>
        <v>398.25</v>
      </c>
      <c r="L3345" s="4">
        <f>Table4[[#This Row],[Net Revenue]]-Table4[[#This Row],[Total Cost]]</f>
        <v>115.64300000000003</v>
      </c>
      <c r="M3345" t="str">
        <f>_xlfn.XLOOKUP(Table4[[#This Row],[ProductID]], Products!A:A,Products!B:B, "Not Found")</f>
        <v>Church Clothing</v>
      </c>
      <c r="N3345" t="str">
        <f>TEXT(Table4[[#This Row],[Date]], "mmm")</f>
        <v>Jul</v>
      </c>
      <c r="O3345" t="str">
        <f>TEXT(Table4[[#This Row],[Date]], "yyyy")</f>
        <v>2024</v>
      </c>
      <c r="P3345" t="str">
        <f>_xlfn.XLOOKUP(Table4[[#This Row],[ProductID]],Products!A:A,Products!C:C, "Not Found")</f>
        <v>Fashion</v>
      </c>
      <c r="Q3345" t="str">
        <f>_xlfn.XLOOKUP(Table4[[#This Row],[ProductID]],Products!A:A,Products!D:D,"Not Found")</f>
        <v>Clothing</v>
      </c>
      <c r="R3345">
        <f>_xlfn.XLOOKUP(Table4[[#This Row],[ProductID]],Products!A:A,Products!E:E,"Not Found")</f>
        <v>540.94000000000005</v>
      </c>
      <c r="S3345">
        <f>_xlfn.XLOOKUP(Table4[[#This Row],[ProductID]],Products!A:A,Products!F:F, "Not Found")</f>
        <v>398.25</v>
      </c>
      <c r="T3345" t="str">
        <f>_xlfn.XLOOKUP(Table4[[#This Row],[CustomerID]],Customers!A:A,Customers!D:D, "Not Found")</f>
        <v>F</v>
      </c>
      <c r="U3345" s="6">
        <f>_xlfn.XLOOKUP(Table4[[#This Row],[CustomerID]],Customers!A:A,Customers!E:E, "Not Found")</f>
        <v>22610</v>
      </c>
      <c r="V3345">
        <f ca="1">DATEDIF(Table4[[#This Row],[CustomerBirthday]], TODAY(), "Y")</f>
        <v>64</v>
      </c>
      <c r="W3345" t="str" cm="1">
        <f t="array" aca="1" ref="W3345" ca="1">_xlfn.IFS(Table4[[#This Row],[Age]]&lt;25, "Under 25",Table4[[#This Row],[Age]]=34, "25-34", Table4[[#This Row],[Age]]&lt;=49, "35-49", Table4[[#This Row],[Age]]&lt;=64, "50-64", Table4[[#This Row],[Age]]&gt;=65, "65+")</f>
        <v>50-64</v>
      </c>
      <c r="X3345" t="str">
        <f>_xlfn.XLOOKUP(Table4[[#This Row],[StoreID]],Stores!A:A,Stores!B:B, "Not found")</f>
        <v>MegaMart Johnmouth</v>
      </c>
      <c r="Y3345" t="str">
        <f>_xlfn.XLOOKUP(Table4[[#This Row],[StoreID]],Stores!A:A,Stores!C:C, "Not Found")</f>
        <v>Johnmouth</v>
      </c>
      <c r="Z3345" t="str">
        <f>_xlfn.XLOOKUP(Table4[[#This Row],[StoreID]],Stores!A:A,Stores!D:D, "Not Found")</f>
        <v>East</v>
      </c>
    </row>
    <row r="3346" spans="1:26">
      <c r="A3346" t="s">
        <v>4212</v>
      </c>
      <c r="B3346" s="1">
        <v>45273</v>
      </c>
      <c r="C3346" t="s">
        <v>228</v>
      </c>
      <c r="D3346" t="s">
        <v>747</v>
      </c>
      <c r="E3346" t="s">
        <v>846</v>
      </c>
      <c r="F3346">
        <v>1</v>
      </c>
      <c r="G3346">
        <v>0.15</v>
      </c>
      <c r="H3346" t="s">
        <v>868</v>
      </c>
      <c r="I3346" s="4">
        <f>Table4[[#This Row],[Quantity]]*Table4[[#This Row],[UnitPrice]]</f>
        <v>1134.8</v>
      </c>
      <c r="J3346" s="4">
        <f>Table4[[#This Row],[Gross Revenue]]*(1-Table4[[#This Row],[Discount]])</f>
        <v>964.57999999999993</v>
      </c>
      <c r="K3346" s="4">
        <f>Table4[[#This Row],[Quantity]]*Table4[[#This Row],[CostPrice]]</f>
        <v>675.1</v>
      </c>
      <c r="L3346" s="4">
        <f>Table4[[#This Row],[Net Revenue]]-Table4[[#This Row],[Total Cost]]</f>
        <v>289.4799999999999</v>
      </c>
      <c r="M3346" t="str">
        <f>_xlfn.XLOOKUP(Table4[[#This Row],[ProductID]], Products!A:A,Products!B:B, "Not Found")</f>
        <v>World Watches</v>
      </c>
      <c r="N3346" t="str">
        <f>TEXT(Table4[[#This Row],[Date]], "mmm")</f>
        <v>Dec</v>
      </c>
      <c r="O3346" t="str">
        <f>TEXT(Table4[[#This Row],[Date]], "yyyy")</f>
        <v>2023</v>
      </c>
      <c r="P3346" t="str">
        <f>_xlfn.XLOOKUP(Table4[[#This Row],[ProductID]],Products!A:A,Products!C:C, "Not Found")</f>
        <v>Fashion</v>
      </c>
      <c r="Q3346" t="str">
        <f>_xlfn.XLOOKUP(Table4[[#This Row],[ProductID]],Products!A:A,Products!D:D,"Not Found")</f>
        <v>Watches</v>
      </c>
      <c r="R3346">
        <f>_xlfn.XLOOKUP(Table4[[#This Row],[ProductID]],Products!A:A,Products!E:E,"Not Found")</f>
        <v>1134.8</v>
      </c>
      <c r="S3346">
        <f>_xlfn.XLOOKUP(Table4[[#This Row],[ProductID]],Products!A:A,Products!F:F, "Not Found")</f>
        <v>675.1</v>
      </c>
      <c r="T3346" t="str">
        <f>_xlfn.XLOOKUP(Table4[[#This Row],[CustomerID]],Customers!A:A,Customers!D:D, "Not Found")</f>
        <v>F</v>
      </c>
      <c r="U3346" s="6">
        <f>_xlfn.XLOOKUP(Table4[[#This Row],[CustomerID]],Customers!A:A,Customers!E:E, "Not Found")</f>
        <v>23142</v>
      </c>
      <c r="V3346">
        <f ca="1">DATEDIF(Table4[[#This Row],[CustomerBirthday]], TODAY(), "Y")</f>
        <v>63</v>
      </c>
      <c r="W3346" t="str" cm="1">
        <f t="array" aca="1" ref="W3346" ca="1">_xlfn.IFS(Table4[[#This Row],[Age]]&lt;25, "Under 25",Table4[[#This Row],[Age]]=34, "25-34", Table4[[#This Row],[Age]]&lt;=49, "35-49", Table4[[#This Row],[Age]]&lt;=64, "50-64", Table4[[#This Row],[Age]]&gt;=65, "65+")</f>
        <v>50-64</v>
      </c>
      <c r="X3346" t="str">
        <f>_xlfn.XLOOKUP(Table4[[#This Row],[StoreID]],Stores!A:A,Stores!B:B, "Not found")</f>
        <v>MegaMart Johnmouth</v>
      </c>
      <c r="Y3346" t="str">
        <f>_xlfn.XLOOKUP(Table4[[#This Row],[StoreID]],Stores!A:A,Stores!C:C, "Not Found")</f>
        <v>Johnmouth</v>
      </c>
      <c r="Z3346" t="str">
        <f>_xlfn.XLOOKUP(Table4[[#This Row],[StoreID]],Stores!A:A,Stores!D:D, "Not Found")</f>
        <v>East</v>
      </c>
    </row>
    <row r="3347" spans="1:26">
      <c r="A3347" t="s">
        <v>4213</v>
      </c>
      <c r="B3347" s="1">
        <v>45463</v>
      </c>
      <c r="C3347" t="s">
        <v>596</v>
      </c>
      <c r="D3347" t="s">
        <v>769</v>
      </c>
      <c r="E3347" t="s">
        <v>846</v>
      </c>
      <c r="F3347">
        <v>2</v>
      </c>
      <c r="G3347">
        <v>0</v>
      </c>
      <c r="H3347" t="s">
        <v>871</v>
      </c>
      <c r="I3347" s="4">
        <f>Table4[[#This Row],[Quantity]]*Table4[[#This Row],[UnitPrice]]</f>
        <v>51.14</v>
      </c>
      <c r="J3347" s="4">
        <f>Table4[[#This Row],[Gross Revenue]]*(1-Table4[[#This Row],[Discount]])</f>
        <v>51.14</v>
      </c>
      <c r="K3347" s="4">
        <f>Table4[[#This Row],[Quantity]]*Table4[[#This Row],[CostPrice]]</f>
        <v>38.1</v>
      </c>
      <c r="L3347" s="4">
        <f>Table4[[#This Row],[Net Revenue]]-Table4[[#This Row],[Total Cost]]</f>
        <v>13.04</v>
      </c>
      <c r="M3347" t="str">
        <f>_xlfn.XLOOKUP(Table4[[#This Row],[ProductID]], Products!A:A,Products!B:B, "Not Found")</f>
        <v>How Vegetables</v>
      </c>
      <c r="N3347" t="str">
        <f>TEXT(Table4[[#This Row],[Date]], "mmm")</f>
        <v>Jun</v>
      </c>
      <c r="O3347" t="str">
        <f>TEXT(Table4[[#This Row],[Date]], "yyyy")</f>
        <v>2024</v>
      </c>
      <c r="P3347" t="str">
        <f>_xlfn.XLOOKUP(Table4[[#This Row],[ProductID]],Products!A:A,Products!C:C, "Not Found")</f>
        <v>Groceries</v>
      </c>
      <c r="Q3347" t="str">
        <f>_xlfn.XLOOKUP(Table4[[#This Row],[ProductID]],Products!A:A,Products!D:D,"Not Found")</f>
        <v>Vegetables</v>
      </c>
      <c r="R3347">
        <f>_xlfn.XLOOKUP(Table4[[#This Row],[ProductID]],Products!A:A,Products!E:E,"Not Found")</f>
        <v>25.57</v>
      </c>
      <c r="S3347">
        <f>_xlfn.XLOOKUP(Table4[[#This Row],[ProductID]],Products!A:A,Products!F:F, "Not Found")</f>
        <v>19.05</v>
      </c>
      <c r="T3347" t="str">
        <f>_xlfn.XLOOKUP(Table4[[#This Row],[CustomerID]],Customers!A:A,Customers!D:D, "Not Found")</f>
        <v>F</v>
      </c>
      <c r="U3347" s="6">
        <f>_xlfn.XLOOKUP(Table4[[#This Row],[CustomerID]],Customers!A:A,Customers!E:E, "Not Found")</f>
        <v>32848</v>
      </c>
      <c r="V3347">
        <f ca="1">DATEDIF(Table4[[#This Row],[CustomerBirthday]], TODAY(), "Y")</f>
        <v>36</v>
      </c>
      <c r="W3347" t="str" cm="1">
        <f t="array" aca="1" ref="W3347" ca="1">_xlfn.IFS(Table4[[#This Row],[Age]]&lt;25, "Under 25",Table4[[#This Row],[Age]]=34, "25-34", Table4[[#This Row],[Age]]&lt;=49, "35-49", Table4[[#This Row],[Age]]&lt;=64, "50-64", Table4[[#This Row],[Age]]&gt;=65, "65+")</f>
        <v>35-49</v>
      </c>
      <c r="X3347" t="str">
        <f>_xlfn.XLOOKUP(Table4[[#This Row],[StoreID]],Stores!A:A,Stores!B:B, "Not found")</f>
        <v>MegaMart Johnmouth</v>
      </c>
      <c r="Y3347" t="str">
        <f>_xlfn.XLOOKUP(Table4[[#This Row],[StoreID]],Stores!A:A,Stores!C:C, "Not Found")</f>
        <v>Johnmouth</v>
      </c>
      <c r="Z3347" t="str">
        <f>_xlfn.XLOOKUP(Table4[[#This Row],[StoreID]],Stores!A:A,Stores!D:D, "Not Found")</f>
        <v>East</v>
      </c>
    </row>
    <row r="3348" spans="1:26">
      <c r="A3348" t="s">
        <v>4214</v>
      </c>
      <c r="B3348" s="1">
        <v>45536</v>
      </c>
      <c r="C3348" t="s">
        <v>503</v>
      </c>
      <c r="D3348" t="s">
        <v>739</v>
      </c>
      <c r="E3348" t="s">
        <v>835</v>
      </c>
      <c r="F3348">
        <v>2</v>
      </c>
      <c r="G3348">
        <v>0.05</v>
      </c>
      <c r="H3348" t="s">
        <v>875</v>
      </c>
      <c r="I3348" s="4">
        <f>Table4[[#This Row],[Quantity]]*Table4[[#This Row],[UnitPrice]]</f>
        <v>2388.2399999999998</v>
      </c>
      <c r="J3348" s="4">
        <f>Table4[[#This Row],[Gross Revenue]]*(1-Table4[[#This Row],[Discount]])</f>
        <v>2268.8279999999995</v>
      </c>
      <c r="K3348" s="4">
        <f>Table4[[#This Row],[Quantity]]*Table4[[#This Row],[CostPrice]]</f>
        <v>1677.9</v>
      </c>
      <c r="L3348" s="4">
        <f>Table4[[#This Row],[Net Revenue]]-Table4[[#This Row],[Total Cost]]</f>
        <v>590.92799999999943</v>
      </c>
      <c r="M3348" t="str">
        <f>_xlfn.XLOOKUP(Table4[[#This Row],[ProductID]], Products!A:A,Products!B:B, "Not Found")</f>
        <v>Step Smartphone</v>
      </c>
      <c r="N3348" t="str">
        <f>TEXT(Table4[[#This Row],[Date]], "mmm")</f>
        <v>Sep</v>
      </c>
      <c r="O3348" t="str">
        <f>TEXT(Table4[[#This Row],[Date]], "yyyy")</f>
        <v>2024</v>
      </c>
      <c r="P3348" t="str">
        <f>_xlfn.XLOOKUP(Table4[[#This Row],[ProductID]],Products!A:A,Products!C:C, "Not Found")</f>
        <v>Electronics</v>
      </c>
      <c r="Q3348" t="str">
        <f>_xlfn.XLOOKUP(Table4[[#This Row],[ProductID]],Products!A:A,Products!D:D,"Not Found")</f>
        <v>Smartphone</v>
      </c>
      <c r="R3348">
        <f>_xlfn.XLOOKUP(Table4[[#This Row],[ProductID]],Products!A:A,Products!E:E,"Not Found")</f>
        <v>1194.1199999999999</v>
      </c>
      <c r="S3348">
        <f>_xlfn.XLOOKUP(Table4[[#This Row],[ProductID]],Products!A:A,Products!F:F, "Not Found")</f>
        <v>838.95</v>
      </c>
      <c r="T3348" t="str">
        <f>_xlfn.XLOOKUP(Table4[[#This Row],[CustomerID]],Customers!A:A,Customers!D:D, "Not Found")</f>
        <v>F</v>
      </c>
      <c r="U3348" s="6">
        <f>_xlfn.XLOOKUP(Table4[[#This Row],[CustomerID]],Customers!A:A,Customers!E:E, "Not Found")</f>
        <v>22552</v>
      </c>
      <c r="V3348">
        <f ca="1">DATEDIF(Table4[[#This Row],[CustomerBirthday]], TODAY(), "Y")</f>
        <v>64</v>
      </c>
      <c r="W3348" t="str" cm="1">
        <f t="array" aca="1" ref="W3348" ca="1">_xlfn.IFS(Table4[[#This Row],[Age]]&lt;25, "Under 25",Table4[[#This Row],[Age]]=34, "25-34", Table4[[#This Row],[Age]]&lt;=49, "35-49", Table4[[#This Row],[Age]]&lt;=64, "50-64", Table4[[#This Row],[Age]]&gt;=65, "65+")</f>
        <v>50-64</v>
      </c>
      <c r="X3348" t="str">
        <f>_xlfn.XLOOKUP(Table4[[#This Row],[StoreID]],Stores!A:A,Stores!B:B, "Not found")</f>
        <v>MegaMart Peckmouth</v>
      </c>
      <c r="Y3348" t="str">
        <f>_xlfn.XLOOKUP(Table4[[#This Row],[StoreID]],Stores!A:A,Stores!C:C, "Not Found")</f>
        <v>Peckmouth</v>
      </c>
      <c r="Z3348" t="str">
        <f>_xlfn.XLOOKUP(Table4[[#This Row],[StoreID]],Stores!A:A,Stores!D:D, "Not Found")</f>
        <v>East</v>
      </c>
    </row>
    <row r="3349" spans="1:26">
      <c r="A3349" t="s">
        <v>4215</v>
      </c>
      <c r="B3349" s="1">
        <v>45594</v>
      </c>
      <c r="C3349" t="s">
        <v>480</v>
      </c>
      <c r="D3349" t="s">
        <v>792</v>
      </c>
      <c r="E3349" t="s">
        <v>846</v>
      </c>
      <c r="F3349">
        <v>5</v>
      </c>
      <c r="G3349">
        <v>0</v>
      </c>
      <c r="H3349" t="s">
        <v>871</v>
      </c>
      <c r="I3349" s="4">
        <f>Table4[[#This Row],[Quantity]]*Table4[[#This Row],[UnitPrice]]</f>
        <v>8994.85</v>
      </c>
      <c r="J3349" s="4">
        <f>Table4[[#This Row],[Gross Revenue]]*(1-Table4[[#This Row],[Discount]])</f>
        <v>8994.85</v>
      </c>
      <c r="K3349" s="4">
        <f>Table4[[#This Row],[Quantity]]*Table4[[#This Row],[CostPrice]]</f>
        <v>6645.75</v>
      </c>
      <c r="L3349" s="4">
        <f>Table4[[#This Row],[Net Revenue]]-Table4[[#This Row],[Total Cost]]</f>
        <v>2349.1000000000004</v>
      </c>
      <c r="M3349" t="str">
        <f>_xlfn.XLOOKUP(Table4[[#This Row],[ProductID]], Products!A:A,Products!B:B, "Not Found")</f>
        <v>Beat Accessories</v>
      </c>
      <c r="N3349" t="str">
        <f>TEXT(Table4[[#This Row],[Date]], "mmm")</f>
        <v>Oct</v>
      </c>
      <c r="O3349" t="str">
        <f>TEXT(Table4[[#This Row],[Date]], "yyyy")</f>
        <v>2024</v>
      </c>
      <c r="P3349" t="str">
        <f>_xlfn.XLOOKUP(Table4[[#This Row],[ProductID]],Products!A:A,Products!C:C, "Not Found")</f>
        <v>Fashion</v>
      </c>
      <c r="Q3349" t="str">
        <f>_xlfn.XLOOKUP(Table4[[#This Row],[ProductID]],Products!A:A,Products!D:D,"Not Found")</f>
        <v>Accessories</v>
      </c>
      <c r="R3349">
        <f>_xlfn.XLOOKUP(Table4[[#This Row],[ProductID]],Products!A:A,Products!E:E,"Not Found")</f>
        <v>1798.97</v>
      </c>
      <c r="S3349">
        <f>_xlfn.XLOOKUP(Table4[[#This Row],[ProductID]],Products!A:A,Products!F:F, "Not Found")</f>
        <v>1329.15</v>
      </c>
      <c r="T3349" t="str">
        <f>_xlfn.XLOOKUP(Table4[[#This Row],[CustomerID]],Customers!A:A,Customers!D:D, "Not Found")</f>
        <v>M</v>
      </c>
      <c r="U3349" s="6">
        <f>_xlfn.XLOOKUP(Table4[[#This Row],[CustomerID]],Customers!A:A,Customers!E:E, "Not Found")</f>
        <v>35356</v>
      </c>
      <c r="V3349">
        <f ca="1">DATEDIF(Table4[[#This Row],[CustomerBirthday]], TODAY(), "Y")</f>
        <v>29</v>
      </c>
      <c r="W3349" t="str" cm="1">
        <f t="array" aca="1" ref="W3349" ca="1">_xlfn.IFS(Table4[[#This Row],[Age]]&lt;25, "Under 25",Table4[[#This Row],[Age]]=34, "25-34", Table4[[#This Row],[Age]]&lt;=49, "35-49", Table4[[#This Row],[Age]]&lt;=64, "50-64", Table4[[#This Row],[Age]]&gt;=65, "65+")</f>
        <v>35-49</v>
      </c>
      <c r="X3349" t="str">
        <f>_xlfn.XLOOKUP(Table4[[#This Row],[StoreID]],Stores!A:A,Stores!B:B, "Not found")</f>
        <v>MegaMart Johnmouth</v>
      </c>
      <c r="Y3349" t="str">
        <f>_xlfn.XLOOKUP(Table4[[#This Row],[StoreID]],Stores!A:A,Stores!C:C, "Not Found")</f>
        <v>Johnmouth</v>
      </c>
      <c r="Z3349" t="str">
        <f>_xlfn.XLOOKUP(Table4[[#This Row],[StoreID]],Stores!A:A,Stores!D:D, "Not Found")</f>
        <v>East</v>
      </c>
    </row>
    <row r="3350" spans="1:26">
      <c r="A3350" t="s">
        <v>4216</v>
      </c>
      <c r="B3350" s="1">
        <v>45670</v>
      </c>
      <c r="C3350" t="s">
        <v>503</v>
      </c>
      <c r="D3350" t="s">
        <v>750</v>
      </c>
      <c r="E3350" t="s">
        <v>846</v>
      </c>
      <c r="F3350">
        <v>1</v>
      </c>
      <c r="G3350">
        <v>0.1</v>
      </c>
      <c r="H3350" t="s">
        <v>875</v>
      </c>
      <c r="I3350" s="4">
        <f>Table4[[#This Row],[Quantity]]*Table4[[#This Row],[UnitPrice]]</f>
        <v>1342.75</v>
      </c>
      <c r="J3350" s="4">
        <f>Table4[[#This Row],[Gross Revenue]]*(1-Table4[[#This Row],[Discount]])</f>
        <v>1208.4750000000001</v>
      </c>
      <c r="K3350" s="4">
        <f>Table4[[#This Row],[Quantity]]*Table4[[#This Row],[CostPrice]]</f>
        <v>797.94</v>
      </c>
      <c r="L3350" s="4">
        <f>Table4[[#This Row],[Net Revenue]]-Table4[[#This Row],[Total Cost]]</f>
        <v>410.53500000000008</v>
      </c>
      <c r="M3350" t="str">
        <f>_xlfn.XLOOKUP(Table4[[#This Row],[ProductID]], Products!A:A,Products!B:B, "Not Found")</f>
        <v>Add Clothing</v>
      </c>
      <c r="N3350" t="str">
        <f>TEXT(Table4[[#This Row],[Date]], "mmm")</f>
        <v>Jan</v>
      </c>
      <c r="O3350" t="str">
        <f>TEXT(Table4[[#This Row],[Date]], "yyyy")</f>
        <v>2025</v>
      </c>
      <c r="P3350" t="str">
        <f>_xlfn.XLOOKUP(Table4[[#This Row],[ProductID]],Products!A:A,Products!C:C, "Not Found")</f>
        <v>Fashion</v>
      </c>
      <c r="Q3350" t="str">
        <f>_xlfn.XLOOKUP(Table4[[#This Row],[ProductID]],Products!A:A,Products!D:D,"Not Found")</f>
        <v>Clothing</v>
      </c>
      <c r="R3350">
        <f>_xlfn.XLOOKUP(Table4[[#This Row],[ProductID]],Products!A:A,Products!E:E,"Not Found")</f>
        <v>1342.75</v>
      </c>
      <c r="S3350">
        <f>_xlfn.XLOOKUP(Table4[[#This Row],[ProductID]],Products!A:A,Products!F:F, "Not Found")</f>
        <v>797.94</v>
      </c>
      <c r="T3350" t="str">
        <f>_xlfn.XLOOKUP(Table4[[#This Row],[CustomerID]],Customers!A:A,Customers!D:D, "Not Found")</f>
        <v>F</v>
      </c>
      <c r="U3350" s="6">
        <f>_xlfn.XLOOKUP(Table4[[#This Row],[CustomerID]],Customers!A:A,Customers!E:E, "Not Found")</f>
        <v>22552</v>
      </c>
      <c r="V3350">
        <f ca="1">DATEDIF(Table4[[#This Row],[CustomerBirthday]], TODAY(), "Y")</f>
        <v>64</v>
      </c>
      <c r="W3350" t="str" cm="1">
        <f t="array" aca="1" ref="W3350" ca="1">_xlfn.IFS(Table4[[#This Row],[Age]]&lt;25, "Under 25",Table4[[#This Row],[Age]]=34, "25-34", Table4[[#This Row],[Age]]&lt;=49, "35-49", Table4[[#This Row],[Age]]&lt;=64, "50-64", Table4[[#This Row],[Age]]&gt;=65, "65+")</f>
        <v>50-64</v>
      </c>
      <c r="X3350" t="str">
        <f>_xlfn.XLOOKUP(Table4[[#This Row],[StoreID]],Stores!A:A,Stores!B:B, "Not found")</f>
        <v>MegaMart Johnmouth</v>
      </c>
      <c r="Y3350" t="str">
        <f>_xlfn.XLOOKUP(Table4[[#This Row],[StoreID]],Stores!A:A,Stores!C:C, "Not Found")</f>
        <v>Johnmouth</v>
      </c>
      <c r="Z3350" t="str">
        <f>_xlfn.XLOOKUP(Table4[[#This Row],[StoreID]],Stores!A:A,Stores!D:D, "Not Found")</f>
        <v>East</v>
      </c>
    </row>
    <row r="3351" spans="1:26">
      <c r="A3351" t="s">
        <v>4217</v>
      </c>
      <c r="B3351" s="1">
        <v>45402</v>
      </c>
      <c r="C3351" t="s">
        <v>254</v>
      </c>
      <c r="D3351" t="s">
        <v>820</v>
      </c>
      <c r="E3351" t="s">
        <v>839</v>
      </c>
      <c r="F3351">
        <v>3</v>
      </c>
      <c r="G3351">
        <v>0.05</v>
      </c>
      <c r="H3351" t="s">
        <v>871</v>
      </c>
      <c r="I3351" s="4">
        <f>Table4[[#This Row],[Quantity]]*Table4[[#This Row],[UnitPrice]]</f>
        <v>3591.54</v>
      </c>
      <c r="J3351" s="4">
        <f>Table4[[#This Row],[Gross Revenue]]*(1-Table4[[#This Row],[Discount]])</f>
        <v>3411.9629999999997</v>
      </c>
      <c r="K3351" s="4">
        <f>Table4[[#This Row],[Quantity]]*Table4[[#This Row],[CostPrice]]</f>
        <v>2168.2200000000003</v>
      </c>
      <c r="L3351" s="4">
        <f>Table4[[#This Row],[Net Revenue]]-Table4[[#This Row],[Total Cost]]</f>
        <v>1243.7429999999995</v>
      </c>
      <c r="M3351" t="str">
        <f>_xlfn.XLOOKUP(Table4[[#This Row],[ProductID]], Products!A:A,Products!B:B, "Not Found")</f>
        <v>Or Smartphone</v>
      </c>
      <c r="N3351" t="str">
        <f>TEXT(Table4[[#This Row],[Date]], "mmm")</f>
        <v>Apr</v>
      </c>
      <c r="O3351" t="str">
        <f>TEXT(Table4[[#This Row],[Date]], "yyyy")</f>
        <v>2024</v>
      </c>
      <c r="P3351" t="str">
        <f>_xlfn.XLOOKUP(Table4[[#This Row],[ProductID]],Products!A:A,Products!C:C, "Not Found")</f>
        <v>Electronics</v>
      </c>
      <c r="Q3351" t="str">
        <f>_xlfn.XLOOKUP(Table4[[#This Row],[ProductID]],Products!A:A,Products!D:D,"Not Found")</f>
        <v>Smartphone</v>
      </c>
      <c r="R3351">
        <f>_xlfn.XLOOKUP(Table4[[#This Row],[ProductID]],Products!A:A,Products!E:E,"Not Found")</f>
        <v>1197.18</v>
      </c>
      <c r="S3351">
        <f>_xlfn.XLOOKUP(Table4[[#This Row],[ProductID]],Products!A:A,Products!F:F, "Not Found")</f>
        <v>722.74</v>
      </c>
      <c r="T3351" t="str">
        <f>_xlfn.XLOOKUP(Table4[[#This Row],[CustomerID]],Customers!A:A,Customers!D:D, "Not Found")</f>
        <v>M</v>
      </c>
      <c r="U3351" s="6">
        <f>_xlfn.XLOOKUP(Table4[[#This Row],[CustomerID]],Customers!A:A,Customers!E:E, "Not Found")</f>
        <v>26914</v>
      </c>
      <c r="V3351">
        <f ca="1">DATEDIF(Table4[[#This Row],[CustomerBirthday]], TODAY(), "Y")</f>
        <v>52</v>
      </c>
      <c r="W3351" t="str" cm="1">
        <f t="array" aca="1" ref="W3351" ca="1">_xlfn.IFS(Table4[[#This Row],[Age]]&lt;25, "Under 25",Table4[[#This Row],[Age]]=34, "25-34", Table4[[#This Row],[Age]]&lt;=49, "35-49", Table4[[#This Row],[Age]]&lt;=64, "50-64", Table4[[#This Row],[Age]]&gt;=65, "65+")</f>
        <v>50-64</v>
      </c>
      <c r="X3351" t="str">
        <f>_xlfn.XLOOKUP(Table4[[#This Row],[StoreID]],Stores!A:A,Stores!B:B, "Not found")</f>
        <v>MegaMart New Michele</v>
      </c>
      <c r="Y3351" t="str">
        <f>_xlfn.XLOOKUP(Table4[[#This Row],[StoreID]],Stores!A:A,Stores!C:C, "Not Found")</f>
        <v>New Michele</v>
      </c>
      <c r="Z3351" t="str">
        <f>_xlfn.XLOOKUP(Table4[[#This Row],[StoreID]],Stores!A:A,Stores!D:D, "Not Found")</f>
        <v>West</v>
      </c>
    </row>
    <row r="3352" spans="1:26">
      <c r="A3352" t="s">
        <v>4218</v>
      </c>
      <c r="B3352" s="1">
        <v>45396</v>
      </c>
      <c r="C3352" t="s">
        <v>51</v>
      </c>
      <c r="D3352" t="s">
        <v>816</v>
      </c>
      <c r="E3352" t="s">
        <v>842</v>
      </c>
      <c r="F3352">
        <v>4</v>
      </c>
      <c r="G3352">
        <v>0.05</v>
      </c>
      <c r="H3352" t="s">
        <v>871</v>
      </c>
      <c r="I3352" s="4">
        <f>Table4[[#This Row],[Quantity]]*Table4[[#This Row],[UnitPrice]]</f>
        <v>7516.32</v>
      </c>
      <c r="J3352" s="4">
        <f>Table4[[#This Row],[Gross Revenue]]*(1-Table4[[#This Row],[Discount]])</f>
        <v>7140.503999999999</v>
      </c>
      <c r="K3352" s="4">
        <f>Table4[[#This Row],[Quantity]]*Table4[[#This Row],[CostPrice]]</f>
        <v>4018.24</v>
      </c>
      <c r="L3352" s="4">
        <f>Table4[[#This Row],[Net Revenue]]-Table4[[#This Row],[Total Cost]]</f>
        <v>3122.2639999999992</v>
      </c>
      <c r="M3352" t="str">
        <f>_xlfn.XLOOKUP(Table4[[#This Row],[ProductID]], Products!A:A,Products!B:B, "Not Found")</f>
        <v>Set Dairy</v>
      </c>
      <c r="N3352" t="str">
        <f>TEXT(Table4[[#This Row],[Date]], "mmm")</f>
        <v>Apr</v>
      </c>
      <c r="O3352" t="str">
        <f>TEXT(Table4[[#This Row],[Date]], "yyyy")</f>
        <v>2024</v>
      </c>
      <c r="P3352" t="str">
        <f>_xlfn.XLOOKUP(Table4[[#This Row],[ProductID]],Products!A:A,Products!C:C, "Not Found")</f>
        <v>Groceries</v>
      </c>
      <c r="Q3352" t="str">
        <f>_xlfn.XLOOKUP(Table4[[#This Row],[ProductID]],Products!A:A,Products!D:D,"Not Found")</f>
        <v>Dairy</v>
      </c>
      <c r="R3352">
        <f>_xlfn.XLOOKUP(Table4[[#This Row],[ProductID]],Products!A:A,Products!E:E,"Not Found")</f>
        <v>1879.08</v>
      </c>
      <c r="S3352">
        <f>_xlfn.XLOOKUP(Table4[[#This Row],[ProductID]],Products!A:A,Products!F:F, "Not Found")</f>
        <v>1004.56</v>
      </c>
      <c r="T3352" t="str">
        <f>_xlfn.XLOOKUP(Table4[[#This Row],[CustomerID]],Customers!A:A,Customers!D:D, "Not Found")</f>
        <v>M</v>
      </c>
      <c r="U3352" s="6">
        <f>_xlfn.XLOOKUP(Table4[[#This Row],[CustomerID]],Customers!A:A,Customers!E:E, "Not Found")</f>
        <v>32850</v>
      </c>
      <c r="V3352">
        <f ca="1">DATEDIF(Table4[[#This Row],[CustomerBirthday]], TODAY(), "Y")</f>
        <v>36</v>
      </c>
      <c r="W3352" t="str" cm="1">
        <f t="array" aca="1" ref="W3352" ca="1">_xlfn.IFS(Table4[[#This Row],[Age]]&lt;25, "Under 25",Table4[[#This Row],[Age]]=34, "25-34", Table4[[#This Row],[Age]]&lt;=49, "35-49", Table4[[#This Row],[Age]]&lt;=64, "50-64", Table4[[#This Row],[Age]]&gt;=65, "65+")</f>
        <v>35-49</v>
      </c>
      <c r="X3352" t="str">
        <f>_xlfn.XLOOKUP(Table4[[#This Row],[StoreID]],Stores!A:A,Stores!B:B, "Not found")</f>
        <v>MegaMart Brianahaven</v>
      </c>
      <c r="Y3352" t="str">
        <f>_xlfn.XLOOKUP(Table4[[#This Row],[StoreID]],Stores!A:A,Stores!C:C, "Not Found")</f>
        <v>Brianahaven</v>
      </c>
      <c r="Z3352" t="str">
        <f>_xlfn.XLOOKUP(Table4[[#This Row],[StoreID]],Stores!A:A,Stores!D:D, "Not Found")</f>
        <v>North</v>
      </c>
    </row>
    <row r="3353" spans="1:26">
      <c r="A3353" t="s">
        <v>4219</v>
      </c>
      <c r="B3353" s="1">
        <v>45205</v>
      </c>
      <c r="C3353" t="s">
        <v>221</v>
      </c>
      <c r="D3353" t="s">
        <v>732</v>
      </c>
      <c r="E3353" t="s">
        <v>831</v>
      </c>
      <c r="F3353">
        <v>5</v>
      </c>
      <c r="G3353">
        <v>0.05</v>
      </c>
      <c r="H3353" t="s">
        <v>868</v>
      </c>
      <c r="I3353" s="4">
        <f>Table4[[#This Row],[Quantity]]*Table4[[#This Row],[UnitPrice]]</f>
        <v>7370.5999999999995</v>
      </c>
      <c r="J3353" s="4">
        <f>Table4[[#This Row],[Gross Revenue]]*(1-Table4[[#This Row],[Discount]])</f>
        <v>7002.0699999999988</v>
      </c>
      <c r="K3353" s="4">
        <f>Table4[[#This Row],[Quantity]]*Table4[[#This Row],[CostPrice]]</f>
        <v>3820.1</v>
      </c>
      <c r="L3353" s="4">
        <f>Table4[[#This Row],[Net Revenue]]-Table4[[#This Row],[Total Cost]]</f>
        <v>3181.9699999999989</v>
      </c>
      <c r="M3353" t="str">
        <f>_xlfn.XLOOKUP(Table4[[#This Row],[ProductID]], Products!A:A,Products!B:B, "Not Found")</f>
        <v>Understand Camera</v>
      </c>
      <c r="N3353" t="str">
        <f>TEXT(Table4[[#This Row],[Date]], "mmm")</f>
        <v>Oct</v>
      </c>
      <c r="O3353" t="str">
        <f>TEXT(Table4[[#This Row],[Date]], "yyyy")</f>
        <v>2023</v>
      </c>
      <c r="P3353" t="str">
        <f>_xlfn.XLOOKUP(Table4[[#This Row],[ProductID]],Products!A:A,Products!C:C, "Not Found")</f>
        <v>Electronics</v>
      </c>
      <c r="Q3353" t="str">
        <f>_xlfn.XLOOKUP(Table4[[#This Row],[ProductID]],Products!A:A,Products!D:D,"Not Found")</f>
        <v>Camera</v>
      </c>
      <c r="R3353">
        <f>_xlfn.XLOOKUP(Table4[[#This Row],[ProductID]],Products!A:A,Products!E:E,"Not Found")</f>
        <v>1474.12</v>
      </c>
      <c r="S3353">
        <f>_xlfn.XLOOKUP(Table4[[#This Row],[ProductID]],Products!A:A,Products!F:F, "Not Found")</f>
        <v>764.02</v>
      </c>
      <c r="T3353" t="str">
        <f>_xlfn.XLOOKUP(Table4[[#This Row],[CustomerID]],Customers!A:A,Customers!D:D, "Not Found")</f>
        <v>F</v>
      </c>
      <c r="U3353" s="6">
        <f>_xlfn.XLOOKUP(Table4[[#This Row],[CustomerID]],Customers!A:A,Customers!E:E, "Not Found")</f>
        <v>36064</v>
      </c>
      <c r="V3353">
        <f ca="1">DATEDIF(Table4[[#This Row],[CustomerBirthday]], TODAY(), "Y")</f>
        <v>27</v>
      </c>
      <c r="W3353" t="str" cm="1">
        <f t="array" aca="1" ref="W3353" ca="1">_xlfn.IFS(Table4[[#This Row],[Age]]&lt;25, "Under 25",Table4[[#This Row],[Age]]=34, "25-34", Table4[[#This Row],[Age]]&lt;=49, "35-49", Table4[[#This Row],[Age]]&lt;=64, "50-64", Table4[[#This Row],[Age]]&gt;=65, "65+")</f>
        <v>35-49</v>
      </c>
      <c r="X3353" t="str">
        <f>_xlfn.XLOOKUP(Table4[[#This Row],[StoreID]],Stores!A:A,Stores!B:B, "Not found")</f>
        <v>MegaMart Jimenezborough</v>
      </c>
      <c r="Y3353" t="str">
        <f>_xlfn.XLOOKUP(Table4[[#This Row],[StoreID]],Stores!A:A,Stores!C:C, "Not Found")</f>
        <v>Jimenezborough</v>
      </c>
      <c r="Z3353" t="str">
        <f>_xlfn.XLOOKUP(Table4[[#This Row],[StoreID]],Stores!A:A,Stores!D:D, "Not Found")</f>
        <v>South</v>
      </c>
    </row>
    <row r="3354" spans="1:26">
      <c r="A3354" t="s">
        <v>4220</v>
      </c>
      <c r="B3354" s="1">
        <v>45390</v>
      </c>
      <c r="C3354" t="s">
        <v>77</v>
      </c>
      <c r="D3354" t="s">
        <v>769</v>
      </c>
      <c r="E3354" t="s">
        <v>842</v>
      </c>
      <c r="F3354">
        <v>5</v>
      </c>
      <c r="G3354">
        <v>0</v>
      </c>
      <c r="H3354" t="s">
        <v>865</v>
      </c>
      <c r="I3354" s="4">
        <f>Table4[[#This Row],[Quantity]]*Table4[[#This Row],[UnitPrice]]</f>
        <v>127.85</v>
      </c>
      <c r="J3354" s="4">
        <f>Table4[[#This Row],[Gross Revenue]]*(1-Table4[[#This Row],[Discount]])</f>
        <v>127.85</v>
      </c>
      <c r="K3354" s="4">
        <f>Table4[[#This Row],[Quantity]]*Table4[[#This Row],[CostPrice]]</f>
        <v>95.25</v>
      </c>
      <c r="L3354" s="4">
        <f>Table4[[#This Row],[Net Revenue]]-Table4[[#This Row],[Total Cost]]</f>
        <v>32.599999999999994</v>
      </c>
      <c r="M3354" t="str">
        <f>_xlfn.XLOOKUP(Table4[[#This Row],[ProductID]], Products!A:A,Products!B:B, "Not Found")</f>
        <v>How Vegetables</v>
      </c>
      <c r="N3354" t="str">
        <f>TEXT(Table4[[#This Row],[Date]], "mmm")</f>
        <v>Apr</v>
      </c>
      <c r="O3354" t="str">
        <f>TEXT(Table4[[#This Row],[Date]], "yyyy")</f>
        <v>2024</v>
      </c>
      <c r="P3354" t="str">
        <f>_xlfn.XLOOKUP(Table4[[#This Row],[ProductID]],Products!A:A,Products!C:C, "Not Found")</f>
        <v>Groceries</v>
      </c>
      <c r="Q3354" t="str">
        <f>_xlfn.XLOOKUP(Table4[[#This Row],[ProductID]],Products!A:A,Products!D:D,"Not Found")</f>
        <v>Vegetables</v>
      </c>
      <c r="R3354">
        <f>_xlfn.XLOOKUP(Table4[[#This Row],[ProductID]],Products!A:A,Products!E:E,"Not Found")</f>
        <v>25.57</v>
      </c>
      <c r="S3354">
        <f>_xlfn.XLOOKUP(Table4[[#This Row],[ProductID]],Products!A:A,Products!F:F, "Not Found")</f>
        <v>19.05</v>
      </c>
      <c r="T3354" t="str">
        <f>_xlfn.XLOOKUP(Table4[[#This Row],[CustomerID]],Customers!A:A,Customers!D:D, "Not Found")</f>
        <v>F</v>
      </c>
      <c r="U3354" s="6">
        <f>_xlfn.XLOOKUP(Table4[[#This Row],[CustomerID]],Customers!A:A,Customers!E:E, "Not Found")</f>
        <v>35931</v>
      </c>
      <c r="V3354">
        <f ca="1">DATEDIF(Table4[[#This Row],[CustomerBirthday]], TODAY(), "Y")</f>
        <v>28</v>
      </c>
      <c r="W3354" t="str" cm="1">
        <f t="array" aca="1" ref="W3354" ca="1">_xlfn.IFS(Table4[[#This Row],[Age]]&lt;25, "Under 25",Table4[[#This Row],[Age]]=34, "25-34", Table4[[#This Row],[Age]]&lt;=49, "35-49", Table4[[#This Row],[Age]]&lt;=64, "50-64", Table4[[#This Row],[Age]]&gt;=65, "65+")</f>
        <v>35-49</v>
      </c>
      <c r="X3354" t="str">
        <f>_xlfn.XLOOKUP(Table4[[#This Row],[StoreID]],Stores!A:A,Stores!B:B, "Not found")</f>
        <v>MegaMart Brianahaven</v>
      </c>
      <c r="Y3354" t="str">
        <f>_xlfn.XLOOKUP(Table4[[#This Row],[StoreID]],Stores!A:A,Stores!C:C, "Not Found")</f>
        <v>Brianahaven</v>
      </c>
      <c r="Z3354" t="str">
        <f>_xlfn.XLOOKUP(Table4[[#This Row],[StoreID]],Stores!A:A,Stores!D:D, "Not Found")</f>
        <v>North</v>
      </c>
    </row>
    <row r="3355" spans="1:26">
      <c r="A3355" t="s">
        <v>4221</v>
      </c>
      <c r="B3355" s="1">
        <v>45652</v>
      </c>
      <c r="C3355" t="s">
        <v>438</v>
      </c>
      <c r="D3355" t="s">
        <v>784</v>
      </c>
      <c r="E3355" t="s">
        <v>835</v>
      </c>
      <c r="F3355">
        <v>3</v>
      </c>
      <c r="G3355">
        <v>0.1</v>
      </c>
      <c r="H3355" t="s">
        <v>875</v>
      </c>
      <c r="I3355" s="4">
        <f>Table4[[#This Row],[Quantity]]*Table4[[#This Row],[UnitPrice]]</f>
        <v>4455.1499999999996</v>
      </c>
      <c r="J3355" s="4">
        <f>Table4[[#This Row],[Gross Revenue]]*(1-Table4[[#This Row],[Discount]])</f>
        <v>4009.6349999999998</v>
      </c>
      <c r="K3355" s="4">
        <f>Table4[[#This Row],[Quantity]]*Table4[[#This Row],[CostPrice]]</f>
        <v>2964.93</v>
      </c>
      <c r="L3355" s="4">
        <f>Table4[[#This Row],[Net Revenue]]-Table4[[#This Row],[Total Cost]]</f>
        <v>1044.7049999999999</v>
      </c>
      <c r="M3355" t="str">
        <f>_xlfn.XLOOKUP(Table4[[#This Row],[ProductID]], Products!A:A,Products!B:B, "Not Found")</f>
        <v>Road Clothing</v>
      </c>
      <c r="N3355" t="str">
        <f>TEXT(Table4[[#This Row],[Date]], "mmm")</f>
        <v>Dec</v>
      </c>
      <c r="O3355" t="str">
        <f>TEXT(Table4[[#This Row],[Date]], "yyyy")</f>
        <v>2024</v>
      </c>
      <c r="P3355" t="str">
        <f>_xlfn.XLOOKUP(Table4[[#This Row],[ProductID]],Products!A:A,Products!C:C, "Not Found")</f>
        <v>Fashion</v>
      </c>
      <c r="Q3355" t="str">
        <f>_xlfn.XLOOKUP(Table4[[#This Row],[ProductID]],Products!A:A,Products!D:D,"Not Found")</f>
        <v>Clothing</v>
      </c>
      <c r="R3355">
        <f>_xlfn.XLOOKUP(Table4[[#This Row],[ProductID]],Products!A:A,Products!E:E,"Not Found")</f>
        <v>1485.05</v>
      </c>
      <c r="S3355">
        <f>_xlfn.XLOOKUP(Table4[[#This Row],[ProductID]],Products!A:A,Products!F:F, "Not Found")</f>
        <v>988.31</v>
      </c>
      <c r="T3355" t="str">
        <f>_xlfn.XLOOKUP(Table4[[#This Row],[CustomerID]],Customers!A:A,Customers!D:D, "Not Found")</f>
        <v>M</v>
      </c>
      <c r="U3355" s="6">
        <f>_xlfn.XLOOKUP(Table4[[#This Row],[CustomerID]],Customers!A:A,Customers!E:E, "Not Found")</f>
        <v>27633</v>
      </c>
      <c r="V3355">
        <f ca="1">DATEDIF(Table4[[#This Row],[CustomerBirthday]], TODAY(), "Y")</f>
        <v>50</v>
      </c>
      <c r="W3355" t="str" cm="1">
        <f t="array" aca="1" ref="W3355" ca="1">_xlfn.IFS(Table4[[#This Row],[Age]]&lt;25, "Under 25",Table4[[#This Row],[Age]]=34, "25-34", Table4[[#This Row],[Age]]&lt;=49, "35-49", Table4[[#This Row],[Age]]&lt;=64, "50-64", Table4[[#This Row],[Age]]&gt;=65, "65+")</f>
        <v>50-64</v>
      </c>
      <c r="X3355" t="str">
        <f>_xlfn.XLOOKUP(Table4[[#This Row],[StoreID]],Stores!A:A,Stores!B:B, "Not found")</f>
        <v>MegaMart Peckmouth</v>
      </c>
      <c r="Y3355" t="str">
        <f>_xlfn.XLOOKUP(Table4[[#This Row],[StoreID]],Stores!A:A,Stores!C:C, "Not Found")</f>
        <v>Peckmouth</v>
      </c>
      <c r="Z3355" t="str">
        <f>_xlfn.XLOOKUP(Table4[[#This Row],[StoreID]],Stores!A:A,Stores!D:D, "Not Found")</f>
        <v>East</v>
      </c>
    </row>
    <row r="3356" spans="1:26">
      <c r="A3356" t="s">
        <v>4222</v>
      </c>
      <c r="B3356" s="1">
        <v>45595</v>
      </c>
      <c r="C3356" t="s">
        <v>40</v>
      </c>
      <c r="D3356" t="s">
        <v>788</v>
      </c>
      <c r="E3356" t="s">
        <v>831</v>
      </c>
      <c r="F3356">
        <v>1</v>
      </c>
      <c r="G3356">
        <v>0</v>
      </c>
      <c r="H3356" t="s">
        <v>875</v>
      </c>
      <c r="I3356" s="4">
        <f>Table4[[#This Row],[Quantity]]*Table4[[#This Row],[UnitPrice]]</f>
        <v>1095.72</v>
      </c>
      <c r="J3356" s="4">
        <f>Table4[[#This Row],[Gross Revenue]]*(1-Table4[[#This Row],[Discount]])</f>
        <v>1095.72</v>
      </c>
      <c r="K3356" s="4">
        <f>Table4[[#This Row],[Quantity]]*Table4[[#This Row],[CostPrice]]</f>
        <v>822.2</v>
      </c>
      <c r="L3356" s="4">
        <f>Table4[[#This Row],[Net Revenue]]-Table4[[#This Row],[Total Cost]]</f>
        <v>273.52</v>
      </c>
      <c r="M3356" t="str">
        <f>_xlfn.XLOOKUP(Table4[[#This Row],[ProductID]], Products!A:A,Products!B:B, "Not Found")</f>
        <v>Foot Snacks</v>
      </c>
      <c r="N3356" t="str">
        <f>TEXT(Table4[[#This Row],[Date]], "mmm")</f>
        <v>Oct</v>
      </c>
      <c r="O3356" t="str">
        <f>TEXT(Table4[[#This Row],[Date]], "yyyy")</f>
        <v>2024</v>
      </c>
      <c r="P3356" t="str">
        <f>_xlfn.XLOOKUP(Table4[[#This Row],[ProductID]],Products!A:A,Products!C:C, "Not Found")</f>
        <v>Groceries</v>
      </c>
      <c r="Q3356" t="str">
        <f>_xlfn.XLOOKUP(Table4[[#This Row],[ProductID]],Products!A:A,Products!D:D,"Not Found")</f>
        <v>Snacks</v>
      </c>
      <c r="R3356">
        <f>_xlfn.XLOOKUP(Table4[[#This Row],[ProductID]],Products!A:A,Products!E:E,"Not Found")</f>
        <v>1095.72</v>
      </c>
      <c r="S3356">
        <f>_xlfn.XLOOKUP(Table4[[#This Row],[ProductID]],Products!A:A,Products!F:F, "Not Found")</f>
        <v>822.2</v>
      </c>
      <c r="T3356" t="str">
        <f>_xlfn.XLOOKUP(Table4[[#This Row],[CustomerID]],Customers!A:A,Customers!D:D, "Not Found")</f>
        <v>F</v>
      </c>
      <c r="U3356" s="6">
        <f>_xlfn.XLOOKUP(Table4[[#This Row],[CustomerID]],Customers!A:A,Customers!E:E, "Not Found")</f>
        <v>38214</v>
      </c>
      <c r="V3356">
        <f ca="1">DATEDIF(Table4[[#This Row],[CustomerBirthday]], TODAY(), "Y")</f>
        <v>21</v>
      </c>
      <c r="W3356" t="str" cm="1">
        <f t="array" aca="1" ref="W3356" ca="1">_xlfn.IFS(Table4[[#This Row],[Age]]&lt;25, "Under 25",Table4[[#This Row],[Age]]=34, "25-34", Table4[[#This Row],[Age]]&lt;=49, "35-49", Table4[[#This Row],[Age]]&lt;=64, "50-64", Table4[[#This Row],[Age]]&gt;=65, "65+")</f>
        <v>Under 25</v>
      </c>
      <c r="X3356" t="str">
        <f>_xlfn.XLOOKUP(Table4[[#This Row],[StoreID]],Stores!A:A,Stores!B:B, "Not found")</f>
        <v>MegaMart Jimenezborough</v>
      </c>
      <c r="Y3356" t="str">
        <f>_xlfn.XLOOKUP(Table4[[#This Row],[StoreID]],Stores!A:A,Stores!C:C, "Not Found")</f>
        <v>Jimenezborough</v>
      </c>
      <c r="Z3356" t="str">
        <f>_xlfn.XLOOKUP(Table4[[#This Row],[StoreID]],Stores!A:A,Stores!D:D, "Not Found")</f>
        <v>South</v>
      </c>
    </row>
    <row r="3357" spans="1:26">
      <c r="A3357" t="s">
        <v>4223</v>
      </c>
      <c r="B3357" s="1">
        <v>45594</v>
      </c>
      <c r="C3357" t="s">
        <v>89</v>
      </c>
      <c r="D3357" t="s">
        <v>732</v>
      </c>
      <c r="E3357" t="s">
        <v>839</v>
      </c>
      <c r="F3357">
        <v>2</v>
      </c>
      <c r="G3357">
        <v>0</v>
      </c>
      <c r="H3357" t="s">
        <v>875</v>
      </c>
      <c r="I3357" s="4">
        <f>Table4[[#This Row],[Quantity]]*Table4[[#This Row],[UnitPrice]]</f>
        <v>2948.24</v>
      </c>
      <c r="J3357" s="4">
        <f>Table4[[#This Row],[Gross Revenue]]*(1-Table4[[#This Row],[Discount]])</f>
        <v>2948.24</v>
      </c>
      <c r="K3357" s="4">
        <f>Table4[[#This Row],[Quantity]]*Table4[[#This Row],[CostPrice]]</f>
        <v>1528.04</v>
      </c>
      <c r="L3357" s="4">
        <f>Table4[[#This Row],[Net Revenue]]-Table4[[#This Row],[Total Cost]]</f>
        <v>1420.1999999999998</v>
      </c>
      <c r="M3357" t="str">
        <f>_xlfn.XLOOKUP(Table4[[#This Row],[ProductID]], Products!A:A,Products!B:B, "Not Found")</f>
        <v>Understand Camera</v>
      </c>
      <c r="N3357" t="str">
        <f>TEXT(Table4[[#This Row],[Date]], "mmm")</f>
        <v>Oct</v>
      </c>
      <c r="O3357" t="str">
        <f>TEXT(Table4[[#This Row],[Date]], "yyyy")</f>
        <v>2024</v>
      </c>
      <c r="P3357" t="str">
        <f>_xlfn.XLOOKUP(Table4[[#This Row],[ProductID]],Products!A:A,Products!C:C, "Not Found")</f>
        <v>Electronics</v>
      </c>
      <c r="Q3357" t="str">
        <f>_xlfn.XLOOKUP(Table4[[#This Row],[ProductID]],Products!A:A,Products!D:D,"Not Found")</f>
        <v>Camera</v>
      </c>
      <c r="R3357">
        <f>_xlfn.XLOOKUP(Table4[[#This Row],[ProductID]],Products!A:A,Products!E:E,"Not Found")</f>
        <v>1474.12</v>
      </c>
      <c r="S3357">
        <f>_xlfn.XLOOKUP(Table4[[#This Row],[ProductID]],Products!A:A,Products!F:F, "Not Found")</f>
        <v>764.02</v>
      </c>
      <c r="T3357" t="str">
        <f>_xlfn.XLOOKUP(Table4[[#This Row],[CustomerID]],Customers!A:A,Customers!D:D, "Not Found")</f>
        <v>M</v>
      </c>
      <c r="U3357" s="6">
        <f>_xlfn.XLOOKUP(Table4[[#This Row],[CustomerID]],Customers!A:A,Customers!E:E, "Not Found")</f>
        <v>20409</v>
      </c>
      <c r="V3357">
        <f ca="1">DATEDIF(Table4[[#This Row],[CustomerBirthday]], TODAY(), "Y")</f>
        <v>70</v>
      </c>
      <c r="W3357" t="str" cm="1">
        <f t="array" aca="1" ref="W3357" ca="1">_xlfn.IFS(Table4[[#This Row],[Age]]&lt;25, "Under 25",Table4[[#This Row],[Age]]=34, "25-34", Table4[[#This Row],[Age]]&lt;=49, "35-49", Table4[[#This Row],[Age]]&lt;=64, "50-64", Table4[[#This Row],[Age]]&gt;=65, "65+")</f>
        <v>65+</v>
      </c>
      <c r="X3357" t="str">
        <f>_xlfn.XLOOKUP(Table4[[#This Row],[StoreID]],Stores!A:A,Stores!B:B, "Not found")</f>
        <v>MegaMart New Michele</v>
      </c>
      <c r="Y3357" t="str">
        <f>_xlfn.XLOOKUP(Table4[[#This Row],[StoreID]],Stores!A:A,Stores!C:C, "Not Found")</f>
        <v>New Michele</v>
      </c>
      <c r="Z3357" t="str">
        <f>_xlfn.XLOOKUP(Table4[[#This Row],[StoreID]],Stores!A:A,Stores!D:D, "Not Found")</f>
        <v>West</v>
      </c>
    </row>
    <row r="3358" spans="1:26">
      <c r="A3358" t="s">
        <v>4224</v>
      </c>
      <c r="B3358" s="1">
        <v>45448</v>
      </c>
      <c r="C3358" t="s">
        <v>627</v>
      </c>
      <c r="D3358" t="s">
        <v>826</v>
      </c>
      <c r="E3358" t="s">
        <v>835</v>
      </c>
      <c r="F3358">
        <v>4</v>
      </c>
      <c r="G3358">
        <v>0</v>
      </c>
      <c r="H3358" t="s">
        <v>868</v>
      </c>
      <c r="I3358" s="4">
        <f>Table4[[#This Row],[Quantity]]*Table4[[#This Row],[UnitPrice]]</f>
        <v>4178.5600000000004</v>
      </c>
      <c r="J3358" s="4">
        <f>Table4[[#This Row],[Gross Revenue]]*(1-Table4[[#This Row],[Discount]])</f>
        <v>4178.5600000000004</v>
      </c>
      <c r="K3358" s="4">
        <f>Table4[[#This Row],[Quantity]]*Table4[[#This Row],[CostPrice]]</f>
        <v>3100.28</v>
      </c>
      <c r="L3358" s="4">
        <f>Table4[[#This Row],[Net Revenue]]-Table4[[#This Row],[Total Cost]]</f>
        <v>1078.2800000000002</v>
      </c>
      <c r="M3358" t="str">
        <f>_xlfn.XLOOKUP(Table4[[#This Row],[ProductID]], Products!A:A,Products!B:B, "Not Found")</f>
        <v>Maybe Footwear</v>
      </c>
      <c r="N3358" t="str">
        <f>TEXT(Table4[[#This Row],[Date]], "mmm")</f>
        <v>Jun</v>
      </c>
      <c r="O3358" t="str">
        <f>TEXT(Table4[[#This Row],[Date]], "yyyy")</f>
        <v>2024</v>
      </c>
      <c r="P3358" t="str">
        <f>_xlfn.XLOOKUP(Table4[[#This Row],[ProductID]],Products!A:A,Products!C:C, "Not Found")</f>
        <v>Fashion</v>
      </c>
      <c r="Q3358" t="str">
        <f>_xlfn.XLOOKUP(Table4[[#This Row],[ProductID]],Products!A:A,Products!D:D,"Not Found")</f>
        <v>Footwear</v>
      </c>
      <c r="R3358">
        <f>_xlfn.XLOOKUP(Table4[[#This Row],[ProductID]],Products!A:A,Products!E:E,"Not Found")</f>
        <v>1044.6400000000001</v>
      </c>
      <c r="S3358">
        <f>_xlfn.XLOOKUP(Table4[[#This Row],[ProductID]],Products!A:A,Products!F:F, "Not Found")</f>
        <v>775.07</v>
      </c>
      <c r="T3358" t="str">
        <f>_xlfn.XLOOKUP(Table4[[#This Row],[CustomerID]],Customers!A:A,Customers!D:D, "Not Found")</f>
        <v>F</v>
      </c>
      <c r="U3358" s="6">
        <f>_xlfn.XLOOKUP(Table4[[#This Row],[CustomerID]],Customers!A:A,Customers!E:E, "Not Found")</f>
        <v>31052</v>
      </c>
      <c r="V3358">
        <f ca="1">DATEDIF(Table4[[#This Row],[CustomerBirthday]], TODAY(), "Y")</f>
        <v>41</v>
      </c>
      <c r="W3358" t="str" cm="1">
        <f t="array" aca="1" ref="W3358" ca="1">_xlfn.IFS(Table4[[#This Row],[Age]]&lt;25, "Under 25",Table4[[#This Row],[Age]]=34, "25-34", Table4[[#This Row],[Age]]&lt;=49, "35-49", Table4[[#This Row],[Age]]&lt;=64, "50-64", Table4[[#This Row],[Age]]&gt;=65, "65+")</f>
        <v>35-49</v>
      </c>
      <c r="X3358" t="str">
        <f>_xlfn.XLOOKUP(Table4[[#This Row],[StoreID]],Stores!A:A,Stores!B:B, "Not found")</f>
        <v>MegaMart Peckmouth</v>
      </c>
      <c r="Y3358" t="str">
        <f>_xlfn.XLOOKUP(Table4[[#This Row],[StoreID]],Stores!A:A,Stores!C:C, "Not Found")</f>
        <v>Peckmouth</v>
      </c>
      <c r="Z3358" t="str">
        <f>_xlfn.XLOOKUP(Table4[[#This Row],[StoreID]],Stores!A:A,Stores!D:D, "Not Found")</f>
        <v>East</v>
      </c>
    </row>
    <row r="3359" spans="1:26">
      <c r="A3359" t="s">
        <v>4225</v>
      </c>
      <c r="B3359" s="1">
        <v>45649</v>
      </c>
      <c r="C3359" t="s">
        <v>503</v>
      </c>
      <c r="D3359" t="s">
        <v>810</v>
      </c>
      <c r="E3359" t="s">
        <v>839</v>
      </c>
      <c r="F3359">
        <v>1</v>
      </c>
      <c r="G3359">
        <v>0</v>
      </c>
      <c r="H3359" t="s">
        <v>871</v>
      </c>
      <c r="I3359" s="4">
        <f>Table4[[#This Row],[Quantity]]*Table4[[#This Row],[UnitPrice]]</f>
        <v>453.62</v>
      </c>
      <c r="J3359" s="4">
        <f>Table4[[#This Row],[Gross Revenue]]*(1-Table4[[#This Row],[Discount]])</f>
        <v>453.62</v>
      </c>
      <c r="K3359" s="4">
        <f>Table4[[#This Row],[Quantity]]*Table4[[#This Row],[CostPrice]]</f>
        <v>316.63</v>
      </c>
      <c r="L3359" s="4">
        <f>Table4[[#This Row],[Net Revenue]]-Table4[[#This Row],[Total Cost]]</f>
        <v>136.99</v>
      </c>
      <c r="M3359" t="str">
        <f>_xlfn.XLOOKUP(Table4[[#This Row],[ProductID]], Products!A:A,Products!B:B, "Not Found")</f>
        <v>Maybe Clothing</v>
      </c>
      <c r="N3359" t="str">
        <f>TEXT(Table4[[#This Row],[Date]], "mmm")</f>
        <v>Dec</v>
      </c>
      <c r="O3359" t="str">
        <f>TEXT(Table4[[#This Row],[Date]], "yyyy")</f>
        <v>2024</v>
      </c>
      <c r="P3359" t="str">
        <f>_xlfn.XLOOKUP(Table4[[#This Row],[ProductID]],Products!A:A,Products!C:C, "Not Found")</f>
        <v>Fashion</v>
      </c>
      <c r="Q3359" t="str">
        <f>_xlfn.XLOOKUP(Table4[[#This Row],[ProductID]],Products!A:A,Products!D:D,"Not Found")</f>
        <v>Clothing</v>
      </c>
      <c r="R3359">
        <f>_xlfn.XLOOKUP(Table4[[#This Row],[ProductID]],Products!A:A,Products!E:E,"Not Found")</f>
        <v>453.62</v>
      </c>
      <c r="S3359">
        <f>_xlfn.XLOOKUP(Table4[[#This Row],[ProductID]],Products!A:A,Products!F:F, "Not Found")</f>
        <v>316.63</v>
      </c>
      <c r="T3359" t="str">
        <f>_xlfn.XLOOKUP(Table4[[#This Row],[CustomerID]],Customers!A:A,Customers!D:D, "Not Found")</f>
        <v>F</v>
      </c>
      <c r="U3359" s="6">
        <f>_xlfn.XLOOKUP(Table4[[#This Row],[CustomerID]],Customers!A:A,Customers!E:E, "Not Found")</f>
        <v>22552</v>
      </c>
      <c r="V3359">
        <f ca="1">DATEDIF(Table4[[#This Row],[CustomerBirthday]], TODAY(), "Y")</f>
        <v>64</v>
      </c>
      <c r="W3359" t="str" cm="1">
        <f t="array" aca="1" ref="W3359" ca="1">_xlfn.IFS(Table4[[#This Row],[Age]]&lt;25, "Under 25",Table4[[#This Row],[Age]]=34, "25-34", Table4[[#This Row],[Age]]&lt;=49, "35-49", Table4[[#This Row],[Age]]&lt;=64, "50-64", Table4[[#This Row],[Age]]&gt;=65, "65+")</f>
        <v>50-64</v>
      </c>
      <c r="X3359" t="str">
        <f>_xlfn.XLOOKUP(Table4[[#This Row],[StoreID]],Stores!A:A,Stores!B:B, "Not found")</f>
        <v>MegaMart New Michele</v>
      </c>
      <c r="Y3359" t="str">
        <f>_xlfn.XLOOKUP(Table4[[#This Row],[StoreID]],Stores!A:A,Stores!C:C, "Not Found")</f>
        <v>New Michele</v>
      </c>
      <c r="Z3359" t="str">
        <f>_xlfn.XLOOKUP(Table4[[#This Row],[StoreID]],Stores!A:A,Stores!D:D, "Not Found")</f>
        <v>West</v>
      </c>
    </row>
    <row r="3360" spans="1:26">
      <c r="A3360" t="s">
        <v>4226</v>
      </c>
      <c r="B3360" s="1">
        <v>45681</v>
      </c>
      <c r="C3360" t="s">
        <v>343</v>
      </c>
      <c r="D3360" t="s">
        <v>732</v>
      </c>
      <c r="E3360" t="s">
        <v>839</v>
      </c>
      <c r="F3360">
        <v>4</v>
      </c>
      <c r="G3360">
        <v>0</v>
      </c>
      <c r="H3360" t="s">
        <v>865</v>
      </c>
      <c r="I3360" s="4">
        <f>Table4[[#This Row],[Quantity]]*Table4[[#This Row],[UnitPrice]]</f>
        <v>5896.48</v>
      </c>
      <c r="J3360" s="4">
        <f>Table4[[#This Row],[Gross Revenue]]*(1-Table4[[#This Row],[Discount]])</f>
        <v>5896.48</v>
      </c>
      <c r="K3360" s="4">
        <f>Table4[[#This Row],[Quantity]]*Table4[[#This Row],[CostPrice]]</f>
        <v>3056.08</v>
      </c>
      <c r="L3360" s="4">
        <f>Table4[[#This Row],[Net Revenue]]-Table4[[#This Row],[Total Cost]]</f>
        <v>2840.3999999999996</v>
      </c>
      <c r="M3360" t="str">
        <f>_xlfn.XLOOKUP(Table4[[#This Row],[ProductID]], Products!A:A,Products!B:B, "Not Found")</f>
        <v>Understand Camera</v>
      </c>
      <c r="N3360" t="str">
        <f>TEXT(Table4[[#This Row],[Date]], "mmm")</f>
        <v>Jan</v>
      </c>
      <c r="O3360" t="str">
        <f>TEXT(Table4[[#This Row],[Date]], "yyyy")</f>
        <v>2025</v>
      </c>
      <c r="P3360" t="str">
        <f>_xlfn.XLOOKUP(Table4[[#This Row],[ProductID]],Products!A:A,Products!C:C, "Not Found")</f>
        <v>Electronics</v>
      </c>
      <c r="Q3360" t="str">
        <f>_xlfn.XLOOKUP(Table4[[#This Row],[ProductID]],Products!A:A,Products!D:D,"Not Found")</f>
        <v>Camera</v>
      </c>
      <c r="R3360">
        <f>_xlfn.XLOOKUP(Table4[[#This Row],[ProductID]],Products!A:A,Products!E:E,"Not Found")</f>
        <v>1474.12</v>
      </c>
      <c r="S3360">
        <f>_xlfn.XLOOKUP(Table4[[#This Row],[ProductID]],Products!A:A,Products!F:F, "Not Found")</f>
        <v>764.02</v>
      </c>
      <c r="T3360" t="str">
        <f>_xlfn.XLOOKUP(Table4[[#This Row],[CustomerID]],Customers!A:A,Customers!D:D, "Not Found")</f>
        <v>M</v>
      </c>
      <c r="U3360" s="6">
        <f>_xlfn.XLOOKUP(Table4[[#This Row],[CustomerID]],Customers!A:A,Customers!E:E, "Not Found")</f>
        <v>23046</v>
      </c>
      <c r="V3360">
        <f ca="1">DATEDIF(Table4[[#This Row],[CustomerBirthday]], TODAY(), "Y")</f>
        <v>63</v>
      </c>
      <c r="W3360" t="str" cm="1">
        <f t="array" aca="1" ref="W3360" ca="1">_xlfn.IFS(Table4[[#This Row],[Age]]&lt;25, "Under 25",Table4[[#This Row],[Age]]=34, "25-34", Table4[[#This Row],[Age]]&lt;=49, "35-49", Table4[[#This Row],[Age]]&lt;=64, "50-64", Table4[[#This Row],[Age]]&gt;=65, "65+")</f>
        <v>50-64</v>
      </c>
      <c r="X3360" t="str">
        <f>_xlfn.XLOOKUP(Table4[[#This Row],[StoreID]],Stores!A:A,Stores!B:B, "Not found")</f>
        <v>MegaMart New Michele</v>
      </c>
      <c r="Y3360" t="str">
        <f>_xlfn.XLOOKUP(Table4[[#This Row],[StoreID]],Stores!A:A,Stores!C:C, "Not Found")</f>
        <v>New Michele</v>
      </c>
      <c r="Z3360" t="str">
        <f>_xlfn.XLOOKUP(Table4[[#This Row],[StoreID]],Stores!A:A,Stores!D:D, "Not Found")</f>
        <v>West</v>
      </c>
    </row>
    <row r="3361" spans="1:26">
      <c r="A3361" t="s">
        <v>4227</v>
      </c>
      <c r="B3361" s="1">
        <v>45244</v>
      </c>
      <c r="C3361" t="s">
        <v>680</v>
      </c>
      <c r="D3361" t="s">
        <v>786</v>
      </c>
      <c r="E3361" t="s">
        <v>839</v>
      </c>
      <c r="F3361">
        <v>3</v>
      </c>
      <c r="G3361">
        <v>0.05</v>
      </c>
      <c r="H3361" t="s">
        <v>875</v>
      </c>
      <c r="I3361" s="4">
        <f>Table4[[#This Row],[Quantity]]*Table4[[#This Row],[UnitPrice]]</f>
        <v>87.72</v>
      </c>
      <c r="J3361" s="4">
        <f>Table4[[#This Row],[Gross Revenue]]*(1-Table4[[#This Row],[Discount]])</f>
        <v>83.333999999999989</v>
      </c>
      <c r="K3361" s="4">
        <f>Table4[[#This Row],[Quantity]]*Table4[[#This Row],[CostPrice]]</f>
        <v>45.839999999999996</v>
      </c>
      <c r="L3361" s="4">
        <f>Table4[[#This Row],[Net Revenue]]-Table4[[#This Row],[Total Cost]]</f>
        <v>37.493999999999993</v>
      </c>
      <c r="M3361" t="str">
        <f>_xlfn.XLOOKUP(Table4[[#This Row],[ProductID]], Products!A:A,Products!B:B, "Not Found")</f>
        <v>National Watches</v>
      </c>
      <c r="N3361" t="str">
        <f>TEXT(Table4[[#This Row],[Date]], "mmm")</f>
        <v>Nov</v>
      </c>
      <c r="O3361" t="str">
        <f>TEXT(Table4[[#This Row],[Date]], "yyyy")</f>
        <v>2023</v>
      </c>
      <c r="P3361" t="str">
        <f>_xlfn.XLOOKUP(Table4[[#This Row],[ProductID]],Products!A:A,Products!C:C, "Not Found")</f>
        <v>Fashion</v>
      </c>
      <c r="Q3361" t="str">
        <f>_xlfn.XLOOKUP(Table4[[#This Row],[ProductID]],Products!A:A,Products!D:D,"Not Found")</f>
        <v>Watches</v>
      </c>
      <c r="R3361">
        <f>_xlfn.XLOOKUP(Table4[[#This Row],[ProductID]],Products!A:A,Products!E:E,"Not Found")</f>
        <v>29.24</v>
      </c>
      <c r="S3361">
        <f>_xlfn.XLOOKUP(Table4[[#This Row],[ProductID]],Products!A:A,Products!F:F, "Not Found")</f>
        <v>15.28</v>
      </c>
      <c r="T3361" t="str">
        <f>_xlfn.XLOOKUP(Table4[[#This Row],[CustomerID]],Customers!A:A,Customers!D:D, "Not Found")</f>
        <v>F</v>
      </c>
      <c r="U3361" s="6">
        <f>_xlfn.XLOOKUP(Table4[[#This Row],[CustomerID]],Customers!A:A,Customers!E:E, "Not Found")</f>
        <v>25513</v>
      </c>
      <c r="V3361">
        <f ca="1">DATEDIF(Table4[[#This Row],[CustomerBirthday]], TODAY(), "Y")</f>
        <v>56</v>
      </c>
      <c r="W3361" t="str" cm="1">
        <f t="array" aca="1" ref="W3361" ca="1">_xlfn.IFS(Table4[[#This Row],[Age]]&lt;25, "Under 25",Table4[[#This Row],[Age]]=34, "25-34", Table4[[#This Row],[Age]]&lt;=49, "35-49", Table4[[#This Row],[Age]]&lt;=64, "50-64", Table4[[#This Row],[Age]]&gt;=65, "65+")</f>
        <v>50-64</v>
      </c>
      <c r="X3361" t="str">
        <f>_xlfn.XLOOKUP(Table4[[#This Row],[StoreID]],Stores!A:A,Stores!B:B, "Not found")</f>
        <v>MegaMart New Michele</v>
      </c>
      <c r="Y3361" t="str">
        <f>_xlfn.XLOOKUP(Table4[[#This Row],[StoreID]],Stores!A:A,Stores!C:C, "Not Found")</f>
        <v>New Michele</v>
      </c>
      <c r="Z3361" t="str">
        <f>_xlfn.XLOOKUP(Table4[[#This Row],[StoreID]],Stores!A:A,Stores!D:D, "Not Found")</f>
        <v>West</v>
      </c>
    </row>
    <row r="3362" spans="1:26">
      <c r="A3362" t="s">
        <v>4228</v>
      </c>
      <c r="B3362" s="1">
        <v>45758</v>
      </c>
      <c r="C3362" t="s">
        <v>509</v>
      </c>
      <c r="D3362" t="s">
        <v>715</v>
      </c>
      <c r="E3362" t="s">
        <v>835</v>
      </c>
      <c r="F3362">
        <v>5</v>
      </c>
      <c r="G3362">
        <v>0.15</v>
      </c>
      <c r="H3362" t="s">
        <v>865</v>
      </c>
      <c r="I3362" s="4">
        <f>Table4[[#This Row],[Quantity]]*Table4[[#This Row],[UnitPrice]]</f>
        <v>4093.8</v>
      </c>
      <c r="J3362" s="4">
        <f>Table4[[#This Row],[Gross Revenue]]*(1-Table4[[#This Row],[Discount]])</f>
        <v>3479.73</v>
      </c>
      <c r="K3362" s="4">
        <f>Table4[[#This Row],[Quantity]]*Table4[[#This Row],[CostPrice]]</f>
        <v>2638.1</v>
      </c>
      <c r="L3362" s="4">
        <f>Table4[[#This Row],[Net Revenue]]-Table4[[#This Row],[Total Cost]]</f>
        <v>841.63000000000011</v>
      </c>
      <c r="M3362" t="str">
        <f>_xlfn.XLOOKUP(Table4[[#This Row],[ProductID]], Products!A:A,Products!B:B, "Not Found")</f>
        <v>Audience Television</v>
      </c>
      <c r="N3362" t="str">
        <f>TEXT(Table4[[#This Row],[Date]], "mmm")</f>
        <v>Apr</v>
      </c>
      <c r="O3362" t="str">
        <f>TEXT(Table4[[#This Row],[Date]], "yyyy")</f>
        <v>2025</v>
      </c>
      <c r="P3362" t="str">
        <f>_xlfn.XLOOKUP(Table4[[#This Row],[ProductID]],Products!A:A,Products!C:C, "Not Found")</f>
        <v>Electronics</v>
      </c>
      <c r="Q3362" t="str">
        <f>_xlfn.XLOOKUP(Table4[[#This Row],[ProductID]],Products!A:A,Products!D:D,"Not Found")</f>
        <v>Television</v>
      </c>
      <c r="R3362">
        <f>_xlfn.XLOOKUP(Table4[[#This Row],[ProductID]],Products!A:A,Products!E:E,"Not Found")</f>
        <v>818.76</v>
      </c>
      <c r="S3362">
        <f>_xlfn.XLOOKUP(Table4[[#This Row],[ProductID]],Products!A:A,Products!F:F, "Not Found")</f>
        <v>527.62</v>
      </c>
      <c r="T3362" t="str">
        <f>_xlfn.XLOOKUP(Table4[[#This Row],[CustomerID]],Customers!A:A,Customers!D:D, "Not Found")</f>
        <v>F</v>
      </c>
      <c r="U3362" s="6">
        <f>_xlfn.XLOOKUP(Table4[[#This Row],[CustomerID]],Customers!A:A,Customers!E:E, "Not Found")</f>
        <v>26827</v>
      </c>
      <c r="V3362">
        <f ca="1">DATEDIF(Table4[[#This Row],[CustomerBirthday]], TODAY(), "Y")</f>
        <v>53</v>
      </c>
      <c r="W3362" t="str" cm="1">
        <f t="array" aca="1" ref="W3362" ca="1">_xlfn.IFS(Table4[[#This Row],[Age]]&lt;25, "Under 25",Table4[[#This Row],[Age]]=34, "25-34", Table4[[#This Row],[Age]]&lt;=49, "35-49", Table4[[#This Row],[Age]]&lt;=64, "50-64", Table4[[#This Row],[Age]]&gt;=65, "65+")</f>
        <v>50-64</v>
      </c>
      <c r="X3362" t="str">
        <f>_xlfn.XLOOKUP(Table4[[#This Row],[StoreID]],Stores!A:A,Stores!B:B, "Not found")</f>
        <v>MegaMart Peckmouth</v>
      </c>
      <c r="Y3362" t="str">
        <f>_xlfn.XLOOKUP(Table4[[#This Row],[StoreID]],Stores!A:A,Stores!C:C, "Not Found")</f>
        <v>Peckmouth</v>
      </c>
      <c r="Z3362" t="str">
        <f>_xlfn.XLOOKUP(Table4[[#This Row],[StoreID]],Stores!A:A,Stores!D:D, "Not Found")</f>
        <v>East</v>
      </c>
    </row>
    <row r="3363" spans="1:26">
      <c r="A3363" t="s">
        <v>4229</v>
      </c>
      <c r="B3363" s="1">
        <v>45797</v>
      </c>
      <c r="C3363" t="s">
        <v>464</v>
      </c>
      <c r="D3363" t="s">
        <v>734</v>
      </c>
      <c r="E3363" t="s">
        <v>846</v>
      </c>
      <c r="F3363">
        <v>1</v>
      </c>
      <c r="G3363">
        <v>0.05</v>
      </c>
      <c r="H3363" t="s">
        <v>871</v>
      </c>
      <c r="I3363" s="4">
        <f>Table4[[#This Row],[Quantity]]*Table4[[#This Row],[UnitPrice]]</f>
        <v>109.78</v>
      </c>
      <c r="J3363" s="4">
        <f>Table4[[#This Row],[Gross Revenue]]*(1-Table4[[#This Row],[Discount]])</f>
        <v>104.291</v>
      </c>
      <c r="K3363" s="4">
        <f>Table4[[#This Row],[Quantity]]*Table4[[#This Row],[CostPrice]]</f>
        <v>70.59</v>
      </c>
      <c r="L3363" s="4">
        <f>Table4[[#This Row],[Net Revenue]]-Table4[[#This Row],[Total Cost]]</f>
        <v>33.700999999999993</v>
      </c>
      <c r="M3363" t="str">
        <f>_xlfn.XLOOKUP(Table4[[#This Row],[ProductID]], Products!A:A,Products!B:B, "Not Found")</f>
        <v>Recognize Footwear</v>
      </c>
      <c r="N3363" t="str">
        <f>TEXT(Table4[[#This Row],[Date]], "mmm")</f>
        <v>May</v>
      </c>
      <c r="O3363" t="str">
        <f>TEXT(Table4[[#This Row],[Date]], "yyyy")</f>
        <v>2025</v>
      </c>
      <c r="P3363" t="str">
        <f>_xlfn.XLOOKUP(Table4[[#This Row],[ProductID]],Products!A:A,Products!C:C, "Not Found")</f>
        <v>Fashion</v>
      </c>
      <c r="Q3363" t="str">
        <f>_xlfn.XLOOKUP(Table4[[#This Row],[ProductID]],Products!A:A,Products!D:D,"Not Found")</f>
        <v>Footwear</v>
      </c>
      <c r="R3363">
        <f>_xlfn.XLOOKUP(Table4[[#This Row],[ProductID]],Products!A:A,Products!E:E,"Not Found")</f>
        <v>109.78</v>
      </c>
      <c r="S3363">
        <f>_xlfn.XLOOKUP(Table4[[#This Row],[ProductID]],Products!A:A,Products!F:F, "Not Found")</f>
        <v>70.59</v>
      </c>
      <c r="T3363" t="str">
        <f>_xlfn.XLOOKUP(Table4[[#This Row],[CustomerID]],Customers!A:A,Customers!D:D, "Not Found")</f>
        <v>M</v>
      </c>
      <c r="U3363" s="6">
        <f>_xlfn.XLOOKUP(Table4[[#This Row],[CustomerID]],Customers!A:A,Customers!E:E, "Not Found")</f>
        <v>29315</v>
      </c>
      <c r="V3363">
        <f ca="1">DATEDIF(Table4[[#This Row],[CustomerBirthday]], TODAY(), "Y")</f>
        <v>46</v>
      </c>
      <c r="W3363" t="str" cm="1">
        <f t="array" aca="1" ref="W3363" ca="1">_xlfn.IFS(Table4[[#This Row],[Age]]&lt;25, "Under 25",Table4[[#This Row],[Age]]=34, "25-34", Table4[[#This Row],[Age]]&lt;=49, "35-49", Table4[[#This Row],[Age]]&lt;=64, "50-64", Table4[[#This Row],[Age]]&gt;=65, "65+")</f>
        <v>35-49</v>
      </c>
      <c r="X3363" t="str">
        <f>_xlfn.XLOOKUP(Table4[[#This Row],[StoreID]],Stores!A:A,Stores!B:B, "Not found")</f>
        <v>MegaMart Johnmouth</v>
      </c>
      <c r="Y3363" t="str">
        <f>_xlfn.XLOOKUP(Table4[[#This Row],[StoreID]],Stores!A:A,Stores!C:C, "Not Found")</f>
        <v>Johnmouth</v>
      </c>
      <c r="Z3363" t="str">
        <f>_xlfn.XLOOKUP(Table4[[#This Row],[StoreID]],Stores!A:A,Stores!D:D, "Not Found")</f>
        <v>East</v>
      </c>
    </row>
    <row r="3364" spans="1:26">
      <c r="A3364" t="s">
        <v>4230</v>
      </c>
      <c r="B3364" s="1">
        <v>45315</v>
      </c>
      <c r="C3364" t="s">
        <v>690</v>
      </c>
      <c r="D3364" t="s">
        <v>788</v>
      </c>
      <c r="E3364" t="s">
        <v>839</v>
      </c>
      <c r="F3364">
        <v>5</v>
      </c>
      <c r="G3364">
        <v>0</v>
      </c>
      <c r="H3364" t="s">
        <v>865</v>
      </c>
      <c r="I3364" s="4">
        <f>Table4[[#This Row],[Quantity]]*Table4[[#This Row],[UnitPrice]]</f>
        <v>5478.6</v>
      </c>
      <c r="J3364" s="4">
        <f>Table4[[#This Row],[Gross Revenue]]*(1-Table4[[#This Row],[Discount]])</f>
        <v>5478.6</v>
      </c>
      <c r="K3364" s="4">
        <f>Table4[[#This Row],[Quantity]]*Table4[[#This Row],[CostPrice]]</f>
        <v>4111</v>
      </c>
      <c r="L3364" s="4">
        <f>Table4[[#This Row],[Net Revenue]]-Table4[[#This Row],[Total Cost]]</f>
        <v>1367.6000000000004</v>
      </c>
      <c r="M3364" t="str">
        <f>_xlfn.XLOOKUP(Table4[[#This Row],[ProductID]], Products!A:A,Products!B:B, "Not Found")</f>
        <v>Foot Snacks</v>
      </c>
      <c r="N3364" t="str">
        <f>TEXT(Table4[[#This Row],[Date]], "mmm")</f>
        <v>Jan</v>
      </c>
      <c r="O3364" t="str">
        <f>TEXT(Table4[[#This Row],[Date]], "yyyy")</f>
        <v>2024</v>
      </c>
      <c r="P3364" t="str">
        <f>_xlfn.XLOOKUP(Table4[[#This Row],[ProductID]],Products!A:A,Products!C:C, "Not Found")</f>
        <v>Groceries</v>
      </c>
      <c r="Q3364" t="str">
        <f>_xlfn.XLOOKUP(Table4[[#This Row],[ProductID]],Products!A:A,Products!D:D,"Not Found")</f>
        <v>Snacks</v>
      </c>
      <c r="R3364">
        <f>_xlfn.XLOOKUP(Table4[[#This Row],[ProductID]],Products!A:A,Products!E:E,"Not Found")</f>
        <v>1095.72</v>
      </c>
      <c r="S3364">
        <f>_xlfn.XLOOKUP(Table4[[#This Row],[ProductID]],Products!A:A,Products!F:F, "Not Found")</f>
        <v>822.2</v>
      </c>
      <c r="T3364" t="str">
        <f>_xlfn.XLOOKUP(Table4[[#This Row],[CustomerID]],Customers!A:A,Customers!D:D, "Not Found")</f>
        <v>F</v>
      </c>
      <c r="U3364" s="6">
        <f>_xlfn.XLOOKUP(Table4[[#This Row],[CustomerID]],Customers!A:A,Customers!E:E, "Not Found")</f>
        <v>23491</v>
      </c>
      <c r="V3364">
        <f ca="1">DATEDIF(Table4[[#This Row],[CustomerBirthday]], TODAY(), "Y")</f>
        <v>62</v>
      </c>
      <c r="W3364" t="str" cm="1">
        <f t="array" aca="1" ref="W3364" ca="1">_xlfn.IFS(Table4[[#This Row],[Age]]&lt;25, "Under 25",Table4[[#This Row],[Age]]=34, "25-34", Table4[[#This Row],[Age]]&lt;=49, "35-49", Table4[[#This Row],[Age]]&lt;=64, "50-64", Table4[[#This Row],[Age]]&gt;=65, "65+")</f>
        <v>50-64</v>
      </c>
      <c r="X3364" t="str">
        <f>_xlfn.XLOOKUP(Table4[[#This Row],[StoreID]],Stores!A:A,Stores!B:B, "Not found")</f>
        <v>MegaMart New Michele</v>
      </c>
      <c r="Y3364" t="str">
        <f>_xlfn.XLOOKUP(Table4[[#This Row],[StoreID]],Stores!A:A,Stores!C:C, "Not Found")</f>
        <v>New Michele</v>
      </c>
      <c r="Z3364" t="str">
        <f>_xlfn.XLOOKUP(Table4[[#This Row],[StoreID]],Stores!A:A,Stores!D:D, "Not Found")</f>
        <v>West</v>
      </c>
    </row>
    <row r="3365" spans="1:26">
      <c r="A3365" t="s">
        <v>4231</v>
      </c>
      <c r="B3365" s="1">
        <v>45626</v>
      </c>
      <c r="C3365" t="s">
        <v>368</v>
      </c>
      <c r="D3365" t="s">
        <v>806</v>
      </c>
      <c r="E3365" t="s">
        <v>842</v>
      </c>
      <c r="F3365">
        <v>1</v>
      </c>
      <c r="G3365">
        <v>0.15</v>
      </c>
      <c r="H3365" t="s">
        <v>868</v>
      </c>
      <c r="I3365" s="4">
        <f>Table4[[#This Row],[Quantity]]*Table4[[#This Row],[UnitPrice]]</f>
        <v>1745.61</v>
      </c>
      <c r="J3365" s="4">
        <f>Table4[[#This Row],[Gross Revenue]]*(1-Table4[[#This Row],[Discount]])</f>
        <v>1483.7684999999999</v>
      </c>
      <c r="K3365" s="4">
        <f>Table4[[#This Row],[Quantity]]*Table4[[#This Row],[CostPrice]]</f>
        <v>1322.44</v>
      </c>
      <c r="L3365" s="4">
        <f>Table4[[#This Row],[Net Revenue]]-Table4[[#This Row],[Total Cost]]</f>
        <v>161.32849999999985</v>
      </c>
      <c r="M3365" t="str">
        <f>_xlfn.XLOOKUP(Table4[[#This Row],[ProductID]], Products!A:A,Products!B:B, "Not Found")</f>
        <v>Piece Headphones</v>
      </c>
      <c r="N3365" t="str">
        <f>TEXT(Table4[[#This Row],[Date]], "mmm")</f>
        <v>Nov</v>
      </c>
      <c r="O3365" t="str">
        <f>TEXT(Table4[[#This Row],[Date]], "yyyy")</f>
        <v>2024</v>
      </c>
      <c r="P3365" t="str">
        <f>_xlfn.XLOOKUP(Table4[[#This Row],[ProductID]],Products!A:A,Products!C:C, "Not Found")</f>
        <v>Electronics</v>
      </c>
      <c r="Q3365" t="str">
        <f>_xlfn.XLOOKUP(Table4[[#This Row],[ProductID]],Products!A:A,Products!D:D,"Not Found")</f>
        <v>Headphones</v>
      </c>
      <c r="R3365">
        <f>_xlfn.XLOOKUP(Table4[[#This Row],[ProductID]],Products!A:A,Products!E:E,"Not Found")</f>
        <v>1745.61</v>
      </c>
      <c r="S3365">
        <f>_xlfn.XLOOKUP(Table4[[#This Row],[ProductID]],Products!A:A,Products!F:F, "Not Found")</f>
        <v>1322.44</v>
      </c>
      <c r="T3365" t="str">
        <f>_xlfn.XLOOKUP(Table4[[#This Row],[CustomerID]],Customers!A:A,Customers!D:D, "Not Found")</f>
        <v>F</v>
      </c>
      <c r="U3365" s="6">
        <f>_xlfn.XLOOKUP(Table4[[#This Row],[CustomerID]],Customers!A:A,Customers!E:E, "Not Found")</f>
        <v>38361</v>
      </c>
      <c r="V3365">
        <f ca="1">DATEDIF(Table4[[#This Row],[CustomerBirthday]], TODAY(), "Y")</f>
        <v>21</v>
      </c>
      <c r="W3365" t="str" cm="1">
        <f t="array" aca="1" ref="W3365" ca="1">_xlfn.IFS(Table4[[#This Row],[Age]]&lt;25, "Under 25",Table4[[#This Row],[Age]]=34, "25-34", Table4[[#This Row],[Age]]&lt;=49, "35-49", Table4[[#This Row],[Age]]&lt;=64, "50-64", Table4[[#This Row],[Age]]&gt;=65, "65+")</f>
        <v>Under 25</v>
      </c>
      <c r="X3365" t="str">
        <f>_xlfn.XLOOKUP(Table4[[#This Row],[StoreID]],Stores!A:A,Stores!B:B, "Not found")</f>
        <v>MegaMart Brianahaven</v>
      </c>
      <c r="Y3365" t="str">
        <f>_xlfn.XLOOKUP(Table4[[#This Row],[StoreID]],Stores!A:A,Stores!C:C, "Not Found")</f>
        <v>Brianahaven</v>
      </c>
      <c r="Z3365" t="str">
        <f>_xlfn.XLOOKUP(Table4[[#This Row],[StoreID]],Stores!A:A,Stores!D:D, "Not Found")</f>
        <v>North</v>
      </c>
    </row>
    <row r="3366" spans="1:26">
      <c r="A3366" t="s">
        <v>4232</v>
      </c>
      <c r="B3366" s="1">
        <v>45479</v>
      </c>
      <c r="C3366" t="s">
        <v>32</v>
      </c>
      <c r="D3366" t="s">
        <v>734</v>
      </c>
      <c r="E3366" t="s">
        <v>831</v>
      </c>
      <c r="F3366">
        <v>5</v>
      </c>
      <c r="G3366">
        <v>0</v>
      </c>
      <c r="H3366" t="s">
        <v>875</v>
      </c>
      <c r="I3366" s="4">
        <f>Table4[[#This Row],[Quantity]]*Table4[[#This Row],[UnitPrice]]</f>
        <v>548.9</v>
      </c>
      <c r="J3366" s="4">
        <f>Table4[[#This Row],[Gross Revenue]]*(1-Table4[[#This Row],[Discount]])</f>
        <v>548.9</v>
      </c>
      <c r="K3366" s="4">
        <f>Table4[[#This Row],[Quantity]]*Table4[[#This Row],[CostPrice]]</f>
        <v>352.95000000000005</v>
      </c>
      <c r="L3366" s="4">
        <f>Table4[[#This Row],[Net Revenue]]-Table4[[#This Row],[Total Cost]]</f>
        <v>195.94999999999993</v>
      </c>
      <c r="M3366" t="str">
        <f>_xlfn.XLOOKUP(Table4[[#This Row],[ProductID]], Products!A:A,Products!B:B, "Not Found")</f>
        <v>Recognize Footwear</v>
      </c>
      <c r="N3366" t="str">
        <f>TEXT(Table4[[#This Row],[Date]], "mmm")</f>
        <v>Jul</v>
      </c>
      <c r="O3366" t="str">
        <f>TEXT(Table4[[#This Row],[Date]], "yyyy")</f>
        <v>2024</v>
      </c>
      <c r="P3366" t="str">
        <f>_xlfn.XLOOKUP(Table4[[#This Row],[ProductID]],Products!A:A,Products!C:C, "Not Found")</f>
        <v>Fashion</v>
      </c>
      <c r="Q3366" t="str">
        <f>_xlfn.XLOOKUP(Table4[[#This Row],[ProductID]],Products!A:A,Products!D:D,"Not Found")</f>
        <v>Footwear</v>
      </c>
      <c r="R3366">
        <f>_xlfn.XLOOKUP(Table4[[#This Row],[ProductID]],Products!A:A,Products!E:E,"Not Found")</f>
        <v>109.78</v>
      </c>
      <c r="S3366">
        <f>_xlfn.XLOOKUP(Table4[[#This Row],[ProductID]],Products!A:A,Products!F:F, "Not Found")</f>
        <v>70.59</v>
      </c>
      <c r="T3366" t="str">
        <f>_xlfn.XLOOKUP(Table4[[#This Row],[CustomerID]],Customers!A:A,Customers!D:D, "Not Found")</f>
        <v>M</v>
      </c>
      <c r="U3366" s="6">
        <f>_xlfn.XLOOKUP(Table4[[#This Row],[CustomerID]],Customers!A:A,Customers!E:E, "Not Found")</f>
        <v>31058</v>
      </c>
      <c r="V3366">
        <f ca="1">DATEDIF(Table4[[#This Row],[CustomerBirthday]], TODAY(), "Y")</f>
        <v>41</v>
      </c>
      <c r="W3366" t="str" cm="1">
        <f t="array" aca="1" ref="W3366" ca="1">_xlfn.IFS(Table4[[#This Row],[Age]]&lt;25, "Under 25",Table4[[#This Row],[Age]]=34, "25-34", Table4[[#This Row],[Age]]&lt;=49, "35-49", Table4[[#This Row],[Age]]&lt;=64, "50-64", Table4[[#This Row],[Age]]&gt;=65, "65+")</f>
        <v>35-49</v>
      </c>
      <c r="X3366" t="str">
        <f>_xlfn.XLOOKUP(Table4[[#This Row],[StoreID]],Stores!A:A,Stores!B:B, "Not found")</f>
        <v>MegaMart Jimenezborough</v>
      </c>
      <c r="Y3366" t="str">
        <f>_xlfn.XLOOKUP(Table4[[#This Row],[StoreID]],Stores!A:A,Stores!C:C, "Not Found")</f>
        <v>Jimenezborough</v>
      </c>
      <c r="Z3366" t="str">
        <f>_xlfn.XLOOKUP(Table4[[#This Row],[StoreID]],Stores!A:A,Stores!D:D, "Not Found")</f>
        <v>South</v>
      </c>
    </row>
    <row r="3367" spans="1:26">
      <c r="A3367" t="s">
        <v>4233</v>
      </c>
      <c r="B3367" s="1">
        <v>45713</v>
      </c>
      <c r="C3367" t="s">
        <v>604</v>
      </c>
      <c r="D3367" t="s">
        <v>818</v>
      </c>
      <c r="E3367" t="s">
        <v>839</v>
      </c>
      <c r="F3367">
        <v>2</v>
      </c>
      <c r="G3367">
        <v>0.15</v>
      </c>
      <c r="H3367" t="s">
        <v>865</v>
      </c>
      <c r="I3367" s="4">
        <f>Table4[[#This Row],[Quantity]]*Table4[[#This Row],[UnitPrice]]</f>
        <v>2330.7399999999998</v>
      </c>
      <c r="J3367" s="4">
        <f>Table4[[#This Row],[Gross Revenue]]*(1-Table4[[#This Row],[Discount]])</f>
        <v>1981.1289999999997</v>
      </c>
      <c r="K3367" s="4">
        <f>Table4[[#This Row],[Quantity]]*Table4[[#This Row],[CostPrice]]</f>
        <v>1853.1</v>
      </c>
      <c r="L3367" s="4">
        <f>Table4[[#This Row],[Net Revenue]]-Table4[[#This Row],[Total Cost]]</f>
        <v>128.02899999999977</v>
      </c>
      <c r="M3367" t="str">
        <f>_xlfn.XLOOKUP(Table4[[#This Row],[ProductID]], Products!A:A,Products!B:B, "Not Found")</f>
        <v>Nature Clothing</v>
      </c>
      <c r="N3367" t="str">
        <f>TEXT(Table4[[#This Row],[Date]], "mmm")</f>
        <v>Feb</v>
      </c>
      <c r="O3367" t="str">
        <f>TEXT(Table4[[#This Row],[Date]], "yyyy")</f>
        <v>2025</v>
      </c>
      <c r="P3367" t="str">
        <f>_xlfn.XLOOKUP(Table4[[#This Row],[ProductID]],Products!A:A,Products!C:C, "Not Found")</f>
        <v>Fashion</v>
      </c>
      <c r="Q3367" t="str">
        <f>_xlfn.XLOOKUP(Table4[[#This Row],[ProductID]],Products!A:A,Products!D:D,"Not Found")</f>
        <v>Clothing</v>
      </c>
      <c r="R3367">
        <f>_xlfn.XLOOKUP(Table4[[#This Row],[ProductID]],Products!A:A,Products!E:E,"Not Found")</f>
        <v>1165.3699999999999</v>
      </c>
      <c r="S3367">
        <f>_xlfn.XLOOKUP(Table4[[#This Row],[ProductID]],Products!A:A,Products!F:F, "Not Found")</f>
        <v>926.55</v>
      </c>
      <c r="T3367" t="str">
        <f>_xlfn.XLOOKUP(Table4[[#This Row],[CustomerID]],Customers!A:A,Customers!D:D, "Not Found")</f>
        <v>F</v>
      </c>
      <c r="U3367" s="6">
        <f>_xlfn.XLOOKUP(Table4[[#This Row],[CustomerID]],Customers!A:A,Customers!E:E, "Not Found")</f>
        <v>30807</v>
      </c>
      <c r="V3367">
        <f ca="1">DATEDIF(Table4[[#This Row],[CustomerBirthday]], TODAY(), "Y")</f>
        <v>42</v>
      </c>
      <c r="W3367" t="str" cm="1">
        <f t="array" aca="1" ref="W3367" ca="1">_xlfn.IFS(Table4[[#This Row],[Age]]&lt;25, "Under 25",Table4[[#This Row],[Age]]=34, "25-34", Table4[[#This Row],[Age]]&lt;=49, "35-49", Table4[[#This Row],[Age]]&lt;=64, "50-64", Table4[[#This Row],[Age]]&gt;=65, "65+")</f>
        <v>35-49</v>
      </c>
      <c r="X3367" t="str">
        <f>_xlfn.XLOOKUP(Table4[[#This Row],[StoreID]],Stores!A:A,Stores!B:B, "Not found")</f>
        <v>MegaMart New Michele</v>
      </c>
      <c r="Y3367" t="str">
        <f>_xlfn.XLOOKUP(Table4[[#This Row],[StoreID]],Stores!A:A,Stores!C:C, "Not Found")</f>
        <v>New Michele</v>
      </c>
      <c r="Z3367" t="str">
        <f>_xlfn.XLOOKUP(Table4[[#This Row],[StoreID]],Stores!A:A,Stores!D:D, "Not Found")</f>
        <v>West</v>
      </c>
    </row>
    <row r="3368" spans="1:26">
      <c r="A3368" t="s">
        <v>4234</v>
      </c>
      <c r="B3368" s="1">
        <v>45430</v>
      </c>
      <c r="C3368" t="s">
        <v>582</v>
      </c>
      <c r="D3368" t="s">
        <v>755</v>
      </c>
      <c r="E3368" t="s">
        <v>839</v>
      </c>
      <c r="F3368">
        <v>1</v>
      </c>
      <c r="G3368">
        <v>0.1</v>
      </c>
      <c r="H3368" t="s">
        <v>865</v>
      </c>
      <c r="I3368" s="4">
        <f>Table4[[#This Row],[Quantity]]*Table4[[#This Row],[UnitPrice]]</f>
        <v>1858.75</v>
      </c>
      <c r="J3368" s="4">
        <f>Table4[[#This Row],[Gross Revenue]]*(1-Table4[[#This Row],[Discount]])</f>
        <v>1672.875</v>
      </c>
      <c r="K3368" s="4">
        <f>Table4[[#This Row],[Quantity]]*Table4[[#This Row],[CostPrice]]</f>
        <v>1451.16</v>
      </c>
      <c r="L3368" s="4">
        <f>Table4[[#This Row],[Net Revenue]]-Table4[[#This Row],[Total Cost]]</f>
        <v>221.71499999999992</v>
      </c>
      <c r="M3368" t="str">
        <f>_xlfn.XLOOKUP(Table4[[#This Row],[ProductID]], Products!A:A,Products!B:B, "Not Found")</f>
        <v>House Accessories</v>
      </c>
      <c r="N3368" t="str">
        <f>TEXT(Table4[[#This Row],[Date]], "mmm")</f>
        <v>May</v>
      </c>
      <c r="O3368" t="str">
        <f>TEXT(Table4[[#This Row],[Date]], "yyyy")</f>
        <v>2024</v>
      </c>
      <c r="P3368" t="str">
        <f>_xlfn.XLOOKUP(Table4[[#This Row],[ProductID]],Products!A:A,Products!C:C, "Not Found")</f>
        <v>Fashion</v>
      </c>
      <c r="Q3368" t="str">
        <f>_xlfn.XLOOKUP(Table4[[#This Row],[ProductID]],Products!A:A,Products!D:D,"Not Found")</f>
        <v>Accessories</v>
      </c>
      <c r="R3368">
        <f>_xlfn.XLOOKUP(Table4[[#This Row],[ProductID]],Products!A:A,Products!E:E,"Not Found")</f>
        <v>1858.75</v>
      </c>
      <c r="S3368">
        <f>_xlfn.XLOOKUP(Table4[[#This Row],[ProductID]],Products!A:A,Products!F:F, "Not Found")</f>
        <v>1451.16</v>
      </c>
      <c r="T3368" t="str">
        <f>_xlfn.XLOOKUP(Table4[[#This Row],[CustomerID]],Customers!A:A,Customers!D:D, "Not Found")</f>
        <v>F</v>
      </c>
      <c r="U3368" s="6">
        <f>_xlfn.XLOOKUP(Table4[[#This Row],[CustomerID]],Customers!A:A,Customers!E:E, "Not Found")</f>
        <v>31328</v>
      </c>
      <c r="V3368">
        <f ca="1">DATEDIF(Table4[[#This Row],[CustomerBirthday]], TODAY(), "Y")</f>
        <v>40</v>
      </c>
      <c r="W3368" t="str" cm="1">
        <f t="array" aca="1" ref="W3368" ca="1">_xlfn.IFS(Table4[[#This Row],[Age]]&lt;25, "Under 25",Table4[[#This Row],[Age]]=34, "25-34", Table4[[#This Row],[Age]]&lt;=49, "35-49", Table4[[#This Row],[Age]]&lt;=64, "50-64", Table4[[#This Row],[Age]]&gt;=65, "65+")</f>
        <v>35-49</v>
      </c>
      <c r="X3368" t="str">
        <f>_xlfn.XLOOKUP(Table4[[#This Row],[StoreID]],Stores!A:A,Stores!B:B, "Not found")</f>
        <v>MegaMart New Michele</v>
      </c>
      <c r="Y3368" t="str">
        <f>_xlfn.XLOOKUP(Table4[[#This Row],[StoreID]],Stores!A:A,Stores!C:C, "Not Found")</f>
        <v>New Michele</v>
      </c>
      <c r="Z3368" t="str">
        <f>_xlfn.XLOOKUP(Table4[[#This Row],[StoreID]],Stores!A:A,Stores!D:D, "Not Found")</f>
        <v>West</v>
      </c>
    </row>
    <row r="3369" spans="1:26">
      <c r="A3369" t="s">
        <v>4235</v>
      </c>
      <c r="B3369" s="1">
        <v>45381</v>
      </c>
      <c r="C3369" t="s">
        <v>498</v>
      </c>
      <c r="D3369" t="s">
        <v>818</v>
      </c>
      <c r="E3369" t="s">
        <v>835</v>
      </c>
      <c r="F3369">
        <v>4</v>
      </c>
      <c r="G3369">
        <v>0.15</v>
      </c>
      <c r="H3369" t="s">
        <v>875</v>
      </c>
      <c r="I3369" s="4">
        <f>Table4[[#This Row],[Quantity]]*Table4[[#This Row],[UnitPrice]]</f>
        <v>4661.4799999999996</v>
      </c>
      <c r="J3369" s="4">
        <f>Table4[[#This Row],[Gross Revenue]]*(1-Table4[[#This Row],[Discount]])</f>
        <v>3962.2579999999994</v>
      </c>
      <c r="K3369" s="4">
        <f>Table4[[#This Row],[Quantity]]*Table4[[#This Row],[CostPrice]]</f>
        <v>3706.2</v>
      </c>
      <c r="L3369" s="4">
        <f>Table4[[#This Row],[Net Revenue]]-Table4[[#This Row],[Total Cost]]</f>
        <v>256.05799999999954</v>
      </c>
      <c r="M3369" t="str">
        <f>_xlfn.XLOOKUP(Table4[[#This Row],[ProductID]], Products!A:A,Products!B:B, "Not Found")</f>
        <v>Nature Clothing</v>
      </c>
      <c r="N3369" t="str">
        <f>TEXT(Table4[[#This Row],[Date]], "mmm")</f>
        <v>Mar</v>
      </c>
      <c r="O3369" t="str">
        <f>TEXT(Table4[[#This Row],[Date]], "yyyy")</f>
        <v>2024</v>
      </c>
      <c r="P3369" t="str">
        <f>_xlfn.XLOOKUP(Table4[[#This Row],[ProductID]],Products!A:A,Products!C:C, "Not Found")</f>
        <v>Fashion</v>
      </c>
      <c r="Q3369" t="str">
        <f>_xlfn.XLOOKUP(Table4[[#This Row],[ProductID]],Products!A:A,Products!D:D,"Not Found")</f>
        <v>Clothing</v>
      </c>
      <c r="R3369">
        <f>_xlfn.XLOOKUP(Table4[[#This Row],[ProductID]],Products!A:A,Products!E:E,"Not Found")</f>
        <v>1165.3699999999999</v>
      </c>
      <c r="S3369">
        <f>_xlfn.XLOOKUP(Table4[[#This Row],[ProductID]],Products!A:A,Products!F:F, "Not Found")</f>
        <v>926.55</v>
      </c>
      <c r="T3369" t="str">
        <f>_xlfn.XLOOKUP(Table4[[#This Row],[CustomerID]],Customers!A:A,Customers!D:D, "Not Found")</f>
        <v>M</v>
      </c>
      <c r="U3369" s="6">
        <f>_xlfn.XLOOKUP(Table4[[#This Row],[CustomerID]],Customers!A:A,Customers!E:E, "Not Found")</f>
        <v>39260</v>
      </c>
      <c r="V3369">
        <f ca="1">DATEDIF(Table4[[#This Row],[CustomerBirthday]], TODAY(), "Y")</f>
        <v>19</v>
      </c>
      <c r="W3369" t="str" cm="1">
        <f t="array" aca="1" ref="W3369" ca="1">_xlfn.IFS(Table4[[#This Row],[Age]]&lt;25, "Under 25",Table4[[#This Row],[Age]]=34, "25-34", Table4[[#This Row],[Age]]&lt;=49, "35-49", Table4[[#This Row],[Age]]&lt;=64, "50-64", Table4[[#This Row],[Age]]&gt;=65, "65+")</f>
        <v>Under 25</v>
      </c>
      <c r="X3369" t="str">
        <f>_xlfn.XLOOKUP(Table4[[#This Row],[StoreID]],Stores!A:A,Stores!B:B, "Not found")</f>
        <v>MegaMart Peckmouth</v>
      </c>
      <c r="Y3369" t="str">
        <f>_xlfn.XLOOKUP(Table4[[#This Row],[StoreID]],Stores!A:A,Stores!C:C, "Not Found")</f>
        <v>Peckmouth</v>
      </c>
      <c r="Z3369" t="str">
        <f>_xlfn.XLOOKUP(Table4[[#This Row],[StoreID]],Stores!A:A,Stores!D:D, "Not Found")</f>
        <v>East</v>
      </c>
    </row>
    <row r="3370" spans="1:26">
      <c r="A3370" t="s">
        <v>4236</v>
      </c>
      <c r="B3370" s="1">
        <v>45591</v>
      </c>
      <c r="C3370" t="s">
        <v>234</v>
      </c>
      <c r="D3370" t="s">
        <v>759</v>
      </c>
      <c r="E3370" t="s">
        <v>842</v>
      </c>
      <c r="F3370">
        <v>2</v>
      </c>
      <c r="G3370">
        <v>0.1</v>
      </c>
      <c r="H3370" t="s">
        <v>871</v>
      </c>
      <c r="I3370" s="4">
        <f>Table4[[#This Row],[Quantity]]*Table4[[#This Row],[UnitPrice]]</f>
        <v>2159.7800000000002</v>
      </c>
      <c r="J3370" s="4">
        <f>Table4[[#This Row],[Gross Revenue]]*(1-Table4[[#This Row],[Discount]])</f>
        <v>1943.8020000000001</v>
      </c>
      <c r="K3370" s="4">
        <f>Table4[[#This Row],[Quantity]]*Table4[[#This Row],[CostPrice]]</f>
        <v>1407.66</v>
      </c>
      <c r="L3370" s="4">
        <f>Table4[[#This Row],[Net Revenue]]-Table4[[#This Row],[Total Cost]]</f>
        <v>536.14200000000005</v>
      </c>
      <c r="M3370" t="str">
        <f>_xlfn.XLOOKUP(Table4[[#This Row],[ProductID]], Products!A:A,Products!B:B, "Not Found")</f>
        <v>Democratic Smartphone</v>
      </c>
      <c r="N3370" t="str">
        <f>TEXT(Table4[[#This Row],[Date]], "mmm")</f>
        <v>Oct</v>
      </c>
      <c r="O3370" t="str">
        <f>TEXT(Table4[[#This Row],[Date]], "yyyy")</f>
        <v>2024</v>
      </c>
      <c r="P3370" t="str">
        <f>_xlfn.XLOOKUP(Table4[[#This Row],[ProductID]],Products!A:A,Products!C:C, "Not Found")</f>
        <v>Electronics</v>
      </c>
      <c r="Q3370" t="str">
        <f>_xlfn.XLOOKUP(Table4[[#This Row],[ProductID]],Products!A:A,Products!D:D,"Not Found")</f>
        <v>Smartphone</v>
      </c>
      <c r="R3370">
        <f>_xlfn.XLOOKUP(Table4[[#This Row],[ProductID]],Products!A:A,Products!E:E,"Not Found")</f>
        <v>1079.8900000000001</v>
      </c>
      <c r="S3370">
        <f>_xlfn.XLOOKUP(Table4[[#This Row],[ProductID]],Products!A:A,Products!F:F, "Not Found")</f>
        <v>703.83</v>
      </c>
      <c r="T3370" t="str">
        <f>_xlfn.XLOOKUP(Table4[[#This Row],[CustomerID]],Customers!A:A,Customers!D:D, "Not Found")</f>
        <v>M</v>
      </c>
      <c r="U3370" s="6">
        <f>_xlfn.XLOOKUP(Table4[[#This Row],[CustomerID]],Customers!A:A,Customers!E:E, "Not Found")</f>
        <v>25132</v>
      </c>
      <c r="V3370">
        <f ca="1">DATEDIF(Table4[[#This Row],[CustomerBirthday]], TODAY(), "Y")</f>
        <v>57</v>
      </c>
      <c r="W3370" t="str" cm="1">
        <f t="array" aca="1" ref="W3370" ca="1">_xlfn.IFS(Table4[[#This Row],[Age]]&lt;25, "Under 25",Table4[[#This Row],[Age]]=34, "25-34", Table4[[#This Row],[Age]]&lt;=49, "35-49", Table4[[#This Row],[Age]]&lt;=64, "50-64", Table4[[#This Row],[Age]]&gt;=65, "65+")</f>
        <v>50-64</v>
      </c>
      <c r="X3370" t="str">
        <f>_xlfn.XLOOKUP(Table4[[#This Row],[StoreID]],Stores!A:A,Stores!B:B, "Not found")</f>
        <v>MegaMart Brianahaven</v>
      </c>
      <c r="Y3370" t="str">
        <f>_xlfn.XLOOKUP(Table4[[#This Row],[StoreID]],Stores!A:A,Stores!C:C, "Not Found")</f>
        <v>Brianahaven</v>
      </c>
      <c r="Z3370" t="str">
        <f>_xlfn.XLOOKUP(Table4[[#This Row],[StoreID]],Stores!A:A,Stores!D:D, "Not Found")</f>
        <v>North</v>
      </c>
    </row>
    <row r="3371" spans="1:26">
      <c r="A3371" t="s">
        <v>4237</v>
      </c>
      <c r="B3371" s="1">
        <v>45308</v>
      </c>
      <c r="C3371" t="s">
        <v>313</v>
      </c>
      <c r="D3371" t="s">
        <v>804</v>
      </c>
      <c r="E3371" t="s">
        <v>839</v>
      </c>
      <c r="F3371">
        <v>1</v>
      </c>
      <c r="G3371">
        <v>0.1</v>
      </c>
      <c r="H3371" t="s">
        <v>865</v>
      </c>
      <c r="I3371" s="4">
        <f>Table4[[#This Row],[Quantity]]*Table4[[#This Row],[UnitPrice]]</f>
        <v>540.94000000000005</v>
      </c>
      <c r="J3371" s="4">
        <f>Table4[[#This Row],[Gross Revenue]]*(1-Table4[[#This Row],[Discount]])</f>
        <v>486.84600000000006</v>
      </c>
      <c r="K3371" s="4">
        <f>Table4[[#This Row],[Quantity]]*Table4[[#This Row],[CostPrice]]</f>
        <v>398.25</v>
      </c>
      <c r="L3371" s="4">
        <f>Table4[[#This Row],[Net Revenue]]-Table4[[#This Row],[Total Cost]]</f>
        <v>88.59600000000006</v>
      </c>
      <c r="M3371" t="str">
        <f>_xlfn.XLOOKUP(Table4[[#This Row],[ProductID]], Products!A:A,Products!B:B, "Not Found")</f>
        <v>Church Clothing</v>
      </c>
      <c r="N3371" t="str">
        <f>TEXT(Table4[[#This Row],[Date]], "mmm")</f>
        <v>Jan</v>
      </c>
      <c r="O3371" t="str">
        <f>TEXT(Table4[[#This Row],[Date]], "yyyy")</f>
        <v>2024</v>
      </c>
      <c r="P3371" t="str">
        <f>_xlfn.XLOOKUP(Table4[[#This Row],[ProductID]],Products!A:A,Products!C:C, "Not Found")</f>
        <v>Fashion</v>
      </c>
      <c r="Q3371" t="str">
        <f>_xlfn.XLOOKUP(Table4[[#This Row],[ProductID]],Products!A:A,Products!D:D,"Not Found")</f>
        <v>Clothing</v>
      </c>
      <c r="R3371">
        <f>_xlfn.XLOOKUP(Table4[[#This Row],[ProductID]],Products!A:A,Products!E:E,"Not Found")</f>
        <v>540.94000000000005</v>
      </c>
      <c r="S3371">
        <f>_xlfn.XLOOKUP(Table4[[#This Row],[ProductID]],Products!A:A,Products!F:F, "Not Found")</f>
        <v>398.25</v>
      </c>
      <c r="T3371" t="str">
        <f>_xlfn.XLOOKUP(Table4[[#This Row],[CustomerID]],Customers!A:A,Customers!D:D, "Not Found")</f>
        <v>F</v>
      </c>
      <c r="U3371" s="6">
        <f>_xlfn.XLOOKUP(Table4[[#This Row],[CustomerID]],Customers!A:A,Customers!E:E, "Not Found")</f>
        <v>29674</v>
      </c>
      <c r="V3371">
        <f ca="1">DATEDIF(Table4[[#This Row],[CustomerBirthday]], TODAY(), "Y")</f>
        <v>45</v>
      </c>
      <c r="W3371" t="str" cm="1">
        <f t="array" aca="1" ref="W3371" ca="1">_xlfn.IFS(Table4[[#This Row],[Age]]&lt;25, "Under 25",Table4[[#This Row],[Age]]=34, "25-34", Table4[[#This Row],[Age]]&lt;=49, "35-49", Table4[[#This Row],[Age]]&lt;=64, "50-64", Table4[[#This Row],[Age]]&gt;=65, "65+")</f>
        <v>35-49</v>
      </c>
      <c r="X3371" t="str">
        <f>_xlfn.XLOOKUP(Table4[[#This Row],[StoreID]],Stores!A:A,Stores!B:B, "Not found")</f>
        <v>MegaMart New Michele</v>
      </c>
      <c r="Y3371" t="str">
        <f>_xlfn.XLOOKUP(Table4[[#This Row],[StoreID]],Stores!A:A,Stores!C:C, "Not Found")</f>
        <v>New Michele</v>
      </c>
      <c r="Z3371" t="str">
        <f>_xlfn.XLOOKUP(Table4[[#This Row],[StoreID]],Stores!A:A,Stores!D:D, "Not Found")</f>
        <v>West</v>
      </c>
    </row>
    <row r="3372" spans="1:26">
      <c r="A3372" t="s">
        <v>4238</v>
      </c>
      <c r="B3372" s="1">
        <v>45303</v>
      </c>
      <c r="C3372" t="s">
        <v>171</v>
      </c>
      <c r="D3372" t="s">
        <v>753</v>
      </c>
      <c r="E3372" t="s">
        <v>846</v>
      </c>
      <c r="F3372">
        <v>4</v>
      </c>
      <c r="G3372">
        <v>0</v>
      </c>
      <c r="H3372" t="s">
        <v>875</v>
      </c>
      <c r="I3372" s="4">
        <f>Table4[[#This Row],[Quantity]]*Table4[[#This Row],[UnitPrice]]</f>
        <v>1081.8</v>
      </c>
      <c r="J3372" s="4">
        <f>Table4[[#This Row],[Gross Revenue]]*(1-Table4[[#This Row],[Discount]])</f>
        <v>1081.8</v>
      </c>
      <c r="K3372" s="4">
        <f>Table4[[#This Row],[Quantity]]*Table4[[#This Row],[CostPrice]]</f>
        <v>750.4</v>
      </c>
      <c r="L3372" s="4">
        <f>Table4[[#This Row],[Net Revenue]]-Table4[[#This Row],[Total Cost]]</f>
        <v>331.4</v>
      </c>
      <c r="M3372" t="str">
        <f>_xlfn.XLOOKUP(Table4[[#This Row],[ProductID]], Products!A:A,Products!B:B, "Not Found")</f>
        <v>Whether Bags</v>
      </c>
      <c r="N3372" t="str">
        <f>TEXT(Table4[[#This Row],[Date]], "mmm")</f>
        <v>Jan</v>
      </c>
      <c r="O3372" t="str">
        <f>TEXT(Table4[[#This Row],[Date]], "yyyy")</f>
        <v>2024</v>
      </c>
      <c r="P3372" t="str">
        <f>_xlfn.XLOOKUP(Table4[[#This Row],[ProductID]],Products!A:A,Products!C:C, "Not Found")</f>
        <v>Fashion</v>
      </c>
      <c r="Q3372" t="str">
        <f>_xlfn.XLOOKUP(Table4[[#This Row],[ProductID]],Products!A:A,Products!D:D,"Not Found")</f>
        <v>Bags</v>
      </c>
      <c r="R3372">
        <f>_xlfn.XLOOKUP(Table4[[#This Row],[ProductID]],Products!A:A,Products!E:E,"Not Found")</f>
        <v>270.45</v>
      </c>
      <c r="S3372">
        <f>_xlfn.XLOOKUP(Table4[[#This Row],[ProductID]],Products!A:A,Products!F:F, "Not Found")</f>
        <v>187.6</v>
      </c>
      <c r="T3372" t="str">
        <f>_xlfn.XLOOKUP(Table4[[#This Row],[CustomerID]],Customers!A:A,Customers!D:D, "Not Found")</f>
        <v>M</v>
      </c>
      <c r="U3372" s="6">
        <f>_xlfn.XLOOKUP(Table4[[#This Row],[CustomerID]],Customers!A:A,Customers!E:E, "Not Found")</f>
        <v>22326</v>
      </c>
      <c r="V3372">
        <f ca="1">DATEDIF(Table4[[#This Row],[CustomerBirthday]], TODAY(), "Y")</f>
        <v>65</v>
      </c>
      <c r="W3372" t="str" cm="1">
        <f t="array" aca="1" ref="W3372" ca="1">_xlfn.IFS(Table4[[#This Row],[Age]]&lt;25, "Under 25",Table4[[#This Row],[Age]]=34, "25-34", Table4[[#This Row],[Age]]&lt;=49, "35-49", Table4[[#This Row],[Age]]&lt;=64, "50-64", Table4[[#This Row],[Age]]&gt;=65, "65+")</f>
        <v>65+</v>
      </c>
      <c r="X3372" t="str">
        <f>_xlfn.XLOOKUP(Table4[[#This Row],[StoreID]],Stores!A:A,Stores!B:B, "Not found")</f>
        <v>MegaMart Johnmouth</v>
      </c>
      <c r="Y3372" t="str">
        <f>_xlfn.XLOOKUP(Table4[[#This Row],[StoreID]],Stores!A:A,Stores!C:C, "Not Found")</f>
        <v>Johnmouth</v>
      </c>
      <c r="Z3372" t="str">
        <f>_xlfn.XLOOKUP(Table4[[#This Row],[StoreID]],Stores!A:A,Stores!D:D, "Not Found")</f>
        <v>East</v>
      </c>
    </row>
    <row r="3373" spans="1:26">
      <c r="A3373" t="s">
        <v>4239</v>
      </c>
      <c r="B3373" s="1">
        <v>45729</v>
      </c>
      <c r="C3373" t="s">
        <v>577</v>
      </c>
      <c r="D3373" t="s">
        <v>782</v>
      </c>
      <c r="E3373" t="s">
        <v>842</v>
      </c>
      <c r="F3373">
        <v>1</v>
      </c>
      <c r="G3373">
        <v>0.15</v>
      </c>
      <c r="H3373" t="s">
        <v>871</v>
      </c>
      <c r="I3373" s="4">
        <f>Table4[[#This Row],[Quantity]]*Table4[[#This Row],[UnitPrice]]</f>
        <v>673.78</v>
      </c>
      <c r="J3373" s="4">
        <f>Table4[[#This Row],[Gross Revenue]]*(1-Table4[[#This Row],[Discount]])</f>
        <v>572.71299999999997</v>
      </c>
      <c r="K3373" s="4">
        <f>Table4[[#This Row],[Quantity]]*Table4[[#This Row],[CostPrice]]</f>
        <v>363.33</v>
      </c>
      <c r="L3373" s="4">
        <f>Table4[[#This Row],[Net Revenue]]-Table4[[#This Row],[Total Cost]]</f>
        <v>209.38299999999998</v>
      </c>
      <c r="M3373" t="str">
        <f>_xlfn.XLOOKUP(Table4[[#This Row],[ProductID]], Products!A:A,Products!B:B, "Not Found")</f>
        <v>Deal Smartphone</v>
      </c>
      <c r="N3373" t="str">
        <f>TEXT(Table4[[#This Row],[Date]], "mmm")</f>
        <v>Mar</v>
      </c>
      <c r="O3373" t="str">
        <f>TEXT(Table4[[#This Row],[Date]], "yyyy")</f>
        <v>2025</v>
      </c>
      <c r="P3373" t="str">
        <f>_xlfn.XLOOKUP(Table4[[#This Row],[ProductID]],Products!A:A,Products!C:C, "Not Found")</f>
        <v>Electronics</v>
      </c>
      <c r="Q3373" t="str">
        <f>_xlfn.XLOOKUP(Table4[[#This Row],[ProductID]],Products!A:A,Products!D:D,"Not Found")</f>
        <v>Smartphone</v>
      </c>
      <c r="R3373">
        <f>_xlfn.XLOOKUP(Table4[[#This Row],[ProductID]],Products!A:A,Products!E:E,"Not Found")</f>
        <v>673.78</v>
      </c>
      <c r="S3373">
        <f>_xlfn.XLOOKUP(Table4[[#This Row],[ProductID]],Products!A:A,Products!F:F, "Not Found")</f>
        <v>363.33</v>
      </c>
      <c r="T3373" t="str">
        <f>_xlfn.XLOOKUP(Table4[[#This Row],[CustomerID]],Customers!A:A,Customers!D:D, "Not Found")</f>
        <v>M</v>
      </c>
      <c r="U3373" s="6">
        <f>_xlfn.XLOOKUP(Table4[[#This Row],[CustomerID]],Customers!A:A,Customers!E:E, "Not Found")</f>
        <v>23030</v>
      </c>
      <c r="V3373">
        <f ca="1">DATEDIF(Table4[[#This Row],[CustomerBirthday]], TODAY(), "Y")</f>
        <v>63</v>
      </c>
      <c r="W3373" t="str" cm="1">
        <f t="array" aca="1" ref="W3373" ca="1">_xlfn.IFS(Table4[[#This Row],[Age]]&lt;25, "Under 25",Table4[[#This Row],[Age]]=34, "25-34", Table4[[#This Row],[Age]]&lt;=49, "35-49", Table4[[#This Row],[Age]]&lt;=64, "50-64", Table4[[#This Row],[Age]]&gt;=65, "65+")</f>
        <v>50-64</v>
      </c>
      <c r="X3373" t="str">
        <f>_xlfn.XLOOKUP(Table4[[#This Row],[StoreID]],Stores!A:A,Stores!B:B, "Not found")</f>
        <v>MegaMart Brianahaven</v>
      </c>
      <c r="Y3373" t="str">
        <f>_xlfn.XLOOKUP(Table4[[#This Row],[StoreID]],Stores!A:A,Stores!C:C, "Not Found")</f>
        <v>Brianahaven</v>
      </c>
      <c r="Z3373" t="str">
        <f>_xlfn.XLOOKUP(Table4[[#This Row],[StoreID]],Stores!A:A,Stores!D:D, "Not Found")</f>
        <v>North</v>
      </c>
    </row>
    <row r="3374" spans="1:26">
      <c r="A3374" t="s">
        <v>4240</v>
      </c>
      <c r="B3374" s="1">
        <v>45333</v>
      </c>
      <c r="C3374" t="s">
        <v>238</v>
      </c>
      <c r="D3374" t="s">
        <v>750</v>
      </c>
      <c r="E3374" t="s">
        <v>842</v>
      </c>
      <c r="F3374">
        <v>5</v>
      </c>
      <c r="G3374">
        <v>0.15</v>
      </c>
      <c r="H3374" t="s">
        <v>865</v>
      </c>
      <c r="I3374" s="4">
        <f>Table4[[#This Row],[Quantity]]*Table4[[#This Row],[UnitPrice]]</f>
        <v>6713.75</v>
      </c>
      <c r="J3374" s="4">
        <f>Table4[[#This Row],[Gross Revenue]]*(1-Table4[[#This Row],[Discount]])</f>
        <v>5706.6875</v>
      </c>
      <c r="K3374" s="4">
        <f>Table4[[#This Row],[Quantity]]*Table4[[#This Row],[CostPrice]]</f>
        <v>3989.7000000000003</v>
      </c>
      <c r="L3374" s="4">
        <f>Table4[[#This Row],[Net Revenue]]-Table4[[#This Row],[Total Cost]]</f>
        <v>1716.9874999999997</v>
      </c>
      <c r="M3374" t="str">
        <f>_xlfn.XLOOKUP(Table4[[#This Row],[ProductID]], Products!A:A,Products!B:B, "Not Found")</f>
        <v>Add Clothing</v>
      </c>
      <c r="N3374" t="str">
        <f>TEXT(Table4[[#This Row],[Date]], "mmm")</f>
        <v>Feb</v>
      </c>
      <c r="O3374" t="str">
        <f>TEXT(Table4[[#This Row],[Date]], "yyyy")</f>
        <v>2024</v>
      </c>
      <c r="P3374" t="str">
        <f>_xlfn.XLOOKUP(Table4[[#This Row],[ProductID]],Products!A:A,Products!C:C, "Not Found")</f>
        <v>Fashion</v>
      </c>
      <c r="Q3374" t="str">
        <f>_xlfn.XLOOKUP(Table4[[#This Row],[ProductID]],Products!A:A,Products!D:D,"Not Found")</f>
        <v>Clothing</v>
      </c>
      <c r="R3374">
        <f>_xlfn.XLOOKUP(Table4[[#This Row],[ProductID]],Products!A:A,Products!E:E,"Not Found")</f>
        <v>1342.75</v>
      </c>
      <c r="S3374">
        <f>_xlfn.XLOOKUP(Table4[[#This Row],[ProductID]],Products!A:A,Products!F:F, "Not Found")</f>
        <v>797.94</v>
      </c>
      <c r="T3374" t="str">
        <f>_xlfn.XLOOKUP(Table4[[#This Row],[CustomerID]],Customers!A:A,Customers!D:D, "Not Found")</f>
        <v>M</v>
      </c>
      <c r="U3374" s="6">
        <f>_xlfn.XLOOKUP(Table4[[#This Row],[CustomerID]],Customers!A:A,Customers!E:E, "Not Found")</f>
        <v>36698</v>
      </c>
      <c r="V3374">
        <f ca="1">DATEDIF(Table4[[#This Row],[CustomerBirthday]], TODAY(), "Y")</f>
        <v>26</v>
      </c>
      <c r="W3374" t="str" cm="1">
        <f t="array" aca="1" ref="W3374" ca="1">_xlfn.IFS(Table4[[#This Row],[Age]]&lt;25, "Under 25",Table4[[#This Row],[Age]]=34, "25-34", Table4[[#This Row],[Age]]&lt;=49, "35-49", Table4[[#This Row],[Age]]&lt;=64, "50-64", Table4[[#This Row],[Age]]&gt;=65, "65+")</f>
        <v>35-49</v>
      </c>
      <c r="X3374" t="str">
        <f>_xlfn.XLOOKUP(Table4[[#This Row],[StoreID]],Stores!A:A,Stores!B:B, "Not found")</f>
        <v>MegaMart Brianahaven</v>
      </c>
      <c r="Y3374" t="str">
        <f>_xlfn.XLOOKUP(Table4[[#This Row],[StoreID]],Stores!A:A,Stores!C:C, "Not Found")</f>
        <v>Brianahaven</v>
      </c>
      <c r="Z3374" t="str">
        <f>_xlfn.XLOOKUP(Table4[[#This Row],[StoreID]],Stores!A:A,Stores!D:D, "Not Found")</f>
        <v>North</v>
      </c>
    </row>
    <row r="3375" spans="1:26">
      <c r="A3375" t="s">
        <v>4241</v>
      </c>
      <c r="B3375" s="1">
        <v>45433</v>
      </c>
      <c r="C3375" t="s">
        <v>24</v>
      </c>
      <c r="D3375" t="s">
        <v>780</v>
      </c>
      <c r="E3375" t="s">
        <v>846</v>
      </c>
      <c r="F3375">
        <v>5</v>
      </c>
      <c r="G3375">
        <v>0.05</v>
      </c>
      <c r="H3375" t="s">
        <v>871</v>
      </c>
      <c r="I3375" s="4">
        <f>Table4[[#This Row],[Quantity]]*Table4[[#This Row],[UnitPrice]]</f>
        <v>6361.15</v>
      </c>
      <c r="J3375" s="4">
        <f>Table4[[#This Row],[Gross Revenue]]*(1-Table4[[#This Row],[Discount]])</f>
        <v>6043.0924999999997</v>
      </c>
      <c r="K3375" s="4">
        <f>Table4[[#This Row],[Quantity]]*Table4[[#This Row],[CostPrice]]</f>
        <v>4763.25</v>
      </c>
      <c r="L3375" s="4">
        <f>Table4[[#This Row],[Net Revenue]]-Table4[[#This Row],[Total Cost]]</f>
        <v>1279.8424999999997</v>
      </c>
      <c r="M3375" t="str">
        <f>_xlfn.XLOOKUP(Table4[[#This Row],[ProductID]], Products!A:A,Products!B:B, "Not Found")</f>
        <v>Hospital Smartphone</v>
      </c>
      <c r="N3375" t="str">
        <f>TEXT(Table4[[#This Row],[Date]], "mmm")</f>
        <v>May</v>
      </c>
      <c r="O3375" t="str">
        <f>TEXT(Table4[[#This Row],[Date]], "yyyy")</f>
        <v>2024</v>
      </c>
      <c r="P3375" t="str">
        <f>_xlfn.XLOOKUP(Table4[[#This Row],[ProductID]],Products!A:A,Products!C:C, "Not Found")</f>
        <v>Electronics</v>
      </c>
      <c r="Q3375" t="str">
        <f>_xlfn.XLOOKUP(Table4[[#This Row],[ProductID]],Products!A:A,Products!D:D,"Not Found")</f>
        <v>Smartphone</v>
      </c>
      <c r="R3375">
        <f>_xlfn.XLOOKUP(Table4[[#This Row],[ProductID]],Products!A:A,Products!E:E,"Not Found")</f>
        <v>1272.23</v>
      </c>
      <c r="S3375">
        <f>_xlfn.XLOOKUP(Table4[[#This Row],[ProductID]],Products!A:A,Products!F:F, "Not Found")</f>
        <v>952.65</v>
      </c>
      <c r="T3375" t="str">
        <f>_xlfn.XLOOKUP(Table4[[#This Row],[CustomerID]],Customers!A:A,Customers!D:D, "Not Found")</f>
        <v>M</v>
      </c>
      <c r="U3375" s="6">
        <f>_xlfn.XLOOKUP(Table4[[#This Row],[CustomerID]],Customers!A:A,Customers!E:E, "Not Found")</f>
        <v>33773</v>
      </c>
      <c r="V3375">
        <f ca="1">DATEDIF(Table4[[#This Row],[CustomerBirthday]], TODAY(), "Y")</f>
        <v>34</v>
      </c>
      <c r="W3375" t="str" cm="1">
        <f t="array" aca="1" ref="W3375" ca="1">_xlfn.IFS(Table4[[#This Row],[Age]]&lt;25, "Under 25",Table4[[#This Row],[Age]]=34, "25-34", Table4[[#This Row],[Age]]&lt;=49, "35-49", Table4[[#This Row],[Age]]&lt;=64, "50-64", Table4[[#This Row],[Age]]&gt;=65, "65+")</f>
        <v>25-34</v>
      </c>
      <c r="X3375" t="str">
        <f>_xlfn.XLOOKUP(Table4[[#This Row],[StoreID]],Stores!A:A,Stores!B:B, "Not found")</f>
        <v>MegaMart Johnmouth</v>
      </c>
      <c r="Y3375" t="str">
        <f>_xlfn.XLOOKUP(Table4[[#This Row],[StoreID]],Stores!A:A,Stores!C:C, "Not Found")</f>
        <v>Johnmouth</v>
      </c>
      <c r="Z3375" t="str">
        <f>_xlfn.XLOOKUP(Table4[[#This Row],[StoreID]],Stores!A:A,Stores!D:D, "Not Found")</f>
        <v>East</v>
      </c>
    </row>
    <row r="3376" spans="1:26">
      <c r="A3376" t="s">
        <v>4242</v>
      </c>
      <c r="B3376" s="1">
        <v>45601</v>
      </c>
      <c r="C3376" t="s">
        <v>71</v>
      </c>
      <c r="D3376" t="s">
        <v>745</v>
      </c>
      <c r="E3376" t="s">
        <v>831</v>
      </c>
      <c r="F3376">
        <v>3</v>
      </c>
      <c r="G3376">
        <v>0</v>
      </c>
      <c r="H3376" t="s">
        <v>875</v>
      </c>
      <c r="I3376" s="4">
        <f>Table4[[#This Row],[Quantity]]*Table4[[#This Row],[UnitPrice]]</f>
        <v>3579.2699999999995</v>
      </c>
      <c r="J3376" s="4">
        <f>Table4[[#This Row],[Gross Revenue]]*(1-Table4[[#This Row],[Discount]])</f>
        <v>3579.2699999999995</v>
      </c>
      <c r="K3376" s="4">
        <f>Table4[[#This Row],[Quantity]]*Table4[[#This Row],[CostPrice]]</f>
        <v>2454.7200000000003</v>
      </c>
      <c r="L3376" s="4">
        <f>Table4[[#This Row],[Net Revenue]]-Table4[[#This Row],[Total Cost]]</f>
        <v>1124.5499999999993</v>
      </c>
      <c r="M3376" t="str">
        <f>_xlfn.XLOOKUP(Table4[[#This Row],[ProductID]], Products!A:A,Products!B:B, "Not Found")</f>
        <v>Above Camera</v>
      </c>
      <c r="N3376" t="str">
        <f>TEXT(Table4[[#This Row],[Date]], "mmm")</f>
        <v>Nov</v>
      </c>
      <c r="O3376" t="str">
        <f>TEXT(Table4[[#This Row],[Date]], "yyyy")</f>
        <v>2024</v>
      </c>
      <c r="P3376" t="str">
        <f>_xlfn.XLOOKUP(Table4[[#This Row],[ProductID]],Products!A:A,Products!C:C, "Not Found")</f>
        <v>Electronics</v>
      </c>
      <c r="Q3376" t="str">
        <f>_xlfn.XLOOKUP(Table4[[#This Row],[ProductID]],Products!A:A,Products!D:D,"Not Found")</f>
        <v>Camera</v>
      </c>
      <c r="R3376">
        <f>_xlfn.XLOOKUP(Table4[[#This Row],[ProductID]],Products!A:A,Products!E:E,"Not Found")</f>
        <v>1193.0899999999999</v>
      </c>
      <c r="S3376">
        <f>_xlfn.XLOOKUP(Table4[[#This Row],[ProductID]],Products!A:A,Products!F:F, "Not Found")</f>
        <v>818.24</v>
      </c>
      <c r="T3376" t="str">
        <f>_xlfn.XLOOKUP(Table4[[#This Row],[CustomerID]],Customers!A:A,Customers!D:D, "Not Found")</f>
        <v>F</v>
      </c>
      <c r="U3376" s="6">
        <f>_xlfn.XLOOKUP(Table4[[#This Row],[CustomerID]],Customers!A:A,Customers!E:E, "Not Found")</f>
        <v>30021</v>
      </c>
      <c r="V3376">
        <f ca="1">DATEDIF(Table4[[#This Row],[CustomerBirthday]], TODAY(), "Y")</f>
        <v>44</v>
      </c>
      <c r="W3376" t="str" cm="1">
        <f t="array" aca="1" ref="W3376" ca="1">_xlfn.IFS(Table4[[#This Row],[Age]]&lt;25, "Under 25",Table4[[#This Row],[Age]]=34, "25-34", Table4[[#This Row],[Age]]&lt;=49, "35-49", Table4[[#This Row],[Age]]&lt;=64, "50-64", Table4[[#This Row],[Age]]&gt;=65, "65+")</f>
        <v>35-49</v>
      </c>
      <c r="X3376" t="str">
        <f>_xlfn.XLOOKUP(Table4[[#This Row],[StoreID]],Stores!A:A,Stores!B:B, "Not found")</f>
        <v>MegaMart Jimenezborough</v>
      </c>
      <c r="Y3376" t="str">
        <f>_xlfn.XLOOKUP(Table4[[#This Row],[StoreID]],Stores!A:A,Stores!C:C, "Not Found")</f>
        <v>Jimenezborough</v>
      </c>
      <c r="Z3376" t="str">
        <f>_xlfn.XLOOKUP(Table4[[#This Row],[StoreID]],Stores!A:A,Stores!D:D, "Not Found")</f>
        <v>South</v>
      </c>
    </row>
    <row r="3377" spans="1:26">
      <c r="A3377" t="s">
        <v>4243</v>
      </c>
      <c r="B3377" s="1">
        <v>45328</v>
      </c>
      <c r="C3377" t="s">
        <v>379</v>
      </c>
      <c r="D3377" t="s">
        <v>747</v>
      </c>
      <c r="E3377" t="s">
        <v>839</v>
      </c>
      <c r="F3377">
        <v>5</v>
      </c>
      <c r="G3377">
        <v>0</v>
      </c>
      <c r="H3377" t="s">
        <v>875</v>
      </c>
      <c r="I3377" s="4">
        <f>Table4[[#This Row],[Quantity]]*Table4[[#This Row],[UnitPrice]]</f>
        <v>5674</v>
      </c>
      <c r="J3377" s="4">
        <f>Table4[[#This Row],[Gross Revenue]]*(1-Table4[[#This Row],[Discount]])</f>
        <v>5674</v>
      </c>
      <c r="K3377" s="4">
        <f>Table4[[#This Row],[Quantity]]*Table4[[#This Row],[CostPrice]]</f>
        <v>3375.5</v>
      </c>
      <c r="L3377" s="4">
        <f>Table4[[#This Row],[Net Revenue]]-Table4[[#This Row],[Total Cost]]</f>
        <v>2298.5</v>
      </c>
      <c r="M3377" t="str">
        <f>_xlfn.XLOOKUP(Table4[[#This Row],[ProductID]], Products!A:A,Products!B:B, "Not Found")</f>
        <v>World Watches</v>
      </c>
      <c r="N3377" t="str">
        <f>TEXT(Table4[[#This Row],[Date]], "mmm")</f>
        <v>Feb</v>
      </c>
      <c r="O3377" t="str">
        <f>TEXT(Table4[[#This Row],[Date]], "yyyy")</f>
        <v>2024</v>
      </c>
      <c r="P3377" t="str">
        <f>_xlfn.XLOOKUP(Table4[[#This Row],[ProductID]],Products!A:A,Products!C:C, "Not Found")</f>
        <v>Fashion</v>
      </c>
      <c r="Q3377" t="str">
        <f>_xlfn.XLOOKUP(Table4[[#This Row],[ProductID]],Products!A:A,Products!D:D,"Not Found")</f>
        <v>Watches</v>
      </c>
      <c r="R3377">
        <f>_xlfn.XLOOKUP(Table4[[#This Row],[ProductID]],Products!A:A,Products!E:E,"Not Found")</f>
        <v>1134.8</v>
      </c>
      <c r="S3377">
        <f>_xlfn.XLOOKUP(Table4[[#This Row],[ProductID]],Products!A:A,Products!F:F, "Not Found")</f>
        <v>675.1</v>
      </c>
      <c r="T3377" t="str">
        <f>_xlfn.XLOOKUP(Table4[[#This Row],[CustomerID]],Customers!A:A,Customers!D:D, "Not Found")</f>
        <v>F</v>
      </c>
      <c r="U3377" s="6">
        <f>_xlfn.XLOOKUP(Table4[[#This Row],[CustomerID]],Customers!A:A,Customers!E:E, "Not Found")</f>
        <v>20604</v>
      </c>
      <c r="V3377">
        <f ca="1">DATEDIF(Table4[[#This Row],[CustomerBirthday]], TODAY(), "Y")</f>
        <v>70</v>
      </c>
      <c r="W3377" t="str" cm="1">
        <f t="array" aca="1" ref="W3377" ca="1">_xlfn.IFS(Table4[[#This Row],[Age]]&lt;25, "Under 25",Table4[[#This Row],[Age]]=34, "25-34", Table4[[#This Row],[Age]]&lt;=49, "35-49", Table4[[#This Row],[Age]]&lt;=64, "50-64", Table4[[#This Row],[Age]]&gt;=65, "65+")</f>
        <v>65+</v>
      </c>
      <c r="X3377" t="str">
        <f>_xlfn.XLOOKUP(Table4[[#This Row],[StoreID]],Stores!A:A,Stores!B:B, "Not found")</f>
        <v>MegaMart New Michele</v>
      </c>
      <c r="Y3377" t="str">
        <f>_xlfn.XLOOKUP(Table4[[#This Row],[StoreID]],Stores!A:A,Stores!C:C, "Not Found")</f>
        <v>New Michele</v>
      </c>
      <c r="Z3377" t="str">
        <f>_xlfn.XLOOKUP(Table4[[#This Row],[StoreID]],Stores!A:A,Stores!D:D, "Not Found")</f>
        <v>West</v>
      </c>
    </row>
    <row r="3378" spans="1:26">
      <c r="A3378" t="s">
        <v>4244</v>
      </c>
      <c r="B3378" s="1">
        <v>45373</v>
      </c>
      <c r="C3378" t="s">
        <v>254</v>
      </c>
      <c r="D3378" t="s">
        <v>772</v>
      </c>
      <c r="E3378" t="s">
        <v>839</v>
      </c>
      <c r="F3378">
        <v>2</v>
      </c>
      <c r="G3378">
        <v>0.15</v>
      </c>
      <c r="H3378" t="s">
        <v>868</v>
      </c>
      <c r="I3378" s="4">
        <f>Table4[[#This Row],[Quantity]]*Table4[[#This Row],[UnitPrice]]</f>
        <v>3756.94</v>
      </c>
      <c r="J3378" s="4">
        <f>Table4[[#This Row],[Gross Revenue]]*(1-Table4[[#This Row],[Discount]])</f>
        <v>3193.3989999999999</v>
      </c>
      <c r="K3378" s="4">
        <f>Table4[[#This Row],[Quantity]]*Table4[[#This Row],[CostPrice]]</f>
        <v>2029.82</v>
      </c>
      <c r="L3378" s="4">
        <f>Table4[[#This Row],[Net Revenue]]-Table4[[#This Row],[Total Cost]]</f>
        <v>1163.579</v>
      </c>
      <c r="M3378" t="str">
        <f>_xlfn.XLOOKUP(Table4[[#This Row],[ProductID]], Products!A:A,Products!B:B, "Not Found")</f>
        <v>And Footwear</v>
      </c>
      <c r="N3378" t="str">
        <f>TEXT(Table4[[#This Row],[Date]], "mmm")</f>
        <v>Mar</v>
      </c>
      <c r="O3378" t="str">
        <f>TEXT(Table4[[#This Row],[Date]], "yyyy")</f>
        <v>2024</v>
      </c>
      <c r="P3378" t="str">
        <f>_xlfn.XLOOKUP(Table4[[#This Row],[ProductID]],Products!A:A,Products!C:C, "Not Found")</f>
        <v>Fashion</v>
      </c>
      <c r="Q3378" t="str">
        <f>_xlfn.XLOOKUP(Table4[[#This Row],[ProductID]],Products!A:A,Products!D:D,"Not Found")</f>
        <v>Footwear</v>
      </c>
      <c r="R3378">
        <f>_xlfn.XLOOKUP(Table4[[#This Row],[ProductID]],Products!A:A,Products!E:E,"Not Found")</f>
        <v>1878.47</v>
      </c>
      <c r="S3378">
        <f>_xlfn.XLOOKUP(Table4[[#This Row],[ProductID]],Products!A:A,Products!F:F, "Not Found")</f>
        <v>1014.91</v>
      </c>
      <c r="T3378" t="str">
        <f>_xlfn.XLOOKUP(Table4[[#This Row],[CustomerID]],Customers!A:A,Customers!D:D, "Not Found")</f>
        <v>M</v>
      </c>
      <c r="U3378" s="6">
        <f>_xlfn.XLOOKUP(Table4[[#This Row],[CustomerID]],Customers!A:A,Customers!E:E, "Not Found")</f>
        <v>26914</v>
      </c>
      <c r="V3378">
        <f ca="1">DATEDIF(Table4[[#This Row],[CustomerBirthday]], TODAY(), "Y")</f>
        <v>52</v>
      </c>
      <c r="W3378" t="str" cm="1">
        <f t="array" aca="1" ref="W3378" ca="1">_xlfn.IFS(Table4[[#This Row],[Age]]&lt;25, "Under 25",Table4[[#This Row],[Age]]=34, "25-34", Table4[[#This Row],[Age]]&lt;=49, "35-49", Table4[[#This Row],[Age]]&lt;=64, "50-64", Table4[[#This Row],[Age]]&gt;=65, "65+")</f>
        <v>50-64</v>
      </c>
      <c r="X3378" t="str">
        <f>_xlfn.XLOOKUP(Table4[[#This Row],[StoreID]],Stores!A:A,Stores!B:B, "Not found")</f>
        <v>MegaMart New Michele</v>
      </c>
      <c r="Y3378" t="str">
        <f>_xlfn.XLOOKUP(Table4[[#This Row],[StoreID]],Stores!A:A,Stores!C:C, "Not Found")</f>
        <v>New Michele</v>
      </c>
      <c r="Z3378" t="str">
        <f>_xlfn.XLOOKUP(Table4[[#This Row],[StoreID]],Stores!A:A,Stores!D:D, "Not Found")</f>
        <v>West</v>
      </c>
    </row>
    <row r="3379" spans="1:26">
      <c r="A3379" t="s">
        <v>4245</v>
      </c>
      <c r="B3379" s="1">
        <v>45535</v>
      </c>
      <c r="C3379" t="s">
        <v>243</v>
      </c>
      <c r="D3379" t="s">
        <v>736</v>
      </c>
      <c r="E3379" t="s">
        <v>846</v>
      </c>
      <c r="F3379">
        <v>2</v>
      </c>
      <c r="G3379">
        <v>0.15</v>
      </c>
      <c r="H3379" t="s">
        <v>871</v>
      </c>
      <c r="I3379" s="4">
        <f>Table4[[#This Row],[Quantity]]*Table4[[#This Row],[UnitPrice]]</f>
        <v>246.38</v>
      </c>
      <c r="J3379" s="4">
        <f>Table4[[#This Row],[Gross Revenue]]*(1-Table4[[#This Row],[Discount]])</f>
        <v>209.423</v>
      </c>
      <c r="K3379" s="4">
        <f>Table4[[#This Row],[Quantity]]*Table4[[#This Row],[CostPrice]]</f>
        <v>160.72</v>
      </c>
      <c r="L3379" s="4">
        <f>Table4[[#This Row],[Net Revenue]]-Table4[[#This Row],[Total Cost]]</f>
        <v>48.703000000000003</v>
      </c>
      <c r="M3379" t="str">
        <f>_xlfn.XLOOKUP(Table4[[#This Row],[ProductID]], Products!A:A,Products!B:B, "Not Found")</f>
        <v>Us Snacks</v>
      </c>
      <c r="N3379" t="str">
        <f>TEXT(Table4[[#This Row],[Date]], "mmm")</f>
        <v>Aug</v>
      </c>
      <c r="O3379" t="str">
        <f>TEXT(Table4[[#This Row],[Date]], "yyyy")</f>
        <v>2024</v>
      </c>
      <c r="P3379" t="str">
        <f>_xlfn.XLOOKUP(Table4[[#This Row],[ProductID]],Products!A:A,Products!C:C, "Not Found")</f>
        <v>Groceries</v>
      </c>
      <c r="Q3379" t="str">
        <f>_xlfn.XLOOKUP(Table4[[#This Row],[ProductID]],Products!A:A,Products!D:D,"Not Found")</f>
        <v>Snacks</v>
      </c>
      <c r="R3379">
        <f>_xlfn.XLOOKUP(Table4[[#This Row],[ProductID]],Products!A:A,Products!E:E,"Not Found")</f>
        <v>123.19</v>
      </c>
      <c r="S3379">
        <f>_xlfn.XLOOKUP(Table4[[#This Row],[ProductID]],Products!A:A,Products!F:F, "Not Found")</f>
        <v>80.36</v>
      </c>
      <c r="T3379" t="str">
        <f>_xlfn.XLOOKUP(Table4[[#This Row],[CustomerID]],Customers!A:A,Customers!D:D, "Not Found")</f>
        <v>F</v>
      </c>
      <c r="U3379" s="6">
        <f>_xlfn.XLOOKUP(Table4[[#This Row],[CustomerID]],Customers!A:A,Customers!E:E, "Not Found")</f>
        <v>26908</v>
      </c>
      <c r="V3379">
        <f ca="1">DATEDIF(Table4[[#This Row],[CustomerBirthday]], TODAY(), "Y")</f>
        <v>52</v>
      </c>
      <c r="W3379" t="str" cm="1">
        <f t="array" aca="1" ref="W3379" ca="1">_xlfn.IFS(Table4[[#This Row],[Age]]&lt;25, "Under 25",Table4[[#This Row],[Age]]=34, "25-34", Table4[[#This Row],[Age]]&lt;=49, "35-49", Table4[[#This Row],[Age]]&lt;=64, "50-64", Table4[[#This Row],[Age]]&gt;=65, "65+")</f>
        <v>50-64</v>
      </c>
      <c r="X3379" t="str">
        <f>_xlfn.XLOOKUP(Table4[[#This Row],[StoreID]],Stores!A:A,Stores!B:B, "Not found")</f>
        <v>MegaMart Johnmouth</v>
      </c>
      <c r="Y3379" t="str">
        <f>_xlfn.XLOOKUP(Table4[[#This Row],[StoreID]],Stores!A:A,Stores!C:C, "Not Found")</f>
        <v>Johnmouth</v>
      </c>
      <c r="Z3379" t="str">
        <f>_xlfn.XLOOKUP(Table4[[#This Row],[StoreID]],Stores!A:A,Stores!D:D, "Not Found")</f>
        <v>East</v>
      </c>
    </row>
    <row r="3380" spans="1:26">
      <c r="A3380" t="s">
        <v>4246</v>
      </c>
      <c r="B3380" s="1">
        <v>45599</v>
      </c>
      <c r="C3380" t="s">
        <v>498</v>
      </c>
      <c r="D3380" t="s">
        <v>824</v>
      </c>
      <c r="E3380" t="s">
        <v>831</v>
      </c>
      <c r="F3380">
        <v>4</v>
      </c>
      <c r="G3380">
        <v>0.1</v>
      </c>
      <c r="H3380" t="s">
        <v>871</v>
      </c>
      <c r="I3380" s="4">
        <f>Table4[[#This Row],[Quantity]]*Table4[[#This Row],[UnitPrice]]</f>
        <v>1553.04</v>
      </c>
      <c r="J3380" s="4">
        <f>Table4[[#This Row],[Gross Revenue]]*(1-Table4[[#This Row],[Discount]])</f>
        <v>1397.7360000000001</v>
      </c>
      <c r="K3380" s="4">
        <f>Table4[[#This Row],[Quantity]]*Table4[[#This Row],[CostPrice]]</f>
        <v>797.2</v>
      </c>
      <c r="L3380" s="4">
        <f>Table4[[#This Row],[Net Revenue]]-Table4[[#This Row],[Total Cost]]</f>
        <v>600.53600000000006</v>
      </c>
      <c r="M3380" t="str">
        <f>_xlfn.XLOOKUP(Table4[[#This Row],[ProductID]], Products!A:A,Products!B:B, "Not Found")</f>
        <v>Possible Watches</v>
      </c>
      <c r="N3380" t="str">
        <f>TEXT(Table4[[#This Row],[Date]], "mmm")</f>
        <v>Nov</v>
      </c>
      <c r="O3380" t="str">
        <f>TEXT(Table4[[#This Row],[Date]], "yyyy")</f>
        <v>2024</v>
      </c>
      <c r="P3380" t="str">
        <f>_xlfn.XLOOKUP(Table4[[#This Row],[ProductID]],Products!A:A,Products!C:C, "Not Found")</f>
        <v>Fashion</v>
      </c>
      <c r="Q3380" t="str">
        <f>_xlfn.XLOOKUP(Table4[[#This Row],[ProductID]],Products!A:A,Products!D:D,"Not Found")</f>
        <v>Watches</v>
      </c>
      <c r="R3380">
        <f>_xlfn.XLOOKUP(Table4[[#This Row],[ProductID]],Products!A:A,Products!E:E,"Not Found")</f>
        <v>388.26</v>
      </c>
      <c r="S3380">
        <f>_xlfn.XLOOKUP(Table4[[#This Row],[ProductID]],Products!A:A,Products!F:F, "Not Found")</f>
        <v>199.3</v>
      </c>
      <c r="T3380" t="str">
        <f>_xlfn.XLOOKUP(Table4[[#This Row],[CustomerID]],Customers!A:A,Customers!D:D, "Not Found")</f>
        <v>M</v>
      </c>
      <c r="U3380" s="6">
        <f>_xlfn.XLOOKUP(Table4[[#This Row],[CustomerID]],Customers!A:A,Customers!E:E, "Not Found")</f>
        <v>39260</v>
      </c>
      <c r="V3380">
        <f ca="1">DATEDIF(Table4[[#This Row],[CustomerBirthday]], TODAY(), "Y")</f>
        <v>19</v>
      </c>
      <c r="W3380" t="str" cm="1">
        <f t="array" aca="1" ref="W3380" ca="1">_xlfn.IFS(Table4[[#This Row],[Age]]&lt;25, "Under 25",Table4[[#This Row],[Age]]=34, "25-34", Table4[[#This Row],[Age]]&lt;=49, "35-49", Table4[[#This Row],[Age]]&lt;=64, "50-64", Table4[[#This Row],[Age]]&gt;=65, "65+")</f>
        <v>Under 25</v>
      </c>
      <c r="X3380" t="str">
        <f>_xlfn.XLOOKUP(Table4[[#This Row],[StoreID]],Stores!A:A,Stores!B:B, "Not found")</f>
        <v>MegaMart Jimenezborough</v>
      </c>
      <c r="Y3380" t="str">
        <f>_xlfn.XLOOKUP(Table4[[#This Row],[StoreID]],Stores!A:A,Stores!C:C, "Not Found")</f>
        <v>Jimenezborough</v>
      </c>
      <c r="Z3380" t="str">
        <f>_xlfn.XLOOKUP(Table4[[#This Row],[StoreID]],Stores!A:A,Stores!D:D, "Not Found")</f>
        <v>South</v>
      </c>
    </row>
    <row r="3381" spans="1:26">
      <c r="A3381" t="s">
        <v>4247</v>
      </c>
      <c r="B3381" s="1">
        <v>45903</v>
      </c>
      <c r="C3381" t="s">
        <v>155</v>
      </c>
      <c r="D3381" t="s">
        <v>766</v>
      </c>
      <c r="E3381" t="s">
        <v>831</v>
      </c>
      <c r="F3381">
        <v>2</v>
      </c>
      <c r="G3381">
        <v>0.15</v>
      </c>
      <c r="H3381" t="s">
        <v>865</v>
      </c>
      <c r="I3381" s="4">
        <f>Table4[[#This Row],[Quantity]]*Table4[[#This Row],[UnitPrice]]</f>
        <v>2454.48</v>
      </c>
      <c r="J3381" s="4">
        <f>Table4[[#This Row],[Gross Revenue]]*(1-Table4[[#This Row],[Discount]])</f>
        <v>2086.308</v>
      </c>
      <c r="K3381" s="4">
        <f>Table4[[#This Row],[Quantity]]*Table4[[#This Row],[CostPrice]]</f>
        <v>1954.18</v>
      </c>
      <c r="L3381" s="4">
        <f>Table4[[#This Row],[Net Revenue]]-Table4[[#This Row],[Total Cost]]</f>
        <v>132.12799999999993</v>
      </c>
      <c r="M3381" t="str">
        <f>_xlfn.XLOOKUP(Table4[[#This Row],[ProductID]], Products!A:A,Products!B:B, "Not Found")</f>
        <v>Firm Dairy</v>
      </c>
      <c r="N3381" t="str">
        <f>TEXT(Table4[[#This Row],[Date]], "mmm")</f>
        <v>Sep</v>
      </c>
      <c r="O3381" t="str">
        <f>TEXT(Table4[[#This Row],[Date]], "yyyy")</f>
        <v>2025</v>
      </c>
      <c r="P3381" t="str">
        <f>_xlfn.XLOOKUP(Table4[[#This Row],[ProductID]],Products!A:A,Products!C:C, "Not Found")</f>
        <v>Groceries</v>
      </c>
      <c r="Q3381" t="str">
        <f>_xlfn.XLOOKUP(Table4[[#This Row],[ProductID]],Products!A:A,Products!D:D,"Not Found")</f>
        <v>Dairy</v>
      </c>
      <c r="R3381">
        <f>_xlfn.XLOOKUP(Table4[[#This Row],[ProductID]],Products!A:A,Products!E:E,"Not Found")</f>
        <v>1227.24</v>
      </c>
      <c r="S3381">
        <f>_xlfn.XLOOKUP(Table4[[#This Row],[ProductID]],Products!A:A,Products!F:F, "Not Found")</f>
        <v>977.09</v>
      </c>
      <c r="T3381" t="str">
        <f>_xlfn.XLOOKUP(Table4[[#This Row],[CustomerID]],Customers!A:A,Customers!D:D, "Not Found")</f>
        <v>M</v>
      </c>
      <c r="U3381" s="6">
        <f>_xlfn.XLOOKUP(Table4[[#This Row],[CustomerID]],Customers!A:A,Customers!E:E, "Not Found")</f>
        <v>27339</v>
      </c>
      <c r="V3381">
        <f ca="1">DATEDIF(Table4[[#This Row],[CustomerBirthday]], TODAY(), "Y")</f>
        <v>51</v>
      </c>
      <c r="W3381" t="str" cm="1">
        <f t="array" aca="1" ref="W3381" ca="1">_xlfn.IFS(Table4[[#This Row],[Age]]&lt;25, "Under 25",Table4[[#This Row],[Age]]=34, "25-34", Table4[[#This Row],[Age]]&lt;=49, "35-49", Table4[[#This Row],[Age]]&lt;=64, "50-64", Table4[[#This Row],[Age]]&gt;=65, "65+")</f>
        <v>50-64</v>
      </c>
      <c r="X3381" t="str">
        <f>_xlfn.XLOOKUP(Table4[[#This Row],[StoreID]],Stores!A:A,Stores!B:B, "Not found")</f>
        <v>MegaMart Jimenezborough</v>
      </c>
      <c r="Y3381" t="str">
        <f>_xlfn.XLOOKUP(Table4[[#This Row],[StoreID]],Stores!A:A,Stores!C:C, "Not Found")</f>
        <v>Jimenezborough</v>
      </c>
      <c r="Z3381" t="str">
        <f>_xlfn.XLOOKUP(Table4[[#This Row],[StoreID]],Stores!A:A,Stores!D:D, "Not Found")</f>
        <v>South</v>
      </c>
    </row>
    <row r="3382" spans="1:26">
      <c r="A3382" t="s">
        <v>4248</v>
      </c>
      <c r="B3382" s="1">
        <v>45794</v>
      </c>
      <c r="C3382" t="s">
        <v>657</v>
      </c>
      <c r="D3382" t="s">
        <v>753</v>
      </c>
      <c r="E3382" t="s">
        <v>835</v>
      </c>
      <c r="F3382">
        <v>5</v>
      </c>
      <c r="G3382">
        <v>0.1</v>
      </c>
      <c r="H3382" t="s">
        <v>868</v>
      </c>
      <c r="I3382" s="4">
        <f>Table4[[#This Row],[Quantity]]*Table4[[#This Row],[UnitPrice]]</f>
        <v>1352.25</v>
      </c>
      <c r="J3382" s="4">
        <f>Table4[[#This Row],[Gross Revenue]]*(1-Table4[[#This Row],[Discount]])</f>
        <v>1217.0250000000001</v>
      </c>
      <c r="K3382" s="4">
        <f>Table4[[#This Row],[Quantity]]*Table4[[#This Row],[CostPrice]]</f>
        <v>938</v>
      </c>
      <c r="L3382" s="4">
        <f>Table4[[#This Row],[Net Revenue]]-Table4[[#This Row],[Total Cost]]</f>
        <v>279.02500000000009</v>
      </c>
      <c r="M3382" t="str">
        <f>_xlfn.XLOOKUP(Table4[[#This Row],[ProductID]], Products!A:A,Products!B:B, "Not Found")</f>
        <v>Whether Bags</v>
      </c>
      <c r="N3382" t="str">
        <f>TEXT(Table4[[#This Row],[Date]], "mmm")</f>
        <v>May</v>
      </c>
      <c r="O3382" t="str">
        <f>TEXT(Table4[[#This Row],[Date]], "yyyy")</f>
        <v>2025</v>
      </c>
      <c r="P3382" t="str">
        <f>_xlfn.XLOOKUP(Table4[[#This Row],[ProductID]],Products!A:A,Products!C:C, "Not Found")</f>
        <v>Fashion</v>
      </c>
      <c r="Q3382" t="str">
        <f>_xlfn.XLOOKUP(Table4[[#This Row],[ProductID]],Products!A:A,Products!D:D,"Not Found")</f>
        <v>Bags</v>
      </c>
      <c r="R3382">
        <f>_xlfn.XLOOKUP(Table4[[#This Row],[ProductID]],Products!A:A,Products!E:E,"Not Found")</f>
        <v>270.45</v>
      </c>
      <c r="S3382">
        <f>_xlfn.XLOOKUP(Table4[[#This Row],[ProductID]],Products!A:A,Products!F:F, "Not Found")</f>
        <v>187.6</v>
      </c>
      <c r="T3382" t="str">
        <f>_xlfn.XLOOKUP(Table4[[#This Row],[CustomerID]],Customers!A:A,Customers!D:D, "Not Found")</f>
        <v>F</v>
      </c>
      <c r="U3382" s="6">
        <f>_xlfn.XLOOKUP(Table4[[#This Row],[CustomerID]],Customers!A:A,Customers!E:E, "Not Found")</f>
        <v>22041</v>
      </c>
      <c r="V3382">
        <f ca="1">DATEDIF(Table4[[#This Row],[CustomerBirthday]], TODAY(), "Y")</f>
        <v>66</v>
      </c>
      <c r="W3382" t="str" cm="1">
        <f t="array" aca="1" ref="W3382" ca="1">_xlfn.IFS(Table4[[#This Row],[Age]]&lt;25, "Under 25",Table4[[#This Row],[Age]]=34, "25-34", Table4[[#This Row],[Age]]&lt;=49, "35-49", Table4[[#This Row],[Age]]&lt;=64, "50-64", Table4[[#This Row],[Age]]&gt;=65, "65+")</f>
        <v>65+</v>
      </c>
      <c r="X3382" t="str">
        <f>_xlfn.XLOOKUP(Table4[[#This Row],[StoreID]],Stores!A:A,Stores!B:B, "Not found")</f>
        <v>MegaMart Peckmouth</v>
      </c>
      <c r="Y3382" t="str">
        <f>_xlfn.XLOOKUP(Table4[[#This Row],[StoreID]],Stores!A:A,Stores!C:C, "Not Found")</f>
        <v>Peckmouth</v>
      </c>
      <c r="Z3382" t="str">
        <f>_xlfn.XLOOKUP(Table4[[#This Row],[StoreID]],Stores!A:A,Stores!D:D, "Not Found")</f>
        <v>East</v>
      </c>
    </row>
    <row r="3383" spans="1:26">
      <c r="A3383" t="s">
        <v>4249</v>
      </c>
      <c r="B3383" s="1">
        <v>45815</v>
      </c>
      <c r="C3383" t="s">
        <v>291</v>
      </c>
      <c r="D3383" t="s">
        <v>772</v>
      </c>
      <c r="E3383" t="s">
        <v>835</v>
      </c>
      <c r="F3383">
        <v>1</v>
      </c>
      <c r="G3383">
        <v>0.05</v>
      </c>
      <c r="H3383" t="s">
        <v>868</v>
      </c>
      <c r="I3383" s="4">
        <f>Table4[[#This Row],[Quantity]]*Table4[[#This Row],[UnitPrice]]</f>
        <v>1878.47</v>
      </c>
      <c r="J3383" s="4">
        <f>Table4[[#This Row],[Gross Revenue]]*(1-Table4[[#This Row],[Discount]])</f>
        <v>1784.5464999999999</v>
      </c>
      <c r="K3383" s="4">
        <f>Table4[[#This Row],[Quantity]]*Table4[[#This Row],[CostPrice]]</f>
        <v>1014.91</v>
      </c>
      <c r="L3383" s="4">
        <f>Table4[[#This Row],[Net Revenue]]-Table4[[#This Row],[Total Cost]]</f>
        <v>769.63649999999996</v>
      </c>
      <c r="M3383" t="str">
        <f>_xlfn.XLOOKUP(Table4[[#This Row],[ProductID]], Products!A:A,Products!B:B, "Not Found")</f>
        <v>And Footwear</v>
      </c>
      <c r="N3383" t="str">
        <f>TEXT(Table4[[#This Row],[Date]], "mmm")</f>
        <v>Jun</v>
      </c>
      <c r="O3383" t="str">
        <f>TEXT(Table4[[#This Row],[Date]], "yyyy")</f>
        <v>2025</v>
      </c>
      <c r="P3383" t="str">
        <f>_xlfn.XLOOKUP(Table4[[#This Row],[ProductID]],Products!A:A,Products!C:C, "Not Found")</f>
        <v>Fashion</v>
      </c>
      <c r="Q3383" t="str">
        <f>_xlfn.XLOOKUP(Table4[[#This Row],[ProductID]],Products!A:A,Products!D:D,"Not Found")</f>
        <v>Footwear</v>
      </c>
      <c r="R3383">
        <f>_xlfn.XLOOKUP(Table4[[#This Row],[ProductID]],Products!A:A,Products!E:E,"Not Found")</f>
        <v>1878.47</v>
      </c>
      <c r="S3383">
        <f>_xlfn.XLOOKUP(Table4[[#This Row],[ProductID]],Products!A:A,Products!F:F, "Not Found")</f>
        <v>1014.91</v>
      </c>
      <c r="T3383" t="str">
        <f>_xlfn.XLOOKUP(Table4[[#This Row],[CustomerID]],Customers!A:A,Customers!D:D, "Not Found")</f>
        <v>F</v>
      </c>
      <c r="U3383" s="6">
        <f>_xlfn.XLOOKUP(Table4[[#This Row],[CustomerID]],Customers!A:A,Customers!E:E, "Not Found")</f>
        <v>37614</v>
      </c>
      <c r="V3383">
        <f ca="1">DATEDIF(Table4[[#This Row],[CustomerBirthday]], TODAY(), "Y")</f>
        <v>23</v>
      </c>
      <c r="W3383" t="str" cm="1">
        <f t="array" aca="1" ref="W3383" ca="1">_xlfn.IFS(Table4[[#This Row],[Age]]&lt;25, "Under 25",Table4[[#This Row],[Age]]=34, "25-34", Table4[[#This Row],[Age]]&lt;=49, "35-49", Table4[[#This Row],[Age]]&lt;=64, "50-64", Table4[[#This Row],[Age]]&gt;=65, "65+")</f>
        <v>Under 25</v>
      </c>
      <c r="X3383" t="str">
        <f>_xlfn.XLOOKUP(Table4[[#This Row],[StoreID]],Stores!A:A,Stores!B:B, "Not found")</f>
        <v>MegaMart Peckmouth</v>
      </c>
      <c r="Y3383" t="str">
        <f>_xlfn.XLOOKUP(Table4[[#This Row],[StoreID]],Stores!A:A,Stores!C:C, "Not Found")</f>
        <v>Peckmouth</v>
      </c>
      <c r="Z3383" t="str">
        <f>_xlfn.XLOOKUP(Table4[[#This Row],[StoreID]],Stores!A:A,Stores!D:D, "Not Found")</f>
        <v>East</v>
      </c>
    </row>
    <row r="3384" spans="1:26">
      <c r="A3384" t="s">
        <v>4250</v>
      </c>
      <c r="B3384" s="1">
        <v>45405</v>
      </c>
      <c r="C3384" t="s">
        <v>683</v>
      </c>
      <c r="D3384" t="s">
        <v>802</v>
      </c>
      <c r="E3384" t="s">
        <v>835</v>
      </c>
      <c r="F3384">
        <v>3</v>
      </c>
      <c r="G3384">
        <v>0.15</v>
      </c>
      <c r="H3384" t="s">
        <v>871</v>
      </c>
      <c r="I3384" s="4">
        <f>Table4[[#This Row],[Quantity]]*Table4[[#This Row],[UnitPrice]]</f>
        <v>1100.79</v>
      </c>
      <c r="J3384" s="4">
        <f>Table4[[#This Row],[Gross Revenue]]*(1-Table4[[#This Row],[Discount]])</f>
        <v>935.67149999999992</v>
      </c>
      <c r="K3384" s="4">
        <f>Table4[[#This Row],[Quantity]]*Table4[[#This Row],[CostPrice]]</f>
        <v>855.69</v>
      </c>
      <c r="L3384" s="4">
        <f>Table4[[#This Row],[Net Revenue]]-Table4[[#This Row],[Total Cost]]</f>
        <v>79.981499999999869</v>
      </c>
      <c r="M3384" t="str">
        <f>_xlfn.XLOOKUP(Table4[[#This Row],[ProductID]], Products!A:A,Products!B:B, "Not Found")</f>
        <v>Stage Footwear</v>
      </c>
      <c r="N3384" t="str">
        <f>TEXT(Table4[[#This Row],[Date]], "mmm")</f>
        <v>Apr</v>
      </c>
      <c r="O3384" t="str">
        <f>TEXT(Table4[[#This Row],[Date]], "yyyy")</f>
        <v>2024</v>
      </c>
      <c r="P3384" t="str">
        <f>_xlfn.XLOOKUP(Table4[[#This Row],[ProductID]],Products!A:A,Products!C:C, "Not Found")</f>
        <v>Fashion</v>
      </c>
      <c r="Q3384" t="str">
        <f>_xlfn.XLOOKUP(Table4[[#This Row],[ProductID]],Products!A:A,Products!D:D,"Not Found")</f>
        <v>Footwear</v>
      </c>
      <c r="R3384">
        <f>_xlfn.XLOOKUP(Table4[[#This Row],[ProductID]],Products!A:A,Products!E:E,"Not Found")</f>
        <v>366.93</v>
      </c>
      <c r="S3384">
        <f>_xlfn.XLOOKUP(Table4[[#This Row],[ProductID]],Products!A:A,Products!F:F, "Not Found")</f>
        <v>285.23</v>
      </c>
      <c r="T3384" t="str">
        <f>_xlfn.XLOOKUP(Table4[[#This Row],[CustomerID]],Customers!A:A,Customers!D:D, "Not Found")</f>
        <v>M</v>
      </c>
      <c r="U3384" s="6">
        <f>_xlfn.XLOOKUP(Table4[[#This Row],[CustomerID]],Customers!A:A,Customers!E:E, "Not Found")</f>
        <v>36771</v>
      </c>
      <c r="V3384">
        <f ca="1">DATEDIF(Table4[[#This Row],[CustomerBirthday]], TODAY(), "Y")</f>
        <v>25</v>
      </c>
      <c r="W3384" t="str" cm="1">
        <f t="array" aca="1" ref="W3384" ca="1">_xlfn.IFS(Table4[[#This Row],[Age]]&lt;25, "Under 25",Table4[[#This Row],[Age]]=34, "25-34", Table4[[#This Row],[Age]]&lt;=49, "35-49", Table4[[#This Row],[Age]]&lt;=64, "50-64", Table4[[#This Row],[Age]]&gt;=65, "65+")</f>
        <v>35-49</v>
      </c>
      <c r="X3384" t="str">
        <f>_xlfn.XLOOKUP(Table4[[#This Row],[StoreID]],Stores!A:A,Stores!B:B, "Not found")</f>
        <v>MegaMart Peckmouth</v>
      </c>
      <c r="Y3384" t="str">
        <f>_xlfn.XLOOKUP(Table4[[#This Row],[StoreID]],Stores!A:A,Stores!C:C, "Not Found")</f>
        <v>Peckmouth</v>
      </c>
      <c r="Z3384" t="str">
        <f>_xlfn.XLOOKUP(Table4[[#This Row],[StoreID]],Stores!A:A,Stores!D:D, "Not Found")</f>
        <v>East</v>
      </c>
    </row>
    <row r="3385" spans="1:26">
      <c r="A3385" t="s">
        <v>4251</v>
      </c>
      <c r="B3385" s="1">
        <v>45369</v>
      </c>
      <c r="C3385" t="s">
        <v>109</v>
      </c>
      <c r="D3385" t="s">
        <v>810</v>
      </c>
      <c r="E3385" t="s">
        <v>839</v>
      </c>
      <c r="F3385">
        <v>3</v>
      </c>
      <c r="G3385">
        <v>0</v>
      </c>
      <c r="H3385" t="s">
        <v>868</v>
      </c>
      <c r="I3385" s="4">
        <f>Table4[[#This Row],[Quantity]]*Table4[[#This Row],[UnitPrice]]</f>
        <v>1360.8600000000001</v>
      </c>
      <c r="J3385" s="4">
        <f>Table4[[#This Row],[Gross Revenue]]*(1-Table4[[#This Row],[Discount]])</f>
        <v>1360.8600000000001</v>
      </c>
      <c r="K3385" s="4">
        <f>Table4[[#This Row],[Quantity]]*Table4[[#This Row],[CostPrice]]</f>
        <v>949.89</v>
      </c>
      <c r="L3385" s="4">
        <f>Table4[[#This Row],[Net Revenue]]-Table4[[#This Row],[Total Cost]]</f>
        <v>410.97000000000014</v>
      </c>
      <c r="M3385" t="str">
        <f>_xlfn.XLOOKUP(Table4[[#This Row],[ProductID]], Products!A:A,Products!B:B, "Not Found")</f>
        <v>Maybe Clothing</v>
      </c>
      <c r="N3385" t="str">
        <f>TEXT(Table4[[#This Row],[Date]], "mmm")</f>
        <v>Mar</v>
      </c>
      <c r="O3385" t="str">
        <f>TEXT(Table4[[#This Row],[Date]], "yyyy")</f>
        <v>2024</v>
      </c>
      <c r="P3385" t="str">
        <f>_xlfn.XLOOKUP(Table4[[#This Row],[ProductID]],Products!A:A,Products!C:C, "Not Found")</f>
        <v>Fashion</v>
      </c>
      <c r="Q3385" t="str">
        <f>_xlfn.XLOOKUP(Table4[[#This Row],[ProductID]],Products!A:A,Products!D:D,"Not Found")</f>
        <v>Clothing</v>
      </c>
      <c r="R3385">
        <f>_xlfn.XLOOKUP(Table4[[#This Row],[ProductID]],Products!A:A,Products!E:E,"Not Found")</f>
        <v>453.62</v>
      </c>
      <c r="S3385">
        <f>_xlfn.XLOOKUP(Table4[[#This Row],[ProductID]],Products!A:A,Products!F:F, "Not Found")</f>
        <v>316.63</v>
      </c>
      <c r="T3385" t="str">
        <f>_xlfn.XLOOKUP(Table4[[#This Row],[CustomerID]],Customers!A:A,Customers!D:D, "Not Found")</f>
        <v>M</v>
      </c>
      <c r="U3385" s="6">
        <f>_xlfn.XLOOKUP(Table4[[#This Row],[CustomerID]],Customers!A:A,Customers!E:E, "Not Found")</f>
        <v>21586</v>
      </c>
      <c r="V3385">
        <f ca="1">DATEDIF(Table4[[#This Row],[CustomerBirthday]], TODAY(), "Y")</f>
        <v>67</v>
      </c>
      <c r="W3385" t="str" cm="1">
        <f t="array" aca="1" ref="W3385" ca="1">_xlfn.IFS(Table4[[#This Row],[Age]]&lt;25, "Under 25",Table4[[#This Row],[Age]]=34, "25-34", Table4[[#This Row],[Age]]&lt;=49, "35-49", Table4[[#This Row],[Age]]&lt;=64, "50-64", Table4[[#This Row],[Age]]&gt;=65, "65+")</f>
        <v>65+</v>
      </c>
      <c r="X3385" t="str">
        <f>_xlfn.XLOOKUP(Table4[[#This Row],[StoreID]],Stores!A:A,Stores!B:B, "Not found")</f>
        <v>MegaMart New Michele</v>
      </c>
      <c r="Y3385" t="str">
        <f>_xlfn.XLOOKUP(Table4[[#This Row],[StoreID]],Stores!A:A,Stores!C:C, "Not Found")</f>
        <v>New Michele</v>
      </c>
      <c r="Z3385" t="str">
        <f>_xlfn.XLOOKUP(Table4[[#This Row],[StoreID]],Stores!A:A,Stores!D:D, "Not Found")</f>
        <v>West</v>
      </c>
    </row>
    <row r="3386" spans="1:26">
      <c r="A3386" t="s">
        <v>4252</v>
      </c>
      <c r="B3386" s="1">
        <v>45424</v>
      </c>
      <c r="C3386" t="s">
        <v>48</v>
      </c>
      <c r="D3386" t="s">
        <v>742</v>
      </c>
      <c r="E3386" t="s">
        <v>842</v>
      </c>
      <c r="F3386">
        <v>3</v>
      </c>
      <c r="G3386">
        <v>0.15</v>
      </c>
      <c r="H3386" t="s">
        <v>871</v>
      </c>
      <c r="I3386" s="4">
        <f>Table4[[#This Row],[Quantity]]*Table4[[#This Row],[UnitPrice]]</f>
        <v>745.71</v>
      </c>
      <c r="J3386" s="4">
        <f>Table4[[#This Row],[Gross Revenue]]*(1-Table4[[#This Row],[Discount]])</f>
        <v>633.85350000000005</v>
      </c>
      <c r="K3386" s="4">
        <f>Table4[[#This Row],[Quantity]]*Table4[[#This Row],[CostPrice]]</f>
        <v>572.01</v>
      </c>
      <c r="L3386" s="4">
        <f>Table4[[#This Row],[Net Revenue]]-Table4[[#This Row],[Total Cost]]</f>
        <v>61.843500000000063</v>
      </c>
      <c r="M3386" t="str">
        <f>_xlfn.XLOOKUP(Table4[[#This Row],[ProductID]], Products!A:A,Products!B:B, "Not Found")</f>
        <v>Either Headphones</v>
      </c>
      <c r="N3386" t="str">
        <f>TEXT(Table4[[#This Row],[Date]], "mmm")</f>
        <v>May</v>
      </c>
      <c r="O3386" t="str">
        <f>TEXT(Table4[[#This Row],[Date]], "yyyy")</f>
        <v>2024</v>
      </c>
      <c r="P3386" t="str">
        <f>_xlfn.XLOOKUP(Table4[[#This Row],[ProductID]],Products!A:A,Products!C:C, "Not Found")</f>
        <v>Electronics</v>
      </c>
      <c r="Q3386" t="str">
        <f>_xlfn.XLOOKUP(Table4[[#This Row],[ProductID]],Products!A:A,Products!D:D,"Not Found")</f>
        <v>Headphones</v>
      </c>
      <c r="R3386">
        <f>_xlfn.XLOOKUP(Table4[[#This Row],[ProductID]],Products!A:A,Products!E:E,"Not Found")</f>
        <v>248.57</v>
      </c>
      <c r="S3386">
        <f>_xlfn.XLOOKUP(Table4[[#This Row],[ProductID]],Products!A:A,Products!F:F, "Not Found")</f>
        <v>190.67</v>
      </c>
      <c r="T3386" t="str">
        <f>_xlfn.XLOOKUP(Table4[[#This Row],[CustomerID]],Customers!A:A,Customers!D:D, "Not Found")</f>
        <v>M</v>
      </c>
      <c r="U3386" s="6">
        <f>_xlfn.XLOOKUP(Table4[[#This Row],[CustomerID]],Customers!A:A,Customers!E:E, "Not Found")</f>
        <v>35492</v>
      </c>
      <c r="V3386">
        <f ca="1">DATEDIF(Table4[[#This Row],[CustomerBirthday]], TODAY(), "Y")</f>
        <v>29</v>
      </c>
      <c r="W3386" t="str" cm="1">
        <f t="array" aca="1" ref="W3386" ca="1">_xlfn.IFS(Table4[[#This Row],[Age]]&lt;25, "Under 25",Table4[[#This Row],[Age]]=34, "25-34", Table4[[#This Row],[Age]]&lt;=49, "35-49", Table4[[#This Row],[Age]]&lt;=64, "50-64", Table4[[#This Row],[Age]]&gt;=65, "65+")</f>
        <v>35-49</v>
      </c>
      <c r="X3386" t="str">
        <f>_xlfn.XLOOKUP(Table4[[#This Row],[StoreID]],Stores!A:A,Stores!B:B, "Not found")</f>
        <v>MegaMart Brianahaven</v>
      </c>
      <c r="Y3386" t="str">
        <f>_xlfn.XLOOKUP(Table4[[#This Row],[StoreID]],Stores!A:A,Stores!C:C, "Not Found")</f>
        <v>Brianahaven</v>
      </c>
      <c r="Z3386" t="str">
        <f>_xlfn.XLOOKUP(Table4[[#This Row],[StoreID]],Stores!A:A,Stores!D:D, "Not Found")</f>
        <v>North</v>
      </c>
    </row>
    <row r="3387" spans="1:26">
      <c r="A3387" t="s">
        <v>4253</v>
      </c>
      <c r="B3387" s="1">
        <v>45783</v>
      </c>
      <c r="C3387" t="s">
        <v>343</v>
      </c>
      <c r="D3387" t="s">
        <v>814</v>
      </c>
      <c r="E3387" t="s">
        <v>839</v>
      </c>
      <c r="F3387">
        <v>3</v>
      </c>
      <c r="G3387">
        <v>0</v>
      </c>
      <c r="H3387" t="s">
        <v>871</v>
      </c>
      <c r="I3387" s="4">
        <f>Table4[[#This Row],[Quantity]]*Table4[[#This Row],[UnitPrice]]</f>
        <v>3859.6499999999996</v>
      </c>
      <c r="J3387" s="4">
        <f>Table4[[#This Row],[Gross Revenue]]*(1-Table4[[#This Row],[Discount]])</f>
        <v>3859.6499999999996</v>
      </c>
      <c r="K3387" s="4">
        <f>Table4[[#This Row],[Quantity]]*Table4[[#This Row],[CostPrice]]</f>
        <v>2392.62</v>
      </c>
      <c r="L3387" s="4">
        <f>Table4[[#This Row],[Net Revenue]]-Table4[[#This Row],[Total Cost]]</f>
        <v>1467.0299999999997</v>
      </c>
      <c r="M3387" t="str">
        <f>_xlfn.XLOOKUP(Table4[[#This Row],[ProductID]], Products!A:A,Products!B:B, "Not Found")</f>
        <v>Least Accessories</v>
      </c>
      <c r="N3387" t="str">
        <f>TEXT(Table4[[#This Row],[Date]], "mmm")</f>
        <v>May</v>
      </c>
      <c r="O3387" t="str">
        <f>TEXT(Table4[[#This Row],[Date]], "yyyy")</f>
        <v>2025</v>
      </c>
      <c r="P3387" t="str">
        <f>_xlfn.XLOOKUP(Table4[[#This Row],[ProductID]],Products!A:A,Products!C:C, "Not Found")</f>
        <v>Fashion</v>
      </c>
      <c r="Q3387" t="str">
        <f>_xlfn.XLOOKUP(Table4[[#This Row],[ProductID]],Products!A:A,Products!D:D,"Not Found")</f>
        <v>Accessories</v>
      </c>
      <c r="R3387">
        <f>_xlfn.XLOOKUP(Table4[[#This Row],[ProductID]],Products!A:A,Products!E:E,"Not Found")</f>
        <v>1286.55</v>
      </c>
      <c r="S3387">
        <f>_xlfn.XLOOKUP(Table4[[#This Row],[ProductID]],Products!A:A,Products!F:F, "Not Found")</f>
        <v>797.54</v>
      </c>
      <c r="T3387" t="str">
        <f>_xlfn.XLOOKUP(Table4[[#This Row],[CustomerID]],Customers!A:A,Customers!D:D, "Not Found")</f>
        <v>M</v>
      </c>
      <c r="U3387" s="6">
        <f>_xlfn.XLOOKUP(Table4[[#This Row],[CustomerID]],Customers!A:A,Customers!E:E, "Not Found")</f>
        <v>23046</v>
      </c>
      <c r="V3387">
        <f ca="1">DATEDIF(Table4[[#This Row],[CustomerBirthday]], TODAY(), "Y")</f>
        <v>63</v>
      </c>
      <c r="W3387" t="str" cm="1">
        <f t="array" aca="1" ref="W3387" ca="1">_xlfn.IFS(Table4[[#This Row],[Age]]&lt;25, "Under 25",Table4[[#This Row],[Age]]=34, "25-34", Table4[[#This Row],[Age]]&lt;=49, "35-49", Table4[[#This Row],[Age]]&lt;=64, "50-64", Table4[[#This Row],[Age]]&gt;=65, "65+")</f>
        <v>50-64</v>
      </c>
      <c r="X3387" t="str">
        <f>_xlfn.XLOOKUP(Table4[[#This Row],[StoreID]],Stores!A:A,Stores!B:B, "Not found")</f>
        <v>MegaMart New Michele</v>
      </c>
      <c r="Y3387" t="str">
        <f>_xlfn.XLOOKUP(Table4[[#This Row],[StoreID]],Stores!A:A,Stores!C:C, "Not Found")</f>
        <v>New Michele</v>
      </c>
      <c r="Z3387" t="str">
        <f>_xlfn.XLOOKUP(Table4[[#This Row],[StoreID]],Stores!A:A,Stores!D:D, "Not Found")</f>
        <v>West</v>
      </c>
    </row>
    <row r="3388" spans="1:26">
      <c r="A3388" t="s">
        <v>4254</v>
      </c>
      <c r="B3388" s="1">
        <v>45721</v>
      </c>
      <c r="C3388" t="s">
        <v>390</v>
      </c>
      <c r="D3388" t="s">
        <v>772</v>
      </c>
      <c r="E3388" t="s">
        <v>835</v>
      </c>
      <c r="F3388">
        <v>3</v>
      </c>
      <c r="G3388">
        <v>0.1</v>
      </c>
      <c r="H3388" t="s">
        <v>871</v>
      </c>
      <c r="I3388" s="4">
        <f>Table4[[#This Row],[Quantity]]*Table4[[#This Row],[UnitPrice]]</f>
        <v>5635.41</v>
      </c>
      <c r="J3388" s="4">
        <f>Table4[[#This Row],[Gross Revenue]]*(1-Table4[[#This Row],[Discount]])</f>
        <v>5071.8689999999997</v>
      </c>
      <c r="K3388" s="4">
        <f>Table4[[#This Row],[Quantity]]*Table4[[#This Row],[CostPrice]]</f>
        <v>3044.73</v>
      </c>
      <c r="L3388" s="4">
        <f>Table4[[#This Row],[Net Revenue]]-Table4[[#This Row],[Total Cost]]</f>
        <v>2027.1389999999997</v>
      </c>
      <c r="M3388" t="str">
        <f>_xlfn.XLOOKUP(Table4[[#This Row],[ProductID]], Products!A:A,Products!B:B, "Not Found")</f>
        <v>And Footwear</v>
      </c>
      <c r="N3388" t="str">
        <f>TEXT(Table4[[#This Row],[Date]], "mmm")</f>
        <v>Mar</v>
      </c>
      <c r="O3388" t="str">
        <f>TEXT(Table4[[#This Row],[Date]], "yyyy")</f>
        <v>2025</v>
      </c>
      <c r="P3388" t="str">
        <f>_xlfn.XLOOKUP(Table4[[#This Row],[ProductID]],Products!A:A,Products!C:C, "Not Found")</f>
        <v>Fashion</v>
      </c>
      <c r="Q3388" t="str">
        <f>_xlfn.XLOOKUP(Table4[[#This Row],[ProductID]],Products!A:A,Products!D:D,"Not Found")</f>
        <v>Footwear</v>
      </c>
      <c r="R3388">
        <f>_xlfn.XLOOKUP(Table4[[#This Row],[ProductID]],Products!A:A,Products!E:E,"Not Found")</f>
        <v>1878.47</v>
      </c>
      <c r="S3388">
        <f>_xlfn.XLOOKUP(Table4[[#This Row],[ProductID]],Products!A:A,Products!F:F, "Not Found")</f>
        <v>1014.91</v>
      </c>
      <c r="T3388" t="str">
        <f>_xlfn.XLOOKUP(Table4[[#This Row],[CustomerID]],Customers!A:A,Customers!D:D, "Not Found")</f>
        <v>M</v>
      </c>
      <c r="U3388" s="6">
        <f>_xlfn.XLOOKUP(Table4[[#This Row],[CustomerID]],Customers!A:A,Customers!E:E, "Not Found")</f>
        <v>23821</v>
      </c>
      <c r="V3388">
        <f ca="1">DATEDIF(Table4[[#This Row],[CustomerBirthday]], TODAY(), "Y")</f>
        <v>61</v>
      </c>
      <c r="W3388" t="str" cm="1">
        <f t="array" aca="1" ref="W3388" ca="1">_xlfn.IFS(Table4[[#This Row],[Age]]&lt;25, "Under 25",Table4[[#This Row],[Age]]=34, "25-34", Table4[[#This Row],[Age]]&lt;=49, "35-49", Table4[[#This Row],[Age]]&lt;=64, "50-64", Table4[[#This Row],[Age]]&gt;=65, "65+")</f>
        <v>50-64</v>
      </c>
      <c r="X3388" t="str">
        <f>_xlfn.XLOOKUP(Table4[[#This Row],[StoreID]],Stores!A:A,Stores!B:B, "Not found")</f>
        <v>MegaMart Peckmouth</v>
      </c>
      <c r="Y3388" t="str">
        <f>_xlfn.XLOOKUP(Table4[[#This Row],[StoreID]],Stores!A:A,Stores!C:C, "Not Found")</f>
        <v>Peckmouth</v>
      </c>
      <c r="Z3388" t="str">
        <f>_xlfn.XLOOKUP(Table4[[#This Row],[StoreID]],Stores!A:A,Stores!D:D, "Not Found")</f>
        <v>East</v>
      </c>
    </row>
    <row r="3389" spans="1:26">
      <c r="A3389" t="s">
        <v>4255</v>
      </c>
      <c r="B3389" s="1">
        <v>45375</v>
      </c>
      <c r="C3389" t="s">
        <v>287</v>
      </c>
      <c r="D3389" t="s">
        <v>814</v>
      </c>
      <c r="E3389" t="s">
        <v>835</v>
      </c>
      <c r="F3389">
        <v>1</v>
      </c>
      <c r="G3389">
        <v>0</v>
      </c>
      <c r="H3389" t="s">
        <v>868</v>
      </c>
      <c r="I3389" s="4">
        <f>Table4[[#This Row],[Quantity]]*Table4[[#This Row],[UnitPrice]]</f>
        <v>1286.55</v>
      </c>
      <c r="J3389" s="4">
        <f>Table4[[#This Row],[Gross Revenue]]*(1-Table4[[#This Row],[Discount]])</f>
        <v>1286.55</v>
      </c>
      <c r="K3389" s="4">
        <f>Table4[[#This Row],[Quantity]]*Table4[[#This Row],[CostPrice]]</f>
        <v>797.54</v>
      </c>
      <c r="L3389" s="4">
        <f>Table4[[#This Row],[Net Revenue]]-Table4[[#This Row],[Total Cost]]</f>
        <v>489.01</v>
      </c>
      <c r="M3389" t="str">
        <f>_xlfn.XLOOKUP(Table4[[#This Row],[ProductID]], Products!A:A,Products!B:B, "Not Found")</f>
        <v>Least Accessories</v>
      </c>
      <c r="N3389" t="str">
        <f>TEXT(Table4[[#This Row],[Date]], "mmm")</f>
        <v>Mar</v>
      </c>
      <c r="O3389" t="str">
        <f>TEXT(Table4[[#This Row],[Date]], "yyyy")</f>
        <v>2024</v>
      </c>
      <c r="P3389" t="str">
        <f>_xlfn.XLOOKUP(Table4[[#This Row],[ProductID]],Products!A:A,Products!C:C, "Not Found")</f>
        <v>Fashion</v>
      </c>
      <c r="Q3389" t="str">
        <f>_xlfn.XLOOKUP(Table4[[#This Row],[ProductID]],Products!A:A,Products!D:D,"Not Found")</f>
        <v>Accessories</v>
      </c>
      <c r="R3389">
        <f>_xlfn.XLOOKUP(Table4[[#This Row],[ProductID]],Products!A:A,Products!E:E,"Not Found")</f>
        <v>1286.55</v>
      </c>
      <c r="S3389">
        <f>_xlfn.XLOOKUP(Table4[[#This Row],[ProductID]],Products!A:A,Products!F:F, "Not Found")</f>
        <v>797.54</v>
      </c>
      <c r="T3389" t="str">
        <f>_xlfn.XLOOKUP(Table4[[#This Row],[CustomerID]],Customers!A:A,Customers!D:D, "Not Found")</f>
        <v>M</v>
      </c>
      <c r="U3389" s="6">
        <f>_xlfn.XLOOKUP(Table4[[#This Row],[CustomerID]],Customers!A:A,Customers!E:E, "Not Found")</f>
        <v>38700</v>
      </c>
      <c r="V3389">
        <f ca="1">DATEDIF(Table4[[#This Row],[CustomerBirthday]], TODAY(), "Y")</f>
        <v>20</v>
      </c>
      <c r="W3389" t="str" cm="1">
        <f t="array" aca="1" ref="W3389" ca="1">_xlfn.IFS(Table4[[#This Row],[Age]]&lt;25, "Under 25",Table4[[#This Row],[Age]]=34, "25-34", Table4[[#This Row],[Age]]&lt;=49, "35-49", Table4[[#This Row],[Age]]&lt;=64, "50-64", Table4[[#This Row],[Age]]&gt;=65, "65+")</f>
        <v>Under 25</v>
      </c>
      <c r="X3389" t="str">
        <f>_xlfn.XLOOKUP(Table4[[#This Row],[StoreID]],Stores!A:A,Stores!B:B, "Not found")</f>
        <v>MegaMart Peckmouth</v>
      </c>
      <c r="Y3389" t="str">
        <f>_xlfn.XLOOKUP(Table4[[#This Row],[StoreID]],Stores!A:A,Stores!C:C, "Not Found")</f>
        <v>Peckmouth</v>
      </c>
      <c r="Z3389" t="str">
        <f>_xlfn.XLOOKUP(Table4[[#This Row],[StoreID]],Stores!A:A,Stores!D:D, "Not Found")</f>
        <v>East</v>
      </c>
    </row>
    <row r="3390" spans="1:26">
      <c r="A3390" t="s">
        <v>4256</v>
      </c>
      <c r="B3390" s="1">
        <v>45404</v>
      </c>
      <c r="C3390" t="s">
        <v>364</v>
      </c>
      <c r="D3390" t="s">
        <v>736</v>
      </c>
      <c r="E3390" t="s">
        <v>839</v>
      </c>
      <c r="F3390">
        <v>4</v>
      </c>
      <c r="G3390">
        <v>0.1</v>
      </c>
      <c r="H3390" t="s">
        <v>865</v>
      </c>
      <c r="I3390" s="4">
        <f>Table4[[#This Row],[Quantity]]*Table4[[#This Row],[UnitPrice]]</f>
        <v>492.76</v>
      </c>
      <c r="J3390" s="4">
        <f>Table4[[#This Row],[Gross Revenue]]*(1-Table4[[#This Row],[Discount]])</f>
        <v>443.48399999999998</v>
      </c>
      <c r="K3390" s="4">
        <f>Table4[[#This Row],[Quantity]]*Table4[[#This Row],[CostPrice]]</f>
        <v>321.44</v>
      </c>
      <c r="L3390" s="4">
        <f>Table4[[#This Row],[Net Revenue]]-Table4[[#This Row],[Total Cost]]</f>
        <v>122.04399999999998</v>
      </c>
      <c r="M3390" t="str">
        <f>_xlfn.XLOOKUP(Table4[[#This Row],[ProductID]], Products!A:A,Products!B:B, "Not Found")</f>
        <v>Us Snacks</v>
      </c>
      <c r="N3390" t="str">
        <f>TEXT(Table4[[#This Row],[Date]], "mmm")</f>
        <v>Apr</v>
      </c>
      <c r="O3390" t="str">
        <f>TEXT(Table4[[#This Row],[Date]], "yyyy")</f>
        <v>2024</v>
      </c>
      <c r="P3390" t="str">
        <f>_xlfn.XLOOKUP(Table4[[#This Row],[ProductID]],Products!A:A,Products!C:C, "Not Found")</f>
        <v>Groceries</v>
      </c>
      <c r="Q3390" t="str">
        <f>_xlfn.XLOOKUP(Table4[[#This Row],[ProductID]],Products!A:A,Products!D:D,"Not Found")</f>
        <v>Snacks</v>
      </c>
      <c r="R3390">
        <f>_xlfn.XLOOKUP(Table4[[#This Row],[ProductID]],Products!A:A,Products!E:E,"Not Found")</f>
        <v>123.19</v>
      </c>
      <c r="S3390">
        <f>_xlfn.XLOOKUP(Table4[[#This Row],[ProductID]],Products!A:A,Products!F:F, "Not Found")</f>
        <v>80.36</v>
      </c>
      <c r="T3390" t="str">
        <f>_xlfn.XLOOKUP(Table4[[#This Row],[CustomerID]],Customers!A:A,Customers!D:D, "Not Found")</f>
        <v>M</v>
      </c>
      <c r="U3390" s="6">
        <f>_xlfn.XLOOKUP(Table4[[#This Row],[CustomerID]],Customers!A:A,Customers!E:E, "Not Found")</f>
        <v>34560</v>
      </c>
      <c r="V3390">
        <f ca="1">DATEDIF(Table4[[#This Row],[CustomerBirthday]], TODAY(), "Y")</f>
        <v>31</v>
      </c>
      <c r="W3390" t="str" cm="1">
        <f t="array" aca="1" ref="W3390" ca="1">_xlfn.IFS(Table4[[#This Row],[Age]]&lt;25, "Under 25",Table4[[#This Row],[Age]]=34, "25-34", Table4[[#This Row],[Age]]&lt;=49, "35-49", Table4[[#This Row],[Age]]&lt;=64, "50-64", Table4[[#This Row],[Age]]&gt;=65, "65+")</f>
        <v>35-49</v>
      </c>
      <c r="X3390" t="str">
        <f>_xlfn.XLOOKUP(Table4[[#This Row],[StoreID]],Stores!A:A,Stores!B:B, "Not found")</f>
        <v>MegaMart New Michele</v>
      </c>
      <c r="Y3390" t="str">
        <f>_xlfn.XLOOKUP(Table4[[#This Row],[StoreID]],Stores!A:A,Stores!C:C, "Not Found")</f>
        <v>New Michele</v>
      </c>
      <c r="Z3390" t="str">
        <f>_xlfn.XLOOKUP(Table4[[#This Row],[StoreID]],Stores!A:A,Stores!D:D, "Not Found")</f>
        <v>West</v>
      </c>
    </row>
    <row r="3391" spans="1:26">
      <c r="A3391" t="s">
        <v>4257</v>
      </c>
      <c r="B3391" s="1">
        <v>45645</v>
      </c>
      <c r="C3391" t="s">
        <v>483</v>
      </c>
      <c r="D3391" t="s">
        <v>766</v>
      </c>
      <c r="E3391" t="s">
        <v>846</v>
      </c>
      <c r="F3391">
        <v>5</v>
      </c>
      <c r="G3391">
        <v>0</v>
      </c>
      <c r="H3391" t="s">
        <v>871</v>
      </c>
      <c r="I3391" s="4">
        <f>Table4[[#This Row],[Quantity]]*Table4[[#This Row],[UnitPrice]]</f>
        <v>6136.2</v>
      </c>
      <c r="J3391" s="4">
        <f>Table4[[#This Row],[Gross Revenue]]*(1-Table4[[#This Row],[Discount]])</f>
        <v>6136.2</v>
      </c>
      <c r="K3391" s="4">
        <f>Table4[[#This Row],[Quantity]]*Table4[[#This Row],[CostPrice]]</f>
        <v>4885.45</v>
      </c>
      <c r="L3391" s="4">
        <f>Table4[[#This Row],[Net Revenue]]-Table4[[#This Row],[Total Cost]]</f>
        <v>1250.75</v>
      </c>
      <c r="M3391" t="str">
        <f>_xlfn.XLOOKUP(Table4[[#This Row],[ProductID]], Products!A:A,Products!B:B, "Not Found")</f>
        <v>Firm Dairy</v>
      </c>
      <c r="N3391" t="str">
        <f>TEXT(Table4[[#This Row],[Date]], "mmm")</f>
        <v>Dec</v>
      </c>
      <c r="O3391" t="str">
        <f>TEXT(Table4[[#This Row],[Date]], "yyyy")</f>
        <v>2024</v>
      </c>
      <c r="P3391" t="str">
        <f>_xlfn.XLOOKUP(Table4[[#This Row],[ProductID]],Products!A:A,Products!C:C, "Not Found")</f>
        <v>Groceries</v>
      </c>
      <c r="Q3391" t="str">
        <f>_xlfn.XLOOKUP(Table4[[#This Row],[ProductID]],Products!A:A,Products!D:D,"Not Found")</f>
        <v>Dairy</v>
      </c>
      <c r="R3391">
        <f>_xlfn.XLOOKUP(Table4[[#This Row],[ProductID]],Products!A:A,Products!E:E,"Not Found")</f>
        <v>1227.24</v>
      </c>
      <c r="S3391">
        <f>_xlfn.XLOOKUP(Table4[[#This Row],[ProductID]],Products!A:A,Products!F:F, "Not Found")</f>
        <v>977.09</v>
      </c>
      <c r="T3391" t="str">
        <f>_xlfn.XLOOKUP(Table4[[#This Row],[CustomerID]],Customers!A:A,Customers!D:D, "Not Found")</f>
        <v>M</v>
      </c>
      <c r="U3391" s="6">
        <f>_xlfn.XLOOKUP(Table4[[#This Row],[CustomerID]],Customers!A:A,Customers!E:E, "Not Found")</f>
        <v>21543</v>
      </c>
      <c r="V3391">
        <f ca="1">DATEDIF(Table4[[#This Row],[CustomerBirthday]], TODAY(), "Y")</f>
        <v>67</v>
      </c>
      <c r="W3391" t="str" cm="1">
        <f t="array" aca="1" ref="W3391" ca="1">_xlfn.IFS(Table4[[#This Row],[Age]]&lt;25, "Under 25",Table4[[#This Row],[Age]]=34, "25-34", Table4[[#This Row],[Age]]&lt;=49, "35-49", Table4[[#This Row],[Age]]&lt;=64, "50-64", Table4[[#This Row],[Age]]&gt;=65, "65+")</f>
        <v>65+</v>
      </c>
      <c r="X3391" t="str">
        <f>_xlfn.XLOOKUP(Table4[[#This Row],[StoreID]],Stores!A:A,Stores!B:B, "Not found")</f>
        <v>MegaMart Johnmouth</v>
      </c>
      <c r="Y3391" t="str">
        <f>_xlfn.XLOOKUP(Table4[[#This Row],[StoreID]],Stores!A:A,Stores!C:C, "Not Found")</f>
        <v>Johnmouth</v>
      </c>
      <c r="Z3391" t="str">
        <f>_xlfn.XLOOKUP(Table4[[#This Row],[StoreID]],Stores!A:A,Stores!D:D, "Not Found")</f>
        <v>East</v>
      </c>
    </row>
    <row r="3392" spans="1:26">
      <c r="A3392" t="s">
        <v>4258</v>
      </c>
      <c r="B3392" s="1">
        <v>45862</v>
      </c>
      <c r="C3392" t="s">
        <v>664</v>
      </c>
      <c r="D3392" t="s">
        <v>732</v>
      </c>
      <c r="E3392" t="s">
        <v>831</v>
      </c>
      <c r="F3392">
        <v>3</v>
      </c>
      <c r="G3392">
        <v>0.05</v>
      </c>
      <c r="H3392" t="s">
        <v>871</v>
      </c>
      <c r="I3392" s="4">
        <f>Table4[[#This Row],[Quantity]]*Table4[[#This Row],[UnitPrice]]</f>
        <v>4422.3599999999997</v>
      </c>
      <c r="J3392" s="4">
        <f>Table4[[#This Row],[Gross Revenue]]*(1-Table4[[#This Row],[Discount]])</f>
        <v>4201.2419999999993</v>
      </c>
      <c r="K3392" s="4">
        <f>Table4[[#This Row],[Quantity]]*Table4[[#This Row],[CostPrice]]</f>
        <v>2292.06</v>
      </c>
      <c r="L3392" s="4">
        <f>Table4[[#This Row],[Net Revenue]]-Table4[[#This Row],[Total Cost]]</f>
        <v>1909.1819999999993</v>
      </c>
      <c r="M3392" t="str">
        <f>_xlfn.XLOOKUP(Table4[[#This Row],[ProductID]], Products!A:A,Products!B:B, "Not Found")</f>
        <v>Understand Camera</v>
      </c>
      <c r="N3392" t="str">
        <f>TEXT(Table4[[#This Row],[Date]], "mmm")</f>
        <v>Jul</v>
      </c>
      <c r="O3392" t="str">
        <f>TEXT(Table4[[#This Row],[Date]], "yyyy")</f>
        <v>2025</v>
      </c>
      <c r="P3392" t="str">
        <f>_xlfn.XLOOKUP(Table4[[#This Row],[ProductID]],Products!A:A,Products!C:C, "Not Found")</f>
        <v>Electronics</v>
      </c>
      <c r="Q3392" t="str">
        <f>_xlfn.XLOOKUP(Table4[[#This Row],[ProductID]],Products!A:A,Products!D:D,"Not Found")</f>
        <v>Camera</v>
      </c>
      <c r="R3392">
        <f>_xlfn.XLOOKUP(Table4[[#This Row],[ProductID]],Products!A:A,Products!E:E,"Not Found")</f>
        <v>1474.12</v>
      </c>
      <c r="S3392">
        <f>_xlfn.XLOOKUP(Table4[[#This Row],[ProductID]],Products!A:A,Products!F:F, "Not Found")</f>
        <v>764.02</v>
      </c>
      <c r="T3392" t="str">
        <f>_xlfn.XLOOKUP(Table4[[#This Row],[CustomerID]],Customers!A:A,Customers!D:D, "Not Found")</f>
        <v>M</v>
      </c>
      <c r="U3392" s="6">
        <f>_xlfn.XLOOKUP(Table4[[#This Row],[CustomerID]],Customers!A:A,Customers!E:E, "Not Found")</f>
        <v>22243</v>
      </c>
      <c r="V3392">
        <f ca="1">DATEDIF(Table4[[#This Row],[CustomerBirthday]], TODAY(), "Y")</f>
        <v>65</v>
      </c>
      <c r="W3392" t="str" cm="1">
        <f t="array" aca="1" ref="W3392" ca="1">_xlfn.IFS(Table4[[#This Row],[Age]]&lt;25, "Under 25",Table4[[#This Row],[Age]]=34, "25-34", Table4[[#This Row],[Age]]&lt;=49, "35-49", Table4[[#This Row],[Age]]&lt;=64, "50-64", Table4[[#This Row],[Age]]&gt;=65, "65+")</f>
        <v>65+</v>
      </c>
      <c r="X3392" t="str">
        <f>_xlfn.XLOOKUP(Table4[[#This Row],[StoreID]],Stores!A:A,Stores!B:B, "Not found")</f>
        <v>MegaMart Jimenezborough</v>
      </c>
      <c r="Y3392" t="str">
        <f>_xlfn.XLOOKUP(Table4[[#This Row],[StoreID]],Stores!A:A,Stores!C:C, "Not Found")</f>
        <v>Jimenezborough</v>
      </c>
      <c r="Z3392" t="str">
        <f>_xlfn.XLOOKUP(Table4[[#This Row],[StoreID]],Stores!A:A,Stores!D:D, "Not Found")</f>
        <v>South</v>
      </c>
    </row>
    <row r="3393" spans="1:26">
      <c r="A3393" t="s">
        <v>4259</v>
      </c>
      <c r="B3393" s="1">
        <v>45206</v>
      </c>
      <c r="C3393" t="s">
        <v>270</v>
      </c>
      <c r="D3393" t="s">
        <v>788</v>
      </c>
      <c r="E3393" t="s">
        <v>839</v>
      </c>
      <c r="F3393">
        <v>2</v>
      </c>
      <c r="G3393">
        <v>0.15</v>
      </c>
      <c r="H3393" t="s">
        <v>875</v>
      </c>
      <c r="I3393" s="4">
        <f>Table4[[#This Row],[Quantity]]*Table4[[#This Row],[UnitPrice]]</f>
        <v>2191.44</v>
      </c>
      <c r="J3393" s="4">
        <f>Table4[[#This Row],[Gross Revenue]]*(1-Table4[[#This Row],[Discount]])</f>
        <v>1862.7239999999999</v>
      </c>
      <c r="K3393" s="4">
        <f>Table4[[#This Row],[Quantity]]*Table4[[#This Row],[CostPrice]]</f>
        <v>1644.4</v>
      </c>
      <c r="L3393" s="4">
        <f>Table4[[#This Row],[Net Revenue]]-Table4[[#This Row],[Total Cost]]</f>
        <v>218.32399999999984</v>
      </c>
      <c r="M3393" t="str">
        <f>_xlfn.XLOOKUP(Table4[[#This Row],[ProductID]], Products!A:A,Products!B:B, "Not Found")</f>
        <v>Foot Snacks</v>
      </c>
      <c r="N3393" t="str">
        <f>TEXT(Table4[[#This Row],[Date]], "mmm")</f>
        <v>Oct</v>
      </c>
      <c r="O3393" t="str">
        <f>TEXT(Table4[[#This Row],[Date]], "yyyy")</f>
        <v>2023</v>
      </c>
      <c r="P3393" t="str">
        <f>_xlfn.XLOOKUP(Table4[[#This Row],[ProductID]],Products!A:A,Products!C:C, "Not Found")</f>
        <v>Groceries</v>
      </c>
      <c r="Q3393" t="str">
        <f>_xlfn.XLOOKUP(Table4[[#This Row],[ProductID]],Products!A:A,Products!D:D,"Not Found")</f>
        <v>Snacks</v>
      </c>
      <c r="R3393">
        <f>_xlfn.XLOOKUP(Table4[[#This Row],[ProductID]],Products!A:A,Products!E:E,"Not Found")</f>
        <v>1095.72</v>
      </c>
      <c r="S3393">
        <f>_xlfn.XLOOKUP(Table4[[#This Row],[ProductID]],Products!A:A,Products!F:F, "Not Found")</f>
        <v>822.2</v>
      </c>
      <c r="T3393" t="str">
        <f>_xlfn.XLOOKUP(Table4[[#This Row],[CustomerID]],Customers!A:A,Customers!D:D, "Not Found")</f>
        <v>M</v>
      </c>
      <c r="U3393" s="6">
        <f>_xlfn.XLOOKUP(Table4[[#This Row],[CustomerID]],Customers!A:A,Customers!E:E, "Not Found")</f>
        <v>22815</v>
      </c>
      <c r="V3393">
        <f ca="1">DATEDIF(Table4[[#This Row],[CustomerBirthday]], TODAY(), "Y")</f>
        <v>64</v>
      </c>
      <c r="W3393" t="str" cm="1">
        <f t="array" aca="1" ref="W3393" ca="1">_xlfn.IFS(Table4[[#This Row],[Age]]&lt;25, "Under 25",Table4[[#This Row],[Age]]=34, "25-34", Table4[[#This Row],[Age]]&lt;=49, "35-49", Table4[[#This Row],[Age]]&lt;=64, "50-64", Table4[[#This Row],[Age]]&gt;=65, "65+")</f>
        <v>50-64</v>
      </c>
      <c r="X3393" t="str">
        <f>_xlfn.XLOOKUP(Table4[[#This Row],[StoreID]],Stores!A:A,Stores!B:B, "Not found")</f>
        <v>MegaMart New Michele</v>
      </c>
      <c r="Y3393" t="str">
        <f>_xlfn.XLOOKUP(Table4[[#This Row],[StoreID]],Stores!A:A,Stores!C:C, "Not Found")</f>
        <v>New Michele</v>
      </c>
      <c r="Z3393" t="str">
        <f>_xlfn.XLOOKUP(Table4[[#This Row],[StoreID]],Stores!A:A,Stores!D:D, "Not Found")</f>
        <v>West</v>
      </c>
    </row>
    <row r="3394" spans="1:26">
      <c r="A3394" t="s">
        <v>4260</v>
      </c>
      <c r="B3394" s="1">
        <v>45186</v>
      </c>
      <c r="C3394" t="s">
        <v>615</v>
      </c>
      <c r="D3394" t="s">
        <v>732</v>
      </c>
      <c r="E3394" t="s">
        <v>839</v>
      </c>
      <c r="F3394">
        <v>1</v>
      </c>
      <c r="G3394">
        <v>0.1</v>
      </c>
      <c r="H3394" t="s">
        <v>875</v>
      </c>
      <c r="I3394" s="4">
        <f>Table4[[#This Row],[Quantity]]*Table4[[#This Row],[UnitPrice]]</f>
        <v>1474.12</v>
      </c>
      <c r="J3394" s="4">
        <f>Table4[[#This Row],[Gross Revenue]]*(1-Table4[[#This Row],[Discount]])</f>
        <v>1326.7079999999999</v>
      </c>
      <c r="K3394" s="4">
        <f>Table4[[#This Row],[Quantity]]*Table4[[#This Row],[CostPrice]]</f>
        <v>764.02</v>
      </c>
      <c r="L3394" s="4">
        <f>Table4[[#This Row],[Net Revenue]]-Table4[[#This Row],[Total Cost]]</f>
        <v>562.68799999999987</v>
      </c>
      <c r="M3394" t="str">
        <f>_xlfn.XLOOKUP(Table4[[#This Row],[ProductID]], Products!A:A,Products!B:B, "Not Found")</f>
        <v>Understand Camera</v>
      </c>
      <c r="N3394" t="str">
        <f>TEXT(Table4[[#This Row],[Date]], "mmm")</f>
        <v>Sep</v>
      </c>
      <c r="O3394" t="str">
        <f>TEXT(Table4[[#This Row],[Date]], "yyyy")</f>
        <v>2023</v>
      </c>
      <c r="P3394" t="str">
        <f>_xlfn.XLOOKUP(Table4[[#This Row],[ProductID]],Products!A:A,Products!C:C, "Not Found")</f>
        <v>Electronics</v>
      </c>
      <c r="Q3394" t="str">
        <f>_xlfn.XLOOKUP(Table4[[#This Row],[ProductID]],Products!A:A,Products!D:D,"Not Found")</f>
        <v>Camera</v>
      </c>
      <c r="R3394">
        <f>_xlfn.XLOOKUP(Table4[[#This Row],[ProductID]],Products!A:A,Products!E:E,"Not Found")</f>
        <v>1474.12</v>
      </c>
      <c r="S3394">
        <f>_xlfn.XLOOKUP(Table4[[#This Row],[ProductID]],Products!A:A,Products!F:F, "Not Found")</f>
        <v>764.02</v>
      </c>
      <c r="T3394" t="str">
        <f>_xlfn.XLOOKUP(Table4[[#This Row],[CustomerID]],Customers!A:A,Customers!D:D, "Not Found")</f>
        <v>F</v>
      </c>
      <c r="U3394" s="6">
        <f>_xlfn.XLOOKUP(Table4[[#This Row],[CustomerID]],Customers!A:A,Customers!E:E, "Not Found")</f>
        <v>21425</v>
      </c>
      <c r="V3394">
        <f ca="1">DATEDIF(Table4[[#This Row],[CustomerBirthday]], TODAY(), "Y")</f>
        <v>67</v>
      </c>
      <c r="W3394" t="str" cm="1">
        <f t="array" aca="1" ref="W3394" ca="1">_xlfn.IFS(Table4[[#This Row],[Age]]&lt;25, "Under 25",Table4[[#This Row],[Age]]=34, "25-34", Table4[[#This Row],[Age]]&lt;=49, "35-49", Table4[[#This Row],[Age]]&lt;=64, "50-64", Table4[[#This Row],[Age]]&gt;=65, "65+")</f>
        <v>65+</v>
      </c>
      <c r="X3394" t="str">
        <f>_xlfn.XLOOKUP(Table4[[#This Row],[StoreID]],Stores!A:A,Stores!B:B, "Not found")</f>
        <v>MegaMart New Michele</v>
      </c>
      <c r="Y3394" t="str">
        <f>_xlfn.XLOOKUP(Table4[[#This Row],[StoreID]],Stores!A:A,Stores!C:C, "Not Found")</f>
        <v>New Michele</v>
      </c>
      <c r="Z3394" t="str">
        <f>_xlfn.XLOOKUP(Table4[[#This Row],[StoreID]],Stores!A:A,Stores!D:D, "Not Found")</f>
        <v>West</v>
      </c>
    </row>
    <row r="3395" spans="1:26">
      <c r="A3395" t="s">
        <v>4261</v>
      </c>
      <c r="B3395" s="1">
        <v>45812</v>
      </c>
      <c r="C3395" t="s">
        <v>284</v>
      </c>
      <c r="D3395" t="s">
        <v>824</v>
      </c>
      <c r="E3395" t="s">
        <v>835</v>
      </c>
      <c r="F3395">
        <v>2</v>
      </c>
      <c r="G3395">
        <v>0.05</v>
      </c>
      <c r="H3395" t="s">
        <v>871</v>
      </c>
      <c r="I3395" s="4">
        <f>Table4[[#This Row],[Quantity]]*Table4[[#This Row],[UnitPrice]]</f>
        <v>776.52</v>
      </c>
      <c r="J3395" s="4">
        <f>Table4[[#This Row],[Gross Revenue]]*(1-Table4[[#This Row],[Discount]])</f>
        <v>737.69399999999996</v>
      </c>
      <c r="K3395" s="4">
        <f>Table4[[#This Row],[Quantity]]*Table4[[#This Row],[CostPrice]]</f>
        <v>398.6</v>
      </c>
      <c r="L3395" s="4">
        <f>Table4[[#This Row],[Net Revenue]]-Table4[[#This Row],[Total Cost]]</f>
        <v>339.09399999999994</v>
      </c>
      <c r="M3395" t="str">
        <f>_xlfn.XLOOKUP(Table4[[#This Row],[ProductID]], Products!A:A,Products!B:B, "Not Found")</f>
        <v>Possible Watches</v>
      </c>
      <c r="N3395" t="str">
        <f>TEXT(Table4[[#This Row],[Date]], "mmm")</f>
        <v>Jun</v>
      </c>
      <c r="O3395" t="str">
        <f>TEXT(Table4[[#This Row],[Date]], "yyyy")</f>
        <v>2025</v>
      </c>
      <c r="P3395" t="str">
        <f>_xlfn.XLOOKUP(Table4[[#This Row],[ProductID]],Products!A:A,Products!C:C, "Not Found")</f>
        <v>Fashion</v>
      </c>
      <c r="Q3395" t="str">
        <f>_xlfn.XLOOKUP(Table4[[#This Row],[ProductID]],Products!A:A,Products!D:D,"Not Found")</f>
        <v>Watches</v>
      </c>
      <c r="R3395">
        <f>_xlfn.XLOOKUP(Table4[[#This Row],[ProductID]],Products!A:A,Products!E:E,"Not Found")</f>
        <v>388.26</v>
      </c>
      <c r="S3395">
        <f>_xlfn.XLOOKUP(Table4[[#This Row],[ProductID]],Products!A:A,Products!F:F, "Not Found")</f>
        <v>199.3</v>
      </c>
      <c r="T3395" t="str">
        <f>_xlfn.XLOOKUP(Table4[[#This Row],[CustomerID]],Customers!A:A,Customers!D:D, "Not Found")</f>
        <v>M</v>
      </c>
      <c r="U3395" s="6">
        <f>_xlfn.XLOOKUP(Table4[[#This Row],[CustomerID]],Customers!A:A,Customers!E:E, "Not Found")</f>
        <v>19984</v>
      </c>
      <c r="V3395">
        <f ca="1">DATEDIF(Table4[[#This Row],[CustomerBirthday]], TODAY(), "Y")</f>
        <v>71</v>
      </c>
      <c r="W3395" t="str" cm="1">
        <f t="array" aca="1" ref="W3395" ca="1">_xlfn.IFS(Table4[[#This Row],[Age]]&lt;25, "Under 25",Table4[[#This Row],[Age]]=34, "25-34", Table4[[#This Row],[Age]]&lt;=49, "35-49", Table4[[#This Row],[Age]]&lt;=64, "50-64", Table4[[#This Row],[Age]]&gt;=65, "65+")</f>
        <v>65+</v>
      </c>
      <c r="X3395" t="str">
        <f>_xlfn.XLOOKUP(Table4[[#This Row],[StoreID]],Stores!A:A,Stores!B:B, "Not found")</f>
        <v>MegaMart Peckmouth</v>
      </c>
      <c r="Y3395" t="str">
        <f>_xlfn.XLOOKUP(Table4[[#This Row],[StoreID]],Stores!A:A,Stores!C:C, "Not Found")</f>
        <v>Peckmouth</v>
      </c>
      <c r="Z3395" t="str">
        <f>_xlfn.XLOOKUP(Table4[[#This Row],[StoreID]],Stores!A:A,Stores!D:D, "Not Found")</f>
        <v>East</v>
      </c>
    </row>
    <row r="3396" spans="1:26">
      <c r="A3396" t="s">
        <v>4262</v>
      </c>
      <c r="B3396" s="1">
        <v>45680</v>
      </c>
      <c r="C3396" t="s">
        <v>690</v>
      </c>
      <c r="D3396" t="s">
        <v>718</v>
      </c>
      <c r="E3396" t="s">
        <v>839</v>
      </c>
      <c r="F3396">
        <v>2</v>
      </c>
      <c r="G3396">
        <v>0.1</v>
      </c>
      <c r="H3396" t="s">
        <v>865</v>
      </c>
      <c r="I3396" s="4">
        <f>Table4[[#This Row],[Quantity]]*Table4[[#This Row],[UnitPrice]]</f>
        <v>675.26</v>
      </c>
      <c r="J3396" s="4">
        <f>Table4[[#This Row],[Gross Revenue]]*(1-Table4[[#This Row],[Discount]])</f>
        <v>607.73400000000004</v>
      </c>
      <c r="K3396" s="4">
        <f>Table4[[#This Row],[Quantity]]*Table4[[#This Row],[CostPrice]]</f>
        <v>338.06</v>
      </c>
      <c r="L3396" s="4">
        <f>Table4[[#This Row],[Net Revenue]]-Table4[[#This Row],[Total Cost]]</f>
        <v>269.67400000000004</v>
      </c>
      <c r="M3396" t="str">
        <f>_xlfn.XLOOKUP(Table4[[#This Row],[ProductID]], Products!A:A,Products!B:B, "Not Found")</f>
        <v>Here Footwear</v>
      </c>
      <c r="N3396" t="str">
        <f>TEXT(Table4[[#This Row],[Date]], "mmm")</f>
        <v>Jan</v>
      </c>
      <c r="O3396" t="str">
        <f>TEXT(Table4[[#This Row],[Date]], "yyyy")</f>
        <v>2025</v>
      </c>
      <c r="P3396" t="str">
        <f>_xlfn.XLOOKUP(Table4[[#This Row],[ProductID]],Products!A:A,Products!C:C, "Not Found")</f>
        <v>Fashion</v>
      </c>
      <c r="Q3396" t="str">
        <f>_xlfn.XLOOKUP(Table4[[#This Row],[ProductID]],Products!A:A,Products!D:D,"Not Found")</f>
        <v>Footwear</v>
      </c>
      <c r="R3396">
        <f>_xlfn.XLOOKUP(Table4[[#This Row],[ProductID]],Products!A:A,Products!E:E,"Not Found")</f>
        <v>337.63</v>
      </c>
      <c r="S3396">
        <f>_xlfn.XLOOKUP(Table4[[#This Row],[ProductID]],Products!A:A,Products!F:F, "Not Found")</f>
        <v>169.03</v>
      </c>
      <c r="T3396" t="str">
        <f>_xlfn.XLOOKUP(Table4[[#This Row],[CustomerID]],Customers!A:A,Customers!D:D, "Not Found")</f>
        <v>F</v>
      </c>
      <c r="U3396" s="6">
        <f>_xlfn.XLOOKUP(Table4[[#This Row],[CustomerID]],Customers!A:A,Customers!E:E, "Not Found")</f>
        <v>23491</v>
      </c>
      <c r="V3396">
        <f ca="1">DATEDIF(Table4[[#This Row],[CustomerBirthday]], TODAY(), "Y")</f>
        <v>62</v>
      </c>
      <c r="W3396" t="str" cm="1">
        <f t="array" aca="1" ref="W3396" ca="1">_xlfn.IFS(Table4[[#This Row],[Age]]&lt;25, "Under 25",Table4[[#This Row],[Age]]=34, "25-34", Table4[[#This Row],[Age]]&lt;=49, "35-49", Table4[[#This Row],[Age]]&lt;=64, "50-64", Table4[[#This Row],[Age]]&gt;=65, "65+")</f>
        <v>50-64</v>
      </c>
      <c r="X3396" t="str">
        <f>_xlfn.XLOOKUP(Table4[[#This Row],[StoreID]],Stores!A:A,Stores!B:B, "Not found")</f>
        <v>MegaMart New Michele</v>
      </c>
      <c r="Y3396" t="str">
        <f>_xlfn.XLOOKUP(Table4[[#This Row],[StoreID]],Stores!A:A,Stores!C:C, "Not Found")</f>
        <v>New Michele</v>
      </c>
      <c r="Z3396" t="str">
        <f>_xlfn.XLOOKUP(Table4[[#This Row],[StoreID]],Stores!A:A,Stores!D:D, "Not Found")</f>
        <v>West</v>
      </c>
    </row>
    <row r="3397" spans="1:26">
      <c r="A3397" t="s">
        <v>4263</v>
      </c>
      <c r="B3397" s="1">
        <v>45330</v>
      </c>
      <c r="C3397" t="s">
        <v>643</v>
      </c>
      <c r="D3397" t="s">
        <v>759</v>
      </c>
      <c r="E3397" t="s">
        <v>831</v>
      </c>
      <c r="F3397">
        <v>4</v>
      </c>
      <c r="G3397">
        <v>0.05</v>
      </c>
      <c r="H3397" t="s">
        <v>871</v>
      </c>
      <c r="I3397" s="4">
        <f>Table4[[#This Row],[Quantity]]*Table4[[#This Row],[UnitPrice]]</f>
        <v>4319.5600000000004</v>
      </c>
      <c r="J3397" s="4">
        <f>Table4[[#This Row],[Gross Revenue]]*(1-Table4[[#This Row],[Discount]])</f>
        <v>4103.5820000000003</v>
      </c>
      <c r="K3397" s="4">
        <f>Table4[[#This Row],[Quantity]]*Table4[[#This Row],[CostPrice]]</f>
        <v>2815.32</v>
      </c>
      <c r="L3397" s="4">
        <f>Table4[[#This Row],[Net Revenue]]-Table4[[#This Row],[Total Cost]]</f>
        <v>1288.2620000000002</v>
      </c>
      <c r="M3397" t="str">
        <f>_xlfn.XLOOKUP(Table4[[#This Row],[ProductID]], Products!A:A,Products!B:B, "Not Found")</f>
        <v>Democratic Smartphone</v>
      </c>
      <c r="N3397" t="str">
        <f>TEXT(Table4[[#This Row],[Date]], "mmm")</f>
        <v>Feb</v>
      </c>
      <c r="O3397" t="str">
        <f>TEXT(Table4[[#This Row],[Date]], "yyyy")</f>
        <v>2024</v>
      </c>
      <c r="P3397" t="str">
        <f>_xlfn.XLOOKUP(Table4[[#This Row],[ProductID]],Products!A:A,Products!C:C, "Not Found")</f>
        <v>Electronics</v>
      </c>
      <c r="Q3397" t="str">
        <f>_xlfn.XLOOKUP(Table4[[#This Row],[ProductID]],Products!A:A,Products!D:D,"Not Found")</f>
        <v>Smartphone</v>
      </c>
      <c r="R3397">
        <f>_xlfn.XLOOKUP(Table4[[#This Row],[ProductID]],Products!A:A,Products!E:E,"Not Found")</f>
        <v>1079.8900000000001</v>
      </c>
      <c r="S3397">
        <f>_xlfn.XLOOKUP(Table4[[#This Row],[ProductID]],Products!A:A,Products!F:F, "Not Found")</f>
        <v>703.83</v>
      </c>
      <c r="T3397" t="str">
        <f>_xlfn.XLOOKUP(Table4[[#This Row],[CustomerID]],Customers!A:A,Customers!D:D, "Not Found")</f>
        <v>M</v>
      </c>
      <c r="U3397" s="6">
        <f>_xlfn.XLOOKUP(Table4[[#This Row],[CustomerID]],Customers!A:A,Customers!E:E, "Not Found")</f>
        <v>38193</v>
      </c>
      <c r="V3397">
        <f ca="1">DATEDIF(Table4[[#This Row],[CustomerBirthday]], TODAY(), "Y")</f>
        <v>22</v>
      </c>
      <c r="W3397" t="str" cm="1">
        <f t="array" aca="1" ref="W3397" ca="1">_xlfn.IFS(Table4[[#This Row],[Age]]&lt;25, "Under 25",Table4[[#This Row],[Age]]=34, "25-34", Table4[[#This Row],[Age]]&lt;=49, "35-49", Table4[[#This Row],[Age]]&lt;=64, "50-64", Table4[[#This Row],[Age]]&gt;=65, "65+")</f>
        <v>Under 25</v>
      </c>
      <c r="X3397" t="str">
        <f>_xlfn.XLOOKUP(Table4[[#This Row],[StoreID]],Stores!A:A,Stores!B:B, "Not found")</f>
        <v>MegaMart Jimenezborough</v>
      </c>
      <c r="Y3397" t="str">
        <f>_xlfn.XLOOKUP(Table4[[#This Row],[StoreID]],Stores!A:A,Stores!C:C, "Not Found")</f>
        <v>Jimenezborough</v>
      </c>
      <c r="Z3397" t="str">
        <f>_xlfn.XLOOKUP(Table4[[#This Row],[StoreID]],Stores!A:A,Stores!D:D, "Not Found")</f>
        <v>South</v>
      </c>
    </row>
    <row r="3398" spans="1:26">
      <c r="A3398" t="s">
        <v>4264</v>
      </c>
      <c r="B3398" s="1">
        <v>45646</v>
      </c>
      <c r="C3398" t="s">
        <v>109</v>
      </c>
      <c r="D3398" t="s">
        <v>715</v>
      </c>
      <c r="E3398" t="s">
        <v>831</v>
      </c>
      <c r="F3398">
        <v>1</v>
      </c>
      <c r="G3398">
        <v>0.15</v>
      </c>
      <c r="H3398" t="s">
        <v>868</v>
      </c>
      <c r="I3398" s="4">
        <f>Table4[[#This Row],[Quantity]]*Table4[[#This Row],[UnitPrice]]</f>
        <v>818.76</v>
      </c>
      <c r="J3398" s="4">
        <f>Table4[[#This Row],[Gross Revenue]]*(1-Table4[[#This Row],[Discount]])</f>
        <v>695.94600000000003</v>
      </c>
      <c r="K3398" s="4">
        <f>Table4[[#This Row],[Quantity]]*Table4[[#This Row],[CostPrice]]</f>
        <v>527.62</v>
      </c>
      <c r="L3398" s="4">
        <f>Table4[[#This Row],[Net Revenue]]-Table4[[#This Row],[Total Cost]]</f>
        <v>168.32600000000002</v>
      </c>
      <c r="M3398" t="str">
        <f>_xlfn.XLOOKUP(Table4[[#This Row],[ProductID]], Products!A:A,Products!B:B, "Not Found")</f>
        <v>Audience Television</v>
      </c>
      <c r="N3398" t="str">
        <f>TEXT(Table4[[#This Row],[Date]], "mmm")</f>
        <v>Dec</v>
      </c>
      <c r="O3398" t="str">
        <f>TEXT(Table4[[#This Row],[Date]], "yyyy")</f>
        <v>2024</v>
      </c>
      <c r="P3398" t="str">
        <f>_xlfn.XLOOKUP(Table4[[#This Row],[ProductID]],Products!A:A,Products!C:C, "Not Found")</f>
        <v>Electronics</v>
      </c>
      <c r="Q3398" t="str">
        <f>_xlfn.XLOOKUP(Table4[[#This Row],[ProductID]],Products!A:A,Products!D:D,"Not Found")</f>
        <v>Television</v>
      </c>
      <c r="R3398">
        <f>_xlfn.XLOOKUP(Table4[[#This Row],[ProductID]],Products!A:A,Products!E:E,"Not Found")</f>
        <v>818.76</v>
      </c>
      <c r="S3398">
        <f>_xlfn.XLOOKUP(Table4[[#This Row],[ProductID]],Products!A:A,Products!F:F, "Not Found")</f>
        <v>527.62</v>
      </c>
      <c r="T3398" t="str">
        <f>_xlfn.XLOOKUP(Table4[[#This Row],[CustomerID]],Customers!A:A,Customers!D:D, "Not Found")</f>
        <v>M</v>
      </c>
      <c r="U3398" s="6">
        <f>_xlfn.XLOOKUP(Table4[[#This Row],[CustomerID]],Customers!A:A,Customers!E:E, "Not Found")</f>
        <v>21586</v>
      </c>
      <c r="V3398">
        <f ca="1">DATEDIF(Table4[[#This Row],[CustomerBirthday]], TODAY(), "Y")</f>
        <v>67</v>
      </c>
      <c r="W3398" t="str" cm="1">
        <f t="array" aca="1" ref="W3398" ca="1">_xlfn.IFS(Table4[[#This Row],[Age]]&lt;25, "Under 25",Table4[[#This Row],[Age]]=34, "25-34", Table4[[#This Row],[Age]]&lt;=49, "35-49", Table4[[#This Row],[Age]]&lt;=64, "50-64", Table4[[#This Row],[Age]]&gt;=65, "65+")</f>
        <v>65+</v>
      </c>
      <c r="X3398" t="str">
        <f>_xlfn.XLOOKUP(Table4[[#This Row],[StoreID]],Stores!A:A,Stores!B:B, "Not found")</f>
        <v>MegaMart Jimenezborough</v>
      </c>
      <c r="Y3398" t="str">
        <f>_xlfn.XLOOKUP(Table4[[#This Row],[StoreID]],Stores!A:A,Stores!C:C, "Not Found")</f>
        <v>Jimenezborough</v>
      </c>
      <c r="Z3398" t="str">
        <f>_xlfn.XLOOKUP(Table4[[#This Row],[StoreID]],Stores!A:A,Stores!D:D, "Not Found")</f>
        <v>South</v>
      </c>
    </row>
    <row r="3399" spans="1:26">
      <c r="A3399" t="s">
        <v>4265</v>
      </c>
      <c r="B3399" s="1">
        <v>45655</v>
      </c>
      <c r="C3399" t="s">
        <v>653</v>
      </c>
      <c r="D3399" t="s">
        <v>764</v>
      </c>
      <c r="E3399" t="s">
        <v>831</v>
      </c>
      <c r="F3399">
        <v>5</v>
      </c>
      <c r="G3399">
        <v>0</v>
      </c>
      <c r="H3399" t="s">
        <v>871</v>
      </c>
      <c r="I3399" s="4">
        <f>Table4[[#This Row],[Quantity]]*Table4[[#This Row],[UnitPrice]]</f>
        <v>1619.6000000000001</v>
      </c>
      <c r="J3399" s="4">
        <f>Table4[[#This Row],[Gross Revenue]]*(1-Table4[[#This Row],[Discount]])</f>
        <v>1619.6000000000001</v>
      </c>
      <c r="K3399" s="4">
        <f>Table4[[#This Row],[Quantity]]*Table4[[#This Row],[CostPrice]]</f>
        <v>1214.8999999999999</v>
      </c>
      <c r="L3399" s="4">
        <f>Table4[[#This Row],[Net Revenue]]-Table4[[#This Row],[Total Cost]]</f>
        <v>404.70000000000027</v>
      </c>
      <c r="M3399" t="str">
        <f>_xlfn.XLOOKUP(Table4[[#This Row],[ProductID]], Products!A:A,Products!B:B, "Not Found")</f>
        <v>Simple Accessories</v>
      </c>
      <c r="N3399" t="str">
        <f>TEXT(Table4[[#This Row],[Date]], "mmm")</f>
        <v>Dec</v>
      </c>
      <c r="O3399" t="str">
        <f>TEXT(Table4[[#This Row],[Date]], "yyyy")</f>
        <v>2024</v>
      </c>
      <c r="P3399" t="str">
        <f>_xlfn.XLOOKUP(Table4[[#This Row],[ProductID]],Products!A:A,Products!C:C, "Not Found")</f>
        <v>Fashion</v>
      </c>
      <c r="Q3399" t="str">
        <f>_xlfn.XLOOKUP(Table4[[#This Row],[ProductID]],Products!A:A,Products!D:D,"Not Found")</f>
        <v>Accessories</v>
      </c>
      <c r="R3399">
        <f>_xlfn.XLOOKUP(Table4[[#This Row],[ProductID]],Products!A:A,Products!E:E,"Not Found")</f>
        <v>323.92</v>
      </c>
      <c r="S3399">
        <f>_xlfn.XLOOKUP(Table4[[#This Row],[ProductID]],Products!A:A,Products!F:F, "Not Found")</f>
        <v>242.98</v>
      </c>
      <c r="T3399" t="str">
        <f>_xlfn.XLOOKUP(Table4[[#This Row],[CustomerID]],Customers!A:A,Customers!D:D, "Not Found")</f>
        <v>F</v>
      </c>
      <c r="U3399" s="6">
        <f>_xlfn.XLOOKUP(Table4[[#This Row],[CustomerID]],Customers!A:A,Customers!E:E, "Not Found")</f>
        <v>27579</v>
      </c>
      <c r="V3399">
        <f ca="1">DATEDIF(Table4[[#This Row],[CustomerBirthday]], TODAY(), "Y")</f>
        <v>51</v>
      </c>
      <c r="W3399" t="str" cm="1">
        <f t="array" aca="1" ref="W3399" ca="1">_xlfn.IFS(Table4[[#This Row],[Age]]&lt;25, "Under 25",Table4[[#This Row],[Age]]=34, "25-34", Table4[[#This Row],[Age]]&lt;=49, "35-49", Table4[[#This Row],[Age]]&lt;=64, "50-64", Table4[[#This Row],[Age]]&gt;=65, "65+")</f>
        <v>50-64</v>
      </c>
      <c r="X3399" t="str">
        <f>_xlfn.XLOOKUP(Table4[[#This Row],[StoreID]],Stores!A:A,Stores!B:B, "Not found")</f>
        <v>MegaMart Jimenezborough</v>
      </c>
      <c r="Y3399" t="str">
        <f>_xlfn.XLOOKUP(Table4[[#This Row],[StoreID]],Stores!A:A,Stores!C:C, "Not Found")</f>
        <v>Jimenezborough</v>
      </c>
      <c r="Z3399" t="str">
        <f>_xlfn.XLOOKUP(Table4[[#This Row],[StoreID]],Stores!A:A,Stores!D:D, "Not Found")</f>
        <v>South</v>
      </c>
    </row>
    <row r="3400" spans="1:26">
      <c r="A3400" t="s">
        <v>4266</v>
      </c>
      <c r="B3400" s="1">
        <v>45240</v>
      </c>
      <c r="C3400" t="s">
        <v>238</v>
      </c>
      <c r="D3400" t="s">
        <v>715</v>
      </c>
      <c r="E3400" t="s">
        <v>846</v>
      </c>
      <c r="F3400">
        <v>1</v>
      </c>
      <c r="G3400">
        <v>0.05</v>
      </c>
      <c r="H3400" t="s">
        <v>868</v>
      </c>
      <c r="I3400" s="4">
        <f>Table4[[#This Row],[Quantity]]*Table4[[#This Row],[UnitPrice]]</f>
        <v>818.76</v>
      </c>
      <c r="J3400" s="4">
        <f>Table4[[#This Row],[Gross Revenue]]*(1-Table4[[#This Row],[Discount]])</f>
        <v>777.822</v>
      </c>
      <c r="K3400" s="4">
        <f>Table4[[#This Row],[Quantity]]*Table4[[#This Row],[CostPrice]]</f>
        <v>527.62</v>
      </c>
      <c r="L3400" s="4">
        <f>Table4[[#This Row],[Net Revenue]]-Table4[[#This Row],[Total Cost]]</f>
        <v>250.202</v>
      </c>
      <c r="M3400" t="str">
        <f>_xlfn.XLOOKUP(Table4[[#This Row],[ProductID]], Products!A:A,Products!B:B, "Not Found")</f>
        <v>Audience Television</v>
      </c>
      <c r="N3400" t="str">
        <f>TEXT(Table4[[#This Row],[Date]], "mmm")</f>
        <v>Nov</v>
      </c>
      <c r="O3400" t="str">
        <f>TEXT(Table4[[#This Row],[Date]], "yyyy")</f>
        <v>2023</v>
      </c>
      <c r="P3400" t="str">
        <f>_xlfn.XLOOKUP(Table4[[#This Row],[ProductID]],Products!A:A,Products!C:C, "Not Found")</f>
        <v>Electronics</v>
      </c>
      <c r="Q3400" t="str">
        <f>_xlfn.XLOOKUP(Table4[[#This Row],[ProductID]],Products!A:A,Products!D:D,"Not Found")</f>
        <v>Television</v>
      </c>
      <c r="R3400">
        <f>_xlfn.XLOOKUP(Table4[[#This Row],[ProductID]],Products!A:A,Products!E:E,"Not Found")</f>
        <v>818.76</v>
      </c>
      <c r="S3400">
        <f>_xlfn.XLOOKUP(Table4[[#This Row],[ProductID]],Products!A:A,Products!F:F, "Not Found")</f>
        <v>527.62</v>
      </c>
      <c r="T3400" t="str">
        <f>_xlfn.XLOOKUP(Table4[[#This Row],[CustomerID]],Customers!A:A,Customers!D:D, "Not Found")</f>
        <v>M</v>
      </c>
      <c r="U3400" s="6">
        <f>_xlfn.XLOOKUP(Table4[[#This Row],[CustomerID]],Customers!A:A,Customers!E:E, "Not Found")</f>
        <v>36698</v>
      </c>
      <c r="V3400">
        <f ca="1">DATEDIF(Table4[[#This Row],[CustomerBirthday]], TODAY(), "Y")</f>
        <v>26</v>
      </c>
      <c r="W3400" t="str" cm="1">
        <f t="array" aca="1" ref="W3400" ca="1">_xlfn.IFS(Table4[[#This Row],[Age]]&lt;25, "Under 25",Table4[[#This Row],[Age]]=34, "25-34", Table4[[#This Row],[Age]]&lt;=49, "35-49", Table4[[#This Row],[Age]]&lt;=64, "50-64", Table4[[#This Row],[Age]]&gt;=65, "65+")</f>
        <v>35-49</v>
      </c>
      <c r="X3400" t="str">
        <f>_xlfn.XLOOKUP(Table4[[#This Row],[StoreID]],Stores!A:A,Stores!B:B, "Not found")</f>
        <v>MegaMart Johnmouth</v>
      </c>
      <c r="Y3400" t="str">
        <f>_xlfn.XLOOKUP(Table4[[#This Row],[StoreID]],Stores!A:A,Stores!C:C, "Not Found")</f>
        <v>Johnmouth</v>
      </c>
      <c r="Z3400" t="str">
        <f>_xlfn.XLOOKUP(Table4[[#This Row],[StoreID]],Stores!A:A,Stores!D:D, "Not Found")</f>
        <v>East</v>
      </c>
    </row>
    <row r="3401" spans="1:26">
      <c r="A3401" t="s">
        <v>4267</v>
      </c>
      <c r="B3401" s="1">
        <v>45551</v>
      </c>
      <c r="C3401" t="s">
        <v>217</v>
      </c>
      <c r="D3401" t="s">
        <v>806</v>
      </c>
      <c r="E3401" t="s">
        <v>835</v>
      </c>
      <c r="F3401">
        <v>4</v>
      </c>
      <c r="G3401">
        <v>0.1</v>
      </c>
      <c r="H3401" t="s">
        <v>871</v>
      </c>
      <c r="I3401" s="4">
        <f>Table4[[#This Row],[Quantity]]*Table4[[#This Row],[UnitPrice]]</f>
        <v>6982.44</v>
      </c>
      <c r="J3401" s="4">
        <f>Table4[[#This Row],[Gross Revenue]]*(1-Table4[[#This Row],[Discount]])</f>
        <v>6284.1959999999999</v>
      </c>
      <c r="K3401" s="4">
        <f>Table4[[#This Row],[Quantity]]*Table4[[#This Row],[CostPrice]]</f>
        <v>5289.76</v>
      </c>
      <c r="L3401" s="4">
        <f>Table4[[#This Row],[Net Revenue]]-Table4[[#This Row],[Total Cost]]</f>
        <v>994.43599999999969</v>
      </c>
      <c r="M3401" t="str">
        <f>_xlfn.XLOOKUP(Table4[[#This Row],[ProductID]], Products!A:A,Products!B:B, "Not Found")</f>
        <v>Piece Headphones</v>
      </c>
      <c r="N3401" t="str">
        <f>TEXT(Table4[[#This Row],[Date]], "mmm")</f>
        <v>Sep</v>
      </c>
      <c r="O3401" t="str">
        <f>TEXT(Table4[[#This Row],[Date]], "yyyy")</f>
        <v>2024</v>
      </c>
      <c r="P3401" t="str">
        <f>_xlfn.XLOOKUP(Table4[[#This Row],[ProductID]],Products!A:A,Products!C:C, "Not Found")</f>
        <v>Electronics</v>
      </c>
      <c r="Q3401" t="str">
        <f>_xlfn.XLOOKUP(Table4[[#This Row],[ProductID]],Products!A:A,Products!D:D,"Not Found")</f>
        <v>Headphones</v>
      </c>
      <c r="R3401">
        <f>_xlfn.XLOOKUP(Table4[[#This Row],[ProductID]],Products!A:A,Products!E:E,"Not Found")</f>
        <v>1745.61</v>
      </c>
      <c r="S3401">
        <f>_xlfn.XLOOKUP(Table4[[#This Row],[ProductID]],Products!A:A,Products!F:F, "Not Found")</f>
        <v>1322.44</v>
      </c>
      <c r="T3401" t="str">
        <f>_xlfn.XLOOKUP(Table4[[#This Row],[CustomerID]],Customers!A:A,Customers!D:D, "Not Found")</f>
        <v>F</v>
      </c>
      <c r="U3401" s="6">
        <f>_xlfn.XLOOKUP(Table4[[#This Row],[CustomerID]],Customers!A:A,Customers!E:E, "Not Found")</f>
        <v>38253</v>
      </c>
      <c r="V3401">
        <f ca="1">DATEDIF(Table4[[#This Row],[CustomerBirthday]], TODAY(), "Y")</f>
        <v>21</v>
      </c>
      <c r="W3401" t="str" cm="1">
        <f t="array" aca="1" ref="W3401" ca="1">_xlfn.IFS(Table4[[#This Row],[Age]]&lt;25, "Under 25",Table4[[#This Row],[Age]]=34, "25-34", Table4[[#This Row],[Age]]&lt;=49, "35-49", Table4[[#This Row],[Age]]&lt;=64, "50-64", Table4[[#This Row],[Age]]&gt;=65, "65+")</f>
        <v>Under 25</v>
      </c>
      <c r="X3401" t="str">
        <f>_xlfn.XLOOKUP(Table4[[#This Row],[StoreID]],Stores!A:A,Stores!B:B, "Not found")</f>
        <v>MegaMart Peckmouth</v>
      </c>
      <c r="Y3401" t="str">
        <f>_xlfn.XLOOKUP(Table4[[#This Row],[StoreID]],Stores!A:A,Stores!C:C, "Not Found")</f>
        <v>Peckmouth</v>
      </c>
      <c r="Z3401" t="str">
        <f>_xlfn.XLOOKUP(Table4[[#This Row],[StoreID]],Stores!A:A,Stores!D:D, "Not Found")</f>
        <v>East</v>
      </c>
    </row>
    <row r="3402" spans="1:26">
      <c r="A3402" t="s">
        <v>4268</v>
      </c>
      <c r="B3402" s="1">
        <v>45847</v>
      </c>
      <c r="C3402" t="s">
        <v>48</v>
      </c>
      <c r="D3402" t="s">
        <v>778</v>
      </c>
      <c r="E3402" t="s">
        <v>842</v>
      </c>
      <c r="F3402">
        <v>1</v>
      </c>
      <c r="G3402">
        <v>0</v>
      </c>
      <c r="H3402" t="s">
        <v>875</v>
      </c>
      <c r="I3402" s="4">
        <f>Table4[[#This Row],[Quantity]]*Table4[[#This Row],[UnitPrice]]</f>
        <v>1015.76</v>
      </c>
      <c r="J3402" s="4">
        <f>Table4[[#This Row],[Gross Revenue]]*(1-Table4[[#This Row],[Discount]])</f>
        <v>1015.76</v>
      </c>
      <c r="K3402" s="4">
        <f>Table4[[#This Row],[Quantity]]*Table4[[#This Row],[CostPrice]]</f>
        <v>584.4</v>
      </c>
      <c r="L3402" s="4">
        <f>Table4[[#This Row],[Net Revenue]]-Table4[[#This Row],[Total Cost]]</f>
        <v>431.36</v>
      </c>
      <c r="M3402" t="str">
        <f>_xlfn.XLOOKUP(Table4[[#This Row],[ProductID]], Products!A:A,Products!B:B, "Not Found")</f>
        <v>Behavior Dairy</v>
      </c>
      <c r="N3402" t="str">
        <f>TEXT(Table4[[#This Row],[Date]], "mmm")</f>
        <v>Jul</v>
      </c>
      <c r="O3402" t="str">
        <f>TEXT(Table4[[#This Row],[Date]], "yyyy")</f>
        <v>2025</v>
      </c>
      <c r="P3402" t="str">
        <f>_xlfn.XLOOKUP(Table4[[#This Row],[ProductID]],Products!A:A,Products!C:C, "Not Found")</f>
        <v>Groceries</v>
      </c>
      <c r="Q3402" t="str">
        <f>_xlfn.XLOOKUP(Table4[[#This Row],[ProductID]],Products!A:A,Products!D:D,"Not Found")</f>
        <v>Dairy</v>
      </c>
      <c r="R3402">
        <f>_xlfn.XLOOKUP(Table4[[#This Row],[ProductID]],Products!A:A,Products!E:E,"Not Found")</f>
        <v>1015.76</v>
      </c>
      <c r="S3402">
        <f>_xlfn.XLOOKUP(Table4[[#This Row],[ProductID]],Products!A:A,Products!F:F, "Not Found")</f>
        <v>584.4</v>
      </c>
      <c r="T3402" t="str">
        <f>_xlfn.XLOOKUP(Table4[[#This Row],[CustomerID]],Customers!A:A,Customers!D:D, "Not Found")</f>
        <v>M</v>
      </c>
      <c r="U3402" s="6">
        <f>_xlfn.XLOOKUP(Table4[[#This Row],[CustomerID]],Customers!A:A,Customers!E:E, "Not Found")</f>
        <v>35492</v>
      </c>
      <c r="V3402">
        <f ca="1">DATEDIF(Table4[[#This Row],[CustomerBirthday]], TODAY(), "Y")</f>
        <v>29</v>
      </c>
      <c r="W3402" t="str" cm="1">
        <f t="array" aca="1" ref="W3402" ca="1">_xlfn.IFS(Table4[[#This Row],[Age]]&lt;25, "Under 25",Table4[[#This Row],[Age]]=34, "25-34", Table4[[#This Row],[Age]]&lt;=49, "35-49", Table4[[#This Row],[Age]]&lt;=64, "50-64", Table4[[#This Row],[Age]]&gt;=65, "65+")</f>
        <v>35-49</v>
      </c>
      <c r="X3402" t="str">
        <f>_xlfn.XLOOKUP(Table4[[#This Row],[StoreID]],Stores!A:A,Stores!B:B, "Not found")</f>
        <v>MegaMart Brianahaven</v>
      </c>
      <c r="Y3402" t="str">
        <f>_xlfn.XLOOKUP(Table4[[#This Row],[StoreID]],Stores!A:A,Stores!C:C, "Not Found")</f>
        <v>Brianahaven</v>
      </c>
      <c r="Z3402" t="str">
        <f>_xlfn.XLOOKUP(Table4[[#This Row],[StoreID]],Stores!A:A,Stores!D:D, "Not Found")</f>
        <v>North</v>
      </c>
    </row>
    <row r="3403" spans="1:26">
      <c r="A3403" t="s">
        <v>4269</v>
      </c>
      <c r="B3403" s="1">
        <v>45447</v>
      </c>
      <c r="C3403" t="s">
        <v>680</v>
      </c>
      <c r="D3403" t="s">
        <v>804</v>
      </c>
      <c r="E3403" t="s">
        <v>846</v>
      </c>
      <c r="F3403">
        <v>5</v>
      </c>
      <c r="G3403">
        <v>0.15</v>
      </c>
      <c r="H3403" t="s">
        <v>865</v>
      </c>
      <c r="I3403" s="4">
        <f>Table4[[#This Row],[Quantity]]*Table4[[#This Row],[UnitPrice]]</f>
        <v>2704.7000000000003</v>
      </c>
      <c r="J3403" s="4">
        <f>Table4[[#This Row],[Gross Revenue]]*(1-Table4[[#This Row],[Discount]])</f>
        <v>2298.9950000000003</v>
      </c>
      <c r="K3403" s="4">
        <f>Table4[[#This Row],[Quantity]]*Table4[[#This Row],[CostPrice]]</f>
        <v>1991.25</v>
      </c>
      <c r="L3403" s="4">
        <f>Table4[[#This Row],[Net Revenue]]-Table4[[#This Row],[Total Cost]]</f>
        <v>307.74500000000035</v>
      </c>
      <c r="M3403" t="str">
        <f>_xlfn.XLOOKUP(Table4[[#This Row],[ProductID]], Products!A:A,Products!B:B, "Not Found")</f>
        <v>Church Clothing</v>
      </c>
      <c r="N3403" t="str">
        <f>TEXT(Table4[[#This Row],[Date]], "mmm")</f>
        <v>Jun</v>
      </c>
      <c r="O3403" t="str">
        <f>TEXT(Table4[[#This Row],[Date]], "yyyy")</f>
        <v>2024</v>
      </c>
      <c r="P3403" t="str">
        <f>_xlfn.XLOOKUP(Table4[[#This Row],[ProductID]],Products!A:A,Products!C:C, "Not Found")</f>
        <v>Fashion</v>
      </c>
      <c r="Q3403" t="str">
        <f>_xlfn.XLOOKUP(Table4[[#This Row],[ProductID]],Products!A:A,Products!D:D,"Not Found")</f>
        <v>Clothing</v>
      </c>
      <c r="R3403">
        <f>_xlfn.XLOOKUP(Table4[[#This Row],[ProductID]],Products!A:A,Products!E:E,"Not Found")</f>
        <v>540.94000000000005</v>
      </c>
      <c r="S3403">
        <f>_xlfn.XLOOKUP(Table4[[#This Row],[ProductID]],Products!A:A,Products!F:F, "Not Found")</f>
        <v>398.25</v>
      </c>
      <c r="T3403" t="str">
        <f>_xlfn.XLOOKUP(Table4[[#This Row],[CustomerID]],Customers!A:A,Customers!D:D, "Not Found")</f>
        <v>F</v>
      </c>
      <c r="U3403" s="6">
        <f>_xlfn.XLOOKUP(Table4[[#This Row],[CustomerID]],Customers!A:A,Customers!E:E, "Not Found")</f>
        <v>25513</v>
      </c>
      <c r="V3403">
        <f ca="1">DATEDIF(Table4[[#This Row],[CustomerBirthday]], TODAY(), "Y")</f>
        <v>56</v>
      </c>
      <c r="W3403" t="str" cm="1">
        <f t="array" aca="1" ref="W3403" ca="1">_xlfn.IFS(Table4[[#This Row],[Age]]&lt;25, "Under 25",Table4[[#This Row],[Age]]=34, "25-34", Table4[[#This Row],[Age]]&lt;=49, "35-49", Table4[[#This Row],[Age]]&lt;=64, "50-64", Table4[[#This Row],[Age]]&gt;=65, "65+")</f>
        <v>50-64</v>
      </c>
      <c r="X3403" t="str">
        <f>_xlfn.XLOOKUP(Table4[[#This Row],[StoreID]],Stores!A:A,Stores!B:B, "Not found")</f>
        <v>MegaMart Johnmouth</v>
      </c>
      <c r="Y3403" t="str">
        <f>_xlfn.XLOOKUP(Table4[[#This Row],[StoreID]],Stores!A:A,Stores!C:C, "Not Found")</f>
        <v>Johnmouth</v>
      </c>
      <c r="Z3403" t="str">
        <f>_xlfn.XLOOKUP(Table4[[#This Row],[StoreID]],Stores!A:A,Stores!D:D, "Not Found")</f>
        <v>East</v>
      </c>
    </row>
    <row r="3404" spans="1:26">
      <c r="A3404" t="s">
        <v>4270</v>
      </c>
      <c r="B3404" s="1">
        <v>45638</v>
      </c>
      <c r="C3404" t="s">
        <v>375</v>
      </c>
      <c r="D3404" t="s">
        <v>784</v>
      </c>
      <c r="E3404" t="s">
        <v>831</v>
      </c>
      <c r="F3404">
        <v>4</v>
      </c>
      <c r="G3404">
        <v>0.15</v>
      </c>
      <c r="H3404" t="s">
        <v>875</v>
      </c>
      <c r="I3404" s="4">
        <f>Table4[[#This Row],[Quantity]]*Table4[[#This Row],[UnitPrice]]</f>
        <v>5940.2</v>
      </c>
      <c r="J3404" s="4">
        <f>Table4[[#This Row],[Gross Revenue]]*(1-Table4[[#This Row],[Discount]])</f>
        <v>5049.17</v>
      </c>
      <c r="K3404" s="4">
        <f>Table4[[#This Row],[Quantity]]*Table4[[#This Row],[CostPrice]]</f>
        <v>3953.24</v>
      </c>
      <c r="L3404" s="4">
        <f>Table4[[#This Row],[Net Revenue]]-Table4[[#This Row],[Total Cost]]</f>
        <v>1095.9300000000003</v>
      </c>
      <c r="M3404" t="str">
        <f>_xlfn.XLOOKUP(Table4[[#This Row],[ProductID]], Products!A:A,Products!B:B, "Not Found")</f>
        <v>Road Clothing</v>
      </c>
      <c r="N3404" t="str">
        <f>TEXT(Table4[[#This Row],[Date]], "mmm")</f>
        <v>Dec</v>
      </c>
      <c r="O3404" t="str">
        <f>TEXT(Table4[[#This Row],[Date]], "yyyy")</f>
        <v>2024</v>
      </c>
      <c r="P3404" t="str">
        <f>_xlfn.XLOOKUP(Table4[[#This Row],[ProductID]],Products!A:A,Products!C:C, "Not Found")</f>
        <v>Fashion</v>
      </c>
      <c r="Q3404" t="str">
        <f>_xlfn.XLOOKUP(Table4[[#This Row],[ProductID]],Products!A:A,Products!D:D,"Not Found")</f>
        <v>Clothing</v>
      </c>
      <c r="R3404">
        <f>_xlfn.XLOOKUP(Table4[[#This Row],[ProductID]],Products!A:A,Products!E:E,"Not Found")</f>
        <v>1485.05</v>
      </c>
      <c r="S3404">
        <f>_xlfn.XLOOKUP(Table4[[#This Row],[ProductID]],Products!A:A,Products!F:F, "Not Found")</f>
        <v>988.31</v>
      </c>
      <c r="T3404" t="str">
        <f>_xlfn.XLOOKUP(Table4[[#This Row],[CustomerID]],Customers!A:A,Customers!D:D, "Not Found")</f>
        <v>F</v>
      </c>
      <c r="U3404" s="6">
        <f>_xlfn.XLOOKUP(Table4[[#This Row],[CustomerID]],Customers!A:A,Customers!E:E, "Not Found")</f>
        <v>19995</v>
      </c>
      <c r="V3404">
        <f ca="1">DATEDIF(Table4[[#This Row],[CustomerBirthday]], TODAY(), "Y")</f>
        <v>71</v>
      </c>
      <c r="W3404" t="str" cm="1">
        <f t="array" aca="1" ref="W3404" ca="1">_xlfn.IFS(Table4[[#This Row],[Age]]&lt;25, "Under 25",Table4[[#This Row],[Age]]=34, "25-34", Table4[[#This Row],[Age]]&lt;=49, "35-49", Table4[[#This Row],[Age]]&lt;=64, "50-64", Table4[[#This Row],[Age]]&gt;=65, "65+")</f>
        <v>65+</v>
      </c>
      <c r="X3404" t="str">
        <f>_xlfn.XLOOKUP(Table4[[#This Row],[StoreID]],Stores!A:A,Stores!B:B, "Not found")</f>
        <v>MegaMart Jimenezborough</v>
      </c>
      <c r="Y3404" t="str">
        <f>_xlfn.XLOOKUP(Table4[[#This Row],[StoreID]],Stores!A:A,Stores!C:C, "Not Found")</f>
        <v>Jimenezborough</v>
      </c>
      <c r="Z3404" t="str">
        <f>_xlfn.XLOOKUP(Table4[[#This Row],[StoreID]],Stores!A:A,Stores!D:D, "Not Found")</f>
        <v>South</v>
      </c>
    </row>
    <row r="3405" spans="1:26">
      <c r="A3405" t="s">
        <v>4271</v>
      </c>
      <c r="B3405" s="1">
        <v>45879</v>
      </c>
      <c r="C3405" t="s">
        <v>15</v>
      </c>
      <c r="D3405" t="s">
        <v>747</v>
      </c>
      <c r="E3405" t="s">
        <v>835</v>
      </c>
      <c r="F3405">
        <v>2</v>
      </c>
      <c r="G3405">
        <v>0</v>
      </c>
      <c r="H3405" t="s">
        <v>875</v>
      </c>
      <c r="I3405" s="4">
        <f>Table4[[#This Row],[Quantity]]*Table4[[#This Row],[UnitPrice]]</f>
        <v>2269.6</v>
      </c>
      <c r="J3405" s="4">
        <f>Table4[[#This Row],[Gross Revenue]]*(1-Table4[[#This Row],[Discount]])</f>
        <v>2269.6</v>
      </c>
      <c r="K3405" s="4">
        <f>Table4[[#This Row],[Quantity]]*Table4[[#This Row],[CostPrice]]</f>
        <v>1350.2</v>
      </c>
      <c r="L3405" s="4">
        <f>Table4[[#This Row],[Net Revenue]]-Table4[[#This Row],[Total Cost]]</f>
        <v>919.39999999999986</v>
      </c>
      <c r="M3405" t="str">
        <f>_xlfn.XLOOKUP(Table4[[#This Row],[ProductID]], Products!A:A,Products!B:B, "Not Found")</f>
        <v>World Watches</v>
      </c>
      <c r="N3405" t="str">
        <f>TEXT(Table4[[#This Row],[Date]], "mmm")</f>
        <v>Aug</v>
      </c>
      <c r="O3405" t="str">
        <f>TEXT(Table4[[#This Row],[Date]], "yyyy")</f>
        <v>2025</v>
      </c>
      <c r="P3405" t="str">
        <f>_xlfn.XLOOKUP(Table4[[#This Row],[ProductID]],Products!A:A,Products!C:C, "Not Found")</f>
        <v>Fashion</v>
      </c>
      <c r="Q3405" t="str">
        <f>_xlfn.XLOOKUP(Table4[[#This Row],[ProductID]],Products!A:A,Products!D:D,"Not Found")</f>
        <v>Watches</v>
      </c>
      <c r="R3405">
        <f>_xlfn.XLOOKUP(Table4[[#This Row],[ProductID]],Products!A:A,Products!E:E,"Not Found")</f>
        <v>1134.8</v>
      </c>
      <c r="S3405">
        <f>_xlfn.XLOOKUP(Table4[[#This Row],[ProductID]],Products!A:A,Products!F:F, "Not Found")</f>
        <v>675.1</v>
      </c>
      <c r="T3405" t="str">
        <f>_xlfn.XLOOKUP(Table4[[#This Row],[CustomerID]],Customers!A:A,Customers!D:D, "Not Found")</f>
        <v>F</v>
      </c>
      <c r="U3405" s="6">
        <f>_xlfn.XLOOKUP(Table4[[#This Row],[CustomerID]],Customers!A:A,Customers!E:E, "Not Found")</f>
        <v>38461</v>
      </c>
      <c r="V3405">
        <f ca="1">DATEDIF(Table4[[#This Row],[CustomerBirthday]], TODAY(), "Y")</f>
        <v>21</v>
      </c>
      <c r="W3405" t="str" cm="1">
        <f t="array" aca="1" ref="W3405" ca="1">_xlfn.IFS(Table4[[#This Row],[Age]]&lt;25, "Under 25",Table4[[#This Row],[Age]]=34, "25-34", Table4[[#This Row],[Age]]&lt;=49, "35-49", Table4[[#This Row],[Age]]&lt;=64, "50-64", Table4[[#This Row],[Age]]&gt;=65, "65+")</f>
        <v>Under 25</v>
      </c>
      <c r="X3405" t="str">
        <f>_xlfn.XLOOKUP(Table4[[#This Row],[StoreID]],Stores!A:A,Stores!B:B, "Not found")</f>
        <v>MegaMart Peckmouth</v>
      </c>
      <c r="Y3405" t="str">
        <f>_xlfn.XLOOKUP(Table4[[#This Row],[StoreID]],Stores!A:A,Stores!C:C, "Not Found")</f>
        <v>Peckmouth</v>
      </c>
      <c r="Z3405" t="str">
        <f>_xlfn.XLOOKUP(Table4[[#This Row],[StoreID]],Stores!A:A,Stores!D:D, "Not Found")</f>
        <v>East</v>
      </c>
    </row>
    <row r="3406" spans="1:26">
      <c r="A3406" t="s">
        <v>4272</v>
      </c>
      <c r="B3406" s="1">
        <v>45415</v>
      </c>
      <c r="C3406" t="s">
        <v>545</v>
      </c>
      <c r="D3406" t="s">
        <v>790</v>
      </c>
      <c r="E3406" t="s">
        <v>831</v>
      </c>
      <c r="F3406">
        <v>3</v>
      </c>
      <c r="G3406">
        <v>0.15</v>
      </c>
      <c r="H3406" t="s">
        <v>875</v>
      </c>
      <c r="I3406" s="4">
        <f>Table4[[#This Row],[Quantity]]*Table4[[#This Row],[UnitPrice]]</f>
        <v>914.12999999999988</v>
      </c>
      <c r="J3406" s="4">
        <f>Table4[[#This Row],[Gross Revenue]]*(1-Table4[[#This Row],[Discount]])</f>
        <v>777.01049999999987</v>
      </c>
      <c r="K3406" s="4">
        <f>Table4[[#This Row],[Quantity]]*Table4[[#This Row],[CostPrice]]</f>
        <v>492.03</v>
      </c>
      <c r="L3406" s="4">
        <f>Table4[[#This Row],[Net Revenue]]-Table4[[#This Row],[Total Cost]]</f>
        <v>284.98049999999989</v>
      </c>
      <c r="M3406" t="str">
        <f>_xlfn.XLOOKUP(Table4[[#This Row],[ProductID]], Products!A:A,Products!B:B, "Not Found")</f>
        <v>Difficult Vegetables</v>
      </c>
      <c r="N3406" t="str">
        <f>TEXT(Table4[[#This Row],[Date]], "mmm")</f>
        <v>May</v>
      </c>
      <c r="O3406" t="str">
        <f>TEXT(Table4[[#This Row],[Date]], "yyyy")</f>
        <v>2024</v>
      </c>
      <c r="P3406" t="str">
        <f>_xlfn.XLOOKUP(Table4[[#This Row],[ProductID]],Products!A:A,Products!C:C, "Not Found")</f>
        <v>Groceries</v>
      </c>
      <c r="Q3406" t="str">
        <f>_xlfn.XLOOKUP(Table4[[#This Row],[ProductID]],Products!A:A,Products!D:D,"Not Found")</f>
        <v>Vegetables</v>
      </c>
      <c r="R3406">
        <f>_xlfn.XLOOKUP(Table4[[#This Row],[ProductID]],Products!A:A,Products!E:E,"Not Found")</f>
        <v>304.70999999999998</v>
      </c>
      <c r="S3406">
        <f>_xlfn.XLOOKUP(Table4[[#This Row],[ProductID]],Products!A:A,Products!F:F, "Not Found")</f>
        <v>164.01</v>
      </c>
      <c r="T3406" t="str">
        <f>_xlfn.XLOOKUP(Table4[[#This Row],[CustomerID]],Customers!A:A,Customers!D:D, "Not Found")</f>
        <v>M</v>
      </c>
      <c r="U3406" s="6">
        <f>_xlfn.XLOOKUP(Table4[[#This Row],[CustomerID]],Customers!A:A,Customers!E:E, "Not Found")</f>
        <v>38959</v>
      </c>
      <c r="V3406">
        <f ca="1">DATEDIF(Table4[[#This Row],[CustomerBirthday]], TODAY(), "Y")</f>
        <v>19</v>
      </c>
      <c r="W3406" t="str" cm="1">
        <f t="array" aca="1" ref="W3406" ca="1">_xlfn.IFS(Table4[[#This Row],[Age]]&lt;25, "Under 25",Table4[[#This Row],[Age]]=34, "25-34", Table4[[#This Row],[Age]]&lt;=49, "35-49", Table4[[#This Row],[Age]]&lt;=64, "50-64", Table4[[#This Row],[Age]]&gt;=65, "65+")</f>
        <v>Under 25</v>
      </c>
      <c r="X3406" t="str">
        <f>_xlfn.XLOOKUP(Table4[[#This Row],[StoreID]],Stores!A:A,Stores!B:B, "Not found")</f>
        <v>MegaMart Jimenezborough</v>
      </c>
      <c r="Y3406" t="str">
        <f>_xlfn.XLOOKUP(Table4[[#This Row],[StoreID]],Stores!A:A,Stores!C:C, "Not Found")</f>
        <v>Jimenezborough</v>
      </c>
      <c r="Z3406" t="str">
        <f>_xlfn.XLOOKUP(Table4[[#This Row],[StoreID]],Stores!A:A,Stores!D:D, "Not Found")</f>
        <v>South</v>
      </c>
    </row>
    <row r="3407" spans="1:26">
      <c r="A3407" t="s">
        <v>4273</v>
      </c>
      <c r="B3407" s="1">
        <v>45406</v>
      </c>
      <c r="C3407" t="s">
        <v>512</v>
      </c>
      <c r="D3407" t="s">
        <v>761</v>
      </c>
      <c r="E3407" t="s">
        <v>835</v>
      </c>
      <c r="F3407">
        <v>5</v>
      </c>
      <c r="G3407">
        <v>0</v>
      </c>
      <c r="H3407" t="s">
        <v>871</v>
      </c>
      <c r="I3407" s="4">
        <f>Table4[[#This Row],[Quantity]]*Table4[[#This Row],[UnitPrice]]</f>
        <v>8814.6</v>
      </c>
      <c r="J3407" s="4">
        <f>Table4[[#This Row],[Gross Revenue]]*(1-Table4[[#This Row],[Discount]])</f>
        <v>8814.6</v>
      </c>
      <c r="K3407" s="4">
        <f>Table4[[#This Row],[Quantity]]*Table4[[#This Row],[CostPrice]]</f>
        <v>6732.4</v>
      </c>
      <c r="L3407" s="4">
        <f>Table4[[#This Row],[Net Revenue]]-Table4[[#This Row],[Total Cost]]</f>
        <v>2082.2000000000007</v>
      </c>
      <c r="M3407" t="str">
        <f>_xlfn.XLOOKUP(Table4[[#This Row],[ProductID]], Products!A:A,Products!B:B, "Not Found")</f>
        <v>Traditional Laptop</v>
      </c>
      <c r="N3407" t="str">
        <f>TEXT(Table4[[#This Row],[Date]], "mmm")</f>
        <v>Apr</v>
      </c>
      <c r="O3407" t="str">
        <f>TEXT(Table4[[#This Row],[Date]], "yyyy")</f>
        <v>2024</v>
      </c>
      <c r="P3407" t="str">
        <f>_xlfn.XLOOKUP(Table4[[#This Row],[ProductID]],Products!A:A,Products!C:C, "Not Found")</f>
        <v>Electronics</v>
      </c>
      <c r="Q3407" t="str">
        <f>_xlfn.XLOOKUP(Table4[[#This Row],[ProductID]],Products!A:A,Products!D:D,"Not Found")</f>
        <v>Laptop</v>
      </c>
      <c r="R3407">
        <f>_xlfn.XLOOKUP(Table4[[#This Row],[ProductID]],Products!A:A,Products!E:E,"Not Found")</f>
        <v>1762.92</v>
      </c>
      <c r="S3407">
        <f>_xlfn.XLOOKUP(Table4[[#This Row],[ProductID]],Products!A:A,Products!F:F, "Not Found")</f>
        <v>1346.48</v>
      </c>
      <c r="T3407" t="str">
        <f>_xlfn.XLOOKUP(Table4[[#This Row],[CustomerID]],Customers!A:A,Customers!D:D, "Not Found")</f>
        <v>F</v>
      </c>
      <c r="U3407" s="6">
        <f>_xlfn.XLOOKUP(Table4[[#This Row],[CustomerID]],Customers!A:A,Customers!E:E, "Not Found")</f>
        <v>28708</v>
      </c>
      <c r="V3407">
        <f ca="1">DATEDIF(Table4[[#This Row],[CustomerBirthday]], TODAY(), "Y")</f>
        <v>47</v>
      </c>
      <c r="W3407" t="str" cm="1">
        <f t="array" aca="1" ref="W3407" ca="1">_xlfn.IFS(Table4[[#This Row],[Age]]&lt;25, "Under 25",Table4[[#This Row],[Age]]=34, "25-34", Table4[[#This Row],[Age]]&lt;=49, "35-49", Table4[[#This Row],[Age]]&lt;=64, "50-64", Table4[[#This Row],[Age]]&gt;=65, "65+")</f>
        <v>35-49</v>
      </c>
      <c r="X3407" t="str">
        <f>_xlfn.XLOOKUP(Table4[[#This Row],[StoreID]],Stores!A:A,Stores!B:B, "Not found")</f>
        <v>MegaMart Peckmouth</v>
      </c>
      <c r="Y3407" t="str">
        <f>_xlfn.XLOOKUP(Table4[[#This Row],[StoreID]],Stores!A:A,Stores!C:C, "Not Found")</f>
        <v>Peckmouth</v>
      </c>
      <c r="Z3407" t="str">
        <f>_xlfn.XLOOKUP(Table4[[#This Row],[StoreID]],Stores!A:A,Stores!D:D, "Not Found")</f>
        <v>East</v>
      </c>
    </row>
    <row r="3408" spans="1:26">
      <c r="A3408" t="s">
        <v>4274</v>
      </c>
      <c r="B3408" s="1">
        <v>45846</v>
      </c>
      <c r="C3408" t="s">
        <v>627</v>
      </c>
      <c r="D3408" t="s">
        <v>759</v>
      </c>
      <c r="E3408" t="s">
        <v>842</v>
      </c>
      <c r="F3408">
        <v>3</v>
      </c>
      <c r="G3408">
        <v>0.15</v>
      </c>
      <c r="H3408" t="s">
        <v>868</v>
      </c>
      <c r="I3408" s="4">
        <f>Table4[[#This Row],[Quantity]]*Table4[[#This Row],[UnitPrice]]</f>
        <v>3239.67</v>
      </c>
      <c r="J3408" s="4">
        <f>Table4[[#This Row],[Gross Revenue]]*(1-Table4[[#This Row],[Discount]])</f>
        <v>2753.7195000000002</v>
      </c>
      <c r="K3408" s="4">
        <f>Table4[[#This Row],[Quantity]]*Table4[[#This Row],[CostPrice]]</f>
        <v>2111.4900000000002</v>
      </c>
      <c r="L3408" s="4">
        <f>Table4[[#This Row],[Net Revenue]]-Table4[[#This Row],[Total Cost]]</f>
        <v>642.22949999999992</v>
      </c>
      <c r="M3408" t="str">
        <f>_xlfn.XLOOKUP(Table4[[#This Row],[ProductID]], Products!A:A,Products!B:B, "Not Found")</f>
        <v>Democratic Smartphone</v>
      </c>
      <c r="N3408" t="str">
        <f>TEXT(Table4[[#This Row],[Date]], "mmm")</f>
        <v>Jul</v>
      </c>
      <c r="O3408" t="str">
        <f>TEXT(Table4[[#This Row],[Date]], "yyyy")</f>
        <v>2025</v>
      </c>
      <c r="P3408" t="str">
        <f>_xlfn.XLOOKUP(Table4[[#This Row],[ProductID]],Products!A:A,Products!C:C, "Not Found")</f>
        <v>Electronics</v>
      </c>
      <c r="Q3408" t="str">
        <f>_xlfn.XLOOKUP(Table4[[#This Row],[ProductID]],Products!A:A,Products!D:D,"Not Found")</f>
        <v>Smartphone</v>
      </c>
      <c r="R3408">
        <f>_xlfn.XLOOKUP(Table4[[#This Row],[ProductID]],Products!A:A,Products!E:E,"Not Found")</f>
        <v>1079.8900000000001</v>
      </c>
      <c r="S3408">
        <f>_xlfn.XLOOKUP(Table4[[#This Row],[ProductID]],Products!A:A,Products!F:F, "Not Found")</f>
        <v>703.83</v>
      </c>
      <c r="T3408" t="str">
        <f>_xlfn.XLOOKUP(Table4[[#This Row],[CustomerID]],Customers!A:A,Customers!D:D, "Not Found")</f>
        <v>F</v>
      </c>
      <c r="U3408" s="6">
        <f>_xlfn.XLOOKUP(Table4[[#This Row],[CustomerID]],Customers!A:A,Customers!E:E, "Not Found")</f>
        <v>31052</v>
      </c>
      <c r="V3408">
        <f ca="1">DATEDIF(Table4[[#This Row],[CustomerBirthday]], TODAY(), "Y")</f>
        <v>41</v>
      </c>
      <c r="W3408" t="str" cm="1">
        <f t="array" aca="1" ref="W3408" ca="1">_xlfn.IFS(Table4[[#This Row],[Age]]&lt;25, "Under 25",Table4[[#This Row],[Age]]=34, "25-34", Table4[[#This Row],[Age]]&lt;=49, "35-49", Table4[[#This Row],[Age]]&lt;=64, "50-64", Table4[[#This Row],[Age]]&gt;=65, "65+")</f>
        <v>35-49</v>
      </c>
      <c r="X3408" t="str">
        <f>_xlfn.XLOOKUP(Table4[[#This Row],[StoreID]],Stores!A:A,Stores!B:B, "Not found")</f>
        <v>MegaMart Brianahaven</v>
      </c>
      <c r="Y3408" t="str">
        <f>_xlfn.XLOOKUP(Table4[[#This Row],[StoreID]],Stores!A:A,Stores!C:C, "Not Found")</f>
        <v>Brianahaven</v>
      </c>
      <c r="Z3408" t="str">
        <f>_xlfn.XLOOKUP(Table4[[#This Row],[StoreID]],Stores!A:A,Stores!D:D, "Not Found")</f>
        <v>North</v>
      </c>
    </row>
    <row r="3409" spans="1:26">
      <c r="A3409" t="s">
        <v>4275</v>
      </c>
      <c r="B3409" s="1">
        <v>45762</v>
      </c>
      <c r="C3409" t="s">
        <v>258</v>
      </c>
      <c r="D3409" t="s">
        <v>778</v>
      </c>
      <c r="E3409" t="s">
        <v>839</v>
      </c>
      <c r="F3409">
        <v>5</v>
      </c>
      <c r="G3409">
        <v>0</v>
      </c>
      <c r="H3409" t="s">
        <v>868</v>
      </c>
      <c r="I3409" s="4">
        <f>Table4[[#This Row],[Quantity]]*Table4[[#This Row],[UnitPrice]]</f>
        <v>5078.8</v>
      </c>
      <c r="J3409" s="4">
        <f>Table4[[#This Row],[Gross Revenue]]*(1-Table4[[#This Row],[Discount]])</f>
        <v>5078.8</v>
      </c>
      <c r="K3409" s="4">
        <f>Table4[[#This Row],[Quantity]]*Table4[[#This Row],[CostPrice]]</f>
        <v>2922</v>
      </c>
      <c r="L3409" s="4">
        <f>Table4[[#This Row],[Net Revenue]]-Table4[[#This Row],[Total Cost]]</f>
        <v>2156.8000000000002</v>
      </c>
      <c r="M3409" t="str">
        <f>_xlfn.XLOOKUP(Table4[[#This Row],[ProductID]], Products!A:A,Products!B:B, "Not Found")</f>
        <v>Behavior Dairy</v>
      </c>
      <c r="N3409" t="str">
        <f>TEXT(Table4[[#This Row],[Date]], "mmm")</f>
        <v>Apr</v>
      </c>
      <c r="O3409" t="str">
        <f>TEXT(Table4[[#This Row],[Date]], "yyyy")</f>
        <v>2025</v>
      </c>
      <c r="P3409" t="str">
        <f>_xlfn.XLOOKUP(Table4[[#This Row],[ProductID]],Products!A:A,Products!C:C, "Not Found")</f>
        <v>Groceries</v>
      </c>
      <c r="Q3409" t="str">
        <f>_xlfn.XLOOKUP(Table4[[#This Row],[ProductID]],Products!A:A,Products!D:D,"Not Found")</f>
        <v>Dairy</v>
      </c>
      <c r="R3409">
        <f>_xlfn.XLOOKUP(Table4[[#This Row],[ProductID]],Products!A:A,Products!E:E,"Not Found")</f>
        <v>1015.76</v>
      </c>
      <c r="S3409">
        <f>_xlfn.XLOOKUP(Table4[[#This Row],[ProductID]],Products!A:A,Products!F:F, "Not Found")</f>
        <v>584.4</v>
      </c>
      <c r="T3409" t="str">
        <f>_xlfn.XLOOKUP(Table4[[#This Row],[CustomerID]],Customers!A:A,Customers!D:D, "Not Found")</f>
        <v>F</v>
      </c>
      <c r="U3409" s="6">
        <f>_xlfn.XLOOKUP(Table4[[#This Row],[CustomerID]],Customers!A:A,Customers!E:E, "Not Found")</f>
        <v>29746</v>
      </c>
      <c r="V3409">
        <f ca="1">DATEDIF(Table4[[#This Row],[CustomerBirthday]], TODAY(), "Y")</f>
        <v>45</v>
      </c>
      <c r="W3409" t="str" cm="1">
        <f t="array" aca="1" ref="W3409" ca="1">_xlfn.IFS(Table4[[#This Row],[Age]]&lt;25, "Under 25",Table4[[#This Row],[Age]]=34, "25-34", Table4[[#This Row],[Age]]&lt;=49, "35-49", Table4[[#This Row],[Age]]&lt;=64, "50-64", Table4[[#This Row],[Age]]&gt;=65, "65+")</f>
        <v>35-49</v>
      </c>
      <c r="X3409" t="str">
        <f>_xlfn.XLOOKUP(Table4[[#This Row],[StoreID]],Stores!A:A,Stores!B:B, "Not found")</f>
        <v>MegaMart New Michele</v>
      </c>
      <c r="Y3409" t="str">
        <f>_xlfn.XLOOKUP(Table4[[#This Row],[StoreID]],Stores!A:A,Stores!C:C, "Not Found")</f>
        <v>New Michele</v>
      </c>
      <c r="Z3409" t="str">
        <f>_xlfn.XLOOKUP(Table4[[#This Row],[StoreID]],Stores!A:A,Stores!D:D, "Not Found")</f>
        <v>West</v>
      </c>
    </row>
    <row r="3410" spans="1:26">
      <c r="A3410" t="s">
        <v>4276</v>
      </c>
      <c r="B3410" s="1">
        <v>45906</v>
      </c>
      <c r="C3410" t="s">
        <v>7</v>
      </c>
      <c r="D3410" t="s">
        <v>761</v>
      </c>
      <c r="E3410" t="s">
        <v>846</v>
      </c>
      <c r="F3410">
        <v>2</v>
      </c>
      <c r="G3410">
        <v>0.15</v>
      </c>
      <c r="H3410" t="s">
        <v>865</v>
      </c>
      <c r="I3410" s="4">
        <f>Table4[[#This Row],[Quantity]]*Table4[[#This Row],[UnitPrice]]</f>
        <v>3525.84</v>
      </c>
      <c r="J3410" s="4">
        <f>Table4[[#This Row],[Gross Revenue]]*(1-Table4[[#This Row],[Discount]])</f>
        <v>2996.9639999999999</v>
      </c>
      <c r="K3410" s="4">
        <f>Table4[[#This Row],[Quantity]]*Table4[[#This Row],[CostPrice]]</f>
        <v>2692.96</v>
      </c>
      <c r="L3410" s="4">
        <f>Table4[[#This Row],[Net Revenue]]-Table4[[#This Row],[Total Cost]]</f>
        <v>304.00399999999991</v>
      </c>
      <c r="M3410" t="str">
        <f>_xlfn.XLOOKUP(Table4[[#This Row],[ProductID]], Products!A:A,Products!B:B, "Not Found")</f>
        <v>Traditional Laptop</v>
      </c>
      <c r="N3410" t="str">
        <f>TEXT(Table4[[#This Row],[Date]], "mmm")</f>
        <v>Sep</v>
      </c>
      <c r="O3410" t="str">
        <f>TEXT(Table4[[#This Row],[Date]], "yyyy")</f>
        <v>2025</v>
      </c>
      <c r="P3410" t="str">
        <f>_xlfn.XLOOKUP(Table4[[#This Row],[ProductID]],Products!A:A,Products!C:C, "Not Found")</f>
        <v>Electronics</v>
      </c>
      <c r="Q3410" t="str">
        <f>_xlfn.XLOOKUP(Table4[[#This Row],[ProductID]],Products!A:A,Products!D:D,"Not Found")</f>
        <v>Laptop</v>
      </c>
      <c r="R3410">
        <f>_xlfn.XLOOKUP(Table4[[#This Row],[ProductID]],Products!A:A,Products!E:E,"Not Found")</f>
        <v>1762.92</v>
      </c>
      <c r="S3410">
        <f>_xlfn.XLOOKUP(Table4[[#This Row],[ProductID]],Products!A:A,Products!F:F, "Not Found")</f>
        <v>1346.48</v>
      </c>
      <c r="T3410" t="str">
        <f>_xlfn.XLOOKUP(Table4[[#This Row],[CustomerID]],Customers!A:A,Customers!D:D, "Not Found")</f>
        <v>M</v>
      </c>
      <c r="U3410" s="6">
        <f>_xlfn.XLOOKUP(Table4[[#This Row],[CustomerID]],Customers!A:A,Customers!E:E, "Not Found")</f>
        <v>35319</v>
      </c>
      <c r="V3410">
        <f ca="1">DATEDIF(Table4[[#This Row],[CustomerBirthday]], TODAY(), "Y")</f>
        <v>29</v>
      </c>
      <c r="W3410" t="str" cm="1">
        <f t="array" aca="1" ref="W3410" ca="1">_xlfn.IFS(Table4[[#This Row],[Age]]&lt;25, "Under 25",Table4[[#This Row],[Age]]=34, "25-34", Table4[[#This Row],[Age]]&lt;=49, "35-49", Table4[[#This Row],[Age]]&lt;=64, "50-64", Table4[[#This Row],[Age]]&gt;=65, "65+")</f>
        <v>35-49</v>
      </c>
      <c r="X3410" t="str">
        <f>_xlfn.XLOOKUP(Table4[[#This Row],[StoreID]],Stores!A:A,Stores!B:B, "Not found")</f>
        <v>MegaMart Johnmouth</v>
      </c>
      <c r="Y3410" t="str">
        <f>_xlfn.XLOOKUP(Table4[[#This Row],[StoreID]],Stores!A:A,Stores!C:C, "Not Found")</f>
        <v>Johnmouth</v>
      </c>
      <c r="Z3410" t="str">
        <f>_xlfn.XLOOKUP(Table4[[#This Row],[StoreID]],Stores!A:A,Stores!D:D, "Not Found")</f>
        <v>East</v>
      </c>
    </row>
    <row r="3411" spans="1:26">
      <c r="A3411" t="s">
        <v>4277</v>
      </c>
      <c r="B3411" s="1">
        <v>45502</v>
      </c>
      <c r="C3411" t="s">
        <v>563</v>
      </c>
      <c r="D3411" t="s">
        <v>814</v>
      </c>
      <c r="E3411" t="s">
        <v>839</v>
      </c>
      <c r="F3411">
        <v>2</v>
      </c>
      <c r="G3411">
        <v>0</v>
      </c>
      <c r="H3411" t="s">
        <v>875</v>
      </c>
      <c r="I3411" s="4">
        <f>Table4[[#This Row],[Quantity]]*Table4[[#This Row],[UnitPrice]]</f>
        <v>2573.1</v>
      </c>
      <c r="J3411" s="4">
        <f>Table4[[#This Row],[Gross Revenue]]*(1-Table4[[#This Row],[Discount]])</f>
        <v>2573.1</v>
      </c>
      <c r="K3411" s="4">
        <f>Table4[[#This Row],[Quantity]]*Table4[[#This Row],[CostPrice]]</f>
        <v>1595.08</v>
      </c>
      <c r="L3411" s="4">
        <f>Table4[[#This Row],[Net Revenue]]-Table4[[#This Row],[Total Cost]]</f>
        <v>978.02</v>
      </c>
      <c r="M3411" t="str">
        <f>_xlfn.XLOOKUP(Table4[[#This Row],[ProductID]], Products!A:A,Products!B:B, "Not Found")</f>
        <v>Least Accessories</v>
      </c>
      <c r="N3411" t="str">
        <f>TEXT(Table4[[#This Row],[Date]], "mmm")</f>
        <v>Jul</v>
      </c>
      <c r="O3411" t="str">
        <f>TEXT(Table4[[#This Row],[Date]], "yyyy")</f>
        <v>2024</v>
      </c>
      <c r="P3411" t="str">
        <f>_xlfn.XLOOKUP(Table4[[#This Row],[ProductID]],Products!A:A,Products!C:C, "Not Found")</f>
        <v>Fashion</v>
      </c>
      <c r="Q3411" t="str">
        <f>_xlfn.XLOOKUP(Table4[[#This Row],[ProductID]],Products!A:A,Products!D:D,"Not Found")</f>
        <v>Accessories</v>
      </c>
      <c r="R3411">
        <f>_xlfn.XLOOKUP(Table4[[#This Row],[ProductID]],Products!A:A,Products!E:E,"Not Found")</f>
        <v>1286.55</v>
      </c>
      <c r="S3411">
        <f>_xlfn.XLOOKUP(Table4[[#This Row],[ProductID]],Products!A:A,Products!F:F, "Not Found")</f>
        <v>797.54</v>
      </c>
      <c r="T3411" t="str">
        <f>_xlfn.XLOOKUP(Table4[[#This Row],[CustomerID]],Customers!A:A,Customers!D:D, "Not Found")</f>
        <v>M</v>
      </c>
      <c r="U3411" s="6">
        <f>_xlfn.XLOOKUP(Table4[[#This Row],[CustomerID]],Customers!A:A,Customers!E:E, "Not Found")</f>
        <v>24092</v>
      </c>
      <c r="V3411">
        <f ca="1">DATEDIF(Table4[[#This Row],[CustomerBirthday]], TODAY(), "Y")</f>
        <v>60</v>
      </c>
      <c r="W3411" t="str" cm="1">
        <f t="array" aca="1" ref="W3411" ca="1">_xlfn.IFS(Table4[[#This Row],[Age]]&lt;25, "Under 25",Table4[[#This Row],[Age]]=34, "25-34", Table4[[#This Row],[Age]]&lt;=49, "35-49", Table4[[#This Row],[Age]]&lt;=64, "50-64", Table4[[#This Row],[Age]]&gt;=65, "65+")</f>
        <v>50-64</v>
      </c>
      <c r="X3411" t="str">
        <f>_xlfn.XLOOKUP(Table4[[#This Row],[StoreID]],Stores!A:A,Stores!B:B, "Not found")</f>
        <v>MegaMart New Michele</v>
      </c>
      <c r="Y3411" t="str">
        <f>_xlfn.XLOOKUP(Table4[[#This Row],[StoreID]],Stores!A:A,Stores!C:C, "Not Found")</f>
        <v>New Michele</v>
      </c>
      <c r="Z3411" t="str">
        <f>_xlfn.XLOOKUP(Table4[[#This Row],[StoreID]],Stores!A:A,Stores!D:D, "Not Found")</f>
        <v>West</v>
      </c>
    </row>
    <row r="3412" spans="1:26">
      <c r="A3412" t="s">
        <v>4278</v>
      </c>
      <c r="B3412" s="1">
        <v>45618</v>
      </c>
      <c r="C3412" t="s">
        <v>302</v>
      </c>
      <c r="D3412" t="s">
        <v>822</v>
      </c>
      <c r="E3412" t="s">
        <v>846</v>
      </c>
      <c r="F3412">
        <v>1</v>
      </c>
      <c r="G3412">
        <v>0</v>
      </c>
      <c r="H3412" t="s">
        <v>865</v>
      </c>
      <c r="I3412" s="4">
        <f>Table4[[#This Row],[Quantity]]*Table4[[#This Row],[UnitPrice]]</f>
        <v>1216.3599999999999</v>
      </c>
      <c r="J3412" s="4">
        <f>Table4[[#This Row],[Gross Revenue]]*(1-Table4[[#This Row],[Discount]])</f>
        <v>1216.3599999999999</v>
      </c>
      <c r="K3412" s="4">
        <f>Table4[[#This Row],[Quantity]]*Table4[[#This Row],[CostPrice]]</f>
        <v>794.8</v>
      </c>
      <c r="L3412" s="4">
        <f>Table4[[#This Row],[Net Revenue]]-Table4[[#This Row],[Total Cost]]</f>
        <v>421.55999999999995</v>
      </c>
      <c r="M3412" t="str">
        <f>_xlfn.XLOOKUP(Table4[[#This Row],[ProductID]], Products!A:A,Products!B:B, "Not Found")</f>
        <v>Nor Bags</v>
      </c>
      <c r="N3412" t="str">
        <f>TEXT(Table4[[#This Row],[Date]], "mmm")</f>
        <v>Nov</v>
      </c>
      <c r="O3412" t="str">
        <f>TEXT(Table4[[#This Row],[Date]], "yyyy")</f>
        <v>2024</v>
      </c>
      <c r="P3412" t="str">
        <f>_xlfn.XLOOKUP(Table4[[#This Row],[ProductID]],Products!A:A,Products!C:C, "Not Found")</f>
        <v>Fashion</v>
      </c>
      <c r="Q3412" t="str">
        <f>_xlfn.XLOOKUP(Table4[[#This Row],[ProductID]],Products!A:A,Products!D:D,"Not Found")</f>
        <v>Bags</v>
      </c>
      <c r="R3412">
        <f>_xlfn.XLOOKUP(Table4[[#This Row],[ProductID]],Products!A:A,Products!E:E,"Not Found")</f>
        <v>1216.3599999999999</v>
      </c>
      <c r="S3412">
        <f>_xlfn.XLOOKUP(Table4[[#This Row],[ProductID]],Products!A:A,Products!F:F, "Not Found")</f>
        <v>794.8</v>
      </c>
      <c r="T3412" t="str">
        <f>_xlfn.XLOOKUP(Table4[[#This Row],[CustomerID]],Customers!A:A,Customers!D:D, "Not Found")</f>
        <v>F</v>
      </c>
      <c r="U3412" s="6">
        <f>_xlfn.XLOOKUP(Table4[[#This Row],[CustomerID]],Customers!A:A,Customers!E:E, "Not Found")</f>
        <v>37929</v>
      </c>
      <c r="V3412">
        <f ca="1">DATEDIF(Table4[[#This Row],[CustomerBirthday]], TODAY(), "Y")</f>
        <v>22</v>
      </c>
      <c r="W3412" t="str" cm="1">
        <f t="array" aca="1" ref="W3412" ca="1">_xlfn.IFS(Table4[[#This Row],[Age]]&lt;25, "Under 25",Table4[[#This Row],[Age]]=34, "25-34", Table4[[#This Row],[Age]]&lt;=49, "35-49", Table4[[#This Row],[Age]]&lt;=64, "50-64", Table4[[#This Row],[Age]]&gt;=65, "65+")</f>
        <v>Under 25</v>
      </c>
      <c r="X3412" t="str">
        <f>_xlfn.XLOOKUP(Table4[[#This Row],[StoreID]],Stores!A:A,Stores!B:B, "Not found")</f>
        <v>MegaMart Johnmouth</v>
      </c>
      <c r="Y3412" t="str">
        <f>_xlfn.XLOOKUP(Table4[[#This Row],[StoreID]],Stores!A:A,Stores!C:C, "Not Found")</f>
        <v>Johnmouth</v>
      </c>
      <c r="Z3412" t="str">
        <f>_xlfn.XLOOKUP(Table4[[#This Row],[StoreID]],Stores!A:A,Stores!D:D, "Not Found")</f>
        <v>East</v>
      </c>
    </row>
    <row r="3413" spans="1:26">
      <c r="A3413" t="s">
        <v>4279</v>
      </c>
      <c r="B3413" s="1">
        <v>45825</v>
      </c>
      <c r="C3413" t="s">
        <v>112</v>
      </c>
      <c r="D3413" t="s">
        <v>778</v>
      </c>
      <c r="E3413" t="s">
        <v>846</v>
      </c>
      <c r="F3413">
        <v>3</v>
      </c>
      <c r="G3413">
        <v>0.05</v>
      </c>
      <c r="H3413" t="s">
        <v>871</v>
      </c>
      <c r="I3413" s="4">
        <f>Table4[[#This Row],[Quantity]]*Table4[[#This Row],[UnitPrice]]</f>
        <v>3047.2799999999997</v>
      </c>
      <c r="J3413" s="4">
        <f>Table4[[#This Row],[Gross Revenue]]*(1-Table4[[#This Row],[Discount]])</f>
        <v>2894.9159999999997</v>
      </c>
      <c r="K3413" s="4">
        <f>Table4[[#This Row],[Quantity]]*Table4[[#This Row],[CostPrice]]</f>
        <v>1753.1999999999998</v>
      </c>
      <c r="L3413" s="4">
        <f>Table4[[#This Row],[Net Revenue]]-Table4[[#This Row],[Total Cost]]</f>
        <v>1141.7159999999999</v>
      </c>
      <c r="M3413" t="str">
        <f>_xlfn.XLOOKUP(Table4[[#This Row],[ProductID]], Products!A:A,Products!B:B, "Not Found")</f>
        <v>Behavior Dairy</v>
      </c>
      <c r="N3413" t="str">
        <f>TEXT(Table4[[#This Row],[Date]], "mmm")</f>
        <v>Jun</v>
      </c>
      <c r="O3413" t="str">
        <f>TEXT(Table4[[#This Row],[Date]], "yyyy")</f>
        <v>2025</v>
      </c>
      <c r="P3413" t="str">
        <f>_xlfn.XLOOKUP(Table4[[#This Row],[ProductID]],Products!A:A,Products!C:C, "Not Found")</f>
        <v>Groceries</v>
      </c>
      <c r="Q3413" t="str">
        <f>_xlfn.XLOOKUP(Table4[[#This Row],[ProductID]],Products!A:A,Products!D:D,"Not Found")</f>
        <v>Dairy</v>
      </c>
      <c r="R3413">
        <f>_xlfn.XLOOKUP(Table4[[#This Row],[ProductID]],Products!A:A,Products!E:E,"Not Found")</f>
        <v>1015.76</v>
      </c>
      <c r="S3413">
        <f>_xlfn.XLOOKUP(Table4[[#This Row],[ProductID]],Products!A:A,Products!F:F, "Not Found")</f>
        <v>584.4</v>
      </c>
      <c r="T3413" t="str">
        <f>_xlfn.XLOOKUP(Table4[[#This Row],[CustomerID]],Customers!A:A,Customers!D:D, "Not Found")</f>
        <v>F</v>
      </c>
      <c r="U3413" s="6">
        <f>_xlfn.XLOOKUP(Table4[[#This Row],[CustomerID]],Customers!A:A,Customers!E:E, "Not Found")</f>
        <v>21956</v>
      </c>
      <c r="V3413">
        <f ca="1">DATEDIF(Table4[[#This Row],[CustomerBirthday]], TODAY(), "Y")</f>
        <v>66</v>
      </c>
      <c r="W3413" t="str" cm="1">
        <f t="array" aca="1" ref="W3413" ca="1">_xlfn.IFS(Table4[[#This Row],[Age]]&lt;25, "Under 25",Table4[[#This Row],[Age]]=34, "25-34", Table4[[#This Row],[Age]]&lt;=49, "35-49", Table4[[#This Row],[Age]]&lt;=64, "50-64", Table4[[#This Row],[Age]]&gt;=65, "65+")</f>
        <v>65+</v>
      </c>
      <c r="X3413" t="str">
        <f>_xlfn.XLOOKUP(Table4[[#This Row],[StoreID]],Stores!A:A,Stores!B:B, "Not found")</f>
        <v>MegaMart Johnmouth</v>
      </c>
      <c r="Y3413" t="str">
        <f>_xlfn.XLOOKUP(Table4[[#This Row],[StoreID]],Stores!A:A,Stores!C:C, "Not Found")</f>
        <v>Johnmouth</v>
      </c>
      <c r="Z3413" t="str">
        <f>_xlfn.XLOOKUP(Table4[[#This Row],[StoreID]],Stores!A:A,Stores!D:D, "Not Found")</f>
        <v>East</v>
      </c>
    </row>
    <row r="3414" spans="1:26">
      <c r="A3414" t="s">
        <v>4280</v>
      </c>
      <c r="B3414" s="1">
        <v>45906</v>
      </c>
      <c r="C3414" t="s">
        <v>382</v>
      </c>
      <c r="D3414" t="s">
        <v>780</v>
      </c>
      <c r="E3414" t="s">
        <v>846</v>
      </c>
      <c r="F3414">
        <v>4</v>
      </c>
      <c r="G3414">
        <v>0.1</v>
      </c>
      <c r="H3414" t="s">
        <v>875</v>
      </c>
      <c r="I3414" s="4">
        <f>Table4[[#This Row],[Quantity]]*Table4[[#This Row],[UnitPrice]]</f>
        <v>5088.92</v>
      </c>
      <c r="J3414" s="4">
        <f>Table4[[#This Row],[Gross Revenue]]*(1-Table4[[#This Row],[Discount]])</f>
        <v>4580.0280000000002</v>
      </c>
      <c r="K3414" s="4">
        <f>Table4[[#This Row],[Quantity]]*Table4[[#This Row],[CostPrice]]</f>
        <v>3810.6</v>
      </c>
      <c r="L3414" s="4">
        <f>Table4[[#This Row],[Net Revenue]]-Table4[[#This Row],[Total Cost]]</f>
        <v>769.42800000000034</v>
      </c>
      <c r="M3414" t="str">
        <f>_xlfn.XLOOKUP(Table4[[#This Row],[ProductID]], Products!A:A,Products!B:B, "Not Found")</f>
        <v>Hospital Smartphone</v>
      </c>
      <c r="N3414" t="str">
        <f>TEXT(Table4[[#This Row],[Date]], "mmm")</f>
        <v>Sep</v>
      </c>
      <c r="O3414" t="str">
        <f>TEXT(Table4[[#This Row],[Date]], "yyyy")</f>
        <v>2025</v>
      </c>
      <c r="P3414" t="str">
        <f>_xlfn.XLOOKUP(Table4[[#This Row],[ProductID]],Products!A:A,Products!C:C, "Not Found")</f>
        <v>Electronics</v>
      </c>
      <c r="Q3414" t="str">
        <f>_xlfn.XLOOKUP(Table4[[#This Row],[ProductID]],Products!A:A,Products!D:D,"Not Found")</f>
        <v>Smartphone</v>
      </c>
      <c r="R3414">
        <f>_xlfn.XLOOKUP(Table4[[#This Row],[ProductID]],Products!A:A,Products!E:E,"Not Found")</f>
        <v>1272.23</v>
      </c>
      <c r="S3414">
        <f>_xlfn.XLOOKUP(Table4[[#This Row],[ProductID]],Products!A:A,Products!F:F, "Not Found")</f>
        <v>952.65</v>
      </c>
      <c r="T3414" t="str">
        <f>_xlfn.XLOOKUP(Table4[[#This Row],[CustomerID]],Customers!A:A,Customers!D:D, "Not Found")</f>
        <v>F</v>
      </c>
      <c r="U3414" s="6">
        <f>_xlfn.XLOOKUP(Table4[[#This Row],[CustomerID]],Customers!A:A,Customers!E:E, "Not Found")</f>
        <v>35236</v>
      </c>
      <c r="V3414">
        <f ca="1">DATEDIF(Table4[[#This Row],[CustomerBirthday]], TODAY(), "Y")</f>
        <v>30</v>
      </c>
      <c r="W3414" t="str" cm="1">
        <f t="array" aca="1" ref="W3414" ca="1">_xlfn.IFS(Table4[[#This Row],[Age]]&lt;25, "Under 25",Table4[[#This Row],[Age]]=34, "25-34", Table4[[#This Row],[Age]]&lt;=49, "35-49", Table4[[#This Row],[Age]]&lt;=64, "50-64", Table4[[#This Row],[Age]]&gt;=65, "65+")</f>
        <v>35-49</v>
      </c>
      <c r="X3414" t="str">
        <f>_xlfn.XLOOKUP(Table4[[#This Row],[StoreID]],Stores!A:A,Stores!B:B, "Not found")</f>
        <v>MegaMart Johnmouth</v>
      </c>
      <c r="Y3414" t="str">
        <f>_xlfn.XLOOKUP(Table4[[#This Row],[StoreID]],Stores!A:A,Stores!C:C, "Not Found")</f>
        <v>Johnmouth</v>
      </c>
      <c r="Z3414" t="str">
        <f>_xlfn.XLOOKUP(Table4[[#This Row],[StoreID]],Stores!A:A,Stores!D:D, "Not Found")</f>
        <v>East</v>
      </c>
    </row>
    <row r="3415" spans="1:26">
      <c r="A3415" t="s">
        <v>4281</v>
      </c>
      <c r="B3415" s="1">
        <v>45193</v>
      </c>
      <c r="C3415" t="s">
        <v>545</v>
      </c>
      <c r="D3415" t="s">
        <v>769</v>
      </c>
      <c r="E3415" t="s">
        <v>835</v>
      </c>
      <c r="F3415">
        <v>4</v>
      </c>
      <c r="G3415">
        <v>0.05</v>
      </c>
      <c r="H3415" t="s">
        <v>871</v>
      </c>
      <c r="I3415" s="4">
        <f>Table4[[#This Row],[Quantity]]*Table4[[#This Row],[UnitPrice]]</f>
        <v>102.28</v>
      </c>
      <c r="J3415" s="4">
        <f>Table4[[#This Row],[Gross Revenue]]*(1-Table4[[#This Row],[Discount]])</f>
        <v>97.165999999999997</v>
      </c>
      <c r="K3415" s="4">
        <f>Table4[[#This Row],[Quantity]]*Table4[[#This Row],[CostPrice]]</f>
        <v>76.2</v>
      </c>
      <c r="L3415" s="4">
        <f>Table4[[#This Row],[Net Revenue]]-Table4[[#This Row],[Total Cost]]</f>
        <v>20.965999999999994</v>
      </c>
      <c r="M3415" t="str">
        <f>_xlfn.XLOOKUP(Table4[[#This Row],[ProductID]], Products!A:A,Products!B:B, "Not Found")</f>
        <v>How Vegetables</v>
      </c>
      <c r="N3415" t="str">
        <f>TEXT(Table4[[#This Row],[Date]], "mmm")</f>
        <v>Sep</v>
      </c>
      <c r="O3415" t="str">
        <f>TEXT(Table4[[#This Row],[Date]], "yyyy")</f>
        <v>2023</v>
      </c>
      <c r="P3415" t="str">
        <f>_xlfn.XLOOKUP(Table4[[#This Row],[ProductID]],Products!A:A,Products!C:C, "Not Found")</f>
        <v>Groceries</v>
      </c>
      <c r="Q3415" t="str">
        <f>_xlfn.XLOOKUP(Table4[[#This Row],[ProductID]],Products!A:A,Products!D:D,"Not Found")</f>
        <v>Vegetables</v>
      </c>
      <c r="R3415">
        <f>_xlfn.XLOOKUP(Table4[[#This Row],[ProductID]],Products!A:A,Products!E:E,"Not Found")</f>
        <v>25.57</v>
      </c>
      <c r="S3415">
        <f>_xlfn.XLOOKUP(Table4[[#This Row],[ProductID]],Products!A:A,Products!F:F, "Not Found")</f>
        <v>19.05</v>
      </c>
      <c r="T3415" t="str">
        <f>_xlfn.XLOOKUP(Table4[[#This Row],[CustomerID]],Customers!A:A,Customers!D:D, "Not Found")</f>
        <v>M</v>
      </c>
      <c r="U3415" s="6">
        <f>_xlfn.XLOOKUP(Table4[[#This Row],[CustomerID]],Customers!A:A,Customers!E:E, "Not Found")</f>
        <v>38959</v>
      </c>
      <c r="V3415">
        <f ca="1">DATEDIF(Table4[[#This Row],[CustomerBirthday]], TODAY(), "Y")</f>
        <v>19</v>
      </c>
      <c r="W3415" t="str" cm="1">
        <f t="array" aca="1" ref="W3415" ca="1">_xlfn.IFS(Table4[[#This Row],[Age]]&lt;25, "Under 25",Table4[[#This Row],[Age]]=34, "25-34", Table4[[#This Row],[Age]]&lt;=49, "35-49", Table4[[#This Row],[Age]]&lt;=64, "50-64", Table4[[#This Row],[Age]]&gt;=65, "65+")</f>
        <v>Under 25</v>
      </c>
      <c r="X3415" t="str">
        <f>_xlfn.XLOOKUP(Table4[[#This Row],[StoreID]],Stores!A:A,Stores!B:B, "Not found")</f>
        <v>MegaMart Peckmouth</v>
      </c>
      <c r="Y3415" t="str">
        <f>_xlfn.XLOOKUP(Table4[[#This Row],[StoreID]],Stores!A:A,Stores!C:C, "Not Found")</f>
        <v>Peckmouth</v>
      </c>
      <c r="Z3415" t="str">
        <f>_xlfn.XLOOKUP(Table4[[#This Row],[StoreID]],Stores!A:A,Stores!D:D, "Not Found")</f>
        <v>East</v>
      </c>
    </row>
    <row r="3416" spans="1:26">
      <c r="A3416" t="s">
        <v>4282</v>
      </c>
      <c r="B3416" s="1">
        <v>45497</v>
      </c>
      <c r="C3416" t="s">
        <v>657</v>
      </c>
      <c r="D3416" t="s">
        <v>776</v>
      </c>
      <c r="E3416" t="s">
        <v>835</v>
      </c>
      <c r="F3416">
        <v>2</v>
      </c>
      <c r="G3416">
        <v>0.05</v>
      </c>
      <c r="H3416" t="s">
        <v>875</v>
      </c>
      <c r="I3416" s="4">
        <f>Table4[[#This Row],[Quantity]]*Table4[[#This Row],[UnitPrice]]</f>
        <v>858.3</v>
      </c>
      <c r="J3416" s="4">
        <f>Table4[[#This Row],[Gross Revenue]]*(1-Table4[[#This Row],[Discount]])</f>
        <v>815.38499999999988</v>
      </c>
      <c r="K3416" s="4">
        <f>Table4[[#This Row],[Quantity]]*Table4[[#This Row],[CostPrice]]</f>
        <v>517.44000000000005</v>
      </c>
      <c r="L3416" s="4">
        <f>Table4[[#This Row],[Net Revenue]]-Table4[[#This Row],[Total Cost]]</f>
        <v>297.94499999999982</v>
      </c>
      <c r="M3416" t="str">
        <f>_xlfn.XLOOKUP(Table4[[#This Row],[ProductID]], Products!A:A,Products!B:B, "Not Found")</f>
        <v>Little Watches</v>
      </c>
      <c r="N3416" t="str">
        <f>TEXT(Table4[[#This Row],[Date]], "mmm")</f>
        <v>Jul</v>
      </c>
      <c r="O3416" t="str">
        <f>TEXT(Table4[[#This Row],[Date]], "yyyy")</f>
        <v>2024</v>
      </c>
      <c r="P3416" t="str">
        <f>_xlfn.XLOOKUP(Table4[[#This Row],[ProductID]],Products!A:A,Products!C:C, "Not Found")</f>
        <v>Fashion</v>
      </c>
      <c r="Q3416" t="str">
        <f>_xlfn.XLOOKUP(Table4[[#This Row],[ProductID]],Products!A:A,Products!D:D,"Not Found")</f>
        <v>Watches</v>
      </c>
      <c r="R3416">
        <f>_xlfn.XLOOKUP(Table4[[#This Row],[ProductID]],Products!A:A,Products!E:E,"Not Found")</f>
        <v>429.15</v>
      </c>
      <c r="S3416">
        <f>_xlfn.XLOOKUP(Table4[[#This Row],[ProductID]],Products!A:A,Products!F:F, "Not Found")</f>
        <v>258.72000000000003</v>
      </c>
      <c r="T3416" t="str">
        <f>_xlfn.XLOOKUP(Table4[[#This Row],[CustomerID]],Customers!A:A,Customers!D:D, "Not Found")</f>
        <v>F</v>
      </c>
      <c r="U3416" s="6">
        <f>_xlfn.XLOOKUP(Table4[[#This Row],[CustomerID]],Customers!A:A,Customers!E:E, "Not Found")</f>
        <v>22041</v>
      </c>
      <c r="V3416">
        <f ca="1">DATEDIF(Table4[[#This Row],[CustomerBirthday]], TODAY(), "Y")</f>
        <v>66</v>
      </c>
      <c r="W3416" t="str" cm="1">
        <f t="array" aca="1" ref="W3416" ca="1">_xlfn.IFS(Table4[[#This Row],[Age]]&lt;25, "Under 25",Table4[[#This Row],[Age]]=34, "25-34", Table4[[#This Row],[Age]]&lt;=49, "35-49", Table4[[#This Row],[Age]]&lt;=64, "50-64", Table4[[#This Row],[Age]]&gt;=65, "65+")</f>
        <v>65+</v>
      </c>
      <c r="X3416" t="str">
        <f>_xlfn.XLOOKUP(Table4[[#This Row],[StoreID]],Stores!A:A,Stores!B:B, "Not found")</f>
        <v>MegaMart Peckmouth</v>
      </c>
      <c r="Y3416" t="str">
        <f>_xlfn.XLOOKUP(Table4[[#This Row],[StoreID]],Stores!A:A,Stores!C:C, "Not Found")</f>
        <v>Peckmouth</v>
      </c>
      <c r="Z3416" t="str">
        <f>_xlfn.XLOOKUP(Table4[[#This Row],[StoreID]],Stores!A:A,Stores!D:D, "Not Found")</f>
        <v>East</v>
      </c>
    </row>
    <row r="3417" spans="1:26">
      <c r="A3417" t="s">
        <v>4283</v>
      </c>
      <c r="B3417" s="1">
        <v>45807</v>
      </c>
      <c r="C3417" t="s">
        <v>238</v>
      </c>
      <c r="D3417" t="s">
        <v>794</v>
      </c>
      <c r="E3417" t="s">
        <v>842</v>
      </c>
      <c r="F3417">
        <v>3</v>
      </c>
      <c r="G3417">
        <v>0.1</v>
      </c>
      <c r="H3417" t="s">
        <v>865</v>
      </c>
      <c r="I3417" s="4">
        <f>Table4[[#This Row],[Quantity]]*Table4[[#This Row],[UnitPrice]]</f>
        <v>1284.1500000000001</v>
      </c>
      <c r="J3417" s="4">
        <f>Table4[[#This Row],[Gross Revenue]]*(1-Table4[[#This Row],[Discount]])</f>
        <v>1155.7350000000001</v>
      </c>
      <c r="K3417" s="4">
        <f>Table4[[#This Row],[Quantity]]*Table4[[#This Row],[CostPrice]]</f>
        <v>738.21</v>
      </c>
      <c r="L3417" s="4">
        <f>Table4[[#This Row],[Net Revenue]]-Table4[[#This Row],[Total Cost]]</f>
        <v>417.52500000000009</v>
      </c>
      <c r="M3417" t="str">
        <f>_xlfn.XLOOKUP(Table4[[#This Row],[ProductID]], Products!A:A,Products!B:B, "Not Found")</f>
        <v>Everything Laptop</v>
      </c>
      <c r="N3417" t="str">
        <f>TEXT(Table4[[#This Row],[Date]], "mmm")</f>
        <v>May</v>
      </c>
      <c r="O3417" t="str">
        <f>TEXT(Table4[[#This Row],[Date]], "yyyy")</f>
        <v>2025</v>
      </c>
      <c r="P3417" t="str">
        <f>_xlfn.XLOOKUP(Table4[[#This Row],[ProductID]],Products!A:A,Products!C:C, "Not Found")</f>
        <v>Electronics</v>
      </c>
      <c r="Q3417" t="str">
        <f>_xlfn.XLOOKUP(Table4[[#This Row],[ProductID]],Products!A:A,Products!D:D,"Not Found")</f>
        <v>Laptop</v>
      </c>
      <c r="R3417">
        <f>_xlfn.XLOOKUP(Table4[[#This Row],[ProductID]],Products!A:A,Products!E:E,"Not Found")</f>
        <v>428.05</v>
      </c>
      <c r="S3417">
        <f>_xlfn.XLOOKUP(Table4[[#This Row],[ProductID]],Products!A:A,Products!F:F, "Not Found")</f>
        <v>246.07</v>
      </c>
      <c r="T3417" t="str">
        <f>_xlfn.XLOOKUP(Table4[[#This Row],[CustomerID]],Customers!A:A,Customers!D:D, "Not Found")</f>
        <v>M</v>
      </c>
      <c r="U3417" s="6">
        <f>_xlfn.XLOOKUP(Table4[[#This Row],[CustomerID]],Customers!A:A,Customers!E:E, "Not Found")</f>
        <v>36698</v>
      </c>
      <c r="V3417">
        <f ca="1">DATEDIF(Table4[[#This Row],[CustomerBirthday]], TODAY(), "Y")</f>
        <v>26</v>
      </c>
      <c r="W3417" t="str" cm="1">
        <f t="array" aca="1" ref="W3417" ca="1">_xlfn.IFS(Table4[[#This Row],[Age]]&lt;25, "Under 25",Table4[[#This Row],[Age]]=34, "25-34", Table4[[#This Row],[Age]]&lt;=49, "35-49", Table4[[#This Row],[Age]]&lt;=64, "50-64", Table4[[#This Row],[Age]]&gt;=65, "65+")</f>
        <v>35-49</v>
      </c>
      <c r="X3417" t="str">
        <f>_xlfn.XLOOKUP(Table4[[#This Row],[StoreID]],Stores!A:A,Stores!B:B, "Not found")</f>
        <v>MegaMart Brianahaven</v>
      </c>
      <c r="Y3417" t="str">
        <f>_xlfn.XLOOKUP(Table4[[#This Row],[StoreID]],Stores!A:A,Stores!C:C, "Not Found")</f>
        <v>Brianahaven</v>
      </c>
      <c r="Z3417" t="str">
        <f>_xlfn.XLOOKUP(Table4[[#This Row],[StoreID]],Stores!A:A,Stores!D:D, "Not Found")</f>
        <v>North</v>
      </c>
    </row>
    <row r="3418" spans="1:26">
      <c r="A3418" t="s">
        <v>4284</v>
      </c>
      <c r="B3418" s="1">
        <v>45702</v>
      </c>
      <c r="C3418" t="s">
        <v>403</v>
      </c>
      <c r="D3418" t="s">
        <v>778</v>
      </c>
      <c r="E3418" t="s">
        <v>831</v>
      </c>
      <c r="F3418">
        <v>1</v>
      </c>
      <c r="G3418">
        <v>0.1</v>
      </c>
      <c r="H3418" t="s">
        <v>875</v>
      </c>
      <c r="I3418" s="4">
        <f>Table4[[#This Row],[Quantity]]*Table4[[#This Row],[UnitPrice]]</f>
        <v>1015.76</v>
      </c>
      <c r="J3418" s="4">
        <f>Table4[[#This Row],[Gross Revenue]]*(1-Table4[[#This Row],[Discount]])</f>
        <v>914.18399999999997</v>
      </c>
      <c r="K3418" s="4">
        <f>Table4[[#This Row],[Quantity]]*Table4[[#This Row],[CostPrice]]</f>
        <v>584.4</v>
      </c>
      <c r="L3418" s="4">
        <f>Table4[[#This Row],[Net Revenue]]-Table4[[#This Row],[Total Cost]]</f>
        <v>329.78399999999999</v>
      </c>
      <c r="M3418" t="str">
        <f>_xlfn.XLOOKUP(Table4[[#This Row],[ProductID]], Products!A:A,Products!B:B, "Not Found")</f>
        <v>Behavior Dairy</v>
      </c>
      <c r="N3418" t="str">
        <f>TEXT(Table4[[#This Row],[Date]], "mmm")</f>
        <v>Feb</v>
      </c>
      <c r="O3418" t="str">
        <f>TEXT(Table4[[#This Row],[Date]], "yyyy")</f>
        <v>2025</v>
      </c>
      <c r="P3418" t="str">
        <f>_xlfn.XLOOKUP(Table4[[#This Row],[ProductID]],Products!A:A,Products!C:C, "Not Found")</f>
        <v>Groceries</v>
      </c>
      <c r="Q3418" t="str">
        <f>_xlfn.XLOOKUP(Table4[[#This Row],[ProductID]],Products!A:A,Products!D:D,"Not Found")</f>
        <v>Dairy</v>
      </c>
      <c r="R3418">
        <f>_xlfn.XLOOKUP(Table4[[#This Row],[ProductID]],Products!A:A,Products!E:E,"Not Found")</f>
        <v>1015.76</v>
      </c>
      <c r="S3418">
        <f>_xlfn.XLOOKUP(Table4[[#This Row],[ProductID]],Products!A:A,Products!F:F, "Not Found")</f>
        <v>584.4</v>
      </c>
      <c r="T3418" t="str">
        <f>_xlfn.XLOOKUP(Table4[[#This Row],[CustomerID]],Customers!A:A,Customers!D:D, "Not Found")</f>
        <v>M</v>
      </c>
      <c r="U3418" s="6">
        <f>_xlfn.XLOOKUP(Table4[[#This Row],[CustomerID]],Customers!A:A,Customers!E:E, "Not Found")</f>
        <v>22241</v>
      </c>
      <c r="V3418">
        <f ca="1">DATEDIF(Table4[[#This Row],[CustomerBirthday]], TODAY(), "Y")</f>
        <v>65</v>
      </c>
      <c r="W3418" t="str" cm="1">
        <f t="array" aca="1" ref="W3418" ca="1">_xlfn.IFS(Table4[[#This Row],[Age]]&lt;25, "Under 25",Table4[[#This Row],[Age]]=34, "25-34", Table4[[#This Row],[Age]]&lt;=49, "35-49", Table4[[#This Row],[Age]]&lt;=64, "50-64", Table4[[#This Row],[Age]]&gt;=65, "65+")</f>
        <v>65+</v>
      </c>
      <c r="X3418" t="str">
        <f>_xlfn.XLOOKUP(Table4[[#This Row],[StoreID]],Stores!A:A,Stores!B:B, "Not found")</f>
        <v>MegaMart Jimenezborough</v>
      </c>
      <c r="Y3418" t="str">
        <f>_xlfn.XLOOKUP(Table4[[#This Row],[StoreID]],Stores!A:A,Stores!C:C, "Not Found")</f>
        <v>Jimenezborough</v>
      </c>
      <c r="Z3418" t="str">
        <f>_xlfn.XLOOKUP(Table4[[#This Row],[StoreID]],Stores!A:A,Stores!D:D, "Not Found")</f>
        <v>South</v>
      </c>
    </row>
    <row r="3419" spans="1:26">
      <c r="A3419" t="s">
        <v>4285</v>
      </c>
      <c r="B3419" s="1">
        <v>45298</v>
      </c>
      <c r="C3419" t="s">
        <v>633</v>
      </c>
      <c r="D3419" t="s">
        <v>822</v>
      </c>
      <c r="E3419" t="s">
        <v>839</v>
      </c>
      <c r="F3419">
        <v>2</v>
      </c>
      <c r="G3419">
        <v>0.15</v>
      </c>
      <c r="H3419" t="s">
        <v>875</v>
      </c>
      <c r="I3419" s="4">
        <f>Table4[[#This Row],[Quantity]]*Table4[[#This Row],[UnitPrice]]</f>
        <v>2432.7199999999998</v>
      </c>
      <c r="J3419" s="4">
        <f>Table4[[#This Row],[Gross Revenue]]*(1-Table4[[#This Row],[Discount]])</f>
        <v>2067.8119999999999</v>
      </c>
      <c r="K3419" s="4">
        <f>Table4[[#This Row],[Quantity]]*Table4[[#This Row],[CostPrice]]</f>
        <v>1589.6</v>
      </c>
      <c r="L3419" s="4">
        <f>Table4[[#This Row],[Net Revenue]]-Table4[[#This Row],[Total Cost]]</f>
        <v>478.21199999999999</v>
      </c>
      <c r="M3419" t="str">
        <f>_xlfn.XLOOKUP(Table4[[#This Row],[ProductID]], Products!A:A,Products!B:B, "Not Found")</f>
        <v>Nor Bags</v>
      </c>
      <c r="N3419" t="str">
        <f>TEXT(Table4[[#This Row],[Date]], "mmm")</f>
        <v>Jan</v>
      </c>
      <c r="O3419" t="str">
        <f>TEXT(Table4[[#This Row],[Date]], "yyyy")</f>
        <v>2024</v>
      </c>
      <c r="P3419" t="str">
        <f>_xlfn.XLOOKUP(Table4[[#This Row],[ProductID]],Products!A:A,Products!C:C, "Not Found")</f>
        <v>Fashion</v>
      </c>
      <c r="Q3419" t="str">
        <f>_xlfn.XLOOKUP(Table4[[#This Row],[ProductID]],Products!A:A,Products!D:D,"Not Found")</f>
        <v>Bags</v>
      </c>
      <c r="R3419">
        <f>_xlfn.XLOOKUP(Table4[[#This Row],[ProductID]],Products!A:A,Products!E:E,"Not Found")</f>
        <v>1216.3599999999999</v>
      </c>
      <c r="S3419">
        <f>_xlfn.XLOOKUP(Table4[[#This Row],[ProductID]],Products!A:A,Products!F:F, "Not Found")</f>
        <v>794.8</v>
      </c>
      <c r="T3419" t="str">
        <f>_xlfn.XLOOKUP(Table4[[#This Row],[CustomerID]],Customers!A:A,Customers!D:D, "Not Found")</f>
        <v>F</v>
      </c>
      <c r="U3419" s="6">
        <f>_xlfn.XLOOKUP(Table4[[#This Row],[CustomerID]],Customers!A:A,Customers!E:E, "Not Found")</f>
        <v>31092</v>
      </c>
      <c r="V3419">
        <f ca="1">DATEDIF(Table4[[#This Row],[CustomerBirthday]], TODAY(), "Y")</f>
        <v>41</v>
      </c>
      <c r="W3419" t="str" cm="1">
        <f t="array" aca="1" ref="W3419" ca="1">_xlfn.IFS(Table4[[#This Row],[Age]]&lt;25, "Under 25",Table4[[#This Row],[Age]]=34, "25-34", Table4[[#This Row],[Age]]&lt;=49, "35-49", Table4[[#This Row],[Age]]&lt;=64, "50-64", Table4[[#This Row],[Age]]&gt;=65, "65+")</f>
        <v>35-49</v>
      </c>
      <c r="X3419" t="str">
        <f>_xlfn.XLOOKUP(Table4[[#This Row],[StoreID]],Stores!A:A,Stores!B:B, "Not found")</f>
        <v>MegaMart New Michele</v>
      </c>
      <c r="Y3419" t="str">
        <f>_xlfn.XLOOKUP(Table4[[#This Row],[StoreID]],Stores!A:A,Stores!C:C, "Not Found")</f>
        <v>New Michele</v>
      </c>
      <c r="Z3419" t="str">
        <f>_xlfn.XLOOKUP(Table4[[#This Row],[StoreID]],Stores!A:A,Stores!D:D, "Not Found")</f>
        <v>West</v>
      </c>
    </row>
    <row r="3420" spans="1:26">
      <c r="A3420" t="s">
        <v>4286</v>
      </c>
      <c r="B3420" s="1">
        <v>45374</v>
      </c>
      <c r="C3420" t="s">
        <v>355</v>
      </c>
      <c r="D3420" t="s">
        <v>802</v>
      </c>
      <c r="E3420" t="s">
        <v>831</v>
      </c>
      <c r="F3420">
        <v>3</v>
      </c>
      <c r="G3420">
        <v>0.05</v>
      </c>
      <c r="H3420" t="s">
        <v>868</v>
      </c>
      <c r="I3420" s="4">
        <f>Table4[[#This Row],[Quantity]]*Table4[[#This Row],[UnitPrice]]</f>
        <v>1100.79</v>
      </c>
      <c r="J3420" s="4">
        <f>Table4[[#This Row],[Gross Revenue]]*(1-Table4[[#This Row],[Discount]])</f>
        <v>1045.7504999999999</v>
      </c>
      <c r="K3420" s="4">
        <f>Table4[[#This Row],[Quantity]]*Table4[[#This Row],[CostPrice]]</f>
        <v>855.69</v>
      </c>
      <c r="L3420" s="4">
        <f>Table4[[#This Row],[Net Revenue]]-Table4[[#This Row],[Total Cost]]</f>
        <v>190.06049999999982</v>
      </c>
      <c r="M3420" t="str">
        <f>_xlfn.XLOOKUP(Table4[[#This Row],[ProductID]], Products!A:A,Products!B:B, "Not Found")</f>
        <v>Stage Footwear</v>
      </c>
      <c r="N3420" t="str">
        <f>TEXT(Table4[[#This Row],[Date]], "mmm")</f>
        <v>Mar</v>
      </c>
      <c r="O3420" t="str">
        <f>TEXT(Table4[[#This Row],[Date]], "yyyy")</f>
        <v>2024</v>
      </c>
      <c r="P3420" t="str">
        <f>_xlfn.XLOOKUP(Table4[[#This Row],[ProductID]],Products!A:A,Products!C:C, "Not Found")</f>
        <v>Fashion</v>
      </c>
      <c r="Q3420" t="str">
        <f>_xlfn.XLOOKUP(Table4[[#This Row],[ProductID]],Products!A:A,Products!D:D,"Not Found")</f>
        <v>Footwear</v>
      </c>
      <c r="R3420">
        <f>_xlfn.XLOOKUP(Table4[[#This Row],[ProductID]],Products!A:A,Products!E:E,"Not Found")</f>
        <v>366.93</v>
      </c>
      <c r="S3420">
        <f>_xlfn.XLOOKUP(Table4[[#This Row],[ProductID]],Products!A:A,Products!F:F, "Not Found")</f>
        <v>285.23</v>
      </c>
      <c r="T3420" t="str">
        <f>_xlfn.XLOOKUP(Table4[[#This Row],[CustomerID]],Customers!A:A,Customers!D:D, "Not Found")</f>
        <v>M</v>
      </c>
      <c r="U3420" s="6">
        <f>_xlfn.XLOOKUP(Table4[[#This Row],[CustomerID]],Customers!A:A,Customers!E:E, "Not Found")</f>
        <v>22937</v>
      </c>
      <c r="V3420">
        <f ca="1">DATEDIF(Table4[[#This Row],[CustomerBirthday]], TODAY(), "Y")</f>
        <v>63</v>
      </c>
      <c r="W3420" t="str" cm="1">
        <f t="array" aca="1" ref="W3420" ca="1">_xlfn.IFS(Table4[[#This Row],[Age]]&lt;25, "Under 25",Table4[[#This Row],[Age]]=34, "25-34", Table4[[#This Row],[Age]]&lt;=49, "35-49", Table4[[#This Row],[Age]]&lt;=64, "50-64", Table4[[#This Row],[Age]]&gt;=65, "65+")</f>
        <v>50-64</v>
      </c>
      <c r="X3420" t="str">
        <f>_xlfn.XLOOKUP(Table4[[#This Row],[StoreID]],Stores!A:A,Stores!B:B, "Not found")</f>
        <v>MegaMart Jimenezborough</v>
      </c>
      <c r="Y3420" t="str">
        <f>_xlfn.XLOOKUP(Table4[[#This Row],[StoreID]],Stores!A:A,Stores!C:C, "Not Found")</f>
        <v>Jimenezborough</v>
      </c>
      <c r="Z3420" t="str">
        <f>_xlfn.XLOOKUP(Table4[[#This Row],[StoreID]],Stores!A:A,Stores!D:D, "Not Found")</f>
        <v>South</v>
      </c>
    </row>
    <row r="3421" spans="1:26">
      <c r="A3421" t="s">
        <v>4287</v>
      </c>
      <c r="B3421" s="1">
        <v>45720</v>
      </c>
      <c r="C3421" t="s">
        <v>382</v>
      </c>
      <c r="D3421" t="s">
        <v>772</v>
      </c>
      <c r="E3421" t="s">
        <v>842</v>
      </c>
      <c r="F3421">
        <v>4</v>
      </c>
      <c r="G3421">
        <v>0</v>
      </c>
      <c r="H3421" t="s">
        <v>875</v>
      </c>
      <c r="I3421" s="4">
        <f>Table4[[#This Row],[Quantity]]*Table4[[#This Row],[UnitPrice]]</f>
        <v>7513.88</v>
      </c>
      <c r="J3421" s="4">
        <f>Table4[[#This Row],[Gross Revenue]]*(1-Table4[[#This Row],[Discount]])</f>
        <v>7513.88</v>
      </c>
      <c r="K3421" s="4">
        <f>Table4[[#This Row],[Quantity]]*Table4[[#This Row],[CostPrice]]</f>
        <v>4059.64</v>
      </c>
      <c r="L3421" s="4">
        <f>Table4[[#This Row],[Net Revenue]]-Table4[[#This Row],[Total Cost]]</f>
        <v>3454.2400000000002</v>
      </c>
      <c r="M3421" t="str">
        <f>_xlfn.XLOOKUP(Table4[[#This Row],[ProductID]], Products!A:A,Products!B:B, "Not Found")</f>
        <v>And Footwear</v>
      </c>
      <c r="N3421" t="str">
        <f>TEXT(Table4[[#This Row],[Date]], "mmm")</f>
        <v>Mar</v>
      </c>
      <c r="O3421" t="str">
        <f>TEXT(Table4[[#This Row],[Date]], "yyyy")</f>
        <v>2025</v>
      </c>
      <c r="P3421" t="str">
        <f>_xlfn.XLOOKUP(Table4[[#This Row],[ProductID]],Products!A:A,Products!C:C, "Not Found")</f>
        <v>Fashion</v>
      </c>
      <c r="Q3421" t="str">
        <f>_xlfn.XLOOKUP(Table4[[#This Row],[ProductID]],Products!A:A,Products!D:D,"Not Found")</f>
        <v>Footwear</v>
      </c>
      <c r="R3421">
        <f>_xlfn.XLOOKUP(Table4[[#This Row],[ProductID]],Products!A:A,Products!E:E,"Not Found")</f>
        <v>1878.47</v>
      </c>
      <c r="S3421">
        <f>_xlfn.XLOOKUP(Table4[[#This Row],[ProductID]],Products!A:A,Products!F:F, "Not Found")</f>
        <v>1014.91</v>
      </c>
      <c r="T3421" t="str">
        <f>_xlfn.XLOOKUP(Table4[[#This Row],[CustomerID]],Customers!A:A,Customers!D:D, "Not Found")</f>
        <v>F</v>
      </c>
      <c r="U3421" s="6">
        <f>_xlfn.XLOOKUP(Table4[[#This Row],[CustomerID]],Customers!A:A,Customers!E:E, "Not Found")</f>
        <v>35236</v>
      </c>
      <c r="V3421">
        <f ca="1">DATEDIF(Table4[[#This Row],[CustomerBirthday]], TODAY(), "Y")</f>
        <v>30</v>
      </c>
      <c r="W3421" t="str" cm="1">
        <f t="array" aca="1" ref="W3421" ca="1">_xlfn.IFS(Table4[[#This Row],[Age]]&lt;25, "Under 25",Table4[[#This Row],[Age]]=34, "25-34", Table4[[#This Row],[Age]]&lt;=49, "35-49", Table4[[#This Row],[Age]]&lt;=64, "50-64", Table4[[#This Row],[Age]]&gt;=65, "65+")</f>
        <v>35-49</v>
      </c>
      <c r="X3421" t="str">
        <f>_xlfn.XLOOKUP(Table4[[#This Row],[StoreID]],Stores!A:A,Stores!B:B, "Not found")</f>
        <v>MegaMart Brianahaven</v>
      </c>
      <c r="Y3421" t="str">
        <f>_xlfn.XLOOKUP(Table4[[#This Row],[StoreID]],Stores!A:A,Stores!C:C, "Not Found")</f>
        <v>Brianahaven</v>
      </c>
      <c r="Z3421" t="str">
        <f>_xlfn.XLOOKUP(Table4[[#This Row],[StoreID]],Stores!A:A,Stores!D:D, "Not Found")</f>
        <v>North</v>
      </c>
    </row>
    <row r="3422" spans="1:26">
      <c r="A3422" t="s">
        <v>4288</v>
      </c>
      <c r="B3422" s="1">
        <v>45838</v>
      </c>
      <c r="C3422" t="s">
        <v>119</v>
      </c>
      <c r="D3422" t="s">
        <v>800</v>
      </c>
      <c r="E3422" t="s">
        <v>835</v>
      </c>
      <c r="F3422">
        <v>4</v>
      </c>
      <c r="G3422">
        <v>0</v>
      </c>
      <c r="H3422" t="s">
        <v>875</v>
      </c>
      <c r="I3422" s="4">
        <f>Table4[[#This Row],[Quantity]]*Table4[[#This Row],[UnitPrice]]</f>
        <v>7810.6</v>
      </c>
      <c r="J3422" s="4">
        <f>Table4[[#This Row],[Gross Revenue]]*(1-Table4[[#This Row],[Discount]])</f>
        <v>7810.6</v>
      </c>
      <c r="K3422" s="4">
        <f>Table4[[#This Row],[Quantity]]*Table4[[#This Row],[CostPrice]]</f>
        <v>5805.08</v>
      </c>
      <c r="L3422" s="4">
        <f>Table4[[#This Row],[Net Revenue]]-Table4[[#This Row],[Total Cost]]</f>
        <v>2005.5200000000004</v>
      </c>
      <c r="M3422" t="str">
        <f>_xlfn.XLOOKUP(Table4[[#This Row],[ProductID]], Products!A:A,Products!B:B, "Not Found")</f>
        <v>Book Television</v>
      </c>
      <c r="N3422" t="str">
        <f>TEXT(Table4[[#This Row],[Date]], "mmm")</f>
        <v>Jun</v>
      </c>
      <c r="O3422" t="str">
        <f>TEXT(Table4[[#This Row],[Date]], "yyyy")</f>
        <v>2025</v>
      </c>
      <c r="P3422" t="str">
        <f>_xlfn.XLOOKUP(Table4[[#This Row],[ProductID]],Products!A:A,Products!C:C, "Not Found")</f>
        <v>Electronics</v>
      </c>
      <c r="Q3422" t="str">
        <f>_xlfn.XLOOKUP(Table4[[#This Row],[ProductID]],Products!A:A,Products!D:D,"Not Found")</f>
        <v>Television</v>
      </c>
      <c r="R3422">
        <f>_xlfn.XLOOKUP(Table4[[#This Row],[ProductID]],Products!A:A,Products!E:E,"Not Found")</f>
        <v>1952.65</v>
      </c>
      <c r="S3422">
        <f>_xlfn.XLOOKUP(Table4[[#This Row],[ProductID]],Products!A:A,Products!F:F, "Not Found")</f>
        <v>1451.27</v>
      </c>
      <c r="T3422" t="str">
        <f>_xlfn.XLOOKUP(Table4[[#This Row],[CustomerID]],Customers!A:A,Customers!D:D, "Not Found")</f>
        <v>M</v>
      </c>
      <c r="U3422" s="6">
        <f>_xlfn.XLOOKUP(Table4[[#This Row],[CustomerID]],Customers!A:A,Customers!E:E, "Not Found")</f>
        <v>37417</v>
      </c>
      <c r="V3422">
        <f ca="1">DATEDIF(Table4[[#This Row],[CustomerBirthday]], TODAY(), "Y")</f>
        <v>24</v>
      </c>
      <c r="W3422" t="str" cm="1">
        <f t="array" aca="1" ref="W3422" ca="1">_xlfn.IFS(Table4[[#This Row],[Age]]&lt;25, "Under 25",Table4[[#This Row],[Age]]=34, "25-34", Table4[[#This Row],[Age]]&lt;=49, "35-49", Table4[[#This Row],[Age]]&lt;=64, "50-64", Table4[[#This Row],[Age]]&gt;=65, "65+")</f>
        <v>Under 25</v>
      </c>
      <c r="X3422" t="str">
        <f>_xlfn.XLOOKUP(Table4[[#This Row],[StoreID]],Stores!A:A,Stores!B:B, "Not found")</f>
        <v>MegaMart Peckmouth</v>
      </c>
      <c r="Y3422" t="str">
        <f>_xlfn.XLOOKUP(Table4[[#This Row],[StoreID]],Stores!A:A,Stores!C:C, "Not Found")</f>
        <v>Peckmouth</v>
      </c>
      <c r="Z3422" t="str">
        <f>_xlfn.XLOOKUP(Table4[[#This Row],[StoreID]],Stores!A:A,Stores!D:D, "Not Found")</f>
        <v>East</v>
      </c>
    </row>
    <row r="3423" spans="1:26">
      <c r="A3423" t="s">
        <v>4289</v>
      </c>
      <c r="B3423" s="1">
        <v>45450</v>
      </c>
      <c r="C3423" t="s">
        <v>195</v>
      </c>
      <c r="D3423" t="s">
        <v>739</v>
      </c>
      <c r="E3423" t="s">
        <v>831</v>
      </c>
      <c r="F3423">
        <v>5</v>
      </c>
      <c r="G3423">
        <v>0.05</v>
      </c>
      <c r="H3423" t="s">
        <v>865</v>
      </c>
      <c r="I3423" s="4">
        <f>Table4[[#This Row],[Quantity]]*Table4[[#This Row],[UnitPrice]]</f>
        <v>5970.5999999999995</v>
      </c>
      <c r="J3423" s="4">
        <f>Table4[[#This Row],[Gross Revenue]]*(1-Table4[[#This Row],[Discount]])</f>
        <v>5672.0699999999988</v>
      </c>
      <c r="K3423" s="4">
        <f>Table4[[#This Row],[Quantity]]*Table4[[#This Row],[CostPrice]]</f>
        <v>4194.75</v>
      </c>
      <c r="L3423" s="4">
        <f>Table4[[#This Row],[Net Revenue]]-Table4[[#This Row],[Total Cost]]</f>
        <v>1477.3199999999988</v>
      </c>
      <c r="M3423" t="str">
        <f>_xlfn.XLOOKUP(Table4[[#This Row],[ProductID]], Products!A:A,Products!B:B, "Not Found")</f>
        <v>Step Smartphone</v>
      </c>
      <c r="N3423" t="str">
        <f>TEXT(Table4[[#This Row],[Date]], "mmm")</f>
        <v>Jun</v>
      </c>
      <c r="O3423" t="str">
        <f>TEXT(Table4[[#This Row],[Date]], "yyyy")</f>
        <v>2024</v>
      </c>
      <c r="P3423" t="str">
        <f>_xlfn.XLOOKUP(Table4[[#This Row],[ProductID]],Products!A:A,Products!C:C, "Not Found")</f>
        <v>Electronics</v>
      </c>
      <c r="Q3423" t="str">
        <f>_xlfn.XLOOKUP(Table4[[#This Row],[ProductID]],Products!A:A,Products!D:D,"Not Found")</f>
        <v>Smartphone</v>
      </c>
      <c r="R3423">
        <f>_xlfn.XLOOKUP(Table4[[#This Row],[ProductID]],Products!A:A,Products!E:E,"Not Found")</f>
        <v>1194.1199999999999</v>
      </c>
      <c r="S3423">
        <f>_xlfn.XLOOKUP(Table4[[#This Row],[ProductID]],Products!A:A,Products!F:F, "Not Found")</f>
        <v>838.95</v>
      </c>
      <c r="T3423" t="str">
        <f>_xlfn.XLOOKUP(Table4[[#This Row],[CustomerID]],Customers!A:A,Customers!D:D, "Not Found")</f>
        <v>M</v>
      </c>
      <c r="U3423" s="6">
        <f>_xlfn.XLOOKUP(Table4[[#This Row],[CustomerID]],Customers!A:A,Customers!E:E, "Not Found")</f>
        <v>25009</v>
      </c>
      <c r="V3423">
        <f ca="1">DATEDIF(Table4[[#This Row],[CustomerBirthday]], TODAY(), "Y")</f>
        <v>58</v>
      </c>
      <c r="W3423" t="str" cm="1">
        <f t="array" aca="1" ref="W3423" ca="1">_xlfn.IFS(Table4[[#This Row],[Age]]&lt;25, "Under 25",Table4[[#This Row],[Age]]=34, "25-34", Table4[[#This Row],[Age]]&lt;=49, "35-49", Table4[[#This Row],[Age]]&lt;=64, "50-64", Table4[[#This Row],[Age]]&gt;=65, "65+")</f>
        <v>50-64</v>
      </c>
      <c r="X3423" t="str">
        <f>_xlfn.XLOOKUP(Table4[[#This Row],[StoreID]],Stores!A:A,Stores!B:B, "Not found")</f>
        <v>MegaMart Jimenezborough</v>
      </c>
      <c r="Y3423" t="str">
        <f>_xlfn.XLOOKUP(Table4[[#This Row],[StoreID]],Stores!A:A,Stores!C:C, "Not Found")</f>
        <v>Jimenezborough</v>
      </c>
      <c r="Z3423" t="str">
        <f>_xlfn.XLOOKUP(Table4[[#This Row],[StoreID]],Stores!A:A,Stores!D:D, "Not Found")</f>
        <v>South</v>
      </c>
    </row>
    <row r="3424" spans="1:26">
      <c r="A3424" t="s">
        <v>4290</v>
      </c>
      <c r="B3424" s="1">
        <v>45346</v>
      </c>
      <c r="C3424" t="s">
        <v>375</v>
      </c>
      <c r="D3424" t="s">
        <v>796</v>
      </c>
      <c r="E3424" t="s">
        <v>842</v>
      </c>
      <c r="F3424">
        <v>5</v>
      </c>
      <c r="G3424">
        <v>0</v>
      </c>
      <c r="H3424" t="s">
        <v>875</v>
      </c>
      <c r="I3424" s="4">
        <f>Table4[[#This Row],[Quantity]]*Table4[[#This Row],[UnitPrice]]</f>
        <v>7812.1500000000005</v>
      </c>
      <c r="J3424" s="4">
        <f>Table4[[#This Row],[Gross Revenue]]*(1-Table4[[#This Row],[Discount]])</f>
        <v>7812.1500000000005</v>
      </c>
      <c r="K3424" s="4">
        <f>Table4[[#This Row],[Quantity]]*Table4[[#This Row],[CostPrice]]</f>
        <v>5978.1500000000005</v>
      </c>
      <c r="L3424" s="4">
        <f>Table4[[#This Row],[Net Revenue]]-Table4[[#This Row],[Total Cost]]</f>
        <v>1834</v>
      </c>
      <c r="M3424" t="str">
        <f>_xlfn.XLOOKUP(Table4[[#This Row],[ProductID]], Products!A:A,Products!B:B, "Not Found")</f>
        <v>Chair Laptop</v>
      </c>
      <c r="N3424" t="str">
        <f>TEXT(Table4[[#This Row],[Date]], "mmm")</f>
        <v>Feb</v>
      </c>
      <c r="O3424" t="str">
        <f>TEXT(Table4[[#This Row],[Date]], "yyyy")</f>
        <v>2024</v>
      </c>
      <c r="P3424" t="str">
        <f>_xlfn.XLOOKUP(Table4[[#This Row],[ProductID]],Products!A:A,Products!C:C, "Not Found")</f>
        <v>Electronics</v>
      </c>
      <c r="Q3424" t="str">
        <f>_xlfn.XLOOKUP(Table4[[#This Row],[ProductID]],Products!A:A,Products!D:D,"Not Found")</f>
        <v>Laptop</v>
      </c>
      <c r="R3424">
        <f>_xlfn.XLOOKUP(Table4[[#This Row],[ProductID]],Products!A:A,Products!E:E,"Not Found")</f>
        <v>1562.43</v>
      </c>
      <c r="S3424">
        <f>_xlfn.XLOOKUP(Table4[[#This Row],[ProductID]],Products!A:A,Products!F:F, "Not Found")</f>
        <v>1195.6300000000001</v>
      </c>
      <c r="T3424" t="str">
        <f>_xlfn.XLOOKUP(Table4[[#This Row],[CustomerID]],Customers!A:A,Customers!D:D, "Not Found")</f>
        <v>F</v>
      </c>
      <c r="U3424" s="6">
        <f>_xlfn.XLOOKUP(Table4[[#This Row],[CustomerID]],Customers!A:A,Customers!E:E, "Not Found")</f>
        <v>19995</v>
      </c>
      <c r="V3424">
        <f ca="1">DATEDIF(Table4[[#This Row],[CustomerBirthday]], TODAY(), "Y")</f>
        <v>71</v>
      </c>
      <c r="W3424" t="str" cm="1">
        <f t="array" aca="1" ref="W3424" ca="1">_xlfn.IFS(Table4[[#This Row],[Age]]&lt;25, "Under 25",Table4[[#This Row],[Age]]=34, "25-34", Table4[[#This Row],[Age]]&lt;=49, "35-49", Table4[[#This Row],[Age]]&lt;=64, "50-64", Table4[[#This Row],[Age]]&gt;=65, "65+")</f>
        <v>65+</v>
      </c>
      <c r="X3424" t="str">
        <f>_xlfn.XLOOKUP(Table4[[#This Row],[StoreID]],Stores!A:A,Stores!B:B, "Not found")</f>
        <v>MegaMart Brianahaven</v>
      </c>
      <c r="Y3424" t="str">
        <f>_xlfn.XLOOKUP(Table4[[#This Row],[StoreID]],Stores!A:A,Stores!C:C, "Not Found")</f>
        <v>Brianahaven</v>
      </c>
      <c r="Z3424" t="str">
        <f>_xlfn.XLOOKUP(Table4[[#This Row],[StoreID]],Stores!A:A,Stores!D:D, "Not Found")</f>
        <v>North</v>
      </c>
    </row>
    <row r="3425" spans="1:26">
      <c r="A3425" t="s">
        <v>4291</v>
      </c>
      <c r="B3425" s="1">
        <v>45212</v>
      </c>
      <c r="C3425" t="s">
        <v>372</v>
      </c>
      <c r="D3425" t="s">
        <v>774</v>
      </c>
      <c r="E3425" t="s">
        <v>835</v>
      </c>
      <c r="F3425">
        <v>4</v>
      </c>
      <c r="G3425">
        <v>0</v>
      </c>
      <c r="H3425" t="s">
        <v>865</v>
      </c>
      <c r="I3425" s="4">
        <f>Table4[[#This Row],[Quantity]]*Table4[[#This Row],[UnitPrice]]</f>
        <v>5949.64</v>
      </c>
      <c r="J3425" s="4">
        <f>Table4[[#This Row],[Gross Revenue]]*(1-Table4[[#This Row],[Discount]])</f>
        <v>5949.64</v>
      </c>
      <c r="K3425" s="4">
        <f>Table4[[#This Row],[Quantity]]*Table4[[#This Row],[CostPrice]]</f>
        <v>3252.28</v>
      </c>
      <c r="L3425" s="4">
        <f>Table4[[#This Row],[Net Revenue]]-Table4[[#This Row],[Total Cost]]</f>
        <v>2697.36</v>
      </c>
      <c r="M3425" t="str">
        <f>_xlfn.XLOOKUP(Table4[[#This Row],[ProductID]], Products!A:A,Products!B:B, "Not Found")</f>
        <v>Him Smartphone</v>
      </c>
      <c r="N3425" t="str">
        <f>TEXT(Table4[[#This Row],[Date]], "mmm")</f>
        <v>Oct</v>
      </c>
      <c r="O3425" t="str">
        <f>TEXT(Table4[[#This Row],[Date]], "yyyy")</f>
        <v>2023</v>
      </c>
      <c r="P3425" t="str">
        <f>_xlfn.XLOOKUP(Table4[[#This Row],[ProductID]],Products!A:A,Products!C:C, "Not Found")</f>
        <v>Electronics</v>
      </c>
      <c r="Q3425" t="str">
        <f>_xlfn.XLOOKUP(Table4[[#This Row],[ProductID]],Products!A:A,Products!D:D,"Not Found")</f>
        <v>Smartphone</v>
      </c>
      <c r="R3425">
        <f>_xlfn.XLOOKUP(Table4[[#This Row],[ProductID]],Products!A:A,Products!E:E,"Not Found")</f>
        <v>1487.41</v>
      </c>
      <c r="S3425">
        <f>_xlfn.XLOOKUP(Table4[[#This Row],[ProductID]],Products!A:A,Products!F:F, "Not Found")</f>
        <v>813.07</v>
      </c>
      <c r="T3425" t="str">
        <f>_xlfn.XLOOKUP(Table4[[#This Row],[CustomerID]],Customers!A:A,Customers!D:D, "Not Found")</f>
        <v>M</v>
      </c>
      <c r="U3425" s="6">
        <f>_xlfn.XLOOKUP(Table4[[#This Row],[CustomerID]],Customers!A:A,Customers!E:E, "Not Found")</f>
        <v>23580</v>
      </c>
      <c r="V3425">
        <f ca="1">DATEDIF(Table4[[#This Row],[CustomerBirthday]], TODAY(), "Y")</f>
        <v>62</v>
      </c>
      <c r="W3425" t="str" cm="1">
        <f t="array" aca="1" ref="W3425" ca="1">_xlfn.IFS(Table4[[#This Row],[Age]]&lt;25, "Under 25",Table4[[#This Row],[Age]]=34, "25-34", Table4[[#This Row],[Age]]&lt;=49, "35-49", Table4[[#This Row],[Age]]&lt;=64, "50-64", Table4[[#This Row],[Age]]&gt;=65, "65+")</f>
        <v>50-64</v>
      </c>
      <c r="X3425" t="str">
        <f>_xlfn.XLOOKUP(Table4[[#This Row],[StoreID]],Stores!A:A,Stores!B:B, "Not found")</f>
        <v>MegaMart Peckmouth</v>
      </c>
      <c r="Y3425" t="str">
        <f>_xlfn.XLOOKUP(Table4[[#This Row],[StoreID]],Stores!A:A,Stores!C:C, "Not Found")</f>
        <v>Peckmouth</v>
      </c>
      <c r="Z3425" t="str">
        <f>_xlfn.XLOOKUP(Table4[[#This Row],[StoreID]],Stores!A:A,Stores!D:D, "Not Found")</f>
        <v>East</v>
      </c>
    </row>
    <row r="3426" spans="1:26">
      <c r="A3426" t="s">
        <v>4292</v>
      </c>
      <c r="B3426" s="1">
        <v>45427</v>
      </c>
      <c r="C3426" t="s">
        <v>673</v>
      </c>
      <c r="D3426" t="s">
        <v>753</v>
      </c>
      <c r="E3426" t="s">
        <v>835</v>
      </c>
      <c r="F3426">
        <v>1</v>
      </c>
      <c r="G3426">
        <v>0.05</v>
      </c>
      <c r="H3426" t="s">
        <v>871</v>
      </c>
      <c r="I3426" s="4">
        <f>Table4[[#This Row],[Quantity]]*Table4[[#This Row],[UnitPrice]]</f>
        <v>270.45</v>
      </c>
      <c r="J3426" s="4">
        <f>Table4[[#This Row],[Gross Revenue]]*(1-Table4[[#This Row],[Discount]])</f>
        <v>256.92749999999995</v>
      </c>
      <c r="K3426" s="4">
        <f>Table4[[#This Row],[Quantity]]*Table4[[#This Row],[CostPrice]]</f>
        <v>187.6</v>
      </c>
      <c r="L3426" s="4">
        <f>Table4[[#This Row],[Net Revenue]]-Table4[[#This Row],[Total Cost]]</f>
        <v>69.327499999999958</v>
      </c>
      <c r="M3426" t="str">
        <f>_xlfn.XLOOKUP(Table4[[#This Row],[ProductID]], Products!A:A,Products!B:B, "Not Found")</f>
        <v>Whether Bags</v>
      </c>
      <c r="N3426" t="str">
        <f>TEXT(Table4[[#This Row],[Date]], "mmm")</f>
        <v>May</v>
      </c>
      <c r="O3426" t="str">
        <f>TEXT(Table4[[#This Row],[Date]], "yyyy")</f>
        <v>2024</v>
      </c>
      <c r="P3426" t="str">
        <f>_xlfn.XLOOKUP(Table4[[#This Row],[ProductID]],Products!A:A,Products!C:C, "Not Found")</f>
        <v>Fashion</v>
      </c>
      <c r="Q3426" t="str">
        <f>_xlfn.XLOOKUP(Table4[[#This Row],[ProductID]],Products!A:A,Products!D:D,"Not Found")</f>
        <v>Bags</v>
      </c>
      <c r="R3426">
        <f>_xlfn.XLOOKUP(Table4[[#This Row],[ProductID]],Products!A:A,Products!E:E,"Not Found")</f>
        <v>270.45</v>
      </c>
      <c r="S3426">
        <f>_xlfn.XLOOKUP(Table4[[#This Row],[ProductID]],Products!A:A,Products!F:F, "Not Found")</f>
        <v>187.6</v>
      </c>
      <c r="T3426" t="str">
        <f>_xlfn.XLOOKUP(Table4[[#This Row],[CustomerID]],Customers!A:A,Customers!D:D, "Not Found")</f>
        <v>F</v>
      </c>
      <c r="U3426" s="6">
        <f>_xlfn.XLOOKUP(Table4[[#This Row],[CustomerID]],Customers!A:A,Customers!E:E, "Not Found")</f>
        <v>21380</v>
      </c>
      <c r="V3426">
        <f ca="1">DATEDIF(Table4[[#This Row],[CustomerBirthday]], TODAY(), "Y")</f>
        <v>68</v>
      </c>
      <c r="W3426" t="str" cm="1">
        <f t="array" aca="1" ref="W3426" ca="1">_xlfn.IFS(Table4[[#This Row],[Age]]&lt;25, "Under 25",Table4[[#This Row],[Age]]=34, "25-34", Table4[[#This Row],[Age]]&lt;=49, "35-49", Table4[[#This Row],[Age]]&lt;=64, "50-64", Table4[[#This Row],[Age]]&gt;=65, "65+")</f>
        <v>65+</v>
      </c>
      <c r="X3426" t="str">
        <f>_xlfn.XLOOKUP(Table4[[#This Row],[StoreID]],Stores!A:A,Stores!B:B, "Not found")</f>
        <v>MegaMart Peckmouth</v>
      </c>
      <c r="Y3426" t="str">
        <f>_xlfn.XLOOKUP(Table4[[#This Row],[StoreID]],Stores!A:A,Stores!C:C, "Not Found")</f>
        <v>Peckmouth</v>
      </c>
      <c r="Z3426" t="str">
        <f>_xlfn.XLOOKUP(Table4[[#This Row],[StoreID]],Stores!A:A,Stores!D:D, "Not Found")</f>
        <v>East</v>
      </c>
    </row>
    <row r="3427" spans="1:26">
      <c r="A3427" t="s">
        <v>4293</v>
      </c>
      <c r="B3427" s="1">
        <v>45558</v>
      </c>
      <c r="C3427" t="s">
        <v>250</v>
      </c>
      <c r="D3427" t="s">
        <v>739</v>
      </c>
      <c r="E3427" t="s">
        <v>839</v>
      </c>
      <c r="F3427">
        <v>3</v>
      </c>
      <c r="G3427">
        <v>0</v>
      </c>
      <c r="H3427" t="s">
        <v>868</v>
      </c>
      <c r="I3427" s="4">
        <f>Table4[[#This Row],[Quantity]]*Table4[[#This Row],[UnitPrice]]</f>
        <v>3582.3599999999997</v>
      </c>
      <c r="J3427" s="4">
        <f>Table4[[#This Row],[Gross Revenue]]*(1-Table4[[#This Row],[Discount]])</f>
        <v>3582.3599999999997</v>
      </c>
      <c r="K3427" s="4">
        <f>Table4[[#This Row],[Quantity]]*Table4[[#This Row],[CostPrice]]</f>
        <v>2516.8500000000004</v>
      </c>
      <c r="L3427" s="4">
        <f>Table4[[#This Row],[Net Revenue]]-Table4[[#This Row],[Total Cost]]</f>
        <v>1065.5099999999993</v>
      </c>
      <c r="M3427" t="str">
        <f>_xlfn.XLOOKUP(Table4[[#This Row],[ProductID]], Products!A:A,Products!B:B, "Not Found")</f>
        <v>Step Smartphone</v>
      </c>
      <c r="N3427" t="str">
        <f>TEXT(Table4[[#This Row],[Date]], "mmm")</f>
        <v>Sep</v>
      </c>
      <c r="O3427" t="str">
        <f>TEXT(Table4[[#This Row],[Date]], "yyyy")</f>
        <v>2024</v>
      </c>
      <c r="P3427" t="str">
        <f>_xlfn.XLOOKUP(Table4[[#This Row],[ProductID]],Products!A:A,Products!C:C, "Not Found")</f>
        <v>Electronics</v>
      </c>
      <c r="Q3427" t="str">
        <f>_xlfn.XLOOKUP(Table4[[#This Row],[ProductID]],Products!A:A,Products!D:D,"Not Found")</f>
        <v>Smartphone</v>
      </c>
      <c r="R3427">
        <f>_xlfn.XLOOKUP(Table4[[#This Row],[ProductID]],Products!A:A,Products!E:E,"Not Found")</f>
        <v>1194.1199999999999</v>
      </c>
      <c r="S3427">
        <f>_xlfn.XLOOKUP(Table4[[#This Row],[ProductID]],Products!A:A,Products!F:F, "Not Found")</f>
        <v>838.95</v>
      </c>
      <c r="T3427" t="str">
        <f>_xlfn.XLOOKUP(Table4[[#This Row],[CustomerID]],Customers!A:A,Customers!D:D, "Not Found")</f>
        <v>F</v>
      </c>
      <c r="U3427" s="6">
        <f>_xlfn.XLOOKUP(Table4[[#This Row],[CustomerID]],Customers!A:A,Customers!E:E, "Not Found")</f>
        <v>31304</v>
      </c>
      <c r="V3427">
        <f ca="1">DATEDIF(Table4[[#This Row],[CustomerBirthday]], TODAY(), "Y")</f>
        <v>40</v>
      </c>
      <c r="W3427" t="str" cm="1">
        <f t="array" aca="1" ref="W3427" ca="1">_xlfn.IFS(Table4[[#This Row],[Age]]&lt;25, "Under 25",Table4[[#This Row],[Age]]=34, "25-34", Table4[[#This Row],[Age]]&lt;=49, "35-49", Table4[[#This Row],[Age]]&lt;=64, "50-64", Table4[[#This Row],[Age]]&gt;=65, "65+")</f>
        <v>35-49</v>
      </c>
      <c r="X3427" t="str">
        <f>_xlfn.XLOOKUP(Table4[[#This Row],[StoreID]],Stores!A:A,Stores!B:B, "Not found")</f>
        <v>MegaMart New Michele</v>
      </c>
      <c r="Y3427" t="str">
        <f>_xlfn.XLOOKUP(Table4[[#This Row],[StoreID]],Stores!A:A,Stores!C:C, "Not Found")</f>
        <v>New Michele</v>
      </c>
      <c r="Z3427" t="str">
        <f>_xlfn.XLOOKUP(Table4[[#This Row],[StoreID]],Stores!A:A,Stores!D:D, "Not Found")</f>
        <v>West</v>
      </c>
    </row>
    <row r="3428" spans="1:26">
      <c r="A3428" t="s">
        <v>4294</v>
      </c>
      <c r="B3428" s="1">
        <v>45905</v>
      </c>
      <c r="C3428" t="s">
        <v>480</v>
      </c>
      <c r="D3428" t="s">
        <v>814</v>
      </c>
      <c r="E3428" t="s">
        <v>846</v>
      </c>
      <c r="F3428">
        <v>2</v>
      </c>
      <c r="G3428">
        <v>0.15</v>
      </c>
      <c r="H3428" t="s">
        <v>875</v>
      </c>
      <c r="I3428" s="4">
        <f>Table4[[#This Row],[Quantity]]*Table4[[#This Row],[UnitPrice]]</f>
        <v>2573.1</v>
      </c>
      <c r="J3428" s="4">
        <f>Table4[[#This Row],[Gross Revenue]]*(1-Table4[[#This Row],[Discount]])</f>
        <v>2187.1349999999998</v>
      </c>
      <c r="K3428" s="4">
        <f>Table4[[#This Row],[Quantity]]*Table4[[#This Row],[CostPrice]]</f>
        <v>1595.08</v>
      </c>
      <c r="L3428" s="4">
        <f>Table4[[#This Row],[Net Revenue]]-Table4[[#This Row],[Total Cost]]</f>
        <v>592.05499999999984</v>
      </c>
      <c r="M3428" t="str">
        <f>_xlfn.XLOOKUP(Table4[[#This Row],[ProductID]], Products!A:A,Products!B:B, "Not Found")</f>
        <v>Least Accessories</v>
      </c>
      <c r="N3428" t="str">
        <f>TEXT(Table4[[#This Row],[Date]], "mmm")</f>
        <v>Sep</v>
      </c>
      <c r="O3428" t="str">
        <f>TEXT(Table4[[#This Row],[Date]], "yyyy")</f>
        <v>2025</v>
      </c>
      <c r="P3428" t="str">
        <f>_xlfn.XLOOKUP(Table4[[#This Row],[ProductID]],Products!A:A,Products!C:C, "Not Found")</f>
        <v>Fashion</v>
      </c>
      <c r="Q3428" t="str">
        <f>_xlfn.XLOOKUP(Table4[[#This Row],[ProductID]],Products!A:A,Products!D:D,"Not Found")</f>
        <v>Accessories</v>
      </c>
      <c r="R3428">
        <f>_xlfn.XLOOKUP(Table4[[#This Row],[ProductID]],Products!A:A,Products!E:E,"Not Found")</f>
        <v>1286.55</v>
      </c>
      <c r="S3428">
        <f>_xlfn.XLOOKUP(Table4[[#This Row],[ProductID]],Products!A:A,Products!F:F, "Not Found")</f>
        <v>797.54</v>
      </c>
      <c r="T3428" t="str">
        <f>_xlfn.XLOOKUP(Table4[[#This Row],[CustomerID]],Customers!A:A,Customers!D:D, "Not Found")</f>
        <v>M</v>
      </c>
      <c r="U3428" s="6">
        <f>_xlfn.XLOOKUP(Table4[[#This Row],[CustomerID]],Customers!A:A,Customers!E:E, "Not Found")</f>
        <v>35356</v>
      </c>
      <c r="V3428">
        <f ca="1">DATEDIF(Table4[[#This Row],[CustomerBirthday]], TODAY(), "Y")</f>
        <v>29</v>
      </c>
      <c r="W3428" t="str" cm="1">
        <f t="array" aca="1" ref="W3428" ca="1">_xlfn.IFS(Table4[[#This Row],[Age]]&lt;25, "Under 25",Table4[[#This Row],[Age]]=34, "25-34", Table4[[#This Row],[Age]]&lt;=49, "35-49", Table4[[#This Row],[Age]]&lt;=64, "50-64", Table4[[#This Row],[Age]]&gt;=65, "65+")</f>
        <v>35-49</v>
      </c>
      <c r="X3428" t="str">
        <f>_xlfn.XLOOKUP(Table4[[#This Row],[StoreID]],Stores!A:A,Stores!B:B, "Not found")</f>
        <v>MegaMart Johnmouth</v>
      </c>
      <c r="Y3428" t="str">
        <f>_xlfn.XLOOKUP(Table4[[#This Row],[StoreID]],Stores!A:A,Stores!C:C, "Not Found")</f>
        <v>Johnmouth</v>
      </c>
      <c r="Z3428" t="str">
        <f>_xlfn.XLOOKUP(Table4[[#This Row],[StoreID]],Stores!A:A,Stores!D:D, "Not Found")</f>
        <v>East</v>
      </c>
    </row>
    <row r="3429" spans="1:26">
      <c r="A3429" t="s">
        <v>4295</v>
      </c>
      <c r="B3429" s="1">
        <v>45406</v>
      </c>
      <c r="C3429" t="s">
        <v>462</v>
      </c>
      <c r="D3429" t="s">
        <v>736</v>
      </c>
      <c r="E3429" t="s">
        <v>842</v>
      </c>
      <c r="F3429">
        <v>4</v>
      </c>
      <c r="G3429">
        <v>0.05</v>
      </c>
      <c r="H3429" t="s">
        <v>871</v>
      </c>
      <c r="I3429" s="4">
        <f>Table4[[#This Row],[Quantity]]*Table4[[#This Row],[UnitPrice]]</f>
        <v>492.76</v>
      </c>
      <c r="J3429" s="4">
        <f>Table4[[#This Row],[Gross Revenue]]*(1-Table4[[#This Row],[Discount]])</f>
        <v>468.12199999999996</v>
      </c>
      <c r="K3429" s="4">
        <f>Table4[[#This Row],[Quantity]]*Table4[[#This Row],[CostPrice]]</f>
        <v>321.44</v>
      </c>
      <c r="L3429" s="4">
        <f>Table4[[#This Row],[Net Revenue]]-Table4[[#This Row],[Total Cost]]</f>
        <v>146.68199999999996</v>
      </c>
      <c r="M3429" t="str">
        <f>_xlfn.XLOOKUP(Table4[[#This Row],[ProductID]], Products!A:A,Products!B:B, "Not Found")</f>
        <v>Us Snacks</v>
      </c>
      <c r="N3429" t="str">
        <f>TEXT(Table4[[#This Row],[Date]], "mmm")</f>
        <v>Apr</v>
      </c>
      <c r="O3429" t="str">
        <f>TEXT(Table4[[#This Row],[Date]], "yyyy")</f>
        <v>2024</v>
      </c>
      <c r="P3429" t="str">
        <f>_xlfn.XLOOKUP(Table4[[#This Row],[ProductID]],Products!A:A,Products!C:C, "Not Found")</f>
        <v>Groceries</v>
      </c>
      <c r="Q3429" t="str">
        <f>_xlfn.XLOOKUP(Table4[[#This Row],[ProductID]],Products!A:A,Products!D:D,"Not Found")</f>
        <v>Snacks</v>
      </c>
      <c r="R3429">
        <f>_xlfn.XLOOKUP(Table4[[#This Row],[ProductID]],Products!A:A,Products!E:E,"Not Found")</f>
        <v>123.19</v>
      </c>
      <c r="S3429">
        <f>_xlfn.XLOOKUP(Table4[[#This Row],[ProductID]],Products!A:A,Products!F:F, "Not Found")</f>
        <v>80.36</v>
      </c>
      <c r="T3429" t="str">
        <f>_xlfn.XLOOKUP(Table4[[#This Row],[CustomerID]],Customers!A:A,Customers!D:D, "Not Found")</f>
        <v>M</v>
      </c>
      <c r="U3429" s="6">
        <f>_xlfn.XLOOKUP(Table4[[#This Row],[CustomerID]],Customers!A:A,Customers!E:E, "Not Found")</f>
        <v>32966</v>
      </c>
      <c r="V3429">
        <f ca="1">DATEDIF(Table4[[#This Row],[CustomerBirthday]], TODAY(), "Y")</f>
        <v>36</v>
      </c>
      <c r="W3429" t="str" cm="1">
        <f t="array" aca="1" ref="W3429" ca="1">_xlfn.IFS(Table4[[#This Row],[Age]]&lt;25, "Under 25",Table4[[#This Row],[Age]]=34, "25-34", Table4[[#This Row],[Age]]&lt;=49, "35-49", Table4[[#This Row],[Age]]&lt;=64, "50-64", Table4[[#This Row],[Age]]&gt;=65, "65+")</f>
        <v>35-49</v>
      </c>
      <c r="X3429" t="str">
        <f>_xlfn.XLOOKUP(Table4[[#This Row],[StoreID]],Stores!A:A,Stores!B:B, "Not found")</f>
        <v>MegaMart Brianahaven</v>
      </c>
      <c r="Y3429" t="str">
        <f>_xlfn.XLOOKUP(Table4[[#This Row],[StoreID]],Stores!A:A,Stores!C:C, "Not Found")</f>
        <v>Brianahaven</v>
      </c>
      <c r="Z3429" t="str">
        <f>_xlfn.XLOOKUP(Table4[[#This Row],[StoreID]],Stores!A:A,Stores!D:D, "Not Found")</f>
        <v>North</v>
      </c>
    </row>
    <row r="3430" spans="1:26">
      <c r="A3430" t="s">
        <v>4296</v>
      </c>
      <c r="B3430" s="1">
        <v>45387</v>
      </c>
      <c r="C3430" t="s">
        <v>494</v>
      </c>
      <c r="D3430" t="s">
        <v>796</v>
      </c>
      <c r="E3430" t="s">
        <v>839</v>
      </c>
      <c r="F3430">
        <v>3</v>
      </c>
      <c r="G3430">
        <v>0</v>
      </c>
      <c r="H3430" t="s">
        <v>875</v>
      </c>
      <c r="I3430" s="4">
        <f>Table4[[#This Row],[Quantity]]*Table4[[#This Row],[UnitPrice]]</f>
        <v>4687.29</v>
      </c>
      <c r="J3430" s="4">
        <f>Table4[[#This Row],[Gross Revenue]]*(1-Table4[[#This Row],[Discount]])</f>
        <v>4687.29</v>
      </c>
      <c r="K3430" s="4">
        <f>Table4[[#This Row],[Quantity]]*Table4[[#This Row],[CostPrice]]</f>
        <v>3586.8900000000003</v>
      </c>
      <c r="L3430" s="4">
        <f>Table4[[#This Row],[Net Revenue]]-Table4[[#This Row],[Total Cost]]</f>
        <v>1100.3999999999996</v>
      </c>
      <c r="M3430" t="str">
        <f>_xlfn.XLOOKUP(Table4[[#This Row],[ProductID]], Products!A:A,Products!B:B, "Not Found")</f>
        <v>Chair Laptop</v>
      </c>
      <c r="N3430" t="str">
        <f>TEXT(Table4[[#This Row],[Date]], "mmm")</f>
        <v>Apr</v>
      </c>
      <c r="O3430" t="str">
        <f>TEXT(Table4[[#This Row],[Date]], "yyyy")</f>
        <v>2024</v>
      </c>
      <c r="P3430" t="str">
        <f>_xlfn.XLOOKUP(Table4[[#This Row],[ProductID]],Products!A:A,Products!C:C, "Not Found")</f>
        <v>Electronics</v>
      </c>
      <c r="Q3430" t="str">
        <f>_xlfn.XLOOKUP(Table4[[#This Row],[ProductID]],Products!A:A,Products!D:D,"Not Found")</f>
        <v>Laptop</v>
      </c>
      <c r="R3430">
        <f>_xlfn.XLOOKUP(Table4[[#This Row],[ProductID]],Products!A:A,Products!E:E,"Not Found")</f>
        <v>1562.43</v>
      </c>
      <c r="S3430">
        <f>_xlfn.XLOOKUP(Table4[[#This Row],[ProductID]],Products!A:A,Products!F:F, "Not Found")</f>
        <v>1195.6300000000001</v>
      </c>
      <c r="T3430" t="str">
        <f>_xlfn.XLOOKUP(Table4[[#This Row],[CustomerID]],Customers!A:A,Customers!D:D, "Not Found")</f>
        <v>M</v>
      </c>
      <c r="U3430" s="6">
        <f>_xlfn.XLOOKUP(Table4[[#This Row],[CustomerID]],Customers!A:A,Customers!E:E, "Not Found")</f>
        <v>31478</v>
      </c>
      <c r="V3430">
        <f ca="1">DATEDIF(Table4[[#This Row],[CustomerBirthday]], TODAY(), "Y")</f>
        <v>40</v>
      </c>
      <c r="W3430" t="str" cm="1">
        <f t="array" aca="1" ref="W3430" ca="1">_xlfn.IFS(Table4[[#This Row],[Age]]&lt;25, "Under 25",Table4[[#This Row],[Age]]=34, "25-34", Table4[[#This Row],[Age]]&lt;=49, "35-49", Table4[[#This Row],[Age]]&lt;=64, "50-64", Table4[[#This Row],[Age]]&gt;=65, "65+")</f>
        <v>35-49</v>
      </c>
      <c r="X3430" t="str">
        <f>_xlfn.XLOOKUP(Table4[[#This Row],[StoreID]],Stores!A:A,Stores!B:B, "Not found")</f>
        <v>MegaMart New Michele</v>
      </c>
      <c r="Y3430" t="str">
        <f>_xlfn.XLOOKUP(Table4[[#This Row],[StoreID]],Stores!A:A,Stores!C:C, "Not Found")</f>
        <v>New Michele</v>
      </c>
      <c r="Z3430" t="str">
        <f>_xlfn.XLOOKUP(Table4[[#This Row],[StoreID]],Stores!A:A,Stores!D:D, "Not Found")</f>
        <v>West</v>
      </c>
    </row>
    <row r="3431" spans="1:26">
      <c r="A3431" t="s">
        <v>4297</v>
      </c>
      <c r="B3431" s="1">
        <v>45513</v>
      </c>
      <c r="C3431" t="s">
        <v>238</v>
      </c>
      <c r="D3431" t="s">
        <v>788</v>
      </c>
      <c r="E3431" t="s">
        <v>839</v>
      </c>
      <c r="F3431">
        <v>5</v>
      </c>
      <c r="G3431">
        <v>0</v>
      </c>
      <c r="H3431" t="s">
        <v>868</v>
      </c>
      <c r="I3431" s="4">
        <f>Table4[[#This Row],[Quantity]]*Table4[[#This Row],[UnitPrice]]</f>
        <v>5478.6</v>
      </c>
      <c r="J3431" s="4">
        <f>Table4[[#This Row],[Gross Revenue]]*(1-Table4[[#This Row],[Discount]])</f>
        <v>5478.6</v>
      </c>
      <c r="K3431" s="4">
        <f>Table4[[#This Row],[Quantity]]*Table4[[#This Row],[CostPrice]]</f>
        <v>4111</v>
      </c>
      <c r="L3431" s="4">
        <f>Table4[[#This Row],[Net Revenue]]-Table4[[#This Row],[Total Cost]]</f>
        <v>1367.6000000000004</v>
      </c>
      <c r="M3431" t="str">
        <f>_xlfn.XLOOKUP(Table4[[#This Row],[ProductID]], Products!A:A,Products!B:B, "Not Found")</f>
        <v>Foot Snacks</v>
      </c>
      <c r="N3431" t="str">
        <f>TEXT(Table4[[#This Row],[Date]], "mmm")</f>
        <v>Aug</v>
      </c>
      <c r="O3431" t="str">
        <f>TEXT(Table4[[#This Row],[Date]], "yyyy")</f>
        <v>2024</v>
      </c>
      <c r="P3431" t="str">
        <f>_xlfn.XLOOKUP(Table4[[#This Row],[ProductID]],Products!A:A,Products!C:C, "Not Found")</f>
        <v>Groceries</v>
      </c>
      <c r="Q3431" t="str">
        <f>_xlfn.XLOOKUP(Table4[[#This Row],[ProductID]],Products!A:A,Products!D:D,"Not Found")</f>
        <v>Snacks</v>
      </c>
      <c r="R3431">
        <f>_xlfn.XLOOKUP(Table4[[#This Row],[ProductID]],Products!A:A,Products!E:E,"Not Found")</f>
        <v>1095.72</v>
      </c>
      <c r="S3431">
        <f>_xlfn.XLOOKUP(Table4[[#This Row],[ProductID]],Products!A:A,Products!F:F, "Not Found")</f>
        <v>822.2</v>
      </c>
      <c r="T3431" t="str">
        <f>_xlfn.XLOOKUP(Table4[[#This Row],[CustomerID]],Customers!A:A,Customers!D:D, "Not Found")</f>
        <v>M</v>
      </c>
      <c r="U3431" s="6">
        <f>_xlfn.XLOOKUP(Table4[[#This Row],[CustomerID]],Customers!A:A,Customers!E:E, "Not Found")</f>
        <v>36698</v>
      </c>
      <c r="V3431">
        <f ca="1">DATEDIF(Table4[[#This Row],[CustomerBirthday]], TODAY(), "Y")</f>
        <v>26</v>
      </c>
      <c r="W3431" t="str" cm="1">
        <f t="array" aca="1" ref="W3431" ca="1">_xlfn.IFS(Table4[[#This Row],[Age]]&lt;25, "Under 25",Table4[[#This Row],[Age]]=34, "25-34", Table4[[#This Row],[Age]]&lt;=49, "35-49", Table4[[#This Row],[Age]]&lt;=64, "50-64", Table4[[#This Row],[Age]]&gt;=65, "65+")</f>
        <v>35-49</v>
      </c>
      <c r="X3431" t="str">
        <f>_xlfn.XLOOKUP(Table4[[#This Row],[StoreID]],Stores!A:A,Stores!B:B, "Not found")</f>
        <v>MegaMart New Michele</v>
      </c>
      <c r="Y3431" t="str">
        <f>_xlfn.XLOOKUP(Table4[[#This Row],[StoreID]],Stores!A:A,Stores!C:C, "Not Found")</f>
        <v>New Michele</v>
      </c>
      <c r="Z3431" t="str">
        <f>_xlfn.XLOOKUP(Table4[[#This Row],[StoreID]],Stores!A:A,Stores!D:D, "Not Found")</f>
        <v>West</v>
      </c>
    </row>
    <row r="3432" spans="1:26">
      <c r="A3432" t="s">
        <v>4298</v>
      </c>
      <c r="B3432" s="1">
        <v>45770</v>
      </c>
      <c r="C3432" t="s">
        <v>702</v>
      </c>
      <c r="D3432" t="s">
        <v>784</v>
      </c>
      <c r="E3432" t="s">
        <v>835</v>
      </c>
      <c r="F3432">
        <v>3</v>
      </c>
      <c r="G3432">
        <v>0.1</v>
      </c>
      <c r="H3432" t="s">
        <v>871</v>
      </c>
      <c r="I3432" s="4">
        <f>Table4[[#This Row],[Quantity]]*Table4[[#This Row],[UnitPrice]]</f>
        <v>4455.1499999999996</v>
      </c>
      <c r="J3432" s="4">
        <f>Table4[[#This Row],[Gross Revenue]]*(1-Table4[[#This Row],[Discount]])</f>
        <v>4009.6349999999998</v>
      </c>
      <c r="K3432" s="4">
        <f>Table4[[#This Row],[Quantity]]*Table4[[#This Row],[CostPrice]]</f>
        <v>2964.93</v>
      </c>
      <c r="L3432" s="4">
        <f>Table4[[#This Row],[Net Revenue]]-Table4[[#This Row],[Total Cost]]</f>
        <v>1044.7049999999999</v>
      </c>
      <c r="M3432" t="str">
        <f>_xlfn.XLOOKUP(Table4[[#This Row],[ProductID]], Products!A:A,Products!B:B, "Not Found")</f>
        <v>Road Clothing</v>
      </c>
      <c r="N3432" t="str">
        <f>TEXT(Table4[[#This Row],[Date]], "mmm")</f>
        <v>Apr</v>
      </c>
      <c r="O3432" t="str">
        <f>TEXT(Table4[[#This Row],[Date]], "yyyy")</f>
        <v>2025</v>
      </c>
      <c r="P3432" t="str">
        <f>_xlfn.XLOOKUP(Table4[[#This Row],[ProductID]],Products!A:A,Products!C:C, "Not Found")</f>
        <v>Fashion</v>
      </c>
      <c r="Q3432" t="str">
        <f>_xlfn.XLOOKUP(Table4[[#This Row],[ProductID]],Products!A:A,Products!D:D,"Not Found")</f>
        <v>Clothing</v>
      </c>
      <c r="R3432">
        <f>_xlfn.XLOOKUP(Table4[[#This Row],[ProductID]],Products!A:A,Products!E:E,"Not Found")</f>
        <v>1485.05</v>
      </c>
      <c r="S3432">
        <f>_xlfn.XLOOKUP(Table4[[#This Row],[ProductID]],Products!A:A,Products!F:F, "Not Found")</f>
        <v>988.31</v>
      </c>
      <c r="T3432" t="str">
        <f>_xlfn.XLOOKUP(Table4[[#This Row],[CustomerID]],Customers!A:A,Customers!D:D, "Not Found")</f>
        <v>M</v>
      </c>
      <c r="U3432" s="6">
        <f>_xlfn.XLOOKUP(Table4[[#This Row],[CustomerID]],Customers!A:A,Customers!E:E, "Not Found")</f>
        <v>37249</v>
      </c>
      <c r="V3432">
        <f ca="1">DATEDIF(Table4[[#This Row],[CustomerBirthday]], TODAY(), "Y")</f>
        <v>24</v>
      </c>
      <c r="W3432" t="str" cm="1">
        <f t="array" aca="1" ref="W3432" ca="1">_xlfn.IFS(Table4[[#This Row],[Age]]&lt;25, "Under 25",Table4[[#This Row],[Age]]=34, "25-34", Table4[[#This Row],[Age]]&lt;=49, "35-49", Table4[[#This Row],[Age]]&lt;=64, "50-64", Table4[[#This Row],[Age]]&gt;=65, "65+")</f>
        <v>Under 25</v>
      </c>
      <c r="X3432" t="str">
        <f>_xlfn.XLOOKUP(Table4[[#This Row],[StoreID]],Stores!A:A,Stores!B:B, "Not found")</f>
        <v>MegaMart Peckmouth</v>
      </c>
      <c r="Y3432" t="str">
        <f>_xlfn.XLOOKUP(Table4[[#This Row],[StoreID]],Stores!A:A,Stores!C:C, "Not Found")</f>
        <v>Peckmouth</v>
      </c>
      <c r="Z3432" t="str">
        <f>_xlfn.XLOOKUP(Table4[[#This Row],[StoreID]],Stores!A:A,Stores!D:D, "Not Found")</f>
        <v>East</v>
      </c>
    </row>
    <row r="3433" spans="1:26">
      <c r="A3433" t="s">
        <v>4299</v>
      </c>
      <c r="B3433" s="1">
        <v>45490</v>
      </c>
      <c r="C3433" t="s">
        <v>454</v>
      </c>
      <c r="D3433" t="s">
        <v>725</v>
      </c>
      <c r="E3433" t="s">
        <v>846</v>
      </c>
      <c r="F3433">
        <v>5</v>
      </c>
      <c r="G3433">
        <v>0.05</v>
      </c>
      <c r="H3433" t="s">
        <v>868</v>
      </c>
      <c r="I3433" s="4">
        <f>Table4[[#This Row],[Quantity]]*Table4[[#This Row],[UnitPrice]]</f>
        <v>6981.1</v>
      </c>
      <c r="J3433" s="4">
        <f>Table4[[#This Row],[Gross Revenue]]*(1-Table4[[#This Row],[Discount]])</f>
        <v>6632.0450000000001</v>
      </c>
      <c r="K3433" s="4">
        <f>Table4[[#This Row],[Quantity]]*Table4[[#This Row],[CostPrice]]</f>
        <v>5020.45</v>
      </c>
      <c r="L3433" s="4">
        <f>Table4[[#This Row],[Net Revenue]]-Table4[[#This Row],[Total Cost]]</f>
        <v>1611.5950000000003</v>
      </c>
      <c r="M3433" t="str">
        <f>_xlfn.XLOOKUP(Table4[[#This Row],[ProductID]], Products!A:A,Products!B:B, "Not Found")</f>
        <v>Knowledge Bags</v>
      </c>
      <c r="N3433" t="str">
        <f>TEXT(Table4[[#This Row],[Date]], "mmm")</f>
        <v>Jul</v>
      </c>
      <c r="O3433" t="str">
        <f>TEXT(Table4[[#This Row],[Date]], "yyyy")</f>
        <v>2024</v>
      </c>
      <c r="P3433" t="str">
        <f>_xlfn.XLOOKUP(Table4[[#This Row],[ProductID]],Products!A:A,Products!C:C, "Not Found")</f>
        <v>Fashion</v>
      </c>
      <c r="Q3433" t="str">
        <f>_xlfn.XLOOKUP(Table4[[#This Row],[ProductID]],Products!A:A,Products!D:D,"Not Found")</f>
        <v>Bags</v>
      </c>
      <c r="R3433">
        <f>_xlfn.XLOOKUP(Table4[[#This Row],[ProductID]],Products!A:A,Products!E:E,"Not Found")</f>
        <v>1396.22</v>
      </c>
      <c r="S3433">
        <f>_xlfn.XLOOKUP(Table4[[#This Row],[ProductID]],Products!A:A,Products!F:F, "Not Found")</f>
        <v>1004.09</v>
      </c>
      <c r="T3433" t="str">
        <f>_xlfn.XLOOKUP(Table4[[#This Row],[CustomerID]],Customers!A:A,Customers!D:D, "Not Found")</f>
        <v>F</v>
      </c>
      <c r="U3433" s="6">
        <f>_xlfn.XLOOKUP(Table4[[#This Row],[CustomerID]],Customers!A:A,Customers!E:E, "Not Found")</f>
        <v>32818</v>
      </c>
      <c r="V3433">
        <f ca="1">DATEDIF(Table4[[#This Row],[CustomerBirthday]], TODAY(), "Y")</f>
        <v>36</v>
      </c>
      <c r="W3433" t="str" cm="1">
        <f t="array" aca="1" ref="W3433" ca="1">_xlfn.IFS(Table4[[#This Row],[Age]]&lt;25, "Under 25",Table4[[#This Row],[Age]]=34, "25-34", Table4[[#This Row],[Age]]&lt;=49, "35-49", Table4[[#This Row],[Age]]&lt;=64, "50-64", Table4[[#This Row],[Age]]&gt;=65, "65+")</f>
        <v>35-49</v>
      </c>
      <c r="X3433" t="str">
        <f>_xlfn.XLOOKUP(Table4[[#This Row],[StoreID]],Stores!A:A,Stores!B:B, "Not found")</f>
        <v>MegaMart Johnmouth</v>
      </c>
      <c r="Y3433" t="str">
        <f>_xlfn.XLOOKUP(Table4[[#This Row],[StoreID]],Stores!A:A,Stores!C:C, "Not Found")</f>
        <v>Johnmouth</v>
      </c>
      <c r="Z3433" t="str">
        <f>_xlfn.XLOOKUP(Table4[[#This Row],[StoreID]],Stores!A:A,Stores!D:D, "Not Found")</f>
        <v>East</v>
      </c>
    </row>
    <row r="3434" spans="1:26">
      <c r="A3434" t="s">
        <v>4300</v>
      </c>
      <c r="B3434" s="1">
        <v>45544</v>
      </c>
      <c r="C3434" t="s">
        <v>51</v>
      </c>
      <c r="D3434" t="s">
        <v>822</v>
      </c>
      <c r="E3434" t="s">
        <v>835</v>
      </c>
      <c r="F3434">
        <v>2</v>
      </c>
      <c r="G3434">
        <v>0.1</v>
      </c>
      <c r="H3434" t="s">
        <v>875</v>
      </c>
      <c r="I3434" s="4">
        <f>Table4[[#This Row],[Quantity]]*Table4[[#This Row],[UnitPrice]]</f>
        <v>2432.7199999999998</v>
      </c>
      <c r="J3434" s="4">
        <f>Table4[[#This Row],[Gross Revenue]]*(1-Table4[[#This Row],[Discount]])</f>
        <v>2189.4479999999999</v>
      </c>
      <c r="K3434" s="4">
        <f>Table4[[#This Row],[Quantity]]*Table4[[#This Row],[CostPrice]]</f>
        <v>1589.6</v>
      </c>
      <c r="L3434" s="4">
        <f>Table4[[#This Row],[Net Revenue]]-Table4[[#This Row],[Total Cost]]</f>
        <v>599.84799999999996</v>
      </c>
      <c r="M3434" t="str">
        <f>_xlfn.XLOOKUP(Table4[[#This Row],[ProductID]], Products!A:A,Products!B:B, "Not Found")</f>
        <v>Nor Bags</v>
      </c>
      <c r="N3434" t="str">
        <f>TEXT(Table4[[#This Row],[Date]], "mmm")</f>
        <v>Sep</v>
      </c>
      <c r="O3434" t="str">
        <f>TEXT(Table4[[#This Row],[Date]], "yyyy")</f>
        <v>2024</v>
      </c>
      <c r="P3434" t="str">
        <f>_xlfn.XLOOKUP(Table4[[#This Row],[ProductID]],Products!A:A,Products!C:C, "Not Found")</f>
        <v>Fashion</v>
      </c>
      <c r="Q3434" t="str">
        <f>_xlfn.XLOOKUP(Table4[[#This Row],[ProductID]],Products!A:A,Products!D:D,"Not Found")</f>
        <v>Bags</v>
      </c>
      <c r="R3434">
        <f>_xlfn.XLOOKUP(Table4[[#This Row],[ProductID]],Products!A:A,Products!E:E,"Not Found")</f>
        <v>1216.3599999999999</v>
      </c>
      <c r="S3434">
        <f>_xlfn.XLOOKUP(Table4[[#This Row],[ProductID]],Products!A:A,Products!F:F, "Not Found")</f>
        <v>794.8</v>
      </c>
      <c r="T3434" t="str">
        <f>_xlfn.XLOOKUP(Table4[[#This Row],[CustomerID]],Customers!A:A,Customers!D:D, "Not Found")</f>
        <v>M</v>
      </c>
      <c r="U3434" s="6">
        <f>_xlfn.XLOOKUP(Table4[[#This Row],[CustomerID]],Customers!A:A,Customers!E:E, "Not Found")</f>
        <v>32850</v>
      </c>
      <c r="V3434">
        <f ca="1">DATEDIF(Table4[[#This Row],[CustomerBirthday]], TODAY(), "Y")</f>
        <v>36</v>
      </c>
      <c r="W3434" t="str" cm="1">
        <f t="array" aca="1" ref="W3434" ca="1">_xlfn.IFS(Table4[[#This Row],[Age]]&lt;25, "Under 25",Table4[[#This Row],[Age]]=34, "25-34", Table4[[#This Row],[Age]]&lt;=49, "35-49", Table4[[#This Row],[Age]]&lt;=64, "50-64", Table4[[#This Row],[Age]]&gt;=65, "65+")</f>
        <v>35-49</v>
      </c>
      <c r="X3434" t="str">
        <f>_xlfn.XLOOKUP(Table4[[#This Row],[StoreID]],Stores!A:A,Stores!B:B, "Not found")</f>
        <v>MegaMart Peckmouth</v>
      </c>
      <c r="Y3434" t="str">
        <f>_xlfn.XLOOKUP(Table4[[#This Row],[StoreID]],Stores!A:A,Stores!C:C, "Not Found")</f>
        <v>Peckmouth</v>
      </c>
      <c r="Z3434" t="str">
        <f>_xlfn.XLOOKUP(Table4[[#This Row],[StoreID]],Stores!A:A,Stores!D:D, "Not Found")</f>
        <v>East</v>
      </c>
    </row>
    <row r="3435" spans="1:26">
      <c r="A3435" t="s">
        <v>4301</v>
      </c>
      <c r="B3435" s="1">
        <v>45405</v>
      </c>
      <c r="C3435" t="s">
        <v>59</v>
      </c>
      <c r="D3435" t="s">
        <v>794</v>
      </c>
      <c r="E3435" t="s">
        <v>831</v>
      </c>
      <c r="F3435">
        <v>3</v>
      </c>
      <c r="G3435">
        <v>0.15</v>
      </c>
      <c r="H3435" t="s">
        <v>875</v>
      </c>
      <c r="I3435" s="4">
        <f>Table4[[#This Row],[Quantity]]*Table4[[#This Row],[UnitPrice]]</f>
        <v>1284.1500000000001</v>
      </c>
      <c r="J3435" s="4">
        <f>Table4[[#This Row],[Gross Revenue]]*(1-Table4[[#This Row],[Discount]])</f>
        <v>1091.5275000000001</v>
      </c>
      <c r="K3435" s="4">
        <f>Table4[[#This Row],[Quantity]]*Table4[[#This Row],[CostPrice]]</f>
        <v>738.21</v>
      </c>
      <c r="L3435" s="4">
        <f>Table4[[#This Row],[Net Revenue]]-Table4[[#This Row],[Total Cost]]</f>
        <v>353.31750000000011</v>
      </c>
      <c r="M3435" t="str">
        <f>_xlfn.XLOOKUP(Table4[[#This Row],[ProductID]], Products!A:A,Products!B:B, "Not Found")</f>
        <v>Everything Laptop</v>
      </c>
      <c r="N3435" t="str">
        <f>TEXT(Table4[[#This Row],[Date]], "mmm")</f>
        <v>Apr</v>
      </c>
      <c r="O3435" t="str">
        <f>TEXT(Table4[[#This Row],[Date]], "yyyy")</f>
        <v>2024</v>
      </c>
      <c r="P3435" t="str">
        <f>_xlfn.XLOOKUP(Table4[[#This Row],[ProductID]],Products!A:A,Products!C:C, "Not Found")</f>
        <v>Electronics</v>
      </c>
      <c r="Q3435" t="str">
        <f>_xlfn.XLOOKUP(Table4[[#This Row],[ProductID]],Products!A:A,Products!D:D,"Not Found")</f>
        <v>Laptop</v>
      </c>
      <c r="R3435">
        <f>_xlfn.XLOOKUP(Table4[[#This Row],[ProductID]],Products!A:A,Products!E:E,"Not Found")</f>
        <v>428.05</v>
      </c>
      <c r="S3435">
        <f>_xlfn.XLOOKUP(Table4[[#This Row],[ProductID]],Products!A:A,Products!F:F, "Not Found")</f>
        <v>246.07</v>
      </c>
      <c r="T3435" t="str">
        <f>_xlfn.XLOOKUP(Table4[[#This Row],[CustomerID]],Customers!A:A,Customers!D:D, "Not Found")</f>
        <v>M</v>
      </c>
      <c r="U3435" s="6">
        <f>_xlfn.XLOOKUP(Table4[[#This Row],[CustomerID]],Customers!A:A,Customers!E:E, "Not Found")</f>
        <v>27205</v>
      </c>
      <c r="V3435">
        <f ca="1">DATEDIF(Table4[[#This Row],[CustomerBirthday]], TODAY(), "Y")</f>
        <v>52</v>
      </c>
      <c r="W3435" t="str" cm="1">
        <f t="array" aca="1" ref="W3435" ca="1">_xlfn.IFS(Table4[[#This Row],[Age]]&lt;25, "Under 25",Table4[[#This Row],[Age]]=34, "25-34", Table4[[#This Row],[Age]]&lt;=49, "35-49", Table4[[#This Row],[Age]]&lt;=64, "50-64", Table4[[#This Row],[Age]]&gt;=65, "65+")</f>
        <v>50-64</v>
      </c>
      <c r="X3435" t="str">
        <f>_xlfn.XLOOKUP(Table4[[#This Row],[StoreID]],Stores!A:A,Stores!B:B, "Not found")</f>
        <v>MegaMart Jimenezborough</v>
      </c>
      <c r="Y3435" t="str">
        <f>_xlfn.XLOOKUP(Table4[[#This Row],[StoreID]],Stores!A:A,Stores!C:C, "Not Found")</f>
        <v>Jimenezborough</v>
      </c>
      <c r="Z3435" t="str">
        <f>_xlfn.XLOOKUP(Table4[[#This Row],[StoreID]],Stores!A:A,Stores!D:D, "Not Found")</f>
        <v>South</v>
      </c>
    </row>
    <row r="3436" spans="1:26">
      <c r="A3436" t="s">
        <v>4302</v>
      </c>
      <c r="B3436" s="1">
        <v>45265</v>
      </c>
      <c r="C3436" t="s">
        <v>560</v>
      </c>
      <c r="D3436" t="s">
        <v>745</v>
      </c>
      <c r="E3436" t="s">
        <v>831</v>
      </c>
      <c r="F3436">
        <v>5</v>
      </c>
      <c r="G3436">
        <v>0.1</v>
      </c>
      <c r="H3436" t="s">
        <v>875</v>
      </c>
      <c r="I3436" s="4">
        <f>Table4[[#This Row],[Quantity]]*Table4[[#This Row],[UnitPrice]]</f>
        <v>5965.45</v>
      </c>
      <c r="J3436" s="4">
        <f>Table4[[#This Row],[Gross Revenue]]*(1-Table4[[#This Row],[Discount]])</f>
        <v>5368.9049999999997</v>
      </c>
      <c r="K3436" s="4">
        <f>Table4[[#This Row],[Quantity]]*Table4[[#This Row],[CostPrice]]</f>
        <v>4091.2</v>
      </c>
      <c r="L3436" s="4">
        <f>Table4[[#This Row],[Net Revenue]]-Table4[[#This Row],[Total Cost]]</f>
        <v>1277.7049999999999</v>
      </c>
      <c r="M3436" t="str">
        <f>_xlfn.XLOOKUP(Table4[[#This Row],[ProductID]], Products!A:A,Products!B:B, "Not Found")</f>
        <v>Above Camera</v>
      </c>
      <c r="N3436" t="str">
        <f>TEXT(Table4[[#This Row],[Date]], "mmm")</f>
        <v>Dec</v>
      </c>
      <c r="O3436" t="str">
        <f>TEXT(Table4[[#This Row],[Date]], "yyyy")</f>
        <v>2023</v>
      </c>
      <c r="P3436" t="str">
        <f>_xlfn.XLOOKUP(Table4[[#This Row],[ProductID]],Products!A:A,Products!C:C, "Not Found")</f>
        <v>Electronics</v>
      </c>
      <c r="Q3436" t="str">
        <f>_xlfn.XLOOKUP(Table4[[#This Row],[ProductID]],Products!A:A,Products!D:D,"Not Found")</f>
        <v>Camera</v>
      </c>
      <c r="R3436">
        <f>_xlfn.XLOOKUP(Table4[[#This Row],[ProductID]],Products!A:A,Products!E:E,"Not Found")</f>
        <v>1193.0899999999999</v>
      </c>
      <c r="S3436">
        <f>_xlfn.XLOOKUP(Table4[[#This Row],[ProductID]],Products!A:A,Products!F:F, "Not Found")</f>
        <v>818.24</v>
      </c>
      <c r="T3436" t="str">
        <f>_xlfn.XLOOKUP(Table4[[#This Row],[CustomerID]],Customers!A:A,Customers!D:D, "Not Found")</f>
        <v>M</v>
      </c>
      <c r="U3436" s="6">
        <f>_xlfn.XLOOKUP(Table4[[#This Row],[CustomerID]],Customers!A:A,Customers!E:E, "Not Found")</f>
        <v>20787</v>
      </c>
      <c r="V3436">
        <f ca="1">DATEDIF(Table4[[#This Row],[CustomerBirthday]], TODAY(), "Y")</f>
        <v>69</v>
      </c>
      <c r="W3436" t="str" cm="1">
        <f t="array" aca="1" ref="W3436" ca="1">_xlfn.IFS(Table4[[#This Row],[Age]]&lt;25, "Under 25",Table4[[#This Row],[Age]]=34, "25-34", Table4[[#This Row],[Age]]&lt;=49, "35-49", Table4[[#This Row],[Age]]&lt;=64, "50-64", Table4[[#This Row],[Age]]&gt;=65, "65+")</f>
        <v>65+</v>
      </c>
      <c r="X3436" t="str">
        <f>_xlfn.XLOOKUP(Table4[[#This Row],[StoreID]],Stores!A:A,Stores!B:B, "Not found")</f>
        <v>MegaMart Jimenezborough</v>
      </c>
      <c r="Y3436" t="str">
        <f>_xlfn.XLOOKUP(Table4[[#This Row],[StoreID]],Stores!A:A,Stores!C:C, "Not Found")</f>
        <v>Jimenezborough</v>
      </c>
      <c r="Z3436" t="str">
        <f>_xlfn.XLOOKUP(Table4[[#This Row],[StoreID]],Stores!A:A,Stores!D:D, "Not Found")</f>
        <v>South</v>
      </c>
    </row>
    <row r="3437" spans="1:26">
      <c r="A3437" t="s">
        <v>4303</v>
      </c>
      <c r="B3437" s="1">
        <v>45846</v>
      </c>
      <c r="C3437" t="s">
        <v>284</v>
      </c>
      <c r="D3437" t="s">
        <v>824</v>
      </c>
      <c r="E3437" t="s">
        <v>839</v>
      </c>
      <c r="F3437">
        <v>5</v>
      </c>
      <c r="G3437">
        <v>0.05</v>
      </c>
      <c r="H3437" t="s">
        <v>875</v>
      </c>
      <c r="I3437" s="4">
        <f>Table4[[#This Row],[Quantity]]*Table4[[#This Row],[UnitPrice]]</f>
        <v>1941.3</v>
      </c>
      <c r="J3437" s="4">
        <f>Table4[[#This Row],[Gross Revenue]]*(1-Table4[[#This Row],[Discount]])</f>
        <v>1844.2349999999999</v>
      </c>
      <c r="K3437" s="4">
        <f>Table4[[#This Row],[Quantity]]*Table4[[#This Row],[CostPrice]]</f>
        <v>996.5</v>
      </c>
      <c r="L3437" s="4">
        <f>Table4[[#This Row],[Net Revenue]]-Table4[[#This Row],[Total Cost]]</f>
        <v>847.7349999999999</v>
      </c>
      <c r="M3437" t="str">
        <f>_xlfn.XLOOKUP(Table4[[#This Row],[ProductID]], Products!A:A,Products!B:B, "Not Found")</f>
        <v>Possible Watches</v>
      </c>
      <c r="N3437" t="str">
        <f>TEXT(Table4[[#This Row],[Date]], "mmm")</f>
        <v>Jul</v>
      </c>
      <c r="O3437" t="str">
        <f>TEXT(Table4[[#This Row],[Date]], "yyyy")</f>
        <v>2025</v>
      </c>
      <c r="P3437" t="str">
        <f>_xlfn.XLOOKUP(Table4[[#This Row],[ProductID]],Products!A:A,Products!C:C, "Not Found")</f>
        <v>Fashion</v>
      </c>
      <c r="Q3437" t="str">
        <f>_xlfn.XLOOKUP(Table4[[#This Row],[ProductID]],Products!A:A,Products!D:D,"Not Found")</f>
        <v>Watches</v>
      </c>
      <c r="R3437">
        <f>_xlfn.XLOOKUP(Table4[[#This Row],[ProductID]],Products!A:A,Products!E:E,"Not Found")</f>
        <v>388.26</v>
      </c>
      <c r="S3437">
        <f>_xlfn.XLOOKUP(Table4[[#This Row],[ProductID]],Products!A:A,Products!F:F, "Not Found")</f>
        <v>199.3</v>
      </c>
      <c r="T3437" t="str">
        <f>_xlfn.XLOOKUP(Table4[[#This Row],[CustomerID]],Customers!A:A,Customers!D:D, "Not Found")</f>
        <v>M</v>
      </c>
      <c r="U3437" s="6">
        <f>_xlfn.XLOOKUP(Table4[[#This Row],[CustomerID]],Customers!A:A,Customers!E:E, "Not Found")</f>
        <v>19984</v>
      </c>
      <c r="V3437">
        <f ca="1">DATEDIF(Table4[[#This Row],[CustomerBirthday]], TODAY(), "Y")</f>
        <v>71</v>
      </c>
      <c r="W3437" t="str" cm="1">
        <f t="array" aca="1" ref="W3437" ca="1">_xlfn.IFS(Table4[[#This Row],[Age]]&lt;25, "Under 25",Table4[[#This Row],[Age]]=34, "25-34", Table4[[#This Row],[Age]]&lt;=49, "35-49", Table4[[#This Row],[Age]]&lt;=64, "50-64", Table4[[#This Row],[Age]]&gt;=65, "65+")</f>
        <v>65+</v>
      </c>
      <c r="X3437" t="str">
        <f>_xlfn.XLOOKUP(Table4[[#This Row],[StoreID]],Stores!A:A,Stores!B:B, "Not found")</f>
        <v>MegaMart New Michele</v>
      </c>
      <c r="Y3437" t="str">
        <f>_xlfn.XLOOKUP(Table4[[#This Row],[StoreID]],Stores!A:A,Stores!C:C, "Not Found")</f>
        <v>New Michele</v>
      </c>
      <c r="Z3437" t="str">
        <f>_xlfn.XLOOKUP(Table4[[#This Row],[StoreID]],Stores!A:A,Stores!D:D, "Not Found")</f>
        <v>West</v>
      </c>
    </row>
    <row r="3438" spans="1:26">
      <c r="A3438" t="s">
        <v>4304</v>
      </c>
      <c r="B3438" s="1">
        <v>45820</v>
      </c>
      <c r="C3438" t="s">
        <v>647</v>
      </c>
      <c r="D3438" t="s">
        <v>822</v>
      </c>
      <c r="E3438" t="s">
        <v>842</v>
      </c>
      <c r="F3438">
        <v>3</v>
      </c>
      <c r="G3438">
        <v>0.05</v>
      </c>
      <c r="H3438" t="s">
        <v>868</v>
      </c>
      <c r="I3438" s="4">
        <f>Table4[[#This Row],[Quantity]]*Table4[[#This Row],[UnitPrice]]</f>
        <v>3649.08</v>
      </c>
      <c r="J3438" s="4">
        <f>Table4[[#This Row],[Gross Revenue]]*(1-Table4[[#This Row],[Discount]])</f>
        <v>3466.6259999999997</v>
      </c>
      <c r="K3438" s="4">
        <f>Table4[[#This Row],[Quantity]]*Table4[[#This Row],[CostPrice]]</f>
        <v>2384.3999999999996</v>
      </c>
      <c r="L3438" s="4">
        <f>Table4[[#This Row],[Net Revenue]]-Table4[[#This Row],[Total Cost]]</f>
        <v>1082.2260000000001</v>
      </c>
      <c r="M3438" t="str">
        <f>_xlfn.XLOOKUP(Table4[[#This Row],[ProductID]], Products!A:A,Products!B:B, "Not Found")</f>
        <v>Nor Bags</v>
      </c>
      <c r="N3438" t="str">
        <f>TEXT(Table4[[#This Row],[Date]], "mmm")</f>
        <v>Jun</v>
      </c>
      <c r="O3438" t="str">
        <f>TEXT(Table4[[#This Row],[Date]], "yyyy")</f>
        <v>2025</v>
      </c>
      <c r="P3438" t="str">
        <f>_xlfn.XLOOKUP(Table4[[#This Row],[ProductID]],Products!A:A,Products!C:C, "Not Found")</f>
        <v>Fashion</v>
      </c>
      <c r="Q3438" t="str">
        <f>_xlfn.XLOOKUP(Table4[[#This Row],[ProductID]],Products!A:A,Products!D:D,"Not Found")</f>
        <v>Bags</v>
      </c>
      <c r="R3438">
        <f>_xlfn.XLOOKUP(Table4[[#This Row],[ProductID]],Products!A:A,Products!E:E,"Not Found")</f>
        <v>1216.3599999999999</v>
      </c>
      <c r="S3438">
        <f>_xlfn.XLOOKUP(Table4[[#This Row],[ProductID]],Products!A:A,Products!F:F, "Not Found")</f>
        <v>794.8</v>
      </c>
      <c r="T3438" t="str">
        <f>_xlfn.XLOOKUP(Table4[[#This Row],[CustomerID]],Customers!A:A,Customers!D:D, "Not Found")</f>
        <v>M</v>
      </c>
      <c r="U3438" s="6">
        <f>_xlfn.XLOOKUP(Table4[[#This Row],[CustomerID]],Customers!A:A,Customers!E:E, "Not Found")</f>
        <v>33196</v>
      </c>
      <c r="V3438">
        <f ca="1">DATEDIF(Table4[[#This Row],[CustomerBirthday]], TODAY(), "Y")</f>
        <v>35</v>
      </c>
      <c r="W3438" t="str" cm="1">
        <f t="array" aca="1" ref="W3438" ca="1">_xlfn.IFS(Table4[[#This Row],[Age]]&lt;25, "Under 25",Table4[[#This Row],[Age]]=34, "25-34", Table4[[#This Row],[Age]]&lt;=49, "35-49", Table4[[#This Row],[Age]]&lt;=64, "50-64", Table4[[#This Row],[Age]]&gt;=65, "65+")</f>
        <v>35-49</v>
      </c>
      <c r="X3438" t="str">
        <f>_xlfn.XLOOKUP(Table4[[#This Row],[StoreID]],Stores!A:A,Stores!B:B, "Not found")</f>
        <v>MegaMart Brianahaven</v>
      </c>
      <c r="Y3438" t="str">
        <f>_xlfn.XLOOKUP(Table4[[#This Row],[StoreID]],Stores!A:A,Stores!C:C, "Not Found")</f>
        <v>Brianahaven</v>
      </c>
      <c r="Z3438" t="str">
        <f>_xlfn.XLOOKUP(Table4[[#This Row],[StoreID]],Stores!A:A,Stores!D:D, "Not Found")</f>
        <v>North</v>
      </c>
    </row>
    <row r="3439" spans="1:26">
      <c r="A3439" t="s">
        <v>4305</v>
      </c>
      <c r="B3439" s="1">
        <v>45677</v>
      </c>
      <c r="C3439" t="s">
        <v>683</v>
      </c>
      <c r="D3439" t="s">
        <v>718</v>
      </c>
      <c r="E3439" t="s">
        <v>846</v>
      </c>
      <c r="F3439">
        <v>5</v>
      </c>
      <c r="G3439">
        <v>0.15</v>
      </c>
      <c r="H3439" t="s">
        <v>868</v>
      </c>
      <c r="I3439" s="4">
        <f>Table4[[#This Row],[Quantity]]*Table4[[#This Row],[UnitPrice]]</f>
        <v>1688.15</v>
      </c>
      <c r="J3439" s="4">
        <f>Table4[[#This Row],[Gross Revenue]]*(1-Table4[[#This Row],[Discount]])</f>
        <v>1434.9275</v>
      </c>
      <c r="K3439" s="4">
        <f>Table4[[#This Row],[Quantity]]*Table4[[#This Row],[CostPrice]]</f>
        <v>845.15</v>
      </c>
      <c r="L3439" s="4">
        <f>Table4[[#This Row],[Net Revenue]]-Table4[[#This Row],[Total Cost]]</f>
        <v>589.77750000000003</v>
      </c>
      <c r="M3439" t="str">
        <f>_xlfn.XLOOKUP(Table4[[#This Row],[ProductID]], Products!A:A,Products!B:B, "Not Found")</f>
        <v>Here Footwear</v>
      </c>
      <c r="N3439" t="str">
        <f>TEXT(Table4[[#This Row],[Date]], "mmm")</f>
        <v>Jan</v>
      </c>
      <c r="O3439" t="str">
        <f>TEXT(Table4[[#This Row],[Date]], "yyyy")</f>
        <v>2025</v>
      </c>
      <c r="P3439" t="str">
        <f>_xlfn.XLOOKUP(Table4[[#This Row],[ProductID]],Products!A:A,Products!C:C, "Not Found")</f>
        <v>Fashion</v>
      </c>
      <c r="Q3439" t="str">
        <f>_xlfn.XLOOKUP(Table4[[#This Row],[ProductID]],Products!A:A,Products!D:D,"Not Found")</f>
        <v>Footwear</v>
      </c>
      <c r="R3439">
        <f>_xlfn.XLOOKUP(Table4[[#This Row],[ProductID]],Products!A:A,Products!E:E,"Not Found")</f>
        <v>337.63</v>
      </c>
      <c r="S3439">
        <f>_xlfn.XLOOKUP(Table4[[#This Row],[ProductID]],Products!A:A,Products!F:F, "Not Found")</f>
        <v>169.03</v>
      </c>
      <c r="T3439" t="str">
        <f>_xlfn.XLOOKUP(Table4[[#This Row],[CustomerID]],Customers!A:A,Customers!D:D, "Not Found")</f>
        <v>M</v>
      </c>
      <c r="U3439" s="6">
        <f>_xlfn.XLOOKUP(Table4[[#This Row],[CustomerID]],Customers!A:A,Customers!E:E, "Not Found")</f>
        <v>36771</v>
      </c>
      <c r="V3439">
        <f ca="1">DATEDIF(Table4[[#This Row],[CustomerBirthday]], TODAY(), "Y")</f>
        <v>25</v>
      </c>
      <c r="W3439" t="str" cm="1">
        <f t="array" aca="1" ref="W3439" ca="1">_xlfn.IFS(Table4[[#This Row],[Age]]&lt;25, "Under 25",Table4[[#This Row],[Age]]=34, "25-34", Table4[[#This Row],[Age]]&lt;=49, "35-49", Table4[[#This Row],[Age]]&lt;=64, "50-64", Table4[[#This Row],[Age]]&gt;=65, "65+")</f>
        <v>35-49</v>
      </c>
      <c r="X3439" t="str">
        <f>_xlfn.XLOOKUP(Table4[[#This Row],[StoreID]],Stores!A:A,Stores!B:B, "Not found")</f>
        <v>MegaMart Johnmouth</v>
      </c>
      <c r="Y3439" t="str">
        <f>_xlfn.XLOOKUP(Table4[[#This Row],[StoreID]],Stores!A:A,Stores!C:C, "Not Found")</f>
        <v>Johnmouth</v>
      </c>
      <c r="Z3439" t="str">
        <f>_xlfn.XLOOKUP(Table4[[#This Row],[StoreID]],Stores!A:A,Stores!D:D, "Not Found")</f>
        <v>East</v>
      </c>
    </row>
    <row r="3440" spans="1:26">
      <c r="A3440" t="s">
        <v>4306</v>
      </c>
      <c r="B3440" s="1">
        <v>45791</v>
      </c>
      <c r="C3440" t="s">
        <v>702</v>
      </c>
      <c r="D3440" t="s">
        <v>774</v>
      </c>
      <c r="E3440" t="s">
        <v>839</v>
      </c>
      <c r="F3440">
        <v>5</v>
      </c>
      <c r="G3440">
        <v>0.15</v>
      </c>
      <c r="H3440" t="s">
        <v>875</v>
      </c>
      <c r="I3440" s="4">
        <f>Table4[[#This Row],[Quantity]]*Table4[[#This Row],[UnitPrice]]</f>
        <v>7437.05</v>
      </c>
      <c r="J3440" s="4">
        <f>Table4[[#This Row],[Gross Revenue]]*(1-Table4[[#This Row],[Discount]])</f>
        <v>6321.4925000000003</v>
      </c>
      <c r="K3440" s="4">
        <f>Table4[[#This Row],[Quantity]]*Table4[[#This Row],[CostPrice]]</f>
        <v>4065.3500000000004</v>
      </c>
      <c r="L3440" s="4">
        <f>Table4[[#This Row],[Net Revenue]]-Table4[[#This Row],[Total Cost]]</f>
        <v>2256.1424999999999</v>
      </c>
      <c r="M3440" t="str">
        <f>_xlfn.XLOOKUP(Table4[[#This Row],[ProductID]], Products!A:A,Products!B:B, "Not Found")</f>
        <v>Him Smartphone</v>
      </c>
      <c r="N3440" t="str">
        <f>TEXT(Table4[[#This Row],[Date]], "mmm")</f>
        <v>May</v>
      </c>
      <c r="O3440" t="str">
        <f>TEXT(Table4[[#This Row],[Date]], "yyyy")</f>
        <v>2025</v>
      </c>
      <c r="P3440" t="str">
        <f>_xlfn.XLOOKUP(Table4[[#This Row],[ProductID]],Products!A:A,Products!C:C, "Not Found")</f>
        <v>Electronics</v>
      </c>
      <c r="Q3440" t="str">
        <f>_xlfn.XLOOKUP(Table4[[#This Row],[ProductID]],Products!A:A,Products!D:D,"Not Found")</f>
        <v>Smartphone</v>
      </c>
      <c r="R3440">
        <f>_xlfn.XLOOKUP(Table4[[#This Row],[ProductID]],Products!A:A,Products!E:E,"Not Found")</f>
        <v>1487.41</v>
      </c>
      <c r="S3440">
        <f>_xlfn.XLOOKUP(Table4[[#This Row],[ProductID]],Products!A:A,Products!F:F, "Not Found")</f>
        <v>813.07</v>
      </c>
      <c r="T3440" t="str">
        <f>_xlfn.XLOOKUP(Table4[[#This Row],[CustomerID]],Customers!A:A,Customers!D:D, "Not Found")</f>
        <v>M</v>
      </c>
      <c r="U3440" s="6">
        <f>_xlfn.XLOOKUP(Table4[[#This Row],[CustomerID]],Customers!A:A,Customers!E:E, "Not Found")</f>
        <v>37249</v>
      </c>
      <c r="V3440">
        <f ca="1">DATEDIF(Table4[[#This Row],[CustomerBirthday]], TODAY(), "Y")</f>
        <v>24</v>
      </c>
      <c r="W3440" t="str" cm="1">
        <f t="array" aca="1" ref="W3440" ca="1">_xlfn.IFS(Table4[[#This Row],[Age]]&lt;25, "Under 25",Table4[[#This Row],[Age]]=34, "25-34", Table4[[#This Row],[Age]]&lt;=49, "35-49", Table4[[#This Row],[Age]]&lt;=64, "50-64", Table4[[#This Row],[Age]]&gt;=65, "65+")</f>
        <v>Under 25</v>
      </c>
      <c r="X3440" t="str">
        <f>_xlfn.XLOOKUP(Table4[[#This Row],[StoreID]],Stores!A:A,Stores!B:B, "Not found")</f>
        <v>MegaMart New Michele</v>
      </c>
      <c r="Y3440" t="str">
        <f>_xlfn.XLOOKUP(Table4[[#This Row],[StoreID]],Stores!A:A,Stores!C:C, "Not Found")</f>
        <v>New Michele</v>
      </c>
      <c r="Z3440" t="str">
        <f>_xlfn.XLOOKUP(Table4[[#This Row],[StoreID]],Stores!A:A,Stores!D:D, "Not Found")</f>
        <v>West</v>
      </c>
    </row>
    <row r="3441" spans="1:26">
      <c r="A3441" t="s">
        <v>4307</v>
      </c>
      <c r="B3441" s="1">
        <v>45295</v>
      </c>
      <c r="C3441" t="s">
        <v>491</v>
      </c>
      <c r="D3441" t="s">
        <v>798</v>
      </c>
      <c r="E3441" t="s">
        <v>839</v>
      </c>
      <c r="F3441">
        <v>2</v>
      </c>
      <c r="G3441">
        <v>0.1</v>
      </c>
      <c r="H3441" t="s">
        <v>868</v>
      </c>
      <c r="I3441" s="4">
        <f>Table4[[#This Row],[Quantity]]*Table4[[#This Row],[UnitPrice]]</f>
        <v>3002.92</v>
      </c>
      <c r="J3441" s="4">
        <f>Table4[[#This Row],[Gross Revenue]]*(1-Table4[[#This Row],[Discount]])</f>
        <v>2702.6280000000002</v>
      </c>
      <c r="K3441" s="4">
        <f>Table4[[#This Row],[Quantity]]*Table4[[#This Row],[CostPrice]]</f>
        <v>2335.46</v>
      </c>
      <c r="L3441" s="4">
        <f>Table4[[#This Row],[Net Revenue]]-Table4[[#This Row],[Total Cost]]</f>
        <v>367.16800000000012</v>
      </c>
      <c r="M3441" t="str">
        <f>_xlfn.XLOOKUP(Table4[[#This Row],[ProductID]], Products!A:A,Products!B:B, "Not Found")</f>
        <v>New Watches</v>
      </c>
      <c r="N3441" t="str">
        <f>TEXT(Table4[[#This Row],[Date]], "mmm")</f>
        <v>Jan</v>
      </c>
      <c r="O3441" t="str">
        <f>TEXT(Table4[[#This Row],[Date]], "yyyy")</f>
        <v>2024</v>
      </c>
      <c r="P3441" t="str">
        <f>_xlfn.XLOOKUP(Table4[[#This Row],[ProductID]],Products!A:A,Products!C:C, "Not Found")</f>
        <v>Fashion</v>
      </c>
      <c r="Q3441" t="str">
        <f>_xlfn.XLOOKUP(Table4[[#This Row],[ProductID]],Products!A:A,Products!D:D,"Not Found")</f>
        <v>Watches</v>
      </c>
      <c r="R3441">
        <f>_xlfn.XLOOKUP(Table4[[#This Row],[ProductID]],Products!A:A,Products!E:E,"Not Found")</f>
        <v>1501.46</v>
      </c>
      <c r="S3441">
        <f>_xlfn.XLOOKUP(Table4[[#This Row],[ProductID]],Products!A:A,Products!F:F, "Not Found")</f>
        <v>1167.73</v>
      </c>
      <c r="T3441" t="str">
        <f>_xlfn.XLOOKUP(Table4[[#This Row],[CustomerID]],Customers!A:A,Customers!D:D, "Not Found")</f>
        <v>F</v>
      </c>
      <c r="U3441" s="6">
        <f>_xlfn.XLOOKUP(Table4[[#This Row],[CustomerID]],Customers!A:A,Customers!E:E, "Not Found")</f>
        <v>31076</v>
      </c>
      <c r="V3441">
        <f ca="1">DATEDIF(Table4[[#This Row],[CustomerBirthday]], TODAY(), "Y")</f>
        <v>41</v>
      </c>
      <c r="W3441" t="str" cm="1">
        <f t="array" aca="1" ref="W3441" ca="1">_xlfn.IFS(Table4[[#This Row],[Age]]&lt;25, "Under 25",Table4[[#This Row],[Age]]=34, "25-34", Table4[[#This Row],[Age]]&lt;=49, "35-49", Table4[[#This Row],[Age]]&lt;=64, "50-64", Table4[[#This Row],[Age]]&gt;=65, "65+")</f>
        <v>35-49</v>
      </c>
      <c r="X3441" t="str">
        <f>_xlfn.XLOOKUP(Table4[[#This Row],[StoreID]],Stores!A:A,Stores!B:B, "Not found")</f>
        <v>MegaMart New Michele</v>
      </c>
      <c r="Y3441" t="str">
        <f>_xlfn.XLOOKUP(Table4[[#This Row],[StoreID]],Stores!A:A,Stores!C:C, "Not Found")</f>
        <v>New Michele</v>
      </c>
      <c r="Z3441" t="str">
        <f>_xlfn.XLOOKUP(Table4[[#This Row],[StoreID]],Stores!A:A,Stores!D:D, "Not Found")</f>
        <v>West</v>
      </c>
    </row>
    <row r="3442" spans="1:26">
      <c r="A3442" t="s">
        <v>4308</v>
      </c>
      <c r="B3442" s="1">
        <v>45499</v>
      </c>
      <c r="C3442" t="s">
        <v>585</v>
      </c>
      <c r="D3442" t="s">
        <v>796</v>
      </c>
      <c r="E3442" t="s">
        <v>846</v>
      </c>
      <c r="F3442">
        <v>2</v>
      </c>
      <c r="G3442">
        <v>0.05</v>
      </c>
      <c r="H3442" t="s">
        <v>865</v>
      </c>
      <c r="I3442" s="4">
        <f>Table4[[#This Row],[Quantity]]*Table4[[#This Row],[UnitPrice]]</f>
        <v>3124.86</v>
      </c>
      <c r="J3442" s="4">
        <f>Table4[[#This Row],[Gross Revenue]]*(1-Table4[[#This Row],[Discount]])</f>
        <v>2968.6170000000002</v>
      </c>
      <c r="K3442" s="4">
        <f>Table4[[#This Row],[Quantity]]*Table4[[#This Row],[CostPrice]]</f>
        <v>2391.2600000000002</v>
      </c>
      <c r="L3442" s="4">
        <f>Table4[[#This Row],[Net Revenue]]-Table4[[#This Row],[Total Cost]]</f>
        <v>577.35699999999997</v>
      </c>
      <c r="M3442" t="str">
        <f>_xlfn.XLOOKUP(Table4[[#This Row],[ProductID]], Products!A:A,Products!B:B, "Not Found")</f>
        <v>Chair Laptop</v>
      </c>
      <c r="N3442" t="str">
        <f>TEXT(Table4[[#This Row],[Date]], "mmm")</f>
        <v>Jul</v>
      </c>
      <c r="O3442" t="str">
        <f>TEXT(Table4[[#This Row],[Date]], "yyyy")</f>
        <v>2024</v>
      </c>
      <c r="P3442" t="str">
        <f>_xlfn.XLOOKUP(Table4[[#This Row],[ProductID]],Products!A:A,Products!C:C, "Not Found")</f>
        <v>Electronics</v>
      </c>
      <c r="Q3442" t="str">
        <f>_xlfn.XLOOKUP(Table4[[#This Row],[ProductID]],Products!A:A,Products!D:D,"Not Found")</f>
        <v>Laptop</v>
      </c>
      <c r="R3442">
        <f>_xlfn.XLOOKUP(Table4[[#This Row],[ProductID]],Products!A:A,Products!E:E,"Not Found")</f>
        <v>1562.43</v>
      </c>
      <c r="S3442">
        <f>_xlfn.XLOOKUP(Table4[[#This Row],[ProductID]],Products!A:A,Products!F:F, "Not Found")</f>
        <v>1195.6300000000001</v>
      </c>
      <c r="T3442" t="str">
        <f>_xlfn.XLOOKUP(Table4[[#This Row],[CustomerID]],Customers!A:A,Customers!D:D, "Not Found")</f>
        <v>M</v>
      </c>
      <c r="U3442" s="6">
        <f>_xlfn.XLOOKUP(Table4[[#This Row],[CustomerID]],Customers!A:A,Customers!E:E, "Not Found")</f>
        <v>25047</v>
      </c>
      <c r="V3442">
        <f ca="1">DATEDIF(Table4[[#This Row],[CustomerBirthday]], TODAY(), "Y")</f>
        <v>57</v>
      </c>
      <c r="W3442" t="str" cm="1">
        <f t="array" aca="1" ref="W3442" ca="1">_xlfn.IFS(Table4[[#This Row],[Age]]&lt;25, "Under 25",Table4[[#This Row],[Age]]=34, "25-34", Table4[[#This Row],[Age]]&lt;=49, "35-49", Table4[[#This Row],[Age]]&lt;=64, "50-64", Table4[[#This Row],[Age]]&gt;=65, "65+")</f>
        <v>50-64</v>
      </c>
      <c r="X3442" t="str">
        <f>_xlfn.XLOOKUP(Table4[[#This Row],[StoreID]],Stores!A:A,Stores!B:B, "Not found")</f>
        <v>MegaMart Johnmouth</v>
      </c>
      <c r="Y3442" t="str">
        <f>_xlfn.XLOOKUP(Table4[[#This Row],[StoreID]],Stores!A:A,Stores!C:C, "Not Found")</f>
        <v>Johnmouth</v>
      </c>
      <c r="Z3442" t="str">
        <f>_xlfn.XLOOKUP(Table4[[#This Row],[StoreID]],Stores!A:A,Stores!D:D, "Not Found")</f>
        <v>East</v>
      </c>
    </row>
    <row r="3443" spans="1:26">
      <c r="A3443" t="s">
        <v>4309</v>
      </c>
      <c r="B3443" s="1">
        <v>45816</v>
      </c>
      <c r="C3443" t="s">
        <v>527</v>
      </c>
      <c r="D3443" t="s">
        <v>728</v>
      </c>
      <c r="E3443" t="s">
        <v>831</v>
      </c>
      <c r="F3443">
        <v>3</v>
      </c>
      <c r="G3443">
        <v>0</v>
      </c>
      <c r="H3443" t="s">
        <v>865</v>
      </c>
      <c r="I3443" s="4">
        <f>Table4[[#This Row],[Quantity]]*Table4[[#This Row],[UnitPrice]]</f>
        <v>954.15000000000009</v>
      </c>
      <c r="J3443" s="4">
        <f>Table4[[#This Row],[Gross Revenue]]*(1-Table4[[#This Row],[Discount]])</f>
        <v>954.15000000000009</v>
      </c>
      <c r="K3443" s="4">
        <f>Table4[[#This Row],[Quantity]]*Table4[[#This Row],[CostPrice]]</f>
        <v>562.02</v>
      </c>
      <c r="L3443" s="4">
        <f>Table4[[#This Row],[Net Revenue]]-Table4[[#This Row],[Total Cost]]</f>
        <v>392.13000000000011</v>
      </c>
      <c r="M3443" t="str">
        <f>_xlfn.XLOOKUP(Table4[[#This Row],[ProductID]], Products!A:A,Products!B:B, "Not Found")</f>
        <v>Company Fruits</v>
      </c>
      <c r="N3443" t="str">
        <f>TEXT(Table4[[#This Row],[Date]], "mmm")</f>
        <v>Jun</v>
      </c>
      <c r="O3443" t="str">
        <f>TEXT(Table4[[#This Row],[Date]], "yyyy")</f>
        <v>2025</v>
      </c>
      <c r="P3443" t="str">
        <f>_xlfn.XLOOKUP(Table4[[#This Row],[ProductID]],Products!A:A,Products!C:C, "Not Found")</f>
        <v>Groceries</v>
      </c>
      <c r="Q3443" t="str">
        <f>_xlfn.XLOOKUP(Table4[[#This Row],[ProductID]],Products!A:A,Products!D:D,"Not Found")</f>
        <v>Fruits</v>
      </c>
      <c r="R3443">
        <f>_xlfn.XLOOKUP(Table4[[#This Row],[ProductID]],Products!A:A,Products!E:E,"Not Found")</f>
        <v>318.05</v>
      </c>
      <c r="S3443">
        <f>_xlfn.XLOOKUP(Table4[[#This Row],[ProductID]],Products!A:A,Products!F:F, "Not Found")</f>
        <v>187.34</v>
      </c>
      <c r="T3443" t="str">
        <f>_xlfn.XLOOKUP(Table4[[#This Row],[CustomerID]],Customers!A:A,Customers!D:D, "Not Found")</f>
        <v>F</v>
      </c>
      <c r="U3443" s="6">
        <f>_xlfn.XLOOKUP(Table4[[#This Row],[CustomerID]],Customers!A:A,Customers!E:E, "Not Found")</f>
        <v>21861</v>
      </c>
      <c r="V3443">
        <f ca="1">DATEDIF(Table4[[#This Row],[CustomerBirthday]], TODAY(), "Y")</f>
        <v>66</v>
      </c>
      <c r="W3443" t="str" cm="1">
        <f t="array" aca="1" ref="W3443" ca="1">_xlfn.IFS(Table4[[#This Row],[Age]]&lt;25, "Under 25",Table4[[#This Row],[Age]]=34, "25-34", Table4[[#This Row],[Age]]&lt;=49, "35-49", Table4[[#This Row],[Age]]&lt;=64, "50-64", Table4[[#This Row],[Age]]&gt;=65, "65+")</f>
        <v>65+</v>
      </c>
      <c r="X3443" t="str">
        <f>_xlfn.XLOOKUP(Table4[[#This Row],[StoreID]],Stores!A:A,Stores!B:B, "Not found")</f>
        <v>MegaMart Jimenezborough</v>
      </c>
      <c r="Y3443" t="str">
        <f>_xlfn.XLOOKUP(Table4[[#This Row],[StoreID]],Stores!A:A,Stores!C:C, "Not Found")</f>
        <v>Jimenezborough</v>
      </c>
      <c r="Z3443" t="str">
        <f>_xlfn.XLOOKUP(Table4[[#This Row],[StoreID]],Stores!A:A,Stores!D:D, "Not Found")</f>
        <v>South</v>
      </c>
    </row>
    <row r="3444" spans="1:26">
      <c r="A3444" t="s">
        <v>4310</v>
      </c>
      <c r="B3444" s="1">
        <v>45395</v>
      </c>
      <c r="C3444" t="s">
        <v>531</v>
      </c>
      <c r="D3444" t="s">
        <v>774</v>
      </c>
      <c r="E3444" t="s">
        <v>846</v>
      </c>
      <c r="F3444">
        <v>2</v>
      </c>
      <c r="G3444">
        <v>0.05</v>
      </c>
      <c r="H3444" t="s">
        <v>871</v>
      </c>
      <c r="I3444" s="4">
        <f>Table4[[#This Row],[Quantity]]*Table4[[#This Row],[UnitPrice]]</f>
        <v>2974.82</v>
      </c>
      <c r="J3444" s="4">
        <f>Table4[[#This Row],[Gross Revenue]]*(1-Table4[[#This Row],[Discount]])</f>
        <v>2826.0790000000002</v>
      </c>
      <c r="K3444" s="4">
        <f>Table4[[#This Row],[Quantity]]*Table4[[#This Row],[CostPrice]]</f>
        <v>1626.14</v>
      </c>
      <c r="L3444" s="4">
        <f>Table4[[#This Row],[Net Revenue]]-Table4[[#This Row],[Total Cost]]</f>
        <v>1199.9390000000001</v>
      </c>
      <c r="M3444" t="str">
        <f>_xlfn.XLOOKUP(Table4[[#This Row],[ProductID]], Products!A:A,Products!B:B, "Not Found")</f>
        <v>Him Smartphone</v>
      </c>
      <c r="N3444" t="str">
        <f>TEXT(Table4[[#This Row],[Date]], "mmm")</f>
        <v>Apr</v>
      </c>
      <c r="O3444" t="str">
        <f>TEXT(Table4[[#This Row],[Date]], "yyyy")</f>
        <v>2024</v>
      </c>
      <c r="P3444" t="str">
        <f>_xlfn.XLOOKUP(Table4[[#This Row],[ProductID]],Products!A:A,Products!C:C, "Not Found")</f>
        <v>Electronics</v>
      </c>
      <c r="Q3444" t="str">
        <f>_xlfn.XLOOKUP(Table4[[#This Row],[ProductID]],Products!A:A,Products!D:D,"Not Found")</f>
        <v>Smartphone</v>
      </c>
      <c r="R3444">
        <f>_xlfn.XLOOKUP(Table4[[#This Row],[ProductID]],Products!A:A,Products!E:E,"Not Found")</f>
        <v>1487.41</v>
      </c>
      <c r="S3444">
        <f>_xlfn.XLOOKUP(Table4[[#This Row],[ProductID]],Products!A:A,Products!F:F, "Not Found")</f>
        <v>813.07</v>
      </c>
      <c r="T3444" t="str">
        <f>_xlfn.XLOOKUP(Table4[[#This Row],[CustomerID]],Customers!A:A,Customers!D:D, "Not Found")</f>
        <v>F</v>
      </c>
      <c r="U3444" s="6">
        <f>_xlfn.XLOOKUP(Table4[[#This Row],[CustomerID]],Customers!A:A,Customers!E:E, "Not Found")</f>
        <v>35515</v>
      </c>
      <c r="V3444">
        <f ca="1">DATEDIF(Table4[[#This Row],[CustomerBirthday]], TODAY(), "Y")</f>
        <v>29</v>
      </c>
      <c r="W3444" t="str" cm="1">
        <f t="array" aca="1" ref="W3444" ca="1">_xlfn.IFS(Table4[[#This Row],[Age]]&lt;25, "Under 25",Table4[[#This Row],[Age]]=34, "25-34", Table4[[#This Row],[Age]]&lt;=49, "35-49", Table4[[#This Row],[Age]]&lt;=64, "50-64", Table4[[#This Row],[Age]]&gt;=65, "65+")</f>
        <v>35-49</v>
      </c>
      <c r="X3444" t="str">
        <f>_xlfn.XLOOKUP(Table4[[#This Row],[StoreID]],Stores!A:A,Stores!B:B, "Not found")</f>
        <v>MegaMart Johnmouth</v>
      </c>
      <c r="Y3444" t="str">
        <f>_xlfn.XLOOKUP(Table4[[#This Row],[StoreID]],Stores!A:A,Stores!C:C, "Not Found")</f>
        <v>Johnmouth</v>
      </c>
      <c r="Z3444" t="str">
        <f>_xlfn.XLOOKUP(Table4[[#This Row],[StoreID]],Stores!A:A,Stores!D:D, "Not Found")</f>
        <v>East</v>
      </c>
    </row>
    <row r="3445" spans="1:26">
      <c r="A3445" t="s">
        <v>4311</v>
      </c>
      <c r="B3445" s="1">
        <v>45635</v>
      </c>
      <c r="C3445" t="s">
        <v>112</v>
      </c>
      <c r="D3445" t="s">
        <v>753</v>
      </c>
      <c r="E3445" t="s">
        <v>835</v>
      </c>
      <c r="F3445">
        <v>2</v>
      </c>
      <c r="G3445">
        <v>0.1</v>
      </c>
      <c r="H3445" t="s">
        <v>871</v>
      </c>
      <c r="I3445" s="4">
        <f>Table4[[#This Row],[Quantity]]*Table4[[#This Row],[UnitPrice]]</f>
        <v>540.9</v>
      </c>
      <c r="J3445" s="4">
        <f>Table4[[#This Row],[Gross Revenue]]*(1-Table4[[#This Row],[Discount]])</f>
        <v>486.81</v>
      </c>
      <c r="K3445" s="4">
        <f>Table4[[#This Row],[Quantity]]*Table4[[#This Row],[CostPrice]]</f>
        <v>375.2</v>
      </c>
      <c r="L3445" s="4">
        <f>Table4[[#This Row],[Net Revenue]]-Table4[[#This Row],[Total Cost]]</f>
        <v>111.61000000000001</v>
      </c>
      <c r="M3445" t="str">
        <f>_xlfn.XLOOKUP(Table4[[#This Row],[ProductID]], Products!A:A,Products!B:B, "Not Found")</f>
        <v>Whether Bags</v>
      </c>
      <c r="N3445" t="str">
        <f>TEXT(Table4[[#This Row],[Date]], "mmm")</f>
        <v>Dec</v>
      </c>
      <c r="O3445" t="str">
        <f>TEXT(Table4[[#This Row],[Date]], "yyyy")</f>
        <v>2024</v>
      </c>
      <c r="P3445" t="str">
        <f>_xlfn.XLOOKUP(Table4[[#This Row],[ProductID]],Products!A:A,Products!C:C, "Not Found")</f>
        <v>Fashion</v>
      </c>
      <c r="Q3445" t="str">
        <f>_xlfn.XLOOKUP(Table4[[#This Row],[ProductID]],Products!A:A,Products!D:D,"Not Found")</f>
        <v>Bags</v>
      </c>
      <c r="R3445">
        <f>_xlfn.XLOOKUP(Table4[[#This Row],[ProductID]],Products!A:A,Products!E:E,"Not Found")</f>
        <v>270.45</v>
      </c>
      <c r="S3445">
        <f>_xlfn.XLOOKUP(Table4[[#This Row],[ProductID]],Products!A:A,Products!F:F, "Not Found")</f>
        <v>187.6</v>
      </c>
      <c r="T3445" t="str">
        <f>_xlfn.XLOOKUP(Table4[[#This Row],[CustomerID]],Customers!A:A,Customers!D:D, "Not Found")</f>
        <v>F</v>
      </c>
      <c r="U3445" s="6">
        <f>_xlfn.XLOOKUP(Table4[[#This Row],[CustomerID]],Customers!A:A,Customers!E:E, "Not Found")</f>
        <v>21956</v>
      </c>
      <c r="V3445">
        <f ca="1">DATEDIF(Table4[[#This Row],[CustomerBirthday]], TODAY(), "Y")</f>
        <v>66</v>
      </c>
      <c r="W3445" t="str" cm="1">
        <f t="array" aca="1" ref="W3445" ca="1">_xlfn.IFS(Table4[[#This Row],[Age]]&lt;25, "Under 25",Table4[[#This Row],[Age]]=34, "25-34", Table4[[#This Row],[Age]]&lt;=49, "35-49", Table4[[#This Row],[Age]]&lt;=64, "50-64", Table4[[#This Row],[Age]]&gt;=65, "65+")</f>
        <v>65+</v>
      </c>
      <c r="X3445" t="str">
        <f>_xlfn.XLOOKUP(Table4[[#This Row],[StoreID]],Stores!A:A,Stores!B:B, "Not found")</f>
        <v>MegaMart Peckmouth</v>
      </c>
      <c r="Y3445" t="str">
        <f>_xlfn.XLOOKUP(Table4[[#This Row],[StoreID]],Stores!A:A,Stores!C:C, "Not Found")</f>
        <v>Peckmouth</v>
      </c>
      <c r="Z3445" t="str">
        <f>_xlfn.XLOOKUP(Table4[[#This Row],[StoreID]],Stores!A:A,Stores!D:D, "Not Found")</f>
        <v>East</v>
      </c>
    </row>
    <row r="3446" spans="1:26">
      <c r="A3446" t="s">
        <v>4312</v>
      </c>
      <c r="B3446" s="1">
        <v>45765</v>
      </c>
      <c r="C3446" t="s">
        <v>700</v>
      </c>
      <c r="D3446" t="s">
        <v>804</v>
      </c>
      <c r="E3446" t="s">
        <v>842</v>
      </c>
      <c r="F3446">
        <v>4</v>
      </c>
      <c r="G3446">
        <v>0</v>
      </c>
      <c r="H3446" t="s">
        <v>868</v>
      </c>
      <c r="I3446" s="4">
        <f>Table4[[#This Row],[Quantity]]*Table4[[#This Row],[UnitPrice]]</f>
        <v>2163.7600000000002</v>
      </c>
      <c r="J3446" s="4">
        <f>Table4[[#This Row],[Gross Revenue]]*(1-Table4[[#This Row],[Discount]])</f>
        <v>2163.7600000000002</v>
      </c>
      <c r="K3446" s="4">
        <f>Table4[[#This Row],[Quantity]]*Table4[[#This Row],[CostPrice]]</f>
        <v>1593</v>
      </c>
      <c r="L3446" s="4">
        <f>Table4[[#This Row],[Net Revenue]]-Table4[[#This Row],[Total Cost]]</f>
        <v>570.76000000000022</v>
      </c>
      <c r="M3446" t="str">
        <f>_xlfn.XLOOKUP(Table4[[#This Row],[ProductID]], Products!A:A,Products!B:B, "Not Found")</f>
        <v>Church Clothing</v>
      </c>
      <c r="N3446" t="str">
        <f>TEXT(Table4[[#This Row],[Date]], "mmm")</f>
        <v>Apr</v>
      </c>
      <c r="O3446" t="str">
        <f>TEXT(Table4[[#This Row],[Date]], "yyyy")</f>
        <v>2025</v>
      </c>
      <c r="P3446" t="str">
        <f>_xlfn.XLOOKUP(Table4[[#This Row],[ProductID]],Products!A:A,Products!C:C, "Not Found")</f>
        <v>Fashion</v>
      </c>
      <c r="Q3446" t="str">
        <f>_xlfn.XLOOKUP(Table4[[#This Row],[ProductID]],Products!A:A,Products!D:D,"Not Found")</f>
        <v>Clothing</v>
      </c>
      <c r="R3446">
        <f>_xlfn.XLOOKUP(Table4[[#This Row],[ProductID]],Products!A:A,Products!E:E,"Not Found")</f>
        <v>540.94000000000005</v>
      </c>
      <c r="S3446">
        <f>_xlfn.XLOOKUP(Table4[[#This Row],[ProductID]],Products!A:A,Products!F:F, "Not Found")</f>
        <v>398.25</v>
      </c>
      <c r="T3446" t="str">
        <f>_xlfn.XLOOKUP(Table4[[#This Row],[CustomerID]],Customers!A:A,Customers!D:D, "Not Found")</f>
        <v>F</v>
      </c>
      <c r="U3446" s="6">
        <f>_xlfn.XLOOKUP(Table4[[#This Row],[CustomerID]],Customers!A:A,Customers!E:E, "Not Found")</f>
        <v>25706</v>
      </c>
      <c r="V3446">
        <f ca="1">DATEDIF(Table4[[#This Row],[CustomerBirthday]], TODAY(), "Y")</f>
        <v>56</v>
      </c>
      <c r="W3446" t="str" cm="1">
        <f t="array" aca="1" ref="W3446" ca="1">_xlfn.IFS(Table4[[#This Row],[Age]]&lt;25, "Under 25",Table4[[#This Row],[Age]]=34, "25-34", Table4[[#This Row],[Age]]&lt;=49, "35-49", Table4[[#This Row],[Age]]&lt;=64, "50-64", Table4[[#This Row],[Age]]&gt;=65, "65+")</f>
        <v>50-64</v>
      </c>
      <c r="X3446" t="str">
        <f>_xlfn.XLOOKUP(Table4[[#This Row],[StoreID]],Stores!A:A,Stores!B:B, "Not found")</f>
        <v>MegaMart Brianahaven</v>
      </c>
      <c r="Y3446" t="str">
        <f>_xlfn.XLOOKUP(Table4[[#This Row],[StoreID]],Stores!A:A,Stores!C:C, "Not Found")</f>
        <v>Brianahaven</v>
      </c>
      <c r="Z3446" t="str">
        <f>_xlfn.XLOOKUP(Table4[[#This Row],[StoreID]],Stores!A:A,Stores!D:D, "Not Found")</f>
        <v>North</v>
      </c>
    </row>
    <row r="3447" spans="1:26">
      <c r="A3447" t="s">
        <v>4313</v>
      </c>
      <c r="B3447" s="1">
        <v>45814</v>
      </c>
      <c r="C3447" t="s">
        <v>574</v>
      </c>
      <c r="D3447" t="s">
        <v>755</v>
      </c>
      <c r="E3447" t="s">
        <v>831</v>
      </c>
      <c r="F3447">
        <v>5</v>
      </c>
      <c r="G3447">
        <v>0.15</v>
      </c>
      <c r="H3447" t="s">
        <v>871</v>
      </c>
      <c r="I3447" s="4">
        <f>Table4[[#This Row],[Quantity]]*Table4[[#This Row],[UnitPrice]]</f>
        <v>9293.75</v>
      </c>
      <c r="J3447" s="4">
        <f>Table4[[#This Row],[Gross Revenue]]*(1-Table4[[#This Row],[Discount]])</f>
        <v>7899.6875</v>
      </c>
      <c r="K3447" s="4">
        <f>Table4[[#This Row],[Quantity]]*Table4[[#This Row],[CostPrice]]</f>
        <v>7255.8</v>
      </c>
      <c r="L3447" s="4">
        <f>Table4[[#This Row],[Net Revenue]]-Table4[[#This Row],[Total Cost]]</f>
        <v>643.88749999999982</v>
      </c>
      <c r="M3447" t="str">
        <f>_xlfn.XLOOKUP(Table4[[#This Row],[ProductID]], Products!A:A,Products!B:B, "Not Found")</f>
        <v>House Accessories</v>
      </c>
      <c r="N3447" t="str">
        <f>TEXT(Table4[[#This Row],[Date]], "mmm")</f>
        <v>Jun</v>
      </c>
      <c r="O3447" t="str">
        <f>TEXT(Table4[[#This Row],[Date]], "yyyy")</f>
        <v>2025</v>
      </c>
      <c r="P3447" t="str">
        <f>_xlfn.XLOOKUP(Table4[[#This Row],[ProductID]],Products!A:A,Products!C:C, "Not Found")</f>
        <v>Fashion</v>
      </c>
      <c r="Q3447" t="str">
        <f>_xlfn.XLOOKUP(Table4[[#This Row],[ProductID]],Products!A:A,Products!D:D,"Not Found")</f>
        <v>Accessories</v>
      </c>
      <c r="R3447">
        <f>_xlfn.XLOOKUP(Table4[[#This Row],[ProductID]],Products!A:A,Products!E:E,"Not Found")</f>
        <v>1858.75</v>
      </c>
      <c r="S3447">
        <f>_xlfn.XLOOKUP(Table4[[#This Row],[ProductID]],Products!A:A,Products!F:F, "Not Found")</f>
        <v>1451.16</v>
      </c>
      <c r="T3447" t="str">
        <f>_xlfn.XLOOKUP(Table4[[#This Row],[CustomerID]],Customers!A:A,Customers!D:D, "Not Found")</f>
        <v>M</v>
      </c>
      <c r="U3447" s="6">
        <f>_xlfn.XLOOKUP(Table4[[#This Row],[CustomerID]],Customers!A:A,Customers!E:E, "Not Found")</f>
        <v>33491</v>
      </c>
      <c r="V3447">
        <f ca="1">DATEDIF(Table4[[#This Row],[CustomerBirthday]], TODAY(), "Y")</f>
        <v>34</v>
      </c>
      <c r="W3447" t="str" cm="1">
        <f t="array" aca="1" ref="W3447" ca="1">_xlfn.IFS(Table4[[#This Row],[Age]]&lt;25, "Under 25",Table4[[#This Row],[Age]]=34, "25-34", Table4[[#This Row],[Age]]&lt;=49, "35-49", Table4[[#This Row],[Age]]&lt;=64, "50-64", Table4[[#This Row],[Age]]&gt;=65, "65+")</f>
        <v>25-34</v>
      </c>
      <c r="X3447" t="str">
        <f>_xlfn.XLOOKUP(Table4[[#This Row],[StoreID]],Stores!A:A,Stores!B:B, "Not found")</f>
        <v>MegaMart Jimenezborough</v>
      </c>
      <c r="Y3447" t="str">
        <f>_xlfn.XLOOKUP(Table4[[#This Row],[StoreID]],Stores!A:A,Stores!C:C, "Not Found")</f>
        <v>Jimenezborough</v>
      </c>
      <c r="Z3447" t="str">
        <f>_xlfn.XLOOKUP(Table4[[#This Row],[StoreID]],Stores!A:A,Stores!D:D, "Not Found")</f>
        <v>South</v>
      </c>
    </row>
    <row r="3448" spans="1:26">
      <c r="A3448" t="s">
        <v>4314</v>
      </c>
      <c r="B3448" s="1">
        <v>45834</v>
      </c>
      <c r="C3448" t="s">
        <v>382</v>
      </c>
      <c r="D3448" t="s">
        <v>808</v>
      </c>
      <c r="E3448" t="s">
        <v>831</v>
      </c>
      <c r="F3448">
        <v>4</v>
      </c>
      <c r="G3448">
        <v>0.15</v>
      </c>
      <c r="H3448" t="s">
        <v>875</v>
      </c>
      <c r="I3448" s="4">
        <f>Table4[[#This Row],[Quantity]]*Table4[[#This Row],[UnitPrice]]</f>
        <v>6540.04</v>
      </c>
      <c r="J3448" s="4">
        <f>Table4[[#This Row],[Gross Revenue]]*(1-Table4[[#This Row],[Discount]])</f>
        <v>5559.0339999999997</v>
      </c>
      <c r="K3448" s="4">
        <f>Table4[[#This Row],[Quantity]]*Table4[[#This Row],[CostPrice]]</f>
        <v>4173.16</v>
      </c>
      <c r="L3448" s="4">
        <f>Table4[[#This Row],[Net Revenue]]-Table4[[#This Row],[Total Cost]]</f>
        <v>1385.8739999999998</v>
      </c>
      <c r="M3448" t="str">
        <f>_xlfn.XLOOKUP(Table4[[#This Row],[ProductID]], Products!A:A,Products!B:B, "Not Found")</f>
        <v>Present Television</v>
      </c>
      <c r="N3448" t="str">
        <f>TEXT(Table4[[#This Row],[Date]], "mmm")</f>
        <v>Jun</v>
      </c>
      <c r="O3448" t="str">
        <f>TEXT(Table4[[#This Row],[Date]], "yyyy")</f>
        <v>2025</v>
      </c>
      <c r="P3448" t="str">
        <f>_xlfn.XLOOKUP(Table4[[#This Row],[ProductID]],Products!A:A,Products!C:C, "Not Found")</f>
        <v>Electronics</v>
      </c>
      <c r="Q3448" t="str">
        <f>_xlfn.XLOOKUP(Table4[[#This Row],[ProductID]],Products!A:A,Products!D:D,"Not Found")</f>
        <v>Television</v>
      </c>
      <c r="R3448">
        <f>_xlfn.XLOOKUP(Table4[[#This Row],[ProductID]],Products!A:A,Products!E:E,"Not Found")</f>
        <v>1635.01</v>
      </c>
      <c r="S3448">
        <f>_xlfn.XLOOKUP(Table4[[#This Row],[ProductID]],Products!A:A,Products!F:F, "Not Found")</f>
        <v>1043.29</v>
      </c>
      <c r="T3448" t="str">
        <f>_xlfn.XLOOKUP(Table4[[#This Row],[CustomerID]],Customers!A:A,Customers!D:D, "Not Found")</f>
        <v>F</v>
      </c>
      <c r="U3448" s="6">
        <f>_xlfn.XLOOKUP(Table4[[#This Row],[CustomerID]],Customers!A:A,Customers!E:E, "Not Found")</f>
        <v>35236</v>
      </c>
      <c r="V3448">
        <f ca="1">DATEDIF(Table4[[#This Row],[CustomerBirthday]], TODAY(), "Y")</f>
        <v>30</v>
      </c>
      <c r="W3448" t="str" cm="1">
        <f t="array" aca="1" ref="W3448" ca="1">_xlfn.IFS(Table4[[#This Row],[Age]]&lt;25, "Under 25",Table4[[#This Row],[Age]]=34, "25-34", Table4[[#This Row],[Age]]&lt;=49, "35-49", Table4[[#This Row],[Age]]&lt;=64, "50-64", Table4[[#This Row],[Age]]&gt;=65, "65+")</f>
        <v>35-49</v>
      </c>
      <c r="X3448" t="str">
        <f>_xlfn.XLOOKUP(Table4[[#This Row],[StoreID]],Stores!A:A,Stores!B:B, "Not found")</f>
        <v>MegaMart Jimenezborough</v>
      </c>
      <c r="Y3448" t="str">
        <f>_xlfn.XLOOKUP(Table4[[#This Row],[StoreID]],Stores!A:A,Stores!C:C, "Not Found")</f>
        <v>Jimenezborough</v>
      </c>
      <c r="Z3448" t="str">
        <f>_xlfn.XLOOKUP(Table4[[#This Row],[StoreID]],Stores!A:A,Stores!D:D, "Not Found")</f>
        <v>South</v>
      </c>
    </row>
    <row r="3449" spans="1:26">
      <c r="A3449" t="s">
        <v>4315</v>
      </c>
      <c r="B3449" s="1">
        <v>45716</v>
      </c>
      <c r="C3449" t="s">
        <v>589</v>
      </c>
      <c r="D3449" t="s">
        <v>786</v>
      </c>
      <c r="E3449" t="s">
        <v>842</v>
      </c>
      <c r="F3449">
        <v>2</v>
      </c>
      <c r="G3449">
        <v>0.05</v>
      </c>
      <c r="H3449" t="s">
        <v>865</v>
      </c>
      <c r="I3449" s="4">
        <f>Table4[[#This Row],[Quantity]]*Table4[[#This Row],[UnitPrice]]</f>
        <v>58.48</v>
      </c>
      <c r="J3449" s="4">
        <f>Table4[[#This Row],[Gross Revenue]]*(1-Table4[[#This Row],[Discount]])</f>
        <v>55.555999999999997</v>
      </c>
      <c r="K3449" s="4">
        <f>Table4[[#This Row],[Quantity]]*Table4[[#This Row],[CostPrice]]</f>
        <v>30.56</v>
      </c>
      <c r="L3449" s="4">
        <f>Table4[[#This Row],[Net Revenue]]-Table4[[#This Row],[Total Cost]]</f>
        <v>24.995999999999999</v>
      </c>
      <c r="M3449" t="str">
        <f>_xlfn.XLOOKUP(Table4[[#This Row],[ProductID]], Products!A:A,Products!B:B, "Not Found")</f>
        <v>National Watches</v>
      </c>
      <c r="N3449" t="str">
        <f>TEXT(Table4[[#This Row],[Date]], "mmm")</f>
        <v>Feb</v>
      </c>
      <c r="O3449" t="str">
        <f>TEXT(Table4[[#This Row],[Date]], "yyyy")</f>
        <v>2025</v>
      </c>
      <c r="P3449" t="str">
        <f>_xlfn.XLOOKUP(Table4[[#This Row],[ProductID]],Products!A:A,Products!C:C, "Not Found")</f>
        <v>Fashion</v>
      </c>
      <c r="Q3449" t="str">
        <f>_xlfn.XLOOKUP(Table4[[#This Row],[ProductID]],Products!A:A,Products!D:D,"Not Found")</f>
        <v>Watches</v>
      </c>
      <c r="R3449">
        <f>_xlfn.XLOOKUP(Table4[[#This Row],[ProductID]],Products!A:A,Products!E:E,"Not Found")</f>
        <v>29.24</v>
      </c>
      <c r="S3449">
        <f>_xlfn.XLOOKUP(Table4[[#This Row],[ProductID]],Products!A:A,Products!F:F, "Not Found")</f>
        <v>15.28</v>
      </c>
      <c r="T3449" t="str">
        <f>_xlfn.XLOOKUP(Table4[[#This Row],[CustomerID]],Customers!A:A,Customers!D:D, "Not Found")</f>
        <v>M</v>
      </c>
      <c r="U3449" s="6">
        <f>_xlfn.XLOOKUP(Table4[[#This Row],[CustomerID]],Customers!A:A,Customers!E:E, "Not Found")</f>
        <v>26659</v>
      </c>
      <c r="V3449">
        <f ca="1">DATEDIF(Table4[[#This Row],[CustomerBirthday]], TODAY(), "Y")</f>
        <v>53</v>
      </c>
      <c r="W3449" t="str" cm="1">
        <f t="array" aca="1" ref="W3449" ca="1">_xlfn.IFS(Table4[[#This Row],[Age]]&lt;25, "Under 25",Table4[[#This Row],[Age]]=34, "25-34", Table4[[#This Row],[Age]]&lt;=49, "35-49", Table4[[#This Row],[Age]]&lt;=64, "50-64", Table4[[#This Row],[Age]]&gt;=65, "65+")</f>
        <v>50-64</v>
      </c>
      <c r="X3449" t="str">
        <f>_xlfn.XLOOKUP(Table4[[#This Row],[StoreID]],Stores!A:A,Stores!B:B, "Not found")</f>
        <v>MegaMart Brianahaven</v>
      </c>
      <c r="Y3449" t="str">
        <f>_xlfn.XLOOKUP(Table4[[#This Row],[StoreID]],Stores!A:A,Stores!C:C, "Not Found")</f>
        <v>Brianahaven</v>
      </c>
      <c r="Z3449" t="str">
        <f>_xlfn.XLOOKUP(Table4[[#This Row],[StoreID]],Stores!A:A,Stores!D:D, "Not Found")</f>
        <v>North</v>
      </c>
    </row>
    <row r="3450" spans="1:26">
      <c r="A3450" t="s">
        <v>4316</v>
      </c>
      <c r="B3450" s="1">
        <v>45702</v>
      </c>
      <c r="C3450" t="s">
        <v>524</v>
      </c>
      <c r="D3450" t="s">
        <v>804</v>
      </c>
      <c r="E3450" t="s">
        <v>835</v>
      </c>
      <c r="F3450">
        <v>5</v>
      </c>
      <c r="G3450">
        <v>0.05</v>
      </c>
      <c r="H3450" t="s">
        <v>865</v>
      </c>
      <c r="I3450" s="4">
        <f>Table4[[#This Row],[Quantity]]*Table4[[#This Row],[UnitPrice]]</f>
        <v>2704.7000000000003</v>
      </c>
      <c r="J3450" s="4">
        <f>Table4[[#This Row],[Gross Revenue]]*(1-Table4[[#This Row],[Discount]])</f>
        <v>2569.4650000000001</v>
      </c>
      <c r="K3450" s="4">
        <f>Table4[[#This Row],[Quantity]]*Table4[[#This Row],[CostPrice]]</f>
        <v>1991.25</v>
      </c>
      <c r="L3450" s="4">
        <f>Table4[[#This Row],[Net Revenue]]-Table4[[#This Row],[Total Cost]]</f>
        <v>578.21500000000015</v>
      </c>
      <c r="M3450" t="str">
        <f>_xlfn.XLOOKUP(Table4[[#This Row],[ProductID]], Products!A:A,Products!B:B, "Not Found")</f>
        <v>Church Clothing</v>
      </c>
      <c r="N3450" t="str">
        <f>TEXT(Table4[[#This Row],[Date]], "mmm")</f>
        <v>Feb</v>
      </c>
      <c r="O3450" t="str">
        <f>TEXT(Table4[[#This Row],[Date]], "yyyy")</f>
        <v>2025</v>
      </c>
      <c r="P3450" t="str">
        <f>_xlfn.XLOOKUP(Table4[[#This Row],[ProductID]],Products!A:A,Products!C:C, "Not Found")</f>
        <v>Fashion</v>
      </c>
      <c r="Q3450" t="str">
        <f>_xlfn.XLOOKUP(Table4[[#This Row],[ProductID]],Products!A:A,Products!D:D,"Not Found")</f>
        <v>Clothing</v>
      </c>
      <c r="R3450">
        <f>_xlfn.XLOOKUP(Table4[[#This Row],[ProductID]],Products!A:A,Products!E:E,"Not Found")</f>
        <v>540.94000000000005</v>
      </c>
      <c r="S3450">
        <f>_xlfn.XLOOKUP(Table4[[#This Row],[ProductID]],Products!A:A,Products!F:F, "Not Found")</f>
        <v>398.25</v>
      </c>
      <c r="T3450" t="str">
        <f>_xlfn.XLOOKUP(Table4[[#This Row],[CustomerID]],Customers!A:A,Customers!D:D, "Not Found")</f>
        <v>F</v>
      </c>
      <c r="U3450" s="6">
        <f>_xlfn.XLOOKUP(Table4[[#This Row],[CustomerID]],Customers!A:A,Customers!E:E, "Not Found")</f>
        <v>23256</v>
      </c>
      <c r="V3450">
        <f ca="1">DATEDIF(Table4[[#This Row],[CustomerBirthday]], TODAY(), "Y")</f>
        <v>62</v>
      </c>
      <c r="W3450" t="str" cm="1">
        <f t="array" aca="1" ref="W3450" ca="1">_xlfn.IFS(Table4[[#This Row],[Age]]&lt;25, "Under 25",Table4[[#This Row],[Age]]=34, "25-34", Table4[[#This Row],[Age]]&lt;=49, "35-49", Table4[[#This Row],[Age]]&lt;=64, "50-64", Table4[[#This Row],[Age]]&gt;=65, "65+")</f>
        <v>50-64</v>
      </c>
      <c r="X3450" t="str">
        <f>_xlfn.XLOOKUP(Table4[[#This Row],[StoreID]],Stores!A:A,Stores!B:B, "Not found")</f>
        <v>MegaMart Peckmouth</v>
      </c>
      <c r="Y3450" t="str">
        <f>_xlfn.XLOOKUP(Table4[[#This Row],[StoreID]],Stores!A:A,Stores!C:C, "Not Found")</f>
        <v>Peckmouth</v>
      </c>
      <c r="Z3450" t="str">
        <f>_xlfn.XLOOKUP(Table4[[#This Row],[StoreID]],Stores!A:A,Stores!D:D, "Not Found")</f>
        <v>East</v>
      </c>
    </row>
    <row r="3451" spans="1:26">
      <c r="A3451" t="s">
        <v>4317</v>
      </c>
      <c r="B3451" s="1">
        <v>45334</v>
      </c>
      <c r="C3451" t="s">
        <v>612</v>
      </c>
      <c r="D3451" t="s">
        <v>806</v>
      </c>
      <c r="E3451" t="s">
        <v>846</v>
      </c>
      <c r="F3451">
        <v>3</v>
      </c>
      <c r="G3451">
        <v>0.05</v>
      </c>
      <c r="H3451" t="s">
        <v>871</v>
      </c>
      <c r="I3451" s="4">
        <f>Table4[[#This Row],[Quantity]]*Table4[[#This Row],[UnitPrice]]</f>
        <v>5236.83</v>
      </c>
      <c r="J3451" s="4">
        <f>Table4[[#This Row],[Gross Revenue]]*(1-Table4[[#This Row],[Discount]])</f>
        <v>4974.9884999999995</v>
      </c>
      <c r="K3451" s="4">
        <f>Table4[[#This Row],[Quantity]]*Table4[[#This Row],[CostPrice]]</f>
        <v>3967.32</v>
      </c>
      <c r="L3451" s="4">
        <f>Table4[[#This Row],[Net Revenue]]-Table4[[#This Row],[Total Cost]]</f>
        <v>1007.6684999999993</v>
      </c>
      <c r="M3451" t="str">
        <f>_xlfn.XLOOKUP(Table4[[#This Row],[ProductID]], Products!A:A,Products!B:B, "Not Found")</f>
        <v>Piece Headphones</v>
      </c>
      <c r="N3451" t="str">
        <f>TEXT(Table4[[#This Row],[Date]], "mmm")</f>
        <v>Feb</v>
      </c>
      <c r="O3451" t="str">
        <f>TEXT(Table4[[#This Row],[Date]], "yyyy")</f>
        <v>2024</v>
      </c>
      <c r="P3451" t="str">
        <f>_xlfn.XLOOKUP(Table4[[#This Row],[ProductID]],Products!A:A,Products!C:C, "Not Found")</f>
        <v>Electronics</v>
      </c>
      <c r="Q3451" t="str">
        <f>_xlfn.XLOOKUP(Table4[[#This Row],[ProductID]],Products!A:A,Products!D:D,"Not Found")</f>
        <v>Headphones</v>
      </c>
      <c r="R3451">
        <f>_xlfn.XLOOKUP(Table4[[#This Row],[ProductID]],Products!A:A,Products!E:E,"Not Found")</f>
        <v>1745.61</v>
      </c>
      <c r="S3451">
        <f>_xlfn.XLOOKUP(Table4[[#This Row],[ProductID]],Products!A:A,Products!F:F, "Not Found")</f>
        <v>1322.44</v>
      </c>
      <c r="T3451" t="str">
        <f>_xlfn.XLOOKUP(Table4[[#This Row],[CustomerID]],Customers!A:A,Customers!D:D, "Not Found")</f>
        <v>F</v>
      </c>
      <c r="U3451" s="6">
        <f>_xlfn.XLOOKUP(Table4[[#This Row],[CustomerID]],Customers!A:A,Customers!E:E, "Not Found")</f>
        <v>28198</v>
      </c>
      <c r="V3451">
        <f ca="1">DATEDIF(Table4[[#This Row],[CustomerBirthday]], TODAY(), "Y")</f>
        <v>49</v>
      </c>
      <c r="W3451" t="str" cm="1">
        <f t="array" aca="1" ref="W3451" ca="1">_xlfn.IFS(Table4[[#This Row],[Age]]&lt;25, "Under 25",Table4[[#This Row],[Age]]=34, "25-34", Table4[[#This Row],[Age]]&lt;=49, "35-49", Table4[[#This Row],[Age]]&lt;=64, "50-64", Table4[[#This Row],[Age]]&gt;=65, "65+")</f>
        <v>35-49</v>
      </c>
      <c r="X3451" t="str">
        <f>_xlfn.XLOOKUP(Table4[[#This Row],[StoreID]],Stores!A:A,Stores!B:B, "Not found")</f>
        <v>MegaMart Johnmouth</v>
      </c>
      <c r="Y3451" t="str">
        <f>_xlfn.XLOOKUP(Table4[[#This Row],[StoreID]],Stores!A:A,Stores!C:C, "Not Found")</f>
        <v>Johnmouth</v>
      </c>
      <c r="Z3451" t="str">
        <f>_xlfn.XLOOKUP(Table4[[#This Row],[StoreID]],Stores!A:A,Stores!D:D, "Not Found")</f>
        <v>East</v>
      </c>
    </row>
    <row r="3452" spans="1:26">
      <c r="A3452" t="s">
        <v>4318</v>
      </c>
      <c r="B3452" s="1">
        <v>45192</v>
      </c>
      <c r="C3452" t="s">
        <v>601</v>
      </c>
      <c r="D3452" t="s">
        <v>753</v>
      </c>
      <c r="E3452" t="s">
        <v>846</v>
      </c>
      <c r="F3452">
        <v>1</v>
      </c>
      <c r="G3452">
        <v>0.1</v>
      </c>
      <c r="H3452" t="s">
        <v>875</v>
      </c>
      <c r="I3452" s="4">
        <f>Table4[[#This Row],[Quantity]]*Table4[[#This Row],[UnitPrice]]</f>
        <v>270.45</v>
      </c>
      <c r="J3452" s="4">
        <f>Table4[[#This Row],[Gross Revenue]]*(1-Table4[[#This Row],[Discount]])</f>
        <v>243.405</v>
      </c>
      <c r="K3452" s="4">
        <f>Table4[[#This Row],[Quantity]]*Table4[[#This Row],[CostPrice]]</f>
        <v>187.6</v>
      </c>
      <c r="L3452" s="4">
        <f>Table4[[#This Row],[Net Revenue]]-Table4[[#This Row],[Total Cost]]</f>
        <v>55.805000000000007</v>
      </c>
      <c r="M3452" t="str">
        <f>_xlfn.XLOOKUP(Table4[[#This Row],[ProductID]], Products!A:A,Products!B:B, "Not Found")</f>
        <v>Whether Bags</v>
      </c>
      <c r="N3452" t="str">
        <f>TEXT(Table4[[#This Row],[Date]], "mmm")</f>
        <v>Sep</v>
      </c>
      <c r="O3452" t="str">
        <f>TEXT(Table4[[#This Row],[Date]], "yyyy")</f>
        <v>2023</v>
      </c>
      <c r="P3452" t="str">
        <f>_xlfn.XLOOKUP(Table4[[#This Row],[ProductID]],Products!A:A,Products!C:C, "Not Found")</f>
        <v>Fashion</v>
      </c>
      <c r="Q3452" t="str">
        <f>_xlfn.XLOOKUP(Table4[[#This Row],[ProductID]],Products!A:A,Products!D:D,"Not Found")</f>
        <v>Bags</v>
      </c>
      <c r="R3452">
        <f>_xlfn.XLOOKUP(Table4[[#This Row],[ProductID]],Products!A:A,Products!E:E,"Not Found")</f>
        <v>270.45</v>
      </c>
      <c r="S3452">
        <f>_xlfn.XLOOKUP(Table4[[#This Row],[ProductID]],Products!A:A,Products!F:F, "Not Found")</f>
        <v>187.6</v>
      </c>
      <c r="T3452" t="str">
        <f>_xlfn.XLOOKUP(Table4[[#This Row],[CustomerID]],Customers!A:A,Customers!D:D, "Not Found")</f>
        <v>M</v>
      </c>
      <c r="U3452" s="6">
        <f>_xlfn.XLOOKUP(Table4[[#This Row],[CustomerID]],Customers!A:A,Customers!E:E, "Not Found")</f>
        <v>24638</v>
      </c>
      <c r="V3452">
        <f ca="1">DATEDIF(Table4[[#This Row],[CustomerBirthday]], TODAY(), "Y")</f>
        <v>59</v>
      </c>
      <c r="W3452" t="str" cm="1">
        <f t="array" aca="1" ref="W3452" ca="1">_xlfn.IFS(Table4[[#This Row],[Age]]&lt;25, "Under 25",Table4[[#This Row],[Age]]=34, "25-34", Table4[[#This Row],[Age]]&lt;=49, "35-49", Table4[[#This Row],[Age]]&lt;=64, "50-64", Table4[[#This Row],[Age]]&gt;=65, "65+")</f>
        <v>50-64</v>
      </c>
      <c r="X3452" t="str">
        <f>_xlfn.XLOOKUP(Table4[[#This Row],[StoreID]],Stores!A:A,Stores!B:B, "Not found")</f>
        <v>MegaMart Johnmouth</v>
      </c>
      <c r="Y3452" t="str">
        <f>_xlfn.XLOOKUP(Table4[[#This Row],[StoreID]],Stores!A:A,Stores!C:C, "Not Found")</f>
        <v>Johnmouth</v>
      </c>
      <c r="Z3452" t="str">
        <f>_xlfn.XLOOKUP(Table4[[#This Row],[StoreID]],Stores!A:A,Stores!D:D, "Not Found")</f>
        <v>East</v>
      </c>
    </row>
    <row r="3453" spans="1:26">
      <c r="A3453" t="s">
        <v>4319</v>
      </c>
      <c r="B3453" s="1">
        <v>45371</v>
      </c>
      <c r="C3453" t="s">
        <v>335</v>
      </c>
      <c r="D3453" t="s">
        <v>753</v>
      </c>
      <c r="E3453" t="s">
        <v>842</v>
      </c>
      <c r="F3453">
        <v>1</v>
      </c>
      <c r="G3453">
        <v>0.05</v>
      </c>
      <c r="H3453" t="s">
        <v>868</v>
      </c>
      <c r="I3453" s="4">
        <f>Table4[[#This Row],[Quantity]]*Table4[[#This Row],[UnitPrice]]</f>
        <v>270.45</v>
      </c>
      <c r="J3453" s="4">
        <f>Table4[[#This Row],[Gross Revenue]]*(1-Table4[[#This Row],[Discount]])</f>
        <v>256.92749999999995</v>
      </c>
      <c r="K3453" s="4">
        <f>Table4[[#This Row],[Quantity]]*Table4[[#This Row],[CostPrice]]</f>
        <v>187.6</v>
      </c>
      <c r="L3453" s="4">
        <f>Table4[[#This Row],[Net Revenue]]-Table4[[#This Row],[Total Cost]]</f>
        <v>69.327499999999958</v>
      </c>
      <c r="M3453" t="str">
        <f>_xlfn.XLOOKUP(Table4[[#This Row],[ProductID]], Products!A:A,Products!B:B, "Not Found")</f>
        <v>Whether Bags</v>
      </c>
      <c r="N3453" t="str">
        <f>TEXT(Table4[[#This Row],[Date]], "mmm")</f>
        <v>Mar</v>
      </c>
      <c r="O3453" t="str">
        <f>TEXT(Table4[[#This Row],[Date]], "yyyy")</f>
        <v>2024</v>
      </c>
      <c r="P3453" t="str">
        <f>_xlfn.XLOOKUP(Table4[[#This Row],[ProductID]],Products!A:A,Products!C:C, "Not Found")</f>
        <v>Fashion</v>
      </c>
      <c r="Q3453" t="str">
        <f>_xlfn.XLOOKUP(Table4[[#This Row],[ProductID]],Products!A:A,Products!D:D,"Not Found")</f>
        <v>Bags</v>
      </c>
      <c r="R3453">
        <f>_xlfn.XLOOKUP(Table4[[#This Row],[ProductID]],Products!A:A,Products!E:E,"Not Found")</f>
        <v>270.45</v>
      </c>
      <c r="S3453">
        <f>_xlfn.XLOOKUP(Table4[[#This Row],[ProductID]],Products!A:A,Products!F:F, "Not Found")</f>
        <v>187.6</v>
      </c>
      <c r="T3453" t="str">
        <f>_xlfn.XLOOKUP(Table4[[#This Row],[CustomerID]],Customers!A:A,Customers!D:D, "Not Found")</f>
        <v>F</v>
      </c>
      <c r="U3453" s="6">
        <f>_xlfn.XLOOKUP(Table4[[#This Row],[CustomerID]],Customers!A:A,Customers!E:E, "Not Found")</f>
        <v>25396</v>
      </c>
      <c r="V3453">
        <f ca="1">DATEDIF(Table4[[#This Row],[CustomerBirthday]], TODAY(), "Y")</f>
        <v>57</v>
      </c>
      <c r="W3453" t="str" cm="1">
        <f t="array" aca="1" ref="W3453" ca="1">_xlfn.IFS(Table4[[#This Row],[Age]]&lt;25, "Under 25",Table4[[#This Row],[Age]]=34, "25-34", Table4[[#This Row],[Age]]&lt;=49, "35-49", Table4[[#This Row],[Age]]&lt;=64, "50-64", Table4[[#This Row],[Age]]&gt;=65, "65+")</f>
        <v>50-64</v>
      </c>
      <c r="X3453" t="str">
        <f>_xlfn.XLOOKUP(Table4[[#This Row],[StoreID]],Stores!A:A,Stores!B:B, "Not found")</f>
        <v>MegaMart Brianahaven</v>
      </c>
      <c r="Y3453" t="str">
        <f>_xlfn.XLOOKUP(Table4[[#This Row],[StoreID]],Stores!A:A,Stores!C:C, "Not Found")</f>
        <v>Brianahaven</v>
      </c>
      <c r="Z3453" t="str">
        <f>_xlfn.XLOOKUP(Table4[[#This Row],[StoreID]],Stores!A:A,Stores!D:D, "Not Found")</f>
        <v>North</v>
      </c>
    </row>
    <row r="3454" spans="1:26">
      <c r="A3454" t="s">
        <v>4320</v>
      </c>
      <c r="B3454" s="1">
        <v>45785</v>
      </c>
      <c r="C3454" t="s">
        <v>331</v>
      </c>
      <c r="D3454" t="s">
        <v>826</v>
      </c>
      <c r="E3454" t="s">
        <v>831</v>
      </c>
      <c r="F3454">
        <v>5</v>
      </c>
      <c r="G3454">
        <v>0.05</v>
      </c>
      <c r="H3454" t="s">
        <v>868</v>
      </c>
      <c r="I3454" s="4">
        <f>Table4[[#This Row],[Quantity]]*Table4[[#This Row],[UnitPrice]]</f>
        <v>5223.2000000000007</v>
      </c>
      <c r="J3454" s="4">
        <f>Table4[[#This Row],[Gross Revenue]]*(1-Table4[[#This Row],[Discount]])</f>
        <v>4962.0400000000009</v>
      </c>
      <c r="K3454" s="4">
        <f>Table4[[#This Row],[Quantity]]*Table4[[#This Row],[CostPrice]]</f>
        <v>3875.3500000000004</v>
      </c>
      <c r="L3454" s="4">
        <f>Table4[[#This Row],[Net Revenue]]-Table4[[#This Row],[Total Cost]]</f>
        <v>1086.6900000000005</v>
      </c>
      <c r="M3454" t="str">
        <f>_xlfn.XLOOKUP(Table4[[#This Row],[ProductID]], Products!A:A,Products!B:B, "Not Found")</f>
        <v>Maybe Footwear</v>
      </c>
      <c r="N3454" t="str">
        <f>TEXT(Table4[[#This Row],[Date]], "mmm")</f>
        <v>May</v>
      </c>
      <c r="O3454" t="str">
        <f>TEXT(Table4[[#This Row],[Date]], "yyyy")</f>
        <v>2025</v>
      </c>
      <c r="P3454" t="str">
        <f>_xlfn.XLOOKUP(Table4[[#This Row],[ProductID]],Products!A:A,Products!C:C, "Not Found")</f>
        <v>Fashion</v>
      </c>
      <c r="Q3454" t="str">
        <f>_xlfn.XLOOKUP(Table4[[#This Row],[ProductID]],Products!A:A,Products!D:D,"Not Found")</f>
        <v>Footwear</v>
      </c>
      <c r="R3454">
        <f>_xlfn.XLOOKUP(Table4[[#This Row],[ProductID]],Products!A:A,Products!E:E,"Not Found")</f>
        <v>1044.6400000000001</v>
      </c>
      <c r="S3454">
        <f>_xlfn.XLOOKUP(Table4[[#This Row],[ProductID]],Products!A:A,Products!F:F, "Not Found")</f>
        <v>775.07</v>
      </c>
      <c r="T3454" t="str">
        <f>_xlfn.XLOOKUP(Table4[[#This Row],[CustomerID]],Customers!A:A,Customers!D:D, "Not Found")</f>
        <v>F</v>
      </c>
      <c r="U3454" s="6">
        <f>_xlfn.XLOOKUP(Table4[[#This Row],[CustomerID]],Customers!A:A,Customers!E:E, "Not Found")</f>
        <v>35714</v>
      </c>
      <c r="V3454">
        <f ca="1">DATEDIF(Table4[[#This Row],[CustomerBirthday]], TODAY(), "Y")</f>
        <v>28</v>
      </c>
      <c r="W3454" t="str" cm="1">
        <f t="array" aca="1" ref="W3454" ca="1">_xlfn.IFS(Table4[[#This Row],[Age]]&lt;25, "Under 25",Table4[[#This Row],[Age]]=34, "25-34", Table4[[#This Row],[Age]]&lt;=49, "35-49", Table4[[#This Row],[Age]]&lt;=64, "50-64", Table4[[#This Row],[Age]]&gt;=65, "65+")</f>
        <v>35-49</v>
      </c>
      <c r="X3454" t="str">
        <f>_xlfn.XLOOKUP(Table4[[#This Row],[StoreID]],Stores!A:A,Stores!B:B, "Not found")</f>
        <v>MegaMart Jimenezborough</v>
      </c>
      <c r="Y3454" t="str">
        <f>_xlfn.XLOOKUP(Table4[[#This Row],[StoreID]],Stores!A:A,Stores!C:C, "Not Found")</f>
        <v>Jimenezborough</v>
      </c>
      <c r="Z3454" t="str">
        <f>_xlfn.XLOOKUP(Table4[[#This Row],[StoreID]],Stores!A:A,Stores!D:D, "Not Found")</f>
        <v>South</v>
      </c>
    </row>
    <row r="3455" spans="1:26">
      <c r="A3455" t="s">
        <v>4321</v>
      </c>
      <c r="B3455" s="1">
        <v>45537</v>
      </c>
      <c r="C3455" t="s">
        <v>549</v>
      </c>
      <c r="D3455" t="s">
        <v>812</v>
      </c>
      <c r="E3455" t="s">
        <v>839</v>
      </c>
      <c r="F3455">
        <v>5</v>
      </c>
      <c r="G3455">
        <v>0.05</v>
      </c>
      <c r="H3455" t="s">
        <v>868</v>
      </c>
      <c r="I3455" s="4">
        <f>Table4[[#This Row],[Quantity]]*Table4[[#This Row],[UnitPrice]]</f>
        <v>2822.1</v>
      </c>
      <c r="J3455" s="4">
        <f>Table4[[#This Row],[Gross Revenue]]*(1-Table4[[#This Row],[Discount]])</f>
        <v>2680.9949999999999</v>
      </c>
      <c r="K3455" s="4">
        <f>Table4[[#This Row],[Quantity]]*Table4[[#This Row],[CostPrice]]</f>
        <v>1469.8</v>
      </c>
      <c r="L3455" s="4">
        <f>Table4[[#This Row],[Net Revenue]]-Table4[[#This Row],[Total Cost]]</f>
        <v>1211.1949999999999</v>
      </c>
      <c r="M3455" t="str">
        <f>_xlfn.XLOOKUP(Table4[[#This Row],[ProductID]], Products!A:A,Products!B:B, "Not Found")</f>
        <v>Soon Accessories</v>
      </c>
      <c r="N3455" t="str">
        <f>TEXT(Table4[[#This Row],[Date]], "mmm")</f>
        <v>Sep</v>
      </c>
      <c r="O3455" t="str">
        <f>TEXT(Table4[[#This Row],[Date]], "yyyy")</f>
        <v>2024</v>
      </c>
      <c r="P3455" t="str">
        <f>_xlfn.XLOOKUP(Table4[[#This Row],[ProductID]],Products!A:A,Products!C:C, "Not Found")</f>
        <v>Fashion</v>
      </c>
      <c r="Q3455" t="str">
        <f>_xlfn.XLOOKUP(Table4[[#This Row],[ProductID]],Products!A:A,Products!D:D,"Not Found")</f>
        <v>Accessories</v>
      </c>
      <c r="R3455">
        <f>_xlfn.XLOOKUP(Table4[[#This Row],[ProductID]],Products!A:A,Products!E:E,"Not Found")</f>
        <v>564.41999999999996</v>
      </c>
      <c r="S3455">
        <f>_xlfn.XLOOKUP(Table4[[#This Row],[ProductID]],Products!A:A,Products!F:F, "Not Found")</f>
        <v>293.95999999999998</v>
      </c>
      <c r="T3455" t="str">
        <f>_xlfn.XLOOKUP(Table4[[#This Row],[CustomerID]],Customers!A:A,Customers!D:D, "Not Found")</f>
        <v>M</v>
      </c>
      <c r="U3455" s="6">
        <f>_xlfn.XLOOKUP(Table4[[#This Row],[CustomerID]],Customers!A:A,Customers!E:E, "Not Found")</f>
        <v>31945</v>
      </c>
      <c r="V3455">
        <f ca="1">DATEDIF(Table4[[#This Row],[CustomerBirthday]], TODAY(), "Y")</f>
        <v>39</v>
      </c>
      <c r="W3455" t="str" cm="1">
        <f t="array" aca="1" ref="W3455" ca="1">_xlfn.IFS(Table4[[#This Row],[Age]]&lt;25, "Under 25",Table4[[#This Row],[Age]]=34, "25-34", Table4[[#This Row],[Age]]&lt;=49, "35-49", Table4[[#This Row],[Age]]&lt;=64, "50-64", Table4[[#This Row],[Age]]&gt;=65, "65+")</f>
        <v>35-49</v>
      </c>
      <c r="X3455" t="str">
        <f>_xlfn.XLOOKUP(Table4[[#This Row],[StoreID]],Stores!A:A,Stores!B:B, "Not found")</f>
        <v>MegaMart New Michele</v>
      </c>
      <c r="Y3455" t="str">
        <f>_xlfn.XLOOKUP(Table4[[#This Row],[StoreID]],Stores!A:A,Stores!C:C, "Not Found")</f>
        <v>New Michele</v>
      </c>
      <c r="Z3455" t="str">
        <f>_xlfn.XLOOKUP(Table4[[#This Row],[StoreID]],Stores!A:A,Stores!D:D, "Not Found")</f>
        <v>West</v>
      </c>
    </row>
    <row r="3456" spans="1:26">
      <c r="A3456" t="s">
        <v>4322</v>
      </c>
      <c r="B3456" s="1">
        <v>45476</v>
      </c>
      <c r="C3456" t="s">
        <v>604</v>
      </c>
      <c r="D3456" t="s">
        <v>820</v>
      </c>
      <c r="E3456" t="s">
        <v>839</v>
      </c>
      <c r="F3456">
        <v>1</v>
      </c>
      <c r="G3456">
        <v>0.15</v>
      </c>
      <c r="H3456" t="s">
        <v>868</v>
      </c>
      <c r="I3456" s="4">
        <f>Table4[[#This Row],[Quantity]]*Table4[[#This Row],[UnitPrice]]</f>
        <v>1197.18</v>
      </c>
      <c r="J3456" s="4">
        <f>Table4[[#This Row],[Gross Revenue]]*(1-Table4[[#This Row],[Discount]])</f>
        <v>1017.6030000000001</v>
      </c>
      <c r="K3456" s="4">
        <f>Table4[[#This Row],[Quantity]]*Table4[[#This Row],[CostPrice]]</f>
        <v>722.74</v>
      </c>
      <c r="L3456" s="4">
        <f>Table4[[#This Row],[Net Revenue]]-Table4[[#This Row],[Total Cost]]</f>
        <v>294.86300000000006</v>
      </c>
      <c r="M3456" t="str">
        <f>_xlfn.XLOOKUP(Table4[[#This Row],[ProductID]], Products!A:A,Products!B:B, "Not Found")</f>
        <v>Or Smartphone</v>
      </c>
      <c r="N3456" t="str">
        <f>TEXT(Table4[[#This Row],[Date]], "mmm")</f>
        <v>Jul</v>
      </c>
      <c r="O3456" t="str">
        <f>TEXT(Table4[[#This Row],[Date]], "yyyy")</f>
        <v>2024</v>
      </c>
      <c r="P3456" t="str">
        <f>_xlfn.XLOOKUP(Table4[[#This Row],[ProductID]],Products!A:A,Products!C:C, "Not Found")</f>
        <v>Electronics</v>
      </c>
      <c r="Q3456" t="str">
        <f>_xlfn.XLOOKUP(Table4[[#This Row],[ProductID]],Products!A:A,Products!D:D,"Not Found")</f>
        <v>Smartphone</v>
      </c>
      <c r="R3456">
        <f>_xlfn.XLOOKUP(Table4[[#This Row],[ProductID]],Products!A:A,Products!E:E,"Not Found")</f>
        <v>1197.18</v>
      </c>
      <c r="S3456">
        <f>_xlfn.XLOOKUP(Table4[[#This Row],[ProductID]],Products!A:A,Products!F:F, "Not Found")</f>
        <v>722.74</v>
      </c>
      <c r="T3456" t="str">
        <f>_xlfn.XLOOKUP(Table4[[#This Row],[CustomerID]],Customers!A:A,Customers!D:D, "Not Found")</f>
        <v>F</v>
      </c>
      <c r="U3456" s="6">
        <f>_xlfn.XLOOKUP(Table4[[#This Row],[CustomerID]],Customers!A:A,Customers!E:E, "Not Found")</f>
        <v>30807</v>
      </c>
      <c r="V3456">
        <f ca="1">DATEDIF(Table4[[#This Row],[CustomerBirthday]], TODAY(), "Y")</f>
        <v>42</v>
      </c>
      <c r="W3456" t="str" cm="1">
        <f t="array" aca="1" ref="W3456" ca="1">_xlfn.IFS(Table4[[#This Row],[Age]]&lt;25, "Under 25",Table4[[#This Row],[Age]]=34, "25-34", Table4[[#This Row],[Age]]&lt;=49, "35-49", Table4[[#This Row],[Age]]&lt;=64, "50-64", Table4[[#This Row],[Age]]&gt;=65, "65+")</f>
        <v>35-49</v>
      </c>
      <c r="X3456" t="str">
        <f>_xlfn.XLOOKUP(Table4[[#This Row],[StoreID]],Stores!A:A,Stores!B:B, "Not found")</f>
        <v>MegaMart New Michele</v>
      </c>
      <c r="Y3456" t="str">
        <f>_xlfn.XLOOKUP(Table4[[#This Row],[StoreID]],Stores!A:A,Stores!C:C, "Not Found")</f>
        <v>New Michele</v>
      </c>
      <c r="Z3456" t="str">
        <f>_xlfn.XLOOKUP(Table4[[#This Row],[StoreID]],Stores!A:A,Stores!D:D, "Not Found")</f>
        <v>West</v>
      </c>
    </row>
    <row r="3457" spans="1:26">
      <c r="A3457" t="s">
        <v>4323</v>
      </c>
      <c r="B3457" s="1">
        <v>45201</v>
      </c>
      <c r="C3457" t="s">
        <v>335</v>
      </c>
      <c r="D3457" t="s">
        <v>814</v>
      </c>
      <c r="E3457" t="s">
        <v>842</v>
      </c>
      <c r="F3457">
        <v>1</v>
      </c>
      <c r="G3457">
        <v>0.05</v>
      </c>
      <c r="H3457" t="s">
        <v>875</v>
      </c>
      <c r="I3457" s="4">
        <f>Table4[[#This Row],[Quantity]]*Table4[[#This Row],[UnitPrice]]</f>
        <v>1286.55</v>
      </c>
      <c r="J3457" s="4">
        <f>Table4[[#This Row],[Gross Revenue]]*(1-Table4[[#This Row],[Discount]])</f>
        <v>1222.2224999999999</v>
      </c>
      <c r="K3457" s="4">
        <f>Table4[[#This Row],[Quantity]]*Table4[[#This Row],[CostPrice]]</f>
        <v>797.54</v>
      </c>
      <c r="L3457" s="4">
        <f>Table4[[#This Row],[Net Revenue]]-Table4[[#This Row],[Total Cost]]</f>
        <v>424.68249999999989</v>
      </c>
      <c r="M3457" t="str">
        <f>_xlfn.XLOOKUP(Table4[[#This Row],[ProductID]], Products!A:A,Products!B:B, "Not Found")</f>
        <v>Least Accessories</v>
      </c>
      <c r="N3457" t="str">
        <f>TEXT(Table4[[#This Row],[Date]], "mmm")</f>
        <v>Oct</v>
      </c>
      <c r="O3457" t="str">
        <f>TEXT(Table4[[#This Row],[Date]], "yyyy")</f>
        <v>2023</v>
      </c>
      <c r="P3457" t="str">
        <f>_xlfn.XLOOKUP(Table4[[#This Row],[ProductID]],Products!A:A,Products!C:C, "Not Found")</f>
        <v>Fashion</v>
      </c>
      <c r="Q3457" t="str">
        <f>_xlfn.XLOOKUP(Table4[[#This Row],[ProductID]],Products!A:A,Products!D:D,"Not Found")</f>
        <v>Accessories</v>
      </c>
      <c r="R3457">
        <f>_xlfn.XLOOKUP(Table4[[#This Row],[ProductID]],Products!A:A,Products!E:E,"Not Found")</f>
        <v>1286.55</v>
      </c>
      <c r="S3457">
        <f>_xlfn.XLOOKUP(Table4[[#This Row],[ProductID]],Products!A:A,Products!F:F, "Not Found")</f>
        <v>797.54</v>
      </c>
      <c r="T3457" t="str">
        <f>_xlfn.XLOOKUP(Table4[[#This Row],[CustomerID]],Customers!A:A,Customers!D:D, "Not Found")</f>
        <v>F</v>
      </c>
      <c r="U3457" s="6">
        <f>_xlfn.XLOOKUP(Table4[[#This Row],[CustomerID]],Customers!A:A,Customers!E:E, "Not Found")</f>
        <v>25396</v>
      </c>
      <c r="V3457">
        <f ca="1">DATEDIF(Table4[[#This Row],[CustomerBirthday]], TODAY(), "Y")</f>
        <v>57</v>
      </c>
      <c r="W3457" t="str" cm="1">
        <f t="array" aca="1" ref="W3457" ca="1">_xlfn.IFS(Table4[[#This Row],[Age]]&lt;25, "Under 25",Table4[[#This Row],[Age]]=34, "25-34", Table4[[#This Row],[Age]]&lt;=49, "35-49", Table4[[#This Row],[Age]]&lt;=64, "50-64", Table4[[#This Row],[Age]]&gt;=65, "65+")</f>
        <v>50-64</v>
      </c>
      <c r="X3457" t="str">
        <f>_xlfn.XLOOKUP(Table4[[#This Row],[StoreID]],Stores!A:A,Stores!B:B, "Not found")</f>
        <v>MegaMart Brianahaven</v>
      </c>
      <c r="Y3457" t="str">
        <f>_xlfn.XLOOKUP(Table4[[#This Row],[StoreID]],Stores!A:A,Stores!C:C, "Not Found")</f>
        <v>Brianahaven</v>
      </c>
      <c r="Z3457" t="str">
        <f>_xlfn.XLOOKUP(Table4[[#This Row],[StoreID]],Stores!A:A,Stores!D:D, "Not Found")</f>
        <v>North</v>
      </c>
    </row>
    <row r="3458" spans="1:26">
      <c r="A3458" t="s">
        <v>4324</v>
      </c>
      <c r="B3458" s="1">
        <v>45591</v>
      </c>
      <c r="C3458" t="s">
        <v>524</v>
      </c>
      <c r="D3458" t="s">
        <v>796</v>
      </c>
      <c r="E3458" t="s">
        <v>842</v>
      </c>
      <c r="F3458">
        <v>4</v>
      </c>
      <c r="G3458">
        <v>0</v>
      </c>
      <c r="H3458" t="s">
        <v>871</v>
      </c>
      <c r="I3458" s="4">
        <f>Table4[[#This Row],[Quantity]]*Table4[[#This Row],[UnitPrice]]</f>
        <v>6249.72</v>
      </c>
      <c r="J3458" s="4">
        <f>Table4[[#This Row],[Gross Revenue]]*(1-Table4[[#This Row],[Discount]])</f>
        <v>6249.72</v>
      </c>
      <c r="K3458" s="4">
        <f>Table4[[#This Row],[Quantity]]*Table4[[#This Row],[CostPrice]]</f>
        <v>4782.5200000000004</v>
      </c>
      <c r="L3458" s="4">
        <f>Table4[[#This Row],[Net Revenue]]-Table4[[#This Row],[Total Cost]]</f>
        <v>1467.1999999999998</v>
      </c>
      <c r="M3458" t="str">
        <f>_xlfn.XLOOKUP(Table4[[#This Row],[ProductID]], Products!A:A,Products!B:B, "Not Found")</f>
        <v>Chair Laptop</v>
      </c>
      <c r="N3458" t="str">
        <f>TEXT(Table4[[#This Row],[Date]], "mmm")</f>
        <v>Oct</v>
      </c>
      <c r="O3458" t="str">
        <f>TEXT(Table4[[#This Row],[Date]], "yyyy")</f>
        <v>2024</v>
      </c>
      <c r="P3458" t="str">
        <f>_xlfn.XLOOKUP(Table4[[#This Row],[ProductID]],Products!A:A,Products!C:C, "Not Found")</f>
        <v>Electronics</v>
      </c>
      <c r="Q3458" t="str">
        <f>_xlfn.XLOOKUP(Table4[[#This Row],[ProductID]],Products!A:A,Products!D:D,"Not Found")</f>
        <v>Laptop</v>
      </c>
      <c r="R3458">
        <f>_xlfn.XLOOKUP(Table4[[#This Row],[ProductID]],Products!A:A,Products!E:E,"Not Found")</f>
        <v>1562.43</v>
      </c>
      <c r="S3458">
        <f>_xlfn.XLOOKUP(Table4[[#This Row],[ProductID]],Products!A:A,Products!F:F, "Not Found")</f>
        <v>1195.6300000000001</v>
      </c>
      <c r="T3458" t="str">
        <f>_xlfn.XLOOKUP(Table4[[#This Row],[CustomerID]],Customers!A:A,Customers!D:D, "Not Found")</f>
        <v>F</v>
      </c>
      <c r="U3458" s="6">
        <f>_xlfn.XLOOKUP(Table4[[#This Row],[CustomerID]],Customers!A:A,Customers!E:E, "Not Found")</f>
        <v>23256</v>
      </c>
      <c r="V3458">
        <f ca="1">DATEDIF(Table4[[#This Row],[CustomerBirthday]], TODAY(), "Y")</f>
        <v>62</v>
      </c>
      <c r="W3458" t="str" cm="1">
        <f t="array" aca="1" ref="W3458" ca="1">_xlfn.IFS(Table4[[#This Row],[Age]]&lt;25, "Under 25",Table4[[#This Row],[Age]]=34, "25-34", Table4[[#This Row],[Age]]&lt;=49, "35-49", Table4[[#This Row],[Age]]&lt;=64, "50-64", Table4[[#This Row],[Age]]&gt;=65, "65+")</f>
        <v>50-64</v>
      </c>
      <c r="X3458" t="str">
        <f>_xlfn.XLOOKUP(Table4[[#This Row],[StoreID]],Stores!A:A,Stores!B:B, "Not found")</f>
        <v>MegaMart Brianahaven</v>
      </c>
      <c r="Y3458" t="str">
        <f>_xlfn.XLOOKUP(Table4[[#This Row],[StoreID]],Stores!A:A,Stores!C:C, "Not Found")</f>
        <v>Brianahaven</v>
      </c>
      <c r="Z3458" t="str">
        <f>_xlfn.XLOOKUP(Table4[[#This Row],[StoreID]],Stores!A:A,Stores!D:D, "Not Found")</f>
        <v>North</v>
      </c>
    </row>
    <row r="3459" spans="1:26">
      <c r="A3459" t="s">
        <v>4325</v>
      </c>
      <c r="B3459" s="1">
        <v>45439</v>
      </c>
      <c r="C3459" t="s">
        <v>693</v>
      </c>
      <c r="D3459" t="s">
        <v>747</v>
      </c>
      <c r="E3459" t="s">
        <v>835</v>
      </c>
      <c r="F3459">
        <v>5</v>
      </c>
      <c r="G3459">
        <v>0.1</v>
      </c>
      <c r="H3459" t="s">
        <v>865</v>
      </c>
      <c r="I3459" s="4">
        <f>Table4[[#This Row],[Quantity]]*Table4[[#This Row],[UnitPrice]]</f>
        <v>5674</v>
      </c>
      <c r="J3459" s="4">
        <f>Table4[[#This Row],[Gross Revenue]]*(1-Table4[[#This Row],[Discount]])</f>
        <v>5106.6000000000004</v>
      </c>
      <c r="K3459" s="4">
        <f>Table4[[#This Row],[Quantity]]*Table4[[#This Row],[CostPrice]]</f>
        <v>3375.5</v>
      </c>
      <c r="L3459" s="4">
        <f>Table4[[#This Row],[Net Revenue]]-Table4[[#This Row],[Total Cost]]</f>
        <v>1731.1000000000004</v>
      </c>
      <c r="M3459" t="str">
        <f>_xlfn.XLOOKUP(Table4[[#This Row],[ProductID]], Products!A:A,Products!B:B, "Not Found")</f>
        <v>World Watches</v>
      </c>
      <c r="N3459" t="str">
        <f>TEXT(Table4[[#This Row],[Date]], "mmm")</f>
        <v>May</v>
      </c>
      <c r="O3459" t="str">
        <f>TEXT(Table4[[#This Row],[Date]], "yyyy")</f>
        <v>2024</v>
      </c>
      <c r="P3459" t="str">
        <f>_xlfn.XLOOKUP(Table4[[#This Row],[ProductID]],Products!A:A,Products!C:C, "Not Found")</f>
        <v>Fashion</v>
      </c>
      <c r="Q3459" t="str">
        <f>_xlfn.XLOOKUP(Table4[[#This Row],[ProductID]],Products!A:A,Products!D:D,"Not Found")</f>
        <v>Watches</v>
      </c>
      <c r="R3459">
        <f>_xlfn.XLOOKUP(Table4[[#This Row],[ProductID]],Products!A:A,Products!E:E,"Not Found")</f>
        <v>1134.8</v>
      </c>
      <c r="S3459">
        <f>_xlfn.XLOOKUP(Table4[[#This Row],[ProductID]],Products!A:A,Products!F:F, "Not Found")</f>
        <v>675.1</v>
      </c>
      <c r="T3459" t="str">
        <f>_xlfn.XLOOKUP(Table4[[#This Row],[CustomerID]],Customers!A:A,Customers!D:D, "Not Found")</f>
        <v>M</v>
      </c>
      <c r="U3459" s="6">
        <f>_xlfn.XLOOKUP(Table4[[#This Row],[CustomerID]],Customers!A:A,Customers!E:E, "Not Found")</f>
        <v>21086</v>
      </c>
      <c r="V3459">
        <f ca="1">DATEDIF(Table4[[#This Row],[CustomerBirthday]], TODAY(), "Y")</f>
        <v>68</v>
      </c>
      <c r="W3459" t="str" cm="1">
        <f t="array" aca="1" ref="W3459" ca="1">_xlfn.IFS(Table4[[#This Row],[Age]]&lt;25, "Under 25",Table4[[#This Row],[Age]]=34, "25-34", Table4[[#This Row],[Age]]&lt;=49, "35-49", Table4[[#This Row],[Age]]&lt;=64, "50-64", Table4[[#This Row],[Age]]&gt;=65, "65+")</f>
        <v>65+</v>
      </c>
      <c r="X3459" t="str">
        <f>_xlfn.XLOOKUP(Table4[[#This Row],[StoreID]],Stores!A:A,Stores!B:B, "Not found")</f>
        <v>MegaMart Peckmouth</v>
      </c>
      <c r="Y3459" t="str">
        <f>_xlfn.XLOOKUP(Table4[[#This Row],[StoreID]],Stores!A:A,Stores!C:C, "Not Found")</f>
        <v>Peckmouth</v>
      </c>
      <c r="Z3459" t="str">
        <f>_xlfn.XLOOKUP(Table4[[#This Row],[StoreID]],Stores!A:A,Stores!D:D, "Not Found")</f>
        <v>East</v>
      </c>
    </row>
    <row r="3460" spans="1:26">
      <c r="A3460" t="s">
        <v>4326</v>
      </c>
      <c r="B3460" s="1">
        <v>45868</v>
      </c>
      <c r="C3460" t="s">
        <v>680</v>
      </c>
      <c r="D3460" t="s">
        <v>792</v>
      </c>
      <c r="E3460" t="s">
        <v>831</v>
      </c>
      <c r="F3460">
        <v>3</v>
      </c>
      <c r="G3460">
        <v>0.05</v>
      </c>
      <c r="H3460" t="s">
        <v>865</v>
      </c>
      <c r="I3460" s="4">
        <f>Table4[[#This Row],[Quantity]]*Table4[[#This Row],[UnitPrice]]</f>
        <v>5396.91</v>
      </c>
      <c r="J3460" s="4">
        <f>Table4[[#This Row],[Gross Revenue]]*(1-Table4[[#This Row],[Discount]])</f>
        <v>5127.0644999999995</v>
      </c>
      <c r="K3460" s="4">
        <f>Table4[[#This Row],[Quantity]]*Table4[[#This Row],[CostPrice]]</f>
        <v>3987.4500000000003</v>
      </c>
      <c r="L3460" s="4">
        <f>Table4[[#This Row],[Net Revenue]]-Table4[[#This Row],[Total Cost]]</f>
        <v>1139.6144999999992</v>
      </c>
      <c r="M3460" t="str">
        <f>_xlfn.XLOOKUP(Table4[[#This Row],[ProductID]], Products!A:A,Products!B:B, "Not Found")</f>
        <v>Beat Accessories</v>
      </c>
      <c r="N3460" t="str">
        <f>TEXT(Table4[[#This Row],[Date]], "mmm")</f>
        <v>Jul</v>
      </c>
      <c r="O3460" t="str">
        <f>TEXT(Table4[[#This Row],[Date]], "yyyy")</f>
        <v>2025</v>
      </c>
      <c r="P3460" t="str">
        <f>_xlfn.XLOOKUP(Table4[[#This Row],[ProductID]],Products!A:A,Products!C:C, "Not Found")</f>
        <v>Fashion</v>
      </c>
      <c r="Q3460" t="str">
        <f>_xlfn.XLOOKUP(Table4[[#This Row],[ProductID]],Products!A:A,Products!D:D,"Not Found")</f>
        <v>Accessories</v>
      </c>
      <c r="R3460">
        <f>_xlfn.XLOOKUP(Table4[[#This Row],[ProductID]],Products!A:A,Products!E:E,"Not Found")</f>
        <v>1798.97</v>
      </c>
      <c r="S3460">
        <f>_xlfn.XLOOKUP(Table4[[#This Row],[ProductID]],Products!A:A,Products!F:F, "Not Found")</f>
        <v>1329.15</v>
      </c>
      <c r="T3460" t="str">
        <f>_xlfn.XLOOKUP(Table4[[#This Row],[CustomerID]],Customers!A:A,Customers!D:D, "Not Found")</f>
        <v>F</v>
      </c>
      <c r="U3460" s="6">
        <f>_xlfn.XLOOKUP(Table4[[#This Row],[CustomerID]],Customers!A:A,Customers!E:E, "Not Found")</f>
        <v>25513</v>
      </c>
      <c r="V3460">
        <f ca="1">DATEDIF(Table4[[#This Row],[CustomerBirthday]], TODAY(), "Y")</f>
        <v>56</v>
      </c>
      <c r="W3460" t="str" cm="1">
        <f t="array" aca="1" ref="W3460" ca="1">_xlfn.IFS(Table4[[#This Row],[Age]]&lt;25, "Under 25",Table4[[#This Row],[Age]]=34, "25-34", Table4[[#This Row],[Age]]&lt;=49, "35-49", Table4[[#This Row],[Age]]&lt;=64, "50-64", Table4[[#This Row],[Age]]&gt;=65, "65+")</f>
        <v>50-64</v>
      </c>
      <c r="X3460" t="str">
        <f>_xlfn.XLOOKUP(Table4[[#This Row],[StoreID]],Stores!A:A,Stores!B:B, "Not found")</f>
        <v>MegaMart Jimenezborough</v>
      </c>
      <c r="Y3460" t="str">
        <f>_xlfn.XLOOKUP(Table4[[#This Row],[StoreID]],Stores!A:A,Stores!C:C, "Not Found")</f>
        <v>Jimenezborough</v>
      </c>
      <c r="Z3460" t="str">
        <f>_xlfn.XLOOKUP(Table4[[#This Row],[StoreID]],Stores!A:A,Stores!D:D, "Not Found")</f>
        <v>South</v>
      </c>
    </row>
    <row r="3461" spans="1:26">
      <c r="A3461" t="s">
        <v>4327</v>
      </c>
      <c r="B3461" s="1">
        <v>45277</v>
      </c>
      <c r="C3461" t="s">
        <v>386</v>
      </c>
      <c r="D3461" t="s">
        <v>739</v>
      </c>
      <c r="E3461" t="s">
        <v>846</v>
      </c>
      <c r="F3461">
        <v>2</v>
      </c>
      <c r="G3461">
        <v>0.05</v>
      </c>
      <c r="H3461" t="s">
        <v>865</v>
      </c>
      <c r="I3461" s="4">
        <f>Table4[[#This Row],[Quantity]]*Table4[[#This Row],[UnitPrice]]</f>
        <v>2388.2399999999998</v>
      </c>
      <c r="J3461" s="4">
        <f>Table4[[#This Row],[Gross Revenue]]*(1-Table4[[#This Row],[Discount]])</f>
        <v>2268.8279999999995</v>
      </c>
      <c r="K3461" s="4">
        <f>Table4[[#This Row],[Quantity]]*Table4[[#This Row],[CostPrice]]</f>
        <v>1677.9</v>
      </c>
      <c r="L3461" s="4">
        <f>Table4[[#This Row],[Net Revenue]]-Table4[[#This Row],[Total Cost]]</f>
        <v>590.92799999999943</v>
      </c>
      <c r="M3461" t="str">
        <f>_xlfn.XLOOKUP(Table4[[#This Row],[ProductID]], Products!A:A,Products!B:B, "Not Found")</f>
        <v>Step Smartphone</v>
      </c>
      <c r="N3461" t="str">
        <f>TEXT(Table4[[#This Row],[Date]], "mmm")</f>
        <v>Dec</v>
      </c>
      <c r="O3461" t="str">
        <f>TEXT(Table4[[#This Row],[Date]], "yyyy")</f>
        <v>2023</v>
      </c>
      <c r="P3461" t="str">
        <f>_xlfn.XLOOKUP(Table4[[#This Row],[ProductID]],Products!A:A,Products!C:C, "Not Found")</f>
        <v>Electronics</v>
      </c>
      <c r="Q3461" t="str">
        <f>_xlfn.XLOOKUP(Table4[[#This Row],[ProductID]],Products!A:A,Products!D:D,"Not Found")</f>
        <v>Smartphone</v>
      </c>
      <c r="R3461">
        <f>_xlfn.XLOOKUP(Table4[[#This Row],[ProductID]],Products!A:A,Products!E:E,"Not Found")</f>
        <v>1194.1199999999999</v>
      </c>
      <c r="S3461">
        <f>_xlfn.XLOOKUP(Table4[[#This Row],[ProductID]],Products!A:A,Products!F:F, "Not Found")</f>
        <v>838.95</v>
      </c>
      <c r="T3461" t="str">
        <f>_xlfn.XLOOKUP(Table4[[#This Row],[CustomerID]],Customers!A:A,Customers!D:D, "Not Found")</f>
        <v>F</v>
      </c>
      <c r="U3461" s="6">
        <f>_xlfn.XLOOKUP(Table4[[#This Row],[CustomerID]],Customers!A:A,Customers!E:E, "Not Found")</f>
        <v>23676</v>
      </c>
      <c r="V3461">
        <f ca="1">DATEDIF(Table4[[#This Row],[CustomerBirthday]], TODAY(), "Y")</f>
        <v>61</v>
      </c>
      <c r="W3461" t="str" cm="1">
        <f t="array" aca="1" ref="W3461" ca="1">_xlfn.IFS(Table4[[#This Row],[Age]]&lt;25, "Under 25",Table4[[#This Row],[Age]]=34, "25-34", Table4[[#This Row],[Age]]&lt;=49, "35-49", Table4[[#This Row],[Age]]&lt;=64, "50-64", Table4[[#This Row],[Age]]&gt;=65, "65+")</f>
        <v>50-64</v>
      </c>
      <c r="X3461" t="str">
        <f>_xlfn.XLOOKUP(Table4[[#This Row],[StoreID]],Stores!A:A,Stores!B:B, "Not found")</f>
        <v>MegaMart Johnmouth</v>
      </c>
      <c r="Y3461" t="str">
        <f>_xlfn.XLOOKUP(Table4[[#This Row],[StoreID]],Stores!A:A,Stores!C:C, "Not Found")</f>
        <v>Johnmouth</v>
      </c>
      <c r="Z3461" t="str">
        <f>_xlfn.XLOOKUP(Table4[[#This Row],[StoreID]],Stores!A:A,Stores!D:D, "Not Found")</f>
        <v>East</v>
      </c>
    </row>
    <row r="3462" spans="1:26">
      <c r="A3462" t="s">
        <v>4328</v>
      </c>
      <c r="B3462" s="1">
        <v>45290</v>
      </c>
      <c r="C3462" t="s">
        <v>480</v>
      </c>
      <c r="D3462" t="s">
        <v>784</v>
      </c>
      <c r="E3462" t="s">
        <v>839</v>
      </c>
      <c r="F3462">
        <v>1</v>
      </c>
      <c r="G3462">
        <v>0</v>
      </c>
      <c r="H3462" t="s">
        <v>871</v>
      </c>
      <c r="I3462" s="4">
        <f>Table4[[#This Row],[Quantity]]*Table4[[#This Row],[UnitPrice]]</f>
        <v>1485.05</v>
      </c>
      <c r="J3462" s="4">
        <f>Table4[[#This Row],[Gross Revenue]]*(1-Table4[[#This Row],[Discount]])</f>
        <v>1485.05</v>
      </c>
      <c r="K3462" s="4">
        <f>Table4[[#This Row],[Quantity]]*Table4[[#This Row],[CostPrice]]</f>
        <v>988.31</v>
      </c>
      <c r="L3462" s="4">
        <f>Table4[[#This Row],[Net Revenue]]-Table4[[#This Row],[Total Cost]]</f>
        <v>496.74</v>
      </c>
      <c r="M3462" t="str">
        <f>_xlfn.XLOOKUP(Table4[[#This Row],[ProductID]], Products!A:A,Products!B:B, "Not Found")</f>
        <v>Road Clothing</v>
      </c>
      <c r="N3462" t="str">
        <f>TEXT(Table4[[#This Row],[Date]], "mmm")</f>
        <v>Dec</v>
      </c>
      <c r="O3462" t="str">
        <f>TEXT(Table4[[#This Row],[Date]], "yyyy")</f>
        <v>2023</v>
      </c>
      <c r="P3462" t="str">
        <f>_xlfn.XLOOKUP(Table4[[#This Row],[ProductID]],Products!A:A,Products!C:C, "Not Found")</f>
        <v>Fashion</v>
      </c>
      <c r="Q3462" t="str">
        <f>_xlfn.XLOOKUP(Table4[[#This Row],[ProductID]],Products!A:A,Products!D:D,"Not Found")</f>
        <v>Clothing</v>
      </c>
      <c r="R3462">
        <f>_xlfn.XLOOKUP(Table4[[#This Row],[ProductID]],Products!A:A,Products!E:E,"Not Found")</f>
        <v>1485.05</v>
      </c>
      <c r="S3462">
        <f>_xlfn.XLOOKUP(Table4[[#This Row],[ProductID]],Products!A:A,Products!F:F, "Not Found")</f>
        <v>988.31</v>
      </c>
      <c r="T3462" t="str">
        <f>_xlfn.XLOOKUP(Table4[[#This Row],[CustomerID]],Customers!A:A,Customers!D:D, "Not Found")</f>
        <v>M</v>
      </c>
      <c r="U3462" s="6">
        <f>_xlfn.XLOOKUP(Table4[[#This Row],[CustomerID]],Customers!A:A,Customers!E:E, "Not Found")</f>
        <v>35356</v>
      </c>
      <c r="V3462">
        <f ca="1">DATEDIF(Table4[[#This Row],[CustomerBirthday]], TODAY(), "Y")</f>
        <v>29</v>
      </c>
      <c r="W3462" t="str" cm="1">
        <f t="array" aca="1" ref="W3462" ca="1">_xlfn.IFS(Table4[[#This Row],[Age]]&lt;25, "Under 25",Table4[[#This Row],[Age]]=34, "25-34", Table4[[#This Row],[Age]]&lt;=49, "35-49", Table4[[#This Row],[Age]]&lt;=64, "50-64", Table4[[#This Row],[Age]]&gt;=65, "65+")</f>
        <v>35-49</v>
      </c>
      <c r="X3462" t="str">
        <f>_xlfn.XLOOKUP(Table4[[#This Row],[StoreID]],Stores!A:A,Stores!B:B, "Not found")</f>
        <v>MegaMart New Michele</v>
      </c>
      <c r="Y3462" t="str">
        <f>_xlfn.XLOOKUP(Table4[[#This Row],[StoreID]],Stores!A:A,Stores!C:C, "Not Found")</f>
        <v>New Michele</v>
      </c>
      <c r="Z3462" t="str">
        <f>_xlfn.XLOOKUP(Table4[[#This Row],[StoreID]],Stores!A:A,Stores!D:D, "Not Found")</f>
        <v>West</v>
      </c>
    </row>
    <row r="3463" spans="1:26">
      <c r="A3463" t="s">
        <v>4329</v>
      </c>
      <c r="B3463" s="1">
        <v>45870</v>
      </c>
      <c r="C3463" t="s">
        <v>454</v>
      </c>
      <c r="D3463" t="s">
        <v>824</v>
      </c>
      <c r="E3463" t="s">
        <v>835</v>
      </c>
      <c r="F3463">
        <v>1</v>
      </c>
      <c r="G3463">
        <v>0</v>
      </c>
      <c r="H3463" t="s">
        <v>868</v>
      </c>
      <c r="I3463" s="4">
        <f>Table4[[#This Row],[Quantity]]*Table4[[#This Row],[UnitPrice]]</f>
        <v>388.26</v>
      </c>
      <c r="J3463" s="4">
        <f>Table4[[#This Row],[Gross Revenue]]*(1-Table4[[#This Row],[Discount]])</f>
        <v>388.26</v>
      </c>
      <c r="K3463" s="4">
        <f>Table4[[#This Row],[Quantity]]*Table4[[#This Row],[CostPrice]]</f>
        <v>199.3</v>
      </c>
      <c r="L3463" s="4">
        <f>Table4[[#This Row],[Net Revenue]]-Table4[[#This Row],[Total Cost]]</f>
        <v>188.95999999999998</v>
      </c>
      <c r="M3463" t="str">
        <f>_xlfn.XLOOKUP(Table4[[#This Row],[ProductID]], Products!A:A,Products!B:B, "Not Found")</f>
        <v>Possible Watches</v>
      </c>
      <c r="N3463" t="str">
        <f>TEXT(Table4[[#This Row],[Date]], "mmm")</f>
        <v>Aug</v>
      </c>
      <c r="O3463" t="str">
        <f>TEXT(Table4[[#This Row],[Date]], "yyyy")</f>
        <v>2025</v>
      </c>
      <c r="P3463" t="str">
        <f>_xlfn.XLOOKUP(Table4[[#This Row],[ProductID]],Products!A:A,Products!C:C, "Not Found")</f>
        <v>Fashion</v>
      </c>
      <c r="Q3463" t="str">
        <f>_xlfn.XLOOKUP(Table4[[#This Row],[ProductID]],Products!A:A,Products!D:D,"Not Found")</f>
        <v>Watches</v>
      </c>
      <c r="R3463">
        <f>_xlfn.XLOOKUP(Table4[[#This Row],[ProductID]],Products!A:A,Products!E:E,"Not Found")</f>
        <v>388.26</v>
      </c>
      <c r="S3463">
        <f>_xlfn.XLOOKUP(Table4[[#This Row],[ProductID]],Products!A:A,Products!F:F, "Not Found")</f>
        <v>199.3</v>
      </c>
      <c r="T3463" t="str">
        <f>_xlfn.XLOOKUP(Table4[[#This Row],[CustomerID]],Customers!A:A,Customers!D:D, "Not Found")</f>
        <v>F</v>
      </c>
      <c r="U3463" s="6">
        <f>_xlfn.XLOOKUP(Table4[[#This Row],[CustomerID]],Customers!A:A,Customers!E:E, "Not Found")</f>
        <v>32818</v>
      </c>
      <c r="V3463">
        <f ca="1">DATEDIF(Table4[[#This Row],[CustomerBirthday]], TODAY(), "Y")</f>
        <v>36</v>
      </c>
      <c r="W3463" t="str" cm="1">
        <f t="array" aca="1" ref="W3463" ca="1">_xlfn.IFS(Table4[[#This Row],[Age]]&lt;25, "Under 25",Table4[[#This Row],[Age]]=34, "25-34", Table4[[#This Row],[Age]]&lt;=49, "35-49", Table4[[#This Row],[Age]]&lt;=64, "50-64", Table4[[#This Row],[Age]]&gt;=65, "65+")</f>
        <v>35-49</v>
      </c>
      <c r="X3463" t="str">
        <f>_xlfn.XLOOKUP(Table4[[#This Row],[StoreID]],Stores!A:A,Stores!B:B, "Not found")</f>
        <v>MegaMart Peckmouth</v>
      </c>
      <c r="Y3463" t="str">
        <f>_xlfn.XLOOKUP(Table4[[#This Row],[StoreID]],Stores!A:A,Stores!C:C, "Not Found")</f>
        <v>Peckmouth</v>
      </c>
      <c r="Z3463" t="str">
        <f>_xlfn.XLOOKUP(Table4[[#This Row],[StoreID]],Stores!A:A,Stores!D:D, "Not Found")</f>
        <v>East</v>
      </c>
    </row>
    <row r="3464" spans="1:26">
      <c r="A3464" t="s">
        <v>4330</v>
      </c>
      <c r="B3464" s="1">
        <v>45768</v>
      </c>
      <c r="C3464" t="s">
        <v>554</v>
      </c>
      <c r="D3464" t="s">
        <v>772</v>
      </c>
      <c r="E3464" t="s">
        <v>842</v>
      </c>
      <c r="F3464">
        <v>4</v>
      </c>
      <c r="G3464">
        <v>0</v>
      </c>
      <c r="H3464" t="s">
        <v>875</v>
      </c>
      <c r="I3464" s="4">
        <f>Table4[[#This Row],[Quantity]]*Table4[[#This Row],[UnitPrice]]</f>
        <v>7513.88</v>
      </c>
      <c r="J3464" s="4">
        <f>Table4[[#This Row],[Gross Revenue]]*(1-Table4[[#This Row],[Discount]])</f>
        <v>7513.88</v>
      </c>
      <c r="K3464" s="4">
        <f>Table4[[#This Row],[Quantity]]*Table4[[#This Row],[CostPrice]]</f>
        <v>4059.64</v>
      </c>
      <c r="L3464" s="4">
        <f>Table4[[#This Row],[Net Revenue]]-Table4[[#This Row],[Total Cost]]</f>
        <v>3454.2400000000002</v>
      </c>
      <c r="M3464" t="str">
        <f>_xlfn.XLOOKUP(Table4[[#This Row],[ProductID]], Products!A:A,Products!B:B, "Not Found")</f>
        <v>And Footwear</v>
      </c>
      <c r="N3464" t="str">
        <f>TEXT(Table4[[#This Row],[Date]], "mmm")</f>
        <v>Apr</v>
      </c>
      <c r="O3464" t="str">
        <f>TEXT(Table4[[#This Row],[Date]], "yyyy")</f>
        <v>2025</v>
      </c>
      <c r="P3464" t="str">
        <f>_xlfn.XLOOKUP(Table4[[#This Row],[ProductID]],Products!A:A,Products!C:C, "Not Found")</f>
        <v>Fashion</v>
      </c>
      <c r="Q3464" t="str">
        <f>_xlfn.XLOOKUP(Table4[[#This Row],[ProductID]],Products!A:A,Products!D:D,"Not Found")</f>
        <v>Footwear</v>
      </c>
      <c r="R3464">
        <f>_xlfn.XLOOKUP(Table4[[#This Row],[ProductID]],Products!A:A,Products!E:E,"Not Found")</f>
        <v>1878.47</v>
      </c>
      <c r="S3464">
        <f>_xlfn.XLOOKUP(Table4[[#This Row],[ProductID]],Products!A:A,Products!F:F, "Not Found")</f>
        <v>1014.91</v>
      </c>
      <c r="T3464" t="str">
        <f>_xlfn.XLOOKUP(Table4[[#This Row],[CustomerID]],Customers!A:A,Customers!D:D, "Not Found")</f>
        <v>M</v>
      </c>
      <c r="U3464" s="6">
        <f>_xlfn.XLOOKUP(Table4[[#This Row],[CustomerID]],Customers!A:A,Customers!E:E, "Not Found")</f>
        <v>26178</v>
      </c>
      <c r="V3464">
        <f ca="1">DATEDIF(Table4[[#This Row],[CustomerBirthday]], TODAY(), "Y")</f>
        <v>54</v>
      </c>
      <c r="W3464" t="str" cm="1">
        <f t="array" aca="1" ref="W3464" ca="1">_xlfn.IFS(Table4[[#This Row],[Age]]&lt;25, "Under 25",Table4[[#This Row],[Age]]=34, "25-34", Table4[[#This Row],[Age]]&lt;=49, "35-49", Table4[[#This Row],[Age]]&lt;=64, "50-64", Table4[[#This Row],[Age]]&gt;=65, "65+")</f>
        <v>50-64</v>
      </c>
      <c r="X3464" t="str">
        <f>_xlfn.XLOOKUP(Table4[[#This Row],[StoreID]],Stores!A:A,Stores!B:B, "Not found")</f>
        <v>MegaMart Brianahaven</v>
      </c>
      <c r="Y3464" t="str">
        <f>_xlfn.XLOOKUP(Table4[[#This Row],[StoreID]],Stores!A:A,Stores!C:C, "Not Found")</f>
        <v>Brianahaven</v>
      </c>
      <c r="Z3464" t="str">
        <f>_xlfn.XLOOKUP(Table4[[#This Row],[StoreID]],Stores!A:A,Stores!D:D, "Not Found")</f>
        <v>North</v>
      </c>
    </row>
    <row r="3465" spans="1:26">
      <c r="A3465" t="s">
        <v>4331</v>
      </c>
      <c r="B3465" s="1">
        <v>45594</v>
      </c>
      <c r="C3465" t="s">
        <v>119</v>
      </c>
      <c r="D3465" t="s">
        <v>757</v>
      </c>
      <c r="E3465" t="s">
        <v>842</v>
      </c>
      <c r="F3465">
        <v>5</v>
      </c>
      <c r="G3465">
        <v>0.05</v>
      </c>
      <c r="H3465" t="s">
        <v>875</v>
      </c>
      <c r="I3465" s="4">
        <f>Table4[[#This Row],[Quantity]]*Table4[[#This Row],[UnitPrice]]</f>
        <v>6230.5499999999993</v>
      </c>
      <c r="J3465" s="4">
        <f>Table4[[#This Row],[Gross Revenue]]*(1-Table4[[#This Row],[Discount]])</f>
        <v>5919.0224999999991</v>
      </c>
      <c r="K3465" s="4">
        <f>Table4[[#This Row],[Quantity]]*Table4[[#This Row],[CostPrice]]</f>
        <v>4167.6000000000004</v>
      </c>
      <c r="L3465" s="4">
        <f>Table4[[#This Row],[Net Revenue]]-Table4[[#This Row],[Total Cost]]</f>
        <v>1751.4224999999988</v>
      </c>
      <c r="M3465" t="str">
        <f>_xlfn.XLOOKUP(Table4[[#This Row],[ProductID]], Products!A:A,Products!B:B, "Not Found")</f>
        <v>Find Headphones</v>
      </c>
      <c r="N3465" t="str">
        <f>TEXT(Table4[[#This Row],[Date]], "mmm")</f>
        <v>Oct</v>
      </c>
      <c r="O3465" t="str">
        <f>TEXT(Table4[[#This Row],[Date]], "yyyy")</f>
        <v>2024</v>
      </c>
      <c r="P3465" t="str">
        <f>_xlfn.XLOOKUP(Table4[[#This Row],[ProductID]],Products!A:A,Products!C:C, "Not Found")</f>
        <v>Electronics</v>
      </c>
      <c r="Q3465" t="str">
        <f>_xlfn.XLOOKUP(Table4[[#This Row],[ProductID]],Products!A:A,Products!D:D,"Not Found")</f>
        <v>Headphones</v>
      </c>
      <c r="R3465">
        <f>_xlfn.XLOOKUP(Table4[[#This Row],[ProductID]],Products!A:A,Products!E:E,"Not Found")</f>
        <v>1246.1099999999999</v>
      </c>
      <c r="S3465">
        <f>_xlfn.XLOOKUP(Table4[[#This Row],[ProductID]],Products!A:A,Products!F:F, "Not Found")</f>
        <v>833.52</v>
      </c>
      <c r="T3465" t="str">
        <f>_xlfn.XLOOKUP(Table4[[#This Row],[CustomerID]],Customers!A:A,Customers!D:D, "Not Found")</f>
        <v>M</v>
      </c>
      <c r="U3465" s="6">
        <f>_xlfn.XLOOKUP(Table4[[#This Row],[CustomerID]],Customers!A:A,Customers!E:E, "Not Found")</f>
        <v>37417</v>
      </c>
      <c r="V3465">
        <f ca="1">DATEDIF(Table4[[#This Row],[CustomerBirthday]], TODAY(), "Y")</f>
        <v>24</v>
      </c>
      <c r="W3465" t="str" cm="1">
        <f t="array" aca="1" ref="W3465" ca="1">_xlfn.IFS(Table4[[#This Row],[Age]]&lt;25, "Under 25",Table4[[#This Row],[Age]]=34, "25-34", Table4[[#This Row],[Age]]&lt;=49, "35-49", Table4[[#This Row],[Age]]&lt;=64, "50-64", Table4[[#This Row],[Age]]&gt;=65, "65+")</f>
        <v>Under 25</v>
      </c>
      <c r="X3465" t="str">
        <f>_xlfn.XLOOKUP(Table4[[#This Row],[StoreID]],Stores!A:A,Stores!B:B, "Not found")</f>
        <v>MegaMart Brianahaven</v>
      </c>
      <c r="Y3465" t="str">
        <f>_xlfn.XLOOKUP(Table4[[#This Row],[StoreID]],Stores!A:A,Stores!C:C, "Not Found")</f>
        <v>Brianahaven</v>
      </c>
      <c r="Z3465" t="str">
        <f>_xlfn.XLOOKUP(Table4[[#This Row],[StoreID]],Stores!A:A,Stores!D:D, "Not Found")</f>
        <v>North</v>
      </c>
    </row>
    <row r="3466" spans="1:26">
      <c r="A3466" t="s">
        <v>4332</v>
      </c>
      <c r="B3466" s="1">
        <v>45341</v>
      </c>
      <c r="C3466" t="s">
        <v>85</v>
      </c>
      <c r="D3466" t="s">
        <v>802</v>
      </c>
      <c r="E3466" t="s">
        <v>835</v>
      </c>
      <c r="F3466">
        <v>5</v>
      </c>
      <c r="G3466">
        <v>0.1</v>
      </c>
      <c r="H3466" t="s">
        <v>875</v>
      </c>
      <c r="I3466" s="4">
        <f>Table4[[#This Row],[Quantity]]*Table4[[#This Row],[UnitPrice]]</f>
        <v>1834.65</v>
      </c>
      <c r="J3466" s="4">
        <f>Table4[[#This Row],[Gross Revenue]]*(1-Table4[[#This Row],[Discount]])</f>
        <v>1651.1850000000002</v>
      </c>
      <c r="K3466" s="4">
        <f>Table4[[#This Row],[Quantity]]*Table4[[#This Row],[CostPrice]]</f>
        <v>1426.15</v>
      </c>
      <c r="L3466" s="4">
        <f>Table4[[#This Row],[Net Revenue]]-Table4[[#This Row],[Total Cost]]</f>
        <v>225.03500000000008</v>
      </c>
      <c r="M3466" t="str">
        <f>_xlfn.XLOOKUP(Table4[[#This Row],[ProductID]], Products!A:A,Products!B:B, "Not Found")</f>
        <v>Stage Footwear</v>
      </c>
      <c r="N3466" t="str">
        <f>TEXT(Table4[[#This Row],[Date]], "mmm")</f>
        <v>Feb</v>
      </c>
      <c r="O3466" t="str">
        <f>TEXT(Table4[[#This Row],[Date]], "yyyy")</f>
        <v>2024</v>
      </c>
      <c r="P3466" t="str">
        <f>_xlfn.XLOOKUP(Table4[[#This Row],[ProductID]],Products!A:A,Products!C:C, "Not Found")</f>
        <v>Fashion</v>
      </c>
      <c r="Q3466" t="str">
        <f>_xlfn.XLOOKUP(Table4[[#This Row],[ProductID]],Products!A:A,Products!D:D,"Not Found")</f>
        <v>Footwear</v>
      </c>
      <c r="R3466">
        <f>_xlfn.XLOOKUP(Table4[[#This Row],[ProductID]],Products!A:A,Products!E:E,"Not Found")</f>
        <v>366.93</v>
      </c>
      <c r="S3466">
        <f>_xlfn.XLOOKUP(Table4[[#This Row],[ProductID]],Products!A:A,Products!F:F, "Not Found")</f>
        <v>285.23</v>
      </c>
      <c r="T3466" t="str">
        <f>_xlfn.XLOOKUP(Table4[[#This Row],[CustomerID]],Customers!A:A,Customers!D:D, "Not Found")</f>
        <v>M</v>
      </c>
      <c r="U3466" s="6">
        <f>_xlfn.XLOOKUP(Table4[[#This Row],[CustomerID]],Customers!A:A,Customers!E:E, "Not Found")</f>
        <v>34290</v>
      </c>
      <c r="V3466">
        <f ca="1">DATEDIF(Table4[[#This Row],[CustomerBirthday]], TODAY(), "Y")</f>
        <v>32</v>
      </c>
      <c r="W3466" t="str" cm="1">
        <f t="array" aca="1" ref="W3466" ca="1">_xlfn.IFS(Table4[[#This Row],[Age]]&lt;25, "Under 25",Table4[[#This Row],[Age]]=34, "25-34", Table4[[#This Row],[Age]]&lt;=49, "35-49", Table4[[#This Row],[Age]]&lt;=64, "50-64", Table4[[#This Row],[Age]]&gt;=65, "65+")</f>
        <v>35-49</v>
      </c>
      <c r="X3466" t="str">
        <f>_xlfn.XLOOKUP(Table4[[#This Row],[StoreID]],Stores!A:A,Stores!B:B, "Not found")</f>
        <v>MegaMart Peckmouth</v>
      </c>
      <c r="Y3466" t="str">
        <f>_xlfn.XLOOKUP(Table4[[#This Row],[StoreID]],Stores!A:A,Stores!C:C, "Not Found")</f>
        <v>Peckmouth</v>
      </c>
      <c r="Z3466" t="str">
        <f>_xlfn.XLOOKUP(Table4[[#This Row],[StoreID]],Stores!A:A,Stores!D:D, "Not Found")</f>
        <v>East</v>
      </c>
    </row>
    <row r="3467" spans="1:26">
      <c r="A3467" t="s">
        <v>4333</v>
      </c>
      <c r="B3467" s="1">
        <v>45883</v>
      </c>
      <c r="C3467" t="s">
        <v>55</v>
      </c>
      <c r="D3467" t="s">
        <v>753</v>
      </c>
      <c r="E3467" t="s">
        <v>831</v>
      </c>
      <c r="F3467">
        <v>4</v>
      </c>
      <c r="G3467">
        <v>0</v>
      </c>
      <c r="H3467" t="s">
        <v>865</v>
      </c>
      <c r="I3467" s="4">
        <f>Table4[[#This Row],[Quantity]]*Table4[[#This Row],[UnitPrice]]</f>
        <v>1081.8</v>
      </c>
      <c r="J3467" s="4">
        <f>Table4[[#This Row],[Gross Revenue]]*(1-Table4[[#This Row],[Discount]])</f>
        <v>1081.8</v>
      </c>
      <c r="K3467" s="4">
        <f>Table4[[#This Row],[Quantity]]*Table4[[#This Row],[CostPrice]]</f>
        <v>750.4</v>
      </c>
      <c r="L3467" s="4">
        <f>Table4[[#This Row],[Net Revenue]]-Table4[[#This Row],[Total Cost]]</f>
        <v>331.4</v>
      </c>
      <c r="M3467" t="str">
        <f>_xlfn.XLOOKUP(Table4[[#This Row],[ProductID]], Products!A:A,Products!B:B, "Not Found")</f>
        <v>Whether Bags</v>
      </c>
      <c r="N3467" t="str">
        <f>TEXT(Table4[[#This Row],[Date]], "mmm")</f>
        <v>Aug</v>
      </c>
      <c r="O3467" t="str">
        <f>TEXT(Table4[[#This Row],[Date]], "yyyy")</f>
        <v>2025</v>
      </c>
      <c r="P3467" t="str">
        <f>_xlfn.XLOOKUP(Table4[[#This Row],[ProductID]],Products!A:A,Products!C:C, "Not Found")</f>
        <v>Fashion</v>
      </c>
      <c r="Q3467" t="str">
        <f>_xlfn.XLOOKUP(Table4[[#This Row],[ProductID]],Products!A:A,Products!D:D,"Not Found")</f>
        <v>Bags</v>
      </c>
      <c r="R3467">
        <f>_xlfn.XLOOKUP(Table4[[#This Row],[ProductID]],Products!A:A,Products!E:E,"Not Found")</f>
        <v>270.45</v>
      </c>
      <c r="S3467">
        <f>_xlfn.XLOOKUP(Table4[[#This Row],[ProductID]],Products!A:A,Products!F:F, "Not Found")</f>
        <v>187.6</v>
      </c>
      <c r="T3467" t="str">
        <f>_xlfn.XLOOKUP(Table4[[#This Row],[CustomerID]],Customers!A:A,Customers!D:D, "Not Found")</f>
        <v>M</v>
      </c>
      <c r="U3467" s="6">
        <f>_xlfn.XLOOKUP(Table4[[#This Row],[CustomerID]],Customers!A:A,Customers!E:E, "Not Found")</f>
        <v>20117</v>
      </c>
      <c r="V3467">
        <f ca="1">DATEDIF(Table4[[#This Row],[CustomerBirthday]], TODAY(), "Y")</f>
        <v>71</v>
      </c>
      <c r="W3467" t="str" cm="1">
        <f t="array" aca="1" ref="W3467" ca="1">_xlfn.IFS(Table4[[#This Row],[Age]]&lt;25, "Under 25",Table4[[#This Row],[Age]]=34, "25-34", Table4[[#This Row],[Age]]&lt;=49, "35-49", Table4[[#This Row],[Age]]&lt;=64, "50-64", Table4[[#This Row],[Age]]&gt;=65, "65+")</f>
        <v>65+</v>
      </c>
      <c r="X3467" t="str">
        <f>_xlfn.XLOOKUP(Table4[[#This Row],[StoreID]],Stores!A:A,Stores!B:B, "Not found")</f>
        <v>MegaMart Jimenezborough</v>
      </c>
      <c r="Y3467" t="str">
        <f>_xlfn.XLOOKUP(Table4[[#This Row],[StoreID]],Stores!A:A,Stores!C:C, "Not Found")</f>
        <v>Jimenezborough</v>
      </c>
      <c r="Z3467" t="str">
        <f>_xlfn.XLOOKUP(Table4[[#This Row],[StoreID]],Stores!A:A,Stores!D:D, "Not Found")</f>
        <v>South</v>
      </c>
    </row>
    <row r="3468" spans="1:26">
      <c r="A3468" t="s">
        <v>4334</v>
      </c>
      <c r="B3468" s="1">
        <v>45247</v>
      </c>
      <c r="C3468" t="s">
        <v>85</v>
      </c>
      <c r="D3468" t="s">
        <v>757</v>
      </c>
      <c r="E3468" t="s">
        <v>839</v>
      </c>
      <c r="F3468">
        <v>5</v>
      </c>
      <c r="G3468">
        <v>0</v>
      </c>
      <c r="H3468" t="s">
        <v>865</v>
      </c>
      <c r="I3468" s="4">
        <f>Table4[[#This Row],[Quantity]]*Table4[[#This Row],[UnitPrice]]</f>
        <v>6230.5499999999993</v>
      </c>
      <c r="J3468" s="4">
        <f>Table4[[#This Row],[Gross Revenue]]*(1-Table4[[#This Row],[Discount]])</f>
        <v>6230.5499999999993</v>
      </c>
      <c r="K3468" s="4">
        <f>Table4[[#This Row],[Quantity]]*Table4[[#This Row],[CostPrice]]</f>
        <v>4167.6000000000004</v>
      </c>
      <c r="L3468" s="4">
        <f>Table4[[#This Row],[Net Revenue]]-Table4[[#This Row],[Total Cost]]</f>
        <v>2062.9499999999989</v>
      </c>
      <c r="M3468" t="str">
        <f>_xlfn.XLOOKUP(Table4[[#This Row],[ProductID]], Products!A:A,Products!B:B, "Not Found")</f>
        <v>Find Headphones</v>
      </c>
      <c r="N3468" t="str">
        <f>TEXT(Table4[[#This Row],[Date]], "mmm")</f>
        <v>Nov</v>
      </c>
      <c r="O3468" t="str">
        <f>TEXT(Table4[[#This Row],[Date]], "yyyy")</f>
        <v>2023</v>
      </c>
      <c r="P3468" t="str">
        <f>_xlfn.XLOOKUP(Table4[[#This Row],[ProductID]],Products!A:A,Products!C:C, "Not Found")</f>
        <v>Electronics</v>
      </c>
      <c r="Q3468" t="str">
        <f>_xlfn.XLOOKUP(Table4[[#This Row],[ProductID]],Products!A:A,Products!D:D,"Not Found")</f>
        <v>Headphones</v>
      </c>
      <c r="R3468">
        <f>_xlfn.XLOOKUP(Table4[[#This Row],[ProductID]],Products!A:A,Products!E:E,"Not Found")</f>
        <v>1246.1099999999999</v>
      </c>
      <c r="S3468">
        <f>_xlfn.XLOOKUP(Table4[[#This Row],[ProductID]],Products!A:A,Products!F:F, "Not Found")</f>
        <v>833.52</v>
      </c>
      <c r="T3468" t="str">
        <f>_xlfn.XLOOKUP(Table4[[#This Row],[CustomerID]],Customers!A:A,Customers!D:D, "Not Found")</f>
        <v>M</v>
      </c>
      <c r="U3468" s="6">
        <f>_xlfn.XLOOKUP(Table4[[#This Row],[CustomerID]],Customers!A:A,Customers!E:E, "Not Found")</f>
        <v>34290</v>
      </c>
      <c r="V3468">
        <f ca="1">DATEDIF(Table4[[#This Row],[CustomerBirthday]], TODAY(), "Y")</f>
        <v>32</v>
      </c>
      <c r="W3468" t="str" cm="1">
        <f t="array" aca="1" ref="W3468" ca="1">_xlfn.IFS(Table4[[#This Row],[Age]]&lt;25, "Under 25",Table4[[#This Row],[Age]]=34, "25-34", Table4[[#This Row],[Age]]&lt;=49, "35-49", Table4[[#This Row],[Age]]&lt;=64, "50-64", Table4[[#This Row],[Age]]&gt;=65, "65+")</f>
        <v>35-49</v>
      </c>
      <c r="X3468" t="str">
        <f>_xlfn.XLOOKUP(Table4[[#This Row],[StoreID]],Stores!A:A,Stores!B:B, "Not found")</f>
        <v>MegaMart New Michele</v>
      </c>
      <c r="Y3468" t="str">
        <f>_xlfn.XLOOKUP(Table4[[#This Row],[StoreID]],Stores!A:A,Stores!C:C, "Not Found")</f>
        <v>New Michele</v>
      </c>
      <c r="Z3468" t="str">
        <f>_xlfn.XLOOKUP(Table4[[#This Row],[StoreID]],Stores!A:A,Stores!D:D, "Not Found")</f>
        <v>West</v>
      </c>
    </row>
    <row r="3469" spans="1:26">
      <c r="A3469" t="s">
        <v>4335</v>
      </c>
      <c r="B3469" s="1">
        <v>45253</v>
      </c>
      <c r="C3469" t="s">
        <v>59</v>
      </c>
      <c r="D3469" t="s">
        <v>728</v>
      </c>
      <c r="E3469" t="s">
        <v>842</v>
      </c>
      <c r="F3469">
        <v>4</v>
      </c>
      <c r="G3469">
        <v>0.05</v>
      </c>
      <c r="H3469" t="s">
        <v>871</v>
      </c>
      <c r="I3469" s="4">
        <f>Table4[[#This Row],[Quantity]]*Table4[[#This Row],[UnitPrice]]</f>
        <v>1272.2</v>
      </c>
      <c r="J3469" s="4">
        <f>Table4[[#This Row],[Gross Revenue]]*(1-Table4[[#This Row],[Discount]])</f>
        <v>1208.5899999999999</v>
      </c>
      <c r="K3469" s="4">
        <f>Table4[[#This Row],[Quantity]]*Table4[[#This Row],[CostPrice]]</f>
        <v>749.36</v>
      </c>
      <c r="L3469" s="4">
        <f>Table4[[#This Row],[Net Revenue]]-Table4[[#This Row],[Total Cost]]</f>
        <v>459.2299999999999</v>
      </c>
      <c r="M3469" t="str">
        <f>_xlfn.XLOOKUP(Table4[[#This Row],[ProductID]], Products!A:A,Products!B:B, "Not Found")</f>
        <v>Company Fruits</v>
      </c>
      <c r="N3469" t="str">
        <f>TEXT(Table4[[#This Row],[Date]], "mmm")</f>
        <v>Nov</v>
      </c>
      <c r="O3469" t="str">
        <f>TEXT(Table4[[#This Row],[Date]], "yyyy")</f>
        <v>2023</v>
      </c>
      <c r="P3469" t="str">
        <f>_xlfn.XLOOKUP(Table4[[#This Row],[ProductID]],Products!A:A,Products!C:C, "Not Found")</f>
        <v>Groceries</v>
      </c>
      <c r="Q3469" t="str">
        <f>_xlfn.XLOOKUP(Table4[[#This Row],[ProductID]],Products!A:A,Products!D:D,"Not Found")</f>
        <v>Fruits</v>
      </c>
      <c r="R3469">
        <f>_xlfn.XLOOKUP(Table4[[#This Row],[ProductID]],Products!A:A,Products!E:E,"Not Found")</f>
        <v>318.05</v>
      </c>
      <c r="S3469">
        <f>_xlfn.XLOOKUP(Table4[[#This Row],[ProductID]],Products!A:A,Products!F:F, "Not Found")</f>
        <v>187.34</v>
      </c>
      <c r="T3469" t="str">
        <f>_xlfn.XLOOKUP(Table4[[#This Row],[CustomerID]],Customers!A:A,Customers!D:D, "Not Found")</f>
        <v>M</v>
      </c>
      <c r="U3469" s="6">
        <f>_xlfn.XLOOKUP(Table4[[#This Row],[CustomerID]],Customers!A:A,Customers!E:E, "Not Found")</f>
        <v>27205</v>
      </c>
      <c r="V3469">
        <f ca="1">DATEDIF(Table4[[#This Row],[CustomerBirthday]], TODAY(), "Y")</f>
        <v>52</v>
      </c>
      <c r="W3469" t="str" cm="1">
        <f t="array" aca="1" ref="W3469" ca="1">_xlfn.IFS(Table4[[#This Row],[Age]]&lt;25, "Under 25",Table4[[#This Row],[Age]]=34, "25-34", Table4[[#This Row],[Age]]&lt;=49, "35-49", Table4[[#This Row],[Age]]&lt;=64, "50-64", Table4[[#This Row],[Age]]&gt;=65, "65+")</f>
        <v>50-64</v>
      </c>
      <c r="X3469" t="str">
        <f>_xlfn.XLOOKUP(Table4[[#This Row],[StoreID]],Stores!A:A,Stores!B:B, "Not found")</f>
        <v>MegaMart Brianahaven</v>
      </c>
      <c r="Y3469" t="str">
        <f>_xlfn.XLOOKUP(Table4[[#This Row],[StoreID]],Stores!A:A,Stores!C:C, "Not Found")</f>
        <v>Brianahaven</v>
      </c>
      <c r="Z3469" t="str">
        <f>_xlfn.XLOOKUP(Table4[[#This Row],[StoreID]],Stores!A:A,Stores!D:D, "Not Found")</f>
        <v>North</v>
      </c>
    </row>
    <row r="3470" spans="1:26">
      <c r="A3470" t="s">
        <v>4336</v>
      </c>
      <c r="B3470" s="1">
        <v>45308</v>
      </c>
      <c r="C3470" t="s">
        <v>542</v>
      </c>
      <c r="D3470" t="s">
        <v>794</v>
      </c>
      <c r="E3470" t="s">
        <v>842</v>
      </c>
      <c r="F3470">
        <v>4</v>
      </c>
      <c r="G3470">
        <v>0.05</v>
      </c>
      <c r="H3470" t="s">
        <v>875</v>
      </c>
      <c r="I3470" s="4">
        <f>Table4[[#This Row],[Quantity]]*Table4[[#This Row],[UnitPrice]]</f>
        <v>1712.2</v>
      </c>
      <c r="J3470" s="4">
        <f>Table4[[#This Row],[Gross Revenue]]*(1-Table4[[#This Row],[Discount]])</f>
        <v>1626.59</v>
      </c>
      <c r="K3470" s="4">
        <f>Table4[[#This Row],[Quantity]]*Table4[[#This Row],[CostPrice]]</f>
        <v>984.28</v>
      </c>
      <c r="L3470" s="4">
        <f>Table4[[#This Row],[Net Revenue]]-Table4[[#This Row],[Total Cost]]</f>
        <v>642.30999999999995</v>
      </c>
      <c r="M3470" t="str">
        <f>_xlfn.XLOOKUP(Table4[[#This Row],[ProductID]], Products!A:A,Products!B:B, "Not Found")</f>
        <v>Everything Laptop</v>
      </c>
      <c r="N3470" t="str">
        <f>TEXT(Table4[[#This Row],[Date]], "mmm")</f>
        <v>Jan</v>
      </c>
      <c r="O3470" t="str">
        <f>TEXT(Table4[[#This Row],[Date]], "yyyy")</f>
        <v>2024</v>
      </c>
      <c r="P3470" t="str">
        <f>_xlfn.XLOOKUP(Table4[[#This Row],[ProductID]],Products!A:A,Products!C:C, "Not Found")</f>
        <v>Electronics</v>
      </c>
      <c r="Q3470" t="str">
        <f>_xlfn.XLOOKUP(Table4[[#This Row],[ProductID]],Products!A:A,Products!D:D,"Not Found")</f>
        <v>Laptop</v>
      </c>
      <c r="R3470">
        <f>_xlfn.XLOOKUP(Table4[[#This Row],[ProductID]],Products!A:A,Products!E:E,"Not Found")</f>
        <v>428.05</v>
      </c>
      <c r="S3470">
        <f>_xlfn.XLOOKUP(Table4[[#This Row],[ProductID]],Products!A:A,Products!F:F, "Not Found")</f>
        <v>246.07</v>
      </c>
      <c r="T3470" t="str">
        <f>_xlfn.XLOOKUP(Table4[[#This Row],[CustomerID]],Customers!A:A,Customers!D:D, "Not Found")</f>
        <v>M</v>
      </c>
      <c r="U3470" s="6">
        <f>_xlfn.XLOOKUP(Table4[[#This Row],[CustomerID]],Customers!A:A,Customers!E:E, "Not Found")</f>
        <v>26101</v>
      </c>
      <c r="V3470">
        <f ca="1">DATEDIF(Table4[[#This Row],[CustomerBirthday]], TODAY(), "Y")</f>
        <v>55</v>
      </c>
      <c r="W3470" t="str" cm="1">
        <f t="array" aca="1" ref="W3470" ca="1">_xlfn.IFS(Table4[[#This Row],[Age]]&lt;25, "Under 25",Table4[[#This Row],[Age]]=34, "25-34", Table4[[#This Row],[Age]]&lt;=49, "35-49", Table4[[#This Row],[Age]]&lt;=64, "50-64", Table4[[#This Row],[Age]]&gt;=65, "65+")</f>
        <v>50-64</v>
      </c>
      <c r="X3470" t="str">
        <f>_xlfn.XLOOKUP(Table4[[#This Row],[StoreID]],Stores!A:A,Stores!B:B, "Not found")</f>
        <v>MegaMart Brianahaven</v>
      </c>
      <c r="Y3470" t="str">
        <f>_xlfn.XLOOKUP(Table4[[#This Row],[StoreID]],Stores!A:A,Stores!C:C, "Not Found")</f>
        <v>Brianahaven</v>
      </c>
      <c r="Z3470" t="str">
        <f>_xlfn.XLOOKUP(Table4[[#This Row],[StoreID]],Stores!A:A,Stores!D:D, "Not Found")</f>
        <v>North</v>
      </c>
    </row>
    <row r="3471" spans="1:26">
      <c r="A3471" t="s">
        <v>4337</v>
      </c>
      <c r="B3471" s="1">
        <v>45388</v>
      </c>
      <c r="C3471" t="s">
        <v>661</v>
      </c>
      <c r="D3471" t="s">
        <v>814</v>
      </c>
      <c r="E3471" t="s">
        <v>839</v>
      </c>
      <c r="F3471">
        <v>2</v>
      </c>
      <c r="G3471">
        <v>0.1</v>
      </c>
      <c r="H3471" t="s">
        <v>865</v>
      </c>
      <c r="I3471" s="4">
        <f>Table4[[#This Row],[Quantity]]*Table4[[#This Row],[UnitPrice]]</f>
        <v>2573.1</v>
      </c>
      <c r="J3471" s="4">
        <f>Table4[[#This Row],[Gross Revenue]]*(1-Table4[[#This Row],[Discount]])</f>
        <v>2315.79</v>
      </c>
      <c r="K3471" s="4">
        <f>Table4[[#This Row],[Quantity]]*Table4[[#This Row],[CostPrice]]</f>
        <v>1595.08</v>
      </c>
      <c r="L3471" s="4">
        <f>Table4[[#This Row],[Net Revenue]]-Table4[[#This Row],[Total Cost]]</f>
        <v>720.71</v>
      </c>
      <c r="M3471" t="str">
        <f>_xlfn.XLOOKUP(Table4[[#This Row],[ProductID]], Products!A:A,Products!B:B, "Not Found")</f>
        <v>Least Accessories</v>
      </c>
      <c r="N3471" t="str">
        <f>TEXT(Table4[[#This Row],[Date]], "mmm")</f>
        <v>Apr</v>
      </c>
      <c r="O3471" t="str">
        <f>TEXT(Table4[[#This Row],[Date]], "yyyy")</f>
        <v>2024</v>
      </c>
      <c r="P3471" t="str">
        <f>_xlfn.XLOOKUP(Table4[[#This Row],[ProductID]],Products!A:A,Products!C:C, "Not Found")</f>
        <v>Fashion</v>
      </c>
      <c r="Q3471" t="str">
        <f>_xlfn.XLOOKUP(Table4[[#This Row],[ProductID]],Products!A:A,Products!D:D,"Not Found")</f>
        <v>Accessories</v>
      </c>
      <c r="R3471">
        <f>_xlfn.XLOOKUP(Table4[[#This Row],[ProductID]],Products!A:A,Products!E:E,"Not Found")</f>
        <v>1286.55</v>
      </c>
      <c r="S3471">
        <f>_xlfn.XLOOKUP(Table4[[#This Row],[ProductID]],Products!A:A,Products!F:F, "Not Found")</f>
        <v>797.54</v>
      </c>
      <c r="T3471" t="str">
        <f>_xlfn.XLOOKUP(Table4[[#This Row],[CustomerID]],Customers!A:A,Customers!D:D, "Not Found")</f>
        <v>M</v>
      </c>
      <c r="U3471" s="6">
        <f>_xlfn.XLOOKUP(Table4[[#This Row],[CustomerID]],Customers!A:A,Customers!E:E, "Not Found")</f>
        <v>32522</v>
      </c>
      <c r="V3471">
        <f ca="1">DATEDIF(Table4[[#This Row],[CustomerBirthday]], TODAY(), "Y")</f>
        <v>37</v>
      </c>
      <c r="W3471" t="str" cm="1">
        <f t="array" aca="1" ref="W3471" ca="1">_xlfn.IFS(Table4[[#This Row],[Age]]&lt;25, "Under 25",Table4[[#This Row],[Age]]=34, "25-34", Table4[[#This Row],[Age]]&lt;=49, "35-49", Table4[[#This Row],[Age]]&lt;=64, "50-64", Table4[[#This Row],[Age]]&gt;=65, "65+")</f>
        <v>35-49</v>
      </c>
      <c r="X3471" t="str">
        <f>_xlfn.XLOOKUP(Table4[[#This Row],[StoreID]],Stores!A:A,Stores!B:B, "Not found")</f>
        <v>MegaMart New Michele</v>
      </c>
      <c r="Y3471" t="str">
        <f>_xlfn.XLOOKUP(Table4[[#This Row],[StoreID]],Stores!A:A,Stores!C:C, "Not Found")</f>
        <v>New Michele</v>
      </c>
      <c r="Z3471" t="str">
        <f>_xlfn.XLOOKUP(Table4[[#This Row],[StoreID]],Stores!A:A,Stores!D:D, "Not Found")</f>
        <v>West</v>
      </c>
    </row>
    <row r="3472" spans="1:26">
      <c r="A3472" t="s">
        <v>4338</v>
      </c>
      <c r="B3472" s="1">
        <v>45504</v>
      </c>
      <c r="C3472" t="s">
        <v>24</v>
      </c>
      <c r="D3472" t="s">
        <v>794</v>
      </c>
      <c r="E3472" t="s">
        <v>842</v>
      </c>
      <c r="F3472">
        <v>4</v>
      </c>
      <c r="G3472">
        <v>0.15</v>
      </c>
      <c r="H3472" t="s">
        <v>865</v>
      </c>
      <c r="I3472" s="4">
        <f>Table4[[#This Row],[Quantity]]*Table4[[#This Row],[UnitPrice]]</f>
        <v>1712.2</v>
      </c>
      <c r="J3472" s="4">
        <f>Table4[[#This Row],[Gross Revenue]]*(1-Table4[[#This Row],[Discount]])</f>
        <v>1455.37</v>
      </c>
      <c r="K3472" s="4">
        <f>Table4[[#This Row],[Quantity]]*Table4[[#This Row],[CostPrice]]</f>
        <v>984.28</v>
      </c>
      <c r="L3472" s="4">
        <f>Table4[[#This Row],[Net Revenue]]-Table4[[#This Row],[Total Cost]]</f>
        <v>471.08999999999992</v>
      </c>
      <c r="M3472" t="str">
        <f>_xlfn.XLOOKUP(Table4[[#This Row],[ProductID]], Products!A:A,Products!B:B, "Not Found")</f>
        <v>Everything Laptop</v>
      </c>
      <c r="N3472" t="str">
        <f>TEXT(Table4[[#This Row],[Date]], "mmm")</f>
        <v>Jul</v>
      </c>
      <c r="O3472" t="str">
        <f>TEXT(Table4[[#This Row],[Date]], "yyyy")</f>
        <v>2024</v>
      </c>
      <c r="P3472" t="str">
        <f>_xlfn.XLOOKUP(Table4[[#This Row],[ProductID]],Products!A:A,Products!C:C, "Not Found")</f>
        <v>Electronics</v>
      </c>
      <c r="Q3472" t="str">
        <f>_xlfn.XLOOKUP(Table4[[#This Row],[ProductID]],Products!A:A,Products!D:D,"Not Found")</f>
        <v>Laptop</v>
      </c>
      <c r="R3472">
        <f>_xlfn.XLOOKUP(Table4[[#This Row],[ProductID]],Products!A:A,Products!E:E,"Not Found")</f>
        <v>428.05</v>
      </c>
      <c r="S3472">
        <f>_xlfn.XLOOKUP(Table4[[#This Row],[ProductID]],Products!A:A,Products!F:F, "Not Found")</f>
        <v>246.07</v>
      </c>
      <c r="T3472" t="str">
        <f>_xlfn.XLOOKUP(Table4[[#This Row],[CustomerID]],Customers!A:A,Customers!D:D, "Not Found")</f>
        <v>M</v>
      </c>
      <c r="U3472" s="6">
        <f>_xlfn.XLOOKUP(Table4[[#This Row],[CustomerID]],Customers!A:A,Customers!E:E, "Not Found")</f>
        <v>33773</v>
      </c>
      <c r="V3472">
        <f ca="1">DATEDIF(Table4[[#This Row],[CustomerBirthday]], TODAY(), "Y")</f>
        <v>34</v>
      </c>
      <c r="W3472" t="str" cm="1">
        <f t="array" aca="1" ref="W3472" ca="1">_xlfn.IFS(Table4[[#This Row],[Age]]&lt;25, "Under 25",Table4[[#This Row],[Age]]=34, "25-34", Table4[[#This Row],[Age]]&lt;=49, "35-49", Table4[[#This Row],[Age]]&lt;=64, "50-64", Table4[[#This Row],[Age]]&gt;=65, "65+")</f>
        <v>25-34</v>
      </c>
      <c r="X3472" t="str">
        <f>_xlfn.XLOOKUP(Table4[[#This Row],[StoreID]],Stores!A:A,Stores!B:B, "Not found")</f>
        <v>MegaMart Brianahaven</v>
      </c>
      <c r="Y3472" t="str">
        <f>_xlfn.XLOOKUP(Table4[[#This Row],[StoreID]],Stores!A:A,Stores!C:C, "Not Found")</f>
        <v>Brianahaven</v>
      </c>
      <c r="Z3472" t="str">
        <f>_xlfn.XLOOKUP(Table4[[#This Row],[StoreID]],Stores!A:A,Stores!D:D, "Not Found")</f>
        <v>North</v>
      </c>
    </row>
    <row r="3473" spans="1:26">
      <c r="A3473" t="s">
        <v>4339</v>
      </c>
      <c r="B3473" s="1">
        <v>45909</v>
      </c>
      <c r="C3473" t="s">
        <v>379</v>
      </c>
      <c r="D3473" t="s">
        <v>772</v>
      </c>
      <c r="E3473" t="s">
        <v>835</v>
      </c>
      <c r="F3473">
        <v>1</v>
      </c>
      <c r="G3473">
        <v>0.15</v>
      </c>
      <c r="H3473" t="s">
        <v>871</v>
      </c>
      <c r="I3473" s="4">
        <f>Table4[[#This Row],[Quantity]]*Table4[[#This Row],[UnitPrice]]</f>
        <v>1878.47</v>
      </c>
      <c r="J3473" s="4">
        <f>Table4[[#This Row],[Gross Revenue]]*(1-Table4[[#This Row],[Discount]])</f>
        <v>1596.6994999999999</v>
      </c>
      <c r="K3473" s="4">
        <f>Table4[[#This Row],[Quantity]]*Table4[[#This Row],[CostPrice]]</f>
        <v>1014.91</v>
      </c>
      <c r="L3473" s="4">
        <f>Table4[[#This Row],[Net Revenue]]-Table4[[#This Row],[Total Cost]]</f>
        <v>581.78949999999998</v>
      </c>
      <c r="M3473" t="str">
        <f>_xlfn.XLOOKUP(Table4[[#This Row],[ProductID]], Products!A:A,Products!B:B, "Not Found")</f>
        <v>And Footwear</v>
      </c>
      <c r="N3473" t="str">
        <f>TEXT(Table4[[#This Row],[Date]], "mmm")</f>
        <v>Sep</v>
      </c>
      <c r="O3473" t="str">
        <f>TEXT(Table4[[#This Row],[Date]], "yyyy")</f>
        <v>2025</v>
      </c>
      <c r="P3473" t="str">
        <f>_xlfn.XLOOKUP(Table4[[#This Row],[ProductID]],Products!A:A,Products!C:C, "Not Found")</f>
        <v>Fashion</v>
      </c>
      <c r="Q3473" t="str">
        <f>_xlfn.XLOOKUP(Table4[[#This Row],[ProductID]],Products!A:A,Products!D:D,"Not Found")</f>
        <v>Footwear</v>
      </c>
      <c r="R3473">
        <f>_xlfn.XLOOKUP(Table4[[#This Row],[ProductID]],Products!A:A,Products!E:E,"Not Found")</f>
        <v>1878.47</v>
      </c>
      <c r="S3473">
        <f>_xlfn.XLOOKUP(Table4[[#This Row],[ProductID]],Products!A:A,Products!F:F, "Not Found")</f>
        <v>1014.91</v>
      </c>
      <c r="T3473" t="str">
        <f>_xlfn.XLOOKUP(Table4[[#This Row],[CustomerID]],Customers!A:A,Customers!D:D, "Not Found")</f>
        <v>F</v>
      </c>
      <c r="U3473" s="6">
        <f>_xlfn.XLOOKUP(Table4[[#This Row],[CustomerID]],Customers!A:A,Customers!E:E, "Not Found")</f>
        <v>20604</v>
      </c>
      <c r="V3473">
        <f ca="1">DATEDIF(Table4[[#This Row],[CustomerBirthday]], TODAY(), "Y")</f>
        <v>70</v>
      </c>
      <c r="W3473" t="str" cm="1">
        <f t="array" aca="1" ref="W3473" ca="1">_xlfn.IFS(Table4[[#This Row],[Age]]&lt;25, "Under 25",Table4[[#This Row],[Age]]=34, "25-34", Table4[[#This Row],[Age]]&lt;=49, "35-49", Table4[[#This Row],[Age]]&lt;=64, "50-64", Table4[[#This Row],[Age]]&gt;=65, "65+")</f>
        <v>65+</v>
      </c>
      <c r="X3473" t="str">
        <f>_xlfn.XLOOKUP(Table4[[#This Row],[StoreID]],Stores!A:A,Stores!B:B, "Not found")</f>
        <v>MegaMart Peckmouth</v>
      </c>
      <c r="Y3473" t="str">
        <f>_xlfn.XLOOKUP(Table4[[#This Row],[StoreID]],Stores!A:A,Stores!C:C, "Not Found")</f>
        <v>Peckmouth</v>
      </c>
      <c r="Z3473" t="str">
        <f>_xlfn.XLOOKUP(Table4[[#This Row],[StoreID]],Stores!A:A,Stores!D:D, "Not Found")</f>
        <v>East</v>
      </c>
    </row>
    <row r="3474" spans="1:26">
      <c r="A3474" t="s">
        <v>4340</v>
      </c>
      <c r="B3474" s="1">
        <v>45364</v>
      </c>
      <c r="C3474" t="s">
        <v>657</v>
      </c>
      <c r="D3474" t="s">
        <v>747</v>
      </c>
      <c r="E3474" t="s">
        <v>842</v>
      </c>
      <c r="F3474">
        <v>4</v>
      </c>
      <c r="G3474">
        <v>0.05</v>
      </c>
      <c r="H3474" t="s">
        <v>871</v>
      </c>
      <c r="I3474" s="4">
        <f>Table4[[#This Row],[Quantity]]*Table4[[#This Row],[UnitPrice]]</f>
        <v>4539.2</v>
      </c>
      <c r="J3474" s="4">
        <f>Table4[[#This Row],[Gross Revenue]]*(1-Table4[[#This Row],[Discount]])</f>
        <v>4312.24</v>
      </c>
      <c r="K3474" s="4">
        <f>Table4[[#This Row],[Quantity]]*Table4[[#This Row],[CostPrice]]</f>
        <v>2700.4</v>
      </c>
      <c r="L3474" s="4">
        <f>Table4[[#This Row],[Net Revenue]]-Table4[[#This Row],[Total Cost]]</f>
        <v>1611.8399999999997</v>
      </c>
      <c r="M3474" t="str">
        <f>_xlfn.XLOOKUP(Table4[[#This Row],[ProductID]], Products!A:A,Products!B:B, "Not Found")</f>
        <v>World Watches</v>
      </c>
      <c r="N3474" t="str">
        <f>TEXT(Table4[[#This Row],[Date]], "mmm")</f>
        <v>Mar</v>
      </c>
      <c r="O3474" t="str">
        <f>TEXT(Table4[[#This Row],[Date]], "yyyy")</f>
        <v>2024</v>
      </c>
      <c r="P3474" t="str">
        <f>_xlfn.XLOOKUP(Table4[[#This Row],[ProductID]],Products!A:A,Products!C:C, "Not Found")</f>
        <v>Fashion</v>
      </c>
      <c r="Q3474" t="str">
        <f>_xlfn.XLOOKUP(Table4[[#This Row],[ProductID]],Products!A:A,Products!D:D,"Not Found")</f>
        <v>Watches</v>
      </c>
      <c r="R3474">
        <f>_xlfn.XLOOKUP(Table4[[#This Row],[ProductID]],Products!A:A,Products!E:E,"Not Found")</f>
        <v>1134.8</v>
      </c>
      <c r="S3474">
        <f>_xlfn.XLOOKUP(Table4[[#This Row],[ProductID]],Products!A:A,Products!F:F, "Not Found")</f>
        <v>675.1</v>
      </c>
      <c r="T3474" t="str">
        <f>_xlfn.XLOOKUP(Table4[[#This Row],[CustomerID]],Customers!A:A,Customers!D:D, "Not Found")</f>
        <v>F</v>
      </c>
      <c r="U3474" s="6">
        <f>_xlfn.XLOOKUP(Table4[[#This Row],[CustomerID]],Customers!A:A,Customers!E:E, "Not Found")</f>
        <v>22041</v>
      </c>
      <c r="V3474">
        <f ca="1">DATEDIF(Table4[[#This Row],[CustomerBirthday]], TODAY(), "Y")</f>
        <v>66</v>
      </c>
      <c r="W3474" t="str" cm="1">
        <f t="array" aca="1" ref="W3474" ca="1">_xlfn.IFS(Table4[[#This Row],[Age]]&lt;25, "Under 25",Table4[[#This Row],[Age]]=34, "25-34", Table4[[#This Row],[Age]]&lt;=49, "35-49", Table4[[#This Row],[Age]]&lt;=64, "50-64", Table4[[#This Row],[Age]]&gt;=65, "65+")</f>
        <v>65+</v>
      </c>
      <c r="X3474" t="str">
        <f>_xlfn.XLOOKUP(Table4[[#This Row],[StoreID]],Stores!A:A,Stores!B:B, "Not found")</f>
        <v>MegaMart Brianahaven</v>
      </c>
      <c r="Y3474" t="str">
        <f>_xlfn.XLOOKUP(Table4[[#This Row],[StoreID]],Stores!A:A,Stores!C:C, "Not Found")</f>
        <v>Brianahaven</v>
      </c>
      <c r="Z3474" t="str">
        <f>_xlfn.XLOOKUP(Table4[[#This Row],[StoreID]],Stores!A:A,Stores!D:D, "Not Found")</f>
        <v>North</v>
      </c>
    </row>
    <row r="3475" spans="1:26">
      <c r="A3475" t="s">
        <v>4341</v>
      </c>
      <c r="B3475" s="1">
        <v>45485</v>
      </c>
      <c r="C3475" t="s">
        <v>335</v>
      </c>
      <c r="D3475" t="s">
        <v>798</v>
      </c>
      <c r="E3475" t="s">
        <v>831</v>
      </c>
      <c r="F3475">
        <v>5</v>
      </c>
      <c r="G3475">
        <v>0</v>
      </c>
      <c r="H3475" t="s">
        <v>868</v>
      </c>
      <c r="I3475" s="4">
        <f>Table4[[#This Row],[Quantity]]*Table4[[#This Row],[UnitPrice]]</f>
        <v>7507.3</v>
      </c>
      <c r="J3475" s="4">
        <f>Table4[[#This Row],[Gross Revenue]]*(1-Table4[[#This Row],[Discount]])</f>
        <v>7507.3</v>
      </c>
      <c r="K3475" s="4">
        <f>Table4[[#This Row],[Quantity]]*Table4[[#This Row],[CostPrice]]</f>
        <v>5838.65</v>
      </c>
      <c r="L3475" s="4">
        <f>Table4[[#This Row],[Net Revenue]]-Table4[[#This Row],[Total Cost]]</f>
        <v>1668.6500000000005</v>
      </c>
      <c r="M3475" t="str">
        <f>_xlfn.XLOOKUP(Table4[[#This Row],[ProductID]], Products!A:A,Products!B:B, "Not Found")</f>
        <v>New Watches</v>
      </c>
      <c r="N3475" t="str">
        <f>TEXT(Table4[[#This Row],[Date]], "mmm")</f>
        <v>Jul</v>
      </c>
      <c r="O3475" t="str">
        <f>TEXT(Table4[[#This Row],[Date]], "yyyy")</f>
        <v>2024</v>
      </c>
      <c r="P3475" t="str">
        <f>_xlfn.XLOOKUP(Table4[[#This Row],[ProductID]],Products!A:A,Products!C:C, "Not Found")</f>
        <v>Fashion</v>
      </c>
      <c r="Q3475" t="str">
        <f>_xlfn.XLOOKUP(Table4[[#This Row],[ProductID]],Products!A:A,Products!D:D,"Not Found")</f>
        <v>Watches</v>
      </c>
      <c r="R3475">
        <f>_xlfn.XLOOKUP(Table4[[#This Row],[ProductID]],Products!A:A,Products!E:E,"Not Found")</f>
        <v>1501.46</v>
      </c>
      <c r="S3475">
        <f>_xlfn.XLOOKUP(Table4[[#This Row],[ProductID]],Products!A:A,Products!F:F, "Not Found")</f>
        <v>1167.73</v>
      </c>
      <c r="T3475" t="str">
        <f>_xlfn.XLOOKUP(Table4[[#This Row],[CustomerID]],Customers!A:A,Customers!D:D, "Not Found")</f>
        <v>F</v>
      </c>
      <c r="U3475" s="6">
        <f>_xlfn.XLOOKUP(Table4[[#This Row],[CustomerID]],Customers!A:A,Customers!E:E, "Not Found")</f>
        <v>25396</v>
      </c>
      <c r="V3475">
        <f ca="1">DATEDIF(Table4[[#This Row],[CustomerBirthday]], TODAY(), "Y")</f>
        <v>57</v>
      </c>
      <c r="W3475" t="str" cm="1">
        <f t="array" aca="1" ref="W3475" ca="1">_xlfn.IFS(Table4[[#This Row],[Age]]&lt;25, "Under 25",Table4[[#This Row],[Age]]=34, "25-34", Table4[[#This Row],[Age]]&lt;=49, "35-49", Table4[[#This Row],[Age]]&lt;=64, "50-64", Table4[[#This Row],[Age]]&gt;=65, "65+")</f>
        <v>50-64</v>
      </c>
      <c r="X3475" t="str">
        <f>_xlfn.XLOOKUP(Table4[[#This Row],[StoreID]],Stores!A:A,Stores!B:B, "Not found")</f>
        <v>MegaMart Jimenezborough</v>
      </c>
      <c r="Y3475" t="str">
        <f>_xlfn.XLOOKUP(Table4[[#This Row],[StoreID]],Stores!A:A,Stores!C:C, "Not Found")</f>
        <v>Jimenezborough</v>
      </c>
      <c r="Z3475" t="str">
        <f>_xlfn.XLOOKUP(Table4[[#This Row],[StoreID]],Stores!A:A,Stores!D:D, "Not Found")</f>
        <v>South</v>
      </c>
    </row>
    <row r="3476" spans="1:26">
      <c r="A3476" t="s">
        <v>4342</v>
      </c>
      <c r="B3476" s="1">
        <v>45361</v>
      </c>
      <c r="C3476" t="s">
        <v>657</v>
      </c>
      <c r="D3476" t="s">
        <v>796</v>
      </c>
      <c r="E3476" t="s">
        <v>842</v>
      </c>
      <c r="F3476">
        <v>4</v>
      </c>
      <c r="G3476">
        <v>0</v>
      </c>
      <c r="H3476" t="s">
        <v>871</v>
      </c>
      <c r="I3476" s="4">
        <f>Table4[[#This Row],[Quantity]]*Table4[[#This Row],[UnitPrice]]</f>
        <v>6249.72</v>
      </c>
      <c r="J3476" s="4">
        <f>Table4[[#This Row],[Gross Revenue]]*(1-Table4[[#This Row],[Discount]])</f>
        <v>6249.72</v>
      </c>
      <c r="K3476" s="4">
        <f>Table4[[#This Row],[Quantity]]*Table4[[#This Row],[CostPrice]]</f>
        <v>4782.5200000000004</v>
      </c>
      <c r="L3476" s="4">
        <f>Table4[[#This Row],[Net Revenue]]-Table4[[#This Row],[Total Cost]]</f>
        <v>1467.1999999999998</v>
      </c>
      <c r="M3476" t="str">
        <f>_xlfn.XLOOKUP(Table4[[#This Row],[ProductID]], Products!A:A,Products!B:B, "Not Found")</f>
        <v>Chair Laptop</v>
      </c>
      <c r="N3476" t="str">
        <f>TEXT(Table4[[#This Row],[Date]], "mmm")</f>
        <v>Mar</v>
      </c>
      <c r="O3476" t="str">
        <f>TEXT(Table4[[#This Row],[Date]], "yyyy")</f>
        <v>2024</v>
      </c>
      <c r="P3476" t="str">
        <f>_xlfn.XLOOKUP(Table4[[#This Row],[ProductID]],Products!A:A,Products!C:C, "Not Found")</f>
        <v>Electronics</v>
      </c>
      <c r="Q3476" t="str">
        <f>_xlfn.XLOOKUP(Table4[[#This Row],[ProductID]],Products!A:A,Products!D:D,"Not Found")</f>
        <v>Laptop</v>
      </c>
      <c r="R3476">
        <f>_xlfn.XLOOKUP(Table4[[#This Row],[ProductID]],Products!A:A,Products!E:E,"Not Found")</f>
        <v>1562.43</v>
      </c>
      <c r="S3476">
        <f>_xlfn.XLOOKUP(Table4[[#This Row],[ProductID]],Products!A:A,Products!F:F, "Not Found")</f>
        <v>1195.6300000000001</v>
      </c>
      <c r="T3476" t="str">
        <f>_xlfn.XLOOKUP(Table4[[#This Row],[CustomerID]],Customers!A:A,Customers!D:D, "Not Found")</f>
        <v>F</v>
      </c>
      <c r="U3476" s="6">
        <f>_xlfn.XLOOKUP(Table4[[#This Row],[CustomerID]],Customers!A:A,Customers!E:E, "Not Found")</f>
        <v>22041</v>
      </c>
      <c r="V3476">
        <f ca="1">DATEDIF(Table4[[#This Row],[CustomerBirthday]], TODAY(), "Y")</f>
        <v>66</v>
      </c>
      <c r="W3476" t="str" cm="1">
        <f t="array" aca="1" ref="W3476" ca="1">_xlfn.IFS(Table4[[#This Row],[Age]]&lt;25, "Under 25",Table4[[#This Row],[Age]]=34, "25-34", Table4[[#This Row],[Age]]&lt;=49, "35-49", Table4[[#This Row],[Age]]&lt;=64, "50-64", Table4[[#This Row],[Age]]&gt;=65, "65+")</f>
        <v>65+</v>
      </c>
      <c r="X3476" t="str">
        <f>_xlfn.XLOOKUP(Table4[[#This Row],[StoreID]],Stores!A:A,Stores!B:B, "Not found")</f>
        <v>MegaMart Brianahaven</v>
      </c>
      <c r="Y3476" t="str">
        <f>_xlfn.XLOOKUP(Table4[[#This Row],[StoreID]],Stores!A:A,Stores!C:C, "Not Found")</f>
        <v>Brianahaven</v>
      </c>
      <c r="Z3476" t="str">
        <f>_xlfn.XLOOKUP(Table4[[#This Row],[StoreID]],Stores!A:A,Stores!D:D, "Not Found")</f>
        <v>North</v>
      </c>
    </row>
    <row r="3477" spans="1:26">
      <c r="A3477" t="s">
        <v>4343</v>
      </c>
      <c r="B3477" s="1">
        <v>45867</v>
      </c>
      <c r="C3477" t="s">
        <v>527</v>
      </c>
      <c r="D3477" t="s">
        <v>732</v>
      </c>
      <c r="E3477" t="s">
        <v>846</v>
      </c>
      <c r="F3477">
        <v>1</v>
      </c>
      <c r="G3477">
        <v>0.1</v>
      </c>
      <c r="H3477" t="s">
        <v>875</v>
      </c>
      <c r="I3477" s="4">
        <f>Table4[[#This Row],[Quantity]]*Table4[[#This Row],[UnitPrice]]</f>
        <v>1474.12</v>
      </c>
      <c r="J3477" s="4">
        <f>Table4[[#This Row],[Gross Revenue]]*(1-Table4[[#This Row],[Discount]])</f>
        <v>1326.7079999999999</v>
      </c>
      <c r="K3477" s="4">
        <f>Table4[[#This Row],[Quantity]]*Table4[[#This Row],[CostPrice]]</f>
        <v>764.02</v>
      </c>
      <c r="L3477" s="4">
        <f>Table4[[#This Row],[Net Revenue]]-Table4[[#This Row],[Total Cost]]</f>
        <v>562.68799999999987</v>
      </c>
      <c r="M3477" t="str">
        <f>_xlfn.XLOOKUP(Table4[[#This Row],[ProductID]], Products!A:A,Products!B:B, "Not Found")</f>
        <v>Understand Camera</v>
      </c>
      <c r="N3477" t="str">
        <f>TEXT(Table4[[#This Row],[Date]], "mmm")</f>
        <v>Jul</v>
      </c>
      <c r="O3477" t="str">
        <f>TEXT(Table4[[#This Row],[Date]], "yyyy")</f>
        <v>2025</v>
      </c>
      <c r="P3477" t="str">
        <f>_xlfn.XLOOKUP(Table4[[#This Row],[ProductID]],Products!A:A,Products!C:C, "Not Found")</f>
        <v>Electronics</v>
      </c>
      <c r="Q3477" t="str">
        <f>_xlfn.XLOOKUP(Table4[[#This Row],[ProductID]],Products!A:A,Products!D:D,"Not Found")</f>
        <v>Camera</v>
      </c>
      <c r="R3477">
        <f>_xlfn.XLOOKUP(Table4[[#This Row],[ProductID]],Products!A:A,Products!E:E,"Not Found")</f>
        <v>1474.12</v>
      </c>
      <c r="S3477">
        <f>_xlfn.XLOOKUP(Table4[[#This Row],[ProductID]],Products!A:A,Products!F:F, "Not Found")</f>
        <v>764.02</v>
      </c>
      <c r="T3477" t="str">
        <f>_xlfn.XLOOKUP(Table4[[#This Row],[CustomerID]],Customers!A:A,Customers!D:D, "Not Found")</f>
        <v>F</v>
      </c>
      <c r="U3477" s="6">
        <f>_xlfn.XLOOKUP(Table4[[#This Row],[CustomerID]],Customers!A:A,Customers!E:E, "Not Found")</f>
        <v>21861</v>
      </c>
      <c r="V3477">
        <f ca="1">DATEDIF(Table4[[#This Row],[CustomerBirthday]], TODAY(), "Y")</f>
        <v>66</v>
      </c>
      <c r="W3477" t="str" cm="1">
        <f t="array" aca="1" ref="W3477" ca="1">_xlfn.IFS(Table4[[#This Row],[Age]]&lt;25, "Under 25",Table4[[#This Row],[Age]]=34, "25-34", Table4[[#This Row],[Age]]&lt;=49, "35-49", Table4[[#This Row],[Age]]&lt;=64, "50-64", Table4[[#This Row],[Age]]&gt;=65, "65+")</f>
        <v>65+</v>
      </c>
      <c r="X3477" t="str">
        <f>_xlfn.XLOOKUP(Table4[[#This Row],[StoreID]],Stores!A:A,Stores!B:B, "Not found")</f>
        <v>MegaMart Johnmouth</v>
      </c>
      <c r="Y3477" t="str">
        <f>_xlfn.XLOOKUP(Table4[[#This Row],[StoreID]],Stores!A:A,Stores!C:C, "Not Found")</f>
        <v>Johnmouth</v>
      </c>
      <c r="Z3477" t="str">
        <f>_xlfn.XLOOKUP(Table4[[#This Row],[StoreID]],Stores!A:A,Stores!D:D, "Not Found")</f>
        <v>East</v>
      </c>
    </row>
    <row r="3478" spans="1:26">
      <c r="A3478" t="s">
        <v>4344</v>
      </c>
      <c r="B3478" s="1">
        <v>45821</v>
      </c>
      <c r="C3478" t="s">
        <v>382</v>
      </c>
      <c r="D3478" t="s">
        <v>822</v>
      </c>
      <c r="E3478" t="s">
        <v>846</v>
      </c>
      <c r="F3478">
        <v>5</v>
      </c>
      <c r="G3478">
        <v>0.1</v>
      </c>
      <c r="H3478" t="s">
        <v>875</v>
      </c>
      <c r="I3478" s="4">
        <f>Table4[[#This Row],[Quantity]]*Table4[[#This Row],[UnitPrice]]</f>
        <v>6081.7999999999993</v>
      </c>
      <c r="J3478" s="4">
        <f>Table4[[#This Row],[Gross Revenue]]*(1-Table4[[#This Row],[Discount]])</f>
        <v>5473.62</v>
      </c>
      <c r="K3478" s="4">
        <f>Table4[[#This Row],[Quantity]]*Table4[[#This Row],[CostPrice]]</f>
        <v>3974</v>
      </c>
      <c r="L3478" s="4">
        <f>Table4[[#This Row],[Net Revenue]]-Table4[[#This Row],[Total Cost]]</f>
        <v>1499.62</v>
      </c>
      <c r="M3478" t="str">
        <f>_xlfn.XLOOKUP(Table4[[#This Row],[ProductID]], Products!A:A,Products!B:B, "Not Found")</f>
        <v>Nor Bags</v>
      </c>
      <c r="N3478" t="str">
        <f>TEXT(Table4[[#This Row],[Date]], "mmm")</f>
        <v>Jun</v>
      </c>
      <c r="O3478" t="str">
        <f>TEXT(Table4[[#This Row],[Date]], "yyyy")</f>
        <v>2025</v>
      </c>
      <c r="P3478" t="str">
        <f>_xlfn.XLOOKUP(Table4[[#This Row],[ProductID]],Products!A:A,Products!C:C, "Not Found")</f>
        <v>Fashion</v>
      </c>
      <c r="Q3478" t="str">
        <f>_xlfn.XLOOKUP(Table4[[#This Row],[ProductID]],Products!A:A,Products!D:D,"Not Found")</f>
        <v>Bags</v>
      </c>
      <c r="R3478">
        <f>_xlfn.XLOOKUP(Table4[[#This Row],[ProductID]],Products!A:A,Products!E:E,"Not Found")</f>
        <v>1216.3599999999999</v>
      </c>
      <c r="S3478">
        <f>_xlfn.XLOOKUP(Table4[[#This Row],[ProductID]],Products!A:A,Products!F:F, "Not Found")</f>
        <v>794.8</v>
      </c>
      <c r="T3478" t="str">
        <f>_xlfn.XLOOKUP(Table4[[#This Row],[CustomerID]],Customers!A:A,Customers!D:D, "Not Found")</f>
        <v>F</v>
      </c>
      <c r="U3478" s="6">
        <f>_xlfn.XLOOKUP(Table4[[#This Row],[CustomerID]],Customers!A:A,Customers!E:E, "Not Found")</f>
        <v>35236</v>
      </c>
      <c r="V3478">
        <f ca="1">DATEDIF(Table4[[#This Row],[CustomerBirthday]], TODAY(), "Y")</f>
        <v>30</v>
      </c>
      <c r="W3478" t="str" cm="1">
        <f t="array" aca="1" ref="W3478" ca="1">_xlfn.IFS(Table4[[#This Row],[Age]]&lt;25, "Under 25",Table4[[#This Row],[Age]]=34, "25-34", Table4[[#This Row],[Age]]&lt;=49, "35-49", Table4[[#This Row],[Age]]&lt;=64, "50-64", Table4[[#This Row],[Age]]&gt;=65, "65+")</f>
        <v>35-49</v>
      </c>
      <c r="X3478" t="str">
        <f>_xlfn.XLOOKUP(Table4[[#This Row],[StoreID]],Stores!A:A,Stores!B:B, "Not found")</f>
        <v>MegaMart Johnmouth</v>
      </c>
      <c r="Y3478" t="str">
        <f>_xlfn.XLOOKUP(Table4[[#This Row],[StoreID]],Stores!A:A,Stores!C:C, "Not Found")</f>
        <v>Johnmouth</v>
      </c>
      <c r="Z3478" t="str">
        <f>_xlfn.XLOOKUP(Table4[[#This Row],[StoreID]],Stores!A:A,Stores!D:D, "Not Found")</f>
        <v>East</v>
      </c>
    </row>
    <row r="3479" spans="1:26">
      <c r="A3479" t="s">
        <v>4345</v>
      </c>
      <c r="B3479" s="1">
        <v>45447</v>
      </c>
      <c r="C3479" t="s">
        <v>195</v>
      </c>
      <c r="D3479" t="s">
        <v>826</v>
      </c>
      <c r="E3479" t="s">
        <v>835</v>
      </c>
      <c r="F3479">
        <v>2</v>
      </c>
      <c r="G3479">
        <v>0.15</v>
      </c>
      <c r="H3479" t="s">
        <v>871</v>
      </c>
      <c r="I3479" s="4">
        <f>Table4[[#This Row],[Quantity]]*Table4[[#This Row],[UnitPrice]]</f>
        <v>2089.2800000000002</v>
      </c>
      <c r="J3479" s="4">
        <f>Table4[[#This Row],[Gross Revenue]]*(1-Table4[[#This Row],[Discount]])</f>
        <v>1775.8880000000001</v>
      </c>
      <c r="K3479" s="4">
        <f>Table4[[#This Row],[Quantity]]*Table4[[#This Row],[CostPrice]]</f>
        <v>1550.14</v>
      </c>
      <c r="L3479" s="4">
        <f>Table4[[#This Row],[Net Revenue]]-Table4[[#This Row],[Total Cost]]</f>
        <v>225.74800000000005</v>
      </c>
      <c r="M3479" t="str">
        <f>_xlfn.XLOOKUP(Table4[[#This Row],[ProductID]], Products!A:A,Products!B:B, "Not Found")</f>
        <v>Maybe Footwear</v>
      </c>
      <c r="N3479" t="str">
        <f>TEXT(Table4[[#This Row],[Date]], "mmm")</f>
        <v>Jun</v>
      </c>
      <c r="O3479" t="str">
        <f>TEXT(Table4[[#This Row],[Date]], "yyyy")</f>
        <v>2024</v>
      </c>
      <c r="P3479" t="str">
        <f>_xlfn.XLOOKUP(Table4[[#This Row],[ProductID]],Products!A:A,Products!C:C, "Not Found")</f>
        <v>Fashion</v>
      </c>
      <c r="Q3479" t="str">
        <f>_xlfn.XLOOKUP(Table4[[#This Row],[ProductID]],Products!A:A,Products!D:D,"Not Found")</f>
        <v>Footwear</v>
      </c>
      <c r="R3479">
        <f>_xlfn.XLOOKUP(Table4[[#This Row],[ProductID]],Products!A:A,Products!E:E,"Not Found")</f>
        <v>1044.6400000000001</v>
      </c>
      <c r="S3479">
        <f>_xlfn.XLOOKUP(Table4[[#This Row],[ProductID]],Products!A:A,Products!F:F, "Not Found")</f>
        <v>775.07</v>
      </c>
      <c r="T3479" t="str">
        <f>_xlfn.XLOOKUP(Table4[[#This Row],[CustomerID]],Customers!A:A,Customers!D:D, "Not Found")</f>
        <v>M</v>
      </c>
      <c r="U3479" s="6">
        <f>_xlfn.XLOOKUP(Table4[[#This Row],[CustomerID]],Customers!A:A,Customers!E:E, "Not Found")</f>
        <v>25009</v>
      </c>
      <c r="V3479">
        <f ca="1">DATEDIF(Table4[[#This Row],[CustomerBirthday]], TODAY(), "Y")</f>
        <v>58</v>
      </c>
      <c r="W3479" t="str" cm="1">
        <f t="array" aca="1" ref="W3479" ca="1">_xlfn.IFS(Table4[[#This Row],[Age]]&lt;25, "Under 25",Table4[[#This Row],[Age]]=34, "25-34", Table4[[#This Row],[Age]]&lt;=49, "35-49", Table4[[#This Row],[Age]]&lt;=64, "50-64", Table4[[#This Row],[Age]]&gt;=65, "65+")</f>
        <v>50-64</v>
      </c>
      <c r="X3479" t="str">
        <f>_xlfn.XLOOKUP(Table4[[#This Row],[StoreID]],Stores!A:A,Stores!B:B, "Not found")</f>
        <v>MegaMart Peckmouth</v>
      </c>
      <c r="Y3479" t="str">
        <f>_xlfn.XLOOKUP(Table4[[#This Row],[StoreID]],Stores!A:A,Stores!C:C, "Not Found")</f>
        <v>Peckmouth</v>
      </c>
      <c r="Z3479" t="str">
        <f>_xlfn.XLOOKUP(Table4[[#This Row],[StoreID]],Stores!A:A,Stores!D:D, "Not Found")</f>
        <v>East</v>
      </c>
    </row>
    <row r="3480" spans="1:26">
      <c r="A3480" t="s">
        <v>4346</v>
      </c>
      <c r="B3480" s="1">
        <v>45215</v>
      </c>
      <c r="C3480" t="s">
        <v>93</v>
      </c>
      <c r="D3480" t="s">
        <v>784</v>
      </c>
      <c r="E3480" t="s">
        <v>835</v>
      </c>
      <c r="F3480">
        <v>3</v>
      </c>
      <c r="G3480">
        <v>0.1</v>
      </c>
      <c r="H3480" t="s">
        <v>871</v>
      </c>
      <c r="I3480" s="4">
        <f>Table4[[#This Row],[Quantity]]*Table4[[#This Row],[UnitPrice]]</f>
        <v>4455.1499999999996</v>
      </c>
      <c r="J3480" s="4">
        <f>Table4[[#This Row],[Gross Revenue]]*(1-Table4[[#This Row],[Discount]])</f>
        <v>4009.6349999999998</v>
      </c>
      <c r="K3480" s="4">
        <f>Table4[[#This Row],[Quantity]]*Table4[[#This Row],[CostPrice]]</f>
        <v>2964.93</v>
      </c>
      <c r="L3480" s="4">
        <f>Table4[[#This Row],[Net Revenue]]-Table4[[#This Row],[Total Cost]]</f>
        <v>1044.7049999999999</v>
      </c>
      <c r="M3480" t="str">
        <f>_xlfn.XLOOKUP(Table4[[#This Row],[ProductID]], Products!A:A,Products!B:B, "Not Found")</f>
        <v>Road Clothing</v>
      </c>
      <c r="N3480" t="str">
        <f>TEXT(Table4[[#This Row],[Date]], "mmm")</f>
        <v>Oct</v>
      </c>
      <c r="O3480" t="str">
        <f>TEXT(Table4[[#This Row],[Date]], "yyyy")</f>
        <v>2023</v>
      </c>
      <c r="P3480" t="str">
        <f>_xlfn.XLOOKUP(Table4[[#This Row],[ProductID]],Products!A:A,Products!C:C, "Not Found")</f>
        <v>Fashion</v>
      </c>
      <c r="Q3480" t="str">
        <f>_xlfn.XLOOKUP(Table4[[#This Row],[ProductID]],Products!A:A,Products!D:D,"Not Found")</f>
        <v>Clothing</v>
      </c>
      <c r="R3480">
        <f>_xlfn.XLOOKUP(Table4[[#This Row],[ProductID]],Products!A:A,Products!E:E,"Not Found")</f>
        <v>1485.05</v>
      </c>
      <c r="S3480">
        <f>_xlfn.XLOOKUP(Table4[[#This Row],[ProductID]],Products!A:A,Products!F:F, "Not Found")</f>
        <v>988.31</v>
      </c>
      <c r="T3480" t="str">
        <f>_xlfn.XLOOKUP(Table4[[#This Row],[CustomerID]],Customers!A:A,Customers!D:D, "Not Found")</f>
        <v>F</v>
      </c>
      <c r="U3480" s="6">
        <f>_xlfn.XLOOKUP(Table4[[#This Row],[CustomerID]],Customers!A:A,Customers!E:E, "Not Found")</f>
        <v>26428</v>
      </c>
      <c r="V3480">
        <f ca="1">DATEDIF(Table4[[#This Row],[CustomerBirthday]], TODAY(), "Y")</f>
        <v>54</v>
      </c>
      <c r="W3480" t="str" cm="1">
        <f t="array" aca="1" ref="W3480" ca="1">_xlfn.IFS(Table4[[#This Row],[Age]]&lt;25, "Under 25",Table4[[#This Row],[Age]]=34, "25-34", Table4[[#This Row],[Age]]&lt;=49, "35-49", Table4[[#This Row],[Age]]&lt;=64, "50-64", Table4[[#This Row],[Age]]&gt;=65, "65+")</f>
        <v>50-64</v>
      </c>
      <c r="X3480" t="str">
        <f>_xlfn.XLOOKUP(Table4[[#This Row],[StoreID]],Stores!A:A,Stores!B:B, "Not found")</f>
        <v>MegaMart Peckmouth</v>
      </c>
      <c r="Y3480" t="str">
        <f>_xlfn.XLOOKUP(Table4[[#This Row],[StoreID]],Stores!A:A,Stores!C:C, "Not Found")</f>
        <v>Peckmouth</v>
      </c>
      <c r="Z3480" t="str">
        <f>_xlfn.XLOOKUP(Table4[[#This Row],[StoreID]],Stores!A:A,Stores!D:D, "Not Found")</f>
        <v>East</v>
      </c>
    </row>
    <row r="3481" spans="1:26">
      <c r="A3481" t="s">
        <v>4347</v>
      </c>
      <c r="B3481" s="1">
        <v>45666</v>
      </c>
      <c r="C3481" t="s">
        <v>202</v>
      </c>
      <c r="D3481" t="s">
        <v>790</v>
      </c>
      <c r="E3481" t="s">
        <v>839</v>
      </c>
      <c r="F3481">
        <v>4</v>
      </c>
      <c r="G3481">
        <v>0</v>
      </c>
      <c r="H3481" t="s">
        <v>868</v>
      </c>
      <c r="I3481" s="4">
        <f>Table4[[#This Row],[Quantity]]*Table4[[#This Row],[UnitPrice]]</f>
        <v>1218.8399999999999</v>
      </c>
      <c r="J3481" s="4">
        <f>Table4[[#This Row],[Gross Revenue]]*(1-Table4[[#This Row],[Discount]])</f>
        <v>1218.8399999999999</v>
      </c>
      <c r="K3481" s="4">
        <f>Table4[[#This Row],[Quantity]]*Table4[[#This Row],[CostPrice]]</f>
        <v>656.04</v>
      </c>
      <c r="L3481" s="4">
        <f>Table4[[#This Row],[Net Revenue]]-Table4[[#This Row],[Total Cost]]</f>
        <v>562.79999999999995</v>
      </c>
      <c r="M3481" t="str">
        <f>_xlfn.XLOOKUP(Table4[[#This Row],[ProductID]], Products!A:A,Products!B:B, "Not Found")</f>
        <v>Difficult Vegetables</v>
      </c>
      <c r="N3481" t="str">
        <f>TEXT(Table4[[#This Row],[Date]], "mmm")</f>
        <v>Jan</v>
      </c>
      <c r="O3481" t="str">
        <f>TEXT(Table4[[#This Row],[Date]], "yyyy")</f>
        <v>2025</v>
      </c>
      <c r="P3481" t="str">
        <f>_xlfn.XLOOKUP(Table4[[#This Row],[ProductID]],Products!A:A,Products!C:C, "Not Found")</f>
        <v>Groceries</v>
      </c>
      <c r="Q3481" t="str">
        <f>_xlfn.XLOOKUP(Table4[[#This Row],[ProductID]],Products!A:A,Products!D:D,"Not Found")</f>
        <v>Vegetables</v>
      </c>
      <c r="R3481">
        <f>_xlfn.XLOOKUP(Table4[[#This Row],[ProductID]],Products!A:A,Products!E:E,"Not Found")</f>
        <v>304.70999999999998</v>
      </c>
      <c r="S3481">
        <f>_xlfn.XLOOKUP(Table4[[#This Row],[ProductID]],Products!A:A,Products!F:F, "Not Found")</f>
        <v>164.01</v>
      </c>
      <c r="T3481" t="str">
        <f>_xlfn.XLOOKUP(Table4[[#This Row],[CustomerID]],Customers!A:A,Customers!D:D, "Not Found")</f>
        <v>F</v>
      </c>
      <c r="U3481" s="6">
        <f>_xlfn.XLOOKUP(Table4[[#This Row],[CustomerID]],Customers!A:A,Customers!E:E, "Not Found")</f>
        <v>33492</v>
      </c>
      <c r="V3481">
        <f ca="1">DATEDIF(Table4[[#This Row],[CustomerBirthday]], TODAY(), "Y")</f>
        <v>34</v>
      </c>
      <c r="W3481" t="str" cm="1">
        <f t="array" aca="1" ref="W3481" ca="1">_xlfn.IFS(Table4[[#This Row],[Age]]&lt;25, "Under 25",Table4[[#This Row],[Age]]=34, "25-34", Table4[[#This Row],[Age]]&lt;=49, "35-49", Table4[[#This Row],[Age]]&lt;=64, "50-64", Table4[[#This Row],[Age]]&gt;=65, "65+")</f>
        <v>25-34</v>
      </c>
      <c r="X3481" t="str">
        <f>_xlfn.XLOOKUP(Table4[[#This Row],[StoreID]],Stores!A:A,Stores!B:B, "Not found")</f>
        <v>MegaMart New Michele</v>
      </c>
      <c r="Y3481" t="str">
        <f>_xlfn.XLOOKUP(Table4[[#This Row],[StoreID]],Stores!A:A,Stores!C:C, "Not Found")</f>
        <v>New Michele</v>
      </c>
      <c r="Z3481" t="str">
        <f>_xlfn.XLOOKUP(Table4[[#This Row],[StoreID]],Stores!A:A,Stores!D:D, "Not Found")</f>
        <v>West</v>
      </c>
    </row>
    <row r="3482" spans="1:26">
      <c r="A3482" t="s">
        <v>4348</v>
      </c>
      <c r="B3482" s="1">
        <v>45427</v>
      </c>
      <c r="C3482" t="s">
        <v>509</v>
      </c>
      <c r="D3482" t="s">
        <v>826</v>
      </c>
      <c r="E3482" t="s">
        <v>831</v>
      </c>
      <c r="F3482">
        <v>4</v>
      </c>
      <c r="G3482">
        <v>0</v>
      </c>
      <c r="H3482" t="s">
        <v>871</v>
      </c>
      <c r="I3482" s="4">
        <f>Table4[[#This Row],[Quantity]]*Table4[[#This Row],[UnitPrice]]</f>
        <v>4178.5600000000004</v>
      </c>
      <c r="J3482" s="4">
        <f>Table4[[#This Row],[Gross Revenue]]*(1-Table4[[#This Row],[Discount]])</f>
        <v>4178.5600000000004</v>
      </c>
      <c r="K3482" s="4">
        <f>Table4[[#This Row],[Quantity]]*Table4[[#This Row],[CostPrice]]</f>
        <v>3100.28</v>
      </c>
      <c r="L3482" s="4">
        <f>Table4[[#This Row],[Net Revenue]]-Table4[[#This Row],[Total Cost]]</f>
        <v>1078.2800000000002</v>
      </c>
      <c r="M3482" t="str">
        <f>_xlfn.XLOOKUP(Table4[[#This Row],[ProductID]], Products!A:A,Products!B:B, "Not Found")</f>
        <v>Maybe Footwear</v>
      </c>
      <c r="N3482" t="str">
        <f>TEXT(Table4[[#This Row],[Date]], "mmm")</f>
        <v>May</v>
      </c>
      <c r="O3482" t="str">
        <f>TEXT(Table4[[#This Row],[Date]], "yyyy")</f>
        <v>2024</v>
      </c>
      <c r="P3482" t="str">
        <f>_xlfn.XLOOKUP(Table4[[#This Row],[ProductID]],Products!A:A,Products!C:C, "Not Found")</f>
        <v>Fashion</v>
      </c>
      <c r="Q3482" t="str">
        <f>_xlfn.XLOOKUP(Table4[[#This Row],[ProductID]],Products!A:A,Products!D:D,"Not Found")</f>
        <v>Footwear</v>
      </c>
      <c r="R3482">
        <f>_xlfn.XLOOKUP(Table4[[#This Row],[ProductID]],Products!A:A,Products!E:E,"Not Found")</f>
        <v>1044.6400000000001</v>
      </c>
      <c r="S3482">
        <f>_xlfn.XLOOKUP(Table4[[#This Row],[ProductID]],Products!A:A,Products!F:F, "Not Found")</f>
        <v>775.07</v>
      </c>
      <c r="T3482" t="str">
        <f>_xlfn.XLOOKUP(Table4[[#This Row],[CustomerID]],Customers!A:A,Customers!D:D, "Not Found")</f>
        <v>F</v>
      </c>
      <c r="U3482" s="6">
        <f>_xlfn.XLOOKUP(Table4[[#This Row],[CustomerID]],Customers!A:A,Customers!E:E, "Not Found")</f>
        <v>26827</v>
      </c>
      <c r="V3482">
        <f ca="1">DATEDIF(Table4[[#This Row],[CustomerBirthday]], TODAY(), "Y")</f>
        <v>53</v>
      </c>
      <c r="W3482" t="str" cm="1">
        <f t="array" aca="1" ref="W3482" ca="1">_xlfn.IFS(Table4[[#This Row],[Age]]&lt;25, "Under 25",Table4[[#This Row],[Age]]=34, "25-34", Table4[[#This Row],[Age]]&lt;=49, "35-49", Table4[[#This Row],[Age]]&lt;=64, "50-64", Table4[[#This Row],[Age]]&gt;=65, "65+")</f>
        <v>50-64</v>
      </c>
      <c r="X3482" t="str">
        <f>_xlfn.XLOOKUP(Table4[[#This Row],[StoreID]],Stores!A:A,Stores!B:B, "Not found")</f>
        <v>MegaMart Jimenezborough</v>
      </c>
      <c r="Y3482" t="str">
        <f>_xlfn.XLOOKUP(Table4[[#This Row],[StoreID]],Stores!A:A,Stores!C:C, "Not Found")</f>
        <v>Jimenezborough</v>
      </c>
      <c r="Z3482" t="str">
        <f>_xlfn.XLOOKUP(Table4[[#This Row],[StoreID]],Stores!A:A,Stores!D:D, "Not Found")</f>
        <v>South</v>
      </c>
    </row>
    <row r="3483" spans="1:26">
      <c r="A3483" t="s">
        <v>4349</v>
      </c>
      <c r="B3483" s="1">
        <v>45183</v>
      </c>
      <c r="C3483" t="s">
        <v>167</v>
      </c>
      <c r="D3483" t="s">
        <v>722</v>
      </c>
      <c r="E3483" t="s">
        <v>831</v>
      </c>
      <c r="F3483">
        <v>1</v>
      </c>
      <c r="G3483">
        <v>0.05</v>
      </c>
      <c r="H3483" t="s">
        <v>875</v>
      </c>
      <c r="I3483" s="4">
        <f>Table4[[#This Row],[Quantity]]*Table4[[#This Row],[UnitPrice]]</f>
        <v>1853.77</v>
      </c>
      <c r="J3483" s="4">
        <f>Table4[[#This Row],[Gross Revenue]]*(1-Table4[[#This Row],[Discount]])</f>
        <v>1761.0815</v>
      </c>
      <c r="K3483" s="4">
        <f>Table4[[#This Row],[Quantity]]*Table4[[#This Row],[CostPrice]]</f>
        <v>1363.52</v>
      </c>
      <c r="L3483" s="4">
        <f>Table4[[#This Row],[Net Revenue]]-Table4[[#This Row],[Total Cost]]</f>
        <v>397.56150000000002</v>
      </c>
      <c r="M3483" t="str">
        <f>_xlfn.XLOOKUP(Table4[[#This Row],[ProductID]], Products!A:A,Products!B:B, "Not Found")</f>
        <v>Four Accessories</v>
      </c>
      <c r="N3483" t="str">
        <f>TEXT(Table4[[#This Row],[Date]], "mmm")</f>
        <v>Sep</v>
      </c>
      <c r="O3483" t="str">
        <f>TEXT(Table4[[#This Row],[Date]], "yyyy")</f>
        <v>2023</v>
      </c>
      <c r="P3483" t="str">
        <f>_xlfn.XLOOKUP(Table4[[#This Row],[ProductID]],Products!A:A,Products!C:C, "Not Found")</f>
        <v>Fashion</v>
      </c>
      <c r="Q3483" t="str">
        <f>_xlfn.XLOOKUP(Table4[[#This Row],[ProductID]],Products!A:A,Products!D:D,"Not Found")</f>
        <v>Accessories</v>
      </c>
      <c r="R3483">
        <f>_xlfn.XLOOKUP(Table4[[#This Row],[ProductID]],Products!A:A,Products!E:E,"Not Found")</f>
        <v>1853.77</v>
      </c>
      <c r="S3483">
        <f>_xlfn.XLOOKUP(Table4[[#This Row],[ProductID]],Products!A:A,Products!F:F, "Not Found")</f>
        <v>1363.52</v>
      </c>
      <c r="T3483" t="str">
        <f>_xlfn.XLOOKUP(Table4[[#This Row],[CustomerID]],Customers!A:A,Customers!D:D, "Not Found")</f>
        <v>M</v>
      </c>
      <c r="U3483" s="6">
        <f>_xlfn.XLOOKUP(Table4[[#This Row],[CustomerID]],Customers!A:A,Customers!E:E, "Not Found")</f>
        <v>32400</v>
      </c>
      <c r="V3483">
        <f ca="1">DATEDIF(Table4[[#This Row],[CustomerBirthday]], TODAY(), "Y")</f>
        <v>37</v>
      </c>
      <c r="W3483" t="str" cm="1">
        <f t="array" aca="1" ref="W3483" ca="1">_xlfn.IFS(Table4[[#This Row],[Age]]&lt;25, "Under 25",Table4[[#This Row],[Age]]=34, "25-34", Table4[[#This Row],[Age]]&lt;=49, "35-49", Table4[[#This Row],[Age]]&lt;=64, "50-64", Table4[[#This Row],[Age]]&gt;=65, "65+")</f>
        <v>35-49</v>
      </c>
      <c r="X3483" t="str">
        <f>_xlfn.XLOOKUP(Table4[[#This Row],[StoreID]],Stores!A:A,Stores!B:B, "Not found")</f>
        <v>MegaMart Jimenezborough</v>
      </c>
      <c r="Y3483" t="str">
        <f>_xlfn.XLOOKUP(Table4[[#This Row],[StoreID]],Stores!A:A,Stores!C:C, "Not Found")</f>
        <v>Jimenezborough</v>
      </c>
      <c r="Z3483" t="str">
        <f>_xlfn.XLOOKUP(Table4[[#This Row],[StoreID]],Stores!A:A,Stores!D:D, "Not Found")</f>
        <v>South</v>
      </c>
    </row>
    <row r="3484" spans="1:26">
      <c r="A3484" t="s">
        <v>4350</v>
      </c>
      <c r="B3484" s="1">
        <v>45709</v>
      </c>
      <c r="C3484" t="s">
        <v>368</v>
      </c>
      <c r="D3484" t="s">
        <v>802</v>
      </c>
      <c r="E3484" t="s">
        <v>831</v>
      </c>
      <c r="F3484">
        <v>2</v>
      </c>
      <c r="G3484">
        <v>0.15</v>
      </c>
      <c r="H3484" t="s">
        <v>871</v>
      </c>
      <c r="I3484" s="4">
        <f>Table4[[#This Row],[Quantity]]*Table4[[#This Row],[UnitPrice]]</f>
        <v>733.86</v>
      </c>
      <c r="J3484" s="4">
        <f>Table4[[#This Row],[Gross Revenue]]*(1-Table4[[#This Row],[Discount]])</f>
        <v>623.78099999999995</v>
      </c>
      <c r="K3484" s="4">
        <f>Table4[[#This Row],[Quantity]]*Table4[[#This Row],[CostPrice]]</f>
        <v>570.46</v>
      </c>
      <c r="L3484" s="4">
        <f>Table4[[#This Row],[Net Revenue]]-Table4[[#This Row],[Total Cost]]</f>
        <v>53.320999999999913</v>
      </c>
      <c r="M3484" t="str">
        <f>_xlfn.XLOOKUP(Table4[[#This Row],[ProductID]], Products!A:A,Products!B:B, "Not Found")</f>
        <v>Stage Footwear</v>
      </c>
      <c r="N3484" t="str">
        <f>TEXT(Table4[[#This Row],[Date]], "mmm")</f>
        <v>Feb</v>
      </c>
      <c r="O3484" t="str">
        <f>TEXT(Table4[[#This Row],[Date]], "yyyy")</f>
        <v>2025</v>
      </c>
      <c r="P3484" t="str">
        <f>_xlfn.XLOOKUP(Table4[[#This Row],[ProductID]],Products!A:A,Products!C:C, "Not Found")</f>
        <v>Fashion</v>
      </c>
      <c r="Q3484" t="str">
        <f>_xlfn.XLOOKUP(Table4[[#This Row],[ProductID]],Products!A:A,Products!D:D,"Not Found")</f>
        <v>Footwear</v>
      </c>
      <c r="R3484">
        <f>_xlfn.XLOOKUP(Table4[[#This Row],[ProductID]],Products!A:A,Products!E:E,"Not Found")</f>
        <v>366.93</v>
      </c>
      <c r="S3484">
        <f>_xlfn.XLOOKUP(Table4[[#This Row],[ProductID]],Products!A:A,Products!F:F, "Not Found")</f>
        <v>285.23</v>
      </c>
      <c r="T3484" t="str">
        <f>_xlfn.XLOOKUP(Table4[[#This Row],[CustomerID]],Customers!A:A,Customers!D:D, "Not Found")</f>
        <v>F</v>
      </c>
      <c r="U3484" s="6">
        <f>_xlfn.XLOOKUP(Table4[[#This Row],[CustomerID]],Customers!A:A,Customers!E:E, "Not Found")</f>
        <v>38361</v>
      </c>
      <c r="V3484">
        <f ca="1">DATEDIF(Table4[[#This Row],[CustomerBirthday]], TODAY(), "Y")</f>
        <v>21</v>
      </c>
      <c r="W3484" t="str" cm="1">
        <f t="array" aca="1" ref="W3484" ca="1">_xlfn.IFS(Table4[[#This Row],[Age]]&lt;25, "Under 25",Table4[[#This Row],[Age]]=34, "25-34", Table4[[#This Row],[Age]]&lt;=49, "35-49", Table4[[#This Row],[Age]]&lt;=64, "50-64", Table4[[#This Row],[Age]]&gt;=65, "65+")</f>
        <v>Under 25</v>
      </c>
      <c r="X3484" t="str">
        <f>_xlfn.XLOOKUP(Table4[[#This Row],[StoreID]],Stores!A:A,Stores!B:B, "Not found")</f>
        <v>MegaMart Jimenezborough</v>
      </c>
      <c r="Y3484" t="str">
        <f>_xlfn.XLOOKUP(Table4[[#This Row],[StoreID]],Stores!A:A,Stores!C:C, "Not Found")</f>
        <v>Jimenezborough</v>
      </c>
      <c r="Z3484" t="str">
        <f>_xlfn.XLOOKUP(Table4[[#This Row],[StoreID]],Stores!A:A,Stores!D:D, "Not Found")</f>
        <v>South</v>
      </c>
    </row>
    <row r="3485" spans="1:26">
      <c r="A3485" t="s">
        <v>4351</v>
      </c>
      <c r="B3485" s="1">
        <v>45410</v>
      </c>
      <c r="C3485" t="s">
        <v>483</v>
      </c>
      <c r="D3485" t="s">
        <v>728</v>
      </c>
      <c r="E3485" t="s">
        <v>839</v>
      </c>
      <c r="F3485">
        <v>2</v>
      </c>
      <c r="G3485">
        <v>0.15</v>
      </c>
      <c r="H3485" t="s">
        <v>868</v>
      </c>
      <c r="I3485" s="4">
        <f>Table4[[#This Row],[Quantity]]*Table4[[#This Row],[UnitPrice]]</f>
        <v>636.1</v>
      </c>
      <c r="J3485" s="4">
        <f>Table4[[#This Row],[Gross Revenue]]*(1-Table4[[#This Row],[Discount]])</f>
        <v>540.68500000000006</v>
      </c>
      <c r="K3485" s="4">
        <f>Table4[[#This Row],[Quantity]]*Table4[[#This Row],[CostPrice]]</f>
        <v>374.68</v>
      </c>
      <c r="L3485" s="4">
        <f>Table4[[#This Row],[Net Revenue]]-Table4[[#This Row],[Total Cost]]</f>
        <v>166.00500000000005</v>
      </c>
      <c r="M3485" t="str">
        <f>_xlfn.XLOOKUP(Table4[[#This Row],[ProductID]], Products!A:A,Products!B:B, "Not Found")</f>
        <v>Company Fruits</v>
      </c>
      <c r="N3485" t="str">
        <f>TEXT(Table4[[#This Row],[Date]], "mmm")</f>
        <v>Apr</v>
      </c>
      <c r="O3485" t="str">
        <f>TEXT(Table4[[#This Row],[Date]], "yyyy")</f>
        <v>2024</v>
      </c>
      <c r="P3485" t="str">
        <f>_xlfn.XLOOKUP(Table4[[#This Row],[ProductID]],Products!A:A,Products!C:C, "Not Found")</f>
        <v>Groceries</v>
      </c>
      <c r="Q3485" t="str">
        <f>_xlfn.XLOOKUP(Table4[[#This Row],[ProductID]],Products!A:A,Products!D:D,"Not Found")</f>
        <v>Fruits</v>
      </c>
      <c r="R3485">
        <f>_xlfn.XLOOKUP(Table4[[#This Row],[ProductID]],Products!A:A,Products!E:E,"Not Found")</f>
        <v>318.05</v>
      </c>
      <c r="S3485">
        <f>_xlfn.XLOOKUP(Table4[[#This Row],[ProductID]],Products!A:A,Products!F:F, "Not Found")</f>
        <v>187.34</v>
      </c>
      <c r="T3485" t="str">
        <f>_xlfn.XLOOKUP(Table4[[#This Row],[CustomerID]],Customers!A:A,Customers!D:D, "Not Found")</f>
        <v>M</v>
      </c>
      <c r="U3485" s="6">
        <f>_xlfn.XLOOKUP(Table4[[#This Row],[CustomerID]],Customers!A:A,Customers!E:E, "Not Found")</f>
        <v>21543</v>
      </c>
      <c r="V3485">
        <f ca="1">DATEDIF(Table4[[#This Row],[CustomerBirthday]], TODAY(), "Y")</f>
        <v>67</v>
      </c>
      <c r="W3485" t="str" cm="1">
        <f t="array" aca="1" ref="W3485" ca="1">_xlfn.IFS(Table4[[#This Row],[Age]]&lt;25, "Under 25",Table4[[#This Row],[Age]]=34, "25-34", Table4[[#This Row],[Age]]&lt;=49, "35-49", Table4[[#This Row],[Age]]&lt;=64, "50-64", Table4[[#This Row],[Age]]&gt;=65, "65+")</f>
        <v>65+</v>
      </c>
      <c r="X3485" t="str">
        <f>_xlfn.XLOOKUP(Table4[[#This Row],[StoreID]],Stores!A:A,Stores!B:B, "Not found")</f>
        <v>MegaMart New Michele</v>
      </c>
      <c r="Y3485" t="str">
        <f>_xlfn.XLOOKUP(Table4[[#This Row],[StoreID]],Stores!A:A,Stores!C:C, "Not Found")</f>
        <v>New Michele</v>
      </c>
      <c r="Z3485" t="str">
        <f>_xlfn.XLOOKUP(Table4[[#This Row],[StoreID]],Stores!A:A,Stores!D:D, "Not Found")</f>
        <v>West</v>
      </c>
    </row>
    <row r="3486" spans="1:26">
      <c r="A3486" t="s">
        <v>4352</v>
      </c>
      <c r="B3486" s="1">
        <v>45236</v>
      </c>
      <c r="C3486" t="s">
        <v>509</v>
      </c>
      <c r="D3486" t="s">
        <v>755</v>
      </c>
      <c r="E3486" t="s">
        <v>846</v>
      </c>
      <c r="F3486">
        <v>3</v>
      </c>
      <c r="G3486">
        <v>0.15</v>
      </c>
      <c r="H3486" t="s">
        <v>875</v>
      </c>
      <c r="I3486" s="4">
        <f>Table4[[#This Row],[Quantity]]*Table4[[#This Row],[UnitPrice]]</f>
        <v>5576.25</v>
      </c>
      <c r="J3486" s="4">
        <f>Table4[[#This Row],[Gross Revenue]]*(1-Table4[[#This Row],[Discount]])</f>
        <v>4739.8125</v>
      </c>
      <c r="K3486" s="4">
        <f>Table4[[#This Row],[Quantity]]*Table4[[#This Row],[CostPrice]]</f>
        <v>4353.4800000000005</v>
      </c>
      <c r="L3486" s="4">
        <f>Table4[[#This Row],[Net Revenue]]-Table4[[#This Row],[Total Cost]]</f>
        <v>386.33249999999953</v>
      </c>
      <c r="M3486" t="str">
        <f>_xlfn.XLOOKUP(Table4[[#This Row],[ProductID]], Products!A:A,Products!B:B, "Not Found")</f>
        <v>House Accessories</v>
      </c>
      <c r="N3486" t="str">
        <f>TEXT(Table4[[#This Row],[Date]], "mmm")</f>
        <v>Nov</v>
      </c>
      <c r="O3486" t="str">
        <f>TEXT(Table4[[#This Row],[Date]], "yyyy")</f>
        <v>2023</v>
      </c>
      <c r="P3486" t="str">
        <f>_xlfn.XLOOKUP(Table4[[#This Row],[ProductID]],Products!A:A,Products!C:C, "Not Found")</f>
        <v>Fashion</v>
      </c>
      <c r="Q3486" t="str">
        <f>_xlfn.XLOOKUP(Table4[[#This Row],[ProductID]],Products!A:A,Products!D:D,"Not Found")</f>
        <v>Accessories</v>
      </c>
      <c r="R3486">
        <f>_xlfn.XLOOKUP(Table4[[#This Row],[ProductID]],Products!A:A,Products!E:E,"Not Found")</f>
        <v>1858.75</v>
      </c>
      <c r="S3486">
        <f>_xlfn.XLOOKUP(Table4[[#This Row],[ProductID]],Products!A:A,Products!F:F, "Not Found")</f>
        <v>1451.16</v>
      </c>
      <c r="T3486" t="str">
        <f>_xlfn.XLOOKUP(Table4[[#This Row],[CustomerID]],Customers!A:A,Customers!D:D, "Not Found")</f>
        <v>F</v>
      </c>
      <c r="U3486" s="6">
        <f>_xlfn.XLOOKUP(Table4[[#This Row],[CustomerID]],Customers!A:A,Customers!E:E, "Not Found")</f>
        <v>26827</v>
      </c>
      <c r="V3486">
        <f ca="1">DATEDIF(Table4[[#This Row],[CustomerBirthday]], TODAY(), "Y")</f>
        <v>53</v>
      </c>
      <c r="W3486" t="str" cm="1">
        <f t="array" aca="1" ref="W3486" ca="1">_xlfn.IFS(Table4[[#This Row],[Age]]&lt;25, "Under 25",Table4[[#This Row],[Age]]=34, "25-34", Table4[[#This Row],[Age]]&lt;=49, "35-49", Table4[[#This Row],[Age]]&lt;=64, "50-64", Table4[[#This Row],[Age]]&gt;=65, "65+")</f>
        <v>50-64</v>
      </c>
      <c r="X3486" t="str">
        <f>_xlfn.XLOOKUP(Table4[[#This Row],[StoreID]],Stores!A:A,Stores!B:B, "Not found")</f>
        <v>MegaMart Johnmouth</v>
      </c>
      <c r="Y3486" t="str">
        <f>_xlfn.XLOOKUP(Table4[[#This Row],[StoreID]],Stores!A:A,Stores!C:C, "Not Found")</f>
        <v>Johnmouth</v>
      </c>
      <c r="Z3486" t="str">
        <f>_xlfn.XLOOKUP(Table4[[#This Row],[StoreID]],Stores!A:A,Stores!D:D, "Not Found")</f>
        <v>East</v>
      </c>
    </row>
    <row r="3487" spans="1:26">
      <c r="A3487" t="s">
        <v>4353</v>
      </c>
      <c r="B3487" s="1">
        <v>45271</v>
      </c>
      <c r="C3487" t="s">
        <v>191</v>
      </c>
      <c r="D3487" t="s">
        <v>792</v>
      </c>
      <c r="E3487" t="s">
        <v>835</v>
      </c>
      <c r="F3487">
        <v>4</v>
      </c>
      <c r="G3487">
        <v>0</v>
      </c>
      <c r="H3487" t="s">
        <v>865</v>
      </c>
      <c r="I3487" s="4">
        <f>Table4[[#This Row],[Quantity]]*Table4[[#This Row],[UnitPrice]]</f>
        <v>7195.88</v>
      </c>
      <c r="J3487" s="4">
        <f>Table4[[#This Row],[Gross Revenue]]*(1-Table4[[#This Row],[Discount]])</f>
        <v>7195.88</v>
      </c>
      <c r="K3487" s="4">
        <f>Table4[[#This Row],[Quantity]]*Table4[[#This Row],[CostPrice]]</f>
        <v>5316.6</v>
      </c>
      <c r="L3487" s="4">
        <f>Table4[[#This Row],[Net Revenue]]-Table4[[#This Row],[Total Cost]]</f>
        <v>1879.2799999999997</v>
      </c>
      <c r="M3487" t="str">
        <f>_xlfn.XLOOKUP(Table4[[#This Row],[ProductID]], Products!A:A,Products!B:B, "Not Found")</f>
        <v>Beat Accessories</v>
      </c>
      <c r="N3487" t="str">
        <f>TEXT(Table4[[#This Row],[Date]], "mmm")</f>
        <v>Dec</v>
      </c>
      <c r="O3487" t="str">
        <f>TEXT(Table4[[#This Row],[Date]], "yyyy")</f>
        <v>2023</v>
      </c>
      <c r="P3487" t="str">
        <f>_xlfn.XLOOKUP(Table4[[#This Row],[ProductID]],Products!A:A,Products!C:C, "Not Found")</f>
        <v>Fashion</v>
      </c>
      <c r="Q3487" t="str">
        <f>_xlfn.XLOOKUP(Table4[[#This Row],[ProductID]],Products!A:A,Products!D:D,"Not Found")</f>
        <v>Accessories</v>
      </c>
      <c r="R3487">
        <f>_xlfn.XLOOKUP(Table4[[#This Row],[ProductID]],Products!A:A,Products!E:E,"Not Found")</f>
        <v>1798.97</v>
      </c>
      <c r="S3487">
        <f>_xlfn.XLOOKUP(Table4[[#This Row],[ProductID]],Products!A:A,Products!F:F, "Not Found")</f>
        <v>1329.15</v>
      </c>
      <c r="T3487" t="str">
        <f>_xlfn.XLOOKUP(Table4[[#This Row],[CustomerID]],Customers!A:A,Customers!D:D, "Not Found")</f>
        <v>M</v>
      </c>
      <c r="U3487" s="6">
        <f>_xlfn.XLOOKUP(Table4[[#This Row],[CustomerID]],Customers!A:A,Customers!E:E, "Not Found")</f>
        <v>35433</v>
      </c>
      <c r="V3487">
        <f ca="1">DATEDIF(Table4[[#This Row],[CustomerBirthday]], TODAY(), "Y")</f>
        <v>29</v>
      </c>
      <c r="W3487" t="str" cm="1">
        <f t="array" aca="1" ref="W3487" ca="1">_xlfn.IFS(Table4[[#This Row],[Age]]&lt;25, "Under 25",Table4[[#This Row],[Age]]=34, "25-34", Table4[[#This Row],[Age]]&lt;=49, "35-49", Table4[[#This Row],[Age]]&lt;=64, "50-64", Table4[[#This Row],[Age]]&gt;=65, "65+")</f>
        <v>35-49</v>
      </c>
      <c r="X3487" t="str">
        <f>_xlfn.XLOOKUP(Table4[[#This Row],[StoreID]],Stores!A:A,Stores!B:B, "Not found")</f>
        <v>MegaMart Peckmouth</v>
      </c>
      <c r="Y3487" t="str">
        <f>_xlfn.XLOOKUP(Table4[[#This Row],[StoreID]],Stores!A:A,Stores!C:C, "Not Found")</f>
        <v>Peckmouth</v>
      </c>
      <c r="Z3487" t="str">
        <f>_xlfn.XLOOKUP(Table4[[#This Row],[StoreID]],Stores!A:A,Stores!D:D, "Not Found")</f>
        <v>East</v>
      </c>
    </row>
    <row r="3488" spans="1:26">
      <c r="A3488" t="s">
        <v>4354</v>
      </c>
      <c r="B3488" s="1">
        <v>45380</v>
      </c>
      <c r="C3488" t="s">
        <v>298</v>
      </c>
      <c r="D3488" t="s">
        <v>790</v>
      </c>
      <c r="E3488" t="s">
        <v>839</v>
      </c>
      <c r="F3488">
        <v>5</v>
      </c>
      <c r="G3488">
        <v>0</v>
      </c>
      <c r="H3488" t="s">
        <v>871</v>
      </c>
      <c r="I3488" s="4">
        <f>Table4[[#This Row],[Quantity]]*Table4[[#This Row],[UnitPrice]]</f>
        <v>1523.55</v>
      </c>
      <c r="J3488" s="4">
        <f>Table4[[#This Row],[Gross Revenue]]*(1-Table4[[#This Row],[Discount]])</f>
        <v>1523.55</v>
      </c>
      <c r="K3488" s="4">
        <f>Table4[[#This Row],[Quantity]]*Table4[[#This Row],[CostPrice]]</f>
        <v>820.05</v>
      </c>
      <c r="L3488" s="4">
        <f>Table4[[#This Row],[Net Revenue]]-Table4[[#This Row],[Total Cost]]</f>
        <v>703.5</v>
      </c>
      <c r="M3488" t="str">
        <f>_xlfn.XLOOKUP(Table4[[#This Row],[ProductID]], Products!A:A,Products!B:B, "Not Found")</f>
        <v>Difficult Vegetables</v>
      </c>
      <c r="N3488" t="str">
        <f>TEXT(Table4[[#This Row],[Date]], "mmm")</f>
        <v>Mar</v>
      </c>
      <c r="O3488" t="str">
        <f>TEXT(Table4[[#This Row],[Date]], "yyyy")</f>
        <v>2024</v>
      </c>
      <c r="P3488" t="str">
        <f>_xlfn.XLOOKUP(Table4[[#This Row],[ProductID]],Products!A:A,Products!C:C, "Not Found")</f>
        <v>Groceries</v>
      </c>
      <c r="Q3488" t="str">
        <f>_xlfn.XLOOKUP(Table4[[#This Row],[ProductID]],Products!A:A,Products!D:D,"Not Found")</f>
        <v>Vegetables</v>
      </c>
      <c r="R3488">
        <f>_xlfn.XLOOKUP(Table4[[#This Row],[ProductID]],Products!A:A,Products!E:E,"Not Found")</f>
        <v>304.70999999999998</v>
      </c>
      <c r="S3488">
        <f>_xlfn.XLOOKUP(Table4[[#This Row],[ProductID]],Products!A:A,Products!F:F, "Not Found")</f>
        <v>164.01</v>
      </c>
      <c r="T3488" t="str">
        <f>_xlfn.XLOOKUP(Table4[[#This Row],[CustomerID]],Customers!A:A,Customers!D:D, "Not Found")</f>
        <v>F</v>
      </c>
      <c r="U3488" s="6">
        <f>_xlfn.XLOOKUP(Table4[[#This Row],[CustomerID]],Customers!A:A,Customers!E:E, "Not Found")</f>
        <v>29021</v>
      </c>
      <c r="V3488">
        <f ca="1">DATEDIF(Table4[[#This Row],[CustomerBirthday]], TODAY(), "Y")</f>
        <v>47</v>
      </c>
      <c r="W3488" t="str" cm="1">
        <f t="array" aca="1" ref="W3488" ca="1">_xlfn.IFS(Table4[[#This Row],[Age]]&lt;25, "Under 25",Table4[[#This Row],[Age]]=34, "25-34", Table4[[#This Row],[Age]]&lt;=49, "35-49", Table4[[#This Row],[Age]]&lt;=64, "50-64", Table4[[#This Row],[Age]]&gt;=65, "65+")</f>
        <v>35-49</v>
      </c>
      <c r="X3488" t="str">
        <f>_xlfn.XLOOKUP(Table4[[#This Row],[StoreID]],Stores!A:A,Stores!B:B, "Not found")</f>
        <v>MegaMart New Michele</v>
      </c>
      <c r="Y3488" t="str">
        <f>_xlfn.XLOOKUP(Table4[[#This Row],[StoreID]],Stores!A:A,Stores!C:C, "Not Found")</f>
        <v>New Michele</v>
      </c>
      <c r="Z3488" t="str">
        <f>_xlfn.XLOOKUP(Table4[[#This Row],[StoreID]],Stores!A:A,Stores!D:D, "Not Found")</f>
        <v>West</v>
      </c>
    </row>
    <row r="3489" spans="1:26">
      <c r="A3489" t="s">
        <v>4355</v>
      </c>
      <c r="B3489" s="1">
        <v>45437</v>
      </c>
      <c r="C3489" t="s">
        <v>539</v>
      </c>
      <c r="D3489" t="s">
        <v>736</v>
      </c>
      <c r="E3489" t="s">
        <v>839</v>
      </c>
      <c r="F3489">
        <v>1</v>
      </c>
      <c r="G3489">
        <v>0.05</v>
      </c>
      <c r="H3489" t="s">
        <v>868</v>
      </c>
      <c r="I3489" s="4">
        <f>Table4[[#This Row],[Quantity]]*Table4[[#This Row],[UnitPrice]]</f>
        <v>123.19</v>
      </c>
      <c r="J3489" s="4">
        <f>Table4[[#This Row],[Gross Revenue]]*(1-Table4[[#This Row],[Discount]])</f>
        <v>117.03049999999999</v>
      </c>
      <c r="K3489" s="4">
        <f>Table4[[#This Row],[Quantity]]*Table4[[#This Row],[CostPrice]]</f>
        <v>80.36</v>
      </c>
      <c r="L3489" s="4">
        <f>Table4[[#This Row],[Net Revenue]]-Table4[[#This Row],[Total Cost]]</f>
        <v>36.67049999999999</v>
      </c>
      <c r="M3489" t="str">
        <f>_xlfn.XLOOKUP(Table4[[#This Row],[ProductID]], Products!A:A,Products!B:B, "Not Found")</f>
        <v>Us Snacks</v>
      </c>
      <c r="N3489" t="str">
        <f>TEXT(Table4[[#This Row],[Date]], "mmm")</f>
        <v>May</v>
      </c>
      <c r="O3489" t="str">
        <f>TEXT(Table4[[#This Row],[Date]], "yyyy")</f>
        <v>2024</v>
      </c>
      <c r="P3489" t="str">
        <f>_xlfn.XLOOKUP(Table4[[#This Row],[ProductID]],Products!A:A,Products!C:C, "Not Found")</f>
        <v>Groceries</v>
      </c>
      <c r="Q3489" t="str">
        <f>_xlfn.XLOOKUP(Table4[[#This Row],[ProductID]],Products!A:A,Products!D:D,"Not Found")</f>
        <v>Snacks</v>
      </c>
      <c r="R3489">
        <f>_xlfn.XLOOKUP(Table4[[#This Row],[ProductID]],Products!A:A,Products!E:E,"Not Found")</f>
        <v>123.19</v>
      </c>
      <c r="S3489">
        <f>_xlfn.XLOOKUP(Table4[[#This Row],[ProductID]],Products!A:A,Products!F:F, "Not Found")</f>
        <v>80.36</v>
      </c>
      <c r="T3489" t="str">
        <f>_xlfn.XLOOKUP(Table4[[#This Row],[CustomerID]],Customers!A:A,Customers!D:D, "Not Found")</f>
        <v>M</v>
      </c>
      <c r="U3489" s="6">
        <f>_xlfn.XLOOKUP(Table4[[#This Row],[CustomerID]],Customers!A:A,Customers!E:E, "Not Found")</f>
        <v>28514</v>
      </c>
      <c r="V3489">
        <f ca="1">DATEDIF(Table4[[#This Row],[CustomerBirthday]], TODAY(), "Y")</f>
        <v>48</v>
      </c>
      <c r="W3489" t="str" cm="1">
        <f t="array" aca="1" ref="W3489" ca="1">_xlfn.IFS(Table4[[#This Row],[Age]]&lt;25, "Under 25",Table4[[#This Row],[Age]]=34, "25-34", Table4[[#This Row],[Age]]&lt;=49, "35-49", Table4[[#This Row],[Age]]&lt;=64, "50-64", Table4[[#This Row],[Age]]&gt;=65, "65+")</f>
        <v>35-49</v>
      </c>
      <c r="X3489" t="str">
        <f>_xlfn.XLOOKUP(Table4[[#This Row],[StoreID]],Stores!A:A,Stores!B:B, "Not found")</f>
        <v>MegaMart New Michele</v>
      </c>
      <c r="Y3489" t="str">
        <f>_xlfn.XLOOKUP(Table4[[#This Row],[StoreID]],Stores!A:A,Stores!C:C, "Not Found")</f>
        <v>New Michele</v>
      </c>
      <c r="Z3489" t="str">
        <f>_xlfn.XLOOKUP(Table4[[#This Row],[StoreID]],Stores!A:A,Stores!D:D, "Not Found")</f>
        <v>West</v>
      </c>
    </row>
    <row r="3490" spans="1:26">
      <c r="A3490" t="s">
        <v>4356</v>
      </c>
      <c r="B3490" s="1">
        <v>45289</v>
      </c>
      <c r="C3490" t="s">
        <v>287</v>
      </c>
      <c r="D3490" t="s">
        <v>764</v>
      </c>
      <c r="E3490" t="s">
        <v>846</v>
      </c>
      <c r="F3490">
        <v>1</v>
      </c>
      <c r="G3490">
        <v>0</v>
      </c>
      <c r="H3490" t="s">
        <v>868</v>
      </c>
      <c r="I3490" s="4">
        <f>Table4[[#This Row],[Quantity]]*Table4[[#This Row],[UnitPrice]]</f>
        <v>323.92</v>
      </c>
      <c r="J3490" s="4">
        <f>Table4[[#This Row],[Gross Revenue]]*(1-Table4[[#This Row],[Discount]])</f>
        <v>323.92</v>
      </c>
      <c r="K3490" s="4">
        <f>Table4[[#This Row],[Quantity]]*Table4[[#This Row],[CostPrice]]</f>
        <v>242.98</v>
      </c>
      <c r="L3490" s="4">
        <f>Table4[[#This Row],[Net Revenue]]-Table4[[#This Row],[Total Cost]]</f>
        <v>80.940000000000026</v>
      </c>
      <c r="M3490" t="str">
        <f>_xlfn.XLOOKUP(Table4[[#This Row],[ProductID]], Products!A:A,Products!B:B, "Not Found")</f>
        <v>Simple Accessories</v>
      </c>
      <c r="N3490" t="str">
        <f>TEXT(Table4[[#This Row],[Date]], "mmm")</f>
        <v>Dec</v>
      </c>
      <c r="O3490" t="str">
        <f>TEXT(Table4[[#This Row],[Date]], "yyyy")</f>
        <v>2023</v>
      </c>
      <c r="P3490" t="str">
        <f>_xlfn.XLOOKUP(Table4[[#This Row],[ProductID]],Products!A:A,Products!C:C, "Not Found")</f>
        <v>Fashion</v>
      </c>
      <c r="Q3490" t="str">
        <f>_xlfn.XLOOKUP(Table4[[#This Row],[ProductID]],Products!A:A,Products!D:D,"Not Found")</f>
        <v>Accessories</v>
      </c>
      <c r="R3490">
        <f>_xlfn.XLOOKUP(Table4[[#This Row],[ProductID]],Products!A:A,Products!E:E,"Not Found")</f>
        <v>323.92</v>
      </c>
      <c r="S3490">
        <f>_xlfn.XLOOKUP(Table4[[#This Row],[ProductID]],Products!A:A,Products!F:F, "Not Found")</f>
        <v>242.98</v>
      </c>
      <c r="T3490" t="str">
        <f>_xlfn.XLOOKUP(Table4[[#This Row],[CustomerID]],Customers!A:A,Customers!D:D, "Not Found")</f>
        <v>M</v>
      </c>
      <c r="U3490" s="6">
        <f>_xlfn.XLOOKUP(Table4[[#This Row],[CustomerID]],Customers!A:A,Customers!E:E, "Not Found")</f>
        <v>38700</v>
      </c>
      <c r="V3490">
        <f ca="1">DATEDIF(Table4[[#This Row],[CustomerBirthday]], TODAY(), "Y")</f>
        <v>20</v>
      </c>
      <c r="W3490" t="str" cm="1">
        <f t="array" aca="1" ref="W3490" ca="1">_xlfn.IFS(Table4[[#This Row],[Age]]&lt;25, "Under 25",Table4[[#This Row],[Age]]=34, "25-34", Table4[[#This Row],[Age]]&lt;=49, "35-49", Table4[[#This Row],[Age]]&lt;=64, "50-64", Table4[[#This Row],[Age]]&gt;=65, "65+")</f>
        <v>Under 25</v>
      </c>
      <c r="X3490" t="str">
        <f>_xlfn.XLOOKUP(Table4[[#This Row],[StoreID]],Stores!A:A,Stores!B:B, "Not found")</f>
        <v>MegaMart Johnmouth</v>
      </c>
      <c r="Y3490" t="str">
        <f>_xlfn.XLOOKUP(Table4[[#This Row],[StoreID]],Stores!A:A,Stores!C:C, "Not Found")</f>
        <v>Johnmouth</v>
      </c>
      <c r="Z3490" t="str">
        <f>_xlfn.XLOOKUP(Table4[[#This Row],[StoreID]],Stores!A:A,Stores!D:D, "Not Found")</f>
        <v>East</v>
      </c>
    </row>
    <row r="3491" spans="1:26">
      <c r="A3491" t="s">
        <v>4357</v>
      </c>
      <c r="B3491" s="1">
        <v>45376</v>
      </c>
      <c r="C3491" t="s">
        <v>270</v>
      </c>
      <c r="D3491" t="s">
        <v>824</v>
      </c>
      <c r="E3491" t="s">
        <v>839</v>
      </c>
      <c r="F3491">
        <v>1</v>
      </c>
      <c r="G3491">
        <v>0.05</v>
      </c>
      <c r="H3491" t="s">
        <v>868</v>
      </c>
      <c r="I3491" s="4">
        <f>Table4[[#This Row],[Quantity]]*Table4[[#This Row],[UnitPrice]]</f>
        <v>388.26</v>
      </c>
      <c r="J3491" s="4">
        <f>Table4[[#This Row],[Gross Revenue]]*(1-Table4[[#This Row],[Discount]])</f>
        <v>368.84699999999998</v>
      </c>
      <c r="K3491" s="4">
        <f>Table4[[#This Row],[Quantity]]*Table4[[#This Row],[CostPrice]]</f>
        <v>199.3</v>
      </c>
      <c r="L3491" s="4">
        <f>Table4[[#This Row],[Net Revenue]]-Table4[[#This Row],[Total Cost]]</f>
        <v>169.54699999999997</v>
      </c>
      <c r="M3491" t="str">
        <f>_xlfn.XLOOKUP(Table4[[#This Row],[ProductID]], Products!A:A,Products!B:B, "Not Found")</f>
        <v>Possible Watches</v>
      </c>
      <c r="N3491" t="str">
        <f>TEXT(Table4[[#This Row],[Date]], "mmm")</f>
        <v>Mar</v>
      </c>
      <c r="O3491" t="str">
        <f>TEXT(Table4[[#This Row],[Date]], "yyyy")</f>
        <v>2024</v>
      </c>
      <c r="P3491" t="str">
        <f>_xlfn.XLOOKUP(Table4[[#This Row],[ProductID]],Products!A:A,Products!C:C, "Not Found")</f>
        <v>Fashion</v>
      </c>
      <c r="Q3491" t="str">
        <f>_xlfn.XLOOKUP(Table4[[#This Row],[ProductID]],Products!A:A,Products!D:D,"Not Found")</f>
        <v>Watches</v>
      </c>
      <c r="R3491">
        <f>_xlfn.XLOOKUP(Table4[[#This Row],[ProductID]],Products!A:A,Products!E:E,"Not Found")</f>
        <v>388.26</v>
      </c>
      <c r="S3491">
        <f>_xlfn.XLOOKUP(Table4[[#This Row],[ProductID]],Products!A:A,Products!F:F, "Not Found")</f>
        <v>199.3</v>
      </c>
      <c r="T3491" t="str">
        <f>_xlfn.XLOOKUP(Table4[[#This Row],[CustomerID]],Customers!A:A,Customers!D:D, "Not Found")</f>
        <v>M</v>
      </c>
      <c r="U3491" s="6">
        <f>_xlfn.XLOOKUP(Table4[[#This Row],[CustomerID]],Customers!A:A,Customers!E:E, "Not Found")</f>
        <v>22815</v>
      </c>
      <c r="V3491">
        <f ca="1">DATEDIF(Table4[[#This Row],[CustomerBirthday]], TODAY(), "Y")</f>
        <v>64</v>
      </c>
      <c r="W3491" t="str" cm="1">
        <f t="array" aca="1" ref="W3491" ca="1">_xlfn.IFS(Table4[[#This Row],[Age]]&lt;25, "Under 25",Table4[[#This Row],[Age]]=34, "25-34", Table4[[#This Row],[Age]]&lt;=49, "35-49", Table4[[#This Row],[Age]]&lt;=64, "50-64", Table4[[#This Row],[Age]]&gt;=65, "65+")</f>
        <v>50-64</v>
      </c>
      <c r="X3491" t="str">
        <f>_xlfn.XLOOKUP(Table4[[#This Row],[StoreID]],Stores!A:A,Stores!B:B, "Not found")</f>
        <v>MegaMart New Michele</v>
      </c>
      <c r="Y3491" t="str">
        <f>_xlfn.XLOOKUP(Table4[[#This Row],[StoreID]],Stores!A:A,Stores!C:C, "Not Found")</f>
        <v>New Michele</v>
      </c>
      <c r="Z3491" t="str">
        <f>_xlfn.XLOOKUP(Table4[[#This Row],[StoreID]],Stores!A:A,Stores!D:D, "Not Found")</f>
        <v>West</v>
      </c>
    </row>
    <row r="3492" spans="1:26">
      <c r="A3492" t="s">
        <v>4358</v>
      </c>
      <c r="B3492" s="1">
        <v>45488</v>
      </c>
      <c r="C3492" t="s">
        <v>206</v>
      </c>
      <c r="D3492" t="s">
        <v>800</v>
      </c>
      <c r="E3492" t="s">
        <v>839</v>
      </c>
      <c r="F3492">
        <v>1</v>
      </c>
      <c r="G3492">
        <v>0.15</v>
      </c>
      <c r="H3492" t="s">
        <v>868</v>
      </c>
      <c r="I3492" s="4">
        <f>Table4[[#This Row],[Quantity]]*Table4[[#This Row],[UnitPrice]]</f>
        <v>1952.65</v>
      </c>
      <c r="J3492" s="4">
        <f>Table4[[#This Row],[Gross Revenue]]*(1-Table4[[#This Row],[Discount]])</f>
        <v>1659.7525000000001</v>
      </c>
      <c r="K3492" s="4">
        <f>Table4[[#This Row],[Quantity]]*Table4[[#This Row],[CostPrice]]</f>
        <v>1451.27</v>
      </c>
      <c r="L3492" s="4">
        <f>Table4[[#This Row],[Net Revenue]]-Table4[[#This Row],[Total Cost]]</f>
        <v>208.48250000000007</v>
      </c>
      <c r="M3492" t="str">
        <f>_xlfn.XLOOKUP(Table4[[#This Row],[ProductID]], Products!A:A,Products!B:B, "Not Found")</f>
        <v>Book Television</v>
      </c>
      <c r="N3492" t="str">
        <f>TEXT(Table4[[#This Row],[Date]], "mmm")</f>
        <v>Jul</v>
      </c>
      <c r="O3492" t="str">
        <f>TEXT(Table4[[#This Row],[Date]], "yyyy")</f>
        <v>2024</v>
      </c>
      <c r="P3492" t="str">
        <f>_xlfn.XLOOKUP(Table4[[#This Row],[ProductID]],Products!A:A,Products!C:C, "Not Found")</f>
        <v>Electronics</v>
      </c>
      <c r="Q3492" t="str">
        <f>_xlfn.XLOOKUP(Table4[[#This Row],[ProductID]],Products!A:A,Products!D:D,"Not Found")</f>
        <v>Television</v>
      </c>
      <c r="R3492">
        <f>_xlfn.XLOOKUP(Table4[[#This Row],[ProductID]],Products!A:A,Products!E:E,"Not Found")</f>
        <v>1952.65</v>
      </c>
      <c r="S3492">
        <f>_xlfn.XLOOKUP(Table4[[#This Row],[ProductID]],Products!A:A,Products!F:F, "Not Found")</f>
        <v>1451.27</v>
      </c>
      <c r="T3492" t="str">
        <f>_xlfn.XLOOKUP(Table4[[#This Row],[CustomerID]],Customers!A:A,Customers!D:D, "Not Found")</f>
        <v>F</v>
      </c>
      <c r="U3492" s="6">
        <f>_xlfn.XLOOKUP(Table4[[#This Row],[CustomerID]],Customers!A:A,Customers!E:E, "Not Found")</f>
        <v>35905</v>
      </c>
      <c r="V3492">
        <f ca="1">DATEDIF(Table4[[#This Row],[CustomerBirthday]], TODAY(), "Y")</f>
        <v>28</v>
      </c>
      <c r="W3492" t="str" cm="1">
        <f t="array" aca="1" ref="W3492" ca="1">_xlfn.IFS(Table4[[#This Row],[Age]]&lt;25, "Under 25",Table4[[#This Row],[Age]]=34, "25-34", Table4[[#This Row],[Age]]&lt;=49, "35-49", Table4[[#This Row],[Age]]&lt;=64, "50-64", Table4[[#This Row],[Age]]&gt;=65, "65+")</f>
        <v>35-49</v>
      </c>
      <c r="X3492" t="str">
        <f>_xlfn.XLOOKUP(Table4[[#This Row],[StoreID]],Stores!A:A,Stores!B:B, "Not found")</f>
        <v>MegaMart New Michele</v>
      </c>
      <c r="Y3492" t="str">
        <f>_xlfn.XLOOKUP(Table4[[#This Row],[StoreID]],Stores!A:A,Stores!C:C, "Not Found")</f>
        <v>New Michele</v>
      </c>
      <c r="Z3492" t="str">
        <f>_xlfn.XLOOKUP(Table4[[#This Row],[StoreID]],Stores!A:A,Stores!D:D, "Not Found")</f>
        <v>West</v>
      </c>
    </row>
    <row r="3493" spans="1:26">
      <c r="A3493" t="s">
        <v>4359</v>
      </c>
      <c r="B3493" s="1">
        <v>45366</v>
      </c>
      <c r="C3493" t="s">
        <v>500</v>
      </c>
      <c r="D3493" t="s">
        <v>824</v>
      </c>
      <c r="E3493" t="s">
        <v>831</v>
      </c>
      <c r="F3493">
        <v>2</v>
      </c>
      <c r="G3493">
        <v>0.15</v>
      </c>
      <c r="H3493" t="s">
        <v>868</v>
      </c>
      <c r="I3493" s="4">
        <f>Table4[[#This Row],[Quantity]]*Table4[[#This Row],[UnitPrice]]</f>
        <v>776.52</v>
      </c>
      <c r="J3493" s="4">
        <f>Table4[[#This Row],[Gross Revenue]]*(1-Table4[[#This Row],[Discount]])</f>
        <v>660.04199999999992</v>
      </c>
      <c r="K3493" s="4">
        <f>Table4[[#This Row],[Quantity]]*Table4[[#This Row],[CostPrice]]</f>
        <v>398.6</v>
      </c>
      <c r="L3493" s="4">
        <f>Table4[[#This Row],[Net Revenue]]-Table4[[#This Row],[Total Cost]]</f>
        <v>261.44199999999989</v>
      </c>
      <c r="M3493" t="str">
        <f>_xlfn.XLOOKUP(Table4[[#This Row],[ProductID]], Products!A:A,Products!B:B, "Not Found")</f>
        <v>Possible Watches</v>
      </c>
      <c r="N3493" t="str">
        <f>TEXT(Table4[[#This Row],[Date]], "mmm")</f>
        <v>Mar</v>
      </c>
      <c r="O3493" t="str">
        <f>TEXT(Table4[[#This Row],[Date]], "yyyy")</f>
        <v>2024</v>
      </c>
      <c r="P3493" t="str">
        <f>_xlfn.XLOOKUP(Table4[[#This Row],[ProductID]],Products!A:A,Products!C:C, "Not Found")</f>
        <v>Fashion</v>
      </c>
      <c r="Q3493" t="str">
        <f>_xlfn.XLOOKUP(Table4[[#This Row],[ProductID]],Products!A:A,Products!D:D,"Not Found")</f>
        <v>Watches</v>
      </c>
      <c r="R3493">
        <f>_xlfn.XLOOKUP(Table4[[#This Row],[ProductID]],Products!A:A,Products!E:E,"Not Found")</f>
        <v>388.26</v>
      </c>
      <c r="S3493">
        <f>_xlfn.XLOOKUP(Table4[[#This Row],[ProductID]],Products!A:A,Products!F:F, "Not Found")</f>
        <v>199.3</v>
      </c>
      <c r="T3493" t="str">
        <f>_xlfn.XLOOKUP(Table4[[#This Row],[CustomerID]],Customers!A:A,Customers!D:D, "Not Found")</f>
        <v>M</v>
      </c>
      <c r="U3493" s="6">
        <f>_xlfn.XLOOKUP(Table4[[#This Row],[CustomerID]],Customers!A:A,Customers!E:E, "Not Found")</f>
        <v>30899</v>
      </c>
      <c r="V3493">
        <f ca="1">DATEDIF(Table4[[#This Row],[CustomerBirthday]], TODAY(), "Y")</f>
        <v>41</v>
      </c>
      <c r="W3493" t="str" cm="1">
        <f t="array" aca="1" ref="W3493" ca="1">_xlfn.IFS(Table4[[#This Row],[Age]]&lt;25, "Under 25",Table4[[#This Row],[Age]]=34, "25-34", Table4[[#This Row],[Age]]&lt;=49, "35-49", Table4[[#This Row],[Age]]&lt;=64, "50-64", Table4[[#This Row],[Age]]&gt;=65, "65+")</f>
        <v>35-49</v>
      </c>
      <c r="X3493" t="str">
        <f>_xlfn.XLOOKUP(Table4[[#This Row],[StoreID]],Stores!A:A,Stores!B:B, "Not found")</f>
        <v>MegaMart Jimenezborough</v>
      </c>
      <c r="Y3493" t="str">
        <f>_xlfn.XLOOKUP(Table4[[#This Row],[StoreID]],Stores!A:A,Stores!C:C, "Not Found")</f>
        <v>Jimenezborough</v>
      </c>
      <c r="Z3493" t="str">
        <f>_xlfn.XLOOKUP(Table4[[#This Row],[StoreID]],Stores!A:A,Stores!D:D, "Not Found")</f>
        <v>South</v>
      </c>
    </row>
    <row r="3494" spans="1:26">
      <c r="A3494" t="s">
        <v>4360</v>
      </c>
      <c r="B3494" s="1">
        <v>45403</v>
      </c>
      <c r="C3494" t="s">
        <v>608</v>
      </c>
      <c r="D3494" t="s">
        <v>792</v>
      </c>
      <c r="E3494" t="s">
        <v>846</v>
      </c>
      <c r="F3494">
        <v>2</v>
      </c>
      <c r="G3494">
        <v>0.05</v>
      </c>
      <c r="H3494" t="s">
        <v>875</v>
      </c>
      <c r="I3494" s="4">
        <f>Table4[[#This Row],[Quantity]]*Table4[[#This Row],[UnitPrice]]</f>
        <v>3597.94</v>
      </c>
      <c r="J3494" s="4">
        <f>Table4[[#This Row],[Gross Revenue]]*(1-Table4[[#This Row],[Discount]])</f>
        <v>3418.0429999999997</v>
      </c>
      <c r="K3494" s="4">
        <f>Table4[[#This Row],[Quantity]]*Table4[[#This Row],[CostPrice]]</f>
        <v>2658.3</v>
      </c>
      <c r="L3494" s="4">
        <f>Table4[[#This Row],[Net Revenue]]-Table4[[#This Row],[Total Cost]]</f>
        <v>759.74299999999948</v>
      </c>
      <c r="M3494" t="str">
        <f>_xlfn.XLOOKUP(Table4[[#This Row],[ProductID]], Products!A:A,Products!B:B, "Not Found")</f>
        <v>Beat Accessories</v>
      </c>
      <c r="N3494" t="str">
        <f>TEXT(Table4[[#This Row],[Date]], "mmm")</f>
        <v>Apr</v>
      </c>
      <c r="O3494" t="str">
        <f>TEXT(Table4[[#This Row],[Date]], "yyyy")</f>
        <v>2024</v>
      </c>
      <c r="P3494" t="str">
        <f>_xlfn.XLOOKUP(Table4[[#This Row],[ProductID]],Products!A:A,Products!C:C, "Not Found")</f>
        <v>Fashion</v>
      </c>
      <c r="Q3494" t="str">
        <f>_xlfn.XLOOKUP(Table4[[#This Row],[ProductID]],Products!A:A,Products!D:D,"Not Found")</f>
        <v>Accessories</v>
      </c>
      <c r="R3494">
        <f>_xlfn.XLOOKUP(Table4[[#This Row],[ProductID]],Products!A:A,Products!E:E,"Not Found")</f>
        <v>1798.97</v>
      </c>
      <c r="S3494">
        <f>_xlfn.XLOOKUP(Table4[[#This Row],[ProductID]],Products!A:A,Products!F:F, "Not Found")</f>
        <v>1329.15</v>
      </c>
      <c r="T3494" t="str">
        <f>_xlfn.XLOOKUP(Table4[[#This Row],[CustomerID]],Customers!A:A,Customers!D:D, "Not Found")</f>
        <v>M</v>
      </c>
      <c r="U3494" s="6">
        <f>_xlfn.XLOOKUP(Table4[[#This Row],[CustomerID]],Customers!A:A,Customers!E:E, "Not Found")</f>
        <v>34043</v>
      </c>
      <c r="V3494">
        <f ca="1">DATEDIF(Table4[[#This Row],[CustomerBirthday]], TODAY(), "Y")</f>
        <v>33</v>
      </c>
      <c r="W3494" t="str" cm="1">
        <f t="array" aca="1" ref="W3494" ca="1">_xlfn.IFS(Table4[[#This Row],[Age]]&lt;25, "Under 25",Table4[[#This Row],[Age]]=34, "25-34", Table4[[#This Row],[Age]]&lt;=49, "35-49", Table4[[#This Row],[Age]]&lt;=64, "50-64", Table4[[#This Row],[Age]]&gt;=65, "65+")</f>
        <v>35-49</v>
      </c>
      <c r="X3494" t="str">
        <f>_xlfn.XLOOKUP(Table4[[#This Row],[StoreID]],Stores!A:A,Stores!B:B, "Not found")</f>
        <v>MegaMart Johnmouth</v>
      </c>
      <c r="Y3494" t="str">
        <f>_xlfn.XLOOKUP(Table4[[#This Row],[StoreID]],Stores!A:A,Stores!C:C, "Not Found")</f>
        <v>Johnmouth</v>
      </c>
      <c r="Z3494" t="str">
        <f>_xlfn.XLOOKUP(Table4[[#This Row],[StoreID]],Stores!A:A,Stores!D:D, "Not Found")</f>
        <v>East</v>
      </c>
    </row>
    <row r="3495" spans="1:26">
      <c r="A3495" t="s">
        <v>4361</v>
      </c>
      <c r="B3495" s="1">
        <v>45268</v>
      </c>
      <c r="C3495" t="s">
        <v>20</v>
      </c>
      <c r="D3495" t="s">
        <v>759</v>
      </c>
      <c r="E3495" t="s">
        <v>835</v>
      </c>
      <c r="F3495">
        <v>1</v>
      </c>
      <c r="G3495">
        <v>0.15</v>
      </c>
      <c r="H3495" t="s">
        <v>871</v>
      </c>
      <c r="I3495" s="4">
        <f>Table4[[#This Row],[Quantity]]*Table4[[#This Row],[UnitPrice]]</f>
        <v>1079.8900000000001</v>
      </c>
      <c r="J3495" s="4">
        <f>Table4[[#This Row],[Gross Revenue]]*(1-Table4[[#This Row],[Discount]])</f>
        <v>917.90650000000005</v>
      </c>
      <c r="K3495" s="4">
        <f>Table4[[#This Row],[Quantity]]*Table4[[#This Row],[CostPrice]]</f>
        <v>703.83</v>
      </c>
      <c r="L3495" s="4">
        <f>Table4[[#This Row],[Net Revenue]]-Table4[[#This Row],[Total Cost]]</f>
        <v>214.07650000000001</v>
      </c>
      <c r="M3495" t="str">
        <f>_xlfn.XLOOKUP(Table4[[#This Row],[ProductID]], Products!A:A,Products!B:B, "Not Found")</f>
        <v>Democratic Smartphone</v>
      </c>
      <c r="N3495" t="str">
        <f>TEXT(Table4[[#This Row],[Date]], "mmm")</f>
        <v>Dec</v>
      </c>
      <c r="O3495" t="str">
        <f>TEXT(Table4[[#This Row],[Date]], "yyyy")</f>
        <v>2023</v>
      </c>
      <c r="P3495" t="str">
        <f>_xlfn.XLOOKUP(Table4[[#This Row],[ProductID]],Products!A:A,Products!C:C, "Not Found")</f>
        <v>Electronics</v>
      </c>
      <c r="Q3495" t="str">
        <f>_xlfn.XLOOKUP(Table4[[#This Row],[ProductID]],Products!A:A,Products!D:D,"Not Found")</f>
        <v>Smartphone</v>
      </c>
      <c r="R3495">
        <f>_xlfn.XLOOKUP(Table4[[#This Row],[ProductID]],Products!A:A,Products!E:E,"Not Found")</f>
        <v>1079.8900000000001</v>
      </c>
      <c r="S3495">
        <f>_xlfn.XLOOKUP(Table4[[#This Row],[ProductID]],Products!A:A,Products!F:F, "Not Found")</f>
        <v>703.83</v>
      </c>
      <c r="T3495" t="str">
        <f>_xlfn.XLOOKUP(Table4[[#This Row],[CustomerID]],Customers!A:A,Customers!D:D, "Not Found")</f>
        <v>M</v>
      </c>
      <c r="U3495" s="6">
        <f>_xlfn.XLOOKUP(Table4[[#This Row],[CustomerID]],Customers!A:A,Customers!E:E, "Not Found")</f>
        <v>33771</v>
      </c>
      <c r="V3495">
        <f ca="1">DATEDIF(Table4[[#This Row],[CustomerBirthday]], TODAY(), "Y")</f>
        <v>34</v>
      </c>
      <c r="W3495" t="str" cm="1">
        <f t="array" aca="1" ref="W3495" ca="1">_xlfn.IFS(Table4[[#This Row],[Age]]&lt;25, "Under 25",Table4[[#This Row],[Age]]=34, "25-34", Table4[[#This Row],[Age]]&lt;=49, "35-49", Table4[[#This Row],[Age]]&lt;=64, "50-64", Table4[[#This Row],[Age]]&gt;=65, "65+")</f>
        <v>25-34</v>
      </c>
      <c r="X3495" t="str">
        <f>_xlfn.XLOOKUP(Table4[[#This Row],[StoreID]],Stores!A:A,Stores!B:B, "Not found")</f>
        <v>MegaMart Peckmouth</v>
      </c>
      <c r="Y3495" t="str">
        <f>_xlfn.XLOOKUP(Table4[[#This Row],[StoreID]],Stores!A:A,Stores!C:C, "Not Found")</f>
        <v>Peckmouth</v>
      </c>
      <c r="Z3495" t="str">
        <f>_xlfn.XLOOKUP(Table4[[#This Row],[StoreID]],Stores!A:A,Stores!D:D, "Not Found")</f>
        <v>East</v>
      </c>
    </row>
    <row r="3496" spans="1:26">
      <c r="A3496" t="s">
        <v>4362</v>
      </c>
      <c r="B3496" s="1">
        <v>45750</v>
      </c>
      <c r="C3496" t="s">
        <v>109</v>
      </c>
      <c r="D3496" t="s">
        <v>806</v>
      </c>
      <c r="E3496" t="s">
        <v>835</v>
      </c>
      <c r="F3496">
        <v>3</v>
      </c>
      <c r="G3496">
        <v>0.15</v>
      </c>
      <c r="H3496" t="s">
        <v>871</v>
      </c>
      <c r="I3496" s="4">
        <f>Table4[[#This Row],[Quantity]]*Table4[[#This Row],[UnitPrice]]</f>
        <v>5236.83</v>
      </c>
      <c r="J3496" s="4">
        <f>Table4[[#This Row],[Gross Revenue]]*(1-Table4[[#This Row],[Discount]])</f>
        <v>4451.3054999999995</v>
      </c>
      <c r="K3496" s="4">
        <f>Table4[[#This Row],[Quantity]]*Table4[[#This Row],[CostPrice]]</f>
        <v>3967.32</v>
      </c>
      <c r="L3496" s="4">
        <f>Table4[[#This Row],[Net Revenue]]-Table4[[#This Row],[Total Cost]]</f>
        <v>483.98549999999932</v>
      </c>
      <c r="M3496" t="str">
        <f>_xlfn.XLOOKUP(Table4[[#This Row],[ProductID]], Products!A:A,Products!B:B, "Not Found")</f>
        <v>Piece Headphones</v>
      </c>
      <c r="N3496" t="str">
        <f>TEXT(Table4[[#This Row],[Date]], "mmm")</f>
        <v>Apr</v>
      </c>
      <c r="O3496" t="str">
        <f>TEXT(Table4[[#This Row],[Date]], "yyyy")</f>
        <v>2025</v>
      </c>
      <c r="P3496" t="str">
        <f>_xlfn.XLOOKUP(Table4[[#This Row],[ProductID]],Products!A:A,Products!C:C, "Not Found")</f>
        <v>Electronics</v>
      </c>
      <c r="Q3496" t="str">
        <f>_xlfn.XLOOKUP(Table4[[#This Row],[ProductID]],Products!A:A,Products!D:D,"Not Found")</f>
        <v>Headphones</v>
      </c>
      <c r="R3496">
        <f>_xlfn.XLOOKUP(Table4[[#This Row],[ProductID]],Products!A:A,Products!E:E,"Not Found")</f>
        <v>1745.61</v>
      </c>
      <c r="S3496">
        <f>_xlfn.XLOOKUP(Table4[[#This Row],[ProductID]],Products!A:A,Products!F:F, "Not Found")</f>
        <v>1322.44</v>
      </c>
      <c r="T3496" t="str">
        <f>_xlfn.XLOOKUP(Table4[[#This Row],[CustomerID]],Customers!A:A,Customers!D:D, "Not Found")</f>
        <v>M</v>
      </c>
      <c r="U3496" s="6">
        <f>_xlfn.XLOOKUP(Table4[[#This Row],[CustomerID]],Customers!A:A,Customers!E:E, "Not Found")</f>
        <v>21586</v>
      </c>
      <c r="V3496">
        <f ca="1">DATEDIF(Table4[[#This Row],[CustomerBirthday]], TODAY(), "Y")</f>
        <v>67</v>
      </c>
      <c r="W3496" t="str" cm="1">
        <f t="array" aca="1" ref="W3496" ca="1">_xlfn.IFS(Table4[[#This Row],[Age]]&lt;25, "Under 25",Table4[[#This Row],[Age]]=34, "25-34", Table4[[#This Row],[Age]]&lt;=49, "35-49", Table4[[#This Row],[Age]]&lt;=64, "50-64", Table4[[#This Row],[Age]]&gt;=65, "65+")</f>
        <v>65+</v>
      </c>
      <c r="X3496" t="str">
        <f>_xlfn.XLOOKUP(Table4[[#This Row],[StoreID]],Stores!A:A,Stores!B:B, "Not found")</f>
        <v>MegaMart Peckmouth</v>
      </c>
      <c r="Y3496" t="str">
        <f>_xlfn.XLOOKUP(Table4[[#This Row],[StoreID]],Stores!A:A,Stores!C:C, "Not Found")</f>
        <v>Peckmouth</v>
      </c>
      <c r="Z3496" t="str">
        <f>_xlfn.XLOOKUP(Table4[[#This Row],[StoreID]],Stores!A:A,Stores!D:D, "Not Found")</f>
        <v>East</v>
      </c>
    </row>
    <row r="3497" spans="1:26">
      <c r="A3497" t="s">
        <v>4363</v>
      </c>
      <c r="B3497" s="1">
        <v>45629</v>
      </c>
      <c r="C3497" t="s">
        <v>533</v>
      </c>
      <c r="D3497" t="s">
        <v>764</v>
      </c>
      <c r="E3497" t="s">
        <v>846</v>
      </c>
      <c r="F3497">
        <v>3</v>
      </c>
      <c r="G3497">
        <v>0.15</v>
      </c>
      <c r="H3497" t="s">
        <v>868</v>
      </c>
      <c r="I3497" s="4">
        <f>Table4[[#This Row],[Quantity]]*Table4[[#This Row],[UnitPrice]]</f>
        <v>971.76</v>
      </c>
      <c r="J3497" s="4">
        <f>Table4[[#This Row],[Gross Revenue]]*(1-Table4[[#This Row],[Discount]])</f>
        <v>825.99599999999998</v>
      </c>
      <c r="K3497" s="4">
        <f>Table4[[#This Row],[Quantity]]*Table4[[#This Row],[CostPrice]]</f>
        <v>728.93999999999994</v>
      </c>
      <c r="L3497" s="4">
        <f>Table4[[#This Row],[Net Revenue]]-Table4[[#This Row],[Total Cost]]</f>
        <v>97.05600000000004</v>
      </c>
      <c r="M3497" t="str">
        <f>_xlfn.XLOOKUP(Table4[[#This Row],[ProductID]], Products!A:A,Products!B:B, "Not Found")</f>
        <v>Simple Accessories</v>
      </c>
      <c r="N3497" t="str">
        <f>TEXT(Table4[[#This Row],[Date]], "mmm")</f>
        <v>Dec</v>
      </c>
      <c r="O3497" t="str">
        <f>TEXT(Table4[[#This Row],[Date]], "yyyy")</f>
        <v>2024</v>
      </c>
      <c r="P3497" t="str">
        <f>_xlfn.XLOOKUP(Table4[[#This Row],[ProductID]],Products!A:A,Products!C:C, "Not Found")</f>
        <v>Fashion</v>
      </c>
      <c r="Q3497" t="str">
        <f>_xlfn.XLOOKUP(Table4[[#This Row],[ProductID]],Products!A:A,Products!D:D,"Not Found")</f>
        <v>Accessories</v>
      </c>
      <c r="R3497">
        <f>_xlfn.XLOOKUP(Table4[[#This Row],[ProductID]],Products!A:A,Products!E:E,"Not Found")</f>
        <v>323.92</v>
      </c>
      <c r="S3497">
        <f>_xlfn.XLOOKUP(Table4[[#This Row],[ProductID]],Products!A:A,Products!F:F, "Not Found")</f>
        <v>242.98</v>
      </c>
      <c r="T3497" t="str">
        <f>_xlfn.XLOOKUP(Table4[[#This Row],[CustomerID]],Customers!A:A,Customers!D:D, "Not Found")</f>
        <v>F</v>
      </c>
      <c r="U3497" s="6">
        <f>_xlfn.XLOOKUP(Table4[[#This Row],[CustomerID]],Customers!A:A,Customers!E:E, "Not Found")</f>
        <v>24506</v>
      </c>
      <c r="V3497">
        <f ca="1">DATEDIF(Table4[[#This Row],[CustomerBirthday]], TODAY(), "Y")</f>
        <v>59</v>
      </c>
      <c r="W3497" t="str" cm="1">
        <f t="array" aca="1" ref="W3497" ca="1">_xlfn.IFS(Table4[[#This Row],[Age]]&lt;25, "Under 25",Table4[[#This Row],[Age]]=34, "25-34", Table4[[#This Row],[Age]]&lt;=49, "35-49", Table4[[#This Row],[Age]]&lt;=64, "50-64", Table4[[#This Row],[Age]]&gt;=65, "65+")</f>
        <v>50-64</v>
      </c>
      <c r="X3497" t="str">
        <f>_xlfn.XLOOKUP(Table4[[#This Row],[StoreID]],Stores!A:A,Stores!B:B, "Not found")</f>
        <v>MegaMart Johnmouth</v>
      </c>
      <c r="Y3497" t="str">
        <f>_xlfn.XLOOKUP(Table4[[#This Row],[StoreID]],Stores!A:A,Stores!C:C, "Not Found")</f>
        <v>Johnmouth</v>
      </c>
      <c r="Z3497" t="str">
        <f>_xlfn.XLOOKUP(Table4[[#This Row],[StoreID]],Stores!A:A,Stores!D:D, "Not Found")</f>
        <v>East</v>
      </c>
    </row>
    <row r="3498" spans="1:26">
      <c r="A3498" t="s">
        <v>4364</v>
      </c>
      <c r="B3498" s="1">
        <v>45362</v>
      </c>
      <c r="C3498" t="s">
        <v>230</v>
      </c>
      <c r="D3498" t="s">
        <v>820</v>
      </c>
      <c r="E3498" t="s">
        <v>842</v>
      </c>
      <c r="F3498">
        <v>2</v>
      </c>
      <c r="G3498">
        <v>0.05</v>
      </c>
      <c r="H3498" t="s">
        <v>875</v>
      </c>
      <c r="I3498" s="4">
        <f>Table4[[#This Row],[Quantity]]*Table4[[#This Row],[UnitPrice]]</f>
        <v>2394.36</v>
      </c>
      <c r="J3498" s="4">
        <f>Table4[[#This Row],[Gross Revenue]]*(1-Table4[[#This Row],[Discount]])</f>
        <v>2274.6419999999998</v>
      </c>
      <c r="K3498" s="4">
        <f>Table4[[#This Row],[Quantity]]*Table4[[#This Row],[CostPrice]]</f>
        <v>1445.48</v>
      </c>
      <c r="L3498" s="4">
        <f>Table4[[#This Row],[Net Revenue]]-Table4[[#This Row],[Total Cost]]</f>
        <v>829.16199999999981</v>
      </c>
      <c r="M3498" t="str">
        <f>_xlfn.XLOOKUP(Table4[[#This Row],[ProductID]], Products!A:A,Products!B:B, "Not Found")</f>
        <v>Or Smartphone</v>
      </c>
      <c r="N3498" t="str">
        <f>TEXT(Table4[[#This Row],[Date]], "mmm")</f>
        <v>Mar</v>
      </c>
      <c r="O3498" t="str">
        <f>TEXT(Table4[[#This Row],[Date]], "yyyy")</f>
        <v>2024</v>
      </c>
      <c r="P3498" t="str">
        <f>_xlfn.XLOOKUP(Table4[[#This Row],[ProductID]],Products!A:A,Products!C:C, "Not Found")</f>
        <v>Electronics</v>
      </c>
      <c r="Q3498" t="str">
        <f>_xlfn.XLOOKUP(Table4[[#This Row],[ProductID]],Products!A:A,Products!D:D,"Not Found")</f>
        <v>Smartphone</v>
      </c>
      <c r="R3498">
        <f>_xlfn.XLOOKUP(Table4[[#This Row],[ProductID]],Products!A:A,Products!E:E,"Not Found")</f>
        <v>1197.18</v>
      </c>
      <c r="S3498">
        <f>_xlfn.XLOOKUP(Table4[[#This Row],[ProductID]],Products!A:A,Products!F:F, "Not Found")</f>
        <v>722.74</v>
      </c>
      <c r="T3498" t="str">
        <f>_xlfn.XLOOKUP(Table4[[#This Row],[CustomerID]],Customers!A:A,Customers!D:D, "Not Found")</f>
        <v>M</v>
      </c>
      <c r="U3498" s="6">
        <f>_xlfn.XLOOKUP(Table4[[#This Row],[CustomerID]],Customers!A:A,Customers!E:E, "Not Found")</f>
        <v>35712</v>
      </c>
      <c r="V3498">
        <f ca="1">DATEDIF(Table4[[#This Row],[CustomerBirthday]], TODAY(), "Y")</f>
        <v>28</v>
      </c>
      <c r="W3498" t="str" cm="1">
        <f t="array" aca="1" ref="W3498" ca="1">_xlfn.IFS(Table4[[#This Row],[Age]]&lt;25, "Under 25",Table4[[#This Row],[Age]]=34, "25-34", Table4[[#This Row],[Age]]&lt;=49, "35-49", Table4[[#This Row],[Age]]&lt;=64, "50-64", Table4[[#This Row],[Age]]&gt;=65, "65+")</f>
        <v>35-49</v>
      </c>
      <c r="X3498" t="str">
        <f>_xlfn.XLOOKUP(Table4[[#This Row],[StoreID]],Stores!A:A,Stores!B:B, "Not found")</f>
        <v>MegaMart Brianahaven</v>
      </c>
      <c r="Y3498" t="str">
        <f>_xlfn.XLOOKUP(Table4[[#This Row],[StoreID]],Stores!A:A,Stores!C:C, "Not Found")</f>
        <v>Brianahaven</v>
      </c>
      <c r="Z3498" t="str">
        <f>_xlfn.XLOOKUP(Table4[[#This Row],[StoreID]],Stores!A:A,Stores!D:D, "Not Found")</f>
        <v>North</v>
      </c>
    </row>
    <row r="3499" spans="1:26">
      <c r="A3499" t="s">
        <v>4365</v>
      </c>
      <c r="B3499" s="1">
        <v>45879</v>
      </c>
      <c r="C3499" t="s">
        <v>483</v>
      </c>
      <c r="D3499" t="s">
        <v>750</v>
      </c>
      <c r="E3499" t="s">
        <v>835</v>
      </c>
      <c r="F3499">
        <v>5</v>
      </c>
      <c r="G3499">
        <v>0.1</v>
      </c>
      <c r="H3499" t="s">
        <v>868</v>
      </c>
      <c r="I3499" s="4">
        <f>Table4[[#This Row],[Quantity]]*Table4[[#This Row],[UnitPrice]]</f>
        <v>6713.75</v>
      </c>
      <c r="J3499" s="4">
        <f>Table4[[#This Row],[Gross Revenue]]*(1-Table4[[#This Row],[Discount]])</f>
        <v>6042.375</v>
      </c>
      <c r="K3499" s="4">
        <f>Table4[[#This Row],[Quantity]]*Table4[[#This Row],[CostPrice]]</f>
        <v>3989.7000000000003</v>
      </c>
      <c r="L3499" s="4">
        <f>Table4[[#This Row],[Net Revenue]]-Table4[[#This Row],[Total Cost]]</f>
        <v>2052.6749999999997</v>
      </c>
      <c r="M3499" t="str">
        <f>_xlfn.XLOOKUP(Table4[[#This Row],[ProductID]], Products!A:A,Products!B:B, "Not Found")</f>
        <v>Add Clothing</v>
      </c>
      <c r="N3499" t="str">
        <f>TEXT(Table4[[#This Row],[Date]], "mmm")</f>
        <v>Aug</v>
      </c>
      <c r="O3499" t="str">
        <f>TEXT(Table4[[#This Row],[Date]], "yyyy")</f>
        <v>2025</v>
      </c>
      <c r="P3499" t="str">
        <f>_xlfn.XLOOKUP(Table4[[#This Row],[ProductID]],Products!A:A,Products!C:C, "Not Found")</f>
        <v>Fashion</v>
      </c>
      <c r="Q3499" t="str">
        <f>_xlfn.XLOOKUP(Table4[[#This Row],[ProductID]],Products!A:A,Products!D:D,"Not Found")</f>
        <v>Clothing</v>
      </c>
      <c r="R3499">
        <f>_xlfn.XLOOKUP(Table4[[#This Row],[ProductID]],Products!A:A,Products!E:E,"Not Found")</f>
        <v>1342.75</v>
      </c>
      <c r="S3499">
        <f>_xlfn.XLOOKUP(Table4[[#This Row],[ProductID]],Products!A:A,Products!F:F, "Not Found")</f>
        <v>797.94</v>
      </c>
      <c r="T3499" t="str">
        <f>_xlfn.XLOOKUP(Table4[[#This Row],[CustomerID]],Customers!A:A,Customers!D:D, "Not Found")</f>
        <v>M</v>
      </c>
      <c r="U3499" s="6">
        <f>_xlfn.XLOOKUP(Table4[[#This Row],[CustomerID]],Customers!A:A,Customers!E:E, "Not Found")</f>
        <v>21543</v>
      </c>
      <c r="V3499">
        <f ca="1">DATEDIF(Table4[[#This Row],[CustomerBirthday]], TODAY(), "Y")</f>
        <v>67</v>
      </c>
      <c r="W3499" t="str" cm="1">
        <f t="array" aca="1" ref="W3499" ca="1">_xlfn.IFS(Table4[[#This Row],[Age]]&lt;25, "Under 25",Table4[[#This Row],[Age]]=34, "25-34", Table4[[#This Row],[Age]]&lt;=49, "35-49", Table4[[#This Row],[Age]]&lt;=64, "50-64", Table4[[#This Row],[Age]]&gt;=65, "65+")</f>
        <v>65+</v>
      </c>
      <c r="X3499" t="str">
        <f>_xlfn.XLOOKUP(Table4[[#This Row],[StoreID]],Stores!A:A,Stores!B:B, "Not found")</f>
        <v>MegaMart Peckmouth</v>
      </c>
      <c r="Y3499" t="str">
        <f>_xlfn.XLOOKUP(Table4[[#This Row],[StoreID]],Stores!A:A,Stores!C:C, "Not Found")</f>
        <v>Peckmouth</v>
      </c>
      <c r="Z3499" t="str">
        <f>_xlfn.XLOOKUP(Table4[[#This Row],[StoreID]],Stores!A:A,Stores!D:D, "Not Found")</f>
        <v>East</v>
      </c>
    </row>
    <row r="3500" spans="1:26">
      <c r="A3500" t="s">
        <v>4366</v>
      </c>
      <c r="B3500" s="1">
        <v>45759</v>
      </c>
      <c r="C3500" t="s">
        <v>36</v>
      </c>
      <c r="D3500" t="s">
        <v>788</v>
      </c>
      <c r="E3500" t="s">
        <v>839</v>
      </c>
      <c r="F3500">
        <v>2</v>
      </c>
      <c r="G3500">
        <v>0.15</v>
      </c>
      <c r="H3500" t="s">
        <v>875</v>
      </c>
      <c r="I3500" s="4">
        <f>Table4[[#This Row],[Quantity]]*Table4[[#This Row],[UnitPrice]]</f>
        <v>2191.44</v>
      </c>
      <c r="J3500" s="4">
        <f>Table4[[#This Row],[Gross Revenue]]*(1-Table4[[#This Row],[Discount]])</f>
        <v>1862.7239999999999</v>
      </c>
      <c r="K3500" s="4">
        <f>Table4[[#This Row],[Quantity]]*Table4[[#This Row],[CostPrice]]</f>
        <v>1644.4</v>
      </c>
      <c r="L3500" s="4">
        <f>Table4[[#This Row],[Net Revenue]]-Table4[[#This Row],[Total Cost]]</f>
        <v>218.32399999999984</v>
      </c>
      <c r="M3500" t="str">
        <f>_xlfn.XLOOKUP(Table4[[#This Row],[ProductID]], Products!A:A,Products!B:B, "Not Found")</f>
        <v>Foot Snacks</v>
      </c>
      <c r="N3500" t="str">
        <f>TEXT(Table4[[#This Row],[Date]], "mmm")</f>
        <v>Apr</v>
      </c>
      <c r="O3500" t="str">
        <f>TEXT(Table4[[#This Row],[Date]], "yyyy")</f>
        <v>2025</v>
      </c>
      <c r="P3500" t="str">
        <f>_xlfn.XLOOKUP(Table4[[#This Row],[ProductID]],Products!A:A,Products!C:C, "Not Found")</f>
        <v>Groceries</v>
      </c>
      <c r="Q3500" t="str">
        <f>_xlfn.XLOOKUP(Table4[[#This Row],[ProductID]],Products!A:A,Products!D:D,"Not Found")</f>
        <v>Snacks</v>
      </c>
      <c r="R3500">
        <f>_xlfn.XLOOKUP(Table4[[#This Row],[ProductID]],Products!A:A,Products!E:E,"Not Found")</f>
        <v>1095.72</v>
      </c>
      <c r="S3500">
        <f>_xlfn.XLOOKUP(Table4[[#This Row],[ProductID]],Products!A:A,Products!F:F, "Not Found")</f>
        <v>822.2</v>
      </c>
      <c r="T3500" t="str">
        <f>_xlfn.XLOOKUP(Table4[[#This Row],[CustomerID]],Customers!A:A,Customers!D:D, "Not Found")</f>
        <v>M</v>
      </c>
      <c r="U3500" s="6">
        <f>_xlfn.XLOOKUP(Table4[[#This Row],[CustomerID]],Customers!A:A,Customers!E:E, "Not Found")</f>
        <v>22233</v>
      </c>
      <c r="V3500">
        <f ca="1">DATEDIF(Table4[[#This Row],[CustomerBirthday]], TODAY(), "Y")</f>
        <v>65</v>
      </c>
      <c r="W3500" t="str" cm="1">
        <f t="array" aca="1" ref="W3500" ca="1">_xlfn.IFS(Table4[[#This Row],[Age]]&lt;25, "Under 25",Table4[[#This Row],[Age]]=34, "25-34", Table4[[#This Row],[Age]]&lt;=49, "35-49", Table4[[#This Row],[Age]]&lt;=64, "50-64", Table4[[#This Row],[Age]]&gt;=65, "65+")</f>
        <v>65+</v>
      </c>
      <c r="X3500" t="str">
        <f>_xlfn.XLOOKUP(Table4[[#This Row],[StoreID]],Stores!A:A,Stores!B:B, "Not found")</f>
        <v>MegaMart New Michele</v>
      </c>
      <c r="Y3500" t="str">
        <f>_xlfn.XLOOKUP(Table4[[#This Row],[StoreID]],Stores!A:A,Stores!C:C, "Not Found")</f>
        <v>New Michele</v>
      </c>
      <c r="Z3500" t="str">
        <f>_xlfn.XLOOKUP(Table4[[#This Row],[StoreID]],Stores!A:A,Stores!D:D, "Not Found")</f>
        <v>West</v>
      </c>
    </row>
    <row r="3501" spans="1:26">
      <c r="A3501" t="s">
        <v>4367</v>
      </c>
      <c r="B3501" s="1">
        <v>45886</v>
      </c>
      <c r="C3501" t="s">
        <v>467</v>
      </c>
      <c r="D3501" t="s">
        <v>790</v>
      </c>
      <c r="E3501" t="s">
        <v>846</v>
      </c>
      <c r="F3501">
        <v>5</v>
      </c>
      <c r="G3501">
        <v>0.15</v>
      </c>
      <c r="H3501" t="s">
        <v>868</v>
      </c>
      <c r="I3501" s="4">
        <f>Table4[[#This Row],[Quantity]]*Table4[[#This Row],[UnitPrice]]</f>
        <v>1523.55</v>
      </c>
      <c r="J3501" s="4">
        <f>Table4[[#This Row],[Gross Revenue]]*(1-Table4[[#This Row],[Discount]])</f>
        <v>1295.0174999999999</v>
      </c>
      <c r="K3501" s="4">
        <f>Table4[[#This Row],[Quantity]]*Table4[[#This Row],[CostPrice]]</f>
        <v>820.05</v>
      </c>
      <c r="L3501" s="4">
        <f>Table4[[#This Row],[Net Revenue]]-Table4[[#This Row],[Total Cost]]</f>
        <v>474.96749999999997</v>
      </c>
      <c r="M3501" t="str">
        <f>_xlfn.XLOOKUP(Table4[[#This Row],[ProductID]], Products!A:A,Products!B:B, "Not Found")</f>
        <v>Difficult Vegetables</v>
      </c>
      <c r="N3501" t="str">
        <f>TEXT(Table4[[#This Row],[Date]], "mmm")</f>
        <v>Aug</v>
      </c>
      <c r="O3501" t="str">
        <f>TEXT(Table4[[#This Row],[Date]], "yyyy")</f>
        <v>2025</v>
      </c>
      <c r="P3501" t="str">
        <f>_xlfn.XLOOKUP(Table4[[#This Row],[ProductID]],Products!A:A,Products!C:C, "Not Found")</f>
        <v>Groceries</v>
      </c>
      <c r="Q3501" t="str">
        <f>_xlfn.XLOOKUP(Table4[[#This Row],[ProductID]],Products!A:A,Products!D:D,"Not Found")</f>
        <v>Vegetables</v>
      </c>
      <c r="R3501">
        <f>_xlfn.XLOOKUP(Table4[[#This Row],[ProductID]],Products!A:A,Products!E:E,"Not Found")</f>
        <v>304.70999999999998</v>
      </c>
      <c r="S3501">
        <f>_xlfn.XLOOKUP(Table4[[#This Row],[ProductID]],Products!A:A,Products!F:F, "Not Found")</f>
        <v>164.01</v>
      </c>
      <c r="T3501" t="str">
        <f>_xlfn.XLOOKUP(Table4[[#This Row],[CustomerID]],Customers!A:A,Customers!D:D, "Not Found")</f>
        <v>F</v>
      </c>
      <c r="U3501" s="6">
        <f>_xlfn.XLOOKUP(Table4[[#This Row],[CustomerID]],Customers!A:A,Customers!E:E, "Not Found")</f>
        <v>30272</v>
      </c>
      <c r="V3501">
        <f ca="1">DATEDIF(Table4[[#This Row],[CustomerBirthday]], TODAY(), "Y")</f>
        <v>43</v>
      </c>
      <c r="W3501" t="str" cm="1">
        <f t="array" aca="1" ref="W3501" ca="1">_xlfn.IFS(Table4[[#This Row],[Age]]&lt;25, "Under 25",Table4[[#This Row],[Age]]=34, "25-34", Table4[[#This Row],[Age]]&lt;=49, "35-49", Table4[[#This Row],[Age]]&lt;=64, "50-64", Table4[[#This Row],[Age]]&gt;=65, "65+")</f>
        <v>35-49</v>
      </c>
      <c r="X3501" t="str">
        <f>_xlfn.XLOOKUP(Table4[[#This Row],[StoreID]],Stores!A:A,Stores!B:B, "Not found")</f>
        <v>MegaMart Johnmouth</v>
      </c>
      <c r="Y3501" t="str">
        <f>_xlfn.XLOOKUP(Table4[[#This Row],[StoreID]],Stores!A:A,Stores!C:C, "Not Found")</f>
        <v>Johnmouth</v>
      </c>
      <c r="Z3501" t="str">
        <f>_xlfn.XLOOKUP(Table4[[#This Row],[StoreID]],Stores!A:A,Stores!D:D, "Not Found")</f>
        <v>East</v>
      </c>
    </row>
    <row r="3502" spans="1:26">
      <c r="A3502" t="s">
        <v>4368</v>
      </c>
      <c r="B3502" s="1">
        <v>45526</v>
      </c>
      <c r="C3502" t="s">
        <v>621</v>
      </c>
      <c r="D3502" t="s">
        <v>784</v>
      </c>
      <c r="E3502" t="s">
        <v>831</v>
      </c>
      <c r="F3502">
        <v>4</v>
      </c>
      <c r="G3502">
        <v>0.15</v>
      </c>
      <c r="H3502" t="s">
        <v>875</v>
      </c>
      <c r="I3502" s="4">
        <f>Table4[[#This Row],[Quantity]]*Table4[[#This Row],[UnitPrice]]</f>
        <v>5940.2</v>
      </c>
      <c r="J3502" s="4">
        <f>Table4[[#This Row],[Gross Revenue]]*(1-Table4[[#This Row],[Discount]])</f>
        <v>5049.17</v>
      </c>
      <c r="K3502" s="4">
        <f>Table4[[#This Row],[Quantity]]*Table4[[#This Row],[CostPrice]]</f>
        <v>3953.24</v>
      </c>
      <c r="L3502" s="4">
        <f>Table4[[#This Row],[Net Revenue]]-Table4[[#This Row],[Total Cost]]</f>
        <v>1095.9300000000003</v>
      </c>
      <c r="M3502" t="str">
        <f>_xlfn.XLOOKUP(Table4[[#This Row],[ProductID]], Products!A:A,Products!B:B, "Not Found")</f>
        <v>Road Clothing</v>
      </c>
      <c r="N3502" t="str">
        <f>TEXT(Table4[[#This Row],[Date]], "mmm")</f>
        <v>Aug</v>
      </c>
      <c r="O3502" t="str">
        <f>TEXT(Table4[[#This Row],[Date]], "yyyy")</f>
        <v>2024</v>
      </c>
      <c r="P3502" t="str">
        <f>_xlfn.XLOOKUP(Table4[[#This Row],[ProductID]],Products!A:A,Products!C:C, "Not Found")</f>
        <v>Fashion</v>
      </c>
      <c r="Q3502" t="str">
        <f>_xlfn.XLOOKUP(Table4[[#This Row],[ProductID]],Products!A:A,Products!D:D,"Not Found")</f>
        <v>Clothing</v>
      </c>
      <c r="R3502">
        <f>_xlfn.XLOOKUP(Table4[[#This Row],[ProductID]],Products!A:A,Products!E:E,"Not Found")</f>
        <v>1485.05</v>
      </c>
      <c r="S3502">
        <f>_xlfn.XLOOKUP(Table4[[#This Row],[ProductID]],Products!A:A,Products!F:F, "Not Found")</f>
        <v>988.31</v>
      </c>
      <c r="T3502" t="str">
        <f>_xlfn.XLOOKUP(Table4[[#This Row],[CustomerID]],Customers!A:A,Customers!D:D, "Not Found")</f>
        <v>M</v>
      </c>
      <c r="U3502" s="6">
        <f>_xlfn.XLOOKUP(Table4[[#This Row],[CustomerID]],Customers!A:A,Customers!E:E, "Not Found")</f>
        <v>35802</v>
      </c>
      <c r="V3502">
        <f ca="1">DATEDIF(Table4[[#This Row],[CustomerBirthday]], TODAY(), "Y")</f>
        <v>28</v>
      </c>
      <c r="W3502" t="str" cm="1">
        <f t="array" aca="1" ref="W3502" ca="1">_xlfn.IFS(Table4[[#This Row],[Age]]&lt;25, "Under 25",Table4[[#This Row],[Age]]=34, "25-34", Table4[[#This Row],[Age]]&lt;=49, "35-49", Table4[[#This Row],[Age]]&lt;=64, "50-64", Table4[[#This Row],[Age]]&gt;=65, "65+")</f>
        <v>35-49</v>
      </c>
      <c r="X3502" t="str">
        <f>_xlfn.XLOOKUP(Table4[[#This Row],[StoreID]],Stores!A:A,Stores!B:B, "Not found")</f>
        <v>MegaMart Jimenezborough</v>
      </c>
      <c r="Y3502" t="str">
        <f>_xlfn.XLOOKUP(Table4[[#This Row],[StoreID]],Stores!A:A,Stores!C:C, "Not Found")</f>
        <v>Jimenezborough</v>
      </c>
      <c r="Z3502" t="str">
        <f>_xlfn.XLOOKUP(Table4[[#This Row],[StoreID]],Stores!A:A,Stores!D:D, "Not Found")</f>
        <v>South</v>
      </c>
    </row>
    <row r="3503" spans="1:26">
      <c r="A3503" t="s">
        <v>4369</v>
      </c>
      <c r="B3503" s="1">
        <v>45702</v>
      </c>
      <c r="C3503" t="s">
        <v>390</v>
      </c>
      <c r="D3503" t="s">
        <v>824</v>
      </c>
      <c r="E3503" t="s">
        <v>842</v>
      </c>
      <c r="F3503">
        <v>2</v>
      </c>
      <c r="G3503">
        <v>0.15</v>
      </c>
      <c r="H3503" t="s">
        <v>871</v>
      </c>
      <c r="I3503" s="4">
        <f>Table4[[#This Row],[Quantity]]*Table4[[#This Row],[UnitPrice]]</f>
        <v>776.52</v>
      </c>
      <c r="J3503" s="4">
        <f>Table4[[#This Row],[Gross Revenue]]*(1-Table4[[#This Row],[Discount]])</f>
        <v>660.04199999999992</v>
      </c>
      <c r="K3503" s="4">
        <f>Table4[[#This Row],[Quantity]]*Table4[[#This Row],[CostPrice]]</f>
        <v>398.6</v>
      </c>
      <c r="L3503" s="4">
        <f>Table4[[#This Row],[Net Revenue]]-Table4[[#This Row],[Total Cost]]</f>
        <v>261.44199999999989</v>
      </c>
      <c r="M3503" t="str">
        <f>_xlfn.XLOOKUP(Table4[[#This Row],[ProductID]], Products!A:A,Products!B:B, "Not Found")</f>
        <v>Possible Watches</v>
      </c>
      <c r="N3503" t="str">
        <f>TEXT(Table4[[#This Row],[Date]], "mmm")</f>
        <v>Feb</v>
      </c>
      <c r="O3503" t="str">
        <f>TEXT(Table4[[#This Row],[Date]], "yyyy")</f>
        <v>2025</v>
      </c>
      <c r="P3503" t="str">
        <f>_xlfn.XLOOKUP(Table4[[#This Row],[ProductID]],Products!A:A,Products!C:C, "Not Found")</f>
        <v>Fashion</v>
      </c>
      <c r="Q3503" t="str">
        <f>_xlfn.XLOOKUP(Table4[[#This Row],[ProductID]],Products!A:A,Products!D:D,"Not Found")</f>
        <v>Watches</v>
      </c>
      <c r="R3503">
        <f>_xlfn.XLOOKUP(Table4[[#This Row],[ProductID]],Products!A:A,Products!E:E,"Not Found")</f>
        <v>388.26</v>
      </c>
      <c r="S3503">
        <f>_xlfn.XLOOKUP(Table4[[#This Row],[ProductID]],Products!A:A,Products!F:F, "Not Found")</f>
        <v>199.3</v>
      </c>
      <c r="T3503" t="str">
        <f>_xlfn.XLOOKUP(Table4[[#This Row],[CustomerID]],Customers!A:A,Customers!D:D, "Not Found")</f>
        <v>M</v>
      </c>
      <c r="U3503" s="6">
        <f>_xlfn.XLOOKUP(Table4[[#This Row],[CustomerID]],Customers!A:A,Customers!E:E, "Not Found")</f>
        <v>23821</v>
      </c>
      <c r="V3503">
        <f ca="1">DATEDIF(Table4[[#This Row],[CustomerBirthday]], TODAY(), "Y")</f>
        <v>61</v>
      </c>
      <c r="W3503" t="str" cm="1">
        <f t="array" aca="1" ref="W3503" ca="1">_xlfn.IFS(Table4[[#This Row],[Age]]&lt;25, "Under 25",Table4[[#This Row],[Age]]=34, "25-34", Table4[[#This Row],[Age]]&lt;=49, "35-49", Table4[[#This Row],[Age]]&lt;=64, "50-64", Table4[[#This Row],[Age]]&gt;=65, "65+")</f>
        <v>50-64</v>
      </c>
      <c r="X3503" t="str">
        <f>_xlfn.XLOOKUP(Table4[[#This Row],[StoreID]],Stores!A:A,Stores!B:B, "Not found")</f>
        <v>MegaMart Brianahaven</v>
      </c>
      <c r="Y3503" t="str">
        <f>_xlfn.XLOOKUP(Table4[[#This Row],[StoreID]],Stores!A:A,Stores!C:C, "Not Found")</f>
        <v>Brianahaven</v>
      </c>
      <c r="Z3503" t="str">
        <f>_xlfn.XLOOKUP(Table4[[#This Row],[StoreID]],Stores!A:A,Stores!D:D, "Not Found")</f>
        <v>North</v>
      </c>
    </row>
    <row r="3504" spans="1:26">
      <c r="A3504" t="s">
        <v>4370</v>
      </c>
      <c r="B3504" s="1">
        <v>45906</v>
      </c>
      <c r="C3504" t="s">
        <v>20</v>
      </c>
      <c r="D3504" t="s">
        <v>820</v>
      </c>
      <c r="E3504" t="s">
        <v>839</v>
      </c>
      <c r="F3504">
        <v>1</v>
      </c>
      <c r="G3504">
        <v>0.15</v>
      </c>
      <c r="H3504" t="s">
        <v>871</v>
      </c>
      <c r="I3504" s="4">
        <f>Table4[[#This Row],[Quantity]]*Table4[[#This Row],[UnitPrice]]</f>
        <v>1197.18</v>
      </c>
      <c r="J3504" s="4">
        <f>Table4[[#This Row],[Gross Revenue]]*(1-Table4[[#This Row],[Discount]])</f>
        <v>1017.6030000000001</v>
      </c>
      <c r="K3504" s="4">
        <f>Table4[[#This Row],[Quantity]]*Table4[[#This Row],[CostPrice]]</f>
        <v>722.74</v>
      </c>
      <c r="L3504" s="4">
        <f>Table4[[#This Row],[Net Revenue]]-Table4[[#This Row],[Total Cost]]</f>
        <v>294.86300000000006</v>
      </c>
      <c r="M3504" t="str">
        <f>_xlfn.XLOOKUP(Table4[[#This Row],[ProductID]], Products!A:A,Products!B:B, "Not Found")</f>
        <v>Or Smartphone</v>
      </c>
      <c r="N3504" t="str">
        <f>TEXT(Table4[[#This Row],[Date]], "mmm")</f>
        <v>Sep</v>
      </c>
      <c r="O3504" t="str">
        <f>TEXT(Table4[[#This Row],[Date]], "yyyy")</f>
        <v>2025</v>
      </c>
      <c r="P3504" t="str">
        <f>_xlfn.XLOOKUP(Table4[[#This Row],[ProductID]],Products!A:A,Products!C:C, "Not Found")</f>
        <v>Electronics</v>
      </c>
      <c r="Q3504" t="str">
        <f>_xlfn.XLOOKUP(Table4[[#This Row],[ProductID]],Products!A:A,Products!D:D,"Not Found")</f>
        <v>Smartphone</v>
      </c>
      <c r="R3504">
        <f>_xlfn.XLOOKUP(Table4[[#This Row],[ProductID]],Products!A:A,Products!E:E,"Not Found")</f>
        <v>1197.18</v>
      </c>
      <c r="S3504">
        <f>_xlfn.XLOOKUP(Table4[[#This Row],[ProductID]],Products!A:A,Products!F:F, "Not Found")</f>
        <v>722.74</v>
      </c>
      <c r="T3504" t="str">
        <f>_xlfn.XLOOKUP(Table4[[#This Row],[CustomerID]],Customers!A:A,Customers!D:D, "Not Found")</f>
        <v>M</v>
      </c>
      <c r="U3504" s="6">
        <f>_xlfn.XLOOKUP(Table4[[#This Row],[CustomerID]],Customers!A:A,Customers!E:E, "Not Found")</f>
        <v>33771</v>
      </c>
      <c r="V3504">
        <f ca="1">DATEDIF(Table4[[#This Row],[CustomerBirthday]], TODAY(), "Y")</f>
        <v>34</v>
      </c>
      <c r="W3504" t="str" cm="1">
        <f t="array" aca="1" ref="W3504" ca="1">_xlfn.IFS(Table4[[#This Row],[Age]]&lt;25, "Under 25",Table4[[#This Row],[Age]]=34, "25-34", Table4[[#This Row],[Age]]&lt;=49, "35-49", Table4[[#This Row],[Age]]&lt;=64, "50-64", Table4[[#This Row],[Age]]&gt;=65, "65+")</f>
        <v>25-34</v>
      </c>
      <c r="X3504" t="str">
        <f>_xlfn.XLOOKUP(Table4[[#This Row],[StoreID]],Stores!A:A,Stores!B:B, "Not found")</f>
        <v>MegaMart New Michele</v>
      </c>
      <c r="Y3504" t="str">
        <f>_xlfn.XLOOKUP(Table4[[#This Row],[StoreID]],Stores!A:A,Stores!C:C, "Not Found")</f>
        <v>New Michele</v>
      </c>
      <c r="Z3504" t="str">
        <f>_xlfn.XLOOKUP(Table4[[#This Row],[StoreID]],Stores!A:A,Stores!D:D, "Not Found")</f>
        <v>West</v>
      </c>
    </row>
    <row r="3505" spans="1:26">
      <c r="A3505" t="s">
        <v>4371</v>
      </c>
      <c r="B3505" s="1">
        <v>45736</v>
      </c>
      <c r="C3505" t="s">
        <v>89</v>
      </c>
      <c r="D3505" t="s">
        <v>788</v>
      </c>
      <c r="E3505" t="s">
        <v>835</v>
      </c>
      <c r="F3505">
        <v>2</v>
      </c>
      <c r="G3505">
        <v>0.05</v>
      </c>
      <c r="H3505" t="s">
        <v>865</v>
      </c>
      <c r="I3505" s="4">
        <f>Table4[[#This Row],[Quantity]]*Table4[[#This Row],[UnitPrice]]</f>
        <v>2191.44</v>
      </c>
      <c r="J3505" s="4">
        <f>Table4[[#This Row],[Gross Revenue]]*(1-Table4[[#This Row],[Discount]])</f>
        <v>2081.8679999999999</v>
      </c>
      <c r="K3505" s="4">
        <f>Table4[[#This Row],[Quantity]]*Table4[[#This Row],[CostPrice]]</f>
        <v>1644.4</v>
      </c>
      <c r="L3505" s="4">
        <f>Table4[[#This Row],[Net Revenue]]-Table4[[#This Row],[Total Cost]]</f>
        <v>437.46799999999985</v>
      </c>
      <c r="M3505" t="str">
        <f>_xlfn.XLOOKUP(Table4[[#This Row],[ProductID]], Products!A:A,Products!B:B, "Not Found")</f>
        <v>Foot Snacks</v>
      </c>
      <c r="N3505" t="str">
        <f>TEXT(Table4[[#This Row],[Date]], "mmm")</f>
        <v>Mar</v>
      </c>
      <c r="O3505" t="str">
        <f>TEXT(Table4[[#This Row],[Date]], "yyyy")</f>
        <v>2025</v>
      </c>
      <c r="P3505" t="str">
        <f>_xlfn.XLOOKUP(Table4[[#This Row],[ProductID]],Products!A:A,Products!C:C, "Not Found")</f>
        <v>Groceries</v>
      </c>
      <c r="Q3505" t="str">
        <f>_xlfn.XLOOKUP(Table4[[#This Row],[ProductID]],Products!A:A,Products!D:D,"Not Found")</f>
        <v>Snacks</v>
      </c>
      <c r="R3505">
        <f>_xlfn.XLOOKUP(Table4[[#This Row],[ProductID]],Products!A:A,Products!E:E,"Not Found")</f>
        <v>1095.72</v>
      </c>
      <c r="S3505">
        <f>_xlfn.XLOOKUP(Table4[[#This Row],[ProductID]],Products!A:A,Products!F:F, "Not Found")</f>
        <v>822.2</v>
      </c>
      <c r="T3505" t="str">
        <f>_xlfn.XLOOKUP(Table4[[#This Row],[CustomerID]],Customers!A:A,Customers!D:D, "Not Found")</f>
        <v>M</v>
      </c>
      <c r="U3505" s="6">
        <f>_xlfn.XLOOKUP(Table4[[#This Row],[CustomerID]],Customers!A:A,Customers!E:E, "Not Found")</f>
        <v>20409</v>
      </c>
      <c r="V3505">
        <f ca="1">DATEDIF(Table4[[#This Row],[CustomerBirthday]], TODAY(), "Y")</f>
        <v>70</v>
      </c>
      <c r="W3505" t="str" cm="1">
        <f t="array" aca="1" ref="W3505" ca="1">_xlfn.IFS(Table4[[#This Row],[Age]]&lt;25, "Under 25",Table4[[#This Row],[Age]]=34, "25-34", Table4[[#This Row],[Age]]&lt;=49, "35-49", Table4[[#This Row],[Age]]&lt;=64, "50-64", Table4[[#This Row],[Age]]&gt;=65, "65+")</f>
        <v>65+</v>
      </c>
      <c r="X3505" t="str">
        <f>_xlfn.XLOOKUP(Table4[[#This Row],[StoreID]],Stores!A:A,Stores!B:B, "Not found")</f>
        <v>MegaMart Peckmouth</v>
      </c>
      <c r="Y3505" t="str">
        <f>_xlfn.XLOOKUP(Table4[[#This Row],[StoreID]],Stores!A:A,Stores!C:C, "Not Found")</f>
        <v>Peckmouth</v>
      </c>
      <c r="Z3505" t="str">
        <f>_xlfn.XLOOKUP(Table4[[#This Row],[StoreID]],Stores!A:A,Stores!D:D, "Not Found")</f>
        <v>East</v>
      </c>
    </row>
    <row r="3506" spans="1:26">
      <c r="A3506" t="s">
        <v>4372</v>
      </c>
      <c r="B3506" s="1">
        <v>45762</v>
      </c>
      <c r="C3506" t="s">
        <v>317</v>
      </c>
      <c r="D3506" t="s">
        <v>784</v>
      </c>
      <c r="E3506" t="s">
        <v>835</v>
      </c>
      <c r="F3506">
        <v>1</v>
      </c>
      <c r="G3506">
        <v>0.15</v>
      </c>
      <c r="H3506" t="s">
        <v>865</v>
      </c>
      <c r="I3506" s="4">
        <f>Table4[[#This Row],[Quantity]]*Table4[[#This Row],[UnitPrice]]</f>
        <v>1485.05</v>
      </c>
      <c r="J3506" s="4">
        <f>Table4[[#This Row],[Gross Revenue]]*(1-Table4[[#This Row],[Discount]])</f>
        <v>1262.2925</v>
      </c>
      <c r="K3506" s="4">
        <f>Table4[[#This Row],[Quantity]]*Table4[[#This Row],[CostPrice]]</f>
        <v>988.31</v>
      </c>
      <c r="L3506" s="4">
        <f>Table4[[#This Row],[Net Revenue]]-Table4[[#This Row],[Total Cost]]</f>
        <v>273.98250000000007</v>
      </c>
      <c r="M3506" t="str">
        <f>_xlfn.XLOOKUP(Table4[[#This Row],[ProductID]], Products!A:A,Products!B:B, "Not Found")</f>
        <v>Road Clothing</v>
      </c>
      <c r="N3506" t="str">
        <f>TEXT(Table4[[#This Row],[Date]], "mmm")</f>
        <v>Apr</v>
      </c>
      <c r="O3506" t="str">
        <f>TEXT(Table4[[#This Row],[Date]], "yyyy")</f>
        <v>2025</v>
      </c>
      <c r="P3506" t="str">
        <f>_xlfn.XLOOKUP(Table4[[#This Row],[ProductID]],Products!A:A,Products!C:C, "Not Found")</f>
        <v>Fashion</v>
      </c>
      <c r="Q3506" t="str">
        <f>_xlfn.XLOOKUP(Table4[[#This Row],[ProductID]],Products!A:A,Products!D:D,"Not Found")</f>
        <v>Clothing</v>
      </c>
      <c r="R3506">
        <f>_xlfn.XLOOKUP(Table4[[#This Row],[ProductID]],Products!A:A,Products!E:E,"Not Found")</f>
        <v>1485.05</v>
      </c>
      <c r="S3506">
        <f>_xlfn.XLOOKUP(Table4[[#This Row],[ProductID]],Products!A:A,Products!F:F, "Not Found")</f>
        <v>988.31</v>
      </c>
      <c r="T3506" t="str">
        <f>_xlfn.XLOOKUP(Table4[[#This Row],[CustomerID]],Customers!A:A,Customers!D:D, "Not Found")</f>
        <v>M</v>
      </c>
      <c r="U3506" s="6">
        <f>_xlfn.XLOOKUP(Table4[[#This Row],[CustomerID]],Customers!A:A,Customers!E:E, "Not Found")</f>
        <v>26377</v>
      </c>
      <c r="V3506">
        <f ca="1">DATEDIF(Table4[[#This Row],[CustomerBirthday]], TODAY(), "Y")</f>
        <v>54</v>
      </c>
      <c r="W3506" t="str" cm="1">
        <f t="array" aca="1" ref="W3506" ca="1">_xlfn.IFS(Table4[[#This Row],[Age]]&lt;25, "Under 25",Table4[[#This Row],[Age]]=34, "25-34", Table4[[#This Row],[Age]]&lt;=49, "35-49", Table4[[#This Row],[Age]]&lt;=64, "50-64", Table4[[#This Row],[Age]]&gt;=65, "65+")</f>
        <v>50-64</v>
      </c>
      <c r="X3506" t="str">
        <f>_xlfn.XLOOKUP(Table4[[#This Row],[StoreID]],Stores!A:A,Stores!B:B, "Not found")</f>
        <v>MegaMart Peckmouth</v>
      </c>
      <c r="Y3506" t="str">
        <f>_xlfn.XLOOKUP(Table4[[#This Row],[StoreID]],Stores!A:A,Stores!C:C, "Not Found")</f>
        <v>Peckmouth</v>
      </c>
      <c r="Z3506" t="str">
        <f>_xlfn.XLOOKUP(Table4[[#This Row],[StoreID]],Stores!A:A,Stores!D:D, "Not Found")</f>
        <v>East</v>
      </c>
    </row>
    <row r="3507" spans="1:26">
      <c r="A3507" t="s">
        <v>4373</v>
      </c>
      <c r="B3507" s="1">
        <v>45720</v>
      </c>
      <c r="C3507" t="s">
        <v>20</v>
      </c>
      <c r="D3507" t="s">
        <v>816</v>
      </c>
      <c r="E3507" t="s">
        <v>839</v>
      </c>
      <c r="F3507">
        <v>5</v>
      </c>
      <c r="G3507">
        <v>0.15</v>
      </c>
      <c r="H3507" t="s">
        <v>875</v>
      </c>
      <c r="I3507" s="4">
        <f>Table4[[#This Row],[Quantity]]*Table4[[#This Row],[UnitPrice]]</f>
        <v>9395.4</v>
      </c>
      <c r="J3507" s="4">
        <f>Table4[[#This Row],[Gross Revenue]]*(1-Table4[[#This Row],[Discount]])</f>
        <v>7986.0899999999992</v>
      </c>
      <c r="K3507" s="4">
        <f>Table4[[#This Row],[Quantity]]*Table4[[#This Row],[CostPrice]]</f>
        <v>5022.7999999999993</v>
      </c>
      <c r="L3507" s="4">
        <f>Table4[[#This Row],[Net Revenue]]-Table4[[#This Row],[Total Cost]]</f>
        <v>2963.29</v>
      </c>
      <c r="M3507" t="str">
        <f>_xlfn.XLOOKUP(Table4[[#This Row],[ProductID]], Products!A:A,Products!B:B, "Not Found")</f>
        <v>Set Dairy</v>
      </c>
      <c r="N3507" t="str">
        <f>TEXT(Table4[[#This Row],[Date]], "mmm")</f>
        <v>Mar</v>
      </c>
      <c r="O3507" t="str">
        <f>TEXT(Table4[[#This Row],[Date]], "yyyy")</f>
        <v>2025</v>
      </c>
      <c r="P3507" t="str">
        <f>_xlfn.XLOOKUP(Table4[[#This Row],[ProductID]],Products!A:A,Products!C:C, "Not Found")</f>
        <v>Groceries</v>
      </c>
      <c r="Q3507" t="str">
        <f>_xlfn.XLOOKUP(Table4[[#This Row],[ProductID]],Products!A:A,Products!D:D,"Not Found")</f>
        <v>Dairy</v>
      </c>
      <c r="R3507">
        <f>_xlfn.XLOOKUP(Table4[[#This Row],[ProductID]],Products!A:A,Products!E:E,"Not Found")</f>
        <v>1879.08</v>
      </c>
      <c r="S3507">
        <f>_xlfn.XLOOKUP(Table4[[#This Row],[ProductID]],Products!A:A,Products!F:F, "Not Found")</f>
        <v>1004.56</v>
      </c>
      <c r="T3507" t="str">
        <f>_xlfn.XLOOKUP(Table4[[#This Row],[CustomerID]],Customers!A:A,Customers!D:D, "Not Found")</f>
        <v>M</v>
      </c>
      <c r="U3507" s="6">
        <f>_xlfn.XLOOKUP(Table4[[#This Row],[CustomerID]],Customers!A:A,Customers!E:E, "Not Found")</f>
        <v>33771</v>
      </c>
      <c r="V3507">
        <f ca="1">DATEDIF(Table4[[#This Row],[CustomerBirthday]], TODAY(), "Y")</f>
        <v>34</v>
      </c>
      <c r="W3507" t="str" cm="1">
        <f t="array" aca="1" ref="W3507" ca="1">_xlfn.IFS(Table4[[#This Row],[Age]]&lt;25, "Under 25",Table4[[#This Row],[Age]]=34, "25-34", Table4[[#This Row],[Age]]&lt;=49, "35-49", Table4[[#This Row],[Age]]&lt;=64, "50-64", Table4[[#This Row],[Age]]&gt;=65, "65+")</f>
        <v>25-34</v>
      </c>
      <c r="X3507" t="str">
        <f>_xlfn.XLOOKUP(Table4[[#This Row],[StoreID]],Stores!A:A,Stores!B:B, "Not found")</f>
        <v>MegaMart New Michele</v>
      </c>
      <c r="Y3507" t="str">
        <f>_xlfn.XLOOKUP(Table4[[#This Row],[StoreID]],Stores!A:A,Stores!C:C, "Not Found")</f>
        <v>New Michele</v>
      </c>
      <c r="Z3507" t="str">
        <f>_xlfn.XLOOKUP(Table4[[#This Row],[StoreID]],Stores!A:A,Stores!D:D, "Not Found")</f>
        <v>West</v>
      </c>
    </row>
    <row r="3508" spans="1:26">
      <c r="A3508" t="s">
        <v>4374</v>
      </c>
      <c r="B3508" s="1">
        <v>45543</v>
      </c>
      <c r="C3508" t="s">
        <v>625</v>
      </c>
      <c r="D3508" t="s">
        <v>725</v>
      </c>
      <c r="E3508" t="s">
        <v>839</v>
      </c>
      <c r="F3508">
        <v>4</v>
      </c>
      <c r="G3508">
        <v>0.05</v>
      </c>
      <c r="H3508" t="s">
        <v>875</v>
      </c>
      <c r="I3508" s="4">
        <f>Table4[[#This Row],[Quantity]]*Table4[[#This Row],[UnitPrice]]</f>
        <v>5584.88</v>
      </c>
      <c r="J3508" s="4">
        <f>Table4[[#This Row],[Gross Revenue]]*(1-Table4[[#This Row],[Discount]])</f>
        <v>5305.6359999999995</v>
      </c>
      <c r="K3508" s="4">
        <f>Table4[[#This Row],[Quantity]]*Table4[[#This Row],[CostPrice]]</f>
        <v>4016.36</v>
      </c>
      <c r="L3508" s="4">
        <f>Table4[[#This Row],[Net Revenue]]-Table4[[#This Row],[Total Cost]]</f>
        <v>1289.2759999999994</v>
      </c>
      <c r="M3508" t="str">
        <f>_xlfn.XLOOKUP(Table4[[#This Row],[ProductID]], Products!A:A,Products!B:B, "Not Found")</f>
        <v>Knowledge Bags</v>
      </c>
      <c r="N3508" t="str">
        <f>TEXT(Table4[[#This Row],[Date]], "mmm")</f>
        <v>Sep</v>
      </c>
      <c r="O3508" t="str">
        <f>TEXT(Table4[[#This Row],[Date]], "yyyy")</f>
        <v>2024</v>
      </c>
      <c r="P3508" t="str">
        <f>_xlfn.XLOOKUP(Table4[[#This Row],[ProductID]],Products!A:A,Products!C:C, "Not Found")</f>
        <v>Fashion</v>
      </c>
      <c r="Q3508" t="str">
        <f>_xlfn.XLOOKUP(Table4[[#This Row],[ProductID]],Products!A:A,Products!D:D,"Not Found")</f>
        <v>Bags</v>
      </c>
      <c r="R3508">
        <f>_xlfn.XLOOKUP(Table4[[#This Row],[ProductID]],Products!A:A,Products!E:E,"Not Found")</f>
        <v>1396.22</v>
      </c>
      <c r="S3508">
        <f>_xlfn.XLOOKUP(Table4[[#This Row],[ProductID]],Products!A:A,Products!F:F, "Not Found")</f>
        <v>1004.09</v>
      </c>
      <c r="T3508" t="str">
        <f>_xlfn.XLOOKUP(Table4[[#This Row],[CustomerID]],Customers!A:A,Customers!D:D, "Not Found")</f>
        <v>M</v>
      </c>
      <c r="U3508" s="6">
        <f>_xlfn.XLOOKUP(Table4[[#This Row],[CustomerID]],Customers!A:A,Customers!E:E, "Not Found")</f>
        <v>29135</v>
      </c>
      <c r="V3508">
        <f ca="1">DATEDIF(Table4[[#This Row],[CustomerBirthday]], TODAY(), "Y")</f>
        <v>46</v>
      </c>
      <c r="W3508" t="str" cm="1">
        <f t="array" aca="1" ref="W3508" ca="1">_xlfn.IFS(Table4[[#This Row],[Age]]&lt;25, "Under 25",Table4[[#This Row],[Age]]=34, "25-34", Table4[[#This Row],[Age]]&lt;=49, "35-49", Table4[[#This Row],[Age]]&lt;=64, "50-64", Table4[[#This Row],[Age]]&gt;=65, "65+")</f>
        <v>35-49</v>
      </c>
      <c r="X3508" t="str">
        <f>_xlfn.XLOOKUP(Table4[[#This Row],[StoreID]],Stores!A:A,Stores!B:B, "Not found")</f>
        <v>MegaMart New Michele</v>
      </c>
      <c r="Y3508" t="str">
        <f>_xlfn.XLOOKUP(Table4[[#This Row],[StoreID]],Stores!A:A,Stores!C:C, "Not Found")</f>
        <v>New Michele</v>
      </c>
      <c r="Z3508" t="str">
        <f>_xlfn.XLOOKUP(Table4[[#This Row],[StoreID]],Stores!A:A,Stores!D:D, "Not Found")</f>
        <v>West</v>
      </c>
    </row>
    <row r="3509" spans="1:26">
      <c r="A3509" t="s">
        <v>4375</v>
      </c>
      <c r="B3509" s="1">
        <v>45585</v>
      </c>
      <c r="C3509" t="s">
        <v>491</v>
      </c>
      <c r="D3509" t="s">
        <v>774</v>
      </c>
      <c r="E3509" t="s">
        <v>835</v>
      </c>
      <c r="F3509">
        <v>1</v>
      </c>
      <c r="G3509">
        <v>0.05</v>
      </c>
      <c r="H3509" t="s">
        <v>865</v>
      </c>
      <c r="I3509" s="4">
        <f>Table4[[#This Row],[Quantity]]*Table4[[#This Row],[UnitPrice]]</f>
        <v>1487.41</v>
      </c>
      <c r="J3509" s="4">
        <f>Table4[[#This Row],[Gross Revenue]]*(1-Table4[[#This Row],[Discount]])</f>
        <v>1413.0395000000001</v>
      </c>
      <c r="K3509" s="4">
        <f>Table4[[#This Row],[Quantity]]*Table4[[#This Row],[CostPrice]]</f>
        <v>813.07</v>
      </c>
      <c r="L3509" s="4">
        <f>Table4[[#This Row],[Net Revenue]]-Table4[[#This Row],[Total Cost]]</f>
        <v>599.96950000000004</v>
      </c>
      <c r="M3509" t="str">
        <f>_xlfn.XLOOKUP(Table4[[#This Row],[ProductID]], Products!A:A,Products!B:B, "Not Found")</f>
        <v>Him Smartphone</v>
      </c>
      <c r="N3509" t="str">
        <f>TEXT(Table4[[#This Row],[Date]], "mmm")</f>
        <v>Oct</v>
      </c>
      <c r="O3509" t="str">
        <f>TEXT(Table4[[#This Row],[Date]], "yyyy")</f>
        <v>2024</v>
      </c>
      <c r="P3509" t="str">
        <f>_xlfn.XLOOKUP(Table4[[#This Row],[ProductID]],Products!A:A,Products!C:C, "Not Found")</f>
        <v>Electronics</v>
      </c>
      <c r="Q3509" t="str">
        <f>_xlfn.XLOOKUP(Table4[[#This Row],[ProductID]],Products!A:A,Products!D:D,"Not Found")</f>
        <v>Smartphone</v>
      </c>
      <c r="R3509">
        <f>_xlfn.XLOOKUP(Table4[[#This Row],[ProductID]],Products!A:A,Products!E:E,"Not Found")</f>
        <v>1487.41</v>
      </c>
      <c r="S3509">
        <f>_xlfn.XLOOKUP(Table4[[#This Row],[ProductID]],Products!A:A,Products!F:F, "Not Found")</f>
        <v>813.07</v>
      </c>
      <c r="T3509" t="str">
        <f>_xlfn.XLOOKUP(Table4[[#This Row],[CustomerID]],Customers!A:A,Customers!D:D, "Not Found")</f>
        <v>F</v>
      </c>
      <c r="U3509" s="6">
        <f>_xlfn.XLOOKUP(Table4[[#This Row],[CustomerID]],Customers!A:A,Customers!E:E, "Not Found")</f>
        <v>31076</v>
      </c>
      <c r="V3509">
        <f ca="1">DATEDIF(Table4[[#This Row],[CustomerBirthday]], TODAY(), "Y")</f>
        <v>41</v>
      </c>
      <c r="W3509" t="str" cm="1">
        <f t="array" aca="1" ref="W3509" ca="1">_xlfn.IFS(Table4[[#This Row],[Age]]&lt;25, "Under 25",Table4[[#This Row],[Age]]=34, "25-34", Table4[[#This Row],[Age]]&lt;=49, "35-49", Table4[[#This Row],[Age]]&lt;=64, "50-64", Table4[[#This Row],[Age]]&gt;=65, "65+")</f>
        <v>35-49</v>
      </c>
      <c r="X3509" t="str">
        <f>_xlfn.XLOOKUP(Table4[[#This Row],[StoreID]],Stores!A:A,Stores!B:B, "Not found")</f>
        <v>MegaMart Peckmouth</v>
      </c>
      <c r="Y3509" t="str">
        <f>_xlfn.XLOOKUP(Table4[[#This Row],[StoreID]],Stores!A:A,Stores!C:C, "Not Found")</f>
        <v>Peckmouth</v>
      </c>
      <c r="Z3509" t="str">
        <f>_xlfn.XLOOKUP(Table4[[#This Row],[StoreID]],Stores!A:A,Stores!D:D, "Not Found")</f>
        <v>East</v>
      </c>
    </row>
    <row r="3510" spans="1:26">
      <c r="A3510" t="s">
        <v>4376</v>
      </c>
      <c r="B3510" s="1">
        <v>45331</v>
      </c>
      <c r="C3510" t="s">
        <v>531</v>
      </c>
      <c r="D3510" t="s">
        <v>804</v>
      </c>
      <c r="E3510" t="s">
        <v>842</v>
      </c>
      <c r="F3510">
        <v>4</v>
      </c>
      <c r="G3510">
        <v>0</v>
      </c>
      <c r="H3510" t="s">
        <v>865</v>
      </c>
      <c r="I3510" s="4">
        <f>Table4[[#This Row],[Quantity]]*Table4[[#This Row],[UnitPrice]]</f>
        <v>2163.7600000000002</v>
      </c>
      <c r="J3510" s="4">
        <f>Table4[[#This Row],[Gross Revenue]]*(1-Table4[[#This Row],[Discount]])</f>
        <v>2163.7600000000002</v>
      </c>
      <c r="K3510" s="4">
        <f>Table4[[#This Row],[Quantity]]*Table4[[#This Row],[CostPrice]]</f>
        <v>1593</v>
      </c>
      <c r="L3510" s="4">
        <f>Table4[[#This Row],[Net Revenue]]-Table4[[#This Row],[Total Cost]]</f>
        <v>570.76000000000022</v>
      </c>
      <c r="M3510" t="str">
        <f>_xlfn.XLOOKUP(Table4[[#This Row],[ProductID]], Products!A:A,Products!B:B, "Not Found")</f>
        <v>Church Clothing</v>
      </c>
      <c r="N3510" t="str">
        <f>TEXT(Table4[[#This Row],[Date]], "mmm")</f>
        <v>Feb</v>
      </c>
      <c r="O3510" t="str">
        <f>TEXT(Table4[[#This Row],[Date]], "yyyy")</f>
        <v>2024</v>
      </c>
      <c r="P3510" t="str">
        <f>_xlfn.XLOOKUP(Table4[[#This Row],[ProductID]],Products!A:A,Products!C:C, "Not Found")</f>
        <v>Fashion</v>
      </c>
      <c r="Q3510" t="str">
        <f>_xlfn.XLOOKUP(Table4[[#This Row],[ProductID]],Products!A:A,Products!D:D,"Not Found")</f>
        <v>Clothing</v>
      </c>
      <c r="R3510">
        <f>_xlfn.XLOOKUP(Table4[[#This Row],[ProductID]],Products!A:A,Products!E:E,"Not Found")</f>
        <v>540.94000000000005</v>
      </c>
      <c r="S3510">
        <f>_xlfn.XLOOKUP(Table4[[#This Row],[ProductID]],Products!A:A,Products!F:F, "Not Found")</f>
        <v>398.25</v>
      </c>
      <c r="T3510" t="str">
        <f>_xlfn.XLOOKUP(Table4[[#This Row],[CustomerID]],Customers!A:A,Customers!D:D, "Not Found")</f>
        <v>F</v>
      </c>
      <c r="U3510" s="6">
        <f>_xlfn.XLOOKUP(Table4[[#This Row],[CustomerID]],Customers!A:A,Customers!E:E, "Not Found")</f>
        <v>35515</v>
      </c>
      <c r="V3510">
        <f ca="1">DATEDIF(Table4[[#This Row],[CustomerBirthday]], TODAY(), "Y")</f>
        <v>29</v>
      </c>
      <c r="W3510" t="str" cm="1">
        <f t="array" aca="1" ref="W3510" ca="1">_xlfn.IFS(Table4[[#This Row],[Age]]&lt;25, "Under 25",Table4[[#This Row],[Age]]=34, "25-34", Table4[[#This Row],[Age]]&lt;=49, "35-49", Table4[[#This Row],[Age]]&lt;=64, "50-64", Table4[[#This Row],[Age]]&gt;=65, "65+")</f>
        <v>35-49</v>
      </c>
      <c r="X3510" t="str">
        <f>_xlfn.XLOOKUP(Table4[[#This Row],[StoreID]],Stores!A:A,Stores!B:B, "Not found")</f>
        <v>MegaMart Brianahaven</v>
      </c>
      <c r="Y3510" t="str">
        <f>_xlfn.XLOOKUP(Table4[[#This Row],[StoreID]],Stores!A:A,Stores!C:C, "Not Found")</f>
        <v>Brianahaven</v>
      </c>
      <c r="Z3510" t="str">
        <f>_xlfn.XLOOKUP(Table4[[#This Row],[StoreID]],Stores!A:A,Stores!D:D, "Not Found")</f>
        <v>North</v>
      </c>
    </row>
    <row r="3511" spans="1:26">
      <c r="A3511" t="s">
        <v>4377</v>
      </c>
      <c r="B3511" s="1">
        <v>45340</v>
      </c>
      <c r="C3511" t="s">
        <v>234</v>
      </c>
      <c r="D3511" t="s">
        <v>822</v>
      </c>
      <c r="E3511" t="s">
        <v>842</v>
      </c>
      <c r="F3511">
        <v>5</v>
      </c>
      <c r="G3511">
        <v>0.1</v>
      </c>
      <c r="H3511" t="s">
        <v>875</v>
      </c>
      <c r="I3511" s="4">
        <f>Table4[[#This Row],[Quantity]]*Table4[[#This Row],[UnitPrice]]</f>
        <v>6081.7999999999993</v>
      </c>
      <c r="J3511" s="4">
        <f>Table4[[#This Row],[Gross Revenue]]*(1-Table4[[#This Row],[Discount]])</f>
        <v>5473.62</v>
      </c>
      <c r="K3511" s="4">
        <f>Table4[[#This Row],[Quantity]]*Table4[[#This Row],[CostPrice]]</f>
        <v>3974</v>
      </c>
      <c r="L3511" s="4">
        <f>Table4[[#This Row],[Net Revenue]]-Table4[[#This Row],[Total Cost]]</f>
        <v>1499.62</v>
      </c>
      <c r="M3511" t="str">
        <f>_xlfn.XLOOKUP(Table4[[#This Row],[ProductID]], Products!A:A,Products!B:B, "Not Found")</f>
        <v>Nor Bags</v>
      </c>
      <c r="N3511" t="str">
        <f>TEXT(Table4[[#This Row],[Date]], "mmm")</f>
        <v>Feb</v>
      </c>
      <c r="O3511" t="str">
        <f>TEXT(Table4[[#This Row],[Date]], "yyyy")</f>
        <v>2024</v>
      </c>
      <c r="P3511" t="str">
        <f>_xlfn.XLOOKUP(Table4[[#This Row],[ProductID]],Products!A:A,Products!C:C, "Not Found")</f>
        <v>Fashion</v>
      </c>
      <c r="Q3511" t="str">
        <f>_xlfn.XLOOKUP(Table4[[#This Row],[ProductID]],Products!A:A,Products!D:D,"Not Found")</f>
        <v>Bags</v>
      </c>
      <c r="R3511">
        <f>_xlfn.XLOOKUP(Table4[[#This Row],[ProductID]],Products!A:A,Products!E:E,"Not Found")</f>
        <v>1216.3599999999999</v>
      </c>
      <c r="S3511">
        <f>_xlfn.XLOOKUP(Table4[[#This Row],[ProductID]],Products!A:A,Products!F:F, "Not Found")</f>
        <v>794.8</v>
      </c>
      <c r="T3511" t="str">
        <f>_xlfn.XLOOKUP(Table4[[#This Row],[CustomerID]],Customers!A:A,Customers!D:D, "Not Found")</f>
        <v>M</v>
      </c>
      <c r="U3511" s="6">
        <f>_xlfn.XLOOKUP(Table4[[#This Row],[CustomerID]],Customers!A:A,Customers!E:E, "Not Found")</f>
        <v>25132</v>
      </c>
      <c r="V3511">
        <f ca="1">DATEDIF(Table4[[#This Row],[CustomerBirthday]], TODAY(), "Y")</f>
        <v>57</v>
      </c>
      <c r="W3511" t="str" cm="1">
        <f t="array" aca="1" ref="W3511" ca="1">_xlfn.IFS(Table4[[#This Row],[Age]]&lt;25, "Under 25",Table4[[#This Row],[Age]]=34, "25-34", Table4[[#This Row],[Age]]&lt;=49, "35-49", Table4[[#This Row],[Age]]&lt;=64, "50-64", Table4[[#This Row],[Age]]&gt;=65, "65+")</f>
        <v>50-64</v>
      </c>
      <c r="X3511" t="str">
        <f>_xlfn.XLOOKUP(Table4[[#This Row],[StoreID]],Stores!A:A,Stores!B:B, "Not found")</f>
        <v>MegaMart Brianahaven</v>
      </c>
      <c r="Y3511" t="str">
        <f>_xlfn.XLOOKUP(Table4[[#This Row],[StoreID]],Stores!A:A,Stores!C:C, "Not Found")</f>
        <v>Brianahaven</v>
      </c>
      <c r="Z3511" t="str">
        <f>_xlfn.XLOOKUP(Table4[[#This Row],[StoreID]],Stores!A:A,Stores!D:D, "Not Found")</f>
        <v>North</v>
      </c>
    </row>
    <row r="3512" spans="1:26">
      <c r="A3512" t="s">
        <v>4378</v>
      </c>
      <c r="B3512" s="1">
        <v>45413</v>
      </c>
      <c r="C3512" t="s">
        <v>159</v>
      </c>
      <c r="D3512" t="s">
        <v>728</v>
      </c>
      <c r="E3512" t="s">
        <v>835</v>
      </c>
      <c r="F3512">
        <v>1</v>
      </c>
      <c r="G3512">
        <v>0.1</v>
      </c>
      <c r="H3512" t="s">
        <v>875</v>
      </c>
      <c r="I3512" s="4">
        <f>Table4[[#This Row],[Quantity]]*Table4[[#This Row],[UnitPrice]]</f>
        <v>318.05</v>
      </c>
      <c r="J3512" s="4">
        <f>Table4[[#This Row],[Gross Revenue]]*(1-Table4[[#This Row],[Discount]])</f>
        <v>286.245</v>
      </c>
      <c r="K3512" s="4">
        <f>Table4[[#This Row],[Quantity]]*Table4[[#This Row],[CostPrice]]</f>
        <v>187.34</v>
      </c>
      <c r="L3512" s="4">
        <f>Table4[[#This Row],[Net Revenue]]-Table4[[#This Row],[Total Cost]]</f>
        <v>98.905000000000001</v>
      </c>
      <c r="M3512" t="str">
        <f>_xlfn.XLOOKUP(Table4[[#This Row],[ProductID]], Products!A:A,Products!B:B, "Not Found")</f>
        <v>Company Fruits</v>
      </c>
      <c r="N3512" t="str">
        <f>TEXT(Table4[[#This Row],[Date]], "mmm")</f>
        <v>May</v>
      </c>
      <c r="O3512" t="str">
        <f>TEXT(Table4[[#This Row],[Date]], "yyyy")</f>
        <v>2024</v>
      </c>
      <c r="P3512" t="str">
        <f>_xlfn.XLOOKUP(Table4[[#This Row],[ProductID]],Products!A:A,Products!C:C, "Not Found")</f>
        <v>Groceries</v>
      </c>
      <c r="Q3512" t="str">
        <f>_xlfn.XLOOKUP(Table4[[#This Row],[ProductID]],Products!A:A,Products!D:D,"Not Found")</f>
        <v>Fruits</v>
      </c>
      <c r="R3512">
        <f>_xlfn.XLOOKUP(Table4[[#This Row],[ProductID]],Products!A:A,Products!E:E,"Not Found")</f>
        <v>318.05</v>
      </c>
      <c r="S3512">
        <f>_xlfn.XLOOKUP(Table4[[#This Row],[ProductID]],Products!A:A,Products!F:F, "Not Found")</f>
        <v>187.34</v>
      </c>
      <c r="T3512" t="str">
        <f>_xlfn.XLOOKUP(Table4[[#This Row],[CustomerID]],Customers!A:A,Customers!D:D, "Not Found")</f>
        <v>F</v>
      </c>
      <c r="U3512" s="6">
        <f>_xlfn.XLOOKUP(Table4[[#This Row],[CustomerID]],Customers!A:A,Customers!E:E, "Not Found")</f>
        <v>29405</v>
      </c>
      <c r="V3512">
        <f ca="1">DATEDIF(Table4[[#This Row],[CustomerBirthday]], TODAY(), "Y")</f>
        <v>46</v>
      </c>
      <c r="W3512" t="str" cm="1">
        <f t="array" aca="1" ref="W3512" ca="1">_xlfn.IFS(Table4[[#This Row],[Age]]&lt;25, "Under 25",Table4[[#This Row],[Age]]=34, "25-34", Table4[[#This Row],[Age]]&lt;=49, "35-49", Table4[[#This Row],[Age]]&lt;=64, "50-64", Table4[[#This Row],[Age]]&gt;=65, "65+")</f>
        <v>35-49</v>
      </c>
      <c r="X3512" t="str">
        <f>_xlfn.XLOOKUP(Table4[[#This Row],[StoreID]],Stores!A:A,Stores!B:B, "Not found")</f>
        <v>MegaMart Peckmouth</v>
      </c>
      <c r="Y3512" t="str">
        <f>_xlfn.XLOOKUP(Table4[[#This Row],[StoreID]],Stores!A:A,Stores!C:C, "Not Found")</f>
        <v>Peckmouth</v>
      </c>
      <c r="Z3512" t="str">
        <f>_xlfn.XLOOKUP(Table4[[#This Row],[StoreID]],Stores!A:A,Stores!D:D, "Not Found")</f>
        <v>East</v>
      </c>
    </row>
    <row r="3513" spans="1:26">
      <c r="A3513" t="s">
        <v>4379</v>
      </c>
      <c r="B3513" s="1">
        <v>45598</v>
      </c>
      <c r="C3513" t="s">
        <v>556</v>
      </c>
      <c r="D3513" t="s">
        <v>772</v>
      </c>
      <c r="E3513" t="s">
        <v>835</v>
      </c>
      <c r="F3513">
        <v>5</v>
      </c>
      <c r="G3513">
        <v>0.15</v>
      </c>
      <c r="H3513" t="s">
        <v>865</v>
      </c>
      <c r="I3513" s="4">
        <f>Table4[[#This Row],[Quantity]]*Table4[[#This Row],[UnitPrice]]</f>
        <v>9392.35</v>
      </c>
      <c r="J3513" s="4">
        <f>Table4[[#This Row],[Gross Revenue]]*(1-Table4[[#This Row],[Discount]])</f>
        <v>7983.4975000000004</v>
      </c>
      <c r="K3513" s="4">
        <f>Table4[[#This Row],[Quantity]]*Table4[[#This Row],[CostPrice]]</f>
        <v>5074.55</v>
      </c>
      <c r="L3513" s="4">
        <f>Table4[[#This Row],[Net Revenue]]-Table4[[#This Row],[Total Cost]]</f>
        <v>2908.9475000000002</v>
      </c>
      <c r="M3513" t="str">
        <f>_xlfn.XLOOKUP(Table4[[#This Row],[ProductID]], Products!A:A,Products!B:B, "Not Found")</f>
        <v>And Footwear</v>
      </c>
      <c r="N3513" t="str">
        <f>TEXT(Table4[[#This Row],[Date]], "mmm")</f>
        <v>Nov</v>
      </c>
      <c r="O3513" t="str">
        <f>TEXT(Table4[[#This Row],[Date]], "yyyy")</f>
        <v>2024</v>
      </c>
      <c r="P3513" t="str">
        <f>_xlfn.XLOOKUP(Table4[[#This Row],[ProductID]],Products!A:A,Products!C:C, "Not Found")</f>
        <v>Fashion</v>
      </c>
      <c r="Q3513" t="str">
        <f>_xlfn.XLOOKUP(Table4[[#This Row],[ProductID]],Products!A:A,Products!D:D,"Not Found")</f>
        <v>Footwear</v>
      </c>
      <c r="R3513">
        <f>_xlfn.XLOOKUP(Table4[[#This Row],[ProductID]],Products!A:A,Products!E:E,"Not Found")</f>
        <v>1878.47</v>
      </c>
      <c r="S3513">
        <f>_xlfn.XLOOKUP(Table4[[#This Row],[ProductID]],Products!A:A,Products!F:F, "Not Found")</f>
        <v>1014.91</v>
      </c>
      <c r="T3513" t="str">
        <f>_xlfn.XLOOKUP(Table4[[#This Row],[CustomerID]],Customers!A:A,Customers!D:D, "Not Found")</f>
        <v>M</v>
      </c>
      <c r="U3513" s="6">
        <f>_xlfn.XLOOKUP(Table4[[#This Row],[CustomerID]],Customers!A:A,Customers!E:E, "Not Found")</f>
        <v>24005</v>
      </c>
      <c r="V3513">
        <f ca="1">DATEDIF(Table4[[#This Row],[CustomerBirthday]], TODAY(), "Y")</f>
        <v>60</v>
      </c>
      <c r="W3513" t="str" cm="1">
        <f t="array" aca="1" ref="W3513" ca="1">_xlfn.IFS(Table4[[#This Row],[Age]]&lt;25, "Under 25",Table4[[#This Row],[Age]]=34, "25-34", Table4[[#This Row],[Age]]&lt;=49, "35-49", Table4[[#This Row],[Age]]&lt;=64, "50-64", Table4[[#This Row],[Age]]&gt;=65, "65+")</f>
        <v>50-64</v>
      </c>
      <c r="X3513" t="str">
        <f>_xlfn.XLOOKUP(Table4[[#This Row],[StoreID]],Stores!A:A,Stores!B:B, "Not found")</f>
        <v>MegaMart Peckmouth</v>
      </c>
      <c r="Y3513" t="str">
        <f>_xlfn.XLOOKUP(Table4[[#This Row],[StoreID]],Stores!A:A,Stores!C:C, "Not Found")</f>
        <v>Peckmouth</v>
      </c>
      <c r="Z3513" t="str">
        <f>_xlfn.XLOOKUP(Table4[[#This Row],[StoreID]],Stores!A:A,Stores!D:D, "Not Found")</f>
        <v>East</v>
      </c>
    </row>
    <row r="3514" spans="1:26">
      <c r="A3514" t="s">
        <v>4380</v>
      </c>
      <c r="B3514" s="1">
        <v>45663</v>
      </c>
      <c r="C3514" t="s">
        <v>476</v>
      </c>
      <c r="D3514" t="s">
        <v>790</v>
      </c>
      <c r="E3514" t="s">
        <v>839</v>
      </c>
      <c r="F3514">
        <v>2</v>
      </c>
      <c r="G3514">
        <v>0.1</v>
      </c>
      <c r="H3514" t="s">
        <v>865</v>
      </c>
      <c r="I3514" s="4">
        <f>Table4[[#This Row],[Quantity]]*Table4[[#This Row],[UnitPrice]]</f>
        <v>609.41999999999996</v>
      </c>
      <c r="J3514" s="4">
        <f>Table4[[#This Row],[Gross Revenue]]*(1-Table4[[#This Row],[Discount]])</f>
        <v>548.47799999999995</v>
      </c>
      <c r="K3514" s="4">
        <f>Table4[[#This Row],[Quantity]]*Table4[[#This Row],[CostPrice]]</f>
        <v>328.02</v>
      </c>
      <c r="L3514" s="4">
        <f>Table4[[#This Row],[Net Revenue]]-Table4[[#This Row],[Total Cost]]</f>
        <v>220.45799999999997</v>
      </c>
      <c r="M3514" t="str">
        <f>_xlfn.XLOOKUP(Table4[[#This Row],[ProductID]], Products!A:A,Products!B:B, "Not Found")</f>
        <v>Difficult Vegetables</v>
      </c>
      <c r="N3514" t="str">
        <f>TEXT(Table4[[#This Row],[Date]], "mmm")</f>
        <v>Jan</v>
      </c>
      <c r="O3514" t="str">
        <f>TEXT(Table4[[#This Row],[Date]], "yyyy")</f>
        <v>2025</v>
      </c>
      <c r="P3514" t="str">
        <f>_xlfn.XLOOKUP(Table4[[#This Row],[ProductID]],Products!A:A,Products!C:C, "Not Found")</f>
        <v>Groceries</v>
      </c>
      <c r="Q3514" t="str">
        <f>_xlfn.XLOOKUP(Table4[[#This Row],[ProductID]],Products!A:A,Products!D:D,"Not Found")</f>
        <v>Vegetables</v>
      </c>
      <c r="R3514">
        <f>_xlfn.XLOOKUP(Table4[[#This Row],[ProductID]],Products!A:A,Products!E:E,"Not Found")</f>
        <v>304.70999999999998</v>
      </c>
      <c r="S3514">
        <f>_xlfn.XLOOKUP(Table4[[#This Row],[ProductID]],Products!A:A,Products!F:F, "Not Found")</f>
        <v>164.01</v>
      </c>
      <c r="T3514" t="str">
        <f>_xlfn.XLOOKUP(Table4[[#This Row],[CustomerID]],Customers!A:A,Customers!D:D, "Not Found")</f>
        <v>M</v>
      </c>
      <c r="U3514" s="6">
        <f>_xlfn.XLOOKUP(Table4[[#This Row],[CustomerID]],Customers!A:A,Customers!E:E, "Not Found")</f>
        <v>29985</v>
      </c>
      <c r="V3514">
        <f ca="1">DATEDIF(Table4[[#This Row],[CustomerBirthday]], TODAY(), "Y")</f>
        <v>44</v>
      </c>
      <c r="W3514" t="str" cm="1">
        <f t="array" aca="1" ref="W3514" ca="1">_xlfn.IFS(Table4[[#This Row],[Age]]&lt;25, "Under 25",Table4[[#This Row],[Age]]=34, "25-34", Table4[[#This Row],[Age]]&lt;=49, "35-49", Table4[[#This Row],[Age]]&lt;=64, "50-64", Table4[[#This Row],[Age]]&gt;=65, "65+")</f>
        <v>35-49</v>
      </c>
      <c r="X3514" t="str">
        <f>_xlfn.XLOOKUP(Table4[[#This Row],[StoreID]],Stores!A:A,Stores!B:B, "Not found")</f>
        <v>MegaMart New Michele</v>
      </c>
      <c r="Y3514" t="str">
        <f>_xlfn.XLOOKUP(Table4[[#This Row],[StoreID]],Stores!A:A,Stores!C:C, "Not Found")</f>
        <v>New Michele</v>
      </c>
      <c r="Z3514" t="str">
        <f>_xlfn.XLOOKUP(Table4[[#This Row],[StoreID]],Stores!A:A,Stores!D:D, "Not Found")</f>
        <v>West</v>
      </c>
    </row>
    <row r="3515" spans="1:26">
      <c r="A3515" t="s">
        <v>4381</v>
      </c>
      <c r="B3515" s="1">
        <v>45714</v>
      </c>
      <c r="C3515" t="s">
        <v>666</v>
      </c>
      <c r="D3515" t="s">
        <v>794</v>
      </c>
      <c r="E3515" t="s">
        <v>846</v>
      </c>
      <c r="F3515">
        <v>5</v>
      </c>
      <c r="G3515">
        <v>0</v>
      </c>
      <c r="H3515" t="s">
        <v>875</v>
      </c>
      <c r="I3515" s="4">
        <f>Table4[[#This Row],[Quantity]]*Table4[[#This Row],[UnitPrice]]</f>
        <v>2140.25</v>
      </c>
      <c r="J3515" s="4">
        <f>Table4[[#This Row],[Gross Revenue]]*(1-Table4[[#This Row],[Discount]])</f>
        <v>2140.25</v>
      </c>
      <c r="K3515" s="4">
        <f>Table4[[#This Row],[Quantity]]*Table4[[#This Row],[CostPrice]]</f>
        <v>1230.3499999999999</v>
      </c>
      <c r="L3515" s="4">
        <f>Table4[[#This Row],[Net Revenue]]-Table4[[#This Row],[Total Cost]]</f>
        <v>909.90000000000009</v>
      </c>
      <c r="M3515" t="str">
        <f>_xlfn.XLOOKUP(Table4[[#This Row],[ProductID]], Products!A:A,Products!B:B, "Not Found")</f>
        <v>Everything Laptop</v>
      </c>
      <c r="N3515" t="str">
        <f>TEXT(Table4[[#This Row],[Date]], "mmm")</f>
        <v>Feb</v>
      </c>
      <c r="O3515" t="str">
        <f>TEXT(Table4[[#This Row],[Date]], "yyyy")</f>
        <v>2025</v>
      </c>
      <c r="P3515" t="str">
        <f>_xlfn.XLOOKUP(Table4[[#This Row],[ProductID]],Products!A:A,Products!C:C, "Not Found")</f>
        <v>Electronics</v>
      </c>
      <c r="Q3515" t="str">
        <f>_xlfn.XLOOKUP(Table4[[#This Row],[ProductID]],Products!A:A,Products!D:D,"Not Found")</f>
        <v>Laptop</v>
      </c>
      <c r="R3515">
        <f>_xlfn.XLOOKUP(Table4[[#This Row],[ProductID]],Products!A:A,Products!E:E,"Not Found")</f>
        <v>428.05</v>
      </c>
      <c r="S3515">
        <f>_xlfn.XLOOKUP(Table4[[#This Row],[ProductID]],Products!A:A,Products!F:F, "Not Found")</f>
        <v>246.07</v>
      </c>
      <c r="T3515" t="str">
        <f>_xlfn.XLOOKUP(Table4[[#This Row],[CustomerID]],Customers!A:A,Customers!D:D, "Not Found")</f>
        <v>M</v>
      </c>
      <c r="U3515" s="6">
        <f>_xlfn.XLOOKUP(Table4[[#This Row],[CustomerID]],Customers!A:A,Customers!E:E, "Not Found")</f>
        <v>24326</v>
      </c>
      <c r="V3515">
        <f ca="1">DATEDIF(Table4[[#This Row],[CustomerBirthday]], TODAY(), "Y")</f>
        <v>59</v>
      </c>
      <c r="W3515" t="str" cm="1">
        <f t="array" aca="1" ref="W3515" ca="1">_xlfn.IFS(Table4[[#This Row],[Age]]&lt;25, "Under 25",Table4[[#This Row],[Age]]=34, "25-34", Table4[[#This Row],[Age]]&lt;=49, "35-49", Table4[[#This Row],[Age]]&lt;=64, "50-64", Table4[[#This Row],[Age]]&gt;=65, "65+")</f>
        <v>50-64</v>
      </c>
      <c r="X3515" t="str">
        <f>_xlfn.XLOOKUP(Table4[[#This Row],[StoreID]],Stores!A:A,Stores!B:B, "Not found")</f>
        <v>MegaMart Johnmouth</v>
      </c>
      <c r="Y3515" t="str">
        <f>_xlfn.XLOOKUP(Table4[[#This Row],[StoreID]],Stores!A:A,Stores!C:C, "Not Found")</f>
        <v>Johnmouth</v>
      </c>
      <c r="Z3515" t="str">
        <f>_xlfn.XLOOKUP(Table4[[#This Row],[StoreID]],Stores!A:A,Stores!D:D, "Not Found")</f>
        <v>East</v>
      </c>
    </row>
    <row r="3516" spans="1:26">
      <c r="A3516" t="s">
        <v>4382</v>
      </c>
      <c r="B3516" s="1">
        <v>45452</v>
      </c>
      <c r="C3516" t="s">
        <v>277</v>
      </c>
      <c r="D3516" t="s">
        <v>747</v>
      </c>
      <c r="E3516" t="s">
        <v>839</v>
      </c>
      <c r="F3516">
        <v>4</v>
      </c>
      <c r="G3516">
        <v>0.15</v>
      </c>
      <c r="H3516" t="s">
        <v>875</v>
      </c>
      <c r="I3516" s="4">
        <f>Table4[[#This Row],[Quantity]]*Table4[[#This Row],[UnitPrice]]</f>
        <v>4539.2</v>
      </c>
      <c r="J3516" s="4">
        <f>Table4[[#This Row],[Gross Revenue]]*(1-Table4[[#This Row],[Discount]])</f>
        <v>3858.3199999999997</v>
      </c>
      <c r="K3516" s="4">
        <f>Table4[[#This Row],[Quantity]]*Table4[[#This Row],[CostPrice]]</f>
        <v>2700.4</v>
      </c>
      <c r="L3516" s="4">
        <f>Table4[[#This Row],[Net Revenue]]-Table4[[#This Row],[Total Cost]]</f>
        <v>1157.9199999999996</v>
      </c>
      <c r="M3516" t="str">
        <f>_xlfn.XLOOKUP(Table4[[#This Row],[ProductID]], Products!A:A,Products!B:B, "Not Found")</f>
        <v>World Watches</v>
      </c>
      <c r="N3516" t="str">
        <f>TEXT(Table4[[#This Row],[Date]], "mmm")</f>
        <v>Jun</v>
      </c>
      <c r="O3516" t="str">
        <f>TEXT(Table4[[#This Row],[Date]], "yyyy")</f>
        <v>2024</v>
      </c>
      <c r="P3516" t="str">
        <f>_xlfn.XLOOKUP(Table4[[#This Row],[ProductID]],Products!A:A,Products!C:C, "Not Found")</f>
        <v>Fashion</v>
      </c>
      <c r="Q3516" t="str">
        <f>_xlfn.XLOOKUP(Table4[[#This Row],[ProductID]],Products!A:A,Products!D:D,"Not Found")</f>
        <v>Watches</v>
      </c>
      <c r="R3516">
        <f>_xlfn.XLOOKUP(Table4[[#This Row],[ProductID]],Products!A:A,Products!E:E,"Not Found")</f>
        <v>1134.8</v>
      </c>
      <c r="S3516">
        <f>_xlfn.XLOOKUP(Table4[[#This Row],[ProductID]],Products!A:A,Products!F:F, "Not Found")</f>
        <v>675.1</v>
      </c>
      <c r="T3516" t="str">
        <f>_xlfn.XLOOKUP(Table4[[#This Row],[CustomerID]],Customers!A:A,Customers!D:D, "Not Found")</f>
        <v>F</v>
      </c>
      <c r="U3516" s="6">
        <f>_xlfn.XLOOKUP(Table4[[#This Row],[CustomerID]],Customers!A:A,Customers!E:E, "Not Found")</f>
        <v>23715</v>
      </c>
      <c r="V3516">
        <f ca="1">DATEDIF(Table4[[#This Row],[CustomerBirthday]], TODAY(), "Y")</f>
        <v>61</v>
      </c>
      <c r="W3516" t="str" cm="1">
        <f t="array" aca="1" ref="W3516" ca="1">_xlfn.IFS(Table4[[#This Row],[Age]]&lt;25, "Under 25",Table4[[#This Row],[Age]]=34, "25-34", Table4[[#This Row],[Age]]&lt;=49, "35-49", Table4[[#This Row],[Age]]&lt;=64, "50-64", Table4[[#This Row],[Age]]&gt;=65, "65+")</f>
        <v>50-64</v>
      </c>
      <c r="X3516" t="str">
        <f>_xlfn.XLOOKUP(Table4[[#This Row],[StoreID]],Stores!A:A,Stores!B:B, "Not found")</f>
        <v>MegaMart New Michele</v>
      </c>
      <c r="Y3516" t="str">
        <f>_xlfn.XLOOKUP(Table4[[#This Row],[StoreID]],Stores!A:A,Stores!C:C, "Not Found")</f>
        <v>New Michele</v>
      </c>
      <c r="Z3516" t="str">
        <f>_xlfn.XLOOKUP(Table4[[#This Row],[StoreID]],Stores!A:A,Stores!D:D, "Not Found")</f>
        <v>West</v>
      </c>
    </row>
    <row r="3517" spans="1:26">
      <c r="A3517" t="s">
        <v>4383</v>
      </c>
      <c r="B3517" s="1">
        <v>45688</v>
      </c>
      <c r="C3517" t="s">
        <v>630</v>
      </c>
      <c r="D3517" t="s">
        <v>780</v>
      </c>
      <c r="E3517" t="s">
        <v>842</v>
      </c>
      <c r="F3517">
        <v>1</v>
      </c>
      <c r="G3517">
        <v>0.1</v>
      </c>
      <c r="H3517" t="s">
        <v>871</v>
      </c>
      <c r="I3517" s="4">
        <f>Table4[[#This Row],[Quantity]]*Table4[[#This Row],[UnitPrice]]</f>
        <v>1272.23</v>
      </c>
      <c r="J3517" s="4">
        <f>Table4[[#This Row],[Gross Revenue]]*(1-Table4[[#This Row],[Discount]])</f>
        <v>1145.0070000000001</v>
      </c>
      <c r="K3517" s="4">
        <f>Table4[[#This Row],[Quantity]]*Table4[[#This Row],[CostPrice]]</f>
        <v>952.65</v>
      </c>
      <c r="L3517" s="4">
        <f>Table4[[#This Row],[Net Revenue]]-Table4[[#This Row],[Total Cost]]</f>
        <v>192.35700000000008</v>
      </c>
      <c r="M3517" t="str">
        <f>_xlfn.XLOOKUP(Table4[[#This Row],[ProductID]], Products!A:A,Products!B:B, "Not Found")</f>
        <v>Hospital Smartphone</v>
      </c>
      <c r="N3517" t="str">
        <f>TEXT(Table4[[#This Row],[Date]], "mmm")</f>
        <v>Jan</v>
      </c>
      <c r="O3517" t="str">
        <f>TEXT(Table4[[#This Row],[Date]], "yyyy")</f>
        <v>2025</v>
      </c>
      <c r="P3517" t="str">
        <f>_xlfn.XLOOKUP(Table4[[#This Row],[ProductID]],Products!A:A,Products!C:C, "Not Found")</f>
        <v>Electronics</v>
      </c>
      <c r="Q3517" t="str">
        <f>_xlfn.XLOOKUP(Table4[[#This Row],[ProductID]],Products!A:A,Products!D:D,"Not Found")</f>
        <v>Smartphone</v>
      </c>
      <c r="R3517">
        <f>_xlfn.XLOOKUP(Table4[[#This Row],[ProductID]],Products!A:A,Products!E:E,"Not Found")</f>
        <v>1272.23</v>
      </c>
      <c r="S3517">
        <f>_xlfn.XLOOKUP(Table4[[#This Row],[ProductID]],Products!A:A,Products!F:F, "Not Found")</f>
        <v>952.65</v>
      </c>
      <c r="T3517" t="str">
        <f>_xlfn.XLOOKUP(Table4[[#This Row],[CustomerID]],Customers!A:A,Customers!D:D, "Not Found")</f>
        <v>F</v>
      </c>
      <c r="U3517" s="6">
        <f>_xlfn.XLOOKUP(Table4[[#This Row],[CustomerID]],Customers!A:A,Customers!E:E, "Not Found")</f>
        <v>22255</v>
      </c>
      <c r="V3517">
        <f ca="1">DATEDIF(Table4[[#This Row],[CustomerBirthday]], TODAY(), "Y")</f>
        <v>65</v>
      </c>
      <c r="W3517" t="str" cm="1">
        <f t="array" aca="1" ref="W3517" ca="1">_xlfn.IFS(Table4[[#This Row],[Age]]&lt;25, "Under 25",Table4[[#This Row],[Age]]=34, "25-34", Table4[[#This Row],[Age]]&lt;=49, "35-49", Table4[[#This Row],[Age]]&lt;=64, "50-64", Table4[[#This Row],[Age]]&gt;=65, "65+")</f>
        <v>65+</v>
      </c>
      <c r="X3517" t="str">
        <f>_xlfn.XLOOKUP(Table4[[#This Row],[StoreID]],Stores!A:A,Stores!B:B, "Not found")</f>
        <v>MegaMart Brianahaven</v>
      </c>
      <c r="Y3517" t="str">
        <f>_xlfn.XLOOKUP(Table4[[#This Row],[StoreID]],Stores!A:A,Stores!C:C, "Not Found")</f>
        <v>Brianahaven</v>
      </c>
      <c r="Z3517" t="str">
        <f>_xlfn.XLOOKUP(Table4[[#This Row],[StoreID]],Stores!A:A,Stores!D:D, "Not Found")</f>
        <v>North</v>
      </c>
    </row>
    <row r="3518" spans="1:26">
      <c r="A3518" t="s">
        <v>4384</v>
      </c>
      <c r="B3518" s="1">
        <v>45349</v>
      </c>
      <c r="C3518" t="s">
        <v>234</v>
      </c>
      <c r="D3518" t="s">
        <v>739</v>
      </c>
      <c r="E3518" t="s">
        <v>846</v>
      </c>
      <c r="F3518">
        <v>4</v>
      </c>
      <c r="G3518">
        <v>0.15</v>
      </c>
      <c r="H3518" t="s">
        <v>868</v>
      </c>
      <c r="I3518" s="4">
        <f>Table4[[#This Row],[Quantity]]*Table4[[#This Row],[UnitPrice]]</f>
        <v>4776.4799999999996</v>
      </c>
      <c r="J3518" s="4">
        <f>Table4[[#This Row],[Gross Revenue]]*(1-Table4[[#This Row],[Discount]])</f>
        <v>4060.0079999999994</v>
      </c>
      <c r="K3518" s="4">
        <f>Table4[[#This Row],[Quantity]]*Table4[[#This Row],[CostPrice]]</f>
        <v>3355.8</v>
      </c>
      <c r="L3518" s="4">
        <f>Table4[[#This Row],[Net Revenue]]-Table4[[#This Row],[Total Cost]]</f>
        <v>704.20799999999917</v>
      </c>
      <c r="M3518" t="str">
        <f>_xlfn.XLOOKUP(Table4[[#This Row],[ProductID]], Products!A:A,Products!B:B, "Not Found")</f>
        <v>Step Smartphone</v>
      </c>
      <c r="N3518" t="str">
        <f>TEXT(Table4[[#This Row],[Date]], "mmm")</f>
        <v>Feb</v>
      </c>
      <c r="O3518" t="str">
        <f>TEXT(Table4[[#This Row],[Date]], "yyyy")</f>
        <v>2024</v>
      </c>
      <c r="P3518" t="str">
        <f>_xlfn.XLOOKUP(Table4[[#This Row],[ProductID]],Products!A:A,Products!C:C, "Not Found")</f>
        <v>Electronics</v>
      </c>
      <c r="Q3518" t="str">
        <f>_xlfn.XLOOKUP(Table4[[#This Row],[ProductID]],Products!A:A,Products!D:D,"Not Found")</f>
        <v>Smartphone</v>
      </c>
      <c r="R3518">
        <f>_xlfn.XLOOKUP(Table4[[#This Row],[ProductID]],Products!A:A,Products!E:E,"Not Found")</f>
        <v>1194.1199999999999</v>
      </c>
      <c r="S3518">
        <f>_xlfn.XLOOKUP(Table4[[#This Row],[ProductID]],Products!A:A,Products!F:F, "Not Found")</f>
        <v>838.95</v>
      </c>
      <c r="T3518" t="str">
        <f>_xlfn.XLOOKUP(Table4[[#This Row],[CustomerID]],Customers!A:A,Customers!D:D, "Not Found")</f>
        <v>M</v>
      </c>
      <c r="U3518" s="6">
        <f>_xlfn.XLOOKUP(Table4[[#This Row],[CustomerID]],Customers!A:A,Customers!E:E, "Not Found")</f>
        <v>25132</v>
      </c>
      <c r="V3518">
        <f ca="1">DATEDIF(Table4[[#This Row],[CustomerBirthday]], TODAY(), "Y")</f>
        <v>57</v>
      </c>
      <c r="W3518" t="str" cm="1">
        <f t="array" aca="1" ref="W3518" ca="1">_xlfn.IFS(Table4[[#This Row],[Age]]&lt;25, "Under 25",Table4[[#This Row],[Age]]=34, "25-34", Table4[[#This Row],[Age]]&lt;=49, "35-49", Table4[[#This Row],[Age]]&lt;=64, "50-64", Table4[[#This Row],[Age]]&gt;=65, "65+")</f>
        <v>50-64</v>
      </c>
      <c r="X3518" t="str">
        <f>_xlfn.XLOOKUP(Table4[[#This Row],[StoreID]],Stores!A:A,Stores!B:B, "Not found")</f>
        <v>MegaMart Johnmouth</v>
      </c>
      <c r="Y3518" t="str">
        <f>_xlfn.XLOOKUP(Table4[[#This Row],[StoreID]],Stores!A:A,Stores!C:C, "Not Found")</f>
        <v>Johnmouth</v>
      </c>
      <c r="Z3518" t="str">
        <f>_xlfn.XLOOKUP(Table4[[#This Row],[StoreID]],Stores!A:A,Stores!D:D, "Not Found")</f>
        <v>East</v>
      </c>
    </row>
    <row r="3519" spans="1:26">
      <c r="A3519" t="s">
        <v>4385</v>
      </c>
      <c r="B3519" s="1">
        <v>45357</v>
      </c>
      <c r="C3519" t="s">
        <v>454</v>
      </c>
      <c r="D3519" t="s">
        <v>753</v>
      </c>
      <c r="E3519" t="s">
        <v>835</v>
      </c>
      <c r="F3519">
        <v>5</v>
      </c>
      <c r="G3519">
        <v>0.05</v>
      </c>
      <c r="H3519" t="s">
        <v>875</v>
      </c>
      <c r="I3519" s="4">
        <f>Table4[[#This Row],[Quantity]]*Table4[[#This Row],[UnitPrice]]</f>
        <v>1352.25</v>
      </c>
      <c r="J3519" s="4">
        <f>Table4[[#This Row],[Gross Revenue]]*(1-Table4[[#This Row],[Discount]])</f>
        <v>1284.6375</v>
      </c>
      <c r="K3519" s="4">
        <f>Table4[[#This Row],[Quantity]]*Table4[[#This Row],[CostPrice]]</f>
        <v>938</v>
      </c>
      <c r="L3519" s="4">
        <f>Table4[[#This Row],[Net Revenue]]-Table4[[#This Row],[Total Cost]]</f>
        <v>346.63750000000005</v>
      </c>
      <c r="M3519" t="str">
        <f>_xlfn.XLOOKUP(Table4[[#This Row],[ProductID]], Products!A:A,Products!B:B, "Not Found")</f>
        <v>Whether Bags</v>
      </c>
      <c r="N3519" t="str">
        <f>TEXT(Table4[[#This Row],[Date]], "mmm")</f>
        <v>Mar</v>
      </c>
      <c r="O3519" t="str">
        <f>TEXT(Table4[[#This Row],[Date]], "yyyy")</f>
        <v>2024</v>
      </c>
      <c r="P3519" t="str">
        <f>_xlfn.XLOOKUP(Table4[[#This Row],[ProductID]],Products!A:A,Products!C:C, "Not Found")</f>
        <v>Fashion</v>
      </c>
      <c r="Q3519" t="str">
        <f>_xlfn.XLOOKUP(Table4[[#This Row],[ProductID]],Products!A:A,Products!D:D,"Not Found")</f>
        <v>Bags</v>
      </c>
      <c r="R3519">
        <f>_xlfn.XLOOKUP(Table4[[#This Row],[ProductID]],Products!A:A,Products!E:E,"Not Found")</f>
        <v>270.45</v>
      </c>
      <c r="S3519">
        <f>_xlfn.XLOOKUP(Table4[[#This Row],[ProductID]],Products!A:A,Products!F:F, "Not Found")</f>
        <v>187.6</v>
      </c>
      <c r="T3519" t="str">
        <f>_xlfn.XLOOKUP(Table4[[#This Row],[CustomerID]],Customers!A:A,Customers!D:D, "Not Found")</f>
        <v>F</v>
      </c>
      <c r="U3519" s="6">
        <f>_xlfn.XLOOKUP(Table4[[#This Row],[CustomerID]],Customers!A:A,Customers!E:E, "Not Found")</f>
        <v>32818</v>
      </c>
      <c r="V3519">
        <f ca="1">DATEDIF(Table4[[#This Row],[CustomerBirthday]], TODAY(), "Y")</f>
        <v>36</v>
      </c>
      <c r="W3519" t="str" cm="1">
        <f t="array" aca="1" ref="W3519" ca="1">_xlfn.IFS(Table4[[#This Row],[Age]]&lt;25, "Under 25",Table4[[#This Row],[Age]]=34, "25-34", Table4[[#This Row],[Age]]&lt;=49, "35-49", Table4[[#This Row],[Age]]&lt;=64, "50-64", Table4[[#This Row],[Age]]&gt;=65, "65+")</f>
        <v>35-49</v>
      </c>
      <c r="X3519" t="str">
        <f>_xlfn.XLOOKUP(Table4[[#This Row],[StoreID]],Stores!A:A,Stores!B:B, "Not found")</f>
        <v>MegaMart Peckmouth</v>
      </c>
      <c r="Y3519" t="str">
        <f>_xlfn.XLOOKUP(Table4[[#This Row],[StoreID]],Stores!A:A,Stores!C:C, "Not Found")</f>
        <v>Peckmouth</v>
      </c>
      <c r="Z3519" t="str">
        <f>_xlfn.XLOOKUP(Table4[[#This Row],[StoreID]],Stores!A:A,Stores!D:D, "Not Found")</f>
        <v>East</v>
      </c>
    </row>
    <row r="3520" spans="1:26">
      <c r="A3520" t="s">
        <v>4386</v>
      </c>
      <c r="B3520" s="1">
        <v>45766</v>
      </c>
      <c r="C3520" t="s">
        <v>567</v>
      </c>
      <c r="D3520" t="s">
        <v>711</v>
      </c>
      <c r="E3520" t="s">
        <v>842</v>
      </c>
      <c r="F3520">
        <v>3</v>
      </c>
      <c r="G3520">
        <v>0.15</v>
      </c>
      <c r="H3520" t="s">
        <v>875</v>
      </c>
      <c r="I3520" s="4">
        <f>Table4[[#This Row],[Quantity]]*Table4[[#This Row],[UnitPrice]]</f>
        <v>5021.07</v>
      </c>
      <c r="J3520" s="4">
        <f>Table4[[#This Row],[Gross Revenue]]*(1-Table4[[#This Row],[Discount]])</f>
        <v>4267.9094999999998</v>
      </c>
      <c r="K3520" s="4">
        <f>Table4[[#This Row],[Quantity]]*Table4[[#This Row],[CostPrice]]</f>
        <v>3970.1400000000003</v>
      </c>
      <c r="L3520" s="4">
        <f>Table4[[#This Row],[Net Revenue]]-Table4[[#This Row],[Total Cost]]</f>
        <v>297.76949999999943</v>
      </c>
      <c r="M3520" t="str">
        <f>_xlfn.XLOOKUP(Table4[[#This Row],[ProductID]], Products!A:A,Products!B:B, "Not Found")</f>
        <v>Like Camera</v>
      </c>
      <c r="N3520" t="str">
        <f>TEXT(Table4[[#This Row],[Date]], "mmm")</f>
        <v>Apr</v>
      </c>
      <c r="O3520" t="str">
        <f>TEXT(Table4[[#This Row],[Date]], "yyyy")</f>
        <v>2025</v>
      </c>
      <c r="P3520" t="str">
        <f>_xlfn.XLOOKUP(Table4[[#This Row],[ProductID]],Products!A:A,Products!C:C, "Not Found")</f>
        <v>Electronics</v>
      </c>
      <c r="Q3520" t="str">
        <f>_xlfn.XLOOKUP(Table4[[#This Row],[ProductID]],Products!A:A,Products!D:D,"Not Found")</f>
        <v>Camera</v>
      </c>
      <c r="R3520">
        <f>_xlfn.XLOOKUP(Table4[[#This Row],[ProductID]],Products!A:A,Products!E:E,"Not Found")</f>
        <v>1673.69</v>
      </c>
      <c r="S3520">
        <f>_xlfn.XLOOKUP(Table4[[#This Row],[ProductID]],Products!A:A,Products!F:F, "Not Found")</f>
        <v>1323.38</v>
      </c>
      <c r="T3520" t="str">
        <f>_xlfn.XLOOKUP(Table4[[#This Row],[CustomerID]],Customers!A:A,Customers!D:D, "Not Found")</f>
        <v>M</v>
      </c>
      <c r="U3520" s="6">
        <f>_xlfn.XLOOKUP(Table4[[#This Row],[CustomerID]],Customers!A:A,Customers!E:E, "Not Found")</f>
        <v>29791</v>
      </c>
      <c r="V3520">
        <f ca="1">DATEDIF(Table4[[#This Row],[CustomerBirthday]], TODAY(), "Y")</f>
        <v>45</v>
      </c>
      <c r="W3520" t="str" cm="1">
        <f t="array" aca="1" ref="W3520" ca="1">_xlfn.IFS(Table4[[#This Row],[Age]]&lt;25, "Under 25",Table4[[#This Row],[Age]]=34, "25-34", Table4[[#This Row],[Age]]&lt;=49, "35-49", Table4[[#This Row],[Age]]&lt;=64, "50-64", Table4[[#This Row],[Age]]&gt;=65, "65+")</f>
        <v>35-49</v>
      </c>
      <c r="X3520" t="str">
        <f>_xlfn.XLOOKUP(Table4[[#This Row],[StoreID]],Stores!A:A,Stores!B:B, "Not found")</f>
        <v>MegaMart Brianahaven</v>
      </c>
      <c r="Y3520" t="str">
        <f>_xlfn.XLOOKUP(Table4[[#This Row],[StoreID]],Stores!A:A,Stores!C:C, "Not Found")</f>
        <v>Brianahaven</v>
      </c>
      <c r="Z3520" t="str">
        <f>_xlfn.XLOOKUP(Table4[[#This Row],[StoreID]],Stores!A:A,Stores!D:D, "Not Found")</f>
        <v>North</v>
      </c>
    </row>
    <row r="3521" spans="1:26">
      <c r="A3521" t="s">
        <v>4387</v>
      </c>
      <c r="B3521" s="1">
        <v>45364</v>
      </c>
      <c r="C3521" t="s">
        <v>567</v>
      </c>
      <c r="D3521" t="s">
        <v>808</v>
      </c>
      <c r="E3521" t="s">
        <v>831</v>
      </c>
      <c r="F3521">
        <v>4</v>
      </c>
      <c r="G3521">
        <v>0.15</v>
      </c>
      <c r="H3521" t="s">
        <v>868</v>
      </c>
      <c r="I3521" s="4">
        <f>Table4[[#This Row],[Quantity]]*Table4[[#This Row],[UnitPrice]]</f>
        <v>6540.04</v>
      </c>
      <c r="J3521" s="4">
        <f>Table4[[#This Row],[Gross Revenue]]*(1-Table4[[#This Row],[Discount]])</f>
        <v>5559.0339999999997</v>
      </c>
      <c r="K3521" s="4">
        <f>Table4[[#This Row],[Quantity]]*Table4[[#This Row],[CostPrice]]</f>
        <v>4173.16</v>
      </c>
      <c r="L3521" s="4">
        <f>Table4[[#This Row],[Net Revenue]]-Table4[[#This Row],[Total Cost]]</f>
        <v>1385.8739999999998</v>
      </c>
      <c r="M3521" t="str">
        <f>_xlfn.XLOOKUP(Table4[[#This Row],[ProductID]], Products!A:A,Products!B:B, "Not Found")</f>
        <v>Present Television</v>
      </c>
      <c r="N3521" t="str">
        <f>TEXT(Table4[[#This Row],[Date]], "mmm")</f>
        <v>Mar</v>
      </c>
      <c r="O3521" t="str">
        <f>TEXT(Table4[[#This Row],[Date]], "yyyy")</f>
        <v>2024</v>
      </c>
      <c r="P3521" t="str">
        <f>_xlfn.XLOOKUP(Table4[[#This Row],[ProductID]],Products!A:A,Products!C:C, "Not Found")</f>
        <v>Electronics</v>
      </c>
      <c r="Q3521" t="str">
        <f>_xlfn.XLOOKUP(Table4[[#This Row],[ProductID]],Products!A:A,Products!D:D,"Not Found")</f>
        <v>Television</v>
      </c>
      <c r="R3521">
        <f>_xlfn.XLOOKUP(Table4[[#This Row],[ProductID]],Products!A:A,Products!E:E,"Not Found")</f>
        <v>1635.01</v>
      </c>
      <c r="S3521">
        <f>_xlfn.XLOOKUP(Table4[[#This Row],[ProductID]],Products!A:A,Products!F:F, "Not Found")</f>
        <v>1043.29</v>
      </c>
      <c r="T3521" t="str">
        <f>_xlfn.XLOOKUP(Table4[[#This Row],[CustomerID]],Customers!A:A,Customers!D:D, "Not Found")</f>
        <v>M</v>
      </c>
      <c r="U3521" s="6">
        <f>_xlfn.XLOOKUP(Table4[[#This Row],[CustomerID]],Customers!A:A,Customers!E:E, "Not Found")</f>
        <v>29791</v>
      </c>
      <c r="V3521">
        <f ca="1">DATEDIF(Table4[[#This Row],[CustomerBirthday]], TODAY(), "Y")</f>
        <v>45</v>
      </c>
      <c r="W3521" t="str" cm="1">
        <f t="array" aca="1" ref="W3521" ca="1">_xlfn.IFS(Table4[[#This Row],[Age]]&lt;25, "Under 25",Table4[[#This Row],[Age]]=34, "25-34", Table4[[#This Row],[Age]]&lt;=49, "35-49", Table4[[#This Row],[Age]]&lt;=64, "50-64", Table4[[#This Row],[Age]]&gt;=65, "65+")</f>
        <v>35-49</v>
      </c>
      <c r="X3521" t="str">
        <f>_xlfn.XLOOKUP(Table4[[#This Row],[StoreID]],Stores!A:A,Stores!B:B, "Not found")</f>
        <v>MegaMart Jimenezborough</v>
      </c>
      <c r="Y3521" t="str">
        <f>_xlfn.XLOOKUP(Table4[[#This Row],[StoreID]],Stores!A:A,Stores!C:C, "Not Found")</f>
        <v>Jimenezborough</v>
      </c>
      <c r="Z3521" t="str">
        <f>_xlfn.XLOOKUP(Table4[[#This Row],[StoreID]],Stores!A:A,Stores!D:D, "Not Found")</f>
        <v>South</v>
      </c>
    </row>
    <row r="3522" spans="1:26">
      <c r="A3522" t="s">
        <v>4388</v>
      </c>
      <c r="B3522" s="1">
        <v>45712</v>
      </c>
      <c r="C3522" t="s">
        <v>372</v>
      </c>
      <c r="D3522" t="s">
        <v>826</v>
      </c>
      <c r="E3522" t="s">
        <v>846</v>
      </c>
      <c r="F3522">
        <v>2</v>
      </c>
      <c r="G3522">
        <v>0.15</v>
      </c>
      <c r="H3522" t="s">
        <v>868</v>
      </c>
      <c r="I3522" s="4">
        <f>Table4[[#This Row],[Quantity]]*Table4[[#This Row],[UnitPrice]]</f>
        <v>2089.2800000000002</v>
      </c>
      <c r="J3522" s="4">
        <f>Table4[[#This Row],[Gross Revenue]]*(1-Table4[[#This Row],[Discount]])</f>
        <v>1775.8880000000001</v>
      </c>
      <c r="K3522" s="4">
        <f>Table4[[#This Row],[Quantity]]*Table4[[#This Row],[CostPrice]]</f>
        <v>1550.14</v>
      </c>
      <c r="L3522" s="4">
        <f>Table4[[#This Row],[Net Revenue]]-Table4[[#This Row],[Total Cost]]</f>
        <v>225.74800000000005</v>
      </c>
      <c r="M3522" t="str">
        <f>_xlfn.XLOOKUP(Table4[[#This Row],[ProductID]], Products!A:A,Products!B:B, "Not Found")</f>
        <v>Maybe Footwear</v>
      </c>
      <c r="N3522" t="str">
        <f>TEXT(Table4[[#This Row],[Date]], "mmm")</f>
        <v>Feb</v>
      </c>
      <c r="O3522" t="str">
        <f>TEXT(Table4[[#This Row],[Date]], "yyyy")</f>
        <v>2025</v>
      </c>
      <c r="P3522" t="str">
        <f>_xlfn.XLOOKUP(Table4[[#This Row],[ProductID]],Products!A:A,Products!C:C, "Not Found")</f>
        <v>Fashion</v>
      </c>
      <c r="Q3522" t="str">
        <f>_xlfn.XLOOKUP(Table4[[#This Row],[ProductID]],Products!A:A,Products!D:D,"Not Found")</f>
        <v>Footwear</v>
      </c>
      <c r="R3522">
        <f>_xlfn.XLOOKUP(Table4[[#This Row],[ProductID]],Products!A:A,Products!E:E,"Not Found")</f>
        <v>1044.6400000000001</v>
      </c>
      <c r="S3522">
        <f>_xlfn.XLOOKUP(Table4[[#This Row],[ProductID]],Products!A:A,Products!F:F, "Not Found")</f>
        <v>775.07</v>
      </c>
      <c r="T3522" t="str">
        <f>_xlfn.XLOOKUP(Table4[[#This Row],[CustomerID]],Customers!A:A,Customers!D:D, "Not Found")</f>
        <v>M</v>
      </c>
      <c r="U3522" s="6">
        <f>_xlfn.XLOOKUP(Table4[[#This Row],[CustomerID]],Customers!A:A,Customers!E:E, "Not Found")</f>
        <v>23580</v>
      </c>
      <c r="V3522">
        <f ca="1">DATEDIF(Table4[[#This Row],[CustomerBirthday]], TODAY(), "Y")</f>
        <v>62</v>
      </c>
      <c r="W3522" t="str" cm="1">
        <f t="array" aca="1" ref="W3522" ca="1">_xlfn.IFS(Table4[[#This Row],[Age]]&lt;25, "Under 25",Table4[[#This Row],[Age]]=34, "25-34", Table4[[#This Row],[Age]]&lt;=49, "35-49", Table4[[#This Row],[Age]]&lt;=64, "50-64", Table4[[#This Row],[Age]]&gt;=65, "65+")</f>
        <v>50-64</v>
      </c>
      <c r="X3522" t="str">
        <f>_xlfn.XLOOKUP(Table4[[#This Row],[StoreID]],Stores!A:A,Stores!B:B, "Not found")</f>
        <v>MegaMart Johnmouth</v>
      </c>
      <c r="Y3522" t="str">
        <f>_xlfn.XLOOKUP(Table4[[#This Row],[StoreID]],Stores!A:A,Stores!C:C, "Not Found")</f>
        <v>Johnmouth</v>
      </c>
      <c r="Z3522" t="str">
        <f>_xlfn.XLOOKUP(Table4[[#This Row],[StoreID]],Stores!A:A,Stores!D:D, "Not Found")</f>
        <v>East</v>
      </c>
    </row>
    <row r="3523" spans="1:26">
      <c r="A3523" t="s">
        <v>4389</v>
      </c>
      <c r="B3523" s="1">
        <v>45534</v>
      </c>
      <c r="C3523" t="s">
        <v>650</v>
      </c>
      <c r="D3523" t="s">
        <v>766</v>
      </c>
      <c r="E3523" t="s">
        <v>835</v>
      </c>
      <c r="F3523">
        <v>2</v>
      </c>
      <c r="G3523">
        <v>0.1</v>
      </c>
      <c r="H3523" t="s">
        <v>871</v>
      </c>
      <c r="I3523" s="4">
        <f>Table4[[#This Row],[Quantity]]*Table4[[#This Row],[UnitPrice]]</f>
        <v>2454.48</v>
      </c>
      <c r="J3523" s="4">
        <f>Table4[[#This Row],[Gross Revenue]]*(1-Table4[[#This Row],[Discount]])</f>
        <v>2209.0320000000002</v>
      </c>
      <c r="K3523" s="4">
        <f>Table4[[#This Row],[Quantity]]*Table4[[#This Row],[CostPrice]]</f>
        <v>1954.18</v>
      </c>
      <c r="L3523" s="4">
        <f>Table4[[#This Row],[Net Revenue]]-Table4[[#This Row],[Total Cost]]</f>
        <v>254.85200000000009</v>
      </c>
      <c r="M3523" t="str">
        <f>_xlfn.XLOOKUP(Table4[[#This Row],[ProductID]], Products!A:A,Products!B:B, "Not Found")</f>
        <v>Firm Dairy</v>
      </c>
      <c r="N3523" t="str">
        <f>TEXT(Table4[[#This Row],[Date]], "mmm")</f>
        <v>Aug</v>
      </c>
      <c r="O3523" t="str">
        <f>TEXT(Table4[[#This Row],[Date]], "yyyy")</f>
        <v>2024</v>
      </c>
      <c r="P3523" t="str">
        <f>_xlfn.XLOOKUP(Table4[[#This Row],[ProductID]],Products!A:A,Products!C:C, "Not Found")</f>
        <v>Groceries</v>
      </c>
      <c r="Q3523" t="str">
        <f>_xlfn.XLOOKUP(Table4[[#This Row],[ProductID]],Products!A:A,Products!D:D,"Not Found")</f>
        <v>Dairy</v>
      </c>
      <c r="R3523">
        <f>_xlfn.XLOOKUP(Table4[[#This Row],[ProductID]],Products!A:A,Products!E:E,"Not Found")</f>
        <v>1227.24</v>
      </c>
      <c r="S3523">
        <f>_xlfn.XLOOKUP(Table4[[#This Row],[ProductID]],Products!A:A,Products!F:F, "Not Found")</f>
        <v>977.09</v>
      </c>
      <c r="T3523" t="str">
        <f>_xlfn.XLOOKUP(Table4[[#This Row],[CustomerID]],Customers!A:A,Customers!D:D, "Not Found")</f>
        <v>M</v>
      </c>
      <c r="U3523" s="6">
        <f>_xlfn.XLOOKUP(Table4[[#This Row],[CustomerID]],Customers!A:A,Customers!E:E, "Not Found")</f>
        <v>37724</v>
      </c>
      <c r="V3523">
        <f ca="1">DATEDIF(Table4[[#This Row],[CustomerBirthday]], TODAY(), "Y")</f>
        <v>23</v>
      </c>
      <c r="W3523" t="str" cm="1">
        <f t="array" aca="1" ref="W3523" ca="1">_xlfn.IFS(Table4[[#This Row],[Age]]&lt;25, "Under 25",Table4[[#This Row],[Age]]=34, "25-34", Table4[[#This Row],[Age]]&lt;=49, "35-49", Table4[[#This Row],[Age]]&lt;=64, "50-64", Table4[[#This Row],[Age]]&gt;=65, "65+")</f>
        <v>Under 25</v>
      </c>
      <c r="X3523" t="str">
        <f>_xlfn.XLOOKUP(Table4[[#This Row],[StoreID]],Stores!A:A,Stores!B:B, "Not found")</f>
        <v>MegaMart Peckmouth</v>
      </c>
      <c r="Y3523" t="str">
        <f>_xlfn.XLOOKUP(Table4[[#This Row],[StoreID]],Stores!A:A,Stores!C:C, "Not Found")</f>
        <v>Peckmouth</v>
      </c>
      <c r="Z3523" t="str">
        <f>_xlfn.XLOOKUP(Table4[[#This Row],[StoreID]],Stores!A:A,Stores!D:D, "Not Found")</f>
        <v>East</v>
      </c>
    </row>
    <row r="3524" spans="1:26">
      <c r="A3524" t="s">
        <v>4390</v>
      </c>
      <c r="B3524" s="1">
        <v>45321</v>
      </c>
      <c r="C3524" t="s">
        <v>467</v>
      </c>
      <c r="D3524" t="s">
        <v>824</v>
      </c>
      <c r="E3524" t="s">
        <v>831</v>
      </c>
      <c r="F3524">
        <v>5</v>
      </c>
      <c r="G3524">
        <v>0.1</v>
      </c>
      <c r="H3524" t="s">
        <v>875</v>
      </c>
      <c r="I3524" s="4">
        <f>Table4[[#This Row],[Quantity]]*Table4[[#This Row],[UnitPrice]]</f>
        <v>1941.3</v>
      </c>
      <c r="J3524" s="4">
        <f>Table4[[#This Row],[Gross Revenue]]*(1-Table4[[#This Row],[Discount]])</f>
        <v>1747.17</v>
      </c>
      <c r="K3524" s="4">
        <f>Table4[[#This Row],[Quantity]]*Table4[[#This Row],[CostPrice]]</f>
        <v>996.5</v>
      </c>
      <c r="L3524" s="4">
        <f>Table4[[#This Row],[Net Revenue]]-Table4[[#This Row],[Total Cost]]</f>
        <v>750.67000000000007</v>
      </c>
      <c r="M3524" t="str">
        <f>_xlfn.XLOOKUP(Table4[[#This Row],[ProductID]], Products!A:A,Products!B:B, "Not Found")</f>
        <v>Possible Watches</v>
      </c>
      <c r="N3524" t="str">
        <f>TEXT(Table4[[#This Row],[Date]], "mmm")</f>
        <v>Jan</v>
      </c>
      <c r="O3524" t="str">
        <f>TEXT(Table4[[#This Row],[Date]], "yyyy")</f>
        <v>2024</v>
      </c>
      <c r="P3524" t="str">
        <f>_xlfn.XLOOKUP(Table4[[#This Row],[ProductID]],Products!A:A,Products!C:C, "Not Found")</f>
        <v>Fashion</v>
      </c>
      <c r="Q3524" t="str">
        <f>_xlfn.XLOOKUP(Table4[[#This Row],[ProductID]],Products!A:A,Products!D:D,"Not Found")</f>
        <v>Watches</v>
      </c>
      <c r="R3524">
        <f>_xlfn.XLOOKUP(Table4[[#This Row],[ProductID]],Products!A:A,Products!E:E,"Not Found")</f>
        <v>388.26</v>
      </c>
      <c r="S3524">
        <f>_xlfn.XLOOKUP(Table4[[#This Row],[ProductID]],Products!A:A,Products!F:F, "Not Found")</f>
        <v>199.3</v>
      </c>
      <c r="T3524" t="str">
        <f>_xlfn.XLOOKUP(Table4[[#This Row],[CustomerID]],Customers!A:A,Customers!D:D, "Not Found")</f>
        <v>F</v>
      </c>
      <c r="U3524" s="6">
        <f>_xlfn.XLOOKUP(Table4[[#This Row],[CustomerID]],Customers!A:A,Customers!E:E, "Not Found")</f>
        <v>30272</v>
      </c>
      <c r="V3524">
        <f ca="1">DATEDIF(Table4[[#This Row],[CustomerBirthday]], TODAY(), "Y")</f>
        <v>43</v>
      </c>
      <c r="W3524" t="str" cm="1">
        <f t="array" aca="1" ref="W3524" ca="1">_xlfn.IFS(Table4[[#This Row],[Age]]&lt;25, "Under 25",Table4[[#This Row],[Age]]=34, "25-34", Table4[[#This Row],[Age]]&lt;=49, "35-49", Table4[[#This Row],[Age]]&lt;=64, "50-64", Table4[[#This Row],[Age]]&gt;=65, "65+")</f>
        <v>35-49</v>
      </c>
      <c r="X3524" t="str">
        <f>_xlfn.XLOOKUP(Table4[[#This Row],[StoreID]],Stores!A:A,Stores!B:B, "Not found")</f>
        <v>MegaMart Jimenezborough</v>
      </c>
      <c r="Y3524" t="str">
        <f>_xlfn.XLOOKUP(Table4[[#This Row],[StoreID]],Stores!A:A,Stores!C:C, "Not Found")</f>
        <v>Jimenezborough</v>
      </c>
      <c r="Z3524" t="str">
        <f>_xlfn.XLOOKUP(Table4[[#This Row],[StoreID]],Stores!A:A,Stores!D:D, "Not Found")</f>
        <v>South</v>
      </c>
    </row>
    <row r="3525" spans="1:26">
      <c r="A3525" t="s">
        <v>4391</v>
      </c>
      <c r="B3525" s="1">
        <v>45899</v>
      </c>
      <c r="C3525" t="s">
        <v>386</v>
      </c>
      <c r="D3525" t="s">
        <v>806</v>
      </c>
      <c r="E3525" t="s">
        <v>835</v>
      </c>
      <c r="F3525">
        <v>2</v>
      </c>
      <c r="G3525">
        <v>0.1</v>
      </c>
      <c r="H3525" t="s">
        <v>875</v>
      </c>
      <c r="I3525" s="4">
        <f>Table4[[#This Row],[Quantity]]*Table4[[#This Row],[UnitPrice]]</f>
        <v>3491.22</v>
      </c>
      <c r="J3525" s="4">
        <f>Table4[[#This Row],[Gross Revenue]]*(1-Table4[[#This Row],[Discount]])</f>
        <v>3142.098</v>
      </c>
      <c r="K3525" s="4">
        <f>Table4[[#This Row],[Quantity]]*Table4[[#This Row],[CostPrice]]</f>
        <v>2644.88</v>
      </c>
      <c r="L3525" s="4">
        <f>Table4[[#This Row],[Net Revenue]]-Table4[[#This Row],[Total Cost]]</f>
        <v>497.21799999999985</v>
      </c>
      <c r="M3525" t="str">
        <f>_xlfn.XLOOKUP(Table4[[#This Row],[ProductID]], Products!A:A,Products!B:B, "Not Found")</f>
        <v>Piece Headphones</v>
      </c>
      <c r="N3525" t="str">
        <f>TEXT(Table4[[#This Row],[Date]], "mmm")</f>
        <v>Aug</v>
      </c>
      <c r="O3525" t="str">
        <f>TEXT(Table4[[#This Row],[Date]], "yyyy")</f>
        <v>2025</v>
      </c>
      <c r="P3525" t="str">
        <f>_xlfn.XLOOKUP(Table4[[#This Row],[ProductID]],Products!A:A,Products!C:C, "Not Found")</f>
        <v>Electronics</v>
      </c>
      <c r="Q3525" t="str">
        <f>_xlfn.XLOOKUP(Table4[[#This Row],[ProductID]],Products!A:A,Products!D:D,"Not Found")</f>
        <v>Headphones</v>
      </c>
      <c r="R3525">
        <f>_xlfn.XLOOKUP(Table4[[#This Row],[ProductID]],Products!A:A,Products!E:E,"Not Found")</f>
        <v>1745.61</v>
      </c>
      <c r="S3525">
        <f>_xlfn.XLOOKUP(Table4[[#This Row],[ProductID]],Products!A:A,Products!F:F, "Not Found")</f>
        <v>1322.44</v>
      </c>
      <c r="T3525" t="str">
        <f>_xlfn.XLOOKUP(Table4[[#This Row],[CustomerID]],Customers!A:A,Customers!D:D, "Not Found")</f>
        <v>F</v>
      </c>
      <c r="U3525" s="6">
        <f>_xlfn.XLOOKUP(Table4[[#This Row],[CustomerID]],Customers!A:A,Customers!E:E, "Not Found")</f>
        <v>23676</v>
      </c>
      <c r="V3525">
        <f ca="1">DATEDIF(Table4[[#This Row],[CustomerBirthday]], TODAY(), "Y")</f>
        <v>61</v>
      </c>
      <c r="W3525" t="str" cm="1">
        <f t="array" aca="1" ref="W3525" ca="1">_xlfn.IFS(Table4[[#This Row],[Age]]&lt;25, "Under 25",Table4[[#This Row],[Age]]=34, "25-34", Table4[[#This Row],[Age]]&lt;=49, "35-49", Table4[[#This Row],[Age]]&lt;=64, "50-64", Table4[[#This Row],[Age]]&gt;=65, "65+")</f>
        <v>50-64</v>
      </c>
      <c r="X3525" t="str">
        <f>_xlfn.XLOOKUP(Table4[[#This Row],[StoreID]],Stores!A:A,Stores!B:B, "Not found")</f>
        <v>MegaMart Peckmouth</v>
      </c>
      <c r="Y3525" t="str">
        <f>_xlfn.XLOOKUP(Table4[[#This Row],[StoreID]],Stores!A:A,Stores!C:C, "Not Found")</f>
        <v>Peckmouth</v>
      </c>
      <c r="Z3525" t="str">
        <f>_xlfn.XLOOKUP(Table4[[#This Row],[StoreID]],Stores!A:A,Stores!D:D, "Not Found")</f>
        <v>East</v>
      </c>
    </row>
    <row r="3526" spans="1:26">
      <c r="A3526" t="s">
        <v>4392</v>
      </c>
      <c r="B3526" s="1">
        <v>45379</v>
      </c>
      <c r="C3526" t="s">
        <v>633</v>
      </c>
      <c r="D3526" t="s">
        <v>804</v>
      </c>
      <c r="E3526" t="s">
        <v>839</v>
      </c>
      <c r="F3526">
        <v>1</v>
      </c>
      <c r="G3526">
        <v>0.1</v>
      </c>
      <c r="H3526" t="s">
        <v>868</v>
      </c>
      <c r="I3526" s="4">
        <f>Table4[[#This Row],[Quantity]]*Table4[[#This Row],[UnitPrice]]</f>
        <v>540.94000000000005</v>
      </c>
      <c r="J3526" s="4">
        <f>Table4[[#This Row],[Gross Revenue]]*(1-Table4[[#This Row],[Discount]])</f>
        <v>486.84600000000006</v>
      </c>
      <c r="K3526" s="4">
        <f>Table4[[#This Row],[Quantity]]*Table4[[#This Row],[CostPrice]]</f>
        <v>398.25</v>
      </c>
      <c r="L3526" s="4">
        <f>Table4[[#This Row],[Net Revenue]]-Table4[[#This Row],[Total Cost]]</f>
        <v>88.59600000000006</v>
      </c>
      <c r="M3526" t="str">
        <f>_xlfn.XLOOKUP(Table4[[#This Row],[ProductID]], Products!A:A,Products!B:B, "Not Found")</f>
        <v>Church Clothing</v>
      </c>
      <c r="N3526" t="str">
        <f>TEXT(Table4[[#This Row],[Date]], "mmm")</f>
        <v>Mar</v>
      </c>
      <c r="O3526" t="str">
        <f>TEXT(Table4[[#This Row],[Date]], "yyyy")</f>
        <v>2024</v>
      </c>
      <c r="P3526" t="str">
        <f>_xlfn.XLOOKUP(Table4[[#This Row],[ProductID]],Products!A:A,Products!C:C, "Not Found")</f>
        <v>Fashion</v>
      </c>
      <c r="Q3526" t="str">
        <f>_xlfn.XLOOKUP(Table4[[#This Row],[ProductID]],Products!A:A,Products!D:D,"Not Found")</f>
        <v>Clothing</v>
      </c>
      <c r="R3526">
        <f>_xlfn.XLOOKUP(Table4[[#This Row],[ProductID]],Products!A:A,Products!E:E,"Not Found")</f>
        <v>540.94000000000005</v>
      </c>
      <c r="S3526">
        <f>_xlfn.XLOOKUP(Table4[[#This Row],[ProductID]],Products!A:A,Products!F:F, "Not Found")</f>
        <v>398.25</v>
      </c>
      <c r="T3526" t="str">
        <f>_xlfn.XLOOKUP(Table4[[#This Row],[CustomerID]],Customers!A:A,Customers!D:D, "Not Found")</f>
        <v>F</v>
      </c>
      <c r="U3526" s="6">
        <f>_xlfn.XLOOKUP(Table4[[#This Row],[CustomerID]],Customers!A:A,Customers!E:E, "Not Found")</f>
        <v>31092</v>
      </c>
      <c r="V3526">
        <f ca="1">DATEDIF(Table4[[#This Row],[CustomerBirthday]], TODAY(), "Y")</f>
        <v>41</v>
      </c>
      <c r="W3526" t="str" cm="1">
        <f t="array" aca="1" ref="W3526" ca="1">_xlfn.IFS(Table4[[#This Row],[Age]]&lt;25, "Under 25",Table4[[#This Row],[Age]]=34, "25-34", Table4[[#This Row],[Age]]&lt;=49, "35-49", Table4[[#This Row],[Age]]&lt;=64, "50-64", Table4[[#This Row],[Age]]&gt;=65, "65+")</f>
        <v>35-49</v>
      </c>
      <c r="X3526" t="str">
        <f>_xlfn.XLOOKUP(Table4[[#This Row],[StoreID]],Stores!A:A,Stores!B:B, "Not found")</f>
        <v>MegaMart New Michele</v>
      </c>
      <c r="Y3526" t="str">
        <f>_xlfn.XLOOKUP(Table4[[#This Row],[StoreID]],Stores!A:A,Stores!C:C, "Not Found")</f>
        <v>New Michele</v>
      </c>
      <c r="Z3526" t="str">
        <f>_xlfn.XLOOKUP(Table4[[#This Row],[StoreID]],Stores!A:A,Stores!D:D, "Not Found")</f>
        <v>West</v>
      </c>
    </row>
    <row r="3527" spans="1:26">
      <c r="A3527" t="s">
        <v>4393</v>
      </c>
      <c r="B3527" s="1">
        <v>45715</v>
      </c>
      <c r="C3527" t="s">
        <v>368</v>
      </c>
      <c r="D3527" t="s">
        <v>796</v>
      </c>
      <c r="E3527" t="s">
        <v>846</v>
      </c>
      <c r="F3527">
        <v>3</v>
      </c>
      <c r="G3527">
        <v>0.15</v>
      </c>
      <c r="H3527" t="s">
        <v>875</v>
      </c>
      <c r="I3527" s="4">
        <f>Table4[[#This Row],[Quantity]]*Table4[[#This Row],[UnitPrice]]</f>
        <v>4687.29</v>
      </c>
      <c r="J3527" s="4">
        <f>Table4[[#This Row],[Gross Revenue]]*(1-Table4[[#This Row],[Discount]])</f>
        <v>3984.1965</v>
      </c>
      <c r="K3527" s="4">
        <f>Table4[[#This Row],[Quantity]]*Table4[[#This Row],[CostPrice]]</f>
        <v>3586.8900000000003</v>
      </c>
      <c r="L3527" s="4">
        <f>Table4[[#This Row],[Net Revenue]]-Table4[[#This Row],[Total Cost]]</f>
        <v>397.30649999999969</v>
      </c>
      <c r="M3527" t="str">
        <f>_xlfn.XLOOKUP(Table4[[#This Row],[ProductID]], Products!A:A,Products!B:B, "Not Found")</f>
        <v>Chair Laptop</v>
      </c>
      <c r="N3527" t="str">
        <f>TEXT(Table4[[#This Row],[Date]], "mmm")</f>
        <v>Feb</v>
      </c>
      <c r="O3527" t="str">
        <f>TEXT(Table4[[#This Row],[Date]], "yyyy")</f>
        <v>2025</v>
      </c>
      <c r="P3527" t="str">
        <f>_xlfn.XLOOKUP(Table4[[#This Row],[ProductID]],Products!A:A,Products!C:C, "Not Found")</f>
        <v>Electronics</v>
      </c>
      <c r="Q3527" t="str">
        <f>_xlfn.XLOOKUP(Table4[[#This Row],[ProductID]],Products!A:A,Products!D:D,"Not Found")</f>
        <v>Laptop</v>
      </c>
      <c r="R3527">
        <f>_xlfn.XLOOKUP(Table4[[#This Row],[ProductID]],Products!A:A,Products!E:E,"Not Found")</f>
        <v>1562.43</v>
      </c>
      <c r="S3527">
        <f>_xlfn.XLOOKUP(Table4[[#This Row],[ProductID]],Products!A:A,Products!F:F, "Not Found")</f>
        <v>1195.6300000000001</v>
      </c>
      <c r="T3527" t="str">
        <f>_xlfn.XLOOKUP(Table4[[#This Row],[CustomerID]],Customers!A:A,Customers!D:D, "Not Found")</f>
        <v>F</v>
      </c>
      <c r="U3527" s="6">
        <f>_xlfn.XLOOKUP(Table4[[#This Row],[CustomerID]],Customers!A:A,Customers!E:E, "Not Found")</f>
        <v>38361</v>
      </c>
      <c r="V3527">
        <f ca="1">DATEDIF(Table4[[#This Row],[CustomerBirthday]], TODAY(), "Y")</f>
        <v>21</v>
      </c>
      <c r="W3527" t="str" cm="1">
        <f t="array" aca="1" ref="W3527" ca="1">_xlfn.IFS(Table4[[#This Row],[Age]]&lt;25, "Under 25",Table4[[#This Row],[Age]]=34, "25-34", Table4[[#This Row],[Age]]&lt;=49, "35-49", Table4[[#This Row],[Age]]&lt;=64, "50-64", Table4[[#This Row],[Age]]&gt;=65, "65+")</f>
        <v>Under 25</v>
      </c>
      <c r="X3527" t="str">
        <f>_xlfn.XLOOKUP(Table4[[#This Row],[StoreID]],Stores!A:A,Stores!B:B, "Not found")</f>
        <v>MegaMart Johnmouth</v>
      </c>
      <c r="Y3527" t="str">
        <f>_xlfn.XLOOKUP(Table4[[#This Row],[StoreID]],Stores!A:A,Stores!C:C, "Not Found")</f>
        <v>Johnmouth</v>
      </c>
      <c r="Z3527" t="str">
        <f>_xlfn.XLOOKUP(Table4[[#This Row],[StoreID]],Stores!A:A,Stores!D:D, "Not Found")</f>
        <v>East</v>
      </c>
    </row>
    <row r="3528" spans="1:26">
      <c r="A3528" t="s">
        <v>4394</v>
      </c>
      <c r="B3528" s="1">
        <v>45464</v>
      </c>
      <c r="C3528" t="s">
        <v>36</v>
      </c>
      <c r="D3528" t="s">
        <v>757</v>
      </c>
      <c r="E3528" t="s">
        <v>831</v>
      </c>
      <c r="F3528">
        <v>2</v>
      </c>
      <c r="G3528">
        <v>0.1</v>
      </c>
      <c r="H3528" t="s">
        <v>871</v>
      </c>
      <c r="I3528" s="4">
        <f>Table4[[#This Row],[Quantity]]*Table4[[#This Row],[UnitPrice]]</f>
        <v>2492.2199999999998</v>
      </c>
      <c r="J3528" s="4">
        <f>Table4[[#This Row],[Gross Revenue]]*(1-Table4[[#This Row],[Discount]])</f>
        <v>2242.998</v>
      </c>
      <c r="K3528" s="4">
        <f>Table4[[#This Row],[Quantity]]*Table4[[#This Row],[CostPrice]]</f>
        <v>1667.04</v>
      </c>
      <c r="L3528" s="4">
        <f>Table4[[#This Row],[Net Revenue]]-Table4[[#This Row],[Total Cost]]</f>
        <v>575.95800000000008</v>
      </c>
      <c r="M3528" t="str">
        <f>_xlfn.XLOOKUP(Table4[[#This Row],[ProductID]], Products!A:A,Products!B:B, "Not Found")</f>
        <v>Find Headphones</v>
      </c>
      <c r="N3528" t="str">
        <f>TEXT(Table4[[#This Row],[Date]], "mmm")</f>
        <v>Jun</v>
      </c>
      <c r="O3528" t="str">
        <f>TEXT(Table4[[#This Row],[Date]], "yyyy")</f>
        <v>2024</v>
      </c>
      <c r="P3528" t="str">
        <f>_xlfn.XLOOKUP(Table4[[#This Row],[ProductID]],Products!A:A,Products!C:C, "Not Found")</f>
        <v>Electronics</v>
      </c>
      <c r="Q3528" t="str">
        <f>_xlfn.XLOOKUP(Table4[[#This Row],[ProductID]],Products!A:A,Products!D:D,"Not Found")</f>
        <v>Headphones</v>
      </c>
      <c r="R3528">
        <f>_xlfn.XLOOKUP(Table4[[#This Row],[ProductID]],Products!A:A,Products!E:E,"Not Found")</f>
        <v>1246.1099999999999</v>
      </c>
      <c r="S3528">
        <f>_xlfn.XLOOKUP(Table4[[#This Row],[ProductID]],Products!A:A,Products!F:F, "Not Found")</f>
        <v>833.52</v>
      </c>
      <c r="T3528" t="str">
        <f>_xlfn.XLOOKUP(Table4[[#This Row],[CustomerID]],Customers!A:A,Customers!D:D, "Not Found")</f>
        <v>M</v>
      </c>
      <c r="U3528" s="6">
        <f>_xlfn.XLOOKUP(Table4[[#This Row],[CustomerID]],Customers!A:A,Customers!E:E, "Not Found")</f>
        <v>22233</v>
      </c>
      <c r="V3528">
        <f ca="1">DATEDIF(Table4[[#This Row],[CustomerBirthday]], TODAY(), "Y")</f>
        <v>65</v>
      </c>
      <c r="W3528" t="str" cm="1">
        <f t="array" aca="1" ref="W3528" ca="1">_xlfn.IFS(Table4[[#This Row],[Age]]&lt;25, "Under 25",Table4[[#This Row],[Age]]=34, "25-34", Table4[[#This Row],[Age]]&lt;=49, "35-49", Table4[[#This Row],[Age]]&lt;=64, "50-64", Table4[[#This Row],[Age]]&gt;=65, "65+")</f>
        <v>65+</v>
      </c>
      <c r="X3528" t="str">
        <f>_xlfn.XLOOKUP(Table4[[#This Row],[StoreID]],Stores!A:A,Stores!B:B, "Not found")</f>
        <v>MegaMart Jimenezborough</v>
      </c>
      <c r="Y3528" t="str">
        <f>_xlfn.XLOOKUP(Table4[[#This Row],[StoreID]],Stores!A:A,Stores!C:C, "Not Found")</f>
        <v>Jimenezborough</v>
      </c>
      <c r="Z3528" t="str">
        <f>_xlfn.XLOOKUP(Table4[[#This Row],[StoreID]],Stores!A:A,Stores!D:D, "Not Found")</f>
        <v>South</v>
      </c>
    </row>
    <row r="3529" spans="1:26">
      <c r="A3529" t="s">
        <v>4395</v>
      </c>
      <c r="B3529" s="1">
        <v>45622</v>
      </c>
      <c r="C3529" t="s">
        <v>702</v>
      </c>
      <c r="D3529" t="s">
        <v>806</v>
      </c>
      <c r="E3529" t="s">
        <v>839</v>
      </c>
      <c r="F3529">
        <v>3</v>
      </c>
      <c r="G3529">
        <v>0.1</v>
      </c>
      <c r="H3529" t="s">
        <v>865</v>
      </c>
      <c r="I3529" s="4">
        <f>Table4[[#This Row],[Quantity]]*Table4[[#This Row],[UnitPrice]]</f>
        <v>5236.83</v>
      </c>
      <c r="J3529" s="4">
        <f>Table4[[#This Row],[Gross Revenue]]*(1-Table4[[#This Row],[Discount]])</f>
        <v>4713.1469999999999</v>
      </c>
      <c r="K3529" s="4">
        <f>Table4[[#This Row],[Quantity]]*Table4[[#This Row],[CostPrice]]</f>
        <v>3967.32</v>
      </c>
      <c r="L3529" s="4">
        <f>Table4[[#This Row],[Net Revenue]]-Table4[[#This Row],[Total Cost]]</f>
        <v>745.82699999999977</v>
      </c>
      <c r="M3529" t="str">
        <f>_xlfn.XLOOKUP(Table4[[#This Row],[ProductID]], Products!A:A,Products!B:B, "Not Found")</f>
        <v>Piece Headphones</v>
      </c>
      <c r="N3529" t="str">
        <f>TEXT(Table4[[#This Row],[Date]], "mmm")</f>
        <v>Nov</v>
      </c>
      <c r="O3529" t="str">
        <f>TEXT(Table4[[#This Row],[Date]], "yyyy")</f>
        <v>2024</v>
      </c>
      <c r="P3529" t="str">
        <f>_xlfn.XLOOKUP(Table4[[#This Row],[ProductID]],Products!A:A,Products!C:C, "Not Found")</f>
        <v>Electronics</v>
      </c>
      <c r="Q3529" t="str">
        <f>_xlfn.XLOOKUP(Table4[[#This Row],[ProductID]],Products!A:A,Products!D:D,"Not Found")</f>
        <v>Headphones</v>
      </c>
      <c r="R3529">
        <f>_xlfn.XLOOKUP(Table4[[#This Row],[ProductID]],Products!A:A,Products!E:E,"Not Found")</f>
        <v>1745.61</v>
      </c>
      <c r="S3529">
        <f>_xlfn.XLOOKUP(Table4[[#This Row],[ProductID]],Products!A:A,Products!F:F, "Not Found")</f>
        <v>1322.44</v>
      </c>
      <c r="T3529" t="str">
        <f>_xlfn.XLOOKUP(Table4[[#This Row],[CustomerID]],Customers!A:A,Customers!D:D, "Not Found")</f>
        <v>M</v>
      </c>
      <c r="U3529" s="6">
        <f>_xlfn.XLOOKUP(Table4[[#This Row],[CustomerID]],Customers!A:A,Customers!E:E, "Not Found")</f>
        <v>37249</v>
      </c>
      <c r="V3529">
        <f ca="1">DATEDIF(Table4[[#This Row],[CustomerBirthday]], TODAY(), "Y")</f>
        <v>24</v>
      </c>
      <c r="W3529" t="str" cm="1">
        <f t="array" aca="1" ref="W3529" ca="1">_xlfn.IFS(Table4[[#This Row],[Age]]&lt;25, "Under 25",Table4[[#This Row],[Age]]=34, "25-34", Table4[[#This Row],[Age]]&lt;=49, "35-49", Table4[[#This Row],[Age]]&lt;=64, "50-64", Table4[[#This Row],[Age]]&gt;=65, "65+")</f>
        <v>Under 25</v>
      </c>
      <c r="X3529" t="str">
        <f>_xlfn.XLOOKUP(Table4[[#This Row],[StoreID]],Stores!A:A,Stores!B:B, "Not found")</f>
        <v>MegaMart New Michele</v>
      </c>
      <c r="Y3529" t="str">
        <f>_xlfn.XLOOKUP(Table4[[#This Row],[StoreID]],Stores!A:A,Stores!C:C, "Not Found")</f>
        <v>New Michele</v>
      </c>
      <c r="Z3529" t="str">
        <f>_xlfn.XLOOKUP(Table4[[#This Row],[StoreID]],Stores!A:A,Stores!D:D, "Not Found")</f>
        <v>West</v>
      </c>
    </row>
    <row r="3530" spans="1:26">
      <c r="A3530" t="s">
        <v>4396</v>
      </c>
      <c r="B3530" s="1">
        <v>45776</v>
      </c>
      <c r="C3530" t="s">
        <v>183</v>
      </c>
      <c r="D3530" t="s">
        <v>734</v>
      </c>
      <c r="E3530" t="s">
        <v>846</v>
      </c>
      <c r="F3530">
        <v>4</v>
      </c>
      <c r="G3530">
        <v>0.15</v>
      </c>
      <c r="H3530" t="s">
        <v>868</v>
      </c>
      <c r="I3530" s="4">
        <f>Table4[[#This Row],[Quantity]]*Table4[[#This Row],[UnitPrice]]</f>
        <v>439.12</v>
      </c>
      <c r="J3530" s="4">
        <f>Table4[[#This Row],[Gross Revenue]]*(1-Table4[[#This Row],[Discount]])</f>
        <v>373.25200000000001</v>
      </c>
      <c r="K3530" s="4">
        <f>Table4[[#This Row],[Quantity]]*Table4[[#This Row],[CostPrice]]</f>
        <v>282.36</v>
      </c>
      <c r="L3530" s="4">
        <f>Table4[[#This Row],[Net Revenue]]-Table4[[#This Row],[Total Cost]]</f>
        <v>90.891999999999996</v>
      </c>
      <c r="M3530" t="str">
        <f>_xlfn.XLOOKUP(Table4[[#This Row],[ProductID]], Products!A:A,Products!B:B, "Not Found")</f>
        <v>Recognize Footwear</v>
      </c>
      <c r="N3530" t="str">
        <f>TEXT(Table4[[#This Row],[Date]], "mmm")</f>
        <v>Apr</v>
      </c>
      <c r="O3530" t="str">
        <f>TEXT(Table4[[#This Row],[Date]], "yyyy")</f>
        <v>2025</v>
      </c>
      <c r="P3530" t="str">
        <f>_xlfn.XLOOKUP(Table4[[#This Row],[ProductID]],Products!A:A,Products!C:C, "Not Found")</f>
        <v>Fashion</v>
      </c>
      <c r="Q3530" t="str">
        <f>_xlfn.XLOOKUP(Table4[[#This Row],[ProductID]],Products!A:A,Products!D:D,"Not Found")</f>
        <v>Footwear</v>
      </c>
      <c r="R3530">
        <f>_xlfn.XLOOKUP(Table4[[#This Row],[ProductID]],Products!A:A,Products!E:E,"Not Found")</f>
        <v>109.78</v>
      </c>
      <c r="S3530">
        <f>_xlfn.XLOOKUP(Table4[[#This Row],[ProductID]],Products!A:A,Products!F:F, "Not Found")</f>
        <v>70.59</v>
      </c>
      <c r="T3530" t="str">
        <f>_xlfn.XLOOKUP(Table4[[#This Row],[CustomerID]],Customers!A:A,Customers!D:D, "Not Found")</f>
        <v>F</v>
      </c>
      <c r="U3530" s="6">
        <f>_xlfn.XLOOKUP(Table4[[#This Row],[CustomerID]],Customers!A:A,Customers!E:E, "Not Found")</f>
        <v>38901</v>
      </c>
      <c r="V3530">
        <f ca="1">DATEDIF(Table4[[#This Row],[CustomerBirthday]], TODAY(), "Y")</f>
        <v>20</v>
      </c>
      <c r="W3530" t="str" cm="1">
        <f t="array" aca="1" ref="W3530" ca="1">_xlfn.IFS(Table4[[#This Row],[Age]]&lt;25, "Under 25",Table4[[#This Row],[Age]]=34, "25-34", Table4[[#This Row],[Age]]&lt;=49, "35-49", Table4[[#This Row],[Age]]&lt;=64, "50-64", Table4[[#This Row],[Age]]&gt;=65, "65+")</f>
        <v>Under 25</v>
      </c>
      <c r="X3530" t="str">
        <f>_xlfn.XLOOKUP(Table4[[#This Row],[StoreID]],Stores!A:A,Stores!B:B, "Not found")</f>
        <v>MegaMart Johnmouth</v>
      </c>
      <c r="Y3530" t="str">
        <f>_xlfn.XLOOKUP(Table4[[#This Row],[StoreID]],Stores!A:A,Stores!C:C, "Not Found")</f>
        <v>Johnmouth</v>
      </c>
      <c r="Z3530" t="str">
        <f>_xlfn.XLOOKUP(Table4[[#This Row],[StoreID]],Stores!A:A,Stores!D:D, "Not Found")</f>
        <v>East</v>
      </c>
    </row>
    <row r="3531" spans="1:26">
      <c r="A3531" t="s">
        <v>4397</v>
      </c>
      <c r="B3531" s="1">
        <v>45463</v>
      </c>
      <c r="C3531" t="s">
        <v>198</v>
      </c>
      <c r="D3531" t="s">
        <v>757</v>
      </c>
      <c r="E3531" t="s">
        <v>835</v>
      </c>
      <c r="F3531">
        <v>3</v>
      </c>
      <c r="G3531">
        <v>0.1</v>
      </c>
      <c r="H3531" t="s">
        <v>871</v>
      </c>
      <c r="I3531" s="4">
        <f>Table4[[#This Row],[Quantity]]*Table4[[#This Row],[UnitPrice]]</f>
        <v>3738.33</v>
      </c>
      <c r="J3531" s="4">
        <f>Table4[[#This Row],[Gross Revenue]]*(1-Table4[[#This Row],[Discount]])</f>
        <v>3364.4969999999998</v>
      </c>
      <c r="K3531" s="4">
        <f>Table4[[#This Row],[Quantity]]*Table4[[#This Row],[CostPrice]]</f>
        <v>2500.56</v>
      </c>
      <c r="L3531" s="4">
        <f>Table4[[#This Row],[Net Revenue]]-Table4[[#This Row],[Total Cost]]</f>
        <v>863.9369999999999</v>
      </c>
      <c r="M3531" t="str">
        <f>_xlfn.XLOOKUP(Table4[[#This Row],[ProductID]], Products!A:A,Products!B:B, "Not Found")</f>
        <v>Find Headphones</v>
      </c>
      <c r="N3531" t="str">
        <f>TEXT(Table4[[#This Row],[Date]], "mmm")</f>
        <v>Jun</v>
      </c>
      <c r="O3531" t="str">
        <f>TEXT(Table4[[#This Row],[Date]], "yyyy")</f>
        <v>2024</v>
      </c>
      <c r="P3531" t="str">
        <f>_xlfn.XLOOKUP(Table4[[#This Row],[ProductID]],Products!A:A,Products!C:C, "Not Found")</f>
        <v>Electronics</v>
      </c>
      <c r="Q3531" t="str">
        <f>_xlfn.XLOOKUP(Table4[[#This Row],[ProductID]],Products!A:A,Products!D:D,"Not Found")</f>
        <v>Headphones</v>
      </c>
      <c r="R3531">
        <f>_xlfn.XLOOKUP(Table4[[#This Row],[ProductID]],Products!A:A,Products!E:E,"Not Found")</f>
        <v>1246.1099999999999</v>
      </c>
      <c r="S3531">
        <f>_xlfn.XLOOKUP(Table4[[#This Row],[ProductID]],Products!A:A,Products!F:F, "Not Found")</f>
        <v>833.52</v>
      </c>
      <c r="T3531" t="str">
        <f>_xlfn.XLOOKUP(Table4[[#This Row],[CustomerID]],Customers!A:A,Customers!D:D, "Not Found")</f>
        <v>F</v>
      </c>
      <c r="U3531" s="6">
        <f>_xlfn.XLOOKUP(Table4[[#This Row],[CustomerID]],Customers!A:A,Customers!E:E, "Not Found")</f>
        <v>38340</v>
      </c>
      <c r="V3531">
        <f ca="1">DATEDIF(Table4[[#This Row],[CustomerBirthday]], TODAY(), "Y")</f>
        <v>21</v>
      </c>
      <c r="W3531" t="str" cm="1">
        <f t="array" aca="1" ref="W3531" ca="1">_xlfn.IFS(Table4[[#This Row],[Age]]&lt;25, "Under 25",Table4[[#This Row],[Age]]=34, "25-34", Table4[[#This Row],[Age]]&lt;=49, "35-49", Table4[[#This Row],[Age]]&lt;=64, "50-64", Table4[[#This Row],[Age]]&gt;=65, "65+")</f>
        <v>Under 25</v>
      </c>
      <c r="X3531" t="str">
        <f>_xlfn.XLOOKUP(Table4[[#This Row],[StoreID]],Stores!A:A,Stores!B:B, "Not found")</f>
        <v>MegaMart Peckmouth</v>
      </c>
      <c r="Y3531" t="str">
        <f>_xlfn.XLOOKUP(Table4[[#This Row],[StoreID]],Stores!A:A,Stores!C:C, "Not Found")</f>
        <v>Peckmouth</v>
      </c>
      <c r="Z3531" t="str">
        <f>_xlfn.XLOOKUP(Table4[[#This Row],[StoreID]],Stores!A:A,Stores!D:D, "Not Found")</f>
        <v>East</v>
      </c>
    </row>
    <row r="3532" spans="1:26">
      <c r="A3532" t="s">
        <v>4398</v>
      </c>
      <c r="B3532" s="1">
        <v>45331</v>
      </c>
      <c r="C3532" t="s">
        <v>585</v>
      </c>
      <c r="D3532" t="s">
        <v>784</v>
      </c>
      <c r="E3532" t="s">
        <v>835</v>
      </c>
      <c r="F3532">
        <v>2</v>
      </c>
      <c r="G3532">
        <v>0.1</v>
      </c>
      <c r="H3532" t="s">
        <v>868</v>
      </c>
      <c r="I3532" s="4">
        <f>Table4[[#This Row],[Quantity]]*Table4[[#This Row],[UnitPrice]]</f>
        <v>2970.1</v>
      </c>
      <c r="J3532" s="4">
        <f>Table4[[#This Row],[Gross Revenue]]*(1-Table4[[#This Row],[Discount]])</f>
        <v>2673.09</v>
      </c>
      <c r="K3532" s="4">
        <f>Table4[[#This Row],[Quantity]]*Table4[[#This Row],[CostPrice]]</f>
        <v>1976.62</v>
      </c>
      <c r="L3532" s="4">
        <f>Table4[[#This Row],[Net Revenue]]-Table4[[#This Row],[Total Cost]]</f>
        <v>696.47000000000025</v>
      </c>
      <c r="M3532" t="str">
        <f>_xlfn.XLOOKUP(Table4[[#This Row],[ProductID]], Products!A:A,Products!B:B, "Not Found")</f>
        <v>Road Clothing</v>
      </c>
      <c r="N3532" t="str">
        <f>TEXT(Table4[[#This Row],[Date]], "mmm")</f>
        <v>Feb</v>
      </c>
      <c r="O3532" t="str">
        <f>TEXT(Table4[[#This Row],[Date]], "yyyy")</f>
        <v>2024</v>
      </c>
      <c r="P3532" t="str">
        <f>_xlfn.XLOOKUP(Table4[[#This Row],[ProductID]],Products!A:A,Products!C:C, "Not Found")</f>
        <v>Fashion</v>
      </c>
      <c r="Q3532" t="str">
        <f>_xlfn.XLOOKUP(Table4[[#This Row],[ProductID]],Products!A:A,Products!D:D,"Not Found")</f>
        <v>Clothing</v>
      </c>
      <c r="R3532">
        <f>_xlfn.XLOOKUP(Table4[[#This Row],[ProductID]],Products!A:A,Products!E:E,"Not Found")</f>
        <v>1485.05</v>
      </c>
      <c r="S3532">
        <f>_xlfn.XLOOKUP(Table4[[#This Row],[ProductID]],Products!A:A,Products!F:F, "Not Found")</f>
        <v>988.31</v>
      </c>
      <c r="T3532" t="str">
        <f>_xlfn.XLOOKUP(Table4[[#This Row],[CustomerID]],Customers!A:A,Customers!D:D, "Not Found")</f>
        <v>M</v>
      </c>
      <c r="U3532" s="6">
        <f>_xlfn.XLOOKUP(Table4[[#This Row],[CustomerID]],Customers!A:A,Customers!E:E, "Not Found")</f>
        <v>25047</v>
      </c>
      <c r="V3532">
        <f ca="1">DATEDIF(Table4[[#This Row],[CustomerBirthday]], TODAY(), "Y")</f>
        <v>57</v>
      </c>
      <c r="W3532" t="str" cm="1">
        <f t="array" aca="1" ref="W3532" ca="1">_xlfn.IFS(Table4[[#This Row],[Age]]&lt;25, "Under 25",Table4[[#This Row],[Age]]=34, "25-34", Table4[[#This Row],[Age]]&lt;=49, "35-49", Table4[[#This Row],[Age]]&lt;=64, "50-64", Table4[[#This Row],[Age]]&gt;=65, "65+")</f>
        <v>50-64</v>
      </c>
      <c r="X3532" t="str">
        <f>_xlfn.XLOOKUP(Table4[[#This Row],[StoreID]],Stores!A:A,Stores!B:B, "Not found")</f>
        <v>MegaMart Peckmouth</v>
      </c>
      <c r="Y3532" t="str">
        <f>_xlfn.XLOOKUP(Table4[[#This Row],[StoreID]],Stores!A:A,Stores!C:C, "Not Found")</f>
        <v>Peckmouth</v>
      </c>
      <c r="Z3532" t="str">
        <f>_xlfn.XLOOKUP(Table4[[#This Row],[StoreID]],Stores!A:A,Stores!D:D, "Not Found")</f>
        <v>East</v>
      </c>
    </row>
    <row r="3533" spans="1:26">
      <c r="A3533" t="s">
        <v>4399</v>
      </c>
      <c r="B3533" s="1">
        <v>45723</v>
      </c>
      <c r="C3533" t="s">
        <v>221</v>
      </c>
      <c r="D3533" t="s">
        <v>761</v>
      </c>
      <c r="E3533" t="s">
        <v>835</v>
      </c>
      <c r="F3533">
        <v>5</v>
      </c>
      <c r="G3533">
        <v>0</v>
      </c>
      <c r="H3533" t="s">
        <v>865</v>
      </c>
      <c r="I3533" s="4">
        <f>Table4[[#This Row],[Quantity]]*Table4[[#This Row],[UnitPrice]]</f>
        <v>8814.6</v>
      </c>
      <c r="J3533" s="4">
        <f>Table4[[#This Row],[Gross Revenue]]*(1-Table4[[#This Row],[Discount]])</f>
        <v>8814.6</v>
      </c>
      <c r="K3533" s="4">
        <f>Table4[[#This Row],[Quantity]]*Table4[[#This Row],[CostPrice]]</f>
        <v>6732.4</v>
      </c>
      <c r="L3533" s="4">
        <f>Table4[[#This Row],[Net Revenue]]-Table4[[#This Row],[Total Cost]]</f>
        <v>2082.2000000000007</v>
      </c>
      <c r="M3533" t="str">
        <f>_xlfn.XLOOKUP(Table4[[#This Row],[ProductID]], Products!A:A,Products!B:B, "Not Found")</f>
        <v>Traditional Laptop</v>
      </c>
      <c r="N3533" t="str">
        <f>TEXT(Table4[[#This Row],[Date]], "mmm")</f>
        <v>Mar</v>
      </c>
      <c r="O3533" t="str">
        <f>TEXT(Table4[[#This Row],[Date]], "yyyy")</f>
        <v>2025</v>
      </c>
      <c r="P3533" t="str">
        <f>_xlfn.XLOOKUP(Table4[[#This Row],[ProductID]],Products!A:A,Products!C:C, "Not Found")</f>
        <v>Electronics</v>
      </c>
      <c r="Q3533" t="str">
        <f>_xlfn.XLOOKUP(Table4[[#This Row],[ProductID]],Products!A:A,Products!D:D,"Not Found")</f>
        <v>Laptop</v>
      </c>
      <c r="R3533">
        <f>_xlfn.XLOOKUP(Table4[[#This Row],[ProductID]],Products!A:A,Products!E:E,"Not Found")</f>
        <v>1762.92</v>
      </c>
      <c r="S3533">
        <f>_xlfn.XLOOKUP(Table4[[#This Row],[ProductID]],Products!A:A,Products!F:F, "Not Found")</f>
        <v>1346.48</v>
      </c>
      <c r="T3533" t="str">
        <f>_xlfn.XLOOKUP(Table4[[#This Row],[CustomerID]],Customers!A:A,Customers!D:D, "Not Found")</f>
        <v>F</v>
      </c>
      <c r="U3533" s="6">
        <f>_xlfn.XLOOKUP(Table4[[#This Row],[CustomerID]],Customers!A:A,Customers!E:E, "Not Found")</f>
        <v>36064</v>
      </c>
      <c r="V3533">
        <f ca="1">DATEDIF(Table4[[#This Row],[CustomerBirthday]], TODAY(), "Y")</f>
        <v>27</v>
      </c>
      <c r="W3533" t="str" cm="1">
        <f t="array" aca="1" ref="W3533" ca="1">_xlfn.IFS(Table4[[#This Row],[Age]]&lt;25, "Under 25",Table4[[#This Row],[Age]]=34, "25-34", Table4[[#This Row],[Age]]&lt;=49, "35-49", Table4[[#This Row],[Age]]&lt;=64, "50-64", Table4[[#This Row],[Age]]&gt;=65, "65+")</f>
        <v>35-49</v>
      </c>
      <c r="X3533" t="str">
        <f>_xlfn.XLOOKUP(Table4[[#This Row],[StoreID]],Stores!A:A,Stores!B:B, "Not found")</f>
        <v>MegaMart Peckmouth</v>
      </c>
      <c r="Y3533" t="str">
        <f>_xlfn.XLOOKUP(Table4[[#This Row],[StoreID]],Stores!A:A,Stores!C:C, "Not Found")</f>
        <v>Peckmouth</v>
      </c>
      <c r="Z3533" t="str">
        <f>_xlfn.XLOOKUP(Table4[[#This Row],[StoreID]],Stores!A:A,Stores!D:D, "Not Found")</f>
        <v>East</v>
      </c>
    </row>
    <row r="3534" spans="1:26">
      <c r="A3534" t="s">
        <v>4400</v>
      </c>
      <c r="B3534" s="1">
        <v>45254</v>
      </c>
      <c r="C3534" t="s">
        <v>390</v>
      </c>
      <c r="D3534" t="s">
        <v>810</v>
      </c>
      <c r="E3534" t="s">
        <v>835</v>
      </c>
      <c r="F3534">
        <v>3</v>
      </c>
      <c r="G3534">
        <v>0</v>
      </c>
      <c r="H3534" t="s">
        <v>865</v>
      </c>
      <c r="I3534" s="4">
        <f>Table4[[#This Row],[Quantity]]*Table4[[#This Row],[UnitPrice]]</f>
        <v>1360.8600000000001</v>
      </c>
      <c r="J3534" s="4">
        <f>Table4[[#This Row],[Gross Revenue]]*(1-Table4[[#This Row],[Discount]])</f>
        <v>1360.8600000000001</v>
      </c>
      <c r="K3534" s="4">
        <f>Table4[[#This Row],[Quantity]]*Table4[[#This Row],[CostPrice]]</f>
        <v>949.89</v>
      </c>
      <c r="L3534" s="4">
        <f>Table4[[#This Row],[Net Revenue]]-Table4[[#This Row],[Total Cost]]</f>
        <v>410.97000000000014</v>
      </c>
      <c r="M3534" t="str">
        <f>_xlfn.XLOOKUP(Table4[[#This Row],[ProductID]], Products!A:A,Products!B:B, "Not Found")</f>
        <v>Maybe Clothing</v>
      </c>
      <c r="N3534" t="str">
        <f>TEXT(Table4[[#This Row],[Date]], "mmm")</f>
        <v>Nov</v>
      </c>
      <c r="O3534" t="str">
        <f>TEXT(Table4[[#This Row],[Date]], "yyyy")</f>
        <v>2023</v>
      </c>
      <c r="P3534" t="str">
        <f>_xlfn.XLOOKUP(Table4[[#This Row],[ProductID]],Products!A:A,Products!C:C, "Not Found")</f>
        <v>Fashion</v>
      </c>
      <c r="Q3534" t="str">
        <f>_xlfn.XLOOKUP(Table4[[#This Row],[ProductID]],Products!A:A,Products!D:D,"Not Found")</f>
        <v>Clothing</v>
      </c>
      <c r="R3534">
        <f>_xlfn.XLOOKUP(Table4[[#This Row],[ProductID]],Products!A:A,Products!E:E,"Not Found")</f>
        <v>453.62</v>
      </c>
      <c r="S3534">
        <f>_xlfn.XLOOKUP(Table4[[#This Row],[ProductID]],Products!A:A,Products!F:F, "Not Found")</f>
        <v>316.63</v>
      </c>
      <c r="T3534" t="str">
        <f>_xlfn.XLOOKUP(Table4[[#This Row],[CustomerID]],Customers!A:A,Customers!D:D, "Not Found")</f>
        <v>M</v>
      </c>
      <c r="U3534" s="6">
        <f>_xlfn.XLOOKUP(Table4[[#This Row],[CustomerID]],Customers!A:A,Customers!E:E, "Not Found")</f>
        <v>23821</v>
      </c>
      <c r="V3534">
        <f ca="1">DATEDIF(Table4[[#This Row],[CustomerBirthday]], TODAY(), "Y")</f>
        <v>61</v>
      </c>
      <c r="W3534" t="str" cm="1">
        <f t="array" aca="1" ref="W3534" ca="1">_xlfn.IFS(Table4[[#This Row],[Age]]&lt;25, "Under 25",Table4[[#This Row],[Age]]=34, "25-34", Table4[[#This Row],[Age]]&lt;=49, "35-49", Table4[[#This Row],[Age]]&lt;=64, "50-64", Table4[[#This Row],[Age]]&gt;=65, "65+")</f>
        <v>50-64</v>
      </c>
      <c r="X3534" t="str">
        <f>_xlfn.XLOOKUP(Table4[[#This Row],[StoreID]],Stores!A:A,Stores!B:B, "Not found")</f>
        <v>MegaMart Peckmouth</v>
      </c>
      <c r="Y3534" t="str">
        <f>_xlfn.XLOOKUP(Table4[[#This Row],[StoreID]],Stores!A:A,Stores!C:C, "Not Found")</f>
        <v>Peckmouth</v>
      </c>
      <c r="Z3534" t="str">
        <f>_xlfn.XLOOKUP(Table4[[#This Row],[StoreID]],Stores!A:A,Stores!D:D, "Not Found")</f>
        <v>East</v>
      </c>
    </row>
    <row r="3535" spans="1:26">
      <c r="A3535" t="s">
        <v>4401</v>
      </c>
      <c r="B3535" s="1">
        <v>45524</v>
      </c>
      <c r="C3535" t="s">
        <v>187</v>
      </c>
      <c r="D3535" t="s">
        <v>769</v>
      </c>
      <c r="E3535" t="s">
        <v>846</v>
      </c>
      <c r="F3535">
        <v>3</v>
      </c>
      <c r="G3535">
        <v>0.15</v>
      </c>
      <c r="H3535" t="s">
        <v>871</v>
      </c>
      <c r="I3535" s="4">
        <f>Table4[[#This Row],[Quantity]]*Table4[[#This Row],[UnitPrice]]</f>
        <v>76.710000000000008</v>
      </c>
      <c r="J3535" s="4">
        <f>Table4[[#This Row],[Gross Revenue]]*(1-Table4[[#This Row],[Discount]])</f>
        <v>65.203500000000005</v>
      </c>
      <c r="K3535" s="4">
        <f>Table4[[#This Row],[Quantity]]*Table4[[#This Row],[CostPrice]]</f>
        <v>57.150000000000006</v>
      </c>
      <c r="L3535" s="4">
        <f>Table4[[#This Row],[Net Revenue]]-Table4[[#This Row],[Total Cost]]</f>
        <v>8.0534999999999997</v>
      </c>
      <c r="M3535" t="str">
        <f>_xlfn.XLOOKUP(Table4[[#This Row],[ProductID]], Products!A:A,Products!B:B, "Not Found")</f>
        <v>How Vegetables</v>
      </c>
      <c r="N3535" t="str">
        <f>TEXT(Table4[[#This Row],[Date]], "mmm")</f>
        <v>Aug</v>
      </c>
      <c r="O3535" t="str">
        <f>TEXT(Table4[[#This Row],[Date]], "yyyy")</f>
        <v>2024</v>
      </c>
      <c r="P3535" t="str">
        <f>_xlfn.XLOOKUP(Table4[[#This Row],[ProductID]],Products!A:A,Products!C:C, "Not Found")</f>
        <v>Groceries</v>
      </c>
      <c r="Q3535" t="str">
        <f>_xlfn.XLOOKUP(Table4[[#This Row],[ProductID]],Products!A:A,Products!D:D,"Not Found")</f>
        <v>Vegetables</v>
      </c>
      <c r="R3535">
        <f>_xlfn.XLOOKUP(Table4[[#This Row],[ProductID]],Products!A:A,Products!E:E,"Not Found")</f>
        <v>25.57</v>
      </c>
      <c r="S3535">
        <f>_xlfn.XLOOKUP(Table4[[#This Row],[ProductID]],Products!A:A,Products!F:F, "Not Found")</f>
        <v>19.05</v>
      </c>
      <c r="T3535" t="str">
        <f>_xlfn.XLOOKUP(Table4[[#This Row],[CustomerID]],Customers!A:A,Customers!D:D, "Not Found")</f>
        <v>M</v>
      </c>
      <c r="U3535" s="6">
        <f>_xlfn.XLOOKUP(Table4[[#This Row],[CustomerID]],Customers!A:A,Customers!E:E, "Not Found")</f>
        <v>38351</v>
      </c>
      <c r="V3535">
        <f ca="1">DATEDIF(Table4[[#This Row],[CustomerBirthday]], TODAY(), "Y")</f>
        <v>21</v>
      </c>
      <c r="W3535" t="str" cm="1">
        <f t="array" aca="1" ref="W3535" ca="1">_xlfn.IFS(Table4[[#This Row],[Age]]&lt;25, "Under 25",Table4[[#This Row],[Age]]=34, "25-34", Table4[[#This Row],[Age]]&lt;=49, "35-49", Table4[[#This Row],[Age]]&lt;=64, "50-64", Table4[[#This Row],[Age]]&gt;=65, "65+")</f>
        <v>Under 25</v>
      </c>
      <c r="X3535" t="str">
        <f>_xlfn.XLOOKUP(Table4[[#This Row],[StoreID]],Stores!A:A,Stores!B:B, "Not found")</f>
        <v>MegaMart Johnmouth</v>
      </c>
      <c r="Y3535" t="str">
        <f>_xlfn.XLOOKUP(Table4[[#This Row],[StoreID]],Stores!A:A,Stores!C:C, "Not Found")</f>
        <v>Johnmouth</v>
      </c>
      <c r="Z3535" t="str">
        <f>_xlfn.XLOOKUP(Table4[[#This Row],[StoreID]],Stores!A:A,Stores!D:D, "Not Found")</f>
        <v>East</v>
      </c>
    </row>
    <row r="3536" spans="1:26">
      <c r="A3536" t="s">
        <v>4402</v>
      </c>
      <c r="B3536" s="1">
        <v>45826</v>
      </c>
      <c r="C3536" t="s">
        <v>331</v>
      </c>
      <c r="D3536" t="s">
        <v>774</v>
      </c>
      <c r="E3536" t="s">
        <v>842</v>
      </c>
      <c r="F3536">
        <v>2</v>
      </c>
      <c r="G3536">
        <v>0.05</v>
      </c>
      <c r="H3536" t="s">
        <v>868</v>
      </c>
      <c r="I3536" s="4">
        <f>Table4[[#This Row],[Quantity]]*Table4[[#This Row],[UnitPrice]]</f>
        <v>2974.82</v>
      </c>
      <c r="J3536" s="4">
        <f>Table4[[#This Row],[Gross Revenue]]*(1-Table4[[#This Row],[Discount]])</f>
        <v>2826.0790000000002</v>
      </c>
      <c r="K3536" s="4">
        <f>Table4[[#This Row],[Quantity]]*Table4[[#This Row],[CostPrice]]</f>
        <v>1626.14</v>
      </c>
      <c r="L3536" s="4">
        <f>Table4[[#This Row],[Net Revenue]]-Table4[[#This Row],[Total Cost]]</f>
        <v>1199.9390000000001</v>
      </c>
      <c r="M3536" t="str">
        <f>_xlfn.XLOOKUP(Table4[[#This Row],[ProductID]], Products!A:A,Products!B:B, "Not Found")</f>
        <v>Him Smartphone</v>
      </c>
      <c r="N3536" t="str">
        <f>TEXT(Table4[[#This Row],[Date]], "mmm")</f>
        <v>Jun</v>
      </c>
      <c r="O3536" t="str">
        <f>TEXT(Table4[[#This Row],[Date]], "yyyy")</f>
        <v>2025</v>
      </c>
      <c r="P3536" t="str">
        <f>_xlfn.XLOOKUP(Table4[[#This Row],[ProductID]],Products!A:A,Products!C:C, "Not Found")</f>
        <v>Electronics</v>
      </c>
      <c r="Q3536" t="str">
        <f>_xlfn.XLOOKUP(Table4[[#This Row],[ProductID]],Products!A:A,Products!D:D,"Not Found")</f>
        <v>Smartphone</v>
      </c>
      <c r="R3536">
        <f>_xlfn.XLOOKUP(Table4[[#This Row],[ProductID]],Products!A:A,Products!E:E,"Not Found")</f>
        <v>1487.41</v>
      </c>
      <c r="S3536">
        <f>_xlfn.XLOOKUP(Table4[[#This Row],[ProductID]],Products!A:A,Products!F:F, "Not Found")</f>
        <v>813.07</v>
      </c>
      <c r="T3536" t="str">
        <f>_xlfn.XLOOKUP(Table4[[#This Row],[CustomerID]],Customers!A:A,Customers!D:D, "Not Found")</f>
        <v>F</v>
      </c>
      <c r="U3536" s="6">
        <f>_xlfn.XLOOKUP(Table4[[#This Row],[CustomerID]],Customers!A:A,Customers!E:E, "Not Found")</f>
        <v>35714</v>
      </c>
      <c r="V3536">
        <f ca="1">DATEDIF(Table4[[#This Row],[CustomerBirthday]], TODAY(), "Y")</f>
        <v>28</v>
      </c>
      <c r="W3536" t="str" cm="1">
        <f t="array" aca="1" ref="W3536" ca="1">_xlfn.IFS(Table4[[#This Row],[Age]]&lt;25, "Under 25",Table4[[#This Row],[Age]]=34, "25-34", Table4[[#This Row],[Age]]&lt;=49, "35-49", Table4[[#This Row],[Age]]&lt;=64, "50-64", Table4[[#This Row],[Age]]&gt;=65, "65+")</f>
        <v>35-49</v>
      </c>
      <c r="X3536" t="str">
        <f>_xlfn.XLOOKUP(Table4[[#This Row],[StoreID]],Stores!A:A,Stores!B:B, "Not found")</f>
        <v>MegaMart Brianahaven</v>
      </c>
      <c r="Y3536" t="str">
        <f>_xlfn.XLOOKUP(Table4[[#This Row],[StoreID]],Stores!A:A,Stores!C:C, "Not Found")</f>
        <v>Brianahaven</v>
      </c>
      <c r="Z3536" t="str">
        <f>_xlfn.XLOOKUP(Table4[[#This Row],[StoreID]],Stores!A:A,Stores!D:D, "Not Found")</f>
        <v>North</v>
      </c>
    </row>
    <row r="3537" spans="1:26">
      <c r="A3537" t="s">
        <v>4403</v>
      </c>
      <c r="B3537" s="1">
        <v>45294</v>
      </c>
      <c r="C3537" t="s">
        <v>545</v>
      </c>
      <c r="D3537" t="s">
        <v>788</v>
      </c>
      <c r="E3537" t="s">
        <v>835</v>
      </c>
      <c r="F3537">
        <v>2</v>
      </c>
      <c r="G3537">
        <v>0.1</v>
      </c>
      <c r="H3537" t="s">
        <v>865</v>
      </c>
      <c r="I3537" s="4">
        <f>Table4[[#This Row],[Quantity]]*Table4[[#This Row],[UnitPrice]]</f>
        <v>2191.44</v>
      </c>
      <c r="J3537" s="4">
        <f>Table4[[#This Row],[Gross Revenue]]*(1-Table4[[#This Row],[Discount]])</f>
        <v>1972.296</v>
      </c>
      <c r="K3537" s="4">
        <f>Table4[[#This Row],[Quantity]]*Table4[[#This Row],[CostPrice]]</f>
        <v>1644.4</v>
      </c>
      <c r="L3537" s="4">
        <f>Table4[[#This Row],[Net Revenue]]-Table4[[#This Row],[Total Cost]]</f>
        <v>327.89599999999996</v>
      </c>
      <c r="M3537" t="str">
        <f>_xlfn.XLOOKUP(Table4[[#This Row],[ProductID]], Products!A:A,Products!B:B, "Not Found")</f>
        <v>Foot Snacks</v>
      </c>
      <c r="N3537" t="str">
        <f>TEXT(Table4[[#This Row],[Date]], "mmm")</f>
        <v>Jan</v>
      </c>
      <c r="O3537" t="str">
        <f>TEXT(Table4[[#This Row],[Date]], "yyyy")</f>
        <v>2024</v>
      </c>
      <c r="P3537" t="str">
        <f>_xlfn.XLOOKUP(Table4[[#This Row],[ProductID]],Products!A:A,Products!C:C, "Not Found")</f>
        <v>Groceries</v>
      </c>
      <c r="Q3537" t="str">
        <f>_xlfn.XLOOKUP(Table4[[#This Row],[ProductID]],Products!A:A,Products!D:D,"Not Found")</f>
        <v>Snacks</v>
      </c>
      <c r="R3537">
        <f>_xlfn.XLOOKUP(Table4[[#This Row],[ProductID]],Products!A:A,Products!E:E,"Not Found")</f>
        <v>1095.72</v>
      </c>
      <c r="S3537">
        <f>_xlfn.XLOOKUP(Table4[[#This Row],[ProductID]],Products!A:A,Products!F:F, "Not Found")</f>
        <v>822.2</v>
      </c>
      <c r="T3537" t="str">
        <f>_xlfn.XLOOKUP(Table4[[#This Row],[CustomerID]],Customers!A:A,Customers!D:D, "Not Found")</f>
        <v>M</v>
      </c>
      <c r="U3537" s="6">
        <f>_xlfn.XLOOKUP(Table4[[#This Row],[CustomerID]],Customers!A:A,Customers!E:E, "Not Found")</f>
        <v>38959</v>
      </c>
      <c r="V3537">
        <f ca="1">DATEDIF(Table4[[#This Row],[CustomerBirthday]], TODAY(), "Y")</f>
        <v>19</v>
      </c>
      <c r="W3537" t="str" cm="1">
        <f t="array" aca="1" ref="W3537" ca="1">_xlfn.IFS(Table4[[#This Row],[Age]]&lt;25, "Under 25",Table4[[#This Row],[Age]]=34, "25-34", Table4[[#This Row],[Age]]&lt;=49, "35-49", Table4[[#This Row],[Age]]&lt;=64, "50-64", Table4[[#This Row],[Age]]&gt;=65, "65+")</f>
        <v>Under 25</v>
      </c>
      <c r="X3537" t="str">
        <f>_xlfn.XLOOKUP(Table4[[#This Row],[StoreID]],Stores!A:A,Stores!B:B, "Not found")</f>
        <v>MegaMart Peckmouth</v>
      </c>
      <c r="Y3537" t="str">
        <f>_xlfn.XLOOKUP(Table4[[#This Row],[StoreID]],Stores!A:A,Stores!C:C, "Not Found")</f>
        <v>Peckmouth</v>
      </c>
      <c r="Z3537" t="str">
        <f>_xlfn.XLOOKUP(Table4[[#This Row],[StoreID]],Stores!A:A,Stores!D:D, "Not Found")</f>
        <v>East</v>
      </c>
    </row>
    <row r="3538" spans="1:26">
      <c r="A3538" t="s">
        <v>4404</v>
      </c>
      <c r="B3538" s="1">
        <v>45319</v>
      </c>
      <c r="C3538" t="s">
        <v>109</v>
      </c>
      <c r="D3538" t="s">
        <v>818</v>
      </c>
      <c r="E3538" t="s">
        <v>835</v>
      </c>
      <c r="F3538">
        <v>5</v>
      </c>
      <c r="G3538">
        <v>0</v>
      </c>
      <c r="H3538" t="s">
        <v>868</v>
      </c>
      <c r="I3538" s="4">
        <f>Table4[[#This Row],[Quantity]]*Table4[[#This Row],[UnitPrice]]</f>
        <v>5826.8499999999995</v>
      </c>
      <c r="J3538" s="4">
        <f>Table4[[#This Row],[Gross Revenue]]*(1-Table4[[#This Row],[Discount]])</f>
        <v>5826.8499999999995</v>
      </c>
      <c r="K3538" s="4">
        <f>Table4[[#This Row],[Quantity]]*Table4[[#This Row],[CostPrice]]</f>
        <v>4632.75</v>
      </c>
      <c r="L3538" s="4">
        <f>Table4[[#This Row],[Net Revenue]]-Table4[[#This Row],[Total Cost]]</f>
        <v>1194.0999999999995</v>
      </c>
      <c r="M3538" t="str">
        <f>_xlfn.XLOOKUP(Table4[[#This Row],[ProductID]], Products!A:A,Products!B:B, "Not Found")</f>
        <v>Nature Clothing</v>
      </c>
      <c r="N3538" t="str">
        <f>TEXT(Table4[[#This Row],[Date]], "mmm")</f>
        <v>Jan</v>
      </c>
      <c r="O3538" t="str">
        <f>TEXT(Table4[[#This Row],[Date]], "yyyy")</f>
        <v>2024</v>
      </c>
      <c r="P3538" t="str">
        <f>_xlfn.XLOOKUP(Table4[[#This Row],[ProductID]],Products!A:A,Products!C:C, "Not Found")</f>
        <v>Fashion</v>
      </c>
      <c r="Q3538" t="str">
        <f>_xlfn.XLOOKUP(Table4[[#This Row],[ProductID]],Products!A:A,Products!D:D,"Not Found")</f>
        <v>Clothing</v>
      </c>
      <c r="R3538">
        <f>_xlfn.XLOOKUP(Table4[[#This Row],[ProductID]],Products!A:A,Products!E:E,"Not Found")</f>
        <v>1165.3699999999999</v>
      </c>
      <c r="S3538">
        <f>_xlfn.XLOOKUP(Table4[[#This Row],[ProductID]],Products!A:A,Products!F:F, "Not Found")</f>
        <v>926.55</v>
      </c>
      <c r="T3538" t="str">
        <f>_xlfn.XLOOKUP(Table4[[#This Row],[CustomerID]],Customers!A:A,Customers!D:D, "Not Found")</f>
        <v>M</v>
      </c>
      <c r="U3538" s="6">
        <f>_xlfn.XLOOKUP(Table4[[#This Row],[CustomerID]],Customers!A:A,Customers!E:E, "Not Found")</f>
        <v>21586</v>
      </c>
      <c r="V3538">
        <f ca="1">DATEDIF(Table4[[#This Row],[CustomerBirthday]], TODAY(), "Y")</f>
        <v>67</v>
      </c>
      <c r="W3538" t="str" cm="1">
        <f t="array" aca="1" ref="W3538" ca="1">_xlfn.IFS(Table4[[#This Row],[Age]]&lt;25, "Under 25",Table4[[#This Row],[Age]]=34, "25-34", Table4[[#This Row],[Age]]&lt;=49, "35-49", Table4[[#This Row],[Age]]&lt;=64, "50-64", Table4[[#This Row],[Age]]&gt;=65, "65+")</f>
        <v>65+</v>
      </c>
      <c r="X3538" t="str">
        <f>_xlfn.XLOOKUP(Table4[[#This Row],[StoreID]],Stores!A:A,Stores!B:B, "Not found")</f>
        <v>MegaMart Peckmouth</v>
      </c>
      <c r="Y3538" t="str">
        <f>_xlfn.XLOOKUP(Table4[[#This Row],[StoreID]],Stores!A:A,Stores!C:C, "Not Found")</f>
        <v>Peckmouth</v>
      </c>
      <c r="Z3538" t="str">
        <f>_xlfn.XLOOKUP(Table4[[#This Row],[StoreID]],Stores!A:A,Stores!D:D, "Not Found")</f>
        <v>East</v>
      </c>
    </row>
    <row r="3539" spans="1:26">
      <c r="A3539" t="s">
        <v>4405</v>
      </c>
      <c r="B3539" s="1">
        <v>45187</v>
      </c>
      <c r="C3539" t="s">
        <v>358</v>
      </c>
      <c r="D3539" t="s">
        <v>826</v>
      </c>
      <c r="E3539" t="s">
        <v>839</v>
      </c>
      <c r="F3539">
        <v>1</v>
      </c>
      <c r="G3539">
        <v>0.15</v>
      </c>
      <c r="H3539" t="s">
        <v>865</v>
      </c>
      <c r="I3539" s="4">
        <f>Table4[[#This Row],[Quantity]]*Table4[[#This Row],[UnitPrice]]</f>
        <v>1044.6400000000001</v>
      </c>
      <c r="J3539" s="4">
        <f>Table4[[#This Row],[Gross Revenue]]*(1-Table4[[#This Row],[Discount]])</f>
        <v>887.94400000000007</v>
      </c>
      <c r="K3539" s="4">
        <f>Table4[[#This Row],[Quantity]]*Table4[[#This Row],[CostPrice]]</f>
        <v>775.07</v>
      </c>
      <c r="L3539" s="4">
        <f>Table4[[#This Row],[Net Revenue]]-Table4[[#This Row],[Total Cost]]</f>
        <v>112.87400000000002</v>
      </c>
      <c r="M3539" t="str">
        <f>_xlfn.XLOOKUP(Table4[[#This Row],[ProductID]], Products!A:A,Products!B:B, "Not Found")</f>
        <v>Maybe Footwear</v>
      </c>
      <c r="N3539" t="str">
        <f>TEXT(Table4[[#This Row],[Date]], "mmm")</f>
        <v>Sep</v>
      </c>
      <c r="O3539" t="str">
        <f>TEXT(Table4[[#This Row],[Date]], "yyyy")</f>
        <v>2023</v>
      </c>
      <c r="P3539" t="str">
        <f>_xlfn.XLOOKUP(Table4[[#This Row],[ProductID]],Products!A:A,Products!C:C, "Not Found")</f>
        <v>Fashion</v>
      </c>
      <c r="Q3539" t="str">
        <f>_xlfn.XLOOKUP(Table4[[#This Row],[ProductID]],Products!A:A,Products!D:D,"Not Found")</f>
        <v>Footwear</v>
      </c>
      <c r="R3539">
        <f>_xlfn.XLOOKUP(Table4[[#This Row],[ProductID]],Products!A:A,Products!E:E,"Not Found")</f>
        <v>1044.6400000000001</v>
      </c>
      <c r="S3539">
        <f>_xlfn.XLOOKUP(Table4[[#This Row],[ProductID]],Products!A:A,Products!F:F, "Not Found")</f>
        <v>775.07</v>
      </c>
      <c r="T3539" t="str">
        <f>_xlfn.XLOOKUP(Table4[[#This Row],[CustomerID]],Customers!A:A,Customers!D:D, "Not Found")</f>
        <v>M</v>
      </c>
      <c r="U3539" s="6">
        <f>_xlfn.XLOOKUP(Table4[[#This Row],[CustomerID]],Customers!A:A,Customers!E:E, "Not Found")</f>
        <v>30183</v>
      </c>
      <c r="V3539">
        <f ca="1">DATEDIF(Table4[[#This Row],[CustomerBirthday]], TODAY(), "Y")</f>
        <v>43</v>
      </c>
      <c r="W3539" t="str" cm="1">
        <f t="array" aca="1" ref="W3539" ca="1">_xlfn.IFS(Table4[[#This Row],[Age]]&lt;25, "Under 25",Table4[[#This Row],[Age]]=34, "25-34", Table4[[#This Row],[Age]]&lt;=49, "35-49", Table4[[#This Row],[Age]]&lt;=64, "50-64", Table4[[#This Row],[Age]]&gt;=65, "65+")</f>
        <v>35-49</v>
      </c>
      <c r="X3539" t="str">
        <f>_xlfn.XLOOKUP(Table4[[#This Row],[StoreID]],Stores!A:A,Stores!B:B, "Not found")</f>
        <v>MegaMart New Michele</v>
      </c>
      <c r="Y3539" t="str">
        <f>_xlfn.XLOOKUP(Table4[[#This Row],[StoreID]],Stores!A:A,Stores!C:C, "Not Found")</f>
        <v>New Michele</v>
      </c>
      <c r="Z3539" t="str">
        <f>_xlfn.XLOOKUP(Table4[[#This Row],[StoreID]],Stores!A:A,Stores!D:D, "Not Found")</f>
        <v>West</v>
      </c>
    </row>
    <row r="3540" spans="1:26">
      <c r="A3540" t="s">
        <v>4406</v>
      </c>
      <c r="B3540" s="1">
        <v>45780</v>
      </c>
      <c r="C3540" t="s">
        <v>372</v>
      </c>
      <c r="D3540" t="s">
        <v>728</v>
      </c>
      <c r="E3540" t="s">
        <v>846</v>
      </c>
      <c r="F3540">
        <v>3</v>
      </c>
      <c r="G3540">
        <v>0</v>
      </c>
      <c r="H3540" t="s">
        <v>865</v>
      </c>
      <c r="I3540" s="4">
        <f>Table4[[#This Row],[Quantity]]*Table4[[#This Row],[UnitPrice]]</f>
        <v>954.15000000000009</v>
      </c>
      <c r="J3540" s="4">
        <f>Table4[[#This Row],[Gross Revenue]]*(1-Table4[[#This Row],[Discount]])</f>
        <v>954.15000000000009</v>
      </c>
      <c r="K3540" s="4">
        <f>Table4[[#This Row],[Quantity]]*Table4[[#This Row],[CostPrice]]</f>
        <v>562.02</v>
      </c>
      <c r="L3540" s="4">
        <f>Table4[[#This Row],[Net Revenue]]-Table4[[#This Row],[Total Cost]]</f>
        <v>392.13000000000011</v>
      </c>
      <c r="M3540" t="str">
        <f>_xlfn.XLOOKUP(Table4[[#This Row],[ProductID]], Products!A:A,Products!B:B, "Not Found")</f>
        <v>Company Fruits</v>
      </c>
      <c r="N3540" t="str">
        <f>TEXT(Table4[[#This Row],[Date]], "mmm")</f>
        <v>May</v>
      </c>
      <c r="O3540" t="str">
        <f>TEXT(Table4[[#This Row],[Date]], "yyyy")</f>
        <v>2025</v>
      </c>
      <c r="P3540" t="str">
        <f>_xlfn.XLOOKUP(Table4[[#This Row],[ProductID]],Products!A:A,Products!C:C, "Not Found")</f>
        <v>Groceries</v>
      </c>
      <c r="Q3540" t="str">
        <f>_xlfn.XLOOKUP(Table4[[#This Row],[ProductID]],Products!A:A,Products!D:D,"Not Found")</f>
        <v>Fruits</v>
      </c>
      <c r="R3540">
        <f>_xlfn.XLOOKUP(Table4[[#This Row],[ProductID]],Products!A:A,Products!E:E,"Not Found")</f>
        <v>318.05</v>
      </c>
      <c r="S3540">
        <f>_xlfn.XLOOKUP(Table4[[#This Row],[ProductID]],Products!A:A,Products!F:F, "Not Found")</f>
        <v>187.34</v>
      </c>
      <c r="T3540" t="str">
        <f>_xlfn.XLOOKUP(Table4[[#This Row],[CustomerID]],Customers!A:A,Customers!D:D, "Not Found")</f>
        <v>M</v>
      </c>
      <c r="U3540" s="6">
        <f>_xlfn.XLOOKUP(Table4[[#This Row],[CustomerID]],Customers!A:A,Customers!E:E, "Not Found")</f>
        <v>23580</v>
      </c>
      <c r="V3540">
        <f ca="1">DATEDIF(Table4[[#This Row],[CustomerBirthday]], TODAY(), "Y")</f>
        <v>62</v>
      </c>
      <c r="W3540" t="str" cm="1">
        <f t="array" aca="1" ref="W3540" ca="1">_xlfn.IFS(Table4[[#This Row],[Age]]&lt;25, "Under 25",Table4[[#This Row],[Age]]=34, "25-34", Table4[[#This Row],[Age]]&lt;=49, "35-49", Table4[[#This Row],[Age]]&lt;=64, "50-64", Table4[[#This Row],[Age]]&gt;=65, "65+")</f>
        <v>50-64</v>
      </c>
      <c r="X3540" t="str">
        <f>_xlfn.XLOOKUP(Table4[[#This Row],[StoreID]],Stores!A:A,Stores!B:B, "Not found")</f>
        <v>MegaMart Johnmouth</v>
      </c>
      <c r="Y3540" t="str">
        <f>_xlfn.XLOOKUP(Table4[[#This Row],[StoreID]],Stores!A:A,Stores!C:C, "Not Found")</f>
        <v>Johnmouth</v>
      </c>
      <c r="Z3540" t="str">
        <f>_xlfn.XLOOKUP(Table4[[#This Row],[StoreID]],Stores!A:A,Stores!D:D, "Not Found")</f>
        <v>East</v>
      </c>
    </row>
    <row r="3541" spans="1:26">
      <c r="A3541" t="s">
        <v>4407</v>
      </c>
      <c r="B3541" s="1">
        <v>45710</v>
      </c>
      <c r="C3541" t="s">
        <v>683</v>
      </c>
      <c r="D3541" t="s">
        <v>818</v>
      </c>
      <c r="E3541" t="s">
        <v>842</v>
      </c>
      <c r="F3541">
        <v>3</v>
      </c>
      <c r="G3541">
        <v>0.1</v>
      </c>
      <c r="H3541" t="s">
        <v>871</v>
      </c>
      <c r="I3541" s="4">
        <f>Table4[[#This Row],[Quantity]]*Table4[[#This Row],[UnitPrice]]</f>
        <v>3496.1099999999997</v>
      </c>
      <c r="J3541" s="4">
        <f>Table4[[#This Row],[Gross Revenue]]*(1-Table4[[#This Row],[Discount]])</f>
        <v>3146.4989999999998</v>
      </c>
      <c r="K3541" s="4">
        <f>Table4[[#This Row],[Quantity]]*Table4[[#This Row],[CostPrice]]</f>
        <v>2779.6499999999996</v>
      </c>
      <c r="L3541" s="4">
        <f>Table4[[#This Row],[Net Revenue]]-Table4[[#This Row],[Total Cost]]</f>
        <v>366.84900000000016</v>
      </c>
      <c r="M3541" t="str">
        <f>_xlfn.XLOOKUP(Table4[[#This Row],[ProductID]], Products!A:A,Products!B:B, "Not Found")</f>
        <v>Nature Clothing</v>
      </c>
      <c r="N3541" t="str">
        <f>TEXT(Table4[[#This Row],[Date]], "mmm")</f>
        <v>Feb</v>
      </c>
      <c r="O3541" t="str">
        <f>TEXT(Table4[[#This Row],[Date]], "yyyy")</f>
        <v>2025</v>
      </c>
      <c r="P3541" t="str">
        <f>_xlfn.XLOOKUP(Table4[[#This Row],[ProductID]],Products!A:A,Products!C:C, "Not Found")</f>
        <v>Fashion</v>
      </c>
      <c r="Q3541" t="str">
        <f>_xlfn.XLOOKUP(Table4[[#This Row],[ProductID]],Products!A:A,Products!D:D,"Not Found")</f>
        <v>Clothing</v>
      </c>
      <c r="R3541">
        <f>_xlfn.XLOOKUP(Table4[[#This Row],[ProductID]],Products!A:A,Products!E:E,"Not Found")</f>
        <v>1165.3699999999999</v>
      </c>
      <c r="S3541">
        <f>_xlfn.XLOOKUP(Table4[[#This Row],[ProductID]],Products!A:A,Products!F:F, "Not Found")</f>
        <v>926.55</v>
      </c>
      <c r="T3541" t="str">
        <f>_xlfn.XLOOKUP(Table4[[#This Row],[CustomerID]],Customers!A:A,Customers!D:D, "Not Found")</f>
        <v>M</v>
      </c>
      <c r="U3541" s="6">
        <f>_xlfn.XLOOKUP(Table4[[#This Row],[CustomerID]],Customers!A:A,Customers!E:E, "Not Found")</f>
        <v>36771</v>
      </c>
      <c r="V3541">
        <f ca="1">DATEDIF(Table4[[#This Row],[CustomerBirthday]], TODAY(), "Y")</f>
        <v>25</v>
      </c>
      <c r="W3541" t="str" cm="1">
        <f t="array" aca="1" ref="W3541" ca="1">_xlfn.IFS(Table4[[#This Row],[Age]]&lt;25, "Under 25",Table4[[#This Row],[Age]]=34, "25-34", Table4[[#This Row],[Age]]&lt;=49, "35-49", Table4[[#This Row],[Age]]&lt;=64, "50-64", Table4[[#This Row],[Age]]&gt;=65, "65+")</f>
        <v>35-49</v>
      </c>
      <c r="X3541" t="str">
        <f>_xlfn.XLOOKUP(Table4[[#This Row],[StoreID]],Stores!A:A,Stores!B:B, "Not found")</f>
        <v>MegaMart Brianahaven</v>
      </c>
      <c r="Y3541" t="str">
        <f>_xlfn.XLOOKUP(Table4[[#This Row],[StoreID]],Stores!A:A,Stores!C:C, "Not Found")</f>
        <v>Brianahaven</v>
      </c>
      <c r="Z3541" t="str">
        <f>_xlfn.XLOOKUP(Table4[[#This Row],[StoreID]],Stores!A:A,Stores!D:D, "Not Found")</f>
        <v>North</v>
      </c>
    </row>
    <row r="3542" spans="1:26">
      <c r="A3542" t="s">
        <v>4408</v>
      </c>
      <c r="B3542" s="1">
        <v>45364</v>
      </c>
      <c r="C3542" t="s">
        <v>12</v>
      </c>
      <c r="D3542" t="s">
        <v>790</v>
      </c>
      <c r="E3542" t="s">
        <v>835</v>
      </c>
      <c r="F3542">
        <v>3</v>
      </c>
      <c r="G3542">
        <v>0</v>
      </c>
      <c r="H3542" t="s">
        <v>875</v>
      </c>
      <c r="I3542" s="4">
        <f>Table4[[#This Row],[Quantity]]*Table4[[#This Row],[UnitPrice]]</f>
        <v>914.12999999999988</v>
      </c>
      <c r="J3542" s="4">
        <f>Table4[[#This Row],[Gross Revenue]]*(1-Table4[[#This Row],[Discount]])</f>
        <v>914.12999999999988</v>
      </c>
      <c r="K3542" s="4">
        <f>Table4[[#This Row],[Quantity]]*Table4[[#This Row],[CostPrice]]</f>
        <v>492.03</v>
      </c>
      <c r="L3542" s="4">
        <f>Table4[[#This Row],[Net Revenue]]-Table4[[#This Row],[Total Cost]]</f>
        <v>422.09999999999991</v>
      </c>
      <c r="M3542" t="str">
        <f>_xlfn.XLOOKUP(Table4[[#This Row],[ProductID]], Products!A:A,Products!B:B, "Not Found")</f>
        <v>Difficult Vegetables</v>
      </c>
      <c r="N3542" t="str">
        <f>TEXT(Table4[[#This Row],[Date]], "mmm")</f>
        <v>Mar</v>
      </c>
      <c r="O3542" t="str">
        <f>TEXT(Table4[[#This Row],[Date]], "yyyy")</f>
        <v>2024</v>
      </c>
      <c r="P3542" t="str">
        <f>_xlfn.XLOOKUP(Table4[[#This Row],[ProductID]],Products!A:A,Products!C:C, "Not Found")</f>
        <v>Groceries</v>
      </c>
      <c r="Q3542" t="str">
        <f>_xlfn.XLOOKUP(Table4[[#This Row],[ProductID]],Products!A:A,Products!D:D,"Not Found")</f>
        <v>Vegetables</v>
      </c>
      <c r="R3542">
        <f>_xlfn.XLOOKUP(Table4[[#This Row],[ProductID]],Products!A:A,Products!E:E,"Not Found")</f>
        <v>304.70999999999998</v>
      </c>
      <c r="S3542">
        <f>_xlfn.XLOOKUP(Table4[[#This Row],[ProductID]],Products!A:A,Products!F:F, "Not Found")</f>
        <v>164.01</v>
      </c>
      <c r="T3542" t="str">
        <f>_xlfn.XLOOKUP(Table4[[#This Row],[CustomerID]],Customers!A:A,Customers!D:D, "Not Found")</f>
        <v>M</v>
      </c>
      <c r="U3542" s="6">
        <f>_xlfn.XLOOKUP(Table4[[#This Row],[CustomerID]],Customers!A:A,Customers!E:E, "Not Found")</f>
        <v>21780</v>
      </c>
      <c r="V3542">
        <f ca="1">DATEDIF(Table4[[#This Row],[CustomerBirthday]], TODAY(), "Y")</f>
        <v>66</v>
      </c>
      <c r="W3542" t="str" cm="1">
        <f t="array" aca="1" ref="W3542" ca="1">_xlfn.IFS(Table4[[#This Row],[Age]]&lt;25, "Under 25",Table4[[#This Row],[Age]]=34, "25-34", Table4[[#This Row],[Age]]&lt;=49, "35-49", Table4[[#This Row],[Age]]&lt;=64, "50-64", Table4[[#This Row],[Age]]&gt;=65, "65+")</f>
        <v>65+</v>
      </c>
      <c r="X3542" t="str">
        <f>_xlfn.XLOOKUP(Table4[[#This Row],[StoreID]],Stores!A:A,Stores!B:B, "Not found")</f>
        <v>MegaMart Peckmouth</v>
      </c>
      <c r="Y3542" t="str">
        <f>_xlfn.XLOOKUP(Table4[[#This Row],[StoreID]],Stores!A:A,Stores!C:C, "Not Found")</f>
        <v>Peckmouth</v>
      </c>
      <c r="Z3542" t="str">
        <f>_xlfn.XLOOKUP(Table4[[#This Row],[StoreID]],Stores!A:A,Stores!D:D, "Not Found")</f>
        <v>East</v>
      </c>
    </row>
    <row r="3543" spans="1:26">
      <c r="A3543" t="s">
        <v>4409</v>
      </c>
      <c r="B3543" s="1">
        <v>45758</v>
      </c>
      <c r="C3543" t="s">
        <v>115</v>
      </c>
      <c r="D3543" t="s">
        <v>750</v>
      </c>
      <c r="E3543" t="s">
        <v>842</v>
      </c>
      <c r="F3543">
        <v>5</v>
      </c>
      <c r="G3543">
        <v>0.15</v>
      </c>
      <c r="H3543" t="s">
        <v>871</v>
      </c>
      <c r="I3543" s="4">
        <f>Table4[[#This Row],[Quantity]]*Table4[[#This Row],[UnitPrice]]</f>
        <v>6713.75</v>
      </c>
      <c r="J3543" s="4">
        <f>Table4[[#This Row],[Gross Revenue]]*(1-Table4[[#This Row],[Discount]])</f>
        <v>5706.6875</v>
      </c>
      <c r="K3543" s="4">
        <f>Table4[[#This Row],[Quantity]]*Table4[[#This Row],[CostPrice]]</f>
        <v>3989.7000000000003</v>
      </c>
      <c r="L3543" s="4">
        <f>Table4[[#This Row],[Net Revenue]]-Table4[[#This Row],[Total Cost]]</f>
        <v>1716.9874999999997</v>
      </c>
      <c r="M3543" t="str">
        <f>_xlfn.XLOOKUP(Table4[[#This Row],[ProductID]], Products!A:A,Products!B:B, "Not Found")</f>
        <v>Add Clothing</v>
      </c>
      <c r="N3543" t="str">
        <f>TEXT(Table4[[#This Row],[Date]], "mmm")</f>
        <v>Apr</v>
      </c>
      <c r="O3543" t="str">
        <f>TEXT(Table4[[#This Row],[Date]], "yyyy")</f>
        <v>2025</v>
      </c>
      <c r="P3543" t="str">
        <f>_xlfn.XLOOKUP(Table4[[#This Row],[ProductID]],Products!A:A,Products!C:C, "Not Found")</f>
        <v>Fashion</v>
      </c>
      <c r="Q3543" t="str">
        <f>_xlfn.XLOOKUP(Table4[[#This Row],[ProductID]],Products!A:A,Products!D:D,"Not Found")</f>
        <v>Clothing</v>
      </c>
      <c r="R3543">
        <f>_xlfn.XLOOKUP(Table4[[#This Row],[ProductID]],Products!A:A,Products!E:E,"Not Found")</f>
        <v>1342.75</v>
      </c>
      <c r="S3543">
        <f>_xlfn.XLOOKUP(Table4[[#This Row],[ProductID]],Products!A:A,Products!F:F, "Not Found")</f>
        <v>797.94</v>
      </c>
      <c r="T3543" t="str">
        <f>_xlfn.XLOOKUP(Table4[[#This Row],[CustomerID]],Customers!A:A,Customers!D:D, "Not Found")</f>
        <v>M</v>
      </c>
      <c r="U3543" s="6">
        <f>_xlfn.XLOOKUP(Table4[[#This Row],[CustomerID]],Customers!A:A,Customers!E:E, "Not Found")</f>
        <v>28630</v>
      </c>
      <c r="V3543">
        <f ca="1">DATEDIF(Table4[[#This Row],[CustomerBirthday]], TODAY(), "Y")</f>
        <v>48</v>
      </c>
      <c r="W3543" t="str" cm="1">
        <f t="array" aca="1" ref="W3543" ca="1">_xlfn.IFS(Table4[[#This Row],[Age]]&lt;25, "Under 25",Table4[[#This Row],[Age]]=34, "25-34", Table4[[#This Row],[Age]]&lt;=49, "35-49", Table4[[#This Row],[Age]]&lt;=64, "50-64", Table4[[#This Row],[Age]]&gt;=65, "65+")</f>
        <v>35-49</v>
      </c>
      <c r="X3543" t="str">
        <f>_xlfn.XLOOKUP(Table4[[#This Row],[StoreID]],Stores!A:A,Stores!B:B, "Not found")</f>
        <v>MegaMart Brianahaven</v>
      </c>
      <c r="Y3543" t="str">
        <f>_xlfn.XLOOKUP(Table4[[#This Row],[StoreID]],Stores!A:A,Stores!C:C, "Not Found")</f>
        <v>Brianahaven</v>
      </c>
      <c r="Z3543" t="str">
        <f>_xlfn.XLOOKUP(Table4[[#This Row],[StoreID]],Stores!A:A,Stores!D:D, "Not Found")</f>
        <v>North</v>
      </c>
    </row>
    <row r="3544" spans="1:26">
      <c r="A3544" t="s">
        <v>4410</v>
      </c>
      <c r="B3544" s="1">
        <v>45189</v>
      </c>
      <c r="C3544" t="s">
        <v>55</v>
      </c>
      <c r="D3544" t="s">
        <v>753</v>
      </c>
      <c r="E3544" t="s">
        <v>835</v>
      </c>
      <c r="F3544">
        <v>5</v>
      </c>
      <c r="G3544">
        <v>0.1</v>
      </c>
      <c r="H3544" t="s">
        <v>871</v>
      </c>
      <c r="I3544" s="4">
        <f>Table4[[#This Row],[Quantity]]*Table4[[#This Row],[UnitPrice]]</f>
        <v>1352.25</v>
      </c>
      <c r="J3544" s="4">
        <f>Table4[[#This Row],[Gross Revenue]]*(1-Table4[[#This Row],[Discount]])</f>
        <v>1217.0250000000001</v>
      </c>
      <c r="K3544" s="4">
        <f>Table4[[#This Row],[Quantity]]*Table4[[#This Row],[CostPrice]]</f>
        <v>938</v>
      </c>
      <c r="L3544" s="4">
        <f>Table4[[#This Row],[Net Revenue]]-Table4[[#This Row],[Total Cost]]</f>
        <v>279.02500000000009</v>
      </c>
      <c r="M3544" t="str">
        <f>_xlfn.XLOOKUP(Table4[[#This Row],[ProductID]], Products!A:A,Products!B:B, "Not Found")</f>
        <v>Whether Bags</v>
      </c>
      <c r="N3544" t="str">
        <f>TEXT(Table4[[#This Row],[Date]], "mmm")</f>
        <v>Sep</v>
      </c>
      <c r="O3544" t="str">
        <f>TEXT(Table4[[#This Row],[Date]], "yyyy")</f>
        <v>2023</v>
      </c>
      <c r="P3544" t="str">
        <f>_xlfn.XLOOKUP(Table4[[#This Row],[ProductID]],Products!A:A,Products!C:C, "Not Found")</f>
        <v>Fashion</v>
      </c>
      <c r="Q3544" t="str">
        <f>_xlfn.XLOOKUP(Table4[[#This Row],[ProductID]],Products!A:A,Products!D:D,"Not Found")</f>
        <v>Bags</v>
      </c>
      <c r="R3544">
        <f>_xlfn.XLOOKUP(Table4[[#This Row],[ProductID]],Products!A:A,Products!E:E,"Not Found")</f>
        <v>270.45</v>
      </c>
      <c r="S3544">
        <f>_xlfn.XLOOKUP(Table4[[#This Row],[ProductID]],Products!A:A,Products!F:F, "Not Found")</f>
        <v>187.6</v>
      </c>
      <c r="T3544" t="str">
        <f>_xlfn.XLOOKUP(Table4[[#This Row],[CustomerID]],Customers!A:A,Customers!D:D, "Not Found")</f>
        <v>M</v>
      </c>
      <c r="U3544" s="6">
        <f>_xlfn.XLOOKUP(Table4[[#This Row],[CustomerID]],Customers!A:A,Customers!E:E, "Not Found")</f>
        <v>20117</v>
      </c>
      <c r="V3544">
        <f ca="1">DATEDIF(Table4[[#This Row],[CustomerBirthday]], TODAY(), "Y")</f>
        <v>71</v>
      </c>
      <c r="W3544" t="str" cm="1">
        <f t="array" aca="1" ref="W3544" ca="1">_xlfn.IFS(Table4[[#This Row],[Age]]&lt;25, "Under 25",Table4[[#This Row],[Age]]=34, "25-34", Table4[[#This Row],[Age]]&lt;=49, "35-49", Table4[[#This Row],[Age]]&lt;=64, "50-64", Table4[[#This Row],[Age]]&gt;=65, "65+")</f>
        <v>65+</v>
      </c>
      <c r="X3544" t="str">
        <f>_xlfn.XLOOKUP(Table4[[#This Row],[StoreID]],Stores!A:A,Stores!B:B, "Not found")</f>
        <v>MegaMart Peckmouth</v>
      </c>
      <c r="Y3544" t="str">
        <f>_xlfn.XLOOKUP(Table4[[#This Row],[StoreID]],Stores!A:A,Stores!C:C, "Not Found")</f>
        <v>Peckmouth</v>
      </c>
      <c r="Z3544" t="str">
        <f>_xlfn.XLOOKUP(Table4[[#This Row],[StoreID]],Stores!A:A,Stores!D:D, "Not Found")</f>
        <v>East</v>
      </c>
    </row>
    <row r="3545" spans="1:26">
      <c r="A3545" t="s">
        <v>4411</v>
      </c>
      <c r="B3545" s="1">
        <v>45282</v>
      </c>
      <c r="C3545" t="s">
        <v>262</v>
      </c>
      <c r="D3545" t="s">
        <v>800</v>
      </c>
      <c r="E3545" t="s">
        <v>831</v>
      </c>
      <c r="F3545">
        <v>1</v>
      </c>
      <c r="G3545">
        <v>0.1</v>
      </c>
      <c r="H3545" t="s">
        <v>871</v>
      </c>
      <c r="I3545" s="4">
        <f>Table4[[#This Row],[Quantity]]*Table4[[#This Row],[UnitPrice]]</f>
        <v>1952.65</v>
      </c>
      <c r="J3545" s="4">
        <f>Table4[[#This Row],[Gross Revenue]]*(1-Table4[[#This Row],[Discount]])</f>
        <v>1757.3850000000002</v>
      </c>
      <c r="K3545" s="4">
        <f>Table4[[#This Row],[Quantity]]*Table4[[#This Row],[CostPrice]]</f>
        <v>1451.27</v>
      </c>
      <c r="L3545" s="4">
        <f>Table4[[#This Row],[Net Revenue]]-Table4[[#This Row],[Total Cost]]</f>
        <v>306.11500000000024</v>
      </c>
      <c r="M3545" t="str">
        <f>_xlfn.XLOOKUP(Table4[[#This Row],[ProductID]], Products!A:A,Products!B:B, "Not Found")</f>
        <v>Book Television</v>
      </c>
      <c r="N3545" t="str">
        <f>TEXT(Table4[[#This Row],[Date]], "mmm")</f>
        <v>Dec</v>
      </c>
      <c r="O3545" t="str">
        <f>TEXT(Table4[[#This Row],[Date]], "yyyy")</f>
        <v>2023</v>
      </c>
      <c r="P3545" t="str">
        <f>_xlfn.XLOOKUP(Table4[[#This Row],[ProductID]],Products!A:A,Products!C:C, "Not Found")</f>
        <v>Electronics</v>
      </c>
      <c r="Q3545" t="str">
        <f>_xlfn.XLOOKUP(Table4[[#This Row],[ProductID]],Products!A:A,Products!D:D,"Not Found")</f>
        <v>Television</v>
      </c>
      <c r="R3545">
        <f>_xlfn.XLOOKUP(Table4[[#This Row],[ProductID]],Products!A:A,Products!E:E,"Not Found")</f>
        <v>1952.65</v>
      </c>
      <c r="S3545">
        <f>_xlfn.XLOOKUP(Table4[[#This Row],[ProductID]],Products!A:A,Products!F:F, "Not Found")</f>
        <v>1451.27</v>
      </c>
      <c r="T3545" t="str">
        <f>_xlfn.XLOOKUP(Table4[[#This Row],[CustomerID]],Customers!A:A,Customers!D:D, "Not Found")</f>
        <v>M</v>
      </c>
      <c r="U3545" s="6">
        <f>_xlfn.XLOOKUP(Table4[[#This Row],[CustomerID]],Customers!A:A,Customers!E:E, "Not Found")</f>
        <v>24029</v>
      </c>
      <c r="V3545">
        <f ca="1">DATEDIF(Table4[[#This Row],[CustomerBirthday]], TODAY(), "Y")</f>
        <v>60</v>
      </c>
      <c r="W3545" t="str" cm="1">
        <f t="array" aca="1" ref="W3545" ca="1">_xlfn.IFS(Table4[[#This Row],[Age]]&lt;25, "Under 25",Table4[[#This Row],[Age]]=34, "25-34", Table4[[#This Row],[Age]]&lt;=49, "35-49", Table4[[#This Row],[Age]]&lt;=64, "50-64", Table4[[#This Row],[Age]]&gt;=65, "65+")</f>
        <v>50-64</v>
      </c>
      <c r="X3545" t="str">
        <f>_xlfn.XLOOKUP(Table4[[#This Row],[StoreID]],Stores!A:A,Stores!B:B, "Not found")</f>
        <v>MegaMart Jimenezborough</v>
      </c>
      <c r="Y3545" t="str">
        <f>_xlfn.XLOOKUP(Table4[[#This Row],[StoreID]],Stores!A:A,Stores!C:C, "Not Found")</f>
        <v>Jimenezborough</v>
      </c>
      <c r="Z3545" t="str">
        <f>_xlfn.XLOOKUP(Table4[[#This Row],[StoreID]],Stores!A:A,Stores!D:D, "Not Found")</f>
        <v>South</v>
      </c>
    </row>
    <row r="3546" spans="1:26">
      <c r="A3546" t="s">
        <v>4412</v>
      </c>
      <c r="B3546" s="1">
        <v>45821</v>
      </c>
      <c r="C3546" t="s">
        <v>379</v>
      </c>
      <c r="D3546" t="s">
        <v>774</v>
      </c>
      <c r="E3546" t="s">
        <v>839</v>
      </c>
      <c r="F3546">
        <v>1</v>
      </c>
      <c r="G3546">
        <v>0.1</v>
      </c>
      <c r="H3546" t="s">
        <v>865</v>
      </c>
      <c r="I3546" s="4">
        <f>Table4[[#This Row],[Quantity]]*Table4[[#This Row],[UnitPrice]]</f>
        <v>1487.41</v>
      </c>
      <c r="J3546" s="4">
        <f>Table4[[#This Row],[Gross Revenue]]*(1-Table4[[#This Row],[Discount]])</f>
        <v>1338.6690000000001</v>
      </c>
      <c r="K3546" s="4">
        <f>Table4[[#This Row],[Quantity]]*Table4[[#This Row],[CostPrice]]</f>
        <v>813.07</v>
      </c>
      <c r="L3546" s="4">
        <f>Table4[[#This Row],[Net Revenue]]-Table4[[#This Row],[Total Cost]]</f>
        <v>525.59900000000005</v>
      </c>
      <c r="M3546" t="str">
        <f>_xlfn.XLOOKUP(Table4[[#This Row],[ProductID]], Products!A:A,Products!B:B, "Not Found")</f>
        <v>Him Smartphone</v>
      </c>
      <c r="N3546" t="str">
        <f>TEXT(Table4[[#This Row],[Date]], "mmm")</f>
        <v>Jun</v>
      </c>
      <c r="O3546" t="str">
        <f>TEXT(Table4[[#This Row],[Date]], "yyyy")</f>
        <v>2025</v>
      </c>
      <c r="P3546" t="str">
        <f>_xlfn.XLOOKUP(Table4[[#This Row],[ProductID]],Products!A:A,Products!C:C, "Not Found")</f>
        <v>Electronics</v>
      </c>
      <c r="Q3546" t="str">
        <f>_xlfn.XLOOKUP(Table4[[#This Row],[ProductID]],Products!A:A,Products!D:D,"Not Found")</f>
        <v>Smartphone</v>
      </c>
      <c r="R3546">
        <f>_xlfn.XLOOKUP(Table4[[#This Row],[ProductID]],Products!A:A,Products!E:E,"Not Found")</f>
        <v>1487.41</v>
      </c>
      <c r="S3546">
        <f>_xlfn.XLOOKUP(Table4[[#This Row],[ProductID]],Products!A:A,Products!F:F, "Not Found")</f>
        <v>813.07</v>
      </c>
      <c r="T3546" t="str">
        <f>_xlfn.XLOOKUP(Table4[[#This Row],[CustomerID]],Customers!A:A,Customers!D:D, "Not Found")</f>
        <v>F</v>
      </c>
      <c r="U3546" s="6">
        <f>_xlfn.XLOOKUP(Table4[[#This Row],[CustomerID]],Customers!A:A,Customers!E:E, "Not Found")</f>
        <v>20604</v>
      </c>
      <c r="V3546">
        <f ca="1">DATEDIF(Table4[[#This Row],[CustomerBirthday]], TODAY(), "Y")</f>
        <v>70</v>
      </c>
      <c r="W3546" t="str" cm="1">
        <f t="array" aca="1" ref="W3546" ca="1">_xlfn.IFS(Table4[[#This Row],[Age]]&lt;25, "Under 25",Table4[[#This Row],[Age]]=34, "25-34", Table4[[#This Row],[Age]]&lt;=49, "35-49", Table4[[#This Row],[Age]]&lt;=64, "50-64", Table4[[#This Row],[Age]]&gt;=65, "65+")</f>
        <v>65+</v>
      </c>
      <c r="X3546" t="str">
        <f>_xlfn.XLOOKUP(Table4[[#This Row],[StoreID]],Stores!A:A,Stores!B:B, "Not found")</f>
        <v>MegaMart New Michele</v>
      </c>
      <c r="Y3546" t="str">
        <f>_xlfn.XLOOKUP(Table4[[#This Row],[StoreID]],Stores!A:A,Stores!C:C, "Not Found")</f>
        <v>New Michele</v>
      </c>
      <c r="Z3546" t="str">
        <f>_xlfn.XLOOKUP(Table4[[#This Row],[StoreID]],Stores!A:A,Stores!D:D, "Not Found")</f>
        <v>West</v>
      </c>
    </row>
    <row r="3547" spans="1:26">
      <c r="A3547" t="s">
        <v>4413</v>
      </c>
      <c r="B3547" s="1">
        <v>45216</v>
      </c>
      <c r="C3547" t="s">
        <v>435</v>
      </c>
      <c r="D3547" t="s">
        <v>753</v>
      </c>
      <c r="E3547" t="s">
        <v>831</v>
      </c>
      <c r="F3547">
        <v>3</v>
      </c>
      <c r="G3547">
        <v>0.1</v>
      </c>
      <c r="H3547" t="s">
        <v>871</v>
      </c>
      <c r="I3547" s="4">
        <f>Table4[[#This Row],[Quantity]]*Table4[[#This Row],[UnitPrice]]</f>
        <v>811.34999999999991</v>
      </c>
      <c r="J3547" s="4">
        <f>Table4[[#This Row],[Gross Revenue]]*(1-Table4[[#This Row],[Discount]])</f>
        <v>730.21499999999992</v>
      </c>
      <c r="K3547" s="4">
        <f>Table4[[#This Row],[Quantity]]*Table4[[#This Row],[CostPrice]]</f>
        <v>562.79999999999995</v>
      </c>
      <c r="L3547" s="4">
        <f>Table4[[#This Row],[Net Revenue]]-Table4[[#This Row],[Total Cost]]</f>
        <v>167.41499999999996</v>
      </c>
      <c r="M3547" t="str">
        <f>_xlfn.XLOOKUP(Table4[[#This Row],[ProductID]], Products!A:A,Products!B:B, "Not Found")</f>
        <v>Whether Bags</v>
      </c>
      <c r="N3547" t="str">
        <f>TEXT(Table4[[#This Row],[Date]], "mmm")</f>
        <v>Oct</v>
      </c>
      <c r="O3547" t="str">
        <f>TEXT(Table4[[#This Row],[Date]], "yyyy")</f>
        <v>2023</v>
      </c>
      <c r="P3547" t="str">
        <f>_xlfn.XLOOKUP(Table4[[#This Row],[ProductID]],Products!A:A,Products!C:C, "Not Found")</f>
        <v>Fashion</v>
      </c>
      <c r="Q3547" t="str">
        <f>_xlfn.XLOOKUP(Table4[[#This Row],[ProductID]],Products!A:A,Products!D:D,"Not Found")</f>
        <v>Bags</v>
      </c>
      <c r="R3547">
        <f>_xlfn.XLOOKUP(Table4[[#This Row],[ProductID]],Products!A:A,Products!E:E,"Not Found")</f>
        <v>270.45</v>
      </c>
      <c r="S3547">
        <f>_xlfn.XLOOKUP(Table4[[#This Row],[ProductID]],Products!A:A,Products!F:F, "Not Found")</f>
        <v>187.6</v>
      </c>
      <c r="T3547" t="str">
        <f>_xlfn.XLOOKUP(Table4[[#This Row],[CustomerID]],Customers!A:A,Customers!D:D, "Not Found")</f>
        <v>F</v>
      </c>
      <c r="U3547" s="6">
        <f>_xlfn.XLOOKUP(Table4[[#This Row],[CustomerID]],Customers!A:A,Customers!E:E, "Not Found")</f>
        <v>32027</v>
      </c>
      <c r="V3547">
        <f ca="1">DATEDIF(Table4[[#This Row],[CustomerBirthday]], TODAY(), "Y")</f>
        <v>38</v>
      </c>
      <c r="W3547" t="str" cm="1">
        <f t="array" aca="1" ref="W3547" ca="1">_xlfn.IFS(Table4[[#This Row],[Age]]&lt;25, "Under 25",Table4[[#This Row],[Age]]=34, "25-34", Table4[[#This Row],[Age]]&lt;=49, "35-49", Table4[[#This Row],[Age]]&lt;=64, "50-64", Table4[[#This Row],[Age]]&gt;=65, "65+")</f>
        <v>35-49</v>
      </c>
      <c r="X3547" t="str">
        <f>_xlfn.XLOOKUP(Table4[[#This Row],[StoreID]],Stores!A:A,Stores!B:B, "Not found")</f>
        <v>MegaMart Jimenezborough</v>
      </c>
      <c r="Y3547" t="str">
        <f>_xlfn.XLOOKUP(Table4[[#This Row],[StoreID]],Stores!A:A,Stores!C:C, "Not Found")</f>
        <v>Jimenezborough</v>
      </c>
      <c r="Z3547" t="str">
        <f>_xlfn.XLOOKUP(Table4[[#This Row],[StoreID]],Stores!A:A,Stores!D:D, "Not Found")</f>
        <v>South</v>
      </c>
    </row>
    <row r="3548" spans="1:26">
      <c r="A3548" t="s">
        <v>4414</v>
      </c>
      <c r="B3548" s="1">
        <v>45468</v>
      </c>
      <c r="C3548" t="s">
        <v>112</v>
      </c>
      <c r="D3548" t="s">
        <v>776</v>
      </c>
      <c r="E3548" t="s">
        <v>835</v>
      </c>
      <c r="F3548">
        <v>2</v>
      </c>
      <c r="G3548">
        <v>0.1</v>
      </c>
      <c r="H3548" t="s">
        <v>871</v>
      </c>
      <c r="I3548" s="4">
        <f>Table4[[#This Row],[Quantity]]*Table4[[#This Row],[UnitPrice]]</f>
        <v>858.3</v>
      </c>
      <c r="J3548" s="4">
        <f>Table4[[#This Row],[Gross Revenue]]*(1-Table4[[#This Row],[Discount]])</f>
        <v>772.47</v>
      </c>
      <c r="K3548" s="4">
        <f>Table4[[#This Row],[Quantity]]*Table4[[#This Row],[CostPrice]]</f>
        <v>517.44000000000005</v>
      </c>
      <c r="L3548" s="4">
        <f>Table4[[#This Row],[Net Revenue]]-Table4[[#This Row],[Total Cost]]</f>
        <v>255.02999999999997</v>
      </c>
      <c r="M3548" t="str">
        <f>_xlfn.XLOOKUP(Table4[[#This Row],[ProductID]], Products!A:A,Products!B:B, "Not Found")</f>
        <v>Little Watches</v>
      </c>
      <c r="N3548" t="str">
        <f>TEXT(Table4[[#This Row],[Date]], "mmm")</f>
        <v>Jun</v>
      </c>
      <c r="O3548" t="str">
        <f>TEXT(Table4[[#This Row],[Date]], "yyyy")</f>
        <v>2024</v>
      </c>
      <c r="P3548" t="str">
        <f>_xlfn.XLOOKUP(Table4[[#This Row],[ProductID]],Products!A:A,Products!C:C, "Not Found")</f>
        <v>Fashion</v>
      </c>
      <c r="Q3548" t="str">
        <f>_xlfn.XLOOKUP(Table4[[#This Row],[ProductID]],Products!A:A,Products!D:D,"Not Found")</f>
        <v>Watches</v>
      </c>
      <c r="R3548">
        <f>_xlfn.XLOOKUP(Table4[[#This Row],[ProductID]],Products!A:A,Products!E:E,"Not Found")</f>
        <v>429.15</v>
      </c>
      <c r="S3548">
        <f>_xlfn.XLOOKUP(Table4[[#This Row],[ProductID]],Products!A:A,Products!F:F, "Not Found")</f>
        <v>258.72000000000003</v>
      </c>
      <c r="T3548" t="str">
        <f>_xlfn.XLOOKUP(Table4[[#This Row],[CustomerID]],Customers!A:A,Customers!D:D, "Not Found")</f>
        <v>F</v>
      </c>
      <c r="U3548" s="6">
        <f>_xlfn.XLOOKUP(Table4[[#This Row],[CustomerID]],Customers!A:A,Customers!E:E, "Not Found")</f>
        <v>21956</v>
      </c>
      <c r="V3548">
        <f ca="1">DATEDIF(Table4[[#This Row],[CustomerBirthday]], TODAY(), "Y")</f>
        <v>66</v>
      </c>
      <c r="W3548" t="str" cm="1">
        <f t="array" aca="1" ref="W3548" ca="1">_xlfn.IFS(Table4[[#This Row],[Age]]&lt;25, "Under 25",Table4[[#This Row],[Age]]=34, "25-34", Table4[[#This Row],[Age]]&lt;=49, "35-49", Table4[[#This Row],[Age]]&lt;=64, "50-64", Table4[[#This Row],[Age]]&gt;=65, "65+")</f>
        <v>65+</v>
      </c>
      <c r="X3548" t="str">
        <f>_xlfn.XLOOKUP(Table4[[#This Row],[StoreID]],Stores!A:A,Stores!B:B, "Not found")</f>
        <v>MegaMart Peckmouth</v>
      </c>
      <c r="Y3548" t="str">
        <f>_xlfn.XLOOKUP(Table4[[#This Row],[StoreID]],Stores!A:A,Stores!C:C, "Not Found")</f>
        <v>Peckmouth</v>
      </c>
      <c r="Z3548" t="str">
        <f>_xlfn.XLOOKUP(Table4[[#This Row],[StoreID]],Stores!A:A,Stores!D:D, "Not Found")</f>
        <v>East</v>
      </c>
    </row>
    <row r="3549" spans="1:26">
      <c r="A3549" t="s">
        <v>4415</v>
      </c>
      <c r="B3549" s="1">
        <v>45632</v>
      </c>
      <c r="C3549" t="s">
        <v>403</v>
      </c>
      <c r="D3549" t="s">
        <v>766</v>
      </c>
      <c r="E3549" t="s">
        <v>842</v>
      </c>
      <c r="F3549">
        <v>5</v>
      </c>
      <c r="G3549">
        <v>0</v>
      </c>
      <c r="H3549" t="s">
        <v>871</v>
      </c>
      <c r="I3549" s="4">
        <f>Table4[[#This Row],[Quantity]]*Table4[[#This Row],[UnitPrice]]</f>
        <v>6136.2</v>
      </c>
      <c r="J3549" s="4">
        <f>Table4[[#This Row],[Gross Revenue]]*(1-Table4[[#This Row],[Discount]])</f>
        <v>6136.2</v>
      </c>
      <c r="K3549" s="4">
        <f>Table4[[#This Row],[Quantity]]*Table4[[#This Row],[CostPrice]]</f>
        <v>4885.45</v>
      </c>
      <c r="L3549" s="4">
        <f>Table4[[#This Row],[Net Revenue]]-Table4[[#This Row],[Total Cost]]</f>
        <v>1250.75</v>
      </c>
      <c r="M3549" t="str">
        <f>_xlfn.XLOOKUP(Table4[[#This Row],[ProductID]], Products!A:A,Products!B:B, "Not Found")</f>
        <v>Firm Dairy</v>
      </c>
      <c r="N3549" t="str">
        <f>TEXT(Table4[[#This Row],[Date]], "mmm")</f>
        <v>Dec</v>
      </c>
      <c r="O3549" t="str">
        <f>TEXT(Table4[[#This Row],[Date]], "yyyy")</f>
        <v>2024</v>
      </c>
      <c r="P3549" t="str">
        <f>_xlfn.XLOOKUP(Table4[[#This Row],[ProductID]],Products!A:A,Products!C:C, "Not Found")</f>
        <v>Groceries</v>
      </c>
      <c r="Q3549" t="str">
        <f>_xlfn.XLOOKUP(Table4[[#This Row],[ProductID]],Products!A:A,Products!D:D,"Not Found")</f>
        <v>Dairy</v>
      </c>
      <c r="R3549">
        <f>_xlfn.XLOOKUP(Table4[[#This Row],[ProductID]],Products!A:A,Products!E:E,"Not Found")</f>
        <v>1227.24</v>
      </c>
      <c r="S3549">
        <f>_xlfn.XLOOKUP(Table4[[#This Row],[ProductID]],Products!A:A,Products!F:F, "Not Found")</f>
        <v>977.09</v>
      </c>
      <c r="T3549" t="str">
        <f>_xlfn.XLOOKUP(Table4[[#This Row],[CustomerID]],Customers!A:A,Customers!D:D, "Not Found")</f>
        <v>M</v>
      </c>
      <c r="U3549" s="6">
        <f>_xlfn.XLOOKUP(Table4[[#This Row],[CustomerID]],Customers!A:A,Customers!E:E, "Not Found")</f>
        <v>22241</v>
      </c>
      <c r="V3549">
        <f ca="1">DATEDIF(Table4[[#This Row],[CustomerBirthday]], TODAY(), "Y")</f>
        <v>65</v>
      </c>
      <c r="W3549" t="str" cm="1">
        <f t="array" aca="1" ref="W3549" ca="1">_xlfn.IFS(Table4[[#This Row],[Age]]&lt;25, "Under 25",Table4[[#This Row],[Age]]=34, "25-34", Table4[[#This Row],[Age]]&lt;=49, "35-49", Table4[[#This Row],[Age]]&lt;=64, "50-64", Table4[[#This Row],[Age]]&gt;=65, "65+")</f>
        <v>65+</v>
      </c>
      <c r="X3549" t="str">
        <f>_xlfn.XLOOKUP(Table4[[#This Row],[StoreID]],Stores!A:A,Stores!B:B, "Not found")</f>
        <v>MegaMart Brianahaven</v>
      </c>
      <c r="Y3549" t="str">
        <f>_xlfn.XLOOKUP(Table4[[#This Row],[StoreID]],Stores!A:A,Stores!C:C, "Not Found")</f>
        <v>Brianahaven</v>
      </c>
      <c r="Z3549" t="str">
        <f>_xlfn.XLOOKUP(Table4[[#This Row],[StoreID]],Stores!A:A,Stores!D:D, "Not Found")</f>
        <v>North</v>
      </c>
    </row>
    <row r="3550" spans="1:26">
      <c r="A3550" t="s">
        <v>4416</v>
      </c>
      <c r="B3550" s="1">
        <v>45565</v>
      </c>
      <c r="C3550" t="s">
        <v>411</v>
      </c>
      <c r="D3550" t="s">
        <v>715</v>
      </c>
      <c r="E3550" t="s">
        <v>842</v>
      </c>
      <c r="F3550">
        <v>3</v>
      </c>
      <c r="G3550">
        <v>0</v>
      </c>
      <c r="H3550" t="s">
        <v>875</v>
      </c>
      <c r="I3550" s="4">
        <f>Table4[[#This Row],[Quantity]]*Table4[[#This Row],[UnitPrice]]</f>
        <v>2456.2799999999997</v>
      </c>
      <c r="J3550" s="4">
        <f>Table4[[#This Row],[Gross Revenue]]*(1-Table4[[#This Row],[Discount]])</f>
        <v>2456.2799999999997</v>
      </c>
      <c r="K3550" s="4">
        <f>Table4[[#This Row],[Quantity]]*Table4[[#This Row],[CostPrice]]</f>
        <v>1582.8600000000001</v>
      </c>
      <c r="L3550" s="4">
        <f>Table4[[#This Row],[Net Revenue]]-Table4[[#This Row],[Total Cost]]</f>
        <v>873.41999999999962</v>
      </c>
      <c r="M3550" t="str">
        <f>_xlfn.XLOOKUP(Table4[[#This Row],[ProductID]], Products!A:A,Products!B:B, "Not Found")</f>
        <v>Audience Television</v>
      </c>
      <c r="N3550" t="str">
        <f>TEXT(Table4[[#This Row],[Date]], "mmm")</f>
        <v>Sep</v>
      </c>
      <c r="O3550" t="str">
        <f>TEXT(Table4[[#This Row],[Date]], "yyyy")</f>
        <v>2024</v>
      </c>
      <c r="P3550" t="str">
        <f>_xlfn.XLOOKUP(Table4[[#This Row],[ProductID]],Products!A:A,Products!C:C, "Not Found")</f>
        <v>Electronics</v>
      </c>
      <c r="Q3550" t="str">
        <f>_xlfn.XLOOKUP(Table4[[#This Row],[ProductID]],Products!A:A,Products!D:D,"Not Found")</f>
        <v>Television</v>
      </c>
      <c r="R3550">
        <f>_xlfn.XLOOKUP(Table4[[#This Row],[ProductID]],Products!A:A,Products!E:E,"Not Found")</f>
        <v>818.76</v>
      </c>
      <c r="S3550">
        <f>_xlfn.XLOOKUP(Table4[[#This Row],[ProductID]],Products!A:A,Products!F:F, "Not Found")</f>
        <v>527.62</v>
      </c>
      <c r="T3550" t="str">
        <f>_xlfn.XLOOKUP(Table4[[#This Row],[CustomerID]],Customers!A:A,Customers!D:D, "Not Found")</f>
        <v>F</v>
      </c>
      <c r="U3550" s="6">
        <f>_xlfn.XLOOKUP(Table4[[#This Row],[CustomerID]],Customers!A:A,Customers!E:E, "Not Found")</f>
        <v>24112</v>
      </c>
      <c r="V3550">
        <f ca="1">DATEDIF(Table4[[#This Row],[CustomerBirthday]], TODAY(), "Y")</f>
        <v>60</v>
      </c>
      <c r="W3550" t="str" cm="1">
        <f t="array" aca="1" ref="W3550" ca="1">_xlfn.IFS(Table4[[#This Row],[Age]]&lt;25, "Under 25",Table4[[#This Row],[Age]]=34, "25-34", Table4[[#This Row],[Age]]&lt;=49, "35-49", Table4[[#This Row],[Age]]&lt;=64, "50-64", Table4[[#This Row],[Age]]&gt;=65, "65+")</f>
        <v>50-64</v>
      </c>
      <c r="X3550" t="str">
        <f>_xlfn.XLOOKUP(Table4[[#This Row],[StoreID]],Stores!A:A,Stores!B:B, "Not found")</f>
        <v>MegaMart Brianahaven</v>
      </c>
      <c r="Y3550" t="str">
        <f>_xlfn.XLOOKUP(Table4[[#This Row],[StoreID]],Stores!A:A,Stores!C:C, "Not Found")</f>
        <v>Brianahaven</v>
      </c>
      <c r="Z3550" t="str">
        <f>_xlfn.XLOOKUP(Table4[[#This Row],[StoreID]],Stores!A:A,Stores!D:D, "Not Found")</f>
        <v>North</v>
      </c>
    </row>
    <row r="3551" spans="1:26">
      <c r="A3551" t="s">
        <v>4417</v>
      </c>
      <c r="B3551" s="1">
        <v>45662</v>
      </c>
      <c r="C3551" t="s">
        <v>570</v>
      </c>
      <c r="D3551" t="s">
        <v>818</v>
      </c>
      <c r="E3551" t="s">
        <v>839</v>
      </c>
      <c r="F3551">
        <v>2</v>
      </c>
      <c r="G3551">
        <v>0</v>
      </c>
      <c r="H3551" t="s">
        <v>865</v>
      </c>
      <c r="I3551" s="4">
        <f>Table4[[#This Row],[Quantity]]*Table4[[#This Row],[UnitPrice]]</f>
        <v>2330.7399999999998</v>
      </c>
      <c r="J3551" s="4">
        <f>Table4[[#This Row],[Gross Revenue]]*(1-Table4[[#This Row],[Discount]])</f>
        <v>2330.7399999999998</v>
      </c>
      <c r="K3551" s="4">
        <f>Table4[[#This Row],[Quantity]]*Table4[[#This Row],[CostPrice]]</f>
        <v>1853.1</v>
      </c>
      <c r="L3551" s="4">
        <f>Table4[[#This Row],[Net Revenue]]-Table4[[#This Row],[Total Cost]]</f>
        <v>477.63999999999987</v>
      </c>
      <c r="M3551" t="str">
        <f>_xlfn.XLOOKUP(Table4[[#This Row],[ProductID]], Products!A:A,Products!B:B, "Not Found")</f>
        <v>Nature Clothing</v>
      </c>
      <c r="N3551" t="str">
        <f>TEXT(Table4[[#This Row],[Date]], "mmm")</f>
        <v>Jan</v>
      </c>
      <c r="O3551" t="str">
        <f>TEXT(Table4[[#This Row],[Date]], "yyyy")</f>
        <v>2025</v>
      </c>
      <c r="P3551" t="str">
        <f>_xlfn.XLOOKUP(Table4[[#This Row],[ProductID]],Products!A:A,Products!C:C, "Not Found")</f>
        <v>Fashion</v>
      </c>
      <c r="Q3551" t="str">
        <f>_xlfn.XLOOKUP(Table4[[#This Row],[ProductID]],Products!A:A,Products!D:D,"Not Found")</f>
        <v>Clothing</v>
      </c>
      <c r="R3551">
        <f>_xlfn.XLOOKUP(Table4[[#This Row],[ProductID]],Products!A:A,Products!E:E,"Not Found")</f>
        <v>1165.3699999999999</v>
      </c>
      <c r="S3551">
        <f>_xlfn.XLOOKUP(Table4[[#This Row],[ProductID]],Products!A:A,Products!F:F, "Not Found")</f>
        <v>926.55</v>
      </c>
      <c r="T3551" t="str">
        <f>_xlfn.XLOOKUP(Table4[[#This Row],[CustomerID]],Customers!A:A,Customers!D:D, "Not Found")</f>
        <v>M</v>
      </c>
      <c r="U3551" s="6">
        <f>_xlfn.XLOOKUP(Table4[[#This Row],[CustomerID]],Customers!A:A,Customers!E:E, "Not Found")</f>
        <v>33160</v>
      </c>
      <c r="V3551">
        <f ca="1">DATEDIF(Table4[[#This Row],[CustomerBirthday]], TODAY(), "Y")</f>
        <v>35</v>
      </c>
      <c r="W3551" t="str" cm="1">
        <f t="array" aca="1" ref="W3551" ca="1">_xlfn.IFS(Table4[[#This Row],[Age]]&lt;25, "Under 25",Table4[[#This Row],[Age]]=34, "25-34", Table4[[#This Row],[Age]]&lt;=49, "35-49", Table4[[#This Row],[Age]]&lt;=64, "50-64", Table4[[#This Row],[Age]]&gt;=65, "65+")</f>
        <v>35-49</v>
      </c>
      <c r="X3551" t="str">
        <f>_xlfn.XLOOKUP(Table4[[#This Row],[StoreID]],Stores!A:A,Stores!B:B, "Not found")</f>
        <v>MegaMart New Michele</v>
      </c>
      <c r="Y3551" t="str">
        <f>_xlfn.XLOOKUP(Table4[[#This Row],[StoreID]],Stores!A:A,Stores!C:C, "Not Found")</f>
        <v>New Michele</v>
      </c>
      <c r="Z3551" t="str">
        <f>_xlfn.XLOOKUP(Table4[[#This Row],[StoreID]],Stores!A:A,Stores!D:D, "Not Found")</f>
        <v>West</v>
      </c>
    </row>
    <row r="3552" spans="1:26">
      <c r="A3552" t="s">
        <v>4418</v>
      </c>
      <c r="B3552" s="1">
        <v>45863</v>
      </c>
      <c r="C3552" t="s">
        <v>696</v>
      </c>
      <c r="D3552" t="s">
        <v>715</v>
      </c>
      <c r="E3552" t="s">
        <v>831</v>
      </c>
      <c r="F3552">
        <v>1</v>
      </c>
      <c r="G3552">
        <v>0.1</v>
      </c>
      <c r="H3552" t="s">
        <v>871</v>
      </c>
      <c r="I3552" s="4">
        <f>Table4[[#This Row],[Quantity]]*Table4[[#This Row],[UnitPrice]]</f>
        <v>818.76</v>
      </c>
      <c r="J3552" s="4">
        <f>Table4[[#This Row],[Gross Revenue]]*(1-Table4[[#This Row],[Discount]])</f>
        <v>736.88400000000001</v>
      </c>
      <c r="K3552" s="4">
        <f>Table4[[#This Row],[Quantity]]*Table4[[#This Row],[CostPrice]]</f>
        <v>527.62</v>
      </c>
      <c r="L3552" s="4">
        <f>Table4[[#This Row],[Net Revenue]]-Table4[[#This Row],[Total Cost]]</f>
        <v>209.26400000000001</v>
      </c>
      <c r="M3552" t="str">
        <f>_xlfn.XLOOKUP(Table4[[#This Row],[ProductID]], Products!A:A,Products!B:B, "Not Found")</f>
        <v>Audience Television</v>
      </c>
      <c r="N3552" t="str">
        <f>TEXT(Table4[[#This Row],[Date]], "mmm")</f>
        <v>Jul</v>
      </c>
      <c r="O3552" t="str">
        <f>TEXT(Table4[[#This Row],[Date]], "yyyy")</f>
        <v>2025</v>
      </c>
      <c r="P3552" t="str">
        <f>_xlfn.XLOOKUP(Table4[[#This Row],[ProductID]],Products!A:A,Products!C:C, "Not Found")</f>
        <v>Electronics</v>
      </c>
      <c r="Q3552" t="str">
        <f>_xlfn.XLOOKUP(Table4[[#This Row],[ProductID]],Products!A:A,Products!D:D,"Not Found")</f>
        <v>Television</v>
      </c>
      <c r="R3552">
        <f>_xlfn.XLOOKUP(Table4[[#This Row],[ProductID]],Products!A:A,Products!E:E,"Not Found")</f>
        <v>818.76</v>
      </c>
      <c r="S3552">
        <f>_xlfn.XLOOKUP(Table4[[#This Row],[ProductID]],Products!A:A,Products!F:F, "Not Found")</f>
        <v>527.62</v>
      </c>
      <c r="T3552" t="str">
        <f>_xlfn.XLOOKUP(Table4[[#This Row],[CustomerID]],Customers!A:A,Customers!D:D, "Not Found")</f>
        <v>M</v>
      </c>
      <c r="U3552" s="6">
        <f>_xlfn.XLOOKUP(Table4[[#This Row],[CustomerID]],Customers!A:A,Customers!E:E, "Not Found")</f>
        <v>31435</v>
      </c>
      <c r="V3552">
        <f ca="1">DATEDIF(Table4[[#This Row],[CustomerBirthday]], TODAY(), "Y")</f>
        <v>40</v>
      </c>
      <c r="W3552" t="str" cm="1">
        <f t="array" aca="1" ref="W3552" ca="1">_xlfn.IFS(Table4[[#This Row],[Age]]&lt;25, "Under 25",Table4[[#This Row],[Age]]=34, "25-34", Table4[[#This Row],[Age]]&lt;=49, "35-49", Table4[[#This Row],[Age]]&lt;=64, "50-64", Table4[[#This Row],[Age]]&gt;=65, "65+")</f>
        <v>35-49</v>
      </c>
      <c r="X3552" t="str">
        <f>_xlfn.XLOOKUP(Table4[[#This Row],[StoreID]],Stores!A:A,Stores!B:B, "Not found")</f>
        <v>MegaMart Jimenezborough</v>
      </c>
      <c r="Y3552" t="str">
        <f>_xlfn.XLOOKUP(Table4[[#This Row],[StoreID]],Stores!A:A,Stores!C:C, "Not Found")</f>
        <v>Jimenezborough</v>
      </c>
      <c r="Z3552" t="str">
        <f>_xlfn.XLOOKUP(Table4[[#This Row],[StoreID]],Stores!A:A,Stores!D:D, "Not Found")</f>
        <v>South</v>
      </c>
    </row>
    <row r="3553" spans="1:26">
      <c r="A3553" t="s">
        <v>4419</v>
      </c>
      <c r="B3553" s="1">
        <v>45887</v>
      </c>
      <c r="C3553" t="s">
        <v>435</v>
      </c>
      <c r="D3553" t="s">
        <v>800</v>
      </c>
      <c r="E3553" t="s">
        <v>842</v>
      </c>
      <c r="F3553">
        <v>5</v>
      </c>
      <c r="G3553">
        <v>0</v>
      </c>
      <c r="H3553" t="s">
        <v>868</v>
      </c>
      <c r="I3553" s="4">
        <f>Table4[[#This Row],[Quantity]]*Table4[[#This Row],[UnitPrice]]</f>
        <v>9763.25</v>
      </c>
      <c r="J3553" s="4">
        <f>Table4[[#This Row],[Gross Revenue]]*(1-Table4[[#This Row],[Discount]])</f>
        <v>9763.25</v>
      </c>
      <c r="K3553" s="4">
        <f>Table4[[#This Row],[Quantity]]*Table4[[#This Row],[CostPrice]]</f>
        <v>7256.35</v>
      </c>
      <c r="L3553" s="4">
        <f>Table4[[#This Row],[Net Revenue]]-Table4[[#This Row],[Total Cost]]</f>
        <v>2506.8999999999996</v>
      </c>
      <c r="M3553" t="str">
        <f>_xlfn.XLOOKUP(Table4[[#This Row],[ProductID]], Products!A:A,Products!B:B, "Not Found")</f>
        <v>Book Television</v>
      </c>
      <c r="N3553" t="str">
        <f>TEXT(Table4[[#This Row],[Date]], "mmm")</f>
        <v>Aug</v>
      </c>
      <c r="O3553" t="str">
        <f>TEXT(Table4[[#This Row],[Date]], "yyyy")</f>
        <v>2025</v>
      </c>
      <c r="P3553" t="str">
        <f>_xlfn.XLOOKUP(Table4[[#This Row],[ProductID]],Products!A:A,Products!C:C, "Not Found")</f>
        <v>Electronics</v>
      </c>
      <c r="Q3553" t="str">
        <f>_xlfn.XLOOKUP(Table4[[#This Row],[ProductID]],Products!A:A,Products!D:D,"Not Found")</f>
        <v>Television</v>
      </c>
      <c r="R3553">
        <f>_xlfn.XLOOKUP(Table4[[#This Row],[ProductID]],Products!A:A,Products!E:E,"Not Found")</f>
        <v>1952.65</v>
      </c>
      <c r="S3553">
        <f>_xlfn.XLOOKUP(Table4[[#This Row],[ProductID]],Products!A:A,Products!F:F, "Not Found")</f>
        <v>1451.27</v>
      </c>
      <c r="T3553" t="str">
        <f>_xlfn.XLOOKUP(Table4[[#This Row],[CustomerID]],Customers!A:A,Customers!D:D, "Not Found")</f>
        <v>F</v>
      </c>
      <c r="U3553" s="6">
        <f>_xlfn.XLOOKUP(Table4[[#This Row],[CustomerID]],Customers!A:A,Customers!E:E, "Not Found")</f>
        <v>32027</v>
      </c>
      <c r="V3553">
        <f ca="1">DATEDIF(Table4[[#This Row],[CustomerBirthday]], TODAY(), "Y")</f>
        <v>38</v>
      </c>
      <c r="W3553" t="str" cm="1">
        <f t="array" aca="1" ref="W3553" ca="1">_xlfn.IFS(Table4[[#This Row],[Age]]&lt;25, "Under 25",Table4[[#This Row],[Age]]=34, "25-34", Table4[[#This Row],[Age]]&lt;=49, "35-49", Table4[[#This Row],[Age]]&lt;=64, "50-64", Table4[[#This Row],[Age]]&gt;=65, "65+")</f>
        <v>35-49</v>
      </c>
      <c r="X3553" t="str">
        <f>_xlfn.XLOOKUP(Table4[[#This Row],[StoreID]],Stores!A:A,Stores!B:B, "Not found")</f>
        <v>MegaMart Brianahaven</v>
      </c>
      <c r="Y3553" t="str">
        <f>_xlfn.XLOOKUP(Table4[[#This Row],[StoreID]],Stores!A:A,Stores!C:C, "Not Found")</f>
        <v>Brianahaven</v>
      </c>
      <c r="Z3553" t="str">
        <f>_xlfn.XLOOKUP(Table4[[#This Row],[StoreID]],Stores!A:A,Stores!D:D, "Not Found")</f>
        <v>North</v>
      </c>
    </row>
    <row r="3554" spans="1:26">
      <c r="A3554" t="s">
        <v>4420</v>
      </c>
      <c r="B3554" s="1">
        <v>45344</v>
      </c>
      <c r="C3554" t="s">
        <v>524</v>
      </c>
      <c r="D3554" t="s">
        <v>780</v>
      </c>
      <c r="E3554" t="s">
        <v>831</v>
      </c>
      <c r="F3554">
        <v>5</v>
      </c>
      <c r="G3554">
        <v>0.05</v>
      </c>
      <c r="H3554" t="s">
        <v>868</v>
      </c>
      <c r="I3554" s="4">
        <f>Table4[[#This Row],[Quantity]]*Table4[[#This Row],[UnitPrice]]</f>
        <v>6361.15</v>
      </c>
      <c r="J3554" s="4">
        <f>Table4[[#This Row],[Gross Revenue]]*(1-Table4[[#This Row],[Discount]])</f>
        <v>6043.0924999999997</v>
      </c>
      <c r="K3554" s="4">
        <f>Table4[[#This Row],[Quantity]]*Table4[[#This Row],[CostPrice]]</f>
        <v>4763.25</v>
      </c>
      <c r="L3554" s="4">
        <f>Table4[[#This Row],[Net Revenue]]-Table4[[#This Row],[Total Cost]]</f>
        <v>1279.8424999999997</v>
      </c>
      <c r="M3554" t="str">
        <f>_xlfn.XLOOKUP(Table4[[#This Row],[ProductID]], Products!A:A,Products!B:B, "Not Found")</f>
        <v>Hospital Smartphone</v>
      </c>
      <c r="N3554" t="str">
        <f>TEXT(Table4[[#This Row],[Date]], "mmm")</f>
        <v>Feb</v>
      </c>
      <c r="O3554" t="str">
        <f>TEXT(Table4[[#This Row],[Date]], "yyyy")</f>
        <v>2024</v>
      </c>
      <c r="P3554" t="str">
        <f>_xlfn.XLOOKUP(Table4[[#This Row],[ProductID]],Products!A:A,Products!C:C, "Not Found")</f>
        <v>Electronics</v>
      </c>
      <c r="Q3554" t="str">
        <f>_xlfn.XLOOKUP(Table4[[#This Row],[ProductID]],Products!A:A,Products!D:D,"Not Found")</f>
        <v>Smartphone</v>
      </c>
      <c r="R3554">
        <f>_xlfn.XLOOKUP(Table4[[#This Row],[ProductID]],Products!A:A,Products!E:E,"Not Found")</f>
        <v>1272.23</v>
      </c>
      <c r="S3554">
        <f>_xlfn.XLOOKUP(Table4[[#This Row],[ProductID]],Products!A:A,Products!F:F, "Not Found")</f>
        <v>952.65</v>
      </c>
      <c r="T3554" t="str">
        <f>_xlfn.XLOOKUP(Table4[[#This Row],[CustomerID]],Customers!A:A,Customers!D:D, "Not Found")</f>
        <v>F</v>
      </c>
      <c r="U3554" s="6">
        <f>_xlfn.XLOOKUP(Table4[[#This Row],[CustomerID]],Customers!A:A,Customers!E:E, "Not Found")</f>
        <v>23256</v>
      </c>
      <c r="V3554">
        <f ca="1">DATEDIF(Table4[[#This Row],[CustomerBirthday]], TODAY(), "Y")</f>
        <v>62</v>
      </c>
      <c r="W3554" t="str" cm="1">
        <f t="array" aca="1" ref="W3554" ca="1">_xlfn.IFS(Table4[[#This Row],[Age]]&lt;25, "Under 25",Table4[[#This Row],[Age]]=34, "25-34", Table4[[#This Row],[Age]]&lt;=49, "35-49", Table4[[#This Row],[Age]]&lt;=64, "50-64", Table4[[#This Row],[Age]]&gt;=65, "65+")</f>
        <v>50-64</v>
      </c>
      <c r="X3554" t="str">
        <f>_xlfn.XLOOKUP(Table4[[#This Row],[StoreID]],Stores!A:A,Stores!B:B, "Not found")</f>
        <v>MegaMart Jimenezborough</v>
      </c>
      <c r="Y3554" t="str">
        <f>_xlfn.XLOOKUP(Table4[[#This Row],[StoreID]],Stores!A:A,Stores!C:C, "Not Found")</f>
        <v>Jimenezborough</v>
      </c>
      <c r="Z3554" t="str">
        <f>_xlfn.XLOOKUP(Table4[[#This Row],[StoreID]],Stores!A:A,Stores!D:D, "Not Found")</f>
        <v>South</v>
      </c>
    </row>
    <row r="3555" spans="1:26">
      <c r="A3555" t="s">
        <v>4421</v>
      </c>
      <c r="B3555" s="1">
        <v>45248</v>
      </c>
      <c r="C3555" t="s">
        <v>12</v>
      </c>
      <c r="D3555" t="s">
        <v>769</v>
      </c>
      <c r="E3555" t="s">
        <v>839</v>
      </c>
      <c r="F3555">
        <v>3</v>
      </c>
      <c r="G3555">
        <v>0.05</v>
      </c>
      <c r="H3555" t="s">
        <v>871</v>
      </c>
      <c r="I3555" s="4">
        <f>Table4[[#This Row],[Quantity]]*Table4[[#This Row],[UnitPrice]]</f>
        <v>76.710000000000008</v>
      </c>
      <c r="J3555" s="4">
        <f>Table4[[#This Row],[Gross Revenue]]*(1-Table4[[#This Row],[Discount]])</f>
        <v>72.874499999999998</v>
      </c>
      <c r="K3555" s="4">
        <f>Table4[[#This Row],[Quantity]]*Table4[[#This Row],[CostPrice]]</f>
        <v>57.150000000000006</v>
      </c>
      <c r="L3555" s="4">
        <f>Table4[[#This Row],[Net Revenue]]-Table4[[#This Row],[Total Cost]]</f>
        <v>15.724499999999992</v>
      </c>
      <c r="M3555" t="str">
        <f>_xlfn.XLOOKUP(Table4[[#This Row],[ProductID]], Products!A:A,Products!B:B, "Not Found")</f>
        <v>How Vegetables</v>
      </c>
      <c r="N3555" t="str">
        <f>TEXT(Table4[[#This Row],[Date]], "mmm")</f>
        <v>Nov</v>
      </c>
      <c r="O3555" t="str">
        <f>TEXT(Table4[[#This Row],[Date]], "yyyy")</f>
        <v>2023</v>
      </c>
      <c r="P3555" t="str">
        <f>_xlfn.XLOOKUP(Table4[[#This Row],[ProductID]],Products!A:A,Products!C:C, "Not Found")</f>
        <v>Groceries</v>
      </c>
      <c r="Q3555" t="str">
        <f>_xlfn.XLOOKUP(Table4[[#This Row],[ProductID]],Products!A:A,Products!D:D,"Not Found")</f>
        <v>Vegetables</v>
      </c>
      <c r="R3555">
        <f>_xlfn.XLOOKUP(Table4[[#This Row],[ProductID]],Products!A:A,Products!E:E,"Not Found")</f>
        <v>25.57</v>
      </c>
      <c r="S3555">
        <f>_xlfn.XLOOKUP(Table4[[#This Row],[ProductID]],Products!A:A,Products!F:F, "Not Found")</f>
        <v>19.05</v>
      </c>
      <c r="T3555" t="str">
        <f>_xlfn.XLOOKUP(Table4[[#This Row],[CustomerID]],Customers!A:A,Customers!D:D, "Not Found")</f>
        <v>M</v>
      </c>
      <c r="U3555" s="6">
        <f>_xlfn.XLOOKUP(Table4[[#This Row],[CustomerID]],Customers!A:A,Customers!E:E, "Not Found")</f>
        <v>21780</v>
      </c>
      <c r="V3555">
        <f ca="1">DATEDIF(Table4[[#This Row],[CustomerBirthday]], TODAY(), "Y")</f>
        <v>66</v>
      </c>
      <c r="W3555" t="str" cm="1">
        <f t="array" aca="1" ref="W3555" ca="1">_xlfn.IFS(Table4[[#This Row],[Age]]&lt;25, "Under 25",Table4[[#This Row],[Age]]=34, "25-34", Table4[[#This Row],[Age]]&lt;=49, "35-49", Table4[[#This Row],[Age]]&lt;=64, "50-64", Table4[[#This Row],[Age]]&gt;=65, "65+")</f>
        <v>65+</v>
      </c>
      <c r="X3555" t="str">
        <f>_xlfn.XLOOKUP(Table4[[#This Row],[StoreID]],Stores!A:A,Stores!B:B, "Not found")</f>
        <v>MegaMart New Michele</v>
      </c>
      <c r="Y3555" t="str">
        <f>_xlfn.XLOOKUP(Table4[[#This Row],[StoreID]],Stores!A:A,Stores!C:C, "Not Found")</f>
        <v>New Michele</v>
      </c>
      <c r="Z3555" t="str">
        <f>_xlfn.XLOOKUP(Table4[[#This Row],[StoreID]],Stores!A:A,Stores!D:D, "Not Found")</f>
        <v>West</v>
      </c>
    </row>
    <row r="3556" spans="1:26">
      <c r="A3556" t="s">
        <v>4422</v>
      </c>
      <c r="B3556" s="1">
        <v>45577</v>
      </c>
      <c r="C3556" t="s">
        <v>483</v>
      </c>
      <c r="D3556" t="s">
        <v>757</v>
      </c>
      <c r="E3556" t="s">
        <v>846</v>
      </c>
      <c r="F3556">
        <v>5</v>
      </c>
      <c r="G3556">
        <v>0.1</v>
      </c>
      <c r="H3556" t="s">
        <v>868</v>
      </c>
      <c r="I3556" s="4">
        <f>Table4[[#This Row],[Quantity]]*Table4[[#This Row],[UnitPrice]]</f>
        <v>6230.5499999999993</v>
      </c>
      <c r="J3556" s="4">
        <f>Table4[[#This Row],[Gross Revenue]]*(1-Table4[[#This Row],[Discount]])</f>
        <v>5607.4949999999999</v>
      </c>
      <c r="K3556" s="4">
        <f>Table4[[#This Row],[Quantity]]*Table4[[#This Row],[CostPrice]]</f>
        <v>4167.6000000000004</v>
      </c>
      <c r="L3556" s="4">
        <f>Table4[[#This Row],[Net Revenue]]-Table4[[#This Row],[Total Cost]]</f>
        <v>1439.8949999999995</v>
      </c>
      <c r="M3556" t="str">
        <f>_xlfn.XLOOKUP(Table4[[#This Row],[ProductID]], Products!A:A,Products!B:B, "Not Found")</f>
        <v>Find Headphones</v>
      </c>
      <c r="N3556" t="str">
        <f>TEXT(Table4[[#This Row],[Date]], "mmm")</f>
        <v>Oct</v>
      </c>
      <c r="O3556" t="str">
        <f>TEXT(Table4[[#This Row],[Date]], "yyyy")</f>
        <v>2024</v>
      </c>
      <c r="P3556" t="str">
        <f>_xlfn.XLOOKUP(Table4[[#This Row],[ProductID]],Products!A:A,Products!C:C, "Not Found")</f>
        <v>Electronics</v>
      </c>
      <c r="Q3556" t="str">
        <f>_xlfn.XLOOKUP(Table4[[#This Row],[ProductID]],Products!A:A,Products!D:D,"Not Found")</f>
        <v>Headphones</v>
      </c>
      <c r="R3556">
        <f>_xlfn.XLOOKUP(Table4[[#This Row],[ProductID]],Products!A:A,Products!E:E,"Not Found")</f>
        <v>1246.1099999999999</v>
      </c>
      <c r="S3556">
        <f>_xlfn.XLOOKUP(Table4[[#This Row],[ProductID]],Products!A:A,Products!F:F, "Not Found")</f>
        <v>833.52</v>
      </c>
      <c r="T3556" t="str">
        <f>_xlfn.XLOOKUP(Table4[[#This Row],[CustomerID]],Customers!A:A,Customers!D:D, "Not Found")</f>
        <v>M</v>
      </c>
      <c r="U3556" s="6">
        <f>_xlfn.XLOOKUP(Table4[[#This Row],[CustomerID]],Customers!A:A,Customers!E:E, "Not Found")</f>
        <v>21543</v>
      </c>
      <c r="V3556">
        <f ca="1">DATEDIF(Table4[[#This Row],[CustomerBirthday]], TODAY(), "Y")</f>
        <v>67</v>
      </c>
      <c r="W3556" t="str" cm="1">
        <f t="array" aca="1" ref="W3556" ca="1">_xlfn.IFS(Table4[[#This Row],[Age]]&lt;25, "Under 25",Table4[[#This Row],[Age]]=34, "25-34", Table4[[#This Row],[Age]]&lt;=49, "35-49", Table4[[#This Row],[Age]]&lt;=64, "50-64", Table4[[#This Row],[Age]]&gt;=65, "65+")</f>
        <v>65+</v>
      </c>
      <c r="X3556" t="str">
        <f>_xlfn.XLOOKUP(Table4[[#This Row],[StoreID]],Stores!A:A,Stores!B:B, "Not found")</f>
        <v>MegaMart Johnmouth</v>
      </c>
      <c r="Y3556" t="str">
        <f>_xlfn.XLOOKUP(Table4[[#This Row],[StoreID]],Stores!A:A,Stores!C:C, "Not Found")</f>
        <v>Johnmouth</v>
      </c>
      <c r="Z3556" t="str">
        <f>_xlfn.XLOOKUP(Table4[[#This Row],[StoreID]],Stores!A:A,Stores!D:D, "Not Found")</f>
        <v>East</v>
      </c>
    </row>
    <row r="3557" spans="1:26">
      <c r="A3557" t="s">
        <v>4423</v>
      </c>
      <c r="B3557" s="1">
        <v>45711</v>
      </c>
      <c r="C3557" t="s">
        <v>163</v>
      </c>
      <c r="D3557" t="s">
        <v>784</v>
      </c>
      <c r="E3557" t="s">
        <v>835</v>
      </c>
      <c r="F3557">
        <v>3</v>
      </c>
      <c r="G3557">
        <v>0.15</v>
      </c>
      <c r="H3557" t="s">
        <v>868</v>
      </c>
      <c r="I3557" s="4">
        <f>Table4[[#This Row],[Quantity]]*Table4[[#This Row],[UnitPrice]]</f>
        <v>4455.1499999999996</v>
      </c>
      <c r="J3557" s="4">
        <f>Table4[[#This Row],[Gross Revenue]]*(1-Table4[[#This Row],[Discount]])</f>
        <v>3786.8774999999996</v>
      </c>
      <c r="K3557" s="4">
        <f>Table4[[#This Row],[Quantity]]*Table4[[#This Row],[CostPrice]]</f>
        <v>2964.93</v>
      </c>
      <c r="L3557" s="4">
        <f>Table4[[#This Row],[Net Revenue]]-Table4[[#This Row],[Total Cost]]</f>
        <v>821.94749999999976</v>
      </c>
      <c r="M3557" t="str">
        <f>_xlfn.XLOOKUP(Table4[[#This Row],[ProductID]], Products!A:A,Products!B:B, "Not Found")</f>
        <v>Road Clothing</v>
      </c>
      <c r="N3557" t="str">
        <f>TEXT(Table4[[#This Row],[Date]], "mmm")</f>
        <v>Feb</v>
      </c>
      <c r="O3557" t="str">
        <f>TEXT(Table4[[#This Row],[Date]], "yyyy")</f>
        <v>2025</v>
      </c>
      <c r="P3557" t="str">
        <f>_xlfn.XLOOKUP(Table4[[#This Row],[ProductID]],Products!A:A,Products!C:C, "Not Found")</f>
        <v>Fashion</v>
      </c>
      <c r="Q3557" t="str">
        <f>_xlfn.XLOOKUP(Table4[[#This Row],[ProductID]],Products!A:A,Products!D:D,"Not Found")</f>
        <v>Clothing</v>
      </c>
      <c r="R3557">
        <f>_xlfn.XLOOKUP(Table4[[#This Row],[ProductID]],Products!A:A,Products!E:E,"Not Found")</f>
        <v>1485.05</v>
      </c>
      <c r="S3557">
        <f>_xlfn.XLOOKUP(Table4[[#This Row],[ProductID]],Products!A:A,Products!F:F, "Not Found")</f>
        <v>988.31</v>
      </c>
      <c r="T3557" t="str">
        <f>_xlfn.XLOOKUP(Table4[[#This Row],[CustomerID]],Customers!A:A,Customers!D:D, "Not Found")</f>
        <v>F</v>
      </c>
      <c r="U3557" s="6">
        <f>_xlfn.XLOOKUP(Table4[[#This Row],[CustomerID]],Customers!A:A,Customers!E:E, "Not Found")</f>
        <v>36564</v>
      </c>
      <c r="V3557">
        <f ca="1">DATEDIF(Table4[[#This Row],[CustomerBirthday]], TODAY(), "Y")</f>
        <v>26</v>
      </c>
      <c r="W3557" t="str" cm="1">
        <f t="array" aca="1" ref="W3557" ca="1">_xlfn.IFS(Table4[[#This Row],[Age]]&lt;25, "Under 25",Table4[[#This Row],[Age]]=34, "25-34", Table4[[#This Row],[Age]]&lt;=49, "35-49", Table4[[#This Row],[Age]]&lt;=64, "50-64", Table4[[#This Row],[Age]]&gt;=65, "65+")</f>
        <v>35-49</v>
      </c>
      <c r="X3557" t="str">
        <f>_xlfn.XLOOKUP(Table4[[#This Row],[StoreID]],Stores!A:A,Stores!B:B, "Not found")</f>
        <v>MegaMart Peckmouth</v>
      </c>
      <c r="Y3557" t="str">
        <f>_xlfn.XLOOKUP(Table4[[#This Row],[StoreID]],Stores!A:A,Stores!C:C, "Not Found")</f>
        <v>Peckmouth</v>
      </c>
      <c r="Z3557" t="str">
        <f>_xlfn.XLOOKUP(Table4[[#This Row],[StoreID]],Stores!A:A,Stores!D:D, "Not Found")</f>
        <v>East</v>
      </c>
    </row>
    <row r="3558" spans="1:26">
      <c r="A3558" t="s">
        <v>4424</v>
      </c>
      <c r="B3558" s="1">
        <v>45326</v>
      </c>
      <c r="C3558" t="s">
        <v>63</v>
      </c>
      <c r="D3558" t="s">
        <v>747</v>
      </c>
      <c r="E3558" t="s">
        <v>839</v>
      </c>
      <c r="F3558">
        <v>5</v>
      </c>
      <c r="G3558">
        <v>0.15</v>
      </c>
      <c r="H3558" t="s">
        <v>868</v>
      </c>
      <c r="I3558" s="4">
        <f>Table4[[#This Row],[Quantity]]*Table4[[#This Row],[UnitPrice]]</f>
        <v>5674</v>
      </c>
      <c r="J3558" s="4">
        <f>Table4[[#This Row],[Gross Revenue]]*(1-Table4[[#This Row],[Discount]])</f>
        <v>4822.8999999999996</v>
      </c>
      <c r="K3558" s="4">
        <f>Table4[[#This Row],[Quantity]]*Table4[[#This Row],[CostPrice]]</f>
        <v>3375.5</v>
      </c>
      <c r="L3558" s="4">
        <f>Table4[[#This Row],[Net Revenue]]-Table4[[#This Row],[Total Cost]]</f>
        <v>1447.3999999999996</v>
      </c>
      <c r="M3558" t="str">
        <f>_xlfn.XLOOKUP(Table4[[#This Row],[ProductID]], Products!A:A,Products!B:B, "Not Found")</f>
        <v>World Watches</v>
      </c>
      <c r="N3558" t="str">
        <f>TEXT(Table4[[#This Row],[Date]], "mmm")</f>
        <v>Feb</v>
      </c>
      <c r="O3558" t="str">
        <f>TEXT(Table4[[#This Row],[Date]], "yyyy")</f>
        <v>2024</v>
      </c>
      <c r="P3558" t="str">
        <f>_xlfn.XLOOKUP(Table4[[#This Row],[ProductID]],Products!A:A,Products!C:C, "Not Found")</f>
        <v>Fashion</v>
      </c>
      <c r="Q3558" t="str">
        <f>_xlfn.XLOOKUP(Table4[[#This Row],[ProductID]],Products!A:A,Products!D:D,"Not Found")</f>
        <v>Watches</v>
      </c>
      <c r="R3558">
        <f>_xlfn.XLOOKUP(Table4[[#This Row],[ProductID]],Products!A:A,Products!E:E,"Not Found")</f>
        <v>1134.8</v>
      </c>
      <c r="S3558">
        <f>_xlfn.XLOOKUP(Table4[[#This Row],[ProductID]],Products!A:A,Products!F:F, "Not Found")</f>
        <v>675.1</v>
      </c>
      <c r="T3558" t="str">
        <f>_xlfn.XLOOKUP(Table4[[#This Row],[CustomerID]],Customers!A:A,Customers!D:D, "Not Found")</f>
        <v>M</v>
      </c>
      <c r="U3558" s="6">
        <f>_xlfn.XLOOKUP(Table4[[#This Row],[CustomerID]],Customers!A:A,Customers!E:E, "Not Found")</f>
        <v>34315</v>
      </c>
      <c r="V3558">
        <f ca="1">DATEDIF(Table4[[#This Row],[CustomerBirthday]], TODAY(), "Y")</f>
        <v>32</v>
      </c>
      <c r="W3558" t="str" cm="1">
        <f t="array" aca="1" ref="W3558" ca="1">_xlfn.IFS(Table4[[#This Row],[Age]]&lt;25, "Under 25",Table4[[#This Row],[Age]]=34, "25-34", Table4[[#This Row],[Age]]&lt;=49, "35-49", Table4[[#This Row],[Age]]&lt;=64, "50-64", Table4[[#This Row],[Age]]&gt;=65, "65+")</f>
        <v>35-49</v>
      </c>
      <c r="X3558" t="str">
        <f>_xlfn.XLOOKUP(Table4[[#This Row],[StoreID]],Stores!A:A,Stores!B:B, "Not found")</f>
        <v>MegaMart New Michele</v>
      </c>
      <c r="Y3558" t="str">
        <f>_xlfn.XLOOKUP(Table4[[#This Row],[StoreID]],Stores!A:A,Stores!C:C, "Not Found")</f>
        <v>New Michele</v>
      </c>
      <c r="Z3558" t="str">
        <f>_xlfn.XLOOKUP(Table4[[#This Row],[StoreID]],Stores!A:A,Stores!D:D, "Not Found")</f>
        <v>West</v>
      </c>
    </row>
    <row r="3559" spans="1:26">
      <c r="A3559" t="s">
        <v>4425</v>
      </c>
      <c r="B3559" s="1">
        <v>45455</v>
      </c>
      <c r="C3559" t="s">
        <v>503</v>
      </c>
      <c r="D3559" t="s">
        <v>780</v>
      </c>
      <c r="E3559" t="s">
        <v>842</v>
      </c>
      <c r="F3559">
        <v>3</v>
      </c>
      <c r="G3559">
        <v>0.1</v>
      </c>
      <c r="H3559" t="s">
        <v>871</v>
      </c>
      <c r="I3559" s="4">
        <f>Table4[[#This Row],[Quantity]]*Table4[[#This Row],[UnitPrice]]</f>
        <v>3816.69</v>
      </c>
      <c r="J3559" s="4">
        <f>Table4[[#This Row],[Gross Revenue]]*(1-Table4[[#This Row],[Discount]])</f>
        <v>3435.0210000000002</v>
      </c>
      <c r="K3559" s="4">
        <f>Table4[[#This Row],[Quantity]]*Table4[[#This Row],[CostPrice]]</f>
        <v>2857.95</v>
      </c>
      <c r="L3559" s="4">
        <f>Table4[[#This Row],[Net Revenue]]-Table4[[#This Row],[Total Cost]]</f>
        <v>577.07100000000037</v>
      </c>
      <c r="M3559" t="str">
        <f>_xlfn.XLOOKUP(Table4[[#This Row],[ProductID]], Products!A:A,Products!B:B, "Not Found")</f>
        <v>Hospital Smartphone</v>
      </c>
      <c r="N3559" t="str">
        <f>TEXT(Table4[[#This Row],[Date]], "mmm")</f>
        <v>Jun</v>
      </c>
      <c r="O3559" t="str">
        <f>TEXT(Table4[[#This Row],[Date]], "yyyy")</f>
        <v>2024</v>
      </c>
      <c r="P3559" t="str">
        <f>_xlfn.XLOOKUP(Table4[[#This Row],[ProductID]],Products!A:A,Products!C:C, "Not Found")</f>
        <v>Electronics</v>
      </c>
      <c r="Q3559" t="str">
        <f>_xlfn.XLOOKUP(Table4[[#This Row],[ProductID]],Products!A:A,Products!D:D,"Not Found")</f>
        <v>Smartphone</v>
      </c>
      <c r="R3559">
        <f>_xlfn.XLOOKUP(Table4[[#This Row],[ProductID]],Products!A:A,Products!E:E,"Not Found")</f>
        <v>1272.23</v>
      </c>
      <c r="S3559">
        <f>_xlfn.XLOOKUP(Table4[[#This Row],[ProductID]],Products!A:A,Products!F:F, "Not Found")</f>
        <v>952.65</v>
      </c>
      <c r="T3559" t="str">
        <f>_xlfn.XLOOKUP(Table4[[#This Row],[CustomerID]],Customers!A:A,Customers!D:D, "Not Found")</f>
        <v>F</v>
      </c>
      <c r="U3559" s="6">
        <f>_xlfn.XLOOKUP(Table4[[#This Row],[CustomerID]],Customers!A:A,Customers!E:E, "Not Found")</f>
        <v>22552</v>
      </c>
      <c r="V3559">
        <f ca="1">DATEDIF(Table4[[#This Row],[CustomerBirthday]], TODAY(), "Y")</f>
        <v>64</v>
      </c>
      <c r="W3559" t="str" cm="1">
        <f t="array" aca="1" ref="W3559" ca="1">_xlfn.IFS(Table4[[#This Row],[Age]]&lt;25, "Under 25",Table4[[#This Row],[Age]]=34, "25-34", Table4[[#This Row],[Age]]&lt;=49, "35-49", Table4[[#This Row],[Age]]&lt;=64, "50-64", Table4[[#This Row],[Age]]&gt;=65, "65+")</f>
        <v>50-64</v>
      </c>
      <c r="X3559" t="str">
        <f>_xlfn.XLOOKUP(Table4[[#This Row],[StoreID]],Stores!A:A,Stores!B:B, "Not found")</f>
        <v>MegaMart Brianahaven</v>
      </c>
      <c r="Y3559" t="str">
        <f>_xlfn.XLOOKUP(Table4[[#This Row],[StoreID]],Stores!A:A,Stores!C:C, "Not Found")</f>
        <v>Brianahaven</v>
      </c>
      <c r="Z3559" t="str">
        <f>_xlfn.XLOOKUP(Table4[[#This Row],[StoreID]],Stores!A:A,Stores!D:D, "Not Found")</f>
        <v>North</v>
      </c>
    </row>
    <row r="3560" spans="1:26">
      <c r="A3560" t="s">
        <v>4426</v>
      </c>
      <c r="B3560" s="1">
        <v>45425</v>
      </c>
      <c r="C3560" t="s">
        <v>141</v>
      </c>
      <c r="D3560" t="s">
        <v>718</v>
      </c>
      <c r="E3560" t="s">
        <v>842</v>
      </c>
      <c r="F3560">
        <v>3</v>
      </c>
      <c r="G3560">
        <v>0.1</v>
      </c>
      <c r="H3560" t="s">
        <v>865</v>
      </c>
      <c r="I3560" s="4">
        <f>Table4[[#This Row],[Quantity]]*Table4[[#This Row],[UnitPrice]]</f>
        <v>1012.89</v>
      </c>
      <c r="J3560" s="4">
        <f>Table4[[#This Row],[Gross Revenue]]*(1-Table4[[#This Row],[Discount]])</f>
        <v>911.601</v>
      </c>
      <c r="K3560" s="4">
        <f>Table4[[#This Row],[Quantity]]*Table4[[#This Row],[CostPrice]]</f>
        <v>507.09000000000003</v>
      </c>
      <c r="L3560" s="4">
        <f>Table4[[#This Row],[Net Revenue]]-Table4[[#This Row],[Total Cost]]</f>
        <v>404.51099999999997</v>
      </c>
      <c r="M3560" t="str">
        <f>_xlfn.XLOOKUP(Table4[[#This Row],[ProductID]], Products!A:A,Products!B:B, "Not Found")</f>
        <v>Here Footwear</v>
      </c>
      <c r="N3560" t="str">
        <f>TEXT(Table4[[#This Row],[Date]], "mmm")</f>
        <v>May</v>
      </c>
      <c r="O3560" t="str">
        <f>TEXT(Table4[[#This Row],[Date]], "yyyy")</f>
        <v>2024</v>
      </c>
      <c r="P3560" t="str">
        <f>_xlfn.XLOOKUP(Table4[[#This Row],[ProductID]],Products!A:A,Products!C:C, "Not Found")</f>
        <v>Fashion</v>
      </c>
      <c r="Q3560" t="str">
        <f>_xlfn.XLOOKUP(Table4[[#This Row],[ProductID]],Products!A:A,Products!D:D,"Not Found")</f>
        <v>Footwear</v>
      </c>
      <c r="R3560">
        <f>_xlfn.XLOOKUP(Table4[[#This Row],[ProductID]],Products!A:A,Products!E:E,"Not Found")</f>
        <v>337.63</v>
      </c>
      <c r="S3560">
        <f>_xlfn.XLOOKUP(Table4[[#This Row],[ProductID]],Products!A:A,Products!F:F, "Not Found")</f>
        <v>169.03</v>
      </c>
      <c r="T3560" t="str">
        <f>_xlfn.XLOOKUP(Table4[[#This Row],[CustomerID]],Customers!A:A,Customers!D:D, "Not Found")</f>
        <v>M</v>
      </c>
      <c r="U3560" s="6">
        <f>_xlfn.XLOOKUP(Table4[[#This Row],[CustomerID]],Customers!A:A,Customers!E:E, "Not Found")</f>
        <v>33546</v>
      </c>
      <c r="V3560">
        <f ca="1">DATEDIF(Table4[[#This Row],[CustomerBirthday]], TODAY(), "Y")</f>
        <v>34</v>
      </c>
      <c r="W3560" t="str" cm="1">
        <f t="array" aca="1" ref="W3560" ca="1">_xlfn.IFS(Table4[[#This Row],[Age]]&lt;25, "Under 25",Table4[[#This Row],[Age]]=34, "25-34", Table4[[#This Row],[Age]]&lt;=49, "35-49", Table4[[#This Row],[Age]]&lt;=64, "50-64", Table4[[#This Row],[Age]]&gt;=65, "65+")</f>
        <v>25-34</v>
      </c>
      <c r="X3560" t="str">
        <f>_xlfn.XLOOKUP(Table4[[#This Row],[StoreID]],Stores!A:A,Stores!B:B, "Not found")</f>
        <v>MegaMart Brianahaven</v>
      </c>
      <c r="Y3560" t="str">
        <f>_xlfn.XLOOKUP(Table4[[#This Row],[StoreID]],Stores!A:A,Stores!C:C, "Not Found")</f>
        <v>Brianahaven</v>
      </c>
      <c r="Z3560" t="str">
        <f>_xlfn.XLOOKUP(Table4[[#This Row],[StoreID]],Stores!A:A,Stores!D:D, "Not Found")</f>
        <v>North</v>
      </c>
    </row>
    <row r="3561" spans="1:26">
      <c r="A3561" t="s">
        <v>4427</v>
      </c>
      <c r="B3561" s="1">
        <v>45320</v>
      </c>
      <c r="C3561" t="s">
        <v>505</v>
      </c>
      <c r="D3561" t="s">
        <v>747</v>
      </c>
      <c r="E3561" t="s">
        <v>839</v>
      </c>
      <c r="F3561">
        <v>5</v>
      </c>
      <c r="G3561">
        <v>0.15</v>
      </c>
      <c r="H3561" t="s">
        <v>865</v>
      </c>
      <c r="I3561" s="4">
        <f>Table4[[#This Row],[Quantity]]*Table4[[#This Row],[UnitPrice]]</f>
        <v>5674</v>
      </c>
      <c r="J3561" s="4">
        <f>Table4[[#This Row],[Gross Revenue]]*(1-Table4[[#This Row],[Discount]])</f>
        <v>4822.8999999999996</v>
      </c>
      <c r="K3561" s="4">
        <f>Table4[[#This Row],[Quantity]]*Table4[[#This Row],[CostPrice]]</f>
        <v>3375.5</v>
      </c>
      <c r="L3561" s="4">
        <f>Table4[[#This Row],[Net Revenue]]-Table4[[#This Row],[Total Cost]]</f>
        <v>1447.3999999999996</v>
      </c>
      <c r="M3561" t="str">
        <f>_xlfn.XLOOKUP(Table4[[#This Row],[ProductID]], Products!A:A,Products!B:B, "Not Found")</f>
        <v>World Watches</v>
      </c>
      <c r="N3561" t="str">
        <f>TEXT(Table4[[#This Row],[Date]], "mmm")</f>
        <v>Jan</v>
      </c>
      <c r="O3561" t="str">
        <f>TEXT(Table4[[#This Row],[Date]], "yyyy")</f>
        <v>2024</v>
      </c>
      <c r="P3561" t="str">
        <f>_xlfn.XLOOKUP(Table4[[#This Row],[ProductID]],Products!A:A,Products!C:C, "Not Found")</f>
        <v>Fashion</v>
      </c>
      <c r="Q3561" t="str">
        <f>_xlfn.XLOOKUP(Table4[[#This Row],[ProductID]],Products!A:A,Products!D:D,"Not Found")</f>
        <v>Watches</v>
      </c>
      <c r="R3561">
        <f>_xlfn.XLOOKUP(Table4[[#This Row],[ProductID]],Products!A:A,Products!E:E,"Not Found")</f>
        <v>1134.8</v>
      </c>
      <c r="S3561">
        <f>_xlfn.XLOOKUP(Table4[[#This Row],[ProductID]],Products!A:A,Products!F:F, "Not Found")</f>
        <v>675.1</v>
      </c>
      <c r="T3561" t="str">
        <f>_xlfn.XLOOKUP(Table4[[#This Row],[CustomerID]],Customers!A:A,Customers!D:D, "Not Found")</f>
        <v>M</v>
      </c>
      <c r="U3561" s="6">
        <f>_xlfn.XLOOKUP(Table4[[#This Row],[CustomerID]],Customers!A:A,Customers!E:E, "Not Found")</f>
        <v>21996</v>
      </c>
      <c r="V3561">
        <f ca="1">DATEDIF(Table4[[#This Row],[CustomerBirthday]], TODAY(), "Y")</f>
        <v>66</v>
      </c>
      <c r="W3561" t="str" cm="1">
        <f t="array" aca="1" ref="W3561" ca="1">_xlfn.IFS(Table4[[#This Row],[Age]]&lt;25, "Under 25",Table4[[#This Row],[Age]]=34, "25-34", Table4[[#This Row],[Age]]&lt;=49, "35-49", Table4[[#This Row],[Age]]&lt;=64, "50-64", Table4[[#This Row],[Age]]&gt;=65, "65+")</f>
        <v>65+</v>
      </c>
      <c r="X3561" t="str">
        <f>_xlfn.XLOOKUP(Table4[[#This Row],[StoreID]],Stores!A:A,Stores!B:B, "Not found")</f>
        <v>MegaMart New Michele</v>
      </c>
      <c r="Y3561" t="str">
        <f>_xlfn.XLOOKUP(Table4[[#This Row],[StoreID]],Stores!A:A,Stores!C:C, "Not Found")</f>
        <v>New Michele</v>
      </c>
      <c r="Z3561" t="str">
        <f>_xlfn.XLOOKUP(Table4[[#This Row],[StoreID]],Stores!A:A,Stores!D:D, "Not Found")</f>
        <v>West</v>
      </c>
    </row>
    <row r="3562" spans="1:26">
      <c r="A3562" t="s">
        <v>4428</v>
      </c>
      <c r="B3562" s="1">
        <v>45514</v>
      </c>
      <c r="C3562" t="s">
        <v>310</v>
      </c>
      <c r="D3562" t="s">
        <v>786</v>
      </c>
      <c r="E3562" t="s">
        <v>846</v>
      </c>
      <c r="F3562">
        <v>3</v>
      </c>
      <c r="G3562">
        <v>0.05</v>
      </c>
      <c r="H3562" t="s">
        <v>871</v>
      </c>
      <c r="I3562" s="4">
        <f>Table4[[#This Row],[Quantity]]*Table4[[#This Row],[UnitPrice]]</f>
        <v>87.72</v>
      </c>
      <c r="J3562" s="4">
        <f>Table4[[#This Row],[Gross Revenue]]*(1-Table4[[#This Row],[Discount]])</f>
        <v>83.333999999999989</v>
      </c>
      <c r="K3562" s="4">
        <f>Table4[[#This Row],[Quantity]]*Table4[[#This Row],[CostPrice]]</f>
        <v>45.839999999999996</v>
      </c>
      <c r="L3562" s="4">
        <f>Table4[[#This Row],[Net Revenue]]-Table4[[#This Row],[Total Cost]]</f>
        <v>37.493999999999993</v>
      </c>
      <c r="M3562" t="str">
        <f>_xlfn.XLOOKUP(Table4[[#This Row],[ProductID]], Products!A:A,Products!B:B, "Not Found")</f>
        <v>National Watches</v>
      </c>
      <c r="N3562" t="str">
        <f>TEXT(Table4[[#This Row],[Date]], "mmm")</f>
        <v>Aug</v>
      </c>
      <c r="O3562" t="str">
        <f>TEXT(Table4[[#This Row],[Date]], "yyyy")</f>
        <v>2024</v>
      </c>
      <c r="P3562" t="str">
        <f>_xlfn.XLOOKUP(Table4[[#This Row],[ProductID]],Products!A:A,Products!C:C, "Not Found")</f>
        <v>Fashion</v>
      </c>
      <c r="Q3562" t="str">
        <f>_xlfn.XLOOKUP(Table4[[#This Row],[ProductID]],Products!A:A,Products!D:D,"Not Found")</f>
        <v>Watches</v>
      </c>
      <c r="R3562">
        <f>_xlfn.XLOOKUP(Table4[[#This Row],[ProductID]],Products!A:A,Products!E:E,"Not Found")</f>
        <v>29.24</v>
      </c>
      <c r="S3562">
        <f>_xlfn.XLOOKUP(Table4[[#This Row],[ProductID]],Products!A:A,Products!F:F, "Not Found")</f>
        <v>15.28</v>
      </c>
      <c r="T3562" t="str">
        <f>_xlfn.XLOOKUP(Table4[[#This Row],[CustomerID]],Customers!A:A,Customers!D:D, "Not Found")</f>
        <v>M</v>
      </c>
      <c r="U3562" s="6">
        <f>_xlfn.XLOOKUP(Table4[[#This Row],[CustomerID]],Customers!A:A,Customers!E:E, "Not Found")</f>
        <v>37752</v>
      </c>
      <c r="V3562">
        <f ca="1">DATEDIF(Table4[[#This Row],[CustomerBirthday]], TODAY(), "Y")</f>
        <v>23</v>
      </c>
      <c r="W3562" t="str" cm="1">
        <f t="array" aca="1" ref="W3562" ca="1">_xlfn.IFS(Table4[[#This Row],[Age]]&lt;25, "Under 25",Table4[[#This Row],[Age]]=34, "25-34", Table4[[#This Row],[Age]]&lt;=49, "35-49", Table4[[#This Row],[Age]]&lt;=64, "50-64", Table4[[#This Row],[Age]]&gt;=65, "65+")</f>
        <v>Under 25</v>
      </c>
      <c r="X3562" t="str">
        <f>_xlfn.XLOOKUP(Table4[[#This Row],[StoreID]],Stores!A:A,Stores!B:B, "Not found")</f>
        <v>MegaMart Johnmouth</v>
      </c>
      <c r="Y3562" t="str">
        <f>_xlfn.XLOOKUP(Table4[[#This Row],[StoreID]],Stores!A:A,Stores!C:C, "Not Found")</f>
        <v>Johnmouth</v>
      </c>
      <c r="Z3562" t="str">
        <f>_xlfn.XLOOKUP(Table4[[#This Row],[StoreID]],Stores!A:A,Stores!D:D, "Not Found")</f>
        <v>East</v>
      </c>
    </row>
    <row r="3563" spans="1:26">
      <c r="A3563" t="s">
        <v>4429</v>
      </c>
      <c r="B3563" s="1">
        <v>45896</v>
      </c>
      <c r="C3563" t="s">
        <v>294</v>
      </c>
      <c r="D3563" t="s">
        <v>788</v>
      </c>
      <c r="E3563" t="s">
        <v>846</v>
      </c>
      <c r="F3563">
        <v>1</v>
      </c>
      <c r="G3563">
        <v>0</v>
      </c>
      <c r="H3563" t="s">
        <v>868</v>
      </c>
      <c r="I3563" s="4">
        <f>Table4[[#This Row],[Quantity]]*Table4[[#This Row],[UnitPrice]]</f>
        <v>1095.72</v>
      </c>
      <c r="J3563" s="4">
        <f>Table4[[#This Row],[Gross Revenue]]*(1-Table4[[#This Row],[Discount]])</f>
        <v>1095.72</v>
      </c>
      <c r="K3563" s="4">
        <f>Table4[[#This Row],[Quantity]]*Table4[[#This Row],[CostPrice]]</f>
        <v>822.2</v>
      </c>
      <c r="L3563" s="4">
        <f>Table4[[#This Row],[Net Revenue]]-Table4[[#This Row],[Total Cost]]</f>
        <v>273.52</v>
      </c>
      <c r="M3563" t="str">
        <f>_xlfn.XLOOKUP(Table4[[#This Row],[ProductID]], Products!A:A,Products!B:B, "Not Found")</f>
        <v>Foot Snacks</v>
      </c>
      <c r="N3563" t="str">
        <f>TEXT(Table4[[#This Row],[Date]], "mmm")</f>
        <v>Aug</v>
      </c>
      <c r="O3563" t="str">
        <f>TEXT(Table4[[#This Row],[Date]], "yyyy")</f>
        <v>2025</v>
      </c>
      <c r="P3563" t="str">
        <f>_xlfn.XLOOKUP(Table4[[#This Row],[ProductID]],Products!A:A,Products!C:C, "Not Found")</f>
        <v>Groceries</v>
      </c>
      <c r="Q3563" t="str">
        <f>_xlfn.XLOOKUP(Table4[[#This Row],[ProductID]],Products!A:A,Products!D:D,"Not Found")</f>
        <v>Snacks</v>
      </c>
      <c r="R3563">
        <f>_xlfn.XLOOKUP(Table4[[#This Row],[ProductID]],Products!A:A,Products!E:E,"Not Found")</f>
        <v>1095.72</v>
      </c>
      <c r="S3563">
        <f>_xlfn.XLOOKUP(Table4[[#This Row],[ProductID]],Products!A:A,Products!F:F, "Not Found")</f>
        <v>822.2</v>
      </c>
      <c r="T3563" t="str">
        <f>_xlfn.XLOOKUP(Table4[[#This Row],[CustomerID]],Customers!A:A,Customers!D:D, "Not Found")</f>
        <v>M</v>
      </c>
      <c r="U3563" s="6">
        <f>_xlfn.XLOOKUP(Table4[[#This Row],[CustomerID]],Customers!A:A,Customers!E:E, "Not Found")</f>
        <v>32411</v>
      </c>
      <c r="V3563">
        <f ca="1">DATEDIF(Table4[[#This Row],[CustomerBirthday]], TODAY(), "Y")</f>
        <v>37</v>
      </c>
      <c r="W3563" t="str" cm="1">
        <f t="array" aca="1" ref="W3563" ca="1">_xlfn.IFS(Table4[[#This Row],[Age]]&lt;25, "Under 25",Table4[[#This Row],[Age]]=34, "25-34", Table4[[#This Row],[Age]]&lt;=49, "35-49", Table4[[#This Row],[Age]]&lt;=64, "50-64", Table4[[#This Row],[Age]]&gt;=65, "65+")</f>
        <v>35-49</v>
      </c>
      <c r="X3563" t="str">
        <f>_xlfn.XLOOKUP(Table4[[#This Row],[StoreID]],Stores!A:A,Stores!B:B, "Not found")</f>
        <v>MegaMart Johnmouth</v>
      </c>
      <c r="Y3563" t="str">
        <f>_xlfn.XLOOKUP(Table4[[#This Row],[StoreID]],Stores!A:A,Stores!C:C, "Not Found")</f>
        <v>Johnmouth</v>
      </c>
      <c r="Z3563" t="str">
        <f>_xlfn.XLOOKUP(Table4[[#This Row],[StoreID]],Stores!A:A,Stores!D:D, "Not Found")</f>
        <v>East</v>
      </c>
    </row>
    <row r="3564" spans="1:26">
      <c r="A3564" t="s">
        <v>4430</v>
      </c>
      <c r="B3564" s="1">
        <v>45252</v>
      </c>
      <c r="C3564" t="s">
        <v>324</v>
      </c>
      <c r="D3564" t="s">
        <v>802</v>
      </c>
      <c r="E3564" t="s">
        <v>831</v>
      </c>
      <c r="F3564">
        <v>2</v>
      </c>
      <c r="G3564">
        <v>0</v>
      </c>
      <c r="H3564" t="s">
        <v>875</v>
      </c>
      <c r="I3564" s="4">
        <f>Table4[[#This Row],[Quantity]]*Table4[[#This Row],[UnitPrice]]</f>
        <v>733.86</v>
      </c>
      <c r="J3564" s="4">
        <f>Table4[[#This Row],[Gross Revenue]]*(1-Table4[[#This Row],[Discount]])</f>
        <v>733.86</v>
      </c>
      <c r="K3564" s="4">
        <f>Table4[[#This Row],[Quantity]]*Table4[[#This Row],[CostPrice]]</f>
        <v>570.46</v>
      </c>
      <c r="L3564" s="4">
        <f>Table4[[#This Row],[Net Revenue]]-Table4[[#This Row],[Total Cost]]</f>
        <v>163.39999999999998</v>
      </c>
      <c r="M3564" t="str">
        <f>_xlfn.XLOOKUP(Table4[[#This Row],[ProductID]], Products!A:A,Products!B:B, "Not Found")</f>
        <v>Stage Footwear</v>
      </c>
      <c r="N3564" t="str">
        <f>TEXT(Table4[[#This Row],[Date]], "mmm")</f>
        <v>Nov</v>
      </c>
      <c r="O3564" t="str">
        <f>TEXT(Table4[[#This Row],[Date]], "yyyy")</f>
        <v>2023</v>
      </c>
      <c r="P3564" t="str">
        <f>_xlfn.XLOOKUP(Table4[[#This Row],[ProductID]],Products!A:A,Products!C:C, "Not Found")</f>
        <v>Fashion</v>
      </c>
      <c r="Q3564" t="str">
        <f>_xlfn.XLOOKUP(Table4[[#This Row],[ProductID]],Products!A:A,Products!D:D,"Not Found")</f>
        <v>Footwear</v>
      </c>
      <c r="R3564">
        <f>_xlfn.XLOOKUP(Table4[[#This Row],[ProductID]],Products!A:A,Products!E:E,"Not Found")</f>
        <v>366.93</v>
      </c>
      <c r="S3564">
        <f>_xlfn.XLOOKUP(Table4[[#This Row],[ProductID]],Products!A:A,Products!F:F, "Not Found")</f>
        <v>285.23</v>
      </c>
      <c r="T3564" t="str">
        <f>_xlfn.XLOOKUP(Table4[[#This Row],[CustomerID]],Customers!A:A,Customers!D:D, "Not Found")</f>
        <v>F</v>
      </c>
      <c r="U3564" s="6">
        <f>_xlfn.XLOOKUP(Table4[[#This Row],[CustomerID]],Customers!A:A,Customers!E:E, "Not Found")</f>
        <v>27663</v>
      </c>
      <c r="V3564">
        <f ca="1">DATEDIF(Table4[[#This Row],[CustomerBirthday]], TODAY(), "Y")</f>
        <v>50</v>
      </c>
      <c r="W3564" t="str" cm="1">
        <f t="array" aca="1" ref="W3564" ca="1">_xlfn.IFS(Table4[[#This Row],[Age]]&lt;25, "Under 25",Table4[[#This Row],[Age]]=34, "25-34", Table4[[#This Row],[Age]]&lt;=49, "35-49", Table4[[#This Row],[Age]]&lt;=64, "50-64", Table4[[#This Row],[Age]]&gt;=65, "65+")</f>
        <v>50-64</v>
      </c>
      <c r="X3564" t="str">
        <f>_xlfn.XLOOKUP(Table4[[#This Row],[StoreID]],Stores!A:A,Stores!B:B, "Not found")</f>
        <v>MegaMart Jimenezborough</v>
      </c>
      <c r="Y3564" t="str">
        <f>_xlfn.XLOOKUP(Table4[[#This Row],[StoreID]],Stores!A:A,Stores!C:C, "Not Found")</f>
        <v>Jimenezborough</v>
      </c>
      <c r="Z3564" t="str">
        <f>_xlfn.XLOOKUP(Table4[[#This Row],[StoreID]],Stores!A:A,Stores!D:D, "Not Found")</f>
        <v>South</v>
      </c>
    </row>
    <row r="3565" spans="1:26">
      <c r="A3565" t="s">
        <v>4431</v>
      </c>
      <c r="B3565" s="1">
        <v>45765</v>
      </c>
      <c r="C3565" t="s">
        <v>48</v>
      </c>
      <c r="D3565" t="s">
        <v>788</v>
      </c>
      <c r="E3565" t="s">
        <v>835</v>
      </c>
      <c r="F3565">
        <v>3</v>
      </c>
      <c r="G3565">
        <v>0.1</v>
      </c>
      <c r="H3565" t="s">
        <v>871</v>
      </c>
      <c r="I3565" s="4">
        <f>Table4[[#This Row],[Quantity]]*Table4[[#This Row],[UnitPrice]]</f>
        <v>3287.16</v>
      </c>
      <c r="J3565" s="4">
        <f>Table4[[#This Row],[Gross Revenue]]*(1-Table4[[#This Row],[Discount]])</f>
        <v>2958.444</v>
      </c>
      <c r="K3565" s="4">
        <f>Table4[[#This Row],[Quantity]]*Table4[[#This Row],[CostPrice]]</f>
        <v>2466.6000000000004</v>
      </c>
      <c r="L3565" s="4">
        <f>Table4[[#This Row],[Net Revenue]]-Table4[[#This Row],[Total Cost]]</f>
        <v>491.8439999999996</v>
      </c>
      <c r="M3565" t="str">
        <f>_xlfn.XLOOKUP(Table4[[#This Row],[ProductID]], Products!A:A,Products!B:B, "Not Found")</f>
        <v>Foot Snacks</v>
      </c>
      <c r="N3565" t="str">
        <f>TEXT(Table4[[#This Row],[Date]], "mmm")</f>
        <v>Apr</v>
      </c>
      <c r="O3565" t="str">
        <f>TEXT(Table4[[#This Row],[Date]], "yyyy")</f>
        <v>2025</v>
      </c>
      <c r="P3565" t="str">
        <f>_xlfn.XLOOKUP(Table4[[#This Row],[ProductID]],Products!A:A,Products!C:C, "Not Found")</f>
        <v>Groceries</v>
      </c>
      <c r="Q3565" t="str">
        <f>_xlfn.XLOOKUP(Table4[[#This Row],[ProductID]],Products!A:A,Products!D:D,"Not Found")</f>
        <v>Snacks</v>
      </c>
      <c r="R3565">
        <f>_xlfn.XLOOKUP(Table4[[#This Row],[ProductID]],Products!A:A,Products!E:E,"Not Found")</f>
        <v>1095.72</v>
      </c>
      <c r="S3565">
        <f>_xlfn.XLOOKUP(Table4[[#This Row],[ProductID]],Products!A:A,Products!F:F, "Not Found")</f>
        <v>822.2</v>
      </c>
      <c r="T3565" t="str">
        <f>_xlfn.XLOOKUP(Table4[[#This Row],[CustomerID]],Customers!A:A,Customers!D:D, "Not Found")</f>
        <v>M</v>
      </c>
      <c r="U3565" s="6">
        <f>_xlfn.XLOOKUP(Table4[[#This Row],[CustomerID]],Customers!A:A,Customers!E:E, "Not Found")</f>
        <v>35492</v>
      </c>
      <c r="V3565">
        <f ca="1">DATEDIF(Table4[[#This Row],[CustomerBirthday]], TODAY(), "Y")</f>
        <v>29</v>
      </c>
      <c r="W3565" t="str" cm="1">
        <f t="array" aca="1" ref="W3565" ca="1">_xlfn.IFS(Table4[[#This Row],[Age]]&lt;25, "Under 25",Table4[[#This Row],[Age]]=34, "25-34", Table4[[#This Row],[Age]]&lt;=49, "35-49", Table4[[#This Row],[Age]]&lt;=64, "50-64", Table4[[#This Row],[Age]]&gt;=65, "65+")</f>
        <v>35-49</v>
      </c>
      <c r="X3565" t="str">
        <f>_xlfn.XLOOKUP(Table4[[#This Row],[StoreID]],Stores!A:A,Stores!B:B, "Not found")</f>
        <v>MegaMart Peckmouth</v>
      </c>
      <c r="Y3565" t="str">
        <f>_xlfn.XLOOKUP(Table4[[#This Row],[StoreID]],Stores!A:A,Stores!C:C, "Not Found")</f>
        <v>Peckmouth</v>
      </c>
      <c r="Z3565" t="str">
        <f>_xlfn.XLOOKUP(Table4[[#This Row],[StoreID]],Stores!A:A,Stores!D:D, "Not Found")</f>
        <v>East</v>
      </c>
    </row>
    <row r="3566" spans="1:26">
      <c r="A3566" t="s">
        <v>4432</v>
      </c>
      <c r="B3566" s="1">
        <v>45662</v>
      </c>
      <c r="C3566" t="s">
        <v>545</v>
      </c>
      <c r="D3566" t="s">
        <v>790</v>
      </c>
      <c r="E3566" t="s">
        <v>835</v>
      </c>
      <c r="F3566">
        <v>1</v>
      </c>
      <c r="G3566">
        <v>0.05</v>
      </c>
      <c r="H3566" t="s">
        <v>871</v>
      </c>
      <c r="I3566" s="4">
        <f>Table4[[#This Row],[Quantity]]*Table4[[#This Row],[UnitPrice]]</f>
        <v>304.70999999999998</v>
      </c>
      <c r="J3566" s="4">
        <f>Table4[[#This Row],[Gross Revenue]]*(1-Table4[[#This Row],[Discount]])</f>
        <v>289.47449999999998</v>
      </c>
      <c r="K3566" s="4">
        <f>Table4[[#This Row],[Quantity]]*Table4[[#This Row],[CostPrice]]</f>
        <v>164.01</v>
      </c>
      <c r="L3566" s="4">
        <f>Table4[[#This Row],[Net Revenue]]-Table4[[#This Row],[Total Cost]]</f>
        <v>125.46449999999999</v>
      </c>
      <c r="M3566" t="str">
        <f>_xlfn.XLOOKUP(Table4[[#This Row],[ProductID]], Products!A:A,Products!B:B, "Not Found")</f>
        <v>Difficult Vegetables</v>
      </c>
      <c r="N3566" t="str">
        <f>TEXT(Table4[[#This Row],[Date]], "mmm")</f>
        <v>Jan</v>
      </c>
      <c r="O3566" t="str">
        <f>TEXT(Table4[[#This Row],[Date]], "yyyy")</f>
        <v>2025</v>
      </c>
      <c r="P3566" t="str">
        <f>_xlfn.XLOOKUP(Table4[[#This Row],[ProductID]],Products!A:A,Products!C:C, "Not Found")</f>
        <v>Groceries</v>
      </c>
      <c r="Q3566" t="str">
        <f>_xlfn.XLOOKUP(Table4[[#This Row],[ProductID]],Products!A:A,Products!D:D,"Not Found")</f>
        <v>Vegetables</v>
      </c>
      <c r="R3566">
        <f>_xlfn.XLOOKUP(Table4[[#This Row],[ProductID]],Products!A:A,Products!E:E,"Not Found")</f>
        <v>304.70999999999998</v>
      </c>
      <c r="S3566">
        <f>_xlfn.XLOOKUP(Table4[[#This Row],[ProductID]],Products!A:A,Products!F:F, "Not Found")</f>
        <v>164.01</v>
      </c>
      <c r="T3566" t="str">
        <f>_xlfn.XLOOKUP(Table4[[#This Row],[CustomerID]],Customers!A:A,Customers!D:D, "Not Found")</f>
        <v>M</v>
      </c>
      <c r="U3566" s="6">
        <f>_xlfn.XLOOKUP(Table4[[#This Row],[CustomerID]],Customers!A:A,Customers!E:E, "Not Found")</f>
        <v>38959</v>
      </c>
      <c r="V3566">
        <f ca="1">DATEDIF(Table4[[#This Row],[CustomerBirthday]], TODAY(), "Y")</f>
        <v>19</v>
      </c>
      <c r="W3566" t="str" cm="1">
        <f t="array" aca="1" ref="W3566" ca="1">_xlfn.IFS(Table4[[#This Row],[Age]]&lt;25, "Under 25",Table4[[#This Row],[Age]]=34, "25-34", Table4[[#This Row],[Age]]&lt;=49, "35-49", Table4[[#This Row],[Age]]&lt;=64, "50-64", Table4[[#This Row],[Age]]&gt;=65, "65+")</f>
        <v>Under 25</v>
      </c>
      <c r="X3566" t="str">
        <f>_xlfn.XLOOKUP(Table4[[#This Row],[StoreID]],Stores!A:A,Stores!B:B, "Not found")</f>
        <v>MegaMart Peckmouth</v>
      </c>
      <c r="Y3566" t="str">
        <f>_xlfn.XLOOKUP(Table4[[#This Row],[StoreID]],Stores!A:A,Stores!C:C, "Not Found")</f>
        <v>Peckmouth</v>
      </c>
      <c r="Z3566" t="str">
        <f>_xlfn.XLOOKUP(Table4[[#This Row],[StoreID]],Stores!A:A,Stores!D:D, "Not Found")</f>
        <v>East</v>
      </c>
    </row>
    <row r="3567" spans="1:26">
      <c r="A3567" t="s">
        <v>4433</v>
      </c>
      <c r="B3567" s="1">
        <v>45675</v>
      </c>
      <c r="C3567" t="s">
        <v>589</v>
      </c>
      <c r="D3567" t="s">
        <v>732</v>
      </c>
      <c r="E3567" t="s">
        <v>831</v>
      </c>
      <c r="F3567">
        <v>3</v>
      </c>
      <c r="G3567">
        <v>0.1</v>
      </c>
      <c r="H3567" t="s">
        <v>875</v>
      </c>
      <c r="I3567" s="4">
        <f>Table4[[#This Row],[Quantity]]*Table4[[#This Row],[UnitPrice]]</f>
        <v>4422.3599999999997</v>
      </c>
      <c r="J3567" s="4">
        <f>Table4[[#This Row],[Gross Revenue]]*(1-Table4[[#This Row],[Discount]])</f>
        <v>3980.1239999999998</v>
      </c>
      <c r="K3567" s="4">
        <f>Table4[[#This Row],[Quantity]]*Table4[[#This Row],[CostPrice]]</f>
        <v>2292.06</v>
      </c>
      <c r="L3567" s="4">
        <f>Table4[[#This Row],[Net Revenue]]-Table4[[#This Row],[Total Cost]]</f>
        <v>1688.0639999999999</v>
      </c>
      <c r="M3567" t="str">
        <f>_xlfn.XLOOKUP(Table4[[#This Row],[ProductID]], Products!A:A,Products!B:B, "Not Found")</f>
        <v>Understand Camera</v>
      </c>
      <c r="N3567" t="str">
        <f>TEXT(Table4[[#This Row],[Date]], "mmm")</f>
        <v>Jan</v>
      </c>
      <c r="O3567" t="str">
        <f>TEXT(Table4[[#This Row],[Date]], "yyyy")</f>
        <v>2025</v>
      </c>
      <c r="P3567" t="str">
        <f>_xlfn.XLOOKUP(Table4[[#This Row],[ProductID]],Products!A:A,Products!C:C, "Not Found")</f>
        <v>Electronics</v>
      </c>
      <c r="Q3567" t="str">
        <f>_xlfn.XLOOKUP(Table4[[#This Row],[ProductID]],Products!A:A,Products!D:D,"Not Found")</f>
        <v>Camera</v>
      </c>
      <c r="R3567">
        <f>_xlfn.XLOOKUP(Table4[[#This Row],[ProductID]],Products!A:A,Products!E:E,"Not Found")</f>
        <v>1474.12</v>
      </c>
      <c r="S3567">
        <f>_xlfn.XLOOKUP(Table4[[#This Row],[ProductID]],Products!A:A,Products!F:F, "Not Found")</f>
        <v>764.02</v>
      </c>
      <c r="T3567" t="str">
        <f>_xlfn.XLOOKUP(Table4[[#This Row],[CustomerID]],Customers!A:A,Customers!D:D, "Not Found")</f>
        <v>M</v>
      </c>
      <c r="U3567" s="6">
        <f>_xlfn.XLOOKUP(Table4[[#This Row],[CustomerID]],Customers!A:A,Customers!E:E, "Not Found")</f>
        <v>26659</v>
      </c>
      <c r="V3567">
        <f ca="1">DATEDIF(Table4[[#This Row],[CustomerBirthday]], TODAY(), "Y")</f>
        <v>53</v>
      </c>
      <c r="W3567" t="str" cm="1">
        <f t="array" aca="1" ref="W3567" ca="1">_xlfn.IFS(Table4[[#This Row],[Age]]&lt;25, "Under 25",Table4[[#This Row],[Age]]=34, "25-34", Table4[[#This Row],[Age]]&lt;=49, "35-49", Table4[[#This Row],[Age]]&lt;=64, "50-64", Table4[[#This Row],[Age]]&gt;=65, "65+")</f>
        <v>50-64</v>
      </c>
      <c r="X3567" t="str">
        <f>_xlfn.XLOOKUP(Table4[[#This Row],[StoreID]],Stores!A:A,Stores!B:B, "Not found")</f>
        <v>MegaMart Jimenezborough</v>
      </c>
      <c r="Y3567" t="str">
        <f>_xlfn.XLOOKUP(Table4[[#This Row],[StoreID]],Stores!A:A,Stores!C:C, "Not Found")</f>
        <v>Jimenezborough</v>
      </c>
      <c r="Z3567" t="str">
        <f>_xlfn.XLOOKUP(Table4[[#This Row],[StoreID]],Stores!A:A,Stores!D:D, "Not Found")</f>
        <v>South</v>
      </c>
    </row>
    <row r="3568" spans="1:26">
      <c r="A3568" t="s">
        <v>4434</v>
      </c>
      <c r="B3568" s="1">
        <v>45628</v>
      </c>
      <c r="C3568" t="s">
        <v>210</v>
      </c>
      <c r="D3568" t="s">
        <v>794</v>
      </c>
      <c r="E3568" t="s">
        <v>831</v>
      </c>
      <c r="F3568">
        <v>3</v>
      </c>
      <c r="G3568">
        <v>0.1</v>
      </c>
      <c r="H3568" t="s">
        <v>868</v>
      </c>
      <c r="I3568" s="4">
        <f>Table4[[#This Row],[Quantity]]*Table4[[#This Row],[UnitPrice]]</f>
        <v>1284.1500000000001</v>
      </c>
      <c r="J3568" s="4">
        <f>Table4[[#This Row],[Gross Revenue]]*(1-Table4[[#This Row],[Discount]])</f>
        <v>1155.7350000000001</v>
      </c>
      <c r="K3568" s="4">
        <f>Table4[[#This Row],[Quantity]]*Table4[[#This Row],[CostPrice]]</f>
        <v>738.21</v>
      </c>
      <c r="L3568" s="4">
        <f>Table4[[#This Row],[Net Revenue]]-Table4[[#This Row],[Total Cost]]</f>
        <v>417.52500000000009</v>
      </c>
      <c r="M3568" t="str">
        <f>_xlfn.XLOOKUP(Table4[[#This Row],[ProductID]], Products!A:A,Products!B:B, "Not Found")</f>
        <v>Everything Laptop</v>
      </c>
      <c r="N3568" t="str">
        <f>TEXT(Table4[[#This Row],[Date]], "mmm")</f>
        <v>Dec</v>
      </c>
      <c r="O3568" t="str">
        <f>TEXT(Table4[[#This Row],[Date]], "yyyy")</f>
        <v>2024</v>
      </c>
      <c r="P3568" t="str">
        <f>_xlfn.XLOOKUP(Table4[[#This Row],[ProductID]],Products!A:A,Products!C:C, "Not Found")</f>
        <v>Electronics</v>
      </c>
      <c r="Q3568" t="str">
        <f>_xlfn.XLOOKUP(Table4[[#This Row],[ProductID]],Products!A:A,Products!D:D,"Not Found")</f>
        <v>Laptop</v>
      </c>
      <c r="R3568">
        <f>_xlfn.XLOOKUP(Table4[[#This Row],[ProductID]],Products!A:A,Products!E:E,"Not Found")</f>
        <v>428.05</v>
      </c>
      <c r="S3568">
        <f>_xlfn.XLOOKUP(Table4[[#This Row],[ProductID]],Products!A:A,Products!F:F, "Not Found")</f>
        <v>246.07</v>
      </c>
      <c r="T3568" t="str">
        <f>_xlfn.XLOOKUP(Table4[[#This Row],[CustomerID]],Customers!A:A,Customers!D:D, "Not Found")</f>
        <v>F</v>
      </c>
      <c r="U3568" s="6">
        <f>_xlfn.XLOOKUP(Table4[[#This Row],[CustomerID]],Customers!A:A,Customers!E:E, "Not Found")</f>
        <v>37570</v>
      </c>
      <c r="V3568">
        <f ca="1">DATEDIF(Table4[[#This Row],[CustomerBirthday]], TODAY(), "Y")</f>
        <v>23</v>
      </c>
      <c r="W3568" t="str" cm="1">
        <f t="array" aca="1" ref="W3568" ca="1">_xlfn.IFS(Table4[[#This Row],[Age]]&lt;25, "Under 25",Table4[[#This Row],[Age]]=34, "25-34", Table4[[#This Row],[Age]]&lt;=49, "35-49", Table4[[#This Row],[Age]]&lt;=64, "50-64", Table4[[#This Row],[Age]]&gt;=65, "65+")</f>
        <v>Under 25</v>
      </c>
      <c r="X3568" t="str">
        <f>_xlfn.XLOOKUP(Table4[[#This Row],[StoreID]],Stores!A:A,Stores!B:B, "Not found")</f>
        <v>MegaMart Jimenezborough</v>
      </c>
      <c r="Y3568" t="str">
        <f>_xlfn.XLOOKUP(Table4[[#This Row],[StoreID]],Stores!A:A,Stores!C:C, "Not Found")</f>
        <v>Jimenezborough</v>
      </c>
      <c r="Z3568" t="str">
        <f>_xlfn.XLOOKUP(Table4[[#This Row],[StoreID]],Stores!A:A,Stores!D:D, "Not Found")</f>
        <v>South</v>
      </c>
    </row>
    <row r="3569" spans="1:26">
      <c r="A3569" t="s">
        <v>4435</v>
      </c>
      <c r="B3569" s="1">
        <v>45796</v>
      </c>
      <c r="C3569" t="s">
        <v>40</v>
      </c>
      <c r="D3569" t="s">
        <v>753</v>
      </c>
      <c r="E3569" t="s">
        <v>846</v>
      </c>
      <c r="F3569">
        <v>2</v>
      </c>
      <c r="G3569">
        <v>0.15</v>
      </c>
      <c r="H3569" t="s">
        <v>871</v>
      </c>
      <c r="I3569" s="4">
        <f>Table4[[#This Row],[Quantity]]*Table4[[#This Row],[UnitPrice]]</f>
        <v>540.9</v>
      </c>
      <c r="J3569" s="4">
        <f>Table4[[#This Row],[Gross Revenue]]*(1-Table4[[#This Row],[Discount]])</f>
        <v>459.76499999999999</v>
      </c>
      <c r="K3569" s="4">
        <f>Table4[[#This Row],[Quantity]]*Table4[[#This Row],[CostPrice]]</f>
        <v>375.2</v>
      </c>
      <c r="L3569" s="4">
        <f>Table4[[#This Row],[Net Revenue]]-Table4[[#This Row],[Total Cost]]</f>
        <v>84.564999999999998</v>
      </c>
      <c r="M3569" t="str">
        <f>_xlfn.XLOOKUP(Table4[[#This Row],[ProductID]], Products!A:A,Products!B:B, "Not Found")</f>
        <v>Whether Bags</v>
      </c>
      <c r="N3569" t="str">
        <f>TEXT(Table4[[#This Row],[Date]], "mmm")</f>
        <v>May</v>
      </c>
      <c r="O3569" t="str">
        <f>TEXT(Table4[[#This Row],[Date]], "yyyy")</f>
        <v>2025</v>
      </c>
      <c r="P3569" t="str">
        <f>_xlfn.XLOOKUP(Table4[[#This Row],[ProductID]],Products!A:A,Products!C:C, "Not Found")</f>
        <v>Fashion</v>
      </c>
      <c r="Q3569" t="str">
        <f>_xlfn.XLOOKUP(Table4[[#This Row],[ProductID]],Products!A:A,Products!D:D,"Not Found")</f>
        <v>Bags</v>
      </c>
      <c r="R3569">
        <f>_xlfn.XLOOKUP(Table4[[#This Row],[ProductID]],Products!A:A,Products!E:E,"Not Found")</f>
        <v>270.45</v>
      </c>
      <c r="S3569">
        <f>_xlfn.XLOOKUP(Table4[[#This Row],[ProductID]],Products!A:A,Products!F:F, "Not Found")</f>
        <v>187.6</v>
      </c>
      <c r="T3569" t="str">
        <f>_xlfn.XLOOKUP(Table4[[#This Row],[CustomerID]],Customers!A:A,Customers!D:D, "Not Found")</f>
        <v>F</v>
      </c>
      <c r="U3569" s="6">
        <f>_xlfn.XLOOKUP(Table4[[#This Row],[CustomerID]],Customers!A:A,Customers!E:E, "Not Found")</f>
        <v>38214</v>
      </c>
      <c r="V3569">
        <f ca="1">DATEDIF(Table4[[#This Row],[CustomerBirthday]], TODAY(), "Y")</f>
        <v>21</v>
      </c>
      <c r="W3569" t="str" cm="1">
        <f t="array" aca="1" ref="W3569" ca="1">_xlfn.IFS(Table4[[#This Row],[Age]]&lt;25, "Under 25",Table4[[#This Row],[Age]]=34, "25-34", Table4[[#This Row],[Age]]&lt;=49, "35-49", Table4[[#This Row],[Age]]&lt;=64, "50-64", Table4[[#This Row],[Age]]&gt;=65, "65+")</f>
        <v>Under 25</v>
      </c>
      <c r="X3569" t="str">
        <f>_xlfn.XLOOKUP(Table4[[#This Row],[StoreID]],Stores!A:A,Stores!B:B, "Not found")</f>
        <v>MegaMart Johnmouth</v>
      </c>
      <c r="Y3569" t="str">
        <f>_xlfn.XLOOKUP(Table4[[#This Row],[StoreID]],Stores!A:A,Stores!C:C, "Not Found")</f>
        <v>Johnmouth</v>
      </c>
      <c r="Z3569" t="str">
        <f>_xlfn.XLOOKUP(Table4[[#This Row],[StoreID]],Stores!A:A,Stores!D:D, "Not Found")</f>
        <v>East</v>
      </c>
    </row>
    <row r="3570" spans="1:26">
      <c r="A3570" t="s">
        <v>4436</v>
      </c>
      <c r="B3570" s="1">
        <v>45876</v>
      </c>
      <c r="C3570" t="s">
        <v>621</v>
      </c>
      <c r="D3570" t="s">
        <v>759</v>
      </c>
      <c r="E3570" t="s">
        <v>831</v>
      </c>
      <c r="F3570">
        <v>3</v>
      </c>
      <c r="G3570">
        <v>0.1</v>
      </c>
      <c r="H3570" t="s">
        <v>865</v>
      </c>
      <c r="I3570" s="4">
        <f>Table4[[#This Row],[Quantity]]*Table4[[#This Row],[UnitPrice]]</f>
        <v>3239.67</v>
      </c>
      <c r="J3570" s="4">
        <f>Table4[[#This Row],[Gross Revenue]]*(1-Table4[[#This Row],[Discount]])</f>
        <v>2915.703</v>
      </c>
      <c r="K3570" s="4">
        <f>Table4[[#This Row],[Quantity]]*Table4[[#This Row],[CostPrice]]</f>
        <v>2111.4900000000002</v>
      </c>
      <c r="L3570" s="4">
        <f>Table4[[#This Row],[Net Revenue]]-Table4[[#This Row],[Total Cost]]</f>
        <v>804.21299999999974</v>
      </c>
      <c r="M3570" t="str">
        <f>_xlfn.XLOOKUP(Table4[[#This Row],[ProductID]], Products!A:A,Products!B:B, "Not Found")</f>
        <v>Democratic Smartphone</v>
      </c>
      <c r="N3570" t="str">
        <f>TEXT(Table4[[#This Row],[Date]], "mmm")</f>
        <v>Aug</v>
      </c>
      <c r="O3570" t="str">
        <f>TEXT(Table4[[#This Row],[Date]], "yyyy")</f>
        <v>2025</v>
      </c>
      <c r="P3570" t="str">
        <f>_xlfn.XLOOKUP(Table4[[#This Row],[ProductID]],Products!A:A,Products!C:C, "Not Found")</f>
        <v>Electronics</v>
      </c>
      <c r="Q3570" t="str">
        <f>_xlfn.XLOOKUP(Table4[[#This Row],[ProductID]],Products!A:A,Products!D:D,"Not Found")</f>
        <v>Smartphone</v>
      </c>
      <c r="R3570">
        <f>_xlfn.XLOOKUP(Table4[[#This Row],[ProductID]],Products!A:A,Products!E:E,"Not Found")</f>
        <v>1079.8900000000001</v>
      </c>
      <c r="S3570">
        <f>_xlfn.XLOOKUP(Table4[[#This Row],[ProductID]],Products!A:A,Products!F:F, "Not Found")</f>
        <v>703.83</v>
      </c>
      <c r="T3570" t="str">
        <f>_xlfn.XLOOKUP(Table4[[#This Row],[CustomerID]],Customers!A:A,Customers!D:D, "Not Found")</f>
        <v>M</v>
      </c>
      <c r="U3570" s="6">
        <f>_xlfn.XLOOKUP(Table4[[#This Row],[CustomerID]],Customers!A:A,Customers!E:E, "Not Found")</f>
        <v>35802</v>
      </c>
      <c r="V3570">
        <f ca="1">DATEDIF(Table4[[#This Row],[CustomerBirthday]], TODAY(), "Y")</f>
        <v>28</v>
      </c>
      <c r="W3570" t="str" cm="1">
        <f t="array" aca="1" ref="W3570" ca="1">_xlfn.IFS(Table4[[#This Row],[Age]]&lt;25, "Under 25",Table4[[#This Row],[Age]]=34, "25-34", Table4[[#This Row],[Age]]&lt;=49, "35-49", Table4[[#This Row],[Age]]&lt;=64, "50-64", Table4[[#This Row],[Age]]&gt;=65, "65+")</f>
        <v>35-49</v>
      </c>
      <c r="X3570" t="str">
        <f>_xlfn.XLOOKUP(Table4[[#This Row],[StoreID]],Stores!A:A,Stores!B:B, "Not found")</f>
        <v>MegaMart Jimenezborough</v>
      </c>
      <c r="Y3570" t="str">
        <f>_xlfn.XLOOKUP(Table4[[#This Row],[StoreID]],Stores!A:A,Stores!C:C, "Not Found")</f>
        <v>Jimenezborough</v>
      </c>
      <c r="Z3570" t="str">
        <f>_xlfn.XLOOKUP(Table4[[#This Row],[StoreID]],Stores!A:A,Stores!D:D, "Not Found")</f>
        <v>South</v>
      </c>
    </row>
    <row r="3571" spans="1:26">
      <c r="A3571" t="s">
        <v>4437</v>
      </c>
      <c r="B3571" s="1">
        <v>45534</v>
      </c>
      <c r="C3571" t="s">
        <v>491</v>
      </c>
      <c r="D3571" t="s">
        <v>715</v>
      </c>
      <c r="E3571" t="s">
        <v>846</v>
      </c>
      <c r="F3571">
        <v>5</v>
      </c>
      <c r="G3571">
        <v>0.15</v>
      </c>
      <c r="H3571" t="s">
        <v>868</v>
      </c>
      <c r="I3571" s="4">
        <f>Table4[[#This Row],[Quantity]]*Table4[[#This Row],[UnitPrice]]</f>
        <v>4093.8</v>
      </c>
      <c r="J3571" s="4">
        <f>Table4[[#This Row],[Gross Revenue]]*(1-Table4[[#This Row],[Discount]])</f>
        <v>3479.73</v>
      </c>
      <c r="K3571" s="4">
        <f>Table4[[#This Row],[Quantity]]*Table4[[#This Row],[CostPrice]]</f>
        <v>2638.1</v>
      </c>
      <c r="L3571" s="4">
        <f>Table4[[#This Row],[Net Revenue]]-Table4[[#This Row],[Total Cost]]</f>
        <v>841.63000000000011</v>
      </c>
      <c r="M3571" t="str">
        <f>_xlfn.XLOOKUP(Table4[[#This Row],[ProductID]], Products!A:A,Products!B:B, "Not Found")</f>
        <v>Audience Television</v>
      </c>
      <c r="N3571" t="str">
        <f>TEXT(Table4[[#This Row],[Date]], "mmm")</f>
        <v>Aug</v>
      </c>
      <c r="O3571" t="str">
        <f>TEXT(Table4[[#This Row],[Date]], "yyyy")</f>
        <v>2024</v>
      </c>
      <c r="P3571" t="str">
        <f>_xlfn.XLOOKUP(Table4[[#This Row],[ProductID]],Products!A:A,Products!C:C, "Not Found")</f>
        <v>Electronics</v>
      </c>
      <c r="Q3571" t="str">
        <f>_xlfn.XLOOKUP(Table4[[#This Row],[ProductID]],Products!A:A,Products!D:D,"Not Found")</f>
        <v>Television</v>
      </c>
      <c r="R3571">
        <f>_xlfn.XLOOKUP(Table4[[#This Row],[ProductID]],Products!A:A,Products!E:E,"Not Found")</f>
        <v>818.76</v>
      </c>
      <c r="S3571">
        <f>_xlfn.XLOOKUP(Table4[[#This Row],[ProductID]],Products!A:A,Products!F:F, "Not Found")</f>
        <v>527.62</v>
      </c>
      <c r="T3571" t="str">
        <f>_xlfn.XLOOKUP(Table4[[#This Row],[CustomerID]],Customers!A:A,Customers!D:D, "Not Found")</f>
        <v>F</v>
      </c>
      <c r="U3571" s="6">
        <f>_xlfn.XLOOKUP(Table4[[#This Row],[CustomerID]],Customers!A:A,Customers!E:E, "Not Found")</f>
        <v>31076</v>
      </c>
      <c r="V3571">
        <f ca="1">DATEDIF(Table4[[#This Row],[CustomerBirthday]], TODAY(), "Y")</f>
        <v>41</v>
      </c>
      <c r="W3571" t="str" cm="1">
        <f t="array" aca="1" ref="W3571" ca="1">_xlfn.IFS(Table4[[#This Row],[Age]]&lt;25, "Under 25",Table4[[#This Row],[Age]]=34, "25-34", Table4[[#This Row],[Age]]&lt;=49, "35-49", Table4[[#This Row],[Age]]&lt;=64, "50-64", Table4[[#This Row],[Age]]&gt;=65, "65+")</f>
        <v>35-49</v>
      </c>
      <c r="X3571" t="str">
        <f>_xlfn.XLOOKUP(Table4[[#This Row],[StoreID]],Stores!A:A,Stores!B:B, "Not found")</f>
        <v>MegaMart Johnmouth</v>
      </c>
      <c r="Y3571" t="str">
        <f>_xlfn.XLOOKUP(Table4[[#This Row],[StoreID]],Stores!A:A,Stores!C:C, "Not Found")</f>
        <v>Johnmouth</v>
      </c>
      <c r="Z3571" t="str">
        <f>_xlfn.XLOOKUP(Table4[[#This Row],[StoreID]],Stores!A:A,Stores!D:D, "Not Found")</f>
        <v>East</v>
      </c>
    </row>
    <row r="3572" spans="1:26">
      <c r="A3572" t="s">
        <v>4438</v>
      </c>
      <c r="B3572" s="1">
        <v>45658</v>
      </c>
      <c r="C3572" t="s">
        <v>545</v>
      </c>
      <c r="D3572" t="s">
        <v>806</v>
      </c>
      <c r="E3572" t="s">
        <v>846</v>
      </c>
      <c r="F3572">
        <v>4</v>
      </c>
      <c r="G3572">
        <v>0.05</v>
      </c>
      <c r="H3572" t="s">
        <v>868</v>
      </c>
      <c r="I3572" s="4">
        <f>Table4[[#This Row],[Quantity]]*Table4[[#This Row],[UnitPrice]]</f>
        <v>6982.44</v>
      </c>
      <c r="J3572" s="4">
        <f>Table4[[#This Row],[Gross Revenue]]*(1-Table4[[#This Row],[Discount]])</f>
        <v>6633.3179999999993</v>
      </c>
      <c r="K3572" s="4">
        <f>Table4[[#This Row],[Quantity]]*Table4[[#This Row],[CostPrice]]</f>
        <v>5289.76</v>
      </c>
      <c r="L3572" s="4">
        <f>Table4[[#This Row],[Net Revenue]]-Table4[[#This Row],[Total Cost]]</f>
        <v>1343.5579999999991</v>
      </c>
      <c r="M3572" t="str">
        <f>_xlfn.XLOOKUP(Table4[[#This Row],[ProductID]], Products!A:A,Products!B:B, "Not Found")</f>
        <v>Piece Headphones</v>
      </c>
      <c r="N3572" t="str">
        <f>TEXT(Table4[[#This Row],[Date]], "mmm")</f>
        <v>Jan</v>
      </c>
      <c r="O3572" t="str">
        <f>TEXT(Table4[[#This Row],[Date]], "yyyy")</f>
        <v>2025</v>
      </c>
      <c r="P3572" t="str">
        <f>_xlfn.XLOOKUP(Table4[[#This Row],[ProductID]],Products!A:A,Products!C:C, "Not Found")</f>
        <v>Electronics</v>
      </c>
      <c r="Q3572" t="str">
        <f>_xlfn.XLOOKUP(Table4[[#This Row],[ProductID]],Products!A:A,Products!D:D,"Not Found")</f>
        <v>Headphones</v>
      </c>
      <c r="R3572">
        <f>_xlfn.XLOOKUP(Table4[[#This Row],[ProductID]],Products!A:A,Products!E:E,"Not Found")</f>
        <v>1745.61</v>
      </c>
      <c r="S3572">
        <f>_xlfn.XLOOKUP(Table4[[#This Row],[ProductID]],Products!A:A,Products!F:F, "Not Found")</f>
        <v>1322.44</v>
      </c>
      <c r="T3572" t="str">
        <f>_xlfn.XLOOKUP(Table4[[#This Row],[CustomerID]],Customers!A:A,Customers!D:D, "Not Found")</f>
        <v>M</v>
      </c>
      <c r="U3572" s="6">
        <f>_xlfn.XLOOKUP(Table4[[#This Row],[CustomerID]],Customers!A:A,Customers!E:E, "Not Found")</f>
        <v>38959</v>
      </c>
      <c r="V3572">
        <f ca="1">DATEDIF(Table4[[#This Row],[CustomerBirthday]], TODAY(), "Y")</f>
        <v>19</v>
      </c>
      <c r="W3572" t="str" cm="1">
        <f t="array" aca="1" ref="W3572" ca="1">_xlfn.IFS(Table4[[#This Row],[Age]]&lt;25, "Under 25",Table4[[#This Row],[Age]]=34, "25-34", Table4[[#This Row],[Age]]&lt;=49, "35-49", Table4[[#This Row],[Age]]&lt;=64, "50-64", Table4[[#This Row],[Age]]&gt;=65, "65+")</f>
        <v>Under 25</v>
      </c>
      <c r="X3572" t="str">
        <f>_xlfn.XLOOKUP(Table4[[#This Row],[StoreID]],Stores!A:A,Stores!B:B, "Not found")</f>
        <v>MegaMart Johnmouth</v>
      </c>
      <c r="Y3572" t="str">
        <f>_xlfn.XLOOKUP(Table4[[#This Row],[StoreID]],Stores!A:A,Stores!C:C, "Not Found")</f>
        <v>Johnmouth</v>
      </c>
      <c r="Z3572" t="str">
        <f>_xlfn.XLOOKUP(Table4[[#This Row],[StoreID]],Stores!A:A,Stores!D:D, "Not Found")</f>
        <v>East</v>
      </c>
    </row>
    <row r="3573" spans="1:26">
      <c r="A3573" t="s">
        <v>4439</v>
      </c>
      <c r="B3573" s="1">
        <v>45861</v>
      </c>
      <c r="C3573" t="s">
        <v>627</v>
      </c>
      <c r="D3573" t="s">
        <v>766</v>
      </c>
      <c r="E3573" t="s">
        <v>835</v>
      </c>
      <c r="F3573">
        <v>4</v>
      </c>
      <c r="G3573">
        <v>0.15</v>
      </c>
      <c r="H3573" t="s">
        <v>868</v>
      </c>
      <c r="I3573" s="4">
        <f>Table4[[#This Row],[Quantity]]*Table4[[#This Row],[UnitPrice]]</f>
        <v>4908.96</v>
      </c>
      <c r="J3573" s="4">
        <f>Table4[[#This Row],[Gross Revenue]]*(1-Table4[[#This Row],[Discount]])</f>
        <v>4172.616</v>
      </c>
      <c r="K3573" s="4">
        <f>Table4[[#This Row],[Quantity]]*Table4[[#This Row],[CostPrice]]</f>
        <v>3908.36</v>
      </c>
      <c r="L3573" s="4">
        <f>Table4[[#This Row],[Net Revenue]]-Table4[[#This Row],[Total Cost]]</f>
        <v>264.25599999999986</v>
      </c>
      <c r="M3573" t="str">
        <f>_xlfn.XLOOKUP(Table4[[#This Row],[ProductID]], Products!A:A,Products!B:B, "Not Found")</f>
        <v>Firm Dairy</v>
      </c>
      <c r="N3573" t="str">
        <f>TEXT(Table4[[#This Row],[Date]], "mmm")</f>
        <v>Jul</v>
      </c>
      <c r="O3573" t="str">
        <f>TEXT(Table4[[#This Row],[Date]], "yyyy")</f>
        <v>2025</v>
      </c>
      <c r="P3573" t="str">
        <f>_xlfn.XLOOKUP(Table4[[#This Row],[ProductID]],Products!A:A,Products!C:C, "Not Found")</f>
        <v>Groceries</v>
      </c>
      <c r="Q3573" t="str">
        <f>_xlfn.XLOOKUP(Table4[[#This Row],[ProductID]],Products!A:A,Products!D:D,"Not Found")</f>
        <v>Dairy</v>
      </c>
      <c r="R3573">
        <f>_xlfn.XLOOKUP(Table4[[#This Row],[ProductID]],Products!A:A,Products!E:E,"Not Found")</f>
        <v>1227.24</v>
      </c>
      <c r="S3573">
        <f>_xlfn.XLOOKUP(Table4[[#This Row],[ProductID]],Products!A:A,Products!F:F, "Not Found")</f>
        <v>977.09</v>
      </c>
      <c r="T3573" t="str">
        <f>_xlfn.XLOOKUP(Table4[[#This Row],[CustomerID]],Customers!A:A,Customers!D:D, "Not Found")</f>
        <v>F</v>
      </c>
      <c r="U3573" s="6">
        <f>_xlfn.XLOOKUP(Table4[[#This Row],[CustomerID]],Customers!A:A,Customers!E:E, "Not Found")</f>
        <v>31052</v>
      </c>
      <c r="V3573">
        <f ca="1">DATEDIF(Table4[[#This Row],[CustomerBirthday]], TODAY(), "Y")</f>
        <v>41</v>
      </c>
      <c r="W3573" t="str" cm="1">
        <f t="array" aca="1" ref="W3573" ca="1">_xlfn.IFS(Table4[[#This Row],[Age]]&lt;25, "Under 25",Table4[[#This Row],[Age]]=34, "25-34", Table4[[#This Row],[Age]]&lt;=49, "35-49", Table4[[#This Row],[Age]]&lt;=64, "50-64", Table4[[#This Row],[Age]]&gt;=65, "65+")</f>
        <v>35-49</v>
      </c>
      <c r="X3573" t="str">
        <f>_xlfn.XLOOKUP(Table4[[#This Row],[StoreID]],Stores!A:A,Stores!B:B, "Not found")</f>
        <v>MegaMart Peckmouth</v>
      </c>
      <c r="Y3573" t="str">
        <f>_xlfn.XLOOKUP(Table4[[#This Row],[StoreID]],Stores!A:A,Stores!C:C, "Not Found")</f>
        <v>Peckmouth</v>
      </c>
      <c r="Z3573" t="str">
        <f>_xlfn.XLOOKUP(Table4[[#This Row],[StoreID]],Stores!A:A,Stores!D:D, "Not Found")</f>
        <v>East</v>
      </c>
    </row>
    <row r="3574" spans="1:26">
      <c r="A3574" t="s">
        <v>4440</v>
      </c>
      <c r="B3574" s="1">
        <v>45537</v>
      </c>
      <c r="C3574" t="s">
        <v>653</v>
      </c>
      <c r="D3574" t="s">
        <v>742</v>
      </c>
      <c r="E3574" t="s">
        <v>839</v>
      </c>
      <c r="F3574">
        <v>4</v>
      </c>
      <c r="G3574">
        <v>0.05</v>
      </c>
      <c r="H3574" t="s">
        <v>875</v>
      </c>
      <c r="I3574" s="4">
        <f>Table4[[#This Row],[Quantity]]*Table4[[#This Row],[UnitPrice]]</f>
        <v>994.28</v>
      </c>
      <c r="J3574" s="4">
        <f>Table4[[#This Row],[Gross Revenue]]*(1-Table4[[#This Row],[Discount]])</f>
        <v>944.56599999999992</v>
      </c>
      <c r="K3574" s="4">
        <f>Table4[[#This Row],[Quantity]]*Table4[[#This Row],[CostPrice]]</f>
        <v>762.68</v>
      </c>
      <c r="L3574" s="4">
        <f>Table4[[#This Row],[Net Revenue]]-Table4[[#This Row],[Total Cost]]</f>
        <v>181.88599999999997</v>
      </c>
      <c r="M3574" t="str">
        <f>_xlfn.XLOOKUP(Table4[[#This Row],[ProductID]], Products!A:A,Products!B:B, "Not Found")</f>
        <v>Either Headphones</v>
      </c>
      <c r="N3574" t="str">
        <f>TEXT(Table4[[#This Row],[Date]], "mmm")</f>
        <v>Sep</v>
      </c>
      <c r="O3574" t="str">
        <f>TEXT(Table4[[#This Row],[Date]], "yyyy")</f>
        <v>2024</v>
      </c>
      <c r="P3574" t="str">
        <f>_xlfn.XLOOKUP(Table4[[#This Row],[ProductID]],Products!A:A,Products!C:C, "Not Found")</f>
        <v>Electronics</v>
      </c>
      <c r="Q3574" t="str">
        <f>_xlfn.XLOOKUP(Table4[[#This Row],[ProductID]],Products!A:A,Products!D:D,"Not Found")</f>
        <v>Headphones</v>
      </c>
      <c r="R3574">
        <f>_xlfn.XLOOKUP(Table4[[#This Row],[ProductID]],Products!A:A,Products!E:E,"Not Found")</f>
        <v>248.57</v>
      </c>
      <c r="S3574">
        <f>_xlfn.XLOOKUP(Table4[[#This Row],[ProductID]],Products!A:A,Products!F:F, "Not Found")</f>
        <v>190.67</v>
      </c>
      <c r="T3574" t="str">
        <f>_xlfn.XLOOKUP(Table4[[#This Row],[CustomerID]],Customers!A:A,Customers!D:D, "Not Found")</f>
        <v>F</v>
      </c>
      <c r="U3574" s="6">
        <f>_xlfn.XLOOKUP(Table4[[#This Row],[CustomerID]],Customers!A:A,Customers!E:E, "Not Found")</f>
        <v>27579</v>
      </c>
      <c r="V3574">
        <f ca="1">DATEDIF(Table4[[#This Row],[CustomerBirthday]], TODAY(), "Y")</f>
        <v>51</v>
      </c>
      <c r="W3574" t="str" cm="1">
        <f t="array" aca="1" ref="W3574" ca="1">_xlfn.IFS(Table4[[#This Row],[Age]]&lt;25, "Under 25",Table4[[#This Row],[Age]]=34, "25-34", Table4[[#This Row],[Age]]&lt;=49, "35-49", Table4[[#This Row],[Age]]&lt;=64, "50-64", Table4[[#This Row],[Age]]&gt;=65, "65+")</f>
        <v>50-64</v>
      </c>
      <c r="X3574" t="str">
        <f>_xlfn.XLOOKUP(Table4[[#This Row],[StoreID]],Stores!A:A,Stores!B:B, "Not found")</f>
        <v>MegaMart New Michele</v>
      </c>
      <c r="Y3574" t="str">
        <f>_xlfn.XLOOKUP(Table4[[#This Row],[StoreID]],Stores!A:A,Stores!C:C, "Not Found")</f>
        <v>New Michele</v>
      </c>
      <c r="Z3574" t="str">
        <f>_xlfn.XLOOKUP(Table4[[#This Row],[StoreID]],Stores!A:A,Stores!D:D, "Not Found")</f>
        <v>West</v>
      </c>
    </row>
    <row r="3575" spans="1:26">
      <c r="A3575" t="s">
        <v>4441</v>
      </c>
      <c r="B3575" s="1">
        <v>45636</v>
      </c>
      <c r="C3575" t="s">
        <v>134</v>
      </c>
      <c r="D3575" t="s">
        <v>822</v>
      </c>
      <c r="E3575" t="s">
        <v>839</v>
      </c>
      <c r="F3575">
        <v>5</v>
      </c>
      <c r="G3575">
        <v>0.05</v>
      </c>
      <c r="H3575" t="s">
        <v>865</v>
      </c>
      <c r="I3575" s="4">
        <f>Table4[[#This Row],[Quantity]]*Table4[[#This Row],[UnitPrice]]</f>
        <v>6081.7999999999993</v>
      </c>
      <c r="J3575" s="4">
        <f>Table4[[#This Row],[Gross Revenue]]*(1-Table4[[#This Row],[Discount]])</f>
        <v>5777.7099999999991</v>
      </c>
      <c r="K3575" s="4">
        <f>Table4[[#This Row],[Quantity]]*Table4[[#This Row],[CostPrice]]</f>
        <v>3974</v>
      </c>
      <c r="L3575" s="4">
        <f>Table4[[#This Row],[Net Revenue]]-Table4[[#This Row],[Total Cost]]</f>
        <v>1803.7099999999991</v>
      </c>
      <c r="M3575" t="str">
        <f>_xlfn.XLOOKUP(Table4[[#This Row],[ProductID]], Products!A:A,Products!B:B, "Not Found")</f>
        <v>Nor Bags</v>
      </c>
      <c r="N3575" t="str">
        <f>TEXT(Table4[[#This Row],[Date]], "mmm")</f>
        <v>Dec</v>
      </c>
      <c r="O3575" t="str">
        <f>TEXT(Table4[[#This Row],[Date]], "yyyy")</f>
        <v>2024</v>
      </c>
      <c r="P3575" t="str">
        <f>_xlfn.XLOOKUP(Table4[[#This Row],[ProductID]],Products!A:A,Products!C:C, "Not Found")</f>
        <v>Fashion</v>
      </c>
      <c r="Q3575" t="str">
        <f>_xlfn.XLOOKUP(Table4[[#This Row],[ProductID]],Products!A:A,Products!D:D,"Not Found")</f>
        <v>Bags</v>
      </c>
      <c r="R3575">
        <f>_xlfn.XLOOKUP(Table4[[#This Row],[ProductID]],Products!A:A,Products!E:E,"Not Found")</f>
        <v>1216.3599999999999</v>
      </c>
      <c r="S3575">
        <f>_xlfn.XLOOKUP(Table4[[#This Row],[ProductID]],Products!A:A,Products!F:F, "Not Found")</f>
        <v>794.8</v>
      </c>
      <c r="T3575" t="str">
        <f>_xlfn.XLOOKUP(Table4[[#This Row],[CustomerID]],Customers!A:A,Customers!D:D, "Not Found")</f>
        <v>F</v>
      </c>
      <c r="U3575" s="6">
        <f>_xlfn.XLOOKUP(Table4[[#This Row],[CustomerID]],Customers!A:A,Customers!E:E, "Not Found")</f>
        <v>23730</v>
      </c>
      <c r="V3575">
        <f ca="1">DATEDIF(Table4[[#This Row],[CustomerBirthday]], TODAY(), "Y")</f>
        <v>61</v>
      </c>
      <c r="W3575" t="str" cm="1">
        <f t="array" aca="1" ref="W3575" ca="1">_xlfn.IFS(Table4[[#This Row],[Age]]&lt;25, "Under 25",Table4[[#This Row],[Age]]=34, "25-34", Table4[[#This Row],[Age]]&lt;=49, "35-49", Table4[[#This Row],[Age]]&lt;=64, "50-64", Table4[[#This Row],[Age]]&gt;=65, "65+")</f>
        <v>50-64</v>
      </c>
      <c r="X3575" t="str">
        <f>_xlfn.XLOOKUP(Table4[[#This Row],[StoreID]],Stores!A:A,Stores!B:B, "Not found")</f>
        <v>MegaMart New Michele</v>
      </c>
      <c r="Y3575" t="str">
        <f>_xlfn.XLOOKUP(Table4[[#This Row],[StoreID]],Stores!A:A,Stores!C:C, "Not Found")</f>
        <v>New Michele</v>
      </c>
      <c r="Z3575" t="str">
        <f>_xlfn.XLOOKUP(Table4[[#This Row],[StoreID]],Stores!A:A,Stores!D:D, "Not Found")</f>
        <v>West</v>
      </c>
    </row>
    <row r="3576" spans="1:26">
      <c r="A3576" t="s">
        <v>4442</v>
      </c>
      <c r="B3576" s="1">
        <v>45737</v>
      </c>
      <c r="C3576" t="s">
        <v>280</v>
      </c>
      <c r="D3576" t="s">
        <v>715</v>
      </c>
      <c r="E3576" t="s">
        <v>835</v>
      </c>
      <c r="F3576">
        <v>1</v>
      </c>
      <c r="G3576">
        <v>0.05</v>
      </c>
      <c r="H3576" t="s">
        <v>871</v>
      </c>
      <c r="I3576" s="4">
        <f>Table4[[#This Row],[Quantity]]*Table4[[#This Row],[UnitPrice]]</f>
        <v>818.76</v>
      </c>
      <c r="J3576" s="4">
        <f>Table4[[#This Row],[Gross Revenue]]*(1-Table4[[#This Row],[Discount]])</f>
        <v>777.822</v>
      </c>
      <c r="K3576" s="4">
        <f>Table4[[#This Row],[Quantity]]*Table4[[#This Row],[CostPrice]]</f>
        <v>527.62</v>
      </c>
      <c r="L3576" s="4">
        <f>Table4[[#This Row],[Net Revenue]]-Table4[[#This Row],[Total Cost]]</f>
        <v>250.202</v>
      </c>
      <c r="M3576" t="str">
        <f>_xlfn.XLOOKUP(Table4[[#This Row],[ProductID]], Products!A:A,Products!B:B, "Not Found")</f>
        <v>Audience Television</v>
      </c>
      <c r="N3576" t="str">
        <f>TEXT(Table4[[#This Row],[Date]], "mmm")</f>
        <v>Mar</v>
      </c>
      <c r="O3576" t="str">
        <f>TEXT(Table4[[#This Row],[Date]], "yyyy")</f>
        <v>2025</v>
      </c>
      <c r="P3576" t="str">
        <f>_xlfn.XLOOKUP(Table4[[#This Row],[ProductID]],Products!A:A,Products!C:C, "Not Found")</f>
        <v>Electronics</v>
      </c>
      <c r="Q3576" t="str">
        <f>_xlfn.XLOOKUP(Table4[[#This Row],[ProductID]],Products!A:A,Products!D:D,"Not Found")</f>
        <v>Television</v>
      </c>
      <c r="R3576">
        <f>_xlfn.XLOOKUP(Table4[[#This Row],[ProductID]],Products!A:A,Products!E:E,"Not Found")</f>
        <v>818.76</v>
      </c>
      <c r="S3576">
        <f>_xlfn.XLOOKUP(Table4[[#This Row],[ProductID]],Products!A:A,Products!F:F, "Not Found")</f>
        <v>527.62</v>
      </c>
      <c r="T3576" t="str">
        <f>_xlfn.XLOOKUP(Table4[[#This Row],[CustomerID]],Customers!A:A,Customers!D:D, "Not Found")</f>
        <v>F</v>
      </c>
      <c r="U3576" s="6">
        <f>_xlfn.XLOOKUP(Table4[[#This Row],[CustomerID]],Customers!A:A,Customers!E:E, "Not Found")</f>
        <v>21701</v>
      </c>
      <c r="V3576">
        <f ca="1">DATEDIF(Table4[[#This Row],[CustomerBirthday]], TODAY(), "Y")</f>
        <v>67</v>
      </c>
      <c r="W3576" t="str" cm="1">
        <f t="array" aca="1" ref="W3576" ca="1">_xlfn.IFS(Table4[[#This Row],[Age]]&lt;25, "Under 25",Table4[[#This Row],[Age]]=34, "25-34", Table4[[#This Row],[Age]]&lt;=49, "35-49", Table4[[#This Row],[Age]]&lt;=64, "50-64", Table4[[#This Row],[Age]]&gt;=65, "65+")</f>
        <v>65+</v>
      </c>
      <c r="X3576" t="str">
        <f>_xlfn.XLOOKUP(Table4[[#This Row],[StoreID]],Stores!A:A,Stores!B:B, "Not found")</f>
        <v>MegaMart Peckmouth</v>
      </c>
      <c r="Y3576" t="str">
        <f>_xlfn.XLOOKUP(Table4[[#This Row],[StoreID]],Stores!A:A,Stores!C:C, "Not Found")</f>
        <v>Peckmouth</v>
      </c>
      <c r="Z3576" t="str">
        <f>_xlfn.XLOOKUP(Table4[[#This Row],[StoreID]],Stores!A:A,Stores!D:D, "Not Found")</f>
        <v>East</v>
      </c>
    </row>
    <row r="3577" spans="1:26">
      <c r="A3577" t="s">
        <v>4443</v>
      </c>
      <c r="B3577" s="1">
        <v>45444</v>
      </c>
      <c r="C3577" t="s">
        <v>643</v>
      </c>
      <c r="D3577" t="s">
        <v>772</v>
      </c>
      <c r="E3577" t="s">
        <v>846</v>
      </c>
      <c r="F3577">
        <v>1</v>
      </c>
      <c r="G3577">
        <v>0.05</v>
      </c>
      <c r="H3577" t="s">
        <v>871</v>
      </c>
      <c r="I3577" s="4">
        <f>Table4[[#This Row],[Quantity]]*Table4[[#This Row],[UnitPrice]]</f>
        <v>1878.47</v>
      </c>
      <c r="J3577" s="4">
        <f>Table4[[#This Row],[Gross Revenue]]*(1-Table4[[#This Row],[Discount]])</f>
        <v>1784.5464999999999</v>
      </c>
      <c r="K3577" s="4">
        <f>Table4[[#This Row],[Quantity]]*Table4[[#This Row],[CostPrice]]</f>
        <v>1014.91</v>
      </c>
      <c r="L3577" s="4">
        <f>Table4[[#This Row],[Net Revenue]]-Table4[[#This Row],[Total Cost]]</f>
        <v>769.63649999999996</v>
      </c>
      <c r="M3577" t="str">
        <f>_xlfn.XLOOKUP(Table4[[#This Row],[ProductID]], Products!A:A,Products!B:B, "Not Found")</f>
        <v>And Footwear</v>
      </c>
      <c r="N3577" t="str">
        <f>TEXT(Table4[[#This Row],[Date]], "mmm")</f>
        <v>Jun</v>
      </c>
      <c r="O3577" t="str">
        <f>TEXT(Table4[[#This Row],[Date]], "yyyy")</f>
        <v>2024</v>
      </c>
      <c r="P3577" t="str">
        <f>_xlfn.XLOOKUP(Table4[[#This Row],[ProductID]],Products!A:A,Products!C:C, "Not Found")</f>
        <v>Fashion</v>
      </c>
      <c r="Q3577" t="str">
        <f>_xlfn.XLOOKUP(Table4[[#This Row],[ProductID]],Products!A:A,Products!D:D,"Not Found")</f>
        <v>Footwear</v>
      </c>
      <c r="R3577">
        <f>_xlfn.XLOOKUP(Table4[[#This Row],[ProductID]],Products!A:A,Products!E:E,"Not Found")</f>
        <v>1878.47</v>
      </c>
      <c r="S3577">
        <f>_xlfn.XLOOKUP(Table4[[#This Row],[ProductID]],Products!A:A,Products!F:F, "Not Found")</f>
        <v>1014.91</v>
      </c>
      <c r="T3577" t="str">
        <f>_xlfn.XLOOKUP(Table4[[#This Row],[CustomerID]],Customers!A:A,Customers!D:D, "Not Found")</f>
        <v>M</v>
      </c>
      <c r="U3577" s="6">
        <f>_xlfn.XLOOKUP(Table4[[#This Row],[CustomerID]],Customers!A:A,Customers!E:E, "Not Found")</f>
        <v>38193</v>
      </c>
      <c r="V3577">
        <f ca="1">DATEDIF(Table4[[#This Row],[CustomerBirthday]], TODAY(), "Y")</f>
        <v>22</v>
      </c>
      <c r="W3577" t="str" cm="1">
        <f t="array" aca="1" ref="W3577" ca="1">_xlfn.IFS(Table4[[#This Row],[Age]]&lt;25, "Under 25",Table4[[#This Row],[Age]]=34, "25-34", Table4[[#This Row],[Age]]&lt;=49, "35-49", Table4[[#This Row],[Age]]&lt;=64, "50-64", Table4[[#This Row],[Age]]&gt;=65, "65+")</f>
        <v>Under 25</v>
      </c>
      <c r="X3577" t="str">
        <f>_xlfn.XLOOKUP(Table4[[#This Row],[StoreID]],Stores!A:A,Stores!B:B, "Not found")</f>
        <v>MegaMart Johnmouth</v>
      </c>
      <c r="Y3577" t="str">
        <f>_xlfn.XLOOKUP(Table4[[#This Row],[StoreID]],Stores!A:A,Stores!C:C, "Not Found")</f>
        <v>Johnmouth</v>
      </c>
      <c r="Z3577" t="str">
        <f>_xlfn.XLOOKUP(Table4[[#This Row],[StoreID]],Stores!A:A,Stores!D:D, "Not Found")</f>
        <v>East</v>
      </c>
    </row>
    <row r="3578" spans="1:26">
      <c r="A3578" t="s">
        <v>4444</v>
      </c>
      <c r="B3578" s="1">
        <v>45317</v>
      </c>
      <c r="C3578" t="s">
        <v>71</v>
      </c>
      <c r="D3578" t="s">
        <v>782</v>
      </c>
      <c r="E3578" t="s">
        <v>835</v>
      </c>
      <c r="F3578">
        <v>2</v>
      </c>
      <c r="G3578">
        <v>0.05</v>
      </c>
      <c r="H3578" t="s">
        <v>875</v>
      </c>
      <c r="I3578" s="4">
        <f>Table4[[#This Row],[Quantity]]*Table4[[#This Row],[UnitPrice]]</f>
        <v>1347.56</v>
      </c>
      <c r="J3578" s="4">
        <f>Table4[[#This Row],[Gross Revenue]]*(1-Table4[[#This Row],[Discount]])</f>
        <v>1280.1819999999998</v>
      </c>
      <c r="K3578" s="4">
        <f>Table4[[#This Row],[Quantity]]*Table4[[#This Row],[CostPrice]]</f>
        <v>726.66</v>
      </c>
      <c r="L3578" s="4">
        <f>Table4[[#This Row],[Net Revenue]]-Table4[[#This Row],[Total Cost]]</f>
        <v>553.52199999999982</v>
      </c>
      <c r="M3578" t="str">
        <f>_xlfn.XLOOKUP(Table4[[#This Row],[ProductID]], Products!A:A,Products!B:B, "Not Found")</f>
        <v>Deal Smartphone</v>
      </c>
      <c r="N3578" t="str">
        <f>TEXT(Table4[[#This Row],[Date]], "mmm")</f>
        <v>Jan</v>
      </c>
      <c r="O3578" t="str">
        <f>TEXT(Table4[[#This Row],[Date]], "yyyy")</f>
        <v>2024</v>
      </c>
      <c r="P3578" t="str">
        <f>_xlfn.XLOOKUP(Table4[[#This Row],[ProductID]],Products!A:A,Products!C:C, "Not Found")</f>
        <v>Electronics</v>
      </c>
      <c r="Q3578" t="str">
        <f>_xlfn.XLOOKUP(Table4[[#This Row],[ProductID]],Products!A:A,Products!D:D,"Not Found")</f>
        <v>Smartphone</v>
      </c>
      <c r="R3578">
        <f>_xlfn.XLOOKUP(Table4[[#This Row],[ProductID]],Products!A:A,Products!E:E,"Not Found")</f>
        <v>673.78</v>
      </c>
      <c r="S3578">
        <f>_xlfn.XLOOKUP(Table4[[#This Row],[ProductID]],Products!A:A,Products!F:F, "Not Found")</f>
        <v>363.33</v>
      </c>
      <c r="T3578" t="str">
        <f>_xlfn.XLOOKUP(Table4[[#This Row],[CustomerID]],Customers!A:A,Customers!D:D, "Not Found")</f>
        <v>F</v>
      </c>
      <c r="U3578" s="6">
        <f>_xlfn.XLOOKUP(Table4[[#This Row],[CustomerID]],Customers!A:A,Customers!E:E, "Not Found")</f>
        <v>30021</v>
      </c>
      <c r="V3578">
        <f ca="1">DATEDIF(Table4[[#This Row],[CustomerBirthday]], TODAY(), "Y")</f>
        <v>44</v>
      </c>
      <c r="W3578" t="str" cm="1">
        <f t="array" aca="1" ref="W3578" ca="1">_xlfn.IFS(Table4[[#This Row],[Age]]&lt;25, "Under 25",Table4[[#This Row],[Age]]=34, "25-34", Table4[[#This Row],[Age]]&lt;=49, "35-49", Table4[[#This Row],[Age]]&lt;=64, "50-64", Table4[[#This Row],[Age]]&gt;=65, "65+")</f>
        <v>35-49</v>
      </c>
      <c r="X3578" t="str">
        <f>_xlfn.XLOOKUP(Table4[[#This Row],[StoreID]],Stores!A:A,Stores!B:B, "Not found")</f>
        <v>MegaMart Peckmouth</v>
      </c>
      <c r="Y3578" t="str">
        <f>_xlfn.XLOOKUP(Table4[[#This Row],[StoreID]],Stores!A:A,Stores!C:C, "Not Found")</f>
        <v>Peckmouth</v>
      </c>
      <c r="Z3578" t="str">
        <f>_xlfn.XLOOKUP(Table4[[#This Row],[StoreID]],Stores!A:A,Stores!D:D, "Not Found")</f>
        <v>East</v>
      </c>
    </row>
    <row r="3579" spans="1:26">
      <c r="A3579" t="s">
        <v>4445</v>
      </c>
      <c r="B3579" s="1">
        <v>45344</v>
      </c>
      <c r="C3579" t="s">
        <v>577</v>
      </c>
      <c r="D3579" t="s">
        <v>808</v>
      </c>
      <c r="E3579" t="s">
        <v>839</v>
      </c>
      <c r="F3579">
        <v>5</v>
      </c>
      <c r="G3579">
        <v>0</v>
      </c>
      <c r="H3579" t="s">
        <v>875</v>
      </c>
      <c r="I3579" s="4">
        <f>Table4[[#This Row],[Quantity]]*Table4[[#This Row],[UnitPrice]]</f>
        <v>8175.05</v>
      </c>
      <c r="J3579" s="4">
        <f>Table4[[#This Row],[Gross Revenue]]*(1-Table4[[#This Row],[Discount]])</f>
        <v>8175.05</v>
      </c>
      <c r="K3579" s="4">
        <f>Table4[[#This Row],[Quantity]]*Table4[[#This Row],[CostPrice]]</f>
        <v>5216.45</v>
      </c>
      <c r="L3579" s="4">
        <f>Table4[[#This Row],[Net Revenue]]-Table4[[#This Row],[Total Cost]]</f>
        <v>2958.6000000000004</v>
      </c>
      <c r="M3579" t="str">
        <f>_xlfn.XLOOKUP(Table4[[#This Row],[ProductID]], Products!A:A,Products!B:B, "Not Found")</f>
        <v>Present Television</v>
      </c>
      <c r="N3579" t="str">
        <f>TEXT(Table4[[#This Row],[Date]], "mmm")</f>
        <v>Feb</v>
      </c>
      <c r="O3579" t="str">
        <f>TEXT(Table4[[#This Row],[Date]], "yyyy")</f>
        <v>2024</v>
      </c>
      <c r="P3579" t="str">
        <f>_xlfn.XLOOKUP(Table4[[#This Row],[ProductID]],Products!A:A,Products!C:C, "Not Found")</f>
        <v>Electronics</v>
      </c>
      <c r="Q3579" t="str">
        <f>_xlfn.XLOOKUP(Table4[[#This Row],[ProductID]],Products!A:A,Products!D:D,"Not Found")</f>
        <v>Television</v>
      </c>
      <c r="R3579">
        <f>_xlfn.XLOOKUP(Table4[[#This Row],[ProductID]],Products!A:A,Products!E:E,"Not Found")</f>
        <v>1635.01</v>
      </c>
      <c r="S3579">
        <f>_xlfn.XLOOKUP(Table4[[#This Row],[ProductID]],Products!A:A,Products!F:F, "Not Found")</f>
        <v>1043.29</v>
      </c>
      <c r="T3579" t="str">
        <f>_xlfn.XLOOKUP(Table4[[#This Row],[CustomerID]],Customers!A:A,Customers!D:D, "Not Found")</f>
        <v>M</v>
      </c>
      <c r="U3579" s="6">
        <f>_xlfn.XLOOKUP(Table4[[#This Row],[CustomerID]],Customers!A:A,Customers!E:E, "Not Found")</f>
        <v>23030</v>
      </c>
      <c r="V3579">
        <f ca="1">DATEDIF(Table4[[#This Row],[CustomerBirthday]], TODAY(), "Y")</f>
        <v>63</v>
      </c>
      <c r="W3579" t="str" cm="1">
        <f t="array" aca="1" ref="W3579" ca="1">_xlfn.IFS(Table4[[#This Row],[Age]]&lt;25, "Under 25",Table4[[#This Row],[Age]]=34, "25-34", Table4[[#This Row],[Age]]&lt;=49, "35-49", Table4[[#This Row],[Age]]&lt;=64, "50-64", Table4[[#This Row],[Age]]&gt;=65, "65+")</f>
        <v>50-64</v>
      </c>
      <c r="X3579" t="str">
        <f>_xlfn.XLOOKUP(Table4[[#This Row],[StoreID]],Stores!A:A,Stores!B:B, "Not found")</f>
        <v>MegaMart New Michele</v>
      </c>
      <c r="Y3579" t="str">
        <f>_xlfn.XLOOKUP(Table4[[#This Row],[StoreID]],Stores!A:A,Stores!C:C, "Not Found")</f>
        <v>New Michele</v>
      </c>
      <c r="Z3579" t="str">
        <f>_xlfn.XLOOKUP(Table4[[#This Row],[StoreID]],Stores!A:A,Stores!D:D, "Not Found")</f>
        <v>West</v>
      </c>
    </row>
    <row r="3580" spans="1:26">
      <c r="A3580" t="s">
        <v>4446</v>
      </c>
      <c r="B3580" s="1">
        <v>45191</v>
      </c>
      <c r="C3580" t="s">
        <v>364</v>
      </c>
      <c r="D3580" t="s">
        <v>794</v>
      </c>
      <c r="E3580" t="s">
        <v>831</v>
      </c>
      <c r="F3580">
        <v>1</v>
      </c>
      <c r="G3580">
        <v>0.05</v>
      </c>
      <c r="H3580" t="s">
        <v>868</v>
      </c>
      <c r="I3580" s="4">
        <f>Table4[[#This Row],[Quantity]]*Table4[[#This Row],[UnitPrice]]</f>
        <v>428.05</v>
      </c>
      <c r="J3580" s="4">
        <f>Table4[[#This Row],[Gross Revenue]]*(1-Table4[[#This Row],[Discount]])</f>
        <v>406.64749999999998</v>
      </c>
      <c r="K3580" s="4">
        <f>Table4[[#This Row],[Quantity]]*Table4[[#This Row],[CostPrice]]</f>
        <v>246.07</v>
      </c>
      <c r="L3580" s="4">
        <f>Table4[[#This Row],[Net Revenue]]-Table4[[#This Row],[Total Cost]]</f>
        <v>160.57749999999999</v>
      </c>
      <c r="M3580" t="str">
        <f>_xlfn.XLOOKUP(Table4[[#This Row],[ProductID]], Products!A:A,Products!B:B, "Not Found")</f>
        <v>Everything Laptop</v>
      </c>
      <c r="N3580" t="str">
        <f>TEXT(Table4[[#This Row],[Date]], "mmm")</f>
        <v>Sep</v>
      </c>
      <c r="O3580" t="str">
        <f>TEXT(Table4[[#This Row],[Date]], "yyyy")</f>
        <v>2023</v>
      </c>
      <c r="P3580" t="str">
        <f>_xlfn.XLOOKUP(Table4[[#This Row],[ProductID]],Products!A:A,Products!C:C, "Not Found")</f>
        <v>Electronics</v>
      </c>
      <c r="Q3580" t="str">
        <f>_xlfn.XLOOKUP(Table4[[#This Row],[ProductID]],Products!A:A,Products!D:D,"Not Found")</f>
        <v>Laptop</v>
      </c>
      <c r="R3580">
        <f>_xlfn.XLOOKUP(Table4[[#This Row],[ProductID]],Products!A:A,Products!E:E,"Not Found")</f>
        <v>428.05</v>
      </c>
      <c r="S3580">
        <f>_xlfn.XLOOKUP(Table4[[#This Row],[ProductID]],Products!A:A,Products!F:F, "Not Found")</f>
        <v>246.07</v>
      </c>
      <c r="T3580" t="str">
        <f>_xlfn.XLOOKUP(Table4[[#This Row],[CustomerID]],Customers!A:A,Customers!D:D, "Not Found")</f>
        <v>M</v>
      </c>
      <c r="U3580" s="6">
        <f>_xlfn.XLOOKUP(Table4[[#This Row],[CustomerID]],Customers!A:A,Customers!E:E, "Not Found")</f>
        <v>34560</v>
      </c>
      <c r="V3580">
        <f ca="1">DATEDIF(Table4[[#This Row],[CustomerBirthday]], TODAY(), "Y")</f>
        <v>31</v>
      </c>
      <c r="W3580" t="str" cm="1">
        <f t="array" aca="1" ref="W3580" ca="1">_xlfn.IFS(Table4[[#This Row],[Age]]&lt;25, "Under 25",Table4[[#This Row],[Age]]=34, "25-34", Table4[[#This Row],[Age]]&lt;=49, "35-49", Table4[[#This Row],[Age]]&lt;=64, "50-64", Table4[[#This Row],[Age]]&gt;=65, "65+")</f>
        <v>35-49</v>
      </c>
      <c r="X3580" t="str">
        <f>_xlfn.XLOOKUP(Table4[[#This Row],[StoreID]],Stores!A:A,Stores!B:B, "Not found")</f>
        <v>MegaMart Jimenezborough</v>
      </c>
      <c r="Y3580" t="str">
        <f>_xlfn.XLOOKUP(Table4[[#This Row],[StoreID]],Stores!A:A,Stores!C:C, "Not Found")</f>
        <v>Jimenezborough</v>
      </c>
      <c r="Z3580" t="str">
        <f>_xlfn.XLOOKUP(Table4[[#This Row],[StoreID]],Stores!A:A,Stores!D:D, "Not Found")</f>
        <v>South</v>
      </c>
    </row>
    <row r="3581" spans="1:26">
      <c r="A3581" t="s">
        <v>4447</v>
      </c>
      <c r="B3581" s="1">
        <v>45512</v>
      </c>
      <c r="C3581" t="s">
        <v>258</v>
      </c>
      <c r="D3581" t="s">
        <v>745</v>
      </c>
      <c r="E3581" t="s">
        <v>842</v>
      </c>
      <c r="F3581">
        <v>2</v>
      </c>
      <c r="G3581">
        <v>0.05</v>
      </c>
      <c r="H3581" t="s">
        <v>868</v>
      </c>
      <c r="I3581" s="4">
        <f>Table4[[#This Row],[Quantity]]*Table4[[#This Row],[UnitPrice]]</f>
        <v>2386.1799999999998</v>
      </c>
      <c r="J3581" s="4">
        <f>Table4[[#This Row],[Gross Revenue]]*(1-Table4[[#This Row],[Discount]])</f>
        <v>2266.8709999999996</v>
      </c>
      <c r="K3581" s="4">
        <f>Table4[[#This Row],[Quantity]]*Table4[[#This Row],[CostPrice]]</f>
        <v>1636.48</v>
      </c>
      <c r="L3581" s="4">
        <f>Table4[[#This Row],[Net Revenue]]-Table4[[#This Row],[Total Cost]]</f>
        <v>630.39099999999962</v>
      </c>
      <c r="M3581" t="str">
        <f>_xlfn.XLOOKUP(Table4[[#This Row],[ProductID]], Products!A:A,Products!B:B, "Not Found")</f>
        <v>Above Camera</v>
      </c>
      <c r="N3581" t="str">
        <f>TEXT(Table4[[#This Row],[Date]], "mmm")</f>
        <v>Aug</v>
      </c>
      <c r="O3581" t="str">
        <f>TEXT(Table4[[#This Row],[Date]], "yyyy")</f>
        <v>2024</v>
      </c>
      <c r="P3581" t="str">
        <f>_xlfn.XLOOKUP(Table4[[#This Row],[ProductID]],Products!A:A,Products!C:C, "Not Found")</f>
        <v>Electronics</v>
      </c>
      <c r="Q3581" t="str">
        <f>_xlfn.XLOOKUP(Table4[[#This Row],[ProductID]],Products!A:A,Products!D:D,"Not Found")</f>
        <v>Camera</v>
      </c>
      <c r="R3581">
        <f>_xlfn.XLOOKUP(Table4[[#This Row],[ProductID]],Products!A:A,Products!E:E,"Not Found")</f>
        <v>1193.0899999999999</v>
      </c>
      <c r="S3581">
        <f>_xlfn.XLOOKUP(Table4[[#This Row],[ProductID]],Products!A:A,Products!F:F, "Not Found")</f>
        <v>818.24</v>
      </c>
      <c r="T3581" t="str">
        <f>_xlfn.XLOOKUP(Table4[[#This Row],[CustomerID]],Customers!A:A,Customers!D:D, "Not Found")</f>
        <v>F</v>
      </c>
      <c r="U3581" s="6">
        <f>_xlfn.XLOOKUP(Table4[[#This Row],[CustomerID]],Customers!A:A,Customers!E:E, "Not Found")</f>
        <v>29746</v>
      </c>
      <c r="V3581">
        <f ca="1">DATEDIF(Table4[[#This Row],[CustomerBirthday]], TODAY(), "Y")</f>
        <v>45</v>
      </c>
      <c r="W3581" t="str" cm="1">
        <f t="array" aca="1" ref="W3581" ca="1">_xlfn.IFS(Table4[[#This Row],[Age]]&lt;25, "Under 25",Table4[[#This Row],[Age]]=34, "25-34", Table4[[#This Row],[Age]]&lt;=49, "35-49", Table4[[#This Row],[Age]]&lt;=64, "50-64", Table4[[#This Row],[Age]]&gt;=65, "65+")</f>
        <v>35-49</v>
      </c>
      <c r="X3581" t="str">
        <f>_xlfn.XLOOKUP(Table4[[#This Row],[StoreID]],Stores!A:A,Stores!B:B, "Not found")</f>
        <v>MegaMart Brianahaven</v>
      </c>
      <c r="Y3581" t="str">
        <f>_xlfn.XLOOKUP(Table4[[#This Row],[StoreID]],Stores!A:A,Stores!C:C, "Not Found")</f>
        <v>Brianahaven</v>
      </c>
      <c r="Z3581" t="str">
        <f>_xlfn.XLOOKUP(Table4[[#This Row],[StoreID]],Stores!A:A,Stores!D:D, "Not Found")</f>
        <v>North</v>
      </c>
    </row>
    <row r="3582" spans="1:26">
      <c r="A3582" t="s">
        <v>4448</v>
      </c>
      <c r="B3582" s="1">
        <v>45378</v>
      </c>
      <c r="C3582" t="s">
        <v>335</v>
      </c>
      <c r="D3582" t="s">
        <v>822</v>
      </c>
      <c r="E3582" t="s">
        <v>831</v>
      </c>
      <c r="F3582">
        <v>5</v>
      </c>
      <c r="G3582">
        <v>0.05</v>
      </c>
      <c r="H3582" t="s">
        <v>868</v>
      </c>
      <c r="I3582" s="4">
        <f>Table4[[#This Row],[Quantity]]*Table4[[#This Row],[UnitPrice]]</f>
        <v>6081.7999999999993</v>
      </c>
      <c r="J3582" s="4">
        <f>Table4[[#This Row],[Gross Revenue]]*(1-Table4[[#This Row],[Discount]])</f>
        <v>5777.7099999999991</v>
      </c>
      <c r="K3582" s="4">
        <f>Table4[[#This Row],[Quantity]]*Table4[[#This Row],[CostPrice]]</f>
        <v>3974</v>
      </c>
      <c r="L3582" s="4">
        <f>Table4[[#This Row],[Net Revenue]]-Table4[[#This Row],[Total Cost]]</f>
        <v>1803.7099999999991</v>
      </c>
      <c r="M3582" t="str">
        <f>_xlfn.XLOOKUP(Table4[[#This Row],[ProductID]], Products!A:A,Products!B:B, "Not Found")</f>
        <v>Nor Bags</v>
      </c>
      <c r="N3582" t="str">
        <f>TEXT(Table4[[#This Row],[Date]], "mmm")</f>
        <v>Mar</v>
      </c>
      <c r="O3582" t="str">
        <f>TEXT(Table4[[#This Row],[Date]], "yyyy")</f>
        <v>2024</v>
      </c>
      <c r="P3582" t="str">
        <f>_xlfn.XLOOKUP(Table4[[#This Row],[ProductID]],Products!A:A,Products!C:C, "Not Found")</f>
        <v>Fashion</v>
      </c>
      <c r="Q3582" t="str">
        <f>_xlfn.XLOOKUP(Table4[[#This Row],[ProductID]],Products!A:A,Products!D:D,"Not Found")</f>
        <v>Bags</v>
      </c>
      <c r="R3582">
        <f>_xlfn.XLOOKUP(Table4[[#This Row],[ProductID]],Products!A:A,Products!E:E,"Not Found")</f>
        <v>1216.3599999999999</v>
      </c>
      <c r="S3582">
        <f>_xlfn.XLOOKUP(Table4[[#This Row],[ProductID]],Products!A:A,Products!F:F, "Not Found")</f>
        <v>794.8</v>
      </c>
      <c r="T3582" t="str">
        <f>_xlfn.XLOOKUP(Table4[[#This Row],[CustomerID]],Customers!A:A,Customers!D:D, "Not Found")</f>
        <v>F</v>
      </c>
      <c r="U3582" s="6">
        <f>_xlfn.XLOOKUP(Table4[[#This Row],[CustomerID]],Customers!A:A,Customers!E:E, "Not Found")</f>
        <v>25396</v>
      </c>
      <c r="V3582">
        <f ca="1">DATEDIF(Table4[[#This Row],[CustomerBirthday]], TODAY(), "Y")</f>
        <v>57</v>
      </c>
      <c r="W3582" t="str" cm="1">
        <f t="array" aca="1" ref="W3582" ca="1">_xlfn.IFS(Table4[[#This Row],[Age]]&lt;25, "Under 25",Table4[[#This Row],[Age]]=34, "25-34", Table4[[#This Row],[Age]]&lt;=49, "35-49", Table4[[#This Row],[Age]]&lt;=64, "50-64", Table4[[#This Row],[Age]]&gt;=65, "65+")</f>
        <v>50-64</v>
      </c>
      <c r="X3582" t="str">
        <f>_xlfn.XLOOKUP(Table4[[#This Row],[StoreID]],Stores!A:A,Stores!B:B, "Not found")</f>
        <v>MegaMart Jimenezborough</v>
      </c>
      <c r="Y3582" t="str">
        <f>_xlfn.XLOOKUP(Table4[[#This Row],[StoreID]],Stores!A:A,Stores!C:C, "Not Found")</f>
        <v>Jimenezborough</v>
      </c>
      <c r="Z3582" t="str">
        <f>_xlfn.XLOOKUP(Table4[[#This Row],[StoreID]],Stores!A:A,Stores!D:D, "Not Found")</f>
        <v>South</v>
      </c>
    </row>
    <row r="3583" spans="1:26">
      <c r="A3583" t="s">
        <v>4449</v>
      </c>
      <c r="B3583" s="1">
        <v>45526</v>
      </c>
      <c r="C3583" t="s">
        <v>390</v>
      </c>
      <c r="D3583" t="s">
        <v>745</v>
      </c>
      <c r="E3583" t="s">
        <v>846</v>
      </c>
      <c r="F3583">
        <v>1</v>
      </c>
      <c r="G3583">
        <v>0.15</v>
      </c>
      <c r="H3583" t="s">
        <v>871</v>
      </c>
      <c r="I3583" s="4">
        <f>Table4[[#This Row],[Quantity]]*Table4[[#This Row],[UnitPrice]]</f>
        <v>1193.0899999999999</v>
      </c>
      <c r="J3583" s="4">
        <f>Table4[[#This Row],[Gross Revenue]]*(1-Table4[[#This Row],[Discount]])</f>
        <v>1014.1264999999999</v>
      </c>
      <c r="K3583" s="4">
        <f>Table4[[#This Row],[Quantity]]*Table4[[#This Row],[CostPrice]]</f>
        <v>818.24</v>
      </c>
      <c r="L3583" s="4">
        <f>Table4[[#This Row],[Net Revenue]]-Table4[[#This Row],[Total Cost]]</f>
        <v>195.88649999999984</v>
      </c>
      <c r="M3583" t="str">
        <f>_xlfn.XLOOKUP(Table4[[#This Row],[ProductID]], Products!A:A,Products!B:B, "Not Found")</f>
        <v>Above Camera</v>
      </c>
      <c r="N3583" t="str">
        <f>TEXT(Table4[[#This Row],[Date]], "mmm")</f>
        <v>Aug</v>
      </c>
      <c r="O3583" t="str">
        <f>TEXT(Table4[[#This Row],[Date]], "yyyy")</f>
        <v>2024</v>
      </c>
      <c r="P3583" t="str">
        <f>_xlfn.XLOOKUP(Table4[[#This Row],[ProductID]],Products!A:A,Products!C:C, "Not Found")</f>
        <v>Electronics</v>
      </c>
      <c r="Q3583" t="str">
        <f>_xlfn.XLOOKUP(Table4[[#This Row],[ProductID]],Products!A:A,Products!D:D,"Not Found")</f>
        <v>Camera</v>
      </c>
      <c r="R3583">
        <f>_xlfn.XLOOKUP(Table4[[#This Row],[ProductID]],Products!A:A,Products!E:E,"Not Found")</f>
        <v>1193.0899999999999</v>
      </c>
      <c r="S3583">
        <f>_xlfn.XLOOKUP(Table4[[#This Row],[ProductID]],Products!A:A,Products!F:F, "Not Found")</f>
        <v>818.24</v>
      </c>
      <c r="T3583" t="str">
        <f>_xlfn.XLOOKUP(Table4[[#This Row],[CustomerID]],Customers!A:A,Customers!D:D, "Not Found")</f>
        <v>M</v>
      </c>
      <c r="U3583" s="6">
        <f>_xlfn.XLOOKUP(Table4[[#This Row],[CustomerID]],Customers!A:A,Customers!E:E, "Not Found")</f>
        <v>23821</v>
      </c>
      <c r="V3583">
        <f ca="1">DATEDIF(Table4[[#This Row],[CustomerBirthday]], TODAY(), "Y")</f>
        <v>61</v>
      </c>
      <c r="W3583" t="str" cm="1">
        <f t="array" aca="1" ref="W3583" ca="1">_xlfn.IFS(Table4[[#This Row],[Age]]&lt;25, "Under 25",Table4[[#This Row],[Age]]=34, "25-34", Table4[[#This Row],[Age]]&lt;=49, "35-49", Table4[[#This Row],[Age]]&lt;=64, "50-64", Table4[[#This Row],[Age]]&gt;=65, "65+")</f>
        <v>50-64</v>
      </c>
      <c r="X3583" t="str">
        <f>_xlfn.XLOOKUP(Table4[[#This Row],[StoreID]],Stores!A:A,Stores!B:B, "Not found")</f>
        <v>MegaMart Johnmouth</v>
      </c>
      <c r="Y3583" t="str">
        <f>_xlfn.XLOOKUP(Table4[[#This Row],[StoreID]],Stores!A:A,Stores!C:C, "Not Found")</f>
        <v>Johnmouth</v>
      </c>
      <c r="Z3583" t="str">
        <f>_xlfn.XLOOKUP(Table4[[#This Row],[StoreID]],Stores!A:A,Stores!D:D, "Not Found")</f>
        <v>East</v>
      </c>
    </row>
    <row r="3584" spans="1:26">
      <c r="A3584" t="s">
        <v>4450</v>
      </c>
      <c r="B3584" s="1">
        <v>45302</v>
      </c>
      <c r="C3584" t="s">
        <v>183</v>
      </c>
      <c r="D3584" t="s">
        <v>739</v>
      </c>
      <c r="E3584" t="s">
        <v>839</v>
      </c>
      <c r="F3584">
        <v>4</v>
      </c>
      <c r="G3584">
        <v>0.15</v>
      </c>
      <c r="H3584" t="s">
        <v>865</v>
      </c>
      <c r="I3584" s="4">
        <f>Table4[[#This Row],[Quantity]]*Table4[[#This Row],[UnitPrice]]</f>
        <v>4776.4799999999996</v>
      </c>
      <c r="J3584" s="4">
        <f>Table4[[#This Row],[Gross Revenue]]*(1-Table4[[#This Row],[Discount]])</f>
        <v>4060.0079999999994</v>
      </c>
      <c r="K3584" s="4">
        <f>Table4[[#This Row],[Quantity]]*Table4[[#This Row],[CostPrice]]</f>
        <v>3355.8</v>
      </c>
      <c r="L3584" s="4">
        <f>Table4[[#This Row],[Net Revenue]]-Table4[[#This Row],[Total Cost]]</f>
        <v>704.20799999999917</v>
      </c>
      <c r="M3584" t="str">
        <f>_xlfn.XLOOKUP(Table4[[#This Row],[ProductID]], Products!A:A,Products!B:B, "Not Found")</f>
        <v>Step Smartphone</v>
      </c>
      <c r="N3584" t="str">
        <f>TEXT(Table4[[#This Row],[Date]], "mmm")</f>
        <v>Jan</v>
      </c>
      <c r="O3584" t="str">
        <f>TEXT(Table4[[#This Row],[Date]], "yyyy")</f>
        <v>2024</v>
      </c>
      <c r="P3584" t="str">
        <f>_xlfn.XLOOKUP(Table4[[#This Row],[ProductID]],Products!A:A,Products!C:C, "Not Found")</f>
        <v>Electronics</v>
      </c>
      <c r="Q3584" t="str">
        <f>_xlfn.XLOOKUP(Table4[[#This Row],[ProductID]],Products!A:A,Products!D:D,"Not Found")</f>
        <v>Smartphone</v>
      </c>
      <c r="R3584">
        <f>_xlfn.XLOOKUP(Table4[[#This Row],[ProductID]],Products!A:A,Products!E:E,"Not Found")</f>
        <v>1194.1199999999999</v>
      </c>
      <c r="S3584">
        <f>_xlfn.XLOOKUP(Table4[[#This Row],[ProductID]],Products!A:A,Products!F:F, "Not Found")</f>
        <v>838.95</v>
      </c>
      <c r="T3584" t="str">
        <f>_xlfn.XLOOKUP(Table4[[#This Row],[CustomerID]],Customers!A:A,Customers!D:D, "Not Found")</f>
        <v>F</v>
      </c>
      <c r="U3584" s="6">
        <f>_xlfn.XLOOKUP(Table4[[#This Row],[CustomerID]],Customers!A:A,Customers!E:E, "Not Found")</f>
        <v>38901</v>
      </c>
      <c r="V3584">
        <f ca="1">DATEDIF(Table4[[#This Row],[CustomerBirthday]], TODAY(), "Y")</f>
        <v>20</v>
      </c>
      <c r="W3584" t="str" cm="1">
        <f t="array" aca="1" ref="W3584" ca="1">_xlfn.IFS(Table4[[#This Row],[Age]]&lt;25, "Under 25",Table4[[#This Row],[Age]]=34, "25-34", Table4[[#This Row],[Age]]&lt;=49, "35-49", Table4[[#This Row],[Age]]&lt;=64, "50-64", Table4[[#This Row],[Age]]&gt;=65, "65+")</f>
        <v>Under 25</v>
      </c>
      <c r="X3584" t="str">
        <f>_xlfn.XLOOKUP(Table4[[#This Row],[StoreID]],Stores!A:A,Stores!B:B, "Not found")</f>
        <v>MegaMart New Michele</v>
      </c>
      <c r="Y3584" t="str">
        <f>_xlfn.XLOOKUP(Table4[[#This Row],[StoreID]],Stores!A:A,Stores!C:C, "Not Found")</f>
        <v>New Michele</v>
      </c>
      <c r="Z3584" t="str">
        <f>_xlfn.XLOOKUP(Table4[[#This Row],[StoreID]],Stores!A:A,Stores!D:D, "Not Found")</f>
        <v>West</v>
      </c>
    </row>
    <row r="3585" spans="1:26">
      <c r="A3585" t="s">
        <v>4451</v>
      </c>
      <c r="B3585" s="1">
        <v>45341</v>
      </c>
      <c r="C3585" t="s">
        <v>254</v>
      </c>
      <c r="D3585" t="s">
        <v>769</v>
      </c>
      <c r="E3585" t="s">
        <v>839</v>
      </c>
      <c r="F3585">
        <v>5</v>
      </c>
      <c r="G3585">
        <v>0.1</v>
      </c>
      <c r="H3585" t="s">
        <v>868</v>
      </c>
      <c r="I3585" s="4">
        <f>Table4[[#This Row],[Quantity]]*Table4[[#This Row],[UnitPrice]]</f>
        <v>127.85</v>
      </c>
      <c r="J3585" s="4">
        <f>Table4[[#This Row],[Gross Revenue]]*(1-Table4[[#This Row],[Discount]])</f>
        <v>115.065</v>
      </c>
      <c r="K3585" s="4">
        <f>Table4[[#This Row],[Quantity]]*Table4[[#This Row],[CostPrice]]</f>
        <v>95.25</v>
      </c>
      <c r="L3585" s="4">
        <f>Table4[[#This Row],[Net Revenue]]-Table4[[#This Row],[Total Cost]]</f>
        <v>19.814999999999998</v>
      </c>
      <c r="M3585" t="str">
        <f>_xlfn.XLOOKUP(Table4[[#This Row],[ProductID]], Products!A:A,Products!B:B, "Not Found")</f>
        <v>How Vegetables</v>
      </c>
      <c r="N3585" t="str">
        <f>TEXT(Table4[[#This Row],[Date]], "mmm")</f>
        <v>Feb</v>
      </c>
      <c r="O3585" t="str">
        <f>TEXT(Table4[[#This Row],[Date]], "yyyy")</f>
        <v>2024</v>
      </c>
      <c r="P3585" t="str">
        <f>_xlfn.XLOOKUP(Table4[[#This Row],[ProductID]],Products!A:A,Products!C:C, "Not Found")</f>
        <v>Groceries</v>
      </c>
      <c r="Q3585" t="str">
        <f>_xlfn.XLOOKUP(Table4[[#This Row],[ProductID]],Products!A:A,Products!D:D,"Not Found")</f>
        <v>Vegetables</v>
      </c>
      <c r="R3585">
        <f>_xlfn.XLOOKUP(Table4[[#This Row],[ProductID]],Products!A:A,Products!E:E,"Not Found")</f>
        <v>25.57</v>
      </c>
      <c r="S3585">
        <f>_xlfn.XLOOKUP(Table4[[#This Row],[ProductID]],Products!A:A,Products!F:F, "Not Found")</f>
        <v>19.05</v>
      </c>
      <c r="T3585" t="str">
        <f>_xlfn.XLOOKUP(Table4[[#This Row],[CustomerID]],Customers!A:A,Customers!D:D, "Not Found")</f>
        <v>M</v>
      </c>
      <c r="U3585" s="6">
        <f>_xlfn.XLOOKUP(Table4[[#This Row],[CustomerID]],Customers!A:A,Customers!E:E, "Not Found")</f>
        <v>26914</v>
      </c>
      <c r="V3585">
        <f ca="1">DATEDIF(Table4[[#This Row],[CustomerBirthday]], TODAY(), "Y")</f>
        <v>52</v>
      </c>
      <c r="W3585" t="str" cm="1">
        <f t="array" aca="1" ref="W3585" ca="1">_xlfn.IFS(Table4[[#This Row],[Age]]&lt;25, "Under 25",Table4[[#This Row],[Age]]=34, "25-34", Table4[[#This Row],[Age]]&lt;=49, "35-49", Table4[[#This Row],[Age]]&lt;=64, "50-64", Table4[[#This Row],[Age]]&gt;=65, "65+")</f>
        <v>50-64</v>
      </c>
      <c r="X3585" t="str">
        <f>_xlfn.XLOOKUP(Table4[[#This Row],[StoreID]],Stores!A:A,Stores!B:B, "Not found")</f>
        <v>MegaMart New Michele</v>
      </c>
      <c r="Y3585" t="str">
        <f>_xlfn.XLOOKUP(Table4[[#This Row],[StoreID]],Stores!A:A,Stores!C:C, "Not Found")</f>
        <v>New Michele</v>
      </c>
      <c r="Z3585" t="str">
        <f>_xlfn.XLOOKUP(Table4[[#This Row],[StoreID]],Stores!A:A,Stores!D:D, "Not Found")</f>
        <v>West</v>
      </c>
    </row>
    <row r="3586" spans="1:26">
      <c r="A3586" t="s">
        <v>4452</v>
      </c>
      <c r="B3586" s="1">
        <v>45501</v>
      </c>
      <c r="C3586" t="s">
        <v>137</v>
      </c>
      <c r="D3586" t="s">
        <v>732</v>
      </c>
      <c r="E3586" t="s">
        <v>842</v>
      </c>
      <c r="F3586">
        <v>2</v>
      </c>
      <c r="G3586">
        <v>0</v>
      </c>
      <c r="H3586" t="s">
        <v>865</v>
      </c>
      <c r="I3586" s="4">
        <f>Table4[[#This Row],[Quantity]]*Table4[[#This Row],[UnitPrice]]</f>
        <v>2948.24</v>
      </c>
      <c r="J3586" s="4">
        <f>Table4[[#This Row],[Gross Revenue]]*(1-Table4[[#This Row],[Discount]])</f>
        <v>2948.24</v>
      </c>
      <c r="K3586" s="4">
        <f>Table4[[#This Row],[Quantity]]*Table4[[#This Row],[CostPrice]]</f>
        <v>1528.04</v>
      </c>
      <c r="L3586" s="4">
        <f>Table4[[#This Row],[Net Revenue]]-Table4[[#This Row],[Total Cost]]</f>
        <v>1420.1999999999998</v>
      </c>
      <c r="M3586" t="str">
        <f>_xlfn.XLOOKUP(Table4[[#This Row],[ProductID]], Products!A:A,Products!B:B, "Not Found")</f>
        <v>Understand Camera</v>
      </c>
      <c r="N3586" t="str">
        <f>TEXT(Table4[[#This Row],[Date]], "mmm")</f>
        <v>Jul</v>
      </c>
      <c r="O3586" t="str">
        <f>TEXT(Table4[[#This Row],[Date]], "yyyy")</f>
        <v>2024</v>
      </c>
      <c r="P3586" t="str">
        <f>_xlfn.XLOOKUP(Table4[[#This Row],[ProductID]],Products!A:A,Products!C:C, "Not Found")</f>
        <v>Electronics</v>
      </c>
      <c r="Q3586" t="str">
        <f>_xlfn.XLOOKUP(Table4[[#This Row],[ProductID]],Products!A:A,Products!D:D,"Not Found")</f>
        <v>Camera</v>
      </c>
      <c r="R3586">
        <f>_xlfn.XLOOKUP(Table4[[#This Row],[ProductID]],Products!A:A,Products!E:E,"Not Found")</f>
        <v>1474.12</v>
      </c>
      <c r="S3586">
        <f>_xlfn.XLOOKUP(Table4[[#This Row],[ProductID]],Products!A:A,Products!F:F, "Not Found")</f>
        <v>764.02</v>
      </c>
      <c r="T3586" t="str">
        <f>_xlfn.XLOOKUP(Table4[[#This Row],[CustomerID]],Customers!A:A,Customers!D:D, "Not Found")</f>
        <v>F</v>
      </c>
      <c r="U3586" s="6">
        <f>_xlfn.XLOOKUP(Table4[[#This Row],[CustomerID]],Customers!A:A,Customers!E:E, "Not Found")</f>
        <v>33347</v>
      </c>
      <c r="V3586">
        <f ca="1">DATEDIF(Table4[[#This Row],[CustomerBirthday]], TODAY(), "Y")</f>
        <v>35</v>
      </c>
      <c r="W3586" t="str" cm="1">
        <f t="array" aca="1" ref="W3586" ca="1">_xlfn.IFS(Table4[[#This Row],[Age]]&lt;25, "Under 25",Table4[[#This Row],[Age]]=34, "25-34", Table4[[#This Row],[Age]]&lt;=49, "35-49", Table4[[#This Row],[Age]]&lt;=64, "50-64", Table4[[#This Row],[Age]]&gt;=65, "65+")</f>
        <v>35-49</v>
      </c>
      <c r="X3586" t="str">
        <f>_xlfn.XLOOKUP(Table4[[#This Row],[StoreID]],Stores!A:A,Stores!B:B, "Not found")</f>
        <v>MegaMart Brianahaven</v>
      </c>
      <c r="Y3586" t="str">
        <f>_xlfn.XLOOKUP(Table4[[#This Row],[StoreID]],Stores!A:A,Stores!C:C, "Not Found")</f>
        <v>Brianahaven</v>
      </c>
      <c r="Z3586" t="str">
        <f>_xlfn.XLOOKUP(Table4[[#This Row],[StoreID]],Stores!A:A,Stores!D:D, "Not Found")</f>
        <v>North</v>
      </c>
    </row>
    <row r="3587" spans="1:26">
      <c r="A3587" t="s">
        <v>4453</v>
      </c>
      <c r="B3587" s="1">
        <v>45662</v>
      </c>
      <c r="C3587" t="s">
        <v>144</v>
      </c>
      <c r="D3587" t="s">
        <v>736</v>
      </c>
      <c r="E3587" t="s">
        <v>846</v>
      </c>
      <c r="F3587">
        <v>1</v>
      </c>
      <c r="G3587">
        <v>0.15</v>
      </c>
      <c r="H3587" t="s">
        <v>868</v>
      </c>
      <c r="I3587" s="4">
        <f>Table4[[#This Row],[Quantity]]*Table4[[#This Row],[UnitPrice]]</f>
        <v>123.19</v>
      </c>
      <c r="J3587" s="4">
        <f>Table4[[#This Row],[Gross Revenue]]*(1-Table4[[#This Row],[Discount]])</f>
        <v>104.7115</v>
      </c>
      <c r="K3587" s="4">
        <f>Table4[[#This Row],[Quantity]]*Table4[[#This Row],[CostPrice]]</f>
        <v>80.36</v>
      </c>
      <c r="L3587" s="4">
        <f>Table4[[#This Row],[Net Revenue]]-Table4[[#This Row],[Total Cost]]</f>
        <v>24.351500000000001</v>
      </c>
      <c r="M3587" t="str">
        <f>_xlfn.XLOOKUP(Table4[[#This Row],[ProductID]], Products!A:A,Products!B:B, "Not Found")</f>
        <v>Us Snacks</v>
      </c>
      <c r="N3587" t="str">
        <f>TEXT(Table4[[#This Row],[Date]], "mmm")</f>
        <v>Jan</v>
      </c>
      <c r="O3587" t="str">
        <f>TEXT(Table4[[#This Row],[Date]], "yyyy")</f>
        <v>2025</v>
      </c>
      <c r="P3587" t="str">
        <f>_xlfn.XLOOKUP(Table4[[#This Row],[ProductID]],Products!A:A,Products!C:C, "Not Found")</f>
        <v>Groceries</v>
      </c>
      <c r="Q3587" t="str">
        <f>_xlfn.XLOOKUP(Table4[[#This Row],[ProductID]],Products!A:A,Products!D:D,"Not Found")</f>
        <v>Snacks</v>
      </c>
      <c r="R3587">
        <f>_xlfn.XLOOKUP(Table4[[#This Row],[ProductID]],Products!A:A,Products!E:E,"Not Found")</f>
        <v>123.19</v>
      </c>
      <c r="S3587">
        <f>_xlfn.XLOOKUP(Table4[[#This Row],[ProductID]],Products!A:A,Products!F:F, "Not Found")</f>
        <v>80.36</v>
      </c>
      <c r="T3587" t="str">
        <f>_xlfn.XLOOKUP(Table4[[#This Row],[CustomerID]],Customers!A:A,Customers!D:D, "Not Found")</f>
        <v>F</v>
      </c>
      <c r="U3587" s="6">
        <f>_xlfn.XLOOKUP(Table4[[#This Row],[CustomerID]],Customers!A:A,Customers!E:E, "Not Found")</f>
        <v>30193</v>
      </c>
      <c r="V3587">
        <f ca="1">DATEDIF(Table4[[#This Row],[CustomerBirthday]], TODAY(), "Y")</f>
        <v>43</v>
      </c>
      <c r="W3587" t="str" cm="1">
        <f t="array" aca="1" ref="W3587" ca="1">_xlfn.IFS(Table4[[#This Row],[Age]]&lt;25, "Under 25",Table4[[#This Row],[Age]]=34, "25-34", Table4[[#This Row],[Age]]&lt;=49, "35-49", Table4[[#This Row],[Age]]&lt;=64, "50-64", Table4[[#This Row],[Age]]&gt;=65, "65+")</f>
        <v>35-49</v>
      </c>
      <c r="X3587" t="str">
        <f>_xlfn.XLOOKUP(Table4[[#This Row],[StoreID]],Stores!A:A,Stores!B:B, "Not found")</f>
        <v>MegaMart Johnmouth</v>
      </c>
      <c r="Y3587" t="str">
        <f>_xlfn.XLOOKUP(Table4[[#This Row],[StoreID]],Stores!A:A,Stores!C:C, "Not Found")</f>
        <v>Johnmouth</v>
      </c>
      <c r="Z3587" t="str">
        <f>_xlfn.XLOOKUP(Table4[[#This Row],[StoreID]],Stores!A:A,Stores!D:D, "Not Found")</f>
        <v>East</v>
      </c>
    </row>
    <row r="3588" spans="1:26">
      <c r="A3588" t="s">
        <v>4454</v>
      </c>
      <c r="B3588" s="1">
        <v>45468</v>
      </c>
      <c r="C3588" t="s">
        <v>601</v>
      </c>
      <c r="D3588" t="s">
        <v>769</v>
      </c>
      <c r="E3588" t="s">
        <v>846</v>
      </c>
      <c r="F3588">
        <v>2</v>
      </c>
      <c r="G3588">
        <v>0</v>
      </c>
      <c r="H3588" t="s">
        <v>868</v>
      </c>
      <c r="I3588" s="4">
        <f>Table4[[#This Row],[Quantity]]*Table4[[#This Row],[UnitPrice]]</f>
        <v>51.14</v>
      </c>
      <c r="J3588" s="4">
        <f>Table4[[#This Row],[Gross Revenue]]*(1-Table4[[#This Row],[Discount]])</f>
        <v>51.14</v>
      </c>
      <c r="K3588" s="4">
        <f>Table4[[#This Row],[Quantity]]*Table4[[#This Row],[CostPrice]]</f>
        <v>38.1</v>
      </c>
      <c r="L3588" s="4">
        <f>Table4[[#This Row],[Net Revenue]]-Table4[[#This Row],[Total Cost]]</f>
        <v>13.04</v>
      </c>
      <c r="M3588" t="str">
        <f>_xlfn.XLOOKUP(Table4[[#This Row],[ProductID]], Products!A:A,Products!B:B, "Not Found")</f>
        <v>How Vegetables</v>
      </c>
      <c r="N3588" t="str">
        <f>TEXT(Table4[[#This Row],[Date]], "mmm")</f>
        <v>Jun</v>
      </c>
      <c r="O3588" t="str">
        <f>TEXT(Table4[[#This Row],[Date]], "yyyy")</f>
        <v>2024</v>
      </c>
      <c r="P3588" t="str">
        <f>_xlfn.XLOOKUP(Table4[[#This Row],[ProductID]],Products!A:A,Products!C:C, "Not Found")</f>
        <v>Groceries</v>
      </c>
      <c r="Q3588" t="str">
        <f>_xlfn.XLOOKUP(Table4[[#This Row],[ProductID]],Products!A:A,Products!D:D,"Not Found")</f>
        <v>Vegetables</v>
      </c>
      <c r="R3588">
        <f>_xlfn.XLOOKUP(Table4[[#This Row],[ProductID]],Products!A:A,Products!E:E,"Not Found")</f>
        <v>25.57</v>
      </c>
      <c r="S3588">
        <f>_xlfn.XLOOKUP(Table4[[#This Row],[ProductID]],Products!A:A,Products!F:F, "Not Found")</f>
        <v>19.05</v>
      </c>
      <c r="T3588" t="str">
        <f>_xlfn.XLOOKUP(Table4[[#This Row],[CustomerID]],Customers!A:A,Customers!D:D, "Not Found")</f>
        <v>M</v>
      </c>
      <c r="U3588" s="6">
        <f>_xlfn.XLOOKUP(Table4[[#This Row],[CustomerID]],Customers!A:A,Customers!E:E, "Not Found")</f>
        <v>24638</v>
      </c>
      <c r="V3588">
        <f ca="1">DATEDIF(Table4[[#This Row],[CustomerBirthday]], TODAY(), "Y")</f>
        <v>59</v>
      </c>
      <c r="W3588" t="str" cm="1">
        <f t="array" aca="1" ref="W3588" ca="1">_xlfn.IFS(Table4[[#This Row],[Age]]&lt;25, "Under 25",Table4[[#This Row],[Age]]=34, "25-34", Table4[[#This Row],[Age]]&lt;=49, "35-49", Table4[[#This Row],[Age]]&lt;=64, "50-64", Table4[[#This Row],[Age]]&gt;=65, "65+")</f>
        <v>50-64</v>
      </c>
      <c r="X3588" t="str">
        <f>_xlfn.XLOOKUP(Table4[[#This Row],[StoreID]],Stores!A:A,Stores!B:B, "Not found")</f>
        <v>MegaMart Johnmouth</v>
      </c>
      <c r="Y3588" t="str">
        <f>_xlfn.XLOOKUP(Table4[[#This Row],[StoreID]],Stores!A:A,Stores!C:C, "Not Found")</f>
        <v>Johnmouth</v>
      </c>
      <c r="Z3588" t="str">
        <f>_xlfn.XLOOKUP(Table4[[#This Row],[StoreID]],Stores!A:A,Stores!D:D, "Not Found")</f>
        <v>East</v>
      </c>
    </row>
    <row r="3589" spans="1:26">
      <c r="A3589" t="s">
        <v>4455</v>
      </c>
      <c r="B3589" s="1">
        <v>45415</v>
      </c>
      <c r="C3589" t="s">
        <v>59</v>
      </c>
      <c r="D3589" t="s">
        <v>764</v>
      </c>
      <c r="E3589" t="s">
        <v>846</v>
      </c>
      <c r="F3589">
        <v>2</v>
      </c>
      <c r="G3589">
        <v>0.15</v>
      </c>
      <c r="H3589" t="s">
        <v>875</v>
      </c>
      <c r="I3589" s="4">
        <f>Table4[[#This Row],[Quantity]]*Table4[[#This Row],[UnitPrice]]</f>
        <v>647.84</v>
      </c>
      <c r="J3589" s="4">
        <f>Table4[[#This Row],[Gross Revenue]]*(1-Table4[[#This Row],[Discount]])</f>
        <v>550.66399999999999</v>
      </c>
      <c r="K3589" s="4">
        <f>Table4[[#This Row],[Quantity]]*Table4[[#This Row],[CostPrice]]</f>
        <v>485.96</v>
      </c>
      <c r="L3589" s="4">
        <f>Table4[[#This Row],[Net Revenue]]-Table4[[#This Row],[Total Cost]]</f>
        <v>64.704000000000008</v>
      </c>
      <c r="M3589" t="str">
        <f>_xlfn.XLOOKUP(Table4[[#This Row],[ProductID]], Products!A:A,Products!B:B, "Not Found")</f>
        <v>Simple Accessories</v>
      </c>
      <c r="N3589" t="str">
        <f>TEXT(Table4[[#This Row],[Date]], "mmm")</f>
        <v>May</v>
      </c>
      <c r="O3589" t="str">
        <f>TEXT(Table4[[#This Row],[Date]], "yyyy")</f>
        <v>2024</v>
      </c>
      <c r="P3589" t="str">
        <f>_xlfn.XLOOKUP(Table4[[#This Row],[ProductID]],Products!A:A,Products!C:C, "Not Found")</f>
        <v>Fashion</v>
      </c>
      <c r="Q3589" t="str">
        <f>_xlfn.XLOOKUP(Table4[[#This Row],[ProductID]],Products!A:A,Products!D:D,"Not Found")</f>
        <v>Accessories</v>
      </c>
      <c r="R3589">
        <f>_xlfn.XLOOKUP(Table4[[#This Row],[ProductID]],Products!A:A,Products!E:E,"Not Found")</f>
        <v>323.92</v>
      </c>
      <c r="S3589">
        <f>_xlfn.XLOOKUP(Table4[[#This Row],[ProductID]],Products!A:A,Products!F:F, "Not Found")</f>
        <v>242.98</v>
      </c>
      <c r="T3589" t="str">
        <f>_xlfn.XLOOKUP(Table4[[#This Row],[CustomerID]],Customers!A:A,Customers!D:D, "Not Found")</f>
        <v>M</v>
      </c>
      <c r="U3589" s="6">
        <f>_xlfn.XLOOKUP(Table4[[#This Row],[CustomerID]],Customers!A:A,Customers!E:E, "Not Found")</f>
        <v>27205</v>
      </c>
      <c r="V3589">
        <f ca="1">DATEDIF(Table4[[#This Row],[CustomerBirthday]], TODAY(), "Y")</f>
        <v>52</v>
      </c>
      <c r="W3589" t="str" cm="1">
        <f t="array" aca="1" ref="W3589" ca="1">_xlfn.IFS(Table4[[#This Row],[Age]]&lt;25, "Under 25",Table4[[#This Row],[Age]]=34, "25-34", Table4[[#This Row],[Age]]&lt;=49, "35-49", Table4[[#This Row],[Age]]&lt;=64, "50-64", Table4[[#This Row],[Age]]&gt;=65, "65+")</f>
        <v>50-64</v>
      </c>
      <c r="X3589" t="str">
        <f>_xlfn.XLOOKUP(Table4[[#This Row],[StoreID]],Stores!A:A,Stores!B:B, "Not found")</f>
        <v>MegaMart Johnmouth</v>
      </c>
      <c r="Y3589" t="str">
        <f>_xlfn.XLOOKUP(Table4[[#This Row],[StoreID]],Stores!A:A,Stores!C:C, "Not Found")</f>
        <v>Johnmouth</v>
      </c>
      <c r="Z3589" t="str">
        <f>_xlfn.XLOOKUP(Table4[[#This Row],[StoreID]],Stores!A:A,Stores!D:D, "Not Found")</f>
        <v>East</v>
      </c>
    </row>
    <row r="3590" spans="1:26">
      <c r="A3590" t="s">
        <v>4456</v>
      </c>
      <c r="B3590" s="1">
        <v>45210</v>
      </c>
      <c r="C3590" t="s">
        <v>593</v>
      </c>
      <c r="D3590" t="s">
        <v>742</v>
      </c>
      <c r="E3590" t="s">
        <v>842</v>
      </c>
      <c r="F3590">
        <v>2</v>
      </c>
      <c r="G3590">
        <v>0</v>
      </c>
      <c r="H3590" t="s">
        <v>868</v>
      </c>
      <c r="I3590" s="4">
        <f>Table4[[#This Row],[Quantity]]*Table4[[#This Row],[UnitPrice]]</f>
        <v>497.14</v>
      </c>
      <c r="J3590" s="4">
        <f>Table4[[#This Row],[Gross Revenue]]*(1-Table4[[#This Row],[Discount]])</f>
        <v>497.14</v>
      </c>
      <c r="K3590" s="4">
        <f>Table4[[#This Row],[Quantity]]*Table4[[#This Row],[CostPrice]]</f>
        <v>381.34</v>
      </c>
      <c r="L3590" s="4">
        <f>Table4[[#This Row],[Net Revenue]]-Table4[[#This Row],[Total Cost]]</f>
        <v>115.80000000000001</v>
      </c>
      <c r="M3590" t="str">
        <f>_xlfn.XLOOKUP(Table4[[#This Row],[ProductID]], Products!A:A,Products!B:B, "Not Found")</f>
        <v>Either Headphones</v>
      </c>
      <c r="N3590" t="str">
        <f>TEXT(Table4[[#This Row],[Date]], "mmm")</f>
        <v>Oct</v>
      </c>
      <c r="O3590" t="str">
        <f>TEXT(Table4[[#This Row],[Date]], "yyyy")</f>
        <v>2023</v>
      </c>
      <c r="P3590" t="str">
        <f>_xlfn.XLOOKUP(Table4[[#This Row],[ProductID]],Products!A:A,Products!C:C, "Not Found")</f>
        <v>Electronics</v>
      </c>
      <c r="Q3590" t="str">
        <f>_xlfn.XLOOKUP(Table4[[#This Row],[ProductID]],Products!A:A,Products!D:D,"Not Found")</f>
        <v>Headphones</v>
      </c>
      <c r="R3590">
        <f>_xlfn.XLOOKUP(Table4[[#This Row],[ProductID]],Products!A:A,Products!E:E,"Not Found")</f>
        <v>248.57</v>
      </c>
      <c r="S3590">
        <f>_xlfn.XLOOKUP(Table4[[#This Row],[ProductID]],Products!A:A,Products!F:F, "Not Found")</f>
        <v>190.67</v>
      </c>
      <c r="T3590" t="str">
        <f>_xlfn.XLOOKUP(Table4[[#This Row],[CustomerID]],Customers!A:A,Customers!D:D, "Not Found")</f>
        <v>F</v>
      </c>
      <c r="U3590" s="6">
        <f>_xlfn.XLOOKUP(Table4[[#This Row],[CustomerID]],Customers!A:A,Customers!E:E, "Not Found")</f>
        <v>37024</v>
      </c>
      <c r="V3590">
        <f ca="1">DATEDIF(Table4[[#This Row],[CustomerBirthday]], TODAY(), "Y")</f>
        <v>25</v>
      </c>
      <c r="W3590" t="str" cm="1">
        <f t="array" aca="1" ref="W3590" ca="1">_xlfn.IFS(Table4[[#This Row],[Age]]&lt;25, "Under 25",Table4[[#This Row],[Age]]=34, "25-34", Table4[[#This Row],[Age]]&lt;=49, "35-49", Table4[[#This Row],[Age]]&lt;=64, "50-64", Table4[[#This Row],[Age]]&gt;=65, "65+")</f>
        <v>35-49</v>
      </c>
      <c r="X3590" t="str">
        <f>_xlfn.XLOOKUP(Table4[[#This Row],[StoreID]],Stores!A:A,Stores!B:B, "Not found")</f>
        <v>MegaMart Brianahaven</v>
      </c>
      <c r="Y3590" t="str">
        <f>_xlfn.XLOOKUP(Table4[[#This Row],[StoreID]],Stores!A:A,Stores!C:C, "Not Found")</f>
        <v>Brianahaven</v>
      </c>
      <c r="Z3590" t="str">
        <f>_xlfn.XLOOKUP(Table4[[#This Row],[StoreID]],Stores!A:A,Stores!D:D, "Not Found")</f>
        <v>North</v>
      </c>
    </row>
    <row r="3591" spans="1:26">
      <c r="A3591" t="s">
        <v>4457</v>
      </c>
      <c r="B3591" s="1">
        <v>45189</v>
      </c>
      <c r="C3591" t="s">
        <v>625</v>
      </c>
      <c r="D3591" t="s">
        <v>755</v>
      </c>
      <c r="E3591" t="s">
        <v>835</v>
      </c>
      <c r="F3591">
        <v>2</v>
      </c>
      <c r="G3591">
        <v>0.15</v>
      </c>
      <c r="H3591" t="s">
        <v>871</v>
      </c>
      <c r="I3591" s="4">
        <f>Table4[[#This Row],[Quantity]]*Table4[[#This Row],[UnitPrice]]</f>
        <v>3717.5</v>
      </c>
      <c r="J3591" s="4">
        <f>Table4[[#This Row],[Gross Revenue]]*(1-Table4[[#This Row],[Discount]])</f>
        <v>3159.875</v>
      </c>
      <c r="K3591" s="4">
        <f>Table4[[#This Row],[Quantity]]*Table4[[#This Row],[CostPrice]]</f>
        <v>2902.32</v>
      </c>
      <c r="L3591" s="4">
        <f>Table4[[#This Row],[Net Revenue]]-Table4[[#This Row],[Total Cost]]</f>
        <v>257.55499999999984</v>
      </c>
      <c r="M3591" t="str">
        <f>_xlfn.XLOOKUP(Table4[[#This Row],[ProductID]], Products!A:A,Products!B:B, "Not Found")</f>
        <v>House Accessories</v>
      </c>
      <c r="N3591" t="str">
        <f>TEXT(Table4[[#This Row],[Date]], "mmm")</f>
        <v>Sep</v>
      </c>
      <c r="O3591" t="str">
        <f>TEXT(Table4[[#This Row],[Date]], "yyyy")</f>
        <v>2023</v>
      </c>
      <c r="P3591" t="str">
        <f>_xlfn.XLOOKUP(Table4[[#This Row],[ProductID]],Products!A:A,Products!C:C, "Not Found")</f>
        <v>Fashion</v>
      </c>
      <c r="Q3591" t="str">
        <f>_xlfn.XLOOKUP(Table4[[#This Row],[ProductID]],Products!A:A,Products!D:D,"Not Found")</f>
        <v>Accessories</v>
      </c>
      <c r="R3591">
        <f>_xlfn.XLOOKUP(Table4[[#This Row],[ProductID]],Products!A:A,Products!E:E,"Not Found")</f>
        <v>1858.75</v>
      </c>
      <c r="S3591">
        <f>_xlfn.XLOOKUP(Table4[[#This Row],[ProductID]],Products!A:A,Products!F:F, "Not Found")</f>
        <v>1451.16</v>
      </c>
      <c r="T3591" t="str">
        <f>_xlfn.XLOOKUP(Table4[[#This Row],[CustomerID]],Customers!A:A,Customers!D:D, "Not Found")</f>
        <v>M</v>
      </c>
      <c r="U3591" s="6">
        <f>_xlfn.XLOOKUP(Table4[[#This Row],[CustomerID]],Customers!A:A,Customers!E:E, "Not Found")</f>
        <v>29135</v>
      </c>
      <c r="V3591">
        <f ca="1">DATEDIF(Table4[[#This Row],[CustomerBirthday]], TODAY(), "Y")</f>
        <v>46</v>
      </c>
      <c r="W3591" t="str" cm="1">
        <f t="array" aca="1" ref="W3591" ca="1">_xlfn.IFS(Table4[[#This Row],[Age]]&lt;25, "Under 25",Table4[[#This Row],[Age]]=34, "25-34", Table4[[#This Row],[Age]]&lt;=49, "35-49", Table4[[#This Row],[Age]]&lt;=64, "50-64", Table4[[#This Row],[Age]]&gt;=65, "65+")</f>
        <v>35-49</v>
      </c>
      <c r="X3591" t="str">
        <f>_xlfn.XLOOKUP(Table4[[#This Row],[StoreID]],Stores!A:A,Stores!B:B, "Not found")</f>
        <v>MegaMart Peckmouth</v>
      </c>
      <c r="Y3591" t="str">
        <f>_xlfn.XLOOKUP(Table4[[#This Row],[StoreID]],Stores!A:A,Stores!C:C, "Not Found")</f>
        <v>Peckmouth</v>
      </c>
      <c r="Z3591" t="str">
        <f>_xlfn.XLOOKUP(Table4[[#This Row],[StoreID]],Stores!A:A,Stores!D:D, "Not Found")</f>
        <v>East</v>
      </c>
    </row>
    <row r="3592" spans="1:26">
      <c r="A3592" t="s">
        <v>4458</v>
      </c>
      <c r="B3592" s="1">
        <v>45695</v>
      </c>
      <c r="C3592" t="s">
        <v>527</v>
      </c>
      <c r="D3592" t="s">
        <v>747</v>
      </c>
      <c r="E3592" t="s">
        <v>846</v>
      </c>
      <c r="F3592">
        <v>2</v>
      </c>
      <c r="G3592">
        <v>0</v>
      </c>
      <c r="H3592" t="s">
        <v>865</v>
      </c>
      <c r="I3592" s="4">
        <f>Table4[[#This Row],[Quantity]]*Table4[[#This Row],[UnitPrice]]</f>
        <v>2269.6</v>
      </c>
      <c r="J3592" s="4">
        <f>Table4[[#This Row],[Gross Revenue]]*(1-Table4[[#This Row],[Discount]])</f>
        <v>2269.6</v>
      </c>
      <c r="K3592" s="4">
        <f>Table4[[#This Row],[Quantity]]*Table4[[#This Row],[CostPrice]]</f>
        <v>1350.2</v>
      </c>
      <c r="L3592" s="4">
        <f>Table4[[#This Row],[Net Revenue]]-Table4[[#This Row],[Total Cost]]</f>
        <v>919.39999999999986</v>
      </c>
      <c r="M3592" t="str">
        <f>_xlfn.XLOOKUP(Table4[[#This Row],[ProductID]], Products!A:A,Products!B:B, "Not Found")</f>
        <v>World Watches</v>
      </c>
      <c r="N3592" t="str">
        <f>TEXT(Table4[[#This Row],[Date]], "mmm")</f>
        <v>Feb</v>
      </c>
      <c r="O3592" t="str">
        <f>TEXT(Table4[[#This Row],[Date]], "yyyy")</f>
        <v>2025</v>
      </c>
      <c r="P3592" t="str">
        <f>_xlfn.XLOOKUP(Table4[[#This Row],[ProductID]],Products!A:A,Products!C:C, "Not Found")</f>
        <v>Fashion</v>
      </c>
      <c r="Q3592" t="str">
        <f>_xlfn.XLOOKUP(Table4[[#This Row],[ProductID]],Products!A:A,Products!D:D,"Not Found")</f>
        <v>Watches</v>
      </c>
      <c r="R3592">
        <f>_xlfn.XLOOKUP(Table4[[#This Row],[ProductID]],Products!A:A,Products!E:E,"Not Found")</f>
        <v>1134.8</v>
      </c>
      <c r="S3592">
        <f>_xlfn.XLOOKUP(Table4[[#This Row],[ProductID]],Products!A:A,Products!F:F, "Not Found")</f>
        <v>675.1</v>
      </c>
      <c r="T3592" t="str">
        <f>_xlfn.XLOOKUP(Table4[[#This Row],[CustomerID]],Customers!A:A,Customers!D:D, "Not Found")</f>
        <v>F</v>
      </c>
      <c r="U3592" s="6">
        <f>_xlfn.XLOOKUP(Table4[[#This Row],[CustomerID]],Customers!A:A,Customers!E:E, "Not Found")</f>
        <v>21861</v>
      </c>
      <c r="V3592">
        <f ca="1">DATEDIF(Table4[[#This Row],[CustomerBirthday]], TODAY(), "Y")</f>
        <v>66</v>
      </c>
      <c r="W3592" t="str" cm="1">
        <f t="array" aca="1" ref="W3592" ca="1">_xlfn.IFS(Table4[[#This Row],[Age]]&lt;25, "Under 25",Table4[[#This Row],[Age]]=34, "25-34", Table4[[#This Row],[Age]]&lt;=49, "35-49", Table4[[#This Row],[Age]]&lt;=64, "50-64", Table4[[#This Row],[Age]]&gt;=65, "65+")</f>
        <v>65+</v>
      </c>
      <c r="X3592" t="str">
        <f>_xlfn.XLOOKUP(Table4[[#This Row],[StoreID]],Stores!A:A,Stores!B:B, "Not found")</f>
        <v>MegaMart Johnmouth</v>
      </c>
      <c r="Y3592" t="str">
        <f>_xlfn.XLOOKUP(Table4[[#This Row],[StoreID]],Stores!A:A,Stores!C:C, "Not Found")</f>
        <v>Johnmouth</v>
      </c>
      <c r="Z3592" t="str">
        <f>_xlfn.XLOOKUP(Table4[[#This Row],[StoreID]],Stores!A:A,Stores!D:D, "Not Found")</f>
        <v>East</v>
      </c>
    </row>
    <row r="3593" spans="1:26">
      <c r="A3593" t="s">
        <v>4459</v>
      </c>
      <c r="B3593" s="1">
        <v>45748</v>
      </c>
      <c r="C3593" t="s">
        <v>183</v>
      </c>
      <c r="D3593" t="s">
        <v>772</v>
      </c>
      <c r="E3593" t="s">
        <v>835</v>
      </c>
      <c r="F3593">
        <v>2</v>
      </c>
      <c r="G3593">
        <v>0.05</v>
      </c>
      <c r="H3593" t="s">
        <v>868</v>
      </c>
      <c r="I3593" s="4">
        <f>Table4[[#This Row],[Quantity]]*Table4[[#This Row],[UnitPrice]]</f>
        <v>3756.94</v>
      </c>
      <c r="J3593" s="4">
        <f>Table4[[#This Row],[Gross Revenue]]*(1-Table4[[#This Row],[Discount]])</f>
        <v>3569.0929999999998</v>
      </c>
      <c r="K3593" s="4">
        <f>Table4[[#This Row],[Quantity]]*Table4[[#This Row],[CostPrice]]</f>
        <v>2029.82</v>
      </c>
      <c r="L3593" s="4">
        <f>Table4[[#This Row],[Net Revenue]]-Table4[[#This Row],[Total Cost]]</f>
        <v>1539.2729999999999</v>
      </c>
      <c r="M3593" t="str">
        <f>_xlfn.XLOOKUP(Table4[[#This Row],[ProductID]], Products!A:A,Products!B:B, "Not Found")</f>
        <v>And Footwear</v>
      </c>
      <c r="N3593" t="str">
        <f>TEXT(Table4[[#This Row],[Date]], "mmm")</f>
        <v>Apr</v>
      </c>
      <c r="O3593" t="str">
        <f>TEXT(Table4[[#This Row],[Date]], "yyyy")</f>
        <v>2025</v>
      </c>
      <c r="P3593" t="str">
        <f>_xlfn.XLOOKUP(Table4[[#This Row],[ProductID]],Products!A:A,Products!C:C, "Not Found")</f>
        <v>Fashion</v>
      </c>
      <c r="Q3593" t="str">
        <f>_xlfn.XLOOKUP(Table4[[#This Row],[ProductID]],Products!A:A,Products!D:D,"Not Found")</f>
        <v>Footwear</v>
      </c>
      <c r="R3593">
        <f>_xlfn.XLOOKUP(Table4[[#This Row],[ProductID]],Products!A:A,Products!E:E,"Not Found")</f>
        <v>1878.47</v>
      </c>
      <c r="S3593">
        <f>_xlfn.XLOOKUP(Table4[[#This Row],[ProductID]],Products!A:A,Products!F:F, "Not Found")</f>
        <v>1014.91</v>
      </c>
      <c r="T3593" t="str">
        <f>_xlfn.XLOOKUP(Table4[[#This Row],[CustomerID]],Customers!A:A,Customers!D:D, "Not Found")</f>
        <v>F</v>
      </c>
      <c r="U3593" s="6">
        <f>_xlfn.XLOOKUP(Table4[[#This Row],[CustomerID]],Customers!A:A,Customers!E:E, "Not Found")</f>
        <v>38901</v>
      </c>
      <c r="V3593">
        <f ca="1">DATEDIF(Table4[[#This Row],[CustomerBirthday]], TODAY(), "Y")</f>
        <v>20</v>
      </c>
      <c r="W3593" t="str" cm="1">
        <f t="array" aca="1" ref="W3593" ca="1">_xlfn.IFS(Table4[[#This Row],[Age]]&lt;25, "Under 25",Table4[[#This Row],[Age]]=34, "25-34", Table4[[#This Row],[Age]]&lt;=49, "35-49", Table4[[#This Row],[Age]]&lt;=64, "50-64", Table4[[#This Row],[Age]]&gt;=65, "65+")</f>
        <v>Under 25</v>
      </c>
      <c r="X3593" t="str">
        <f>_xlfn.XLOOKUP(Table4[[#This Row],[StoreID]],Stores!A:A,Stores!B:B, "Not found")</f>
        <v>MegaMart Peckmouth</v>
      </c>
      <c r="Y3593" t="str">
        <f>_xlfn.XLOOKUP(Table4[[#This Row],[StoreID]],Stores!A:A,Stores!C:C, "Not Found")</f>
        <v>Peckmouth</v>
      </c>
      <c r="Z3593" t="str">
        <f>_xlfn.XLOOKUP(Table4[[#This Row],[StoreID]],Stores!A:A,Stores!D:D, "Not Found")</f>
        <v>East</v>
      </c>
    </row>
    <row r="3594" spans="1:26">
      <c r="A3594" t="s">
        <v>4460</v>
      </c>
      <c r="B3594" s="1">
        <v>45611</v>
      </c>
      <c r="C3594" t="s">
        <v>171</v>
      </c>
      <c r="D3594" t="s">
        <v>822</v>
      </c>
      <c r="E3594" t="s">
        <v>831</v>
      </c>
      <c r="F3594">
        <v>4</v>
      </c>
      <c r="G3594">
        <v>0.1</v>
      </c>
      <c r="H3594" t="s">
        <v>875</v>
      </c>
      <c r="I3594" s="4">
        <f>Table4[[#This Row],[Quantity]]*Table4[[#This Row],[UnitPrice]]</f>
        <v>4865.4399999999996</v>
      </c>
      <c r="J3594" s="4">
        <f>Table4[[#This Row],[Gross Revenue]]*(1-Table4[[#This Row],[Discount]])</f>
        <v>4378.8959999999997</v>
      </c>
      <c r="K3594" s="4">
        <f>Table4[[#This Row],[Quantity]]*Table4[[#This Row],[CostPrice]]</f>
        <v>3179.2</v>
      </c>
      <c r="L3594" s="4">
        <f>Table4[[#This Row],[Net Revenue]]-Table4[[#This Row],[Total Cost]]</f>
        <v>1199.6959999999999</v>
      </c>
      <c r="M3594" t="str">
        <f>_xlfn.XLOOKUP(Table4[[#This Row],[ProductID]], Products!A:A,Products!B:B, "Not Found")</f>
        <v>Nor Bags</v>
      </c>
      <c r="N3594" t="str">
        <f>TEXT(Table4[[#This Row],[Date]], "mmm")</f>
        <v>Nov</v>
      </c>
      <c r="O3594" t="str">
        <f>TEXT(Table4[[#This Row],[Date]], "yyyy")</f>
        <v>2024</v>
      </c>
      <c r="P3594" t="str">
        <f>_xlfn.XLOOKUP(Table4[[#This Row],[ProductID]],Products!A:A,Products!C:C, "Not Found")</f>
        <v>Fashion</v>
      </c>
      <c r="Q3594" t="str">
        <f>_xlfn.XLOOKUP(Table4[[#This Row],[ProductID]],Products!A:A,Products!D:D,"Not Found")</f>
        <v>Bags</v>
      </c>
      <c r="R3594">
        <f>_xlfn.XLOOKUP(Table4[[#This Row],[ProductID]],Products!A:A,Products!E:E,"Not Found")</f>
        <v>1216.3599999999999</v>
      </c>
      <c r="S3594">
        <f>_xlfn.XLOOKUP(Table4[[#This Row],[ProductID]],Products!A:A,Products!F:F, "Not Found")</f>
        <v>794.8</v>
      </c>
      <c r="T3594" t="str">
        <f>_xlfn.XLOOKUP(Table4[[#This Row],[CustomerID]],Customers!A:A,Customers!D:D, "Not Found")</f>
        <v>M</v>
      </c>
      <c r="U3594" s="6">
        <f>_xlfn.XLOOKUP(Table4[[#This Row],[CustomerID]],Customers!A:A,Customers!E:E, "Not Found")</f>
        <v>22326</v>
      </c>
      <c r="V3594">
        <f ca="1">DATEDIF(Table4[[#This Row],[CustomerBirthday]], TODAY(), "Y")</f>
        <v>65</v>
      </c>
      <c r="W3594" t="str" cm="1">
        <f t="array" aca="1" ref="W3594" ca="1">_xlfn.IFS(Table4[[#This Row],[Age]]&lt;25, "Under 25",Table4[[#This Row],[Age]]=34, "25-34", Table4[[#This Row],[Age]]&lt;=49, "35-49", Table4[[#This Row],[Age]]&lt;=64, "50-64", Table4[[#This Row],[Age]]&gt;=65, "65+")</f>
        <v>65+</v>
      </c>
      <c r="X3594" t="str">
        <f>_xlfn.XLOOKUP(Table4[[#This Row],[StoreID]],Stores!A:A,Stores!B:B, "Not found")</f>
        <v>MegaMart Jimenezborough</v>
      </c>
      <c r="Y3594" t="str">
        <f>_xlfn.XLOOKUP(Table4[[#This Row],[StoreID]],Stores!A:A,Stores!C:C, "Not Found")</f>
        <v>Jimenezborough</v>
      </c>
      <c r="Z3594" t="str">
        <f>_xlfn.XLOOKUP(Table4[[#This Row],[StoreID]],Stores!A:A,Stores!D:D, "Not Found")</f>
        <v>South</v>
      </c>
    </row>
    <row r="3595" spans="1:26">
      <c r="A3595" t="s">
        <v>4461</v>
      </c>
      <c r="B3595" s="1">
        <v>45837</v>
      </c>
      <c r="C3595" t="s">
        <v>585</v>
      </c>
      <c r="D3595" t="s">
        <v>761</v>
      </c>
      <c r="E3595" t="s">
        <v>839</v>
      </c>
      <c r="F3595">
        <v>2</v>
      </c>
      <c r="G3595">
        <v>0.05</v>
      </c>
      <c r="H3595" t="s">
        <v>871</v>
      </c>
      <c r="I3595" s="4">
        <f>Table4[[#This Row],[Quantity]]*Table4[[#This Row],[UnitPrice]]</f>
        <v>3525.84</v>
      </c>
      <c r="J3595" s="4">
        <f>Table4[[#This Row],[Gross Revenue]]*(1-Table4[[#This Row],[Discount]])</f>
        <v>3349.5479999999998</v>
      </c>
      <c r="K3595" s="4">
        <f>Table4[[#This Row],[Quantity]]*Table4[[#This Row],[CostPrice]]</f>
        <v>2692.96</v>
      </c>
      <c r="L3595" s="4">
        <f>Table4[[#This Row],[Net Revenue]]-Table4[[#This Row],[Total Cost]]</f>
        <v>656.58799999999974</v>
      </c>
      <c r="M3595" t="str">
        <f>_xlfn.XLOOKUP(Table4[[#This Row],[ProductID]], Products!A:A,Products!B:B, "Not Found")</f>
        <v>Traditional Laptop</v>
      </c>
      <c r="N3595" t="str">
        <f>TEXT(Table4[[#This Row],[Date]], "mmm")</f>
        <v>Jun</v>
      </c>
      <c r="O3595" t="str">
        <f>TEXT(Table4[[#This Row],[Date]], "yyyy")</f>
        <v>2025</v>
      </c>
      <c r="P3595" t="str">
        <f>_xlfn.XLOOKUP(Table4[[#This Row],[ProductID]],Products!A:A,Products!C:C, "Not Found")</f>
        <v>Electronics</v>
      </c>
      <c r="Q3595" t="str">
        <f>_xlfn.XLOOKUP(Table4[[#This Row],[ProductID]],Products!A:A,Products!D:D,"Not Found")</f>
        <v>Laptop</v>
      </c>
      <c r="R3595">
        <f>_xlfn.XLOOKUP(Table4[[#This Row],[ProductID]],Products!A:A,Products!E:E,"Not Found")</f>
        <v>1762.92</v>
      </c>
      <c r="S3595">
        <f>_xlfn.XLOOKUP(Table4[[#This Row],[ProductID]],Products!A:A,Products!F:F, "Not Found")</f>
        <v>1346.48</v>
      </c>
      <c r="T3595" t="str">
        <f>_xlfn.XLOOKUP(Table4[[#This Row],[CustomerID]],Customers!A:A,Customers!D:D, "Not Found")</f>
        <v>M</v>
      </c>
      <c r="U3595" s="6">
        <f>_xlfn.XLOOKUP(Table4[[#This Row],[CustomerID]],Customers!A:A,Customers!E:E, "Not Found")</f>
        <v>25047</v>
      </c>
      <c r="V3595">
        <f ca="1">DATEDIF(Table4[[#This Row],[CustomerBirthday]], TODAY(), "Y")</f>
        <v>57</v>
      </c>
      <c r="W3595" t="str" cm="1">
        <f t="array" aca="1" ref="W3595" ca="1">_xlfn.IFS(Table4[[#This Row],[Age]]&lt;25, "Under 25",Table4[[#This Row],[Age]]=34, "25-34", Table4[[#This Row],[Age]]&lt;=49, "35-49", Table4[[#This Row],[Age]]&lt;=64, "50-64", Table4[[#This Row],[Age]]&gt;=65, "65+")</f>
        <v>50-64</v>
      </c>
      <c r="X3595" t="str">
        <f>_xlfn.XLOOKUP(Table4[[#This Row],[StoreID]],Stores!A:A,Stores!B:B, "Not found")</f>
        <v>MegaMart New Michele</v>
      </c>
      <c r="Y3595" t="str">
        <f>_xlfn.XLOOKUP(Table4[[#This Row],[StoreID]],Stores!A:A,Stores!C:C, "Not Found")</f>
        <v>New Michele</v>
      </c>
      <c r="Z3595" t="str">
        <f>_xlfn.XLOOKUP(Table4[[#This Row],[StoreID]],Stores!A:A,Stores!D:D, "Not Found")</f>
        <v>West</v>
      </c>
    </row>
    <row r="3596" spans="1:26">
      <c r="A3596" t="s">
        <v>4462</v>
      </c>
      <c r="B3596" s="1">
        <v>45772</v>
      </c>
      <c r="C3596" t="s">
        <v>167</v>
      </c>
      <c r="D3596" t="s">
        <v>774</v>
      </c>
      <c r="E3596" t="s">
        <v>839</v>
      </c>
      <c r="F3596">
        <v>3</v>
      </c>
      <c r="G3596">
        <v>0.05</v>
      </c>
      <c r="H3596" t="s">
        <v>871</v>
      </c>
      <c r="I3596" s="4">
        <f>Table4[[#This Row],[Quantity]]*Table4[[#This Row],[UnitPrice]]</f>
        <v>4462.2300000000005</v>
      </c>
      <c r="J3596" s="4">
        <f>Table4[[#This Row],[Gross Revenue]]*(1-Table4[[#This Row],[Discount]])</f>
        <v>4239.1185000000005</v>
      </c>
      <c r="K3596" s="4">
        <f>Table4[[#This Row],[Quantity]]*Table4[[#This Row],[CostPrice]]</f>
        <v>2439.21</v>
      </c>
      <c r="L3596" s="4">
        <f>Table4[[#This Row],[Net Revenue]]-Table4[[#This Row],[Total Cost]]</f>
        <v>1799.9085000000005</v>
      </c>
      <c r="M3596" t="str">
        <f>_xlfn.XLOOKUP(Table4[[#This Row],[ProductID]], Products!A:A,Products!B:B, "Not Found")</f>
        <v>Him Smartphone</v>
      </c>
      <c r="N3596" t="str">
        <f>TEXT(Table4[[#This Row],[Date]], "mmm")</f>
        <v>Apr</v>
      </c>
      <c r="O3596" t="str">
        <f>TEXT(Table4[[#This Row],[Date]], "yyyy")</f>
        <v>2025</v>
      </c>
      <c r="P3596" t="str">
        <f>_xlfn.XLOOKUP(Table4[[#This Row],[ProductID]],Products!A:A,Products!C:C, "Not Found")</f>
        <v>Electronics</v>
      </c>
      <c r="Q3596" t="str">
        <f>_xlfn.XLOOKUP(Table4[[#This Row],[ProductID]],Products!A:A,Products!D:D,"Not Found")</f>
        <v>Smartphone</v>
      </c>
      <c r="R3596">
        <f>_xlfn.XLOOKUP(Table4[[#This Row],[ProductID]],Products!A:A,Products!E:E,"Not Found")</f>
        <v>1487.41</v>
      </c>
      <c r="S3596">
        <f>_xlfn.XLOOKUP(Table4[[#This Row],[ProductID]],Products!A:A,Products!F:F, "Not Found")</f>
        <v>813.07</v>
      </c>
      <c r="T3596" t="str">
        <f>_xlfn.XLOOKUP(Table4[[#This Row],[CustomerID]],Customers!A:A,Customers!D:D, "Not Found")</f>
        <v>M</v>
      </c>
      <c r="U3596" s="6">
        <f>_xlfn.XLOOKUP(Table4[[#This Row],[CustomerID]],Customers!A:A,Customers!E:E, "Not Found")</f>
        <v>32400</v>
      </c>
      <c r="V3596">
        <f ca="1">DATEDIF(Table4[[#This Row],[CustomerBirthday]], TODAY(), "Y")</f>
        <v>37</v>
      </c>
      <c r="W3596" t="str" cm="1">
        <f t="array" aca="1" ref="W3596" ca="1">_xlfn.IFS(Table4[[#This Row],[Age]]&lt;25, "Under 25",Table4[[#This Row],[Age]]=34, "25-34", Table4[[#This Row],[Age]]&lt;=49, "35-49", Table4[[#This Row],[Age]]&lt;=64, "50-64", Table4[[#This Row],[Age]]&gt;=65, "65+")</f>
        <v>35-49</v>
      </c>
      <c r="X3596" t="str">
        <f>_xlfn.XLOOKUP(Table4[[#This Row],[StoreID]],Stores!A:A,Stores!B:B, "Not found")</f>
        <v>MegaMart New Michele</v>
      </c>
      <c r="Y3596" t="str">
        <f>_xlfn.XLOOKUP(Table4[[#This Row],[StoreID]],Stores!A:A,Stores!C:C, "Not Found")</f>
        <v>New Michele</v>
      </c>
      <c r="Z3596" t="str">
        <f>_xlfn.XLOOKUP(Table4[[#This Row],[StoreID]],Stores!A:A,Stores!D:D, "Not Found")</f>
        <v>West</v>
      </c>
    </row>
    <row r="3597" spans="1:26">
      <c r="A3597" t="s">
        <v>4463</v>
      </c>
      <c r="B3597" s="1">
        <v>45887</v>
      </c>
      <c r="C3597" t="s">
        <v>310</v>
      </c>
      <c r="D3597" t="s">
        <v>804</v>
      </c>
      <c r="E3597" t="s">
        <v>846</v>
      </c>
      <c r="F3597">
        <v>3</v>
      </c>
      <c r="G3597">
        <v>0.1</v>
      </c>
      <c r="H3597" t="s">
        <v>868</v>
      </c>
      <c r="I3597" s="4">
        <f>Table4[[#This Row],[Quantity]]*Table4[[#This Row],[UnitPrice]]</f>
        <v>1622.8200000000002</v>
      </c>
      <c r="J3597" s="4">
        <f>Table4[[#This Row],[Gross Revenue]]*(1-Table4[[#This Row],[Discount]])</f>
        <v>1460.5380000000002</v>
      </c>
      <c r="K3597" s="4">
        <f>Table4[[#This Row],[Quantity]]*Table4[[#This Row],[CostPrice]]</f>
        <v>1194.75</v>
      </c>
      <c r="L3597" s="4">
        <f>Table4[[#This Row],[Net Revenue]]-Table4[[#This Row],[Total Cost]]</f>
        <v>265.78800000000024</v>
      </c>
      <c r="M3597" t="str">
        <f>_xlfn.XLOOKUP(Table4[[#This Row],[ProductID]], Products!A:A,Products!B:B, "Not Found")</f>
        <v>Church Clothing</v>
      </c>
      <c r="N3597" t="str">
        <f>TEXT(Table4[[#This Row],[Date]], "mmm")</f>
        <v>Aug</v>
      </c>
      <c r="O3597" t="str">
        <f>TEXT(Table4[[#This Row],[Date]], "yyyy")</f>
        <v>2025</v>
      </c>
      <c r="P3597" t="str">
        <f>_xlfn.XLOOKUP(Table4[[#This Row],[ProductID]],Products!A:A,Products!C:C, "Not Found")</f>
        <v>Fashion</v>
      </c>
      <c r="Q3597" t="str">
        <f>_xlfn.XLOOKUP(Table4[[#This Row],[ProductID]],Products!A:A,Products!D:D,"Not Found")</f>
        <v>Clothing</v>
      </c>
      <c r="R3597">
        <f>_xlfn.XLOOKUP(Table4[[#This Row],[ProductID]],Products!A:A,Products!E:E,"Not Found")</f>
        <v>540.94000000000005</v>
      </c>
      <c r="S3597">
        <f>_xlfn.XLOOKUP(Table4[[#This Row],[ProductID]],Products!A:A,Products!F:F, "Not Found")</f>
        <v>398.25</v>
      </c>
      <c r="T3597" t="str">
        <f>_xlfn.XLOOKUP(Table4[[#This Row],[CustomerID]],Customers!A:A,Customers!D:D, "Not Found")</f>
        <v>M</v>
      </c>
      <c r="U3597" s="6">
        <f>_xlfn.XLOOKUP(Table4[[#This Row],[CustomerID]],Customers!A:A,Customers!E:E, "Not Found")</f>
        <v>37752</v>
      </c>
      <c r="V3597">
        <f ca="1">DATEDIF(Table4[[#This Row],[CustomerBirthday]], TODAY(), "Y")</f>
        <v>23</v>
      </c>
      <c r="W3597" t="str" cm="1">
        <f t="array" aca="1" ref="W3597" ca="1">_xlfn.IFS(Table4[[#This Row],[Age]]&lt;25, "Under 25",Table4[[#This Row],[Age]]=34, "25-34", Table4[[#This Row],[Age]]&lt;=49, "35-49", Table4[[#This Row],[Age]]&lt;=64, "50-64", Table4[[#This Row],[Age]]&gt;=65, "65+")</f>
        <v>Under 25</v>
      </c>
      <c r="X3597" t="str">
        <f>_xlfn.XLOOKUP(Table4[[#This Row],[StoreID]],Stores!A:A,Stores!B:B, "Not found")</f>
        <v>MegaMart Johnmouth</v>
      </c>
      <c r="Y3597" t="str">
        <f>_xlfn.XLOOKUP(Table4[[#This Row],[StoreID]],Stores!A:A,Stores!C:C, "Not Found")</f>
        <v>Johnmouth</v>
      </c>
      <c r="Z3597" t="str">
        <f>_xlfn.XLOOKUP(Table4[[#This Row],[StoreID]],Stores!A:A,Stores!D:D, "Not Found")</f>
        <v>East</v>
      </c>
    </row>
    <row r="3598" spans="1:26">
      <c r="A3598" t="s">
        <v>4464</v>
      </c>
      <c r="B3598" s="1">
        <v>45325</v>
      </c>
      <c r="C3598" t="s">
        <v>127</v>
      </c>
      <c r="D3598" t="s">
        <v>792</v>
      </c>
      <c r="E3598" t="s">
        <v>842</v>
      </c>
      <c r="F3598">
        <v>4</v>
      </c>
      <c r="G3598">
        <v>0.15</v>
      </c>
      <c r="H3598" t="s">
        <v>871</v>
      </c>
      <c r="I3598" s="4">
        <f>Table4[[#This Row],[Quantity]]*Table4[[#This Row],[UnitPrice]]</f>
        <v>7195.88</v>
      </c>
      <c r="J3598" s="4">
        <f>Table4[[#This Row],[Gross Revenue]]*(1-Table4[[#This Row],[Discount]])</f>
        <v>6116.4979999999996</v>
      </c>
      <c r="K3598" s="4">
        <f>Table4[[#This Row],[Quantity]]*Table4[[#This Row],[CostPrice]]</f>
        <v>5316.6</v>
      </c>
      <c r="L3598" s="4">
        <f>Table4[[#This Row],[Net Revenue]]-Table4[[#This Row],[Total Cost]]</f>
        <v>799.89799999999923</v>
      </c>
      <c r="M3598" t="str">
        <f>_xlfn.XLOOKUP(Table4[[#This Row],[ProductID]], Products!A:A,Products!B:B, "Not Found")</f>
        <v>Beat Accessories</v>
      </c>
      <c r="N3598" t="str">
        <f>TEXT(Table4[[#This Row],[Date]], "mmm")</f>
        <v>Feb</v>
      </c>
      <c r="O3598" t="str">
        <f>TEXT(Table4[[#This Row],[Date]], "yyyy")</f>
        <v>2024</v>
      </c>
      <c r="P3598" t="str">
        <f>_xlfn.XLOOKUP(Table4[[#This Row],[ProductID]],Products!A:A,Products!C:C, "Not Found")</f>
        <v>Fashion</v>
      </c>
      <c r="Q3598" t="str">
        <f>_xlfn.XLOOKUP(Table4[[#This Row],[ProductID]],Products!A:A,Products!D:D,"Not Found")</f>
        <v>Accessories</v>
      </c>
      <c r="R3598">
        <f>_xlfn.XLOOKUP(Table4[[#This Row],[ProductID]],Products!A:A,Products!E:E,"Not Found")</f>
        <v>1798.97</v>
      </c>
      <c r="S3598">
        <f>_xlfn.XLOOKUP(Table4[[#This Row],[ProductID]],Products!A:A,Products!F:F, "Not Found")</f>
        <v>1329.15</v>
      </c>
      <c r="T3598" t="str">
        <f>_xlfn.XLOOKUP(Table4[[#This Row],[CustomerID]],Customers!A:A,Customers!D:D, "Not Found")</f>
        <v>M</v>
      </c>
      <c r="U3598" s="6">
        <f>_xlfn.XLOOKUP(Table4[[#This Row],[CustomerID]],Customers!A:A,Customers!E:E, "Not Found")</f>
        <v>33917</v>
      </c>
      <c r="V3598">
        <f ca="1">DATEDIF(Table4[[#This Row],[CustomerBirthday]], TODAY(), "Y")</f>
        <v>33</v>
      </c>
      <c r="W3598" t="str" cm="1">
        <f t="array" aca="1" ref="W3598" ca="1">_xlfn.IFS(Table4[[#This Row],[Age]]&lt;25, "Under 25",Table4[[#This Row],[Age]]=34, "25-34", Table4[[#This Row],[Age]]&lt;=49, "35-49", Table4[[#This Row],[Age]]&lt;=64, "50-64", Table4[[#This Row],[Age]]&gt;=65, "65+")</f>
        <v>35-49</v>
      </c>
      <c r="X3598" t="str">
        <f>_xlfn.XLOOKUP(Table4[[#This Row],[StoreID]],Stores!A:A,Stores!B:B, "Not found")</f>
        <v>MegaMart Brianahaven</v>
      </c>
      <c r="Y3598" t="str">
        <f>_xlfn.XLOOKUP(Table4[[#This Row],[StoreID]],Stores!A:A,Stores!C:C, "Not Found")</f>
        <v>Brianahaven</v>
      </c>
      <c r="Z3598" t="str">
        <f>_xlfn.XLOOKUP(Table4[[#This Row],[StoreID]],Stores!A:A,Stores!D:D, "Not Found")</f>
        <v>North</v>
      </c>
    </row>
    <row r="3599" spans="1:26">
      <c r="A3599" t="s">
        <v>4465</v>
      </c>
      <c r="B3599" s="1">
        <v>45547</v>
      </c>
      <c r="C3599" t="s">
        <v>163</v>
      </c>
      <c r="D3599" t="s">
        <v>816</v>
      </c>
      <c r="E3599" t="s">
        <v>842</v>
      </c>
      <c r="F3599">
        <v>3</v>
      </c>
      <c r="G3599">
        <v>0.05</v>
      </c>
      <c r="H3599" t="s">
        <v>875</v>
      </c>
      <c r="I3599" s="4">
        <f>Table4[[#This Row],[Quantity]]*Table4[[#This Row],[UnitPrice]]</f>
        <v>5637.24</v>
      </c>
      <c r="J3599" s="4">
        <f>Table4[[#This Row],[Gross Revenue]]*(1-Table4[[#This Row],[Discount]])</f>
        <v>5355.3779999999997</v>
      </c>
      <c r="K3599" s="4">
        <f>Table4[[#This Row],[Quantity]]*Table4[[#This Row],[CostPrice]]</f>
        <v>3013.68</v>
      </c>
      <c r="L3599" s="4">
        <f>Table4[[#This Row],[Net Revenue]]-Table4[[#This Row],[Total Cost]]</f>
        <v>2341.6979999999999</v>
      </c>
      <c r="M3599" t="str">
        <f>_xlfn.XLOOKUP(Table4[[#This Row],[ProductID]], Products!A:A,Products!B:B, "Not Found")</f>
        <v>Set Dairy</v>
      </c>
      <c r="N3599" t="str">
        <f>TEXT(Table4[[#This Row],[Date]], "mmm")</f>
        <v>Sep</v>
      </c>
      <c r="O3599" t="str">
        <f>TEXT(Table4[[#This Row],[Date]], "yyyy")</f>
        <v>2024</v>
      </c>
      <c r="P3599" t="str">
        <f>_xlfn.XLOOKUP(Table4[[#This Row],[ProductID]],Products!A:A,Products!C:C, "Not Found")</f>
        <v>Groceries</v>
      </c>
      <c r="Q3599" t="str">
        <f>_xlfn.XLOOKUP(Table4[[#This Row],[ProductID]],Products!A:A,Products!D:D,"Not Found")</f>
        <v>Dairy</v>
      </c>
      <c r="R3599">
        <f>_xlfn.XLOOKUP(Table4[[#This Row],[ProductID]],Products!A:A,Products!E:E,"Not Found")</f>
        <v>1879.08</v>
      </c>
      <c r="S3599">
        <f>_xlfn.XLOOKUP(Table4[[#This Row],[ProductID]],Products!A:A,Products!F:F, "Not Found")</f>
        <v>1004.56</v>
      </c>
      <c r="T3599" t="str">
        <f>_xlfn.XLOOKUP(Table4[[#This Row],[CustomerID]],Customers!A:A,Customers!D:D, "Not Found")</f>
        <v>F</v>
      </c>
      <c r="U3599" s="6">
        <f>_xlfn.XLOOKUP(Table4[[#This Row],[CustomerID]],Customers!A:A,Customers!E:E, "Not Found")</f>
        <v>36564</v>
      </c>
      <c r="V3599">
        <f ca="1">DATEDIF(Table4[[#This Row],[CustomerBirthday]], TODAY(), "Y")</f>
        <v>26</v>
      </c>
      <c r="W3599" t="str" cm="1">
        <f t="array" aca="1" ref="W3599" ca="1">_xlfn.IFS(Table4[[#This Row],[Age]]&lt;25, "Under 25",Table4[[#This Row],[Age]]=34, "25-34", Table4[[#This Row],[Age]]&lt;=49, "35-49", Table4[[#This Row],[Age]]&lt;=64, "50-64", Table4[[#This Row],[Age]]&gt;=65, "65+")</f>
        <v>35-49</v>
      </c>
      <c r="X3599" t="str">
        <f>_xlfn.XLOOKUP(Table4[[#This Row],[StoreID]],Stores!A:A,Stores!B:B, "Not found")</f>
        <v>MegaMart Brianahaven</v>
      </c>
      <c r="Y3599" t="str">
        <f>_xlfn.XLOOKUP(Table4[[#This Row],[StoreID]],Stores!A:A,Stores!C:C, "Not Found")</f>
        <v>Brianahaven</v>
      </c>
      <c r="Z3599" t="str">
        <f>_xlfn.XLOOKUP(Table4[[#This Row],[StoreID]],Stores!A:A,Stores!D:D, "Not Found")</f>
        <v>North</v>
      </c>
    </row>
    <row r="3600" spans="1:26">
      <c r="A3600" t="s">
        <v>4466</v>
      </c>
      <c r="B3600" s="1">
        <v>45756</v>
      </c>
      <c r="C3600" t="s">
        <v>533</v>
      </c>
      <c r="D3600" t="s">
        <v>728</v>
      </c>
      <c r="E3600" t="s">
        <v>839</v>
      </c>
      <c r="F3600">
        <v>3</v>
      </c>
      <c r="G3600">
        <v>0.1</v>
      </c>
      <c r="H3600" t="s">
        <v>868</v>
      </c>
      <c r="I3600" s="4">
        <f>Table4[[#This Row],[Quantity]]*Table4[[#This Row],[UnitPrice]]</f>
        <v>954.15000000000009</v>
      </c>
      <c r="J3600" s="4">
        <f>Table4[[#This Row],[Gross Revenue]]*(1-Table4[[#This Row],[Discount]])</f>
        <v>858.73500000000013</v>
      </c>
      <c r="K3600" s="4">
        <f>Table4[[#This Row],[Quantity]]*Table4[[#This Row],[CostPrice]]</f>
        <v>562.02</v>
      </c>
      <c r="L3600" s="4">
        <f>Table4[[#This Row],[Net Revenue]]-Table4[[#This Row],[Total Cost]]</f>
        <v>296.71500000000015</v>
      </c>
      <c r="M3600" t="str">
        <f>_xlfn.XLOOKUP(Table4[[#This Row],[ProductID]], Products!A:A,Products!B:B, "Not Found")</f>
        <v>Company Fruits</v>
      </c>
      <c r="N3600" t="str">
        <f>TEXT(Table4[[#This Row],[Date]], "mmm")</f>
        <v>Apr</v>
      </c>
      <c r="O3600" t="str">
        <f>TEXT(Table4[[#This Row],[Date]], "yyyy")</f>
        <v>2025</v>
      </c>
      <c r="P3600" t="str">
        <f>_xlfn.XLOOKUP(Table4[[#This Row],[ProductID]],Products!A:A,Products!C:C, "Not Found")</f>
        <v>Groceries</v>
      </c>
      <c r="Q3600" t="str">
        <f>_xlfn.XLOOKUP(Table4[[#This Row],[ProductID]],Products!A:A,Products!D:D,"Not Found")</f>
        <v>Fruits</v>
      </c>
      <c r="R3600">
        <f>_xlfn.XLOOKUP(Table4[[#This Row],[ProductID]],Products!A:A,Products!E:E,"Not Found")</f>
        <v>318.05</v>
      </c>
      <c r="S3600">
        <f>_xlfn.XLOOKUP(Table4[[#This Row],[ProductID]],Products!A:A,Products!F:F, "Not Found")</f>
        <v>187.34</v>
      </c>
      <c r="T3600" t="str">
        <f>_xlfn.XLOOKUP(Table4[[#This Row],[CustomerID]],Customers!A:A,Customers!D:D, "Not Found")</f>
        <v>F</v>
      </c>
      <c r="U3600" s="6">
        <f>_xlfn.XLOOKUP(Table4[[#This Row],[CustomerID]],Customers!A:A,Customers!E:E, "Not Found")</f>
        <v>24506</v>
      </c>
      <c r="V3600">
        <f ca="1">DATEDIF(Table4[[#This Row],[CustomerBirthday]], TODAY(), "Y")</f>
        <v>59</v>
      </c>
      <c r="W3600" t="str" cm="1">
        <f t="array" aca="1" ref="W3600" ca="1">_xlfn.IFS(Table4[[#This Row],[Age]]&lt;25, "Under 25",Table4[[#This Row],[Age]]=34, "25-34", Table4[[#This Row],[Age]]&lt;=49, "35-49", Table4[[#This Row],[Age]]&lt;=64, "50-64", Table4[[#This Row],[Age]]&gt;=65, "65+")</f>
        <v>50-64</v>
      </c>
      <c r="X3600" t="str">
        <f>_xlfn.XLOOKUP(Table4[[#This Row],[StoreID]],Stores!A:A,Stores!B:B, "Not found")</f>
        <v>MegaMart New Michele</v>
      </c>
      <c r="Y3600" t="str">
        <f>_xlfn.XLOOKUP(Table4[[#This Row],[StoreID]],Stores!A:A,Stores!C:C, "Not Found")</f>
        <v>New Michele</v>
      </c>
      <c r="Z3600" t="str">
        <f>_xlfn.XLOOKUP(Table4[[#This Row],[StoreID]],Stores!A:A,Stores!D:D, "Not Found")</f>
        <v>West</v>
      </c>
    </row>
    <row r="3601" spans="1:26">
      <c r="A3601" t="s">
        <v>4467</v>
      </c>
      <c r="B3601" s="1">
        <v>45363</v>
      </c>
      <c r="C3601" t="s">
        <v>563</v>
      </c>
      <c r="D3601" t="s">
        <v>715</v>
      </c>
      <c r="E3601" t="s">
        <v>831</v>
      </c>
      <c r="F3601">
        <v>2</v>
      </c>
      <c r="G3601">
        <v>0.15</v>
      </c>
      <c r="H3601" t="s">
        <v>868</v>
      </c>
      <c r="I3601" s="4">
        <f>Table4[[#This Row],[Quantity]]*Table4[[#This Row],[UnitPrice]]</f>
        <v>1637.52</v>
      </c>
      <c r="J3601" s="4">
        <f>Table4[[#This Row],[Gross Revenue]]*(1-Table4[[#This Row],[Discount]])</f>
        <v>1391.8920000000001</v>
      </c>
      <c r="K3601" s="4">
        <f>Table4[[#This Row],[Quantity]]*Table4[[#This Row],[CostPrice]]</f>
        <v>1055.24</v>
      </c>
      <c r="L3601" s="4">
        <f>Table4[[#This Row],[Net Revenue]]-Table4[[#This Row],[Total Cost]]</f>
        <v>336.65200000000004</v>
      </c>
      <c r="M3601" t="str">
        <f>_xlfn.XLOOKUP(Table4[[#This Row],[ProductID]], Products!A:A,Products!B:B, "Not Found")</f>
        <v>Audience Television</v>
      </c>
      <c r="N3601" t="str">
        <f>TEXT(Table4[[#This Row],[Date]], "mmm")</f>
        <v>Mar</v>
      </c>
      <c r="O3601" t="str">
        <f>TEXT(Table4[[#This Row],[Date]], "yyyy")</f>
        <v>2024</v>
      </c>
      <c r="P3601" t="str">
        <f>_xlfn.XLOOKUP(Table4[[#This Row],[ProductID]],Products!A:A,Products!C:C, "Not Found")</f>
        <v>Electronics</v>
      </c>
      <c r="Q3601" t="str">
        <f>_xlfn.XLOOKUP(Table4[[#This Row],[ProductID]],Products!A:A,Products!D:D,"Not Found")</f>
        <v>Television</v>
      </c>
      <c r="R3601">
        <f>_xlfn.XLOOKUP(Table4[[#This Row],[ProductID]],Products!A:A,Products!E:E,"Not Found")</f>
        <v>818.76</v>
      </c>
      <c r="S3601">
        <f>_xlfn.XLOOKUP(Table4[[#This Row],[ProductID]],Products!A:A,Products!F:F, "Not Found")</f>
        <v>527.62</v>
      </c>
      <c r="T3601" t="str">
        <f>_xlfn.XLOOKUP(Table4[[#This Row],[CustomerID]],Customers!A:A,Customers!D:D, "Not Found")</f>
        <v>M</v>
      </c>
      <c r="U3601" s="6">
        <f>_xlfn.XLOOKUP(Table4[[#This Row],[CustomerID]],Customers!A:A,Customers!E:E, "Not Found")</f>
        <v>24092</v>
      </c>
      <c r="V3601">
        <f ca="1">DATEDIF(Table4[[#This Row],[CustomerBirthday]], TODAY(), "Y")</f>
        <v>60</v>
      </c>
      <c r="W3601" t="str" cm="1">
        <f t="array" aca="1" ref="W3601" ca="1">_xlfn.IFS(Table4[[#This Row],[Age]]&lt;25, "Under 25",Table4[[#This Row],[Age]]=34, "25-34", Table4[[#This Row],[Age]]&lt;=49, "35-49", Table4[[#This Row],[Age]]&lt;=64, "50-64", Table4[[#This Row],[Age]]&gt;=65, "65+")</f>
        <v>50-64</v>
      </c>
      <c r="X3601" t="str">
        <f>_xlfn.XLOOKUP(Table4[[#This Row],[StoreID]],Stores!A:A,Stores!B:B, "Not found")</f>
        <v>MegaMart Jimenezborough</v>
      </c>
      <c r="Y3601" t="str">
        <f>_xlfn.XLOOKUP(Table4[[#This Row],[StoreID]],Stores!A:A,Stores!C:C, "Not Found")</f>
        <v>Jimenezborough</v>
      </c>
      <c r="Z3601" t="str">
        <f>_xlfn.XLOOKUP(Table4[[#This Row],[StoreID]],Stores!A:A,Stores!D:D, "Not Found")</f>
        <v>South</v>
      </c>
    </row>
    <row r="3602" spans="1:26">
      <c r="A3602" t="s">
        <v>4468</v>
      </c>
      <c r="B3602" s="1">
        <v>45453</v>
      </c>
      <c r="C3602" t="s">
        <v>7</v>
      </c>
      <c r="D3602" t="s">
        <v>784</v>
      </c>
      <c r="E3602" t="s">
        <v>835</v>
      </c>
      <c r="F3602">
        <v>5</v>
      </c>
      <c r="G3602">
        <v>0.05</v>
      </c>
      <c r="H3602" t="s">
        <v>868</v>
      </c>
      <c r="I3602" s="4">
        <f>Table4[[#This Row],[Quantity]]*Table4[[#This Row],[UnitPrice]]</f>
        <v>7425.25</v>
      </c>
      <c r="J3602" s="4">
        <f>Table4[[#This Row],[Gross Revenue]]*(1-Table4[[#This Row],[Discount]])</f>
        <v>7053.9874999999993</v>
      </c>
      <c r="K3602" s="4">
        <f>Table4[[#This Row],[Quantity]]*Table4[[#This Row],[CostPrice]]</f>
        <v>4941.5499999999993</v>
      </c>
      <c r="L3602" s="4">
        <f>Table4[[#This Row],[Net Revenue]]-Table4[[#This Row],[Total Cost]]</f>
        <v>2112.4375</v>
      </c>
      <c r="M3602" t="str">
        <f>_xlfn.XLOOKUP(Table4[[#This Row],[ProductID]], Products!A:A,Products!B:B, "Not Found")</f>
        <v>Road Clothing</v>
      </c>
      <c r="N3602" t="str">
        <f>TEXT(Table4[[#This Row],[Date]], "mmm")</f>
        <v>Jun</v>
      </c>
      <c r="O3602" t="str">
        <f>TEXT(Table4[[#This Row],[Date]], "yyyy")</f>
        <v>2024</v>
      </c>
      <c r="P3602" t="str">
        <f>_xlfn.XLOOKUP(Table4[[#This Row],[ProductID]],Products!A:A,Products!C:C, "Not Found")</f>
        <v>Fashion</v>
      </c>
      <c r="Q3602" t="str">
        <f>_xlfn.XLOOKUP(Table4[[#This Row],[ProductID]],Products!A:A,Products!D:D,"Not Found")</f>
        <v>Clothing</v>
      </c>
      <c r="R3602">
        <f>_xlfn.XLOOKUP(Table4[[#This Row],[ProductID]],Products!A:A,Products!E:E,"Not Found")</f>
        <v>1485.05</v>
      </c>
      <c r="S3602">
        <f>_xlfn.XLOOKUP(Table4[[#This Row],[ProductID]],Products!A:A,Products!F:F, "Not Found")</f>
        <v>988.31</v>
      </c>
      <c r="T3602" t="str">
        <f>_xlfn.XLOOKUP(Table4[[#This Row],[CustomerID]],Customers!A:A,Customers!D:D, "Not Found")</f>
        <v>M</v>
      </c>
      <c r="U3602" s="6">
        <f>_xlfn.XLOOKUP(Table4[[#This Row],[CustomerID]],Customers!A:A,Customers!E:E, "Not Found")</f>
        <v>35319</v>
      </c>
      <c r="V3602">
        <f ca="1">DATEDIF(Table4[[#This Row],[CustomerBirthday]], TODAY(), "Y")</f>
        <v>29</v>
      </c>
      <c r="W3602" t="str" cm="1">
        <f t="array" aca="1" ref="W3602" ca="1">_xlfn.IFS(Table4[[#This Row],[Age]]&lt;25, "Under 25",Table4[[#This Row],[Age]]=34, "25-34", Table4[[#This Row],[Age]]&lt;=49, "35-49", Table4[[#This Row],[Age]]&lt;=64, "50-64", Table4[[#This Row],[Age]]&gt;=65, "65+")</f>
        <v>35-49</v>
      </c>
      <c r="X3602" t="str">
        <f>_xlfn.XLOOKUP(Table4[[#This Row],[StoreID]],Stores!A:A,Stores!B:B, "Not found")</f>
        <v>MegaMart Peckmouth</v>
      </c>
      <c r="Y3602" t="str">
        <f>_xlfn.XLOOKUP(Table4[[#This Row],[StoreID]],Stores!A:A,Stores!C:C, "Not Found")</f>
        <v>Peckmouth</v>
      </c>
      <c r="Z3602" t="str">
        <f>_xlfn.XLOOKUP(Table4[[#This Row],[StoreID]],Stores!A:A,Stores!D:D, "Not Found")</f>
        <v>East</v>
      </c>
    </row>
    <row r="3603" spans="1:26">
      <c r="A3603" t="s">
        <v>4469</v>
      </c>
      <c r="B3603" s="1">
        <v>45711</v>
      </c>
      <c r="C3603" t="s">
        <v>74</v>
      </c>
      <c r="D3603" t="s">
        <v>728</v>
      </c>
      <c r="E3603" t="s">
        <v>835</v>
      </c>
      <c r="F3603">
        <v>1</v>
      </c>
      <c r="G3603">
        <v>0.1</v>
      </c>
      <c r="H3603" t="s">
        <v>871</v>
      </c>
      <c r="I3603" s="4">
        <f>Table4[[#This Row],[Quantity]]*Table4[[#This Row],[UnitPrice]]</f>
        <v>318.05</v>
      </c>
      <c r="J3603" s="4">
        <f>Table4[[#This Row],[Gross Revenue]]*(1-Table4[[#This Row],[Discount]])</f>
        <v>286.245</v>
      </c>
      <c r="K3603" s="4">
        <f>Table4[[#This Row],[Quantity]]*Table4[[#This Row],[CostPrice]]</f>
        <v>187.34</v>
      </c>
      <c r="L3603" s="4">
        <f>Table4[[#This Row],[Net Revenue]]-Table4[[#This Row],[Total Cost]]</f>
        <v>98.905000000000001</v>
      </c>
      <c r="M3603" t="str">
        <f>_xlfn.XLOOKUP(Table4[[#This Row],[ProductID]], Products!A:A,Products!B:B, "Not Found")</f>
        <v>Company Fruits</v>
      </c>
      <c r="N3603" t="str">
        <f>TEXT(Table4[[#This Row],[Date]], "mmm")</f>
        <v>Feb</v>
      </c>
      <c r="O3603" t="str">
        <f>TEXT(Table4[[#This Row],[Date]], "yyyy")</f>
        <v>2025</v>
      </c>
      <c r="P3603" t="str">
        <f>_xlfn.XLOOKUP(Table4[[#This Row],[ProductID]],Products!A:A,Products!C:C, "Not Found")</f>
        <v>Groceries</v>
      </c>
      <c r="Q3603" t="str">
        <f>_xlfn.XLOOKUP(Table4[[#This Row],[ProductID]],Products!A:A,Products!D:D,"Not Found")</f>
        <v>Fruits</v>
      </c>
      <c r="R3603">
        <f>_xlfn.XLOOKUP(Table4[[#This Row],[ProductID]],Products!A:A,Products!E:E,"Not Found")</f>
        <v>318.05</v>
      </c>
      <c r="S3603">
        <f>_xlfn.XLOOKUP(Table4[[#This Row],[ProductID]],Products!A:A,Products!F:F, "Not Found")</f>
        <v>187.34</v>
      </c>
      <c r="T3603" t="str">
        <f>_xlfn.XLOOKUP(Table4[[#This Row],[CustomerID]],Customers!A:A,Customers!D:D, "Not Found")</f>
        <v>M</v>
      </c>
      <c r="U3603" s="6">
        <f>_xlfn.XLOOKUP(Table4[[#This Row],[CustomerID]],Customers!A:A,Customers!E:E, "Not Found")</f>
        <v>34565</v>
      </c>
      <c r="V3603">
        <f ca="1">DATEDIF(Table4[[#This Row],[CustomerBirthday]], TODAY(), "Y")</f>
        <v>31</v>
      </c>
      <c r="W3603" t="str" cm="1">
        <f t="array" aca="1" ref="W3603" ca="1">_xlfn.IFS(Table4[[#This Row],[Age]]&lt;25, "Under 25",Table4[[#This Row],[Age]]=34, "25-34", Table4[[#This Row],[Age]]&lt;=49, "35-49", Table4[[#This Row],[Age]]&lt;=64, "50-64", Table4[[#This Row],[Age]]&gt;=65, "65+")</f>
        <v>35-49</v>
      </c>
      <c r="X3603" t="str">
        <f>_xlfn.XLOOKUP(Table4[[#This Row],[StoreID]],Stores!A:A,Stores!B:B, "Not found")</f>
        <v>MegaMart Peckmouth</v>
      </c>
      <c r="Y3603" t="str">
        <f>_xlfn.XLOOKUP(Table4[[#This Row],[StoreID]],Stores!A:A,Stores!C:C, "Not Found")</f>
        <v>Peckmouth</v>
      </c>
      <c r="Z3603" t="str">
        <f>_xlfn.XLOOKUP(Table4[[#This Row],[StoreID]],Stores!A:A,Stores!D:D, "Not Found")</f>
        <v>East</v>
      </c>
    </row>
    <row r="3604" spans="1:26">
      <c r="A3604" t="s">
        <v>4470</v>
      </c>
      <c r="B3604" s="1">
        <v>45480</v>
      </c>
      <c r="C3604" t="s">
        <v>608</v>
      </c>
      <c r="D3604" t="s">
        <v>769</v>
      </c>
      <c r="E3604" t="s">
        <v>846</v>
      </c>
      <c r="F3604">
        <v>4</v>
      </c>
      <c r="G3604">
        <v>0.15</v>
      </c>
      <c r="H3604" t="s">
        <v>875</v>
      </c>
      <c r="I3604" s="4">
        <f>Table4[[#This Row],[Quantity]]*Table4[[#This Row],[UnitPrice]]</f>
        <v>102.28</v>
      </c>
      <c r="J3604" s="4">
        <f>Table4[[#This Row],[Gross Revenue]]*(1-Table4[[#This Row],[Discount]])</f>
        <v>86.938000000000002</v>
      </c>
      <c r="K3604" s="4">
        <f>Table4[[#This Row],[Quantity]]*Table4[[#This Row],[CostPrice]]</f>
        <v>76.2</v>
      </c>
      <c r="L3604" s="4">
        <f>Table4[[#This Row],[Net Revenue]]-Table4[[#This Row],[Total Cost]]</f>
        <v>10.738</v>
      </c>
      <c r="M3604" t="str">
        <f>_xlfn.XLOOKUP(Table4[[#This Row],[ProductID]], Products!A:A,Products!B:B, "Not Found")</f>
        <v>How Vegetables</v>
      </c>
      <c r="N3604" t="str">
        <f>TEXT(Table4[[#This Row],[Date]], "mmm")</f>
        <v>Jul</v>
      </c>
      <c r="O3604" t="str">
        <f>TEXT(Table4[[#This Row],[Date]], "yyyy")</f>
        <v>2024</v>
      </c>
      <c r="P3604" t="str">
        <f>_xlfn.XLOOKUP(Table4[[#This Row],[ProductID]],Products!A:A,Products!C:C, "Not Found")</f>
        <v>Groceries</v>
      </c>
      <c r="Q3604" t="str">
        <f>_xlfn.XLOOKUP(Table4[[#This Row],[ProductID]],Products!A:A,Products!D:D,"Not Found")</f>
        <v>Vegetables</v>
      </c>
      <c r="R3604">
        <f>_xlfn.XLOOKUP(Table4[[#This Row],[ProductID]],Products!A:A,Products!E:E,"Not Found")</f>
        <v>25.57</v>
      </c>
      <c r="S3604">
        <f>_xlfn.XLOOKUP(Table4[[#This Row],[ProductID]],Products!A:A,Products!F:F, "Not Found")</f>
        <v>19.05</v>
      </c>
      <c r="T3604" t="str">
        <f>_xlfn.XLOOKUP(Table4[[#This Row],[CustomerID]],Customers!A:A,Customers!D:D, "Not Found")</f>
        <v>M</v>
      </c>
      <c r="U3604" s="6">
        <f>_xlfn.XLOOKUP(Table4[[#This Row],[CustomerID]],Customers!A:A,Customers!E:E, "Not Found")</f>
        <v>34043</v>
      </c>
      <c r="V3604">
        <f ca="1">DATEDIF(Table4[[#This Row],[CustomerBirthday]], TODAY(), "Y")</f>
        <v>33</v>
      </c>
      <c r="W3604" t="str" cm="1">
        <f t="array" aca="1" ref="W3604" ca="1">_xlfn.IFS(Table4[[#This Row],[Age]]&lt;25, "Under 25",Table4[[#This Row],[Age]]=34, "25-34", Table4[[#This Row],[Age]]&lt;=49, "35-49", Table4[[#This Row],[Age]]&lt;=64, "50-64", Table4[[#This Row],[Age]]&gt;=65, "65+")</f>
        <v>35-49</v>
      </c>
      <c r="X3604" t="str">
        <f>_xlfn.XLOOKUP(Table4[[#This Row],[StoreID]],Stores!A:A,Stores!B:B, "Not found")</f>
        <v>MegaMart Johnmouth</v>
      </c>
      <c r="Y3604" t="str">
        <f>_xlfn.XLOOKUP(Table4[[#This Row],[StoreID]],Stores!A:A,Stores!C:C, "Not Found")</f>
        <v>Johnmouth</v>
      </c>
      <c r="Z3604" t="str">
        <f>_xlfn.XLOOKUP(Table4[[#This Row],[StoreID]],Stores!A:A,Stores!D:D, "Not Found")</f>
        <v>East</v>
      </c>
    </row>
    <row r="3605" spans="1:26">
      <c r="A3605" t="s">
        <v>4471</v>
      </c>
      <c r="B3605" s="1">
        <v>45788</v>
      </c>
      <c r="C3605" t="s">
        <v>213</v>
      </c>
      <c r="D3605" t="s">
        <v>794</v>
      </c>
      <c r="E3605" t="s">
        <v>842</v>
      </c>
      <c r="F3605">
        <v>3</v>
      </c>
      <c r="G3605">
        <v>0.05</v>
      </c>
      <c r="H3605" t="s">
        <v>871</v>
      </c>
      <c r="I3605" s="4">
        <f>Table4[[#This Row],[Quantity]]*Table4[[#This Row],[UnitPrice]]</f>
        <v>1284.1500000000001</v>
      </c>
      <c r="J3605" s="4">
        <f>Table4[[#This Row],[Gross Revenue]]*(1-Table4[[#This Row],[Discount]])</f>
        <v>1219.9425000000001</v>
      </c>
      <c r="K3605" s="4">
        <f>Table4[[#This Row],[Quantity]]*Table4[[#This Row],[CostPrice]]</f>
        <v>738.21</v>
      </c>
      <c r="L3605" s="4">
        <f>Table4[[#This Row],[Net Revenue]]-Table4[[#This Row],[Total Cost]]</f>
        <v>481.73250000000007</v>
      </c>
      <c r="M3605" t="str">
        <f>_xlfn.XLOOKUP(Table4[[#This Row],[ProductID]], Products!A:A,Products!B:B, "Not Found")</f>
        <v>Everything Laptop</v>
      </c>
      <c r="N3605" t="str">
        <f>TEXT(Table4[[#This Row],[Date]], "mmm")</f>
        <v>May</v>
      </c>
      <c r="O3605" t="str">
        <f>TEXT(Table4[[#This Row],[Date]], "yyyy")</f>
        <v>2025</v>
      </c>
      <c r="P3605" t="str">
        <f>_xlfn.XLOOKUP(Table4[[#This Row],[ProductID]],Products!A:A,Products!C:C, "Not Found")</f>
        <v>Electronics</v>
      </c>
      <c r="Q3605" t="str">
        <f>_xlfn.XLOOKUP(Table4[[#This Row],[ProductID]],Products!A:A,Products!D:D,"Not Found")</f>
        <v>Laptop</v>
      </c>
      <c r="R3605">
        <f>_xlfn.XLOOKUP(Table4[[#This Row],[ProductID]],Products!A:A,Products!E:E,"Not Found")</f>
        <v>428.05</v>
      </c>
      <c r="S3605">
        <f>_xlfn.XLOOKUP(Table4[[#This Row],[ProductID]],Products!A:A,Products!F:F, "Not Found")</f>
        <v>246.07</v>
      </c>
      <c r="T3605" t="str">
        <f>_xlfn.XLOOKUP(Table4[[#This Row],[CustomerID]],Customers!A:A,Customers!D:D, "Not Found")</f>
        <v>M</v>
      </c>
      <c r="U3605" s="6">
        <f>_xlfn.XLOOKUP(Table4[[#This Row],[CustomerID]],Customers!A:A,Customers!E:E, "Not Found")</f>
        <v>27950</v>
      </c>
      <c r="V3605">
        <f ca="1">DATEDIF(Table4[[#This Row],[CustomerBirthday]], TODAY(), "Y")</f>
        <v>50</v>
      </c>
      <c r="W3605" t="str" cm="1">
        <f t="array" aca="1" ref="W3605" ca="1">_xlfn.IFS(Table4[[#This Row],[Age]]&lt;25, "Under 25",Table4[[#This Row],[Age]]=34, "25-34", Table4[[#This Row],[Age]]&lt;=49, "35-49", Table4[[#This Row],[Age]]&lt;=64, "50-64", Table4[[#This Row],[Age]]&gt;=65, "65+")</f>
        <v>50-64</v>
      </c>
      <c r="X3605" t="str">
        <f>_xlfn.XLOOKUP(Table4[[#This Row],[StoreID]],Stores!A:A,Stores!B:B, "Not found")</f>
        <v>MegaMart Brianahaven</v>
      </c>
      <c r="Y3605" t="str">
        <f>_xlfn.XLOOKUP(Table4[[#This Row],[StoreID]],Stores!A:A,Stores!C:C, "Not Found")</f>
        <v>Brianahaven</v>
      </c>
      <c r="Z3605" t="str">
        <f>_xlfn.XLOOKUP(Table4[[#This Row],[StoreID]],Stores!A:A,Stores!D:D, "Not Found")</f>
        <v>North</v>
      </c>
    </row>
    <row r="3606" spans="1:26">
      <c r="A3606" t="s">
        <v>4472</v>
      </c>
      <c r="B3606" s="1">
        <v>45823</v>
      </c>
      <c r="C3606" t="s">
        <v>134</v>
      </c>
      <c r="D3606" t="s">
        <v>766</v>
      </c>
      <c r="E3606" t="s">
        <v>835</v>
      </c>
      <c r="F3606">
        <v>1</v>
      </c>
      <c r="G3606">
        <v>0</v>
      </c>
      <c r="H3606" t="s">
        <v>871</v>
      </c>
      <c r="I3606" s="4">
        <f>Table4[[#This Row],[Quantity]]*Table4[[#This Row],[UnitPrice]]</f>
        <v>1227.24</v>
      </c>
      <c r="J3606" s="4">
        <f>Table4[[#This Row],[Gross Revenue]]*(1-Table4[[#This Row],[Discount]])</f>
        <v>1227.24</v>
      </c>
      <c r="K3606" s="4">
        <f>Table4[[#This Row],[Quantity]]*Table4[[#This Row],[CostPrice]]</f>
        <v>977.09</v>
      </c>
      <c r="L3606" s="4">
        <f>Table4[[#This Row],[Net Revenue]]-Table4[[#This Row],[Total Cost]]</f>
        <v>250.14999999999998</v>
      </c>
      <c r="M3606" t="str">
        <f>_xlfn.XLOOKUP(Table4[[#This Row],[ProductID]], Products!A:A,Products!B:B, "Not Found")</f>
        <v>Firm Dairy</v>
      </c>
      <c r="N3606" t="str">
        <f>TEXT(Table4[[#This Row],[Date]], "mmm")</f>
        <v>Jun</v>
      </c>
      <c r="O3606" t="str">
        <f>TEXT(Table4[[#This Row],[Date]], "yyyy")</f>
        <v>2025</v>
      </c>
      <c r="P3606" t="str">
        <f>_xlfn.XLOOKUP(Table4[[#This Row],[ProductID]],Products!A:A,Products!C:C, "Not Found")</f>
        <v>Groceries</v>
      </c>
      <c r="Q3606" t="str">
        <f>_xlfn.XLOOKUP(Table4[[#This Row],[ProductID]],Products!A:A,Products!D:D,"Not Found")</f>
        <v>Dairy</v>
      </c>
      <c r="R3606">
        <f>_xlfn.XLOOKUP(Table4[[#This Row],[ProductID]],Products!A:A,Products!E:E,"Not Found")</f>
        <v>1227.24</v>
      </c>
      <c r="S3606">
        <f>_xlfn.XLOOKUP(Table4[[#This Row],[ProductID]],Products!A:A,Products!F:F, "Not Found")</f>
        <v>977.09</v>
      </c>
      <c r="T3606" t="str">
        <f>_xlfn.XLOOKUP(Table4[[#This Row],[CustomerID]],Customers!A:A,Customers!D:D, "Not Found")</f>
        <v>F</v>
      </c>
      <c r="U3606" s="6">
        <f>_xlfn.XLOOKUP(Table4[[#This Row],[CustomerID]],Customers!A:A,Customers!E:E, "Not Found")</f>
        <v>23730</v>
      </c>
      <c r="V3606">
        <f ca="1">DATEDIF(Table4[[#This Row],[CustomerBirthday]], TODAY(), "Y")</f>
        <v>61</v>
      </c>
      <c r="W3606" t="str" cm="1">
        <f t="array" aca="1" ref="W3606" ca="1">_xlfn.IFS(Table4[[#This Row],[Age]]&lt;25, "Under 25",Table4[[#This Row],[Age]]=34, "25-34", Table4[[#This Row],[Age]]&lt;=49, "35-49", Table4[[#This Row],[Age]]&lt;=64, "50-64", Table4[[#This Row],[Age]]&gt;=65, "65+")</f>
        <v>50-64</v>
      </c>
      <c r="X3606" t="str">
        <f>_xlfn.XLOOKUP(Table4[[#This Row],[StoreID]],Stores!A:A,Stores!B:B, "Not found")</f>
        <v>MegaMart Peckmouth</v>
      </c>
      <c r="Y3606" t="str">
        <f>_xlfn.XLOOKUP(Table4[[#This Row],[StoreID]],Stores!A:A,Stores!C:C, "Not Found")</f>
        <v>Peckmouth</v>
      </c>
      <c r="Z3606" t="str">
        <f>_xlfn.XLOOKUP(Table4[[#This Row],[StoreID]],Stores!A:A,Stores!D:D, "Not Found")</f>
        <v>East</v>
      </c>
    </row>
    <row r="3607" spans="1:26">
      <c r="A3607" t="s">
        <v>4473</v>
      </c>
      <c r="B3607" s="1">
        <v>45698</v>
      </c>
      <c r="C3607" t="s">
        <v>355</v>
      </c>
      <c r="D3607" t="s">
        <v>774</v>
      </c>
      <c r="E3607" t="s">
        <v>842</v>
      </c>
      <c r="F3607">
        <v>1</v>
      </c>
      <c r="G3607">
        <v>0.05</v>
      </c>
      <c r="H3607" t="s">
        <v>871</v>
      </c>
      <c r="I3607" s="4">
        <f>Table4[[#This Row],[Quantity]]*Table4[[#This Row],[UnitPrice]]</f>
        <v>1487.41</v>
      </c>
      <c r="J3607" s="4">
        <f>Table4[[#This Row],[Gross Revenue]]*(1-Table4[[#This Row],[Discount]])</f>
        <v>1413.0395000000001</v>
      </c>
      <c r="K3607" s="4">
        <f>Table4[[#This Row],[Quantity]]*Table4[[#This Row],[CostPrice]]</f>
        <v>813.07</v>
      </c>
      <c r="L3607" s="4">
        <f>Table4[[#This Row],[Net Revenue]]-Table4[[#This Row],[Total Cost]]</f>
        <v>599.96950000000004</v>
      </c>
      <c r="M3607" t="str">
        <f>_xlfn.XLOOKUP(Table4[[#This Row],[ProductID]], Products!A:A,Products!B:B, "Not Found")</f>
        <v>Him Smartphone</v>
      </c>
      <c r="N3607" t="str">
        <f>TEXT(Table4[[#This Row],[Date]], "mmm")</f>
        <v>Feb</v>
      </c>
      <c r="O3607" t="str">
        <f>TEXT(Table4[[#This Row],[Date]], "yyyy")</f>
        <v>2025</v>
      </c>
      <c r="P3607" t="str">
        <f>_xlfn.XLOOKUP(Table4[[#This Row],[ProductID]],Products!A:A,Products!C:C, "Not Found")</f>
        <v>Electronics</v>
      </c>
      <c r="Q3607" t="str">
        <f>_xlfn.XLOOKUP(Table4[[#This Row],[ProductID]],Products!A:A,Products!D:D,"Not Found")</f>
        <v>Smartphone</v>
      </c>
      <c r="R3607">
        <f>_xlfn.XLOOKUP(Table4[[#This Row],[ProductID]],Products!A:A,Products!E:E,"Not Found")</f>
        <v>1487.41</v>
      </c>
      <c r="S3607">
        <f>_xlfn.XLOOKUP(Table4[[#This Row],[ProductID]],Products!A:A,Products!F:F, "Not Found")</f>
        <v>813.07</v>
      </c>
      <c r="T3607" t="str">
        <f>_xlfn.XLOOKUP(Table4[[#This Row],[CustomerID]],Customers!A:A,Customers!D:D, "Not Found")</f>
        <v>M</v>
      </c>
      <c r="U3607" s="6">
        <f>_xlfn.XLOOKUP(Table4[[#This Row],[CustomerID]],Customers!A:A,Customers!E:E, "Not Found")</f>
        <v>22937</v>
      </c>
      <c r="V3607">
        <f ca="1">DATEDIF(Table4[[#This Row],[CustomerBirthday]], TODAY(), "Y")</f>
        <v>63</v>
      </c>
      <c r="W3607" t="str" cm="1">
        <f t="array" aca="1" ref="W3607" ca="1">_xlfn.IFS(Table4[[#This Row],[Age]]&lt;25, "Under 25",Table4[[#This Row],[Age]]=34, "25-34", Table4[[#This Row],[Age]]&lt;=49, "35-49", Table4[[#This Row],[Age]]&lt;=64, "50-64", Table4[[#This Row],[Age]]&gt;=65, "65+")</f>
        <v>50-64</v>
      </c>
      <c r="X3607" t="str">
        <f>_xlfn.XLOOKUP(Table4[[#This Row],[StoreID]],Stores!A:A,Stores!B:B, "Not found")</f>
        <v>MegaMart Brianahaven</v>
      </c>
      <c r="Y3607" t="str">
        <f>_xlfn.XLOOKUP(Table4[[#This Row],[StoreID]],Stores!A:A,Stores!C:C, "Not Found")</f>
        <v>Brianahaven</v>
      </c>
      <c r="Z3607" t="str">
        <f>_xlfn.XLOOKUP(Table4[[#This Row],[StoreID]],Stores!A:A,Stores!D:D, "Not Found")</f>
        <v>North</v>
      </c>
    </row>
    <row r="3608" spans="1:26">
      <c r="A3608" t="s">
        <v>4474</v>
      </c>
      <c r="B3608" s="1">
        <v>45750</v>
      </c>
      <c r="C3608" t="s">
        <v>44</v>
      </c>
      <c r="D3608" t="s">
        <v>820</v>
      </c>
      <c r="E3608" t="s">
        <v>831</v>
      </c>
      <c r="F3608">
        <v>3</v>
      </c>
      <c r="G3608">
        <v>0.15</v>
      </c>
      <c r="H3608" t="s">
        <v>868</v>
      </c>
      <c r="I3608" s="4">
        <f>Table4[[#This Row],[Quantity]]*Table4[[#This Row],[UnitPrice]]</f>
        <v>3591.54</v>
      </c>
      <c r="J3608" s="4">
        <f>Table4[[#This Row],[Gross Revenue]]*(1-Table4[[#This Row],[Discount]])</f>
        <v>3052.8089999999997</v>
      </c>
      <c r="K3608" s="4">
        <f>Table4[[#This Row],[Quantity]]*Table4[[#This Row],[CostPrice]]</f>
        <v>2168.2200000000003</v>
      </c>
      <c r="L3608" s="4">
        <f>Table4[[#This Row],[Net Revenue]]-Table4[[#This Row],[Total Cost]]</f>
        <v>884.58899999999949</v>
      </c>
      <c r="M3608" t="str">
        <f>_xlfn.XLOOKUP(Table4[[#This Row],[ProductID]], Products!A:A,Products!B:B, "Not Found")</f>
        <v>Or Smartphone</v>
      </c>
      <c r="N3608" t="str">
        <f>TEXT(Table4[[#This Row],[Date]], "mmm")</f>
        <v>Apr</v>
      </c>
      <c r="O3608" t="str">
        <f>TEXT(Table4[[#This Row],[Date]], "yyyy")</f>
        <v>2025</v>
      </c>
      <c r="P3608" t="str">
        <f>_xlfn.XLOOKUP(Table4[[#This Row],[ProductID]],Products!A:A,Products!C:C, "Not Found")</f>
        <v>Electronics</v>
      </c>
      <c r="Q3608" t="str">
        <f>_xlfn.XLOOKUP(Table4[[#This Row],[ProductID]],Products!A:A,Products!D:D,"Not Found")</f>
        <v>Smartphone</v>
      </c>
      <c r="R3608">
        <f>_xlfn.XLOOKUP(Table4[[#This Row],[ProductID]],Products!A:A,Products!E:E,"Not Found")</f>
        <v>1197.18</v>
      </c>
      <c r="S3608">
        <f>_xlfn.XLOOKUP(Table4[[#This Row],[ProductID]],Products!A:A,Products!F:F, "Not Found")</f>
        <v>722.74</v>
      </c>
      <c r="T3608" t="str">
        <f>_xlfn.XLOOKUP(Table4[[#This Row],[CustomerID]],Customers!A:A,Customers!D:D, "Not Found")</f>
        <v>M</v>
      </c>
      <c r="U3608" s="6">
        <f>_xlfn.XLOOKUP(Table4[[#This Row],[CustomerID]],Customers!A:A,Customers!E:E, "Not Found")</f>
        <v>28106</v>
      </c>
      <c r="V3608">
        <f ca="1">DATEDIF(Table4[[#This Row],[CustomerBirthday]], TODAY(), "Y")</f>
        <v>49</v>
      </c>
      <c r="W3608" t="str" cm="1">
        <f t="array" aca="1" ref="W3608" ca="1">_xlfn.IFS(Table4[[#This Row],[Age]]&lt;25, "Under 25",Table4[[#This Row],[Age]]=34, "25-34", Table4[[#This Row],[Age]]&lt;=49, "35-49", Table4[[#This Row],[Age]]&lt;=64, "50-64", Table4[[#This Row],[Age]]&gt;=65, "65+")</f>
        <v>35-49</v>
      </c>
      <c r="X3608" t="str">
        <f>_xlfn.XLOOKUP(Table4[[#This Row],[StoreID]],Stores!A:A,Stores!B:B, "Not found")</f>
        <v>MegaMart Jimenezborough</v>
      </c>
      <c r="Y3608" t="str">
        <f>_xlfn.XLOOKUP(Table4[[#This Row],[StoreID]],Stores!A:A,Stores!C:C, "Not Found")</f>
        <v>Jimenezborough</v>
      </c>
      <c r="Z3608" t="str">
        <f>_xlfn.XLOOKUP(Table4[[#This Row],[StoreID]],Stores!A:A,Stores!D:D, "Not Found")</f>
        <v>South</v>
      </c>
    </row>
    <row r="3609" spans="1:26">
      <c r="A3609" t="s">
        <v>4475</v>
      </c>
      <c r="B3609" s="1">
        <v>45771</v>
      </c>
      <c r="C3609" t="s">
        <v>487</v>
      </c>
      <c r="D3609" t="s">
        <v>788</v>
      </c>
      <c r="E3609" t="s">
        <v>846</v>
      </c>
      <c r="F3609">
        <v>5</v>
      </c>
      <c r="G3609">
        <v>0.15</v>
      </c>
      <c r="H3609" t="s">
        <v>865</v>
      </c>
      <c r="I3609" s="4">
        <f>Table4[[#This Row],[Quantity]]*Table4[[#This Row],[UnitPrice]]</f>
        <v>5478.6</v>
      </c>
      <c r="J3609" s="4">
        <f>Table4[[#This Row],[Gross Revenue]]*(1-Table4[[#This Row],[Discount]])</f>
        <v>4656.8100000000004</v>
      </c>
      <c r="K3609" s="4">
        <f>Table4[[#This Row],[Quantity]]*Table4[[#This Row],[CostPrice]]</f>
        <v>4111</v>
      </c>
      <c r="L3609" s="4">
        <f>Table4[[#This Row],[Net Revenue]]-Table4[[#This Row],[Total Cost]]</f>
        <v>545.8100000000004</v>
      </c>
      <c r="M3609" t="str">
        <f>_xlfn.XLOOKUP(Table4[[#This Row],[ProductID]], Products!A:A,Products!B:B, "Not Found")</f>
        <v>Foot Snacks</v>
      </c>
      <c r="N3609" t="str">
        <f>TEXT(Table4[[#This Row],[Date]], "mmm")</f>
        <v>Apr</v>
      </c>
      <c r="O3609" t="str">
        <f>TEXT(Table4[[#This Row],[Date]], "yyyy")</f>
        <v>2025</v>
      </c>
      <c r="P3609" t="str">
        <f>_xlfn.XLOOKUP(Table4[[#This Row],[ProductID]],Products!A:A,Products!C:C, "Not Found")</f>
        <v>Groceries</v>
      </c>
      <c r="Q3609" t="str">
        <f>_xlfn.XLOOKUP(Table4[[#This Row],[ProductID]],Products!A:A,Products!D:D,"Not Found")</f>
        <v>Snacks</v>
      </c>
      <c r="R3609">
        <f>_xlfn.XLOOKUP(Table4[[#This Row],[ProductID]],Products!A:A,Products!E:E,"Not Found")</f>
        <v>1095.72</v>
      </c>
      <c r="S3609">
        <f>_xlfn.XLOOKUP(Table4[[#This Row],[ProductID]],Products!A:A,Products!F:F, "Not Found")</f>
        <v>822.2</v>
      </c>
      <c r="T3609" t="str">
        <f>_xlfn.XLOOKUP(Table4[[#This Row],[CustomerID]],Customers!A:A,Customers!D:D, "Not Found")</f>
        <v>M</v>
      </c>
      <c r="U3609" s="6">
        <f>_xlfn.XLOOKUP(Table4[[#This Row],[CustomerID]],Customers!A:A,Customers!E:E, "Not Found")</f>
        <v>22750</v>
      </c>
      <c r="V3609">
        <f ca="1">DATEDIF(Table4[[#This Row],[CustomerBirthday]], TODAY(), "Y")</f>
        <v>64</v>
      </c>
      <c r="W3609" t="str" cm="1">
        <f t="array" aca="1" ref="W3609" ca="1">_xlfn.IFS(Table4[[#This Row],[Age]]&lt;25, "Under 25",Table4[[#This Row],[Age]]=34, "25-34", Table4[[#This Row],[Age]]&lt;=49, "35-49", Table4[[#This Row],[Age]]&lt;=64, "50-64", Table4[[#This Row],[Age]]&gt;=65, "65+")</f>
        <v>50-64</v>
      </c>
      <c r="X3609" t="str">
        <f>_xlfn.XLOOKUP(Table4[[#This Row],[StoreID]],Stores!A:A,Stores!B:B, "Not found")</f>
        <v>MegaMart Johnmouth</v>
      </c>
      <c r="Y3609" t="str">
        <f>_xlfn.XLOOKUP(Table4[[#This Row],[StoreID]],Stores!A:A,Stores!C:C, "Not Found")</f>
        <v>Johnmouth</v>
      </c>
      <c r="Z3609" t="str">
        <f>_xlfn.XLOOKUP(Table4[[#This Row],[StoreID]],Stores!A:A,Stores!D:D, "Not Found")</f>
        <v>East</v>
      </c>
    </row>
    <row r="3610" spans="1:26">
      <c r="A3610" t="s">
        <v>4476</v>
      </c>
      <c r="B3610" s="1">
        <v>45259</v>
      </c>
      <c r="C3610" t="s">
        <v>625</v>
      </c>
      <c r="D3610" t="s">
        <v>750</v>
      </c>
      <c r="E3610" t="s">
        <v>835</v>
      </c>
      <c r="F3610">
        <v>3</v>
      </c>
      <c r="G3610">
        <v>0.1</v>
      </c>
      <c r="H3610" t="s">
        <v>871</v>
      </c>
      <c r="I3610" s="4">
        <f>Table4[[#This Row],[Quantity]]*Table4[[#This Row],[UnitPrice]]</f>
        <v>4028.25</v>
      </c>
      <c r="J3610" s="4">
        <f>Table4[[#This Row],[Gross Revenue]]*(1-Table4[[#This Row],[Discount]])</f>
        <v>3625.4250000000002</v>
      </c>
      <c r="K3610" s="4">
        <f>Table4[[#This Row],[Quantity]]*Table4[[#This Row],[CostPrice]]</f>
        <v>2393.8200000000002</v>
      </c>
      <c r="L3610" s="4">
        <f>Table4[[#This Row],[Net Revenue]]-Table4[[#This Row],[Total Cost]]</f>
        <v>1231.605</v>
      </c>
      <c r="M3610" t="str">
        <f>_xlfn.XLOOKUP(Table4[[#This Row],[ProductID]], Products!A:A,Products!B:B, "Not Found")</f>
        <v>Add Clothing</v>
      </c>
      <c r="N3610" t="str">
        <f>TEXT(Table4[[#This Row],[Date]], "mmm")</f>
        <v>Nov</v>
      </c>
      <c r="O3610" t="str">
        <f>TEXT(Table4[[#This Row],[Date]], "yyyy")</f>
        <v>2023</v>
      </c>
      <c r="P3610" t="str">
        <f>_xlfn.XLOOKUP(Table4[[#This Row],[ProductID]],Products!A:A,Products!C:C, "Not Found")</f>
        <v>Fashion</v>
      </c>
      <c r="Q3610" t="str">
        <f>_xlfn.XLOOKUP(Table4[[#This Row],[ProductID]],Products!A:A,Products!D:D,"Not Found")</f>
        <v>Clothing</v>
      </c>
      <c r="R3610">
        <f>_xlfn.XLOOKUP(Table4[[#This Row],[ProductID]],Products!A:A,Products!E:E,"Not Found")</f>
        <v>1342.75</v>
      </c>
      <c r="S3610">
        <f>_xlfn.XLOOKUP(Table4[[#This Row],[ProductID]],Products!A:A,Products!F:F, "Not Found")</f>
        <v>797.94</v>
      </c>
      <c r="T3610" t="str">
        <f>_xlfn.XLOOKUP(Table4[[#This Row],[CustomerID]],Customers!A:A,Customers!D:D, "Not Found")</f>
        <v>M</v>
      </c>
      <c r="U3610" s="6">
        <f>_xlfn.XLOOKUP(Table4[[#This Row],[CustomerID]],Customers!A:A,Customers!E:E, "Not Found")</f>
        <v>29135</v>
      </c>
      <c r="V3610">
        <f ca="1">DATEDIF(Table4[[#This Row],[CustomerBirthday]], TODAY(), "Y")</f>
        <v>46</v>
      </c>
      <c r="W3610" t="str" cm="1">
        <f t="array" aca="1" ref="W3610" ca="1">_xlfn.IFS(Table4[[#This Row],[Age]]&lt;25, "Under 25",Table4[[#This Row],[Age]]=34, "25-34", Table4[[#This Row],[Age]]&lt;=49, "35-49", Table4[[#This Row],[Age]]&lt;=64, "50-64", Table4[[#This Row],[Age]]&gt;=65, "65+")</f>
        <v>35-49</v>
      </c>
      <c r="X3610" t="str">
        <f>_xlfn.XLOOKUP(Table4[[#This Row],[StoreID]],Stores!A:A,Stores!B:B, "Not found")</f>
        <v>MegaMart Peckmouth</v>
      </c>
      <c r="Y3610" t="str">
        <f>_xlfn.XLOOKUP(Table4[[#This Row],[StoreID]],Stores!A:A,Stores!C:C, "Not Found")</f>
        <v>Peckmouth</v>
      </c>
      <c r="Z3610" t="str">
        <f>_xlfn.XLOOKUP(Table4[[#This Row],[StoreID]],Stores!A:A,Stores!D:D, "Not Found")</f>
        <v>East</v>
      </c>
    </row>
    <row r="3611" spans="1:26">
      <c r="A3611" t="s">
        <v>4477</v>
      </c>
      <c r="B3611" s="1">
        <v>45265</v>
      </c>
      <c r="C3611" t="s">
        <v>234</v>
      </c>
      <c r="D3611" t="s">
        <v>742</v>
      </c>
      <c r="E3611" t="s">
        <v>846</v>
      </c>
      <c r="F3611">
        <v>4</v>
      </c>
      <c r="G3611">
        <v>0</v>
      </c>
      <c r="H3611" t="s">
        <v>875</v>
      </c>
      <c r="I3611" s="4">
        <f>Table4[[#This Row],[Quantity]]*Table4[[#This Row],[UnitPrice]]</f>
        <v>994.28</v>
      </c>
      <c r="J3611" s="4">
        <f>Table4[[#This Row],[Gross Revenue]]*(1-Table4[[#This Row],[Discount]])</f>
        <v>994.28</v>
      </c>
      <c r="K3611" s="4">
        <f>Table4[[#This Row],[Quantity]]*Table4[[#This Row],[CostPrice]]</f>
        <v>762.68</v>
      </c>
      <c r="L3611" s="4">
        <f>Table4[[#This Row],[Net Revenue]]-Table4[[#This Row],[Total Cost]]</f>
        <v>231.60000000000002</v>
      </c>
      <c r="M3611" t="str">
        <f>_xlfn.XLOOKUP(Table4[[#This Row],[ProductID]], Products!A:A,Products!B:B, "Not Found")</f>
        <v>Either Headphones</v>
      </c>
      <c r="N3611" t="str">
        <f>TEXT(Table4[[#This Row],[Date]], "mmm")</f>
        <v>Dec</v>
      </c>
      <c r="O3611" t="str">
        <f>TEXT(Table4[[#This Row],[Date]], "yyyy")</f>
        <v>2023</v>
      </c>
      <c r="P3611" t="str">
        <f>_xlfn.XLOOKUP(Table4[[#This Row],[ProductID]],Products!A:A,Products!C:C, "Not Found")</f>
        <v>Electronics</v>
      </c>
      <c r="Q3611" t="str">
        <f>_xlfn.XLOOKUP(Table4[[#This Row],[ProductID]],Products!A:A,Products!D:D,"Not Found")</f>
        <v>Headphones</v>
      </c>
      <c r="R3611">
        <f>_xlfn.XLOOKUP(Table4[[#This Row],[ProductID]],Products!A:A,Products!E:E,"Not Found")</f>
        <v>248.57</v>
      </c>
      <c r="S3611">
        <f>_xlfn.XLOOKUP(Table4[[#This Row],[ProductID]],Products!A:A,Products!F:F, "Not Found")</f>
        <v>190.67</v>
      </c>
      <c r="T3611" t="str">
        <f>_xlfn.XLOOKUP(Table4[[#This Row],[CustomerID]],Customers!A:A,Customers!D:D, "Not Found")</f>
        <v>M</v>
      </c>
      <c r="U3611" s="6">
        <f>_xlfn.XLOOKUP(Table4[[#This Row],[CustomerID]],Customers!A:A,Customers!E:E, "Not Found")</f>
        <v>25132</v>
      </c>
      <c r="V3611">
        <f ca="1">DATEDIF(Table4[[#This Row],[CustomerBirthday]], TODAY(), "Y")</f>
        <v>57</v>
      </c>
      <c r="W3611" t="str" cm="1">
        <f t="array" aca="1" ref="W3611" ca="1">_xlfn.IFS(Table4[[#This Row],[Age]]&lt;25, "Under 25",Table4[[#This Row],[Age]]=34, "25-34", Table4[[#This Row],[Age]]&lt;=49, "35-49", Table4[[#This Row],[Age]]&lt;=64, "50-64", Table4[[#This Row],[Age]]&gt;=65, "65+")</f>
        <v>50-64</v>
      </c>
      <c r="X3611" t="str">
        <f>_xlfn.XLOOKUP(Table4[[#This Row],[StoreID]],Stores!A:A,Stores!B:B, "Not found")</f>
        <v>MegaMart Johnmouth</v>
      </c>
      <c r="Y3611" t="str">
        <f>_xlfn.XLOOKUP(Table4[[#This Row],[StoreID]],Stores!A:A,Stores!C:C, "Not Found")</f>
        <v>Johnmouth</v>
      </c>
      <c r="Z3611" t="str">
        <f>_xlfn.XLOOKUP(Table4[[#This Row],[StoreID]],Stores!A:A,Stores!D:D, "Not Found")</f>
        <v>East</v>
      </c>
    </row>
    <row r="3612" spans="1:26">
      <c r="A3612" t="s">
        <v>4478</v>
      </c>
      <c r="B3612" s="1">
        <v>45393</v>
      </c>
      <c r="C3612" t="s">
        <v>202</v>
      </c>
      <c r="D3612" t="s">
        <v>796</v>
      </c>
      <c r="E3612" t="s">
        <v>831</v>
      </c>
      <c r="F3612">
        <v>3</v>
      </c>
      <c r="G3612">
        <v>0.1</v>
      </c>
      <c r="H3612" t="s">
        <v>871</v>
      </c>
      <c r="I3612" s="4">
        <f>Table4[[#This Row],[Quantity]]*Table4[[#This Row],[UnitPrice]]</f>
        <v>4687.29</v>
      </c>
      <c r="J3612" s="4">
        <f>Table4[[#This Row],[Gross Revenue]]*(1-Table4[[#This Row],[Discount]])</f>
        <v>4218.5609999999997</v>
      </c>
      <c r="K3612" s="4">
        <f>Table4[[#This Row],[Quantity]]*Table4[[#This Row],[CostPrice]]</f>
        <v>3586.8900000000003</v>
      </c>
      <c r="L3612" s="4">
        <f>Table4[[#This Row],[Net Revenue]]-Table4[[#This Row],[Total Cost]]</f>
        <v>631.67099999999937</v>
      </c>
      <c r="M3612" t="str">
        <f>_xlfn.XLOOKUP(Table4[[#This Row],[ProductID]], Products!A:A,Products!B:B, "Not Found")</f>
        <v>Chair Laptop</v>
      </c>
      <c r="N3612" t="str">
        <f>TEXT(Table4[[#This Row],[Date]], "mmm")</f>
        <v>Apr</v>
      </c>
      <c r="O3612" t="str">
        <f>TEXT(Table4[[#This Row],[Date]], "yyyy")</f>
        <v>2024</v>
      </c>
      <c r="P3612" t="str">
        <f>_xlfn.XLOOKUP(Table4[[#This Row],[ProductID]],Products!A:A,Products!C:C, "Not Found")</f>
        <v>Electronics</v>
      </c>
      <c r="Q3612" t="str">
        <f>_xlfn.XLOOKUP(Table4[[#This Row],[ProductID]],Products!A:A,Products!D:D,"Not Found")</f>
        <v>Laptop</v>
      </c>
      <c r="R3612">
        <f>_xlfn.XLOOKUP(Table4[[#This Row],[ProductID]],Products!A:A,Products!E:E,"Not Found")</f>
        <v>1562.43</v>
      </c>
      <c r="S3612">
        <f>_xlfn.XLOOKUP(Table4[[#This Row],[ProductID]],Products!A:A,Products!F:F, "Not Found")</f>
        <v>1195.6300000000001</v>
      </c>
      <c r="T3612" t="str">
        <f>_xlfn.XLOOKUP(Table4[[#This Row],[CustomerID]],Customers!A:A,Customers!D:D, "Not Found")</f>
        <v>F</v>
      </c>
      <c r="U3612" s="6">
        <f>_xlfn.XLOOKUP(Table4[[#This Row],[CustomerID]],Customers!A:A,Customers!E:E, "Not Found")</f>
        <v>33492</v>
      </c>
      <c r="V3612">
        <f ca="1">DATEDIF(Table4[[#This Row],[CustomerBirthday]], TODAY(), "Y")</f>
        <v>34</v>
      </c>
      <c r="W3612" t="str" cm="1">
        <f t="array" aca="1" ref="W3612" ca="1">_xlfn.IFS(Table4[[#This Row],[Age]]&lt;25, "Under 25",Table4[[#This Row],[Age]]=34, "25-34", Table4[[#This Row],[Age]]&lt;=49, "35-49", Table4[[#This Row],[Age]]&lt;=64, "50-64", Table4[[#This Row],[Age]]&gt;=65, "65+")</f>
        <v>25-34</v>
      </c>
      <c r="X3612" t="str">
        <f>_xlfn.XLOOKUP(Table4[[#This Row],[StoreID]],Stores!A:A,Stores!B:B, "Not found")</f>
        <v>MegaMart Jimenezborough</v>
      </c>
      <c r="Y3612" t="str">
        <f>_xlfn.XLOOKUP(Table4[[#This Row],[StoreID]],Stores!A:A,Stores!C:C, "Not Found")</f>
        <v>Jimenezborough</v>
      </c>
      <c r="Z3612" t="str">
        <f>_xlfn.XLOOKUP(Table4[[#This Row],[StoreID]],Stores!A:A,Stores!D:D, "Not Found")</f>
        <v>South</v>
      </c>
    </row>
    <row r="3613" spans="1:26">
      <c r="A3613" t="s">
        <v>4479</v>
      </c>
      <c r="B3613" s="1">
        <v>45617</v>
      </c>
      <c r="C3613" t="s">
        <v>375</v>
      </c>
      <c r="D3613" t="s">
        <v>750</v>
      </c>
      <c r="E3613" t="s">
        <v>831</v>
      </c>
      <c r="F3613">
        <v>5</v>
      </c>
      <c r="G3613">
        <v>0.1</v>
      </c>
      <c r="H3613" t="s">
        <v>875</v>
      </c>
      <c r="I3613" s="4">
        <f>Table4[[#This Row],[Quantity]]*Table4[[#This Row],[UnitPrice]]</f>
        <v>6713.75</v>
      </c>
      <c r="J3613" s="4">
        <f>Table4[[#This Row],[Gross Revenue]]*(1-Table4[[#This Row],[Discount]])</f>
        <v>6042.375</v>
      </c>
      <c r="K3613" s="4">
        <f>Table4[[#This Row],[Quantity]]*Table4[[#This Row],[CostPrice]]</f>
        <v>3989.7000000000003</v>
      </c>
      <c r="L3613" s="4">
        <f>Table4[[#This Row],[Net Revenue]]-Table4[[#This Row],[Total Cost]]</f>
        <v>2052.6749999999997</v>
      </c>
      <c r="M3613" t="str">
        <f>_xlfn.XLOOKUP(Table4[[#This Row],[ProductID]], Products!A:A,Products!B:B, "Not Found")</f>
        <v>Add Clothing</v>
      </c>
      <c r="N3613" t="str">
        <f>TEXT(Table4[[#This Row],[Date]], "mmm")</f>
        <v>Nov</v>
      </c>
      <c r="O3613" t="str">
        <f>TEXT(Table4[[#This Row],[Date]], "yyyy")</f>
        <v>2024</v>
      </c>
      <c r="P3613" t="str">
        <f>_xlfn.XLOOKUP(Table4[[#This Row],[ProductID]],Products!A:A,Products!C:C, "Not Found")</f>
        <v>Fashion</v>
      </c>
      <c r="Q3613" t="str">
        <f>_xlfn.XLOOKUP(Table4[[#This Row],[ProductID]],Products!A:A,Products!D:D,"Not Found")</f>
        <v>Clothing</v>
      </c>
      <c r="R3613">
        <f>_xlfn.XLOOKUP(Table4[[#This Row],[ProductID]],Products!A:A,Products!E:E,"Not Found")</f>
        <v>1342.75</v>
      </c>
      <c r="S3613">
        <f>_xlfn.XLOOKUP(Table4[[#This Row],[ProductID]],Products!A:A,Products!F:F, "Not Found")</f>
        <v>797.94</v>
      </c>
      <c r="T3613" t="str">
        <f>_xlfn.XLOOKUP(Table4[[#This Row],[CustomerID]],Customers!A:A,Customers!D:D, "Not Found")</f>
        <v>F</v>
      </c>
      <c r="U3613" s="6">
        <f>_xlfn.XLOOKUP(Table4[[#This Row],[CustomerID]],Customers!A:A,Customers!E:E, "Not Found")</f>
        <v>19995</v>
      </c>
      <c r="V3613">
        <f ca="1">DATEDIF(Table4[[#This Row],[CustomerBirthday]], TODAY(), "Y")</f>
        <v>71</v>
      </c>
      <c r="W3613" t="str" cm="1">
        <f t="array" aca="1" ref="W3613" ca="1">_xlfn.IFS(Table4[[#This Row],[Age]]&lt;25, "Under 25",Table4[[#This Row],[Age]]=34, "25-34", Table4[[#This Row],[Age]]&lt;=49, "35-49", Table4[[#This Row],[Age]]&lt;=64, "50-64", Table4[[#This Row],[Age]]&gt;=65, "65+")</f>
        <v>65+</v>
      </c>
      <c r="X3613" t="str">
        <f>_xlfn.XLOOKUP(Table4[[#This Row],[StoreID]],Stores!A:A,Stores!B:B, "Not found")</f>
        <v>MegaMart Jimenezborough</v>
      </c>
      <c r="Y3613" t="str">
        <f>_xlfn.XLOOKUP(Table4[[#This Row],[StoreID]],Stores!A:A,Stores!C:C, "Not Found")</f>
        <v>Jimenezborough</v>
      </c>
      <c r="Z3613" t="str">
        <f>_xlfn.XLOOKUP(Table4[[#This Row],[StoreID]],Stores!A:A,Stores!D:D, "Not Found")</f>
        <v>South</v>
      </c>
    </row>
    <row r="3614" spans="1:26">
      <c r="A3614" t="s">
        <v>4480</v>
      </c>
      <c r="B3614" s="1">
        <v>45239</v>
      </c>
      <c r="C3614" t="s">
        <v>438</v>
      </c>
      <c r="D3614" t="s">
        <v>745</v>
      </c>
      <c r="E3614" t="s">
        <v>831</v>
      </c>
      <c r="F3614">
        <v>3</v>
      </c>
      <c r="G3614">
        <v>0.05</v>
      </c>
      <c r="H3614" t="s">
        <v>871</v>
      </c>
      <c r="I3614" s="4">
        <f>Table4[[#This Row],[Quantity]]*Table4[[#This Row],[UnitPrice]]</f>
        <v>3579.2699999999995</v>
      </c>
      <c r="J3614" s="4">
        <f>Table4[[#This Row],[Gross Revenue]]*(1-Table4[[#This Row],[Discount]])</f>
        <v>3400.3064999999992</v>
      </c>
      <c r="K3614" s="4">
        <f>Table4[[#This Row],[Quantity]]*Table4[[#This Row],[CostPrice]]</f>
        <v>2454.7200000000003</v>
      </c>
      <c r="L3614" s="4">
        <f>Table4[[#This Row],[Net Revenue]]-Table4[[#This Row],[Total Cost]]</f>
        <v>945.58649999999898</v>
      </c>
      <c r="M3614" t="str">
        <f>_xlfn.XLOOKUP(Table4[[#This Row],[ProductID]], Products!A:A,Products!B:B, "Not Found")</f>
        <v>Above Camera</v>
      </c>
      <c r="N3614" t="str">
        <f>TEXT(Table4[[#This Row],[Date]], "mmm")</f>
        <v>Nov</v>
      </c>
      <c r="O3614" t="str">
        <f>TEXT(Table4[[#This Row],[Date]], "yyyy")</f>
        <v>2023</v>
      </c>
      <c r="P3614" t="str">
        <f>_xlfn.XLOOKUP(Table4[[#This Row],[ProductID]],Products!A:A,Products!C:C, "Not Found")</f>
        <v>Electronics</v>
      </c>
      <c r="Q3614" t="str">
        <f>_xlfn.XLOOKUP(Table4[[#This Row],[ProductID]],Products!A:A,Products!D:D,"Not Found")</f>
        <v>Camera</v>
      </c>
      <c r="R3614">
        <f>_xlfn.XLOOKUP(Table4[[#This Row],[ProductID]],Products!A:A,Products!E:E,"Not Found")</f>
        <v>1193.0899999999999</v>
      </c>
      <c r="S3614">
        <f>_xlfn.XLOOKUP(Table4[[#This Row],[ProductID]],Products!A:A,Products!F:F, "Not Found")</f>
        <v>818.24</v>
      </c>
      <c r="T3614" t="str">
        <f>_xlfn.XLOOKUP(Table4[[#This Row],[CustomerID]],Customers!A:A,Customers!D:D, "Not Found")</f>
        <v>M</v>
      </c>
      <c r="U3614" s="6">
        <f>_xlfn.XLOOKUP(Table4[[#This Row],[CustomerID]],Customers!A:A,Customers!E:E, "Not Found")</f>
        <v>27633</v>
      </c>
      <c r="V3614">
        <f ca="1">DATEDIF(Table4[[#This Row],[CustomerBirthday]], TODAY(), "Y")</f>
        <v>50</v>
      </c>
      <c r="W3614" t="str" cm="1">
        <f t="array" aca="1" ref="W3614" ca="1">_xlfn.IFS(Table4[[#This Row],[Age]]&lt;25, "Under 25",Table4[[#This Row],[Age]]=34, "25-34", Table4[[#This Row],[Age]]&lt;=49, "35-49", Table4[[#This Row],[Age]]&lt;=64, "50-64", Table4[[#This Row],[Age]]&gt;=65, "65+")</f>
        <v>50-64</v>
      </c>
      <c r="X3614" t="str">
        <f>_xlfn.XLOOKUP(Table4[[#This Row],[StoreID]],Stores!A:A,Stores!B:B, "Not found")</f>
        <v>MegaMart Jimenezborough</v>
      </c>
      <c r="Y3614" t="str">
        <f>_xlfn.XLOOKUP(Table4[[#This Row],[StoreID]],Stores!A:A,Stores!C:C, "Not Found")</f>
        <v>Jimenezborough</v>
      </c>
      <c r="Z3614" t="str">
        <f>_xlfn.XLOOKUP(Table4[[#This Row],[StoreID]],Stores!A:A,Stores!D:D, "Not Found")</f>
        <v>South</v>
      </c>
    </row>
    <row r="3615" spans="1:26">
      <c r="A3615" t="s">
        <v>4481</v>
      </c>
      <c r="B3615" s="1">
        <v>45881</v>
      </c>
      <c r="C3615" t="s">
        <v>661</v>
      </c>
      <c r="D3615" t="s">
        <v>764</v>
      </c>
      <c r="E3615" t="s">
        <v>846</v>
      </c>
      <c r="F3615">
        <v>1</v>
      </c>
      <c r="G3615">
        <v>0</v>
      </c>
      <c r="H3615" t="s">
        <v>871</v>
      </c>
      <c r="I3615" s="4">
        <f>Table4[[#This Row],[Quantity]]*Table4[[#This Row],[UnitPrice]]</f>
        <v>323.92</v>
      </c>
      <c r="J3615" s="4">
        <f>Table4[[#This Row],[Gross Revenue]]*(1-Table4[[#This Row],[Discount]])</f>
        <v>323.92</v>
      </c>
      <c r="K3615" s="4">
        <f>Table4[[#This Row],[Quantity]]*Table4[[#This Row],[CostPrice]]</f>
        <v>242.98</v>
      </c>
      <c r="L3615" s="4">
        <f>Table4[[#This Row],[Net Revenue]]-Table4[[#This Row],[Total Cost]]</f>
        <v>80.940000000000026</v>
      </c>
      <c r="M3615" t="str">
        <f>_xlfn.XLOOKUP(Table4[[#This Row],[ProductID]], Products!A:A,Products!B:B, "Not Found")</f>
        <v>Simple Accessories</v>
      </c>
      <c r="N3615" t="str">
        <f>TEXT(Table4[[#This Row],[Date]], "mmm")</f>
        <v>Aug</v>
      </c>
      <c r="O3615" t="str">
        <f>TEXT(Table4[[#This Row],[Date]], "yyyy")</f>
        <v>2025</v>
      </c>
      <c r="P3615" t="str">
        <f>_xlfn.XLOOKUP(Table4[[#This Row],[ProductID]],Products!A:A,Products!C:C, "Not Found")</f>
        <v>Fashion</v>
      </c>
      <c r="Q3615" t="str">
        <f>_xlfn.XLOOKUP(Table4[[#This Row],[ProductID]],Products!A:A,Products!D:D,"Not Found")</f>
        <v>Accessories</v>
      </c>
      <c r="R3615">
        <f>_xlfn.XLOOKUP(Table4[[#This Row],[ProductID]],Products!A:A,Products!E:E,"Not Found")</f>
        <v>323.92</v>
      </c>
      <c r="S3615">
        <f>_xlfn.XLOOKUP(Table4[[#This Row],[ProductID]],Products!A:A,Products!F:F, "Not Found")</f>
        <v>242.98</v>
      </c>
      <c r="T3615" t="str">
        <f>_xlfn.XLOOKUP(Table4[[#This Row],[CustomerID]],Customers!A:A,Customers!D:D, "Not Found")</f>
        <v>M</v>
      </c>
      <c r="U3615" s="6">
        <f>_xlfn.XLOOKUP(Table4[[#This Row],[CustomerID]],Customers!A:A,Customers!E:E, "Not Found")</f>
        <v>32522</v>
      </c>
      <c r="V3615">
        <f ca="1">DATEDIF(Table4[[#This Row],[CustomerBirthday]], TODAY(), "Y")</f>
        <v>37</v>
      </c>
      <c r="W3615" t="str" cm="1">
        <f t="array" aca="1" ref="W3615" ca="1">_xlfn.IFS(Table4[[#This Row],[Age]]&lt;25, "Under 25",Table4[[#This Row],[Age]]=34, "25-34", Table4[[#This Row],[Age]]&lt;=49, "35-49", Table4[[#This Row],[Age]]&lt;=64, "50-64", Table4[[#This Row],[Age]]&gt;=65, "65+")</f>
        <v>35-49</v>
      </c>
      <c r="X3615" t="str">
        <f>_xlfn.XLOOKUP(Table4[[#This Row],[StoreID]],Stores!A:A,Stores!B:B, "Not found")</f>
        <v>MegaMart Johnmouth</v>
      </c>
      <c r="Y3615" t="str">
        <f>_xlfn.XLOOKUP(Table4[[#This Row],[StoreID]],Stores!A:A,Stores!C:C, "Not Found")</f>
        <v>Johnmouth</v>
      </c>
      <c r="Z3615" t="str">
        <f>_xlfn.XLOOKUP(Table4[[#This Row],[StoreID]],Stores!A:A,Stores!D:D, "Not Found")</f>
        <v>East</v>
      </c>
    </row>
    <row r="3616" spans="1:26">
      <c r="A3616" t="s">
        <v>4482</v>
      </c>
      <c r="B3616" s="1">
        <v>45200</v>
      </c>
      <c r="C3616" t="s">
        <v>589</v>
      </c>
      <c r="D3616" t="s">
        <v>778</v>
      </c>
      <c r="E3616" t="s">
        <v>846</v>
      </c>
      <c r="F3616">
        <v>2</v>
      </c>
      <c r="G3616">
        <v>0.1</v>
      </c>
      <c r="H3616" t="s">
        <v>875</v>
      </c>
      <c r="I3616" s="4">
        <f>Table4[[#This Row],[Quantity]]*Table4[[#This Row],[UnitPrice]]</f>
        <v>2031.52</v>
      </c>
      <c r="J3616" s="4">
        <f>Table4[[#This Row],[Gross Revenue]]*(1-Table4[[#This Row],[Discount]])</f>
        <v>1828.3679999999999</v>
      </c>
      <c r="K3616" s="4">
        <f>Table4[[#This Row],[Quantity]]*Table4[[#This Row],[CostPrice]]</f>
        <v>1168.8</v>
      </c>
      <c r="L3616" s="4">
        <f>Table4[[#This Row],[Net Revenue]]-Table4[[#This Row],[Total Cost]]</f>
        <v>659.56799999999998</v>
      </c>
      <c r="M3616" t="str">
        <f>_xlfn.XLOOKUP(Table4[[#This Row],[ProductID]], Products!A:A,Products!B:B, "Not Found")</f>
        <v>Behavior Dairy</v>
      </c>
      <c r="N3616" t="str">
        <f>TEXT(Table4[[#This Row],[Date]], "mmm")</f>
        <v>Oct</v>
      </c>
      <c r="O3616" t="str">
        <f>TEXT(Table4[[#This Row],[Date]], "yyyy")</f>
        <v>2023</v>
      </c>
      <c r="P3616" t="str">
        <f>_xlfn.XLOOKUP(Table4[[#This Row],[ProductID]],Products!A:A,Products!C:C, "Not Found")</f>
        <v>Groceries</v>
      </c>
      <c r="Q3616" t="str">
        <f>_xlfn.XLOOKUP(Table4[[#This Row],[ProductID]],Products!A:A,Products!D:D,"Not Found")</f>
        <v>Dairy</v>
      </c>
      <c r="R3616">
        <f>_xlfn.XLOOKUP(Table4[[#This Row],[ProductID]],Products!A:A,Products!E:E,"Not Found")</f>
        <v>1015.76</v>
      </c>
      <c r="S3616">
        <f>_xlfn.XLOOKUP(Table4[[#This Row],[ProductID]],Products!A:A,Products!F:F, "Not Found")</f>
        <v>584.4</v>
      </c>
      <c r="T3616" t="str">
        <f>_xlfn.XLOOKUP(Table4[[#This Row],[CustomerID]],Customers!A:A,Customers!D:D, "Not Found")</f>
        <v>M</v>
      </c>
      <c r="U3616" s="6">
        <f>_xlfn.XLOOKUP(Table4[[#This Row],[CustomerID]],Customers!A:A,Customers!E:E, "Not Found")</f>
        <v>26659</v>
      </c>
      <c r="V3616">
        <f ca="1">DATEDIF(Table4[[#This Row],[CustomerBirthday]], TODAY(), "Y")</f>
        <v>53</v>
      </c>
      <c r="W3616" t="str" cm="1">
        <f t="array" aca="1" ref="W3616" ca="1">_xlfn.IFS(Table4[[#This Row],[Age]]&lt;25, "Under 25",Table4[[#This Row],[Age]]=34, "25-34", Table4[[#This Row],[Age]]&lt;=49, "35-49", Table4[[#This Row],[Age]]&lt;=64, "50-64", Table4[[#This Row],[Age]]&gt;=65, "65+")</f>
        <v>50-64</v>
      </c>
      <c r="X3616" t="str">
        <f>_xlfn.XLOOKUP(Table4[[#This Row],[StoreID]],Stores!A:A,Stores!B:B, "Not found")</f>
        <v>MegaMart Johnmouth</v>
      </c>
      <c r="Y3616" t="str">
        <f>_xlfn.XLOOKUP(Table4[[#This Row],[StoreID]],Stores!A:A,Stores!C:C, "Not Found")</f>
        <v>Johnmouth</v>
      </c>
      <c r="Z3616" t="str">
        <f>_xlfn.XLOOKUP(Table4[[#This Row],[StoreID]],Stores!A:A,Stores!D:D, "Not Found")</f>
        <v>East</v>
      </c>
    </row>
    <row r="3617" spans="1:26">
      <c r="A3617" t="s">
        <v>4483</v>
      </c>
      <c r="B3617" s="1">
        <v>45570</v>
      </c>
      <c r="C3617" t="s">
        <v>97</v>
      </c>
      <c r="D3617" t="s">
        <v>808</v>
      </c>
      <c r="E3617" t="s">
        <v>839</v>
      </c>
      <c r="F3617">
        <v>2</v>
      </c>
      <c r="G3617">
        <v>0.15</v>
      </c>
      <c r="H3617" t="s">
        <v>865</v>
      </c>
      <c r="I3617" s="4">
        <f>Table4[[#This Row],[Quantity]]*Table4[[#This Row],[UnitPrice]]</f>
        <v>3270.02</v>
      </c>
      <c r="J3617" s="4">
        <f>Table4[[#This Row],[Gross Revenue]]*(1-Table4[[#This Row],[Discount]])</f>
        <v>2779.5169999999998</v>
      </c>
      <c r="K3617" s="4">
        <f>Table4[[#This Row],[Quantity]]*Table4[[#This Row],[CostPrice]]</f>
        <v>2086.58</v>
      </c>
      <c r="L3617" s="4">
        <f>Table4[[#This Row],[Net Revenue]]-Table4[[#This Row],[Total Cost]]</f>
        <v>692.9369999999999</v>
      </c>
      <c r="M3617" t="str">
        <f>_xlfn.XLOOKUP(Table4[[#This Row],[ProductID]], Products!A:A,Products!B:B, "Not Found")</f>
        <v>Present Television</v>
      </c>
      <c r="N3617" t="str">
        <f>TEXT(Table4[[#This Row],[Date]], "mmm")</f>
        <v>Oct</v>
      </c>
      <c r="O3617" t="str">
        <f>TEXT(Table4[[#This Row],[Date]], "yyyy")</f>
        <v>2024</v>
      </c>
      <c r="P3617" t="str">
        <f>_xlfn.XLOOKUP(Table4[[#This Row],[ProductID]],Products!A:A,Products!C:C, "Not Found")</f>
        <v>Electronics</v>
      </c>
      <c r="Q3617" t="str">
        <f>_xlfn.XLOOKUP(Table4[[#This Row],[ProductID]],Products!A:A,Products!D:D,"Not Found")</f>
        <v>Television</v>
      </c>
      <c r="R3617">
        <f>_xlfn.XLOOKUP(Table4[[#This Row],[ProductID]],Products!A:A,Products!E:E,"Not Found")</f>
        <v>1635.01</v>
      </c>
      <c r="S3617">
        <f>_xlfn.XLOOKUP(Table4[[#This Row],[ProductID]],Products!A:A,Products!F:F, "Not Found")</f>
        <v>1043.29</v>
      </c>
      <c r="T3617" t="str">
        <f>_xlfn.XLOOKUP(Table4[[#This Row],[CustomerID]],Customers!A:A,Customers!D:D, "Not Found")</f>
        <v>F</v>
      </c>
      <c r="U3617" s="6">
        <f>_xlfn.XLOOKUP(Table4[[#This Row],[CustomerID]],Customers!A:A,Customers!E:E, "Not Found")</f>
        <v>22610</v>
      </c>
      <c r="V3617">
        <f ca="1">DATEDIF(Table4[[#This Row],[CustomerBirthday]], TODAY(), "Y")</f>
        <v>64</v>
      </c>
      <c r="W3617" t="str" cm="1">
        <f t="array" aca="1" ref="W3617" ca="1">_xlfn.IFS(Table4[[#This Row],[Age]]&lt;25, "Under 25",Table4[[#This Row],[Age]]=34, "25-34", Table4[[#This Row],[Age]]&lt;=49, "35-49", Table4[[#This Row],[Age]]&lt;=64, "50-64", Table4[[#This Row],[Age]]&gt;=65, "65+")</f>
        <v>50-64</v>
      </c>
      <c r="X3617" t="str">
        <f>_xlfn.XLOOKUP(Table4[[#This Row],[StoreID]],Stores!A:A,Stores!B:B, "Not found")</f>
        <v>MegaMart New Michele</v>
      </c>
      <c r="Y3617" t="str">
        <f>_xlfn.XLOOKUP(Table4[[#This Row],[StoreID]],Stores!A:A,Stores!C:C, "Not Found")</f>
        <v>New Michele</v>
      </c>
      <c r="Z3617" t="str">
        <f>_xlfn.XLOOKUP(Table4[[#This Row],[StoreID]],Stores!A:A,Stores!D:D, "Not Found")</f>
        <v>West</v>
      </c>
    </row>
    <row r="3618" spans="1:26">
      <c r="A3618" t="s">
        <v>4484</v>
      </c>
      <c r="B3618" s="1">
        <v>45567</v>
      </c>
      <c r="C3618" t="s">
        <v>599</v>
      </c>
      <c r="D3618" t="s">
        <v>822</v>
      </c>
      <c r="E3618" t="s">
        <v>846</v>
      </c>
      <c r="F3618">
        <v>2</v>
      </c>
      <c r="G3618">
        <v>0</v>
      </c>
      <c r="H3618" t="s">
        <v>871</v>
      </c>
      <c r="I3618" s="4">
        <f>Table4[[#This Row],[Quantity]]*Table4[[#This Row],[UnitPrice]]</f>
        <v>2432.7199999999998</v>
      </c>
      <c r="J3618" s="4">
        <f>Table4[[#This Row],[Gross Revenue]]*(1-Table4[[#This Row],[Discount]])</f>
        <v>2432.7199999999998</v>
      </c>
      <c r="K3618" s="4">
        <f>Table4[[#This Row],[Quantity]]*Table4[[#This Row],[CostPrice]]</f>
        <v>1589.6</v>
      </c>
      <c r="L3618" s="4">
        <f>Table4[[#This Row],[Net Revenue]]-Table4[[#This Row],[Total Cost]]</f>
        <v>843.11999999999989</v>
      </c>
      <c r="M3618" t="str">
        <f>_xlfn.XLOOKUP(Table4[[#This Row],[ProductID]], Products!A:A,Products!B:B, "Not Found")</f>
        <v>Nor Bags</v>
      </c>
      <c r="N3618" t="str">
        <f>TEXT(Table4[[#This Row],[Date]], "mmm")</f>
        <v>Oct</v>
      </c>
      <c r="O3618" t="str">
        <f>TEXT(Table4[[#This Row],[Date]], "yyyy")</f>
        <v>2024</v>
      </c>
      <c r="P3618" t="str">
        <f>_xlfn.XLOOKUP(Table4[[#This Row],[ProductID]],Products!A:A,Products!C:C, "Not Found")</f>
        <v>Fashion</v>
      </c>
      <c r="Q3618" t="str">
        <f>_xlfn.XLOOKUP(Table4[[#This Row],[ProductID]],Products!A:A,Products!D:D,"Not Found")</f>
        <v>Bags</v>
      </c>
      <c r="R3618">
        <f>_xlfn.XLOOKUP(Table4[[#This Row],[ProductID]],Products!A:A,Products!E:E,"Not Found")</f>
        <v>1216.3599999999999</v>
      </c>
      <c r="S3618">
        <f>_xlfn.XLOOKUP(Table4[[#This Row],[ProductID]],Products!A:A,Products!F:F, "Not Found")</f>
        <v>794.8</v>
      </c>
      <c r="T3618" t="str">
        <f>_xlfn.XLOOKUP(Table4[[#This Row],[CustomerID]],Customers!A:A,Customers!D:D, "Not Found")</f>
        <v>M</v>
      </c>
      <c r="U3618" s="6">
        <f>_xlfn.XLOOKUP(Table4[[#This Row],[CustomerID]],Customers!A:A,Customers!E:E, "Not Found")</f>
        <v>25414</v>
      </c>
      <c r="V3618">
        <f ca="1">DATEDIF(Table4[[#This Row],[CustomerBirthday]], TODAY(), "Y")</f>
        <v>56</v>
      </c>
      <c r="W3618" t="str" cm="1">
        <f t="array" aca="1" ref="W3618" ca="1">_xlfn.IFS(Table4[[#This Row],[Age]]&lt;25, "Under 25",Table4[[#This Row],[Age]]=34, "25-34", Table4[[#This Row],[Age]]&lt;=49, "35-49", Table4[[#This Row],[Age]]&lt;=64, "50-64", Table4[[#This Row],[Age]]&gt;=65, "65+")</f>
        <v>50-64</v>
      </c>
      <c r="X3618" t="str">
        <f>_xlfn.XLOOKUP(Table4[[#This Row],[StoreID]],Stores!A:A,Stores!B:B, "Not found")</f>
        <v>MegaMart Johnmouth</v>
      </c>
      <c r="Y3618" t="str">
        <f>_xlfn.XLOOKUP(Table4[[#This Row],[StoreID]],Stores!A:A,Stores!C:C, "Not Found")</f>
        <v>Johnmouth</v>
      </c>
      <c r="Z3618" t="str">
        <f>_xlfn.XLOOKUP(Table4[[#This Row],[StoreID]],Stores!A:A,Stores!D:D, "Not Found")</f>
        <v>East</v>
      </c>
    </row>
    <row r="3619" spans="1:26">
      <c r="A3619" t="s">
        <v>4485</v>
      </c>
      <c r="B3619" s="1">
        <v>45411</v>
      </c>
      <c r="C3619" t="s">
        <v>12</v>
      </c>
      <c r="D3619" t="s">
        <v>755</v>
      </c>
      <c r="E3619" t="s">
        <v>846</v>
      </c>
      <c r="F3619">
        <v>4</v>
      </c>
      <c r="G3619">
        <v>0.15</v>
      </c>
      <c r="H3619" t="s">
        <v>875</v>
      </c>
      <c r="I3619" s="4">
        <f>Table4[[#This Row],[Quantity]]*Table4[[#This Row],[UnitPrice]]</f>
        <v>7435</v>
      </c>
      <c r="J3619" s="4">
        <f>Table4[[#This Row],[Gross Revenue]]*(1-Table4[[#This Row],[Discount]])</f>
        <v>6319.75</v>
      </c>
      <c r="K3619" s="4">
        <f>Table4[[#This Row],[Quantity]]*Table4[[#This Row],[CostPrice]]</f>
        <v>5804.64</v>
      </c>
      <c r="L3619" s="4">
        <f>Table4[[#This Row],[Net Revenue]]-Table4[[#This Row],[Total Cost]]</f>
        <v>515.10999999999967</v>
      </c>
      <c r="M3619" t="str">
        <f>_xlfn.XLOOKUP(Table4[[#This Row],[ProductID]], Products!A:A,Products!B:B, "Not Found")</f>
        <v>House Accessories</v>
      </c>
      <c r="N3619" t="str">
        <f>TEXT(Table4[[#This Row],[Date]], "mmm")</f>
        <v>Apr</v>
      </c>
      <c r="O3619" t="str">
        <f>TEXT(Table4[[#This Row],[Date]], "yyyy")</f>
        <v>2024</v>
      </c>
      <c r="P3619" t="str">
        <f>_xlfn.XLOOKUP(Table4[[#This Row],[ProductID]],Products!A:A,Products!C:C, "Not Found")</f>
        <v>Fashion</v>
      </c>
      <c r="Q3619" t="str">
        <f>_xlfn.XLOOKUP(Table4[[#This Row],[ProductID]],Products!A:A,Products!D:D,"Not Found")</f>
        <v>Accessories</v>
      </c>
      <c r="R3619">
        <f>_xlfn.XLOOKUP(Table4[[#This Row],[ProductID]],Products!A:A,Products!E:E,"Not Found")</f>
        <v>1858.75</v>
      </c>
      <c r="S3619">
        <f>_xlfn.XLOOKUP(Table4[[#This Row],[ProductID]],Products!A:A,Products!F:F, "Not Found")</f>
        <v>1451.16</v>
      </c>
      <c r="T3619" t="str">
        <f>_xlfn.XLOOKUP(Table4[[#This Row],[CustomerID]],Customers!A:A,Customers!D:D, "Not Found")</f>
        <v>M</v>
      </c>
      <c r="U3619" s="6">
        <f>_xlfn.XLOOKUP(Table4[[#This Row],[CustomerID]],Customers!A:A,Customers!E:E, "Not Found")</f>
        <v>21780</v>
      </c>
      <c r="V3619">
        <f ca="1">DATEDIF(Table4[[#This Row],[CustomerBirthday]], TODAY(), "Y")</f>
        <v>66</v>
      </c>
      <c r="W3619" t="str" cm="1">
        <f t="array" aca="1" ref="W3619" ca="1">_xlfn.IFS(Table4[[#This Row],[Age]]&lt;25, "Under 25",Table4[[#This Row],[Age]]=34, "25-34", Table4[[#This Row],[Age]]&lt;=49, "35-49", Table4[[#This Row],[Age]]&lt;=64, "50-64", Table4[[#This Row],[Age]]&gt;=65, "65+")</f>
        <v>65+</v>
      </c>
      <c r="X3619" t="str">
        <f>_xlfn.XLOOKUP(Table4[[#This Row],[StoreID]],Stores!A:A,Stores!B:B, "Not found")</f>
        <v>MegaMart Johnmouth</v>
      </c>
      <c r="Y3619" t="str">
        <f>_xlfn.XLOOKUP(Table4[[#This Row],[StoreID]],Stores!A:A,Stores!C:C, "Not Found")</f>
        <v>Johnmouth</v>
      </c>
      <c r="Z3619" t="str">
        <f>_xlfn.XLOOKUP(Table4[[#This Row],[StoreID]],Stores!A:A,Stores!D:D, "Not Found")</f>
        <v>East</v>
      </c>
    </row>
    <row r="3620" spans="1:26">
      <c r="A3620" t="s">
        <v>4486</v>
      </c>
      <c r="B3620" s="1">
        <v>45453</v>
      </c>
      <c r="C3620" t="s">
        <v>210</v>
      </c>
      <c r="D3620" t="s">
        <v>711</v>
      </c>
      <c r="E3620" t="s">
        <v>846</v>
      </c>
      <c r="F3620">
        <v>4</v>
      </c>
      <c r="G3620">
        <v>0</v>
      </c>
      <c r="H3620" t="s">
        <v>875</v>
      </c>
      <c r="I3620" s="4">
        <f>Table4[[#This Row],[Quantity]]*Table4[[#This Row],[UnitPrice]]</f>
        <v>6694.76</v>
      </c>
      <c r="J3620" s="4">
        <f>Table4[[#This Row],[Gross Revenue]]*(1-Table4[[#This Row],[Discount]])</f>
        <v>6694.76</v>
      </c>
      <c r="K3620" s="4">
        <f>Table4[[#This Row],[Quantity]]*Table4[[#This Row],[CostPrice]]</f>
        <v>5293.52</v>
      </c>
      <c r="L3620" s="4">
        <f>Table4[[#This Row],[Net Revenue]]-Table4[[#This Row],[Total Cost]]</f>
        <v>1401.2399999999998</v>
      </c>
      <c r="M3620" t="str">
        <f>_xlfn.XLOOKUP(Table4[[#This Row],[ProductID]], Products!A:A,Products!B:B, "Not Found")</f>
        <v>Like Camera</v>
      </c>
      <c r="N3620" t="str">
        <f>TEXT(Table4[[#This Row],[Date]], "mmm")</f>
        <v>Jun</v>
      </c>
      <c r="O3620" t="str">
        <f>TEXT(Table4[[#This Row],[Date]], "yyyy")</f>
        <v>2024</v>
      </c>
      <c r="P3620" t="str">
        <f>_xlfn.XLOOKUP(Table4[[#This Row],[ProductID]],Products!A:A,Products!C:C, "Not Found")</f>
        <v>Electronics</v>
      </c>
      <c r="Q3620" t="str">
        <f>_xlfn.XLOOKUP(Table4[[#This Row],[ProductID]],Products!A:A,Products!D:D,"Not Found")</f>
        <v>Camera</v>
      </c>
      <c r="R3620">
        <f>_xlfn.XLOOKUP(Table4[[#This Row],[ProductID]],Products!A:A,Products!E:E,"Not Found")</f>
        <v>1673.69</v>
      </c>
      <c r="S3620">
        <f>_xlfn.XLOOKUP(Table4[[#This Row],[ProductID]],Products!A:A,Products!F:F, "Not Found")</f>
        <v>1323.38</v>
      </c>
      <c r="T3620" t="str">
        <f>_xlfn.XLOOKUP(Table4[[#This Row],[CustomerID]],Customers!A:A,Customers!D:D, "Not Found")</f>
        <v>F</v>
      </c>
      <c r="U3620" s="6">
        <f>_xlfn.XLOOKUP(Table4[[#This Row],[CustomerID]],Customers!A:A,Customers!E:E, "Not Found")</f>
        <v>37570</v>
      </c>
      <c r="V3620">
        <f ca="1">DATEDIF(Table4[[#This Row],[CustomerBirthday]], TODAY(), "Y")</f>
        <v>23</v>
      </c>
      <c r="W3620" t="str" cm="1">
        <f t="array" aca="1" ref="W3620" ca="1">_xlfn.IFS(Table4[[#This Row],[Age]]&lt;25, "Under 25",Table4[[#This Row],[Age]]=34, "25-34", Table4[[#This Row],[Age]]&lt;=49, "35-49", Table4[[#This Row],[Age]]&lt;=64, "50-64", Table4[[#This Row],[Age]]&gt;=65, "65+")</f>
        <v>Under 25</v>
      </c>
      <c r="X3620" t="str">
        <f>_xlfn.XLOOKUP(Table4[[#This Row],[StoreID]],Stores!A:A,Stores!B:B, "Not found")</f>
        <v>MegaMart Johnmouth</v>
      </c>
      <c r="Y3620" t="str">
        <f>_xlfn.XLOOKUP(Table4[[#This Row],[StoreID]],Stores!A:A,Stores!C:C, "Not Found")</f>
        <v>Johnmouth</v>
      </c>
      <c r="Z3620" t="str">
        <f>_xlfn.XLOOKUP(Table4[[#This Row],[StoreID]],Stores!A:A,Stores!D:D, "Not Found")</f>
        <v>East</v>
      </c>
    </row>
    <row r="3621" spans="1:26">
      <c r="A3621" t="s">
        <v>4487</v>
      </c>
      <c r="B3621" s="1">
        <v>45331</v>
      </c>
      <c r="C3621" t="s">
        <v>148</v>
      </c>
      <c r="D3621" t="s">
        <v>814</v>
      </c>
      <c r="E3621" t="s">
        <v>842</v>
      </c>
      <c r="F3621">
        <v>1</v>
      </c>
      <c r="G3621">
        <v>0.05</v>
      </c>
      <c r="H3621" t="s">
        <v>871</v>
      </c>
      <c r="I3621" s="4">
        <f>Table4[[#This Row],[Quantity]]*Table4[[#This Row],[UnitPrice]]</f>
        <v>1286.55</v>
      </c>
      <c r="J3621" s="4">
        <f>Table4[[#This Row],[Gross Revenue]]*(1-Table4[[#This Row],[Discount]])</f>
        <v>1222.2224999999999</v>
      </c>
      <c r="K3621" s="4">
        <f>Table4[[#This Row],[Quantity]]*Table4[[#This Row],[CostPrice]]</f>
        <v>797.54</v>
      </c>
      <c r="L3621" s="4">
        <f>Table4[[#This Row],[Net Revenue]]-Table4[[#This Row],[Total Cost]]</f>
        <v>424.68249999999989</v>
      </c>
      <c r="M3621" t="str">
        <f>_xlfn.XLOOKUP(Table4[[#This Row],[ProductID]], Products!A:A,Products!B:B, "Not Found")</f>
        <v>Least Accessories</v>
      </c>
      <c r="N3621" t="str">
        <f>TEXT(Table4[[#This Row],[Date]], "mmm")</f>
        <v>Feb</v>
      </c>
      <c r="O3621" t="str">
        <f>TEXT(Table4[[#This Row],[Date]], "yyyy")</f>
        <v>2024</v>
      </c>
      <c r="P3621" t="str">
        <f>_xlfn.XLOOKUP(Table4[[#This Row],[ProductID]],Products!A:A,Products!C:C, "Not Found")</f>
        <v>Fashion</v>
      </c>
      <c r="Q3621" t="str">
        <f>_xlfn.XLOOKUP(Table4[[#This Row],[ProductID]],Products!A:A,Products!D:D,"Not Found")</f>
        <v>Accessories</v>
      </c>
      <c r="R3621">
        <f>_xlfn.XLOOKUP(Table4[[#This Row],[ProductID]],Products!A:A,Products!E:E,"Not Found")</f>
        <v>1286.55</v>
      </c>
      <c r="S3621">
        <f>_xlfn.XLOOKUP(Table4[[#This Row],[ProductID]],Products!A:A,Products!F:F, "Not Found")</f>
        <v>797.54</v>
      </c>
      <c r="T3621" t="str">
        <f>_xlfn.XLOOKUP(Table4[[#This Row],[CustomerID]],Customers!A:A,Customers!D:D, "Not Found")</f>
        <v>M</v>
      </c>
      <c r="U3621" s="6">
        <f>_xlfn.XLOOKUP(Table4[[#This Row],[CustomerID]],Customers!A:A,Customers!E:E, "Not Found")</f>
        <v>27138</v>
      </c>
      <c r="V3621">
        <f ca="1">DATEDIF(Table4[[#This Row],[CustomerBirthday]], TODAY(), "Y")</f>
        <v>52</v>
      </c>
      <c r="W3621" t="str" cm="1">
        <f t="array" aca="1" ref="W3621" ca="1">_xlfn.IFS(Table4[[#This Row],[Age]]&lt;25, "Under 25",Table4[[#This Row],[Age]]=34, "25-34", Table4[[#This Row],[Age]]&lt;=49, "35-49", Table4[[#This Row],[Age]]&lt;=64, "50-64", Table4[[#This Row],[Age]]&gt;=65, "65+")</f>
        <v>50-64</v>
      </c>
      <c r="X3621" t="str">
        <f>_xlfn.XLOOKUP(Table4[[#This Row],[StoreID]],Stores!A:A,Stores!B:B, "Not found")</f>
        <v>MegaMart Brianahaven</v>
      </c>
      <c r="Y3621" t="str">
        <f>_xlfn.XLOOKUP(Table4[[#This Row],[StoreID]],Stores!A:A,Stores!C:C, "Not Found")</f>
        <v>Brianahaven</v>
      </c>
      <c r="Z3621" t="str">
        <f>_xlfn.XLOOKUP(Table4[[#This Row],[StoreID]],Stores!A:A,Stores!D:D, "Not Found")</f>
        <v>North</v>
      </c>
    </row>
    <row r="3622" spans="1:26">
      <c r="A3622" t="s">
        <v>4488</v>
      </c>
      <c r="B3622" s="1">
        <v>45533</v>
      </c>
      <c r="C3622" t="s">
        <v>119</v>
      </c>
      <c r="D3622" t="s">
        <v>734</v>
      </c>
      <c r="E3622" t="s">
        <v>835</v>
      </c>
      <c r="F3622">
        <v>2</v>
      </c>
      <c r="G3622">
        <v>0</v>
      </c>
      <c r="H3622" t="s">
        <v>868</v>
      </c>
      <c r="I3622" s="4">
        <f>Table4[[#This Row],[Quantity]]*Table4[[#This Row],[UnitPrice]]</f>
        <v>219.56</v>
      </c>
      <c r="J3622" s="4">
        <f>Table4[[#This Row],[Gross Revenue]]*(1-Table4[[#This Row],[Discount]])</f>
        <v>219.56</v>
      </c>
      <c r="K3622" s="4">
        <f>Table4[[#This Row],[Quantity]]*Table4[[#This Row],[CostPrice]]</f>
        <v>141.18</v>
      </c>
      <c r="L3622" s="4">
        <f>Table4[[#This Row],[Net Revenue]]-Table4[[#This Row],[Total Cost]]</f>
        <v>78.38</v>
      </c>
      <c r="M3622" t="str">
        <f>_xlfn.XLOOKUP(Table4[[#This Row],[ProductID]], Products!A:A,Products!B:B, "Not Found")</f>
        <v>Recognize Footwear</v>
      </c>
      <c r="N3622" t="str">
        <f>TEXT(Table4[[#This Row],[Date]], "mmm")</f>
        <v>Aug</v>
      </c>
      <c r="O3622" t="str">
        <f>TEXT(Table4[[#This Row],[Date]], "yyyy")</f>
        <v>2024</v>
      </c>
      <c r="P3622" t="str">
        <f>_xlfn.XLOOKUP(Table4[[#This Row],[ProductID]],Products!A:A,Products!C:C, "Not Found")</f>
        <v>Fashion</v>
      </c>
      <c r="Q3622" t="str">
        <f>_xlfn.XLOOKUP(Table4[[#This Row],[ProductID]],Products!A:A,Products!D:D,"Not Found")</f>
        <v>Footwear</v>
      </c>
      <c r="R3622">
        <f>_xlfn.XLOOKUP(Table4[[#This Row],[ProductID]],Products!A:A,Products!E:E,"Not Found")</f>
        <v>109.78</v>
      </c>
      <c r="S3622">
        <f>_xlfn.XLOOKUP(Table4[[#This Row],[ProductID]],Products!A:A,Products!F:F, "Not Found")</f>
        <v>70.59</v>
      </c>
      <c r="T3622" t="str">
        <f>_xlfn.XLOOKUP(Table4[[#This Row],[CustomerID]],Customers!A:A,Customers!D:D, "Not Found")</f>
        <v>M</v>
      </c>
      <c r="U3622" s="6">
        <f>_xlfn.XLOOKUP(Table4[[#This Row],[CustomerID]],Customers!A:A,Customers!E:E, "Not Found")</f>
        <v>37417</v>
      </c>
      <c r="V3622">
        <f ca="1">DATEDIF(Table4[[#This Row],[CustomerBirthday]], TODAY(), "Y")</f>
        <v>24</v>
      </c>
      <c r="W3622" t="str" cm="1">
        <f t="array" aca="1" ref="W3622" ca="1">_xlfn.IFS(Table4[[#This Row],[Age]]&lt;25, "Under 25",Table4[[#This Row],[Age]]=34, "25-34", Table4[[#This Row],[Age]]&lt;=49, "35-49", Table4[[#This Row],[Age]]&lt;=64, "50-64", Table4[[#This Row],[Age]]&gt;=65, "65+")</f>
        <v>Under 25</v>
      </c>
      <c r="X3622" t="str">
        <f>_xlfn.XLOOKUP(Table4[[#This Row],[StoreID]],Stores!A:A,Stores!B:B, "Not found")</f>
        <v>MegaMart Peckmouth</v>
      </c>
      <c r="Y3622" t="str">
        <f>_xlfn.XLOOKUP(Table4[[#This Row],[StoreID]],Stores!A:A,Stores!C:C, "Not Found")</f>
        <v>Peckmouth</v>
      </c>
      <c r="Z3622" t="str">
        <f>_xlfn.XLOOKUP(Table4[[#This Row],[StoreID]],Stores!A:A,Stores!D:D, "Not Found")</f>
        <v>East</v>
      </c>
    </row>
    <row r="3623" spans="1:26">
      <c r="A3623" t="s">
        <v>4489</v>
      </c>
      <c r="B3623" s="1">
        <v>45599</v>
      </c>
      <c r="C3623" t="s">
        <v>393</v>
      </c>
      <c r="D3623" t="s">
        <v>824</v>
      </c>
      <c r="E3623" t="s">
        <v>842</v>
      </c>
      <c r="F3623">
        <v>2</v>
      </c>
      <c r="G3623">
        <v>0</v>
      </c>
      <c r="H3623" t="s">
        <v>875</v>
      </c>
      <c r="I3623" s="4">
        <f>Table4[[#This Row],[Quantity]]*Table4[[#This Row],[UnitPrice]]</f>
        <v>776.52</v>
      </c>
      <c r="J3623" s="4">
        <f>Table4[[#This Row],[Gross Revenue]]*(1-Table4[[#This Row],[Discount]])</f>
        <v>776.52</v>
      </c>
      <c r="K3623" s="4">
        <f>Table4[[#This Row],[Quantity]]*Table4[[#This Row],[CostPrice]]</f>
        <v>398.6</v>
      </c>
      <c r="L3623" s="4">
        <f>Table4[[#This Row],[Net Revenue]]-Table4[[#This Row],[Total Cost]]</f>
        <v>377.91999999999996</v>
      </c>
      <c r="M3623" t="str">
        <f>_xlfn.XLOOKUP(Table4[[#This Row],[ProductID]], Products!A:A,Products!B:B, "Not Found")</f>
        <v>Possible Watches</v>
      </c>
      <c r="N3623" t="str">
        <f>TEXT(Table4[[#This Row],[Date]], "mmm")</f>
        <v>Nov</v>
      </c>
      <c r="O3623" t="str">
        <f>TEXT(Table4[[#This Row],[Date]], "yyyy")</f>
        <v>2024</v>
      </c>
      <c r="P3623" t="str">
        <f>_xlfn.XLOOKUP(Table4[[#This Row],[ProductID]],Products!A:A,Products!C:C, "Not Found")</f>
        <v>Fashion</v>
      </c>
      <c r="Q3623" t="str">
        <f>_xlfn.XLOOKUP(Table4[[#This Row],[ProductID]],Products!A:A,Products!D:D,"Not Found")</f>
        <v>Watches</v>
      </c>
      <c r="R3623">
        <f>_xlfn.XLOOKUP(Table4[[#This Row],[ProductID]],Products!A:A,Products!E:E,"Not Found")</f>
        <v>388.26</v>
      </c>
      <c r="S3623">
        <f>_xlfn.XLOOKUP(Table4[[#This Row],[ProductID]],Products!A:A,Products!F:F, "Not Found")</f>
        <v>199.3</v>
      </c>
      <c r="T3623" t="str">
        <f>_xlfn.XLOOKUP(Table4[[#This Row],[CustomerID]],Customers!A:A,Customers!D:D, "Not Found")</f>
        <v>M</v>
      </c>
      <c r="U3623" s="6">
        <f>_xlfn.XLOOKUP(Table4[[#This Row],[CustomerID]],Customers!A:A,Customers!E:E, "Not Found")</f>
        <v>25566</v>
      </c>
      <c r="V3623">
        <f ca="1">DATEDIF(Table4[[#This Row],[CustomerBirthday]], TODAY(), "Y")</f>
        <v>56</v>
      </c>
      <c r="W3623" t="str" cm="1">
        <f t="array" aca="1" ref="W3623" ca="1">_xlfn.IFS(Table4[[#This Row],[Age]]&lt;25, "Under 25",Table4[[#This Row],[Age]]=34, "25-34", Table4[[#This Row],[Age]]&lt;=49, "35-49", Table4[[#This Row],[Age]]&lt;=64, "50-64", Table4[[#This Row],[Age]]&gt;=65, "65+")</f>
        <v>50-64</v>
      </c>
      <c r="X3623" t="str">
        <f>_xlfn.XLOOKUP(Table4[[#This Row],[StoreID]],Stores!A:A,Stores!B:B, "Not found")</f>
        <v>MegaMart Brianahaven</v>
      </c>
      <c r="Y3623" t="str">
        <f>_xlfn.XLOOKUP(Table4[[#This Row],[StoreID]],Stores!A:A,Stores!C:C, "Not Found")</f>
        <v>Brianahaven</v>
      </c>
      <c r="Z3623" t="str">
        <f>_xlfn.XLOOKUP(Table4[[#This Row],[StoreID]],Stores!A:A,Stores!D:D, "Not Found")</f>
        <v>North</v>
      </c>
    </row>
    <row r="3624" spans="1:26">
      <c r="A3624" t="s">
        <v>4490</v>
      </c>
      <c r="B3624" s="1">
        <v>45790</v>
      </c>
      <c r="C3624" t="s">
        <v>560</v>
      </c>
      <c r="D3624" t="s">
        <v>764</v>
      </c>
      <c r="E3624" t="s">
        <v>831</v>
      </c>
      <c r="F3624">
        <v>1</v>
      </c>
      <c r="G3624">
        <v>0</v>
      </c>
      <c r="H3624" t="s">
        <v>868</v>
      </c>
      <c r="I3624" s="4">
        <f>Table4[[#This Row],[Quantity]]*Table4[[#This Row],[UnitPrice]]</f>
        <v>323.92</v>
      </c>
      <c r="J3624" s="4">
        <f>Table4[[#This Row],[Gross Revenue]]*(1-Table4[[#This Row],[Discount]])</f>
        <v>323.92</v>
      </c>
      <c r="K3624" s="4">
        <f>Table4[[#This Row],[Quantity]]*Table4[[#This Row],[CostPrice]]</f>
        <v>242.98</v>
      </c>
      <c r="L3624" s="4">
        <f>Table4[[#This Row],[Net Revenue]]-Table4[[#This Row],[Total Cost]]</f>
        <v>80.940000000000026</v>
      </c>
      <c r="M3624" t="str">
        <f>_xlfn.XLOOKUP(Table4[[#This Row],[ProductID]], Products!A:A,Products!B:B, "Not Found")</f>
        <v>Simple Accessories</v>
      </c>
      <c r="N3624" t="str">
        <f>TEXT(Table4[[#This Row],[Date]], "mmm")</f>
        <v>May</v>
      </c>
      <c r="O3624" t="str">
        <f>TEXT(Table4[[#This Row],[Date]], "yyyy")</f>
        <v>2025</v>
      </c>
      <c r="P3624" t="str">
        <f>_xlfn.XLOOKUP(Table4[[#This Row],[ProductID]],Products!A:A,Products!C:C, "Not Found")</f>
        <v>Fashion</v>
      </c>
      <c r="Q3624" t="str">
        <f>_xlfn.XLOOKUP(Table4[[#This Row],[ProductID]],Products!A:A,Products!D:D,"Not Found")</f>
        <v>Accessories</v>
      </c>
      <c r="R3624">
        <f>_xlfn.XLOOKUP(Table4[[#This Row],[ProductID]],Products!A:A,Products!E:E,"Not Found")</f>
        <v>323.92</v>
      </c>
      <c r="S3624">
        <f>_xlfn.XLOOKUP(Table4[[#This Row],[ProductID]],Products!A:A,Products!F:F, "Not Found")</f>
        <v>242.98</v>
      </c>
      <c r="T3624" t="str">
        <f>_xlfn.XLOOKUP(Table4[[#This Row],[CustomerID]],Customers!A:A,Customers!D:D, "Not Found")</f>
        <v>M</v>
      </c>
      <c r="U3624" s="6">
        <f>_xlfn.XLOOKUP(Table4[[#This Row],[CustomerID]],Customers!A:A,Customers!E:E, "Not Found")</f>
        <v>20787</v>
      </c>
      <c r="V3624">
        <f ca="1">DATEDIF(Table4[[#This Row],[CustomerBirthday]], TODAY(), "Y")</f>
        <v>69</v>
      </c>
      <c r="W3624" t="str" cm="1">
        <f t="array" aca="1" ref="W3624" ca="1">_xlfn.IFS(Table4[[#This Row],[Age]]&lt;25, "Under 25",Table4[[#This Row],[Age]]=34, "25-34", Table4[[#This Row],[Age]]&lt;=49, "35-49", Table4[[#This Row],[Age]]&lt;=64, "50-64", Table4[[#This Row],[Age]]&gt;=65, "65+")</f>
        <v>65+</v>
      </c>
      <c r="X3624" t="str">
        <f>_xlfn.XLOOKUP(Table4[[#This Row],[StoreID]],Stores!A:A,Stores!B:B, "Not found")</f>
        <v>MegaMart Jimenezborough</v>
      </c>
      <c r="Y3624" t="str">
        <f>_xlfn.XLOOKUP(Table4[[#This Row],[StoreID]],Stores!A:A,Stores!C:C, "Not Found")</f>
        <v>Jimenezborough</v>
      </c>
      <c r="Z3624" t="str">
        <f>_xlfn.XLOOKUP(Table4[[#This Row],[StoreID]],Stores!A:A,Stores!D:D, "Not Found")</f>
        <v>South</v>
      </c>
    </row>
    <row r="3625" spans="1:26">
      <c r="A3625" t="s">
        <v>4491</v>
      </c>
      <c r="B3625" s="1">
        <v>45438</v>
      </c>
      <c r="C3625" t="s">
        <v>390</v>
      </c>
      <c r="D3625" t="s">
        <v>778</v>
      </c>
      <c r="E3625" t="s">
        <v>831</v>
      </c>
      <c r="F3625">
        <v>2</v>
      </c>
      <c r="G3625">
        <v>0.05</v>
      </c>
      <c r="H3625" t="s">
        <v>875</v>
      </c>
      <c r="I3625" s="4">
        <f>Table4[[#This Row],[Quantity]]*Table4[[#This Row],[UnitPrice]]</f>
        <v>2031.52</v>
      </c>
      <c r="J3625" s="4">
        <f>Table4[[#This Row],[Gross Revenue]]*(1-Table4[[#This Row],[Discount]])</f>
        <v>1929.944</v>
      </c>
      <c r="K3625" s="4">
        <f>Table4[[#This Row],[Quantity]]*Table4[[#This Row],[CostPrice]]</f>
        <v>1168.8</v>
      </c>
      <c r="L3625" s="4">
        <f>Table4[[#This Row],[Net Revenue]]-Table4[[#This Row],[Total Cost]]</f>
        <v>761.14400000000001</v>
      </c>
      <c r="M3625" t="str">
        <f>_xlfn.XLOOKUP(Table4[[#This Row],[ProductID]], Products!A:A,Products!B:B, "Not Found")</f>
        <v>Behavior Dairy</v>
      </c>
      <c r="N3625" t="str">
        <f>TEXT(Table4[[#This Row],[Date]], "mmm")</f>
        <v>May</v>
      </c>
      <c r="O3625" t="str">
        <f>TEXT(Table4[[#This Row],[Date]], "yyyy")</f>
        <v>2024</v>
      </c>
      <c r="P3625" t="str">
        <f>_xlfn.XLOOKUP(Table4[[#This Row],[ProductID]],Products!A:A,Products!C:C, "Not Found")</f>
        <v>Groceries</v>
      </c>
      <c r="Q3625" t="str">
        <f>_xlfn.XLOOKUP(Table4[[#This Row],[ProductID]],Products!A:A,Products!D:D,"Not Found")</f>
        <v>Dairy</v>
      </c>
      <c r="R3625">
        <f>_xlfn.XLOOKUP(Table4[[#This Row],[ProductID]],Products!A:A,Products!E:E,"Not Found")</f>
        <v>1015.76</v>
      </c>
      <c r="S3625">
        <f>_xlfn.XLOOKUP(Table4[[#This Row],[ProductID]],Products!A:A,Products!F:F, "Not Found")</f>
        <v>584.4</v>
      </c>
      <c r="T3625" t="str">
        <f>_xlfn.XLOOKUP(Table4[[#This Row],[CustomerID]],Customers!A:A,Customers!D:D, "Not Found")</f>
        <v>M</v>
      </c>
      <c r="U3625" s="6">
        <f>_xlfn.XLOOKUP(Table4[[#This Row],[CustomerID]],Customers!A:A,Customers!E:E, "Not Found")</f>
        <v>23821</v>
      </c>
      <c r="V3625">
        <f ca="1">DATEDIF(Table4[[#This Row],[CustomerBirthday]], TODAY(), "Y")</f>
        <v>61</v>
      </c>
      <c r="W3625" t="str" cm="1">
        <f t="array" aca="1" ref="W3625" ca="1">_xlfn.IFS(Table4[[#This Row],[Age]]&lt;25, "Under 25",Table4[[#This Row],[Age]]=34, "25-34", Table4[[#This Row],[Age]]&lt;=49, "35-49", Table4[[#This Row],[Age]]&lt;=64, "50-64", Table4[[#This Row],[Age]]&gt;=65, "65+")</f>
        <v>50-64</v>
      </c>
      <c r="X3625" t="str">
        <f>_xlfn.XLOOKUP(Table4[[#This Row],[StoreID]],Stores!A:A,Stores!B:B, "Not found")</f>
        <v>MegaMart Jimenezborough</v>
      </c>
      <c r="Y3625" t="str">
        <f>_xlfn.XLOOKUP(Table4[[#This Row],[StoreID]],Stores!A:A,Stores!C:C, "Not Found")</f>
        <v>Jimenezborough</v>
      </c>
      <c r="Z3625" t="str">
        <f>_xlfn.XLOOKUP(Table4[[#This Row],[StoreID]],Stores!A:A,Stores!D:D, "Not Found")</f>
        <v>South</v>
      </c>
    </row>
    <row r="3626" spans="1:26">
      <c r="A3626" t="s">
        <v>4492</v>
      </c>
      <c r="B3626" s="1">
        <v>45438</v>
      </c>
      <c r="C3626" t="s">
        <v>123</v>
      </c>
      <c r="D3626" t="s">
        <v>753</v>
      </c>
      <c r="E3626" t="s">
        <v>846</v>
      </c>
      <c r="F3626">
        <v>1</v>
      </c>
      <c r="G3626">
        <v>0.15</v>
      </c>
      <c r="H3626" t="s">
        <v>871</v>
      </c>
      <c r="I3626" s="4">
        <f>Table4[[#This Row],[Quantity]]*Table4[[#This Row],[UnitPrice]]</f>
        <v>270.45</v>
      </c>
      <c r="J3626" s="4">
        <f>Table4[[#This Row],[Gross Revenue]]*(1-Table4[[#This Row],[Discount]])</f>
        <v>229.88249999999999</v>
      </c>
      <c r="K3626" s="4">
        <f>Table4[[#This Row],[Quantity]]*Table4[[#This Row],[CostPrice]]</f>
        <v>187.6</v>
      </c>
      <c r="L3626" s="4">
        <f>Table4[[#This Row],[Net Revenue]]-Table4[[#This Row],[Total Cost]]</f>
        <v>42.282499999999999</v>
      </c>
      <c r="M3626" t="str">
        <f>_xlfn.XLOOKUP(Table4[[#This Row],[ProductID]], Products!A:A,Products!B:B, "Not Found")</f>
        <v>Whether Bags</v>
      </c>
      <c r="N3626" t="str">
        <f>TEXT(Table4[[#This Row],[Date]], "mmm")</f>
        <v>May</v>
      </c>
      <c r="O3626" t="str">
        <f>TEXT(Table4[[#This Row],[Date]], "yyyy")</f>
        <v>2024</v>
      </c>
      <c r="P3626" t="str">
        <f>_xlfn.XLOOKUP(Table4[[#This Row],[ProductID]],Products!A:A,Products!C:C, "Not Found")</f>
        <v>Fashion</v>
      </c>
      <c r="Q3626" t="str">
        <f>_xlfn.XLOOKUP(Table4[[#This Row],[ProductID]],Products!A:A,Products!D:D,"Not Found")</f>
        <v>Bags</v>
      </c>
      <c r="R3626">
        <f>_xlfn.XLOOKUP(Table4[[#This Row],[ProductID]],Products!A:A,Products!E:E,"Not Found")</f>
        <v>270.45</v>
      </c>
      <c r="S3626">
        <f>_xlfn.XLOOKUP(Table4[[#This Row],[ProductID]],Products!A:A,Products!F:F, "Not Found")</f>
        <v>187.6</v>
      </c>
      <c r="T3626" t="str">
        <f>_xlfn.XLOOKUP(Table4[[#This Row],[CustomerID]],Customers!A:A,Customers!D:D, "Not Found")</f>
        <v>F</v>
      </c>
      <c r="U3626" s="6">
        <f>_xlfn.XLOOKUP(Table4[[#This Row],[CustomerID]],Customers!A:A,Customers!E:E, "Not Found")</f>
        <v>37694</v>
      </c>
      <c r="V3626">
        <f ca="1">DATEDIF(Table4[[#This Row],[CustomerBirthday]], TODAY(), "Y")</f>
        <v>23</v>
      </c>
      <c r="W3626" t="str" cm="1">
        <f t="array" aca="1" ref="W3626" ca="1">_xlfn.IFS(Table4[[#This Row],[Age]]&lt;25, "Under 25",Table4[[#This Row],[Age]]=34, "25-34", Table4[[#This Row],[Age]]&lt;=49, "35-49", Table4[[#This Row],[Age]]&lt;=64, "50-64", Table4[[#This Row],[Age]]&gt;=65, "65+")</f>
        <v>Under 25</v>
      </c>
      <c r="X3626" t="str">
        <f>_xlfn.XLOOKUP(Table4[[#This Row],[StoreID]],Stores!A:A,Stores!B:B, "Not found")</f>
        <v>MegaMart Johnmouth</v>
      </c>
      <c r="Y3626" t="str">
        <f>_xlfn.XLOOKUP(Table4[[#This Row],[StoreID]],Stores!A:A,Stores!C:C, "Not Found")</f>
        <v>Johnmouth</v>
      </c>
      <c r="Z3626" t="str">
        <f>_xlfn.XLOOKUP(Table4[[#This Row],[StoreID]],Stores!A:A,Stores!D:D, "Not Found")</f>
        <v>East</v>
      </c>
    </row>
    <row r="3627" spans="1:26">
      <c r="A3627" t="s">
        <v>4493</v>
      </c>
      <c r="B3627" s="1">
        <v>45456</v>
      </c>
      <c r="C3627" t="s">
        <v>657</v>
      </c>
      <c r="D3627" t="s">
        <v>711</v>
      </c>
      <c r="E3627" t="s">
        <v>839</v>
      </c>
      <c r="F3627">
        <v>5</v>
      </c>
      <c r="G3627">
        <v>0.15</v>
      </c>
      <c r="H3627" t="s">
        <v>871</v>
      </c>
      <c r="I3627" s="4">
        <f>Table4[[#This Row],[Quantity]]*Table4[[#This Row],[UnitPrice]]</f>
        <v>8368.4500000000007</v>
      </c>
      <c r="J3627" s="4">
        <f>Table4[[#This Row],[Gross Revenue]]*(1-Table4[[#This Row],[Discount]])</f>
        <v>7113.1825000000008</v>
      </c>
      <c r="K3627" s="4">
        <f>Table4[[#This Row],[Quantity]]*Table4[[#This Row],[CostPrice]]</f>
        <v>6616.9000000000005</v>
      </c>
      <c r="L3627" s="4">
        <f>Table4[[#This Row],[Net Revenue]]-Table4[[#This Row],[Total Cost]]</f>
        <v>496.28250000000025</v>
      </c>
      <c r="M3627" t="str">
        <f>_xlfn.XLOOKUP(Table4[[#This Row],[ProductID]], Products!A:A,Products!B:B, "Not Found")</f>
        <v>Like Camera</v>
      </c>
      <c r="N3627" t="str">
        <f>TEXT(Table4[[#This Row],[Date]], "mmm")</f>
        <v>Jun</v>
      </c>
      <c r="O3627" t="str">
        <f>TEXT(Table4[[#This Row],[Date]], "yyyy")</f>
        <v>2024</v>
      </c>
      <c r="P3627" t="str">
        <f>_xlfn.XLOOKUP(Table4[[#This Row],[ProductID]],Products!A:A,Products!C:C, "Not Found")</f>
        <v>Electronics</v>
      </c>
      <c r="Q3627" t="str">
        <f>_xlfn.XLOOKUP(Table4[[#This Row],[ProductID]],Products!A:A,Products!D:D,"Not Found")</f>
        <v>Camera</v>
      </c>
      <c r="R3627">
        <f>_xlfn.XLOOKUP(Table4[[#This Row],[ProductID]],Products!A:A,Products!E:E,"Not Found")</f>
        <v>1673.69</v>
      </c>
      <c r="S3627">
        <f>_xlfn.XLOOKUP(Table4[[#This Row],[ProductID]],Products!A:A,Products!F:F, "Not Found")</f>
        <v>1323.38</v>
      </c>
      <c r="T3627" t="str">
        <f>_xlfn.XLOOKUP(Table4[[#This Row],[CustomerID]],Customers!A:A,Customers!D:D, "Not Found")</f>
        <v>F</v>
      </c>
      <c r="U3627" s="6">
        <f>_xlfn.XLOOKUP(Table4[[#This Row],[CustomerID]],Customers!A:A,Customers!E:E, "Not Found")</f>
        <v>22041</v>
      </c>
      <c r="V3627">
        <f ca="1">DATEDIF(Table4[[#This Row],[CustomerBirthday]], TODAY(), "Y")</f>
        <v>66</v>
      </c>
      <c r="W3627" t="str" cm="1">
        <f t="array" aca="1" ref="W3627" ca="1">_xlfn.IFS(Table4[[#This Row],[Age]]&lt;25, "Under 25",Table4[[#This Row],[Age]]=34, "25-34", Table4[[#This Row],[Age]]&lt;=49, "35-49", Table4[[#This Row],[Age]]&lt;=64, "50-64", Table4[[#This Row],[Age]]&gt;=65, "65+")</f>
        <v>65+</v>
      </c>
      <c r="X3627" t="str">
        <f>_xlfn.XLOOKUP(Table4[[#This Row],[StoreID]],Stores!A:A,Stores!B:B, "Not found")</f>
        <v>MegaMart New Michele</v>
      </c>
      <c r="Y3627" t="str">
        <f>_xlfn.XLOOKUP(Table4[[#This Row],[StoreID]],Stores!A:A,Stores!C:C, "Not Found")</f>
        <v>New Michele</v>
      </c>
      <c r="Z3627" t="str">
        <f>_xlfn.XLOOKUP(Table4[[#This Row],[StoreID]],Stores!A:A,Stores!D:D, "Not Found")</f>
        <v>West</v>
      </c>
    </row>
    <row r="3628" spans="1:26">
      <c r="A3628" t="s">
        <v>4494</v>
      </c>
      <c r="B3628" s="1">
        <v>45865</v>
      </c>
      <c r="C3628" t="s">
        <v>198</v>
      </c>
      <c r="D3628" t="s">
        <v>772</v>
      </c>
      <c r="E3628" t="s">
        <v>846</v>
      </c>
      <c r="F3628">
        <v>2</v>
      </c>
      <c r="G3628">
        <v>0</v>
      </c>
      <c r="H3628" t="s">
        <v>865</v>
      </c>
      <c r="I3628" s="4">
        <f>Table4[[#This Row],[Quantity]]*Table4[[#This Row],[UnitPrice]]</f>
        <v>3756.94</v>
      </c>
      <c r="J3628" s="4">
        <f>Table4[[#This Row],[Gross Revenue]]*(1-Table4[[#This Row],[Discount]])</f>
        <v>3756.94</v>
      </c>
      <c r="K3628" s="4">
        <f>Table4[[#This Row],[Quantity]]*Table4[[#This Row],[CostPrice]]</f>
        <v>2029.82</v>
      </c>
      <c r="L3628" s="4">
        <f>Table4[[#This Row],[Net Revenue]]-Table4[[#This Row],[Total Cost]]</f>
        <v>1727.1200000000001</v>
      </c>
      <c r="M3628" t="str">
        <f>_xlfn.XLOOKUP(Table4[[#This Row],[ProductID]], Products!A:A,Products!B:B, "Not Found")</f>
        <v>And Footwear</v>
      </c>
      <c r="N3628" t="str">
        <f>TEXT(Table4[[#This Row],[Date]], "mmm")</f>
        <v>Jul</v>
      </c>
      <c r="O3628" t="str">
        <f>TEXT(Table4[[#This Row],[Date]], "yyyy")</f>
        <v>2025</v>
      </c>
      <c r="P3628" t="str">
        <f>_xlfn.XLOOKUP(Table4[[#This Row],[ProductID]],Products!A:A,Products!C:C, "Not Found")</f>
        <v>Fashion</v>
      </c>
      <c r="Q3628" t="str">
        <f>_xlfn.XLOOKUP(Table4[[#This Row],[ProductID]],Products!A:A,Products!D:D,"Not Found")</f>
        <v>Footwear</v>
      </c>
      <c r="R3628">
        <f>_xlfn.XLOOKUP(Table4[[#This Row],[ProductID]],Products!A:A,Products!E:E,"Not Found")</f>
        <v>1878.47</v>
      </c>
      <c r="S3628">
        <f>_xlfn.XLOOKUP(Table4[[#This Row],[ProductID]],Products!A:A,Products!F:F, "Not Found")</f>
        <v>1014.91</v>
      </c>
      <c r="T3628" t="str">
        <f>_xlfn.XLOOKUP(Table4[[#This Row],[CustomerID]],Customers!A:A,Customers!D:D, "Not Found")</f>
        <v>F</v>
      </c>
      <c r="U3628" s="6">
        <f>_xlfn.XLOOKUP(Table4[[#This Row],[CustomerID]],Customers!A:A,Customers!E:E, "Not Found")</f>
        <v>38340</v>
      </c>
      <c r="V3628">
        <f ca="1">DATEDIF(Table4[[#This Row],[CustomerBirthday]], TODAY(), "Y")</f>
        <v>21</v>
      </c>
      <c r="W3628" t="str" cm="1">
        <f t="array" aca="1" ref="W3628" ca="1">_xlfn.IFS(Table4[[#This Row],[Age]]&lt;25, "Under 25",Table4[[#This Row],[Age]]=34, "25-34", Table4[[#This Row],[Age]]&lt;=49, "35-49", Table4[[#This Row],[Age]]&lt;=64, "50-64", Table4[[#This Row],[Age]]&gt;=65, "65+")</f>
        <v>Under 25</v>
      </c>
      <c r="X3628" t="str">
        <f>_xlfn.XLOOKUP(Table4[[#This Row],[StoreID]],Stores!A:A,Stores!B:B, "Not found")</f>
        <v>MegaMart Johnmouth</v>
      </c>
      <c r="Y3628" t="str">
        <f>_xlfn.XLOOKUP(Table4[[#This Row],[StoreID]],Stores!A:A,Stores!C:C, "Not Found")</f>
        <v>Johnmouth</v>
      </c>
      <c r="Z3628" t="str">
        <f>_xlfn.XLOOKUP(Table4[[#This Row],[StoreID]],Stores!A:A,Stores!D:D, "Not Found")</f>
        <v>East</v>
      </c>
    </row>
    <row r="3629" spans="1:26">
      <c r="A3629" t="s">
        <v>4495</v>
      </c>
      <c r="B3629" s="1">
        <v>45554</v>
      </c>
      <c r="C3629" t="s">
        <v>533</v>
      </c>
      <c r="D3629" t="s">
        <v>732</v>
      </c>
      <c r="E3629" t="s">
        <v>835</v>
      </c>
      <c r="F3629">
        <v>4</v>
      </c>
      <c r="G3629">
        <v>0.15</v>
      </c>
      <c r="H3629" t="s">
        <v>865</v>
      </c>
      <c r="I3629" s="4">
        <f>Table4[[#This Row],[Quantity]]*Table4[[#This Row],[UnitPrice]]</f>
        <v>5896.48</v>
      </c>
      <c r="J3629" s="4">
        <f>Table4[[#This Row],[Gross Revenue]]*(1-Table4[[#This Row],[Discount]])</f>
        <v>5012.0079999999998</v>
      </c>
      <c r="K3629" s="4">
        <f>Table4[[#This Row],[Quantity]]*Table4[[#This Row],[CostPrice]]</f>
        <v>3056.08</v>
      </c>
      <c r="L3629" s="4">
        <f>Table4[[#This Row],[Net Revenue]]-Table4[[#This Row],[Total Cost]]</f>
        <v>1955.9279999999999</v>
      </c>
      <c r="M3629" t="str">
        <f>_xlfn.XLOOKUP(Table4[[#This Row],[ProductID]], Products!A:A,Products!B:B, "Not Found")</f>
        <v>Understand Camera</v>
      </c>
      <c r="N3629" t="str">
        <f>TEXT(Table4[[#This Row],[Date]], "mmm")</f>
        <v>Sep</v>
      </c>
      <c r="O3629" t="str">
        <f>TEXT(Table4[[#This Row],[Date]], "yyyy")</f>
        <v>2024</v>
      </c>
      <c r="P3629" t="str">
        <f>_xlfn.XLOOKUP(Table4[[#This Row],[ProductID]],Products!A:A,Products!C:C, "Not Found")</f>
        <v>Electronics</v>
      </c>
      <c r="Q3629" t="str">
        <f>_xlfn.XLOOKUP(Table4[[#This Row],[ProductID]],Products!A:A,Products!D:D,"Not Found")</f>
        <v>Camera</v>
      </c>
      <c r="R3629">
        <f>_xlfn.XLOOKUP(Table4[[#This Row],[ProductID]],Products!A:A,Products!E:E,"Not Found")</f>
        <v>1474.12</v>
      </c>
      <c r="S3629">
        <f>_xlfn.XLOOKUP(Table4[[#This Row],[ProductID]],Products!A:A,Products!F:F, "Not Found")</f>
        <v>764.02</v>
      </c>
      <c r="T3629" t="str">
        <f>_xlfn.XLOOKUP(Table4[[#This Row],[CustomerID]],Customers!A:A,Customers!D:D, "Not Found")</f>
        <v>F</v>
      </c>
      <c r="U3629" s="6">
        <f>_xlfn.XLOOKUP(Table4[[#This Row],[CustomerID]],Customers!A:A,Customers!E:E, "Not Found")</f>
        <v>24506</v>
      </c>
      <c r="V3629">
        <f ca="1">DATEDIF(Table4[[#This Row],[CustomerBirthday]], TODAY(), "Y")</f>
        <v>59</v>
      </c>
      <c r="W3629" t="str" cm="1">
        <f t="array" aca="1" ref="W3629" ca="1">_xlfn.IFS(Table4[[#This Row],[Age]]&lt;25, "Under 25",Table4[[#This Row],[Age]]=34, "25-34", Table4[[#This Row],[Age]]&lt;=49, "35-49", Table4[[#This Row],[Age]]&lt;=64, "50-64", Table4[[#This Row],[Age]]&gt;=65, "65+")</f>
        <v>50-64</v>
      </c>
      <c r="X3629" t="str">
        <f>_xlfn.XLOOKUP(Table4[[#This Row],[StoreID]],Stores!A:A,Stores!B:B, "Not found")</f>
        <v>MegaMart Peckmouth</v>
      </c>
      <c r="Y3629" t="str">
        <f>_xlfn.XLOOKUP(Table4[[#This Row],[StoreID]],Stores!A:A,Stores!C:C, "Not Found")</f>
        <v>Peckmouth</v>
      </c>
      <c r="Z3629" t="str">
        <f>_xlfn.XLOOKUP(Table4[[#This Row],[StoreID]],Stores!A:A,Stores!D:D, "Not Found")</f>
        <v>East</v>
      </c>
    </row>
    <row r="3630" spans="1:26">
      <c r="A3630" t="s">
        <v>4496</v>
      </c>
      <c r="B3630" s="1">
        <v>45358</v>
      </c>
      <c r="C3630" t="s">
        <v>210</v>
      </c>
      <c r="D3630" t="s">
        <v>820</v>
      </c>
      <c r="E3630" t="s">
        <v>846</v>
      </c>
      <c r="F3630">
        <v>1</v>
      </c>
      <c r="G3630">
        <v>0.05</v>
      </c>
      <c r="H3630" t="s">
        <v>868</v>
      </c>
      <c r="I3630" s="4">
        <f>Table4[[#This Row],[Quantity]]*Table4[[#This Row],[UnitPrice]]</f>
        <v>1197.18</v>
      </c>
      <c r="J3630" s="4">
        <f>Table4[[#This Row],[Gross Revenue]]*(1-Table4[[#This Row],[Discount]])</f>
        <v>1137.3209999999999</v>
      </c>
      <c r="K3630" s="4">
        <f>Table4[[#This Row],[Quantity]]*Table4[[#This Row],[CostPrice]]</f>
        <v>722.74</v>
      </c>
      <c r="L3630" s="4">
        <f>Table4[[#This Row],[Net Revenue]]-Table4[[#This Row],[Total Cost]]</f>
        <v>414.5809999999999</v>
      </c>
      <c r="M3630" t="str">
        <f>_xlfn.XLOOKUP(Table4[[#This Row],[ProductID]], Products!A:A,Products!B:B, "Not Found")</f>
        <v>Or Smartphone</v>
      </c>
      <c r="N3630" t="str">
        <f>TEXT(Table4[[#This Row],[Date]], "mmm")</f>
        <v>Mar</v>
      </c>
      <c r="O3630" t="str">
        <f>TEXT(Table4[[#This Row],[Date]], "yyyy")</f>
        <v>2024</v>
      </c>
      <c r="P3630" t="str">
        <f>_xlfn.XLOOKUP(Table4[[#This Row],[ProductID]],Products!A:A,Products!C:C, "Not Found")</f>
        <v>Electronics</v>
      </c>
      <c r="Q3630" t="str">
        <f>_xlfn.XLOOKUP(Table4[[#This Row],[ProductID]],Products!A:A,Products!D:D,"Not Found")</f>
        <v>Smartphone</v>
      </c>
      <c r="R3630">
        <f>_xlfn.XLOOKUP(Table4[[#This Row],[ProductID]],Products!A:A,Products!E:E,"Not Found")</f>
        <v>1197.18</v>
      </c>
      <c r="S3630">
        <f>_xlfn.XLOOKUP(Table4[[#This Row],[ProductID]],Products!A:A,Products!F:F, "Not Found")</f>
        <v>722.74</v>
      </c>
      <c r="T3630" t="str">
        <f>_xlfn.XLOOKUP(Table4[[#This Row],[CustomerID]],Customers!A:A,Customers!D:D, "Not Found")</f>
        <v>F</v>
      </c>
      <c r="U3630" s="6">
        <f>_xlfn.XLOOKUP(Table4[[#This Row],[CustomerID]],Customers!A:A,Customers!E:E, "Not Found")</f>
        <v>37570</v>
      </c>
      <c r="V3630">
        <f ca="1">DATEDIF(Table4[[#This Row],[CustomerBirthday]], TODAY(), "Y")</f>
        <v>23</v>
      </c>
      <c r="W3630" t="str" cm="1">
        <f t="array" aca="1" ref="W3630" ca="1">_xlfn.IFS(Table4[[#This Row],[Age]]&lt;25, "Under 25",Table4[[#This Row],[Age]]=34, "25-34", Table4[[#This Row],[Age]]&lt;=49, "35-49", Table4[[#This Row],[Age]]&lt;=64, "50-64", Table4[[#This Row],[Age]]&gt;=65, "65+")</f>
        <v>Under 25</v>
      </c>
      <c r="X3630" t="str">
        <f>_xlfn.XLOOKUP(Table4[[#This Row],[StoreID]],Stores!A:A,Stores!B:B, "Not found")</f>
        <v>MegaMart Johnmouth</v>
      </c>
      <c r="Y3630" t="str">
        <f>_xlfn.XLOOKUP(Table4[[#This Row],[StoreID]],Stores!A:A,Stores!C:C, "Not Found")</f>
        <v>Johnmouth</v>
      </c>
      <c r="Z3630" t="str">
        <f>_xlfn.XLOOKUP(Table4[[#This Row],[StoreID]],Stores!A:A,Stores!D:D, "Not Found")</f>
        <v>East</v>
      </c>
    </row>
    <row r="3631" spans="1:26">
      <c r="A3631" t="s">
        <v>4497</v>
      </c>
      <c r="B3631" s="1">
        <v>45651</v>
      </c>
      <c r="C3631" t="s">
        <v>596</v>
      </c>
      <c r="D3631" t="s">
        <v>757</v>
      </c>
      <c r="E3631" t="s">
        <v>839</v>
      </c>
      <c r="F3631">
        <v>5</v>
      </c>
      <c r="G3631">
        <v>0</v>
      </c>
      <c r="H3631" t="s">
        <v>871</v>
      </c>
      <c r="I3631" s="4">
        <f>Table4[[#This Row],[Quantity]]*Table4[[#This Row],[UnitPrice]]</f>
        <v>6230.5499999999993</v>
      </c>
      <c r="J3631" s="4">
        <f>Table4[[#This Row],[Gross Revenue]]*(1-Table4[[#This Row],[Discount]])</f>
        <v>6230.5499999999993</v>
      </c>
      <c r="K3631" s="4">
        <f>Table4[[#This Row],[Quantity]]*Table4[[#This Row],[CostPrice]]</f>
        <v>4167.6000000000004</v>
      </c>
      <c r="L3631" s="4">
        <f>Table4[[#This Row],[Net Revenue]]-Table4[[#This Row],[Total Cost]]</f>
        <v>2062.9499999999989</v>
      </c>
      <c r="M3631" t="str">
        <f>_xlfn.XLOOKUP(Table4[[#This Row],[ProductID]], Products!A:A,Products!B:B, "Not Found")</f>
        <v>Find Headphones</v>
      </c>
      <c r="N3631" t="str">
        <f>TEXT(Table4[[#This Row],[Date]], "mmm")</f>
        <v>Dec</v>
      </c>
      <c r="O3631" t="str">
        <f>TEXT(Table4[[#This Row],[Date]], "yyyy")</f>
        <v>2024</v>
      </c>
      <c r="P3631" t="str">
        <f>_xlfn.XLOOKUP(Table4[[#This Row],[ProductID]],Products!A:A,Products!C:C, "Not Found")</f>
        <v>Electronics</v>
      </c>
      <c r="Q3631" t="str">
        <f>_xlfn.XLOOKUP(Table4[[#This Row],[ProductID]],Products!A:A,Products!D:D,"Not Found")</f>
        <v>Headphones</v>
      </c>
      <c r="R3631">
        <f>_xlfn.XLOOKUP(Table4[[#This Row],[ProductID]],Products!A:A,Products!E:E,"Not Found")</f>
        <v>1246.1099999999999</v>
      </c>
      <c r="S3631">
        <f>_xlfn.XLOOKUP(Table4[[#This Row],[ProductID]],Products!A:A,Products!F:F, "Not Found")</f>
        <v>833.52</v>
      </c>
      <c r="T3631" t="str">
        <f>_xlfn.XLOOKUP(Table4[[#This Row],[CustomerID]],Customers!A:A,Customers!D:D, "Not Found")</f>
        <v>F</v>
      </c>
      <c r="U3631" s="6">
        <f>_xlfn.XLOOKUP(Table4[[#This Row],[CustomerID]],Customers!A:A,Customers!E:E, "Not Found")</f>
        <v>32848</v>
      </c>
      <c r="V3631">
        <f ca="1">DATEDIF(Table4[[#This Row],[CustomerBirthday]], TODAY(), "Y")</f>
        <v>36</v>
      </c>
      <c r="W3631" t="str" cm="1">
        <f t="array" aca="1" ref="W3631" ca="1">_xlfn.IFS(Table4[[#This Row],[Age]]&lt;25, "Under 25",Table4[[#This Row],[Age]]=34, "25-34", Table4[[#This Row],[Age]]&lt;=49, "35-49", Table4[[#This Row],[Age]]&lt;=64, "50-64", Table4[[#This Row],[Age]]&gt;=65, "65+")</f>
        <v>35-49</v>
      </c>
      <c r="X3631" t="str">
        <f>_xlfn.XLOOKUP(Table4[[#This Row],[StoreID]],Stores!A:A,Stores!B:B, "Not found")</f>
        <v>MegaMart New Michele</v>
      </c>
      <c r="Y3631" t="str">
        <f>_xlfn.XLOOKUP(Table4[[#This Row],[StoreID]],Stores!A:A,Stores!C:C, "Not Found")</f>
        <v>New Michele</v>
      </c>
      <c r="Z3631" t="str">
        <f>_xlfn.XLOOKUP(Table4[[#This Row],[StoreID]],Stores!A:A,Stores!D:D, "Not Found")</f>
        <v>West</v>
      </c>
    </row>
    <row r="3632" spans="1:26">
      <c r="A3632" t="s">
        <v>4498</v>
      </c>
      <c r="B3632" s="1">
        <v>45490</v>
      </c>
      <c r="C3632" t="s">
        <v>690</v>
      </c>
      <c r="D3632" t="s">
        <v>769</v>
      </c>
      <c r="E3632" t="s">
        <v>839</v>
      </c>
      <c r="F3632">
        <v>2</v>
      </c>
      <c r="G3632">
        <v>0</v>
      </c>
      <c r="H3632" t="s">
        <v>875</v>
      </c>
      <c r="I3632" s="4">
        <f>Table4[[#This Row],[Quantity]]*Table4[[#This Row],[UnitPrice]]</f>
        <v>51.14</v>
      </c>
      <c r="J3632" s="4">
        <f>Table4[[#This Row],[Gross Revenue]]*(1-Table4[[#This Row],[Discount]])</f>
        <v>51.14</v>
      </c>
      <c r="K3632" s="4">
        <f>Table4[[#This Row],[Quantity]]*Table4[[#This Row],[CostPrice]]</f>
        <v>38.1</v>
      </c>
      <c r="L3632" s="4">
        <f>Table4[[#This Row],[Net Revenue]]-Table4[[#This Row],[Total Cost]]</f>
        <v>13.04</v>
      </c>
      <c r="M3632" t="str">
        <f>_xlfn.XLOOKUP(Table4[[#This Row],[ProductID]], Products!A:A,Products!B:B, "Not Found")</f>
        <v>How Vegetables</v>
      </c>
      <c r="N3632" t="str">
        <f>TEXT(Table4[[#This Row],[Date]], "mmm")</f>
        <v>Jul</v>
      </c>
      <c r="O3632" t="str">
        <f>TEXT(Table4[[#This Row],[Date]], "yyyy")</f>
        <v>2024</v>
      </c>
      <c r="P3632" t="str">
        <f>_xlfn.XLOOKUP(Table4[[#This Row],[ProductID]],Products!A:A,Products!C:C, "Not Found")</f>
        <v>Groceries</v>
      </c>
      <c r="Q3632" t="str">
        <f>_xlfn.XLOOKUP(Table4[[#This Row],[ProductID]],Products!A:A,Products!D:D,"Not Found")</f>
        <v>Vegetables</v>
      </c>
      <c r="R3632">
        <f>_xlfn.XLOOKUP(Table4[[#This Row],[ProductID]],Products!A:A,Products!E:E,"Not Found")</f>
        <v>25.57</v>
      </c>
      <c r="S3632">
        <f>_xlfn.XLOOKUP(Table4[[#This Row],[ProductID]],Products!A:A,Products!F:F, "Not Found")</f>
        <v>19.05</v>
      </c>
      <c r="T3632" t="str">
        <f>_xlfn.XLOOKUP(Table4[[#This Row],[CustomerID]],Customers!A:A,Customers!D:D, "Not Found")</f>
        <v>F</v>
      </c>
      <c r="U3632" s="6">
        <f>_xlfn.XLOOKUP(Table4[[#This Row],[CustomerID]],Customers!A:A,Customers!E:E, "Not Found")</f>
        <v>23491</v>
      </c>
      <c r="V3632">
        <f ca="1">DATEDIF(Table4[[#This Row],[CustomerBirthday]], TODAY(), "Y")</f>
        <v>62</v>
      </c>
      <c r="W3632" t="str" cm="1">
        <f t="array" aca="1" ref="W3632" ca="1">_xlfn.IFS(Table4[[#This Row],[Age]]&lt;25, "Under 25",Table4[[#This Row],[Age]]=34, "25-34", Table4[[#This Row],[Age]]&lt;=49, "35-49", Table4[[#This Row],[Age]]&lt;=64, "50-64", Table4[[#This Row],[Age]]&gt;=65, "65+")</f>
        <v>50-64</v>
      </c>
      <c r="X3632" t="str">
        <f>_xlfn.XLOOKUP(Table4[[#This Row],[StoreID]],Stores!A:A,Stores!B:B, "Not found")</f>
        <v>MegaMart New Michele</v>
      </c>
      <c r="Y3632" t="str">
        <f>_xlfn.XLOOKUP(Table4[[#This Row],[StoreID]],Stores!A:A,Stores!C:C, "Not Found")</f>
        <v>New Michele</v>
      </c>
      <c r="Z3632" t="str">
        <f>_xlfn.XLOOKUP(Table4[[#This Row],[StoreID]],Stores!A:A,Stores!D:D, "Not Found")</f>
        <v>West</v>
      </c>
    </row>
    <row r="3633" spans="1:26">
      <c r="A3633" t="s">
        <v>4499</v>
      </c>
      <c r="B3633" s="1">
        <v>45709</v>
      </c>
      <c r="C3633" t="s">
        <v>277</v>
      </c>
      <c r="D3633" t="s">
        <v>786</v>
      </c>
      <c r="E3633" t="s">
        <v>831</v>
      </c>
      <c r="F3633">
        <v>5</v>
      </c>
      <c r="G3633">
        <v>0.15</v>
      </c>
      <c r="H3633" t="s">
        <v>871</v>
      </c>
      <c r="I3633" s="4">
        <f>Table4[[#This Row],[Quantity]]*Table4[[#This Row],[UnitPrice]]</f>
        <v>146.19999999999999</v>
      </c>
      <c r="J3633" s="4">
        <f>Table4[[#This Row],[Gross Revenue]]*(1-Table4[[#This Row],[Discount]])</f>
        <v>124.26999999999998</v>
      </c>
      <c r="K3633" s="4">
        <f>Table4[[#This Row],[Quantity]]*Table4[[#This Row],[CostPrice]]</f>
        <v>76.399999999999991</v>
      </c>
      <c r="L3633" s="4">
        <f>Table4[[#This Row],[Net Revenue]]-Table4[[#This Row],[Total Cost]]</f>
        <v>47.86999999999999</v>
      </c>
      <c r="M3633" t="str">
        <f>_xlfn.XLOOKUP(Table4[[#This Row],[ProductID]], Products!A:A,Products!B:B, "Not Found")</f>
        <v>National Watches</v>
      </c>
      <c r="N3633" t="str">
        <f>TEXT(Table4[[#This Row],[Date]], "mmm")</f>
        <v>Feb</v>
      </c>
      <c r="O3633" t="str">
        <f>TEXT(Table4[[#This Row],[Date]], "yyyy")</f>
        <v>2025</v>
      </c>
      <c r="P3633" t="str">
        <f>_xlfn.XLOOKUP(Table4[[#This Row],[ProductID]],Products!A:A,Products!C:C, "Not Found")</f>
        <v>Fashion</v>
      </c>
      <c r="Q3633" t="str">
        <f>_xlfn.XLOOKUP(Table4[[#This Row],[ProductID]],Products!A:A,Products!D:D,"Not Found")</f>
        <v>Watches</v>
      </c>
      <c r="R3633">
        <f>_xlfn.XLOOKUP(Table4[[#This Row],[ProductID]],Products!A:A,Products!E:E,"Not Found")</f>
        <v>29.24</v>
      </c>
      <c r="S3633">
        <f>_xlfn.XLOOKUP(Table4[[#This Row],[ProductID]],Products!A:A,Products!F:F, "Not Found")</f>
        <v>15.28</v>
      </c>
      <c r="T3633" t="str">
        <f>_xlfn.XLOOKUP(Table4[[#This Row],[CustomerID]],Customers!A:A,Customers!D:D, "Not Found")</f>
        <v>F</v>
      </c>
      <c r="U3633" s="6">
        <f>_xlfn.XLOOKUP(Table4[[#This Row],[CustomerID]],Customers!A:A,Customers!E:E, "Not Found")</f>
        <v>23715</v>
      </c>
      <c r="V3633">
        <f ca="1">DATEDIF(Table4[[#This Row],[CustomerBirthday]], TODAY(), "Y")</f>
        <v>61</v>
      </c>
      <c r="W3633" t="str" cm="1">
        <f t="array" aca="1" ref="W3633" ca="1">_xlfn.IFS(Table4[[#This Row],[Age]]&lt;25, "Under 25",Table4[[#This Row],[Age]]=34, "25-34", Table4[[#This Row],[Age]]&lt;=49, "35-49", Table4[[#This Row],[Age]]&lt;=64, "50-64", Table4[[#This Row],[Age]]&gt;=65, "65+")</f>
        <v>50-64</v>
      </c>
      <c r="X3633" t="str">
        <f>_xlfn.XLOOKUP(Table4[[#This Row],[StoreID]],Stores!A:A,Stores!B:B, "Not found")</f>
        <v>MegaMart Jimenezborough</v>
      </c>
      <c r="Y3633" t="str">
        <f>_xlfn.XLOOKUP(Table4[[#This Row],[StoreID]],Stores!A:A,Stores!C:C, "Not Found")</f>
        <v>Jimenezborough</v>
      </c>
      <c r="Z3633" t="str">
        <f>_xlfn.XLOOKUP(Table4[[#This Row],[StoreID]],Stores!A:A,Stores!D:D, "Not Found")</f>
        <v>South</v>
      </c>
    </row>
    <row r="3634" spans="1:26">
      <c r="A3634" t="s">
        <v>4500</v>
      </c>
      <c r="B3634" s="1">
        <v>45227</v>
      </c>
      <c r="C3634" t="s">
        <v>327</v>
      </c>
      <c r="D3634" t="s">
        <v>764</v>
      </c>
      <c r="E3634" t="s">
        <v>831</v>
      </c>
      <c r="F3634">
        <v>5</v>
      </c>
      <c r="G3634">
        <v>0.1</v>
      </c>
      <c r="H3634" t="s">
        <v>871</v>
      </c>
      <c r="I3634" s="4">
        <f>Table4[[#This Row],[Quantity]]*Table4[[#This Row],[UnitPrice]]</f>
        <v>1619.6000000000001</v>
      </c>
      <c r="J3634" s="4">
        <f>Table4[[#This Row],[Gross Revenue]]*(1-Table4[[#This Row],[Discount]])</f>
        <v>1457.64</v>
      </c>
      <c r="K3634" s="4">
        <f>Table4[[#This Row],[Quantity]]*Table4[[#This Row],[CostPrice]]</f>
        <v>1214.8999999999999</v>
      </c>
      <c r="L3634" s="4">
        <f>Table4[[#This Row],[Net Revenue]]-Table4[[#This Row],[Total Cost]]</f>
        <v>242.74000000000024</v>
      </c>
      <c r="M3634" t="str">
        <f>_xlfn.XLOOKUP(Table4[[#This Row],[ProductID]], Products!A:A,Products!B:B, "Not Found")</f>
        <v>Simple Accessories</v>
      </c>
      <c r="N3634" t="str">
        <f>TEXT(Table4[[#This Row],[Date]], "mmm")</f>
        <v>Oct</v>
      </c>
      <c r="O3634" t="str">
        <f>TEXT(Table4[[#This Row],[Date]], "yyyy")</f>
        <v>2023</v>
      </c>
      <c r="P3634" t="str">
        <f>_xlfn.XLOOKUP(Table4[[#This Row],[ProductID]],Products!A:A,Products!C:C, "Not Found")</f>
        <v>Fashion</v>
      </c>
      <c r="Q3634" t="str">
        <f>_xlfn.XLOOKUP(Table4[[#This Row],[ProductID]],Products!A:A,Products!D:D,"Not Found")</f>
        <v>Accessories</v>
      </c>
      <c r="R3634">
        <f>_xlfn.XLOOKUP(Table4[[#This Row],[ProductID]],Products!A:A,Products!E:E,"Not Found")</f>
        <v>323.92</v>
      </c>
      <c r="S3634">
        <f>_xlfn.XLOOKUP(Table4[[#This Row],[ProductID]],Products!A:A,Products!F:F, "Not Found")</f>
        <v>242.98</v>
      </c>
      <c r="T3634" t="str">
        <f>_xlfn.XLOOKUP(Table4[[#This Row],[CustomerID]],Customers!A:A,Customers!D:D, "Not Found")</f>
        <v>F</v>
      </c>
      <c r="U3634" s="6">
        <f>_xlfn.XLOOKUP(Table4[[#This Row],[CustomerID]],Customers!A:A,Customers!E:E, "Not Found")</f>
        <v>27567</v>
      </c>
      <c r="V3634">
        <f ca="1">DATEDIF(Table4[[#This Row],[CustomerBirthday]], TODAY(), "Y")</f>
        <v>51</v>
      </c>
      <c r="W3634" t="str" cm="1">
        <f t="array" aca="1" ref="W3634" ca="1">_xlfn.IFS(Table4[[#This Row],[Age]]&lt;25, "Under 25",Table4[[#This Row],[Age]]=34, "25-34", Table4[[#This Row],[Age]]&lt;=49, "35-49", Table4[[#This Row],[Age]]&lt;=64, "50-64", Table4[[#This Row],[Age]]&gt;=65, "65+")</f>
        <v>50-64</v>
      </c>
      <c r="X3634" t="str">
        <f>_xlfn.XLOOKUP(Table4[[#This Row],[StoreID]],Stores!A:A,Stores!B:B, "Not found")</f>
        <v>MegaMart Jimenezborough</v>
      </c>
      <c r="Y3634" t="str">
        <f>_xlfn.XLOOKUP(Table4[[#This Row],[StoreID]],Stores!A:A,Stores!C:C, "Not Found")</f>
        <v>Jimenezborough</v>
      </c>
      <c r="Z3634" t="str">
        <f>_xlfn.XLOOKUP(Table4[[#This Row],[StoreID]],Stores!A:A,Stores!D:D, "Not Found")</f>
        <v>South</v>
      </c>
    </row>
    <row r="3635" spans="1:26">
      <c r="A3635" t="s">
        <v>4501</v>
      </c>
      <c r="B3635" s="1">
        <v>45838</v>
      </c>
      <c r="C3635" t="s">
        <v>151</v>
      </c>
      <c r="D3635" t="s">
        <v>759</v>
      </c>
      <c r="E3635" t="s">
        <v>846</v>
      </c>
      <c r="F3635">
        <v>3</v>
      </c>
      <c r="G3635">
        <v>0.15</v>
      </c>
      <c r="H3635" t="s">
        <v>871</v>
      </c>
      <c r="I3635" s="4">
        <f>Table4[[#This Row],[Quantity]]*Table4[[#This Row],[UnitPrice]]</f>
        <v>3239.67</v>
      </c>
      <c r="J3635" s="4">
        <f>Table4[[#This Row],[Gross Revenue]]*(1-Table4[[#This Row],[Discount]])</f>
        <v>2753.7195000000002</v>
      </c>
      <c r="K3635" s="4">
        <f>Table4[[#This Row],[Quantity]]*Table4[[#This Row],[CostPrice]]</f>
        <v>2111.4900000000002</v>
      </c>
      <c r="L3635" s="4">
        <f>Table4[[#This Row],[Net Revenue]]-Table4[[#This Row],[Total Cost]]</f>
        <v>642.22949999999992</v>
      </c>
      <c r="M3635" t="str">
        <f>_xlfn.XLOOKUP(Table4[[#This Row],[ProductID]], Products!A:A,Products!B:B, "Not Found")</f>
        <v>Democratic Smartphone</v>
      </c>
      <c r="N3635" t="str">
        <f>TEXT(Table4[[#This Row],[Date]], "mmm")</f>
        <v>Jun</v>
      </c>
      <c r="O3635" t="str">
        <f>TEXT(Table4[[#This Row],[Date]], "yyyy")</f>
        <v>2025</v>
      </c>
      <c r="P3635" t="str">
        <f>_xlfn.XLOOKUP(Table4[[#This Row],[ProductID]],Products!A:A,Products!C:C, "Not Found")</f>
        <v>Electronics</v>
      </c>
      <c r="Q3635" t="str">
        <f>_xlfn.XLOOKUP(Table4[[#This Row],[ProductID]],Products!A:A,Products!D:D,"Not Found")</f>
        <v>Smartphone</v>
      </c>
      <c r="R3635">
        <f>_xlfn.XLOOKUP(Table4[[#This Row],[ProductID]],Products!A:A,Products!E:E,"Not Found")</f>
        <v>1079.8900000000001</v>
      </c>
      <c r="S3635">
        <f>_xlfn.XLOOKUP(Table4[[#This Row],[ProductID]],Products!A:A,Products!F:F, "Not Found")</f>
        <v>703.83</v>
      </c>
      <c r="T3635" t="str">
        <f>_xlfn.XLOOKUP(Table4[[#This Row],[CustomerID]],Customers!A:A,Customers!D:D, "Not Found")</f>
        <v>F</v>
      </c>
      <c r="U3635" s="6">
        <f>_xlfn.XLOOKUP(Table4[[#This Row],[CustomerID]],Customers!A:A,Customers!E:E, "Not Found")</f>
        <v>35371</v>
      </c>
      <c r="V3635">
        <f ca="1">DATEDIF(Table4[[#This Row],[CustomerBirthday]], TODAY(), "Y")</f>
        <v>29</v>
      </c>
      <c r="W3635" t="str" cm="1">
        <f t="array" aca="1" ref="W3635" ca="1">_xlfn.IFS(Table4[[#This Row],[Age]]&lt;25, "Under 25",Table4[[#This Row],[Age]]=34, "25-34", Table4[[#This Row],[Age]]&lt;=49, "35-49", Table4[[#This Row],[Age]]&lt;=64, "50-64", Table4[[#This Row],[Age]]&gt;=65, "65+")</f>
        <v>35-49</v>
      </c>
      <c r="X3635" t="str">
        <f>_xlfn.XLOOKUP(Table4[[#This Row],[StoreID]],Stores!A:A,Stores!B:B, "Not found")</f>
        <v>MegaMart Johnmouth</v>
      </c>
      <c r="Y3635" t="str">
        <f>_xlfn.XLOOKUP(Table4[[#This Row],[StoreID]],Stores!A:A,Stores!C:C, "Not Found")</f>
        <v>Johnmouth</v>
      </c>
      <c r="Z3635" t="str">
        <f>_xlfn.XLOOKUP(Table4[[#This Row],[StoreID]],Stores!A:A,Stores!D:D, "Not Found")</f>
        <v>East</v>
      </c>
    </row>
    <row r="3636" spans="1:26">
      <c r="A3636" t="s">
        <v>4502</v>
      </c>
      <c r="B3636" s="1">
        <v>45617</v>
      </c>
      <c r="C3636" t="s">
        <v>24</v>
      </c>
      <c r="D3636" t="s">
        <v>759</v>
      </c>
      <c r="E3636" t="s">
        <v>846</v>
      </c>
      <c r="F3636">
        <v>2</v>
      </c>
      <c r="G3636">
        <v>0.1</v>
      </c>
      <c r="H3636" t="s">
        <v>865</v>
      </c>
      <c r="I3636" s="4">
        <f>Table4[[#This Row],[Quantity]]*Table4[[#This Row],[UnitPrice]]</f>
        <v>2159.7800000000002</v>
      </c>
      <c r="J3636" s="4">
        <f>Table4[[#This Row],[Gross Revenue]]*(1-Table4[[#This Row],[Discount]])</f>
        <v>1943.8020000000001</v>
      </c>
      <c r="K3636" s="4">
        <f>Table4[[#This Row],[Quantity]]*Table4[[#This Row],[CostPrice]]</f>
        <v>1407.66</v>
      </c>
      <c r="L3636" s="4">
        <f>Table4[[#This Row],[Net Revenue]]-Table4[[#This Row],[Total Cost]]</f>
        <v>536.14200000000005</v>
      </c>
      <c r="M3636" t="str">
        <f>_xlfn.XLOOKUP(Table4[[#This Row],[ProductID]], Products!A:A,Products!B:B, "Not Found")</f>
        <v>Democratic Smartphone</v>
      </c>
      <c r="N3636" t="str">
        <f>TEXT(Table4[[#This Row],[Date]], "mmm")</f>
        <v>Nov</v>
      </c>
      <c r="O3636" t="str">
        <f>TEXT(Table4[[#This Row],[Date]], "yyyy")</f>
        <v>2024</v>
      </c>
      <c r="P3636" t="str">
        <f>_xlfn.XLOOKUP(Table4[[#This Row],[ProductID]],Products!A:A,Products!C:C, "Not Found")</f>
        <v>Electronics</v>
      </c>
      <c r="Q3636" t="str">
        <f>_xlfn.XLOOKUP(Table4[[#This Row],[ProductID]],Products!A:A,Products!D:D,"Not Found")</f>
        <v>Smartphone</v>
      </c>
      <c r="R3636">
        <f>_xlfn.XLOOKUP(Table4[[#This Row],[ProductID]],Products!A:A,Products!E:E,"Not Found")</f>
        <v>1079.8900000000001</v>
      </c>
      <c r="S3636">
        <f>_xlfn.XLOOKUP(Table4[[#This Row],[ProductID]],Products!A:A,Products!F:F, "Not Found")</f>
        <v>703.83</v>
      </c>
      <c r="T3636" t="str">
        <f>_xlfn.XLOOKUP(Table4[[#This Row],[CustomerID]],Customers!A:A,Customers!D:D, "Not Found")</f>
        <v>M</v>
      </c>
      <c r="U3636" s="6">
        <f>_xlfn.XLOOKUP(Table4[[#This Row],[CustomerID]],Customers!A:A,Customers!E:E, "Not Found")</f>
        <v>33773</v>
      </c>
      <c r="V3636">
        <f ca="1">DATEDIF(Table4[[#This Row],[CustomerBirthday]], TODAY(), "Y")</f>
        <v>34</v>
      </c>
      <c r="W3636" t="str" cm="1">
        <f t="array" aca="1" ref="W3636" ca="1">_xlfn.IFS(Table4[[#This Row],[Age]]&lt;25, "Under 25",Table4[[#This Row],[Age]]=34, "25-34", Table4[[#This Row],[Age]]&lt;=49, "35-49", Table4[[#This Row],[Age]]&lt;=64, "50-64", Table4[[#This Row],[Age]]&gt;=65, "65+")</f>
        <v>25-34</v>
      </c>
      <c r="X3636" t="str">
        <f>_xlfn.XLOOKUP(Table4[[#This Row],[StoreID]],Stores!A:A,Stores!B:B, "Not found")</f>
        <v>MegaMart Johnmouth</v>
      </c>
      <c r="Y3636" t="str">
        <f>_xlfn.XLOOKUP(Table4[[#This Row],[StoreID]],Stores!A:A,Stores!C:C, "Not Found")</f>
        <v>Johnmouth</v>
      </c>
      <c r="Z3636" t="str">
        <f>_xlfn.XLOOKUP(Table4[[#This Row],[StoreID]],Stores!A:A,Stores!D:D, "Not Found")</f>
        <v>East</v>
      </c>
    </row>
    <row r="3637" spans="1:26">
      <c r="A3637" t="s">
        <v>4503</v>
      </c>
      <c r="B3637" s="1">
        <v>45676</v>
      </c>
      <c r="C3637" t="s">
        <v>653</v>
      </c>
      <c r="D3637" t="s">
        <v>747</v>
      </c>
      <c r="E3637" t="s">
        <v>842</v>
      </c>
      <c r="F3637">
        <v>1</v>
      </c>
      <c r="G3637">
        <v>0</v>
      </c>
      <c r="H3637" t="s">
        <v>871</v>
      </c>
      <c r="I3637" s="4">
        <f>Table4[[#This Row],[Quantity]]*Table4[[#This Row],[UnitPrice]]</f>
        <v>1134.8</v>
      </c>
      <c r="J3637" s="4">
        <f>Table4[[#This Row],[Gross Revenue]]*(1-Table4[[#This Row],[Discount]])</f>
        <v>1134.8</v>
      </c>
      <c r="K3637" s="4">
        <f>Table4[[#This Row],[Quantity]]*Table4[[#This Row],[CostPrice]]</f>
        <v>675.1</v>
      </c>
      <c r="L3637" s="4">
        <f>Table4[[#This Row],[Net Revenue]]-Table4[[#This Row],[Total Cost]]</f>
        <v>459.69999999999993</v>
      </c>
      <c r="M3637" t="str">
        <f>_xlfn.XLOOKUP(Table4[[#This Row],[ProductID]], Products!A:A,Products!B:B, "Not Found")</f>
        <v>World Watches</v>
      </c>
      <c r="N3637" t="str">
        <f>TEXT(Table4[[#This Row],[Date]], "mmm")</f>
        <v>Jan</v>
      </c>
      <c r="O3637" t="str">
        <f>TEXT(Table4[[#This Row],[Date]], "yyyy")</f>
        <v>2025</v>
      </c>
      <c r="P3637" t="str">
        <f>_xlfn.XLOOKUP(Table4[[#This Row],[ProductID]],Products!A:A,Products!C:C, "Not Found")</f>
        <v>Fashion</v>
      </c>
      <c r="Q3637" t="str">
        <f>_xlfn.XLOOKUP(Table4[[#This Row],[ProductID]],Products!A:A,Products!D:D,"Not Found")</f>
        <v>Watches</v>
      </c>
      <c r="R3637">
        <f>_xlfn.XLOOKUP(Table4[[#This Row],[ProductID]],Products!A:A,Products!E:E,"Not Found")</f>
        <v>1134.8</v>
      </c>
      <c r="S3637">
        <f>_xlfn.XLOOKUP(Table4[[#This Row],[ProductID]],Products!A:A,Products!F:F, "Not Found")</f>
        <v>675.1</v>
      </c>
      <c r="T3637" t="str">
        <f>_xlfn.XLOOKUP(Table4[[#This Row],[CustomerID]],Customers!A:A,Customers!D:D, "Not Found")</f>
        <v>F</v>
      </c>
      <c r="U3637" s="6">
        <f>_xlfn.XLOOKUP(Table4[[#This Row],[CustomerID]],Customers!A:A,Customers!E:E, "Not Found")</f>
        <v>27579</v>
      </c>
      <c r="V3637">
        <f ca="1">DATEDIF(Table4[[#This Row],[CustomerBirthday]], TODAY(), "Y")</f>
        <v>51</v>
      </c>
      <c r="W3637" t="str" cm="1">
        <f t="array" aca="1" ref="W3637" ca="1">_xlfn.IFS(Table4[[#This Row],[Age]]&lt;25, "Under 25",Table4[[#This Row],[Age]]=34, "25-34", Table4[[#This Row],[Age]]&lt;=49, "35-49", Table4[[#This Row],[Age]]&lt;=64, "50-64", Table4[[#This Row],[Age]]&gt;=65, "65+")</f>
        <v>50-64</v>
      </c>
      <c r="X3637" t="str">
        <f>_xlfn.XLOOKUP(Table4[[#This Row],[StoreID]],Stores!A:A,Stores!B:B, "Not found")</f>
        <v>MegaMart Brianahaven</v>
      </c>
      <c r="Y3637" t="str">
        <f>_xlfn.XLOOKUP(Table4[[#This Row],[StoreID]],Stores!A:A,Stores!C:C, "Not Found")</f>
        <v>Brianahaven</v>
      </c>
      <c r="Z3637" t="str">
        <f>_xlfn.XLOOKUP(Table4[[#This Row],[StoreID]],Stores!A:A,Stores!D:D, "Not Found")</f>
        <v>North</v>
      </c>
    </row>
    <row r="3638" spans="1:26">
      <c r="A3638" t="s">
        <v>4504</v>
      </c>
      <c r="B3638" s="1">
        <v>45482</v>
      </c>
      <c r="C3638" t="s">
        <v>650</v>
      </c>
      <c r="D3638" t="s">
        <v>722</v>
      </c>
      <c r="E3638" t="s">
        <v>846</v>
      </c>
      <c r="F3638">
        <v>5</v>
      </c>
      <c r="G3638">
        <v>0.1</v>
      </c>
      <c r="H3638" t="s">
        <v>871</v>
      </c>
      <c r="I3638" s="4">
        <f>Table4[[#This Row],[Quantity]]*Table4[[#This Row],[UnitPrice]]</f>
        <v>9268.85</v>
      </c>
      <c r="J3638" s="4">
        <f>Table4[[#This Row],[Gross Revenue]]*(1-Table4[[#This Row],[Discount]])</f>
        <v>8341.9650000000001</v>
      </c>
      <c r="K3638" s="4">
        <f>Table4[[#This Row],[Quantity]]*Table4[[#This Row],[CostPrice]]</f>
        <v>6817.6</v>
      </c>
      <c r="L3638" s="4">
        <f>Table4[[#This Row],[Net Revenue]]-Table4[[#This Row],[Total Cost]]</f>
        <v>1524.3649999999998</v>
      </c>
      <c r="M3638" t="str">
        <f>_xlfn.XLOOKUP(Table4[[#This Row],[ProductID]], Products!A:A,Products!B:B, "Not Found")</f>
        <v>Four Accessories</v>
      </c>
      <c r="N3638" t="str">
        <f>TEXT(Table4[[#This Row],[Date]], "mmm")</f>
        <v>Jul</v>
      </c>
      <c r="O3638" t="str">
        <f>TEXT(Table4[[#This Row],[Date]], "yyyy")</f>
        <v>2024</v>
      </c>
      <c r="P3638" t="str">
        <f>_xlfn.XLOOKUP(Table4[[#This Row],[ProductID]],Products!A:A,Products!C:C, "Not Found")</f>
        <v>Fashion</v>
      </c>
      <c r="Q3638" t="str">
        <f>_xlfn.XLOOKUP(Table4[[#This Row],[ProductID]],Products!A:A,Products!D:D,"Not Found")</f>
        <v>Accessories</v>
      </c>
      <c r="R3638">
        <f>_xlfn.XLOOKUP(Table4[[#This Row],[ProductID]],Products!A:A,Products!E:E,"Not Found")</f>
        <v>1853.77</v>
      </c>
      <c r="S3638">
        <f>_xlfn.XLOOKUP(Table4[[#This Row],[ProductID]],Products!A:A,Products!F:F, "Not Found")</f>
        <v>1363.52</v>
      </c>
      <c r="T3638" t="str">
        <f>_xlfn.XLOOKUP(Table4[[#This Row],[CustomerID]],Customers!A:A,Customers!D:D, "Not Found")</f>
        <v>M</v>
      </c>
      <c r="U3638" s="6">
        <f>_xlfn.XLOOKUP(Table4[[#This Row],[CustomerID]],Customers!A:A,Customers!E:E, "Not Found")</f>
        <v>37724</v>
      </c>
      <c r="V3638">
        <f ca="1">DATEDIF(Table4[[#This Row],[CustomerBirthday]], TODAY(), "Y")</f>
        <v>23</v>
      </c>
      <c r="W3638" t="str" cm="1">
        <f t="array" aca="1" ref="W3638" ca="1">_xlfn.IFS(Table4[[#This Row],[Age]]&lt;25, "Under 25",Table4[[#This Row],[Age]]=34, "25-34", Table4[[#This Row],[Age]]&lt;=49, "35-49", Table4[[#This Row],[Age]]&lt;=64, "50-64", Table4[[#This Row],[Age]]&gt;=65, "65+")</f>
        <v>Under 25</v>
      </c>
      <c r="X3638" t="str">
        <f>_xlfn.XLOOKUP(Table4[[#This Row],[StoreID]],Stores!A:A,Stores!B:B, "Not found")</f>
        <v>MegaMart Johnmouth</v>
      </c>
      <c r="Y3638" t="str">
        <f>_xlfn.XLOOKUP(Table4[[#This Row],[StoreID]],Stores!A:A,Stores!C:C, "Not Found")</f>
        <v>Johnmouth</v>
      </c>
      <c r="Z3638" t="str">
        <f>_xlfn.XLOOKUP(Table4[[#This Row],[StoreID]],Stores!A:A,Stores!D:D, "Not Found")</f>
        <v>East</v>
      </c>
    </row>
    <row r="3639" spans="1:26">
      <c r="A3639" t="s">
        <v>4505</v>
      </c>
      <c r="B3639" s="1">
        <v>45552</v>
      </c>
      <c r="C3639" t="s">
        <v>702</v>
      </c>
      <c r="D3639" t="s">
        <v>798</v>
      </c>
      <c r="E3639" t="s">
        <v>846</v>
      </c>
      <c r="F3639">
        <v>4</v>
      </c>
      <c r="G3639">
        <v>0</v>
      </c>
      <c r="H3639" t="s">
        <v>875</v>
      </c>
      <c r="I3639" s="4">
        <f>Table4[[#This Row],[Quantity]]*Table4[[#This Row],[UnitPrice]]</f>
        <v>6005.84</v>
      </c>
      <c r="J3639" s="4">
        <f>Table4[[#This Row],[Gross Revenue]]*(1-Table4[[#This Row],[Discount]])</f>
        <v>6005.84</v>
      </c>
      <c r="K3639" s="4">
        <f>Table4[[#This Row],[Quantity]]*Table4[[#This Row],[CostPrice]]</f>
        <v>4670.92</v>
      </c>
      <c r="L3639" s="4">
        <f>Table4[[#This Row],[Net Revenue]]-Table4[[#This Row],[Total Cost]]</f>
        <v>1334.92</v>
      </c>
      <c r="M3639" t="str">
        <f>_xlfn.XLOOKUP(Table4[[#This Row],[ProductID]], Products!A:A,Products!B:B, "Not Found")</f>
        <v>New Watches</v>
      </c>
      <c r="N3639" t="str">
        <f>TEXT(Table4[[#This Row],[Date]], "mmm")</f>
        <v>Sep</v>
      </c>
      <c r="O3639" t="str">
        <f>TEXT(Table4[[#This Row],[Date]], "yyyy")</f>
        <v>2024</v>
      </c>
      <c r="P3639" t="str">
        <f>_xlfn.XLOOKUP(Table4[[#This Row],[ProductID]],Products!A:A,Products!C:C, "Not Found")</f>
        <v>Fashion</v>
      </c>
      <c r="Q3639" t="str">
        <f>_xlfn.XLOOKUP(Table4[[#This Row],[ProductID]],Products!A:A,Products!D:D,"Not Found")</f>
        <v>Watches</v>
      </c>
      <c r="R3639">
        <f>_xlfn.XLOOKUP(Table4[[#This Row],[ProductID]],Products!A:A,Products!E:E,"Not Found")</f>
        <v>1501.46</v>
      </c>
      <c r="S3639">
        <f>_xlfn.XLOOKUP(Table4[[#This Row],[ProductID]],Products!A:A,Products!F:F, "Not Found")</f>
        <v>1167.73</v>
      </c>
      <c r="T3639" t="str">
        <f>_xlfn.XLOOKUP(Table4[[#This Row],[CustomerID]],Customers!A:A,Customers!D:D, "Not Found")</f>
        <v>M</v>
      </c>
      <c r="U3639" s="6">
        <f>_xlfn.XLOOKUP(Table4[[#This Row],[CustomerID]],Customers!A:A,Customers!E:E, "Not Found")</f>
        <v>37249</v>
      </c>
      <c r="V3639">
        <f ca="1">DATEDIF(Table4[[#This Row],[CustomerBirthday]], TODAY(), "Y")</f>
        <v>24</v>
      </c>
      <c r="W3639" t="str" cm="1">
        <f t="array" aca="1" ref="W3639" ca="1">_xlfn.IFS(Table4[[#This Row],[Age]]&lt;25, "Under 25",Table4[[#This Row],[Age]]=34, "25-34", Table4[[#This Row],[Age]]&lt;=49, "35-49", Table4[[#This Row],[Age]]&lt;=64, "50-64", Table4[[#This Row],[Age]]&gt;=65, "65+")</f>
        <v>Under 25</v>
      </c>
      <c r="X3639" t="str">
        <f>_xlfn.XLOOKUP(Table4[[#This Row],[StoreID]],Stores!A:A,Stores!B:B, "Not found")</f>
        <v>MegaMart Johnmouth</v>
      </c>
      <c r="Y3639" t="str">
        <f>_xlfn.XLOOKUP(Table4[[#This Row],[StoreID]],Stores!A:A,Stores!C:C, "Not Found")</f>
        <v>Johnmouth</v>
      </c>
      <c r="Z3639" t="str">
        <f>_xlfn.XLOOKUP(Table4[[#This Row],[StoreID]],Stores!A:A,Stores!D:D, "Not Found")</f>
        <v>East</v>
      </c>
    </row>
    <row r="3640" spans="1:26">
      <c r="A3640" t="s">
        <v>4506</v>
      </c>
      <c r="B3640" s="1">
        <v>45756</v>
      </c>
      <c r="C3640" t="s">
        <v>228</v>
      </c>
      <c r="D3640" t="s">
        <v>826</v>
      </c>
      <c r="E3640" t="s">
        <v>842</v>
      </c>
      <c r="F3640">
        <v>1</v>
      </c>
      <c r="G3640">
        <v>0.05</v>
      </c>
      <c r="H3640" t="s">
        <v>865</v>
      </c>
      <c r="I3640" s="4">
        <f>Table4[[#This Row],[Quantity]]*Table4[[#This Row],[UnitPrice]]</f>
        <v>1044.6400000000001</v>
      </c>
      <c r="J3640" s="4">
        <f>Table4[[#This Row],[Gross Revenue]]*(1-Table4[[#This Row],[Discount]])</f>
        <v>992.40800000000002</v>
      </c>
      <c r="K3640" s="4">
        <f>Table4[[#This Row],[Quantity]]*Table4[[#This Row],[CostPrice]]</f>
        <v>775.07</v>
      </c>
      <c r="L3640" s="4">
        <f>Table4[[#This Row],[Net Revenue]]-Table4[[#This Row],[Total Cost]]</f>
        <v>217.33799999999997</v>
      </c>
      <c r="M3640" t="str">
        <f>_xlfn.XLOOKUP(Table4[[#This Row],[ProductID]], Products!A:A,Products!B:B, "Not Found")</f>
        <v>Maybe Footwear</v>
      </c>
      <c r="N3640" t="str">
        <f>TEXT(Table4[[#This Row],[Date]], "mmm")</f>
        <v>Apr</v>
      </c>
      <c r="O3640" t="str">
        <f>TEXT(Table4[[#This Row],[Date]], "yyyy")</f>
        <v>2025</v>
      </c>
      <c r="P3640" t="str">
        <f>_xlfn.XLOOKUP(Table4[[#This Row],[ProductID]],Products!A:A,Products!C:C, "Not Found")</f>
        <v>Fashion</v>
      </c>
      <c r="Q3640" t="str">
        <f>_xlfn.XLOOKUP(Table4[[#This Row],[ProductID]],Products!A:A,Products!D:D,"Not Found")</f>
        <v>Footwear</v>
      </c>
      <c r="R3640">
        <f>_xlfn.XLOOKUP(Table4[[#This Row],[ProductID]],Products!A:A,Products!E:E,"Not Found")</f>
        <v>1044.6400000000001</v>
      </c>
      <c r="S3640">
        <f>_xlfn.XLOOKUP(Table4[[#This Row],[ProductID]],Products!A:A,Products!F:F, "Not Found")</f>
        <v>775.07</v>
      </c>
      <c r="T3640" t="str">
        <f>_xlfn.XLOOKUP(Table4[[#This Row],[CustomerID]],Customers!A:A,Customers!D:D, "Not Found")</f>
        <v>F</v>
      </c>
      <c r="U3640" s="6">
        <f>_xlfn.XLOOKUP(Table4[[#This Row],[CustomerID]],Customers!A:A,Customers!E:E, "Not Found")</f>
        <v>23142</v>
      </c>
      <c r="V3640">
        <f ca="1">DATEDIF(Table4[[#This Row],[CustomerBirthday]], TODAY(), "Y")</f>
        <v>63</v>
      </c>
      <c r="W3640" t="str" cm="1">
        <f t="array" aca="1" ref="W3640" ca="1">_xlfn.IFS(Table4[[#This Row],[Age]]&lt;25, "Under 25",Table4[[#This Row],[Age]]=34, "25-34", Table4[[#This Row],[Age]]&lt;=49, "35-49", Table4[[#This Row],[Age]]&lt;=64, "50-64", Table4[[#This Row],[Age]]&gt;=65, "65+")</f>
        <v>50-64</v>
      </c>
      <c r="X3640" t="str">
        <f>_xlfn.XLOOKUP(Table4[[#This Row],[StoreID]],Stores!A:A,Stores!B:B, "Not found")</f>
        <v>MegaMart Brianahaven</v>
      </c>
      <c r="Y3640" t="str">
        <f>_xlfn.XLOOKUP(Table4[[#This Row],[StoreID]],Stores!A:A,Stores!C:C, "Not Found")</f>
        <v>Brianahaven</v>
      </c>
      <c r="Z3640" t="str">
        <f>_xlfn.XLOOKUP(Table4[[#This Row],[StoreID]],Stores!A:A,Stores!D:D, "Not Found")</f>
        <v>North</v>
      </c>
    </row>
    <row r="3641" spans="1:26">
      <c r="A3641" t="s">
        <v>4507</v>
      </c>
      <c r="B3641" s="1">
        <v>45818</v>
      </c>
      <c r="C3641" t="s">
        <v>191</v>
      </c>
      <c r="D3641" t="s">
        <v>796</v>
      </c>
      <c r="E3641" t="s">
        <v>842</v>
      </c>
      <c r="F3641">
        <v>3</v>
      </c>
      <c r="G3641">
        <v>0.1</v>
      </c>
      <c r="H3641" t="s">
        <v>865</v>
      </c>
      <c r="I3641" s="4">
        <f>Table4[[#This Row],[Quantity]]*Table4[[#This Row],[UnitPrice]]</f>
        <v>4687.29</v>
      </c>
      <c r="J3641" s="4">
        <f>Table4[[#This Row],[Gross Revenue]]*(1-Table4[[#This Row],[Discount]])</f>
        <v>4218.5609999999997</v>
      </c>
      <c r="K3641" s="4">
        <f>Table4[[#This Row],[Quantity]]*Table4[[#This Row],[CostPrice]]</f>
        <v>3586.8900000000003</v>
      </c>
      <c r="L3641" s="4">
        <f>Table4[[#This Row],[Net Revenue]]-Table4[[#This Row],[Total Cost]]</f>
        <v>631.67099999999937</v>
      </c>
      <c r="M3641" t="str">
        <f>_xlfn.XLOOKUP(Table4[[#This Row],[ProductID]], Products!A:A,Products!B:B, "Not Found")</f>
        <v>Chair Laptop</v>
      </c>
      <c r="N3641" t="str">
        <f>TEXT(Table4[[#This Row],[Date]], "mmm")</f>
        <v>Jun</v>
      </c>
      <c r="O3641" t="str">
        <f>TEXT(Table4[[#This Row],[Date]], "yyyy")</f>
        <v>2025</v>
      </c>
      <c r="P3641" t="str">
        <f>_xlfn.XLOOKUP(Table4[[#This Row],[ProductID]],Products!A:A,Products!C:C, "Not Found")</f>
        <v>Electronics</v>
      </c>
      <c r="Q3641" t="str">
        <f>_xlfn.XLOOKUP(Table4[[#This Row],[ProductID]],Products!A:A,Products!D:D,"Not Found")</f>
        <v>Laptop</v>
      </c>
      <c r="R3641">
        <f>_xlfn.XLOOKUP(Table4[[#This Row],[ProductID]],Products!A:A,Products!E:E,"Not Found")</f>
        <v>1562.43</v>
      </c>
      <c r="S3641">
        <f>_xlfn.XLOOKUP(Table4[[#This Row],[ProductID]],Products!A:A,Products!F:F, "Not Found")</f>
        <v>1195.6300000000001</v>
      </c>
      <c r="T3641" t="str">
        <f>_xlfn.XLOOKUP(Table4[[#This Row],[CustomerID]],Customers!A:A,Customers!D:D, "Not Found")</f>
        <v>M</v>
      </c>
      <c r="U3641" s="6">
        <f>_xlfn.XLOOKUP(Table4[[#This Row],[CustomerID]],Customers!A:A,Customers!E:E, "Not Found")</f>
        <v>35433</v>
      </c>
      <c r="V3641">
        <f ca="1">DATEDIF(Table4[[#This Row],[CustomerBirthday]], TODAY(), "Y")</f>
        <v>29</v>
      </c>
      <c r="W3641" t="str" cm="1">
        <f t="array" aca="1" ref="W3641" ca="1">_xlfn.IFS(Table4[[#This Row],[Age]]&lt;25, "Under 25",Table4[[#This Row],[Age]]=34, "25-34", Table4[[#This Row],[Age]]&lt;=49, "35-49", Table4[[#This Row],[Age]]&lt;=64, "50-64", Table4[[#This Row],[Age]]&gt;=65, "65+")</f>
        <v>35-49</v>
      </c>
      <c r="X3641" t="str">
        <f>_xlfn.XLOOKUP(Table4[[#This Row],[StoreID]],Stores!A:A,Stores!B:B, "Not found")</f>
        <v>MegaMart Brianahaven</v>
      </c>
      <c r="Y3641" t="str">
        <f>_xlfn.XLOOKUP(Table4[[#This Row],[StoreID]],Stores!A:A,Stores!C:C, "Not Found")</f>
        <v>Brianahaven</v>
      </c>
      <c r="Z3641" t="str">
        <f>_xlfn.XLOOKUP(Table4[[#This Row],[StoreID]],Stores!A:A,Stores!D:D, "Not Found")</f>
        <v>North</v>
      </c>
    </row>
    <row r="3642" spans="1:26">
      <c r="A3642" t="s">
        <v>4508</v>
      </c>
      <c r="B3642" s="1">
        <v>45248</v>
      </c>
      <c r="C3642" t="s">
        <v>375</v>
      </c>
      <c r="D3642" t="s">
        <v>818</v>
      </c>
      <c r="E3642" t="s">
        <v>839</v>
      </c>
      <c r="F3642">
        <v>2</v>
      </c>
      <c r="G3642">
        <v>0.05</v>
      </c>
      <c r="H3642" t="s">
        <v>875</v>
      </c>
      <c r="I3642" s="4">
        <f>Table4[[#This Row],[Quantity]]*Table4[[#This Row],[UnitPrice]]</f>
        <v>2330.7399999999998</v>
      </c>
      <c r="J3642" s="4">
        <f>Table4[[#This Row],[Gross Revenue]]*(1-Table4[[#This Row],[Discount]])</f>
        <v>2214.2029999999995</v>
      </c>
      <c r="K3642" s="4">
        <f>Table4[[#This Row],[Quantity]]*Table4[[#This Row],[CostPrice]]</f>
        <v>1853.1</v>
      </c>
      <c r="L3642" s="4">
        <f>Table4[[#This Row],[Net Revenue]]-Table4[[#This Row],[Total Cost]]</f>
        <v>361.10299999999961</v>
      </c>
      <c r="M3642" t="str">
        <f>_xlfn.XLOOKUP(Table4[[#This Row],[ProductID]], Products!A:A,Products!B:B, "Not Found")</f>
        <v>Nature Clothing</v>
      </c>
      <c r="N3642" t="str">
        <f>TEXT(Table4[[#This Row],[Date]], "mmm")</f>
        <v>Nov</v>
      </c>
      <c r="O3642" t="str">
        <f>TEXT(Table4[[#This Row],[Date]], "yyyy")</f>
        <v>2023</v>
      </c>
      <c r="P3642" t="str">
        <f>_xlfn.XLOOKUP(Table4[[#This Row],[ProductID]],Products!A:A,Products!C:C, "Not Found")</f>
        <v>Fashion</v>
      </c>
      <c r="Q3642" t="str">
        <f>_xlfn.XLOOKUP(Table4[[#This Row],[ProductID]],Products!A:A,Products!D:D,"Not Found")</f>
        <v>Clothing</v>
      </c>
      <c r="R3642">
        <f>_xlfn.XLOOKUP(Table4[[#This Row],[ProductID]],Products!A:A,Products!E:E,"Not Found")</f>
        <v>1165.3699999999999</v>
      </c>
      <c r="S3642">
        <f>_xlfn.XLOOKUP(Table4[[#This Row],[ProductID]],Products!A:A,Products!F:F, "Not Found")</f>
        <v>926.55</v>
      </c>
      <c r="T3642" t="str">
        <f>_xlfn.XLOOKUP(Table4[[#This Row],[CustomerID]],Customers!A:A,Customers!D:D, "Not Found")</f>
        <v>F</v>
      </c>
      <c r="U3642" s="6">
        <f>_xlfn.XLOOKUP(Table4[[#This Row],[CustomerID]],Customers!A:A,Customers!E:E, "Not Found")</f>
        <v>19995</v>
      </c>
      <c r="V3642">
        <f ca="1">DATEDIF(Table4[[#This Row],[CustomerBirthday]], TODAY(), "Y")</f>
        <v>71</v>
      </c>
      <c r="W3642" t="str" cm="1">
        <f t="array" aca="1" ref="W3642" ca="1">_xlfn.IFS(Table4[[#This Row],[Age]]&lt;25, "Under 25",Table4[[#This Row],[Age]]=34, "25-34", Table4[[#This Row],[Age]]&lt;=49, "35-49", Table4[[#This Row],[Age]]&lt;=64, "50-64", Table4[[#This Row],[Age]]&gt;=65, "65+")</f>
        <v>65+</v>
      </c>
      <c r="X3642" t="str">
        <f>_xlfn.XLOOKUP(Table4[[#This Row],[StoreID]],Stores!A:A,Stores!B:B, "Not found")</f>
        <v>MegaMart New Michele</v>
      </c>
      <c r="Y3642" t="str">
        <f>_xlfn.XLOOKUP(Table4[[#This Row],[StoreID]],Stores!A:A,Stores!C:C, "Not Found")</f>
        <v>New Michele</v>
      </c>
      <c r="Z3642" t="str">
        <f>_xlfn.XLOOKUP(Table4[[#This Row],[StoreID]],Stores!A:A,Stores!D:D, "Not Found")</f>
        <v>West</v>
      </c>
    </row>
    <row r="3643" spans="1:26">
      <c r="A3643" t="s">
        <v>4509</v>
      </c>
      <c r="B3643" s="1">
        <v>45412</v>
      </c>
      <c r="C3643" t="s">
        <v>254</v>
      </c>
      <c r="D3643" t="s">
        <v>776</v>
      </c>
      <c r="E3643" t="s">
        <v>831</v>
      </c>
      <c r="F3643">
        <v>2</v>
      </c>
      <c r="G3643">
        <v>0</v>
      </c>
      <c r="H3643" t="s">
        <v>871</v>
      </c>
      <c r="I3643" s="4">
        <f>Table4[[#This Row],[Quantity]]*Table4[[#This Row],[UnitPrice]]</f>
        <v>858.3</v>
      </c>
      <c r="J3643" s="4">
        <f>Table4[[#This Row],[Gross Revenue]]*(1-Table4[[#This Row],[Discount]])</f>
        <v>858.3</v>
      </c>
      <c r="K3643" s="4">
        <f>Table4[[#This Row],[Quantity]]*Table4[[#This Row],[CostPrice]]</f>
        <v>517.44000000000005</v>
      </c>
      <c r="L3643" s="4">
        <f>Table4[[#This Row],[Net Revenue]]-Table4[[#This Row],[Total Cost]]</f>
        <v>340.8599999999999</v>
      </c>
      <c r="M3643" t="str">
        <f>_xlfn.XLOOKUP(Table4[[#This Row],[ProductID]], Products!A:A,Products!B:B, "Not Found")</f>
        <v>Little Watches</v>
      </c>
      <c r="N3643" t="str">
        <f>TEXT(Table4[[#This Row],[Date]], "mmm")</f>
        <v>Apr</v>
      </c>
      <c r="O3643" t="str">
        <f>TEXT(Table4[[#This Row],[Date]], "yyyy")</f>
        <v>2024</v>
      </c>
      <c r="P3643" t="str">
        <f>_xlfn.XLOOKUP(Table4[[#This Row],[ProductID]],Products!A:A,Products!C:C, "Not Found")</f>
        <v>Fashion</v>
      </c>
      <c r="Q3643" t="str">
        <f>_xlfn.XLOOKUP(Table4[[#This Row],[ProductID]],Products!A:A,Products!D:D,"Not Found")</f>
        <v>Watches</v>
      </c>
      <c r="R3643">
        <f>_xlfn.XLOOKUP(Table4[[#This Row],[ProductID]],Products!A:A,Products!E:E,"Not Found")</f>
        <v>429.15</v>
      </c>
      <c r="S3643">
        <f>_xlfn.XLOOKUP(Table4[[#This Row],[ProductID]],Products!A:A,Products!F:F, "Not Found")</f>
        <v>258.72000000000003</v>
      </c>
      <c r="T3643" t="str">
        <f>_xlfn.XLOOKUP(Table4[[#This Row],[CustomerID]],Customers!A:A,Customers!D:D, "Not Found")</f>
        <v>M</v>
      </c>
      <c r="U3643" s="6">
        <f>_xlfn.XLOOKUP(Table4[[#This Row],[CustomerID]],Customers!A:A,Customers!E:E, "Not Found")</f>
        <v>26914</v>
      </c>
      <c r="V3643">
        <f ca="1">DATEDIF(Table4[[#This Row],[CustomerBirthday]], TODAY(), "Y")</f>
        <v>52</v>
      </c>
      <c r="W3643" t="str" cm="1">
        <f t="array" aca="1" ref="W3643" ca="1">_xlfn.IFS(Table4[[#This Row],[Age]]&lt;25, "Under 25",Table4[[#This Row],[Age]]=34, "25-34", Table4[[#This Row],[Age]]&lt;=49, "35-49", Table4[[#This Row],[Age]]&lt;=64, "50-64", Table4[[#This Row],[Age]]&gt;=65, "65+")</f>
        <v>50-64</v>
      </c>
      <c r="X3643" t="str">
        <f>_xlfn.XLOOKUP(Table4[[#This Row],[StoreID]],Stores!A:A,Stores!B:B, "Not found")</f>
        <v>MegaMart Jimenezborough</v>
      </c>
      <c r="Y3643" t="str">
        <f>_xlfn.XLOOKUP(Table4[[#This Row],[StoreID]],Stores!A:A,Stores!C:C, "Not Found")</f>
        <v>Jimenezborough</v>
      </c>
      <c r="Z3643" t="str">
        <f>_xlfn.XLOOKUP(Table4[[#This Row],[StoreID]],Stores!A:A,Stores!D:D, "Not Found")</f>
        <v>South</v>
      </c>
    </row>
    <row r="3644" spans="1:26">
      <c r="A3644" t="s">
        <v>4510</v>
      </c>
      <c r="B3644" s="1">
        <v>45289</v>
      </c>
      <c r="C3644" t="s">
        <v>458</v>
      </c>
      <c r="D3644" t="s">
        <v>747</v>
      </c>
      <c r="E3644" t="s">
        <v>831</v>
      </c>
      <c r="F3644">
        <v>4</v>
      </c>
      <c r="G3644">
        <v>0</v>
      </c>
      <c r="H3644" t="s">
        <v>865</v>
      </c>
      <c r="I3644" s="4">
        <f>Table4[[#This Row],[Quantity]]*Table4[[#This Row],[UnitPrice]]</f>
        <v>4539.2</v>
      </c>
      <c r="J3644" s="4">
        <f>Table4[[#This Row],[Gross Revenue]]*(1-Table4[[#This Row],[Discount]])</f>
        <v>4539.2</v>
      </c>
      <c r="K3644" s="4">
        <f>Table4[[#This Row],[Quantity]]*Table4[[#This Row],[CostPrice]]</f>
        <v>2700.4</v>
      </c>
      <c r="L3644" s="4">
        <f>Table4[[#This Row],[Net Revenue]]-Table4[[#This Row],[Total Cost]]</f>
        <v>1838.7999999999997</v>
      </c>
      <c r="M3644" t="str">
        <f>_xlfn.XLOOKUP(Table4[[#This Row],[ProductID]], Products!A:A,Products!B:B, "Not Found")</f>
        <v>World Watches</v>
      </c>
      <c r="N3644" t="str">
        <f>TEXT(Table4[[#This Row],[Date]], "mmm")</f>
        <v>Dec</v>
      </c>
      <c r="O3644" t="str">
        <f>TEXT(Table4[[#This Row],[Date]], "yyyy")</f>
        <v>2023</v>
      </c>
      <c r="P3644" t="str">
        <f>_xlfn.XLOOKUP(Table4[[#This Row],[ProductID]],Products!A:A,Products!C:C, "Not Found")</f>
        <v>Fashion</v>
      </c>
      <c r="Q3644" t="str">
        <f>_xlfn.XLOOKUP(Table4[[#This Row],[ProductID]],Products!A:A,Products!D:D,"Not Found")</f>
        <v>Watches</v>
      </c>
      <c r="R3644">
        <f>_xlfn.XLOOKUP(Table4[[#This Row],[ProductID]],Products!A:A,Products!E:E,"Not Found")</f>
        <v>1134.8</v>
      </c>
      <c r="S3644">
        <f>_xlfn.XLOOKUP(Table4[[#This Row],[ProductID]],Products!A:A,Products!F:F, "Not Found")</f>
        <v>675.1</v>
      </c>
      <c r="T3644" t="str">
        <f>_xlfn.XLOOKUP(Table4[[#This Row],[CustomerID]],Customers!A:A,Customers!D:D, "Not Found")</f>
        <v>F</v>
      </c>
      <c r="U3644" s="6">
        <f>_xlfn.XLOOKUP(Table4[[#This Row],[CustomerID]],Customers!A:A,Customers!E:E, "Not Found")</f>
        <v>22804</v>
      </c>
      <c r="V3644">
        <f ca="1">DATEDIF(Table4[[#This Row],[CustomerBirthday]], TODAY(), "Y")</f>
        <v>64</v>
      </c>
      <c r="W3644" t="str" cm="1">
        <f t="array" aca="1" ref="W3644" ca="1">_xlfn.IFS(Table4[[#This Row],[Age]]&lt;25, "Under 25",Table4[[#This Row],[Age]]=34, "25-34", Table4[[#This Row],[Age]]&lt;=49, "35-49", Table4[[#This Row],[Age]]&lt;=64, "50-64", Table4[[#This Row],[Age]]&gt;=65, "65+")</f>
        <v>50-64</v>
      </c>
      <c r="X3644" t="str">
        <f>_xlfn.XLOOKUP(Table4[[#This Row],[StoreID]],Stores!A:A,Stores!B:B, "Not found")</f>
        <v>MegaMart Jimenezborough</v>
      </c>
      <c r="Y3644" t="str">
        <f>_xlfn.XLOOKUP(Table4[[#This Row],[StoreID]],Stores!A:A,Stores!C:C, "Not Found")</f>
        <v>Jimenezborough</v>
      </c>
      <c r="Z3644" t="str">
        <f>_xlfn.XLOOKUP(Table4[[#This Row],[StoreID]],Stores!A:A,Stores!D:D, "Not Found")</f>
        <v>South</v>
      </c>
    </row>
    <row r="3645" spans="1:26">
      <c r="A3645" t="s">
        <v>4511</v>
      </c>
      <c r="B3645" s="1">
        <v>45618</v>
      </c>
      <c r="C3645" t="s">
        <v>567</v>
      </c>
      <c r="D3645" t="s">
        <v>808</v>
      </c>
      <c r="E3645" t="s">
        <v>835</v>
      </c>
      <c r="F3645">
        <v>4</v>
      </c>
      <c r="G3645">
        <v>0.05</v>
      </c>
      <c r="H3645" t="s">
        <v>868</v>
      </c>
      <c r="I3645" s="4">
        <f>Table4[[#This Row],[Quantity]]*Table4[[#This Row],[UnitPrice]]</f>
        <v>6540.04</v>
      </c>
      <c r="J3645" s="4">
        <f>Table4[[#This Row],[Gross Revenue]]*(1-Table4[[#This Row],[Discount]])</f>
        <v>6213.0379999999996</v>
      </c>
      <c r="K3645" s="4">
        <f>Table4[[#This Row],[Quantity]]*Table4[[#This Row],[CostPrice]]</f>
        <v>4173.16</v>
      </c>
      <c r="L3645" s="4">
        <f>Table4[[#This Row],[Net Revenue]]-Table4[[#This Row],[Total Cost]]</f>
        <v>2039.8779999999997</v>
      </c>
      <c r="M3645" t="str">
        <f>_xlfn.XLOOKUP(Table4[[#This Row],[ProductID]], Products!A:A,Products!B:B, "Not Found")</f>
        <v>Present Television</v>
      </c>
      <c r="N3645" t="str">
        <f>TEXT(Table4[[#This Row],[Date]], "mmm")</f>
        <v>Nov</v>
      </c>
      <c r="O3645" t="str">
        <f>TEXT(Table4[[#This Row],[Date]], "yyyy")</f>
        <v>2024</v>
      </c>
      <c r="P3645" t="str">
        <f>_xlfn.XLOOKUP(Table4[[#This Row],[ProductID]],Products!A:A,Products!C:C, "Not Found")</f>
        <v>Electronics</v>
      </c>
      <c r="Q3645" t="str">
        <f>_xlfn.XLOOKUP(Table4[[#This Row],[ProductID]],Products!A:A,Products!D:D,"Not Found")</f>
        <v>Television</v>
      </c>
      <c r="R3645">
        <f>_xlfn.XLOOKUP(Table4[[#This Row],[ProductID]],Products!A:A,Products!E:E,"Not Found")</f>
        <v>1635.01</v>
      </c>
      <c r="S3645">
        <f>_xlfn.XLOOKUP(Table4[[#This Row],[ProductID]],Products!A:A,Products!F:F, "Not Found")</f>
        <v>1043.29</v>
      </c>
      <c r="T3645" t="str">
        <f>_xlfn.XLOOKUP(Table4[[#This Row],[CustomerID]],Customers!A:A,Customers!D:D, "Not Found")</f>
        <v>M</v>
      </c>
      <c r="U3645" s="6">
        <f>_xlfn.XLOOKUP(Table4[[#This Row],[CustomerID]],Customers!A:A,Customers!E:E, "Not Found")</f>
        <v>29791</v>
      </c>
      <c r="V3645">
        <f ca="1">DATEDIF(Table4[[#This Row],[CustomerBirthday]], TODAY(), "Y")</f>
        <v>45</v>
      </c>
      <c r="W3645" t="str" cm="1">
        <f t="array" aca="1" ref="W3645" ca="1">_xlfn.IFS(Table4[[#This Row],[Age]]&lt;25, "Under 25",Table4[[#This Row],[Age]]=34, "25-34", Table4[[#This Row],[Age]]&lt;=49, "35-49", Table4[[#This Row],[Age]]&lt;=64, "50-64", Table4[[#This Row],[Age]]&gt;=65, "65+")</f>
        <v>35-49</v>
      </c>
      <c r="X3645" t="str">
        <f>_xlfn.XLOOKUP(Table4[[#This Row],[StoreID]],Stores!A:A,Stores!B:B, "Not found")</f>
        <v>MegaMart Peckmouth</v>
      </c>
      <c r="Y3645" t="str">
        <f>_xlfn.XLOOKUP(Table4[[#This Row],[StoreID]],Stores!A:A,Stores!C:C, "Not Found")</f>
        <v>Peckmouth</v>
      </c>
      <c r="Z3645" t="str">
        <f>_xlfn.XLOOKUP(Table4[[#This Row],[StoreID]],Stores!A:A,Stores!D:D, "Not Found")</f>
        <v>East</v>
      </c>
    </row>
    <row r="3646" spans="1:26">
      <c r="A3646" t="s">
        <v>4512</v>
      </c>
      <c r="B3646" s="1">
        <v>45490</v>
      </c>
      <c r="C3646" t="s">
        <v>274</v>
      </c>
      <c r="D3646" t="s">
        <v>798</v>
      </c>
      <c r="E3646" t="s">
        <v>831</v>
      </c>
      <c r="F3646">
        <v>2</v>
      </c>
      <c r="G3646">
        <v>0</v>
      </c>
      <c r="H3646" t="s">
        <v>868</v>
      </c>
      <c r="I3646" s="4">
        <f>Table4[[#This Row],[Quantity]]*Table4[[#This Row],[UnitPrice]]</f>
        <v>3002.92</v>
      </c>
      <c r="J3646" s="4">
        <f>Table4[[#This Row],[Gross Revenue]]*(1-Table4[[#This Row],[Discount]])</f>
        <v>3002.92</v>
      </c>
      <c r="K3646" s="4">
        <f>Table4[[#This Row],[Quantity]]*Table4[[#This Row],[CostPrice]]</f>
        <v>2335.46</v>
      </c>
      <c r="L3646" s="4">
        <f>Table4[[#This Row],[Net Revenue]]-Table4[[#This Row],[Total Cost]]</f>
        <v>667.46</v>
      </c>
      <c r="M3646" t="str">
        <f>_xlfn.XLOOKUP(Table4[[#This Row],[ProductID]], Products!A:A,Products!B:B, "Not Found")</f>
        <v>New Watches</v>
      </c>
      <c r="N3646" t="str">
        <f>TEXT(Table4[[#This Row],[Date]], "mmm")</f>
        <v>Jul</v>
      </c>
      <c r="O3646" t="str">
        <f>TEXT(Table4[[#This Row],[Date]], "yyyy")</f>
        <v>2024</v>
      </c>
      <c r="P3646" t="str">
        <f>_xlfn.XLOOKUP(Table4[[#This Row],[ProductID]],Products!A:A,Products!C:C, "Not Found")</f>
        <v>Fashion</v>
      </c>
      <c r="Q3646" t="str">
        <f>_xlfn.XLOOKUP(Table4[[#This Row],[ProductID]],Products!A:A,Products!D:D,"Not Found")</f>
        <v>Watches</v>
      </c>
      <c r="R3646">
        <f>_xlfn.XLOOKUP(Table4[[#This Row],[ProductID]],Products!A:A,Products!E:E,"Not Found")</f>
        <v>1501.46</v>
      </c>
      <c r="S3646">
        <f>_xlfn.XLOOKUP(Table4[[#This Row],[ProductID]],Products!A:A,Products!F:F, "Not Found")</f>
        <v>1167.73</v>
      </c>
      <c r="T3646" t="str">
        <f>_xlfn.XLOOKUP(Table4[[#This Row],[CustomerID]],Customers!A:A,Customers!D:D, "Not Found")</f>
        <v>F</v>
      </c>
      <c r="U3646" s="6">
        <f>_xlfn.XLOOKUP(Table4[[#This Row],[CustomerID]],Customers!A:A,Customers!E:E, "Not Found")</f>
        <v>34856</v>
      </c>
      <c r="V3646">
        <f ca="1">DATEDIF(Table4[[#This Row],[CustomerBirthday]], TODAY(), "Y")</f>
        <v>31</v>
      </c>
      <c r="W3646" t="str" cm="1">
        <f t="array" aca="1" ref="W3646" ca="1">_xlfn.IFS(Table4[[#This Row],[Age]]&lt;25, "Under 25",Table4[[#This Row],[Age]]=34, "25-34", Table4[[#This Row],[Age]]&lt;=49, "35-49", Table4[[#This Row],[Age]]&lt;=64, "50-64", Table4[[#This Row],[Age]]&gt;=65, "65+")</f>
        <v>35-49</v>
      </c>
      <c r="X3646" t="str">
        <f>_xlfn.XLOOKUP(Table4[[#This Row],[StoreID]],Stores!A:A,Stores!B:B, "Not found")</f>
        <v>MegaMart Jimenezborough</v>
      </c>
      <c r="Y3646" t="str">
        <f>_xlfn.XLOOKUP(Table4[[#This Row],[StoreID]],Stores!A:A,Stores!C:C, "Not Found")</f>
        <v>Jimenezborough</v>
      </c>
      <c r="Z3646" t="str">
        <f>_xlfn.XLOOKUP(Table4[[#This Row],[StoreID]],Stores!A:A,Stores!D:D, "Not Found")</f>
        <v>South</v>
      </c>
    </row>
    <row r="3647" spans="1:26">
      <c r="A3647" t="s">
        <v>4513</v>
      </c>
      <c r="B3647" s="1">
        <v>45582</v>
      </c>
      <c r="C3647" t="s">
        <v>653</v>
      </c>
      <c r="D3647" t="s">
        <v>732</v>
      </c>
      <c r="E3647" t="s">
        <v>831</v>
      </c>
      <c r="F3647">
        <v>4</v>
      </c>
      <c r="G3647">
        <v>0.15</v>
      </c>
      <c r="H3647" t="s">
        <v>875</v>
      </c>
      <c r="I3647" s="4">
        <f>Table4[[#This Row],[Quantity]]*Table4[[#This Row],[UnitPrice]]</f>
        <v>5896.48</v>
      </c>
      <c r="J3647" s="4">
        <f>Table4[[#This Row],[Gross Revenue]]*(1-Table4[[#This Row],[Discount]])</f>
        <v>5012.0079999999998</v>
      </c>
      <c r="K3647" s="4">
        <f>Table4[[#This Row],[Quantity]]*Table4[[#This Row],[CostPrice]]</f>
        <v>3056.08</v>
      </c>
      <c r="L3647" s="4">
        <f>Table4[[#This Row],[Net Revenue]]-Table4[[#This Row],[Total Cost]]</f>
        <v>1955.9279999999999</v>
      </c>
      <c r="M3647" t="str">
        <f>_xlfn.XLOOKUP(Table4[[#This Row],[ProductID]], Products!A:A,Products!B:B, "Not Found")</f>
        <v>Understand Camera</v>
      </c>
      <c r="N3647" t="str">
        <f>TEXT(Table4[[#This Row],[Date]], "mmm")</f>
        <v>Oct</v>
      </c>
      <c r="O3647" t="str">
        <f>TEXT(Table4[[#This Row],[Date]], "yyyy")</f>
        <v>2024</v>
      </c>
      <c r="P3647" t="str">
        <f>_xlfn.XLOOKUP(Table4[[#This Row],[ProductID]],Products!A:A,Products!C:C, "Not Found")</f>
        <v>Electronics</v>
      </c>
      <c r="Q3647" t="str">
        <f>_xlfn.XLOOKUP(Table4[[#This Row],[ProductID]],Products!A:A,Products!D:D,"Not Found")</f>
        <v>Camera</v>
      </c>
      <c r="R3647">
        <f>_xlfn.XLOOKUP(Table4[[#This Row],[ProductID]],Products!A:A,Products!E:E,"Not Found")</f>
        <v>1474.12</v>
      </c>
      <c r="S3647">
        <f>_xlfn.XLOOKUP(Table4[[#This Row],[ProductID]],Products!A:A,Products!F:F, "Not Found")</f>
        <v>764.02</v>
      </c>
      <c r="T3647" t="str">
        <f>_xlfn.XLOOKUP(Table4[[#This Row],[CustomerID]],Customers!A:A,Customers!D:D, "Not Found")</f>
        <v>F</v>
      </c>
      <c r="U3647" s="6">
        <f>_xlfn.XLOOKUP(Table4[[#This Row],[CustomerID]],Customers!A:A,Customers!E:E, "Not Found")</f>
        <v>27579</v>
      </c>
      <c r="V3647">
        <f ca="1">DATEDIF(Table4[[#This Row],[CustomerBirthday]], TODAY(), "Y")</f>
        <v>51</v>
      </c>
      <c r="W3647" t="str" cm="1">
        <f t="array" aca="1" ref="W3647" ca="1">_xlfn.IFS(Table4[[#This Row],[Age]]&lt;25, "Under 25",Table4[[#This Row],[Age]]=34, "25-34", Table4[[#This Row],[Age]]&lt;=49, "35-49", Table4[[#This Row],[Age]]&lt;=64, "50-64", Table4[[#This Row],[Age]]&gt;=65, "65+")</f>
        <v>50-64</v>
      </c>
      <c r="X3647" t="str">
        <f>_xlfn.XLOOKUP(Table4[[#This Row],[StoreID]],Stores!A:A,Stores!B:B, "Not found")</f>
        <v>MegaMart Jimenezborough</v>
      </c>
      <c r="Y3647" t="str">
        <f>_xlfn.XLOOKUP(Table4[[#This Row],[StoreID]],Stores!A:A,Stores!C:C, "Not Found")</f>
        <v>Jimenezborough</v>
      </c>
      <c r="Z3647" t="str">
        <f>_xlfn.XLOOKUP(Table4[[#This Row],[StoreID]],Stores!A:A,Stores!D:D, "Not Found")</f>
        <v>South</v>
      </c>
    </row>
    <row r="3648" spans="1:26">
      <c r="A3648" t="s">
        <v>4514</v>
      </c>
      <c r="B3648" s="1">
        <v>45380</v>
      </c>
      <c r="C3648" t="s">
        <v>396</v>
      </c>
      <c r="D3648" t="s">
        <v>750</v>
      </c>
      <c r="E3648" t="s">
        <v>835</v>
      </c>
      <c r="F3648">
        <v>2</v>
      </c>
      <c r="G3648">
        <v>0.05</v>
      </c>
      <c r="H3648" t="s">
        <v>865</v>
      </c>
      <c r="I3648" s="4">
        <f>Table4[[#This Row],[Quantity]]*Table4[[#This Row],[UnitPrice]]</f>
        <v>2685.5</v>
      </c>
      <c r="J3648" s="4">
        <f>Table4[[#This Row],[Gross Revenue]]*(1-Table4[[#This Row],[Discount]])</f>
        <v>2551.2249999999999</v>
      </c>
      <c r="K3648" s="4">
        <f>Table4[[#This Row],[Quantity]]*Table4[[#This Row],[CostPrice]]</f>
        <v>1595.88</v>
      </c>
      <c r="L3648" s="4">
        <f>Table4[[#This Row],[Net Revenue]]-Table4[[#This Row],[Total Cost]]</f>
        <v>955.3449999999998</v>
      </c>
      <c r="M3648" t="str">
        <f>_xlfn.XLOOKUP(Table4[[#This Row],[ProductID]], Products!A:A,Products!B:B, "Not Found")</f>
        <v>Add Clothing</v>
      </c>
      <c r="N3648" t="str">
        <f>TEXT(Table4[[#This Row],[Date]], "mmm")</f>
        <v>Mar</v>
      </c>
      <c r="O3648" t="str">
        <f>TEXT(Table4[[#This Row],[Date]], "yyyy")</f>
        <v>2024</v>
      </c>
      <c r="P3648" t="str">
        <f>_xlfn.XLOOKUP(Table4[[#This Row],[ProductID]],Products!A:A,Products!C:C, "Not Found")</f>
        <v>Fashion</v>
      </c>
      <c r="Q3648" t="str">
        <f>_xlfn.XLOOKUP(Table4[[#This Row],[ProductID]],Products!A:A,Products!D:D,"Not Found")</f>
        <v>Clothing</v>
      </c>
      <c r="R3648">
        <f>_xlfn.XLOOKUP(Table4[[#This Row],[ProductID]],Products!A:A,Products!E:E,"Not Found")</f>
        <v>1342.75</v>
      </c>
      <c r="S3648">
        <f>_xlfn.XLOOKUP(Table4[[#This Row],[ProductID]],Products!A:A,Products!F:F, "Not Found")</f>
        <v>797.94</v>
      </c>
      <c r="T3648" t="str">
        <f>_xlfn.XLOOKUP(Table4[[#This Row],[CustomerID]],Customers!A:A,Customers!D:D, "Not Found")</f>
        <v>F</v>
      </c>
      <c r="U3648" s="6">
        <f>_xlfn.XLOOKUP(Table4[[#This Row],[CustomerID]],Customers!A:A,Customers!E:E, "Not Found")</f>
        <v>31890</v>
      </c>
      <c r="V3648">
        <f ca="1">DATEDIF(Table4[[#This Row],[CustomerBirthday]], TODAY(), "Y")</f>
        <v>39</v>
      </c>
      <c r="W3648" t="str" cm="1">
        <f t="array" aca="1" ref="W3648" ca="1">_xlfn.IFS(Table4[[#This Row],[Age]]&lt;25, "Under 25",Table4[[#This Row],[Age]]=34, "25-34", Table4[[#This Row],[Age]]&lt;=49, "35-49", Table4[[#This Row],[Age]]&lt;=64, "50-64", Table4[[#This Row],[Age]]&gt;=65, "65+")</f>
        <v>35-49</v>
      </c>
      <c r="X3648" t="str">
        <f>_xlfn.XLOOKUP(Table4[[#This Row],[StoreID]],Stores!A:A,Stores!B:B, "Not found")</f>
        <v>MegaMart Peckmouth</v>
      </c>
      <c r="Y3648" t="str">
        <f>_xlfn.XLOOKUP(Table4[[#This Row],[StoreID]],Stores!A:A,Stores!C:C, "Not Found")</f>
        <v>Peckmouth</v>
      </c>
      <c r="Z3648" t="str">
        <f>_xlfn.XLOOKUP(Table4[[#This Row],[StoreID]],Stores!A:A,Stores!D:D, "Not Found")</f>
        <v>East</v>
      </c>
    </row>
    <row r="3649" spans="1:26">
      <c r="A3649" t="s">
        <v>4515</v>
      </c>
      <c r="B3649" s="1">
        <v>45190</v>
      </c>
      <c r="C3649" t="s">
        <v>498</v>
      </c>
      <c r="D3649" t="s">
        <v>774</v>
      </c>
      <c r="E3649" t="s">
        <v>831</v>
      </c>
      <c r="F3649">
        <v>3</v>
      </c>
      <c r="G3649">
        <v>0.1</v>
      </c>
      <c r="H3649" t="s">
        <v>865</v>
      </c>
      <c r="I3649" s="4">
        <f>Table4[[#This Row],[Quantity]]*Table4[[#This Row],[UnitPrice]]</f>
        <v>4462.2300000000005</v>
      </c>
      <c r="J3649" s="4">
        <f>Table4[[#This Row],[Gross Revenue]]*(1-Table4[[#This Row],[Discount]])</f>
        <v>4016.0070000000005</v>
      </c>
      <c r="K3649" s="4">
        <f>Table4[[#This Row],[Quantity]]*Table4[[#This Row],[CostPrice]]</f>
        <v>2439.21</v>
      </c>
      <c r="L3649" s="4">
        <f>Table4[[#This Row],[Net Revenue]]-Table4[[#This Row],[Total Cost]]</f>
        <v>1576.7970000000005</v>
      </c>
      <c r="M3649" t="str">
        <f>_xlfn.XLOOKUP(Table4[[#This Row],[ProductID]], Products!A:A,Products!B:B, "Not Found")</f>
        <v>Him Smartphone</v>
      </c>
      <c r="N3649" t="str">
        <f>TEXT(Table4[[#This Row],[Date]], "mmm")</f>
        <v>Sep</v>
      </c>
      <c r="O3649" t="str">
        <f>TEXT(Table4[[#This Row],[Date]], "yyyy")</f>
        <v>2023</v>
      </c>
      <c r="P3649" t="str">
        <f>_xlfn.XLOOKUP(Table4[[#This Row],[ProductID]],Products!A:A,Products!C:C, "Not Found")</f>
        <v>Electronics</v>
      </c>
      <c r="Q3649" t="str">
        <f>_xlfn.XLOOKUP(Table4[[#This Row],[ProductID]],Products!A:A,Products!D:D,"Not Found")</f>
        <v>Smartphone</v>
      </c>
      <c r="R3649">
        <f>_xlfn.XLOOKUP(Table4[[#This Row],[ProductID]],Products!A:A,Products!E:E,"Not Found")</f>
        <v>1487.41</v>
      </c>
      <c r="S3649">
        <f>_xlfn.XLOOKUP(Table4[[#This Row],[ProductID]],Products!A:A,Products!F:F, "Not Found")</f>
        <v>813.07</v>
      </c>
      <c r="T3649" t="str">
        <f>_xlfn.XLOOKUP(Table4[[#This Row],[CustomerID]],Customers!A:A,Customers!D:D, "Not Found")</f>
        <v>M</v>
      </c>
      <c r="U3649" s="6">
        <f>_xlfn.XLOOKUP(Table4[[#This Row],[CustomerID]],Customers!A:A,Customers!E:E, "Not Found")</f>
        <v>39260</v>
      </c>
      <c r="V3649">
        <f ca="1">DATEDIF(Table4[[#This Row],[CustomerBirthday]], TODAY(), "Y")</f>
        <v>19</v>
      </c>
      <c r="W3649" t="str" cm="1">
        <f t="array" aca="1" ref="W3649" ca="1">_xlfn.IFS(Table4[[#This Row],[Age]]&lt;25, "Under 25",Table4[[#This Row],[Age]]=34, "25-34", Table4[[#This Row],[Age]]&lt;=49, "35-49", Table4[[#This Row],[Age]]&lt;=64, "50-64", Table4[[#This Row],[Age]]&gt;=65, "65+")</f>
        <v>Under 25</v>
      </c>
      <c r="X3649" t="str">
        <f>_xlfn.XLOOKUP(Table4[[#This Row],[StoreID]],Stores!A:A,Stores!B:B, "Not found")</f>
        <v>MegaMart Jimenezborough</v>
      </c>
      <c r="Y3649" t="str">
        <f>_xlfn.XLOOKUP(Table4[[#This Row],[StoreID]],Stores!A:A,Stores!C:C, "Not Found")</f>
        <v>Jimenezborough</v>
      </c>
      <c r="Z3649" t="str">
        <f>_xlfn.XLOOKUP(Table4[[#This Row],[StoreID]],Stores!A:A,Stores!D:D, "Not Found")</f>
        <v>South</v>
      </c>
    </row>
    <row r="3650" spans="1:26">
      <c r="A3650" t="s">
        <v>4516</v>
      </c>
      <c r="B3650" s="1">
        <v>45340</v>
      </c>
      <c r="C3650" t="s">
        <v>159</v>
      </c>
      <c r="D3650" t="s">
        <v>718</v>
      </c>
      <c r="E3650" t="s">
        <v>831</v>
      </c>
      <c r="F3650">
        <v>2</v>
      </c>
      <c r="G3650">
        <v>0.1</v>
      </c>
      <c r="H3650" t="s">
        <v>875</v>
      </c>
      <c r="I3650" s="4">
        <f>Table4[[#This Row],[Quantity]]*Table4[[#This Row],[UnitPrice]]</f>
        <v>675.26</v>
      </c>
      <c r="J3650" s="4">
        <f>Table4[[#This Row],[Gross Revenue]]*(1-Table4[[#This Row],[Discount]])</f>
        <v>607.73400000000004</v>
      </c>
      <c r="K3650" s="4">
        <f>Table4[[#This Row],[Quantity]]*Table4[[#This Row],[CostPrice]]</f>
        <v>338.06</v>
      </c>
      <c r="L3650" s="4">
        <f>Table4[[#This Row],[Net Revenue]]-Table4[[#This Row],[Total Cost]]</f>
        <v>269.67400000000004</v>
      </c>
      <c r="M3650" t="str">
        <f>_xlfn.XLOOKUP(Table4[[#This Row],[ProductID]], Products!A:A,Products!B:B, "Not Found")</f>
        <v>Here Footwear</v>
      </c>
      <c r="N3650" t="str">
        <f>TEXT(Table4[[#This Row],[Date]], "mmm")</f>
        <v>Feb</v>
      </c>
      <c r="O3650" t="str">
        <f>TEXT(Table4[[#This Row],[Date]], "yyyy")</f>
        <v>2024</v>
      </c>
      <c r="P3650" t="str">
        <f>_xlfn.XLOOKUP(Table4[[#This Row],[ProductID]],Products!A:A,Products!C:C, "Not Found")</f>
        <v>Fashion</v>
      </c>
      <c r="Q3650" t="str">
        <f>_xlfn.XLOOKUP(Table4[[#This Row],[ProductID]],Products!A:A,Products!D:D,"Not Found")</f>
        <v>Footwear</v>
      </c>
      <c r="R3650">
        <f>_xlfn.XLOOKUP(Table4[[#This Row],[ProductID]],Products!A:A,Products!E:E,"Not Found")</f>
        <v>337.63</v>
      </c>
      <c r="S3650">
        <f>_xlfn.XLOOKUP(Table4[[#This Row],[ProductID]],Products!A:A,Products!F:F, "Not Found")</f>
        <v>169.03</v>
      </c>
      <c r="T3650" t="str">
        <f>_xlfn.XLOOKUP(Table4[[#This Row],[CustomerID]],Customers!A:A,Customers!D:D, "Not Found")</f>
        <v>F</v>
      </c>
      <c r="U3650" s="6">
        <f>_xlfn.XLOOKUP(Table4[[#This Row],[CustomerID]],Customers!A:A,Customers!E:E, "Not Found")</f>
        <v>29405</v>
      </c>
      <c r="V3650">
        <f ca="1">DATEDIF(Table4[[#This Row],[CustomerBirthday]], TODAY(), "Y")</f>
        <v>46</v>
      </c>
      <c r="W3650" t="str" cm="1">
        <f t="array" aca="1" ref="W3650" ca="1">_xlfn.IFS(Table4[[#This Row],[Age]]&lt;25, "Under 25",Table4[[#This Row],[Age]]=34, "25-34", Table4[[#This Row],[Age]]&lt;=49, "35-49", Table4[[#This Row],[Age]]&lt;=64, "50-64", Table4[[#This Row],[Age]]&gt;=65, "65+")</f>
        <v>35-49</v>
      </c>
      <c r="X3650" t="str">
        <f>_xlfn.XLOOKUP(Table4[[#This Row],[StoreID]],Stores!A:A,Stores!B:B, "Not found")</f>
        <v>MegaMart Jimenezborough</v>
      </c>
      <c r="Y3650" t="str">
        <f>_xlfn.XLOOKUP(Table4[[#This Row],[StoreID]],Stores!A:A,Stores!C:C, "Not Found")</f>
        <v>Jimenezborough</v>
      </c>
      <c r="Z3650" t="str">
        <f>_xlfn.XLOOKUP(Table4[[#This Row],[StoreID]],Stores!A:A,Stores!D:D, "Not Found")</f>
        <v>South</v>
      </c>
    </row>
    <row r="3651" spans="1:26">
      <c r="A3651" t="s">
        <v>4517</v>
      </c>
      <c r="B3651" s="1">
        <v>45557</v>
      </c>
      <c r="C3651" t="s">
        <v>243</v>
      </c>
      <c r="D3651" t="s">
        <v>784</v>
      </c>
      <c r="E3651" t="s">
        <v>831</v>
      </c>
      <c r="F3651">
        <v>1</v>
      </c>
      <c r="G3651">
        <v>0</v>
      </c>
      <c r="H3651" t="s">
        <v>865</v>
      </c>
      <c r="I3651" s="4">
        <f>Table4[[#This Row],[Quantity]]*Table4[[#This Row],[UnitPrice]]</f>
        <v>1485.05</v>
      </c>
      <c r="J3651" s="4">
        <f>Table4[[#This Row],[Gross Revenue]]*(1-Table4[[#This Row],[Discount]])</f>
        <v>1485.05</v>
      </c>
      <c r="K3651" s="4">
        <f>Table4[[#This Row],[Quantity]]*Table4[[#This Row],[CostPrice]]</f>
        <v>988.31</v>
      </c>
      <c r="L3651" s="4">
        <f>Table4[[#This Row],[Net Revenue]]-Table4[[#This Row],[Total Cost]]</f>
        <v>496.74</v>
      </c>
      <c r="M3651" t="str">
        <f>_xlfn.XLOOKUP(Table4[[#This Row],[ProductID]], Products!A:A,Products!B:B, "Not Found")</f>
        <v>Road Clothing</v>
      </c>
      <c r="N3651" t="str">
        <f>TEXT(Table4[[#This Row],[Date]], "mmm")</f>
        <v>Sep</v>
      </c>
      <c r="O3651" t="str">
        <f>TEXT(Table4[[#This Row],[Date]], "yyyy")</f>
        <v>2024</v>
      </c>
      <c r="P3651" t="str">
        <f>_xlfn.XLOOKUP(Table4[[#This Row],[ProductID]],Products!A:A,Products!C:C, "Not Found")</f>
        <v>Fashion</v>
      </c>
      <c r="Q3651" t="str">
        <f>_xlfn.XLOOKUP(Table4[[#This Row],[ProductID]],Products!A:A,Products!D:D,"Not Found")</f>
        <v>Clothing</v>
      </c>
      <c r="R3651">
        <f>_xlfn.XLOOKUP(Table4[[#This Row],[ProductID]],Products!A:A,Products!E:E,"Not Found")</f>
        <v>1485.05</v>
      </c>
      <c r="S3651">
        <f>_xlfn.XLOOKUP(Table4[[#This Row],[ProductID]],Products!A:A,Products!F:F, "Not Found")</f>
        <v>988.31</v>
      </c>
      <c r="T3651" t="str">
        <f>_xlfn.XLOOKUP(Table4[[#This Row],[CustomerID]],Customers!A:A,Customers!D:D, "Not Found")</f>
        <v>F</v>
      </c>
      <c r="U3651" s="6">
        <f>_xlfn.XLOOKUP(Table4[[#This Row],[CustomerID]],Customers!A:A,Customers!E:E, "Not Found")</f>
        <v>26908</v>
      </c>
      <c r="V3651">
        <f ca="1">DATEDIF(Table4[[#This Row],[CustomerBirthday]], TODAY(), "Y")</f>
        <v>52</v>
      </c>
      <c r="W3651" t="str" cm="1">
        <f t="array" aca="1" ref="W3651" ca="1">_xlfn.IFS(Table4[[#This Row],[Age]]&lt;25, "Under 25",Table4[[#This Row],[Age]]=34, "25-34", Table4[[#This Row],[Age]]&lt;=49, "35-49", Table4[[#This Row],[Age]]&lt;=64, "50-64", Table4[[#This Row],[Age]]&gt;=65, "65+")</f>
        <v>50-64</v>
      </c>
      <c r="X3651" t="str">
        <f>_xlfn.XLOOKUP(Table4[[#This Row],[StoreID]],Stores!A:A,Stores!B:B, "Not found")</f>
        <v>MegaMart Jimenezborough</v>
      </c>
      <c r="Y3651" t="str">
        <f>_xlfn.XLOOKUP(Table4[[#This Row],[StoreID]],Stores!A:A,Stores!C:C, "Not Found")</f>
        <v>Jimenezborough</v>
      </c>
      <c r="Z3651" t="str">
        <f>_xlfn.XLOOKUP(Table4[[#This Row],[StoreID]],Stores!A:A,Stores!D:D, "Not Found")</f>
        <v>South</v>
      </c>
    </row>
    <row r="3652" spans="1:26">
      <c r="A3652" t="s">
        <v>4518</v>
      </c>
      <c r="B3652" s="1">
        <v>45305</v>
      </c>
      <c r="C3652" t="s">
        <v>390</v>
      </c>
      <c r="D3652" t="s">
        <v>794</v>
      </c>
      <c r="E3652" t="s">
        <v>842</v>
      </c>
      <c r="F3652">
        <v>5</v>
      </c>
      <c r="G3652">
        <v>0.15</v>
      </c>
      <c r="H3652" t="s">
        <v>865</v>
      </c>
      <c r="I3652" s="4">
        <f>Table4[[#This Row],[Quantity]]*Table4[[#This Row],[UnitPrice]]</f>
        <v>2140.25</v>
      </c>
      <c r="J3652" s="4">
        <f>Table4[[#This Row],[Gross Revenue]]*(1-Table4[[#This Row],[Discount]])</f>
        <v>1819.2124999999999</v>
      </c>
      <c r="K3652" s="4">
        <f>Table4[[#This Row],[Quantity]]*Table4[[#This Row],[CostPrice]]</f>
        <v>1230.3499999999999</v>
      </c>
      <c r="L3652" s="4">
        <f>Table4[[#This Row],[Net Revenue]]-Table4[[#This Row],[Total Cost]]</f>
        <v>588.86249999999995</v>
      </c>
      <c r="M3652" t="str">
        <f>_xlfn.XLOOKUP(Table4[[#This Row],[ProductID]], Products!A:A,Products!B:B, "Not Found")</f>
        <v>Everything Laptop</v>
      </c>
      <c r="N3652" t="str">
        <f>TEXT(Table4[[#This Row],[Date]], "mmm")</f>
        <v>Jan</v>
      </c>
      <c r="O3652" t="str">
        <f>TEXT(Table4[[#This Row],[Date]], "yyyy")</f>
        <v>2024</v>
      </c>
      <c r="P3652" t="str">
        <f>_xlfn.XLOOKUP(Table4[[#This Row],[ProductID]],Products!A:A,Products!C:C, "Not Found")</f>
        <v>Electronics</v>
      </c>
      <c r="Q3652" t="str">
        <f>_xlfn.XLOOKUP(Table4[[#This Row],[ProductID]],Products!A:A,Products!D:D,"Not Found")</f>
        <v>Laptop</v>
      </c>
      <c r="R3652">
        <f>_xlfn.XLOOKUP(Table4[[#This Row],[ProductID]],Products!A:A,Products!E:E,"Not Found")</f>
        <v>428.05</v>
      </c>
      <c r="S3652">
        <f>_xlfn.XLOOKUP(Table4[[#This Row],[ProductID]],Products!A:A,Products!F:F, "Not Found")</f>
        <v>246.07</v>
      </c>
      <c r="T3652" t="str">
        <f>_xlfn.XLOOKUP(Table4[[#This Row],[CustomerID]],Customers!A:A,Customers!D:D, "Not Found")</f>
        <v>M</v>
      </c>
      <c r="U3652" s="6">
        <f>_xlfn.XLOOKUP(Table4[[#This Row],[CustomerID]],Customers!A:A,Customers!E:E, "Not Found")</f>
        <v>23821</v>
      </c>
      <c r="V3652">
        <f ca="1">DATEDIF(Table4[[#This Row],[CustomerBirthday]], TODAY(), "Y")</f>
        <v>61</v>
      </c>
      <c r="W3652" t="str" cm="1">
        <f t="array" aca="1" ref="W3652" ca="1">_xlfn.IFS(Table4[[#This Row],[Age]]&lt;25, "Under 25",Table4[[#This Row],[Age]]=34, "25-34", Table4[[#This Row],[Age]]&lt;=49, "35-49", Table4[[#This Row],[Age]]&lt;=64, "50-64", Table4[[#This Row],[Age]]&gt;=65, "65+")</f>
        <v>50-64</v>
      </c>
      <c r="X3652" t="str">
        <f>_xlfn.XLOOKUP(Table4[[#This Row],[StoreID]],Stores!A:A,Stores!B:B, "Not found")</f>
        <v>MegaMart Brianahaven</v>
      </c>
      <c r="Y3652" t="str">
        <f>_xlfn.XLOOKUP(Table4[[#This Row],[StoreID]],Stores!A:A,Stores!C:C, "Not Found")</f>
        <v>Brianahaven</v>
      </c>
      <c r="Z3652" t="str">
        <f>_xlfn.XLOOKUP(Table4[[#This Row],[StoreID]],Stores!A:A,Stores!D:D, "Not Found")</f>
        <v>North</v>
      </c>
    </row>
    <row r="3653" spans="1:26">
      <c r="A3653" t="s">
        <v>4519</v>
      </c>
      <c r="B3653" s="1">
        <v>45426</v>
      </c>
      <c r="C3653" t="s">
        <v>407</v>
      </c>
      <c r="D3653" t="s">
        <v>734</v>
      </c>
      <c r="E3653" t="s">
        <v>839</v>
      </c>
      <c r="F3653">
        <v>5</v>
      </c>
      <c r="G3653">
        <v>0</v>
      </c>
      <c r="H3653" t="s">
        <v>865</v>
      </c>
      <c r="I3653" s="4">
        <f>Table4[[#This Row],[Quantity]]*Table4[[#This Row],[UnitPrice]]</f>
        <v>548.9</v>
      </c>
      <c r="J3653" s="4">
        <f>Table4[[#This Row],[Gross Revenue]]*(1-Table4[[#This Row],[Discount]])</f>
        <v>548.9</v>
      </c>
      <c r="K3653" s="4">
        <f>Table4[[#This Row],[Quantity]]*Table4[[#This Row],[CostPrice]]</f>
        <v>352.95000000000005</v>
      </c>
      <c r="L3653" s="4">
        <f>Table4[[#This Row],[Net Revenue]]-Table4[[#This Row],[Total Cost]]</f>
        <v>195.94999999999993</v>
      </c>
      <c r="M3653" t="str">
        <f>_xlfn.XLOOKUP(Table4[[#This Row],[ProductID]], Products!A:A,Products!B:B, "Not Found")</f>
        <v>Recognize Footwear</v>
      </c>
      <c r="N3653" t="str">
        <f>TEXT(Table4[[#This Row],[Date]], "mmm")</f>
        <v>May</v>
      </c>
      <c r="O3653" t="str">
        <f>TEXT(Table4[[#This Row],[Date]], "yyyy")</f>
        <v>2024</v>
      </c>
      <c r="P3653" t="str">
        <f>_xlfn.XLOOKUP(Table4[[#This Row],[ProductID]],Products!A:A,Products!C:C, "Not Found")</f>
        <v>Fashion</v>
      </c>
      <c r="Q3653" t="str">
        <f>_xlfn.XLOOKUP(Table4[[#This Row],[ProductID]],Products!A:A,Products!D:D,"Not Found")</f>
        <v>Footwear</v>
      </c>
      <c r="R3653">
        <f>_xlfn.XLOOKUP(Table4[[#This Row],[ProductID]],Products!A:A,Products!E:E,"Not Found")</f>
        <v>109.78</v>
      </c>
      <c r="S3653">
        <f>_xlfn.XLOOKUP(Table4[[#This Row],[ProductID]],Products!A:A,Products!F:F, "Not Found")</f>
        <v>70.59</v>
      </c>
      <c r="T3653" t="str">
        <f>_xlfn.XLOOKUP(Table4[[#This Row],[CustomerID]],Customers!A:A,Customers!D:D, "Not Found")</f>
        <v>F</v>
      </c>
      <c r="U3653" s="6">
        <f>_xlfn.XLOOKUP(Table4[[#This Row],[CustomerID]],Customers!A:A,Customers!E:E, "Not Found")</f>
        <v>38779</v>
      </c>
      <c r="V3653">
        <f ca="1">DATEDIF(Table4[[#This Row],[CustomerBirthday]], TODAY(), "Y")</f>
        <v>20</v>
      </c>
      <c r="W3653" t="str" cm="1">
        <f t="array" aca="1" ref="W3653" ca="1">_xlfn.IFS(Table4[[#This Row],[Age]]&lt;25, "Under 25",Table4[[#This Row],[Age]]=34, "25-34", Table4[[#This Row],[Age]]&lt;=49, "35-49", Table4[[#This Row],[Age]]&lt;=64, "50-64", Table4[[#This Row],[Age]]&gt;=65, "65+")</f>
        <v>Under 25</v>
      </c>
      <c r="X3653" t="str">
        <f>_xlfn.XLOOKUP(Table4[[#This Row],[StoreID]],Stores!A:A,Stores!B:B, "Not found")</f>
        <v>MegaMart New Michele</v>
      </c>
      <c r="Y3653" t="str">
        <f>_xlfn.XLOOKUP(Table4[[#This Row],[StoreID]],Stores!A:A,Stores!C:C, "Not Found")</f>
        <v>New Michele</v>
      </c>
      <c r="Z3653" t="str">
        <f>_xlfn.XLOOKUP(Table4[[#This Row],[StoreID]],Stores!A:A,Stores!D:D, "Not Found")</f>
        <v>West</v>
      </c>
    </row>
    <row r="3654" spans="1:26">
      <c r="A3654" t="s">
        <v>4520</v>
      </c>
      <c r="B3654" s="1">
        <v>45541</v>
      </c>
      <c r="C3654" t="s">
        <v>426</v>
      </c>
      <c r="D3654" t="s">
        <v>812</v>
      </c>
      <c r="E3654" t="s">
        <v>846</v>
      </c>
      <c r="F3654">
        <v>3</v>
      </c>
      <c r="G3654">
        <v>0.1</v>
      </c>
      <c r="H3654" t="s">
        <v>865</v>
      </c>
      <c r="I3654" s="4">
        <f>Table4[[#This Row],[Quantity]]*Table4[[#This Row],[UnitPrice]]</f>
        <v>1693.2599999999998</v>
      </c>
      <c r="J3654" s="4">
        <f>Table4[[#This Row],[Gross Revenue]]*(1-Table4[[#This Row],[Discount]])</f>
        <v>1523.9339999999997</v>
      </c>
      <c r="K3654" s="4">
        <f>Table4[[#This Row],[Quantity]]*Table4[[#This Row],[CostPrice]]</f>
        <v>881.87999999999988</v>
      </c>
      <c r="L3654" s="4">
        <f>Table4[[#This Row],[Net Revenue]]-Table4[[#This Row],[Total Cost]]</f>
        <v>642.05399999999986</v>
      </c>
      <c r="M3654" t="str">
        <f>_xlfn.XLOOKUP(Table4[[#This Row],[ProductID]], Products!A:A,Products!B:B, "Not Found")</f>
        <v>Soon Accessories</v>
      </c>
      <c r="N3654" t="str">
        <f>TEXT(Table4[[#This Row],[Date]], "mmm")</f>
        <v>Sep</v>
      </c>
      <c r="O3654" t="str">
        <f>TEXT(Table4[[#This Row],[Date]], "yyyy")</f>
        <v>2024</v>
      </c>
      <c r="P3654" t="str">
        <f>_xlfn.XLOOKUP(Table4[[#This Row],[ProductID]],Products!A:A,Products!C:C, "Not Found")</f>
        <v>Fashion</v>
      </c>
      <c r="Q3654" t="str">
        <f>_xlfn.XLOOKUP(Table4[[#This Row],[ProductID]],Products!A:A,Products!D:D,"Not Found")</f>
        <v>Accessories</v>
      </c>
      <c r="R3654">
        <f>_xlfn.XLOOKUP(Table4[[#This Row],[ProductID]],Products!A:A,Products!E:E,"Not Found")</f>
        <v>564.41999999999996</v>
      </c>
      <c r="S3654">
        <f>_xlfn.XLOOKUP(Table4[[#This Row],[ProductID]],Products!A:A,Products!F:F, "Not Found")</f>
        <v>293.95999999999998</v>
      </c>
      <c r="T3654" t="str">
        <f>_xlfn.XLOOKUP(Table4[[#This Row],[CustomerID]],Customers!A:A,Customers!D:D, "Not Found")</f>
        <v>F</v>
      </c>
      <c r="U3654" s="6">
        <f>_xlfn.XLOOKUP(Table4[[#This Row],[CustomerID]],Customers!A:A,Customers!E:E, "Not Found")</f>
        <v>29406</v>
      </c>
      <c r="V3654">
        <f ca="1">DATEDIF(Table4[[#This Row],[CustomerBirthday]], TODAY(), "Y")</f>
        <v>46</v>
      </c>
      <c r="W3654" t="str" cm="1">
        <f t="array" aca="1" ref="W3654" ca="1">_xlfn.IFS(Table4[[#This Row],[Age]]&lt;25, "Under 25",Table4[[#This Row],[Age]]=34, "25-34", Table4[[#This Row],[Age]]&lt;=49, "35-49", Table4[[#This Row],[Age]]&lt;=64, "50-64", Table4[[#This Row],[Age]]&gt;=65, "65+")</f>
        <v>35-49</v>
      </c>
      <c r="X3654" t="str">
        <f>_xlfn.XLOOKUP(Table4[[#This Row],[StoreID]],Stores!A:A,Stores!B:B, "Not found")</f>
        <v>MegaMart Johnmouth</v>
      </c>
      <c r="Y3654" t="str">
        <f>_xlfn.XLOOKUP(Table4[[#This Row],[StoreID]],Stores!A:A,Stores!C:C, "Not Found")</f>
        <v>Johnmouth</v>
      </c>
      <c r="Z3654" t="str">
        <f>_xlfn.XLOOKUP(Table4[[#This Row],[StoreID]],Stores!A:A,Stores!D:D, "Not Found")</f>
        <v>East</v>
      </c>
    </row>
    <row r="3655" spans="1:26">
      <c r="A3655" t="s">
        <v>4521</v>
      </c>
      <c r="B3655" s="1">
        <v>45683</v>
      </c>
      <c r="C3655" t="s">
        <v>407</v>
      </c>
      <c r="D3655" t="s">
        <v>734</v>
      </c>
      <c r="E3655" t="s">
        <v>835</v>
      </c>
      <c r="F3655">
        <v>2</v>
      </c>
      <c r="G3655">
        <v>0.1</v>
      </c>
      <c r="H3655" t="s">
        <v>868</v>
      </c>
      <c r="I3655" s="4">
        <f>Table4[[#This Row],[Quantity]]*Table4[[#This Row],[UnitPrice]]</f>
        <v>219.56</v>
      </c>
      <c r="J3655" s="4">
        <f>Table4[[#This Row],[Gross Revenue]]*(1-Table4[[#This Row],[Discount]])</f>
        <v>197.60400000000001</v>
      </c>
      <c r="K3655" s="4">
        <f>Table4[[#This Row],[Quantity]]*Table4[[#This Row],[CostPrice]]</f>
        <v>141.18</v>
      </c>
      <c r="L3655" s="4">
        <f>Table4[[#This Row],[Net Revenue]]-Table4[[#This Row],[Total Cost]]</f>
        <v>56.424000000000007</v>
      </c>
      <c r="M3655" t="str">
        <f>_xlfn.XLOOKUP(Table4[[#This Row],[ProductID]], Products!A:A,Products!B:B, "Not Found")</f>
        <v>Recognize Footwear</v>
      </c>
      <c r="N3655" t="str">
        <f>TEXT(Table4[[#This Row],[Date]], "mmm")</f>
        <v>Jan</v>
      </c>
      <c r="O3655" t="str">
        <f>TEXT(Table4[[#This Row],[Date]], "yyyy")</f>
        <v>2025</v>
      </c>
      <c r="P3655" t="str">
        <f>_xlfn.XLOOKUP(Table4[[#This Row],[ProductID]],Products!A:A,Products!C:C, "Not Found")</f>
        <v>Fashion</v>
      </c>
      <c r="Q3655" t="str">
        <f>_xlfn.XLOOKUP(Table4[[#This Row],[ProductID]],Products!A:A,Products!D:D,"Not Found")</f>
        <v>Footwear</v>
      </c>
      <c r="R3655">
        <f>_xlfn.XLOOKUP(Table4[[#This Row],[ProductID]],Products!A:A,Products!E:E,"Not Found")</f>
        <v>109.78</v>
      </c>
      <c r="S3655">
        <f>_xlfn.XLOOKUP(Table4[[#This Row],[ProductID]],Products!A:A,Products!F:F, "Not Found")</f>
        <v>70.59</v>
      </c>
      <c r="T3655" t="str">
        <f>_xlfn.XLOOKUP(Table4[[#This Row],[CustomerID]],Customers!A:A,Customers!D:D, "Not Found")</f>
        <v>F</v>
      </c>
      <c r="U3655" s="6">
        <f>_xlfn.XLOOKUP(Table4[[#This Row],[CustomerID]],Customers!A:A,Customers!E:E, "Not Found")</f>
        <v>38779</v>
      </c>
      <c r="V3655">
        <f ca="1">DATEDIF(Table4[[#This Row],[CustomerBirthday]], TODAY(), "Y")</f>
        <v>20</v>
      </c>
      <c r="W3655" t="str" cm="1">
        <f t="array" aca="1" ref="W3655" ca="1">_xlfn.IFS(Table4[[#This Row],[Age]]&lt;25, "Under 25",Table4[[#This Row],[Age]]=34, "25-34", Table4[[#This Row],[Age]]&lt;=49, "35-49", Table4[[#This Row],[Age]]&lt;=64, "50-64", Table4[[#This Row],[Age]]&gt;=65, "65+")</f>
        <v>Under 25</v>
      </c>
      <c r="X3655" t="str">
        <f>_xlfn.XLOOKUP(Table4[[#This Row],[StoreID]],Stores!A:A,Stores!B:B, "Not found")</f>
        <v>MegaMart Peckmouth</v>
      </c>
      <c r="Y3655" t="str">
        <f>_xlfn.XLOOKUP(Table4[[#This Row],[StoreID]],Stores!A:A,Stores!C:C, "Not Found")</f>
        <v>Peckmouth</v>
      </c>
      <c r="Z3655" t="str">
        <f>_xlfn.XLOOKUP(Table4[[#This Row],[StoreID]],Stores!A:A,Stores!D:D, "Not Found")</f>
        <v>East</v>
      </c>
    </row>
    <row r="3656" spans="1:26">
      <c r="A3656" t="s">
        <v>4522</v>
      </c>
      <c r="B3656" s="1">
        <v>45686</v>
      </c>
      <c r="C3656" t="s">
        <v>112</v>
      </c>
      <c r="D3656" t="s">
        <v>820</v>
      </c>
      <c r="E3656" t="s">
        <v>835</v>
      </c>
      <c r="F3656">
        <v>3</v>
      </c>
      <c r="G3656">
        <v>0.15</v>
      </c>
      <c r="H3656" t="s">
        <v>868</v>
      </c>
      <c r="I3656" s="4">
        <f>Table4[[#This Row],[Quantity]]*Table4[[#This Row],[UnitPrice]]</f>
        <v>3591.54</v>
      </c>
      <c r="J3656" s="4">
        <f>Table4[[#This Row],[Gross Revenue]]*(1-Table4[[#This Row],[Discount]])</f>
        <v>3052.8089999999997</v>
      </c>
      <c r="K3656" s="4">
        <f>Table4[[#This Row],[Quantity]]*Table4[[#This Row],[CostPrice]]</f>
        <v>2168.2200000000003</v>
      </c>
      <c r="L3656" s="4">
        <f>Table4[[#This Row],[Net Revenue]]-Table4[[#This Row],[Total Cost]]</f>
        <v>884.58899999999949</v>
      </c>
      <c r="M3656" t="str">
        <f>_xlfn.XLOOKUP(Table4[[#This Row],[ProductID]], Products!A:A,Products!B:B, "Not Found")</f>
        <v>Or Smartphone</v>
      </c>
      <c r="N3656" t="str">
        <f>TEXT(Table4[[#This Row],[Date]], "mmm")</f>
        <v>Jan</v>
      </c>
      <c r="O3656" t="str">
        <f>TEXT(Table4[[#This Row],[Date]], "yyyy")</f>
        <v>2025</v>
      </c>
      <c r="P3656" t="str">
        <f>_xlfn.XLOOKUP(Table4[[#This Row],[ProductID]],Products!A:A,Products!C:C, "Not Found")</f>
        <v>Electronics</v>
      </c>
      <c r="Q3656" t="str">
        <f>_xlfn.XLOOKUP(Table4[[#This Row],[ProductID]],Products!A:A,Products!D:D,"Not Found")</f>
        <v>Smartphone</v>
      </c>
      <c r="R3656">
        <f>_xlfn.XLOOKUP(Table4[[#This Row],[ProductID]],Products!A:A,Products!E:E,"Not Found")</f>
        <v>1197.18</v>
      </c>
      <c r="S3656">
        <f>_xlfn.XLOOKUP(Table4[[#This Row],[ProductID]],Products!A:A,Products!F:F, "Not Found")</f>
        <v>722.74</v>
      </c>
      <c r="T3656" t="str">
        <f>_xlfn.XLOOKUP(Table4[[#This Row],[CustomerID]],Customers!A:A,Customers!D:D, "Not Found")</f>
        <v>F</v>
      </c>
      <c r="U3656" s="6">
        <f>_xlfn.XLOOKUP(Table4[[#This Row],[CustomerID]],Customers!A:A,Customers!E:E, "Not Found")</f>
        <v>21956</v>
      </c>
      <c r="V3656">
        <f ca="1">DATEDIF(Table4[[#This Row],[CustomerBirthday]], TODAY(), "Y")</f>
        <v>66</v>
      </c>
      <c r="W3656" t="str" cm="1">
        <f t="array" aca="1" ref="W3656" ca="1">_xlfn.IFS(Table4[[#This Row],[Age]]&lt;25, "Under 25",Table4[[#This Row],[Age]]=34, "25-34", Table4[[#This Row],[Age]]&lt;=49, "35-49", Table4[[#This Row],[Age]]&lt;=64, "50-64", Table4[[#This Row],[Age]]&gt;=65, "65+")</f>
        <v>65+</v>
      </c>
      <c r="X3656" t="str">
        <f>_xlfn.XLOOKUP(Table4[[#This Row],[StoreID]],Stores!A:A,Stores!B:B, "Not found")</f>
        <v>MegaMart Peckmouth</v>
      </c>
      <c r="Y3656" t="str">
        <f>_xlfn.XLOOKUP(Table4[[#This Row],[StoreID]],Stores!A:A,Stores!C:C, "Not Found")</f>
        <v>Peckmouth</v>
      </c>
      <c r="Z3656" t="str">
        <f>_xlfn.XLOOKUP(Table4[[#This Row],[StoreID]],Stores!A:A,Stores!D:D, "Not Found")</f>
        <v>East</v>
      </c>
    </row>
    <row r="3657" spans="1:26">
      <c r="A3657" t="s">
        <v>4523</v>
      </c>
      <c r="B3657" s="1">
        <v>45559</v>
      </c>
      <c r="C3657" t="s">
        <v>7</v>
      </c>
      <c r="D3657" t="s">
        <v>778</v>
      </c>
      <c r="E3657" t="s">
        <v>831</v>
      </c>
      <c r="F3657">
        <v>1</v>
      </c>
      <c r="G3657">
        <v>0</v>
      </c>
      <c r="H3657" t="s">
        <v>875</v>
      </c>
      <c r="I3657" s="4">
        <f>Table4[[#This Row],[Quantity]]*Table4[[#This Row],[UnitPrice]]</f>
        <v>1015.76</v>
      </c>
      <c r="J3657" s="4">
        <f>Table4[[#This Row],[Gross Revenue]]*(1-Table4[[#This Row],[Discount]])</f>
        <v>1015.76</v>
      </c>
      <c r="K3657" s="4">
        <f>Table4[[#This Row],[Quantity]]*Table4[[#This Row],[CostPrice]]</f>
        <v>584.4</v>
      </c>
      <c r="L3657" s="4">
        <f>Table4[[#This Row],[Net Revenue]]-Table4[[#This Row],[Total Cost]]</f>
        <v>431.36</v>
      </c>
      <c r="M3657" t="str">
        <f>_xlfn.XLOOKUP(Table4[[#This Row],[ProductID]], Products!A:A,Products!B:B, "Not Found")</f>
        <v>Behavior Dairy</v>
      </c>
      <c r="N3657" t="str">
        <f>TEXT(Table4[[#This Row],[Date]], "mmm")</f>
        <v>Sep</v>
      </c>
      <c r="O3657" t="str">
        <f>TEXT(Table4[[#This Row],[Date]], "yyyy")</f>
        <v>2024</v>
      </c>
      <c r="P3657" t="str">
        <f>_xlfn.XLOOKUP(Table4[[#This Row],[ProductID]],Products!A:A,Products!C:C, "Not Found")</f>
        <v>Groceries</v>
      </c>
      <c r="Q3657" t="str">
        <f>_xlfn.XLOOKUP(Table4[[#This Row],[ProductID]],Products!A:A,Products!D:D,"Not Found")</f>
        <v>Dairy</v>
      </c>
      <c r="R3657">
        <f>_xlfn.XLOOKUP(Table4[[#This Row],[ProductID]],Products!A:A,Products!E:E,"Not Found")</f>
        <v>1015.76</v>
      </c>
      <c r="S3657">
        <f>_xlfn.XLOOKUP(Table4[[#This Row],[ProductID]],Products!A:A,Products!F:F, "Not Found")</f>
        <v>584.4</v>
      </c>
      <c r="T3657" t="str">
        <f>_xlfn.XLOOKUP(Table4[[#This Row],[CustomerID]],Customers!A:A,Customers!D:D, "Not Found")</f>
        <v>M</v>
      </c>
      <c r="U3657" s="6">
        <f>_xlfn.XLOOKUP(Table4[[#This Row],[CustomerID]],Customers!A:A,Customers!E:E, "Not Found")</f>
        <v>35319</v>
      </c>
      <c r="V3657">
        <f ca="1">DATEDIF(Table4[[#This Row],[CustomerBirthday]], TODAY(), "Y")</f>
        <v>29</v>
      </c>
      <c r="W3657" t="str" cm="1">
        <f t="array" aca="1" ref="W3657" ca="1">_xlfn.IFS(Table4[[#This Row],[Age]]&lt;25, "Under 25",Table4[[#This Row],[Age]]=34, "25-34", Table4[[#This Row],[Age]]&lt;=49, "35-49", Table4[[#This Row],[Age]]&lt;=64, "50-64", Table4[[#This Row],[Age]]&gt;=65, "65+")</f>
        <v>35-49</v>
      </c>
      <c r="X3657" t="str">
        <f>_xlfn.XLOOKUP(Table4[[#This Row],[StoreID]],Stores!A:A,Stores!B:B, "Not found")</f>
        <v>MegaMart Jimenezborough</v>
      </c>
      <c r="Y3657" t="str">
        <f>_xlfn.XLOOKUP(Table4[[#This Row],[StoreID]],Stores!A:A,Stores!C:C, "Not Found")</f>
        <v>Jimenezborough</v>
      </c>
      <c r="Z3657" t="str">
        <f>_xlfn.XLOOKUP(Table4[[#This Row],[StoreID]],Stores!A:A,Stores!D:D, "Not Found")</f>
        <v>South</v>
      </c>
    </row>
    <row r="3658" spans="1:26">
      <c r="A3658" t="s">
        <v>4524</v>
      </c>
      <c r="B3658" s="1">
        <v>45898</v>
      </c>
      <c r="C3658" t="s">
        <v>483</v>
      </c>
      <c r="D3658" t="s">
        <v>818</v>
      </c>
      <c r="E3658" t="s">
        <v>831</v>
      </c>
      <c r="F3658">
        <v>1</v>
      </c>
      <c r="G3658">
        <v>0.05</v>
      </c>
      <c r="H3658" t="s">
        <v>875</v>
      </c>
      <c r="I3658" s="4">
        <f>Table4[[#This Row],[Quantity]]*Table4[[#This Row],[UnitPrice]]</f>
        <v>1165.3699999999999</v>
      </c>
      <c r="J3658" s="4">
        <f>Table4[[#This Row],[Gross Revenue]]*(1-Table4[[#This Row],[Discount]])</f>
        <v>1107.1014999999998</v>
      </c>
      <c r="K3658" s="4">
        <f>Table4[[#This Row],[Quantity]]*Table4[[#This Row],[CostPrice]]</f>
        <v>926.55</v>
      </c>
      <c r="L3658" s="4">
        <f>Table4[[#This Row],[Net Revenue]]-Table4[[#This Row],[Total Cost]]</f>
        <v>180.55149999999981</v>
      </c>
      <c r="M3658" t="str">
        <f>_xlfn.XLOOKUP(Table4[[#This Row],[ProductID]], Products!A:A,Products!B:B, "Not Found")</f>
        <v>Nature Clothing</v>
      </c>
      <c r="N3658" t="str">
        <f>TEXT(Table4[[#This Row],[Date]], "mmm")</f>
        <v>Aug</v>
      </c>
      <c r="O3658" t="str">
        <f>TEXT(Table4[[#This Row],[Date]], "yyyy")</f>
        <v>2025</v>
      </c>
      <c r="P3658" t="str">
        <f>_xlfn.XLOOKUP(Table4[[#This Row],[ProductID]],Products!A:A,Products!C:C, "Not Found")</f>
        <v>Fashion</v>
      </c>
      <c r="Q3658" t="str">
        <f>_xlfn.XLOOKUP(Table4[[#This Row],[ProductID]],Products!A:A,Products!D:D,"Not Found")</f>
        <v>Clothing</v>
      </c>
      <c r="R3658">
        <f>_xlfn.XLOOKUP(Table4[[#This Row],[ProductID]],Products!A:A,Products!E:E,"Not Found")</f>
        <v>1165.3699999999999</v>
      </c>
      <c r="S3658">
        <f>_xlfn.XLOOKUP(Table4[[#This Row],[ProductID]],Products!A:A,Products!F:F, "Not Found")</f>
        <v>926.55</v>
      </c>
      <c r="T3658" t="str">
        <f>_xlfn.XLOOKUP(Table4[[#This Row],[CustomerID]],Customers!A:A,Customers!D:D, "Not Found")</f>
        <v>M</v>
      </c>
      <c r="U3658" s="6">
        <f>_xlfn.XLOOKUP(Table4[[#This Row],[CustomerID]],Customers!A:A,Customers!E:E, "Not Found")</f>
        <v>21543</v>
      </c>
      <c r="V3658">
        <f ca="1">DATEDIF(Table4[[#This Row],[CustomerBirthday]], TODAY(), "Y")</f>
        <v>67</v>
      </c>
      <c r="W3658" t="str" cm="1">
        <f t="array" aca="1" ref="W3658" ca="1">_xlfn.IFS(Table4[[#This Row],[Age]]&lt;25, "Under 25",Table4[[#This Row],[Age]]=34, "25-34", Table4[[#This Row],[Age]]&lt;=49, "35-49", Table4[[#This Row],[Age]]&lt;=64, "50-64", Table4[[#This Row],[Age]]&gt;=65, "65+")</f>
        <v>65+</v>
      </c>
      <c r="X3658" t="str">
        <f>_xlfn.XLOOKUP(Table4[[#This Row],[StoreID]],Stores!A:A,Stores!B:B, "Not found")</f>
        <v>MegaMart Jimenezborough</v>
      </c>
      <c r="Y3658" t="str">
        <f>_xlfn.XLOOKUP(Table4[[#This Row],[StoreID]],Stores!A:A,Stores!C:C, "Not Found")</f>
        <v>Jimenezborough</v>
      </c>
      <c r="Z3658" t="str">
        <f>_xlfn.XLOOKUP(Table4[[#This Row],[StoreID]],Stores!A:A,Stores!D:D, "Not Found")</f>
        <v>South</v>
      </c>
    </row>
    <row r="3659" spans="1:26">
      <c r="A3659" t="s">
        <v>4525</v>
      </c>
      <c r="B3659" s="1">
        <v>45868</v>
      </c>
      <c r="C3659" t="s">
        <v>666</v>
      </c>
      <c r="D3659" t="s">
        <v>804</v>
      </c>
      <c r="E3659" t="s">
        <v>842</v>
      </c>
      <c r="F3659">
        <v>5</v>
      </c>
      <c r="G3659">
        <v>0.05</v>
      </c>
      <c r="H3659" t="s">
        <v>875</v>
      </c>
      <c r="I3659" s="4">
        <f>Table4[[#This Row],[Quantity]]*Table4[[#This Row],[UnitPrice]]</f>
        <v>2704.7000000000003</v>
      </c>
      <c r="J3659" s="4">
        <f>Table4[[#This Row],[Gross Revenue]]*(1-Table4[[#This Row],[Discount]])</f>
        <v>2569.4650000000001</v>
      </c>
      <c r="K3659" s="4">
        <f>Table4[[#This Row],[Quantity]]*Table4[[#This Row],[CostPrice]]</f>
        <v>1991.25</v>
      </c>
      <c r="L3659" s="4">
        <f>Table4[[#This Row],[Net Revenue]]-Table4[[#This Row],[Total Cost]]</f>
        <v>578.21500000000015</v>
      </c>
      <c r="M3659" t="str">
        <f>_xlfn.XLOOKUP(Table4[[#This Row],[ProductID]], Products!A:A,Products!B:B, "Not Found")</f>
        <v>Church Clothing</v>
      </c>
      <c r="N3659" t="str">
        <f>TEXT(Table4[[#This Row],[Date]], "mmm")</f>
        <v>Jul</v>
      </c>
      <c r="O3659" t="str">
        <f>TEXT(Table4[[#This Row],[Date]], "yyyy")</f>
        <v>2025</v>
      </c>
      <c r="P3659" t="str">
        <f>_xlfn.XLOOKUP(Table4[[#This Row],[ProductID]],Products!A:A,Products!C:C, "Not Found")</f>
        <v>Fashion</v>
      </c>
      <c r="Q3659" t="str">
        <f>_xlfn.XLOOKUP(Table4[[#This Row],[ProductID]],Products!A:A,Products!D:D,"Not Found")</f>
        <v>Clothing</v>
      </c>
      <c r="R3659">
        <f>_xlfn.XLOOKUP(Table4[[#This Row],[ProductID]],Products!A:A,Products!E:E,"Not Found")</f>
        <v>540.94000000000005</v>
      </c>
      <c r="S3659">
        <f>_xlfn.XLOOKUP(Table4[[#This Row],[ProductID]],Products!A:A,Products!F:F, "Not Found")</f>
        <v>398.25</v>
      </c>
      <c r="T3659" t="str">
        <f>_xlfn.XLOOKUP(Table4[[#This Row],[CustomerID]],Customers!A:A,Customers!D:D, "Not Found")</f>
        <v>M</v>
      </c>
      <c r="U3659" s="6">
        <f>_xlfn.XLOOKUP(Table4[[#This Row],[CustomerID]],Customers!A:A,Customers!E:E, "Not Found")</f>
        <v>24326</v>
      </c>
      <c r="V3659">
        <f ca="1">DATEDIF(Table4[[#This Row],[CustomerBirthday]], TODAY(), "Y")</f>
        <v>59</v>
      </c>
      <c r="W3659" t="str" cm="1">
        <f t="array" aca="1" ref="W3659" ca="1">_xlfn.IFS(Table4[[#This Row],[Age]]&lt;25, "Under 25",Table4[[#This Row],[Age]]=34, "25-34", Table4[[#This Row],[Age]]&lt;=49, "35-49", Table4[[#This Row],[Age]]&lt;=64, "50-64", Table4[[#This Row],[Age]]&gt;=65, "65+")</f>
        <v>50-64</v>
      </c>
      <c r="X3659" t="str">
        <f>_xlfn.XLOOKUP(Table4[[#This Row],[StoreID]],Stores!A:A,Stores!B:B, "Not found")</f>
        <v>MegaMart Brianahaven</v>
      </c>
      <c r="Y3659" t="str">
        <f>_xlfn.XLOOKUP(Table4[[#This Row],[StoreID]],Stores!A:A,Stores!C:C, "Not Found")</f>
        <v>Brianahaven</v>
      </c>
      <c r="Z3659" t="str">
        <f>_xlfn.XLOOKUP(Table4[[#This Row],[StoreID]],Stores!A:A,Stores!D:D, "Not Found")</f>
        <v>North</v>
      </c>
    </row>
    <row r="3660" spans="1:26">
      <c r="A3660" t="s">
        <v>4526</v>
      </c>
      <c r="B3660" s="1">
        <v>45326</v>
      </c>
      <c r="C3660" t="s">
        <v>432</v>
      </c>
      <c r="D3660" t="s">
        <v>732</v>
      </c>
      <c r="E3660" t="s">
        <v>842</v>
      </c>
      <c r="F3660">
        <v>3</v>
      </c>
      <c r="G3660">
        <v>0</v>
      </c>
      <c r="H3660" t="s">
        <v>868</v>
      </c>
      <c r="I3660" s="4">
        <f>Table4[[#This Row],[Quantity]]*Table4[[#This Row],[UnitPrice]]</f>
        <v>4422.3599999999997</v>
      </c>
      <c r="J3660" s="4">
        <f>Table4[[#This Row],[Gross Revenue]]*(1-Table4[[#This Row],[Discount]])</f>
        <v>4422.3599999999997</v>
      </c>
      <c r="K3660" s="4">
        <f>Table4[[#This Row],[Quantity]]*Table4[[#This Row],[CostPrice]]</f>
        <v>2292.06</v>
      </c>
      <c r="L3660" s="4">
        <f>Table4[[#This Row],[Net Revenue]]-Table4[[#This Row],[Total Cost]]</f>
        <v>2130.2999999999997</v>
      </c>
      <c r="M3660" t="str">
        <f>_xlfn.XLOOKUP(Table4[[#This Row],[ProductID]], Products!A:A,Products!B:B, "Not Found")</f>
        <v>Understand Camera</v>
      </c>
      <c r="N3660" t="str">
        <f>TEXT(Table4[[#This Row],[Date]], "mmm")</f>
        <v>Feb</v>
      </c>
      <c r="O3660" t="str">
        <f>TEXT(Table4[[#This Row],[Date]], "yyyy")</f>
        <v>2024</v>
      </c>
      <c r="P3660" t="str">
        <f>_xlfn.XLOOKUP(Table4[[#This Row],[ProductID]],Products!A:A,Products!C:C, "Not Found")</f>
        <v>Electronics</v>
      </c>
      <c r="Q3660" t="str">
        <f>_xlfn.XLOOKUP(Table4[[#This Row],[ProductID]],Products!A:A,Products!D:D,"Not Found")</f>
        <v>Camera</v>
      </c>
      <c r="R3660">
        <f>_xlfn.XLOOKUP(Table4[[#This Row],[ProductID]],Products!A:A,Products!E:E,"Not Found")</f>
        <v>1474.12</v>
      </c>
      <c r="S3660">
        <f>_xlfn.XLOOKUP(Table4[[#This Row],[ProductID]],Products!A:A,Products!F:F, "Not Found")</f>
        <v>764.02</v>
      </c>
      <c r="T3660" t="str">
        <f>_xlfn.XLOOKUP(Table4[[#This Row],[CustomerID]],Customers!A:A,Customers!D:D, "Not Found")</f>
        <v>M</v>
      </c>
      <c r="U3660" s="6">
        <f>_xlfn.XLOOKUP(Table4[[#This Row],[CustomerID]],Customers!A:A,Customers!E:E, "Not Found")</f>
        <v>20358</v>
      </c>
      <c r="V3660">
        <f ca="1">DATEDIF(Table4[[#This Row],[CustomerBirthday]], TODAY(), "Y")</f>
        <v>70</v>
      </c>
      <c r="W3660" t="str" cm="1">
        <f t="array" aca="1" ref="W3660" ca="1">_xlfn.IFS(Table4[[#This Row],[Age]]&lt;25, "Under 25",Table4[[#This Row],[Age]]=34, "25-34", Table4[[#This Row],[Age]]&lt;=49, "35-49", Table4[[#This Row],[Age]]&lt;=64, "50-64", Table4[[#This Row],[Age]]&gt;=65, "65+")</f>
        <v>65+</v>
      </c>
      <c r="X3660" t="str">
        <f>_xlfn.XLOOKUP(Table4[[#This Row],[StoreID]],Stores!A:A,Stores!B:B, "Not found")</f>
        <v>MegaMart Brianahaven</v>
      </c>
      <c r="Y3660" t="str">
        <f>_xlfn.XLOOKUP(Table4[[#This Row],[StoreID]],Stores!A:A,Stores!C:C, "Not Found")</f>
        <v>Brianahaven</v>
      </c>
      <c r="Z3660" t="str">
        <f>_xlfn.XLOOKUP(Table4[[#This Row],[StoreID]],Stores!A:A,Stores!D:D, "Not Found")</f>
        <v>North</v>
      </c>
    </row>
    <row r="3661" spans="1:26">
      <c r="A3661" t="s">
        <v>4527</v>
      </c>
      <c r="B3661" s="1">
        <v>45789</v>
      </c>
      <c r="C3661" t="s">
        <v>163</v>
      </c>
      <c r="D3661" t="s">
        <v>810</v>
      </c>
      <c r="E3661" t="s">
        <v>842</v>
      </c>
      <c r="F3661">
        <v>5</v>
      </c>
      <c r="G3661">
        <v>0</v>
      </c>
      <c r="H3661" t="s">
        <v>875</v>
      </c>
      <c r="I3661" s="4">
        <f>Table4[[#This Row],[Quantity]]*Table4[[#This Row],[UnitPrice]]</f>
        <v>2268.1</v>
      </c>
      <c r="J3661" s="4">
        <f>Table4[[#This Row],[Gross Revenue]]*(1-Table4[[#This Row],[Discount]])</f>
        <v>2268.1</v>
      </c>
      <c r="K3661" s="4">
        <f>Table4[[#This Row],[Quantity]]*Table4[[#This Row],[CostPrice]]</f>
        <v>1583.15</v>
      </c>
      <c r="L3661" s="4">
        <f>Table4[[#This Row],[Net Revenue]]-Table4[[#This Row],[Total Cost]]</f>
        <v>684.94999999999982</v>
      </c>
      <c r="M3661" t="str">
        <f>_xlfn.XLOOKUP(Table4[[#This Row],[ProductID]], Products!A:A,Products!B:B, "Not Found")</f>
        <v>Maybe Clothing</v>
      </c>
      <c r="N3661" t="str">
        <f>TEXT(Table4[[#This Row],[Date]], "mmm")</f>
        <v>May</v>
      </c>
      <c r="O3661" t="str">
        <f>TEXT(Table4[[#This Row],[Date]], "yyyy")</f>
        <v>2025</v>
      </c>
      <c r="P3661" t="str">
        <f>_xlfn.XLOOKUP(Table4[[#This Row],[ProductID]],Products!A:A,Products!C:C, "Not Found")</f>
        <v>Fashion</v>
      </c>
      <c r="Q3661" t="str">
        <f>_xlfn.XLOOKUP(Table4[[#This Row],[ProductID]],Products!A:A,Products!D:D,"Not Found")</f>
        <v>Clothing</v>
      </c>
      <c r="R3661">
        <f>_xlfn.XLOOKUP(Table4[[#This Row],[ProductID]],Products!A:A,Products!E:E,"Not Found")</f>
        <v>453.62</v>
      </c>
      <c r="S3661">
        <f>_xlfn.XLOOKUP(Table4[[#This Row],[ProductID]],Products!A:A,Products!F:F, "Not Found")</f>
        <v>316.63</v>
      </c>
      <c r="T3661" t="str">
        <f>_xlfn.XLOOKUP(Table4[[#This Row],[CustomerID]],Customers!A:A,Customers!D:D, "Not Found")</f>
        <v>F</v>
      </c>
      <c r="U3661" s="6">
        <f>_xlfn.XLOOKUP(Table4[[#This Row],[CustomerID]],Customers!A:A,Customers!E:E, "Not Found")</f>
        <v>36564</v>
      </c>
      <c r="V3661">
        <f ca="1">DATEDIF(Table4[[#This Row],[CustomerBirthday]], TODAY(), "Y")</f>
        <v>26</v>
      </c>
      <c r="W3661" t="str" cm="1">
        <f t="array" aca="1" ref="W3661" ca="1">_xlfn.IFS(Table4[[#This Row],[Age]]&lt;25, "Under 25",Table4[[#This Row],[Age]]=34, "25-34", Table4[[#This Row],[Age]]&lt;=49, "35-49", Table4[[#This Row],[Age]]&lt;=64, "50-64", Table4[[#This Row],[Age]]&gt;=65, "65+")</f>
        <v>35-49</v>
      </c>
      <c r="X3661" t="str">
        <f>_xlfn.XLOOKUP(Table4[[#This Row],[StoreID]],Stores!A:A,Stores!B:B, "Not found")</f>
        <v>MegaMart Brianahaven</v>
      </c>
      <c r="Y3661" t="str">
        <f>_xlfn.XLOOKUP(Table4[[#This Row],[StoreID]],Stores!A:A,Stores!C:C, "Not Found")</f>
        <v>Brianahaven</v>
      </c>
      <c r="Z3661" t="str">
        <f>_xlfn.XLOOKUP(Table4[[#This Row],[StoreID]],Stores!A:A,Stores!D:D, "Not Found")</f>
        <v>North</v>
      </c>
    </row>
    <row r="3662" spans="1:26">
      <c r="A3662" t="s">
        <v>4528</v>
      </c>
      <c r="B3662" s="1">
        <v>45494</v>
      </c>
      <c r="C3662" t="s">
        <v>487</v>
      </c>
      <c r="D3662" t="s">
        <v>810</v>
      </c>
      <c r="E3662" t="s">
        <v>831</v>
      </c>
      <c r="F3662">
        <v>3</v>
      </c>
      <c r="G3662">
        <v>0.15</v>
      </c>
      <c r="H3662" t="s">
        <v>875</v>
      </c>
      <c r="I3662" s="4">
        <f>Table4[[#This Row],[Quantity]]*Table4[[#This Row],[UnitPrice]]</f>
        <v>1360.8600000000001</v>
      </c>
      <c r="J3662" s="4">
        <f>Table4[[#This Row],[Gross Revenue]]*(1-Table4[[#This Row],[Discount]])</f>
        <v>1156.731</v>
      </c>
      <c r="K3662" s="4">
        <f>Table4[[#This Row],[Quantity]]*Table4[[#This Row],[CostPrice]]</f>
        <v>949.89</v>
      </c>
      <c r="L3662" s="4">
        <f>Table4[[#This Row],[Net Revenue]]-Table4[[#This Row],[Total Cost]]</f>
        <v>206.84100000000001</v>
      </c>
      <c r="M3662" t="str">
        <f>_xlfn.XLOOKUP(Table4[[#This Row],[ProductID]], Products!A:A,Products!B:B, "Not Found")</f>
        <v>Maybe Clothing</v>
      </c>
      <c r="N3662" t="str">
        <f>TEXT(Table4[[#This Row],[Date]], "mmm")</f>
        <v>Jul</v>
      </c>
      <c r="O3662" t="str">
        <f>TEXT(Table4[[#This Row],[Date]], "yyyy")</f>
        <v>2024</v>
      </c>
      <c r="P3662" t="str">
        <f>_xlfn.XLOOKUP(Table4[[#This Row],[ProductID]],Products!A:A,Products!C:C, "Not Found")</f>
        <v>Fashion</v>
      </c>
      <c r="Q3662" t="str">
        <f>_xlfn.XLOOKUP(Table4[[#This Row],[ProductID]],Products!A:A,Products!D:D,"Not Found")</f>
        <v>Clothing</v>
      </c>
      <c r="R3662">
        <f>_xlfn.XLOOKUP(Table4[[#This Row],[ProductID]],Products!A:A,Products!E:E,"Not Found")</f>
        <v>453.62</v>
      </c>
      <c r="S3662">
        <f>_xlfn.XLOOKUP(Table4[[#This Row],[ProductID]],Products!A:A,Products!F:F, "Not Found")</f>
        <v>316.63</v>
      </c>
      <c r="T3662" t="str">
        <f>_xlfn.XLOOKUP(Table4[[#This Row],[CustomerID]],Customers!A:A,Customers!D:D, "Not Found")</f>
        <v>M</v>
      </c>
      <c r="U3662" s="6">
        <f>_xlfn.XLOOKUP(Table4[[#This Row],[CustomerID]],Customers!A:A,Customers!E:E, "Not Found")</f>
        <v>22750</v>
      </c>
      <c r="V3662">
        <f ca="1">DATEDIF(Table4[[#This Row],[CustomerBirthday]], TODAY(), "Y")</f>
        <v>64</v>
      </c>
      <c r="W3662" t="str" cm="1">
        <f t="array" aca="1" ref="W3662" ca="1">_xlfn.IFS(Table4[[#This Row],[Age]]&lt;25, "Under 25",Table4[[#This Row],[Age]]=34, "25-34", Table4[[#This Row],[Age]]&lt;=49, "35-49", Table4[[#This Row],[Age]]&lt;=64, "50-64", Table4[[#This Row],[Age]]&gt;=65, "65+")</f>
        <v>50-64</v>
      </c>
      <c r="X3662" t="str">
        <f>_xlfn.XLOOKUP(Table4[[#This Row],[StoreID]],Stores!A:A,Stores!B:B, "Not found")</f>
        <v>MegaMart Jimenezborough</v>
      </c>
      <c r="Y3662" t="str">
        <f>_xlfn.XLOOKUP(Table4[[#This Row],[StoreID]],Stores!A:A,Stores!C:C, "Not Found")</f>
        <v>Jimenezborough</v>
      </c>
      <c r="Z3662" t="str">
        <f>_xlfn.XLOOKUP(Table4[[#This Row],[StoreID]],Stores!A:A,Stores!D:D, "Not Found")</f>
        <v>South</v>
      </c>
    </row>
    <row r="3663" spans="1:26">
      <c r="A3663" t="s">
        <v>4529</v>
      </c>
      <c r="B3663" s="1">
        <v>45451</v>
      </c>
      <c r="C3663" t="s">
        <v>148</v>
      </c>
      <c r="D3663" t="s">
        <v>784</v>
      </c>
      <c r="E3663" t="s">
        <v>846</v>
      </c>
      <c r="F3663">
        <v>1</v>
      </c>
      <c r="G3663">
        <v>0</v>
      </c>
      <c r="H3663" t="s">
        <v>865</v>
      </c>
      <c r="I3663" s="4">
        <f>Table4[[#This Row],[Quantity]]*Table4[[#This Row],[UnitPrice]]</f>
        <v>1485.05</v>
      </c>
      <c r="J3663" s="4">
        <f>Table4[[#This Row],[Gross Revenue]]*(1-Table4[[#This Row],[Discount]])</f>
        <v>1485.05</v>
      </c>
      <c r="K3663" s="4">
        <f>Table4[[#This Row],[Quantity]]*Table4[[#This Row],[CostPrice]]</f>
        <v>988.31</v>
      </c>
      <c r="L3663" s="4">
        <f>Table4[[#This Row],[Net Revenue]]-Table4[[#This Row],[Total Cost]]</f>
        <v>496.74</v>
      </c>
      <c r="M3663" t="str">
        <f>_xlfn.XLOOKUP(Table4[[#This Row],[ProductID]], Products!A:A,Products!B:B, "Not Found")</f>
        <v>Road Clothing</v>
      </c>
      <c r="N3663" t="str">
        <f>TEXT(Table4[[#This Row],[Date]], "mmm")</f>
        <v>Jun</v>
      </c>
      <c r="O3663" t="str">
        <f>TEXT(Table4[[#This Row],[Date]], "yyyy")</f>
        <v>2024</v>
      </c>
      <c r="P3663" t="str">
        <f>_xlfn.XLOOKUP(Table4[[#This Row],[ProductID]],Products!A:A,Products!C:C, "Not Found")</f>
        <v>Fashion</v>
      </c>
      <c r="Q3663" t="str">
        <f>_xlfn.XLOOKUP(Table4[[#This Row],[ProductID]],Products!A:A,Products!D:D,"Not Found")</f>
        <v>Clothing</v>
      </c>
      <c r="R3663">
        <f>_xlfn.XLOOKUP(Table4[[#This Row],[ProductID]],Products!A:A,Products!E:E,"Not Found")</f>
        <v>1485.05</v>
      </c>
      <c r="S3663">
        <f>_xlfn.XLOOKUP(Table4[[#This Row],[ProductID]],Products!A:A,Products!F:F, "Not Found")</f>
        <v>988.31</v>
      </c>
      <c r="T3663" t="str">
        <f>_xlfn.XLOOKUP(Table4[[#This Row],[CustomerID]],Customers!A:A,Customers!D:D, "Not Found")</f>
        <v>M</v>
      </c>
      <c r="U3663" s="6">
        <f>_xlfn.XLOOKUP(Table4[[#This Row],[CustomerID]],Customers!A:A,Customers!E:E, "Not Found")</f>
        <v>27138</v>
      </c>
      <c r="V3663">
        <f ca="1">DATEDIF(Table4[[#This Row],[CustomerBirthday]], TODAY(), "Y")</f>
        <v>52</v>
      </c>
      <c r="W3663" t="str" cm="1">
        <f t="array" aca="1" ref="W3663" ca="1">_xlfn.IFS(Table4[[#This Row],[Age]]&lt;25, "Under 25",Table4[[#This Row],[Age]]=34, "25-34", Table4[[#This Row],[Age]]&lt;=49, "35-49", Table4[[#This Row],[Age]]&lt;=64, "50-64", Table4[[#This Row],[Age]]&gt;=65, "65+")</f>
        <v>50-64</v>
      </c>
      <c r="X3663" t="str">
        <f>_xlfn.XLOOKUP(Table4[[#This Row],[StoreID]],Stores!A:A,Stores!B:B, "Not found")</f>
        <v>MegaMart Johnmouth</v>
      </c>
      <c r="Y3663" t="str">
        <f>_xlfn.XLOOKUP(Table4[[#This Row],[StoreID]],Stores!A:A,Stores!C:C, "Not Found")</f>
        <v>Johnmouth</v>
      </c>
      <c r="Z3663" t="str">
        <f>_xlfn.XLOOKUP(Table4[[#This Row],[StoreID]],Stores!A:A,Stores!D:D, "Not Found")</f>
        <v>East</v>
      </c>
    </row>
    <row r="3664" spans="1:26">
      <c r="A3664" t="s">
        <v>4530</v>
      </c>
      <c r="B3664" s="1">
        <v>45458</v>
      </c>
      <c r="C3664" t="s">
        <v>640</v>
      </c>
      <c r="D3664" t="s">
        <v>826</v>
      </c>
      <c r="E3664" t="s">
        <v>831</v>
      </c>
      <c r="F3664">
        <v>4</v>
      </c>
      <c r="G3664">
        <v>0</v>
      </c>
      <c r="H3664" t="s">
        <v>871</v>
      </c>
      <c r="I3664" s="4">
        <f>Table4[[#This Row],[Quantity]]*Table4[[#This Row],[UnitPrice]]</f>
        <v>4178.5600000000004</v>
      </c>
      <c r="J3664" s="4">
        <f>Table4[[#This Row],[Gross Revenue]]*(1-Table4[[#This Row],[Discount]])</f>
        <v>4178.5600000000004</v>
      </c>
      <c r="K3664" s="4">
        <f>Table4[[#This Row],[Quantity]]*Table4[[#This Row],[CostPrice]]</f>
        <v>3100.28</v>
      </c>
      <c r="L3664" s="4">
        <f>Table4[[#This Row],[Net Revenue]]-Table4[[#This Row],[Total Cost]]</f>
        <v>1078.2800000000002</v>
      </c>
      <c r="M3664" t="str">
        <f>_xlfn.XLOOKUP(Table4[[#This Row],[ProductID]], Products!A:A,Products!B:B, "Not Found")</f>
        <v>Maybe Footwear</v>
      </c>
      <c r="N3664" t="str">
        <f>TEXT(Table4[[#This Row],[Date]], "mmm")</f>
        <v>Jun</v>
      </c>
      <c r="O3664" t="str">
        <f>TEXT(Table4[[#This Row],[Date]], "yyyy")</f>
        <v>2024</v>
      </c>
      <c r="P3664" t="str">
        <f>_xlfn.XLOOKUP(Table4[[#This Row],[ProductID]],Products!A:A,Products!C:C, "Not Found")</f>
        <v>Fashion</v>
      </c>
      <c r="Q3664" t="str">
        <f>_xlfn.XLOOKUP(Table4[[#This Row],[ProductID]],Products!A:A,Products!D:D,"Not Found")</f>
        <v>Footwear</v>
      </c>
      <c r="R3664">
        <f>_xlfn.XLOOKUP(Table4[[#This Row],[ProductID]],Products!A:A,Products!E:E,"Not Found")</f>
        <v>1044.6400000000001</v>
      </c>
      <c r="S3664">
        <f>_xlfn.XLOOKUP(Table4[[#This Row],[ProductID]],Products!A:A,Products!F:F, "Not Found")</f>
        <v>775.07</v>
      </c>
      <c r="T3664" t="str">
        <f>_xlfn.XLOOKUP(Table4[[#This Row],[CustomerID]],Customers!A:A,Customers!D:D, "Not Found")</f>
        <v>F</v>
      </c>
      <c r="U3664" s="6">
        <f>_xlfn.XLOOKUP(Table4[[#This Row],[CustomerID]],Customers!A:A,Customers!E:E, "Not Found")</f>
        <v>26631</v>
      </c>
      <c r="V3664">
        <f ca="1">DATEDIF(Table4[[#This Row],[CustomerBirthday]], TODAY(), "Y")</f>
        <v>53</v>
      </c>
      <c r="W3664" t="str" cm="1">
        <f t="array" aca="1" ref="W3664" ca="1">_xlfn.IFS(Table4[[#This Row],[Age]]&lt;25, "Under 25",Table4[[#This Row],[Age]]=34, "25-34", Table4[[#This Row],[Age]]&lt;=49, "35-49", Table4[[#This Row],[Age]]&lt;=64, "50-64", Table4[[#This Row],[Age]]&gt;=65, "65+")</f>
        <v>50-64</v>
      </c>
      <c r="X3664" t="str">
        <f>_xlfn.XLOOKUP(Table4[[#This Row],[StoreID]],Stores!A:A,Stores!B:B, "Not found")</f>
        <v>MegaMart Jimenezborough</v>
      </c>
      <c r="Y3664" t="str">
        <f>_xlfn.XLOOKUP(Table4[[#This Row],[StoreID]],Stores!A:A,Stores!C:C, "Not Found")</f>
        <v>Jimenezborough</v>
      </c>
      <c r="Z3664" t="str">
        <f>_xlfn.XLOOKUP(Table4[[#This Row],[StoreID]],Stores!A:A,Stores!D:D, "Not Found")</f>
        <v>South</v>
      </c>
    </row>
    <row r="3665" spans="1:26">
      <c r="A3665" t="s">
        <v>4531</v>
      </c>
      <c r="B3665" s="1">
        <v>45504</v>
      </c>
      <c r="C3665" t="s">
        <v>480</v>
      </c>
      <c r="D3665" t="s">
        <v>790</v>
      </c>
      <c r="E3665" t="s">
        <v>831</v>
      </c>
      <c r="F3665">
        <v>4</v>
      </c>
      <c r="G3665">
        <v>0.15</v>
      </c>
      <c r="H3665" t="s">
        <v>875</v>
      </c>
      <c r="I3665" s="4">
        <f>Table4[[#This Row],[Quantity]]*Table4[[#This Row],[UnitPrice]]</f>
        <v>1218.8399999999999</v>
      </c>
      <c r="J3665" s="4">
        <f>Table4[[#This Row],[Gross Revenue]]*(1-Table4[[#This Row],[Discount]])</f>
        <v>1036.0139999999999</v>
      </c>
      <c r="K3665" s="4">
        <f>Table4[[#This Row],[Quantity]]*Table4[[#This Row],[CostPrice]]</f>
        <v>656.04</v>
      </c>
      <c r="L3665" s="4">
        <f>Table4[[#This Row],[Net Revenue]]-Table4[[#This Row],[Total Cost]]</f>
        <v>379.97399999999993</v>
      </c>
      <c r="M3665" t="str">
        <f>_xlfn.XLOOKUP(Table4[[#This Row],[ProductID]], Products!A:A,Products!B:B, "Not Found")</f>
        <v>Difficult Vegetables</v>
      </c>
      <c r="N3665" t="str">
        <f>TEXT(Table4[[#This Row],[Date]], "mmm")</f>
        <v>Jul</v>
      </c>
      <c r="O3665" t="str">
        <f>TEXT(Table4[[#This Row],[Date]], "yyyy")</f>
        <v>2024</v>
      </c>
      <c r="P3665" t="str">
        <f>_xlfn.XLOOKUP(Table4[[#This Row],[ProductID]],Products!A:A,Products!C:C, "Not Found")</f>
        <v>Groceries</v>
      </c>
      <c r="Q3665" t="str">
        <f>_xlfn.XLOOKUP(Table4[[#This Row],[ProductID]],Products!A:A,Products!D:D,"Not Found")</f>
        <v>Vegetables</v>
      </c>
      <c r="R3665">
        <f>_xlfn.XLOOKUP(Table4[[#This Row],[ProductID]],Products!A:A,Products!E:E,"Not Found")</f>
        <v>304.70999999999998</v>
      </c>
      <c r="S3665">
        <f>_xlfn.XLOOKUP(Table4[[#This Row],[ProductID]],Products!A:A,Products!F:F, "Not Found")</f>
        <v>164.01</v>
      </c>
      <c r="T3665" t="str">
        <f>_xlfn.XLOOKUP(Table4[[#This Row],[CustomerID]],Customers!A:A,Customers!D:D, "Not Found")</f>
        <v>M</v>
      </c>
      <c r="U3665" s="6">
        <f>_xlfn.XLOOKUP(Table4[[#This Row],[CustomerID]],Customers!A:A,Customers!E:E, "Not Found")</f>
        <v>35356</v>
      </c>
      <c r="V3665">
        <f ca="1">DATEDIF(Table4[[#This Row],[CustomerBirthday]], TODAY(), "Y")</f>
        <v>29</v>
      </c>
      <c r="W3665" t="str" cm="1">
        <f t="array" aca="1" ref="W3665" ca="1">_xlfn.IFS(Table4[[#This Row],[Age]]&lt;25, "Under 25",Table4[[#This Row],[Age]]=34, "25-34", Table4[[#This Row],[Age]]&lt;=49, "35-49", Table4[[#This Row],[Age]]&lt;=64, "50-64", Table4[[#This Row],[Age]]&gt;=65, "65+")</f>
        <v>35-49</v>
      </c>
      <c r="X3665" t="str">
        <f>_xlfn.XLOOKUP(Table4[[#This Row],[StoreID]],Stores!A:A,Stores!B:B, "Not found")</f>
        <v>MegaMart Jimenezborough</v>
      </c>
      <c r="Y3665" t="str">
        <f>_xlfn.XLOOKUP(Table4[[#This Row],[StoreID]],Stores!A:A,Stores!C:C, "Not Found")</f>
        <v>Jimenezborough</v>
      </c>
      <c r="Z3665" t="str">
        <f>_xlfn.XLOOKUP(Table4[[#This Row],[StoreID]],Stores!A:A,Stores!D:D, "Not Found")</f>
        <v>South</v>
      </c>
    </row>
    <row r="3666" spans="1:26">
      <c r="A3666" t="s">
        <v>4532</v>
      </c>
      <c r="B3666" s="1">
        <v>45803</v>
      </c>
      <c r="C3666" t="s">
        <v>243</v>
      </c>
      <c r="D3666" t="s">
        <v>772</v>
      </c>
      <c r="E3666" t="s">
        <v>831</v>
      </c>
      <c r="F3666">
        <v>4</v>
      </c>
      <c r="G3666">
        <v>0.05</v>
      </c>
      <c r="H3666" t="s">
        <v>865</v>
      </c>
      <c r="I3666" s="4">
        <f>Table4[[#This Row],[Quantity]]*Table4[[#This Row],[UnitPrice]]</f>
        <v>7513.88</v>
      </c>
      <c r="J3666" s="4">
        <f>Table4[[#This Row],[Gross Revenue]]*(1-Table4[[#This Row],[Discount]])</f>
        <v>7138.1859999999997</v>
      </c>
      <c r="K3666" s="4">
        <f>Table4[[#This Row],[Quantity]]*Table4[[#This Row],[CostPrice]]</f>
        <v>4059.64</v>
      </c>
      <c r="L3666" s="4">
        <f>Table4[[#This Row],[Net Revenue]]-Table4[[#This Row],[Total Cost]]</f>
        <v>3078.5459999999998</v>
      </c>
      <c r="M3666" t="str">
        <f>_xlfn.XLOOKUP(Table4[[#This Row],[ProductID]], Products!A:A,Products!B:B, "Not Found")</f>
        <v>And Footwear</v>
      </c>
      <c r="N3666" t="str">
        <f>TEXT(Table4[[#This Row],[Date]], "mmm")</f>
        <v>May</v>
      </c>
      <c r="O3666" t="str">
        <f>TEXT(Table4[[#This Row],[Date]], "yyyy")</f>
        <v>2025</v>
      </c>
      <c r="P3666" t="str">
        <f>_xlfn.XLOOKUP(Table4[[#This Row],[ProductID]],Products!A:A,Products!C:C, "Not Found")</f>
        <v>Fashion</v>
      </c>
      <c r="Q3666" t="str">
        <f>_xlfn.XLOOKUP(Table4[[#This Row],[ProductID]],Products!A:A,Products!D:D,"Not Found")</f>
        <v>Footwear</v>
      </c>
      <c r="R3666">
        <f>_xlfn.XLOOKUP(Table4[[#This Row],[ProductID]],Products!A:A,Products!E:E,"Not Found")</f>
        <v>1878.47</v>
      </c>
      <c r="S3666">
        <f>_xlfn.XLOOKUP(Table4[[#This Row],[ProductID]],Products!A:A,Products!F:F, "Not Found")</f>
        <v>1014.91</v>
      </c>
      <c r="T3666" t="str">
        <f>_xlfn.XLOOKUP(Table4[[#This Row],[CustomerID]],Customers!A:A,Customers!D:D, "Not Found")</f>
        <v>F</v>
      </c>
      <c r="U3666" s="6">
        <f>_xlfn.XLOOKUP(Table4[[#This Row],[CustomerID]],Customers!A:A,Customers!E:E, "Not Found")</f>
        <v>26908</v>
      </c>
      <c r="V3666">
        <f ca="1">DATEDIF(Table4[[#This Row],[CustomerBirthday]], TODAY(), "Y")</f>
        <v>52</v>
      </c>
      <c r="W3666" t="str" cm="1">
        <f t="array" aca="1" ref="W3666" ca="1">_xlfn.IFS(Table4[[#This Row],[Age]]&lt;25, "Under 25",Table4[[#This Row],[Age]]=34, "25-34", Table4[[#This Row],[Age]]&lt;=49, "35-49", Table4[[#This Row],[Age]]&lt;=64, "50-64", Table4[[#This Row],[Age]]&gt;=65, "65+")</f>
        <v>50-64</v>
      </c>
      <c r="X3666" t="str">
        <f>_xlfn.XLOOKUP(Table4[[#This Row],[StoreID]],Stores!A:A,Stores!B:B, "Not found")</f>
        <v>MegaMart Jimenezborough</v>
      </c>
      <c r="Y3666" t="str">
        <f>_xlfn.XLOOKUP(Table4[[#This Row],[StoreID]],Stores!A:A,Stores!C:C, "Not Found")</f>
        <v>Jimenezborough</v>
      </c>
      <c r="Z3666" t="str">
        <f>_xlfn.XLOOKUP(Table4[[#This Row],[StoreID]],Stores!A:A,Stores!D:D, "Not Found")</f>
        <v>South</v>
      </c>
    </row>
    <row r="3667" spans="1:26">
      <c r="A3667" t="s">
        <v>4533</v>
      </c>
      <c r="B3667" s="1">
        <v>45204</v>
      </c>
      <c r="C3667" t="s">
        <v>85</v>
      </c>
      <c r="D3667" t="s">
        <v>802</v>
      </c>
      <c r="E3667" t="s">
        <v>831</v>
      </c>
      <c r="F3667">
        <v>3</v>
      </c>
      <c r="G3667">
        <v>0.1</v>
      </c>
      <c r="H3667" t="s">
        <v>865</v>
      </c>
      <c r="I3667" s="4">
        <f>Table4[[#This Row],[Quantity]]*Table4[[#This Row],[UnitPrice]]</f>
        <v>1100.79</v>
      </c>
      <c r="J3667" s="4">
        <f>Table4[[#This Row],[Gross Revenue]]*(1-Table4[[#This Row],[Discount]])</f>
        <v>990.71100000000001</v>
      </c>
      <c r="K3667" s="4">
        <f>Table4[[#This Row],[Quantity]]*Table4[[#This Row],[CostPrice]]</f>
        <v>855.69</v>
      </c>
      <c r="L3667" s="4">
        <f>Table4[[#This Row],[Net Revenue]]-Table4[[#This Row],[Total Cost]]</f>
        <v>135.02099999999996</v>
      </c>
      <c r="M3667" t="str">
        <f>_xlfn.XLOOKUP(Table4[[#This Row],[ProductID]], Products!A:A,Products!B:B, "Not Found")</f>
        <v>Stage Footwear</v>
      </c>
      <c r="N3667" t="str">
        <f>TEXT(Table4[[#This Row],[Date]], "mmm")</f>
        <v>Oct</v>
      </c>
      <c r="O3667" t="str">
        <f>TEXT(Table4[[#This Row],[Date]], "yyyy")</f>
        <v>2023</v>
      </c>
      <c r="P3667" t="str">
        <f>_xlfn.XLOOKUP(Table4[[#This Row],[ProductID]],Products!A:A,Products!C:C, "Not Found")</f>
        <v>Fashion</v>
      </c>
      <c r="Q3667" t="str">
        <f>_xlfn.XLOOKUP(Table4[[#This Row],[ProductID]],Products!A:A,Products!D:D,"Not Found")</f>
        <v>Footwear</v>
      </c>
      <c r="R3667">
        <f>_xlfn.XLOOKUP(Table4[[#This Row],[ProductID]],Products!A:A,Products!E:E,"Not Found")</f>
        <v>366.93</v>
      </c>
      <c r="S3667">
        <f>_xlfn.XLOOKUP(Table4[[#This Row],[ProductID]],Products!A:A,Products!F:F, "Not Found")</f>
        <v>285.23</v>
      </c>
      <c r="T3667" t="str">
        <f>_xlfn.XLOOKUP(Table4[[#This Row],[CustomerID]],Customers!A:A,Customers!D:D, "Not Found")</f>
        <v>M</v>
      </c>
      <c r="U3667" s="6">
        <f>_xlfn.XLOOKUP(Table4[[#This Row],[CustomerID]],Customers!A:A,Customers!E:E, "Not Found")</f>
        <v>34290</v>
      </c>
      <c r="V3667">
        <f ca="1">DATEDIF(Table4[[#This Row],[CustomerBirthday]], TODAY(), "Y")</f>
        <v>32</v>
      </c>
      <c r="W3667" t="str" cm="1">
        <f t="array" aca="1" ref="W3667" ca="1">_xlfn.IFS(Table4[[#This Row],[Age]]&lt;25, "Under 25",Table4[[#This Row],[Age]]=34, "25-34", Table4[[#This Row],[Age]]&lt;=49, "35-49", Table4[[#This Row],[Age]]&lt;=64, "50-64", Table4[[#This Row],[Age]]&gt;=65, "65+")</f>
        <v>35-49</v>
      </c>
      <c r="X3667" t="str">
        <f>_xlfn.XLOOKUP(Table4[[#This Row],[StoreID]],Stores!A:A,Stores!B:B, "Not found")</f>
        <v>MegaMart Jimenezborough</v>
      </c>
      <c r="Y3667" t="str">
        <f>_xlfn.XLOOKUP(Table4[[#This Row],[StoreID]],Stores!A:A,Stores!C:C, "Not Found")</f>
        <v>Jimenezborough</v>
      </c>
      <c r="Z3667" t="str">
        <f>_xlfn.XLOOKUP(Table4[[#This Row],[StoreID]],Stores!A:A,Stores!D:D, "Not Found")</f>
        <v>South</v>
      </c>
    </row>
    <row r="3668" spans="1:26">
      <c r="A3668" t="s">
        <v>4534</v>
      </c>
      <c r="B3668" s="1">
        <v>45200</v>
      </c>
      <c r="C3668" t="s">
        <v>464</v>
      </c>
      <c r="D3668" t="s">
        <v>810</v>
      </c>
      <c r="E3668" t="s">
        <v>839</v>
      </c>
      <c r="F3668">
        <v>2</v>
      </c>
      <c r="G3668">
        <v>0.15</v>
      </c>
      <c r="H3668" t="s">
        <v>871</v>
      </c>
      <c r="I3668" s="4">
        <f>Table4[[#This Row],[Quantity]]*Table4[[#This Row],[UnitPrice]]</f>
        <v>907.24</v>
      </c>
      <c r="J3668" s="4">
        <f>Table4[[#This Row],[Gross Revenue]]*(1-Table4[[#This Row],[Discount]])</f>
        <v>771.154</v>
      </c>
      <c r="K3668" s="4">
        <f>Table4[[#This Row],[Quantity]]*Table4[[#This Row],[CostPrice]]</f>
        <v>633.26</v>
      </c>
      <c r="L3668" s="4">
        <f>Table4[[#This Row],[Net Revenue]]-Table4[[#This Row],[Total Cost]]</f>
        <v>137.89400000000001</v>
      </c>
      <c r="M3668" t="str">
        <f>_xlfn.XLOOKUP(Table4[[#This Row],[ProductID]], Products!A:A,Products!B:B, "Not Found")</f>
        <v>Maybe Clothing</v>
      </c>
      <c r="N3668" t="str">
        <f>TEXT(Table4[[#This Row],[Date]], "mmm")</f>
        <v>Oct</v>
      </c>
      <c r="O3668" t="str">
        <f>TEXT(Table4[[#This Row],[Date]], "yyyy")</f>
        <v>2023</v>
      </c>
      <c r="P3668" t="str">
        <f>_xlfn.XLOOKUP(Table4[[#This Row],[ProductID]],Products!A:A,Products!C:C, "Not Found")</f>
        <v>Fashion</v>
      </c>
      <c r="Q3668" t="str">
        <f>_xlfn.XLOOKUP(Table4[[#This Row],[ProductID]],Products!A:A,Products!D:D,"Not Found")</f>
        <v>Clothing</v>
      </c>
      <c r="R3668">
        <f>_xlfn.XLOOKUP(Table4[[#This Row],[ProductID]],Products!A:A,Products!E:E,"Not Found")</f>
        <v>453.62</v>
      </c>
      <c r="S3668">
        <f>_xlfn.XLOOKUP(Table4[[#This Row],[ProductID]],Products!A:A,Products!F:F, "Not Found")</f>
        <v>316.63</v>
      </c>
      <c r="T3668" t="str">
        <f>_xlfn.XLOOKUP(Table4[[#This Row],[CustomerID]],Customers!A:A,Customers!D:D, "Not Found")</f>
        <v>M</v>
      </c>
      <c r="U3668" s="6">
        <f>_xlfn.XLOOKUP(Table4[[#This Row],[CustomerID]],Customers!A:A,Customers!E:E, "Not Found")</f>
        <v>29315</v>
      </c>
      <c r="V3668">
        <f ca="1">DATEDIF(Table4[[#This Row],[CustomerBirthday]], TODAY(), "Y")</f>
        <v>46</v>
      </c>
      <c r="W3668" t="str" cm="1">
        <f t="array" aca="1" ref="W3668" ca="1">_xlfn.IFS(Table4[[#This Row],[Age]]&lt;25, "Under 25",Table4[[#This Row],[Age]]=34, "25-34", Table4[[#This Row],[Age]]&lt;=49, "35-49", Table4[[#This Row],[Age]]&lt;=64, "50-64", Table4[[#This Row],[Age]]&gt;=65, "65+")</f>
        <v>35-49</v>
      </c>
      <c r="X3668" t="str">
        <f>_xlfn.XLOOKUP(Table4[[#This Row],[StoreID]],Stores!A:A,Stores!B:B, "Not found")</f>
        <v>MegaMart New Michele</v>
      </c>
      <c r="Y3668" t="str">
        <f>_xlfn.XLOOKUP(Table4[[#This Row],[StoreID]],Stores!A:A,Stores!C:C, "Not Found")</f>
        <v>New Michele</v>
      </c>
      <c r="Z3668" t="str">
        <f>_xlfn.XLOOKUP(Table4[[#This Row],[StoreID]],Stores!A:A,Stores!D:D, "Not Found")</f>
        <v>West</v>
      </c>
    </row>
    <row r="3669" spans="1:26">
      <c r="A3669" t="s">
        <v>4535</v>
      </c>
      <c r="B3669" s="1">
        <v>45795</v>
      </c>
      <c r="C3669" t="s">
        <v>119</v>
      </c>
      <c r="D3669" t="s">
        <v>753</v>
      </c>
      <c r="E3669" t="s">
        <v>835</v>
      </c>
      <c r="F3669">
        <v>1</v>
      </c>
      <c r="G3669">
        <v>0</v>
      </c>
      <c r="H3669" t="s">
        <v>868</v>
      </c>
      <c r="I3669" s="4">
        <f>Table4[[#This Row],[Quantity]]*Table4[[#This Row],[UnitPrice]]</f>
        <v>270.45</v>
      </c>
      <c r="J3669" s="4">
        <f>Table4[[#This Row],[Gross Revenue]]*(1-Table4[[#This Row],[Discount]])</f>
        <v>270.45</v>
      </c>
      <c r="K3669" s="4">
        <f>Table4[[#This Row],[Quantity]]*Table4[[#This Row],[CostPrice]]</f>
        <v>187.6</v>
      </c>
      <c r="L3669" s="4">
        <f>Table4[[#This Row],[Net Revenue]]-Table4[[#This Row],[Total Cost]]</f>
        <v>82.85</v>
      </c>
      <c r="M3669" t="str">
        <f>_xlfn.XLOOKUP(Table4[[#This Row],[ProductID]], Products!A:A,Products!B:B, "Not Found")</f>
        <v>Whether Bags</v>
      </c>
      <c r="N3669" t="str">
        <f>TEXT(Table4[[#This Row],[Date]], "mmm")</f>
        <v>May</v>
      </c>
      <c r="O3669" t="str">
        <f>TEXT(Table4[[#This Row],[Date]], "yyyy")</f>
        <v>2025</v>
      </c>
      <c r="P3669" t="str">
        <f>_xlfn.XLOOKUP(Table4[[#This Row],[ProductID]],Products!A:A,Products!C:C, "Not Found")</f>
        <v>Fashion</v>
      </c>
      <c r="Q3669" t="str">
        <f>_xlfn.XLOOKUP(Table4[[#This Row],[ProductID]],Products!A:A,Products!D:D,"Not Found")</f>
        <v>Bags</v>
      </c>
      <c r="R3669">
        <f>_xlfn.XLOOKUP(Table4[[#This Row],[ProductID]],Products!A:A,Products!E:E,"Not Found")</f>
        <v>270.45</v>
      </c>
      <c r="S3669">
        <f>_xlfn.XLOOKUP(Table4[[#This Row],[ProductID]],Products!A:A,Products!F:F, "Not Found")</f>
        <v>187.6</v>
      </c>
      <c r="T3669" t="str">
        <f>_xlfn.XLOOKUP(Table4[[#This Row],[CustomerID]],Customers!A:A,Customers!D:D, "Not Found")</f>
        <v>M</v>
      </c>
      <c r="U3669" s="6">
        <f>_xlfn.XLOOKUP(Table4[[#This Row],[CustomerID]],Customers!A:A,Customers!E:E, "Not Found")</f>
        <v>37417</v>
      </c>
      <c r="V3669">
        <f ca="1">DATEDIF(Table4[[#This Row],[CustomerBirthday]], TODAY(), "Y")</f>
        <v>24</v>
      </c>
      <c r="W3669" t="str" cm="1">
        <f t="array" aca="1" ref="W3669" ca="1">_xlfn.IFS(Table4[[#This Row],[Age]]&lt;25, "Under 25",Table4[[#This Row],[Age]]=34, "25-34", Table4[[#This Row],[Age]]&lt;=49, "35-49", Table4[[#This Row],[Age]]&lt;=64, "50-64", Table4[[#This Row],[Age]]&gt;=65, "65+")</f>
        <v>Under 25</v>
      </c>
      <c r="X3669" t="str">
        <f>_xlfn.XLOOKUP(Table4[[#This Row],[StoreID]],Stores!A:A,Stores!B:B, "Not found")</f>
        <v>MegaMart Peckmouth</v>
      </c>
      <c r="Y3669" t="str">
        <f>_xlfn.XLOOKUP(Table4[[#This Row],[StoreID]],Stores!A:A,Stores!C:C, "Not Found")</f>
        <v>Peckmouth</v>
      </c>
      <c r="Z3669" t="str">
        <f>_xlfn.XLOOKUP(Table4[[#This Row],[StoreID]],Stores!A:A,Stores!D:D, "Not Found")</f>
        <v>East</v>
      </c>
    </row>
    <row r="3670" spans="1:26">
      <c r="A3670" t="s">
        <v>4536</v>
      </c>
      <c r="B3670" s="1">
        <v>45334</v>
      </c>
      <c r="C3670" t="s">
        <v>183</v>
      </c>
      <c r="D3670" t="s">
        <v>818</v>
      </c>
      <c r="E3670" t="s">
        <v>839</v>
      </c>
      <c r="F3670">
        <v>5</v>
      </c>
      <c r="G3670">
        <v>0.1</v>
      </c>
      <c r="H3670" t="s">
        <v>868</v>
      </c>
      <c r="I3670" s="4">
        <f>Table4[[#This Row],[Quantity]]*Table4[[#This Row],[UnitPrice]]</f>
        <v>5826.8499999999995</v>
      </c>
      <c r="J3670" s="4">
        <f>Table4[[#This Row],[Gross Revenue]]*(1-Table4[[#This Row],[Discount]])</f>
        <v>5244.165</v>
      </c>
      <c r="K3670" s="4">
        <f>Table4[[#This Row],[Quantity]]*Table4[[#This Row],[CostPrice]]</f>
        <v>4632.75</v>
      </c>
      <c r="L3670" s="4">
        <f>Table4[[#This Row],[Net Revenue]]-Table4[[#This Row],[Total Cost]]</f>
        <v>611.41499999999996</v>
      </c>
      <c r="M3670" t="str">
        <f>_xlfn.XLOOKUP(Table4[[#This Row],[ProductID]], Products!A:A,Products!B:B, "Not Found")</f>
        <v>Nature Clothing</v>
      </c>
      <c r="N3670" t="str">
        <f>TEXT(Table4[[#This Row],[Date]], "mmm")</f>
        <v>Feb</v>
      </c>
      <c r="O3670" t="str">
        <f>TEXT(Table4[[#This Row],[Date]], "yyyy")</f>
        <v>2024</v>
      </c>
      <c r="P3670" t="str">
        <f>_xlfn.XLOOKUP(Table4[[#This Row],[ProductID]],Products!A:A,Products!C:C, "Not Found")</f>
        <v>Fashion</v>
      </c>
      <c r="Q3670" t="str">
        <f>_xlfn.XLOOKUP(Table4[[#This Row],[ProductID]],Products!A:A,Products!D:D,"Not Found")</f>
        <v>Clothing</v>
      </c>
      <c r="R3670">
        <f>_xlfn.XLOOKUP(Table4[[#This Row],[ProductID]],Products!A:A,Products!E:E,"Not Found")</f>
        <v>1165.3699999999999</v>
      </c>
      <c r="S3670">
        <f>_xlfn.XLOOKUP(Table4[[#This Row],[ProductID]],Products!A:A,Products!F:F, "Not Found")</f>
        <v>926.55</v>
      </c>
      <c r="T3670" t="str">
        <f>_xlfn.XLOOKUP(Table4[[#This Row],[CustomerID]],Customers!A:A,Customers!D:D, "Not Found")</f>
        <v>F</v>
      </c>
      <c r="U3670" s="6">
        <f>_xlfn.XLOOKUP(Table4[[#This Row],[CustomerID]],Customers!A:A,Customers!E:E, "Not Found")</f>
        <v>38901</v>
      </c>
      <c r="V3670">
        <f ca="1">DATEDIF(Table4[[#This Row],[CustomerBirthday]], TODAY(), "Y")</f>
        <v>20</v>
      </c>
      <c r="W3670" t="str" cm="1">
        <f t="array" aca="1" ref="W3670" ca="1">_xlfn.IFS(Table4[[#This Row],[Age]]&lt;25, "Under 25",Table4[[#This Row],[Age]]=34, "25-34", Table4[[#This Row],[Age]]&lt;=49, "35-49", Table4[[#This Row],[Age]]&lt;=64, "50-64", Table4[[#This Row],[Age]]&gt;=65, "65+")</f>
        <v>Under 25</v>
      </c>
      <c r="X3670" t="str">
        <f>_xlfn.XLOOKUP(Table4[[#This Row],[StoreID]],Stores!A:A,Stores!B:B, "Not found")</f>
        <v>MegaMart New Michele</v>
      </c>
      <c r="Y3670" t="str">
        <f>_xlfn.XLOOKUP(Table4[[#This Row],[StoreID]],Stores!A:A,Stores!C:C, "Not Found")</f>
        <v>New Michele</v>
      </c>
      <c r="Z3670" t="str">
        <f>_xlfn.XLOOKUP(Table4[[#This Row],[StoreID]],Stores!A:A,Stores!D:D, "Not Found")</f>
        <v>West</v>
      </c>
    </row>
    <row r="3671" spans="1:26">
      <c r="A3671" t="s">
        <v>4537</v>
      </c>
      <c r="B3671" s="1">
        <v>45664</v>
      </c>
      <c r="C3671" t="s">
        <v>411</v>
      </c>
      <c r="D3671" t="s">
        <v>782</v>
      </c>
      <c r="E3671" t="s">
        <v>842</v>
      </c>
      <c r="F3671">
        <v>5</v>
      </c>
      <c r="G3671">
        <v>0.1</v>
      </c>
      <c r="H3671" t="s">
        <v>868</v>
      </c>
      <c r="I3671" s="4">
        <f>Table4[[#This Row],[Quantity]]*Table4[[#This Row],[UnitPrice]]</f>
        <v>3368.8999999999996</v>
      </c>
      <c r="J3671" s="4">
        <f>Table4[[#This Row],[Gross Revenue]]*(1-Table4[[#This Row],[Discount]])</f>
        <v>3032.0099999999998</v>
      </c>
      <c r="K3671" s="4">
        <f>Table4[[#This Row],[Quantity]]*Table4[[#This Row],[CostPrice]]</f>
        <v>1816.6499999999999</v>
      </c>
      <c r="L3671" s="4">
        <f>Table4[[#This Row],[Net Revenue]]-Table4[[#This Row],[Total Cost]]</f>
        <v>1215.3599999999999</v>
      </c>
      <c r="M3671" t="str">
        <f>_xlfn.XLOOKUP(Table4[[#This Row],[ProductID]], Products!A:A,Products!B:B, "Not Found")</f>
        <v>Deal Smartphone</v>
      </c>
      <c r="N3671" t="str">
        <f>TEXT(Table4[[#This Row],[Date]], "mmm")</f>
        <v>Jan</v>
      </c>
      <c r="O3671" t="str">
        <f>TEXT(Table4[[#This Row],[Date]], "yyyy")</f>
        <v>2025</v>
      </c>
      <c r="P3671" t="str">
        <f>_xlfn.XLOOKUP(Table4[[#This Row],[ProductID]],Products!A:A,Products!C:C, "Not Found")</f>
        <v>Electronics</v>
      </c>
      <c r="Q3671" t="str">
        <f>_xlfn.XLOOKUP(Table4[[#This Row],[ProductID]],Products!A:A,Products!D:D,"Not Found")</f>
        <v>Smartphone</v>
      </c>
      <c r="R3671">
        <f>_xlfn.XLOOKUP(Table4[[#This Row],[ProductID]],Products!A:A,Products!E:E,"Not Found")</f>
        <v>673.78</v>
      </c>
      <c r="S3671">
        <f>_xlfn.XLOOKUP(Table4[[#This Row],[ProductID]],Products!A:A,Products!F:F, "Not Found")</f>
        <v>363.33</v>
      </c>
      <c r="T3671" t="str">
        <f>_xlfn.XLOOKUP(Table4[[#This Row],[CustomerID]],Customers!A:A,Customers!D:D, "Not Found")</f>
        <v>F</v>
      </c>
      <c r="U3671" s="6">
        <f>_xlfn.XLOOKUP(Table4[[#This Row],[CustomerID]],Customers!A:A,Customers!E:E, "Not Found")</f>
        <v>24112</v>
      </c>
      <c r="V3671">
        <f ca="1">DATEDIF(Table4[[#This Row],[CustomerBirthday]], TODAY(), "Y")</f>
        <v>60</v>
      </c>
      <c r="W3671" t="str" cm="1">
        <f t="array" aca="1" ref="W3671" ca="1">_xlfn.IFS(Table4[[#This Row],[Age]]&lt;25, "Under 25",Table4[[#This Row],[Age]]=34, "25-34", Table4[[#This Row],[Age]]&lt;=49, "35-49", Table4[[#This Row],[Age]]&lt;=64, "50-64", Table4[[#This Row],[Age]]&gt;=65, "65+")</f>
        <v>50-64</v>
      </c>
      <c r="X3671" t="str">
        <f>_xlfn.XLOOKUP(Table4[[#This Row],[StoreID]],Stores!A:A,Stores!B:B, "Not found")</f>
        <v>MegaMart Brianahaven</v>
      </c>
      <c r="Y3671" t="str">
        <f>_xlfn.XLOOKUP(Table4[[#This Row],[StoreID]],Stores!A:A,Stores!C:C, "Not Found")</f>
        <v>Brianahaven</v>
      </c>
      <c r="Z3671" t="str">
        <f>_xlfn.XLOOKUP(Table4[[#This Row],[StoreID]],Stores!A:A,Stores!D:D, "Not Found")</f>
        <v>North</v>
      </c>
    </row>
    <row r="3672" spans="1:26">
      <c r="A3672" t="s">
        <v>4538</v>
      </c>
      <c r="B3672" s="1">
        <v>45884</v>
      </c>
      <c r="C3672" t="s">
        <v>36</v>
      </c>
      <c r="D3672" t="s">
        <v>822</v>
      </c>
      <c r="E3672" t="s">
        <v>835</v>
      </c>
      <c r="F3672">
        <v>1</v>
      </c>
      <c r="G3672">
        <v>0</v>
      </c>
      <c r="H3672" t="s">
        <v>865</v>
      </c>
      <c r="I3672" s="4">
        <f>Table4[[#This Row],[Quantity]]*Table4[[#This Row],[UnitPrice]]</f>
        <v>1216.3599999999999</v>
      </c>
      <c r="J3672" s="4">
        <f>Table4[[#This Row],[Gross Revenue]]*(1-Table4[[#This Row],[Discount]])</f>
        <v>1216.3599999999999</v>
      </c>
      <c r="K3672" s="4">
        <f>Table4[[#This Row],[Quantity]]*Table4[[#This Row],[CostPrice]]</f>
        <v>794.8</v>
      </c>
      <c r="L3672" s="4">
        <f>Table4[[#This Row],[Net Revenue]]-Table4[[#This Row],[Total Cost]]</f>
        <v>421.55999999999995</v>
      </c>
      <c r="M3672" t="str">
        <f>_xlfn.XLOOKUP(Table4[[#This Row],[ProductID]], Products!A:A,Products!B:B, "Not Found")</f>
        <v>Nor Bags</v>
      </c>
      <c r="N3672" t="str">
        <f>TEXT(Table4[[#This Row],[Date]], "mmm")</f>
        <v>Aug</v>
      </c>
      <c r="O3672" t="str">
        <f>TEXT(Table4[[#This Row],[Date]], "yyyy")</f>
        <v>2025</v>
      </c>
      <c r="P3672" t="str">
        <f>_xlfn.XLOOKUP(Table4[[#This Row],[ProductID]],Products!A:A,Products!C:C, "Not Found")</f>
        <v>Fashion</v>
      </c>
      <c r="Q3672" t="str">
        <f>_xlfn.XLOOKUP(Table4[[#This Row],[ProductID]],Products!A:A,Products!D:D,"Not Found")</f>
        <v>Bags</v>
      </c>
      <c r="R3672">
        <f>_xlfn.XLOOKUP(Table4[[#This Row],[ProductID]],Products!A:A,Products!E:E,"Not Found")</f>
        <v>1216.3599999999999</v>
      </c>
      <c r="S3672">
        <f>_xlfn.XLOOKUP(Table4[[#This Row],[ProductID]],Products!A:A,Products!F:F, "Not Found")</f>
        <v>794.8</v>
      </c>
      <c r="T3672" t="str">
        <f>_xlfn.XLOOKUP(Table4[[#This Row],[CustomerID]],Customers!A:A,Customers!D:D, "Not Found")</f>
        <v>M</v>
      </c>
      <c r="U3672" s="6">
        <f>_xlfn.XLOOKUP(Table4[[#This Row],[CustomerID]],Customers!A:A,Customers!E:E, "Not Found")</f>
        <v>22233</v>
      </c>
      <c r="V3672">
        <f ca="1">DATEDIF(Table4[[#This Row],[CustomerBirthday]], TODAY(), "Y")</f>
        <v>65</v>
      </c>
      <c r="W3672" t="str" cm="1">
        <f t="array" aca="1" ref="W3672" ca="1">_xlfn.IFS(Table4[[#This Row],[Age]]&lt;25, "Under 25",Table4[[#This Row],[Age]]=34, "25-34", Table4[[#This Row],[Age]]&lt;=49, "35-49", Table4[[#This Row],[Age]]&lt;=64, "50-64", Table4[[#This Row],[Age]]&gt;=65, "65+")</f>
        <v>65+</v>
      </c>
      <c r="X3672" t="str">
        <f>_xlfn.XLOOKUP(Table4[[#This Row],[StoreID]],Stores!A:A,Stores!B:B, "Not found")</f>
        <v>MegaMart Peckmouth</v>
      </c>
      <c r="Y3672" t="str">
        <f>_xlfn.XLOOKUP(Table4[[#This Row],[StoreID]],Stores!A:A,Stores!C:C, "Not Found")</f>
        <v>Peckmouth</v>
      </c>
      <c r="Z3672" t="str">
        <f>_xlfn.XLOOKUP(Table4[[#This Row],[StoreID]],Stores!A:A,Stores!D:D, "Not Found")</f>
        <v>East</v>
      </c>
    </row>
    <row r="3673" spans="1:26">
      <c r="A3673" t="s">
        <v>4539</v>
      </c>
      <c r="B3673" s="1">
        <v>45561</v>
      </c>
      <c r="C3673" t="s">
        <v>198</v>
      </c>
      <c r="D3673" t="s">
        <v>796</v>
      </c>
      <c r="E3673" t="s">
        <v>835</v>
      </c>
      <c r="F3673">
        <v>5</v>
      </c>
      <c r="G3673">
        <v>0.15</v>
      </c>
      <c r="H3673" t="s">
        <v>871</v>
      </c>
      <c r="I3673" s="4">
        <f>Table4[[#This Row],[Quantity]]*Table4[[#This Row],[UnitPrice]]</f>
        <v>7812.1500000000005</v>
      </c>
      <c r="J3673" s="4">
        <f>Table4[[#This Row],[Gross Revenue]]*(1-Table4[[#This Row],[Discount]])</f>
        <v>6640.3275000000003</v>
      </c>
      <c r="K3673" s="4">
        <f>Table4[[#This Row],[Quantity]]*Table4[[#This Row],[CostPrice]]</f>
        <v>5978.1500000000005</v>
      </c>
      <c r="L3673" s="4">
        <f>Table4[[#This Row],[Net Revenue]]-Table4[[#This Row],[Total Cost]]</f>
        <v>662.17749999999978</v>
      </c>
      <c r="M3673" t="str">
        <f>_xlfn.XLOOKUP(Table4[[#This Row],[ProductID]], Products!A:A,Products!B:B, "Not Found")</f>
        <v>Chair Laptop</v>
      </c>
      <c r="N3673" t="str">
        <f>TEXT(Table4[[#This Row],[Date]], "mmm")</f>
        <v>Sep</v>
      </c>
      <c r="O3673" t="str">
        <f>TEXT(Table4[[#This Row],[Date]], "yyyy")</f>
        <v>2024</v>
      </c>
      <c r="P3673" t="str">
        <f>_xlfn.XLOOKUP(Table4[[#This Row],[ProductID]],Products!A:A,Products!C:C, "Not Found")</f>
        <v>Electronics</v>
      </c>
      <c r="Q3673" t="str">
        <f>_xlfn.XLOOKUP(Table4[[#This Row],[ProductID]],Products!A:A,Products!D:D,"Not Found")</f>
        <v>Laptop</v>
      </c>
      <c r="R3673">
        <f>_xlfn.XLOOKUP(Table4[[#This Row],[ProductID]],Products!A:A,Products!E:E,"Not Found")</f>
        <v>1562.43</v>
      </c>
      <c r="S3673">
        <f>_xlfn.XLOOKUP(Table4[[#This Row],[ProductID]],Products!A:A,Products!F:F, "Not Found")</f>
        <v>1195.6300000000001</v>
      </c>
      <c r="T3673" t="str">
        <f>_xlfn.XLOOKUP(Table4[[#This Row],[CustomerID]],Customers!A:A,Customers!D:D, "Not Found")</f>
        <v>F</v>
      </c>
      <c r="U3673" s="6">
        <f>_xlfn.XLOOKUP(Table4[[#This Row],[CustomerID]],Customers!A:A,Customers!E:E, "Not Found")</f>
        <v>38340</v>
      </c>
      <c r="V3673">
        <f ca="1">DATEDIF(Table4[[#This Row],[CustomerBirthday]], TODAY(), "Y")</f>
        <v>21</v>
      </c>
      <c r="W3673" t="str" cm="1">
        <f t="array" aca="1" ref="W3673" ca="1">_xlfn.IFS(Table4[[#This Row],[Age]]&lt;25, "Under 25",Table4[[#This Row],[Age]]=34, "25-34", Table4[[#This Row],[Age]]&lt;=49, "35-49", Table4[[#This Row],[Age]]&lt;=64, "50-64", Table4[[#This Row],[Age]]&gt;=65, "65+")</f>
        <v>Under 25</v>
      </c>
      <c r="X3673" t="str">
        <f>_xlfn.XLOOKUP(Table4[[#This Row],[StoreID]],Stores!A:A,Stores!B:B, "Not found")</f>
        <v>MegaMart Peckmouth</v>
      </c>
      <c r="Y3673" t="str">
        <f>_xlfn.XLOOKUP(Table4[[#This Row],[StoreID]],Stores!A:A,Stores!C:C, "Not Found")</f>
        <v>Peckmouth</v>
      </c>
      <c r="Z3673" t="str">
        <f>_xlfn.XLOOKUP(Table4[[#This Row],[StoreID]],Stores!A:A,Stores!D:D, "Not Found")</f>
        <v>East</v>
      </c>
    </row>
    <row r="3674" spans="1:26">
      <c r="A3674" t="s">
        <v>4540</v>
      </c>
      <c r="B3674" s="1">
        <v>45829</v>
      </c>
      <c r="C3674" t="s">
        <v>422</v>
      </c>
      <c r="D3674" t="s">
        <v>769</v>
      </c>
      <c r="E3674" t="s">
        <v>839</v>
      </c>
      <c r="F3674">
        <v>4</v>
      </c>
      <c r="G3674">
        <v>0.15</v>
      </c>
      <c r="H3674" t="s">
        <v>868</v>
      </c>
      <c r="I3674" s="4">
        <f>Table4[[#This Row],[Quantity]]*Table4[[#This Row],[UnitPrice]]</f>
        <v>102.28</v>
      </c>
      <c r="J3674" s="4">
        <f>Table4[[#This Row],[Gross Revenue]]*(1-Table4[[#This Row],[Discount]])</f>
        <v>86.938000000000002</v>
      </c>
      <c r="K3674" s="4">
        <f>Table4[[#This Row],[Quantity]]*Table4[[#This Row],[CostPrice]]</f>
        <v>76.2</v>
      </c>
      <c r="L3674" s="4">
        <f>Table4[[#This Row],[Net Revenue]]-Table4[[#This Row],[Total Cost]]</f>
        <v>10.738</v>
      </c>
      <c r="M3674" t="str">
        <f>_xlfn.XLOOKUP(Table4[[#This Row],[ProductID]], Products!A:A,Products!B:B, "Not Found")</f>
        <v>How Vegetables</v>
      </c>
      <c r="N3674" t="str">
        <f>TEXT(Table4[[#This Row],[Date]], "mmm")</f>
        <v>Jun</v>
      </c>
      <c r="O3674" t="str">
        <f>TEXT(Table4[[#This Row],[Date]], "yyyy")</f>
        <v>2025</v>
      </c>
      <c r="P3674" t="str">
        <f>_xlfn.XLOOKUP(Table4[[#This Row],[ProductID]],Products!A:A,Products!C:C, "Not Found")</f>
        <v>Groceries</v>
      </c>
      <c r="Q3674" t="str">
        <f>_xlfn.XLOOKUP(Table4[[#This Row],[ProductID]],Products!A:A,Products!D:D,"Not Found")</f>
        <v>Vegetables</v>
      </c>
      <c r="R3674">
        <f>_xlfn.XLOOKUP(Table4[[#This Row],[ProductID]],Products!A:A,Products!E:E,"Not Found")</f>
        <v>25.57</v>
      </c>
      <c r="S3674">
        <f>_xlfn.XLOOKUP(Table4[[#This Row],[ProductID]],Products!A:A,Products!F:F, "Not Found")</f>
        <v>19.05</v>
      </c>
      <c r="T3674" t="str">
        <f>_xlfn.XLOOKUP(Table4[[#This Row],[CustomerID]],Customers!A:A,Customers!D:D, "Not Found")</f>
        <v>M</v>
      </c>
      <c r="U3674" s="6">
        <f>_xlfn.XLOOKUP(Table4[[#This Row],[CustomerID]],Customers!A:A,Customers!E:E, "Not Found")</f>
        <v>28268</v>
      </c>
      <c r="V3674">
        <f ca="1">DATEDIF(Table4[[#This Row],[CustomerBirthday]], TODAY(), "Y")</f>
        <v>49</v>
      </c>
      <c r="W3674" t="str" cm="1">
        <f t="array" aca="1" ref="W3674" ca="1">_xlfn.IFS(Table4[[#This Row],[Age]]&lt;25, "Under 25",Table4[[#This Row],[Age]]=34, "25-34", Table4[[#This Row],[Age]]&lt;=49, "35-49", Table4[[#This Row],[Age]]&lt;=64, "50-64", Table4[[#This Row],[Age]]&gt;=65, "65+")</f>
        <v>35-49</v>
      </c>
      <c r="X3674" t="str">
        <f>_xlfn.XLOOKUP(Table4[[#This Row],[StoreID]],Stores!A:A,Stores!B:B, "Not found")</f>
        <v>MegaMart New Michele</v>
      </c>
      <c r="Y3674" t="str">
        <f>_xlfn.XLOOKUP(Table4[[#This Row],[StoreID]],Stores!A:A,Stores!C:C, "Not Found")</f>
        <v>New Michele</v>
      </c>
      <c r="Z3674" t="str">
        <f>_xlfn.XLOOKUP(Table4[[#This Row],[StoreID]],Stores!A:A,Stores!D:D, "Not Found")</f>
        <v>West</v>
      </c>
    </row>
    <row r="3675" spans="1:26">
      <c r="A3675" t="s">
        <v>4541</v>
      </c>
      <c r="B3675" s="1">
        <v>45798</v>
      </c>
      <c r="C3675" t="s">
        <v>151</v>
      </c>
      <c r="D3675" t="s">
        <v>778</v>
      </c>
      <c r="E3675" t="s">
        <v>831</v>
      </c>
      <c r="F3675">
        <v>3</v>
      </c>
      <c r="G3675">
        <v>0</v>
      </c>
      <c r="H3675" t="s">
        <v>871</v>
      </c>
      <c r="I3675" s="4">
        <f>Table4[[#This Row],[Quantity]]*Table4[[#This Row],[UnitPrice]]</f>
        <v>3047.2799999999997</v>
      </c>
      <c r="J3675" s="4">
        <f>Table4[[#This Row],[Gross Revenue]]*(1-Table4[[#This Row],[Discount]])</f>
        <v>3047.2799999999997</v>
      </c>
      <c r="K3675" s="4">
        <f>Table4[[#This Row],[Quantity]]*Table4[[#This Row],[CostPrice]]</f>
        <v>1753.1999999999998</v>
      </c>
      <c r="L3675" s="4">
        <f>Table4[[#This Row],[Net Revenue]]-Table4[[#This Row],[Total Cost]]</f>
        <v>1294.08</v>
      </c>
      <c r="M3675" t="str">
        <f>_xlfn.XLOOKUP(Table4[[#This Row],[ProductID]], Products!A:A,Products!B:B, "Not Found")</f>
        <v>Behavior Dairy</v>
      </c>
      <c r="N3675" t="str">
        <f>TEXT(Table4[[#This Row],[Date]], "mmm")</f>
        <v>May</v>
      </c>
      <c r="O3675" t="str">
        <f>TEXT(Table4[[#This Row],[Date]], "yyyy")</f>
        <v>2025</v>
      </c>
      <c r="P3675" t="str">
        <f>_xlfn.XLOOKUP(Table4[[#This Row],[ProductID]],Products!A:A,Products!C:C, "Not Found")</f>
        <v>Groceries</v>
      </c>
      <c r="Q3675" t="str">
        <f>_xlfn.XLOOKUP(Table4[[#This Row],[ProductID]],Products!A:A,Products!D:D,"Not Found")</f>
        <v>Dairy</v>
      </c>
      <c r="R3675">
        <f>_xlfn.XLOOKUP(Table4[[#This Row],[ProductID]],Products!A:A,Products!E:E,"Not Found")</f>
        <v>1015.76</v>
      </c>
      <c r="S3675">
        <f>_xlfn.XLOOKUP(Table4[[#This Row],[ProductID]],Products!A:A,Products!F:F, "Not Found")</f>
        <v>584.4</v>
      </c>
      <c r="T3675" t="str">
        <f>_xlfn.XLOOKUP(Table4[[#This Row],[CustomerID]],Customers!A:A,Customers!D:D, "Not Found")</f>
        <v>F</v>
      </c>
      <c r="U3675" s="6">
        <f>_xlfn.XLOOKUP(Table4[[#This Row],[CustomerID]],Customers!A:A,Customers!E:E, "Not Found")</f>
        <v>35371</v>
      </c>
      <c r="V3675">
        <f ca="1">DATEDIF(Table4[[#This Row],[CustomerBirthday]], TODAY(), "Y")</f>
        <v>29</v>
      </c>
      <c r="W3675" t="str" cm="1">
        <f t="array" aca="1" ref="W3675" ca="1">_xlfn.IFS(Table4[[#This Row],[Age]]&lt;25, "Under 25",Table4[[#This Row],[Age]]=34, "25-34", Table4[[#This Row],[Age]]&lt;=49, "35-49", Table4[[#This Row],[Age]]&lt;=64, "50-64", Table4[[#This Row],[Age]]&gt;=65, "65+")</f>
        <v>35-49</v>
      </c>
      <c r="X3675" t="str">
        <f>_xlfn.XLOOKUP(Table4[[#This Row],[StoreID]],Stores!A:A,Stores!B:B, "Not found")</f>
        <v>MegaMart Jimenezborough</v>
      </c>
      <c r="Y3675" t="str">
        <f>_xlfn.XLOOKUP(Table4[[#This Row],[StoreID]],Stores!A:A,Stores!C:C, "Not Found")</f>
        <v>Jimenezborough</v>
      </c>
      <c r="Z3675" t="str">
        <f>_xlfn.XLOOKUP(Table4[[#This Row],[StoreID]],Stores!A:A,Stores!D:D, "Not Found")</f>
        <v>South</v>
      </c>
    </row>
    <row r="3676" spans="1:26">
      <c r="A3676" t="s">
        <v>4542</v>
      </c>
      <c r="B3676" s="1">
        <v>45618</v>
      </c>
      <c r="C3676" t="s">
        <v>141</v>
      </c>
      <c r="D3676" t="s">
        <v>718</v>
      </c>
      <c r="E3676" t="s">
        <v>842</v>
      </c>
      <c r="F3676">
        <v>1</v>
      </c>
      <c r="G3676">
        <v>0</v>
      </c>
      <c r="H3676" t="s">
        <v>875</v>
      </c>
      <c r="I3676" s="4">
        <f>Table4[[#This Row],[Quantity]]*Table4[[#This Row],[UnitPrice]]</f>
        <v>337.63</v>
      </c>
      <c r="J3676" s="4">
        <f>Table4[[#This Row],[Gross Revenue]]*(1-Table4[[#This Row],[Discount]])</f>
        <v>337.63</v>
      </c>
      <c r="K3676" s="4">
        <f>Table4[[#This Row],[Quantity]]*Table4[[#This Row],[CostPrice]]</f>
        <v>169.03</v>
      </c>
      <c r="L3676" s="4">
        <f>Table4[[#This Row],[Net Revenue]]-Table4[[#This Row],[Total Cost]]</f>
        <v>168.6</v>
      </c>
      <c r="M3676" t="str">
        <f>_xlfn.XLOOKUP(Table4[[#This Row],[ProductID]], Products!A:A,Products!B:B, "Not Found")</f>
        <v>Here Footwear</v>
      </c>
      <c r="N3676" t="str">
        <f>TEXT(Table4[[#This Row],[Date]], "mmm")</f>
        <v>Nov</v>
      </c>
      <c r="O3676" t="str">
        <f>TEXT(Table4[[#This Row],[Date]], "yyyy")</f>
        <v>2024</v>
      </c>
      <c r="P3676" t="str">
        <f>_xlfn.XLOOKUP(Table4[[#This Row],[ProductID]],Products!A:A,Products!C:C, "Not Found")</f>
        <v>Fashion</v>
      </c>
      <c r="Q3676" t="str">
        <f>_xlfn.XLOOKUP(Table4[[#This Row],[ProductID]],Products!A:A,Products!D:D,"Not Found")</f>
        <v>Footwear</v>
      </c>
      <c r="R3676">
        <f>_xlfn.XLOOKUP(Table4[[#This Row],[ProductID]],Products!A:A,Products!E:E,"Not Found")</f>
        <v>337.63</v>
      </c>
      <c r="S3676">
        <f>_xlfn.XLOOKUP(Table4[[#This Row],[ProductID]],Products!A:A,Products!F:F, "Not Found")</f>
        <v>169.03</v>
      </c>
      <c r="T3676" t="str">
        <f>_xlfn.XLOOKUP(Table4[[#This Row],[CustomerID]],Customers!A:A,Customers!D:D, "Not Found")</f>
        <v>M</v>
      </c>
      <c r="U3676" s="6">
        <f>_xlfn.XLOOKUP(Table4[[#This Row],[CustomerID]],Customers!A:A,Customers!E:E, "Not Found")</f>
        <v>33546</v>
      </c>
      <c r="V3676">
        <f ca="1">DATEDIF(Table4[[#This Row],[CustomerBirthday]], TODAY(), "Y")</f>
        <v>34</v>
      </c>
      <c r="W3676" t="str" cm="1">
        <f t="array" aca="1" ref="W3676" ca="1">_xlfn.IFS(Table4[[#This Row],[Age]]&lt;25, "Under 25",Table4[[#This Row],[Age]]=34, "25-34", Table4[[#This Row],[Age]]&lt;=49, "35-49", Table4[[#This Row],[Age]]&lt;=64, "50-64", Table4[[#This Row],[Age]]&gt;=65, "65+")</f>
        <v>25-34</v>
      </c>
      <c r="X3676" t="str">
        <f>_xlfn.XLOOKUP(Table4[[#This Row],[StoreID]],Stores!A:A,Stores!B:B, "Not found")</f>
        <v>MegaMart Brianahaven</v>
      </c>
      <c r="Y3676" t="str">
        <f>_xlfn.XLOOKUP(Table4[[#This Row],[StoreID]],Stores!A:A,Stores!C:C, "Not Found")</f>
        <v>Brianahaven</v>
      </c>
      <c r="Z3676" t="str">
        <f>_xlfn.XLOOKUP(Table4[[#This Row],[StoreID]],Stores!A:A,Stores!D:D, "Not Found")</f>
        <v>North</v>
      </c>
    </row>
    <row r="3677" spans="1:26">
      <c r="A3677" t="s">
        <v>4543</v>
      </c>
      <c r="B3677" s="1">
        <v>45517</v>
      </c>
      <c r="C3677" t="s">
        <v>262</v>
      </c>
      <c r="D3677" t="s">
        <v>804</v>
      </c>
      <c r="E3677" t="s">
        <v>842</v>
      </c>
      <c r="F3677">
        <v>4</v>
      </c>
      <c r="G3677">
        <v>0.15</v>
      </c>
      <c r="H3677" t="s">
        <v>875</v>
      </c>
      <c r="I3677" s="4">
        <f>Table4[[#This Row],[Quantity]]*Table4[[#This Row],[UnitPrice]]</f>
        <v>2163.7600000000002</v>
      </c>
      <c r="J3677" s="4">
        <f>Table4[[#This Row],[Gross Revenue]]*(1-Table4[[#This Row],[Discount]])</f>
        <v>1839.1960000000001</v>
      </c>
      <c r="K3677" s="4">
        <f>Table4[[#This Row],[Quantity]]*Table4[[#This Row],[CostPrice]]</f>
        <v>1593</v>
      </c>
      <c r="L3677" s="4">
        <f>Table4[[#This Row],[Net Revenue]]-Table4[[#This Row],[Total Cost]]</f>
        <v>246.19600000000014</v>
      </c>
      <c r="M3677" t="str">
        <f>_xlfn.XLOOKUP(Table4[[#This Row],[ProductID]], Products!A:A,Products!B:B, "Not Found")</f>
        <v>Church Clothing</v>
      </c>
      <c r="N3677" t="str">
        <f>TEXT(Table4[[#This Row],[Date]], "mmm")</f>
        <v>Aug</v>
      </c>
      <c r="O3677" t="str">
        <f>TEXT(Table4[[#This Row],[Date]], "yyyy")</f>
        <v>2024</v>
      </c>
      <c r="P3677" t="str">
        <f>_xlfn.XLOOKUP(Table4[[#This Row],[ProductID]],Products!A:A,Products!C:C, "Not Found")</f>
        <v>Fashion</v>
      </c>
      <c r="Q3677" t="str">
        <f>_xlfn.XLOOKUP(Table4[[#This Row],[ProductID]],Products!A:A,Products!D:D,"Not Found")</f>
        <v>Clothing</v>
      </c>
      <c r="R3677">
        <f>_xlfn.XLOOKUP(Table4[[#This Row],[ProductID]],Products!A:A,Products!E:E,"Not Found")</f>
        <v>540.94000000000005</v>
      </c>
      <c r="S3677">
        <f>_xlfn.XLOOKUP(Table4[[#This Row],[ProductID]],Products!A:A,Products!F:F, "Not Found")</f>
        <v>398.25</v>
      </c>
      <c r="T3677" t="str">
        <f>_xlfn.XLOOKUP(Table4[[#This Row],[CustomerID]],Customers!A:A,Customers!D:D, "Not Found")</f>
        <v>M</v>
      </c>
      <c r="U3677" s="6">
        <f>_xlfn.XLOOKUP(Table4[[#This Row],[CustomerID]],Customers!A:A,Customers!E:E, "Not Found")</f>
        <v>24029</v>
      </c>
      <c r="V3677">
        <f ca="1">DATEDIF(Table4[[#This Row],[CustomerBirthday]], TODAY(), "Y")</f>
        <v>60</v>
      </c>
      <c r="W3677" t="str" cm="1">
        <f t="array" aca="1" ref="W3677" ca="1">_xlfn.IFS(Table4[[#This Row],[Age]]&lt;25, "Under 25",Table4[[#This Row],[Age]]=34, "25-34", Table4[[#This Row],[Age]]&lt;=49, "35-49", Table4[[#This Row],[Age]]&lt;=64, "50-64", Table4[[#This Row],[Age]]&gt;=65, "65+")</f>
        <v>50-64</v>
      </c>
      <c r="X3677" t="str">
        <f>_xlfn.XLOOKUP(Table4[[#This Row],[StoreID]],Stores!A:A,Stores!B:B, "Not found")</f>
        <v>MegaMart Brianahaven</v>
      </c>
      <c r="Y3677" t="str">
        <f>_xlfn.XLOOKUP(Table4[[#This Row],[StoreID]],Stores!A:A,Stores!C:C, "Not Found")</f>
        <v>Brianahaven</v>
      </c>
      <c r="Z3677" t="str">
        <f>_xlfn.XLOOKUP(Table4[[#This Row],[StoreID]],Stores!A:A,Stores!D:D, "Not Found")</f>
        <v>North</v>
      </c>
    </row>
    <row r="3678" spans="1:26">
      <c r="A3678" t="s">
        <v>4544</v>
      </c>
      <c r="B3678" s="1">
        <v>45595</v>
      </c>
      <c r="C3678" t="s">
        <v>302</v>
      </c>
      <c r="D3678" t="s">
        <v>790</v>
      </c>
      <c r="E3678" t="s">
        <v>839</v>
      </c>
      <c r="F3678">
        <v>5</v>
      </c>
      <c r="G3678">
        <v>0</v>
      </c>
      <c r="H3678" t="s">
        <v>875</v>
      </c>
      <c r="I3678" s="4">
        <f>Table4[[#This Row],[Quantity]]*Table4[[#This Row],[UnitPrice]]</f>
        <v>1523.55</v>
      </c>
      <c r="J3678" s="4">
        <f>Table4[[#This Row],[Gross Revenue]]*(1-Table4[[#This Row],[Discount]])</f>
        <v>1523.55</v>
      </c>
      <c r="K3678" s="4">
        <f>Table4[[#This Row],[Quantity]]*Table4[[#This Row],[CostPrice]]</f>
        <v>820.05</v>
      </c>
      <c r="L3678" s="4">
        <f>Table4[[#This Row],[Net Revenue]]-Table4[[#This Row],[Total Cost]]</f>
        <v>703.5</v>
      </c>
      <c r="M3678" t="str">
        <f>_xlfn.XLOOKUP(Table4[[#This Row],[ProductID]], Products!A:A,Products!B:B, "Not Found")</f>
        <v>Difficult Vegetables</v>
      </c>
      <c r="N3678" t="str">
        <f>TEXT(Table4[[#This Row],[Date]], "mmm")</f>
        <v>Oct</v>
      </c>
      <c r="O3678" t="str">
        <f>TEXT(Table4[[#This Row],[Date]], "yyyy")</f>
        <v>2024</v>
      </c>
      <c r="P3678" t="str">
        <f>_xlfn.XLOOKUP(Table4[[#This Row],[ProductID]],Products!A:A,Products!C:C, "Not Found")</f>
        <v>Groceries</v>
      </c>
      <c r="Q3678" t="str">
        <f>_xlfn.XLOOKUP(Table4[[#This Row],[ProductID]],Products!A:A,Products!D:D,"Not Found")</f>
        <v>Vegetables</v>
      </c>
      <c r="R3678">
        <f>_xlfn.XLOOKUP(Table4[[#This Row],[ProductID]],Products!A:A,Products!E:E,"Not Found")</f>
        <v>304.70999999999998</v>
      </c>
      <c r="S3678">
        <f>_xlfn.XLOOKUP(Table4[[#This Row],[ProductID]],Products!A:A,Products!F:F, "Not Found")</f>
        <v>164.01</v>
      </c>
      <c r="T3678" t="str">
        <f>_xlfn.XLOOKUP(Table4[[#This Row],[CustomerID]],Customers!A:A,Customers!D:D, "Not Found")</f>
        <v>F</v>
      </c>
      <c r="U3678" s="6">
        <f>_xlfn.XLOOKUP(Table4[[#This Row],[CustomerID]],Customers!A:A,Customers!E:E, "Not Found")</f>
        <v>37929</v>
      </c>
      <c r="V3678">
        <f ca="1">DATEDIF(Table4[[#This Row],[CustomerBirthday]], TODAY(), "Y")</f>
        <v>22</v>
      </c>
      <c r="W3678" t="str" cm="1">
        <f t="array" aca="1" ref="W3678" ca="1">_xlfn.IFS(Table4[[#This Row],[Age]]&lt;25, "Under 25",Table4[[#This Row],[Age]]=34, "25-34", Table4[[#This Row],[Age]]&lt;=49, "35-49", Table4[[#This Row],[Age]]&lt;=64, "50-64", Table4[[#This Row],[Age]]&gt;=65, "65+")</f>
        <v>Under 25</v>
      </c>
      <c r="X3678" t="str">
        <f>_xlfn.XLOOKUP(Table4[[#This Row],[StoreID]],Stores!A:A,Stores!B:B, "Not found")</f>
        <v>MegaMart New Michele</v>
      </c>
      <c r="Y3678" t="str">
        <f>_xlfn.XLOOKUP(Table4[[#This Row],[StoreID]],Stores!A:A,Stores!C:C, "Not Found")</f>
        <v>New Michele</v>
      </c>
      <c r="Z3678" t="str">
        <f>_xlfn.XLOOKUP(Table4[[#This Row],[StoreID]],Stores!A:A,Stores!D:D, "Not Found")</f>
        <v>West</v>
      </c>
    </row>
    <row r="3679" spans="1:26">
      <c r="A3679" t="s">
        <v>4545</v>
      </c>
      <c r="B3679" s="1">
        <v>45366</v>
      </c>
      <c r="C3679" t="s">
        <v>119</v>
      </c>
      <c r="D3679" t="s">
        <v>750</v>
      </c>
      <c r="E3679" t="s">
        <v>831</v>
      </c>
      <c r="F3679">
        <v>4</v>
      </c>
      <c r="G3679">
        <v>0.15</v>
      </c>
      <c r="H3679" t="s">
        <v>868</v>
      </c>
      <c r="I3679" s="4">
        <f>Table4[[#This Row],[Quantity]]*Table4[[#This Row],[UnitPrice]]</f>
        <v>5371</v>
      </c>
      <c r="J3679" s="4">
        <f>Table4[[#This Row],[Gross Revenue]]*(1-Table4[[#This Row],[Discount]])</f>
        <v>4565.3499999999995</v>
      </c>
      <c r="K3679" s="4">
        <f>Table4[[#This Row],[Quantity]]*Table4[[#This Row],[CostPrice]]</f>
        <v>3191.76</v>
      </c>
      <c r="L3679" s="4">
        <f>Table4[[#This Row],[Net Revenue]]-Table4[[#This Row],[Total Cost]]</f>
        <v>1373.5899999999992</v>
      </c>
      <c r="M3679" t="str">
        <f>_xlfn.XLOOKUP(Table4[[#This Row],[ProductID]], Products!A:A,Products!B:B, "Not Found")</f>
        <v>Add Clothing</v>
      </c>
      <c r="N3679" t="str">
        <f>TEXT(Table4[[#This Row],[Date]], "mmm")</f>
        <v>Mar</v>
      </c>
      <c r="O3679" t="str">
        <f>TEXT(Table4[[#This Row],[Date]], "yyyy")</f>
        <v>2024</v>
      </c>
      <c r="P3679" t="str">
        <f>_xlfn.XLOOKUP(Table4[[#This Row],[ProductID]],Products!A:A,Products!C:C, "Not Found")</f>
        <v>Fashion</v>
      </c>
      <c r="Q3679" t="str">
        <f>_xlfn.XLOOKUP(Table4[[#This Row],[ProductID]],Products!A:A,Products!D:D,"Not Found")</f>
        <v>Clothing</v>
      </c>
      <c r="R3679">
        <f>_xlfn.XLOOKUP(Table4[[#This Row],[ProductID]],Products!A:A,Products!E:E,"Not Found")</f>
        <v>1342.75</v>
      </c>
      <c r="S3679">
        <f>_xlfn.XLOOKUP(Table4[[#This Row],[ProductID]],Products!A:A,Products!F:F, "Not Found")</f>
        <v>797.94</v>
      </c>
      <c r="T3679" t="str">
        <f>_xlfn.XLOOKUP(Table4[[#This Row],[CustomerID]],Customers!A:A,Customers!D:D, "Not Found")</f>
        <v>M</v>
      </c>
      <c r="U3679" s="6">
        <f>_xlfn.XLOOKUP(Table4[[#This Row],[CustomerID]],Customers!A:A,Customers!E:E, "Not Found")</f>
        <v>37417</v>
      </c>
      <c r="V3679">
        <f ca="1">DATEDIF(Table4[[#This Row],[CustomerBirthday]], TODAY(), "Y")</f>
        <v>24</v>
      </c>
      <c r="W3679" t="str" cm="1">
        <f t="array" aca="1" ref="W3679" ca="1">_xlfn.IFS(Table4[[#This Row],[Age]]&lt;25, "Under 25",Table4[[#This Row],[Age]]=34, "25-34", Table4[[#This Row],[Age]]&lt;=49, "35-49", Table4[[#This Row],[Age]]&lt;=64, "50-64", Table4[[#This Row],[Age]]&gt;=65, "65+")</f>
        <v>Under 25</v>
      </c>
      <c r="X3679" t="str">
        <f>_xlfn.XLOOKUP(Table4[[#This Row],[StoreID]],Stores!A:A,Stores!B:B, "Not found")</f>
        <v>MegaMart Jimenezborough</v>
      </c>
      <c r="Y3679" t="str">
        <f>_xlfn.XLOOKUP(Table4[[#This Row],[StoreID]],Stores!A:A,Stores!C:C, "Not Found")</f>
        <v>Jimenezborough</v>
      </c>
      <c r="Z3679" t="str">
        <f>_xlfn.XLOOKUP(Table4[[#This Row],[StoreID]],Stores!A:A,Stores!D:D, "Not Found")</f>
        <v>South</v>
      </c>
    </row>
    <row r="3680" spans="1:26">
      <c r="A3680" t="s">
        <v>4546</v>
      </c>
      <c r="B3680" s="1">
        <v>45718</v>
      </c>
      <c r="C3680" t="s">
        <v>127</v>
      </c>
      <c r="D3680" t="s">
        <v>784</v>
      </c>
      <c r="E3680" t="s">
        <v>839</v>
      </c>
      <c r="F3680">
        <v>1</v>
      </c>
      <c r="G3680">
        <v>0</v>
      </c>
      <c r="H3680" t="s">
        <v>865</v>
      </c>
      <c r="I3680" s="4">
        <f>Table4[[#This Row],[Quantity]]*Table4[[#This Row],[UnitPrice]]</f>
        <v>1485.05</v>
      </c>
      <c r="J3680" s="4">
        <f>Table4[[#This Row],[Gross Revenue]]*(1-Table4[[#This Row],[Discount]])</f>
        <v>1485.05</v>
      </c>
      <c r="K3680" s="4">
        <f>Table4[[#This Row],[Quantity]]*Table4[[#This Row],[CostPrice]]</f>
        <v>988.31</v>
      </c>
      <c r="L3680" s="4">
        <f>Table4[[#This Row],[Net Revenue]]-Table4[[#This Row],[Total Cost]]</f>
        <v>496.74</v>
      </c>
      <c r="M3680" t="str">
        <f>_xlfn.XLOOKUP(Table4[[#This Row],[ProductID]], Products!A:A,Products!B:B, "Not Found")</f>
        <v>Road Clothing</v>
      </c>
      <c r="N3680" t="str">
        <f>TEXT(Table4[[#This Row],[Date]], "mmm")</f>
        <v>Mar</v>
      </c>
      <c r="O3680" t="str">
        <f>TEXT(Table4[[#This Row],[Date]], "yyyy")</f>
        <v>2025</v>
      </c>
      <c r="P3680" t="str">
        <f>_xlfn.XLOOKUP(Table4[[#This Row],[ProductID]],Products!A:A,Products!C:C, "Not Found")</f>
        <v>Fashion</v>
      </c>
      <c r="Q3680" t="str">
        <f>_xlfn.XLOOKUP(Table4[[#This Row],[ProductID]],Products!A:A,Products!D:D,"Not Found")</f>
        <v>Clothing</v>
      </c>
      <c r="R3680">
        <f>_xlfn.XLOOKUP(Table4[[#This Row],[ProductID]],Products!A:A,Products!E:E,"Not Found")</f>
        <v>1485.05</v>
      </c>
      <c r="S3680">
        <f>_xlfn.XLOOKUP(Table4[[#This Row],[ProductID]],Products!A:A,Products!F:F, "Not Found")</f>
        <v>988.31</v>
      </c>
      <c r="T3680" t="str">
        <f>_xlfn.XLOOKUP(Table4[[#This Row],[CustomerID]],Customers!A:A,Customers!D:D, "Not Found")</f>
        <v>M</v>
      </c>
      <c r="U3680" s="6">
        <f>_xlfn.XLOOKUP(Table4[[#This Row],[CustomerID]],Customers!A:A,Customers!E:E, "Not Found")</f>
        <v>33917</v>
      </c>
      <c r="V3680">
        <f ca="1">DATEDIF(Table4[[#This Row],[CustomerBirthday]], TODAY(), "Y")</f>
        <v>33</v>
      </c>
      <c r="W3680" t="str" cm="1">
        <f t="array" aca="1" ref="W3680" ca="1">_xlfn.IFS(Table4[[#This Row],[Age]]&lt;25, "Under 25",Table4[[#This Row],[Age]]=34, "25-34", Table4[[#This Row],[Age]]&lt;=49, "35-49", Table4[[#This Row],[Age]]&lt;=64, "50-64", Table4[[#This Row],[Age]]&gt;=65, "65+")</f>
        <v>35-49</v>
      </c>
      <c r="X3680" t="str">
        <f>_xlfn.XLOOKUP(Table4[[#This Row],[StoreID]],Stores!A:A,Stores!B:B, "Not found")</f>
        <v>MegaMart New Michele</v>
      </c>
      <c r="Y3680" t="str">
        <f>_xlfn.XLOOKUP(Table4[[#This Row],[StoreID]],Stores!A:A,Stores!C:C, "Not Found")</f>
        <v>New Michele</v>
      </c>
      <c r="Z3680" t="str">
        <f>_xlfn.XLOOKUP(Table4[[#This Row],[StoreID]],Stores!A:A,Stores!D:D, "Not Found")</f>
        <v>West</v>
      </c>
    </row>
    <row r="3681" spans="1:26">
      <c r="A3681" t="s">
        <v>4547</v>
      </c>
      <c r="B3681" s="1">
        <v>45261</v>
      </c>
      <c r="C3681" t="s">
        <v>542</v>
      </c>
      <c r="D3681" t="s">
        <v>759</v>
      </c>
      <c r="E3681" t="s">
        <v>835</v>
      </c>
      <c r="F3681">
        <v>5</v>
      </c>
      <c r="G3681">
        <v>0</v>
      </c>
      <c r="H3681" t="s">
        <v>865</v>
      </c>
      <c r="I3681" s="4">
        <f>Table4[[#This Row],[Quantity]]*Table4[[#This Row],[UnitPrice]]</f>
        <v>5399.4500000000007</v>
      </c>
      <c r="J3681" s="4">
        <f>Table4[[#This Row],[Gross Revenue]]*(1-Table4[[#This Row],[Discount]])</f>
        <v>5399.4500000000007</v>
      </c>
      <c r="K3681" s="4">
        <f>Table4[[#This Row],[Quantity]]*Table4[[#This Row],[CostPrice]]</f>
        <v>3519.15</v>
      </c>
      <c r="L3681" s="4">
        <f>Table4[[#This Row],[Net Revenue]]-Table4[[#This Row],[Total Cost]]</f>
        <v>1880.3000000000006</v>
      </c>
      <c r="M3681" t="str">
        <f>_xlfn.XLOOKUP(Table4[[#This Row],[ProductID]], Products!A:A,Products!B:B, "Not Found")</f>
        <v>Democratic Smartphone</v>
      </c>
      <c r="N3681" t="str">
        <f>TEXT(Table4[[#This Row],[Date]], "mmm")</f>
        <v>Dec</v>
      </c>
      <c r="O3681" t="str">
        <f>TEXT(Table4[[#This Row],[Date]], "yyyy")</f>
        <v>2023</v>
      </c>
      <c r="P3681" t="str">
        <f>_xlfn.XLOOKUP(Table4[[#This Row],[ProductID]],Products!A:A,Products!C:C, "Not Found")</f>
        <v>Electronics</v>
      </c>
      <c r="Q3681" t="str">
        <f>_xlfn.XLOOKUP(Table4[[#This Row],[ProductID]],Products!A:A,Products!D:D,"Not Found")</f>
        <v>Smartphone</v>
      </c>
      <c r="R3681">
        <f>_xlfn.XLOOKUP(Table4[[#This Row],[ProductID]],Products!A:A,Products!E:E,"Not Found")</f>
        <v>1079.8900000000001</v>
      </c>
      <c r="S3681">
        <f>_xlfn.XLOOKUP(Table4[[#This Row],[ProductID]],Products!A:A,Products!F:F, "Not Found")</f>
        <v>703.83</v>
      </c>
      <c r="T3681" t="str">
        <f>_xlfn.XLOOKUP(Table4[[#This Row],[CustomerID]],Customers!A:A,Customers!D:D, "Not Found")</f>
        <v>M</v>
      </c>
      <c r="U3681" s="6">
        <f>_xlfn.XLOOKUP(Table4[[#This Row],[CustomerID]],Customers!A:A,Customers!E:E, "Not Found")</f>
        <v>26101</v>
      </c>
      <c r="V3681">
        <f ca="1">DATEDIF(Table4[[#This Row],[CustomerBirthday]], TODAY(), "Y")</f>
        <v>55</v>
      </c>
      <c r="W3681" t="str" cm="1">
        <f t="array" aca="1" ref="W3681" ca="1">_xlfn.IFS(Table4[[#This Row],[Age]]&lt;25, "Under 25",Table4[[#This Row],[Age]]=34, "25-34", Table4[[#This Row],[Age]]&lt;=49, "35-49", Table4[[#This Row],[Age]]&lt;=64, "50-64", Table4[[#This Row],[Age]]&gt;=65, "65+")</f>
        <v>50-64</v>
      </c>
      <c r="X3681" t="str">
        <f>_xlfn.XLOOKUP(Table4[[#This Row],[StoreID]],Stores!A:A,Stores!B:B, "Not found")</f>
        <v>MegaMart Peckmouth</v>
      </c>
      <c r="Y3681" t="str">
        <f>_xlfn.XLOOKUP(Table4[[#This Row],[StoreID]],Stores!A:A,Stores!C:C, "Not Found")</f>
        <v>Peckmouth</v>
      </c>
      <c r="Z3681" t="str">
        <f>_xlfn.XLOOKUP(Table4[[#This Row],[StoreID]],Stores!A:A,Stores!D:D, "Not Found")</f>
        <v>East</v>
      </c>
    </row>
    <row r="3682" spans="1:26">
      <c r="A3682" t="s">
        <v>4548</v>
      </c>
      <c r="B3682" s="1">
        <v>45761</v>
      </c>
      <c r="C3682" t="s">
        <v>533</v>
      </c>
      <c r="D3682" t="s">
        <v>784</v>
      </c>
      <c r="E3682" t="s">
        <v>831</v>
      </c>
      <c r="F3682">
        <v>3</v>
      </c>
      <c r="G3682">
        <v>0.05</v>
      </c>
      <c r="H3682" t="s">
        <v>875</v>
      </c>
      <c r="I3682" s="4">
        <f>Table4[[#This Row],[Quantity]]*Table4[[#This Row],[UnitPrice]]</f>
        <v>4455.1499999999996</v>
      </c>
      <c r="J3682" s="4">
        <f>Table4[[#This Row],[Gross Revenue]]*(1-Table4[[#This Row],[Discount]])</f>
        <v>4232.392499999999</v>
      </c>
      <c r="K3682" s="4">
        <f>Table4[[#This Row],[Quantity]]*Table4[[#This Row],[CostPrice]]</f>
        <v>2964.93</v>
      </c>
      <c r="L3682" s="4">
        <f>Table4[[#This Row],[Net Revenue]]-Table4[[#This Row],[Total Cost]]</f>
        <v>1267.4624999999992</v>
      </c>
      <c r="M3682" t="str">
        <f>_xlfn.XLOOKUP(Table4[[#This Row],[ProductID]], Products!A:A,Products!B:B, "Not Found")</f>
        <v>Road Clothing</v>
      </c>
      <c r="N3682" t="str">
        <f>TEXT(Table4[[#This Row],[Date]], "mmm")</f>
        <v>Apr</v>
      </c>
      <c r="O3682" t="str">
        <f>TEXT(Table4[[#This Row],[Date]], "yyyy")</f>
        <v>2025</v>
      </c>
      <c r="P3682" t="str">
        <f>_xlfn.XLOOKUP(Table4[[#This Row],[ProductID]],Products!A:A,Products!C:C, "Not Found")</f>
        <v>Fashion</v>
      </c>
      <c r="Q3682" t="str">
        <f>_xlfn.XLOOKUP(Table4[[#This Row],[ProductID]],Products!A:A,Products!D:D,"Not Found")</f>
        <v>Clothing</v>
      </c>
      <c r="R3682">
        <f>_xlfn.XLOOKUP(Table4[[#This Row],[ProductID]],Products!A:A,Products!E:E,"Not Found")</f>
        <v>1485.05</v>
      </c>
      <c r="S3682">
        <f>_xlfn.XLOOKUP(Table4[[#This Row],[ProductID]],Products!A:A,Products!F:F, "Not Found")</f>
        <v>988.31</v>
      </c>
      <c r="T3682" t="str">
        <f>_xlfn.XLOOKUP(Table4[[#This Row],[CustomerID]],Customers!A:A,Customers!D:D, "Not Found")</f>
        <v>F</v>
      </c>
      <c r="U3682" s="6">
        <f>_xlfn.XLOOKUP(Table4[[#This Row],[CustomerID]],Customers!A:A,Customers!E:E, "Not Found")</f>
        <v>24506</v>
      </c>
      <c r="V3682">
        <f ca="1">DATEDIF(Table4[[#This Row],[CustomerBirthday]], TODAY(), "Y")</f>
        <v>59</v>
      </c>
      <c r="W3682" t="str" cm="1">
        <f t="array" aca="1" ref="W3682" ca="1">_xlfn.IFS(Table4[[#This Row],[Age]]&lt;25, "Under 25",Table4[[#This Row],[Age]]=34, "25-34", Table4[[#This Row],[Age]]&lt;=49, "35-49", Table4[[#This Row],[Age]]&lt;=64, "50-64", Table4[[#This Row],[Age]]&gt;=65, "65+")</f>
        <v>50-64</v>
      </c>
      <c r="X3682" t="str">
        <f>_xlfn.XLOOKUP(Table4[[#This Row],[StoreID]],Stores!A:A,Stores!B:B, "Not found")</f>
        <v>MegaMart Jimenezborough</v>
      </c>
      <c r="Y3682" t="str">
        <f>_xlfn.XLOOKUP(Table4[[#This Row],[StoreID]],Stores!A:A,Stores!C:C, "Not Found")</f>
        <v>Jimenezborough</v>
      </c>
      <c r="Z3682" t="str">
        <f>_xlfn.XLOOKUP(Table4[[#This Row],[StoreID]],Stores!A:A,Stores!D:D, "Not Found")</f>
        <v>South</v>
      </c>
    </row>
    <row r="3683" spans="1:26">
      <c r="A3683" t="s">
        <v>4549</v>
      </c>
      <c r="B3683" s="1">
        <v>45525</v>
      </c>
      <c r="C3683" t="s">
        <v>310</v>
      </c>
      <c r="D3683" t="s">
        <v>776</v>
      </c>
      <c r="E3683" t="s">
        <v>835</v>
      </c>
      <c r="F3683">
        <v>1</v>
      </c>
      <c r="G3683">
        <v>0.1</v>
      </c>
      <c r="H3683" t="s">
        <v>875</v>
      </c>
      <c r="I3683" s="4">
        <f>Table4[[#This Row],[Quantity]]*Table4[[#This Row],[UnitPrice]]</f>
        <v>429.15</v>
      </c>
      <c r="J3683" s="4">
        <f>Table4[[#This Row],[Gross Revenue]]*(1-Table4[[#This Row],[Discount]])</f>
        <v>386.23500000000001</v>
      </c>
      <c r="K3683" s="4">
        <f>Table4[[#This Row],[Quantity]]*Table4[[#This Row],[CostPrice]]</f>
        <v>258.72000000000003</v>
      </c>
      <c r="L3683" s="4">
        <f>Table4[[#This Row],[Net Revenue]]-Table4[[#This Row],[Total Cost]]</f>
        <v>127.51499999999999</v>
      </c>
      <c r="M3683" t="str">
        <f>_xlfn.XLOOKUP(Table4[[#This Row],[ProductID]], Products!A:A,Products!B:B, "Not Found")</f>
        <v>Little Watches</v>
      </c>
      <c r="N3683" t="str">
        <f>TEXT(Table4[[#This Row],[Date]], "mmm")</f>
        <v>Aug</v>
      </c>
      <c r="O3683" t="str">
        <f>TEXT(Table4[[#This Row],[Date]], "yyyy")</f>
        <v>2024</v>
      </c>
      <c r="P3683" t="str">
        <f>_xlfn.XLOOKUP(Table4[[#This Row],[ProductID]],Products!A:A,Products!C:C, "Not Found")</f>
        <v>Fashion</v>
      </c>
      <c r="Q3683" t="str">
        <f>_xlfn.XLOOKUP(Table4[[#This Row],[ProductID]],Products!A:A,Products!D:D,"Not Found")</f>
        <v>Watches</v>
      </c>
      <c r="R3683">
        <f>_xlfn.XLOOKUP(Table4[[#This Row],[ProductID]],Products!A:A,Products!E:E,"Not Found")</f>
        <v>429.15</v>
      </c>
      <c r="S3683">
        <f>_xlfn.XLOOKUP(Table4[[#This Row],[ProductID]],Products!A:A,Products!F:F, "Not Found")</f>
        <v>258.72000000000003</v>
      </c>
      <c r="T3683" t="str">
        <f>_xlfn.XLOOKUP(Table4[[#This Row],[CustomerID]],Customers!A:A,Customers!D:D, "Not Found")</f>
        <v>M</v>
      </c>
      <c r="U3683" s="6">
        <f>_xlfn.XLOOKUP(Table4[[#This Row],[CustomerID]],Customers!A:A,Customers!E:E, "Not Found")</f>
        <v>37752</v>
      </c>
      <c r="V3683">
        <f ca="1">DATEDIF(Table4[[#This Row],[CustomerBirthday]], TODAY(), "Y")</f>
        <v>23</v>
      </c>
      <c r="W3683" t="str" cm="1">
        <f t="array" aca="1" ref="W3683" ca="1">_xlfn.IFS(Table4[[#This Row],[Age]]&lt;25, "Under 25",Table4[[#This Row],[Age]]=34, "25-34", Table4[[#This Row],[Age]]&lt;=49, "35-49", Table4[[#This Row],[Age]]&lt;=64, "50-64", Table4[[#This Row],[Age]]&gt;=65, "65+")</f>
        <v>Under 25</v>
      </c>
      <c r="X3683" t="str">
        <f>_xlfn.XLOOKUP(Table4[[#This Row],[StoreID]],Stores!A:A,Stores!B:B, "Not found")</f>
        <v>MegaMart Peckmouth</v>
      </c>
      <c r="Y3683" t="str">
        <f>_xlfn.XLOOKUP(Table4[[#This Row],[StoreID]],Stores!A:A,Stores!C:C, "Not Found")</f>
        <v>Peckmouth</v>
      </c>
      <c r="Z3683" t="str">
        <f>_xlfn.XLOOKUP(Table4[[#This Row],[StoreID]],Stores!A:A,Stores!D:D, "Not Found")</f>
        <v>East</v>
      </c>
    </row>
    <row r="3684" spans="1:26">
      <c r="A3684" t="s">
        <v>4550</v>
      </c>
      <c r="B3684" s="1">
        <v>45592</v>
      </c>
      <c r="C3684" t="s">
        <v>545</v>
      </c>
      <c r="D3684" t="s">
        <v>753</v>
      </c>
      <c r="E3684" t="s">
        <v>839</v>
      </c>
      <c r="F3684">
        <v>5</v>
      </c>
      <c r="G3684">
        <v>0.15</v>
      </c>
      <c r="H3684" t="s">
        <v>868</v>
      </c>
      <c r="I3684" s="4">
        <f>Table4[[#This Row],[Quantity]]*Table4[[#This Row],[UnitPrice]]</f>
        <v>1352.25</v>
      </c>
      <c r="J3684" s="4">
        <f>Table4[[#This Row],[Gross Revenue]]*(1-Table4[[#This Row],[Discount]])</f>
        <v>1149.4124999999999</v>
      </c>
      <c r="K3684" s="4">
        <f>Table4[[#This Row],[Quantity]]*Table4[[#This Row],[CostPrice]]</f>
        <v>938</v>
      </c>
      <c r="L3684" s="4">
        <f>Table4[[#This Row],[Net Revenue]]-Table4[[#This Row],[Total Cost]]</f>
        <v>211.41249999999991</v>
      </c>
      <c r="M3684" t="str">
        <f>_xlfn.XLOOKUP(Table4[[#This Row],[ProductID]], Products!A:A,Products!B:B, "Not Found")</f>
        <v>Whether Bags</v>
      </c>
      <c r="N3684" t="str">
        <f>TEXT(Table4[[#This Row],[Date]], "mmm")</f>
        <v>Oct</v>
      </c>
      <c r="O3684" t="str">
        <f>TEXT(Table4[[#This Row],[Date]], "yyyy")</f>
        <v>2024</v>
      </c>
      <c r="P3684" t="str">
        <f>_xlfn.XLOOKUP(Table4[[#This Row],[ProductID]],Products!A:A,Products!C:C, "Not Found")</f>
        <v>Fashion</v>
      </c>
      <c r="Q3684" t="str">
        <f>_xlfn.XLOOKUP(Table4[[#This Row],[ProductID]],Products!A:A,Products!D:D,"Not Found")</f>
        <v>Bags</v>
      </c>
      <c r="R3684">
        <f>_xlfn.XLOOKUP(Table4[[#This Row],[ProductID]],Products!A:A,Products!E:E,"Not Found")</f>
        <v>270.45</v>
      </c>
      <c r="S3684">
        <f>_xlfn.XLOOKUP(Table4[[#This Row],[ProductID]],Products!A:A,Products!F:F, "Not Found")</f>
        <v>187.6</v>
      </c>
      <c r="T3684" t="str">
        <f>_xlfn.XLOOKUP(Table4[[#This Row],[CustomerID]],Customers!A:A,Customers!D:D, "Not Found")</f>
        <v>M</v>
      </c>
      <c r="U3684" s="6">
        <f>_xlfn.XLOOKUP(Table4[[#This Row],[CustomerID]],Customers!A:A,Customers!E:E, "Not Found")</f>
        <v>38959</v>
      </c>
      <c r="V3684">
        <f ca="1">DATEDIF(Table4[[#This Row],[CustomerBirthday]], TODAY(), "Y")</f>
        <v>19</v>
      </c>
      <c r="W3684" t="str" cm="1">
        <f t="array" aca="1" ref="W3684" ca="1">_xlfn.IFS(Table4[[#This Row],[Age]]&lt;25, "Under 25",Table4[[#This Row],[Age]]=34, "25-34", Table4[[#This Row],[Age]]&lt;=49, "35-49", Table4[[#This Row],[Age]]&lt;=64, "50-64", Table4[[#This Row],[Age]]&gt;=65, "65+")</f>
        <v>Under 25</v>
      </c>
      <c r="X3684" t="str">
        <f>_xlfn.XLOOKUP(Table4[[#This Row],[StoreID]],Stores!A:A,Stores!B:B, "Not found")</f>
        <v>MegaMart New Michele</v>
      </c>
      <c r="Y3684" t="str">
        <f>_xlfn.XLOOKUP(Table4[[#This Row],[StoreID]],Stores!A:A,Stores!C:C, "Not Found")</f>
        <v>New Michele</v>
      </c>
      <c r="Z3684" t="str">
        <f>_xlfn.XLOOKUP(Table4[[#This Row],[StoreID]],Stores!A:A,Stores!D:D, "Not Found")</f>
        <v>West</v>
      </c>
    </row>
    <row r="3685" spans="1:26">
      <c r="A3685" t="s">
        <v>4551</v>
      </c>
      <c r="B3685" s="1">
        <v>45768</v>
      </c>
      <c r="C3685" t="s">
        <v>560</v>
      </c>
      <c r="D3685" t="s">
        <v>822</v>
      </c>
      <c r="E3685" t="s">
        <v>846</v>
      </c>
      <c r="F3685">
        <v>4</v>
      </c>
      <c r="G3685">
        <v>0.05</v>
      </c>
      <c r="H3685" t="s">
        <v>875</v>
      </c>
      <c r="I3685" s="4">
        <f>Table4[[#This Row],[Quantity]]*Table4[[#This Row],[UnitPrice]]</f>
        <v>4865.4399999999996</v>
      </c>
      <c r="J3685" s="4">
        <f>Table4[[#This Row],[Gross Revenue]]*(1-Table4[[#This Row],[Discount]])</f>
        <v>4622.1679999999997</v>
      </c>
      <c r="K3685" s="4">
        <f>Table4[[#This Row],[Quantity]]*Table4[[#This Row],[CostPrice]]</f>
        <v>3179.2</v>
      </c>
      <c r="L3685" s="4">
        <f>Table4[[#This Row],[Net Revenue]]-Table4[[#This Row],[Total Cost]]</f>
        <v>1442.9679999999998</v>
      </c>
      <c r="M3685" t="str">
        <f>_xlfn.XLOOKUP(Table4[[#This Row],[ProductID]], Products!A:A,Products!B:B, "Not Found")</f>
        <v>Nor Bags</v>
      </c>
      <c r="N3685" t="str">
        <f>TEXT(Table4[[#This Row],[Date]], "mmm")</f>
        <v>Apr</v>
      </c>
      <c r="O3685" t="str">
        <f>TEXT(Table4[[#This Row],[Date]], "yyyy")</f>
        <v>2025</v>
      </c>
      <c r="P3685" t="str">
        <f>_xlfn.XLOOKUP(Table4[[#This Row],[ProductID]],Products!A:A,Products!C:C, "Not Found")</f>
        <v>Fashion</v>
      </c>
      <c r="Q3685" t="str">
        <f>_xlfn.XLOOKUP(Table4[[#This Row],[ProductID]],Products!A:A,Products!D:D,"Not Found")</f>
        <v>Bags</v>
      </c>
      <c r="R3685">
        <f>_xlfn.XLOOKUP(Table4[[#This Row],[ProductID]],Products!A:A,Products!E:E,"Not Found")</f>
        <v>1216.3599999999999</v>
      </c>
      <c r="S3685">
        <f>_xlfn.XLOOKUP(Table4[[#This Row],[ProductID]],Products!A:A,Products!F:F, "Not Found")</f>
        <v>794.8</v>
      </c>
      <c r="T3685" t="str">
        <f>_xlfn.XLOOKUP(Table4[[#This Row],[CustomerID]],Customers!A:A,Customers!D:D, "Not Found")</f>
        <v>M</v>
      </c>
      <c r="U3685" s="6">
        <f>_xlfn.XLOOKUP(Table4[[#This Row],[CustomerID]],Customers!A:A,Customers!E:E, "Not Found")</f>
        <v>20787</v>
      </c>
      <c r="V3685">
        <f ca="1">DATEDIF(Table4[[#This Row],[CustomerBirthday]], TODAY(), "Y")</f>
        <v>69</v>
      </c>
      <c r="W3685" t="str" cm="1">
        <f t="array" aca="1" ref="W3685" ca="1">_xlfn.IFS(Table4[[#This Row],[Age]]&lt;25, "Under 25",Table4[[#This Row],[Age]]=34, "25-34", Table4[[#This Row],[Age]]&lt;=49, "35-49", Table4[[#This Row],[Age]]&lt;=64, "50-64", Table4[[#This Row],[Age]]&gt;=65, "65+")</f>
        <v>65+</v>
      </c>
      <c r="X3685" t="str">
        <f>_xlfn.XLOOKUP(Table4[[#This Row],[StoreID]],Stores!A:A,Stores!B:B, "Not found")</f>
        <v>MegaMart Johnmouth</v>
      </c>
      <c r="Y3685" t="str">
        <f>_xlfn.XLOOKUP(Table4[[#This Row],[StoreID]],Stores!A:A,Stores!C:C, "Not Found")</f>
        <v>Johnmouth</v>
      </c>
      <c r="Z3685" t="str">
        <f>_xlfn.XLOOKUP(Table4[[#This Row],[StoreID]],Stores!A:A,Stores!D:D, "Not Found")</f>
        <v>East</v>
      </c>
    </row>
    <row r="3686" spans="1:26">
      <c r="A3686" t="s">
        <v>4552</v>
      </c>
      <c r="B3686" s="1">
        <v>45844</v>
      </c>
      <c r="C3686" t="s">
        <v>198</v>
      </c>
      <c r="D3686" t="s">
        <v>782</v>
      </c>
      <c r="E3686" t="s">
        <v>842</v>
      </c>
      <c r="F3686">
        <v>5</v>
      </c>
      <c r="G3686">
        <v>0.15</v>
      </c>
      <c r="H3686" t="s">
        <v>875</v>
      </c>
      <c r="I3686" s="4">
        <f>Table4[[#This Row],[Quantity]]*Table4[[#This Row],[UnitPrice]]</f>
        <v>3368.8999999999996</v>
      </c>
      <c r="J3686" s="4">
        <f>Table4[[#This Row],[Gross Revenue]]*(1-Table4[[#This Row],[Discount]])</f>
        <v>2863.5649999999996</v>
      </c>
      <c r="K3686" s="4">
        <f>Table4[[#This Row],[Quantity]]*Table4[[#This Row],[CostPrice]]</f>
        <v>1816.6499999999999</v>
      </c>
      <c r="L3686" s="4">
        <f>Table4[[#This Row],[Net Revenue]]-Table4[[#This Row],[Total Cost]]</f>
        <v>1046.9149999999997</v>
      </c>
      <c r="M3686" t="str">
        <f>_xlfn.XLOOKUP(Table4[[#This Row],[ProductID]], Products!A:A,Products!B:B, "Not Found")</f>
        <v>Deal Smartphone</v>
      </c>
      <c r="N3686" t="str">
        <f>TEXT(Table4[[#This Row],[Date]], "mmm")</f>
        <v>Jul</v>
      </c>
      <c r="O3686" t="str">
        <f>TEXT(Table4[[#This Row],[Date]], "yyyy")</f>
        <v>2025</v>
      </c>
      <c r="P3686" t="str">
        <f>_xlfn.XLOOKUP(Table4[[#This Row],[ProductID]],Products!A:A,Products!C:C, "Not Found")</f>
        <v>Electronics</v>
      </c>
      <c r="Q3686" t="str">
        <f>_xlfn.XLOOKUP(Table4[[#This Row],[ProductID]],Products!A:A,Products!D:D,"Not Found")</f>
        <v>Smartphone</v>
      </c>
      <c r="R3686">
        <f>_xlfn.XLOOKUP(Table4[[#This Row],[ProductID]],Products!A:A,Products!E:E,"Not Found")</f>
        <v>673.78</v>
      </c>
      <c r="S3686">
        <f>_xlfn.XLOOKUP(Table4[[#This Row],[ProductID]],Products!A:A,Products!F:F, "Not Found")</f>
        <v>363.33</v>
      </c>
      <c r="T3686" t="str">
        <f>_xlfn.XLOOKUP(Table4[[#This Row],[CustomerID]],Customers!A:A,Customers!D:D, "Not Found")</f>
        <v>F</v>
      </c>
      <c r="U3686" s="6">
        <f>_xlfn.XLOOKUP(Table4[[#This Row],[CustomerID]],Customers!A:A,Customers!E:E, "Not Found")</f>
        <v>38340</v>
      </c>
      <c r="V3686">
        <f ca="1">DATEDIF(Table4[[#This Row],[CustomerBirthday]], TODAY(), "Y")</f>
        <v>21</v>
      </c>
      <c r="W3686" t="str" cm="1">
        <f t="array" aca="1" ref="W3686" ca="1">_xlfn.IFS(Table4[[#This Row],[Age]]&lt;25, "Under 25",Table4[[#This Row],[Age]]=34, "25-34", Table4[[#This Row],[Age]]&lt;=49, "35-49", Table4[[#This Row],[Age]]&lt;=64, "50-64", Table4[[#This Row],[Age]]&gt;=65, "65+")</f>
        <v>Under 25</v>
      </c>
      <c r="X3686" t="str">
        <f>_xlfn.XLOOKUP(Table4[[#This Row],[StoreID]],Stores!A:A,Stores!B:B, "Not found")</f>
        <v>MegaMart Brianahaven</v>
      </c>
      <c r="Y3686" t="str">
        <f>_xlfn.XLOOKUP(Table4[[#This Row],[StoreID]],Stores!A:A,Stores!C:C, "Not Found")</f>
        <v>Brianahaven</v>
      </c>
      <c r="Z3686" t="str">
        <f>_xlfn.XLOOKUP(Table4[[#This Row],[StoreID]],Stores!A:A,Stores!D:D, "Not Found")</f>
        <v>North</v>
      </c>
    </row>
    <row r="3687" spans="1:26">
      <c r="A3687" t="s">
        <v>4553</v>
      </c>
      <c r="B3687" s="1">
        <v>45828</v>
      </c>
      <c r="C3687" t="s">
        <v>399</v>
      </c>
      <c r="D3687" t="s">
        <v>822</v>
      </c>
      <c r="E3687" t="s">
        <v>842</v>
      </c>
      <c r="F3687">
        <v>5</v>
      </c>
      <c r="G3687">
        <v>0.1</v>
      </c>
      <c r="H3687" t="s">
        <v>875</v>
      </c>
      <c r="I3687" s="4">
        <f>Table4[[#This Row],[Quantity]]*Table4[[#This Row],[UnitPrice]]</f>
        <v>6081.7999999999993</v>
      </c>
      <c r="J3687" s="4">
        <f>Table4[[#This Row],[Gross Revenue]]*(1-Table4[[#This Row],[Discount]])</f>
        <v>5473.62</v>
      </c>
      <c r="K3687" s="4">
        <f>Table4[[#This Row],[Quantity]]*Table4[[#This Row],[CostPrice]]</f>
        <v>3974</v>
      </c>
      <c r="L3687" s="4">
        <f>Table4[[#This Row],[Net Revenue]]-Table4[[#This Row],[Total Cost]]</f>
        <v>1499.62</v>
      </c>
      <c r="M3687" t="str">
        <f>_xlfn.XLOOKUP(Table4[[#This Row],[ProductID]], Products!A:A,Products!B:B, "Not Found")</f>
        <v>Nor Bags</v>
      </c>
      <c r="N3687" t="str">
        <f>TEXT(Table4[[#This Row],[Date]], "mmm")</f>
        <v>Jun</v>
      </c>
      <c r="O3687" t="str">
        <f>TEXT(Table4[[#This Row],[Date]], "yyyy")</f>
        <v>2025</v>
      </c>
      <c r="P3687" t="str">
        <f>_xlfn.XLOOKUP(Table4[[#This Row],[ProductID]],Products!A:A,Products!C:C, "Not Found")</f>
        <v>Fashion</v>
      </c>
      <c r="Q3687" t="str">
        <f>_xlfn.XLOOKUP(Table4[[#This Row],[ProductID]],Products!A:A,Products!D:D,"Not Found")</f>
        <v>Bags</v>
      </c>
      <c r="R3687">
        <f>_xlfn.XLOOKUP(Table4[[#This Row],[ProductID]],Products!A:A,Products!E:E,"Not Found")</f>
        <v>1216.3599999999999</v>
      </c>
      <c r="S3687">
        <f>_xlfn.XLOOKUP(Table4[[#This Row],[ProductID]],Products!A:A,Products!F:F, "Not Found")</f>
        <v>794.8</v>
      </c>
      <c r="T3687" t="str">
        <f>_xlfn.XLOOKUP(Table4[[#This Row],[CustomerID]],Customers!A:A,Customers!D:D, "Not Found")</f>
        <v>F</v>
      </c>
      <c r="U3687" s="6">
        <f>_xlfn.XLOOKUP(Table4[[#This Row],[CustomerID]],Customers!A:A,Customers!E:E, "Not Found")</f>
        <v>34980</v>
      </c>
      <c r="V3687">
        <f ca="1">DATEDIF(Table4[[#This Row],[CustomerBirthday]], TODAY(), "Y")</f>
        <v>30</v>
      </c>
      <c r="W3687" t="str" cm="1">
        <f t="array" aca="1" ref="W3687" ca="1">_xlfn.IFS(Table4[[#This Row],[Age]]&lt;25, "Under 25",Table4[[#This Row],[Age]]=34, "25-34", Table4[[#This Row],[Age]]&lt;=49, "35-49", Table4[[#This Row],[Age]]&lt;=64, "50-64", Table4[[#This Row],[Age]]&gt;=65, "65+")</f>
        <v>35-49</v>
      </c>
      <c r="X3687" t="str">
        <f>_xlfn.XLOOKUP(Table4[[#This Row],[StoreID]],Stores!A:A,Stores!B:B, "Not found")</f>
        <v>MegaMart Brianahaven</v>
      </c>
      <c r="Y3687" t="str">
        <f>_xlfn.XLOOKUP(Table4[[#This Row],[StoreID]],Stores!A:A,Stores!C:C, "Not Found")</f>
        <v>Brianahaven</v>
      </c>
      <c r="Z3687" t="str">
        <f>_xlfn.XLOOKUP(Table4[[#This Row],[StoreID]],Stores!A:A,Stores!D:D, "Not Found")</f>
        <v>North</v>
      </c>
    </row>
    <row r="3688" spans="1:26">
      <c r="A3688" t="s">
        <v>4554</v>
      </c>
      <c r="B3688" s="1">
        <v>45362</v>
      </c>
      <c r="C3688" t="s">
        <v>396</v>
      </c>
      <c r="D3688" t="s">
        <v>755</v>
      </c>
      <c r="E3688" t="s">
        <v>842</v>
      </c>
      <c r="F3688">
        <v>1</v>
      </c>
      <c r="G3688">
        <v>0.05</v>
      </c>
      <c r="H3688" t="s">
        <v>871</v>
      </c>
      <c r="I3688" s="4">
        <f>Table4[[#This Row],[Quantity]]*Table4[[#This Row],[UnitPrice]]</f>
        <v>1858.75</v>
      </c>
      <c r="J3688" s="4">
        <f>Table4[[#This Row],[Gross Revenue]]*(1-Table4[[#This Row],[Discount]])</f>
        <v>1765.8125</v>
      </c>
      <c r="K3688" s="4">
        <f>Table4[[#This Row],[Quantity]]*Table4[[#This Row],[CostPrice]]</f>
        <v>1451.16</v>
      </c>
      <c r="L3688" s="4">
        <f>Table4[[#This Row],[Net Revenue]]-Table4[[#This Row],[Total Cost]]</f>
        <v>314.65249999999992</v>
      </c>
      <c r="M3688" t="str">
        <f>_xlfn.XLOOKUP(Table4[[#This Row],[ProductID]], Products!A:A,Products!B:B, "Not Found")</f>
        <v>House Accessories</v>
      </c>
      <c r="N3688" t="str">
        <f>TEXT(Table4[[#This Row],[Date]], "mmm")</f>
        <v>Mar</v>
      </c>
      <c r="O3688" t="str">
        <f>TEXT(Table4[[#This Row],[Date]], "yyyy")</f>
        <v>2024</v>
      </c>
      <c r="P3688" t="str">
        <f>_xlfn.XLOOKUP(Table4[[#This Row],[ProductID]],Products!A:A,Products!C:C, "Not Found")</f>
        <v>Fashion</v>
      </c>
      <c r="Q3688" t="str">
        <f>_xlfn.XLOOKUP(Table4[[#This Row],[ProductID]],Products!A:A,Products!D:D,"Not Found")</f>
        <v>Accessories</v>
      </c>
      <c r="R3688">
        <f>_xlfn.XLOOKUP(Table4[[#This Row],[ProductID]],Products!A:A,Products!E:E,"Not Found")</f>
        <v>1858.75</v>
      </c>
      <c r="S3688">
        <f>_xlfn.XLOOKUP(Table4[[#This Row],[ProductID]],Products!A:A,Products!F:F, "Not Found")</f>
        <v>1451.16</v>
      </c>
      <c r="T3688" t="str">
        <f>_xlfn.XLOOKUP(Table4[[#This Row],[CustomerID]],Customers!A:A,Customers!D:D, "Not Found")</f>
        <v>F</v>
      </c>
      <c r="U3688" s="6">
        <f>_xlfn.XLOOKUP(Table4[[#This Row],[CustomerID]],Customers!A:A,Customers!E:E, "Not Found")</f>
        <v>31890</v>
      </c>
      <c r="V3688">
        <f ca="1">DATEDIF(Table4[[#This Row],[CustomerBirthday]], TODAY(), "Y")</f>
        <v>39</v>
      </c>
      <c r="W3688" t="str" cm="1">
        <f t="array" aca="1" ref="W3688" ca="1">_xlfn.IFS(Table4[[#This Row],[Age]]&lt;25, "Under 25",Table4[[#This Row],[Age]]=34, "25-34", Table4[[#This Row],[Age]]&lt;=49, "35-49", Table4[[#This Row],[Age]]&lt;=64, "50-64", Table4[[#This Row],[Age]]&gt;=65, "65+")</f>
        <v>35-49</v>
      </c>
      <c r="X3688" t="str">
        <f>_xlfn.XLOOKUP(Table4[[#This Row],[StoreID]],Stores!A:A,Stores!B:B, "Not found")</f>
        <v>MegaMart Brianahaven</v>
      </c>
      <c r="Y3688" t="str">
        <f>_xlfn.XLOOKUP(Table4[[#This Row],[StoreID]],Stores!A:A,Stores!C:C, "Not Found")</f>
        <v>Brianahaven</v>
      </c>
      <c r="Z3688" t="str">
        <f>_xlfn.XLOOKUP(Table4[[#This Row],[StoreID]],Stores!A:A,Stores!D:D, "Not Found")</f>
        <v>North</v>
      </c>
    </row>
    <row r="3689" spans="1:26">
      <c r="A3689" t="s">
        <v>4555</v>
      </c>
      <c r="B3689" s="1">
        <v>45196</v>
      </c>
      <c r="C3689" t="s">
        <v>462</v>
      </c>
      <c r="D3689" t="s">
        <v>798</v>
      </c>
      <c r="E3689" t="s">
        <v>839</v>
      </c>
      <c r="F3689">
        <v>1</v>
      </c>
      <c r="G3689">
        <v>0.15</v>
      </c>
      <c r="H3689" t="s">
        <v>868</v>
      </c>
      <c r="I3689" s="4">
        <f>Table4[[#This Row],[Quantity]]*Table4[[#This Row],[UnitPrice]]</f>
        <v>1501.46</v>
      </c>
      <c r="J3689" s="4">
        <f>Table4[[#This Row],[Gross Revenue]]*(1-Table4[[#This Row],[Discount]])</f>
        <v>1276.241</v>
      </c>
      <c r="K3689" s="4">
        <f>Table4[[#This Row],[Quantity]]*Table4[[#This Row],[CostPrice]]</f>
        <v>1167.73</v>
      </c>
      <c r="L3689" s="4">
        <f>Table4[[#This Row],[Net Revenue]]-Table4[[#This Row],[Total Cost]]</f>
        <v>108.51099999999997</v>
      </c>
      <c r="M3689" t="str">
        <f>_xlfn.XLOOKUP(Table4[[#This Row],[ProductID]], Products!A:A,Products!B:B, "Not Found")</f>
        <v>New Watches</v>
      </c>
      <c r="N3689" t="str">
        <f>TEXT(Table4[[#This Row],[Date]], "mmm")</f>
        <v>Sep</v>
      </c>
      <c r="O3689" t="str">
        <f>TEXT(Table4[[#This Row],[Date]], "yyyy")</f>
        <v>2023</v>
      </c>
      <c r="P3689" t="str">
        <f>_xlfn.XLOOKUP(Table4[[#This Row],[ProductID]],Products!A:A,Products!C:C, "Not Found")</f>
        <v>Fashion</v>
      </c>
      <c r="Q3689" t="str">
        <f>_xlfn.XLOOKUP(Table4[[#This Row],[ProductID]],Products!A:A,Products!D:D,"Not Found")</f>
        <v>Watches</v>
      </c>
      <c r="R3689">
        <f>_xlfn.XLOOKUP(Table4[[#This Row],[ProductID]],Products!A:A,Products!E:E,"Not Found")</f>
        <v>1501.46</v>
      </c>
      <c r="S3689">
        <f>_xlfn.XLOOKUP(Table4[[#This Row],[ProductID]],Products!A:A,Products!F:F, "Not Found")</f>
        <v>1167.73</v>
      </c>
      <c r="T3689" t="str">
        <f>_xlfn.XLOOKUP(Table4[[#This Row],[CustomerID]],Customers!A:A,Customers!D:D, "Not Found")</f>
        <v>M</v>
      </c>
      <c r="U3689" s="6">
        <f>_xlfn.XLOOKUP(Table4[[#This Row],[CustomerID]],Customers!A:A,Customers!E:E, "Not Found")</f>
        <v>32966</v>
      </c>
      <c r="V3689">
        <f ca="1">DATEDIF(Table4[[#This Row],[CustomerBirthday]], TODAY(), "Y")</f>
        <v>36</v>
      </c>
      <c r="W3689" t="str" cm="1">
        <f t="array" aca="1" ref="W3689" ca="1">_xlfn.IFS(Table4[[#This Row],[Age]]&lt;25, "Under 25",Table4[[#This Row],[Age]]=34, "25-34", Table4[[#This Row],[Age]]&lt;=49, "35-49", Table4[[#This Row],[Age]]&lt;=64, "50-64", Table4[[#This Row],[Age]]&gt;=65, "65+")</f>
        <v>35-49</v>
      </c>
      <c r="X3689" t="str">
        <f>_xlfn.XLOOKUP(Table4[[#This Row],[StoreID]],Stores!A:A,Stores!B:B, "Not found")</f>
        <v>MegaMart New Michele</v>
      </c>
      <c r="Y3689" t="str">
        <f>_xlfn.XLOOKUP(Table4[[#This Row],[StoreID]],Stores!A:A,Stores!C:C, "Not Found")</f>
        <v>New Michele</v>
      </c>
      <c r="Z3689" t="str">
        <f>_xlfn.XLOOKUP(Table4[[#This Row],[StoreID]],Stores!A:A,Stores!D:D, "Not Found")</f>
        <v>West</v>
      </c>
    </row>
    <row r="3690" spans="1:26">
      <c r="A3690" t="s">
        <v>4556</v>
      </c>
      <c r="B3690" s="1">
        <v>45824</v>
      </c>
      <c r="C3690" t="s">
        <v>533</v>
      </c>
      <c r="D3690" t="s">
        <v>747</v>
      </c>
      <c r="E3690" t="s">
        <v>839</v>
      </c>
      <c r="F3690">
        <v>2</v>
      </c>
      <c r="G3690">
        <v>0.05</v>
      </c>
      <c r="H3690" t="s">
        <v>871</v>
      </c>
      <c r="I3690" s="4">
        <f>Table4[[#This Row],[Quantity]]*Table4[[#This Row],[UnitPrice]]</f>
        <v>2269.6</v>
      </c>
      <c r="J3690" s="4">
        <f>Table4[[#This Row],[Gross Revenue]]*(1-Table4[[#This Row],[Discount]])</f>
        <v>2156.12</v>
      </c>
      <c r="K3690" s="4">
        <f>Table4[[#This Row],[Quantity]]*Table4[[#This Row],[CostPrice]]</f>
        <v>1350.2</v>
      </c>
      <c r="L3690" s="4">
        <f>Table4[[#This Row],[Net Revenue]]-Table4[[#This Row],[Total Cost]]</f>
        <v>805.91999999999985</v>
      </c>
      <c r="M3690" t="str">
        <f>_xlfn.XLOOKUP(Table4[[#This Row],[ProductID]], Products!A:A,Products!B:B, "Not Found")</f>
        <v>World Watches</v>
      </c>
      <c r="N3690" t="str">
        <f>TEXT(Table4[[#This Row],[Date]], "mmm")</f>
        <v>Jun</v>
      </c>
      <c r="O3690" t="str">
        <f>TEXT(Table4[[#This Row],[Date]], "yyyy")</f>
        <v>2025</v>
      </c>
      <c r="P3690" t="str">
        <f>_xlfn.XLOOKUP(Table4[[#This Row],[ProductID]],Products!A:A,Products!C:C, "Not Found")</f>
        <v>Fashion</v>
      </c>
      <c r="Q3690" t="str">
        <f>_xlfn.XLOOKUP(Table4[[#This Row],[ProductID]],Products!A:A,Products!D:D,"Not Found")</f>
        <v>Watches</v>
      </c>
      <c r="R3690">
        <f>_xlfn.XLOOKUP(Table4[[#This Row],[ProductID]],Products!A:A,Products!E:E,"Not Found")</f>
        <v>1134.8</v>
      </c>
      <c r="S3690">
        <f>_xlfn.XLOOKUP(Table4[[#This Row],[ProductID]],Products!A:A,Products!F:F, "Not Found")</f>
        <v>675.1</v>
      </c>
      <c r="T3690" t="str">
        <f>_xlfn.XLOOKUP(Table4[[#This Row],[CustomerID]],Customers!A:A,Customers!D:D, "Not Found")</f>
        <v>F</v>
      </c>
      <c r="U3690" s="6">
        <f>_xlfn.XLOOKUP(Table4[[#This Row],[CustomerID]],Customers!A:A,Customers!E:E, "Not Found")</f>
        <v>24506</v>
      </c>
      <c r="V3690">
        <f ca="1">DATEDIF(Table4[[#This Row],[CustomerBirthday]], TODAY(), "Y")</f>
        <v>59</v>
      </c>
      <c r="W3690" t="str" cm="1">
        <f t="array" aca="1" ref="W3690" ca="1">_xlfn.IFS(Table4[[#This Row],[Age]]&lt;25, "Under 25",Table4[[#This Row],[Age]]=34, "25-34", Table4[[#This Row],[Age]]&lt;=49, "35-49", Table4[[#This Row],[Age]]&lt;=64, "50-64", Table4[[#This Row],[Age]]&gt;=65, "65+")</f>
        <v>50-64</v>
      </c>
      <c r="X3690" t="str">
        <f>_xlfn.XLOOKUP(Table4[[#This Row],[StoreID]],Stores!A:A,Stores!B:B, "Not found")</f>
        <v>MegaMart New Michele</v>
      </c>
      <c r="Y3690" t="str">
        <f>_xlfn.XLOOKUP(Table4[[#This Row],[StoreID]],Stores!A:A,Stores!C:C, "Not Found")</f>
        <v>New Michele</v>
      </c>
      <c r="Z3690" t="str">
        <f>_xlfn.XLOOKUP(Table4[[#This Row],[StoreID]],Stores!A:A,Stores!D:D, "Not Found")</f>
        <v>West</v>
      </c>
    </row>
    <row r="3691" spans="1:26">
      <c r="A3691" t="s">
        <v>4557</v>
      </c>
      <c r="B3691" s="1">
        <v>45831</v>
      </c>
      <c r="C3691" t="s">
        <v>690</v>
      </c>
      <c r="D3691" t="s">
        <v>816</v>
      </c>
      <c r="E3691" t="s">
        <v>839</v>
      </c>
      <c r="F3691">
        <v>4</v>
      </c>
      <c r="G3691">
        <v>0.05</v>
      </c>
      <c r="H3691" t="s">
        <v>871</v>
      </c>
      <c r="I3691" s="4">
        <f>Table4[[#This Row],[Quantity]]*Table4[[#This Row],[UnitPrice]]</f>
        <v>7516.32</v>
      </c>
      <c r="J3691" s="4">
        <f>Table4[[#This Row],[Gross Revenue]]*(1-Table4[[#This Row],[Discount]])</f>
        <v>7140.503999999999</v>
      </c>
      <c r="K3691" s="4">
        <f>Table4[[#This Row],[Quantity]]*Table4[[#This Row],[CostPrice]]</f>
        <v>4018.24</v>
      </c>
      <c r="L3691" s="4">
        <f>Table4[[#This Row],[Net Revenue]]-Table4[[#This Row],[Total Cost]]</f>
        <v>3122.2639999999992</v>
      </c>
      <c r="M3691" t="str">
        <f>_xlfn.XLOOKUP(Table4[[#This Row],[ProductID]], Products!A:A,Products!B:B, "Not Found")</f>
        <v>Set Dairy</v>
      </c>
      <c r="N3691" t="str">
        <f>TEXT(Table4[[#This Row],[Date]], "mmm")</f>
        <v>Jun</v>
      </c>
      <c r="O3691" t="str">
        <f>TEXT(Table4[[#This Row],[Date]], "yyyy")</f>
        <v>2025</v>
      </c>
      <c r="P3691" t="str">
        <f>_xlfn.XLOOKUP(Table4[[#This Row],[ProductID]],Products!A:A,Products!C:C, "Not Found")</f>
        <v>Groceries</v>
      </c>
      <c r="Q3691" t="str">
        <f>_xlfn.XLOOKUP(Table4[[#This Row],[ProductID]],Products!A:A,Products!D:D,"Not Found")</f>
        <v>Dairy</v>
      </c>
      <c r="R3691">
        <f>_xlfn.XLOOKUP(Table4[[#This Row],[ProductID]],Products!A:A,Products!E:E,"Not Found")</f>
        <v>1879.08</v>
      </c>
      <c r="S3691">
        <f>_xlfn.XLOOKUP(Table4[[#This Row],[ProductID]],Products!A:A,Products!F:F, "Not Found")</f>
        <v>1004.56</v>
      </c>
      <c r="T3691" t="str">
        <f>_xlfn.XLOOKUP(Table4[[#This Row],[CustomerID]],Customers!A:A,Customers!D:D, "Not Found")</f>
        <v>F</v>
      </c>
      <c r="U3691" s="6">
        <f>_xlfn.XLOOKUP(Table4[[#This Row],[CustomerID]],Customers!A:A,Customers!E:E, "Not Found")</f>
        <v>23491</v>
      </c>
      <c r="V3691">
        <f ca="1">DATEDIF(Table4[[#This Row],[CustomerBirthday]], TODAY(), "Y")</f>
        <v>62</v>
      </c>
      <c r="W3691" t="str" cm="1">
        <f t="array" aca="1" ref="W3691" ca="1">_xlfn.IFS(Table4[[#This Row],[Age]]&lt;25, "Under 25",Table4[[#This Row],[Age]]=34, "25-34", Table4[[#This Row],[Age]]&lt;=49, "35-49", Table4[[#This Row],[Age]]&lt;=64, "50-64", Table4[[#This Row],[Age]]&gt;=65, "65+")</f>
        <v>50-64</v>
      </c>
      <c r="X3691" t="str">
        <f>_xlfn.XLOOKUP(Table4[[#This Row],[StoreID]],Stores!A:A,Stores!B:B, "Not found")</f>
        <v>MegaMart New Michele</v>
      </c>
      <c r="Y3691" t="str">
        <f>_xlfn.XLOOKUP(Table4[[#This Row],[StoreID]],Stores!A:A,Stores!C:C, "Not Found")</f>
        <v>New Michele</v>
      </c>
      <c r="Z3691" t="str">
        <f>_xlfn.XLOOKUP(Table4[[#This Row],[StoreID]],Stores!A:A,Stores!D:D, "Not Found")</f>
        <v>West</v>
      </c>
    </row>
    <row r="3692" spans="1:26">
      <c r="A3692" t="s">
        <v>4558</v>
      </c>
      <c r="B3692" s="1">
        <v>45689</v>
      </c>
      <c r="C3692" t="s">
        <v>666</v>
      </c>
      <c r="D3692" t="s">
        <v>761</v>
      </c>
      <c r="E3692" t="s">
        <v>846</v>
      </c>
      <c r="F3692">
        <v>5</v>
      </c>
      <c r="G3692">
        <v>0.1</v>
      </c>
      <c r="H3692" t="s">
        <v>875</v>
      </c>
      <c r="I3692" s="4">
        <f>Table4[[#This Row],[Quantity]]*Table4[[#This Row],[UnitPrice]]</f>
        <v>8814.6</v>
      </c>
      <c r="J3692" s="4">
        <f>Table4[[#This Row],[Gross Revenue]]*(1-Table4[[#This Row],[Discount]])</f>
        <v>7933.14</v>
      </c>
      <c r="K3692" s="4">
        <f>Table4[[#This Row],[Quantity]]*Table4[[#This Row],[CostPrice]]</f>
        <v>6732.4</v>
      </c>
      <c r="L3692" s="4">
        <f>Table4[[#This Row],[Net Revenue]]-Table4[[#This Row],[Total Cost]]</f>
        <v>1200.7400000000007</v>
      </c>
      <c r="M3692" t="str">
        <f>_xlfn.XLOOKUP(Table4[[#This Row],[ProductID]], Products!A:A,Products!B:B, "Not Found")</f>
        <v>Traditional Laptop</v>
      </c>
      <c r="N3692" t="str">
        <f>TEXT(Table4[[#This Row],[Date]], "mmm")</f>
        <v>Feb</v>
      </c>
      <c r="O3692" t="str">
        <f>TEXT(Table4[[#This Row],[Date]], "yyyy")</f>
        <v>2025</v>
      </c>
      <c r="P3692" t="str">
        <f>_xlfn.XLOOKUP(Table4[[#This Row],[ProductID]],Products!A:A,Products!C:C, "Not Found")</f>
        <v>Electronics</v>
      </c>
      <c r="Q3692" t="str">
        <f>_xlfn.XLOOKUP(Table4[[#This Row],[ProductID]],Products!A:A,Products!D:D,"Not Found")</f>
        <v>Laptop</v>
      </c>
      <c r="R3692">
        <f>_xlfn.XLOOKUP(Table4[[#This Row],[ProductID]],Products!A:A,Products!E:E,"Not Found")</f>
        <v>1762.92</v>
      </c>
      <c r="S3692">
        <f>_xlfn.XLOOKUP(Table4[[#This Row],[ProductID]],Products!A:A,Products!F:F, "Not Found")</f>
        <v>1346.48</v>
      </c>
      <c r="T3692" t="str">
        <f>_xlfn.XLOOKUP(Table4[[#This Row],[CustomerID]],Customers!A:A,Customers!D:D, "Not Found")</f>
        <v>M</v>
      </c>
      <c r="U3692" s="6">
        <f>_xlfn.XLOOKUP(Table4[[#This Row],[CustomerID]],Customers!A:A,Customers!E:E, "Not Found")</f>
        <v>24326</v>
      </c>
      <c r="V3692">
        <f ca="1">DATEDIF(Table4[[#This Row],[CustomerBirthday]], TODAY(), "Y")</f>
        <v>59</v>
      </c>
      <c r="W3692" t="str" cm="1">
        <f t="array" aca="1" ref="W3692" ca="1">_xlfn.IFS(Table4[[#This Row],[Age]]&lt;25, "Under 25",Table4[[#This Row],[Age]]=34, "25-34", Table4[[#This Row],[Age]]&lt;=49, "35-49", Table4[[#This Row],[Age]]&lt;=64, "50-64", Table4[[#This Row],[Age]]&gt;=65, "65+")</f>
        <v>50-64</v>
      </c>
      <c r="X3692" t="str">
        <f>_xlfn.XLOOKUP(Table4[[#This Row],[StoreID]],Stores!A:A,Stores!B:B, "Not found")</f>
        <v>MegaMart Johnmouth</v>
      </c>
      <c r="Y3692" t="str">
        <f>_xlfn.XLOOKUP(Table4[[#This Row],[StoreID]],Stores!A:A,Stores!C:C, "Not Found")</f>
        <v>Johnmouth</v>
      </c>
      <c r="Z3692" t="str">
        <f>_xlfn.XLOOKUP(Table4[[#This Row],[StoreID]],Stores!A:A,Stores!D:D, "Not Found")</f>
        <v>East</v>
      </c>
    </row>
    <row r="3693" spans="1:26">
      <c r="A3693" t="s">
        <v>4559</v>
      </c>
      <c r="B3693" s="1">
        <v>45672</v>
      </c>
      <c r="C3693" t="s">
        <v>563</v>
      </c>
      <c r="D3693" t="s">
        <v>718</v>
      </c>
      <c r="E3693" t="s">
        <v>842</v>
      </c>
      <c r="F3693">
        <v>1</v>
      </c>
      <c r="G3693">
        <v>0</v>
      </c>
      <c r="H3693" t="s">
        <v>865</v>
      </c>
      <c r="I3693" s="4">
        <f>Table4[[#This Row],[Quantity]]*Table4[[#This Row],[UnitPrice]]</f>
        <v>337.63</v>
      </c>
      <c r="J3693" s="4">
        <f>Table4[[#This Row],[Gross Revenue]]*(1-Table4[[#This Row],[Discount]])</f>
        <v>337.63</v>
      </c>
      <c r="K3693" s="4">
        <f>Table4[[#This Row],[Quantity]]*Table4[[#This Row],[CostPrice]]</f>
        <v>169.03</v>
      </c>
      <c r="L3693" s="4">
        <f>Table4[[#This Row],[Net Revenue]]-Table4[[#This Row],[Total Cost]]</f>
        <v>168.6</v>
      </c>
      <c r="M3693" t="str">
        <f>_xlfn.XLOOKUP(Table4[[#This Row],[ProductID]], Products!A:A,Products!B:B, "Not Found")</f>
        <v>Here Footwear</v>
      </c>
      <c r="N3693" t="str">
        <f>TEXT(Table4[[#This Row],[Date]], "mmm")</f>
        <v>Jan</v>
      </c>
      <c r="O3693" t="str">
        <f>TEXT(Table4[[#This Row],[Date]], "yyyy")</f>
        <v>2025</v>
      </c>
      <c r="P3693" t="str">
        <f>_xlfn.XLOOKUP(Table4[[#This Row],[ProductID]],Products!A:A,Products!C:C, "Not Found")</f>
        <v>Fashion</v>
      </c>
      <c r="Q3693" t="str">
        <f>_xlfn.XLOOKUP(Table4[[#This Row],[ProductID]],Products!A:A,Products!D:D,"Not Found")</f>
        <v>Footwear</v>
      </c>
      <c r="R3693">
        <f>_xlfn.XLOOKUP(Table4[[#This Row],[ProductID]],Products!A:A,Products!E:E,"Not Found")</f>
        <v>337.63</v>
      </c>
      <c r="S3693">
        <f>_xlfn.XLOOKUP(Table4[[#This Row],[ProductID]],Products!A:A,Products!F:F, "Not Found")</f>
        <v>169.03</v>
      </c>
      <c r="T3693" t="str">
        <f>_xlfn.XLOOKUP(Table4[[#This Row],[CustomerID]],Customers!A:A,Customers!D:D, "Not Found")</f>
        <v>M</v>
      </c>
      <c r="U3693" s="6">
        <f>_xlfn.XLOOKUP(Table4[[#This Row],[CustomerID]],Customers!A:A,Customers!E:E, "Not Found")</f>
        <v>24092</v>
      </c>
      <c r="V3693">
        <f ca="1">DATEDIF(Table4[[#This Row],[CustomerBirthday]], TODAY(), "Y")</f>
        <v>60</v>
      </c>
      <c r="W3693" t="str" cm="1">
        <f t="array" aca="1" ref="W3693" ca="1">_xlfn.IFS(Table4[[#This Row],[Age]]&lt;25, "Under 25",Table4[[#This Row],[Age]]=34, "25-34", Table4[[#This Row],[Age]]&lt;=49, "35-49", Table4[[#This Row],[Age]]&lt;=64, "50-64", Table4[[#This Row],[Age]]&gt;=65, "65+")</f>
        <v>50-64</v>
      </c>
      <c r="X3693" t="str">
        <f>_xlfn.XLOOKUP(Table4[[#This Row],[StoreID]],Stores!A:A,Stores!B:B, "Not found")</f>
        <v>MegaMart Brianahaven</v>
      </c>
      <c r="Y3693" t="str">
        <f>_xlfn.XLOOKUP(Table4[[#This Row],[StoreID]],Stores!A:A,Stores!C:C, "Not Found")</f>
        <v>Brianahaven</v>
      </c>
      <c r="Z3693" t="str">
        <f>_xlfn.XLOOKUP(Table4[[#This Row],[StoreID]],Stores!A:A,Stores!D:D, "Not Found")</f>
        <v>North</v>
      </c>
    </row>
    <row r="3694" spans="1:26">
      <c r="A3694" t="s">
        <v>4560</v>
      </c>
      <c r="B3694" s="1">
        <v>45576</v>
      </c>
      <c r="C3694" t="s">
        <v>167</v>
      </c>
      <c r="D3694" t="s">
        <v>782</v>
      </c>
      <c r="E3694" t="s">
        <v>842</v>
      </c>
      <c r="F3694">
        <v>2</v>
      </c>
      <c r="G3694">
        <v>0</v>
      </c>
      <c r="H3694" t="s">
        <v>871</v>
      </c>
      <c r="I3694" s="4">
        <f>Table4[[#This Row],[Quantity]]*Table4[[#This Row],[UnitPrice]]</f>
        <v>1347.56</v>
      </c>
      <c r="J3694" s="4">
        <f>Table4[[#This Row],[Gross Revenue]]*(1-Table4[[#This Row],[Discount]])</f>
        <v>1347.56</v>
      </c>
      <c r="K3694" s="4">
        <f>Table4[[#This Row],[Quantity]]*Table4[[#This Row],[CostPrice]]</f>
        <v>726.66</v>
      </c>
      <c r="L3694" s="4">
        <f>Table4[[#This Row],[Net Revenue]]-Table4[[#This Row],[Total Cost]]</f>
        <v>620.9</v>
      </c>
      <c r="M3694" t="str">
        <f>_xlfn.XLOOKUP(Table4[[#This Row],[ProductID]], Products!A:A,Products!B:B, "Not Found")</f>
        <v>Deal Smartphone</v>
      </c>
      <c r="N3694" t="str">
        <f>TEXT(Table4[[#This Row],[Date]], "mmm")</f>
        <v>Oct</v>
      </c>
      <c r="O3694" t="str">
        <f>TEXT(Table4[[#This Row],[Date]], "yyyy")</f>
        <v>2024</v>
      </c>
      <c r="P3694" t="str">
        <f>_xlfn.XLOOKUP(Table4[[#This Row],[ProductID]],Products!A:A,Products!C:C, "Not Found")</f>
        <v>Electronics</v>
      </c>
      <c r="Q3694" t="str">
        <f>_xlfn.XLOOKUP(Table4[[#This Row],[ProductID]],Products!A:A,Products!D:D,"Not Found")</f>
        <v>Smartphone</v>
      </c>
      <c r="R3694">
        <f>_xlfn.XLOOKUP(Table4[[#This Row],[ProductID]],Products!A:A,Products!E:E,"Not Found")</f>
        <v>673.78</v>
      </c>
      <c r="S3694">
        <f>_xlfn.XLOOKUP(Table4[[#This Row],[ProductID]],Products!A:A,Products!F:F, "Not Found")</f>
        <v>363.33</v>
      </c>
      <c r="T3694" t="str">
        <f>_xlfn.XLOOKUP(Table4[[#This Row],[CustomerID]],Customers!A:A,Customers!D:D, "Not Found")</f>
        <v>M</v>
      </c>
      <c r="U3694" s="6">
        <f>_xlfn.XLOOKUP(Table4[[#This Row],[CustomerID]],Customers!A:A,Customers!E:E, "Not Found")</f>
        <v>32400</v>
      </c>
      <c r="V3694">
        <f ca="1">DATEDIF(Table4[[#This Row],[CustomerBirthday]], TODAY(), "Y")</f>
        <v>37</v>
      </c>
      <c r="W3694" t="str" cm="1">
        <f t="array" aca="1" ref="W3694" ca="1">_xlfn.IFS(Table4[[#This Row],[Age]]&lt;25, "Under 25",Table4[[#This Row],[Age]]=34, "25-34", Table4[[#This Row],[Age]]&lt;=49, "35-49", Table4[[#This Row],[Age]]&lt;=64, "50-64", Table4[[#This Row],[Age]]&gt;=65, "65+")</f>
        <v>35-49</v>
      </c>
      <c r="X3694" t="str">
        <f>_xlfn.XLOOKUP(Table4[[#This Row],[StoreID]],Stores!A:A,Stores!B:B, "Not found")</f>
        <v>MegaMart Brianahaven</v>
      </c>
      <c r="Y3694" t="str">
        <f>_xlfn.XLOOKUP(Table4[[#This Row],[StoreID]],Stores!A:A,Stores!C:C, "Not Found")</f>
        <v>Brianahaven</v>
      </c>
      <c r="Z3694" t="str">
        <f>_xlfn.XLOOKUP(Table4[[#This Row],[StoreID]],Stores!A:A,Stores!D:D, "Not Found")</f>
        <v>North</v>
      </c>
    </row>
    <row r="3695" spans="1:26">
      <c r="A3695" t="s">
        <v>4561</v>
      </c>
      <c r="B3695" s="1">
        <v>45771</v>
      </c>
      <c r="C3695" t="s">
        <v>445</v>
      </c>
      <c r="D3695" t="s">
        <v>826</v>
      </c>
      <c r="E3695" t="s">
        <v>831</v>
      </c>
      <c r="F3695">
        <v>5</v>
      </c>
      <c r="G3695">
        <v>0.15</v>
      </c>
      <c r="H3695" t="s">
        <v>871</v>
      </c>
      <c r="I3695" s="4">
        <f>Table4[[#This Row],[Quantity]]*Table4[[#This Row],[UnitPrice]]</f>
        <v>5223.2000000000007</v>
      </c>
      <c r="J3695" s="4">
        <f>Table4[[#This Row],[Gross Revenue]]*(1-Table4[[#This Row],[Discount]])</f>
        <v>4439.72</v>
      </c>
      <c r="K3695" s="4">
        <f>Table4[[#This Row],[Quantity]]*Table4[[#This Row],[CostPrice]]</f>
        <v>3875.3500000000004</v>
      </c>
      <c r="L3695" s="4">
        <f>Table4[[#This Row],[Net Revenue]]-Table4[[#This Row],[Total Cost]]</f>
        <v>564.36999999999989</v>
      </c>
      <c r="M3695" t="str">
        <f>_xlfn.XLOOKUP(Table4[[#This Row],[ProductID]], Products!A:A,Products!B:B, "Not Found")</f>
        <v>Maybe Footwear</v>
      </c>
      <c r="N3695" t="str">
        <f>TEXT(Table4[[#This Row],[Date]], "mmm")</f>
        <v>Apr</v>
      </c>
      <c r="O3695" t="str">
        <f>TEXT(Table4[[#This Row],[Date]], "yyyy")</f>
        <v>2025</v>
      </c>
      <c r="P3695" t="str">
        <f>_xlfn.XLOOKUP(Table4[[#This Row],[ProductID]],Products!A:A,Products!C:C, "Not Found")</f>
        <v>Fashion</v>
      </c>
      <c r="Q3695" t="str">
        <f>_xlfn.XLOOKUP(Table4[[#This Row],[ProductID]],Products!A:A,Products!D:D,"Not Found")</f>
        <v>Footwear</v>
      </c>
      <c r="R3695">
        <f>_xlfn.XLOOKUP(Table4[[#This Row],[ProductID]],Products!A:A,Products!E:E,"Not Found")</f>
        <v>1044.6400000000001</v>
      </c>
      <c r="S3695">
        <f>_xlfn.XLOOKUP(Table4[[#This Row],[ProductID]],Products!A:A,Products!F:F, "Not Found")</f>
        <v>775.07</v>
      </c>
      <c r="T3695" t="str">
        <f>_xlfn.XLOOKUP(Table4[[#This Row],[CustomerID]],Customers!A:A,Customers!D:D, "Not Found")</f>
        <v>F</v>
      </c>
      <c r="U3695" s="6">
        <f>_xlfn.XLOOKUP(Table4[[#This Row],[CustomerID]],Customers!A:A,Customers!E:E, "Not Found")</f>
        <v>23386</v>
      </c>
      <c r="V3695">
        <f ca="1">DATEDIF(Table4[[#This Row],[CustomerBirthday]], TODAY(), "Y")</f>
        <v>62</v>
      </c>
      <c r="W3695" t="str" cm="1">
        <f t="array" aca="1" ref="W3695" ca="1">_xlfn.IFS(Table4[[#This Row],[Age]]&lt;25, "Under 25",Table4[[#This Row],[Age]]=34, "25-34", Table4[[#This Row],[Age]]&lt;=49, "35-49", Table4[[#This Row],[Age]]&lt;=64, "50-64", Table4[[#This Row],[Age]]&gt;=65, "65+")</f>
        <v>50-64</v>
      </c>
      <c r="X3695" t="str">
        <f>_xlfn.XLOOKUP(Table4[[#This Row],[StoreID]],Stores!A:A,Stores!B:B, "Not found")</f>
        <v>MegaMart Jimenezborough</v>
      </c>
      <c r="Y3695" t="str">
        <f>_xlfn.XLOOKUP(Table4[[#This Row],[StoreID]],Stores!A:A,Stores!C:C, "Not Found")</f>
        <v>Jimenezborough</v>
      </c>
      <c r="Z3695" t="str">
        <f>_xlfn.XLOOKUP(Table4[[#This Row],[StoreID]],Stores!A:A,Stores!D:D, "Not Found")</f>
        <v>South</v>
      </c>
    </row>
    <row r="3696" spans="1:26">
      <c r="A3696" t="s">
        <v>4562</v>
      </c>
      <c r="B3696" s="1">
        <v>45730</v>
      </c>
      <c r="C3696" t="s">
        <v>112</v>
      </c>
      <c r="D3696" t="s">
        <v>782</v>
      </c>
      <c r="E3696" t="s">
        <v>831</v>
      </c>
      <c r="F3696">
        <v>4</v>
      </c>
      <c r="G3696">
        <v>0</v>
      </c>
      <c r="H3696" t="s">
        <v>871</v>
      </c>
      <c r="I3696" s="4">
        <f>Table4[[#This Row],[Quantity]]*Table4[[#This Row],[UnitPrice]]</f>
        <v>2695.12</v>
      </c>
      <c r="J3696" s="4">
        <f>Table4[[#This Row],[Gross Revenue]]*(1-Table4[[#This Row],[Discount]])</f>
        <v>2695.12</v>
      </c>
      <c r="K3696" s="4">
        <f>Table4[[#This Row],[Quantity]]*Table4[[#This Row],[CostPrice]]</f>
        <v>1453.32</v>
      </c>
      <c r="L3696" s="4">
        <f>Table4[[#This Row],[Net Revenue]]-Table4[[#This Row],[Total Cost]]</f>
        <v>1241.8</v>
      </c>
      <c r="M3696" t="str">
        <f>_xlfn.XLOOKUP(Table4[[#This Row],[ProductID]], Products!A:A,Products!B:B, "Not Found")</f>
        <v>Deal Smartphone</v>
      </c>
      <c r="N3696" t="str">
        <f>TEXT(Table4[[#This Row],[Date]], "mmm")</f>
        <v>Mar</v>
      </c>
      <c r="O3696" t="str">
        <f>TEXT(Table4[[#This Row],[Date]], "yyyy")</f>
        <v>2025</v>
      </c>
      <c r="P3696" t="str">
        <f>_xlfn.XLOOKUP(Table4[[#This Row],[ProductID]],Products!A:A,Products!C:C, "Not Found")</f>
        <v>Electronics</v>
      </c>
      <c r="Q3696" t="str">
        <f>_xlfn.XLOOKUP(Table4[[#This Row],[ProductID]],Products!A:A,Products!D:D,"Not Found")</f>
        <v>Smartphone</v>
      </c>
      <c r="R3696">
        <f>_xlfn.XLOOKUP(Table4[[#This Row],[ProductID]],Products!A:A,Products!E:E,"Not Found")</f>
        <v>673.78</v>
      </c>
      <c r="S3696">
        <f>_xlfn.XLOOKUP(Table4[[#This Row],[ProductID]],Products!A:A,Products!F:F, "Not Found")</f>
        <v>363.33</v>
      </c>
      <c r="T3696" t="str">
        <f>_xlfn.XLOOKUP(Table4[[#This Row],[CustomerID]],Customers!A:A,Customers!D:D, "Not Found")</f>
        <v>F</v>
      </c>
      <c r="U3696" s="6">
        <f>_xlfn.XLOOKUP(Table4[[#This Row],[CustomerID]],Customers!A:A,Customers!E:E, "Not Found")</f>
        <v>21956</v>
      </c>
      <c r="V3696">
        <f ca="1">DATEDIF(Table4[[#This Row],[CustomerBirthday]], TODAY(), "Y")</f>
        <v>66</v>
      </c>
      <c r="W3696" t="str" cm="1">
        <f t="array" aca="1" ref="W3696" ca="1">_xlfn.IFS(Table4[[#This Row],[Age]]&lt;25, "Under 25",Table4[[#This Row],[Age]]=34, "25-34", Table4[[#This Row],[Age]]&lt;=49, "35-49", Table4[[#This Row],[Age]]&lt;=64, "50-64", Table4[[#This Row],[Age]]&gt;=65, "65+")</f>
        <v>65+</v>
      </c>
      <c r="X3696" t="str">
        <f>_xlfn.XLOOKUP(Table4[[#This Row],[StoreID]],Stores!A:A,Stores!B:B, "Not found")</f>
        <v>MegaMart Jimenezborough</v>
      </c>
      <c r="Y3696" t="str">
        <f>_xlfn.XLOOKUP(Table4[[#This Row],[StoreID]],Stores!A:A,Stores!C:C, "Not Found")</f>
        <v>Jimenezborough</v>
      </c>
      <c r="Z3696" t="str">
        <f>_xlfn.XLOOKUP(Table4[[#This Row],[StoreID]],Stores!A:A,Stores!D:D, "Not Found")</f>
        <v>South</v>
      </c>
    </row>
    <row r="3697" spans="1:26">
      <c r="A3697" t="s">
        <v>4563</v>
      </c>
      <c r="B3697" s="1">
        <v>45387</v>
      </c>
      <c r="C3697" t="s">
        <v>604</v>
      </c>
      <c r="D3697" t="s">
        <v>766</v>
      </c>
      <c r="E3697" t="s">
        <v>831</v>
      </c>
      <c r="F3697">
        <v>3</v>
      </c>
      <c r="G3697">
        <v>0</v>
      </c>
      <c r="H3697" t="s">
        <v>875</v>
      </c>
      <c r="I3697" s="4">
        <f>Table4[[#This Row],[Quantity]]*Table4[[#This Row],[UnitPrice]]</f>
        <v>3681.7200000000003</v>
      </c>
      <c r="J3697" s="4">
        <f>Table4[[#This Row],[Gross Revenue]]*(1-Table4[[#This Row],[Discount]])</f>
        <v>3681.7200000000003</v>
      </c>
      <c r="K3697" s="4">
        <f>Table4[[#This Row],[Quantity]]*Table4[[#This Row],[CostPrice]]</f>
        <v>2931.27</v>
      </c>
      <c r="L3697" s="4">
        <f>Table4[[#This Row],[Net Revenue]]-Table4[[#This Row],[Total Cost]]</f>
        <v>750.45000000000027</v>
      </c>
      <c r="M3697" t="str">
        <f>_xlfn.XLOOKUP(Table4[[#This Row],[ProductID]], Products!A:A,Products!B:B, "Not Found")</f>
        <v>Firm Dairy</v>
      </c>
      <c r="N3697" t="str">
        <f>TEXT(Table4[[#This Row],[Date]], "mmm")</f>
        <v>Apr</v>
      </c>
      <c r="O3697" t="str">
        <f>TEXT(Table4[[#This Row],[Date]], "yyyy")</f>
        <v>2024</v>
      </c>
      <c r="P3697" t="str">
        <f>_xlfn.XLOOKUP(Table4[[#This Row],[ProductID]],Products!A:A,Products!C:C, "Not Found")</f>
        <v>Groceries</v>
      </c>
      <c r="Q3697" t="str">
        <f>_xlfn.XLOOKUP(Table4[[#This Row],[ProductID]],Products!A:A,Products!D:D,"Not Found")</f>
        <v>Dairy</v>
      </c>
      <c r="R3697">
        <f>_xlfn.XLOOKUP(Table4[[#This Row],[ProductID]],Products!A:A,Products!E:E,"Not Found")</f>
        <v>1227.24</v>
      </c>
      <c r="S3697">
        <f>_xlfn.XLOOKUP(Table4[[#This Row],[ProductID]],Products!A:A,Products!F:F, "Not Found")</f>
        <v>977.09</v>
      </c>
      <c r="T3697" t="str">
        <f>_xlfn.XLOOKUP(Table4[[#This Row],[CustomerID]],Customers!A:A,Customers!D:D, "Not Found")</f>
        <v>F</v>
      </c>
      <c r="U3697" s="6">
        <f>_xlfn.XLOOKUP(Table4[[#This Row],[CustomerID]],Customers!A:A,Customers!E:E, "Not Found")</f>
        <v>30807</v>
      </c>
      <c r="V3697">
        <f ca="1">DATEDIF(Table4[[#This Row],[CustomerBirthday]], TODAY(), "Y")</f>
        <v>42</v>
      </c>
      <c r="W3697" t="str" cm="1">
        <f t="array" aca="1" ref="W3697" ca="1">_xlfn.IFS(Table4[[#This Row],[Age]]&lt;25, "Under 25",Table4[[#This Row],[Age]]=34, "25-34", Table4[[#This Row],[Age]]&lt;=49, "35-49", Table4[[#This Row],[Age]]&lt;=64, "50-64", Table4[[#This Row],[Age]]&gt;=65, "65+")</f>
        <v>35-49</v>
      </c>
      <c r="X3697" t="str">
        <f>_xlfn.XLOOKUP(Table4[[#This Row],[StoreID]],Stores!A:A,Stores!B:B, "Not found")</f>
        <v>MegaMart Jimenezborough</v>
      </c>
      <c r="Y3697" t="str">
        <f>_xlfn.XLOOKUP(Table4[[#This Row],[StoreID]],Stores!A:A,Stores!C:C, "Not Found")</f>
        <v>Jimenezborough</v>
      </c>
      <c r="Z3697" t="str">
        <f>_xlfn.XLOOKUP(Table4[[#This Row],[StoreID]],Stores!A:A,Stores!D:D, "Not Found")</f>
        <v>South</v>
      </c>
    </row>
    <row r="3698" spans="1:26">
      <c r="A3698" t="s">
        <v>4564</v>
      </c>
      <c r="B3698" s="1">
        <v>45300</v>
      </c>
      <c r="C3698" t="s">
        <v>234</v>
      </c>
      <c r="D3698" t="s">
        <v>732</v>
      </c>
      <c r="E3698" t="s">
        <v>839</v>
      </c>
      <c r="F3698">
        <v>5</v>
      </c>
      <c r="G3698">
        <v>0.15</v>
      </c>
      <c r="H3698" t="s">
        <v>871</v>
      </c>
      <c r="I3698" s="4">
        <f>Table4[[#This Row],[Quantity]]*Table4[[#This Row],[UnitPrice]]</f>
        <v>7370.5999999999995</v>
      </c>
      <c r="J3698" s="4">
        <f>Table4[[#This Row],[Gross Revenue]]*(1-Table4[[#This Row],[Discount]])</f>
        <v>6265.0099999999993</v>
      </c>
      <c r="K3698" s="4">
        <f>Table4[[#This Row],[Quantity]]*Table4[[#This Row],[CostPrice]]</f>
        <v>3820.1</v>
      </c>
      <c r="L3698" s="4">
        <f>Table4[[#This Row],[Net Revenue]]-Table4[[#This Row],[Total Cost]]</f>
        <v>2444.9099999999994</v>
      </c>
      <c r="M3698" t="str">
        <f>_xlfn.XLOOKUP(Table4[[#This Row],[ProductID]], Products!A:A,Products!B:B, "Not Found")</f>
        <v>Understand Camera</v>
      </c>
      <c r="N3698" t="str">
        <f>TEXT(Table4[[#This Row],[Date]], "mmm")</f>
        <v>Jan</v>
      </c>
      <c r="O3698" t="str">
        <f>TEXT(Table4[[#This Row],[Date]], "yyyy")</f>
        <v>2024</v>
      </c>
      <c r="P3698" t="str">
        <f>_xlfn.XLOOKUP(Table4[[#This Row],[ProductID]],Products!A:A,Products!C:C, "Not Found")</f>
        <v>Electronics</v>
      </c>
      <c r="Q3698" t="str">
        <f>_xlfn.XLOOKUP(Table4[[#This Row],[ProductID]],Products!A:A,Products!D:D,"Not Found")</f>
        <v>Camera</v>
      </c>
      <c r="R3698">
        <f>_xlfn.XLOOKUP(Table4[[#This Row],[ProductID]],Products!A:A,Products!E:E,"Not Found")</f>
        <v>1474.12</v>
      </c>
      <c r="S3698">
        <f>_xlfn.XLOOKUP(Table4[[#This Row],[ProductID]],Products!A:A,Products!F:F, "Not Found")</f>
        <v>764.02</v>
      </c>
      <c r="T3698" t="str">
        <f>_xlfn.XLOOKUP(Table4[[#This Row],[CustomerID]],Customers!A:A,Customers!D:D, "Not Found")</f>
        <v>M</v>
      </c>
      <c r="U3698" s="6">
        <f>_xlfn.XLOOKUP(Table4[[#This Row],[CustomerID]],Customers!A:A,Customers!E:E, "Not Found")</f>
        <v>25132</v>
      </c>
      <c r="V3698">
        <f ca="1">DATEDIF(Table4[[#This Row],[CustomerBirthday]], TODAY(), "Y")</f>
        <v>57</v>
      </c>
      <c r="W3698" t="str" cm="1">
        <f t="array" aca="1" ref="W3698" ca="1">_xlfn.IFS(Table4[[#This Row],[Age]]&lt;25, "Under 25",Table4[[#This Row],[Age]]=34, "25-34", Table4[[#This Row],[Age]]&lt;=49, "35-49", Table4[[#This Row],[Age]]&lt;=64, "50-64", Table4[[#This Row],[Age]]&gt;=65, "65+")</f>
        <v>50-64</v>
      </c>
      <c r="X3698" t="str">
        <f>_xlfn.XLOOKUP(Table4[[#This Row],[StoreID]],Stores!A:A,Stores!B:B, "Not found")</f>
        <v>MegaMart New Michele</v>
      </c>
      <c r="Y3698" t="str">
        <f>_xlfn.XLOOKUP(Table4[[#This Row],[StoreID]],Stores!A:A,Stores!C:C, "Not Found")</f>
        <v>New Michele</v>
      </c>
      <c r="Z3698" t="str">
        <f>_xlfn.XLOOKUP(Table4[[#This Row],[StoreID]],Stores!A:A,Stores!D:D, "Not Found")</f>
        <v>West</v>
      </c>
    </row>
    <row r="3699" spans="1:26">
      <c r="A3699" t="s">
        <v>4565</v>
      </c>
      <c r="B3699" s="1">
        <v>45677</v>
      </c>
      <c r="C3699" t="s">
        <v>115</v>
      </c>
      <c r="D3699" t="s">
        <v>816</v>
      </c>
      <c r="E3699" t="s">
        <v>831</v>
      </c>
      <c r="F3699">
        <v>4</v>
      </c>
      <c r="G3699">
        <v>0</v>
      </c>
      <c r="H3699" t="s">
        <v>865</v>
      </c>
      <c r="I3699" s="4">
        <f>Table4[[#This Row],[Quantity]]*Table4[[#This Row],[UnitPrice]]</f>
        <v>7516.32</v>
      </c>
      <c r="J3699" s="4">
        <f>Table4[[#This Row],[Gross Revenue]]*(1-Table4[[#This Row],[Discount]])</f>
        <v>7516.32</v>
      </c>
      <c r="K3699" s="4">
        <f>Table4[[#This Row],[Quantity]]*Table4[[#This Row],[CostPrice]]</f>
        <v>4018.24</v>
      </c>
      <c r="L3699" s="4">
        <f>Table4[[#This Row],[Net Revenue]]-Table4[[#This Row],[Total Cost]]</f>
        <v>3498.08</v>
      </c>
      <c r="M3699" t="str">
        <f>_xlfn.XLOOKUP(Table4[[#This Row],[ProductID]], Products!A:A,Products!B:B, "Not Found")</f>
        <v>Set Dairy</v>
      </c>
      <c r="N3699" t="str">
        <f>TEXT(Table4[[#This Row],[Date]], "mmm")</f>
        <v>Jan</v>
      </c>
      <c r="O3699" t="str">
        <f>TEXT(Table4[[#This Row],[Date]], "yyyy")</f>
        <v>2025</v>
      </c>
      <c r="P3699" t="str">
        <f>_xlfn.XLOOKUP(Table4[[#This Row],[ProductID]],Products!A:A,Products!C:C, "Not Found")</f>
        <v>Groceries</v>
      </c>
      <c r="Q3699" t="str">
        <f>_xlfn.XLOOKUP(Table4[[#This Row],[ProductID]],Products!A:A,Products!D:D,"Not Found")</f>
        <v>Dairy</v>
      </c>
      <c r="R3699">
        <f>_xlfn.XLOOKUP(Table4[[#This Row],[ProductID]],Products!A:A,Products!E:E,"Not Found")</f>
        <v>1879.08</v>
      </c>
      <c r="S3699">
        <f>_xlfn.XLOOKUP(Table4[[#This Row],[ProductID]],Products!A:A,Products!F:F, "Not Found")</f>
        <v>1004.56</v>
      </c>
      <c r="T3699" t="str">
        <f>_xlfn.XLOOKUP(Table4[[#This Row],[CustomerID]],Customers!A:A,Customers!D:D, "Not Found")</f>
        <v>M</v>
      </c>
      <c r="U3699" s="6">
        <f>_xlfn.XLOOKUP(Table4[[#This Row],[CustomerID]],Customers!A:A,Customers!E:E, "Not Found")</f>
        <v>28630</v>
      </c>
      <c r="V3699">
        <f ca="1">DATEDIF(Table4[[#This Row],[CustomerBirthday]], TODAY(), "Y")</f>
        <v>48</v>
      </c>
      <c r="W3699" t="str" cm="1">
        <f t="array" aca="1" ref="W3699" ca="1">_xlfn.IFS(Table4[[#This Row],[Age]]&lt;25, "Under 25",Table4[[#This Row],[Age]]=34, "25-34", Table4[[#This Row],[Age]]&lt;=49, "35-49", Table4[[#This Row],[Age]]&lt;=64, "50-64", Table4[[#This Row],[Age]]&gt;=65, "65+")</f>
        <v>35-49</v>
      </c>
      <c r="X3699" t="str">
        <f>_xlfn.XLOOKUP(Table4[[#This Row],[StoreID]],Stores!A:A,Stores!B:B, "Not found")</f>
        <v>MegaMart Jimenezborough</v>
      </c>
      <c r="Y3699" t="str">
        <f>_xlfn.XLOOKUP(Table4[[#This Row],[StoreID]],Stores!A:A,Stores!C:C, "Not Found")</f>
        <v>Jimenezborough</v>
      </c>
      <c r="Z3699" t="str">
        <f>_xlfn.XLOOKUP(Table4[[#This Row],[StoreID]],Stores!A:A,Stores!D:D, "Not Found")</f>
        <v>South</v>
      </c>
    </row>
    <row r="3700" spans="1:26">
      <c r="A3700" t="s">
        <v>4566</v>
      </c>
      <c r="B3700" s="1">
        <v>45723</v>
      </c>
      <c r="C3700" t="s">
        <v>604</v>
      </c>
      <c r="D3700" t="s">
        <v>769</v>
      </c>
      <c r="E3700" t="s">
        <v>846</v>
      </c>
      <c r="F3700">
        <v>1</v>
      </c>
      <c r="G3700">
        <v>0</v>
      </c>
      <c r="H3700" t="s">
        <v>868</v>
      </c>
      <c r="I3700" s="4">
        <f>Table4[[#This Row],[Quantity]]*Table4[[#This Row],[UnitPrice]]</f>
        <v>25.57</v>
      </c>
      <c r="J3700" s="4">
        <f>Table4[[#This Row],[Gross Revenue]]*(1-Table4[[#This Row],[Discount]])</f>
        <v>25.57</v>
      </c>
      <c r="K3700" s="4">
        <f>Table4[[#This Row],[Quantity]]*Table4[[#This Row],[CostPrice]]</f>
        <v>19.05</v>
      </c>
      <c r="L3700" s="4">
        <f>Table4[[#This Row],[Net Revenue]]-Table4[[#This Row],[Total Cost]]</f>
        <v>6.52</v>
      </c>
      <c r="M3700" t="str">
        <f>_xlfn.XLOOKUP(Table4[[#This Row],[ProductID]], Products!A:A,Products!B:B, "Not Found")</f>
        <v>How Vegetables</v>
      </c>
      <c r="N3700" t="str">
        <f>TEXT(Table4[[#This Row],[Date]], "mmm")</f>
        <v>Mar</v>
      </c>
      <c r="O3700" t="str">
        <f>TEXT(Table4[[#This Row],[Date]], "yyyy")</f>
        <v>2025</v>
      </c>
      <c r="P3700" t="str">
        <f>_xlfn.XLOOKUP(Table4[[#This Row],[ProductID]],Products!A:A,Products!C:C, "Not Found")</f>
        <v>Groceries</v>
      </c>
      <c r="Q3700" t="str">
        <f>_xlfn.XLOOKUP(Table4[[#This Row],[ProductID]],Products!A:A,Products!D:D,"Not Found")</f>
        <v>Vegetables</v>
      </c>
      <c r="R3700">
        <f>_xlfn.XLOOKUP(Table4[[#This Row],[ProductID]],Products!A:A,Products!E:E,"Not Found")</f>
        <v>25.57</v>
      </c>
      <c r="S3700">
        <f>_xlfn.XLOOKUP(Table4[[#This Row],[ProductID]],Products!A:A,Products!F:F, "Not Found")</f>
        <v>19.05</v>
      </c>
      <c r="T3700" t="str">
        <f>_xlfn.XLOOKUP(Table4[[#This Row],[CustomerID]],Customers!A:A,Customers!D:D, "Not Found")</f>
        <v>F</v>
      </c>
      <c r="U3700" s="6">
        <f>_xlfn.XLOOKUP(Table4[[#This Row],[CustomerID]],Customers!A:A,Customers!E:E, "Not Found")</f>
        <v>30807</v>
      </c>
      <c r="V3700">
        <f ca="1">DATEDIF(Table4[[#This Row],[CustomerBirthday]], TODAY(), "Y")</f>
        <v>42</v>
      </c>
      <c r="W3700" t="str" cm="1">
        <f t="array" aca="1" ref="W3700" ca="1">_xlfn.IFS(Table4[[#This Row],[Age]]&lt;25, "Under 25",Table4[[#This Row],[Age]]=34, "25-34", Table4[[#This Row],[Age]]&lt;=49, "35-49", Table4[[#This Row],[Age]]&lt;=64, "50-64", Table4[[#This Row],[Age]]&gt;=65, "65+")</f>
        <v>35-49</v>
      </c>
      <c r="X3700" t="str">
        <f>_xlfn.XLOOKUP(Table4[[#This Row],[StoreID]],Stores!A:A,Stores!B:B, "Not found")</f>
        <v>MegaMart Johnmouth</v>
      </c>
      <c r="Y3700" t="str">
        <f>_xlfn.XLOOKUP(Table4[[#This Row],[StoreID]],Stores!A:A,Stores!C:C, "Not Found")</f>
        <v>Johnmouth</v>
      </c>
      <c r="Z3700" t="str">
        <f>_xlfn.XLOOKUP(Table4[[#This Row],[StoreID]],Stores!A:A,Stores!D:D, "Not Found")</f>
        <v>East</v>
      </c>
    </row>
    <row r="3701" spans="1:26">
      <c r="A3701" t="s">
        <v>4567</v>
      </c>
      <c r="B3701" s="1">
        <v>45285</v>
      </c>
      <c r="C3701" t="s">
        <v>254</v>
      </c>
      <c r="D3701" t="s">
        <v>715</v>
      </c>
      <c r="E3701" t="s">
        <v>839</v>
      </c>
      <c r="F3701">
        <v>5</v>
      </c>
      <c r="G3701">
        <v>0.05</v>
      </c>
      <c r="H3701" t="s">
        <v>871</v>
      </c>
      <c r="I3701" s="4">
        <f>Table4[[#This Row],[Quantity]]*Table4[[#This Row],[UnitPrice]]</f>
        <v>4093.8</v>
      </c>
      <c r="J3701" s="4">
        <f>Table4[[#This Row],[Gross Revenue]]*(1-Table4[[#This Row],[Discount]])</f>
        <v>3889.11</v>
      </c>
      <c r="K3701" s="4">
        <f>Table4[[#This Row],[Quantity]]*Table4[[#This Row],[CostPrice]]</f>
        <v>2638.1</v>
      </c>
      <c r="L3701" s="4">
        <f>Table4[[#This Row],[Net Revenue]]-Table4[[#This Row],[Total Cost]]</f>
        <v>1251.0100000000002</v>
      </c>
      <c r="M3701" t="str">
        <f>_xlfn.XLOOKUP(Table4[[#This Row],[ProductID]], Products!A:A,Products!B:B, "Not Found")</f>
        <v>Audience Television</v>
      </c>
      <c r="N3701" t="str">
        <f>TEXT(Table4[[#This Row],[Date]], "mmm")</f>
        <v>Dec</v>
      </c>
      <c r="O3701" t="str">
        <f>TEXT(Table4[[#This Row],[Date]], "yyyy")</f>
        <v>2023</v>
      </c>
      <c r="P3701" t="str">
        <f>_xlfn.XLOOKUP(Table4[[#This Row],[ProductID]],Products!A:A,Products!C:C, "Not Found")</f>
        <v>Electronics</v>
      </c>
      <c r="Q3701" t="str">
        <f>_xlfn.XLOOKUP(Table4[[#This Row],[ProductID]],Products!A:A,Products!D:D,"Not Found")</f>
        <v>Television</v>
      </c>
      <c r="R3701">
        <f>_xlfn.XLOOKUP(Table4[[#This Row],[ProductID]],Products!A:A,Products!E:E,"Not Found")</f>
        <v>818.76</v>
      </c>
      <c r="S3701">
        <f>_xlfn.XLOOKUP(Table4[[#This Row],[ProductID]],Products!A:A,Products!F:F, "Not Found")</f>
        <v>527.62</v>
      </c>
      <c r="T3701" t="str">
        <f>_xlfn.XLOOKUP(Table4[[#This Row],[CustomerID]],Customers!A:A,Customers!D:D, "Not Found")</f>
        <v>M</v>
      </c>
      <c r="U3701" s="6">
        <f>_xlfn.XLOOKUP(Table4[[#This Row],[CustomerID]],Customers!A:A,Customers!E:E, "Not Found")</f>
        <v>26914</v>
      </c>
      <c r="V3701">
        <f ca="1">DATEDIF(Table4[[#This Row],[CustomerBirthday]], TODAY(), "Y")</f>
        <v>52</v>
      </c>
      <c r="W3701" t="str" cm="1">
        <f t="array" aca="1" ref="W3701" ca="1">_xlfn.IFS(Table4[[#This Row],[Age]]&lt;25, "Under 25",Table4[[#This Row],[Age]]=34, "25-34", Table4[[#This Row],[Age]]&lt;=49, "35-49", Table4[[#This Row],[Age]]&lt;=64, "50-64", Table4[[#This Row],[Age]]&gt;=65, "65+")</f>
        <v>50-64</v>
      </c>
      <c r="X3701" t="str">
        <f>_xlfn.XLOOKUP(Table4[[#This Row],[StoreID]],Stores!A:A,Stores!B:B, "Not found")</f>
        <v>MegaMart New Michele</v>
      </c>
      <c r="Y3701" t="str">
        <f>_xlfn.XLOOKUP(Table4[[#This Row],[StoreID]],Stores!A:A,Stores!C:C, "Not Found")</f>
        <v>New Michele</v>
      </c>
      <c r="Z3701" t="str">
        <f>_xlfn.XLOOKUP(Table4[[#This Row],[StoreID]],Stores!A:A,Stores!D:D, "Not Found")</f>
        <v>West</v>
      </c>
    </row>
    <row r="3702" spans="1:26">
      <c r="A3702" t="s">
        <v>4568</v>
      </c>
      <c r="B3702" s="1">
        <v>45187</v>
      </c>
      <c r="C3702" t="s">
        <v>687</v>
      </c>
      <c r="D3702" t="s">
        <v>822</v>
      </c>
      <c r="E3702" t="s">
        <v>831</v>
      </c>
      <c r="F3702">
        <v>4</v>
      </c>
      <c r="G3702">
        <v>0.1</v>
      </c>
      <c r="H3702" t="s">
        <v>871</v>
      </c>
      <c r="I3702" s="4">
        <f>Table4[[#This Row],[Quantity]]*Table4[[#This Row],[UnitPrice]]</f>
        <v>4865.4399999999996</v>
      </c>
      <c r="J3702" s="4">
        <f>Table4[[#This Row],[Gross Revenue]]*(1-Table4[[#This Row],[Discount]])</f>
        <v>4378.8959999999997</v>
      </c>
      <c r="K3702" s="4">
        <f>Table4[[#This Row],[Quantity]]*Table4[[#This Row],[CostPrice]]</f>
        <v>3179.2</v>
      </c>
      <c r="L3702" s="4">
        <f>Table4[[#This Row],[Net Revenue]]-Table4[[#This Row],[Total Cost]]</f>
        <v>1199.6959999999999</v>
      </c>
      <c r="M3702" t="str">
        <f>_xlfn.XLOOKUP(Table4[[#This Row],[ProductID]], Products!A:A,Products!B:B, "Not Found")</f>
        <v>Nor Bags</v>
      </c>
      <c r="N3702" t="str">
        <f>TEXT(Table4[[#This Row],[Date]], "mmm")</f>
        <v>Sep</v>
      </c>
      <c r="O3702" t="str">
        <f>TEXT(Table4[[#This Row],[Date]], "yyyy")</f>
        <v>2023</v>
      </c>
      <c r="P3702" t="str">
        <f>_xlfn.XLOOKUP(Table4[[#This Row],[ProductID]],Products!A:A,Products!C:C, "Not Found")</f>
        <v>Fashion</v>
      </c>
      <c r="Q3702" t="str">
        <f>_xlfn.XLOOKUP(Table4[[#This Row],[ProductID]],Products!A:A,Products!D:D,"Not Found")</f>
        <v>Bags</v>
      </c>
      <c r="R3702">
        <f>_xlfn.XLOOKUP(Table4[[#This Row],[ProductID]],Products!A:A,Products!E:E,"Not Found")</f>
        <v>1216.3599999999999</v>
      </c>
      <c r="S3702">
        <f>_xlfn.XLOOKUP(Table4[[#This Row],[ProductID]],Products!A:A,Products!F:F, "Not Found")</f>
        <v>794.8</v>
      </c>
      <c r="T3702" t="str">
        <f>_xlfn.XLOOKUP(Table4[[#This Row],[CustomerID]],Customers!A:A,Customers!D:D, "Not Found")</f>
        <v>F</v>
      </c>
      <c r="U3702" s="6">
        <f>_xlfn.XLOOKUP(Table4[[#This Row],[CustomerID]],Customers!A:A,Customers!E:E, "Not Found")</f>
        <v>27995</v>
      </c>
      <c r="V3702">
        <f ca="1">DATEDIF(Table4[[#This Row],[CustomerBirthday]], TODAY(), "Y")</f>
        <v>49</v>
      </c>
      <c r="W3702" t="str" cm="1">
        <f t="array" aca="1" ref="W3702" ca="1">_xlfn.IFS(Table4[[#This Row],[Age]]&lt;25, "Under 25",Table4[[#This Row],[Age]]=34, "25-34", Table4[[#This Row],[Age]]&lt;=49, "35-49", Table4[[#This Row],[Age]]&lt;=64, "50-64", Table4[[#This Row],[Age]]&gt;=65, "65+")</f>
        <v>35-49</v>
      </c>
      <c r="X3702" t="str">
        <f>_xlfn.XLOOKUP(Table4[[#This Row],[StoreID]],Stores!A:A,Stores!B:B, "Not found")</f>
        <v>MegaMart Jimenezborough</v>
      </c>
      <c r="Y3702" t="str">
        <f>_xlfn.XLOOKUP(Table4[[#This Row],[StoreID]],Stores!A:A,Stores!C:C, "Not Found")</f>
        <v>Jimenezborough</v>
      </c>
      <c r="Z3702" t="str">
        <f>_xlfn.XLOOKUP(Table4[[#This Row],[StoreID]],Stores!A:A,Stores!D:D, "Not Found")</f>
        <v>South</v>
      </c>
    </row>
    <row r="3703" spans="1:26">
      <c r="A3703" t="s">
        <v>4569</v>
      </c>
      <c r="B3703" s="1">
        <v>45578</v>
      </c>
      <c r="C3703" t="s">
        <v>533</v>
      </c>
      <c r="D3703" t="s">
        <v>778</v>
      </c>
      <c r="E3703" t="s">
        <v>842</v>
      </c>
      <c r="F3703">
        <v>5</v>
      </c>
      <c r="G3703">
        <v>0.1</v>
      </c>
      <c r="H3703" t="s">
        <v>868</v>
      </c>
      <c r="I3703" s="4">
        <f>Table4[[#This Row],[Quantity]]*Table4[[#This Row],[UnitPrice]]</f>
        <v>5078.8</v>
      </c>
      <c r="J3703" s="4">
        <f>Table4[[#This Row],[Gross Revenue]]*(1-Table4[[#This Row],[Discount]])</f>
        <v>4570.92</v>
      </c>
      <c r="K3703" s="4">
        <f>Table4[[#This Row],[Quantity]]*Table4[[#This Row],[CostPrice]]</f>
        <v>2922</v>
      </c>
      <c r="L3703" s="4">
        <f>Table4[[#This Row],[Net Revenue]]-Table4[[#This Row],[Total Cost]]</f>
        <v>1648.92</v>
      </c>
      <c r="M3703" t="str">
        <f>_xlfn.XLOOKUP(Table4[[#This Row],[ProductID]], Products!A:A,Products!B:B, "Not Found")</f>
        <v>Behavior Dairy</v>
      </c>
      <c r="N3703" t="str">
        <f>TEXT(Table4[[#This Row],[Date]], "mmm")</f>
        <v>Oct</v>
      </c>
      <c r="O3703" t="str">
        <f>TEXT(Table4[[#This Row],[Date]], "yyyy")</f>
        <v>2024</v>
      </c>
      <c r="P3703" t="str">
        <f>_xlfn.XLOOKUP(Table4[[#This Row],[ProductID]],Products!A:A,Products!C:C, "Not Found")</f>
        <v>Groceries</v>
      </c>
      <c r="Q3703" t="str">
        <f>_xlfn.XLOOKUP(Table4[[#This Row],[ProductID]],Products!A:A,Products!D:D,"Not Found")</f>
        <v>Dairy</v>
      </c>
      <c r="R3703">
        <f>_xlfn.XLOOKUP(Table4[[#This Row],[ProductID]],Products!A:A,Products!E:E,"Not Found")</f>
        <v>1015.76</v>
      </c>
      <c r="S3703">
        <f>_xlfn.XLOOKUP(Table4[[#This Row],[ProductID]],Products!A:A,Products!F:F, "Not Found")</f>
        <v>584.4</v>
      </c>
      <c r="T3703" t="str">
        <f>_xlfn.XLOOKUP(Table4[[#This Row],[CustomerID]],Customers!A:A,Customers!D:D, "Not Found")</f>
        <v>F</v>
      </c>
      <c r="U3703" s="6">
        <f>_xlfn.XLOOKUP(Table4[[#This Row],[CustomerID]],Customers!A:A,Customers!E:E, "Not Found")</f>
        <v>24506</v>
      </c>
      <c r="V3703">
        <f ca="1">DATEDIF(Table4[[#This Row],[CustomerBirthday]], TODAY(), "Y")</f>
        <v>59</v>
      </c>
      <c r="W3703" t="str" cm="1">
        <f t="array" aca="1" ref="W3703" ca="1">_xlfn.IFS(Table4[[#This Row],[Age]]&lt;25, "Under 25",Table4[[#This Row],[Age]]=34, "25-34", Table4[[#This Row],[Age]]&lt;=49, "35-49", Table4[[#This Row],[Age]]&lt;=64, "50-64", Table4[[#This Row],[Age]]&gt;=65, "65+")</f>
        <v>50-64</v>
      </c>
      <c r="X3703" t="str">
        <f>_xlfn.XLOOKUP(Table4[[#This Row],[StoreID]],Stores!A:A,Stores!B:B, "Not found")</f>
        <v>MegaMart Brianahaven</v>
      </c>
      <c r="Y3703" t="str">
        <f>_xlfn.XLOOKUP(Table4[[#This Row],[StoreID]],Stores!A:A,Stores!C:C, "Not Found")</f>
        <v>Brianahaven</v>
      </c>
      <c r="Z3703" t="str">
        <f>_xlfn.XLOOKUP(Table4[[#This Row],[StoreID]],Stores!A:A,Stores!D:D, "Not Found")</f>
        <v>North</v>
      </c>
    </row>
    <row r="3704" spans="1:26">
      <c r="A3704" t="s">
        <v>4570</v>
      </c>
      <c r="B3704" s="1">
        <v>45277</v>
      </c>
      <c r="C3704" t="s">
        <v>15</v>
      </c>
      <c r="D3704" t="s">
        <v>818</v>
      </c>
      <c r="E3704" t="s">
        <v>846</v>
      </c>
      <c r="F3704">
        <v>2</v>
      </c>
      <c r="G3704">
        <v>0</v>
      </c>
      <c r="H3704" t="s">
        <v>875</v>
      </c>
      <c r="I3704" s="4">
        <f>Table4[[#This Row],[Quantity]]*Table4[[#This Row],[UnitPrice]]</f>
        <v>2330.7399999999998</v>
      </c>
      <c r="J3704" s="4">
        <f>Table4[[#This Row],[Gross Revenue]]*(1-Table4[[#This Row],[Discount]])</f>
        <v>2330.7399999999998</v>
      </c>
      <c r="K3704" s="4">
        <f>Table4[[#This Row],[Quantity]]*Table4[[#This Row],[CostPrice]]</f>
        <v>1853.1</v>
      </c>
      <c r="L3704" s="4">
        <f>Table4[[#This Row],[Net Revenue]]-Table4[[#This Row],[Total Cost]]</f>
        <v>477.63999999999987</v>
      </c>
      <c r="M3704" t="str">
        <f>_xlfn.XLOOKUP(Table4[[#This Row],[ProductID]], Products!A:A,Products!B:B, "Not Found")</f>
        <v>Nature Clothing</v>
      </c>
      <c r="N3704" t="str">
        <f>TEXT(Table4[[#This Row],[Date]], "mmm")</f>
        <v>Dec</v>
      </c>
      <c r="O3704" t="str">
        <f>TEXT(Table4[[#This Row],[Date]], "yyyy")</f>
        <v>2023</v>
      </c>
      <c r="P3704" t="str">
        <f>_xlfn.XLOOKUP(Table4[[#This Row],[ProductID]],Products!A:A,Products!C:C, "Not Found")</f>
        <v>Fashion</v>
      </c>
      <c r="Q3704" t="str">
        <f>_xlfn.XLOOKUP(Table4[[#This Row],[ProductID]],Products!A:A,Products!D:D,"Not Found")</f>
        <v>Clothing</v>
      </c>
      <c r="R3704">
        <f>_xlfn.XLOOKUP(Table4[[#This Row],[ProductID]],Products!A:A,Products!E:E,"Not Found")</f>
        <v>1165.3699999999999</v>
      </c>
      <c r="S3704">
        <f>_xlfn.XLOOKUP(Table4[[#This Row],[ProductID]],Products!A:A,Products!F:F, "Not Found")</f>
        <v>926.55</v>
      </c>
      <c r="T3704" t="str">
        <f>_xlfn.XLOOKUP(Table4[[#This Row],[CustomerID]],Customers!A:A,Customers!D:D, "Not Found")</f>
        <v>F</v>
      </c>
      <c r="U3704" s="6">
        <f>_xlfn.XLOOKUP(Table4[[#This Row],[CustomerID]],Customers!A:A,Customers!E:E, "Not Found")</f>
        <v>38461</v>
      </c>
      <c r="V3704">
        <f ca="1">DATEDIF(Table4[[#This Row],[CustomerBirthday]], TODAY(), "Y")</f>
        <v>21</v>
      </c>
      <c r="W3704" t="str" cm="1">
        <f t="array" aca="1" ref="W3704" ca="1">_xlfn.IFS(Table4[[#This Row],[Age]]&lt;25, "Under 25",Table4[[#This Row],[Age]]=34, "25-34", Table4[[#This Row],[Age]]&lt;=49, "35-49", Table4[[#This Row],[Age]]&lt;=64, "50-64", Table4[[#This Row],[Age]]&gt;=65, "65+")</f>
        <v>Under 25</v>
      </c>
      <c r="X3704" t="str">
        <f>_xlfn.XLOOKUP(Table4[[#This Row],[StoreID]],Stores!A:A,Stores!B:B, "Not found")</f>
        <v>MegaMart Johnmouth</v>
      </c>
      <c r="Y3704" t="str">
        <f>_xlfn.XLOOKUP(Table4[[#This Row],[StoreID]],Stores!A:A,Stores!C:C, "Not Found")</f>
        <v>Johnmouth</v>
      </c>
      <c r="Z3704" t="str">
        <f>_xlfn.XLOOKUP(Table4[[#This Row],[StoreID]],Stores!A:A,Stores!D:D, "Not Found")</f>
        <v>East</v>
      </c>
    </row>
    <row r="3705" spans="1:26">
      <c r="A3705" t="s">
        <v>4571</v>
      </c>
      <c r="B3705" s="1">
        <v>45668</v>
      </c>
      <c r="C3705" t="s">
        <v>254</v>
      </c>
      <c r="D3705" t="s">
        <v>774</v>
      </c>
      <c r="E3705" t="s">
        <v>846</v>
      </c>
      <c r="F3705">
        <v>1</v>
      </c>
      <c r="G3705">
        <v>0.15</v>
      </c>
      <c r="H3705" t="s">
        <v>868</v>
      </c>
      <c r="I3705" s="4">
        <f>Table4[[#This Row],[Quantity]]*Table4[[#This Row],[UnitPrice]]</f>
        <v>1487.41</v>
      </c>
      <c r="J3705" s="4">
        <f>Table4[[#This Row],[Gross Revenue]]*(1-Table4[[#This Row],[Discount]])</f>
        <v>1264.2985000000001</v>
      </c>
      <c r="K3705" s="4">
        <f>Table4[[#This Row],[Quantity]]*Table4[[#This Row],[CostPrice]]</f>
        <v>813.07</v>
      </c>
      <c r="L3705" s="4">
        <f>Table4[[#This Row],[Net Revenue]]-Table4[[#This Row],[Total Cost]]</f>
        <v>451.22850000000005</v>
      </c>
      <c r="M3705" t="str">
        <f>_xlfn.XLOOKUP(Table4[[#This Row],[ProductID]], Products!A:A,Products!B:B, "Not Found")</f>
        <v>Him Smartphone</v>
      </c>
      <c r="N3705" t="str">
        <f>TEXT(Table4[[#This Row],[Date]], "mmm")</f>
        <v>Jan</v>
      </c>
      <c r="O3705" t="str">
        <f>TEXT(Table4[[#This Row],[Date]], "yyyy")</f>
        <v>2025</v>
      </c>
      <c r="P3705" t="str">
        <f>_xlfn.XLOOKUP(Table4[[#This Row],[ProductID]],Products!A:A,Products!C:C, "Not Found")</f>
        <v>Electronics</v>
      </c>
      <c r="Q3705" t="str">
        <f>_xlfn.XLOOKUP(Table4[[#This Row],[ProductID]],Products!A:A,Products!D:D,"Not Found")</f>
        <v>Smartphone</v>
      </c>
      <c r="R3705">
        <f>_xlfn.XLOOKUP(Table4[[#This Row],[ProductID]],Products!A:A,Products!E:E,"Not Found")</f>
        <v>1487.41</v>
      </c>
      <c r="S3705">
        <f>_xlfn.XLOOKUP(Table4[[#This Row],[ProductID]],Products!A:A,Products!F:F, "Not Found")</f>
        <v>813.07</v>
      </c>
      <c r="T3705" t="str">
        <f>_xlfn.XLOOKUP(Table4[[#This Row],[CustomerID]],Customers!A:A,Customers!D:D, "Not Found")</f>
        <v>M</v>
      </c>
      <c r="U3705" s="6">
        <f>_xlfn.XLOOKUP(Table4[[#This Row],[CustomerID]],Customers!A:A,Customers!E:E, "Not Found")</f>
        <v>26914</v>
      </c>
      <c r="V3705">
        <f ca="1">DATEDIF(Table4[[#This Row],[CustomerBirthday]], TODAY(), "Y")</f>
        <v>52</v>
      </c>
      <c r="W3705" t="str" cm="1">
        <f t="array" aca="1" ref="W3705" ca="1">_xlfn.IFS(Table4[[#This Row],[Age]]&lt;25, "Under 25",Table4[[#This Row],[Age]]=34, "25-34", Table4[[#This Row],[Age]]&lt;=49, "35-49", Table4[[#This Row],[Age]]&lt;=64, "50-64", Table4[[#This Row],[Age]]&gt;=65, "65+")</f>
        <v>50-64</v>
      </c>
      <c r="X3705" t="str">
        <f>_xlfn.XLOOKUP(Table4[[#This Row],[StoreID]],Stores!A:A,Stores!B:B, "Not found")</f>
        <v>MegaMart Johnmouth</v>
      </c>
      <c r="Y3705" t="str">
        <f>_xlfn.XLOOKUP(Table4[[#This Row],[StoreID]],Stores!A:A,Stores!C:C, "Not Found")</f>
        <v>Johnmouth</v>
      </c>
      <c r="Z3705" t="str">
        <f>_xlfn.XLOOKUP(Table4[[#This Row],[StoreID]],Stores!A:A,Stores!D:D, "Not Found")</f>
        <v>East</v>
      </c>
    </row>
    <row r="3706" spans="1:26">
      <c r="A3706" t="s">
        <v>4572</v>
      </c>
      <c r="B3706" s="1">
        <v>45339</v>
      </c>
      <c r="C3706" t="s">
        <v>310</v>
      </c>
      <c r="D3706" t="s">
        <v>778</v>
      </c>
      <c r="E3706" t="s">
        <v>842</v>
      </c>
      <c r="F3706">
        <v>1</v>
      </c>
      <c r="G3706">
        <v>0.05</v>
      </c>
      <c r="H3706" t="s">
        <v>871</v>
      </c>
      <c r="I3706" s="4">
        <f>Table4[[#This Row],[Quantity]]*Table4[[#This Row],[UnitPrice]]</f>
        <v>1015.76</v>
      </c>
      <c r="J3706" s="4">
        <f>Table4[[#This Row],[Gross Revenue]]*(1-Table4[[#This Row],[Discount]])</f>
        <v>964.97199999999998</v>
      </c>
      <c r="K3706" s="4">
        <f>Table4[[#This Row],[Quantity]]*Table4[[#This Row],[CostPrice]]</f>
        <v>584.4</v>
      </c>
      <c r="L3706" s="4">
        <f>Table4[[#This Row],[Net Revenue]]-Table4[[#This Row],[Total Cost]]</f>
        <v>380.572</v>
      </c>
      <c r="M3706" t="str">
        <f>_xlfn.XLOOKUP(Table4[[#This Row],[ProductID]], Products!A:A,Products!B:B, "Not Found")</f>
        <v>Behavior Dairy</v>
      </c>
      <c r="N3706" t="str">
        <f>TEXT(Table4[[#This Row],[Date]], "mmm")</f>
        <v>Feb</v>
      </c>
      <c r="O3706" t="str">
        <f>TEXT(Table4[[#This Row],[Date]], "yyyy")</f>
        <v>2024</v>
      </c>
      <c r="P3706" t="str">
        <f>_xlfn.XLOOKUP(Table4[[#This Row],[ProductID]],Products!A:A,Products!C:C, "Not Found")</f>
        <v>Groceries</v>
      </c>
      <c r="Q3706" t="str">
        <f>_xlfn.XLOOKUP(Table4[[#This Row],[ProductID]],Products!A:A,Products!D:D,"Not Found")</f>
        <v>Dairy</v>
      </c>
      <c r="R3706">
        <f>_xlfn.XLOOKUP(Table4[[#This Row],[ProductID]],Products!A:A,Products!E:E,"Not Found")</f>
        <v>1015.76</v>
      </c>
      <c r="S3706">
        <f>_xlfn.XLOOKUP(Table4[[#This Row],[ProductID]],Products!A:A,Products!F:F, "Not Found")</f>
        <v>584.4</v>
      </c>
      <c r="T3706" t="str">
        <f>_xlfn.XLOOKUP(Table4[[#This Row],[CustomerID]],Customers!A:A,Customers!D:D, "Not Found")</f>
        <v>M</v>
      </c>
      <c r="U3706" s="6">
        <f>_xlfn.XLOOKUP(Table4[[#This Row],[CustomerID]],Customers!A:A,Customers!E:E, "Not Found")</f>
        <v>37752</v>
      </c>
      <c r="V3706">
        <f ca="1">DATEDIF(Table4[[#This Row],[CustomerBirthday]], TODAY(), "Y")</f>
        <v>23</v>
      </c>
      <c r="W3706" t="str" cm="1">
        <f t="array" aca="1" ref="W3706" ca="1">_xlfn.IFS(Table4[[#This Row],[Age]]&lt;25, "Under 25",Table4[[#This Row],[Age]]=34, "25-34", Table4[[#This Row],[Age]]&lt;=49, "35-49", Table4[[#This Row],[Age]]&lt;=64, "50-64", Table4[[#This Row],[Age]]&gt;=65, "65+")</f>
        <v>Under 25</v>
      </c>
      <c r="X3706" t="str">
        <f>_xlfn.XLOOKUP(Table4[[#This Row],[StoreID]],Stores!A:A,Stores!B:B, "Not found")</f>
        <v>MegaMart Brianahaven</v>
      </c>
      <c r="Y3706" t="str">
        <f>_xlfn.XLOOKUP(Table4[[#This Row],[StoreID]],Stores!A:A,Stores!C:C, "Not Found")</f>
        <v>Brianahaven</v>
      </c>
      <c r="Z3706" t="str">
        <f>_xlfn.XLOOKUP(Table4[[#This Row],[StoreID]],Stores!A:A,Stores!D:D, "Not Found")</f>
        <v>North</v>
      </c>
    </row>
    <row r="3707" spans="1:26">
      <c r="A3707" t="s">
        <v>4573</v>
      </c>
      <c r="B3707" s="1">
        <v>45198</v>
      </c>
      <c r="C3707" t="s">
        <v>368</v>
      </c>
      <c r="D3707" t="s">
        <v>820</v>
      </c>
      <c r="E3707" t="s">
        <v>846</v>
      </c>
      <c r="F3707">
        <v>1</v>
      </c>
      <c r="G3707">
        <v>0.1</v>
      </c>
      <c r="H3707" t="s">
        <v>868</v>
      </c>
      <c r="I3707" s="4">
        <f>Table4[[#This Row],[Quantity]]*Table4[[#This Row],[UnitPrice]]</f>
        <v>1197.18</v>
      </c>
      <c r="J3707" s="4">
        <f>Table4[[#This Row],[Gross Revenue]]*(1-Table4[[#This Row],[Discount]])</f>
        <v>1077.462</v>
      </c>
      <c r="K3707" s="4">
        <f>Table4[[#This Row],[Quantity]]*Table4[[#This Row],[CostPrice]]</f>
        <v>722.74</v>
      </c>
      <c r="L3707" s="4">
        <f>Table4[[#This Row],[Net Revenue]]-Table4[[#This Row],[Total Cost]]</f>
        <v>354.72199999999998</v>
      </c>
      <c r="M3707" t="str">
        <f>_xlfn.XLOOKUP(Table4[[#This Row],[ProductID]], Products!A:A,Products!B:B, "Not Found")</f>
        <v>Or Smartphone</v>
      </c>
      <c r="N3707" t="str">
        <f>TEXT(Table4[[#This Row],[Date]], "mmm")</f>
        <v>Sep</v>
      </c>
      <c r="O3707" t="str">
        <f>TEXT(Table4[[#This Row],[Date]], "yyyy")</f>
        <v>2023</v>
      </c>
      <c r="P3707" t="str">
        <f>_xlfn.XLOOKUP(Table4[[#This Row],[ProductID]],Products!A:A,Products!C:C, "Not Found")</f>
        <v>Electronics</v>
      </c>
      <c r="Q3707" t="str">
        <f>_xlfn.XLOOKUP(Table4[[#This Row],[ProductID]],Products!A:A,Products!D:D,"Not Found")</f>
        <v>Smartphone</v>
      </c>
      <c r="R3707">
        <f>_xlfn.XLOOKUP(Table4[[#This Row],[ProductID]],Products!A:A,Products!E:E,"Not Found")</f>
        <v>1197.18</v>
      </c>
      <c r="S3707">
        <f>_xlfn.XLOOKUP(Table4[[#This Row],[ProductID]],Products!A:A,Products!F:F, "Not Found")</f>
        <v>722.74</v>
      </c>
      <c r="T3707" t="str">
        <f>_xlfn.XLOOKUP(Table4[[#This Row],[CustomerID]],Customers!A:A,Customers!D:D, "Not Found")</f>
        <v>F</v>
      </c>
      <c r="U3707" s="6">
        <f>_xlfn.XLOOKUP(Table4[[#This Row],[CustomerID]],Customers!A:A,Customers!E:E, "Not Found")</f>
        <v>38361</v>
      </c>
      <c r="V3707">
        <f ca="1">DATEDIF(Table4[[#This Row],[CustomerBirthday]], TODAY(), "Y")</f>
        <v>21</v>
      </c>
      <c r="W3707" t="str" cm="1">
        <f t="array" aca="1" ref="W3707" ca="1">_xlfn.IFS(Table4[[#This Row],[Age]]&lt;25, "Under 25",Table4[[#This Row],[Age]]=34, "25-34", Table4[[#This Row],[Age]]&lt;=49, "35-49", Table4[[#This Row],[Age]]&lt;=64, "50-64", Table4[[#This Row],[Age]]&gt;=65, "65+")</f>
        <v>Under 25</v>
      </c>
      <c r="X3707" t="str">
        <f>_xlfn.XLOOKUP(Table4[[#This Row],[StoreID]],Stores!A:A,Stores!B:B, "Not found")</f>
        <v>MegaMart Johnmouth</v>
      </c>
      <c r="Y3707" t="str">
        <f>_xlfn.XLOOKUP(Table4[[#This Row],[StoreID]],Stores!A:A,Stores!C:C, "Not Found")</f>
        <v>Johnmouth</v>
      </c>
      <c r="Z3707" t="str">
        <f>_xlfn.XLOOKUP(Table4[[#This Row],[StoreID]],Stores!A:A,Stores!D:D, "Not Found")</f>
        <v>East</v>
      </c>
    </row>
    <row r="3708" spans="1:26">
      <c r="A3708" t="s">
        <v>4574</v>
      </c>
      <c r="B3708" s="1">
        <v>45330</v>
      </c>
      <c r="C3708" t="s">
        <v>97</v>
      </c>
      <c r="D3708" t="s">
        <v>711</v>
      </c>
      <c r="E3708" t="s">
        <v>831</v>
      </c>
      <c r="F3708">
        <v>2</v>
      </c>
      <c r="G3708">
        <v>0.15</v>
      </c>
      <c r="H3708" t="s">
        <v>865</v>
      </c>
      <c r="I3708" s="4">
        <f>Table4[[#This Row],[Quantity]]*Table4[[#This Row],[UnitPrice]]</f>
        <v>3347.38</v>
      </c>
      <c r="J3708" s="4">
        <f>Table4[[#This Row],[Gross Revenue]]*(1-Table4[[#This Row],[Discount]])</f>
        <v>2845.2730000000001</v>
      </c>
      <c r="K3708" s="4">
        <f>Table4[[#This Row],[Quantity]]*Table4[[#This Row],[CostPrice]]</f>
        <v>2646.76</v>
      </c>
      <c r="L3708" s="4">
        <f>Table4[[#This Row],[Net Revenue]]-Table4[[#This Row],[Total Cost]]</f>
        <v>198.51299999999992</v>
      </c>
      <c r="M3708" t="str">
        <f>_xlfn.XLOOKUP(Table4[[#This Row],[ProductID]], Products!A:A,Products!B:B, "Not Found")</f>
        <v>Like Camera</v>
      </c>
      <c r="N3708" t="str">
        <f>TEXT(Table4[[#This Row],[Date]], "mmm")</f>
        <v>Feb</v>
      </c>
      <c r="O3708" t="str">
        <f>TEXT(Table4[[#This Row],[Date]], "yyyy")</f>
        <v>2024</v>
      </c>
      <c r="P3708" t="str">
        <f>_xlfn.XLOOKUP(Table4[[#This Row],[ProductID]],Products!A:A,Products!C:C, "Not Found")</f>
        <v>Electronics</v>
      </c>
      <c r="Q3708" t="str">
        <f>_xlfn.XLOOKUP(Table4[[#This Row],[ProductID]],Products!A:A,Products!D:D,"Not Found")</f>
        <v>Camera</v>
      </c>
      <c r="R3708">
        <f>_xlfn.XLOOKUP(Table4[[#This Row],[ProductID]],Products!A:A,Products!E:E,"Not Found")</f>
        <v>1673.69</v>
      </c>
      <c r="S3708">
        <f>_xlfn.XLOOKUP(Table4[[#This Row],[ProductID]],Products!A:A,Products!F:F, "Not Found")</f>
        <v>1323.38</v>
      </c>
      <c r="T3708" t="str">
        <f>_xlfn.XLOOKUP(Table4[[#This Row],[CustomerID]],Customers!A:A,Customers!D:D, "Not Found")</f>
        <v>F</v>
      </c>
      <c r="U3708" s="6">
        <f>_xlfn.XLOOKUP(Table4[[#This Row],[CustomerID]],Customers!A:A,Customers!E:E, "Not Found")</f>
        <v>22610</v>
      </c>
      <c r="V3708">
        <f ca="1">DATEDIF(Table4[[#This Row],[CustomerBirthday]], TODAY(), "Y")</f>
        <v>64</v>
      </c>
      <c r="W3708" t="str" cm="1">
        <f t="array" aca="1" ref="W3708" ca="1">_xlfn.IFS(Table4[[#This Row],[Age]]&lt;25, "Under 25",Table4[[#This Row],[Age]]=34, "25-34", Table4[[#This Row],[Age]]&lt;=49, "35-49", Table4[[#This Row],[Age]]&lt;=64, "50-64", Table4[[#This Row],[Age]]&gt;=65, "65+")</f>
        <v>50-64</v>
      </c>
      <c r="X3708" t="str">
        <f>_xlfn.XLOOKUP(Table4[[#This Row],[StoreID]],Stores!A:A,Stores!B:B, "Not found")</f>
        <v>MegaMart Jimenezborough</v>
      </c>
      <c r="Y3708" t="str">
        <f>_xlfn.XLOOKUP(Table4[[#This Row],[StoreID]],Stores!A:A,Stores!C:C, "Not Found")</f>
        <v>Jimenezborough</v>
      </c>
      <c r="Z3708" t="str">
        <f>_xlfn.XLOOKUP(Table4[[#This Row],[StoreID]],Stores!A:A,Stores!D:D, "Not Found")</f>
        <v>South</v>
      </c>
    </row>
    <row r="3709" spans="1:26">
      <c r="A3709" t="s">
        <v>4575</v>
      </c>
      <c r="B3709" s="1">
        <v>45518</v>
      </c>
      <c r="C3709" t="s">
        <v>167</v>
      </c>
      <c r="D3709" t="s">
        <v>742</v>
      </c>
      <c r="E3709" t="s">
        <v>846</v>
      </c>
      <c r="F3709">
        <v>4</v>
      </c>
      <c r="G3709">
        <v>0.05</v>
      </c>
      <c r="H3709" t="s">
        <v>868</v>
      </c>
      <c r="I3709" s="4">
        <f>Table4[[#This Row],[Quantity]]*Table4[[#This Row],[UnitPrice]]</f>
        <v>994.28</v>
      </c>
      <c r="J3709" s="4">
        <f>Table4[[#This Row],[Gross Revenue]]*(1-Table4[[#This Row],[Discount]])</f>
        <v>944.56599999999992</v>
      </c>
      <c r="K3709" s="4">
        <f>Table4[[#This Row],[Quantity]]*Table4[[#This Row],[CostPrice]]</f>
        <v>762.68</v>
      </c>
      <c r="L3709" s="4">
        <f>Table4[[#This Row],[Net Revenue]]-Table4[[#This Row],[Total Cost]]</f>
        <v>181.88599999999997</v>
      </c>
      <c r="M3709" t="str">
        <f>_xlfn.XLOOKUP(Table4[[#This Row],[ProductID]], Products!A:A,Products!B:B, "Not Found")</f>
        <v>Either Headphones</v>
      </c>
      <c r="N3709" t="str">
        <f>TEXT(Table4[[#This Row],[Date]], "mmm")</f>
        <v>Aug</v>
      </c>
      <c r="O3709" t="str">
        <f>TEXT(Table4[[#This Row],[Date]], "yyyy")</f>
        <v>2024</v>
      </c>
      <c r="P3709" t="str">
        <f>_xlfn.XLOOKUP(Table4[[#This Row],[ProductID]],Products!A:A,Products!C:C, "Not Found")</f>
        <v>Electronics</v>
      </c>
      <c r="Q3709" t="str">
        <f>_xlfn.XLOOKUP(Table4[[#This Row],[ProductID]],Products!A:A,Products!D:D,"Not Found")</f>
        <v>Headphones</v>
      </c>
      <c r="R3709">
        <f>_xlfn.XLOOKUP(Table4[[#This Row],[ProductID]],Products!A:A,Products!E:E,"Not Found")</f>
        <v>248.57</v>
      </c>
      <c r="S3709">
        <f>_xlfn.XLOOKUP(Table4[[#This Row],[ProductID]],Products!A:A,Products!F:F, "Not Found")</f>
        <v>190.67</v>
      </c>
      <c r="T3709" t="str">
        <f>_xlfn.XLOOKUP(Table4[[#This Row],[CustomerID]],Customers!A:A,Customers!D:D, "Not Found")</f>
        <v>M</v>
      </c>
      <c r="U3709" s="6">
        <f>_xlfn.XLOOKUP(Table4[[#This Row],[CustomerID]],Customers!A:A,Customers!E:E, "Not Found")</f>
        <v>32400</v>
      </c>
      <c r="V3709">
        <f ca="1">DATEDIF(Table4[[#This Row],[CustomerBirthday]], TODAY(), "Y")</f>
        <v>37</v>
      </c>
      <c r="W3709" t="str" cm="1">
        <f t="array" aca="1" ref="W3709" ca="1">_xlfn.IFS(Table4[[#This Row],[Age]]&lt;25, "Under 25",Table4[[#This Row],[Age]]=34, "25-34", Table4[[#This Row],[Age]]&lt;=49, "35-49", Table4[[#This Row],[Age]]&lt;=64, "50-64", Table4[[#This Row],[Age]]&gt;=65, "65+")</f>
        <v>35-49</v>
      </c>
      <c r="X3709" t="str">
        <f>_xlfn.XLOOKUP(Table4[[#This Row],[StoreID]],Stores!A:A,Stores!B:B, "Not found")</f>
        <v>MegaMart Johnmouth</v>
      </c>
      <c r="Y3709" t="str">
        <f>_xlfn.XLOOKUP(Table4[[#This Row],[StoreID]],Stores!A:A,Stores!C:C, "Not Found")</f>
        <v>Johnmouth</v>
      </c>
      <c r="Z3709" t="str">
        <f>_xlfn.XLOOKUP(Table4[[#This Row],[StoreID]],Stores!A:A,Stores!D:D, "Not Found")</f>
        <v>East</v>
      </c>
    </row>
    <row r="3710" spans="1:26">
      <c r="A3710" t="s">
        <v>4576</v>
      </c>
      <c r="B3710" s="1">
        <v>45840</v>
      </c>
      <c r="C3710" t="s">
        <v>657</v>
      </c>
      <c r="D3710" t="s">
        <v>814</v>
      </c>
      <c r="E3710" t="s">
        <v>842</v>
      </c>
      <c r="F3710">
        <v>5</v>
      </c>
      <c r="G3710">
        <v>0.15</v>
      </c>
      <c r="H3710" t="s">
        <v>875</v>
      </c>
      <c r="I3710" s="4">
        <f>Table4[[#This Row],[Quantity]]*Table4[[#This Row],[UnitPrice]]</f>
        <v>6432.75</v>
      </c>
      <c r="J3710" s="4">
        <f>Table4[[#This Row],[Gross Revenue]]*(1-Table4[[#This Row],[Discount]])</f>
        <v>5467.8374999999996</v>
      </c>
      <c r="K3710" s="4">
        <f>Table4[[#This Row],[Quantity]]*Table4[[#This Row],[CostPrice]]</f>
        <v>3987.7</v>
      </c>
      <c r="L3710" s="4">
        <f>Table4[[#This Row],[Net Revenue]]-Table4[[#This Row],[Total Cost]]</f>
        <v>1480.1374999999998</v>
      </c>
      <c r="M3710" t="str">
        <f>_xlfn.XLOOKUP(Table4[[#This Row],[ProductID]], Products!A:A,Products!B:B, "Not Found")</f>
        <v>Least Accessories</v>
      </c>
      <c r="N3710" t="str">
        <f>TEXT(Table4[[#This Row],[Date]], "mmm")</f>
        <v>Jul</v>
      </c>
      <c r="O3710" t="str">
        <f>TEXT(Table4[[#This Row],[Date]], "yyyy")</f>
        <v>2025</v>
      </c>
      <c r="P3710" t="str">
        <f>_xlfn.XLOOKUP(Table4[[#This Row],[ProductID]],Products!A:A,Products!C:C, "Not Found")</f>
        <v>Fashion</v>
      </c>
      <c r="Q3710" t="str">
        <f>_xlfn.XLOOKUP(Table4[[#This Row],[ProductID]],Products!A:A,Products!D:D,"Not Found")</f>
        <v>Accessories</v>
      </c>
      <c r="R3710">
        <f>_xlfn.XLOOKUP(Table4[[#This Row],[ProductID]],Products!A:A,Products!E:E,"Not Found")</f>
        <v>1286.55</v>
      </c>
      <c r="S3710">
        <f>_xlfn.XLOOKUP(Table4[[#This Row],[ProductID]],Products!A:A,Products!F:F, "Not Found")</f>
        <v>797.54</v>
      </c>
      <c r="T3710" t="str">
        <f>_xlfn.XLOOKUP(Table4[[#This Row],[CustomerID]],Customers!A:A,Customers!D:D, "Not Found")</f>
        <v>F</v>
      </c>
      <c r="U3710" s="6">
        <f>_xlfn.XLOOKUP(Table4[[#This Row],[CustomerID]],Customers!A:A,Customers!E:E, "Not Found")</f>
        <v>22041</v>
      </c>
      <c r="V3710">
        <f ca="1">DATEDIF(Table4[[#This Row],[CustomerBirthday]], TODAY(), "Y")</f>
        <v>66</v>
      </c>
      <c r="W3710" t="str" cm="1">
        <f t="array" aca="1" ref="W3710" ca="1">_xlfn.IFS(Table4[[#This Row],[Age]]&lt;25, "Under 25",Table4[[#This Row],[Age]]=34, "25-34", Table4[[#This Row],[Age]]&lt;=49, "35-49", Table4[[#This Row],[Age]]&lt;=64, "50-64", Table4[[#This Row],[Age]]&gt;=65, "65+")</f>
        <v>65+</v>
      </c>
      <c r="X3710" t="str">
        <f>_xlfn.XLOOKUP(Table4[[#This Row],[StoreID]],Stores!A:A,Stores!B:B, "Not found")</f>
        <v>MegaMart Brianahaven</v>
      </c>
      <c r="Y3710" t="str">
        <f>_xlfn.XLOOKUP(Table4[[#This Row],[StoreID]],Stores!A:A,Stores!C:C, "Not Found")</f>
        <v>Brianahaven</v>
      </c>
      <c r="Z3710" t="str">
        <f>_xlfn.XLOOKUP(Table4[[#This Row],[StoreID]],Stores!A:A,Stores!D:D, "Not Found")</f>
        <v>North</v>
      </c>
    </row>
    <row r="3711" spans="1:26">
      <c r="A3711" t="s">
        <v>4577</v>
      </c>
      <c r="B3711" s="1">
        <v>45665</v>
      </c>
      <c r="C3711" t="s">
        <v>262</v>
      </c>
      <c r="D3711" t="s">
        <v>755</v>
      </c>
      <c r="E3711" t="s">
        <v>831</v>
      </c>
      <c r="F3711">
        <v>5</v>
      </c>
      <c r="G3711">
        <v>0.1</v>
      </c>
      <c r="H3711" t="s">
        <v>871</v>
      </c>
      <c r="I3711" s="4">
        <f>Table4[[#This Row],[Quantity]]*Table4[[#This Row],[UnitPrice]]</f>
        <v>9293.75</v>
      </c>
      <c r="J3711" s="4">
        <f>Table4[[#This Row],[Gross Revenue]]*(1-Table4[[#This Row],[Discount]])</f>
        <v>8364.375</v>
      </c>
      <c r="K3711" s="4">
        <f>Table4[[#This Row],[Quantity]]*Table4[[#This Row],[CostPrice]]</f>
        <v>7255.8</v>
      </c>
      <c r="L3711" s="4">
        <f>Table4[[#This Row],[Net Revenue]]-Table4[[#This Row],[Total Cost]]</f>
        <v>1108.5749999999998</v>
      </c>
      <c r="M3711" t="str">
        <f>_xlfn.XLOOKUP(Table4[[#This Row],[ProductID]], Products!A:A,Products!B:B, "Not Found")</f>
        <v>House Accessories</v>
      </c>
      <c r="N3711" t="str">
        <f>TEXT(Table4[[#This Row],[Date]], "mmm")</f>
        <v>Jan</v>
      </c>
      <c r="O3711" t="str">
        <f>TEXT(Table4[[#This Row],[Date]], "yyyy")</f>
        <v>2025</v>
      </c>
      <c r="P3711" t="str">
        <f>_xlfn.XLOOKUP(Table4[[#This Row],[ProductID]],Products!A:A,Products!C:C, "Not Found")</f>
        <v>Fashion</v>
      </c>
      <c r="Q3711" t="str">
        <f>_xlfn.XLOOKUP(Table4[[#This Row],[ProductID]],Products!A:A,Products!D:D,"Not Found")</f>
        <v>Accessories</v>
      </c>
      <c r="R3711">
        <f>_xlfn.XLOOKUP(Table4[[#This Row],[ProductID]],Products!A:A,Products!E:E,"Not Found")</f>
        <v>1858.75</v>
      </c>
      <c r="S3711">
        <f>_xlfn.XLOOKUP(Table4[[#This Row],[ProductID]],Products!A:A,Products!F:F, "Not Found")</f>
        <v>1451.16</v>
      </c>
      <c r="T3711" t="str">
        <f>_xlfn.XLOOKUP(Table4[[#This Row],[CustomerID]],Customers!A:A,Customers!D:D, "Not Found")</f>
        <v>M</v>
      </c>
      <c r="U3711" s="6">
        <f>_xlfn.XLOOKUP(Table4[[#This Row],[CustomerID]],Customers!A:A,Customers!E:E, "Not Found")</f>
        <v>24029</v>
      </c>
      <c r="V3711">
        <f ca="1">DATEDIF(Table4[[#This Row],[CustomerBirthday]], TODAY(), "Y")</f>
        <v>60</v>
      </c>
      <c r="W3711" t="str" cm="1">
        <f t="array" aca="1" ref="W3711" ca="1">_xlfn.IFS(Table4[[#This Row],[Age]]&lt;25, "Under 25",Table4[[#This Row],[Age]]=34, "25-34", Table4[[#This Row],[Age]]&lt;=49, "35-49", Table4[[#This Row],[Age]]&lt;=64, "50-64", Table4[[#This Row],[Age]]&gt;=65, "65+")</f>
        <v>50-64</v>
      </c>
      <c r="X3711" t="str">
        <f>_xlfn.XLOOKUP(Table4[[#This Row],[StoreID]],Stores!A:A,Stores!B:B, "Not found")</f>
        <v>MegaMart Jimenezborough</v>
      </c>
      <c r="Y3711" t="str">
        <f>_xlfn.XLOOKUP(Table4[[#This Row],[StoreID]],Stores!A:A,Stores!C:C, "Not Found")</f>
        <v>Jimenezborough</v>
      </c>
      <c r="Z3711" t="str">
        <f>_xlfn.XLOOKUP(Table4[[#This Row],[StoreID]],Stores!A:A,Stores!D:D, "Not Found")</f>
        <v>South</v>
      </c>
    </row>
    <row r="3712" spans="1:26">
      <c r="A3712" t="s">
        <v>4578</v>
      </c>
      <c r="B3712" s="1">
        <v>45617</v>
      </c>
      <c r="C3712" t="s">
        <v>647</v>
      </c>
      <c r="D3712" t="s">
        <v>782</v>
      </c>
      <c r="E3712" t="s">
        <v>831</v>
      </c>
      <c r="F3712">
        <v>3</v>
      </c>
      <c r="G3712">
        <v>0</v>
      </c>
      <c r="H3712" t="s">
        <v>868</v>
      </c>
      <c r="I3712" s="4">
        <f>Table4[[#This Row],[Quantity]]*Table4[[#This Row],[UnitPrice]]</f>
        <v>2021.34</v>
      </c>
      <c r="J3712" s="4">
        <f>Table4[[#This Row],[Gross Revenue]]*(1-Table4[[#This Row],[Discount]])</f>
        <v>2021.34</v>
      </c>
      <c r="K3712" s="4">
        <f>Table4[[#This Row],[Quantity]]*Table4[[#This Row],[CostPrice]]</f>
        <v>1089.99</v>
      </c>
      <c r="L3712" s="4">
        <f>Table4[[#This Row],[Net Revenue]]-Table4[[#This Row],[Total Cost]]</f>
        <v>931.34999999999991</v>
      </c>
      <c r="M3712" t="str">
        <f>_xlfn.XLOOKUP(Table4[[#This Row],[ProductID]], Products!A:A,Products!B:B, "Not Found")</f>
        <v>Deal Smartphone</v>
      </c>
      <c r="N3712" t="str">
        <f>TEXT(Table4[[#This Row],[Date]], "mmm")</f>
        <v>Nov</v>
      </c>
      <c r="O3712" t="str">
        <f>TEXT(Table4[[#This Row],[Date]], "yyyy")</f>
        <v>2024</v>
      </c>
      <c r="P3712" t="str">
        <f>_xlfn.XLOOKUP(Table4[[#This Row],[ProductID]],Products!A:A,Products!C:C, "Not Found")</f>
        <v>Electronics</v>
      </c>
      <c r="Q3712" t="str">
        <f>_xlfn.XLOOKUP(Table4[[#This Row],[ProductID]],Products!A:A,Products!D:D,"Not Found")</f>
        <v>Smartphone</v>
      </c>
      <c r="R3712">
        <f>_xlfn.XLOOKUP(Table4[[#This Row],[ProductID]],Products!A:A,Products!E:E,"Not Found")</f>
        <v>673.78</v>
      </c>
      <c r="S3712">
        <f>_xlfn.XLOOKUP(Table4[[#This Row],[ProductID]],Products!A:A,Products!F:F, "Not Found")</f>
        <v>363.33</v>
      </c>
      <c r="T3712" t="str">
        <f>_xlfn.XLOOKUP(Table4[[#This Row],[CustomerID]],Customers!A:A,Customers!D:D, "Not Found")</f>
        <v>M</v>
      </c>
      <c r="U3712" s="6">
        <f>_xlfn.XLOOKUP(Table4[[#This Row],[CustomerID]],Customers!A:A,Customers!E:E, "Not Found")</f>
        <v>33196</v>
      </c>
      <c r="V3712">
        <f ca="1">DATEDIF(Table4[[#This Row],[CustomerBirthday]], TODAY(), "Y")</f>
        <v>35</v>
      </c>
      <c r="W3712" t="str" cm="1">
        <f t="array" aca="1" ref="W3712" ca="1">_xlfn.IFS(Table4[[#This Row],[Age]]&lt;25, "Under 25",Table4[[#This Row],[Age]]=34, "25-34", Table4[[#This Row],[Age]]&lt;=49, "35-49", Table4[[#This Row],[Age]]&lt;=64, "50-64", Table4[[#This Row],[Age]]&gt;=65, "65+")</f>
        <v>35-49</v>
      </c>
      <c r="X3712" t="str">
        <f>_xlfn.XLOOKUP(Table4[[#This Row],[StoreID]],Stores!A:A,Stores!B:B, "Not found")</f>
        <v>MegaMart Jimenezborough</v>
      </c>
      <c r="Y3712" t="str">
        <f>_xlfn.XLOOKUP(Table4[[#This Row],[StoreID]],Stores!A:A,Stores!C:C, "Not Found")</f>
        <v>Jimenezborough</v>
      </c>
      <c r="Z3712" t="str">
        <f>_xlfn.XLOOKUP(Table4[[#This Row],[StoreID]],Stores!A:A,Stores!D:D, "Not Found")</f>
        <v>South</v>
      </c>
    </row>
    <row r="3713" spans="1:26">
      <c r="A3713" t="s">
        <v>4579</v>
      </c>
      <c r="B3713" s="1">
        <v>45549</v>
      </c>
      <c r="C3713" t="s">
        <v>115</v>
      </c>
      <c r="D3713" t="s">
        <v>736</v>
      </c>
      <c r="E3713" t="s">
        <v>839</v>
      </c>
      <c r="F3713">
        <v>4</v>
      </c>
      <c r="G3713">
        <v>0</v>
      </c>
      <c r="H3713" t="s">
        <v>868</v>
      </c>
      <c r="I3713" s="4">
        <f>Table4[[#This Row],[Quantity]]*Table4[[#This Row],[UnitPrice]]</f>
        <v>492.76</v>
      </c>
      <c r="J3713" s="4">
        <f>Table4[[#This Row],[Gross Revenue]]*(1-Table4[[#This Row],[Discount]])</f>
        <v>492.76</v>
      </c>
      <c r="K3713" s="4">
        <f>Table4[[#This Row],[Quantity]]*Table4[[#This Row],[CostPrice]]</f>
        <v>321.44</v>
      </c>
      <c r="L3713" s="4">
        <f>Table4[[#This Row],[Net Revenue]]-Table4[[#This Row],[Total Cost]]</f>
        <v>171.32</v>
      </c>
      <c r="M3713" t="str">
        <f>_xlfn.XLOOKUP(Table4[[#This Row],[ProductID]], Products!A:A,Products!B:B, "Not Found")</f>
        <v>Us Snacks</v>
      </c>
      <c r="N3713" t="str">
        <f>TEXT(Table4[[#This Row],[Date]], "mmm")</f>
        <v>Sep</v>
      </c>
      <c r="O3713" t="str">
        <f>TEXT(Table4[[#This Row],[Date]], "yyyy")</f>
        <v>2024</v>
      </c>
      <c r="P3713" t="str">
        <f>_xlfn.XLOOKUP(Table4[[#This Row],[ProductID]],Products!A:A,Products!C:C, "Not Found")</f>
        <v>Groceries</v>
      </c>
      <c r="Q3713" t="str">
        <f>_xlfn.XLOOKUP(Table4[[#This Row],[ProductID]],Products!A:A,Products!D:D,"Not Found")</f>
        <v>Snacks</v>
      </c>
      <c r="R3713">
        <f>_xlfn.XLOOKUP(Table4[[#This Row],[ProductID]],Products!A:A,Products!E:E,"Not Found")</f>
        <v>123.19</v>
      </c>
      <c r="S3713">
        <f>_xlfn.XLOOKUP(Table4[[#This Row],[ProductID]],Products!A:A,Products!F:F, "Not Found")</f>
        <v>80.36</v>
      </c>
      <c r="T3713" t="str">
        <f>_xlfn.XLOOKUP(Table4[[#This Row],[CustomerID]],Customers!A:A,Customers!D:D, "Not Found")</f>
        <v>M</v>
      </c>
      <c r="U3713" s="6">
        <f>_xlfn.XLOOKUP(Table4[[#This Row],[CustomerID]],Customers!A:A,Customers!E:E, "Not Found")</f>
        <v>28630</v>
      </c>
      <c r="V3713">
        <f ca="1">DATEDIF(Table4[[#This Row],[CustomerBirthday]], TODAY(), "Y")</f>
        <v>48</v>
      </c>
      <c r="W3713" t="str" cm="1">
        <f t="array" aca="1" ref="W3713" ca="1">_xlfn.IFS(Table4[[#This Row],[Age]]&lt;25, "Under 25",Table4[[#This Row],[Age]]=34, "25-34", Table4[[#This Row],[Age]]&lt;=49, "35-49", Table4[[#This Row],[Age]]&lt;=64, "50-64", Table4[[#This Row],[Age]]&gt;=65, "65+")</f>
        <v>35-49</v>
      </c>
      <c r="X3713" t="str">
        <f>_xlfn.XLOOKUP(Table4[[#This Row],[StoreID]],Stores!A:A,Stores!B:B, "Not found")</f>
        <v>MegaMart New Michele</v>
      </c>
      <c r="Y3713" t="str">
        <f>_xlfn.XLOOKUP(Table4[[#This Row],[StoreID]],Stores!A:A,Stores!C:C, "Not Found")</f>
        <v>New Michele</v>
      </c>
      <c r="Z3713" t="str">
        <f>_xlfn.XLOOKUP(Table4[[#This Row],[StoreID]],Stores!A:A,Stores!D:D, "Not Found")</f>
        <v>West</v>
      </c>
    </row>
    <row r="3714" spans="1:26">
      <c r="A3714" t="s">
        <v>4580</v>
      </c>
      <c r="B3714" s="1">
        <v>45622</v>
      </c>
      <c r="C3714" t="s">
        <v>516</v>
      </c>
      <c r="D3714" t="s">
        <v>790</v>
      </c>
      <c r="E3714" t="s">
        <v>835</v>
      </c>
      <c r="F3714">
        <v>2</v>
      </c>
      <c r="G3714">
        <v>0.15</v>
      </c>
      <c r="H3714" t="s">
        <v>865</v>
      </c>
      <c r="I3714" s="4">
        <f>Table4[[#This Row],[Quantity]]*Table4[[#This Row],[UnitPrice]]</f>
        <v>609.41999999999996</v>
      </c>
      <c r="J3714" s="4">
        <f>Table4[[#This Row],[Gross Revenue]]*(1-Table4[[#This Row],[Discount]])</f>
        <v>518.00699999999995</v>
      </c>
      <c r="K3714" s="4">
        <f>Table4[[#This Row],[Quantity]]*Table4[[#This Row],[CostPrice]]</f>
        <v>328.02</v>
      </c>
      <c r="L3714" s="4">
        <f>Table4[[#This Row],[Net Revenue]]-Table4[[#This Row],[Total Cost]]</f>
        <v>189.98699999999997</v>
      </c>
      <c r="M3714" t="str">
        <f>_xlfn.XLOOKUP(Table4[[#This Row],[ProductID]], Products!A:A,Products!B:B, "Not Found")</f>
        <v>Difficult Vegetables</v>
      </c>
      <c r="N3714" t="str">
        <f>TEXT(Table4[[#This Row],[Date]], "mmm")</f>
        <v>Nov</v>
      </c>
      <c r="O3714" t="str">
        <f>TEXT(Table4[[#This Row],[Date]], "yyyy")</f>
        <v>2024</v>
      </c>
      <c r="P3714" t="str">
        <f>_xlfn.XLOOKUP(Table4[[#This Row],[ProductID]],Products!A:A,Products!C:C, "Not Found")</f>
        <v>Groceries</v>
      </c>
      <c r="Q3714" t="str">
        <f>_xlfn.XLOOKUP(Table4[[#This Row],[ProductID]],Products!A:A,Products!D:D,"Not Found")</f>
        <v>Vegetables</v>
      </c>
      <c r="R3714">
        <f>_xlfn.XLOOKUP(Table4[[#This Row],[ProductID]],Products!A:A,Products!E:E,"Not Found")</f>
        <v>304.70999999999998</v>
      </c>
      <c r="S3714">
        <f>_xlfn.XLOOKUP(Table4[[#This Row],[ProductID]],Products!A:A,Products!F:F, "Not Found")</f>
        <v>164.01</v>
      </c>
      <c r="T3714" t="str">
        <f>_xlfn.XLOOKUP(Table4[[#This Row],[CustomerID]],Customers!A:A,Customers!D:D, "Not Found")</f>
        <v>M</v>
      </c>
      <c r="U3714" s="6">
        <f>_xlfn.XLOOKUP(Table4[[#This Row],[CustomerID]],Customers!A:A,Customers!E:E, "Not Found")</f>
        <v>38558</v>
      </c>
      <c r="V3714">
        <f ca="1">DATEDIF(Table4[[#This Row],[CustomerBirthday]], TODAY(), "Y")</f>
        <v>21</v>
      </c>
      <c r="W3714" t="str" cm="1">
        <f t="array" aca="1" ref="W3714" ca="1">_xlfn.IFS(Table4[[#This Row],[Age]]&lt;25, "Under 25",Table4[[#This Row],[Age]]=34, "25-34", Table4[[#This Row],[Age]]&lt;=49, "35-49", Table4[[#This Row],[Age]]&lt;=64, "50-64", Table4[[#This Row],[Age]]&gt;=65, "65+")</f>
        <v>Under 25</v>
      </c>
      <c r="X3714" t="str">
        <f>_xlfn.XLOOKUP(Table4[[#This Row],[StoreID]],Stores!A:A,Stores!B:B, "Not found")</f>
        <v>MegaMart Peckmouth</v>
      </c>
      <c r="Y3714" t="str">
        <f>_xlfn.XLOOKUP(Table4[[#This Row],[StoreID]],Stores!A:A,Stores!C:C, "Not Found")</f>
        <v>Peckmouth</v>
      </c>
      <c r="Z3714" t="str">
        <f>_xlfn.XLOOKUP(Table4[[#This Row],[StoreID]],Stores!A:A,Stores!D:D, "Not Found")</f>
        <v>East</v>
      </c>
    </row>
    <row r="3715" spans="1:26">
      <c r="A3715" t="s">
        <v>4581</v>
      </c>
      <c r="B3715" s="1">
        <v>45843</v>
      </c>
      <c r="C3715" t="s">
        <v>615</v>
      </c>
      <c r="D3715" t="s">
        <v>818</v>
      </c>
      <c r="E3715" t="s">
        <v>846</v>
      </c>
      <c r="F3715">
        <v>5</v>
      </c>
      <c r="G3715">
        <v>0.05</v>
      </c>
      <c r="H3715" t="s">
        <v>865</v>
      </c>
      <c r="I3715" s="4">
        <f>Table4[[#This Row],[Quantity]]*Table4[[#This Row],[UnitPrice]]</f>
        <v>5826.8499999999995</v>
      </c>
      <c r="J3715" s="4">
        <f>Table4[[#This Row],[Gross Revenue]]*(1-Table4[[#This Row],[Discount]])</f>
        <v>5535.5074999999988</v>
      </c>
      <c r="K3715" s="4">
        <f>Table4[[#This Row],[Quantity]]*Table4[[#This Row],[CostPrice]]</f>
        <v>4632.75</v>
      </c>
      <c r="L3715" s="4">
        <f>Table4[[#This Row],[Net Revenue]]-Table4[[#This Row],[Total Cost]]</f>
        <v>902.7574999999988</v>
      </c>
      <c r="M3715" t="str">
        <f>_xlfn.XLOOKUP(Table4[[#This Row],[ProductID]], Products!A:A,Products!B:B, "Not Found")</f>
        <v>Nature Clothing</v>
      </c>
      <c r="N3715" t="str">
        <f>TEXT(Table4[[#This Row],[Date]], "mmm")</f>
        <v>Jul</v>
      </c>
      <c r="O3715" t="str">
        <f>TEXT(Table4[[#This Row],[Date]], "yyyy")</f>
        <v>2025</v>
      </c>
      <c r="P3715" t="str">
        <f>_xlfn.XLOOKUP(Table4[[#This Row],[ProductID]],Products!A:A,Products!C:C, "Not Found")</f>
        <v>Fashion</v>
      </c>
      <c r="Q3715" t="str">
        <f>_xlfn.XLOOKUP(Table4[[#This Row],[ProductID]],Products!A:A,Products!D:D,"Not Found")</f>
        <v>Clothing</v>
      </c>
      <c r="R3715">
        <f>_xlfn.XLOOKUP(Table4[[#This Row],[ProductID]],Products!A:A,Products!E:E,"Not Found")</f>
        <v>1165.3699999999999</v>
      </c>
      <c r="S3715">
        <f>_xlfn.XLOOKUP(Table4[[#This Row],[ProductID]],Products!A:A,Products!F:F, "Not Found")</f>
        <v>926.55</v>
      </c>
      <c r="T3715" t="str">
        <f>_xlfn.XLOOKUP(Table4[[#This Row],[CustomerID]],Customers!A:A,Customers!D:D, "Not Found")</f>
        <v>F</v>
      </c>
      <c r="U3715" s="6">
        <f>_xlfn.XLOOKUP(Table4[[#This Row],[CustomerID]],Customers!A:A,Customers!E:E, "Not Found")</f>
        <v>21425</v>
      </c>
      <c r="V3715">
        <f ca="1">DATEDIF(Table4[[#This Row],[CustomerBirthday]], TODAY(), "Y")</f>
        <v>67</v>
      </c>
      <c r="W3715" t="str" cm="1">
        <f t="array" aca="1" ref="W3715" ca="1">_xlfn.IFS(Table4[[#This Row],[Age]]&lt;25, "Under 25",Table4[[#This Row],[Age]]=34, "25-34", Table4[[#This Row],[Age]]&lt;=49, "35-49", Table4[[#This Row],[Age]]&lt;=64, "50-64", Table4[[#This Row],[Age]]&gt;=65, "65+")</f>
        <v>65+</v>
      </c>
      <c r="X3715" t="str">
        <f>_xlfn.XLOOKUP(Table4[[#This Row],[StoreID]],Stores!A:A,Stores!B:B, "Not found")</f>
        <v>MegaMart Johnmouth</v>
      </c>
      <c r="Y3715" t="str">
        <f>_xlfn.XLOOKUP(Table4[[#This Row],[StoreID]],Stores!A:A,Stores!C:C, "Not Found")</f>
        <v>Johnmouth</v>
      </c>
      <c r="Z3715" t="str">
        <f>_xlfn.XLOOKUP(Table4[[#This Row],[StoreID]],Stores!A:A,Stores!D:D, "Not Found")</f>
        <v>East</v>
      </c>
    </row>
    <row r="3716" spans="1:26">
      <c r="A3716" t="s">
        <v>4582</v>
      </c>
      <c r="B3716" s="1">
        <v>45824</v>
      </c>
      <c r="C3716" t="s">
        <v>657</v>
      </c>
      <c r="D3716" t="s">
        <v>820</v>
      </c>
      <c r="E3716" t="s">
        <v>842</v>
      </c>
      <c r="F3716">
        <v>3</v>
      </c>
      <c r="G3716">
        <v>0</v>
      </c>
      <c r="H3716" t="s">
        <v>868</v>
      </c>
      <c r="I3716" s="4">
        <f>Table4[[#This Row],[Quantity]]*Table4[[#This Row],[UnitPrice]]</f>
        <v>3591.54</v>
      </c>
      <c r="J3716" s="4">
        <f>Table4[[#This Row],[Gross Revenue]]*(1-Table4[[#This Row],[Discount]])</f>
        <v>3591.54</v>
      </c>
      <c r="K3716" s="4">
        <f>Table4[[#This Row],[Quantity]]*Table4[[#This Row],[CostPrice]]</f>
        <v>2168.2200000000003</v>
      </c>
      <c r="L3716" s="4">
        <f>Table4[[#This Row],[Net Revenue]]-Table4[[#This Row],[Total Cost]]</f>
        <v>1423.3199999999997</v>
      </c>
      <c r="M3716" t="str">
        <f>_xlfn.XLOOKUP(Table4[[#This Row],[ProductID]], Products!A:A,Products!B:B, "Not Found")</f>
        <v>Or Smartphone</v>
      </c>
      <c r="N3716" t="str">
        <f>TEXT(Table4[[#This Row],[Date]], "mmm")</f>
        <v>Jun</v>
      </c>
      <c r="O3716" t="str">
        <f>TEXT(Table4[[#This Row],[Date]], "yyyy")</f>
        <v>2025</v>
      </c>
      <c r="P3716" t="str">
        <f>_xlfn.XLOOKUP(Table4[[#This Row],[ProductID]],Products!A:A,Products!C:C, "Not Found")</f>
        <v>Electronics</v>
      </c>
      <c r="Q3716" t="str">
        <f>_xlfn.XLOOKUP(Table4[[#This Row],[ProductID]],Products!A:A,Products!D:D,"Not Found")</f>
        <v>Smartphone</v>
      </c>
      <c r="R3716">
        <f>_xlfn.XLOOKUP(Table4[[#This Row],[ProductID]],Products!A:A,Products!E:E,"Not Found")</f>
        <v>1197.18</v>
      </c>
      <c r="S3716">
        <f>_xlfn.XLOOKUP(Table4[[#This Row],[ProductID]],Products!A:A,Products!F:F, "Not Found")</f>
        <v>722.74</v>
      </c>
      <c r="T3716" t="str">
        <f>_xlfn.XLOOKUP(Table4[[#This Row],[CustomerID]],Customers!A:A,Customers!D:D, "Not Found")</f>
        <v>F</v>
      </c>
      <c r="U3716" s="6">
        <f>_xlfn.XLOOKUP(Table4[[#This Row],[CustomerID]],Customers!A:A,Customers!E:E, "Not Found")</f>
        <v>22041</v>
      </c>
      <c r="V3716">
        <f ca="1">DATEDIF(Table4[[#This Row],[CustomerBirthday]], TODAY(), "Y")</f>
        <v>66</v>
      </c>
      <c r="W3716" t="str" cm="1">
        <f t="array" aca="1" ref="W3716" ca="1">_xlfn.IFS(Table4[[#This Row],[Age]]&lt;25, "Under 25",Table4[[#This Row],[Age]]=34, "25-34", Table4[[#This Row],[Age]]&lt;=49, "35-49", Table4[[#This Row],[Age]]&lt;=64, "50-64", Table4[[#This Row],[Age]]&gt;=65, "65+")</f>
        <v>65+</v>
      </c>
      <c r="X3716" t="str">
        <f>_xlfn.XLOOKUP(Table4[[#This Row],[StoreID]],Stores!A:A,Stores!B:B, "Not found")</f>
        <v>MegaMart Brianahaven</v>
      </c>
      <c r="Y3716" t="str">
        <f>_xlfn.XLOOKUP(Table4[[#This Row],[StoreID]],Stores!A:A,Stores!C:C, "Not Found")</f>
        <v>Brianahaven</v>
      </c>
      <c r="Z3716" t="str">
        <f>_xlfn.XLOOKUP(Table4[[#This Row],[StoreID]],Stores!A:A,Stores!D:D, "Not Found")</f>
        <v>North</v>
      </c>
    </row>
    <row r="3717" spans="1:26">
      <c r="A3717" t="s">
        <v>4583</v>
      </c>
      <c r="B3717" s="1">
        <v>45291</v>
      </c>
      <c r="C3717" t="s">
        <v>539</v>
      </c>
      <c r="D3717" t="s">
        <v>745</v>
      </c>
      <c r="E3717" t="s">
        <v>842</v>
      </c>
      <c r="F3717">
        <v>2</v>
      </c>
      <c r="G3717">
        <v>0.1</v>
      </c>
      <c r="H3717" t="s">
        <v>875</v>
      </c>
      <c r="I3717" s="4">
        <f>Table4[[#This Row],[Quantity]]*Table4[[#This Row],[UnitPrice]]</f>
        <v>2386.1799999999998</v>
      </c>
      <c r="J3717" s="4">
        <f>Table4[[#This Row],[Gross Revenue]]*(1-Table4[[#This Row],[Discount]])</f>
        <v>2147.5619999999999</v>
      </c>
      <c r="K3717" s="4">
        <f>Table4[[#This Row],[Quantity]]*Table4[[#This Row],[CostPrice]]</f>
        <v>1636.48</v>
      </c>
      <c r="L3717" s="4">
        <f>Table4[[#This Row],[Net Revenue]]-Table4[[#This Row],[Total Cost]]</f>
        <v>511.08199999999988</v>
      </c>
      <c r="M3717" t="str">
        <f>_xlfn.XLOOKUP(Table4[[#This Row],[ProductID]], Products!A:A,Products!B:B, "Not Found")</f>
        <v>Above Camera</v>
      </c>
      <c r="N3717" t="str">
        <f>TEXT(Table4[[#This Row],[Date]], "mmm")</f>
        <v>Dec</v>
      </c>
      <c r="O3717" t="str">
        <f>TEXT(Table4[[#This Row],[Date]], "yyyy")</f>
        <v>2023</v>
      </c>
      <c r="P3717" t="str">
        <f>_xlfn.XLOOKUP(Table4[[#This Row],[ProductID]],Products!A:A,Products!C:C, "Not Found")</f>
        <v>Electronics</v>
      </c>
      <c r="Q3717" t="str">
        <f>_xlfn.XLOOKUP(Table4[[#This Row],[ProductID]],Products!A:A,Products!D:D,"Not Found")</f>
        <v>Camera</v>
      </c>
      <c r="R3717">
        <f>_xlfn.XLOOKUP(Table4[[#This Row],[ProductID]],Products!A:A,Products!E:E,"Not Found")</f>
        <v>1193.0899999999999</v>
      </c>
      <c r="S3717">
        <f>_xlfn.XLOOKUP(Table4[[#This Row],[ProductID]],Products!A:A,Products!F:F, "Not Found")</f>
        <v>818.24</v>
      </c>
      <c r="T3717" t="str">
        <f>_xlfn.XLOOKUP(Table4[[#This Row],[CustomerID]],Customers!A:A,Customers!D:D, "Not Found")</f>
        <v>M</v>
      </c>
      <c r="U3717" s="6">
        <f>_xlfn.XLOOKUP(Table4[[#This Row],[CustomerID]],Customers!A:A,Customers!E:E, "Not Found")</f>
        <v>28514</v>
      </c>
      <c r="V3717">
        <f ca="1">DATEDIF(Table4[[#This Row],[CustomerBirthday]], TODAY(), "Y")</f>
        <v>48</v>
      </c>
      <c r="W3717" t="str" cm="1">
        <f t="array" aca="1" ref="W3717" ca="1">_xlfn.IFS(Table4[[#This Row],[Age]]&lt;25, "Under 25",Table4[[#This Row],[Age]]=34, "25-34", Table4[[#This Row],[Age]]&lt;=49, "35-49", Table4[[#This Row],[Age]]&lt;=64, "50-64", Table4[[#This Row],[Age]]&gt;=65, "65+")</f>
        <v>35-49</v>
      </c>
      <c r="X3717" t="str">
        <f>_xlfn.XLOOKUP(Table4[[#This Row],[StoreID]],Stores!A:A,Stores!B:B, "Not found")</f>
        <v>MegaMart Brianahaven</v>
      </c>
      <c r="Y3717" t="str">
        <f>_xlfn.XLOOKUP(Table4[[#This Row],[StoreID]],Stores!A:A,Stores!C:C, "Not Found")</f>
        <v>Brianahaven</v>
      </c>
      <c r="Z3717" t="str">
        <f>_xlfn.XLOOKUP(Table4[[#This Row],[StoreID]],Stores!A:A,Stores!D:D, "Not Found")</f>
        <v>North</v>
      </c>
    </row>
    <row r="3718" spans="1:26">
      <c r="A3718" t="s">
        <v>4584</v>
      </c>
      <c r="B3718" s="1">
        <v>45196</v>
      </c>
      <c r="C3718" t="s">
        <v>556</v>
      </c>
      <c r="D3718" t="s">
        <v>759</v>
      </c>
      <c r="E3718" t="s">
        <v>842</v>
      </c>
      <c r="F3718">
        <v>3</v>
      </c>
      <c r="G3718">
        <v>0.15</v>
      </c>
      <c r="H3718" t="s">
        <v>868</v>
      </c>
      <c r="I3718" s="4">
        <f>Table4[[#This Row],[Quantity]]*Table4[[#This Row],[UnitPrice]]</f>
        <v>3239.67</v>
      </c>
      <c r="J3718" s="4">
        <f>Table4[[#This Row],[Gross Revenue]]*(1-Table4[[#This Row],[Discount]])</f>
        <v>2753.7195000000002</v>
      </c>
      <c r="K3718" s="4">
        <f>Table4[[#This Row],[Quantity]]*Table4[[#This Row],[CostPrice]]</f>
        <v>2111.4900000000002</v>
      </c>
      <c r="L3718" s="4">
        <f>Table4[[#This Row],[Net Revenue]]-Table4[[#This Row],[Total Cost]]</f>
        <v>642.22949999999992</v>
      </c>
      <c r="M3718" t="str">
        <f>_xlfn.XLOOKUP(Table4[[#This Row],[ProductID]], Products!A:A,Products!B:B, "Not Found")</f>
        <v>Democratic Smartphone</v>
      </c>
      <c r="N3718" t="str">
        <f>TEXT(Table4[[#This Row],[Date]], "mmm")</f>
        <v>Sep</v>
      </c>
      <c r="O3718" t="str">
        <f>TEXT(Table4[[#This Row],[Date]], "yyyy")</f>
        <v>2023</v>
      </c>
      <c r="P3718" t="str">
        <f>_xlfn.XLOOKUP(Table4[[#This Row],[ProductID]],Products!A:A,Products!C:C, "Not Found")</f>
        <v>Electronics</v>
      </c>
      <c r="Q3718" t="str">
        <f>_xlfn.XLOOKUP(Table4[[#This Row],[ProductID]],Products!A:A,Products!D:D,"Not Found")</f>
        <v>Smartphone</v>
      </c>
      <c r="R3718">
        <f>_xlfn.XLOOKUP(Table4[[#This Row],[ProductID]],Products!A:A,Products!E:E,"Not Found")</f>
        <v>1079.8900000000001</v>
      </c>
      <c r="S3718">
        <f>_xlfn.XLOOKUP(Table4[[#This Row],[ProductID]],Products!A:A,Products!F:F, "Not Found")</f>
        <v>703.83</v>
      </c>
      <c r="T3718" t="str">
        <f>_xlfn.XLOOKUP(Table4[[#This Row],[CustomerID]],Customers!A:A,Customers!D:D, "Not Found")</f>
        <v>M</v>
      </c>
      <c r="U3718" s="6">
        <f>_xlfn.XLOOKUP(Table4[[#This Row],[CustomerID]],Customers!A:A,Customers!E:E, "Not Found")</f>
        <v>24005</v>
      </c>
      <c r="V3718">
        <f ca="1">DATEDIF(Table4[[#This Row],[CustomerBirthday]], TODAY(), "Y")</f>
        <v>60</v>
      </c>
      <c r="W3718" t="str" cm="1">
        <f t="array" aca="1" ref="W3718" ca="1">_xlfn.IFS(Table4[[#This Row],[Age]]&lt;25, "Under 25",Table4[[#This Row],[Age]]=34, "25-34", Table4[[#This Row],[Age]]&lt;=49, "35-49", Table4[[#This Row],[Age]]&lt;=64, "50-64", Table4[[#This Row],[Age]]&gt;=65, "65+")</f>
        <v>50-64</v>
      </c>
      <c r="X3718" t="str">
        <f>_xlfn.XLOOKUP(Table4[[#This Row],[StoreID]],Stores!A:A,Stores!B:B, "Not found")</f>
        <v>MegaMart Brianahaven</v>
      </c>
      <c r="Y3718" t="str">
        <f>_xlfn.XLOOKUP(Table4[[#This Row],[StoreID]],Stores!A:A,Stores!C:C, "Not Found")</f>
        <v>Brianahaven</v>
      </c>
      <c r="Z3718" t="str">
        <f>_xlfn.XLOOKUP(Table4[[#This Row],[StoreID]],Stores!A:A,Stores!D:D, "Not Found")</f>
        <v>North</v>
      </c>
    </row>
    <row r="3719" spans="1:26">
      <c r="A3719" t="s">
        <v>4585</v>
      </c>
      <c r="B3719" s="1">
        <v>45675</v>
      </c>
      <c r="C3719" t="s">
        <v>509</v>
      </c>
      <c r="D3719" t="s">
        <v>778</v>
      </c>
      <c r="E3719" t="s">
        <v>835</v>
      </c>
      <c r="F3719">
        <v>3</v>
      </c>
      <c r="G3719">
        <v>0.15</v>
      </c>
      <c r="H3719" t="s">
        <v>875</v>
      </c>
      <c r="I3719" s="4">
        <f>Table4[[#This Row],[Quantity]]*Table4[[#This Row],[UnitPrice]]</f>
        <v>3047.2799999999997</v>
      </c>
      <c r="J3719" s="4">
        <f>Table4[[#This Row],[Gross Revenue]]*(1-Table4[[#This Row],[Discount]])</f>
        <v>2590.1879999999996</v>
      </c>
      <c r="K3719" s="4">
        <f>Table4[[#This Row],[Quantity]]*Table4[[#This Row],[CostPrice]]</f>
        <v>1753.1999999999998</v>
      </c>
      <c r="L3719" s="4">
        <f>Table4[[#This Row],[Net Revenue]]-Table4[[#This Row],[Total Cost]]</f>
        <v>836.98799999999983</v>
      </c>
      <c r="M3719" t="str">
        <f>_xlfn.XLOOKUP(Table4[[#This Row],[ProductID]], Products!A:A,Products!B:B, "Not Found")</f>
        <v>Behavior Dairy</v>
      </c>
      <c r="N3719" t="str">
        <f>TEXT(Table4[[#This Row],[Date]], "mmm")</f>
        <v>Jan</v>
      </c>
      <c r="O3719" t="str">
        <f>TEXT(Table4[[#This Row],[Date]], "yyyy")</f>
        <v>2025</v>
      </c>
      <c r="P3719" t="str">
        <f>_xlfn.XLOOKUP(Table4[[#This Row],[ProductID]],Products!A:A,Products!C:C, "Not Found")</f>
        <v>Groceries</v>
      </c>
      <c r="Q3719" t="str">
        <f>_xlfn.XLOOKUP(Table4[[#This Row],[ProductID]],Products!A:A,Products!D:D,"Not Found")</f>
        <v>Dairy</v>
      </c>
      <c r="R3719">
        <f>_xlfn.XLOOKUP(Table4[[#This Row],[ProductID]],Products!A:A,Products!E:E,"Not Found")</f>
        <v>1015.76</v>
      </c>
      <c r="S3719">
        <f>_xlfn.XLOOKUP(Table4[[#This Row],[ProductID]],Products!A:A,Products!F:F, "Not Found")</f>
        <v>584.4</v>
      </c>
      <c r="T3719" t="str">
        <f>_xlfn.XLOOKUP(Table4[[#This Row],[CustomerID]],Customers!A:A,Customers!D:D, "Not Found")</f>
        <v>F</v>
      </c>
      <c r="U3719" s="6">
        <f>_xlfn.XLOOKUP(Table4[[#This Row],[CustomerID]],Customers!A:A,Customers!E:E, "Not Found")</f>
        <v>26827</v>
      </c>
      <c r="V3719">
        <f ca="1">DATEDIF(Table4[[#This Row],[CustomerBirthday]], TODAY(), "Y")</f>
        <v>53</v>
      </c>
      <c r="W3719" t="str" cm="1">
        <f t="array" aca="1" ref="W3719" ca="1">_xlfn.IFS(Table4[[#This Row],[Age]]&lt;25, "Under 25",Table4[[#This Row],[Age]]=34, "25-34", Table4[[#This Row],[Age]]&lt;=49, "35-49", Table4[[#This Row],[Age]]&lt;=64, "50-64", Table4[[#This Row],[Age]]&gt;=65, "65+")</f>
        <v>50-64</v>
      </c>
      <c r="X3719" t="str">
        <f>_xlfn.XLOOKUP(Table4[[#This Row],[StoreID]],Stores!A:A,Stores!B:B, "Not found")</f>
        <v>MegaMart Peckmouth</v>
      </c>
      <c r="Y3719" t="str">
        <f>_xlfn.XLOOKUP(Table4[[#This Row],[StoreID]],Stores!A:A,Stores!C:C, "Not Found")</f>
        <v>Peckmouth</v>
      </c>
      <c r="Z3719" t="str">
        <f>_xlfn.XLOOKUP(Table4[[#This Row],[StoreID]],Stores!A:A,Stores!D:D, "Not Found")</f>
        <v>East</v>
      </c>
    </row>
    <row r="3720" spans="1:26">
      <c r="A3720" t="s">
        <v>4586</v>
      </c>
      <c r="B3720" s="1">
        <v>45826</v>
      </c>
      <c r="C3720" t="s">
        <v>262</v>
      </c>
      <c r="D3720" t="s">
        <v>786</v>
      </c>
      <c r="E3720" t="s">
        <v>842</v>
      </c>
      <c r="F3720">
        <v>5</v>
      </c>
      <c r="G3720">
        <v>0.1</v>
      </c>
      <c r="H3720" t="s">
        <v>871</v>
      </c>
      <c r="I3720" s="4">
        <f>Table4[[#This Row],[Quantity]]*Table4[[#This Row],[UnitPrice]]</f>
        <v>146.19999999999999</v>
      </c>
      <c r="J3720" s="4">
        <f>Table4[[#This Row],[Gross Revenue]]*(1-Table4[[#This Row],[Discount]])</f>
        <v>131.57999999999998</v>
      </c>
      <c r="K3720" s="4">
        <f>Table4[[#This Row],[Quantity]]*Table4[[#This Row],[CostPrice]]</f>
        <v>76.399999999999991</v>
      </c>
      <c r="L3720" s="4">
        <f>Table4[[#This Row],[Net Revenue]]-Table4[[#This Row],[Total Cost]]</f>
        <v>55.179999999999993</v>
      </c>
      <c r="M3720" t="str">
        <f>_xlfn.XLOOKUP(Table4[[#This Row],[ProductID]], Products!A:A,Products!B:B, "Not Found")</f>
        <v>National Watches</v>
      </c>
      <c r="N3720" t="str">
        <f>TEXT(Table4[[#This Row],[Date]], "mmm")</f>
        <v>Jun</v>
      </c>
      <c r="O3720" t="str">
        <f>TEXT(Table4[[#This Row],[Date]], "yyyy")</f>
        <v>2025</v>
      </c>
      <c r="P3720" t="str">
        <f>_xlfn.XLOOKUP(Table4[[#This Row],[ProductID]],Products!A:A,Products!C:C, "Not Found")</f>
        <v>Fashion</v>
      </c>
      <c r="Q3720" t="str">
        <f>_xlfn.XLOOKUP(Table4[[#This Row],[ProductID]],Products!A:A,Products!D:D,"Not Found")</f>
        <v>Watches</v>
      </c>
      <c r="R3720">
        <f>_xlfn.XLOOKUP(Table4[[#This Row],[ProductID]],Products!A:A,Products!E:E,"Not Found")</f>
        <v>29.24</v>
      </c>
      <c r="S3720">
        <f>_xlfn.XLOOKUP(Table4[[#This Row],[ProductID]],Products!A:A,Products!F:F, "Not Found")</f>
        <v>15.28</v>
      </c>
      <c r="T3720" t="str">
        <f>_xlfn.XLOOKUP(Table4[[#This Row],[CustomerID]],Customers!A:A,Customers!D:D, "Not Found")</f>
        <v>M</v>
      </c>
      <c r="U3720" s="6">
        <f>_xlfn.XLOOKUP(Table4[[#This Row],[CustomerID]],Customers!A:A,Customers!E:E, "Not Found")</f>
        <v>24029</v>
      </c>
      <c r="V3720">
        <f ca="1">DATEDIF(Table4[[#This Row],[CustomerBirthday]], TODAY(), "Y")</f>
        <v>60</v>
      </c>
      <c r="W3720" t="str" cm="1">
        <f t="array" aca="1" ref="W3720" ca="1">_xlfn.IFS(Table4[[#This Row],[Age]]&lt;25, "Under 25",Table4[[#This Row],[Age]]=34, "25-34", Table4[[#This Row],[Age]]&lt;=49, "35-49", Table4[[#This Row],[Age]]&lt;=64, "50-64", Table4[[#This Row],[Age]]&gt;=65, "65+")</f>
        <v>50-64</v>
      </c>
      <c r="X3720" t="str">
        <f>_xlfn.XLOOKUP(Table4[[#This Row],[StoreID]],Stores!A:A,Stores!B:B, "Not found")</f>
        <v>MegaMart Brianahaven</v>
      </c>
      <c r="Y3720" t="str">
        <f>_xlfn.XLOOKUP(Table4[[#This Row],[StoreID]],Stores!A:A,Stores!C:C, "Not Found")</f>
        <v>Brianahaven</v>
      </c>
      <c r="Z3720" t="str">
        <f>_xlfn.XLOOKUP(Table4[[#This Row],[StoreID]],Stores!A:A,Stores!D:D, "Not Found")</f>
        <v>North</v>
      </c>
    </row>
    <row r="3721" spans="1:26">
      <c r="A3721" t="s">
        <v>4587</v>
      </c>
      <c r="B3721" s="1">
        <v>45734</v>
      </c>
      <c r="C3721" t="s">
        <v>71</v>
      </c>
      <c r="D3721" t="s">
        <v>800</v>
      </c>
      <c r="E3721" t="s">
        <v>842</v>
      </c>
      <c r="F3721">
        <v>1</v>
      </c>
      <c r="G3721">
        <v>0.05</v>
      </c>
      <c r="H3721" t="s">
        <v>865</v>
      </c>
      <c r="I3721" s="4">
        <f>Table4[[#This Row],[Quantity]]*Table4[[#This Row],[UnitPrice]]</f>
        <v>1952.65</v>
      </c>
      <c r="J3721" s="4">
        <f>Table4[[#This Row],[Gross Revenue]]*(1-Table4[[#This Row],[Discount]])</f>
        <v>1855.0174999999999</v>
      </c>
      <c r="K3721" s="4">
        <f>Table4[[#This Row],[Quantity]]*Table4[[#This Row],[CostPrice]]</f>
        <v>1451.27</v>
      </c>
      <c r="L3721" s="4">
        <f>Table4[[#This Row],[Net Revenue]]-Table4[[#This Row],[Total Cost]]</f>
        <v>403.74749999999995</v>
      </c>
      <c r="M3721" t="str">
        <f>_xlfn.XLOOKUP(Table4[[#This Row],[ProductID]], Products!A:A,Products!B:B, "Not Found")</f>
        <v>Book Television</v>
      </c>
      <c r="N3721" t="str">
        <f>TEXT(Table4[[#This Row],[Date]], "mmm")</f>
        <v>Mar</v>
      </c>
      <c r="O3721" t="str">
        <f>TEXT(Table4[[#This Row],[Date]], "yyyy")</f>
        <v>2025</v>
      </c>
      <c r="P3721" t="str">
        <f>_xlfn.XLOOKUP(Table4[[#This Row],[ProductID]],Products!A:A,Products!C:C, "Not Found")</f>
        <v>Electronics</v>
      </c>
      <c r="Q3721" t="str">
        <f>_xlfn.XLOOKUP(Table4[[#This Row],[ProductID]],Products!A:A,Products!D:D,"Not Found")</f>
        <v>Television</v>
      </c>
      <c r="R3721">
        <f>_xlfn.XLOOKUP(Table4[[#This Row],[ProductID]],Products!A:A,Products!E:E,"Not Found")</f>
        <v>1952.65</v>
      </c>
      <c r="S3721">
        <f>_xlfn.XLOOKUP(Table4[[#This Row],[ProductID]],Products!A:A,Products!F:F, "Not Found")</f>
        <v>1451.27</v>
      </c>
      <c r="T3721" t="str">
        <f>_xlfn.XLOOKUP(Table4[[#This Row],[CustomerID]],Customers!A:A,Customers!D:D, "Not Found")</f>
        <v>F</v>
      </c>
      <c r="U3721" s="6">
        <f>_xlfn.XLOOKUP(Table4[[#This Row],[CustomerID]],Customers!A:A,Customers!E:E, "Not Found")</f>
        <v>30021</v>
      </c>
      <c r="V3721">
        <f ca="1">DATEDIF(Table4[[#This Row],[CustomerBirthday]], TODAY(), "Y")</f>
        <v>44</v>
      </c>
      <c r="W3721" t="str" cm="1">
        <f t="array" aca="1" ref="W3721" ca="1">_xlfn.IFS(Table4[[#This Row],[Age]]&lt;25, "Under 25",Table4[[#This Row],[Age]]=34, "25-34", Table4[[#This Row],[Age]]&lt;=49, "35-49", Table4[[#This Row],[Age]]&lt;=64, "50-64", Table4[[#This Row],[Age]]&gt;=65, "65+")</f>
        <v>35-49</v>
      </c>
      <c r="X3721" t="str">
        <f>_xlfn.XLOOKUP(Table4[[#This Row],[StoreID]],Stores!A:A,Stores!B:B, "Not found")</f>
        <v>MegaMart Brianahaven</v>
      </c>
      <c r="Y3721" t="str">
        <f>_xlfn.XLOOKUP(Table4[[#This Row],[StoreID]],Stores!A:A,Stores!C:C, "Not Found")</f>
        <v>Brianahaven</v>
      </c>
      <c r="Z3721" t="str">
        <f>_xlfn.XLOOKUP(Table4[[#This Row],[StoreID]],Stores!A:A,Stores!D:D, "Not Found")</f>
        <v>North</v>
      </c>
    </row>
    <row r="3722" spans="1:26">
      <c r="A3722" t="s">
        <v>4588</v>
      </c>
      <c r="B3722" s="1">
        <v>45732</v>
      </c>
      <c r="C3722" t="s">
        <v>109</v>
      </c>
      <c r="D3722" t="s">
        <v>718</v>
      </c>
      <c r="E3722" t="s">
        <v>842</v>
      </c>
      <c r="F3722">
        <v>2</v>
      </c>
      <c r="G3722">
        <v>0.05</v>
      </c>
      <c r="H3722" t="s">
        <v>865</v>
      </c>
      <c r="I3722" s="4">
        <f>Table4[[#This Row],[Quantity]]*Table4[[#This Row],[UnitPrice]]</f>
        <v>675.26</v>
      </c>
      <c r="J3722" s="4">
        <f>Table4[[#This Row],[Gross Revenue]]*(1-Table4[[#This Row],[Discount]])</f>
        <v>641.49699999999996</v>
      </c>
      <c r="K3722" s="4">
        <f>Table4[[#This Row],[Quantity]]*Table4[[#This Row],[CostPrice]]</f>
        <v>338.06</v>
      </c>
      <c r="L3722" s="4">
        <f>Table4[[#This Row],[Net Revenue]]-Table4[[#This Row],[Total Cost]]</f>
        <v>303.43699999999995</v>
      </c>
      <c r="M3722" t="str">
        <f>_xlfn.XLOOKUP(Table4[[#This Row],[ProductID]], Products!A:A,Products!B:B, "Not Found")</f>
        <v>Here Footwear</v>
      </c>
      <c r="N3722" t="str">
        <f>TEXT(Table4[[#This Row],[Date]], "mmm")</f>
        <v>Mar</v>
      </c>
      <c r="O3722" t="str">
        <f>TEXT(Table4[[#This Row],[Date]], "yyyy")</f>
        <v>2025</v>
      </c>
      <c r="P3722" t="str">
        <f>_xlfn.XLOOKUP(Table4[[#This Row],[ProductID]],Products!A:A,Products!C:C, "Not Found")</f>
        <v>Fashion</v>
      </c>
      <c r="Q3722" t="str">
        <f>_xlfn.XLOOKUP(Table4[[#This Row],[ProductID]],Products!A:A,Products!D:D,"Not Found")</f>
        <v>Footwear</v>
      </c>
      <c r="R3722">
        <f>_xlfn.XLOOKUP(Table4[[#This Row],[ProductID]],Products!A:A,Products!E:E,"Not Found")</f>
        <v>337.63</v>
      </c>
      <c r="S3722">
        <f>_xlfn.XLOOKUP(Table4[[#This Row],[ProductID]],Products!A:A,Products!F:F, "Not Found")</f>
        <v>169.03</v>
      </c>
      <c r="T3722" t="str">
        <f>_xlfn.XLOOKUP(Table4[[#This Row],[CustomerID]],Customers!A:A,Customers!D:D, "Not Found")</f>
        <v>M</v>
      </c>
      <c r="U3722" s="6">
        <f>_xlfn.XLOOKUP(Table4[[#This Row],[CustomerID]],Customers!A:A,Customers!E:E, "Not Found")</f>
        <v>21586</v>
      </c>
      <c r="V3722">
        <f ca="1">DATEDIF(Table4[[#This Row],[CustomerBirthday]], TODAY(), "Y")</f>
        <v>67</v>
      </c>
      <c r="W3722" t="str" cm="1">
        <f t="array" aca="1" ref="W3722" ca="1">_xlfn.IFS(Table4[[#This Row],[Age]]&lt;25, "Under 25",Table4[[#This Row],[Age]]=34, "25-34", Table4[[#This Row],[Age]]&lt;=49, "35-49", Table4[[#This Row],[Age]]&lt;=64, "50-64", Table4[[#This Row],[Age]]&gt;=65, "65+")</f>
        <v>65+</v>
      </c>
      <c r="X3722" t="str">
        <f>_xlfn.XLOOKUP(Table4[[#This Row],[StoreID]],Stores!A:A,Stores!B:B, "Not found")</f>
        <v>MegaMart Brianahaven</v>
      </c>
      <c r="Y3722" t="str">
        <f>_xlfn.XLOOKUP(Table4[[#This Row],[StoreID]],Stores!A:A,Stores!C:C, "Not Found")</f>
        <v>Brianahaven</v>
      </c>
      <c r="Z3722" t="str">
        <f>_xlfn.XLOOKUP(Table4[[#This Row],[StoreID]],Stores!A:A,Stores!D:D, "Not Found")</f>
        <v>North</v>
      </c>
    </row>
    <row r="3723" spans="1:26">
      <c r="A3723" t="s">
        <v>4589</v>
      </c>
      <c r="B3723" s="1">
        <v>45534</v>
      </c>
      <c r="C3723" t="s">
        <v>539</v>
      </c>
      <c r="D3723" t="s">
        <v>734</v>
      </c>
      <c r="E3723" t="s">
        <v>835</v>
      </c>
      <c r="F3723">
        <v>4</v>
      </c>
      <c r="G3723">
        <v>0.1</v>
      </c>
      <c r="H3723" t="s">
        <v>871</v>
      </c>
      <c r="I3723" s="4">
        <f>Table4[[#This Row],[Quantity]]*Table4[[#This Row],[UnitPrice]]</f>
        <v>439.12</v>
      </c>
      <c r="J3723" s="4">
        <f>Table4[[#This Row],[Gross Revenue]]*(1-Table4[[#This Row],[Discount]])</f>
        <v>395.20800000000003</v>
      </c>
      <c r="K3723" s="4">
        <f>Table4[[#This Row],[Quantity]]*Table4[[#This Row],[CostPrice]]</f>
        <v>282.36</v>
      </c>
      <c r="L3723" s="4">
        <f>Table4[[#This Row],[Net Revenue]]-Table4[[#This Row],[Total Cost]]</f>
        <v>112.84800000000001</v>
      </c>
      <c r="M3723" t="str">
        <f>_xlfn.XLOOKUP(Table4[[#This Row],[ProductID]], Products!A:A,Products!B:B, "Not Found")</f>
        <v>Recognize Footwear</v>
      </c>
      <c r="N3723" t="str">
        <f>TEXT(Table4[[#This Row],[Date]], "mmm")</f>
        <v>Aug</v>
      </c>
      <c r="O3723" t="str">
        <f>TEXT(Table4[[#This Row],[Date]], "yyyy")</f>
        <v>2024</v>
      </c>
      <c r="P3723" t="str">
        <f>_xlfn.XLOOKUP(Table4[[#This Row],[ProductID]],Products!A:A,Products!C:C, "Not Found")</f>
        <v>Fashion</v>
      </c>
      <c r="Q3723" t="str">
        <f>_xlfn.XLOOKUP(Table4[[#This Row],[ProductID]],Products!A:A,Products!D:D,"Not Found")</f>
        <v>Footwear</v>
      </c>
      <c r="R3723">
        <f>_xlfn.XLOOKUP(Table4[[#This Row],[ProductID]],Products!A:A,Products!E:E,"Not Found")</f>
        <v>109.78</v>
      </c>
      <c r="S3723">
        <f>_xlfn.XLOOKUP(Table4[[#This Row],[ProductID]],Products!A:A,Products!F:F, "Not Found")</f>
        <v>70.59</v>
      </c>
      <c r="T3723" t="str">
        <f>_xlfn.XLOOKUP(Table4[[#This Row],[CustomerID]],Customers!A:A,Customers!D:D, "Not Found")</f>
        <v>M</v>
      </c>
      <c r="U3723" s="6">
        <f>_xlfn.XLOOKUP(Table4[[#This Row],[CustomerID]],Customers!A:A,Customers!E:E, "Not Found")</f>
        <v>28514</v>
      </c>
      <c r="V3723">
        <f ca="1">DATEDIF(Table4[[#This Row],[CustomerBirthday]], TODAY(), "Y")</f>
        <v>48</v>
      </c>
      <c r="W3723" t="str" cm="1">
        <f t="array" aca="1" ref="W3723" ca="1">_xlfn.IFS(Table4[[#This Row],[Age]]&lt;25, "Under 25",Table4[[#This Row],[Age]]=34, "25-34", Table4[[#This Row],[Age]]&lt;=49, "35-49", Table4[[#This Row],[Age]]&lt;=64, "50-64", Table4[[#This Row],[Age]]&gt;=65, "65+")</f>
        <v>35-49</v>
      </c>
      <c r="X3723" t="str">
        <f>_xlfn.XLOOKUP(Table4[[#This Row],[StoreID]],Stores!A:A,Stores!B:B, "Not found")</f>
        <v>MegaMart Peckmouth</v>
      </c>
      <c r="Y3723" t="str">
        <f>_xlfn.XLOOKUP(Table4[[#This Row],[StoreID]],Stores!A:A,Stores!C:C, "Not Found")</f>
        <v>Peckmouth</v>
      </c>
      <c r="Z3723" t="str">
        <f>_xlfn.XLOOKUP(Table4[[#This Row],[StoreID]],Stores!A:A,Stores!D:D, "Not Found")</f>
        <v>East</v>
      </c>
    </row>
    <row r="3724" spans="1:26">
      <c r="A3724" t="s">
        <v>4590</v>
      </c>
      <c r="B3724" s="1">
        <v>45902</v>
      </c>
      <c r="C3724" t="s">
        <v>7</v>
      </c>
      <c r="D3724" t="s">
        <v>750</v>
      </c>
      <c r="E3724" t="s">
        <v>846</v>
      </c>
      <c r="F3724">
        <v>5</v>
      </c>
      <c r="G3724">
        <v>0.05</v>
      </c>
      <c r="H3724" t="s">
        <v>865</v>
      </c>
      <c r="I3724" s="4">
        <f>Table4[[#This Row],[Quantity]]*Table4[[#This Row],[UnitPrice]]</f>
        <v>6713.75</v>
      </c>
      <c r="J3724" s="4">
        <f>Table4[[#This Row],[Gross Revenue]]*(1-Table4[[#This Row],[Discount]])</f>
        <v>6378.0625</v>
      </c>
      <c r="K3724" s="4">
        <f>Table4[[#This Row],[Quantity]]*Table4[[#This Row],[CostPrice]]</f>
        <v>3989.7000000000003</v>
      </c>
      <c r="L3724" s="4">
        <f>Table4[[#This Row],[Net Revenue]]-Table4[[#This Row],[Total Cost]]</f>
        <v>2388.3624999999997</v>
      </c>
      <c r="M3724" t="str">
        <f>_xlfn.XLOOKUP(Table4[[#This Row],[ProductID]], Products!A:A,Products!B:B, "Not Found")</f>
        <v>Add Clothing</v>
      </c>
      <c r="N3724" t="str">
        <f>TEXT(Table4[[#This Row],[Date]], "mmm")</f>
        <v>Sep</v>
      </c>
      <c r="O3724" t="str">
        <f>TEXT(Table4[[#This Row],[Date]], "yyyy")</f>
        <v>2025</v>
      </c>
      <c r="P3724" t="str">
        <f>_xlfn.XLOOKUP(Table4[[#This Row],[ProductID]],Products!A:A,Products!C:C, "Not Found")</f>
        <v>Fashion</v>
      </c>
      <c r="Q3724" t="str">
        <f>_xlfn.XLOOKUP(Table4[[#This Row],[ProductID]],Products!A:A,Products!D:D,"Not Found")</f>
        <v>Clothing</v>
      </c>
      <c r="R3724">
        <f>_xlfn.XLOOKUP(Table4[[#This Row],[ProductID]],Products!A:A,Products!E:E,"Not Found")</f>
        <v>1342.75</v>
      </c>
      <c r="S3724">
        <f>_xlfn.XLOOKUP(Table4[[#This Row],[ProductID]],Products!A:A,Products!F:F, "Not Found")</f>
        <v>797.94</v>
      </c>
      <c r="T3724" t="str">
        <f>_xlfn.XLOOKUP(Table4[[#This Row],[CustomerID]],Customers!A:A,Customers!D:D, "Not Found")</f>
        <v>M</v>
      </c>
      <c r="U3724" s="6">
        <f>_xlfn.XLOOKUP(Table4[[#This Row],[CustomerID]],Customers!A:A,Customers!E:E, "Not Found")</f>
        <v>35319</v>
      </c>
      <c r="V3724">
        <f ca="1">DATEDIF(Table4[[#This Row],[CustomerBirthday]], TODAY(), "Y")</f>
        <v>29</v>
      </c>
      <c r="W3724" t="str" cm="1">
        <f t="array" aca="1" ref="W3724" ca="1">_xlfn.IFS(Table4[[#This Row],[Age]]&lt;25, "Under 25",Table4[[#This Row],[Age]]=34, "25-34", Table4[[#This Row],[Age]]&lt;=49, "35-49", Table4[[#This Row],[Age]]&lt;=64, "50-64", Table4[[#This Row],[Age]]&gt;=65, "65+")</f>
        <v>35-49</v>
      </c>
      <c r="X3724" t="str">
        <f>_xlfn.XLOOKUP(Table4[[#This Row],[StoreID]],Stores!A:A,Stores!B:B, "Not found")</f>
        <v>MegaMart Johnmouth</v>
      </c>
      <c r="Y3724" t="str">
        <f>_xlfn.XLOOKUP(Table4[[#This Row],[StoreID]],Stores!A:A,Stores!C:C, "Not Found")</f>
        <v>Johnmouth</v>
      </c>
      <c r="Z3724" t="str">
        <f>_xlfn.XLOOKUP(Table4[[#This Row],[StoreID]],Stores!A:A,Stores!D:D, "Not Found")</f>
        <v>East</v>
      </c>
    </row>
    <row r="3725" spans="1:26">
      <c r="A3725" t="s">
        <v>4591</v>
      </c>
      <c r="B3725" s="1">
        <v>45856</v>
      </c>
      <c r="C3725" t="s">
        <v>500</v>
      </c>
      <c r="D3725" t="s">
        <v>816</v>
      </c>
      <c r="E3725" t="s">
        <v>842</v>
      </c>
      <c r="F3725">
        <v>5</v>
      </c>
      <c r="G3725">
        <v>0.05</v>
      </c>
      <c r="H3725" t="s">
        <v>875</v>
      </c>
      <c r="I3725" s="4">
        <f>Table4[[#This Row],[Quantity]]*Table4[[#This Row],[UnitPrice]]</f>
        <v>9395.4</v>
      </c>
      <c r="J3725" s="4">
        <f>Table4[[#This Row],[Gross Revenue]]*(1-Table4[[#This Row],[Discount]])</f>
        <v>8925.6299999999992</v>
      </c>
      <c r="K3725" s="4">
        <f>Table4[[#This Row],[Quantity]]*Table4[[#This Row],[CostPrice]]</f>
        <v>5022.7999999999993</v>
      </c>
      <c r="L3725" s="4">
        <f>Table4[[#This Row],[Net Revenue]]-Table4[[#This Row],[Total Cost]]</f>
        <v>3902.83</v>
      </c>
      <c r="M3725" t="str">
        <f>_xlfn.XLOOKUP(Table4[[#This Row],[ProductID]], Products!A:A,Products!B:B, "Not Found")</f>
        <v>Set Dairy</v>
      </c>
      <c r="N3725" t="str">
        <f>TEXT(Table4[[#This Row],[Date]], "mmm")</f>
        <v>Jul</v>
      </c>
      <c r="O3725" t="str">
        <f>TEXT(Table4[[#This Row],[Date]], "yyyy")</f>
        <v>2025</v>
      </c>
      <c r="P3725" t="str">
        <f>_xlfn.XLOOKUP(Table4[[#This Row],[ProductID]],Products!A:A,Products!C:C, "Not Found")</f>
        <v>Groceries</v>
      </c>
      <c r="Q3725" t="str">
        <f>_xlfn.XLOOKUP(Table4[[#This Row],[ProductID]],Products!A:A,Products!D:D,"Not Found")</f>
        <v>Dairy</v>
      </c>
      <c r="R3725">
        <f>_xlfn.XLOOKUP(Table4[[#This Row],[ProductID]],Products!A:A,Products!E:E,"Not Found")</f>
        <v>1879.08</v>
      </c>
      <c r="S3725">
        <f>_xlfn.XLOOKUP(Table4[[#This Row],[ProductID]],Products!A:A,Products!F:F, "Not Found")</f>
        <v>1004.56</v>
      </c>
      <c r="T3725" t="str">
        <f>_xlfn.XLOOKUP(Table4[[#This Row],[CustomerID]],Customers!A:A,Customers!D:D, "Not Found")</f>
        <v>M</v>
      </c>
      <c r="U3725" s="6">
        <f>_xlfn.XLOOKUP(Table4[[#This Row],[CustomerID]],Customers!A:A,Customers!E:E, "Not Found")</f>
        <v>30899</v>
      </c>
      <c r="V3725">
        <f ca="1">DATEDIF(Table4[[#This Row],[CustomerBirthday]], TODAY(), "Y")</f>
        <v>41</v>
      </c>
      <c r="W3725" t="str" cm="1">
        <f t="array" aca="1" ref="W3725" ca="1">_xlfn.IFS(Table4[[#This Row],[Age]]&lt;25, "Under 25",Table4[[#This Row],[Age]]=34, "25-34", Table4[[#This Row],[Age]]&lt;=49, "35-49", Table4[[#This Row],[Age]]&lt;=64, "50-64", Table4[[#This Row],[Age]]&gt;=65, "65+")</f>
        <v>35-49</v>
      </c>
      <c r="X3725" t="str">
        <f>_xlfn.XLOOKUP(Table4[[#This Row],[StoreID]],Stores!A:A,Stores!B:B, "Not found")</f>
        <v>MegaMart Brianahaven</v>
      </c>
      <c r="Y3725" t="str">
        <f>_xlfn.XLOOKUP(Table4[[#This Row],[StoreID]],Stores!A:A,Stores!C:C, "Not Found")</f>
        <v>Brianahaven</v>
      </c>
      <c r="Z3725" t="str">
        <f>_xlfn.XLOOKUP(Table4[[#This Row],[StoreID]],Stores!A:A,Stores!D:D, "Not Found")</f>
        <v>North</v>
      </c>
    </row>
    <row r="3726" spans="1:26">
      <c r="A3726" t="s">
        <v>4592</v>
      </c>
      <c r="B3726" s="1">
        <v>45343</v>
      </c>
      <c r="C3726" t="s">
        <v>419</v>
      </c>
      <c r="D3726" t="s">
        <v>820</v>
      </c>
      <c r="E3726" t="s">
        <v>835</v>
      </c>
      <c r="F3726">
        <v>3</v>
      </c>
      <c r="G3726">
        <v>0.15</v>
      </c>
      <c r="H3726" t="s">
        <v>868</v>
      </c>
      <c r="I3726" s="4">
        <f>Table4[[#This Row],[Quantity]]*Table4[[#This Row],[UnitPrice]]</f>
        <v>3591.54</v>
      </c>
      <c r="J3726" s="4">
        <f>Table4[[#This Row],[Gross Revenue]]*(1-Table4[[#This Row],[Discount]])</f>
        <v>3052.8089999999997</v>
      </c>
      <c r="K3726" s="4">
        <f>Table4[[#This Row],[Quantity]]*Table4[[#This Row],[CostPrice]]</f>
        <v>2168.2200000000003</v>
      </c>
      <c r="L3726" s="4">
        <f>Table4[[#This Row],[Net Revenue]]-Table4[[#This Row],[Total Cost]]</f>
        <v>884.58899999999949</v>
      </c>
      <c r="M3726" t="str">
        <f>_xlfn.XLOOKUP(Table4[[#This Row],[ProductID]], Products!A:A,Products!B:B, "Not Found")</f>
        <v>Or Smartphone</v>
      </c>
      <c r="N3726" t="str">
        <f>TEXT(Table4[[#This Row],[Date]], "mmm")</f>
        <v>Feb</v>
      </c>
      <c r="O3726" t="str">
        <f>TEXT(Table4[[#This Row],[Date]], "yyyy")</f>
        <v>2024</v>
      </c>
      <c r="P3726" t="str">
        <f>_xlfn.XLOOKUP(Table4[[#This Row],[ProductID]],Products!A:A,Products!C:C, "Not Found")</f>
        <v>Electronics</v>
      </c>
      <c r="Q3726" t="str">
        <f>_xlfn.XLOOKUP(Table4[[#This Row],[ProductID]],Products!A:A,Products!D:D,"Not Found")</f>
        <v>Smartphone</v>
      </c>
      <c r="R3726">
        <f>_xlfn.XLOOKUP(Table4[[#This Row],[ProductID]],Products!A:A,Products!E:E,"Not Found")</f>
        <v>1197.18</v>
      </c>
      <c r="S3726">
        <f>_xlfn.XLOOKUP(Table4[[#This Row],[ProductID]],Products!A:A,Products!F:F, "Not Found")</f>
        <v>722.74</v>
      </c>
      <c r="T3726" t="str">
        <f>_xlfn.XLOOKUP(Table4[[#This Row],[CustomerID]],Customers!A:A,Customers!D:D, "Not Found")</f>
        <v>F</v>
      </c>
      <c r="U3726" s="6">
        <f>_xlfn.XLOOKUP(Table4[[#This Row],[CustomerID]],Customers!A:A,Customers!E:E, "Not Found")</f>
        <v>30679</v>
      </c>
      <c r="V3726">
        <f ca="1">DATEDIF(Table4[[#This Row],[CustomerBirthday]], TODAY(), "Y")</f>
        <v>42</v>
      </c>
      <c r="W3726" t="str" cm="1">
        <f t="array" aca="1" ref="W3726" ca="1">_xlfn.IFS(Table4[[#This Row],[Age]]&lt;25, "Under 25",Table4[[#This Row],[Age]]=34, "25-34", Table4[[#This Row],[Age]]&lt;=49, "35-49", Table4[[#This Row],[Age]]&lt;=64, "50-64", Table4[[#This Row],[Age]]&gt;=65, "65+")</f>
        <v>35-49</v>
      </c>
      <c r="X3726" t="str">
        <f>_xlfn.XLOOKUP(Table4[[#This Row],[StoreID]],Stores!A:A,Stores!B:B, "Not found")</f>
        <v>MegaMart Peckmouth</v>
      </c>
      <c r="Y3726" t="str">
        <f>_xlfn.XLOOKUP(Table4[[#This Row],[StoreID]],Stores!A:A,Stores!C:C, "Not Found")</f>
        <v>Peckmouth</v>
      </c>
      <c r="Z3726" t="str">
        <f>_xlfn.XLOOKUP(Table4[[#This Row],[StoreID]],Stores!A:A,Stores!D:D, "Not Found")</f>
        <v>East</v>
      </c>
    </row>
    <row r="3727" spans="1:26">
      <c r="A3727" t="s">
        <v>4593</v>
      </c>
      <c r="B3727" s="1">
        <v>45599</v>
      </c>
      <c r="C3727" t="s">
        <v>151</v>
      </c>
      <c r="D3727" t="s">
        <v>742</v>
      </c>
      <c r="E3727" t="s">
        <v>846</v>
      </c>
      <c r="F3727">
        <v>4</v>
      </c>
      <c r="G3727">
        <v>0</v>
      </c>
      <c r="H3727" t="s">
        <v>868</v>
      </c>
      <c r="I3727" s="4">
        <f>Table4[[#This Row],[Quantity]]*Table4[[#This Row],[UnitPrice]]</f>
        <v>994.28</v>
      </c>
      <c r="J3727" s="4">
        <f>Table4[[#This Row],[Gross Revenue]]*(1-Table4[[#This Row],[Discount]])</f>
        <v>994.28</v>
      </c>
      <c r="K3727" s="4">
        <f>Table4[[#This Row],[Quantity]]*Table4[[#This Row],[CostPrice]]</f>
        <v>762.68</v>
      </c>
      <c r="L3727" s="4">
        <f>Table4[[#This Row],[Net Revenue]]-Table4[[#This Row],[Total Cost]]</f>
        <v>231.60000000000002</v>
      </c>
      <c r="M3727" t="str">
        <f>_xlfn.XLOOKUP(Table4[[#This Row],[ProductID]], Products!A:A,Products!B:B, "Not Found")</f>
        <v>Either Headphones</v>
      </c>
      <c r="N3727" t="str">
        <f>TEXT(Table4[[#This Row],[Date]], "mmm")</f>
        <v>Nov</v>
      </c>
      <c r="O3727" t="str">
        <f>TEXT(Table4[[#This Row],[Date]], "yyyy")</f>
        <v>2024</v>
      </c>
      <c r="P3727" t="str">
        <f>_xlfn.XLOOKUP(Table4[[#This Row],[ProductID]],Products!A:A,Products!C:C, "Not Found")</f>
        <v>Electronics</v>
      </c>
      <c r="Q3727" t="str">
        <f>_xlfn.XLOOKUP(Table4[[#This Row],[ProductID]],Products!A:A,Products!D:D,"Not Found")</f>
        <v>Headphones</v>
      </c>
      <c r="R3727">
        <f>_xlfn.XLOOKUP(Table4[[#This Row],[ProductID]],Products!A:A,Products!E:E,"Not Found")</f>
        <v>248.57</v>
      </c>
      <c r="S3727">
        <f>_xlfn.XLOOKUP(Table4[[#This Row],[ProductID]],Products!A:A,Products!F:F, "Not Found")</f>
        <v>190.67</v>
      </c>
      <c r="T3727" t="str">
        <f>_xlfn.XLOOKUP(Table4[[#This Row],[CustomerID]],Customers!A:A,Customers!D:D, "Not Found")</f>
        <v>F</v>
      </c>
      <c r="U3727" s="6">
        <f>_xlfn.XLOOKUP(Table4[[#This Row],[CustomerID]],Customers!A:A,Customers!E:E, "Not Found")</f>
        <v>35371</v>
      </c>
      <c r="V3727">
        <f ca="1">DATEDIF(Table4[[#This Row],[CustomerBirthday]], TODAY(), "Y")</f>
        <v>29</v>
      </c>
      <c r="W3727" t="str" cm="1">
        <f t="array" aca="1" ref="W3727" ca="1">_xlfn.IFS(Table4[[#This Row],[Age]]&lt;25, "Under 25",Table4[[#This Row],[Age]]=34, "25-34", Table4[[#This Row],[Age]]&lt;=49, "35-49", Table4[[#This Row],[Age]]&lt;=64, "50-64", Table4[[#This Row],[Age]]&gt;=65, "65+")</f>
        <v>35-49</v>
      </c>
      <c r="X3727" t="str">
        <f>_xlfn.XLOOKUP(Table4[[#This Row],[StoreID]],Stores!A:A,Stores!B:B, "Not found")</f>
        <v>MegaMart Johnmouth</v>
      </c>
      <c r="Y3727" t="str">
        <f>_xlfn.XLOOKUP(Table4[[#This Row],[StoreID]],Stores!A:A,Stores!C:C, "Not Found")</f>
        <v>Johnmouth</v>
      </c>
      <c r="Z3727" t="str">
        <f>_xlfn.XLOOKUP(Table4[[#This Row],[StoreID]],Stores!A:A,Stores!D:D, "Not Found")</f>
        <v>East</v>
      </c>
    </row>
    <row r="3728" spans="1:26">
      <c r="A3728" t="s">
        <v>4594</v>
      </c>
      <c r="B3728" s="1">
        <v>45581</v>
      </c>
      <c r="C3728" t="s">
        <v>28</v>
      </c>
      <c r="D3728" t="s">
        <v>739</v>
      </c>
      <c r="E3728" t="s">
        <v>846</v>
      </c>
      <c r="F3728">
        <v>1</v>
      </c>
      <c r="G3728">
        <v>0</v>
      </c>
      <c r="H3728" t="s">
        <v>865</v>
      </c>
      <c r="I3728" s="4">
        <f>Table4[[#This Row],[Quantity]]*Table4[[#This Row],[UnitPrice]]</f>
        <v>1194.1199999999999</v>
      </c>
      <c r="J3728" s="4">
        <f>Table4[[#This Row],[Gross Revenue]]*(1-Table4[[#This Row],[Discount]])</f>
        <v>1194.1199999999999</v>
      </c>
      <c r="K3728" s="4">
        <f>Table4[[#This Row],[Quantity]]*Table4[[#This Row],[CostPrice]]</f>
        <v>838.95</v>
      </c>
      <c r="L3728" s="4">
        <f>Table4[[#This Row],[Net Revenue]]-Table4[[#This Row],[Total Cost]]</f>
        <v>355.16999999999985</v>
      </c>
      <c r="M3728" t="str">
        <f>_xlfn.XLOOKUP(Table4[[#This Row],[ProductID]], Products!A:A,Products!B:B, "Not Found")</f>
        <v>Step Smartphone</v>
      </c>
      <c r="N3728" t="str">
        <f>TEXT(Table4[[#This Row],[Date]], "mmm")</f>
        <v>Oct</v>
      </c>
      <c r="O3728" t="str">
        <f>TEXT(Table4[[#This Row],[Date]], "yyyy")</f>
        <v>2024</v>
      </c>
      <c r="P3728" t="str">
        <f>_xlfn.XLOOKUP(Table4[[#This Row],[ProductID]],Products!A:A,Products!C:C, "Not Found")</f>
        <v>Electronics</v>
      </c>
      <c r="Q3728" t="str">
        <f>_xlfn.XLOOKUP(Table4[[#This Row],[ProductID]],Products!A:A,Products!D:D,"Not Found")</f>
        <v>Smartphone</v>
      </c>
      <c r="R3728">
        <f>_xlfn.XLOOKUP(Table4[[#This Row],[ProductID]],Products!A:A,Products!E:E,"Not Found")</f>
        <v>1194.1199999999999</v>
      </c>
      <c r="S3728">
        <f>_xlfn.XLOOKUP(Table4[[#This Row],[ProductID]],Products!A:A,Products!F:F, "Not Found")</f>
        <v>838.95</v>
      </c>
      <c r="T3728" t="str">
        <f>_xlfn.XLOOKUP(Table4[[#This Row],[CustomerID]],Customers!A:A,Customers!D:D, "Not Found")</f>
        <v>M</v>
      </c>
      <c r="U3728" s="6">
        <f>_xlfn.XLOOKUP(Table4[[#This Row],[CustomerID]],Customers!A:A,Customers!E:E, "Not Found")</f>
        <v>31688</v>
      </c>
      <c r="V3728">
        <f ca="1">DATEDIF(Table4[[#This Row],[CustomerBirthday]], TODAY(), "Y")</f>
        <v>39</v>
      </c>
      <c r="W3728" t="str" cm="1">
        <f t="array" aca="1" ref="W3728" ca="1">_xlfn.IFS(Table4[[#This Row],[Age]]&lt;25, "Under 25",Table4[[#This Row],[Age]]=34, "25-34", Table4[[#This Row],[Age]]&lt;=49, "35-49", Table4[[#This Row],[Age]]&lt;=64, "50-64", Table4[[#This Row],[Age]]&gt;=65, "65+")</f>
        <v>35-49</v>
      </c>
      <c r="X3728" t="str">
        <f>_xlfn.XLOOKUP(Table4[[#This Row],[StoreID]],Stores!A:A,Stores!B:B, "Not found")</f>
        <v>MegaMart Johnmouth</v>
      </c>
      <c r="Y3728" t="str">
        <f>_xlfn.XLOOKUP(Table4[[#This Row],[StoreID]],Stores!A:A,Stores!C:C, "Not Found")</f>
        <v>Johnmouth</v>
      </c>
      <c r="Z3728" t="str">
        <f>_xlfn.XLOOKUP(Table4[[#This Row],[StoreID]],Stores!A:A,Stores!D:D, "Not Found")</f>
        <v>East</v>
      </c>
    </row>
    <row r="3729" spans="1:26">
      <c r="A3729" t="s">
        <v>4595</v>
      </c>
      <c r="B3729" s="1">
        <v>45698</v>
      </c>
      <c r="C3729" t="s">
        <v>77</v>
      </c>
      <c r="D3729" t="s">
        <v>814</v>
      </c>
      <c r="E3729" t="s">
        <v>835</v>
      </c>
      <c r="F3729">
        <v>1</v>
      </c>
      <c r="G3729">
        <v>0.05</v>
      </c>
      <c r="H3729" t="s">
        <v>865</v>
      </c>
      <c r="I3729" s="4">
        <f>Table4[[#This Row],[Quantity]]*Table4[[#This Row],[UnitPrice]]</f>
        <v>1286.55</v>
      </c>
      <c r="J3729" s="4">
        <f>Table4[[#This Row],[Gross Revenue]]*(1-Table4[[#This Row],[Discount]])</f>
        <v>1222.2224999999999</v>
      </c>
      <c r="K3729" s="4">
        <f>Table4[[#This Row],[Quantity]]*Table4[[#This Row],[CostPrice]]</f>
        <v>797.54</v>
      </c>
      <c r="L3729" s="4">
        <f>Table4[[#This Row],[Net Revenue]]-Table4[[#This Row],[Total Cost]]</f>
        <v>424.68249999999989</v>
      </c>
      <c r="M3729" t="str">
        <f>_xlfn.XLOOKUP(Table4[[#This Row],[ProductID]], Products!A:A,Products!B:B, "Not Found")</f>
        <v>Least Accessories</v>
      </c>
      <c r="N3729" t="str">
        <f>TEXT(Table4[[#This Row],[Date]], "mmm")</f>
        <v>Feb</v>
      </c>
      <c r="O3729" t="str">
        <f>TEXT(Table4[[#This Row],[Date]], "yyyy")</f>
        <v>2025</v>
      </c>
      <c r="P3729" t="str">
        <f>_xlfn.XLOOKUP(Table4[[#This Row],[ProductID]],Products!A:A,Products!C:C, "Not Found")</f>
        <v>Fashion</v>
      </c>
      <c r="Q3729" t="str">
        <f>_xlfn.XLOOKUP(Table4[[#This Row],[ProductID]],Products!A:A,Products!D:D,"Not Found")</f>
        <v>Accessories</v>
      </c>
      <c r="R3729">
        <f>_xlfn.XLOOKUP(Table4[[#This Row],[ProductID]],Products!A:A,Products!E:E,"Not Found")</f>
        <v>1286.55</v>
      </c>
      <c r="S3729">
        <f>_xlfn.XLOOKUP(Table4[[#This Row],[ProductID]],Products!A:A,Products!F:F, "Not Found")</f>
        <v>797.54</v>
      </c>
      <c r="T3729" t="str">
        <f>_xlfn.XLOOKUP(Table4[[#This Row],[CustomerID]],Customers!A:A,Customers!D:D, "Not Found")</f>
        <v>F</v>
      </c>
      <c r="U3729" s="6">
        <f>_xlfn.XLOOKUP(Table4[[#This Row],[CustomerID]],Customers!A:A,Customers!E:E, "Not Found")</f>
        <v>35931</v>
      </c>
      <c r="V3729">
        <f ca="1">DATEDIF(Table4[[#This Row],[CustomerBirthday]], TODAY(), "Y")</f>
        <v>28</v>
      </c>
      <c r="W3729" t="str" cm="1">
        <f t="array" aca="1" ref="W3729" ca="1">_xlfn.IFS(Table4[[#This Row],[Age]]&lt;25, "Under 25",Table4[[#This Row],[Age]]=34, "25-34", Table4[[#This Row],[Age]]&lt;=49, "35-49", Table4[[#This Row],[Age]]&lt;=64, "50-64", Table4[[#This Row],[Age]]&gt;=65, "65+")</f>
        <v>35-49</v>
      </c>
      <c r="X3729" t="str">
        <f>_xlfn.XLOOKUP(Table4[[#This Row],[StoreID]],Stores!A:A,Stores!B:B, "Not found")</f>
        <v>MegaMart Peckmouth</v>
      </c>
      <c r="Y3729" t="str">
        <f>_xlfn.XLOOKUP(Table4[[#This Row],[StoreID]],Stores!A:A,Stores!C:C, "Not Found")</f>
        <v>Peckmouth</v>
      </c>
      <c r="Z3729" t="str">
        <f>_xlfn.XLOOKUP(Table4[[#This Row],[StoreID]],Stores!A:A,Stores!D:D, "Not Found")</f>
        <v>East</v>
      </c>
    </row>
    <row r="3730" spans="1:26">
      <c r="A3730" t="s">
        <v>4596</v>
      </c>
      <c r="B3730" s="1">
        <v>45440</v>
      </c>
      <c r="C3730" t="s">
        <v>604</v>
      </c>
      <c r="D3730" t="s">
        <v>800</v>
      </c>
      <c r="E3730" t="s">
        <v>846</v>
      </c>
      <c r="F3730">
        <v>2</v>
      </c>
      <c r="G3730">
        <v>0.05</v>
      </c>
      <c r="H3730" t="s">
        <v>868</v>
      </c>
      <c r="I3730" s="4">
        <f>Table4[[#This Row],[Quantity]]*Table4[[#This Row],[UnitPrice]]</f>
        <v>3905.3</v>
      </c>
      <c r="J3730" s="4">
        <f>Table4[[#This Row],[Gross Revenue]]*(1-Table4[[#This Row],[Discount]])</f>
        <v>3710.0349999999999</v>
      </c>
      <c r="K3730" s="4">
        <f>Table4[[#This Row],[Quantity]]*Table4[[#This Row],[CostPrice]]</f>
        <v>2902.54</v>
      </c>
      <c r="L3730" s="4">
        <f>Table4[[#This Row],[Net Revenue]]-Table4[[#This Row],[Total Cost]]</f>
        <v>807.49499999999989</v>
      </c>
      <c r="M3730" t="str">
        <f>_xlfn.XLOOKUP(Table4[[#This Row],[ProductID]], Products!A:A,Products!B:B, "Not Found")</f>
        <v>Book Television</v>
      </c>
      <c r="N3730" t="str">
        <f>TEXT(Table4[[#This Row],[Date]], "mmm")</f>
        <v>May</v>
      </c>
      <c r="O3730" t="str">
        <f>TEXT(Table4[[#This Row],[Date]], "yyyy")</f>
        <v>2024</v>
      </c>
      <c r="P3730" t="str">
        <f>_xlfn.XLOOKUP(Table4[[#This Row],[ProductID]],Products!A:A,Products!C:C, "Not Found")</f>
        <v>Electronics</v>
      </c>
      <c r="Q3730" t="str">
        <f>_xlfn.XLOOKUP(Table4[[#This Row],[ProductID]],Products!A:A,Products!D:D,"Not Found")</f>
        <v>Television</v>
      </c>
      <c r="R3730">
        <f>_xlfn.XLOOKUP(Table4[[#This Row],[ProductID]],Products!A:A,Products!E:E,"Not Found")</f>
        <v>1952.65</v>
      </c>
      <c r="S3730">
        <f>_xlfn.XLOOKUP(Table4[[#This Row],[ProductID]],Products!A:A,Products!F:F, "Not Found")</f>
        <v>1451.27</v>
      </c>
      <c r="T3730" t="str">
        <f>_xlfn.XLOOKUP(Table4[[#This Row],[CustomerID]],Customers!A:A,Customers!D:D, "Not Found")</f>
        <v>F</v>
      </c>
      <c r="U3730" s="6">
        <f>_xlfn.XLOOKUP(Table4[[#This Row],[CustomerID]],Customers!A:A,Customers!E:E, "Not Found")</f>
        <v>30807</v>
      </c>
      <c r="V3730">
        <f ca="1">DATEDIF(Table4[[#This Row],[CustomerBirthday]], TODAY(), "Y")</f>
        <v>42</v>
      </c>
      <c r="W3730" t="str" cm="1">
        <f t="array" aca="1" ref="W3730" ca="1">_xlfn.IFS(Table4[[#This Row],[Age]]&lt;25, "Under 25",Table4[[#This Row],[Age]]=34, "25-34", Table4[[#This Row],[Age]]&lt;=49, "35-49", Table4[[#This Row],[Age]]&lt;=64, "50-64", Table4[[#This Row],[Age]]&gt;=65, "65+")</f>
        <v>35-49</v>
      </c>
      <c r="X3730" t="str">
        <f>_xlfn.XLOOKUP(Table4[[#This Row],[StoreID]],Stores!A:A,Stores!B:B, "Not found")</f>
        <v>MegaMart Johnmouth</v>
      </c>
      <c r="Y3730" t="str">
        <f>_xlfn.XLOOKUP(Table4[[#This Row],[StoreID]],Stores!A:A,Stores!C:C, "Not Found")</f>
        <v>Johnmouth</v>
      </c>
      <c r="Z3730" t="str">
        <f>_xlfn.XLOOKUP(Table4[[#This Row],[StoreID]],Stores!A:A,Stores!D:D, "Not Found")</f>
        <v>East</v>
      </c>
    </row>
    <row r="3731" spans="1:26">
      <c r="A3731" t="s">
        <v>4597</v>
      </c>
      <c r="B3731" s="1">
        <v>45831</v>
      </c>
      <c r="C3731" t="s">
        <v>112</v>
      </c>
      <c r="D3731" t="s">
        <v>806</v>
      </c>
      <c r="E3731" t="s">
        <v>835</v>
      </c>
      <c r="F3731">
        <v>2</v>
      </c>
      <c r="G3731">
        <v>0.15</v>
      </c>
      <c r="H3731" t="s">
        <v>868</v>
      </c>
      <c r="I3731" s="4">
        <f>Table4[[#This Row],[Quantity]]*Table4[[#This Row],[UnitPrice]]</f>
        <v>3491.22</v>
      </c>
      <c r="J3731" s="4">
        <f>Table4[[#This Row],[Gross Revenue]]*(1-Table4[[#This Row],[Discount]])</f>
        <v>2967.5369999999998</v>
      </c>
      <c r="K3731" s="4">
        <f>Table4[[#This Row],[Quantity]]*Table4[[#This Row],[CostPrice]]</f>
        <v>2644.88</v>
      </c>
      <c r="L3731" s="4">
        <f>Table4[[#This Row],[Net Revenue]]-Table4[[#This Row],[Total Cost]]</f>
        <v>322.6569999999997</v>
      </c>
      <c r="M3731" t="str">
        <f>_xlfn.XLOOKUP(Table4[[#This Row],[ProductID]], Products!A:A,Products!B:B, "Not Found")</f>
        <v>Piece Headphones</v>
      </c>
      <c r="N3731" t="str">
        <f>TEXT(Table4[[#This Row],[Date]], "mmm")</f>
        <v>Jun</v>
      </c>
      <c r="O3731" t="str">
        <f>TEXT(Table4[[#This Row],[Date]], "yyyy")</f>
        <v>2025</v>
      </c>
      <c r="P3731" t="str">
        <f>_xlfn.XLOOKUP(Table4[[#This Row],[ProductID]],Products!A:A,Products!C:C, "Not Found")</f>
        <v>Electronics</v>
      </c>
      <c r="Q3731" t="str">
        <f>_xlfn.XLOOKUP(Table4[[#This Row],[ProductID]],Products!A:A,Products!D:D,"Not Found")</f>
        <v>Headphones</v>
      </c>
      <c r="R3731">
        <f>_xlfn.XLOOKUP(Table4[[#This Row],[ProductID]],Products!A:A,Products!E:E,"Not Found")</f>
        <v>1745.61</v>
      </c>
      <c r="S3731">
        <f>_xlfn.XLOOKUP(Table4[[#This Row],[ProductID]],Products!A:A,Products!F:F, "Not Found")</f>
        <v>1322.44</v>
      </c>
      <c r="T3731" t="str">
        <f>_xlfn.XLOOKUP(Table4[[#This Row],[CustomerID]],Customers!A:A,Customers!D:D, "Not Found")</f>
        <v>F</v>
      </c>
      <c r="U3731" s="6">
        <f>_xlfn.XLOOKUP(Table4[[#This Row],[CustomerID]],Customers!A:A,Customers!E:E, "Not Found")</f>
        <v>21956</v>
      </c>
      <c r="V3731">
        <f ca="1">DATEDIF(Table4[[#This Row],[CustomerBirthday]], TODAY(), "Y")</f>
        <v>66</v>
      </c>
      <c r="W3731" t="str" cm="1">
        <f t="array" aca="1" ref="W3731" ca="1">_xlfn.IFS(Table4[[#This Row],[Age]]&lt;25, "Under 25",Table4[[#This Row],[Age]]=34, "25-34", Table4[[#This Row],[Age]]&lt;=49, "35-49", Table4[[#This Row],[Age]]&lt;=64, "50-64", Table4[[#This Row],[Age]]&gt;=65, "65+")</f>
        <v>65+</v>
      </c>
      <c r="X3731" t="str">
        <f>_xlfn.XLOOKUP(Table4[[#This Row],[StoreID]],Stores!A:A,Stores!B:B, "Not found")</f>
        <v>MegaMart Peckmouth</v>
      </c>
      <c r="Y3731" t="str">
        <f>_xlfn.XLOOKUP(Table4[[#This Row],[StoreID]],Stores!A:A,Stores!C:C, "Not Found")</f>
        <v>Peckmouth</v>
      </c>
      <c r="Z3731" t="str">
        <f>_xlfn.XLOOKUP(Table4[[#This Row],[StoreID]],Stores!A:A,Stores!D:D, "Not Found")</f>
        <v>East</v>
      </c>
    </row>
    <row r="3732" spans="1:26">
      <c r="A3732" t="s">
        <v>4598</v>
      </c>
      <c r="B3732" s="1">
        <v>45602</v>
      </c>
      <c r="C3732" t="s">
        <v>7</v>
      </c>
      <c r="D3732" t="s">
        <v>739</v>
      </c>
      <c r="E3732" t="s">
        <v>839</v>
      </c>
      <c r="F3732">
        <v>2</v>
      </c>
      <c r="G3732">
        <v>0.05</v>
      </c>
      <c r="H3732" t="s">
        <v>875</v>
      </c>
      <c r="I3732" s="4">
        <f>Table4[[#This Row],[Quantity]]*Table4[[#This Row],[UnitPrice]]</f>
        <v>2388.2399999999998</v>
      </c>
      <c r="J3732" s="4">
        <f>Table4[[#This Row],[Gross Revenue]]*(1-Table4[[#This Row],[Discount]])</f>
        <v>2268.8279999999995</v>
      </c>
      <c r="K3732" s="4">
        <f>Table4[[#This Row],[Quantity]]*Table4[[#This Row],[CostPrice]]</f>
        <v>1677.9</v>
      </c>
      <c r="L3732" s="4">
        <f>Table4[[#This Row],[Net Revenue]]-Table4[[#This Row],[Total Cost]]</f>
        <v>590.92799999999943</v>
      </c>
      <c r="M3732" t="str">
        <f>_xlfn.XLOOKUP(Table4[[#This Row],[ProductID]], Products!A:A,Products!B:B, "Not Found")</f>
        <v>Step Smartphone</v>
      </c>
      <c r="N3732" t="str">
        <f>TEXT(Table4[[#This Row],[Date]], "mmm")</f>
        <v>Nov</v>
      </c>
      <c r="O3732" t="str">
        <f>TEXT(Table4[[#This Row],[Date]], "yyyy")</f>
        <v>2024</v>
      </c>
      <c r="P3732" t="str">
        <f>_xlfn.XLOOKUP(Table4[[#This Row],[ProductID]],Products!A:A,Products!C:C, "Not Found")</f>
        <v>Electronics</v>
      </c>
      <c r="Q3732" t="str">
        <f>_xlfn.XLOOKUP(Table4[[#This Row],[ProductID]],Products!A:A,Products!D:D,"Not Found")</f>
        <v>Smartphone</v>
      </c>
      <c r="R3732">
        <f>_xlfn.XLOOKUP(Table4[[#This Row],[ProductID]],Products!A:A,Products!E:E,"Not Found")</f>
        <v>1194.1199999999999</v>
      </c>
      <c r="S3732">
        <f>_xlfn.XLOOKUP(Table4[[#This Row],[ProductID]],Products!A:A,Products!F:F, "Not Found")</f>
        <v>838.95</v>
      </c>
      <c r="T3732" t="str">
        <f>_xlfn.XLOOKUP(Table4[[#This Row],[CustomerID]],Customers!A:A,Customers!D:D, "Not Found")</f>
        <v>M</v>
      </c>
      <c r="U3732" s="6">
        <f>_xlfn.XLOOKUP(Table4[[#This Row],[CustomerID]],Customers!A:A,Customers!E:E, "Not Found")</f>
        <v>35319</v>
      </c>
      <c r="V3732">
        <f ca="1">DATEDIF(Table4[[#This Row],[CustomerBirthday]], TODAY(), "Y")</f>
        <v>29</v>
      </c>
      <c r="W3732" t="str" cm="1">
        <f t="array" aca="1" ref="W3732" ca="1">_xlfn.IFS(Table4[[#This Row],[Age]]&lt;25, "Under 25",Table4[[#This Row],[Age]]=34, "25-34", Table4[[#This Row],[Age]]&lt;=49, "35-49", Table4[[#This Row],[Age]]&lt;=64, "50-64", Table4[[#This Row],[Age]]&gt;=65, "65+")</f>
        <v>35-49</v>
      </c>
      <c r="X3732" t="str">
        <f>_xlfn.XLOOKUP(Table4[[#This Row],[StoreID]],Stores!A:A,Stores!B:B, "Not found")</f>
        <v>MegaMart New Michele</v>
      </c>
      <c r="Y3732" t="str">
        <f>_xlfn.XLOOKUP(Table4[[#This Row],[StoreID]],Stores!A:A,Stores!C:C, "Not Found")</f>
        <v>New Michele</v>
      </c>
      <c r="Z3732" t="str">
        <f>_xlfn.XLOOKUP(Table4[[#This Row],[StoreID]],Stores!A:A,Stores!D:D, "Not Found")</f>
        <v>West</v>
      </c>
    </row>
    <row r="3733" spans="1:26">
      <c r="A3733" t="s">
        <v>4599</v>
      </c>
      <c r="B3733" s="1">
        <v>45697</v>
      </c>
      <c r="C3733" t="s">
        <v>250</v>
      </c>
      <c r="D3733" t="s">
        <v>794</v>
      </c>
      <c r="E3733" t="s">
        <v>839</v>
      </c>
      <c r="F3733">
        <v>5</v>
      </c>
      <c r="G3733">
        <v>0</v>
      </c>
      <c r="H3733" t="s">
        <v>868</v>
      </c>
      <c r="I3733" s="4">
        <f>Table4[[#This Row],[Quantity]]*Table4[[#This Row],[UnitPrice]]</f>
        <v>2140.25</v>
      </c>
      <c r="J3733" s="4">
        <f>Table4[[#This Row],[Gross Revenue]]*(1-Table4[[#This Row],[Discount]])</f>
        <v>2140.25</v>
      </c>
      <c r="K3733" s="4">
        <f>Table4[[#This Row],[Quantity]]*Table4[[#This Row],[CostPrice]]</f>
        <v>1230.3499999999999</v>
      </c>
      <c r="L3733" s="4">
        <f>Table4[[#This Row],[Net Revenue]]-Table4[[#This Row],[Total Cost]]</f>
        <v>909.90000000000009</v>
      </c>
      <c r="M3733" t="str">
        <f>_xlfn.XLOOKUP(Table4[[#This Row],[ProductID]], Products!A:A,Products!B:B, "Not Found")</f>
        <v>Everything Laptop</v>
      </c>
      <c r="N3733" t="str">
        <f>TEXT(Table4[[#This Row],[Date]], "mmm")</f>
        <v>Feb</v>
      </c>
      <c r="O3733" t="str">
        <f>TEXT(Table4[[#This Row],[Date]], "yyyy")</f>
        <v>2025</v>
      </c>
      <c r="P3733" t="str">
        <f>_xlfn.XLOOKUP(Table4[[#This Row],[ProductID]],Products!A:A,Products!C:C, "Not Found")</f>
        <v>Electronics</v>
      </c>
      <c r="Q3733" t="str">
        <f>_xlfn.XLOOKUP(Table4[[#This Row],[ProductID]],Products!A:A,Products!D:D,"Not Found")</f>
        <v>Laptop</v>
      </c>
      <c r="R3733">
        <f>_xlfn.XLOOKUP(Table4[[#This Row],[ProductID]],Products!A:A,Products!E:E,"Not Found")</f>
        <v>428.05</v>
      </c>
      <c r="S3733">
        <f>_xlfn.XLOOKUP(Table4[[#This Row],[ProductID]],Products!A:A,Products!F:F, "Not Found")</f>
        <v>246.07</v>
      </c>
      <c r="T3733" t="str">
        <f>_xlfn.XLOOKUP(Table4[[#This Row],[CustomerID]],Customers!A:A,Customers!D:D, "Not Found")</f>
        <v>F</v>
      </c>
      <c r="U3733" s="6">
        <f>_xlfn.XLOOKUP(Table4[[#This Row],[CustomerID]],Customers!A:A,Customers!E:E, "Not Found")</f>
        <v>31304</v>
      </c>
      <c r="V3733">
        <f ca="1">DATEDIF(Table4[[#This Row],[CustomerBirthday]], TODAY(), "Y")</f>
        <v>40</v>
      </c>
      <c r="W3733" t="str" cm="1">
        <f t="array" aca="1" ref="W3733" ca="1">_xlfn.IFS(Table4[[#This Row],[Age]]&lt;25, "Under 25",Table4[[#This Row],[Age]]=34, "25-34", Table4[[#This Row],[Age]]&lt;=49, "35-49", Table4[[#This Row],[Age]]&lt;=64, "50-64", Table4[[#This Row],[Age]]&gt;=65, "65+")</f>
        <v>35-49</v>
      </c>
      <c r="X3733" t="str">
        <f>_xlfn.XLOOKUP(Table4[[#This Row],[StoreID]],Stores!A:A,Stores!B:B, "Not found")</f>
        <v>MegaMart New Michele</v>
      </c>
      <c r="Y3733" t="str">
        <f>_xlfn.XLOOKUP(Table4[[#This Row],[StoreID]],Stores!A:A,Stores!C:C, "Not Found")</f>
        <v>New Michele</v>
      </c>
      <c r="Z3733" t="str">
        <f>_xlfn.XLOOKUP(Table4[[#This Row],[StoreID]],Stores!A:A,Stores!D:D, "Not Found")</f>
        <v>West</v>
      </c>
    </row>
    <row r="3734" spans="1:26">
      <c r="A3734" t="s">
        <v>4600</v>
      </c>
      <c r="B3734" s="1">
        <v>45871</v>
      </c>
      <c r="C3734" t="s">
        <v>324</v>
      </c>
      <c r="D3734" t="s">
        <v>820</v>
      </c>
      <c r="E3734" t="s">
        <v>831</v>
      </c>
      <c r="F3734">
        <v>2</v>
      </c>
      <c r="G3734">
        <v>0.1</v>
      </c>
      <c r="H3734" t="s">
        <v>865</v>
      </c>
      <c r="I3734" s="4">
        <f>Table4[[#This Row],[Quantity]]*Table4[[#This Row],[UnitPrice]]</f>
        <v>2394.36</v>
      </c>
      <c r="J3734" s="4">
        <f>Table4[[#This Row],[Gross Revenue]]*(1-Table4[[#This Row],[Discount]])</f>
        <v>2154.924</v>
      </c>
      <c r="K3734" s="4">
        <f>Table4[[#This Row],[Quantity]]*Table4[[#This Row],[CostPrice]]</f>
        <v>1445.48</v>
      </c>
      <c r="L3734" s="4">
        <f>Table4[[#This Row],[Net Revenue]]-Table4[[#This Row],[Total Cost]]</f>
        <v>709.44399999999996</v>
      </c>
      <c r="M3734" t="str">
        <f>_xlfn.XLOOKUP(Table4[[#This Row],[ProductID]], Products!A:A,Products!B:B, "Not Found")</f>
        <v>Or Smartphone</v>
      </c>
      <c r="N3734" t="str">
        <f>TEXT(Table4[[#This Row],[Date]], "mmm")</f>
        <v>Aug</v>
      </c>
      <c r="O3734" t="str">
        <f>TEXT(Table4[[#This Row],[Date]], "yyyy")</f>
        <v>2025</v>
      </c>
      <c r="P3734" t="str">
        <f>_xlfn.XLOOKUP(Table4[[#This Row],[ProductID]],Products!A:A,Products!C:C, "Not Found")</f>
        <v>Electronics</v>
      </c>
      <c r="Q3734" t="str">
        <f>_xlfn.XLOOKUP(Table4[[#This Row],[ProductID]],Products!A:A,Products!D:D,"Not Found")</f>
        <v>Smartphone</v>
      </c>
      <c r="R3734">
        <f>_xlfn.XLOOKUP(Table4[[#This Row],[ProductID]],Products!A:A,Products!E:E,"Not Found")</f>
        <v>1197.18</v>
      </c>
      <c r="S3734">
        <f>_xlfn.XLOOKUP(Table4[[#This Row],[ProductID]],Products!A:A,Products!F:F, "Not Found")</f>
        <v>722.74</v>
      </c>
      <c r="T3734" t="str">
        <f>_xlfn.XLOOKUP(Table4[[#This Row],[CustomerID]],Customers!A:A,Customers!D:D, "Not Found")</f>
        <v>F</v>
      </c>
      <c r="U3734" s="6">
        <f>_xlfn.XLOOKUP(Table4[[#This Row],[CustomerID]],Customers!A:A,Customers!E:E, "Not Found")</f>
        <v>27663</v>
      </c>
      <c r="V3734">
        <f ca="1">DATEDIF(Table4[[#This Row],[CustomerBirthday]], TODAY(), "Y")</f>
        <v>50</v>
      </c>
      <c r="W3734" t="str" cm="1">
        <f t="array" aca="1" ref="W3734" ca="1">_xlfn.IFS(Table4[[#This Row],[Age]]&lt;25, "Under 25",Table4[[#This Row],[Age]]=34, "25-34", Table4[[#This Row],[Age]]&lt;=49, "35-49", Table4[[#This Row],[Age]]&lt;=64, "50-64", Table4[[#This Row],[Age]]&gt;=65, "65+")</f>
        <v>50-64</v>
      </c>
      <c r="X3734" t="str">
        <f>_xlfn.XLOOKUP(Table4[[#This Row],[StoreID]],Stores!A:A,Stores!B:B, "Not found")</f>
        <v>MegaMart Jimenezborough</v>
      </c>
      <c r="Y3734" t="str">
        <f>_xlfn.XLOOKUP(Table4[[#This Row],[StoreID]],Stores!A:A,Stores!C:C, "Not Found")</f>
        <v>Jimenezborough</v>
      </c>
      <c r="Z3734" t="str">
        <f>_xlfn.XLOOKUP(Table4[[#This Row],[StoreID]],Stores!A:A,Stores!D:D, "Not Found")</f>
        <v>South</v>
      </c>
    </row>
    <row r="3735" spans="1:26">
      <c r="A3735" t="s">
        <v>4601</v>
      </c>
      <c r="B3735" s="1">
        <v>45909</v>
      </c>
      <c r="C3735" t="s">
        <v>680</v>
      </c>
      <c r="D3735" t="s">
        <v>782</v>
      </c>
      <c r="E3735" t="s">
        <v>839</v>
      </c>
      <c r="F3735">
        <v>4</v>
      </c>
      <c r="G3735">
        <v>0.05</v>
      </c>
      <c r="H3735" t="s">
        <v>865</v>
      </c>
      <c r="I3735" s="4">
        <f>Table4[[#This Row],[Quantity]]*Table4[[#This Row],[UnitPrice]]</f>
        <v>2695.12</v>
      </c>
      <c r="J3735" s="4">
        <f>Table4[[#This Row],[Gross Revenue]]*(1-Table4[[#This Row],[Discount]])</f>
        <v>2560.3639999999996</v>
      </c>
      <c r="K3735" s="4">
        <f>Table4[[#This Row],[Quantity]]*Table4[[#This Row],[CostPrice]]</f>
        <v>1453.32</v>
      </c>
      <c r="L3735" s="4">
        <f>Table4[[#This Row],[Net Revenue]]-Table4[[#This Row],[Total Cost]]</f>
        <v>1107.0439999999996</v>
      </c>
      <c r="M3735" t="str">
        <f>_xlfn.XLOOKUP(Table4[[#This Row],[ProductID]], Products!A:A,Products!B:B, "Not Found")</f>
        <v>Deal Smartphone</v>
      </c>
      <c r="N3735" t="str">
        <f>TEXT(Table4[[#This Row],[Date]], "mmm")</f>
        <v>Sep</v>
      </c>
      <c r="O3735" t="str">
        <f>TEXT(Table4[[#This Row],[Date]], "yyyy")</f>
        <v>2025</v>
      </c>
      <c r="P3735" t="str">
        <f>_xlfn.XLOOKUP(Table4[[#This Row],[ProductID]],Products!A:A,Products!C:C, "Not Found")</f>
        <v>Electronics</v>
      </c>
      <c r="Q3735" t="str">
        <f>_xlfn.XLOOKUP(Table4[[#This Row],[ProductID]],Products!A:A,Products!D:D,"Not Found")</f>
        <v>Smartphone</v>
      </c>
      <c r="R3735">
        <f>_xlfn.XLOOKUP(Table4[[#This Row],[ProductID]],Products!A:A,Products!E:E,"Not Found")</f>
        <v>673.78</v>
      </c>
      <c r="S3735">
        <f>_xlfn.XLOOKUP(Table4[[#This Row],[ProductID]],Products!A:A,Products!F:F, "Not Found")</f>
        <v>363.33</v>
      </c>
      <c r="T3735" t="str">
        <f>_xlfn.XLOOKUP(Table4[[#This Row],[CustomerID]],Customers!A:A,Customers!D:D, "Not Found")</f>
        <v>F</v>
      </c>
      <c r="U3735" s="6">
        <f>_xlfn.XLOOKUP(Table4[[#This Row],[CustomerID]],Customers!A:A,Customers!E:E, "Not Found")</f>
        <v>25513</v>
      </c>
      <c r="V3735">
        <f ca="1">DATEDIF(Table4[[#This Row],[CustomerBirthday]], TODAY(), "Y")</f>
        <v>56</v>
      </c>
      <c r="W3735" t="str" cm="1">
        <f t="array" aca="1" ref="W3735" ca="1">_xlfn.IFS(Table4[[#This Row],[Age]]&lt;25, "Under 25",Table4[[#This Row],[Age]]=34, "25-34", Table4[[#This Row],[Age]]&lt;=49, "35-49", Table4[[#This Row],[Age]]&lt;=64, "50-64", Table4[[#This Row],[Age]]&gt;=65, "65+")</f>
        <v>50-64</v>
      </c>
      <c r="X3735" t="str">
        <f>_xlfn.XLOOKUP(Table4[[#This Row],[StoreID]],Stores!A:A,Stores!B:B, "Not found")</f>
        <v>MegaMart New Michele</v>
      </c>
      <c r="Y3735" t="str">
        <f>_xlfn.XLOOKUP(Table4[[#This Row],[StoreID]],Stores!A:A,Stores!C:C, "Not Found")</f>
        <v>New Michele</v>
      </c>
      <c r="Z3735" t="str">
        <f>_xlfn.XLOOKUP(Table4[[#This Row],[StoreID]],Stores!A:A,Stores!D:D, "Not Found")</f>
        <v>West</v>
      </c>
    </row>
    <row r="3736" spans="1:26">
      <c r="A3736" t="s">
        <v>4602</v>
      </c>
      <c r="B3736" s="1">
        <v>45270</v>
      </c>
      <c r="C3736" t="s">
        <v>127</v>
      </c>
      <c r="D3736" t="s">
        <v>725</v>
      </c>
      <c r="E3736" t="s">
        <v>846</v>
      </c>
      <c r="F3736">
        <v>1</v>
      </c>
      <c r="G3736">
        <v>0.15</v>
      </c>
      <c r="H3736" t="s">
        <v>865</v>
      </c>
      <c r="I3736" s="4">
        <f>Table4[[#This Row],[Quantity]]*Table4[[#This Row],[UnitPrice]]</f>
        <v>1396.22</v>
      </c>
      <c r="J3736" s="4">
        <f>Table4[[#This Row],[Gross Revenue]]*(1-Table4[[#This Row],[Discount]])</f>
        <v>1186.787</v>
      </c>
      <c r="K3736" s="4">
        <f>Table4[[#This Row],[Quantity]]*Table4[[#This Row],[CostPrice]]</f>
        <v>1004.09</v>
      </c>
      <c r="L3736" s="4">
        <f>Table4[[#This Row],[Net Revenue]]-Table4[[#This Row],[Total Cost]]</f>
        <v>182.697</v>
      </c>
      <c r="M3736" t="str">
        <f>_xlfn.XLOOKUP(Table4[[#This Row],[ProductID]], Products!A:A,Products!B:B, "Not Found")</f>
        <v>Knowledge Bags</v>
      </c>
      <c r="N3736" t="str">
        <f>TEXT(Table4[[#This Row],[Date]], "mmm")</f>
        <v>Dec</v>
      </c>
      <c r="O3736" t="str">
        <f>TEXT(Table4[[#This Row],[Date]], "yyyy")</f>
        <v>2023</v>
      </c>
      <c r="P3736" t="str">
        <f>_xlfn.XLOOKUP(Table4[[#This Row],[ProductID]],Products!A:A,Products!C:C, "Not Found")</f>
        <v>Fashion</v>
      </c>
      <c r="Q3736" t="str">
        <f>_xlfn.XLOOKUP(Table4[[#This Row],[ProductID]],Products!A:A,Products!D:D,"Not Found")</f>
        <v>Bags</v>
      </c>
      <c r="R3736">
        <f>_xlfn.XLOOKUP(Table4[[#This Row],[ProductID]],Products!A:A,Products!E:E,"Not Found")</f>
        <v>1396.22</v>
      </c>
      <c r="S3736">
        <f>_xlfn.XLOOKUP(Table4[[#This Row],[ProductID]],Products!A:A,Products!F:F, "Not Found")</f>
        <v>1004.09</v>
      </c>
      <c r="T3736" t="str">
        <f>_xlfn.XLOOKUP(Table4[[#This Row],[CustomerID]],Customers!A:A,Customers!D:D, "Not Found")</f>
        <v>M</v>
      </c>
      <c r="U3736" s="6">
        <f>_xlfn.XLOOKUP(Table4[[#This Row],[CustomerID]],Customers!A:A,Customers!E:E, "Not Found")</f>
        <v>33917</v>
      </c>
      <c r="V3736">
        <f ca="1">DATEDIF(Table4[[#This Row],[CustomerBirthday]], TODAY(), "Y")</f>
        <v>33</v>
      </c>
      <c r="W3736" t="str" cm="1">
        <f t="array" aca="1" ref="W3736" ca="1">_xlfn.IFS(Table4[[#This Row],[Age]]&lt;25, "Under 25",Table4[[#This Row],[Age]]=34, "25-34", Table4[[#This Row],[Age]]&lt;=49, "35-49", Table4[[#This Row],[Age]]&lt;=64, "50-64", Table4[[#This Row],[Age]]&gt;=65, "65+")</f>
        <v>35-49</v>
      </c>
      <c r="X3736" t="str">
        <f>_xlfn.XLOOKUP(Table4[[#This Row],[StoreID]],Stores!A:A,Stores!B:B, "Not found")</f>
        <v>MegaMart Johnmouth</v>
      </c>
      <c r="Y3736" t="str">
        <f>_xlfn.XLOOKUP(Table4[[#This Row],[StoreID]],Stores!A:A,Stores!C:C, "Not Found")</f>
        <v>Johnmouth</v>
      </c>
      <c r="Z3736" t="str">
        <f>_xlfn.XLOOKUP(Table4[[#This Row],[StoreID]],Stores!A:A,Stores!D:D, "Not Found")</f>
        <v>East</v>
      </c>
    </row>
    <row r="3737" spans="1:26">
      <c r="A3737" t="s">
        <v>4603</v>
      </c>
      <c r="B3737" s="1">
        <v>45358</v>
      </c>
      <c r="C3737" t="s">
        <v>596</v>
      </c>
      <c r="D3737" t="s">
        <v>806</v>
      </c>
      <c r="E3737" t="s">
        <v>831</v>
      </c>
      <c r="F3737">
        <v>2</v>
      </c>
      <c r="G3737">
        <v>0.1</v>
      </c>
      <c r="H3737" t="s">
        <v>865</v>
      </c>
      <c r="I3737" s="4">
        <f>Table4[[#This Row],[Quantity]]*Table4[[#This Row],[UnitPrice]]</f>
        <v>3491.22</v>
      </c>
      <c r="J3737" s="4">
        <f>Table4[[#This Row],[Gross Revenue]]*(1-Table4[[#This Row],[Discount]])</f>
        <v>3142.098</v>
      </c>
      <c r="K3737" s="4">
        <f>Table4[[#This Row],[Quantity]]*Table4[[#This Row],[CostPrice]]</f>
        <v>2644.88</v>
      </c>
      <c r="L3737" s="4">
        <f>Table4[[#This Row],[Net Revenue]]-Table4[[#This Row],[Total Cost]]</f>
        <v>497.21799999999985</v>
      </c>
      <c r="M3737" t="str">
        <f>_xlfn.XLOOKUP(Table4[[#This Row],[ProductID]], Products!A:A,Products!B:B, "Not Found")</f>
        <v>Piece Headphones</v>
      </c>
      <c r="N3737" t="str">
        <f>TEXT(Table4[[#This Row],[Date]], "mmm")</f>
        <v>Mar</v>
      </c>
      <c r="O3737" t="str">
        <f>TEXT(Table4[[#This Row],[Date]], "yyyy")</f>
        <v>2024</v>
      </c>
      <c r="P3737" t="str">
        <f>_xlfn.XLOOKUP(Table4[[#This Row],[ProductID]],Products!A:A,Products!C:C, "Not Found")</f>
        <v>Electronics</v>
      </c>
      <c r="Q3737" t="str">
        <f>_xlfn.XLOOKUP(Table4[[#This Row],[ProductID]],Products!A:A,Products!D:D,"Not Found")</f>
        <v>Headphones</v>
      </c>
      <c r="R3737">
        <f>_xlfn.XLOOKUP(Table4[[#This Row],[ProductID]],Products!A:A,Products!E:E,"Not Found")</f>
        <v>1745.61</v>
      </c>
      <c r="S3737">
        <f>_xlfn.XLOOKUP(Table4[[#This Row],[ProductID]],Products!A:A,Products!F:F, "Not Found")</f>
        <v>1322.44</v>
      </c>
      <c r="T3737" t="str">
        <f>_xlfn.XLOOKUP(Table4[[#This Row],[CustomerID]],Customers!A:A,Customers!D:D, "Not Found")</f>
        <v>F</v>
      </c>
      <c r="U3737" s="6">
        <f>_xlfn.XLOOKUP(Table4[[#This Row],[CustomerID]],Customers!A:A,Customers!E:E, "Not Found")</f>
        <v>32848</v>
      </c>
      <c r="V3737">
        <f ca="1">DATEDIF(Table4[[#This Row],[CustomerBirthday]], TODAY(), "Y")</f>
        <v>36</v>
      </c>
      <c r="W3737" t="str" cm="1">
        <f t="array" aca="1" ref="W3737" ca="1">_xlfn.IFS(Table4[[#This Row],[Age]]&lt;25, "Under 25",Table4[[#This Row],[Age]]=34, "25-34", Table4[[#This Row],[Age]]&lt;=49, "35-49", Table4[[#This Row],[Age]]&lt;=64, "50-64", Table4[[#This Row],[Age]]&gt;=65, "65+")</f>
        <v>35-49</v>
      </c>
      <c r="X3737" t="str">
        <f>_xlfn.XLOOKUP(Table4[[#This Row],[StoreID]],Stores!A:A,Stores!B:B, "Not found")</f>
        <v>MegaMart Jimenezborough</v>
      </c>
      <c r="Y3737" t="str">
        <f>_xlfn.XLOOKUP(Table4[[#This Row],[StoreID]],Stores!A:A,Stores!C:C, "Not Found")</f>
        <v>Jimenezborough</v>
      </c>
      <c r="Z3737" t="str">
        <f>_xlfn.XLOOKUP(Table4[[#This Row],[StoreID]],Stores!A:A,Stores!D:D, "Not Found")</f>
        <v>South</v>
      </c>
    </row>
    <row r="3738" spans="1:26">
      <c r="A3738" t="s">
        <v>4604</v>
      </c>
      <c r="B3738" s="1">
        <v>45284</v>
      </c>
      <c r="C3738" t="s">
        <v>36</v>
      </c>
      <c r="D3738" t="s">
        <v>790</v>
      </c>
      <c r="E3738" t="s">
        <v>846</v>
      </c>
      <c r="F3738">
        <v>4</v>
      </c>
      <c r="G3738">
        <v>0.15</v>
      </c>
      <c r="H3738" t="s">
        <v>875</v>
      </c>
      <c r="I3738" s="4">
        <f>Table4[[#This Row],[Quantity]]*Table4[[#This Row],[UnitPrice]]</f>
        <v>1218.8399999999999</v>
      </c>
      <c r="J3738" s="4">
        <f>Table4[[#This Row],[Gross Revenue]]*(1-Table4[[#This Row],[Discount]])</f>
        <v>1036.0139999999999</v>
      </c>
      <c r="K3738" s="4">
        <f>Table4[[#This Row],[Quantity]]*Table4[[#This Row],[CostPrice]]</f>
        <v>656.04</v>
      </c>
      <c r="L3738" s="4">
        <f>Table4[[#This Row],[Net Revenue]]-Table4[[#This Row],[Total Cost]]</f>
        <v>379.97399999999993</v>
      </c>
      <c r="M3738" t="str">
        <f>_xlfn.XLOOKUP(Table4[[#This Row],[ProductID]], Products!A:A,Products!B:B, "Not Found")</f>
        <v>Difficult Vegetables</v>
      </c>
      <c r="N3738" t="str">
        <f>TEXT(Table4[[#This Row],[Date]], "mmm")</f>
        <v>Dec</v>
      </c>
      <c r="O3738" t="str">
        <f>TEXT(Table4[[#This Row],[Date]], "yyyy")</f>
        <v>2023</v>
      </c>
      <c r="P3738" t="str">
        <f>_xlfn.XLOOKUP(Table4[[#This Row],[ProductID]],Products!A:A,Products!C:C, "Not Found")</f>
        <v>Groceries</v>
      </c>
      <c r="Q3738" t="str">
        <f>_xlfn.XLOOKUP(Table4[[#This Row],[ProductID]],Products!A:A,Products!D:D,"Not Found")</f>
        <v>Vegetables</v>
      </c>
      <c r="R3738">
        <f>_xlfn.XLOOKUP(Table4[[#This Row],[ProductID]],Products!A:A,Products!E:E,"Not Found")</f>
        <v>304.70999999999998</v>
      </c>
      <c r="S3738">
        <f>_xlfn.XLOOKUP(Table4[[#This Row],[ProductID]],Products!A:A,Products!F:F, "Not Found")</f>
        <v>164.01</v>
      </c>
      <c r="T3738" t="str">
        <f>_xlfn.XLOOKUP(Table4[[#This Row],[CustomerID]],Customers!A:A,Customers!D:D, "Not Found")</f>
        <v>M</v>
      </c>
      <c r="U3738" s="6">
        <f>_xlfn.XLOOKUP(Table4[[#This Row],[CustomerID]],Customers!A:A,Customers!E:E, "Not Found")</f>
        <v>22233</v>
      </c>
      <c r="V3738">
        <f ca="1">DATEDIF(Table4[[#This Row],[CustomerBirthday]], TODAY(), "Y")</f>
        <v>65</v>
      </c>
      <c r="W3738" t="str" cm="1">
        <f t="array" aca="1" ref="W3738" ca="1">_xlfn.IFS(Table4[[#This Row],[Age]]&lt;25, "Under 25",Table4[[#This Row],[Age]]=34, "25-34", Table4[[#This Row],[Age]]&lt;=49, "35-49", Table4[[#This Row],[Age]]&lt;=64, "50-64", Table4[[#This Row],[Age]]&gt;=65, "65+")</f>
        <v>65+</v>
      </c>
      <c r="X3738" t="str">
        <f>_xlfn.XLOOKUP(Table4[[#This Row],[StoreID]],Stores!A:A,Stores!B:B, "Not found")</f>
        <v>MegaMart Johnmouth</v>
      </c>
      <c r="Y3738" t="str">
        <f>_xlfn.XLOOKUP(Table4[[#This Row],[StoreID]],Stores!A:A,Stores!C:C, "Not Found")</f>
        <v>Johnmouth</v>
      </c>
      <c r="Z3738" t="str">
        <f>_xlfn.XLOOKUP(Table4[[#This Row],[StoreID]],Stores!A:A,Stores!D:D, "Not Found")</f>
        <v>East</v>
      </c>
    </row>
    <row r="3739" spans="1:26">
      <c r="A3739" t="s">
        <v>4605</v>
      </c>
      <c r="B3739" s="1">
        <v>45199</v>
      </c>
      <c r="C3739" t="s">
        <v>449</v>
      </c>
      <c r="D3739" t="s">
        <v>810</v>
      </c>
      <c r="E3739" t="s">
        <v>842</v>
      </c>
      <c r="F3739">
        <v>1</v>
      </c>
      <c r="G3739">
        <v>0.05</v>
      </c>
      <c r="H3739" t="s">
        <v>865</v>
      </c>
      <c r="I3739" s="4">
        <f>Table4[[#This Row],[Quantity]]*Table4[[#This Row],[UnitPrice]]</f>
        <v>453.62</v>
      </c>
      <c r="J3739" s="4">
        <f>Table4[[#This Row],[Gross Revenue]]*(1-Table4[[#This Row],[Discount]])</f>
        <v>430.93899999999996</v>
      </c>
      <c r="K3739" s="4">
        <f>Table4[[#This Row],[Quantity]]*Table4[[#This Row],[CostPrice]]</f>
        <v>316.63</v>
      </c>
      <c r="L3739" s="4">
        <f>Table4[[#This Row],[Net Revenue]]-Table4[[#This Row],[Total Cost]]</f>
        <v>114.30899999999997</v>
      </c>
      <c r="M3739" t="str">
        <f>_xlfn.XLOOKUP(Table4[[#This Row],[ProductID]], Products!A:A,Products!B:B, "Not Found")</f>
        <v>Maybe Clothing</v>
      </c>
      <c r="N3739" t="str">
        <f>TEXT(Table4[[#This Row],[Date]], "mmm")</f>
        <v>Sep</v>
      </c>
      <c r="O3739" t="str">
        <f>TEXT(Table4[[#This Row],[Date]], "yyyy")</f>
        <v>2023</v>
      </c>
      <c r="P3739" t="str">
        <f>_xlfn.XLOOKUP(Table4[[#This Row],[ProductID]],Products!A:A,Products!C:C, "Not Found")</f>
        <v>Fashion</v>
      </c>
      <c r="Q3739" t="str">
        <f>_xlfn.XLOOKUP(Table4[[#This Row],[ProductID]],Products!A:A,Products!D:D,"Not Found")</f>
        <v>Clothing</v>
      </c>
      <c r="R3739">
        <f>_xlfn.XLOOKUP(Table4[[#This Row],[ProductID]],Products!A:A,Products!E:E,"Not Found")</f>
        <v>453.62</v>
      </c>
      <c r="S3739">
        <f>_xlfn.XLOOKUP(Table4[[#This Row],[ProductID]],Products!A:A,Products!F:F, "Not Found")</f>
        <v>316.63</v>
      </c>
      <c r="T3739" t="str">
        <f>_xlfn.XLOOKUP(Table4[[#This Row],[CustomerID]],Customers!A:A,Customers!D:D, "Not Found")</f>
        <v>M</v>
      </c>
      <c r="U3739" s="6">
        <f>_xlfn.XLOOKUP(Table4[[#This Row],[CustomerID]],Customers!A:A,Customers!E:E, "Not Found")</f>
        <v>24531</v>
      </c>
      <c r="V3739">
        <f ca="1">DATEDIF(Table4[[#This Row],[CustomerBirthday]], TODAY(), "Y")</f>
        <v>59</v>
      </c>
      <c r="W3739" t="str" cm="1">
        <f t="array" aca="1" ref="W3739" ca="1">_xlfn.IFS(Table4[[#This Row],[Age]]&lt;25, "Under 25",Table4[[#This Row],[Age]]=34, "25-34", Table4[[#This Row],[Age]]&lt;=49, "35-49", Table4[[#This Row],[Age]]&lt;=64, "50-64", Table4[[#This Row],[Age]]&gt;=65, "65+")</f>
        <v>50-64</v>
      </c>
      <c r="X3739" t="str">
        <f>_xlfn.XLOOKUP(Table4[[#This Row],[StoreID]],Stores!A:A,Stores!B:B, "Not found")</f>
        <v>MegaMart Brianahaven</v>
      </c>
      <c r="Y3739" t="str">
        <f>_xlfn.XLOOKUP(Table4[[#This Row],[StoreID]],Stores!A:A,Stores!C:C, "Not Found")</f>
        <v>Brianahaven</v>
      </c>
      <c r="Z3739" t="str">
        <f>_xlfn.XLOOKUP(Table4[[#This Row],[StoreID]],Stores!A:A,Stores!D:D, "Not Found")</f>
        <v>North</v>
      </c>
    </row>
    <row r="3740" spans="1:26">
      <c r="A3740" t="s">
        <v>4606</v>
      </c>
      <c r="B3740" s="1">
        <v>45516</v>
      </c>
      <c r="C3740" t="s">
        <v>551</v>
      </c>
      <c r="D3740" t="s">
        <v>824</v>
      </c>
      <c r="E3740" t="s">
        <v>846</v>
      </c>
      <c r="F3740">
        <v>5</v>
      </c>
      <c r="G3740">
        <v>0</v>
      </c>
      <c r="H3740" t="s">
        <v>875</v>
      </c>
      <c r="I3740" s="4">
        <f>Table4[[#This Row],[Quantity]]*Table4[[#This Row],[UnitPrice]]</f>
        <v>1941.3</v>
      </c>
      <c r="J3740" s="4">
        <f>Table4[[#This Row],[Gross Revenue]]*(1-Table4[[#This Row],[Discount]])</f>
        <v>1941.3</v>
      </c>
      <c r="K3740" s="4">
        <f>Table4[[#This Row],[Quantity]]*Table4[[#This Row],[CostPrice]]</f>
        <v>996.5</v>
      </c>
      <c r="L3740" s="4">
        <f>Table4[[#This Row],[Net Revenue]]-Table4[[#This Row],[Total Cost]]</f>
        <v>944.8</v>
      </c>
      <c r="M3740" t="str">
        <f>_xlfn.XLOOKUP(Table4[[#This Row],[ProductID]], Products!A:A,Products!B:B, "Not Found")</f>
        <v>Possible Watches</v>
      </c>
      <c r="N3740" t="str">
        <f>TEXT(Table4[[#This Row],[Date]], "mmm")</f>
        <v>Aug</v>
      </c>
      <c r="O3740" t="str">
        <f>TEXT(Table4[[#This Row],[Date]], "yyyy")</f>
        <v>2024</v>
      </c>
      <c r="P3740" t="str">
        <f>_xlfn.XLOOKUP(Table4[[#This Row],[ProductID]],Products!A:A,Products!C:C, "Not Found")</f>
        <v>Fashion</v>
      </c>
      <c r="Q3740" t="str">
        <f>_xlfn.XLOOKUP(Table4[[#This Row],[ProductID]],Products!A:A,Products!D:D,"Not Found")</f>
        <v>Watches</v>
      </c>
      <c r="R3740">
        <f>_xlfn.XLOOKUP(Table4[[#This Row],[ProductID]],Products!A:A,Products!E:E,"Not Found")</f>
        <v>388.26</v>
      </c>
      <c r="S3740">
        <f>_xlfn.XLOOKUP(Table4[[#This Row],[ProductID]],Products!A:A,Products!F:F, "Not Found")</f>
        <v>199.3</v>
      </c>
      <c r="T3740" t="str">
        <f>_xlfn.XLOOKUP(Table4[[#This Row],[CustomerID]],Customers!A:A,Customers!D:D, "Not Found")</f>
        <v>F</v>
      </c>
      <c r="U3740" s="6">
        <f>_xlfn.XLOOKUP(Table4[[#This Row],[CustomerID]],Customers!A:A,Customers!E:E, "Not Found")</f>
        <v>32240</v>
      </c>
      <c r="V3740">
        <f ca="1">DATEDIF(Table4[[#This Row],[CustomerBirthday]], TODAY(), "Y")</f>
        <v>38</v>
      </c>
      <c r="W3740" t="str" cm="1">
        <f t="array" aca="1" ref="W3740" ca="1">_xlfn.IFS(Table4[[#This Row],[Age]]&lt;25, "Under 25",Table4[[#This Row],[Age]]=34, "25-34", Table4[[#This Row],[Age]]&lt;=49, "35-49", Table4[[#This Row],[Age]]&lt;=64, "50-64", Table4[[#This Row],[Age]]&gt;=65, "65+")</f>
        <v>35-49</v>
      </c>
      <c r="X3740" t="str">
        <f>_xlfn.XLOOKUP(Table4[[#This Row],[StoreID]],Stores!A:A,Stores!B:B, "Not found")</f>
        <v>MegaMart Johnmouth</v>
      </c>
      <c r="Y3740" t="str">
        <f>_xlfn.XLOOKUP(Table4[[#This Row],[StoreID]],Stores!A:A,Stores!C:C, "Not Found")</f>
        <v>Johnmouth</v>
      </c>
      <c r="Z3740" t="str">
        <f>_xlfn.XLOOKUP(Table4[[#This Row],[StoreID]],Stores!A:A,Stores!D:D, "Not Found")</f>
        <v>East</v>
      </c>
    </row>
    <row r="3741" spans="1:26">
      <c r="A3741" t="s">
        <v>4607</v>
      </c>
      <c r="B3741" s="1">
        <v>45433</v>
      </c>
      <c r="C3741" t="s">
        <v>386</v>
      </c>
      <c r="D3741" t="s">
        <v>784</v>
      </c>
      <c r="E3741" t="s">
        <v>842</v>
      </c>
      <c r="F3741">
        <v>5</v>
      </c>
      <c r="G3741">
        <v>0.05</v>
      </c>
      <c r="H3741" t="s">
        <v>875</v>
      </c>
      <c r="I3741" s="4">
        <f>Table4[[#This Row],[Quantity]]*Table4[[#This Row],[UnitPrice]]</f>
        <v>7425.25</v>
      </c>
      <c r="J3741" s="4">
        <f>Table4[[#This Row],[Gross Revenue]]*(1-Table4[[#This Row],[Discount]])</f>
        <v>7053.9874999999993</v>
      </c>
      <c r="K3741" s="4">
        <f>Table4[[#This Row],[Quantity]]*Table4[[#This Row],[CostPrice]]</f>
        <v>4941.5499999999993</v>
      </c>
      <c r="L3741" s="4">
        <f>Table4[[#This Row],[Net Revenue]]-Table4[[#This Row],[Total Cost]]</f>
        <v>2112.4375</v>
      </c>
      <c r="M3741" t="str">
        <f>_xlfn.XLOOKUP(Table4[[#This Row],[ProductID]], Products!A:A,Products!B:B, "Not Found")</f>
        <v>Road Clothing</v>
      </c>
      <c r="N3741" t="str">
        <f>TEXT(Table4[[#This Row],[Date]], "mmm")</f>
        <v>May</v>
      </c>
      <c r="O3741" t="str">
        <f>TEXT(Table4[[#This Row],[Date]], "yyyy")</f>
        <v>2024</v>
      </c>
      <c r="P3741" t="str">
        <f>_xlfn.XLOOKUP(Table4[[#This Row],[ProductID]],Products!A:A,Products!C:C, "Not Found")</f>
        <v>Fashion</v>
      </c>
      <c r="Q3741" t="str">
        <f>_xlfn.XLOOKUP(Table4[[#This Row],[ProductID]],Products!A:A,Products!D:D,"Not Found")</f>
        <v>Clothing</v>
      </c>
      <c r="R3741">
        <f>_xlfn.XLOOKUP(Table4[[#This Row],[ProductID]],Products!A:A,Products!E:E,"Not Found")</f>
        <v>1485.05</v>
      </c>
      <c r="S3741">
        <f>_xlfn.XLOOKUP(Table4[[#This Row],[ProductID]],Products!A:A,Products!F:F, "Not Found")</f>
        <v>988.31</v>
      </c>
      <c r="T3741" t="str">
        <f>_xlfn.XLOOKUP(Table4[[#This Row],[CustomerID]],Customers!A:A,Customers!D:D, "Not Found")</f>
        <v>F</v>
      </c>
      <c r="U3741" s="6">
        <f>_xlfn.XLOOKUP(Table4[[#This Row],[CustomerID]],Customers!A:A,Customers!E:E, "Not Found")</f>
        <v>23676</v>
      </c>
      <c r="V3741">
        <f ca="1">DATEDIF(Table4[[#This Row],[CustomerBirthday]], TODAY(), "Y")</f>
        <v>61</v>
      </c>
      <c r="W3741" t="str" cm="1">
        <f t="array" aca="1" ref="W3741" ca="1">_xlfn.IFS(Table4[[#This Row],[Age]]&lt;25, "Under 25",Table4[[#This Row],[Age]]=34, "25-34", Table4[[#This Row],[Age]]&lt;=49, "35-49", Table4[[#This Row],[Age]]&lt;=64, "50-64", Table4[[#This Row],[Age]]&gt;=65, "65+")</f>
        <v>50-64</v>
      </c>
      <c r="X3741" t="str">
        <f>_xlfn.XLOOKUP(Table4[[#This Row],[StoreID]],Stores!A:A,Stores!B:B, "Not found")</f>
        <v>MegaMart Brianahaven</v>
      </c>
      <c r="Y3741" t="str">
        <f>_xlfn.XLOOKUP(Table4[[#This Row],[StoreID]],Stores!A:A,Stores!C:C, "Not Found")</f>
        <v>Brianahaven</v>
      </c>
      <c r="Z3741" t="str">
        <f>_xlfn.XLOOKUP(Table4[[#This Row],[StoreID]],Stores!A:A,Stores!D:D, "Not Found")</f>
        <v>North</v>
      </c>
    </row>
    <row r="3742" spans="1:26">
      <c r="A3742" t="s">
        <v>4608</v>
      </c>
      <c r="B3742" s="1">
        <v>45792</v>
      </c>
      <c r="C3742" t="s">
        <v>266</v>
      </c>
      <c r="D3742" t="s">
        <v>747</v>
      </c>
      <c r="E3742" t="s">
        <v>831</v>
      </c>
      <c r="F3742">
        <v>4</v>
      </c>
      <c r="G3742">
        <v>0.1</v>
      </c>
      <c r="H3742" t="s">
        <v>868</v>
      </c>
      <c r="I3742" s="4">
        <f>Table4[[#This Row],[Quantity]]*Table4[[#This Row],[UnitPrice]]</f>
        <v>4539.2</v>
      </c>
      <c r="J3742" s="4">
        <f>Table4[[#This Row],[Gross Revenue]]*(1-Table4[[#This Row],[Discount]])</f>
        <v>4085.2799999999997</v>
      </c>
      <c r="K3742" s="4">
        <f>Table4[[#This Row],[Quantity]]*Table4[[#This Row],[CostPrice]]</f>
        <v>2700.4</v>
      </c>
      <c r="L3742" s="4">
        <f>Table4[[#This Row],[Net Revenue]]-Table4[[#This Row],[Total Cost]]</f>
        <v>1384.8799999999997</v>
      </c>
      <c r="M3742" t="str">
        <f>_xlfn.XLOOKUP(Table4[[#This Row],[ProductID]], Products!A:A,Products!B:B, "Not Found")</f>
        <v>World Watches</v>
      </c>
      <c r="N3742" t="str">
        <f>TEXT(Table4[[#This Row],[Date]], "mmm")</f>
        <v>May</v>
      </c>
      <c r="O3742" t="str">
        <f>TEXT(Table4[[#This Row],[Date]], "yyyy")</f>
        <v>2025</v>
      </c>
      <c r="P3742" t="str">
        <f>_xlfn.XLOOKUP(Table4[[#This Row],[ProductID]],Products!A:A,Products!C:C, "Not Found")</f>
        <v>Fashion</v>
      </c>
      <c r="Q3742" t="str">
        <f>_xlfn.XLOOKUP(Table4[[#This Row],[ProductID]],Products!A:A,Products!D:D,"Not Found")</f>
        <v>Watches</v>
      </c>
      <c r="R3742">
        <f>_xlfn.XLOOKUP(Table4[[#This Row],[ProductID]],Products!A:A,Products!E:E,"Not Found")</f>
        <v>1134.8</v>
      </c>
      <c r="S3742">
        <f>_xlfn.XLOOKUP(Table4[[#This Row],[ProductID]],Products!A:A,Products!F:F, "Not Found")</f>
        <v>675.1</v>
      </c>
      <c r="T3742" t="str">
        <f>_xlfn.XLOOKUP(Table4[[#This Row],[CustomerID]],Customers!A:A,Customers!D:D, "Not Found")</f>
        <v>M</v>
      </c>
      <c r="U3742" s="6">
        <f>_xlfn.XLOOKUP(Table4[[#This Row],[CustomerID]],Customers!A:A,Customers!E:E, "Not Found")</f>
        <v>26230</v>
      </c>
      <c r="V3742">
        <f ca="1">DATEDIF(Table4[[#This Row],[CustomerBirthday]], TODAY(), "Y")</f>
        <v>54</v>
      </c>
      <c r="W3742" t="str" cm="1">
        <f t="array" aca="1" ref="W3742" ca="1">_xlfn.IFS(Table4[[#This Row],[Age]]&lt;25, "Under 25",Table4[[#This Row],[Age]]=34, "25-34", Table4[[#This Row],[Age]]&lt;=49, "35-49", Table4[[#This Row],[Age]]&lt;=64, "50-64", Table4[[#This Row],[Age]]&gt;=65, "65+")</f>
        <v>50-64</v>
      </c>
      <c r="X3742" t="str">
        <f>_xlfn.XLOOKUP(Table4[[#This Row],[StoreID]],Stores!A:A,Stores!B:B, "Not found")</f>
        <v>MegaMart Jimenezborough</v>
      </c>
      <c r="Y3742" t="str">
        <f>_xlfn.XLOOKUP(Table4[[#This Row],[StoreID]],Stores!A:A,Stores!C:C, "Not Found")</f>
        <v>Jimenezborough</v>
      </c>
      <c r="Z3742" t="str">
        <f>_xlfn.XLOOKUP(Table4[[#This Row],[StoreID]],Stores!A:A,Stores!D:D, "Not Found")</f>
        <v>South</v>
      </c>
    </row>
    <row r="3743" spans="1:26">
      <c r="A3743" t="s">
        <v>4609</v>
      </c>
      <c r="B3743" s="1">
        <v>45434</v>
      </c>
      <c r="C3743" t="s">
        <v>487</v>
      </c>
      <c r="D3743" t="s">
        <v>780</v>
      </c>
      <c r="E3743" t="s">
        <v>831</v>
      </c>
      <c r="F3743">
        <v>2</v>
      </c>
      <c r="G3743">
        <v>0.1</v>
      </c>
      <c r="H3743" t="s">
        <v>871</v>
      </c>
      <c r="I3743" s="4">
        <f>Table4[[#This Row],[Quantity]]*Table4[[#This Row],[UnitPrice]]</f>
        <v>2544.46</v>
      </c>
      <c r="J3743" s="4">
        <f>Table4[[#This Row],[Gross Revenue]]*(1-Table4[[#This Row],[Discount]])</f>
        <v>2290.0140000000001</v>
      </c>
      <c r="K3743" s="4">
        <f>Table4[[#This Row],[Quantity]]*Table4[[#This Row],[CostPrice]]</f>
        <v>1905.3</v>
      </c>
      <c r="L3743" s="4">
        <f>Table4[[#This Row],[Net Revenue]]-Table4[[#This Row],[Total Cost]]</f>
        <v>384.71400000000017</v>
      </c>
      <c r="M3743" t="str">
        <f>_xlfn.XLOOKUP(Table4[[#This Row],[ProductID]], Products!A:A,Products!B:B, "Not Found")</f>
        <v>Hospital Smartphone</v>
      </c>
      <c r="N3743" t="str">
        <f>TEXT(Table4[[#This Row],[Date]], "mmm")</f>
        <v>May</v>
      </c>
      <c r="O3743" t="str">
        <f>TEXT(Table4[[#This Row],[Date]], "yyyy")</f>
        <v>2024</v>
      </c>
      <c r="P3743" t="str">
        <f>_xlfn.XLOOKUP(Table4[[#This Row],[ProductID]],Products!A:A,Products!C:C, "Not Found")</f>
        <v>Electronics</v>
      </c>
      <c r="Q3743" t="str">
        <f>_xlfn.XLOOKUP(Table4[[#This Row],[ProductID]],Products!A:A,Products!D:D,"Not Found")</f>
        <v>Smartphone</v>
      </c>
      <c r="R3743">
        <f>_xlfn.XLOOKUP(Table4[[#This Row],[ProductID]],Products!A:A,Products!E:E,"Not Found")</f>
        <v>1272.23</v>
      </c>
      <c r="S3743">
        <f>_xlfn.XLOOKUP(Table4[[#This Row],[ProductID]],Products!A:A,Products!F:F, "Not Found")</f>
        <v>952.65</v>
      </c>
      <c r="T3743" t="str">
        <f>_xlfn.XLOOKUP(Table4[[#This Row],[CustomerID]],Customers!A:A,Customers!D:D, "Not Found")</f>
        <v>M</v>
      </c>
      <c r="U3743" s="6">
        <f>_xlfn.XLOOKUP(Table4[[#This Row],[CustomerID]],Customers!A:A,Customers!E:E, "Not Found")</f>
        <v>22750</v>
      </c>
      <c r="V3743">
        <f ca="1">DATEDIF(Table4[[#This Row],[CustomerBirthday]], TODAY(), "Y")</f>
        <v>64</v>
      </c>
      <c r="W3743" t="str" cm="1">
        <f t="array" aca="1" ref="W3743" ca="1">_xlfn.IFS(Table4[[#This Row],[Age]]&lt;25, "Under 25",Table4[[#This Row],[Age]]=34, "25-34", Table4[[#This Row],[Age]]&lt;=49, "35-49", Table4[[#This Row],[Age]]&lt;=64, "50-64", Table4[[#This Row],[Age]]&gt;=65, "65+")</f>
        <v>50-64</v>
      </c>
      <c r="X3743" t="str">
        <f>_xlfn.XLOOKUP(Table4[[#This Row],[StoreID]],Stores!A:A,Stores!B:B, "Not found")</f>
        <v>MegaMart Jimenezborough</v>
      </c>
      <c r="Y3743" t="str">
        <f>_xlfn.XLOOKUP(Table4[[#This Row],[StoreID]],Stores!A:A,Stores!C:C, "Not Found")</f>
        <v>Jimenezborough</v>
      </c>
      <c r="Z3743" t="str">
        <f>_xlfn.XLOOKUP(Table4[[#This Row],[StoreID]],Stores!A:A,Stores!D:D, "Not Found")</f>
        <v>South</v>
      </c>
    </row>
    <row r="3744" spans="1:26">
      <c r="A3744" t="s">
        <v>4610</v>
      </c>
      <c r="B3744" s="1">
        <v>45585</v>
      </c>
      <c r="C3744" t="s">
        <v>379</v>
      </c>
      <c r="D3744" t="s">
        <v>753</v>
      </c>
      <c r="E3744" t="s">
        <v>842</v>
      </c>
      <c r="F3744">
        <v>3</v>
      </c>
      <c r="G3744">
        <v>0.15</v>
      </c>
      <c r="H3744" t="s">
        <v>871</v>
      </c>
      <c r="I3744" s="4">
        <f>Table4[[#This Row],[Quantity]]*Table4[[#This Row],[UnitPrice]]</f>
        <v>811.34999999999991</v>
      </c>
      <c r="J3744" s="4">
        <f>Table4[[#This Row],[Gross Revenue]]*(1-Table4[[#This Row],[Discount]])</f>
        <v>689.64749999999992</v>
      </c>
      <c r="K3744" s="4">
        <f>Table4[[#This Row],[Quantity]]*Table4[[#This Row],[CostPrice]]</f>
        <v>562.79999999999995</v>
      </c>
      <c r="L3744" s="4">
        <f>Table4[[#This Row],[Net Revenue]]-Table4[[#This Row],[Total Cost]]</f>
        <v>126.84749999999997</v>
      </c>
      <c r="M3744" t="str">
        <f>_xlfn.XLOOKUP(Table4[[#This Row],[ProductID]], Products!A:A,Products!B:B, "Not Found")</f>
        <v>Whether Bags</v>
      </c>
      <c r="N3744" t="str">
        <f>TEXT(Table4[[#This Row],[Date]], "mmm")</f>
        <v>Oct</v>
      </c>
      <c r="O3744" t="str">
        <f>TEXT(Table4[[#This Row],[Date]], "yyyy")</f>
        <v>2024</v>
      </c>
      <c r="P3744" t="str">
        <f>_xlfn.XLOOKUP(Table4[[#This Row],[ProductID]],Products!A:A,Products!C:C, "Not Found")</f>
        <v>Fashion</v>
      </c>
      <c r="Q3744" t="str">
        <f>_xlfn.XLOOKUP(Table4[[#This Row],[ProductID]],Products!A:A,Products!D:D,"Not Found")</f>
        <v>Bags</v>
      </c>
      <c r="R3744">
        <f>_xlfn.XLOOKUP(Table4[[#This Row],[ProductID]],Products!A:A,Products!E:E,"Not Found")</f>
        <v>270.45</v>
      </c>
      <c r="S3744">
        <f>_xlfn.XLOOKUP(Table4[[#This Row],[ProductID]],Products!A:A,Products!F:F, "Not Found")</f>
        <v>187.6</v>
      </c>
      <c r="T3744" t="str">
        <f>_xlfn.XLOOKUP(Table4[[#This Row],[CustomerID]],Customers!A:A,Customers!D:D, "Not Found")</f>
        <v>F</v>
      </c>
      <c r="U3744" s="6">
        <f>_xlfn.XLOOKUP(Table4[[#This Row],[CustomerID]],Customers!A:A,Customers!E:E, "Not Found")</f>
        <v>20604</v>
      </c>
      <c r="V3744">
        <f ca="1">DATEDIF(Table4[[#This Row],[CustomerBirthday]], TODAY(), "Y")</f>
        <v>70</v>
      </c>
      <c r="W3744" t="str" cm="1">
        <f t="array" aca="1" ref="W3744" ca="1">_xlfn.IFS(Table4[[#This Row],[Age]]&lt;25, "Under 25",Table4[[#This Row],[Age]]=34, "25-34", Table4[[#This Row],[Age]]&lt;=49, "35-49", Table4[[#This Row],[Age]]&lt;=64, "50-64", Table4[[#This Row],[Age]]&gt;=65, "65+")</f>
        <v>65+</v>
      </c>
      <c r="X3744" t="str">
        <f>_xlfn.XLOOKUP(Table4[[#This Row],[StoreID]],Stores!A:A,Stores!B:B, "Not found")</f>
        <v>MegaMart Brianahaven</v>
      </c>
      <c r="Y3744" t="str">
        <f>_xlfn.XLOOKUP(Table4[[#This Row],[StoreID]],Stores!A:A,Stores!C:C, "Not Found")</f>
        <v>Brianahaven</v>
      </c>
      <c r="Z3744" t="str">
        <f>_xlfn.XLOOKUP(Table4[[#This Row],[StoreID]],Stores!A:A,Stores!D:D, "Not Found")</f>
        <v>North</v>
      </c>
    </row>
    <row r="3745" spans="1:26">
      <c r="A3745" t="s">
        <v>4611</v>
      </c>
      <c r="B3745" s="1">
        <v>45470</v>
      </c>
      <c r="C3745" t="s">
        <v>633</v>
      </c>
      <c r="D3745" t="s">
        <v>715</v>
      </c>
      <c r="E3745" t="s">
        <v>846</v>
      </c>
      <c r="F3745">
        <v>4</v>
      </c>
      <c r="G3745">
        <v>0.15</v>
      </c>
      <c r="H3745" t="s">
        <v>865</v>
      </c>
      <c r="I3745" s="4">
        <f>Table4[[#This Row],[Quantity]]*Table4[[#This Row],[UnitPrice]]</f>
        <v>3275.04</v>
      </c>
      <c r="J3745" s="4">
        <f>Table4[[#This Row],[Gross Revenue]]*(1-Table4[[#This Row],[Discount]])</f>
        <v>2783.7840000000001</v>
      </c>
      <c r="K3745" s="4">
        <f>Table4[[#This Row],[Quantity]]*Table4[[#This Row],[CostPrice]]</f>
        <v>2110.48</v>
      </c>
      <c r="L3745" s="4">
        <f>Table4[[#This Row],[Net Revenue]]-Table4[[#This Row],[Total Cost]]</f>
        <v>673.30400000000009</v>
      </c>
      <c r="M3745" t="str">
        <f>_xlfn.XLOOKUP(Table4[[#This Row],[ProductID]], Products!A:A,Products!B:B, "Not Found")</f>
        <v>Audience Television</v>
      </c>
      <c r="N3745" t="str">
        <f>TEXT(Table4[[#This Row],[Date]], "mmm")</f>
        <v>Jun</v>
      </c>
      <c r="O3745" t="str">
        <f>TEXT(Table4[[#This Row],[Date]], "yyyy")</f>
        <v>2024</v>
      </c>
      <c r="P3745" t="str">
        <f>_xlfn.XLOOKUP(Table4[[#This Row],[ProductID]],Products!A:A,Products!C:C, "Not Found")</f>
        <v>Electronics</v>
      </c>
      <c r="Q3745" t="str">
        <f>_xlfn.XLOOKUP(Table4[[#This Row],[ProductID]],Products!A:A,Products!D:D,"Not Found")</f>
        <v>Television</v>
      </c>
      <c r="R3745">
        <f>_xlfn.XLOOKUP(Table4[[#This Row],[ProductID]],Products!A:A,Products!E:E,"Not Found")</f>
        <v>818.76</v>
      </c>
      <c r="S3745">
        <f>_xlfn.XLOOKUP(Table4[[#This Row],[ProductID]],Products!A:A,Products!F:F, "Not Found")</f>
        <v>527.62</v>
      </c>
      <c r="T3745" t="str">
        <f>_xlfn.XLOOKUP(Table4[[#This Row],[CustomerID]],Customers!A:A,Customers!D:D, "Not Found")</f>
        <v>F</v>
      </c>
      <c r="U3745" s="6">
        <f>_xlfn.XLOOKUP(Table4[[#This Row],[CustomerID]],Customers!A:A,Customers!E:E, "Not Found")</f>
        <v>31092</v>
      </c>
      <c r="V3745">
        <f ca="1">DATEDIF(Table4[[#This Row],[CustomerBirthday]], TODAY(), "Y")</f>
        <v>41</v>
      </c>
      <c r="W3745" t="str" cm="1">
        <f t="array" aca="1" ref="W3745" ca="1">_xlfn.IFS(Table4[[#This Row],[Age]]&lt;25, "Under 25",Table4[[#This Row],[Age]]=34, "25-34", Table4[[#This Row],[Age]]&lt;=49, "35-49", Table4[[#This Row],[Age]]&lt;=64, "50-64", Table4[[#This Row],[Age]]&gt;=65, "65+")</f>
        <v>35-49</v>
      </c>
      <c r="X3745" t="str">
        <f>_xlfn.XLOOKUP(Table4[[#This Row],[StoreID]],Stores!A:A,Stores!B:B, "Not found")</f>
        <v>MegaMart Johnmouth</v>
      </c>
      <c r="Y3745" t="str">
        <f>_xlfn.XLOOKUP(Table4[[#This Row],[StoreID]],Stores!A:A,Stores!C:C, "Not Found")</f>
        <v>Johnmouth</v>
      </c>
      <c r="Z3745" t="str">
        <f>_xlfn.XLOOKUP(Table4[[#This Row],[StoreID]],Stores!A:A,Stores!D:D, "Not Found")</f>
        <v>East</v>
      </c>
    </row>
    <row r="3746" spans="1:26">
      <c r="A3746" t="s">
        <v>4612</v>
      </c>
      <c r="B3746" s="1">
        <v>45665</v>
      </c>
      <c r="C3746" t="s">
        <v>476</v>
      </c>
      <c r="D3746" t="s">
        <v>800</v>
      </c>
      <c r="E3746" t="s">
        <v>842</v>
      </c>
      <c r="F3746">
        <v>5</v>
      </c>
      <c r="G3746">
        <v>0.1</v>
      </c>
      <c r="H3746" t="s">
        <v>875</v>
      </c>
      <c r="I3746" s="4">
        <f>Table4[[#This Row],[Quantity]]*Table4[[#This Row],[UnitPrice]]</f>
        <v>9763.25</v>
      </c>
      <c r="J3746" s="4">
        <f>Table4[[#This Row],[Gross Revenue]]*(1-Table4[[#This Row],[Discount]])</f>
        <v>8786.9250000000011</v>
      </c>
      <c r="K3746" s="4">
        <f>Table4[[#This Row],[Quantity]]*Table4[[#This Row],[CostPrice]]</f>
        <v>7256.35</v>
      </c>
      <c r="L3746" s="4">
        <f>Table4[[#This Row],[Net Revenue]]-Table4[[#This Row],[Total Cost]]</f>
        <v>1530.5750000000007</v>
      </c>
      <c r="M3746" t="str">
        <f>_xlfn.XLOOKUP(Table4[[#This Row],[ProductID]], Products!A:A,Products!B:B, "Not Found")</f>
        <v>Book Television</v>
      </c>
      <c r="N3746" t="str">
        <f>TEXT(Table4[[#This Row],[Date]], "mmm")</f>
        <v>Jan</v>
      </c>
      <c r="O3746" t="str">
        <f>TEXT(Table4[[#This Row],[Date]], "yyyy")</f>
        <v>2025</v>
      </c>
      <c r="P3746" t="str">
        <f>_xlfn.XLOOKUP(Table4[[#This Row],[ProductID]],Products!A:A,Products!C:C, "Not Found")</f>
        <v>Electronics</v>
      </c>
      <c r="Q3746" t="str">
        <f>_xlfn.XLOOKUP(Table4[[#This Row],[ProductID]],Products!A:A,Products!D:D,"Not Found")</f>
        <v>Television</v>
      </c>
      <c r="R3746">
        <f>_xlfn.XLOOKUP(Table4[[#This Row],[ProductID]],Products!A:A,Products!E:E,"Not Found")</f>
        <v>1952.65</v>
      </c>
      <c r="S3746">
        <f>_xlfn.XLOOKUP(Table4[[#This Row],[ProductID]],Products!A:A,Products!F:F, "Not Found")</f>
        <v>1451.27</v>
      </c>
      <c r="T3746" t="str">
        <f>_xlfn.XLOOKUP(Table4[[#This Row],[CustomerID]],Customers!A:A,Customers!D:D, "Not Found")</f>
        <v>M</v>
      </c>
      <c r="U3746" s="6">
        <f>_xlfn.XLOOKUP(Table4[[#This Row],[CustomerID]],Customers!A:A,Customers!E:E, "Not Found")</f>
        <v>29985</v>
      </c>
      <c r="V3746">
        <f ca="1">DATEDIF(Table4[[#This Row],[CustomerBirthday]], TODAY(), "Y")</f>
        <v>44</v>
      </c>
      <c r="W3746" t="str" cm="1">
        <f t="array" aca="1" ref="W3746" ca="1">_xlfn.IFS(Table4[[#This Row],[Age]]&lt;25, "Under 25",Table4[[#This Row],[Age]]=34, "25-34", Table4[[#This Row],[Age]]&lt;=49, "35-49", Table4[[#This Row],[Age]]&lt;=64, "50-64", Table4[[#This Row],[Age]]&gt;=65, "65+")</f>
        <v>35-49</v>
      </c>
      <c r="X3746" t="str">
        <f>_xlfn.XLOOKUP(Table4[[#This Row],[StoreID]],Stores!A:A,Stores!B:B, "Not found")</f>
        <v>MegaMart Brianahaven</v>
      </c>
      <c r="Y3746" t="str">
        <f>_xlfn.XLOOKUP(Table4[[#This Row],[StoreID]],Stores!A:A,Stores!C:C, "Not Found")</f>
        <v>Brianahaven</v>
      </c>
      <c r="Z3746" t="str">
        <f>_xlfn.XLOOKUP(Table4[[#This Row],[StoreID]],Stores!A:A,Stores!D:D, "Not Found")</f>
        <v>North</v>
      </c>
    </row>
    <row r="3747" spans="1:26">
      <c r="A3747" t="s">
        <v>4613</v>
      </c>
      <c r="B3747" s="1">
        <v>45831</v>
      </c>
      <c r="C3747" t="s">
        <v>317</v>
      </c>
      <c r="D3747" t="s">
        <v>772</v>
      </c>
      <c r="E3747" t="s">
        <v>839</v>
      </c>
      <c r="F3747">
        <v>5</v>
      </c>
      <c r="G3747">
        <v>0.1</v>
      </c>
      <c r="H3747" t="s">
        <v>865</v>
      </c>
      <c r="I3747" s="4">
        <f>Table4[[#This Row],[Quantity]]*Table4[[#This Row],[UnitPrice]]</f>
        <v>9392.35</v>
      </c>
      <c r="J3747" s="4">
        <f>Table4[[#This Row],[Gross Revenue]]*(1-Table4[[#This Row],[Discount]])</f>
        <v>8453.1149999999998</v>
      </c>
      <c r="K3747" s="4">
        <f>Table4[[#This Row],[Quantity]]*Table4[[#This Row],[CostPrice]]</f>
        <v>5074.55</v>
      </c>
      <c r="L3747" s="4">
        <f>Table4[[#This Row],[Net Revenue]]-Table4[[#This Row],[Total Cost]]</f>
        <v>3378.5649999999996</v>
      </c>
      <c r="M3747" t="str">
        <f>_xlfn.XLOOKUP(Table4[[#This Row],[ProductID]], Products!A:A,Products!B:B, "Not Found")</f>
        <v>And Footwear</v>
      </c>
      <c r="N3747" t="str">
        <f>TEXT(Table4[[#This Row],[Date]], "mmm")</f>
        <v>Jun</v>
      </c>
      <c r="O3747" t="str">
        <f>TEXT(Table4[[#This Row],[Date]], "yyyy")</f>
        <v>2025</v>
      </c>
      <c r="P3747" t="str">
        <f>_xlfn.XLOOKUP(Table4[[#This Row],[ProductID]],Products!A:A,Products!C:C, "Not Found")</f>
        <v>Fashion</v>
      </c>
      <c r="Q3747" t="str">
        <f>_xlfn.XLOOKUP(Table4[[#This Row],[ProductID]],Products!A:A,Products!D:D,"Not Found")</f>
        <v>Footwear</v>
      </c>
      <c r="R3747">
        <f>_xlfn.XLOOKUP(Table4[[#This Row],[ProductID]],Products!A:A,Products!E:E,"Not Found")</f>
        <v>1878.47</v>
      </c>
      <c r="S3747">
        <f>_xlfn.XLOOKUP(Table4[[#This Row],[ProductID]],Products!A:A,Products!F:F, "Not Found")</f>
        <v>1014.91</v>
      </c>
      <c r="T3747" t="str">
        <f>_xlfn.XLOOKUP(Table4[[#This Row],[CustomerID]],Customers!A:A,Customers!D:D, "Not Found")</f>
        <v>M</v>
      </c>
      <c r="U3747" s="6">
        <f>_xlfn.XLOOKUP(Table4[[#This Row],[CustomerID]],Customers!A:A,Customers!E:E, "Not Found")</f>
        <v>26377</v>
      </c>
      <c r="V3747">
        <f ca="1">DATEDIF(Table4[[#This Row],[CustomerBirthday]], TODAY(), "Y")</f>
        <v>54</v>
      </c>
      <c r="W3747" t="str" cm="1">
        <f t="array" aca="1" ref="W3747" ca="1">_xlfn.IFS(Table4[[#This Row],[Age]]&lt;25, "Under 25",Table4[[#This Row],[Age]]=34, "25-34", Table4[[#This Row],[Age]]&lt;=49, "35-49", Table4[[#This Row],[Age]]&lt;=64, "50-64", Table4[[#This Row],[Age]]&gt;=65, "65+")</f>
        <v>50-64</v>
      </c>
      <c r="X3747" t="str">
        <f>_xlfn.XLOOKUP(Table4[[#This Row],[StoreID]],Stores!A:A,Stores!B:B, "Not found")</f>
        <v>MegaMart New Michele</v>
      </c>
      <c r="Y3747" t="str">
        <f>_xlfn.XLOOKUP(Table4[[#This Row],[StoreID]],Stores!A:A,Stores!C:C, "Not Found")</f>
        <v>New Michele</v>
      </c>
      <c r="Z3747" t="str">
        <f>_xlfn.XLOOKUP(Table4[[#This Row],[StoreID]],Stores!A:A,Stores!D:D, "Not Found")</f>
        <v>West</v>
      </c>
    </row>
    <row r="3748" spans="1:26">
      <c r="A3748" t="s">
        <v>4614</v>
      </c>
      <c r="B3748" s="1">
        <v>45206</v>
      </c>
      <c r="C3748" t="s">
        <v>601</v>
      </c>
      <c r="D3748" t="s">
        <v>788</v>
      </c>
      <c r="E3748" t="s">
        <v>831</v>
      </c>
      <c r="F3748">
        <v>1</v>
      </c>
      <c r="G3748">
        <v>0</v>
      </c>
      <c r="H3748" t="s">
        <v>871</v>
      </c>
      <c r="I3748" s="4">
        <f>Table4[[#This Row],[Quantity]]*Table4[[#This Row],[UnitPrice]]</f>
        <v>1095.72</v>
      </c>
      <c r="J3748" s="4">
        <f>Table4[[#This Row],[Gross Revenue]]*(1-Table4[[#This Row],[Discount]])</f>
        <v>1095.72</v>
      </c>
      <c r="K3748" s="4">
        <f>Table4[[#This Row],[Quantity]]*Table4[[#This Row],[CostPrice]]</f>
        <v>822.2</v>
      </c>
      <c r="L3748" s="4">
        <f>Table4[[#This Row],[Net Revenue]]-Table4[[#This Row],[Total Cost]]</f>
        <v>273.52</v>
      </c>
      <c r="M3748" t="str">
        <f>_xlfn.XLOOKUP(Table4[[#This Row],[ProductID]], Products!A:A,Products!B:B, "Not Found")</f>
        <v>Foot Snacks</v>
      </c>
      <c r="N3748" t="str">
        <f>TEXT(Table4[[#This Row],[Date]], "mmm")</f>
        <v>Oct</v>
      </c>
      <c r="O3748" t="str">
        <f>TEXT(Table4[[#This Row],[Date]], "yyyy")</f>
        <v>2023</v>
      </c>
      <c r="P3748" t="str">
        <f>_xlfn.XLOOKUP(Table4[[#This Row],[ProductID]],Products!A:A,Products!C:C, "Not Found")</f>
        <v>Groceries</v>
      </c>
      <c r="Q3748" t="str">
        <f>_xlfn.XLOOKUP(Table4[[#This Row],[ProductID]],Products!A:A,Products!D:D,"Not Found")</f>
        <v>Snacks</v>
      </c>
      <c r="R3748">
        <f>_xlfn.XLOOKUP(Table4[[#This Row],[ProductID]],Products!A:A,Products!E:E,"Not Found")</f>
        <v>1095.72</v>
      </c>
      <c r="S3748">
        <f>_xlfn.XLOOKUP(Table4[[#This Row],[ProductID]],Products!A:A,Products!F:F, "Not Found")</f>
        <v>822.2</v>
      </c>
      <c r="T3748" t="str">
        <f>_xlfn.XLOOKUP(Table4[[#This Row],[CustomerID]],Customers!A:A,Customers!D:D, "Not Found")</f>
        <v>M</v>
      </c>
      <c r="U3748" s="6">
        <f>_xlfn.XLOOKUP(Table4[[#This Row],[CustomerID]],Customers!A:A,Customers!E:E, "Not Found")</f>
        <v>24638</v>
      </c>
      <c r="V3748">
        <f ca="1">DATEDIF(Table4[[#This Row],[CustomerBirthday]], TODAY(), "Y")</f>
        <v>59</v>
      </c>
      <c r="W3748" t="str" cm="1">
        <f t="array" aca="1" ref="W3748" ca="1">_xlfn.IFS(Table4[[#This Row],[Age]]&lt;25, "Under 25",Table4[[#This Row],[Age]]=34, "25-34", Table4[[#This Row],[Age]]&lt;=49, "35-49", Table4[[#This Row],[Age]]&lt;=64, "50-64", Table4[[#This Row],[Age]]&gt;=65, "65+")</f>
        <v>50-64</v>
      </c>
      <c r="X3748" t="str">
        <f>_xlfn.XLOOKUP(Table4[[#This Row],[StoreID]],Stores!A:A,Stores!B:B, "Not found")</f>
        <v>MegaMart Jimenezborough</v>
      </c>
      <c r="Y3748" t="str">
        <f>_xlfn.XLOOKUP(Table4[[#This Row],[StoreID]],Stores!A:A,Stores!C:C, "Not Found")</f>
        <v>Jimenezborough</v>
      </c>
      <c r="Z3748" t="str">
        <f>_xlfn.XLOOKUP(Table4[[#This Row],[StoreID]],Stores!A:A,Stores!D:D, "Not Found")</f>
        <v>South</v>
      </c>
    </row>
    <row r="3749" spans="1:26">
      <c r="A3749" t="s">
        <v>4615</v>
      </c>
      <c r="B3749" s="1">
        <v>45882</v>
      </c>
      <c r="C3749" t="s">
        <v>653</v>
      </c>
      <c r="D3749" t="s">
        <v>772</v>
      </c>
      <c r="E3749" t="s">
        <v>846</v>
      </c>
      <c r="F3749">
        <v>2</v>
      </c>
      <c r="G3749">
        <v>0</v>
      </c>
      <c r="H3749" t="s">
        <v>868</v>
      </c>
      <c r="I3749" s="4">
        <f>Table4[[#This Row],[Quantity]]*Table4[[#This Row],[UnitPrice]]</f>
        <v>3756.94</v>
      </c>
      <c r="J3749" s="4">
        <f>Table4[[#This Row],[Gross Revenue]]*(1-Table4[[#This Row],[Discount]])</f>
        <v>3756.94</v>
      </c>
      <c r="K3749" s="4">
        <f>Table4[[#This Row],[Quantity]]*Table4[[#This Row],[CostPrice]]</f>
        <v>2029.82</v>
      </c>
      <c r="L3749" s="4">
        <f>Table4[[#This Row],[Net Revenue]]-Table4[[#This Row],[Total Cost]]</f>
        <v>1727.1200000000001</v>
      </c>
      <c r="M3749" t="str">
        <f>_xlfn.XLOOKUP(Table4[[#This Row],[ProductID]], Products!A:A,Products!B:B, "Not Found")</f>
        <v>And Footwear</v>
      </c>
      <c r="N3749" t="str">
        <f>TEXT(Table4[[#This Row],[Date]], "mmm")</f>
        <v>Aug</v>
      </c>
      <c r="O3749" t="str">
        <f>TEXT(Table4[[#This Row],[Date]], "yyyy")</f>
        <v>2025</v>
      </c>
      <c r="P3749" t="str">
        <f>_xlfn.XLOOKUP(Table4[[#This Row],[ProductID]],Products!A:A,Products!C:C, "Not Found")</f>
        <v>Fashion</v>
      </c>
      <c r="Q3749" t="str">
        <f>_xlfn.XLOOKUP(Table4[[#This Row],[ProductID]],Products!A:A,Products!D:D,"Not Found")</f>
        <v>Footwear</v>
      </c>
      <c r="R3749">
        <f>_xlfn.XLOOKUP(Table4[[#This Row],[ProductID]],Products!A:A,Products!E:E,"Not Found")</f>
        <v>1878.47</v>
      </c>
      <c r="S3749">
        <f>_xlfn.XLOOKUP(Table4[[#This Row],[ProductID]],Products!A:A,Products!F:F, "Not Found")</f>
        <v>1014.91</v>
      </c>
      <c r="T3749" t="str">
        <f>_xlfn.XLOOKUP(Table4[[#This Row],[CustomerID]],Customers!A:A,Customers!D:D, "Not Found")</f>
        <v>F</v>
      </c>
      <c r="U3749" s="6">
        <f>_xlfn.XLOOKUP(Table4[[#This Row],[CustomerID]],Customers!A:A,Customers!E:E, "Not Found")</f>
        <v>27579</v>
      </c>
      <c r="V3749">
        <f ca="1">DATEDIF(Table4[[#This Row],[CustomerBirthday]], TODAY(), "Y")</f>
        <v>51</v>
      </c>
      <c r="W3749" t="str" cm="1">
        <f t="array" aca="1" ref="W3749" ca="1">_xlfn.IFS(Table4[[#This Row],[Age]]&lt;25, "Under 25",Table4[[#This Row],[Age]]=34, "25-34", Table4[[#This Row],[Age]]&lt;=49, "35-49", Table4[[#This Row],[Age]]&lt;=64, "50-64", Table4[[#This Row],[Age]]&gt;=65, "65+")</f>
        <v>50-64</v>
      </c>
      <c r="X3749" t="str">
        <f>_xlfn.XLOOKUP(Table4[[#This Row],[StoreID]],Stores!A:A,Stores!B:B, "Not found")</f>
        <v>MegaMart Johnmouth</v>
      </c>
      <c r="Y3749" t="str">
        <f>_xlfn.XLOOKUP(Table4[[#This Row],[StoreID]],Stores!A:A,Stores!C:C, "Not Found")</f>
        <v>Johnmouth</v>
      </c>
      <c r="Z3749" t="str">
        <f>_xlfn.XLOOKUP(Table4[[#This Row],[StoreID]],Stores!A:A,Stores!D:D, "Not Found")</f>
        <v>East</v>
      </c>
    </row>
    <row r="3750" spans="1:26">
      <c r="A3750" t="s">
        <v>4616</v>
      </c>
      <c r="B3750" s="1">
        <v>45448</v>
      </c>
      <c r="C3750" t="s">
        <v>351</v>
      </c>
      <c r="D3750" t="s">
        <v>747</v>
      </c>
      <c r="E3750" t="s">
        <v>835</v>
      </c>
      <c r="F3750">
        <v>4</v>
      </c>
      <c r="G3750">
        <v>0</v>
      </c>
      <c r="H3750" t="s">
        <v>865</v>
      </c>
      <c r="I3750" s="4">
        <f>Table4[[#This Row],[Quantity]]*Table4[[#This Row],[UnitPrice]]</f>
        <v>4539.2</v>
      </c>
      <c r="J3750" s="4">
        <f>Table4[[#This Row],[Gross Revenue]]*(1-Table4[[#This Row],[Discount]])</f>
        <v>4539.2</v>
      </c>
      <c r="K3750" s="4">
        <f>Table4[[#This Row],[Quantity]]*Table4[[#This Row],[CostPrice]]</f>
        <v>2700.4</v>
      </c>
      <c r="L3750" s="4">
        <f>Table4[[#This Row],[Net Revenue]]-Table4[[#This Row],[Total Cost]]</f>
        <v>1838.7999999999997</v>
      </c>
      <c r="M3750" t="str">
        <f>_xlfn.XLOOKUP(Table4[[#This Row],[ProductID]], Products!A:A,Products!B:B, "Not Found")</f>
        <v>World Watches</v>
      </c>
      <c r="N3750" t="str">
        <f>TEXT(Table4[[#This Row],[Date]], "mmm")</f>
        <v>Jun</v>
      </c>
      <c r="O3750" t="str">
        <f>TEXT(Table4[[#This Row],[Date]], "yyyy")</f>
        <v>2024</v>
      </c>
      <c r="P3750" t="str">
        <f>_xlfn.XLOOKUP(Table4[[#This Row],[ProductID]],Products!A:A,Products!C:C, "Not Found")</f>
        <v>Fashion</v>
      </c>
      <c r="Q3750" t="str">
        <f>_xlfn.XLOOKUP(Table4[[#This Row],[ProductID]],Products!A:A,Products!D:D,"Not Found")</f>
        <v>Watches</v>
      </c>
      <c r="R3750">
        <f>_xlfn.XLOOKUP(Table4[[#This Row],[ProductID]],Products!A:A,Products!E:E,"Not Found")</f>
        <v>1134.8</v>
      </c>
      <c r="S3750">
        <f>_xlfn.XLOOKUP(Table4[[#This Row],[ProductID]],Products!A:A,Products!F:F, "Not Found")</f>
        <v>675.1</v>
      </c>
      <c r="T3750" t="str">
        <f>_xlfn.XLOOKUP(Table4[[#This Row],[CustomerID]],Customers!A:A,Customers!D:D, "Not Found")</f>
        <v>M</v>
      </c>
      <c r="U3750" s="6">
        <f>_xlfn.XLOOKUP(Table4[[#This Row],[CustomerID]],Customers!A:A,Customers!E:E, "Not Found")</f>
        <v>28594</v>
      </c>
      <c r="V3750">
        <f ca="1">DATEDIF(Table4[[#This Row],[CustomerBirthday]], TODAY(), "Y")</f>
        <v>48</v>
      </c>
      <c r="W3750" t="str" cm="1">
        <f t="array" aca="1" ref="W3750" ca="1">_xlfn.IFS(Table4[[#This Row],[Age]]&lt;25, "Under 25",Table4[[#This Row],[Age]]=34, "25-34", Table4[[#This Row],[Age]]&lt;=49, "35-49", Table4[[#This Row],[Age]]&lt;=64, "50-64", Table4[[#This Row],[Age]]&gt;=65, "65+")</f>
        <v>35-49</v>
      </c>
      <c r="X3750" t="str">
        <f>_xlfn.XLOOKUP(Table4[[#This Row],[StoreID]],Stores!A:A,Stores!B:B, "Not found")</f>
        <v>MegaMart Peckmouth</v>
      </c>
      <c r="Y3750" t="str">
        <f>_xlfn.XLOOKUP(Table4[[#This Row],[StoreID]],Stores!A:A,Stores!C:C, "Not Found")</f>
        <v>Peckmouth</v>
      </c>
      <c r="Z3750" t="str">
        <f>_xlfn.XLOOKUP(Table4[[#This Row],[StoreID]],Stores!A:A,Stores!D:D, "Not Found")</f>
        <v>East</v>
      </c>
    </row>
    <row r="3751" spans="1:26">
      <c r="A3751" t="s">
        <v>4617</v>
      </c>
      <c r="B3751" s="1">
        <v>45686</v>
      </c>
      <c r="C3751" t="s">
        <v>119</v>
      </c>
      <c r="D3751" t="s">
        <v>802</v>
      </c>
      <c r="E3751" t="s">
        <v>831</v>
      </c>
      <c r="F3751">
        <v>4</v>
      </c>
      <c r="G3751">
        <v>0</v>
      </c>
      <c r="H3751" t="s">
        <v>868</v>
      </c>
      <c r="I3751" s="4">
        <f>Table4[[#This Row],[Quantity]]*Table4[[#This Row],[UnitPrice]]</f>
        <v>1467.72</v>
      </c>
      <c r="J3751" s="4">
        <f>Table4[[#This Row],[Gross Revenue]]*(1-Table4[[#This Row],[Discount]])</f>
        <v>1467.72</v>
      </c>
      <c r="K3751" s="4">
        <f>Table4[[#This Row],[Quantity]]*Table4[[#This Row],[CostPrice]]</f>
        <v>1140.92</v>
      </c>
      <c r="L3751" s="4">
        <f>Table4[[#This Row],[Net Revenue]]-Table4[[#This Row],[Total Cost]]</f>
        <v>326.79999999999995</v>
      </c>
      <c r="M3751" t="str">
        <f>_xlfn.XLOOKUP(Table4[[#This Row],[ProductID]], Products!A:A,Products!B:B, "Not Found")</f>
        <v>Stage Footwear</v>
      </c>
      <c r="N3751" t="str">
        <f>TEXT(Table4[[#This Row],[Date]], "mmm")</f>
        <v>Jan</v>
      </c>
      <c r="O3751" t="str">
        <f>TEXT(Table4[[#This Row],[Date]], "yyyy")</f>
        <v>2025</v>
      </c>
      <c r="P3751" t="str">
        <f>_xlfn.XLOOKUP(Table4[[#This Row],[ProductID]],Products!A:A,Products!C:C, "Not Found")</f>
        <v>Fashion</v>
      </c>
      <c r="Q3751" t="str">
        <f>_xlfn.XLOOKUP(Table4[[#This Row],[ProductID]],Products!A:A,Products!D:D,"Not Found")</f>
        <v>Footwear</v>
      </c>
      <c r="R3751">
        <f>_xlfn.XLOOKUP(Table4[[#This Row],[ProductID]],Products!A:A,Products!E:E,"Not Found")</f>
        <v>366.93</v>
      </c>
      <c r="S3751">
        <f>_xlfn.XLOOKUP(Table4[[#This Row],[ProductID]],Products!A:A,Products!F:F, "Not Found")</f>
        <v>285.23</v>
      </c>
      <c r="T3751" t="str">
        <f>_xlfn.XLOOKUP(Table4[[#This Row],[CustomerID]],Customers!A:A,Customers!D:D, "Not Found")</f>
        <v>M</v>
      </c>
      <c r="U3751" s="6">
        <f>_xlfn.XLOOKUP(Table4[[#This Row],[CustomerID]],Customers!A:A,Customers!E:E, "Not Found")</f>
        <v>37417</v>
      </c>
      <c r="V3751">
        <f ca="1">DATEDIF(Table4[[#This Row],[CustomerBirthday]], TODAY(), "Y")</f>
        <v>24</v>
      </c>
      <c r="W3751" t="str" cm="1">
        <f t="array" aca="1" ref="W3751" ca="1">_xlfn.IFS(Table4[[#This Row],[Age]]&lt;25, "Under 25",Table4[[#This Row],[Age]]=34, "25-34", Table4[[#This Row],[Age]]&lt;=49, "35-49", Table4[[#This Row],[Age]]&lt;=64, "50-64", Table4[[#This Row],[Age]]&gt;=65, "65+")</f>
        <v>Under 25</v>
      </c>
      <c r="X3751" t="str">
        <f>_xlfn.XLOOKUP(Table4[[#This Row],[StoreID]],Stores!A:A,Stores!B:B, "Not found")</f>
        <v>MegaMart Jimenezborough</v>
      </c>
      <c r="Y3751" t="str">
        <f>_xlfn.XLOOKUP(Table4[[#This Row],[StoreID]],Stores!A:A,Stores!C:C, "Not Found")</f>
        <v>Jimenezborough</v>
      </c>
      <c r="Z3751" t="str">
        <f>_xlfn.XLOOKUP(Table4[[#This Row],[StoreID]],Stores!A:A,Stores!D:D, "Not Found")</f>
        <v>South</v>
      </c>
    </row>
    <row r="3752" spans="1:26">
      <c r="A3752" t="s">
        <v>4618</v>
      </c>
      <c r="B3752" s="1">
        <v>45647</v>
      </c>
      <c r="C3752" t="s">
        <v>621</v>
      </c>
      <c r="D3752" t="s">
        <v>772</v>
      </c>
      <c r="E3752" t="s">
        <v>831</v>
      </c>
      <c r="F3752">
        <v>2</v>
      </c>
      <c r="G3752">
        <v>0.15</v>
      </c>
      <c r="H3752" t="s">
        <v>871</v>
      </c>
      <c r="I3752" s="4">
        <f>Table4[[#This Row],[Quantity]]*Table4[[#This Row],[UnitPrice]]</f>
        <v>3756.94</v>
      </c>
      <c r="J3752" s="4">
        <f>Table4[[#This Row],[Gross Revenue]]*(1-Table4[[#This Row],[Discount]])</f>
        <v>3193.3989999999999</v>
      </c>
      <c r="K3752" s="4">
        <f>Table4[[#This Row],[Quantity]]*Table4[[#This Row],[CostPrice]]</f>
        <v>2029.82</v>
      </c>
      <c r="L3752" s="4">
        <f>Table4[[#This Row],[Net Revenue]]-Table4[[#This Row],[Total Cost]]</f>
        <v>1163.579</v>
      </c>
      <c r="M3752" t="str">
        <f>_xlfn.XLOOKUP(Table4[[#This Row],[ProductID]], Products!A:A,Products!B:B, "Not Found")</f>
        <v>And Footwear</v>
      </c>
      <c r="N3752" t="str">
        <f>TEXT(Table4[[#This Row],[Date]], "mmm")</f>
        <v>Dec</v>
      </c>
      <c r="O3752" t="str">
        <f>TEXT(Table4[[#This Row],[Date]], "yyyy")</f>
        <v>2024</v>
      </c>
      <c r="P3752" t="str">
        <f>_xlfn.XLOOKUP(Table4[[#This Row],[ProductID]],Products!A:A,Products!C:C, "Not Found")</f>
        <v>Fashion</v>
      </c>
      <c r="Q3752" t="str">
        <f>_xlfn.XLOOKUP(Table4[[#This Row],[ProductID]],Products!A:A,Products!D:D,"Not Found")</f>
        <v>Footwear</v>
      </c>
      <c r="R3752">
        <f>_xlfn.XLOOKUP(Table4[[#This Row],[ProductID]],Products!A:A,Products!E:E,"Not Found")</f>
        <v>1878.47</v>
      </c>
      <c r="S3752">
        <f>_xlfn.XLOOKUP(Table4[[#This Row],[ProductID]],Products!A:A,Products!F:F, "Not Found")</f>
        <v>1014.91</v>
      </c>
      <c r="T3752" t="str">
        <f>_xlfn.XLOOKUP(Table4[[#This Row],[CustomerID]],Customers!A:A,Customers!D:D, "Not Found")</f>
        <v>M</v>
      </c>
      <c r="U3752" s="6">
        <f>_xlfn.XLOOKUP(Table4[[#This Row],[CustomerID]],Customers!A:A,Customers!E:E, "Not Found")</f>
        <v>35802</v>
      </c>
      <c r="V3752">
        <f ca="1">DATEDIF(Table4[[#This Row],[CustomerBirthday]], TODAY(), "Y")</f>
        <v>28</v>
      </c>
      <c r="W3752" t="str" cm="1">
        <f t="array" aca="1" ref="W3752" ca="1">_xlfn.IFS(Table4[[#This Row],[Age]]&lt;25, "Under 25",Table4[[#This Row],[Age]]=34, "25-34", Table4[[#This Row],[Age]]&lt;=49, "35-49", Table4[[#This Row],[Age]]&lt;=64, "50-64", Table4[[#This Row],[Age]]&gt;=65, "65+")</f>
        <v>35-49</v>
      </c>
      <c r="X3752" t="str">
        <f>_xlfn.XLOOKUP(Table4[[#This Row],[StoreID]],Stores!A:A,Stores!B:B, "Not found")</f>
        <v>MegaMart Jimenezborough</v>
      </c>
      <c r="Y3752" t="str">
        <f>_xlfn.XLOOKUP(Table4[[#This Row],[StoreID]],Stores!A:A,Stores!C:C, "Not Found")</f>
        <v>Jimenezborough</v>
      </c>
      <c r="Z3752" t="str">
        <f>_xlfn.XLOOKUP(Table4[[#This Row],[StoreID]],Stores!A:A,Stores!D:D, "Not Found")</f>
        <v>South</v>
      </c>
    </row>
    <row r="3753" spans="1:26">
      <c r="A3753" t="s">
        <v>4619</v>
      </c>
      <c r="B3753" s="1">
        <v>45454</v>
      </c>
      <c r="C3753" t="s">
        <v>403</v>
      </c>
      <c r="D3753" t="s">
        <v>734</v>
      </c>
      <c r="E3753" t="s">
        <v>839</v>
      </c>
      <c r="F3753">
        <v>2</v>
      </c>
      <c r="G3753">
        <v>0.15</v>
      </c>
      <c r="H3753" t="s">
        <v>871</v>
      </c>
      <c r="I3753" s="4">
        <f>Table4[[#This Row],[Quantity]]*Table4[[#This Row],[UnitPrice]]</f>
        <v>219.56</v>
      </c>
      <c r="J3753" s="4">
        <f>Table4[[#This Row],[Gross Revenue]]*(1-Table4[[#This Row],[Discount]])</f>
        <v>186.626</v>
      </c>
      <c r="K3753" s="4">
        <f>Table4[[#This Row],[Quantity]]*Table4[[#This Row],[CostPrice]]</f>
        <v>141.18</v>
      </c>
      <c r="L3753" s="4">
        <f>Table4[[#This Row],[Net Revenue]]-Table4[[#This Row],[Total Cost]]</f>
        <v>45.445999999999998</v>
      </c>
      <c r="M3753" t="str">
        <f>_xlfn.XLOOKUP(Table4[[#This Row],[ProductID]], Products!A:A,Products!B:B, "Not Found")</f>
        <v>Recognize Footwear</v>
      </c>
      <c r="N3753" t="str">
        <f>TEXT(Table4[[#This Row],[Date]], "mmm")</f>
        <v>Jun</v>
      </c>
      <c r="O3753" t="str">
        <f>TEXT(Table4[[#This Row],[Date]], "yyyy")</f>
        <v>2024</v>
      </c>
      <c r="P3753" t="str">
        <f>_xlfn.XLOOKUP(Table4[[#This Row],[ProductID]],Products!A:A,Products!C:C, "Not Found")</f>
        <v>Fashion</v>
      </c>
      <c r="Q3753" t="str">
        <f>_xlfn.XLOOKUP(Table4[[#This Row],[ProductID]],Products!A:A,Products!D:D,"Not Found")</f>
        <v>Footwear</v>
      </c>
      <c r="R3753">
        <f>_xlfn.XLOOKUP(Table4[[#This Row],[ProductID]],Products!A:A,Products!E:E,"Not Found")</f>
        <v>109.78</v>
      </c>
      <c r="S3753">
        <f>_xlfn.XLOOKUP(Table4[[#This Row],[ProductID]],Products!A:A,Products!F:F, "Not Found")</f>
        <v>70.59</v>
      </c>
      <c r="T3753" t="str">
        <f>_xlfn.XLOOKUP(Table4[[#This Row],[CustomerID]],Customers!A:A,Customers!D:D, "Not Found")</f>
        <v>M</v>
      </c>
      <c r="U3753" s="6">
        <f>_xlfn.XLOOKUP(Table4[[#This Row],[CustomerID]],Customers!A:A,Customers!E:E, "Not Found")</f>
        <v>22241</v>
      </c>
      <c r="V3753">
        <f ca="1">DATEDIF(Table4[[#This Row],[CustomerBirthday]], TODAY(), "Y")</f>
        <v>65</v>
      </c>
      <c r="W3753" t="str" cm="1">
        <f t="array" aca="1" ref="W3753" ca="1">_xlfn.IFS(Table4[[#This Row],[Age]]&lt;25, "Under 25",Table4[[#This Row],[Age]]=34, "25-34", Table4[[#This Row],[Age]]&lt;=49, "35-49", Table4[[#This Row],[Age]]&lt;=64, "50-64", Table4[[#This Row],[Age]]&gt;=65, "65+")</f>
        <v>65+</v>
      </c>
      <c r="X3753" t="str">
        <f>_xlfn.XLOOKUP(Table4[[#This Row],[StoreID]],Stores!A:A,Stores!B:B, "Not found")</f>
        <v>MegaMart New Michele</v>
      </c>
      <c r="Y3753" t="str">
        <f>_xlfn.XLOOKUP(Table4[[#This Row],[StoreID]],Stores!A:A,Stores!C:C, "Not Found")</f>
        <v>New Michele</v>
      </c>
      <c r="Z3753" t="str">
        <f>_xlfn.XLOOKUP(Table4[[#This Row],[StoreID]],Stores!A:A,Stores!D:D, "Not Found")</f>
        <v>West</v>
      </c>
    </row>
    <row r="3754" spans="1:26">
      <c r="A3754" t="s">
        <v>4620</v>
      </c>
      <c r="B3754" s="1">
        <v>45789</v>
      </c>
      <c r="C3754" t="s">
        <v>105</v>
      </c>
      <c r="D3754" t="s">
        <v>788</v>
      </c>
      <c r="E3754" t="s">
        <v>846</v>
      </c>
      <c r="F3754">
        <v>5</v>
      </c>
      <c r="G3754">
        <v>0.1</v>
      </c>
      <c r="H3754" t="s">
        <v>865</v>
      </c>
      <c r="I3754" s="4">
        <f>Table4[[#This Row],[Quantity]]*Table4[[#This Row],[UnitPrice]]</f>
        <v>5478.6</v>
      </c>
      <c r="J3754" s="4">
        <f>Table4[[#This Row],[Gross Revenue]]*(1-Table4[[#This Row],[Discount]])</f>
        <v>4930.7400000000007</v>
      </c>
      <c r="K3754" s="4">
        <f>Table4[[#This Row],[Quantity]]*Table4[[#This Row],[CostPrice]]</f>
        <v>4111</v>
      </c>
      <c r="L3754" s="4">
        <f>Table4[[#This Row],[Net Revenue]]-Table4[[#This Row],[Total Cost]]</f>
        <v>819.74000000000069</v>
      </c>
      <c r="M3754" t="str">
        <f>_xlfn.XLOOKUP(Table4[[#This Row],[ProductID]], Products!A:A,Products!B:B, "Not Found")</f>
        <v>Foot Snacks</v>
      </c>
      <c r="N3754" t="str">
        <f>TEXT(Table4[[#This Row],[Date]], "mmm")</f>
        <v>May</v>
      </c>
      <c r="O3754" t="str">
        <f>TEXT(Table4[[#This Row],[Date]], "yyyy")</f>
        <v>2025</v>
      </c>
      <c r="P3754" t="str">
        <f>_xlfn.XLOOKUP(Table4[[#This Row],[ProductID]],Products!A:A,Products!C:C, "Not Found")</f>
        <v>Groceries</v>
      </c>
      <c r="Q3754" t="str">
        <f>_xlfn.XLOOKUP(Table4[[#This Row],[ProductID]],Products!A:A,Products!D:D,"Not Found")</f>
        <v>Snacks</v>
      </c>
      <c r="R3754">
        <f>_xlfn.XLOOKUP(Table4[[#This Row],[ProductID]],Products!A:A,Products!E:E,"Not Found")</f>
        <v>1095.72</v>
      </c>
      <c r="S3754">
        <f>_xlfn.XLOOKUP(Table4[[#This Row],[ProductID]],Products!A:A,Products!F:F, "Not Found")</f>
        <v>822.2</v>
      </c>
      <c r="T3754" t="str">
        <f>_xlfn.XLOOKUP(Table4[[#This Row],[CustomerID]],Customers!A:A,Customers!D:D, "Not Found")</f>
        <v>M</v>
      </c>
      <c r="U3754" s="6">
        <f>_xlfn.XLOOKUP(Table4[[#This Row],[CustomerID]],Customers!A:A,Customers!E:E, "Not Found")</f>
        <v>37990</v>
      </c>
      <c r="V3754">
        <f ca="1">DATEDIF(Table4[[#This Row],[CustomerBirthday]], TODAY(), "Y")</f>
        <v>22</v>
      </c>
      <c r="W3754" t="str" cm="1">
        <f t="array" aca="1" ref="W3754" ca="1">_xlfn.IFS(Table4[[#This Row],[Age]]&lt;25, "Under 25",Table4[[#This Row],[Age]]=34, "25-34", Table4[[#This Row],[Age]]&lt;=49, "35-49", Table4[[#This Row],[Age]]&lt;=64, "50-64", Table4[[#This Row],[Age]]&gt;=65, "65+")</f>
        <v>Under 25</v>
      </c>
      <c r="X3754" t="str">
        <f>_xlfn.XLOOKUP(Table4[[#This Row],[StoreID]],Stores!A:A,Stores!B:B, "Not found")</f>
        <v>MegaMart Johnmouth</v>
      </c>
      <c r="Y3754" t="str">
        <f>_xlfn.XLOOKUP(Table4[[#This Row],[StoreID]],Stores!A:A,Stores!C:C, "Not Found")</f>
        <v>Johnmouth</v>
      </c>
      <c r="Z3754" t="str">
        <f>_xlfn.XLOOKUP(Table4[[#This Row],[StoreID]],Stores!A:A,Stores!D:D, "Not Found")</f>
        <v>East</v>
      </c>
    </row>
    <row r="3755" spans="1:26">
      <c r="A3755" t="s">
        <v>4621</v>
      </c>
      <c r="B3755" s="1">
        <v>45857</v>
      </c>
      <c r="C3755" t="s">
        <v>362</v>
      </c>
      <c r="D3755" t="s">
        <v>780</v>
      </c>
      <c r="E3755" t="s">
        <v>846</v>
      </c>
      <c r="F3755">
        <v>1</v>
      </c>
      <c r="G3755">
        <v>0.15</v>
      </c>
      <c r="H3755" t="s">
        <v>868</v>
      </c>
      <c r="I3755" s="4">
        <f>Table4[[#This Row],[Quantity]]*Table4[[#This Row],[UnitPrice]]</f>
        <v>1272.23</v>
      </c>
      <c r="J3755" s="4">
        <f>Table4[[#This Row],[Gross Revenue]]*(1-Table4[[#This Row],[Discount]])</f>
        <v>1081.3955000000001</v>
      </c>
      <c r="K3755" s="4">
        <f>Table4[[#This Row],[Quantity]]*Table4[[#This Row],[CostPrice]]</f>
        <v>952.65</v>
      </c>
      <c r="L3755" s="4">
        <f>Table4[[#This Row],[Net Revenue]]-Table4[[#This Row],[Total Cost]]</f>
        <v>128.74550000000011</v>
      </c>
      <c r="M3755" t="str">
        <f>_xlfn.XLOOKUP(Table4[[#This Row],[ProductID]], Products!A:A,Products!B:B, "Not Found")</f>
        <v>Hospital Smartphone</v>
      </c>
      <c r="N3755" t="str">
        <f>TEXT(Table4[[#This Row],[Date]], "mmm")</f>
        <v>Jul</v>
      </c>
      <c r="O3755" t="str">
        <f>TEXT(Table4[[#This Row],[Date]], "yyyy")</f>
        <v>2025</v>
      </c>
      <c r="P3755" t="str">
        <f>_xlfn.XLOOKUP(Table4[[#This Row],[ProductID]],Products!A:A,Products!C:C, "Not Found")</f>
        <v>Electronics</v>
      </c>
      <c r="Q3755" t="str">
        <f>_xlfn.XLOOKUP(Table4[[#This Row],[ProductID]],Products!A:A,Products!D:D,"Not Found")</f>
        <v>Smartphone</v>
      </c>
      <c r="R3755">
        <f>_xlfn.XLOOKUP(Table4[[#This Row],[ProductID]],Products!A:A,Products!E:E,"Not Found")</f>
        <v>1272.23</v>
      </c>
      <c r="S3755">
        <f>_xlfn.XLOOKUP(Table4[[#This Row],[ProductID]],Products!A:A,Products!F:F, "Not Found")</f>
        <v>952.65</v>
      </c>
      <c r="T3755" t="str">
        <f>_xlfn.XLOOKUP(Table4[[#This Row],[CustomerID]],Customers!A:A,Customers!D:D, "Not Found")</f>
        <v>M</v>
      </c>
      <c r="U3755" s="6">
        <f>_xlfn.XLOOKUP(Table4[[#This Row],[CustomerID]],Customers!A:A,Customers!E:E, "Not Found")</f>
        <v>32514</v>
      </c>
      <c r="V3755">
        <f ca="1">DATEDIF(Table4[[#This Row],[CustomerBirthday]], TODAY(), "Y")</f>
        <v>37</v>
      </c>
      <c r="W3755" t="str" cm="1">
        <f t="array" aca="1" ref="W3755" ca="1">_xlfn.IFS(Table4[[#This Row],[Age]]&lt;25, "Under 25",Table4[[#This Row],[Age]]=34, "25-34", Table4[[#This Row],[Age]]&lt;=49, "35-49", Table4[[#This Row],[Age]]&lt;=64, "50-64", Table4[[#This Row],[Age]]&gt;=65, "65+")</f>
        <v>35-49</v>
      </c>
      <c r="X3755" t="str">
        <f>_xlfn.XLOOKUP(Table4[[#This Row],[StoreID]],Stores!A:A,Stores!B:B, "Not found")</f>
        <v>MegaMart Johnmouth</v>
      </c>
      <c r="Y3755" t="str">
        <f>_xlfn.XLOOKUP(Table4[[#This Row],[StoreID]],Stores!A:A,Stores!C:C, "Not Found")</f>
        <v>Johnmouth</v>
      </c>
      <c r="Z3755" t="str">
        <f>_xlfn.XLOOKUP(Table4[[#This Row],[StoreID]],Stores!A:A,Stores!D:D, "Not Found")</f>
        <v>East</v>
      </c>
    </row>
    <row r="3756" spans="1:26">
      <c r="A3756" t="s">
        <v>4622</v>
      </c>
      <c r="B3756" s="1">
        <v>45649</v>
      </c>
      <c r="C3756" t="s">
        <v>12</v>
      </c>
      <c r="D3756" t="s">
        <v>784</v>
      </c>
      <c r="E3756" t="s">
        <v>831</v>
      </c>
      <c r="F3756">
        <v>1</v>
      </c>
      <c r="G3756">
        <v>0.1</v>
      </c>
      <c r="H3756" t="s">
        <v>871</v>
      </c>
      <c r="I3756" s="4">
        <f>Table4[[#This Row],[Quantity]]*Table4[[#This Row],[UnitPrice]]</f>
        <v>1485.05</v>
      </c>
      <c r="J3756" s="4">
        <f>Table4[[#This Row],[Gross Revenue]]*(1-Table4[[#This Row],[Discount]])</f>
        <v>1336.5450000000001</v>
      </c>
      <c r="K3756" s="4">
        <f>Table4[[#This Row],[Quantity]]*Table4[[#This Row],[CostPrice]]</f>
        <v>988.31</v>
      </c>
      <c r="L3756" s="4">
        <f>Table4[[#This Row],[Net Revenue]]-Table4[[#This Row],[Total Cost]]</f>
        <v>348.23500000000013</v>
      </c>
      <c r="M3756" t="str">
        <f>_xlfn.XLOOKUP(Table4[[#This Row],[ProductID]], Products!A:A,Products!B:B, "Not Found")</f>
        <v>Road Clothing</v>
      </c>
      <c r="N3756" t="str">
        <f>TEXT(Table4[[#This Row],[Date]], "mmm")</f>
        <v>Dec</v>
      </c>
      <c r="O3756" t="str">
        <f>TEXT(Table4[[#This Row],[Date]], "yyyy")</f>
        <v>2024</v>
      </c>
      <c r="P3756" t="str">
        <f>_xlfn.XLOOKUP(Table4[[#This Row],[ProductID]],Products!A:A,Products!C:C, "Not Found")</f>
        <v>Fashion</v>
      </c>
      <c r="Q3756" t="str">
        <f>_xlfn.XLOOKUP(Table4[[#This Row],[ProductID]],Products!A:A,Products!D:D,"Not Found")</f>
        <v>Clothing</v>
      </c>
      <c r="R3756">
        <f>_xlfn.XLOOKUP(Table4[[#This Row],[ProductID]],Products!A:A,Products!E:E,"Not Found")</f>
        <v>1485.05</v>
      </c>
      <c r="S3756">
        <f>_xlfn.XLOOKUP(Table4[[#This Row],[ProductID]],Products!A:A,Products!F:F, "Not Found")</f>
        <v>988.31</v>
      </c>
      <c r="T3756" t="str">
        <f>_xlfn.XLOOKUP(Table4[[#This Row],[CustomerID]],Customers!A:A,Customers!D:D, "Not Found")</f>
        <v>M</v>
      </c>
      <c r="U3756" s="6">
        <f>_xlfn.XLOOKUP(Table4[[#This Row],[CustomerID]],Customers!A:A,Customers!E:E, "Not Found")</f>
        <v>21780</v>
      </c>
      <c r="V3756">
        <f ca="1">DATEDIF(Table4[[#This Row],[CustomerBirthday]], TODAY(), "Y")</f>
        <v>66</v>
      </c>
      <c r="W3756" t="str" cm="1">
        <f t="array" aca="1" ref="W3756" ca="1">_xlfn.IFS(Table4[[#This Row],[Age]]&lt;25, "Under 25",Table4[[#This Row],[Age]]=34, "25-34", Table4[[#This Row],[Age]]&lt;=49, "35-49", Table4[[#This Row],[Age]]&lt;=64, "50-64", Table4[[#This Row],[Age]]&gt;=65, "65+")</f>
        <v>65+</v>
      </c>
      <c r="X3756" t="str">
        <f>_xlfn.XLOOKUP(Table4[[#This Row],[StoreID]],Stores!A:A,Stores!B:B, "Not found")</f>
        <v>MegaMart Jimenezborough</v>
      </c>
      <c r="Y3756" t="str">
        <f>_xlfn.XLOOKUP(Table4[[#This Row],[StoreID]],Stores!A:A,Stores!C:C, "Not Found")</f>
        <v>Jimenezborough</v>
      </c>
      <c r="Z3756" t="str">
        <f>_xlfn.XLOOKUP(Table4[[#This Row],[StoreID]],Stores!A:A,Stores!D:D, "Not Found")</f>
        <v>South</v>
      </c>
    </row>
    <row r="3757" spans="1:26">
      <c r="A3757" t="s">
        <v>4623</v>
      </c>
      <c r="B3757" s="1">
        <v>45366</v>
      </c>
      <c r="C3757" t="s">
        <v>291</v>
      </c>
      <c r="D3757" t="s">
        <v>796</v>
      </c>
      <c r="E3757" t="s">
        <v>846</v>
      </c>
      <c r="F3757">
        <v>5</v>
      </c>
      <c r="G3757">
        <v>0.1</v>
      </c>
      <c r="H3757" t="s">
        <v>871</v>
      </c>
      <c r="I3757" s="4">
        <f>Table4[[#This Row],[Quantity]]*Table4[[#This Row],[UnitPrice]]</f>
        <v>7812.1500000000005</v>
      </c>
      <c r="J3757" s="4">
        <f>Table4[[#This Row],[Gross Revenue]]*(1-Table4[[#This Row],[Discount]])</f>
        <v>7030.9350000000004</v>
      </c>
      <c r="K3757" s="4">
        <f>Table4[[#This Row],[Quantity]]*Table4[[#This Row],[CostPrice]]</f>
        <v>5978.1500000000005</v>
      </c>
      <c r="L3757" s="4">
        <f>Table4[[#This Row],[Net Revenue]]-Table4[[#This Row],[Total Cost]]</f>
        <v>1052.7849999999999</v>
      </c>
      <c r="M3757" t="str">
        <f>_xlfn.XLOOKUP(Table4[[#This Row],[ProductID]], Products!A:A,Products!B:B, "Not Found")</f>
        <v>Chair Laptop</v>
      </c>
      <c r="N3757" t="str">
        <f>TEXT(Table4[[#This Row],[Date]], "mmm")</f>
        <v>Mar</v>
      </c>
      <c r="O3757" t="str">
        <f>TEXT(Table4[[#This Row],[Date]], "yyyy")</f>
        <v>2024</v>
      </c>
      <c r="P3757" t="str">
        <f>_xlfn.XLOOKUP(Table4[[#This Row],[ProductID]],Products!A:A,Products!C:C, "Not Found")</f>
        <v>Electronics</v>
      </c>
      <c r="Q3757" t="str">
        <f>_xlfn.XLOOKUP(Table4[[#This Row],[ProductID]],Products!A:A,Products!D:D,"Not Found")</f>
        <v>Laptop</v>
      </c>
      <c r="R3757">
        <f>_xlfn.XLOOKUP(Table4[[#This Row],[ProductID]],Products!A:A,Products!E:E,"Not Found")</f>
        <v>1562.43</v>
      </c>
      <c r="S3757">
        <f>_xlfn.XLOOKUP(Table4[[#This Row],[ProductID]],Products!A:A,Products!F:F, "Not Found")</f>
        <v>1195.6300000000001</v>
      </c>
      <c r="T3757" t="str">
        <f>_xlfn.XLOOKUP(Table4[[#This Row],[CustomerID]],Customers!A:A,Customers!D:D, "Not Found")</f>
        <v>F</v>
      </c>
      <c r="U3757" s="6">
        <f>_xlfn.XLOOKUP(Table4[[#This Row],[CustomerID]],Customers!A:A,Customers!E:E, "Not Found")</f>
        <v>37614</v>
      </c>
      <c r="V3757">
        <f ca="1">DATEDIF(Table4[[#This Row],[CustomerBirthday]], TODAY(), "Y")</f>
        <v>23</v>
      </c>
      <c r="W3757" t="str" cm="1">
        <f t="array" aca="1" ref="W3757" ca="1">_xlfn.IFS(Table4[[#This Row],[Age]]&lt;25, "Under 25",Table4[[#This Row],[Age]]=34, "25-34", Table4[[#This Row],[Age]]&lt;=49, "35-49", Table4[[#This Row],[Age]]&lt;=64, "50-64", Table4[[#This Row],[Age]]&gt;=65, "65+")</f>
        <v>Under 25</v>
      </c>
      <c r="X3757" t="str">
        <f>_xlfn.XLOOKUP(Table4[[#This Row],[StoreID]],Stores!A:A,Stores!B:B, "Not found")</f>
        <v>MegaMart Johnmouth</v>
      </c>
      <c r="Y3757" t="str">
        <f>_xlfn.XLOOKUP(Table4[[#This Row],[StoreID]],Stores!A:A,Stores!C:C, "Not Found")</f>
        <v>Johnmouth</v>
      </c>
      <c r="Z3757" t="str">
        <f>_xlfn.XLOOKUP(Table4[[#This Row],[StoreID]],Stores!A:A,Stores!D:D, "Not Found")</f>
        <v>East</v>
      </c>
    </row>
    <row r="3758" spans="1:26">
      <c r="A3758" t="s">
        <v>4624</v>
      </c>
      <c r="B3758" s="1">
        <v>45333</v>
      </c>
      <c r="C3758" t="s">
        <v>55</v>
      </c>
      <c r="D3758" t="s">
        <v>788</v>
      </c>
      <c r="E3758" t="s">
        <v>839</v>
      </c>
      <c r="F3758">
        <v>4</v>
      </c>
      <c r="G3758">
        <v>0.15</v>
      </c>
      <c r="H3758" t="s">
        <v>865</v>
      </c>
      <c r="I3758" s="4">
        <f>Table4[[#This Row],[Quantity]]*Table4[[#This Row],[UnitPrice]]</f>
        <v>4382.88</v>
      </c>
      <c r="J3758" s="4">
        <f>Table4[[#This Row],[Gross Revenue]]*(1-Table4[[#This Row],[Discount]])</f>
        <v>3725.4479999999999</v>
      </c>
      <c r="K3758" s="4">
        <f>Table4[[#This Row],[Quantity]]*Table4[[#This Row],[CostPrice]]</f>
        <v>3288.8</v>
      </c>
      <c r="L3758" s="4">
        <f>Table4[[#This Row],[Net Revenue]]-Table4[[#This Row],[Total Cost]]</f>
        <v>436.64799999999968</v>
      </c>
      <c r="M3758" t="str">
        <f>_xlfn.XLOOKUP(Table4[[#This Row],[ProductID]], Products!A:A,Products!B:B, "Not Found")</f>
        <v>Foot Snacks</v>
      </c>
      <c r="N3758" t="str">
        <f>TEXT(Table4[[#This Row],[Date]], "mmm")</f>
        <v>Feb</v>
      </c>
      <c r="O3758" t="str">
        <f>TEXT(Table4[[#This Row],[Date]], "yyyy")</f>
        <v>2024</v>
      </c>
      <c r="P3758" t="str">
        <f>_xlfn.XLOOKUP(Table4[[#This Row],[ProductID]],Products!A:A,Products!C:C, "Not Found")</f>
        <v>Groceries</v>
      </c>
      <c r="Q3758" t="str">
        <f>_xlfn.XLOOKUP(Table4[[#This Row],[ProductID]],Products!A:A,Products!D:D,"Not Found")</f>
        <v>Snacks</v>
      </c>
      <c r="R3758">
        <f>_xlfn.XLOOKUP(Table4[[#This Row],[ProductID]],Products!A:A,Products!E:E,"Not Found")</f>
        <v>1095.72</v>
      </c>
      <c r="S3758">
        <f>_xlfn.XLOOKUP(Table4[[#This Row],[ProductID]],Products!A:A,Products!F:F, "Not Found")</f>
        <v>822.2</v>
      </c>
      <c r="T3758" t="str">
        <f>_xlfn.XLOOKUP(Table4[[#This Row],[CustomerID]],Customers!A:A,Customers!D:D, "Not Found")</f>
        <v>M</v>
      </c>
      <c r="U3758" s="6">
        <f>_xlfn.XLOOKUP(Table4[[#This Row],[CustomerID]],Customers!A:A,Customers!E:E, "Not Found")</f>
        <v>20117</v>
      </c>
      <c r="V3758">
        <f ca="1">DATEDIF(Table4[[#This Row],[CustomerBirthday]], TODAY(), "Y")</f>
        <v>71</v>
      </c>
      <c r="W3758" t="str" cm="1">
        <f t="array" aca="1" ref="W3758" ca="1">_xlfn.IFS(Table4[[#This Row],[Age]]&lt;25, "Under 25",Table4[[#This Row],[Age]]=34, "25-34", Table4[[#This Row],[Age]]&lt;=49, "35-49", Table4[[#This Row],[Age]]&lt;=64, "50-64", Table4[[#This Row],[Age]]&gt;=65, "65+")</f>
        <v>65+</v>
      </c>
      <c r="X3758" t="str">
        <f>_xlfn.XLOOKUP(Table4[[#This Row],[StoreID]],Stores!A:A,Stores!B:B, "Not found")</f>
        <v>MegaMart New Michele</v>
      </c>
      <c r="Y3758" t="str">
        <f>_xlfn.XLOOKUP(Table4[[#This Row],[StoreID]],Stores!A:A,Stores!C:C, "Not Found")</f>
        <v>New Michele</v>
      </c>
      <c r="Z3758" t="str">
        <f>_xlfn.XLOOKUP(Table4[[#This Row],[StoreID]],Stores!A:A,Stores!D:D, "Not Found")</f>
        <v>West</v>
      </c>
    </row>
    <row r="3759" spans="1:26">
      <c r="A3759" t="s">
        <v>4625</v>
      </c>
      <c r="B3759" s="1">
        <v>45702</v>
      </c>
      <c r="C3759" t="s">
        <v>670</v>
      </c>
      <c r="D3759" t="s">
        <v>786</v>
      </c>
      <c r="E3759" t="s">
        <v>846</v>
      </c>
      <c r="F3759">
        <v>5</v>
      </c>
      <c r="G3759">
        <v>0.15</v>
      </c>
      <c r="H3759" t="s">
        <v>868</v>
      </c>
      <c r="I3759" s="4">
        <f>Table4[[#This Row],[Quantity]]*Table4[[#This Row],[UnitPrice]]</f>
        <v>146.19999999999999</v>
      </c>
      <c r="J3759" s="4">
        <f>Table4[[#This Row],[Gross Revenue]]*(1-Table4[[#This Row],[Discount]])</f>
        <v>124.26999999999998</v>
      </c>
      <c r="K3759" s="4">
        <f>Table4[[#This Row],[Quantity]]*Table4[[#This Row],[CostPrice]]</f>
        <v>76.399999999999991</v>
      </c>
      <c r="L3759" s="4">
        <f>Table4[[#This Row],[Net Revenue]]-Table4[[#This Row],[Total Cost]]</f>
        <v>47.86999999999999</v>
      </c>
      <c r="M3759" t="str">
        <f>_xlfn.XLOOKUP(Table4[[#This Row],[ProductID]], Products!A:A,Products!B:B, "Not Found")</f>
        <v>National Watches</v>
      </c>
      <c r="N3759" t="str">
        <f>TEXT(Table4[[#This Row],[Date]], "mmm")</f>
        <v>Feb</v>
      </c>
      <c r="O3759" t="str">
        <f>TEXT(Table4[[#This Row],[Date]], "yyyy")</f>
        <v>2025</v>
      </c>
      <c r="P3759" t="str">
        <f>_xlfn.XLOOKUP(Table4[[#This Row],[ProductID]],Products!A:A,Products!C:C, "Not Found")</f>
        <v>Fashion</v>
      </c>
      <c r="Q3759" t="str">
        <f>_xlfn.XLOOKUP(Table4[[#This Row],[ProductID]],Products!A:A,Products!D:D,"Not Found")</f>
        <v>Watches</v>
      </c>
      <c r="R3759">
        <f>_xlfn.XLOOKUP(Table4[[#This Row],[ProductID]],Products!A:A,Products!E:E,"Not Found")</f>
        <v>29.24</v>
      </c>
      <c r="S3759">
        <f>_xlfn.XLOOKUP(Table4[[#This Row],[ProductID]],Products!A:A,Products!F:F, "Not Found")</f>
        <v>15.28</v>
      </c>
      <c r="T3759" t="str">
        <f>_xlfn.XLOOKUP(Table4[[#This Row],[CustomerID]],Customers!A:A,Customers!D:D, "Not Found")</f>
        <v>M</v>
      </c>
      <c r="U3759" s="6">
        <f>_xlfn.XLOOKUP(Table4[[#This Row],[CustomerID]],Customers!A:A,Customers!E:E, "Not Found")</f>
        <v>24703</v>
      </c>
      <c r="V3759">
        <f ca="1">DATEDIF(Table4[[#This Row],[CustomerBirthday]], TODAY(), "Y")</f>
        <v>58</v>
      </c>
      <c r="W3759" t="str" cm="1">
        <f t="array" aca="1" ref="W3759" ca="1">_xlfn.IFS(Table4[[#This Row],[Age]]&lt;25, "Under 25",Table4[[#This Row],[Age]]=34, "25-34", Table4[[#This Row],[Age]]&lt;=49, "35-49", Table4[[#This Row],[Age]]&lt;=64, "50-64", Table4[[#This Row],[Age]]&gt;=65, "65+")</f>
        <v>50-64</v>
      </c>
      <c r="X3759" t="str">
        <f>_xlfn.XLOOKUP(Table4[[#This Row],[StoreID]],Stores!A:A,Stores!B:B, "Not found")</f>
        <v>MegaMart Johnmouth</v>
      </c>
      <c r="Y3759" t="str">
        <f>_xlfn.XLOOKUP(Table4[[#This Row],[StoreID]],Stores!A:A,Stores!C:C, "Not Found")</f>
        <v>Johnmouth</v>
      </c>
      <c r="Z3759" t="str">
        <f>_xlfn.XLOOKUP(Table4[[#This Row],[StoreID]],Stores!A:A,Stores!D:D, "Not Found")</f>
        <v>East</v>
      </c>
    </row>
    <row r="3760" spans="1:26">
      <c r="A3760" t="s">
        <v>4626</v>
      </c>
      <c r="B3760" s="1">
        <v>45248</v>
      </c>
      <c r="C3760" t="s">
        <v>469</v>
      </c>
      <c r="D3760" t="s">
        <v>822</v>
      </c>
      <c r="E3760" t="s">
        <v>842</v>
      </c>
      <c r="F3760">
        <v>1</v>
      </c>
      <c r="G3760">
        <v>0.1</v>
      </c>
      <c r="H3760" t="s">
        <v>868</v>
      </c>
      <c r="I3760" s="4">
        <f>Table4[[#This Row],[Quantity]]*Table4[[#This Row],[UnitPrice]]</f>
        <v>1216.3599999999999</v>
      </c>
      <c r="J3760" s="4">
        <f>Table4[[#This Row],[Gross Revenue]]*(1-Table4[[#This Row],[Discount]])</f>
        <v>1094.7239999999999</v>
      </c>
      <c r="K3760" s="4">
        <f>Table4[[#This Row],[Quantity]]*Table4[[#This Row],[CostPrice]]</f>
        <v>794.8</v>
      </c>
      <c r="L3760" s="4">
        <f>Table4[[#This Row],[Net Revenue]]-Table4[[#This Row],[Total Cost]]</f>
        <v>299.92399999999998</v>
      </c>
      <c r="M3760" t="str">
        <f>_xlfn.XLOOKUP(Table4[[#This Row],[ProductID]], Products!A:A,Products!B:B, "Not Found")</f>
        <v>Nor Bags</v>
      </c>
      <c r="N3760" t="str">
        <f>TEXT(Table4[[#This Row],[Date]], "mmm")</f>
        <v>Nov</v>
      </c>
      <c r="O3760" t="str">
        <f>TEXT(Table4[[#This Row],[Date]], "yyyy")</f>
        <v>2023</v>
      </c>
      <c r="P3760" t="str">
        <f>_xlfn.XLOOKUP(Table4[[#This Row],[ProductID]],Products!A:A,Products!C:C, "Not Found")</f>
        <v>Fashion</v>
      </c>
      <c r="Q3760" t="str">
        <f>_xlfn.XLOOKUP(Table4[[#This Row],[ProductID]],Products!A:A,Products!D:D,"Not Found")</f>
        <v>Bags</v>
      </c>
      <c r="R3760">
        <f>_xlfn.XLOOKUP(Table4[[#This Row],[ProductID]],Products!A:A,Products!E:E,"Not Found")</f>
        <v>1216.3599999999999</v>
      </c>
      <c r="S3760">
        <f>_xlfn.XLOOKUP(Table4[[#This Row],[ProductID]],Products!A:A,Products!F:F, "Not Found")</f>
        <v>794.8</v>
      </c>
      <c r="T3760" t="str">
        <f>_xlfn.XLOOKUP(Table4[[#This Row],[CustomerID]],Customers!A:A,Customers!D:D, "Not Found")</f>
        <v>F</v>
      </c>
      <c r="U3760" s="6">
        <f>_xlfn.XLOOKUP(Table4[[#This Row],[CustomerID]],Customers!A:A,Customers!E:E, "Not Found")</f>
        <v>27978</v>
      </c>
      <c r="V3760">
        <f ca="1">DATEDIF(Table4[[#This Row],[CustomerBirthday]], TODAY(), "Y")</f>
        <v>49</v>
      </c>
      <c r="W3760" t="str" cm="1">
        <f t="array" aca="1" ref="W3760" ca="1">_xlfn.IFS(Table4[[#This Row],[Age]]&lt;25, "Under 25",Table4[[#This Row],[Age]]=34, "25-34", Table4[[#This Row],[Age]]&lt;=49, "35-49", Table4[[#This Row],[Age]]&lt;=64, "50-64", Table4[[#This Row],[Age]]&gt;=65, "65+")</f>
        <v>35-49</v>
      </c>
      <c r="X3760" t="str">
        <f>_xlfn.XLOOKUP(Table4[[#This Row],[StoreID]],Stores!A:A,Stores!B:B, "Not found")</f>
        <v>MegaMart Brianahaven</v>
      </c>
      <c r="Y3760" t="str">
        <f>_xlfn.XLOOKUP(Table4[[#This Row],[StoreID]],Stores!A:A,Stores!C:C, "Not Found")</f>
        <v>Brianahaven</v>
      </c>
      <c r="Z3760" t="str">
        <f>_xlfn.XLOOKUP(Table4[[#This Row],[StoreID]],Stores!A:A,Stores!D:D, "Not Found")</f>
        <v>North</v>
      </c>
    </row>
    <row r="3761" spans="1:26">
      <c r="A3761" t="s">
        <v>4627</v>
      </c>
      <c r="B3761" s="1">
        <v>45395</v>
      </c>
      <c r="C3761" t="s">
        <v>258</v>
      </c>
      <c r="D3761" t="s">
        <v>772</v>
      </c>
      <c r="E3761" t="s">
        <v>835</v>
      </c>
      <c r="F3761">
        <v>1</v>
      </c>
      <c r="G3761">
        <v>0.1</v>
      </c>
      <c r="H3761" t="s">
        <v>865</v>
      </c>
      <c r="I3761" s="4">
        <f>Table4[[#This Row],[Quantity]]*Table4[[#This Row],[UnitPrice]]</f>
        <v>1878.47</v>
      </c>
      <c r="J3761" s="4">
        <f>Table4[[#This Row],[Gross Revenue]]*(1-Table4[[#This Row],[Discount]])</f>
        <v>1690.623</v>
      </c>
      <c r="K3761" s="4">
        <f>Table4[[#This Row],[Quantity]]*Table4[[#This Row],[CostPrice]]</f>
        <v>1014.91</v>
      </c>
      <c r="L3761" s="4">
        <f>Table4[[#This Row],[Net Revenue]]-Table4[[#This Row],[Total Cost]]</f>
        <v>675.71300000000008</v>
      </c>
      <c r="M3761" t="str">
        <f>_xlfn.XLOOKUP(Table4[[#This Row],[ProductID]], Products!A:A,Products!B:B, "Not Found")</f>
        <v>And Footwear</v>
      </c>
      <c r="N3761" t="str">
        <f>TEXT(Table4[[#This Row],[Date]], "mmm")</f>
        <v>Apr</v>
      </c>
      <c r="O3761" t="str">
        <f>TEXT(Table4[[#This Row],[Date]], "yyyy")</f>
        <v>2024</v>
      </c>
      <c r="P3761" t="str">
        <f>_xlfn.XLOOKUP(Table4[[#This Row],[ProductID]],Products!A:A,Products!C:C, "Not Found")</f>
        <v>Fashion</v>
      </c>
      <c r="Q3761" t="str">
        <f>_xlfn.XLOOKUP(Table4[[#This Row],[ProductID]],Products!A:A,Products!D:D,"Not Found")</f>
        <v>Footwear</v>
      </c>
      <c r="R3761">
        <f>_xlfn.XLOOKUP(Table4[[#This Row],[ProductID]],Products!A:A,Products!E:E,"Not Found")</f>
        <v>1878.47</v>
      </c>
      <c r="S3761">
        <f>_xlfn.XLOOKUP(Table4[[#This Row],[ProductID]],Products!A:A,Products!F:F, "Not Found")</f>
        <v>1014.91</v>
      </c>
      <c r="T3761" t="str">
        <f>_xlfn.XLOOKUP(Table4[[#This Row],[CustomerID]],Customers!A:A,Customers!D:D, "Not Found")</f>
        <v>F</v>
      </c>
      <c r="U3761" s="6">
        <f>_xlfn.XLOOKUP(Table4[[#This Row],[CustomerID]],Customers!A:A,Customers!E:E, "Not Found")</f>
        <v>29746</v>
      </c>
      <c r="V3761">
        <f ca="1">DATEDIF(Table4[[#This Row],[CustomerBirthday]], TODAY(), "Y")</f>
        <v>45</v>
      </c>
      <c r="W3761" t="str" cm="1">
        <f t="array" aca="1" ref="W3761" ca="1">_xlfn.IFS(Table4[[#This Row],[Age]]&lt;25, "Under 25",Table4[[#This Row],[Age]]=34, "25-34", Table4[[#This Row],[Age]]&lt;=49, "35-49", Table4[[#This Row],[Age]]&lt;=64, "50-64", Table4[[#This Row],[Age]]&gt;=65, "65+")</f>
        <v>35-49</v>
      </c>
      <c r="X3761" t="str">
        <f>_xlfn.XLOOKUP(Table4[[#This Row],[StoreID]],Stores!A:A,Stores!B:B, "Not found")</f>
        <v>MegaMart Peckmouth</v>
      </c>
      <c r="Y3761" t="str">
        <f>_xlfn.XLOOKUP(Table4[[#This Row],[StoreID]],Stores!A:A,Stores!C:C, "Not Found")</f>
        <v>Peckmouth</v>
      </c>
      <c r="Z3761" t="str">
        <f>_xlfn.XLOOKUP(Table4[[#This Row],[StoreID]],Stores!A:A,Stores!D:D, "Not Found")</f>
        <v>East</v>
      </c>
    </row>
    <row r="3762" spans="1:26">
      <c r="A3762" t="s">
        <v>4628</v>
      </c>
      <c r="B3762" s="1">
        <v>45608</v>
      </c>
      <c r="C3762" t="s">
        <v>407</v>
      </c>
      <c r="D3762" t="s">
        <v>725</v>
      </c>
      <c r="E3762" t="s">
        <v>839</v>
      </c>
      <c r="F3762">
        <v>4</v>
      </c>
      <c r="G3762">
        <v>0.15</v>
      </c>
      <c r="H3762" t="s">
        <v>865</v>
      </c>
      <c r="I3762" s="4">
        <f>Table4[[#This Row],[Quantity]]*Table4[[#This Row],[UnitPrice]]</f>
        <v>5584.88</v>
      </c>
      <c r="J3762" s="4">
        <f>Table4[[#This Row],[Gross Revenue]]*(1-Table4[[#This Row],[Discount]])</f>
        <v>4747.1480000000001</v>
      </c>
      <c r="K3762" s="4">
        <f>Table4[[#This Row],[Quantity]]*Table4[[#This Row],[CostPrice]]</f>
        <v>4016.36</v>
      </c>
      <c r="L3762" s="4">
        <f>Table4[[#This Row],[Net Revenue]]-Table4[[#This Row],[Total Cost]]</f>
        <v>730.78800000000001</v>
      </c>
      <c r="M3762" t="str">
        <f>_xlfn.XLOOKUP(Table4[[#This Row],[ProductID]], Products!A:A,Products!B:B, "Not Found")</f>
        <v>Knowledge Bags</v>
      </c>
      <c r="N3762" t="str">
        <f>TEXT(Table4[[#This Row],[Date]], "mmm")</f>
        <v>Nov</v>
      </c>
      <c r="O3762" t="str">
        <f>TEXT(Table4[[#This Row],[Date]], "yyyy")</f>
        <v>2024</v>
      </c>
      <c r="P3762" t="str">
        <f>_xlfn.XLOOKUP(Table4[[#This Row],[ProductID]],Products!A:A,Products!C:C, "Not Found")</f>
        <v>Fashion</v>
      </c>
      <c r="Q3762" t="str">
        <f>_xlfn.XLOOKUP(Table4[[#This Row],[ProductID]],Products!A:A,Products!D:D,"Not Found")</f>
        <v>Bags</v>
      </c>
      <c r="R3762">
        <f>_xlfn.XLOOKUP(Table4[[#This Row],[ProductID]],Products!A:A,Products!E:E,"Not Found")</f>
        <v>1396.22</v>
      </c>
      <c r="S3762">
        <f>_xlfn.XLOOKUP(Table4[[#This Row],[ProductID]],Products!A:A,Products!F:F, "Not Found")</f>
        <v>1004.09</v>
      </c>
      <c r="T3762" t="str">
        <f>_xlfn.XLOOKUP(Table4[[#This Row],[CustomerID]],Customers!A:A,Customers!D:D, "Not Found")</f>
        <v>F</v>
      </c>
      <c r="U3762" s="6">
        <f>_xlfn.XLOOKUP(Table4[[#This Row],[CustomerID]],Customers!A:A,Customers!E:E, "Not Found")</f>
        <v>38779</v>
      </c>
      <c r="V3762">
        <f ca="1">DATEDIF(Table4[[#This Row],[CustomerBirthday]], TODAY(), "Y")</f>
        <v>20</v>
      </c>
      <c r="W3762" t="str" cm="1">
        <f t="array" aca="1" ref="W3762" ca="1">_xlfn.IFS(Table4[[#This Row],[Age]]&lt;25, "Under 25",Table4[[#This Row],[Age]]=34, "25-34", Table4[[#This Row],[Age]]&lt;=49, "35-49", Table4[[#This Row],[Age]]&lt;=64, "50-64", Table4[[#This Row],[Age]]&gt;=65, "65+")</f>
        <v>Under 25</v>
      </c>
      <c r="X3762" t="str">
        <f>_xlfn.XLOOKUP(Table4[[#This Row],[StoreID]],Stores!A:A,Stores!B:B, "Not found")</f>
        <v>MegaMart New Michele</v>
      </c>
      <c r="Y3762" t="str">
        <f>_xlfn.XLOOKUP(Table4[[#This Row],[StoreID]],Stores!A:A,Stores!C:C, "Not Found")</f>
        <v>New Michele</v>
      </c>
      <c r="Z3762" t="str">
        <f>_xlfn.XLOOKUP(Table4[[#This Row],[StoreID]],Stores!A:A,Stores!D:D, "Not Found")</f>
        <v>West</v>
      </c>
    </row>
    <row r="3763" spans="1:26">
      <c r="A3763" t="s">
        <v>4629</v>
      </c>
      <c r="B3763" s="1">
        <v>45803</v>
      </c>
      <c r="C3763" t="s">
        <v>503</v>
      </c>
      <c r="D3763" t="s">
        <v>814</v>
      </c>
      <c r="E3763" t="s">
        <v>831</v>
      </c>
      <c r="F3763">
        <v>5</v>
      </c>
      <c r="G3763">
        <v>0.15</v>
      </c>
      <c r="H3763" t="s">
        <v>865</v>
      </c>
      <c r="I3763" s="4">
        <f>Table4[[#This Row],[Quantity]]*Table4[[#This Row],[UnitPrice]]</f>
        <v>6432.75</v>
      </c>
      <c r="J3763" s="4">
        <f>Table4[[#This Row],[Gross Revenue]]*(1-Table4[[#This Row],[Discount]])</f>
        <v>5467.8374999999996</v>
      </c>
      <c r="K3763" s="4">
        <f>Table4[[#This Row],[Quantity]]*Table4[[#This Row],[CostPrice]]</f>
        <v>3987.7</v>
      </c>
      <c r="L3763" s="4">
        <f>Table4[[#This Row],[Net Revenue]]-Table4[[#This Row],[Total Cost]]</f>
        <v>1480.1374999999998</v>
      </c>
      <c r="M3763" t="str">
        <f>_xlfn.XLOOKUP(Table4[[#This Row],[ProductID]], Products!A:A,Products!B:B, "Not Found")</f>
        <v>Least Accessories</v>
      </c>
      <c r="N3763" t="str">
        <f>TEXT(Table4[[#This Row],[Date]], "mmm")</f>
        <v>May</v>
      </c>
      <c r="O3763" t="str">
        <f>TEXT(Table4[[#This Row],[Date]], "yyyy")</f>
        <v>2025</v>
      </c>
      <c r="P3763" t="str">
        <f>_xlfn.XLOOKUP(Table4[[#This Row],[ProductID]],Products!A:A,Products!C:C, "Not Found")</f>
        <v>Fashion</v>
      </c>
      <c r="Q3763" t="str">
        <f>_xlfn.XLOOKUP(Table4[[#This Row],[ProductID]],Products!A:A,Products!D:D,"Not Found")</f>
        <v>Accessories</v>
      </c>
      <c r="R3763">
        <f>_xlfn.XLOOKUP(Table4[[#This Row],[ProductID]],Products!A:A,Products!E:E,"Not Found")</f>
        <v>1286.55</v>
      </c>
      <c r="S3763">
        <f>_xlfn.XLOOKUP(Table4[[#This Row],[ProductID]],Products!A:A,Products!F:F, "Not Found")</f>
        <v>797.54</v>
      </c>
      <c r="T3763" t="str">
        <f>_xlfn.XLOOKUP(Table4[[#This Row],[CustomerID]],Customers!A:A,Customers!D:D, "Not Found")</f>
        <v>F</v>
      </c>
      <c r="U3763" s="6">
        <f>_xlfn.XLOOKUP(Table4[[#This Row],[CustomerID]],Customers!A:A,Customers!E:E, "Not Found")</f>
        <v>22552</v>
      </c>
      <c r="V3763">
        <f ca="1">DATEDIF(Table4[[#This Row],[CustomerBirthday]], TODAY(), "Y")</f>
        <v>64</v>
      </c>
      <c r="W3763" t="str" cm="1">
        <f t="array" aca="1" ref="W3763" ca="1">_xlfn.IFS(Table4[[#This Row],[Age]]&lt;25, "Under 25",Table4[[#This Row],[Age]]=34, "25-34", Table4[[#This Row],[Age]]&lt;=49, "35-49", Table4[[#This Row],[Age]]&lt;=64, "50-64", Table4[[#This Row],[Age]]&gt;=65, "65+")</f>
        <v>50-64</v>
      </c>
      <c r="X3763" t="str">
        <f>_xlfn.XLOOKUP(Table4[[#This Row],[StoreID]],Stores!A:A,Stores!B:B, "Not found")</f>
        <v>MegaMart Jimenezborough</v>
      </c>
      <c r="Y3763" t="str">
        <f>_xlfn.XLOOKUP(Table4[[#This Row],[StoreID]],Stores!A:A,Stores!C:C, "Not Found")</f>
        <v>Jimenezborough</v>
      </c>
      <c r="Z3763" t="str">
        <f>_xlfn.XLOOKUP(Table4[[#This Row],[StoreID]],Stores!A:A,Stores!D:D, "Not Found")</f>
        <v>South</v>
      </c>
    </row>
    <row r="3764" spans="1:26">
      <c r="A3764" t="s">
        <v>4630</v>
      </c>
      <c r="B3764" s="1">
        <v>45391</v>
      </c>
      <c r="C3764" t="s">
        <v>693</v>
      </c>
      <c r="D3764" t="s">
        <v>725</v>
      </c>
      <c r="E3764" t="s">
        <v>839</v>
      </c>
      <c r="F3764">
        <v>2</v>
      </c>
      <c r="G3764">
        <v>0.05</v>
      </c>
      <c r="H3764" t="s">
        <v>875</v>
      </c>
      <c r="I3764" s="4">
        <f>Table4[[#This Row],[Quantity]]*Table4[[#This Row],[UnitPrice]]</f>
        <v>2792.44</v>
      </c>
      <c r="J3764" s="4">
        <f>Table4[[#This Row],[Gross Revenue]]*(1-Table4[[#This Row],[Discount]])</f>
        <v>2652.8179999999998</v>
      </c>
      <c r="K3764" s="4">
        <f>Table4[[#This Row],[Quantity]]*Table4[[#This Row],[CostPrice]]</f>
        <v>2008.18</v>
      </c>
      <c r="L3764" s="4">
        <f>Table4[[#This Row],[Net Revenue]]-Table4[[#This Row],[Total Cost]]</f>
        <v>644.63799999999969</v>
      </c>
      <c r="M3764" t="str">
        <f>_xlfn.XLOOKUP(Table4[[#This Row],[ProductID]], Products!A:A,Products!B:B, "Not Found")</f>
        <v>Knowledge Bags</v>
      </c>
      <c r="N3764" t="str">
        <f>TEXT(Table4[[#This Row],[Date]], "mmm")</f>
        <v>Apr</v>
      </c>
      <c r="O3764" t="str">
        <f>TEXT(Table4[[#This Row],[Date]], "yyyy")</f>
        <v>2024</v>
      </c>
      <c r="P3764" t="str">
        <f>_xlfn.XLOOKUP(Table4[[#This Row],[ProductID]],Products!A:A,Products!C:C, "Not Found")</f>
        <v>Fashion</v>
      </c>
      <c r="Q3764" t="str">
        <f>_xlfn.XLOOKUP(Table4[[#This Row],[ProductID]],Products!A:A,Products!D:D,"Not Found")</f>
        <v>Bags</v>
      </c>
      <c r="R3764">
        <f>_xlfn.XLOOKUP(Table4[[#This Row],[ProductID]],Products!A:A,Products!E:E,"Not Found")</f>
        <v>1396.22</v>
      </c>
      <c r="S3764">
        <f>_xlfn.XLOOKUP(Table4[[#This Row],[ProductID]],Products!A:A,Products!F:F, "Not Found")</f>
        <v>1004.09</v>
      </c>
      <c r="T3764" t="str">
        <f>_xlfn.XLOOKUP(Table4[[#This Row],[CustomerID]],Customers!A:A,Customers!D:D, "Not Found")</f>
        <v>M</v>
      </c>
      <c r="U3764" s="6">
        <f>_xlfn.XLOOKUP(Table4[[#This Row],[CustomerID]],Customers!A:A,Customers!E:E, "Not Found")</f>
        <v>21086</v>
      </c>
      <c r="V3764">
        <f ca="1">DATEDIF(Table4[[#This Row],[CustomerBirthday]], TODAY(), "Y")</f>
        <v>68</v>
      </c>
      <c r="W3764" t="str" cm="1">
        <f t="array" aca="1" ref="W3764" ca="1">_xlfn.IFS(Table4[[#This Row],[Age]]&lt;25, "Under 25",Table4[[#This Row],[Age]]=34, "25-34", Table4[[#This Row],[Age]]&lt;=49, "35-49", Table4[[#This Row],[Age]]&lt;=64, "50-64", Table4[[#This Row],[Age]]&gt;=65, "65+")</f>
        <v>65+</v>
      </c>
      <c r="X3764" t="str">
        <f>_xlfn.XLOOKUP(Table4[[#This Row],[StoreID]],Stores!A:A,Stores!B:B, "Not found")</f>
        <v>MegaMart New Michele</v>
      </c>
      <c r="Y3764" t="str">
        <f>_xlfn.XLOOKUP(Table4[[#This Row],[StoreID]],Stores!A:A,Stores!C:C, "Not Found")</f>
        <v>New Michele</v>
      </c>
      <c r="Z3764" t="str">
        <f>_xlfn.XLOOKUP(Table4[[#This Row],[StoreID]],Stores!A:A,Stores!D:D, "Not Found")</f>
        <v>West</v>
      </c>
    </row>
    <row r="3765" spans="1:26">
      <c r="A3765" t="s">
        <v>4631</v>
      </c>
      <c r="B3765" s="1">
        <v>45839</v>
      </c>
      <c r="C3765" t="s">
        <v>407</v>
      </c>
      <c r="D3765" t="s">
        <v>711</v>
      </c>
      <c r="E3765" t="s">
        <v>835</v>
      </c>
      <c r="F3765">
        <v>2</v>
      </c>
      <c r="G3765">
        <v>0.1</v>
      </c>
      <c r="H3765" t="s">
        <v>865</v>
      </c>
      <c r="I3765" s="4">
        <f>Table4[[#This Row],[Quantity]]*Table4[[#This Row],[UnitPrice]]</f>
        <v>3347.38</v>
      </c>
      <c r="J3765" s="4">
        <f>Table4[[#This Row],[Gross Revenue]]*(1-Table4[[#This Row],[Discount]])</f>
        <v>3012.6420000000003</v>
      </c>
      <c r="K3765" s="4">
        <f>Table4[[#This Row],[Quantity]]*Table4[[#This Row],[CostPrice]]</f>
        <v>2646.76</v>
      </c>
      <c r="L3765" s="4">
        <f>Table4[[#This Row],[Net Revenue]]-Table4[[#This Row],[Total Cost]]</f>
        <v>365.88200000000006</v>
      </c>
      <c r="M3765" t="str">
        <f>_xlfn.XLOOKUP(Table4[[#This Row],[ProductID]], Products!A:A,Products!B:B, "Not Found")</f>
        <v>Like Camera</v>
      </c>
      <c r="N3765" t="str">
        <f>TEXT(Table4[[#This Row],[Date]], "mmm")</f>
        <v>Jul</v>
      </c>
      <c r="O3765" t="str">
        <f>TEXT(Table4[[#This Row],[Date]], "yyyy")</f>
        <v>2025</v>
      </c>
      <c r="P3765" t="str">
        <f>_xlfn.XLOOKUP(Table4[[#This Row],[ProductID]],Products!A:A,Products!C:C, "Not Found")</f>
        <v>Electronics</v>
      </c>
      <c r="Q3765" t="str">
        <f>_xlfn.XLOOKUP(Table4[[#This Row],[ProductID]],Products!A:A,Products!D:D,"Not Found")</f>
        <v>Camera</v>
      </c>
      <c r="R3765">
        <f>_xlfn.XLOOKUP(Table4[[#This Row],[ProductID]],Products!A:A,Products!E:E,"Not Found")</f>
        <v>1673.69</v>
      </c>
      <c r="S3765">
        <f>_xlfn.XLOOKUP(Table4[[#This Row],[ProductID]],Products!A:A,Products!F:F, "Not Found")</f>
        <v>1323.38</v>
      </c>
      <c r="T3765" t="str">
        <f>_xlfn.XLOOKUP(Table4[[#This Row],[CustomerID]],Customers!A:A,Customers!D:D, "Not Found")</f>
        <v>F</v>
      </c>
      <c r="U3765" s="6">
        <f>_xlfn.XLOOKUP(Table4[[#This Row],[CustomerID]],Customers!A:A,Customers!E:E, "Not Found")</f>
        <v>38779</v>
      </c>
      <c r="V3765">
        <f ca="1">DATEDIF(Table4[[#This Row],[CustomerBirthday]], TODAY(), "Y")</f>
        <v>20</v>
      </c>
      <c r="W3765" t="str" cm="1">
        <f t="array" aca="1" ref="W3765" ca="1">_xlfn.IFS(Table4[[#This Row],[Age]]&lt;25, "Under 25",Table4[[#This Row],[Age]]=34, "25-34", Table4[[#This Row],[Age]]&lt;=49, "35-49", Table4[[#This Row],[Age]]&lt;=64, "50-64", Table4[[#This Row],[Age]]&gt;=65, "65+")</f>
        <v>Under 25</v>
      </c>
      <c r="X3765" t="str">
        <f>_xlfn.XLOOKUP(Table4[[#This Row],[StoreID]],Stores!A:A,Stores!B:B, "Not found")</f>
        <v>MegaMart Peckmouth</v>
      </c>
      <c r="Y3765" t="str">
        <f>_xlfn.XLOOKUP(Table4[[#This Row],[StoreID]],Stores!A:A,Stores!C:C, "Not Found")</f>
        <v>Peckmouth</v>
      </c>
      <c r="Z3765" t="str">
        <f>_xlfn.XLOOKUP(Table4[[#This Row],[StoreID]],Stores!A:A,Stores!D:D, "Not Found")</f>
        <v>East</v>
      </c>
    </row>
    <row r="3766" spans="1:26">
      <c r="A3766" t="s">
        <v>4632</v>
      </c>
      <c r="B3766" s="1">
        <v>45875</v>
      </c>
      <c r="C3766" t="s">
        <v>390</v>
      </c>
      <c r="D3766" t="s">
        <v>806</v>
      </c>
      <c r="E3766" t="s">
        <v>842</v>
      </c>
      <c r="F3766">
        <v>2</v>
      </c>
      <c r="G3766">
        <v>0.05</v>
      </c>
      <c r="H3766" t="s">
        <v>868</v>
      </c>
      <c r="I3766" s="4">
        <f>Table4[[#This Row],[Quantity]]*Table4[[#This Row],[UnitPrice]]</f>
        <v>3491.22</v>
      </c>
      <c r="J3766" s="4">
        <f>Table4[[#This Row],[Gross Revenue]]*(1-Table4[[#This Row],[Discount]])</f>
        <v>3316.6589999999997</v>
      </c>
      <c r="K3766" s="4">
        <f>Table4[[#This Row],[Quantity]]*Table4[[#This Row],[CostPrice]]</f>
        <v>2644.88</v>
      </c>
      <c r="L3766" s="4">
        <f>Table4[[#This Row],[Net Revenue]]-Table4[[#This Row],[Total Cost]]</f>
        <v>671.77899999999954</v>
      </c>
      <c r="M3766" t="str">
        <f>_xlfn.XLOOKUP(Table4[[#This Row],[ProductID]], Products!A:A,Products!B:B, "Not Found")</f>
        <v>Piece Headphones</v>
      </c>
      <c r="N3766" t="str">
        <f>TEXT(Table4[[#This Row],[Date]], "mmm")</f>
        <v>Aug</v>
      </c>
      <c r="O3766" t="str">
        <f>TEXT(Table4[[#This Row],[Date]], "yyyy")</f>
        <v>2025</v>
      </c>
      <c r="P3766" t="str">
        <f>_xlfn.XLOOKUP(Table4[[#This Row],[ProductID]],Products!A:A,Products!C:C, "Not Found")</f>
        <v>Electronics</v>
      </c>
      <c r="Q3766" t="str">
        <f>_xlfn.XLOOKUP(Table4[[#This Row],[ProductID]],Products!A:A,Products!D:D,"Not Found")</f>
        <v>Headphones</v>
      </c>
      <c r="R3766">
        <f>_xlfn.XLOOKUP(Table4[[#This Row],[ProductID]],Products!A:A,Products!E:E,"Not Found")</f>
        <v>1745.61</v>
      </c>
      <c r="S3766">
        <f>_xlfn.XLOOKUP(Table4[[#This Row],[ProductID]],Products!A:A,Products!F:F, "Not Found")</f>
        <v>1322.44</v>
      </c>
      <c r="T3766" t="str">
        <f>_xlfn.XLOOKUP(Table4[[#This Row],[CustomerID]],Customers!A:A,Customers!D:D, "Not Found")</f>
        <v>M</v>
      </c>
      <c r="U3766" s="6">
        <f>_xlfn.XLOOKUP(Table4[[#This Row],[CustomerID]],Customers!A:A,Customers!E:E, "Not Found")</f>
        <v>23821</v>
      </c>
      <c r="V3766">
        <f ca="1">DATEDIF(Table4[[#This Row],[CustomerBirthday]], TODAY(), "Y")</f>
        <v>61</v>
      </c>
      <c r="W3766" t="str" cm="1">
        <f t="array" aca="1" ref="W3766" ca="1">_xlfn.IFS(Table4[[#This Row],[Age]]&lt;25, "Under 25",Table4[[#This Row],[Age]]=34, "25-34", Table4[[#This Row],[Age]]&lt;=49, "35-49", Table4[[#This Row],[Age]]&lt;=64, "50-64", Table4[[#This Row],[Age]]&gt;=65, "65+")</f>
        <v>50-64</v>
      </c>
      <c r="X3766" t="str">
        <f>_xlfn.XLOOKUP(Table4[[#This Row],[StoreID]],Stores!A:A,Stores!B:B, "Not found")</f>
        <v>MegaMart Brianahaven</v>
      </c>
      <c r="Y3766" t="str">
        <f>_xlfn.XLOOKUP(Table4[[#This Row],[StoreID]],Stores!A:A,Stores!C:C, "Not Found")</f>
        <v>Brianahaven</v>
      </c>
      <c r="Z3766" t="str">
        <f>_xlfn.XLOOKUP(Table4[[#This Row],[StoreID]],Stores!A:A,Stores!D:D, "Not Found")</f>
        <v>North</v>
      </c>
    </row>
    <row r="3767" spans="1:26">
      <c r="A3767" t="s">
        <v>4633</v>
      </c>
      <c r="B3767" s="1">
        <v>45232</v>
      </c>
      <c r="C3767" t="s">
        <v>327</v>
      </c>
      <c r="D3767" t="s">
        <v>804</v>
      </c>
      <c r="E3767" t="s">
        <v>839</v>
      </c>
      <c r="F3767">
        <v>1</v>
      </c>
      <c r="G3767">
        <v>0</v>
      </c>
      <c r="H3767" t="s">
        <v>868</v>
      </c>
      <c r="I3767" s="4">
        <f>Table4[[#This Row],[Quantity]]*Table4[[#This Row],[UnitPrice]]</f>
        <v>540.94000000000005</v>
      </c>
      <c r="J3767" s="4">
        <f>Table4[[#This Row],[Gross Revenue]]*(1-Table4[[#This Row],[Discount]])</f>
        <v>540.94000000000005</v>
      </c>
      <c r="K3767" s="4">
        <f>Table4[[#This Row],[Quantity]]*Table4[[#This Row],[CostPrice]]</f>
        <v>398.25</v>
      </c>
      <c r="L3767" s="4">
        <f>Table4[[#This Row],[Net Revenue]]-Table4[[#This Row],[Total Cost]]</f>
        <v>142.69000000000005</v>
      </c>
      <c r="M3767" t="str">
        <f>_xlfn.XLOOKUP(Table4[[#This Row],[ProductID]], Products!A:A,Products!B:B, "Not Found")</f>
        <v>Church Clothing</v>
      </c>
      <c r="N3767" t="str">
        <f>TEXT(Table4[[#This Row],[Date]], "mmm")</f>
        <v>Nov</v>
      </c>
      <c r="O3767" t="str">
        <f>TEXT(Table4[[#This Row],[Date]], "yyyy")</f>
        <v>2023</v>
      </c>
      <c r="P3767" t="str">
        <f>_xlfn.XLOOKUP(Table4[[#This Row],[ProductID]],Products!A:A,Products!C:C, "Not Found")</f>
        <v>Fashion</v>
      </c>
      <c r="Q3767" t="str">
        <f>_xlfn.XLOOKUP(Table4[[#This Row],[ProductID]],Products!A:A,Products!D:D,"Not Found")</f>
        <v>Clothing</v>
      </c>
      <c r="R3767">
        <f>_xlfn.XLOOKUP(Table4[[#This Row],[ProductID]],Products!A:A,Products!E:E,"Not Found")</f>
        <v>540.94000000000005</v>
      </c>
      <c r="S3767">
        <f>_xlfn.XLOOKUP(Table4[[#This Row],[ProductID]],Products!A:A,Products!F:F, "Not Found")</f>
        <v>398.25</v>
      </c>
      <c r="T3767" t="str">
        <f>_xlfn.XLOOKUP(Table4[[#This Row],[CustomerID]],Customers!A:A,Customers!D:D, "Not Found")</f>
        <v>F</v>
      </c>
      <c r="U3767" s="6">
        <f>_xlfn.XLOOKUP(Table4[[#This Row],[CustomerID]],Customers!A:A,Customers!E:E, "Not Found")</f>
        <v>27567</v>
      </c>
      <c r="V3767">
        <f ca="1">DATEDIF(Table4[[#This Row],[CustomerBirthday]], TODAY(), "Y")</f>
        <v>51</v>
      </c>
      <c r="W3767" t="str" cm="1">
        <f t="array" aca="1" ref="W3767" ca="1">_xlfn.IFS(Table4[[#This Row],[Age]]&lt;25, "Under 25",Table4[[#This Row],[Age]]=34, "25-34", Table4[[#This Row],[Age]]&lt;=49, "35-49", Table4[[#This Row],[Age]]&lt;=64, "50-64", Table4[[#This Row],[Age]]&gt;=65, "65+")</f>
        <v>50-64</v>
      </c>
      <c r="X3767" t="str">
        <f>_xlfn.XLOOKUP(Table4[[#This Row],[StoreID]],Stores!A:A,Stores!B:B, "Not found")</f>
        <v>MegaMart New Michele</v>
      </c>
      <c r="Y3767" t="str">
        <f>_xlfn.XLOOKUP(Table4[[#This Row],[StoreID]],Stores!A:A,Stores!C:C, "Not Found")</f>
        <v>New Michele</v>
      </c>
      <c r="Z3767" t="str">
        <f>_xlfn.XLOOKUP(Table4[[#This Row],[StoreID]],Stores!A:A,Stores!D:D, "Not Found")</f>
        <v>West</v>
      </c>
    </row>
    <row r="3768" spans="1:26">
      <c r="A3768" t="s">
        <v>4634</v>
      </c>
      <c r="B3768" s="1">
        <v>45907</v>
      </c>
      <c r="C3768" t="s">
        <v>579</v>
      </c>
      <c r="D3768" t="s">
        <v>780</v>
      </c>
      <c r="E3768" t="s">
        <v>839</v>
      </c>
      <c r="F3768">
        <v>5</v>
      </c>
      <c r="G3768">
        <v>0.1</v>
      </c>
      <c r="H3768" t="s">
        <v>871</v>
      </c>
      <c r="I3768" s="4">
        <f>Table4[[#This Row],[Quantity]]*Table4[[#This Row],[UnitPrice]]</f>
        <v>6361.15</v>
      </c>
      <c r="J3768" s="4">
        <f>Table4[[#This Row],[Gross Revenue]]*(1-Table4[[#This Row],[Discount]])</f>
        <v>5725.0349999999999</v>
      </c>
      <c r="K3768" s="4">
        <f>Table4[[#This Row],[Quantity]]*Table4[[#This Row],[CostPrice]]</f>
        <v>4763.25</v>
      </c>
      <c r="L3768" s="4">
        <f>Table4[[#This Row],[Net Revenue]]-Table4[[#This Row],[Total Cost]]</f>
        <v>961.78499999999985</v>
      </c>
      <c r="M3768" t="str">
        <f>_xlfn.XLOOKUP(Table4[[#This Row],[ProductID]], Products!A:A,Products!B:B, "Not Found")</f>
        <v>Hospital Smartphone</v>
      </c>
      <c r="N3768" t="str">
        <f>TEXT(Table4[[#This Row],[Date]], "mmm")</f>
        <v>Sep</v>
      </c>
      <c r="O3768" t="str">
        <f>TEXT(Table4[[#This Row],[Date]], "yyyy")</f>
        <v>2025</v>
      </c>
      <c r="P3768" t="str">
        <f>_xlfn.XLOOKUP(Table4[[#This Row],[ProductID]],Products!A:A,Products!C:C, "Not Found")</f>
        <v>Electronics</v>
      </c>
      <c r="Q3768" t="str">
        <f>_xlfn.XLOOKUP(Table4[[#This Row],[ProductID]],Products!A:A,Products!D:D,"Not Found")</f>
        <v>Smartphone</v>
      </c>
      <c r="R3768">
        <f>_xlfn.XLOOKUP(Table4[[#This Row],[ProductID]],Products!A:A,Products!E:E,"Not Found")</f>
        <v>1272.23</v>
      </c>
      <c r="S3768">
        <f>_xlfn.XLOOKUP(Table4[[#This Row],[ProductID]],Products!A:A,Products!F:F, "Not Found")</f>
        <v>952.65</v>
      </c>
      <c r="T3768" t="str">
        <f>_xlfn.XLOOKUP(Table4[[#This Row],[CustomerID]],Customers!A:A,Customers!D:D, "Not Found")</f>
        <v>M</v>
      </c>
      <c r="U3768" s="6">
        <f>_xlfn.XLOOKUP(Table4[[#This Row],[CustomerID]],Customers!A:A,Customers!E:E, "Not Found")</f>
        <v>36768</v>
      </c>
      <c r="V3768">
        <f ca="1">DATEDIF(Table4[[#This Row],[CustomerBirthday]], TODAY(), "Y")</f>
        <v>25</v>
      </c>
      <c r="W3768" t="str" cm="1">
        <f t="array" aca="1" ref="W3768" ca="1">_xlfn.IFS(Table4[[#This Row],[Age]]&lt;25, "Under 25",Table4[[#This Row],[Age]]=34, "25-34", Table4[[#This Row],[Age]]&lt;=49, "35-49", Table4[[#This Row],[Age]]&lt;=64, "50-64", Table4[[#This Row],[Age]]&gt;=65, "65+")</f>
        <v>35-49</v>
      </c>
      <c r="X3768" t="str">
        <f>_xlfn.XLOOKUP(Table4[[#This Row],[StoreID]],Stores!A:A,Stores!B:B, "Not found")</f>
        <v>MegaMart New Michele</v>
      </c>
      <c r="Y3768" t="str">
        <f>_xlfn.XLOOKUP(Table4[[#This Row],[StoreID]],Stores!A:A,Stores!C:C, "Not Found")</f>
        <v>New Michele</v>
      </c>
      <c r="Z3768" t="str">
        <f>_xlfn.XLOOKUP(Table4[[#This Row],[StoreID]],Stores!A:A,Stores!D:D, "Not Found")</f>
        <v>West</v>
      </c>
    </row>
    <row r="3769" spans="1:26">
      <c r="A3769" t="s">
        <v>4635</v>
      </c>
      <c r="B3769" s="1">
        <v>45831</v>
      </c>
      <c r="C3769" t="s">
        <v>59</v>
      </c>
      <c r="D3769" t="s">
        <v>769</v>
      </c>
      <c r="E3769" t="s">
        <v>831</v>
      </c>
      <c r="F3769">
        <v>4</v>
      </c>
      <c r="G3769">
        <v>0.05</v>
      </c>
      <c r="H3769" t="s">
        <v>871</v>
      </c>
      <c r="I3769" s="4">
        <f>Table4[[#This Row],[Quantity]]*Table4[[#This Row],[UnitPrice]]</f>
        <v>102.28</v>
      </c>
      <c r="J3769" s="4">
        <f>Table4[[#This Row],[Gross Revenue]]*(1-Table4[[#This Row],[Discount]])</f>
        <v>97.165999999999997</v>
      </c>
      <c r="K3769" s="4">
        <f>Table4[[#This Row],[Quantity]]*Table4[[#This Row],[CostPrice]]</f>
        <v>76.2</v>
      </c>
      <c r="L3769" s="4">
        <f>Table4[[#This Row],[Net Revenue]]-Table4[[#This Row],[Total Cost]]</f>
        <v>20.965999999999994</v>
      </c>
      <c r="M3769" t="str">
        <f>_xlfn.XLOOKUP(Table4[[#This Row],[ProductID]], Products!A:A,Products!B:B, "Not Found")</f>
        <v>How Vegetables</v>
      </c>
      <c r="N3769" t="str">
        <f>TEXT(Table4[[#This Row],[Date]], "mmm")</f>
        <v>Jun</v>
      </c>
      <c r="O3769" t="str">
        <f>TEXT(Table4[[#This Row],[Date]], "yyyy")</f>
        <v>2025</v>
      </c>
      <c r="P3769" t="str">
        <f>_xlfn.XLOOKUP(Table4[[#This Row],[ProductID]],Products!A:A,Products!C:C, "Not Found")</f>
        <v>Groceries</v>
      </c>
      <c r="Q3769" t="str">
        <f>_xlfn.XLOOKUP(Table4[[#This Row],[ProductID]],Products!A:A,Products!D:D,"Not Found")</f>
        <v>Vegetables</v>
      </c>
      <c r="R3769">
        <f>_xlfn.XLOOKUP(Table4[[#This Row],[ProductID]],Products!A:A,Products!E:E,"Not Found")</f>
        <v>25.57</v>
      </c>
      <c r="S3769">
        <f>_xlfn.XLOOKUP(Table4[[#This Row],[ProductID]],Products!A:A,Products!F:F, "Not Found")</f>
        <v>19.05</v>
      </c>
      <c r="T3769" t="str">
        <f>_xlfn.XLOOKUP(Table4[[#This Row],[CustomerID]],Customers!A:A,Customers!D:D, "Not Found")</f>
        <v>M</v>
      </c>
      <c r="U3769" s="6">
        <f>_xlfn.XLOOKUP(Table4[[#This Row],[CustomerID]],Customers!A:A,Customers!E:E, "Not Found")</f>
        <v>27205</v>
      </c>
      <c r="V3769">
        <f ca="1">DATEDIF(Table4[[#This Row],[CustomerBirthday]], TODAY(), "Y")</f>
        <v>52</v>
      </c>
      <c r="W3769" t="str" cm="1">
        <f t="array" aca="1" ref="W3769" ca="1">_xlfn.IFS(Table4[[#This Row],[Age]]&lt;25, "Under 25",Table4[[#This Row],[Age]]=34, "25-34", Table4[[#This Row],[Age]]&lt;=49, "35-49", Table4[[#This Row],[Age]]&lt;=64, "50-64", Table4[[#This Row],[Age]]&gt;=65, "65+")</f>
        <v>50-64</v>
      </c>
      <c r="X3769" t="str">
        <f>_xlfn.XLOOKUP(Table4[[#This Row],[StoreID]],Stores!A:A,Stores!B:B, "Not found")</f>
        <v>MegaMart Jimenezborough</v>
      </c>
      <c r="Y3769" t="str">
        <f>_xlfn.XLOOKUP(Table4[[#This Row],[StoreID]],Stores!A:A,Stores!C:C, "Not Found")</f>
        <v>Jimenezborough</v>
      </c>
      <c r="Z3769" t="str">
        <f>_xlfn.XLOOKUP(Table4[[#This Row],[StoreID]],Stores!A:A,Stores!D:D, "Not Found")</f>
        <v>South</v>
      </c>
    </row>
    <row r="3770" spans="1:26">
      <c r="A3770" t="s">
        <v>4636</v>
      </c>
      <c r="B3770" s="1">
        <v>45233</v>
      </c>
      <c r="C3770" t="s">
        <v>123</v>
      </c>
      <c r="D3770" t="s">
        <v>792</v>
      </c>
      <c r="E3770" t="s">
        <v>835</v>
      </c>
      <c r="F3770">
        <v>2</v>
      </c>
      <c r="G3770">
        <v>0.1</v>
      </c>
      <c r="H3770" t="s">
        <v>871</v>
      </c>
      <c r="I3770" s="4">
        <f>Table4[[#This Row],[Quantity]]*Table4[[#This Row],[UnitPrice]]</f>
        <v>3597.94</v>
      </c>
      <c r="J3770" s="4">
        <f>Table4[[#This Row],[Gross Revenue]]*(1-Table4[[#This Row],[Discount]])</f>
        <v>3238.1460000000002</v>
      </c>
      <c r="K3770" s="4">
        <f>Table4[[#This Row],[Quantity]]*Table4[[#This Row],[CostPrice]]</f>
        <v>2658.3</v>
      </c>
      <c r="L3770" s="4">
        <f>Table4[[#This Row],[Net Revenue]]-Table4[[#This Row],[Total Cost]]</f>
        <v>579.846</v>
      </c>
      <c r="M3770" t="str">
        <f>_xlfn.XLOOKUP(Table4[[#This Row],[ProductID]], Products!A:A,Products!B:B, "Not Found")</f>
        <v>Beat Accessories</v>
      </c>
      <c r="N3770" t="str">
        <f>TEXT(Table4[[#This Row],[Date]], "mmm")</f>
        <v>Nov</v>
      </c>
      <c r="O3770" t="str">
        <f>TEXT(Table4[[#This Row],[Date]], "yyyy")</f>
        <v>2023</v>
      </c>
      <c r="P3770" t="str">
        <f>_xlfn.XLOOKUP(Table4[[#This Row],[ProductID]],Products!A:A,Products!C:C, "Not Found")</f>
        <v>Fashion</v>
      </c>
      <c r="Q3770" t="str">
        <f>_xlfn.XLOOKUP(Table4[[#This Row],[ProductID]],Products!A:A,Products!D:D,"Not Found")</f>
        <v>Accessories</v>
      </c>
      <c r="R3770">
        <f>_xlfn.XLOOKUP(Table4[[#This Row],[ProductID]],Products!A:A,Products!E:E,"Not Found")</f>
        <v>1798.97</v>
      </c>
      <c r="S3770">
        <f>_xlfn.XLOOKUP(Table4[[#This Row],[ProductID]],Products!A:A,Products!F:F, "Not Found")</f>
        <v>1329.15</v>
      </c>
      <c r="T3770" t="str">
        <f>_xlfn.XLOOKUP(Table4[[#This Row],[CustomerID]],Customers!A:A,Customers!D:D, "Not Found")</f>
        <v>F</v>
      </c>
      <c r="U3770" s="6">
        <f>_xlfn.XLOOKUP(Table4[[#This Row],[CustomerID]],Customers!A:A,Customers!E:E, "Not Found")</f>
        <v>37694</v>
      </c>
      <c r="V3770">
        <f ca="1">DATEDIF(Table4[[#This Row],[CustomerBirthday]], TODAY(), "Y")</f>
        <v>23</v>
      </c>
      <c r="W3770" t="str" cm="1">
        <f t="array" aca="1" ref="W3770" ca="1">_xlfn.IFS(Table4[[#This Row],[Age]]&lt;25, "Under 25",Table4[[#This Row],[Age]]=34, "25-34", Table4[[#This Row],[Age]]&lt;=49, "35-49", Table4[[#This Row],[Age]]&lt;=64, "50-64", Table4[[#This Row],[Age]]&gt;=65, "65+")</f>
        <v>Under 25</v>
      </c>
      <c r="X3770" t="str">
        <f>_xlfn.XLOOKUP(Table4[[#This Row],[StoreID]],Stores!A:A,Stores!B:B, "Not found")</f>
        <v>MegaMart Peckmouth</v>
      </c>
      <c r="Y3770" t="str">
        <f>_xlfn.XLOOKUP(Table4[[#This Row],[StoreID]],Stores!A:A,Stores!C:C, "Not Found")</f>
        <v>Peckmouth</v>
      </c>
      <c r="Z3770" t="str">
        <f>_xlfn.XLOOKUP(Table4[[#This Row],[StoreID]],Stores!A:A,Stores!D:D, "Not Found")</f>
        <v>East</v>
      </c>
    </row>
    <row r="3771" spans="1:26">
      <c r="A3771" t="s">
        <v>4637</v>
      </c>
      <c r="B3771" s="1">
        <v>45731</v>
      </c>
      <c r="C3771" t="s">
        <v>690</v>
      </c>
      <c r="D3771" t="s">
        <v>757</v>
      </c>
      <c r="E3771" t="s">
        <v>842</v>
      </c>
      <c r="F3771">
        <v>4</v>
      </c>
      <c r="G3771">
        <v>0.15</v>
      </c>
      <c r="H3771" t="s">
        <v>868</v>
      </c>
      <c r="I3771" s="4">
        <f>Table4[[#This Row],[Quantity]]*Table4[[#This Row],[UnitPrice]]</f>
        <v>4984.4399999999996</v>
      </c>
      <c r="J3771" s="4">
        <f>Table4[[#This Row],[Gross Revenue]]*(1-Table4[[#This Row],[Discount]])</f>
        <v>4236.7739999999994</v>
      </c>
      <c r="K3771" s="4">
        <f>Table4[[#This Row],[Quantity]]*Table4[[#This Row],[CostPrice]]</f>
        <v>3334.08</v>
      </c>
      <c r="L3771" s="4">
        <f>Table4[[#This Row],[Net Revenue]]-Table4[[#This Row],[Total Cost]]</f>
        <v>902.69399999999951</v>
      </c>
      <c r="M3771" t="str">
        <f>_xlfn.XLOOKUP(Table4[[#This Row],[ProductID]], Products!A:A,Products!B:B, "Not Found")</f>
        <v>Find Headphones</v>
      </c>
      <c r="N3771" t="str">
        <f>TEXT(Table4[[#This Row],[Date]], "mmm")</f>
        <v>Mar</v>
      </c>
      <c r="O3771" t="str">
        <f>TEXT(Table4[[#This Row],[Date]], "yyyy")</f>
        <v>2025</v>
      </c>
      <c r="P3771" t="str">
        <f>_xlfn.XLOOKUP(Table4[[#This Row],[ProductID]],Products!A:A,Products!C:C, "Not Found")</f>
        <v>Electronics</v>
      </c>
      <c r="Q3771" t="str">
        <f>_xlfn.XLOOKUP(Table4[[#This Row],[ProductID]],Products!A:A,Products!D:D,"Not Found")</f>
        <v>Headphones</v>
      </c>
      <c r="R3771">
        <f>_xlfn.XLOOKUP(Table4[[#This Row],[ProductID]],Products!A:A,Products!E:E,"Not Found")</f>
        <v>1246.1099999999999</v>
      </c>
      <c r="S3771">
        <f>_xlfn.XLOOKUP(Table4[[#This Row],[ProductID]],Products!A:A,Products!F:F, "Not Found")</f>
        <v>833.52</v>
      </c>
      <c r="T3771" t="str">
        <f>_xlfn.XLOOKUP(Table4[[#This Row],[CustomerID]],Customers!A:A,Customers!D:D, "Not Found")</f>
        <v>F</v>
      </c>
      <c r="U3771" s="6">
        <f>_xlfn.XLOOKUP(Table4[[#This Row],[CustomerID]],Customers!A:A,Customers!E:E, "Not Found")</f>
        <v>23491</v>
      </c>
      <c r="V3771">
        <f ca="1">DATEDIF(Table4[[#This Row],[CustomerBirthday]], TODAY(), "Y")</f>
        <v>62</v>
      </c>
      <c r="W3771" t="str" cm="1">
        <f t="array" aca="1" ref="W3771" ca="1">_xlfn.IFS(Table4[[#This Row],[Age]]&lt;25, "Under 25",Table4[[#This Row],[Age]]=34, "25-34", Table4[[#This Row],[Age]]&lt;=49, "35-49", Table4[[#This Row],[Age]]&lt;=64, "50-64", Table4[[#This Row],[Age]]&gt;=65, "65+")</f>
        <v>50-64</v>
      </c>
      <c r="X3771" t="str">
        <f>_xlfn.XLOOKUP(Table4[[#This Row],[StoreID]],Stores!A:A,Stores!B:B, "Not found")</f>
        <v>MegaMart Brianahaven</v>
      </c>
      <c r="Y3771" t="str">
        <f>_xlfn.XLOOKUP(Table4[[#This Row],[StoreID]],Stores!A:A,Stores!C:C, "Not Found")</f>
        <v>Brianahaven</v>
      </c>
      <c r="Z3771" t="str">
        <f>_xlfn.XLOOKUP(Table4[[#This Row],[StoreID]],Stores!A:A,Stores!D:D, "Not Found")</f>
        <v>North</v>
      </c>
    </row>
    <row r="3772" spans="1:26">
      <c r="A3772" t="s">
        <v>4638</v>
      </c>
      <c r="B3772" s="1">
        <v>45522</v>
      </c>
      <c r="C3772" t="s">
        <v>302</v>
      </c>
      <c r="D3772" t="s">
        <v>786</v>
      </c>
      <c r="E3772" t="s">
        <v>842</v>
      </c>
      <c r="F3772">
        <v>2</v>
      </c>
      <c r="G3772">
        <v>0.1</v>
      </c>
      <c r="H3772" t="s">
        <v>875</v>
      </c>
      <c r="I3772" s="4">
        <f>Table4[[#This Row],[Quantity]]*Table4[[#This Row],[UnitPrice]]</f>
        <v>58.48</v>
      </c>
      <c r="J3772" s="4">
        <f>Table4[[#This Row],[Gross Revenue]]*(1-Table4[[#This Row],[Discount]])</f>
        <v>52.631999999999998</v>
      </c>
      <c r="K3772" s="4">
        <f>Table4[[#This Row],[Quantity]]*Table4[[#This Row],[CostPrice]]</f>
        <v>30.56</v>
      </c>
      <c r="L3772" s="4">
        <f>Table4[[#This Row],[Net Revenue]]-Table4[[#This Row],[Total Cost]]</f>
        <v>22.071999999999999</v>
      </c>
      <c r="M3772" t="str">
        <f>_xlfn.XLOOKUP(Table4[[#This Row],[ProductID]], Products!A:A,Products!B:B, "Not Found")</f>
        <v>National Watches</v>
      </c>
      <c r="N3772" t="str">
        <f>TEXT(Table4[[#This Row],[Date]], "mmm")</f>
        <v>Aug</v>
      </c>
      <c r="O3772" t="str">
        <f>TEXT(Table4[[#This Row],[Date]], "yyyy")</f>
        <v>2024</v>
      </c>
      <c r="P3772" t="str">
        <f>_xlfn.XLOOKUP(Table4[[#This Row],[ProductID]],Products!A:A,Products!C:C, "Not Found")</f>
        <v>Fashion</v>
      </c>
      <c r="Q3772" t="str">
        <f>_xlfn.XLOOKUP(Table4[[#This Row],[ProductID]],Products!A:A,Products!D:D,"Not Found")</f>
        <v>Watches</v>
      </c>
      <c r="R3772">
        <f>_xlfn.XLOOKUP(Table4[[#This Row],[ProductID]],Products!A:A,Products!E:E,"Not Found")</f>
        <v>29.24</v>
      </c>
      <c r="S3772">
        <f>_xlfn.XLOOKUP(Table4[[#This Row],[ProductID]],Products!A:A,Products!F:F, "Not Found")</f>
        <v>15.28</v>
      </c>
      <c r="T3772" t="str">
        <f>_xlfn.XLOOKUP(Table4[[#This Row],[CustomerID]],Customers!A:A,Customers!D:D, "Not Found")</f>
        <v>F</v>
      </c>
      <c r="U3772" s="6">
        <f>_xlfn.XLOOKUP(Table4[[#This Row],[CustomerID]],Customers!A:A,Customers!E:E, "Not Found")</f>
        <v>37929</v>
      </c>
      <c r="V3772">
        <f ca="1">DATEDIF(Table4[[#This Row],[CustomerBirthday]], TODAY(), "Y")</f>
        <v>22</v>
      </c>
      <c r="W3772" t="str" cm="1">
        <f t="array" aca="1" ref="W3772" ca="1">_xlfn.IFS(Table4[[#This Row],[Age]]&lt;25, "Under 25",Table4[[#This Row],[Age]]=34, "25-34", Table4[[#This Row],[Age]]&lt;=49, "35-49", Table4[[#This Row],[Age]]&lt;=64, "50-64", Table4[[#This Row],[Age]]&gt;=65, "65+")</f>
        <v>Under 25</v>
      </c>
      <c r="X3772" t="str">
        <f>_xlfn.XLOOKUP(Table4[[#This Row],[StoreID]],Stores!A:A,Stores!B:B, "Not found")</f>
        <v>MegaMart Brianahaven</v>
      </c>
      <c r="Y3772" t="str">
        <f>_xlfn.XLOOKUP(Table4[[#This Row],[StoreID]],Stores!A:A,Stores!C:C, "Not Found")</f>
        <v>Brianahaven</v>
      </c>
      <c r="Z3772" t="str">
        <f>_xlfn.XLOOKUP(Table4[[#This Row],[StoreID]],Stores!A:A,Stores!D:D, "Not Found")</f>
        <v>North</v>
      </c>
    </row>
    <row r="3773" spans="1:26">
      <c r="A3773" t="s">
        <v>4639</v>
      </c>
      <c r="B3773" s="1">
        <v>45296</v>
      </c>
      <c r="C3773" t="s">
        <v>375</v>
      </c>
      <c r="D3773" t="s">
        <v>824</v>
      </c>
      <c r="E3773" t="s">
        <v>831</v>
      </c>
      <c r="F3773">
        <v>1</v>
      </c>
      <c r="G3773">
        <v>0</v>
      </c>
      <c r="H3773" t="s">
        <v>871</v>
      </c>
      <c r="I3773" s="4">
        <f>Table4[[#This Row],[Quantity]]*Table4[[#This Row],[UnitPrice]]</f>
        <v>388.26</v>
      </c>
      <c r="J3773" s="4">
        <f>Table4[[#This Row],[Gross Revenue]]*(1-Table4[[#This Row],[Discount]])</f>
        <v>388.26</v>
      </c>
      <c r="K3773" s="4">
        <f>Table4[[#This Row],[Quantity]]*Table4[[#This Row],[CostPrice]]</f>
        <v>199.3</v>
      </c>
      <c r="L3773" s="4">
        <f>Table4[[#This Row],[Net Revenue]]-Table4[[#This Row],[Total Cost]]</f>
        <v>188.95999999999998</v>
      </c>
      <c r="M3773" t="str">
        <f>_xlfn.XLOOKUP(Table4[[#This Row],[ProductID]], Products!A:A,Products!B:B, "Not Found")</f>
        <v>Possible Watches</v>
      </c>
      <c r="N3773" t="str">
        <f>TEXT(Table4[[#This Row],[Date]], "mmm")</f>
        <v>Jan</v>
      </c>
      <c r="O3773" t="str">
        <f>TEXT(Table4[[#This Row],[Date]], "yyyy")</f>
        <v>2024</v>
      </c>
      <c r="P3773" t="str">
        <f>_xlfn.XLOOKUP(Table4[[#This Row],[ProductID]],Products!A:A,Products!C:C, "Not Found")</f>
        <v>Fashion</v>
      </c>
      <c r="Q3773" t="str">
        <f>_xlfn.XLOOKUP(Table4[[#This Row],[ProductID]],Products!A:A,Products!D:D,"Not Found")</f>
        <v>Watches</v>
      </c>
      <c r="R3773">
        <f>_xlfn.XLOOKUP(Table4[[#This Row],[ProductID]],Products!A:A,Products!E:E,"Not Found")</f>
        <v>388.26</v>
      </c>
      <c r="S3773">
        <f>_xlfn.XLOOKUP(Table4[[#This Row],[ProductID]],Products!A:A,Products!F:F, "Not Found")</f>
        <v>199.3</v>
      </c>
      <c r="T3773" t="str">
        <f>_xlfn.XLOOKUP(Table4[[#This Row],[CustomerID]],Customers!A:A,Customers!D:D, "Not Found")</f>
        <v>F</v>
      </c>
      <c r="U3773" s="6">
        <f>_xlfn.XLOOKUP(Table4[[#This Row],[CustomerID]],Customers!A:A,Customers!E:E, "Not Found")</f>
        <v>19995</v>
      </c>
      <c r="V3773">
        <f ca="1">DATEDIF(Table4[[#This Row],[CustomerBirthday]], TODAY(), "Y")</f>
        <v>71</v>
      </c>
      <c r="W3773" t="str" cm="1">
        <f t="array" aca="1" ref="W3773" ca="1">_xlfn.IFS(Table4[[#This Row],[Age]]&lt;25, "Under 25",Table4[[#This Row],[Age]]=34, "25-34", Table4[[#This Row],[Age]]&lt;=49, "35-49", Table4[[#This Row],[Age]]&lt;=64, "50-64", Table4[[#This Row],[Age]]&gt;=65, "65+")</f>
        <v>65+</v>
      </c>
      <c r="X3773" t="str">
        <f>_xlfn.XLOOKUP(Table4[[#This Row],[StoreID]],Stores!A:A,Stores!B:B, "Not found")</f>
        <v>MegaMart Jimenezborough</v>
      </c>
      <c r="Y3773" t="str">
        <f>_xlfn.XLOOKUP(Table4[[#This Row],[StoreID]],Stores!A:A,Stores!C:C, "Not Found")</f>
        <v>Jimenezborough</v>
      </c>
      <c r="Z3773" t="str">
        <f>_xlfn.XLOOKUP(Table4[[#This Row],[StoreID]],Stores!A:A,Stores!D:D, "Not Found")</f>
        <v>South</v>
      </c>
    </row>
    <row r="3774" spans="1:26">
      <c r="A3774" t="s">
        <v>4640</v>
      </c>
      <c r="B3774" s="1">
        <v>45406</v>
      </c>
      <c r="C3774" t="s">
        <v>274</v>
      </c>
      <c r="D3774" t="s">
        <v>780</v>
      </c>
      <c r="E3774" t="s">
        <v>831</v>
      </c>
      <c r="F3774">
        <v>1</v>
      </c>
      <c r="G3774">
        <v>0.1</v>
      </c>
      <c r="H3774" t="s">
        <v>865</v>
      </c>
      <c r="I3774" s="4">
        <f>Table4[[#This Row],[Quantity]]*Table4[[#This Row],[UnitPrice]]</f>
        <v>1272.23</v>
      </c>
      <c r="J3774" s="4">
        <f>Table4[[#This Row],[Gross Revenue]]*(1-Table4[[#This Row],[Discount]])</f>
        <v>1145.0070000000001</v>
      </c>
      <c r="K3774" s="4">
        <f>Table4[[#This Row],[Quantity]]*Table4[[#This Row],[CostPrice]]</f>
        <v>952.65</v>
      </c>
      <c r="L3774" s="4">
        <f>Table4[[#This Row],[Net Revenue]]-Table4[[#This Row],[Total Cost]]</f>
        <v>192.35700000000008</v>
      </c>
      <c r="M3774" t="str">
        <f>_xlfn.XLOOKUP(Table4[[#This Row],[ProductID]], Products!A:A,Products!B:B, "Not Found")</f>
        <v>Hospital Smartphone</v>
      </c>
      <c r="N3774" t="str">
        <f>TEXT(Table4[[#This Row],[Date]], "mmm")</f>
        <v>Apr</v>
      </c>
      <c r="O3774" t="str">
        <f>TEXT(Table4[[#This Row],[Date]], "yyyy")</f>
        <v>2024</v>
      </c>
      <c r="P3774" t="str">
        <f>_xlfn.XLOOKUP(Table4[[#This Row],[ProductID]],Products!A:A,Products!C:C, "Not Found")</f>
        <v>Electronics</v>
      </c>
      <c r="Q3774" t="str">
        <f>_xlfn.XLOOKUP(Table4[[#This Row],[ProductID]],Products!A:A,Products!D:D,"Not Found")</f>
        <v>Smartphone</v>
      </c>
      <c r="R3774">
        <f>_xlfn.XLOOKUP(Table4[[#This Row],[ProductID]],Products!A:A,Products!E:E,"Not Found")</f>
        <v>1272.23</v>
      </c>
      <c r="S3774">
        <f>_xlfn.XLOOKUP(Table4[[#This Row],[ProductID]],Products!A:A,Products!F:F, "Not Found")</f>
        <v>952.65</v>
      </c>
      <c r="T3774" t="str">
        <f>_xlfn.XLOOKUP(Table4[[#This Row],[CustomerID]],Customers!A:A,Customers!D:D, "Not Found")</f>
        <v>F</v>
      </c>
      <c r="U3774" s="6">
        <f>_xlfn.XLOOKUP(Table4[[#This Row],[CustomerID]],Customers!A:A,Customers!E:E, "Not Found")</f>
        <v>34856</v>
      </c>
      <c r="V3774">
        <f ca="1">DATEDIF(Table4[[#This Row],[CustomerBirthday]], TODAY(), "Y")</f>
        <v>31</v>
      </c>
      <c r="W3774" t="str" cm="1">
        <f t="array" aca="1" ref="W3774" ca="1">_xlfn.IFS(Table4[[#This Row],[Age]]&lt;25, "Under 25",Table4[[#This Row],[Age]]=34, "25-34", Table4[[#This Row],[Age]]&lt;=49, "35-49", Table4[[#This Row],[Age]]&lt;=64, "50-64", Table4[[#This Row],[Age]]&gt;=65, "65+")</f>
        <v>35-49</v>
      </c>
      <c r="X3774" t="str">
        <f>_xlfn.XLOOKUP(Table4[[#This Row],[StoreID]],Stores!A:A,Stores!B:B, "Not found")</f>
        <v>MegaMart Jimenezborough</v>
      </c>
      <c r="Y3774" t="str">
        <f>_xlfn.XLOOKUP(Table4[[#This Row],[StoreID]],Stores!A:A,Stores!C:C, "Not Found")</f>
        <v>Jimenezborough</v>
      </c>
      <c r="Z3774" t="str">
        <f>_xlfn.XLOOKUP(Table4[[#This Row],[StoreID]],Stores!A:A,Stores!D:D, "Not Found")</f>
        <v>South</v>
      </c>
    </row>
    <row r="3775" spans="1:26">
      <c r="A3775" t="s">
        <v>4641</v>
      </c>
      <c r="B3775" s="1">
        <v>45495</v>
      </c>
      <c r="C3775" t="s">
        <v>500</v>
      </c>
      <c r="D3775" t="s">
        <v>784</v>
      </c>
      <c r="E3775" t="s">
        <v>846</v>
      </c>
      <c r="F3775">
        <v>4</v>
      </c>
      <c r="G3775">
        <v>0</v>
      </c>
      <c r="H3775" t="s">
        <v>875</v>
      </c>
      <c r="I3775" s="4">
        <f>Table4[[#This Row],[Quantity]]*Table4[[#This Row],[UnitPrice]]</f>
        <v>5940.2</v>
      </c>
      <c r="J3775" s="4">
        <f>Table4[[#This Row],[Gross Revenue]]*(1-Table4[[#This Row],[Discount]])</f>
        <v>5940.2</v>
      </c>
      <c r="K3775" s="4">
        <f>Table4[[#This Row],[Quantity]]*Table4[[#This Row],[CostPrice]]</f>
        <v>3953.24</v>
      </c>
      <c r="L3775" s="4">
        <f>Table4[[#This Row],[Net Revenue]]-Table4[[#This Row],[Total Cost]]</f>
        <v>1986.96</v>
      </c>
      <c r="M3775" t="str">
        <f>_xlfn.XLOOKUP(Table4[[#This Row],[ProductID]], Products!A:A,Products!B:B, "Not Found")</f>
        <v>Road Clothing</v>
      </c>
      <c r="N3775" t="str">
        <f>TEXT(Table4[[#This Row],[Date]], "mmm")</f>
        <v>Jul</v>
      </c>
      <c r="O3775" t="str">
        <f>TEXT(Table4[[#This Row],[Date]], "yyyy")</f>
        <v>2024</v>
      </c>
      <c r="P3775" t="str">
        <f>_xlfn.XLOOKUP(Table4[[#This Row],[ProductID]],Products!A:A,Products!C:C, "Not Found")</f>
        <v>Fashion</v>
      </c>
      <c r="Q3775" t="str">
        <f>_xlfn.XLOOKUP(Table4[[#This Row],[ProductID]],Products!A:A,Products!D:D,"Not Found")</f>
        <v>Clothing</v>
      </c>
      <c r="R3775">
        <f>_xlfn.XLOOKUP(Table4[[#This Row],[ProductID]],Products!A:A,Products!E:E,"Not Found")</f>
        <v>1485.05</v>
      </c>
      <c r="S3775">
        <f>_xlfn.XLOOKUP(Table4[[#This Row],[ProductID]],Products!A:A,Products!F:F, "Not Found")</f>
        <v>988.31</v>
      </c>
      <c r="T3775" t="str">
        <f>_xlfn.XLOOKUP(Table4[[#This Row],[CustomerID]],Customers!A:A,Customers!D:D, "Not Found")</f>
        <v>M</v>
      </c>
      <c r="U3775" s="6">
        <f>_xlfn.XLOOKUP(Table4[[#This Row],[CustomerID]],Customers!A:A,Customers!E:E, "Not Found")</f>
        <v>30899</v>
      </c>
      <c r="V3775">
        <f ca="1">DATEDIF(Table4[[#This Row],[CustomerBirthday]], TODAY(), "Y")</f>
        <v>41</v>
      </c>
      <c r="W3775" t="str" cm="1">
        <f t="array" aca="1" ref="W3775" ca="1">_xlfn.IFS(Table4[[#This Row],[Age]]&lt;25, "Under 25",Table4[[#This Row],[Age]]=34, "25-34", Table4[[#This Row],[Age]]&lt;=49, "35-49", Table4[[#This Row],[Age]]&lt;=64, "50-64", Table4[[#This Row],[Age]]&gt;=65, "65+")</f>
        <v>35-49</v>
      </c>
      <c r="X3775" t="str">
        <f>_xlfn.XLOOKUP(Table4[[#This Row],[StoreID]],Stores!A:A,Stores!B:B, "Not found")</f>
        <v>MegaMart Johnmouth</v>
      </c>
      <c r="Y3775" t="str">
        <f>_xlfn.XLOOKUP(Table4[[#This Row],[StoreID]],Stores!A:A,Stores!C:C, "Not Found")</f>
        <v>Johnmouth</v>
      </c>
      <c r="Z3775" t="str">
        <f>_xlfn.XLOOKUP(Table4[[#This Row],[StoreID]],Stores!A:A,Stores!D:D, "Not Found")</f>
        <v>East</v>
      </c>
    </row>
    <row r="3776" spans="1:26">
      <c r="A3776" t="s">
        <v>4642</v>
      </c>
      <c r="B3776" s="1">
        <v>45660</v>
      </c>
      <c r="C3776" t="s">
        <v>687</v>
      </c>
      <c r="D3776" t="s">
        <v>747</v>
      </c>
      <c r="E3776" t="s">
        <v>846</v>
      </c>
      <c r="F3776">
        <v>1</v>
      </c>
      <c r="G3776">
        <v>0</v>
      </c>
      <c r="H3776" t="s">
        <v>868</v>
      </c>
      <c r="I3776" s="4">
        <f>Table4[[#This Row],[Quantity]]*Table4[[#This Row],[UnitPrice]]</f>
        <v>1134.8</v>
      </c>
      <c r="J3776" s="4">
        <f>Table4[[#This Row],[Gross Revenue]]*(1-Table4[[#This Row],[Discount]])</f>
        <v>1134.8</v>
      </c>
      <c r="K3776" s="4">
        <f>Table4[[#This Row],[Quantity]]*Table4[[#This Row],[CostPrice]]</f>
        <v>675.1</v>
      </c>
      <c r="L3776" s="4">
        <f>Table4[[#This Row],[Net Revenue]]-Table4[[#This Row],[Total Cost]]</f>
        <v>459.69999999999993</v>
      </c>
      <c r="M3776" t="str">
        <f>_xlfn.XLOOKUP(Table4[[#This Row],[ProductID]], Products!A:A,Products!B:B, "Not Found")</f>
        <v>World Watches</v>
      </c>
      <c r="N3776" t="str">
        <f>TEXT(Table4[[#This Row],[Date]], "mmm")</f>
        <v>Jan</v>
      </c>
      <c r="O3776" t="str">
        <f>TEXT(Table4[[#This Row],[Date]], "yyyy")</f>
        <v>2025</v>
      </c>
      <c r="P3776" t="str">
        <f>_xlfn.XLOOKUP(Table4[[#This Row],[ProductID]],Products!A:A,Products!C:C, "Not Found")</f>
        <v>Fashion</v>
      </c>
      <c r="Q3776" t="str">
        <f>_xlfn.XLOOKUP(Table4[[#This Row],[ProductID]],Products!A:A,Products!D:D,"Not Found")</f>
        <v>Watches</v>
      </c>
      <c r="R3776">
        <f>_xlfn.XLOOKUP(Table4[[#This Row],[ProductID]],Products!A:A,Products!E:E,"Not Found")</f>
        <v>1134.8</v>
      </c>
      <c r="S3776">
        <f>_xlfn.XLOOKUP(Table4[[#This Row],[ProductID]],Products!A:A,Products!F:F, "Not Found")</f>
        <v>675.1</v>
      </c>
      <c r="T3776" t="str">
        <f>_xlfn.XLOOKUP(Table4[[#This Row],[CustomerID]],Customers!A:A,Customers!D:D, "Not Found")</f>
        <v>F</v>
      </c>
      <c r="U3776" s="6">
        <f>_xlfn.XLOOKUP(Table4[[#This Row],[CustomerID]],Customers!A:A,Customers!E:E, "Not Found")</f>
        <v>27995</v>
      </c>
      <c r="V3776">
        <f ca="1">DATEDIF(Table4[[#This Row],[CustomerBirthday]], TODAY(), "Y")</f>
        <v>49</v>
      </c>
      <c r="W3776" t="str" cm="1">
        <f t="array" aca="1" ref="W3776" ca="1">_xlfn.IFS(Table4[[#This Row],[Age]]&lt;25, "Under 25",Table4[[#This Row],[Age]]=34, "25-34", Table4[[#This Row],[Age]]&lt;=49, "35-49", Table4[[#This Row],[Age]]&lt;=64, "50-64", Table4[[#This Row],[Age]]&gt;=65, "65+")</f>
        <v>35-49</v>
      </c>
      <c r="X3776" t="str">
        <f>_xlfn.XLOOKUP(Table4[[#This Row],[StoreID]],Stores!A:A,Stores!B:B, "Not found")</f>
        <v>MegaMart Johnmouth</v>
      </c>
      <c r="Y3776" t="str">
        <f>_xlfn.XLOOKUP(Table4[[#This Row],[StoreID]],Stores!A:A,Stores!C:C, "Not Found")</f>
        <v>Johnmouth</v>
      </c>
      <c r="Z3776" t="str">
        <f>_xlfn.XLOOKUP(Table4[[#This Row],[StoreID]],Stores!A:A,Stores!D:D, "Not Found")</f>
        <v>East</v>
      </c>
    </row>
    <row r="3777" spans="1:26">
      <c r="A3777" t="s">
        <v>4643</v>
      </c>
      <c r="B3777" s="1">
        <v>45798</v>
      </c>
      <c r="C3777" t="s">
        <v>545</v>
      </c>
      <c r="D3777" t="s">
        <v>780</v>
      </c>
      <c r="E3777" t="s">
        <v>846</v>
      </c>
      <c r="F3777">
        <v>4</v>
      </c>
      <c r="G3777">
        <v>0.15</v>
      </c>
      <c r="H3777" t="s">
        <v>868</v>
      </c>
      <c r="I3777" s="4">
        <f>Table4[[#This Row],[Quantity]]*Table4[[#This Row],[UnitPrice]]</f>
        <v>5088.92</v>
      </c>
      <c r="J3777" s="4">
        <f>Table4[[#This Row],[Gross Revenue]]*(1-Table4[[#This Row],[Discount]])</f>
        <v>4325.5820000000003</v>
      </c>
      <c r="K3777" s="4">
        <f>Table4[[#This Row],[Quantity]]*Table4[[#This Row],[CostPrice]]</f>
        <v>3810.6</v>
      </c>
      <c r="L3777" s="4">
        <f>Table4[[#This Row],[Net Revenue]]-Table4[[#This Row],[Total Cost]]</f>
        <v>514.98200000000043</v>
      </c>
      <c r="M3777" t="str">
        <f>_xlfn.XLOOKUP(Table4[[#This Row],[ProductID]], Products!A:A,Products!B:B, "Not Found")</f>
        <v>Hospital Smartphone</v>
      </c>
      <c r="N3777" t="str">
        <f>TEXT(Table4[[#This Row],[Date]], "mmm")</f>
        <v>May</v>
      </c>
      <c r="O3777" t="str">
        <f>TEXT(Table4[[#This Row],[Date]], "yyyy")</f>
        <v>2025</v>
      </c>
      <c r="P3777" t="str">
        <f>_xlfn.XLOOKUP(Table4[[#This Row],[ProductID]],Products!A:A,Products!C:C, "Not Found")</f>
        <v>Electronics</v>
      </c>
      <c r="Q3777" t="str">
        <f>_xlfn.XLOOKUP(Table4[[#This Row],[ProductID]],Products!A:A,Products!D:D,"Not Found")</f>
        <v>Smartphone</v>
      </c>
      <c r="R3777">
        <f>_xlfn.XLOOKUP(Table4[[#This Row],[ProductID]],Products!A:A,Products!E:E,"Not Found")</f>
        <v>1272.23</v>
      </c>
      <c r="S3777">
        <f>_xlfn.XLOOKUP(Table4[[#This Row],[ProductID]],Products!A:A,Products!F:F, "Not Found")</f>
        <v>952.65</v>
      </c>
      <c r="T3777" t="str">
        <f>_xlfn.XLOOKUP(Table4[[#This Row],[CustomerID]],Customers!A:A,Customers!D:D, "Not Found")</f>
        <v>M</v>
      </c>
      <c r="U3777" s="6">
        <f>_xlfn.XLOOKUP(Table4[[#This Row],[CustomerID]],Customers!A:A,Customers!E:E, "Not Found")</f>
        <v>38959</v>
      </c>
      <c r="V3777">
        <f ca="1">DATEDIF(Table4[[#This Row],[CustomerBirthday]], TODAY(), "Y")</f>
        <v>19</v>
      </c>
      <c r="W3777" t="str" cm="1">
        <f t="array" aca="1" ref="W3777" ca="1">_xlfn.IFS(Table4[[#This Row],[Age]]&lt;25, "Under 25",Table4[[#This Row],[Age]]=34, "25-34", Table4[[#This Row],[Age]]&lt;=49, "35-49", Table4[[#This Row],[Age]]&lt;=64, "50-64", Table4[[#This Row],[Age]]&gt;=65, "65+")</f>
        <v>Under 25</v>
      </c>
      <c r="X3777" t="str">
        <f>_xlfn.XLOOKUP(Table4[[#This Row],[StoreID]],Stores!A:A,Stores!B:B, "Not found")</f>
        <v>MegaMart Johnmouth</v>
      </c>
      <c r="Y3777" t="str">
        <f>_xlfn.XLOOKUP(Table4[[#This Row],[StoreID]],Stores!A:A,Stores!C:C, "Not Found")</f>
        <v>Johnmouth</v>
      </c>
      <c r="Z3777" t="str">
        <f>_xlfn.XLOOKUP(Table4[[#This Row],[StoreID]],Stores!A:A,Stores!D:D, "Not Found")</f>
        <v>East</v>
      </c>
    </row>
    <row r="3778" spans="1:26">
      <c r="A3778" t="s">
        <v>4644</v>
      </c>
      <c r="B3778" s="1">
        <v>45421</v>
      </c>
      <c r="C3778" t="s">
        <v>524</v>
      </c>
      <c r="D3778" t="s">
        <v>766</v>
      </c>
      <c r="E3778" t="s">
        <v>835</v>
      </c>
      <c r="F3778">
        <v>2</v>
      </c>
      <c r="G3778">
        <v>0</v>
      </c>
      <c r="H3778" t="s">
        <v>871</v>
      </c>
      <c r="I3778" s="4">
        <f>Table4[[#This Row],[Quantity]]*Table4[[#This Row],[UnitPrice]]</f>
        <v>2454.48</v>
      </c>
      <c r="J3778" s="4">
        <f>Table4[[#This Row],[Gross Revenue]]*(1-Table4[[#This Row],[Discount]])</f>
        <v>2454.48</v>
      </c>
      <c r="K3778" s="4">
        <f>Table4[[#This Row],[Quantity]]*Table4[[#This Row],[CostPrice]]</f>
        <v>1954.18</v>
      </c>
      <c r="L3778" s="4">
        <f>Table4[[#This Row],[Net Revenue]]-Table4[[#This Row],[Total Cost]]</f>
        <v>500.29999999999995</v>
      </c>
      <c r="M3778" t="str">
        <f>_xlfn.XLOOKUP(Table4[[#This Row],[ProductID]], Products!A:A,Products!B:B, "Not Found")</f>
        <v>Firm Dairy</v>
      </c>
      <c r="N3778" t="str">
        <f>TEXT(Table4[[#This Row],[Date]], "mmm")</f>
        <v>May</v>
      </c>
      <c r="O3778" t="str">
        <f>TEXT(Table4[[#This Row],[Date]], "yyyy")</f>
        <v>2024</v>
      </c>
      <c r="P3778" t="str">
        <f>_xlfn.XLOOKUP(Table4[[#This Row],[ProductID]],Products!A:A,Products!C:C, "Not Found")</f>
        <v>Groceries</v>
      </c>
      <c r="Q3778" t="str">
        <f>_xlfn.XLOOKUP(Table4[[#This Row],[ProductID]],Products!A:A,Products!D:D,"Not Found")</f>
        <v>Dairy</v>
      </c>
      <c r="R3778">
        <f>_xlfn.XLOOKUP(Table4[[#This Row],[ProductID]],Products!A:A,Products!E:E,"Not Found")</f>
        <v>1227.24</v>
      </c>
      <c r="S3778">
        <f>_xlfn.XLOOKUP(Table4[[#This Row],[ProductID]],Products!A:A,Products!F:F, "Not Found")</f>
        <v>977.09</v>
      </c>
      <c r="T3778" t="str">
        <f>_xlfn.XLOOKUP(Table4[[#This Row],[CustomerID]],Customers!A:A,Customers!D:D, "Not Found")</f>
        <v>F</v>
      </c>
      <c r="U3778" s="6">
        <f>_xlfn.XLOOKUP(Table4[[#This Row],[CustomerID]],Customers!A:A,Customers!E:E, "Not Found")</f>
        <v>23256</v>
      </c>
      <c r="V3778">
        <f ca="1">DATEDIF(Table4[[#This Row],[CustomerBirthday]], TODAY(), "Y")</f>
        <v>62</v>
      </c>
      <c r="W3778" t="str" cm="1">
        <f t="array" aca="1" ref="W3778" ca="1">_xlfn.IFS(Table4[[#This Row],[Age]]&lt;25, "Under 25",Table4[[#This Row],[Age]]=34, "25-34", Table4[[#This Row],[Age]]&lt;=49, "35-49", Table4[[#This Row],[Age]]&lt;=64, "50-64", Table4[[#This Row],[Age]]&gt;=65, "65+")</f>
        <v>50-64</v>
      </c>
      <c r="X3778" t="str">
        <f>_xlfn.XLOOKUP(Table4[[#This Row],[StoreID]],Stores!A:A,Stores!B:B, "Not found")</f>
        <v>MegaMart Peckmouth</v>
      </c>
      <c r="Y3778" t="str">
        <f>_xlfn.XLOOKUP(Table4[[#This Row],[StoreID]],Stores!A:A,Stores!C:C, "Not Found")</f>
        <v>Peckmouth</v>
      </c>
      <c r="Z3778" t="str">
        <f>_xlfn.XLOOKUP(Table4[[#This Row],[StoreID]],Stores!A:A,Stores!D:D, "Not Found")</f>
        <v>East</v>
      </c>
    </row>
    <row r="3779" spans="1:26">
      <c r="A3779" t="s">
        <v>4645</v>
      </c>
      <c r="B3779" s="1">
        <v>45694</v>
      </c>
      <c r="C3779" t="s">
        <v>536</v>
      </c>
      <c r="D3779" t="s">
        <v>822</v>
      </c>
      <c r="E3779" t="s">
        <v>846</v>
      </c>
      <c r="F3779">
        <v>3</v>
      </c>
      <c r="G3779">
        <v>0.15</v>
      </c>
      <c r="H3779" t="s">
        <v>875</v>
      </c>
      <c r="I3779" s="4">
        <f>Table4[[#This Row],[Quantity]]*Table4[[#This Row],[UnitPrice]]</f>
        <v>3649.08</v>
      </c>
      <c r="J3779" s="4">
        <f>Table4[[#This Row],[Gross Revenue]]*(1-Table4[[#This Row],[Discount]])</f>
        <v>3101.7179999999998</v>
      </c>
      <c r="K3779" s="4">
        <f>Table4[[#This Row],[Quantity]]*Table4[[#This Row],[CostPrice]]</f>
        <v>2384.3999999999996</v>
      </c>
      <c r="L3779" s="4">
        <f>Table4[[#This Row],[Net Revenue]]-Table4[[#This Row],[Total Cost]]</f>
        <v>717.31800000000021</v>
      </c>
      <c r="M3779" t="str">
        <f>_xlfn.XLOOKUP(Table4[[#This Row],[ProductID]], Products!A:A,Products!B:B, "Not Found")</f>
        <v>Nor Bags</v>
      </c>
      <c r="N3779" t="str">
        <f>TEXT(Table4[[#This Row],[Date]], "mmm")</f>
        <v>Feb</v>
      </c>
      <c r="O3779" t="str">
        <f>TEXT(Table4[[#This Row],[Date]], "yyyy")</f>
        <v>2025</v>
      </c>
      <c r="P3779" t="str">
        <f>_xlfn.XLOOKUP(Table4[[#This Row],[ProductID]],Products!A:A,Products!C:C, "Not Found")</f>
        <v>Fashion</v>
      </c>
      <c r="Q3779" t="str">
        <f>_xlfn.XLOOKUP(Table4[[#This Row],[ProductID]],Products!A:A,Products!D:D,"Not Found")</f>
        <v>Bags</v>
      </c>
      <c r="R3779">
        <f>_xlfn.XLOOKUP(Table4[[#This Row],[ProductID]],Products!A:A,Products!E:E,"Not Found")</f>
        <v>1216.3599999999999</v>
      </c>
      <c r="S3779">
        <f>_xlfn.XLOOKUP(Table4[[#This Row],[ProductID]],Products!A:A,Products!F:F, "Not Found")</f>
        <v>794.8</v>
      </c>
      <c r="T3779" t="str">
        <f>_xlfn.XLOOKUP(Table4[[#This Row],[CustomerID]],Customers!A:A,Customers!D:D, "Not Found")</f>
        <v>F</v>
      </c>
      <c r="U3779" s="6">
        <f>_xlfn.XLOOKUP(Table4[[#This Row],[CustomerID]],Customers!A:A,Customers!E:E, "Not Found")</f>
        <v>38541</v>
      </c>
      <c r="V3779">
        <f ca="1">DATEDIF(Table4[[#This Row],[CustomerBirthday]], TODAY(), "Y")</f>
        <v>21</v>
      </c>
      <c r="W3779" t="str" cm="1">
        <f t="array" aca="1" ref="W3779" ca="1">_xlfn.IFS(Table4[[#This Row],[Age]]&lt;25, "Under 25",Table4[[#This Row],[Age]]=34, "25-34", Table4[[#This Row],[Age]]&lt;=49, "35-49", Table4[[#This Row],[Age]]&lt;=64, "50-64", Table4[[#This Row],[Age]]&gt;=65, "65+")</f>
        <v>Under 25</v>
      </c>
      <c r="X3779" t="str">
        <f>_xlfn.XLOOKUP(Table4[[#This Row],[StoreID]],Stores!A:A,Stores!B:B, "Not found")</f>
        <v>MegaMart Johnmouth</v>
      </c>
      <c r="Y3779" t="str">
        <f>_xlfn.XLOOKUP(Table4[[#This Row],[StoreID]],Stores!A:A,Stores!C:C, "Not Found")</f>
        <v>Johnmouth</v>
      </c>
      <c r="Z3779" t="str">
        <f>_xlfn.XLOOKUP(Table4[[#This Row],[StoreID]],Stores!A:A,Stores!D:D, "Not Found")</f>
        <v>East</v>
      </c>
    </row>
    <row r="3780" spans="1:26">
      <c r="A3780" t="s">
        <v>4646</v>
      </c>
      <c r="B3780" s="1">
        <v>45249</v>
      </c>
      <c r="C3780" t="s">
        <v>266</v>
      </c>
      <c r="D3780" t="s">
        <v>722</v>
      </c>
      <c r="E3780" t="s">
        <v>842</v>
      </c>
      <c r="F3780">
        <v>2</v>
      </c>
      <c r="G3780">
        <v>0.15</v>
      </c>
      <c r="H3780" t="s">
        <v>865</v>
      </c>
      <c r="I3780" s="4">
        <f>Table4[[#This Row],[Quantity]]*Table4[[#This Row],[UnitPrice]]</f>
        <v>3707.54</v>
      </c>
      <c r="J3780" s="4">
        <f>Table4[[#This Row],[Gross Revenue]]*(1-Table4[[#This Row],[Discount]])</f>
        <v>3151.4090000000001</v>
      </c>
      <c r="K3780" s="4">
        <f>Table4[[#This Row],[Quantity]]*Table4[[#This Row],[CostPrice]]</f>
        <v>2727.04</v>
      </c>
      <c r="L3780" s="4">
        <f>Table4[[#This Row],[Net Revenue]]-Table4[[#This Row],[Total Cost]]</f>
        <v>424.36900000000014</v>
      </c>
      <c r="M3780" t="str">
        <f>_xlfn.XLOOKUP(Table4[[#This Row],[ProductID]], Products!A:A,Products!B:B, "Not Found")</f>
        <v>Four Accessories</v>
      </c>
      <c r="N3780" t="str">
        <f>TEXT(Table4[[#This Row],[Date]], "mmm")</f>
        <v>Nov</v>
      </c>
      <c r="O3780" t="str">
        <f>TEXT(Table4[[#This Row],[Date]], "yyyy")</f>
        <v>2023</v>
      </c>
      <c r="P3780" t="str">
        <f>_xlfn.XLOOKUP(Table4[[#This Row],[ProductID]],Products!A:A,Products!C:C, "Not Found")</f>
        <v>Fashion</v>
      </c>
      <c r="Q3780" t="str">
        <f>_xlfn.XLOOKUP(Table4[[#This Row],[ProductID]],Products!A:A,Products!D:D,"Not Found")</f>
        <v>Accessories</v>
      </c>
      <c r="R3780">
        <f>_xlfn.XLOOKUP(Table4[[#This Row],[ProductID]],Products!A:A,Products!E:E,"Not Found")</f>
        <v>1853.77</v>
      </c>
      <c r="S3780">
        <f>_xlfn.XLOOKUP(Table4[[#This Row],[ProductID]],Products!A:A,Products!F:F, "Not Found")</f>
        <v>1363.52</v>
      </c>
      <c r="T3780" t="str">
        <f>_xlfn.XLOOKUP(Table4[[#This Row],[CustomerID]],Customers!A:A,Customers!D:D, "Not Found")</f>
        <v>M</v>
      </c>
      <c r="U3780" s="6">
        <f>_xlfn.XLOOKUP(Table4[[#This Row],[CustomerID]],Customers!A:A,Customers!E:E, "Not Found")</f>
        <v>26230</v>
      </c>
      <c r="V3780">
        <f ca="1">DATEDIF(Table4[[#This Row],[CustomerBirthday]], TODAY(), "Y")</f>
        <v>54</v>
      </c>
      <c r="W3780" t="str" cm="1">
        <f t="array" aca="1" ref="W3780" ca="1">_xlfn.IFS(Table4[[#This Row],[Age]]&lt;25, "Under 25",Table4[[#This Row],[Age]]=34, "25-34", Table4[[#This Row],[Age]]&lt;=49, "35-49", Table4[[#This Row],[Age]]&lt;=64, "50-64", Table4[[#This Row],[Age]]&gt;=65, "65+")</f>
        <v>50-64</v>
      </c>
      <c r="X3780" t="str">
        <f>_xlfn.XLOOKUP(Table4[[#This Row],[StoreID]],Stores!A:A,Stores!B:B, "Not found")</f>
        <v>MegaMart Brianahaven</v>
      </c>
      <c r="Y3780" t="str">
        <f>_xlfn.XLOOKUP(Table4[[#This Row],[StoreID]],Stores!A:A,Stores!C:C, "Not Found")</f>
        <v>Brianahaven</v>
      </c>
      <c r="Z3780" t="str">
        <f>_xlfn.XLOOKUP(Table4[[#This Row],[StoreID]],Stores!A:A,Stores!D:D, "Not Found")</f>
        <v>North</v>
      </c>
    </row>
    <row r="3781" spans="1:26">
      <c r="A3781" t="s">
        <v>4647</v>
      </c>
      <c r="B3781" s="1">
        <v>45379</v>
      </c>
      <c r="C3781" t="s">
        <v>167</v>
      </c>
      <c r="D3781" t="s">
        <v>794</v>
      </c>
      <c r="E3781" t="s">
        <v>842</v>
      </c>
      <c r="F3781">
        <v>1</v>
      </c>
      <c r="G3781">
        <v>0.05</v>
      </c>
      <c r="H3781" t="s">
        <v>875</v>
      </c>
      <c r="I3781" s="4">
        <f>Table4[[#This Row],[Quantity]]*Table4[[#This Row],[UnitPrice]]</f>
        <v>428.05</v>
      </c>
      <c r="J3781" s="4">
        <f>Table4[[#This Row],[Gross Revenue]]*(1-Table4[[#This Row],[Discount]])</f>
        <v>406.64749999999998</v>
      </c>
      <c r="K3781" s="4">
        <f>Table4[[#This Row],[Quantity]]*Table4[[#This Row],[CostPrice]]</f>
        <v>246.07</v>
      </c>
      <c r="L3781" s="4">
        <f>Table4[[#This Row],[Net Revenue]]-Table4[[#This Row],[Total Cost]]</f>
        <v>160.57749999999999</v>
      </c>
      <c r="M3781" t="str">
        <f>_xlfn.XLOOKUP(Table4[[#This Row],[ProductID]], Products!A:A,Products!B:B, "Not Found")</f>
        <v>Everything Laptop</v>
      </c>
      <c r="N3781" t="str">
        <f>TEXT(Table4[[#This Row],[Date]], "mmm")</f>
        <v>Mar</v>
      </c>
      <c r="O3781" t="str">
        <f>TEXT(Table4[[#This Row],[Date]], "yyyy")</f>
        <v>2024</v>
      </c>
      <c r="P3781" t="str">
        <f>_xlfn.XLOOKUP(Table4[[#This Row],[ProductID]],Products!A:A,Products!C:C, "Not Found")</f>
        <v>Electronics</v>
      </c>
      <c r="Q3781" t="str">
        <f>_xlfn.XLOOKUP(Table4[[#This Row],[ProductID]],Products!A:A,Products!D:D,"Not Found")</f>
        <v>Laptop</v>
      </c>
      <c r="R3781">
        <f>_xlfn.XLOOKUP(Table4[[#This Row],[ProductID]],Products!A:A,Products!E:E,"Not Found")</f>
        <v>428.05</v>
      </c>
      <c r="S3781">
        <f>_xlfn.XLOOKUP(Table4[[#This Row],[ProductID]],Products!A:A,Products!F:F, "Not Found")</f>
        <v>246.07</v>
      </c>
      <c r="T3781" t="str">
        <f>_xlfn.XLOOKUP(Table4[[#This Row],[CustomerID]],Customers!A:A,Customers!D:D, "Not Found")</f>
        <v>M</v>
      </c>
      <c r="U3781" s="6">
        <f>_xlfn.XLOOKUP(Table4[[#This Row],[CustomerID]],Customers!A:A,Customers!E:E, "Not Found")</f>
        <v>32400</v>
      </c>
      <c r="V3781">
        <f ca="1">DATEDIF(Table4[[#This Row],[CustomerBirthday]], TODAY(), "Y")</f>
        <v>37</v>
      </c>
      <c r="W3781" t="str" cm="1">
        <f t="array" aca="1" ref="W3781" ca="1">_xlfn.IFS(Table4[[#This Row],[Age]]&lt;25, "Under 25",Table4[[#This Row],[Age]]=34, "25-34", Table4[[#This Row],[Age]]&lt;=49, "35-49", Table4[[#This Row],[Age]]&lt;=64, "50-64", Table4[[#This Row],[Age]]&gt;=65, "65+")</f>
        <v>35-49</v>
      </c>
      <c r="X3781" t="str">
        <f>_xlfn.XLOOKUP(Table4[[#This Row],[StoreID]],Stores!A:A,Stores!B:B, "Not found")</f>
        <v>MegaMart Brianahaven</v>
      </c>
      <c r="Y3781" t="str">
        <f>_xlfn.XLOOKUP(Table4[[#This Row],[StoreID]],Stores!A:A,Stores!C:C, "Not Found")</f>
        <v>Brianahaven</v>
      </c>
      <c r="Z3781" t="str">
        <f>_xlfn.XLOOKUP(Table4[[#This Row],[StoreID]],Stores!A:A,Stores!D:D, "Not Found")</f>
        <v>North</v>
      </c>
    </row>
    <row r="3782" spans="1:26">
      <c r="A3782" t="s">
        <v>4648</v>
      </c>
      <c r="B3782" s="1">
        <v>45382</v>
      </c>
      <c r="C3782" t="s">
        <v>167</v>
      </c>
      <c r="D3782" t="s">
        <v>725</v>
      </c>
      <c r="E3782" t="s">
        <v>831</v>
      </c>
      <c r="F3782">
        <v>2</v>
      </c>
      <c r="G3782">
        <v>0.1</v>
      </c>
      <c r="H3782" t="s">
        <v>871</v>
      </c>
      <c r="I3782" s="4">
        <f>Table4[[#This Row],[Quantity]]*Table4[[#This Row],[UnitPrice]]</f>
        <v>2792.44</v>
      </c>
      <c r="J3782" s="4">
        <f>Table4[[#This Row],[Gross Revenue]]*(1-Table4[[#This Row],[Discount]])</f>
        <v>2513.1959999999999</v>
      </c>
      <c r="K3782" s="4">
        <f>Table4[[#This Row],[Quantity]]*Table4[[#This Row],[CostPrice]]</f>
        <v>2008.18</v>
      </c>
      <c r="L3782" s="4">
        <f>Table4[[#This Row],[Net Revenue]]-Table4[[#This Row],[Total Cost]]</f>
        <v>505.01599999999985</v>
      </c>
      <c r="M3782" t="str">
        <f>_xlfn.XLOOKUP(Table4[[#This Row],[ProductID]], Products!A:A,Products!B:B, "Not Found")</f>
        <v>Knowledge Bags</v>
      </c>
      <c r="N3782" t="str">
        <f>TEXT(Table4[[#This Row],[Date]], "mmm")</f>
        <v>Mar</v>
      </c>
      <c r="O3782" t="str">
        <f>TEXT(Table4[[#This Row],[Date]], "yyyy")</f>
        <v>2024</v>
      </c>
      <c r="P3782" t="str">
        <f>_xlfn.XLOOKUP(Table4[[#This Row],[ProductID]],Products!A:A,Products!C:C, "Not Found")</f>
        <v>Fashion</v>
      </c>
      <c r="Q3782" t="str">
        <f>_xlfn.XLOOKUP(Table4[[#This Row],[ProductID]],Products!A:A,Products!D:D,"Not Found")</f>
        <v>Bags</v>
      </c>
      <c r="R3782">
        <f>_xlfn.XLOOKUP(Table4[[#This Row],[ProductID]],Products!A:A,Products!E:E,"Not Found")</f>
        <v>1396.22</v>
      </c>
      <c r="S3782">
        <f>_xlfn.XLOOKUP(Table4[[#This Row],[ProductID]],Products!A:A,Products!F:F, "Not Found")</f>
        <v>1004.09</v>
      </c>
      <c r="T3782" t="str">
        <f>_xlfn.XLOOKUP(Table4[[#This Row],[CustomerID]],Customers!A:A,Customers!D:D, "Not Found")</f>
        <v>M</v>
      </c>
      <c r="U3782" s="6">
        <f>_xlfn.XLOOKUP(Table4[[#This Row],[CustomerID]],Customers!A:A,Customers!E:E, "Not Found")</f>
        <v>32400</v>
      </c>
      <c r="V3782">
        <f ca="1">DATEDIF(Table4[[#This Row],[CustomerBirthday]], TODAY(), "Y")</f>
        <v>37</v>
      </c>
      <c r="W3782" t="str" cm="1">
        <f t="array" aca="1" ref="W3782" ca="1">_xlfn.IFS(Table4[[#This Row],[Age]]&lt;25, "Under 25",Table4[[#This Row],[Age]]=34, "25-34", Table4[[#This Row],[Age]]&lt;=49, "35-49", Table4[[#This Row],[Age]]&lt;=64, "50-64", Table4[[#This Row],[Age]]&gt;=65, "65+")</f>
        <v>35-49</v>
      </c>
      <c r="X3782" t="str">
        <f>_xlfn.XLOOKUP(Table4[[#This Row],[StoreID]],Stores!A:A,Stores!B:B, "Not found")</f>
        <v>MegaMart Jimenezborough</v>
      </c>
      <c r="Y3782" t="str">
        <f>_xlfn.XLOOKUP(Table4[[#This Row],[StoreID]],Stores!A:A,Stores!C:C, "Not Found")</f>
        <v>Jimenezborough</v>
      </c>
      <c r="Z3782" t="str">
        <f>_xlfn.XLOOKUP(Table4[[#This Row],[StoreID]],Stores!A:A,Stores!D:D, "Not Found")</f>
        <v>South</v>
      </c>
    </row>
    <row r="3783" spans="1:26">
      <c r="A3783" t="s">
        <v>4649</v>
      </c>
      <c r="B3783" s="1">
        <v>45816</v>
      </c>
      <c r="C3783" t="s">
        <v>666</v>
      </c>
      <c r="D3783" t="s">
        <v>784</v>
      </c>
      <c r="E3783" t="s">
        <v>842</v>
      </c>
      <c r="F3783">
        <v>3</v>
      </c>
      <c r="G3783">
        <v>0.05</v>
      </c>
      <c r="H3783" t="s">
        <v>868</v>
      </c>
      <c r="I3783" s="4">
        <f>Table4[[#This Row],[Quantity]]*Table4[[#This Row],[UnitPrice]]</f>
        <v>4455.1499999999996</v>
      </c>
      <c r="J3783" s="4">
        <f>Table4[[#This Row],[Gross Revenue]]*(1-Table4[[#This Row],[Discount]])</f>
        <v>4232.392499999999</v>
      </c>
      <c r="K3783" s="4">
        <f>Table4[[#This Row],[Quantity]]*Table4[[#This Row],[CostPrice]]</f>
        <v>2964.93</v>
      </c>
      <c r="L3783" s="4">
        <f>Table4[[#This Row],[Net Revenue]]-Table4[[#This Row],[Total Cost]]</f>
        <v>1267.4624999999992</v>
      </c>
      <c r="M3783" t="str">
        <f>_xlfn.XLOOKUP(Table4[[#This Row],[ProductID]], Products!A:A,Products!B:B, "Not Found")</f>
        <v>Road Clothing</v>
      </c>
      <c r="N3783" t="str">
        <f>TEXT(Table4[[#This Row],[Date]], "mmm")</f>
        <v>Jun</v>
      </c>
      <c r="O3783" t="str">
        <f>TEXT(Table4[[#This Row],[Date]], "yyyy")</f>
        <v>2025</v>
      </c>
      <c r="P3783" t="str">
        <f>_xlfn.XLOOKUP(Table4[[#This Row],[ProductID]],Products!A:A,Products!C:C, "Not Found")</f>
        <v>Fashion</v>
      </c>
      <c r="Q3783" t="str">
        <f>_xlfn.XLOOKUP(Table4[[#This Row],[ProductID]],Products!A:A,Products!D:D,"Not Found")</f>
        <v>Clothing</v>
      </c>
      <c r="R3783">
        <f>_xlfn.XLOOKUP(Table4[[#This Row],[ProductID]],Products!A:A,Products!E:E,"Not Found")</f>
        <v>1485.05</v>
      </c>
      <c r="S3783">
        <f>_xlfn.XLOOKUP(Table4[[#This Row],[ProductID]],Products!A:A,Products!F:F, "Not Found")</f>
        <v>988.31</v>
      </c>
      <c r="T3783" t="str">
        <f>_xlfn.XLOOKUP(Table4[[#This Row],[CustomerID]],Customers!A:A,Customers!D:D, "Not Found")</f>
        <v>M</v>
      </c>
      <c r="U3783" s="6">
        <f>_xlfn.XLOOKUP(Table4[[#This Row],[CustomerID]],Customers!A:A,Customers!E:E, "Not Found")</f>
        <v>24326</v>
      </c>
      <c r="V3783">
        <f ca="1">DATEDIF(Table4[[#This Row],[CustomerBirthday]], TODAY(), "Y")</f>
        <v>59</v>
      </c>
      <c r="W3783" t="str" cm="1">
        <f t="array" aca="1" ref="W3783" ca="1">_xlfn.IFS(Table4[[#This Row],[Age]]&lt;25, "Under 25",Table4[[#This Row],[Age]]=34, "25-34", Table4[[#This Row],[Age]]&lt;=49, "35-49", Table4[[#This Row],[Age]]&lt;=64, "50-64", Table4[[#This Row],[Age]]&gt;=65, "65+")</f>
        <v>50-64</v>
      </c>
      <c r="X3783" t="str">
        <f>_xlfn.XLOOKUP(Table4[[#This Row],[StoreID]],Stores!A:A,Stores!B:B, "Not found")</f>
        <v>MegaMart Brianahaven</v>
      </c>
      <c r="Y3783" t="str">
        <f>_xlfn.XLOOKUP(Table4[[#This Row],[StoreID]],Stores!A:A,Stores!C:C, "Not Found")</f>
        <v>Brianahaven</v>
      </c>
      <c r="Z3783" t="str">
        <f>_xlfn.XLOOKUP(Table4[[#This Row],[StoreID]],Stores!A:A,Stores!D:D, "Not Found")</f>
        <v>North</v>
      </c>
    </row>
    <row r="3784" spans="1:26">
      <c r="A3784" t="s">
        <v>4650</v>
      </c>
      <c r="B3784" s="1">
        <v>45559</v>
      </c>
      <c r="C3784" t="s">
        <v>335</v>
      </c>
      <c r="D3784" t="s">
        <v>818</v>
      </c>
      <c r="E3784" t="s">
        <v>846</v>
      </c>
      <c r="F3784">
        <v>4</v>
      </c>
      <c r="G3784">
        <v>0</v>
      </c>
      <c r="H3784" t="s">
        <v>868</v>
      </c>
      <c r="I3784" s="4">
        <f>Table4[[#This Row],[Quantity]]*Table4[[#This Row],[UnitPrice]]</f>
        <v>4661.4799999999996</v>
      </c>
      <c r="J3784" s="4">
        <f>Table4[[#This Row],[Gross Revenue]]*(1-Table4[[#This Row],[Discount]])</f>
        <v>4661.4799999999996</v>
      </c>
      <c r="K3784" s="4">
        <f>Table4[[#This Row],[Quantity]]*Table4[[#This Row],[CostPrice]]</f>
        <v>3706.2</v>
      </c>
      <c r="L3784" s="4">
        <f>Table4[[#This Row],[Net Revenue]]-Table4[[#This Row],[Total Cost]]</f>
        <v>955.27999999999975</v>
      </c>
      <c r="M3784" t="str">
        <f>_xlfn.XLOOKUP(Table4[[#This Row],[ProductID]], Products!A:A,Products!B:B, "Not Found")</f>
        <v>Nature Clothing</v>
      </c>
      <c r="N3784" t="str">
        <f>TEXT(Table4[[#This Row],[Date]], "mmm")</f>
        <v>Sep</v>
      </c>
      <c r="O3784" t="str">
        <f>TEXT(Table4[[#This Row],[Date]], "yyyy")</f>
        <v>2024</v>
      </c>
      <c r="P3784" t="str">
        <f>_xlfn.XLOOKUP(Table4[[#This Row],[ProductID]],Products!A:A,Products!C:C, "Not Found")</f>
        <v>Fashion</v>
      </c>
      <c r="Q3784" t="str">
        <f>_xlfn.XLOOKUP(Table4[[#This Row],[ProductID]],Products!A:A,Products!D:D,"Not Found")</f>
        <v>Clothing</v>
      </c>
      <c r="R3784">
        <f>_xlfn.XLOOKUP(Table4[[#This Row],[ProductID]],Products!A:A,Products!E:E,"Not Found")</f>
        <v>1165.3699999999999</v>
      </c>
      <c r="S3784">
        <f>_xlfn.XLOOKUP(Table4[[#This Row],[ProductID]],Products!A:A,Products!F:F, "Not Found")</f>
        <v>926.55</v>
      </c>
      <c r="T3784" t="str">
        <f>_xlfn.XLOOKUP(Table4[[#This Row],[CustomerID]],Customers!A:A,Customers!D:D, "Not Found")</f>
        <v>F</v>
      </c>
      <c r="U3784" s="6">
        <f>_xlfn.XLOOKUP(Table4[[#This Row],[CustomerID]],Customers!A:A,Customers!E:E, "Not Found")</f>
        <v>25396</v>
      </c>
      <c r="V3784">
        <f ca="1">DATEDIF(Table4[[#This Row],[CustomerBirthday]], TODAY(), "Y")</f>
        <v>57</v>
      </c>
      <c r="W3784" t="str" cm="1">
        <f t="array" aca="1" ref="W3784" ca="1">_xlfn.IFS(Table4[[#This Row],[Age]]&lt;25, "Under 25",Table4[[#This Row],[Age]]=34, "25-34", Table4[[#This Row],[Age]]&lt;=49, "35-49", Table4[[#This Row],[Age]]&lt;=64, "50-64", Table4[[#This Row],[Age]]&gt;=65, "65+")</f>
        <v>50-64</v>
      </c>
      <c r="X3784" t="str">
        <f>_xlfn.XLOOKUP(Table4[[#This Row],[StoreID]],Stores!A:A,Stores!B:B, "Not found")</f>
        <v>MegaMart Johnmouth</v>
      </c>
      <c r="Y3784" t="str">
        <f>_xlfn.XLOOKUP(Table4[[#This Row],[StoreID]],Stores!A:A,Stores!C:C, "Not Found")</f>
        <v>Johnmouth</v>
      </c>
      <c r="Z3784" t="str">
        <f>_xlfn.XLOOKUP(Table4[[#This Row],[StoreID]],Stores!A:A,Stores!D:D, "Not Found")</f>
        <v>East</v>
      </c>
    </row>
    <row r="3785" spans="1:26">
      <c r="A3785" t="s">
        <v>4651</v>
      </c>
      <c r="B3785" s="1">
        <v>45286</v>
      </c>
      <c r="C3785" t="s">
        <v>516</v>
      </c>
      <c r="D3785" t="s">
        <v>761</v>
      </c>
      <c r="E3785" t="s">
        <v>839</v>
      </c>
      <c r="F3785">
        <v>2</v>
      </c>
      <c r="G3785">
        <v>0.1</v>
      </c>
      <c r="H3785" t="s">
        <v>865</v>
      </c>
      <c r="I3785" s="4">
        <f>Table4[[#This Row],[Quantity]]*Table4[[#This Row],[UnitPrice]]</f>
        <v>3525.84</v>
      </c>
      <c r="J3785" s="4">
        <f>Table4[[#This Row],[Gross Revenue]]*(1-Table4[[#This Row],[Discount]])</f>
        <v>3173.2560000000003</v>
      </c>
      <c r="K3785" s="4">
        <f>Table4[[#This Row],[Quantity]]*Table4[[#This Row],[CostPrice]]</f>
        <v>2692.96</v>
      </c>
      <c r="L3785" s="4">
        <f>Table4[[#This Row],[Net Revenue]]-Table4[[#This Row],[Total Cost]]</f>
        <v>480.29600000000028</v>
      </c>
      <c r="M3785" t="str">
        <f>_xlfn.XLOOKUP(Table4[[#This Row],[ProductID]], Products!A:A,Products!B:B, "Not Found")</f>
        <v>Traditional Laptop</v>
      </c>
      <c r="N3785" t="str">
        <f>TEXT(Table4[[#This Row],[Date]], "mmm")</f>
        <v>Dec</v>
      </c>
      <c r="O3785" t="str">
        <f>TEXT(Table4[[#This Row],[Date]], "yyyy")</f>
        <v>2023</v>
      </c>
      <c r="P3785" t="str">
        <f>_xlfn.XLOOKUP(Table4[[#This Row],[ProductID]],Products!A:A,Products!C:C, "Not Found")</f>
        <v>Electronics</v>
      </c>
      <c r="Q3785" t="str">
        <f>_xlfn.XLOOKUP(Table4[[#This Row],[ProductID]],Products!A:A,Products!D:D,"Not Found")</f>
        <v>Laptop</v>
      </c>
      <c r="R3785">
        <f>_xlfn.XLOOKUP(Table4[[#This Row],[ProductID]],Products!A:A,Products!E:E,"Not Found")</f>
        <v>1762.92</v>
      </c>
      <c r="S3785">
        <f>_xlfn.XLOOKUP(Table4[[#This Row],[ProductID]],Products!A:A,Products!F:F, "Not Found")</f>
        <v>1346.48</v>
      </c>
      <c r="T3785" t="str">
        <f>_xlfn.XLOOKUP(Table4[[#This Row],[CustomerID]],Customers!A:A,Customers!D:D, "Not Found")</f>
        <v>M</v>
      </c>
      <c r="U3785" s="6">
        <f>_xlfn.XLOOKUP(Table4[[#This Row],[CustomerID]],Customers!A:A,Customers!E:E, "Not Found")</f>
        <v>38558</v>
      </c>
      <c r="V3785">
        <f ca="1">DATEDIF(Table4[[#This Row],[CustomerBirthday]], TODAY(), "Y")</f>
        <v>21</v>
      </c>
      <c r="W3785" t="str" cm="1">
        <f t="array" aca="1" ref="W3785" ca="1">_xlfn.IFS(Table4[[#This Row],[Age]]&lt;25, "Under 25",Table4[[#This Row],[Age]]=34, "25-34", Table4[[#This Row],[Age]]&lt;=49, "35-49", Table4[[#This Row],[Age]]&lt;=64, "50-64", Table4[[#This Row],[Age]]&gt;=65, "65+")</f>
        <v>Under 25</v>
      </c>
      <c r="X3785" t="str">
        <f>_xlfn.XLOOKUP(Table4[[#This Row],[StoreID]],Stores!A:A,Stores!B:B, "Not found")</f>
        <v>MegaMart New Michele</v>
      </c>
      <c r="Y3785" t="str">
        <f>_xlfn.XLOOKUP(Table4[[#This Row],[StoreID]],Stores!A:A,Stores!C:C, "Not Found")</f>
        <v>New Michele</v>
      </c>
      <c r="Z3785" t="str">
        <f>_xlfn.XLOOKUP(Table4[[#This Row],[StoreID]],Stores!A:A,Stores!D:D, "Not Found")</f>
        <v>West</v>
      </c>
    </row>
    <row r="3786" spans="1:26">
      <c r="A3786" t="s">
        <v>4652</v>
      </c>
      <c r="B3786" s="1">
        <v>45908</v>
      </c>
      <c r="C3786" t="s">
        <v>483</v>
      </c>
      <c r="D3786" t="s">
        <v>769</v>
      </c>
      <c r="E3786" t="s">
        <v>835</v>
      </c>
      <c r="F3786">
        <v>3</v>
      </c>
      <c r="G3786">
        <v>0.05</v>
      </c>
      <c r="H3786" t="s">
        <v>875</v>
      </c>
      <c r="I3786" s="4">
        <f>Table4[[#This Row],[Quantity]]*Table4[[#This Row],[UnitPrice]]</f>
        <v>76.710000000000008</v>
      </c>
      <c r="J3786" s="4">
        <f>Table4[[#This Row],[Gross Revenue]]*(1-Table4[[#This Row],[Discount]])</f>
        <v>72.874499999999998</v>
      </c>
      <c r="K3786" s="4">
        <f>Table4[[#This Row],[Quantity]]*Table4[[#This Row],[CostPrice]]</f>
        <v>57.150000000000006</v>
      </c>
      <c r="L3786" s="4">
        <f>Table4[[#This Row],[Net Revenue]]-Table4[[#This Row],[Total Cost]]</f>
        <v>15.724499999999992</v>
      </c>
      <c r="M3786" t="str">
        <f>_xlfn.XLOOKUP(Table4[[#This Row],[ProductID]], Products!A:A,Products!B:B, "Not Found")</f>
        <v>How Vegetables</v>
      </c>
      <c r="N3786" t="str">
        <f>TEXT(Table4[[#This Row],[Date]], "mmm")</f>
        <v>Sep</v>
      </c>
      <c r="O3786" t="str">
        <f>TEXT(Table4[[#This Row],[Date]], "yyyy")</f>
        <v>2025</v>
      </c>
      <c r="P3786" t="str">
        <f>_xlfn.XLOOKUP(Table4[[#This Row],[ProductID]],Products!A:A,Products!C:C, "Not Found")</f>
        <v>Groceries</v>
      </c>
      <c r="Q3786" t="str">
        <f>_xlfn.XLOOKUP(Table4[[#This Row],[ProductID]],Products!A:A,Products!D:D,"Not Found")</f>
        <v>Vegetables</v>
      </c>
      <c r="R3786">
        <f>_xlfn.XLOOKUP(Table4[[#This Row],[ProductID]],Products!A:A,Products!E:E,"Not Found")</f>
        <v>25.57</v>
      </c>
      <c r="S3786">
        <f>_xlfn.XLOOKUP(Table4[[#This Row],[ProductID]],Products!A:A,Products!F:F, "Not Found")</f>
        <v>19.05</v>
      </c>
      <c r="T3786" t="str">
        <f>_xlfn.XLOOKUP(Table4[[#This Row],[CustomerID]],Customers!A:A,Customers!D:D, "Not Found")</f>
        <v>M</v>
      </c>
      <c r="U3786" s="6">
        <f>_xlfn.XLOOKUP(Table4[[#This Row],[CustomerID]],Customers!A:A,Customers!E:E, "Not Found")</f>
        <v>21543</v>
      </c>
      <c r="V3786">
        <f ca="1">DATEDIF(Table4[[#This Row],[CustomerBirthday]], TODAY(), "Y")</f>
        <v>67</v>
      </c>
      <c r="W3786" t="str" cm="1">
        <f t="array" aca="1" ref="W3786" ca="1">_xlfn.IFS(Table4[[#This Row],[Age]]&lt;25, "Under 25",Table4[[#This Row],[Age]]=34, "25-34", Table4[[#This Row],[Age]]&lt;=49, "35-49", Table4[[#This Row],[Age]]&lt;=64, "50-64", Table4[[#This Row],[Age]]&gt;=65, "65+")</f>
        <v>65+</v>
      </c>
      <c r="X3786" t="str">
        <f>_xlfn.XLOOKUP(Table4[[#This Row],[StoreID]],Stores!A:A,Stores!B:B, "Not found")</f>
        <v>MegaMart Peckmouth</v>
      </c>
      <c r="Y3786" t="str">
        <f>_xlfn.XLOOKUP(Table4[[#This Row],[StoreID]],Stores!A:A,Stores!C:C, "Not Found")</f>
        <v>Peckmouth</v>
      </c>
      <c r="Z3786" t="str">
        <f>_xlfn.XLOOKUP(Table4[[#This Row],[StoreID]],Stores!A:A,Stores!D:D, "Not Found")</f>
        <v>East</v>
      </c>
    </row>
    <row r="3787" spans="1:26">
      <c r="A3787" t="s">
        <v>4653</v>
      </c>
      <c r="B3787" s="1">
        <v>45746</v>
      </c>
      <c r="C3787" t="s">
        <v>612</v>
      </c>
      <c r="D3787" t="s">
        <v>812</v>
      </c>
      <c r="E3787" t="s">
        <v>846</v>
      </c>
      <c r="F3787">
        <v>2</v>
      </c>
      <c r="G3787">
        <v>0.1</v>
      </c>
      <c r="H3787" t="s">
        <v>865</v>
      </c>
      <c r="I3787" s="4">
        <f>Table4[[#This Row],[Quantity]]*Table4[[#This Row],[UnitPrice]]</f>
        <v>1128.8399999999999</v>
      </c>
      <c r="J3787" s="4">
        <f>Table4[[#This Row],[Gross Revenue]]*(1-Table4[[#This Row],[Discount]])</f>
        <v>1015.9559999999999</v>
      </c>
      <c r="K3787" s="4">
        <f>Table4[[#This Row],[Quantity]]*Table4[[#This Row],[CostPrice]]</f>
        <v>587.91999999999996</v>
      </c>
      <c r="L3787" s="4">
        <f>Table4[[#This Row],[Net Revenue]]-Table4[[#This Row],[Total Cost]]</f>
        <v>428.03599999999994</v>
      </c>
      <c r="M3787" t="str">
        <f>_xlfn.XLOOKUP(Table4[[#This Row],[ProductID]], Products!A:A,Products!B:B, "Not Found")</f>
        <v>Soon Accessories</v>
      </c>
      <c r="N3787" t="str">
        <f>TEXT(Table4[[#This Row],[Date]], "mmm")</f>
        <v>Mar</v>
      </c>
      <c r="O3787" t="str">
        <f>TEXT(Table4[[#This Row],[Date]], "yyyy")</f>
        <v>2025</v>
      </c>
      <c r="P3787" t="str">
        <f>_xlfn.XLOOKUP(Table4[[#This Row],[ProductID]],Products!A:A,Products!C:C, "Not Found")</f>
        <v>Fashion</v>
      </c>
      <c r="Q3787" t="str">
        <f>_xlfn.XLOOKUP(Table4[[#This Row],[ProductID]],Products!A:A,Products!D:D,"Not Found")</f>
        <v>Accessories</v>
      </c>
      <c r="R3787">
        <f>_xlfn.XLOOKUP(Table4[[#This Row],[ProductID]],Products!A:A,Products!E:E,"Not Found")</f>
        <v>564.41999999999996</v>
      </c>
      <c r="S3787">
        <f>_xlfn.XLOOKUP(Table4[[#This Row],[ProductID]],Products!A:A,Products!F:F, "Not Found")</f>
        <v>293.95999999999998</v>
      </c>
      <c r="T3787" t="str">
        <f>_xlfn.XLOOKUP(Table4[[#This Row],[CustomerID]],Customers!A:A,Customers!D:D, "Not Found")</f>
        <v>F</v>
      </c>
      <c r="U3787" s="6">
        <f>_xlfn.XLOOKUP(Table4[[#This Row],[CustomerID]],Customers!A:A,Customers!E:E, "Not Found")</f>
        <v>28198</v>
      </c>
      <c r="V3787">
        <f ca="1">DATEDIF(Table4[[#This Row],[CustomerBirthday]], TODAY(), "Y")</f>
        <v>49</v>
      </c>
      <c r="W3787" t="str" cm="1">
        <f t="array" aca="1" ref="W3787" ca="1">_xlfn.IFS(Table4[[#This Row],[Age]]&lt;25, "Under 25",Table4[[#This Row],[Age]]=34, "25-34", Table4[[#This Row],[Age]]&lt;=49, "35-49", Table4[[#This Row],[Age]]&lt;=64, "50-64", Table4[[#This Row],[Age]]&gt;=65, "65+")</f>
        <v>35-49</v>
      </c>
      <c r="X3787" t="str">
        <f>_xlfn.XLOOKUP(Table4[[#This Row],[StoreID]],Stores!A:A,Stores!B:B, "Not found")</f>
        <v>MegaMart Johnmouth</v>
      </c>
      <c r="Y3787" t="str">
        <f>_xlfn.XLOOKUP(Table4[[#This Row],[StoreID]],Stores!A:A,Stores!C:C, "Not Found")</f>
        <v>Johnmouth</v>
      </c>
      <c r="Z3787" t="str">
        <f>_xlfn.XLOOKUP(Table4[[#This Row],[StoreID]],Stores!A:A,Stores!D:D, "Not Found")</f>
        <v>East</v>
      </c>
    </row>
    <row r="3788" spans="1:26">
      <c r="A3788" t="s">
        <v>4654</v>
      </c>
      <c r="B3788" s="1">
        <v>45692</v>
      </c>
      <c r="C3788" t="s">
        <v>351</v>
      </c>
      <c r="D3788" t="s">
        <v>810</v>
      </c>
      <c r="E3788" t="s">
        <v>839</v>
      </c>
      <c r="F3788">
        <v>1</v>
      </c>
      <c r="G3788">
        <v>0</v>
      </c>
      <c r="H3788" t="s">
        <v>868</v>
      </c>
      <c r="I3788" s="4">
        <f>Table4[[#This Row],[Quantity]]*Table4[[#This Row],[UnitPrice]]</f>
        <v>453.62</v>
      </c>
      <c r="J3788" s="4">
        <f>Table4[[#This Row],[Gross Revenue]]*(1-Table4[[#This Row],[Discount]])</f>
        <v>453.62</v>
      </c>
      <c r="K3788" s="4">
        <f>Table4[[#This Row],[Quantity]]*Table4[[#This Row],[CostPrice]]</f>
        <v>316.63</v>
      </c>
      <c r="L3788" s="4">
        <f>Table4[[#This Row],[Net Revenue]]-Table4[[#This Row],[Total Cost]]</f>
        <v>136.99</v>
      </c>
      <c r="M3788" t="str">
        <f>_xlfn.XLOOKUP(Table4[[#This Row],[ProductID]], Products!A:A,Products!B:B, "Not Found")</f>
        <v>Maybe Clothing</v>
      </c>
      <c r="N3788" t="str">
        <f>TEXT(Table4[[#This Row],[Date]], "mmm")</f>
        <v>Feb</v>
      </c>
      <c r="O3788" t="str">
        <f>TEXT(Table4[[#This Row],[Date]], "yyyy")</f>
        <v>2025</v>
      </c>
      <c r="P3788" t="str">
        <f>_xlfn.XLOOKUP(Table4[[#This Row],[ProductID]],Products!A:A,Products!C:C, "Not Found")</f>
        <v>Fashion</v>
      </c>
      <c r="Q3788" t="str">
        <f>_xlfn.XLOOKUP(Table4[[#This Row],[ProductID]],Products!A:A,Products!D:D,"Not Found")</f>
        <v>Clothing</v>
      </c>
      <c r="R3788">
        <f>_xlfn.XLOOKUP(Table4[[#This Row],[ProductID]],Products!A:A,Products!E:E,"Not Found")</f>
        <v>453.62</v>
      </c>
      <c r="S3788">
        <f>_xlfn.XLOOKUP(Table4[[#This Row],[ProductID]],Products!A:A,Products!F:F, "Not Found")</f>
        <v>316.63</v>
      </c>
      <c r="T3788" t="str">
        <f>_xlfn.XLOOKUP(Table4[[#This Row],[CustomerID]],Customers!A:A,Customers!D:D, "Not Found")</f>
        <v>M</v>
      </c>
      <c r="U3788" s="6">
        <f>_xlfn.XLOOKUP(Table4[[#This Row],[CustomerID]],Customers!A:A,Customers!E:E, "Not Found")</f>
        <v>28594</v>
      </c>
      <c r="V3788">
        <f ca="1">DATEDIF(Table4[[#This Row],[CustomerBirthday]], TODAY(), "Y")</f>
        <v>48</v>
      </c>
      <c r="W3788" t="str" cm="1">
        <f t="array" aca="1" ref="W3788" ca="1">_xlfn.IFS(Table4[[#This Row],[Age]]&lt;25, "Under 25",Table4[[#This Row],[Age]]=34, "25-34", Table4[[#This Row],[Age]]&lt;=49, "35-49", Table4[[#This Row],[Age]]&lt;=64, "50-64", Table4[[#This Row],[Age]]&gt;=65, "65+")</f>
        <v>35-49</v>
      </c>
      <c r="X3788" t="str">
        <f>_xlfn.XLOOKUP(Table4[[#This Row],[StoreID]],Stores!A:A,Stores!B:B, "Not found")</f>
        <v>MegaMart New Michele</v>
      </c>
      <c r="Y3788" t="str">
        <f>_xlfn.XLOOKUP(Table4[[#This Row],[StoreID]],Stores!A:A,Stores!C:C, "Not Found")</f>
        <v>New Michele</v>
      </c>
      <c r="Z3788" t="str">
        <f>_xlfn.XLOOKUP(Table4[[#This Row],[StoreID]],Stores!A:A,Stores!D:D, "Not Found")</f>
        <v>West</v>
      </c>
    </row>
    <row r="3789" spans="1:26">
      <c r="A3789" t="s">
        <v>4655</v>
      </c>
      <c r="B3789" s="1">
        <v>45758</v>
      </c>
      <c r="C3789" t="s">
        <v>250</v>
      </c>
      <c r="D3789" t="s">
        <v>757</v>
      </c>
      <c r="E3789" t="s">
        <v>839</v>
      </c>
      <c r="F3789">
        <v>3</v>
      </c>
      <c r="G3789">
        <v>0.1</v>
      </c>
      <c r="H3789" t="s">
        <v>868</v>
      </c>
      <c r="I3789" s="4">
        <f>Table4[[#This Row],[Quantity]]*Table4[[#This Row],[UnitPrice]]</f>
        <v>3738.33</v>
      </c>
      <c r="J3789" s="4">
        <f>Table4[[#This Row],[Gross Revenue]]*(1-Table4[[#This Row],[Discount]])</f>
        <v>3364.4969999999998</v>
      </c>
      <c r="K3789" s="4">
        <f>Table4[[#This Row],[Quantity]]*Table4[[#This Row],[CostPrice]]</f>
        <v>2500.56</v>
      </c>
      <c r="L3789" s="4">
        <f>Table4[[#This Row],[Net Revenue]]-Table4[[#This Row],[Total Cost]]</f>
        <v>863.9369999999999</v>
      </c>
      <c r="M3789" t="str">
        <f>_xlfn.XLOOKUP(Table4[[#This Row],[ProductID]], Products!A:A,Products!B:B, "Not Found")</f>
        <v>Find Headphones</v>
      </c>
      <c r="N3789" t="str">
        <f>TEXT(Table4[[#This Row],[Date]], "mmm")</f>
        <v>Apr</v>
      </c>
      <c r="O3789" t="str">
        <f>TEXT(Table4[[#This Row],[Date]], "yyyy")</f>
        <v>2025</v>
      </c>
      <c r="P3789" t="str">
        <f>_xlfn.XLOOKUP(Table4[[#This Row],[ProductID]],Products!A:A,Products!C:C, "Not Found")</f>
        <v>Electronics</v>
      </c>
      <c r="Q3789" t="str">
        <f>_xlfn.XLOOKUP(Table4[[#This Row],[ProductID]],Products!A:A,Products!D:D,"Not Found")</f>
        <v>Headphones</v>
      </c>
      <c r="R3789">
        <f>_xlfn.XLOOKUP(Table4[[#This Row],[ProductID]],Products!A:A,Products!E:E,"Not Found")</f>
        <v>1246.1099999999999</v>
      </c>
      <c r="S3789">
        <f>_xlfn.XLOOKUP(Table4[[#This Row],[ProductID]],Products!A:A,Products!F:F, "Not Found")</f>
        <v>833.52</v>
      </c>
      <c r="T3789" t="str">
        <f>_xlfn.XLOOKUP(Table4[[#This Row],[CustomerID]],Customers!A:A,Customers!D:D, "Not Found")</f>
        <v>F</v>
      </c>
      <c r="U3789" s="6">
        <f>_xlfn.XLOOKUP(Table4[[#This Row],[CustomerID]],Customers!A:A,Customers!E:E, "Not Found")</f>
        <v>31304</v>
      </c>
      <c r="V3789">
        <f ca="1">DATEDIF(Table4[[#This Row],[CustomerBirthday]], TODAY(), "Y")</f>
        <v>40</v>
      </c>
      <c r="W3789" t="str" cm="1">
        <f t="array" aca="1" ref="W3789" ca="1">_xlfn.IFS(Table4[[#This Row],[Age]]&lt;25, "Under 25",Table4[[#This Row],[Age]]=34, "25-34", Table4[[#This Row],[Age]]&lt;=49, "35-49", Table4[[#This Row],[Age]]&lt;=64, "50-64", Table4[[#This Row],[Age]]&gt;=65, "65+")</f>
        <v>35-49</v>
      </c>
      <c r="X3789" t="str">
        <f>_xlfn.XLOOKUP(Table4[[#This Row],[StoreID]],Stores!A:A,Stores!B:B, "Not found")</f>
        <v>MegaMart New Michele</v>
      </c>
      <c r="Y3789" t="str">
        <f>_xlfn.XLOOKUP(Table4[[#This Row],[StoreID]],Stores!A:A,Stores!C:C, "Not Found")</f>
        <v>New Michele</v>
      </c>
      <c r="Z3789" t="str">
        <f>_xlfn.XLOOKUP(Table4[[#This Row],[StoreID]],Stores!A:A,Stores!D:D, "Not Found")</f>
        <v>West</v>
      </c>
    </row>
    <row r="3790" spans="1:26">
      <c r="A3790" t="s">
        <v>4656</v>
      </c>
      <c r="B3790" s="1">
        <v>45252</v>
      </c>
      <c r="C3790" t="s">
        <v>327</v>
      </c>
      <c r="D3790" t="s">
        <v>810</v>
      </c>
      <c r="E3790" t="s">
        <v>835</v>
      </c>
      <c r="F3790">
        <v>2</v>
      </c>
      <c r="G3790">
        <v>0</v>
      </c>
      <c r="H3790" t="s">
        <v>875</v>
      </c>
      <c r="I3790" s="4">
        <f>Table4[[#This Row],[Quantity]]*Table4[[#This Row],[UnitPrice]]</f>
        <v>907.24</v>
      </c>
      <c r="J3790" s="4">
        <f>Table4[[#This Row],[Gross Revenue]]*(1-Table4[[#This Row],[Discount]])</f>
        <v>907.24</v>
      </c>
      <c r="K3790" s="4">
        <f>Table4[[#This Row],[Quantity]]*Table4[[#This Row],[CostPrice]]</f>
        <v>633.26</v>
      </c>
      <c r="L3790" s="4">
        <f>Table4[[#This Row],[Net Revenue]]-Table4[[#This Row],[Total Cost]]</f>
        <v>273.98</v>
      </c>
      <c r="M3790" t="str">
        <f>_xlfn.XLOOKUP(Table4[[#This Row],[ProductID]], Products!A:A,Products!B:B, "Not Found")</f>
        <v>Maybe Clothing</v>
      </c>
      <c r="N3790" t="str">
        <f>TEXT(Table4[[#This Row],[Date]], "mmm")</f>
        <v>Nov</v>
      </c>
      <c r="O3790" t="str">
        <f>TEXT(Table4[[#This Row],[Date]], "yyyy")</f>
        <v>2023</v>
      </c>
      <c r="P3790" t="str">
        <f>_xlfn.XLOOKUP(Table4[[#This Row],[ProductID]],Products!A:A,Products!C:C, "Not Found")</f>
        <v>Fashion</v>
      </c>
      <c r="Q3790" t="str">
        <f>_xlfn.XLOOKUP(Table4[[#This Row],[ProductID]],Products!A:A,Products!D:D,"Not Found")</f>
        <v>Clothing</v>
      </c>
      <c r="R3790">
        <f>_xlfn.XLOOKUP(Table4[[#This Row],[ProductID]],Products!A:A,Products!E:E,"Not Found")</f>
        <v>453.62</v>
      </c>
      <c r="S3790">
        <f>_xlfn.XLOOKUP(Table4[[#This Row],[ProductID]],Products!A:A,Products!F:F, "Not Found")</f>
        <v>316.63</v>
      </c>
      <c r="T3790" t="str">
        <f>_xlfn.XLOOKUP(Table4[[#This Row],[CustomerID]],Customers!A:A,Customers!D:D, "Not Found")</f>
        <v>F</v>
      </c>
      <c r="U3790" s="6">
        <f>_xlfn.XLOOKUP(Table4[[#This Row],[CustomerID]],Customers!A:A,Customers!E:E, "Not Found")</f>
        <v>27567</v>
      </c>
      <c r="V3790">
        <f ca="1">DATEDIF(Table4[[#This Row],[CustomerBirthday]], TODAY(), "Y")</f>
        <v>51</v>
      </c>
      <c r="W3790" t="str" cm="1">
        <f t="array" aca="1" ref="W3790" ca="1">_xlfn.IFS(Table4[[#This Row],[Age]]&lt;25, "Under 25",Table4[[#This Row],[Age]]=34, "25-34", Table4[[#This Row],[Age]]&lt;=49, "35-49", Table4[[#This Row],[Age]]&lt;=64, "50-64", Table4[[#This Row],[Age]]&gt;=65, "65+")</f>
        <v>50-64</v>
      </c>
      <c r="X3790" t="str">
        <f>_xlfn.XLOOKUP(Table4[[#This Row],[StoreID]],Stores!A:A,Stores!B:B, "Not found")</f>
        <v>MegaMart Peckmouth</v>
      </c>
      <c r="Y3790" t="str">
        <f>_xlfn.XLOOKUP(Table4[[#This Row],[StoreID]],Stores!A:A,Stores!C:C, "Not Found")</f>
        <v>Peckmouth</v>
      </c>
      <c r="Z3790" t="str">
        <f>_xlfn.XLOOKUP(Table4[[#This Row],[StoreID]],Stores!A:A,Stores!D:D, "Not Found")</f>
        <v>East</v>
      </c>
    </row>
    <row r="3791" spans="1:26">
      <c r="A3791" t="s">
        <v>4657</v>
      </c>
      <c r="B3791" s="1">
        <v>45743</v>
      </c>
      <c r="C3791" t="s">
        <v>141</v>
      </c>
      <c r="D3791" t="s">
        <v>782</v>
      </c>
      <c r="E3791" t="s">
        <v>835</v>
      </c>
      <c r="F3791">
        <v>2</v>
      </c>
      <c r="G3791">
        <v>0.15</v>
      </c>
      <c r="H3791" t="s">
        <v>865</v>
      </c>
      <c r="I3791" s="4">
        <f>Table4[[#This Row],[Quantity]]*Table4[[#This Row],[UnitPrice]]</f>
        <v>1347.56</v>
      </c>
      <c r="J3791" s="4">
        <f>Table4[[#This Row],[Gross Revenue]]*(1-Table4[[#This Row],[Discount]])</f>
        <v>1145.4259999999999</v>
      </c>
      <c r="K3791" s="4">
        <f>Table4[[#This Row],[Quantity]]*Table4[[#This Row],[CostPrice]]</f>
        <v>726.66</v>
      </c>
      <c r="L3791" s="4">
        <f>Table4[[#This Row],[Net Revenue]]-Table4[[#This Row],[Total Cost]]</f>
        <v>418.76599999999996</v>
      </c>
      <c r="M3791" t="str">
        <f>_xlfn.XLOOKUP(Table4[[#This Row],[ProductID]], Products!A:A,Products!B:B, "Not Found")</f>
        <v>Deal Smartphone</v>
      </c>
      <c r="N3791" t="str">
        <f>TEXT(Table4[[#This Row],[Date]], "mmm")</f>
        <v>Mar</v>
      </c>
      <c r="O3791" t="str">
        <f>TEXT(Table4[[#This Row],[Date]], "yyyy")</f>
        <v>2025</v>
      </c>
      <c r="P3791" t="str">
        <f>_xlfn.XLOOKUP(Table4[[#This Row],[ProductID]],Products!A:A,Products!C:C, "Not Found")</f>
        <v>Electronics</v>
      </c>
      <c r="Q3791" t="str">
        <f>_xlfn.XLOOKUP(Table4[[#This Row],[ProductID]],Products!A:A,Products!D:D,"Not Found")</f>
        <v>Smartphone</v>
      </c>
      <c r="R3791">
        <f>_xlfn.XLOOKUP(Table4[[#This Row],[ProductID]],Products!A:A,Products!E:E,"Not Found")</f>
        <v>673.78</v>
      </c>
      <c r="S3791">
        <f>_xlfn.XLOOKUP(Table4[[#This Row],[ProductID]],Products!A:A,Products!F:F, "Not Found")</f>
        <v>363.33</v>
      </c>
      <c r="T3791" t="str">
        <f>_xlfn.XLOOKUP(Table4[[#This Row],[CustomerID]],Customers!A:A,Customers!D:D, "Not Found")</f>
        <v>M</v>
      </c>
      <c r="U3791" s="6">
        <f>_xlfn.XLOOKUP(Table4[[#This Row],[CustomerID]],Customers!A:A,Customers!E:E, "Not Found")</f>
        <v>33546</v>
      </c>
      <c r="V3791">
        <f ca="1">DATEDIF(Table4[[#This Row],[CustomerBirthday]], TODAY(), "Y")</f>
        <v>34</v>
      </c>
      <c r="W3791" t="str" cm="1">
        <f t="array" aca="1" ref="W3791" ca="1">_xlfn.IFS(Table4[[#This Row],[Age]]&lt;25, "Under 25",Table4[[#This Row],[Age]]=34, "25-34", Table4[[#This Row],[Age]]&lt;=49, "35-49", Table4[[#This Row],[Age]]&lt;=64, "50-64", Table4[[#This Row],[Age]]&gt;=65, "65+")</f>
        <v>25-34</v>
      </c>
      <c r="X3791" t="str">
        <f>_xlfn.XLOOKUP(Table4[[#This Row],[StoreID]],Stores!A:A,Stores!B:B, "Not found")</f>
        <v>MegaMart Peckmouth</v>
      </c>
      <c r="Y3791" t="str">
        <f>_xlfn.XLOOKUP(Table4[[#This Row],[StoreID]],Stores!A:A,Stores!C:C, "Not Found")</f>
        <v>Peckmouth</v>
      </c>
      <c r="Z3791" t="str">
        <f>_xlfn.XLOOKUP(Table4[[#This Row],[StoreID]],Stores!A:A,Stores!D:D, "Not Found")</f>
        <v>East</v>
      </c>
    </row>
    <row r="3792" spans="1:26">
      <c r="A3792" t="s">
        <v>4658</v>
      </c>
      <c r="B3792" s="1">
        <v>45745</v>
      </c>
      <c r="C3792" t="s">
        <v>696</v>
      </c>
      <c r="D3792" t="s">
        <v>747</v>
      </c>
      <c r="E3792" t="s">
        <v>846</v>
      </c>
      <c r="F3792">
        <v>5</v>
      </c>
      <c r="G3792">
        <v>0.15</v>
      </c>
      <c r="H3792" t="s">
        <v>875</v>
      </c>
      <c r="I3792" s="4">
        <f>Table4[[#This Row],[Quantity]]*Table4[[#This Row],[UnitPrice]]</f>
        <v>5674</v>
      </c>
      <c r="J3792" s="4">
        <f>Table4[[#This Row],[Gross Revenue]]*(1-Table4[[#This Row],[Discount]])</f>
        <v>4822.8999999999996</v>
      </c>
      <c r="K3792" s="4">
        <f>Table4[[#This Row],[Quantity]]*Table4[[#This Row],[CostPrice]]</f>
        <v>3375.5</v>
      </c>
      <c r="L3792" s="4">
        <f>Table4[[#This Row],[Net Revenue]]-Table4[[#This Row],[Total Cost]]</f>
        <v>1447.3999999999996</v>
      </c>
      <c r="M3792" t="str">
        <f>_xlfn.XLOOKUP(Table4[[#This Row],[ProductID]], Products!A:A,Products!B:B, "Not Found")</f>
        <v>World Watches</v>
      </c>
      <c r="N3792" t="str">
        <f>TEXT(Table4[[#This Row],[Date]], "mmm")</f>
        <v>Mar</v>
      </c>
      <c r="O3792" t="str">
        <f>TEXT(Table4[[#This Row],[Date]], "yyyy")</f>
        <v>2025</v>
      </c>
      <c r="P3792" t="str">
        <f>_xlfn.XLOOKUP(Table4[[#This Row],[ProductID]],Products!A:A,Products!C:C, "Not Found")</f>
        <v>Fashion</v>
      </c>
      <c r="Q3792" t="str">
        <f>_xlfn.XLOOKUP(Table4[[#This Row],[ProductID]],Products!A:A,Products!D:D,"Not Found")</f>
        <v>Watches</v>
      </c>
      <c r="R3792">
        <f>_xlfn.XLOOKUP(Table4[[#This Row],[ProductID]],Products!A:A,Products!E:E,"Not Found")</f>
        <v>1134.8</v>
      </c>
      <c r="S3792">
        <f>_xlfn.XLOOKUP(Table4[[#This Row],[ProductID]],Products!A:A,Products!F:F, "Not Found")</f>
        <v>675.1</v>
      </c>
      <c r="T3792" t="str">
        <f>_xlfn.XLOOKUP(Table4[[#This Row],[CustomerID]],Customers!A:A,Customers!D:D, "Not Found")</f>
        <v>M</v>
      </c>
      <c r="U3792" s="6">
        <f>_xlfn.XLOOKUP(Table4[[#This Row],[CustomerID]],Customers!A:A,Customers!E:E, "Not Found")</f>
        <v>31435</v>
      </c>
      <c r="V3792">
        <f ca="1">DATEDIF(Table4[[#This Row],[CustomerBirthday]], TODAY(), "Y")</f>
        <v>40</v>
      </c>
      <c r="W3792" t="str" cm="1">
        <f t="array" aca="1" ref="W3792" ca="1">_xlfn.IFS(Table4[[#This Row],[Age]]&lt;25, "Under 25",Table4[[#This Row],[Age]]=34, "25-34", Table4[[#This Row],[Age]]&lt;=49, "35-49", Table4[[#This Row],[Age]]&lt;=64, "50-64", Table4[[#This Row],[Age]]&gt;=65, "65+")</f>
        <v>35-49</v>
      </c>
      <c r="X3792" t="str">
        <f>_xlfn.XLOOKUP(Table4[[#This Row],[StoreID]],Stores!A:A,Stores!B:B, "Not found")</f>
        <v>MegaMart Johnmouth</v>
      </c>
      <c r="Y3792" t="str">
        <f>_xlfn.XLOOKUP(Table4[[#This Row],[StoreID]],Stores!A:A,Stores!C:C, "Not Found")</f>
        <v>Johnmouth</v>
      </c>
      <c r="Z3792" t="str">
        <f>_xlfn.XLOOKUP(Table4[[#This Row],[StoreID]],Stores!A:A,Stores!D:D, "Not Found")</f>
        <v>East</v>
      </c>
    </row>
    <row r="3793" spans="1:26">
      <c r="A3793" t="s">
        <v>4659</v>
      </c>
      <c r="B3793" s="1">
        <v>45673</v>
      </c>
      <c r="C3793" t="s">
        <v>432</v>
      </c>
      <c r="D3793" t="s">
        <v>788</v>
      </c>
      <c r="E3793" t="s">
        <v>842</v>
      </c>
      <c r="F3793">
        <v>4</v>
      </c>
      <c r="G3793">
        <v>0.05</v>
      </c>
      <c r="H3793" t="s">
        <v>871</v>
      </c>
      <c r="I3793" s="4">
        <f>Table4[[#This Row],[Quantity]]*Table4[[#This Row],[UnitPrice]]</f>
        <v>4382.88</v>
      </c>
      <c r="J3793" s="4">
        <f>Table4[[#This Row],[Gross Revenue]]*(1-Table4[[#This Row],[Discount]])</f>
        <v>4163.7359999999999</v>
      </c>
      <c r="K3793" s="4">
        <f>Table4[[#This Row],[Quantity]]*Table4[[#This Row],[CostPrice]]</f>
        <v>3288.8</v>
      </c>
      <c r="L3793" s="4">
        <f>Table4[[#This Row],[Net Revenue]]-Table4[[#This Row],[Total Cost]]</f>
        <v>874.93599999999969</v>
      </c>
      <c r="M3793" t="str">
        <f>_xlfn.XLOOKUP(Table4[[#This Row],[ProductID]], Products!A:A,Products!B:B, "Not Found")</f>
        <v>Foot Snacks</v>
      </c>
      <c r="N3793" t="str">
        <f>TEXT(Table4[[#This Row],[Date]], "mmm")</f>
        <v>Jan</v>
      </c>
      <c r="O3793" t="str">
        <f>TEXT(Table4[[#This Row],[Date]], "yyyy")</f>
        <v>2025</v>
      </c>
      <c r="P3793" t="str">
        <f>_xlfn.XLOOKUP(Table4[[#This Row],[ProductID]],Products!A:A,Products!C:C, "Not Found")</f>
        <v>Groceries</v>
      </c>
      <c r="Q3793" t="str">
        <f>_xlfn.XLOOKUP(Table4[[#This Row],[ProductID]],Products!A:A,Products!D:D,"Not Found")</f>
        <v>Snacks</v>
      </c>
      <c r="R3793">
        <f>_xlfn.XLOOKUP(Table4[[#This Row],[ProductID]],Products!A:A,Products!E:E,"Not Found")</f>
        <v>1095.72</v>
      </c>
      <c r="S3793">
        <f>_xlfn.XLOOKUP(Table4[[#This Row],[ProductID]],Products!A:A,Products!F:F, "Not Found")</f>
        <v>822.2</v>
      </c>
      <c r="T3793" t="str">
        <f>_xlfn.XLOOKUP(Table4[[#This Row],[CustomerID]],Customers!A:A,Customers!D:D, "Not Found")</f>
        <v>M</v>
      </c>
      <c r="U3793" s="6">
        <f>_xlfn.XLOOKUP(Table4[[#This Row],[CustomerID]],Customers!A:A,Customers!E:E, "Not Found")</f>
        <v>20358</v>
      </c>
      <c r="V3793">
        <f ca="1">DATEDIF(Table4[[#This Row],[CustomerBirthday]], TODAY(), "Y")</f>
        <v>70</v>
      </c>
      <c r="W3793" t="str" cm="1">
        <f t="array" aca="1" ref="W3793" ca="1">_xlfn.IFS(Table4[[#This Row],[Age]]&lt;25, "Under 25",Table4[[#This Row],[Age]]=34, "25-34", Table4[[#This Row],[Age]]&lt;=49, "35-49", Table4[[#This Row],[Age]]&lt;=64, "50-64", Table4[[#This Row],[Age]]&gt;=65, "65+")</f>
        <v>65+</v>
      </c>
      <c r="X3793" t="str">
        <f>_xlfn.XLOOKUP(Table4[[#This Row],[StoreID]],Stores!A:A,Stores!B:B, "Not found")</f>
        <v>MegaMart Brianahaven</v>
      </c>
      <c r="Y3793" t="str">
        <f>_xlfn.XLOOKUP(Table4[[#This Row],[StoreID]],Stores!A:A,Stores!C:C, "Not Found")</f>
        <v>Brianahaven</v>
      </c>
      <c r="Z3793" t="str">
        <f>_xlfn.XLOOKUP(Table4[[#This Row],[StoreID]],Stores!A:A,Stores!D:D, "Not Found")</f>
        <v>North</v>
      </c>
    </row>
    <row r="3794" spans="1:26">
      <c r="A3794" t="s">
        <v>4660</v>
      </c>
      <c r="B3794" s="1">
        <v>45726</v>
      </c>
      <c r="C3794" t="s">
        <v>608</v>
      </c>
      <c r="D3794" t="s">
        <v>818</v>
      </c>
      <c r="E3794" t="s">
        <v>839</v>
      </c>
      <c r="F3794">
        <v>2</v>
      </c>
      <c r="G3794">
        <v>0.15</v>
      </c>
      <c r="H3794" t="s">
        <v>871</v>
      </c>
      <c r="I3794" s="4">
        <f>Table4[[#This Row],[Quantity]]*Table4[[#This Row],[UnitPrice]]</f>
        <v>2330.7399999999998</v>
      </c>
      <c r="J3794" s="4">
        <f>Table4[[#This Row],[Gross Revenue]]*(1-Table4[[#This Row],[Discount]])</f>
        <v>1981.1289999999997</v>
      </c>
      <c r="K3794" s="4">
        <f>Table4[[#This Row],[Quantity]]*Table4[[#This Row],[CostPrice]]</f>
        <v>1853.1</v>
      </c>
      <c r="L3794" s="4">
        <f>Table4[[#This Row],[Net Revenue]]-Table4[[#This Row],[Total Cost]]</f>
        <v>128.02899999999977</v>
      </c>
      <c r="M3794" t="str">
        <f>_xlfn.XLOOKUP(Table4[[#This Row],[ProductID]], Products!A:A,Products!B:B, "Not Found")</f>
        <v>Nature Clothing</v>
      </c>
      <c r="N3794" t="str">
        <f>TEXT(Table4[[#This Row],[Date]], "mmm")</f>
        <v>Mar</v>
      </c>
      <c r="O3794" t="str">
        <f>TEXT(Table4[[#This Row],[Date]], "yyyy")</f>
        <v>2025</v>
      </c>
      <c r="P3794" t="str">
        <f>_xlfn.XLOOKUP(Table4[[#This Row],[ProductID]],Products!A:A,Products!C:C, "Not Found")</f>
        <v>Fashion</v>
      </c>
      <c r="Q3794" t="str">
        <f>_xlfn.XLOOKUP(Table4[[#This Row],[ProductID]],Products!A:A,Products!D:D,"Not Found")</f>
        <v>Clothing</v>
      </c>
      <c r="R3794">
        <f>_xlfn.XLOOKUP(Table4[[#This Row],[ProductID]],Products!A:A,Products!E:E,"Not Found")</f>
        <v>1165.3699999999999</v>
      </c>
      <c r="S3794">
        <f>_xlfn.XLOOKUP(Table4[[#This Row],[ProductID]],Products!A:A,Products!F:F, "Not Found")</f>
        <v>926.55</v>
      </c>
      <c r="T3794" t="str">
        <f>_xlfn.XLOOKUP(Table4[[#This Row],[CustomerID]],Customers!A:A,Customers!D:D, "Not Found")</f>
        <v>M</v>
      </c>
      <c r="U3794" s="6">
        <f>_xlfn.XLOOKUP(Table4[[#This Row],[CustomerID]],Customers!A:A,Customers!E:E, "Not Found")</f>
        <v>34043</v>
      </c>
      <c r="V3794">
        <f ca="1">DATEDIF(Table4[[#This Row],[CustomerBirthday]], TODAY(), "Y")</f>
        <v>33</v>
      </c>
      <c r="W3794" t="str" cm="1">
        <f t="array" aca="1" ref="W3794" ca="1">_xlfn.IFS(Table4[[#This Row],[Age]]&lt;25, "Under 25",Table4[[#This Row],[Age]]=34, "25-34", Table4[[#This Row],[Age]]&lt;=49, "35-49", Table4[[#This Row],[Age]]&lt;=64, "50-64", Table4[[#This Row],[Age]]&gt;=65, "65+")</f>
        <v>35-49</v>
      </c>
      <c r="X3794" t="str">
        <f>_xlfn.XLOOKUP(Table4[[#This Row],[StoreID]],Stores!A:A,Stores!B:B, "Not found")</f>
        <v>MegaMart New Michele</v>
      </c>
      <c r="Y3794" t="str">
        <f>_xlfn.XLOOKUP(Table4[[#This Row],[StoreID]],Stores!A:A,Stores!C:C, "Not Found")</f>
        <v>New Michele</v>
      </c>
      <c r="Z3794" t="str">
        <f>_xlfn.XLOOKUP(Table4[[#This Row],[StoreID]],Stores!A:A,Stores!D:D, "Not Found")</f>
        <v>West</v>
      </c>
    </row>
    <row r="3795" spans="1:26">
      <c r="A3795" t="s">
        <v>4661</v>
      </c>
      <c r="B3795" s="1">
        <v>45521</v>
      </c>
      <c r="C3795" t="s">
        <v>36</v>
      </c>
      <c r="D3795" t="s">
        <v>766</v>
      </c>
      <c r="E3795" t="s">
        <v>835</v>
      </c>
      <c r="F3795">
        <v>5</v>
      </c>
      <c r="G3795">
        <v>0.15</v>
      </c>
      <c r="H3795" t="s">
        <v>871</v>
      </c>
      <c r="I3795" s="4">
        <f>Table4[[#This Row],[Quantity]]*Table4[[#This Row],[UnitPrice]]</f>
        <v>6136.2</v>
      </c>
      <c r="J3795" s="4">
        <f>Table4[[#This Row],[Gross Revenue]]*(1-Table4[[#This Row],[Discount]])</f>
        <v>5215.7699999999995</v>
      </c>
      <c r="K3795" s="4">
        <f>Table4[[#This Row],[Quantity]]*Table4[[#This Row],[CostPrice]]</f>
        <v>4885.45</v>
      </c>
      <c r="L3795" s="4">
        <f>Table4[[#This Row],[Net Revenue]]-Table4[[#This Row],[Total Cost]]</f>
        <v>330.31999999999971</v>
      </c>
      <c r="M3795" t="str">
        <f>_xlfn.XLOOKUP(Table4[[#This Row],[ProductID]], Products!A:A,Products!B:B, "Not Found")</f>
        <v>Firm Dairy</v>
      </c>
      <c r="N3795" t="str">
        <f>TEXT(Table4[[#This Row],[Date]], "mmm")</f>
        <v>Aug</v>
      </c>
      <c r="O3795" t="str">
        <f>TEXT(Table4[[#This Row],[Date]], "yyyy")</f>
        <v>2024</v>
      </c>
      <c r="P3795" t="str">
        <f>_xlfn.XLOOKUP(Table4[[#This Row],[ProductID]],Products!A:A,Products!C:C, "Not Found")</f>
        <v>Groceries</v>
      </c>
      <c r="Q3795" t="str">
        <f>_xlfn.XLOOKUP(Table4[[#This Row],[ProductID]],Products!A:A,Products!D:D,"Not Found")</f>
        <v>Dairy</v>
      </c>
      <c r="R3795">
        <f>_xlfn.XLOOKUP(Table4[[#This Row],[ProductID]],Products!A:A,Products!E:E,"Not Found")</f>
        <v>1227.24</v>
      </c>
      <c r="S3795">
        <f>_xlfn.XLOOKUP(Table4[[#This Row],[ProductID]],Products!A:A,Products!F:F, "Not Found")</f>
        <v>977.09</v>
      </c>
      <c r="T3795" t="str">
        <f>_xlfn.XLOOKUP(Table4[[#This Row],[CustomerID]],Customers!A:A,Customers!D:D, "Not Found")</f>
        <v>M</v>
      </c>
      <c r="U3795" s="6">
        <f>_xlfn.XLOOKUP(Table4[[#This Row],[CustomerID]],Customers!A:A,Customers!E:E, "Not Found")</f>
        <v>22233</v>
      </c>
      <c r="V3795">
        <f ca="1">DATEDIF(Table4[[#This Row],[CustomerBirthday]], TODAY(), "Y")</f>
        <v>65</v>
      </c>
      <c r="W3795" t="str" cm="1">
        <f t="array" aca="1" ref="W3795" ca="1">_xlfn.IFS(Table4[[#This Row],[Age]]&lt;25, "Under 25",Table4[[#This Row],[Age]]=34, "25-34", Table4[[#This Row],[Age]]&lt;=49, "35-49", Table4[[#This Row],[Age]]&lt;=64, "50-64", Table4[[#This Row],[Age]]&gt;=65, "65+")</f>
        <v>65+</v>
      </c>
      <c r="X3795" t="str">
        <f>_xlfn.XLOOKUP(Table4[[#This Row],[StoreID]],Stores!A:A,Stores!B:B, "Not found")</f>
        <v>MegaMart Peckmouth</v>
      </c>
      <c r="Y3795" t="str">
        <f>_xlfn.XLOOKUP(Table4[[#This Row],[StoreID]],Stores!A:A,Stores!C:C, "Not Found")</f>
        <v>Peckmouth</v>
      </c>
      <c r="Z3795" t="str">
        <f>_xlfn.XLOOKUP(Table4[[#This Row],[StoreID]],Stores!A:A,Stores!D:D, "Not Found")</f>
        <v>East</v>
      </c>
    </row>
    <row r="3796" spans="1:26">
      <c r="A3796" t="s">
        <v>4662</v>
      </c>
      <c r="B3796" s="1">
        <v>45665</v>
      </c>
      <c r="C3796" t="s">
        <v>77</v>
      </c>
      <c r="D3796" t="s">
        <v>711</v>
      </c>
      <c r="E3796" t="s">
        <v>842</v>
      </c>
      <c r="F3796">
        <v>3</v>
      </c>
      <c r="G3796">
        <v>0</v>
      </c>
      <c r="H3796" t="s">
        <v>875</v>
      </c>
      <c r="I3796" s="4">
        <f>Table4[[#This Row],[Quantity]]*Table4[[#This Row],[UnitPrice]]</f>
        <v>5021.07</v>
      </c>
      <c r="J3796" s="4">
        <f>Table4[[#This Row],[Gross Revenue]]*(1-Table4[[#This Row],[Discount]])</f>
        <v>5021.07</v>
      </c>
      <c r="K3796" s="4">
        <f>Table4[[#This Row],[Quantity]]*Table4[[#This Row],[CostPrice]]</f>
        <v>3970.1400000000003</v>
      </c>
      <c r="L3796" s="4">
        <f>Table4[[#This Row],[Net Revenue]]-Table4[[#This Row],[Total Cost]]</f>
        <v>1050.9299999999994</v>
      </c>
      <c r="M3796" t="str">
        <f>_xlfn.XLOOKUP(Table4[[#This Row],[ProductID]], Products!A:A,Products!B:B, "Not Found")</f>
        <v>Like Camera</v>
      </c>
      <c r="N3796" t="str">
        <f>TEXT(Table4[[#This Row],[Date]], "mmm")</f>
        <v>Jan</v>
      </c>
      <c r="O3796" t="str">
        <f>TEXT(Table4[[#This Row],[Date]], "yyyy")</f>
        <v>2025</v>
      </c>
      <c r="P3796" t="str">
        <f>_xlfn.XLOOKUP(Table4[[#This Row],[ProductID]],Products!A:A,Products!C:C, "Not Found")</f>
        <v>Electronics</v>
      </c>
      <c r="Q3796" t="str">
        <f>_xlfn.XLOOKUP(Table4[[#This Row],[ProductID]],Products!A:A,Products!D:D,"Not Found")</f>
        <v>Camera</v>
      </c>
      <c r="R3796">
        <f>_xlfn.XLOOKUP(Table4[[#This Row],[ProductID]],Products!A:A,Products!E:E,"Not Found")</f>
        <v>1673.69</v>
      </c>
      <c r="S3796">
        <f>_xlfn.XLOOKUP(Table4[[#This Row],[ProductID]],Products!A:A,Products!F:F, "Not Found")</f>
        <v>1323.38</v>
      </c>
      <c r="T3796" t="str">
        <f>_xlfn.XLOOKUP(Table4[[#This Row],[CustomerID]],Customers!A:A,Customers!D:D, "Not Found")</f>
        <v>F</v>
      </c>
      <c r="U3796" s="6">
        <f>_xlfn.XLOOKUP(Table4[[#This Row],[CustomerID]],Customers!A:A,Customers!E:E, "Not Found")</f>
        <v>35931</v>
      </c>
      <c r="V3796">
        <f ca="1">DATEDIF(Table4[[#This Row],[CustomerBirthday]], TODAY(), "Y")</f>
        <v>28</v>
      </c>
      <c r="W3796" t="str" cm="1">
        <f t="array" aca="1" ref="W3796" ca="1">_xlfn.IFS(Table4[[#This Row],[Age]]&lt;25, "Under 25",Table4[[#This Row],[Age]]=34, "25-34", Table4[[#This Row],[Age]]&lt;=49, "35-49", Table4[[#This Row],[Age]]&lt;=64, "50-64", Table4[[#This Row],[Age]]&gt;=65, "65+")</f>
        <v>35-49</v>
      </c>
      <c r="X3796" t="str">
        <f>_xlfn.XLOOKUP(Table4[[#This Row],[StoreID]],Stores!A:A,Stores!B:B, "Not found")</f>
        <v>MegaMart Brianahaven</v>
      </c>
      <c r="Y3796" t="str">
        <f>_xlfn.XLOOKUP(Table4[[#This Row],[StoreID]],Stores!A:A,Stores!C:C, "Not Found")</f>
        <v>Brianahaven</v>
      </c>
      <c r="Z3796" t="str">
        <f>_xlfn.XLOOKUP(Table4[[#This Row],[StoreID]],Stores!A:A,Stores!D:D, "Not Found")</f>
        <v>North</v>
      </c>
    </row>
    <row r="3797" spans="1:26">
      <c r="A3797" t="s">
        <v>4663</v>
      </c>
      <c r="B3797" s="1">
        <v>45195</v>
      </c>
      <c r="C3797" t="s">
        <v>74</v>
      </c>
      <c r="D3797" t="s">
        <v>759</v>
      </c>
      <c r="E3797" t="s">
        <v>846</v>
      </c>
      <c r="F3797">
        <v>4</v>
      </c>
      <c r="G3797">
        <v>0.05</v>
      </c>
      <c r="H3797" t="s">
        <v>875</v>
      </c>
      <c r="I3797" s="4">
        <f>Table4[[#This Row],[Quantity]]*Table4[[#This Row],[UnitPrice]]</f>
        <v>4319.5600000000004</v>
      </c>
      <c r="J3797" s="4">
        <f>Table4[[#This Row],[Gross Revenue]]*(1-Table4[[#This Row],[Discount]])</f>
        <v>4103.5820000000003</v>
      </c>
      <c r="K3797" s="4">
        <f>Table4[[#This Row],[Quantity]]*Table4[[#This Row],[CostPrice]]</f>
        <v>2815.32</v>
      </c>
      <c r="L3797" s="4">
        <f>Table4[[#This Row],[Net Revenue]]-Table4[[#This Row],[Total Cost]]</f>
        <v>1288.2620000000002</v>
      </c>
      <c r="M3797" t="str">
        <f>_xlfn.XLOOKUP(Table4[[#This Row],[ProductID]], Products!A:A,Products!B:B, "Not Found")</f>
        <v>Democratic Smartphone</v>
      </c>
      <c r="N3797" t="str">
        <f>TEXT(Table4[[#This Row],[Date]], "mmm")</f>
        <v>Sep</v>
      </c>
      <c r="O3797" t="str">
        <f>TEXT(Table4[[#This Row],[Date]], "yyyy")</f>
        <v>2023</v>
      </c>
      <c r="P3797" t="str">
        <f>_xlfn.XLOOKUP(Table4[[#This Row],[ProductID]],Products!A:A,Products!C:C, "Not Found")</f>
        <v>Electronics</v>
      </c>
      <c r="Q3797" t="str">
        <f>_xlfn.XLOOKUP(Table4[[#This Row],[ProductID]],Products!A:A,Products!D:D,"Not Found")</f>
        <v>Smartphone</v>
      </c>
      <c r="R3797">
        <f>_xlfn.XLOOKUP(Table4[[#This Row],[ProductID]],Products!A:A,Products!E:E,"Not Found")</f>
        <v>1079.8900000000001</v>
      </c>
      <c r="S3797">
        <f>_xlfn.XLOOKUP(Table4[[#This Row],[ProductID]],Products!A:A,Products!F:F, "Not Found")</f>
        <v>703.83</v>
      </c>
      <c r="T3797" t="str">
        <f>_xlfn.XLOOKUP(Table4[[#This Row],[CustomerID]],Customers!A:A,Customers!D:D, "Not Found")</f>
        <v>M</v>
      </c>
      <c r="U3797" s="6">
        <f>_xlfn.XLOOKUP(Table4[[#This Row],[CustomerID]],Customers!A:A,Customers!E:E, "Not Found")</f>
        <v>34565</v>
      </c>
      <c r="V3797">
        <f ca="1">DATEDIF(Table4[[#This Row],[CustomerBirthday]], TODAY(), "Y")</f>
        <v>31</v>
      </c>
      <c r="W3797" t="str" cm="1">
        <f t="array" aca="1" ref="W3797" ca="1">_xlfn.IFS(Table4[[#This Row],[Age]]&lt;25, "Under 25",Table4[[#This Row],[Age]]=34, "25-34", Table4[[#This Row],[Age]]&lt;=49, "35-49", Table4[[#This Row],[Age]]&lt;=64, "50-64", Table4[[#This Row],[Age]]&gt;=65, "65+")</f>
        <v>35-49</v>
      </c>
      <c r="X3797" t="str">
        <f>_xlfn.XLOOKUP(Table4[[#This Row],[StoreID]],Stores!A:A,Stores!B:B, "Not found")</f>
        <v>MegaMart Johnmouth</v>
      </c>
      <c r="Y3797" t="str">
        <f>_xlfn.XLOOKUP(Table4[[#This Row],[StoreID]],Stores!A:A,Stores!C:C, "Not Found")</f>
        <v>Johnmouth</v>
      </c>
      <c r="Z3797" t="str">
        <f>_xlfn.XLOOKUP(Table4[[#This Row],[StoreID]],Stores!A:A,Stores!D:D, "Not Found")</f>
        <v>East</v>
      </c>
    </row>
    <row r="3798" spans="1:26">
      <c r="A3798" t="s">
        <v>4664</v>
      </c>
      <c r="B3798" s="1">
        <v>45645</v>
      </c>
      <c r="C3798" t="s">
        <v>250</v>
      </c>
      <c r="D3798" t="s">
        <v>769</v>
      </c>
      <c r="E3798" t="s">
        <v>839</v>
      </c>
      <c r="F3798">
        <v>2</v>
      </c>
      <c r="G3798">
        <v>0</v>
      </c>
      <c r="H3798" t="s">
        <v>868</v>
      </c>
      <c r="I3798" s="4">
        <f>Table4[[#This Row],[Quantity]]*Table4[[#This Row],[UnitPrice]]</f>
        <v>51.14</v>
      </c>
      <c r="J3798" s="4">
        <f>Table4[[#This Row],[Gross Revenue]]*(1-Table4[[#This Row],[Discount]])</f>
        <v>51.14</v>
      </c>
      <c r="K3798" s="4">
        <f>Table4[[#This Row],[Quantity]]*Table4[[#This Row],[CostPrice]]</f>
        <v>38.1</v>
      </c>
      <c r="L3798" s="4">
        <f>Table4[[#This Row],[Net Revenue]]-Table4[[#This Row],[Total Cost]]</f>
        <v>13.04</v>
      </c>
      <c r="M3798" t="str">
        <f>_xlfn.XLOOKUP(Table4[[#This Row],[ProductID]], Products!A:A,Products!B:B, "Not Found")</f>
        <v>How Vegetables</v>
      </c>
      <c r="N3798" t="str">
        <f>TEXT(Table4[[#This Row],[Date]], "mmm")</f>
        <v>Dec</v>
      </c>
      <c r="O3798" t="str">
        <f>TEXT(Table4[[#This Row],[Date]], "yyyy")</f>
        <v>2024</v>
      </c>
      <c r="P3798" t="str">
        <f>_xlfn.XLOOKUP(Table4[[#This Row],[ProductID]],Products!A:A,Products!C:C, "Not Found")</f>
        <v>Groceries</v>
      </c>
      <c r="Q3798" t="str">
        <f>_xlfn.XLOOKUP(Table4[[#This Row],[ProductID]],Products!A:A,Products!D:D,"Not Found")</f>
        <v>Vegetables</v>
      </c>
      <c r="R3798">
        <f>_xlfn.XLOOKUP(Table4[[#This Row],[ProductID]],Products!A:A,Products!E:E,"Not Found")</f>
        <v>25.57</v>
      </c>
      <c r="S3798">
        <f>_xlfn.XLOOKUP(Table4[[#This Row],[ProductID]],Products!A:A,Products!F:F, "Not Found")</f>
        <v>19.05</v>
      </c>
      <c r="T3798" t="str">
        <f>_xlfn.XLOOKUP(Table4[[#This Row],[CustomerID]],Customers!A:A,Customers!D:D, "Not Found")</f>
        <v>F</v>
      </c>
      <c r="U3798" s="6">
        <f>_xlfn.XLOOKUP(Table4[[#This Row],[CustomerID]],Customers!A:A,Customers!E:E, "Not Found")</f>
        <v>31304</v>
      </c>
      <c r="V3798">
        <f ca="1">DATEDIF(Table4[[#This Row],[CustomerBirthday]], TODAY(), "Y")</f>
        <v>40</v>
      </c>
      <c r="W3798" t="str" cm="1">
        <f t="array" aca="1" ref="W3798" ca="1">_xlfn.IFS(Table4[[#This Row],[Age]]&lt;25, "Under 25",Table4[[#This Row],[Age]]=34, "25-34", Table4[[#This Row],[Age]]&lt;=49, "35-49", Table4[[#This Row],[Age]]&lt;=64, "50-64", Table4[[#This Row],[Age]]&gt;=65, "65+")</f>
        <v>35-49</v>
      </c>
      <c r="X3798" t="str">
        <f>_xlfn.XLOOKUP(Table4[[#This Row],[StoreID]],Stores!A:A,Stores!B:B, "Not found")</f>
        <v>MegaMart New Michele</v>
      </c>
      <c r="Y3798" t="str">
        <f>_xlfn.XLOOKUP(Table4[[#This Row],[StoreID]],Stores!A:A,Stores!C:C, "Not Found")</f>
        <v>New Michele</v>
      </c>
      <c r="Z3798" t="str">
        <f>_xlfn.XLOOKUP(Table4[[#This Row],[StoreID]],Stores!A:A,Stores!D:D, "Not Found")</f>
        <v>West</v>
      </c>
    </row>
    <row r="3799" spans="1:26">
      <c r="A3799" t="s">
        <v>4665</v>
      </c>
      <c r="B3799" s="1">
        <v>45499</v>
      </c>
      <c r="C3799" t="s">
        <v>560</v>
      </c>
      <c r="D3799" t="s">
        <v>804</v>
      </c>
      <c r="E3799" t="s">
        <v>835</v>
      </c>
      <c r="F3799">
        <v>3</v>
      </c>
      <c r="G3799">
        <v>0.05</v>
      </c>
      <c r="H3799" t="s">
        <v>865</v>
      </c>
      <c r="I3799" s="4">
        <f>Table4[[#This Row],[Quantity]]*Table4[[#This Row],[UnitPrice]]</f>
        <v>1622.8200000000002</v>
      </c>
      <c r="J3799" s="4">
        <f>Table4[[#This Row],[Gross Revenue]]*(1-Table4[[#This Row],[Discount]])</f>
        <v>1541.6790000000001</v>
      </c>
      <c r="K3799" s="4">
        <f>Table4[[#This Row],[Quantity]]*Table4[[#This Row],[CostPrice]]</f>
        <v>1194.75</v>
      </c>
      <c r="L3799" s="4">
        <f>Table4[[#This Row],[Net Revenue]]-Table4[[#This Row],[Total Cost]]</f>
        <v>346.92900000000009</v>
      </c>
      <c r="M3799" t="str">
        <f>_xlfn.XLOOKUP(Table4[[#This Row],[ProductID]], Products!A:A,Products!B:B, "Not Found")</f>
        <v>Church Clothing</v>
      </c>
      <c r="N3799" t="str">
        <f>TEXT(Table4[[#This Row],[Date]], "mmm")</f>
        <v>Jul</v>
      </c>
      <c r="O3799" t="str">
        <f>TEXT(Table4[[#This Row],[Date]], "yyyy")</f>
        <v>2024</v>
      </c>
      <c r="P3799" t="str">
        <f>_xlfn.XLOOKUP(Table4[[#This Row],[ProductID]],Products!A:A,Products!C:C, "Not Found")</f>
        <v>Fashion</v>
      </c>
      <c r="Q3799" t="str">
        <f>_xlfn.XLOOKUP(Table4[[#This Row],[ProductID]],Products!A:A,Products!D:D,"Not Found")</f>
        <v>Clothing</v>
      </c>
      <c r="R3799">
        <f>_xlfn.XLOOKUP(Table4[[#This Row],[ProductID]],Products!A:A,Products!E:E,"Not Found")</f>
        <v>540.94000000000005</v>
      </c>
      <c r="S3799">
        <f>_xlfn.XLOOKUP(Table4[[#This Row],[ProductID]],Products!A:A,Products!F:F, "Not Found")</f>
        <v>398.25</v>
      </c>
      <c r="T3799" t="str">
        <f>_xlfn.XLOOKUP(Table4[[#This Row],[CustomerID]],Customers!A:A,Customers!D:D, "Not Found")</f>
        <v>M</v>
      </c>
      <c r="U3799" s="6">
        <f>_xlfn.XLOOKUP(Table4[[#This Row],[CustomerID]],Customers!A:A,Customers!E:E, "Not Found")</f>
        <v>20787</v>
      </c>
      <c r="V3799">
        <f ca="1">DATEDIF(Table4[[#This Row],[CustomerBirthday]], TODAY(), "Y")</f>
        <v>69</v>
      </c>
      <c r="W3799" t="str" cm="1">
        <f t="array" aca="1" ref="W3799" ca="1">_xlfn.IFS(Table4[[#This Row],[Age]]&lt;25, "Under 25",Table4[[#This Row],[Age]]=34, "25-34", Table4[[#This Row],[Age]]&lt;=49, "35-49", Table4[[#This Row],[Age]]&lt;=64, "50-64", Table4[[#This Row],[Age]]&gt;=65, "65+")</f>
        <v>65+</v>
      </c>
      <c r="X3799" t="str">
        <f>_xlfn.XLOOKUP(Table4[[#This Row],[StoreID]],Stores!A:A,Stores!B:B, "Not found")</f>
        <v>MegaMart Peckmouth</v>
      </c>
      <c r="Y3799" t="str">
        <f>_xlfn.XLOOKUP(Table4[[#This Row],[StoreID]],Stores!A:A,Stores!C:C, "Not Found")</f>
        <v>Peckmouth</v>
      </c>
      <c r="Z3799" t="str">
        <f>_xlfn.XLOOKUP(Table4[[#This Row],[StoreID]],Stores!A:A,Stores!D:D, "Not Found")</f>
        <v>East</v>
      </c>
    </row>
    <row r="3800" spans="1:26">
      <c r="A3800" t="s">
        <v>4666</v>
      </c>
      <c r="B3800" s="1">
        <v>45468</v>
      </c>
      <c r="C3800" t="s">
        <v>574</v>
      </c>
      <c r="D3800" t="s">
        <v>728</v>
      </c>
      <c r="E3800" t="s">
        <v>835</v>
      </c>
      <c r="F3800">
        <v>3</v>
      </c>
      <c r="G3800">
        <v>0.05</v>
      </c>
      <c r="H3800" t="s">
        <v>865</v>
      </c>
      <c r="I3800" s="4">
        <f>Table4[[#This Row],[Quantity]]*Table4[[#This Row],[UnitPrice]]</f>
        <v>954.15000000000009</v>
      </c>
      <c r="J3800" s="4">
        <f>Table4[[#This Row],[Gross Revenue]]*(1-Table4[[#This Row],[Discount]])</f>
        <v>906.4425</v>
      </c>
      <c r="K3800" s="4">
        <f>Table4[[#This Row],[Quantity]]*Table4[[#This Row],[CostPrice]]</f>
        <v>562.02</v>
      </c>
      <c r="L3800" s="4">
        <f>Table4[[#This Row],[Net Revenue]]-Table4[[#This Row],[Total Cost]]</f>
        <v>344.42250000000001</v>
      </c>
      <c r="M3800" t="str">
        <f>_xlfn.XLOOKUP(Table4[[#This Row],[ProductID]], Products!A:A,Products!B:B, "Not Found")</f>
        <v>Company Fruits</v>
      </c>
      <c r="N3800" t="str">
        <f>TEXT(Table4[[#This Row],[Date]], "mmm")</f>
        <v>Jun</v>
      </c>
      <c r="O3800" t="str">
        <f>TEXT(Table4[[#This Row],[Date]], "yyyy")</f>
        <v>2024</v>
      </c>
      <c r="P3800" t="str">
        <f>_xlfn.XLOOKUP(Table4[[#This Row],[ProductID]],Products!A:A,Products!C:C, "Not Found")</f>
        <v>Groceries</v>
      </c>
      <c r="Q3800" t="str">
        <f>_xlfn.XLOOKUP(Table4[[#This Row],[ProductID]],Products!A:A,Products!D:D,"Not Found")</f>
        <v>Fruits</v>
      </c>
      <c r="R3800">
        <f>_xlfn.XLOOKUP(Table4[[#This Row],[ProductID]],Products!A:A,Products!E:E,"Not Found")</f>
        <v>318.05</v>
      </c>
      <c r="S3800">
        <f>_xlfn.XLOOKUP(Table4[[#This Row],[ProductID]],Products!A:A,Products!F:F, "Not Found")</f>
        <v>187.34</v>
      </c>
      <c r="T3800" t="str">
        <f>_xlfn.XLOOKUP(Table4[[#This Row],[CustomerID]],Customers!A:A,Customers!D:D, "Not Found")</f>
        <v>M</v>
      </c>
      <c r="U3800" s="6">
        <f>_xlfn.XLOOKUP(Table4[[#This Row],[CustomerID]],Customers!A:A,Customers!E:E, "Not Found")</f>
        <v>33491</v>
      </c>
      <c r="V3800">
        <f ca="1">DATEDIF(Table4[[#This Row],[CustomerBirthday]], TODAY(), "Y")</f>
        <v>34</v>
      </c>
      <c r="W3800" t="str" cm="1">
        <f t="array" aca="1" ref="W3800" ca="1">_xlfn.IFS(Table4[[#This Row],[Age]]&lt;25, "Under 25",Table4[[#This Row],[Age]]=34, "25-34", Table4[[#This Row],[Age]]&lt;=49, "35-49", Table4[[#This Row],[Age]]&lt;=64, "50-64", Table4[[#This Row],[Age]]&gt;=65, "65+")</f>
        <v>25-34</v>
      </c>
      <c r="X3800" t="str">
        <f>_xlfn.XLOOKUP(Table4[[#This Row],[StoreID]],Stores!A:A,Stores!B:B, "Not found")</f>
        <v>MegaMart Peckmouth</v>
      </c>
      <c r="Y3800" t="str">
        <f>_xlfn.XLOOKUP(Table4[[#This Row],[StoreID]],Stores!A:A,Stores!C:C, "Not Found")</f>
        <v>Peckmouth</v>
      </c>
      <c r="Z3800" t="str">
        <f>_xlfn.XLOOKUP(Table4[[#This Row],[StoreID]],Stores!A:A,Stores!D:D, "Not Found")</f>
        <v>East</v>
      </c>
    </row>
    <row r="3801" spans="1:26">
      <c r="A3801" t="s">
        <v>4667</v>
      </c>
      <c r="B3801" s="1">
        <v>45280</v>
      </c>
      <c r="C3801" t="s">
        <v>20</v>
      </c>
      <c r="D3801" t="s">
        <v>761</v>
      </c>
      <c r="E3801" t="s">
        <v>831</v>
      </c>
      <c r="F3801">
        <v>1</v>
      </c>
      <c r="G3801">
        <v>0</v>
      </c>
      <c r="H3801" t="s">
        <v>868</v>
      </c>
      <c r="I3801" s="4">
        <f>Table4[[#This Row],[Quantity]]*Table4[[#This Row],[UnitPrice]]</f>
        <v>1762.92</v>
      </c>
      <c r="J3801" s="4">
        <f>Table4[[#This Row],[Gross Revenue]]*(1-Table4[[#This Row],[Discount]])</f>
        <v>1762.92</v>
      </c>
      <c r="K3801" s="4">
        <f>Table4[[#This Row],[Quantity]]*Table4[[#This Row],[CostPrice]]</f>
        <v>1346.48</v>
      </c>
      <c r="L3801" s="4">
        <f>Table4[[#This Row],[Net Revenue]]-Table4[[#This Row],[Total Cost]]</f>
        <v>416.44000000000005</v>
      </c>
      <c r="M3801" t="str">
        <f>_xlfn.XLOOKUP(Table4[[#This Row],[ProductID]], Products!A:A,Products!B:B, "Not Found")</f>
        <v>Traditional Laptop</v>
      </c>
      <c r="N3801" t="str">
        <f>TEXT(Table4[[#This Row],[Date]], "mmm")</f>
        <v>Dec</v>
      </c>
      <c r="O3801" t="str">
        <f>TEXT(Table4[[#This Row],[Date]], "yyyy")</f>
        <v>2023</v>
      </c>
      <c r="P3801" t="str">
        <f>_xlfn.XLOOKUP(Table4[[#This Row],[ProductID]],Products!A:A,Products!C:C, "Not Found")</f>
        <v>Electronics</v>
      </c>
      <c r="Q3801" t="str">
        <f>_xlfn.XLOOKUP(Table4[[#This Row],[ProductID]],Products!A:A,Products!D:D,"Not Found")</f>
        <v>Laptop</v>
      </c>
      <c r="R3801">
        <f>_xlfn.XLOOKUP(Table4[[#This Row],[ProductID]],Products!A:A,Products!E:E,"Not Found")</f>
        <v>1762.92</v>
      </c>
      <c r="S3801">
        <f>_xlfn.XLOOKUP(Table4[[#This Row],[ProductID]],Products!A:A,Products!F:F, "Not Found")</f>
        <v>1346.48</v>
      </c>
      <c r="T3801" t="str">
        <f>_xlfn.XLOOKUP(Table4[[#This Row],[CustomerID]],Customers!A:A,Customers!D:D, "Not Found")</f>
        <v>M</v>
      </c>
      <c r="U3801" s="6">
        <f>_xlfn.XLOOKUP(Table4[[#This Row],[CustomerID]],Customers!A:A,Customers!E:E, "Not Found")</f>
        <v>33771</v>
      </c>
      <c r="V3801">
        <f ca="1">DATEDIF(Table4[[#This Row],[CustomerBirthday]], TODAY(), "Y")</f>
        <v>34</v>
      </c>
      <c r="W3801" t="str" cm="1">
        <f t="array" aca="1" ref="W3801" ca="1">_xlfn.IFS(Table4[[#This Row],[Age]]&lt;25, "Under 25",Table4[[#This Row],[Age]]=34, "25-34", Table4[[#This Row],[Age]]&lt;=49, "35-49", Table4[[#This Row],[Age]]&lt;=64, "50-64", Table4[[#This Row],[Age]]&gt;=65, "65+")</f>
        <v>25-34</v>
      </c>
      <c r="X3801" t="str">
        <f>_xlfn.XLOOKUP(Table4[[#This Row],[StoreID]],Stores!A:A,Stores!B:B, "Not found")</f>
        <v>MegaMart Jimenezborough</v>
      </c>
      <c r="Y3801" t="str">
        <f>_xlfn.XLOOKUP(Table4[[#This Row],[StoreID]],Stores!A:A,Stores!C:C, "Not Found")</f>
        <v>Jimenezborough</v>
      </c>
      <c r="Z3801" t="str">
        <f>_xlfn.XLOOKUP(Table4[[#This Row],[StoreID]],Stores!A:A,Stores!D:D, "Not Found")</f>
        <v>South</v>
      </c>
    </row>
    <row r="3802" spans="1:26">
      <c r="A3802" t="s">
        <v>4668</v>
      </c>
      <c r="B3802" s="1">
        <v>45644</v>
      </c>
      <c r="C3802" t="s">
        <v>422</v>
      </c>
      <c r="D3802" t="s">
        <v>808</v>
      </c>
      <c r="E3802" t="s">
        <v>842</v>
      </c>
      <c r="F3802">
        <v>5</v>
      </c>
      <c r="G3802">
        <v>0.1</v>
      </c>
      <c r="H3802" t="s">
        <v>875</v>
      </c>
      <c r="I3802" s="4">
        <f>Table4[[#This Row],[Quantity]]*Table4[[#This Row],[UnitPrice]]</f>
        <v>8175.05</v>
      </c>
      <c r="J3802" s="4">
        <f>Table4[[#This Row],[Gross Revenue]]*(1-Table4[[#This Row],[Discount]])</f>
        <v>7357.5450000000001</v>
      </c>
      <c r="K3802" s="4">
        <f>Table4[[#This Row],[Quantity]]*Table4[[#This Row],[CostPrice]]</f>
        <v>5216.45</v>
      </c>
      <c r="L3802" s="4">
        <f>Table4[[#This Row],[Net Revenue]]-Table4[[#This Row],[Total Cost]]</f>
        <v>2141.0950000000003</v>
      </c>
      <c r="M3802" t="str">
        <f>_xlfn.XLOOKUP(Table4[[#This Row],[ProductID]], Products!A:A,Products!B:B, "Not Found")</f>
        <v>Present Television</v>
      </c>
      <c r="N3802" t="str">
        <f>TEXT(Table4[[#This Row],[Date]], "mmm")</f>
        <v>Dec</v>
      </c>
      <c r="O3802" t="str">
        <f>TEXT(Table4[[#This Row],[Date]], "yyyy")</f>
        <v>2024</v>
      </c>
      <c r="P3802" t="str">
        <f>_xlfn.XLOOKUP(Table4[[#This Row],[ProductID]],Products!A:A,Products!C:C, "Not Found")</f>
        <v>Electronics</v>
      </c>
      <c r="Q3802" t="str">
        <f>_xlfn.XLOOKUP(Table4[[#This Row],[ProductID]],Products!A:A,Products!D:D,"Not Found")</f>
        <v>Television</v>
      </c>
      <c r="R3802">
        <f>_xlfn.XLOOKUP(Table4[[#This Row],[ProductID]],Products!A:A,Products!E:E,"Not Found")</f>
        <v>1635.01</v>
      </c>
      <c r="S3802">
        <f>_xlfn.XLOOKUP(Table4[[#This Row],[ProductID]],Products!A:A,Products!F:F, "Not Found")</f>
        <v>1043.29</v>
      </c>
      <c r="T3802" t="str">
        <f>_xlfn.XLOOKUP(Table4[[#This Row],[CustomerID]],Customers!A:A,Customers!D:D, "Not Found")</f>
        <v>M</v>
      </c>
      <c r="U3802" s="6">
        <f>_xlfn.XLOOKUP(Table4[[#This Row],[CustomerID]],Customers!A:A,Customers!E:E, "Not Found")</f>
        <v>28268</v>
      </c>
      <c r="V3802">
        <f ca="1">DATEDIF(Table4[[#This Row],[CustomerBirthday]], TODAY(), "Y")</f>
        <v>49</v>
      </c>
      <c r="W3802" t="str" cm="1">
        <f t="array" aca="1" ref="W3802" ca="1">_xlfn.IFS(Table4[[#This Row],[Age]]&lt;25, "Under 25",Table4[[#This Row],[Age]]=34, "25-34", Table4[[#This Row],[Age]]&lt;=49, "35-49", Table4[[#This Row],[Age]]&lt;=64, "50-64", Table4[[#This Row],[Age]]&gt;=65, "65+")</f>
        <v>35-49</v>
      </c>
      <c r="X3802" t="str">
        <f>_xlfn.XLOOKUP(Table4[[#This Row],[StoreID]],Stores!A:A,Stores!B:B, "Not found")</f>
        <v>MegaMart Brianahaven</v>
      </c>
      <c r="Y3802" t="str">
        <f>_xlfn.XLOOKUP(Table4[[#This Row],[StoreID]],Stores!A:A,Stores!C:C, "Not Found")</f>
        <v>Brianahaven</v>
      </c>
      <c r="Z3802" t="str">
        <f>_xlfn.XLOOKUP(Table4[[#This Row],[StoreID]],Stores!A:A,Stores!D:D, "Not Found")</f>
        <v>North</v>
      </c>
    </row>
    <row r="3803" spans="1:26">
      <c r="A3803" t="s">
        <v>4669</v>
      </c>
      <c r="B3803" s="1">
        <v>45598</v>
      </c>
      <c r="C3803" t="s">
        <v>407</v>
      </c>
      <c r="D3803" t="s">
        <v>794</v>
      </c>
      <c r="E3803" t="s">
        <v>839</v>
      </c>
      <c r="F3803">
        <v>2</v>
      </c>
      <c r="G3803">
        <v>0.1</v>
      </c>
      <c r="H3803" t="s">
        <v>865</v>
      </c>
      <c r="I3803" s="4">
        <f>Table4[[#This Row],[Quantity]]*Table4[[#This Row],[UnitPrice]]</f>
        <v>856.1</v>
      </c>
      <c r="J3803" s="4">
        <f>Table4[[#This Row],[Gross Revenue]]*(1-Table4[[#This Row],[Discount]])</f>
        <v>770.49</v>
      </c>
      <c r="K3803" s="4">
        <f>Table4[[#This Row],[Quantity]]*Table4[[#This Row],[CostPrice]]</f>
        <v>492.14</v>
      </c>
      <c r="L3803" s="4">
        <f>Table4[[#This Row],[Net Revenue]]-Table4[[#This Row],[Total Cost]]</f>
        <v>278.35000000000002</v>
      </c>
      <c r="M3803" t="str">
        <f>_xlfn.XLOOKUP(Table4[[#This Row],[ProductID]], Products!A:A,Products!B:B, "Not Found")</f>
        <v>Everything Laptop</v>
      </c>
      <c r="N3803" t="str">
        <f>TEXT(Table4[[#This Row],[Date]], "mmm")</f>
        <v>Nov</v>
      </c>
      <c r="O3803" t="str">
        <f>TEXT(Table4[[#This Row],[Date]], "yyyy")</f>
        <v>2024</v>
      </c>
      <c r="P3803" t="str">
        <f>_xlfn.XLOOKUP(Table4[[#This Row],[ProductID]],Products!A:A,Products!C:C, "Not Found")</f>
        <v>Electronics</v>
      </c>
      <c r="Q3803" t="str">
        <f>_xlfn.XLOOKUP(Table4[[#This Row],[ProductID]],Products!A:A,Products!D:D,"Not Found")</f>
        <v>Laptop</v>
      </c>
      <c r="R3803">
        <f>_xlfn.XLOOKUP(Table4[[#This Row],[ProductID]],Products!A:A,Products!E:E,"Not Found")</f>
        <v>428.05</v>
      </c>
      <c r="S3803">
        <f>_xlfn.XLOOKUP(Table4[[#This Row],[ProductID]],Products!A:A,Products!F:F, "Not Found")</f>
        <v>246.07</v>
      </c>
      <c r="T3803" t="str">
        <f>_xlfn.XLOOKUP(Table4[[#This Row],[CustomerID]],Customers!A:A,Customers!D:D, "Not Found")</f>
        <v>F</v>
      </c>
      <c r="U3803" s="6">
        <f>_xlfn.XLOOKUP(Table4[[#This Row],[CustomerID]],Customers!A:A,Customers!E:E, "Not Found")</f>
        <v>38779</v>
      </c>
      <c r="V3803">
        <f ca="1">DATEDIF(Table4[[#This Row],[CustomerBirthday]], TODAY(), "Y")</f>
        <v>20</v>
      </c>
      <c r="W3803" t="str" cm="1">
        <f t="array" aca="1" ref="W3803" ca="1">_xlfn.IFS(Table4[[#This Row],[Age]]&lt;25, "Under 25",Table4[[#This Row],[Age]]=34, "25-34", Table4[[#This Row],[Age]]&lt;=49, "35-49", Table4[[#This Row],[Age]]&lt;=64, "50-64", Table4[[#This Row],[Age]]&gt;=65, "65+")</f>
        <v>Under 25</v>
      </c>
      <c r="X3803" t="str">
        <f>_xlfn.XLOOKUP(Table4[[#This Row],[StoreID]],Stores!A:A,Stores!B:B, "Not found")</f>
        <v>MegaMart New Michele</v>
      </c>
      <c r="Y3803" t="str">
        <f>_xlfn.XLOOKUP(Table4[[#This Row],[StoreID]],Stores!A:A,Stores!C:C, "Not Found")</f>
        <v>New Michele</v>
      </c>
      <c r="Z3803" t="str">
        <f>_xlfn.XLOOKUP(Table4[[#This Row],[StoreID]],Stores!A:A,Stores!D:D, "Not Found")</f>
        <v>West</v>
      </c>
    </row>
    <row r="3804" spans="1:26">
      <c r="A3804" t="s">
        <v>4670</v>
      </c>
      <c r="B3804" s="1">
        <v>45431</v>
      </c>
      <c r="C3804" t="s">
        <v>250</v>
      </c>
      <c r="D3804" t="s">
        <v>755</v>
      </c>
      <c r="E3804" t="s">
        <v>839</v>
      </c>
      <c r="F3804">
        <v>3</v>
      </c>
      <c r="G3804">
        <v>0.1</v>
      </c>
      <c r="H3804" t="s">
        <v>868</v>
      </c>
      <c r="I3804" s="4">
        <f>Table4[[#This Row],[Quantity]]*Table4[[#This Row],[UnitPrice]]</f>
        <v>5576.25</v>
      </c>
      <c r="J3804" s="4">
        <f>Table4[[#This Row],[Gross Revenue]]*(1-Table4[[#This Row],[Discount]])</f>
        <v>5018.625</v>
      </c>
      <c r="K3804" s="4">
        <f>Table4[[#This Row],[Quantity]]*Table4[[#This Row],[CostPrice]]</f>
        <v>4353.4800000000005</v>
      </c>
      <c r="L3804" s="4">
        <f>Table4[[#This Row],[Net Revenue]]-Table4[[#This Row],[Total Cost]]</f>
        <v>665.14499999999953</v>
      </c>
      <c r="M3804" t="str">
        <f>_xlfn.XLOOKUP(Table4[[#This Row],[ProductID]], Products!A:A,Products!B:B, "Not Found")</f>
        <v>House Accessories</v>
      </c>
      <c r="N3804" t="str">
        <f>TEXT(Table4[[#This Row],[Date]], "mmm")</f>
        <v>May</v>
      </c>
      <c r="O3804" t="str">
        <f>TEXT(Table4[[#This Row],[Date]], "yyyy")</f>
        <v>2024</v>
      </c>
      <c r="P3804" t="str">
        <f>_xlfn.XLOOKUP(Table4[[#This Row],[ProductID]],Products!A:A,Products!C:C, "Not Found")</f>
        <v>Fashion</v>
      </c>
      <c r="Q3804" t="str">
        <f>_xlfn.XLOOKUP(Table4[[#This Row],[ProductID]],Products!A:A,Products!D:D,"Not Found")</f>
        <v>Accessories</v>
      </c>
      <c r="R3804">
        <f>_xlfn.XLOOKUP(Table4[[#This Row],[ProductID]],Products!A:A,Products!E:E,"Not Found")</f>
        <v>1858.75</v>
      </c>
      <c r="S3804">
        <f>_xlfn.XLOOKUP(Table4[[#This Row],[ProductID]],Products!A:A,Products!F:F, "Not Found")</f>
        <v>1451.16</v>
      </c>
      <c r="T3804" t="str">
        <f>_xlfn.XLOOKUP(Table4[[#This Row],[CustomerID]],Customers!A:A,Customers!D:D, "Not Found")</f>
        <v>F</v>
      </c>
      <c r="U3804" s="6">
        <f>_xlfn.XLOOKUP(Table4[[#This Row],[CustomerID]],Customers!A:A,Customers!E:E, "Not Found")</f>
        <v>31304</v>
      </c>
      <c r="V3804">
        <f ca="1">DATEDIF(Table4[[#This Row],[CustomerBirthday]], TODAY(), "Y")</f>
        <v>40</v>
      </c>
      <c r="W3804" t="str" cm="1">
        <f t="array" aca="1" ref="W3804" ca="1">_xlfn.IFS(Table4[[#This Row],[Age]]&lt;25, "Under 25",Table4[[#This Row],[Age]]=34, "25-34", Table4[[#This Row],[Age]]&lt;=49, "35-49", Table4[[#This Row],[Age]]&lt;=64, "50-64", Table4[[#This Row],[Age]]&gt;=65, "65+")</f>
        <v>35-49</v>
      </c>
      <c r="X3804" t="str">
        <f>_xlfn.XLOOKUP(Table4[[#This Row],[StoreID]],Stores!A:A,Stores!B:B, "Not found")</f>
        <v>MegaMart New Michele</v>
      </c>
      <c r="Y3804" t="str">
        <f>_xlfn.XLOOKUP(Table4[[#This Row],[StoreID]],Stores!A:A,Stores!C:C, "Not Found")</f>
        <v>New Michele</v>
      </c>
      <c r="Z3804" t="str">
        <f>_xlfn.XLOOKUP(Table4[[#This Row],[StoreID]],Stores!A:A,Stores!D:D, "Not Found")</f>
        <v>West</v>
      </c>
    </row>
    <row r="3805" spans="1:26">
      <c r="A3805" t="s">
        <v>4671</v>
      </c>
      <c r="B3805" s="1">
        <v>45791</v>
      </c>
      <c r="C3805" t="s">
        <v>59</v>
      </c>
      <c r="D3805" t="s">
        <v>761</v>
      </c>
      <c r="E3805" t="s">
        <v>846</v>
      </c>
      <c r="F3805">
        <v>2</v>
      </c>
      <c r="G3805">
        <v>0.1</v>
      </c>
      <c r="H3805" t="s">
        <v>875</v>
      </c>
      <c r="I3805" s="4">
        <f>Table4[[#This Row],[Quantity]]*Table4[[#This Row],[UnitPrice]]</f>
        <v>3525.84</v>
      </c>
      <c r="J3805" s="4">
        <f>Table4[[#This Row],[Gross Revenue]]*(1-Table4[[#This Row],[Discount]])</f>
        <v>3173.2560000000003</v>
      </c>
      <c r="K3805" s="4">
        <f>Table4[[#This Row],[Quantity]]*Table4[[#This Row],[CostPrice]]</f>
        <v>2692.96</v>
      </c>
      <c r="L3805" s="4">
        <f>Table4[[#This Row],[Net Revenue]]-Table4[[#This Row],[Total Cost]]</f>
        <v>480.29600000000028</v>
      </c>
      <c r="M3805" t="str">
        <f>_xlfn.XLOOKUP(Table4[[#This Row],[ProductID]], Products!A:A,Products!B:B, "Not Found")</f>
        <v>Traditional Laptop</v>
      </c>
      <c r="N3805" t="str">
        <f>TEXT(Table4[[#This Row],[Date]], "mmm")</f>
        <v>May</v>
      </c>
      <c r="O3805" t="str">
        <f>TEXT(Table4[[#This Row],[Date]], "yyyy")</f>
        <v>2025</v>
      </c>
      <c r="P3805" t="str">
        <f>_xlfn.XLOOKUP(Table4[[#This Row],[ProductID]],Products!A:A,Products!C:C, "Not Found")</f>
        <v>Electronics</v>
      </c>
      <c r="Q3805" t="str">
        <f>_xlfn.XLOOKUP(Table4[[#This Row],[ProductID]],Products!A:A,Products!D:D,"Not Found")</f>
        <v>Laptop</v>
      </c>
      <c r="R3805">
        <f>_xlfn.XLOOKUP(Table4[[#This Row],[ProductID]],Products!A:A,Products!E:E,"Not Found")</f>
        <v>1762.92</v>
      </c>
      <c r="S3805">
        <f>_xlfn.XLOOKUP(Table4[[#This Row],[ProductID]],Products!A:A,Products!F:F, "Not Found")</f>
        <v>1346.48</v>
      </c>
      <c r="T3805" t="str">
        <f>_xlfn.XLOOKUP(Table4[[#This Row],[CustomerID]],Customers!A:A,Customers!D:D, "Not Found")</f>
        <v>M</v>
      </c>
      <c r="U3805" s="6">
        <f>_xlfn.XLOOKUP(Table4[[#This Row],[CustomerID]],Customers!A:A,Customers!E:E, "Not Found")</f>
        <v>27205</v>
      </c>
      <c r="V3805">
        <f ca="1">DATEDIF(Table4[[#This Row],[CustomerBirthday]], TODAY(), "Y")</f>
        <v>52</v>
      </c>
      <c r="W3805" t="str" cm="1">
        <f t="array" aca="1" ref="W3805" ca="1">_xlfn.IFS(Table4[[#This Row],[Age]]&lt;25, "Under 25",Table4[[#This Row],[Age]]=34, "25-34", Table4[[#This Row],[Age]]&lt;=49, "35-49", Table4[[#This Row],[Age]]&lt;=64, "50-64", Table4[[#This Row],[Age]]&gt;=65, "65+")</f>
        <v>50-64</v>
      </c>
      <c r="X3805" t="str">
        <f>_xlfn.XLOOKUP(Table4[[#This Row],[StoreID]],Stores!A:A,Stores!B:B, "Not found")</f>
        <v>MegaMart Johnmouth</v>
      </c>
      <c r="Y3805" t="str">
        <f>_xlfn.XLOOKUP(Table4[[#This Row],[StoreID]],Stores!A:A,Stores!C:C, "Not Found")</f>
        <v>Johnmouth</v>
      </c>
      <c r="Z3805" t="str">
        <f>_xlfn.XLOOKUP(Table4[[#This Row],[StoreID]],Stores!A:A,Stores!D:D, "Not Found")</f>
        <v>East</v>
      </c>
    </row>
    <row r="3806" spans="1:26">
      <c r="A3806" t="s">
        <v>4672</v>
      </c>
      <c r="B3806" s="1">
        <v>45336</v>
      </c>
      <c r="C3806" t="s">
        <v>452</v>
      </c>
      <c r="D3806" t="s">
        <v>774</v>
      </c>
      <c r="E3806" t="s">
        <v>846</v>
      </c>
      <c r="F3806">
        <v>5</v>
      </c>
      <c r="G3806">
        <v>0.05</v>
      </c>
      <c r="H3806" t="s">
        <v>868</v>
      </c>
      <c r="I3806" s="4">
        <f>Table4[[#This Row],[Quantity]]*Table4[[#This Row],[UnitPrice]]</f>
        <v>7437.05</v>
      </c>
      <c r="J3806" s="4">
        <f>Table4[[#This Row],[Gross Revenue]]*(1-Table4[[#This Row],[Discount]])</f>
        <v>7065.1975000000002</v>
      </c>
      <c r="K3806" s="4">
        <f>Table4[[#This Row],[Quantity]]*Table4[[#This Row],[CostPrice]]</f>
        <v>4065.3500000000004</v>
      </c>
      <c r="L3806" s="4">
        <f>Table4[[#This Row],[Net Revenue]]-Table4[[#This Row],[Total Cost]]</f>
        <v>2999.8474999999999</v>
      </c>
      <c r="M3806" t="str">
        <f>_xlfn.XLOOKUP(Table4[[#This Row],[ProductID]], Products!A:A,Products!B:B, "Not Found")</f>
        <v>Him Smartphone</v>
      </c>
      <c r="N3806" t="str">
        <f>TEXT(Table4[[#This Row],[Date]], "mmm")</f>
        <v>Feb</v>
      </c>
      <c r="O3806" t="str">
        <f>TEXT(Table4[[#This Row],[Date]], "yyyy")</f>
        <v>2024</v>
      </c>
      <c r="P3806" t="str">
        <f>_xlfn.XLOOKUP(Table4[[#This Row],[ProductID]],Products!A:A,Products!C:C, "Not Found")</f>
        <v>Electronics</v>
      </c>
      <c r="Q3806" t="str">
        <f>_xlfn.XLOOKUP(Table4[[#This Row],[ProductID]],Products!A:A,Products!D:D,"Not Found")</f>
        <v>Smartphone</v>
      </c>
      <c r="R3806">
        <f>_xlfn.XLOOKUP(Table4[[#This Row],[ProductID]],Products!A:A,Products!E:E,"Not Found")</f>
        <v>1487.41</v>
      </c>
      <c r="S3806">
        <f>_xlfn.XLOOKUP(Table4[[#This Row],[ProductID]],Products!A:A,Products!F:F, "Not Found")</f>
        <v>813.07</v>
      </c>
      <c r="T3806" t="str">
        <f>_xlfn.XLOOKUP(Table4[[#This Row],[CustomerID]],Customers!A:A,Customers!D:D, "Not Found")</f>
        <v>M</v>
      </c>
      <c r="U3806" s="6">
        <f>_xlfn.XLOOKUP(Table4[[#This Row],[CustomerID]],Customers!A:A,Customers!E:E, "Not Found")</f>
        <v>22556</v>
      </c>
      <c r="V3806">
        <f ca="1">DATEDIF(Table4[[#This Row],[CustomerBirthday]], TODAY(), "Y")</f>
        <v>64</v>
      </c>
      <c r="W3806" t="str" cm="1">
        <f t="array" aca="1" ref="W3806" ca="1">_xlfn.IFS(Table4[[#This Row],[Age]]&lt;25, "Under 25",Table4[[#This Row],[Age]]=34, "25-34", Table4[[#This Row],[Age]]&lt;=49, "35-49", Table4[[#This Row],[Age]]&lt;=64, "50-64", Table4[[#This Row],[Age]]&gt;=65, "65+")</f>
        <v>50-64</v>
      </c>
      <c r="X3806" t="str">
        <f>_xlfn.XLOOKUP(Table4[[#This Row],[StoreID]],Stores!A:A,Stores!B:B, "Not found")</f>
        <v>MegaMart Johnmouth</v>
      </c>
      <c r="Y3806" t="str">
        <f>_xlfn.XLOOKUP(Table4[[#This Row],[StoreID]],Stores!A:A,Stores!C:C, "Not Found")</f>
        <v>Johnmouth</v>
      </c>
      <c r="Z3806" t="str">
        <f>_xlfn.XLOOKUP(Table4[[#This Row],[StoreID]],Stores!A:A,Stores!D:D, "Not Found")</f>
        <v>East</v>
      </c>
    </row>
    <row r="3807" spans="1:26">
      <c r="A3807" t="s">
        <v>4673</v>
      </c>
      <c r="B3807" s="1">
        <v>45687</v>
      </c>
      <c r="C3807" t="s">
        <v>640</v>
      </c>
      <c r="D3807" t="s">
        <v>818</v>
      </c>
      <c r="E3807" t="s">
        <v>846</v>
      </c>
      <c r="F3807">
        <v>1</v>
      </c>
      <c r="G3807">
        <v>0</v>
      </c>
      <c r="H3807" t="s">
        <v>865</v>
      </c>
      <c r="I3807" s="4">
        <f>Table4[[#This Row],[Quantity]]*Table4[[#This Row],[UnitPrice]]</f>
        <v>1165.3699999999999</v>
      </c>
      <c r="J3807" s="4">
        <f>Table4[[#This Row],[Gross Revenue]]*(1-Table4[[#This Row],[Discount]])</f>
        <v>1165.3699999999999</v>
      </c>
      <c r="K3807" s="4">
        <f>Table4[[#This Row],[Quantity]]*Table4[[#This Row],[CostPrice]]</f>
        <v>926.55</v>
      </c>
      <c r="L3807" s="4">
        <f>Table4[[#This Row],[Net Revenue]]-Table4[[#This Row],[Total Cost]]</f>
        <v>238.81999999999994</v>
      </c>
      <c r="M3807" t="str">
        <f>_xlfn.XLOOKUP(Table4[[#This Row],[ProductID]], Products!A:A,Products!B:B, "Not Found")</f>
        <v>Nature Clothing</v>
      </c>
      <c r="N3807" t="str">
        <f>TEXT(Table4[[#This Row],[Date]], "mmm")</f>
        <v>Jan</v>
      </c>
      <c r="O3807" t="str">
        <f>TEXT(Table4[[#This Row],[Date]], "yyyy")</f>
        <v>2025</v>
      </c>
      <c r="P3807" t="str">
        <f>_xlfn.XLOOKUP(Table4[[#This Row],[ProductID]],Products!A:A,Products!C:C, "Not Found")</f>
        <v>Fashion</v>
      </c>
      <c r="Q3807" t="str">
        <f>_xlfn.XLOOKUP(Table4[[#This Row],[ProductID]],Products!A:A,Products!D:D,"Not Found")</f>
        <v>Clothing</v>
      </c>
      <c r="R3807">
        <f>_xlfn.XLOOKUP(Table4[[#This Row],[ProductID]],Products!A:A,Products!E:E,"Not Found")</f>
        <v>1165.3699999999999</v>
      </c>
      <c r="S3807">
        <f>_xlfn.XLOOKUP(Table4[[#This Row],[ProductID]],Products!A:A,Products!F:F, "Not Found")</f>
        <v>926.55</v>
      </c>
      <c r="T3807" t="str">
        <f>_xlfn.XLOOKUP(Table4[[#This Row],[CustomerID]],Customers!A:A,Customers!D:D, "Not Found")</f>
        <v>F</v>
      </c>
      <c r="U3807" s="6">
        <f>_xlfn.XLOOKUP(Table4[[#This Row],[CustomerID]],Customers!A:A,Customers!E:E, "Not Found")</f>
        <v>26631</v>
      </c>
      <c r="V3807">
        <f ca="1">DATEDIF(Table4[[#This Row],[CustomerBirthday]], TODAY(), "Y")</f>
        <v>53</v>
      </c>
      <c r="W3807" t="str" cm="1">
        <f t="array" aca="1" ref="W3807" ca="1">_xlfn.IFS(Table4[[#This Row],[Age]]&lt;25, "Under 25",Table4[[#This Row],[Age]]=34, "25-34", Table4[[#This Row],[Age]]&lt;=49, "35-49", Table4[[#This Row],[Age]]&lt;=64, "50-64", Table4[[#This Row],[Age]]&gt;=65, "65+")</f>
        <v>50-64</v>
      </c>
      <c r="X3807" t="str">
        <f>_xlfn.XLOOKUP(Table4[[#This Row],[StoreID]],Stores!A:A,Stores!B:B, "Not found")</f>
        <v>MegaMart Johnmouth</v>
      </c>
      <c r="Y3807" t="str">
        <f>_xlfn.XLOOKUP(Table4[[#This Row],[StoreID]],Stores!A:A,Stores!C:C, "Not Found")</f>
        <v>Johnmouth</v>
      </c>
      <c r="Z3807" t="str">
        <f>_xlfn.XLOOKUP(Table4[[#This Row],[StoreID]],Stores!A:A,Stores!D:D, "Not Found")</f>
        <v>East</v>
      </c>
    </row>
    <row r="3808" spans="1:26">
      <c r="A3808" t="s">
        <v>4674</v>
      </c>
      <c r="B3808" s="1">
        <v>45251</v>
      </c>
      <c r="C3808" t="s">
        <v>238</v>
      </c>
      <c r="D3808" t="s">
        <v>816</v>
      </c>
      <c r="E3808" t="s">
        <v>846</v>
      </c>
      <c r="F3808">
        <v>1</v>
      </c>
      <c r="G3808">
        <v>0.05</v>
      </c>
      <c r="H3808" t="s">
        <v>868</v>
      </c>
      <c r="I3808" s="4">
        <f>Table4[[#This Row],[Quantity]]*Table4[[#This Row],[UnitPrice]]</f>
        <v>1879.08</v>
      </c>
      <c r="J3808" s="4">
        <f>Table4[[#This Row],[Gross Revenue]]*(1-Table4[[#This Row],[Discount]])</f>
        <v>1785.1259999999997</v>
      </c>
      <c r="K3808" s="4">
        <f>Table4[[#This Row],[Quantity]]*Table4[[#This Row],[CostPrice]]</f>
        <v>1004.56</v>
      </c>
      <c r="L3808" s="4">
        <f>Table4[[#This Row],[Net Revenue]]-Table4[[#This Row],[Total Cost]]</f>
        <v>780.5659999999998</v>
      </c>
      <c r="M3808" t="str">
        <f>_xlfn.XLOOKUP(Table4[[#This Row],[ProductID]], Products!A:A,Products!B:B, "Not Found")</f>
        <v>Set Dairy</v>
      </c>
      <c r="N3808" t="str">
        <f>TEXT(Table4[[#This Row],[Date]], "mmm")</f>
        <v>Nov</v>
      </c>
      <c r="O3808" t="str">
        <f>TEXT(Table4[[#This Row],[Date]], "yyyy")</f>
        <v>2023</v>
      </c>
      <c r="P3808" t="str">
        <f>_xlfn.XLOOKUP(Table4[[#This Row],[ProductID]],Products!A:A,Products!C:C, "Not Found")</f>
        <v>Groceries</v>
      </c>
      <c r="Q3808" t="str">
        <f>_xlfn.XLOOKUP(Table4[[#This Row],[ProductID]],Products!A:A,Products!D:D,"Not Found")</f>
        <v>Dairy</v>
      </c>
      <c r="R3808">
        <f>_xlfn.XLOOKUP(Table4[[#This Row],[ProductID]],Products!A:A,Products!E:E,"Not Found")</f>
        <v>1879.08</v>
      </c>
      <c r="S3808">
        <f>_xlfn.XLOOKUP(Table4[[#This Row],[ProductID]],Products!A:A,Products!F:F, "Not Found")</f>
        <v>1004.56</v>
      </c>
      <c r="T3808" t="str">
        <f>_xlfn.XLOOKUP(Table4[[#This Row],[CustomerID]],Customers!A:A,Customers!D:D, "Not Found")</f>
        <v>M</v>
      </c>
      <c r="U3808" s="6">
        <f>_xlfn.XLOOKUP(Table4[[#This Row],[CustomerID]],Customers!A:A,Customers!E:E, "Not Found")</f>
        <v>36698</v>
      </c>
      <c r="V3808">
        <f ca="1">DATEDIF(Table4[[#This Row],[CustomerBirthday]], TODAY(), "Y")</f>
        <v>26</v>
      </c>
      <c r="W3808" t="str" cm="1">
        <f t="array" aca="1" ref="W3808" ca="1">_xlfn.IFS(Table4[[#This Row],[Age]]&lt;25, "Under 25",Table4[[#This Row],[Age]]=34, "25-34", Table4[[#This Row],[Age]]&lt;=49, "35-49", Table4[[#This Row],[Age]]&lt;=64, "50-64", Table4[[#This Row],[Age]]&gt;=65, "65+")</f>
        <v>35-49</v>
      </c>
      <c r="X3808" t="str">
        <f>_xlfn.XLOOKUP(Table4[[#This Row],[StoreID]],Stores!A:A,Stores!B:B, "Not found")</f>
        <v>MegaMart Johnmouth</v>
      </c>
      <c r="Y3808" t="str">
        <f>_xlfn.XLOOKUP(Table4[[#This Row],[StoreID]],Stores!A:A,Stores!C:C, "Not Found")</f>
        <v>Johnmouth</v>
      </c>
      <c r="Z3808" t="str">
        <f>_xlfn.XLOOKUP(Table4[[#This Row],[StoreID]],Stores!A:A,Stores!D:D, "Not Found")</f>
        <v>East</v>
      </c>
    </row>
    <row r="3809" spans="1:26">
      <c r="A3809" t="s">
        <v>4675</v>
      </c>
      <c r="B3809" s="1">
        <v>45262</v>
      </c>
      <c r="C3809" t="s">
        <v>472</v>
      </c>
      <c r="D3809" t="s">
        <v>774</v>
      </c>
      <c r="E3809" t="s">
        <v>846</v>
      </c>
      <c r="F3809">
        <v>3</v>
      </c>
      <c r="G3809">
        <v>0.15</v>
      </c>
      <c r="H3809" t="s">
        <v>868</v>
      </c>
      <c r="I3809" s="4">
        <f>Table4[[#This Row],[Quantity]]*Table4[[#This Row],[UnitPrice]]</f>
        <v>4462.2300000000005</v>
      </c>
      <c r="J3809" s="4">
        <f>Table4[[#This Row],[Gross Revenue]]*(1-Table4[[#This Row],[Discount]])</f>
        <v>3792.8955000000001</v>
      </c>
      <c r="K3809" s="4">
        <f>Table4[[#This Row],[Quantity]]*Table4[[#This Row],[CostPrice]]</f>
        <v>2439.21</v>
      </c>
      <c r="L3809" s="4">
        <f>Table4[[#This Row],[Net Revenue]]-Table4[[#This Row],[Total Cost]]</f>
        <v>1353.6855</v>
      </c>
      <c r="M3809" t="str">
        <f>_xlfn.XLOOKUP(Table4[[#This Row],[ProductID]], Products!A:A,Products!B:B, "Not Found")</f>
        <v>Him Smartphone</v>
      </c>
      <c r="N3809" t="str">
        <f>TEXT(Table4[[#This Row],[Date]], "mmm")</f>
        <v>Dec</v>
      </c>
      <c r="O3809" t="str">
        <f>TEXT(Table4[[#This Row],[Date]], "yyyy")</f>
        <v>2023</v>
      </c>
      <c r="P3809" t="str">
        <f>_xlfn.XLOOKUP(Table4[[#This Row],[ProductID]],Products!A:A,Products!C:C, "Not Found")</f>
        <v>Electronics</v>
      </c>
      <c r="Q3809" t="str">
        <f>_xlfn.XLOOKUP(Table4[[#This Row],[ProductID]],Products!A:A,Products!D:D,"Not Found")</f>
        <v>Smartphone</v>
      </c>
      <c r="R3809">
        <f>_xlfn.XLOOKUP(Table4[[#This Row],[ProductID]],Products!A:A,Products!E:E,"Not Found")</f>
        <v>1487.41</v>
      </c>
      <c r="S3809">
        <f>_xlfn.XLOOKUP(Table4[[#This Row],[ProductID]],Products!A:A,Products!F:F, "Not Found")</f>
        <v>813.07</v>
      </c>
      <c r="T3809" t="str">
        <f>_xlfn.XLOOKUP(Table4[[#This Row],[CustomerID]],Customers!A:A,Customers!D:D, "Not Found")</f>
        <v>M</v>
      </c>
      <c r="U3809" s="6">
        <f>_xlfn.XLOOKUP(Table4[[#This Row],[CustomerID]],Customers!A:A,Customers!E:E, "Not Found")</f>
        <v>21466</v>
      </c>
      <c r="V3809">
        <f ca="1">DATEDIF(Table4[[#This Row],[CustomerBirthday]], TODAY(), "Y")</f>
        <v>67</v>
      </c>
      <c r="W3809" t="str" cm="1">
        <f t="array" aca="1" ref="W3809" ca="1">_xlfn.IFS(Table4[[#This Row],[Age]]&lt;25, "Under 25",Table4[[#This Row],[Age]]=34, "25-34", Table4[[#This Row],[Age]]&lt;=49, "35-49", Table4[[#This Row],[Age]]&lt;=64, "50-64", Table4[[#This Row],[Age]]&gt;=65, "65+")</f>
        <v>65+</v>
      </c>
      <c r="X3809" t="str">
        <f>_xlfn.XLOOKUP(Table4[[#This Row],[StoreID]],Stores!A:A,Stores!B:B, "Not found")</f>
        <v>MegaMart Johnmouth</v>
      </c>
      <c r="Y3809" t="str">
        <f>_xlfn.XLOOKUP(Table4[[#This Row],[StoreID]],Stores!A:A,Stores!C:C, "Not Found")</f>
        <v>Johnmouth</v>
      </c>
      <c r="Z3809" t="str">
        <f>_xlfn.XLOOKUP(Table4[[#This Row],[StoreID]],Stores!A:A,Stores!D:D, "Not Found")</f>
        <v>East</v>
      </c>
    </row>
    <row r="3810" spans="1:26">
      <c r="A3810" t="s">
        <v>4676</v>
      </c>
      <c r="B3810" s="1">
        <v>45649</v>
      </c>
      <c r="C3810" t="s">
        <v>545</v>
      </c>
      <c r="D3810" t="s">
        <v>769</v>
      </c>
      <c r="E3810" t="s">
        <v>846</v>
      </c>
      <c r="F3810">
        <v>5</v>
      </c>
      <c r="G3810">
        <v>0.05</v>
      </c>
      <c r="H3810" t="s">
        <v>875</v>
      </c>
      <c r="I3810" s="4">
        <f>Table4[[#This Row],[Quantity]]*Table4[[#This Row],[UnitPrice]]</f>
        <v>127.85</v>
      </c>
      <c r="J3810" s="4">
        <f>Table4[[#This Row],[Gross Revenue]]*(1-Table4[[#This Row],[Discount]])</f>
        <v>121.4575</v>
      </c>
      <c r="K3810" s="4">
        <f>Table4[[#This Row],[Quantity]]*Table4[[#This Row],[CostPrice]]</f>
        <v>95.25</v>
      </c>
      <c r="L3810" s="4">
        <f>Table4[[#This Row],[Net Revenue]]-Table4[[#This Row],[Total Cost]]</f>
        <v>26.207499999999996</v>
      </c>
      <c r="M3810" t="str">
        <f>_xlfn.XLOOKUP(Table4[[#This Row],[ProductID]], Products!A:A,Products!B:B, "Not Found")</f>
        <v>How Vegetables</v>
      </c>
      <c r="N3810" t="str">
        <f>TEXT(Table4[[#This Row],[Date]], "mmm")</f>
        <v>Dec</v>
      </c>
      <c r="O3810" t="str">
        <f>TEXT(Table4[[#This Row],[Date]], "yyyy")</f>
        <v>2024</v>
      </c>
      <c r="P3810" t="str">
        <f>_xlfn.XLOOKUP(Table4[[#This Row],[ProductID]],Products!A:A,Products!C:C, "Not Found")</f>
        <v>Groceries</v>
      </c>
      <c r="Q3810" t="str">
        <f>_xlfn.XLOOKUP(Table4[[#This Row],[ProductID]],Products!A:A,Products!D:D,"Not Found")</f>
        <v>Vegetables</v>
      </c>
      <c r="R3810">
        <f>_xlfn.XLOOKUP(Table4[[#This Row],[ProductID]],Products!A:A,Products!E:E,"Not Found")</f>
        <v>25.57</v>
      </c>
      <c r="S3810">
        <f>_xlfn.XLOOKUP(Table4[[#This Row],[ProductID]],Products!A:A,Products!F:F, "Not Found")</f>
        <v>19.05</v>
      </c>
      <c r="T3810" t="str">
        <f>_xlfn.XLOOKUP(Table4[[#This Row],[CustomerID]],Customers!A:A,Customers!D:D, "Not Found")</f>
        <v>M</v>
      </c>
      <c r="U3810" s="6">
        <f>_xlfn.XLOOKUP(Table4[[#This Row],[CustomerID]],Customers!A:A,Customers!E:E, "Not Found")</f>
        <v>38959</v>
      </c>
      <c r="V3810">
        <f ca="1">DATEDIF(Table4[[#This Row],[CustomerBirthday]], TODAY(), "Y")</f>
        <v>19</v>
      </c>
      <c r="W3810" t="str" cm="1">
        <f t="array" aca="1" ref="W3810" ca="1">_xlfn.IFS(Table4[[#This Row],[Age]]&lt;25, "Under 25",Table4[[#This Row],[Age]]=34, "25-34", Table4[[#This Row],[Age]]&lt;=49, "35-49", Table4[[#This Row],[Age]]&lt;=64, "50-64", Table4[[#This Row],[Age]]&gt;=65, "65+")</f>
        <v>Under 25</v>
      </c>
      <c r="X3810" t="str">
        <f>_xlfn.XLOOKUP(Table4[[#This Row],[StoreID]],Stores!A:A,Stores!B:B, "Not found")</f>
        <v>MegaMart Johnmouth</v>
      </c>
      <c r="Y3810" t="str">
        <f>_xlfn.XLOOKUP(Table4[[#This Row],[StoreID]],Stores!A:A,Stores!C:C, "Not Found")</f>
        <v>Johnmouth</v>
      </c>
      <c r="Z3810" t="str">
        <f>_xlfn.XLOOKUP(Table4[[#This Row],[StoreID]],Stores!A:A,Stores!D:D, "Not Found")</f>
        <v>East</v>
      </c>
    </row>
    <row r="3811" spans="1:26">
      <c r="A3811" t="s">
        <v>4677</v>
      </c>
      <c r="B3811" s="1">
        <v>45206</v>
      </c>
      <c r="C3811" t="s">
        <v>298</v>
      </c>
      <c r="D3811" t="s">
        <v>798</v>
      </c>
      <c r="E3811" t="s">
        <v>839</v>
      </c>
      <c r="F3811">
        <v>4</v>
      </c>
      <c r="G3811">
        <v>0.05</v>
      </c>
      <c r="H3811" t="s">
        <v>868</v>
      </c>
      <c r="I3811" s="4">
        <f>Table4[[#This Row],[Quantity]]*Table4[[#This Row],[UnitPrice]]</f>
        <v>6005.84</v>
      </c>
      <c r="J3811" s="4">
        <f>Table4[[#This Row],[Gross Revenue]]*(1-Table4[[#This Row],[Discount]])</f>
        <v>5705.5479999999998</v>
      </c>
      <c r="K3811" s="4">
        <f>Table4[[#This Row],[Quantity]]*Table4[[#This Row],[CostPrice]]</f>
        <v>4670.92</v>
      </c>
      <c r="L3811" s="4">
        <f>Table4[[#This Row],[Net Revenue]]-Table4[[#This Row],[Total Cost]]</f>
        <v>1034.6279999999997</v>
      </c>
      <c r="M3811" t="str">
        <f>_xlfn.XLOOKUP(Table4[[#This Row],[ProductID]], Products!A:A,Products!B:B, "Not Found")</f>
        <v>New Watches</v>
      </c>
      <c r="N3811" t="str">
        <f>TEXT(Table4[[#This Row],[Date]], "mmm")</f>
        <v>Oct</v>
      </c>
      <c r="O3811" t="str">
        <f>TEXT(Table4[[#This Row],[Date]], "yyyy")</f>
        <v>2023</v>
      </c>
      <c r="P3811" t="str">
        <f>_xlfn.XLOOKUP(Table4[[#This Row],[ProductID]],Products!A:A,Products!C:C, "Not Found")</f>
        <v>Fashion</v>
      </c>
      <c r="Q3811" t="str">
        <f>_xlfn.XLOOKUP(Table4[[#This Row],[ProductID]],Products!A:A,Products!D:D,"Not Found")</f>
        <v>Watches</v>
      </c>
      <c r="R3811">
        <f>_xlfn.XLOOKUP(Table4[[#This Row],[ProductID]],Products!A:A,Products!E:E,"Not Found")</f>
        <v>1501.46</v>
      </c>
      <c r="S3811">
        <f>_xlfn.XLOOKUP(Table4[[#This Row],[ProductID]],Products!A:A,Products!F:F, "Not Found")</f>
        <v>1167.73</v>
      </c>
      <c r="T3811" t="str">
        <f>_xlfn.XLOOKUP(Table4[[#This Row],[CustomerID]],Customers!A:A,Customers!D:D, "Not Found")</f>
        <v>F</v>
      </c>
      <c r="U3811" s="6">
        <f>_xlfn.XLOOKUP(Table4[[#This Row],[CustomerID]],Customers!A:A,Customers!E:E, "Not Found")</f>
        <v>29021</v>
      </c>
      <c r="V3811">
        <f ca="1">DATEDIF(Table4[[#This Row],[CustomerBirthday]], TODAY(), "Y")</f>
        <v>47</v>
      </c>
      <c r="W3811" t="str" cm="1">
        <f t="array" aca="1" ref="W3811" ca="1">_xlfn.IFS(Table4[[#This Row],[Age]]&lt;25, "Under 25",Table4[[#This Row],[Age]]=34, "25-34", Table4[[#This Row],[Age]]&lt;=49, "35-49", Table4[[#This Row],[Age]]&lt;=64, "50-64", Table4[[#This Row],[Age]]&gt;=65, "65+")</f>
        <v>35-49</v>
      </c>
      <c r="X3811" t="str">
        <f>_xlfn.XLOOKUP(Table4[[#This Row],[StoreID]],Stores!A:A,Stores!B:B, "Not found")</f>
        <v>MegaMart New Michele</v>
      </c>
      <c r="Y3811" t="str">
        <f>_xlfn.XLOOKUP(Table4[[#This Row],[StoreID]],Stores!A:A,Stores!C:C, "Not Found")</f>
        <v>New Michele</v>
      </c>
      <c r="Z3811" t="str">
        <f>_xlfn.XLOOKUP(Table4[[#This Row],[StoreID]],Stores!A:A,Stores!D:D, "Not Found")</f>
        <v>West</v>
      </c>
    </row>
    <row r="3812" spans="1:26">
      <c r="A3812" t="s">
        <v>4678</v>
      </c>
      <c r="B3812" s="1">
        <v>45842</v>
      </c>
      <c r="C3812" t="s">
        <v>109</v>
      </c>
      <c r="D3812" t="s">
        <v>818</v>
      </c>
      <c r="E3812" t="s">
        <v>839</v>
      </c>
      <c r="F3812">
        <v>4</v>
      </c>
      <c r="G3812">
        <v>0.05</v>
      </c>
      <c r="H3812" t="s">
        <v>865</v>
      </c>
      <c r="I3812" s="4">
        <f>Table4[[#This Row],[Quantity]]*Table4[[#This Row],[UnitPrice]]</f>
        <v>4661.4799999999996</v>
      </c>
      <c r="J3812" s="4">
        <f>Table4[[#This Row],[Gross Revenue]]*(1-Table4[[#This Row],[Discount]])</f>
        <v>4428.405999999999</v>
      </c>
      <c r="K3812" s="4">
        <f>Table4[[#This Row],[Quantity]]*Table4[[#This Row],[CostPrice]]</f>
        <v>3706.2</v>
      </c>
      <c r="L3812" s="4">
        <f>Table4[[#This Row],[Net Revenue]]-Table4[[#This Row],[Total Cost]]</f>
        <v>722.20599999999922</v>
      </c>
      <c r="M3812" t="str">
        <f>_xlfn.XLOOKUP(Table4[[#This Row],[ProductID]], Products!A:A,Products!B:B, "Not Found")</f>
        <v>Nature Clothing</v>
      </c>
      <c r="N3812" t="str">
        <f>TEXT(Table4[[#This Row],[Date]], "mmm")</f>
        <v>Jul</v>
      </c>
      <c r="O3812" t="str">
        <f>TEXT(Table4[[#This Row],[Date]], "yyyy")</f>
        <v>2025</v>
      </c>
      <c r="P3812" t="str">
        <f>_xlfn.XLOOKUP(Table4[[#This Row],[ProductID]],Products!A:A,Products!C:C, "Not Found")</f>
        <v>Fashion</v>
      </c>
      <c r="Q3812" t="str">
        <f>_xlfn.XLOOKUP(Table4[[#This Row],[ProductID]],Products!A:A,Products!D:D,"Not Found")</f>
        <v>Clothing</v>
      </c>
      <c r="R3812">
        <f>_xlfn.XLOOKUP(Table4[[#This Row],[ProductID]],Products!A:A,Products!E:E,"Not Found")</f>
        <v>1165.3699999999999</v>
      </c>
      <c r="S3812">
        <f>_xlfn.XLOOKUP(Table4[[#This Row],[ProductID]],Products!A:A,Products!F:F, "Not Found")</f>
        <v>926.55</v>
      </c>
      <c r="T3812" t="str">
        <f>_xlfn.XLOOKUP(Table4[[#This Row],[CustomerID]],Customers!A:A,Customers!D:D, "Not Found")</f>
        <v>M</v>
      </c>
      <c r="U3812" s="6">
        <f>_xlfn.XLOOKUP(Table4[[#This Row],[CustomerID]],Customers!A:A,Customers!E:E, "Not Found")</f>
        <v>21586</v>
      </c>
      <c r="V3812">
        <f ca="1">DATEDIF(Table4[[#This Row],[CustomerBirthday]], TODAY(), "Y")</f>
        <v>67</v>
      </c>
      <c r="W3812" t="str" cm="1">
        <f t="array" aca="1" ref="W3812" ca="1">_xlfn.IFS(Table4[[#This Row],[Age]]&lt;25, "Under 25",Table4[[#This Row],[Age]]=34, "25-34", Table4[[#This Row],[Age]]&lt;=49, "35-49", Table4[[#This Row],[Age]]&lt;=64, "50-64", Table4[[#This Row],[Age]]&gt;=65, "65+")</f>
        <v>65+</v>
      </c>
      <c r="X3812" t="str">
        <f>_xlfn.XLOOKUP(Table4[[#This Row],[StoreID]],Stores!A:A,Stores!B:B, "Not found")</f>
        <v>MegaMart New Michele</v>
      </c>
      <c r="Y3812" t="str">
        <f>_xlfn.XLOOKUP(Table4[[#This Row],[StoreID]],Stores!A:A,Stores!C:C, "Not Found")</f>
        <v>New Michele</v>
      </c>
      <c r="Z3812" t="str">
        <f>_xlfn.XLOOKUP(Table4[[#This Row],[StoreID]],Stores!A:A,Stores!D:D, "Not Found")</f>
        <v>West</v>
      </c>
    </row>
    <row r="3813" spans="1:26">
      <c r="A3813" t="s">
        <v>4679</v>
      </c>
      <c r="B3813" s="1">
        <v>45580</v>
      </c>
      <c r="C3813" t="s">
        <v>364</v>
      </c>
      <c r="D3813" t="s">
        <v>742</v>
      </c>
      <c r="E3813" t="s">
        <v>835</v>
      </c>
      <c r="F3813">
        <v>1</v>
      </c>
      <c r="G3813">
        <v>0</v>
      </c>
      <c r="H3813" t="s">
        <v>868</v>
      </c>
      <c r="I3813" s="4">
        <f>Table4[[#This Row],[Quantity]]*Table4[[#This Row],[UnitPrice]]</f>
        <v>248.57</v>
      </c>
      <c r="J3813" s="4">
        <f>Table4[[#This Row],[Gross Revenue]]*(1-Table4[[#This Row],[Discount]])</f>
        <v>248.57</v>
      </c>
      <c r="K3813" s="4">
        <f>Table4[[#This Row],[Quantity]]*Table4[[#This Row],[CostPrice]]</f>
        <v>190.67</v>
      </c>
      <c r="L3813" s="4">
        <f>Table4[[#This Row],[Net Revenue]]-Table4[[#This Row],[Total Cost]]</f>
        <v>57.900000000000006</v>
      </c>
      <c r="M3813" t="str">
        <f>_xlfn.XLOOKUP(Table4[[#This Row],[ProductID]], Products!A:A,Products!B:B, "Not Found")</f>
        <v>Either Headphones</v>
      </c>
      <c r="N3813" t="str">
        <f>TEXT(Table4[[#This Row],[Date]], "mmm")</f>
        <v>Oct</v>
      </c>
      <c r="O3813" t="str">
        <f>TEXT(Table4[[#This Row],[Date]], "yyyy")</f>
        <v>2024</v>
      </c>
      <c r="P3813" t="str">
        <f>_xlfn.XLOOKUP(Table4[[#This Row],[ProductID]],Products!A:A,Products!C:C, "Not Found")</f>
        <v>Electronics</v>
      </c>
      <c r="Q3813" t="str">
        <f>_xlfn.XLOOKUP(Table4[[#This Row],[ProductID]],Products!A:A,Products!D:D,"Not Found")</f>
        <v>Headphones</v>
      </c>
      <c r="R3813">
        <f>_xlfn.XLOOKUP(Table4[[#This Row],[ProductID]],Products!A:A,Products!E:E,"Not Found")</f>
        <v>248.57</v>
      </c>
      <c r="S3813">
        <f>_xlfn.XLOOKUP(Table4[[#This Row],[ProductID]],Products!A:A,Products!F:F, "Not Found")</f>
        <v>190.67</v>
      </c>
      <c r="T3813" t="str">
        <f>_xlfn.XLOOKUP(Table4[[#This Row],[CustomerID]],Customers!A:A,Customers!D:D, "Not Found")</f>
        <v>M</v>
      </c>
      <c r="U3813" s="6">
        <f>_xlfn.XLOOKUP(Table4[[#This Row],[CustomerID]],Customers!A:A,Customers!E:E, "Not Found")</f>
        <v>34560</v>
      </c>
      <c r="V3813">
        <f ca="1">DATEDIF(Table4[[#This Row],[CustomerBirthday]], TODAY(), "Y")</f>
        <v>31</v>
      </c>
      <c r="W3813" t="str" cm="1">
        <f t="array" aca="1" ref="W3813" ca="1">_xlfn.IFS(Table4[[#This Row],[Age]]&lt;25, "Under 25",Table4[[#This Row],[Age]]=34, "25-34", Table4[[#This Row],[Age]]&lt;=49, "35-49", Table4[[#This Row],[Age]]&lt;=64, "50-64", Table4[[#This Row],[Age]]&gt;=65, "65+")</f>
        <v>35-49</v>
      </c>
      <c r="X3813" t="str">
        <f>_xlfn.XLOOKUP(Table4[[#This Row],[StoreID]],Stores!A:A,Stores!B:B, "Not found")</f>
        <v>MegaMart Peckmouth</v>
      </c>
      <c r="Y3813" t="str">
        <f>_xlfn.XLOOKUP(Table4[[#This Row],[StoreID]],Stores!A:A,Stores!C:C, "Not Found")</f>
        <v>Peckmouth</v>
      </c>
      <c r="Z3813" t="str">
        <f>_xlfn.XLOOKUP(Table4[[#This Row],[StoreID]],Stores!A:A,Stores!D:D, "Not Found")</f>
        <v>East</v>
      </c>
    </row>
    <row r="3814" spans="1:26">
      <c r="A3814" t="s">
        <v>4680</v>
      </c>
      <c r="B3814" s="1">
        <v>45310</v>
      </c>
      <c r="C3814" t="s">
        <v>643</v>
      </c>
      <c r="D3814" t="s">
        <v>822</v>
      </c>
      <c r="E3814" t="s">
        <v>839</v>
      </c>
      <c r="F3814">
        <v>2</v>
      </c>
      <c r="G3814">
        <v>0.1</v>
      </c>
      <c r="H3814" t="s">
        <v>871</v>
      </c>
      <c r="I3814" s="4">
        <f>Table4[[#This Row],[Quantity]]*Table4[[#This Row],[UnitPrice]]</f>
        <v>2432.7199999999998</v>
      </c>
      <c r="J3814" s="4">
        <f>Table4[[#This Row],[Gross Revenue]]*(1-Table4[[#This Row],[Discount]])</f>
        <v>2189.4479999999999</v>
      </c>
      <c r="K3814" s="4">
        <f>Table4[[#This Row],[Quantity]]*Table4[[#This Row],[CostPrice]]</f>
        <v>1589.6</v>
      </c>
      <c r="L3814" s="4">
        <f>Table4[[#This Row],[Net Revenue]]-Table4[[#This Row],[Total Cost]]</f>
        <v>599.84799999999996</v>
      </c>
      <c r="M3814" t="str">
        <f>_xlfn.XLOOKUP(Table4[[#This Row],[ProductID]], Products!A:A,Products!B:B, "Not Found")</f>
        <v>Nor Bags</v>
      </c>
      <c r="N3814" t="str">
        <f>TEXT(Table4[[#This Row],[Date]], "mmm")</f>
        <v>Jan</v>
      </c>
      <c r="O3814" t="str">
        <f>TEXT(Table4[[#This Row],[Date]], "yyyy")</f>
        <v>2024</v>
      </c>
      <c r="P3814" t="str">
        <f>_xlfn.XLOOKUP(Table4[[#This Row],[ProductID]],Products!A:A,Products!C:C, "Not Found")</f>
        <v>Fashion</v>
      </c>
      <c r="Q3814" t="str">
        <f>_xlfn.XLOOKUP(Table4[[#This Row],[ProductID]],Products!A:A,Products!D:D,"Not Found")</f>
        <v>Bags</v>
      </c>
      <c r="R3814">
        <f>_xlfn.XLOOKUP(Table4[[#This Row],[ProductID]],Products!A:A,Products!E:E,"Not Found")</f>
        <v>1216.3599999999999</v>
      </c>
      <c r="S3814">
        <f>_xlfn.XLOOKUP(Table4[[#This Row],[ProductID]],Products!A:A,Products!F:F, "Not Found")</f>
        <v>794.8</v>
      </c>
      <c r="T3814" t="str">
        <f>_xlfn.XLOOKUP(Table4[[#This Row],[CustomerID]],Customers!A:A,Customers!D:D, "Not Found")</f>
        <v>M</v>
      </c>
      <c r="U3814" s="6">
        <f>_xlfn.XLOOKUP(Table4[[#This Row],[CustomerID]],Customers!A:A,Customers!E:E, "Not Found")</f>
        <v>38193</v>
      </c>
      <c r="V3814">
        <f ca="1">DATEDIF(Table4[[#This Row],[CustomerBirthday]], TODAY(), "Y")</f>
        <v>22</v>
      </c>
      <c r="W3814" t="str" cm="1">
        <f t="array" aca="1" ref="W3814" ca="1">_xlfn.IFS(Table4[[#This Row],[Age]]&lt;25, "Under 25",Table4[[#This Row],[Age]]=34, "25-34", Table4[[#This Row],[Age]]&lt;=49, "35-49", Table4[[#This Row],[Age]]&lt;=64, "50-64", Table4[[#This Row],[Age]]&gt;=65, "65+")</f>
        <v>Under 25</v>
      </c>
      <c r="X3814" t="str">
        <f>_xlfn.XLOOKUP(Table4[[#This Row],[StoreID]],Stores!A:A,Stores!B:B, "Not found")</f>
        <v>MegaMart New Michele</v>
      </c>
      <c r="Y3814" t="str">
        <f>_xlfn.XLOOKUP(Table4[[#This Row],[StoreID]],Stores!A:A,Stores!C:C, "Not Found")</f>
        <v>New Michele</v>
      </c>
      <c r="Z3814" t="str">
        <f>_xlfn.XLOOKUP(Table4[[#This Row],[StoreID]],Stores!A:A,Stores!D:D, "Not Found")</f>
        <v>West</v>
      </c>
    </row>
    <row r="3815" spans="1:26">
      <c r="A3815" t="s">
        <v>4681</v>
      </c>
      <c r="B3815" s="1">
        <v>45260</v>
      </c>
      <c r="C3815" t="s">
        <v>206</v>
      </c>
      <c r="D3815" t="s">
        <v>725</v>
      </c>
      <c r="E3815" t="s">
        <v>846</v>
      </c>
      <c r="F3815">
        <v>2</v>
      </c>
      <c r="G3815">
        <v>0.15</v>
      </c>
      <c r="H3815" t="s">
        <v>871</v>
      </c>
      <c r="I3815" s="4">
        <f>Table4[[#This Row],[Quantity]]*Table4[[#This Row],[UnitPrice]]</f>
        <v>2792.44</v>
      </c>
      <c r="J3815" s="4">
        <f>Table4[[#This Row],[Gross Revenue]]*(1-Table4[[#This Row],[Discount]])</f>
        <v>2373.5740000000001</v>
      </c>
      <c r="K3815" s="4">
        <f>Table4[[#This Row],[Quantity]]*Table4[[#This Row],[CostPrice]]</f>
        <v>2008.18</v>
      </c>
      <c r="L3815" s="4">
        <f>Table4[[#This Row],[Net Revenue]]-Table4[[#This Row],[Total Cost]]</f>
        <v>365.39400000000001</v>
      </c>
      <c r="M3815" t="str">
        <f>_xlfn.XLOOKUP(Table4[[#This Row],[ProductID]], Products!A:A,Products!B:B, "Not Found")</f>
        <v>Knowledge Bags</v>
      </c>
      <c r="N3815" t="str">
        <f>TEXT(Table4[[#This Row],[Date]], "mmm")</f>
        <v>Nov</v>
      </c>
      <c r="O3815" t="str">
        <f>TEXT(Table4[[#This Row],[Date]], "yyyy")</f>
        <v>2023</v>
      </c>
      <c r="P3815" t="str">
        <f>_xlfn.XLOOKUP(Table4[[#This Row],[ProductID]],Products!A:A,Products!C:C, "Not Found")</f>
        <v>Fashion</v>
      </c>
      <c r="Q3815" t="str">
        <f>_xlfn.XLOOKUP(Table4[[#This Row],[ProductID]],Products!A:A,Products!D:D,"Not Found")</f>
        <v>Bags</v>
      </c>
      <c r="R3815">
        <f>_xlfn.XLOOKUP(Table4[[#This Row],[ProductID]],Products!A:A,Products!E:E,"Not Found")</f>
        <v>1396.22</v>
      </c>
      <c r="S3815">
        <f>_xlfn.XLOOKUP(Table4[[#This Row],[ProductID]],Products!A:A,Products!F:F, "Not Found")</f>
        <v>1004.09</v>
      </c>
      <c r="T3815" t="str">
        <f>_xlfn.XLOOKUP(Table4[[#This Row],[CustomerID]],Customers!A:A,Customers!D:D, "Not Found")</f>
        <v>F</v>
      </c>
      <c r="U3815" s="6">
        <f>_xlfn.XLOOKUP(Table4[[#This Row],[CustomerID]],Customers!A:A,Customers!E:E, "Not Found")</f>
        <v>35905</v>
      </c>
      <c r="V3815">
        <f ca="1">DATEDIF(Table4[[#This Row],[CustomerBirthday]], TODAY(), "Y")</f>
        <v>28</v>
      </c>
      <c r="W3815" t="str" cm="1">
        <f t="array" aca="1" ref="W3815" ca="1">_xlfn.IFS(Table4[[#This Row],[Age]]&lt;25, "Under 25",Table4[[#This Row],[Age]]=34, "25-34", Table4[[#This Row],[Age]]&lt;=49, "35-49", Table4[[#This Row],[Age]]&lt;=64, "50-64", Table4[[#This Row],[Age]]&gt;=65, "65+")</f>
        <v>35-49</v>
      </c>
      <c r="X3815" t="str">
        <f>_xlfn.XLOOKUP(Table4[[#This Row],[StoreID]],Stores!A:A,Stores!B:B, "Not found")</f>
        <v>MegaMart Johnmouth</v>
      </c>
      <c r="Y3815" t="str">
        <f>_xlfn.XLOOKUP(Table4[[#This Row],[StoreID]],Stores!A:A,Stores!C:C, "Not Found")</f>
        <v>Johnmouth</v>
      </c>
      <c r="Z3815" t="str">
        <f>_xlfn.XLOOKUP(Table4[[#This Row],[StoreID]],Stores!A:A,Stores!D:D, "Not Found")</f>
        <v>East</v>
      </c>
    </row>
    <row r="3816" spans="1:26">
      <c r="A3816" t="s">
        <v>4682</v>
      </c>
      <c r="B3816" s="1">
        <v>45180</v>
      </c>
      <c r="C3816" t="s">
        <v>491</v>
      </c>
      <c r="D3816" t="s">
        <v>732</v>
      </c>
      <c r="E3816" t="s">
        <v>835</v>
      </c>
      <c r="F3816">
        <v>2</v>
      </c>
      <c r="G3816">
        <v>0</v>
      </c>
      <c r="H3816" t="s">
        <v>871</v>
      </c>
      <c r="I3816" s="4">
        <f>Table4[[#This Row],[Quantity]]*Table4[[#This Row],[UnitPrice]]</f>
        <v>2948.24</v>
      </c>
      <c r="J3816" s="4">
        <f>Table4[[#This Row],[Gross Revenue]]*(1-Table4[[#This Row],[Discount]])</f>
        <v>2948.24</v>
      </c>
      <c r="K3816" s="4">
        <f>Table4[[#This Row],[Quantity]]*Table4[[#This Row],[CostPrice]]</f>
        <v>1528.04</v>
      </c>
      <c r="L3816" s="4">
        <f>Table4[[#This Row],[Net Revenue]]-Table4[[#This Row],[Total Cost]]</f>
        <v>1420.1999999999998</v>
      </c>
      <c r="M3816" t="str">
        <f>_xlfn.XLOOKUP(Table4[[#This Row],[ProductID]], Products!A:A,Products!B:B, "Not Found")</f>
        <v>Understand Camera</v>
      </c>
      <c r="N3816" t="str">
        <f>TEXT(Table4[[#This Row],[Date]], "mmm")</f>
        <v>Sep</v>
      </c>
      <c r="O3816" t="str">
        <f>TEXT(Table4[[#This Row],[Date]], "yyyy")</f>
        <v>2023</v>
      </c>
      <c r="P3816" t="str">
        <f>_xlfn.XLOOKUP(Table4[[#This Row],[ProductID]],Products!A:A,Products!C:C, "Not Found")</f>
        <v>Electronics</v>
      </c>
      <c r="Q3816" t="str">
        <f>_xlfn.XLOOKUP(Table4[[#This Row],[ProductID]],Products!A:A,Products!D:D,"Not Found")</f>
        <v>Camera</v>
      </c>
      <c r="R3816">
        <f>_xlfn.XLOOKUP(Table4[[#This Row],[ProductID]],Products!A:A,Products!E:E,"Not Found")</f>
        <v>1474.12</v>
      </c>
      <c r="S3816">
        <f>_xlfn.XLOOKUP(Table4[[#This Row],[ProductID]],Products!A:A,Products!F:F, "Not Found")</f>
        <v>764.02</v>
      </c>
      <c r="T3816" t="str">
        <f>_xlfn.XLOOKUP(Table4[[#This Row],[CustomerID]],Customers!A:A,Customers!D:D, "Not Found")</f>
        <v>F</v>
      </c>
      <c r="U3816" s="6">
        <f>_xlfn.XLOOKUP(Table4[[#This Row],[CustomerID]],Customers!A:A,Customers!E:E, "Not Found")</f>
        <v>31076</v>
      </c>
      <c r="V3816">
        <f ca="1">DATEDIF(Table4[[#This Row],[CustomerBirthday]], TODAY(), "Y")</f>
        <v>41</v>
      </c>
      <c r="W3816" t="str" cm="1">
        <f t="array" aca="1" ref="W3816" ca="1">_xlfn.IFS(Table4[[#This Row],[Age]]&lt;25, "Under 25",Table4[[#This Row],[Age]]=34, "25-34", Table4[[#This Row],[Age]]&lt;=49, "35-49", Table4[[#This Row],[Age]]&lt;=64, "50-64", Table4[[#This Row],[Age]]&gt;=65, "65+")</f>
        <v>35-49</v>
      </c>
      <c r="X3816" t="str">
        <f>_xlfn.XLOOKUP(Table4[[#This Row],[StoreID]],Stores!A:A,Stores!B:B, "Not found")</f>
        <v>MegaMart Peckmouth</v>
      </c>
      <c r="Y3816" t="str">
        <f>_xlfn.XLOOKUP(Table4[[#This Row],[StoreID]],Stores!A:A,Stores!C:C, "Not Found")</f>
        <v>Peckmouth</v>
      </c>
      <c r="Z3816" t="str">
        <f>_xlfn.XLOOKUP(Table4[[#This Row],[StoreID]],Stores!A:A,Stores!D:D, "Not Found")</f>
        <v>East</v>
      </c>
    </row>
    <row r="3817" spans="1:26">
      <c r="A3817" t="s">
        <v>4683</v>
      </c>
      <c r="B3817" s="1">
        <v>45389</v>
      </c>
      <c r="C3817" t="s">
        <v>115</v>
      </c>
      <c r="D3817" t="s">
        <v>810</v>
      </c>
      <c r="E3817" t="s">
        <v>846</v>
      </c>
      <c r="F3817">
        <v>4</v>
      </c>
      <c r="G3817">
        <v>0</v>
      </c>
      <c r="H3817" t="s">
        <v>868</v>
      </c>
      <c r="I3817" s="4">
        <f>Table4[[#This Row],[Quantity]]*Table4[[#This Row],[UnitPrice]]</f>
        <v>1814.48</v>
      </c>
      <c r="J3817" s="4">
        <f>Table4[[#This Row],[Gross Revenue]]*(1-Table4[[#This Row],[Discount]])</f>
        <v>1814.48</v>
      </c>
      <c r="K3817" s="4">
        <f>Table4[[#This Row],[Quantity]]*Table4[[#This Row],[CostPrice]]</f>
        <v>1266.52</v>
      </c>
      <c r="L3817" s="4">
        <f>Table4[[#This Row],[Net Revenue]]-Table4[[#This Row],[Total Cost]]</f>
        <v>547.96</v>
      </c>
      <c r="M3817" t="str">
        <f>_xlfn.XLOOKUP(Table4[[#This Row],[ProductID]], Products!A:A,Products!B:B, "Not Found")</f>
        <v>Maybe Clothing</v>
      </c>
      <c r="N3817" t="str">
        <f>TEXT(Table4[[#This Row],[Date]], "mmm")</f>
        <v>Apr</v>
      </c>
      <c r="O3817" t="str">
        <f>TEXT(Table4[[#This Row],[Date]], "yyyy")</f>
        <v>2024</v>
      </c>
      <c r="P3817" t="str">
        <f>_xlfn.XLOOKUP(Table4[[#This Row],[ProductID]],Products!A:A,Products!C:C, "Not Found")</f>
        <v>Fashion</v>
      </c>
      <c r="Q3817" t="str">
        <f>_xlfn.XLOOKUP(Table4[[#This Row],[ProductID]],Products!A:A,Products!D:D,"Not Found")</f>
        <v>Clothing</v>
      </c>
      <c r="R3817">
        <f>_xlfn.XLOOKUP(Table4[[#This Row],[ProductID]],Products!A:A,Products!E:E,"Not Found")</f>
        <v>453.62</v>
      </c>
      <c r="S3817">
        <f>_xlfn.XLOOKUP(Table4[[#This Row],[ProductID]],Products!A:A,Products!F:F, "Not Found")</f>
        <v>316.63</v>
      </c>
      <c r="T3817" t="str">
        <f>_xlfn.XLOOKUP(Table4[[#This Row],[CustomerID]],Customers!A:A,Customers!D:D, "Not Found")</f>
        <v>M</v>
      </c>
      <c r="U3817" s="6">
        <f>_xlfn.XLOOKUP(Table4[[#This Row],[CustomerID]],Customers!A:A,Customers!E:E, "Not Found")</f>
        <v>28630</v>
      </c>
      <c r="V3817">
        <f ca="1">DATEDIF(Table4[[#This Row],[CustomerBirthday]], TODAY(), "Y")</f>
        <v>48</v>
      </c>
      <c r="W3817" t="str" cm="1">
        <f t="array" aca="1" ref="W3817" ca="1">_xlfn.IFS(Table4[[#This Row],[Age]]&lt;25, "Under 25",Table4[[#This Row],[Age]]=34, "25-34", Table4[[#This Row],[Age]]&lt;=49, "35-49", Table4[[#This Row],[Age]]&lt;=64, "50-64", Table4[[#This Row],[Age]]&gt;=65, "65+")</f>
        <v>35-49</v>
      </c>
      <c r="X3817" t="str">
        <f>_xlfn.XLOOKUP(Table4[[#This Row],[StoreID]],Stores!A:A,Stores!B:B, "Not found")</f>
        <v>MegaMart Johnmouth</v>
      </c>
      <c r="Y3817" t="str">
        <f>_xlfn.XLOOKUP(Table4[[#This Row],[StoreID]],Stores!A:A,Stores!C:C, "Not Found")</f>
        <v>Johnmouth</v>
      </c>
      <c r="Z3817" t="str">
        <f>_xlfn.XLOOKUP(Table4[[#This Row],[StoreID]],Stores!A:A,Stores!D:D, "Not Found")</f>
        <v>East</v>
      </c>
    </row>
    <row r="3818" spans="1:26">
      <c r="A3818" t="s">
        <v>4684</v>
      </c>
      <c r="B3818" s="1">
        <v>45482</v>
      </c>
      <c r="C3818" t="s">
        <v>159</v>
      </c>
      <c r="D3818" t="s">
        <v>722</v>
      </c>
      <c r="E3818" t="s">
        <v>846</v>
      </c>
      <c r="F3818">
        <v>2</v>
      </c>
      <c r="G3818">
        <v>0.05</v>
      </c>
      <c r="H3818" t="s">
        <v>875</v>
      </c>
      <c r="I3818" s="4">
        <f>Table4[[#This Row],[Quantity]]*Table4[[#This Row],[UnitPrice]]</f>
        <v>3707.54</v>
      </c>
      <c r="J3818" s="4">
        <f>Table4[[#This Row],[Gross Revenue]]*(1-Table4[[#This Row],[Discount]])</f>
        <v>3522.163</v>
      </c>
      <c r="K3818" s="4">
        <f>Table4[[#This Row],[Quantity]]*Table4[[#This Row],[CostPrice]]</f>
        <v>2727.04</v>
      </c>
      <c r="L3818" s="4">
        <f>Table4[[#This Row],[Net Revenue]]-Table4[[#This Row],[Total Cost]]</f>
        <v>795.12300000000005</v>
      </c>
      <c r="M3818" t="str">
        <f>_xlfn.XLOOKUP(Table4[[#This Row],[ProductID]], Products!A:A,Products!B:B, "Not Found")</f>
        <v>Four Accessories</v>
      </c>
      <c r="N3818" t="str">
        <f>TEXT(Table4[[#This Row],[Date]], "mmm")</f>
        <v>Jul</v>
      </c>
      <c r="O3818" t="str">
        <f>TEXT(Table4[[#This Row],[Date]], "yyyy")</f>
        <v>2024</v>
      </c>
      <c r="P3818" t="str">
        <f>_xlfn.XLOOKUP(Table4[[#This Row],[ProductID]],Products!A:A,Products!C:C, "Not Found")</f>
        <v>Fashion</v>
      </c>
      <c r="Q3818" t="str">
        <f>_xlfn.XLOOKUP(Table4[[#This Row],[ProductID]],Products!A:A,Products!D:D,"Not Found")</f>
        <v>Accessories</v>
      </c>
      <c r="R3818">
        <f>_xlfn.XLOOKUP(Table4[[#This Row],[ProductID]],Products!A:A,Products!E:E,"Not Found")</f>
        <v>1853.77</v>
      </c>
      <c r="S3818">
        <f>_xlfn.XLOOKUP(Table4[[#This Row],[ProductID]],Products!A:A,Products!F:F, "Not Found")</f>
        <v>1363.52</v>
      </c>
      <c r="T3818" t="str">
        <f>_xlfn.XLOOKUP(Table4[[#This Row],[CustomerID]],Customers!A:A,Customers!D:D, "Not Found")</f>
        <v>F</v>
      </c>
      <c r="U3818" s="6">
        <f>_xlfn.XLOOKUP(Table4[[#This Row],[CustomerID]],Customers!A:A,Customers!E:E, "Not Found")</f>
        <v>29405</v>
      </c>
      <c r="V3818">
        <f ca="1">DATEDIF(Table4[[#This Row],[CustomerBirthday]], TODAY(), "Y")</f>
        <v>46</v>
      </c>
      <c r="W3818" t="str" cm="1">
        <f t="array" aca="1" ref="W3818" ca="1">_xlfn.IFS(Table4[[#This Row],[Age]]&lt;25, "Under 25",Table4[[#This Row],[Age]]=34, "25-34", Table4[[#This Row],[Age]]&lt;=49, "35-49", Table4[[#This Row],[Age]]&lt;=64, "50-64", Table4[[#This Row],[Age]]&gt;=65, "65+")</f>
        <v>35-49</v>
      </c>
      <c r="X3818" t="str">
        <f>_xlfn.XLOOKUP(Table4[[#This Row],[StoreID]],Stores!A:A,Stores!B:B, "Not found")</f>
        <v>MegaMart Johnmouth</v>
      </c>
      <c r="Y3818" t="str">
        <f>_xlfn.XLOOKUP(Table4[[#This Row],[StoreID]],Stores!A:A,Stores!C:C, "Not Found")</f>
        <v>Johnmouth</v>
      </c>
      <c r="Z3818" t="str">
        <f>_xlfn.XLOOKUP(Table4[[#This Row],[StoreID]],Stores!A:A,Stores!D:D, "Not Found")</f>
        <v>East</v>
      </c>
    </row>
    <row r="3819" spans="1:26">
      <c r="A3819" t="s">
        <v>4685</v>
      </c>
      <c r="B3819" s="1">
        <v>45429</v>
      </c>
      <c r="C3819" t="s">
        <v>647</v>
      </c>
      <c r="D3819" t="s">
        <v>824</v>
      </c>
      <c r="E3819" t="s">
        <v>846</v>
      </c>
      <c r="F3819">
        <v>5</v>
      </c>
      <c r="G3819">
        <v>0.05</v>
      </c>
      <c r="H3819" t="s">
        <v>871</v>
      </c>
      <c r="I3819" s="4">
        <f>Table4[[#This Row],[Quantity]]*Table4[[#This Row],[UnitPrice]]</f>
        <v>1941.3</v>
      </c>
      <c r="J3819" s="4">
        <f>Table4[[#This Row],[Gross Revenue]]*(1-Table4[[#This Row],[Discount]])</f>
        <v>1844.2349999999999</v>
      </c>
      <c r="K3819" s="4">
        <f>Table4[[#This Row],[Quantity]]*Table4[[#This Row],[CostPrice]]</f>
        <v>996.5</v>
      </c>
      <c r="L3819" s="4">
        <f>Table4[[#This Row],[Net Revenue]]-Table4[[#This Row],[Total Cost]]</f>
        <v>847.7349999999999</v>
      </c>
      <c r="M3819" t="str">
        <f>_xlfn.XLOOKUP(Table4[[#This Row],[ProductID]], Products!A:A,Products!B:B, "Not Found")</f>
        <v>Possible Watches</v>
      </c>
      <c r="N3819" t="str">
        <f>TEXT(Table4[[#This Row],[Date]], "mmm")</f>
        <v>May</v>
      </c>
      <c r="O3819" t="str">
        <f>TEXT(Table4[[#This Row],[Date]], "yyyy")</f>
        <v>2024</v>
      </c>
      <c r="P3819" t="str">
        <f>_xlfn.XLOOKUP(Table4[[#This Row],[ProductID]],Products!A:A,Products!C:C, "Not Found")</f>
        <v>Fashion</v>
      </c>
      <c r="Q3819" t="str">
        <f>_xlfn.XLOOKUP(Table4[[#This Row],[ProductID]],Products!A:A,Products!D:D,"Not Found")</f>
        <v>Watches</v>
      </c>
      <c r="R3819">
        <f>_xlfn.XLOOKUP(Table4[[#This Row],[ProductID]],Products!A:A,Products!E:E,"Not Found")</f>
        <v>388.26</v>
      </c>
      <c r="S3819">
        <f>_xlfn.XLOOKUP(Table4[[#This Row],[ProductID]],Products!A:A,Products!F:F, "Not Found")</f>
        <v>199.3</v>
      </c>
      <c r="T3819" t="str">
        <f>_xlfn.XLOOKUP(Table4[[#This Row],[CustomerID]],Customers!A:A,Customers!D:D, "Not Found")</f>
        <v>M</v>
      </c>
      <c r="U3819" s="6">
        <f>_xlfn.XLOOKUP(Table4[[#This Row],[CustomerID]],Customers!A:A,Customers!E:E, "Not Found")</f>
        <v>33196</v>
      </c>
      <c r="V3819">
        <f ca="1">DATEDIF(Table4[[#This Row],[CustomerBirthday]], TODAY(), "Y")</f>
        <v>35</v>
      </c>
      <c r="W3819" t="str" cm="1">
        <f t="array" aca="1" ref="W3819" ca="1">_xlfn.IFS(Table4[[#This Row],[Age]]&lt;25, "Under 25",Table4[[#This Row],[Age]]=34, "25-34", Table4[[#This Row],[Age]]&lt;=49, "35-49", Table4[[#This Row],[Age]]&lt;=64, "50-64", Table4[[#This Row],[Age]]&gt;=65, "65+")</f>
        <v>35-49</v>
      </c>
      <c r="X3819" t="str">
        <f>_xlfn.XLOOKUP(Table4[[#This Row],[StoreID]],Stores!A:A,Stores!B:B, "Not found")</f>
        <v>MegaMart Johnmouth</v>
      </c>
      <c r="Y3819" t="str">
        <f>_xlfn.XLOOKUP(Table4[[#This Row],[StoreID]],Stores!A:A,Stores!C:C, "Not Found")</f>
        <v>Johnmouth</v>
      </c>
      <c r="Z3819" t="str">
        <f>_xlfn.XLOOKUP(Table4[[#This Row],[StoreID]],Stores!A:A,Stores!D:D, "Not Found")</f>
        <v>East</v>
      </c>
    </row>
    <row r="3820" spans="1:26">
      <c r="A3820" t="s">
        <v>4686</v>
      </c>
      <c r="B3820" s="1">
        <v>45192</v>
      </c>
      <c r="C3820" t="s">
        <v>148</v>
      </c>
      <c r="D3820" t="s">
        <v>816</v>
      </c>
      <c r="E3820" t="s">
        <v>831</v>
      </c>
      <c r="F3820">
        <v>1</v>
      </c>
      <c r="G3820">
        <v>0</v>
      </c>
      <c r="H3820" t="s">
        <v>875</v>
      </c>
      <c r="I3820" s="4">
        <f>Table4[[#This Row],[Quantity]]*Table4[[#This Row],[UnitPrice]]</f>
        <v>1879.08</v>
      </c>
      <c r="J3820" s="4">
        <f>Table4[[#This Row],[Gross Revenue]]*(1-Table4[[#This Row],[Discount]])</f>
        <v>1879.08</v>
      </c>
      <c r="K3820" s="4">
        <f>Table4[[#This Row],[Quantity]]*Table4[[#This Row],[CostPrice]]</f>
        <v>1004.56</v>
      </c>
      <c r="L3820" s="4">
        <f>Table4[[#This Row],[Net Revenue]]-Table4[[#This Row],[Total Cost]]</f>
        <v>874.52</v>
      </c>
      <c r="M3820" t="str">
        <f>_xlfn.XLOOKUP(Table4[[#This Row],[ProductID]], Products!A:A,Products!B:B, "Not Found")</f>
        <v>Set Dairy</v>
      </c>
      <c r="N3820" t="str">
        <f>TEXT(Table4[[#This Row],[Date]], "mmm")</f>
        <v>Sep</v>
      </c>
      <c r="O3820" t="str">
        <f>TEXT(Table4[[#This Row],[Date]], "yyyy")</f>
        <v>2023</v>
      </c>
      <c r="P3820" t="str">
        <f>_xlfn.XLOOKUP(Table4[[#This Row],[ProductID]],Products!A:A,Products!C:C, "Not Found")</f>
        <v>Groceries</v>
      </c>
      <c r="Q3820" t="str">
        <f>_xlfn.XLOOKUP(Table4[[#This Row],[ProductID]],Products!A:A,Products!D:D,"Not Found")</f>
        <v>Dairy</v>
      </c>
      <c r="R3820">
        <f>_xlfn.XLOOKUP(Table4[[#This Row],[ProductID]],Products!A:A,Products!E:E,"Not Found")</f>
        <v>1879.08</v>
      </c>
      <c r="S3820">
        <f>_xlfn.XLOOKUP(Table4[[#This Row],[ProductID]],Products!A:A,Products!F:F, "Not Found")</f>
        <v>1004.56</v>
      </c>
      <c r="T3820" t="str">
        <f>_xlfn.XLOOKUP(Table4[[#This Row],[CustomerID]],Customers!A:A,Customers!D:D, "Not Found")</f>
        <v>M</v>
      </c>
      <c r="U3820" s="6">
        <f>_xlfn.XLOOKUP(Table4[[#This Row],[CustomerID]],Customers!A:A,Customers!E:E, "Not Found")</f>
        <v>27138</v>
      </c>
      <c r="V3820">
        <f ca="1">DATEDIF(Table4[[#This Row],[CustomerBirthday]], TODAY(), "Y")</f>
        <v>52</v>
      </c>
      <c r="W3820" t="str" cm="1">
        <f t="array" aca="1" ref="W3820" ca="1">_xlfn.IFS(Table4[[#This Row],[Age]]&lt;25, "Under 25",Table4[[#This Row],[Age]]=34, "25-34", Table4[[#This Row],[Age]]&lt;=49, "35-49", Table4[[#This Row],[Age]]&lt;=64, "50-64", Table4[[#This Row],[Age]]&gt;=65, "65+")</f>
        <v>50-64</v>
      </c>
      <c r="X3820" t="str">
        <f>_xlfn.XLOOKUP(Table4[[#This Row],[StoreID]],Stores!A:A,Stores!B:B, "Not found")</f>
        <v>MegaMart Jimenezborough</v>
      </c>
      <c r="Y3820" t="str">
        <f>_xlfn.XLOOKUP(Table4[[#This Row],[StoreID]],Stores!A:A,Stores!C:C, "Not Found")</f>
        <v>Jimenezborough</v>
      </c>
      <c r="Z3820" t="str">
        <f>_xlfn.XLOOKUP(Table4[[#This Row],[StoreID]],Stores!A:A,Stores!D:D, "Not Found")</f>
        <v>South</v>
      </c>
    </row>
    <row r="3821" spans="1:26">
      <c r="A3821" t="s">
        <v>4687</v>
      </c>
      <c r="B3821" s="1">
        <v>45693</v>
      </c>
      <c r="C3821" t="s">
        <v>187</v>
      </c>
      <c r="D3821" t="s">
        <v>784</v>
      </c>
      <c r="E3821" t="s">
        <v>835</v>
      </c>
      <c r="F3821">
        <v>2</v>
      </c>
      <c r="G3821">
        <v>0</v>
      </c>
      <c r="H3821" t="s">
        <v>875</v>
      </c>
      <c r="I3821" s="4">
        <f>Table4[[#This Row],[Quantity]]*Table4[[#This Row],[UnitPrice]]</f>
        <v>2970.1</v>
      </c>
      <c r="J3821" s="4">
        <f>Table4[[#This Row],[Gross Revenue]]*(1-Table4[[#This Row],[Discount]])</f>
        <v>2970.1</v>
      </c>
      <c r="K3821" s="4">
        <f>Table4[[#This Row],[Quantity]]*Table4[[#This Row],[CostPrice]]</f>
        <v>1976.62</v>
      </c>
      <c r="L3821" s="4">
        <f>Table4[[#This Row],[Net Revenue]]-Table4[[#This Row],[Total Cost]]</f>
        <v>993.48</v>
      </c>
      <c r="M3821" t="str">
        <f>_xlfn.XLOOKUP(Table4[[#This Row],[ProductID]], Products!A:A,Products!B:B, "Not Found")</f>
        <v>Road Clothing</v>
      </c>
      <c r="N3821" t="str">
        <f>TEXT(Table4[[#This Row],[Date]], "mmm")</f>
        <v>Feb</v>
      </c>
      <c r="O3821" t="str">
        <f>TEXT(Table4[[#This Row],[Date]], "yyyy")</f>
        <v>2025</v>
      </c>
      <c r="P3821" t="str">
        <f>_xlfn.XLOOKUP(Table4[[#This Row],[ProductID]],Products!A:A,Products!C:C, "Not Found")</f>
        <v>Fashion</v>
      </c>
      <c r="Q3821" t="str">
        <f>_xlfn.XLOOKUP(Table4[[#This Row],[ProductID]],Products!A:A,Products!D:D,"Not Found")</f>
        <v>Clothing</v>
      </c>
      <c r="R3821">
        <f>_xlfn.XLOOKUP(Table4[[#This Row],[ProductID]],Products!A:A,Products!E:E,"Not Found")</f>
        <v>1485.05</v>
      </c>
      <c r="S3821">
        <f>_xlfn.XLOOKUP(Table4[[#This Row],[ProductID]],Products!A:A,Products!F:F, "Not Found")</f>
        <v>988.31</v>
      </c>
      <c r="T3821" t="str">
        <f>_xlfn.XLOOKUP(Table4[[#This Row],[CustomerID]],Customers!A:A,Customers!D:D, "Not Found")</f>
        <v>M</v>
      </c>
      <c r="U3821" s="6">
        <f>_xlfn.XLOOKUP(Table4[[#This Row],[CustomerID]],Customers!A:A,Customers!E:E, "Not Found")</f>
        <v>38351</v>
      </c>
      <c r="V3821">
        <f ca="1">DATEDIF(Table4[[#This Row],[CustomerBirthday]], TODAY(), "Y")</f>
        <v>21</v>
      </c>
      <c r="W3821" t="str" cm="1">
        <f t="array" aca="1" ref="W3821" ca="1">_xlfn.IFS(Table4[[#This Row],[Age]]&lt;25, "Under 25",Table4[[#This Row],[Age]]=34, "25-34", Table4[[#This Row],[Age]]&lt;=49, "35-49", Table4[[#This Row],[Age]]&lt;=64, "50-64", Table4[[#This Row],[Age]]&gt;=65, "65+")</f>
        <v>Under 25</v>
      </c>
      <c r="X3821" t="str">
        <f>_xlfn.XLOOKUP(Table4[[#This Row],[StoreID]],Stores!A:A,Stores!B:B, "Not found")</f>
        <v>MegaMart Peckmouth</v>
      </c>
      <c r="Y3821" t="str">
        <f>_xlfn.XLOOKUP(Table4[[#This Row],[StoreID]],Stores!A:A,Stores!C:C, "Not Found")</f>
        <v>Peckmouth</v>
      </c>
      <c r="Z3821" t="str">
        <f>_xlfn.XLOOKUP(Table4[[#This Row],[StoreID]],Stores!A:A,Stores!D:D, "Not Found")</f>
        <v>East</v>
      </c>
    </row>
    <row r="3822" spans="1:26">
      <c r="A3822" t="s">
        <v>4688</v>
      </c>
      <c r="B3822" s="1">
        <v>45398</v>
      </c>
      <c r="C3822" t="s">
        <v>71</v>
      </c>
      <c r="D3822" t="s">
        <v>715</v>
      </c>
      <c r="E3822" t="s">
        <v>846</v>
      </c>
      <c r="F3822">
        <v>4</v>
      </c>
      <c r="G3822">
        <v>0.15</v>
      </c>
      <c r="H3822" t="s">
        <v>868</v>
      </c>
      <c r="I3822" s="4">
        <f>Table4[[#This Row],[Quantity]]*Table4[[#This Row],[UnitPrice]]</f>
        <v>3275.04</v>
      </c>
      <c r="J3822" s="4">
        <f>Table4[[#This Row],[Gross Revenue]]*(1-Table4[[#This Row],[Discount]])</f>
        <v>2783.7840000000001</v>
      </c>
      <c r="K3822" s="4">
        <f>Table4[[#This Row],[Quantity]]*Table4[[#This Row],[CostPrice]]</f>
        <v>2110.48</v>
      </c>
      <c r="L3822" s="4">
        <f>Table4[[#This Row],[Net Revenue]]-Table4[[#This Row],[Total Cost]]</f>
        <v>673.30400000000009</v>
      </c>
      <c r="M3822" t="str">
        <f>_xlfn.XLOOKUP(Table4[[#This Row],[ProductID]], Products!A:A,Products!B:B, "Not Found")</f>
        <v>Audience Television</v>
      </c>
      <c r="N3822" t="str">
        <f>TEXT(Table4[[#This Row],[Date]], "mmm")</f>
        <v>Apr</v>
      </c>
      <c r="O3822" t="str">
        <f>TEXT(Table4[[#This Row],[Date]], "yyyy")</f>
        <v>2024</v>
      </c>
      <c r="P3822" t="str">
        <f>_xlfn.XLOOKUP(Table4[[#This Row],[ProductID]],Products!A:A,Products!C:C, "Not Found")</f>
        <v>Electronics</v>
      </c>
      <c r="Q3822" t="str">
        <f>_xlfn.XLOOKUP(Table4[[#This Row],[ProductID]],Products!A:A,Products!D:D,"Not Found")</f>
        <v>Television</v>
      </c>
      <c r="R3822">
        <f>_xlfn.XLOOKUP(Table4[[#This Row],[ProductID]],Products!A:A,Products!E:E,"Not Found")</f>
        <v>818.76</v>
      </c>
      <c r="S3822">
        <f>_xlfn.XLOOKUP(Table4[[#This Row],[ProductID]],Products!A:A,Products!F:F, "Not Found")</f>
        <v>527.62</v>
      </c>
      <c r="T3822" t="str">
        <f>_xlfn.XLOOKUP(Table4[[#This Row],[CustomerID]],Customers!A:A,Customers!D:D, "Not Found")</f>
        <v>F</v>
      </c>
      <c r="U3822" s="6">
        <f>_xlfn.XLOOKUP(Table4[[#This Row],[CustomerID]],Customers!A:A,Customers!E:E, "Not Found")</f>
        <v>30021</v>
      </c>
      <c r="V3822">
        <f ca="1">DATEDIF(Table4[[#This Row],[CustomerBirthday]], TODAY(), "Y")</f>
        <v>44</v>
      </c>
      <c r="W3822" t="str" cm="1">
        <f t="array" aca="1" ref="W3822" ca="1">_xlfn.IFS(Table4[[#This Row],[Age]]&lt;25, "Under 25",Table4[[#This Row],[Age]]=34, "25-34", Table4[[#This Row],[Age]]&lt;=49, "35-49", Table4[[#This Row],[Age]]&lt;=64, "50-64", Table4[[#This Row],[Age]]&gt;=65, "65+")</f>
        <v>35-49</v>
      </c>
      <c r="X3822" t="str">
        <f>_xlfn.XLOOKUP(Table4[[#This Row],[StoreID]],Stores!A:A,Stores!B:B, "Not found")</f>
        <v>MegaMart Johnmouth</v>
      </c>
      <c r="Y3822" t="str">
        <f>_xlfn.XLOOKUP(Table4[[#This Row],[StoreID]],Stores!A:A,Stores!C:C, "Not Found")</f>
        <v>Johnmouth</v>
      </c>
      <c r="Z3822" t="str">
        <f>_xlfn.XLOOKUP(Table4[[#This Row],[StoreID]],Stores!A:A,Stores!D:D, "Not Found")</f>
        <v>East</v>
      </c>
    </row>
    <row r="3823" spans="1:26">
      <c r="A3823" t="s">
        <v>4689</v>
      </c>
      <c r="B3823" s="1">
        <v>45184</v>
      </c>
      <c r="C3823" t="s">
        <v>368</v>
      </c>
      <c r="D3823" t="s">
        <v>774</v>
      </c>
      <c r="E3823" t="s">
        <v>831</v>
      </c>
      <c r="F3823">
        <v>1</v>
      </c>
      <c r="G3823">
        <v>0</v>
      </c>
      <c r="H3823" t="s">
        <v>868</v>
      </c>
      <c r="I3823" s="4">
        <f>Table4[[#This Row],[Quantity]]*Table4[[#This Row],[UnitPrice]]</f>
        <v>1487.41</v>
      </c>
      <c r="J3823" s="4">
        <f>Table4[[#This Row],[Gross Revenue]]*(1-Table4[[#This Row],[Discount]])</f>
        <v>1487.41</v>
      </c>
      <c r="K3823" s="4">
        <f>Table4[[#This Row],[Quantity]]*Table4[[#This Row],[CostPrice]]</f>
        <v>813.07</v>
      </c>
      <c r="L3823" s="4">
        <f>Table4[[#This Row],[Net Revenue]]-Table4[[#This Row],[Total Cost]]</f>
        <v>674.34</v>
      </c>
      <c r="M3823" t="str">
        <f>_xlfn.XLOOKUP(Table4[[#This Row],[ProductID]], Products!A:A,Products!B:B, "Not Found")</f>
        <v>Him Smartphone</v>
      </c>
      <c r="N3823" t="str">
        <f>TEXT(Table4[[#This Row],[Date]], "mmm")</f>
        <v>Sep</v>
      </c>
      <c r="O3823" t="str">
        <f>TEXT(Table4[[#This Row],[Date]], "yyyy")</f>
        <v>2023</v>
      </c>
      <c r="P3823" t="str">
        <f>_xlfn.XLOOKUP(Table4[[#This Row],[ProductID]],Products!A:A,Products!C:C, "Not Found")</f>
        <v>Electronics</v>
      </c>
      <c r="Q3823" t="str">
        <f>_xlfn.XLOOKUP(Table4[[#This Row],[ProductID]],Products!A:A,Products!D:D,"Not Found")</f>
        <v>Smartphone</v>
      </c>
      <c r="R3823">
        <f>_xlfn.XLOOKUP(Table4[[#This Row],[ProductID]],Products!A:A,Products!E:E,"Not Found")</f>
        <v>1487.41</v>
      </c>
      <c r="S3823">
        <f>_xlfn.XLOOKUP(Table4[[#This Row],[ProductID]],Products!A:A,Products!F:F, "Not Found")</f>
        <v>813.07</v>
      </c>
      <c r="T3823" t="str">
        <f>_xlfn.XLOOKUP(Table4[[#This Row],[CustomerID]],Customers!A:A,Customers!D:D, "Not Found")</f>
        <v>F</v>
      </c>
      <c r="U3823" s="6">
        <f>_xlfn.XLOOKUP(Table4[[#This Row],[CustomerID]],Customers!A:A,Customers!E:E, "Not Found")</f>
        <v>38361</v>
      </c>
      <c r="V3823">
        <f ca="1">DATEDIF(Table4[[#This Row],[CustomerBirthday]], TODAY(), "Y")</f>
        <v>21</v>
      </c>
      <c r="W3823" t="str" cm="1">
        <f t="array" aca="1" ref="W3823" ca="1">_xlfn.IFS(Table4[[#This Row],[Age]]&lt;25, "Under 25",Table4[[#This Row],[Age]]=34, "25-34", Table4[[#This Row],[Age]]&lt;=49, "35-49", Table4[[#This Row],[Age]]&lt;=64, "50-64", Table4[[#This Row],[Age]]&gt;=65, "65+")</f>
        <v>Under 25</v>
      </c>
      <c r="X3823" t="str">
        <f>_xlfn.XLOOKUP(Table4[[#This Row],[StoreID]],Stores!A:A,Stores!B:B, "Not found")</f>
        <v>MegaMart Jimenezborough</v>
      </c>
      <c r="Y3823" t="str">
        <f>_xlfn.XLOOKUP(Table4[[#This Row],[StoreID]],Stores!A:A,Stores!C:C, "Not Found")</f>
        <v>Jimenezborough</v>
      </c>
      <c r="Z3823" t="str">
        <f>_xlfn.XLOOKUP(Table4[[#This Row],[StoreID]],Stores!A:A,Stores!D:D, "Not Found")</f>
        <v>South</v>
      </c>
    </row>
    <row r="3824" spans="1:26">
      <c r="A3824" t="s">
        <v>4690</v>
      </c>
      <c r="B3824" s="1">
        <v>45562</v>
      </c>
      <c r="C3824" t="s">
        <v>650</v>
      </c>
      <c r="D3824" t="s">
        <v>810</v>
      </c>
      <c r="E3824" t="s">
        <v>842</v>
      </c>
      <c r="F3824">
        <v>1</v>
      </c>
      <c r="G3824">
        <v>0</v>
      </c>
      <c r="H3824" t="s">
        <v>875</v>
      </c>
      <c r="I3824" s="4">
        <f>Table4[[#This Row],[Quantity]]*Table4[[#This Row],[UnitPrice]]</f>
        <v>453.62</v>
      </c>
      <c r="J3824" s="4">
        <f>Table4[[#This Row],[Gross Revenue]]*(1-Table4[[#This Row],[Discount]])</f>
        <v>453.62</v>
      </c>
      <c r="K3824" s="4">
        <f>Table4[[#This Row],[Quantity]]*Table4[[#This Row],[CostPrice]]</f>
        <v>316.63</v>
      </c>
      <c r="L3824" s="4">
        <f>Table4[[#This Row],[Net Revenue]]-Table4[[#This Row],[Total Cost]]</f>
        <v>136.99</v>
      </c>
      <c r="M3824" t="str">
        <f>_xlfn.XLOOKUP(Table4[[#This Row],[ProductID]], Products!A:A,Products!B:B, "Not Found")</f>
        <v>Maybe Clothing</v>
      </c>
      <c r="N3824" t="str">
        <f>TEXT(Table4[[#This Row],[Date]], "mmm")</f>
        <v>Sep</v>
      </c>
      <c r="O3824" t="str">
        <f>TEXT(Table4[[#This Row],[Date]], "yyyy")</f>
        <v>2024</v>
      </c>
      <c r="P3824" t="str">
        <f>_xlfn.XLOOKUP(Table4[[#This Row],[ProductID]],Products!A:A,Products!C:C, "Not Found")</f>
        <v>Fashion</v>
      </c>
      <c r="Q3824" t="str">
        <f>_xlfn.XLOOKUP(Table4[[#This Row],[ProductID]],Products!A:A,Products!D:D,"Not Found")</f>
        <v>Clothing</v>
      </c>
      <c r="R3824">
        <f>_xlfn.XLOOKUP(Table4[[#This Row],[ProductID]],Products!A:A,Products!E:E,"Not Found")</f>
        <v>453.62</v>
      </c>
      <c r="S3824">
        <f>_xlfn.XLOOKUP(Table4[[#This Row],[ProductID]],Products!A:A,Products!F:F, "Not Found")</f>
        <v>316.63</v>
      </c>
      <c r="T3824" t="str">
        <f>_xlfn.XLOOKUP(Table4[[#This Row],[CustomerID]],Customers!A:A,Customers!D:D, "Not Found")</f>
        <v>M</v>
      </c>
      <c r="U3824" s="6">
        <f>_xlfn.XLOOKUP(Table4[[#This Row],[CustomerID]],Customers!A:A,Customers!E:E, "Not Found")</f>
        <v>37724</v>
      </c>
      <c r="V3824">
        <f ca="1">DATEDIF(Table4[[#This Row],[CustomerBirthday]], TODAY(), "Y")</f>
        <v>23</v>
      </c>
      <c r="W3824" t="str" cm="1">
        <f t="array" aca="1" ref="W3824" ca="1">_xlfn.IFS(Table4[[#This Row],[Age]]&lt;25, "Under 25",Table4[[#This Row],[Age]]=34, "25-34", Table4[[#This Row],[Age]]&lt;=49, "35-49", Table4[[#This Row],[Age]]&lt;=64, "50-64", Table4[[#This Row],[Age]]&gt;=65, "65+")</f>
        <v>Under 25</v>
      </c>
      <c r="X3824" t="str">
        <f>_xlfn.XLOOKUP(Table4[[#This Row],[StoreID]],Stores!A:A,Stores!B:B, "Not found")</f>
        <v>MegaMart Brianahaven</v>
      </c>
      <c r="Y3824" t="str">
        <f>_xlfn.XLOOKUP(Table4[[#This Row],[StoreID]],Stores!A:A,Stores!C:C, "Not Found")</f>
        <v>Brianahaven</v>
      </c>
      <c r="Z3824" t="str">
        <f>_xlfn.XLOOKUP(Table4[[#This Row],[StoreID]],Stores!A:A,Stores!D:D, "Not Found")</f>
        <v>North</v>
      </c>
    </row>
    <row r="3825" spans="1:26">
      <c r="A3825" t="s">
        <v>4691</v>
      </c>
      <c r="B3825" s="1">
        <v>45476</v>
      </c>
      <c r="C3825" t="s">
        <v>287</v>
      </c>
      <c r="D3825" t="s">
        <v>718</v>
      </c>
      <c r="E3825" t="s">
        <v>835</v>
      </c>
      <c r="F3825">
        <v>3</v>
      </c>
      <c r="G3825">
        <v>0.15</v>
      </c>
      <c r="H3825" t="s">
        <v>875</v>
      </c>
      <c r="I3825" s="4">
        <f>Table4[[#This Row],[Quantity]]*Table4[[#This Row],[UnitPrice]]</f>
        <v>1012.89</v>
      </c>
      <c r="J3825" s="4">
        <f>Table4[[#This Row],[Gross Revenue]]*(1-Table4[[#This Row],[Discount]])</f>
        <v>860.95650000000001</v>
      </c>
      <c r="K3825" s="4">
        <f>Table4[[#This Row],[Quantity]]*Table4[[#This Row],[CostPrice]]</f>
        <v>507.09000000000003</v>
      </c>
      <c r="L3825" s="4">
        <f>Table4[[#This Row],[Net Revenue]]-Table4[[#This Row],[Total Cost]]</f>
        <v>353.86649999999997</v>
      </c>
      <c r="M3825" t="str">
        <f>_xlfn.XLOOKUP(Table4[[#This Row],[ProductID]], Products!A:A,Products!B:B, "Not Found")</f>
        <v>Here Footwear</v>
      </c>
      <c r="N3825" t="str">
        <f>TEXT(Table4[[#This Row],[Date]], "mmm")</f>
        <v>Jul</v>
      </c>
      <c r="O3825" t="str">
        <f>TEXT(Table4[[#This Row],[Date]], "yyyy")</f>
        <v>2024</v>
      </c>
      <c r="P3825" t="str">
        <f>_xlfn.XLOOKUP(Table4[[#This Row],[ProductID]],Products!A:A,Products!C:C, "Not Found")</f>
        <v>Fashion</v>
      </c>
      <c r="Q3825" t="str">
        <f>_xlfn.XLOOKUP(Table4[[#This Row],[ProductID]],Products!A:A,Products!D:D,"Not Found")</f>
        <v>Footwear</v>
      </c>
      <c r="R3825">
        <f>_xlfn.XLOOKUP(Table4[[#This Row],[ProductID]],Products!A:A,Products!E:E,"Not Found")</f>
        <v>337.63</v>
      </c>
      <c r="S3825">
        <f>_xlfn.XLOOKUP(Table4[[#This Row],[ProductID]],Products!A:A,Products!F:F, "Not Found")</f>
        <v>169.03</v>
      </c>
      <c r="T3825" t="str">
        <f>_xlfn.XLOOKUP(Table4[[#This Row],[CustomerID]],Customers!A:A,Customers!D:D, "Not Found")</f>
        <v>M</v>
      </c>
      <c r="U3825" s="6">
        <f>_xlfn.XLOOKUP(Table4[[#This Row],[CustomerID]],Customers!A:A,Customers!E:E, "Not Found")</f>
        <v>38700</v>
      </c>
      <c r="V3825">
        <f ca="1">DATEDIF(Table4[[#This Row],[CustomerBirthday]], TODAY(), "Y")</f>
        <v>20</v>
      </c>
      <c r="W3825" t="str" cm="1">
        <f t="array" aca="1" ref="W3825" ca="1">_xlfn.IFS(Table4[[#This Row],[Age]]&lt;25, "Under 25",Table4[[#This Row],[Age]]=34, "25-34", Table4[[#This Row],[Age]]&lt;=49, "35-49", Table4[[#This Row],[Age]]&lt;=64, "50-64", Table4[[#This Row],[Age]]&gt;=65, "65+")</f>
        <v>Under 25</v>
      </c>
      <c r="X3825" t="str">
        <f>_xlfn.XLOOKUP(Table4[[#This Row],[StoreID]],Stores!A:A,Stores!B:B, "Not found")</f>
        <v>MegaMart Peckmouth</v>
      </c>
      <c r="Y3825" t="str">
        <f>_xlfn.XLOOKUP(Table4[[#This Row],[StoreID]],Stores!A:A,Stores!C:C, "Not Found")</f>
        <v>Peckmouth</v>
      </c>
      <c r="Z3825" t="str">
        <f>_xlfn.XLOOKUP(Table4[[#This Row],[StoreID]],Stores!A:A,Stores!D:D, "Not Found")</f>
        <v>East</v>
      </c>
    </row>
    <row r="3826" spans="1:26">
      <c r="A3826" t="s">
        <v>4692</v>
      </c>
      <c r="B3826" s="1">
        <v>45774</v>
      </c>
      <c r="C3826" t="s">
        <v>280</v>
      </c>
      <c r="D3826" t="s">
        <v>747</v>
      </c>
      <c r="E3826" t="s">
        <v>831</v>
      </c>
      <c r="F3826">
        <v>2</v>
      </c>
      <c r="G3826">
        <v>0.1</v>
      </c>
      <c r="H3826" t="s">
        <v>865</v>
      </c>
      <c r="I3826" s="4">
        <f>Table4[[#This Row],[Quantity]]*Table4[[#This Row],[UnitPrice]]</f>
        <v>2269.6</v>
      </c>
      <c r="J3826" s="4">
        <f>Table4[[#This Row],[Gross Revenue]]*(1-Table4[[#This Row],[Discount]])</f>
        <v>2042.6399999999999</v>
      </c>
      <c r="K3826" s="4">
        <f>Table4[[#This Row],[Quantity]]*Table4[[#This Row],[CostPrice]]</f>
        <v>1350.2</v>
      </c>
      <c r="L3826" s="4">
        <f>Table4[[#This Row],[Net Revenue]]-Table4[[#This Row],[Total Cost]]</f>
        <v>692.43999999999983</v>
      </c>
      <c r="M3826" t="str">
        <f>_xlfn.XLOOKUP(Table4[[#This Row],[ProductID]], Products!A:A,Products!B:B, "Not Found")</f>
        <v>World Watches</v>
      </c>
      <c r="N3826" t="str">
        <f>TEXT(Table4[[#This Row],[Date]], "mmm")</f>
        <v>Apr</v>
      </c>
      <c r="O3826" t="str">
        <f>TEXT(Table4[[#This Row],[Date]], "yyyy")</f>
        <v>2025</v>
      </c>
      <c r="P3826" t="str">
        <f>_xlfn.XLOOKUP(Table4[[#This Row],[ProductID]],Products!A:A,Products!C:C, "Not Found")</f>
        <v>Fashion</v>
      </c>
      <c r="Q3826" t="str">
        <f>_xlfn.XLOOKUP(Table4[[#This Row],[ProductID]],Products!A:A,Products!D:D,"Not Found")</f>
        <v>Watches</v>
      </c>
      <c r="R3826">
        <f>_xlfn.XLOOKUP(Table4[[#This Row],[ProductID]],Products!A:A,Products!E:E,"Not Found")</f>
        <v>1134.8</v>
      </c>
      <c r="S3826">
        <f>_xlfn.XLOOKUP(Table4[[#This Row],[ProductID]],Products!A:A,Products!F:F, "Not Found")</f>
        <v>675.1</v>
      </c>
      <c r="T3826" t="str">
        <f>_xlfn.XLOOKUP(Table4[[#This Row],[CustomerID]],Customers!A:A,Customers!D:D, "Not Found")</f>
        <v>F</v>
      </c>
      <c r="U3826" s="6">
        <f>_xlfn.XLOOKUP(Table4[[#This Row],[CustomerID]],Customers!A:A,Customers!E:E, "Not Found")</f>
        <v>21701</v>
      </c>
      <c r="V3826">
        <f ca="1">DATEDIF(Table4[[#This Row],[CustomerBirthday]], TODAY(), "Y")</f>
        <v>67</v>
      </c>
      <c r="W3826" t="str" cm="1">
        <f t="array" aca="1" ref="W3826" ca="1">_xlfn.IFS(Table4[[#This Row],[Age]]&lt;25, "Under 25",Table4[[#This Row],[Age]]=34, "25-34", Table4[[#This Row],[Age]]&lt;=49, "35-49", Table4[[#This Row],[Age]]&lt;=64, "50-64", Table4[[#This Row],[Age]]&gt;=65, "65+")</f>
        <v>65+</v>
      </c>
      <c r="X3826" t="str">
        <f>_xlfn.XLOOKUP(Table4[[#This Row],[StoreID]],Stores!A:A,Stores!B:B, "Not found")</f>
        <v>MegaMart Jimenezborough</v>
      </c>
      <c r="Y3826" t="str">
        <f>_xlfn.XLOOKUP(Table4[[#This Row],[StoreID]],Stores!A:A,Stores!C:C, "Not Found")</f>
        <v>Jimenezborough</v>
      </c>
      <c r="Z3826" t="str">
        <f>_xlfn.XLOOKUP(Table4[[#This Row],[StoreID]],Stores!A:A,Stores!D:D, "Not Found")</f>
        <v>South</v>
      </c>
    </row>
    <row r="3827" spans="1:26">
      <c r="A3827" t="s">
        <v>4693</v>
      </c>
      <c r="B3827" s="1">
        <v>45589</v>
      </c>
      <c r="C3827" t="s">
        <v>596</v>
      </c>
      <c r="D3827" t="s">
        <v>734</v>
      </c>
      <c r="E3827" t="s">
        <v>835</v>
      </c>
      <c r="F3827">
        <v>1</v>
      </c>
      <c r="G3827">
        <v>0</v>
      </c>
      <c r="H3827" t="s">
        <v>868</v>
      </c>
      <c r="I3827" s="4">
        <f>Table4[[#This Row],[Quantity]]*Table4[[#This Row],[UnitPrice]]</f>
        <v>109.78</v>
      </c>
      <c r="J3827" s="4">
        <f>Table4[[#This Row],[Gross Revenue]]*(1-Table4[[#This Row],[Discount]])</f>
        <v>109.78</v>
      </c>
      <c r="K3827" s="4">
        <f>Table4[[#This Row],[Quantity]]*Table4[[#This Row],[CostPrice]]</f>
        <v>70.59</v>
      </c>
      <c r="L3827" s="4">
        <f>Table4[[#This Row],[Net Revenue]]-Table4[[#This Row],[Total Cost]]</f>
        <v>39.19</v>
      </c>
      <c r="M3827" t="str">
        <f>_xlfn.XLOOKUP(Table4[[#This Row],[ProductID]], Products!A:A,Products!B:B, "Not Found")</f>
        <v>Recognize Footwear</v>
      </c>
      <c r="N3827" t="str">
        <f>TEXT(Table4[[#This Row],[Date]], "mmm")</f>
        <v>Oct</v>
      </c>
      <c r="O3827" t="str">
        <f>TEXT(Table4[[#This Row],[Date]], "yyyy")</f>
        <v>2024</v>
      </c>
      <c r="P3827" t="str">
        <f>_xlfn.XLOOKUP(Table4[[#This Row],[ProductID]],Products!A:A,Products!C:C, "Not Found")</f>
        <v>Fashion</v>
      </c>
      <c r="Q3827" t="str">
        <f>_xlfn.XLOOKUP(Table4[[#This Row],[ProductID]],Products!A:A,Products!D:D,"Not Found")</f>
        <v>Footwear</v>
      </c>
      <c r="R3827">
        <f>_xlfn.XLOOKUP(Table4[[#This Row],[ProductID]],Products!A:A,Products!E:E,"Not Found")</f>
        <v>109.78</v>
      </c>
      <c r="S3827">
        <f>_xlfn.XLOOKUP(Table4[[#This Row],[ProductID]],Products!A:A,Products!F:F, "Not Found")</f>
        <v>70.59</v>
      </c>
      <c r="T3827" t="str">
        <f>_xlfn.XLOOKUP(Table4[[#This Row],[CustomerID]],Customers!A:A,Customers!D:D, "Not Found")</f>
        <v>F</v>
      </c>
      <c r="U3827" s="6">
        <f>_xlfn.XLOOKUP(Table4[[#This Row],[CustomerID]],Customers!A:A,Customers!E:E, "Not Found")</f>
        <v>32848</v>
      </c>
      <c r="V3827">
        <f ca="1">DATEDIF(Table4[[#This Row],[CustomerBirthday]], TODAY(), "Y")</f>
        <v>36</v>
      </c>
      <c r="W3827" t="str" cm="1">
        <f t="array" aca="1" ref="W3827" ca="1">_xlfn.IFS(Table4[[#This Row],[Age]]&lt;25, "Under 25",Table4[[#This Row],[Age]]=34, "25-34", Table4[[#This Row],[Age]]&lt;=49, "35-49", Table4[[#This Row],[Age]]&lt;=64, "50-64", Table4[[#This Row],[Age]]&gt;=65, "65+")</f>
        <v>35-49</v>
      </c>
      <c r="X3827" t="str">
        <f>_xlfn.XLOOKUP(Table4[[#This Row],[StoreID]],Stores!A:A,Stores!B:B, "Not found")</f>
        <v>MegaMart Peckmouth</v>
      </c>
      <c r="Y3827" t="str">
        <f>_xlfn.XLOOKUP(Table4[[#This Row],[StoreID]],Stores!A:A,Stores!C:C, "Not Found")</f>
        <v>Peckmouth</v>
      </c>
      <c r="Z3827" t="str">
        <f>_xlfn.XLOOKUP(Table4[[#This Row],[StoreID]],Stores!A:A,Stores!D:D, "Not Found")</f>
        <v>East</v>
      </c>
    </row>
    <row r="3828" spans="1:26">
      <c r="A3828" t="s">
        <v>4694</v>
      </c>
      <c r="B3828" s="1">
        <v>45742</v>
      </c>
      <c r="C3828" t="s">
        <v>270</v>
      </c>
      <c r="D3828" t="s">
        <v>753</v>
      </c>
      <c r="E3828" t="s">
        <v>842</v>
      </c>
      <c r="F3828">
        <v>5</v>
      </c>
      <c r="G3828">
        <v>0.05</v>
      </c>
      <c r="H3828" t="s">
        <v>871</v>
      </c>
      <c r="I3828" s="4">
        <f>Table4[[#This Row],[Quantity]]*Table4[[#This Row],[UnitPrice]]</f>
        <v>1352.25</v>
      </c>
      <c r="J3828" s="4">
        <f>Table4[[#This Row],[Gross Revenue]]*(1-Table4[[#This Row],[Discount]])</f>
        <v>1284.6375</v>
      </c>
      <c r="K3828" s="4">
        <f>Table4[[#This Row],[Quantity]]*Table4[[#This Row],[CostPrice]]</f>
        <v>938</v>
      </c>
      <c r="L3828" s="4">
        <f>Table4[[#This Row],[Net Revenue]]-Table4[[#This Row],[Total Cost]]</f>
        <v>346.63750000000005</v>
      </c>
      <c r="M3828" t="str">
        <f>_xlfn.XLOOKUP(Table4[[#This Row],[ProductID]], Products!A:A,Products!B:B, "Not Found")</f>
        <v>Whether Bags</v>
      </c>
      <c r="N3828" t="str">
        <f>TEXT(Table4[[#This Row],[Date]], "mmm")</f>
        <v>Mar</v>
      </c>
      <c r="O3828" t="str">
        <f>TEXT(Table4[[#This Row],[Date]], "yyyy")</f>
        <v>2025</v>
      </c>
      <c r="P3828" t="str">
        <f>_xlfn.XLOOKUP(Table4[[#This Row],[ProductID]],Products!A:A,Products!C:C, "Not Found")</f>
        <v>Fashion</v>
      </c>
      <c r="Q3828" t="str">
        <f>_xlfn.XLOOKUP(Table4[[#This Row],[ProductID]],Products!A:A,Products!D:D,"Not Found")</f>
        <v>Bags</v>
      </c>
      <c r="R3828">
        <f>_xlfn.XLOOKUP(Table4[[#This Row],[ProductID]],Products!A:A,Products!E:E,"Not Found")</f>
        <v>270.45</v>
      </c>
      <c r="S3828">
        <f>_xlfn.XLOOKUP(Table4[[#This Row],[ProductID]],Products!A:A,Products!F:F, "Not Found")</f>
        <v>187.6</v>
      </c>
      <c r="T3828" t="str">
        <f>_xlfn.XLOOKUP(Table4[[#This Row],[CustomerID]],Customers!A:A,Customers!D:D, "Not Found")</f>
        <v>M</v>
      </c>
      <c r="U3828" s="6">
        <f>_xlfn.XLOOKUP(Table4[[#This Row],[CustomerID]],Customers!A:A,Customers!E:E, "Not Found")</f>
        <v>22815</v>
      </c>
      <c r="V3828">
        <f ca="1">DATEDIF(Table4[[#This Row],[CustomerBirthday]], TODAY(), "Y")</f>
        <v>64</v>
      </c>
      <c r="W3828" t="str" cm="1">
        <f t="array" aca="1" ref="W3828" ca="1">_xlfn.IFS(Table4[[#This Row],[Age]]&lt;25, "Under 25",Table4[[#This Row],[Age]]=34, "25-34", Table4[[#This Row],[Age]]&lt;=49, "35-49", Table4[[#This Row],[Age]]&lt;=64, "50-64", Table4[[#This Row],[Age]]&gt;=65, "65+")</f>
        <v>50-64</v>
      </c>
      <c r="X3828" t="str">
        <f>_xlfn.XLOOKUP(Table4[[#This Row],[StoreID]],Stores!A:A,Stores!B:B, "Not found")</f>
        <v>MegaMart Brianahaven</v>
      </c>
      <c r="Y3828" t="str">
        <f>_xlfn.XLOOKUP(Table4[[#This Row],[StoreID]],Stores!A:A,Stores!C:C, "Not Found")</f>
        <v>Brianahaven</v>
      </c>
      <c r="Z3828" t="str">
        <f>_xlfn.XLOOKUP(Table4[[#This Row],[StoreID]],Stores!A:A,Stores!D:D, "Not Found")</f>
        <v>North</v>
      </c>
    </row>
    <row r="3829" spans="1:26">
      <c r="A3829" t="s">
        <v>4695</v>
      </c>
      <c r="B3829" s="1">
        <v>45219</v>
      </c>
      <c r="C3829" t="s">
        <v>306</v>
      </c>
      <c r="D3829" t="s">
        <v>739</v>
      </c>
      <c r="E3829" t="s">
        <v>839</v>
      </c>
      <c r="F3829">
        <v>4</v>
      </c>
      <c r="G3829">
        <v>0.1</v>
      </c>
      <c r="H3829" t="s">
        <v>875</v>
      </c>
      <c r="I3829" s="4">
        <f>Table4[[#This Row],[Quantity]]*Table4[[#This Row],[UnitPrice]]</f>
        <v>4776.4799999999996</v>
      </c>
      <c r="J3829" s="4">
        <f>Table4[[#This Row],[Gross Revenue]]*(1-Table4[[#This Row],[Discount]])</f>
        <v>4298.8319999999994</v>
      </c>
      <c r="K3829" s="4">
        <f>Table4[[#This Row],[Quantity]]*Table4[[#This Row],[CostPrice]]</f>
        <v>3355.8</v>
      </c>
      <c r="L3829" s="4">
        <f>Table4[[#This Row],[Net Revenue]]-Table4[[#This Row],[Total Cost]]</f>
        <v>943.03199999999924</v>
      </c>
      <c r="M3829" t="str">
        <f>_xlfn.XLOOKUP(Table4[[#This Row],[ProductID]], Products!A:A,Products!B:B, "Not Found")</f>
        <v>Step Smartphone</v>
      </c>
      <c r="N3829" t="str">
        <f>TEXT(Table4[[#This Row],[Date]], "mmm")</f>
        <v>Oct</v>
      </c>
      <c r="O3829" t="str">
        <f>TEXT(Table4[[#This Row],[Date]], "yyyy")</f>
        <v>2023</v>
      </c>
      <c r="P3829" t="str">
        <f>_xlfn.XLOOKUP(Table4[[#This Row],[ProductID]],Products!A:A,Products!C:C, "Not Found")</f>
        <v>Electronics</v>
      </c>
      <c r="Q3829" t="str">
        <f>_xlfn.XLOOKUP(Table4[[#This Row],[ProductID]],Products!A:A,Products!D:D,"Not Found")</f>
        <v>Smartphone</v>
      </c>
      <c r="R3829">
        <f>_xlfn.XLOOKUP(Table4[[#This Row],[ProductID]],Products!A:A,Products!E:E,"Not Found")</f>
        <v>1194.1199999999999</v>
      </c>
      <c r="S3829">
        <f>_xlfn.XLOOKUP(Table4[[#This Row],[ProductID]],Products!A:A,Products!F:F, "Not Found")</f>
        <v>838.95</v>
      </c>
      <c r="T3829" t="str">
        <f>_xlfn.XLOOKUP(Table4[[#This Row],[CustomerID]],Customers!A:A,Customers!D:D, "Not Found")</f>
        <v>F</v>
      </c>
      <c r="U3829" s="6">
        <f>_xlfn.XLOOKUP(Table4[[#This Row],[CustomerID]],Customers!A:A,Customers!E:E, "Not Found")</f>
        <v>32344</v>
      </c>
      <c r="V3829">
        <f ca="1">DATEDIF(Table4[[#This Row],[CustomerBirthday]], TODAY(), "Y")</f>
        <v>38</v>
      </c>
      <c r="W3829" t="str" cm="1">
        <f t="array" aca="1" ref="W3829" ca="1">_xlfn.IFS(Table4[[#This Row],[Age]]&lt;25, "Under 25",Table4[[#This Row],[Age]]=34, "25-34", Table4[[#This Row],[Age]]&lt;=49, "35-49", Table4[[#This Row],[Age]]&lt;=64, "50-64", Table4[[#This Row],[Age]]&gt;=65, "65+")</f>
        <v>35-49</v>
      </c>
      <c r="X3829" t="str">
        <f>_xlfn.XLOOKUP(Table4[[#This Row],[StoreID]],Stores!A:A,Stores!B:B, "Not found")</f>
        <v>MegaMart New Michele</v>
      </c>
      <c r="Y3829" t="str">
        <f>_xlfn.XLOOKUP(Table4[[#This Row],[StoreID]],Stores!A:A,Stores!C:C, "Not Found")</f>
        <v>New Michele</v>
      </c>
      <c r="Z3829" t="str">
        <f>_xlfn.XLOOKUP(Table4[[#This Row],[StoreID]],Stores!A:A,Stores!D:D, "Not Found")</f>
        <v>West</v>
      </c>
    </row>
    <row r="3830" spans="1:26">
      <c r="A3830" t="s">
        <v>4696</v>
      </c>
      <c r="B3830" s="1">
        <v>45703</v>
      </c>
      <c r="C3830" t="s">
        <v>40</v>
      </c>
      <c r="D3830" t="s">
        <v>826</v>
      </c>
      <c r="E3830" t="s">
        <v>831</v>
      </c>
      <c r="F3830">
        <v>2</v>
      </c>
      <c r="G3830">
        <v>0</v>
      </c>
      <c r="H3830" t="s">
        <v>868</v>
      </c>
      <c r="I3830" s="4">
        <f>Table4[[#This Row],[Quantity]]*Table4[[#This Row],[UnitPrice]]</f>
        <v>2089.2800000000002</v>
      </c>
      <c r="J3830" s="4">
        <f>Table4[[#This Row],[Gross Revenue]]*(1-Table4[[#This Row],[Discount]])</f>
        <v>2089.2800000000002</v>
      </c>
      <c r="K3830" s="4">
        <f>Table4[[#This Row],[Quantity]]*Table4[[#This Row],[CostPrice]]</f>
        <v>1550.14</v>
      </c>
      <c r="L3830" s="4">
        <f>Table4[[#This Row],[Net Revenue]]-Table4[[#This Row],[Total Cost]]</f>
        <v>539.1400000000001</v>
      </c>
      <c r="M3830" t="str">
        <f>_xlfn.XLOOKUP(Table4[[#This Row],[ProductID]], Products!A:A,Products!B:B, "Not Found")</f>
        <v>Maybe Footwear</v>
      </c>
      <c r="N3830" t="str">
        <f>TEXT(Table4[[#This Row],[Date]], "mmm")</f>
        <v>Feb</v>
      </c>
      <c r="O3830" t="str">
        <f>TEXT(Table4[[#This Row],[Date]], "yyyy")</f>
        <v>2025</v>
      </c>
      <c r="P3830" t="str">
        <f>_xlfn.XLOOKUP(Table4[[#This Row],[ProductID]],Products!A:A,Products!C:C, "Not Found")</f>
        <v>Fashion</v>
      </c>
      <c r="Q3830" t="str">
        <f>_xlfn.XLOOKUP(Table4[[#This Row],[ProductID]],Products!A:A,Products!D:D,"Not Found")</f>
        <v>Footwear</v>
      </c>
      <c r="R3830">
        <f>_xlfn.XLOOKUP(Table4[[#This Row],[ProductID]],Products!A:A,Products!E:E,"Not Found")</f>
        <v>1044.6400000000001</v>
      </c>
      <c r="S3830">
        <f>_xlfn.XLOOKUP(Table4[[#This Row],[ProductID]],Products!A:A,Products!F:F, "Not Found")</f>
        <v>775.07</v>
      </c>
      <c r="T3830" t="str">
        <f>_xlfn.XLOOKUP(Table4[[#This Row],[CustomerID]],Customers!A:A,Customers!D:D, "Not Found")</f>
        <v>F</v>
      </c>
      <c r="U3830" s="6">
        <f>_xlfn.XLOOKUP(Table4[[#This Row],[CustomerID]],Customers!A:A,Customers!E:E, "Not Found")</f>
        <v>38214</v>
      </c>
      <c r="V3830">
        <f ca="1">DATEDIF(Table4[[#This Row],[CustomerBirthday]], TODAY(), "Y")</f>
        <v>21</v>
      </c>
      <c r="W3830" t="str" cm="1">
        <f t="array" aca="1" ref="W3830" ca="1">_xlfn.IFS(Table4[[#This Row],[Age]]&lt;25, "Under 25",Table4[[#This Row],[Age]]=34, "25-34", Table4[[#This Row],[Age]]&lt;=49, "35-49", Table4[[#This Row],[Age]]&lt;=64, "50-64", Table4[[#This Row],[Age]]&gt;=65, "65+")</f>
        <v>Under 25</v>
      </c>
      <c r="X3830" t="str">
        <f>_xlfn.XLOOKUP(Table4[[#This Row],[StoreID]],Stores!A:A,Stores!B:B, "Not found")</f>
        <v>MegaMart Jimenezborough</v>
      </c>
      <c r="Y3830" t="str">
        <f>_xlfn.XLOOKUP(Table4[[#This Row],[StoreID]],Stores!A:A,Stores!C:C, "Not Found")</f>
        <v>Jimenezborough</v>
      </c>
      <c r="Z3830" t="str">
        <f>_xlfn.XLOOKUP(Table4[[#This Row],[StoreID]],Stores!A:A,Stores!D:D, "Not Found")</f>
        <v>South</v>
      </c>
    </row>
    <row r="3831" spans="1:26">
      <c r="A3831" t="s">
        <v>4697</v>
      </c>
      <c r="B3831" s="1">
        <v>45439</v>
      </c>
      <c r="C3831" t="s">
        <v>680</v>
      </c>
      <c r="D3831" t="s">
        <v>753</v>
      </c>
      <c r="E3831" t="s">
        <v>842</v>
      </c>
      <c r="F3831">
        <v>2</v>
      </c>
      <c r="G3831">
        <v>0</v>
      </c>
      <c r="H3831" t="s">
        <v>865</v>
      </c>
      <c r="I3831" s="4">
        <f>Table4[[#This Row],[Quantity]]*Table4[[#This Row],[UnitPrice]]</f>
        <v>540.9</v>
      </c>
      <c r="J3831" s="4">
        <f>Table4[[#This Row],[Gross Revenue]]*(1-Table4[[#This Row],[Discount]])</f>
        <v>540.9</v>
      </c>
      <c r="K3831" s="4">
        <f>Table4[[#This Row],[Quantity]]*Table4[[#This Row],[CostPrice]]</f>
        <v>375.2</v>
      </c>
      <c r="L3831" s="4">
        <f>Table4[[#This Row],[Net Revenue]]-Table4[[#This Row],[Total Cost]]</f>
        <v>165.7</v>
      </c>
      <c r="M3831" t="str">
        <f>_xlfn.XLOOKUP(Table4[[#This Row],[ProductID]], Products!A:A,Products!B:B, "Not Found")</f>
        <v>Whether Bags</v>
      </c>
      <c r="N3831" t="str">
        <f>TEXT(Table4[[#This Row],[Date]], "mmm")</f>
        <v>May</v>
      </c>
      <c r="O3831" t="str">
        <f>TEXT(Table4[[#This Row],[Date]], "yyyy")</f>
        <v>2024</v>
      </c>
      <c r="P3831" t="str">
        <f>_xlfn.XLOOKUP(Table4[[#This Row],[ProductID]],Products!A:A,Products!C:C, "Not Found")</f>
        <v>Fashion</v>
      </c>
      <c r="Q3831" t="str">
        <f>_xlfn.XLOOKUP(Table4[[#This Row],[ProductID]],Products!A:A,Products!D:D,"Not Found")</f>
        <v>Bags</v>
      </c>
      <c r="R3831">
        <f>_xlfn.XLOOKUP(Table4[[#This Row],[ProductID]],Products!A:A,Products!E:E,"Not Found")</f>
        <v>270.45</v>
      </c>
      <c r="S3831">
        <f>_xlfn.XLOOKUP(Table4[[#This Row],[ProductID]],Products!A:A,Products!F:F, "Not Found")</f>
        <v>187.6</v>
      </c>
      <c r="T3831" t="str">
        <f>_xlfn.XLOOKUP(Table4[[#This Row],[CustomerID]],Customers!A:A,Customers!D:D, "Not Found")</f>
        <v>F</v>
      </c>
      <c r="U3831" s="6">
        <f>_xlfn.XLOOKUP(Table4[[#This Row],[CustomerID]],Customers!A:A,Customers!E:E, "Not Found")</f>
        <v>25513</v>
      </c>
      <c r="V3831">
        <f ca="1">DATEDIF(Table4[[#This Row],[CustomerBirthday]], TODAY(), "Y")</f>
        <v>56</v>
      </c>
      <c r="W3831" t="str" cm="1">
        <f t="array" aca="1" ref="W3831" ca="1">_xlfn.IFS(Table4[[#This Row],[Age]]&lt;25, "Under 25",Table4[[#This Row],[Age]]=34, "25-34", Table4[[#This Row],[Age]]&lt;=49, "35-49", Table4[[#This Row],[Age]]&lt;=64, "50-64", Table4[[#This Row],[Age]]&gt;=65, "65+")</f>
        <v>50-64</v>
      </c>
      <c r="X3831" t="str">
        <f>_xlfn.XLOOKUP(Table4[[#This Row],[StoreID]],Stores!A:A,Stores!B:B, "Not found")</f>
        <v>MegaMart Brianahaven</v>
      </c>
      <c r="Y3831" t="str">
        <f>_xlfn.XLOOKUP(Table4[[#This Row],[StoreID]],Stores!A:A,Stores!C:C, "Not Found")</f>
        <v>Brianahaven</v>
      </c>
      <c r="Z3831" t="str">
        <f>_xlfn.XLOOKUP(Table4[[#This Row],[StoreID]],Stores!A:A,Stores!D:D, "Not Found")</f>
        <v>North</v>
      </c>
    </row>
    <row r="3832" spans="1:26">
      <c r="A3832" t="s">
        <v>4698</v>
      </c>
      <c r="B3832" s="1">
        <v>45845</v>
      </c>
      <c r="C3832" t="s">
        <v>274</v>
      </c>
      <c r="D3832" t="s">
        <v>722</v>
      </c>
      <c r="E3832" t="s">
        <v>839</v>
      </c>
      <c r="F3832">
        <v>5</v>
      </c>
      <c r="G3832">
        <v>0.15</v>
      </c>
      <c r="H3832" t="s">
        <v>868</v>
      </c>
      <c r="I3832" s="4">
        <f>Table4[[#This Row],[Quantity]]*Table4[[#This Row],[UnitPrice]]</f>
        <v>9268.85</v>
      </c>
      <c r="J3832" s="4">
        <f>Table4[[#This Row],[Gross Revenue]]*(1-Table4[[#This Row],[Discount]])</f>
        <v>7878.5225</v>
      </c>
      <c r="K3832" s="4">
        <f>Table4[[#This Row],[Quantity]]*Table4[[#This Row],[CostPrice]]</f>
        <v>6817.6</v>
      </c>
      <c r="L3832" s="4">
        <f>Table4[[#This Row],[Net Revenue]]-Table4[[#This Row],[Total Cost]]</f>
        <v>1060.9224999999997</v>
      </c>
      <c r="M3832" t="str">
        <f>_xlfn.XLOOKUP(Table4[[#This Row],[ProductID]], Products!A:A,Products!B:B, "Not Found")</f>
        <v>Four Accessories</v>
      </c>
      <c r="N3832" t="str">
        <f>TEXT(Table4[[#This Row],[Date]], "mmm")</f>
        <v>Jul</v>
      </c>
      <c r="O3832" t="str">
        <f>TEXT(Table4[[#This Row],[Date]], "yyyy")</f>
        <v>2025</v>
      </c>
      <c r="P3832" t="str">
        <f>_xlfn.XLOOKUP(Table4[[#This Row],[ProductID]],Products!A:A,Products!C:C, "Not Found")</f>
        <v>Fashion</v>
      </c>
      <c r="Q3832" t="str">
        <f>_xlfn.XLOOKUP(Table4[[#This Row],[ProductID]],Products!A:A,Products!D:D,"Not Found")</f>
        <v>Accessories</v>
      </c>
      <c r="R3832">
        <f>_xlfn.XLOOKUP(Table4[[#This Row],[ProductID]],Products!A:A,Products!E:E,"Not Found")</f>
        <v>1853.77</v>
      </c>
      <c r="S3832">
        <f>_xlfn.XLOOKUP(Table4[[#This Row],[ProductID]],Products!A:A,Products!F:F, "Not Found")</f>
        <v>1363.52</v>
      </c>
      <c r="T3832" t="str">
        <f>_xlfn.XLOOKUP(Table4[[#This Row],[CustomerID]],Customers!A:A,Customers!D:D, "Not Found")</f>
        <v>F</v>
      </c>
      <c r="U3832" s="6">
        <f>_xlfn.XLOOKUP(Table4[[#This Row],[CustomerID]],Customers!A:A,Customers!E:E, "Not Found")</f>
        <v>34856</v>
      </c>
      <c r="V3832">
        <f ca="1">DATEDIF(Table4[[#This Row],[CustomerBirthday]], TODAY(), "Y")</f>
        <v>31</v>
      </c>
      <c r="W3832" t="str" cm="1">
        <f t="array" aca="1" ref="W3832" ca="1">_xlfn.IFS(Table4[[#This Row],[Age]]&lt;25, "Under 25",Table4[[#This Row],[Age]]=34, "25-34", Table4[[#This Row],[Age]]&lt;=49, "35-49", Table4[[#This Row],[Age]]&lt;=64, "50-64", Table4[[#This Row],[Age]]&gt;=65, "65+")</f>
        <v>35-49</v>
      </c>
      <c r="X3832" t="str">
        <f>_xlfn.XLOOKUP(Table4[[#This Row],[StoreID]],Stores!A:A,Stores!B:B, "Not found")</f>
        <v>MegaMart New Michele</v>
      </c>
      <c r="Y3832" t="str">
        <f>_xlfn.XLOOKUP(Table4[[#This Row],[StoreID]],Stores!A:A,Stores!C:C, "Not Found")</f>
        <v>New Michele</v>
      </c>
      <c r="Z3832" t="str">
        <f>_xlfn.XLOOKUP(Table4[[#This Row],[StoreID]],Stores!A:A,Stores!D:D, "Not Found")</f>
        <v>West</v>
      </c>
    </row>
    <row r="3833" spans="1:26">
      <c r="A3833" t="s">
        <v>4699</v>
      </c>
      <c r="B3833" s="1">
        <v>45229</v>
      </c>
      <c r="C3833" t="s">
        <v>81</v>
      </c>
      <c r="D3833" t="s">
        <v>804</v>
      </c>
      <c r="E3833" t="s">
        <v>839</v>
      </c>
      <c r="F3833">
        <v>1</v>
      </c>
      <c r="G3833">
        <v>0</v>
      </c>
      <c r="H3833" t="s">
        <v>868</v>
      </c>
      <c r="I3833" s="4">
        <f>Table4[[#This Row],[Quantity]]*Table4[[#This Row],[UnitPrice]]</f>
        <v>540.94000000000005</v>
      </c>
      <c r="J3833" s="4">
        <f>Table4[[#This Row],[Gross Revenue]]*(1-Table4[[#This Row],[Discount]])</f>
        <v>540.94000000000005</v>
      </c>
      <c r="K3833" s="4">
        <f>Table4[[#This Row],[Quantity]]*Table4[[#This Row],[CostPrice]]</f>
        <v>398.25</v>
      </c>
      <c r="L3833" s="4">
        <f>Table4[[#This Row],[Net Revenue]]-Table4[[#This Row],[Total Cost]]</f>
        <v>142.69000000000005</v>
      </c>
      <c r="M3833" t="str">
        <f>_xlfn.XLOOKUP(Table4[[#This Row],[ProductID]], Products!A:A,Products!B:B, "Not Found")</f>
        <v>Church Clothing</v>
      </c>
      <c r="N3833" t="str">
        <f>TEXT(Table4[[#This Row],[Date]], "mmm")</f>
        <v>Oct</v>
      </c>
      <c r="O3833" t="str">
        <f>TEXT(Table4[[#This Row],[Date]], "yyyy")</f>
        <v>2023</v>
      </c>
      <c r="P3833" t="str">
        <f>_xlfn.XLOOKUP(Table4[[#This Row],[ProductID]],Products!A:A,Products!C:C, "Not Found")</f>
        <v>Fashion</v>
      </c>
      <c r="Q3833" t="str">
        <f>_xlfn.XLOOKUP(Table4[[#This Row],[ProductID]],Products!A:A,Products!D:D,"Not Found")</f>
        <v>Clothing</v>
      </c>
      <c r="R3833">
        <f>_xlfn.XLOOKUP(Table4[[#This Row],[ProductID]],Products!A:A,Products!E:E,"Not Found")</f>
        <v>540.94000000000005</v>
      </c>
      <c r="S3833">
        <f>_xlfn.XLOOKUP(Table4[[#This Row],[ProductID]],Products!A:A,Products!F:F, "Not Found")</f>
        <v>398.25</v>
      </c>
      <c r="T3833" t="str">
        <f>_xlfn.XLOOKUP(Table4[[#This Row],[CustomerID]],Customers!A:A,Customers!D:D, "Not Found")</f>
        <v>F</v>
      </c>
      <c r="U3833" s="6">
        <f>_xlfn.XLOOKUP(Table4[[#This Row],[CustomerID]],Customers!A:A,Customers!E:E, "Not Found")</f>
        <v>30128</v>
      </c>
      <c r="V3833">
        <f ca="1">DATEDIF(Table4[[#This Row],[CustomerBirthday]], TODAY(), "Y")</f>
        <v>44</v>
      </c>
      <c r="W3833" t="str" cm="1">
        <f t="array" aca="1" ref="W3833" ca="1">_xlfn.IFS(Table4[[#This Row],[Age]]&lt;25, "Under 25",Table4[[#This Row],[Age]]=34, "25-34", Table4[[#This Row],[Age]]&lt;=49, "35-49", Table4[[#This Row],[Age]]&lt;=64, "50-64", Table4[[#This Row],[Age]]&gt;=65, "65+")</f>
        <v>35-49</v>
      </c>
      <c r="X3833" t="str">
        <f>_xlfn.XLOOKUP(Table4[[#This Row],[StoreID]],Stores!A:A,Stores!B:B, "Not found")</f>
        <v>MegaMart New Michele</v>
      </c>
      <c r="Y3833" t="str">
        <f>_xlfn.XLOOKUP(Table4[[#This Row],[StoreID]],Stores!A:A,Stores!C:C, "Not Found")</f>
        <v>New Michele</v>
      </c>
      <c r="Z3833" t="str">
        <f>_xlfn.XLOOKUP(Table4[[#This Row],[StoreID]],Stores!A:A,Stores!D:D, "Not Found")</f>
        <v>West</v>
      </c>
    </row>
    <row r="3834" spans="1:26">
      <c r="A3834" t="s">
        <v>4700</v>
      </c>
      <c r="B3834" s="1">
        <v>45523</v>
      </c>
      <c r="C3834" t="s">
        <v>415</v>
      </c>
      <c r="D3834" t="s">
        <v>766</v>
      </c>
      <c r="E3834" t="s">
        <v>842</v>
      </c>
      <c r="F3834">
        <v>4</v>
      </c>
      <c r="G3834">
        <v>0.1</v>
      </c>
      <c r="H3834" t="s">
        <v>875</v>
      </c>
      <c r="I3834" s="4">
        <f>Table4[[#This Row],[Quantity]]*Table4[[#This Row],[UnitPrice]]</f>
        <v>4908.96</v>
      </c>
      <c r="J3834" s="4">
        <f>Table4[[#This Row],[Gross Revenue]]*(1-Table4[[#This Row],[Discount]])</f>
        <v>4418.0640000000003</v>
      </c>
      <c r="K3834" s="4">
        <f>Table4[[#This Row],[Quantity]]*Table4[[#This Row],[CostPrice]]</f>
        <v>3908.36</v>
      </c>
      <c r="L3834" s="4">
        <f>Table4[[#This Row],[Net Revenue]]-Table4[[#This Row],[Total Cost]]</f>
        <v>509.70400000000018</v>
      </c>
      <c r="M3834" t="str">
        <f>_xlfn.XLOOKUP(Table4[[#This Row],[ProductID]], Products!A:A,Products!B:B, "Not Found")</f>
        <v>Firm Dairy</v>
      </c>
      <c r="N3834" t="str">
        <f>TEXT(Table4[[#This Row],[Date]], "mmm")</f>
        <v>Aug</v>
      </c>
      <c r="O3834" t="str">
        <f>TEXT(Table4[[#This Row],[Date]], "yyyy")</f>
        <v>2024</v>
      </c>
      <c r="P3834" t="str">
        <f>_xlfn.XLOOKUP(Table4[[#This Row],[ProductID]],Products!A:A,Products!C:C, "Not Found")</f>
        <v>Groceries</v>
      </c>
      <c r="Q3834" t="str">
        <f>_xlfn.XLOOKUP(Table4[[#This Row],[ProductID]],Products!A:A,Products!D:D,"Not Found")</f>
        <v>Dairy</v>
      </c>
      <c r="R3834">
        <f>_xlfn.XLOOKUP(Table4[[#This Row],[ProductID]],Products!A:A,Products!E:E,"Not Found")</f>
        <v>1227.24</v>
      </c>
      <c r="S3834">
        <f>_xlfn.XLOOKUP(Table4[[#This Row],[ProductID]],Products!A:A,Products!F:F, "Not Found")</f>
        <v>977.09</v>
      </c>
      <c r="T3834" t="str">
        <f>_xlfn.XLOOKUP(Table4[[#This Row],[CustomerID]],Customers!A:A,Customers!D:D, "Not Found")</f>
        <v>M</v>
      </c>
      <c r="U3834" s="6">
        <f>_xlfn.XLOOKUP(Table4[[#This Row],[CustomerID]],Customers!A:A,Customers!E:E, "Not Found")</f>
        <v>34163</v>
      </c>
      <c r="V3834">
        <f ca="1">DATEDIF(Table4[[#This Row],[CustomerBirthday]], TODAY(), "Y")</f>
        <v>33</v>
      </c>
      <c r="W3834" t="str" cm="1">
        <f t="array" aca="1" ref="W3834" ca="1">_xlfn.IFS(Table4[[#This Row],[Age]]&lt;25, "Under 25",Table4[[#This Row],[Age]]=34, "25-34", Table4[[#This Row],[Age]]&lt;=49, "35-49", Table4[[#This Row],[Age]]&lt;=64, "50-64", Table4[[#This Row],[Age]]&gt;=65, "65+")</f>
        <v>35-49</v>
      </c>
      <c r="X3834" t="str">
        <f>_xlfn.XLOOKUP(Table4[[#This Row],[StoreID]],Stores!A:A,Stores!B:B, "Not found")</f>
        <v>MegaMart Brianahaven</v>
      </c>
      <c r="Y3834" t="str">
        <f>_xlfn.XLOOKUP(Table4[[#This Row],[StoreID]],Stores!A:A,Stores!C:C, "Not Found")</f>
        <v>Brianahaven</v>
      </c>
      <c r="Z3834" t="str">
        <f>_xlfn.XLOOKUP(Table4[[#This Row],[StoreID]],Stores!A:A,Stores!D:D, "Not Found")</f>
        <v>North</v>
      </c>
    </row>
    <row r="3835" spans="1:26">
      <c r="A3835" t="s">
        <v>4701</v>
      </c>
      <c r="B3835" s="1">
        <v>45183</v>
      </c>
      <c r="C3835" t="s">
        <v>77</v>
      </c>
      <c r="D3835" t="s">
        <v>790</v>
      </c>
      <c r="E3835" t="s">
        <v>831</v>
      </c>
      <c r="F3835">
        <v>4</v>
      </c>
      <c r="G3835">
        <v>0.1</v>
      </c>
      <c r="H3835" t="s">
        <v>865</v>
      </c>
      <c r="I3835" s="4">
        <f>Table4[[#This Row],[Quantity]]*Table4[[#This Row],[UnitPrice]]</f>
        <v>1218.8399999999999</v>
      </c>
      <c r="J3835" s="4">
        <f>Table4[[#This Row],[Gross Revenue]]*(1-Table4[[#This Row],[Discount]])</f>
        <v>1096.9559999999999</v>
      </c>
      <c r="K3835" s="4">
        <f>Table4[[#This Row],[Quantity]]*Table4[[#This Row],[CostPrice]]</f>
        <v>656.04</v>
      </c>
      <c r="L3835" s="4">
        <f>Table4[[#This Row],[Net Revenue]]-Table4[[#This Row],[Total Cost]]</f>
        <v>440.91599999999994</v>
      </c>
      <c r="M3835" t="str">
        <f>_xlfn.XLOOKUP(Table4[[#This Row],[ProductID]], Products!A:A,Products!B:B, "Not Found")</f>
        <v>Difficult Vegetables</v>
      </c>
      <c r="N3835" t="str">
        <f>TEXT(Table4[[#This Row],[Date]], "mmm")</f>
        <v>Sep</v>
      </c>
      <c r="O3835" t="str">
        <f>TEXT(Table4[[#This Row],[Date]], "yyyy")</f>
        <v>2023</v>
      </c>
      <c r="P3835" t="str">
        <f>_xlfn.XLOOKUP(Table4[[#This Row],[ProductID]],Products!A:A,Products!C:C, "Not Found")</f>
        <v>Groceries</v>
      </c>
      <c r="Q3835" t="str">
        <f>_xlfn.XLOOKUP(Table4[[#This Row],[ProductID]],Products!A:A,Products!D:D,"Not Found")</f>
        <v>Vegetables</v>
      </c>
      <c r="R3835">
        <f>_xlfn.XLOOKUP(Table4[[#This Row],[ProductID]],Products!A:A,Products!E:E,"Not Found")</f>
        <v>304.70999999999998</v>
      </c>
      <c r="S3835">
        <f>_xlfn.XLOOKUP(Table4[[#This Row],[ProductID]],Products!A:A,Products!F:F, "Not Found")</f>
        <v>164.01</v>
      </c>
      <c r="T3835" t="str">
        <f>_xlfn.XLOOKUP(Table4[[#This Row],[CustomerID]],Customers!A:A,Customers!D:D, "Not Found")</f>
        <v>F</v>
      </c>
      <c r="U3835" s="6">
        <f>_xlfn.XLOOKUP(Table4[[#This Row],[CustomerID]],Customers!A:A,Customers!E:E, "Not Found")</f>
        <v>35931</v>
      </c>
      <c r="V3835">
        <f ca="1">DATEDIF(Table4[[#This Row],[CustomerBirthday]], TODAY(), "Y")</f>
        <v>28</v>
      </c>
      <c r="W3835" t="str" cm="1">
        <f t="array" aca="1" ref="W3835" ca="1">_xlfn.IFS(Table4[[#This Row],[Age]]&lt;25, "Under 25",Table4[[#This Row],[Age]]=34, "25-34", Table4[[#This Row],[Age]]&lt;=49, "35-49", Table4[[#This Row],[Age]]&lt;=64, "50-64", Table4[[#This Row],[Age]]&gt;=65, "65+")</f>
        <v>35-49</v>
      </c>
      <c r="X3835" t="str">
        <f>_xlfn.XLOOKUP(Table4[[#This Row],[StoreID]],Stores!A:A,Stores!B:B, "Not found")</f>
        <v>MegaMart Jimenezborough</v>
      </c>
      <c r="Y3835" t="str">
        <f>_xlfn.XLOOKUP(Table4[[#This Row],[StoreID]],Stores!A:A,Stores!C:C, "Not Found")</f>
        <v>Jimenezborough</v>
      </c>
      <c r="Z3835" t="str">
        <f>_xlfn.XLOOKUP(Table4[[#This Row],[StoreID]],Stores!A:A,Stores!D:D, "Not Found")</f>
        <v>South</v>
      </c>
    </row>
    <row r="3836" spans="1:26">
      <c r="A3836" t="s">
        <v>4702</v>
      </c>
      <c r="B3836" s="1">
        <v>45305</v>
      </c>
      <c r="C3836" t="s">
        <v>93</v>
      </c>
      <c r="D3836" t="s">
        <v>798</v>
      </c>
      <c r="E3836" t="s">
        <v>831</v>
      </c>
      <c r="F3836">
        <v>2</v>
      </c>
      <c r="G3836">
        <v>0.1</v>
      </c>
      <c r="H3836" t="s">
        <v>875</v>
      </c>
      <c r="I3836" s="4">
        <f>Table4[[#This Row],[Quantity]]*Table4[[#This Row],[UnitPrice]]</f>
        <v>3002.92</v>
      </c>
      <c r="J3836" s="4">
        <f>Table4[[#This Row],[Gross Revenue]]*(1-Table4[[#This Row],[Discount]])</f>
        <v>2702.6280000000002</v>
      </c>
      <c r="K3836" s="4">
        <f>Table4[[#This Row],[Quantity]]*Table4[[#This Row],[CostPrice]]</f>
        <v>2335.46</v>
      </c>
      <c r="L3836" s="4">
        <f>Table4[[#This Row],[Net Revenue]]-Table4[[#This Row],[Total Cost]]</f>
        <v>367.16800000000012</v>
      </c>
      <c r="M3836" t="str">
        <f>_xlfn.XLOOKUP(Table4[[#This Row],[ProductID]], Products!A:A,Products!B:B, "Not Found")</f>
        <v>New Watches</v>
      </c>
      <c r="N3836" t="str">
        <f>TEXT(Table4[[#This Row],[Date]], "mmm")</f>
        <v>Jan</v>
      </c>
      <c r="O3836" t="str">
        <f>TEXT(Table4[[#This Row],[Date]], "yyyy")</f>
        <v>2024</v>
      </c>
      <c r="P3836" t="str">
        <f>_xlfn.XLOOKUP(Table4[[#This Row],[ProductID]],Products!A:A,Products!C:C, "Not Found")</f>
        <v>Fashion</v>
      </c>
      <c r="Q3836" t="str">
        <f>_xlfn.XLOOKUP(Table4[[#This Row],[ProductID]],Products!A:A,Products!D:D,"Not Found")</f>
        <v>Watches</v>
      </c>
      <c r="R3836">
        <f>_xlfn.XLOOKUP(Table4[[#This Row],[ProductID]],Products!A:A,Products!E:E,"Not Found")</f>
        <v>1501.46</v>
      </c>
      <c r="S3836">
        <f>_xlfn.XLOOKUP(Table4[[#This Row],[ProductID]],Products!A:A,Products!F:F, "Not Found")</f>
        <v>1167.73</v>
      </c>
      <c r="T3836" t="str">
        <f>_xlfn.XLOOKUP(Table4[[#This Row],[CustomerID]],Customers!A:A,Customers!D:D, "Not Found")</f>
        <v>F</v>
      </c>
      <c r="U3836" s="6">
        <f>_xlfn.XLOOKUP(Table4[[#This Row],[CustomerID]],Customers!A:A,Customers!E:E, "Not Found")</f>
        <v>26428</v>
      </c>
      <c r="V3836">
        <f ca="1">DATEDIF(Table4[[#This Row],[CustomerBirthday]], TODAY(), "Y")</f>
        <v>54</v>
      </c>
      <c r="W3836" t="str" cm="1">
        <f t="array" aca="1" ref="W3836" ca="1">_xlfn.IFS(Table4[[#This Row],[Age]]&lt;25, "Under 25",Table4[[#This Row],[Age]]=34, "25-34", Table4[[#This Row],[Age]]&lt;=49, "35-49", Table4[[#This Row],[Age]]&lt;=64, "50-64", Table4[[#This Row],[Age]]&gt;=65, "65+")</f>
        <v>50-64</v>
      </c>
      <c r="X3836" t="str">
        <f>_xlfn.XLOOKUP(Table4[[#This Row],[StoreID]],Stores!A:A,Stores!B:B, "Not found")</f>
        <v>MegaMart Jimenezborough</v>
      </c>
      <c r="Y3836" t="str">
        <f>_xlfn.XLOOKUP(Table4[[#This Row],[StoreID]],Stores!A:A,Stores!C:C, "Not Found")</f>
        <v>Jimenezborough</v>
      </c>
      <c r="Z3836" t="str">
        <f>_xlfn.XLOOKUP(Table4[[#This Row],[StoreID]],Stores!A:A,Stores!D:D, "Not Found")</f>
        <v>South</v>
      </c>
    </row>
    <row r="3837" spans="1:26">
      <c r="A3837" t="s">
        <v>4703</v>
      </c>
      <c r="B3837" s="1">
        <v>45624</v>
      </c>
      <c r="C3837" t="s">
        <v>429</v>
      </c>
      <c r="D3837" t="s">
        <v>747</v>
      </c>
      <c r="E3837" t="s">
        <v>846</v>
      </c>
      <c r="F3837">
        <v>3</v>
      </c>
      <c r="G3837">
        <v>0</v>
      </c>
      <c r="H3837" t="s">
        <v>868</v>
      </c>
      <c r="I3837" s="4">
        <f>Table4[[#This Row],[Quantity]]*Table4[[#This Row],[UnitPrice]]</f>
        <v>3404.3999999999996</v>
      </c>
      <c r="J3837" s="4">
        <f>Table4[[#This Row],[Gross Revenue]]*(1-Table4[[#This Row],[Discount]])</f>
        <v>3404.3999999999996</v>
      </c>
      <c r="K3837" s="4">
        <f>Table4[[#This Row],[Quantity]]*Table4[[#This Row],[CostPrice]]</f>
        <v>2025.3000000000002</v>
      </c>
      <c r="L3837" s="4">
        <f>Table4[[#This Row],[Net Revenue]]-Table4[[#This Row],[Total Cost]]</f>
        <v>1379.0999999999995</v>
      </c>
      <c r="M3837" t="str">
        <f>_xlfn.XLOOKUP(Table4[[#This Row],[ProductID]], Products!A:A,Products!B:B, "Not Found")</f>
        <v>World Watches</v>
      </c>
      <c r="N3837" t="str">
        <f>TEXT(Table4[[#This Row],[Date]], "mmm")</f>
        <v>Nov</v>
      </c>
      <c r="O3837" t="str">
        <f>TEXT(Table4[[#This Row],[Date]], "yyyy")</f>
        <v>2024</v>
      </c>
      <c r="P3837" t="str">
        <f>_xlfn.XLOOKUP(Table4[[#This Row],[ProductID]],Products!A:A,Products!C:C, "Not Found")</f>
        <v>Fashion</v>
      </c>
      <c r="Q3837" t="str">
        <f>_xlfn.XLOOKUP(Table4[[#This Row],[ProductID]],Products!A:A,Products!D:D,"Not Found")</f>
        <v>Watches</v>
      </c>
      <c r="R3837">
        <f>_xlfn.XLOOKUP(Table4[[#This Row],[ProductID]],Products!A:A,Products!E:E,"Not Found")</f>
        <v>1134.8</v>
      </c>
      <c r="S3837">
        <f>_xlfn.XLOOKUP(Table4[[#This Row],[ProductID]],Products!A:A,Products!F:F, "Not Found")</f>
        <v>675.1</v>
      </c>
      <c r="T3837" t="str">
        <f>_xlfn.XLOOKUP(Table4[[#This Row],[CustomerID]],Customers!A:A,Customers!D:D, "Not Found")</f>
        <v>M</v>
      </c>
      <c r="U3837" s="6">
        <f>_xlfn.XLOOKUP(Table4[[#This Row],[CustomerID]],Customers!A:A,Customers!E:E, "Not Found")</f>
        <v>21971</v>
      </c>
      <c r="V3837">
        <f ca="1">DATEDIF(Table4[[#This Row],[CustomerBirthday]], TODAY(), "Y")</f>
        <v>66</v>
      </c>
      <c r="W3837" t="str" cm="1">
        <f t="array" aca="1" ref="W3837" ca="1">_xlfn.IFS(Table4[[#This Row],[Age]]&lt;25, "Under 25",Table4[[#This Row],[Age]]=34, "25-34", Table4[[#This Row],[Age]]&lt;=49, "35-49", Table4[[#This Row],[Age]]&lt;=64, "50-64", Table4[[#This Row],[Age]]&gt;=65, "65+")</f>
        <v>65+</v>
      </c>
      <c r="X3837" t="str">
        <f>_xlfn.XLOOKUP(Table4[[#This Row],[StoreID]],Stores!A:A,Stores!B:B, "Not found")</f>
        <v>MegaMart Johnmouth</v>
      </c>
      <c r="Y3837" t="str">
        <f>_xlfn.XLOOKUP(Table4[[#This Row],[StoreID]],Stores!A:A,Stores!C:C, "Not Found")</f>
        <v>Johnmouth</v>
      </c>
      <c r="Z3837" t="str">
        <f>_xlfn.XLOOKUP(Table4[[#This Row],[StoreID]],Stores!A:A,Stores!D:D, "Not Found")</f>
        <v>East</v>
      </c>
    </row>
    <row r="3838" spans="1:26">
      <c r="A3838" t="s">
        <v>4704</v>
      </c>
      <c r="B3838" s="1">
        <v>45571</v>
      </c>
      <c r="C3838" t="s">
        <v>567</v>
      </c>
      <c r="D3838" t="s">
        <v>750</v>
      </c>
      <c r="E3838" t="s">
        <v>846</v>
      </c>
      <c r="F3838">
        <v>3</v>
      </c>
      <c r="G3838">
        <v>0.15</v>
      </c>
      <c r="H3838" t="s">
        <v>875</v>
      </c>
      <c r="I3838" s="4">
        <f>Table4[[#This Row],[Quantity]]*Table4[[#This Row],[UnitPrice]]</f>
        <v>4028.25</v>
      </c>
      <c r="J3838" s="4">
        <f>Table4[[#This Row],[Gross Revenue]]*(1-Table4[[#This Row],[Discount]])</f>
        <v>3424.0124999999998</v>
      </c>
      <c r="K3838" s="4">
        <f>Table4[[#This Row],[Quantity]]*Table4[[#This Row],[CostPrice]]</f>
        <v>2393.8200000000002</v>
      </c>
      <c r="L3838" s="4">
        <f>Table4[[#This Row],[Net Revenue]]-Table4[[#This Row],[Total Cost]]</f>
        <v>1030.1924999999997</v>
      </c>
      <c r="M3838" t="str">
        <f>_xlfn.XLOOKUP(Table4[[#This Row],[ProductID]], Products!A:A,Products!B:B, "Not Found")</f>
        <v>Add Clothing</v>
      </c>
      <c r="N3838" t="str">
        <f>TEXT(Table4[[#This Row],[Date]], "mmm")</f>
        <v>Oct</v>
      </c>
      <c r="O3838" t="str">
        <f>TEXT(Table4[[#This Row],[Date]], "yyyy")</f>
        <v>2024</v>
      </c>
      <c r="P3838" t="str">
        <f>_xlfn.XLOOKUP(Table4[[#This Row],[ProductID]],Products!A:A,Products!C:C, "Not Found")</f>
        <v>Fashion</v>
      </c>
      <c r="Q3838" t="str">
        <f>_xlfn.XLOOKUP(Table4[[#This Row],[ProductID]],Products!A:A,Products!D:D,"Not Found")</f>
        <v>Clothing</v>
      </c>
      <c r="R3838">
        <f>_xlfn.XLOOKUP(Table4[[#This Row],[ProductID]],Products!A:A,Products!E:E,"Not Found")</f>
        <v>1342.75</v>
      </c>
      <c r="S3838">
        <f>_xlfn.XLOOKUP(Table4[[#This Row],[ProductID]],Products!A:A,Products!F:F, "Not Found")</f>
        <v>797.94</v>
      </c>
      <c r="T3838" t="str">
        <f>_xlfn.XLOOKUP(Table4[[#This Row],[CustomerID]],Customers!A:A,Customers!D:D, "Not Found")</f>
        <v>M</v>
      </c>
      <c r="U3838" s="6">
        <f>_xlfn.XLOOKUP(Table4[[#This Row],[CustomerID]],Customers!A:A,Customers!E:E, "Not Found")</f>
        <v>29791</v>
      </c>
      <c r="V3838">
        <f ca="1">DATEDIF(Table4[[#This Row],[CustomerBirthday]], TODAY(), "Y")</f>
        <v>45</v>
      </c>
      <c r="W3838" t="str" cm="1">
        <f t="array" aca="1" ref="W3838" ca="1">_xlfn.IFS(Table4[[#This Row],[Age]]&lt;25, "Under 25",Table4[[#This Row],[Age]]=34, "25-34", Table4[[#This Row],[Age]]&lt;=49, "35-49", Table4[[#This Row],[Age]]&lt;=64, "50-64", Table4[[#This Row],[Age]]&gt;=65, "65+")</f>
        <v>35-49</v>
      </c>
      <c r="X3838" t="str">
        <f>_xlfn.XLOOKUP(Table4[[#This Row],[StoreID]],Stores!A:A,Stores!B:B, "Not found")</f>
        <v>MegaMart Johnmouth</v>
      </c>
      <c r="Y3838" t="str">
        <f>_xlfn.XLOOKUP(Table4[[#This Row],[StoreID]],Stores!A:A,Stores!C:C, "Not Found")</f>
        <v>Johnmouth</v>
      </c>
      <c r="Z3838" t="str">
        <f>_xlfn.XLOOKUP(Table4[[#This Row],[StoreID]],Stores!A:A,Stores!D:D, "Not Found")</f>
        <v>East</v>
      </c>
    </row>
    <row r="3839" spans="1:26">
      <c r="A3839" t="s">
        <v>4705</v>
      </c>
      <c r="B3839" s="1">
        <v>45673</v>
      </c>
      <c r="C3839" t="s">
        <v>491</v>
      </c>
      <c r="D3839" t="s">
        <v>800</v>
      </c>
      <c r="E3839" t="s">
        <v>846</v>
      </c>
      <c r="F3839">
        <v>1</v>
      </c>
      <c r="G3839">
        <v>0.1</v>
      </c>
      <c r="H3839" t="s">
        <v>871</v>
      </c>
      <c r="I3839" s="4">
        <f>Table4[[#This Row],[Quantity]]*Table4[[#This Row],[UnitPrice]]</f>
        <v>1952.65</v>
      </c>
      <c r="J3839" s="4">
        <f>Table4[[#This Row],[Gross Revenue]]*(1-Table4[[#This Row],[Discount]])</f>
        <v>1757.3850000000002</v>
      </c>
      <c r="K3839" s="4">
        <f>Table4[[#This Row],[Quantity]]*Table4[[#This Row],[CostPrice]]</f>
        <v>1451.27</v>
      </c>
      <c r="L3839" s="4">
        <f>Table4[[#This Row],[Net Revenue]]-Table4[[#This Row],[Total Cost]]</f>
        <v>306.11500000000024</v>
      </c>
      <c r="M3839" t="str">
        <f>_xlfn.XLOOKUP(Table4[[#This Row],[ProductID]], Products!A:A,Products!B:B, "Not Found")</f>
        <v>Book Television</v>
      </c>
      <c r="N3839" t="str">
        <f>TEXT(Table4[[#This Row],[Date]], "mmm")</f>
        <v>Jan</v>
      </c>
      <c r="O3839" t="str">
        <f>TEXT(Table4[[#This Row],[Date]], "yyyy")</f>
        <v>2025</v>
      </c>
      <c r="P3839" t="str">
        <f>_xlfn.XLOOKUP(Table4[[#This Row],[ProductID]],Products!A:A,Products!C:C, "Not Found")</f>
        <v>Electronics</v>
      </c>
      <c r="Q3839" t="str">
        <f>_xlfn.XLOOKUP(Table4[[#This Row],[ProductID]],Products!A:A,Products!D:D,"Not Found")</f>
        <v>Television</v>
      </c>
      <c r="R3839">
        <f>_xlfn.XLOOKUP(Table4[[#This Row],[ProductID]],Products!A:A,Products!E:E,"Not Found")</f>
        <v>1952.65</v>
      </c>
      <c r="S3839">
        <f>_xlfn.XLOOKUP(Table4[[#This Row],[ProductID]],Products!A:A,Products!F:F, "Not Found")</f>
        <v>1451.27</v>
      </c>
      <c r="T3839" t="str">
        <f>_xlfn.XLOOKUP(Table4[[#This Row],[CustomerID]],Customers!A:A,Customers!D:D, "Not Found")</f>
        <v>F</v>
      </c>
      <c r="U3839" s="6">
        <f>_xlfn.XLOOKUP(Table4[[#This Row],[CustomerID]],Customers!A:A,Customers!E:E, "Not Found")</f>
        <v>31076</v>
      </c>
      <c r="V3839">
        <f ca="1">DATEDIF(Table4[[#This Row],[CustomerBirthday]], TODAY(), "Y")</f>
        <v>41</v>
      </c>
      <c r="W3839" t="str" cm="1">
        <f t="array" aca="1" ref="W3839" ca="1">_xlfn.IFS(Table4[[#This Row],[Age]]&lt;25, "Under 25",Table4[[#This Row],[Age]]=34, "25-34", Table4[[#This Row],[Age]]&lt;=49, "35-49", Table4[[#This Row],[Age]]&lt;=64, "50-64", Table4[[#This Row],[Age]]&gt;=65, "65+")</f>
        <v>35-49</v>
      </c>
      <c r="X3839" t="str">
        <f>_xlfn.XLOOKUP(Table4[[#This Row],[StoreID]],Stores!A:A,Stores!B:B, "Not found")</f>
        <v>MegaMart Johnmouth</v>
      </c>
      <c r="Y3839" t="str">
        <f>_xlfn.XLOOKUP(Table4[[#This Row],[StoreID]],Stores!A:A,Stores!C:C, "Not Found")</f>
        <v>Johnmouth</v>
      </c>
      <c r="Z3839" t="str">
        <f>_xlfn.XLOOKUP(Table4[[#This Row],[StoreID]],Stores!A:A,Stores!D:D, "Not Found")</f>
        <v>East</v>
      </c>
    </row>
    <row r="3840" spans="1:26">
      <c r="A3840" t="s">
        <v>4706</v>
      </c>
      <c r="B3840" s="1">
        <v>45753</v>
      </c>
      <c r="C3840" t="s">
        <v>415</v>
      </c>
      <c r="D3840" t="s">
        <v>778</v>
      </c>
      <c r="E3840" t="s">
        <v>842</v>
      </c>
      <c r="F3840">
        <v>5</v>
      </c>
      <c r="G3840">
        <v>0.05</v>
      </c>
      <c r="H3840" t="s">
        <v>865</v>
      </c>
      <c r="I3840" s="4">
        <f>Table4[[#This Row],[Quantity]]*Table4[[#This Row],[UnitPrice]]</f>
        <v>5078.8</v>
      </c>
      <c r="J3840" s="4">
        <f>Table4[[#This Row],[Gross Revenue]]*(1-Table4[[#This Row],[Discount]])</f>
        <v>4824.8599999999997</v>
      </c>
      <c r="K3840" s="4">
        <f>Table4[[#This Row],[Quantity]]*Table4[[#This Row],[CostPrice]]</f>
        <v>2922</v>
      </c>
      <c r="L3840" s="4">
        <f>Table4[[#This Row],[Net Revenue]]-Table4[[#This Row],[Total Cost]]</f>
        <v>1902.8599999999997</v>
      </c>
      <c r="M3840" t="str">
        <f>_xlfn.XLOOKUP(Table4[[#This Row],[ProductID]], Products!A:A,Products!B:B, "Not Found")</f>
        <v>Behavior Dairy</v>
      </c>
      <c r="N3840" t="str">
        <f>TEXT(Table4[[#This Row],[Date]], "mmm")</f>
        <v>Apr</v>
      </c>
      <c r="O3840" t="str">
        <f>TEXT(Table4[[#This Row],[Date]], "yyyy")</f>
        <v>2025</v>
      </c>
      <c r="P3840" t="str">
        <f>_xlfn.XLOOKUP(Table4[[#This Row],[ProductID]],Products!A:A,Products!C:C, "Not Found")</f>
        <v>Groceries</v>
      </c>
      <c r="Q3840" t="str">
        <f>_xlfn.XLOOKUP(Table4[[#This Row],[ProductID]],Products!A:A,Products!D:D,"Not Found")</f>
        <v>Dairy</v>
      </c>
      <c r="R3840">
        <f>_xlfn.XLOOKUP(Table4[[#This Row],[ProductID]],Products!A:A,Products!E:E,"Not Found")</f>
        <v>1015.76</v>
      </c>
      <c r="S3840">
        <f>_xlfn.XLOOKUP(Table4[[#This Row],[ProductID]],Products!A:A,Products!F:F, "Not Found")</f>
        <v>584.4</v>
      </c>
      <c r="T3840" t="str">
        <f>_xlfn.XLOOKUP(Table4[[#This Row],[CustomerID]],Customers!A:A,Customers!D:D, "Not Found")</f>
        <v>M</v>
      </c>
      <c r="U3840" s="6">
        <f>_xlfn.XLOOKUP(Table4[[#This Row],[CustomerID]],Customers!A:A,Customers!E:E, "Not Found")</f>
        <v>34163</v>
      </c>
      <c r="V3840">
        <f ca="1">DATEDIF(Table4[[#This Row],[CustomerBirthday]], TODAY(), "Y")</f>
        <v>33</v>
      </c>
      <c r="W3840" t="str" cm="1">
        <f t="array" aca="1" ref="W3840" ca="1">_xlfn.IFS(Table4[[#This Row],[Age]]&lt;25, "Under 25",Table4[[#This Row],[Age]]=34, "25-34", Table4[[#This Row],[Age]]&lt;=49, "35-49", Table4[[#This Row],[Age]]&lt;=64, "50-64", Table4[[#This Row],[Age]]&gt;=65, "65+")</f>
        <v>35-49</v>
      </c>
      <c r="X3840" t="str">
        <f>_xlfn.XLOOKUP(Table4[[#This Row],[StoreID]],Stores!A:A,Stores!B:B, "Not found")</f>
        <v>MegaMart Brianahaven</v>
      </c>
      <c r="Y3840" t="str">
        <f>_xlfn.XLOOKUP(Table4[[#This Row],[StoreID]],Stores!A:A,Stores!C:C, "Not Found")</f>
        <v>Brianahaven</v>
      </c>
      <c r="Z3840" t="str">
        <f>_xlfn.XLOOKUP(Table4[[#This Row],[StoreID]],Stores!A:A,Stores!D:D, "Not Found")</f>
        <v>North</v>
      </c>
    </row>
    <row r="3841" spans="1:26">
      <c r="A3841" t="s">
        <v>4707</v>
      </c>
      <c r="B3841" s="1">
        <v>45878</v>
      </c>
      <c r="C3841" t="s">
        <v>516</v>
      </c>
      <c r="D3841" t="s">
        <v>772</v>
      </c>
      <c r="E3841" t="s">
        <v>835</v>
      </c>
      <c r="F3841">
        <v>4</v>
      </c>
      <c r="G3841">
        <v>0.15</v>
      </c>
      <c r="H3841" t="s">
        <v>871</v>
      </c>
      <c r="I3841" s="4">
        <f>Table4[[#This Row],[Quantity]]*Table4[[#This Row],[UnitPrice]]</f>
        <v>7513.88</v>
      </c>
      <c r="J3841" s="4">
        <f>Table4[[#This Row],[Gross Revenue]]*(1-Table4[[#This Row],[Discount]])</f>
        <v>6386.7979999999998</v>
      </c>
      <c r="K3841" s="4">
        <f>Table4[[#This Row],[Quantity]]*Table4[[#This Row],[CostPrice]]</f>
        <v>4059.64</v>
      </c>
      <c r="L3841" s="4">
        <f>Table4[[#This Row],[Net Revenue]]-Table4[[#This Row],[Total Cost]]</f>
        <v>2327.1579999999999</v>
      </c>
      <c r="M3841" t="str">
        <f>_xlfn.XLOOKUP(Table4[[#This Row],[ProductID]], Products!A:A,Products!B:B, "Not Found")</f>
        <v>And Footwear</v>
      </c>
      <c r="N3841" t="str">
        <f>TEXT(Table4[[#This Row],[Date]], "mmm")</f>
        <v>Aug</v>
      </c>
      <c r="O3841" t="str">
        <f>TEXT(Table4[[#This Row],[Date]], "yyyy")</f>
        <v>2025</v>
      </c>
      <c r="P3841" t="str">
        <f>_xlfn.XLOOKUP(Table4[[#This Row],[ProductID]],Products!A:A,Products!C:C, "Not Found")</f>
        <v>Fashion</v>
      </c>
      <c r="Q3841" t="str">
        <f>_xlfn.XLOOKUP(Table4[[#This Row],[ProductID]],Products!A:A,Products!D:D,"Not Found")</f>
        <v>Footwear</v>
      </c>
      <c r="R3841">
        <f>_xlfn.XLOOKUP(Table4[[#This Row],[ProductID]],Products!A:A,Products!E:E,"Not Found")</f>
        <v>1878.47</v>
      </c>
      <c r="S3841">
        <f>_xlfn.XLOOKUP(Table4[[#This Row],[ProductID]],Products!A:A,Products!F:F, "Not Found")</f>
        <v>1014.91</v>
      </c>
      <c r="T3841" t="str">
        <f>_xlfn.XLOOKUP(Table4[[#This Row],[CustomerID]],Customers!A:A,Customers!D:D, "Not Found")</f>
        <v>M</v>
      </c>
      <c r="U3841" s="6">
        <f>_xlfn.XLOOKUP(Table4[[#This Row],[CustomerID]],Customers!A:A,Customers!E:E, "Not Found")</f>
        <v>38558</v>
      </c>
      <c r="V3841">
        <f ca="1">DATEDIF(Table4[[#This Row],[CustomerBirthday]], TODAY(), "Y")</f>
        <v>21</v>
      </c>
      <c r="W3841" t="str" cm="1">
        <f t="array" aca="1" ref="W3841" ca="1">_xlfn.IFS(Table4[[#This Row],[Age]]&lt;25, "Under 25",Table4[[#This Row],[Age]]=34, "25-34", Table4[[#This Row],[Age]]&lt;=49, "35-49", Table4[[#This Row],[Age]]&lt;=64, "50-64", Table4[[#This Row],[Age]]&gt;=65, "65+")</f>
        <v>Under 25</v>
      </c>
      <c r="X3841" t="str">
        <f>_xlfn.XLOOKUP(Table4[[#This Row],[StoreID]],Stores!A:A,Stores!B:B, "Not found")</f>
        <v>MegaMart Peckmouth</v>
      </c>
      <c r="Y3841" t="str">
        <f>_xlfn.XLOOKUP(Table4[[#This Row],[StoreID]],Stores!A:A,Stores!C:C, "Not Found")</f>
        <v>Peckmouth</v>
      </c>
      <c r="Z3841" t="str">
        <f>_xlfn.XLOOKUP(Table4[[#This Row],[StoreID]],Stores!A:A,Stores!D:D, "Not Found")</f>
        <v>East</v>
      </c>
    </row>
    <row r="3842" spans="1:26">
      <c r="A3842" t="s">
        <v>4708</v>
      </c>
      <c r="B3842" s="1">
        <v>45453</v>
      </c>
      <c r="C3842" t="s">
        <v>375</v>
      </c>
      <c r="D3842" t="s">
        <v>711</v>
      </c>
      <c r="E3842" t="s">
        <v>846</v>
      </c>
      <c r="F3842">
        <v>4</v>
      </c>
      <c r="G3842">
        <v>0</v>
      </c>
      <c r="H3842" t="s">
        <v>871</v>
      </c>
      <c r="I3842" s="4">
        <f>Table4[[#This Row],[Quantity]]*Table4[[#This Row],[UnitPrice]]</f>
        <v>6694.76</v>
      </c>
      <c r="J3842" s="4">
        <f>Table4[[#This Row],[Gross Revenue]]*(1-Table4[[#This Row],[Discount]])</f>
        <v>6694.76</v>
      </c>
      <c r="K3842" s="4">
        <f>Table4[[#This Row],[Quantity]]*Table4[[#This Row],[CostPrice]]</f>
        <v>5293.52</v>
      </c>
      <c r="L3842" s="4">
        <f>Table4[[#This Row],[Net Revenue]]-Table4[[#This Row],[Total Cost]]</f>
        <v>1401.2399999999998</v>
      </c>
      <c r="M3842" t="str">
        <f>_xlfn.XLOOKUP(Table4[[#This Row],[ProductID]], Products!A:A,Products!B:B, "Not Found")</f>
        <v>Like Camera</v>
      </c>
      <c r="N3842" t="str">
        <f>TEXT(Table4[[#This Row],[Date]], "mmm")</f>
        <v>Jun</v>
      </c>
      <c r="O3842" t="str">
        <f>TEXT(Table4[[#This Row],[Date]], "yyyy")</f>
        <v>2024</v>
      </c>
      <c r="P3842" t="str">
        <f>_xlfn.XLOOKUP(Table4[[#This Row],[ProductID]],Products!A:A,Products!C:C, "Not Found")</f>
        <v>Electronics</v>
      </c>
      <c r="Q3842" t="str">
        <f>_xlfn.XLOOKUP(Table4[[#This Row],[ProductID]],Products!A:A,Products!D:D,"Not Found")</f>
        <v>Camera</v>
      </c>
      <c r="R3842">
        <f>_xlfn.XLOOKUP(Table4[[#This Row],[ProductID]],Products!A:A,Products!E:E,"Not Found")</f>
        <v>1673.69</v>
      </c>
      <c r="S3842">
        <f>_xlfn.XLOOKUP(Table4[[#This Row],[ProductID]],Products!A:A,Products!F:F, "Not Found")</f>
        <v>1323.38</v>
      </c>
      <c r="T3842" t="str">
        <f>_xlfn.XLOOKUP(Table4[[#This Row],[CustomerID]],Customers!A:A,Customers!D:D, "Not Found")</f>
        <v>F</v>
      </c>
      <c r="U3842" s="6">
        <f>_xlfn.XLOOKUP(Table4[[#This Row],[CustomerID]],Customers!A:A,Customers!E:E, "Not Found")</f>
        <v>19995</v>
      </c>
      <c r="V3842">
        <f ca="1">DATEDIF(Table4[[#This Row],[CustomerBirthday]], TODAY(), "Y")</f>
        <v>71</v>
      </c>
      <c r="W3842" t="str" cm="1">
        <f t="array" aca="1" ref="W3842" ca="1">_xlfn.IFS(Table4[[#This Row],[Age]]&lt;25, "Under 25",Table4[[#This Row],[Age]]=34, "25-34", Table4[[#This Row],[Age]]&lt;=49, "35-49", Table4[[#This Row],[Age]]&lt;=64, "50-64", Table4[[#This Row],[Age]]&gt;=65, "65+")</f>
        <v>65+</v>
      </c>
      <c r="X3842" t="str">
        <f>_xlfn.XLOOKUP(Table4[[#This Row],[StoreID]],Stores!A:A,Stores!B:B, "Not found")</f>
        <v>MegaMart Johnmouth</v>
      </c>
      <c r="Y3842" t="str">
        <f>_xlfn.XLOOKUP(Table4[[#This Row],[StoreID]],Stores!A:A,Stores!C:C, "Not Found")</f>
        <v>Johnmouth</v>
      </c>
      <c r="Z3842" t="str">
        <f>_xlfn.XLOOKUP(Table4[[#This Row],[StoreID]],Stores!A:A,Stores!D:D, "Not Found")</f>
        <v>East</v>
      </c>
    </row>
    <row r="3843" spans="1:26">
      <c r="A3843" t="s">
        <v>4709</v>
      </c>
      <c r="B3843" s="1">
        <v>45425</v>
      </c>
      <c r="C3843" t="s">
        <v>505</v>
      </c>
      <c r="D3843" t="s">
        <v>802</v>
      </c>
      <c r="E3843" t="s">
        <v>842</v>
      </c>
      <c r="F3843">
        <v>5</v>
      </c>
      <c r="G3843">
        <v>0</v>
      </c>
      <c r="H3843" t="s">
        <v>868</v>
      </c>
      <c r="I3843" s="4">
        <f>Table4[[#This Row],[Quantity]]*Table4[[#This Row],[UnitPrice]]</f>
        <v>1834.65</v>
      </c>
      <c r="J3843" s="4">
        <f>Table4[[#This Row],[Gross Revenue]]*(1-Table4[[#This Row],[Discount]])</f>
        <v>1834.65</v>
      </c>
      <c r="K3843" s="4">
        <f>Table4[[#This Row],[Quantity]]*Table4[[#This Row],[CostPrice]]</f>
        <v>1426.15</v>
      </c>
      <c r="L3843" s="4">
        <f>Table4[[#This Row],[Net Revenue]]-Table4[[#This Row],[Total Cost]]</f>
        <v>408.5</v>
      </c>
      <c r="M3843" t="str">
        <f>_xlfn.XLOOKUP(Table4[[#This Row],[ProductID]], Products!A:A,Products!B:B, "Not Found")</f>
        <v>Stage Footwear</v>
      </c>
      <c r="N3843" t="str">
        <f>TEXT(Table4[[#This Row],[Date]], "mmm")</f>
        <v>May</v>
      </c>
      <c r="O3843" t="str">
        <f>TEXT(Table4[[#This Row],[Date]], "yyyy")</f>
        <v>2024</v>
      </c>
      <c r="P3843" t="str">
        <f>_xlfn.XLOOKUP(Table4[[#This Row],[ProductID]],Products!A:A,Products!C:C, "Not Found")</f>
        <v>Fashion</v>
      </c>
      <c r="Q3843" t="str">
        <f>_xlfn.XLOOKUP(Table4[[#This Row],[ProductID]],Products!A:A,Products!D:D,"Not Found")</f>
        <v>Footwear</v>
      </c>
      <c r="R3843">
        <f>_xlfn.XLOOKUP(Table4[[#This Row],[ProductID]],Products!A:A,Products!E:E,"Not Found")</f>
        <v>366.93</v>
      </c>
      <c r="S3843">
        <f>_xlfn.XLOOKUP(Table4[[#This Row],[ProductID]],Products!A:A,Products!F:F, "Not Found")</f>
        <v>285.23</v>
      </c>
      <c r="T3843" t="str">
        <f>_xlfn.XLOOKUP(Table4[[#This Row],[CustomerID]],Customers!A:A,Customers!D:D, "Not Found")</f>
        <v>M</v>
      </c>
      <c r="U3843" s="6">
        <f>_xlfn.XLOOKUP(Table4[[#This Row],[CustomerID]],Customers!A:A,Customers!E:E, "Not Found")</f>
        <v>21996</v>
      </c>
      <c r="V3843">
        <f ca="1">DATEDIF(Table4[[#This Row],[CustomerBirthday]], TODAY(), "Y")</f>
        <v>66</v>
      </c>
      <c r="W3843" t="str" cm="1">
        <f t="array" aca="1" ref="W3843" ca="1">_xlfn.IFS(Table4[[#This Row],[Age]]&lt;25, "Under 25",Table4[[#This Row],[Age]]=34, "25-34", Table4[[#This Row],[Age]]&lt;=49, "35-49", Table4[[#This Row],[Age]]&lt;=64, "50-64", Table4[[#This Row],[Age]]&gt;=65, "65+")</f>
        <v>65+</v>
      </c>
      <c r="X3843" t="str">
        <f>_xlfn.XLOOKUP(Table4[[#This Row],[StoreID]],Stores!A:A,Stores!B:B, "Not found")</f>
        <v>MegaMart Brianahaven</v>
      </c>
      <c r="Y3843" t="str">
        <f>_xlfn.XLOOKUP(Table4[[#This Row],[StoreID]],Stores!A:A,Stores!C:C, "Not Found")</f>
        <v>Brianahaven</v>
      </c>
      <c r="Z3843" t="str">
        <f>_xlfn.XLOOKUP(Table4[[#This Row],[StoreID]],Stores!A:A,Stores!D:D, "Not Found")</f>
        <v>North</v>
      </c>
    </row>
    <row r="3844" spans="1:26">
      <c r="A3844" t="s">
        <v>4710</v>
      </c>
      <c r="B3844" s="1">
        <v>45321</v>
      </c>
      <c r="C3844" t="s">
        <v>498</v>
      </c>
      <c r="D3844" t="s">
        <v>788</v>
      </c>
      <c r="E3844" t="s">
        <v>842</v>
      </c>
      <c r="F3844">
        <v>5</v>
      </c>
      <c r="G3844">
        <v>0</v>
      </c>
      <c r="H3844" t="s">
        <v>865</v>
      </c>
      <c r="I3844" s="4">
        <f>Table4[[#This Row],[Quantity]]*Table4[[#This Row],[UnitPrice]]</f>
        <v>5478.6</v>
      </c>
      <c r="J3844" s="4">
        <f>Table4[[#This Row],[Gross Revenue]]*(1-Table4[[#This Row],[Discount]])</f>
        <v>5478.6</v>
      </c>
      <c r="K3844" s="4">
        <f>Table4[[#This Row],[Quantity]]*Table4[[#This Row],[CostPrice]]</f>
        <v>4111</v>
      </c>
      <c r="L3844" s="4">
        <f>Table4[[#This Row],[Net Revenue]]-Table4[[#This Row],[Total Cost]]</f>
        <v>1367.6000000000004</v>
      </c>
      <c r="M3844" t="str">
        <f>_xlfn.XLOOKUP(Table4[[#This Row],[ProductID]], Products!A:A,Products!B:B, "Not Found")</f>
        <v>Foot Snacks</v>
      </c>
      <c r="N3844" t="str">
        <f>TEXT(Table4[[#This Row],[Date]], "mmm")</f>
        <v>Jan</v>
      </c>
      <c r="O3844" t="str">
        <f>TEXT(Table4[[#This Row],[Date]], "yyyy")</f>
        <v>2024</v>
      </c>
      <c r="P3844" t="str">
        <f>_xlfn.XLOOKUP(Table4[[#This Row],[ProductID]],Products!A:A,Products!C:C, "Not Found")</f>
        <v>Groceries</v>
      </c>
      <c r="Q3844" t="str">
        <f>_xlfn.XLOOKUP(Table4[[#This Row],[ProductID]],Products!A:A,Products!D:D,"Not Found")</f>
        <v>Snacks</v>
      </c>
      <c r="R3844">
        <f>_xlfn.XLOOKUP(Table4[[#This Row],[ProductID]],Products!A:A,Products!E:E,"Not Found")</f>
        <v>1095.72</v>
      </c>
      <c r="S3844">
        <f>_xlfn.XLOOKUP(Table4[[#This Row],[ProductID]],Products!A:A,Products!F:F, "Not Found")</f>
        <v>822.2</v>
      </c>
      <c r="T3844" t="str">
        <f>_xlfn.XLOOKUP(Table4[[#This Row],[CustomerID]],Customers!A:A,Customers!D:D, "Not Found")</f>
        <v>M</v>
      </c>
      <c r="U3844" s="6">
        <f>_xlfn.XLOOKUP(Table4[[#This Row],[CustomerID]],Customers!A:A,Customers!E:E, "Not Found")</f>
        <v>39260</v>
      </c>
      <c r="V3844">
        <f ca="1">DATEDIF(Table4[[#This Row],[CustomerBirthday]], TODAY(), "Y")</f>
        <v>19</v>
      </c>
      <c r="W3844" t="str" cm="1">
        <f t="array" aca="1" ref="W3844" ca="1">_xlfn.IFS(Table4[[#This Row],[Age]]&lt;25, "Under 25",Table4[[#This Row],[Age]]=34, "25-34", Table4[[#This Row],[Age]]&lt;=49, "35-49", Table4[[#This Row],[Age]]&lt;=64, "50-64", Table4[[#This Row],[Age]]&gt;=65, "65+")</f>
        <v>Under 25</v>
      </c>
      <c r="X3844" t="str">
        <f>_xlfn.XLOOKUP(Table4[[#This Row],[StoreID]],Stores!A:A,Stores!B:B, "Not found")</f>
        <v>MegaMart Brianahaven</v>
      </c>
      <c r="Y3844" t="str">
        <f>_xlfn.XLOOKUP(Table4[[#This Row],[StoreID]],Stores!A:A,Stores!C:C, "Not Found")</f>
        <v>Brianahaven</v>
      </c>
      <c r="Z3844" t="str">
        <f>_xlfn.XLOOKUP(Table4[[#This Row],[StoreID]],Stores!A:A,Stores!D:D, "Not Found")</f>
        <v>North</v>
      </c>
    </row>
    <row r="3845" spans="1:26">
      <c r="A3845" t="s">
        <v>4711</v>
      </c>
      <c r="B3845" s="1">
        <v>45460</v>
      </c>
      <c r="C3845" t="s">
        <v>36</v>
      </c>
      <c r="D3845" t="s">
        <v>790</v>
      </c>
      <c r="E3845" t="s">
        <v>839</v>
      </c>
      <c r="F3845">
        <v>5</v>
      </c>
      <c r="G3845">
        <v>0.15</v>
      </c>
      <c r="H3845" t="s">
        <v>871</v>
      </c>
      <c r="I3845" s="4">
        <f>Table4[[#This Row],[Quantity]]*Table4[[#This Row],[UnitPrice]]</f>
        <v>1523.55</v>
      </c>
      <c r="J3845" s="4">
        <f>Table4[[#This Row],[Gross Revenue]]*(1-Table4[[#This Row],[Discount]])</f>
        <v>1295.0174999999999</v>
      </c>
      <c r="K3845" s="4">
        <f>Table4[[#This Row],[Quantity]]*Table4[[#This Row],[CostPrice]]</f>
        <v>820.05</v>
      </c>
      <c r="L3845" s="4">
        <f>Table4[[#This Row],[Net Revenue]]-Table4[[#This Row],[Total Cost]]</f>
        <v>474.96749999999997</v>
      </c>
      <c r="M3845" t="str">
        <f>_xlfn.XLOOKUP(Table4[[#This Row],[ProductID]], Products!A:A,Products!B:B, "Not Found")</f>
        <v>Difficult Vegetables</v>
      </c>
      <c r="N3845" t="str">
        <f>TEXT(Table4[[#This Row],[Date]], "mmm")</f>
        <v>Jun</v>
      </c>
      <c r="O3845" t="str">
        <f>TEXT(Table4[[#This Row],[Date]], "yyyy")</f>
        <v>2024</v>
      </c>
      <c r="P3845" t="str">
        <f>_xlfn.XLOOKUP(Table4[[#This Row],[ProductID]],Products!A:A,Products!C:C, "Not Found")</f>
        <v>Groceries</v>
      </c>
      <c r="Q3845" t="str">
        <f>_xlfn.XLOOKUP(Table4[[#This Row],[ProductID]],Products!A:A,Products!D:D,"Not Found")</f>
        <v>Vegetables</v>
      </c>
      <c r="R3845">
        <f>_xlfn.XLOOKUP(Table4[[#This Row],[ProductID]],Products!A:A,Products!E:E,"Not Found")</f>
        <v>304.70999999999998</v>
      </c>
      <c r="S3845">
        <f>_xlfn.XLOOKUP(Table4[[#This Row],[ProductID]],Products!A:A,Products!F:F, "Not Found")</f>
        <v>164.01</v>
      </c>
      <c r="T3845" t="str">
        <f>_xlfn.XLOOKUP(Table4[[#This Row],[CustomerID]],Customers!A:A,Customers!D:D, "Not Found")</f>
        <v>M</v>
      </c>
      <c r="U3845" s="6">
        <f>_xlfn.XLOOKUP(Table4[[#This Row],[CustomerID]],Customers!A:A,Customers!E:E, "Not Found")</f>
        <v>22233</v>
      </c>
      <c r="V3845">
        <f ca="1">DATEDIF(Table4[[#This Row],[CustomerBirthday]], TODAY(), "Y")</f>
        <v>65</v>
      </c>
      <c r="W3845" t="str" cm="1">
        <f t="array" aca="1" ref="W3845" ca="1">_xlfn.IFS(Table4[[#This Row],[Age]]&lt;25, "Under 25",Table4[[#This Row],[Age]]=34, "25-34", Table4[[#This Row],[Age]]&lt;=49, "35-49", Table4[[#This Row],[Age]]&lt;=64, "50-64", Table4[[#This Row],[Age]]&gt;=65, "65+")</f>
        <v>65+</v>
      </c>
      <c r="X3845" t="str">
        <f>_xlfn.XLOOKUP(Table4[[#This Row],[StoreID]],Stores!A:A,Stores!B:B, "Not found")</f>
        <v>MegaMart New Michele</v>
      </c>
      <c r="Y3845" t="str">
        <f>_xlfn.XLOOKUP(Table4[[#This Row],[StoreID]],Stores!A:A,Stores!C:C, "Not Found")</f>
        <v>New Michele</v>
      </c>
      <c r="Z3845" t="str">
        <f>_xlfn.XLOOKUP(Table4[[#This Row],[StoreID]],Stores!A:A,Stores!D:D, "Not Found")</f>
        <v>West</v>
      </c>
    </row>
    <row r="3846" spans="1:26">
      <c r="A3846" t="s">
        <v>4712</v>
      </c>
      <c r="B3846" s="1">
        <v>45540</v>
      </c>
      <c r="C3846" t="s">
        <v>351</v>
      </c>
      <c r="D3846" t="s">
        <v>761</v>
      </c>
      <c r="E3846" t="s">
        <v>842</v>
      </c>
      <c r="F3846">
        <v>1</v>
      </c>
      <c r="G3846">
        <v>0.15</v>
      </c>
      <c r="H3846" t="s">
        <v>868</v>
      </c>
      <c r="I3846" s="4">
        <f>Table4[[#This Row],[Quantity]]*Table4[[#This Row],[UnitPrice]]</f>
        <v>1762.92</v>
      </c>
      <c r="J3846" s="4">
        <f>Table4[[#This Row],[Gross Revenue]]*(1-Table4[[#This Row],[Discount]])</f>
        <v>1498.482</v>
      </c>
      <c r="K3846" s="4">
        <f>Table4[[#This Row],[Quantity]]*Table4[[#This Row],[CostPrice]]</f>
        <v>1346.48</v>
      </c>
      <c r="L3846" s="4">
        <f>Table4[[#This Row],[Net Revenue]]-Table4[[#This Row],[Total Cost]]</f>
        <v>152.00199999999995</v>
      </c>
      <c r="M3846" t="str">
        <f>_xlfn.XLOOKUP(Table4[[#This Row],[ProductID]], Products!A:A,Products!B:B, "Not Found")</f>
        <v>Traditional Laptop</v>
      </c>
      <c r="N3846" t="str">
        <f>TEXT(Table4[[#This Row],[Date]], "mmm")</f>
        <v>Sep</v>
      </c>
      <c r="O3846" t="str">
        <f>TEXT(Table4[[#This Row],[Date]], "yyyy")</f>
        <v>2024</v>
      </c>
      <c r="P3846" t="str">
        <f>_xlfn.XLOOKUP(Table4[[#This Row],[ProductID]],Products!A:A,Products!C:C, "Not Found")</f>
        <v>Electronics</v>
      </c>
      <c r="Q3846" t="str">
        <f>_xlfn.XLOOKUP(Table4[[#This Row],[ProductID]],Products!A:A,Products!D:D,"Not Found")</f>
        <v>Laptop</v>
      </c>
      <c r="R3846">
        <f>_xlfn.XLOOKUP(Table4[[#This Row],[ProductID]],Products!A:A,Products!E:E,"Not Found")</f>
        <v>1762.92</v>
      </c>
      <c r="S3846">
        <f>_xlfn.XLOOKUP(Table4[[#This Row],[ProductID]],Products!A:A,Products!F:F, "Not Found")</f>
        <v>1346.48</v>
      </c>
      <c r="T3846" t="str">
        <f>_xlfn.XLOOKUP(Table4[[#This Row],[CustomerID]],Customers!A:A,Customers!D:D, "Not Found")</f>
        <v>M</v>
      </c>
      <c r="U3846" s="6">
        <f>_xlfn.XLOOKUP(Table4[[#This Row],[CustomerID]],Customers!A:A,Customers!E:E, "Not Found")</f>
        <v>28594</v>
      </c>
      <c r="V3846">
        <f ca="1">DATEDIF(Table4[[#This Row],[CustomerBirthday]], TODAY(), "Y")</f>
        <v>48</v>
      </c>
      <c r="W3846" t="str" cm="1">
        <f t="array" aca="1" ref="W3846" ca="1">_xlfn.IFS(Table4[[#This Row],[Age]]&lt;25, "Under 25",Table4[[#This Row],[Age]]=34, "25-34", Table4[[#This Row],[Age]]&lt;=49, "35-49", Table4[[#This Row],[Age]]&lt;=64, "50-64", Table4[[#This Row],[Age]]&gt;=65, "65+")</f>
        <v>35-49</v>
      </c>
      <c r="X3846" t="str">
        <f>_xlfn.XLOOKUP(Table4[[#This Row],[StoreID]],Stores!A:A,Stores!B:B, "Not found")</f>
        <v>MegaMart Brianahaven</v>
      </c>
      <c r="Y3846" t="str">
        <f>_xlfn.XLOOKUP(Table4[[#This Row],[StoreID]],Stores!A:A,Stores!C:C, "Not Found")</f>
        <v>Brianahaven</v>
      </c>
      <c r="Z3846" t="str">
        <f>_xlfn.XLOOKUP(Table4[[#This Row],[StoreID]],Stores!A:A,Stores!D:D, "Not Found")</f>
        <v>North</v>
      </c>
    </row>
    <row r="3847" spans="1:26">
      <c r="A3847" t="s">
        <v>4713</v>
      </c>
      <c r="B3847" s="1">
        <v>45847</v>
      </c>
      <c r="C3847" t="s">
        <v>28</v>
      </c>
      <c r="D3847" t="s">
        <v>766</v>
      </c>
      <c r="E3847" t="s">
        <v>846</v>
      </c>
      <c r="F3847">
        <v>2</v>
      </c>
      <c r="G3847">
        <v>0.05</v>
      </c>
      <c r="H3847" t="s">
        <v>875</v>
      </c>
      <c r="I3847" s="4">
        <f>Table4[[#This Row],[Quantity]]*Table4[[#This Row],[UnitPrice]]</f>
        <v>2454.48</v>
      </c>
      <c r="J3847" s="4">
        <f>Table4[[#This Row],[Gross Revenue]]*(1-Table4[[#This Row],[Discount]])</f>
        <v>2331.7559999999999</v>
      </c>
      <c r="K3847" s="4">
        <f>Table4[[#This Row],[Quantity]]*Table4[[#This Row],[CostPrice]]</f>
        <v>1954.18</v>
      </c>
      <c r="L3847" s="4">
        <f>Table4[[#This Row],[Net Revenue]]-Table4[[#This Row],[Total Cost]]</f>
        <v>377.57599999999979</v>
      </c>
      <c r="M3847" t="str">
        <f>_xlfn.XLOOKUP(Table4[[#This Row],[ProductID]], Products!A:A,Products!B:B, "Not Found")</f>
        <v>Firm Dairy</v>
      </c>
      <c r="N3847" t="str">
        <f>TEXT(Table4[[#This Row],[Date]], "mmm")</f>
        <v>Jul</v>
      </c>
      <c r="O3847" t="str">
        <f>TEXT(Table4[[#This Row],[Date]], "yyyy")</f>
        <v>2025</v>
      </c>
      <c r="P3847" t="str">
        <f>_xlfn.XLOOKUP(Table4[[#This Row],[ProductID]],Products!A:A,Products!C:C, "Not Found")</f>
        <v>Groceries</v>
      </c>
      <c r="Q3847" t="str">
        <f>_xlfn.XLOOKUP(Table4[[#This Row],[ProductID]],Products!A:A,Products!D:D,"Not Found")</f>
        <v>Dairy</v>
      </c>
      <c r="R3847">
        <f>_xlfn.XLOOKUP(Table4[[#This Row],[ProductID]],Products!A:A,Products!E:E,"Not Found")</f>
        <v>1227.24</v>
      </c>
      <c r="S3847">
        <f>_xlfn.XLOOKUP(Table4[[#This Row],[ProductID]],Products!A:A,Products!F:F, "Not Found")</f>
        <v>977.09</v>
      </c>
      <c r="T3847" t="str">
        <f>_xlfn.XLOOKUP(Table4[[#This Row],[CustomerID]],Customers!A:A,Customers!D:D, "Not Found")</f>
        <v>M</v>
      </c>
      <c r="U3847" s="6">
        <f>_xlfn.XLOOKUP(Table4[[#This Row],[CustomerID]],Customers!A:A,Customers!E:E, "Not Found")</f>
        <v>31688</v>
      </c>
      <c r="V3847">
        <f ca="1">DATEDIF(Table4[[#This Row],[CustomerBirthday]], TODAY(), "Y")</f>
        <v>39</v>
      </c>
      <c r="W3847" t="str" cm="1">
        <f t="array" aca="1" ref="W3847" ca="1">_xlfn.IFS(Table4[[#This Row],[Age]]&lt;25, "Under 25",Table4[[#This Row],[Age]]=34, "25-34", Table4[[#This Row],[Age]]&lt;=49, "35-49", Table4[[#This Row],[Age]]&lt;=64, "50-64", Table4[[#This Row],[Age]]&gt;=65, "65+")</f>
        <v>35-49</v>
      </c>
      <c r="X3847" t="str">
        <f>_xlfn.XLOOKUP(Table4[[#This Row],[StoreID]],Stores!A:A,Stores!B:B, "Not found")</f>
        <v>MegaMart Johnmouth</v>
      </c>
      <c r="Y3847" t="str">
        <f>_xlfn.XLOOKUP(Table4[[#This Row],[StoreID]],Stores!A:A,Stores!C:C, "Not Found")</f>
        <v>Johnmouth</v>
      </c>
      <c r="Z3847" t="str">
        <f>_xlfn.XLOOKUP(Table4[[#This Row],[StoreID]],Stores!A:A,Stores!D:D, "Not Found")</f>
        <v>East</v>
      </c>
    </row>
    <row r="3848" spans="1:26">
      <c r="A3848" t="s">
        <v>4714</v>
      </c>
      <c r="B3848" s="1">
        <v>45666</v>
      </c>
      <c r="C3848" t="s">
        <v>93</v>
      </c>
      <c r="D3848" t="s">
        <v>824</v>
      </c>
      <c r="E3848" t="s">
        <v>835</v>
      </c>
      <c r="F3848">
        <v>4</v>
      </c>
      <c r="G3848">
        <v>0.1</v>
      </c>
      <c r="H3848" t="s">
        <v>868</v>
      </c>
      <c r="I3848" s="4">
        <f>Table4[[#This Row],[Quantity]]*Table4[[#This Row],[UnitPrice]]</f>
        <v>1553.04</v>
      </c>
      <c r="J3848" s="4">
        <f>Table4[[#This Row],[Gross Revenue]]*(1-Table4[[#This Row],[Discount]])</f>
        <v>1397.7360000000001</v>
      </c>
      <c r="K3848" s="4">
        <f>Table4[[#This Row],[Quantity]]*Table4[[#This Row],[CostPrice]]</f>
        <v>797.2</v>
      </c>
      <c r="L3848" s="4">
        <f>Table4[[#This Row],[Net Revenue]]-Table4[[#This Row],[Total Cost]]</f>
        <v>600.53600000000006</v>
      </c>
      <c r="M3848" t="str">
        <f>_xlfn.XLOOKUP(Table4[[#This Row],[ProductID]], Products!A:A,Products!B:B, "Not Found")</f>
        <v>Possible Watches</v>
      </c>
      <c r="N3848" t="str">
        <f>TEXT(Table4[[#This Row],[Date]], "mmm")</f>
        <v>Jan</v>
      </c>
      <c r="O3848" t="str">
        <f>TEXT(Table4[[#This Row],[Date]], "yyyy")</f>
        <v>2025</v>
      </c>
      <c r="P3848" t="str">
        <f>_xlfn.XLOOKUP(Table4[[#This Row],[ProductID]],Products!A:A,Products!C:C, "Not Found")</f>
        <v>Fashion</v>
      </c>
      <c r="Q3848" t="str">
        <f>_xlfn.XLOOKUP(Table4[[#This Row],[ProductID]],Products!A:A,Products!D:D,"Not Found")</f>
        <v>Watches</v>
      </c>
      <c r="R3848">
        <f>_xlfn.XLOOKUP(Table4[[#This Row],[ProductID]],Products!A:A,Products!E:E,"Not Found")</f>
        <v>388.26</v>
      </c>
      <c r="S3848">
        <f>_xlfn.XLOOKUP(Table4[[#This Row],[ProductID]],Products!A:A,Products!F:F, "Not Found")</f>
        <v>199.3</v>
      </c>
      <c r="T3848" t="str">
        <f>_xlfn.XLOOKUP(Table4[[#This Row],[CustomerID]],Customers!A:A,Customers!D:D, "Not Found")</f>
        <v>F</v>
      </c>
      <c r="U3848" s="6">
        <f>_xlfn.XLOOKUP(Table4[[#This Row],[CustomerID]],Customers!A:A,Customers!E:E, "Not Found")</f>
        <v>26428</v>
      </c>
      <c r="V3848">
        <f ca="1">DATEDIF(Table4[[#This Row],[CustomerBirthday]], TODAY(), "Y")</f>
        <v>54</v>
      </c>
      <c r="W3848" t="str" cm="1">
        <f t="array" aca="1" ref="W3848" ca="1">_xlfn.IFS(Table4[[#This Row],[Age]]&lt;25, "Under 25",Table4[[#This Row],[Age]]=34, "25-34", Table4[[#This Row],[Age]]&lt;=49, "35-49", Table4[[#This Row],[Age]]&lt;=64, "50-64", Table4[[#This Row],[Age]]&gt;=65, "65+")</f>
        <v>50-64</v>
      </c>
      <c r="X3848" t="str">
        <f>_xlfn.XLOOKUP(Table4[[#This Row],[StoreID]],Stores!A:A,Stores!B:B, "Not found")</f>
        <v>MegaMart Peckmouth</v>
      </c>
      <c r="Y3848" t="str">
        <f>_xlfn.XLOOKUP(Table4[[#This Row],[StoreID]],Stores!A:A,Stores!C:C, "Not Found")</f>
        <v>Peckmouth</v>
      </c>
      <c r="Z3848" t="str">
        <f>_xlfn.XLOOKUP(Table4[[#This Row],[StoreID]],Stores!A:A,Stores!D:D, "Not Found")</f>
        <v>East</v>
      </c>
    </row>
    <row r="3849" spans="1:26">
      <c r="A3849" t="s">
        <v>4715</v>
      </c>
      <c r="B3849" s="1">
        <v>45237</v>
      </c>
      <c r="C3849" t="s">
        <v>579</v>
      </c>
      <c r="D3849" t="s">
        <v>780</v>
      </c>
      <c r="E3849" t="s">
        <v>846</v>
      </c>
      <c r="F3849">
        <v>5</v>
      </c>
      <c r="G3849">
        <v>0.05</v>
      </c>
      <c r="H3849" t="s">
        <v>868</v>
      </c>
      <c r="I3849" s="4">
        <f>Table4[[#This Row],[Quantity]]*Table4[[#This Row],[UnitPrice]]</f>
        <v>6361.15</v>
      </c>
      <c r="J3849" s="4">
        <f>Table4[[#This Row],[Gross Revenue]]*(1-Table4[[#This Row],[Discount]])</f>
        <v>6043.0924999999997</v>
      </c>
      <c r="K3849" s="4">
        <f>Table4[[#This Row],[Quantity]]*Table4[[#This Row],[CostPrice]]</f>
        <v>4763.25</v>
      </c>
      <c r="L3849" s="4">
        <f>Table4[[#This Row],[Net Revenue]]-Table4[[#This Row],[Total Cost]]</f>
        <v>1279.8424999999997</v>
      </c>
      <c r="M3849" t="str">
        <f>_xlfn.XLOOKUP(Table4[[#This Row],[ProductID]], Products!A:A,Products!B:B, "Not Found")</f>
        <v>Hospital Smartphone</v>
      </c>
      <c r="N3849" t="str">
        <f>TEXT(Table4[[#This Row],[Date]], "mmm")</f>
        <v>Nov</v>
      </c>
      <c r="O3849" t="str">
        <f>TEXT(Table4[[#This Row],[Date]], "yyyy")</f>
        <v>2023</v>
      </c>
      <c r="P3849" t="str">
        <f>_xlfn.XLOOKUP(Table4[[#This Row],[ProductID]],Products!A:A,Products!C:C, "Not Found")</f>
        <v>Electronics</v>
      </c>
      <c r="Q3849" t="str">
        <f>_xlfn.XLOOKUP(Table4[[#This Row],[ProductID]],Products!A:A,Products!D:D,"Not Found")</f>
        <v>Smartphone</v>
      </c>
      <c r="R3849">
        <f>_xlfn.XLOOKUP(Table4[[#This Row],[ProductID]],Products!A:A,Products!E:E,"Not Found")</f>
        <v>1272.23</v>
      </c>
      <c r="S3849">
        <f>_xlfn.XLOOKUP(Table4[[#This Row],[ProductID]],Products!A:A,Products!F:F, "Not Found")</f>
        <v>952.65</v>
      </c>
      <c r="T3849" t="str">
        <f>_xlfn.XLOOKUP(Table4[[#This Row],[CustomerID]],Customers!A:A,Customers!D:D, "Not Found")</f>
        <v>M</v>
      </c>
      <c r="U3849" s="6">
        <f>_xlfn.XLOOKUP(Table4[[#This Row],[CustomerID]],Customers!A:A,Customers!E:E, "Not Found")</f>
        <v>36768</v>
      </c>
      <c r="V3849">
        <f ca="1">DATEDIF(Table4[[#This Row],[CustomerBirthday]], TODAY(), "Y")</f>
        <v>25</v>
      </c>
      <c r="W3849" t="str" cm="1">
        <f t="array" aca="1" ref="W3849" ca="1">_xlfn.IFS(Table4[[#This Row],[Age]]&lt;25, "Under 25",Table4[[#This Row],[Age]]=34, "25-34", Table4[[#This Row],[Age]]&lt;=49, "35-49", Table4[[#This Row],[Age]]&lt;=64, "50-64", Table4[[#This Row],[Age]]&gt;=65, "65+")</f>
        <v>35-49</v>
      </c>
      <c r="X3849" t="str">
        <f>_xlfn.XLOOKUP(Table4[[#This Row],[StoreID]],Stores!A:A,Stores!B:B, "Not found")</f>
        <v>MegaMart Johnmouth</v>
      </c>
      <c r="Y3849" t="str">
        <f>_xlfn.XLOOKUP(Table4[[#This Row],[StoreID]],Stores!A:A,Stores!C:C, "Not Found")</f>
        <v>Johnmouth</v>
      </c>
      <c r="Z3849" t="str">
        <f>_xlfn.XLOOKUP(Table4[[#This Row],[StoreID]],Stores!A:A,Stores!D:D, "Not Found")</f>
        <v>East</v>
      </c>
    </row>
    <row r="3850" spans="1:26">
      <c r="A3850" t="s">
        <v>4716</v>
      </c>
      <c r="B3850" s="1">
        <v>45745</v>
      </c>
      <c r="C3850" t="s">
        <v>20</v>
      </c>
      <c r="D3850" t="s">
        <v>786</v>
      </c>
      <c r="E3850" t="s">
        <v>839</v>
      </c>
      <c r="F3850">
        <v>1</v>
      </c>
      <c r="G3850">
        <v>0</v>
      </c>
      <c r="H3850" t="s">
        <v>865</v>
      </c>
      <c r="I3850" s="4">
        <f>Table4[[#This Row],[Quantity]]*Table4[[#This Row],[UnitPrice]]</f>
        <v>29.24</v>
      </c>
      <c r="J3850" s="4">
        <f>Table4[[#This Row],[Gross Revenue]]*(1-Table4[[#This Row],[Discount]])</f>
        <v>29.24</v>
      </c>
      <c r="K3850" s="4">
        <f>Table4[[#This Row],[Quantity]]*Table4[[#This Row],[CostPrice]]</f>
        <v>15.28</v>
      </c>
      <c r="L3850" s="4">
        <f>Table4[[#This Row],[Net Revenue]]-Table4[[#This Row],[Total Cost]]</f>
        <v>13.959999999999999</v>
      </c>
      <c r="M3850" t="str">
        <f>_xlfn.XLOOKUP(Table4[[#This Row],[ProductID]], Products!A:A,Products!B:B, "Not Found")</f>
        <v>National Watches</v>
      </c>
      <c r="N3850" t="str">
        <f>TEXT(Table4[[#This Row],[Date]], "mmm")</f>
        <v>Mar</v>
      </c>
      <c r="O3850" t="str">
        <f>TEXT(Table4[[#This Row],[Date]], "yyyy")</f>
        <v>2025</v>
      </c>
      <c r="P3850" t="str">
        <f>_xlfn.XLOOKUP(Table4[[#This Row],[ProductID]],Products!A:A,Products!C:C, "Not Found")</f>
        <v>Fashion</v>
      </c>
      <c r="Q3850" t="str">
        <f>_xlfn.XLOOKUP(Table4[[#This Row],[ProductID]],Products!A:A,Products!D:D,"Not Found")</f>
        <v>Watches</v>
      </c>
      <c r="R3850">
        <f>_xlfn.XLOOKUP(Table4[[#This Row],[ProductID]],Products!A:A,Products!E:E,"Not Found")</f>
        <v>29.24</v>
      </c>
      <c r="S3850">
        <f>_xlfn.XLOOKUP(Table4[[#This Row],[ProductID]],Products!A:A,Products!F:F, "Not Found")</f>
        <v>15.28</v>
      </c>
      <c r="T3850" t="str">
        <f>_xlfn.XLOOKUP(Table4[[#This Row],[CustomerID]],Customers!A:A,Customers!D:D, "Not Found")</f>
        <v>M</v>
      </c>
      <c r="U3850" s="6">
        <f>_xlfn.XLOOKUP(Table4[[#This Row],[CustomerID]],Customers!A:A,Customers!E:E, "Not Found")</f>
        <v>33771</v>
      </c>
      <c r="V3850">
        <f ca="1">DATEDIF(Table4[[#This Row],[CustomerBirthday]], TODAY(), "Y")</f>
        <v>34</v>
      </c>
      <c r="W3850" t="str" cm="1">
        <f t="array" aca="1" ref="W3850" ca="1">_xlfn.IFS(Table4[[#This Row],[Age]]&lt;25, "Under 25",Table4[[#This Row],[Age]]=34, "25-34", Table4[[#This Row],[Age]]&lt;=49, "35-49", Table4[[#This Row],[Age]]&lt;=64, "50-64", Table4[[#This Row],[Age]]&gt;=65, "65+")</f>
        <v>25-34</v>
      </c>
      <c r="X3850" t="str">
        <f>_xlfn.XLOOKUP(Table4[[#This Row],[StoreID]],Stores!A:A,Stores!B:B, "Not found")</f>
        <v>MegaMart New Michele</v>
      </c>
      <c r="Y3850" t="str">
        <f>_xlfn.XLOOKUP(Table4[[#This Row],[StoreID]],Stores!A:A,Stores!C:C, "Not Found")</f>
        <v>New Michele</v>
      </c>
      <c r="Z3850" t="str">
        <f>_xlfn.XLOOKUP(Table4[[#This Row],[StoreID]],Stores!A:A,Stores!D:D, "Not Found")</f>
        <v>West</v>
      </c>
    </row>
    <row r="3851" spans="1:26">
      <c r="A3851" t="s">
        <v>4717</v>
      </c>
      <c r="B3851" s="1">
        <v>45365</v>
      </c>
      <c r="C3851" t="s">
        <v>141</v>
      </c>
      <c r="D3851" t="s">
        <v>820</v>
      </c>
      <c r="E3851" t="s">
        <v>831</v>
      </c>
      <c r="F3851">
        <v>4</v>
      </c>
      <c r="G3851">
        <v>0.1</v>
      </c>
      <c r="H3851" t="s">
        <v>865</v>
      </c>
      <c r="I3851" s="4">
        <f>Table4[[#This Row],[Quantity]]*Table4[[#This Row],[UnitPrice]]</f>
        <v>4788.72</v>
      </c>
      <c r="J3851" s="4">
        <f>Table4[[#This Row],[Gross Revenue]]*(1-Table4[[#This Row],[Discount]])</f>
        <v>4309.848</v>
      </c>
      <c r="K3851" s="4">
        <f>Table4[[#This Row],[Quantity]]*Table4[[#This Row],[CostPrice]]</f>
        <v>2890.96</v>
      </c>
      <c r="L3851" s="4">
        <f>Table4[[#This Row],[Net Revenue]]-Table4[[#This Row],[Total Cost]]</f>
        <v>1418.8879999999999</v>
      </c>
      <c r="M3851" t="str">
        <f>_xlfn.XLOOKUP(Table4[[#This Row],[ProductID]], Products!A:A,Products!B:B, "Not Found")</f>
        <v>Or Smartphone</v>
      </c>
      <c r="N3851" t="str">
        <f>TEXT(Table4[[#This Row],[Date]], "mmm")</f>
        <v>Mar</v>
      </c>
      <c r="O3851" t="str">
        <f>TEXT(Table4[[#This Row],[Date]], "yyyy")</f>
        <v>2024</v>
      </c>
      <c r="P3851" t="str">
        <f>_xlfn.XLOOKUP(Table4[[#This Row],[ProductID]],Products!A:A,Products!C:C, "Not Found")</f>
        <v>Electronics</v>
      </c>
      <c r="Q3851" t="str">
        <f>_xlfn.XLOOKUP(Table4[[#This Row],[ProductID]],Products!A:A,Products!D:D,"Not Found")</f>
        <v>Smartphone</v>
      </c>
      <c r="R3851">
        <f>_xlfn.XLOOKUP(Table4[[#This Row],[ProductID]],Products!A:A,Products!E:E,"Not Found")</f>
        <v>1197.18</v>
      </c>
      <c r="S3851">
        <f>_xlfn.XLOOKUP(Table4[[#This Row],[ProductID]],Products!A:A,Products!F:F, "Not Found")</f>
        <v>722.74</v>
      </c>
      <c r="T3851" t="str">
        <f>_xlfn.XLOOKUP(Table4[[#This Row],[CustomerID]],Customers!A:A,Customers!D:D, "Not Found")</f>
        <v>M</v>
      </c>
      <c r="U3851" s="6">
        <f>_xlfn.XLOOKUP(Table4[[#This Row],[CustomerID]],Customers!A:A,Customers!E:E, "Not Found")</f>
        <v>33546</v>
      </c>
      <c r="V3851">
        <f ca="1">DATEDIF(Table4[[#This Row],[CustomerBirthday]], TODAY(), "Y")</f>
        <v>34</v>
      </c>
      <c r="W3851" t="str" cm="1">
        <f t="array" aca="1" ref="W3851" ca="1">_xlfn.IFS(Table4[[#This Row],[Age]]&lt;25, "Under 25",Table4[[#This Row],[Age]]=34, "25-34", Table4[[#This Row],[Age]]&lt;=49, "35-49", Table4[[#This Row],[Age]]&lt;=64, "50-64", Table4[[#This Row],[Age]]&gt;=65, "65+")</f>
        <v>25-34</v>
      </c>
      <c r="X3851" t="str">
        <f>_xlfn.XLOOKUP(Table4[[#This Row],[StoreID]],Stores!A:A,Stores!B:B, "Not found")</f>
        <v>MegaMart Jimenezborough</v>
      </c>
      <c r="Y3851" t="str">
        <f>_xlfn.XLOOKUP(Table4[[#This Row],[StoreID]],Stores!A:A,Stores!C:C, "Not Found")</f>
        <v>Jimenezborough</v>
      </c>
      <c r="Z3851" t="str">
        <f>_xlfn.XLOOKUP(Table4[[#This Row],[StoreID]],Stores!A:A,Stores!D:D, "Not Found")</f>
        <v>South</v>
      </c>
    </row>
    <row r="3852" spans="1:26">
      <c r="A3852" t="s">
        <v>4718</v>
      </c>
      <c r="B3852" s="1">
        <v>45677</v>
      </c>
      <c r="C3852" t="s">
        <v>480</v>
      </c>
      <c r="D3852" t="s">
        <v>786</v>
      </c>
      <c r="E3852" t="s">
        <v>839</v>
      </c>
      <c r="F3852">
        <v>1</v>
      </c>
      <c r="G3852">
        <v>0.15</v>
      </c>
      <c r="H3852" t="s">
        <v>868</v>
      </c>
      <c r="I3852" s="4">
        <f>Table4[[#This Row],[Quantity]]*Table4[[#This Row],[UnitPrice]]</f>
        <v>29.24</v>
      </c>
      <c r="J3852" s="4">
        <f>Table4[[#This Row],[Gross Revenue]]*(1-Table4[[#This Row],[Discount]])</f>
        <v>24.853999999999999</v>
      </c>
      <c r="K3852" s="4">
        <f>Table4[[#This Row],[Quantity]]*Table4[[#This Row],[CostPrice]]</f>
        <v>15.28</v>
      </c>
      <c r="L3852" s="4">
        <f>Table4[[#This Row],[Net Revenue]]-Table4[[#This Row],[Total Cost]]</f>
        <v>9.5739999999999998</v>
      </c>
      <c r="M3852" t="str">
        <f>_xlfn.XLOOKUP(Table4[[#This Row],[ProductID]], Products!A:A,Products!B:B, "Not Found")</f>
        <v>National Watches</v>
      </c>
      <c r="N3852" t="str">
        <f>TEXT(Table4[[#This Row],[Date]], "mmm")</f>
        <v>Jan</v>
      </c>
      <c r="O3852" t="str">
        <f>TEXT(Table4[[#This Row],[Date]], "yyyy")</f>
        <v>2025</v>
      </c>
      <c r="P3852" t="str">
        <f>_xlfn.XLOOKUP(Table4[[#This Row],[ProductID]],Products!A:A,Products!C:C, "Not Found")</f>
        <v>Fashion</v>
      </c>
      <c r="Q3852" t="str">
        <f>_xlfn.XLOOKUP(Table4[[#This Row],[ProductID]],Products!A:A,Products!D:D,"Not Found")</f>
        <v>Watches</v>
      </c>
      <c r="R3852">
        <f>_xlfn.XLOOKUP(Table4[[#This Row],[ProductID]],Products!A:A,Products!E:E,"Not Found")</f>
        <v>29.24</v>
      </c>
      <c r="S3852">
        <f>_xlfn.XLOOKUP(Table4[[#This Row],[ProductID]],Products!A:A,Products!F:F, "Not Found")</f>
        <v>15.28</v>
      </c>
      <c r="T3852" t="str">
        <f>_xlfn.XLOOKUP(Table4[[#This Row],[CustomerID]],Customers!A:A,Customers!D:D, "Not Found")</f>
        <v>M</v>
      </c>
      <c r="U3852" s="6">
        <f>_xlfn.XLOOKUP(Table4[[#This Row],[CustomerID]],Customers!A:A,Customers!E:E, "Not Found")</f>
        <v>35356</v>
      </c>
      <c r="V3852">
        <f ca="1">DATEDIF(Table4[[#This Row],[CustomerBirthday]], TODAY(), "Y")</f>
        <v>29</v>
      </c>
      <c r="W3852" t="str" cm="1">
        <f t="array" aca="1" ref="W3852" ca="1">_xlfn.IFS(Table4[[#This Row],[Age]]&lt;25, "Under 25",Table4[[#This Row],[Age]]=34, "25-34", Table4[[#This Row],[Age]]&lt;=49, "35-49", Table4[[#This Row],[Age]]&lt;=64, "50-64", Table4[[#This Row],[Age]]&gt;=65, "65+")</f>
        <v>35-49</v>
      </c>
      <c r="X3852" t="str">
        <f>_xlfn.XLOOKUP(Table4[[#This Row],[StoreID]],Stores!A:A,Stores!B:B, "Not found")</f>
        <v>MegaMart New Michele</v>
      </c>
      <c r="Y3852" t="str">
        <f>_xlfn.XLOOKUP(Table4[[#This Row],[StoreID]],Stores!A:A,Stores!C:C, "Not Found")</f>
        <v>New Michele</v>
      </c>
      <c r="Z3852" t="str">
        <f>_xlfn.XLOOKUP(Table4[[#This Row],[StoreID]],Stores!A:A,Stores!D:D, "Not Found")</f>
        <v>West</v>
      </c>
    </row>
    <row r="3853" spans="1:26">
      <c r="A3853" t="s">
        <v>4719</v>
      </c>
      <c r="B3853" s="1">
        <v>45323</v>
      </c>
      <c r="C3853" t="s">
        <v>435</v>
      </c>
      <c r="D3853" t="s">
        <v>772</v>
      </c>
      <c r="E3853" t="s">
        <v>839</v>
      </c>
      <c r="F3853">
        <v>1</v>
      </c>
      <c r="G3853">
        <v>0.05</v>
      </c>
      <c r="H3853" t="s">
        <v>868</v>
      </c>
      <c r="I3853" s="4">
        <f>Table4[[#This Row],[Quantity]]*Table4[[#This Row],[UnitPrice]]</f>
        <v>1878.47</v>
      </c>
      <c r="J3853" s="4">
        <f>Table4[[#This Row],[Gross Revenue]]*(1-Table4[[#This Row],[Discount]])</f>
        <v>1784.5464999999999</v>
      </c>
      <c r="K3853" s="4">
        <f>Table4[[#This Row],[Quantity]]*Table4[[#This Row],[CostPrice]]</f>
        <v>1014.91</v>
      </c>
      <c r="L3853" s="4">
        <f>Table4[[#This Row],[Net Revenue]]-Table4[[#This Row],[Total Cost]]</f>
        <v>769.63649999999996</v>
      </c>
      <c r="M3853" t="str">
        <f>_xlfn.XLOOKUP(Table4[[#This Row],[ProductID]], Products!A:A,Products!B:B, "Not Found")</f>
        <v>And Footwear</v>
      </c>
      <c r="N3853" t="str">
        <f>TEXT(Table4[[#This Row],[Date]], "mmm")</f>
        <v>Feb</v>
      </c>
      <c r="O3853" t="str">
        <f>TEXT(Table4[[#This Row],[Date]], "yyyy")</f>
        <v>2024</v>
      </c>
      <c r="P3853" t="str">
        <f>_xlfn.XLOOKUP(Table4[[#This Row],[ProductID]],Products!A:A,Products!C:C, "Not Found")</f>
        <v>Fashion</v>
      </c>
      <c r="Q3853" t="str">
        <f>_xlfn.XLOOKUP(Table4[[#This Row],[ProductID]],Products!A:A,Products!D:D,"Not Found")</f>
        <v>Footwear</v>
      </c>
      <c r="R3853">
        <f>_xlfn.XLOOKUP(Table4[[#This Row],[ProductID]],Products!A:A,Products!E:E,"Not Found")</f>
        <v>1878.47</v>
      </c>
      <c r="S3853">
        <f>_xlfn.XLOOKUP(Table4[[#This Row],[ProductID]],Products!A:A,Products!F:F, "Not Found")</f>
        <v>1014.91</v>
      </c>
      <c r="T3853" t="str">
        <f>_xlfn.XLOOKUP(Table4[[#This Row],[CustomerID]],Customers!A:A,Customers!D:D, "Not Found")</f>
        <v>F</v>
      </c>
      <c r="U3853" s="6">
        <f>_xlfn.XLOOKUP(Table4[[#This Row],[CustomerID]],Customers!A:A,Customers!E:E, "Not Found")</f>
        <v>32027</v>
      </c>
      <c r="V3853">
        <f ca="1">DATEDIF(Table4[[#This Row],[CustomerBirthday]], TODAY(), "Y")</f>
        <v>38</v>
      </c>
      <c r="W3853" t="str" cm="1">
        <f t="array" aca="1" ref="W3853" ca="1">_xlfn.IFS(Table4[[#This Row],[Age]]&lt;25, "Under 25",Table4[[#This Row],[Age]]=34, "25-34", Table4[[#This Row],[Age]]&lt;=49, "35-49", Table4[[#This Row],[Age]]&lt;=64, "50-64", Table4[[#This Row],[Age]]&gt;=65, "65+")</f>
        <v>35-49</v>
      </c>
      <c r="X3853" t="str">
        <f>_xlfn.XLOOKUP(Table4[[#This Row],[StoreID]],Stores!A:A,Stores!B:B, "Not found")</f>
        <v>MegaMart New Michele</v>
      </c>
      <c r="Y3853" t="str">
        <f>_xlfn.XLOOKUP(Table4[[#This Row],[StoreID]],Stores!A:A,Stores!C:C, "Not Found")</f>
        <v>New Michele</v>
      </c>
      <c r="Z3853" t="str">
        <f>_xlfn.XLOOKUP(Table4[[#This Row],[StoreID]],Stores!A:A,Stores!D:D, "Not Found")</f>
        <v>West</v>
      </c>
    </row>
    <row r="3854" spans="1:26">
      <c r="A3854" t="s">
        <v>4720</v>
      </c>
      <c r="B3854" s="1">
        <v>45869</v>
      </c>
      <c r="C3854" t="s">
        <v>287</v>
      </c>
      <c r="D3854" t="s">
        <v>780</v>
      </c>
      <c r="E3854" t="s">
        <v>842</v>
      </c>
      <c r="F3854">
        <v>5</v>
      </c>
      <c r="G3854">
        <v>0.05</v>
      </c>
      <c r="H3854" t="s">
        <v>875</v>
      </c>
      <c r="I3854" s="4">
        <f>Table4[[#This Row],[Quantity]]*Table4[[#This Row],[UnitPrice]]</f>
        <v>6361.15</v>
      </c>
      <c r="J3854" s="4">
        <f>Table4[[#This Row],[Gross Revenue]]*(1-Table4[[#This Row],[Discount]])</f>
        <v>6043.0924999999997</v>
      </c>
      <c r="K3854" s="4">
        <f>Table4[[#This Row],[Quantity]]*Table4[[#This Row],[CostPrice]]</f>
        <v>4763.25</v>
      </c>
      <c r="L3854" s="4">
        <f>Table4[[#This Row],[Net Revenue]]-Table4[[#This Row],[Total Cost]]</f>
        <v>1279.8424999999997</v>
      </c>
      <c r="M3854" t="str">
        <f>_xlfn.XLOOKUP(Table4[[#This Row],[ProductID]], Products!A:A,Products!B:B, "Not Found")</f>
        <v>Hospital Smartphone</v>
      </c>
      <c r="N3854" t="str">
        <f>TEXT(Table4[[#This Row],[Date]], "mmm")</f>
        <v>Jul</v>
      </c>
      <c r="O3854" t="str">
        <f>TEXT(Table4[[#This Row],[Date]], "yyyy")</f>
        <v>2025</v>
      </c>
      <c r="P3854" t="str">
        <f>_xlfn.XLOOKUP(Table4[[#This Row],[ProductID]],Products!A:A,Products!C:C, "Not Found")</f>
        <v>Electronics</v>
      </c>
      <c r="Q3854" t="str">
        <f>_xlfn.XLOOKUP(Table4[[#This Row],[ProductID]],Products!A:A,Products!D:D,"Not Found")</f>
        <v>Smartphone</v>
      </c>
      <c r="R3854">
        <f>_xlfn.XLOOKUP(Table4[[#This Row],[ProductID]],Products!A:A,Products!E:E,"Not Found")</f>
        <v>1272.23</v>
      </c>
      <c r="S3854">
        <f>_xlfn.XLOOKUP(Table4[[#This Row],[ProductID]],Products!A:A,Products!F:F, "Not Found")</f>
        <v>952.65</v>
      </c>
      <c r="T3854" t="str">
        <f>_xlfn.XLOOKUP(Table4[[#This Row],[CustomerID]],Customers!A:A,Customers!D:D, "Not Found")</f>
        <v>M</v>
      </c>
      <c r="U3854" s="6">
        <f>_xlfn.XLOOKUP(Table4[[#This Row],[CustomerID]],Customers!A:A,Customers!E:E, "Not Found")</f>
        <v>38700</v>
      </c>
      <c r="V3854">
        <f ca="1">DATEDIF(Table4[[#This Row],[CustomerBirthday]], TODAY(), "Y")</f>
        <v>20</v>
      </c>
      <c r="W3854" t="str" cm="1">
        <f t="array" aca="1" ref="W3854" ca="1">_xlfn.IFS(Table4[[#This Row],[Age]]&lt;25, "Under 25",Table4[[#This Row],[Age]]=34, "25-34", Table4[[#This Row],[Age]]&lt;=49, "35-49", Table4[[#This Row],[Age]]&lt;=64, "50-64", Table4[[#This Row],[Age]]&gt;=65, "65+")</f>
        <v>Under 25</v>
      </c>
      <c r="X3854" t="str">
        <f>_xlfn.XLOOKUP(Table4[[#This Row],[StoreID]],Stores!A:A,Stores!B:B, "Not found")</f>
        <v>MegaMart Brianahaven</v>
      </c>
      <c r="Y3854" t="str">
        <f>_xlfn.XLOOKUP(Table4[[#This Row],[StoreID]],Stores!A:A,Stores!C:C, "Not Found")</f>
        <v>Brianahaven</v>
      </c>
      <c r="Z3854" t="str">
        <f>_xlfn.XLOOKUP(Table4[[#This Row],[StoreID]],Stores!A:A,Stores!D:D, "Not Found")</f>
        <v>North</v>
      </c>
    </row>
    <row r="3855" spans="1:26">
      <c r="A3855" t="s">
        <v>4721</v>
      </c>
      <c r="B3855" s="1">
        <v>45349</v>
      </c>
      <c r="C3855" t="s">
        <v>101</v>
      </c>
      <c r="D3855" t="s">
        <v>806</v>
      </c>
      <c r="E3855" t="s">
        <v>846</v>
      </c>
      <c r="F3855">
        <v>5</v>
      </c>
      <c r="G3855">
        <v>0.05</v>
      </c>
      <c r="H3855" t="s">
        <v>865</v>
      </c>
      <c r="I3855" s="4">
        <f>Table4[[#This Row],[Quantity]]*Table4[[#This Row],[UnitPrice]]</f>
        <v>8728.0499999999993</v>
      </c>
      <c r="J3855" s="4">
        <f>Table4[[#This Row],[Gross Revenue]]*(1-Table4[[#This Row],[Discount]])</f>
        <v>8291.6474999999991</v>
      </c>
      <c r="K3855" s="4">
        <f>Table4[[#This Row],[Quantity]]*Table4[[#This Row],[CostPrice]]</f>
        <v>6612.2000000000007</v>
      </c>
      <c r="L3855" s="4">
        <f>Table4[[#This Row],[Net Revenue]]-Table4[[#This Row],[Total Cost]]</f>
        <v>1679.4474999999984</v>
      </c>
      <c r="M3855" t="str">
        <f>_xlfn.XLOOKUP(Table4[[#This Row],[ProductID]], Products!A:A,Products!B:B, "Not Found")</f>
        <v>Piece Headphones</v>
      </c>
      <c r="N3855" t="str">
        <f>TEXT(Table4[[#This Row],[Date]], "mmm")</f>
        <v>Feb</v>
      </c>
      <c r="O3855" t="str">
        <f>TEXT(Table4[[#This Row],[Date]], "yyyy")</f>
        <v>2024</v>
      </c>
      <c r="P3855" t="str">
        <f>_xlfn.XLOOKUP(Table4[[#This Row],[ProductID]],Products!A:A,Products!C:C, "Not Found")</f>
        <v>Electronics</v>
      </c>
      <c r="Q3855" t="str">
        <f>_xlfn.XLOOKUP(Table4[[#This Row],[ProductID]],Products!A:A,Products!D:D,"Not Found")</f>
        <v>Headphones</v>
      </c>
      <c r="R3855">
        <f>_xlfn.XLOOKUP(Table4[[#This Row],[ProductID]],Products!A:A,Products!E:E,"Not Found")</f>
        <v>1745.61</v>
      </c>
      <c r="S3855">
        <f>_xlfn.XLOOKUP(Table4[[#This Row],[ProductID]],Products!A:A,Products!F:F, "Not Found")</f>
        <v>1322.44</v>
      </c>
      <c r="T3855" t="str">
        <f>_xlfn.XLOOKUP(Table4[[#This Row],[CustomerID]],Customers!A:A,Customers!D:D, "Not Found")</f>
        <v>F</v>
      </c>
      <c r="U3855" s="6">
        <f>_xlfn.XLOOKUP(Table4[[#This Row],[CustomerID]],Customers!A:A,Customers!E:E, "Not Found")</f>
        <v>26004</v>
      </c>
      <c r="V3855">
        <f ca="1">DATEDIF(Table4[[#This Row],[CustomerBirthday]], TODAY(), "Y")</f>
        <v>55</v>
      </c>
      <c r="W3855" t="str" cm="1">
        <f t="array" aca="1" ref="W3855" ca="1">_xlfn.IFS(Table4[[#This Row],[Age]]&lt;25, "Under 25",Table4[[#This Row],[Age]]=34, "25-34", Table4[[#This Row],[Age]]&lt;=49, "35-49", Table4[[#This Row],[Age]]&lt;=64, "50-64", Table4[[#This Row],[Age]]&gt;=65, "65+")</f>
        <v>50-64</v>
      </c>
      <c r="X3855" t="str">
        <f>_xlfn.XLOOKUP(Table4[[#This Row],[StoreID]],Stores!A:A,Stores!B:B, "Not found")</f>
        <v>MegaMart Johnmouth</v>
      </c>
      <c r="Y3855" t="str">
        <f>_xlfn.XLOOKUP(Table4[[#This Row],[StoreID]],Stores!A:A,Stores!C:C, "Not Found")</f>
        <v>Johnmouth</v>
      </c>
      <c r="Z3855" t="str">
        <f>_xlfn.XLOOKUP(Table4[[#This Row],[StoreID]],Stores!A:A,Stores!D:D, "Not Found")</f>
        <v>East</v>
      </c>
    </row>
    <row r="3856" spans="1:26">
      <c r="A3856" t="s">
        <v>4722</v>
      </c>
      <c r="B3856" s="1">
        <v>45661</v>
      </c>
      <c r="C3856" t="s">
        <v>97</v>
      </c>
      <c r="D3856" t="s">
        <v>784</v>
      </c>
      <c r="E3856" t="s">
        <v>846</v>
      </c>
      <c r="F3856">
        <v>5</v>
      </c>
      <c r="G3856">
        <v>0.15</v>
      </c>
      <c r="H3856" t="s">
        <v>871</v>
      </c>
      <c r="I3856" s="4">
        <f>Table4[[#This Row],[Quantity]]*Table4[[#This Row],[UnitPrice]]</f>
        <v>7425.25</v>
      </c>
      <c r="J3856" s="4">
        <f>Table4[[#This Row],[Gross Revenue]]*(1-Table4[[#This Row],[Discount]])</f>
        <v>6311.4624999999996</v>
      </c>
      <c r="K3856" s="4">
        <f>Table4[[#This Row],[Quantity]]*Table4[[#This Row],[CostPrice]]</f>
        <v>4941.5499999999993</v>
      </c>
      <c r="L3856" s="4">
        <f>Table4[[#This Row],[Net Revenue]]-Table4[[#This Row],[Total Cost]]</f>
        <v>1369.9125000000004</v>
      </c>
      <c r="M3856" t="str">
        <f>_xlfn.XLOOKUP(Table4[[#This Row],[ProductID]], Products!A:A,Products!B:B, "Not Found")</f>
        <v>Road Clothing</v>
      </c>
      <c r="N3856" t="str">
        <f>TEXT(Table4[[#This Row],[Date]], "mmm")</f>
        <v>Jan</v>
      </c>
      <c r="O3856" t="str">
        <f>TEXT(Table4[[#This Row],[Date]], "yyyy")</f>
        <v>2025</v>
      </c>
      <c r="P3856" t="str">
        <f>_xlfn.XLOOKUP(Table4[[#This Row],[ProductID]],Products!A:A,Products!C:C, "Not Found")</f>
        <v>Fashion</v>
      </c>
      <c r="Q3856" t="str">
        <f>_xlfn.XLOOKUP(Table4[[#This Row],[ProductID]],Products!A:A,Products!D:D,"Not Found")</f>
        <v>Clothing</v>
      </c>
      <c r="R3856">
        <f>_xlfn.XLOOKUP(Table4[[#This Row],[ProductID]],Products!A:A,Products!E:E,"Not Found")</f>
        <v>1485.05</v>
      </c>
      <c r="S3856">
        <f>_xlfn.XLOOKUP(Table4[[#This Row],[ProductID]],Products!A:A,Products!F:F, "Not Found")</f>
        <v>988.31</v>
      </c>
      <c r="T3856" t="str">
        <f>_xlfn.XLOOKUP(Table4[[#This Row],[CustomerID]],Customers!A:A,Customers!D:D, "Not Found")</f>
        <v>F</v>
      </c>
      <c r="U3856" s="6">
        <f>_xlfn.XLOOKUP(Table4[[#This Row],[CustomerID]],Customers!A:A,Customers!E:E, "Not Found")</f>
        <v>22610</v>
      </c>
      <c r="V3856">
        <f ca="1">DATEDIF(Table4[[#This Row],[CustomerBirthday]], TODAY(), "Y")</f>
        <v>64</v>
      </c>
      <c r="W3856" t="str" cm="1">
        <f t="array" aca="1" ref="W3856" ca="1">_xlfn.IFS(Table4[[#This Row],[Age]]&lt;25, "Under 25",Table4[[#This Row],[Age]]=34, "25-34", Table4[[#This Row],[Age]]&lt;=49, "35-49", Table4[[#This Row],[Age]]&lt;=64, "50-64", Table4[[#This Row],[Age]]&gt;=65, "65+")</f>
        <v>50-64</v>
      </c>
      <c r="X3856" t="str">
        <f>_xlfn.XLOOKUP(Table4[[#This Row],[StoreID]],Stores!A:A,Stores!B:B, "Not found")</f>
        <v>MegaMart Johnmouth</v>
      </c>
      <c r="Y3856" t="str">
        <f>_xlfn.XLOOKUP(Table4[[#This Row],[StoreID]],Stores!A:A,Stores!C:C, "Not Found")</f>
        <v>Johnmouth</v>
      </c>
      <c r="Z3856" t="str">
        <f>_xlfn.XLOOKUP(Table4[[#This Row],[StoreID]],Stores!A:A,Stores!D:D, "Not Found")</f>
        <v>East</v>
      </c>
    </row>
    <row r="3857" spans="1:26">
      <c r="A3857" t="s">
        <v>4723</v>
      </c>
      <c r="B3857" s="1">
        <v>45816</v>
      </c>
      <c r="C3857" t="s">
        <v>419</v>
      </c>
      <c r="D3857" t="s">
        <v>786</v>
      </c>
      <c r="E3857" t="s">
        <v>839</v>
      </c>
      <c r="F3857">
        <v>2</v>
      </c>
      <c r="G3857">
        <v>0.05</v>
      </c>
      <c r="H3857" t="s">
        <v>871</v>
      </c>
      <c r="I3857" s="4">
        <f>Table4[[#This Row],[Quantity]]*Table4[[#This Row],[UnitPrice]]</f>
        <v>58.48</v>
      </c>
      <c r="J3857" s="4">
        <f>Table4[[#This Row],[Gross Revenue]]*(1-Table4[[#This Row],[Discount]])</f>
        <v>55.555999999999997</v>
      </c>
      <c r="K3857" s="4">
        <f>Table4[[#This Row],[Quantity]]*Table4[[#This Row],[CostPrice]]</f>
        <v>30.56</v>
      </c>
      <c r="L3857" s="4">
        <f>Table4[[#This Row],[Net Revenue]]-Table4[[#This Row],[Total Cost]]</f>
        <v>24.995999999999999</v>
      </c>
      <c r="M3857" t="str">
        <f>_xlfn.XLOOKUP(Table4[[#This Row],[ProductID]], Products!A:A,Products!B:B, "Not Found")</f>
        <v>National Watches</v>
      </c>
      <c r="N3857" t="str">
        <f>TEXT(Table4[[#This Row],[Date]], "mmm")</f>
        <v>Jun</v>
      </c>
      <c r="O3857" t="str">
        <f>TEXT(Table4[[#This Row],[Date]], "yyyy")</f>
        <v>2025</v>
      </c>
      <c r="P3857" t="str">
        <f>_xlfn.XLOOKUP(Table4[[#This Row],[ProductID]],Products!A:A,Products!C:C, "Not Found")</f>
        <v>Fashion</v>
      </c>
      <c r="Q3857" t="str">
        <f>_xlfn.XLOOKUP(Table4[[#This Row],[ProductID]],Products!A:A,Products!D:D,"Not Found")</f>
        <v>Watches</v>
      </c>
      <c r="R3857">
        <f>_xlfn.XLOOKUP(Table4[[#This Row],[ProductID]],Products!A:A,Products!E:E,"Not Found")</f>
        <v>29.24</v>
      </c>
      <c r="S3857">
        <f>_xlfn.XLOOKUP(Table4[[#This Row],[ProductID]],Products!A:A,Products!F:F, "Not Found")</f>
        <v>15.28</v>
      </c>
      <c r="T3857" t="str">
        <f>_xlfn.XLOOKUP(Table4[[#This Row],[CustomerID]],Customers!A:A,Customers!D:D, "Not Found")</f>
        <v>F</v>
      </c>
      <c r="U3857" s="6">
        <f>_xlfn.XLOOKUP(Table4[[#This Row],[CustomerID]],Customers!A:A,Customers!E:E, "Not Found")</f>
        <v>30679</v>
      </c>
      <c r="V3857">
        <f ca="1">DATEDIF(Table4[[#This Row],[CustomerBirthday]], TODAY(), "Y")</f>
        <v>42</v>
      </c>
      <c r="W3857" t="str" cm="1">
        <f t="array" aca="1" ref="W3857" ca="1">_xlfn.IFS(Table4[[#This Row],[Age]]&lt;25, "Under 25",Table4[[#This Row],[Age]]=34, "25-34", Table4[[#This Row],[Age]]&lt;=49, "35-49", Table4[[#This Row],[Age]]&lt;=64, "50-64", Table4[[#This Row],[Age]]&gt;=65, "65+")</f>
        <v>35-49</v>
      </c>
      <c r="X3857" t="str">
        <f>_xlfn.XLOOKUP(Table4[[#This Row],[StoreID]],Stores!A:A,Stores!B:B, "Not found")</f>
        <v>MegaMart New Michele</v>
      </c>
      <c r="Y3857" t="str">
        <f>_xlfn.XLOOKUP(Table4[[#This Row],[StoreID]],Stores!A:A,Stores!C:C, "Not Found")</f>
        <v>New Michele</v>
      </c>
      <c r="Z3857" t="str">
        <f>_xlfn.XLOOKUP(Table4[[#This Row],[StoreID]],Stores!A:A,Stores!D:D, "Not Found")</f>
        <v>West</v>
      </c>
    </row>
    <row r="3858" spans="1:26">
      <c r="A3858" t="s">
        <v>4724</v>
      </c>
      <c r="B3858" s="1">
        <v>45390</v>
      </c>
      <c r="C3858" t="s">
        <v>556</v>
      </c>
      <c r="D3858" t="s">
        <v>764</v>
      </c>
      <c r="E3858" t="s">
        <v>842</v>
      </c>
      <c r="F3858">
        <v>3</v>
      </c>
      <c r="G3858">
        <v>0</v>
      </c>
      <c r="H3858" t="s">
        <v>868</v>
      </c>
      <c r="I3858" s="4">
        <f>Table4[[#This Row],[Quantity]]*Table4[[#This Row],[UnitPrice]]</f>
        <v>971.76</v>
      </c>
      <c r="J3858" s="4">
        <f>Table4[[#This Row],[Gross Revenue]]*(1-Table4[[#This Row],[Discount]])</f>
        <v>971.76</v>
      </c>
      <c r="K3858" s="4">
        <f>Table4[[#This Row],[Quantity]]*Table4[[#This Row],[CostPrice]]</f>
        <v>728.93999999999994</v>
      </c>
      <c r="L3858" s="4">
        <f>Table4[[#This Row],[Net Revenue]]-Table4[[#This Row],[Total Cost]]</f>
        <v>242.82000000000005</v>
      </c>
      <c r="M3858" t="str">
        <f>_xlfn.XLOOKUP(Table4[[#This Row],[ProductID]], Products!A:A,Products!B:B, "Not Found")</f>
        <v>Simple Accessories</v>
      </c>
      <c r="N3858" t="str">
        <f>TEXT(Table4[[#This Row],[Date]], "mmm")</f>
        <v>Apr</v>
      </c>
      <c r="O3858" t="str">
        <f>TEXT(Table4[[#This Row],[Date]], "yyyy")</f>
        <v>2024</v>
      </c>
      <c r="P3858" t="str">
        <f>_xlfn.XLOOKUP(Table4[[#This Row],[ProductID]],Products!A:A,Products!C:C, "Not Found")</f>
        <v>Fashion</v>
      </c>
      <c r="Q3858" t="str">
        <f>_xlfn.XLOOKUP(Table4[[#This Row],[ProductID]],Products!A:A,Products!D:D,"Not Found")</f>
        <v>Accessories</v>
      </c>
      <c r="R3858">
        <f>_xlfn.XLOOKUP(Table4[[#This Row],[ProductID]],Products!A:A,Products!E:E,"Not Found")</f>
        <v>323.92</v>
      </c>
      <c r="S3858">
        <f>_xlfn.XLOOKUP(Table4[[#This Row],[ProductID]],Products!A:A,Products!F:F, "Not Found")</f>
        <v>242.98</v>
      </c>
      <c r="T3858" t="str">
        <f>_xlfn.XLOOKUP(Table4[[#This Row],[CustomerID]],Customers!A:A,Customers!D:D, "Not Found")</f>
        <v>M</v>
      </c>
      <c r="U3858" s="6">
        <f>_xlfn.XLOOKUP(Table4[[#This Row],[CustomerID]],Customers!A:A,Customers!E:E, "Not Found")</f>
        <v>24005</v>
      </c>
      <c r="V3858">
        <f ca="1">DATEDIF(Table4[[#This Row],[CustomerBirthday]], TODAY(), "Y")</f>
        <v>60</v>
      </c>
      <c r="W3858" t="str" cm="1">
        <f t="array" aca="1" ref="W3858" ca="1">_xlfn.IFS(Table4[[#This Row],[Age]]&lt;25, "Under 25",Table4[[#This Row],[Age]]=34, "25-34", Table4[[#This Row],[Age]]&lt;=49, "35-49", Table4[[#This Row],[Age]]&lt;=64, "50-64", Table4[[#This Row],[Age]]&gt;=65, "65+")</f>
        <v>50-64</v>
      </c>
      <c r="X3858" t="str">
        <f>_xlfn.XLOOKUP(Table4[[#This Row],[StoreID]],Stores!A:A,Stores!B:B, "Not found")</f>
        <v>MegaMart Brianahaven</v>
      </c>
      <c r="Y3858" t="str">
        <f>_xlfn.XLOOKUP(Table4[[#This Row],[StoreID]],Stores!A:A,Stores!C:C, "Not Found")</f>
        <v>Brianahaven</v>
      </c>
      <c r="Z3858" t="str">
        <f>_xlfn.XLOOKUP(Table4[[#This Row],[StoreID]],Stores!A:A,Stores!D:D, "Not Found")</f>
        <v>North</v>
      </c>
    </row>
    <row r="3859" spans="1:26">
      <c r="A3859" t="s">
        <v>4725</v>
      </c>
      <c r="B3859" s="1">
        <v>45588</v>
      </c>
      <c r="C3859" t="s">
        <v>59</v>
      </c>
      <c r="D3859" t="s">
        <v>734</v>
      </c>
      <c r="E3859" t="s">
        <v>839</v>
      </c>
      <c r="F3859">
        <v>3</v>
      </c>
      <c r="G3859">
        <v>0.1</v>
      </c>
      <c r="H3859" t="s">
        <v>871</v>
      </c>
      <c r="I3859" s="4">
        <f>Table4[[#This Row],[Quantity]]*Table4[[#This Row],[UnitPrice]]</f>
        <v>329.34000000000003</v>
      </c>
      <c r="J3859" s="4">
        <f>Table4[[#This Row],[Gross Revenue]]*(1-Table4[[#This Row],[Discount]])</f>
        <v>296.40600000000006</v>
      </c>
      <c r="K3859" s="4">
        <f>Table4[[#This Row],[Quantity]]*Table4[[#This Row],[CostPrice]]</f>
        <v>211.77</v>
      </c>
      <c r="L3859" s="4">
        <f>Table4[[#This Row],[Net Revenue]]-Table4[[#This Row],[Total Cost]]</f>
        <v>84.636000000000053</v>
      </c>
      <c r="M3859" t="str">
        <f>_xlfn.XLOOKUP(Table4[[#This Row],[ProductID]], Products!A:A,Products!B:B, "Not Found")</f>
        <v>Recognize Footwear</v>
      </c>
      <c r="N3859" t="str">
        <f>TEXT(Table4[[#This Row],[Date]], "mmm")</f>
        <v>Oct</v>
      </c>
      <c r="O3859" t="str">
        <f>TEXT(Table4[[#This Row],[Date]], "yyyy")</f>
        <v>2024</v>
      </c>
      <c r="P3859" t="str">
        <f>_xlfn.XLOOKUP(Table4[[#This Row],[ProductID]],Products!A:A,Products!C:C, "Not Found")</f>
        <v>Fashion</v>
      </c>
      <c r="Q3859" t="str">
        <f>_xlfn.XLOOKUP(Table4[[#This Row],[ProductID]],Products!A:A,Products!D:D,"Not Found")</f>
        <v>Footwear</v>
      </c>
      <c r="R3859">
        <f>_xlfn.XLOOKUP(Table4[[#This Row],[ProductID]],Products!A:A,Products!E:E,"Not Found")</f>
        <v>109.78</v>
      </c>
      <c r="S3859">
        <f>_xlfn.XLOOKUP(Table4[[#This Row],[ProductID]],Products!A:A,Products!F:F, "Not Found")</f>
        <v>70.59</v>
      </c>
      <c r="T3859" t="str">
        <f>_xlfn.XLOOKUP(Table4[[#This Row],[CustomerID]],Customers!A:A,Customers!D:D, "Not Found")</f>
        <v>M</v>
      </c>
      <c r="U3859" s="6">
        <f>_xlfn.XLOOKUP(Table4[[#This Row],[CustomerID]],Customers!A:A,Customers!E:E, "Not Found")</f>
        <v>27205</v>
      </c>
      <c r="V3859">
        <f ca="1">DATEDIF(Table4[[#This Row],[CustomerBirthday]], TODAY(), "Y")</f>
        <v>52</v>
      </c>
      <c r="W3859" t="str" cm="1">
        <f t="array" aca="1" ref="W3859" ca="1">_xlfn.IFS(Table4[[#This Row],[Age]]&lt;25, "Under 25",Table4[[#This Row],[Age]]=34, "25-34", Table4[[#This Row],[Age]]&lt;=49, "35-49", Table4[[#This Row],[Age]]&lt;=64, "50-64", Table4[[#This Row],[Age]]&gt;=65, "65+")</f>
        <v>50-64</v>
      </c>
      <c r="X3859" t="str">
        <f>_xlfn.XLOOKUP(Table4[[#This Row],[StoreID]],Stores!A:A,Stores!B:B, "Not found")</f>
        <v>MegaMart New Michele</v>
      </c>
      <c r="Y3859" t="str">
        <f>_xlfn.XLOOKUP(Table4[[#This Row],[StoreID]],Stores!A:A,Stores!C:C, "Not Found")</f>
        <v>New Michele</v>
      </c>
      <c r="Z3859" t="str">
        <f>_xlfn.XLOOKUP(Table4[[#This Row],[StoreID]],Stores!A:A,Stores!D:D, "Not Found")</f>
        <v>West</v>
      </c>
    </row>
    <row r="3860" spans="1:26">
      <c r="A3860" t="s">
        <v>4726</v>
      </c>
      <c r="B3860" s="1">
        <v>45785</v>
      </c>
      <c r="C3860" t="s">
        <v>109</v>
      </c>
      <c r="D3860" t="s">
        <v>816</v>
      </c>
      <c r="E3860" t="s">
        <v>846</v>
      </c>
      <c r="F3860">
        <v>3</v>
      </c>
      <c r="G3860">
        <v>0.1</v>
      </c>
      <c r="H3860" t="s">
        <v>865</v>
      </c>
      <c r="I3860" s="4">
        <f>Table4[[#This Row],[Quantity]]*Table4[[#This Row],[UnitPrice]]</f>
        <v>5637.24</v>
      </c>
      <c r="J3860" s="4">
        <f>Table4[[#This Row],[Gross Revenue]]*(1-Table4[[#This Row],[Discount]])</f>
        <v>5073.5159999999996</v>
      </c>
      <c r="K3860" s="4">
        <f>Table4[[#This Row],[Quantity]]*Table4[[#This Row],[CostPrice]]</f>
        <v>3013.68</v>
      </c>
      <c r="L3860" s="4">
        <f>Table4[[#This Row],[Net Revenue]]-Table4[[#This Row],[Total Cost]]</f>
        <v>2059.8359999999998</v>
      </c>
      <c r="M3860" t="str">
        <f>_xlfn.XLOOKUP(Table4[[#This Row],[ProductID]], Products!A:A,Products!B:B, "Not Found")</f>
        <v>Set Dairy</v>
      </c>
      <c r="N3860" t="str">
        <f>TEXT(Table4[[#This Row],[Date]], "mmm")</f>
        <v>May</v>
      </c>
      <c r="O3860" t="str">
        <f>TEXT(Table4[[#This Row],[Date]], "yyyy")</f>
        <v>2025</v>
      </c>
      <c r="P3860" t="str">
        <f>_xlfn.XLOOKUP(Table4[[#This Row],[ProductID]],Products!A:A,Products!C:C, "Not Found")</f>
        <v>Groceries</v>
      </c>
      <c r="Q3860" t="str">
        <f>_xlfn.XLOOKUP(Table4[[#This Row],[ProductID]],Products!A:A,Products!D:D,"Not Found")</f>
        <v>Dairy</v>
      </c>
      <c r="R3860">
        <f>_xlfn.XLOOKUP(Table4[[#This Row],[ProductID]],Products!A:A,Products!E:E,"Not Found")</f>
        <v>1879.08</v>
      </c>
      <c r="S3860">
        <f>_xlfn.XLOOKUP(Table4[[#This Row],[ProductID]],Products!A:A,Products!F:F, "Not Found")</f>
        <v>1004.56</v>
      </c>
      <c r="T3860" t="str">
        <f>_xlfn.XLOOKUP(Table4[[#This Row],[CustomerID]],Customers!A:A,Customers!D:D, "Not Found")</f>
        <v>M</v>
      </c>
      <c r="U3860" s="6">
        <f>_xlfn.XLOOKUP(Table4[[#This Row],[CustomerID]],Customers!A:A,Customers!E:E, "Not Found")</f>
        <v>21586</v>
      </c>
      <c r="V3860">
        <f ca="1">DATEDIF(Table4[[#This Row],[CustomerBirthday]], TODAY(), "Y")</f>
        <v>67</v>
      </c>
      <c r="W3860" t="str" cm="1">
        <f t="array" aca="1" ref="W3860" ca="1">_xlfn.IFS(Table4[[#This Row],[Age]]&lt;25, "Under 25",Table4[[#This Row],[Age]]=34, "25-34", Table4[[#This Row],[Age]]&lt;=49, "35-49", Table4[[#This Row],[Age]]&lt;=64, "50-64", Table4[[#This Row],[Age]]&gt;=65, "65+")</f>
        <v>65+</v>
      </c>
      <c r="X3860" t="str">
        <f>_xlfn.XLOOKUP(Table4[[#This Row],[StoreID]],Stores!A:A,Stores!B:B, "Not found")</f>
        <v>MegaMart Johnmouth</v>
      </c>
      <c r="Y3860" t="str">
        <f>_xlfn.XLOOKUP(Table4[[#This Row],[StoreID]],Stores!A:A,Stores!C:C, "Not Found")</f>
        <v>Johnmouth</v>
      </c>
      <c r="Z3860" t="str">
        <f>_xlfn.XLOOKUP(Table4[[#This Row],[StoreID]],Stores!A:A,Stores!D:D, "Not Found")</f>
        <v>East</v>
      </c>
    </row>
    <row r="3861" spans="1:26">
      <c r="A3861" t="s">
        <v>4727</v>
      </c>
      <c r="B3861" s="1">
        <v>45318</v>
      </c>
      <c r="C3861" t="s">
        <v>462</v>
      </c>
      <c r="D3861" t="s">
        <v>804</v>
      </c>
      <c r="E3861" t="s">
        <v>831</v>
      </c>
      <c r="F3861">
        <v>3</v>
      </c>
      <c r="G3861">
        <v>0.15</v>
      </c>
      <c r="H3861" t="s">
        <v>871</v>
      </c>
      <c r="I3861" s="4">
        <f>Table4[[#This Row],[Quantity]]*Table4[[#This Row],[UnitPrice]]</f>
        <v>1622.8200000000002</v>
      </c>
      <c r="J3861" s="4">
        <f>Table4[[#This Row],[Gross Revenue]]*(1-Table4[[#This Row],[Discount]])</f>
        <v>1379.3970000000002</v>
      </c>
      <c r="K3861" s="4">
        <f>Table4[[#This Row],[Quantity]]*Table4[[#This Row],[CostPrice]]</f>
        <v>1194.75</v>
      </c>
      <c r="L3861" s="4">
        <f>Table4[[#This Row],[Net Revenue]]-Table4[[#This Row],[Total Cost]]</f>
        <v>184.64700000000016</v>
      </c>
      <c r="M3861" t="str">
        <f>_xlfn.XLOOKUP(Table4[[#This Row],[ProductID]], Products!A:A,Products!B:B, "Not Found")</f>
        <v>Church Clothing</v>
      </c>
      <c r="N3861" t="str">
        <f>TEXT(Table4[[#This Row],[Date]], "mmm")</f>
        <v>Jan</v>
      </c>
      <c r="O3861" t="str">
        <f>TEXT(Table4[[#This Row],[Date]], "yyyy")</f>
        <v>2024</v>
      </c>
      <c r="P3861" t="str">
        <f>_xlfn.XLOOKUP(Table4[[#This Row],[ProductID]],Products!A:A,Products!C:C, "Not Found")</f>
        <v>Fashion</v>
      </c>
      <c r="Q3861" t="str">
        <f>_xlfn.XLOOKUP(Table4[[#This Row],[ProductID]],Products!A:A,Products!D:D,"Not Found")</f>
        <v>Clothing</v>
      </c>
      <c r="R3861">
        <f>_xlfn.XLOOKUP(Table4[[#This Row],[ProductID]],Products!A:A,Products!E:E,"Not Found")</f>
        <v>540.94000000000005</v>
      </c>
      <c r="S3861">
        <f>_xlfn.XLOOKUP(Table4[[#This Row],[ProductID]],Products!A:A,Products!F:F, "Not Found")</f>
        <v>398.25</v>
      </c>
      <c r="T3861" t="str">
        <f>_xlfn.XLOOKUP(Table4[[#This Row],[CustomerID]],Customers!A:A,Customers!D:D, "Not Found")</f>
        <v>M</v>
      </c>
      <c r="U3861" s="6">
        <f>_xlfn.XLOOKUP(Table4[[#This Row],[CustomerID]],Customers!A:A,Customers!E:E, "Not Found")</f>
        <v>32966</v>
      </c>
      <c r="V3861">
        <f ca="1">DATEDIF(Table4[[#This Row],[CustomerBirthday]], TODAY(), "Y")</f>
        <v>36</v>
      </c>
      <c r="W3861" t="str" cm="1">
        <f t="array" aca="1" ref="W3861" ca="1">_xlfn.IFS(Table4[[#This Row],[Age]]&lt;25, "Under 25",Table4[[#This Row],[Age]]=34, "25-34", Table4[[#This Row],[Age]]&lt;=49, "35-49", Table4[[#This Row],[Age]]&lt;=64, "50-64", Table4[[#This Row],[Age]]&gt;=65, "65+")</f>
        <v>35-49</v>
      </c>
      <c r="X3861" t="str">
        <f>_xlfn.XLOOKUP(Table4[[#This Row],[StoreID]],Stores!A:A,Stores!B:B, "Not found")</f>
        <v>MegaMart Jimenezborough</v>
      </c>
      <c r="Y3861" t="str">
        <f>_xlfn.XLOOKUP(Table4[[#This Row],[StoreID]],Stores!A:A,Stores!C:C, "Not Found")</f>
        <v>Jimenezborough</v>
      </c>
      <c r="Z3861" t="str">
        <f>_xlfn.XLOOKUP(Table4[[#This Row],[StoreID]],Stores!A:A,Stores!D:D, "Not Found")</f>
        <v>South</v>
      </c>
    </row>
    <row r="3862" spans="1:26">
      <c r="A3862" t="s">
        <v>4728</v>
      </c>
      <c r="B3862" s="1">
        <v>45613</v>
      </c>
      <c r="C3862" t="s">
        <v>7</v>
      </c>
      <c r="D3862" t="s">
        <v>736</v>
      </c>
      <c r="E3862" t="s">
        <v>846</v>
      </c>
      <c r="F3862">
        <v>2</v>
      </c>
      <c r="G3862">
        <v>0.05</v>
      </c>
      <c r="H3862" t="s">
        <v>865</v>
      </c>
      <c r="I3862" s="4">
        <f>Table4[[#This Row],[Quantity]]*Table4[[#This Row],[UnitPrice]]</f>
        <v>246.38</v>
      </c>
      <c r="J3862" s="4">
        <f>Table4[[#This Row],[Gross Revenue]]*(1-Table4[[#This Row],[Discount]])</f>
        <v>234.06099999999998</v>
      </c>
      <c r="K3862" s="4">
        <f>Table4[[#This Row],[Quantity]]*Table4[[#This Row],[CostPrice]]</f>
        <v>160.72</v>
      </c>
      <c r="L3862" s="4">
        <f>Table4[[#This Row],[Net Revenue]]-Table4[[#This Row],[Total Cost]]</f>
        <v>73.34099999999998</v>
      </c>
      <c r="M3862" t="str">
        <f>_xlfn.XLOOKUP(Table4[[#This Row],[ProductID]], Products!A:A,Products!B:B, "Not Found")</f>
        <v>Us Snacks</v>
      </c>
      <c r="N3862" t="str">
        <f>TEXT(Table4[[#This Row],[Date]], "mmm")</f>
        <v>Nov</v>
      </c>
      <c r="O3862" t="str">
        <f>TEXT(Table4[[#This Row],[Date]], "yyyy")</f>
        <v>2024</v>
      </c>
      <c r="P3862" t="str">
        <f>_xlfn.XLOOKUP(Table4[[#This Row],[ProductID]],Products!A:A,Products!C:C, "Not Found")</f>
        <v>Groceries</v>
      </c>
      <c r="Q3862" t="str">
        <f>_xlfn.XLOOKUP(Table4[[#This Row],[ProductID]],Products!A:A,Products!D:D,"Not Found")</f>
        <v>Snacks</v>
      </c>
      <c r="R3862">
        <f>_xlfn.XLOOKUP(Table4[[#This Row],[ProductID]],Products!A:A,Products!E:E,"Not Found")</f>
        <v>123.19</v>
      </c>
      <c r="S3862">
        <f>_xlfn.XLOOKUP(Table4[[#This Row],[ProductID]],Products!A:A,Products!F:F, "Not Found")</f>
        <v>80.36</v>
      </c>
      <c r="T3862" t="str">
        <f>_xlfn.XLOOKUP(Table4[[#This Row],[CustomerID]],Customers!A:A,Customers!D:D, "Not Found")</f>
        <v>M</v>
      </c>
      <c r="U3862" s="6">
        <f>_xlfn.XLOOKUP(Table4[[#This Row],[CustomerID]],Customers!A:A,Customers!E:E, "Not Found")</f>
        <v>35319</v>
      </c>
      <c r="V3862">
        <f ca="1">DATEDIF(Table4[[#This Row],[CustomerBirthday]], TODAY(), "Y")</f>
        <v>29</v>
      </c>
      <c r="W3862" t="str" cm="1">
        <f t="array" aca="1" ref="W3862" ca="1">_xlfn.IFS(Table4[[#This Row],[Age]]&lt;25, "Under 25",Table4[[#This Row],[Age]]=34, "25-34", Table4[[#This Row],[Age]]&lt;=49, "35-49", Table4[[#This Row],[Age]]&lt;=64, "50-64", Table4[[#This Row],[Age]]&gt;=65, "65+")</f>
        <v>35-49</v>
      </c>
      <c r="X3862" t="str">
        <f>_xlfn.XLOOKUP(Table4[[#This Row],[StoreID]],Stores!A:A,Stores!B:B, "Not found")</f>
        <v>MegaMart Johnmouth</v>
      </c>
      <c r="Y3862" t="str">
        <f>_xlfn.XLOOKUP(Table4[[#This Row],[StoreID]],Stores!A:A,Stores!C:C, "Not Found")</f>
        <v>Johnmouth</v>
      </c>
      <c r="Z3862" t="str">
        <f>_xlfn.XLOOKUP(Table4[[#This Row],[StoreID]],Stores!A:A,Stores!D:D, "Not Found")</f>
        <v>East</v>
      </c>
    </row>
    <row r="3863" spans="1:26">
      <c r="A3863" t="s">
        <v>4729</v>
      </c>
      <c r="B3863" s="1">
        <v>45780</v>
      </c>
      <c r="C3863" t="s">
        <v>469</v>
      </c>
      <c r="D3863" t="s">
        <v>796</v>
      </c>
      <c r="E3863" t="s">
        <v>831</v>
      </c>
      <c r="F3863">
        <v>5</v>
      </c>
      <c r="G3863">
        <v>0</v>
      </c>
      <c r="H3863" t="s">
        <v>875</v>
      </c>
      <c r="I3863" s="4">
        <f>Table4[[#This Row],[Quantity]]*Table4[[#This Row],[UnitPrice]]</f>
        <v>7812.1500000000005</v>
      </c>
      <c r="J3863" s="4">
        <f>Table4[[#This Row],[Gross Revenue]]*(1-Table4[[#This Row],[Discount]])</f>
        <v>7812.1500000000005</v>
      </c>
      <c r="K3863" s="4">
        <f>Table4[[#This Row],[Quantity]]*Table4[[#This Row],[CostPrice]]</f>
        <v>5978.1500000000005</v>
      </c>
      <c r="L3863" s="4">
        <f>Table4[[#This Row],[Net Revenue]]-Table4[[#This Row],[Total Cost]]</f>
        <v>1834</v>
      </c>
      <c r="M3863" t="str">
        <f>_xlfn.XLOOKUP(Table4[[#This Row],[ProductID]], Products!A:A,Products!B:B, "Not Found")</f>
        <v>Chair Laptop</v>
      </c>
      <c r="N3863" t="str">
        <f>TEXT(Table4[[#This Row],[Date]], "mmm")</f>
        <v>May</v>
      </c>
      <c r="O3863" t="str">
        <f>TEXT(Table4[[#This Row],[Date]], "yyyy")</f>
        <v>2025</v>
      </c>
      <c r="P3863" t="str">
        <f>_xlfn.XLOOKUP(Table4[[#This Row],[ProductID]],Products!A:A,Products!C:C, "Not Found")</f>
        <v>Electronics</v>
      </c>
      <c r="Q3863" t="str">
        <f>_xlfn.XLOOKUP(Table4[[#This Row],[ProductID]],Products!A:A,Products!D:D,"Not Found")</f>
        <v>Laptop</v>
      </c>
      <c r="R3863">
        <f>_xlfn.XLOOKUP(Table4[[#This Row],[ProductID]],Products!A:A,Products!E:E,"Not Found")</f>
        <v>1562.43</v>
      </c>
      <c r="S3863">
        <f>_xlfn.XLOOKUP(Table4[[#This Row],[ProductID]],Products!A:A,Products!F:F, "Not Found")</f>
        <v>1195.6300000000001</v>
      </c>
      <c r="T3863" t="str">
        <f>_xlfn.XLOOKUP(Table4[[#This Row],[CustomerID]],Customers!A:A,Customers!D:D, "Not Found")</f>
        <v>F</v>
      </c>
      <c r="U3863" s="6">
        <f>_xlfn.XLOOKUP(Table4[[#This Row],[CustomerID]],Customers!A:A,Customers!E:E, "Not Found")</f>
        <v>27978</v>
      </c>
      <c r="V3863">
        <f ca="1">DATEDIF(Table4[[#This Row],[CustomerBirthday]], TODAY(), "Y")</f>
        <v>49</v>
      </c>
      <c r="W3863" t="str" cm="1">
        <f t="array" aca="1" ref="W3863" ca="1">_xlfn.IFS(Table4[[#This Row],[Age]]&lt;25, "Under 25",Table4[[#This Row],[Age]]=34, "25-34", Table4[[#This Row],[Age]]&lt;=49, "35-49", Table4[[#This Row],[Age]]&lt;=64, "50-64", Table4[[#This Row],[Age]]&gt;=65, "65+")</f>
        <v>35-49</v>
      </c>
      <c r="X3863" t="str">
        <f>_xlfn.XLOOKUP(Table4[[#This Row],[StoreID]],Stores!A:A,Stores!B:B, "Not found")</f>
        <v>MegaMart Jimenezborough</v>
      </c>
      <c r="Y3863" t="str">
        <f>_xlfn.XLOOKUP(Table4[[#This Row],[StoreID]],Stores!A:A,Stores!C:C, "Not Found")</f>
        <v>Jimenezborough</v>
      </c>
      <c r="Z3863" t="str">
        <f>_xlfn.XLOOKUP(Table4[[#This Row],[StoreID]],Stores!A:A,Stores!D:D, "Not Found")</f>
        <v>South</v>
      </c>
    </row>
    <row r="3864" spans="1:26">
      <c r="A3864" t="s">
        <v>4730</v>
      </c>
      <c r="B3864" s="1">
        <v>45575</v>
      </c>
      <c r="C3864" t="s">
        <v>71</v>
      </c>
      <c r="D3864" t="s">
        <v>745</v>
      </c>
      <c r="E3864" t="s">
        <v>842</v>
      </c>
      <c r="F3864">
        <v>2</v>
      </c>
      <c r="G3864">
        <v>0.1</v>
      </c>
      <c r="H3864" t="s">
        <v>868</v>
      </c>
      <c r="I3864" s="4">
        <f>Table4[[#This Row],[Quantity]]*Table4[[#This Row],[UnitPrice]]</f>
        <v>2386.1799999999998</v>
      </c>
      <c r="J3864" s="4">
        <f>Table4[[#This Row],[Gross Revenue]]*(1-Table4[[#This Row],[Discount]])</f>
        <v>2147.5619999999999</v>
      </c>
      <c r="K3864" s="4">
        <f>Table4[[#This Row],[Quantity]]*Table4[[#This Row],[CostPrice]]</f>
        <v>1636.48</v>
      </c>
      <c r="L3864" s="4">
        <f>Table4[[#This Row],[Net Revenue]]-Table4[[#This Row],[Total Cost]]</f>
        <v>511.08199999999988</v>
      </c>
      <c r="M3864" t="str">
        <f>_xlfn.XLOOKUP(Table4[[#This Row],[ProductID]], Products!A:A,Products!B:B, "Not Found")</f>
        <v>Above Camera</v>
      </c>
      <c r="N3864" t="str">
        <f>TEXT(Table4[[#This Row],[Date]], "mmm")</f>
        <v>Oct</v>
      </c>
      <c r="O3864" t="str">
        <f>TEXT(Table4[[#This Row],[Date]], "yyyy")</f>
        <v>2024</v>
      </c>
      <c r="P3864" t="str">
        <f>_xlfn.XLOOKUP(Table4[[#This Row],[ProductID]],Products!A:A,Products!C:C, "Not Found")</f>
        <v>Electronics</v>
      </c>
      <c r="Q3864" t="str">
        <f>_xlfn.XLOOKUP(Table4[[#This Row],[ProductID]],Products!A:A,Products!D:D,"Not Found")</f>
        <v>Camera</v>
      </c>
      <c r="R3864">
        <f>_xlfn.XLOOKUP(Table4[[#This Row],[ProductID]],Products!A:A,Products!E:E,"Not Found")</f>
        <v>1193.0899999999999</v>
      </c>
      <c r="S3864">
        <f>_xlfn.XLOOKUP(Table4[[#This Row],[ProductID]],Products!A:A,Products!F:F, "Not Found")</f>
        <v>818.24</v>
      </c>
      <c r="T3864" t="str">
        <f>_xlfn.XLOOKUP(Table4[[#This Row],[CustomerID]],Customers!A:A,Customers!D:D, "Not Found")</f>
        <v>F</v>
      </c>
      <c r="U3864" s="6">
        <f>_xlfn.XLOOKUP(Table4[[#This Row],[CustomerID]],Customers!A:A,Customers!E:E, "Not Found")</f>
        <v>30021</v>
      </c>
      <c r="V3864">
        <f ca="1">DATEDIF(Table4[[#This Row],[CustomerBirthday]], TODAY(), "Y")</f>
        <v>44</v>
      </c>
      <c r="W3864" t="str" cm="1">
        <f t="array" aca="1" ref="W3864" ca="1">_xlfn.IFS(Table4[[#This Row],[Age]]&lt;25, "Under 25",Table4[[#This Row],[Age]]=34, "25-34", Table4[[#This Row],[Age]]&lt;=49, "35-49", Table4[[#This Row],[Age]]&lt;=64, "50-64", Table4[[#This Row],[Age]]&gt;=65, "65+")</f>
        <v>35-49</v>
      </c>
      <c r="X3864" t="str">
        <f>_xlfn.XLOOKUP(Table4[[#This Row],[StoreID]],Stores!A:A,Stores!B:B, "Not found")</f>
        <v>MegaMart Brianahaven</v>
      </c>
      <c r="Y3864" t="str">
        <f>_xlfn.XLOOKUP(Table4[[#This Row],[StoreID]],Stores!A:A,Stores!C:C, "Not Found")</f>
        <v>Brianahaven</v>
      </c>
      <c r="Z3864" t="str">
        <f>_xlfn.XLOOKUP(Table4[[#This Row],[StoreID]],Stores!A:A,Stores!D:D, "Not Found")</f>
        <v>North</v>
      </c>
    </row>
    <row r="3865" spans="1:26">
      <c r="A3865" t="s">
        <v>4731</v>
      </c>
      <c r="B3865" s="1">
        <v>45382</v>
      </c>
      <c r="C3865" t="s">
        <v>270</v>
      </c>
      <c r="D3865" t="s">
        <v>736</v>
      </c>
      <c r="E3865" t="s">
        <v>831</v>
      </c>
      <c r="F3865">
        <v>4</v>
      </c>
      <c r="G3865">
        <v>0.05</v>
      </c>
      <c r="H3865" t="s">
        <v>871</v>
      </c>
      <c r="I3865" s="4">
        <f>Table4[[#This Row],[Quantity]]*Table4[[#This Row],[UnitPrice]]</f>
        <v>492.76</v>
      </c>
      <c r="J3865" s="4">
        <f>Table4[[#This Row],[Gross Revenue]]*(1-Table4[[#This Row],[Discount]])</f>
        <v>468.12199999999996</v>
      </c>
      <c r="K3865" s="4">
        <f>Table4[[#This Row],[Quantity]]*Table4[[#This Row],[CostPrice]]</f>
        <v>321.44</v>
      </c>
      <c r="L3865" s="4">
        <f>Table4[[#This Row],[Net Revenue]]-Table4[[#This Row],[Total Cost]]</f>
        <v>146.68199999999996</v>
      </c>
      <c r="M3865" t="str">
        <f>_xlfn.XLOOKUP(Table4[[#This Row],[ProductID]], Products!A:A,Products!B:B, "Not Found")</f>
        <v>Us Snacks</v>
      </c>
      <c r="N3865" t="str">
        <f>TEXT(Table4[[#This Row],[Date]], "mmm")</f>
        <v>Mar</v>
      </c>
      <c r="O3865" t="str">
        <f>TEXT(Table4[[#This Row],[Date]], "yyyy")</f>
        <v>2024</v>
      </c>
      <c r="P3865" t="str">
        <f>_xlfn.XLOOKUP(Table4[[#This Row],[ProductID]],Products!A:A,Products!C:C, "Not Found")</f>
        <v>Groceries</v>
      </c>
      <c r="Q3865" t="str">
        <f>_xlfn.XLOOKUP(Table4[[#This Row],[ProductID]],Products!A:A,Products!D:D,"Not Found")</f>
        <v>Snacks</v>
      </c>
      <c r="R3865">
        <f>_xlfn.XLOOKUP(Table4[[#This Row],[ProductID]],Products!A:A,Products!E:E,"Not Found")</f>
        <v>123.19</v>
      </c>
      <c r="S3865">
        <f>_xlfn.XLOOKUP(Table4[[#This Row],[ProductID]],Products!A:A,Products!F:F, "Not Found")</f>
        <v>80.36</v>
      </c>
      <c r="T3865" t="str">
        <f>_xlfn.XLOOKUP(Table4[[#This Row],[CustomerID]],Customers!A:A,Customers!D:D, "Not Found")</f>
        <v>M</v>
      </c>
      <c r="U3865" s="6">
        <f>_xlfn.XLOOKUP(Table4[[#This Row],[CustomerID]],Customers!A:A,Customers!E:E, "Not Found")</f>
        <v>22815</v>
      </c>
      <c r="V3865">
        <f ca="1">DATEDIF(Table4[[#This Row],[CustomerBirthday]], TODAY(), "Y")</f>
        <v>64</v>
      </c>
      <c r="W3865" t="str" cm="1">
        <f t="array" aca="1" ref="W3865" ca="1">_xlfn.IFS(Table4[[#This Row],[Age]]&lt;25, "Under 25",Table4[[#This Row],[Age]]=34, "25-34", Table4[[#This Row],[Age]]&lt;=49, "35-49", Table4[[#This Row],[Age]]&lt;=64, "50-64", Table4[[#This Row],[Age]]&gt;=65, "65+")</f>
        <v>50-64</v>
      </c>
      <c r="X3865" t="str">
        <f>_xlfn.XLOOKUP(Table4[[#This Row],[StoreID]],Stores!A:A,Stores!B:B, "Not found")</f>
        <v>MegaMart Jimenezborough</v>
      </c>
      <c r="Y3865" t="str">
        <f>_xlfn.XLOOKUP(Table4[[#This Row],[StoreID]],Stores!A:A,Stores!C:C, "Not Found")</f>
        <v>Jimenezborough</v>
      </c>
      <c r="Z3865" t="str">
        <f>_xlfn.XLOOKUP(Table4[[#This Row],[StoreID]],Stores!A:A,Stores!D:D, "Not Found")</f>
        <v>South</v>
      </c>
    </row>
    <row r="3866" spans="1:26">
      <c r="A3866" t="s">
        <v>4732</v>
      </c>
      <c r="B3866" s="1">
        <v>45262</v>
      </c>
      <c r="C3866" t="s">
        <v>137</v>
      </c>
      <c r="D3866" t="s">
        <v>764</v>
      </c>
      <c r="E3866" t="s">
        <v>839</v>
      </c>
      <c r="F3866">
        <v>4</v>
      </c>
      <c r="G3866">
        <v>0.05</v>
      </c>
      <c r="H3866" t="s">
        <v>871</v>
      </c>
      <c r="I3866" s="4">
        <f>Table4[[#This Row],[Quantity]]*Table4[[#This Row],[UnitPrice]]</f>
        <v>1295.68</v>
      </c>
      <c r="J3866" s="4">
        <f>Table4[[#This Row],[Gross Revenue]]*(1-Table4[[#This Row],[Discount]])</f>
        <v>1230.896</v>
      </c>
      <c r="K3866" s="4">
        <f>Table4[[#This Row],[Quantity]]*Table4[[#This Row],[CostPrice]]</f>
        <v>971.92</v>
      </c>
      <c r="L3866" s="4">
        <f>Table4[[#This Row],[Net Revenue]]-Table4[[#This Row],[Total Cost]]</f>
        <v>258.976</v>
      </c>
      <c r="M3866" t="str">
        <f>_xlfn.XLOOKUP(Table4[[#This Row],[ProductID]], Products!A:A,Products!B:B, "Not Found")</f>
        <v>Simple Accessories</v>
      </c>
      <c r="N3866" t="str">
        <f>TEXT(Table4[[#This Row],[Date]], "mmm")</f>
        <v>Dec</v>
      </c>
      <c r="O3866" t="str">
        <f>TEXT(Table4[[#This Row],[Date]], "yyyy")</f>
        <v>2023</v>
      </c>
      <c r="P3866" t="str">
        <f>_xlfn.XLOOKUP(Table4[[#This Row],[ProductID]],Products!A:A,Products!C:C, "Not Found")</f>
        <v>Fashion</v>
      </c>
      <c r="Q3866" t="str">
        <f>_xlfn.XLOOKUP(Table4[[#This Row],[ProductID]],Products!A:A,Products!D:D,"Not Found")</f>
        <v>Accessories</v>
      </c>
      <c r="R3866">
        <f>_xlfn.XLOOKUP(Table4[[#This Row],[ProductID]],Products!A:A,Products!E:E,"Not Found")</f>
        <v>323.92</v>
      </c>
      <c r="S3866">
        <f>_xlfn.XLOOKUP(Table4[[#This Row],[ProductID]],Products!A:A,Products!F:F, "Not Found")</f>
        <v>242.98</v>
      </c>
      <c r="T3866" t="str">
        <f>_xlfn.XLOOKUP(Table4[[#This Row],[CustomerID]],Customers!A:A,Customers!D:D, "Not Found")</f>
        <v>F</v>
      </c>
      <c r="U3866" s="6">
        <f>_xlfn.XLOOKUP(Table4[[#This Row],[CustomerID]],Customers!A:A,Customers!E:E, "Not Found")</f>
        <v>33347</v>
      </c>
      <c r="V3866">
        <f ca="1">DATEDIF(Table4[[#This Row],[CustomerBirthday]], TODAY(), "Y")</f>
        <v>35</v>
      </c>
      <c r="W3866" t="str" cm="1">
        <f t="array" aca="1" ref="W3866" ca="1">_xlfn.IFS(Table4[[#This Row],[Age]]&lt;25, "Under 25",Table4[[#This Row],[Age]]=34, "25-34", Table4[[#This Row],[Age]]&lt;=49, "35-49", Table4[[#This Row],[Age]]&lt;=64, "50-64", Table4[[#This Row],[Age]]&gt;=65, "65+")</f>
        <v>35-49</v>
      </c>
      <c r="X3866" t="str">
        <f>_xlfn.XLOOKUP(Table4[[#This Row],[StoreID]],Stores!A:A,Stores!B:B, "Not found")</f>
        <v>MegaMart New Michele</v>
      </c>
      <c r="Y3866" t="str">
        <f>_xlfn.XLOOKUP(Table4[[#This Row],[StoreID]],Stores!A:A,Stores!C:C, "Not Found")</f>
        <v>New Michele</v>
      </c>
      <c r="Z3866" t="str">
        <f>_xlfn.XLOOKUP(Table4[[#This Row],[StoreID]],Stores!A:A,Stores!D:D, "Not Found")</f>
        <v>West</v>
      </c>
    </row>
    <row r="3867" spans="1:26">
      <c r="A3867" t="s">
        <v>4733</v>
      </c>
      <c r="B3867" s="1">
        <v>45552</v>
      </c>
      <c r="C3867" t="s">
        <v>524</v>
      </c>
      <c r="D3867" t="s">
        <v>739</v>
      </c>
      <c r="E3867" t="s">
        <v>846</v>
      </c>
      <c r="F3867">
        <v>3</v>
      </c>
      <c r="G3867">
        <v>0.1</v>
      </c>
      <c r="H3867" t="s">
        <v>875</v>
      </c>
      <c r="I3867" s="4">
        <f>Table4[[#This Row],[Quantity]]*Table4[[#This Row],[UnitPrice]]</f>
        <v>3582.3599999999997</v>
      </c>
      <c r="J3867" s="4">
        <f>Table4[[#This Row],[Gross Revenue]]*(1-Table4[[#This Row],[Discount]])</f>
        <v>3224.1239999999998</v>
      </c>
      <c r="K3867" s="4">
        <f>Table4[[#This Row],[Quantity]]*Table4[[#This Row],[CostPrice]]</f>
        <v>2516.8500000000004</v>
      </c>
      <c r="L3867" s="4">
        <f>Table4[[#This Row],[Net Revenue]]-Table4[[#This Row],[Total Cost]]</f>
        <v>707.27399999999943</v>
      </c>
      <c r="M3867" t="str">
        <f>_xlfn.XLOOKUP(Table4[[#This Row],[ProductID]], Products!A:A,Products!B:B, "Not Found")</f>
        <v>Step Smartphone</v>
      </c>
      <c r="N3867" t="str">
        <f>TEXT(Table4[[#This Row],[Date]], "mmm")</f>
        <v>Sep</v>
      </c>
      <c r="O3867" t="str">
        <f>TEXT(Table4[[#This Row],[Date]], "yyyy")</f>
        <v>2024</v>
      </c>
      <c r="P3867" t="str">
        <f>_xlfn.XLOOKUP(Table4[[#This Row],[ProductID]],Products!A:A,Products!C:C, "Not Found")</f>
        <v>Electronics</v>
      </c>
      <c r="Q3867" t="str">
        <f>_xlfn.XLOOKUP(Table4[[#This Row],[ProductID]],Products!A:A,Products!D:D,"Not Found")</f>
        <v>Smartphone</v>
      </c>
      <c r="R3867">
        <f>_xlfn.XLOOKUP(Table4[[#This Row],[ProductID]],Products!A:A,Products!E:E,"Not Found")</f>
        <v>1194.1199999999999</v>
      </c>
      <c r="S3867">
        <f>_xlfn.XLOOKUP(Table4[[#This Row],[ProductID]],Products!A:A,Products!F:F, "Not Found")</f>
        <v>838.95</v>
      </c>
      <c r="T3867" t="str">
        <f>_xlfn.XLOOKUP(Table4[[#This Row],[CustomerID]],Customers!A:A,Customers!D:D, "Not Found")</f>
        <v>F</v>
      </c>
      <c r="U3867" s="6">
        <f>_xlfn.XLOOKUP(Table4[[#This Row],[CustomerID]],Customers!A:A,Customers!E:E, "Not Found")</f>
        <v>23256</v>
      </c>
      <c r="V3867">
        <f ca="1">DATEDIF(Table4[[#This Row],[CustomerBirthday]], TODAY(), "Y")</f>
        <v>62</v>
      </c>
      <c r="W3867" t="str" cm="1">
        <f t="array" aca="1" ref="W3867" ca="1">_xlfn.IFS(Table4[[#This Row],[Age]]&lt;25, "Under 25",Table4[[#This Row],[Age]]=34, "25-34", Table4[[#This Row],[Age]]&lt;=49, "35-49", Table4[[#This Row],[Age]]&lt;=64, "50-64", Table4[[#This Row],[Age]]&gt;=65, "65+")</f>
        <v>50-64</v>
      </c>
      <c r="X3867" t="str">
        <f>_xlfn.XLOOKUP(Table4[[#This Row],[StoreID]],Stores!A:A,Stores!B:B, "Not found")</f>
        <v>MegaMart Johnmouth</v>
      </c>
      <c r="Y3867" t="str">
        <f>_xlfn.XLOOKUP(Table4[[#This Row],[StoreID]],Stores!A:A,Stores!C:C, "Not Found")</f>
        <v>Johnmouth</v>
      </c>
      <c r="Z3867" t="str">
        <f>_xlfn.XLOOKUP(Table4[[#This Row],[StoreID]],Stores!A:A,Stores!D:D, "Not Found")</f>
        <v>East</v>
      </c>
    </row>
    <row r="3868" spans="1:26">
      <c r="A3868" t="s">
        <v>4734</v>
      </c>
      <c r="B3868" s="1">
        <v>45615</v>
      </c>
      <c r="C3868" t="s">
        <v>63</v>
      </c>
      <c r="D3868" t="s">
        <v>725</v>
      </c>
      <c r="E3868" t="s">
        <v>831</v>
      </c>
      <c r="F3868">
        <v>4</v>
      </c>
      <c r="G3868">
        <v>0.05</v>
      </c>
      <c r="H3868" t="s">
        <v>871</v>
      </c>
      <c r="I3868" s="4">
        <f>Table4[[#This Row],[Quantity]]*Table4[[#This Row],[UnitPrice]]</f>
        <v>5584.88</v>
      </c>
      <c r="J3868" s="4">
        <f>Table4[[#This Row],[Gross Revenue]]*(1-Table4[[#This Row],[Discount]])</f>
        <v>5305.6359999999995</v>
      </c>
      <c r="K3868" s="4">
        <f>Table4[[#This Row],[Quantity]]*Table4[[#This Row],[CostPrice]]</f>
        <v>4016.36</v>
      </c>
      <c r="L3868" s="4">
        <f>Table4[[#This Row],[Net Revenue]]-Table4[[#This Row],[Total Cost]]</f>
        <v>1289.2759999999994</v>
      </c>
      <c r="M3868" t="str">
        <f>_xlfn.XLOOKUP(Table4[[#This Row],[ProductID]], Products!A:A,Products!B:B, "Not Found")</f>
        <v>Knowledge Bags</v>
      </c>
      <c r="N3868" t="str">
        <f>TEXT(Table4[[#This Row],[Date]], "mmm")</f>
        <v>Nov</v>
      </c>
      <c r="O3868" t="str">
        <f>TEXT(Table4[[#This Row],[Date]], "yyyy")</f>
        <v>2024</v>
      </c>
      <c r="P3868" t="str">
        <f>_xlfn.XLOOKUP(Table4[[#This Row],[ProductID]],Products!A:A,Products!C:C, "Not Found")</f>
        <v>Fashion</v>
      </c>
      <c r="Q3868" t="str">
        <f>_xlfn.XLOOKUP(Table4[[#This Row],[ProductID]],Products!A:A,Products!D:D,"Not Found")</f>
        <v>Bags</v>
      </c>
      <c r="R3868">
        <f>_xlfn.XLOOKUP(Table4[[#This Row],[ProductID]],Products!A:A,Products!E:E,"Not Found")</f>
        <v>1396.22</v>
      </c>
      <c r="S3868">
        <f>_xlfn.XLOOKUP(Table4[[#This Row],[ProductID]],Products!A:A,Products!F:F, "Not Found")</f>
        <v>1004.09</v>
      </c>
      <c r="T3868" t="str">
        <f>_xlfn.XLOOKUP(Table4[[#This Row],[CustomerID]],Customers!A:A,Customers!D:D, "Not Found")</f>
        <v>M</v>
      </c>
      <c r="U3868" s="6">
        <f>_xlfn.XLOOKUP(Table4[[#This Row],[CustomerID]],Customers!A:A,Customers!E:E, "Not Found")</f>
        <v>34315</v>
      </c>
      <c r="V3868">
        <f ca="1">DATEDIF(Table4[[#This Row],[CustomerBirthday]], TODAY(), "Y")</f>
        <v>32</v>
      </c>
      <c r="W3868" t="str" cm="1">
        <f t="array" aca="1" ref="W3868" ca="1">_xlfn.IFS(Table4[[#This Row],[Age]]&lt;25, "Under 25",Table4[[#This Row],[Age]]=34, "25-34", Table4[[#This Row],[Age]]&lt;=49, "35-49", Table4[[#This Row],[Age]]&lt;=64, "50-64", Table4[[#This Row],[Age]]&gt;=65, "65+")</f>
        <v>35-49</v>
      </c>
      <c r="X3868" t="str">
        <f>_xlfn.XLOOKUP(Table4[[#This Row],[StoreID]],Stores!A:A,Stores!B:B, "Not found")</f>
        <v>MegaMart Jimenezborough</v>
      </c>
      <c r="Y3868" t="str">
        <f>_xlfn.XLOOKUP(Table4[[#This Row],[StoreID]],Stores!A:A,Stores!C:C, "Not Found")</f>
        <v>Jimenezborough</v>
      </c>
      <c r="Z3868" t="str">
        <f>_xlfn.XLOOKUP(Table4[[#This Row],[StoreID]],Stores!A:A,Stores!D:D, "Not Found")</f>
        <v>South</v>
      </c>
    </row>
    <row r="3869" spans="1:26">
      <c r="A3869" t="s">
        <v>4735</v>
      </c>
      <c r="B3869" s="1">
        <v>45279</v>
      </c>
      <c r="C3869" t="s">
        <v>627</v>
      </c>
      <c r="D3869" t="s">
        <v>818</v>
      </c>
      <c r="E3869" t="s">
        <v>839</v>
      </c>
      <c r="F3869">
        <v>4</v>
      </c>
      <c r="G3869">
        <v>0.05</v>
      </c>
      <c r="H3869" t="s">
        <v>875</v>
      </c>
      <c r="I3869" s="4">
        <f>Table4[[#This Row],[Quantity]]*Table4[[#This Row],[UnitPrice]]</f>
        <v>4661.4799999999996</v>
      </c>
      <c r="J3869" s="4">
        <f>Table4[[#This Row],[Gross Revenue]]*(1-Table4[[#This Row],[Discount]])</f>
        <v>4428.405999999999</v>
      </c>
      <c r="K3869" s="4">
        <f>Table4[[#This Row],[Quantity]]*Table4[[#This Row],[CostPrice]]</f>
        <v>3706.2</v>
      </c>
      <c r="L3869" s="4">
        <f>Table4[[#This Row],[Net Revenue]]-Table4[[#This Row],[Total Cost]]</f>
        <v>722.20599999999922</v>
      </c>
      <c r="M3869" t="str">
        <f>_xlfn.XLOOKUP(Table4[[#This Row],[ProductID]], Products!A:A,Products!B:B, "Not Found")</f>
        <v>Nature Clothing</v>
      </c>
      <c r="N3869" t="str">
        <f>TEXT(Table4[[#This Row],[Date]], "mmm")</f>
        <v>Dec</v>
      </c>
      <c r="O3869" t="str">
        <f>TEXT(Table4[[#This Row],[Date]], "yyyy")</f>
        <v>2023</v>
      </c>
      <c r="P3869" t="str">
        <f>_xlfn.XLOOKUP(Table4[[#This Row],[ProductID]],Products!A:A,Products!C:C, "Not Found")</f>
        <v>Fashion</v>
      </c>
      <c r="Q3869" t="str">
        <f>_xlfn.XLOOKUP(Table4[[#This Row],[ProductID]],Products!A:A,Products!D:D,"Not Found")</f>
        <v>Clothing</v>
      </c>
      <c r="R3869">
        <f>_xlfn.XLOOKUP(Table4[[#This Row],[ProductID]],Products!A:A,Products!E:E,"Not Found")</f>
        <v>1165.3699999999999</v>
      </c>
      <c r="S3869">
        <f>_xlfn.XLOOKUP(Table4[[#This Row],[ProductID]],Products!A:A,Products!F:F, "Not Found")</f>
        <v>926.55</v>
      </c>
      <c r="T3869" t="str">
        <f>_xlfn.XLOOKUP(Table4[[#This Row],[CustomerID]],Customers!A:A,Customers!D:D, "Not Found")</f>
        <v>F</v>
      </c>
      <c r="U3869" s="6">
        <f>_xlfn.XLOOKUP(Table4[[#This Row],[CustomerID]],Customers!A:A,Customers!E:E, "Not Found")</f>
        <v>31052</v>
      </c>
      <c r="V3869">
        <f ca="1">DATEDIF(Table4[[#This Row],[CustomerBirthday]], TODAY(), "Y")</f>
        <v>41</v>
      </c>
      <c r="W3869" t="str" cm="1">
        <f t="array" aca="1" ref="W3869" ca="1">_xlfn.IFS(Table4[[#This Row],[Age]]&lt;25, "Under 25",Table4[[#This Row],[Age]]=34, "25-34", Table4[[#This Row],[Age]]&lt;=49, "35-49", Table4[[#This Row],[Age]]&lt;=64, "50-64", Table4[[#This Row],[Age]]&gt;=65, "65+")</f>
        <v>35-49</v>
      </c>
      <c r="X3869" t="str">
        <f>_xlfn.XLOOKUP(Table4[[#This Row],[StoreID]],Stores!A:A,Stores!B:B, "Not found")</f>
        <v>MegaMart New Michele</v>
      </c>
      <c r="Y3869" t="str">
        <f>_xlfn.XLOOKUP(Table4[[#This Row],[StoreID]],Stores!A:A,Stores!C:C, "Not Found")</f>
        <v>New Michele</v>
      </c>
      <c r="Z3869" t="str">
        <f>_xlfn.XLOOKUP(Table4[[#This Row],[StoreID]],Stores!A:A,Stores!D:D, "Not Found")</f>
        <v>West</v>
      </c>
    </row>
    <row r="3870" spans="1:26">
      <c r="A3870" t="s">
        <v>4736</v>
      </c>
      <c r="B3870" s="1">
        <v>45747</v>
      </c>
      <c r="C3870" t="s">
        <v>137</v>
      </c>
      <c r="D3870" t="s">
        <v>739</v>
      </c>
      <c r="E3870" t="s">
        <v>842</v>
      </c>
      <c r="F3870">
        <v>1</v>
      </c>
      <c r="G3870">
        <v>0.15</v>
      </c>
      <c r="H3870" t="s">
        <v>865</v>
      </c>
      <c r="I3870" s="4">
        <f>Table4[[#This Row],[Quantity]]*Table4[[#This Row],[UnitPrice]]</f>
        <v>1194.1199999999999</v>
      </c>
      <c r="J3870" s="4">
        <f>Table4[[#This Row],[Gross Revenue]]*(1-Table4[[#This Row],[Discount]])</f>
        <v>1015.0019999999998</v>
      </c>
      <c r="K3870" s="4">
        <f>Table4[[#This Row],[Quantity]]*Table4[[#This Row],[CostPrice]]</f>
        <v>838.95</v>
      </c>
      <c r="L3870" s="4">
        <f>Table4[[#This Row],[Net Revenue]]-Table4[[#This Row],[Total Cost]]</f>
        <v>176.05199999999979</v>
      </c>
      <c r="M3870" t="str">
        <f>_xlfn.XLOOKUP(Table4[[#This Row],[ProductID]], Products!A:A,Products!B:B, "Not Found")</f>
        <v>Step Smartphone</v>
      </c>
      <c r="N3870" t="str">
        <f>TEXT(Table4[[#This Row],[Date]], "mmm")</f>
        <v>Mar</v>
      </c>
      <c r="O3870" t="str">
        <f>TEXT(Table4[[#This Row],[Date]], "yyyy")</f>
        <v>2025</v>
      </c>
      <c r="P3870" t="str">
        <f>_xlfn.XLOOKUP(Table4[[#This Row],[ProductID]],Products!A:A,Products!C:C, "Not Found")</f>
        <v>Electronics</v>
      </c>
      <c r="Q3870" t="str">
        <f>_xlfn.XLOOKUP(Table4[[#This Row],[ProductID]],Products!A:A,Products!D:D,"Not Found")</f>
        <v>Smartphone</v>
      </c>
      <c r="R3870">
        <f>_xlfn.XLOOKUP(Table4[[#This Row],[ProductID]],Products!A:A,Products!E:E,"Not Found")</f>
        <v>1194.1199999999999</v>
      </c>
      <c r="S3870">
        <f>_xlfn.XLOOKUP(Table4[[#This Row],[ProductID]],Products!A:A,Products!F:F, "Not Found")</f>
        <v>838.95</v>
      </c>
      <c r="T3870" t="str">
        <f>_xlfn.XLOOKUP(Table4[[#This Row],[CustomerID]],Customers!A:A,Customers!D:D, "Not Found")</f>
        <v>F</v>
      </c>
      <c r="U3870" s="6">
        <f>_xlfn.XLOOKUP(Table4[[#This Row],[CustomerID]],Customers!A:A,Customers!E:E, "Not Found")</f>
        <v>33347</v>
      </c>
      <c r="V3870">
        <f ca="1">DATEDIF(Table4[[#This Row],[CustomerBirthday]], TODAY(), "Y")</f>
        <v>35</v>
      </c>
      <c r="W3870" t="str" cm="1">
        <f t="array" aca="1" ref="W3870" ca="1">_xlfn.IFS(Table4[[#This Row],[Age]]&lt;25, "Under 25",Table4[[#This Row],[Age]]=34, "25-34", Table4[[#This Row],[Age]]&lt;=49, "35-49", Table4[[#This Row],[Age]]&lt;=64, "50-64", Table4[[#This Row],[Age]]&gt;=65, "65+")</f>
        <v>35-49</v>
      </c>
      <c r="X3870" t="str">
        <f>_xlfn.XLOOKUP(Table4[[#This Row],[StoreID]],Stores!A:A,Stores!B:B, "Not found")</f>
        <v>MegaMart Brianahaven</v>
      </c>
      <c r="Y3870" t="str">
        <f>_xlfn.XLOOKUP(Table4[[#This Row],[StoreID]],Stores!A:A,Stores!C:C, "Not Found")</f>
        <v>Brianahaven</v>
      </c>
      <c r="Z3870" t="str">
        <f>_xlfn.XLOOKUP(Table4[[#This Row],[StoreID]],Stores!A:A,Stores!D:D, "Not Found")</f>
        <v>North</v>
      </c>
    </row>
    <row r="3871" spans="1:26">
      <c r="A3871" t="s">
        <v>4737</v>
      </c>
      <c r="B3871" s="1">
        <v>45376</v>
      </c>
      <c r="C3871" t="s">
        <v>12</v>
      </c>
      <c r="D3871" t="s">
        <v>824</v>
      </c>
      <c r="E3871" t="s">
        <v>842</v>
      </c>
      <c r="F3871">
        <v>1</v>
      </c>
      <c r="G3871">
        <v>0</v>
      </c>
      <c r="H3871" t="s">
        <v>865</v>
      </c>
      <c r="I3871" s="4">
        <f>Table4[[#This Row],[Quantity]]*Table4[[#This Row],[UnitPrice]]</f>
        <v>388.26</v>
      </c>
      <c r="J3871" s="4">
        <f>Table4[[#This Row],[Gross Revenue]]*(1-Table4[[#This Row],[Discount]])</f>
        <v>388.26</v>
      </c>
      <c r="K3871" s="4">
        <f>Table4[[#This Row],[Quantity]]*Table4[[#This Row],[CostPrice]]</f>
        <v>199.3</v>
      </c>
      <c r="L3871" s="4">
        <f>Table4[[#This Row],[Net Revenue]]-Table4[[#This Row],[Total Cost]]</f>
        <v>188.95999999999998</v>
      </c>
      <c r="M3871" t="str">
        <f>_xlfn.XLOOKUP(Table4[[#This Row],[ProductID]], Products!A:A,Products!B:B, "Not Found")</f>
        <v>Possible Watches</v>
      </c>
      <c r="N3871" t="str">
        <f>TEXT(Table4[[#This Row],[Date]], "mmm")</f>
        <v>Mar</v>
      </c>
      <c r="O3871" t="str">
        <f>TEXT(Table4[[#This Row],[Date]], "yyyy")</f>
        <v>2024</v>
      </c>
      <c r="P3871" t="str">
        <f>_xlfn.XLOOKUP(Table4[[#This Row],[ProductID]],Products!A:A,Products!C:C, "Not Found")</f>
        <v>Fashion</v>
      </c>
      <c r="Q3871" t="str">
        <f>_xlfn.XLOOKUP(Table4[[#This Row],[ProductID]],Products!A:A,Products!D:D,"Not Found")</f>
        <v>Watches</v>
      </c>
      <c r="R3871">
        <f>_xlfn.XLOOKUP(Table4[[#This Row],[ProductID]],Products!A:A,Products!E:E,"Not Found")</f>
        <v>388.26</v>
      </c>
      <c r="S3871">
        <f>_xlfn.XLOOKUP(Table4[[#This Row],[ProductID]],Products!A:A,Products!F:F, "Not Found")</f>
        <v>199.3</v>
      </c>
      <c r="T3871" t="str">
        <f>_xlfn.XLOOKUP(Table4[[#This Row],[CustomerID]],Customers!A:A,Customers!D:D, "Not Found")</f>
        <v>M</v>
      </c>
      <c r="U3871" s="6">
        <f>_xlfn.XLOOKUP(Table4[[#This Row],[CustomerID]],Customers!A:A,Customers!E:E, "Not Found")</f>
        <v>21780</v>
      </c>
      <c r="V3871">
        <f ca="1">DATEDIF(Table4[[#This Row],[CustomerBirthday]], TODAY(), "Y")</f>
        <v>66</v>
      </c>
      <c r="W3871" t="str" cm="1">
        <f t="array" aca="1" ref="W3871" ca="1">_xlfn.IFS(Table4[[#This Row],[Age]]&lt;25, "Under 25",Table4[[#This Row],[Age]]=34, "25-34", Table4[[#This Row],[Age]]&lt;=49, "35-49", Table4[[#This Row],[Age]]&lt;=64, "50-64", Table4[[#This Row],[Age]]&gt;=65, "65+")</f>
        <v>65+</v>
      </c>
      <c r="X3871" t="str">
        <f>_xlfn.XLOOKUP(Table4[[#This Row],[StoreID]],Stores!A:A,Stores!B:B, "Not found")</f>
        <v>MegaMart Brianahaven</v>
      </c>
      <c r="Y3871" t="str">
        <f>_xlfn.XLOOKUP(Table4[[#This Row],[StoreID]],Stores!A:A,Stores!C:C, "Not Found")</f>
        <v>Brianahaven</v>
      </c>
      <c r="Z3871" t="str">
        <f>_xlfn.XLOOKUP(Table4[[#This Row],[StoreID]],Stores!A:A,Stores!D:D, "Not Found")</f>
        <v>North</v>
      </c>
    </row>
    <row r="3872" spans="1:26">
      <c r="A3872" t="s">
        <v>4738</v>
      </c>
      <c r="B3872" s="1">
        <v>45854</v>
      </c>
      <c r="C3872" t="s">
        <v>524</v>
      </c>
      <c r="D3872" t="s">
        <v>772</v>
      </c>
      <c r="E3872" t="s">
        <v>831</v>
      </c>
      <c r="F3872">
        <v>1</v>
      </c>
      <c r="G3872">
        <v>0</v>
      </c>
      <c r="H3872" t="s">
        <v>865</v>
      </c>
      <c r="I3872" s="4">
        <f>Table4[[#This Row],[Quantity]]*Table4[[#This Row],[UnitPrice]]</f>
        <v>1878.47</v>
      </c>
      <c r="J3872" s="4">
        <f>Table4[[#This Row],[Gross Revenue]]*(1-Table4[[#This Row],[Discount]])</f>
        <v>1878.47</v>
      </c>
      <c r="K3872" s="4">
        <f>Table4[[#This Row],[Quantity]]*Table4[[#This Row],[CostPrice]]</f>
        <v>1014.91</v>
      </c>
      <c r="L3872" s="4">
        <f>Table4[[#This Row],[Net Revenue]]-Table4[[#This Row],[Total Cost]]</f>
        <v>863.56000000000006</v>
      </c>
      <c r="M3872" t="str">
        <f>_xlfn.XLOOKUP(Table4[[#This Row],[ProductID]], Products!A:A,Products!B:B, "Not Found")</f>
        <v>And Footwear</v>
      </c>
      <c r="N3872" t="str">
        <f>TEXT(Table4[[#This Row],[Date]], "mmm")</f>
        <v>Jul</v>
      </c>
      <c r="O3872" t="str">
        <f>TEXT(Table4[[#This Row],[Date]], "yyyy")</f>
        <v>2025</v>
      </c>
      <c r="P3872" t="str">
        <f>_xlfn.XLOOKUP(Table4[[#This Row],[ProductID]],Products!A:A,Products!C:C, "Not Found")</f>
        <v>Fashion</v>
      </c>
      <c r="Q3872" t="str">
        <f>_xlfn.XLOOKUP(Table4[[#This Row],[ProductID]],Products!A:A,Products!D:D,"Not Found")</f>
        <v>Footwear</v>
      </c>
      <c r="R3872">
        <f>_xlfn.XLOOKUP(Table4[[#This Row],[ProductID]],Products!A:A,Products!E:E,"Not Found")</f>
        <v>1878.47</v>
      </c>
      <c r="S3872">
        <f>_xlfn.XLOOKUP(Table4[[#This Row],[ProductID]],Products!A:A,Products!F:F, "Not Found")</f>
        <v>1014.91</v>
      </c>
      <c r="T3872" t="str">
        <f>_xlfn.XLOOKUP(Table4[[#This Row],[CustomerID]],Customers!A:A,Customers!D:D, "Not Found")</f>
        <v>F</v>
      </c>
      <c r="U3872" s="6">
        <f>_xlfn.XLOOKUP(Table4[[#This Row],[CustomerID]],Customers!A:A,Customers!E:E, "Not Found")</f>
        <v>23256</v>
      </c>
      <c r="V3872">
        <f ca="1">DATEDIF(Table4[[#This Row],[CustomerBirthday]], TODAY(), "Y")</f>
        <v>62</v>
      </c>
      <c r="W3872" t="str" cm="1">
        <f t="array" aca="1" ref="W3872" ca="1">_xlfn.IFS(Table4[[#This Row],[Age]]&lt;25, "Under 25",Table4[[#This Row],[Age]]=34, "25-34", Table4[[#This Row],[Age]]&lt;=49, "35-49", Table4[[#This Row],[Age]]&lt;=64, "50-64", Table4[[#This Row],[Age]]&gt;=65, "65+")</f>
        <v>50-64</v>
      </c>
      <c r="X3872" t="str">
        <f>_xlfn.XLOOKUP(Table4[[#This Row],[StoreID]],Stores!A:A,Stores!B:B, "Not found")</f>
        <v>MegaMart Jimenezborough</v>
      </c>
      <c r="Y3872" t="str">
        <f>_xlfn.XLOOKUP(Table4[[#This Row],[StoreID]],Stores!A:A,Stores!C:C, "Not Found")</f>
        <v>Jimenezborough</v>
      </c>
      <c r="Z3872" t="str">
        <f>_xlfn.XLOOKUP(Table4[[#This Row],[StoreID]],Stores!A:A,Stores!D:D, "Not Found")</f>
        <v>South</v>
      </c>
    </row>
    <row r="3873" spans="1:26">
      <c r="A3873" t="s">
        <v>4739</v>
      </c>
      <c r="B3873" s="1">
        <v>45901</v>
      </c>
      <c r="C3873" t="s">
        <v>7</v>
      </c>
      <c r="D3873" t="s">
        <v>745</v>
      </c>
      <c r="E3873" t="s">
        <v>846</v>
      </c>
      <c r="F3873">
        <v>2</v>
      </c>
      <c r="G3873">
        <v>0.15</v>
      </c>
      <c r="H3873" t="s">
        <v>875</v>
      </c>
      <c r="I3873" s="4">
        <f>Table4[[#This Row],[Quantity]]*Table4[[#This Row],[UnitPrice]]</f>
        <v>2386.1799999999998</v>
      </c>
      <c r="J3873" s="4">
        <f>Table4[[#This Row],[Gross Revenue]]*(1-Table4[[#This Row],[Discount]])</f>
        <v>2028.2529999999997</v>
      </c>
      <c r="K3873" s="4">
        <f>Table4[[#This Row],[Quantity]]*Table4[[#This Row],[CostPrice]]</f>
        <v>1636.48</v>
      </c>
      <c r="L3873" s="4">
        <f>Table4[[#This Row],[Net Revenue]]-Table4[[#This Row],[Total Cost]]</f>
        <v>391.77299999999968</v>
      </c>
      <c r="M3873" t="str">
        <f>_xlfn.XLOOKUP(Table4[[#This Row],[ProductID]], Products!A:A,Products!B:B, "Not Found")</f>
        <v>Above Camera</v>
      </c>
      <c r="N3873" t="str">
        <f>TEXT(Table4[[#This Row],[Date]], "mmm")</f>
        <v>Sep</v>
      </c>
      <c r="O3873" t="str">
        <f>TEXT(Table4[[#This Row],[Date]], "yyyy")</f>
        <v>2025</v>
      </c>
      <c r="P3873" t="str">
        <f>_xlfn.XLOOKUP(Table4[[#This Row],[ProductID]],Products!A:A,Products!C:C, "Not Found")</f>
        <v>Electronics</v>
      </c>
      <c r="Q3873" t="str">
        <f>_xlfn.XLOOKUP(Table4[[#This Row],[ProductID]],Products!A:A,Products!D:D,"Not Found")</f>
        <v>Camera</v>
      </c>
      <c r="R3873">
        <f>_xlfn.XLOOKUP(Table4[[#This Row],[ProductID]],Products!A:A,Products!E:E,"Not Found")</f>
        <v>1193.0899999999999</v>
      </c>
      <c r="S3873">
        <f>_xlfn.XLOOKUP(Table4[[#This Row],[ProductID]],Products!A:A,Products!F:F, "Not Found")</f>
        <v>818.24</v>
      </c>
      <c r="T3873" t="str">
        <f>_xlfn.XLOOKUP(Table4[[#This Row],[CustomerID]],Customers!A:A,Customers!D:D, "Not Found")</f>
        <v>M</v>
      </c>
      <c r="U3873" s="6">
        <f>_xlfn.XLOOKUP(Table4[[#This Row],[CustomerID]],Customers!A:A,Customers!E:E, "Not Found")</f>
        <v>35319</v>
      </c>
      <c r="V3873">
        <f ca="1">DATEDIF(Table4[[#This Row],[CustomerBirthday]], TODAY(), "Y")</f>
        <v>29</v>
      </c>
      <c r="W3873" t="str" cm="1">
        <f t="array" aca="1" ref="W3873" ca="1">_xlfn.IFS(Table4[[#This Row],[Age]]&lt;25, "Under 25",Table4[[#This Row],[Age]]=34, "25-34", Table4[[#This Row],[Age]]&lt;=49, "35-49", Table4[[#This Row],[Age]]&lt;=64, "50-64", Table4[[#This Row],[Age]]&gt;=65, "65+")</f>
        <v>35-49</v>
      </c>
      <c r="X3873" t="str">
        <f>_xlfn.XLOOKUP(Table4[[#This Row],[StoreID]],Stores!A:A,Stores!B:B, "Not found")</f>
        <v>MegaMart Johnmouth</v>
      </c>
      <c r="Y3873" t="str">
        <f>_xlfn.XLOOKUP(Table4[[#This Row],[StoreID]],Stores!A:A,Stores!C:C, "Not Found")</f>
        <v>Johnmouth</v>
      </c>
      <c r="Z3873" t="str">
        <f>_xlfn.XLOOKUP(Table4[[#This Row],[StoreID]],Stores!A:A,Stores!D:D, "Not Found")</f>
        <v>East</v>
      </c>
    </row>
    <row r="3874" spans="1:26">
      <c r="A3874" t="s">
        <v>4740</v>
      </c>
      <c r="B3874" s="1">
        <v>45787</v>
      </c>
      <c r="C3874" t="s">
        <v>601</v>
      </c>
      <c r="D3874" t="s">
        <v>784</v>
      </c>
      <c r="E3874" t="s">
        <v>831</v>
      </c>
      <c r="F3874">
        <v>3</v>
      </c>
      <c r="G3874">
        <v>0.05</v>
      </c>
      <c r="H3874" t="s">
        <v>868</v>
      </c>
      <c r="I3874" s="4">
        <f>Table4[[#This Row],[Quantity]]*Table4[[#This Row],[UnitPrice]]</f>
        <v>4455.1499999999996</v>
      </c>
      <c r="J3874" s="4">
        <f>Table4[[#This Row],[Gross Revenue]]*(1-Table4[[#This Row],[Discount]])</f>
        <v>4232.392499999999</v>
      </c>
      <c r="K3874" s="4">
        <f>Table4[[#This Row],[Quantity]]*Table4[[#This Row],[CostPrice]]</f>
        <v>2964.93</v>
      </c>
      <c r="L3874" s="4">
        <f>Table4[[#This Row],[Net Revenue]]-Table4[[#This Row],[Total Cost]]</f>
        <v>1267.4624999999992</v>
      </c>
      <c r="M3874" t="str">
        <f>_xlfn.XLOOKUP(Table4[[#This Row],[ProductID]], Products!A:A,Products!B:B, "Not Found")</f>
        <v>Road Clothing</v>
      </c>
      <c r="N3874" t="str">
        <f>TEXT(Table4[[#This Row],[Date]], "mmm")</f>
        <v>May</v>
      </c>
      <c r="O3874" t="str">
        <f>TEXT(Table4[[#This Row],[Date]], "yyyy")</f>
        <v>2025</v>
      </c>
      <c r="P3874" t="str">
        <f>_xlfn.XLOOKUP(Table4[[#This Row],[ProductID]],Products!A:A,Products!C:C, "Not Found")</f>
        <v>Fashion</v>
      </c>
      <c r="Q3874" t="str">
        <f>_xlfn.XLOOKUP(Table4[[#This Row],[ProductID]],Products!A:A,Products!D:D,"Not Found")</f>
        <v>Clothing</v>
      </c>
      <c r="R3874">
        <f>_xlfn.XLOOKUP(Table4[[#This Row],[ProductID]],Products!A:A,Products!E:E,"Not Found")</f>
        <v>1485.05</v>
      </c>
      <c r="S3874">
        <f>_xlfn.XLOOKUP(Table4[[#This Row],[ProductID]],Products!A:A,Products!F:F, "Not Found")</f>
        <v>988.31</v>
      </c>
      <c r="T3874" t="str">
        <f>_xlfn.XLOOKUP(Table4[[#This Row],[CustomerID]],Customers!A:A,Customers!D:D, "Not Found")</f>
        <v>M</v>
      </c>
      <c r="U3874" s="6">
        <f>_xlfn.XLOOKUP(Table4[[#This Row],[CustomerID]],Customers!A:A,Customers!E:E, "Not Found")</f>
        <v>24638</v>
      </c>
      <c r="V3874">
        <f ca="1">DATEDIF(Table4[[#This Row],[CustomerBirthday]], TODAY(), "Y")</f>
        <v>59</v>
      </c>
      <c r="W3874" t="str" cm="1">
        <f t="array" aca="1" ref="W3874" ca="1">_xlfn.IFS(Table4[[#This Row],[Age]]&lt;25, "Under 25",Table4[[#This Row],[Age]]=34, "25-34", Table4[[#This Row],[Age]]&lt;=49, "35-49", Table4[[#This Row],[Age]]&lt;=64, "50-64", Table4[[#This Row],[Age]]&gt;=65, "65+")</f>
        <v>50-64</v>
      </c>
      <c r="X3874" t="str">
        <f>_xlfn.XLOOKUP(Table4[[#This Row],[StoreID]],Stores!A:A,Stores!B:B, "Not found")</f>
        <v>MegaMart Jimenezborough</v>
      </c>
      <c r="Y3874" t="str">
        <f>_xlfn.XLOOKUP(Table4[[#This Row],[StoreID]],Stores!A:A,Stores!C:C, "Not Found")</f>
        <v>Jimenezborough</v>
      </c>
      <c r="Z3874" t="str">
        <f>_xlfn.XLOOKUP(Table4[[#This Row],[StoreID]],Stores!A:A,Stores!D:D, "Not Found")</f>
        <v>South</v>
      </c>
    </row>
    <row r="3875" spans="1:26">
      <c r="A3875" t="s">
        <v>4741</v>
      </c>
      <c r="B3875" s="1">
        <v>45837</v>
      </c>
      <c r="C3875" t="s">
        <v>85</v>
      </c>
      <c r="D3875" t="s">
        <v>739</v>
      </c>
      <c r="E3875" t="s">
        <v>831</v>
      </c>
      <c r="F3875">
        <v>3</v>
      </c>
      <c r="G3875">
        <v>0.05</v>
      </c>
      <c r="H3875" t="s">
        <v>868</v>
      </c>
      <c r="I3875" s="4">
        <f>Table4[[#This Row],[Quantity]]*Table4[[#This Row],[UnitPrice]]</f>
        <v>3582.3599999999997</v>
      </c>
      <c r="J3875" s="4">
        <f>Table4[[#This Row],[Gross Revenue]]*(1-Table4[[#This Row],[Discount]])</f>
        <v>3403.2419999999997</v>
      </c>
      <c r="K3875" s="4">
        <f>Table4[[#This Row],[Quantity]]*Table4[[#This Row],[CostPrice]]</f>
        <v>2516.8500000000004</v>
      </c>
      <c r="L3875" s="4">
        <f>Table4[[#This Row],[Net Revenue]]-Table4[[#This Row],[Total Cost]]</f>
        <v>886.39199999999937</v>
      </c>
      <c r="M3875" t="str">
        <f>_xlfn.XLOOKUP(Table4[[#This Row],[ProductID]], Products!A:A,Products!B:B, "Not Found")</f>
        <v>Step Smartphone</v>
      </c>
      <c r="N3875" t="str">
        <f>TEXT(Table4[[#This Row],[Date]], "mmm")</f>
        <v>Jun</v>
      </c>
      <c r="O3875" t="str">
        <f>TEXT(Table4[[#This Row],[Date]], "yyyy")</f>
        <v>2025</v>
      </c>
      <c r="P3875" t="str">
        <f>_xlfn.XLOOKUP(Table4[[#This Row],[ProductID]],Products!A:A,Products!C:C, "Not Found")</f>
        <v>Electronics</v>
      </c>
      <c r="Q3875" t="str">
        <f>_xlfn.XLOOKUP(Table4[[#This Row],[ProductID]],Products!A:A,Products!D:D,"Not Found")</f>
        <v>Smartphone</v>
      </c>
      <c r="R3875">
        <f>_xlfn.XLOOKUP(Table4[[#This Row],[ProductID]],Products!A:A,Products!E:E,"Not Found")</f>
        <v>1194.1199999999999</v>
      </c>
      <c r="S3875">
        <f>_xlfn.XLOOKUP(Table4[[#This Row],[ProductID]],Products!A:A,Products!F:F, "Not Found")</f>
        <v>838.95</v>
      </c>
      <c r="T3875" t="str">
        <f>_xlfn.XLOOKUP(Table4[[#This Row],[CustomerID]],Customers!A:A,Customers!D:D, "Not Found")</f>
        <v>M</v>
      </c>
      <c r="U3875" s="6">
        <f>_xlfn.XLOOKUP(Table4[[#This Row],[CustomerID]],Customers!A:A,Customers!E:E, "Not Found")</f>
        <v>34290</v>
      </c>
      <c r="V3875">
        <f ca="1">DATEDIF(Table4[[#This Row],[CustomerBirthday]], TODAY(), "Y")</f>
        <v>32</v>
      </c>
      <c r="W3875" t="str" cm="1">
        <f t="array" aca="1" ref="W3875" ca="1">_xlfn.IFS(Table4[[#This Row],[Age]]&lt;25, "Under 25",Table4[[#This Row],[Age]]=34, "25-34", Table4[[#This Row],[Age]]&lt;=49, "35-49", Table4[[#This Row],[Age]]&lt;=64, "50-64", Table4[[#This Row],[Age]]&gt;=65, "65+")</f>
        <v>35-49</v>
      </c>
      <c r="X3875" t="str">
        <f>_xlfn.XLOOKUP(Table4[[#This Row],[StoreID]],Stores!A:A,Stores!B:B, "Not found")</f>
        <v>MegaMart Jimenezborough</v>
      </c>
      <c r="Y3875" t="str">
        <f>_xlfn.XLOOKUP(Table4[[#This Row],[StoreID]],Stores!A:A,Stores!C:C, "Not Found")</f>
        <v>Jimenezborough</v>
      </c>
      <c r="Z3875" t="str">
        <f>_xlfn.XLOOKUP(Table4[[#This Row],[StoreID]],Stores!A:A,Stores!D:D, "Not Found")</f>
        <v>South</v>
      </c>
    </row>
    <row r="3876" spans="1:26">
      <c r="A3876" t="s">
        <v>4742</v>
      </c>
      <c r="B3876" s="1">
        <v>45641</v>
      </c>
      <c r="C3876" t="s">
        <v>59</v>
      </c>
      <c r="D3876" t="s">
        <v>750</v>
      </c>
      <c r="E3876" t="s">
        <v>846</v>
      </c>
      <c r="F3876">
        <v>2</v>
      </c>
      <c r="G3876">
        <v>0.05</v>
      </c>
      <c r="H3876" t="s">
        <v>875</v>
      </c>
      <c r="I3876" s="4">
        <f>Table4[[#This Row],[Quantity]]*Table4[[#This Row],[UnitPrice]]</f>
        <v>2685.5</v>
      </c>
      <c r="J3876" s="4">
        <f>Table4[[#This Row],[Gross Revenue]]*(1-Table4[[#This Row],[Discount]])</f>
        <v>2551.2249999999999</v>
      </c>
      <c r="K3876" s="4">
        <f>Table4[[#This Row],[Quantity]]*Table4[[#This Row],[CostPrice]]</f>
        <v>1595.88</v>
      </c>
      <c r="L3876" s="4">
        <f>Table4[[#This Row],[Net Revenue]]-Table4[[#This Row],[Total Cost]]</f>
        <v>955.3449999999998</v>
      </c>
      <c r="M3876" t="str">
        <f>_xlfn.XLOOKUP(Table4[[#This Row],[ProductID]], Products!A:A,Products!B:B, "Not Found")</f>
        <v>Add Clothing</v>
      </c>
      <c r="N3876" t="str">
        <f>TEXT(Table4[[#This Row],[Date]], "mmm")</f>
        <v>Dec</v>
      </c>
      <c r="O3876" t="str">
        <f>TEXT(Table4[[#This Row],[Date]], "yyyy")</f>
        <v>2024</v>
      </c>
      <c r="P3876" t="str">
        <f>_xlfn.XLOOKUP(Table4[[#This Row],[ProductID]],Products!A:A,Products!C:C, "Not Found")</f>
        <v>Fashion</v>
      </c>
      <c r="Q3876" t="str">
        <f>_xlfn.XLOOKUP(Table4[[#This Row],[ProductID]],Products!A:A,Products!D:D,"Not Found")</f>
        <v>Clothing</v>
      </c>
      <c r="R3876">
        <f>_xlfn.XLOOKUP(Table4[[#This Row],[ProductID]],Products!A:A,Products!E:E,"Not Found")</f>
        <v>1342.75</v>
      </c>
      <c r="S3876">
        <f>_xlfn.XLOOKUP(Table4[[#This Row],[ProductID]],Products!A:A,Products!F:F, "Not Found")</f>
        <v>797.94</v>
      </c>
      <c r="T3876" t="str">
        <f>_xlfn.XLOOKUP(Table4[[#This Row],[CustomerID]],Customers!A:A,Customers!D:D, "Not Found")</f>
        <v>M</v>
      </c>
      <c r="U3876" s="6">
        <f>_xlfn.XLOOKUP(Table4[[#This Row],[CustomerID]],Customers!A:A,Customers!E:E, "Not Found")</f>
        <v>27205</v>
      </c>
      <c r="V3876">
        <f ca="1">DATEDIF(Table4[[#This Row],[CustomerBirthday]], TODAY(), "Y")</f>
        <v>52</v>
      </c>
      <c r="W3876" t="str" cm="1">
        <f t="array" aca="1" ref="W3876" ca="1">_xlfn.IFS(Table4[[#This Row],[Age]]&lt;25, "Under 25",Table4[[#This Row],[Age]]=34, "25-34", Table4[[#This Row],[Age]]&lt;=49, "35-49", Table4[[#This Row],[Age]]&lt;=64, "50-64", Table4[[#This Row],[Age]]&gt;=65, "65+")</f>
        <v>50-64</v>
      </c>
      <c r="X3876" t="str">
        <f>_xlfn.XLOOKUP(Table4[[#This Row],[StoreID]],Stores!A:A,Stores!B:B, "Not found")</f>
        <v>MegaMart Johnmouth</v>
      </c>
      <c r="Y3876" t="str">
        <f>_xlfn.XLOOKUP(Table4[[#This Row],[StoreID]],Stores!A:A,Stores!C:C, "Not Found")</f>
        <v>Johnmouth</v>
      </c>
      <c r="Z3876" t="str">
        <f>_xlfn.XLOOKUP(Table4[[#This Row],[StoreID]],Stores!A:A,Stores!D:D, "Not Found")</f>
        <v>East</v>
      </c>
    </row>
    <row r="3877" spans="1:26">
      <c r="A3877" t="s">
        <v>4743</v>
      </c>
      <c r="B3877" s="1">
        <v>45655</v>
      </c>
      <c r="C3877" t="s">
        <v>40</v>
      </c>
      <c r="D3877" t="s">
        <v>808</v>
      </c>
      <c r="E3877" t="s">
        <v>842</v>
      </c>
      <c r="F3877">
        <v>1</v>
      </c>
      <c r="G3877">
        <v>0.15</v>
      </c>
      <c r="H3877" t="s">
        <v>865</v>
      </c>
      <c r="I3877" s="4">
        <f>Table4[[#This Row],[Quantity]]*Table4[[#This Row],[UnitPrice]]</f>
        <v>1635.01</v>
      </c>
      <c r="J3877" s="4">
        <f>Table4[[#This Row],[Gross Revenue]]*(1-Table4[[#This Row],[Discount]])</f>
        <v>1389.7584999999999</v>
      </c>
      <c r="K3877" s="4">
        <f>Table4[[#This Row],[Quantity]]*Table4[[#This Row],[CostPrice]]</f>
        <v>1043.29</v>
      </c>
      <c r="L3877" s="4">
        <f>Table4[[#This Row],[Net Revenue]]-Table4[[#This Row],[Total Cost]]</f>
        <v>346.46849999999995</v>
      </c>
      <c r="M3877" t="str">
        <f>_xlfn.XLOOKUP(Table4[[#This Row],[ProductID]], Products!A:A,Products!B:B, "Not Found")</f>
        <v>Present Television</v>
      </c>
      <c r="N3877" t="str">
        <f>TEXT(Table4[[#This Row],[Date]], "mmm")</f>
        <v>Dec</v>
      </c>
      <c r="O3877" t="str">
        <f>TEXT(Table4[[#This Row],[Date]], "yyyy")</f>
        <v>2024</v>
      </c>
      <c r="P3877" t="str">
        <f>_xlfn.XLOOKUP(Table4[[#This Row],[ProductID]],Products!A:A,Products!C:C, "Not Found")</f>
        <v>Electronics</v>
      </c>
      <c r="Q3877" t="str">
        <f>_xlfn.XLOOKUP(Table4[[#This Row],[ProductID]],Products!A:A,Products!D:D,"Not Found")</f>
        <v>Television</v>
      </c>
      <c r="R3877">
        <f>_xlfn.XLOOKUP(Table4[[#This Row],[ProductID]],Products!A:A,Products!E:E,"Not Found")</f>
        <v>1635.01</v>
      </c>
      <c r="S3877">
        <f>_xlfn.XLOOKUP(Table4[[#This Row],[ProductID]],Products!A:A,Products!F:F, "Not Found")</f>
        <v>1043.29</v>
      </c>
      <c r="T3877" t="str">
        <f>_xlfn.XLOOKUP(Table4[[#This Row],[CustomerID]],Customers!A:A,Customers!D:D, "Not Found")</f>
        <v>F</v>
      </c>
      <c r="U3877" s="6">
        <f>_xlfn.XLOOKUP(Table4[[#This Row],[CustomerID]],Customers!A:A,Customers!E:E, "Not Found")</f>
        <v>38214</v>
      </c>
      <c r="V3877">
        <f ca="1">DATEDIF(Table4[[#This Row],[CustomerBirthday]], TODAY(), "Y")</f>
        <v>21</v>
      </c>
      <c r="W3877" t="str" cm="1">
        <f t="array" aca="1" ref="W3877" ca="1">_xlfn.IFS(Table4[[#This Row],[Age]]&lt;25, "Under 25",Table4[[#This Row],[Age]]=34, "25-34", Table4[[#This Row],[Age]]&lt;=49, "35-49", Table4[[#This Row],[Age]]&lt;=64, "50-64", Table4[[#This Row],[Age]]&gt;=65, "65+")</f>
        <v>Under 25</v>
      </c>
      <c r="X3877" t="str">
        <f>_xlfn.XLOOKUP(Table4[[#This Row],[StoreID]],Stores!A:A,Stores!B:B, "Not found")</f>
        <v>MegaMart Brianahaven</v>
      </c>
      <c r="Y3877" t="str">
        <f>_xlfn.XLOOKUP(Table4[[#This Row],[StoreID]],Stores!A:A,Stores!C:C, "Not Found")</f>
        <v>Brianahaven</v>
      </c>
      <c r="Z3877" t="str">
        <f>_xlfn.XLOOKUP(Table4[[#This Row],[StoreID]],Stores!A:A,Stores!D:D, "Not Found")</f>
        <v>North</v>
      </c>
    </row>
    <row r="3878" spans="1:26">
      <c r="A3878" t="s">
        <v>4744</v>
      </c>
      <c r="B3878" s="1">
        <v>45541</v>
      </c>
      <c r="C3878" t="s">
        <v>621</v>
      </c>
      <c r="D3878" t="s">
        <v>739</v>
      </c>
      <c r="E3878" t="s">
        <v>831</v>
      </c>
      <c r="F3878">
        <v>1</v>
      </c>
      <c r="G3878">
        <v>0.15</v>
      </c>
      <c r="H3878" t="s">
        <v>865</v>
      </c>
      <c r="I3878" s="4">
        <f>Table4[[#This Row],[Quantity]]*Table4[[#This Row],[UnitPrice]]</f>
        <v>1194.1199999999999</v>
      </c>
      <c r="J3878" s="4">
        <f>Table4[[#This Row],[Gross Revenue]]*(1-Table4[[#This Row],[Discount]])</f>
        <v>1015.0019999999998</v>
      </c>
      <c r="K3878" s="4">
        <f>Table4[[#This Row],[Quantity]]*Table4[[#This Row],[CostPrice]]</f>
        <v>838.95</v>
      </c>
      <c r="L3878" s="4">
        <f>Table4[[#This Row],[Net Revenue]]-Table4[[#This Row],[Total Cost]]</f>
        <v>176.05199999999979</v>
      </c>
      <c r="M3878" t="str">
        <f>_xlfn.XLOOKUP(Table4[[#This Row],[ProductID]], Products!A:A,Products!B:B, "Not Found")</f>
        <v>Step Smartphone</v>
      </c>
      <c r="N3878" t="str">
        <f>TEXT(Table4[[#This Row],[Date]], "mmm")</f>
        <v>Sep</v>
      </c>
      <c r="O3878" t="str">
        <f>TEXT(Table4[[#This Row],[Date]], "yyyy")</f>
        <v>2024</v>
      </c>
      <c r="P3878" t="str">
        <f>_xlfn.XLOOKUP(Table4[[#This Row],[ProductID]],Products!A:A,Products!C:C, "Not Found")</f>
        <v>Electronics</v>
      </c>
      <c r="Q3878" t="str">
        <f>_xlfn.XLOOKUP(Table4[[#This Row],[ProductID]],Products!A:A,Products!D:D,"Not Found")</f>
        <v>Smartphone</v>
      </c>
      <c r="R3878">
        <f>_xlfn.XLOOKUP(Table4[[#This Row],[ProductID]],Products!A:A,Products!E:E,"Not Found")</f>
        <v>1194.1199999999999</v>
      </c>
      <c r="S3878">
        <f>_xlfn.XLOOKUP(Table4[[#This Row],[ProductID]],Products!A:A,Products!F:F, "Not Found")</f>
        <v>838.95</v>
      </c>
      <c r="T3878" t="str">
        <f>_xlfn.XLOOKUP(Table4[[#This Row],[CustomerID]],Customers!A:A,Customers!D:D, "Not Found")</f>
        <v>M</v>
      </c>
      <c r="U3878" s="6">
        <f>_xlfn.XLOOKUP(Table4[[#This Row],[CustomerID]],Customers!A:A,Customers!E:E, "Not Found")</f>
        <v>35802</v>
      </c>
      <c r="V3878">
        <f ca="1">DATEDIF(Table4[[#This Row],[CustomerBirthday]], TODAY(), "Y")</f>
        <v>28</v>
      </c>
      <c r="W3878" t="str" cm="1">
        <f t="array" aca="1" ref="W3878" ca="1">_xlfn.IFS(Table4[[#This Row],[Age]]&lt;25, "Under 25",Table4[[#This Row],[Age]]=34, "25-34", Table4[[#This Row],[Age]]&lt;=49, "35-49", Table4[[#This Row],[Age]]&lt;=64, "50-64", Table4[[#This Row],[Age]]&gt;=65, "65+")</f>
        <v>35-49</v>
      </c>
      <c r="X3878" t="str">
        <f>_xlfn.XLOOKUP(Table4[[#This Row],[StoreID]],Stores!A:A,Stores!B:B, "Not found")</f>
        <v>MegaMart Jimenezborough</v>
      </c>
      <c r="Y3878" t="str">
        <f>_xlfn.XLOOKUP(Table4[[#This Row],[StoreID]],Stores!A:A,Stores!C:C, "Not Found")</f>
        <v>Jimenezborough</v>
      </c>
      <c r="Z3878" t="str">
        <f>_xlfn.XLOOKUP(Table4[[#This Row],[StoreID]],Stores!A:A,Stores!D:D, "Not Found")</f>
        <v>South</v>
      </c>
    </row>
    <row r="3879" spans="1:26">
      <c r="A3879" t="s">
        <v>4745</v>
      </c>
      <c r="B3879" s="1">
        <v>45823</v>
      </c>
      <c r="C3879" t="s">
        <v>636</v>
      </c>
      <c r="D3879" t="s">
        <v>798</v>
      </c>
      <c r="E3879" t="s">
        <v>831</v>
      </c>
      <c r="F3879">
        <v>5</v>
      </c>
      <c r="G3879">
        <v>0.1</v>
      </c>
      <c r="H3879" t="s">
        <v>865</v>
      </c>
      <c r="I3879" s="4">
        <f>Table4[[#This Row],[Quantity]]*Table4[[#This Row],[UnitPrice]]</f>
        <v>7507.3</v>
      </c>
      <c r="J3879" s="4">
        <f>Table4[[#This Row],[Gross Revenue]]*(1-Table4[[#This Row],[Discount]])</f>
        <v>6756.5700000000006</v>
      </c>
      <c r="K3879" s="4">
        <f>Table4[[#This Row],[Quantity]]*Table4[[#This Row],[CostPrice]]</f>
        <v>5838.65</v>
      </c>
      <c r="L3879" s="4">
        <f>Table4[[#This Row],[Net Revenue]]-Table4[[#This Row],[Total Cost]]</f>
        <v>917.92000000000098</v>
      </c>
      <c r="M3879" t="str">
        <f>_xlfn.XLOOKUP(Table4[[#This Row],[ProductID]], Products!A:A,Products!B:B, "Not Found")</f>
        <v>New Watches</v>
      </c>
      <c r="N3879" t="str">
        <f>TEXT(Table4[[#This Row],[Date]], "mmm")</f>
        <v>Jun</v>
      </c>
      <c r="O3879" t="str">
        <f>TEXT(Table4[[#This Row],[Date]], "yyyy")</f>
        <v>2025</v>
      </c>
      <c r="P3879" t="str">
        <f>_xlfn.XLOOKUP(Table4[[#This Row],[ProductID]],Products!A:A,Products!C:C, "Not Found")</f>
        <v>Fashion</v>
      </c>
      <c r="Q3879" t="str">
        <f>_xlfn.XLOOKUP(Table4[[#This Row],[ProductID]],Products!A:A,Products!D:D,"Not Found")</f>
        <v>Watches</v>
      </c>
      <c r="R3879">
        <f>_xlfn.XLOOKUP(Table4[[#This Row],[ProductID]],Products!A:A,Products!E:E,"Not Found")</f>
        <v>1501.46</v>
      </c>
      <c r="S3879">
        <f>_xlfn.XLOOKUP(Table4[[#This Row],[ProductID]],Products!A:A,Products!F:F, "Not Found")</f>
        <v>1167.73</v>
      </c>
      <c r="T3879" t="str">
        <f>_xlfn.XLOOKUP(Table4[[#This Row],[CustomerID]],Customers!A:A,Customers!D:D, "Not Found")</f>
        <v>F</v>
      </c>
      <c r="U3879" s="6">
        <f>_xlfn.XLOOKUP(Table4[[#This Row],[CustomerID]],Customers!A:A,Customers!E:E, "Not Found")</f>
        <v>21899</v>
      </c>
      <c r="V3879">
        <f ca="1">DATEDIF(Table4[[#This Row],[CustomerBirthday]], TODAY(), "Y")</f>
        <v>66</v>
      </c>
      <c r="W3879" t="str" cm="1">
        <f t="array" aca="1" ref="W3879" ca="1">_xlfn.IFS(Table4[[#This Row],[Age]]&lt;25, "Under 25",Table4[[#This Row],[Age]]=34, "25-34", Table4[[#This Row],[Age]]&lt;=49, "35-49", Table4[[#This Row],[Age]]&lt;=64, "50-64", Table4[[#This Row],[Age]]&gt;=65, "65+")</f>
        <v>65+</v>
      </c>
      <c r="X3879" t="str">
        <f>_xlfn.XLOOKUP(Table4[[#This Row],[StoreID]],Stores!A:A,Stores!B:B, "Not found")</f>
        <v>MegaMart Jimenezborough</v>
      </c>
      <c r="Y3879" t="str">
        <f>_xlfn.XLOOKUP(Table4[[#This Row],[StoreID]],Stores!A:A,Stores!C:C, "Not Found")</f>
        <v>Jimenezborough</v>
      </c>
      <c r="Z3879" t="str">
        <f>_xlfn.XLOOKUP(Table4[[#This Row],[StoreID]],Stores!A:A,Stores!D:D, "Not Found")</f>
        <v>South</v>
      </c>
    </row>
    <row r="3880" spans="1:26">
      <c r="A3880" t="s">
        <v>4746</v>
      </c>
      <c r="B3880" s="1">
        <v>45503</v>
      </c>
      <c r="C3880" t="s">
        <v>633</v>
      </c>
      <c r="D3880" t="s">
        <v>757</v>
      </c>
      <c r="E3880" t="s">
        <v>839</v>
      </c>
      <c r="F3880">
        <v>2</v>
      </c>
      <c r="G3880">
        <v>0.05</v>
      </c>
      <c r="H3880" t="s">
        <v>868</v>
      </c>
      <c r="I3880" s="4">
        <f>Table4[[#This Row],[Quantity]]*Table4[[#This Row],[UnitPrice]]</f>
        <v>2492.2199999999998</v>
      </c>
      <c r="J3880" s="4">
        <f>Table4[[#This Row],[Gross Revenue]]*(1-Table4[[#This Row],[Discount]])</f>
        <v>2367.6089999999999</v>
      </c>
      <c r="K3880" s="4">
        <f>Table4[[#This Row],[Quantity]]*Table4[[#This Row],[CostPrice]]</f>
        <v>1667.04</v>
      </c>
      <c r="L3880" s="4">
        <f>Table4[[#This Row],[Net Revenue]]-Table4[[#This Row],[Total Cost]]</f>
        <v>700.56899999999996</v>
      </c>
      <c r="M3880" t="str">
        <f>_xlfn.XLOOKUP(Table4[[#This Row],[ProductID]], Products!A:A,Products!B:B, "Not Found")</f>
        <v>Find Headphones</v>
      </c>
      <c r="N3880" t="str">
        <f>TEXT(Table4[[#This Row],[Date]], "mmm")</f>
        <v>Jul</v>
      </c>
      <c r="O3880" t="str">
        <f>TEXT(Table4[[#This Row],[Date]], "yyyy")</f>
        <v>2024</v>
      </c>
      <c r="P3880" t="str">
        <f>_xlfn.XLOOKUP(Table4[[#This Row],[ProductID]],Products!A:A,Products!C:C, "Not Found")</f>
        <v>Electronics</v>
      </c>
      <c r="Q3880" t="str">
        <f>_xlfn.XLOOKUP(Table4[[#This Row],[ProductID]],Products!A:A,Products!D:D,"Not Found")</f>
        <v>Headphones</v>
      </c>
      <c r="R3880">
        <f>_xlfn.XLOOKUP(Table4[[#This Row],[ProductID]],Products!A:A,Products!E:E,"Not Found")</f>
        <v>1246.1099999999999</v>
      </c>
      <c r="S3880">
        <f>_xlfn.XLOOKUP(Table4[[#This Row],[ProductID]],Products!A:A,Products!F:F, "Not Found")</f>
        <v>833.52</v>
      </c>
      <c r="T3880" t="str">
        <f>_xlfn.XLOOKUP(Table4[[#This Row],[CustomerID]],Customers!A:A,Customers!D:D, "Not Found")</f>
        <v>F</v>
      </c>
      <c r="U3880" s="6">
        <f>_xlfn.XLOOKUP(Table4[[#This Row],[CustomerID]],Customers!A:A,Customers!E:E, "Not Found")</f>
        <v>31092</v>
      </c>
      <c r="V3880">
        <f ca="1">DATEDIF(Table4[[#This Row],[CustomerBirthday]], TODAY(), "Y")</f>
        <v>41</v>
      </c>
      <c r="W3880" t="str" cm="1">
        <f t="array" aca="1" ref="W3880" ca="1">_xlfn.IFS(Table4[[#This Row],[Age]]&lt;25, "Under 25",Table4[[#This Row],[Age]]=34, "25-34", Table4[[#This Row],[Age]]&lt;=49, "35-49", Table4[[#This Row],[Age]]&lt;=64, "50-64", Table4[[#This Row],[Age]]&gt;=65, "65+")</f>
        <v>35-49</v>
      </c>
      <c r="X3880" t="str">
        <f>_xlfn.XLOOKUP(Table4[[#This Row],[StoreID]],Stores!A:A,Stores!B:B, "Not found")</f>
        <v>MegaMart New Michele</v>
      </c>
      <c r="Y3880" t="str">
        <f>_xlfn.XLOOKUP(Table4[[#This Row],[StoreID]],Stores!A:A,Stores!C:C, "Not Found")</f>
        <v>New Michele</v>
      </c>
      <c r="Z3880" t="str">
        <f>_xlfn.XLOOKUP(Table4[[#This Row],[StoreID]],Stores!A:A,Stores!D:D, "Not Found")</f>
        <v>West</v>
      </c>
    </row>
    <row r="3881" spans="1:26">
      <c r="A3881" t="s">
        <v>4747</v>
      </c>
      <c r="B3881" s="1">
        <v>45210</v>
      </c>
      <c r="C3881" t="s">
        <v>396</v>
      </c>
      <c r="D3881" t="s">
        <v>794</v>
      </c>
      <c r="E3881" t="s">
        <v>846</v>
      </c>
      <c r="F3881">
        <v>5</v>
      </c>
      <c r="G3881">
        <v>0.05</v>
      </c>
      <c r="H3881" t="s">
        <v>868</v>
      </c>
      <c r="I3881" s="4">
        <f>Table4[[#This Row],[Quantity]]*Table4[[#This Row],[UnitPrice]]</f>
        <v>2140.25</v>
      </c>
      <c r="J3881" s="4">
        <f>Table4[[#This Row],[Gross Revenue]]*(1-Table4[[#This Row],[Discount]])</f>
        <v>2033.2375</v>
      </c>
      <c r="K3881" s="4">
        <f>Table4[[#This Row],[Quantity]]*Table4[[#This Row],[CostPrice]]</f>
        <v>1230.3499999999999</v>
      </c>
      <c r="L3881" s="4">
        <f>Table4[[#This Row],[Net Revenue]]-Table4[[#This Row],[Total Cost]]</f>
        <v>802.88750000000005</v>
      </c>
      <c r="M3881" t="str">
        <f>_xlfn.XLOOKUP(Table4[[#This Row],[ProductID]], Products!A:A,Products!B:B, "Not Found")</f>
        <v>Everything Laptop</v>
      </c>
      <c r="N3881" t="str">
        <f>TEXT(Table4[[#This Row],[Date]], "mmm")</f>
        <v>Oct</v>
      </c>
      <c r="O3881" t="str">
        <f>TEXT(Table4[[#This Row],[Date]], "yyyy")</f>
        <v>2023</v>
      </c>
      <c r="P3881" t="str">
        <f>_xlfn.XLOOKUP(Table4[[#This Row],[ProductID]],Products!A:A,Products!C:C, "Not Found")</f>
        <v>Electronics</v>
      </c>
      <c r="Q3881" t="str">
        <f>_xlfn.XLOOKUP(Table4[[#This Row],[ProductID]],Products!A:A,Products!D:D,"Not Found")</f>
        <v>Laptop</v>
      </c>
      <c r="R3881">
        <f>_xlfn.XLOOKUP(Table4[[#This Row],[ProductID]],Products!A:A,Products!E:E,"Not Found")</f>
        <v>428.05</v>
      </c>
      <c r="S3881">
        <f>_xlfn.XLOOKUP(Table4[[#This Row],[ProductID]],Products!A:A,Products!F:F, "Not Found")</f>
        <v>246.07</v>
      </c>
      <c r="T3881" t="str">
        <f>_xlfn.XLOOKUP(Table4[[#This Row],[CustomerID]],Customers!A:A,Customers!D:D, "Not Found")</f>
        <v>F</v>
      </c>
      <c r="U3881" s="6">
        <f>_xlfn.XLOOKUP(Table4[[#This Row],[CustomerID]],Customers!A:A,Customers!E:E, "Not Found")</f>
        <v>31890</v>
      </c>
      <c r="V3881">
        <f ca="1">DATEDIF(Table4[[#This Row],[CustomerBirthday]], TODAY(), "Y")</f>
        <v>39</v>
      </c>
      <c r="W3881" t="str" cm="1">
        <f t="array" aca="1" ref="W3881" ca="1">_xlfn.IFS(Table4[[#This Row],[Age]]&lt;25, "Under 25",Table4[[#This Row],[Age]]=34, "25-34", Table4[[#This Row],[Age]]&lt;=49, "35-49", Table4[[#This Row],[Age]]&lt;=64, "50-64", Table4[[#This Row],[Age]]&gt;=65, "65+")</f>
        <v>35-49</v>
      </c>
      <c r="X3881" t="str">
        <f>_xlfn.XLOOKUP(Table4[[#This Row],[StoreID]],Stores!A:A,Stores!B:B, "Not found")</f>
        <v>MegaMart Johnmouth</v>
      </c>
      <c r="Y3881" t="str">
        <f>_xlfn.XLOOKUP(Table4[[#This Row],[StoreID]],Stores!A:A,Stores!C:C, "Not Found")</f>
        <v>Johnmouth</v>
      </c>
      <c r="Z3881" t="str">
        <f>_xlfn.XLOOKUP(Table4[[#This Row],[StoreID]],Stores!A:A,Stores!D:D, "Not Found")</f>
        <v>East</v>
      </c>
    </row>
    <row r="3882" spans="1:26">
      <c r="A3882" t="s">
        <v>4748</v>
      </c>
      <c r="B3882" s="1">
        <v>45626</v>
      </c>
      <c r="C3882" t="s">
        <v>335</v>
      </c>
      <c r="D3882" t="s">
        <v>761</v>
      </c>
      <c r="E3882" t="s">
        <v>835</v>
      </c>
      <c r="F3882">
        <v>5</v>
      </c>
      <c r="G3882">
        <v>0.1</v>
      </c>
      <c r="H3882" t="s">
        <v>865</v>
      </c>
      <c r="I3882" s="4">
        <f>Table4[[#This Row],[Quantity]]*Table4[[#This Row],[UnitPrice]]</f>
        <v>8814.6</v>
      </c>
      <c r="J3882" s="4">
        <f>Table4[[#This Row],[Gross Revenue]]*(1-Table4[[#This Row],[Discount]])</f>
        <v>7933.14</v>
      </c>
      <c r="K3882" s="4">
        <f>Table4[[#This Row],[Quantity]]*Table4[[#This Row],[CostPrice]]</f>
        <v>6732.4</v>
      </c>
      <c r="L3882" s="4">
        <f>Table4[[#This Row],[Net Revenue]]-Table4[[#This Row],[Total Cost]]</f>
        <v>1200.7400000000007</v>
      </c>
      <c r="M3882" t="str">
        <f>_xlfn.XLOOKUP(Table4[[#This Row],[ProductID]], Products!A:A,Products!B:B, "Not Found")</f>
        <v>Traditional Laptop</v>
      </c>
      <c r="N3882" t="str">
        <f>TEXT(Table4[[#This Row],[Date]], "mmm")</f>
        <v>Nov</v>
      </c>
      <c r="O3882" t="str">
        <f>TEXT(Table4[[#This Row],[Date]], "yyyy")</f>
        <v>2024</v>
      </c>
      <c r="P3882" t="str">
        <f>_xlfn.XLOOKUP(Table4[[#This Row],[ProductID]],Products!A:A,Products!C:C, "Not Found")</f>
        <v>Electronics</v>
      </c>
      <c r="Q3882" t="str">
        <f>_xlfn.XLOOKUP(Table4[[#This Row],[ProductID]],Products!A:A,Products!D:D,"Not Found")</f>
        <v>Laptop</v>
      </c>
      <c r="R3882">
        <f>_xlfn.XLOOKUP(Table4[[#This Row],[ProductID]],Products!A:A,Products!E:E,"Not Found")</f>
        <v>1762.92</v>
      </c>
      <c r="S3882">
        <f>_xlfn.XLOOKUP(Table4[[#This Row],[ProductID]],Products!A:A,Products!F:F, "Not Found")</f>
        <v>1346.48</v>
      </c>
      <c r="T3882" t="str">
        <f>_xlfn.XLOOKUP(Table4[[#This Row],[CustomerID]],Customers!A:A,Customers!D:D, "Not Found")</f>
        <v>F</v>
      </c>
      <c r="U3882" s="6">
        <f>_xlfn.XLOOKUP(Table4[[#This Row],[CustomerID]],Customers!A:A,Customers!E:E, "Not Found")</f>
        <v>25396</v>
      </c>
      <c r="V3882">
        <f ca="1">DATEDIF(Table4[[#This Row],[CustomerBirthday]], TODAY(), "Y")</f>
        <v>57</v>
      </c>
      <c r="W3882" t="str" cm="1">
        <f t="array" aca="1" ref="W3882" ca="1">_xlfn.IFS(Table4[[#This Row],[Age]]&lt;25, "Under 25",Table4[[#This Row],[Age]]=34, "25-34", Table4[[#This Row],[Age]]&lt;=49, "35-49", Table4[[#This Row],[Age]]&lt;=64, "50-64", Table4[[#This Row],[Age]]&gt;=65, "65+")</f>
        <v>50-64</v>
      </c>
      <c r="X3882" t="str">
        <f>_xlfn.XLOOKUP(Table4[[#This Row],[StoreID]],Stores!A:A,Stores!B:B, "Not found")</f>
        <v>MegaMart Peckmouth</v>
      </c>
      <c r="Y3882" t="str">
        <f>_xlfn.XLOOKUP(Table4[[#This Row],[StoreID]],Stores!A:A,Stores!C:C, "Not Found")</f>
        <v>Peckmouth</v>
      </c>
      <c r="Z3882" t="str">
        <f>_xlfn.XLOOKUP(Table4[[#This Row],[StoreID]],Stores!A:A,Stores!D:D, "Not Found")</f>
        <v>East</v>
      </c>
    </row>
    <row r="3883" spans="1:26">
      <c r="A3883" t="s">
        <v>4749</v>
      </c>
      <c r="B3883" s="1">
        <v>45489</v>
      </c>
      <c r="C3883" t="s">
        <v>449</v>
      </c>
      <c r="D3883" t="s">
        <v>734</v>
      </c>
      <c r="E3883" t="s">
        <v>831</v>
      </c>
      <c r="F3883">
        <v>4</v>
      </c>
      <c r="G3883">
        <v>0</v>
      </c>
      <c r="H3883" t="s">
        <v>871</v>
      </c>
      <c r="I3883" s="4">
        <f>Table4[[#This Row],[Quantity]]*Table4[[#This Row],[UnitPrice]]</f>
        <v>439.12</v>
      </c>
      <c r="J3883" s="4">
        <f>Table4[[#This Row],[Gross Revenue]]*(1-Table4[[#This Row],[Discount]])</f>
        <v>439.12</v>
      </c>
      <c r="K3883" s="4">
        <f>Table4[[#This Row],[Quantity]]*Table4[[#This Row],[CostPrice]]</f>
        <v>282.36</v>
      </c>
      <c r="L3883" s="4">
        <f>Table4[[#This Row],[Net Revenue]]-Table4[[#This Row],[Total Cost]]</f>
        <v>156.76</v>
      </c>
      <c r="M3883" t="str">
        <f>_xlfn.XLOOKUP(Table4[[#This Row],[ProductID]], Products!A:A,Products!B:B, "Not Found")</f>
        <v>Recognize Footwear</v>
      </c>
      <c r="N3883" t="str">
        <f>TEXT(Table4[[#This Row],[Date]], "mmm")</f>
        <v>Jul</v>
      </c>
      <c r="O3883" t="str">
        <f>TEXT(Table4[[#This Row],[Date]], "yyyy")</f>
        <v>2024</v>
      </c>
      <c r="P3883" t="str">
        <f>_xlfn.XLOOKUP(Table4[[#This Row],[ProductID]],Products!A:A,Products!C:C, "Not Found")</f>
        <v>Fashion</v>
      </c>
      <c r="Q3883" t="str">
        <f>_xlfn.XLOOKUP(Table4[[#This Row],[ProductID]],Products!A:A,Products!D:D,"Not Found")</f>
        <v>Footwear</v>
      </c>
      <c r="R3883">
        <f>_xlfn.XLOOKUP(Table4[[#This Row],[ProductID]],Products!A:A,Products!E:E,"Not Found")</f>
        <v>109.78</v>
      </c>
      <c r="S3883">
        <f>_xlfn.XLOOKUP(Table4[[#This Row],[ProductID]],Products!A:A,Products!F:F, "Not Found")</f>
        <v>70.59</v>
      </c>
      <c r="T3883" t="str">
        <f>_xlfn.XLOOKUP(Table4[[#This Row],[CustomerID]],Customers!A:A,Customers!D:D, "Not Found")</f>
        <v>M</v>
      </c>
      <c r="U3883" s="6">
        <f>_xlfn.XLOOKUP(Table4[[#This Row],[CustomerID]],Customers!A:A,Customers!E:E, "Not Found")</f>
        <v>24531</v>
      </c>
      <c r="V3883">
        <f ca="1">DATEDIF(Table4[[#This Row],[CustomerBirthday]], TODAY(), "Y")</f>
        <v>59</v>
      </c>
      <c r="W3883" t="str" cm="1">
        <f t="array" aca="1" ref="W3883" ca="1">_xlfn.IFS(Table4[[#This Row],[Age]]&lt;25, "Under 25",Table4[[#This Row],[Age]]=34, "25-34", Table4[[#This Row],[Age]]&lt;=49, "35-49", Table4[[#This Row],[Age]]&lt;=64, "50-64", Table4[[#This Row],[Age]]&gt;=65, "65+")</f>
        <v>50-64</v>
      </c>
      <c r="X3883" t="str">
        <f>_xlfn.XLOOKUP(Table4[[#This Row],[StoreID]],Stores!A:A,Stores!B:B, "Not found")</f>
        <v>MegaMart Jimenezborough</v>
      </c>
      <c r="Y3883" t="str">
        <f>_xlfn.XLOOKUP(Table4[[#This Row],[StoreID]],Stores!A:A,Stores!C:C, "Not Found")</f>
        <v>Jimenezborough</v>
      </c>
      <c r="Z3883" t="str">
        <f>_xlfn.XLOOKUP(Table4[[#This Row],[StoreID]],Stores!A:A,Stores!D:D, "Not Found")</f>
        <v>South</v>
      </c>
    </row>
    <row r="3884" spans="1:26">
      <c r="A3884" t="s">
        <v>4750</v>
      </c>
      <c r="B3884" s="1">
        <v>45570</v>
      </c>
      <c r="C3884" t="s">
        <v>452</v>
      </c>
      <c r="D3884" t="s">
        <v>798</v>
      </c>
      <c r="E3884" t="s">
        <v>835</v>
      </c>
      <c r="F3884">
        <v>3</v>
      </c>
      <c r="G3884">
        <v>0</v>
      </c>
      <c r="H3884" t="s">
        <v>871</v>
      </c>
      <c r="I3884" s="4">
        <f>Table4[[#This Row],[Quantity]]*Table4[[#This Row],[UnitPrice]]</f>
        <v>4504.38</v>
      </c>
      <c r="J3884" s="4">
        <f>Table4[[#This Row],[Gross Revenue]]*(1-Table4[[#This Row],[Discount]])</f>
        <v>4504.38</v>
      </c>
      <c r="K3884" s="4">
        <f>Table4[[#This Row],[Quantity]]*Table4[[#This Row],[CostPrice]]</f>
        <v>3503.19</v>
      </c>
      <c r="L3884" s="4">
        <f>Table4[[#This Row],[Net Revenue]]-Table4[[#This Row],[Total Cost]]</f>
        <v>1001.19</v>
      </c>
      <c r="M3884" t="str">
        <f>_xlfn.XLOOKUP(Table4[[#This Row],[ProductID]], Products!A:A,Products!B:B, "Not Found")</f>
        <v>New Watches</v>
      </c>
      <c r="N3884" t="str">
        <f>TEXT(Table4[[#This Row],[Date]], "mmm")</f>
        <v>Oct</v>
      </c>
      <c r="O3884" t="str">
        <f>TEXT(Table4[[#This Row],[Date]], "yyyy")</f>
        <v>2024</v>
      </c>
      <c r="P3884" t="str">
        <f>_xlfn.XLOOKUP(Table4[[#This Row],[ProductID]],Products!A:A,Products!C:C, "Not Found")</f>
        <v>Fashion</v>
      </c>
      <c r="Q3884" t="str">
        <f>_xlfn.XLOOKUP(Table4[[#This Row],[ProductID]],Products!A:A,Products!D:D,"Not Found")</f>
        <v>Watches</v>
      </c>
      <c r="R3884">
        <f>_xlfn.XLOOKUP(Table4[[#This Row],[ProductID]],Products!A:A,Products!E:E,"Not Found")</f>
        <v>1501.46</v>
      </c>
      <c r="S3884">
        <f>_xlfn.XLOOKUP(Table4[[#This Row],[ProductID]],Products!A:A,Products!F:F, "Not Found")</f>
        <v>1167.73</v>
      </c>
      <c r="T3884" t="str">
        <f>_xlfn.XLOOKUP(Table4[[#This Row],[CustomerID]],Customers!A:A,Customers!D:D, "Not Found")</f>
        <v>M</v>
      </c>
      <c r="U3884" s="6">
        <f>_xlfn.XLOOKUP(Table4[[#This Row],[CustomerID]],Customers!A:A,Customers!E:E, "Not Found")</f>
        <v>22556</v>
      </c>
      <c r="V3884">
        <f ca="1">DATEDIF(Table4[[#This Row],[CustomerBirthday]], TODAY(), "Y")</f>
        <v>64</v>
      </c>
      <c r="W3884" t="str" cm="1">
        <f t="array" aca="1" ref="W3884" ca="1">_xlfn.IFS(Table4[[#This Row],[Age]]&lt;25, "Under 25",Table4[[#This Row],[Age]]=34, "25-34", Table4[[#This Row],[Age]]&lt;=49, "35-49", Table4[[#This Row],[Age]]&lt;=64, "50-64", Table4[[#This Row],[Age]]&gt;=65, "65+")</f>
        <v>50-64</v>
      </c>
      <c r="X3884" t="str">
        <f>_xlfn.XLOOKUP(Table4[[#This Row],[StoreID]],Stores!A:A,Stores!B:B, "Not found")</f>
        <v>MegaMart Peckmouth</v>
      </c>
      <c r="Y3884" t="str">
        <f>_xlfn.XLOOKUP(Table4[[#This Row],[StoreID]],Stores!A:A,Stores!C:C, "Not Found")</f>
        <v>Peckmouth</v>
      </c>
      <c r="Z3884" t="str">
        <f>_xlfn.XLOOKUP(Table4[[#This Row],[StoreID]],Stores!A:A,Stores!D:D, "Not Found")</f>
        <v>East</v>
      </c>
    </row>
    <row r="3885" spans="1:26">
      <c r="A3885" t="s">
        <v>4751</v>
      </c>
      <c r="B3885" s="1">
        <v>45419</v>
      </c>
      <c r="C3885" t="s">
        <v>696</v>
      </c>
      <c r="D3885" t="s">
        <v>812</v>
      </c>
      <c r="E3885" t="s">
        <v>831</v>
      </c>
      <c r="F3885">
        <v>1</v>
      </c>
      <c r="G3885">
        <v>0.1</v>
      </c>
      <c r="H3885" t="s">
        <v>865</v>
      </c>
      <c r="I3885" s="4">
        <f>Table4[[#This Row],[Quantity]]*Table4[[#This Row],[UnitPrice]]</f>
        <v>564.41999999999996</v>
      </c>
      <c r="J3885" s="4">
        <f>Table4[[#This Row],[Gross Revenue]]*(1-Table4[[#This Row],[Discount]])</f>
        <v>507.97799999999995</v>
      </c>
      <c r="K3885" s="4">
        <f>Table4[[#This Row],[Quantity]]*Table4[[#This Row],[CostPrice]]</f>
        <v>293.95999999999998</v>
      </c>
      <c r="L3885" s="4">
        <f>Table4[[#This Row],[Net Revenue]]-Table4[[#This Row],[Total Cost]]</f>
        <v>214.01799999999997</v>
      </c>
      <c r="M3885" t="str">
        <f>_xlfn.XLOOKUP(Table4[[#This Row],[ProductID]], Products!A:A,Products!B:B, "Not Found")</f>
        <v>Soon Accessories</v>
      </c>
      <c r="N3885" t="str">
        <f>TEXT(Table4[[#This Row],[Date]], "mmm")</f>
        <v>May</v>
      </c>
      <c r="O3885" t="str">
        <f>TEXT(Table4[[#This Row],[Date]], "yyyy")</f>
        <v>2024</v>
      </c>
      <c r="P3885" t="str">
        <f>_xlfn.XLOOKUP(Table4[[#This Row],[ProductID]],Products!A:A,Products!C:C, "Not Found")</f>
        <v>Fashion</v>
      </c>
      <c r="Q3885" t="str">
        <f>_xlfn.XLOOKUP(Table4[[#This Row],[ProductID]],Products!A:A,Products!D:D,"Not Found")</f>
        <v>Accessories</v>
      </c>
      <c r="R3885">
        <f>_xlfn.XLOOKUP(Table4[[#This Row],[ProductID]],Products!A:A,Products!E:E,"Not Found")</f>
        <v>564.41999999999996</v>
      </c>
      <c r="S3885">
        <f>_xlfn.XLOOKUP(Table4[[#This Row],[ProductID]],Products!A:A,Products!F:F, "Not Found")</f>
        <v>293.95999999999998</v>
      </c>
      <c r="T3885" t="str">
        <f>_xlfn.XLOOKUP(Table4[[#This Row],[CustomerID]],Customers!A:A,Customers!D:D, "Not Found")</f>
        <v>M</v>
      </c>
      <c r="U3885" s="6">
        <f>_xlfn.XLOOKUP(Table4[[#This Row],[CustomerID]],Customers!A:A,Customers!E:E, "Not Found")</f>
        <v>31435</v>
      </c>
      <c r="V3885">
        <f ca="1">DATEDIF(Table4[[#This Row],[CustomerBirthday]], TODAY(), "Y")</f>
        <v>40</v>
      </c>
      <c r="W3885" t="str" cm="1">
        <f t="array" aca="1" ref="W3885" ca="1">_xlfn.IFS(Table4[[#This Row],[Age]]&lt;25, "Under 25",Table4[[#This Row],[Age]]=34, "25-34", Table4[[#This Row],[Age]]&lt;=49, "35-49", Table4[[#This Row],[Age]]&lt;=64, "50-64", Table4[[#This Row],[Age]]&gt;=65, "65+")</f>
        <v>35-49</v>
      </c>
      <c r="X3885" t="str">
        <f>_xlfn.XLOOKUP(Table4[[#This Row],[StoreID]],Stores!A:A,Stores!B:B, "Not found")</f>
        <v>MegaMart Jimenezborough</v>
      </c>
      <c r="Y3885" t="str">
        <f>_xlfn.XLOOKUP(Table4[[#This Row],[StoreID]],Stores!A:A,Stores!C:C, "Not Found")</f>
        <v>Jimenezborough</v>
      </c>
      <c r="Z3885" t="str">
        <f>_xlfn.XLOOKUP(Table4[[#This Row],[StoreID]],Stores!A:A,Stores!D:D, "Not Found")</f>
        <v>South</v>
      </c>
    </row>
    <row r="3886" spans="1:26">
      <c r="A3886" t="s">
        <v>4752</v>
      </c>
      <c r="B3886" s="1">
        <v>45202</v>
      </c>
      <c r="C3886" t="s">
        <v>51</v>
      </c>
      <c r="D3886" t="s">
        <v>774</v>
      </c>
      <c r="E3886" t="s">
        <v>835</v>
      </c>
      <c r="F3886">
        <v>3</v>
      </c>
      <c r="G3886">
        <v>0.15</v>
      </c>
      <c r="H3886" t="s">
        <v>871</v>
      </c>
      <c r="I3886" s="4">
        <f>Table4[[#This Row],[Quantity]]*Table4[[#This Row],[UnitPrice]]</f>
        <v>4462.2300000000005</v>
      </c>
      <c r="J3886" s="4">
        <f>Table4[[#This Row],[Gross Revenue]]*(1-Table4[[#This Row],[Discount]])</f>
        <v>3792.8955000000001</v>
      </c>
      <c r="K3886" s="4">
        <f>Table4[[#This Row],[Quantity]]*Table4[[#This Row],[CostPrice]]</f>
        <v>2439.21</v>
      </c>
      <c r="L3886" s="4">
        <f>Table4[[#This Row],[Net Revenue]]-Table4[[#This Row],[Total Cost]]</f>
        <v>1353.6855</v>
      </c>
      <c r="M3886" t="str">
        <f>_xlfn.XLOOKUP(Table4[[#This Row],[ProductID]], Products!A:A,Products!B:B, "Not Found")</f>
        <v>Him Smartphone</v>
      </c>
      <c r="N3886" t="str">
        <f>TEXT(Table4[[#This Row],[Date]], "mmm")</f>
        <v>Oct</v>
      </c>
      <c r="O3886" t="str">
        <f>TEXT(Table4[[#This Row],[Date]], "yyyy")</f>
        <v>2023</v>
      </c>
      <c r="P3886" t="str">
        <f>_xlfn.XLOOKUP(Table4[[#This Row],[ProductID]],Products!A:A,Products!C:C, "Not Found")</f>
        <v>Electronics</v>
      </c>
      <c r="Q3886" t="str">
        <f>_xlfn.XLOOKUP(Table4[[#This Row],[ProductID]],Products!A:A,Products!D:D,"Not Found")</f>
        <v>Smartphone</v>
      </c>
      <c r="R3886">
        <f>_xlfn.XLOOKUP(Table4[[#This Row],[ProductID]],Products!A:A,Products!E:E,"Not Found")</f>
        <v>1487.41</v>
      </c>
      <c r="S3886">
        <f>_xlfn.XLOOKUP(Table4[[#This Row],[ProductID]],Products!A:A,Products!F:F, "Not Found")</f>
        <v>813.07</v>
      </c>
      <c r="T3886" t="str">
        <f>_xlfn.XLOOKUP(Table4[[#This Row],[CustomerID]],Customers!A:A,Customers!D:D, "Not Found")</f>
        <v>M</v>
      </c>
      <c r="U3886" s="6">
        <f>_xlfn.XLOOKUP(Table4[[#This Row],[CustomerID]],Customers!A:A,Customers!E:E, "Not Found")</f>
        <v>32850</v>
      </c>
      <c r="V3886">
        <f ca="1">DATEDIF(Table4[[#This Row],[CustomerBirthday]], TODAY(), "Y")</f>
        <v>36</v>
      </c>
      <c r="W3886" t="str" cm="1">
        <f t="array" aca="1" ref="W3886" ca="1">_xlfn.IFS(Table4[[#This Row],[Age]]&lt;25, "Under 25",Table4[[#This Row],[Age]]=34, "25-34", Table4[[#This Row],[Age]]&lt;=49, "35-49", Table4[[#This Row],[Age]]&lt;=64, "50-64", Table4[[#This Row],[Age]]&gt;=65, "65+")</f>
        <v>35-49</v>
      </c>
      <c r="X3886" t="str">
        <f>_xlfn.XLOOKUP(Table4[[#This Row],[StoreID]],Stores!A:A,Stores!B:B, "Not found")</f>
        <v>MegaMart Peckmouth</v>
      </c>
      <c r="Y3886" t="str">
        <f>_xlfn.XLOOKUP(Table4[[#This Row],[StoreID]],Stores!A:A,Stores!C:C, "Not Found")</f>
        <v>Peckmouth</v>
      </c>
      <c r="Z3886" t="str">
        <f>_xlfn.XLOOKUP(Table4[[#This Row],[StoreID]],Stores!A:A,Stores!D:D, "Not Found")</f>
        <v>East</v>
      </c>
    </row>
    <row r="3887" spans="1:26">
      <c r="A3887" t="s">
        <v>4753</v>
      </c>
      <c r="B3887" s="1">
        <v>45568</v>
      </c>
      <c r="C3887" t="s">
        <v>625</v>
      </c>
      <c r="D3887" t="s">
        <v>810</v>
      </c>
      <c r="E3887" t="s">
        <v>835</v>
      </c>
      <c r="F3887">
        <v>1</v>
      </c>
      <c r="G3887">
        <v>0.15</v>
      </c>
      <c r="H3887" t="s">
        <v>865</v>
      </c>
      <c r="I3887" s="4">
        <f>Table4[[#This Row],[Quantity]]*Table4[[#This Row],[UnitPrice]]</f>
        <v>453.62</v>
      </c>
      <c r="J3887" s="4">
        <f>Table4[[#This Row],[Gross Revenue]]*(1-Table4[[#This Row],[Discount]])</f>
        <v>385.577</v>
      </c>
      <c r="K3887" s="4">
        <f>Table4[[#This Row],[Quantity]]*Table4[[#This Row],[CostPrice]]</f>
        <v>316.63</v>
      </c>
      <c r="L3887" s="4">
        <f>Table4[[#This Row],[Net Revenue]]-Table4[[#This Row],[Total Cost]]</f>
        <v>68.947000000000003</v>
      </c>
      <c r="M3887" t="str">
        <f>_xlfn.XLOOKUP(Table4[[#This Row],[ProductID]], Products!A:A,Products!B:B, "Not Found")</f>
        <v>Maybe Clothing</v>
      </c>
      <c r="N3887" t="str">
        <f>TEXT(Table4[[#This Row],[Date]], "mmm")</f>
        <v>Oct</v>
      </c>
      <c r="O3887" t="str">
        <f>TEXT(Table4[[#This Row],[Date]], "yyyy")</f>
        <v>2024</v>
      </c>
      <c r="P3887" t="str">
        <f>_xlfn.XLOOKUP(Table4[[#This Row],[ProductID]],Products!A:A,Products!C:C, "Not Found")</f>
        <v>Fashion</v>
      </c>
      <c r="Q3887" t="str">
        <f>_xlfn.XLOOKUP(Table4[[#This Row],[ProductID]],Products!A:A,Products!D:D,"Not Found")</f>
        <v>Clothing</v>
      </c>
      <c r="R3887">
        <f>_xlfn.XLOOKUP(Table4[[#This Row],[ProductID]],Products!A:A,Products!E:E,"Not Found")</f>
        <v>453.62</v>
      </c>
      <c r="S3887">
        <f>_xlfn.XLOOKUP(Table4[[#This Row],[ProductID]],Products!A:A,Products!F:F, "Not Found")</f>
        <v>316.63</v>
      </c>
      <c r="T3887" t="str">
        <f>_xlfn.XLOOKUP(Table4[[#This Row],[CustomerID]],Customers!A:A,Customers!D:D, "Not Found")</f>
        <v>M</v>
      </c>
      <c r="U3887" s="6">
        <f>_xlfn.XLOOKUP(Table4[[#This Row],[CustomerID]],Customers!A:A,Customers!E:E, "Not Found")</f>
        <v>29135</v>
      </c>
      <c r="V3887">
        <f ca="1">DATEDIF(Table4[[#This Row],[CustomerBirthday]], TODAY(), "Y")</f>
        <v>46</v>
      </c>
      <c r="W3887" t="str" cm="1">
        <f t="array" aca="1" ref="W3887" ca="1">_xlfn.IFS(Table4[[#This Row],[Age]]&lt;25, "Under 25",Table4[[#This Row],[Age]]=34, "25-34", Table4[[#This Row],[Age]]&lt;=49, "35-49", Table4[[#This Row],[Age]]&lt;=64, "50-64", Table4[[#This Row],[Age]]&gt;=65, "65+")</f>
        <v>35-49</v>
      </c>
      <c r="X3887" t="str">
        <f>_xlfn.XLOOKUP(Table4[[#This Row],[StoreID]],Stores!A:A,Stores!B:B, "Not found")</f>
        <v>MegaMart Peckmouth</v>
      </c>
      <c r="Y3887" t="str">
        <f>_xlfn.XLOOKUP(Table4[[#This Row],[StoreID]],Stores!A:A,Stores!C:C, "Not Found")</f>
        <v>Peckmouth</v>
      </c>
      <c r="Z3887" t="str">
        <f>_xlfn.XLOOKUP(Table4[[#This Row],[StoreID]],Stores!A:A,Stores!D:D, "Not Found")</f>
        <v>East</v>
      </c>
    </row>
    <row r="3888" spans="1:26">
      <c r="A3888" t="s">
        <v>4754</v>
      </c>
      <c r="B3888" s="1">
        <v>45393</v>
      </c>
      <c r="C3888" t="s">
        <v>213</v>
      </c>
      <c r="D3888" t="s">
        <v>814</v>
      </c>
      <c r="E3888" t="s">
        <v>839</v>
      </c>
      <c r="F3888">
        <v>4</v>
      </c>
      <c r="G3888">
        <v>0.1</v>
      </c>
      <c r="H3888" t="s">
        <v>871</v>
      </c>
      <c r="I3888" s="4">
        <f>Table4[[#This Row],[Quantity]]*Table4[[#This Row],[UnitPrice]]</f>
        <v>5146.2</v>
      </c>
      <c r="J3888" s="4">
        <f>Table4[[#This Row],[Gross Revenue]]*(1-Table4[[#This Row],[Discount]])</f>
        <v>4631.58</v>
      </c>
      <c r="K3888" s="4">
        <f>Table4[[#This Row],[Quantity]]*Table4[[#This Row],[CostPrice]]</f>
        <v>3190.16</v>
      </c>
      <c r="L3888" s="4">
        <f>Table4[[#This Row],[Net Revenue]]-Table4[[#This Row],[Total Cost]]</f>
        <v>1441.42</v>
      </c>
      <c r="M3888" t="str">
        <f>_xlfn.XLOOKUP(Table4[[#This Row],[ProductID]], Products!A:A,Products!B:B, "Not Found")</f>
        <v>Least Accessories</v>
      </c>
      <c r="N3888" t="str">
        <f>TEXT(Table4[[#This Row],[Date]], "mmm")</f>
        <v>Apr</v>
      </c>
      <c r="O3888" t="str">
        <f>TEXT(Table4[[#This Row],[Date]], "yyyy")</f>
        <v>2024</v>
      </c>
      <c r="P3888" t="str">
        <f>_xlfn.XLOOKUP(Table4[[#This Row],[ProductID]],Products!A:A,Products!C:C, "Not Found")</f>
        <v>Fashion</v>
      </c>
      <c r="Q3888" t="str">
        <f>_xlfn.XLOOKUP(Table4[[#This Row],[ProductID]],Products!A:A,Products!D:D,"Not Found")</f>
        <v>Accessories</v>
      </c>
      <c r="R3888">
        <f>_xlfn.XLOOKUP(Table4[[#This Row],[ProductID]],Products!A:A,Products!E:E,"Not Found")</f>
        <v>1286.55</v>
      </c>
      <c r="S3888">
        <f>_xlfn.XLOOKUP(Table4[[#This Row],[ProductID]],Products!A:A,Products!F:F, "Not Found")</f>
        <v>797.54</v>
      </c>
      <c r="T3888" t="str">
        <f>_xlfn.XLOOKUP(Table4[[#This Row],[CustomerID]],Customers!A:A,Customers!D:D, "Not Found")</f>
        <v>M</v>
      </c>
      <c r="U3888" s="6">
        <f>_xlfn.XLOOKUP(Table4[[#This Row],[CustomerID]],Customers!A:A,Customers!E:E, "Not Found")</f>
        <v>27950</v>
      </c>
      <c r="V3888">
        <f ca="1">DATEDIF(Table4[[#This Row],[CustomerBirthday]], TODAY(), "Y")</f>
        <v>50</v>
      </c>
      <c r="W3888" t="str" cm="1">
        <f t="array" aca="1" ref="W3888" ca="1">_xlfn.IFS(Table4[[#This Row],[Age]]&lt;25, "Under 25",Table4[[#This Row],[Age]]=34, "25-34", Table4[[#This Row],[Age]]&lt;=49, "35-49", Table4[[#This Row],[Age]]&lt;=64, "50-64", Table4[[#This Row],[Age]]&gt;=65, "65+")</f>
        <v>50-64</v>
      </c>
      <c r="X3888" t="str">
        <f>_xlfn.XLOOKUP(Table4[[#This Row],[StoreID]],Stores!A:A,Stores!B:B, "Not found")</f>
        <v>MegaMart New Michele</v>
      </c>
      <c r="Y3888" t="str">
        <f>_xlfn.XLOOKUP(Table4[[#This Row],[StoreID]],Stores!A:A,Stores!C:C, "Not Found")</f>
        <v>New Michele</v>
      </c>
      <c r="Z3888" t="str">
        <f>_xlfn.XLOOKUP(Table4[[#This Row],[StoreID]],Stores!A:A,Stores!D:D, "Not Found")</f>
        <v>West</v>
      </c>
    </row>
    <row r="3889" spans="1:26">
      <c r="A3889" t="s">
        <v>4755</v>
      </c>
      <c r="B3889" s="1">
        <v>45385</v>
      </c>
      <c r="C3889" t="s">
        <v>327</v>
      </c>
      <c r="D3889" t="s">
        <v>766</v>
      </c>
      <c r="E3889" t="s">
        <v>835</v>
      </c>
      <c r="F3889">
        <v>4</v>
      </c>
      <c r="G3889">
        <v>0</v>
      </c>
      <c r="H3889" t="s">
        <v>868</v>
      </c>
      <c r="I3889" s="4">
        <f>Table4[[#This Row],[Quantity]]*Table4[[#This Row],[UnitPrice]]</f>
        <v>4908.96</v>
      </c>
      <c r="J3889" s="4">
        <f>Table4[[#This Row],[Gross Revenue]]*(1-Table4[[#This Row],[Discount]])</f>
        <v>4908.96</v>
      </c>
      <c r="K3889" s="4">
        <f>Table4[[#This Row],[Quantity]]*Table4[[#This Row],[CostPrice]]</f>
        <v>3908.36</v>
      </c>
      <c r="L3889" s="4">
        <f>Table4[[#This Row],[Net Revenue]]-Table4[[#This Row],[Total Cost]]</f>
        <v>1000.5999999999999</v>
      </c>
      <c r="M3889" t="str">
        <f>_xlfn.XLOOKUP(Table4[[#This Row],[ProductID]], Products!A:A,Products!B:B, "Not Found")</f>
        <v>Firm Dairy</v>
      </c>
      <c r="N3889" t="str">
        <f>TEXT(Table4[[#This Row],[Date]], "mmm")</f>
        <v>Apr</v>
      </c>
      <c r="O3889" t="str">
        <f>TEXT(Table4[[#This Row],[Date]], "yyyy")</f>
        <v>2024</v>
      </c>
      <c r="P3889" t="str">
        <f>_xlfn.XLOOKUP(Table4[[#This Row],[ProductID]],Products!A:A,Products!C:C, "Not Found")</f>
        <v>Groceries</v>
      </c>
      <c r="Q3889" t="str">
        <f>_xlfn.XLOOKUP(Table4[[#This Row],[ProductID]],Products!A:A,Products!D:D,"Not Found")</f>
        <v>Dairy</v>
      </c>
      <c r="R3889">
        <f>_xlfn.XLOOKUP(Table4[[#This Row],[ProductID]],Products!A:A,Products!E:E,"Not Found")</f>
        <v>1227.24</v>
      </c>
      <c r="S3889">
        <f>_xlfn.XLOOKUP(Table4[[#This Row],[ProductID]],Products!A:A,Products!F:F, "Not Found")</f>
        <v>977.09</v>
      </c>
      <c r="T3889" t="str">
        <f>_xlfn.XLOOKUP(Table4[[#This Row],[CustomerID]],Customers!A:A,Customers!D:D, "Not Found")</f>
        <v>F</v>
      </c>
      <c r="U3889" s="6">
        <f>_xlfn.XLOOKUP(Table4[[#This Row],[CustomerID]],Customers!A:A,Customers!E:E, "Not Found")</f>
        <v>27567</v>
      </c>
      <c r="V3889">
        <f ca="1">DATEDIF(Table4[[#This Row],[CustomerBirthday]], TODAY(), "Y")</f>
        <v>51</v>
      </c>
      <c r="W3889" t="str" cm="1">
        <f t="array" aca="1" ref="W3889" ca="1">_xlfn.IFS(Table4[[#This Row],[Age]]&lt;25, "Under 25",Table4[[#This Row],[Age]]=34, "25-34", Table4[[#This Row],[Age]]&lt;=49, "35-49", Table4[[#This Row],[Age]]&lt;=64, "50-64", Table4[[#This Row],[Age]]&gt;=65, "65+")</f>
        <v>50-64</v>
      </c>
      <c r="X3889" t="str">
        <f>_xlfn.XLOOKUP(Table4[[#This Row],[StoreID]],Stores!A:A,Stores!B:B, "Not found")</f>
        <v>MegaMart Peckmouth</v>
      </c>
      <c r="Y3889" t="str">
        <f>_xlfn.XLOOKUP(Table4[[#This Row],[StoreID]],Stores!A:A,Stores!C:C, "Not Found")</f>
        <v>Peckmouth</v>
      </c>
      <c r="Z3889" t="str">
        <f>_xlfn.XLOOKUP(Table4[[#This Row],[StoreID]],Stores!A:A,Stores!D:D, "Not Found")</f>
        <v>East</v>
      </c>
    </row>
    <row r="3890" spans="1:26">
      <c r="A3890" t="s">
        <v>4756</v>
      </c>
      <c r="B3890" s="1">
        <v>45739</v>
      </c>
      <c r="C3890" t="s">
        <v>266</v>
      </c>
      <c r="D3890" t="s">
        <v>739</v>
      </c>
      <c r="E3890" t="s">
        <v>846</v>
      </c>
      <c r="F3890">
        <v>4</v>
      </c>
      <c r="G3890">
        <v>0</v>
      </c>
      <c r="H3890" t="s">
        <v>868</v>
      </c>
      <c r="I3890" s="4">
        <f>Table4[[#This Row],[Quantity]]*Table4[[#This Row],[UnitPrice]]</f>
        <v>4776.4799999999996</v>
      </c>
      <c r="J3890" s="4">
        <f>Table4[[#This Row],[Gross Revenue]]*(1-Table4[[#This Row],[Discount]])</f>
        <v>4776.4799999999996</v>
      </c>
      <c r="K3890" s="4">
        <f>Table4[[#This Row],[Quantity]]*Table4[[#This Row],[CostPrice]]</f>
        <v>3355.8</v>
      </c>
      <c r="L3890" s="4">
        <f>Table4[[#This Row],[Net Revenue]]-Table4[[#This Row],[Total Cost]]</f>
        <v>1420.6799999999994</v>
      </c>
      <c r="M3890" t="str">
        <f>_xlfn.XLOOKUP(Table4[[#This Row],[ProductID]], Products!A:A,Products!B:B, "Not Found")</f>
        <v>Step Smartphone</v>
      </c>
      <c r="N3890" t="str">
        <f>TEXT(Table4[[#This Row],[Date]], "mmm")</f>
        <v>Mar</v>
      </c>
      <c r="O3890" t="str">
        <f>TEXT(Table4[[#This Row],[Date]], "yyyy")</f>
        <v>2025</v>
      </c>
      <c r="P3890" t="str">
        <f>_xlfn.XLOOKUP(Table4[[#This Row],[ProductID]],Products!A:A,Products!C:C, "Not Found")</f>
        <v>Electronics</v>
      </c>
      <c r="Q3890" t="str">
        <f>_xlfn.XLOOKUP(Table4[[#This Row],[ProductID]],Products!A:A,Products!D:D,"Not Found")</f>
        <v>Smartphone</v>
      </c>
      <c r="R3890">
        <f>_xlfn.XLOOKUP(Table4[[#This Row],[ProductID]],Products!A:A,Products!E:E,"Not Found")</f>
        <v>1194.1199999999999</v>
      </c>
      <c r="S3890">
        <f>_xlfn.XLOOKUP(Table4[[#This Row],[ProductID]],Products!A:A,Products!F:F, "Not Found")</f>
        <v>838.95</v>
      </c>
      <c r="T3890" t="str">
        <f>_xlfn.XLOOKUP(Table4[[#This Row],[CustomerID]],Customers!A:A,Customers!D:D, "Not Found")</f>
        <v>M</v>
      </c>
      <c r="U3890" s="6">
        <f>_xlfn.XLOOKUP(Table4[[#This Row],[CustomerID]],Customers!A:A,Customers!E:E, "Not Found")</f>
        <v>26230</v>
      </c>
      <c r="V3890">
        <f ca="1">DATEDIF(Table4[[#This Row],[CustomerBirthday]], TODAY(), "Y")</f>
        <v>54</v>
      </c>
      <c r="W3890" t="str" cm="1">
        <f t="array" aca="1" ref="W3890" ca="1">_xlfn.IFS(Table4[[#This Row],[Age]]&lt;25, "Under 25",Table4[[#This Row],[Age]]=34, "25-34", Table4[[#This Row],[Age]]&lt;=49, "35-49", Table4[[#This Row],[Age]]&lt;=64, "50-64", Table4[[#This Row],[Age]]&gt;=65, "65+")</f>
        <v>50-64</v>
      </c>
      <c r="X3890" t="str">
        <f>_xlfn.XLOOKUP(Table4[[#This Row],[StoreID]],Stores!A:A,Stores!B:B, "Not found")</f>
        <v>MegaMart Johnmouth</v>
      </c>
      <c r="Y3890" t="str">
        <f>_xlfn.XLOOKUP(Table4[[#This Row],[StoreID]],Stores!A:A,Stores!C:C, "Not Found")</f>
        <v>Johnmouth</v>
      </c>
      <c r="Z3890" t="str">
        <f>_xlfn.XLOOKUP(Table4[[#This Row],[StoreID]],Stores!A:A,Stores!D:D, "Not Found")</f>
        <v>East</v>
      </c>
    </row>
    <row r="3891" spans="1:26">
      <c r="A3891" t="s">
        <v>4757</v>
      </c>
      <c r="B3891" s="1">
        <v>45670</v>
      </c>
      <c r="C3891" t="s">
        <v>429</v>
      </c>
      <c r="D3891" t="s">
        <v>711</v>
      </c>
      <c r="E3891" t="s">
        <v>835</v>
      </c>
      <c r="F3891">
        <v>5</v>
      </c>
      <c r="G3891">
        <v>0.05</v>
      </c>
      <c r="H3891" t="s">
        <v>865</v>
      </c>
      <c r="I3891" s="4">
        <f>Table4[[#This Row],[Quantity]]*Table4[[#This Row],[UnitPrice]]</f>
        <v>8368.4500000000007</v>
      </c>
      <c r="J3891" s="4">
        <f>Table4[[#This Row],[Gross Revenue]]*(1-Table4[[#This Row],[Discount]])</f>
        <v>7950.0275000000001</v>
      </c>
      <c r="K3891" s="4">
        <f>Table4[[#This Row],[Quantity]]*Table4[[#This Row],[CostPrice]]</f>
        <v>6616.9000000000005</v>
      </c>
      <c r="L3891" s="4">
        <f>Table4[[#This Row],[Net Revenue]]-Table4[[#This Row],[Total Cost]]</f>
        <v>1333.1274999999996</v>
      </c>
      <c r="M3891" t="str">
        <f>_xlfn.XLOOKUP(Table4[[#This Row],[ProductID]], Products!A:A,Products!B:B, "Not Found")</f>
        <v>Like Camera</v>
      </c>
      <c r="N3891" t="str">
        <f>TEXT(Table4[[#This Row],[Date]], "mmm")</f>
        <v>Jan</v>
      </c>
      <c r="O3891" t="str">
        <f>TEXT(Table4[[#This Row],[Date]], "yyyy")</f>
        <v>2025</v>
      </c>
      <c r="P3891" t="str">
        <f>_xlfn.XLOOKUP(Table4[[#This Row],[ProductID]],Products!A:A,Products!C:C, "Not Found")</f>
        <v>Electronics</v>
      </c>
      <c r="Q3891" t="str">
        <f>_xlfn.XLOOKUP(Table4[[#This Row],[ProductID]],Products!A:A,Products!D:D,"Not Found")</f>
        <v>Camera</v>
      </c>
      <c r="R3891">
        <f>_xlfn.XLOOKUP(Table4[[#This Row],[ProductID]],Products!A:A,Products!E:E,"Not Found")</f>
        <v>1673.69</v>
      </c>
      <c r="S3891">
        <f>_xlfn.XLOOKUP(Table4[[#This Row],[ProductID]],Products!A:A,Products!F:F, "Not Found")</f>
        <v>1323.38</v>
      </c>
      <c r="T3891" t="str">
        <f>_xlfn.XLOOKUP(Table4[[#This Row],[CustomerID]],Customers!A:A,Customers!D:D, "Not Found")</f>
        <v>M</v>
      </c>
      <c r="U3891" s="6">
        <f>_xlfn.XLOOKUP(Table4[[#This Row],[CustomerID]],Customers!A:A,Customers!E:E, "Not Found")</f>
        <v>21971</v>
      </c>
      <c r="V3891">
        <f ca="1">DATEDIF(Table4[[#This Row],[CustomerBirthday]], TODAY(), "Y")</f>
        <v>66</v>
      </c>
      <c r="W3891" t="str" cm="1">
        <f t="array" aca="1" ref="W3891" ca="1">_xlfn.IFS(Table4[[#This Row],[Age]]&lt;25, "Under 25",Table4[[#This Row],[Age]]=34, "25-34", Table4[[#This Row],[Age]]&lt;=49, "35-49", Table4[[#This Row],[Age]]&lt;=64, "50-64", Table4[[#This Row],[Age]]&gt;=65, "65+")</f>
        <v>65+</v>
      </c>
      <c r="X3891" t="str">
        <f>_xlfn.XLOOKUP(Table4[[#This Row],[StoreID]],Stores!A:A,Stores!B:B, "Not found")</f>
        <v>MegaMart Peckmouth</v>
      </c>
      <c r="Y3891" t="str">
        <f>_xlfn.XLOOKUP(Table4[[#This Row],[StoreID]],Stores!A:A,Stores!C:C, "Not Found")</f>
        <v>Peckmouth</v>
      </c>
      <c r="Z3891" t="str">
        <f>_xlfn.XLOOKUP(Table4[[#This Row],[StoreID]],Stores!A:A,Stores!D:D, "Not Found")</f>
        <v>East</v>
      </c>
    </row>
    <row r="3892" spans="1:26">
      <c r="A3892" t="s">
        <v>4758</v>
      </c>
      <c r="B3892" s="1">
        <v>45718</v>
      </c>
      <c r="C3892" t="s">
        <v>291</v>
      </c>
      <c r="D3892" t="s">
        <v>759</v>
      </c>
      <c r="E3892" t="s">
        <v>846</v>
      </c>
      <c r="F3892">
        <v>5</v>
      </c>
      <c r="G3892">
        <v>0.05</v>
      </c>
      <c r="H3892" t="s">
        <v>865</v>
      </c>
      <c r="I3892" s="4">
        <f>Table4[[#This Row],[Quantity]]*Table4[[#This Row],[UnitPrice]]</f>
        <v>5399.4500000000007</v>
      </c>
      <c r="J3892" s="4">
        <f>Table4[[#This Row],[Gross Revenue]]*(1-Table4[[#This Row],[Discount]])</f>
        <v>5129.4775000000009</v>
      </c>
      <c r="K3892" s="4">
        <f>Table4[[#This Row],[Quantity]]*Table4[[#This Row],[CostPrice]]</f>
        <v>3519.15</v>
      </c>
      <c r="L3892" s="4">
        <f>Table4[[#This Row],[Net Revenue]]-Table4[[#This Row],[Total Cost]]</f>
        <v>1610.3275000000008</v>
      </c>
      <c r="M3892" t="str">
        <f>_xlfn.XLOOKUP(Table4[[#This Row],[ProductID]], Products!A:A,Products!B:B, "Not Found")</f>
        <v>Democratic Smartphone</v>
      </c>
      <c r="N3892" t="str">
        <f>TEXT(Table4[[#This Row],[Date]], "mmm")</f>
        <v>Mar</v>
      </c>
      <c r="O3892" t="str">
        <f>TEXT(Table4[[#This Row],[Date]], "yyyy")</f>
        <v>2025</v>
      </c>
      <c r="P3892" t="str">
        <f>_xlfn.XLOOKUP(Table4[[#This Row],[ProductID]],Products!A:A,Products!C:C, "Not Found")</f>
        <v>Electronics</v>
      </c>
      <c r="Q3892" t="str">
        <f>_xlfn.XLOOKUP(Table4[[#This Row],[ProductID]],Products!A:A,Products!D:D,"Not Found")</f>
        <v>Smartphone</v>
      </c>
      <c r="R3892">
        <f>_xlfn.XLOOKUP(Table4[[#This Row],[ProductID]],Products!A:A,Products!E:E,"Not Found")</f>
        <v>1079.8900000000001</v>
      </c>
      <c r="S3892">
        <f>_xlfn.XLOOKUP(Table4[[#This Row],[ProductID]],Products!A:A,Products!F:F, "Not Found")</f>
        <v>703.83</v>
      </c>
      <c r="T3892" t="str">
        <f>_xlfn.XLOOKUP(Table4[[#This Row],[CustomerID]],Customers!A:A,Customers!D:D, "Not Found")</f>
        <v>F</v>
      </c>
      <c r="U3892" s="6">
        <f>_xlfn.XLOOKUP(Table4[[#This Row],[CustomerID]],Customers!A:A,Customers!E:E, "Not Found")</f>
        <v>37614</v>
      </c>
      <c r="V3892">
        <f ca="1">DATEDIF(Table4[[#This Row],[CustomerBirthday]], TODAY(), "Y")</f>
        <v>23</v>
      </c>
      <c r="W3892" t="str" cm="1">
        <f t="array" aca="1" ref="W3892" ca="1">_xlfn.IFS(Table4[[#This Row],[Age]]&lt;25, "Under 25",Table4[[#This Row],[Age]]=34, "25-34", Table4[[#This Row],[Age]]&lt;=49, "35-49", Table4[[#This Row],[Age]]&lt;=64, "50-64", Table4[[#This Row],[Age]]&gt;=65, "65+")</f>
        <v>Under 25</v>
      </c>
      <c r="X3892" t="str">
        <f>_xlfn.XLOOKUP(Table4[[#This Row],[StoreID]],Stores!A:A,Stores!B:B, "Not found")</f>
        <v>MegaMart Johnmouth</v>
      </c>
      <c r="Y3892" t="str">
        <f>_xlfn.XLOOKUP(Table4[[#This Row],[StoreID]],Stores!A:A,Stores!C:C, "Not Found")</f>
        <v>Johnmouth</v>
      </c>
      <c r="Z3892" t="str">
        <f>_xlfn.XLOOKUP(Table4[[#This Row],[StoreID]],Stores!A:A,Stores!D:D, "Not Found")</f>
        <v>East</v>
      </c>
    </row>
    <row r="3893" spans="1:26">
      <c r="A3893" t="s">
        <v>4759</v>
      </c>
      <c r="B3893" s="1">
        <v>45433</v>
      </c>
      <c r="C3893" t="s">
        <v>179</v>
      </c>
      <c r="D3893" t="s">
        <v>804</v>
      </c>
      <c r="E3893" t="s">
        <v>839</v>
      </c>
      <c r="F3893">
        <v>2</v>
      </c>
      <c r="G3893">
        <v>0.15</v>
      </c>
      <c r="H3893" t="s">
        <v>865</v>
      </c>
      <c r="I3893" s="4">
        <f>Table4[[#This Row],[Quantity]]*Table4[[#This Row],[UnitPrice]]</f>
        <v>1081.8800000000001</v>
      </c>
      <c r="J3893" s="4">
        <f>Table4[[#This Row],[Gross Revenue]]*(1-Table4[[#This Row],[Discount]])</f>
        <v>919.59800000000007</v>
      </c>
      <c r="K3893" s="4">
        <f>Table4[[#This Row],[Quantity]]*Table4[[#This Row],[CostPrice]]</f>
        <v>796.5</v>
      </c>
      <c r="L3893" s="4">
        <f>Table4[[#This Row],[Net Revenue]]-Table4[[#This Row],[Total Cost]]</f>
        <v>123.09800000000007</v>
      </c>
      <c r="M3893" t="str">
        <f>_xlfn.XLOOKUP(Table4[[#This Row],[ProductID]], Products!A:A,Products!B:B, "Not Found")</f>
        <v>Church Clothing</v>
      </c>
      <c r="N3893" t="str">
        <f>TEXT(Table4[[#This Row],[Date]], "mmm")</f>
        <v>May</v>
      </c>
      <c r="O3893" t="str">
        <f>TEXT(Table4[[#This Row],[Date]], "yyyy")</f>
        <v>2024</v>
      </c>
      <c r="P3893" t="str">
        <f>_xlfn.XLOOKUP(Table4[[#This Row],[ProductID]],Products!A:A,Products!C:C, "Not Found")</f>
        <v>Fashion</v>
      </c>
      <c r="Q3893" t="str">
        <f>_xlfn.XLOOKUP(Table4[[#This Row],[ProductID]],Products!A:A,Products!D:D,"Not Found")</f>
        <v>Clothing</v>
      </c>
      <c r="R3893">
        <f>_xlfn.XLOOKUP(Table4[[#This Row],[ProductID]],Products!A:A,Products!E:E,"Not Found")</f>
        <v>540.94000000000005</v>
      </c>
      <c r="S3893">
        <f>_xlfn.XLOOKUP(Table4[[#This Row],[ProductID]],Products!A:A,Products!F:F, "Not Found")</f>
        <v>398.25</v>
      </c>
      <c r="T3893" t="str">
        <f>_xlfn.XLOOKUP(Table4[[#This Row],[CustomerID]],Customers!A:A,Customers!D:D, "Not Found")</f>
        <v>M</v>
      </c>
      <c r="U3893" s="6">
        <f>_xlfn.XLOOKUP(Table4[[#This Row],[CustomerID]],Customers!A:A,Customers!E:E, "Not Found")</f>
        <v>23397</v>
      </c>
      <c r="V3893">
        <f ca="1">DATEDIF(Table4[[#This Row],[CustomerBirthday]], TODAY(), "Y")</f>
        <v>62</v>
      </c>
      <c r="W3893" t="str" cm="1">
        <f t="array" aca="1" ref="W3893" ca="1">_xlfn.IFS(Table4[[#This Row],[Age]]&lt;25, "Under 25",Table4[[#This Row],[Age]]=34, "25-34", Table4[[#This Row],[Age]]&lt;=49, "35-49", Table4[[#This Row],[Age]]&lt;=64, "50-64", Table4[[#This Row],[Age]]&gt;=65, "65+")</f>
        <v>50-64</v>
      </c>
      <c r="X3893" t="str">
        <f>_xlfn.XLOOKUP(Table4[[#This Row],[StoreID]],Stores!A:A,Stores!B:B, "Not found")</f>
        <v>MegaMart New Michele</v>
      </c>
      <c r="Y3893" t="str">
        <f>_xlfn.XLOOKUP(Table4[[#This Row],[StoreID]],Stores!A:A,Stores!C:C, "Not Found")</f>
        <v>New Michele</v>
      </c>
      <c r="Z3893" t="str">
        <f>_xlfn.XLOOKUP(Table4[[#This Row],[StoreID]],Stores!A:A,Stores!D:D, "Not Found")</f>
        <v>West</v>
      </c>
    </row>
    <row r="3894" spans="1:26">
      <c r="A3894" t="s">
        <v>4760</v>
      </c>
      <c r="B3894" s="1">
        <v>45435</v>
      </c>
      <c r="C3894" t="s">
        <v>390</v>
      </c>
      <c r="D3894" t="s">
        <v>776</v>
      </c>
      <c r="E3894" t="s">
        <v>835</v>
      </c>
      <c r="F3894">
        <v>5</v>
      </c>
      <c r="G3894">
        <v>0</v>
      </c>
      <c r="H3894" t="s">
        <v>865</v>
      </c>
      <c r="I3894" s="4">
        <f>Table4[[#This Row],[Quantity]]*Table4[[#This Row],[UnitPrice]]</f>
        <v>2145.75</v>
      </c>
      <c r="J3894" s="4">
        <f>Table4[[#This Row],[Gross Revenue]]*(1-Table4[[#This Row],[Discount]])</f>
        <v>2145.75</v>
      </c>
      <c r="K3894" s="4">
        <f>Table4[[#This Row],[Quantity]]*Table4[[#This Row],[CostPrice]]</f>
        <v>1293.6000000000001</v>
      </c>
      <c r="L3894" s="4">
        <f>Table4[[#This Row],[Net Revenue]]-Table4[[#This Row],[Total Cost]]</f>
        <v>852.14999999999986</v>
      </c>
      <c r="M3894" t="str">
        <f>_xlfn.XLOOKUP(Table4[[#This Row],[ProductID]], Products!A:A,Products!B:B, "Not Found")</f>
        <v>Little Watches</v>
      </c>
      <c r="N3894" t="str">
        <f>TEXT(Table4[[#This Row],[Date]], "mmm")</f>
        <v>May</v>
      </c>
      <c r="O3894" t="str">
        <f>TEXT(Table4[[#This Row],[Date]], "yyyy")</f>
        <v>2024</v>
      </c>
      <c r="P3894" t="str">
        <f>_xlfn.XLOOKUP(Table4[[#This Row],[ProductID]],Products!A:A,Products!C:C, "Not Found")</f>
        <v>Fashion</v>
      </c>
      <c r="Q3894" t="str">
        <f>_xlfn.XLOOKUP(Table4[[#This Row],[ProductID]],Products!A:A,Products!D:D,"Not Found")</f>
        <v>Watches</v>
      </c>
      <c r="R3894">
        <f>_xlfn.XLOOKUP(Table4[[#This Row],[ProductID]],Products!A:A,Products!E:E,"Not Found")</f>
        <v>429.15</v>
      </c>
      <c r="S3894">
        <f>_xlfn.XLOOKUP(Table4[[#This Row],[ProductID]],Products!A:A,Products!F:F, "Not Found")</f>
        <v>258.72000000000003</v>
      </c>
      <c r="T3894" t="str">
        <f>_xlfn.XLOOKUP(Table4[[#This Row],[CustomerID]],Customers!A:A,Customers!D:D, "Not Found")</f>
        <v>M</v>
      </c>
      <c r="U3894" s="6">
        <f>_xlfn.XLOOKUP(Table4[[#This Row],[CustomerID]],Customers!A:A,Customers!E:E, "Not Found")</f>
        <v>23821</v>
      </c>
      <c r="V3894">
        <f ca="1">DATEDIF(Table4[[#This Row],[CustomerBirthday]], TODAY(), "Y")</f>
        <v>61</v>
      </c>
      <c r="W3894" t="str" cm="1">
        <f t="array" aca="1" ref="W3894" ca="1">_xlfn.IFS(Table4[[#This Row],[Age]]&lt;25, "Under 25",Table4[[#This Row],[Age]]=34, "25-34", Table4[[#This Row],[Age]]&lt;=49, "35-49", Table4[[#This Row],[Age]]&lt;=64, "50-64", Table4[[#This Row],[Age]]&gt;=65, "65+")</f>
        <v>50-64</v>
      </c>
      <c r="X3894" t="str">
        <f>_xlfn.XLOOKUP(Table4[[#This Row],[StoreID]],Stores!A:A,Stores!B:B, "Not found")</f>
        <v>MegaMart Peckmouth</v>
      </c>
      <c r="Y3894" t="str">
        <f>_xlfn.XLOOKUP(Table4[[#This Row],[StoreID]],Stores!A:A,Stores!C:C, "Not Found")</f>
        <v>Peckmouth</v>
      </c>
      <c r="Z3894" t="str">
        <f>_xlfn.XLOOKUP(Table4[[#This Row],[StoreID]],Stores!A:A,Stores!D:D, "Not Found")</f>
        <v>East</v>
      </c>
    </row>
    <row r="3895" spans="1:26">
      <c r="A3895" t="s">
        <v>4761</v>
      </c>
      <c r="B3895" s="1">
        <v>45710</v>
      </c>
      <c r="C3895" t="s">
        <v>324</v>
      </c>
      <c r="D3895" t="s">
        <v>790</v>
      </c>
      <c r="E3895" t="s">
        <v>831</v>
      </c>
      <c r="F3895">
        <v>4</v>
      </c>
      <c r="G3895">
        <v>0.15</v>
      </c>
      <c r="H3895" t="s">
        <v>865</v>
      </c>
      <c r="I3895" s="4">
        <f>Table4[[#This Row],[Quantity]]*Table4[[#This Row],[UnitPrice]]</f>
        <v>1218.8399999999999</v>
      </c>
      <c r="J3895" s="4">
        <f>Table4[[#This Row],[Gross Revenue]]*(1-Table4[[#This Row],[Discount]])</f>
        <v>1036.0139999999999</v>
      </c>
      <c r="K3895" s="4">
        <f>Table4[[#This Row],[Quantity]]*Table4[[#This Row],[CostPrice]]</f>
        <v>656.04</v>
      </c>
      <c r="L3895" s="4">
        <f>Table4[[#This Row],[Net Revenue]]-Table4[[#This Row],[Total Cost]]</f>
        <v>379.97399999999993</v>
      </c>
      <c r="M3895" t="str">
        <f>_xlfn.XLOOKUP(Table4[[#This Row],[ProductID]], Products!A:A,Products!B:B, "Not Found")</f>
        <v>Difficult Vegetables</v>
      </c>
      <c r="N3895" t="str">
        <f>TEXT(Table4[[#This Row],[Date]], "mmm")</f>
        <v>Feb</v>
      </c>
      <c r="O3895" t="str">
        <f>TEXT(Table4[[#This Row],[Date]], "yyyy")</f>
        <v>2025</v>
      </c>
      <c r="P3895" t="str">
        <f>_xlfn.XLOOKUP(Table4[[#This Row],[ProductID]],Products!A:A,Products!C:C, "Not Found")</f>
        <v>Groceries</v>
      </c>
      <c r="Q3895" t="str">
        <f>_xlfn.XLOOKUP(Table4[[#This Row],[ProductID]],Products!A:A,Products!D:D,"Not Found")</f>
        <v>Vegetables</v>
      </c>
      <c r="R3895">
        <f>_xlfn.XLOOKUP(Table4[[#This Row],[ProductID]],Products!A:A,Products!E:E,"Not Found")</f>
        <v>304.70999999999998</v>
      </c>
      <c r="S3895">
        <f>_xlfn.XLOOKUP(Table4[[#This Row],[ProductID]],Products!A:A,Products!F:F, "Not Found")</f>
        <v>164.01</v>
      </c>
      <c r="T3895" t="str">
        <f>_xlfn.XLOOKUP(Table4[[#This Row],[CustomerID]],Customers!A:A,Customers!D:D, "Not Found")</f>
        <v>F</v>
      </c>
      <c r="U3895" s="6">
        <f>_xlfn.XLOOKUP(Table4[[#This Row],[CustomerID]],Customers!A:A,Customers!E:E, "Not Found")</f>
        <v>27663</v>
      </c>
      <c r="V3895">
        <f ca="1">DATEDIF(Table4[[#This Row],[CustomerBirthday]], TODAY(), "Y")</f>
        <v>50</v>
      </c>
      <c r="W3895" t="str" cm="1">
        <f t="array" aca="1" ref="W3895" ca="1">_xlfn.IFS(Table4[[#This Row],[Age]]&lt;25, "Under 25",Table4[[#This Row],[Age]]=34, "25-34", Table4[[#This Row],[Age]]&lt;=49, "35-49", Table4[[#This Row],[Age]]&lt;=64, "50-64", Table4[[#This Row],[Age]]&gt;=65, "65+")</f>
        <v>50-64</v>
      </c>
      <c r="X3895" t="str">
        <f>_xlfn.XLOOKUP(Table4[[#This Row],[StoreID]],Stores!A:A,Stores!B:B, "Not found")</f>
        <v>MegaMart Jimenezborough</v>
      </c>
      <c r="Y3895" t="str">
        <f>_xlfn.XLOOKUP(Table4[[#This Row],[StoreID]],Stores!A:A,Stores!C:C, "Not Found")</f>
        <v>Jimenezborough</v>
      </c>
      <c r="Z3895" t="str">
        <f>_xlfn.XLOOKUP(Table4[[#This Row],[StoreID]],Stores!A:A,Stores!D:D, "Not Found")</f>
        <v>South</v>
      </c>
    </row>
    <row r="3896" spans="1:26">
      <c r="A3896" t="s">
        <v>4762</v>
      </c>
      <c r="B3896" s="1">
        <v>45836</v>
      </c>
      <c r="C3896" t="s">
        <v>640</v>
      </c>
      <c r="D3896" t="s">
        <v>782</v>
      </c>
      <c r="E3896" t="s">
        <v>831</v>
      </c>
      <c r="F3896">
        <v>4</v>
      </c>
      <c r="G3896">
        <v>0.1</v>
      </c>
      <c r="H3896" t="s">
        <v>868</v>
      </c>
      <c r="I3896" s="4">
        <f>Table4[[#This Row],[Quantity]]*Table4[[#This Row],[UnitPrice]]</f>
        <v>2695.12</v>
      </c>
      <c r="J3896" s="4">
        <f>Table4[[#This Row],[Gross Revenue]]*(1-Table4[[#This Row],[Discount]])</f>
        <v>2425.6080000000002</v>
      </c>
      <c r="K3896" s="4">
        <f>Table4[[#This Row],[Quantity]]*Table4[[#This Row],[CostPrice]]</f>
        <v>1453.32</v>
      </c>
      <c r="L3896" s="4">
        <f>Table4[[#This Row],[Net Revenue]]-Table4[[#This Row],[Total Cost]]</f>
        <v>972.28800000000024</v>
      </c>
      <c r="M3896" t="str">
        <f>_xlfn.XLOOKUP(Table4[[#This Row],[ProductID]], Products!A:A,Products!B:B, "Not Found")</f>
        <v>Deal Smartphone</v>
      </c>
      <c r="N3896" t="str">
        <f>TEXT(Table4[[#This Row],[Date]], "mmm")</f>
        <v>Jun</v>
      </c>
      <c r="O3896" t="str">
        <f>TEXT(Table4[[#This Row],[Date]], "yyyy")</f>
        <v>2025</v>
      </c>
      <c r="P3896" t="str">
        <f>_xlfn.XLOOKUP(Table4[[#This Row],[ProductID]],Products!A:A,Products!C:C, "Not Found")</f>
        <v>Electronics</v>
      </c>
      <c r="Q3896" t="str">
        <f>_xlfn.XLOOKUP(Table4[[#This Row],[ProductID]],Products!A:A,Products!D:D,"Not Found")</f>
        <v>Smartphone</v>
      </c>
      <c r="R3896">
        <f>_xlfn.XLOOKUP(Table4[[#This Row],[ProductID]],Products!A:A,Products!E:E,"Not Found")</f>
        <v>673.78</v>
      </c>
      <c r="S3896">
        <f>_xlfn.XLOOKUP(Table4[[#This Row],[ProductID]],Products!A:A,Products!F:F, "Not Found")</f>
        <v>363.33</v>
      </c>
      <c r="T3896" t="str">
        <f>_xlfn.XLOOKUP(Table4[[#This Row],[CustomerID]],Customers!A:A,Customers!D:D, "Not Found")</f>
        <v>F</v>
      </c>
      <c r="U3896" s="6">
        <f>_xlfn.XLOOKUP(Table4[[#This Row],[CustomerID]],Customers!A:A,Customers!E:E, "Not Found")</f>
        <v>26631</v>
      </c>
      <c r="V3896">
        <f ca="1">DATEDIF(Table4[[#This Row],[CustomerBirthday]], TODAY(), "Y")</f>
        <v>53</v>
      </c>
      <c r="W3896" t="str" cm="1">
        <f t="array" aca="1" ref="W3896" ca="1">_xlfn.IFS(Table4[[#This Row],[Age]]&lt;25, "Under 25",Table4[[#This Row],[Age]]=34, "25-34", Table4[[#This Row],[Age]]&lt;=49, "35-49", Table4[[#This Row],[Age]]&lt;=64, "50-64", Table4[[#This Row],[Age]]&gt;=65, "65+")</f>
        <v>50-64</v>
      </c>
      <c r="X3896" t="str">
        <f>_xlfn.XLOOKUP(Table4[[#This Row],[StoreID]],Stores!A:A,Stores!B:B, "Not found")</f>
        <v>MegaMart Jimenezborough</v>
      </c>
      <c r="Y3896" t="str">
        <f>_xlfn.XLOOKUP(Table4[[#This Row],[StoreID]],Stores!A:A,Stores!C:C, "Not Found")</f>
        <v>Jimenezborough</v>
      </c>
      <c r="Z3896" t="str">
        <f>_xlfn.XLOOKUP(Table4[[#This Row],[StoreID]],Stores!A:A,Stores!D:D, "Not Found")</f>
        <v>South</v>
      </c>
    </row>
    <row r="3897" spans="1:26">
      <c r="A3897" t="s">
        <v>4763</v>
      </c>
      <c r="B3897" s="1">
        <v>45654</v>
      </c>
      <c r="C3897" t="s">
        <v>570</v>
      </c>
      <c r="D3897" t="s">
        <v>755</v>
      </c>
      <c r="E3897" t="s">
        <v>839</v>
      </c>
      <c r="F3897">
        <v>3</v>
      </c>
      <c r="G3897">
        <v>0</v>
      </c>
      <c r="H3897" t="s">
        <v>865</v>
      </c>
      <c r="I3897" s="4">
        <f>Table4[[#This Row],[Quantity]]*Table4[[#This Row],[UnitPrice]]</f>
        <v>5576.25</v>
      </c>
      <c r="J3897" s="4">
        <f>Table4[[#This Row],[Gross Revenue]]*(1-Table4[[#This Row],[Discount]])</f>
        <v>5576.25</v>
      </c>
      <c r="K3897" s="4">
        <f>Table4[[#This Row],[Quantity]]*Table4[[#This Row],[CostPrice]]</f>
        <v>4353.4800000000005</v>
      </c>
      <c r="L3897" s="4">
        <f>Table4[[#This Row],[Net Revenue]]-Table4[[#This Row],[Total Cost]]</f>
        <v>1222.7699999999995</v>
      </c>
      <c r="M3897" t="str">
        <f>_xlfn.XLOOKUP(Table4[[#This Row],[ProductID]], Products!A:A,Products!B:B, "Not Found")</f>
        <v>House Accessories</v>
      </c>
      <c r="N3897" t="str">
        <f>TEXT(Table4[[#This Row],[Date]], "mmm")</f>
        <v>Dec</v>
      </c>
      <c r="O3897" t="str">
        <f>TEXT(Table4[[#This Row],[Date]], "yyyy")</f>
        <v>2024</v>
      </c>
      <c r="P3897" t="str">
        <f>_xlfn.XLOOKUP(Table4[[#This Row],[ProductID]],Products!A:A,Products!C:C, "Not Found")</f>
        <v>Fashion</v>
      </c>
      <c r="Q3897" t="str">
        <f>_xlfn.XLOOKUP(Table4[[#This Row],[ProductID]],Products!A:A,Products!D:D,"Not Found")</f>
        <v>Accessories</v>
      </c>
      <c r="R3897">
        <f>_xlfn.XLOOKUP(Table4[[#This Row],[ProductID]],Products!A:A,Products!E:E,"Not Found")</f>
        <v>1858.75</v>
      </c>
      <c r="S3897">
        <f>_xlfn.XLOOKUP(Table4[[#This Row],[ProductID]],Products!A:A,Products!F:F, "Not Found")</f>
        <v>1451.16</v>
      </c>
      <c r="T3897" t="str">
        <f>_xlfn.XLOOKUP(Table4[[#This Row],[CustomerID]],Customers!A:A,Customers!D:D, "Not Found")</f>
        <v>M</v>
      </c>
      <c r="U3897" s="6">
        <f>_xlfn.XLOOKUP(Table4[[#This Row],[CustomerID]],Customers!A:A,Customers!E:E, "Not Found")</f>
        <v>33160</v>
      </c>
      <c r="V3897">
        <f ca="1">DATEDIF(Table4[[#This Row],[CustomerBirthday]], TODAY(), "Y")</f>
        <v>35</v>
      </c>
      <c r="W3897" t="str" cm="1">
        <f t="array" aca="1" ref="W3897" ca="1">_xlfn.IFS(Table4[[#This Row],[Age]]&lt;25, "Under 25",Table4[[#This Row],[Age]]=34, "25-34", Table4[[#This Row],[Age]]&lt;=49, "35-49", Table4[[#This Row],[Age]]&lt;=64, "50-64", Table4[[#This Row],[Age]]&gt;=65, "65+")</f>
        <v>35-49</v>
      </c>
      <c r="X3897" t="str">
        <f>_xlfn.XLOOKUP(Table4[[#This Row],[StoreID]],Stores!A:A,Stores!B:B, "Not found")</f>
        <v>MegaMart New Michele</v>
      </c>
      <c r="Y3897" t="str">
        <f>_xlfn.XLOOKUP(Table4[[#This Row],[StoreID]],Stores!A:A,Stores!C:C, "Not Found")</f>
        <v>New Michele</v>
      </c>
      <c r="Z3897" t="str">
        <f>_xlfn.XLOOKUP(Table4[[#This Row],[StoreID]],Stores!A:A,Stores!D:D, "Not Found")</f>
        <v>West</v>
      </c>
    </row>
    <row r="3898" spans="1:26">
      <c r="A3898" t="s">
        <v>4764</v>
      </c>
      <c r="B3898" s="1">
        <v>45338</v>
      </c>
      <c r="C3898" t="s">
        <v>382</v>
      </c>
      <c r="D3898" t="s">
        <v>769</v>
      </c>
      <c r="E3898" t="s">
        <v>835</v>
      </c>
      <c r="F3898">
        <v>2</v>
      </c>
      <c r="G3898">
        <v>0.05</v>
      </c>
      <c r="H3898" t="s">
        <v>875</v>
      </c>
      <c r="I3898" s="4">
        <f>Table4[[#This Row],[Quantity]]*Table4[[#This Row],[UnitPrice]]</f>
        <v>51.14</v>
      </c>
      <c r="J3898" s="4">
        <f>Table4[[#This Row],[Gross Revenue]]*(1-Table4[[#This Row],[Discount]])</f>
        <v>48.582999999999998</v>
      </c>
      <c r="K3898" s="4">
        <f>Table4[[#This Row],[Quantity]]*Table4[[#This Row],[CostPrice]]</f>
        <v>38.1</v>
      </c>
      <c r="L3898" s="4">
        <f>Table4[[#This Row],[Net Revenue]]-Table4[[#This Row],[Total Cost]]</f>
        <v>10.482999999999997</v>
      </c>
      <c r="M3898" t="str">
        <f>_xlfn.XLOOKUP(Table4[[#This Row],[ProductID]], Products!A:A,Products!B:B, "Not Found")</f>
        <v>How Vegetables</v>
      </c>
      <c r="N3898" t="str">
        <f>TEXT(Table4[[#This Row],[Date]], "mmm")</f>
        <v>Feb</v>
      </c>
      <c r="O3898" t="str">
        <f>TEXT(Table4[[#This Row],[Date]], "yyyy")</f>
        <v>2024</v>
      </c>
      <c r="P3898" t="str">
        <f>_xlfn.XLOOKUP(Table4[[#This Row],[ProductID]],Products!A:A,Products!C:C, "Not Found")</f>
        <v>Groceries</v>
      </c>
      <c r="Q3898" t="str">
        <f>_xlfn.XLOOKUP(Table4[[#This Row],[ProductID]],Products!A:A,Products!D:D,"Not Found")</f>
        <v>Vegetables</v>
      </c>
      <c r="R3898">
        <f>_xlfn.XLOOKUP(Table4[[#This Row],[ProductID]],Products!A:A,Products!E:E,"Not Found")</f>
        <v>25.57</v>
      </c>
      <c r="S3898">
        <f>_xlfn.XLOOKUP(Table4[[#This Row],[ProductID]],Products!A:A,Products!F:F, "Not Found")</f>
        <v>19.05</v>
      </c>
      <c r="T3898" t="str">
        <f>_xlfn.XLOOKUP(Table4[[#This Row],[CustomerID]],Customers!A:A,Customers!D:D, "Not Found")</f>
        <v>F</v>
      </c>
      <c r="U3898" s="6">
        <f>_xlfn.XLOOKUP(Table4[[#This Row],[CustomerID]],Customers!A:A,Customers!E:E, "Not Found")</f>
        <v>35236</v>
      </c>
      <c r="V3898">
        <f ca="1">DATEDIF(Table4[[#This Row],[CustomerBirthday]], TODAY(), "Y")</f>
        <v>30</v>
      </c>
      <c r="W3898" t="str" cm="1">
        <f t="array" aca="1" ref="W3898" ca="1">_xlfn.IFS(Table4[[#This Row],[Age]]&lt;25, "Under 25",Table4[[#This Row],[Age]]=34, "25-34", Table4[[#This Row],[Age]]&lt;=49, "35-49", Table4[[#This Row],[Age]]&lt;=64, "50-64", Table4[[#This Row],[Age]]&gt;=65, "65+")</f>
        <v>35-49</v>
      </c>
      <c r="X3898" t="str">
        <f>_xlfn.XLOOKUP(Table4[[#This Row],[StoreID]],Stores!A:A,Stores!B:B, "Not found")</f>
        <v>MegaMart Peckmouth</v>
      </c>
      <c r="Y3898" t="str">
        <f>_xlfn.XLOOKUP(Table4[[#This Row],[StoreID]],Stores!A:A,Stores!C:C, "Not Found")</f>
        <v>Peckmouth</v>
      </c>
      <c r="Z3898" t="str">
        <f>_xlfn.XLOOKUP(Table4[[#This Row],[StoreID]],Stores!A:A,Stores!D:D, "Not Found")</f>
        <v>East</v>
      </c>
    </row>
    <row r="3899" spans="1:26">
      <c r="A3899" t="s">
        <v>4765</v>
      </c>
      <c r="B3899" s="1">
        <v>45456</v>
      </c>
      <c r="C3899" t="s">
        <v>551</v>
      </c>
      <c r="D3899" t="s">
        <v>816</v>
      </c>
      <c r="E3899" t="s">
        <v>831</v>
      </c>
      <c r="F3899">
        <v>5</v>
      </c>
      <c r="G3899">
        <v>0.1</v>
      </c>
      <c r="H3899" t="s">
        <v>865</v>
      </c>
      <c r="I3899" s="4">
        <f>Table4[[#This Row],[Quantity]]*Table4[[#This Row],[UnitPrice]]</f>
        <v>9395.4</v>
      </c>
      <c r="J3899" s="4">
        <f>Table4[[#This Row],[Gross Revenue]]*(1-Table4[[#This Row],[Discount]])</f>
        <v>8455.86</v>
      </c>
      <c r="K3899" s="4">
        <f>Table4[[#This Row],[Quantity]]*Table4[[#This Row],[CostPrice]]</f>
        <v>5022.7999999999993</v>
      </c>
      <c r="L3899" s="4">
        <f>Table4[[#This Row],[Net Revenue]]-Table4[[#This Row],[Total Cost]]</f>
        <v>3433.0600000000013</v>
      </c>
      <c r="M3899" t="str">
        <f>_xlfn.XLOOKUP(Table4[[#This Row],[ProductID]], Products!A:A,Products!B:B, "Not Found")</f>
        <v>Set Dairy</v>
      </c>
      <c r="N3899" t="str">
        <f>TEXT(Table4[[#This Row],[Date]], "mmm")</f>
        <v>Jun</v>
      </c>
      <c r="O3899" t="str">
        <f>TEXT(Table4[[#This Row],[Date]], "yyyy")</f>
        <v>2024</v>
      </c>
      <c r="P3899" t="str">
        <f>_xlfn.XLOOKUP(Table4[[#This Row],[ProductID]],Products!A:A,Products!C:C, "Not Found")</f>
        <v>Groceries</v>
      </c>
      <c r="Q3899" t="str">
        <f>_xlfn.XLOOKUP(Table4[[#This Row],[ProductID]],Products!A:A,Products!D:D,"Not Found")</f>
        <v>Dairy</v>
      </c>
      <c r="R3899">
        <f>_xlfn.XLOOKUP(Table4[[#This Row],[ProductID]],Products!A:A,Products!E:E,"Not Found")</f>
        <v>1879.08</v>
      </c>
      <c r="S3899">
        <f>_xlfn.XLOOKUP(Table4[[#This Row],[ProductID]],Products!A:A,Products!F:F, "Not Found")</f>
        <v>1004.56</v>
      </c>
      <c r="T3899" t="str">
        <f>_xlfn.XLOOKUP(Table4[[#This Row],[CustomerID]],Customers!A:A,Customers!D:D, "Not Found")</f>
        <v>F</v>
      </c>
      <c r="U3899" s="6">
        <f>_xlfn.XLOOKUP(Table4[[#This Row],[CustomerID]],Customers!A:A,Customers!E:E, "Not Found")</f>
        <v>32240</v>
      </c>
      <c r="V3899">
        <f ca="1">DATEDIF(Table4[[#This Row],[CustomerBirthday]], TODAY(), "Y")</f>
        <v>38</v>
      </c>
      <c r="W3899" t="str" cm="1">
        <f t="array" aca="1" ref="W3899" ca="1">_xlfn.IFS(Table4[[#This Row],[Age]]&lt;25, "Under 25",Table4[[#This Row],[Age]]=34, "25-34", Table4[[#This Row],[Age]]&lt;=49, "35-49", Table4[[#This Row],[Age]]&lt;=64, "50-64", Table4[[#This Row],[Age]]&gt;=65, "65+")</f>
        <v>35-49</v>
      </c>
      <c r="X3899" t="str">
        <f>_xlfn.XLOOKUP(Table4[[#This Row],[StoreID]],Stores!A:A,Stores!B:B, "Not found")</f>
        <v>MegaMart Jimenezborough</v>
      </c>
      <c r="Y3899" t="str">
        <f>_xlfn.XLOOKUP(Table4[[#This Row],[StoreID]],Stores!A:A,Stores!C:C, "Not Found")</f>
        <v>Jimenezborough</v>
      </c>
      <c r="Z3899" t="str">
        <f>_xlfn.XLOOKUP(Table4[[#This Row],[StoreID]],Stores!A:A,Stores!D:D, "Not Found")</f>
        <v>South</v>
      </c>
    </row>
    <row r="3900" spans="1:26">
      <c r="A3900" t="s">
        <v>4766</v>
      </c>
      <c r="B3900" s="1">
        <v>45880</v>
      </c>
      <c r="C3900" t="s">
        <v>112</v>
      </c>
      <c r="D3900" t="s">
        <v>800</v>
      </c>
      <c r="E3900" t="s">
        <v>831</v>
      </c>
      <c r="F3900">
        <v>4</v>
      </c>
      <c r="G3900">
        <v>0.1</v>
      </c>
      <c r="H3900" t="s">
        <v>875</v>
      </c>
      <c r="I3900" s="4">
        <f>Table4[[#This Row],[Quantity]]*Table4[[#This Row],[UnitPrice]]</f>
        <v>7810.6</v>
      </c>
      <c r="J3900" s="4">
        <f>Table4[[#This Row],[Gross Revenue]]*(1-Table4[[#This Row],[Discount]])</f>
        <v>7029.5400000000009</v>
      </c>
      <c r="K3900" s="4">
        <f>Table4[[#This Row],[Quantity]]*Table4[[#This Row],[CostPrice]]</f>
        <v>5805.08</v>
      </c>
      <c r="L3900" s="4">
        <f>Table4[[#This Row],[Net Revenue]]-Table4[[#This Row],[Total Cost]]</f>
        <v>1224.4600000000009</v>
      </c>
      <c r="M3900" t="str">
        <f>_xlfn.XLOOKUP(Table4[[#This Row],[ProductID]], Products!A:A,Products!B:B, "Not Found")</f>
        <v>Book Television</v>
      </c>
      <c r="N3900" t="str">
        <f>TEXT(Table4[[#This Row],[Date]], "mmm")</f>
        <v>Aug</v>
      </c>
      <c r="O3900" t="str">
        <f>TEXT(Table4[[#This Row],[Date]], "yyyy")</f>
        <v>2025</v>
      </c>
      <c r="P3900" t="str">
        <f>_xlfn.XLOOKUP(Table4[[#This Row],[ProductID]],Products!A:A,Products!C:C, "Not Found")</f>
        <v>Electronics</v>
      </c>
      <c r="Q3900" t="str">
        <f>_xlfn.XLOOKUP(Table4[[#This Row],[ProductID]],Products!A:A,Products!D:D,"Not Found")</f>
        <v>Television</v>
      </c>
      <c r="R3900">
        <f>_xlfn.XLOOKUP(Table4[[#This Row],[ProductID]],Products!A:A,Products!E:E,"Not Found")</f>
        <v>1952.65</v>
      </c>
      <c r="S3900">
        <f>_xlfn.XLOOKUP(Table4[[#This Row],[ProductID]],Products!A:A,Products!F:F, "Not Found")</f>
        <v>1451.27</v>
      </c>
      <c r="T3900" t="str">
        <f>_xlfn.XLOOKUP(Table4[[#This Row],[CustomerID]],Customers!A:A,Customers!D:D, "Not Found")</f>
        <v>F</v>
      </c>
      <c r="U3900" s="6">
        <f>_xlfn.XLOOKUP(Table4[[#This Row],[CustomerID]],Customers!A:A,Customers!E:E, "Not Found")</f>
        <v>21956</v>
      </c>
      <c r="V3900">
        <f ca="1">DATEDIF(Table4[[#This Row],[CustomerBirthday]], TODAY(), "Y")</f>
        <v>66</v>
      </c>
      <c r="W3900" t="str" cm="1">
        <f t="array" aca="1" ref="W3900" ca="1">_xlfn.IFS(Table4[[#This Row],[Age]]&lt;25, "Under 25",Table4[[#This Row],[Age]]=34, "25-34", Table4[[#This Row],[Age]]&lt;=49, "35-49", Table4[[#This Row],[Age]]&lt;=64, "50-64", Table4[[#This Row],[Age]]&gt;=65, "65+")</f>
        <v>65+</v>
      </c>
      <c r="X3900" t="str">
        <f>_xlfn.XLOOKUP(Table4[[#This Row],[StoreID]],Stores!A:A,Stores!B:B, "Not found")</f>
        <v>MegaMart Jimenezborough</v>
      </c>
      <c r="Y3900" t="str">
        <f>_xlfn.XLOOKUP(Table4[[#This Row],[StoreID]],Stores!A:A,Stores!C:C, "Not Found")</f>
        <v>Jimenezborough</v>
      </c>
      <c r="Z3900" t="str">
        <f>_xlfn.XLOOKUP(Table4[[#This Row],[StoreID]],Stores!A:A,Stores!D:D, "Not Found")</f>
        <v>South</v>
      </c>
    </row>
    <row r="3901" spans="1:26">
      <c r="A3901" t="s">
        <v>4767</v>
      </c>
      <c r="B3901" s="1">
        <v>45893</v>
      </c>
      <c r="C3901" t="s">
        <v>608</v>
      </c>
      <c r="D3901" t="s">
        <v>736</v>
      </c>
      <c r="E3901" t="s">
        <v>846</v>
      </c>
      <c r="F3901">
        <v>1</v>
      </c>
      <c r="G3901">
        <v>0.05</v>
      </c>
      <c r="H3901" t="s">
        <v>875</v>
      </c>
      <c r="I3901" s="4">
        <f>Table4[[#This Row],[Quantity]]*Table4[[#This Row],[UnitPrice]]</f>
        <v>123.19</v>
      </c>
      <c r="J3901" s="4">
        <f>Table4[[#This Row],[Gross Revenue]]*(1-Table4[[#This Row],[Discount]])</f>
        <v>117.03049999999999</v>
      </c>
      <c r="K3901" s="4">
        <f>Table4[[#This Row],[Quantity]]*Table4[[#This Row],[CostPrice]]</f>
        <v>80.36</v>
      </c>
      <c r="L3901" s="4">
        <f>Table4[[#This Row],[Net Revenue]]-Table4[[#This Row],[Total Cost]]</f>
        <v>36.67049999999999</v>
      </c>
      <c r="M3901" t="str">
        <f>_xlfn.XLOOKUP(Table4[[#This Row],[ProductID]], Products!A:A,Products!B:B, "Not Found")</f>
        <v>Us Snacks</v>
      </c>
      <c r="N3901" t="str">
        <f>TEXT(Table4[[#This Row],[Date]], "mmm")</f>
        <v>Aug</v>
      </c>
      <c r="O3901" t="str">
        <f>TEXT(Table4[[#This Row],[Date]], "yyyy")</f>
        <v>2025</v>
      </c>
      <c r="P3901" t="str">
        <f>_xlfn.XLOOKUP(Table4[[#This Row],[ProductID]],Products!A:A,Products!C:C, "Not Found")</f>
        <v>Groceries</v>
      </c>
      <c r="Q3901" t="str">
        <f>_xlfn.XLOOKUP(Table4[[#This Row],[ProductID]],Products!A:A,Products!D:D,"Not Found")</f>
        <v>Snacks</v>
      </c>
      <c r="R3901">
        <f>_xlfn.XLOOKUP(Table4[[#This Row],[ProductID]],Products!A:A,Products!E:E,"Not Found")</f>
        <v>123.19</v>
      </c>
      <c r="S3901">
        <f>_xlfn.XLOOKUP(Table4[[#This Row],[ProductID]],Products!A:A,Products!F:F, "Not Found")</f>
        <v>80.36</v>
      </c>
      <c r="T3901" t="str">
        <f>_xlfn.XLOOKUP(Table4[[#This Row],[CustomerID]],Customers!A:A,Customers!D:D, "Not Found")</f>
        <v>M</v>
      </c>
      <c r="U3901" s="6">
        <f>_xlfn.XLOOKUP(Table4[[#This Row],[CustomerID]],Customers!A:A,Customers!E:E, "Not Found")</f>
        <v>34043</v>
      </c>
      <c r="V3901">
        <f ca="1">DATEDIF(Table4[[#This Row],[CustomerBirthday]], TODAY(), "Y")</f>
        <v>33</v>
      </c>
      <c r="W3901" t="str" cm="1">
        <f t="array" aca="1" ref="W3901" ca="1">_xlfn.IFS(Table4[[#This Row],[Age]]&lt;25, "Under 25",Table4[[#This Row],[Age]]=34, "25-34", Table4[[#This Row],[Age]]&lt;=49, "35-49", Table4[[#This Row],[Age]]&lt;=64, "50-64", Table4[[#This Row],[Age]]&gt;=65, "65+")</f>
        <v>35-49</v>
      </c>
      <c r="X3901" t="str">
        <f>_xlfn.XLOOKUP(Table4[[#This Row],[StoreID]],Stores!A:A,Stores!B:B, "Not found")</f>
        <v>MegaMart Johnmouth</v>
      </c>
      <c r="Y3901" t="str">
        <f>_xlfn.XLOOKUP(Table4[[#This Row],[StoreID]],Stores!A:A,Stores!C:C, "Not Found")</f>
        <v>Johnmouth</v>
      </c>
      <c r="Z3901" t="str">
        <f>_xlfn.XLOOKUP(Table4[[#This Row],[StoreID]],Stores!A:A,Stores!D:D, "Not Found")</f>
        <v>East</v>
      </c>
    </row>
    <row r="3902" spans="1:26">
      <c r="A3902" t="s">
        <v>4768</v>
      </c>
      <c r="B3902" s="1">
        <v>45756</v>
      </c>
      <c r="C3902" t="s">
        <v>89</v>
      </c>
      <c r="D3902" t="s">
        <v>728</v>
      </c>
      <c r="E3902" t="s">
        <v>831</v>
      </c>
      <c r="F3902">
        <v>4</v>
      </c>
      <c r="G3902">
        <v>0.15</v>
      </c>
      <c r="H3902" t="s">
        <v>875</v>
      </c>
      <c r="I3902" s="4">
        <f>Table4[[#This Row],[Quantity]]*Table4[[#This Row],[UnitPrice]]</f>
        <v>1272.2</v>
      </c>
      <c r="J3902" s="4">
        <f>Table4[[#This Row],[Gross Revenue]]*(1-Table4[[#This Row],[Discount]])</f>
        <v>1081.3700000000001</v>
      </c>
      <c r="K3902" s="4">
        <f>Table4[[#This Row],[Quantity]]*Table4[[#This Row],[CostPrice]]</f>
        <v>749.36</v>
      </c>
      <c r="L3902" s="4">
        <f>Table4[[#This Row],[Net Revenue]]-Table4[[#This Row],[Total Cost]]</f>
        <v>332.0100000000001</v>
      </c>
      <c r="M3902" t="str">
        <f>_xlfn.XLOOKUP(Table4[[#This Row],[ProductID]], Products!A:A,Products!B:B, "Not Found")</f>
        <v>Company Fruits</v>
      </c>
      <c r="N3902" t="str">
        <f>TEXT(Table4[[#This Row],[Date]], "mmm")</f>
        <v>Apr</v>
      </c>
      <c r="O3902" t="str">
        <f>TEXT(Table4[[#This Row],[Date]], "yyyy")</f>
        <v>2025</v>
      </c>
      <c r="P3902" t="str">
        <f>_xlfn.XLOOKUP(Table4[[#This Row],[ProductID]],Products!A:A,Products!C:C, "Not Found")</f>
        <v>Groceries</v>
      </c>
      <c r="Q3902" t="str">
        <f>_xlfn.XLOOKUP(Table4[[#This Row],[ProductID]],Products!A:A,Products!D:D,"Not Found")</f>
        <v>Fruits</v>
      </c>
      <c r="R3902">
        <f>_xlfn.XLOOKUP(Table4[[#This Row],[ProductID]],Products!A:A,Products!E:E,"Not Found")</f>
        <v>318.05</v>
      </c>
      <c r="S3902">
        <f>_xlfn.XLOOKUP(Table4[[#This Row],[ProductID]],Products!A:A,Products!F:F, "Not Found")</f>
        <v>187.34</v>
      </c>
      <c r="T3902" t="str">
        <f>_xlfn.XLOOKUP(Table4[[#This Row],[CustomerID]],Customers!A:A,Customers!D:D, "Not Found")</f>
        <v>M</v>
      </c>
      <c r="U3902" s="6">
        <f>_xlfn.XLOOKUP(Table4[[#This Row],[CustomerID]],Customers!A:A,Customers!E:E, "Not Found")</f>
        <v>20409</v>
      </c>
      <c r="V3902">
        <f ca="1">DATEDIF(Table4[[#This Row],[CustomerBirthday]], TODAY(), "Y")</f>
        <v>70</v>
      </c>
      <c r="W3902" t="str" cm="1">
        <f t="array" aca="1" ref="W3902" ca="1">_xlfn.IFS(Table4[[#This Row],[Age]]&lt;25, "Under 25",Table4[[#This Row],[Age]]=34, "25-34", Table4[[#This Row],[Age]]&lt;=49, "35-49", Table4[[#This Row],[Age]]&lt;=64, "50-64", Table4[[#This Row],[Age]]&gt;=65, "65+")</f>
        <v>65+</v>
      </c>
      <c r="X3902" t="str">
        <f>_xlfn.XLOOKUP(Table4[[#This Row],[StoreID]],Stores!A:A,Stores!B:B, "Not found")</f>
        <v>MegaMart Jimenezborough</v>
      </c>
      <c r="Y3902" t="str">
        <f>_xlfn.XLOOKUP(Table4[[#This Row],[StoreID]],Stores!A:A,Stores!C:C, "Not Found")</f>
        <v>Jimenezborough</v>
      </c>
      <c r="Z3902" t="str">
        <f>_xlfn.XLOOKUP(Table4[[#This Row],[StoreID]],Stores!A:A,Stores!D:D, "Not Found")</f>
        <v>South</v>
      </c>
    </row>
    <row r="3903" spans="1:26">
      <c r="A3903" t="s">
        <v>4769</v>
      </c>
      <c r="B3903" s="1">
        <v>45700</v>
      </c>
      <c r="C3903" t="s">
        <v>554</v>
      </c>
      <c r="D3903" t="s">
        <v>766</v>
      </c>
      <c r="E3903" t="s">
        <v>831</v>
      </c>
      <c r="F3903">
        <v>2</v>
      </c>
      <c r="G3903">
        <v>0.1</v>
      </c>
      <c r="H3903" t="s">
        <v>865</v>
      </c>
      <c r="I3903" s="4">
        <f>Table4[[#This Row],[Quantity]]*Table4[[#This Row],[UnitPrice]]</f>
        <v>2454.48</v>
      </c>
      <c r="J3903" s="4">
        <f>Table4[[#This Row],[Gross Revenue]]*(1-Table4[[#This Row],[Discount]])</f>
        <v>2209.0320000000002</v>
      </c>
      <c r="K3903" s="4">
        <f>Table4[[#This Row],[Quantity]]*Table4[[#This Row],[CostPrice]]</f>
        <v>1954.18</v>
      </c>
      <c r="L3903" s="4">
        <f>Table4[[#This Row],[Net Revenue]]-Table4[[#This Row],[Total Cost]]</f>
        <v>254.85200000000009</v>
      </c>
      <c r="M3903" t="str">
        <f>_xlfn.XLOOKUP(Table4[[#This Row],[ProductID]], Products!A:A,Products!B:B, "Not Found")</f>
        <v>Firm Dairy</v>
      </c>
      <c r="N3903" t="str">
        <f>TEXT(Table4[[#This Row],[Date]], "mmm")</f>
        <v>Feb</v>
      </c>
      <c r="O3903" t="str">
        <f>TEXT(Table4[[#This Row],[Date]], "yyyy")</f>
        <v>2025</v>
      </c>
      <c r="P3903" t="str">
        <f>_xlfn.XLOOKUP(Table4[[#This Row],[ProductID]],Products!A:A,Products!C:C, "Not Found")</f>
        <v>Groceries</v>
      </c>
      <c r="Q3903" t="str">
        <f>_xlfn.XLOOKUP(Table4[[#This Row],[ProductID]],Products!A:A,Products!D:D,"Not Found")</f>
        <v>Dairy</v>
      </c>
      <c r="R3903">
        <f>_xlfn.XLOOKUP(Table4[[#This Row],[ProductID]],Products!A:A,Products!E:E,"Not Found")</f>
        <v>1227.24</v>
      </c>
      <c r="S3903">
        <f>_xlfn.XLOOKUP(Table4[[#This Row],[ProductID]],Products!A:A,Products!F:F, "Not Found")</f>
        <v>977.09</v>
      </c>
      <c r="T3903" t="str">
        <f>_xlfn.XLOOKUP(Table4[[#This Row],[CustomerID]],Customers!A:A,Customers!D:D, "Not Found")</f>
        <v>M</v>
      </c>
      <c r="U3903" s="6">
        <f>_xlfn.XLOOKUP(Table4[[#This Row],[CustomerID]],Customers!A:A,Customers!E:E, "Not Found")</f>
        <v>26178</v>
      </c>
      <c r="V3903">
        <f ca="1">DATEDIF(Table4[[#This Row],[CustomerBirthday]], TODAY(), "Y")</f>
        <v>54</v>
      </c>
      <c r="W3903" t="str" cm="1">
        <f t="array" aca="1" ref="W3903" ca="1">_xlfn.IFS(Table4[[#This Row],[Age]]&lt;25, "Under 25",Table4[[#This Row],[Age]]=34, "25-34", Table4[[#This Row],[Age]]&lt;=49, "35-49", Table4[[#This Row],[Age]]&lt;=64, "50-64", Table4[[#This Row],[Age]]&gt;=65, "65+")</f>
        <v>50-64</v>
      </c>
      <c r="X3903" t="str">
        <f>_xlfn.XLOOKUP(Table4[[#This Row],[StoreID]],Stores!A:A,Stores!B:B, "Not found")</f>
        <v>MegaMart Jimenezborough</v>
      </c>
      <c r="Y3903" t="str">
        <f>_xlfn.XLOOKUP(Table4[[#This Row],[StoreID]],Stores!A:A,Stores!C:C, "Not Found")</f>
        <v>Jimenezborough</v>
      </c>
      <c r="Z3903" t="str">
        <f>_xlfn.XLOOKUP(Table4[[#This Row],[StoreID]],Stores!A:A,Stores!D:D, "Not Found")</f>
        <v>South</v>
      </c>
    </row>
    <row r="3904" spans="1:26">
      <c r="A3904" t="s">
        <v>4770</v>
      </c>
      <c r="B3904" s="1">
        <v>45393</v>
      </c>
      <c r="C3904" t="s">
        <v>640</v>
      </c>
      <c r="D3904" t="s">
        <v>747</v>
      </c>
      <c r="E3904" t="s">
        <v>842</v>
      </c>
      <c r="F3904">
        <v>4</v>
      </c>
      <c r="G3904">
        <v>0</v>
      </c>
      <c r="H3904" t="s">
        <v>871</v>
      </c>
      <c r="I3904" s="4">
        <f>Table4[[#This Row],[Quantity]]*Table4[[#This Row],[UnitPrice]]</f>
        <v>4539.2</v>
      </c>
      <c r="J3904" s="4">
        <f>Table4[[#This Row],[Gross Revenue]]*(1-Table4[[#This Row],[Discount]])</f>
        <v>4539.2</v>
      </c>
      <c r="K3904" s="4">
        <f>Table4[[#This Row],[Quantity]]*Table4[[#This Row],[CostPrice]]</f>
        <v>2700.4</v>
      </c>
      <c r="L3904" s="4">
        <f>Table4[[#This Row],[Net Revenue]]-Table4[[#This Row],[Total Cost]]</f>
        <v>1838.7999999999997</v>
      </c>
      <c r="M3904" t="str">
        <f>_xlfn.XLOOKUP(Table4[[#This Row],[ProductID]], Products!A:A,Products!B:B, "Not Found")</f>
        <v>World Watches</v>
      </c>
      <c r="N3904" t="str">
        <f>TEXT(Table4[[#This Row],[Date]], "mmm")</f>
        <v>Apr</v>
      </c>
      <c r="O3904" t="str">
        <f>TEXT(Table4[[#This Row],[Date]], "yyyy")</f>
        <v>2024</v>
      </c>
      <c r="P3904" t="str">
        <f>_xlfn.XLOOKUP(Table4[[#This Row],[ProductID]],Products!A:A,Products!C:C, "Not Found")</f>
        <v>Fashion</v>
      </c>
      <c r="Q3904" t="str">
        <f>_xlfn.XLOOKUP(Table4[[#This Row],[ProductID]],Products!A:A,Products!D:D,"Not Found")</f>
        <v>Watches</v>
      </c>
      <c r="R3904">
        <f>_xlfn.XLOOKUP(Table4[[#This Row],[ProductID]],Products!A:A,Products!E:E,"Not Found")</f>
        <v>1134.8</v>
      </c>
      <c r="S3904">
        <f>_xlfn.XLOOKUP(Table4[[#This Row],[ProductID]],Products!A:A,Products!F:F, "Not Found")</f>
        <v>675.1</v>
      </c>
      <c r="T3904" t="str">
        <f>_xlfn.XLOOKUP(Table4[[#This Row],[CustomerID]],Customers!A:A,Customers!D:D, "Not Found")</f>
        <v>F</v>
      </c>
      <c r="U3904" s="6">
        <f>_xlfn.XLOOKUP(Table4[[#This Row],[CustomerID]],Customers!A:A,Customers!E:E, "Not Found")</f>
        <v>26631</v>
      </c>
      <c r="V3904">
        <f ca="1">DATEDIF(Table4[[#This Row],[CustomerBirthday]], TODAY(), "Y")</f>
        <v>53</v>
      </c>
      <c r="W3904" t="str" cm="1">
        <f t="array" aca="1" ref="W3904" ca="1">_xlfn.IFS(Table4[[#This Row],[Age]]&lt;25, "Under 25",Table4[[#This Row],[Age]]=34, "25-34", Table4[[#This Row],[Age]]&lt;=49, "35-49", Table4[[#This Row],[Age]]&lt;=64, "50-64", Table4[[#This Row],[Age]]&gt;=65, "65+")</f>
        <v>50-64</v>
      </c>
      <c r="X3904" t="str">
        <f>_xlfn.XLOOKUP(Table4[[#This Row],[StoreID]],Stores!A:A,Stores!B:B, "Not found")</f>
        <v>MegaMart Brianahaven</v>
      </c>
      <c r="Y3904" t="str">
        <f>_xlfn.XLOOKUP(Table4[[#This Row],[StoreID]],Stores!A:A,Stores!C:C, "Not Found")</f>
        <v>Brianahaven</v>
      </c>
      <c r="Z3904" t="str">
        <f>_xlfn.XLOOKUP(Table4[[#This Row],[StoreID]],Stores!A:A,Stores!D:D, "Not Found")</f>
        <v>North</v>
      </c>
    </row>
    <row r="3905" spans="1:26">
      <c r="A3905" t="s">
        <v>4771</v>
      </c>
      <c r="B3905" s="1">
        <v>45286</v>
      </c>
      <c r="C3905" t="s">
        <v>171</v>
      </c>
      <c r="D3905" t="s">
        <v>816</v>
      </c>
      <c r="E3905" t="s">
        <v>831</v>
      </c>
      <c r="F3905">
        <v>4</v>
      </c>
      <c r="G3905">
        <v>0.1</v>
      </c>
      <c r="H3905" t="s">
        <v>871</v>
      </c>
      <c r="I3905" s="4">
        <f>Table4[[#This Row],[Quantity]]*Table4[[#This Row],[UnitPrice]]</f>
        <v>7516.32</v>
      </c>
      <c r="J3905" s="4">
        <f>Table4[[#This Row],[Gross Revenue]]*(1-Table4[[#This Row],[Discount]])</f>
        <v>6764.6880000000001</v>
      </c>
      <c r="K3905" s="4">
        <f>Table4[[#This Row],[Quantity]]*Table4[[#This Row],[CostPrice]]</f>
        <v>4018.24</v>
      </c>
      <c r="L3905" s="4">
        <f>Table4[[#This Row],[Net Revenue]]-Table4[[#This Row],[Total Cost]]</f>
        <v>2746.4480000000003</v>
      </c>
      <c r="M3905" t="str">
        <f>_xlfn.XLOOKUP(Table4[[#This Row],[ProductID]], Products!A:A,Products!B:B, "Not Found")</f>
        <v>Set Dairy</v>
      </c>
      <c r="N3905" t="str">
        <f>TEXT(Table4[[#This Row],[Date]], "mmm")</f>
        <v>Dec</v>
      </c>
      <c r="O3905" t="str">
        <f>TEXT(Table4[[#This Row],[Date]], "yyyy")</f>
        <v>2023</v>
      </c>
      <c r="P3905" t="str">
        <f>_xlfn.XLOOKUP(Table4[[#This Row],[ProductID]],Products!A:A,Products!C:C, "Not Found")</f>
        <v>Groceries</v>
      </c>
      <c r="Q3905" t="str">
        <f>_xlfn.XLOOKUP(Table4[[#This Row],[ProductID]],Products!A:A,Products!D:D,"Not Found")</f>
        <v>Dairy</v>
      </c>
      <c r="R3905">
        <f>_xlfn.XLOOKUP(Table4[[#This Row],[ProductID]],Products!A:A,Products!E:E,"Not Found")</f>
        <v>1879.08</v>
      </c>
      <c r="S3905">
        <f>_xlfn.XLOOKUP(Table4[[#This Row],[ProductID]],Products!A:A,Products!F:F, "Not Found")</f>
        <v>1004.56</v>
      </c>
      <c r="T3905" t="str">
        <f>_xlfn.XLOOKUP(Table4[[#This Row],[CustomerID]],Customers!A:A,Customers!D:D, "Not Found")</f>
        <v>M</v>
      </c>
      <c r="U3905" s="6">
        <f>_xlfn.XLOOKUP(Table4[[#This Row],[CustomerID]],Customers!A:A,Customers!E:E, "Not Found")</f>
        <v>22326</v>
      </c>
      <c r="V3905">
        <f ca="1">DATEDIF(Table4[[#This Row],[CustomerBirthday]], TODAY(), "Y")</f>
        <v>65</v>
      </c>
      <c r="W3905" t="str" cm="1">
        <f t="array" aca="1" ref="W3905" ca="1">_xlfn.IFS(Table4[[#This Row],[Age]]&lt;25, "Under 25",Table4[[#This Row],[Age]]=34, "25-34", Table4[[#This Row],[Age]]&lt;=49, "35-49", Table4[[#This Row],[Age]]&lt;=64, "50-64", Table4[[#This Row],[Age]]&gt;=65, "65+")</f>
        <v>65+</v>
      </c>
      <c r="X3905" t="str">
        <f>_xlfn.XLOOKUP(Table4[[#This Row],[StoreID]],Stores!A:A,Stores!B:B, "Not found")</f>
        <v>MegaMart Jimenezborough</v>
      </c>
      <c r="Y3905" t="str">
        <f>_xlfn.XLOOKUP(Table4[[#This Row],[StoreID]],Stores!A:A,Stores!C:C, "Not Found")</f>
        <v>Jimenezborough</v>
      </c>
      <c r="Z3905" t="str">
        <f>_xlfn.XLOOKUP(Table4[[#This Row],[StoreID]],Stores!A:A,Stores!D:D, "Not Found")</f>
        <v>South</v>
      </c>
    </row>
    <row r="3906" spans="1:26">
      <c r="A3906" t="s">
        <v>4772</v>
      </c>
      <c r="B3906" s="1">
        <v>45836</v>
      </c>
      <c r="C3906" t="s">
        <v>306</v>
      </c>
      <c r="D3906" t="s">
        <v>784</v>
      </c>
      <c r="E3906" t="s">
        <v>839</v>
      </c>
      <c r="F3906">
        <v>1</v>
      </c>
      <c r="G3906">
        <v>0.05</v>
      </c>
      <c r="H3906" t="s">
        <v>875</v>
      </c>
      <c r="I3906" s="4">
        <f>Table4[[#This Row],[Quantity]]*Table4[[#This Row],[UnitPrice]]</f>
        <v>1485.05</v>
      </c>
      <c r="J3906" s="4">
        <f>Table4[[#This Row],[Gross Revenue]]*(1-Table4[[#This Row],[Discount]])</f>
        <v>1410.7974999999999</v>
      </c>
      <c r="K3906" s="4">
        <f>Table4[[#This Row],[Quantity]]*Table4[[#This Row],[CostPrice]]</f>
        <v>988.31</v>
      </c>
      <c r="L3906" s="4">
        <f>Table4[[#This Row],[Net Revenue]]-Table4[[#This Row],[Total Cost]]</f>
        <v>422.48749999999995</v>
      </c>
      <c r="M3906" t="str">
        <f>_xlfn.XLOOKUP(Table4[[#This Row],[ProductID]], Products!A:A,Products!B:B, "Not Found")</f>
        <v>Road Clothing</v>
      </c>
      <c r="N3906" t="str">
        <f>TEXT(Table4[[#This Row],[Date]], "mmm")</f>
        <v>Jun</v>
      </c>
      <c r="O3906" t="str">
        <f>TEXT(Table4[[#This Row],[Date]], "yyyy")</f>
        <v>2025</v>
      </c>
      <c r="P3906" t="str">
        <f>_xlfn.XLOOKUP(Table4[[#This Row],[ProductID]],Products!A:A,Products!C:C, "Not Found")</f>
        <v>Fashion</v>
      </c>
      <c r="Q3906" t="str">
        <f>_xlfn.XLOOKUP(Table4[[#This Row],[ProductID]],Products!A:A,Products!D:D,"Not Found")</f>
        <v>Clothing</v>
      </c>
      <c r="R3906">
        <f>_xlfn.XLOOKUP(Table4[[#This Row],[ProductID]],Products!A:A,Products!E:E,"Not Found")</f>
        <v>1485.05</v>
      </c>
      <c r="S3906">
        <f>_xlfn.XLOOKUP(Table4[[#This Row],[ProductID]],Products!A:A,Products!F:F, "Not Found")</f>
        <v>988.31</v>
      </c>
      <c r="T3906" t="str">
        <f>_xlfn.XLOOKUP(Table4[[#This Row],[CustomerID]],Customers!A:A,Customers!D:D, "Not Found")</f>
        <v>F</v>
      </c>
      <c r="U3906" s="6">
        <f>_xlfn.XLOOKUP(Table4[[#This Row],[CustomerID]],Customers!A:A,Customers!E:E, "Not Found")</f>
        <v>32344</v>
      </c>
      <c r="V3906">
        <f ca="1">DATEDIF(Table4[[#This Row],[CustomerBirthday]], TODAY(), "Y")</f>
        <v>38</v>
      </c>
      <c r="W3906" t="str" cm="1">
        <f t="array" aca="1" ref="W3906" ca="1">_xlfn.IFS(Table4[[#This Row],[Age]]&lt;25, "Under 25",Table4[[#This Row],[Age]]=34, "25-34", Table4[[#This Row],[Age]]&lt;=49, "35-49", Table4[[#This Row],[Age]]&lt;=64, "50-64", Table4[[#This Row],[Age]]&gt;=65, "65+")</f>
        <v>35-49</v>
      </c>
      <c r="X3906" t="str">
        <f>_xlfn.XLOOKUP(Table4[[#This Row],[StoreID]],Stores!A:A,Stores!B:B, "Not found")</f>
        <v>MegaMart New Michele</v>
      </c>
      <c r="Y3906" t="str">
        <f>_xlfn.XLOOKUP(Table4[[#This Row],[StoreID]],Stores!A:A,Stores!C:C, "Not Found")</f>
        <v>New Michele</v>
      </c>
      <c r="Z3906" t="str">
        <f>_xlfn.XLOOKUP(Table4[[#This Row],[StoreID]],Stores!A:A,Stores!D:D, "Not Found")</f>
        <v>West</v>
      </c>
    </row>
    <row r="3907" spans="1:26">
      <c r="A3907" t="s">
        <v>4773</v>
      </c>
      <c r="B3907" s="1">
        <v>45601</v>
      </c>
      <c r="C3907" t="s">
        <v>89</v>
      </c>
      <c r="D3907" t="s">
        <v>766</v>
      </c>
      <c r="E3907" t="s">
        <v>835</v>
      </c>
      <c r="F3907">
        <v>2</v>
      </c>
      <c r="G3907">
        <v>0.15</v>
      </c>
      <c r="H3907" t="s">
        <v>865</v>
      </c>
      <c r="I3907" s="4">
        <f>Table4[[#This Row],[Quantity]]*Table4[[#This Row],[UnitPrice]]</f>
        <v>2454.48</v>
      </c>
      <c r="J3907" s="4">
        <f>Table4[[#This Row],[Gross Revenue]]*(1-Table4[[#This Row],[Discount]])</f>
        <v>2086.308</v>
      </c>
      <c r="K3907" s="4">
        <f>Table4[[#This Row],[Quantity]]*Table4[[#This Row],[CostPrice]]</f>
        <v>1954.18</v>
      </c>
      <c r="L3907" s="4">
        <f>Table4[[#This Row],[Net Revenue]]-Table4[[#This Row],[Total Cost]]</f>
        <v>132.12799999999993</v>
      </c>
      <c r="M3907" t="str">
        <f>_xlfn.XLOOKUP(Table4[[#This Row],[ProductID]], Products!A:A,Products!B:B, "Not Found")</f>
        <v>Firm Dairy</v>
      </c>
      <c r="N3907" t="str">
        <f>TEXT(Table4[[#This Row],[Date]], "mmm")</f>
        <v>Nov</v>
      </c>
      <c r="O3907" t="str">
        <f>TEXT(Table4[[#This Row],[Date]], "yyyy")</f>
        <v>2024</v>
      </c>
      <c r="P3907" t="str">
        <f>_xlfn.XLOOKUP(Table4[[#This Row],[ProductID]],Products!A:A,Products!C:C, "Not Found")</f>
        <v>Groceries</v>
      </c>
      <c r="Q3907" t="str">
        <f>_xlfn.XLOOKUP(Table4[[#This Row],[ProductID]],Products!A:A,Products!D:D,"Not Found")</f>
        <v>Dairy</v>
      </c>
      <c r="R3907">
        <f>_xlfn.XLOOKUP(Table4[[#This Row],[ProductID]],Products!A:A,Products!E:E,"Not Found")</f>
        <v>1227.24</v>
      </c>
      <c r="S3907">
        <f>_xlfn.XLOOKUP(Table4[[#This Row],[ProductID]],Products!A:A,Products!F:F, "Not Found")</f>
        <v>977.09</v>
      </c>
      <c r="T3907" t="str">
        <f>_xlfn.XLOOKUP(Table4[[#This Row],[CustomerID]],Customers!A:A,Customers!D:D, "Not Found")</f>
        <v>M</v>
      </c>
      <c r="U3907" s="6">
        <f>_xlfn.XLOOKUP(Table4[[#This Row],[CustomerID]],Customers!A:A,Customers!E:E, "Not Found")</f>
        <v>20409</v>
      </c>
      <c r="V3907">
        <f ca="1">DATEDIF(Table4[[#This Row],[CustomerBirthday]], TODAY(), "Y")</f>
        <v>70</v>
      </c>
      <c r="W3907" t="str" cm="1">
        <f t="array" aca="1" ref="W3907" ca="1">_xlfn.IFS(Table4[[#This Row],[Age]]&lt;25, "Under 25",Table4[[#This Row],[Age]]=34, "25-34", Table4[[#This Row],[Age]]&lt;=49, "35-49", Table4[[#This Row],[Age]]&lt;=64, "50-64", Table4[[#This Row],[Age]]&gt;=65, "65+")</f>
        <v>65+</v>
      </c>
      <c r="X3907" t="str">
        <f>_xlfn.XLOOKUP(Table4[[#This Row],[StoreID]],Stores!A:A,Stores!B:B, "Not found")</f>
        <v>MegaMart Peckmouth</v>
      </c>
      <c r="Y3907" t="str">
        <f>_xlfn.XLOOKUP(Table4[[#This Row],[StoreID]],Stores!A:A,Stores!C:C, "Not Found")</f>
        <v>Peckmouth</v>
      </c>
      <c r="Z3907" t="str">
        <f>_xlfn.XLOOKUP(Table4[[#This Row],[StoreID]],Stores!A:A,Stores!D:D, "Not Found")</f>
        <v>East</v>
      </c>
    </row>
    <row r="3908" spans="1:26">
      <c r="A3908" t="s">
        <v>4774</v>
      </c>
      <c r="B3908" s="1">
        <v>45211</v>
      </c>
      <c r="C3908" t="s">
        <v>527</v>
      </c>
      <c r="D3908" t="s">
        <v>794</v>
      </c>
      <c r="E3908" t="s">
        <v>839</v>
      </c>
      <c r="F3908">
        <v>1</v>
      </c>
      <c r="G3908">
        <v>0</v>
      </c>
      <c r="H3908" t="s">
        <v>871</v>
      </c>
      <c r="I3908" s="4">
        <f>Table4[[#This Row],[Quantity]]*Table4[[#This Row],[UnitPrice]]</f>
        <v>428.05</v>
      </c>
      <c r="J3908" s="4">
        <f>Table4[[#This Row],[Gross Revenue]]*(1-Table4[[#This Row],[Discount]])</f>
        <v>428.05</v>
      </c>
      <c r="K3908" s="4">
        <f>Table4[[#This Row],[Quantity]]*Table4[[#This Row],[CostPrice]]</f>
        <v>246.07</v>
      </c>
      <c r="L3908" s="4">
        <f>Table4[[#This Row],[Net Revenue]]-Table4[[#This Row],[Total Cost]]</f>
        <v>181.98000000000002</v>
      </c>
      <c r="M3908" t="str">
        <f>_xlfn.XLOOKUP(Table4[[#This Row],[ProductID]], Products!A:A,Products!B:B, "Not Found")</f>
        <v>Everything Laptop</v>
      </c>
      <c r="N3908" t="str">
        <f>TEXT(Table4[[#This Row],[Date]], "mmm")</f>
        <v>Oct</v>
      </c>
      <c r="O3908" t="str">
        <f>TEXT(Table4[[#This Row],[Date]], "yyyy")</f>
        <v>2023</v>
      </c>
      <c r="P3908" t="str">
        <f>_xlfn.XLOOKUP(Table4[[#This Row],[ProductID]],Products!A:A,Products!C:C, "Not Found")</f>
        <v>Electronics</v>
      </c>
      <c r="Q3908" t="str">
        <f>_xlfn.XLOOKUP(Table4[[#This Row],[ProductID]],Products!A:A,Products!D:D,"Not Found")</f>
        <v>Laptop</v>
      </c>
      <c r="R3908">
        <f>_xlfn.XLOOKUP(Table4[[#This Row],[ProductID]],Products!A:A,Products!E:E,"Not Found")</f>
        <v>428.05</v>
      </c>
      <c r="S3908">
        <f>_xlfn.XLOOKUP(Table4[[#This Row],[ProductID]],Products!A:A,Products!F:F, "Not Found")</f>
        <v>246.07</v>
      </c>
      <c r="T3908" t="str">
        <f>_xlfn.XLOOKUP(Table4[[#This Row],[CustomerID]],Customers!A:A,Customers!D:D, "Not Found")</f>
        <v>F</v>
      </c>
      <c r="U3908" s="6">
        <f>_xlfn.XLOOKUP(Table4[[#This Row],[CustomerID]],Customers!A:A,Customers!E:E, "Not Found")</f>
        <v>21861</v>
      </c>
      <c r="V3908">
        <f ca="1">DATEDIF(Table4[[#This Row],[CustomerBirthday]], TODAY(), "Y")</f>
        <v>66</v>
      </c>
      <c r="W3908" t="str" cm="1">
        <f t="array" aca="1" ref="W3908" ca="1">_xlfn.IFS(Table4[[#This Row],[Age]]&lt;25, "Under 25",Table4[[#This Row],[Age]]=34, "25-34", Table4[[#This Row],[Age]]&lt;=49, "35-49", Table4[[#This Row],[Age]]&lt;=64, "50-64", Table4[[#This Row],[Age]]&gt;=65, "65+")</f>
        <v>65+</v>
      </c>
      <c r="X3908" t="str">
        <f>_xlfn.XLOOKUP(Table4[[#This Row],[StoreID]],Stores!A:A,Stores!B:B, "Not found")</f>
        <v>MegaMart New Michele</v>
      </c>
      <c r="Y3908" t="str">
        <f>_xlfn.XLOOKUP(Table4[[#This Row],[StoreID]],Stores!A:A,Stores!C:C, "Not Found")</f>
        <v>New Michele</v>
      </c>
      <c r="Z3908" t="str">
        <f>_xlfn.XLOOKUP(Table4[[#This Row],[StoreID]],Stores!A:A,Stores!D:D, "Not Found")</f>
        <v>West</v>
      </c>
    </row>
    <row r="3909" spans="1:26">
      <c r="A3909" t="s">
        <v>4775</v>
      </c>
      <c r="B3909" s="1">
        <v>45481</v>
      </c>
      <c r="C3909" t="s">
        <v>399</v>
      </c>
      <c r="D3909" t="s">
        <v>742</v>
      </c>
      <c r="E3909" t="s">
        <v>831</v>
      </c>
      <c r="F3909">
        <v>1</v>
      </c>
      <c r="G3909">
        <v>0.1</v>
      </c>
      <c r="H3909" t="s">
        <v>875</v>
      </c>
      <c r="I3909" s="4">
        <f>Table4[[#This Row],[Quantity]]*Table4[[#This Row],[UnitPrice]]</f>
        <v>248.57</v>
      </c>
      <c r="J3909" s="4">
        <f>Table4[[#This Row],[Gross Revenue]]*(1-Table4[[#This Row],[Discount]])</f>
        <v>223.71299999999999</v>
      </c>
      <c r="K3909" s="4">
        <f>Table4[[#This Row],[Quantity]]*Table4[[#This Row],[CostPrice]]</f>
        <v>190.67</v>
      </c>
      <c r="L3909" s="4">
        <f>Table4[[#This Row],[Net Revenue]]-Table4[[#This Row],[Total Cost]]</f>
        <v>33.043000000000006</v>
      </c>
      <c r="M3909" t="str">
        <f>_xlfn.XLOOKUP(Table4[[#This Row],[ProductID]], Products!A:A,Products!B:B, "Not Found")</f>
        <v>Either Headphones</v>
      </c>
      <c r="N3909" t="str">
        <f>TEXT(Table4[[#This Row],[Date]], "mmm")</f>
        <v>Jul</v>
      </c>
      <c r="O3909" t="str">
        <f>TEXT(Table4[[#This Row],[Date]], "yyyy")</f>
        <v>2024</v>
      </c>
      <c r="P3909" t="str">
        <f>_xlfn.XLOOKUP(Table4[[#This Row],[ProductID]],Products!A:A,Products!C:C, "Not Found")</f>
        <v>Electronics</v>
      </c>
      <c r="Q3909" t="str">
        <f>_xlfn.XLOOKUP(Table4[[#This Row],[ProductID]],Products!A:A,Products!D:D,"Not Found")</f>
        <v>Headphones</v>
      </c>
      <c r="R3909">
        <f>_xlfn.XLOOKUP(Table4[[#This Row],[ProductID]],Products!A:A,Products!E:E,"Not Found")</f>
        <v>248.57</v>
      </c>
      <c r="S3909">
        <f>_xlfn.XLOOKUP(Table4[[#This Row],[ProductID]],Products!A:A,Products!F:F, "Not Found")</f>
        <v>190.67</v>
      </c>
      <c r="T3909" t="str">
        <f>_xlfn.XLOOKUP(Table4[[#This Row],[CustomerID]],Customers!A:A,Customers!D:D, "Not Found")</f>
        <v>F</v>
      </c>
      <c r="U3909" s="6">
        <f>_xlfn.XLOOKUP(Table4[[#This Row],[CustomerID]],Customers!A:A,Customers!E:E, "Not Found")</f>
        <v>34980</v>
      </c>
      <c r="V3909">
        <f ca="1">DATEDIF(Table4[[#This Row],[CustomerBirthday]], TODAY(), "Y")</f>
        <v>30</v>
      </c>
      <c r="W3909" t="str" cm="1">
        <f t="array" aca="1" ref="W3909" ca="1">_xlfn.IFS(Table4[[#This Row],[Age]]&lt;25, "Under 25",Table4[[#This Row],[Age]]=34, "25-34", Table4[[#This Row],[Age]]&lt;=49, "35-49", Table4[[#This Row],[Age]]&lt;=64, "50-64", Table4[[#This Row],[Age]]&gt;=65, "65+")</f>
        <v>35-49</v>
      </c>
      <c r="X3909" t="str">
        <f>_xlfn.XLOOKUP(Table4[[#This Row],[StoreID]],Stores!A:A,Stores!B:B, "Not found")</f>
        <v>MegaMart Jimenezborough</v>
      </c>
      <c r="Y3909" t="str">
        <f>_xlfn.XLOOKUP(Table4[[#This Row],[StoreID]],Stores!A:A,Stores!C:C, "Not Found")</f>
        <v>Jimenezborough</v>
      </c>
      <c r="Z3909" t="str">
        <f>_xlfn.XLOOKUP(Table4[[#This Row],[StoreID]],Stores!A:A,Stores!D:D, "Not Found")</f>
        <v>South</v>
      </c>
    </row>
    <row r="3910" spans="1:26">
      <c r="A3910" t="s">
        <v>4776</v>
      </c>
      <c r="B3910" s="1">
        <v>45262</v>
      </c>
      <c r="C3910" t="s">
        <v>327</v>
      </c>
      <c r="D3910" t="s">
        <v>796</v>
      </c>
      <c r="E3910" t="s">
        <v>835</v>
      </c>
      <c r="F3910">
        <v>2</v>
      </c>
      <c r="G3910">
        <v>0.1</v>
      </c>
      <c r="H3910" t="s">
        <v>865</v>
      </c>
      <c r="I3910" s="4">
        <f>Table4[[#This Row],[Quantity]]*Table4[[#This Row],[UnitPrice]]</f>
        <v>3124.86</v>
      </c>
      <c r="J3910" s="4">
        <f>Table4[[#This Row],[Gross Revenue]]*(1-Table4[[#This Row],[Discount]])</f>
        <v>2812.3740000000003</v>
      </c>
      <c r="K3910" s="4">
        <f>Table4[[#This Row],[Quantity]]*Table4[[#This Row],[CostPrice]]</f>
        <v>2391.2600000000002</v>
      </c>
      <c r="L3910" s="4">
        <f>Table4[[#This Row],[Net Revenue]]-Table4[[#This Row],[Total Cost]]</f>
        <v>421.11400000000003</v>
      </c>
      <c r="M3910" t="str">
        <f>_xlfn.XLOOKUP(Table4[[#This Row],[ProductID]], Products!A:A,Products!B:B, "Not Found")</f>
        <v>Chair Laptop</v>
      </c>
      <c r="N3910" t="str">
        <f>TEXT(Table4[[#This Row],[Date]], "mmm")</f>
        <v>Dec</v>
      </c>
      <c r="O3910" t="str">
        <f>TEXT(Table4[[#This Row],[Date]], "yyyy")</f>
        <v>2023</v>
      </c>
      <c r="P3910" t="str">
        <f>_xlfn.XLOOKUP(Table4[[#This Row],[ProductID]],Products!A:A,Products!C:C, "Not Found")</f>
        <v>Electronics</v>
      </c>
      <c r="Q3910" t="str">
        <f>_xlfn.XLOOKUP(Table4[[#This Row],[ProductID]],Products!A:A,Products!D:D,"Not Found")</f>
        <v>Laptop</v>
      </c>
      <c r="R3910">
        <f>_xlfn.XLOOKUP(Table4[[#This Row],[ProductID]],Products!A:A,Products!E:E,"Not Found")</f>
        <v>1562.43</v>
      </c>
      <c r="S3910">
        <f>_xlfn.XLOOKUP(Table4[[#This Row],[ProductID]],Products!A:A,Products!F:F, "Not Found")</f>
        <v>1195.6300000000001</v>
      </c>
      <c r="T3910" t="str">
        <f>_xlfn.XLOOKUP(Table4[[#This Row],[CustomerID]],Customers!A:A,Customers!D:D, "Not Found")</f>
        <v>F</v>
      </c>
      <c r="U3910" s="6">
        <f>_xlfn.XLOOKUP(Table4[[#This Row],[CustomerID]],Customers!A:A,Customers!E:E, "Not Found")</f>
        <v>27567</v>
      </c>
      <c r="V3910">
        <f ca="1">DATEDIF(Table4[[#This Row],[CustomerBirthday]], TODAY(), "Y")</f>
        <v>51</v>
      </c>
      <c r="W3910" t="str" cm="1">
        <f t="array" aca="1" ref="W3910" ca="1">_xlfn.IFS(Table4[[#This Row],[Age]]&lt;25, "Under 25",Table4[[#This Row],[Age]]=34, "25-34", Table4[[#This Row],[Age]]&lt;=49, "35-49", Table4[[#This Row],[Age]]&lt;=64, "50-64", Table4[[#This Row],[Age]]&gt;=65, "65+")</f>
        <v>50-64</v>
      </c>
      <c r="X3910" t="str">
        <f>_xlfn.XLOOKUP(Table4[[#This Row],[StoreID]],Stores!A:A,Stores!B:B, "Not found")</f>
        <v>MegaMart Peckmouth</v>
      </c>
      <c r="Y3910" t="str">
        <f>_xlfn.XLOOKUP(Table4[[#This Row],[StoreID]],Stores!A:A,Stores!C:C, "Not Found")</f>
        <v>Peckmouth</v>
      </c>
      <c r="Z3910" t="str">
        <f>_xlfn.XLOOKUP(Table4[[#This Row],[StoreID]],Stores!A:A,Stores!D:D, "Not Found")</f>
        <v>East</v>
      </c>
    </row>
    <row r="3911" spans="1:26">
      <c r="A3911" t="s">
        <v>4777</v>
      </c>
      <c r="B3911" s="1">
        <v>45516</v>
      </c>
      <c r="C3911" t="s">
        <v>422</v>
      </c>
      <c r="D3911" t="s">
        <v>782</v>
      </c>
      <c r="E3911" t="s">
        <v>846</v>
      </c>
      <c r="F3911">
        <v>3</v>
      </c>
      <c r="G3911">
        <v>0</v>
      </c>
      <c r="H3911" t="s">
        <v>868</v>
      </c>
      <c r="I3911" s="4">
        <f>Table4[[#This Row],[Quantity]]*Table4[[#This Row],[UnitPrice]]</f>
        <v>2021.34</v>
      </c>
      <c r="J3911" s="4">
        <f>Table4[[#This Row],[Gross Revenue]]*(1-Table4[[#This Row],[Discount]])</f>
        <v>2021.34</v>
      </c>
      <c r="K3911" s="4">
        <f>Table4[[#This Row],[Quantity]]*Table4[[#This Row],[CostPrice]]</f>
        <v>1089.99</v>
      </c>
      <c r="L3911" s="4">
        <f>Table4[[#This Row],[Net Revenue]]-Table4[[#This Row],[Total Cost]]</f>
        <v>931.34999999999991</v>
      </c>
      <c r="M3911" t="str">
        <f>_xlfn.XLOOKUP(Table4[[#This Row],[ProductID]], Products!A:A,Products!B:B, "Not Found")</f>
        <v>Deal Smartphone</v>
      </c>
      <c r="N3911" t="str">
        <f>TEXT(Table4[[#This Row],[Date]], "mmm")</f>
        <v>Aug</v>
      </c>
      <c r="O3911" t="str">
        <f>TEXT(Table4[[#This Row],[Date]], "yyyy")</f>
        <v>2024</v>
      </c>
      <c r="P3911" t="str">
        <f>_xlfn.XLOOKUP(Table4[[#This Row],[ProductID]],Products!A:A,Products!C:C, "Not Found")</f>
        <v>Electronics</v>
      </c>
      <c r="Q3911" t="str">
        <f>_xlfn.XLOOKUP(Table4[[#This Row],[ProductID]],Products!A:A,Products!D:D,"Not Found")</f>
        <v>Smartphone</v>
      </c>
      <c r="R3911">
        <f>_xlfn.XLOOKUP(Table4[[#This Row],[ProductID]],Products!A:A,Products!E:E,"Not Found")</f>
        <v>673.78</v>
      </c>
      <c r="S3911">
        <f>_xlfn.XLOOKUP(Table4[[#This Row],[ProductID]],Products!A:A,Products!F:F, "Not Found")</f>
        <v>363.33</v>
      </c>
      <c r="T3911" t="str">
        <f>_xlfn.XLOOKUP(Table4[[#This Row],[CustomerID]],Customers!A:A,Customers!D:D, "Not Found")</f>
        <v>M</v>
      </c>
      <c r="U3911" s="6">
        <f>_xlfn.XLOOKUP(Table4[[#This Row],[CustomerID]],Customers!A:A,Customers!E:E, "Not Found")</f>
        <v>28268</v>
      </c>
      <c r="V3911">
        <f ca="1">DATEDIF(Table4[[#This Row],[CustomerBirthday]], TODAY(), "Y")</f>
        <v>49</v>
      </c>
      <c r="W3911" t="str" cm="1">
        <f t="array" aca="1" ref="W3911" ca="1">_xlfn.IFS(Table4[[#This Row],[Age]]&lt;25, "Under 25",Table4[[#This Row],[Age]]=34, "25-34", Table4[[#This Row],[Age]]&lt;=49, "35-49", Table4[[#This Row],[Age]]&lt;=64, "50-64", Table4[[#This Row],[Age]]&gt;=65, "65+")</f>
        <v>35-49</v>
      </c>
      <c r="X3911" t="str">
        <f>_xlfn.XLOOKUP(Table4[[#This Row],[StoreID]],Stores!A:A,Stores!B:B, "Not found")</f>
        <v>MegaMart Johnmouth</v>
      </c>
      <c r="Y3911" t="str">
        <f>_xlfn.XLOOKUP(Table4[[#This Row],[StoreID]],Stores!A:A,Stores!C:C, "Not Found")</f>
        <v>Johnmouth</v>
      </c>
      <c r="Z3911" t="str">
        <f>_xlfn.XLOOKUP(Table4[[#This Row],[StoreID]],Stores!A:A,Stores!D:D, "Not Found")</f>
        <v>East</v>
      </c>
    </row>
    <row r="3912" spans="1:26">
      <c r="A3912" t="s">
        <v>4778</v>
      </c>
      <c r="B3912" s="1">
        <v>45320</v>
      </c>
      <c r="C3912" t="s">
        <v>277</v>
      </c>
      <c r="D3912" t="s">
        <v>796</v>
      </c>
      <c r="E3912" t="s">
        <v>831</v>
      </c>
      <c r="F3912">
        <v>4</v>
      </c>
      <c r="G3912">
        <v>0</v>
      </c>
      <c r="H3912" t="s">
        <v>868</v>
      </c>
      <c r="I3912" s="4">
        <f>Table4[[#This Row],[Quantity]]*Table4[[#This Row],[UnitPrice]]</f>
        <v>6249.72</v>
      </c>
      <c r="J3912" s="4">
        <f>Table4[[#This Row],[Gross Revenue]]*(1-Table4[[#This Row],[Discount]])</f>
        <v>6249.72</v>
      </c>
      <c r="K3912" s="4">
        <f>Table4[[#This Row],[Quantity]]*Table4[[#This Row],[CostPrice]]</f>
        <v>4782.5200000000004</v>
      </c>
      <c r="L3912" s="4">
        <f>Table4[[#This Row],[Net Revenue]]-Table4[[#This Row],[Total Cost]]</f>
        <v>1467.1999999999998</v>
      </c>
      <c r="M3912" t="str">
        <f>_xlfn.XLOOKUP(Table4[[#This Row],[ProductID]], Products!A:A,Products!B:B, "Not Found")</f>
        <v>Chair Laptop</v>
      </c>
      <c r="N3912" t="str">
        <f>TEXT(Table4[[#This Row],[Date]], "mmm")</f>
        <v>Jan</v>
      </c>
      <c r="O3912" t="str">
        <f>TEXT(Table4[[#This Row],[Date]], "yyyy")</f>
        <v>2024</v>
      </c>
      <c r="P3912" t="str">
        <f>_xlfn.XLOOKUP(Table4[[#This Row],[ProductID]],Products!A:A,Products!C:C, "Not Found")</f>
        <v>Electronics</v>
      </c>
      <c r="Q3912" t="str">
        <f>_xlfn.XLOOKUP(Table4[[#This Row],[ProductID]],Products!A:A,Products!D:D,"Not Found")</f>
        <v>Laptop</v>
      </c>
      <c r="R3912">
        <f>_xlfn.XLOOKUP(Table4[[#This Row],[ProductID]],Products!A:A,Products!E:E,"Not Found")</f>
        <v>1562.43</v>
      </c>
      <c r="S3912">
        <f>_xlfn.XLOOKUP(Table4[[#This Row],[ProductID]],Products!A:A,Products!F:F, "Not Found")</f>
        <v>1195.6300000000001</v>
      </c>
      <c r="T3912" t="str">
        <f>_xlfn.XLOOKUP(Table4[[#This Row],[CustomerID]],Customers!A:A,Customers!D:D, "Not Found")</f>
        <v>F</v>
      </c>
      <c r="U3912" s="6">
        <f>_xlfn.XLOOKUP(Table4[[#This Row],[CustomerID]],Customers!A:A,Customers!E:E, "Not Found")</f>
        <v>23715</v>
      </c>
      <c r="V3912">
        <f ca="1">DATEDIF(Table4[[#This Row],[CustomerBirthday]], TODAY(), "Y")</f>
        <v>61</v>
      </c>
      <c r="W3912" t="str" cm="1">
        <f t="array" aca="1" ref="W3912" ca="1">_xlfn.IFS(Table4[[#This Row],[Age]]&lt;25, "Under 25",Table4[[#This Row],[Age]]=34, "25-34", Table4[[#This Row],[Age]]&lt;=49, "35-49", Table4[[#This Row],[Age]]&lt;=64, "50-64", Table4[[#This Row],[Age]]&gt;=65, "65+")</f>
        <v>50-64</v>
      </c>
      <c r="X3912" t="str">
        <f>_xlfn.XLOOKUP(Table4[[#This Row],[StoreID]],Stores!A:A,Stores!B:B, "Not found")</f>
        <v>MegaMart Jimenezborough</v>
      </c>
      <c r="Y3912" t="str">
        <f>_xlfn.XLOOKUP(Table4[[#This Row],[StoreID]],Stores!A:A,Stores!C:C, "Not Found")</f>
        <v>Jimenezborough</v>
      </c>
      <c r="Z3912" t="str">
        <f>_xlfn.XLOOKUP(Table4[[#This Row],[StoreID]],Stores!A:A,Stores!D:D, "Not Found")</f>
        <v>South</v>
      </c>
    </row>
    <row r="3913" spans="1:26">
      <c r="A3913" t="s">
        <v>4779</v>
      </c>
      <c r="B3913" s="1">
        <v>45626</v>
      </c>
      <c r="C3913" t="s">
        <v>640</v>
      </c>
      <c r="D3913" t="s">
        <v>774</v>
      </c>
      <c r="E3913" t="s">
        <v>835</v>
      </c>
      <c r="F3913">
        <v>2</v>
      </c>
      <c r="G3913">
        <v>0.15</v>
      </c>
      <c r="H3913" t="s">
        <v>875</v>
      </c>
      <c r="I3913" s="4">
        <f>Table4[[#This Row],[Quantity]]*Table4[[#This Row],[UnitPrice]]</f>
        <v>2974.82</v>
      </c>
      <c r="J3913" s="4">
        <f>Table4[[#This Row],[Gross Revenue]]*(1-Table4[[#This Row],[Discount]])</f>
        <v>2528.5970000000002</v>
      </c>
      <c r="K3913" s="4">
        <f>Table4[[#This Row],[Quantity]]*Table4[[#This Row],[CostPrice]]</f>
        <v>1626.14</v>
      </c>
      <c r="L3913" s="4">
        <f>Table4[[#This Row],[Net Revenue]]-Table4[[#This Row],[Total Cost]]</f>
        <v>902.45700000000011</v>
      </c>
      <c r="M3913" t="str">
        <f>_xlfn.XLOOKUP(Table4[[#This Row],[ProductID]], Products!A:A,Products!B:B, "Not Found")</f>
        <v>Him Smartphone</v>
      </c>
      <c r="N3913" t="str">
        <f>TEXT(Table4[[#This Row],[Date]], "mmm")</f>
        <v>Nov</v>
      </c>
      <c r="O3913" t="str">
        <f>TEXT(Table4[[#This Row],[Date]], "yyyy")</f>
        <v>2024</v>
      </c>
      <c r="P3913" t="str">
        <f>_xlfn.XLOOKUP(Table4[[#This Row],[ProductID]],Products!A:A,Products!C:C, "Not Found")</f>
        <v>Electronics</v>
      </c>
      <c r="Q3913" t="str">
        <f>_xlfn.XLOOKUP(Table4[[#This Row],[ProductID]],Products!A:A,Products!D:D,"Not Found")</f>
        <v>Smartphone</v>
      </c>
      <c r="R3913">
        <f>_xlfn.XLOOKUP(Table4[[#This Row],[ProductID]],Products!A:A,Products!E:E,"Not Found")</f>
        <v>1487.41</v>
      </c>
      <c r="S3913">
        <f>_xlfn.XLOOKUP(Table4[[#This Row],[ProductID]],Products!A:A,Products!F:F, "Not Found")</f>
        <v>813.07</v>
      </c>
      <c r="T3913" t="str">
        <f>_xlfn.XLOOKUP(Table4[[#This Row],[CustomerID]],Customers!A:A,Customers!D:D, "Not Found")</f>
        <v>F</v>
      </c>
      <c r="U3913" s="6">
        <f>_xlfn.XLOOKUP(Table4[[#This Row],[CustomerID]],Customers!A:A,Customers!E:E, "Not Found")</f>
        <v>26631</v>
      </c>
      <c r="V3913">
        <f ca="1">DATEDIF(Table4[[#This Row],[CustomerBirthday]], TODAY(), "Y")</f>
        <v>53</v>
      </c>
      <c r="W3913" t="str" cm="1">
        <f t="array" aca="1" ref="W3913" ca="1">_xlfn.IFS(Table4[[#This Row],[Age]]&lt;25, "Under 25",Table4[[#This Row],[Age]]=34, "25-34", Table4[[#This Row],[Age]]&lt;=49, "35-49", Table4[[#This Row],[Age]]&lt;=64, "50-64", Table4[[#This Row],[Age]]&gt;=65, "65+")</f>
        <v>50-64</v>
      </c>
      <c r="X3913" t="str">
        <f>_xlfn.XLOOKUP(Table4[[#This Row],[StoreID]],Stores!A:A,Stores!B:B, "Not found")</f>
        <v>MegaMart Peckmouth</v>
      </c>
      <c r="Y3913" t="str">
        <f>_xlfn.XLOOKUP(Table4[[#This Row],[StoreID]],Stores!A:A,Stores!C:C, "Not Found")</f>
        <v>Peckmouth</v>
      </c>
      <c r="Z3913" t="str">
        <f>_xlfn.XLOOKUP(Table4[[#This Row],[StoreID]],Stores!A:A,Stores!D:D, "Not Found")</f>
        <v>East</v>
      </c>
    </row>
    <row r="3914" spans="1:26">
      <c r="A3914" t="s">
        <v>4780</v>
      </c>
      <c r="B3914" s="1">
        <v>45354</v>
      </c>
      <c r="C3914" t="s">
        <v>343</v>
      </c>
      <c r="D3914" t="s">
        <v>718</v>
      </c>
      <c r="E3914" t="s">
        <v>846</v>
      </c>
      <c r="F3914">
        <v>3</v>
      </c>
      <c r="G3914">
        <v>0</v>
      </c>
      <c r="H3914" t="s">
        <v>871</v>
      </c>
      <c r="I3914" s="4">
        <f>Table4[[#This Row],[Quantity]]*Table4[[#This Row],[UnitPrice]]</f>
        <v>1012.89</v>
      </c>
      <c r="J3914" s="4">
        <f>Table4[[#This Row],[Gross Revenue]]*(1-Table4[[#This Row],[Discount]])</f>
        <v>1012.89</v>
      </c>
      <c r="K3914" s="4">
        <f>Table4[[#This Row],[Quantity]]*Table4[[#This Row],[CostPrice]]</f>
        <v>507.09000000000003</v>
      </c>
      <c r="L3914" s="4">
        <f>Table4[[#This Row],[Net Revenue]]-Table4[[#This Row],[Total Cost]]</f>
        <v>505.79999999999995</v>
      </c>
      <c r="M3914" t="str">
        <f>_xlfn.XLOOKUP(Table4[[#This Row],[ProductID]], Products!A:A,Products!B:B, "Not Found")</f>
        <v>Here Footwear</v>
      </c>
      <c r="N3914" t="str">
        <f>TEXT(Table4[[#This Row],[Date]], "mmm")</f>
        <v>Mar</v>
      </c>
      <c r="O3914" t="str">
        <f>TEXT(Table4[[#This Row],[Date]], "yyyy")</f>
        <v>2024</v>
      </c>
      <c r="P3914" t="str">
        <f>_xlfn.XLOOKUP(Table4[[#This Row],[ProductID]],Products!A:A,Products!C:C, "Not Found")</f>
        <v>Fashion</v>
      </c>
      <c r="Q3914" t="str">
        <f>_xlfn.XLOOKUP(Table4[[#This Row],[ProductID]],Products!A:A,Products!D:D,"Not Found")</f>
        <v>Footwear</v>
      </c>
      <c r="R3914">
        <f>_xlfn.XLOOKUP(Table4[[#This Row],[ProductID]],Products!A:A,Products!E:E,"Not Found")</f>
        <v>337.63</v>
      </c>
      <c r="S3914">
        <f>_xlfn.XLOOKUP(Table4[[#This Row],[ProductID]],Products!A:A,Products!F:F, "Not Found")</f>
        <v>169.03</v>
      </c>
      <c r="T3914" t="str">
        <f>_xlfn.XLOOKUP(Table4[[#This Row],[CustomerID]],Customers!A:A,Customers!D:D, "Not Found")</f>
        <v>M</v>
      </c>
      <c r="U3914" s="6">
        <f>_xlfn.XLOOKUP(Table4[[#This Row],[CustomerID]],Customers!A:A,Customers!E:E, "Not Found")</f>
        <v>23046</v>
      </c>
      <c r="V3914">
        <f ca="1">DATEDIF(Table4[[#This Row],[CustomerBirthday]], TODAY(), "Y")</f>
        <v>63</v>
      </c>
      <c r="W3914" t="str" cm="1">
        <f t="array" aca="1" ref="W3914" ca="1">_xlfn.IFS(Table4[[#This Row],[Age]]&lt;25, "Under 25",Table4[[#This Row],[Age]]=34, "25-34", Table4[[#This Row],[Age]]&lt;=49, "35-49", Table4[[#This Row],[Age]]&lt;=64, "50-64", Table4[[#This Row],[Age]]&gt;=65, "65+")</f>
        <v>50-64</v>
      </c>
      <c r="X3914" t="str">
        <f>_xlfn.XLOOKUP(Table4[[#This Row],[StoreID]],Stores!A:A,Stores!B:B, "Not found")</f>
        <v>MegaMart Johnmouth</v>
      </c>
      <c r="Y3914" t="str">
        <f>_xlfn.XLOOKUP(Table4[[#This Row],[StoreID]],Stores!A:A,Stores!C:C, "Not Found")</f>
        <v>Johnmouth</v>
      </c>
      <c r="Z3914" t="str">
        <f>_xlfn.XLOOKUP(Table4[[#This Row],[StoreID]],Stores!A:A,Stores!D:D, "Not Found")</f>
        <v>East</v>
      </c>
    </row>
    <row r="3915" spans="1:26">
      <c r="A3915" t="s">
        <v>4781</v>
      </c>
      <c r="B3915" s="1">
        <v>45493</v>
      </c>
      <c r="C3915" t="s">
        <v>608</v>
      </c>
      <c r="D3915" t="s">
        <v>772</v>
      </c>
      <c r="E3915" t="s">
        <v>831</v>
      </c>
      <c r="F3915">
        <v>1</v>
      </c>
      <c r="G3915">
        <v>0</v>
      </c>
      <c r="H3915" t="s">
        <v>868</v>
      </c>
      <c r="I3915" s="4">
        <f>Table4[[#This Row],[Quantity]]*Table4[[#This Row],[UnitPrice]]</f>
        <v>1878.47</v>
      </c>
      <c r="J3915" s="4">
        <f>Table4[[#This Row],[Gross Revenue]]*(1-Table4[[#This Row],[Discount]])</f>
        <v>1878.47</v>
      </c>
      <c r="K3915" s="4">
        <f>Table4[[#This Row],[Quantity]]*Table4[[#This Row],[CostPrice]]</f>
        <v>1014.91</v>
      </c>
      <c r="L3915" s="4">
        <f>Table4[[#This Row],[Net Revenue]]-Table4[[#This Row],[Total Cost]]</f>
        <v>863.56000000000006</v>
      </c>
      <c r="M3915" t="str">
        <f>_xlfn.XLOOKUP(Table4[[#This Row],[ProductID]], Products!A:A,Products!B:B, "Not Found")</f>
        <v>And Footwear</v>
      </c>
      <c r="N3915" t="str">
        <f>TEXT(Table4[[#This Row],[Date]], "mmm")</f>
        <v>Jul</v>
      </c>
      <c r="O3915" t="str">
        <f>TEXT(Table4[[#This Row],[Date]], "yyyy")</f>
        <v>2024</v>
      </c>
      <c r="P3915" t="str">
        <f>_xlfn.XLOOKUP(Table4[[#This Row],[ProductID]],Products!A:A,Products!C:C, "Not Found")</f>
        <v>Fashion</v>
      </c>
      <c r="Q3915" t="str">
        <f>_xlfn.XLOOKUP(Table4[[#This Row],[ProductID]],Products!A:A,Products!D:D,"Not Found")</f>
        <v>Footwear</v>
      </c>
      <c r="R3915">
        <f>_xlfn.XLOOKUP(Table4[[#This Row],[ProductID]],Products!A:A,Products!E:E,"Not Found")</f>
        <v>1878.47</v>
      </c>
      <c r="S3915">
        <f>_xlfn.XLOOKUP(Table4[[#This Row],[ProductID]],Products!A:A,Products!F:F, "Not Found")</f>
        <v>1014.91</v>
      </c>
      <c r="T3915" t="str">
        <f>_xlfn.XLOOKUP(Table4[[#This Row],[CustomerID]],Customers!A:A,Customers!D:D, "Not Found")</f>
        <v>M</v>
      </c>
      <c r="U3915" s="6">
        <f>_xlfn.XLOOKUP(Table4[[#This Row],[CustomerID]],Customers!A:A,Customers!E:E, "Not Found")</f>
        <v>34043</v>
      </c>
      <c r="V3915">
        <f ca="1">DATEDIF(Table4[[#This Row],[CustomerBirthday]], TODAY(), "Y")</f>
        <v>33</v>
      </c>
      <c r="W3915" t="str" cm="1">
        <f t="array" aca="1" ref="W3915" ca="1">_xlfn.IFS(Table4[[#This Row],[Age]]&lt;25, "Under 25",Table4[[#This Row],[Age]]=34, "25-34", Table4[[#This Row],[Age]]&lt;=49, "35-49", Table4[[#This Row],[Age]]&lt;=64, "50-64", Table4[[#This Row],[Age]]&gt;=65, "65+")</f>
        <v>35-49</v>
      </c>
      <c r="X3915" t="str">
        <f>_xlfn.XLOOKUP(Table4[[#This Row],[StoreID]],Stores!A:A,Stores!B:B, "Not found")</f>
        <v>MegaMart Jimenezborough</v>
      </c>
      <c r="Y3915" t="str">
        <f>_xlfn.XLOOKUP(Table4[[#This Row],[StoreID]],Stores!A:A,Stores!C:C, "Not Found")</f>
        <v>Jimenezborough</v>
      </c>
      <c r="Z3915" t="str">
        <f>_xlfn.XLOOKUP(Table4[[#This Row],[StoreID]],Stores!A:A,Stores!D:D, "Not Found")</f>
        <v>South</v>
      </c>
    </row>
    <row r="3916" spans="1:26">
      <c r="A3916" t="s">
        <v>4782</v>
      </c>
      <c r="B3916" s="1">
        <v>45269</v>
      </c>
      <c r="C3916" t="s">
        <v>280</v>
      </c>
      <c r="D3916" t="s">
        <v>774</v>
      </c>
      <c r="E3916" t="s">
        <v>846</v>
      </c>
      <c r="F3916">
        <v>2</v>
      </c>
      <c r="G3916">
        <v>0.1</v>
      </c>
      <c r="H3916" t="s">
        <v>875</v>
      </c>
      <c r="I3916" s="4">
        <f>Table4[[#This Row],[Quantity]]*Table4[[#This Row],[UnitPrice]]</f>
        <v>2974.82</v>
      </c>
      <c r="J3916" s="4">
        <f>Table4[[#This Row],[Gross Revenue]]*(1-Table4[[#This Row],[Discount]])</f>
        <v>2677.3380000000002</v>
      </c>
      <c r="K3916" s="4">
        <f>Table4[[#This Row],[Quantity]]*Table4[[#This Row],[CostPrice]]</f>
        <v>1626.14</v>
      </c>
      <c r="L3916" s="4">
        <f>Table4[[#This Row],[Net Revenue]]-Table4[[#This Row],[Total Cost]]</f>
        <v>1051.1980000000001</v>
      </c>
      <c r="M3916" t="str">
        <f>_xlfn.XLOOKUP(Table4[[#This Row],[ProductID]], Products!A:A,Products!B:B, "Not Found")</f>
        <v>Him Smartphone</v>
      </c>
      <c r="N3916" t="str">
        <f>TEXT(Table4[[#This Row],[Date]], "mmm")</f>
        <v>Dec</v>
      </c>
      <c r="O3916" t="str">
        <f>TEXT(Table4[[#This Row],[Date]], "yyyy")</f>
        <v>2023</v>
      </c>
      <c r="P3916" t="str">
        <f>_xlfn.XLOOKUP(Table4[[#This Row],[ProductID]],Products!A:A,Products!C:C, "Not Found")</f>
        <v>Electronics</v>
      </c>
      <c r="Q3916" t="str">
        <f>_xlfn.XLOOKUP(Table4[[#This Row],[ProductID]],Products!A:A,Products!D:D,"Not Found")</f>
        <v>Smartphone</v>
      </c>
      <c r="R3916">
        <f>_xlfn.XLOOKUP(Table4[[#This Row],[ProductID]],Products!A:A,Products!E:E,"Not Found")</f>
        <v>1487.41</v>
      </c>
      <c r="S3916">
        <f>_xlfn.XLOOKUP(Table4[[#This Row],[ProductID]],Products!A:A,Products!F:F, "Not Found")</f>
        <v>813.07</v>
      </c>
      <c r="T3916" t="str">
        <f>_xlfn.XLOOKUP(Table4[[#This Row],[CustomerID]],Customers!A:A,Customers!D:D, "Not Found")</f>
        <v>F</v>
      </c>
      <c r="U3916" s="6">
        <f>_xlfn.XLOOKUP(Table4[[#This Row],[CustomerID]],Customers!A:A,Customers!E:E, "Not Found")</f>
        <v>21701</v>
      </c>
      <c r="V3916">
        <f ca="1">DATEDIF(Table4[[#This Row],[CustomerBirthday]], TODAY(), "Y")</f>
        <v>67</v>
      </c>
      <c r="W3916" t="str" cm="1">
        <f t="array" aca="1" ref="W3916" ca="1">_xlfn.IFS(Table4[[#This Row],[Age]]&lt;25, "Under 25",Table4[[#This Row],[Age]]=34, "25-34", Table4[[#This Row],[Age]]&lt;=49, "35-49", Table4[[#This Row],[Age]]&lt;=64, "50-64", Table4[[#This Row],[Age]]&gt;=65, "65+")</f>
        <v>65+</v>
      </c>
      <c r="X3916" t="str">
        <f>_xlfn.XLOOKUP(Table4[[#This Row],[StoreID]],Stores!A:A,Stores!B:B, "Not found")</f>
        <v>MegaMart Johnmouth</v>
      </c>
      <c r="Y3916" t="str">
        <f>_xlfn.XLOOKUP(Table4[[#This Row],[StoreID]],Stores!A:A,Stores!C:C, "Not Found")</f>
        <v>Johnmouth</v>
      </c>
      <c r="Z3916" t="str">
        <f>_xlfn.XLOOKUP(Table4[[#This Row],[StoreID]],Stores!A:A,Stores!D:D, "Not Found")</f>
        <v>East</v>
      </c>
    </row>
    <row r="3917" spans="1:26">
      <c r="A3917" t="s">
        <v>4783</v>
      </c>
      <c r="B3917" s="1">
        <v>45708</v>
      </c>
      <c r="C3917" t="s">
        <v>206</v>
      </c>
      <c r="D3917" t="s">
        <v>792</v>
      </c>
      <c r="E3917" t="s">
        <v>846</v>
      </c>
      <c r="F3917">
        <v>1</v>
      </c>
      <c r="G3917">
        <v>0</v>
      </c>
      <c r="H3917" t="s">
        <v>865</v>
      </c>
      <c r="I3917" s="4">
        <f>Table4[[#This Row],[Quantity]]*Table4[[#This Row],[UnitPrice]]</f>
        <v>1798.97</v>
      </c>
      <c r="J3917" s="4">
        <f>Table4[[#This Row],[Gross Revenue]]*(1-Table4[[#This Row],[Discount]])</f>
        <v>1798.97</v>
      </c>
      <c r="K3917" s="4">
        <f>Table4[[#This Row],[Quantity]]*Table4[[#This Row],[CostPrice]]</f>
        <v>1329.15</v>
      </c>
      <c r="L3917" s="4">
        <f>Table4[[#This Row],[Net Revenue]]-Table4[[#This Row],[Total Cost]]</f>
        <v>469.81999999999994</v>
      </c>
      <c r="M3917" t="str">
        <f>_xlfn.XLOOKUP(Table4[[#This Row],[ProductID]], Products!A:A,Products!B:B, "Not Found")</f>
        <v>Beat Accessories</v>
      </c>
      <c r="N3917" t="str">
        <f>TEXT(Table4[[#This Row],[Date]], "mmm")</f>
        <v>Feb</v>
      </c>
      <c r="O3917" t="str">
        <f>TEXT(Table4[[#This Row],[Date]], "yyyy")</f>
        <v>2025</v>
      </c>
      <c r="P3917" t="str">
        <f>_xlfn.XLOOKUP(Table4[[#This Row],[ProductID]],Products!A:A,Products!C:C, "Not Found")</f>
        <v>Fashion</v>
      </c>
      <c r="Q3917" t="str">
        <f>_xlfn.XLOOKUP(Table4[[#This Row],[ProductID]],Products!A:A,Products!D:D,"Not Found")</f>
        <v>Accessories</v>
      </c>
      <c r="R3917">
        <f>_xlfn.XLOOKUP(Table4[[#This Row],[ProductID]],Products!A:A,Products!E:E,"Not Found")</f>
        <v>1798.97</v>
      </c>
      <c r="S3917">
        <f>_xlfn.XLOOKUP(Table4[[#This Row],[ProductID]],Products!A:A,Products!F:F, "Not Found")</f>
        <v>1329.15</v>
      </c>
      <c r="T3917" t="str">
        <f>_xlfn.XLOOKUP(Table4[[#This Row],[CustomerID]],Customers!A:A,Customers!D:D, "Not Found")</f>
        <v>F</v>
      </c>
      <c r="U3917" s="6">
        <f>_xlfn.XLOOKUP(Table4[[#This Row],[CustomerID]],Customers!A:A,Customers!E:E, "Not Found")</f>
        <v>35905</v>
      </c>
      <c r="V3917">
        <f ca="1">DATEDIF(Table4[[#This Row],[CustomerBirthday]], TODAY(), "Y")</f>
        <v>28</v>
      </c>
      <c r="W3917" t="str" cm="1">
        <f t="array" aca="1" ref="W3917" ca="1">_xlfn.IFS(Table4[[#This Row],[Age]]&lt;25, "Under 25",Table4[[#This Row],[Age]]=34, "25-34", Table4[[#This Row],[Age]]&lt;=49, "35-49", Table4[[#This Row],[Age]]&lt;=64, "50-64", Table4[[#This Row],[Age]]&gt;=65, "65+")</f>
        <v>35-49</v>
      </c>
      <c r="X3917" t="str">
        <f>_xlfn.XLOOKUP(Table4[[#This Row],[StoreID]],Stores!A:A,Stores!B:B, "Not found")</f>
        <v>MegaMart Johnmouth</v>
      </c>
      <c r="Y3917" t="str">
        <f>_xlfn.XLOOKUP(Table4[[#This Row],[StoreID]],Stores!A:A,Stores!C:C, "Not Found")</f>
        <v>Johnmouth</v>
      </c>
      <c r="Z3917" t="str">
        <f>_xlfn.XLOOKUP(Table4[[#This Row],[StoreID]],Stores!A:A,Stores!D:D, "Not Found")</f>
        <v>East</v>
      </c>
    </row>
    <row r="3918" spans="1:26">
      <c r="A3918" t="s">
        <v>4784</v>
      </c>
      <c r="B3918" s="1">
        <v>45197</v>
      </c>
      <c r="C3918" t="s">
        <v>339</v>
      </c>
      <c r="D3918" t="s">
        <v>745</v>
      </c>
      <c r="E3918" t="s">
        <v>835</v>
      </c>
      <c r="F3918">
        <v>1</v>
      </c>
      <c r="G3918">
        <v>0.05</v>
      </c>
      <c r="H3918" t="s">
        <v>868</v>
      </c>
      <c r="I3918" s="4">
        <f>Table4[[#This Row],[Quantity]]*Table4[[#This Row],[UnitPrice]]</f>
        <v>1193.0899999999999</v>
      </c>
      <c r="J3918" s="4">
        <f>Table4[[#This Row],[Gross Revenue]]*(1-Table4[[#This Row],[Discount]])</f>
        <v>1133.4354999999998</v>
      </c>
      <c r="K3918" s="4">
        <f>Table4[[#This Row],[Quantity]]*Table4[[#This Row],[CostPrice]]</f>
        <v>818.24</v>
      </c>
      <c r="L3918" s="4">
        <f>Table4[[#This Row],[Net Revenue]]-Table4[[#This Row],[Total Cost]]</f>
        <v>315.19549999999981</v>
      </c>
      <c r="M3918" t="str">
        <f>_xlfn.XLOOKUP(Table4[[#This Row],[ProductID]], Products!A:A,Products!B:B, "Not Found")</f>
        <v>Above Camera</v>
      </c>
      <c r="N3918" t="str">
        <f>TEXT(Table4[[#This Row],[Date]], "mmm")</f>
        <v>Sep</v>
      </c>
      <c r="O3918" t="str">
        <f>TEXT(Table4[[#This Row],[Date]], "yyyy")</f>
        <v>2023</v>
      </c>
      <c r="P3918" t="str">
        <f>_xlfn.XLOOKUP(Table4[[#This Row],[ProductID]],Products!A:A,Products!C:C, "Not Found")</f>
        <v>Electronics</v>
      </c>
      <c r="Q3918" t="str">
        <f>_xlfn.XLOOKUP(Table4[[#This Row],[ProductID]],Products!A:A,Products!D:D,"Not Found")</f>
        <v>Camera</v>
      </c>
      <c r="R3918">
        <f>_xlfn.XLOOKUP(Table4[[#This Row],[ProductID]],Products!A:A,Products!E:E,"Not Found")</f>
        <v>1193.0899999999999</v>
      </c>
      <c r="S3918">
        <f>_xlfn.XLOOKUP(Table4[[#This Row],[ProductID]],Products!A:A,Products!F:F, "Not Found")</f>
        <v>818.24</v>
      </c>
      <c r="T3918" t="str">
        <f>_xlfn.XLOOKUP(Table4[[#This Row],[CustomerID]],Customers!A:A,Customers!D:D, "Not Found")</f>
        <v>M</v>
      </c>
      <c r="U3918" s="6">
        <f>_xlfn.XLOOKUP(Table4[[#This Row],[CustomerID]],Customers!A:A,Customers!E:E, "Not Found")</f>
        <v>27624</v>
      </c>
      <c r="V3918">
        <f ca="1">DATEDIF(Table4[[#This Row],[CustomerBirthday]], TODAY(), "Y")</f>
        <v>50</v>
      </c>
      <c r="W3918" t="str" cm="1">
        <f t="array" aca="1" ref="W3918" ca="1">_xlfn.IFS(Table4[[#This Row],[Age]]&lt;25, "Under 25",Table4[[#This Row],[Age]]=34, "25-34", Table4[[#This Row],[Age]]&lt;=49, "35-49", Table4[[#This Row],[Age]]&lt;=64, "50-64", Table4[[#This Row],[Age]]&gt;=65, "65+")</f>
        <v>50-64</v>
      </c>
      <c r="X3918" t="str">
        <f>_xlfn.XLOOKUP(Table4[[#This Row],[StoreID]],Stores!A:A,Stores!B:B, "Not found")</f>
        <v>MegaMart Peckmouth</v>
      </c>
      <c r="Y3918" t="str">
        <f>_xlfn.XLOOKUP(Table4[[#This Row],[StoreID]],Stores!A:A,Stores!C:C, "Not Found")</f>
        <v>Peckmouth</v>
      </c>
      <c r="Z3918" t="str">
        <f>_xlfn.XLOOKUP(Table4[[#This Row],[StoreID]],Stores!A:A,Stores!D:D, "Not Found")</f>
        <v>East</v>
      </c>
    </row>
    <row r="3919" spans="1:26">
      <c r="A3919" t="s">
        <v>4785</v>
      </c>
      <c r="B3919" s="1">
        <v>45749</v>
      </c>
      <c r="C3919" t="s">
        <v>51</v>
      </c>
      <c r="D3919" t="s">
        <v>826</v>
      </c>
      <c r="E3919" t="s">
        <v>846</v>
      </c>
      <c r="F3919">
        <v>5</v>
      </c>
      <c r="G3919">
        <v>0.1</v>
      </c>
      <c r="H3919" t="s">
        <v>875</v>
      </c>
      <c r="I3919" s="4">
        <f>Table4[[#This Row],[Quantity]]*Table4[[#This Row],[UnitPrice]]</f>
        <v>5223.2000000000007</v>
      </c>
      <c r="J3919" s="4">
        <f>Table4[[#This Row],[Gross Revenue]]*(1-Table4[[#This Row],[Discount]])</f>
        <v>4700.880000000001</v>
      </c>
      <c r="K3919" s="4">
        <f>Table4[[#This Row],[Quantity]]*Table4[[#This Row],[CostPrice]]</f>
        <v>3875.3500000000004</v>
      </c>
      <c r="L3919" s="4">
        <f>Table4[[#This Row],[Net Revenue]]-Table4[[#This Row],[Total Cost]]</f>
        <v>825.53000000000065</v>
      </c>
      <c r="M3919" t="str">
        <f>_xlfn.XLOOKUP(Table4[[#This Row],[ProductID]], Products!A:A,Products!B:B, "Not Found")</f>
        <v>Maybe Footwear</v>
      </c>
      <c r="N3919" t="str">
        <f>TEXT(Table4[[#This Row],[Date]], "mmm")</f>
        <v>Apr</v>
      </c>
      <c r="O3919" t="str">
        <f>TEXT(Table4[[#This Row],[Date]], "yyyy")</f>
        <v>2025</v>
      </c>
      <c r="P3919" t="str">
        <f>_xlfn.XLOOKUP(Table4[[#This Row],[ProductID]],Products!A:A,Products!C:C, "Not Found")</f>
        <v>Fashion</v>
      </c>
      <c r="Q3919" t="str">
        <f>_xlfn.XLOOKUP(Table4[[#This Row],[ProductID]],Products!A:A,Products!D:D,"Not Found")</f>
        <v>Footwear</v>
      </c>
      <c r="R3919">
        <f>_xlfn.XLOOKUP(Table4[[#This Row],[ProductID]],Products!A:A,Products!E:E,"Not Found")</f>
        <v>1044.6400000000001</v>
      </c>
      <c r="S3919">
        <f>_xlfn.XLOOKUP(Table4[[#This Row],[ProductID]],Products!A:A,Products!F:F, "Not Found")</f>
        <v>775.07</v>
      </c>
      <c r="T3919" t="str">
        <f>_xlfn.XLOOKUP(Table4[[#This Row],[CustomerID]],Customers!A:A,Customers!D:D, "Not Found")</f>
        <v>M</v>
      </c>
      <c r="U3919" s="6">
        <f>_xlfn.XLOOKUP(Table4[[#This Row],[CustomerID]],Customers!A:A,Customers!E:E, "Not Found")</f>
        <v>32850</v>
      </c>
      <c r="V3919">
        <f ca="1">DATEDIF(Table4[[#This Row],[CustomerBirthday]], TODAY(), "Y")</f>
        <v>36</v>
      </c>
      <c r="W3919" t="str" cm="1">
        <f t="array" aca="1" ref="W3919" ca="1">_xlfn.IFS(Table4[[#This Row],[Age]]&lt;25, "Under 25",Table4[[#This Row],[Age]]=34, "25-34", Table4[[#This Row],[Age]]&lt;=49, "35-49", Table4[[#This Row],[Age]]&lt;=64, "50-64", Table4[[#This Row],[Age]]&gt;=65, "65+")</f>
        <v>35-49</v>
      </c>
      <c r="X3919" t="str">
        <f>_xlfn.XLOOKUP(Table4[[#This Row],[StoreID]],Stores!A:A,Stores!B:B, "Not found")</f>
        <v>MegaMart Johnmouth</v>
      </c>
      <c r="Y3919" t="str">
        <f>_xlfn.XLOOKUP(Table4[[#This Row],[StoreID]],Stores!A:A,Stores!C:C, "Not Found")</f>
        <v>Johnmouth</v>
      </c>
      <c r="Z3919" t="str">
        <f>_xlfn.XLOOKUP(Table4[[#This Row],[StoreID]],Stores!A:A,Stores!D:D, "Not Found")</f>
        <v>East</v>
      </c>
    </row>
    <row r="3920" spans="1:26">
      <c r="A3920" t="s">
        <v>4786</v>
      </c>
      <c r="B3920" s="1">
        <v>45618</v>
      </c>
      <c r="C3920" t="s">
        <v>77</v>
      </c>
      <c r="D3920" t="s">
        <v>782</v>
      </c>
      <c r="E3920" t="s">
        <v>846</v>
      </c>
      <c r="F3920">
        <v>3</v>
      </c>
      <c r="G3920">
        <v>0</v>
      </c>
      <c r="H3920" t="s">
        <v>871</v>
      </c>
      <c r="I3920" s="4">
        <f>Table4[[#This Row],[Quantity]]*Table4[[#This Row],[UnitPrice]]</f>
        <v>2021.34</v>
      </c>
      <c r="J3920" s="4">
        <f>Table4[[#This Row],[Gross Revenue]]*(1-Table4[[#This Row],[Discount]])</f>
        <v>2021.34</v>
      </c>
      <c r="K3920" s="4">
        <f>Table4[[#This Row],[Quantity]]*Table4[[#This Row],[CostPrice]]</f>
        <v>1089.99</v>
      </c>
      <c r="L3920" s="4">
        <f>Table4[[#This Row],[Net Revenue]]-Table4[[#This Row],[Total Cost]]</f>
        <v>931.34999999999991</v>
      </c>
      <c r="M3920" t="str">
        <f>_xlfn.XLOOKUP(Table4[[#This Row],[ProductID]], Products!A:A,Products!B:B, "Not Found")</f>
        <v>Deal Smartphone</v>
      </c>
      <c r="N3920" t="str">
        <f>TEXT(Table4[[#This Row],[Date]], "mmm")</f>
        <v>Nov</v>
      </c>
      <c r="O3920" t="str">
        <f>TEXT(Table4[[#This Row],[Date]], "yyyy")</f>
        <v>2024</v>
      </c>
      <c r="P3920" t="str">
        <f>_xlfn.XLOOKUP(Table4[[#This Row],[ProductID]],Products!A:A,Products!C:C, "Not Found")</f>
        <v>Electronics</v>
      </c>
      <c r="Q3920" t="str">
        <f>_xlfn.XLOOKUP(Table4[[#This Row],[ProductID]],Products!A:A,Products!D:D,"Not Found")</f>
        <v>Smartphone</v>
      </c>
      <c r="R3920">
        <f>_xlfn.XLOOKUP(Table4[[#This Row],[ProductID]],Products!A:A,Products!E:E,"Not Found")</f>
        <v>673.78</v>
      </c>
      <c r="S3920">
        <f>_xlfn.XLOOKUP(Table4[[#This Row],[ProductID]],Products!A:A,Products!F:F, "Not Found")</f>
        <v>363.33</v>
      </c>
      <c r="T3920" t="str">
        <f>_xlfn.XLOOKUP(Table4[[#This Row],[CustomerID]],Customers!A:A,Customers!D:D, "Not Found")</f>
        <v>F</v>
      </c>
      <c r="U3920" s="6">
        <f>_xlfn.XLOOKUP(Table4[[#This Row],[CustomerID]],Customers!A:A,Customers!E:E, "Not Found")</f>
        <v>35931</v>
      </c>
      <c r="V3920">
        <f ca="1">DATEDIF(Table4[[#This Row],[CustomerBirthday]], TODAY(), "Y")</f>
        <v>28</v>
      </c>
      <c r="W3920" t="str" cm="1">
        <f t="array" aca="1" ref="W3920" ca="1">_xlfn.IFS(Table4[[#This Row],[Age]]&lt;25, "Under 25",Table4[[#This Row],[Age]]=34, "25-34", Table4[[#This Row],[Age]]&lt;=49, "35-49", Table4[[#This Row],[Age]]&lt;=64, "50-64", Table4[[#This Row],[Age]]&gt;=65, "65+")</f>
        <v>35-49</v>
      </c>
      <c r="X3920" t="str">
        <f>_xlfn.XLOOKUP(Table4[[#This Row],[StoreID]],Stores!A:A,Stores!B:B, "Not found")</f>
        <v>MegaMart Johnmouth</v>
      </c>
      <c r="Y3920" t="str">
        <f>_xlfn.XLOOKUP(Table4[[#This Row],[StoreID]],Stores!A:A,Stores!C:C, "Not Found")</f>
        <v>Johnmouth</v>
      </c>
      <c r="Z3920" t="str">
        <f>_xlfn.XLOOKUP(Table4[[#This Row],[StoreID]],Stores!A:A,Stores!D:D, "Not Found")</f>
        <v>East</v>
      </c>
    </row>
    <row r="3921" spans="1:26">
      <c r="A3921" t="s">
        <v>4787</v>
      </c>
      <c r="B3921" s="1">
        <v>45871</v>
      </c>
      <c r="C3921" t="s">
        <v>599</v>
      </c>
      <c r="D3921" t="s">
        <v>776</v>
      </c>
      <c r="E3921" t="s">
        <v>839</v>
      </c>
      <c r="F3921">
        <v>5</v>
      </c>
      <c r="G3921">
        <v>0.05</v>
      </c>
      <c r="H3921" t="s">
        <v>865</v>
      </c>
      <c r="I3921" s="4">
        <f>Table4[[#This Row],[Quantity]]*Table4[[#This Row],[UnitPrice]]</f>
        <v>2145.75</v>
      </c>
      <c r="J3921" s="4">
        <f>Table4[[#This Row],[Gross Revenue]]*(1-Table4[[#This Row],[Discount]])</f>
        <v>2038.4624999999999</v>
      </c>
      <c r="K3921" s="4">
        <f>Table4[[#This Row],[Quantity]]*Table4[[#This Row],[CostPrice]]</f>
        <v>1293.6000000000001</v>
      </c>
      <c r="L3921" s="4">
        <f>Table4[[#This Row],[Net Revenue]]-Table4[[#This Row],[Total Cost]]</f>
        <v>744.86249999999973</v>
      </c>
      <c r="M3921" t="str">
        <f>_xlfn.XLOOKUP(Table4[[#This Row],[ProductID]], Products!A:A,Products!B:B, "Not Found")</f>
        <v>Little Watches</v>
      </c>
      <c r="N3921" t="str">
        <f>TEXT(Table4[[#This Row],[Date]], "mmm")</f>
        <v>Aug</v>
      </c>
      <c r="O3921" t="str">
        <f>TEXT(Table4[[#This Row],[Date]], "yyyy")</f>
        <v>2025</v>
      </c>
      <c r="P3921" t="str">
        <f>_xlfn.XLOOKUP(Table4[[#This Row],[ProductID]],Products!A:A,Products!C:C, "Not Found")</f>
        <v>Fashion</v>
      </c>
      <c r="Q3921" t="str">
        <f>_xlfn.XLOOKUP(Table4[[#This Row],[ProductID]],Products!A:A,Products!D:D,"Not Found")</f>
        <v>Watches</v>
      </c>
      <c r="R3921">
        <f>_xlfn.XLOOKUP(Table4[[#This Row],[ProductID]],Products!A:A,Products!E:E,"Not Found")</f>
        <v>429.15</v>
      </c>
      <c r="S3921">
        <f>_xlfn.XLOOKUP(Table4[[#This Row],[ProductID]],Products!A:A,Products!F:F, "Not Found")</f>
        <v>258.72000000000003</v>
      </c>
      <c r="T3921" t="str">
        <f>_xlfn.XLOOKUP(Table4[[#This Row],[CustomerID]],Customers!A:A,Customers!D:D, "Not Found")</f>
        <v>M</v>
      </c>
      <c r="U3921" s="6">
        <f>_xlfn.XLOOKUP(Table4[[#This Row],[CustomerID]],Customers!A:A,Customers!E:E, "Not Found")</f>
        <v>25414</v>
      </c>
      <c r="V3921">
        <f ca="1">DATEDIF(Table4[[#This Row],[CustomerBirthday]], TODAY(), "Y")</f>
        <v>56</v>
      </c>
      <c r="W3921" t="str" cm="1">
        <f t="array" aca="1" ref="W3921" ca="1">_xlfn.IFS(Table4[[#This Row],[Age]]&lt;25, "Under 25",Table4[[#This Row],[Age]]=34, "25-34", Table4[[#This Row],[Age]]&lt;=49, "35-49", Table4[[#This Row],[Age]]&lt;=64, "50-64", Table4[[#This Row],[Age]]&gt;=65, "65+")</f>
        <v>50-64</v>
      </c>
      <c r="X3921" t="str">
        <f>_xlfn.XLOOKUP(Table4[[#This Row],[StoreID]],Stores!A:A,Stores!B:B, "Not found")</f>
        <v>MegaMart New Michele</v>
      </c>
      <c r="Y3921" t="str">
        <f>_xlfn.XLOOKUP(Table4[[#This Row],[StoreID]],Stores!A:A,Stores!C:C, "Not Found")</f>
        <v>New Michele</v>
      </c>
      <c r="Z3921" t="str">
        <f>_xlfn.XLOOKUP(Table4[[#This Row],[StoreID]],Stores!A:A,Stores!D:D, "Not Found")</f>
        <v>West</v>
      </c>
    </row>
    <row r="3922" spans="1:26">
      <c r="A3922" t="s">
        <v>4788</v>
      </c>
      <c r="B3922" s="1">
        <v>45663</v>
      </c>
      <c r="C3922" t="s">
        <v>335</v>
      </c>
      <c r="D3922" t="s">
        <v>802</v>
      </c>
      <c r="E3922" t="s">
        <v>835</v>
      </c>
      <c r="F3922">
        <v>3</v>
      </c>
      <c r="G3922">
        <v>0.1</v>
      </c>
      <c r="H3922" t="s">
        <v>871</v>
      </c>
      <c r="I3922" s="4">
        <f>Table4[[#This Row],[Quantity]]*Table4[[#This Row],[UnitPrice]]</f>
        <v>1100.79</v>
      </c>
      <c r="J3922" s="4">
        <f>Table4[[#This Row],[Gross Revenue]]*(1-Table4[[#This Row],[Discount]])</f>
        <v>990.71100000000001</v>
      </c>
      <c r="K3922" s="4">
        <f>Table4[[#This Row],[Quantity]]*Table4[[#This Row],[CostPrice]]</f>
        <v>855.69</v>
      </c>
      <c r="L3922" s="4">
        <f>Table4[[#This Row],[Net Revenue]]-Table4[[#This Row],[Total Cost]]</f>
        <v>135.02099999999996</v>
      </c>
      <c r="M3922" t="str">
        <f>_xlfn.XLOOKUP(Table4[[#This Row],[ProductID]], Products!A:A,Products!B:B, "Not Found")</f>
        <v>Stage Footwear</v>
      </c>
      <c r="N3922" t="str">
        <f>TEXT(Table4[[#This Row],[Date]], "mmm")</f>
        <v>Jan</v>
      </c>
      <c r="O3922" t="str">
        <f>TEXT(Table4[[#This Row],[Date]], "yyyy")</f>
        <v>2025</v>
      </c>
      <c r="P3922" t="str">
        <f>_xlfn.XLOOKUP(Table4[[#This Row],[ProductID]],Products!A:A,Products!C:C, "Not Found")</f>
        <v>Fashion</v>
      </c>
      <c r="Q3922" t="str">
        <f>_xlfn.XLOOKUP(Table4[[#This Row],[ProductID]],Products!A:A,Products!D:D,"Not Found")</f>
        <v>Footwear</v>
      </c>
      <c r="R3922">
        <f>_xlfn.XLOOKUP(Table4[[#This Row],[ProductID]],Products!A:A,Products!E:E,"Not Found")</f>
        <v>366.93</v>
      </c>
      <c r="S3922">
        <f>_xlfn.XLOOKUP(Table4[[#This Row],[ProductID]],Products!A:A,Products!F:F, "Not Found")</f>
        <v>285.23</v>
      </c>
      <c r="T3922" t="str">
        <f>_xlfn.XLOOKUP(Table4[[#This Row],[CustomerID]],Customers!A:A,Customers!D:D, "Not Found")</f>
        <v>F</v>
      </c>
      <c r="U3922" s="6">
        <f>_xlfn.XLOOKUP(Table4[[#This Row],[CustomerID]],Customers!A:A,Customers!E:E, "Not Found")</f>
        <v>25396</v>
      </c>
      <c r="V3922">
        <f ca="1">DATEDIF(Table4[[#This Row],[CustomerBirthday]], TODAY(), "Y")</f>
        <v>57</v>
      </c>
      <c r="W3922" t="str" cm="1">
        <f t="array" aca="1" ref="W3922" ca="1">_xlfn.IFS(Table4[[#This Row],[Age]]&lt;25, "Under 25",Table4[[#This Row],[Age]]=34, "25-34", Table4[[#This Row],[Age]]&lt;=49, "35-49", Table4[[#This Row],[Age]]&lt;=64, "50-64", Table4[[#This Row],[Age]]&gt;=65, "65+")</f>
        <v>50-64</v>
      </c>
      <c r="X3922" t="str">
        <f>_xlfn.XLOOKUP(Table4[[#This Row],[StoreID]],Stores!A:A,Stores!B:B, "Not found")</f>
        <v>MegaMart Peckmouth</v>
      </c>
      <c r="Y3922" t="str">
        <f>_xlfn.XLOOKUP(Table4[[#This Row],[StoreID]],Stores!A:A,Stores!C:C, "Not Found")</f>
        <v>Peckmouth</v>
      </c>
      <c r="Z3922" t="str">
        <f>_xlfn.XLOOKUP(Table4[[#This Row],[StoreID]],Stores!A:A,Stores!D:D, "Not Found")</f>
        <v>East</v>
      </c>
    </row>
    <row r="3923" spans="1:26">
      <c r="A3923" t="s">
        <v>4789</v>
      </c>
      <c r="B3923" s="1">
        <v>45615</v>
      </c>
      <c r="C3923" t="s">
        <v>51</v>
      </c>
      <c r="D3923" t="s">
        <v>788</v>
      </c>
      <c r="E3923" t="s">
        <v>839</v>
      </c>
      <c r="F3923">
        <v>4</v>
      </c>
      <c r="G3923">
        <v>0</v>
      </c>
      <c r="H3923" t="s">
        <v>875</v>
      </c>
      <c r="I3923" s="4">
        <f>Table4[[#This Row],[Quantity]]*Table4[[#This Row],[UnitPrice]]</f>
        <v>4382.88</v>
      </c>
      <c r="J3923" s="4">
        <f>Table4[[#This Row],[Gross Revenue]]*(1-Table4[[#This Row],[Discount]])</f>
        <v>4382.88</v>
      </c>
      <c r="K3923" s="4">
        <f>Table4[[#This Row],[Quantity]]*Table4[[#This Row],[CostPrice]]</f>
        <v>3288.8</v>
      </c>
      <c r="L3923" s="4">
        <f>Table4[[#This Row],[Net Revenue]]-Table4[[#This Row],[Total Cost]]</f>
        <v>1094.08</v>
      </c>
      <c r="M3923" t="str">
        <f>_xlfn.XLOOKUP(Table4[[#This Row],[ProductID]], Products!A:A,Products!B:B, "Not Found")</f>
        <v>Foot Snacks</v>
      </c>
      <c r="N3923" t="str">
        <f>TEXT(Table4[[#This Row],[Date]], "mmm")</f>
        <v>Nov</v>
      </c>
      <c r="O3923" t="str">
        <f>TEXT(Table4[[#This Row],[Date]], "yyyy")</f>
        <v>2024</v>
      </c>
      <c r="P3923" t="str">
        <f>_xlfn.XLOOKUP(Table4[[#This Row],[ProductID]],Products!A:A,Products!C:C, "Not Found")</f>
        <v>Groceries</v>
      </c>
      <c r="Q3923" t="str">
        <f>_xlfn.XLOOKUP(Table4[[#This Row],[ProductID]],Products!A:A,Products!D:D,"Not Found")</f>
        <v>Snacks</v>
      </c>
      <c r="R3923">
        <f>_xlfn.XLOOKUP(Table4[[#This Row],[ProductID]],Products!A:A,Products!E:E,"Not Found")</f>
        <v>1095.72</v>
      </c>
      <c r="S3923">
        <f>_xlfn.XLOOKUP(Table4[[#This Row],[ProductID]],Products!A:A,Products!F:F, "Not Found")</f>
        <v>822.2</v>
      </c>
      <c r="T3923" t="str">
        <f>_xlfn.XLOOKUP(Table4[[#This Row],[CustomerID]],Customers!A:A,Customers!D:D, "Not Found")</f>
        <v>M</v>
      </c>
      <c r="U3923" s="6">
        <f>_xlfn.XLOOKUP(Table4[[#This Row],[CustomerID]],Customers!A:A,Customers!E:E, "Not Found")</f>
        <v>32850</v>
      </c>
      <c r="V3923">
        <f ca="1">DATEDIF(Table4[[#This Row],[CustomerBirthday]], TODAY(), "Y")</f>
        <v>36</v>
      </c>
      <c r="W3923" t="str" cm="1">
        <f t="array" aca="1" ref="W3923" ca="1">_xlfn.IFS(Table4[[#This Row],[Age]]&lt;25, "Under 25",Table4[[#This Row],[Age]]=34, "25-34", Table4[[#This Row],[Age]]&lt;=49, "35-49", Table4[[#This Row],[Age]]&lt;=64, "50-64", Table4[[#This Row],[Age]]&gt;=65, "65+")</f>
        <v>35-49</v>
      </c>
      <c r="X3923" t="str">
        <f>_xlfn.XLOOKUP(Table4[[#This Row],[StoreID]],Stores!A:A,Stores!B:B, "Not found")</f>
        <v>MegaMart New Michele</v>
      </c>
      <c r="Y3923" t="str">
        <f>_xlfn.XLOOKUP(Table4[[#This Row],[StoreID]],Stores!A:A,Stores!C:C, "Not Found")</f>
        <v>New Michele</v>
      </c>
      <c r="Z3923" t="str">
        <f>_xlfn.XLOOKUP(Table4[[#This Row],[StoreID]],Stores!A:A,Stores!D:D, "Not Found")</f>
        <v>West</v>
      </c>
    </row>
    <row r="3924" spans="1:26">
      <c r="A3924" t="s">
        <v>4790</v>
      </c>
      <c r="B3924" s="1">
        <v>45205</v>
      </c>
      <c r="C3924" t="s">
        <v>67</v>
      </c>
      <c r="D3924" t="s">
        <v>757</v>
      </c>
      <c r="E3924" t="s">
        <v>842</v>
      </c>
      <c r="F3924">
        <v>4</v>
      </c>
      <c r="G3924">
        <v>0</v>
      </c>
      <c r="H3924" t="s">
        <v>875</v>
      </c>
      <c r="I3924" s="4">
        <f>Table4[[#This Row],[Quantity]]*Table4[[#This Row],[UnitPrice]]</f>
        <v>4984.4399999999996</v>
      </c>
      <c r="J3924" s="4">
        <f>Table4[[#This Row],[Gross Revenue]]*(1-Table4[[#This Row],[Discount]])</f>
        <v>4984.4399999999996</v>
      </c>
      <c r="K3924" s="4">
        <f>Table4[[#This Row],[Quantity]]*Table4[[#This Row],[CostPrice]]</f>
        <v>3334.08</v>
      </c>
      <c r="L3924" s="4">
        <f>Table4[[#This Row],[Net Revenue]]-Table4[[#This Row],[Total Cost]]</f>
        <v>1650.3599999999997</v>
      </c>
      <c r="M3924" t="str">
        <f>_xlfn.XLOOKUP(Table4[[#This Row],[ProductID]], Products!A:A,Products!B:B, "Not Found")</f>
        <v>Find Headphones</v>
      </c>
      <c r="N3924" t="str">
        <f>TEXT(Table4[[#This Row],[Date]], "mmm")</f>
        <v>Oct</v>
      </c>
      <c r="O3924" t="str">
        <f>TEXT(Table4[[#This Row],[Date]], "yyyy")</f>
        <v>2023</v>
      </c>
      <c r="P3924" t="str">
        <f>_xlfn.XLOOKUP(Table4[[#This Row],[ProductID]],Products!A:A,Products!C:C, "Not Found")</f>
        <v>Electronics</v>
      </c>
      <c r="Q3924" t="str">
        <f>_xlfn.XLOOKUP(Table4[[#This Row],[ProductID]],Products!A:A,Products!D:D,"Not Found")</f>
        <v>Headphones</v>
      </c>
      <c r="R3924">
        <f>_xlfn.XLOOKUP(Table4[[#This Row],[ProductID]],Products!A:A,Products!E:E,"Not Found")</f>
        <v>1246.1099999999999</v>
      </c>
      <c r="S3924">
        <f>_xlfn.XLOOKUP(Table4[[#This Row],[ProductID]],Products!A:A,Products!F:F, "Not Found")</f>
        <v>833.52</v>
      </c>
      <c r="T3924" t="str">
        <f>_xlfn.XLOOKUP(Table4[[#This Row],[CustomerID]],Customers!A:A,Customers!D:D, "Not Found")</f>
        <v>M</v>
      </c>
      <c r="U3924" s="6">
        <f>_xlfn.XLOOKUP(Table4[[#This Row],[CustomerID]],Customers!A:A,Customers!E:E, "Not Found")</f>
        <v>27877</v>
      </c>
      <c r="V3924">
        <f ca="1">DATEDIF(Table4[[#This Row],[CustomerBirthday]], TODAY(), "Y")</f>
        <v>50</v>
      </c>
      <c r="W3924" t="str" cm="1">
        <f t="array" aca="1" ref="W3924" ca="1">_xlfn.IFS(Table4[[#This Row],[Age]]&lt;25, "Under 25",Table4[[#This Row],[Age]]=34, "25-34", Table4[[#This Row],[Age]]&lt;=49, "35-49", Table4[[#This Row],[Age]]&lt;=64, "50-64", Table4[[#This Row],[Age]]&gt;=65, "65+")</f>
        <v>50-64</v>
      </c>
      <c r="X3924" t="str">
        <f>_xlfn.XLOOKUP(Table4[[#This Row],[StoreID]],Stores!A:A,Stores!B:B, "Not found")</f>
        <v>MegaMart Brianahaven</v>
      </c>
      <c r="Y3924" t="str">
        <f>_xlfn.XLOOKUP(Table4[[#This Row],[StoreID]],Stores!A:A,Stores!C:C, "Not Found")</f>
        <v>Brianahaven</v>
      </c>
      <c r="Z3924" t="str">
        <f>_xlfn.XLOOKUP(Table4[[#This Row],[StoreID]],Stores!A:A,Stores!D:D, "Not Found")</f>
        <v>North</v>
      </c>
    </row>
    <row r="3925" spans="1:26">
      <c r="A3925" t="s">
        <v>4791</v>
      </c>
      <c r="B3925" s="1">
        <v>45664</v>
      </c>
      <c r="C3925" t="s">
        <v>382</v>
      </c>
      <c r="D3925" t="s">
        <v>715</v>
      </c>
      <c r="E3925" t="s">
        <v>846</v>
      </c>
      <c r="F3925">
        <v>4</v>
      </c>
      <c r="G3925">
        <v>0</v>
      </c>
      <c r="H3925" t="s">
        <v>875</v>
      </c>
      <c r="I3925" s="4">
        <f>Table4[[#This Row],[Quantity]]*Table4[[#This Row],[UnitPrice]]</f>
        <v>3275.04</v>
      </c>
      <c r="J3925" s="4">
        <f>Table4[[#This Row],[Gross Revenue]]*(1-Table4[[#This Row],[Discount]])</f>
        <v>3275.04</v>
      </c>
      <c r="K3925" s="4">
        <f>Table4[[#This Row],[Quantity]]*Table4[[#This Row],[CostPrice]]</f>
        <v>2110.48</v>
      </c>
      <c r="L3925" s="4">
        <f>Table4[[#This Row],[Net Revenue]]-Table4[[#This Row],[Total Cost]]</f>
        <v>1164.56</v>
      </c>
      <c r="M3925" t="str">
        <f>_xlfn.XLOOKUP(Table4[[#This Row],[ProductID]], Products!A:A,Products!B:B, "Not Found")</f>
        <v>Audience Television</v>
      </c>
      <c r="N3925" t="str">
        <f>TEXT(Table4[[#This Row],[Date]], "mmm")</f>
        <v>Jan</v>
      </c>
      <c r="O3925" t="str">
        <f>TEXT(Table4[[#This Row],[Date]], "yyyy")</f>
        <v>2025</v>
      </c>
      <c r="P3925" t="str">
        <f>_xlfn.XLOOKUP(Table4[[#This Row],[ProductID]],Products!A:A,Products!C:C, "Not Found")</f>
        <v>Electronics</v>
      </c>
      <c r="Q3925" t="str">
        <f>_xlfn.XLOOKUP(Table4[[#This Row],[ProductID]],Products!A:A,Products!D:D,"Not Found")</f>
        <v>Television</v>
      </c>
      <c r="R3925">
        <f>_xlfn.XLOOKUP(Table4[[#This Row],[ProductID]],Products!A:A,Products!E:E,"Not Found")</f>
        <v>818.76</v>
      </c>
      <c r="S3925">
        <f>_xlfn.XLOOKUP(Table4[[#This Row],[ProductID]],Products!A:A,Products!F:F, "Not Found")</f>
        <v>527.62</v>
      </c>
      <c r="T3925" t="str">
        <f>_xlfn.XLOOKUP(Table4[[#This Row],[CustomerID]],Customers!A:A,Customers!D:D, "Not Found")</f>
        <v>F</v>
      </c>
      <c r="U3925" s="6">
        <f>_xlfn.XLOOKUP(Table4[[#This Row],[CustomerID]],Customers!A:A,Customers!E:E, "Not Found")</f>
        <v>35236</v>
      </c>
      <c r="V3925">
        <f ca="1">DATEDIF(Table4[[#This Row],[CustomerBirthday]], TODAY(), "Y")</f>
        <v>30</v>
      </c>
      <c r="W3925" t="str" cm="1">
        <f t="array" aca="1" ref="W3925" ca="1">_xlfn.IFS(Table4[[#This Row],[Age]]&lt;25, "Under 25",Table4[[#This Row],[Age]]=34, "25-34", Table4[[#This Row],[Age]]&lt;=49, "35-49", Table4[[#This Row],[Age]]&lt;=64, "50-64", Table4[[#This Row],[Age]]&gt;=65, "65+")</f>
        <v>35-49</v>
      </c>
      <c r="X3925" t="str">
        <f>_xlfn.XLOOKUP(Table4[[#This Row],[StoreID]],Stores!A:A,Stores!B:B, "Not found")</f>
        <v>MegaMart Johnmouth</v>
      </c>
      <c r="Y3925" t="str">
        <f>_xlfn.XLOOKUP(Table4[[#This Row],[StoreID]],Stores!A:A,Stores!C:C, "Not Found")</f>
        <v>Johnmouth</v>
      </c>
      <c r="Z3925" t="str">
        <f>_xlfn.XLOOKUP(Table4[[#This Row],[StoreID]],Stores!A:A,Stores!D:D, "Not Found")</f>
        <v>East</v>
      </c>
    </row>
    <row r="3926" spans="1:26">
      <c r="A3926" t="s">
        <v>4792</v>
      </c>
      <c r="B3926" s="1">
        <v>45387</v>
      </c>
      <c r="C3926" t="s">
        <v>509</v>
      </c>
      <c r="D3926" t="s">
        <v>792</v>
      </c>
      <c r="E3926" t="s">
        <v>842</v>
      </c>
      <c r="F3926">
        <v>4</v>
      </c>
      <c r="G3926">
        <v>0.15</v>
      </c>
      <c r="H3926" t="s">
        <v>865</v>
      </c>
      <c r="I3926" s="4">
        <f>Table4[[#This Row],[Quantity]]*Table4[[#This Row],[UnitPrice]]</f>
        <v>7195.88</v>
      </c>
      <c r="J3926" s="4">
        <f>Table4[[#This Row],[Gross Revenue]]*(1-Table4[[#This Row],[Discount]])</f>
        <v>6116.4979999999996</v>
      </c>
      <c r="K3926" s="4">
        <f>Table4[[#This Row],[Quantity]]*Table4[[#This Row],[CostPrice]]</f>
        <v>5316.6</v>
      </c>
      <c r="L3926" s="4">
        <f>Table4[[#This Row],[Net Revenue]]-Table4[[#This Row],[Total Cost]]</f>
        <v>799.89799999999923</v>
      </c>
      <c r="M3926" t="str">
        <f>_xlfn.XLOOKUP(Table4[[#This Row],[ProductID]], Products!A:A,Products!B:B, "Not Found")</f>
        <v>Beat Accessories</v>
      </c>
      <c r="N3926" t="str">
        <f>TEXT(Table4[[#This Row],[Date]], "mmm")</f>
        <v>Apr</v>
      </c>
      <c r="O3926" t="str">
        <f>TEXT(Table4[[#This Row],[Date]], "yyyy")</f>
        <v>2024</v>
      </c>
      <c r="P3926" t="str">
        <f>_xlfn.XLOOKUP(Table4[[#This Row],[ProductID]],Products!A:A,Products!C:C, "Not Found")</f>
        <v>Fashion</v>
      </c>
      <c r="Q3926" t="str">
        <f>_xlfn.XLOOKUP(Table4[[#This Row],[ProductID]],Products!A:A,Products!D:D,"Not Found")</f>
        <v>Accessories</v>
      </c>
      <c r="R3926">
        <f>_xlfn.XLOOKUP(Table4[[#This Row],[ProductID]],Products!A:A,Products!E:E,"Not Found")</f>
        <v>1798.97</v>
      </c>
      <c r="S3926">
        <f>_xlfn.XLOOKUP(Table4[[#This Row],[ProductID]],Products!A:A,Products!F:F, "Not Found")</f>
        <v>1329.15</v>
      </c>
      <c r="T3926" t="str">
        <f>_xlfn.XLOOKUP(Table4[[#This Row],[CustomerID]],Customers!A:A,Customers!D:D, "Not Found")</f>
        <v>F</v>
      </c>
      <c r="U3926" s="6">
        <f>_xlfn.XLOOKUP(Table4[[#This Row],[CustomerID]],Customers!A:A,Customers!E:E, "Not Found")</f>
        <v>26827</v>
      </c>
      <c r="V3926">
        <f ca="1">DATEDIF(Table4[[#This Row],[CustomerBirthday]], TODAY(), "Y")</f>
        <v>53</v>
      </c>
      <c r="W3926" t="str" cm="1">
        <f t="array" aca="1" ref="W3926" ca="1">_xlfn.IFS(Table4[[#This Row],[Age]]&lt;25, "Under 25",Table4[[#This Row],[Age]]=34, "25-34", Table4[[#This Row],[Age]]&lt;=49, "35-49", Table4[[#This Row],[Age]]&lt;=64, "50-64", Table4[[#This Row],[Age]]&gt;=65, "65+")</f>
        <v>50-64</v>
      </c>
      <c r="X3926" t="str">
        <f>_xlfn.XLOOKUP(Table4[[#This Row],[StoreID]],Stores!A:A,Stores!B:B, "Not found")</f>
        <v>MegaMart Brianahaven</v>
      </c>
      <c r="Y3926" t="str">
        <f>_xlfn.XLOOKUP(Table4[[#This Row],[StoreID]],Stores!A:A,Stores!C:C, "Not Found")</f>
        <v>Brianahaven</v>
      </c>
      <c r="Z3926" t="str">
        <f>_xlfn.XLOOKUP(Table4[[#This Row],[StoreID]],Stores!A:A,Stores!D:D, "Not Found")</f>
        <v>North</v>
      </c>
    </row>
    <row r="3927" spans="1:26">
      <c r="A3927" t="s">
        <v>4793</v>
      </c>
      <c r="B3927" s="1">
        <v>45401</v>
      </c>
      <c r="C3927" t="s">
        <v>51</v>
      </c>
      <c r="D3927" t="s">
        <v>745</v>
      </c>
      <c r="E3927" t="s">
        <v>835</v>
      </c>
      <c r="F3927">
        <v>4</v>
      </c>
      <c r="G3927">
        <v>0.1</v>
      </c>
      <c r="H3927" t="s">
        <v>871</v>
      </c>
      <c r="I3927" s="4">
        <f>Table4[[#This Row],[Quantity]]*Table4[[#This Row],[UnitPrice]]</f>
        <v>4772.3599999999997</v>
      </c>
      <c r="J3927" s="4">
        <f>Table4[[#This Row],[Gross Revenue]]*(1-Table4[[#This Row],[Discount]])</f>
        <v>4295.1239999999998</v>
      </c>
      <c r="K3927" s="4">
        <f>Table4[[#This Row],[Quantity]]*Table4[[#This Row],[CostPrice]]</f>
        <v>3272.96</v>
      </c>
      <c r="L3927" s="4">
        <f>Table4[[#This Row],[Net Revenue]]-Table4[[#This Row],[Total Cost]]</f>
        <v>1022.1639999999998</v>
      </c>
      <c r="M3927" t="str">
        <f>_xlfn.XLOOKUP(Table4[[#This Row],[ProductID]], Products!A:A,Products!B:B, "Not Found")</f>
        <v>Above Camera</v>
      </c>
      <c r="N3927" t="str">
        <f>TEXT(Table4[[#This Row],[Date]], "mmm")</f>
        <v>Apr</v>
      </c>
      <c r="O3927" t="str">
        <f>TEXT(Table4[[#This Row],[Date]], "yyyy")</f>
        <v>2024</v>
      </c>
      <c r="P3927" t="str">
        <f>_xlfn.XLOOKUP(Table4[[#This Row],[ProductID]],Products!A:A,Products!C:C, "Not Found")</f>
        <v>Electronics</v>
      </c>
      <c r="Q3927" t="str">
        <f>_xlfn.XLOOKUP(Table4[[#This Row],[ProductID]],Products!A:A,Products!D:D,"Not Found")</f>
        <v>Camera</v>
      </c>
      <c r="R3927">
        <f>_xlfn.XLOOKUP(Table4[[#This Row],[ProductID]],Products!A:A,Products!E:E,"Not Found")</f>
        <v>1193.0899999999999</v>
      </c>
      <c r="S3927">
        <f>_xlfn.XLOOKUP(Table4[[#This Row],[ProductID]],Products!A:A,Products!F:F, "Not Found")</f>
        <v>818.24</v>
      </c>
      <c r="T3927" t="str">
        <f>_xlfn.XLOOKUP(Table4[[#This Row],[CustomerID]],Customers!A:A,Customers!D:D, "Not Found")</f>
        <v>M</v>
      </c>
      <c r="U3927" s="6">
        <f>_xlfn.XLOOKUP(Table4[[#This Row],[CustomerID]],Customers!A:A,Customers!E:E, "Not Found")</f>
        <v>32850</v>
      </c>
      <c r="V3927">
        <f ca="1">DATEDIF(Table4[[#This Row],[CustomerBirthday]], TODAY(), "Y")</f>
        <v>36</v>
      </c>
      <c r="W3927" t="str" cm="1">
        <f t="array" aca="1" ref="W3927" ca="1">_xlfn.IFS(Table4[[#This Row],[Age]]&lt;25, "Under 25",Table4[[#This Row],[Age]]=34, "25-34", Table4[[#This Row],[Age]]&lt;=49, "35-49", Table4[[#This Row],[Age]]&lt;=64, "50-64", Table4[[#This Row],[Age]]&gt;=65, "65+")</f>
        <v>35-49</v>
      </c>
      <c r="X3927" t="str">
        <f>_xlfn.XLOOKUP(Table4[[#This Row],[StoreID]],Stores!A:A,Stores!B:B, "Not found")</f>
        <v>MegaMart Peckmouth</v>
      </c>
      <c r="Y3927" t="str">
        <f>_xlfn.XLOOKUP(Table4[[#This Row],[StoreID]],Stores!A:A,Stores!C:C, "Not Found")</f>
        <v>Peckmouth</v>
      </c>
      <c r="Z3927" t="str">
        <f>_xlfn.XLOOKUP(Table4[[#This Row],[StoreID]],Stores!A:A,Stores!D:D, "Not Found")</f>
        <v>East</v>
      </c>
    </row>
    <row r="3928" spans="1:26">
      <c r="A3928" t="s">
        <v>4794</v>
      </c>
      <c r="B3928" s="1">
        <v>45884</v>
      </c>
      <c r="C3928" t="s">
        <v>650</v>
      </c>
      <c r="D3928" t="s">
        <v>755</v>
      </c>
      <c r="E3928" t="s">
        <v>835</v>
      </c>
      <c r="F3928">
        <v>2</v>
      </c>
      <c r="G3928">
        <v>0.1</v>
      </c>
      <c r="H3928" t="s">
        <v>865</v>
      </c>
      <c r="I3928" s="4">
        <f>Table4[[#This Row],[Quantity]]*Table4[[#This Row],[UnitPrice]]</f>
        <v>3717.5</v>
      </c>
      <c r="J3928" s="4">
        <f>Table4[[#This Row],[Gross Revenue]]*(1-Table4[[#This Row],[Discount]])</f>
        <v>3345.75</v>
      </c>
      <c r="K3928" s="4">
        <f>Table4[[#This Row],[Quantity]]*Table4[[#This Row],[CostPrice]]</f>
        <v>2902.32</v>
      </c>
      <c r="L3928" s="4">
        <f>Table4[[#This Row],[Net Revenue]]-Table4[[#This Row],[Total Cost]]</f>
        <v>443.42999999999984</v>
      </c>
      <c r="M3928" t="str">
        <f>_xlfn.XLOOKUP(Table4[[#This Row],[ProductID]], Products!A:A,Products!B:B, "Not Found")</f>
        <v>House Accessories</v>
      </c>
      <c r="N3928" t="str">
        <f>TEXT(Table4[[#This Row],[Date]], "mmm")</f>
        <v>Aug</v>
      </c>
      <c r="O3928" t="str">
        <f>TEXT(Table4[[#This Row],[Date]], "yyyy")</f>
        <v>2025</v>
      </c>
      <c r="P3928" t="str">
        <f>_xlfn.XLOOKUP(Table4[[#This Row],[ProductID]],Products!A:A,Products!C:C, "Not Found")</f>
        <v>Fashion</v>
      </c>
      <c r="Q3928" t="str">
        <f>_xlfn.XLOOKUP(Table4[[#This Row],[ProductID]],Products!A:A,Products!D:D,"Not Found")</f>
        <v>Accessories</v>
      </c>
      <c r="R3928">
        <f>_xlfn.XLOOKUP(Table4[[#This Row],[ProductID]],Products!A:A,Products!E:E,"Not Found")</f>
        <v>1858.75</v>
      </c>
      <c r="S3928">
        <f>_xlfn.XLOOKUP(Table4[[#This Row],[ProductID]],Products!A:A,Products!F:F, "Not Found")</f>
        <v>1451.16</v>
      </c>
      <c r="T3928" t="str">
        <f>_xlfn.XLOOKUP(Table4[[#This Row],[CustomerID]],Customers!A:A,Customers!D:D, "Not Found")</f>
        <v>M</v>
      </c>
      <c r="U3928" s="6">
        <f>_xlfn.XLOOKUP(Table4[[#This Row],[CustomerID]],Customers!A:A,Customers!E:E, "Not Found")</f>
        <v>37724</v>
      </c>
      <c r="V3928">
        <f ca="1">DATEDIF(Table4[[#This Row],[CustomerBirthday]], TODAY(), "Y")</f>
        <v>23</v>
      </c>
      <c r="W3928" t="str" cm="1">
        <f t="array" aca="1" ref="W3928" ca="1">_xlfn.IFS(Table4[[#This Row],[Age]]&lt;25, "Under 25",Table4[[#This Row],[Age]]=34, "25-34", Table4[[#This Row],[Age]]&lt;=49, "35-49", Table4[[#This Row],[Age]]&lt;=64, "50-64", Table4[[#This Row],[Age]]&gt;=65, "65+")</f>
        <v>Under 25</v>
      </c>
      <c r="X3928" t="str">
        <f>_xlfn.XLOOKUP(Table4[[#This Row],[StoreID]],Stores!A:A,Stores!B:B, "Not found")</f>
        <v>MegaMart Peckmouth</v>
      </c>
      <c r="Y3928" t="str">
        <f>_xlfn.XLOOKUP(Table4[[#This Row],[StoreID]],Stores!A:A,Stores!C:C, "Not Found")</f>
        <v>Peckmouth</v>
      </c>
      <c r="Z3928" t="str">
        <f>_xlfn.XLOOKUP(Table4[[#This Row],[StoreID]],Stores!A:A,Stores!D:D, "Not Found")</f>
        <v>East</v>
      </c>
    </row>
    <row r="3929" spans="1:26">
      <c r="A3929" t="s">
        <v>4795</v>
      </c>
      <c r="B3929" s="1">
        <v>45831</v>
      </c>
      <c r="C3929" t="s">
        <v>539</v>
      </c>
      <c r="D3929" t="s">
        <v>722</v>
      </c>
      <c r="E3929" t="s">
        <v>839</v>
      </c>
      <c r="F3929">
        <v>2</v>
      </c>
      <c r="G3929">
        <v>0</v>
      </c>
      <c r="H3929" t="s">
        <v>875</v>
      </c>
      <c r="I3929" s="4">
        <f>Table4[[#This Row],[Quantity]]*Table4[[#This Row],[UnitPrice]]</f>
        <v>3707.54</v>
      </c>
      <c r="J3929" s="4">
        <f>Table4[[#This Row],[Gross Revenue]]*(1-Table4[[#This Row],[Discount]])</f>
        <v>3707.54</v>
      </c>
      <c r="K3929" s="4">
        <f>Table4[[#This Row],[Quantity]]*Table4[[#This Row],[CostPrice]]</f>
        <v>2727.04</v>
      </c>
      <c r="L3929" s="4">
        <f>Table4[[#This Row],[Net Revenue]]-Table4[[#This Row],[Total Cost]]</f>
        <v>980.5</v>
      </c>
      <c r="M3929" t="str">
        <f>_xlfn.XLOOKUP(Table4[[#This Row],[ProductID]], Products!A:A,Products!B:B, "Not Found")</f>
        <v>Four Accessories</v>
      </c>
      <c r="N3929" t="str">
        <f>TEXT(Table4[[#This Row],[Date]], "mmm")</f>
        <v>Jun</v>
      </c>
      <c r="O3929" t="str">
        <f>TEXT(Table4[[#This Row],[Date]], "yyyy")</f>
        <v>2025</v>
      </c>
      <c r="P3929" t="str">
        <f>_xlfn.XLOOKUP(Table4[[#This Row],[ProductID]],Products!A:A,Products!C:C, "Not Found")</f>
        <v>Fashion</v>
      </c>
      <c r="Q3929" t="str">
        <f>_xlfn.XLOOKUP(Table4[[#This Row],[ProductID]],Products!A:A,Products!D:D,"Not Found")</f>
        <v>Accessories</v>
      </c>
      <c r="R3929">
        <f>_xlfn.XLOOKUP(Table4[[#This Row],[ProductID]],Products!A:A,Products!E:E,"Not Found")</f>
        <v>1853.77</v>
      </c>
      <c r="S3929">
        <f>_xlfn.XLOOKUP(Table4[[#This Row],[ProductID]],Products!A:A,Products!F:F, "Not Found")</f>
        <v>1363.52</v>
      </c>
      <c r="T3929" t="str">
        <f>_xlfn.XLOOKUP(Table4[[#This Row],[CustomerID]],Customers!A:A,Customers!D:D, "Not Found")</f>
        <v>M</v>
      </c>
      <c r="U3929" s="6">
        <f>_xlfn.XLOOKUP(Table4[[#This Row],[CustomerID]],Customers!A:A,Customers!E:E, "Not Found")</f>
        <v>28514</v>
      </c>
      <c r="V3929">
        <f ca="1">DATEDIF(Table4[[#This Row],[CustomerBirthday]], TODAY(), "Y")</f>
        <v>48</v>
      </c>
      <c r="W3929" t="str" cm="1">
        <f t="array" aca="1" ref="W3929" ca="1">_xlfn.IFS(Table4[[#This Row],[Age]]&lt;25, "Under 25",Table4[[#This Row],[Age]]=34, "25-34", Table4[[#This Row],[Age]]&lt;=49, "35-49", Table4[[#This Row],[Age]]&lt;=64, "50-64", Table4[[#This Row],[Age]]&gt;=65, "65+")</f>
        <v>35-49</v>
      </c>
      <c r="X3929" t="str">
        <f>_xlfn.XLOOKUP(Table4[[#This Row],[StoreID]],Stores!A:A,Stores!B:B, "Not found")</f>
        <v>MegaMart New Michele</v>
      </c>
      <c r="Y3929" t="str">
        <f>_xlfn.XLOOKUP(Table4[[#This Row],[StoreID]],Stores!A:A,Stores!C:C, "Not Found")</f>
        <v>New Michele</v>
      </c>
      <c r="Z3929" t="str">
        <f>_xlfn.XLOOKUP(Table4[[#This Row],[StoreID]],Stores!A:A,Stores!D:D, "Not Found")</f>
        <v>West</v>
      </c>
    </row>
    <row r="3930" spans="1:26">
      <c r="A3930" t="s">
        <v>4796</v>
      </c>
      <c r="B3930" s="1">
        <v>45235</v>
      </c>
      <c r="C3930" t="s">
        <v>379</v>
      </c>
      <c r="D3930" t="s">
        <v>739</v>
      </c>
      <c r="E3930" t="s">
        <v>842</v>
      </c>
      <c r="F3930">
        <v>4</v>
      </c>
      <c r="G3930">
        <v>0.15</v>
      </c>
      <c r="H3930" t="s">
        <v>871</v>
      </c>
      <c r="I3930" s="4">
        <f>Table4[[#This Row],[Quantity]]*Table4[[#This Row],[UnitPrice]]</f>
        <v>4776.4799999999996</v>
      </c>
      <c r="J3930" s="4">
        <f>Table4[[#This Row],[Gross Revenue]]*(1-Table4[[#This Row],[Discount]])</f>
        <v>4060.0079999999994</v>
      </c>
      <c r="K3930" s="4">
        <f>Table4[[#This Row],[Quantity]]*Table4[[#This Row],[CostPrice]]</f>
        <v>3355.8</v>
      </c>
      <c r="L3930" s="4">
        <f>Table4[[#This Row],[Net Revenue]]-Table4[[#This Row],[Total Cost]]</f>
        <v>704.20799999999917</v>
      </c>
      <c r="M3930" t="str">
        <f>_xlfn.XLOOKUP(Table4[[#This Row],[ProductID]], Products!A:A,Products!B:B, "Not Found")</f>
        <v>Step Smartphone</v>
      </c>
      <c r="N3930" t="str">
        <f>TEXT(Table4[[#This Row],[Date]], "mmm")</f>
        <v>Nov</v>
      </c>
      <c r="O3930" t="str">
        <f>TEXT(Table4[[#This Row],[Date]], "yyyy")</f>
        <v>2023</v>
      </c>
      <c r="P3930" t="str">
        <f>_xlfn.XLOOKUP(Table4[[#This Row],[ProductID]],Products!A:A,Products!C:C, "Not Found")</f>
        <v>Electronics</v>
      </c>
      <c r="Q3930" t="str">
        <f>_xlfn.XLOOKUP(Table4[[#This Row],[ProductID]],Products!A:A,Products!D:D,"Not Found")</f>
        <v>Smartphone</v>
      </c>
      <c r="R3930">
        <f>_xlfn.XLOOKUP(Table4[[#This Row],[ProductID]],Products!A:A,Products!E:E,"Not Found")</f>
        <v>1194.1199999999999</v>
      </c>
      <c r="S3930">
        <f>_xlfn.XLOOKUP(Table4[[#This Row],[ProductID]],Products!A:A,Products!F:F, "Not Found")</f>
        <v>838.95</v>
      </c>
      <c r="T3930" t="str">
        <f>_xlfn.XLOOKUP(Table4[[#This Row],[CustomerID]],Customers!A:A,Customers!D:D, "Not Found")</f>
        <v>F</v>
      </c>
      <c r="U3930" s="6">
        <f>_xlfn.XLOOKUP(Table4[[#This Row],[CustomerID]],Customers!A:A,Customers!E:E, "Not Found")</f>
        <v>20604</v>
      </c>
      <c r="V3930">
        <f ca="1">DATEDIF(Table4[[#This Row],[CustomerBirthday]], TODAY(), "Y")</f>
        <v>70</v>
      </c>
      <c r="W3930" t="str" cm="1">
        <f t="array" aca="1" ref="W3930" ca="1">_xlfn.IFS(Table4[[#This Row],[Age]]&lt;25, "Under 25",Table4[[#This Row],[Age]]=34, "25-34", Table4[[#This Row],[Age]]&lt;=49, "35-49", Table4[[#This Row],[Age]]&lt;=64, "50-64", Table4[[#This Row],[Age]]&gt;=65, "65+")</f>
        <v>65+</v>
      </c>
      <c r="X3930" t="str">
        <f>_xlfn.XLOOKUP(Table4[[#This Row],[StoreID]],Stores!A:A,Stores!B:B, "Not found")</f>
        <v>MegaMart Brianahaven</v>
      </c>
      <c r="Y3930" t="str">
        <f>_xlfn.XLOOKUP(Table4[[#This Row],[StoreID]],Stores!A:A,Stores!C:C, "Not Found")</f>
        <v>Brianahaven</v>
      </c>
      <c r="Z3930" t="str">
        <f>_xlfn.XLOOKUP(Table4[[#This Row],[StoreID]],Stores!A:A,Stores!D:D, "Not Found")</f>
        <v>North</v>
      </c>
    </row>
    <row r="3931" spans="1:26">
      <c r="A3931" t="s">
        <v>4797</v>
      </c>
      <c r="B3931" s="1">
        <v>45281</v>
      </c>
      <c r="C3931" t="s">
        <v>324</v>
      </c>
      <c r="D3931" t="s">
        <v>812</v>
      </c>
      <c r="E3931" t="s">
        <v>839</v>
      </c>
      <c r="F3931">
        <v>1</v>
      </c>
      <c r="G3931">
        <v>0.05</v>
      </c>
      <c r="H3931" t="s">
        <v>871</v>
      </c>
      <c r="I3931" s="4">
        <f>Table4[[#This Row],[Quantity]]*Table4[[#This Row],[UnitPrice]]</f>
        <v>564.41999999999996</v>
      </c>
      <c r="J3931" s="4">
        <f>Table4[[#This Row],[Gross Revenue]]*(1-Table4[[#This Row],[Discount]])</f>
        <v>536.19899999999996</v>
      </c>
      <c r="K3931" s="4">
        <f>Table4[[#This Row],[Quantity]]*Table4[[#This Row],[CostPrice]]</f>
        <v>293.95999999999998</v>
      </c>
      <c r="L3931" s="4">
        <f>Table4[[#This Row],[Net Revenue]]-Table4[[#This Row],[Total Cost]]</f>
        <v>242.23899999999998</v>
      </c>
      <c r="M3931" t="str">
        <f>_xlfn.XLOOKUP(Table4[[#This Row],[ProductID]], Products!A:A,Products!B:B, "Not Found")</f>
        <v>Soon Accessories</v>
      </c>
      <c r="N3931" t="str">
        <f>TEXT(Table4[[#This Row],[Date]], "mmm")</f>
        <v>Dec</v>
      </c>
      <c r="O3931" t="str">
        <f>TEXT(Table4[[#This Row],[Date]], "yyyy")</f>
        <v>2023</v>
      </c>
      <c r="P3931" t="str">
        <f>_xlfn.XLOOKUP(Table4[[#This Row],[ProductID]],Products!A:A,Products!C:C, "Not Found")</f>
        <v>Fashion</v>
      </c>
      <c r="Q3931" t="str">
        <f>_xlfn.XLOOKUP(Table4[[#This Row],[ProductID]],Products!A:A,Products!D:D,"Not Found")</f>
        <v>Accessories</v>
      </c>
      <c r="R3931">
        <f>_xlfn.XLOOKUP(Table4[[#This Row],[ProductID]],Products!A:A,Products!E:E,"Not Found")</f>
        <v>564.41999999999996</v>
      </c>
      <c r="S3931">
        <f>_xlfn.XLOOKUP(Table4[[#This Row],[ProductID]],Products!A:A,Products!F:F, "Not Found")</f>
        <v>293.95999999999998</v>
      </c>
      <c r="T3931" t="str">
        <f>_xlfn.XLOOKUP(Table4[[#This Row],[CustomerID]],Customers!A:A,Customers!D:D, "Not Found")</f>
        <v>F</v>
      </c>
      <c r="U3931" s="6">
        <f>_xlfn.XLOOKUP(Table4[[#This Row],[CustomerID]],Customers!A:A,Customers!E:E, "Not Found")</f>
        <v>27663</v>
      </c>
      <c r="V3931">
        <f ca="1">DATEDIF(Table4[[#This Row],[CustomerBirthday]], TODAY(), "Y")</f>
        <v>50</v>
      </c>
      <c r="W3931" t="str" cm="1">
        <f t="array" aca="1" ref="W3931" ca="1">_xlfn.IFS(Table4[[#This Row],[Age]]&lt;25, "Under 25",Table4[[#This Row],[Age]]=34, "25-34", Table4[[#This Row],[Age]]&lt;=49, "35-49", Table4[[#This Row],[Age]]&lt;=64, "50-64", Table4[[#This Row],[Age]]&gt;=65, "65+")</f>
        <v>50-64</v>
      </c>
      <c r="X3931" t="str">
        <f>_xlfn.XLOOKUP(Table4[[#This Row],[StoreID]],Stores!A:A,Stores!B:B, "Not found")</f>
        <v>MegaMart New Michele</v>
      </c>
      <c r="Y3931" t="str">
        <f>_xlfn.XLOOKUP(Table4[[#This Row],[StoreID]],Stores!A:A,Stores!C:C, "Not Found")</f>
        <v>New Michele</v>
      </c>
      <c r="Z3931" t="str">
        <f>_xlfn.XLOOKUP(Table4[[#This Row],[StoreID]],Stores!A:A,Stores!D:D, "Not Found")</f>
        <v>West</v>
      </c>
    </row>
    <row r="3932" spans="1:26">
      <c r="A3932" t="s">
        <v>4798</v>
      </c>
      <c r="B3932" s="1">
        <v>45719</v>
      </c>
      <c r="C3932" t="s">
        <v>582</v>
      </c>
      <c r="D3932" t="s">
        <v>798</v>
      </c>
      <c r="E3932" t="s">
        <v>839</v>
      </c>
      <c r="F3932">
        <v>1</v>
      </c>
      <c r="G3932">
        <v>0</v>
      </c>
      <c r="H3932" t="s">
        <v>868</v>
      </c>
      <c r="I3932" s="4">
        <f>Table4[[#This Row],[Quantity]]*Table4[[#This Row],[UnitPrice]]</f>
        <v>1501.46</v>
      </c>
      <c r="J3932" s="4">
        <f>Table4[[#This Row],[Gross Revenue]]*(1-Table4[[#This Row],[Discount]])</f>
        <v>1501.46</v>
      </c>
      <c r="K3932" s="4">
        <f>Table4[[#This Row],[Quantity]]*Table4[[#This Row],[CostPrice]]</f>
        <v>1167.73</v>
      </c>
      <c r="L3932" s="4">
        <f>Table4[[#This Row],[Net Revenue]]-Table4[[#This Row],[Total Cost]]</f>
        <v>333.73</v>
      </c>
      <c r="M3932" t="str">
        <f>_xlfn.XLOOKUP(Table4[[#This Row],[ProductID]], Products!A:A,Products!B:B, "Not Found")</f>
        <v>New Watches</v>
      </c>
      <c r="N3932" t="str">
        <f>TEXT(Table4[[#This Row],[Date]], "mmm")</f>
        <v>Mar</v>
      </c>
      <c r="O3932" t="str">
        <f>TEXT(Table4[[#This Row],[Date]], "yyyy")</f>
        <v>2025</v>
      </c>
      <c r="P3932" t="str">
        <f>_xlfn.XLOOKUP(Table4[[#This Row],[ProductID]],Products!A:A,Products!C:C, "Not Found")</f>
        <v>Fashion</v>
      </c>
      <c r="Q3932" t="str">
        <f>_xlfn.XLOOKUP(Table4[[#This Row],[ProductID]],Products!A:A,Products!D:D,"Not Found")</f>
        <v>Watches</v>
      </c>
      <c r="R3932">
        <f>_xlfn.XLOOKUP(Table4[[#This Row],[ProductID]],Products!A:A,Products!E:E,"Not Found")</f>
        <v>1501.46</v>
      </c>
      <c r="S3932">
        <f>_xlfn.XLOOKUP(Table4[[#This Row],[ProductID]],Products!A:A,Products!F:F, "Not Found")</f>
        <v>1167.73</v>
      </c>
      <c r="T3932" t="str">
        <f>_xlfn.XLOOKUP(Table4[[#This Row],[CustomerID]],Customers!A:A,Customers!D:D, "Not Found")</f>
        <v>F</v>
      </c>
      <c r="U3932" s="6">
        <f>_xlfn.XLOOKUP(Table4[[#This Row],[CustomerID]],Customers!A:A,Customers!E:E, "Not Found")</f>
        <v>31328</v>
      </c>
      <c r="V3932">
        <f ca="1">DATEDIF(Table4[[#This Row],[CustomerBirthday]], TODAY(), "Y")</f>
        <v>40</v>
      </c>
      <c r="W3932" t="str" cm="1">
        <f t="array" aca="1" ref="W3932" ca="1">_xlfn.IFS(Table4[[#This Row],[Age]]&lt;25, "Under 25",Table4[[#This Row],[Age]]=34, "25-34", Table4[[#This Row],[Age]]&lt;=49, "35-49", Table4[[#This Row],[Age]]&lt;=64, "50-64", Table4[[#This Row],[Age]]&gt;=65, "65+")</f>
        <v>35-49</v>
      </c>
      <c r="X3932" t="str">
        <f>_xlfn.XLOOKUP(Table4[[#This Row],[StoreID]],Stores!A:A,Stores!B:B, "Not found")</f>
        <v>MegaMart New Michele</v>
      </c>
      <c r="Y3932" t="str">
        <f>_xlfn.XLOOKUP(Table4[[#This Row],[StoreID]],Stores!A:A,Stores!C:C, "Not Found")</f>
        <v>New Michele</v>
      </c>
      <c r="Z3932" t="str">
        <f>_xlfn.XLOOKUP(Table4[[#This Row],[StoreID]],Stores!A:A,Stores!D:D, "Not Found")</f>
        <v>West</v>
      </c>
    </row>
    <row r="3933" spans="1:26">
      <c r="A3933" t="s">
        <v>4799</v>
      </c>
      <c r="B3933" s="1">
        <v>45884</v>
      </c>
      <c r="C3933" t="s">
        <v>213</v>
      </c>
      <c r="D3933" t="s">
        <v>800</v>
      </c>
      <c r="E3933" t="s">
        <v>842</v>
      </c>
      <c r="F3933">
        <v>3</v>
      </c>
      <c r="G3933">
        <v>0.1</v>
      </c>
      <c r="H3933" t="s">
        <v>871</v>
      </c>
      <c r="I3933" s="4">
        <f>Table4[[#This Row],[Quantity]]*Table4[[#This Row],[UnitPrice]]</f>
        <v>5857.9500000000007</v>
      </c>
      <c r="J3933" s="4">
        <f>Table4[[#This Row],[Gross Revenue]]*(1-Table4[[#This Row],[Discount]])</f>
        <v>5272.1550000000007</v>
      </c>
      <c r="K3933" s="4">
        <f>Table4[[#This Row],[Quantity]]*Table4[[#This Row],[CostPrice]]</f>
        <v>4353.8099999999995</v>
      </c>
      <c r="L3933" s="4">
        <f>Table4[[#This Row],[Net Revenue]]-Table4[[#This Row],[Total Cost]]</f>
        <v>918.34500000000116</v>
      </c>
      <c r="M3933" t="str">
        <f>_xlfn.XLOOKUP(Table4[[#This Row],[ProductID]], Products!A:A,Products!B:B, "Not Found")</f>
        <v>Book Television</v>
      </c>
      <c r="N3933" t="str">
        <f>TEXT(Table4[[#This Row],[Date]], "mmm")</f>
        <v>Aug</v>
      </c>
      <c r="O3933" t="str">
        <f>TEXT(Table4[[#This Row],[Date]], "yyyy")</f>
        <v>2025</v>
      </c>
      <c r="P3933" t="str">
        <f>_xlfn.XLOOKUP(Table4[[#This Row],[ProductID]],Products!A:A,Products!C:C, "Not Found")</f>
        <v>Electronics</v>
      </c>
      <c r="Q3933" t="str">
        <f>_xlfn.XLOOKUP(Table4[[#This Row],[ProductID]],Products!A:A,Products!D:D,"Not Found")</f>
        <v>Television</v>
      </c>
      <c r="R3933">
        <f>_xlfn.XLOOKUP(Table4[[#This Row],[ProductID]],Products!A:A,Products!E:E,"Not Found")</f>
        <v>1952.65</v>
      </c>
      <c r="S3933">
        <f>_xlfn.XLOOKUP(Table4[[#This Row],[ProductID]],Products!A:A,Products!F:F, "Not Found")</f>
        <v>1451.27</v>
      </c>
      <c r="T3933" t="str">
        <f>_xlfn.XLOOKUP(Table4[[#This Row],[CustomerID]],Customers!A:A,Customers!D:D, "Not Found")</f>
        <v>M</v>
      </c>
      <c r="U3933" s="6">
        <f>_xlfn.XLOOKUP(Table4[[#This Row],[CustomerID]],Customers!A:A,Customers!E:E, "Not Found")</f>
        <v>27950</v>
      </c>
      <c r="V3933">
        <f ca="1">DATEDIF(Table4[[#This Row],[CustomerBirthday]], TODAY(), "Y")</f>
        <v>50</v>
      </c>
      <c r="W3933" t="str" cm="1">
        <f t="array" aca="1" ref="W3933" ca="1">_xlfn.IFS(Table4[[#This Row],[Age]]&lt;25, "Under 25",Table4[[#This Row],[Age]]=34, "25-34", Table4[[#This Row],[Age]]&lt;=49, "35-49", Table4[[#This Row],[Age]]&lt;=64, "50-64", Table4[[#This Row],[Age]]&gt;=65, "65+")</f>
        <v>50-64</v>
      </c>
      <c r="X3933" t="str">
        <f>_xlfn.XLOOKUP(Table4[[#This Row],[StoreID]],Stores!A:A,Stores!B:B, "Not found")</f>
        <v>MegaMart Brianahaven</v>
      </c>
      <c r="Y3933" t="str">
        <f>_xlfn.XLOOKUP(Table4[[#This Row],[StoreID]],Stores!A:A,Stores!C:C, "Not Found")</f>
        <v>Brianahaven</v>
      </c>
      <c r="Z3933" t="str">
        <f>_xlfn.XLOOKUP(Table4[[#This Row],[StoreID]],Stores!A:A,Stores!D:D, "Not Found")</f>
        <v>North</v>
      </c>
    </row>
    <row r="3934" spans="1:26">
      <c r="A3934" t="s">
        <v>4800</v>
      </c>
      <c r="B3934" s="1">
        <v>45383</v>
      </c>
      <c r="C3934" t="s">
        <v>379</v>
      </c>
      <c r="D3934" t="s">
        <v>778</v>
      </c>
      <c r="E3934" t="s">
        <v>835</v>
      </c>
      <c r="F3934">
        <v>3</v>
      </c>
      <c r="G3934">
        <v>0</v>
      </c>
      <c r="H3934" t="s">
        <v>868</v>
      </c>
      <c r="I3934" s="4">
        <f>Table4[[#This Row],[Quantity]]*Table4[[#This Row],[UnitPrice]]</f>
        <v>3047.2799999999997</v>
      </c>
      <c r="J3934" s="4">
        <f>Table4[[#This Row],[Gross Revenue]]*(1-Table4[[#This Row],[Discount]])</f>
        <v>3047.2799999999997</v>
      </c>
      <c r="K3934" s="4">
        <f>Table4[[#This Row],[Quantity]]*Table4[[#This Row],[CostPrice]]</f>
        <v>1753.1999999999998</v>
      </c>
      <c r="L3934" s="4">
        <f>Table4[[#This Row],[Net Revenue]]-Table4[[#This Row],[Total Cost]]</f>
        <v>1294.08</v>
      </c>
      <c r="M3934" t="str">
        <f>_xlfn.XLOOKUP(Table4[[#This Row],[ProductID]], Products!A:A,Products!B:B, "Not Found")</f>
        <v>Behavior Dairy</v>
      </c>
      <c r="N3934" t="str">
        <f>TEXT(Table4[[#This Row],[Date]], "mmm")</f>
        <v>Apr</v>
      </c>
      <c r="O3934" t="str">
        <f>TEXT(Table4[[#This Row],[Date]], "yyyy")</f>
        <v>2024</v>
      </c>
      <c r="P3934" t="str">
        <f>_xlfn.XLOOKUP(Table4[[#This Row],[ProductID]],Products!A:A,Products!C:C, "Not Found")</f>
        <v>Groceries</v>
      </c>
      <c r="Q3934" t="str">
        <f>_xlfn.XLOOKUP(Table4[[#This Row],[ProductID]],Products!A:A,Products!D:D,"Not Found")</f>
        <v>Dairy</v>
      </c>
      <c r="R3934">
        <f>_xlfn.XLOOKUP(Table4[[#This Row],[ProductID]],Products!A:A,Products!E:E,"Not Found")</f>
        <v>1015.76</v>
      </c>
      <c r="S3934">
        <f>_xlfn.XLOOKUP(Table4[[#This Row],[ProductID]],Products!A:A,Products!F:F, "Not Found")</f>
        <v>584.4</v>
      </c>
      <c r="T3934" t="str">
        <f>_xlfn.XLOOKUP(Table4[[#This Row],[CustomerID]],Customers!A:A,Customers!D:D, "Not Found")</f>
        <v>F</v>
      </c>
      <c r="U3934" s="6">
        <f>_xlfn.XLOOKUP(Table4[[#This Row],[CustomerID]],Customers!A:A,Customers!E:E, "Not Found")</f>
        <v>20604</v>
      </c>
      <c r="V3934">
        <f ca="1">DATEDIF(Table4[[#This Row],[CustomerBirthday]], TODAY(), "Y")</f>
        <v>70</v>
      </c>
      <c r="W3934" t="str" cm="1">
        <f t="array" aca="1" ref="W3934" ca="1">_xlfn.IFS(Table4[[#This Row],[Age]]&lt;25, "Under 25",Table4[[#This Row],[Age]]=34, "25-34", Table4[[#This Row],[Age]]&lt;=49, "35-49", Table4[[#This Row],[Age]]&lt;=64, "50-64", Table4[[#This Row],[Age]]&gt;=65, "65+")</f>
        <v>65+</v>
      </c>
      <c r="X3934" t="str">
        <f>_xlfn.XLOOKUP(Table4[[#This Row],[StoreID]],Stores!A:A,Stores!B:B, "Not found")</f>
        <v>MegaMart Peckmouth</v>
      </c>
      <c r="Y3934" t="str">
        <f>_xlfn.XLOOKUP(Table4[[#This Row],[StoreID]],Stores!A:A,Stores!C:C, "Not Found")</f>
        <v>Peckmouth</v>
      </c>
      <c r="Z3934" t="str">
        <f>_xlfn.XLOOKUP(Table4[[#This Row],[StoreID]],Stores!A:A,Stores!D:D, "Not Found")</f>
        <v>East</v>
      </c>
    </row>
    <row r="3935" spans="1:26">
      <c r="A3935" t="s">
        <v>4801</v>
      </c>
      <c r="B3935" s="1">
        <v>45792</v>
      </c>
      <c r="C3935" t="s">
        <v>503</v>
      </c>
      <c r="D3935" t="s">
        <v>810</v>
      </c>
      <c r="E3935" t="s">
        <v>839</v>
      </c>
      <c r="F3935">
        <v>2</v>
      </c>
      <c r="G3935">
        <v>0</v>
      </c>
      <c r="H3935" t="s">
        <v>871</v>
      </c>
      <c r="I3935" s="4">
        <f>Table4[[#This Row],[Quantity]]*Table4[[#This Row],[UnitPrice]]</f>
        <v>907.24</v>
      </c>
      <c r="J3935" s="4">
        <f>Table4[[#This Row],[Gross Revenue]]*(1-Table4[[#This Row],[Discount]])</f>
        <v>907.24</v>
      </c>
      <c r="K3935" s="4">
        <f>Table4[[#This Row],[Quantity]]*Table4[[#This Row],[CostPrice]]</f>
        <v>633.26</v>
      </c>
      <c r="L3935" s="4">
        <f>Table4[[#This Row],[Net Revenue]]-Table4[[#This Row],[Total Cost]]</f>
        <v>273.98</v>
      </c>
      <c r="M3935" t="str">
        <f>_xlfn.XLOOKUP(Table4[[#This Row],[ProductID]], Products!A:A,Products!B:B, "Not Found")</f>
        <v>Maybe Clothing</v>
      </c>
      <c r="N3935" t="str">
        <f>TEXT(Table4[[#This Row],[Date]], "mmm")</f>
        <v>May</v>
      </c>
      <c r="O3935" t="str">
        <f>TEXT(Table4[[#This Row],[Date]], "yyyy")</f>
        <v>2025</v>
      </c>
      <c r="P3935" t="str">
        <f>_xlfn.XLOOKUP(Table4[[#This Row],[ProductID]],Products!A:A,Products!C:C, "Not Found")</f>
        <v>Fashion</v>
      </c>
      <c r="Q3935" t="str">
        <f>_xlfn.XLOOKUP(Table4[[#This Row],[ProductID]],Products!A:A,Products!D:D,"Not Found")</f>
        <v>Clothing</v>
      </c>
      <c r="R3935">
        <f>_xlfn.XLOOKUP(Table4[[#This Row],[ProductID]],Products!A:A,Products!E:E,"Not Found")</f>
        <v>453.62</v>
      </c>
      <c r="S3935">
        <f>_xlfn.XLOOKUP(Table4[[#This Row],[ProductID]],Products!A:A,Products!F:F, "Not Found")</f>
        <v>316.63</v>
      </c>
      <c r="T3935" t="str">
        <f>_xlfn.XLOOKUP(Table4[[#This Row],[CustomerID]],Customers!A:A,Customers!D:D, "Not Found")</f>
        <v>F</v>
      </c>
      <c r="U3935" s="6">
        <f>_xlfn.XLOOKUP(Table4[[#This Row],[CustomerID]],Customers!A:A,Customers!E:E, "Not Found")</f>
        <v>22552</v>
      </c>
      <c r="V3935">
        <f ca="1">DATEDIF(Table4[[#This Row],[CustomerBirthday]], TODAY(), "Y")</f>
        <v>64</v>
      </c>
      <c r="W3935" t="str" cm="1">
        <f t="array" aca="1" ref="W3935" ca="1">_xlfn.IFS(Table4[[#This Row],[Age]]&lt;25, "Under 25",Table4[[#This Row],[Age]]=34, "25-34", Table4[[#This Row],[Age]]&lt;=49, "35-49", Table4[[#This Row],[Age]]&lt;=64, "50-64", Table4[[#This Row],[Age]]&gt;=65, "65+")</f>
        <v>50-64</v>
      </c>
      <c r="X3935" t="str">
        <f>_xlfn.XLOOKUP(Table4[[#This Row],[StoreID]],Stores!A:A,Stores!B:B, "Not found")</f>
        <v>MegaMart New Michele</v>
      </c>
      <c r="Y3935" t="str">
        <f>_xlfn.XLOOKUP(Table4[[#This Row],[StoreID]],Stores!A:A,Stores!C:C, "Not Found")</f>
        <v>New Michele</v>
      </c>
      <c r="Z3935" t="str">
        <f>_xlfn.XLOOKUP(Table4[[#This Row],[StoreID]],Stores!A:A,Stores!D:D, "Not Found")</f>
        <v>West</v>
      </c>
    </row>
    <row r="3936" spans="1:26">
      <c r="A3936" t="s">
        <v>4802</v>
      </c>
      <c r="B3936" s="1">
        <v>45328</v>
      </c>
      <c r="C3936" t="s">
        <v>604</v>
      </c>
      <c r="D3936" t="s">
        <v>786</v>
      </c>
      <c r="E3936" t="s">
        <v>846</v>
      </c>
      <c r="F3936">
        <v>2</v>
      </c>
      <c r="G3936">
        <v>0.05</v>
      </c>
      <c r="H3936" t="s">
        <v>871</v>
      </c>
      <c r="I3936" s="4">
        <f>Table4[[#This Row],[Quantity]]*Table4[[#This Row],[UnitPrice]]</f>
        <v>58.48</v>
      </c>
      <c r="J3936" s="4">
        <f>Table4[[#This Row],[Gross Revenue]]*(1-Table4[[#This Row],[Discount]])</f>
        <v>55.555999999999997</v>
      </c>
      <c r="K3936" s="4">
        <f>Table4[[#This Row],[Quantity]]*Table4[[#This Row],[CostPrice]]</f>
        <v>30.56</v>
      </c>
      <c r="L3936" s="4">
        <f>Table4[[#This Row],[Net Revenue]]-Table4[[#This Row],[Total Cost]]</f>
        <v>24.995999999999999</v>
      </c>
      <c r="M3936" t="str">
        <f>_xlfn.XLOOKUP(Table4[[#This Row],[ProductID]], Products!A:A,Products!B:B, "Not Found")</f>
        <v>National Watches</v>
      </c>
      <c r="N3936" t="str">
        <f>TEXT(Table4[[#This Row],[Date]], "mmm")</f>
        <v>Feb</v>
      </c>
      <c r="O3936" t="str">
        <f>TEXT(Table4[[#This Row],[Date]], "yyyy")</f>
        <v>2024</v>
      </c>
      <c r="P3936" t="str">
        <f>_xlfn.XLOOKUP(Table4[[#This Row],[ProductID]],Products!A:A,Products!C:C, "Not Found")</f>
        <v>Fashion</v>
      </c>
      <c r="Q3936" t="str">
        <f>_xlfn.XLOOKUP(Table4[[#This Row],[ProductID]],Products!A:A,Products!D:D,"Not Found")</f>
        <v>Watches</v>
      </c>
      <c r="R3936">
        <f>_xlfn.XLOOKUP(Table4[[#This Row],[ProductID]],Products!A:A,Products!E:E,"Not Found")</f>
        <v>29.24</v>
      </c>
      <c r="S3936">
        <f>_xlfn.XLOOKUP(Table4[[#This Row],[ProductID]],Products!A:A,Products!F:F, "Not Found")</f>
        <v>15.28</v>
      </c>
      <c r="T3936" t="str">
        <f>_xlfn.XLOOKUP(Table4[[#This Row],[CustomerID]],Customers!A:A,Customers!D:D, "Not Found")</f>
        <v>F</v>
      </c>
      <c r="U3936" s="6">
        <f>_xlfn.XLOOKUP(Table4[[#This Row],[CustomerID]],Customers!A:A,Customers!E:E, "Not Found")</f>
        <v>30807</v>
      </c>
      <c r="V3936">
        <f ca="1">DATEDIF(Table4[[#This Row],[CustomerBirthday]], TODAY(), "Y")</f>
        <v>42</v>
      </c>
      <c r="W3936" t="str" cm="1">
        <f t="array" aca="1" ref="W3936" ca="1">_xlfn.IFS(Table4[[#This Row],[Age]]&lt;25, "Under 25",Table4[[#This Row],[Age]]=34, "25-34", Table4[[#This Row],[Age]]&lt;=49, "35-49", Table4[[#This Row],[Age]]&lt;=64, "50-64", Table4[[#This Row],[Age]]&gt;=65, "65+")</f>
        <v>35-49</v>
      </c>
      <c r="X3936" t="str">
        <f>_xlfn.XLOOKUP(Table4[[#This Row],[StoreID]],Stores!A:A,Stores!B:B, "Not found")</f>
        <v>MegaMart Johnmouth</v>
      </c>
      <c r="Y3936" t="str">
        <f>_xlfn.XLOOKUP(Table4[[#This Row],[StoreID]],Stores!A:A,Stores!C:C, "Not Found")</f>
        <v>Johnmouth</v>
      </c>
      <c r="Z3936" t="str">
        <f>_xlfn.XLOOKUP(Table4[[#This Row],[StoreID]],Stores!A:A,Stores!D:D, "Not Found")</f>
        <v>East</v>
      </c>
    </row>
    <row r="3937" spans="1:26">
      <c r="A3937" t="s">
        <v>4803</v>
      </c>
      <c r="B3937" s="1">
        <v>45705</v>
      </c>
      <c r="C3937" t="s">
        <v>298</v>
      </c>
      <c r="D3937" t="s">
        <v>826</v>
      </c>
      <c r="E3937" t="s">
        <v>839</v>
      </c>
      <c r="F3937">
        <v>1</v>
      </c>
      <c r="G3937">
        <v>0</v>
      </c>
      <c r="H3937" t="s">
        <v>875</v>
      </c>
      <c r="I3937" s="4">
        <f>Table4[[#This Row],[Quantity]]*Table4[[#This Row],[UnitPrice]]</f>
        <v>1044.6400000000001</v>
      </c>
      <c r="J3937" s="4">
        <f>Table4[[#This Row],[Gross Revenue]]*(1-Table4[[#This Row],[Discount]])</f>
        <v>1044.6400000000001</v>
      </c>
      <c r="K3937" s="4">
        <f>Table4[[#This Row],[Quantity]]*Table4[[#This Row],[CostPrice]]</f>
        <v>775.07</v>
      </c>
      <c r="L3937" s="4">
        <f>Table4[[#This Row],[Net Revenue]]-Table4[[#This Row],[Total Cost]]</f>
        <v>269.57000000000005</v>
      </c>
      <c r="M3937" t="str">
        <f>_xlfn.XLOOKUP(Table4[[#This Row],[ProductID]], Products!A:A,Products!B:B, "Not Found")</f>
        <v>Maybe Footwear</v>
      </c>
      <c r="N3937" t="str">
        <f>TEXT(Table4[[#This Row],[Date]], "mmm")</f>
        <v>Feb</v>
      </c>
      <c r="O3937" t="str">
        <f>TEXT(Table4[[#This Row],[Date]], "yyyy")</f>
        <v>2025</v>
      </c>
      <c r="P3937" t="str">
        <f>_xlfn.XLOOKUP(Table4[[#This Row],[ProductID]],Products!A:A,Products!C:C, "Not Found")</f>
        <v>Fashion</v>
      </c>
      <c r="Q3937" t="str">
        <f>_xlfn.XLOOKUP(Table4[[#This Row],[ProductID]],Products!A:A,Products!D:D,"Not Found")</f>
        <v>Footwear</v>
      </c>
      <c r="R3937">
        <f>_xlfn.XLOOKUP(Table4[[#This Row],[ProductID]],Products!A:A,Products!E:E,"Not Found")</f>
        <v>1044.6400000000001</v>
      </c>
      <c r="S3937">
        <f>_xlfn.XLOOKUP(Table4[[#This Row],[ProductID]],Products!A:A,Products!F:F, "Not Found")</f>
        <v>775.07</v>
      </c>
      <c r="T3937" t="str">
        <f>_xlfn.XLOOKUP(Table4[[#This Row],[CustomerID]],Customers!A:A,Customers!D:D, "Not Found")</f>
        <v>F</v>
      </c>
      <c r="U3937" s="6">
        <f>_xlfn.XLOOKUP(Table4[[#This Row],[CustomerID]],Customers!A:A,Customers!E:E, "Not Found")</f>
        <v>29021</v>
      </c>
      <c r="V3937">
        <f ca="1">DATEDIF(Table4[[#This Row],[CustomerBirthday]], TODAY(), "Y")</f>
        <v>47</v>
      </c>
      <c r="W3937" t="str" cm="1">
        <f t="array" aca="1" ref="W3937" ca="1">_xlfn.IFS(Table4[[#This Row],[Age]]&lt;25, "Under 25",Table4[[#This Row],[Age]]=34, "25-34", Table4[[#This Row],[Age]]&lt;=49, "35-49", Table4[[#This Row],[Age]]&lt;=64, "50-64", Table4[[#This Row],[Age]]&gt;=65, "65+")</f>
        <v>35-49</v>
      </c>
      <c r="X3937" t="str">
        <f>_xlfn.XLOOKUP(Table4[[#This Row],[StoreID]],Stores!A:A,Stores!B:B, "Not found")</f>
        <v>MegaMart New Michele</v>
      </c>
      <c r="Y3937" t="str">
        <f>_xlfn.XLOOKUP(Table4[[#This Row],[StoreID]],Stores!A:A,Stores!C:C, "Not Found")</f>
        <v>New Michele</v>
      </c>
      <c r="Z3937" t="str">
        <f>_xlfn.XLOOKUP(Table4[[#This Row],[StoreID]],Stores!A:A,Stores!D:D, "Not Found")</f>
        <v>West</v>
      </c>
    </row>
    <row r="3938" spans="1:26">
      <c r="A3938" t="s">
        <v>4804</v>
      </c>
      <c r="B3938" s="1">
        <v>45239</v>
      </c>
      <c r="C3938" t="s">
        <v>666</v>
      </c>
      <c r="D3938" t="s">
        <v>753</v>
      </c>
      <c r="E3938" t="s">
        <v>831</v>
      </c>
      <c r="F3938">
        <v>5</v>
      </c>
      <c r="G3938">
        <v>0</v>
      </c>
      <c r="H3938" t="s">
        <v>868</v>
      </c>
      <c r="I3938" s="4">
        <f>Table4[[#This Row],[Quantity]]*Table4[[#This Row],[UnitPrice]]</f>
        <v>1352.25</v>
      </c>
      <c r="J3938" s="4">
        <f>Table4[[#This Row],[Gross Revenue]]*(1-Table4[[#This Row],[Discount]])</f>
        <v>1352.25</v>
      </c>
      <c r="K3938" s="4">
        <f>Table4[[#This Row],[Quantity]]*Table4[[#This Row],[CostPrice]]</f>
        <v>938</v>
      </c>
      <c r="L3938" s="4">
        <f>Table4[[#This Row],[Net Revenue]]-Table4[[#This Row],[Total Cost]]</f>
        <v>414.25</v>
      </c>
      <c r="M3938" t="str">
        <f>_xlfn.XLOOKUP(Table4[[#This Row],[ProductID]], Products!A:A,Products!B:B, "Not Found")</f>
        <v>Whether Bags</v>
      </c>
      <c r="N3938" t="str">
        <f>TEXT(Table4[[#This Row],[Date]], "mmm")</f>
        <v>Nov</v>
      </c>
      <c r="O3938" t="str">
        <f>TEXT(Table4[[#This Row],[Date]], "yyyy")</f>
        <v>2023</v>
      </c>
      <c r="P3938" t="str">
        <f>_xlfn.XLOOKUP(Table4[[#This Row],[ProductID]],Products!A:A,Products!C:C, "Not Found")</f>
        <v>Fashion</v>
      </c>
      <c r="Q3938" t="str">
        <f>_xlfn.XLOOKUP(Table4[[#This Row],[ProductID]],Products!A:A,Products!D:D,"Not Found")</f>
        <v>Bags</v>
      </c>
      <c r="R3938">
        <f>_xlfn.XLOOKUP(Table4[[#This Row],[ProductID]],Products!A:A,Products!E:E,"Not Found")</f>
        <v>270.45</v>
      </c>
      <c r="S3938">
        <f>_xlfn.XLOOKUP(Table4[[#This Row],[ProductID]],Products!A:A,Products!F:F, "Not Found")</f>
        <v>187.6</v>
      </c>
      <c r="T3938" t="str">
        <f>_xlfn.XLOOKUP(Table4[[#This Row],[CustomerID]],Customers!A:A,Customers!D:D, "Not Found")</f>
        <v>M</v>
      </c>
      <c r="U3938" s="6">
        <f>_xlfn.XLOOKUP(Table4[[#This Row],[CustomerID]],Customers!A:A,Customers!E:E, "Not Found")</f>
        <v>24326</v>
      </c>
      <c r="V3938">
        <f ca="1">DATEDIF(Table4[[#This Row],[CustomerBirthday]], TODAY(), "Y")</f>
        <v>59</v>
      </c>
      <c r="W3938" t="str" cm="1">
        <f t="array" aca="1" ref="W3938" ca="1">_xlfn.IFS(Table4[[#This Row],[Age]]&lt;25, "Under 25",Table4[[#This Row],[Age]]=34, "25-34", Table4[[#This Row],[Age]]&lt;=49, "35-49", Table4[[#This Row],[Age]]&lt;=64, "50-64", Table4[[#This Row],[Age]]&gt;=65, "65+")</f>
        <v>50-64</v>
      </c>
      <c r="X3938" t="str">
        <f>_xlfn.XLOOKUP(Table4[[#This Row],[StoreID]],Stores!A:A,Stores!B:B, "Not found")</f>
        <v>MegaMart Jimenezborough</v>
      </c>
      <c r="Y3938" t="str">
        <f>_xlfn.XLOOKUP(Table4[[#This Row],[StoreID]],Stores!A:A,Stores!C:C, "Not Found")</f>
        <v>Jimenezborough</v>
      </c>
      <c r="Z3938" t="str">
        <f>_xlfn.XLOOKUP(Table4[[#This Row],[StoreID]],Stores!A:A,Stores!D:D, "Not Found")</f>
        <v>South</v>
      </c>
    </row>
    <row r="3939" spans="1:26">
      <c r="A3939" t="s">
        <v>4805</v>
      </c>
      <c r="B3939" s="1">
        <v>45622</v>
      </c>
      <c r="C3939" t="s">
        <v>618</v>
      </c>
      <c r="D3939" t="s">
        <v>790</v>
      </c>
      <c r="E3939" t="s">
        <v>831</v>
      </c>
      <c r="F3939">
        <v>3</v>
      </c>
      <c r="G3939">
        <v>0.05</v>
      </c>
      <c r="H3939" t="s">
        <v>875</v>
      </c>
      <c r="I3939" s="4">
        <f>Table4[[#This Row],[Quantity]]*Table4[[#This Row],[UnitPrice]]</f>
        <v>914.12999999999988</v>
      </c>
      <c r="J3939" s="4">
        <f>Table4[[#This Row],[Gross Revenue]]*(1-Table4[[#This Row],[Discount]])</f>
        <v>868.42349999999988</v>
      </c>
      <c r="K3939" s="4">
        <f>Table4[[#This Row],[Quantity]]*Table4[[#This Row],[CostPrice]]</f>
        <v>492.03</v>
      </c>
      <c r="L3939" s="4">
        <f>Table4[[#This Row],[Net Revenue]]-Table4[[#This Row],[Total Cost]]</f>
        <v>376.3934999999999</v>
      </c>
      <c r="M3939" t="str">
        <f>_xlfn.XLOOKUP(Table4[[#This Row],[ProductID]], Products!A:A,Products!B:B, "Not Found")</f>
        <v>Difficult Vegetables</v>
      </c>
      <c r="N3939" t="str">
        <f>TEXT(Table4[[#This Row],[Date]], "mmm")</f>
        <v>Nov</v>
      </c>
      <c r="O3939" t="str">
        <f>TEXT(Table4[[#This Row],[Date]], "yyyy")</f>
        <v>2024</v>
      </c>
      <c r="P3939" t="str">
        <f>_xlfn.XLOOKUP(Table4[[#This Row],[ProductID]],Products!A:A,Products!C:C, "Not Found")</f>
        <v>Groceries</v>
      </c>
      <c r="Q3939" t="str">
        <f>_xlfn.XLOOKUP(Table4[[#This Row],[ProductID]],Products!A:A,Products!D:D,"Not Found")</f>
        <v>Vegetables</v>
      </c>
      <c r="R3939">
        <f>_xlfn.XLOOKUP(Table4[[#This Row],[ProductID]],Products!A:A,Products!E:E,"Not Found")</f>
        <v>304.70999999999998</v>
      </c>
      <c r="S3939">
        <f>_xlfn.XLOOKUP(Table4[[#This Row],[ProductID]],Products!A:A,Products!F:F, "Not Found")</f>
        <v>164.01</v>
      </c>
      <c r="T3939" t="str">
        <f>_xlfn.XLOOKUP(Table4[[#This Row],[CustomerID]],Customers!A:A,Customers!D:D, "Not Found")</f>
        <v>M</v>
      </c>
      <c r="U3939" s="6">
        <f>_xlfn.XLOOKUP(Table4[[#This Row],[CustomerID]],Customers!A:A,Customers!E:E, "Not Found")</f>
        <v>38540</v>
      </c>
      <c r="V3939">
        <f ca="1">DATEDIF(Table4[[#This Row],[CustomerBirthday]], TODAY(), "Y")</f>
        <v>21</v>
      </c>
      <c r="W3939" t="str" cm="1">
        <f t="array" aca="1" ref="W3939" ca="1">_xlfn.IFS(Table4[[#This Row],[Age]]&lt;25, "Under 25",Table4[[#This Row],[Age]]=34, "25-34", Table4[[#This Row],[Age]]&lt;=49, "35-49", Table4[[#This Row],[Age]]&lt;=64, "50-64", Table4[[#This Row],[Age]]&gt;=65, "65+")</f>
        <v>Under 25</v>
      </c>
      <c r="X3939" t="str">
        <f>_xlfn.XLOOKUP(Table4[[#This Row],[StoreID]],Stores!A:A,Stores!B:B, "Not found")</f>
        <v>MegaMart Jimenezborough</v>
      </c>
      <c r="Y3939" t="str">
        <f>_xlfn.XLOOKUP(Table4[[#This Row],[StoreID]],Stores!A:A,Stores!C:C, "Not Found")</f>
        <v>Jimenezborough</v>
      </c>
      <c r="Z3939" t="str">
        <f>_xlfn.XLOOKUP(Table4[[#This Row],[StoreID]],Stores!A:A,Stores!D:D, "Not Found")</f>
        <v>South</v>
      </c>
    </row>
    <row r="3940" spans="1:26">
      <c r="A3940" t="s">
        <v>4806</v>
      </c>
      <c r="B3940" s="1">
        <v>45666</v>
      </c>
      <c r="C3940" t="s">
        <v>585</v>
      </c>
      <c r="D3940" t="s">
        <v>759</v>
      </c>
      <c r="E3940" t="s">
        <v>846</v>
      </c>
      <c r="F3940">
        <v>5</v>
      </c>
      <c r="G3940">
        <v>0.15</v>
      </c>
      <c r="H3940" t="s">
        <v>865</v>
      </c>
      <c r="I3940" s="4">
        <f>Table4[[#This Row],[Quantity]]*Table4[[#This Row],[UnitPrice]]</f>
        <v>5399.4500000000007</v>
      </c>
      <c r="J3940" s="4">
        <f>Table4[[#This Row],[Gross Revenue]]*(1-Table4[[#This Row],[Discount]])</f>
        <v>4589.5325000000003</v>
      </c>
      <c r="K3940" s="4">
        <f>Table4[[#This Row],[Quantity]]*Table4[[#This Row],[CostPrice]]</f>
        <v>3519.15</v>
      </c>
      <c r="L3940" s="4">
        <f>Table4[[#This Row],[Net Revenue]]-Table4[[#This Row],[Total Cost]]</f>
        <v>1070.3825000000002</v>
      </c>
      <c r="M3940" t="str">
        <f>_xlfn.XLOOKUP(Table4[[#This Row],[ProductID]], Products!A:A,Products!B:B, "Not Found")</f>
        <v>Democratic Smartphone</v>
      </c>
      <c r="N3940" t="str">
        <f>TEXT(Table4[[#This Row],[Date]], "mmm")</f>
        <v>Jan</v>
      </c>
      <c r="O3940" t="str">
        <f>TEXT(Table4[[#This Row],[Date]], "yyyy")</f>
        <v>2025</v>
      </c>
      <c r="P3940" t="str">
        <f>_xlfn.XLOOKUP(Table4[[#This Row],[ProductID]],Products!A:A,Products!C:C, "Not Found")</f>
        <v>Electronics</v>
      </c>
      <c r="Q3940" t="str">
        <f>_xlfn.XLOOKUP(Table4[[#This Row],[ProductID]],Products!A:A,Products!D:D,"Not Found")</f>
        <v>Smartphone</v>
      </c>
      <c r="R3940">
        <f>_xlfn.XLOOKUP(Table4[[#This Row],[ProductID]],Products!A:A,Products!E:E,"Not Found")</f>
        <v>1079.8900000000001</v>
      </c>
      <c r="S3940">
        <f>_xlfn.XLOOKUP(Table4[[#This Row],[ProductID]],Products!A:A,Products!F:F, "Not Found")</f>
        <v>703.83</v>
      </c>
      <c r="T3940" t="str">
        <f>_xlfn.XLOOKUP(Table4[[#This Row],[CustomerID]],Customers!A:A,Customers!D:D, "Not Found")</f>
        <v>M</v>
      </c>
      <c r="U3940" s="6">
        <f>_xlfn.XLOOKUP(Table4[[#This Row],[CustomerID]],Customers!A:A,Customers!E:E, "Not Found")</f>
        <v>25047</v>
      </c>
      <c r="V3940">
        <f ca="1">DATEDIF(Table4[[#This Row],[CustomerBirthday]], TODAY(), "Y")</f>
        <v>57</v>
      </c>
      <c r="W3940" t="str" cm="1">
        <f t="array" aca="1" ref="W3940" ca="1">_xlfn.IFS(Table4[[#This Row],[Age]]&lt;25, "Under 25",Table4[[#This Row],[Age]]=34, "25-34", Table4[[#This Row],[Age]]&lt;=49, "35-49", Table4[[#This Row],[Age]]&lt;=64, "50-64", Table4[[#This Row],[Age]]&gt;=65, "65+")</f>
        <v>50-64</v>
      </c>
      <c r="X3940" t="str">
        <f>_xlfn.XLOOKUP(Table4[[#This Row],[StoreID]],Stores!A:A,Stores!B:B, "Not found")</f>
        <v>MegaMart Johnmouth</v>
      </c>
      <c r="Y3940" t="str">
        <f>_xlfn.XLOOKUP(Table4[[#This Row],[StoreID]],Stores!A:A,Stores!C:C, "Not Found")</f>
        <v>Johnmouth</v>
      </c>
      <c r="Z3940" t="str">
        <f>_xlfn.XLOOKUP(Table4[[#This Row],[StoreID]],Stores!A:A,Stores!D:D, "Not Found")</f>
        <v>East</v>
      </c>
    </row>
    <row r="3941" spans="1:26">
      <c r="A3941" t="s">
        <v>4807</v>
      </c>
      <c r="B3941" s="1">
        <v>45516</v>
      </c>
      <c r="C3941" t="s">
        <v>241</v>
      </c>
      <c r="D3941" t="s">
        <v>786</v>
      </c>
      <c r="E3941" t="s">
        <v>831</v>
      </c>
      <c r="F3941">
        <v>2</v>
      </c>
      <c r="G3941">
        <v>0</v>
      </c>
      <c r="H3941" t="s">
        <v>875</v>
      </c>
      <c r="I3941" s="4">
        <f>Table4[[#This Row],[Quantity]]*Table4[[#This Row],[UnitPrice]]</f>
        <v>58.48</v>
      </c>
      <c r="J3941" s="4">
        <f>Table4[[#This Row],[Gross Revenue]]*(1-Table4[[#This Row],[Discount]])</f>
        <v>58.48</v>
      </c>
      <c r="K3941" s="4">
        <f>Table4[[#This Row],[Quantity]]*Table4[[#This Row],[CostPrice]]</f>
        <v>30.56</v>
      </c>
      <c r="L3941" s="4">
        <f>Table4[[#This Row],[Net Revenue]]-Table4[[#This Row],[Total Cost]]</f>
        <v>27.919999999999998</v>
      </c>
      <c r="M3941" t="str">
        <f>_xlfn.XLOOKUP(Table4[[#This Row],[ProductID]], Products!A:A,Products!B:B, "Not Found")</f>
        <v>National Watches</v>
      </c>
      <c r="N3941" t="str">
        <f>TEXT(Table4[[#This Row],[Date]], "mmm")</f>
        <v>Aug</v>
      </c>
      <c r="O3941" t="str">
        <f>TEXT(Table4[[#This Row],[Date]], "yyyy")</f>
        <v>2024</v>
      </c>
      <c r="P3941" t="str">
        <f>_xlfn.XLOOKUP(Table4[[#This Row],[ProductID]],Products!A:A,Products!C:C, "Not Found")</f>
        <v>Fashion</v>
      </c>
      <c r="Q3941" t="str">
        <f>_xlfn.XLOOKUP(Table4[[#This Row],[ProductID]],Products!A:A,Products!D:D,"Not Found")</f>
        <v>Watches</v>
      </c>
      <c r="R3941">
        <f>_xlfn.XLOOKUP(Table4[[#This Row],[ProductID]],Products!A:A,Products!E:E,"Not Found")</f>
        <v>29.24</v>
      </c>
      <c r="S3941">
        <f>_xlfn.XLOOKUP(Table4[[#This Row],[ProductID]],Products!A:A,Products!F:F, "Not Found")</f>
        <v>15.28</v>
      </c>
      <c r="T3941" t="str">
        <f>_xlfn.XLOOKUP(Table4[[#This Row],[CustomerID]],Customers!A:A,Customers!D:D, "Not Found")</f>
        <v>M</v>
      </c>
      <c r="U3941" s="6">
        <f>_xlfn.XLOOKUP(Table4[[#This Row],[CustomerID]],Customers!A:A,Customers!E:E, "Not Found")</f>
        <v>26671</v>
      </c>
      <c r="V3941">
        <f ca="1">DATEDIF(Table4[[#This Row],[CustomerBirthday]], TODAY(), "Y")</f>
        <v>53</v>
      </c>
      <c r="W3941" t="str" cm="1">
        <f t="array" aca="1" ref="W3941" ca="1">_xlfn.IFS(Table4[[#This Row],[Age]]&lt;25, "Under 25",Table4[[#This Row],[Age]]=34, "25-34", Table4[[#This Row],[Age]]&lt;=49, "35-49", Table4[[#This Row],[Age]]&lt;=64, "50-64", Table4[[#This Row],[Age]]&gt;=65, "65+")</f>
        <v>50-64</v>
      </c>
      <c r="X3941" t="str">
        <f>_xlfn.XLOOKUP(Table4[[#This Row],[StoreID]],Stores!A:A,Stores!B:B, "Not found")</f>
        <v>MegaMart Jimenezborough</v>
      </c>
      <c r="Y3941" t="str">
        <f>_xlfn.XLOOKUP(Table4[[#This Row],[StoreID]],Stores!A:A,Stores!C:C, "Not Found")</f>
        <v>Jimenezborough</v>
      </c>
      <c r="Z3941" t="str">
        <f>_xlfn.XLOOKUP(Table4[[#This Row],[StoreID]],Stores!A:A,Stores!D:D, "Not Found")</f>
        <v>South</v>
      </c>
    </row>
    <row r="3942" spans="1:26">
      <c r="A3942" t="s">
        <v>4808</v>
      </c>
      <c r="B3942" s="1">
        <v>45333</v>
      </c>
      <c r="C3942" t="s">
        <v>372</v>
      </c>
      <c r="D3942" t="s">
        <v>816</v>
      </c>
      <c r="E3942" t="s">
        <v>842</v>
      </c>
      <c r="F3942">
        <v>4</v>
      </c>
      <c r="G3942">
        <v>0.05</v>
      </c>
      <c r="H3942" t="s">
        <v>871</v>
      </c>
      <c r="I3942" s="4">
        <f>Table4[[#This Row],[Quantity]]*Table4[[#This Row],[UnitPrice]]</f>
        <v>7516.32</v>
      </c>
      <c r="J3942" s="4">
        <f>Table4[[#This Row],[Gross Revenue]]*(1-Table4[[#This Row],[Discount]])</f>
        <v>7140.503999999999</v>
      </c>
      <c r="K3942" s="4">
        <f>Table4[[#This Row],[Quantity]]*Table4[[#This Row],[CostPrice]]</f>
        <v>4018.24</v>
      </c>
      <c r="L3942" s="4">
        <f>Table4[[#This Row],[Net Revenue]]-Table4[[#This Row],[Total Cost]]</f>
        <v>3122.2639999999992</v>
      </c>
      <c r="M3942" t="str">
        <f>_xlfn.XLOOKUP(Table4[[#This Row],[ProductID]], Products!A:A,Products!B:B, "Not Found")</f>
        <v>Set Dairy</v>
      </c>
      <c r="N3942" t="str">
        <f>TEXT(Table4[[#This Row],[Date]], "mmm")</f>
        <v>Feb</v>
      </c>
      <c r="O3942" t="str">
        <f>TEXT(Table4[[#This Row],[Date]], "yyyy")</f>
        <v>2024</v>
      </c>
      <c r="P3942" t="str">
        <f>_xlfn.XLOOKUP(Table4[[#This Row],[ProductID]],Products!A:A,Products!C:C, "Not Found")</f>
        <v>Groceries</v>
      </c>
      <c r="Q3942" t="str">
        <f>_xlfn.XLOOKUP(Table4[[#This Row],[ProductID]],Products!A:A,Products!D:D,"Not Found")</f>
        <v>Dairy</v>
      </c>
      <c r="R3942">
        <f>_xlfn.XLOOKUP(Table4[[#This Row],[ProductID]],Products!A:A,Products!E:E,"Not Found")</f>
        <v>1879.08</v>
      </c>
      <c r="S3942">
        <f>_xlfn.XLOOKUP(Table4[[#This Row],[ProductID]],Products!A:A,Products!F:F, "Not Found")</f>
        <v>1004.56</v>
      </c>
      <c r="T3942" t="str">
        <f>_xlfn.XLOOKUP(Table4[[#This Row],[CustomerID]],Customers!A:A,Customers!D:D, "Not Found")</f>
        <v>M</v>
      </c>
      <c r="U3942" s="6">
        <f>_xlfn.XLOOKUP(Table4[[#This Row],[CustomerID]],Customers!A:A,Customers!E:E, "Not Found")</f>
        <v>23580</v>
      </c>
      <c r="V3942">
        <f ca="1">DATEDIF(Table4[[#This Row],[CustomerBirthday]], TODAY(), "Y")</f>
        <v>62</v>
      </c>
      <c r="W3942" t="str" cm="1">
        <f t="array" aca="1" ref="W3942" ca="1">_xlfn.IFS(Table4[[#This Row],[Age]]&lt;25, "Under 25",Table4[[#This Row],[Age]]=34, "25-34", Table4[[#This Row],[Age]]&lt;=49, "35-49", Table4[[#This Row],[Age]]&lt;=64, "50-64", Table4[[#This Row],[Age]]&gt;=65, "65+")</f>
        <v>50-64</v>
      </c>
      <c r="X3942" t="str">
        <f>_xlfn.XLOOKUP(Table4[[#This Row],[StoreID]],Stores!A:A,Stores!B:B, "Not found")</f>
        <v>MegaMart Brianahaven</v>
      </c>
      <c r="Y3942" t="str">
        <f>_xlfn.XLOOKUP(Table4[[#This Row],[StoreID]],Stores!A:A,Stores!C:C, "Not Found")</f>
        <v>Brianahaven</v>
      </c>
      <c r="Z3942" t="str">
        <f>_xlfn.XLOOKUP(Table4[[#This Row],[StoreID]],Stores!A:A,Stores!D:D, "Not Found")</f>
        <v>North</v>
      </c>
    </row>
    <row r="3943" spans="1:26">
      <c r="A3943" t="s">
        <v>4809</v>
      </c>
      <c r="B3943" s="1">
        <v>45709</v>
      </c>
      <c r="C3943" t="s">
        <v>567</v>
      </c>
      <c r="D3943" t="s">
        <v>711</v>
      </c>
      <c r="E3943" t="s">
        <v>831</v>
      </c>
      <c r="F3943">
        <v>3</v>
      </c>
      <c r="G3943">
        <v>0.1</v>
      </c>
      <c r="H3943" t="s">
        <v>868</v>
      </c>
      <c r="I3943" s="4">
        <f>Table4[[#This Row],[Quantity]]*Table4[[#This Row],[UnitPrice]]</f>
        <v>5021.07</v>
      </c>
      <c r="J3943" s="4">
        <f>Table4[[#This Row],[Gross Revenue]]*(1-Table4[[#This Row],[Discount]])</f>
        <v>4518.9629999999997</v>
      </c>
      <c r="K3943" s="4">
        <f>Table4[[#This Row],[Quantity]]*Table4[[#This Row],[CostPrice]]</f>
        <v>3970.1400000000003</v>
      </c>
      <c r="L3943" s="4">
        <f>Table4[[#This Row],[Net Revenue]]-Table4[[#This Row],[Total Cost]]</f>
        <v>548.82299999999941</v>
      </c>
      <c r="M3943" t="str">
        <f>_xlfn.XLOOKUP(Table4[[#This Row],[ProductID]], Products!A:A,Products!B:B, "Not Found")</f>
        <v>Like Camera</v>
      </c>
      <c r="N3943" t="str">
        <f>TEXT(Table4[[#This Row],[Date]], "mmm")</f>
        <v>Feb</v>
      </c>
      <c r="O3943" t="str">
        <f>TEXT(Table4[[#This Row],[Date]], "yyyy")</f>
        <v>2025</v>
      </c>
      <c r="P3943" t="str">
        <f>_xlfn.XLOOKUP(Table4[[#This Row],[ProductID]],Products!A:A,Products!C:C, "Not Found")</f>
        <v>Electronics</v>
      </c>
      <c r="Q3943" t="str">
        <f>_xlfn.XLOOKUP(Table4[[#This Row],[ProductID]],Products!A:A,Products!D:D,"Not Found")</f>
        <v>Camera</v>
      </c>
      <c r="R3943">
        <f>_xlfn.XLOOKUP(Table4[[#This Row],[ProductID]],Products!A:A,Products!E:E,"Not Found")</f>
        <v>1673.69</v>
      </c>
      <c r="S3943">
        <f>_xlfn.XLOOKUP(Table4[[#This Row],[ProductID]],Products!A:A,Products!F:F, "Not Found")</f>
        <v>1323.38</v>
      </c>
      <c r="T3943" t="str">
        <f>_xlfn.XLOOKUP(Table4[[#This Row],[CustomerID]],Customers!A:A,Customers!D:D, "Not Found")</f>
        <v>M</v>
      </c>
      <c r="U3943" s="6">
        <f>_xlfn.XLOOKUP(Table4[[#This Row],[CustomerID]],Customers!A:A,Customers!E:E, "Not Found")</f>
        <v>29791</v>
      </c>
      <c r="V3943">
        <f ca="1">DATEDIF(Table4[[#This Row],[CustomerBirthday]], TODAY(), "Y")</f>
        <v>45</v>
      </c>
      <c r="W3943" t="str" cm="1">
        <f t="array" aca="1" ref="W3943" ca="1">_xlfn.IFS(Table4[[#This Row],[Age]]&lt;25, "Under 25",Table4[[#This Row],[Age]]=34, "25-34", Table4[[#This Row],[Age]]&lt;=49, "35-49", Table4[[#This Row],[Age]]&lt;=64, "50-64", Table4[[#This Row],[Age]]&gt;=65, "65+")</f>
        <v>35-49</v>
      </c>
      <c r="X3943" t="str">
        <f>_xlfn.XLOOKUP(Table4[[#This Row],[StoreID]],Stores!A:A,Stores!B:B, "Not found")</f>
        <v>MegaMart Jimenezborough</v>
      </c>
      <c r="Y3943" t="str">
        <f>_xlfn.XLOOKUP(Table4[[#This Row],[StoreID]],Stores!A:A,Stores!C:C, "Not Found")</f>
        <v>Jimenezborough</v>
      </c>
      <c r="Z3943" t="str">
        <f>_xlfn.XLOOKUP(Table4[[#This Row],[StoreID]],Stores!A:A,Stores!D:D, "Not Found")</f>
        <v>South</v>
      </c>
    </row>
    <row r="3944" spans="1:26">
      <c r="A3944" t="s">
        <v>4810</v>
      </c>
      <c r="B3944" s="1">
        <v>45636</v>
      </c>
      <c r="C3944" t="s">
        <v>324</v>
      </c>
      <c r="D3944" t="s">
        <v>774</v>
      </c>
      <c r="E3944" t="s">
        <v>846</v>
      </c>
      <c r="F3944">
        <v>5</v>
      </c>
      <c r="G3944">
        <v>0.15</v>
      </c>
      <c r="H3944" t="s">
        <v>865</v>
      </c>
      <c r="I3944" s="4">
        <f>Table4[[#This Row],[Quantity]]*Table4[[#This Row],[UnitPrice]]</f>
        <v>7437.05</v>
      </c>
      <c r="J3944" s="4">
        <f>Table4[[#This Row],[Gross Revenue]]*(1-Table4[[#This Row],[Discount]])</f>
        <v>6321.4925000000003</v>
      </c>
      <c r="K3944" s="4">
        <f>Table4[[#This Row],[Quantity]]*Table4[[#This Row],[CostPrice]]</f>
        <v>4065.3500000000004</v>
      </c>
      <c r="L3944" s="4">
        <f>Table4[[#This Row],[Net Revenue]]-Table4[[#This Row],[Total Cost]]</f>
        <v>2256.1424999999999</v>
      </c>
      <c r="M3944" t="str">
        <f>_xlfn.XLOOKUP(Table4[[#This Row],[ProductID]], Products!A:A,Products!B:B, "Not Found")</f>
        <v>Him Smartphone</v>
      </c>
      <c r="N3944" t="str">
        <f>TEXT(Table4[[#This Row],[Date]], "mmm")</f>
        <v>Dec</v>
      </c>
      <c r="O3944" t="str">
        <f>TEXT(Table4[[#This Row],[Date]], "yyyy")</f>
        <v>2024</v>
      </c>
      <c r="P3944" t="str">
        <f>_xlfn.XLOOKUP(Table4[[#This Row],[ProductID]],Products!A:A,Products!C:C, "Not Found")</f>
        <v>Electronics</v>
      </c>
      <c r="Q3944" t="str">
        <f>_xlfn.XLOOKUP(Table4[[#This Row],[ProductID]],Products!A:A,Products!D:D,"Not Found")</f>
        <v>Smartphone</v>
      </c>
      <c r="R3944">
        <f>_xlfn.XLOOKUP(Table4[[#This Row],[ProductID]],Products!A:A,Products!E:E,"Not Found")</f>
        <v>1487.41</v>
      </c>
      <c r="S3944">
        <f>_xlfn.XLOOKUP(Table4[[#This Row],[ProductID]],Products!A:A,Products!F:F, "Not Found")</f>
        <v>813.07</v>
      </c>
      <c r="T3944" t="str">
        <f>_xlfn.XLOOKUP(Table4[[#This Row],[CustomerID]],Customers!A:A,Customers!D:D, "Not Found")</f>
        <v>F</v>
      </c>
      <c r="U3944" s="6">
        <f>_xlfn.XLOOKUP(Table4[[#This Row],[CustomerID]],Customers!A:A,Customers!E:E, "Not Found")</f>
        <v>27663</v>
      </c>
      <c r="V3944">
        <f ca="1">DATEDIF(Table4[[#This Row],[CustomerBirthday]], TODAY(), "Y")</f>
        <v>50</v>
      </c>
      <c r="W3944" t="str" cm="1">
        <f t="array" aca="1" ref="W3944" ca="1">_xlfn.IFS(Table4[[#This Row],[Age]]&lt;25, "Under 25",Table4[[#This Row],[Age]]=34, "25-34", Table4[[#This Row],[Age]]&lt;=49, "35-49", Table4[[#This Row],[Age]]&lt;=64, "50-64", Table4[[#This Row],[Age]]&gt;=65, "65+")</f>
        <v>50-64</v>
      </c>
      <c r="X3944" t="str">
        <f>_xlfn.XLOOKUP(Table4[[#This Row],[StoreID]],Stores!A:A,Stores!B:B, "Not found")</f>
        <v>MegaMart Johnmouth</v>
      </c>
      <c r="Y3944" t="str">
        <f>_xlfn.XLOOKUP(Table4[[#This Row],[StoreID]],Stores!A:A,Stores!C:C, "Not Found")</f>
        <v>Johnmouth</v>
      </c>
      <c r="Z3944" t="str">
        <f>_xlfn.XLOOKUP(Table4[[#This Row],[StoreID]],Stores!A:A,Stores!D:D, "Not Found")</f>
        <v>East</v>
      </c>
    </row>
    <row r="3945" spans="1:26">
      <c r="A3945" t="s">
        <v>4811</v>
      </c>
      <c r="B3945" s="1">
        <v>45701</v>
      </c>
      <c r="C3945" t="s">
        <v>527</v>
      </c>
      <c r="D3945" t="s">
        <v>792</v>
      </c>
      <c r="E3945" t="s">
        <v>835</v>
      </c>
      <c r="F3945">
        <v>1</v>
      </c>
      <c r="G3945">
        <v>0.05</v>
      </c>
      <c r="H3945" t="s">
        <v>868</v>
      </c>
      <c r="I3945" s="4">
        <f>Table4[[#This Row],[Quantity]]*Table4[[#This Row],[UnitPrice]]</f>
        <v>1798.97</v>
      </c>
      <c r="J3945" s="4">
        <f>Table4[[#This Row],[Gross Revenue]]*(1-Table4[[#This Row],[Discount]])</f>
        <v>1709.0214999999998</v>
      </c>
      <c r="K3945" s="4">
        <f>Table4[[#This Row],[Quantity]]*Table4[[#This Row],[CostPrice]]</f>
        <v>1329.15</v>
      </c>
      <c r="L3945" s="4">
        <f>Table4[[#This Row],[Net Revenue]]-Table4[[#This Row],[Total Cost]]</f>
        <v>379.87149999999974</v>
      </c>
      <c r="M3945" t="str">
        <f>_xlfn.XLOOKUP(Table4[[#This Row],[ProductID]], Products!A:A,Products!B:B, "Not Found")</f>
        <v>Beat Accessories</v>
      </c>
      <c r="N3945" t="str">
        <f>TEXT(Table4[[#This Row],[Date]], "mmm")</f>
        <v>Feb</v>
      </c>
      <c r="O3945" t="str">
        <f>TEXT(Table4[[#This Row],[Date]], "yyyy")</f>
        <v>2025</v>
      </c>
      <c r="P3945" t="str">
        <f>_xlfn.XLOOKUP(Table4[[#This Row],[ProductID]],Products!A:A,Products!C:C, "Not Found")</f>
        <v>Fashion</v>
      </c>
      <c r="Q3945" t="str">
        <f>_xlfn.XLOOKUP(Table4[[#This Row],[ProductID]],Products!A:A,Products!D:D,"Not Found")</f>
        <v>Accessories</v>
      </c>
      <c r="R3945">
        <f>_xlfn.XLOOKUP(Table4[[#This Row],[ProductID]],Products!A:A,Products!E:E,"Not Found")</f>
        <v>1798.97</v>
      </c>
      <c r="S3945">
        <f>_xlfn.XLOOKUP(Table4[[#This Row],[ProductID]],Products!A:A,Products!F:F, "Not Found")</f>
        <v>1329.15</v>
      </c>
      <c r="T3945" t="str">
        <f>_xlfn.XLOOKUP(Table4[[#This Row],[CustomerID]],Customers!A:A,Customers!D:D, "Not Found")</f>
        <v>F</v>
      </c>
      <c r="U3945" s="6">
        <f>_xlfn.XLOOKUP(Table4[[#This Row],[CustomerID]],Customers!A:A,Customers!E:E, "Not Found")</f>
        <v>21861</v>
      </c>
      <c r="V3945">
        <f ca="1">DATEDIF(Table4[[#This Row],[CustomerBirthday]], TODAY(), "Y")</f>
        <v>66</v>
      </c>
      <c r="W3945" t="str" cm="1">
        <f t="array" aca="1" ref="W3945" ca="1">_xlfn.IFS(Table4[[#This Row],[Age]]&lt;25, "Under 25",Table4[[#This Row],[Age]]=34, "25-34", Table4[[#This Row],[Age]]&lt;=49, "35-49", Table4[[#This Row],[Age]]&lt;=64, "50-64", Table4[[#This Row],[Age]]&gt;=65, "65+")</f>
        <v>65+</v>
      </c>
      <c r="X3945" t="str">
        <f>_xlfn.XLOOKUP(Table4[[#This Row],[StoreID]],Stores!A:A,Stores!B:B, "Not found")</f>
        <v>MegaMart Peckmouth</v>
      </c>
      <c r="Y3945" t="str">
        <f>_xlfn.XLOOKUP(Table4[[#This Row],[StoreID]],Stores!A:A,Stores!C:C, "Not Found")</f>
        <v>Peckmouth</v>
      </c>
      <c r="Z3945" t="str">
        <f>_xlfn.XLOOKUP(Table4[[#This Row],[StoreID]],Stores!A:A,Stores!D:D, "Not Found")</f>
        <v>East</v>
      </c>
    </row>
    <row r="3946" spans="1:26">
      <c r="A3946" t="s">
        <v>4812</v>
      </c>
      <c r="B3946" s="1">
        <v>45305</v>
      </c>
      <c r="C3946" t="s">
        <v>302</v>
      </c>
      <c r="D3946" t="s">
        <v>761</v>
      </c>
      <c r="E3946" t="s">
        <v>835</v>
      </c>
      <c r="F3946">
        <v>4</v>
      </c>
      <c r="G3946">
        <v>0</v>
      </c>
      <c r="H3946" t="s">
        <v>871</v>
      </c>
      <c r="I3946" s="4">
        <f>Table4[[#This Row],[Quantity]]*Table4[[#This Row],[UnitPrice]]</f>
        <v>7051.68</v>
      </c>
      <c r="J3946" s="4">
        <f>Table4[[#This Row],[Gross Revenue]]*(1-Table4[[#This Row],[Discount]])</f>
        <v>7051.68</v>
      </c>
      <c r="K3946" s="4">
        <f>Table4[[#This Row],[Quantity]]*Table4[[#This Row],[CostPrice]]</f>
        <v>5385.92</v>
      </c>
      <c r="L3946" s="4">
        <f>Table4[[#This Row],[Net Revenue]]-Table4[[#This Row],[Total Cost]]</f>
        <v>1665.7600000000002</v>
      </c>
      <c r="M3946" t="str">
        <f>_xlfn.XLOOKUP(Table4[[#This Row],[ProductID]], Products!A:A,Products!B:B, "Not Found")</f>
        <v>Traditional Laptop</v>
      </c>
      <c r="N3946" t="str">
        <f>TEXT(Table4[[#This Row],[Date]], "mmm")</f>
        <v>Jan</v>
      </c>
      <c r="O3946" t="str">
        <f>TEXT(Table4[[#This Row],[Date]], "yyyy")</f>
        <v>2024</v>
      </c>
      <c r="P3946" t="str">
        <f>_xlfn.XLOOKUP(Table4[[#This Row],[ProductID]],Products!A:A,Products!C:C, "Not Found")</f>
        <v>Electronics</v>
      </c>
      <c r="Q3946" t="str">
        <f>_xlfn.XLOOKUP(Table4[[#This Row],[ProductID]],Products!A:A,Products!D:D,"Not Found")</f>
        <v>Laptop</v>
      </c>
      <c r="R3946">
        <f>_xlfn.XLOOKUP(Table4[[#This Row],[ProductID]],Products!A:A,Products!E:E,"Not Found")</f>
        <v>1762.92</v>
      </c>
      <c r="S3946">
        <f>_xlfn.XLOOKUP(Table4[[#This Row],[ProductID]],Products!A:A,Products!F:F, "Not Found")</f>
        <v>1346.48</v>
      </c>
      <c r="T3946" t="str">
        <f>_xlfn.XLOOKUP(Table4[[#This Row],[CustomerID]],Customers!A:A,Customers!D:D, "Not Found")</f>
        <v>F</v>
      </c>
      <c r="U3946" s="6">
        <f>_xlfn.XLOOKUP(Table4[[#This Row],[CustomerID]],Customers!A:A,Customers!E:E, "Not Found")</f>
        <v>37929</v>
      </c>
      <c r="V3946">
        <f ca="1">DATEDIF(Table4[[#This Row],[CustomerBirthday]], TODAY(), "Y")</f>
        <v>22</v>
      </c>
      <c r="W3946" t="str" cm="1">
        <f t="array" aca="1" ref="W3946" ca="1">_xlfn.IFS(Table4[[#This Row],[Age]]&lt;25, "Under 25",Table4[[#This Row],[Age]]=34, "25-34", Table4[[#This Row],[Age]]&lt;=49, "35-49", Table4[[#This Row],[Age]]&lt;=64, "50-64", Table4[[#This Row],[Age]]&gt;=65, "65+")</f>
        <v>Under 25</v>
      </c>
      <c r="X3946" t="str">
        <f>_xlfn.XLOOKUP(Table4[[#This Row],[StoreID]],Stores!A:A,Stores!B:B, "Not found")</f>
        <v>MegaMart Peckmouth</v>
      </c>
      <c r="Y3946" t="str">
        <f>_xlfn.XLOOKUP(Table4[[#This Row],[StoreID]],Stores!A:A,Stores!C:C, "Not Found")</f>
        <v>Peckmouth</v>
      </c>
      <c r="Z3946" t="str">
        <f>_xlfn.XLOOKUP(Table4[[#This Row],[StoreID]],Stores!A:A,Stores!D:D, "Not Found")</f>
        <v>East</v>
      </c>
    </row>
    <row r="3947" spans="1:26">
      <c r="A3947" t="s">
        <v>4813</v>
      </c>
      <c r="B3947" s="1">
        <v>45246</v>
      </c>
      <c r="C3947" t="s">
        <v>238</v>
      </c>
      <c r="D3947" t="s">
        <v>794</v>
      </c>
      <c r="E3947" t="s">
        <v>842</v>
      </c>
      <c r="F3947">
        <v>2</v>
      </c>
      <c r="G3947">
        <v>0</v>
      </c>
      <c r="H3947" t="s">
        <v>871</v>
      </c>
      <c r="I3947" s="4">
        <f>Table4[[#This Row],[Quantity]]*Table4[[#This Row],[UnitPrice]]</f>
        <v>856.1</v>
      </c>
      <c r="J3947" s="4">
        <f>Table4[[#This Row],[Gross Revenue]]*(1-Table4[[#This Row],[Discount]])</f>
        <v>856.1</v>
      </c>
      <c r="K3947" s="4">
        <f>Table4[[#This Row],[Quantity]]*Table4[[#This Row],[CostPrice]]</f>
        <v>492.14</v>
      </c>
      <c r="L3947" s="4">
        <f>Table4[[#This Row],[Net Revenue]]-Table4[[#This Row],[Total Cost]]</f>
        <v>363.96000000000004</v>
      </c>
      <c r="M3947" t="str">
        <f>_xlfn.XLOOKUP(Table4[[#This Row],[ProductID]], Products!A:A,Products!B:B, "Not Found")</f>
        <v>Everything Laptop</v>
      </c>
      <c r="N3947" t="str">
        <f>TEXT(Table4[[#This Row],[Date]], "mmm")</f>
        <v>Nov</v>
      </c>
      <c r="O3947" t="str">
        <f>TEXT(Table4[[#This Row],[Date]], "yyyy")</f>
        <v>2023</v>
      </c>
      <c r="P3947" t="str">
        <f>_xlfn.XLOOKUP(Table4[[#This Row],[ProductID]],Products!A:A,Products!C:C, "Not Found")</f>
        <v>Electronics</v>
      </c>
      <c r="Q3947" t="str">
        <f>_xlfn.XLOOKUP(Table4[[#This Row],[ProductID]],Products!A:A,Products!D:D,"Not Found")</f>
        <v>Laptop</v>
      </c>
      <c r="R3947">
        <f>_xlfn.XLOOKUP(Table4[[#This Row],[ProductID]],Products!A:A,Products!E:E,"Not Found")</f>
        <v>428.05</v>
      </c>
      <c r="S3947">
        <f>_xlfn.XLOOKUP(Table4[[#This Row],[ProductID]],Products!A:A,Products!F:F, "Not Found")</f>
        <v>246.07</v>
      </c>
      <c r="T3947" t="str">
        <f>_xlfn.XLOOKUP(Table4[[#This Row],[CustomerID]],Customers!A:A,Customers!D:D, "Not Found")</f>
        <v>M</v>
      </c>
      <c r="U3947" s="6">
        <f>_xlfn.XLOOKUP(Table4[[#This Row],[CustomerID]],Customers!A:A,Customers!E:E, "Not Found")</f>
        <v>36698</v>
      </c>
      <c r="V3947">
        <f ca="1">DATEDIF(Table4[[#This Row],[CustomerBirthday]], TODAY(), "Y")</f>
        <v>26</v>
      </c>
      <c r="W3947" t="str" cm="1">
        <f t="array" aca="1" ref="W3947" ca="1">_xlfn.IFS(Table4[[#This Row],[Age]]&lt;25, "Under 25",Table4[[#This Row],[Age]]=34, "25-34", Table4[[#This Row],[Age]]&lt;=49, "35-49", Table4[[#This Row],[Age]]&lt;=64, "50-64", Table4[[#This Row],[Age]]&gt;=65, "65+")</f>
        <v>35-49</v>
      </c>
      <c r="X3947" t="str">
        <f>_xlfn.XLOOKUP(Table4[[#This Row],[StoreID]],Stores!A:A,Stores!B:B, "Not found")</f>
        <v>MegaMart Brianahaven</v>
      </c>
      <c r="Y3947" t="str">
        <f>_xlfn.XLOOKUP(Table4[[#This Row],[StoreID]],Stores!A:A,Stores!C:C, "Not Found")</f>
        <v>Brianahaven</v>
      </c>
      <c r="Z3947" t="str">
        <f>_xlfn.XLOOKUP(Table4[[#This Row],[StoreID]],Stores!A:A,Stores!D:D, "Not Found")</f>
        <v>North</v>
      </c>
    </row>
    <row r="3948" spans="1:26">
      <c r="A3948" t="s">
        <v>4814</v>
      </c>
      <c r="B3948" s="1">
        <v>45344</v>
      </c>
      <c r="C3948" t="s">
        <v>438</v>
      </c>
      <c r="D3948" t="s">
        <v>790</v>
      </c>
      <c r="E3948" t="s">
        <v>839</v>
      </c>
      <c r="F3948">
        <v>3</v>
      </c>
      <c r="G3948">
        <v>0.05</v>
      </c>
      <c r="H3948" t="s">
        <v>875</v>
      </c>
      <c r="I3948" s="4">
        <f>Table4[[#This Row],[Quantity]]*Table4[[#This Row],[UnitPrice]]</f>
        <v>914.12999999999988</v>
      </c>
      <c r="J3948" s="4">
        <f>Table4[[#This Row],[Gross Revenue]]*(1-Table4[[#This Row],[Discount]])</f>
        <v>868.42349999999988</v>
      </c>
      <c r="K3948" s="4">
        <f>Table4[[#This Row],[Quantity]]*Table4[[#This Row],[CostPrice]]</f>
        <v>492.03</v>
      </c>
      <c r="L3948" s="4">
        <f>Table4[[#This Row],[Net Revenue]]-Table4[[#This Row],[Total Cost]]</f>
        <v>376.3934999999999</v>
      </c>
      <c r="M3948" t="str">
        <f>_xlfn.XLOOKUP(Table4[[#This Row],[ProductID]], Products!A:A,Products!B:B, "Not Found")</f>
        <v>Difficult Vegetables</v>
      </c>
      <c r="N3948" t="str">
        <f>TEXT(Table4[[#This Row],[Date]], "mmm")</f>
        <v>Feb</v>
      </c>
      <c r="O3948" t="str">
        <f>TEXT(Table4[[#This Row],[Date]], "yyyy")</f>
        <v>2024</v>
      </c>
      <c r="P3948" t="str">
        <f>_xlfn.XLOOKUP(Table4[[#This Row],[ProductID]],Products!A:A,Products!C:C, "Not Found")</f>
        <v>Groceries</v>
      </c>
      <c r="Q3948" t="str">
        <f>_xlfn.XLOOKUP(Table4[[#This Row],[ProductID]],Products!A:A,Products!D:D,"Not Found")</f>
        <v>Vegetables</v>
      </c>
      <c r="R3948">
        <f>_xlfn.XLOOKUP(Table4[[#This Row],[ProductID]],Products!A:A,Products!E:E,"Not Found")</f>
        <v>304.70999999999998</v>
      </c>
      <c r="S3948">
        <f>_xlfn.XLOOKUP(Table4[[#This Row],[ProductID]],Products!A:A,Products!F:F, "Not Found")</f>
        <v>164.01</v>
      </c>
      <c r="T3948" t="str">
        <f>_xlfn.XLOOKUP(Table4[[#This Row],[CustomerID]],Customers!A:A,Customers!D:D, "Not Found")</f>
        <v>M</v>
      </c>
      <c r="U3948" s="6">
        <f>_xlfn.XLOOKUP(Table4[[#This Row],[CustomerID]],Customers!A:A,Customers!E:E, "Not Found")</f>
        <v>27633</v>
      </c>
      <c r="V3948">
        <f ca="1">DATEDIF(Table4[[#This Row],[CustomerBirthday]], TODAY(), "Y")</f>
        <v>50</v>
      </c>
      <c r="W3948" t="str" cm="1">
        <f t="array" aca="1" ref="W3948" ca="1">_xlfn.IFS(Table4[[#This Row],[Age]]&lt;25, "Under 25",Table4[[#This Row],[Age]]=34, "25-34", Table4[[#This Row],[Age]]&lt;=49, "35-49", Table4[[#This Row],[Age]]&lt;=64, "50-64", Table4[[#This Row],[Age]]&gt;=65, "65+")</f>
        <v>50-64</v>
      </c>
      <c r="X3948" t="str">
        <f>_xlfn.XLOOKUP(Table4[[#This Row],[StoreID]],Stores!A:A,Stores!B:B, "Not found")</f>
        <v>MegaMart New Michele</v>
      </c>
      <c r="Y3948" t="str">
        <f>_xlfn.XLOOKUP(Table4[[#This Row],[StoreID]],Stores!A:A,Stores!C:C, "Not Found")</f>
        <v>New Michele</v>
      </c>
      <c r="Z3948" t="str">
        <f>_xlfn.XLOOKUP(Table4[[#This Row],[StoreID]],Stores!A:A,Stores!D:D, "Not Found")</f>
        <v>West</v>
      </c>
    </row>
    <row r="3949" spans="1:26">
      <c r="A3949" t="s">
        <v>4815</v>
      </c>
      <c r="B3949" s="1">
        <v>45496</v>
      </c>
      <c r="C3949" t="s">
        <v>250</v>
      </c>
      <c r="D3949" t="s">
        <v>790</v>
      </c>
      <c r="E3949" t="s">
        <v>842</v>
      </c>
      <c r="F3949">
        <v>4</v>
      </c>
      <c r="G3949">
        <v>0</v>
      </c>
      <c r="H3949" t="s">
        <v>871</v>
      </c>
      <c r="I3949" s="4">
        <f>Table4[[#This Row],[Quantity]]*Table4[[#This Row],[UnitPrice]]</f>
        <v>1218.8399999999999</v>
      </c>
      <c r="J3949" s="4">
        <f>Table4[[#This Row],[Gross Revenue]]*(1-Table4[[#This Row],[Discount]])</f>
        <v>1218.8399999999999</v>
      </c>
      <c r="K3949" s="4">
        <f>Table4[[#This Row],[Quantity]]*Table4[[#This Row],[CostPrice]]</f>
        <v>656.04</v>
      </c>
      <c r="L3949" s="4">
        <f>Table4[[#This Row],[Net Revenue]]-Table4[[#This Row],[Total Cost]]</f>
        <v>562.79999999999995</v>
      </c>
      <c r="M3949" t="str">
        <f>_xlfn.XLOOKUP(Table4[[#This Row],[ProductID]], Products!A:A,Products!B:B, "Not Found")</f>
        <v>Difficult Vegetables</v>
      </c>
      <c r="N3949" t="str">
        <f>TEXT(Table4[[#This Row],[Date]], "mmm")</f>
        <v>Jul</v>
      </c>
      <c r="O3949" t="str">
        <f>TEXT(Table4[[#This Row],[Date]], "yyyy")</f>
        <v>2024</v>
      </c>
      <c r="P3949" t="str">
        <f>_xlfn.XLOOKUP(Table4[[#This Row],[ProductID]],Products!A:A,Products!C:C, "Not Found")</f>
        <v>Groceries</v>
      </c>
      <c r="Q3949" t="str">
        <f>_xlfn.XLOOKUP(Table4[[#This Row],[ProductID]],Products!A:A,Products!D:D,"Not Found")</f>
        <v>Vegetables</v>
      </c>
      <c r="R3949">
        <f>_xlfn.XLOOKUP(Table4[[#This Row],[ProductID]],Products!A:A,Products!E:E,"Not Found")</f>
        <v>304.70999999999998</v>
      </c>
      <c r="S3949">
        <f>_xlfn.XLOOKUP(Table4[[#This Row],[ProductID]],Products!A:A,Products!F:F, "Not Found")</f>
        <v>164.01</v>
      </c>
      <c r="T3949" t="str">
        <f>_xlfn.XLOOKUP(Table4[[#This Row],[CustomerID]],Customers!A:A,Customers!D:D, "Not Found")</f>
        <v>F</v>
      </c>
      <c r="U3949" s="6">
        <f>_xlfn.XLOOKUP(Table4[[#This Row],[CustomerID]],Customers!A:A,Customers!E:E, "Not Found")</f>
        <v>31304</v>
      </c>
      <c r="V3949">
        <f ca="1">DATEDIF(Table4[[#This Row],[CustomerBirthday]], TODAY(), "Y")</f>
        <v>40</v>
      </c>
      <c r="W3949" t="str" cm="1">
        <f t="array" aca="1" ref="W3949" ca="1">_xlfn.IFS(Table4[[#This Row],[Age]]&lt;25, "Under 25",Table4[[#This Row],[Age]]=34, "25-34", Table4[[#This Row],[Age]]&lt;=49, "35-49", Table4[[#This Row],[Age]]&lt;=64, "50-64", Table4[[#This Row],[Age]]&gt;=65, "65+")</f>
        <v>35-49</v>
      </c>
      <c r="X3949" t="str">
        <f>_xlfn.XLOOKUP(Table4[[#This Row],[StoreID]],Stores!A:A,Stores!B:B, "Not found")</f>
        <v>MegaMart Brianahaven</v>
      </c>
      <c r="Y3949" t="str">
        <f>_xlfn.XLOOKUP(Table4[[#This Row],[StoreID]],Stores!A:A,Stores!C:C, "Not Found")</f>
        <v>Brianahaven</v>
      </c>
      <c r="Z3949" t="str">
        <f>_xlfn.XLOOKUP(Table4[[#This Row],[StoreID]],Stores!A:A,Stores!D:D, "Not Found")</f>
        <v>North</v>
      </c>
    </row>
    <row r="3950" spans="1:26">
      <c r="A3950" t="s">
        <v>4816</v>
      </c>
      <c r="B3950" s="1">
        <v>45456</v>
      </c>
      <c r="C3950" t="s">
        <v>7</v>
      </c>
      <c r="D3950" t="s">
        <v>776</v>
      </c>
      <c r="E3950" t="s">
        <v>842</v>
      </c>
      <c r="F3950">
        <v>1</v>
      </c>
      <c r="G3950">
        <v>0</v>
      </c>
      <c r="H3950" t="s">
        <v>865</v>
      </c>
      <c r="I3950" s="4">
        <f>Table4[[#This Row],[Quantity]]*Table4[[#This Row],[UnitPrice]]</f>
        <v>429.15</v>
      </c>
      <c r="J3950" s="4">
        <f>Table4[[#This Row],[Gross Revenue]]*(1-Table4[[#This Row],[Discount]])</f>
        <v>429.15</v>
      </c>
      <c r="K3950" s="4">
        <f>Table4[[#This Row],[Quantity]]*Table4[[#This Row],[CostPrice]]</f>
        <v>258.72000000000003</v>
      </c>
      <c r="L3950" s="4">
        <f>Table4[[#This Row],[Net Revenue]]-Table4[[#This Row],[Total Cost]]</f>
        <v>170.42999999999995</v>
      </c>
      <c r="M3950" t="str">
        <f>_xlfn.XLOOKUP(Table4[[#This Row],[ProductID]], Products!A:A,Products!B:B, "Not Found")</f>
        <v>Little Watches</v>
      </c>
      <c r="N3950" t="str">
        <f>TEXT(Table4[[#This Row],[Date]], "mmm")</f>
        <v>Jun</v>
      </c>
      <c r="O3950" t="str">
        <f>TEXT(Table4[[#This Row],[Date]], "yyyy")</f>
        <v>2024</v>
      </c>
      <c r="P3950" t="str">
        <f>_xlfn.XLOOKUP(Table4[[#This Row],[ProductID]],Products!A:A,Products!C:C, "Not Found")</f>
        <v>Fashion</v>
      </c>
      <c r="Q3950" t="str">
        <f>_xlfn.XLOOKUP(Table4[[#This Row],[ProductID]],Products!A:A,Products!D:D,"Not Found")</f>
        <v>Watches</v>
      </c>
      <c r="R3950">
        <f>_xlfn.XLOOKUP(Table4[[#This Row],[ProductID]],Products!A:A,Products!E:E,"Not Found")</f>
        <v>429.15</v>
      </c>
      <c r="S3950">
        <f>_xlfn.XLOOKUP(Table4[[#This Row],[ProductID]],Products!A:A,Products!F:F, "Not Found")</f>
        <v>258.72000000000003</v>
      </c>
      <c r="T3950" t="str">
        <f>_xlfn.XLOOKUP(Table4[[#This Row],[CustomerID]],Customers!A:A,Customers!D:D, "Not Found")</f>
        <v>M</v>
      </c>
      <c r="U3950" s="6">
        <f>_xlfn.XLOOKUP(Table4[[#This Row],[CustomerID]],Customers!A:A,Customers!E:E, "Not Found")</f>
        <v>35319</v>
      </c>
      <c r="V3950">
        <f ca="1">DATEDIF(Table4[[#This Row],[CustomerBirthday]], TODAY(), "Y")</f>
        <v>29</v>
      </c>
      <c r="W3950" t="str" cm="1">
        <f t="array" aca="1" ref="W3950" ca="1">_xlfn.IFS(Table4[[#This Row],[Age]]&lt;25, "Under 25",Table4[[#This Row],[Age]]=34, "25-34", Table4[[#This Row],[Age]]&lt;=49, "35-49", Table4[[#This Row],[Age]]&lt;=64, "50-64", Table4[[#This Row],[Age]]&gt;=65, "65+")</f>
        <v>35-49</v>
      </c>
      <c r="X3950" t="str">
        <f>_xlfn.XLOOKUP(Table4[[#This Row],[StoreID]],Stores!A:A,Stores!B:B, "Not found")</f>
        <v>MegaMart Brianahaven</v>
      </c>
      <c r="Y3950" t="str">
        <f>_xlfn.XLOOKUP(Table4[[#This Row],[StoreID]],Stores!A:A,Stores!C:C, "Not Found")</f>
        <v>Brianahaven</v>
      </c>
      <c r="Z3950" t="str">
        <f>_xlfn.XLOOKUP(Table4[[#This Row],[StoreID]],Stores!A:A,Stores!D:D, "Not Found")</f>
        <v>North</v>
      </c>
    </row>
    <row r="3951" spans="1:26">
      <c r="A3951" t="s">
        <v>4817</v>
      </c>
      <c r="B3951" s="1">
        <v>45293</v>
      </c>
      <c r="C3951" t="s">
        <v>163</v>
      </c>
      <c r="D3951" t="s">
        <v>826</v>
      </c>
      <c r="E3951" t="s">
        <v>835</v>
      </c>
      <c r="F3951">
        <v>5</v>
      </c>
      <c r="G3951">
        <v>0</v>
      </c>
      <c r="H3951" t="s">
        <v>871</v>
      </c>
      <c r="I3951" s="4">
        <f>Table4[[#This Row],[Quantity]]*Table4[[#This Row],[UnitPrice]]</f>
        <v>5223.2000000000007</v>
      </c>
      <c r="J3951" s="4">
        <f>Table4[[#This Row],[Gross Revenue]]*(1-Table4[[#This Row],[Discount]])</f>
        <v>5223.2000000000007</v>
      </c>
      <c r="K3951" s="4">
        <f>Table4[[#This Row],[Quantity]]*Table4[[#This Row],[CostPrice]]</f>
        <v>3875.3500000000004</v>
      </c>
      <c r="L3951" s="4">
        <f>Table4[[#This Row],[Net Revenue]]-Table4[[#This Row],[Total Cost]]</f>
        <v>1347.8500000000004</v>
      </c>
      <c r="M3951" t="str">
        <f>_xlfn.XLOOKUP(Table4[[#This Row],[ProductID]], Products!A:A,Products!B:B, "Not Found")</f>
        <v>Maybe Footwear</v>
      </c>
      <c r="N3951" t="str">
        <f>TEXT(Table4[[#This Row],[Date]], "mmm")</f>
        <v>Jan</v>
      </c>
      <c r="O3951" t="str">
        <f>TEXT(Table4[[#This Row],[Date]], "yyyy")</f>
        <v>2024</v>
      </c>
      <c r="P3951" t="str">
        <f>_xlfn.XLOOKUP(Table4[[#This Row],[ProductID]],Products!A:A,Products!C:C, "Not Found")</f>
        <v>Fashion</v>
      </c>
      <c r="Q3951" t="str">
        <f>_xlfn.XLOOKUP(Table4[[#This Row],[ProductID]],Products!A:A,Products!D:D,"Not Found")</f>
        <v>Footwear</v>
      </c>
      <c r="R3951">
        <f>_xlfn.XLOOKUP(Table4[[#This Row],[ProductID]],Products!A:A,Products!E:E,"Not Found")</f>
        <v>1044.6400000000001</v>
      </c>
      <c r="S3951">
        <f>_xlfn.XLOOKUP(Table4[[#This Row],[ProductID]],Products!A:A,Products!F:F, "Not Found")</f>
        <v>775.07</v>
      </c>
      <c r="T3951" t="str">
        <f>_xlfn.XLOOKUP(Table4[[#This Row],[CustomerID]],Customers!A:A,Customers!D:D, "Not Found")</f>
        <v>F</v>
      </c>
      <c r="U3951" s="6">
        <f>_xlfn.XLOOKUP(Table4[[#This Row],[CustomerID]],Customers!A:A,Customers!E:E, "Not Found")</f>
        <v>36564</v>
      </c>
      <c r="V3951">
        <f ca="1">DATEDIF(Table4[[#This Row],[CustomerBirthday]], TODAY(), "Y")</f>
        <v>26</v>
      </c>
      <c r="W3951" t="str" cm="1">
        <f t="array" aca="1" ref="W3951" ca="1">_xlfn.IFS(Table4[[#This Row],[Age]]&lt;25, "Under 25",Table4[[#This Row],[Age]]=34, "25-34", Table4[[#This Row],[Age]]&lt;=49, "35-49", Table4[[#This Row],[Age]]&lt;=64, "50-64", Table4[[#This Row],[Age]]&gt;=65, "65+")</f>
        <v>35-49</v>
      </c>
      <c r="X3951" t="str">
        <f>_xlfn.XLOOKUP(Table4[[#This Row],[StoreID]],Stores!A:A,Stores!B:B, "Not found")</f>
        <v>MegaMart Peckmouth</v>
      </c>
      <c r="Y3951" t="str">
        <f>_xlfn.XLOOKUP(Table4[[#This Row],[StoreID]],Stores!A:A,Stores!C:C, "Not Found")</f>
        <v>Peckmouth</v>
      </c>
      <c r="Z3951" t="str">
        <f>_xlfn.XLOOKUP(Table4[[#This Row],[StoreID]],Stores!A:A,Stores!D:D, "Not Found")</f>
        <v>East</v>
      </c>
    </row>
    <row r="3952" spans="1:26">
      <c r="A3952" t="s">
        <v>4818</v>
      </c>
      <c r="B3952" s="1">
        <v>45269</v>
      </c>
      <c r="C3952" t="s">
        <v>191</v>
      </c>
      <c r="D3952" t="s">
        <v>804</v>
      </c>
      <c r="E3952" t="s">
        <v>842</v>
      </c>
      <c r="F3952">
        <v>2</v>
      </c>
      <c r="G3952">
        <v>0</v>
      </c>
      <c r="H3952" t="s">
        <v>871</v>
      </c>
      <c r="I3952" s="4">
        <f>Table4[[#This Row],[Quantity]]*Table4[[#This Row],[UnitPrice]]</f>
        <v>1081.8800000000001</v>
      </c>
      <c r="J3952" s="4">
        <f>Table4[[#This Row],[Gross Revenue]]*(1-Table4[[#This Row],[Discount]])</f>
        <v>1081.8800000000001</v>
      </c>
      <c r="K3952" s="4">
        <f>Table4[[#This Row],[Quantity]]*Table4[[#This Row],[CostPrice]]</f>
        <v>796.5</v>
      </c>
      <c r="L3952" s="4">
        <f>Table4[[#This Row],[Net Revenue]]-Table4[[#This Row],[Total Cost]]</f>
        <v>285.38000000000011</v>
      </c>
      <c r="M3952" t="str">
        <f>_xlfn.XLOOKUP(Table4[[#This Row],[ProductID]], Products!A:A,Products!B:B, "Not Found")</f>
        <v>Church Clothing</v>
      </c>
      <c r="N3952" t="str">
        <f>TEXT(Table4[[#This Row],[Date]], "mmm")</f>
        <v>Dec</v>
      </c>
      <c r="O3952" t="str">
        <f>TEXT(Table4[[#This Row],[Date]], "yyyy")</f>
        <v>2023</v>
      </c>
      <c r="P3952" t="str">
        <f>_xlfn.XLOOKUP(Table4[[#This Row],[ProductID]],Products!A:A,Products!C:C, "Not Found")</f>
        <v>Fashion</v>
      </c>
      <c r="Q3952" t="str">
        <f>_xlfn.XLOOKUP(Table4[[#This Row],[ProductID]],Products!A:A,Products!D:D,"Not Found")</f>
        <v>Clothing</v>
      </c>
      <c r="R3952">
        <f>_xlfn.XLOOKUP(Table4[[#This Row],[ProductID]],Products!A:A,Products!E:E,"Not Found")</f>
        <v>540.94000000000005</v>
      </c>
      <c r="S3952">
        <f>_xlfn.XLOOKUP(Table4[[#This Row],[ProductID]],Products!A:A,Products!F:F, "Not Found")</f>
        <v>398.25</v>
      </c>
      <c r="T3952" t="str">
        <f>_xlfn.XLOOKUP(Table4[[#This Row],[CustomerID]],Customers!A:A,Customers!D:D, "Not Found")</f>
        <v>M</v>
      </c>
      <c r="U3952" s="6">
        <f>_xlfn.XLOOKUP(Table4[[#This Row],[CustomerID]],Customers!A:A,Customers!E:E, "Not Found")</f>
        <v>35433</v>
      </c>
      <c r="V3952">
        <f ca="1">DATEDIF(Table4[[#This Row],[CustomerBirthday]], TODAY(), "Y")</f>
        <v>29</v>
      </c>
      <c r="W3952" t="str" cm="1">
        <f t="array" aca="1" ref="W3952" ca="1">_xlfn.IFS(Table4[[#This Row],[Age]]&lt;25, "Under 25",Table4[[#This Row],[Age]]=34, "25-34", Table4[[#This Row],[Age]]&lt;=49, "35-49", Table4[[#This Row],[Age]]&lt;=64, "50-64", Table4[[#This Row],[Age]]&gt;=65, "65+")</f>
        <v>35-49</v>
      </c>
      <c r="X3952" t="str">
        <f>_xlfn.XLOOKUP(Table4[[#This Row],[StoreID]],Stores!A:A,Stores!B:B, "Not found")</f>
        <v>MegaMart Brianahaven</v>
      </c>
      <c r="Y3952" t="str">
        <f>_xlfn.XLOOKUP(Table4[[#This Row],[StoreID]],Stores!A:A,Stores!C:C, "Not Found")</f>
        <v>Brianahaven</v>
      </c>
      <c r="Z3952" t="str">
        <f>_xlfn.XLOOKUP(Table4[[#This Row],[StoreID]],Stores!A:A,Stores!D:D, "Not Found")</f>
        <v>North</v>
      </c>
    </row>
    <row r="3953" spans="1:26">
      <c r="A3953" t="s">
        <v>4819</v>
      </c>
      <c r="B3953" s="1">
        <v>45696</v>
      </c>
      <c r="C3953" t="s">
        <v>74</v>
      </c>
      <c r="D3953" t="s">
        <v>808</v>
      </c>
      <c r="E3953" t="s">
        <v>839</v>
      </c>
      <c r="F3953">
        <v>5</v>
      </c>
      <c r="G3953">
        <v>0</v>
      </c>
      <c r="H3953" t="s">
        <v>868</v>
      </c>
      <c r="I3953" s="4">
        <f>Table4[[#This Row],[Quantity]]*Table4[[#This Row],[UnitPrice]]</f>
        <v>8175.05</v>
      </c>
      <c r="J3953" s="4">
        <f>Table4[[#This Row],[Gross Revenue]]*(1-Table4[[#This Row],[Discount]])</f>
        <v>8175.05</v>
      </c>
      <c r="K3953" s="4">
        <f>Table4[[#This Row],[Quantity]]*Table4[[#This Row],[CostPrice]]</f>
        <v>5216.45</v>
      </c>
      <c r="L3953" s="4">
        <f>Table4[[#This Row],[Net Revenue]]-Table4[[#This Row],[Total Cost]]</f>
        <v>2958.6000000000004</v>
      </c>
      <c r="M3953" t="str">
        <f>_xlfn.XLOOKUP(Table4[[#This Row],[ProductID]], Products!A:A,Products!B:B, "Not Found")</f>
        <v>Present Television</v>
      </c>
      <c r="N3953" t="str">
        <f>TEXT(Table4[[#This Row],[Date]], "mmm")</f>
        <v>Feb</v>
      </c>
      <c r="O3953" t="str">
        <f>TEXT(Table4[[#This Row],[Date]], "yyyy")</f>
        <v>2025</v>
      </c>
      <c r="P3953" t="str">
        <f>_xlfn.XLOOKUP(Table4[[#This Row],[ProductID]],Products!A:A,Products!C:C, "Not Found")</f>
        <v>Electronics</v>
      </c>
      <c r="Q3953" t="str">
        <f>_xlfn.XLOOKUP(Table4[[#This Row],[ProductID]],Products!A:A,Products!D:D,"Not Found")</f>
        <v>Television</v>
      </c>
      <c r="R3953">
        <f>_xlfn.XLOOKUP(Table4[[#This Row],[ProductID]],Products!A:A,Products!E:E,"Not Found")</f>
        <v>1635.01</v>
      </c>
      <c r="S3953">
        <f>_xlfn.XLOOKUP(Table4[[#This Row],[ProductID]],Products!A:A,Products!F:F, "Not Found")</f>
        <v>1043.29</v>
      </c>
      <c r="T3953" t="str">
        <f>_xlfn.XLOOKUP(Table4[[#This Row],[CustomerID]],Customers!A:A,Customers!D:D, "Not Found")</f>
        <v>M</v>
      </c>
      <c r="U3953" s="6">
        <f>_xlfn.XLOOKUP(Table4[[#This Row],[CustomerID]],Customers!A:A,Customers!E:E, "Not Found")</f>
        <v>34565</v>
      </c>
      <c r="V3953">
        <f ca="1">DATEDIF(Table4[[#This Row],[CustomerBirthday]], TODAY(), "Y")</f>
        <v>31</v>
      </c>
      <c r="W3953" t="str" cm="1">
        <f t="array" aca="1" ref="W3953" ca="1">_xlfn.IFS(Table4[[#This Row],[Age]]&lt;25, "Under 25",Table4[[#This Row],[Age]]=34, "25-34", Table4[[#This Row],[Age]]&lt;=49, "35-49", Table4[[#This Row],[Age]]&lt;=64, "50-64", Table4[[#This Row],[Age]]&gt;=65, "65+")</f>
        <v>35-49</v>
      </c>
      <c r="X3953" t="str">
        <f>_xlfn.XLOOKUP(Table4[[#This Row],[StoreID]],Stores!A:A,Stores!B:B, "Not found")</f>
        <v>MegaMart New Michele</v>
      </c>
      <c r="Y3953" t="str">
        <f>_xlfn.XLOOKUP(Table4[[#This Row],[StoreID]],Stores!A:A,Stores!C:C, "Not Found")</f>
        <v>New Michele</v>
      </c>
      <c r="Z3953" t="str">
        <f>_xlfn.XLOOKUP(Table4[[#This Row],[StoreID]],Stores!A:A,Stores!D:D, "Not Found")</f>
        <v>West</v>
      </c>
    </row>
    <row r="3954" spans="1:26">
      <c r="A3954" t="s">
        <v>4820</v>
      </c>
      <c r="B3954" s="1">
        <v>45213</v>
      </c>
      <c r="C3954" t="s">
        <v>657</v>
      </c>
      <c r="D3954" t="s">
        <v>718</v>
      </c>
      <c r="E3954" t="s">
        <v>831</v>
      </c>
      <c r="F3954">
        <v>3</v>
      </c>
      <c r="G3954">
        <v>0</v>
      </c>
      <c r="H3954" t="s">
        <v>868</v>
      </c>
      <c r="I3954" s="4">
        <f>Table4[[#This Row],[Quantity]]*Table4[[#This Row],[UnitPrice]]</f>
        <v>1012.89</v>
      </c>
      <c r="J3954" s="4">
        <f>Table4[[#This Row],[Gross Revenue]]*(1-Table4[[#This Row],[Discount]])</f>
        <v>1012.89</v>
      </c>
      <c r="K3954" s="4">
        <f>Table4[[#This Row],[Quantity]]*Table4[[#This Row],[CostPrice]]</f>
        <v>507.09000000000003</v>
      </c>
      <c r="L3954" s="4">
        <f>Table4[[#This Row],[Net Revenue]]-Table4[[#This Row],[Total Cost]]</f>
        <v>505.79999999999995</v>
      </c>
      <c r="M3954" t="str">
        <f>_xlfn.XLOOKUP(Table4[[#This Row],[ProductID]], Products!A:A,Products!B:B, "Not Found")</f>
        <v>Here Footwear</v>
      </c>
      <c r="N3954" t="str">
        <f>TEXT(Table4[[#This Row],[Date]], "mmm")</f>
        <v>Oct</v>
      </c>
      <c r="O3954" t="str">
        <f>TEXT(Table4[[#This Row],[Date]], "yyyy")</f>
        <v>2023</v>
      </c>
      <c r="P3954" t="str">
        <f>_xlfn.XLOOKUP(Table4[[#This Row],[ProductID]],Products!A:A,Products!C:C, "Not Found")</f>
        <v>Fashion</v>
      </c>
      <c r="Q3954" t="str">
        <f>_xlfn.XLOOKUP(Table4[[#This Row],[ProductID]],Products!A:A,Products!D:D,"Not Found")</f>
        <v>Footwear</v>
      </c>
      <c r="R3954">
        <f>_xlfn.XLOOKUP(Table4[[#This Row],[ProductID]],Products!A:A,Products!E:E,"Not Found")</f>
        <v>337.63</v>
      </c>
      <c r="S3954">
        <f>_xlfn.XLOOKUP(Table4[[#This Row],[ProductID]],Products!A:A,Products!F:F, "Not Found")</f>
        <v>169.03</v>
      </c>
      <c r="T3954" t="str">
        <f>_xlfn.XLOOKUP(Table4[[#This Row],[CustomerID]],Customers!A:A,Customers!D:D, "Not Found")</f>
        <v>F</v>
      </c>
      <c r="U3954" s="6">
        <f>_xlfn.XLOOKUP(Table4[[#This Row],[CustomerID]],Customers!A:A,Customers!E:E, "Not Found")</f>
        <v>22041</v>
      </c>
      <c r="V3954">
        <f ca="1">DATEDIF(Table4[[#This Row],[CustomerBirthday]], TODAY(), "Y")</f>
        <v>66</v>
      </c>
      <c r="W3954" t="str" cm="1">
        <f t="array" aca="1" ref="W3954" ca="1">_xlfn.IFS(Table4[[#This Row],[Age]]&lt;25, "Under 25",Table4[[#This Row],[Age]]=34, "25-34", Table4[[#This Row],[Age]]&lt;=49, "35-49", Table4[[#This Row],[Age]]&lt;=64, "50-64", Table4[[#This Row],[Age]]&gt;=65, "65+")</f>
        <v>65+</v>
      </c>
      <c r="X3954" t="str">
        <f>_xlfn.XLOOKUP(Table4[[#This Row],[StoreID]],Stores!A:A,Stores!B:B, "Not found")</f>
        <v>MegaMart Jimenezborough</v>
      </c>
      <c r="Y3954" t="str">
        <f>_xlfn.XLOOKUP(Table4[[#This Row],[StoreID]],Stores!A:A,Stores!C:C, "Not Found")</f>
        <v>Jimenezborough</v>
      </c>
      <c r="Z3954" t="str">
        <f>_xlfn.XLOOKUP(Table4[[#This Row],[StoreID]],Stores!A:A,Stores!D:D, "Not Found")</f>
        <v>South</v>
      </c>
    </row>
    <row r="3955" spans="1:26">
      <c r="A3955" t="s">
        <v>4821</v>
      </c>
      <c r="B3955" s="1">
        <v>45232</v>
      </c>
      <c r="C3955" t="s">
        <v>112</v>
      </c>
      <c r="D3955" t="s">
        <v>810</v>
      </c>
      <c r="E3955" t="s">
        <v>831</v>
      </c>
      <c r="F3955">
        <v>5</v>
      </c>
      <c r="G3955">
        <v>0.15</v>
      </c>
      <c r="H3955" t="s">
        <v>871</v>
      </c>
      <c r="I3955" s="4">
        <f>Table4[[#This Row],[Quantity]]*Table4[[#This Row],[UnitPrice]]</f>
        <v>2268.1</v>
      </c>
      <c r="J3955" s="4">
        <f>Table4[[#This Row],[Gross Revenue]]*(1-Table4[[#This Row],[Discount]])</f>
        <v>1927.8849999999998</v>
      </c>
      <c r="K3955" s="4">
        <f>Table4[[#This Row],[Quantity]]*Table4[[#This Row],[CostPrice]]</f>
        <v>1583.15</v>
      </c>
      <c r="L3955" s="4">
        <f>Table4[[#This Row],[Net Revenue]]-Table4[[#This Row],[Total Cost]]</f>
        <v>344.73499999999967</v>
      </c>
      <c r="M3955" t="str">
        <f>_xlfn.XLOOKUP(Table4[[#This Row],[ProductID]], Products!A:A,Products!B:B, "Not Found")</f>
        <v>Maybe Clothing</v>
      </c>
      <c r="N3955" t="str">
        <f>TEXT(Table4[[#This Row],[Date]], "mmm")</f>
        <v>Nov</v>
      </c>
      <c r="O3955" t="str">
        <f>TEXT(Table4[[#This Row],[Date]], "yyyy")</f>
        <v>2023</v>
      </c>
      <c r="P3955" t="str">
        <f>_xlfn.XLOOKUP(Table4[[#This Row],[ProductID]],Products!A:A,Products!C:C, "Not Found")</f>
        <v>Fashion</v>
      </c>
      <c r="Q3955" t="str">
        <f>_xlfn.XLOOKUP(Table4[[#This Row],[ProductID]],Products!A:A,Products!D:D,"Not Found")</f>
        <v>Clothing</v>
      </c>
      <c r="R3955">
        <f>_xlfn.XLOOKUP(Table4[[#This Row],[ProductID]],Products!A:A,Products!E:E,"Not Found")</f>
        <v>453.62</v>
      </c>
      <c r="S3955">
        <f>_xlfn.XLOOKUP(Table4[[#This Row],[ProductID]],Products!A:A,Products!F:F, "Not Found")</f>
        <v>316.63</v>
      </c>
      <c r="T3955" t="str">
        <f>_xlfn.XLOOKUP(Table4[[#This Row],[CustomerID]],Customers!A:A,Customers!D:D, "Not Found")</f>
        <v>F</v>
      </c>
      <c r="U3955" s="6">
        <f>_xlfn.XLOOKUP(Table4[[#This Row],[CustomerID]],Customers!A:A,Customers!E:E, "Not Found")</f>
        <v>21956</v>
      </c>
      <c r="V3955">
        <f ca="1">DATEDIF(Table4[[#This Row],[CustomerBirthday]], TODAY(), "Y")</f>
        <v>66</v>
      </c>
      <c r="W3955" t="str" cm="1">
        <f t="array" aca="1" ref="W3955" ca="1">_xlfn.IFS(Table4[[#This Row],[Age]]&lt;25, "Under 25",Table4[[#This Row],[Age]]=34, "25-34", Table4[[#This Row],[Age]]&lt;=49, "35-49", Table4[[#This Row],[Age]]&lt;=64, "50-64", Table4[[#This Row],[Age]]&gt;=65, "65+")</f>
        <v>65+</v>
      </c>
      <c r="X3955" t="str">
        <f>_xlfn.XLOOKUP(Table4[[#This Row],[StoreID]],Stores!A:A,Stores!B:B, "Not found")</f>
        <v>MegaMart Jimenezborough</v>
      </c>
      <c r="Y3955" t="str">
        <f>_xlfn.XLOOKUP(Table4[[#This Row],[StoreID]],Stores!A:A,Stores!C:C, "Not Found")</f>
        <v>Jimenezborough</v>
      </c>
      <c r="Z3955" t="str">
        <f>_xlfn.XLOOKUP(Table4[[#This Row],[StoreID]],Stores!A:A,Stores!D:D, "Not Found")</f>
        <v>South</v>
      </c>
    </row>
    <row r="3956" spans="1:26">
      <c r="A3956" t="s">
        <v>4822</v>
      </c>
      <c r="B3956" s="1">
        <v>45633</v>
      </c>
      <c r="C3956" t="s">
        <v>503</v>
      </c>
      <c r="D3956" t="s">
        <v>790</v>
      </c>
      <c r="E3956" t="s">
        <v>839</v>
      </c>
      <c r="F3956">
        <v>3</v>
      </c>
      <c r="G3956">
        <v>0</v>
      </c>
      <c r="H3956" t="s">
        <v>865</v>
      </c>
      <c r="I3956" s="4">
        <f>Table4[[#This Row],[Quantity]]*Table4[[#This Row],[UnitPrice]]</f>
        <v>914.12999999999988</v>
      </c>
      <c r="J3956" s="4">
        <f>Table4[[#This Row],[Gross Revenue]]*(1-Table4[[#This Row],[Discount]])</f>
        <v>914.12999999999988</v>
      </c>
      <c r="K3956" s="4">
        <f>Table4[[#This Row],[Quantity]]*Table4[[#This Row],[CostPrice]]</f>
        <v>492.03</v>
      </c>
      <c r="L3956" s="4">
        <f>Table4[[#This Row],[Net Revenue]]-Table4[[#This Row],[Total Cost]]</f>
        <v>422.09999999999991</v>
      </c>
      <c r="M3956" t="str">
        <f>_xlfn.XLOOKUP(Table4[[#This Row],[ProductID]], Products!A:A,Products!B:B, "Not Found")</f>
        <v>Difficult Vegetables</v>
      </c>
      <c r="N3956" t="str">
        <f>TEXT(Table4[[#This Row],[Date]], "mmm")</f>
        <v>Dec</v>
      </c>
      <c r="O3956" t="str">
        <f>TEXT(Table4[[#This Row],[Date]], "yyyy")</f>
        <v>2024</v>
      </c>
      <c r="P3956" t="str">
        <f>_xlfn.XLOOKUP(Table4[[#This Row],[ProductID]],Products!A:A,Products!C:C, "Not Found")</f>
        <v>Groceries</v>
      </c>
      <c r="Q3956" t="str">
        <f>_xlfn.XLOOKUP(Table4[[#This Row],[ProductID]],Products!A:A,Products!D:D,"Not Found")</f>
        <v>Vegetables</v>
      </c>
      <c r="R3956">
        <f>_xlfn.XLOOKUP(Table4[[#This Row],[ProductID]],Products!A:A,Products!E:E,"Not Found")</f>
        <v>304.70999999999998</v>
      </c>
      <c r="S3956">
        <f>_xlfn.XLOOKUP(Table4[[#This Row],[ProductID]],Products!A:A,Products!F:F, "Not Found")</f>
        <v>164.01</v>
      </c>
      <c r="T3956" t="str">
        <f>_xlfn.XLOOKUP(Table4[[#This Row],[CustomerID]],Customers!A:A,Customers!D:D, "Not Found")</f>
        <v>F</v>
      </c>
      <c r="U3956" s="6">
        <f>_xlfn.XLOOKUP(Table4[[#This Row],[CustomerID]],Customers!A:A,Customers!E:E, "Not Found")</f>
        <v>22552</v>
      </c>
      <c r="V3956">
        <f ca="1">DATEDIF(Table4[[#This Row],[CustomerBirthday]], TODAY(), "Y")</f>
        <v>64</v>
      </c>
      <c r="W3956" t="str" cm="1">
        <f t="array" aca="1" ref="W3956" ca="1">_xlfn.IFS(Table4[[#This Row],[Age]]&lt;25, "Under 25",Table4[[#This Row],[Age]]=34, "25-34", Table4[[#This Row],[Age]]&lt;=49, "35-49", Table4[[#This Row],[Age]]&lt;=64, "50-64", Table4[[#This Row],[Age]]&gt;=65, "65+")</f>
        <v>50-64</v>
      </c>
      <c r="X3956" t="str">
        <f>_xlfn.XLOOKUP(Table4[[#This Row],[StoreID]],Stores!A:A,Stores!B:B, "Not found")</f>
        <v>MegaMart New Michele</v>
      </c>
      <c r="Y3956" t="str">
        <f>_xlfn.XLOOKUP(Table4[[#This Row],[StoreID]],Stores!A:A,Stores!C:C, "Not Found")</f>
        <v>New Michele</v>
      </c>
      <c r="Z3956" t="str">
        <f>_xlfn.XLOOKUP(Table4[[#This Row],[StoreID]],Stores!A:A,Stores!D:D, "Not Found")</f>
        <v>West</v>
      </c>
    </row>
    <row r="3957" spans="1:26">
      <c r="A3957" t="s">
        <v>4823</v>
      </c>
      <c r="B3957" s="1">
        <v>45602</v>
      </c>
      <c r="C3957" t="s">
        <v>531</v>
      </c>
      <c r="D3957" t="s">
        <v>824</v>
      </c>
      <c r="E3957" t="s">
        <v>842</v>
      </c>
      <c r="F3957">
        <v>4</v>
      </c>
      <c r="G3957">
        <v>0.05</v>
      </c>
      <c r="H3957" t="s">
        <v>875</v>
      </c>
      <c r="I3957" s="4">
        <f>Table4[[#This Row],[Quantity]]*Table4[[#This Row],[UnitPrice]]</f>
        <v>1553.04</v>
      </c>
      <c r="J3957" s="4">
        <f>Table4[[#This Row],[Gross Revenue]]*(1-Table4[[#This Row],[Discount]])</f>
        <v>1475.3879999999999</v>
      </c>
      <c r="K3957" s="4">
        <f>Table4[[#This Row],[Quantity]]*Table4[[#This Row],[CostPrice]]</f>
        <v>797.2</v>
      </c>
      <c r="L3957" s="4">
        <f>Table4[[#This Row],[Net Revenue]]-Table4[[#This Row],[Total Cost]]</f>
        <v>678.18799999999987</v>
      </c>
      <c r="M3957" t="str">
        <f>_xlfn.XLOOKUP(Table4[[#This Row],[ProductID]], Products!A:A,Products!B:B, "Not Found")</f>
        <v>Possible Watches</v>
      </c>
      <c r="N3957" t="str">
        <f>TEXT(Table4[[#This Row],[Date]], "mmm")</f>
        <v>Nov</v>
      </c>
      <c r="O3957" t="str">
        <f>TEXT(Table4[[#This Row],[Date]], "yyyy")</f>
        <v>2024</v>
      </c>
      <c r="P3957" t="str">
        <f>_xlfn.XLOOKUP(Table4[[#This Row],[ProductID]],Products!A:A,Products!C:C, "Not Found")</f>
        <v>Fashion</v>
      </c>
      <c r="Q3957" t="str">
        <f>_xlfn.XLOOKUP(Table4[[#This Row],[ProductID]],Products!A:A,Products!D:D,"Not Found")</f>
        <v>Watches</v>
      </c>
      <c r="R3957">
        <f>_xlfn.XLOOKUP(Table4[[#This Row],[ProductID]],Products!A:A,Products!E:E,"Not Found")</f>
        <v>388.26</v>
      </c>
      <c r="S3957">
        <f>_xlfn.XLOOKUP(Table4[[#This Row],[ProductID]],Products!A:A,Products!F:F, "Not Found")</f>
        <v>199.3</v>
      </c>
      <c r="T3957" t="str">
        <f>_xlfn.XLOOKUP(Table4[[#This Row],[CustomerID]],Customers!A:A,Customers!D:D, "Not Found")</f>
        <v>F</v>
      </c>
      <c r="U3957" s="6">
        <f>_xlfn.XLOOKUP(Table4[[#This Row],[CustomerID]],Customers!A:A,Customers!E:E, "Not Found")</f>
        <v>35515</v>
      </c>
      <c r="V3957">
        <f ca="1">DATEDIF(Table4[[#This Row],[CustomerBirthday]], TODAY(), "Y")</f>
        <v>29</v>
      </c>
      <c r="W3957" t="str" cm="1">
        <f t="array" aca="1" ref="W3957" ca="1">_xlfn.IFS(Table4[[#This Row],[Age]]&lt;25, "Under 25",Table4[[#This Row],[Age]]=34, "25-34", Table4[[#This Row],[Age]]&lt;=49, "35-49", Table4[[#This Row],[Age]]&lt;=64, "50-64", Table4[[#This Row],[Age]]&gt;=65, "65+")</f>
        <v>35-49</v>
      </c>
      <c r="X3957" t="str">
        <f>_xlfn.XLOOKUP(Table4[[#This Row],[StoreID]],Stores!A:A,Stores!B:B, "Not found")</f>
        <v>MegaMart Brianahaven</v>
      </c>
      <c r="Y3957" t="str">
        <f>_xlfn.XLOOKUP(Table4[[#This Row],[StoreID]],Stores!A:A,Stores!C:C, "Not Found")</f>
        <v>Brianahaven</v>
      </c>
      <c r="Z3957" t="str">
        <f>_xlfn.XLOOKUP(Table4[[#This Row],[StoreID]],Stores!A:A,Stores!D:D, "Not Found")</f>
        <v>North</v>
      </c>
    </row>
    <row r="3958" spans="1:26">
      <c r="A3958" t="s">
        <v>4824</v>
      </c>
      <c r="B3958" s="1">
        <v>45677</v>
      </c>
      <c r="C3958" t="s">
        <v>368</v>
      </c>
      <c r="D3958" t="s">
        <v>759</v>
      </c>
      <c r="E3958" t="s">
        <v>846</v>
      </c>
      <c r="F3958">
        <v>5</v>
      </c>
      <c r="G3958">
        <v>0</v>
      </c>
      <c r="H3958" t="s">
        <v>875</v>
      </c>
      <c r="I3958" s="4">
        <f>Table4[[#This Row],[Quantity]]*Table4[[#This Row],[UnitPrice]]</f>
        <v>5399.4500000000007</v>
      </c>
      <c r="J3958" s="4">
        <f>Table4[[#This Row],[Gross Revenue]]*(1-Table4[[#This Row],[Discount]])</f>
        <v>5399.4500000000007</v>
      </c>
      <c r="K3958" s="4">
        <f>Table4[[#This Row],[Quantity]]*Table4[[#This Row],[CostPrice]]</f>
        <v>3519.15</v>
      </c>
      <c r="L3958" s="4">
        <f>Table4[[#This Row],[Net Revenue]]-Table4[[#This Row],[Total Cost]]</f>
        <v>1880.3000000000006</v>
      </c>
      <c r="M3958" t="str">
        <f>_xlfn.XLOOKUP(Table4[[#This Row],[ProductID]], Products!A:A,Products!B:B, "Not Found")</f>
        <v>Democratic Smartphone</v>
      </c>
      <c r="N3958" t="str">
        <f>TEXT(Table4[[#This Row],[Date]], "mmm")</f>
        <v>Jan</v>
      </c>
      <c r="O3958" t="str">
        <f>TEXT(Table4[[#This Row],[Date]], "yyyy")</f>
        <v>2025</v>
      </c>
      <c r="P3958" t="str">
        <f>_xlfn.XLOOKUP(Table4[[#This Row],[ProductID]],Products!A:A,Products!C:C, "Not Found")</f>
        <v>Electronics</v>
      </c>
      <c r="Q3958" t="str">
        <f>_xlfn.XLOOKUP(Table4[[#This Row],[ProductID]],Products!A:A,Products!D:D,"Not Found")</f>
        <v>Smartphone</v>
      </c>
      <c r="R3958">
        <f>_xlfn.XLOOKUP(Table4[[#This Row],[ProductID]],Products!A:A,Products!E:E,"Not Found")</f>
        <v>1079.8900000000001</v>
      </c>
      <c r="S3958">
        <f>_xlfn.XLOOKUP(Table4[[#This Row],[ProductID]],Products!A:A,Products!F:F, "Not Found")</f>
        <v>703.83</v>
      </c>
      <c r="T3958" t="str">
        <f>_xlfn.XLOOKUP(Table4[[#This Row],[CustomerID]],Customers!A:A,Customers!D:D, "Not Found")</f>
        <v>F</v>
      </c>
      <c r="U3958" s="6">
        <f>_xlfn.XLOOKUP(Table4[[#This Row],[CustomerID]],Customers!A:A,Customers!E:E, "Not Found")</f>
        <v>38361</v>
      </c>
      <c r="V3958">
        <f ca="1">DATEDIF(Table4[[#This Row],[CustomerBirthday]], TODAY(), "Y")</f>
        <v>21</v>
      </c>
      <c r="W3958" t="str" cm="1">
        <f t="array" aca="1" ref="W3958" ca="1">_xlfn.IFS(Table4[[#This Row],[Age]]&lt;25, "Under 25",Table4[[#This Row],[Age]]=34, "25-34", Table4[[#This Row],[Age]]&lt;=49, "35-49", Table4[[#This Row],[Age]]&lt;=64, "50-64", Table4[[#This Row],[Age]]&gt;=65, "65+")</f>
        <v>Under 25</v>
      </c>
      <c r="X3958" t="str">
        <f>_xlfn.XLOOKUP(Table4[[#This Row],[StoreID]],Stores!A:A,Stores!B:B, "Not found")</f>
        <v>MegaMart Johnmouth</v>
      </c>
      <c r="Y3958" t="str">
        <f>_xlfn.XLOOKUP(Table4[[#This Row],[StoreID]],Stores!A:A,Stores!C:C, "Not Found")</f>
        <v>Johnmouth</v>
      </c>
      <c r="Z3958" t="str">
        <f>_xlfn.XLOOKUP(Table4[[#This Row],[StoreID]],Stores!A:A,Stores!D:D, "Not Found")</f>
        <v>East</v>
      </c>
    </row>
    <row r="3959" spans="1:26">
      <c r="A3959" t="s">
        <v>4825</v>
      </c>
      <c r="B3959" s="1">
        <v>45767</v>
      </c>
      <c r="C3959" t="s">
        <v>680</v>
      </c>
      <c r="D3959" t="s">
        <v>747</v>
      </c>
      <c r="E3959" t="s">
        <v>839</v>
      </c>
      <c r="F3959">
        <v>2</v>
      </c>
      <c r="G3959">
        <v>0.15</v>
      </c>
      <c r="H3959" t="s">
        <v>871</v>
      </c>
      <c r="I3959" s="4">
        <f>Table4[[#This Row],[Quantity]]*Table4[[#This Row],[UnitPrice]]</f>
        <v>2269.6</v>
      </c>
      <c r="J3959" s="4">
        <f>Table4[[#This Row],[Gross Revenue]]*(1-Table4[[#This Row],[Discount]])</f>
        <v>1929.1599999999999</v>
      </c>
      <c r="K3959" s="4">
        <f>Table4[[#This Row],[Quantity]]*Table4[[#This Row],[CostPrice]]</f>
        <v>1350.2</v>
      </c>
      <c r="L3959" s="4">
        <f>Table4[[#This Row],[Net Revenue]]-Table4[[#This Row],[Total Cost]]</f>
        <v>578.95999999999981</v>
      </c>
      <c r="M3959" t="str">
        <f>_xlfn.XLOOKUP(Table4[[#This Row],[ProductID]], Products!A:A,Products!B:B, "Not Found")</f>
        <v>World Watches</v>
      </c>
      <c r="N3959" t="str">
        <f>TEXT(Table4[[#This Row],[Date]], "mmm")</f>
        <v>Apr</v>
      </c>
      <c r="O3959" t="str">
        <f>TEXT(Table4[[#This Row],[Date]], "yyyy")</f>
        <v>2025</v>
      </c>
      <c r="P3959" t="str">
        <f>_xlfn.XLOOKUP(Table4[[#This Row],[ProductID]],Products!A:A,Products!C:C, "Not Found")</f>
        <v>Fashion</v>
      </c>
      <c r="Q3959" t="str">
        <f>_xlfn.XLOOKUP(Table4[[#This Row],[ProductID]],Products!A:A,Products!D:D,"Not Found")</f>
        <v>Watches</v>
      </c>
      <c r="R3959">
        <f>_xlfn.XLOOKUP(Table4[[#This Row],[ProductID]],Products!A:A,Products!E:E,"Not Found")</f>
        <v>1134.8</v>
      </c>
      <c r="S3959">
        <f>_xlfn.XLOOKUP(Table4[[#This Row],[ProductID]],Products!A:A,Products!F:F, "Not Found")</f>
        <v>675.1</v>
      </c>
      <c r="T3959" t="str">
        <f>_xlfn.XLOOKUP(Table4[[#This Row],[CustomerID]],Customers!A:A,Customers!D:D, "Not Found")</f>
        <v>F</v>
      </c>
      <c r="U3959" s="6">
        <f>_xlfn.XLOOKUP(Table4[[#This Row],[CustomerID]],Customers!A:A,Customers!E:E, "Not Found")</f>
        <v>25513</v>
      </c>
      <c r="V3959">
        <f ca="1">DATEDIF(Table4[[#This Row],[CustomerBirthday]], TODAY(), "Y")</f>
        <v>56</v>
      </c>
      <c r="W3959" t="str" cm="1">
        <f t="array" aca="1" ref="W3959" ca="1">_xlfn.IFS(Table4[[#This Row],[Age]]&lt;25, "Under 25",Table4[[#This Row],[Age]]=34, "25-34", Table4[[#This Row],[Age]]&lt;=49, "35-49", Table4[[#This Row],[Age]]&lt;=64, "50-64", Table4[[#This Row],[Age]]&gt;=65, "65+")</f>
        <v>50-64</v>
      </c>
      <c r="X3959" t="str">
        <f>_xlfn.XLOOKUP(Table4[[#This Row],[StoreID]],Stores!A:A,Stores!B:B, "Not found")</f>
        <v>MegaMart New Michele</v>
      </c>
      <c r="Y3959" t="str">
        <f>_xlfn.XLOOKUP(Table4[[#This Row],[StoreID]],Stores!A:A,Stores!C:C, "Not Found")</f>
        <v>New Michele</v>
      </c>
      <c r="Z3959" t="str">
        <f>_xlfn.XLOOKUP(Table4[[#This Row],[StoreID]],Stores!A:A,Stores!D:D, "Not Found")</f>
        <v>West</v>
      </c>
    </row>
    <row r="3960" spans="1:26">
      <c r="A3960" t="s">
        <v>4826</v>
      </c>
      <c r="B3960" s="1">
        <v>45642</v>
      </c>
      <c r="C3960" t="s">
        <v>74</v>
      </c>
      <c r="D3960" t="s">
        <v>778</v>
      </c>
      <c r="E3960" t="s">
        <v>846</v>
      </c>
      <c r="F3960">
        <v>4</v>
      </c>
      <c r="G3960">
        <v>0.05</v>
      </c>
      <c r="H3960" t="s">
        <v>868</v>
      </c>
      <c r="I3960" s="4">
        <f>Table4[[#This Row],[Quantity]]*Table4[[#This Row],[UnitPrice]]</f>
        <v>4063.04</v>
      </c>
      <c r="J3960" s="4">
        <f>Table4[[#This Row],[Gross Revenue]]*(1-Table4[[#This Row],[Discount]])</f>
        <v>3859.8879999999999</v>
      </c>
      <c r="K3960" s="4">
        <f>Table4[[#This Row],[Quantity]]*Table4[[#This Row],[CostPrice]]</f>
        <v>2337.6</v>
      </c>
      <c r="L3960" s="4">
        <f>Table4[[#This Row],[Net Revenue]]-Table4[[#This Row],[Total Cost]]</f>
        <v>1522.288</v>
      </c>
      <c r="M3960" t="str">
        <f>_xlfn.XLOOKUP(Table4[[#This Row],[ProductID]], Products!A:A,Products!B:B, "Not Found")</f>
        <v>Behavior Dairy</v>
      </c>
      <c r="N3960" t="str">
        <f>TEXT(Table4[[#This Row],[Date]], "mmm")</f>
        <v>Dec</v>
      </c>
      <c r="O3960" t="str">
        <f>TEXT(Table4[[#This Row],[Date]], "yyyy")</f>
        <v>2024</v>
      </c>
      <c r="P3960" t="str">
        <f>_xlfn.XLOOKUP(Table4[[#This Row],[ProductID]],Products!A:A,Products!C:C, "Not Found")</f>
        <v>Groceries</v>
      </c>
      <c r="Q3960" t="str">
        <f>_xlfn.XLOOKUP(Table4[[#This Row],[ProductID]],Products!A:A,Products!D:D,"Not Found")</f>
        <v>Dairy</v>
      </c>
      <c r="R3960">
        <f>_xlfn.XLOOKUP(Table4[[#This Row],[ProductID]],Products!A:A,Products!E:E,"Not Found")</f>
        <v>1015.76</v>
      </c>
      <c r="S3960">
        <f>_xlfn.XLOOKUP(Table4[[#This Row],[ProductID]],Products!A:A,Products!F:F, "Not Found")</f>
        <v>584.4</v>
      </c>
      <c r="T3960" t="str">
        <f>_xlfn.XLOOKUP(Table4[[#This Row],[CustomerID]],Customers!A:A,Customers!D:D, "Not Found")</f>
        <v>M</v>
      </c>
      <c r="U3960" s="6">
        <f>_xlfn.XLOOKUP(Table4[[#This Row],[CustomerID]],Customers!A:A,Customers!E:E, "Not Found")</f>
        <v>34565</v>
      </c>
      <c r="V3960">
        <f ca="1">DATEDIF(Table4[[#This Row],[CustomerBirthday]], TODAY(), "Y")</f>
        <v>31</v>
      </c>
      <c r="W3960" t="str" cm="1">
        <f t="array" aca="1" ref="W3960" ca="1">_xlfn.IFS(Table4[[#This Row],[Age]]&lt;25, "Under 25",Table4[[#This Row],[Age]]=34, "25-34", Table4[[#This Row],[Age]]&lt;=49, "35-49", Table4[[#This Row],[Age]]&lt;=64, "50-64", Table4[[#This Row],[Age]]&gt;=65, "65+")</f>
        <v>35-49</v>
      </c>
      <c r="X3960" t="str">
        <f>_xlfn.XLOOKUP(Table4[[#This Row],[StoreID]],Stores!A:A,Stores!B:B, "Not found")</f>
        <v>MegaMart Johnmouth</v>
      </c>
      <c r="Y3960" t="str">
        <f>_xlfn.XLOOKUP(Table4[[#This Row],[StoreID]],Stores!A:A,Stores!C:C, "Not Found")</f>
        <v>Johnmouth</v>
      </c>
      <c r="Z3960" t="str">
        <f>_xlfn.XLOOKUP(Table4[[#This Row],[StoreID]],Stores!A:A,Stores!D:D, "Not Found")</f>
        <v>East</v>
      </c>
    </row>
    <row r="3961" spans="1:26">
      <c r="A3961" t="s">
        <v>4827</v>
      </c>
      <c r="B3961" s="1">
        <v>45342</v>
      </c>
      <c r="C3961" t="s">
        <v>175</v>
      </c>
      <c r="D3961" t="s">
        <v>782</v>
      </c>
      <c r="E3961" t="s">
        <v>846</v>
      </c>
      <c r="F3961">
        <v>3</v>
      </c>
      <c r="G3961">
        <v>0.1</v>
      </c>
      <c r="H3961" t="s">
        <v>865</v>
      </c>
      <c r="I3961" s="4">
        <f>Table4[[#This Row],[Quantity]]*Table4[[#This Row],[UnitPrice]]</f>
        <v>2021.34</v>
      </c>
      <c r="J3961" s="4">
        <f>Table4[[#This Row],[Gross Revenue]]*(1-Table4[[#This Row],[Discount]])</f>
        <v>1819.2059999999999</v>
      </c>
      <c r="K3961" s="4">
        <f>Table4[[#This Row],[Quantity]]*Table4[[#This Row],[CostPrice]]</f>
        <v>1089.99</v>
      </c>
      <c r="L3961" s="4">
        <f>Table4[[#This Row],[Net Revenue]]-Table4[[#This Row],[Total Cost]]</f>
        <v>729.21599999999989</v>
      </c>
      <c r="M3961" t="str">
        <f>_xlfn.XLOOKUP(Table4[[#This Row],[ProductID]], Products!A:A,Products!B:B, "Not Found")</f>
        <v>Deal Smartphone</v>
      </c>
      <c r="N3961" t="str">
        <f>TEXT(Table4[[#This Row],[Date]], "mmm")</f>
        <v>Feb</v>
      </c>
      <c r="O3961" t="str">
        <f>TEXT(Table4[[#This Row],[Date]], "yyyy")</f>
        <v>2024</v>
      </c>
      <c r="P3961" t="str">
        <f>_xlfn.XLOOKUP(Table4[[#This Row],[ProductID]],Products!A:A,Products!C:C, "Not Found")</f>
        <v>Electronics</v>
      </c>
      <c r="Q3961" t="str">
        <f>_xlfn.XLOOKUP(Table4[[#This Row],[ProductID]],Products!A:A,Products!D:D,"Not Found")</f>
        <v>Smartphone</v>
      </c>
      <c r="R3961">
        <f>_xlfn.XLOOKUP(Table4[[#This Row],[ProductID]],Products!A:A,Products!E:E,"Not Found")</f>
        <v>673.78</v>
      </c>
      <c r="S3961">
        <f>_xlfn.XLOOKUP(Table4[[#This Row],[ProductID]],Products!A:A,Products!F:F, "Not Found")</f>
        <v>363.33</v>
      </c>
      <c r="T3961" t="str">
        <f>_xlfn.XLOOKUP(Table4[[#This Row],[CustomerID]],Customers!A:A,Customers!D:D, "Not Found")</f>
        <v>M</v>
      </c>
      <c r="U3961" s="6">
        <f>_xlfn.XLOOKUP(Table4[[#This Row],[CustomerID]],Customers!A:A,Customers!E:E, "Not Found")</f>
        <v>27756</v>
      </c>
      <c r="V3961">
        <f ca="1">DATEDIF(Table4[[#This Row],[CustomerBirthday]], TODAY(), "Y")</f>
        <v>50</v>
      </c>
      <c r="W3961" t="str" cm="1">
        <f t="array" aca="1" ref="W3961" ca="1">_xlfn.IFS(Table4[[#This Row],[Age]]&lt;25, "Under 25",Table4[[#This Row],[Age]]=34, "25-34", Table4[[#This Row],[Age]]&lt;=49, "35-49", Table4[[#This Row],[Age]]&lt;=64, "50-64", Table4[[#This Row],[Age]]&gt;=65, "65+")</f>
        <v>50-64</v>
      </c>
      <c r="X3961" t="str">
        <f>_xlfn.XLOOKUP(Table4[[#This Row],[StoreID]],Stores!A:A,Stores!B:B, "Not found")</f>
        <v>MegaMart Johnmouth</v>
      </c>
      <c r="Y3961" t="str">
        <f>_xlfn.XLOOKUP(Table4[[#This Row],[StoreID]],Stores!A:A,Stores!C:C, "Not Found")</f>
        <v>Johnmouth</v>
      </c>
      <c r="Z3961" t="str">
        <f>_xlfn.XLOOKUP(Table4[[#This Row],[StoreID]],Stores!A:A,Stores!D:D, "Not Found")</f>
        <v>East</v>
      </c>
    </row>
    <row r="3962" spans="1:26">
      <c r="A3962" t="s">
        <v>4828</v>
      </c>
      <c r="B3962" s="1">
        <v>45271</v>
      </c>
      <c r="C3962" t="s">
        <v>59</v>
      </c>
      <c r="D3962" t="s">
        <v>745</v>
      </c>
      <c r="E3962" t="s">
        <v>831</v>
      </c>
      <c r="F3962">
        <v>5</v>
      </c>
      <c r="G3962">
        <v>0.05</v>
      </c>
      <c r="H3962" t="s">
        <v>871</v>
      </c>
      <c r="I3962" s="4">
        <f>Table4[[#This Row],[Quantity]]*Table4[[#This Row],[UnitPrice]]</f>
        <v>5965.45</v>
      </c>
      <c r="J3962" s="4">
        <f>Table4[[#This Row],[Gross Revenue]]*(1-Table4[[#This Row],[Discount]])</f>
        <v>5667.1774999999998</v>
      </c>
      <c r="K3962" s="4">
        <f>Table4[[#This Row],[Quantity]]*Table4[[#This Row],[CostPrice]]</f>
        <v>4091.2</v>
      </c>
      <c r="L3962" s="4">
        <f>Table4[[#This Row],[Net Revenue]]-Table4[[#This Row],[Total Cost]]</f>
        <v>1575.9775</v>
      </c>
      <c r="M3962" t="str">
        <f>_xlfn.XLOOKUP(Table4[[#This Row],[ProductID]], Products!A:A,Products!B:B, "Not Found")</f>
        <v>Above Camera</v>
      </c>
      <c r="N3962" t="str">
        <f>TEXT(Table4[[#This Row],[Date]], "mmm")</f>
        <v>Dec</v>
      </c>
      <c r="O3962" t="str">
        <f>TEXT(Table4[[#This Row],[Date]], "yyyy")</f>
        <v>2023</v>
      </c>
      <c r="P3962" t="str">
        <f>_xlfn.XLOOKUP(Table4[[#This Row],[ProductID]],Products!A:A,Products!C:C, "Not Found")</f>
        <v>Electronics</v>
      </c>
      <c r="Q3962" t="str">
        <f>_xlfn.XLOOKUP(Table4[[#This Row],[ProductID]],Products!A:A,Products!D:D,"Not Found")</f>
        <v>Camera</v>
      </c>
      <c r="R3962">
        <f>_xlfn.XLOOKUP(Table4[[#This Row],[ProductID]],Products!A:A,Products!E:E,"Not Found")</f>
        <v>1193.0899999999999</v>
      </c>
      <c r="S3962">
        <f>_xlfn.XLOOKUP(Table4[[#This Row],[ProductID]],Products!A:A,Products!F:F, "Not Found")</f>
        <v>818.24</v>
      </c>
      <c r="T3962" t="str">
        <f>_xlfn.XLOOKUP(Table4[[#This Row],[CustomerID]],Customers!A:A,Customers!D:D, "Not Found")</f>
        <v>M</v>
      </c>
      <c r="U3962" s="6">
        <f>_xlfn.XLOOKUP(Table4[[#This Row],[CustomerID]],Customers!A:A,Customers!E:E, "Not Found")</f>
        <v>27205</v>
      </c>
      <c r="V3962">
        <f ca="1">DATEDIF(Table4[[#This Row],[CustomerBirthday]], TODAY(), "Y")</f>
        <v>52</v>
      </c>
      <c r="W3962" t="str" cm="1">
        <f t="array" aca="1" ref="W3962" ca="1">_xlfn.IFS(Table4[[#This Row],[Age]]&lt;25, "Under 25",Table4[[#This Row],[Age]]=34, "25-34", Table4[[#This Row],[Age]]&lt;=49, "35-49", Table4[[#This Row],[Age]]&lt;=64, "50-64", Table4[[#This Row],[Age]]&gt;=65, "65+")</f>
        <v>50-64</v>
      </c>
      <c r="X3962" t="str">
        <f>_xlfn.XLOOKUP(Table4[[#This Row],[StoreID]],Stores!A:A,Stores!B:B, "Not found")</f>
        <v>MegaMart Jimenezborough</v>
      </c>
      <c r="Y3962" t="str">
        <f>_xlfn.XLOOKUP(Table4[[#This Row],[StoreID]],Stores!A:A,Stores!C:C, "Not Found")</f>
        <v>Jimenezborough</v>
      </c>
      <c r="Z3962" t="str">
        <f>_xlfn.XLOOKUP(Table4[[#This Row],[StoreID]],Stores!A:A,Stores!D:D, "Not Found")</f>
        <v>South</v>
      </c>
    </row>
    <row r="3963" spans="1:26">
      <c r="A3963" t="s">
        <v>4829</v>
      </c>
      <c r="B3963" s="1">
        <v>45323</v>
      </c>
      <c r="C3963" t="s">
        <v>653</v>
      </c>
      <c r="D3963" t="s">
        <v>780</v>
      </c>
      <c r="E3963" t="s">
        <v>842</v>
      </c>
      <c r="F3963">
        <v>2</v>
      </c>
      <c r="G3963">
        <v>0</v>
      </c>
      <c r="H3963" t="s">
        <v>875</v>
      </c>
      <c r="I3963" s="4">
        <f>Table4[[#This Row],[Quantity]]*Table4[[#This Row],[UnitPrice]]</f>
        <v>2544.46</v>
      </c>
      <c r="J3963" s="4">
        <f>Table4[[#This Row],[Gross Revenue]]*(1-Table4[[#This Row],[Discount]])</f>
        <v>2544.46</v>
      </c>
      <c r="K3963" s="4">
        <f>Table4[[#This Row],[Quantity]]*Table4[[#This Row],[CostPrice]]</f>
        <v>1905.3</v>
      </c>
      <c r="L3963" s="4">
        <f>Table4[[#This Row],[Net Revenue]]-Table4[[#This Row],[Total Cost]]</f>
        <v>639.16000000000008</v>
      </c>
      <c r="M3963" t="str">
        <f>_xlfn.XLOOKUP(Table4[[#This Row],[ProductID]], Products!A:A,Products!B:B, "Not Found")</f>
        <v>Hospital Smartphone</v>
      </c>
      <c r="N3963" t="str">
        <f>TEXT(Table4[[#This Row],[Date]], "mmm")</f>
        <v>Feb</v>
      </c>
      <c r="O3963" t="str">
        <f>TEXT(Table4[[#This Row],[Date]], "yyyy")</f>
        <v>2024</v>
      </c>
      <c r="P3963" t="str">
        <f>_xlfn.XLOOKUP(Table4[[#This Row],[ProductID]],Products!A:A,Products!C:C, "Not Found")</f>
        <v>Electronics</v>
      </c>
      <c r="Q3963" t="str">
        <f>_xlfn.XLOOKUP(Table4[[#This Row],[ProductID]],Products!A:A,Products!D:D,"Not Found")</f>
        <v>Smartphone</v>
      </c>
      <c r="R3963">
        <f>_xlfn.XLOOKUP(Table4[[#This Row],[ProductID]],Products!A:A,Products!E:E,"Not Found")</f>
        <v>1272.23</v>
      </c>
      <c r="S3963">
        <f>_xlfn.XLOOKUP(Table4[[#This Row],[ProductID]],Products!A:A,Products!F:F, "Not Found")</f>
        <v>952.65</v>
      </c>
      <c r="T3963" t="str">
        <f>_xlfn.XLOOKUP(Table4[[#This Row],[CustomerID]],Customers!A:A,Customers!D:D, "Not Found")</f>
        <v>F</v>
      </c>
      <c r="U3963" s="6">
        <f>_xlfn.XLOOKUP(Table4[[#This Row],[CustomerID]],Customers!A:A,Customers!E:E, "Not Found")</f>
        <v>27579</v>
      </c>
      <c r="V3963">
        <f ca="1">DATEDIF(Table4[[#This Row],[CustomerBirthday]], TODAY(), "Y")</f>
        <v>51</v>
      </c>
      <c r="W3963" t="str" cm="1">
        <f t="array" aca="1" ref="W3963" ca="1">_xlfn.IFS(Table4[[#This Row],[Age]]&lt;25, "Under 25",Table4[[#This Row],[Age]]=34, "25-34", Table4[[#This Row],[Age]]&lt;=49, "35-49", Table4[[#This Row],[Age]]&lt;=64, "50-64", Table4[[#This Row],[Age]]&gt;=65, "65+")</f>
        <v>50-64</v>
      </c>
      <c r="X3963" t="str">
        <f>_xlfn.XLOOKUP(Table4[[#This Row],[StoreID]],Stores!A:A,Stores!B:B, "Not found")</f>
        <v>MegaMart Brianahaven</v>
      </c>
      <c r="Y3963" t="str">
        <f>_xlfn.XLOOKUP(Table4[[#This Row],[StoreID]],Stores!A:A,Stores!C:C, "Not Found")</f>
        <v>Brianahaven</v>
      </c>
      <c r="Z3963" t="str">
        <f>_xlfn.XLOOKUP(Table4[[#This Row],[StoreID]],Stores!A:A,Stores!D:D, "Not Found")</f>
        <v>North</v>
      </c>
    </row>
    <row r="3964" spans="1:26">
      <c r="A3964" t="s">
        <v>4830</v>
      </c>
      <c r="B3964" s="1">
        <v>45454</v>
      </c>
      <c r="C3964" t="s">
        <v>179</v>
      </c>
      <c r="D3964" t="s">
        <v>725</v>
      </c>
      <c r="E3964" t="s">
        <v>846</v>
      </c>
      <c r="F3964">
        <v>2</v>
      </c>
      <c r="G3964">
        <v>0.1</v>
      </c>
      <c r="H3964" t="s">
        <v>871</v>
      </c>
      <c r="I3964" s="4">
        <f>Table4[[#This Row],[Quantity]]*Table4[[#This Row],[UnitPrice]]</f>
        <v>2792.44</v>
      </c>
      <c r="J3964" s="4">
        <f>Table4[[#This Row],[Gross Revenue]]*(1-Table4[[#This Row],[Discount]])</f>
        <v>2513.1959999999999</v>
      </c>
      <c r="K3964" s="4">
        <f>Table4[[#This Row],[Quantity]]*Table4[[#This Row],[CostPrice]]</f>
        <v>2008.18</v>
      </c>
      <c r="L3964" s="4">
        <f>Table4[[#This Row],[Net Revenue]]-Table4[[#This Row],[Total Cost]]</f>
        <v>505.01599999999985</v>
      </c>
      <c r="M3964" t="str">
        <f>_xlfn.XLOOKUP(Table4[[#This Row],[ProductID]], Products!A:A,Products!B:B, "Not Found")</f>
        <v>Knowledge Bags</v>
      </c>
      <c r="N3964" t="str">
        <f>TEXT(Table4[[#This Row],[Date]], "mmm")</f>
        <v>Jun</v>
      </c>
      <c r="O3964" t="str">
        <f>TEXT(Table4[[#This Row],[Date]], "yyyy")</f>
        <v>2024</v>
      </c>
      <c r="P3964" t="str">
        <f>_xlfn.XLOOKUP(Table4[[#This Row],[ProductID]],Products!A:A,Products!C:C, "Not Found")</f>
        <v>Fashion</v>
      </c>
      <c r="Q3964" t="str">
        <f>_xlfn.XLOOKUP(Table4[[#This Row],[ProductID]],Products!A:A,Products!D:D,"Not Found")</f>
        <v>Bags</v>
      </c>
      <c r="R3964">
        <f>_xlfn.XLOOKUP(Table4[[#This Row],[ProductID]],Products!A:A,Products!E:E,"Not Found")</f>
        <v>1396.22</v>
      </c>
      <c r="S3964">
        <f>_xlfn.XLOOKUP(Table4[[#This Row],[ProductID]],Products!A:A,Products!F:F, "Not Found")</f>
        <v>1004.09</v>
      </c>
      <c r="T3964" t="str">
        <f>_xlfn.XLOOKUP(Table4[[#This Row],[CustomerID]],Customers!A:A,Customers!D:D, "Not Found")</f>
        <v>M</v>
      </c>
      <c r="U3964" s="6">
        <f>_xlfn.XLOOKUP(Table4[[#This Row],[CustomerID]],Customers!A:A,Customers!E:E, "Not Found")</f>
        <v>23397</v>
      </c>
      <c r="V3964">
        <f ca="1">DATEDIF(Table4[[#This Row],[CustomerBirthday]], TODAY(), "Y")</f>
        <v>62</v>
      </c>
      <c r="W3964" t="str" cm="1">
        <f t="array" aca="1" ref="W3964" ca="1">_xlfn.IFS(Table4[[#This Row],[Age]]&lt;25, "Under 25",Table4[[#This Row],[Age]]=34, "25-34", Table4[[#This Row],[Age]]&lt;=49, "35-49", Table4[[#This Row],[Age]]&lt;=64, "50-64", Table4[[#This Row],[Age]]&gt;=65, "65+")</f>
        <v>50-64</v>
      </c>
      <c r="X3964" t="str">
        <f>_xlfn.XLOOKUP(Table4[[#This Row],[StoreID]],Stores!A:A,Stores!B:B, "Not found")</f>
        <v>MegaMart Johnmouth</v>
      </c>
      <c r="Y3964" t="str">
        <f>_xlfn.XLOOKUP(Table4[[#This Row],[StoreID]],Stores!A:A,Stores!C:C, "Not Found")</f>
        <v>Johnmouth</v>
      </c>
      <c r="Z3964" t="str">
        <f>_xlfn.XLOOKUP(Table4[[#This Row],[StoreID]],Stores!A:A,Stores!D:D, "Not Found")</f>
        <v>East</v>
      </c>
    </row>
    <row r="3965" spans="1:26">
      <c r="A3965" t="s">
        <v>4831</v>
      </c>
      <c r="B3965" s="1">
        <v>45504</v>
      </c>
      <c r="C3965" t="s">
        <v>577</v>
      </c>
      <c r="D3965" t="s">
        <v>755</v>
      </c>
      <c r="E3965" t="s">
        <v>835</v>
      </c>
      <c r="F3965">
        <v>2</v>
      </c>
      <c r="G3965">
        <v>0.05</v>
      </c>
      <c r="H3965" t="s">
        <v>875</v>
      </c>
      <c r="I3965" s="4">
        <f>Table4[[#This Row],[Quantity]]*Table4[[#This Row],[UnitPrice]]</f>
        <v>3717.5</v>
      </c>
      <c r="J3965" s="4">
        <f>Table4[[#This Row],[Gross Revenue]]*(1-Table4[[#This Row],[Discount]])</f>
        <v>3531.625</v>
      </c>
      <c r="K3965" s="4">
        <f>Table4[[#This Row],[Quantity]]*Table4[[#This Row],[CostPrice]]</f>
        <v>2902.32</v>
      </c>
      <c r="L3965" s="4">
        <f>Table4[[#This Row],[Net Revenue]]-Table4[[#This Row],[Total Cost]]</f>
        <v>629.30499999999984</v>
      </c>
      <c r="M3965" t="str">
        <f>_xlfn.XLOOKUP(Table4[[#This Row],[ProductID]], Products!A:A,Products!B:B, "Not Found")</f>
        <v>House Accessories</v>
      </c>
      <c r="N3965" t="str">
        <f>TEXT(Table4[[#This Row],[Date]], "mmm")</f>
        <v>Jul</v>
      </c>
      <c r="O3965" t="str">
        <f>TEXT(Table4[[#This Row],[Date]], "yyyy")</f>
        <v>2024</v>
      </c>
      <c r="P3965" t="str">
        <f>_xlfn.XLOOKUP(Table4[[#This Row],[ProductID]],Products!A:A,Products!C:C, "Not Found")</f>
        <v>Fashion</v>
      </c>
      <c r="Q3965" t="str">
        <f>_xlfn.XLOOKUP(Table4[[#This Row],[ProductID]],Products!A:A,Products!D:D,"Not Found")</f>
        <v>Accessories</v>
      </c>
      <c r="R3965">
        <f>_xlfn.XLOOKUP(Table4[[#This Row],[ProductID]],Products!A:A,Products!E:E,"Not Found")</f>
        <v>1858.75</v>
      </c>
      <c r="S3965">
        <f>_xlfn.XLOOKUP(Table4[[#This Row],[ProductID]],Products!A:A,Products!F:F, "Not Found")</f>
        <v>1451.16</v>
      </c>
      <c r="T3965" t="str">
        <f>_xlfn.XLOOKUP(Table4[[#This Row],[CustomerID]],Customers!A:A,Customers!D:D, "Not Found")</f>
        <v>M</v>
      </c>
      <c r="U3965" s="6">
        <f>_xlfn.XLOOKUP(Table4[[#This Row],[CustomerID]],Customers!A:A,Customers!E:E, "Not Found")</f>
        <v>23030</v>
      </c>
      <c r="V3965">
        <f ca="1">DATEDIF(Table4[[#This Row],[CustomerBirthday]], TODAY(), "Y")</f>
        <v>63</v>
      </c>
      <c r="W3965" t="str" cm="1">
        <f t="array" aca="1" ref="W3965" ca="1">_xlfn.IFS(Table4[[#This Row],[Age]]&lt;25, "Under 25",Table4[[#This Row],[Age]]=34, "25-34", Table4[[#This Row],[Age]]&lt;=49, "35-49", Table4[[#This Row],[Age]]&lt;=64, "50-64", Table4[[#This Row],[Age]]&gt;=65, "65+")</f>
        <v>50-64</v>
      </c>
      <c r="X3965" t="str">
        <f>_xlfn.XLOOKUP(Table4[[#This Row],[StoreID]],Stores!A:A,Stores!B:B, "Not found")</f>
        <v>MegaMart Peckmouth</v>
      </c>
      <c r="Y3965" t="str">
        <f>_xlfn.XLOOKUP(Table4[[#This Row],[StoreID]],Stores!A:A,Stores!C:C, "Not Found")</f>
        <v>Peckmouth</v>
      </c>
      <c r="Z3965" t="str">
        <f>_xlfn.XLOOKUP(Table4[[#This Row],[StoreID]],Stores!A:A,Stores!D:D, "Not Found")</f>
        <v>East</v>
      </c>
    </row>
    <row r="3966" spans="1:26">
      <c r="A3966" t="s">
        <v>4832</v>
      </c>
      <c r="B3966" s="1">
        <v>45583</v>
      </c>
      <c r="C3966" t="s">
        <v>247</v>
      </c>
      <c r="D3966" t="s">
        <v>772</v>
      </c>
      <c r="E3966" t="s">
        <v>831</v>
      </c>
      <c r="F3966">
        <v>3</v>
      </c>
      <c r="G3966">
        <v>0.1</v>
      </c>
      <c r="H3966" t="s">
        <v>868</v>
      </c>
      <c r="I3966" s="4">
        <f>Table4[[#This Row],[Quantity]]*Table4[[#This Row],[UnitPrice]]</f>
        <v>5635.41</v>
      </c>
      <c r="J3966" s="4">
        <f>Table4[[#This Row],[Gross Revenue]]*(1-Table4[[#This Row],[Discount]])</f>
        <v>5071.8689999999997</v>
      </c>
      <c r="K3966" s="4">
        <f>Table4[[#This Row],[Quantity]]*Table4[[#This Row],[CostPrice]]</f>
        <v>3044.73</v>
      </c>
      <c r="L3966" s="4">
        <f>Table4[[#This Row],[Net Revenue]]-Table4[[#This Row],[Total Cost]]</f>
        <v>2027.1389999999997</v>
      </c>
      <c r="M3966" t="str">
        <f>_xlfn.XLOOKUP(Table4[[#This Row],[ProductID]], Products!A:A,Products!B:B, "Not Found")</f>
        <v>And Footwear</v>
      </c>
      <c r="N3966" t="str">
        <f>TEXT(Table4[[#This Row],[Date]], "mmm")</f>
        <v>Oct</v>
      </c>
      <c r="O3966" t="str">
        <f>TEXT(Table4[[#This Row],[Date]], "yyyy")</f>
        <v>2024</v>
      </c>
      <c r="P3966" t="str">
        <f>_xlfn.XLOOKUP(Table4[[#This Row],[ProductID]],Products!A:A,Products!C:C, "Not Found")</f>
        <v>Fashion</v>
      </c>
      <c r="Q3966" t="str">
        <f>_xlfn.XLOOKUP(Table4[[#This Row],[ProductID]],Products!A:A,Products!D:D,"Not Found")</f>
        <v>Footwear</v>
      </c>
      <c r="R3966">
        <f>_xlfn.XLOOKUP(Table4[[#This Row],[ProductID]],Products!A:A,Products!E:E,"Not Found")</f>
        <v>1878.47</v>
      </c>
      <c r="S3966">
        <f>_xlfn.XLOOKUP(Table4[[#This Row],[ProductID]],Products!A:A,Products!F:F, "Not Found")</f>
        <v>1014.91</v>
      </c>
      <c r="T3966" t="str">
        <f>_xlfn.XLOOKUP(Table4[[#This Row],[CustomerID]],Customers!A:A,Customers!D:D, "Not Found")</f>
        <v>F</v>
      </c>
      <c r="U3966" s="6">
        <f>_xlfn.XLOOKUP(Table4[[#This Row],[CustomerID]],Customers!A:A,Customers!E:E, "Not Found")</f>
        <v>25547</v>
      </c>
      <c r="V3966">
        <f ca="1">DATEDIF(Table4[[#This Row],[CustomerBirthday]], TODAY(), "Y")</f>
        <v>56</v>
      </c>
      <c r="W3966" t="str" cm="1">
        <f t="array" aca="1" ref="W3966" ca="1">_xlfn.IFS(Table4[[#This Row],[Age]]&lt;25, "Under 25",Table4[[#This Row],[Age]]=34, "25-34", Table4[[#This Row],[Age]]&lt;=49, "35-49", Table4[[#This Row],[Age]]&lt;=64, "50-64", Table4[[#This Row],[Age]]&gt;=65, "65+")</f>
        <v>50-64</v>
      </c>
      <c r="X3966" t="str">
        <f>_xlfn.XLOOKUP(Table4[[#This Row],[StoreID]],Stores!A:A,Stores!B:B, "Not found")</f>
        <v>MegaMart Jimenezborough</v>
      </c>
      <c r="Y3966" t="str">
        <f>_xlfn.XLOOKUP(Table4[[#This Row],[StoreID]],Stores!A:A,Stores!C:C, "Not Found")</f>
        <v>Jimenezborough</v>
      </c>
      <c r="Z3966" t="str">
        <f>_xlfn.XLOOKUP(Table4[[#This Row],[StoreID]],Stores!A:A,Stores!D:D, "Not Found")</f>
        <v>South</v>
      </c>
    </row>
    <row r="3967" spans="1:26">
      <c r="A3967" t="s">
        <v>4833</v>
      </c>
      <c r="B3967" s="1">
        <v>45479</v>
      </c>
      <c r="C3967" t="s">
        <v>274</v>
      </c>
      <c r="D3967" t="s">
        <v>774</v>
      </c>
      <c r="E3967" t="s">
        <v>835</v>
      </c>
      <c r="F3967">
        <v>2</v>
      </c>
      <c r="G3967">
        <v>0</v>
      </c>
      <c r="H3967" t="s">
        <v>875</v>
      </c>
      <c r="I3967" s="4">
        <f>Table4[[#This Row],[Quantity]]*Table4[[#This Row],[UnitPrice]]</f>
        <v>2974.82</v>
      </c>
      <c r="J3967" s="4">
        <f>Table4[[#This Row],[Gross Revenue]]*(1-Table4[[#This Row],[Discount]])</f>
        <v>2974.82</v>
      </c>
      <c r="K3967" s="4">
        <f>Table4[[#This Row],[Quantity]]*Table4[[#This Row],[CostPrice]]</f>
        <v>1626.14</v>
      </c>
      <c r="L3967" s="4">
        <f>Table4[[#This Row],[Net Revenue]]-Table4[[#This Row],[Total Cost]]</f>
        <v>1348.68</v>
      </c>
      <c r="M3967" t="str">
        <f>_xlfn.XLOOKUP(Table4[[#This Row],[ProductID]], Products!A:A,Products!B:B, "Not Found")</f>
        <v>Him Smartphone</v>
      </c>
      <c r="N3967" t="str">
        <f>TEXT(Table4[[#This Row],[Date]], "mmm")</f>
        <v>Jul</v>
      </c>
      <c r="O3967" t="str">
        <f>TEXT(Table4[[#This Row],[Date]], "yyyy")</f>
        <v>2024</v>
      </c>
      <c r="P3967" t="str">
        <f>_xlfn.XLOOKUP(Table4[[#This Row],[ProductID]],Products!A:A,Products!C:C, "Not Found")</f>
        <v>Electronics</v>
      </c>
      <c r="Q3967" t="str">
        <f>_xlfn.XLOOKUP(Table4[[#This Row],[ProductID]],Products!A:A,Products!D:D,"Not Found")</f>
        <v>Smartphone</v>
      </c>
      <c r="R3967">
        <f>_xlfn.XLOOKUP(Table4[[#This Row],[ProductID]],Products!A:A,Products!E:E,"Not Found")</f>
        <v>1487.41</v>
      </c>
      <c r="S3967">
        <f>_xlfn.XLOOKUP(Table4[[#This Row],[ProductID]],Products!A:A,Products!F:F, "Not Found")</f>
        <v>813.07</v>
      </c>
      <c r="T3967" t="str">
        <f>_xlfn.XLOOKUP(Table4[[#This Row],[CustomerID]],Customers!A:A,Customers!D:D, "Not Found")</f>
        <v>F</v>
      </c>
      <c r="U3967" s="6">
        <f>_xlfn.XLOOKUP(Table4[[#This Row],[CustomerID]],Customers!A:A,Customers!E:E, "Not Found")</f>
        <v>34856</v>
      </c>
      <c r="V3967">
        <f ca="1">DATEDIF(Table4[[#This Row],[CustomerBirthday]], TODAY(), "Y")</f>
        <v>31</v>
      </c>
      <c r="W3967" t="str" cm="1">
        <f t="array" aca="1" ref="W3967" ca="1">_xlfn.IFS(Table4[[#This Row],[Age]]&lt;25, "Under 25",Table4[[#This Row],[Age]]=34, "25-34", Table4[[#This Row],[Age]]&lt;=49, "35-49", Table4[[#This Row],[Age]]&lt;=64, "50-64", Table4[[#This Row],[Age]]&gt;=65, "65+")</f>
        <v>35-49</v>
      </c>
      <c r="X3967" t="str">
        <f>_xlfn.XLOOKUP(Table4[[#This Row],[StoreID]],Stores!A:A,Stores!B:B, "Not found")</f>
        <v>MegaMart Peckmouth</v>
      </c>
      <c r="Y3967" t="str">
        <f>_xlfn.XLOOKUP(Table4[[#This Row],[StoreID]],Stores!A:A,Stores!C:C, "Not Found")</f>
        <v>Peckmouth</v>
      </c>
      <c r="Z3967" t="str">
        <f>_xlfn.XLOOKUP(Table4[[#This Row],[StoreID]],Stores!A:A,Stores!D:D, "Not Found")</f>
        <v>East</v>
      </c>
    </row>
    <row r="3968" spans="1:26">
      <c r="A3968" t="s">
        <v>4834</v>
      </c>
      <c r="B3968" s="1">
        <v>45575</v>
      </c>
      <c r="C3968" t="s">
        <v>403</v>
      </c>
      <c r="D3968" t="s">
        <v>722</v>
      </c>
      <c r="E3968" t="s">
        <v>839</v>
      </c>
      <c r="F3968">
        <v>5</v>
      </c>
      <c r="G3968">
        <v>0.05</v>
      </c>
      <c r="H3968" t="s">
        <v>875</v>
      </c>
      <c r="I3968" s="4">
        <f>Table4[[#This Row],[Quantity]]*Table4[[#This Row],[UnitPrice]]</f>
        <v>9268.85</v>
      </c>
      <c r="J3968" s="4">
        <f>Table4[[#This Row],[Gross Revenue]]*(1-Table4[[#This Row],[Discount]])</f>
        <v>8805.4074999999993</v>
      </c>
      <c r="K3968" s="4">
        <f>Table4[[#This Row],[Quantity]]*Table4[[#This Row],[CostPrice]]</f>
        <v>6817.6</v>
      </c>
      <c r="L3968" s="4">
        <f>Table4[[#This Row],[Net Revenue]]-Table4[[#This Row],[Total Cost]]</f>
        <v>1987.807499999999</v>
      </c>
      <c r="M3968" t="str">
        <f>_xlfn.XLOOKUP(Table4[[#This Row],[ProductID]], Products!A:A,Products!B:B, "Not Found")</f>
        <v>Four Accessories</v>
      </c>
      <c r="N3968" t="str">
        <f>TEXT(Table4[[#This Row],[Date]], "mmm")</f>
        <v>Oct</v>
      </c>
      <c r="O3968" t="str">
        <f>TEXT(Table4[[#This Row],[Date]], "yyyy")</f>
        <v>2024</v>
      </c>
      <c r="P3968" t="str">
        <f>_xlfn.XLOOKUP(Table4[[#This Row],[ProductID]],Products!A:A,Products!C:C, "Not Found")</f>
        <v>Fashion</v>
      </c>
      <c r="Q3968" t="str">
        <f>_xlfn.XLOOKUP(Table4[[#This Row],[ProductID]],Products!A:A,Products!D:D,"Not Found")</f>
        <v>Accessories</v>
      </c>
      <c r="R3968">
        <f>_xlfn.XLOOKUP(Table4[[#This Row],[ProductID]],Products!A:A,Products!E:E,"Not Found")</f>
        <v>1853.77</v>
      </c>
      <c r="S3968">
        <f>_xlfn.XLOOKUP(Table4[[#This Row],[ProductID]],Products!A:A,Products!F:F, "Not Found")</f>
        <v>1363.52</v>
      </c>
      <c r="T3968" t="str">
        <f>_xlfn.XLOOKUP(Table4[[#This Row],[CustomerID]],Customers!A:A,Customers!D:D, "Not Found")</f>
        <v>M</v>
      </c>
      <c r="U3968" s="6">
        <f>_xlfn.XLOOKUP(Table4[[#This Row],[CustomerID]],Customers!A:A,Customers!E:E, "Not Found")</f>
        <v>22241</v>
      </c>
      <c r="V3968">
        <f ca="1">DATEDIF(Table4[[#This Row],[CustomerBirthday]], TODAY(), "Y")</f>
        <v>65</v>
      </c>
      <c r="W3968" t="str" cm="1">
        <f t="array" aca="1" ref="W3968" ca="1">_xlfn.IFS(Table4[[#This Row],[Age]]&lt;25, "Under 25",Table4[[#This Row],[Age]]=34, "25-34", Table4[[#This Row],[Age]]&lt;=49, "35-49", Table4[[#This Row],[Age]]&lt;=64, "50-64", Table4[[#This Row],[Age]]&gt;=65, "65+")</f>
        <v>65+</v>
      </c>
      <c r="X3968" t="str">
        <f>_xlfn.XLOOKUP(Table4[[#This Row],[StoreID]],Stores!A:A,Stores!B:B, "Not found")</f>
        <v>MegaMart New Michele</v>
      </c>
      <c r="Y3968" t="str">
        <f>_xlfn.XLOOKUP(Table4[[#This Row],[StoreID]],Stores!A:A,Stores!C:C, "Not Found")</f>
        <v>New Michele</v>
      </c>
      <c r="Z3968" t="str">
        <f>_xlfn.XLOOKUP(Table4[[#This Row],[StoreID]],Stores!A:A,Stores!D:D, "Not Found")</f>
        <v>West</v>
      </c>
    </row>
    <row r="3969" spans="1:26">
      <c r="A3969" t="s">
        <v>4835</v>
      </c>
      <c r="B3969" s="1">
        <v>45772</v>
      </c>
      <c r="C3969" t="s">
        <v>615</v>
      </c>
      <c r="D3969" t="s">
        <v>718</v>
      </c>
      <c r="E3969" t="s">
        <v>835</v>
      </c>
      <c r="F3969">
        <v>1</v>
      </c>
      <c r="G3969">
        <v>0.05</v>
      </c>
      <c r="H3969" t="s">
        <v>875</v>
      </c>
      <c r="I3969" s="4">
        <f>Table4[[#This Row],[Quantity]]*Table4[[#This Row],[UnitPrice]]</f>
        <v>337.63</v>
      </c>
      <c r="J3969" s="4">
        <f>Table4[[#This Row],[Gross Revenue]]*(1-Table4[[#This Row],[Discount]])</f>
        <v>320.74849999999998</v>
      </c>
      <c r="K3969" s="4">
        <f>Table4[[#This Row],[Quantity]]*Table4[[#This Row],[CostPrice]]</f>
        <v>169.03</v>
      </c>
      <c r="L3969" s="4">
        <f>Table4[[#This Row],[Net Revenue]]-Table4[[#This Row],[Total Cost]]</f>
        <v>151.71849999999998</v>
      </c>
      <c r="M3969" t="str">
        <f>_xlfn.XLOOKUP(Table4[[#This Row],[ProductID]], Products!A:A,Products!B:B, "Not Found")</f>
        <v>Here Footwear</v>
      </c>
      <c r="N3969" t="str">
        <f>TEXT(Table4[[#This Row],[Date]], "mmm")</f>
        <v>Apr</v>
      </c>
      <c r="O3969" t="str">
        <f>TEXT(Table4[[#This Row],[Date]], "yyyy")</f>
        <v>2025</v>
      </c>
      <c r="P3969" t="str">
        <f>_xlfn.XLOOKUP(Table4[[#This Row],[ProductID]],Products!A:A,Products!C:C, "Not Found")</f>
        <v>Fashion</v>
      </c>
      <c r="Q3969" t="str">
        <f>_xlfn.XLOOKUP(Table4[[#This Row],[ProductID]],Products!A:A,Products!D:D,"Not Found")</f>
        <v>Footwear</v>
      </c>
      <c r="R3969">
        <f>_xlfn.XLOOKUP(Table4[[#This Row],[ProductID]],Products!A:A,Products!E:E,"Not Found")</f>
        <v>337.63</v>
      </c>
      <c r="S3969">
        <f>_xlfn.XLOOKUP(Table4[[#This Row],[ProductID]],Products!A:A,Products!F:F, "Not Found")</f>
        <v>169.03</v>
      </c>
      <c r="T3969" t="str">
        <f>_xlfn.XLOOKUP(Table4[[#This Row],[CustomerID]],Customers!A:A,Customers!D:D, "Not Found")</f>
        <v>F</v>
      </c>
      <c r="U3969" s="6">
        <f>_xlfn.XLOOKUP(Table4[[#This Row],[CustomerID]],Customers!A:A,Customers!E:E, "Not Found")</f>
        <v>21425</v>
      </c>
      <c r="V3969">
        <f ca="1">DATEDIF(Table4[[#This Row],[CustomerBirthday]], TODAY(), "Y")</f>
        <v>67</v>
      </c>
      <c r="W3969" t="str" cm="1">
        <f t="array" aca="1" ref="W3969" ca="1">_xlfn.IFS(Table4[[#This Row],[Age]]&lt;25, "Under 25",Table4[[#This Row],[Age]]=34, "25-34", Table4[[#This Row],[Age]]&lt;=49, "35-49", Table4[[#This Row],[Age]]&lt;=64, "50-64", Table4[[#This Row],[Age]]&gt;=65, "65+")</f>
        <v>65+</v>
      </c>
      <c r="X3969" t="str">
        <f>_xlfn.XLOOKUP(Table4[[#This Row],[StoreID]],Stores!A:A,Stores!B:B, "Not found")</f>
        <v>MegaMart Peckmouth</v>
      </c>
      <c r="Y3969" t="str">
        <f>_xlfn.XLOOKUP(Table4[[#This Row],[StoreID]],Stores!A:A,Stores!C:C, "Not Found")</f>
        <v>Peckmouth</v>
      </c>
      <c r="Z3969" t="str">
        <f>_xlfn.XLOOKUP(Table4[[#This Row],[StoreID]],Stores!A:A,Stores!D:D, "Not Found")</f>
        <v>East</v>
      </c>
    </row>
    <row r="3970" spans="1:26">
      <c r="A3970" t="s">
        <v>4836</v>
      </c>
      <c r="B3970" s="1">
        <v>45259</v>
      </c>
      <c r="C3970" t="s">
        <v>582</v>
      </c>
      <c r="D3970" t="s">
        <v>778</v>
      </c>
      <c r="E3970" t="s">
        <v>835</v>
      </c>
      <c r="F3970">
        <v>1</v>
      </c>
      <c r="G3970">
        <v>0.1</v>
      </c>
      <c r="H3970" t="s">
        <v>871</v>
      </c>
      <c r="I3970" s="4">
        <f>Table4[[#This Row],[Quantity]]*Table4[[#This Row],[UnitPrice]]</f>
        <v>1015.76</v>
      </c>
      <c r="J3970" s="4">
        <f>Table4[[#This Row],[Gross Revenue]]*(1-Table4[[#This Row],[Discount]])</f>
        <v>914.18399999999997</v>
      </c>
      <c r="K3970" s="4">
        <f>Table4[[#This Row],[Quantity]]*Table4[[#This Row],[CostPrice]]</f>
        <v>584.4</v>
      </c>
      <c r="L3970" s="4">
        <f>Table4[[#This Row],[Net Revenue]]-Table4[[#This Row],[Total Cost]]</f>
        <v>329.78399999999999</v>
      </c>
      <c r="M3970" t="str">
        <f>_xlfn.XLOOKUP(Table4[[#This Row],[ProductID]], Products!A:A,Products!B:B, "Not Found")</f>
        <v>Behavior Dairy</v>
      </c>
      <c r="N3970" t="str">
        <f>TEXT(Table4[[#This Row],[Date]], "mmm")</f>
        <v>Nov</v>
      </c>
      <c r="O3970" t="str">
        <f>TEXT(Table4[[#This Row],[Date]], "yyyy")</f>
        <v>2023</v>
      </c>
      <c r="P3970" t="str">
        <f>_xlfn.XLOOKUP(Table4[[#This Row],[ProductID]],Products!A:A,Products!C:C, "Not Found")</f>
        <v>Groceries</v>
      </c>
      <c r="Q3970" t="str">
        <f>_xlfn.XLOOKUP(Table4[[#This Row],[ProductID]],Products!A:A,Products!D:D,"Not Found")</f>
        <v>Dairy</v>
      </c>
      <c r="R3970">
        <f>_xlfn.XLOOKUP(Table4[[#This Row],[ProductID]],Products!A:A,Products!E:E,"Not Found")</f>
        <v>1015.76</v>
      </c>
      <c r="S3970">
        <f>_xlfn.XLOOKUP(Table4[[#This Row],[ProductID]],Products!A:A,Products!F:F, "Not Found")</f>
        <v>584.4</v>
      </c>
      <c r="T3970" t="str">
        <f>_xlfn.XLOOKUP(Table4[[#This Row],[CustomerID]],Customers!A:A,Customers!D:D, "Not Found")</f>
        <v>F</v>
      </c>
      <c r="U3970" s="6">
        <f>_xlfn.XLOOKUP(Table4[[#This Row],[CustomerID]],Customers!A:A,Customers!E:E, "Not Found")</f>
        <v>31328</v>
      </c>
      <c r="V3970">
        <f ca="1">DATEDIF(Table4[[#This Row],[CustomerBirthday]], TODAY(), "Y")</f>
        <v>40</v>
      </c>
      <c r="W3970" t="str" cm="1">
        <f t="array" aca="1" ref="W3970" ca="1">_xlfn.IFS(Table4[[#This Row],[Age]]&lt;25, "Under 25",Table4[[#This Row],[Age]]=34, "25-34", Table4[[#This Row],[Age]]&lt;=49, "35-49", Table4[[#This Row],[Age]]&lt;=64, "50-64", Table4[[#This Row],[Age]]&gt;=65, "65+")</f>
        <v>35-49</v>
      </c>
      <c r="X3970" t="str">
        <f>_xlfn.XLOOKUP(Table4[[#This Row],[StoreID]],Stores!A:A,Stores!B:B, "Not found")</f>
        <v>MegaMart Peckmouth</v>
      </c>
      <c r="Y3970" t="str">
        <f>_xlfn.XLOOKUP(Table4[[#This Row],[StoreID]],Stores!A:A,Stores!C:C, "Not Found")</f>
        <v>Peckmouth</v>
      </c>
      <c r="Z3970" t="str">
        <f>_xlfn.XLOOKUP(Table4[[#This Row],[StoreID]],Stores!A:A,Stores!D:D, "Not Found")</f>
        <v>East</v>
      </c>
    </row>
    <row r="3971" spans="1:26">
      <c r="A3971" t="s">
        <v>4837</v>
      </c>
      <c r="B3971" s="1">
        <v>45385</v>
      </c>
      <c r="C3971" t="s">
        <v>221</v>
      </c>
      <c r="D3971" t="s">
        <v>780</v>
      </c>
      <c r="E3971" t="s">
        <v>835</v>
      </c>
      <c r="F3971">
        <v>2</v>
      </c>
      <c r="G3971">
        <v>0.15</v>
      </c>
      <c r="H3971" t="s">
        <v>868</v>
      </c>
      <c r="I3971" s="4">
        <f>Table4[[#This Row],[Quantity]]*Table4[[#This Row],[UnitPrice]]</f>
        <v>2544.46</v>
      </c>
      <c r="J3971" s="4">
        <f>Table4[[#This Row],[Gross Revenue]]*(1-Table4[[#This Row],[Discount]])</f>
        <v>2162.7910000000002</v>
      </c>
      <c r="K3971" s="4">
        <f>Table4[[#This Row],[Quantity]]*Table4[[#This Row],[CostPrice]]</f>
        <v>1905.3</v>
      </c>
      <c r="L3971" s="4">
        <f>Table4[[#This Row],[Net Revenue]]-Table4[[#This Row],[Total Cost]]</f>
        <v>257.49100000000021</v>
      </c>
      <c r="M3971" t="str">
        <f>_xlfn.XLOOKUP(Table4[[#This Row],[ProductID]], Products!A:A,Products!B:B, "Not Found")</f>
        <v>Hospital Smartphone</v>
      </c>
      <c r="N3971" t="str">
        <f>TEXT(Table4[[#This Row],[Date]], "mmm")</f>
        <v>Apr</v>
      </c>
      <c r="O3971" t="str">
        <f>TEXT(Table4[[#This Row],[Date]], "yyyy")</f>
        <v>2024</v>
      </c>
      <c r="P3971" t="str">
        <f>_xlfn.XLOOKUP(Table4[[#This Row],[ProductID]],Products!A:A,Products!C:C, "Not Found")</f>
        <v>Electronics</v>
      </c>
      <c r="Q3971" t="str">
        <f>_xlfn.XLOOKUP(Table4[[#This Row],[ProductID]],Products!A:A,Products!D:D,"Not Found")</f>
        <v>Smartphone</v>
      </c>
      <c r="R3971">
        <f>_xlfn.XLOOKUP(Table4[[#This Row],[ProductID]],Products!A:A,Products!E:E,"Not Found")</f>
        <v>1272.23</v>
      </c>
      <c r="S3971">
        <f>_xlfn.XLOOKUP(Table4[[#This Row],[ProductID]],Products!A:A,Products!F:F, "Not Found")</f>
        <v>952.65</v>
      </c>
      <c r="T3971" t="str">
        <f>_xlfn.XLOOKUP(Table4[[#This Row],[CustomerID]],Customers!A:A,Customers!D:D, "Not Found")</f>
        <v>F</v>
      </c>
      <c r="U3971" s="6">
        <f>_xlfn.XLOOKUP(Table4[[#This Row],[CustomerID]],Customers!A:A,Customers!E:E, "Not Found")</f>
        <v>36064</v>
      </c>
      <c r="V3971">
        <f ca="1">DATEDIF(Table4[[#This Row],[CustomerBirthday]], TODAY(), "Y")</f>
        <v>27</v>
      </c>
      <c r="W3971" t="str" cm="1">
        <f t="array" aca="1" ref="W3971" ca="1">_xlfn.IFS(Table4[[#This Row],[Age]]&lt;25, "Under 25",Table4[[#This Row],[Age]]=34, "25-34", Table4[[#This Row],[Age]]&lt;=49, "35-49", Table4[[#This Row],[Age]]&lt;=64, "50-64", Table4[[#This Row],[Age]]&gt;=65, "65+")</f>
        <v>35-49</v>
      </c>
      <c r="X3971" t="str">
        <f>_xlfn.XLOOKUP(Table4[[#This Row],[StoreID]],Stores!A:A,Stores!B:B, "Not found")</f>
        <v>MegaMart Peckmouth</v>
      </c>
      <c r="Y3971" t="str">
        <f>_xlfn.XLOOKUP(Table4[[#This Row],[StoreID]],Stores!A:A,Stores!C:C, "Not Found")</f>
        <v>Peckmouth</v>
      </c>
      <c r="Z3971" t="str">
        <f>_xlfn.XLOOKUP(Table4[[#This Row],[StoreID]],Stores!A:A,Stores!D:D, "Not Found")</f>
        <v>East</v>
      </c>
    </row>
    <row r="3972" spans="1:26">
      <c r="A3972" t="s">
        <v>4838</v>
      </c>
      <c r="B3972" s="1">
        <v>45274</v>
      </c>
      <c r="C3972" t="s">
        <v>347</v>
      </c>
      <c r="D3972" t="s">
        <v>784</v>
      </c>
      <c r="E3972" t="s">
        <v>835</v>
      </c>
      <c r="F3972">
        <v>1</v>
      </c>
      <c r="G3972">
        <v>0.05</v>
      </c>
      <c r="H3972" t="s">
        <v>865</v>
      </c>
      <c r="I3972" s="4">
        <f>Table4[[#This Row],[Quantity]]*Table4[[#This Row],[UnitPrice]]</f>
        <v>1485.05</v>
      </c>
      <c r="J3972" s="4">
        <f>Table4[[#This Row],[Gross Revenue]]*(1-Table4[[#This Row],[Discount]])</f>
        <v>1410.7974999999999</v>
      </c>
      <c r="K3972" s="4">
        <f>Table4[[#This Row],[Quantity]]*Table4[[#This Row],[CostPrice]]</f>
        <v>988.31</v>
      </c>
      <c r="L3972" s="4">
        <f>Table4[[#This Row],[Net Revenue]]-Table4[[#This Row],[Total Cost]]</f>
        <v>422.48749999999995</v>
      </c>
      <c r="M3972" t="str">
        <f>_xlfn.XLOOKUP(Table4[[#This Row],[ProductID]], Products!A:A,Products!B:B, "Not Found")</f>
        <v>Road Clothing</v>
      </c>
      <c r="N3972" t="str">
        <f>TEXT(Table4[[#This Row],[Date]], "mmm")</f>
        <v>Dec</v>
      </c>
      <c r="O3972" t="str">
        <f>TEXT(Table4[[#This Row],[Date]], "yyyy")</f>
        <v>2023</v>
      </c>
      <c r="P3972" t="str">
        <f>_xlfn.XLOOKUP(Table4[[#This Row],[ProductID]],Products!A:A,Products!C:C, "Not Found")</f>
        <v>Fashion</v>
      </c>
      <c r="Q3972" t="str">
        <f>_xlfn.XLOOKUP(Table4[[#This Row],[ProductID]],Products!A:A,Products!D:D,"Not Found")</f>
        <v>Clothing</v>
      </c>
      <c r="R3972">
        <f>_xlfn.XLOOKUP(Table4[[#This Row],[ProductID]],Products!A:A,Products!E:E,"Not Found")</f>
        <v>1485.05</v>
      </c>
      <c r="S3972">
        <f>_xlfn.XLOOKUP(Table4[[#This Row],[ProductID]],Products!A:A,Products!F:F, "Not Found")</f>
        <v>988.31</v>
      </c>
      <c r="T3972" t="str">
        <f>_xlfn.XLOOKUP(Table4[[#This Row],[CustomerID]],Customers!A:A,Customers!D:D, "Not Found")</f>
        <v>F</v>
      </c>
      <c r="U3972" s="6">
        <f>_xlfn.XLOOKUP(Table4[[#This Row],[CustomerID]],Customers!A:A,Customers!E:E, "Not Found")</f>
        <v>37223</v>
      </c>
      <c r="V3972">
        <f ca="1">DATEDIF(Table4[[#This Row],[CustomerBirthday]], TODAY(), "Y")</f>
        <v>24</v>
      </c>
      <c r="W3972" t="str" cm="1">
        <f t="array" aca="1" ref="W3972" ca="1">_xlfn.IFS(Table4[[#This Row],[Age]]&lt;25, "Under 25",Table4[[#This Row],[Age]]=34, "25-34", Table4[[#This Row],[Age]]&lt;=49, "35-49", Table4[[#This Row],[Age]]&lt;=64, "50-64", Table4[[#This Row],[Age]]&gt;=65, "65+")</f>
        <v>Under 25</v>
      </c>
      <c r="X3972" t="str">
        <f>_xlfn.XLOOKUP(Table4[[#This Row],[StoreID]],Stores!A:A,Stores!B:B, "Not found")</f>
        <v>MegaMart Peckmouth</v>
      </c>
      <c r="Y3972" t="str">
        <f>_xlfn.XLOOKUP(Table4[[#This Row],[StoreID]],Stores!A:A,Stores!C:C, "Not Found")</f>
        <v>Peckmouth</v>
      </c>
      <c r="Z3972" t="str">
        <f>_xlfn.XLOOKUP(Table4[[#This Row],[StoreID]],Stores!A:A,Stores!D:D, "Not Found")</f>
        <v>East</v>
      </c>
    </row>
    <row r="3973" spans="1:26">
      <c r="A3973" t="s">
        <v>4839</v>
      </c>
      <c r="B3973" s="1">
        <v>45853</v>
      </c>
      <c r="C3973" t="s">
        <v>650</v>
      </c>
      <c r="D3973" t="s">
        <v>772</v>
      </c>
      <c r="E3973" t="s">
        <v>835</v>
      </c>
      <c r="F3973">
        <v>1</v>
      </c>
      <c r="G3973">
        <v>0.05</v>
      </c>
      <c r="H3973" t="s">
        <v>875</v>
      </c>
      <c r="I3973" s="4">
        <f>Table4[[#This Row],[Quantity]]*Table4[[#This Row],[UnitPrice]]</f>
        <v>1878.47</v>
      </c>
      <c r="J3973" s="4">
        <f>Table4[[#This Row],[Gross Revenue]]*(1-Table4[[#This Row],[Discount]])</f>
        <v>1784.5464999999999</v>
      </c>
      <c r="K3973" s="4">
        <f>Table4[[#This Row],[Quantity]]*Table4[[#This Row],[CostPrice]]</f>
        <v>1014.91</v>
      </c>
      <c r="L3973" s="4">
        <f>Table4[[#This Row],[Net Revenue]]-Table4[[#This Row],[Total Cost]]</f>
        <v>769.63649999999996</v>
      </c>
      <c r="M3973" t="str">
        <f>_xlfn.XLOOKUP(Table4[[#This Row],[ProductID]], Products!A:A,Products!B:B, "Not Found")</f>
        <v>And Footwear</v>
      </c>
      <c r="N3973" t="str">
        <f>TEXT(Table4[[#This Row],[Date]], "mmm")</f>
        <v>Jul</v>
      </c>
      <c r="O3973" t="str">
        <f>TEXT(Table4[[#This Row],[Date]], "yyyy")</f>
        <v>2025</v>
      </c>
      <c r="P3973" t="str">
        <f>_xlfn.XLOOKUP(Table4[[#This Row],[ProductID]],Products!A:A,Products!C:C, "Not Found")</f>
        <v>Fashion</v>
      </c>
      <c r="Q3973" t="str">
        <f>_xlfn.XLOOKUP(Table4[[#This Row],[ProductID]],Products!A:A,Products!D:D,"Not Found")</f>
        <v>Footwear</v>
      </c>
      <c r="R3973">
        <f>_xlfn.XLOOKUP(Table4[[#This Row],[ProductID]],Products!A:A,Products!E:E,"Not Found")</f>
        <v>1878.47</v>
      </c>
      <c r="S3973">
        <f>_xlfn.XLOOKUP(Table4[[#This Row],[ProductID]],Products!A:A,Products!F:F, "Not Found")</f>
        <v>1014.91</v>
      </c>
      <c r="T3973" t="str">
        <f>_xlfn.XLOOKUP(Table4[[#This Row],[CustomerID]],Customers!A:A,Customers!D:D, "Not Found")</f>
        <v>M</v>
      </c>
      <c r="U3973" s="6">
        <f>_xlfn.XLOOKUP(Table4[[#This Row],[CustomerID]],Customers!A:A,Customers!E:E, "Not Found")</f>
        <v>37724</v>
      </c>
      <c r="V3973">
        <f ca="1">DATEDIF(Table4[[#This Row],[CustomerBirthday]], TODAY(), "Y")</f>
        <v>23</v>
      </c>
      <c r="W3973" t="str" cm="1">
        <f t="array" aca="1" ref="W3973" ca="1">_xlfn.IFS(Table4[[#This Row],[Age]]&lt;25, "Under 25",Table4[[#This Row],[Age]]=34, "25-34", Table4[[#This Row],[Age]]&lt;=49, "35-49", Table4[[#This Row],[Age]]&lt;=64, "50-64", Table4[[#This Row],[Age]]&gt;=65, "65+")</f>
        <v>Under 25</v>
      </c>
      <c r="X3973" t="str">
        <f>_xlfn.XLOOKUP(Table4[[#This Row],[StoreID]],Stores!A:A,Stores!B:B, "Not found")</f>
        <v>MegaMart Peckmouth</v>
      </c>
      <c r="Y3973" t="str">
        <f>_xlfn.XLOOKUP(Table4[[#This Row],[StoreID]],Stores!A:A,Stores!C:C, "Not Found")</f>
        <v>Peckmouth</v>
      </c>
      <c r="Z3973" t="str">
        <f>_xlfn.XLOOKUP(Table4[[#This Row],[StoreID]],Stores!A:A,Stores!D:D, "Not Found")</f>
        <v>East</v>
      </c>
    </row>
    <row r="3974" spans="1:26">
      <c r="A3974" t="s">
        <v>4840</v>
      </c>
      <c r="B3974" s="1">
        <v>45544</v>
      </c>
      <c r="C3974" t="s">
        <v>399</v>
      </c>
      <c r="D3974" t="s">
        <v>816</v>
      </c>
      <c r="E3974" t="s">
        <v>839</v>
      </c>
      <c r="F3974">
        <v>1</v>
      </c>
      <c r="G3974">
        <v>0.15</v>
      </c>
      <c r="H3974" t="s">
        <v>865</v>
      </c>
      <c r="I3974" s="4">
        <f>Table4[[#This Row],[Quantity]]*Table4[[#This Row],[UnitPrice]]</f>
        <v>1879.08</v>
      </c>
      <c r="J3974" s="4">
        <f>Table4[[#This Row],[Gross Revenue]]*(1-Table4[[#This Row],[Discount]])</f>
        <v>1597.2179999999998</v>
      </c>
      <c r="K3974" s="4">
        <f>Table4[[#This Row],[Quantity]]*Table4[[#This Row],[CostPrice]]</f>
        <v>1004.56</v>
      </c>
      <c r="L3974" s="4">
        <f>Table4[[#This Row],[Net Revenue]]-Table4[[#This Row],[Total Cost]]</f>
        <v>592.6579999999999</v>
      </c>
      <c r="M3974" t="str">
        <f>_xlfn.XLOOKUP(Table4[[#This Row],[ProductID]], Products!A:A,Products!B:B, "Not Found")</f>
        <v>Set Dairy</v>
      </c>
      <c r="N3974" t="str">
        <f>TEXT(Table4[[#This Row],[Date]], "mmm")</f>
        <v>Sep</v>
      </c>
      <c r="O3974" t="str">
        <f>TEXT(Table4[[#This Row],[Date]], "yyyy")</f>
        <v>2024</v>
      </c>
      <c r="P3974" t="str">
        <f>_xlfn.XLOOKUP(Table4[[#This Row],[ProductID]],Products!A:A,Products!C:C, "Not Found")</f>
        <v>Groceries</v>
      </c>
      <c r="Q3974" t="str">
        <f>_xlfn.XLOOKUP(Table4[[#This Row],[ProductID]],Products!A:A,Products!D:D,"Not Found")</f>
        <v>Dairy</v>
      </c>
      <c r="R3974">
        <f>_xlfn.XLOOKUP(Table4[[#This Row],[ProductID]],Products!A:A,Products!E:E,"Not Found")</f>
        <v>1879.08</v>
      </c>
      <c r="S3974">
        <f>_xlfn.XLOOKUP(Table4[[#This Row],[ProductID]],Products!A:A,Products!F:F, "Not Found")</f>
        <v>1004.56</v>
      </c>
      <c r="T3974" t="str">
        <f>_xlfn.XLOOKUP(Table4[[#This Row],[CustomerID]],Customers!A:A,Customers!D:D, "Not Found")</f>
        <v>F</v>
      </c>
      <c r="U3974" s="6">
        <f>_xlfn.XLOOKUP(Table4[[#This Row],[CustomerID]],Customers!A:A,Customers!E:E, "Not Found")</f>
        <v>34980</v>
      </c>
      <c r="V3974">
        <f ca="1">DATEDIF(Table4[[#This Row],[CustomerBirthday]], TODAY(), "Y")</f>
        <v>30</v>
      </c>
      <c r="W3974" t="str" cm="1">
        <f t="array" aca="1" ref="W3974" ca="1">_xlfn.IFS(Table4[[#This Row],[Age]]&lt;25, "Under 25",Table4[[#This Row],[Age]]=34, "25-34", Table4[[#This Row],[Age]]&lt;=49, "35-49", Table4[[#This Row],[Age]]&lt;=64, "50-64", Table4[[#This Row],[Age]]&gt;=65, "65+")</f>
        <v>35-49</v>
      </c>
      <c r="X3974" t="str">
        <f>_xlfn.XLOOKUP(Table4[[#This Row],[StoreID]],Stores!A:A,Stores!B:B, "Not found")</f>
        <v>MegaMart New Michele</v>
      </c>
      <c r="Y3974" t="str">
        <f>_xlfn.XLOOKUP(Table4[[#This Row],[StoreID]],Stores!A:A,Stores!C:C, "Not Found")</f>
        <v>New Michele</v>
      </c>
      <c r="Z3974" t="str">
        <f>_xlfn.XLOOKUP(Table4[[#This Row],[StoreID]],Stores!A:A,Stores!D:D, "Not Found")</f>
        <v>West</v>
      </c>
    </row>
    <row r="3975" spans="1:26">
      <c r="A3975" t="s">
        <v>4841</v>
      </c>
      <c r="B3975" s="1">
        <v>45269</v>
      </c>
      <c r="C3975" t="s">
        <v>382</v>
      </c>
      <c r="D3975" t="s">
        <v>750</v>
      </c>
      <c r="E3975" t="s">
        <v>835</v>
      </c>
      <c r="F3975">
        <v>1</v>
      </c>
      <c r="G3975">
        <v>0</v>
      </c>
      <c r="H3975" t="s">
        <v>865</v>
      </c>
      <c r="I3975" s="4">
        <f>Table4[[#This Row],[Quantity]]*Table4[[#This Row],[UnitPrice]]</f>
        <v>1342.75</v>
      </c>
      <c r="J3975" s="4">
        <f>Table4[[#This Row],[Gross Revenue]]*(1-Table4[[#This Row],[Discount]])</f>
        <v>1342.75</v>
      </c>
      <c r="K3975" s="4">
        <f>Table4[[#This Row],[Quantity]]*Table4[[#This Row],[CostPrice]]</f>
        <v>797.94</v>
      </c>
      <c r="L3975" s="4">
        <f>Table4[[#This Row],[Net Revenue]]-Table4[[#This Row],[Total Cost]]</f>
        <v>544.80999999999995</v>
      </c>
      <c r="M3975" t="str">
        <f>_xlfn.XLOOKUP(Table4[[#This Row],[ProductID]], Products!A:A,Products!B:B, "Not Found")</f>
        <v>Add Clothing</v>
      </c>
      <c r="N3975" t="str">
        <f>TEXT(Table4[[#This Row],[Date]], "mmm")</f>
        <v>Dec</v>
      </c>
      <c r="O3975" t="str">
        <f>TEXT(Table4[[#This Row],[Date]], "yyyy")</f>
        <v>2023</v>
      </c>
      <c r="P3975" t="str">
        <f>_xlfn.XLOOKUP(Table4[[#This Row],[ProductID]],Products!A:A,Products!C:C, "Not Found")</f>
        <v>Fashion</v>
      </c>
      <c r="Q3975" t="str">
        <f>_xlfn.XLOOKUP(Table4[[#This Row],[ProductID]],Products!A:A,Products!D:D,"Not Found")</f>
        <v>Clothing</v>
      </c>
      <c r="R3975">
        <f>_xlfn.XLOOKUP(Table4[[#This Row],[ProductID]],Products!A:A,Products!E:E,"Not Found")</f>
        <v>1342.75</v>
      </c>
      <c r="S3975">
        <f>_xlfn.XLOOKUP(Table4[[#This Row],[ProductID]],Products!A:A,Products!F:F, "Not Found")</f>
        <v>797.94</v>
      </c>
      <c r="T3975" t="str">
        <f>_xlfn.XLOOKUP(Table4[[#This Row],[CustomerID]],Customers!A:A,Customers!D:D, "Not Found")</f>
        <v>F</v>
      </c>
      <c r="U3975" s="6">
        <f>_xlfn.XLOOKUP(Table4[[#This Row],[CustomerID]],Customers!A:A,Customers!E:E, "Not Found")</f>
        <v>35236</v>
      </c>
      <c r="V3975">
        <f ca="1">DATEDIF(Table4[[#This Row],[CustomerBirthday]], TODAY(), "Y")</f>
        <v>30</v>
      </c>
      <c r="W3975" t="str" cm="1">
        <f t="array" aca="1" ref="W3975" ca="1">_xlfn.IFS(Table4[[#This Row],[Age]]&lt;25, "Under 25",Table4[[#This Row],[Age]]=34, "25-34", Table4[[#This Row],[Age]]&lt;=49, "35-49", Table4[[#This Row],[Age]]&lt;=64, "50-64", Table4[[#This Row],[Age]]&gt;=65, "65+")</f>
        <v>35-49</v>
      </c>
      <c r="X3975" t="str">
        <f>_xlfn.XLOOKUP(Table4[[#This Row],[StoreID]],Stores!A:A,Stores!B:B, "Not found")</f>
        <v>MegaMart Peckmouth</v>
      </c>
      <c r="Y3975" t="str">
        <f>_xlfn.XLOOKUP(Table4[[#This Row],[StoreID]],Stores!A:A,Stores!C:C, "Not Found")</f>
        <v>Peckmouth</v>
      </c>
      <c r="Z3975" t="str">
        <f>_xlfn.XLOOKUP(Table4[[#This Row],[StoreID]],Stores!A:A,Stores!D:D, "Not Found")</f>
        <v>East</v>
      </c>
    </row>
    <row r="3976" spans="1:26">
      <c r="A3976" t="s">
        <v>4842</v>
      </c>
      <c r="B3976" s="1">
        <v>45791</v>
      </c>
      <c r="C3976" t="s">
        <v>650</v>
      </c>
      <c r="D3976" t="s">
        <v>764</v>
      </c>
      <c r="E3976" t="s">
        <v>846</v>
      </c>
      <c r="F3976">
        <v>2</v>
      </c>
      <c r="G3976">
        <v>0.15</v>
      </c>
      <c r="H3976" t="s">
        <v>868</v>
      </c>
      <c r="I3976" s="4">
        <f>Table4[[#This Row],[Quantity]]*Table4[[#This Row],[UnitPrice]]</f>
        <v>647.84</v>
      </c>
      <c r="J3976" s="4">
        <f>Table4[[#This Row],[Gross Revenue]]*(1-Table4[[#This Row],[Discount]])</f>
        <v>550.66399999999999</v>
      </c>
      <c r="K3976" s="4">
        <f>Table4[[#This Row],[Quantity]]*Table4[[#This Row],[CostPrice]]</f>
        <v>485.96</v>
      </c>
      <c r="L3976" s="4">
        <f>Table4[[#This Row],[Net Revenue]]-Table4[[#This Row],[Total Cost]]</f>
        <v>64.704000000000008</v>
      </c>
      <c r="M3976" t="str">
        <f>_xlfn.XLOOKUP(Table4[[#This Row],[ProductID]], Products!A:A,Products!B:B, "Not Found")</f>
        <v>Simple Accessories</v>
      </c>
      <c r="N3976" t="str">
        <f>TEXT(Table4[[#This Row],[Date]], "mmm")</f>
        <v>May</v>
      </c>
      <c r="O3976" t="str">
        <f>TEXT(Table4[[#This Row],[Date]], "yyyy")</f>
        <v>2025</v>
      </c>
      <c r="P3976" t="str">
        <f>_xlfn.XLOOKUP(Table4[[#This Row],[ProductID]],Products!A:A,Products!C:C, "Not Found")</f>
        <v>Fashion</v>
      </c>
      <c r="Q3976" t="str">
        <f>_xlfn.XLOOKUP(Table4[[#This Row],[ProductID]],Products!A:A,Products!D:D,"Not Found")</f>
        <v>Accessories</v>
      </c>
      <c r="R3976">
        <f>_xlfn.XLOOKUP(Table4[[#This Row],[ProductID]],Products!A:A,Products!E:E,"Not Found")</f>
        <v>323.92</v>
      </c>
      <c r="S3976">
        <f>_xlfn.XLOOKUP(Table4[[#This Row],[ProductID]],Products!A:A,Products!F:F, "Not Found")</f>
        <v>242.98</v>
      </c>
      <c r="T3976" t="str">
        <f>_xlfn.XLOOKUP(Table4[[#This Row],[CustomerID]],Customers!A:A,Customers!D:D, "Not Found")</f>
        <v>M</v>
      </c>
      <c r="U3976" s="6">
        <f>_xlfn.XLOOKUP(Table4[[#This Row],[CustomerID]],Customers!A:A,Customers!E:E, "Not Found")</f>
        <v>37724</v>
      </c>
      <c r="V3976">
        <f ca="1">DATEDIF(Table4[[#This Row],[CustomerBirthday]], TODAY(), "Y")</f>
        <v>23</v>
      </c>
      <c r="W3976" t="str" cm="1">
        <f t="array" aca="1" ref="W3976" ca="1">_xlfn.IFS(Table4[[#This Row],[Age]]&lt;25, "Under 25",Table4[[#This Row],[Age]]=34, "25-34", Table4[[#This Row],[Age]]&lt;=49, "35-49", Table4[[#This Row],[Age]]&lt;=64, "50-64", Table4[[#This Row],[Age]]&gt;=65, "65+")</f>
        <v>Under 25</v>
      </c>
      <c r="X3976" t="str">
        <f>_xlfn.XLOOKUP(Table4[[#This Row],[StoreID]],Stores!A:A,Stores!B:B, "Not found")</f>
        <v>MegaMart Johnmouth</v>
      </c>
      <c r="Y3976" t="str">
        <f>_xlfn.XLOOKUP(Table4[[#This Row],[StoreID]],Stores!A:A,Stores!C:C, "Not Found")</f>
        <v>Johnmouth</v>
      </c>
      <c r="Z3976" t="str">
        <f>_xlfn.XLOOKUP(Table4[[#This Row],[StoreID]],Stores!A:A,Stores!D:D, "Not Found")</f>
        <v>East</v>
      </c>
    </row>
    <row r="3977" spans="1:26">
      <c r="A3977" t="s">
        <v>4843</v>
      </c>
      <c r="B3977" s="1">
        <v>45841</v>
      </c>
      <c r="C3977" t="s">
        <v>438</v>
      </c>
      <c r="D3977" t="s">
        <v>798</v>
      </c>
      <c r="E3977" t="s">
        <v>839</v>
      </c>
      <c r="F3977">
        <v>4</v>
      </c>
      <c r="G3977">
        <v>0</v>
      </c>
      <c r="H3977" t="s">
        <v>871</v>
      </c>
      <c r="I3977" s="4">
        <f>Table4[[#This Row],[Quantity]]*Table4[[#This Row],[UnitPrice]]</f>
        <v>6005.84</v>
      </c>
      <c r="J3977" s="4">
        <f>Table4[[#This Row],[Gross Revenue]]*(1-Table4[[#This Row],[Discount]])</f>
        <v>6005.84</v>
      </c>
      <c r="K3977" s="4">
        <f>Table4[[#This Row],[Quantity]]*Table4[[#This Row],[CostPrice]]</f>
        <v>4670.92</v>
      </c>
      <c r="L3977" s="4">
        <f>Table4[[#This Row],[Net Revenue]]-Table4[[#This Row],[Total Cost]]</f>
        <v>1334.92</v>
      </c>
      <c r="M3977" t="str">
        <f>_xlfn.XLOOKUP(Table4[[#This Row],[ProductID]], Products!A:A,Products!B:B, "Not Found")</f>
        <v>New Watches</v>
      </c>
      <c r="N3977" t="str">
        <f>TEXT(Table4[[#This Row],[Date]], "mmm")</f>
        <v>Jul</v>
      </c>
      <c r="O3977" t="str">
        <f>TEXT(Table4[[#This Row],[Date]], "yyyy")</f>
        <v>2025</v>
      </c>
      <c r="P3977" t="str">
        <f>_xlfn.XLOOKUP(Table4[[#This Row],[ProductID]],Products!A:A,Products!C:C, "Not Found")</f>
        <v>Fashion</v>
      </c>
      <c r="Q3977" t="str">
        <f>_xlfn.XLOOKUP(Table4[[#This Row],[ProductID]],Products!A:A,Products!D:D,"Not Found")</f>
        <v>Watches</v>
      </c>
      <c r="R3977">
        <f>_xlfn.XLOOKUP(Table4[[#This Row],[ProductID]],Products!A:A,Products!E:E,"Not Found")</f>
        <v>1501.46</v>
      </c>
      <c r="S3977">
        <f>_xlfn.XLOOKUP(Table4[[#This Row],[ProductID]],Products!A:A,Products!F:F, "Not Found")</f>
        <v>1167.73</v>
      </c>
      <c r="T3977" t="str">
        <f>_xlfn.XLOOKUP(Table4[[#This Row],[CustomerID]],Customers!A:A,Customers!D:D, "Not Found")</f>
        <v>M</v>
      </c>
      <c r="U3977" s="6">
        <f>_xlfn.XLOOKUP(Table4[[#This Row],[CustomerID]],Customers!A:A,Customers!E:E, "Not Found")</f>
        <v>27633</v>
      </c>
      <c r="V3977">
        <f ca="1">DATEDIF(Table4[[#This Row],[CustomerBirthday]], TODAY(), "Y")</f>
        <v>50</v>
      </c>
      <c r="W3977" t="str" cm="1">
        <f t="array" aca="1" ref="W3977" ca="1">_xlfn.IFS(Table4[[#This Row],[Age]]&lt;25, "Under 25",Table4[[#This Row],[Age]]=34, "25-34", Table4[[#This Row],[Age]]&lt;=49, "35-49", Table4[[#This Row],[Age]]&lt;=64, "50-64", Table4[[#This Row],[Age]]&gt;=65, "65+")</f>
        <v>50-64</v>
      </c>
      <c r="X3977" t="str">
        <f>_xlfn.XLOOKUP(Table4[[#This Row],[StoreID]],Stores!A:A,Stores!B:B, "Not found")</f>
        <v>MegaMart New Michele</v>
      </c>
      <c r="Y3977" t="str">
        <f>_xlfn.XLOOKUP(Table4[[#This Row],[StoreID]],Stores!A:A,Stores!C:C, "Not Found")</f>
        <v>New Michele</v>
      </c>
      <c r="Z3977" t="str">
        <f>_xlfn.XLOOKUP(Table4[[#This Row],[StoreID]],Stores!A:A,Stores!D:D, "Not Found")</f>
        <v>West</v>
      </c>
    </row>
    <row r="3978" spans="1:26">
      <c r="A3978" t="s">
        <v>4844</v>
      </c>
      <c r="B3978" s="1">
        <v>45438</v>
      </c>
      <c r="C3978" t="s">
        <v>134</v>
      </c>
      <c r="D3978" t="s">
        <v>806</v>
      </c>
      <c r="E3978" t="s">
        <v>831</v>
      </c>
      <c r="F3978">
        <v>1</v>
      </c>
      <c r="G3978">
        <v>0.05</v>
      </c>
      <c r="H3978" t="s">
        <v>875</v>
      </c>
      <c r="I3978" s="4">
        <f>Table4[[#This Row],[Quantity]]*Table4[[#This Row],[UnitPrice]]</f>
        <v>1745.61</v>
      </c>
      <c r="J3978" s="4">
        <f>Table4[[#This Row],[Gross Revenue]]*(1-Table4[[#This Row],[Discount]])</f>
        <v>1658.3294999999998</v>
      </c>
      <c r="K3978" s="4">
        <f>Table4[[#This Row],[Quantity]]*Table4[[#This Row],[CostPrice]]</f>
        <v>1322.44</v>
      </c>
      <c r="L3978" s="4">
        <f>Table4[[#This Row],[Net Revenue]]-Table4[[#This Row],[Total Cost]]</f>
        <v>335.88949999999977</v>
      </c>
      <c r="M3978" t="str">
        <f>_xlfn.XLOOKUP(Table4[[#This Row],[ProductID]], Products!A:A,Products!B:B, "Not Found")</f>
        <v>Piece Headphones</v>
      </c>
      <c r="N3978" t="str">
        <f>TEXT(Table4[[#This Row],[Date]], "mmm")</f>
        <v>May</v>
      </c>
      <c r="O3978" t="str">
        <f>TEXT(Table4[[#This Row],[Date]], "yyyy")</f>
        <v>2024</v>
      </c>
      <c r="P3978" t="str">
        <f>_xlfn.XLOOKUP(Table4[[#This Row],[ProductID]],Products!A:A,Products!C:C, "Not Found")</f>
        <v>Electronics</v>
      </c>
      <c r="Q3978" t="str">
        <f>_xlfn.XLOOKUP(Table4[[#This Row],[ProductID]],Products!A:A,Products!D:D,"Not Found")</f>
        <v>Headphones</v>
      </c>
      <c r="R3978">
        <f>_xlfn.XLOOKUP(Table4[[#This Row],[ProductID]],Products!A:A,Products!E:E,"Not Found")</f>
        <v>1745.61</v>
      </c>
      <c r="S3978">
        <f>_xlfn.XLOOKUP(Table4[[#This Row],[ProductID]],Products!A:A,Products!F:F, "Not Found")</f>
        <v>1322.44</v>
      </c>
      <c r="T3978" t="str">
        <f>_xlfn.XLOOKUP(Table4[[#This Row],[CustomerID]],Customers!A:A,Customers!D:D, "Not Found")</f>
        <v>F</v>
      </c>
      <c r="U3978" s="6">
        <f>_xlfn.XLOOKUP(Table4[[#This Row],[CustomerID]],Customers!A:A,Customers!E:E, "Not Found")</f>
        <v>23730</v>
      </c>
      <c r="V3978">
        <f ca="1">DATEDIF(Table4[[#This Row],[CustomerBirthday]], TODAY(), "Y")</f>
        <v>61</v>
      </c>
      <c r="W3978" t="str" cm="1">
        <f t="array" aca="1" ref="W3978" ca="1">_xlfn.IFS(Table4[[#This Row],[Age]]&lt;25, "Under 25",Table4[[#This Row],[Age]]=34, "25-34", Table4[[#This Row],[Age]]&lt;=49, "35-49", Table4[[#This Row],[Age]]&lt;=64, "50-64", Table4[[#This Row],[Age]]&gt;=65, "65+")</f>
        <v>50-64</v>
      </c>
      <c r="X3978" t="str">
        <f>_xlfn.XLOOKUP(Table4[[#This Row],[StoreID]],Stores!A:A,Stores!B:B, "Not found")</f>
        <v>MegaMart Jimenezborough</v>
      </c>
      <c r="Y3978" t="str">
        <f>_xlfn.XLOOKUP(Table4[[#This Row],[StoreID]],Stores!A:A,Stores!C:C, "Not Found")</f>
        <v>Jimenezborough</v>
      </c>
      <c r="Z3978" t="str">
        <f>_xlfn.XLOOKUP(Table4[[#This Row],[StoreID]],Stores!A:A,Stores!D:D, "Not Found")</f>
        <v>South</v>
      </c>
    </row>
    <row r="3979" spans="1:26">
      <c r="A3979" t="s">
        <v>4845</v>
      </c>
      <c r="B3979" s="1">
        <v>45701</v>
      </c>
      <c r="C3979" t="s">
        <v>399</v>
      </c>
      <c r="D3979" t="s">
        <v>757</v>
      </c>
      <c r="E3979" t="s">
        <v>831</v>
      </c>
      <c r="F3979">
        <v>4</v>
      </c>
      <c r="G3979">
        <v>0.1</v>
      </c>
      <c r="H3979" t="s">
        <v>868</v>
      </c>
      <c r="I3979" s="4">
        <f>Table4[[#This Row],[Quantity]]*Table4[[#This Row],[UnitPrice]]</f>
        <v>4984.4399999999996</v>
      </c>
      <c r="J3979" s="4">
        <f>Table4[[#This Row],[Gross Revenue]]*(1-Table4[[#This Row],[Discount]])</f>
        <v>4485.9960000000001</v>
      </c>
      <c r="K3979" s="4">
        <f>Table4[[#This Row],[Quantity]]*Table4[[#This Row],[CostPrice]]</f>
        <v>3334.08</v>
      </c>
      <c r="L3979" s="4">
        <f>Table4[[#This Row],[Net Revenue]]-Table4[[#This Row],[Total Cost]]</f>
        <v>1151.9160000000002</v>
      </c>
      <c r="M3979" t="str">
        <f>_xlfn.XLOOKUP(Table4[[#This Row],[ProductID]], Products!A:A,Products!B:B, "Not Found")</f>
        <v>Find Headphones</v>
      </c>
      <c r="N3979" t="str">
        <f>TEXT(Table4[[#This Row],[Date]], "mmm")</f>
        <v>Feb</v>
      </c>
      <c r="O3979" t="str">
        <f>TEXT(Table4[[#This Row],[Date]], "yyyy")</f>
        <v>2025</v>
      </c>
      <c r="P3979" t="str">
        <f>_xlfn.XLOOKUP(Table4[[#This Row],[ProductID]],Products!A:A,Products!C:C, "Not Found")</f>
        <v>Electronics</v>
      </c>
      <c r="Q3979" t="str">
        <f>_xlfn.XLOOKUP(Table4[[#This Row],[ProductID]],Products!A:A,Products!D:D,"Not Found")</f>
        <v>Headphones</v>
      </c>
      <c r="R3979">
        <f>_xlfn.XLOOKUP(Table4[[#This Row],[ProductID]],Products!A:A,Products!E:E,"Not Found")</f>
        <v>1246.1099999999999</v>
      </c>
      <c r="S3979">
        <f>_xlfn.XLOOKUP(Table4[[#This Row],[ProductID]],Products!A:A,Products!F:F, "Not Found")</f>
        <v>833.52</v>
      </c>
      <c r="T3979" t="str">
        <f>_xlfn.XLOOKUP(Table4[[#This Row],[CustomerID]],Customers!A:A,Customers!D:D, "Not Found")</f>
        <v>F</v>
      </c>
      <c r="U3979" s="6">
        <f>_xlfn.XLOOKUP(Table4[[#This Row],[CustomerID]],Customers!A:A,Customers!E:E, "Not Found")</f>
        <v>34980</v>
      </c>
      <c r="V3979">
        <f ca="1">DATEDIF(Table4[[#This Row],[CustomerBirthday]], TODAY(), "Y")</f>
        <v>30</v>
      </c>
      <c r="W3979" t="str" cm="1">
        <f t="array" aca="1" ref="W3979" ca="1">_xlfn.IFS(Table4[[#This Row],[Age]]&lt;25, "Under 25",Table4[[#This Row],[Age]]=34, "25-34", Table4[[#This Row],[Age]]&lt;=49, "35-49", Table4[[#This Row],[Age]]&lt;=64, "50-64", Table4[[#This Row],[Age]]&gt;=65, "65+")</f>
        <v>35-49</v>
      </c>
      <c r="X3979" t="str">
        <f>_xlfn.XLOOKUP(Table4[[#This Row],[StoreID]],Stores!A:A,Stores!B:B, "Not found")</f>
        <v>MegaMart Jimenezborough</v>
      </c>
      <c r="Y3979" t="str">
        <f>_xlfn.XLOOKUP(Table4[[#This Row],[StoreID]],Stores!A:A,Stores!C:C, "Not Found")</f>
        <v>Jimenezborough</v>
      </c>
      <c r="Z3979" t="str">
        <f>_xlfn.XLOOKUP(Table4[[#This Row],[StoreID]],Stores!A:A,Stores!D:D, "Not Found")</f>
        <v>South</v>
      </c>
    </row>
    <row r="3980" spans="1:26">
      <c r="A3980" t="s">
        <v>4846</v>
      </c>
      <c r="B3980" s="1">
        <v>45339</v>
      </c>
      <c r="C3980" t="s">
        <v>560</v>
      </c>
      <c r="D3980" t="s">
        <v>761</v>
      </c>
      <c r="E3980" t="s">
        <v>831</v>
      </c>
      <c r="F3980">
        <v>2</v>
      </c>
      <c r="G3980">
        <v>0.05</v>
      </c>
      <c r="H3980" t="s">
        <v>875</v>
      </c>
      <c r="I3980" s="4">
        <f>Table4[[#This Row],[Quantity]]*Table4[[#This Row],[UnitPrice]]</f>
        <v>3525.84</v>
      </c>
      <c r="J3980" s="4">
        <f>Table4[[#This Row],[Gross Revenue]]*(1-Table4[[#This Row],[Discount]])</f>
        <v>3349.5479999999998</v>
      </c>
      <c r="K3980" s="4">
        <f>Table4[[#This Row],[Quantity]]*Table4[[#This Row],[CostPrice]]</f>
        <v>2692.96</v>
      </c>
      <c r="L3980" s="4">
        <f>Table4[[#This Row],[Net Revenue]]-Table4[[#This Row],[Total Cost]]</f>
        <v>656.58799999999974</v>
      </c>
      <c r="M3980" t="str">
        <f>_xlfn.XLOOKUP(Table4[[#This Row],[ProductID]], Products!A:A,Products!B:B, "Not Found")</f>
        <v>Traditional Laptop</v>
      </c>
      <c r="N3980" t="str">
        <f>TEXT(Table4[[#This Row],[Date]], "mmm")</f>
        <v>Feb</v>
      </c>
      <c r="O3980" t="str">
        <f>TEXT(Table4[[#This Row],[Date]], "yyyy")</f>
        <v>2024</v>
      </c>
      <c r="P3980" t="str">
        <f>_xlfn.XLOOKUP(Table4[[#This Row],[ProductID]],Products!A:A,Products!C:C, "Not Found")</f>
        <v>Electronics</v>
      </c>
      <c r="Q3980" t="str">
        <f>_xlfn.XLOOKUP(Table4[[#This Row],[ProductID]],Products!A:A,Products!D:D,"Not Found")</f>
        <v>Laptop</v>
      </c>
      <c r="R3980">
        <f>_xlfn.XLOOKUP(Table4[[#This Row],[ProductID]],Products!A:A,Products!E:E,"Not Found")</f>
        <v>1762.92</v>
      </c>
      <c r="S3980">
        <f>_xlfn.XLOOKUP(Table4[[#This Row],[ProductID]],Products!A:A,Products!F:F, "Not Found")</f>
        <v>1346.48</v>
      </c>
      <c r="T3980" t="str">
        <f>_xlfn.XLOOKUP(Table4[[#This Row],[CustomerID]],Customers!A:A,Customers!D:D, "Not Found")</f>
        <v>M</v>
      </c>
      <c r="U3980" s="6">
        <f>_xlfn.XLOOKUP(Table4[[#This Row],[CustomerID]],Customers!A:A,Customers!E:E, "Not Found")</f>
        <v>20787</v>
      </c>
      <c r="V3980">
        <f ca="1">DATEDIF(Table4[[#This Row],[CustomerBirthday]], TODAY(), "Y")</f>
        <v>69</v>
      </c>
      <c r="W3980" t="str" cm="1">
        <f t="array" aca="1" ref="W3980" ca="1">_xlfn.IFS(Table4[[#This Row],[Age]]&lt;25, "Under 25",Table4[[#This Row],[Age]]=34, "25-34", Table4[[#This Row],[Age]]&lt;=49, "35-49", Table4[[#This Row],[Age]]&lt;=64, "50-64", Table4[[#This Row],[Age]]&gt;=65, "65+")</f>
        <v>65+</v>
      </c>
      <c r="X3980" t="str">
        <f>_xlfn.XLOOKUP(Table4[[#This Row],[StoreID]],Stores!A:A,Stores!B:B, "Not found")</f>
        <v>MegaMart Jimenezborough</v>
      </c>
      <c r="Y3980" t="str">
        <f>_xlfn.XLOOKUP(Table4[[#This Row],[StoreID]],Stores!A:A,Stores!C:C, "Not Found")</f>
        <v>Jimenezborough</v>
      </c>
      <c r="Z3980" t="str">
        <f>_xlfn.XLOOKUP(Table4[[#This Row],[StoreID]],Stores!A:A,Stores!D:D, "Not Found")</f>
        <v>South</v>
      </c>
    </row>
    <row r="3981" spans="1:26">
      <c r="A3981" t="s">
        <v>4847</v>
      </c>
      <c r="B3981" s="1">
        <v>45712</v>
      </c>
      <c r="C3981" t="s">
        <v>36</v>
      </c>
      <c r="D3981" t="s">
        <v>796</v>
      </c>
      <c r="E3981" t="s">
        <v>839</v>
      </c>
      <c r="F3981">
        <v>2</v>
      </c>
      <c r="G3981">
        <v>0.1</v>
      </c>
      <c r="H3981" t="s">
        <v>875</v>
      </c>
      <c r="I3981" s="4">
        <f>Table4[[#This Row],[Quantity]]*Table4[[#This Row],[UnitPrice]]</f>
        <v>3124.86</v>
      </c>
      <c r="J3981" s="4">
        <f>Table4[[#This Row],[Gross Revenue]]*(1-Table4[[#This Row],[Discount]])</f>
        <v>2812.3740000000003</v>
      </c>
      <c r="K3981" s="4">
        <f>Table4[[#This Row],[Quantity]]*Table4[[#This Row],[CostPrice]]</f>
        <v>2391.2600000000002</v>
      </c>
      <c r="L3981" s="4">
        <f>Table4[[#This Row],[Net Revenue]]-Table4[[#This Row],[Total Cost]]</f>
        <v>421.11400000000003</v>
      </c>
      <c r="M3981" t="str">
        <f>_xlfn.XLOOKUP(Table4[[#This Row],[ProductID]], Products!A:A,Products!B:B, "Not Found")</f>
        <v>Chair Laptop</v>
      </c>
      <c r="N3981" t="str">
        <f>TEXT(Table4[[#This Row],[Date]], "mmm")</f>
        <v>Feb</v>
      </c>
      <c r="O3981" t="str">
        <f>TEXT(Table4[[#This Row],[Date]], "yyyy")</f>
        <v>2025</v>
      </c>
      <c r="P3981" t="str">
        <f>_xlfn.XLOOKUP(Table4[[#This Row],[ProductID]],Products!A:A,Products!C:C, "Not Found")</f>
        <v>Electronics</v>
      </c>
      <c r="Q3981" t="str">
        <f>_xlfn.XLOOKUP(Table4[[#This Row],[ProductID]],Products!A:A,Products!D:D,"Not Found")</f>
        <v>Laptop</v>
      </c>
      <c r="R3981">
        <f>_xlfn.XLOOKUP(Table4[[#This Row],[ProductID]],Products!A:A,Products!E:E,"Not Found")</f>
        <v>1562.43</v>
      </c>
      <c r="S3981">
        <f>_xlfn.XLOOKUP(Table4[[#This Row],[ProductID]],Products!A:A,Products!F:F, "Not Found")</f>
        <v>1195.6300000000001</v>
      </c>
      <c r="T3981" t="str">
        <f>_xlfn.XLOOKUP(Table4[[#This Row],[CustomerID]],Customers!A:A,Customers!D:D, "Not Found")</f>
        <v>M</v>
      </c>
      <c r="U3981" s="6">
        <f>_xlfn.XLOOKUP(Table4[[#This Row],[CustomerID]],Customers!A:A,Customers!E:E, "Not Found")</f>
        <v>22233</v>
      </c>
      <c r="V3981">
        <f ca="1">DATEDIF(Table4[[#This Row],[CustomerBirthday]], TODAY(), "Y")</f>
        <v>65</v>
      </c>
      <c r="W3981" t="str" cm="1">
        <f t="array" aca="1" ref="W3981" ca="1">_xlfn.IFS(Table4[[#This Row],[Age]]&lt;25, "Under 25",Table4[[#This Row],[Age]]=34, "25-34", Table4[[#This Row],[Age]]&lt;=49, "35-49", Table4[[#This Row],[Age]]&lt;=64, "50-64", Table4[[#This Row],[Age]]&gt;=65, "65+")</f>
        <v>65+</v>
      </c>
      <c r="X3981" t="str">
        <f>_xlfn.XLOOKUP(Table4[[#This Row],[StoreID]],Stores!A:A,Stores!B:B, "Not found")</f>
        <v>MegaMart New Michele</v>
      </c>
      <c r="Y3981" t="str">
        <f>_xlfn.XLOOKUP(Table4[[#This Row],[StoreID]],Stores!A:A,Stores!C:C, "Not Found")</f>
        <v>New Michele</v>
      </c>
      <c r="Z3981" t="str">
        <f>_xlfn.XLOOKUP(Table4[[#This Row],[StoreID]],Stores!A:A,Stores!D:D, "Not Found")</f>
        <v>West</v>
      </c>
    </row>
    <row r="3982" spans="1:26">
      <c r="A3982" t="s">
        <v>4848</v>
      </c>
      <c r="B3982" s="1">
        <v>45560</v>
      </c>
      <c r="C3982" t="s">
        <v>570</v>
      </c>
      <c r="D3982" t="s">
        <v>788</v>
      </c>
      <c r="E3982" t="s">
        <v>842</v>
      </c>
      <c r="F3982">
        <v>4</v>
      </c>
      <c r="G3982">
        <v>0.05</v>
      </c>
      <c r="H3982" t="s">
        <v>871</v>
      </c>
      <c r="I3982" s="4">
        <f>Table4[[#This Row],[Quantity]]*Table4[[#This Row],[UnitPrice]]</f>
        <v>4382.88</v>
      </c>
      <c r="J3982" s="4">
        <f>Table4[[#This Row],[Gross Revenue]]*(1-Table4[[#This Row],[Discount]])</f>
        <v>4163.7359999999999</v>
      </c>
      <c r="K3982" s="4">
        <f>Table4[[#This Row],[Quantity]]*Table4[[#This Row],[CostPrice]]</f>
        <v>3288.8</v>
      </c>
      <c r="L3982" s="4">
        <f>Table4[[#This Row],[Net Revenue]]-Table4[[#This Row],[Total Cost]]</f>
        <v>874.93599999999969</v>
      </c>
      <c r="M3982" t="str">
        <f>_xlfn.XLOOKUP(Table4[[#This Row],[ProductID]], Products!A:A,Products!B:B, "Not Found")</f>
        <v>Foot Snacks</v>
      </c>
      <c r="N3982" t="str">
        <f>TEXT(Table4[[#This Row],[Date]], "mmm")</f>
        <v>Sep</v>
      </c>
      <c r="O3982" t="str">
        <f>TEXT(Table4[[#This Row],[Date]], "yyyy")</f>
        <v>2024</v>
      </c>
      <c r="P3982" t="str">
        <f>_xlfn.XLOOKUP(Table4[[#This Row],[ProductID]],Products!A:A,Products!C:C, "Not Found")</f>
        <v>Groceries</v>
      </c>
      <c r="Q3982" t="str">
        <f>_xlfn.XLOOKUP(Table4[[#This Row],[ProductID]],Products!A:A,Products!D:D,"Not Found")</f>
        <v>Snacks</v>
      </c>
      <c r="R3982">
        <f>_xlfn.XLOOKUP(Table4[[#This Row],[ProductID]],Products!A:A,Products!E:E,"Not Found")</f>
        <v>1095.72</v>
      </c>
      <c r="S3982">
        <f>_xlfn.XLOOKUP(Table4[[#This Row],[ProductID]],Products!A:A,Products!F:F, "Not Found")</f>
        <v>822.2</v>
      </c>
      <c r="T3982" t="str">
        <f>_xlfn.XLOOKUP(Table4[[#This Row],[CustomerID]],Customers!A:A,Customers!D:D, "Not Found")</f>
        <v>M</v>
      </c>
      <c r="U3982" s="6">
        <f>_xlfn.XLOOKUP(Table4[[#This Row],[CustomerID]],Customers!A:A,Customers!E:E, "Not Found")</f>
        <v>33160</v>
      </c>
      <c r="V3982">
        <f ca="1">DATEDIF(Table4[[#This Row],[CustomerBirthday]], TODAY(), "Y")</f>
        <v>35</v>
      </c>
      <c r="W3982" t="str" cm="1">
        <f t="array" aca="1" ref="W3982" ca="1">_xlfn.IFS(Table4[[#This Row],[Age]]&lt;25, "Under 25",Table4[[#This Row],[Age]]=34, "25-34", Table4[[#This Row],[Age]]&lt;=49, "35-49", Table4[[#This Row],[Age]]&lt;=64, "50-64", Table4[[#This Row],[Age]]&gt;=65, "65+")</f>
        <v>35-49</v>
      </c>
      <c r="X3982" t="str">
        <f>_xlfn.XLOOKUP(Table4[[#This Row],[StoreID]],Stores!A:A,Stores!B:B, "Not found")</f>
        <v>MegaMart Brianahaven</v>
      </c>
      <c r="Y3982" t="str">
        <f>_xlfn.XLOOKUP(Table4[[#This Row],[StoreID]],Stores!A:A,Stores!C:C, "Not Found")</f>
        <v>Brianahaven</v>
      </c>
      <c r="Z3982" t="str">
        <f>_xlfn.XLOOKUP(Table4[[#This Row],[StoreID]],Stores!A:A,Stores!D:D, "Not Found")</f>
        <v>North</v>
      </c>
    </row>
    <row r="3983" spans="1:26">
      <c r="A3983" t="s">
        <v>4849</v>
      </c>
      <c r="B3983" s="1">
        <v>45462</v>
      </c>
      <c r="C3983" t="s">
        <v>531</v>
      </c>
      <c r="D3983" t="s">
        <v>747</v>
      </c>
      <c r="E3983" t="s">
        <v>831</v>
      </c>
      <c r="F3983">
        <v>2</v>
      </c>
      <c r="G3983">
        <v>0</v>
      </c>
      <c r="H3983" t="s">
        <v>868</v>
      </c>
      <c r="I3983" s="4">
        <f>Table4[[#This Row],[Quantity]]*Table4[[#This Row],[UnitPrice]]</f>
        <v>2269.6</v>
      </c>
      <c r="J3983" s="4">
        <f>Table4[[#This Row],[Gross Revenue]]*(1-Table4[[#This Row],[Discount]])</f>
        <v>2269.6</v>
      </c>
      <c r="K3983" s="4">
        <f>Table4[[#This Row],[Quantity]]*Table4[[#This Row],[CostPrice]]</f>
        <v>1350.2</v>
      </c>
      <c r="L3983" s="4">
        <f>Table4[[#This Row],[Net Revenue]]-Table4[[#This Row],[Total Cost]]</f>
        <v>919.39999999999986</v>
      </c>
      <c r="M3983" t="str">
        <f>_xlfn.XLOOKUP(Table4[[#This Row],[ProductID]], Products!A:A,Products!B:B, "Not Found")</f>
        <v>World Watches</v>
      </c>
      <c r="N3983" t="str">
        <f>TEXT(Table4[[#This Row],[Date]], "mmm")</f>
        <v>Jun</v>
      </c>
      <c r="O3983" t="str">
        <f>TEXT(Table4[[#This Row],[Date]], "yyyy")</f>
        <v>2024</v>
      </c>
      <c r="P3983" t="str">
        <f>_xlfn.XLOOKUP(Table4[[#This Row],[ProductID]],Products!A:A,Products!C:C, "Not Found")</f>
        <v>Fashion</v>
      </c>
      <c r="Q3983" t="str">
        <f>_xlfn.XLOOKUP(Table4[[#This Row],[ProductID]],Products!A:A,Products!D:D,"Not Found")</f>
        <v>Watches</v>
      </c>
      <c r="R3983">
        <f>_xlfn.XLOOKUP(Table4[[#This Row],[ProductID]],Products!A:A,Products!E:E,"Not Found")</f>
        <v>1134.8</v>
      </c>
      <c r="S3983">
        <f>_xlfn.XLOOKUP(Table4[[#This Row],[ProductID]],Products!A:A,Products!F:F, "Not Found")</f>
        <v>675.1</v>
      </c>
      <c r="T3983" t="str">
        <f>_xlfn.XLOOKUP(Table4[[#This Row],[CustomerID]],Customers!A:A,Customers!D:D, "Not Found")</f>
        <v>F</v>
      </c>
      <c r="U3983" s="6">
        <f>_xlfn.XLOOKUP(Table4[[#This Row],[CustomerID]],Customers!A:A,Customers!E:E, "Not Found")</f>
        <v>35515</v>
      </c>
      <c r="V3983">
        <f ca="1">DATEDIF(Table4[[#This Row],[CustomerBirthday]], TODAY(), "Y")</f>
        <v>29</v>
      </c>
      <c r="W3983" t="str" cm="1">
        <f t="array" aca="1" ref="W3983" ca="1">_xlfn.IFS(Table4[[#This Row],[Age]]&lt;25, "Under 25",Table4[[#This Row],[Age]]=34, "25-34", Table4[[#This Row],[Age]]&lt;=49, "35-49", Table4[[#This Row],[Age]]&lt;=64, "50-64", Table4[[#This Row],[Age]]&gt;=65, "65+")</f>
        <v>35-49</v>
      </c>
      <c r="X3983" t="str">
        <f>_xlfn.XLOOKUP(Table4[[#This Row],[StoreID]],Stores!A:A,Stores!B:B, "Not found")</f>
        <v>MegaMart Jimenezborough</v>
      </c>
      <c r="Y3983" t="str">
        <f>_xlfn.XLOOKUP(Table4[[#This Row],[StoreID]],Stores!A:A,Stores!C:C, "Not Found")</f>
        <v>Jimenezborough</v>
      </c>
      <c r="Z3983" t="str">
        <f>_xlfn.XLOOKUP(Table4[[#This Row],[StoreID]],Stores!A:A,Stores!D:D, "Not Found")</f>
        <v>South</v>
      </c>
    </row>
    <row r="3984" spans="1:26">
      <c r="A3984" t="s">
        <v>4850</v>
      </c>
      <c r="B3984" s="1">
        <v>45772</v>
      </c>
      <c r="C3984" t="s">
        <v>462</v>
      </c>
      <c r="D3984" t="s">
        <v>761</v>
      </c>
      <c r="E3984" t="s">
        <v>831</v>
      </c>
      <c r="F3984">
        <v>5</v>
      </c>
      <c r="G3984">
        <v>0</v>
      </c>
      <c r="H3984" t="s">
        <v>865</v>
      </c>
      <c r="I3984" s="4">
        <f>Table4[[#This Row],[Quantity]]*Table4[[#This Row],[UnitPrice]]</f>
        <v>8814.6</v>
      </c>
      <c r="J3984" s="4">
        <f>Table4[[#This Row],[Gross Revenue]]*(1-Table4[[#This Row],[Discount]])</f>
        <v>8814.6</v>
      </c>
      <c r="K3984" s="4">
        <f>Table4[[#This Row],[Quantity]]*Table4[[#This Row],[CostPrice]]</f>
        <v>6732.4</v>
      </c>
      <c r="L3984" s="4">
        <f>Table4[[#This Row],[Net Revenue]]-Table4[[#This Row],[Total Cost]]</f>
        <v>2082.2000000000007</v>
      </c>
      <c r="M3984" t="str">
        <f>_xlfn.XLOOKUP(Table4[[#This Row],[ProductID]], Products!A:A,Products!B:B, "Not Found")</f>
        <v>Traditional Laptop</v>
      </c>
      <c r="N3984" t="str">
        <f>TEXT(Table4[[#This Row],[Date]], "mmm")</f>
        <v>Apr</v>
      </c>
      <c r="O3984" t="str">
        <f>TEXT(Table4[[#This Row],[Date]], "yyyy")</f>
        <v>2025</v>
      </c>
      <c r="P3984" t="str">
        <f>_xlfn.XLOOKUP(Table4[[#This Row],[ProductID]],Products!A:A,Products!C:C, "Not Found")</f>
        <v>Electronics</v>
      </c>
      <c r="Q3984" t="str">
        <f>_xlfn.XLOOKUP(Table4[[#This Row],[ProductID]],Products!A:A,Products!D:D,"Not Found")</f>
        <v>Laptop</v>
      </c>
      <c r="R3984">
        <f>_xlfn.XLOOKUP(Table4[[#This Row],[ProductID]],Products!A:A,Products!E:E,"Not Found")</f>
        <v>1762.92</v>
      </c>
      <c r="S3984">
        <f>_xlfn.XLOOKUP(Table4[[#This Row],[ProductID]],Products!A:A,Products!F:F, "Not Found")</f>
        <v>1346.48</v>
      </c>
      <c r="T3984" t="str">
        <f>_xlfn.XLOOKUP(Table4[[#This Row],[CustomerID]],Customers!A:A,Customers!D:D, "Not Found")</f>
        <v>M</v>
      </c>
      <c r="U3984" s="6">
        <f>_xlfn.XLOOKUP(Table4[[#This Row],[CustomerID]],Customers!A:A,Customers!E:E, "Not Found")</f>
        <v>32966</v>
      </c>
      <c r="V3984">
        <f ca="1">DATEDIF(Table4[[#This Row],[CustomerBirthday]], TODAY(), "Y")</f>
        <v>36</v>
      </c>
      <c r="W3984" t="str" cm="1">
        <f t="array" aca="1" ref="W3984" ca="1">_xlfn.IFS(Table4[[#This Row],[Age]]&lt;25, "Under 25",Table4[[#This Row],[Age]]=34, "25-34", Table4[[#This Row],[Age]]&lt;=49, "35-49", Table4[[#This Row],[Age]]&lt;=64, "50-64", Table4[[#This Row],[Age]]&gt;=65, "65+")</f>
        <v>35-49</v>
      </c>
      <c r="X3984" t="str">
        <f>_xlfn.XLOOKUP(Table4[[#This Row],[StoreID]],Stores!A:A,Stores!B:B, "Not found")</f>
        <v>MegaMart Jimenezborough</v>
      </c>
      <c r="Y3984" t="str">
        <f>_xlfn.XLOOKUP(Table4[[#This Row],[StoreID]],Stores!A:A,Stores!C:C, "Not Found")</f>
        <v>Jimenezborough</v>
      </c>
      <c r="Z3984" t="str">
        <f>_xlfn.XLOOKUP(Table4[[#This Row],[StoreID]],Stores!A:A,Stores!D:D, "Not Found")</f>
        <v>South</v>
      </c>
    </row>
    <row r="3985" spans="1:26">
      <c r="A3985" t="s">
        <v>4851</v>
      </c>
      <c r="B3985" s="1">
        <v>45336</v>
      </c>
      <c r="C3985" t="s">
        <v>390</v>
      </c>
      <c r="D3985" t="s">
        <v>804</v>
      </c>
      <c r="E3985" t="s">
        <v>846</v>
      </c>
      <c r="F3985">
        <v>3</v>
      </c>
      <c r="G3985">
        <v>0.15</v>
      </c>
      <c r="H3985" t="s">
        <v>868</v>
      </c>
      <c r="I3985" s="4">
        <f>Table4[[#This Row],[Quantity]]*Table4[[#This Row],[UnitPrice]]</f>
        <v>1622.8200000000002</v>
      </c>
      <c r="J3985" s="4">
        <f>Table4[[#This Row],[Gross Revenue]]*(1-Table4[[#This Row],[Discount]])</f>
        <v>1379.3970000000002</v>
      </c>
      <c r="K3985" s="4">
        <f>Table4[[#This Row],[Quantity]]*Table4[[#This Row],[CostPrice]]</f>
        <v>1194.75</v>
      </c>
      <c r="L3985" s="4">
        <f>Table4[[#This Row],[Net Revenue]]-Table4[[#This Row],[Total Cost]]</f>
        <v>184.64700000000016</v>
      </c>
      <c r="M3985" t="str">
        <f>_xlfn.XLOOKUP(Table4[[#This Row],[ProductID]], Products!A:A,Products!B:B, "Not Found")</f>
        <v>Church Clothing</v>
      </c>
      <c r="N3985" t="str">
        <f>TEXT(Table4[[#This Row],[Date]], "mmm")</f>
        <v>Feb</v>
      </c>
      <c r="O3985" t="str">
        <f>TEXT(Table4[[#This Row],[Date]], "yyyy")</f>
        <v>2024</v>
      </c>
      <c r="P3985" t="str">
        <f>_xlfn.XLOOKUP(Table4[[#This Row],[ProductID]],Products!A:A,Products!C:C, "Not Found")</f>
        <v>Fashion</v>
      </c>
      <c r="Q3985" t="str">
        <f>_xlfn.XLOOKUP(Table4[[#This Row],[ProductID]],Products!A:A,Products!D:D,"Not Found")</f>
        <v>Clothing</v>
      </c>
      <c r="R3985">
        <f>_xlfn.XLOOKUP(Table4[[#This Row],[ProductID]],Products!A:A,Products!E:E,"Not Found")</f>
        <v>540.94000000000005</v>
      </c>
      <c r="S3985">
        <f>_xlfn.XLOOKUP(Table4[[#This Row],[ProductID]],Products!A:A,Products!F:F, "Not Found")</f>
        <v>398.25</v>
      </c>
      <c r="T3985" t="str">
        <f>_xlfn.XLOOKUP(Table4[[#This Row],[CustomerID]],Customers!A:A,Customers!D:D, "Not Found")</f>
        <v>M</v>
      </c>
      <c r="U3985" s="6">
        <f>_xlfn.XLOOKUP(Table4[[#This Row],[CustomerID]],Customers!A:A,Customers!E:E, "Not Found")</f>
        <v>23821</v>
      </c>
      <c r="V3985">
        <f ca="1">DATEDIF(Table4[[#This Row],[CustomerBirthday]], TODAY(), "Y")</f>
        <v>61</v>
      </c>
      <c r="W3985" t="str" cm="1">
        <f t="array" aca="1" ref="W3985" ca="1">_xlfn.IFS(Table4[[#This Row],[Age]]&lt;25, "Under 25",Table4[[#This Row],[Age]]=34, "25-34", Table4[[#This Row],[Age]]&lt;=49, "35-49", Table4[[#This Row],[Age]]&lt;=64, "50-64", Table4[[#This Row],[Age]]&gt;=65, "65+")</f>
        <v>50-64</v>
      </c>
      <c r="X3985" t="str">
        <f>_xlfn.XLOOKUP(Table4[[#This Row],[StoreID]],Stores!A:A,Stores!B:B, "Not found")</f>
        <v>MegaMart Johnmouth</v>
      </c>
      <c r="Y3985" t="str">
        <f>_xlfn.XLOOKUP(Table4[[#This Row],[StoreID]],Stores!A:A,Stores!C:C, "Not Found")</f>
        <v>Johnmouth</v>
      </c>
      <c r="Z3985" t="str">
        <f>_xlfn.XLOOKUP(Table4[[#This Row],[StoreID]],Stores!A:A,Stores!D:D, "Not Found")</f>
        <v>East</v>
      </c>
    </row>
    <row r="3986" spans="1:26">
      <c r="A3986" t="s">
        <v>4852</v>
      </c>
      <c r="B3986" s="1">
        <v>45186</v>
      </c>
      <c r="C3986" t="s">
        <v>438</v>
      </c>
      <c r="D3986" t="s">
        <v>753</v>
      </c>
      <c r="E3986" t="s">
        <v>831</v>
      </c>
      <c r="F3986">
        <v>4</v>
      </c>
      <c r="G3986">
        <v>0.05</v>
      </c>
      <c r="H3986" t="s">
        <v>868</v>
      </c>
      <c r="I3986" s="4">
        <f>Table4[[#This Row],[Quantity]]*Table4[[#This Row],[UnitPrice]]</f>
        <v>1081.8</v>
      </c>
      <c r="J3986" s="4">
        <f>Table4[[#This Row],[Gross Revenue]]*(1-Table4[[#This Row],[Discount]])</f>
        <v>1027.7099999999998</v>
      </c>
      <c r="K3986" s="4">
        <f>Table4[[#This Row],[Quantity]]*Table4[[#This Row],[CostPrice]]</f>
        <v>750.4</v>
      </c>
      <c r="L3986" s="4">
        <f>Table4[[#This Row],[Net Revenue]]-Table4[[#This Row],[Total Cost]]</f>
        <v>277.30999999999983</v>
      </c>
      <c r="M3986" t="str">
        <f>_xlfn.XLOOKUP(Table4[[#This Row],[ProductID]], Products!A:A,Products!B:B, "Not Found")</f>
        <v>Whether Bags</v>
      </c>
      <c r="N3986" t="str">
        <f>TEXT(Table4[[#This Row],[Date]], "mmm")</f>
        <v>Sep</v>
      </c>
      <c r="O3986" t="str">
        <f>TEXT(Table4[[#This Row],[Date]], "yyyy")</f>
        <v>2023</v>
      </c>
      <c r="P3986" t="str">
        <f>_xlfn.XLOOKUP(Table4[[#This Row],[ProductID]],Products!A:A,Products!C:C, "Not Found")</f>
        <v>Fashion</v>
      </c>
      <c r="Q3986" t="str">
        <f>_xlfn.XLOOKUP(Table4[[#This Row],[ProductID]],Products!A:A,Products!D:D,"Not Found")</f>
        <v>Bags</v>
      </c>
      <c r="R3986">
        <f>_xlfn.XLOOKUP(Table4[[#This Row],[ProductID]],Products!A:A,Products!E:E,"Not Found")</f>
        <v>270.45</v>
      </c>
      <c r="S3986">
        <f>_xlfn.XLOOKUP(Table4[[#This Row],[ProductID]],Products!A:A,Products!F:F, "Not Found")</f>
        <v>187.6</v>
      </c>
      <c r="T3986" t="str">
        <f>_xlfn.XLOOKUP(Table4[[#This Row],[CustomerID]],Customers!A:A,Customers!D:D, "Not Found")</f>
        <v>M</v>
      </c>
      <c r="U3986" s="6">
        <f>_xlfn.XLOOKUP(Table4[[#This Row],[CustomerID]],Customers!A:A,Customers!E:E, "Not Found")</f>
        <v>27633</v>
      </c>
      <c r="V3986">
        <f ca="1">DATEDIF(Table4[[#This Row],[CustomerBirthday]], TODAY(), "Y")</f>
        <v>50</v>
      </c>
      <c r="W3986" t="str" cm="1">
        <f t="array" aca="1" ref="W3986" ca="1">_xlfn.IFS(Table4[[#This Row],[Age]]&lt;25, "Under 25",Table4[[#This Row],[Age]]=34, "25-34", Table4[[#This Row],[Age]]&lt;=49, "35-49", Table4[[#This Row],[Age]]&lt;=64, "50-64", Table4[[#This Row],[Age]]&gt;=65, "65+")</f>
        <v>50-64</v>
      </c>
      <c r="X3986" t="str">
        <f>_xlfn.XLOOKUP(Table4[[#This Row],[StoreID]],Stores!A:A,Stores!B:B, "Not found")</f>
        <v>MegaMart Jimenezborough</v>
      </c>
      <c r="Y3986" t="str">
        <f>_xlfn.XLOOKUP(Table4[[#This Row],[StoreID]],Stores!A:A,Stores!C:C, "Not Found")</f>
        <v>Jimenezborough</v>
      </c>
      <c r="Z3986" t="str">
        <f>_xlfn.XLOOKUP(Table4[[#This Row],[StoreID]],Stores!A:A,Stores!D:D, "Not Found")</f>
        <v>South</v>
      </c>
    </row>
    <row r="3987" spans="1:26">
      <c r="A3987" t="s">
        <v>4853</v>
      </c>
      <c r="B3987" s="1">
        <v>45480</v>
      </c>
      <c r="C3987" t="s">
        <v>155</v>
      </c>
      <c r="D3987" t="s">
        <v>774</v>
      </c>
      <c r="E3987" t="s">
        <v>831</v>
      </c>
      <c r="F3987">
        <v>5</v>
      </c>
      <c r="G3987">
        <v>0.15</v>
      </c>
      <c r="H3987" t="s">
        <v>865</v>
      </c>
      <c r="I3987" s="4">
        <f>Table4[[#This Row],[Quantity]]*Table4[[#This Row],[UnitPrice]]</f>
        <v>7437.05</v>
      </c>
      <c r="J3987" s="4">
        <f>Table4[[#This Row],[Gross Revenue]]*(1-Table4[[#This Row],[Discount]])</f>
        <v>6321.4925000000003</v>
      </c>
      <c r="K3987" s="4">
        <f>Table4[[#This Row],[Quantity]]*Table4[[#This Row],[CostPrice]]</f>
        <v>4065.3500000000004</v>
      </c>
      <c r="L3987" s="4">
        <f>Table4[[#This Row],[Net Revenue]]-Table4[[#This Row],[Total Cost]]</f>
        <v>2256.1424999999999</v>
      </c>
      <c r="M3987" t="str">
        <f>_xlfn.XLOOKUP(Table4[[#This Row],[ProductID]], Products!A:A,Products!B:B, "Not Found")</f>
        <v>Him Smartphone</v>
      </c>
      <c r="N3987" t="str">
        <f>TEXT(Table4[[#This Row],[Date]], "mmm")</f>
        <v>Jul</v>
      </c>
      <c r="O3987" t="str">
        <f>TEXT(Table4[[#This Row],[Date]], "yyyy")</f>
        <v>2024</v>
      </c>
      <c r="P3987" t="str">
        <f>_xlfn.XLOOKUP(Table4[[#This Row],[ProductID]],Products!A:A,Products!C:C, "Not Found")</f>
        <v>Electronics</v>
      </c>
      <c r="Q3987" t="str">
        <f>_xlfn.XLOOKUP(Table4[[#This Row],[ProductID]],Products!A:A,Products!D:D,"Not Found")</f>
        <v>Smartphone</v>
      </c>
      <c r="R3987">
        <f>_xlfn.XLOOKUP(Table4[[#This Row],[ProductID]],Products!A:A,Products!E:E,"Not Found")</f>
        <v>1487.41</v>
      </c>
      <c r="S3987">
        <f>_xlfn.XLOOKUP(Table4[[#This Row],[ProductID]],Products!A:A,Products!F:F, "Not Found")</f>
        <v>813.07</v>
      </c>
      <c r="T3987" t="str">
        <f>_xlfn.XLOOKUP(Table4[[#This Row],[CustomerID]],Customers!A:A,Customers!D:D, "Not Found")</f>
        <v>M</v>
      </c>
      <c r="U3987" s="6">
        <f>_xlfn.XLOOKUP(Table4[[#This Row],[CustomerID]],Customers!A:A,Customers!E:E, "Not Found")</f>
        <v>27339</v>
      </c>
      <c r="V3987">
        <f ca="1">DATEDIF(Table4[[#This Row],[CustomerBirthday]], TODAY(), "Y")</f>
        <v>51</v>
      </c>
      <c r="W3987" t="str" cm="1">
        <f t="array" aca="1" ref="W3987" ca="1">_xlfn.IFS(Table4[[#This Row],[Age]]&lt;25, "Under 25",Table4[[#This Row],[Age]]=34, "25-34", Table4[[#This Row],[Age]]&lt;=49, "35-49", Table4[[#This Row],[Age]]&lt;=64, "50-64", Table4[[#This Row],[Age]]&gt;=65, "65+")</f>
        <v>50-64</v>
      </c>
      <c r="X3987" t="str">
        <f>_xlfn.XLOOKUP(Table4[[#This Row],[StoreID]],Stores!A:A,Stores!B:B, "Not found")</f>
        <v>MegaMart Jimenezborough</v>
      </c>
      <c r="Y3987" t="str">
        <f>_xlfn.XLOOKUP(Table4[[#This Row],[StoreID]],Stores!A:A,Stores!C:C, "Not Found")</f>
        <v>Jimenezborough</v>
      </c>
      <c r="Z3987" t="str">
        <f>_xlfn.XLOOKUP(Table4[[#This Row],[StoreID]],Stores!A:A,Stores!D:D, "Not Found")</f>
        <v>South</v>
      </c>
    </row>
    <row r="3988" spans="1:26">
      <c r="A3988" t="s">
        <v>4854</v>
      </c>
      <c r="B3988" s="1">
        <v>45708</v>
      </c>
      <c r="C3988" t="s">
        <v>351</v>
      </c>
      <c r="D3988" t="s">
        <v>808</v>
      </c>
      <c r="E3988" t="s">
        <v>831</v>
      </c>
      <c r="F3988">
        <v>3</v>
      </c>
      <c r="G3988">
        <v>0.1</v>
      </c>
      <c r="H3988" t="s">
        <v>865</v>
      </c>
      <c r="I3988" s="4">
        <f>Table4[[#This Row],[Quantity]]*Table4[[#This Row],[UnitPrice]]</f>
        <v>4905.03</v>
      </c>
      <c r="J3988" s="4">
        <f>Table4[[#This Row],[Gross Revenue]]*(1-Table4[[#This Row],[Discount]])</f>
        <v>4414.527</v>
      </c>
      <c r="K3988" s="4">
        <f>Table4[[#This Row],[Quantity]]*Table4[[#This Row],[CostPrice]]</f>
        <v>3129.87</v>
      </c>
      <c r="L3988" s="4">
        <f>Table4[[#This Row],[Net Revenue]]-Table4[[#This Row],[Total Cost]]</f>
        <v>1284.6570000000002</v>
      </c>
      <c r="M3988" t="str">
        <f>_xlfn.XLOOKUP(Table4[[#This Row],[ProductID]], Products!A:A,Products!B:B, "Not Found")</f>
        <v>Present Television</v>
      </c>
      <c r="N3988" t="str">
        <f>TEXT(Table4[[#This Row],[Date]], "mmm")</f>
        <v>Feb</v>
      </c>
      <c r="O3988" t="str">
        <f>TEXT(Table4[[#This Row],[Date]], "yyyy")</f>
        <v>2025</v>
      </c>
      <c r="P3988" t="str">
        <f>_xlfn.XLOOKUP(Table4[[#This Row],[ProductID]],Products!A:A,Products!C:C, "Not Found")</f>
        <v>Electronics</v>
      </c>
      <c r="Q3988" t="str">
        <f>_xlfn.XLOOKUP(Table4[[#This Row],[ProductID]],Products!A:A,Products!D:D,"Not Found")</f>
        <v>Television</v>
      </c>
      <c r="R3988">
        <f>_xlfn.XLOOKUP(Table4[[#This Row],[ProductID]],Products!A:A,Products!E:E,"Not Found")</f>
        <v>1635.01</v>
      </c>
      <c r="S3988">
        <f>_xlfn.XLOOKUP(Table4[[#This Row],[ProductID]],Products!A:A,Products!F:F, "Not Found")</f>
        <v>1043.29</v>
      </c>
      <c r="T3988" t="str">
        <f>_xlfn.XLOOKUP(Table4[[#This Row],[CustomerID]],Customers!A:A,Customers!D:D, "Not Found")</f>
        <v>M</v>
      </c>
      <c r="U3988" s="6">
        <f>_xlfn.XLOOKUP(Table4[[#This Row],[CustomerID]],Customers!A:A,Customers!E:E, "Not Found")</f>
        <v>28594</v>
      </c>
      <c r="V3988">
        <f ca="1">DATEDIF(Table4[[#This Row],[CustomerBirthday]], TODAY(), "Y")</f>
        <v>48</v>
      </c>
      <c r="W3988" t="str" cm="1">
        <f t="array" aca="1" ref="W3988" ca="1">_xlfn.IFS(Table4[[#This Row],[Age]]&lt;25, "Under 25",Table4[[#This Row],[Age]]=34, "25-34", Table4[[#This Row],[Age]]&lt;=49, "35-49", Table4[[#This Row],[Age]]&lt;=64, "50-64", Table4[[#This Row],[Age]]&gt;=65, "65+")</f>
        <v>35-49</v>
      </c>
      <c r="X3988" t="str">
        <f>_xlfn.XLOOKUP(Table4[[#This Row],[StoreID]],Stores!A:A,Stores!B:B, "Not found")</f>
        <v>MegaMart Jimenezborough</v>
      </c>
      <c r="Y3988" t="str">
        <f>_xlfn.XLOOKUP(Table4[[#This Row],[StoreID]],Stores!A:A,Stores!C:C, "Not Found")</f>
        <v>Jimenezborough</v>
      </c>
      <c r="Z3988" t="str">
        <f>_xlfn.XLOOKUP(Table4[[#This Row],[StoreID]],Stores!A:A,Stores!D:D, "Not Found")</f>
        <v>South</v>
      </c>
    </row>
    <row r="3989" spans="1:26">
      <c r="A3989" t="s">
        <v>4855</v>
      </c>
      <c r="B3989" s="1">
        <v>45570</v>
      </c>
      <c r="C3989" t="s">
        <v>291</v>
      </c>
      <c r="D3989" t="s">
        <v>800</v>
      </c>
      <c r="E3989" t="s">
        <v>831</v>
      </c>
      <c r="F3989">
        <v>4</v>
      </c>
      <c r="G3989">
        <v>0.15</v>
      </c>
      <c r="H3989" t="s">
        <v>868</v>
      </c>
      <c r="I3989" s="4">
        <f>Table4[[#This Row],[Quantity]]*Table4[[#This Row],[UnitPrice]]</f>
        <v>7810.6</v>
      </c>
      <c r="J3989" s="4">
        <f>Table4[[#This Row],[Gross Revenue]]*(1-Table4[[#This Row],[Discount]])</f>
        <v>6639.01</v>
      </c>
      <c r="K3989" s="4">
        <f>Table4[[#This Row],[Quantity]]*Table4[[#This Row],[CostPrice]]</f>
        <v>5805.08</v>
      </c>
      <c r="L3989" s="4">
        <f>Table4[[#This Row],[Net Revenue]]-Table4[[#This Row],[Total Cost]]</f>
        <v>833.93000000000029</v>
      </c>
      <c r="M3989" t="str">
        <f>_xlfn.XLOOKUP(Table4[[#This Row],[ProductID]], Products!A:A,Products!B:B, "Not Found")</f>
        <v>Book Television</v>
      </c>
      <c r="N3989" t="str">
        <f>TEXT(Table4[[#This Row],[Date]], "mmm")</f>
        <v>Oct</v>
      </c>
      <c r="O3989" t="str">
        <f>TEXT(Table4[[#This Row],[Date]], "yyyy")</f>
        <v>2024</v>
      </c>
      <c r="P3989" t="str">
        <f>_xlfn.XLOOKUP(Table4[[#This Row],[ProductID]],Products!A:A,Products!C:C, "Not Found")</f>
        <v>Electronics</v>
      </c>
      <c r="Q3989" t="str">
        <f>_xlfn.XLOOKUP(Table4[[#This Row],[ProductID]],Products!A:A,Products!D:D,"Not Found")</f>
        <v>Television</v>
      </c>
      <c r="R3989">
        <f>_xlfn.XLOOKUP(Table4[[#This Row],[ProductID]],Products!A:A,Products!E:E,"Not Found")</f>
        <v>1952.65</v>
      </c>
      <c r="S3989">
        <f>_xlfn.XLOOKUP(Table4[[#This Row],[ProductID]],Products!A:A,Products!F:F, "Not Found")</f>
        <v>1451.27</v>
      </c>
      <c r="T3989" t="str">
        <f>_xlfn.XLOOKUP(Table4[[#This Row],[CustomerID]],Customers!A:A,Customers!D:D, "Not Found")</f>
        <v>F</v>
      </c>
      <c r="U3989" s="6">
        <f>_xlfn.XLOOKUP(Table4[[#This Row],[CustomerID]],Customers!A:A,Customers!E:E, "Not Found")</f>
        <v>37614</v>
      </c>
      <c r="V3989">
        <f ca="1">DATEDIF(Table4[[#This Row],[CustomerBirthday]], TODAY(), "Y")</f>
        <v>23</v>
      </c>
      <c r="W3989" t="str" cm="1">
        <f t="array" aca="1" ref="W3989" ca="1">_xlfn.IFS(Table4[[#This Row],[Age]]&lt;25, "Under 25",Table4[[#This Row],[Age]]=34, "25-34", Table4[[#This Row],[Age]]&lt;=49, "35-49", Table4[[#This Row],[Age]]&lt;=64, "50-64", Table4[[#This Row],[Age]]&gt;=65, "65+")</f>
        <v>Under 25</v>
      </c>
      <c r="X3989" t="str">
        <f>_xlfn.XLOOKUP(Table4[[#This Row],[StoreID]],Stores!A:A,Stores!B:B, "Not found")</f>
        <v>MegaMart Jimenezborough</v>
      </c>
      <c r="Y3989" t="str">
        <f>_xlfn.XLOOKUP(Table4[[#This Row],[StoreID]],Stores!A:A,Stores!C:C, "Not Found")</f>
        <v>Jimenezborough</v>
      </c>
      <c r="Z3989" t="str">
        <f>_xlfn.XLOOKUP(Table4[[#This Row],[StoreID]],Stores!A:A,Stores!D:D, "Not Found")</f>
        <v>South</v>
      </c>
    </row>
    <row r="3990" spans="1:26">
      <c r="A3990" t="s">
        <v>4856</v>
      </c>
      <c r="B3990" s="1">
        <v>45869</v>
      </c>
      <c r="C3990" t="s">
        <v>198</v>
      </c>
      <c r="D3990" t="s">
        <v>808</v>
      </c>
      <c r="E3990" t="s">
        <v>839</v>
      </c>
      <c r="F3990">
        <v>5</v>
      </c>
      <c r="G3990">
        <v>0.05</v>
      </c>
      <c r="H3990" t="s">
        <v>871</v>
      </c>
      <c r="I3990" s="4">
        <f>Table4[[#This Row],[Quantity]]*Table4[[#This Row],[UnitPrice]]</f>
        <v>8175.05</v>
      </c>
      <c r="J3990" s="4">
        <f>Table4[[#This Row],[Gross Revenue]]*(1-Table4[[#This Row],[Discount]])</f>
        <v>7766.2974999999997</v>
      </c>
      <c r="K3990" s="4">
        <f>Table4[[#This Row],[Quantity]]*Table4[[#This Row],[CostPrice]]</f>
        <v>5216.45</v>
      </c>
      <c r="L3990" s="4">
        <f>Table4[[#This Row],[Net Revenue]]-Table4[[#This Row],[Total Cost]]</f>
        <v>2549.8474999999999</v>
      </c>
      <c r="M3990" t="str">
        <f>_xlfn.XLOOKUP(Table4[[#This Row],[ProductID]], Products!A:A,Products!B:B, "Not Found")</f>
        <v>Present Television</v>
      </c>
      <c r="N3990" t="str">
        <f>TEXT(Table4[[#This Row],[Date]], "mmm")</f>
        <v>Jul</v>
      </c>
      <c r="O3990" t="str">
        <f>TEXT(Table4[[#This Row],[Date]], "yyyy")</f>
        <v>2025</v>
      </c>
      <c r="P3990" t="str">
        <f>_xlfn.XLOOKUP(Table4[[#This Row],[ProductID]],Products!A:A,Products!C:C, "Not Found")</f>
        <v>Electronics</v>
      </c>
      <c r="Q3990" t="str">
        <f>_xlfn.XLOOKUP(Table4[[#This Row],[ProductID]],Products!A:A,Products!D:D,"Not Found")</f>
        <v>Television</v>
      </c>
      <c r="R3990">
        <f>_xlfn.XLOOKUP(Table4[[#This Row],[ProductID]],Products!A:A,Products!E:E,"Not Found")</f>
        <v>1635.01</v>
      </c>
      <c r="S3990">
        <f>_xlfn.XLOOKUP(Table4[[#This Row],[ProductID]],Products!A:A,Products!F:F, "Not Found")</f>
        <v>1043.29</v>
      </c>
      <c r="T3990" t="str">
        <f>_xlfn.XLOOKUP(Table4[[#This Row],[CustomerID]],Customers!A:A,Customers!D:D, "Not Found")</f>
        <v>F</v>
      </c>
      <c r="U3990" s="6">
        <f>_xlfn.XLOOKUP(Table4[[#This Row],[CustomerID]],Customers!A:A,Customers!E:E, "Not Found")</f>
        <v>38340</v>
      </c>
      <c r="V3990">
        <f ca="1">DATEDIF(Table4[[#This Row],[CustomerBirthday]], TODAY(), "Y")</f>
        <v>21</v>
      </c>
      <c r="W3990" t="str" cm="1">
        <f t="array" aca="1" ref="W3990" ca="1">_xlfn.IFS(Table4[[#This Row],[Age]]&lt;25, "Under 25",Table4[[#This Row],[Age]]=34, "25-34", Table4[[#This Row],[Age]]&lt;=49, "35-49", Table4[[#This Row],[Age]]&lt;=64, "50-64", Table4[[#This Row],[Age]]&gt;=65, "65+")</f>
        <v>Under 25</v>
      </c>
      <c r="X3990" t="str">
        <f>_xlfn.XLOOKUP(Table4[[#This Row],[StoreID]],Stores!A:A,Stores!B:B, "Not found")</f>
        <v>MegaMart New Michele</v>
      </c>
      <c r="Y3990" t="str">
        <f>_xlfn.XLOOKUP(Table4[[#This Row],[StoreID]],Stores!A:A,Stores!C:C, "Not Found")</f>
        <v>New Michele</v>
      </c>
      <c r="Z3990" t="str">
        <f>_xlfn.XLOOKUP(Table4[[#This Row],[StoreID]],Stores!A:A,Stores!D:D, "Not Found")</f>
        <v>West</v>
      </c>
    </row>
    <row r="3991" spans="1:26">
      <c r="A3991" t="s">
        <v>4857</v>
      </c>
      <c r="B3991" s="1">
        <v>45732</v>
      </c>
      <c r="C3991" t="s">
        <v>531</v>
      </c>
      <c r="D3991" t="s">
        <v>739</v>
      </c>
      <c r="E3991" t="s">
        <v>842</v>
      </c>
      <c r="F3991">
        <v>3</v>
      </c>
      <c r="G3991">
        <v>0</v>
      </c>
      <c r="H3991" t="s">
        <v>865</v>
      </c>
      <c r="I3991" s="4">
        <f>Table4[[#This Row],[Quantity]]*Table4[[#This Row],[UnitPrice]]</f>
        <v>3582.3599999999997</v>
      </c>
      <c r="J3991" s="4">
        <f>Table4[[#This Row],[Gross Revenue]]*(1-Table4[[#This Row],[Discount]])</f>
        <v>3582.3599999999997</v>
      </c>
      <c r="K3991" s="4">
        <f>Table4[[#This Row],[Quantity]]*Table4[[#This Row],[CostPrice]]</f>
        <v>2516.8500000000004</v>
      </c>
      <c r="L3991" s="4">
        <f>Table4[[#This Row],[Net Revenue]]-Table4[[#This Row],[Total Cost]]</f>
        <v>1065.5099999999993</v>
      </c>
      <c r="M3991" t="str">
        <f>_xlfn.XLOOKUP(Table4[[#This Row],[ProductID]], Products!A:A,Products!B:B, "Not Found")</f>
        <v>Step Smartphone</v>
      </c>
      <c r="N3991" t="str">
        <f>TEXT(Table4[[#This Row],[Date]], "mmm")</f>
        <v>Mar</v>
      </c>
      <c r="O3991" t="str">
        <f>TEXT(Table4[[#This Row],[Date]], "yyyy")</f>
        <v>2025</v>
      </c>
      <c r="P3991" t="str">
        <f>_xlfn.XLOOKUP(Table4[[#This Row],[ProductID]],Products!A:A,Products!C:C, "Not Found")</f>
        <v>Electronics</v>
      </c>
      <c r="Q3991" t="str">
        <f>_xlfn.XLOOKUP(Table4[[#This Row],[ProductID]],Products!A:A,Products!D:D,"Not Found")</f>
        <v>Smartphone</v>
      </c>
      <c r="R3991">
        <f>_xlfn.XLOOKUP(Table4[[#This Row],[ProductID]],Products!A:A,Products!E:E,"Not Found")</f>
        <v>1194.1199999999999</v>
      </c>
      <c r="S3991">
        <f>_xlfn.XLOOKUP(Table4[[#This Row],[ProductID]],Products!A:A,Products!F:F, "Not Found")</f>
        <v>838.95</v>
      </c>
      <c r="T3991" t="str">
        <f>_xlfn.XLOOKUP(Table4[[#This Row],[CustomerID]],Customers!A:A,Customers!D:D, "Not Found")</f>
        <v>F</v>
      </c>
      <c r="U3991" s="6">
        <f>_xlfn.XLOOKUP(Table4[[#This Row],[CustomerID]],Customers!A:A,Customers!E:E, "Not Found")</f>
        <v>35515</v>
      </c>
      <c r="V3991">
        <f ca="1">DATEDIF(Table4[[#This Row],[CustomerBirthday]], TODAY(), "Y")</f>
        <v>29</v>
      </c>
      <c r="W3991" t="str" cm="1">
        <f t="array" aca="1" ref="W3991" ca="1">_xlfn.IFS(Table4[[#This Row],[Age]]&lt;25, "Under 25",Table4[[#This Row],[Age]]=34, "25-34", Table4[[#This Row],[Age]]&lt;=49, "35-49", Table4[[#This Row],[Age]]&lt;=64, "50-64", Table4[[#This Row],[Age]]&gt;=65, "65+")</f>
        <v>35-49</v>
      </c>
      <c r="X3991" t="str">
        <f>_xlfn.XLOOKUP(Table4[[#This Row],[StoreID]],Stores!A:A,Stores!B:B, "Not found")</f>
        <v>MegaMart Brianahaven</v>
      </c>
      <c r="Y3991" t="str">
        <f>_xlfn.XLOOKUP(Table4[[#This Row],[StoreID]],Stores!A:A,Stores!C:C, "Not Found")</f>
        <v>Brianahaven</v>
      </c>
      <c r="Z3991" t="str">
        <f>_xlfn.XLOOKUP(Table4[[#This Row],[StoreID]],Stores!A:A,Stores!D:D, "Not Found")</f>
        <v>North</v>
      </c>
    </row>
    <row r="3992" spans="1:26">
      <c r="A3992" t="s">
        <v>4858</v>
      </c>
      <c r="B3992" s="1">
        <v>45381</v>
      </c>
      <c r="C3992" t="s">
        <v>593</v>
      </c>
      <c r="D3992" t="s">
        <v>761</v>
      </c>
      <c r="E3992" t="s">
        <v>846</v>
      </c>
      <c r="F3992">
        <v>4</v>
      </c>
      <c r="G3992">
        <v>0.05</v>
      </c>
      <c r="H3992" t="s">
        <v>868</v>
      </c>
      <c r="I3992" s="4">
        <f>Table4[[#This Row],[Quantity]]*Table4[[#This Row],[UnitPrice]]</f>
        <v>7051.68</v>
      </c>
      <c r="J3992" s="4">
        <f>Table4[[#This Row],[Gross Revenue]]*(1-Table4[[#This Row],[Discount]])</f>
        <v>6699.0959999999995</v>
      </c>
      <c r="K3992" s="4">
        <f>Table4[[#This Row],[Quantity]]*Table4[[#This Row],[CostPrice]]</f>
        <v>5385.92</v>
      </c>
      <c r="L3992" s="4">
        <f>Table4[[#This Row],[Net Revenue]]-Table4[[#This Row],[Total Cost]]</f>
        <v>1313.1759999999995</v>
      </c>
      <c r="M3992" t="str">
        <f>_xlfn.XLOOKUP(Table4[[#This Row],[ProductID]], Products!A:A,Products!B:B, "Not Found")</f>
        <v>Traditional Laptop</v>
      </c>
      <c r="N3992" t="str">
        <f>TEXT(Table4[[#This Row],[Date]], "mmm")</f>
        <v>Mar</v>
      </c>
      <c r="O3992" t="str">
        <f>TEXT(Table4[[#This Row],[Date]], "yyyy")</f>
        <v>2024</v>
      </c>
      <c r="P3992" t="str">
        <f>_xlfn.XLOOKUP(Table4[[#This Row],[ProductID]],Products!A:A,Products!C:C, "Not Found")</f>
        <v>Electronics</v>
      </c>
      <c r="Q3992" t="str">
        <f>_xlfn.XLOOKUP(Table4[[#This Row],[ProductID]],Products!A:A,Products!D:D,"Not Found")</f>
        <v>Laptop</v>
      </c>
      <c r="R3992">
        <f>_xlfn.XLOOKUP(Table4[[#This Row],[ProductID]],Products!A:A,Products!E:E,"Not Found")</f>
        <v>1762.92</v>
      </c>
      <c r="S3992">
        <f>_xlfn.XLOOKUP(Table4[[#This Row],[ProductID]],Products!A:A,Products!F:F, "Not Found")</f>
        <v>1346.48</v>
      </c>
      <c r="T3992" t="str">
        <f>_xlfn.XLOOKUP(Table4[[#This Row],[CustomerID]],Customers!A:A,Customers!D:D, "Not Found")</f>
        <v>F</v>
      </c>
      <c r="U3992" s="6">
        <f>_xlfn.XLOOKUP(Table4[[#This Row],[CustomerID]],Customers!A:A,Customers!E:E, "Not Found")</f>
        <v>37024</v>
      </c>
      <c r="V3992">
        <f ca="1">DATEDIF(Table4[[#This Row],[CustomerBirthday]], TODAY(), "Y")</f>
        <v>25</v>
      </c>
      <c r="W3992" t="str" cm="1">
        <f t="array" aca="1" ref="W3992" ca="1">_xlfn.IFS(Table4[[#This Row],[Age]]&lt;25, "Under 25",Table4[[#This Row],[Age]]=34, "25-34", Table4[[#This Row],[Age]]&lt;=49, "35-49", Table4[[#This Row],[Age]]&lt;=64, "50-64", Table4[[#This Row],[Age]]&gt;=65, "65+")</f>
        <v>35-49</v>
      </c>
      <c r="X3992" t="str">
        <f>_xlfn.XLOOKUP(Table4[[#This Row],[StoreID]],Stores!A:A,Stores!B:B, "Not found")</f>
        <v>MegaMart Johnmouth</v>
      </c>
      <c r="Y3992" t="str">
        <f>_xlfn.XLOOKUP(Table4[[#This Row],[StoreID]],Stores!A:A,Stores!C:C, "Not Found")</f>
        <v>Johnmouth</v>
      </c>
      <c r="Z3992" t="str">
        <f>_xlfn.XLOOKUP(Table4[[#This Row],[StoreID]],Stores!A:A,Stores!D:D, "Not Found")</f>
        <v>East</v>
      </c>
    </row>
    <row r="3993" spans="1:26">
      <c r="A3993" t="s">
        <v>4859</v>
      </c>
      <c r="B3993" s="1">
        <v>45723</v>
      </c>
      <c r="C3993" t="s">
        <v>191</v>
      </c>
      <c r="D3993" t="s">
        <v>800</v>
      </c>
      <c r="E3993" t="s">
        <v>835</v>
      </c>
      <c r="F3993">
        <v>2</v>
      </c>
      <c r="G3993">
        <v>0.15</v>
      </c>
      <c r="H3993" t="s">
        <v>871</v>
      </c>
      <c r="I3993" s="4">
        <f>Table4[[#This Row],[Quantity]]*Table4[[#This Row],[UnitPrice]]</f>
        <v>3905.3</v>
      </c>
      <c r="J3993" s="4">
        <f>Table4[[#This Row],[Gross Revenue]]*(1-Table4[[#This Row],[Discount]])</f>
        <v>3319.5050000000001</v>
      </c>
      <c r="K3993" s="4">
        <f>Table4[[#This Row],[Quantity]]*Table4[[#This Row],[CostPrice]]</f>
        <v>2902.54</v>
      </c>
      <c r="L3993" s="4">
        <f>Table4[[#This Row],[Net Revenue]]-Table4[[#This Row],[Total Cost]]</f>
        <v>416.96500000000015</v>
      </c>
      <c r="M3993" t="str">
        <f>_xlfn.XLOOKUP(Table4[[#This Row],[ProductID]], Products!A:A,Products!B:B, "Not Found")</f>
        <v>Book Television</v>
      </c>
      <c r="N3993" t="str">
        <f>TEXT(Table4[[#This Row],[Date]], "mmm")</f>
        <v>Mar</v>
      </c>
      <c r="O3993" t="str">
        <f>TEXT(Table4[[#This Row],[Date]], "yyyy")</f>
        <v>2025</v>
      </c>
      <c r="P3993" t="str">
        <f>_xlfn.XLOOKUP(Table4[[#This Row],[ProductID]],Products!A:A,Products!C:C, "Not Found")</f>
        <v>Electronics</v>
      </c>
      <c r="Q3993" t="str">
        <f>_xlfn.XLOOKUP(Table4[[#This Row],[ProductID]],Products!A:A,Products!D:D,"Not Found")</f>
        <v>Television</v>
      </c>
      <c r="R3993">
        <f>_xlfn.XLOOKUP(Table4[[#This Row],[ProductID]],Products!A:A,Products!E:E,"Not Found")</f>
        <v>1952.65</v>
      </c>
      <c r="S3993">
        <f>_xlfn.XLOOKUP(Table4[[#This Row],[ProductID]],Products!A:A,Products!F:F, "Not Found")</f>
        <v>1451.27</v>
      </c>
      <c r="T3993" t="str">
        <f>_xlfn.XLOOKUP(Table4[[#This Row],[CustomerID]],Customers!A:A,Customers!D:D, "Not Found")</f>
        <v>M</v>
      </c>
      <c r="U3993" s="6">
        <f>_xlfn.XLOOKUP(Table4[[#This Row],[CustomerID]],Customers!A:A,Customers!E:E, "Not Found")</f>
        <v>35433</v>
      </c>
      <c r="V3993">
        <f ca="1">DATEDIF(Table4[[#This Row],[CustomerBirthday]], TODAY(), "Y")</f>
        <v>29</v>
      </c>
      <c r="W3993" t="str" cm="1">
        <f t="array" aca="1" ref="W3993" ca="1">_xlfn.IFS(Table4[[#This Row],[Age]]&lt;25, "Under 25",Table4[[#This Row],[Age]]=34, "25-34", Table4[[#This Row],[Age]]&lt;=49, "35-49", Table4[[#This Row],[Age]]&lt;=64, "50-64", Table4[[#This Row],[Age]]&gt;=65, "65+")</f>
        <v>35-49</v>
      </c>
      <c r="X3993" t="str">
        <f>_xlfn.XLOOKUP(Table4[[#This Row],[StoreID]],Stores!A:A,Stores!B:B, "Not found")</f>
        <v>MegaMart Peckmouth</v>
      </c>
      <c r="Y3993" t="str">
        <f>_xlfn.XLOOKUP(Table4[[#This Row],[StoreID]],Stores!A:A,Stores!C:C, "Not Found")</f>
        <v>Peckmouth</v>
      </c>
      <c r="Z3993" t="str">
        <f>_xlfn.XLOOKUP(Table4[[#This Row],[StoreID]],Stores!A:A,Stores!D:D, "Not Found")</f>
        <v>East</v>
      </c>
    </row>
    <row r="3994" spans="1:26">
      <c r="A3994" t="s">
        <v>4860</v>
      </c>
      <c r="B3994" s="1">
        <v>45383</v>
      </c>
      <c r="C3994" t="s">
        <v>419</v>
      </c>
      <c r="D3994" t="s">
        <v>788</v>
      </c>
      <c r="E3994" t="s">
        <v>831</v>
      </c>
      <c r="F3994">
        <v>1</v>
      </c>
      <c r="G3994">
        <v>0.1</v>
      </c>
      <c r="H3994" t="s">
        <v>871</v>
      </c>
      <c r="I3994" s="4">
        <f>Table4[[#This Row],[Quantity]]*Table4[[#This Row],[UnitPrice]]</f>
        <v>1095.72</v>
      </c>
      <c r="J3994" s="4">
        <f>Table4[[#This Row],[Gross Revenue]]*(1-Table4[[#This Row],[Discount]])</f>
        <v>986.14800000000002</v>
      </c>
      <c r="K3994" s="4">
        <f>Table4[[#This Row],[Quantity]]*Table4[[#This Row],[CostPrice]]</f>
        <v>822.2</v>
      </c>
      <c r="L3994" s="4">
        <f>Table4[[#This Row],[Net Revenue]]-Table4[[#This Row],[Total Cost]]</f>
        <v>163.94799999999998</v>
      </c>
      <c r="M3994" t="str">
        <f>_xlfn.XLOOKUP(Table4[[#This Row],[ProductID]], Products!A:A,Products!B:B, "Not Found")</f>
        <v>Foot Snacks</v>
      </c>
      <c r="N3994" t="str">
        <f>TEXT(Table4[[#This Row],[Date]], "mmm")</f>
        <v>Apr</v>
      </c>
      <c r="O3994" t="str">
        <f>TEXT(Table4[[#This Row],[Date]], "yyyy")</f>
        <v>2024</v>
      </c>
      <c r="P3994" t="str">
        <f>_xlfn.XLOOKUP(Table4[[#This Row],[ProductID]],Products!A:A,Products!C:C, "Not Found")</f>
        <v>Groceries</v>
      </c>
      <c r="Q3994" t="str">
        <f>_xlfn.XLOOKUP(Table4[[#This Row],[ProductID]],Products!A:A,Products!D:D,"Not Found")</f>
        <v>Snacks</v>
      </c>
      <c r="R3994">
        <f>_xlfn.XLOOKUP(Table4[[#This Row],[ProductID]],Products!A:A,Products!E:E,"Not Found")</f>
        <v>1095.72</v>
      </c>
      <c r="S3994">
        <f>_xlfn.XLOOKUP(Table4[[#This Row],[ProductID]],Products!A:A,Products!F:F, "Not Found")</f>
        <v>822.2</v>
      </c>
      <c r="T3994" t="str">
        <f>_xlfn.XLOOKUP(Table4[[#This Row],[CustomerID]],Customers!A:A,Customers!D:D, "Not Found")</f>
        <v>F</v>
      </c>
      <c r="U3994" s="6">
        <f>_xlfn.XLOOKUP(Table4[[#This Row],[CustomerID]],Customers!A:A,Customers!E:E, "Not Found")</f>
        <v>30679</v>
      </c>
      <c r="V3994">
        <f ca="1">DATEDIF(Table4[[#This Row],[CustomerBirthday]], TODAY(), "Y")</f>
        <v>42</v>
      </c>
      <c r="W3994" t="str" cm="1">
        <f t="array" aca="1" ref="W3994" ca="1">_xlfn.IFS(Table4[[#This Row],[Age]]&lt;25, "Under 25",Table4[[#This Row],[Age]]=34, "25-34", Table4[[#This Row],[Age]]&lt;=49, "35-49", Table4[[#This Row],[Age]]&lt;=64, "50-64", Table4[[#This Row],[Age]]&gt;=65, "65+")</f>
        <v>35-49</v>
      </c>
      <c r="X3994" t="str">
        <f>_xlfn.XLOOKUP(Table4[[#This Row],[StoreID]],Stores!A:A,Stores!B:B, "Not found")</f>
        <v>MegaMart Jimenezborough</v>
      </c>
      <c r="Y3994" t="str">
        <f>_xlfn.XLOOKUP(Table4[[#This Row],[StoreID]],Stores!A:A,Stores!C:C, "Not Found")</f>
        <v>Jimenezborough</v>
      </c>
      <c r="Z3994" t="str">
        <f>_xlfn.XLOOKUP(Table4[[#This Row],[StoreID]],Stores!A:A,Stores!D:D, "Not Found")</f>
        <v>South</v>
      </c>
    </row>
    <row r="3995" spans="1:26">
      <c r="A3995" t="s">
        <v>4861</v>
      </c>
      <c r="B3995" s="1">
        <v>45227</v>
      </c>
      <c r="C3995" t="s">
        <v>250</v>
      </c>
      <c r="D3995" t="s">
        <v>745</v>
      </c>
      <c r="E3995" t="s">
        <v>835</v>
      </c>
      <c r="F3995">
        <v>4</v>
      </c>
      <c r="G3995">
        <v>0.05</v>
      </c>
      <c r="H3995" t="s">
        <v>865</v>
      </c>
      <c r="I3995" s="4">
        <f>Table4[[#This Row],[Quantity]]*Table4[[#This Row],[UnitPrice]]</f>
        <v>4772.3599999999997</v>
      </c>
      <c r="J3995" s="4">
        <f>Table4[[#This Row],[Gross Revenue]]*(1-Table4[[#This Row],[Discount]])</f>
        <v>4533.7419999999993</v>
      </c>
      <c r="K3995" s="4">
        <f>Table4[[#This Row],[Quantity]]*Table4[[#This Row],[CostPrice]]</f>
        <v>3272.96</v>
      </c>
      <c r="L3995" s="4">
        <f>Table4[[#This Row],[Net Revenue]]-Table4[[#This Row],[Total Cost]]</f>
        <v>1260.7819999999992</v>
      </c>
      <c r="M3995" t="str">
        <f>_xlfn.XLOOKUP(Table4[[#This Row],[ProductID]], Products!A:A,Products!B:B, "Not Found")</f>
        <v>Above Camera</v>
      </c>
      <c r="N3995" t="str">
        <f>TEXT(Table4[[#This Row],[Date]], "mmm")</f>
        <v>Oct</v>
      </c>
      <c r="O3995" t="str">
        <f>TEXT(Table4[[#This Row],[Date]], "yyyy")</f>
        <v>2023</v>
      </c>
      <c r="P3995" t="str">
        <f>_xlfn.XLOOKUP(Table4[[#This Row],[ProductID]],Products!A:A,Products!C:C, "Not Found")</f>
        <v>Electronics</v>
      </c>
      <c r="Q3995" t="str">
        <f>_xlfn.XLOOKUP(Table4[[#This Row],[ProductID]],Products!A:A,Products!D:D,"Not Found")</f>
        <v>Camera</v>
      </c>
      <c r="R3995">
        <f>_xlfn.XLOOKUP(Table4[[#This Row],[ProductID]],Products!A:A,Products!E:E,"Not Found")</f>
        <v>1193.0899999999999</v>
      </c>
      <c r="S3995">
        <f>_xlfn.XLOOKUP(Table4[[#This Row],[ProductID]],Products!A:A,Products!F:F, "Not Found")</f>
        <v>818.24</v>
      </c>
      <c r="T3995" t="str">
        <f>_xlfn.XLOOKUP(Table4[[#This Row],[CustomerID]],Customers!A:A,Customers!D:D, "Not Found")</f>
        <v>F</v>
      </c>
      <c r="U3995" s="6">
        <f>_xlfn.XLOOKUP(Table4[[#This Row],[CustomerID]],Customers!A:A,Customers!E:E, "Not Found")</f>
        <v>31304</v>
      </c>
      <c r="V3995">
        <f ca="1">DATEDIF(Table4[[#This Row],[CustomerBirthday]], TODAY(), "Y")</f>
        <v>40</v>
      </c>
      <c r="W3995" t="str" cm="1">
        <f t="array" aca="1" ref="W3995" ca="1">_xlfn.IFS(Table4[[#This Row],[Age]]&lt;25, "Under 25",Table4[[#This Row],[Age]]=34, "25-34", Table4[[#This Row],[Age]]&lt;=49, "35-49", Table4[[#This Row],[Age]]&lt;=64, "50-64", Table4[[#This Row],[Age]]&gt;=65, "65+")</f>
        <v>35-49</v>
      </c>
      <c r="X3995" t="str">
        <f>_xlfn.XLOOKUP(Table4[[#This Row],[StoreID]],Stores!A:A,Stores!B:B, "Not found")</f>
        <v>MegaMart Peckmouth</v>
      </c>
      <c r="Y3995" t="str">
        <f>_xlfn.XLOOKUP(Table4[[#This Row],[StoreID]],Stores!A:A,Stores!C:C, "Not Found")</f>
        <v>Peckmouth</v>
      </c>
      <c r="Z3995" t="str">
        <f>_xlfn.XLOOKUP(Table4[[#This Row],[StoreID]],Stores!A:A,Stores!D:D, "Not Found")</f>
        <v>East</v>
      </c>
    </row>
    <row r="3996" spans="1:26">
      <c r="A3996" t="s">
        <v>4862</v>
      </c>
      <c r="B3996" s="1">
        <v>45287</v>
      </c>
      <c r="C3996" t="s">
        <v>599</v>
      </c>
      <c r="D3996" t="s">
        <v>728</v>
      </c>
      <c r="E3996" t="s">
        <v>846</v>
      </c>
      <c r="F3996">
        <v>3</v>
      </c>
      <c r="G3996">
        <v>0.1</v>
      </c>
      <c r="H3996" t="s">
        <v>871</v>
      </c>
      <c r="I3996" s="4">
        <f>Table4[[#This Row],[Quantity]]*Table4[[#This Row],[UnitPrice]]</f>
        <v>954.15000000000009</v>
      </c>
      <c r="J3996" s="4">
        <f>Table4[[#This Row],[Gross Revenue]]*(1-Table4[[#This Row],[Discount]])</f>
        <v>858.73500000000013</v>
      </c>
      <c r="K3996" s="4">
        <f>Table4[[#This Row],[Quantity]]*Table4[[#This Row],[CostPrice]]</f>
        <v>562.02</v>
      </c>
      <c r="L3996" s="4">
        <f>Table4[[#This Row],[Net Revenue]]-Table4[[#This Row],[Total Cost]]</f>
        <v>296.71500000000015</v>
      </c>
      <c r="M3996" t="str">
        <f>_xlfn.XLOOKUP(Table4[[#This Row],[ProductID]], Products!A:A,Products!B:B, "Not Found")</f>
        <v>Company Fruits</v>
      </c>
      <c r="N3996" t="str">
        <f>TEXT(Table4[[#This Row],[Date]], "mmm")</f>
        <v>Dec</v>
      </c>
      <c r="O3996" t="str">
        <f>TEXT(Table4[[#This Row],[Date]], "yyyy")</f>
        <v>2023</v>
      </c>
      <c r="P3996" t="str">
        <f>_xlfn.XLOOKUP(Table4[[#This Row],[ProductID]],Products!A:A,Products!C:C, "Not Found")</f>
        <v>Groceries</v>
      </c>
      <c r="Q3996" t="str">
        <f>_xlfn.XLOOKUP(Table4[[#This Row],[ProductID]],Products!A:A,Products!D:D,"Not Found")</f>
        <v>Fruits</v>
      </c>
      <c r="R3996">
        <f>_xlfn.XLOOKUP(Table4[[#This Row],[ProductID]],Products!A:A,Products!E:E,"Not Found")</f>
        <v>318.05</v>
      </c>
      <c r="S3996">
        <f>_xlfn.XLOOKUP(Table4[[#This Row],[ProductID]],Products!A:A,Products!F:F, "Not Found")</f>
        <v>187.34</v>
      </c>
      <c r="T3996" t="str">
        <f>_xlfn.XLOOKUP(Table4[[#This Row],[CustomerID]],Customers!A:A,Customers!D:D, "Not Found")</f>
        <v>M</v>
      </c>
      <c r="U3996" s="6">
        <f>_xlfn.XLOOKUP(Table4[[#This Row],[CustomerID]],Customers!A:A,Customers!E:E, "Not Found")</f>
        <v>25414</v>
      </c>
      <c r="V3996">
        <f ca="1">DATEDIF(Table4[[#This Row],[CustomerBirthday]], TODAY(), "Y")</f>
        <v>56</v>
      </c>
      <c r="W3996" t="str" cm="1">
        <f t="array" aca="1" ref="W3996" ca="1">_xlfn.IFS(Table4[[#This Row],[Age]]&lt;25, "Under 25",Table4[[#This Row],[Age]]=34, "25-34", Table4[[#This Row],[Age]]&lt;=49, "35-49", Table4[[#This Row],[Age]]&lt;=64, "50-64", Table4[[#This Row],[Age]]&gt;=65, "65+")</f>
        <v>50-64</v>
      </c>
      <c r="X3996" t="str">
        <f>_xlfn.XLOOKUP(Table4[[#This Row],[StoreID]],Stores!A:A,Stores!B:B, "Not found")</f>
        <v>MegaMart Johnmouth</v>
      </c>
      <c r="Y3996" t="str">
        <f>_xlfn.XLOOKUP(Table4[[#This Row],[StoreID]],Stores!A:A,Stores!C:C, "Not Found")</f>
        <v>Johnmouth</v>
      </c>
      <c r="Z3996" t="str">
        <f>_xlfn.XLOOKUP(Table4[[#This Row],[StoreID]],Stores!A:A,Stores!D:D, "Not Found")</f>
        <v>East</v>
      </c>
    </row>
    <row r="3997" spans="1:26">
      <c r="A3997" t="s">
        <v>4863</v>
      </c>
      <c r="B3997" s="1">
        <v>45700</v>
      </c>
      <c r="C3997" t="s">
        <v>105</v>
      </c>
      <c r="D3997" t="s">
        <v>784</v>
      </c>
      <c r="E3997" t="s">
        <v>846</v>
      </c>
      <c r="F3997">
        <v>5</v>
      </c>
      <c r="G3997">
        <v>0</v>
      </c>
      <c r="H3997" t="s">
        <v>868</v>
      </c>
      <c r="I3997" s="4">
        <f>Table4[[#This Row],[Quantity]]*Table4[[#This Row],[UnitPrice]]</f>
        <v>7425.25</v>
      </c>
      <c r="J3997" s="4">
        <f>Table4[[#This Row],[Gross Revenue]]*(1-Table4[[#This Row],[Discount]])</f>
        <v>7425.25</v>
      </c>
      <c r="K3997" s="4">
        <f>Table4[[#This Row],[Quantity]]*Table4[[#This Row],[CostPrice]]</f>
        <v>4941.5499999999993</v>
      </c>
      <c r="L3997" s="4">
        <f>Table4[[#This Row],[Net Revenue]]-Table4[[#This Row],[Total Cost]]</f>
        <v>2483.7000000000007</v>
      </c>
      <c r="M3997" t="str">
        <f>_xlfn.XLOOKUP(Table4[[#This Row],[ProductID]], Products!A:A,Products!B:B, "Not Found")</f>
        <v>Road Clothing</v>
      </c>
      <c r="N3997" t="str">
        <f>TEXT(Table4[[#This Row],[Date]], "mmm")</f>
        <v>Feb</v>
      </c>
      <c r="O3997" t="str">
        <f>TEXT(Table4[[#This Row],[Date]], "yyyy")</f>
        <v>2025</v>
      </c>
      <c r="P3997" t="str">
        <f>_xlfn.XLOOKUP(Table4[[#This Row],[ProductID]],Products!A:A,Products!C:C, "Not Found")</f>
        <v>Fashion</v>
      </c>
      <c r="Q3997" t="str">
        <f>_xlfn.XLOOKUP(Table4[[#This Row],[ProductID]],Products!A:A,Products!D:D,"Not Found")</f>
        <v>Clothing</v>
      </c>
      <c r="R3997">
        <f>_xlfn.XLOOKUP(Table4[[#This Row],[ProductID]],Products!A:A,Products!E:E,"Not Found")</f>
        <v>1485.05</v>
      </c>
      <c r="S3997">
        <f>_xlfn.XLOOKUP(Table4[[#This Row],[ProductID]],Products!A:A,Products!F:F, "Not Found")</f>
        <v>988.31</v>
      </c>
      <c r="T3997" t="str">
        <f>_xlfn.XLOOKUP(Table4[[#This Row],[CustomerID]],Customers!A:A,Customers!D:D, "Not Found")</f>
        <v>M</v>
      </c>
      <c r="U3997" s="6">
        <f>_xlfn.XLOOKUP(Table4[[#This Row],[CustomerID]],Customers!A:A,Customers!E:E, "Not Found")</f>
        <v>37990</v>
      </c>
      <c r="V3997">
        <f ca="1">DATEDIF(Table4[[#This Row],[CustomerBirthday]], TODAY(), "Y")</f>
        <v>22</v>
      </c>
      <c r="W3997" t="str" cm="1">
        <f t="array" aca="1" ref="W3997" ca="1">_xlfn.IFS(Table4[[#This Row],[Age]]&lt;25, "Under 25",Table4[[#This Row],[Age]]=34, "25-34", Table4[[#This Row],[Age]]&lt;=49, "35-49", Table4[[#This Row],[Age]]&lt;=64, "50-64", Table4[[#This Row],[Age]]&gt;=65, "65+")</f>
        <v>Under 25</v>
      </c>
      <c r="X3997" t="str">
        <f>_xlfn.XLOOKUP(Table4[[#This Row],[StoreID]],Stores!A:A,Stores!B:B, "Not found")</f>
        <v>MegaMart Johnmouth</v>
      </c>
      <c r="Y3997" t="str">
        <f>_xlfn.XLOOKUP(Table4[[#This Row],[StoreID]],Stores!A:A,Stores!C:C, "Not Found")</f>
        <v>Johnmouth</v>
      </c>
      <c r="Z3997" t="str">
        <f>_xlfn.XLOOKUP(Table4[[#This Row],[StoreID]],Stores!A:A,Stores!D:D, "Not Found")</f>
        <v>East</v>
      </c>
    </row>
    <row r="3998" spans="1:26">
      <c r="A3998" t="s">
        <v>4864</v>
      </c>
      <c r="B3998" s="1">
        <v>45434</v>
      </c>
      <c r="C3998" t="s">
        <v>551</v>
      </c>
      <c r="D3998" t="s">
        <v>788</v>
      </c>
      <c r="E3998" t="s">
        <v>846</v>
      </c>
      <c r="F3998">
        <v>1</v>
      </c>
      <c r="G3998">
        <v>0.15</v>
      </c>
      <c r="H3998" t="s">
        <v>871</v>
      </c>
      <c r="I3998" s="4">
        <f>Table4[[#This Row],[Quantity]]*Table4[[#This Row],[UnitPrice]]</f>
        <v>1095.72</v>
      </c>
      <c r="J3998" s="4">
        <f>Table4[[#This Row],[Gross Revenue]]*(1-Table4[[#This Row],[Discount]])</f>
        <v>931.36199999999997</v>
      </c>
      <c r="K3998" s="4">
        <f>Table4[[#This Row],[Quantity]]*Table4[[#This Row],[CostPrice]]</f>
        <v>822.2</v>
      </c>
      <c r="L3998" s="4">
        <f>Table4[[#This Row],[Net Revenue]]-Table4[[#This Row],[Total Cost]]</f>
        <v>109.16199999999992</v>
      </c>
      <c r="M3998" t="str">
        <f>_xlfn.XLOOKUP(Table4[[#This Row],[ProductID]], Products!A:A,Products!B:B, "Not Found")</f>
        <v>Foot Snacks</v>
      </c>
      <c r="N3998" t="str">
        <f>TEXT(Table4[[#This Row],[Date]], "mmm")</f>
        <v>May</v>
      </c>
      <c r="O3998" t="str">
        <f>TEXT(Table4[[#This Row],[Date]], "yyyy")</f>
        <v>2024</v>
      </c>
      <c r="P3998" t="str">
        <f>_xlfn.XLOOKUP(Table4[[#This Row],[ProductID]],Products!A:A,Products!C:C, "Not Found")</f>
        <v>Groceries</v>
      </c>
      <c r="Q3998" t="str">
        <f>_xlfn.XLOOKUP(Table4[[#This Row],[ProductID]],Products!A:A,Products!D:D,"Not Found")</f>
        <v>Snacks</v>
      </c>
      <c r="R3998">
        <f>_xlfn.XLOOKUP(Table4[[#This Row],[ProductID]],Products!A:A,Products!E:E,"Not Found")</f>
        <v>1095.72</v>
      </c>
      <c r="S3998">
        <f>_xlfn.XLOOKUP(Table4[[#This Row],[ProductID]],Products!A:A,Products!F:F, "Not Found")</f>
        <v>822.2</v>
      </c>
      <c r="T3998" t="str">
        <f>_xlfn.XLOOKUP(Table4[[#This Row],[CustomerID]],Customers!A:A,Customers!D:D, "Not Found")</f>
        <v>F</v>
      </c>
      <c r="U3998" s="6">
        <f>_xlfn.XLOOKUP(Table4[[#This Row],[CustomerID]],Customers!A:A,Customers!E:E, "Not Found")</f>
        <v>32240</v>
      </c>
      <c r="V3998">
        <f ca="1">DATEDIF(Table4[[#This Row],[CustomerBirthday]], TODAY(), "Y")</f>
        <v>38</v>
      </c>
      <c r="W3998" t="str" cm="1">
        <f t="array" aca="1" ref="W3998" ca="1">_xlfn.IFS(Table4[[#This Row],[Age]]&lt;25, "Under 25",Table4[[#This Row],[Age]]=34, "25-34", Table4[[#This Row],[Age]]&lt;=49, "35-49", Table4[[#This Row],[Age]]&lt;=64, "50-64", Table4[[#This Row],[Age]]&gt;=65, "65+")</f>
        <v>35-49</v>
      </c>
      <c r="X3998" t="str">
        <f>_xlfn.XLOOKUP(Table4[[#This Row],[StoreID]],Stores!A:A,Stores!B:B, "Not found")</f>
        <v>MegaMart Johnmouth</v>
      </c>
      <c r="Y3998" t="str">
        <f>_xlfn.XLOOKUP(Table4[[#This Row],[StoreID]],Stores!A:A,Stores!C:C, "Not Found")</f>
        <v>Johnmouth</v>
      </c>
      <c r="Z3998" t="str">
        <f>_xlfn.XLOOKUP(Table4[[#This Row],[StoreID]],Stores!A:A,Stores!D:D, "Not Found")</f>
        <v>East</v>
      </c>
    </row>
    <row r="3999" spans="1:26">
      <c r="A3999" t="s">
        <v>4865</v>
      </c>
      <c r="B3999" s="1">
        <v>45299</v>
      </c>
      <c r="C3999" t="s">
        <v>585</v>
      </c>
      <c r="D3999" t="s">
        <v>792</v>
      </c>
      <c r="E3999" t="s">
        <v>835</v>
      </c>
      <c r="F3999">
        <v>3</v>
      </c>
      <c r="G3999">
        <v>0</v>
      </c>
      <c r="H3999" t="s">
        <v>868</v>
      </c>
      <c r="I3999" s="4">
        <f>Table4[[#This Row],[Quantity]]*Table4[[#This Row],[UnitPrice]]</f>
        <v>5396.91</v>
      </c>
      <c r="J3999" s="4">
        <f>Table4[[#This Row],[Gross Revenue]]*(1-Table4[[#This Row],[Discount]])</f>
        <v>5396.91</v>
      </c>
      <c r="K3999" s="4">
        <f>Table4[[#This Row],[Quantity]]*Table4[[#This Row],[CostPrice]]</f>
        <v>3987.4500000000003</v>
      </c>
      <c r="L3999" s="4">
        <f>Table4[[#This Row],[Net Revenue]]-Table4[[#This Row],[Total Cost]]</f>
        <v>1409.4599999999996</v>
      </c>
      <c r="M3999" t="str">
        <f>_xlfn.XLOOKUP(Table4[[#This Row],[ProductID]], Products!A:A,Products!B:B, "Not Found")</f>
        <v>Beat Accessories</v>
      </c>
      <c r="N3999" t="str">
        <f>TEXT(Table4[[#This Row],[Date]], "mmm")</f>
        <v>Jan</v>
      </c>
      <c r="O3999" t="str">
        <f>TEXT(Table4[[#This Row],[Date]], "yyyy")</f>
        <v>2024</v>
      </c>
      <c r="P3999" t="str">
        <f>_xlfn.XLOOKUP(Table4[[#This Row],[ProductID]],Products!A:A,Products!C:C, "Not Found")</f>
        <v>Fashion</v>
      </c>
      <c r="Q3999" t="str">
        <f>_xlfn.XLOOKUP(Table4[[#This Row],[ProductID]],Products!A:A,Products!D:D,"Not Found")</f>
        <v>Accessories</v>
      </c>
      <c r="R3999">
        <f>_xlfn.XLOOKUP(Table4[[#This Row],[ProductID]],Products!A:A,Products!E:E,"Not Found")</f>
        <v>1798.97</v>
      </c>
      <c r="S3999">
        <f>_xlfn.XLOOKUP(Table4[[#This Row],[ProductID]],Products!A:A,Products!F:F, "Not Found")</f>
        <v>1329.15</v>
      </c>
      <c r="T3999" t="str">
        <f>_xlfn.XLOOKUP(Table4[[#This Row],[CustomerID]],Customers!A:A,Customers!D:D, "Not Found")</f>
        <v>M</v>
      </c>
      <c r="U3999" s="6">
        <f>_xlfn.XLOOKUP(Table4[[#This Row],[CustomerID]],Customers!A:A,Customers!E:E, "Not Found")</f>
        <v>25047</v>
      </c>
      <c r="V3999">
        <f ca="1">DATEDIF(Table4[[#This Row],[CustomerBirthday]], TODAY(), "Y")</f>
        <v>57</v>
      </c>
      <c r="W3999" t="str" cm="1">
        <f t="array" aca="1" ref="W3999" ca="1">_xlfn.IFS(Table4[[#This Row],[Age]]&lt;25, "Under 25",Table4[[#This Row],[Age]]=34, "25-34", Table4[[#This Row],[Age]]&lt;=49, "35-49", Table4[[#This Row],[Age]]&lt;=64, "50-64", Table4[[#This Row],[Age]]&gt;=65, "65+")</f>
        <v>50-64</v>
      </c>
      <c r="X3999" t="str">
        <f>_xlfn.XLOOKUP(Table4[[#This Row],[StoreID]],Stores!A:A,Stores!B:B, "Not found")</f>
        <v>MegaMart Peckmouth</v>
      </c>
      <c r="Y3999" t="str">
        <f>_xlfn.XLOOKUP(Table4[[#This Row],[StoreID]],Stores!A:A,Stores!C:C, "Not Found")</f>
        <v>Peckmouth</v>
      </c>
      <c r="Z3999" t="str">
        <f>_xlfn.XLOOKUP(Table4[[#This Row],[StoreID]],Stores!A:A,Stores!D:D, "Not Found")</f>
        <v>East</v>
      </c>
    </row>
    <row r="4000" spans="1:26">
      <c r="A4000" t="s">
        <v>4866</v>
      </c>
      <c r="B4000" s="1">
        <v>45691</v>
      </c>
      <c r="C4000" t="s">
        <v>258</v>
      </c>
      <c r="D4000" t="s">
        <v>750</v>
      </c>
      <c r="E4000" t="s">
        <v>835</v>
      </c>
      <c r="F4000">
        <v>2</v>
      </c>
      <c r="G4000">
        <v>0.1</v>
      </c>
      <c r="H4000" t="s">
        <v>871</v>
      </c>
      <c r="I4000" s="4">
        <f>Table4[[#This Row],[Quantity]]*Table4[[#This Row],[UnitPrice]]</f>
        <v>2685.5</v>
      </c>
      <c r="J4000" s="4">
        <f>Table4[[#This Row],[Gross Revenue]]*(1-Table4[[#This Row],[Discount]])</f>
        <v>2416.9500000000003</v>
      </c>
      <c r="K4000" s="4">
        <f>Table4[[#This Row],[Quantity]]*Table4[[#This Row],[CostPrice]]</f>
        <v>1595.88</v>
      </c>
      <c r="L4000" s="4">
        <f>Table4[[#This Row],[Net Revenue]]-Table4[[#This Row],[Total Cost]]</f>
        <v>821.07000000000016</v>
      </c>
      <c r="M4000" t="str">
        <f>_xlfn.XLOOKUP(Table4[[#This Row],[ProductID]], Products!A:A,Products!B:B, "Not Found")</f>
        <v>Add Clothing</v>
      </c>
      <c r="N4000" t="str">
        <f>TEXT(Table4[[#This Row],[Date]], "mmm")</f>
        <v>Feb</v>
      </c>
      <c r="O4000" t="str">
        <f>TEXT(Table4[[#This Row],[Date]], "yyyy")</f>
        <v>2025</v>
      </c>
      <c r="P4000" t="str">
        <f>_xlfn.XLOOKUP(Table4[[#This Row],[ProductID]],Products!A:A,Products!C:C, "Not Found")</f>
        <v>Fashion</v>
      </c>
      <c r="Q4000" t="str">
        <f>_xlfn.XLOOKUP(Table4[[#This Row],[ProductID]],Products!A:A,Products!D:D,"Not Found")</f>
        <v>Clothing</v>
      </c>
      <c r="R4000">
        <f>_xlfn.XLOOKUP(Table4[[#This Row],[ProductID]],Products!A:A,Products!E:E,"Not Found")</f>
        <v>1342.75</v>
      </c>
      <c r="S4000">
        <f>_xlfn.XLOOKUP(Table4[[#This Row],[ProductID]],Products!A:A,Products!F:F, "Not Found")</f>
        <v>797.94</v>
      </c>
      <c r="T4000" t="str">
        <f>_xlfn.XLOOKUP(Table4[[#This Row],[CustomerID]],Customers!A:A,Customers!D:D, "Not Found")</f>
        <v>F</v>
      </c>
      <c r="U4000" s="6">
        <f>_xlfn.XLOOKUP(Table4[[#This Row],[CustomerID]],Customers!A:A,Customers!E:E, "Not Found")</f>
        <v>29746</v>
      </c>
      <c r="V4000">
        <f ca="1">DATEDIF(Table4[[#This Row],[CustomerBirthday]], TODAY(), "Y")</f>
        <v>45</v>
      </c>
      <c r="W4000" t="str" cm="1">
        <f t="array" aca="1" ref="W4000" ca="1">_xlfn.IFS(Table4[[#This Row],[Age]]&lt;25, "Under 25",Table4[[#This Row],[Age]]=34, "25-34", Table4[[#This Row],[Age]]&lt;=49, "35-49", Table4[[#This Row],[Age]]&lt;=64, "50-64", Table4[[#This Row],[Age]]&gt;=65, "65+")</f>
        <v>35-49</v>
      </c>
      <c r="X4000" t="str">
        <f>_xlfn.XLOOKUP(Table4[[#This Row],[StoreID]],Stores!A:A,Stores!B:B, "Not found")</f>
        <v>MegaMart Peckmouth</v>
      </c>
      <c r="Y4000" t="str">
        <f>_xlfn.XLOOKUP(Table4[[#This Row],[StoreID]],Stores!A:A,Stores!C:C, "Not Found")</f>
        <v>Peckmouth</v>
      </c>
      <c r="Z4000" t="str">
        <f>_xlfn.XLOOKUP(Table4[[#This Row],[StoreID]],Stores!A:A,Stores!D:D, "Not Found")</f>
        <v>East</v>
      </c>
    </row>
    <row r="4001" spans="1:26">
      <c r="A4001" t="s">
        <v>4867</v>
      </c>
      <c r="B4001" s="1">
        <v>45755</v>
      </c>
      <c r="C4001" t="s">
        <v>137</v>
      </c>
      <c r="D4001" t="s">
        <v>788</v>
      </c>
      <c r="E4001" t="s">
        <v>839</v>
      </c>
      <c r="F4001">
        <v>4</v>
      </c>
      <c r="G4001">
        <v>0.05</v>
      </c>
      <c r="H4001" t="s">
        <v>865</v>
      </c>
      <c r="I4001" s="4">
        <f>Table4[[#This Row],[Quantity]]*Table4[[#This Row],[UnitPrice]]</f>
        <v>4382.88</v>
      </c>
      <c r="J4001" s="4">
        <f>Table4[[#This Row],[Gross Revenue]]*(1-Table4[[#This Row],[Discount]])</f>
        <v>4163.7359999999999</v>
      </c>
      <c r="K4001" s="4">
        <f>Table4[[#This Row],[Quantity]]*Table4[[#This Row],[CostPrice]]</f>
        <v>3288.8</v>
      </c>
      <c r="L4001" s="4">
        <f>Table4[[#This Row],[Net Revenue]]-Table4[[#This Row],[Total Cost]]</f>
        <v>874.93599999999969</v>
      </c>
      <c r="M4001" t="str">
        <f>_xlfn.XLOOKUP(Table4[[#This Row],[ProductID]], Products!A:A,Products!B:B, "Not Found")</f>
        <v>Foot Snacks</v>
      </c>
      <c r="N4001" t="str">
        <f>TEXT(Table4[[#This Row],[Date]], "mmm")</f>
        <v>Apr</v>
      </c>
      <c r="O4001" t="str">
        <f>TEXT(Table4[[#This Row],[Date]], "yyyy")</f>
        <v>2025</v>
      </c>
      <c r="P4001" t="str">
        <f>_xlfn.XLOOKUP(Table4[[#This Row],[ProductID]],Products!A:A,Products!C:C, "Not Found")</f>
        <v>Groceries</v>
      </c>
      <c r="Q4001" t="str">
        <f>_xlfn.XLOOKUP(Table4[[#This Row],[ProductID]],Products!A:A,Products!D:D,"Not Found")</f>
        <v>Snacks</v>
      </c>
      <c r="R4001">
        <f>_xlfn.XLOOKUP(Table4[[#This Row],[ProductID]],Products!A:A,Products!E:E,"Not Found")</f>
        <v>1095.72</v>
      </c>
      <c r="S4001">
        <f>_xlfn.XLOOKUP(Table4[[#This Row],[ProductID]],Products!A:A,Products!F:F, "Not Found")</f>
        <v>822.2</v>
      </c>
      <c r="T4001" t="str">
        <f>_xlfn.XLOOKUP(Table4[[#This Row],[CustomerID]],Customers!A:A,Customers!D:D, "Not Found")</f>
        <v>F</v>
      </c>
      <c r="U4001" s="6">
        <f>_xlfn.XLOOKUP(Table4[[#This Row],[CustomerID]],Customers!A:A,Customers!E:E, "Not Found")</f>
        <v>33347</v>
      </c>
      <c r="V4001">
        <f ca="1">DATEDIF(Table4[[#This Row],[CustomerBirthday]], TODAY(), "Y")</f>
        <v>35</v>
      </c>
      <c r="W4001" t="str" cm="1">
        <f t="array" aca="1" ref="W4001" ca="1">_xlfn.IFS(Table4[[#This Row],[Age]]&lt;25, "Under 25",Table4[[#This Row],[Age]]=34, "25-34", Table4[[#This Row],[Age]]&lt;=49, "35-49", Table4[[#This Row],[Age]]&lt;=64, "50-64", Table4[[#This Row],[Age]]&gt;=65, "65+")</f>
        <v>35-49</v>
      </c>
      <c r="X4001" t="str">
        <f>_xlfn.XLOOKUP(Table4[[#This Row],[StoreID]],Stores!A:A,Stores!B:B, "Not found")</f>
        <v>MegaMart New Michele</v>
      </c>
      <c r="Y4001" t="str">
        <f>_xlfn.XLOOKUP(Table4[[#This Row],[StoreID]],Stores!A:A,Stores!C:C, "Not Found")</f>
        <v>New Michele</v>
      </c>
      <c r="Z4001" t="str">
        <f>_xlfn.XLOOKUP(Table4[[#This Row],[StoreID]],Stores!A:A,Stores!D:D, "Not Found")</f>
        <v>West</v>
      </c>
    </row>
    <row r="4002" spans="1:26">
      <c r="A4002" t="s">
        <v>4868</v>
      </c>
      <c r="B4002" s="1">
        <v>45373</v>
      </c>
      <c r="C4002" t="s">
        <v>608</v>
      </c>
      <c r="D4002" t="s">
        <v>782</v>
      </c>
      <c r="E4002" t="s">
        <v>831</v>
      </c>
      <c r="F4002">
        <v>3</v>
      </c>
      <c r="G4002">
        <v>0.05</v>
      </c>
      <c r="H4002" t="s">
        <v>871</v>
      </c>
      <c r="I4002" s="4">
        <f>Table4[[#This Row],[Quantity]]*Table4[[#This Row],[UnitPrice]]</f>
        <v>2021.34</v>
      </c>
      <c r="J4002" s="4">
        <f>Table4[[#This Row],[Gross Revenue]]*(1-Table4[[#This Row],[Discount]])</f>
        <v>1920.2729999999999</v>
      </c>
      <c r="K4002" s="4">
        <f>Table4[[#This Row],[Quantity]]*Table4[[#This Row],[CostPrice]]</f>
        <v>1089.99</v>
      </c>
      <c r="L4002" s="4">
        <f>Table4[[#This Row],[Net Revenue]]-Table4[[#This Row],[Total Cost]]</f>
        <v>830.2829999999999</v>
      </c>
      <c r="M4002" t="str">
        <f>_xlfn.XLOOKUP(Table4[[#This Row],[ProductID]], Products!A:A,Products!B:B, "Not Found")</f>
        <v>Deal Smartphone</v>
      </c>
      <c r="N4002" t="str">
        <f>TEXT(Table4[[#This Row],[Date]], "mmm")</f>
        <v>Mar</v>
      </c>
      <c r="O4002" t="str">
        <f>TEXT(Table4[[#This Row],[Date]], "yyyy")</f>
        <v>2024</v>
      </c>
      <c r="P4002" t="str">
        <f>_xlfn.XLOOKUP(Table4[[#This Row],[ProductID]],Products!A:A,Products!C:C, "Not Found")</f>
        <v>Electronics</v>
      </c>
      <c r="Q4002" t="str">
        <f>_xlfn.XLOOKUP(Table4[[#This Row],[ProductID]],Products!A:A,Products!D:D,"Not Found")</f>
        <v>Smartphone</v>
      </c>
      <c r="R4002">
        <f>_xlfn.XLOOKUP(Table4[[#This Row],[ProductID]],Products!A:A,Products!E:E,"Not Found")</f>
        <v>673.78</v>
      </c>
      <c r="S4002">
        <f>_xlfn.XLOOKUP(Table4[[#This Row],[ProductID]],Products!A:A,Products!F:F, "Not Found")</f>
        <v>363.33</v>
      </c>
      <c r="T4002" t="str">
        <f>_xlfn.XLOOKUP(Table4[[#This Row],[CustomerID]],Customers!A:A,Customers!D:D, "Not Found")</f>
        <v>M</v>
      </c>
      <c r="U4002" s="6">
        <f>_xlfn.XLOOKUP(Table4[[#This Row],[CustomerID]],Customers!A:A,Customers!E:E, "Not Found")</f>
        <v>34043</v>
      </c>
      <c r="V4002">
        <f ca="1">DATEDIF(Table4[[#This Row],[CustomerBirthday]], TODAY(), "Y")</f>
        <v>33</v>
      </c>
      <c r="W4002" t="str" cm="1">
        <f t="array" aca="1" ref="W4002" ca="1">_xlfn.IFS(Table4[[#This Row],[Age]]&lt;25, "Under 25",Table4[[#This Row],[Age]]=34, "25-34", Table4[[#This Row],[Age]]&lt;=49, "35-49", Table4[[#This Row],[Age]]&lt;=64, "50-64", Table4[[#This Row],[Age]]&gt;=65, "65+")</f>
        <v>35-49</v>
      </c>
      <c r="X4002" t="str">
        <f>_xlfn.XLOOKUP(Table4[[#This Row],[StoreID]],Stores!A:A,Stores!B:B, "Not found")</f>
        <v>MegaMart Jimenezborough</v>
      </c>
      <c r="Y4002" t="str">
        <f>_xlfn.XLOOKUP(Table4[[#This Row],[StoreID]],Stores!A:A,Stores!C:C, "Not Found")</f>
        <v>Jimenezborough</v>
      </c>
      <c r="Z4002" t="str">
        <f>_xlfn.XLOOKUP(Table4[[#This Row],[StoreID]],Stores!A:A,Stores!D:D, "Not Found")</f>
        <v>South</v>
      </c>
    </row>
    <row r="4003" spans="1:26">
      <c r="A4003" t="s">
        <v>4869</v>
      </c>
      <c r="B4003" s="1">
        <v>45844</v>
      </c>
      <c r="C4003" t="s">
        <v>241</v>
      </c>
      <c r="D4003" t="s">
        <v>778</v>
      </c>
      <c r="E4003" t="s">
        <v>839</v>
      </c>
      <c r="F4003">
        <v>2</v>
      </c>
      <c r="G4003">
        <v>0</v>
      </c>
      <c r="H4003" t="s">
        <v>871</v>
      </c>
      <c r="I4003" s="4">
        <f>Table4[[#This Row],[Quantity]]*Table4[[#This Row],[UnitPrice]]</f>
        <v>2031.52</v>
      </c>
      <c r="J4003" s="4">
        <f>Table4[[#This Row],[Gross Revenue]]*(1-Table4[[#This Row],[Discount]])</f>
        <v>2031.52</v>
      </c>
      <c r="K4003" s="4">
        <f>Table4[[#This Row],[Quantity]]*Table4[[#This Row],[CostPrice]]</f>
        <v>1168.8</v>
      </c>
      <c r="L4003" s="4">
        <f>Table4[[#This Row],[Net Revenue]]-Table4[[#This Row],[Total Cost]]</f>
        <v>862.72</v>
      </c>
      <c r="M4003" t="str">
        <f>_xlfn.XLOOKUP(Table4[[#This Row],[ProductID]], Products!A:A,Products!B:B, "Not Found")</f>
        <v>Behavior Dairy</v>
      </c>
      <c r="N4003" t="str">
        <f>TEXT(Table4[[#This Row],[Date]], "mmm")</f>
        <v>Jul</v>
      </c>
      <c r="O4003" t="str">
        <f>TEXT(Table4[[#This Row],[Date]], "yyyy")</f>
        <v>2025</v>
      </c>
      <c r="P4003" t="str">
        <f>_xlfn.XLOOKUP(Table4[[#This Row],[ProductID]],Products!A:A,Products!C:C, "Not Found")</f>
        <v>Groceries</v>
      </c>
      <c r="Q4003" t="str">
        <f>_xlfn.XLOOKUP(Table4[[#This Row],[ProductID]],Products!A:A,Products!D:D,"Not Found")</f>
        <v>Dairy</v>
      </c>
      <c r="R4003">
        <f>_xlfn.XLOOKUP(Table4[[#This Row],[ProductID]],Products!A:A,Products!E:E,"Not Found")</f>
        <v>1015.76</v>
      </c>
      <c r="S4003">
        <f>_xlfn.XLOOKUP(Table4[[#This Row],[ProductID]],Products!A:A,Products!F:F, "Not Found")</f>
        <v>584.4</v>
      </c>
      <c r="T4003" t="str">
        <f>_xlfn.XLOOKUP(Table4[[#This Row],[CustomerID]],Customers!A:A,Customers!D:D, "Not Found")</f>
        <v>M</v>
      </c>
      <c r="U4003" s="6">
        <f>_xlfn.XLOOKUP(Table4[[#This Row],[CustomerID]],Customers!A:A,Customers!E:E, "Not Found")</f>
        <v>26671</v>
      </c>
      <c r="V4003">
        <f ca="1">DATEDIF(Table4[[#This Row],[CustomerBirthday]], TODAY(), "Y")</f>
        <v>53</v>
      </c>
      <c r="W4003" t="str" cm="1">
        <f t="array" aca="1" ref="W4003" ca="1">_xlfn.IFS(Table4[[#This Row],[Age]]&lt;25, "Under 25",Table4[[#This Row],[Age]]=34, "25-34", Table4[[#This Row],[Age]]&lt;=49, "35-49", Table4[[#This Row],[Age]]&lt;=64, "50-64", Table4[[#This Row],[Age]]&gt;=65, "65+")</f>
        <v>50-64</v>
      </c>
      <c r="X4003" t="str">
        <f>_xlfn.XLOOKUP(Table4[[#This Row],[StoreID]],Stores!A:A,Stores!B:B, "Not found")</f>
        <v>MegaMart New Michele</v>
      </c>
      <c r="Y4003" t="str">
        <f>_xlfn.XLOOKUP(Table4[[#This Row],[StoreID]],Stores!A:A,Stores!C:C, "Not Found")</f>
        <v>New Michele</v>
      </c>
      <c r="Z4003" t="str">
        <f>_xlfn.XLOOKUP(Table4[[#This Row],[StoreID]],Stores!A:A,Stores!D:D, "Not Found")</f>
        <v>West</v>
      </c>
    </row>
    <row r="4004" spans="1:26">
      <c r="A4004" t="s">
        <v>4870</v>
      </c>
      <c r="B4004" s="1">
        <v>45517</v>
      </c>
      <c r="C4004" t="s">
        <v>81</v>
      </c>
      <c r="D4004" t="s">
        <v>734</v>
      </c>
      <c r="E4004" t="s">
        <v>831</v>
      </c>
      <c r="F4004">
        <v>3</v>
      </c>
      <c r="G4004">
        <v>0.15</v>
      </c>
      <c r="H4004" t="s">
        <v>868</v>
      </c>
      <c r="I4004" s="4">
        <f>Table4[[#This Row],[Quantity]]*Table4[[#This Row],[UnitPrice]]</f>
        <v>329.34000000000003</v>
      </c>
      <c r="J4004" s="4">
        <f>Table4[[#This Row],[Gross Revenue]]*(1-Table4[[#This Row],[Discount]])</f>
        <v>279.93900000000002</v>
      </c>
      <c r="K4004" s="4">
        <f>Table4[[#This Row],[Quantity]]*Table4[[#This Row],[CostPrice]]</f>
        <v>211.77</v>
      </c>
      <c r="L4004" s="4">
        <f>Table4[[#This Row],[Net Revenue]]-Table4[[#This Row],[Total Cost]]</f>
        <v>68.169000000000011</v>
      </c>
      <c r="M4004" t="str">
        <f>_xlfn.XLOOKUP(Table4[[#This Row],[ProductID]], Products!A:A,Products!B:B, "Not Found")</f>
        <v>Recognize Footwear</v>
      </c>
      <c r="N4004" t="str">
        <f>TEXT(Table4[[#This Row],[Date]], "mmm")</f>
        <v>Aug</v>
      </c>
      <c r="O4004" t="str">
        <f>TEXT(Table4[[#This Row],[Date]], "yyyy")</f>
        <v>2024</v>
      </c>
      <c r="P4004" t="str">
        <f>_xlfn.XLOOKUP(Table4[[#This Row],[ProductID]],Products!A:A,Products!C:C, "Not Found")</f>
        <v>Fashion</v>
      </c>
      <c r="Q4004" t="str">
        <f>_xlfn.XLOOKUP(Table4[[#This Row],[ProductID]],Products!A:A,Products!D:D,"Not Found")</f>
        <v>Footwear</v>
      </c>
      <c r="R4004">
        <f>_xlfn.XLOOKUP(Table4[[#This Row],[ProductID]],Products!A:A,Products!E:E,"Not Found")</f>
        <v>109.78</v>
      </c>
      <c r="S4004">
        <f>_xlfn.XLOOKUP(Table4[[#This Row],[ProductID]],Products!A:A,Products!F:F, "Not Found")</f>
        <v>70.59</v>
      </c>
      <c r="T4004" t="str">
        <f>_xlfn.XLOOKUP(Table4[[#This Row],[CustomerID]],Customers!A:A,Customers!D:D, "Not Found")</f>
        <v>F</v>
      </c>
      <c r="U4004" s="6">
        <f>_xlfn.XLOOKUP(Table4[[#This Row],[CustomerID]],Customers!A:A,Customers!E:E, "Not Found")</f>
        <v>30128</v>
      </c>
      <c r="V4004">
        <f ca="1">DATEDIF(Table4[[#This Row],[CustomerBirthday]], TODAY(), "Y")</f>
        <v>44</v>
      </c>
      <c r="W4004" t="str" cm="1">
        <f t="array" aca="1" ref="W4004" ca="1">_xlfn.IFS(Table4[[#This Row],[Age]]&lt;25, "Under 25",Table4[[#This Row],[Age]]=34, "25-34", Table4[[#This Row],[Age]]&lt;=49, "35-49", Table4[[#This Row],[Age]]&lt;=64, "50-64", Table4[[#This Row],[Age]]&gt;=65, "65+")</f>
        <v>35-49</v>
      </c>
      <c r="X4004" t="str">
        <f>_xlfn.XLOOKUP(Table4[[#This Row],[StoreID]],Stores!A:A,Stores!B:B, "Not found")</f>
        <v>MegaMart Jimenezborough</v>
      </c>
      <c r="Y4004" t="str">
        <f>_xlfn.XLOOKUP(Table4[[#This Row],[StoreID]],Stores!A:A,Stores!C:C, "Not Found")</f>
        <v>Jimenezborough</v>
      </c>
      <c r="Z4004" t="str">
        <f>_xlfn.XLOOKUP(Table4[[#This Row],[StoreID]],Stores!A:A,Stores!D:D, "Not Found")</f>
        <v>South</v>
      </c>
    </row>
    <row r="4005" spans="1:26">
      <c r="A4005" t="s">
        <v>4871</v>
      </c>
      <c r="B4005" s="1">
        <v>45506</v>
      </c>
      <c r="C4005" t="s">
        <v>36</v>
      </c>
      <c r="D4005" t="s">
        <v>722</v>
      </c>
      <c r="E4005" t="s">
        <v>839</v>
      </c>
      <c r="F4005">
        <v>3</v>
      </c>
      <c r="G4005">
        <v>0.1</v>
      </c>
      <c r="H4005" t="s">
        <v>868</v>
      </c>
      <c r="I4005" s="4">
        <f>Table4[[#This Row],[Quantity]]*Table4[[#This Row],[UnitPrice]]</f>
        <v>5561.3099999999995</v>
      </c>
      <c r="J4005" s="4">
        <f>Table4[[#This Row],[Gross Revenue]]*(1-Table4[[#This Row],[Discount]])</f>
        <v>5005.1790000000001</v>
      </c>
      <c r="K4005" s="4">
        <f>Table4[[#This Row],[Quantity]]*Table4[[#This Row],[CostPrice]]</f>
        <v>4090.56</v>
      </c>
      <c r="L4005" s="4">
        <f>Table4[[#This Row],[Net Revenue]]-Table4[[#This Row],[Total Cost]]</f>
        <v>914.61900000000014</v>
      </c>
      <c r="M4005" t="str">
        <f>_xlfn.XLOOKUP(Table4[[#This Row],[ProductID]], Products!A:A,Products!B:B, "Not Found")</f>
        <v>Four Accessories</v>
      </c>
      <c r="N4005" t="str">
        <f>TEXT(Table4[[#This Row],[Date]], "mmm")</f>
        <v>Aug</v>
      </c>
      <c r="O4005" t="str">
        <f>TEXT(Table4[[#This Row],[Date]], "yyyy")</f>
        <v>2024</v>
      </c>
      <c r="P4005" t="str">
        <f>_xlfn.XLOOKUP(Table4[[#This Row],[ProductID]],Products!A:A,Products!C:C, "Not Found")</f>
        <v>Fashion</v>
      </c>
      <c r="Q4005" t="str">
        <f>_xlfn.XLOOKUP(Table4[[#This Row],[ProductID]],Products!A:A,Products!D:D,"Not Found")</f>
        <v>Accessories</v>
      </c>
      <c r="R4005">
        <f>_xlfn.XLOOKUP(Table4[[#This Row],[ProductID]],Products!A:A,Products!E:E,"Not Found")</f>
        <v>1853.77</v>
      </c>
      <c r="S4005">
        <f>_xlfn.XLOOKUP(Table4[[#This Row],[ProductID]],Products!A:A,Products!F:F, "Not Found")</f>
        <v>1363.52</v>
      </c>
      <c r="T4005" t="str">
        <f>_xlfn.XLOOKUP(Table4[[#This Row],[CustomerID]],Customers!A:A,Customers!D:D, "Not Found")</f>
        <v>M</v>
      </c>
      <c r="U4005" s="6">
        <f>_xlfn.XLOOKUP(Table4[[#This Row],[CustomerID]],Customers!A:A,Customers!E:E, "Not Found")</f>
        <v>22233</v>
      </c>
      <c r="V4005">
        <f ca="1">DATEDIF(Table4[[#This Row],[CustomerBirthday]], TODAY(), "Y")</f>
        <v>65</v>
      </c>
      <c r="W4005" t="str" cm="1">
        <f t="array" aca="1" ref="W4005" ca="1">_xlfn.IFS(Table4[[#This Row],[Age]]&lt;25, "Under 25",Table4[[#This Row],[Age]]=34, "25-34", Table4[[#This Row],[Age]]&lt;=49, "35-49", Table4[[#This Row],[Age]]&lt;=64, "50-64", Table4[[#This Row],[Age]]&gt;=65, "65+")</f>
        <v>65+</v>
      </c>
      <c r="X4005" t="str">
        <f>_xlfn.XLOOKUP(Table4[[#This Row],[StoreID]],Stores!A:A,Stores!B:B, "Not found")</f>
        <v>MegaMart New Michele</v>
      </c>
      <c r="Y4005" t="str">
        <f>_xlfn.XLOOKUP(Table4[[#This Row],[StoreID]],Stores!A:A,Stores!C:C, "Not Found")</f>
        <v>New Michele</v>
      </c>
      <c r="Z4005" t="str">
        <f>_xlfn.XLOOKUP(Table4[[#This Row],[StoreID]],Stores!A:A,Stores!D:D, "Not Found")</f>
        <v>West</v>
      </c>
    </row>
    <row r="4006" spans="1:26">
      <c r="A4006" t="s">
        <v>4872</v>
      </c>
      <c r="B4006" s="1">
        <v>45811</v>
      </c>
      <c r="C4006" t="s">
        <v>702</v>
      </c>
      <c r="D4006" t="s">
        <v>750</v>
      </c>
      <c r="E4006" t="s">
        <v>842</v>
      </c>
      <c r="F4006">
        <v>5</v>
      </c>
      <c r="G4006">
        <v>0.1</v>
      </c>
      <c r="H4006" t="s">
        <v>868</v>
      </c>
      <c r="I4006" s="4">
        <f>Table4[[#This Row],[Quantity]]*Table4[[#This Row],[UnitPrice]]</f>
        <v>6713.75</v>
      </c>
      <c r="J4006" s="4">
        <f>Table4[[#This Row],[Gross Revenue]]*(1-Table4[[#This Row],[Discount]])</f>
        <v>6042.375</v>
      </c>
      <c r="K4006" s="4">
        <f>Table4[[#This Row],[Quantity]]*Table4[[#This Row],[CostPrice]]</f>
        <v>3989.7000000000003</v>
      </c>
      <c r="L4006" s="4">
        <f>Table4[[#This Row],[Net Revenue]]-Table4[[#This Row],[Total Cost]]</f>
        <v>2052.6749999999997</v>
      </c>
      <c r="M4006" t="str">
        <f>_xlfn.XLOOKUP(Table4[[#This Row],[ProductID]], Products!A:A,Products!B:B, "Not Found")</f>
        <v>Add Clothing</v>
      </c>
      <c r="N4006" t="str">
        <f>TEXT(Table4[[#This Row],[Date]], "mmm")</f>
        <v>Jun</v>
      </c>
      <c r="O4006" t="str">
        <f>TEXT(Table4[[#This Row],[Date]], "yyyy")</f>
        <v>2025</v>
      </c>
      <c r="P4006" t="str">
        <f>_xlfn.XLOOKUP(Table4[[#This Row],[ProductID]],Products!A:A,Products!C:C, "Not Found")</f>
        <v>Fashion</v>
      </c>
      <c r="Q4006" t="str">
        <f>_xlfn.XLOOKUP(Table4[[#This Row],[ProductID]],Products!A:A,Products!D:D,"Not Found")</f>
        <v>Clothing</v>
      </c>
      <c r="R4006">
        <f>_xlfn.XLOOKUP(Table4[[#This Row],[ProductID]],Products!A:A,Products!E:E,"Not Found")</f>
        <v>1342.75</v>
      </c>
      <c r="S4006">
        <f>_xlfn.XLOOKUP(Table4[[#This Row],[ProductID]],Products!A:A,Products!F:F, "Not Found")</f>
        <v>797.94</v>
      </c>
      <c r="T4006" t="str">
        <f>_xlfn.XLOOKUP(Table4[[#This Row],[CustomerID]],Customers!A:A,Customers!D:D, "Not Found")</f>
        <v>M</v>
      </c>
      <c r="U4006" s="6">
        <f>_xlfn.XLOOKUP(Table4[[#This Row],[CustomerID]],Customers!A:A,Customers!E:E, "Not Found")</f>
        <v>37249</v>
      </c>
      <c r="V4006">
        <f ca="1">DATEDIF(Table4[[#This Row],[CustomerBirthday]], TODAY(), "Y")</f>
        <v>24</v>
      </c>
      <c r="W4006" t="str" cm="1">
        <f t="array" aca="1" ref="W4006" ca="1">_xlfn.IFS(Table4[[#This Row],[Age]]&lt;25, "Under 25",Table4[[#This Row],[Age]]=34, "25-34", Table4[[#This Row],[Age]]&lt;=49, "35-49", Table4[[#This Row],[Age]]&lt;=64, "50-64", Table4[[#This Row],[Age]]&gt;=65, "65+")</f>
        <v>Under 25</v>
      </c>
      <c r="X4006" t="str">
        <f>_xlfn.XLOOKUP(Table4[[#This Row],[StoreID]],Stores!A:A,Stores!B:B, "Not found")</f>
        <v>MegaMart Brianahaven</v>
      </c>
      <c r="Y4006" t="str">
        <f>_xlfn.XLOOKUP(Table4[[#This Row],[StoreID]],Stores!A:A,Stores!C:C, "Not Found")</f>
        <v>Brianahaven</v>
      </c>
      <c r="Z4006" t="str">
        <f>_xlfn.XLOOKUP(Table4[[#This Row],[StoreID]],Stores!A:A,Stores!D:D, "Not Found")</f>
        <v>North</v>
      </c>
    </row>
    <row r="4007" spans="1:26">
      <c r="A4007" t="s">
        <v>4873</v>
      </c>
      <c r="B4007" s="1">
        <v>45748</v>
      </c>
      <c r="C4007" t="s">
        <v>320</v>
      </c>
      <c r="D4007" t="s">
        <v>820</v>
      </c>
      <c r="E4007" t="s">
        <v>842</v>
      </c>
      <c r="F4007">
        <v>4</v>
      </c>
      <c r="G4007">
        <v>0.1</v>
      </c>
      <c r="H4007" t="s">
        <v>865</v>
      </c>
      <c r="I4007" s="4">
        <f>Table4[[#This Row],[Quantity]]*Table4[[#This Row],[UnitPrice]]</f>
        <v>4788.72</v>
      </c>
      <c r="J4007" s="4">
        <f>Table4[[#This Row],[Gross Revenue]]*(1-Table4[[#This Row],[Discount]])</f>
        <v>4309.848</v>
      </c>
      <c r="K4007" s="4">
        <f>Table4[[#This Row],[Quantity]]*Table4[[#This Row],[CostPrice]]</f>
        <v>2890.96</v>
      </c>
      <c r="L4007" s="4">
        <f>Table4[[#This Row],[Net Revenue]]-Table4[[#This Row],[Total Cost]]</f>
        <v>1418.8879999999999</v>
      </c>
      <c r="M4007" t="str">
        <f>_xlfn.XLOOKUP(Table4[[#This Row],[ProductID]], Products!A:A,Products!B:B, "Not Found")</f>
        <v>Or Smartphone</v>
      </c>
      <c r="N4007" t="str">
        <f>TEXT(Table4[[#This Row],[Date]], "mmm")</f>
        <v>Apr</v>
      </c>
      <c r="O4007" t="str">
        <f>TEXT(Table4[[#This Row],[Date]], "yyyy")</f>
        <v>2025</v>
      </c>
      <c r="P4007" t="str">
        <f>_xlfn.XLOOKUP(Table4[[#This Row],[ProductID]],Products!A:A,Products!C:C, "Not Found")</f>
        <v>Electronics</v>
      </c>
      <c r="Q4007" t="str">
        <f>_xlfn.XLOOKUP(Table4[[#This Row],[ProductID]],Products!A:A,Products!D:D,"Not Found")</f>
        <v>Smartphone</v>
      </c>
      <c r="R4007">
        <f>_xlfn.XLOOKUP(Table4[[#This Row],[ProductID]],Products!A:A,Products!E:E,"Not Found")</f>
        <v>1197.18</v>
      </c>
      <c r="S4007">
        <f>_xlfn.XLOOKUP(Table4[[#This Row],[ProductID]],Products!A:A,Products!F:F, "Not Found")</f>
        <v>722.74</v>
      </c>
      <c r="T4007" t="str">
        <f>_xlfn.XLOOKUP(Table4[[#This Row],[CustomerID]],Customers!A:A,Customers!D:D, "Not Found")</f>
        <v>M</v>
      </c>
      <c r="U4007" s="6">
        <f>_xlfn.XLOOKUP(Table4[[#This Row],[CustomerID]],Customers!A:A,Customers!E:E, "Not Found")</f>
        <v>28937</v>
      </c>
      <c r="V4007">
        <f ca="1">DATEDIF(Table4[[#This Row],[CustomerBirthday]], TODAY(), "Y")</f>
        <v>47</v>
      </c>
      <c r="W4007" t="str" cm="1">
        <f t="array" aca="1" ref="W4007" ca="1">_xlfn.IFS(Table4[[#This Row],[Age]]&lt;25, "Under 25",Table4[[#This Row],[Age]]=34, "25-34", Table4[[#This Row],[Age]]&lt;=49, "35-49", Table4[[#This Row],[Age]]&lt;=64, "50-64", Table4[[#This Row],[Age]]&gt;=65, "65+")</f>
        <v>35-49</v>
      </c>
      <c r="X4007" t="str">
        <f>_xlfn.XLOOKUP(Table4[[#This Row],[StoreID]],Stores!A:A,Stores!B:B, "Not found")</f>
        <v>MegaMart Brianahaven</v>
      </c>
      <c r="Y4007" t="str">
        <f>_xlfn.XLOOKUP(Table4[[#This Row],[StoreID]],Stores!A:A,Stores!C:C, "Not Found")</f>
        <v>Brianahaven</v>
      </c>
      <c r="Z4007" t="str">
        <f>_xlfn.XLOOKUP(Table4[[#This Row],[StoreID]],Stores!A:A,Stores!D:D, "Not Found")</f>
        <v>North</v>
      </c>
    </row>
    <row r="4008" spans="1:26">
      <c r="A4008" t="s">
        <v>4874</v>
      </c>
      <c r="B4008" s="1">
        <v>45264</v>
      </c>
      <c r="C4008" t="s">
        <v>202</v>
      </c>
      <c r="D4008" t="s">
        <v>792</v>
      </c>
      <c r="E4008" t="s">
        <v>839</v>
      </c>
      <c r="F4008">
        <v>2</v>
      </c>
      <c r="G4008">
        <v>0.15</v>
      </c>
      <c r="H4008" t="s">
        <v>865</v>
      </c>
      <c r="I4008" s="4">
        <f>Table4[[#This Row],[Quantity]]*Table4[[#This Row],[UnitPrice]]</f>
        <v>3597.94</v>
      </c>
      <c r="J4008" s="4">
        <f>Table4[[#This Row],[Gross Revenue]]*(1-Table4[[#This Row],[Discount]])</f>
        <v>3058.2489999999998</v>
      </c>
      <c r="K4008" s="4">
        <f>Table4[[#This Row],[Quantity]]*Table4[[#This Row],[CostPrice]]</f>
        <v>2658.3</v>
      </c>
      <c r="L4008" s="4">
        <f>Table4[[#This Row],[Net Revenue]]-Table4[[#This Row],[Total Cost]]</f>
        <v>399.94899999999961</v>
      </c>
      <c r="M4008" t="str">
        <f>_xlfn.XLOOKUP(Table4[[#This Row],[ProductID]], Products!A:A,Products!B:B, "Not Found")</f>
        <v>Beat Accessories</v>
      </c>
      <c r="N4008" t="str">
        <f>TEXT(Table4[[#This Row],[Date]], "mmm")</f>
        <v>Dec</v>
      </c>
      <c r="O4008" t="str">
        <f>TEXT(Table4[[#This Row],[Date]], "yyyy")</f>
        <v>2023</v>
      </c>
      <c r="P4008" t="str">
        <f>_xlfn.XLOOKUP(Table4[[#This Row],[ProductID]],Products!A:A,Products!C:C, "Not Found")</f>
        <v>Fashion</v>
      </c>
      <c r="Q4008" t="str">
        <f>_xlfn.XLOOKUP(Table4[[#This Row],[ProductID]],Products!A:A,Products!D:D,"Not Found")</f>
        <v>Accessories</v>
      </c>
      <c r="R4008">
        <f>_xlfn.XLOOKUP(Table4[[#This Row],[ProductID]],Products!A:A,Products!E:E,"Not Found")</f>
        <v>1798.97</v>
      </c>
      <c r="S4008">
        <f>_xlfn.XLOOKUP(Table4[[#This Row],[ProductID]],Products!A:A,Products!F:F, "Not Found")</f>
        <v>1329.15</v>
      </c>
      <c r="T4008" t="str">
        <f>_xlfn.XLOOKUP(Table4[[#This Row],[CustomerID]],Customers!A:A,Customers!D:D, "Not Found")</f>
        <v>F</v>
      </c>
      <c r="U4008" s="6">
        <f>_xlfn.XLOOKUP(Table4[[#This Row],[CustomerID]],Customers!A:A,Customers!E:E, "Not Found")</f>
        <v>33492</v>
      </c>
      <c r="V4008">
        <f ca="1">DATEDIF(Table4[[#This Row],[CustomerBirthday]], TODAY(), "Y")</f>
        <v>34</v>
      </c>
      <c r="W4008" t="str" cm="1">
        <f t="array" aca="1" ref="W4008" ca="1">_xlfn.IFS(Table4[[#This Row],[Age]]&lt;25, "Under 25",Table4[[#This Row],[Age]]=34, "25-34", Table4[[#This Row],[Age]]&lt;=49, "35-49", Table4[[#This Row],[Age]]&lt;=64, "50-64", Table4[[#This Row],[Age]]&gt;=65, "65+")</f>
        <v>25-34</v>
      </c>
      <c r="X4008" t="str">
        <f>_xlfn.XLOOKUP(Table4[[#This Row],[StoreID]],Stores!A:A,Stores!B:B, "Not found")</f>
        <v>MegaMart New Michele</v>
      </c>
      <c r="Y4008" t="str">
        <f>_xlfn.XLOOKUP(Table4[[#This Row],[StoreID]],Stores!A:A,Stores!C:C, "Not Found")</f>
        <v>New Michele</v>
      </c>
      <c r="Z4008" t="str">
        <f>_xlfn.XLOOKUP(Table4[[#This Row],[StoreID]],Stores!A:A,Stores!D:D, "Not Found")</f>
        <v>West</v>
      </c>
    </row>
    <row r="4009" spans="1:26">
      <c r="A4009" t="s">
        <v>4875</v>
      </c>
      <c r="B4009" s="1">
        <v>45444</v>
      </c>
      <c r="C4009" t="s">
        <v>527</v>
      </c>
      <c r="D4009" t="s">
        <v>753</v>
      </c>
      <c r="E4009" t="s">
        <v>842</v>
      </c>
      <c r="F4009">
        <v>3</v>
      </c>
      <c r="G4009">
        <v>0.15</v>
      </c>
      <c r="H4009" t="s">
        <v>868</v>
      </c>
      <c r="I4009" s="4">
        <f>Table4[[#This Row],[Quantity]]*Table4[[#This Row],[UnitPrice]]</f>
        <v>811.34999999999991</v>
      </c>
      <c r="J4009" s="4">
        <f>Table4[[#This Row],[Gross Revenue]]*(1-Table4[[#This Row],[Discount]])</f>
        <v>689.64749999999992</v>
      </c>
      <c r="K4009" s="4">
        <f>Table4[[#This Row],[Quantity]]*Table4[[#This Row],[CostPrice]]</f>
        <v>562.79999999999995</v>
      </c>
      <c r="L4009" s="4">
        <f>Table4[[#This Row],[Net Revenue]]-Table4[[#This Row],[Total Cost]]</f>
        <v>126.84749999999997</v>
      </c>
      <c r="M4009" t="str">
        <f>_xlfn.XLOOKUP(Table4[[#This Row],[ProductID]], Products!A:A,Products!B:B, "Not Found")</f>
        <v>Whether Bags</v>
      </c>
      <c r="N4009" t="str">
        <f>TEXT(Table4[[#This Row],[Date]], "mmm")</f>
        <v>Jun</v>
      </c>
      <c r="O4009" t="str">
        <f>TEXT(Table4[[#This Row],[Date]], "yyyy")</f>
        <v>2024</v>
      </c>
      <c r="P4009" t="str">
        <f>_xlfn.XLOOKUP(Table4[[#This Row],[ProductID]],Products!A:A,Products!C:C, "Not Found")</f>
        <v>Fashion</v>
      </c>
      <c r="Q4009" t="str">
        <f>_xlfn.XLOOKUP(Table4[[#This Row],[ProductID]],Products!A:A,Products!D:D,"Not Found")</f>
        <v>Bags</v>
      </c>
      <c r="R4009">
        <f>_xlfn.XLOOKUP(Table4[[#This Row],[ProductID]],Products!A:A,Products!E:E,"Not Found")</f>
        <v>270.45</v>
      </c>
      <c r="S4009">
        <f>_xlfn.XLOOKUP(Table4[[#This Row],[ProductID]],Products!A:A,Products!F:F, "Not Found")</f>
        <v>187.6</v>
      </c>
      <c r="T4009" t="str">
        <f>_xlfn.XLOOKUP(Table4[[#This Row],[CustomerID]],Customers!A:A,Customers!D:D, "Not Found")</f>
        <v>F</v>
      </c>
      <c r="U4009" s="6">
        <f>_xlfn.XLOOKUP(Table4[[#This Row],[CustomerID]],Customers!A:A,Customers!E:E, "Not Found")</f>
        <v>21861</v>
      </c>
      <c r="V4009">
        <f ca="1">DATEDIF(Table4[[#This Row],[CustomerBirthday]], TODAY(), "Y")</f>
        <v>66</v>
      </c>
      <c r="W4009" t="str" cm="1">
        <f t="array" aca="1" ref="W4009" ca="1">_xlfn.IFS(Table4[[#This Row],[Age]]&lt;25, "Under 25",Table4[[#This Row],[Age]]=34, "25-34", Table4[[#This Row],[Age]]&lt;=49, "35-49", Table4[[#This Row],[Age]]&lt;=64, "50-64", Table4[[#This Row],[Age]]&gt;=65, "65+")</f>
        <v>65+</v>
      </c>
      <c r="X4009" t="str">
        <f>_xlfn.XLOOKUP(Table4[[#This Row],[StoreID]],Stores!A:A,Stores!B:B, "Not found")</f>
        <v>MegaMart Brianahaven</v>
      </c>
      <c r="Y4009" t="str">
        <f>_xlfn.XLOOKUP(Table4[[#This Row],[StoreID]],Stores!A:A,Stores!C:C, "Not Found")</f>
        <v>Brianahaven</v>
      </c>
      <c r="Z4009" t="str">
        <f>_xlfn.XLOOKUP(Table4[[#This Row],[StoreID]],Stores!A:A,Stores!D:D, "Not Found")</f>
        <v>North</v>
      </c>
    </row>
    <row r="4010" spans="1:26">
      <c r="A4010" t="s">
        <v>4876</v>
      </c>
      <c r="B4010" s="1">
        <v>45487</v>
      </c>
      <c r="C4010" t="s">
        <v>661</v>
      </c>
      <c r="D4010" t="s">
        <v>800</v>
      </c>
      <c r="E4010" t="s">
        <v>846</v>
      </c>
      <c r="F4010">
        <v>5</v>
      </c>
      <c r="G4010">
        <v>0.15</v>
      </c>
      <c r="H4010" t="s">
        <v>875</v>
      </c>
      <c r="I4010" s="4">
        <f>Table4[[#This Row],[Quantity]]*Table4[[#This Row],[UnitPrice]]</f>
        <v>9763.25</v>
      </c>
      <c r="J4010" s="4">
        <f>Table4[[#This Row],[Gross Revenue]]*(1-Table4[[#This Row],[Discount]])</f>
        <v>8298.7624999999989</v>
      </c>
      <c r="K4010" s="4">
        <f>Table4[[#This Row],[Quantity]]*Table4[[#This Row],[CostPrice]]</f>
        <v>7256.35</v>
      </c>
      <c r="L4010" s="4">
        <f>Table4[[#This Row],[Net Revenue]]-Table4[[#This Row],[Total Cost]]</f>
        <v>1042.4124999999985</v>
      </c>
      <c r="M4010" t="str">
        <f>_xlfn.XLOOKUP(Table4[[#This Row],[ProductID]], Products!A:A,Products!B:B, "Not Found")</f>
        <v>Book Television</v>
      </c>
      <c r="N4010" t="str">
        <f>TEXT(Table4[[#This Row],[Date]], "mmm")</f>
        <v>Jul</v>
      </c>
      <c r="O4010" t="str">
        <f>TEXT(Table4[[#This Row],[Date]], "yyyy")</f>
        <v>2024</v>
      </c>
      <c r="P4010" t="str">
        <f>_xlfn.XLOOKUP(Table4[[#This Row],[ProductID]],Products!A:A,Products!C:C, "Not Found")</f>
        <v>Electronics</v>
      </c>
      <c r="Q4010" t="str">
        <f>_xlfn.XLOOKUP(Table4[[#This Row],[ProductID]],Products!A:A,Products!D:D,"Not Found")</f>
        <v>Television</v>
      </c>
      <c r="R4010">
        <f>_xlfn.XLOOKUP(Table4[[#This Row],[ProductID]],Products!A:A,Products!E:E,"Not Found")</f>
        <v>1952.65</v>
      </c>
      <c r="S4010">
        <f>_xlfn.XLOOKUP(Table4[[#This Row],[ProductID]],Products!A:A,Products!F:F, "Not Found")</f>
        <v>1451.27</v>
      </c>
      <c r="T4010" t="str">
        <f>_xlfn.XLOOKUP(Table4[[#This Row],[CustomerID]],Customers!A:A,Customers!D:D, "Not Found")</f>
        <v>M</v>
      </c>
      <c r="U4010" s="6">
        <f>_xlfn.XLOOKUP(Table4[[#This Row],[CustomerID]],Customers!A:A,Customers!E:E, "Not Found")</f>
        <v>32522</v>
      </c>
      <c r="V4010">
        <f ca="1">DATEDIF(Table4[[#This Row],[CustomerBirthday]], TODAY(), "Y")</f>
        <v>37</v>
      </c>
      <c r="W4010" t="str" cm="1">
        <f t="array" aca="1" ref="W4010" ca="1">_xlfn.IFS(Table4[[#This Row],[Age]]&lt;25, "Under 25",Table4[[#This Row],[Age]]=34, "25-34", Table4[[#This Row],[Age]]&lt;=49, "35-49", Table4[[#This Row],[Age]]&lt;=64, "50-64", Table4[[#This Row],[Age]]&gt;=65, "65+")</f>
        <v>35-49</v>
      </c>
      <c r="X4010" t="str">
        <f>_xlfn.XLOOKUP(Table4[[#This Row],[StoreID]],Stores!A:A,Stores!B:B, "Not found")</f>
        <v>MegaMart Johnmouth</v>
      </c>
      <c r="Y4010" t="str">
        <f>_xlfn.XLOOKUP(Table4[[#This Row],[StoreID]],Stores!A:A,Stores!C:C, "Not Found")</f>
        <v>Johnmouth</v>
      </c>
      <c r="Z4010" t="str">
        <f>_xlfn.XLOOKUP(Table4[[#This Row],[StoreID]],Stores!A:A,Stores!D:D, "Not Found")</f>
        <v>East</v>
      </c>
    </row>
    <row r="4011" spans="1:26">
      <c r="A4011" t="s">
        <v>4877</v>
      </c>
      <c r="B4011" s="1">
        <v>45510</v>
      </c>
      <c r="C4011" t="s">
        <v>415</v>
      </c>
      <c r="D4011" t="s">
        <v>818</v>
      </c>
      <c r="E4011" t="s">
        <v>835</v>
      </c>
      <c r="F4011">
        <v>3</v>
      </c>
      <c r="G4011">
        <v>0.05</v>
      </c>
      <c r="H4011" t="s">
        <v>875</v>
      </c>
      <c r="I4011" s="4">
        <f>Table4[[#This Row],[Quantity]]*Table4[[#This Row],[UnitPrice]]</f>
        <v>3496.1099999999997</v>
      </c>
      <c r="J4011" s="4">
        <f>Table4[[#This Row],[Gross Revenue]]*(1-Table4[[#This Row],[Discount]])</f>
        <v>3321.3044999999997</v>
      </c>
      <c r="K4011" s="4">
        <f>Table4[[#This Row],[Quantity]]*Table4[[#This Row],[CostPrice]]</f>
        <v>2779.6499999999996</v>
      </c>
      <c r="L4011" s="4">
        <f>Table4[[#This Row],[Net Revenue]]-Table4[[#This Row],[Total Cost]]</f>
        <v>541.6545000000001</v>
      </c>
      <c r="M4011" t="str">
        <f>_xlfn.XLOOKUP(Table4[[#This Row],[ProductID]], Products!A:A,Products!B:B, "Not Found")</f>
        <v>Nature Clothing</v>
      </c>
      <c r="N4011" t="str">
        <f>TEXT(Table4[[#This Row],[Date]], "mmm")</f>
        <v>Aug</v>
      </c>
      <c r="O4011" t="str">
        <f>TEXT(Table4[[#This Row],[Date]], "yyyy")</f>
        <v>2024</v>
      </c>
      <c r="P4011" t="str">
        <f>_xlfn.XLOOKUP(Table4[[#This Row],[ProductID]],Products!A:A,Products!C:C, "Not Found")</f>
        <v>Fashion</v>
      </c>
      <c r="Q4011" t="str">
        <f>_xlfn.XLOOKUP(Table4[[#This Row],[ProductID]],Products!A:A,Products!D:D,"Not Found")</f>
        <v>Clothing</v>
      </c>
      <c r="R4011">
        <f>_xlfn.XLOOKUP(Table4[[#This Row],[ProductID]],Products!A:A,Products!E:E,"Not Found")</f>
        <v>1165.3699999999999</v>
      </c>
      <c r="S4011">
        <f>_xlfn.XLOOKUP(Table4[[#This Row],[ProductID]],Products!A:A,Products!F:F, "Not Found")</f>
        <v>926.55</v>
      </c>
      <c r="T4011" t="str">
        <f>_xlfn.XLOOKUP(Table4[[#This Row],[CustomerID]],Customers!A:A,Customers!D:D, "Not Found")</f>
        <v>M</v>
      </c>
      <c r="U4011" s="6">
        <f>_xlfn.XLOOKUP(Table4[[#This Row],[CustomerID]],Customers!A:A,Customers!E:E, "Not Found")</f>
        <v>34163</v>
      </c>
      <c r="V4011">
        <f ca="1">DATEDIF(Table4[[#This Row],[CustomerBirthday]], TODAY(), "Y")</f>
        <v>33</v>
      </c>
      <c r="W4011" t="str" cm="1">
        <f t="array" aca="1" ref="W4011" ca="1">_xlfn.IFS(Table4[[#This Row],[Age]]&lt;25, "Under 25",Table4[[#This Row],[Age]]=34, "25-34", Table4[[#This Row],[Age]]&lt;=49, "35-49", Table4[[#This Row],[Age]]&lt;=64, "50-64", Table4[[#This Row],[Age]]&gt;=65, "65+")</f>
        <v>35-49</v>
      </c>
      <c r="X4011" t="str">
        <f>_xlfn.XLOOKUP(Table4[[#This Row],[StoreID]],Stores!A:A,Stores!B:B, "Not found")</f>
        <v>MegaMart Peckmouth</v>
      </c>
      <c r="Y4011" t="str">
        <f>_xlfn.XLOOKUP(Table4[[#This Row],[StoreID]],Stores!A:A,Stores!C:C, "Not Found")</f>
        <v>Peckmouth</v>
      </c>
      <c r="Z4011" t="str">
        <f>_xlfn.XLOOKUP(Table4[[#This Row],[StoreID]],Stores!A:A,Stores!D:D, "Not Found")</f>
        <v>East</v>
      </c>
    </row>
    <row r="4012" spans="1:26">
      <c r="A4012" t="s">
        <v>4878</v>
      </c>
      <c r="B4012" s="1">
        <v>45602</v>
      </c>
      <c r="C4012" t="s">
        <v>179</v>
      </c>
      <c r="D4012" t="s">
        <v>818</v>
      </c>
      <c r="E4012" t="s">
        <v>839</v>
      </c>
      <c r="F4012">
        <v>3</v>
      </c>
      <c r="G4012">
        <v>0.1</v>
      </c>
      <c r="H4012" t="s">
        <v>875</v>
      </c>
      <c r="I4012" s="4">
        <f>Table4[[#This Row],[Quantity]]*Table4[[#This Row],[UnitPrice]]</f>
        <v>3496.1099999999997</v>
      </c>
      <c r="J4012" s="4">
        <f>Table4[[#This Row],[Gross Revenue]]*(1-Table4[[#This Row],[Discount]])</f>
        <v>3146.4989999999998</v>
      </c>
      <c r="K4012" s="4">
        <f>Table4[[#This Row],[Quantity]]*Table4[[#This Row],[CostPrice]]</f>
        <v>2779.6499999999996</v>
      </c>
      <c r="L4012" s="4">
        <f>Table4[[#This Row],[Net Revenue]]-Table4[[#This Row],[Total Cost]]</f>
        <v>366.84900000000016</v>
      </c>
      <c r="M4012" t="str">
        <f>_xlfn.XLOOKUP(Table4[[#This Row],[ProductID]], Products!A:A,Products!B:B, "Not Found")</f>
        <v>Nature Clothing</v>
      </c>
      <c r="N4012" t="str">
        <f>TEXT(Table4[[#This Row],[Date]], "mmm")</f>
        <v>Nov</v>
      </c>
      <c r="O4012" t="str">
        <f>TEXT(Table4[[#This Row],[Date]], "yyyy")</f>
        <v>2024</v>
      </c>
      <c r="P4012" t="str">
        <f>_xlfn.XLOOKUP(Table4[[#This Row],[ProductID]],Products!A:A,Products!C:C, "Not Found")</f>
        <v>Fashion</v>
      </c>
      <c r="Q4012" t="str">
        <f>_xlfn.XLOOKUP(Table4[[#This Row],[ProductID]],Products!A:A,Products!D:D,"Not Found")</f>
        <v>Clothing</v>
      </c>
      <c r="R4012">
        <f>_xlfn.XLOOKUP(Table4[[#This Row],[ProductID]],Products!A:A,Products!E:E,"Not Found")</f>
        <v>1165.3699999999999</v>
      </c>
      <c r="S4012">
        <f>_xlfn.XLOOKUP(Table4[[#This Row],[ProductID]],Products!A:A,Products!F:F, "Not Found")</f>
        <v>926.55</v>
      </c>
      <c r="T4012" t="str">
        <f>_xlfn.XLOOKUP(Table4[[#This Row],[CustomerID]],Customers!A:A,Customers!D:D, "Not Found")</f>
        <v>M</v>
      </c>
      <c r="U4012" s="6">
        <f>_xlfn.XLOOKUP(Table4[[#This Row],[CustomerID]],Customers!A:A,Customers!E:E, "Not Found")</f>
        <v>23397</v>
      </c>
      <c r="V4012">
        <f ca="1">DATEDIF(Table4[[#This Row],[CustomerBirthday]], TODAY(), "Y")</f>
        <v>62</v>
      </c>
      <c r="W4012" t="str" cm="1">
        <f t="array" aca="1" ref="W4012" ca="1">_xlfn.IFS(Table4[[#This Row],[Age]]&lt;25, "Under 25",Table4[[#This Row],[Age]]=34, "25-34", Table4[[#This Row],[Age]]&lt;=49, "35-49", Table4[[#This Row],[Age]]&lt;=64, "50-64", Table4[[#This Row],[Age]]&gt;=65, "65+")</f>
        <v>50-64</v>
      </c>
      <c r="X4012" t="str">
        <f>_xlfn.XLOOKUP(Table4[[#This Row],[StoreID]],Stores!A:A,Stores!B:B, "Not found")</f>
        <v>MegaMart New Michele</v>
      </c>
      <c r="Y4012" t="str">
        <f>_xlfn.XLOOKUP(Table4[[#This Row],[StoreID]],Stores!A:A,Stores!C:C, "Not Found")</f>
        <v>New Michele</v>
      </c>
      <c r="Z4012" t="str">
        <f>_xlfn.XLOOKUP(Table4[[#This Row],[StoreID]],Stores!A:A,Stores!D:D, "Not Found")</f>
        <v>West</v>
      </c>
    </row>
    <row r="4013" spans="1:26">
      <c r="A4013" t="s">
        <v>4879</v>
      </c>
      <c r="B4013" s="1">
        <v>45218</v>
      </c>
      <c r="C4013" t="s">
        <v>503</v>
      </c>
      <c r="D4013" t="s">
        <v>759</v>
      </c>
      <c r="E4013" t="s">
        <v>831</v>
      </c>
      <c r="F4013">
        <v>5</v>
      </c>
      <c r="G4013">
        <v>0.1</v>
      </c>
      <c r="H4013" t="s">
        <v>865</v>
      </c>
      <c r="I4013" s="4">
        <f>Table4[[#This Row],[Quantity]]*Table4[[#This Row],[UnitPrice]]</f>
        <v>5399.4500000000007</v>
      </c>
      <c r="J4013" s="4">
        <f>Table4[[#This Row],[Gross Revenue]]*(1-Table4[[#This Row],[Discount]])</f>
        <v>4859.505000000001</v>
      </c>
      <c r="K4013" s="4">
        <f>Table4[[#This Row],[Quantity]]*Table4[[#This Row],[CostPrice]]</f>
        <v>3519.15</v>
      </c>
      <c r="L4013" s="4">
        <f>Table4[[#This Row],[Net Revenue]]-Table4[[#This Row],[Total Cost]]</f>
        <v>1340.3550000000009</v>
      </c>
      <c r="M4013" t="str">
        <f>_xlfn.XLOOKUP(Table4[[#This Row],[ProductID]], Products!A:A,Products!B:B, "Not Found")</f>
        <v>Democratic Smartphone</v>
      </c>
      <c r="N4013" t="str">
        <f>TEXT(Table4[[#This Row],[Date]], "mmm")</f>
        <v>Oct</v>
      </c>
      <c r="O4013" t="str">
        <f>TEXT(Table4[[#This Row],[Date]], "yyyy")</f>
        <v>2023</v>
      </c>
      <c r="P4013" t="str">
        <f>_xlfn.XLOOKUP(Table4[[#This Row],[ProductID]],Products!A:A,Products!C:C, "Not Found")</f>
        <v>Electronics</v>
      </c>
      <c r="Q4013" t="str">
        <f>_xlfn.XLOOKUP(Table4[[#This Row],[ProductID]],Products!A:A,Products!D:D,"Not Found")</f>
        <v>Smartphone</v>
      </c>
      <c r="R4013">
        <f>_xlfn.XLOOKUP(Table4[[#This Row],[ProductID]],Products!A:A,Products!E:E,"Not Found")</f>
        <v>1079.8900000000001</v>
      </c>
      <c r="S4013">
        <f>_xlfn.XLOOKUP(Table4[[#This Row],[ProductID]],Products!A:A,Products!F:F, "Not Found")</f>
        <v>703.83</v>
      </c>
      <c r="T4013" t="str">
        <f>_xlfn.XLOOKUP(Table4[[#This Row],[CustomerID]],Customers!A:A,Customers!D:D, "Not Found")</f>
        <v>F</v>
      </c>
      <c r="U4013" s="6">
        <f>_xlfn.XLOOKUP(Table4[[#This Row],[CustomerID]],Customers!A:A,Customers!E:E, "Not Found")</f>
        <v>22552</v>
      </c>
      <c r="V4013">
        <f ca="1">DATEDIF(Table4[[#This Row],[CustomerBirthday]], TODAY(), "Y")</f>
        <v>64</v>
      </c>
      <c r="W4013" t="str" cm="1">
        <f t="array" aca="1" ref="W4013" ca="1">_xlfn.IFS(Table4[[#This Row],[Age]]&lt;25, "Under 25",Table4[[#This Row],[Age]]=34, "25-34", Table4[[#This Row],[Age]]&lt;=49, "35-49", Table4[[#This Row],[Age]]&lt;=64, "50-64", Table4[[#This Row],[Age]]&gt;=65, "65+")</f>
        <v>50-64</v>
      </c>
      <c r="X4013" t="str">
        <f>_xlfn.XLOOKUP(Table4[[#This Row],[StoreID]],Stores!A:A,Stores!B:B, "Not found")</f>
        <v>MegaMart Jimenezborough</v>
      </c>
      <c r="Y4013" t="str">
        <f>_xlfn.XLOOKUP(Table4[[#This Row],[StoreID]],Stores!A:A,Stores!C:C, "Not Found")</f>
        <v>Jimenezborough</v>
      </c>
      <c r="Z4013" t="str">
        <f>_xlfn.XLOOKUP(Table4[[#This Row],[StoreID]],Stores!A:A,Stores!D:D, "Not Found")</f>
        <v>South</v>
      </c>
    </row>
    <row r="4014" spans="1:26">
      <c r="A4014" t="s">
        <v>4880</v>
      </c>
      <c r="B4014" s="1">
        <v>45701</v>
      </c>
      <c r="C4014" t="s">
        <v>480</v>
      </c>
      <c r="D4014" t="s">
        <v>812</v>
      </c>
      <c r="E4014" t="s">
        <v>831</v>
      </c>
      <c r="F4014">
        <v>3</v>
      </c>
      <c r="G4014">
        <v>0.05</v>
      </c>
      <c r="H4014" t="s">
        <v>868</v>
      </c>
      <c r="I4014" s="4">
        <f>Table4[[#This Row],[Quantity]]*Table4[[#This Row],[UnitPrice]]</f>
        <v>1693.2599999999998</v>
      </c>
      <c r="J4014" s="4">
        <f>Table4[[#This Row],[Gross Revenue]]*(1-Table4[[#This Row],[Discount]])</f>
        <v>1608.5969999999998</v>
      </c>
      <c r="K4014" s="4">
        <f>Table4[[#This Row],[Quantity]]*Table4[[#This Row],[CostPrice]]</f>
        <v>881.87999999999988</v>
      </c>
      <c r="L4014" s="4">
        <f>Table4[[#This Row],[Net Revenue]]-Table4[[#This Row],[Total Cost]]</f>
        <v>726.71699999999987</v>
      </c>
      <c r="M4014" t="str">
        <f>_xlfn.XLOOKUP(Table4[[#This Row],[ProductID]], Products!A:A,Products!B:B, "Not Found")</f>
        <v>Soon Accessories</v>
      </c>
      <c r="N4014" t="str">
        <f>TEXT(Table4[[#This Row],[Date]], "mmm")</f>
        <v>Feb</v>
      </c>
      <c r="O4014" t="str">
        <f>TEXT(Table4[[#This Row],[Date]], "yyyy")</f>
        <v>2025</v>
      </c>
      <c r="P4014" t="str">
        <f>_xlfn.XLOOKUP(Table4[[#This Row],[ProductID]],Products!A:A,Products!C:C, "Not Found")</f>
        <v>Fashion</v>
      </c>
      <c r="Q4014" t="str">
        <f>_xlfn.XLOOKUP(Table4[[#This Row],[ProductID]],Products!A:A,Products!D:D,"Not Found")</f>
        <v>Accessories</v>
      </c>
      <c r="R4014">
        <f>_xlfn.XLOOKUP(Table4[[#This Row],[ProductID]],Products!A:A,Products!E:E,"Not Found")</f>
        <v>564.41999999999996</v>
      </c>
      <c r="S4014">
        <f>_xlfn.XLOOKUP(Table4[[#This Row],[ProductID]],Products!A:A,Products!F:F, "Not Found")</f>
        <v>293.95999999999998</v>
      </c>
      <c r="T4014" t="str">
        <f>_xlfn.XLOOKUP(Table4[[#This Row],[CustomerID]],Customers!A:A,Customers!D:D, "Not Found")</f>
        <v>M</v>
      </c>
      <c r="U4014" s="6">
        <f>_xlfn.XLOOKUP(Table4[[#This Row],[CustomerID]],Customers!A:A,Customers!E:E, "Not Found")</f>
        <v>35356</v>
      </c>
      <c r="V4014">
        <f ca="1">DATEDIF(Table4[[#This Row],[CustomerBirthday]], TODAY(), "Y")</f>
        <v>29</v>
      </c>
      <c r="W4014" t="str" cm="1">
        <f t="array" aca="1" ref="W4014" ca="1">_xlfn.IFS(Table4[[#This Row],[Age]]&lt;25, "Under 25",Table4[[#This Row],[Age]]=34, "25-34", Table4[[#This Row],[Age]]&lt;=49, "35-49", Table4[[#This Row],[Age]]&lt;=64, "50-64", Table4[[#This Row],[Age]]&gt;=65, "65+")</f>
        <v>35-49</v>
      </c>
      <c r="X4014" t="str">
        <f>_xlfn.XLOOKUP(Table4[[#This Row],[StoreID]],Stores!A:A,Stores!B:B, "Not found")</f>
        <v>MegaMart Jimenezborough</v>
      </c>
      <c r="Y4014" t="str">
        <f>_xlfn.XLOOKUP(Table4[[#This Row],[StoreID]],Stores!A:A,Stores!C:C, "Not Found")</f>
        <v>Jimenezborough</v>
      </c>
      <c r="Z4014" t="str">
        <f>_xlfn.XLOOKUP(Table4[[#This Row],[StoreID]],Stores!A:A,Stores!D:D, "Not Found")</f>
        <v>South</v>
      </c>
    </row>
    <row r="4015" spans="1:26">
      <c r="A4015" t="s">
        <v>4881</v>
      </c>
      <c r="B4015" s="1">
        <v>45430</v>
      </c>
      <c r="C4015" t="s">
        <v>551</v>
      </c>
      <c r="D4015" t="s">
        <v>824</v>
      </c>
      <c r="E4015" t="s">
        <v>835</v>
      </c>
      <c r="F4015">
        <v>3</v>
      </c>
      <c r="G4015">
        <v>0.1</v>
      </c>
      <c r="H4015" t="s">
        <v>868</v>
      </c>
      <c r="I4015" s="4">
        <f>Table4[[#This Row],[Quantity]]*Table4[[#This Row],[UnitPrice]]</f>
        <v>1164.78</v>
      </c>
      <c r="J4015" s="4">
        <f>Table4[[#This Row],[Gross Revenue]]*(1-Table4[[#This Row],[Discount]])</f>
        <v>1048.3019999999999</v>
      </c>
      <c r="K4015" s="4">
        <f>Table4[[#This Row],[Quantity]]*Table4[[#This Row],[CostPrice]]</f>
        <v>597.90000000000009</v>
      </c>
      <c r="L4015" s="4">
        <f>Table4[[#This Row],[Net Revenue]]-Table4[[#This Row],[Total Cost]]</f>
        <v>450.40199999999982</v>
      </c>
      <c r="M4015" t="str">
        <f>_xlfn.XLOOKUP(Table4[[#This Row],[ProductID]], Products!A:A,Products!B:B, "Not Found")</f>
        <v>Possible Watches</v>
      </c>
      <c r="N4015" t="str">
        <f>TEXT(Table4[[#This Row],[Date]], "mmm")</f>
        <v>May</v>
      </c>
      <c r="O4015" t="str">
        <f>TEXT(Table4[[#This Row],[Date]], "yyyy")</f>
        <v>2024</v>
      </c>
      <c r="P4015" t="str">
        <f>_xlfn.XLOOKUP(Table4[[#This Row],[ProductID]],Products!A:A,Products!C:C, "Not Found")</f>
        <v>Fashion</v>
      </c>
      <c r="Q4015" t="str">
        <f>_xlfn.XLOOKUP(Table4[[#This Row],[ProductID]],Products!A:A,Products!D:D,"Not Found")</f>
        <v>Watches</v>
      </c>
      <c r="R4015">
        <f>_xlfn.XLOOKUP(Table4[[#This Row],[ProductID]],Products!A:A,Products!E:E,"Not Found")</f>
        <v>388.26</v>
      </c>
      <c r="S4015">
        <f>_xlfn.XLOOKUP(Table4[[#This Row],[ProductID]],Products!A:A,Products!F:F, "Not Found")</f>
        <v>199.3</v>
      </c>
      <c r="T4015" t="str">
        <f>_xlfn.XLOOKUP(Table4[[#This Row],[CustomerID]],Customers!A:A,Customers!D:D, "Not Found")</f>
        <v>F</v>
      </c>
      <c r="U4015" s="6">
        <f>_xlfn.XLOOKUP(Table4[[#This Row],[CustomerID]],Customers!A:A,Customers!E:E, "Not Found")</f>
        <v>32240</v>
      </c>
      <c r="V4015">
        <f ca="1">DATEDIF(Table4[[#This Row],[CustomerBirthday]], TODAY(), "Y")</f>
        <v>38</v>
      </c>
      <c r="W4015" t="str" cm="1">
        <f t="array" aca="1" ref="W4015" ca="1">_xlfn.IFS(Table4[[#This Row],[Age]]&lt;25, "Under 25",Table4[[#This Row],[Age]]=34, "25-34", Table4[[#This Row],[Age]]&lt;=49, "35-49", Table4[[#This Row],[Age]]&lt;=64, "50-64", Table4[[#This Row],[Age]]&gt;=65, "65+")</f>
        <v>35-49</v>
      </c>
      <c r="X4015" t="str">
        <f>_xlfn.XLOOKUP(Table4[[#This Row],[StoreID]],Stores!A:A,Stores!B:B, "Not found")</f>
        <v>MegaMart Peckmouth</v>
      </c>
      <c r="Y4015" t="str">
        <f>_xlfn.XLOOKUP(Table4[[#This Row],[StoreID]],Stores!A:A,Stores!C:C, "Not Found")</f>
        <v>Peckmouth</v>
      </c>
      <c r="Z4015" t="str">
        <f>_xlfn.XLOOKUP(Table4[[#This Row],[StoreID]],Stores!A:A,Stores!D:D, "Not Found")</f>
        <v>East</v>
      </c>
    </row>
    <row r="4016" spans="1:26">
      <c r="A4016" t="s">
        <v>4882</v>
      </c>
      <c r="B4016" s="1">
        <v>45502</v>
      </c>
      <c r="C4016" t="s">
        <v>382</v>
      </c>
      <c r="D4016" t="s">
        <v>824</v>
      </c>
      <c r="E4016" t="s">
        <v>839</v>
      </c>
      <c r="F4016">
        <v>4</v>
      </c>
      <c r="G4016">
        <v>0.05</v>
      </c>
      <c r="H4016" t="s">
        <v>875</v>
      </c>
      <c r="I4016" s="4">
        <f>Table4[[#This Row],[Quantity]]*Table4[[#This Row],[UnitPrice]]</f>
        <v>1553.04</v>
      </c>
      <c r="J4016" s="4">
        <f>Table4[[#This Row],[Gross Revenue]]*(1-Table4[[#This Row],[Discount]])</f>
        <v>1475.3879999999999</v>
      </c>
      <c r="K4016" s="4">
        <f>Table4[[#This Row],[Quantity]]*Table4[[#This Row],[CostPrice]]</f>
        <v>797.2</v>
      </c>
      <c r="L4016" s="4">
        <f>Table4[[#This Row],[Net Revenue]]-Table4[[#This Row],[Total Cost]]</f>
        <v>678.18799999999987</v>
      </c>
      <c r="M4016" t="str">
        <f>_xlfn.XLOOKUP(Table4[[#This Row],[ProductID]], Products!A:A,Products!B:B, "Not Found")</f>
        <v>Possible Watches</v>
      </c>
      <c r="N4016" t="str">
        <f>TEXT(Table4[[#This Row],[Date]], "mmm")</f>
        <v>Jul</v>
      </c>
      <c r="O4016" t="str">
        <f>TEXT(Table4[[#This Row],[Date]], "yyyy")</f>
        <v>2024</v>
      </c>
      <c r="P4016" t="str">
        <f>_xlfn.XLOOKUP(Table4[[#This Row],[ProductID]],Products!A:A,Products!C:C, "Not Found")</f>
        <v>Fashion</v>
      </c>
      <c r="Q4016" t="str">
        <f>_xlfn.XLOOKUP(Table4[[#This Row],[ProductID]],Products!A:A,Products!D:D,"Not Found")</f>
        <v>Watches</v>
      </c>
      <c r="R4016">
        <f>_xlfn.XLOOKUP(Table4[[#This Row],[ProductID]],Products!A:A,Products!E:E,"Not Found")</f>
        <v>388.26</v>
      </c>
      <c r="S4016">
        <f>_xlfn.XLOOKUP(Table4[[#This Row],[ProductID]],Products!A:A,Products!F:F, "Not Found")</f>
        <v>199.3</v>
      </c>
      <c r="T4016" t="str">
        <f>_xlfn.XLOOKUP(Table4[[#This Row],[CustomerID]],Customers!A:A,Customers!D:D, "Not Found")</f>
        <v>F</v>
      </c>
      <c r="U4016" s="6">
        <f>_xlfn.XLOOKUP(Table4[[#This Row],[CustomerID]],Customers!A:A,Customers!E:E, "Not Found")</f>
        <v>35236</v>
      </c>
      <c r="V4016">
        <f ca="1">DATEDIF(Table4[[#This Row],[CustomerBirthday]], TODAY(), "Y")</f>
        <v>30</v>
      </c>
      <c r="W4016" t="str" cm="1">
        <f t="array" aca="1" ref="W4016" ca="1">_xlfn.IFS(Table4[[#This Row],[Age]]&lt;25, "Under 25",Table4[[#This Row],[Age]]=34, "25-34", Table4[[#This Row],[Age]]&lt;=49, "35-49", Table4[[#This Row],[Age]]&lt;=64, "50-64", Table4[[#This Row],[Age]]&gt;=65, "65+")</f>
        <v>35-49</v>
      </c>
      <c r="X4016" t="str">
        <f>_xlfn.XLOOKUP(Table4[[#This Row],[StoreID]],Stores!A:A,Stores!B:B, "Not found")</f>
        <v>MegaMart New Michele</v>
      </c>
      <c r="Y4016" t="str">
        <f>_xlfn.XLOOKUP(Table4[[#This Row],[StoreID]],Stores!A:A,Stores!C:C, "Not Found")</f>
        <v>New Michele</v>
      </c>
      <c r="Z4016" t="str">
        <f>_xlfn.XLOOKUP(Table4[[#This Row],[StoreID]],Stores!A:A,Stores!D:D, "Not Found")</f>
        <v>West</v>
      </c>
    </row>
    <row r="4017" spans="1:26">
      <c r="A4017" t="s">
        <v>4883</v>
      </c>
      <c r="B4017" s="1">
        <v>45894</v>
      </c>
      <c r="C4017" t="s">
        <v>238</v>
      </c>
      <c r="D4017" t="s">
        <v>736</v>
      </c>
      <c r="E4017" t="s">
        <v>831</v>
      </c>
      <c r="F4017">
        <v>4</v>
      </c>
      <c r="G4017">
        <v>0.1</v>
      </c>
      <c r="H4017" t="s">
        <v>871</v>
      </c>
      <c r="I4017" s="4">
        <f>Table4[[#This Row],[Quantity]]*Table4[[#This Row],[UnitPrice]]</f>
        <v>492.76</v>
      </c>
      <c r="J4017" s="4">
        <f>Table4[[#This Row],[Gross Revenue]]*(1-Table4[[#This Row],[Discount]])</f>
        <v>443.48399999999998</v>
      </c>
      <c r="K4017" s="4">
        <f>Table4[[#This Row],[Quantity]]*Table4[[#This Row],[CostPrice]]</f>
        <v>321.44</v>
      </c>
      <c r="L4017" s="4">
        <f>Table4[[#This Row],[Net Revenue]]-Table4[[#This Row],[Total Cost]]</f>
        <v>122.04399999999998</v>
      </c>
      <c r="M4017" t="str">
        <f>_xlfn.XLOOKUP(Table4[[#This Row],[ProductID]], Products!A:A,Products!B:B, "Not Found")</f>
        <v>Us Snacks</v>
      </c>
      <c r="N4017" t="str">
        <f>TEXT(Table4[[#This Row],[Date]], "mmm")</f>
        <v>Aug</v>
      </c>
      <c r="O4017" t="str">
        <f>TEXT(Table4[[#This Row],[Date]], "yyyy")</f>
        <v>2025</v>
      </c>
      <c r="P4017" t="str">
        <f>_xlfn.XLOOKUP(Table4[[#This Row],[ProductID]],Products!A:A,Products!C:C, "Not Found")</f>
        <v>Groceries</v>
      </c>
      <c r="Q4017" t="str">
        <f>_xlfn.XLOOKUP(Table4[[#This Row],[ProductID]],Products!A:A,Products!D:D,"Not Found")</f>
        <v>Snacks</v>
      </c>
      <c r="R4017">
        <f>_xlfn.XLOOKUP(Table4[[#This Row],[ProductID]],Products!A:A,Products!E:E,"Not Found")</f>
        <v>123.19</v>
      </c>
      <c r="S4017">
        <f>_xlfn.XLOOKUP(Table4[[#This Row],[ProductID]],Products!A:A,Products!F:F, "Not Found")</f>
        <v>80.36</v>
      </c>
      <c r="T4017" t="str">
        <f>_xlfn.XLOOKUP(Table4[[#This Row],[CustomerID]],Customers!A:A,Customers!D:D, "Not Found")</f>
        <v>M</v>
      </c>
      <c r="U4017" s="6">
        <f>_xlfn.XLOOKUP(Table4[[#This Row],[CustomerID]],Customers!A:A,Customers!E:E, "Not Found")</f>
        <v>36698</v>
      </c>
      <c r="V4017">
        <f ca="1">DATEDIF(Table4[[#This Row],[CustomerBirthday]], TODAY(), "Y")</f>
        <v>26</v>
      </c>
      <c r="W4017" t="str" cm="1">
        <f t="array" aca="1" ref="W4017" ca="1">_xlfn.IFS(Table4[[#This Row],[Age]]&lt;25, "Under 25",Table4[[#This Row],[Age]]=34, "25-34", Table4[[#This Row],[Age]]&lt;=49, "35-49", Table4[[#This Row],[Age]]&lt;=64, "50-64", Table4[[#This Row],[Age]]&gt;=65, "65+")</f>
        <v>35-49</v>
      </c>
      <c r="X4017" t="str">
        <f>_xlfn.XLOOKUP(Table4[[#This Row],[StoreID]],Stores!A:A,Stores!B:B, "Not found")</f>
        <v>MegaMart Jimenezborough</v>
      </c>
      <c r="Y4017" t="str">
        <f>_xlfn.XLOOKUP(Table4[[#This Row],[StoreID]],Stores!A:A,Stores!C:C, "Not Found")</f>
        <v>Jimenezborough</v>
      </c>
      <c r="Z4017" t="str">
        <f>_xlfn.XLOOKUP(Table4[[#This Row],[StoreID]],Stores!A:A,Stores!D:D, "Not Found")</f>
        <v>South</v>
      </c>
    </row>
    <row r="4018" spans="1:26">
      <c r="A4018" t="s">
        <v>4884</v>
      </c>
      <c r="B4018" s="1">
        <v>45659</v>
      </c>
      <c r="C4018" t="s">
        <v>238</v>
      </c>
      <c r="D4018" t="s">
        <v>806</v>
      </c>
      <c r="E4018" t="s">
        <v>839</v>
      </c>
      <c r="F4018">
        <v>5</v>
      </c>
      <c r="G4018">
        <v>0</v>
      </c>
      <c r="H4018" t="s">
        <v>865</v>
      </c>
      <c r="I4018" s="4">
        <f>Table4[[#This Row],[Quantity]]*Table4[[#This Row],[UnitPrice]]</f>
        <v>8728.0499999999993</v>
      </c>
      <c r="J4018" s="4">
        <f>Table4[[#This Row],[Gross Revenue]]*(1-Table4[[#This Row],[Discount]])</f>
        <v>8728.0499999999993</v>
      </c>
      <c r="K4018" s="4">
        <f>Table4[[#This Row],[Quantity]]*Table4[[#This Row],[CostPrice]]</f>
        <v>6612.2000000000007</v>
      </c>
      <c r="L4018" s="4">
        <f>Table4[[#This Row],[Net Revenue]]-Table4[[#This Row],[Total Cost]]</f>
        <v>2115.8499999999985</v>
      </c>
      <c r="M4018" t="str">
        <f>_xlfn.XLOOKUP(Table4[[#This Row],[ProductID]], Products!A:A,Products!B:B, "Not Found")</f>
        <v>Piece Headphones</v>
      </c>
      <c r="N4018" t="str">
        <f>TEXT(Table4[[#This Row],[Date]], "mmm")</f>
        <v>Jan</v>
      </c>
      <c r="O4018" t="str">
        <f>TEXT(Table4[[#This Row],[Date]], "yyyy")</f>
        <v>2025</v>
      </c>
      <c r="P4018" t="str">
        <f>_xlfn.XLOOKUP(Table4[[#This Row],[ProductID]],Products!A:A,Products!C:C, "Not Found")</f>
        <v>Electronics</v>
      </c>
      <c r="Q4018" t="str">
        <f>_xlfn.XLOOKUP(Table4[[#This Row],[ProductID]],Products!A:A,Products!D:D,"Not Found")</f>
        <v>Headphones</v>
      </c>
      <c r="R4018">
        <f>_xlfn.XLOOKUP(Table4[[#This Row],[ProductID]],Products!A:A,Products!E:E,"Not Found")</f>
        <v>1745.61</v>
      </c>
      <c r="S4018">
        <f>_xlfn.XLOOKUP(Table4[[#This Row],[ProductID]],Products!A:A,Products!F:F, "Not Found")</f>
        <v>1322.44</v>
      </c>
      <c r="T4018" t="str">
        <f>_xlfn.XLOOKUP(Table4[[#This Row],[CustomerID]],Customers!A:A,Customers!D:D, "Not Found")</f>
        <v>M</v>
      </c>
      <c r="U4018" s="6">
        <f>_xlfn.XLOOKUP(Table4[[#This Row],[CustomerID]],Customers!A:A,Customers!E:E, "Not Found")</f>
        <v>36698</v>
      </c>
      <c r="V4018">
        <f ca="1">DATEDIF(Table4[[#This Row],[CustomerBirthday]], TODAY(), "Y")</f>
        <v>26</v>
      </c>
      <c r="W4018" t="str" cm="1">
        <f t="array" aca="1" ref="W4018" ca="1">_xlfn.IFS(Table4[[#This Row],[Age]]&lt;25, "Under 25",Table4[[#This Row],[Age]]=34, "25-34", Table4[[#This Row],[Age]]&lt;=49, "35-49", Table4[[#This Row],[Age]]&lt;=64, "50-64", Table4[[#This Row],[Age]]&gt;=65, "65+")</f>
        <v>35-49</v>
      </c>
      <c r="X4018" t="str">
        <f>_xlfn.XLOOKUP(Table4[[#This Row],[StoreID]],Stores!A:A,Stores!B:B, "Not found")</f>
        <v>MegaMart New Michele</v>
      </c>
      <c r="Y4018" t="str">
        <f>_xlfn.XLOOKUP(Table4[[#This Row],[StoreID]],Stores!A:A,Stores!C:C, "Not Found")</f>
        <v>New Michele</v>
      </c>
      <c r="Z4018" t="str">
        <f>_xlfn.XLOOKUP(Table4[[#This Row],[StoreID]],Stores!A:A,Stores!D:D, "Not Found")</f>
        <v>West</v>
      </c>
    </row>
    <row r="4019" spans="1:26">
      <c r="A4019" t="s">
        <v>4885</v>
      </c>
      <c r="B4019" s="1">
        <v>45264</v>
      </c>
      <c r="C4019" t="s">
        <v>183</v>
      </c>
      <c r="D4019" t="s">
        <v>774</v>
      </c>
      <c r="E4019" t="s">
        <v>842</v>
      </c>
      <c r="F4019">
        <v>1</v>
      </c>
      <c r="G4019">
        <v>0.1</v>
      </c>
      <c r="H4019" t="s">
        <v>875</v>
      </c>
      <c r="I4019" s="4">
        <f>Table4[[#This Row],[Quantity]]*Table4[[#This Row],[UnitPrice]]</f>
        <v>1487.41</v>
      </c>
      <c r="J4019" s="4">
        <f>Table4[[#This Row],[Gross Revenue]]*(1-Table4[[#This Row],[Discount]])</f>
        <v>1338.6690000000001</v>
      </c>
      <c r="K4019" s="4">
        <f>Table4[[#This Row],[Quantity]]*Table4[[#This Row],[CostPrice]]</f>
        <v>813.07</v>
      </c>
      <c r="L4019" s="4">
        <f>Table4[[#This Row],[Net Revenue]]-Table4[[#This Row],[Total Cost]]</f>
        <v>525.59900000000005</v>
      </c>
      <c r="M4019" t="str">
        <f>_xlfn.XLOOKUP(Table4[[#This Row],[ProductID]], Products!A:A,Products!B:B, "Not Found")</f>
        <v>Him Smartphone</v>
      </c>
      <c r="N4019" t="str">
        <f>TEXT(Table4[[#This Row],[Date]], "mmm")</f>
        <v>Dec</v>
      </c>
      <c r="O4019" t="str">
        <f>TEXT(Table4[[#This Row],[Date]], "yyyy")</f>
        <v>2023</v>
      </c>
      <c r="P4019" t="str">
        <f>_xlfn.XLOOKUP(Table4[[#This Row],[ProductID]],Products!A:A,Products!C:C, "Not Found")</f>
        <v>Electronics</v>
      </c>
      <c r="Q4019" t="str">
        <f>_xlfn.XLOOKUP(Table4[[#This Row],[ProductID]],Products!A:A,Products!D:D,"Not Found")</f>
        <v>Smartphone</v>
      </c>
      <c r="R4019">
        <f>_xlfn.XLOOKUP(Table4[[#This Row],[ProductID]],Products!A:A,Products!E:E,"Not Found")</f>
        <v>1487.41</v>
      </c>
      <c r="S4019">
        <f>_xlfn.XLOOKUP(Table4[[#This Row],[ProductID]],Products!A:A,Products!F:F, "Not Found")</f>
        <v>813.07</v>
      </c>
      <c r="T4019" t="str">
        <f>_xlfn.XLOOKUP(Table4[[#This Row],[CustomerID]],Customers!A:A,Customers!D:D, "Not Found")</f>
        <v>F</v>
      </c>
      <c r="U4019" s="6">
        <f>_xlfn.XLOOKUP(Table4[[#This Row],[CustomerID]],Customers!A:A,Customers!E:E, "Not Found")</f>
        <v>38901</v>
      </c>
      <c r="V4019">
        <f ca="1">DATEDIF(Table4[[#This Row],[CustomerBirthday]], TODAY(), "Y")</f>
        <v>20</v>
      </c>
      <c r="W4019" t="str" cm="1">
        <f t="array" aca="1" ref="W4019" ca="1">_xlfn.IFS(Table4[[#This Row],[Age]]&lt;25, "Under 25",Table4[[#This Row],[Age]]=34, "25-34", Table4[[#This Row],[Age]]&lt;=49, "35-49", Table4[[#This Row],[Age]]&lt;=64, "50-64", Table4[[#This Row],[Age]]&gt;=65, "65+")</f>
        <v>Under 25</v>
      </c>
      <c r="X4019" t="str">
        <f>_xlfn.XLOOKUP(Table4[[#This Row],[StoreID]],Stores!A:A,Stores!B:B, "Not found")</f>
        <v>MegaMart Brianahaven</v>
      </c>
      <c r="Y4019" t="str">
        <f>_xlfn.XLOOKUP(Table4[[#This Row],[StoreID]],Stores!A:A,Stores!C:C, "Not Found")</f>
        <v>Brianahaven</v>
      </c>
      <c r="Z4019" t="str">
        <f>_xlfn.XLOOKUP(Table4[[#This Row],[StoreID]],Stores!A:A,Stores!D:D, "Not Found")</f>
        <v>North</v>
      </c>
    </row>
    <row r="4020" spans="1:26">
      <c r="A4020" t="s">
        <v>4886</v>
      </c>
      <c r="B4020" s="1">
        <v>45248</v>
      </c>
      <c r="C4020" t="s">
        <v>608</v>
      </c>
      <c r="D4020" t="s">
        <v>772</v>
      </c>
      <c r="E4020" t="s">
        <v>839</v>
      </c>
      <c r="F4020">
        <v>5</v>
      </c>
      <c r="G4020">
        <v>0.05</v>
      </c>
      <c r="H4020" t="s">
        <v>871</v>
      </c>
      <c r="I4020" s="4">
        <f>Table4[[#This Row],[Quantity]]*Table4[[#This Row],[UnitPrice]]</f>
        <v>9392.35</v>
      </c>
      <c r="J4020" s="4">
        <f>Table4[[#This Row],[Gross Revenue]]*(1-Table4[[#This Row],[Discount]])</f>
        <v>8922.7325000000001</v>
      </c>
      <c r="K4020" s="4">
        <f>Table4[[#This Row],[Quantity]]*Table4[[#This Row],[CostPrice]]</f>
        <v>5074.55</v>
      </c>
      <c r="L4020" s="4">
        <f>Table4[[#This Row],[Net Revenue]]-Table4[[#This Row],[Total Cost]]</f>
        <v>3848.1824999999999</v>
      </c>
      <c r="M4020" t="str">
        <f>_xlfn.XLOOKUP(Table4[[#This Row],[ProductID]], Products!A:A,Products!B:B, "Not Found")</f>
        <v>And Footwear</v>
      </c>
      <c r="N4020" t="str">
        <f>TEXT(Table4[[#This Row],[Date]], "mmm")</f>
        <v>Nov</v>
      </c>
      <c r="O4020" t="str">
        <f>TEXT(Table4[[#This Row],[Date]], "yyyy")</f>
        <v>2023</v>
      </c>
      <c r="P4020" t="str">
        <f>_xlfn.XLOOKUP(Table4[[#This Row],[ProductID]],Products!A:A,Products!C:C, "Not Found")</f>
        <v>Fashion</v>
      </c>
      <c r="Q4020" t="str">
        <f>_xlfn.XLOOKUP(Table4[[#This Row],[ProductID]],Products!A:A,Products!D:D,"Not Found")</f>
        <v>Footwear</v>
      </c>
      <c r="R4020">
        <f>_xlfn.XLOOKUP(Table4[[#This Row],[ProductID]],Products!A:A,Products!E:E,"Not Found")</f>
        <v>1878.47</v>
      </c>
      <c r="S4020">
        <f>_xlfn.XLOOKUP(Table4[[#This Row],[ProductID]],Products!A:A,Products!F:F, "Not Found")</f>
        <v>1014.91</v>
      </c>
      <c r="T4020" t="str">
        <f>_xlfn.XLOOKUP(Table4[[#This Row],[CustomerID]],Customers!A:A,Customers!D:D, "Not Found")</f>
        <v>M</v>
      </c>
      <c r="U4020" s="6">
        <f>_xlfn.XLOOKUP(Table4[[#This Row],[CustomerID]],Customers!A:A,Customers!E:E, "Not Found")</f>
        <v>34043</v>
      </c>
      <c r="V4020">
        <f ca="1">DATEDIF(Table4[[#This Row],[CustomerBirthday]], TODAY(), "Y")</f>
        <v>33</v>
      </c>
      <c r="W4020" t="str" cm="1">
        <f t="array" aca="1" ref="W4020" ca="1">_xlfn.IFS(Table4[[#This Row],[Age]]&lt;25, "Under 25",Table4[[#This Row],[Age]]=34, "25-34", Table4[[#This Row],[Age]]&lt;=49, "35-49", Table4[[#This Row],[Age]]&lt;=64, "50-64", Table4[[#This Row],[Age]]&gt;=65, "65+")</f>
        <v>35-49</v>
      </c>
      <c r="X4020" t="str">
        <f>_xlfn.XLOOKUP(Table4[[#This Row],[StoreID]],Stores!A:A,Stores!B:B, "Not found")</f>
        <v>MegaMart New Michele</v>
      </c>
      <c r="Y4020" t="str">
        <f>_xlfn.XLOOKUP(Table4[[#This Row],[StoreID]],Stores!A:A,Stores!C:C, "Not Found")</f>
        <v>New Michele</v>
      </c>
      <c r="Z4020" t="str">
        <f>_xlfn.XLOOKUP(Table4[[#This Row],[StoreID]],Stores!A:A,Stores!D:D, "Not Found")</f>
        <v>West</v>
      </c>
    </row>
    <row r="4021" spans="1:26">
      <c r="A4021" t="s">
        <v>4887</v>
      </c>
      <c r="B4021" s="1">
        <v>45510</v>
      </c>
      <c r="C4021" t="s">
        <v>159</v>
      </c>
      <c r="D4021" t="s">
        <v>757</v>
      </c>
      <c r="E4021" t="s">
        <v>842</v>
      </c>
      <c r="F4021">
        <v>1</v>
      </c>
      <c r="G4021">
        <v>0.1</v>
      </c>
      <c r="H4021" t="s">
        <v>865</v>
      </c>
      <c r="I4021" s="4">
        <f>Table4[[#This Row],[Quantity]]*Table4[[#This Row],[UnitPrice]]</f>
        <v>1246.1099999999999</v>
      </c>
      <c r="J4021" s="4">
        <f>Table4[[#This Row],[Gross Revenue]]*(1-Table4[[#This Row],[Discount]])</f>
        <v>1121.499</v>
      </c>
      <c r="K4021" s="4">
        <f>Table4[[#This Row],[Quantity]]*Table4[[#This Row],[CostPrice]]</f>
        <v>833.52</v>
      </c>
      <c r="L4021" s="4">
        <f>Table4[[#This Row],[Net Revenue]]-Table4[[#This Row],[Total Cost]]</f>
        <v>287.97900000000004</v>
      </c>
      <c r="M4021" t="str">
        <f>_xlfn.XLOOKUP(Table4[[#This Row],[ProductID]], Products!A:A,Products!B:B, "Not Found")</f>
        <v>Find Headphones</v>
      </c>
      <c r="N4021" t="str">
        <f>TEXT(Table4[[#This Row],[Date]], "mmm")</f>
        <v>Aug</v>
      </c>
      <c r="O4021" t="str">
        <f>TEXT(Table4[[#This Row],[Date]], "yyyy")</f>
        <v>2024</v>
      </c>
      <c r="P4021" t="str">
        <f>_xlfn.XLOOKUP(Table4[[#This Row],[ProductID]],Products!A:A,Products!C:C, "Not Found")</f>
        <v>Electronics</v>
      </c>
      <c r="Q4021" t="str">
        <f>_xlfn.XLOOKUP(Table4[[#This Row],[ProductID]],Products!A:A,Products!D:D,"Not Found")</f>
        <v>Headphones</v>
      </c>
      <c r="R4021">
        <f>_xlfn.XLOOKUP(Table4[[#This Row],[ProductID]],Products!A:A,Products!E:E,"Not Found")</f>
        <v>1246.1099999999999</v>
      </c>
      <c r="S4021">
        <f>_xlfn.XLOOKUP(Table4[[#This Row],[ProductID]],Products!A:A,Products!F:F, "Not Found")</f>
        <v>833.52</v>
      </c>
      <c r="T4021" t="str">
        <f>_xlfn.XLOOKUP(Table4[[#This Row],[CustomerID]],Customers!A:A,Customers!D:D, "Not Found")</f>
        <v>F</v>
      </c>
      <c r="U4021" s="6">
        <f>_xlfn.XLOOKUP(Table4[[#This Row],[CustomerID]],Customers!A:A,Customers!E:E, "Not Found")</f>
        <v>29405</v>
      </c>
      <c r="V4021">
        <f ca="1">DATEDIF(Table4[[#This Row],[CustomerBirthday]], TODAY(), "Y")</f>
        <v>46</v>
      </c>
      <c r="W4021" t="str" cm="1">
        <f t="array" aca="1" ref="W4021" ca="1">_xlfn.IFS(Table4[[#This Row],[Age]]&lt;25, "Under 25",Table4[[#This Row],[Age]]=34, "25-34", Table4[[#This Row],[Age]]&lt;=49, "35-49", Table4[[#This Row],[Age]]&lt;=64, "50-64", Table4[[#This Row],[Age]]&gt;=65, "65+")</f>
        <v>35-49</v>
      </c>
      <c r="X4021" t="str">
        <f>_xlfn.XLOOKUP(Table4[[#This Row],[StoreID]],Stores!A:A,Stores!B:B, "Not found")</f>
        <v>MegaMart Brianahaven</v>
      </c>
      <c r="Y4021" t="str">
        <f>_xlfn.XLOOKUP(Table4[[#This Row],[StoreID]],Stores!A:A,Stores!C:C, "Not Found")</f>
        <v>Brianahaven</v>
      </c>
      <c r="Z4021" t="str">
        <f>_xlfn.XLOOKUP(Table4[[#This Row],[StoreID]],Stores!A:A,Stores!D:D, "Not Found")</f>
        <v>North</v>
      </c>
    </row>
    <row r="4022" spans="1:26">
      <c r="A4022" t="s">
        <v>4888</v>
      </c>
      <c r="B4022" s="1">
        <v>45442</v>
      </c>
      <c r="C4022" t="s">
        <v>302</v>
      </c>
      <c r="D4022" t="s">
        <v>790</v>
      </c>
      <c r="E4022" t="s">
        <v>835</v>
      </c>
      <c r="F4022">
        <v>1</v>
      </c>
      <c r="G4022">
        <v>0.15</v>
      </c>
      <c r="H4022" t="s">
        <v>868</v>
      </c>
      <c r="I4022" s="4">
        <f>Table4[[#This Row],[Quantity]]*Table4[[#This Row],[UnitPrice]]</f>
        <v>304.70999999999998</v>
      </c>
      <c r="J4022" s="4">
        <f>Table4[[#This Row],[Gross Revenue]]*(1-Table4[[#This Row],[Discount]])</f>
        <v>259.00349999999997</v>
      </c>
      <c r="K4022" s="4">
        <f>Table4[[#This Row],[Quantity]]*Table4[[#This Row],[CostPrice]]</f>
        <v>164.01</v>
      </c>
      <c r="L4022" s="4">
        <f>Table4[[#This Row],[Net Revenue]]-Table4[[#This Row],[Total Cost]]</f>
        <v>94.993499999999983</v>
      </c>
      <c r="M4022" t="str">
        <f>_xlfn.XLOOKUP(Table4[[#This Row],[ProductID]], Products!A:A,Products!B:B, "Not Found")</f>
        <v>Difficult Vegetables</v>
      </c>
      <c r="N4022" t="str">
        <f>TEXT(Table4[[#This Row],[Date]], "mmm")</f>
        <v>May</v>
      </c>
      <c r="O4022" t="str">
        <f>TEXT(Table4[[#This Row],[Date]], "yyyy")</f>
        <v>2024</v>
      </c>
      <c r="P4022" t="str">
        <f>_xlfn.XLOOKUP(Table4[[#This Row],[ProductID]],Products!A:A,Products!C:C, "Not Found")</f>
        <v>Groceries</v>
      </c>
      <c r="Q4022" t="str">
        <f>_xlfn.XLOOKUP(Table4[[#This Row],[ProductID]],Products!A:A,Products!D:D,"Not Found")</f>
        <v>Vegetables</v>
      </c>
      <c r="R4022">
        <f>_xlfn.XLOOKUP(Table4[[#This Row],[ProductID]],Products!A:A,Products!E:E,"Not Found")</f>
        <v>304.70999999999998</v>
      </c>
      <c r="S4022">
        <f>_xlfn.XLOOKUP(Table4[[#This Row],[ProductID]],Products!A:A,Products!F:F, "Not Found")</f>
        <v>164.01</v>
      </c>
      <c r="T4022" t="str">
        <f>_xlfn.XLOOKUP(Table4[[#This Row],[CustomerID]],Customers!A:A,Customers!D:D, "Not Found")</f>
        <v>F</v>
      </c>
      <c r="U4022" s="6">
        <f>_xlfn.XLOOKUP(Table4[[#This Row],[CustomerID]],Customers!A:A,Customers!E:E, "Not Found")</f>
        <v>37929</v>
      </c>
      <c r="V4022">
        <f ca="1">DATEDIF(Table4[[#This Row],[CustomerBirthday]], TODAY(), "Y")</f>
        <v>22</v>
      </c>
      <c r="W4022" t="str" cm="1">
        <f t="array" aca="1" ref="W4022" ca="1">_xlfn.IFS(Table4[[#This Row],[Age]]&lt;25, "Under 25",Table4[[#This Row],[Age]]=34, "25-34", Table4[[#This Row],[Age]]&lt;=49, "35-49", Table4[[#This Row],[Age]]&lt;=64, "50-64", Table4[[#This Row],[Age]]&gt;=65, "65+")</f>
        <v>Under 25</v>
      </c>
      <c r="X4022" t="str">
        <f>_xlfn.XLOOKUP(Table4[[#This Row],[StoreID]],Stores!A:A,Stores!B:B, "Not found")</f>
        <v>MegaMart Peckmouth</v>
      </c>
      <c r="Y4022" t="str">
        <f>_xlfn.XLOOKUP(Table4[[#This Row],[StoreID]],Stores!A:A,Stores!C:C, "Not Found")</f>
        <v>Peckmouth</v>
      </c>
      <c r="Z4022" t="str">
        <f>_xlfn.XLOOKUP(Table4[[#This Row],[StoreID]],Stores!A:A,Stores!D:D, "Not Found")</f>
        <v>East</v>
      </c>
    </row>
    <row r="4023" spans="1:26">
      <c r="A4023" t="s">
        <v>4889</v>
      </c>
      <c r="B4023" s="1">
        <v>45477</v>
      </c>
      <c r="C4023" t="s">
        <v>221</v>
      </c>
      <c r="D4023" t="s">
        <v>784</v>
      </c>
      <c r="E4023" t="s">
        <v>842</v>
      </c>
      <c r="F4023">
        <v>2</v>
      </c>
      <c r="G4023">
        <v>0</v>
      </c>
      <c r="H4023" t="s">
        <v>875</v>
      </c>
      <c r="I4023" s="4">
        <f>Table4[[#This Row],[Quantity]]*Table4[[#This Row],[UnitPrice]]</f>
        <v>2970.1</v>
      </c>
      <c r="J4023" s="4">
        <f>Table4[[#This Row],[Gross Revenue]]*(1-Table4[[#This Row],[Discount]])</f>
        <v>2970.1</v>
      </c>
      <c r="K4023" s="4">
        <f>Table4[[#This Row],[Quantity]]*Table4[[#This Row],[CostPrice]]</f>
        <v>1976.62</v>
      </c>
      <c r="L4023" s="4">
        <f>Table4[[#This Row],[Net Revenue]]-Table4[[#This Row],[Total Cost]]</f>
        <v>993.48</v>
      </c>
      <c r="M4023" t="str">
        <f>_xlfn.XLOOKUP(Table4[[#This Row],[ProductID]], Products!A:A,Products!B:B, "Not Found")</f>
        <v>Road Clothing</v>
      </c>
      <c r="N4023" t="str">
        <f>TEXT(Table4[[#This Row],[Date]], "mmm")</f>
        <v>Jul</v>
      </c>
      <c r="O4023" t="str">
        <f>TEXT(Table4[[#This Row],[Date]], "yyyy")</f>
        <v>2024</v>
      </c>
      <c r="P4023" t="str">
        <f>_xlfn.XLOOKUP(Table4[[#This Row],[ProductID]],Products!A:A,Products!C:C, "Not Found")</f>
        <v>Fashion</v>
      </c>
      <c r="Q4023" t="str">
        <f>_xlfn.XLOOKUP(Table4[[#This Row],[ProductID]],Products!A:A,Products!D:D,"Not Found")</f>
        <v>Clothing</v>
      </c>
      <c r="R4023">
        <f>_xlfn.XLOOKUP(Table4[[#This Row],[ProductID]],Products!A:A,Products!E:E,"Not Found")</f>
        <v>1485.05</v>
      </c>
      <c r="S4023">
        <f>_xlfn.XLOOKUP(Table4[[#This Row],[ProductID]],Products!A:A,Products!F:F, "Not Found")</f>
        <v>988.31</v>
      </c>
      <c r="T4023" t="str">
        <f>_xlfn.XLOOKUP(Table4[[#This Row],[CustomerID]],Customers!A:A,Customers!D:D, "Not Found")</f>
        <v>F</v>
      </c>
      <c r="U4023" s="6">
        <f>_xlfn.XLOOKUP(Table4[[#This Row],[CustomerID]],Customers!A:A,Customers!E:E, "Not Found")</f>
        <v>36064</v>
      </c>
      <c r="V4023">
        <f ca="1">DATEDIF(Table4[[#This Row],[CustomerBirthday]], TODAY(), "Y")</f>
        <v>27</v>
      </c>
      <c r="W4023" t="str" cm="1">
        <f t="array" aca="1" ref="W4023" ca="1">_xlfn.IFS(Table4[[#This Row],[Age]]&lt;25, "Under 25",Table4[[#This Row],[Age]]=34, "25-34", Table4[[#This Row],[Age]]&lt;=49, "35-49", Table4[[#This Row],[Age]]&lt;=64, "50-64", Table4[[#This Row],[Age]]&gt;=65, "65+")</f>
        <v>35-49</v>
      </c>
      <c r="X4023" t="str">
        <f>_xlfn.XLOOKUP(Table4[[#This Row],[StoreID]],Stores!A:A,Stores!B:B, "Not found")</f>
        <v>MegaMart Brianahaven</v>
      </c>
      <c r="Y4023" t="str">
        <f>_xlfn.XLOOKUP(Table4[[#This Row],[StoreID]],Stores!A:A,Stores!C:C, "Not Found")</f>
        <v>Brianahaven</v>
      </c>
      <c r="Z4023" t="str">
        <f>_xlfn.XLOOKUP(Table4[[#This Row],[StoreID]],Stores!A:A,Stores!D:D, "Not Found")</f>
        <v>North</v>
      </c>
    </row>
    <row r="4024" spans="1:26">
      <c r="A4024" t="s">
        <v>4890</v>
      </c>
      <c r="B4024" s="1">
        <v>45398</v>
      </c>
      <c r="C4024" t="s">
        <v>36</v>
      </c>
      <c r="D4024" t="s">
        <v>776</v>
      </c>
      <c r="E4024" t="s">
        <v>846</v>
      </c>
      <c r="F4024">
        <v>1</v>
      </c>
      <c r="G4024">
        <v>0.15</v>
      </c>
      <c r="H4024" t="s">
        <v>865</v>
      </c>
      <c r="I4024" s="4">
        <f>Table4[[#This Row],[Quantity]]*Table4[[#This Row],[UnitPrice]]</f>
        <v>429.15</v>
      </c>
      <c r="J4024" s="4">
        <f>Table4[[#This Row],[Gross Revenue]]*(1-Table4[[#This Row],[Discount]])</f>
        <v>364.77749999999997</v>
      </c>
      <c r="K4024" s="4">
        <f>Table4[[#This Row],[Quantity]]*Table4[[#This Row],[CostPrice]]</f>
        <v>258.72000000000003</v>
      </c>
      <c r="L4024" s="4">
        <f>Table4[[#This Row],[Net Revenue]]-Table4[[#This Row],[Total Cost]]</f>
        <v>106.05749999999995</v>
      </c>
      <c r="M4024" t="str">
        <f>_xlfn.XLOOKUP(Table4[[#This Row],[ProductID]], Products!A:A,Products!B:B, "Not Found")</f>
        <v>Little Watches</v>
      </c>
      <c r="N4024" t="str">
        <f>TEXT(Table4[[#This Row],[Date]], "mmm")</f>
        <v>Apr</v>
      </c>
      <c r="O4024" t="str">
        <f>TEXT(Table4[[#This Row],[Date]], "yyyy")</f>
        <v>2024</v>
      </c>
      <c r="P4024" t="str">
        <f>_xlfn.XLOOKUP(Table4[[#This Row],[ProductID]],Products!A:A,Products!C:C, "Not Found")</f>
        <v>Fashion</v>
      </c>
      <c r="Q4024" t="str">
        <f>_xlfn.XLOOKUP(Table4[[#This Row],[ProductID]],Products!A:A,Products!D:D,"Not Found")</f>
        <v>Watches</v>
      </c>
      <c r="R4024">
        <f>_xlfn.XLOOKUP(Table4[[#This Row],[ProductID]],Products!A:A,Products!E:E,"Not Found")</f>
        <v>429.15</v>
      </c>
      <c r="S4024">
        <f>_xlfn.XLOOKUP(Table4[[#This Row],[ProductID]],Products!A:A,Products!F:F, "Not Found")</f>
        <v>258.72000000000003</v>
      </c>
      <c r="T4024" t="str">
        <f>_xlfn.XLOOKUP(Table4[[#This Row],[CustomerID]],Customers!A:A,Customers!D:D, "Not Found")</f>
        <v>M</v>
      </c>
      <c r="U4024" s="6">
        <f>_xlfn.XLOOKUP(Table4[[#This Row],[CustomerID]],Customers!A:A,Customers!E:E, "Not Found")</f>
        <v>22233</v>
      </c>
      <c r="V4024">
        <f ca="1">DATEDIF(Table4[[#This Row],[CustomerBirthday]], TODAY(), "Y")</f>
        <v>65</v>
      </c>
      <c r="W4024" t="str" cm="1">
        <f t="array" aca="1" ref="W4024" ca="1">_xlfn.IFS(Table4[[#This Row],[Age]]&lt;25, "Under 25",Table4[[#This Row],[Age]]=34, "25-34", Table4[[#This Row],[Age]]&lt;=49, "35-49", Table4[[#This Row],[Age]]&lt;=64, "50-64", Table4[[#This Row],[Age]]&gt;=65, "65+")</f>
        <v>65+</v>
      </c>
      <c r="X4024" t="str">
        <f>_xlfn.XLOOKUP(Table4[[#This Row],[StoreID]],Stores!A:A,Stores!B:B, "Not found")</f>
        <v>MegaMart Johnmouth</v>
      </c>
      <c r="Y4024" t="str">
        <f>_xlfn.XLOOKUP(Table4[[#This Row],[StoreID]],Stores!A:A,Stores!C:C, "Not Found")</f>
        <v>Johnmouth</v>
      </c>
      <c r="Z4024" t="str">
        <f>_xlfn.XLOOKUP(Table4[[#This Row],[StoreID]],Stores!A:A,Stores!D:D, "Not Found")</f>
        <v>East</v>
      </c>
    </row>
    <row r="4025" spans="1:26">
      <c r="A4025" t="s">
        <v>4891</v>
      </c>
      <c r="B4025" s="1">
        <v>45191</v>
      </c>
      <c r="C4025" t="s">
        <v>167</v>
      </c>
      <c r="D4025" t="s">
        <v>732</v>
      </c>
      <c r="E4025" t="s">
        <v>835</v>
      </c>
      <c r="F4025">
        <v>1</v>
      </c>
      <c r="G4025">
        <v>0</v>
      </c>
      <c r="H4025" t="s">
        <v>865</v>
      </c>
      <c r="I4025" s="4">
        <f>Table4[[#This Row],[Quantity]]*Table4[[#This Row],[UnitPrice]]</f>
        <v>1474.12</v>
      </c>
      <c r="J4025" s="4">
        <f>Table4[[#This Row],[Gross Revenue]]*(1-Table4[[#This Row],[Discount]])</f>
        <v>1474.12</v>
      </c>
      <c r="K4025" s="4">
        <f>Table4[[#This Row],[Quantity]]*Table4[[#This Row],[CostPrice]]</f>
        <v>764.02</v>
      </c>
      <c r="L4025" s="4">
        <f>Table4[[#This Row],[Net Revenue]]-Table4[[#This Row],[Total Cost]]</f>
        <v>710.09999999999991</v>
      </c>
      <c r="M4025" t="str">
        <f>_xlfn.XLOOKUP(Table4[[#This Row],[ProductID]], Products!A:A,Products!B:B, "Not Found")</f>
        <v>Understand Camera</v>
      </c>
      <c r="N4025" t="str">
        <f>TEXT(Table4[[#This Row],[Date]], "mmm")</f>
        <v>Sep</v>
      </c>
      <c r="O4025" t="str">
        <f>TEXT(Table4[[#This Row],[Date]], "yyyy")</f>
        <v>2023</v>
      </c>
      <c r="P4025" t="str">
        <f>_xlfn.XLOOKUP(Table4[[#This Row],[ProductID]],Products!A:A,Products!C:C, "Not Found")</f>
        <v>Electronics</v>
      </c>
      <c r="Q4025" t="str">
        <f>_xlfn.XLOOKUP(Table4[[#This Row],[ProductID]],Products!A:A,Products!D:D,"Not Found")</f>
        <v>Camera</v>
      </c>
      <c r="R4025">
        <f>_xlfn.XLOOKUP(Table4[[#This Row],[ProductID]],Products!A:A,Products!E:E,"Not Found")</f>
        <v>1474.12</v>
      </c>
      <c r="S4025">
        <f>_xlfn.XLOOKUP(Table4[[#This Row],[ProductID]],Products!A:A,Products!F:F, "Not Found")</f>
        <v>764.02</v>
      </c>
      <c r="T4025" t="str">
        <f>_xlfn.XLOOKUP(Table4[[#This Row],[CustomerID]],Customers!A:A,Customers!D:D, "Not Found")</f>
        <v>M</v>
      </c>
      <c r="U4025" s="6">
        <f>_xlfn.XLOOKUP(Table4[[#This Row],[CustomerID]],Customers!A:A,Customers!E:E, "Not Found")</f>
        <v>32400</v>
      </c>
      <c r="V4025">
        <f ca="1">DATEDIF(Table4[[#This Row],[CustomerBirthday]], TODAY(), "Y")</f>
        <v>37</v>
      </c>
      <c r="W4025" t="str" cm="1">
        <f t="array" aca="1" ref="W4025" ca="1">_xlfn.IFS(Table4[[#This Row],[Age]]&lt;25, "Under 25",Table4[[#This Row],[Age]]=34, "25-34", Table4[[#This Row],[Age]]&lt;=49, "35-49", Table4[[#This Row],[Age]]&lt;=64, "50-64", Table4[[#This Row],[Age]]&gt;=65, "65+")</f>
        <v>35-49</v>
      </c>
      <c r="X4025" t="str">
        <f>_xlfn.XLOOKUP(Table4[[#This Row],[StoreID]],Stores!A:A,Stores!B:B, "Not found")</f>
        <v>MegaMart Peckmouth</v>
      </c>
      <c r="Y4025" t="str">
        <f>_xlfn.XLOOKUP(Table4[[#This Row],[StoreID]],Stores!A:A,Stores!C:C, "Not Found")</f>
        <v>Peckmouth</v>
      </c>
      <c r="Z4025" t="str">
        <f>_xlfn.XLOOKUP(Table4[[#This Row],[StoreID]],Stores!A:A,Stores!D:D, "Not Found")</f>
        <v>East</v>
      </c>
    </row>
    <row r="4026" spans="1:26">
      <c r="A4026" t="s">
        <v>4892</v>
      </c>
      <c r="B4026" s="1">
        <v>45246</v>
      </c>
      <c r="C4026" t="s">
        <v>661</v>
      </c>
      <c r="D4026" t="s">
        <v>794</v>
      </c>
      <c r="E4026" t="s">
        <v>846</v>
      </c>
      <c r="F4026">
        <v>4</v>
      </c>
      <c r="G4026">
        <v>0</v>
      </c>
      <c r="H4026" t="s">
        <v>865</v>
      </c>
      <c r="I4026" s="4">
        <f>Table4[[#This Row],[Quantity]]*Table4[[#This Row],[UnitPrice]]</f>
        <v>1712.2</v>
      </c>
      <c r="J4026" s="4">
        <f>Table4[[#This Row],[Gross Revenue]]*(1-Table4[[#This Row],[Discount]])</f>
        <v>1712.2</v>
      </c>
      <c r="K4026" s="4">
        <f>Table4[[#This Row],[Quantity]]*Table4[[#This Row],[CostPrice]]</f>
        <v>984.28</v>
      </c>
      <c r="L4026" s="4">
        <f>Table4[[#This Row],[Net Revenue]]-Table4[[#This Row],[Total Cost]]</f>
        <v>727.92000000000007</v>
      </c>
      <c r="M4026" t="str">
        <f>_xlfn.XLOOKUP(Table4[[#This Row],[ProductID]], Products!A:A,Products!B:B, "Not Found")</f>
        <v>Everything Laptop</v>
      </c>
      <c r="N4026" t="str">
        <f>TEXT(Table4[[#This Row],[Date]], "mmm")</f>
        <v>Nov</v>
      </c>
      <c r="O4026" t="str">
        <f>TEXT(Table4[[#This Row],[Date]], "yyyy")</f>
        <v>2023</v>
      </c>
      <c r="P4026" t="str">
        <f>_xlfn.XLOOKUP(Table4[[#This Row],[ProductID]],Products!A:A,Products!C:C, "Not Found")</f>
        <v>Electronics</v>
      </c>
      <c r="Q4026" t="str">
        <f>_xlfn.XLOOKUP(Table4[[#This Row],[ProductID]],Products!A:A,Products!D:D,"Not Found")</f>
        <v>Laptop</v>
      </c>
      <c r="R4026">
        <f>_xlfn.XLOOKUP(Table4[[#This Row],[ProductID]],Products!A:A,Products!E:E,"Not Found")</f>
        <v>428.05</v>
      </c>
      <c r="S4026">
        <f>_xlfn.XLOOKUP(Table4[[#This Row],[ProductID]],Products!A:A,Products!F:F, "Not Found")</f>
        <v>246.07</v>
      </c>
      <c r="T4026" t="str">
        <f>_xlfn.XLOOKUP(Table4[[#This Row],[CustomerID]],Customers!A:A,Customers!D:D, "Not Found")</f>
        <v>M</v>
      </c>
      <c r="U4026" s="6">
        <f>_xlfn.XLOOKUP(Table4[[#This Row],[CustomerID]],Customers!A:A,Customers!E:E, "Not Found")</f>
        <v>32522</v>
      </c>
      <c r="V4026">
        <f ca="1">DATEDIF(Table4[[#This Row],[CustomerBirthday]], TODAY(), "Y")</f>
        <v>37</v>
      </c>
      <c r="W4026" t="str" cm="1">
        <f t="array" aca="1" ref="W4026" ca="1">_xlfn.IFS(Table4[[#This Row],[Age]]&lt;25, "Under 25",Table4[[#This Row],[Age]]=34, "25-34", Table4[[#This Row],[Age]]&lt;=49, "35-49", Table4[[#This Row],[Age]]&lt;=64, "50-64", Table4[[#This Row],[Age]]&gt;=65, "65+")</f>
        <v>35-49</v>
      </c>
      <c r="X4026" t="str">
        <f>_xlfn.XLOOKUP(Table4[[#This Row],[StoreID]],Stores!A:A,Stores!B:B, "Not found")</f>
        <v>MegaMart Johnmouth</v>
      </c>
      <c r="Y4026" t="str">
        <f>_xlfn.XLOOKUP(Table4[[#This Row],[StoreID]],Stores!A:A,Stores!C:C, "Not Found")</f>
        <v>Johnmouth</v>
      </c>
      <c r="Z4026" t="str">
        <f>_xlfn.XLOOKUP(Table4[[#This Row],[StoreID]],Stores!A:A,Stores!D:D, "Not Found")</f>
        <v>East</v>
      </c>
    </row>
    <row r="4027" spans="1:26">
      <c r="A4027" t="s">
        <v>4893</v>
      </c>
      <c r="B4027" s="1">
        <v>45610</v>
      </c>
      <c r="C4027" t="s">
        <v>310</v>
      </c>
      <c r="D4027" t="s">
        <v>810</v>
      </c>
      <c r="E4027" t="s">
        <v>835</v>
      </c>
      <c r="F4027">
        <v>2</v>
      </c>
      <c r="G4027">
        <v>0.1</v>
      </c>
      <c r="H4027" t="s">
        <v>865</v>
      </c>
      <c r="I4027" s="4">
        <f>Table4[[#This Row],[Quantity]]*Table4[[#This Row],[UnitPrice]]</f>
        <v>907.24</v>
      </c>
      <c r="J4027" s="4">
        <f>Table4[[#This Row],[Gross Revenue]]*(1-Table4[[#This Row],[Discount]])</f>
        <v>816.51600000000008</v>
      </c>
      <c r="K4027" s="4">
        <f>Table4[[#This Row],[Quantity]]*Table4[[#This Row],[CostPrice]]</f>
        <v>633.26</v>
      </c>
      <c r="L4027" s="4">
        <f>Table4[[#This Row],[Net Revenue]]-Table4[[#This Row],[Total Cost]]</f>
        <v>183.25600000000009</v>
      </c>
      <c r="M4027" t="str">
        <f>_xlfn.XLOOKUP(Table4[[#This Row],[ProductID]], Products!A:A,Products!B:B, "Not Found")</f>
        <v>Maybe Clothing</v>
      </c>
      <c r="N4027" t="str">
        <f>TEXT(Table4[[#This Row],[Date]], "mmm")</f>
        <v>Nov</v>
      </c>
      <c r="O4027" t="str">
        <f>TEXT(Table4[[#This Row],[Date]], "yyyy")</f>
        <v>2024</v>
      </c>
      <c r="P4027" t="str">
        <f>_xlfn.XLOOKUP(Table4[[#This Row],[ProductID]],Products!A:A,Products!C:C, "Not Found")</f>
        <v>Fashion</v>
      </c>
      <c r="Q4027" t="str">
        <f>_xlfn.XLOOKUP(Table4[[#This Row],[ProductID]],Products!A:A,Products!D:D,"Not Found")</f>
        <v>Clothing</v>
      </c>
      <c r="R4027">
        <f>_xlfn.XLOOKUP(Table4[[#This Row],[ProductID]],Products!A:A,Products!E:E,"Not Found")</f>
        <v>453.62</v>
      </c>
      <c r="S4027">
        <f>_xlfn.XLOOKUP(Table4[[#This Row],[ProductID]],Products!A:A,Products!F:F, "Not Found")</f>
        <v>316.63</v>
      </c>
      <c r="T4027" t="str">
        <f>_xlfn.XLOOKUP(Table4[[#This Row],[CustomerID]],Customers!A:A,Customers!D:D, "Not Found")</f>
        <v>M</v>
      </c>
      <c r="U4027" s="6">
        <f>_xlfn.XLOOKUP(Table4[[#This Row],[CustomerID]],Customers!A:A,Customers!E:E, "Not Found")</f>
        <v>37752</v>
      </c>
      <c r="V4027">
        <f ca="1">DATEDIF(Table4[[#This Row],[CustomerBirthday]], TODAY(), "Y")</f>
        <v>23</v>
      </c>
      <c r="W4027" t="str" cm="1">
        <f t="array" aca="1" ref="W4027" ca="1">_xlfn.IFS(Table4[[#This Row],[Age]]&lt;25, "Under 25",Table4[[#This Row],[Age]]=34, "25-34", Table4[[#This Row],[Age]]&lt;=49, "35-49", Table4[[#This Row],[Age]]&lt;=64, "50-64", Table4[[#This Row],[Age]]&gt;=65, "65+")</f>
        <v>Under 25</v>
      </c>
      <c r="X4027" t="str">
        <f>_xlfn.XLOOKUP(Table4[[#This Row],[StoreID]],Stores!A:A,Stores!B:B, "Not found")</f>
        <v>MegaMart Peckmouth</v>
      </c>
      <c r="Y4027" t="str">
        <f>_xlfn.XLOOKUP(Table4[[#This Row],[StoreID]],Stores!A:A,Stores!C:C, "Not Found")</f>
        <v>Peckmouth</v>
      </c>
      <c r="Z4027" t="str">
        <f>_xlfn.XLOOKUP(Table4[[#This Row],[StoreID]],Stores!A:A,Stores!D:D, "Not Found")</f>
        <v>East</v>
      </c>
    </row>
    <row r="4028" spans="1:26">
      <c r="A4028" t="s">
        <v>4894</v>
      </c>
      <c r="B4028" s="1">
        <v>45637</v>
      </c>
      <c r="C4028" t="s">
        <v>670</v>
      </c>
      <c r="D4028" t="s">
        <v>750</v>
      </c>
      <c r="E4028" t="s">
        <v>835</v>
      </c>
      <c r="F4028">
        <v>4</v>
      </c>
      <c r="G4028">
        <v>0.15</v>
      </c>
      <c r="H4028" t="s">
        <v>865</v>
      </c>
      <c r="I4028" s="4">
        <f>Table4[[#This Row],[Quantity]]*Table4[[#This Row],[UnitPrice]]</f>
        <v>5371</v>
      </c>
      <c r="J4028" s="4">
        <f>Table4[[#This Row],[Gross Revenue]]*(1-Table4[[#This Row],[Discount]])</f>
        <v>4565.3499999999995</v>
      </c>
      <c r="K4028" s="4">
        <f>Table4[[#This Row],[Quantity]]*Table4[[#This Row],[CostPrice]]</f>
        <v>3191.76</v>
      </c>
      <c r="L4028" s="4">
        <f>Table4[[#This Row],[Net Revenue]]-Table4[[#This Row],[Total Cost]]</f>
        <v>1373.5899999999992</v>
      </c>
      <c r="M4028" t="str">
        <f>_xlfn.XLOOKUP(Table4[[#This Row],[ProductID]], Products!A:A,Products!B:B, "Not Found")</f>
        <v>Add Clothing</v>
      </c>
      <c r="N4028" t="str">
        <f>TEXT(Table4[[#This Row],[Date]], "mmm")</f>
        <v>Dec</v>
      </c>
      <c r="O4028" t="str">
        <f>TEXT(Table4[[#This Row],[Date]], "yyyy")</f>
        <v>2024</v>
      </c>
      <c r="P4028" t="str">
        <f>_xlfn.XLOOKUP(Table4[[#This Row],[ProductID]],Products!A:A,Products!C:C, "Not Found")</f>
        <v>Fashion</v>
      </c>
      <c r="Q4028" t="str">
        <f>_xlfn.XLOOKUP(Table4[[#This Row],[ProductID]],Products!A:A,Products!D:D,"Not Found")</f>
        <v>Clothing</v>
      </c>
      <c r="R4028">
        <f>_xlfn.XLOOKUP(Table4[[#This Row],[ProductID]],Products!A:A,Products!E:E,"Not Found")</f>
        <v>1342.75</v>
      </c>
      <c r="S4028">
        <f>_xlfn.XLOOKUP(Table4[[#This Row],[ProductID]],Products!A:A,Products!F:F, "Not Found")</f>
        <v>797.94</v>
      </c>
      <c r="T4028" t="str">
        <f>_xlfn.XLOOKUP(Table4[[#This Row],[CustomerID]],Customers!A:A,Customers!D:D, "Not Found")</f>
        <v>M</v>
      </c>
      <c r="U4028" s="6">
        <f>_xlfn.XLOOKUP(Table4[[#This Row],[CustomerID]],Customers!A:A,Customers!E:E, "Not Found")</f>
        <v>24703</v>
      </c>
      <c r="V4028">
        <f ca="1">DATEDIF(Table4[[#This Row],[CustomerBirthday]], TODAY(), "Y")</f>
        <v>58</v>
      </c>
      <c r="W4028" t="str" cm="1">
        <f t="array" aca="1" ref="W4028" ca="1">_xlfn.IFS(Table4[[#This Row],[Age]]&lt;25, "Under 25",Table4[[#This Row],[Age]]=34, "25-34", Table4[[#This Row],[Age]]&lt;=49, "35-49", Table4[[#This Row],[Age]]&lt;=64, "50-64", Table4[[#This Row],[Age]]&gt;=65, "65+")</f>
        <v>50-64</v>
      </c>
      <c r="X4028" t="str">
        <f>_xlfn.XLOOKUP(Table4[[#This Row],[StoreID]],Stores!A:A,Stores!B:B, "Not found")</f>
        <v>MegaMart Peckmouth</v>
      </c>
      <c r="Y4028" t="str">
        <f>_xlfn.XLOOKUP(Table4[[#This Row],[StoreID]],Stores!A:A,Stores!C:C, "Not Found")</f>
        <v>Peckmouth</v>
      </c>
      <c r="Z4028" t="str">
        <f>_xlfn.XLOOKUP(Table4[[#This Row],[StoreID]],Stores!A:A,Stores!D:D, "Not Found")</f>
        <v>East</v>
      </c>
    </row>
    <row r="4029" spans="1:26">
      <c r="A4029" t="s">
        <v>4895</v>
      </c>
      <c r="B4029" s="1">
        <v>45811</v>
      </c>
      <c r="C4029" t="s">
        <v>262</v>
      </c>
      <c r="D4029" t="s">
        <v>818</v>
      </c>
      <c r="E4029" t="s">
        <v>842</v>
      </c>
      <c r="F4029">
        <v>1</v>
      </c>
      <c r="G4029">
        <v>0</v>
      </c>
      <c r="H4029" t="s">
        <v>868</v>
      </c>
      <c r="I4029" s="4">
        <f>Table4[[#This Row],[Quantity]]*Table4[[#This Row],[UnitPrice]]</f>
        <v>1165.3699999999999</v>
      </c>
      <c r="J4029" s="4">
        <f>Table4[[#This Row],[Gross Revenue]]*(1-Table4[[#This Row],[Discount]])</f>
        <v>1165.3699999999999</v>
      </c>
      <c r="K4029" s="4">
        <f>Table4[[#This Row],[Quantity]]*Table4[[#This Row],[CostPrice]]</f>
        <v>926.55</v>
      </c>
      <c r="L4029" s="4">
        <f>Table4[[#This Row],[Net Revenue]]-Table4[[#This Row],[Total Cost]]</f>
        <v>238.81999999999994</v>
      </c>
      <c r="M4029" t="str">
        <f>_xlfn.XLOOKUP(Table4[[#This Row],[ProductID]], Products!A:A,Products!B:B, "Not Found")</f>
        <v>Nature Clothing</v>
      </c>
      <c r="N4029" t="str">
        <f>TEXT(Table4[[#This Row],[Date]], "mmm")</f>
        <v>Jun</v>
      </c>
      <c r="O4029" t="str">
        <f>TEXT(Table4[[#This Row],[Date]], "yyyy")</f>
        <v>2025</v>
      </c>
      <c r="P4029" t="str">
        <f>_xlfn.XLOOKUP(Table4[[#This Row],[ProductID]],Products!A:A,Products!C:C, "Not Found")</f>
        <v>Fashion</v>
      </c>
      <c r="Q4029" t="str">
        <f>_xlfn.XLOOKUP(Table4[[#This Row],[ProductID]],Products!A:A,Products!D:D,"Not Found")</f>
        <v>Clothing</v>
      </c>
      <c r="R4029">
        <f>_xlfn.XLOOKUP(Table4[[#This Row],[ProductID]],Products!A:A,Products!E:E,"Not Found")</f>
        <v>1165.3699999999999</v>
      </c>
      <c r="S4029">
        <f>_xlfn.XLOOKUP(Table4[[#This Row],[ProductID]],Products!A:A,Products!F:F, "Not Found")</f>
        <v>926.55</v>
      </c>
      <c r="T4029" t="str">
        <f>_xlfn.XLOOKUP(Table4[[#This Row],[CustomerID]],Customers!A:A,Customers!D:D, "Not Found")</f>
        <v>M</v>
      </c>
      <c r="U4029" s="6">
        <f>_xlfn.XLOOKUP(Table4[[#This Row],[CustomerID]],Customers!A:A,Customers!E:E, "Not Found")</f>
        <v>24029</v>
      </c>
      <c r="V4029">
        <f ca="1">DATEDIF(Table4[[#This Row],[CustomerBirthday]], TODAY(), "Y")</f>
        <v>60</v>
      </c>
      <c r="W4029" t="str" cm="1">
        <f t="array" aca="1" ref="W4029" ca="1">_xlfn.IFS(Table4[[#This Row],[Age]]&lt;25, "Under 25",Table4[[#This Row],[Age]]=34, "25-34", Table4[[#This Row],[Age]]&lt;=49, "35-49", Table4[[#This Row],[Age]]&lt;=64, "50-64", Table4[[#This Row],[Age]]&gt;=65, "65+")</f>
        <v>50-64</v>
      </c>
      <c r="X4029" t="str">
        <f>_xlfn.XLOOKUP(Table4[[#This Row],[StoreID]],Stores!A:A,Stores!B:B, "Not found")</f>
        <v>MegaMart Brianahaven</v>
      </c>
      <c r="Y4029" t="str">
        <f>_xlfn.XLOOKUP(Table4[[#This Row],[StoreID]],Stores!A:A,Stores!C:C, "Not Found")</f>
        <v>Brianahaven</v>
      </c>
      <c r="Z4029" t="str">
        <f>_xlfn.XLOOKUP(Table4[[#This Row],[StoreID]],Stores!A:A,Stores!D:D, "Not Found")</f>
        <v>North</v>
      </c>
    </row>
    <row r="4030" spans="1:26">
      <c r="A4030" t="s">
        <v>4896</v>
      </c>
      <c r="B4030" s="1">
        <v>45413</v>
      </c>
      <c r="C4030" t="s">
        <v>195</v>
      </c>
      <c r="D4030" t="s">
        <v>798</v>
      </c>
      <c r="E4030" t="s">
        <v>835</v>
      </c>
      <c r="F4030">
        <v>1</v>
      </c>
      <c r="G4030">
        <v>0.15</v>
      </c>
      <c r="H4030" t="s">
        <v>865</v>
      </c>
      <c r="I4030" s="4">
        <f>Table4[[#This Row],[Quantity]]*Table4[[#This Row],[UnitPrice]]</f>
        <v>1501.46</v>
      </c>
      <c r="J4030" s="4">
        <f>Table4[[#This Row],[Gross Revenue]]*(1-Table4[[#This Row],[Discount]])</f>
        <v>1276.241</v>
      </c>
      <c r="K4030" s="4">
        <f>Table4[[#This Row],[Quantity]]*Table4[[#This Row],[CostPrice]]</f>
        <v>1167.73</v>
      </c>
      <c r="L4030" s="4">
        <f>Table4[[#This Row],[Net Revenue]]-Table4[[#This Row],[Total Cost]]</f>
        <v>108.51099999999997</v>
      </c>
      <c r="M4030" t="str">
        <f>_xlfn.XLOOKUP(Table4[[#This Row],[ProductID]], Products!A:A,Products!B:B, "Not Found")</f>
        <v>New Watches</v>
      </c>
      <c r="N4030" t="str">
        <f>TEXT(Table4[[#This Row],[Date]], "mmm")</f>
        <v>May</v>
      </c>
      <c r="O4030" t="str">
        <f>TEXT(Table4[[#This Row],[Date]], "yyyy")</f>
        <v>2024</v>
      </c>
      <c r="P4030" t="str">
        <f>_xlfn.XLOOKUP(Table4[[#This Row],[ProductID]],Products!A:A,Products!C:C, "Not Found")</f>
        <v>Fashion</v>
      </c>
      <c r="Q4030" t="str">
        <f>_xlfn.XLOOKUP(Table4[[#This Row],[ProductID]],Products!A:A,Products!D:D,"Not Found")</f>
        <v>Watches</v>
      </c>
      <c r="R4030">
        <f>_xlfn.XLOOKUP(Table4[[#This Row],[ProductID]],Products!A:A,Products!E:E,"Not Found")</f>
        <v>1501.46</v>
      </c>
      <c r="S4030">
        <f>_xlfn.XLOOKUP(Table4[[#This Row],[ProductID]],Products!A:A,Products!F:F, "Not Found")</f>
        <v>1167.73</v>
      </c>
      <c r="T4030" t="str">
        <f>_xlfn.XLOOKUP(Table4[[#This Row],[CustomerID]],Customers!A:A,Customers!D:D, "Not Found")</f>
        <v>M</v>
      </c>
      <c r="U4030" s="6">
        <f>_xlfn.XLOOKUP(Table4[[#This Row],[CustomerID]],Customers!A:A,Customers!E:E, "Not Found")</f>
        <v>25009</v>
      </c>
      <c r="V4030">
        <f ca="1">DATEDIF(Table4[[#This Row],[CustomerBirthday]], TODAY(), "Y")</f>
        <v>58</v>
      </c>
      <c r="W4030" t="str" cm="1">
        <f t="array" aca="1" ref="W4030" ca="1">_xlfn.IFS(Table4[[#This Row],[Age]]&lt;25, "Under 25",Table4[[#This Row],[Age]]=34, "25-34", Table4[[#This Row],[Age]]&lt;=49, "35-49", Table4[[#This Row],[Age]]&lt;=64, "50-64", Table4[[#This Row],[Age]]&gt;=65, "65+")</f>
        <v>50-64</v>
      </c>
      <c r="X4030" t="str">
        <f>_xlfn.XLOOKUP(Table4[[#This Row],[StoreID]],Stores!A:A,Stores!B:B, "Not found")</f>
        <v>MegaMart Peckmouth</v>
      </c>
      <c r="Y4030" t="str">
        <f>_xlfn.XLOOKUP(Table4[[#This Row],[StoreID]],Stores!A:A,Stores!C:C, "Not Found")</f>
        <v>Peckmouth</v>
      </c>
      <c r="Z4030" t="str">
        <f>_xlfn.XLOOKUP(Table4[[#This Row],[StoreID]],Stores!A:A,Stores!D:D, "Not Found")</f>
        <v>East</v>
      </c>
    </row>
    <row r="4031" spans="1:26">
      <c r="A4031" t="s">
        <v>4897</v>
      </c>
      <c r="B4031" s="1">
        <v>45312</v>
      </c>
      <c r="C4031" t="s">
        <v>670</v>
      </c>
      <c r="D4031" t="s">
        <v>806</v>
      </c>
      <c r="E4031" t="s">
        <v>835</v>
      </c>
      <c r="F4031">
        <v>2</v>
      </c>
      <c r="G4031">
        <v>0.15</v>
      </c>
      <c r="H4031" t="s">
        <v>868</v>
      </c>
      <c r="I4031" s="4">
        <f>Table4[[#This Row],[Quantity]]*Table4[[#This Row],[UnitPrice]]</f>
        <v>3491.22</v>
      </c>
      <c r="J4031" s="4">
        <f>Table4[[#This Row],[Gross Revenue]]*(1-Table4[[#This Row],[Discount]])</f>
        <v>2967.5369999999998</v>
      </c>
      <c r="K4031" s="4">
        <f>Table4[[#This Row],[Quantity]]*Table4[[#This Row],[CostPrice]]</f>
        <v>2644.88</v>
      </c>
      <c r="L4031" s="4">
        <f>Table4[[#This Row],[Net Revenue]]-Table4[[#This Row],[Total Cost]]</f>
        <v>322.6569999999997</v>
      </c>
      <c r="M4031" t="str">
        <f>_xlfn.XLOOKUP(Table4[[#This Row],[ProductID]], Products!A:A,Products!B:B, "Not Found")</f>
        <v>Piece Headphones</v>
      </c>
      <c r="N4031" t="str">
        <f>TEXT(Table4[[#This Row],[Date]], "mmm")</f>
        <v>Jan</v>
      </c>
      <c r="O4031" t="str">
        <f>TEXT(Table4[[#This Row],[Date]], "yyyy")</f>
        <v>2024</v>
      </c>
      <c r="P4031" t="str">
        <f>_xlfn.XLOOKUP(Table4[[#This Row],[ProductID]],Products!A:A,Products!C:C, "Not Found")</f>
        <v>Electronics</v>
      </c>
      <c r="Q4031" t="str">
        <f>_xlfn.XLOOKUP(Table4[[#This Row],[ProductID]],Products!A:A,Products!D:D,"Not Found")</f>
        <v>Headphones</v>
      </c>
      <c r="R4031">
        <f>_xlfn.XLOOKUP(Table4[[#This Row],[ProductID]],Products!A:A,Products!E:E,"Not Found")</f>
        <v>1745.61</v>
      </c>
      <c r="S4031">
        <f>_xlfn.XLOOKUP(Table4[[#This Row],[ProductID]],Products!A:A,Products!F:F, "Not Found")</f>
        <v>1322.44</v>
      </c>
      <c r="T4031" t="str">
        <f>_xlfn.XLOOKUP(Table4[[#This Row],[CustomerID]],Customers!A:A,Customers!D:D, "Not Found")</f>
        <v>M</v>
      </c>
      <c r="U4031" s="6">
        <f>_xlfn.XLOOKUP(Table4[[#This Row],[CustomerID]],Customers!A:A,Customers!E:E, "Not Found")</f>
        <v>24703</v>
      </c>
      <c r="V4031">
        <f ca="1">DATEDIF(Table4[[#This Row],[CustomerBirthday]], TODAY(), "Y")</f>
        <v>58</v>
      </c>
      <c r="W4031" t="str" cm="1">
        <f t="array" aca="1" ref="W4031" ca="1">_xlfn.IFS(Table4[[#This Row],[Age]]&lt;25, "Under 25",Table4[[#This Row],[Age]]=34, "25-34", Table4[[#This Row],[Age]]&lt;=49, "35-49", Table4[[#This Row],[Age]]&lt;=64, "50-64", Table4[[#This Row],[Age]]&gt;=65, "65+")</f>
        <v>50-64</v>
      </c>
      <c r="X4031" t="str">
        <f>_xlfn.XLOOKUP(Table4[[#This Row],[StoreID]],Stores!A:A,Stores!B:B, "Not found")</f>
        <v>MegaMart Peckmouth</v>
      </c>
      <c r="Y4031" t="str">
        <f>_xlfn.XLOOKUP(Table4[[#This Row],[StoreID]],Stores!A:A,Stores!C:C, "Not Found")</f>
        <v>Peckmouth</v>
      </c>
      <c r="Z4031" t="str">
        <f>_xlfn.XLOOKUP(Table4[[#This Row],[StoreID]],Stores!A:A,Stores!D:D, "Not Found")</f>
        <v>East</v>
      </c>
    </row>
    <row r="4032" spans="1:26">
      <c r="A4032" t="s">
        <v>4898</v>
      </c>
      <c r="B4032" s="1">
        <v>45236</v>
      </c>
      <c r="C4032" t="s">
        <v>432</v>
      </c>
      <c r="D4032" t="s">
        <v>818</v>
      </c>
      <c r="E4032" t="s">
        <v>835</v>
      </c>
      <c r="F4032">
        <v>5</v>
      </c>
      <c r="G4032">
        <v>0.15</v>
      </c>
      <c r="H4032" t="s">
        <v>868</v>
      </c>
      <c r="I4032" s="4">
        <f>Table4[[#This Row],[Quantity]]*Table4[[#This Row],[UnitPrice]]</f>
        <v>5826.8499999999995</v>
      </c>
      <c r="J4032" s="4">
        <f>Table4[[#This Row],[Gross Revenue]]*(1-Table4[[#This Row],[Discount]])</f>
        <v>4952.8224999999993</v>
      </c>
      <c r="K4032" s="4">
        <f>Table4[[#This Row],[Quantity]]*Table4[[#This Row],[CostPrice]]</f>
        <v>4632.75</v>
      </c>
      <c r="L4032" s="4">
        <f>Table4[[#This Row],[Net Revenue]]-Table4[[#This Row],[Total Cost]]</f>
        <v>320.07249999999931</v>
      </c>
      <c r="M4032" t="str">
        <f>_xlfn.XLOOKUP(Table4[[#This Row],[ProductID]], Products!A:A,Products!B:B, "Not Found")</f>
        <v>Nature Clothing</v>
      </c>
      <c r="N4032" t="str">
        <f>TEXT(Table4[[#This Row],[Date]], "mmm")</f>
        <v>Nov</v>
      </c>
      <c r="O4032" t="str">
        <f>TEXT(Table4[[#This Row],[Date]], "yyyy")</f>
        <v>2023</v>
      </c>
      <c r="P4032" t="str">
        <f>_xlfn.XLOOKUP(Table4[[#This Row],[ProductID]],Products!A:A,Products!C:C, "Not Found")</f>
        <v>Fashion</v>
      </c>
      <c r="Q4032" t="str">
        <f>_xlfn.XLOOKUP(Table4[[#This Row],[ProductID]],Products!A:A,Products!D:D,"Not Found")</f>
        <v>Clothing</v>
      </c>
      <c r="R4032">
        <f>_xlfn.XLOOKUP(Table4[[#This Row],[ProductID]],Products!A:A,Products!E:E,"Not Found")</f>
        <v>1165.3699999999999</v>
      </c>
      <c r="S4032">
        <f>_xlfn.XLOOKUP(Table4[[#This Row],[ProductID]],Products!A:A,Products!F:F, "Not Found")</f>
        <v>926.55</v>
      </c>
      <c r="T4032" t="str">
        <f>_xlfn.XLOOKUP(Table4[[#This Row],[CustomerID]],Customers!A:A,Customers!D:D, "Not Found")</f>
        <v>M</v>
      </c>
      <c r="U4032" s="6">
        <f>_xlfn.XLOOKUP(Table4[[#This Row],[CustomerID]],Customers!A:A,Customers!E:E, "Not Found")</f>
        <v>20358</v>
      </c>
      <c r="V4032">
        <f ca="1">DATEDIF(Table4[[#This Row],[CustomerBirthday]], TODAY(), "Y")</f>
        <v>70</v>
      </c>
      <c r="W4032" t="str" cm="1">
        <f t="array" aca="1" ref="W4032" ca="1">_xlfn.IFS(Table4[[#This Row],[Age]]&lt;25, "Under 25",Table4[[#This Row],[Age]]=34, "25-34", Table4[[#This Row],[Age]]&lt;=49, "35-49", Table4[[#This Row],[Age]]&lt;=64, "50-64", Table4[[#This Row],[Age]]&gt;=65, "65+")</f>
        <v>65+</v>
      </c>
      <c r="X4032" t="str">
        <f>_xlfn.XLOOKUP(Table4[[#This Row],[StoreID]],Stores!A:A,Stores!B:B, "Not found")</f>
        <v>MegaMart Peckmouth</v>
      </c>
      <c r="Y4032" t="str">
        <f>_xlfn.XLOOKUP(Table4[[#This Row],[StoreID]],Stores!A:A,Stores!C:C, "Not Found")</f>
        <v>Peckmouth</v>
      </c>
      <c r="Z4032" t="str">
        <f>_xlfn.XLOOKUP(Table4[[#This Row],[StoreID]],Stores!A:A,Stores!D:D, "Not Found")</f>
        <v>East</v>
      </c>
    </row>
    <row r="4033" spans="1:26">
      <c r="A4033" t="s">
        <v>4899</v>
      </c>
      <c r="B4033" s="1">
        <v>45823</v>
      </c>
      <c r="C4033" t="s">
        <v>621</v>
      </c>
      <c r="D4033" t="s">
        <v>742</v>
      </c>
      <c r="E4033" t="s">
        <v>839</v>
      </c>
      <c r="F4033">
        <v>4</v>
      </c>
      <c r="G4033">
        <v>0.05</v>
      </c>
      <c r="H4033" t="s">
        <v>871</v>
      </c>
      <c r="I4033" s="4">
        <f>Table4[[#This Row],[Quantity]]*Table4[[#This Row],[UnitPrice]]</f>
        <v>994.28</v>
      </c>
      <c r="J4033" s="4">
        <f>Table4[[#This Row],[Gross Revenue]]*(1-Table4[[#This Row],[Discount]])</f>
        <v>944.56599999999992</v>
      </c>
      <c r="K4033" s="4">
        <f>Table4[[#This Row],[Quantity]]*Table4[[#This Row],[CostPrice]]</f>
        <v>762.68</v>
      </c>
      <c r="L4033" s="4">
        <f>Table4[[#This Row],[Net Revenue]]-Table4[[#This Row],[Total Cost]]</f>
        <v>181.88599999999997</v>
      </c>
      <c r="M4033" t="str">
        <f>_xlfn.XLOOKUP(Table4[[#This Row],[ProductID]], Products!A:A,Products!B:B, "Not Found")</f>
        <v>Either Headphones</v>
      </c>
      <c r="N4033" t="str">
        <f>TEXT(Table4[[#This Row],[Date]], "mmm")</f>
        <v>Jun</v>
      </c>
      <c r="O4033" t="str">
        <f>TEXT(Table4[[#This Row],[Date]], "yyyy")</f>
        <v>2025</v>
      </c>
      <c r="P4033" t="str">
        <f>_xlfn.XLOOKUP(Table4[[#This Row],[ProductID]],Products!A:A,Products!C:C, "Not Found")</f>
        <v>Electronics</v>
      </c>
      <c r="Q4033" t="str">
        <f>_xlfn.XLOOKUP(Table4[[#This Row],[ProductID]],Products!A:A,Products!D:D,"Not Found")</f>
        <v>Headphones</v>
      </c>
      <c r="R4033">
        <f>_xlfn.XLOOKUP(Table4[[#This Row],[ProductID]],Products!A:A,Products!E:E,"Not Found")</f>
        <v>248.57</v>
      </c>
      <c r="S4033">
        <f>_xlfn.XLOOKUP(Table4[[#This Row],[ProductID]],Products!A:A,Products!F:F, "Not Found")</f>
        <v>190.67</v>
      </c>
      <c r="T4033" t="str">
        <f>_xlfn.XLOOKUP(Table4[[#This Row],[CustomerID]],Customers!A:A,Customers!D:D, "Not Found")</f>
        <v>M</v>
      </c>
      <c r="U4033" s="6">
        <f>_xlfn.XLOOKUP(Table4[[#This Row],[CustomerID]],Customers!A:A,Customers!E:E, "Not Found")</f>
        <v>35802</v>
      </c>
      <c r="V4033">
        <f ca="1">DATEDIF(Table4[[#This Row],[CustomerBirthday]], TODAY(), "Y")</f>
        <v>28</v>
      </c>
      <c r="W4033" t="str" cm="1">
        <f t="array" aca="1" ref="W4033" ca="1">_xlfn.IFS(Table4[[#This Row],[Age]]&lt;25, "Under 25",Table4[[#This Row],[Age]]=34, "25-34", Table4[[#This Row],[Age]]&lt;=49, "35-49", Table4[[#This Row],[Age]]&lt;=64, "50-64", Table4[[#This Row],[Age]]&gt;=65, "65+")</f>
        <v>35-49</v>
      </c>
      <c r="X4033" t="str">
        <f>_xlfn.XLOOKUP(Table4[[#This Row],[StoreID]],Stores!A:A,Stores!B:B, "Not found")</f>
        <v>MegaMart New Michele</v>
      </c>
      <c r="Y4033" t="str">
        <f>_xlfn.XLOOKUP(Table4[[#This Row],[StoreID]],Stores!A:A,Stores!C:C, "Not Found")</f>
        <v>New Michele</v>
      </c>
      <c r="Z4033" t="str">
        <f>_xlfn.XLOOKUP(Table4[[#This Row],[StoreID]],Stores!A:A,Stores!D:D, "Not Found")</f>
        <v>West</v>
      </c>
    </row>
    <row r="4034" spans="1:26">
      <c r="A4034" t="s">
        <v>4900</v>
      </c>
      <c r="B4034" s="1">
        <v>45483</v>
      </c>
      <c r="C4034" t="s">
        <v>445</v>
      </c>
      <c r="D4034" t="s">
        <v>804</v>
      </c>
      <c r="E4034" t="s">
        <v>831</v>
      </c>
      <c r="F4034">
        <v>1</v>
      </c>
      <c r="G4034">
        <v>0.1</v>
      </c>
      <c r="H4034" t="s">
        <v>875</v>
      </c>
      <c r="I4034" s="4">
        <f>Table4[[#This Row],[Quantity]]*Table4[[#This Row],[UnitPrice]]</f>
        <v>540.94000000000005</v>
      </c>
      <c r="J4034" s="4">
        <f>Table4[[#This Row],[Gross Revenue]]*(1-Table4[[#This Row],[Discount]])</f>
        <v>486.84600000000006</v>
      </c>
      <c r="K4034" s="4">
        <f>Table4[[#This Row],[Quantity]]*Table4[[#This Row],[CostPrice]]</f>
        <v>398.25</v>
      </c>
      <c r="L4034" s="4">
        <f>Table4[[#This Row],[Net Revenue]]-Table4[[#This Row],[Total Cost]]</f>
        <v>88.59600000000006</v>
      </c>
      <c r="M4034" t="str">
        <f>_xlfn.XLOOKUP(Table4[[#This Row],[ProductID]], Products!A:A,Products!B:B, "Not Found")</f>
        <v>Church Clothing</v>
      </c>
      <c r="N4034" t="str">
        <f>TEXT(Table4[[#This Row],[Date]], "mmm")</f>
        <v>Jul</v>
      </c>
      <c r="O4034" t="str">
        <f>TEXT(Table4[[#This Row],[Date]], "yyyy")</f>
        <v>2024</v>
      </c>
      <c r="P4034" t="str">
        <f>_xlfn.XLOOKUP(Table4[[#This Row],[ProductID]],Products!A:A,Products!C:C, "Not Found")</f>
        <v>Fashion</v>
      </c>
      <c r="Q4034" t="str">
        <f>_xlfn.XLOOKUP(Table4[[#This Row],[ProductID]],Products!A:A,Products!D:D,"Not Found")</f>
        <v>Clothing</v>
      </c>
      <c r="R4034">
        <f>_xlfn.XLOOKUP(Table4[[#This Row],[ProductID]],Products!A:A,Products!E:E,"Not Found")</f>
        <v>540.94000000000005</v>
      </c>
      <c r="S4034">
        <f>_xlfn.XLOOKUP(Table4[[#This Row],[ProductID]],Products!A:A,Products!F:F, "Not Found")</f>
        <v>398.25</v>
      </c>
      <c r="T4034" t="str">
        <f>_xlfn.XLOOKUP(Table4[[#This Row],[CustomerID]],Customers!A:A,Customers!D:D, "Not Found")</f>
        <v>F</v>
      </c>
      <c r="U4034" s="6">
        <f>_xlfn.XLOOKUP(Table4[[#This Row],[CustomerID]],Customers!A:A,Customers!E:E, "Not Found")</f>
        <v>23386</v>
      </c>
      <c r="V4034">
        <f ca="1">DATEDIF(Table4[[#This Row],[CustomerBirthday]], TODAY(), "Y")</f>
        <v>62</v>
      </c>
      <c r="W4034" t="str" cm="1">
        <f t="array" aca="1" ref="W4034" ca="1">_xlfn.IFS(Table4[[#This Row],[Age]]&lt;25, "Under 25",Table4[[#This Row],[Age]]=34, "25-34", Table4[[#This Row],[Age]]&lt;=49, "35-49", Table4[[#This Row],[Age]]&lt;=64, "50-64", Table4[[#This Row],[Age]]&gt;=65, "65+")</f>
        <v>50-64</v>
      </c>
      <c r="X4034" t="str">
        <f>_xlfn.XLOOKUP(Table4[[#This Row],[StoreID]],Stores!A:A,Stores!B:B, "Not found")</f>
        <v>MegaMart Jimenezborough</v>
      </c>
      <c r="Y4034" t="str">
        <f>_xlfn.XLOOKUP(Table4[[#This Row],[StoreID]],Stores!A:A,Stores!C:C, "Not Found")</f>
        <v>Jimenezborough</v>
      </c>
      <c r="Z4034" t="str">
        <f>_xlfn.XLOOKUP(Table4[[#This Row],[StoreID]],Stores!A:A,Stores!D:D, "Not Found")</f>
        <v>South</v>
      </c>
    </row>
    <row r="4035" spans="1:26">
      <c r="A4035" t="s">
        <v>4901</v>
      </c>
      <c r="B4035" s="1">
        <v>45179</v>
      </c>
      <c r="C4035" t="s">
        <v>593</v>
      </c>
      <c r="D4035" t="s">
        <v>794</v>
      </c>
      <c r="E4035" t="s">
        <v>831</v>
      </c>
      <c r="F4035">
        <v>3</v>
      </c>
      <c r="G4035">
        <v>0.05</v>
      </c>
      <c r="H4035" t="s">
        <v>868</v>
      </c>
      <c r="I4035" s="4">
        <f>Table4[[#This Row],[Quantity]]*Table4[[#This Row],[UnitPrice]]</f>
        <v>1284.1500000000001</v>
      </c>
      <c r="J4035" s="4">
        <f>Table4[[#This Row],[Gross Revenue]]*(1-Table4[[#This Row],[Discount]])</f>
        <v>1219.9425000000001</v>
      </c>
      <c r="K4035" s="4">
        <f>Table4[[#This Row],[Quantity]]*Table4[[#This Row],[CostPrice]]</f>
        <v>738.21</v>
      </c>
      <c r="L4035" s="4">
        <f>Table4[[#This Row],[Net Revenue]]-Table4[[#This Row],[Total Cost]]</f>
        <v>481.73250000000007</v>
      </c>
      <c r="M4035" t="str">
        <f>_xlfn.XLOOKUP(Table4[[#This Row],[ProductID]], Products!A:A,Products!B:B, "Not Found")</f>
        <v>Everything Laptop</v>
      </c>
      <c r="N4035" t="str">
        <f>TEXT(Table4[[#This Row],[Date]], "mmm")</f>
        <v>Sep</v>
      </c>
      <c r="O4035" t="str">
        <f>TEXT(Table4[[#This Row],[Date]], "yyyy")</f>
        <v>2023</v>
      </c>
      <c r="P4035" t="str">
        <f>_xlfn.XLOOKUP(Table4[[#This Row],[ProductID]],Products!A:A,Products!C:C, "Not Found")</f>
        <v>Electronics</v>
      </c>
      <c r="Q4035" t="str">
        <f>_xlfn.XLOOKUP(Table4[[#This Row],[ProductID]],Products!A:A,Products!D:D,"Not Found")</f>
        <v>Laptop</v>
      </c>
      <c r="R4035">
        <f>_xlfn.XLOOKUP(Table4[[#This Row],[ProductID]],Products!A:A,Products!E:E,"Not Found")</f>
        <v>428.05</v>
      </c>
      <c r="S4035">
        <f>_xlfn.XLOOKUP(Table4[[#This Row],[ProductID]],Products!A:A,Products!F:F, "Not Found")</f>
        <v>246.07</v>
      </c>
      <c r="T4035" t="str">
        <f>_xlfn.XLOOKUP(Table4[[#This Row],[CustomerID]],Customers!A:A,Customers!D:D, "Not Found")</f>
        <v>F</v>
      </c>
      <c r="U4035" s="6">
        <f>_xlfn.XLOOKUP(Table4[[#This Row],[CustomerID]],Customers!A:A,Customers!E:E, "Not Found")</f>
        <v>37024</v>
      </c>
      <c r="V4035">
        <f ca="1">DATEDIF(Table4[[#This Row],[CustomerBirthday]], TODAY(), "Y")</f>
        <v>25</v>
      </c>
      <c r="W4035" t="str" cm="1">
        <f t="array" aca="1" ref="W4035" ca="1">_xlfn.IFS(Table4[[#This Row],[Age]]&lt;25, "Under 25",Table4[[#This Row],[Age]]=34, "25-34", Table4[[#This Row],[Age]]&lt;=49, "35-49", Table4[[#This Row],[Age]]&lt;=64, "50-64", Table4[[#This Row],[Age]]&gt;=65, "65+")</f>
        <v>35-49</v>
      </c>
      <c r="X4035" t="str">
        <f>_xlfn.XLOOKUP(Table4[[#This Row],[StoreID]],Stores!A:A,Stores!B:B, "Not found")</f>
        <v>MegaMart Jimenezborough</v>
      </c>
      <c r="Y4035" t="str">
        <f>_xlfn.XLOOKUP(Table4[[#This Row],[StoreID]],Stores!A:A,Stores!C:C, "Not Found")</f>
        <v>Jimenezborough</v>
      </c>
      <c r="Z4035" t="str">
        <f>_xlfn.XLOOKUP(Table4[[#This Row],[StoreID]],Stores!A:A,Stores!D:D, "Not Found")</f>
        <v>South</v>
      </c>
    </row>
    <row r="4036" spans="1:26">
      <c r="A4036" t="s">
        <v>4902</v>
      </c>
      <c r="B4036" s="1">
        <v>45824</v>
      </c>
      <c r="C4036" t="s">
        <v>503</v>
      </c>
      <c r="D4036" t="s">
        <v>798</v>
      </c>
      <c r="E4036" t="s">
        <v>831</v>
      </c>
      <c r="F4036">
        <v>1</v>
      </c>
      <c r="G4036">
        <v>0.1</v>
      </c>
      <c r="H4036" t="s">
        <v>865</v>
      </c>
      <c r="I4036" s="4">
        <f>Table4[[#This Row],[Quantity]]*Table4[[#This Row],[UnitPrice]]</f>
        <v>1501.46</v>
      </c>
      <c r="J4036" s="4">
        <f>Table4[[#This Row],[Gross Revenue]]*(1-Table4[[#This Row],[Discount]])</f>
        <v>1351.3140000000001</v>
      </c>
      <c r="K4036" s="4">
        <f>Table4[[#This Row],[Quantity]]*Table4[[#This Row],[CostPrice]]</f>
        <v>1167.73</v>
      </c>
      <c r="L4036" s="4">
        <f>Table4[[#This Row],[Net Revenue]]-Table4[[#This Row],[Total Cost]]</f>
        <v>183.58400000000006</v>
      </c>
      <c r="M4036" t="str">
        <f>_xlfn.XLOOKUP(Table4[[#This Row],[ProductID]], Products!A:A,Products!B:B, "Not Found")</f>
        <v>New Watches</v>
      </c>
      <c r="N4036" t="str">
        <f>TEXT(Table4[[#This Row],[Date]], "mmm")</f>
        <v>Jun</v>
      </c>
      <c r="O4036" t="str">
        <f>TEXT(Table4[[#This Row],[Date]], "yyyy")</f>
        <v>2025</v>
      </c>
      <c r="P4036" t="str">
        <f>_xlfn.XLOOKUP(Table4[[#This Row],[ProductID]],Products!A:A,Products!C:C, "Not Found")</f>
        <v>Fashion</v>
      </c>
      <c r="Q4036" t="str">
        <f>_xlfn.XLOOKUP(Table4[[#This Row],[ProductID]],Products!A:A,Products!D:D,"Not Found")</f>
        <v>Watches</v>
      </c>
      <c r="R4036">
        <f>_xlfn.XLOOKUP(Table4[[#This Row],[ProductID]],Products!A:A,Products!E:E,"Not Found")</f>
        <v>1501.46</v>
      </c>
      <c r="S4036">
        <f>_xlfn.XLOOKUP(Table4[[#This Row],[ProductID]],Products!A:A,Products!F:F, "Not Found")</f>
        <v>1167.73</v>
      </c>
      <c r="T4036" t="str">
        <f>_xlfn.XLOOKUP(Table4[[#This Row],[CustomerID]],Customers!A:A,Customers!D:D, "Not Found")</f>
        <v>F</v>
      </c>
      <c r="U4036" s="6">
        <f>_xlfn.XLOOKUP(Table4[[#This Row],[CustomerID]],Customers!A:A,Customers!E:E, "Not Found")</f>
        <v>22552</v>
      </c>
      <c r="V4036">
        <f ca="1">DATEDIF(Table4[[#This Row],[CustomerBirthday]], TODAY(), "Y")</f>
        <v>64</v>
      </c>
      <c r="W4036" t="str" cm="1">
        <f t="array" aca="1" ref="W4036" ca="1">_xlfn.IFS(Table4[[#This Row],[Age]]&lt;25, "Under 25",Table4[[#This Row],[Age]]=34, "25-34", Table4[[#This Row],[Age]]&lt;=49, "35-49", Table4[[#This Row],[Age]]&lt;=64, "50-64", Table4[[#This Row],[Age]]&gt;=65, "65+")</f>
        <v>50-64</v>
      </c>
      <c r="X4036" t="str">
        <f>_xlfn.XLOOKUP(Table4[[#This Row],[StoreID]],Stores!A:A,Stores!B:B, "Not found")</f>
        <v>MegaMart Jimenezborough</v>
      </c>
      <c r="Y4036" t="str">
        <f>_xlfn.XLOOKUP(Table4[[#This Row],[StoreID]],Stores!A:A,Stores!C:C, "Not Found")</f>
        <v>Jimenezborough</v>
      </c>
      <c r="Z4036" t="str">
        <f>_xlfn.XLOOKUP(Table4[[#This Row],[StoreID]],Stores!A:A,Stores!D:D, "Not Found")</f>
        <v>South</v>
      </c>
    </row>
    <row r="4037" spans="1:26">
      <c r="A4037" t="s">
        <v>4903</v>
      </c>
      <c r="B4037" s="1">
        <v>45727</v>
      </c>
      <c r="C4037" t="s">
        <v>596</v>
      </c>
      <c r="D4037" t="s">
        <v>818</v>
      </c>
      <c r="E4037" t="s">
        <v>846</v>
      </c>
      <c r="F4037">
        <v>1</v>
      </c>
      <c r="G4037">
        <v>0</v>
      </c>
      <c r="H4037" t="s">
        <v>875</v>
      </c>
      <c r="I4037" s="4">
        <f>Table4[[#This Row],[Quantity]]*Table4[[#This Row],[UnitPrice]]</f>
        <v>1165.3699999999999</v>
      </c>
      <c r="J4037" s="4">
        <f>Table4[[#This Row],[Gross Revenue]]*(1-Table4[[#This Row],[Discount]])</f>
        <v>1165.3699999999999</v>
      </c>
      <c r="K4037" s="4">
        <f>Table4[[#This Row],[Quantity]]*Table4[[#This Row],[CostPrice]]</f>
        <v>926.55</v>
      </c>
      <c r="L4037" s="4">
        <f>Table4[[#This Row],[Net Revenue]]-Table4[[#This Row],[Total Cost]]</f>
        <v>238.81999999999994</v>
      </c>
      <c r="M4037" t="str">
        <f>_xlfn.XLOOKUP(Table4[[#This Row],[ProductID]], Products!A:A,Products!B:B, "Not Found")</f>
        <v>Nature Clothing</v>
      </c>
      <c r="N4037" t="str">
        <f>TEXT(Table4[[#This Row],[Date]], "mmm")</f>
        <v>Mar</v>
      </c>
      <c r="O4037" t="str">
        <f>TEXT(Table4[[#This Row],[Date]], "yyyy")</f>
        <v>2025</v>
      </c>
      <c r="P4037" t="str">
        <f>_xlfn.XLOOKUP(Table4[[#This Row],[ProductID]],Products!A:A,Products!C:C, "Not Found")</f>
        <v>Fashion</v>
      </c>
      <c r="Q4037" t="str">
        <f>_xlfn.XLOOKUP(Table4[[#This Row],[ProductID]],Products!A:A,Products!D:D,"Not Found")</f>
        <v>Clothing</v>
      </c>
      <c r="R4037">
        <f>_xlfn.XLOOKUP(Table4[[#This Row],[ProductID]],Products!A:A,Products!E:E,"Not Found")</f>
        <v>1165.3699999999999</v>
      </c>
      <c r="S4037">
        <f>_xlfn.XLOOKUP(Table4[[#This Row],[ProductID]],Products!A:A,Products!F:F, "Not Found")</f>
        <v>926.55</v>
      </c>
      <c r="T4037" t="str">
        <f>_xlfn.XLOOKUP(Table4[[#This Row],[CustomerID]],Customers!A:A,Customers!D:D, "Not Found")</f>
        <v>F</v>
      </c>
      <c r="U4037" s="6">
        <f>_xlfn.XLOOKUP(Table4[[#This Row],[CustomerID]],Customers!A:A,Customers!E:E, "Not Found")</f>
        <v>32848</v>
      </c>
      <c r="V4037">
        <f ca="1">DATEDIF(Table4[[#This Row],[CustomerBirthday]], TODAY(), "Y")</f>
        <v>36</v>
      </c>
      <c r="W4037" t="str" cm="1">
        <f t="array" aca="1" ref="W4037" ca="1">_xlfn.IFS(Table4[[#This Row],[Age]]&lt;25, "Under 25",Table4[[#This Row],[Age]]=34, "25-34", Table4[[#This Row],[Age]]&lt;=49, "35-49", Table4[[#This Row],[Age]]&lt;=64, "50-64", Table4[[#This Row],[Age]]&gt;=65, "65+")</f>
        <v>35-49</v>
      </c>
      <c r="X4037" t="str">
        <f>_xlfn.XLOOKUP(Table4[[#This Row],[StoreID]],Stores!A:A,Stores!B:B, "Not found")</f>
        <v>MegaMart Johnmouth</v>
      </c>
      <c r="Y4037" t="str">
        <f>_xlfn.XLOOKUP(Table4[[#This Row],[StoreID]],Stores!A:A,Stores!C:C, "Not Found")</f>
        <v>Johnmouth</v>
      </c>
      <c r="Z4037" t="str">
        <f>_xlfn.XLOOKUP(Table4[[#This Row],[StoreID]],Stores!A:A,Stores!D:D, "Not Found")</f>
        <v>East</v>
      </c>
    </row>
    <row r="4038" spans="1:26">
      <c r="A4038" t="s">
        <v>4904</v>
      </c>
      <c r="B4038" s="1">
        <v>45396</v>
      </c>
      <c r="C4038" t="s">
        <v>151</v>
      </c>
      <c r="D4038" t="s">
        <v>757</v>
      </c>
      <c r="E4038" t="s">
        <v>842</v>
      </c>
      <c r="F4038">
        <v>2</v>
      </c>
      <c r="G4038">
        <v>0.05</v>
      </c>
      <c r="H4038" t="s">
        <v>875</v>
      </c>
      <c r="I4038" s="4">
        <f>Table4[[#This Row],[Quantity]]*Table4[[#This Row],[UnitPrice]]</f>
        <v>2492.2199999999998</v>
      </c>
      <c r="J4038" s="4">
        <f>Table4[[#This Row],[Gross Revenue]]*(1-Table4[[#This Row],[Discount]])</f>
        <v>2367.6089999999999</v>
      </c>
      <c r="K4038" s="4">
        <f>Table4[[#This Row],[Quantity]]*Table4[[#This Row],[CostPrice]]</f>
        <v>1667.04</v>
      </c>
      <c r="L4038" s="4">
        <f>Table4[[#This Row],[Net Revenue]]-Table4[[#This Row],[Total Cost]]</f>
        <v>700.56899999999996</v>
      </c>
      <c r="M4038" t="str">
        <f>_xlfn.XLOOKUP(Table4[[#This Row],[ProductID]], Products!A:A,Products!B:B, "Not Found")</f>
        <v>Find Headphones</v>
      </c>
      <c r="N4038" t="str">
        <f>TEXT(Table4[[#This Row],[Date]], "mmm")</f>
        <v>Apr</v>
      </c>
      <c r="O4038" t="str">
        <f>TEXT(Table4[[#This Row],[Date]], "yyyy")</f>
        <v>2024</v>
      </c>
      <c r="P4038" t="str">
        <f>_xlfn.XLOOKUP(Table4[[#This Row],[ProductID]],Products!A:A,Products!C:C, "Not Found")</f>
        <v>Electronics</v>
      </c>
      <c r="Q4038" t="str">
        <f>_xlfn.XLOOKUP(Table4[[#This Row],[ProductID]],Products!A:A,Products!D:D,"Not Found")</f>
        <v>Headphones</v>
      </c>
      <c r="R4038">
        <f>_xlfn.XLOOKUP(Table4[[#This Row],[ProductID]],Products!A:A,Products!E:E,"Not Found")</f>
        <v>1246.1099999999999</v>
      </c>
      <c r="S4038">
        <f>_xlfn.XLOOKUP(Table4[[#This Row],[ProductID]],Products!A:A,Products!F:F, "Not Found")</f>
        <v>833.52</v>
      </c>
      <c r="T4038" t="str">
        <f>_xlfn.XLOOKUP(Table4[[#This Row],[CustomerID]],Customers!A:A,Customers!D:D, "Not Found")</f>
        <v>F</v>
      </c>
      <c r="U4038" s="6">
        <f>_xlfn.XLOOKUP(Table4[[#This Row],[CustomerID]],Customers!A:A,Customers!E:E, "Not Found")</f>
        <v>35371</v>
      </c>
      <c r="V4038">
        <f ca="1">DATEDIF(Table4[[#This Row],[CustomerBirthday]], TODAY(), "Y")</f>
        <v>29</v>
      </c>
      <c r="W4038" t="str" cm="1">
        <f t="array" aca="1" ref="W4038" ca="1">_xlfn.IFS(Table4[[#This Row],[Age]]&lt;25, "Under 25",Table4[[#This Row],[Age]]=34, "25-34", Table4[[#This Row],[Age]]&lt;=49, "35-49", Table4[[#This Row],[Age]]&lt;=64, "50-64", Table4[[#This Row],[Age]]&gt;=65, "65+")</f>
        <v>35-49</v>
      </c>
      <c r="X4038" t="str">
        <f>_xlfn.XLOOKUP(Table4[[#This Row],[StoreID]],Stores!A:A,Stores!B:B, "Not found")</f>
        <v>MegaMart Brianahaven</v>
      </c>
      <c r="Y4038" t="str">
        <f>_xlfn.XLOOKUP(Table4[[#This Row],[StoreID]],Stores!A:A,Stores!C:C, "Not Found")</f>
        <v>Brianahaven</v>
      </c>
      <c r="Z4038" t="str">
        <f>_xlfn.XLOOKUP(Table4[[#This Row],[StoreID]],Stores!A:A,Stores!D:D, "Not Found")</f>
        <v>North</v>
      </c>
    </row>
    <row r="4039" spans="1:26">
      <c r="A4039" t="s">
        <v>4905</v>
      </c>
      <c r="B4039" s="1">
        <v>45603</v>
      </c>
      <c r="C4039" t="s">
        <v>302</v>
      </c>
      <c r="D4039" t="s">
        <v>818</v>
      </c>
      <c r="E4039" t="s">
        <v>835</v>
      </c>
      <c r="F4039">
        <v>3</v>
      </c>
      <c r="G4039">
        <v>0.15</v>
      </c>
      <c r="H4039" t="s">
        <v>871</v>
      </c>
      <c r="I4039" s="4">
        <f>Table4[[#This Row],[Quantity]]*Table4[[#This Row],[UnitPrice]]</f>
        <v>3496.1099999999997</v>
      </c>
      <c r="J4039" s="4">
        <f>Table4[[#This Row],[Gross Revenue]]*(1-Table4[[#This Row],[Discount]])</f>
        <v>2971.6934999999999</v>
      </c>
      <c r="K4039" s="4">
        <f>Table4[[#This Row],[Quantity]]*Table4[[#This Row],[CostPrice]]</f>
        <v>2779.6499999999996</v>
      </c>
      <c r="L4039" s="4">
        <f>Table4[[#This Row],[Net Revenue]]-Table4[[#This Row],[Total Cost]]</f>
        <v>192.04350000000022</v>
      </c>
      <c r="M4039" t="str">
        <f>_xlfn.XLOOKUP(Table4[[#This Row],[ProductID]], Products!A:A,Products!B:B, "Not Found")</f>
        <v>Nature Clothing</v>
      </c>
      <c r="N4039" t="str">
        <f>TEXT(Table4[[#This Row],[Date]], "mmm")</f>
        <v>Nov</v>
      </c>
      <c r="O4039" t="str">
        <f>TEXT(Table4[[#This Row],[Date]], "yyyy")</f>
        <v>2024</v>
      </c>
      <c r="P4039" t="str">
        <f>_xlfn.XLOOKUP(Table4[[#This Row],[ProductID]],Products!A:A,Products!C:C, "Not Found")</f>
        <v>Fashion</v>
      </c>
      <c r="Q4039" t="str">
        <f>_xlfn.XLOOKUP(Table4[[#This Row],[ProductID]],Products!A:A,Products!D:D,"Not Found")</f>
        <v>Clothing</v>
      </c>
      <c r="R4039">
        <f>_xlfn.XLOOKUP(Table4[[#This Row],[ProductID]],Products!A:A,Products!E:E,"Not Found")</f>
        <v>1165.3699999999999</v>
      </c>
      <c r="S4039">
        <f>_xlfn.XLOOKUP(Table4[[#This Row],[ProductID]],Products!A:A,Products!F:F, "Not Found")</f>
        <v>926.55</v>
      </c>
      <c r="T4039" t="str">
        <f>_xlfn.XLOOKUP(Table4[[#This Row],[CustomerID]],Customers!A:A,Customers!D:D, "Not Found")</f>
        <v>F</v>
      </c>
      <c r="U4039" s="6">
        <f>_xlfn.XLOOKUP(Table4[[#This Row],[CustomerID]],Customers!A:A,Customers!E:E, "Not Found")</f>
        <v>37929</v>
      </c>
      <c r="V4039">
        <f ca="1">DATEDIF(Table4[[#This Row],[CustomerBirthday]], TODAY(), "Y")</f>
        <v>22</v>
      </c>
      <c r="W4039" t="str" cm="1">
        <f t="array" aca="1" ref="W4039" ca="1">_xlfn.IFS(Table4[[#This Row],[Age]]&lt;25, "Under 25",Table4[[#This Row],[Age]]=34, "25-34", Table4[[#This Row],[Age]]&lt;=49, "35-49", Table4[[#This Row],[Age]]&lt;=64, "50-64", Table4[[#This Row],[Age]]&gt;=65, "65+")</f>
        <v>Under 25</v>
      </c>
      <c r="X4039" t="str">
        <f>_xlfn.XLOOKUP(Table4[[#This Row],[StoreID]],Stores!A:A,Stores!B:B, "Not found")</f>
        <v>MegaMart Peckmouth</v>
      </c>
      <c r="Y4039" t="str">
        <f>_xlfn.XLOOKUP(Table4[[#This Row],[StoreID]],Stores!A:A,Stores!C:C, "Not Found")</f>
        <v>Peckmouth</v>
      </c>
      <c r="Z4039" t="str">
        <f>_xlfn.XLOOKUP(Table4[[#This Row],[StoreID]],Stores!A:A,Stores!D:D, "Not Found")</f>
        <v>East</v>
      </c>
    </row>
    <row r="4040" spans="1:26">
      <c r="A4040" t="s">
        <v>4906</v>
      </c>
      <c r="B4040" s="1">
        <v>45191</v>
      </c>
      <c r="C4040" t="s">
        <v>123</v>
      </c>
      <c r="D4040" t="s">
        <v>812</v>
      </c>
      <c r="E4040" t="s">
        <v>842</v>
      </c>
      <c r="F4040">
        <v>1</v>
      </c>
      <c r="G4040">
        <v>0.1</v>
      </c>
      <c r="H4040" t="s">
        <v>871</v>
      </c>
      <c r="I4040" s="4">
        <f>Table4[[#This Row],[Quantity]]*Table4[[#This Row],[UnitPrice]]</f>
        <v>564.41999999999996</v>
      </c>
      <c r="J4040" s="4">
        <f>Table4[[#This Row],[Gross Revenue]]*(1-Table4[[#This Row],[Discount]])</f>
        <v>507.97799999999995</v>
      </c>
      <c r="K4040" s="4">
        <f>Table4[[#This Row],[Quantity]]*Table4[[#This Row],[CostPrice]]</f>
        <v>293.95999999999998</v>
      </c>
      <c r="L4040" s="4">
        <f>Table4[[#This Row],[Net Revenue]]-Table4[[#This Row],[Total Cost]]</f>
        <v>214.01799999999997</v>
      </c>
      <c r="M4040" t="str">
        <f>_xlfn.XLOOKUP(Table4[[#This Row],[ProductID]], Products!A:A,Products!B:B, "Not Found")</f>
        <v>Soon Accessories</v>
      </c>
      <c r="N4040" t="str">
        <f>TEXT(Table4[[#This Row],[Date]], "mmm")</f>
        <v>Sep</v>
      </c>
      <c r="O4040" t="str">
        <f>TEXT(Table4[[#This Row],[Date]], "yyyy")</f>
        <v>2023</v>
      </c>
      <c r="P4040" t="str">
        <f>_xlfn.XLOOKUP(Table4[[#This Row],[ProductID]],Products!A:A,Products!C:C, "Not Found")</f>
        <v>Fashion</v>
      </c>
      <c r="Q4040" t="str">
        <f>_xlfn.XLOOKUP(Table4[[#This Row],[ProductID]],Products!A:A,Products!D:D,"Not Found")</f>
        <v>Accessories</v>
      </c>
      <c r="R4040">
        <f>_xlfn.XLOOKUP(Table4[[#This Row],[ProductID]],Products!A:A,Products!E:E,"Not Found")</f>
        <v>564.41999999999996</v>
      </c>
      <c r="S4040">
        <f>_xlfn.XLOOKUP(Table4[[#This Row],[ProductID]],Products!A:A,Products!F:F, "Not Found")</f>
        <v>293.95999999999998</v>
      </c>
      <c r="T4040" t="str">
        <f>_xlfn.XLOOKUP(Table4[[#This Row],[CustomerID]],Customers!A:A,Customers!D:D, "Not Found")</f>
        <v>F</v>
      </c>
      <c r="U4040" s="6">
        <f>_xlfn.XLOOKUP(Table4[[#This Row],[CustomerID]],Customers!A:A,Customers!E:E, "Not Found")</f>
        <v>37694</v>
      </c>
      <c r="V4040">
        <f ca="1">DATEDIF(Table4[[#This Row],[CustomerBirthday]], TODAY(), "Y")</f>
        <v>23</v>
      </c>
      <c r="W4040" t="str" cm="1">
        <f t="array" aca="1" ref="W4040" ca="1">_xlfn.IFS(Table4[[#This Row],[Age]]&lt;25, "Under 25",Table4[[#This Row],[Age]]=34, "25-34", Table4[[#This Row],[Age]]&lt;=49, "35-49", Table4[[#This Row],[Age]]&lt;=64, "50-64", Table4[[#This Row],[Age]]&gt;=65, "65+")</f>
        <v>Under 25</v>
      </c>
      <c r="X4040" t="str">
        <f>_xlfn.XLOOKUP(Table4[[#This Row],[StoreID]],Stores!A:A,Stores!B:B, "Not found")</f>
        <v>MegaMart Brianahaven</v>
      </c>
      <c r="Y4040" t="str">
        <f>_xlfn.XLOOKUP(Table4[[#This Row],[StoreID]],Stores!A:A,Stores!C:C, "Not Found")</f>
        <v>Brianahaven</v>
      </c>
      <c r="Z4040" t="str">
        <f>_xlfn.XLOOKUP(Table4[[#This Row],[StoreID]],Stores!A:A,Stores!D:D, "Not Found")</f>
        <v>North</v>
      </c>
    </row>
    <row r="4041" spans="1:26">
      <c r="A4041" t="s">
        <v>4907</v>
      </c>
      <c r="B4041" s="1">
        <v>45342</v>
      </c>
      <c r="C4041" t="s">
        <v>533</v>
      </c>
      <c r="D4041" t="s">
        <v>755</v>
      </c>
      <c r="E4041" t="s">
        <v>831</v>
      </c>
      <c r="F4041">
        <v>2</v>
      </c>
      <c r="G4041">
        <v>0.15</v>
      </c>
      <c r="H4041" t="s">
        <v>875</v>
      </c>
      <c r="I4041" s="4">
        <f>Table4[[#This Row],[Quantity]]*Table4[[#This Row],[UnitPrice]]</f>
        <v>3717.5</v>
      </c>
      <c r="J4041" s="4">
        <f>Table4[[#This Row],[Gross Revenue]]*(1-Table4[[#This Row],[Discount]])</f>
        <v>3159.875</v>
      </c>
      <c r="K4041" s="4">
        <f>Table4[[#This Row],[Quantity]]*Table4[[#This Row],[CostPrice]]</f>
        <v>2902.32</v>
      </c>
      <c r="L4041" s="4">
        <f>Table4[[#This Row],[Net Revenue]]-Table4[[#This Row],[Total Cost]]</f>
        <v>257.55499999999984</v>
      </c>
      <c r="M4041" t="str">
        <f>_xlfn.XLOOKUP(Table4[[#This Row],[ProductID]], Products!A:A,Products!B:B, "Not Found")</f>
        <v>House Accessories</v>
      </c>
      <c r="N4041" t="str">
        <f>TEXT(Table4[[#This Row],[Date]], "mmm")</f>
        <v>Feb</v>
      </c>
      <c r="O4041" t="str">
        <f>TEXT(Table4[[#This Row],[Date]], "yyyy")</f>
        <v>2024</v>
      </c>
      <c r="P4041" t="str">
        <f>_xlfn.XLOOKUP(Table4[[#This Row],[ProductID]],Products!A:A,Products!C:C, "Not Found")</f>
        <v>Fashion</v>
      </c>
      <c r="Q4041" t="str">
        <f>_xlfn.XLOOKUP(Table4[[#This Row],[ProductID]],Products!A:A,Products!D:D,"Not Found")</f>
        <v>Accessories</v>
      </c>
      <c r="R4041">
        <f>_xlfn.XLOOKUP(Table4[[#This Row],[ProductID]],Products!A:A,Products!E:E,"Not Found")</f>
        <v>1858.75</v>
      </c>
      <c r="S4041">
        <f>_xlfn.XLOOKUP(Table4[[#This Row],[ProductID]],Products!A:A,Products!F:F, "Not Found")</f>
        <v>1451.16</v>
      </c>
      <c r="T4041" t="str">
        <f>_xlfn.XLOOKUP(Table4[[#This Row],[CustomerID]],Customers!A:A,Customers!D:D, "Not Found")</f>
        <v>F</v>
      </c>
      <c r="U4041" s="6">
        <f>_xlfn.XLOOKUP(Table4[[#This Row],[CustomerID]],Customers!A:A,Customers!E:E, "Not Found")</f>
        <v>24506</v>
      </c>
      <c r="V4041">
        <f ca="1">DATEDIF(Table4[[#This Row],[CustomerBirthday]], TODAY(), "Y")</f>
        <v>59</v>
      </c>
      <c r="W4041" t="str" cm="1">
        <f t="array" aca="1" ref="W4041" ca="1">_xlfn.IFS(Table4[[#This Row],[Age]]&lt;25, "Under 25",Table4[[#This Row],[Age]]=34, "25-34", Table4[[#This Row],[Age]]&lt;=49, "35-49", Table4[[#This Row],[Age]]&lt;=64, "50-64", Table4[[#This Row],[Age]]&gt;=65, "65+")</f>
        <v>50-64</v>
      </c>
      <c r="X4041" t="str">
        <f>_xlfn.XLOOKUP(Table4[[#This Row],[StoreID]],Stores!A:A,Stores!B:B, "Not found")</f>
        <v>MegaMart Jimenezborough</v>
      </c>
      <c r="Y4041" t="str">
        <f>_xlfn.XLOOKUP(Table4[[#This Row],[StoreID]],Stores!A:A,Stores!C:C, "Not Found")</f>
        <v>Jimenezborough</v>
      </c>
      <c r="Z4041" t="str">
        <f>_xlfn.XLOOKUP(Table4[[#This Row],[StoreID]],Stores!A:A,Stores!D:D, "Not Found")</f>
        <v>South</v>
      </c>
    </row>
    <row r="4042" spans="1:26">
      <c r="A4042" t="s">
        <v>4908</v>
      </c>
      <c r="B4042" s="1">
        <v>45678</v>
      </c>
      <c r="C4042" t="s">
        <v>467</v>
      </c>
      <c r="D4042" t="s">
        <v>780</v>
      </c>
      <c r="E4042" t="s">
        <v>835</v>
      </c>
      <c r="F4042">
        <v>1</v>
      </c>
      <c r="G4042">
        <v>0.05</v>
      </c>
      <c r="H4042" t="s">
        <v>875</v>
      </c>
      <c r="I4042" s="4">
        <f>Table4[[#This Row],[Quantity]]*Table4[[#This Row],[UnitPrice]]</f>
        <v>1272.23</v>
      </c>
      <c r="J4042" s="4">
        <f>Table4[[#This Row],[Gross Revenue]]*(1-Table4[[#This Row],[Discount]])</f>
        <v>1208.6185</v>
      </c>
      <c r="K4042" s="4">
        <f>Table4[[#This Row],[Quantity]]*Table4[[#This Row],[CostPrice]]</f>
        <v>952.65</v>
      </c>
      <c r="L4042" s="4">
        <f>Table4[[#This Row],[Net Revenue]]-Table4[[#This Row],[Total Cost]]</f>
        <v>255.96850000000006</v>
      </c>
      <c r="M4042" t="str">
        <f>_xlfn.XLOOKUP(Table4[[#This Row],[ProductID]], Products!A:A,Products!B:B, "Not Found")</f>
        <v>Hospital Smartphone</v>
      </c>
      <c r="N4042" t="str">
        <f>TEXT(Table4[[#This Row],[Date]], "mmm")</f>
        <v>Jan</v>
      </c>
      <c r="O4042" t="str">
        <f>TEXT(Table4[[#This Row],[Date]], "yyyy")</f>
        <v>2025</v>
      </c>
      <c r="P4042" t="str">
        <f>_xlfn.XLOOKUP(Table4[[#This Row],[ProductID]],Products!A:A,Products!C:C, "Not Found")</f>
        <v>Electronics</v>
      </c>
      <c r="Q4042" t="str">
        <f>_xlfn.XLOOKUP(Table4[[#This Row],[ProductID]],Products!A:A,Products!D:D,"Not Found")</f>
        <v>Smartphone</v>
      </c>
      <c r="R4042">
        <f>_xlfn.XLOOKUP(Table4[[#This Row],[ProductID]],Products!A:A,Products!E:E,"Not Found")</f>
        <v>1272.23</v>
      </c>
      <c r="S4042">
        <f>_xlfn.XLOOKUP(Table4[[#This Row],[ProductID]],Products!A:A,Products!F:F, "Not Found")</f>
        <v>952.65</v>
      </c>
      <c r="T4042" t="str">
        <f>_xlfn.XLOOKUP(Table4[[#This Row],[CustomerID]],Customers!A:A,Customers!D:D, "Not Found")</f>
        <v>F</v>
      </c>
      <c r="U4042" s="6">
        <f>_xlfn.XLOOKUP(Table4[[#This Row],[CustomerID]],Customers!A:A,Customers!E:E, "Not Found")</f>
        <v>30272</v>
      </c>
      <c r="V4042">
        <f ca="1">DATEDIF(Table4[[#This Row],[CustomerBirthday]], TODAY(), "Y")</f>
        <v>43</v>
      </c>
      <c r="W4042" t="str" cm="1">
        <f t="array" aca="1" ref="W4042" ca="1">_xlfn.IFS(Table4[[#This Row],[Age]]&lt;25, "Under 25",Table4[[#This Row],[Age]]=34, "25-34", Table4[[#This Row],[Age]]&lt;=49, "35-49", Table4[[#This Row],[Age]]&lt;=64, "50-64", Table4[[#This Row],[Age]]&gt;=65, "65+")</f>
        <v>35-49</v>
      </c>
      <c r="X4042" t="str">
        <f>_xlfn.XLOOKUP(Table4[[#This Row],[StoreID]],Stores!A:A,Stores!B:B, "Not found")</f>
        <v>MegaMart Peckmouth</v>
      </c>
      <c r="Y4042" t="str">
        <f>_xlfn.XLOOKUP(Table4[[#This Row],[StoreID]],Stores!A:A,Stores!C:C, "Not Found")</f>
        <v>Peckmouth</v>
      </c>
      <c r="Z4042" t="str">
        <f>_xlfn.XLOOKUP(Table4[[#This Row],[StoreID]],Stores!A:A,Stores!D:D, "Not Found")</f>
        <v>East</v>
      </c>
    </row>
    <row r="4043" spans="1:26">
      <c r="A4043" t="s">
        <v>4909</v>
      </c>
      <c r="B4043" s="1">
        <v>45670</v>
      </c>
      <c r="C4043" t="s">
        <v>198</v>
      </c>
      <c r="D4043" t="s">
        <v>750</v>
      </c>
      <c r="E4043" t="s">
        <v>842</v>
      </c>
      <c r="F4043">
        <v>5</v>
      </c>
      <c r="G4043">
        <v>0.1</v>
      </c>
      <c r="H4043" t="s">
        <v>865</v>
      </c>
      <c r="I4043" s="4">
        <f>Table4[[#This Row],[Quantity]]*Table4[[#This Row],[UnitPrice]]</f>
        <v>6713.75</v>
      </c>
      <c r="J4043" s="4">
        <f>Table4[[#This Row],[Gross Revenue]]*(1-Table4[[#This Row],[Discount]])</f>
        <v>6042.375</v>
      </c>
      <c r="K4043" s="4">
        <f>Table4[[#This Row],[Quantity]]*Table4[[#This Row],[CostPrice]]</f>
        <v>3989.7000000000003</v>
      </c>
      <c r="L4043" s="4">
        <f>Table4[[#This Row],[Net Revenue]]-Table4[[#This Row],[Total Cost]]</f>
        <v>2052.6749999999997</v>
      </c>
      <c r="M4043" t="str">
        <f>_xlfn.XLOOKUP(Table4[[#This Row],[ProductID]], Products!A:A,Products!B:B, "Not Found")</f>
        <v>Add Clothing</v>
      </c>
      <c r="N4043" t="str">
        <f>TEXT(Table4[[#This Row],[Date]], "mmm")</f>
        <v>Jan</v>
      </c>
      <c r="O4043" t="str">
        <f>TEXT(Table4[[#This Row],[Date]], "yyyy")</f>
        <v>2025</v>
      </c>
      <c r="P4043" t="str">
        <f>_xlfn.XLOOKUP(Table4[[#This Row],[ProductID]],Products!A:A,Products!C:C, "Not Found")</f>
        <v>Fashion</v>
      </c>
      <c r="Q4043" t="str">
        <f>_xlfn.XLOOKUP(Table4[[#This Row],[ProductID]],Products!A:A,Products!D:D,"Not Found")</f>
        <v>Clothing</v>
      </c>
      <c r="R4043">
        <f>_xlfn.XLOOKUP(Table4[[#This Row],[ProductID]],Products!A:A,Products!E:E,"Not Found")</f>
        <v>1342.75</v>
      </c>
      <c r="S4043">
        <f>_xlfn.XLOOKUP(Table4[[#This Row],[ProductID]],Products!A:A,Products!F:F, "Not Found")</f>
        <v>797.94</v>
      </c>
      <c r="T4043" t="str">
        <f>_xlfn.XLOOKUP(Table4[[#This Row],[CustomerID]],Customers!A:A,Customers!D:D, "Not Found")</f>
        <v>F</v>
      </c>
      <c r="U4043" s="6">
        <f>_xlfn.XLOOKUP(Table4[[#This Row],[CustomerID]],Customers!A:A,Customers!E:E, "Not Found")</f>
        <v>38340</v>
      </c>
      <c r="V4043">
        <f ca="1">DATEDIF(Table4[[#This Row],[CustomerBirthday]], TODAY(), "Y")</f>
        <v>21</v>
      </c>
      <c r="W4043" t="str" cm="1">
        <f t="array" aca="1" ref="W4043" ca="1">_xlfn.IFS(Table4[[#This Row],[Age]]&lt;25, "Under 25",Table4[[#This Row],[Age]]=34, "25-34", Table4[[#This Row],[Age]]&lt;=49, "35-49", Table4[[#This Row],[Age]]&lt;=64, "50-64", Table4[[#This Row],[Age]]&gt;=65, "65+")</f>
        <v>Under 25</v>
      </c>
      <c r="X4043" t="str">
        <f>_xlfn.XLOOKUP(Table4[[#This Row],[StoreID]],Stores!A:A,Stores!B:B, "Not found")</f>
        <v>MegaMart Brianahaven</v>
      </c>
      <c r="Y4043" t="str">
        <f>_xlfn.XLOOKUP(Table4[[#This Row],[StoreID]],Stores!A:A,Stores!C:C, "Not Found")</f>
        <v>Brianahaven</v>
      </c>
      <c r="Z4043" t="str">
        <f>_xlfn.XLOOKUP(Table4[[#This Row],[StoreID]],Stores!A:A,Stores!D:D, "Not Found")</f>
        <v>North</v>
      </c>
    </row>
    <row r="4044" spans="1:26">
      <c r="A4044" t="s">
        <v>4910</v>
      </c>
      <c r="B4044" s="1">
        <v>45264</v>
      </c>
      <c r="C4044" t="s">
        <v>643</v>
      </c>
      <c r="D4044" t="s">
        <v>764</v>
      </c>
      <c r="E4044" t="s">
        <v>835</v>
      </c>
      <c r="F4044">
        <v>5</v>
      </c>
      <c r="G4044">
        <v>0.15</v>
      </c>
      <c r="H4044" t="s">
        <v>871</v>
      </c>
      <c r="I4044" s="4">
        <f>Table4[[#This Row],[Quantity]]*Table4[[#This Row],[UnitPrice]]</f>
        <v>1619.6000000000001</v>
      </c>
      <c r="J4044" s="4">
        <f>Table4[[#This Row],[Gross Revenue]]*(1-Table4[[#This Row],[Discount]])</f>
        <v>1376.66</v>
      </c>
      <c r="K4044" s="4">
        <f>Table4[[#This Row],[Quantity]]*Table4[[#This Row],[CostPrice]]</f>
        <v>1214.8999999999999</v>
      </c>
      <c r="L4044" s="4">
        <f>Table4[[#This Row],[Net Revenue]]-Table4[[#This Row],[Total Cost]]</f>
        <v>161.76000000000022</v>
      </c>
      <c r="M4044" t="str">
        <f>_xlfn.XLOOKUP(Table4[[#This Row],[ProductID]], Products!A:A,Products!B:B, "Not Found")</f>
        <v>Simple Accessories</v>
      </c>
      <c r="N4044" t="str">
        <f>TEXT(Table4[[#This Row],[Date]], "mmm")</f>
        <v>Dec</v>
      </c>
      <c r="O4044" t="str">
        <f>TEXT(Table4[[#This Row],[Date]], "yyyy")</f>
        <v>2023</v>
      </c>
      <c r="P4044" t="str">
        <f>_xlfn.XLOOKUP(Table4[[#This Row],[ProductID]],Products!A:A,Products!C:C, "Not Found")</f>
        <v>Fashion</v>
      </c>
      <c r="Q4044" t="str">
        <f>_xlfn.XLOOKUP(Table4[[#This Row],[ProductID]],Products!A:A,Products!D:D,"Not Found")</f>
        <v>Accessories</v>
      </c>
      <c r="R4044">
        <f>_xlfn.XLOOKUP(Table4[[#This Row],[ProductID]],Products!A:A,Products!E:E,"Not Found")</f>
        <v>323.92</v>
      </c>
      <c r="S4044">
        <f>_xlfn.XLOOKUP(Table4[[#This Row],[ProductID]],Products!A:A,Products!F:F, "Not Found")</f>
        <v>242.98</v>
      </c>
      <c r="T4044" t="str">
        <f>_xlfn.XLOOKUP(Table4[[#This Row],[CustomerID]],Customers!A:A,Customers!D:D, "Not Found")</f>
        <v>M</v>
      </c>
      <c r="U4044" s="6">
        <f>_xlfn.XLOOKUP(Table4[[#This Row],[CustomerID]],Customers!A:A,Customers!E:E, "Not Found")</f>
        <v>38193</v>
      </c>
      <c r="V4044">
        <f ca="1">DATEDIF(Table4[[#This Row],[CustomerBirthday]], TODAY(), "Y")</f>
        <v>22</v>
      </c>
      <c r="W4044" t="str" cm="1">
        <f t="array" aca="1" ref="W4044" ca="1">_xlfn.IFS(Table4[[#This Row],[Age]]&lt;25, "Under 25",Table4[[#This Row],[Age]]=34, "25-34", Table4[[#This Row],[Age]]&lt;=49, "35-49", Table4[[#This Row],[Age]]&lt;=64, "50-64", Table4[[#This Row],[Age]]&gt;=65, "65+")</f>
        <v>Under 25</v>
      </c>
      <c r="X4044" t="str">
        <f>_xlfn.XLOOKUP(Table4[[#This Row],[StoreID]],Stores!A:A,Stores!B:B, "Not found")</f>
        <v>MegaMart Peckmouth</v>
      </c>
      <c r="Y4044" t="str">
        <f>_xlfn.XLOOKUP(Table4[[#This Row],[StoreID]],Stores!A:A,Stores!C:C, "Not Found")</f>
        <v>Peckmouth</v>
      </c>
      <c r="Z4044" t="str">
        <f>_xlfn.XLOOKUP(Table4[[#This Row],[StoreID]],Stores!A:A,Stores!D:D, "Not Found")</f>
        <v>East</v>
      </c>
    </row>
    <row r="4045" spans="1:26">
      <c r="A4045" t="s">
        <v>4911</v>
      </c>
      <c r="B4045" s="1">
        <v>45332</v>
      </c>
      <c r="C4045" t="s">
        <v>653</v>
      </c>
      <c r="D4045" t="s">
        <v>786</v>
      </c>
      <c r="E4045" t="s">
        <v>831</v>
      </c>
      <c r="F4045">
        <v>5</v>
      </c>
      <c r="G4045">
        <v>0.05</v>
      </c>
      <c r="H4045" t="s">
        <v>868</v>
      </c>
      <c r="I4045" s="4">
        <f>Table4[[#This Row],[Quantity]]*Table4[[#This Row],[UnitPrice]]</f>
        <v>146.19999999999999</v>
      </c>
      <c r="J4045" s="4">
        <f>Table4[[#This Row],[Gross Revenue]]*(1-Table4[[#This Row],[Discount]])</f>
        <v>138.88999999999999</v>
      </c>
      <c r="K4045" s="4">
        <f>Table4[[#This Row],[Quantity]]*Table4[[#This Row],[CostPrice]]</f>
        <v>76.399999999999991</v>
      </c>
      <c r="L4045" s="4">
        <f>Table4[[#This Row],[Net Revenue]]-Table4[[#This Row],[Total Cost]]</f>
        <v>62.489999999999995</v>
      </c>
      <c r="M4045" t="str">
        <f>_xlfn.XLOOKUP(Table4[[#This Row],[ProductID]], Products!A:A,Products!B:B, "Not Found")</f>
        <v>National Watches</v>
      </c>
      <c r="N4045" t="str">
        <f>TEXT(Table4[[#This Row],[Date]], "mmm")</f>
        <v>Feb</v>
      </c>
      <c r="O4045" t="str">
        <f>TEXT(Table4[[#This Row],[Date]], "yyyy")</f>
        <v>2024</v>
      </c>
      <c r="P4045" t="str">
        <f>_xlfn.XLOOKUP(Table4[[#This Row],[ProductID]],Products!A:A,Products!C:C, "Not Found")</f>
        <v>Fashion</v>
      </c>
      <c r="Q4045" t="str">
        <f>_xlfn.XLOOKUP(Table4[[#This Row],[ProductID]],Products!A:A,Products!D:D,"Not Found")</f>
        <v>Watches</v>
      </c>
      <c r="R4045">
        <f>_xlfn.XLOOKUP(Table4[[#This Row],[ProductID]],Products!A:A,Products!E:E,"Not Found")</f>
        <v>29.24</v>
      </c>
      <c r="S4045">
        <f>_xlfn.XLOOKUP(Table4[[#This Row],[ProductID]],Products!A:A,Products!F:F, "Not Found")</f>
        <v>15.28</v>
      </c>
      <c r="T4045" t="str">
        <f>_xlfn.XLOOKUP(Table4[[#This Row],[CustomerID]],Customers!A:A,Customers!D:D, "Not Found")</f>
        <v>F</v>
      </c>
      <c r="U4045" s="6">
        <f>_xlfn.XLOOKUP(Table4[[#This Row],[CustomerID]],Customers!A:A,Customers!E:E, "Not Found")</f>
        <v>27579</v>
      </c>
      <c r="V4045">
        <f ca="1">DATEDIF(Table4[[#This Row],[CustomerBirthday]], TODAY(), "Y")</f>
        <v>51</v>
      </c>
      <c r="W4045" t="str" cm="1">
        <f t="array" aca="1" ref="W4045" ca="1">_xlfn.IFS(Table4[[#This Row],[Age]]&lt;25, "Under 25",Table4[[#This Row],[Age]]=34, "25-34", Table4[[#This Row],[Age]]&lt;=49, "35-49", Table4[[#This Row],[Age]]&lt;=64, "50-64", Table4[[#This Row],[Age]]&gt;=65, "65+")</f>
        <v>50-64</v>
      </c>
      <c r="X4045" t="str">
        <f>_xlfn.XLOOKUP(Table4[[#This Row],[StoreID]],Stores!A:A,Stores!B:B, "Not found")</f>
        <v>MegaMart Jimenezborough</v>
      </c>
      <c r="Y4045" t="str">
        <f>_xlfn.XLOOKUP(Table4[[#This Row],[StoreID]],Stores!A:A,Stores!C:C, "Not Found")</f>
        <v>Jimenezborough</v>
      </c>
      <c r="Z4045" t="str">
        <f>_xlfn.XLOOKUP(Table4[[#This Row],[StoreID]],Stores!A:A,Stores!D:D, "Not Found")</f>
        <v>South</v>
      </c>
    </row>
    <row r="4046" spans="1:26">
      <c r="A4046" t="s">
        <v>4912</v>
      </c>
      <c r="B4046" s="1">
        <v>45479</v>
      </c>
      <c r="C4046" t="s">
        <v>243</v>
      </c>
      <c r="D4046" t="s">
        <v>786</v>
      </c>
      <c r="E4046" t="s">
        <v>839</v>
      </c>
      <c r="F4046">
        <v>2</v>
      </c>
      <c r="G4046">
        <v>0.1</v>
      </c>
      <c r="H4046" t="s">
        <v>865</v>
      </c>
      <c r="I4046" s="4">
        <f>Table4[[#This Row],[Quantity]]*Table4[[#This Row],[UnitPrice]]</f>
        <v>58.48</v>
      </c>
      <c r="J4046" s="4">
        <f>Table4[[#This Row],[Gross Revenue]]*(1-Table4[[#This Row],[Discount]])</f>
        <v>52.631999999999998</v>
      </c>
      <c r="K4046" s="4">
        <f>Table4[[#This Row],[Quantity]]*Table4[[#This Row],[CostPrice]]</f>
        <v>30.56</v>
      </c>
      <c r="L4046" s="4">
        <f>Table4[[#This Row],[Net Revenue]]-Table4[[#This Row],[Total Cost]]</f>
        <v>22.071999999999999</v>
      </c>
      <c r="M4046" t="str">
        <f>_xlfn.XLOOKUP(Table4[[#This Row],[ProductID]], Products!A:A,Products!B:B, "Not Found")</f>
        <v>National Watches</v>
      </c>
      <c r="N4046" t="str">
        <f>TEXT(Table4[[#This Row],[Date]], "mmm")</f>
        <v>Jul</v>
      </c>
      <c r="O4046" t="str">
        <f>TEXT(Table4[[#This Row],[Date]], "yyyy")</f>
        <v>2024</v>
      </c>
      <c r="P4046" t="str">
        <f>_xlfn.XLOOKUP(Table4[[#This Row],[ProductID]],Products!A:A,Products!C:C, "Not Found")</f>
        <v>Fashion</v>
      </c>
      <c r="Q4046" t="str">
        <f>_xlfn.XLOOKUP(Table4[[#This Row],[ProductID]],Products!A:A,Products!D:D,"Not Found")</f>
        <v>Watches</v>
      </c>
      <c r="R4046">
        <f>_xlfn.XLOOKUP(Table4[[#This Row],[ProductID]],Products!A:A,Products!E:E,"Not Found")</f>
        <v>29.24</v>
      </c>
      <c r="S4046">
        <f>_xlfn.XLOOKUP(Table4[[#This Row],[ProductID]],Products!A:A,Products!F:F, "Not Found")</f>
        <v>15.28</v>
      </c>
      <c r="T4046" t="str">
        <f>_xlfn.XLOOKUP(Table4[[#This Row],[CustomerID]],Customers!A:A,Customers!D:D, "Not Found")</f>
        <v>F</v>
      </c>
      <c r="U4046" s="6">
        <f>_xlfn.XLOOKUP(Table4[[#This Row],[CustomerID]],Customers!A:A,Customers!E:E, "Not Found")</f>
        <v>26908</v>
      </c>
      <c r="V4046">
        <f ca="1">DATEDIF(Table4[[#This Row],[CustomerBirthday]], TODAY(), "Y")</f>
        <v>52</v>
      </c>
      <c r="W4046" t="str" cm="1">
        <f t="array" aca="1" ref="W4046" ca="1">_xlfn.IFS(Table4[[#This Row],[Age]]&lt;25, "Under 25",Table4[[#This Row],[Age]]=34, "25-34", Table4[[#This Row],[Age]]&lt;=49, "35-49", Table4[[#This Row],[Age]]&lt;=64, "50-64", Table4[[#This Row],[Age]]&gt;=65, "65+")</f>
        <v>50-64</v>
      </c>
      <c r="X4046" t="str">
        <f>_xlfn.XLOOKUP(Table4[[#This Row],[StoreID]],Stores!A:A,Stores!B:B, "Not found")</f>
        <v>MegaMart New Michele</v>
      </c>
      <c r="Y4046" t="str">
        <f>_xlfn.XLOOKUP(Table4[[#This Row],[StoreID]],Stores!A:A,Stores!C:C, "Not Found")</f>
        <v>New Michele</v>
      </c>
      <c r="Z4046" t="str">
        <f>_xlfn.XLOOKUP(Table4[[#This Row],[StoreID]],Stores!A:A,Stores!D:D, "Not Found")</f>
        <v>West</v>
      </c>
    </row>
    <row r="4047" spans="1:26">
      <c r="A4047" t="s">
        <v>4913</v>
      </c>
      <c r="B4047" s="1">
        <v>45595</v>
      </c>
      <c r="C4047" t="s">
        <v>601</v>
      </c>
      <c r="D4047" t="s">
        <v>806</v>
      </c>
      <c r="E4047" t="s">
        <v>835</v>
      </c>
      <c r="F4047">
        <v>2</v>
      </c>
      <c r="G4047">
        <v>0.05</v>
      </c>
      <c r="H4047" t="s">
        <v>871</v>
      </c>
      <c r="I4047" s="4">
        <f>Table4[[#This Row],[Quantity]]*Table4[[#This Row],[UnitPrice]]</f>
        <v>3491.22</v>
      </c>
      <c r="J4047" s="4">
        <f>Table4[[#This Row],[Gross Revenue]]*(1-Table4[[#This Row],[Discount]])</f>
        <v>3316.6589999999997</v>
      </c>
      <c r="K4047" s="4">
        <f>Table4[[#This Row],[Quantity]]*Table4[[#This Row],[CostPrice]]</f>
        <v>2644.88</v>
      </c>
      <c r="L4047" s="4">
        <f>Table4[[#This Row],[Net Revenue]]-Table4[[#This Row],[Total Cost]]</f>
        <v>671.77899999999954</v>
      </c>
      <c r="M4047" t="str">
        <f>_xlfn.XLOOKUP(Table4[[#This Row],[ProductID]], Products!A:A,Products!B:B, "Not Found")</f>
        <v>Piece Headphones</v>
      </c>
      <c r="N4047" t="str">
        <f>TEXT(Table4[[#This Row],[Date]], "mmm")</f>
        <v>Oct</v>
      </c>
      <c r="O4047" t="str">
        <f>TEXT(Table4[[#This Row],[Date]], "yyyy")</f>
        <v>2024</v>
      </c>
      <c r="P4047" t="str">
        <f>_xlfn.XLOOKUP(Table4[[#This Row],[ProductID]],Products!A:A,Products!C:C, "Not Found")</f>
        <v>Electronics</v>
      </c>
      <c r="Q4047" t="str">
        <f>_xlfn.XLOOKUP(Table4[[#This Row],[ProductID]],Products!A:A,Products!D:D,"Not Found")</f>
        <v>Headphones</v>
      </c>
      <c r="R4047">
        <f>_xlfn.XLOOKUP(Table4[[#This Row],[ProductID]],Products!A:A,Products!E:E,"Not Found")</f>
        <v>1745.61</v>
      </c>
      <c r="S4047">
        <f>_xlfn.XLOOKUP(Table4[[#This Row],[ProductID]],Products!A:A,Products!F:F, "Not Found")</f>
        <v>1322.44</v>
      </c>
      <c r="T4047" t="str">
        <f>_xlfn.XLOOKUP(Table4[[#This Row],[CustomerID]],Customers!A:A,Customers!D:D, "Not Found")</f>
        <v>M</v>
      </c>
      <c r="U4047" s="6">
        <f>_xlfn.XLOOKUP(Table4[[#This Row],[CustomerID]],Customers!A:A,Customers!E:E, "Not Found")</f>
        <v>24638</v>
      </c>
      <c r="V4047">
        <f ca="1">DATEDIF(Table4[[#This Row],[CustomerBirthday]], TODAY(), "Y")</f>
        <v>59</v>
      </c>
      <c r="W4047" t="str" cm="1">
        <f t="array" aca="1" ref="W4047" ca="1">_xlfn.IFS(Table4[[#This Row],[Age]]&lt;25, "Under 25",Table4[[#This Row],[Age]]=34, "25-34", Table4[[#This Row],[Age]]&lt;=49, "35-49", Table4[[#This Row],[Age]]&lt;=64, "50-64", Table4[[#This Row],[Age]]&gt;=65, "65+")</f>
        <v>50-64</v>
      </c>
      <c r="X4047" t="str">
        <f>_xlfn.XLOOKUP(Table4[[#This Row],[StoreID]],Stores!A:A,Stores!B:B, "Not found")</f>
        <v>MegaMart Peckmouth</v>
      </c>
      <c r="Y4047" t="str">
        <f>_xlfn.XLOOKUP(Table4[[#This Row],[StoreID]],Stores!A:A,Stores!C:C, "Not Found")</f>
        <v>Peckmouth</v>
      </c>
      <c r="Z4047" t="str">
        <f>_xlfn.XLOOKUP(Table4[[#This Row],[StoreID]],Stores!A:A,Stores!D:D, "Not Found")</f>
        <v>East</v>
      </c>
    </row>
    <row r="4048" spans="1:26">
      <c r="A4048" t="s">
        <v>4914</v>
      </c>
      <c r="B4048" s="1">
        <v>45667</v>
      </c>
      <c r="C4048" t="s">
        <v>151</v>
      </c>
      <c r="D4048" t="s">
        <v>786</v>
      </c>
      <c r="E4048" t="s">
        <v>842</v>
      </c>
      <c r="F4048">
        <v>2</v>
      </c>
      <c r="G4048">
        <v>0.05</v>
      </c>
      <c r="H4048" t="s">
        <v>871</v>
      </c>
      <c r="I4048" s="4">
        <f>Table4[[#This Row],[Quantity]]*Table4[[#This Row],[UnitPrice]]</f>
        <v>58.48</v>
      </c>
      <c r="J4048" s="4">
        <f>Table4[[#This Row],[Gross Revenue]]*(1-Table4[[#This Row],[Discount]])</f>
        <v>55.555999999999997</v>
      </c>
      <c r="K4048" s="4">
        <f>Table4[[#This Row],[Quantity]]*Table4[[#This Row],[CostPrice]]</f>
        <v>30.56</v>
      </c>
      <c r="L4048" s="4">
        <f>Table4[[#This Row],[Net Revenue]]-Table4[[#This Row],[Total Cost]]</f>
        <v>24.995999999999999</v>
      </c>
      <c r="M4048" t="str">
        <f>_xlfn.XLOOKUP(Table4[[#This Row],[ProductID]], Products!A:A,Products!B:B, "Not Found")</f>
        <v>National Watches</v>
      </c>
      <c r="N4048" t="str">
        <f>TEXT(Table4[[#This Row],[Date]], "mmm")</f>
        <v>Jan</v>
      </c>
      <c r="O4048" t="str">
        <f>TEXT(Table4[[#This Row],[Date]], "yyyy")</f>
        <v>2025</v>
      </c>
      <c r="P4048" t="str">
        <f>_xlfn.XLOOKUP(Table4[[#This Row],[ProductID]],Products!A:A,Products!C:C, "Not Found")</f>
        <v>Fashion</v>
      </c>
      <c r="Q4048" t="str">
        <f>_xlfn.XLOOKUP(Table4[[#This Row],[ProductID]],Products!A:A,Products!D:D,"Not Found")</f>
        <v>Watches</v>
      </c>
      <c r="R4048">
        <f>_xlfn.XLOOKUP(Table4[[#This Row],[ProductID]],Products!A:A,Products!E:E,"Not Found")</f>
        <v>29.24</v>
      </c>
      <c r="S4048">
        <f>_xlfn.XLOOKUP(Table4[[#This Row],[ProductID]],Products!A:A,Products!F:F, "Not Found")</f>
        <v>15.28</v>
      </c>
      <c r="T4048" t="str">
        <f>_xlfn.XLOOKUP(Table4[[#This Row],[CustomerID]],Customers!A:A,Customers!D:D, "Not Found")</f>
        <v>F</v>
      </c>
      <c r="U4048" s="6">
        <f>_xlfn.XLOOKUP(Table4[[#This Row],[CustomerID]],Customers!A:A,Customers!E:E, "Not Found")</f>
        <v>35371</v>
      </c>
      <c r="V4048">
        <f ca="1">DATEDIF(Table4[[#This Row],[CustomerBirthday]], TODAY(), "Y")</f>
        <v>29</v>
      </c>
      <c r="W4048" t="str" cm="1">
        <f t="array" aca="1" ref="W4048" ca="1">_xlfn.IFS(Table4[[#This Row],[Age]]&lt;25, "Under 25",Table4[[#This Row],[Age]]=34, "25-34", Table4[[#This Row],[Age]]&lt;=49, "35-49", Table4[[#This Row],[Age]]&lt;=64, "50-64", Table4[[#This Row],[Age]]&gt;=65, "65+")</f>
        <v>35-49</v>
      </c>
      <c r="X4048" t="str">
        <f>_xlfn.XLOOKUP(Table4[[#This Row],[StoreID]],Stores!A:A,Stores!B:B, "Not found")</f>
        <v>MegaMart Brianahaven</v>
      </c>
      <c r="Y4048" t="str">
        <f>_xlfn.XLOOKUP(Table4[[#This Row],[StoreID]],Stores!A:A,Stores!C:C, "Not Found")</f>
        <v>Brianahaven</v>
      </c>
      <c r="Z4048" t="str">
        <f>_xlfn.XLOOKUP(Table4[[#This Row],[StoreID]],Stores!A:A,Stores!D:D, "Not Found")</f>
        <v>North</v>
      </c>
    </row>
    <row r="4049" spans="1:26">
      <c r="A4049" t="s">
        <v>4915</v>
      </c>
      <c r="B4049" s="1">
        <v>45844</v>
      </c>
      <c r="C4049" t="s">
        <v>7</v>
      </c>
      <c r="D4049" t="s">
        <v>722</v>
      </c>
      <c r="E4049" t="s">
        <v>839</v>
      </c>
      <c r="F4049">
        <v>3</v>
      </c>
      <c r="G4049">
        <v>0.15</v>
      </c>
      <c r="H4049" t="s">
        <v>871</v>
      </c>
      <c r="I4049" s="4">
        <f>Table4[[#This Row],[Quantity]]*Table4[[#This Row],[UnitPrice]]</f>
        <v>5561.3099999999995</v>
      </c>
      <c r="J4049" s="4">
        <f>Table4[[#This Row],[Gross Revenue]]*(1-Table4[[#This Row],[Discount]])</f>
        <v>4727.1134999999995</v>
      </c>
      <c r="K4049" s="4">
        <f>Table4[[#This Row],[Quantity]]*Table4[[#This Row],[CostPrice]]</f>
        <v>4090.56</v>
      </c>
      <c r="L4049" s="4">
        <f>Table4[[#This Row],[Net Revenue]]-Table4[[#This Row],[Total Cost]]</f>
        <v>636.55349999999953</v>
      </c>
      <c r="M4049" t="str">
        <f>_xlfn.XLOOKUP(Table4[[#This Row],[ProductID]], Products!A:A,Products!B:B, "Not Found")</f>
        <v>Four Accessories</v>
      </c>
      <c r="N4049" t="str">
        <f>TEXT(Table4[[#This Row],[Date]], "mmm")</f>
        <v>Jul</v>
      </c>
      <c r="O4049" t="str">
        <f>TEXT(Table4[[#This Row],[Date]], "yyyy")</f>
        <v>2025</v>
      </c>
      <c r="P4049" t="str">
        <f>_xlfn.XLOOKUP(Table4[[#This Row],[ProductID]],Products!A:A,Products!C:C, "Not Found")</f>
        <v>Fashion</v>
      </c>
      <c r="Q4049" t="str">
        <f>_xlfn.XLOOKUP(Table4[[#This Row],[ProductID]],Products!A:A,Products!D:D,"Not Found")</f>
        <v>Accessories</v>
      </c>
      <c r="R4049">
        <f>_xlfn.XLOOKUP(Table4[[#This Row],[ProductID]],Products!A:A,Products!E:E,"Not Found")</f>
        <v>1853.77</v>
      </c>
      <c r="S4049">
        <f>_xlfn.XLOOKUP(Table4[[#This Row],[ProductID]],Products!A:A,Products!F:F, "Not Found")</f>
        <v>1363.52</v>
      </c>
      <c r="T4049" t="str">
        <f>_xlfn.XLOOKUP(Table4[[#This Row],[CustomerID]],Customers!A:A,Customers!D:D, "Not Found")</f>
        <v>M</v>
      </c>
      <c r="U4049" s="6">
        <f>_xlfn.XLOOKUP(Table4[[#This Row],[CustomerID]],Customers!A:A,Customers!E:E, "Not Found")</f>
        <v>35319</v>
      </c>
      <c r="V4049">
        <f ca="1">DATEDIF(Table4[[#This Row],[CustomerBirthday]], TODAY(), "Y")</f>
        <v>29</v>
      </c>
      <c r="W4049" t="str" cm="1">
        <f t="array" aca="1" ref="W4049" ca="1">_xlfn.IFS(Table4[[#This Row],[Age]]&lt;25, "Under 25",Table4[[#This Row],[Age]]=34, "25-34", Table4[[#This Row],[Age]]&lt;=49, "35-49", Table4[[#This Row],[Age]]&lt;=64, "50-64", Table4[[#This Row],[Age]]&gt;=65, "65+")</f>
        <v>35-49</v>
      </c>
      <c r="X4049" t="str">
        <f>_xlfn.XLOOKUP(Table4[[#This Row],[StoreID]],Stores!A:A,Stores!B:B, "Not found")</f>
        <v>MegaMart New Michele</v>
      </c>
      <c r="Y4049" t="str">
        <f>_xlfn.XLOOKUP(Table4[[#This Row],[StoreID]],Stores!A:A,Stores!C:C, "Not Found")</f>
        <v>New Michele</v>
      </c>
      <c r="Z4049" t="str">
        <f>_xlfn.XLOOKUP(Table4[[#This Row],[StoreID]],Stores!A:A,Stores!D:D, "Not Found")</f>
        <v>West</v>
      </c>
    </row>
    <row r="4050" spans="1:26">
      <c r="A4050" t="s">
        <v>4916</v>
      </c>
      <c r="B4050" s="1">
        <v>45843</v>
      </c>
      <c r="C4050" t="s">
        <v>343</v>
      </c>
      <c r="D4050" t="s">
        <v>711</v>
      </c>
      <c r="E4050" t="s">
        <v>835</v>
      </c>
      <c r="F4050">
        <v>2</v>
      </c>
      <c r="G4050">
        <v>0.05</v>
      </c>
      <c r="H4050" t="s">
        <v>868</v>
      </c>
      <c r="I4050" s="4">
        <f>Table4[[#This Row],[Quantity]]*Table4[[#This Row],[UnitPrice]]</f>
        <v>3347.38</v>
      </c>
      <c r="J4050" s="4">
        <f>Table4[[#This Row],[Gross Revenue]]*(1-Table4[[#This Row],[Discount]])</f>
        <v>3180.011</v>
      </c>
      <c r="K4050" s="4">
        <f>Table4[[#This Row],[Quantity]]*Table4[[#This Row],[CostPrice]]</f>
        <v>2646.76</v>
      </c>
      <c r="L4050" s="4">
        <f>Table4[[#This Row],[Net Revenue]]-Table4[[#This Row],[Total Cost]]</f>
        <v>533.25099999999975</v>
      </c>
      <c r="M4050" t="str">
        <f>_xlfn.XLOOKUP(Table4[[#This Row],[ProductID]], Products!A:A,Products!B:B, "Not Found")</f>
        <v>Like Camera</v>
      </c>
      <c r="N4050" t="str">
        <f>TEXT(Table4[[#This Row],[Date]], "mmm")</f>
        <v>Jul</v>
      </c>
      <c r="O4050" t="str">
        <f>TEXT(Table4[[#This Row],[Date]], "yyyy")</f>
        <v>2025</v>
      </c>
      <c r="P4050" t="str">
        <f>_xlfn.XLOOKUP(Table4[[#This Row],[ProductID]],Products!A:A,Products!C:C, "Not Found")</f>
        <v>Electronics</v>
      </c>
      <c r="Q4050" t="str">
        <f>_xlfn.XLOOKUP(Table4[[#This Row],[ProductID]],Products!A:A,Products!D:D,"Not Found")</f>
        <v>Camera</v>
      </c>
      <c r="R4050">
        <f>_xlfn.XLOOKUP(Table4[[#This Row],[ProductID]],Products!A:A,Products!E:E,"Not Found")</f>
        <v>1673.69</v>
      </c>
      <c r="S4050">
        <f>_xlfn.XLOOKUP(Table4[[#This Row],[ProductID]],Products!A:A,Products!F:F, "Not Found")</f>
        <v>1323.38</v>
      </c>
      <c r="T4050" t="str">
        <f>_xlfn.XLOOKUP(Table4[[#This Row],[CustomerID]],Customers!A:A,Customers!D:D, "Not Found")</f>
        <v>M</v>
      </c>
      <c r="U4050" s="6">
        <f>_xlfn.XLOOKUP(Table4[[#This Row],[CustomerID]],Customers!A:A,Customers!E:E, "Not Found")</f>
        <v>23046</v>
      </c>
      <c r="V4050">
        <f ca="1">DATEDIF(Table4[[#This Row],[CustomerBirthday]], TODAY(), "Y")</f>
        <v>63</v>
      </c>
      <c r="W4050" t="str" cm="1">
        <f t="array" aca="1" ref="W4050" ca="1">_xlfn.IFS(Table4[[#This Row],[Age]]&lt;25, "Under 25",Table4[[#This Row],[Age]]=34, "25-34", Table4[[#This Row],[Age]]&lt;=49, "35-49", Table4[[#This Row],[Age]]&lt;=64, "50-64", Table4[[#This Row],[Age]]&gt;=65, "65+")</f>
        <v>50-64</v>
      </c>
      <c r="X4050" t="str">
        <f>_xlfn.XLOOKUP(Table4[[#This Row],[StoreID]],Stores!A:A,Stores!B:B, "Not found")</f>
        <v>MegaMart Peckmouth</v>
      </c>
      <c r="Y4050" t="str">
        <f>_xlfn.XLOOKUP(Table4[[#This Row],[StoreID]],Stores!A:A,Stores!C:C, "Not Found")</f>
        <v>Peckmouth</v>
      </c>
      <c r="Z4050" t="str">
        <f>_xlfn.XLOOKUP(Table4[[#This Row],[StoreID]],Stores!A:A,Stores!D:D, "Not Found")</f>
        <v>East</v>
      </c>
    </row>
    <row r="4051" spans="1:26">
      <c r="A4051" t="s">
        <v>4917</v>
      </c>
      <c r="B4051" s="1">
        <v>45432</v>
      </c>
      <c r="C4051" t="s">
        <v>411</v>
      </c>
      <c r="D4051" t="s">
        <v>824</v>
      </c>
      <c r="E4051" t="s">
        <v>831</v>
      </c>
      <c r="F4051">
        <v>5</v>
      </c>
      <c r="G4051">
        <v>0.1</v>
      </c>
      <c r="H4051" t="s">
        <v>875</v>
      </c>
      <c r="I4051" s="4">
        <f>Table4[[#This Row],[Quantity]]*Table4[[#This Row],[UnitPrice]]</f>
        <v>1941.3</v>
      </c>
      <c r="J4051" s="4">
        <f>Table4[[#This Row],[Gross Revenue]]*(1-Table4[[#This Row],[Discount]])</f>
        <v>1747.17</v>
      </c>
      <c r="K4051" s="4">
        <f>Table4[[#This Row],[Quantity]]*Table4[[#This Row],[CostPrice]]</f>
        <v>996.5</v>
      </c>
      <c r="L4051" s="4">
        <f>Table4[[#This Row],[Net Revenue]]-Table4[[#This Row],[Total Cost]]</f>
        <v>750.67000000000007</v>
      </c>
      <c r="M4051" t="str">
        <f>_xlfn.XLOOKUP(Table4[[#This Row],[ProductID]], Products!A:A,Products!B:B, "Not Found")</f>
        <v>Possible Watches</v>
      </c>
      <c r="N4051" t="str">
        <f>TEXT(Table4[[#This Row],[Date]], "mmm")</f>
        <v>May</v>
      </c>
      <c r="O4051" t="str">
        <f>TEXT(Table4[[#This Row],[Date]], "yyyy")</f>
        <v>2024</v>
      </c>
      <c r="P4051" t="str">
        <f>_xlfn.XLOOKUP(Table4[[#This Row],[ProductID]],Products!A:A,Products!C:C, "Not Found")</f>
        <v>Fashion</v>
      </c>
      <c r="Q4051" t="str">
        <f>_xlfn.XLOOKUP(Table4[[#This Row],[ProductID]],Products!A:A,Products!D:D,"Not Found")</f>
        <v>Watches</v>
      </c>
      <c r="R4051">
        <f>_xlfn.XLOOKUP(Table4[[#This Row],[ProductID]],Products!A:A,Products!E:E,"Not Found")</f>
        <v>388.26</v>
      </c>
      <c r="S4051">
        <f>_xlfn.XLOOKUP(Table4[[#This Row],[ProductID]],Products!A:A,Products!F:F, "Not Found")</f>
        <v>199.3</v>
      </c>
      <c r="T4051" t="str">
        <f>_xlfn.XLOOKUP(Table4[[#This Row],[CustomerID]],Customers!A:A,Customers!D:D, "Not Found")</f>
        <v>F</v>
      </c>
      <c r="U4051" s="6">
        <f>_xlfn.XLOOKUP(Table4[[#This Row],[CustomerID]],Customers!A:A,Customers!E:E, "Not Found")</f>
        <v>24112</v>
      </c>
      <c r="V4051">
        <f ca="1">DATEDIF(Table4[[#This Row],[CustomerBirthday]], TODAY(), "Y")</f>
        <v>60</v>
      </c>
      <c r="W4051" t="str" cm="1">
        <f t="array" aca="1" ref="W4051" ca="1">_xlfn.IFS(Table4[[#This Row],[Age]]&lt;25, "Under 25",Table4[[#This Row],[Age]]=34, "25-34", Table4[[#This Row],[Age]]&lt;=49, "35-49", Table4[[#This Row],[Age]]&lt;=64, "50-64", Table4[[#This Row],[Age]]&gt;=65, "65+")</f>
        <v>50-64</v>
      </c>
      <c r="X4051" t="str">
        <f>_xlfn.XLOOKUP(Table4[[#This Row],[StoreID]],Stores!A:A,Stores!B:B, "Not found")</f>
        <v>MegaMart Jimenezborough</v>
      </c>
      <c r="Y4051" t="str">
        <f>_xlfn.XLOOKUP(Table4[[#This Row],[StoreID]],Stores!A:A,Stores!C:C, "Not Found")</f>
        <v>Jimenezborough</v>
      </c>
      <c r="Z4051" t="str">
        <f>_xlfn.XLOOKUP(Table4[[#This Row],[StoreID]],Stores!A:A,Stores!D:D, "Not Found")</f>
        <v>South</v>
      </c>
    </row>
    <row r="4052" spans="1:26">
      <c r="A4052" t="s">
        <v>4918</v>
      </c>
      <c r="B4052" s="1">
        <v>45753</v>
      </c>
      <c r="C4052" t="s">
        <v>449</v>
      </c>
      <c r="D4052" t="s">
        <v>747</v>
      </c>
      <c r="E4052" t="s">
        <v>842</v>
      </c>
      <c r="F4052">
        <v>1</v>
      </c>
      <c r="G4052">
        <v>0</v>
      </c>
      <c r="H4052" t="s">
        <v>868</v>
      </c>
      <c r="I4052" s="4">
        <f>Table4[[#This Row],[Quantity]]*Table4[[#This Row],[UnitPrice]]</f>
        <v>1134.8</v>
      </c>
      <c r="J4052" s="4">
        <f>Table4[[#This Row],[Gross Revenue]]*(1-Table4[[#This Row],[Discount]])</f>
        <v>1134.8</v>
      </c>
      <c r="K4052" s="4">
        <f>Table4[[#This Row],[Quantity]]*Table4[[#This Row],[CostPrice]]</f>
        <v>675.1</v>
      </c>
      <c r="L4052" s="4">
        <f>Table4[[#This Row],[Net Revenue]]-Table4[[#This Row],[Total Cost]]</f>
        <v>459.69999999999993</v>
      </c>
      <c r="M4052" t="str">
        <f>_xlfn.XLOOKUP(Table4[[#This Row],[ProductID]], Products!A:A,Products!B:B, "Not Found")</f>
        <v>World Watches</v>
      </c>
      <c r="N4052" t="str">
        <f>TEXT(Table4[[#This Row],[Date]], "mmm")</f>
        <v>Apr</v>
      </c>
      <c r="O4052" t="str">
        <f>TEXT(Table4[[#This Row],[Date]], "yyyy")</f>
        <v>2025</v>
      </c>
      <c r="P4052" t="str">
        <f>_xlfn.XLOOKUP(Table4[[#This Row],[ProductID]],Products!A:A,Products!C:C, "Not Found")</f>
        <v>Fashion</v>
      </c>
      <c r="Q4052" t="str">
        <f>_xlfn.XLOOKUP(Table4[[#This Row],[ProductID]],Products!A:A,Products!D:D,"Not Found")</f>
        <v>Watches</v>
      </c>
      <c r="R4052">
        <f>_xlfn.XLOOKUP(Table4[[#This Row],[ProductID]],Products!A:A,Products!E:E,"Not Found")</f>
        <v>1134.8</v>
      </c>
      <c r="S4052">
        <f>_xlfn.XLOOKUP(Table4[[#This Row],[ProductID]],Products!A:A,Products!F:F, "Not Found")</f>
        <v>675.1</v>
      </c>
      <c r="T4052" t="str">
        <f>_xlfn.XLOOKUP(Table4[[#This Row],[CustomerID]],Customers!A:A,Customers!D:D, "Not Found")</f>
        <v>M</v>
      </c>
      <c r="U4052" s="6">
        <f>_xlfn.XLOOKUP(Table4[[#This Row],[CustomerID]],Customers!A:A,Customers!E:E, "Not Found")</f>
        <v>24531</v>
      </c>
      <c r="V4052">
        <f ca="1">DATEDIF(Table4[[#This Row],[CustomerBirthday]], TODAY(), "Y")</f>
        <v>59</v>
      </c>
      <c r="W4052" t="str" cm="1">
        <f t="array" aca="1" ref="W4052" ca="1">_xlfn.IFS(Table4[[#This Row],[Age]]&lt;25, "Under 25",Table4[[#This Row],[Age]]=34, "25-34", Table4[[#This Row],[Age]]&lt;=49, "35-49", Table4[[#This Row],[Age]]&lt;=64, "50-64", Table4[[#This Row],[Age]]&gt;=65, "65+")</f>
        <v>50-64</v>
      </c>
      <c r="X4052" t="str">
        <f>_xlfn.XLOOKUP(Table4[[#This Row],[StoreID]],Stores!A:A,Stores!B:B, "Not found")</f>
        <v>MegaMart Brianahaven</v>
      </c>
      <c r="Y4052" t="str">
        <f>_xlfn.XLOOKUP(Table4[[#This Row],[StoreID]],Stores!A:A,Stores!C:C, "Not Found")</f>
        <v>Brianahaven</v>
      </c>
      <c r="Z4052" t="str">
        <f>_xlfn.XLOOKUP(Table4[[#This Row],[StoreID]],Stores!A:A,Stores!D:D, "Not Found")</f>
        <v>North</v>
      </c>
    </row>
    <row r="4053" spans="1:26">
      <c r="A4053" t="s">
        <v>4919</v>
      </c>
      <c r="B4053" s="1">
        <v>45702</v>
      </c>
      <c r="C4053" t="s">
        <v>51</v>
      </c>
      <c r="D4053" t="s">
        <v>772</v>
      </c>
      <c r="E4053" t="s">
        <v>846</v>
      </c>
      <c r="F4053">
        <v>2</v>
      </c>
      <c r="G4053">
        <v>0.15</v>
      </c>
      <c r="H4053" t="s">
        <v>868</v>
      </c>
      <c r="I4053" s="4">
        <f>Table4[[#This Row],[Quantity]]*Table4[[#This Row],[UnitPrice]]</f>
        <v>3756.94</v>
      </c>
      <c r="J4053" s="4">
        <f>Table4[[#This Row],[Gross Revenue]]*(1-Table4[[#This Row],[Discount]])</f>
        <v>3193.3989999999999</v>
      </c>
      <c r="K4053" s="4">
        <f>Table4[[#This Row],[Quantity]]*Table4[[#This Row],[CostPrice]]</f>
        <v>2029.82</v>
      </c>
      <c r="L4053" s="4">
        <f>Table4[[#This Row],[Net Revenue]]-Table4[[#This Row],[Total Cost]]</f>
        <v>1163.579</v>
      </c>
      <c r="M4053" t="str">
        <f>_xlfn.XLOOKUP(Table4[[#This Row],[ProductID]], Products!A:A,Products!B:B, "Not Found")</f>
        <v>And Footwear</v>
      </c>
      <c r="N4053" t="str">
        <f>TEXT(Table4[[#This Row],[Date]], "mmm")</f>
        <v>Feb</v>
      </c>
      <c r="O4053" t="str">
        <f>TEXT(Table4[[#This Row],[Date]], "yyyy")</f>
        <v>2025</v>
      </c>
      <c r="P4053" t="str">
        <f>_xlfn.XLOOKUP(Table4[[#This Row],[ProductID]],Products!A:A,Products!C:C, "Not Found")</f>
        <v>Fashion</v>
      </c>
      <c r="Q4053" t="str">
        <f>_xlfn.XLOOKUP(Table4[[#This Row],[ProductID]],Products!A:A,Products!D:D,"Not Found")</f>
        <v>Footwear</v>
      </c>
      <c r="R4053">
        <f>_xlfn.XLOOKUP(Table4[[#This Row],[ProductID]],Products!A:A,Products!E:E,"Not Found")</f>
        <v>1878.47</v>
      </c>
      <c r="S4053">
        <f>_xlfn.XLOOKUP(Table4[[#This Row],[ProductID]],Products!A:A,Products!F:F, "Not Found")</f>
        <v>1014.91</v>
      </c>
      <c r="T4053" t="str">
        <f>_xlfn.XLOOKUP(Table4[[#This Row],[CustomerID]],Customers!A:A,Customers!D:D, "Not Found")</f>
        <v>M</v>
      </c>
      <c r="U4053" s="6">
        <f>_xlfn.XLOOKUP(Table4[[#This Row],[CustomerID]],Customers!A:A,Customers!E:E, "Not Found")</f>
        <v>32850</v>
      </c>
      <c r="V4053">
        <f ca="1">DATEDIF(Table4[[#This Row],[CustomerBirthday]], TODAY(), "Y")</f>
        <v>36</v>
      </c>
      <c r="W4053" t="str" cm="1">
        <f t="array" aca="1" ref="W4053" ca="1">_xlfn.IFS(Table4[[#This Row],[Age]]&lt;25, "Under 25",Table4[[#This Row],[Age]]=34, "25-34", Table4[[#This Row],[Age]]&lt;=49, "35-49", Table4[[#This Row],[Age]]&lt;=64, "50-64", Table4[[#This Row],[Age]]&gt;=65, "65+")</f>
        <v>35-49</v>
      </c>
      <c r="X4053" t="str">
        <f>_xlfn.XLOOKUP(Table4[[#This Row],[StoreID]],Stores!A:A,Stores!B:B, "Not found")</f>
        <v>MegaMart Johnmouth</v>
      </c>
      <c r="Y4053" t="str">
        <f>_xlfn.XLOOKUP(Table4[[#This Row],[StoreID]],Stores!A:A,Stores!C:C, "Not Found")</f>
        <v>Johnmouth</v>
      </c>
      <c r="Z4053" t="str">
        <f>_xlfn.XLOOKUP(Table4[[#This Row],[StoreID]],Stores!A:A,Stores!D:D, "Not Found")</f>
        <v>East</v>
      </c>
    </row>
    <row r="4054" spans="1:26">
      <c r="A4054" t="s">
        <v>4920</v>
      </c>
      <c r="B4054" s="1">
        <v>45851</v>
      </c>
      <c r="C4054" t="s">
        <v>123</v>
      </c>
      <c r="D4054" t="s">
        <v>798</v>
      </c>
      <c r="E4054" t="s">
        <v>846</v>
      </c>
      <c r="F4054">
        <v>2</v>
      </c>
      <c r="G4054">
        <v>0.05</v>
      </c>
      <c r="H4054" t="s">
        <v>868</v>
      </c>
      <c r="I4054" s="4">
        <f>Table4[[#This Row],[Quantity]]*Table4[[#This Row],[UnitPrice]]</f>
        <v>3002.92</v>
      </c>
      <c r="J4054" s="4">
        <f>Table4[[#This Row],[Gross Revenue]]*(1-Table4[[#This Row],[Discount]])</f>
        <v>2852.7739999999999</v>
      </c>
      <c r="K4054" s="4">
        <f>Table4[[#This Row],[Quantity]]*Table4[[#This Row],[CostPrice]]</f>
        <v>2335.46</v>
      </c>
      <c r="L4054" s="4">
        <f>Table4[[#This Row],[Net Revenue]]-Table4[[#This Row],[Total Cost]]</f>
        <v>517.31399999999985</v>
      </c>
      <c r="M4054" t="str">
        <f>_xlfn.XLOOKUP(Table4[[#This Row],[ProductID]], Products!A:A,Products!B:B, "Not Found")</f>
        <v>New Watches</v>
      </c>
      <c r="N4054" t="str">
        <f>TEXT(Table4[[#This Row],[Date]], "mmm")</f>
        <v>Jul</v>
      </c>
      <c r="O4054" t="str">
        <f>TEXT(Table4[[#This Row],[Date]], "yyyy")</f>
        <v>2025</v>
      </c>
      <c r="P4054" t="str">
        <f>_xlfn.XLOOKUP(Table4[[#This Row],[ProductID]],Products!A:A,Products!C:C, "Not Found")</f>
        <v>Fashion</v>
      </c>
      <c r="Q4054" t="str">
        <f>_xlfn.XLOOKUP(Table4[[#This Row],[ProductID]],Products!A:A,Products!D:D,"Not Found")</f>
        <v>Watches</v>
      </c>
      <c r="R4054">
        <f>_xlfn.XLOOKUP(Table4[[#This Row],[ProductID]],Products!A:A,Products!E:E,"Not Found")</f>
        <v>1501.46</v>
      </c>
      <c r="S4054">
        <f>_xlfn.XLOOKUP(Table4[[#This Row],[ProductID]],Products!A:A,Products!F:F, "Not Found")</f>
        <v>1167.73</v>
      </c>
      <c r="T4054" t="str">
        <f>_xlfn.XLOOKUP(Table4[[#This Row],[CustomerID]],Customers!A:A,Customers!D:D, "Not Found")</f>
        <v>F</v>
      </c>
      <c r="U4054" s="6">
        <f>_xlfn.XLOOKUP(Table4[[#This Row],[CustomerID]],Customers!A:A,Customers!E:E, "Not Found")</f>
        <v>37694</v>
      </c>
      <c r="V4054">
        <f ca="1">DATEDIF(Table4[[#This Row],[CustomerBirthday]], TODAY(), "Y")</f>
        <v>23</v>
      </c>
      <c r="W4054" t="str" cm="1">
        <f t="array" aca="1" ref="W4054" ca="1">_xlfn.IFS(Table4[[#This Row],[Age]]&lt;25, "Under 25",Table4[[#This Row],[Age]]=34, "25-34", Table4[[#This Row],[Age]]&lt;=49, "35-49", Table4[[#This Row],[Age]]&lt;=64, "50-64", Table4[[#This Row],[Age]]&gt;=65, "65+")</f>
        <v>Under 25</v>
      </c>
      <c r="X4054" t="str">
        <f>_xlfn.XLOOKUP(Table4[[#This Row],[StoreID]],Stores!A:A,Stores!B:B, "Not found")</f>
        <v>MegaMart Johnmouth</v>
      </c>
      <c r="Y4054" t="str">
        <f>_xlfn.XLOOKUP(Table4[[#This Row],[StoreID]],Stores!A:A,Stores!C:C, "Not Found")</f>
        <v>Johnmouth</v>
      </c>
      <c r="Z4054" t="str">
        <f>_xlfn.XLOOKUP(Table4[[#This Row],[StoreID]],Stores!A:A,Stores!D:D, "Not Found")</f>
        <v>East</v>
      </c>
    </row>
    <row r="4055" spans="1:26">
      <c r="A4055" t="s">
        <v>4921</v>
      </c>
      <c r="B4055" s="1">
        <v>45551</v>
      </c>
      <c r="C4055" t="s">
        <v>44</v>
      </c>
      <c r="D4055" t="s">
        <v>800</v>
      </c>
      <c r="E4055" t="s">
        <v>831</v>
      </c>
      <c r="F4055">
        <v>1</v>
      </c>
      <c r="G4055">
        <v>0.15</v>
      </c>
      <c r="H4055" t="s">
        <v>875</v>
      </c>
      <c r="I4055" s="4">
        <f>Table4[[#This Row],[Quantity]]*Table4[[#This Row],[UnitPrice]]</f>
        <v>1952.65</v>
      </c>
      <c r="J4055" s="4">
        <f>Table4[[#This Row],[Gross Revenue]]*(1-Table4[[#This Row],[Discount]])</f>
        <v>1659.7525000000001</v>
      </c>
      <c r="K4055" s="4">
        <f>Table4[[#This Row],[Quantity]]*Table4[[#This Row],[CostPrice]]</f>
        <v>1451.27</v>
      </c>
      <c r="L4055" s="4">
        <f>Table4[[#This Row],[Net Revenue]]-Table4[[#This Row],[Total Cost]]</f>
        <v>208.48250000000007</v>
      </c>
      <c r="M4055" t="str">
        <f>_xlfn.XLOOKUP(Table4[[#This Row],[ProductID]], Products!A:A,Products!B:B, "Not Found")</f>
        <v>Book Television</v>
      </c>
      <c r="N4055" t="str">
        <f>TEXT(Table4[[#This Row],[Date]], "mmm")</f>
        <v>Sep</v>
      </c>
      <c r="O4055" t="str">
        <f>TEXT(Table4[[#This Row],[Date]], "yyyy")</f>
        <v>2024</v>
      </c>
      <c r="P4055" t="str">
        <f>_xlfn.XLOOKUP(Table4[[#This Row],[ProductID]],Products!A:A,Products!C:C, "Not Found")</f>
        <v>Electronics</v>
      </c>
      <c r="Q4055" t="str">
        <f>_xlfn.XLOOKUP(Table4[[#This Row],[ProductID]],Products!A:A,Products!D:D,"Not Found")</f>
        <v>Television</v>
      </c>
      <c r="R4055">
        <f>_xlfn.XLOOKUP(Table4[[#This Row],[ProductID]],Products!A:A,Products!E:E,"Not Found")</f>
        <v>1952.65</v>
      </c>
      <c r="S4055">
        <f>_xlfn.XLOOKUP(Table4[[#This Row],[ProductID]],Products!A:A,Products!F:F, "Not Found")</f>
        <v>1451.27</v>
      </c>
      <c r="T4055" t="str">
        <f>_xlfn.XLOOKUP(Table4[[#This Row],[CustomerID]],Customers!A:A,Customers!D:D, "Not Found")</f>
        <v>M</v>
      </c>
      <c r="U4055" s="6">
        <f>_xlfn.XLOOKUP(Table4[[#This Row],[CustomerID]],Customers!A:A,Customers!E:E, "Not Found")</f>
        <v>28106</v>
      </c>
      <c r="V4055">
        <f ca="1">DATEDIF(Table4[[#This Row],[CustomerBirthday]], TODAY(), "Y")</f>
        <v>49</v>
      </c>
      <c r="W4055" t="str" cm="1">
        <f t="array" aca="1" ref="W4055" ca="1">_xlfn.IFS(Table4[[#This Row],[Age]]&lt;25, "Under 25",Table4[[#This Row],[Age]]=34, "25-34", Table4[[#This Row],[Age]]&lt;=49, "35-49", Table4[[#This Row],[Age]]&lt;=64, "50-64", Table4[[#This Row],[Age]]&gt;=65, "65+")</f>
        <v>35-49</v>
      </c>
      <c r="X4055" t="str">
        <f>_xlfn.XLOOKUP(Table4[[#This Row],[StoreID]],Stores!A:A,Stores!B:B, "Not found")</f>
        <v>MegaMart Jimenezborough</v>
      </c>
      <c r="Y4055" t="str">
        <f>_xlfn.XLOOKUP(Table4[[#This Row],[StoreID]],Stores!A:A,Stores!C:C, "Not Found")</f>
        <v>Jimenezborough</v>
      </c>
      <c r="Z4055" t="str">
        <f>_xlfn.XLOOKUP(Table4[[#This Row],[StoreID]],Stores!A:A,Stores!D:D, "Not Found")</f>
        <v>South</v>
      </c>
    </row>
    <row r="4056" spans="1:26">
      <c r="A4056" t="s">
        <v>4922</v>
      </c>
      <c r="B4056" s="1">
        <v>45567</v>
      </c>
      <c r="C4056" t="s">
        <v>155</v>
      </c>
      <c r="D4056" t="s">
        <v>757</v>
      </c>
      <c r="E4056" t="s">
        <v>842</v>
      </c>
      <c r="F4056">
        <v>1</v>
      </c>
      <c r="G4056">
        <v>0.1</v>
      </c>
      <c r="H4056" t="s">
        <v>871</v>
      </c>
      <c r="I4056" s="4">
        <f>Table4[[#This Row],[Quantity]]*Table4[[#This Row],[UnitPrice]]</f>
        <v>1246.1099999999999</v>
      </c>
      <c r="J4056" s="4">
        <f>Table4[[#This Row],[Gross Revenue]]*(1-Table4[[#This Row],[Discount]])</f>
        <v>1121.499</v>
      </c>
      <c r="K4056" s="4">
        <f>Table4[[#This Row],[Quantity]]*Table4[[#This Row],[CostPrice]]</f>
        <v>833.52</v>
      </c>
      <c r="L4056" s="4">
        <f>Table4[[#This Row],[Net Revenue]]-Table4[[#This Row],[Total Cost]]</f>
        <v>287.97900000000004</v>
      </c>
      <c r="M4056" t="str">
        <f>_xlfn.XLOOKUP(Table4[[#This Row],[ProductID]], Products!A:A,Products!B:B, "Not Found")</f>
        <v>Find Headphones</v>
      </c>
      <c r="N4056" t="str">
        <f>TEXT(Table4[[#This Row],[Date]], "mmm")</f>
        <v>Oct</v>
      </c>
      <c r="O4056" t="str">
        <f>TEXT(Table4[[#This Row],[Date]], "yyyy")</f>
        <v>2024</v>
      </c>
      <c r="P4056" t="str">
        <f>_xlfn.XLOOKUP(Table4[[#This Row],[ProductID]],Products!A:A,Products!C:C, "Not Found")</f>
        <v>Electronics</v>
      </c>
      <c r="Q4056" t="str">
        <f>_xlfn.XLOOKUP(Table4[[#This Row],[ProductID]],Products!A:A,Products!D:D,"Not Found")</f>
        <v>Headphones</v>
      </c>
      <c r="R4056">
        <f>_xlfn.XLOOKUP(Table4[[#This Row],[ProductID]],Products!A:A,Products!E:E,"Not Found")</f>
        <v>1246.1099999999999</v>
      </c>
      <c r="S4056">
        <f>_xlfn.XLOOKUP(Table4[[#This Row],[ProductID]],Products!A:A,Products!F:F, "Not Found")</f>
        <v>833.52</v>
      </c>
      <c r="T4056" t="str">
        <f>_xlfn.XLOOKUP(Table4[[#This Row],[CustomerID]],Customers!A:A,Customers!D:D, "Not Found")</f>
        <v>M</v>
      </c>
      <c r="U4056" s="6">
        <f>_xlfn.XLOOKUP(Table4[[#This Row],[CustomerID]],Customers!A:A,Customers!E:E, "Not Found")</f>
        <v>27339</v>
      </c>
      <c r="V4056">
        <f ca="1">DATEDIF(Table4[[#This Row],[CustomerBirthday]], TODAY(), "Y")</f>
        <v>51</v>
      </c>
      <c r="W4056" t="str" cm="1">
        <f t="array" aca="1" ref="W4056" ca="1">_xlfn.IFS(Table4[[#This Row],[Age]]&lt;25, "Under 25",Table4[[#This Row],[Age]]=34, "25-34", Table4[[#This Row],[Age]]&lt;=49, "35-49", Table4[[#This Row],[Age]]&lt;=64, "50-64", Table4[[#This Row],[Age]]&gt;=65, "65+")</f>
        <v>50-64</v>
      </c>
      <c r="X4056" t="str">
        <f>_xlfn.XLOOKUP(Table4[[#This Row],[StoreID]],Stores!A:A,Stores!B:B, "Not found")</f>
        <v>MegaMart Brianahaven</v>
      </c>
      <c r="Y4056" t="str">
        <f>_xlfn.XLOOKUP(Table4[[#This Row],[StoreID]],Stores!A:A,Stores!C:C, "Not Found")</f>
        <v>Brianahaven</v>
      </c>
      <c r="Z4056" t="str">
        <f>_xlfn.XLOOKUP(Table4[[#This Row],[StoreID]],Stores!A:A,Stores!D:D, "Not Found")</f>
        <v>North</v>
      </c>
    </row>
    <row r="4057" spans="1:26">
      <c r="A4057" t="s">
        <v>4923</v>
      </c>
      <c r="B4057" s="1">
        <v>45593</v>
      </c>
      <c r="C4057" t="s">
        <v>520</v>
      </c>
      <c r="D4057" t="s">
        <v>750</v>
      </c>
      <c r="E4057" t="s">
        <v>846</v>
      </c>
      <c r="F4057">
        <v>2</v>
      </c>
      <c r="G4057">
        <v>0</v>
      </c>
      <c r="H4057" t="s">
        <v>868</v>
      </c>
      <c r="I4057" s="4">
        <f>Table4[[#This Row],[Quantity]]*Table4[[#This Row],[UnitPrice]]</f>
        <v>2685.5</v>
      </c>
      <c r="J4057" s="4">
        <f>Table4[[#This Row],[Gross Revenue]]*(1-Table4[[#This Row],[Discount]])</f>
        <v>2685.5</v>
      </c>
      <c r="K4057" s="4">
        <f>Table4[[#This Row],[Quantity]]*Table4[[#This Row],[CostPrice]]</f>
        <v>1595.88</v>
      </c>
      <c r="L4057" s="4">
        <f>Table4[[#This Row],[Net Revenue]]-Table4[[#This Row],[Total Cost]]</f>
        <v>1089.6199999999999</v>
      </c>
      <c r="M4057" t="str">
        <f>_xlfn.XLOOKUP(Table4[[#This Row],[ProductID]], Products!A:A,Products!B:B, "Not Found")</f>
        <v>Add Clothing</v>
      </c>
      <c r="N4057" t="str">
        <f>TEXT(Table4[[#This Row],[Date]], "mmm")</f>
        <v>Oct</v>
      </c>
      <c r="O4057" t="str">
        <f>TEXT(Table4[[#This Row],[Date]], "yyyy")</f>
        <v>2024</v>
      </c>
      <c r="P4057" t="str">
        <f>_xlfn.XLOOKUP(Table4[[#This Row],[ProductID]],Products!A:A,Products!C:C, "Not Found")</f>
        <v>Fashion</v>
      </c>
      <c r="Q4057" t="str">
        <f>_xlfn.XLOOKUP(Table4[[#This Row],[ProductID]],Products!A:A,Products!D:D,"Not Found")</f>
        <v>Clothing</v>
      </c>
      <c r="R4057">
        <f>_xlfn.XLOOKUP(Table4[[#This Row],[ProductID]],Products!A:A,Products!E:E,"Not Found")</f>
        <v>1342.75</v>
      </c>
      <c r="S4057">
        <f>_xlfn.XLOOKUP(Table4[[#This Row],[ProductID]],Products!A:A,Products!F:F, "Not Found")</f>
        <v>797.94</v>
      </c>
      <c r="T4057" t="str">
        <f>_xlfn.XLOOKUP(Table4[[#This Row],[CustomerID]],Customers!A:A,Customers!D:D, "Not Found")</f>
        <v>M</v>
      </c>
      <c r="U4057" s="6">
        <f>_xlfn.XLOOKUP(Table4[[#This Row],[CustomerID]],Customers!A:A,Customers!E:E, "Not Found")</f>
        <v>22435</v>
      </c>
      <c r="V4057">
        <f ca="1">DATEDIF(Table4[[#This Row],[CustomerBirthday]], TODAY(), "Y")</f>
        <v>65</v>
      </c>
      <c r="W4057" t="str" cm="1">
        <f t="array" aca="1" ref="W4057" ca="1">_xlfn.IFS(Table4[[#This Row],[Age]]&lt;25, "Under 25",Table4[[#This Row],[Age]]=34, "25-34", Table4[[#This Row],[Age]]&lt;=49, "35-49", Table4[[#This Row],[Age]]&lt;=64, "50-64", Table4[[#This Row],[Age]]&gt;=65, "65+")</f>
        <v>65+</v>
      </c>
      <c r="X4057" t="str">
        <f>_xlfn.XLOOKUP(Table4[[#This Row],[StoreID]],Stores!A:A,Stores!B:B, "Not found")</f>
        <v>MegaMart Johnmouth</v>
      </c>
      <c r="Y4057" t="str">
        <f>_xlfn.XLOOKUP(Table4[[#This Row],[StoreID]],Stores!A:A,Stores!C:C, "Not Found")</f>
        <v>Johnmouth</v>
      </c>
      <c r="Z4057" t="str">
        <f>_xlfn.XLOOKUP(Table4[[#This Row],[StoreID]],Stores!A:A,Stores!D:D, "Not Found")</f>
        <v>East</v>
      </c>
    </row>
    <row r="4058" spans="1:26">
      <c r="A4058" t="s">
        <v>4924</v>
      </c>
      <c r="B4058" s="1">
        <v>45750</v>
      </c>
      <c r="C4058" t="s">
        <v>608</v>
      </c>
      <c r="D4058" t="s">
        <v>715</v>
      </c>
      <c r="E4058" t="s">
        <v>842</v>
      </c>
      <c r="F4058">
        <v>3</v>
      </c>
      <c r="G4058">
        <v>0.1</v>
      </c>
      <c r="H4058" t="s">
        <v>868</v>
      </c>
      <c r="I4058" s="4">
        <f>Table4[[#This Row],[Quantity]]*Table4[[#This Row],[UnitPrice]]</f>
        <v>2456.2799999999997</v>
      </c>
      <c r="J4058" s="4">
        <f>Table4[[#This Row],[Gross Revenue]]*(1-Table4[[#This Row],[Discount]])</f>
        <v>2210.652</v>
      </c>
      <c r="K4058" s="4">
        <f>Table4[[#This Row],[Quantity]]*Table4[[#This Row],[CostPrice]]</f>
        <v>1582.8600000000001</v>
      </c>
      <c r="L4058" s="4">
        <f>Table4[[#This Row],[Net Revenue]]-Table4[[#This Row],[Total Cost]]</f>
        <v>627.79199999999992</v>
      </c>
      <c r="M4058" t="str">
        <f>_xlfn.XLOOKUP(Table4[[#This Row],[ProductID]], Products!A:A,Products!B:B, "Not Found")</f>
        <v>Audience Television</v>
      </c>
      <c r="N4058" t="str">
        <f>TEXT(Table4[[#This Row],[Date]], "mmm")</f>
        <v>Apr</v>
      </c>
      <c r="O4058" t="str">
        <f>TEXT(Table4[[#This Row],[Date]], "yyyy")</f>
        <v>2025</v>
      </c>
      <c r="P4058" t="str">
        <f>_xlfn.XLOOKUP(Table4[[#This Row],[ProductID]],Products!A:A,Products!C:C, "Not Found")</f>
        <v>Electronics</v>
      </c>
      <c r="Q4058" t="str">
        <f>_xlfn.XLOOKUP(Table4[[#This Row],[ProductID]],Products!A:A,Products!D:D,"Not Found")</f>
        <v>Television</v>
      </c>
      <c r="R4058">
        <f>_xlfn.XLOOKUP(Table4[[#This Row],[ProductID]],Products!A:A,Products!E:E,"Not Found")</f>
        <v>818.76</v>
      </c>
      <c r="S4058">
        <f>_xlfn.XLOOKUP(Table4[[#This Row],[ProductID]],Products!A:A,Products!F:F, "Not Found")</f>
        <v>527.62</v>
      </c>
      <c r="T4058" t="str">
        <f>_xlfn.XLOOKUP(Table4[[#This Row],[CustomerID]],Customers!A:A,Customers!D:D, "Not Found")</f>
        <v>M</v>
      </c>
      <c r="U4058" s="6">
        <f>_xlfn.XLOOKUP(Table4[[#This Row],[CustomerID]],Customers!A:A,Customers!E:E, "Not Found")</f>
        <v>34043</v>
      </c>
      <c r="V4058">
        <f ca="1">DATEDIF(Table4[[#This Row],[CustomerBirthday]], TODAY(), "Y")</f>
        <v>33</v>
      </c>
      <c r="W4058" t="str" cm="1">
        <f t="array" aca="1" ref="W4058" ca="1">_xlfn.IFS(Table4[[#This Row],[Age]]&lt;25, "Under 25",Table4[[#This Row],[Age]]=34, "25-34", Table4[[#This Row],[Age]]&lt;=49, "35-49", Table4[[#This Row],[Age]]&lt;=64, "50-64", Table4[[#This Row],[Age]]&gt;=65, "65+")</f>
        <v>35-49</v>
      </c>
      <c r="X4058" t="str">
        <f>_xlfn.XLOOKUP(Table4[[#This Row],[StoreID]],Stores!A:A,Stores!B:B, "Not found")</f>
        <v>MegaMart Brianahaven</v>
      </c>
      <c r="Y4058" t="str">
        <f>_xlfn.XLOOKUP(Table4[[#This Row],[StoreID]],Stores!A:A,Stores!C:C, "Not Found")</f>
        <v>Brianahaven</v>
      </c>
      <c r="Z4058" t="str">
        <f>_xlfn.XLOOKUP(Table4[[#This Row],[StoreID]],Stores!A:A,Stores!D:D, "Not Found")</f>
        <v>North</v>
      </c>
    </row>
    <row r="4059" spans="1:26">
      <c r="A4059" t="s">
        <v>4925</v>
      </c>
      <c r="B4059" s="1">
        <v>45387</v>
      </c>
      <c r="C4059" t="s">
        <v>454</v>
      </c>
      <c r="D4059" t="s">
        <v>711</v>
      </c>
      <c r="E4059" t="s">
        <v>835</v>
      </c>
      <c r="F4059">
        <v>3</v>
      </c>
      <c r="G4059">
        <v>0.15</v>
      </c>
      <c r="H4059" t="s">
        <v>865</v>
      </c>
      <c r="I4059" s="4">
        <f>Table4[[#This Row],[Quantity]]*Table4[[#This Row],[UnitPrice]]</f>
        <v>5021.07</v>
      </c>
      <c r="J4059" s="4">
        <f>Table4[[#This Row],[Gross Revenue]]*(1-Table4[[#This Row],[Discount]])</f>
        <v>4267.9094999999998</v>
      </c>
      <c r="K4059" s="4">
        <f>Table4[[#This Row],[Quantity]]*Table4[[#This Row],[CostPrice]]</f>
        <v>3970.1400000000003</v>
      </c>
      <c r="L4059" s="4">
        <f>Table4[[#This Row],[Net Revenue]]-Table4[[#This Row],[Total Cost]]</f>
        <v>297.76949999999943</v>
      </c>
      <c r="M4059" t="str">
        <f>_xlfn.XLOOKUP(Table4[[#This Row],[ProductID]], Products!A:A,Products!B:B, "Not Found")</f>
        <v>Like Camera</v>
      </c>
      <c r="N4059" t="str">
        <f>TEXT(Table4[[#This Row],[Date]], "mmm")</f>
        <v>Apr</v>
      </c>
      <c r="O4059" t="str">
        <f>TEXT(Table4[[#This Row],[Date]], "yyyy")</f>
        <v>2024</v>
      </c>
      <c r="P4059" t="str">
        <f>_xlfn.XLOOKUP(Table4[[#This Row],[ProductID]],Products!A:A,Products!C:C, "Not Found")</f>
        <v>Electronics</v>
      </c>
      <c r="Q4059" t="str">
        <f>_xlfn.XLOOKUP(Table4[[#This Row],[ProductID]],Products!A:A,Products!D:D,"Not Found")</f>
        <v>Camera</v>
      </c>
      <c r="R4059">
        <f>_xlfn.XLOOKUP(Table4[[#This Row],[ProductID]],Products!A:A,Products!E:E,"Not Found")</f>
        <v>1673.69</v>
      </c>
      <c r="S4059">
        <f>_xlfn.XLOOKUP(Table4[[#This Row],[ProductID]],Products!A:A,Products!F:F, "Not Found")</f>
        <v>1323.38</v>
      </c>
      <c r="T4059" t="str">
        <f>_xlfn.XLOOKUP(Table4[[#This Row],[CustomerID]],Customers!A:A,Customers!D:D, "Not Found")</f>
        <v>F</v>
      </c>
      <c r="U4059" s="6">
        <f>_xlfn.XLOOKUP(Table4[[#This Row],[CustomerID]],Customers!A:A,Customers!E:E, "Not Found")</f>
        <v>32818</v>
      </c>
      <c r="V4059">
        <f ca="1">DATEDIF(Table4[[#This Row],[CustomerBirthday]], TODAY(), "Y")</f>
        <v>36</v>
      </c>
      <c r="W4059" t="str" cm="1">
        <f t="array" aca="1" ref="W4059" ca="1">_xlfn.IFS(Table4[[#This Row],[Age]]&lt;25, "Under 25",Table4[[#This Row],[Age]]=34, "25-34", Table4[[#This Row],[Age]]&lt;=49, "35-49", Table4[[#This Row],[Age]]&lt;=64, "50-64", Table4[[#This Row],[Age]]&gt;=65, "65+")</f>
        <v>35-49</v>
      </c>
      <c r="X4059" t="str">
        <f>_xlfn.XLOOKUP(Table4[[#This Row],[StoreID]],Stores!A:A,Stores!B:B, "Not found")</f>
        <v>MegaMart Peckmouth</v>
      </c>
      <c r="Y4059" t="str">
        <f>_xlfn.XLOOKUP(Table4[[#This Row],[StoreID]],Stores!A:A,Stores!C:C, "Not Found")</f>
        <v>Peckmouth</v>
      </c>
      <c r="Z4059" t="str">
        <f>_xlfn.XLOOKUP(Table4[[#This Row],[StoreID]],Stores!A:A,Stores!D:D, "Not Found")</f>
        <v>East</v>
      </c>
    </row>
    <row r="4060" spans="1:26">
      <c r="A4060" t="s">
        <v>4926</v>
      </c>
      <c r="B4060" s="1">
        <v>45538</v>
      </c>
      <c r="C4060" t="s">
        <v>134</v>
      </c>
      <c r="D4060" t="s">
        <v>750</v>
      </c>
      <c r="E4060" t="s">
        <v>835</v>
      </c>
      <c r="F4060">
        <v>2</v>
      </c>
      <c r="G4060">
        <v>0.05</v>
      </c>
      <c r="H4060" t="s">
        <v>871</v>
      </c>
      <c r="I4060" s="4">
        <f>Table4[[#This Row],[Quantity]]*Table4[[#This Row],[UnitPrice]]</f>
        <v>2685.5</v>
      </c>
      <c r="J4060" s="4">
        <f>Table4[[#This Row],[Gross Revenue]]*(1-Table4[[#This Row],[Discount]])</f>
        <v>2551.2249999999999</v>
      </c>
      <c r="K4060" s="4">
        <f>Table4[[#This Row],[Quantity]]*Table4[[#This Row],[CostPrice]]</f>
        <v>1595.88</v>
      </c>
      <c r="L4060" s="4">
        <f>Table4[[#This Row],[Net Revenue]]-Table4[[#This Row],[Total Cost]]</f>
        <v>955.3449999999998</v>
      </c>
      <c r="M4060" t="str">
        <f>_xlfn.XLOOKUP(Table4[[#This Row],[ProductID]], Products!A:A,Products!B:B, "Not Found")</f>
        <v>Add Clothing</v>
      </c>
      <c r="N4060" t="str">
        <f>TEXT(Table4[[#This Row],[Date]], "mmm")</f>
        <v>Sep</v>
      </c>
      <c r="O4060" t="str">
        <f>TEXT(Table4[[#This Row],[Date]], "yyyy")</f>
        <v>2024</v>
      </c>
      <c r="P4060" t="str">
        <f>_xlfn.XLOOKUP(Table4[[#This Row],[ProductID]],Products!A:A,Products!C:C, "Not Found")</f>
        <v>Fashion</v>
      </c>
      <c r="Q4060" t="str">
        <f>_xlfn.XLOOKUP(Table4[[#This Row],[ProductID]],Products!A:A,Products!D:D,"Not Found")</f>
        <v>Clothing</v>
      </c>
      <c r="R4060">
        <f>_xlfn.XLOOKUP(Table4[[#This Row],[ProductID]],Products!A:A,Products!E:E,"Not Found")</f>
        <v>1342.75</v>
      </c>
      <c r="S4060">
        <f>_xlfn.XLOOKUP(Table4[[#This Row],[ProductID]],Products!A:A,Products!F:F, "Not Found")</f>
        <v>797.94</v>
      </c>
      <c r="T4060" t="str">
        <f>_xlfn.XLOOKUP(Table4[[#This Row],[CustomerID]],Customers!A:A,Customers!D:D, "Not Found")</f>
        <v>F</v>
      </c>
      <c r="U4060" s="6">
        <f>_xlfn.XLOOKUP(Table4[[#This Row],[CustomerID]],Customers!A:A,Customers!E:E, "Not Found")</f>
        <v>23730</v>
      </c>
      <c r="V4060">
        <f ca="1">DATEDIF(Table4[[#This Row],[CustomerBirthday]], TODAY(), "Y")</f>
        <v>61</v>
      </c>
      <c r="W4060" t="str" cm="1">
        <f t="array" aca="1" ref="W4060" ca="1">_xlfn.IFS(Table4[[#This Row],[Age]]&lt;25, "Under 25",Table4[[#This Row],[Age]]=34, "25-34", Table4[[#This Row],[Age]]&lt;=49, "35-49", Table4[[#This Row],[Age]]&lt;=64, "50-64", Table4[[#This Row],[Age]]&gt;=65, "65+")</f>
        <v>50-64</v>
      </c>
      <c r="X4060" t="str">
        <f>_xlfn.XLOOKUP(Table4[[#This Row],[StoreID]],Stores!A:A,Stores!B:B, "Not found")</f>
        <v>MegaMart Peckmouth</v>
      </c>
      <c r="Y4060" t="str">
        <f>_xlfn.XLOOKUP(Table4[[#This Row],[StoreID]],Stores!A:A,Stores!C:C, "Not Found")</f>
        <v>Peckmouth</v>
      </c>
      <c r="Z4060" t="str">
        <f>_xlfn.XLOOKUP(Table4[[#This Row],[StoreID]],Stores!A:A,Stores!D:D, "Not Found")</f>
        <v>East</v>
      </c>
    </row>
    <row r="4061" spans="1:26">
      <c r="A4061" t="s">
        <v>4927</v>
      </c>
      <c r="B4061" s="1">
        <v>45491</v>
      </c>
      <c r="C4061" t="s">
        <v>144</v>
      </c>
      <c r="D4061" t="s">
        <v>780</v>
      </c>
      <c r="E4061" t="s">
        <v>835</v>
      </c>
      <c r="F4061">
        <v>5</v>
      </c>
      <c r="G4061">
        <v>0</v>
      </c>
      <c r="H4061" t="s">
        <v>875</v>
      </c>
      <c r="I4061" s="4">
        <f>Table4[[#This Row],[Quantity]]*Table4[[#This Row],[UnitPrice]]</f>
        <v>6361.15</v>
      </c>
      <c r="J4061" s="4">
        <f>Table4[[#This Row],[Gross Revenue]]*(1-Table4[[#This Row],[Discount]])</f>
        <v>6361.15</v>
      </c>
      <c r="K4061" s="4">
        <f>Table4[[#This Row],[Quantity]]*Table4[[#This Row],[CostPrice]]</f>
        <v>4763.25</v>
      </c>
      <c r="L4061" s="4">
        <f>Table4[[#This Row],[Net Revenue]]-Table4[[#This Row],[Total Cost]]</f>
        <v>1597.8999999999996</v>
      </c>
      <c r="M4061" t="str">
        <f>_xlfn.XLOOKUP(Table4[[#This Row],[ProductID]], Products!A:A,Products!B:B, "Not Found")</f>
        <v>Hospital Smartphone</v>
      </c>
      <c r="N4061" t="str">
        <f>TEXT(Table4[[#This Row],[Date]], "mmm")</f>
        <v>Jul</v>
      </c>
      <c r="O4061" t="str">
        <f>TEXT(Table4[[#This Row],[Date]], "yyyy")</f>
        <v>2024</v>
      </c>
      <c r="P4061" t="str">
        <f>_xlfn.XLOOKUP(Table4[[#This Row],[ProductID]],Products!A:A,Products!C:C, "Not Found")</f>
        <v>Electronics</v>
      </c>
      <c r="Q4061" t="str">
        <f>_xlfn.XLOOKUP(Table4[[#This Row],[ProductID]],Products!A:A,Products!D:D,"Not Found")</f>
        <v>Smartphone</v>
      </c>
      <c r="R4061">
        <f>_xlfn.XLOOKUP(Table4[[#This Row],[ProductID]],Products!A:A,Products!E:E,"Not Found")</f>
        <v>1272.23</v>
      </c>
      <c r="S4061">
        <f>_xlfn.XLOOKUP(Table4[[#This Row],[ProductID]],Products!A:A,Products!F:F, "Not Found")</f>
        <v>952.65</v>
      </c>
      <c r="T4061" t="str">
        <f>_xlfn.XLOOKUP(Table4[[#This Row],[CustomerID]],Customers!A:A,Customers!D:D, "Not Found")</f>
        <v>F</v>
      </c>
      <c r="U4061" s="6">
        <f>_xlfn.XLOOKUP(Table4[[#This Row],[CustomerID]],Customers!A:A,Customers!E:E, "Not Found")</f>
        <v>30193</v>
      </c>
      <c r="V4061">
        <f ca="1">DATEDIF(Table4[[#This Row],[CustomerBirthday]], TODAY(), "Y")</f>
        <v>43</v>
      </c>
      <c r="W4061" t="str" cm="1">
        <f t="array" aca="1" ref="W4061" ca="1">_xlfn.IFS(Table4[[#This Row],[Age]]&lt;25, "Under 25",Table4[[#This Row],[Age]]=34, "25-34", Table4[[#This Row],[Age]]&lt;=49, "35-49", Table4[[#This Row],[Age]]&lt;=64, "50-64", Table4[[#This Row],[Age]]&gt;=65, "65+")</f>
        <v>35-49</v>
      </c>
      <c r="X4061" t="str">
        <f>_xlfn.XLOOKUP(Table4[[#This Row],[StoreID]],Stores!A:A,Stores!B:B, "Not found")</f>
        <v>MegaMart Peckmouth</v>
      </c>
      <c r="Y4061" t="str">
        <f>_xlfn.XLOOKUP(Table4[[#This Row],[StoreID]],Stores!A:A,Stores!C:C, "Not Found")</f>
        <v>Peckmouth</v>
      </c>
      <c r="Z4061" t="str">
        <f>_xlfn.XLOOKUP(Table4[[#This Row],[StoreID]],Stores!A:A,Stores!D:D, "Not Found")</f>
        <v>East</v>
      </c>
    </row>
    <row r="4062" spans="1:26">
      <c r="A4062" t="s">
        <v>4928</v>
      </c>
      <c r="B4062" s="1">
        <v>45464</v>
      </c>
      <c r="C4062" t="s">
        <v>683</v>
      </c>
      <c r="D4062" t="s">
        <v>794</v>
      </c>
      <c r="E4062" t="s">
        <v>846</v>
      </c>
      <c r="F4062">
        <v>3</v>
      </c>
      <c r="G4062">
        <v>0.1</v>
      </c>
      <c r="H4062" t="s">
        <v>871</v>
      </c>
      <c r="I4062" s="4">
        <f>Table4[[#This Row],[Quantity]]*Table4[[#This Row],[UnitPrice]]</f>
        <v>1284.1500000000001</v>
      </c>
      <c r="J4062" s="4">
        <f>Table4[[#This Row],[Gross Revenue]]*(1-Table4[[#This Row],[Discount]])</f>
        <v>1155.7350000000001</v>
      </c>
      <c r="K4062" s="4">
        <f>Table4[[#This Row],[Quantity]]*Table4[[#This Row],[CostPrice]]</f>
        <v>738.21</v>
      </c>
      <c r="L4062" s="4">
        <f>Table4[[#This Row],[Net Revenue]]-Table4[[#This Row],[Total Cost]]</f>
        <v>417.52500000000009</v>
      </c>
      <c r="M4062" t="str">
        <f>_xlfn.XLOOKUP(Table4[[#This Row],[ProductID]], Products!A:A,Products!B:B, "Not Found")</f>
        <v>Everything Laptop</v>
      </c>
      <c r="N4062" t="str">
        <f>TEXT(Table4[[#This Row],[Date]], "mmm")</f>
        <v>Jun</v>
      </c>
      <c r="O4062" t="str">
        <f>TEXT(Table4[[#This Row],[Date]], "yyyy")</f>
        <v>2024</v>
      </c>
      <c r="P4062" t="str">
        <f>_xlfn.XLOOKUP(Table4[[#This Row],[ProductID]],Products!A:A,Products!C:C, "Not Found")</f>
        <v>Electronics</v>
      </c>
      <c r="Q4062" t="str">
        <f>_xlfn.XLOOKUP(Table4[[#This Row],[ProductID]],Products!A:A,Products!D:D,"Not Found")</f>
        <v>Laptop</v>
      </c>
      <c r="R4062">
        <f>_xlfn.XLOOKUP(Table4[[#This Row],[ProductID]],Products!A:A,Products!E:E,"Not Found")</f>
        <v>428.05</v>
      </c>
      <c r="S4062">
        <f>_xlfn.XLOOKUP(Table4[[#This Row],[ProductID]],Products!A:A,Products!F:F, "Not Found")</f>
        <v>246.07</v>
      </c>
      <c r="T4062" t="str">
        <f>_xlfn.XLOOKUP(Table4[[#This Row],[CustomerID]],Customers!A:A,Customers!D:D, "Not Found")</f>
        <v>M</v>
      </c>
      <c r="U4062" s="6">
        <f>_xlfn.XLOOKUP(Table4[[#This Row],[CustomerID]],Customers!A:A,Customers!E:E, "Not Found")</f>
        <v>36771</v>
      </c>
      <c r="V4062">
        <f ca="1">DATEDIF(Table4[[#This Row],[CustomerBirthday]], TODAY(), "Y")</f>
        <v>25</v>
      </c>
      <c r="W4062" t="str" cm="1">
        <f t="array" aca="1" ref="W4062" ca="1">_xlfn.IFS(Table4[[#This Row],[Age]]&lt;25, "Under 25",Table4[[#This Row],[Age]]=34, "25-34", Table4[[#This Row],[Age]]&lt;=49, "35-49", Table4[[#This Row],[Age]]&lt;=64, "50-64", Table4[[#This Row],[Age]]&gt;=65, "65+")</f>
        <v>35-49</v>
      </c>
      <c r="X4062" t="str">
        <f>_xlfn.XLOOKUP(Table4[[#This Row],[StoreID]],Stores!A:A,Stores!B:B, "Not found")</f>
        <v>MegaMart Johnmouth</v>
      </c>
      <c r="Y4062" t="str">
        <f>_xlfn.XLOOKUP(Table4[[#This Row],[StoreID]],Stores!A:A,Stores!C:C, "Not Found")</f>
        <v>Johnmouth</v>
      </c>
      <c r="Z4062" t="str">
        <f>_xlfn.XLOOKUP(Table4[[#This Row],[StoreID]],Stores!A:A,Stores!D:D, "Not Found")</f>
        <v>East</v>
      </c>
    </row>
    <row r="4063" spans="1:26">
      <c r="A4063" t="s">
        <v>4929</v>
      </c>
      <c r="B4063" s="1">
        <v>45657</v>
      </c>
      <c r="C4063" t="s">
        <v>335</v>
      </c>
      <c r="D4063" t="s">
        <v>725</v>
      </c>
      <c r="E4063" t="s">
        <v>846</v>
      </c>
      <c r="F4063">
        <v>5</v>
      </c>
      <c r="G4063">
        <v>0.05</v>
      </c>
      <c r="H4063" t="s">
        <v>871</v>
      </c>
      <c r="I4063" s="4">
        <f>Table4[[#This Row],[Quantity]]*Table4[[#This Row],[UnitPrice]]</f>
        <v>6981.1</v>
      </c>
      <c r="J4063" s="4">
        <f>Table4[[#This Row],[Gross Revenue]]*(1-Table4[[#This Row],[Discount]])</f>
        <v>6632.0450000000001</v>
      </c>
      <c r="K4063" s="4">
        <f>Table4[[#This Row],[Quantity]]*Table4[[#This Row],[CostPrice]]</f>
        <v>5020.45</v>
      </c>
      <c r="L4063" s="4">
        <f>Table4[[#This Row],[Net Revenue]]-Table4[[#This Row],[Total Cost]]</f>
        <v>1611.5950000000003</v>
      </c>
      <c r="M4063" t="str">
        <f>_xlfn.XLOOKUP(Table4[[#This Row],[ProductID]], Products!A:A,Products!B:B, "Not Found")</f>
        <v>Knowledge Bags</v>
      </c>
      <c r="N4063" t="str">
        <f>TEXT(Table4[[#This Row],[Date]], "mmm")</f>
        <v>Dec</v>
      </c>
      <c r="O4063" t="str">
        <f>TEXT(Table4[[#This Row],[Date]], "yyyy")</f>
        <v>2024</v>
      </c>
      <c r="P4063" t="str">
        <f>_xlfn.XLOOKUP(Table4[[#This Row],[ProductID]],Products!A:A,Products!C:C, "Not Found")</f>
        <v>Fashion</v>
      </c>
      <c r="Q4063" t="str">
        <f>_xlfn.XLOOKUP(Table4[[#This Row],[ProductID]],Products!A:A,Products!D:D,"Not Found")</f>
        <v>Bags</v>
      </c>
      <c r="R4063">
        <f>_xlfn.XLOOKUP(Table4[[#This Row],[ProductID]],Products!A:A,Products!E:E,"Not Found")</f>
        <v>1396.22</v>
      </c>
      <c r="S4063">
        <f>_xlfn.XLOOKUP(Table4[[#This Row],[ProductID]],Products!A:A,Products!F:F, "Not Found")</f>
        <v>1004.09</v>
      </c>
      <c r="T4063" t="str">
        <f>_xlfn.XLOOKUP(Table4[[#This Row],[CustomerID]],Customers!A:A,Customers!D:D, "Not Found")</f>
        <v>F</v>
      </c>
      <c r="U4063" s="6">
        <f>_xlfn.XLOOKUP(Table4[[#This Row],[CustomerID]],Customers!A:A,Customers!E:E, "Not Found")</f>
        <v>25396</v>
      </c>
      <c r="V4063">
        <f ca="1">DATEDIF(Table4[[#This Row],[CustomerBirthday]], TODAY(), "Y")</f>
        <v>57</v>
      </c>
      <c r="W4063" t="str" cm="1">
        <f t="array" aca="1" ref="W4063" ca="1">_xlfn.IFS(Table4[[#This Row],[Age]]&lt;25, "Under 25",Table4[[#This Row],[Age]]=34, "25-34", Table4[[#This Row],[Age]]&lt;=49, "35-49", Table4[[#This Row],[Age]]&lt;=64, "50-64", Table4[[#This Row],[Age]]&gt;=65, "65+")</f>
        <v>50-64</v>
      </c>
      <c r="X4063" t="str">
        <f>_xlfn.XLOOKUP(Table4[[#This Row],[StoreID]],Stores!A:A,Stores!B:B, "Not found")</f>
        <v>MegaMart Johnmouth</v>
      </c>
      <c r="Y4063" t="str">
        <f>_xlfn.XLOOKUP(Table4[[#This Row],[StoreID]],Stores!A:A,Stores!C:C, "Not Found")</f>
        <v>Johnmouth</v>
      </c>
      <c r="Z4063" t="str">
        <f>_xlfn.XLOOKUP(Table4[[#This Row],[StoreID]],Stores!A:A,Stores!D:D, "Not Found")</f>
        <v>East</v>
      </c>
    </row>
    <row r="4064" spans="1:26">
      <c r="A4064" t="s">
        <v>4930</v>
      </c>
      <c r="B4064" s="1">
        <v>45648</v>
      </c>
      <c r="C4064" t="s">
        <v>179</v>
      </c>
      <c r="D4064" t="s">
        <v>753</v>
      </c>
      <c r="E4064" t="s">
        <v>839</v>
      </c>
      <c r="F4064">
        <v>4</v>
      </c>
      <c r="G4064">
        <v>0</v>
      </c>
      <c r="H4064" t="s">
        <v>868</v>
      </c>
      <c r="I4064" s="4">
        <f>Table4[[#This Row],[Quantity]]*Table4[[#This Row],[UnitPrice]]</f>
        <v>1081.8</v>
      </c>
      <c r="J4064" s="4">
        <f>Table4[[#This Row],[Gross Revenue]]*(1-Table4[[#This Row],[Discount]])</f>
        <v>1081.8</v>
      </c>
      <c r="K4064" s="4">
        <f>Table4[[#This Row],[Quantity]]*Table4[[#This Row],[CostPrice]]</f>
        <v>750.4</v>
      </c>
      <c r="L4064" s="4">
        <f>Table4[[#This Row],[Net Revenue]]-Table4[[#This Row],[Total Cost]]</f>
        <v>331.4</v>
      </c>
      <c r="M4064" t="str">
        <f>_xlfn.XLOOKUP(Table4[[#This Row],[ProductID]], Products!A:A,Products!B:B, "Not Found")</f>
        <v>Whether Bags</v>
      </c>
      <c r="N4064" t="str">
        <f>TEXT(Table4[[#This Row],[Date]], "mmm")</f>
        <v>Dec</v>
      </c>
      <c r="O4064" t="str">
        <f>TEXT(Table4[[#This Row],[Date]], "yyyy")</f>
        <v>2024</v>
      </c>
      <c r="P4064" t="str">
        <f>_xlfn.XLOOKUP(Table4[[#This Row],[ProductID]],Products!A:A,Products!C:C, "Not Found")</f>
        <v>Fashion</v>
      </c>
      <c r="Q4064" t="str">
        <f>_xlfn.XLOOKUP(Table4[[#This Row],[ProductID]],Products!A:A,Products!D:D,"Not Found")</f>
        <v>Bags</v>
      </c>
      <c r="R4064">
        <f>_xlfn.XLOOKUP(Table4[[#This Row],[ProductID]],Products!A:A,Products!E:E,"Not Found")</f>
        <v>270.45</v>
      </c>
      <c r="S4064">
        <f>_xlfn.XLOOKUP(Table4[[#This Row],[ProductID]],Products!A:A,Products!F:F, "Not Found")</f>
        <v>187.6</v>
      </c>
      <c r="T4064" t="str">
        <f>_xlfn.XLOOKUP(Table4[[#This Row],[CustomerID]],Customers!A:A,Customers!D:D, "Not Found")</f>
        <v>M</v>
      </c>
      <c r="U4064" s="6">
        <f>_xlfn.XLOOKUP(Table4[[#This Row],[CustomerID]],Customers!A:A,Customers!E:E, "Not Found")</f>
        <v>23397</v>
      </c>
      <c r="V4064">
        <f ca="1">DATEDIF(Table4[[#This Row],[CustomerBirthday]], TODAY(), "Y")</f>
        <v>62</v>
      </c>
      <c r="W4064" t="str" cm="1">
        <f t="array" aca="1" ref="W4064" ca="1">_xlfn.IFS(Table4[[#This Row],[Age]]&lt;25, "Under 25",Table4[[#This Row],[Age]]=34, "25-34", Table4[[#This Row],[Age]]&lt;=49, "35-49", Table4[[#This Row],[Age]]&lt;=64, "50-64", Table4[[#This Row],[Age]]&gt;=65, "65+")</f>
        <v>50-64</v>
      </c>
      <c r="X4064" t="str">
        <f>_xlfn.XLOOKUP(Table4[[#This Row],[StoreID]],Stores!A:A,Stores!B:B, "Not found")</f>
        <v>MegaMart New Michele</v>
      </c>
      <c r="Y4064" t="str">
        <f>_xlfn.XLOOKUP(Table4[[#This Row],[StoreID]],Stores!A:A,Stores!C:C, "Not Found")</f>
        <v>New Michele</v>
      </c>
      <c r="Z4064" t="str">
        <f>_xlfn.XLOOKUP(Table4[[#This Row],[StoreID]],Stores!A:A,Stores!D:D, "Not Found")</f>
        <v>West</v>
      </c>
    </row>
    <row r="4065" spans="1:26">
      <c r="A4065" t="s">
        <v>4931</v>
      </c>
      <c r="B4065" s="1">
        <v>45187</v>
      </c>
      <c r="C4065" t="s">
        <v>183</v>
      </c>
      <c r="D4065" t="s">
        <v>761</v>
      </c>
      <c r="E4065" t="s">
        <v>846</v>
      </c>
      <c r="F4065">
        <v>3</v>
      </c>
      <c r="G4065">
        <v>0.05</v>
      </c>
      <c r="H4065" t="s">
        <v>865</v>
      </c>
      <c r="I4065" s="4">
        <f>Table4[[#This Row],[Quantity]]*Table4[[#This Row],[UnitPrice]]</f>
        <v>5288.76</v>
      </c>
      <c r="J4065" s="4">
        <f>Table4[[#This Row],[Gross Revenue]]*(1-Table4[[#This Row],[Discount]])</f>
        <v>5024.3220000000001</v>
      </c>
      <c r="K4065" s="4">
        <f>Table4[[#This Row],[Quantity]]*Table4[[#This Row],[CostPrice]]</f>
        <v>4039.44</v>
      </c>
      <c r="L4065" s="4">
        <f>Table4[[#This Row],[Net Revenue]]-Table4[[#This Row],[Total Cost]]</f>
        <v>984.88200000000006</v>
      </c>
      <c r="M4065" t="str">
        <f>_xlfn.XLOOKUP(Table4[[#This Row],[ProductID]], Products!A:A,Products!B:B, "Not Found")</f>
        <v>Traditional Laptop</v>
      </c>
      <c r="N4065" t="str">
        <f>TEXT(Table4[[#This Row],[Date]], "mmm")</f>
        <v>Sep</v>
      </c>
      <c r="O4065" t="str">
        <f>TEXT(Table4[[#This Row],[Date]], "yyyy")</f>
        <v>2023</v>
      </c>
      <c r="P4065" t="str">
        <f>_xlfn.XLOOKUP(Table4[[#This Row],[ProductID]],Products!A:A,Products!C:C, "Not Found")</f>
        <v>Electronics</v>
      </c>
      <c r="Q4065" t="str">
        <f>_xlfn.XLOOKUP(Table4[[#This Row],[ProductID]],Products!A:A,Products!D:D,"Not Found")</f>
        <v>Laptop</v>
      </c>
      <c r="R4065">
        <f>_xlfn.XLOOKUP(Table4[[#This Row],[ProductID]],Products!A:A,Products!E:E,"Not Found")</f>
        <v>1762.92</v>
      </c>
      <c r="S4065">
        <f>_xlfn.XLOOKUP(Table4[[#This Row],[ProductID]],Products!A:A,Products!F:F, "Not Found")</f>
        <v>1346.48</v>
      </c>
      <c r="T4065" t="str">
        <f>_xlfn.XLOOKUP(Table4[[#This Row],[CustomerID]],Customers!A:A,Customers!D:D, "Not Found")</f>
        <v>F</v>
      </c>
      <c r="U4065" s="6">
        <f>_xlfn.XLOOKUP(Table4[[#This Row],[CustomerID]],Customers!A:A,Customers!E:E, "Not Found")</f>
        <v>38901</v>
      </c>
      <c r="V4065">
        <f ca="1">DATEDIF(Table4[[#This Row],[CustomerBirthday]], TODAY(), "Y")</f>
        <v>20</v>
      </c>
      <c r="W4065" t="str" cm="1">
        <f t="array" aca="1" ref="W4065" ca="1">_xlfn.IFS(Table4[[#This Row],[Age]]&lt;25, "Under 25",Table4[[#This Row],[Age]]=34, "25-34", Table4[[#This Row],[Age]]&lt;=49, "35-49", Table4[[#This Row],[Age]]&lt;=64, "50-64", Table4[[#This Row],[Age]]&gt;=65, "65+")</f>
        <v>Under 25</v>
      </c>
      <c r="X4065" t="str">
        <f>_xlfn.XLOOKUP(Table4[[#This Row],[StoreID]],Stores!A:A,Stores!B:B, "Not found")</f>
        <v>MegaMart Johnmouth</v>
      </c>
      <c r="Y4065" t="str">
        <f>_xlfn.XLOOKUP(Table4[[#This Row],[StoreID]],Stores!A:A,Stores!C:C, "Not Found")</f>
        <v>Johnmouth</v>
      </c>
      <c r="Z4065" t="str">
        <f>_xlfn.XLOOKUP(Table4[[#This Row],[StoreID]],Stores!A:A,Stores!D:D, "Not Found")</f>
        <v>East</v>
      </c>
    </row>
    <row r="4066" spans="1:26">
      <c r="A4066" t="s">
        <v>4932</v>
      </c>
      <c r="B4066" s="1">
        <v>45265</v>
      </c>
      <c r="C4066" t="s">
        <v>599</v>
      </c>
      <c r="D4066" t="s">
        <v>750</v>
      </c>
      <c r="E4066" t="s">
        <v>831</v>
      </c>
      <c r="F4066">
        <v>4</v>
      </c>
      <c r="G4066">
        <v>0.05</v>
      </c>
      <c r="H4066" t="s">
        <v>868</v>
      </c>
      <c r="I4066" s="4">
        <f>Table4[[#This Row],[Quantity]]*Table4[[#This Row],[UnitPrice]]</f>
        <v>5371</v>
      </c>
      <c r="J4066" s="4">
        <f>Table4[[#This Row],[Gross Revenue]]*(1-Table4[[#This Row],[Discount]])</f>
        <v>5102.45</v>
      </c>
      <c r="K4066" s="4">
        <f>Table4[[#This Row],[Quantity]]*Table4[[#This Row],[CostPrice]]</f>
        <v>3191.76</v>
      </c>
      <c r="L4066" s="4">
        <f>Table4[[#This Row],[Net Revenue]]-Table4[[#This Row],[Total Cost]]</f>
        <v>1910.6899999999996</v>
      </c>
      <c r="M4066" t="str">
        <f>_xlfn.XLOOKUP(Table4[[#This Row],[ProductID]], Products!A:A,Products!B:B, "Not Found")</f>
        <v>Add Clothing</v>
      </c>
      <c r="N4066" t="str">
        <f>TEXT(Table4[[#This Row],[Date]], "mmm")</f>
        <v>Dec</v>
      </c>
      <c r="O4066" t="str">
        <f>TEXT(Table4[[#This Row],[Date]], "yyyy")</f>
        <v>2023</v>
      </c>
      <c r="P4066" t="str">
        <f>_xlfn.XLOOKUP(Table4[[#This Row],[ProductID]],Products!A:A,Products!C:C, "Not Found")</f>
        <v>Fashion</v>
      </c>
      <c r="Q4066" t="str">
        <f>_xlfn.XLOOKUP(Table4[[#This Row],[ProductID]],Products!A:A,Products!D:D,"Not Found")</f>
        <v>Clothing</v>
      </c>
      <c r="R4066">
        <f>_xlfn.XLOOKUP(Table4[[#This Row],[ProductID]],Products!A:A,Products!E:E,"Not Found")</f>
        <v>1342.75</v>
      </c>
      <c r="S4066">
        <f>_xlfn.XLOOKUP(Table4[[#This Row],[ProductID]],Products!A:A,Products!F:F, "Not Found")</f>
        <v>797.94</v>
      </c>
      <c r="T4066" t="str">
        <f>_xlfn.XLOOKUP(Table4[[#This Row],[CustomerID]],Customers!A:A,Customers!D:D, "Not Found")</f>
        <v>M</v>
      </c>
      <c r="U4066" s="6">
        <f>_xlfn.XLOOKUP(Table4[[#This Row],[CustomerID]],Customers!A:A,Customers!E:E, "Not Found")</f>
        <v>25414</v>
      </c>
      <c r="V4066">
        <f ca="1">DATEDIF(Table4[[#This Row],[CustomerBirthday]], TODAY(), "Y")</f>
        <v>56</v>
      </c>
      <c r="W4066" t="str" cm="1">
        <f t="array" aca="1" ref="W4066" ca="1">_xlfn.IFS(Table4[[#This Row],[Age]]&lt;25, "Under 25",Table4[[#This Row],[Age]]=34, "25-34", Table4[[#This Row],[Age]]&lt;=49, "35-49", Table4[[#This Row],[Age]]&lt;=64, "50-64", Table4[[#This Row],[Age]]&gt;=65, "65+")</f>
        <v>50-64</v>
      </c>
      <c r="X4066" t="str">
        <f>_xlfn.XLOOKUP(Table4[[#This Row],[StoreID]],Stores!A:A,Stores!B:B, "Not found")</f>
        <v>MegaMart Jimenezborough</v>
      </c>
      <c r="Y4066" t="str">
        <f>_xlfn.XLOOKUP(Table4[[#This Row],[StoreID]],Stores!A:A,Stores!C:C, "Not Found")</f>
        <v>Jimenezborough</v>
      </c>
      <c r="Z4066" t="str">
        <f>_xlfn.XLOOKUP(Table4[[#This Row],[StoreID]],Stores!A:A,Stores!D:D, "Not Found")</f>
        <v>South</v>
      </c>
    </row>
    <row r="4067" spans="1:26">
      <c r="A4067" t="s">
        <v>4933</v>
      </c>
      <c r="B4067" s="1">
        <v>45295</v>
      </c>
      <c r="C4067" t="s">
        <v>241</v>
      </c>
      <c r="D4067" t="s">
        <v>742</v>
      </c>
      <c r="E4067" t="s">
        <v>831</v>
      </c>
      <c r="F4067">
        <v>1</v>
      </c>
      <c r="G4067">
        <v>0</v>
      </c>
      <c r="H4067" t="s">
        <v>865</v>
      </c>
      <c r="I4067" s="4">
        <f>Table4[[#This Row],[Quantity]]*Table4[[#This Row],[UnitPrice]]</f>
        <v>248.57</v>
      </c>
      <c r="J4067" s="4">
        <f>Table4[[#This Row],[Gross Revenue]]*(1-Table4[[#This Row],[Discount]])</f>
        <v>248.57</v>
      </c>
      <c r="K4067" s="4">
        <f>Table4[[#This Row],[Quantity]]*Table4[[#This Row],[CostPrice]]</f>
        <v>190.67</v>
      </c>
      <c r="L4067" s="4">
        <f>Table4[[#This Row],[Net Revenue]]-Table4[[#This Row],[Total Cost]]</f>
        <v>57.900000000000006</v>
      </c>
      <c r="M4067" t="str">
        <f>_xlfn.XLOOKUP(Table4[[#This Row],[ProductID]], Products!A:A,Products!B:B, "Not Found")</f>
        <v>Either Headphones</v>
      </c>
      <c r="N4067" t="str">
        <f>TEXT(Table4[[#This Row],[Date]], "mmm")</f>
        <v>Jan</v>
      </c>
      <c r="O4067" t="str">
        <f>TEXT(Table4[[#This Row],[Date]], "yyyy")</f>
        <v>2024</v>
      </c>
      <c r="P4067" t="str">
        <f>_xlfn.XLOOKUP(Table4[[#This Row],[ProductID]],Products!A:A,Products!C:C, "Not Found")</f>
        <v>Electronics</v>
      </c>
      <c r="Q4067" t="str">
        <f>_xlfn.XLOOKUP(Table4[[#This Row],[ProductID]],Products!A:A,Products!D:D,"Not Found")</f>
        <v>Headphones</v>
      </c>
      <c r="R4067">
        <f>_xlfn.XLOOKUP(Table4[[#This Row],[ProductID]],Products!A:A,Products!E:E,"Not Found")</f>
        <v>248.57</v>
      </c>
      <c r="S4067">
        <f>_xlfn.XLOOKUP(Table4[[#This Row],[ProductID]],Products!A:A,Products!F:F, "Not Found")</f>
        <v>190.67</v>
      </c>
      <c r="T4067" t="str">
        <f>_xlfn.XLOOKUP(Table4[[#This Row],[CustomerID]],Customers!A:A,Customers!D:D, "Not Found")</f>
        <v>M</v>
      </c>
      <c r="U4067" s="6">
        <f>_xlfn.XLOOKUP(Table4[[#This Row],[CustomerID]],Customers!A:A,Customers!E:E, "Not Found")</f>
        <v>26671</v>
      </c>
      <c r="V4067">
        <f ca="1">DATEDIF(Table4[[#This Row],[CustomerBirthday]], TODAY(), "Y")</f>
        <v>53</v>
      </c>
      <c r="W4067" t="str" cm="1">
        <f t="array" aca="1" ref="W4067" ca="1">_xlfn.IFS(Table4[[#This Row],[Age]]&lt;25, "Under 25",Table4[[#This Row],[Age]]=34, "25-34", Table4[[#This Row],[Age]]&lt;=49, "35-49", Table4[[#This Row],[Age]]&lt;=64, "50-64", Table4[[#This Row],[Age]]&gt;=65, "65+")</f>
        <v>50-64</v>
      </c>
      <c r="X4067" t="str">
        <f>_xlfn.XLOOKUP(Table4[[#This Row],[StoreID]],Stores!A:A,Stores!B:B, "Not found")</f>
        <v>MegaMart Jimenezborough</v>
      </c>
      <c r="Y4067" t="str">
        <f>_xlfn.XLOOKUP(Table4[[#This Row],[StoreID]],Stores!A:A,Stores!C:C, "Not Found")</f>
        <v>Jimenezborough</v>
      </c>
      <c r="Z4067" t="str">
        <f>_xlfn.XLOOKUP(Table4[[#This Row],[StoreID]],Stores!A:A,Stores!D:D, "Not Found")</f>
        <v>South</v>
      </c>
    </row>
    <row r="4068" spans="1:26">
      <c r="A4068" t="s">
        <v>4934</v>
      </c>
      <c r="B4068" s="1">
        <v>45704</v>
      </c>
      <c r="C4068" t="s">
        <v>382</v>
      </c>
      <c r="D4068" t="s">
        <v>806</v>
      </c>
      <c r="E4068" t="s">
        <v>842</v>
      </c>
      <c r="F4068">
        <v>3</v>
      </c>
      <c r="G4068">
        <v>0</v>
      </c>
      <c r="H4068" t="s">
        <v>871</v>
      </c>
      <c r="I4068" s="4">
        <f>Table4[[#This Row],[Quantity]]*Table4[[#This Row],[UnitPrice]]</f>
        <v>5236.83</v>
      </c>
      <c r="J4068" s="4">
        <f>Table4[[#This Row],[Gross Revenue]]*(1-Table4[[#This Row],[Discount]])</f>
        <v>5236.83</v>
      </c>
      <c r="K4068" s="4">
        <f>Table4[[#This Row],[Quantity]]*Table4[[#This Row],[CostPrice]]</f>
        <v>3967.32</v>
      </c>
      <c r="L4068" s="4">
        <f>Table4[[#This Row],[Net Revenue]]-Table4[[#This Row],[Total Cost]]</f>
        <v>1269.5099999999998</v>
      </c>
      <c r="M4068" t="str">
        <f>_xlfn.XLOOKUP(Table4[[#This Row],[ProductID]], Products!A:A,Products!B:B, "Not Found")</f>
        <v>Piece Headphones</v>
      </c>
      <c r="N4068" t="str">
        <f>TEXT(Table4[[#This Row],[Date]], "mmm")</f>
        <v>Feb</v>
      </c>
      <c r="O4068" t="str">
        <f>TEXT(Table4[[#This Row],[Date]], "yyyy")</f>
        <v>2025</v>
      </c>
      <c r="P4068" t="str">
        <f>_xlfn.XLOOKUP(Table4[[#This Row],[ProductID]],Products!A:A,Products!C:C, "Not Found")</f>
        <v>Electronics</v>
      </c>
      <c r="Q4068" t="str">
        <f>_xlfn.XLOOKUP(Table4[[#This Row],[ProductID]],Products!A:A,Products!D:D,"Not Found")</f>
        <v>Headphones</v>
      </c>
      <c r="R4068">
        <f>_xlfn.XLOOKUP(Table4[[#This Row],[ProductID]],Products!A:A,Products!E:E,"Not Found")</f>
        <v>1745.61</v>
      </c>
      <c r="S4068">
        <f>_xlfn.XLOOKUP(Table4[[#This Row],[ProductID]],Products!A:A,Products!F:F, "Not Found")</f>
        <v>1322.44</v>
      </c>
      <c r="T4068" t="str">
        <f>_xlfn.XLOOKUP(Table4[[#This Row],[CustomerID]],Customers!A:A,Customers!D:D, "Not Found")</f>
        <v>F</v>
      </c>
      <c r="U4068" s="6">
        <f>_xlfn.XLOOKUP(Table4[[#This Row],[CustomerID]],Customers!A:A,Customers!E:E, "Not Found")</f>
        <v>35236</v>
      </c>
      <c r="V4068">
        <f ca="1">DATEDIF(Table4[[#This Row],[CustomerBirthday]], TODAY(), "Y")</f>
        <v>30</v>
      </c>
      <c r="W4068" t="str" cm="1">
        <f t="array" aca="1" ref="W4068" ca="1">_xlfn.IFS(Table4[[#This Row],[Age]]&lt;25, "Under 25",Table4[[#This Row],[Age]]=34, "25-34", Table4[[#This Row],[Age]]&lt;=49, "35-49", Table4[[#This Row],[Age]]&lt;=64, "50-64", Table4[[#This Row],[Age]]&gt;=65, "65+")</f>
        <v>35-49</v>
      </c>
      <c r="X4068" t="str">
        <f>_xlfn.XLOOKUP(Table4[[#This Row],[StoreID]],Stores!A:A,Stores!B:B, "Not found")</f>
        <v>MegaMart Brianahaven</v>
      </c>
      <c r="Y4068" t="str">
        <f>_xlfn.XLOOKUP(Table4[[#This Row],[StoreID]],Stores!A:A,Stores!C:C, "Not Found")</f>
        <v>Brianahaven</v>
      </c>
      <c r="Z4068" t="str">
        <f>_xlfn.XLOOKUP(Table4[[#This Row],[StoreID]],Stores!A:A,Stores!D:D, "Not Found")</f>
        <v>North</v>
      </c>
    </row>
    <row r="4069" spans="1:26">
      <c r="A4069" t="s">
        <v>4935</v>
      </c>
      <c r="B4069" s="1">
        <v>45449</v>
      </c>
      <c r="C4069" t="s">
        <v>12</v>
      </c>
      <c r="D4069" t="s">
        <v>728</v>
      </c>
      <c r="E4069" t="s">
        <v>842</v>
      </c>
      <c r="F4069">
        <v>3</v>
      </c>
      <c r="G4069">
        <v>0.05</v>
      </c>
      <c r="H4069" t="s">
        <v>865</v>
      </c>
      <c r="I4069" s="4">
        <f>Table4[[#This Row],[Quantity]]*Table4[[#This Row],[UnitPrice]]</f>
        <v>954.15000000000009</v>
      </c>
      <c r="J4069" s="4">
        <f>Table4[[#This Row],[Gross Revenue]]*(1-Table4[[#This Row],[Discount]])</f>
        <v>906.4425</v>
      </c>
      <c r="K4069" s="4">
        <f>Table4[[#This Row],[Quantity]]*Table4[[#This Row],[CostPrice]]</f>
        <v>562.02</v>
      </c>
      <c r="L4069" s="4">
        <f>Table4[[#This Row],[Net Revenue]]-Table4[[#This Row],[Total Cost]]</f>
        <v>344.42250000000001</v>
      </c>
      <c r="M4069" t="str">
        <f>_xlfn.XLOOKUP(Table4[[#This Row],[ProductID]], Products!A:A,Products!B:B, "Not Found")</f>
        <v>Company Fruits</v>
      </c>
      <c r="N4069" t="str">
        <f>TEXT(Table4[[#This Row],[Date]], "mmm")</f>
        <v>Jun</v>
      </c>
      <c r="O4069" t="str">
        <f>TEXT(Table4[[#This Row],[Date]], "yyyy")</f>
        <v>2024</v>
      </c>
      <c r="P4069" t="str">
        <f>_xlfn.XLOOKUP(Table4[[#This Row],[ProductID]],Products!A:A,Products!C:C, "Not Found")</f>
        <v>Groceries</v>
      </c>
      <c r="Q4069" t="str">
        <f>_xlfn.XLOOKUP(Table4[[#This Row],[ProductID]],Products!A:A,Products!D:D,"Not Found")</f>
        <v>Fruits</v>
      </c>
      <c r="R4069">
        <f>_xlfn.XLOOKUP(Table4[[#This Row],[ProductID]],Products!A:A,Products!E:E,"Not Found")</f>
        <v>318.05</v>
      </c>
      <c r="S4069">
        <f>_xlfn.XLOOKUP(Table4[[#This Row],[ProductID]],Products!A:A,Products!F:F, "Not Found")</f>
        <v>187.34</v>
      </c>
      <c r="T4069" t="str">
        <f>_xlfn.XLOOKUP(Table4[[#This Row],[CustomerID]],Customers!A:A,Customers!D:D, "Not Found")</f>
        <v>M</v>
      </c>
      <c r="U4069" s="6">
        <f>_xlfn.XLOOKUP(Table4[[#This Row],[CustomerID]],Customers!A:A,Customers!E:E, "Not Found")</f>
        <v>21780</v>
      </c>
      <c r="V4069">
        <f ca="1">DATEDIF(Table4[[#This Row],[CustomerBirthday]], TODAY(), "Y")</f>
        <v>66</v>
      </c>
      <c r="W4069" t="str" cm="1">
        <f t="array" aca="1" ref="W4069" ca="1">_xlfn.IFS(Table4[[#This Row],[Age]]&lt;25, "Under 25",Table4[[#This Row],[Age]]=34, "25-34", Table4[[#This Row],[Age]]&lt;=49, "35-49", Table4[[#This Row],[Age]]&lt;=64, "50-64", Table4[[#This Row],[Age]]&gt;=65, "65+")</f>
        <v>65+</v>
      </c>
      <c r="X4069" t="str">
        <f>_xlfn.XLOOKUP(Table4[[#This Row],[StoreID]],Stores!A:A,Stores!B:B, "Not found")</f>
        <v>MegaMart Brianahaven</v>
      </c>
      <c r="Y4069" t="str">
        <f>_xlfn.XLOOKUP(Table4[[#This Row],[StoreID]],Stores!A:A,Stores!C:C, "Not Found")</f>
        <v>Brianahaven</v>
      </c>
      <c r="Z4069" t="str">
        <f>_xlfn.XLOOKUP(Table4[[#This Row],[StoreID]],Stores!A:A,Stores!D:D, "Not Found")</f>
        <v>North</v>
      </c>
    </row>
    <row r="4070" spans="1:26">
      <c r="A4070" t="s">
        <v>4936</v>
      </c>
      <c r="B4070" s="1">
        <v>45691</v>
      </c>
      <c r="C4070" t="s">
        <v>696</v>
      </c>
      <c r="D4070" t="s">
        <v>796</v>
      </c>
      <c r="E4070" t="s">
        <v>831</v>
      </c>
      <c r="F4070">
        <v>5</v>
      </c>
      <c r="G4070">
        <v>0.1</v>
      </c>
      <c r="H4070" t="s">
        <v>871</v>
      </c>
      <c r="I4070" s="4">
        <f>Table4[[#This Row],[Quantity]]*Table4[[#This Row],[UnitPrice]]</f>
        <v>7812.1500000000005</v>
      </c>
      <c r="J4070" s="4">
        <f>Table4[[#This Row],[Gross Revenue]]*(1-Table4[[#This Row],[Discount]])</f>
        <v>7030.9350000000004</v>
      </c>
      <c r="K4070" s="4">
        <f>Table4[[#This Row],[Quantity]]*Table4[[#This Row],[CostPrice]]</f>
        <v>5978.1500000000005</v>
      </c>
      <c r="L4070" s="4">
        <f>Table4[[#This Row],[Net Revenue]]-Table4[[#This Row],[Total Cost]]</f>
        <v>1052.7849999999999</v>
      </c>
      <c r="M4070" t="str">
        <f>_xlfn.XLOOKUP(Table4[[#This Row],[ProductID]], Products!A:A,Products!B:B, "Not Found")</f>
        <v>Chair Laptop</v>
      </c>
      <c r="N4070" t="str">
        <f>TEXT(Table4[[#This Row],[Date]], "mmm")</f>
        <v>Feb</v>
      </c>
      <c r="O4070" t="str">
        <f>TEXT(Table4[[#This Row],[Date]], "yyyy")</f>
        <v>2025</v>
      </c>
      <c r="P4070" t="str">
        <f>_xlfn.XLOOKUP(Table4[[#This Row],[ProductID]],Products!A:A,Products!C:C, "Not Found")</f>
        <v>Electronics</v>
      </c>
      <c r="Q4070" t="str">
        <f>_xlfn.XLOOKUP(Table4[[#This Row],[ProductID]],Products!A:A,Products!D:D,"Not Found")</f>
        <v>Laptop</v>
      </c>
      <c r="R4070">
        <f>_xlfn.XLOOKUP(Table4[[#This Row],[ProductID]],Products!A:A,Products!E:E,"Not Found")</f>
        <v>1562.43</v>
      </c>
      <c r="S4070">
        <f>_xlfn.XLOOKUP(Table4[[#This Row],[ProductID]],Products!A:A,Products!F:F, "Not Found")</f>
        <v>1195.6300000000001</v>
      </c>
      <c r="T4070" t="str">
        <f>_xlfn.XLOOKUP(Table4[[#This Row],[CustomerID]],Customers!A:A,Customers!D:D, "Not Found")</f>
        <v>M</v>
      </c>
      <c r="U4070" s="6">
        <f>_xlfn.XLOOKUP(Table4[[#This Row],[CustomerID]],Customers!A:A,Customers!E:E, "Not Found")</f>
        <v>31435</v>
      </c>
      <c r="V4070">
        <f ca="1">DATEDIF(Table4[[#This Row],[CustomerBirthday]], TODAY(), "Y")</f>
        <v>40</v>
      </c>
      <c r="W4070" t="str" cm="1">
        <f t="array" aca="1" ref="W4070" ca="1">_xlfn.IFS(Table4[[#This Row],[Age]]&lt;25, "Under 25",Table4[[#This Row],[Age]]=34, "25-34", Table4[[#This Row],[Age]]&lt;=49, "35-49", Table4[[#This Row],[Age]]&lt;=64, "50-64", Table4[[#This Row],[Age]]&gt;=65, "65+")</f>
        <v>35-49</v>
      </c>
      <c r="X4070" t="str">
        <f>_xlfn.XLOOKUP(Table4[[#This Row],[StoreID]],Stores!A:A,Stores!B:B, "Not found")</f>
        <v>MegaMart Jimenezborough</v>
      </c>
      <c r="Y4070" t="str">
        <f>_xlfn.XLOOKUP(Table4[[#This Row],[StoreID]],Stores!A:A,Stores!C:C, "Not Found")</f>
        <v>Jimenezborough</v>
      </c>
      <c r="Z4070" t="str">
        <f>_xlfn.XLOOKUP(Table4[[#This Row],[StoreID]],Stores!A:A,Stores!D:D, "Not Found")</f>
        <v>South</v>
      </c>
    </row>
    <row r="4071" spans="1:26">
      <c r="A4071" t="s">
        <v>4937</v>
      </c>
      <c r="B4071" s="1">
        <v>45238</v>
      </c>
      <c r="C4071" t="s">
        <v>20</v>
      </c>
      <c r="D4071" t="s">
        <v>800</v>
      </c>
      <c r="E4071" t="s">
        <v>831</v>
      </c>
      <c r="F4071">
        <v>2</v>
      </c>
      <c r="G4071">
        <v>0.15</v>
      </c>
      <c r="H4071" t="s">
        <v>871</v>
      </c>
      <c r="I4071" s="4">
        <f>Table4[[#This Row],[Quantity]]*Table4[[#This Row],[UnitPrice]]</f>
        <v>3905.3</v>
      </c>
      <c r="J4071" s="4">
        <f>Table4[[#This Row],[Gross Revenue]]*(1-Table4[[#This Row],[Discount]])</f>
        <v>3319.5050000000001</v>
      </c>
      <c r="K4071" s="4">
        <f>Table4[[#This Row],[Quantity]]*Table4[[#This Row],[CostPrice]]</f>
        <v>2902.54</v>
      </c>
      <c r="L4071" s="4">
        <f>Table4[[#This Row],[Net Revenue]]-Table4[[#This Row],[Total Cost]]</f>
        <v>416.96500000000015</v>
      </c>
      <c r="M4071" t="str">
        <f>_xlfn.XLOOKUP(Table4[[#This Row],[ProductID]], Products!A:A,Products!B:B, "Not Found")</f>
        <v>Book Television</v>
      </c>
      <c r="N4071" t="str">
        <f>TEXT(Table4[[#This Row],[Date]], "mmm")</f>
        <v>Nov</v>
      </c>
      <c r="O4071" t="str">
        <f>TEXT(Table4[[#This Row],[Date]], "yyyy")</f>
        <v>2023</v>
      </c>
      <c r="P4071" t="str">
        <f>_xlfn.XLOOKUP(Table4[[#This Row],[ProductID]],Products!A:A,Products!C:C, "Not Found")</f>
        <v>Electronics</v>
      </c>
      <c r="Q4071" t="str">
        <f>_xlfn.XLOOKUP(Table4[[#This Row],[ProductID]],Products!A:A,Products!D:D,"Not Found")</f>
        <v>Television</v>
      </c>
      <c r="R4071">
        <f>_xlfn.XLOOKUP(Table4[[#This Row],[ProductID]],Products!A:A,Products!E:E,"Not Found")</f>
        <v>1952.65</v>
      </c>
      <c r="S4071">
        <f>_xlfn.XLOOKUP(Table4[[#This Row],[ProductID]],Products!A:A,Products!F:F, "Not Found")</f>
        <v>1451.27</v>
      </c>
      <c r="T4071" t="str">
        <f>_xlfn.XLOOKUP(Table4[[#This Row],[CustomerID]],Customers!A:A,Customers!D:D, "Not Found")</f>
        <v>M</v>
      </c>
      <c r="U4071" s="6">
        <f>_xlfn.XLOOKUP(Table4[[#This Row],[CustomerID]],Customers!A:A,Customers!E:E, "Not Found")</f>
        <v>33771</v>
      </c>
      <c r="V4071">
        <f ca="1">DATEDIF(Table4[[#This Row],[CustomerBirthday]], TODAY(), "Y")</f>
        <v>34</v>
      </c>
      <c r="W4071" t="str" cm="1">
        <f t="array" aca="1" ref="W4071" ca="1">_xlfn.IFS(Table4[[#This Row],[Age]]&lt;25, "Under 25",Table4[[#This Row],[Age]]=34, "25-34", Table4[[#This Row],[Age]]&lt;=49, "35-49", Table4[[#This Row],[Age]]&lt;=64, "50-64", Table4[[#This Row],[Age]]&gt;=65, "65+")</f>
        <v>25-34</v>
      </c>
      <c r="X4071" t="str">
        <f>_xlfn.XLOOKUP(Table4[[#This Row],[StoreID]],Stores!A:A,Stores!B:B, "Not found")</f>
        <v>MegaMart Jimenezborough</v>
      </c>
      <c r="Y4071" t="str">
        <f>_xlfn.XLOOKUP(Table4[[#This Row],[StoreID]],Stores!A:A,Stores!C:C, "Not Found")</f>
        <v>Jimenezborough</v>
      </c>
      <c r="Z4071" t="str">
        <f>_xlfn.XLOOKUP(Table4[[#This Row],[StoreID]],Stores!A:A,Stores!D:D, "Not Found")</f>
        <v>South</v>
      </c>
    </row>
    <row r="4072" spans="1:26">
      <c r="A4072" t="s">
        <v>4938</v>
      </c>
      <c r="B4072" s="1">
        <v>45199</v>
      </c>
      <c r="C4072" t="s">
        <v>386</v>
      </c>
      <c r="D4072" t="s">
        <v>804</v>
      </c>
      <c r="E4072" t="s">
        <v>831</v>
      </c>
      <c r="F4072">
        <v>5</v>
      </c>
      <c r="G4072">
        <v>0.1</v>
      </c>
      <c r="H4072" t="s">
        <v>868</v>
      </c>
      <c r="I4072" s="4">
        <f>Table4[[#This Row],[Quantity]]*Table4[[#This Row],[UnitPrice]]</f>
        <v>2704.7000000000003</v>
      </c>
      <c r="J4072" s="4">
        <f>Table4[[#This Row],[Gross Revenue]]*(1-Table4[[#This Row],[Discount]])</f>
        <v>2434.2300000000005</v>
      </c>
      <c r="K4072" s="4">
        <f>Table4[[#This Row],[Quantity]]*Table4[[#This Row],[CostPrice]]</f>
        <v>1991.25</v>
      </c>
      <c r="L4072" s="4">
        <f>Table4[[#This Row],[Net Revenue]]-Table4[[#This Row],[Total Cost]]</f>
        <v>442.98000000000047</v>
      </c>
      <c r="M4072" t="str">
        <f>_xlfn.XLOOKUP(Table4[[#This Row],[ProductID]], Products!A:A,Products!B:B, "Not Found")</f>
        <v>Church Clothing</v>
      </c>
      <c r="N4072" t="str">
        <f>TEXT(Table4[[#This Row],[Date]], "mmm")</f>
        <v>Sep</v>
      </c>
      <c r="O4072" t="str">
        <f>TEXT(Table4[[#This Row],[Date]], "yyyy")</f>
        <v>2023</v>
      </c>
      <c r="P4072" t="str">
        <f>_xlfn.XLOOKUP(Table4[[#This Row],[ProductID]],Products!A:A,Products!C:C, "Not Found")</f>
        <v>Fashion</v>
      </c>
      <c r="Q4072" t="str">
        <f>_xlfn.XLOOKUP(Table4[[#This Row],[ProductID]],Products!A:A,Products!D:D,"Not Found")</f>
        <v>Clothing</v>
      </c>
      <c r="R4072">
        <f>_xlfn.XLOOKUP(Table4[[#This Row],[ProductID]],Products!A:A,Products!E:E,"Not Found")</f>
        <v>540.94000000000005</v>
      </c>
      <c r="S4072">
        <f>_xlfn.XLOOKUP(Table4[[#This Row],[ProductID]],Products!A:A,Products!F:F, "Not Found")</f>
        <v>398.25</v>
      </c>
      <c r="T4072" t="str">
        <f>_xlfn.XLOOKUP(Table4[[#This Row],[CustomerID]],Customers!A:A,Customers!D:D, "Not Found")</f>
        <v>F</v>
      </c>
      <c r="U4072" s="6">
        <f>_xlfn.XLOOKUP(Table4[[#This Row],[CustomerID]],Customers!A:A,Customers!E:E, "Not Found")</f>
        <v>23676</v>
      </c>
      <c r="V4072">
        <f ca="1">DATEDIF(Table4[[#This Row],[CustomerBirthday]], TODAY(), "Y")</f>
        <v>61</v>
      </c>
      <c r="W4072" t="str" cm="1">
        <f t="array" aca="1" ref="W4072" ca="1">_xlfn.IFS(Table4[[#This Row],[Age]]&lt;25, "Under 25",Table4[[#This Row],[Age]]=34, "25-34", Table4[[#This Row],[Age]]&lt;=49, "35-49", Table4[[#This Row],[Age]]&lt;=64, "50-64", Table4[[#This Row],[Age]]&gt;=65, "65+")</f>
        <v>50-64</v>
      </c>
      <c r="X4072" t="str">
        <f>_xlfn.XLOOKUP(Table4[[#This Row],[StoreID]],Stores!A:A,Stores!B:B, "Not found")</f>
        <v>MegaMart Jimenezborough</v>
      </c>
      <c r="Y4072" t="str">
        <f>_xlfn.XLOOKUP(Table4[[#This Row],[StoreID]],Stores!A:A,Stores!C:C, "Not Found")</f>
        <v>Jimenezborough</v>
      </c>
      <c r="Z4072" t="str">
        <f>_xlfn.XLOOKUP(Table4[[#This Row],[StoreID]],Stores!A:A,Stores!D:D, "Not Found")</f>
        <v>South</v>
      </c>
    </row>
    <row r="4073" spans="1:26">
      <c r="A4073" t="s">
        <v>4939</v>
      </c>
      <c r="B4073" s="1">
        <v>45318</v>
      </c>
      <c r="C4073" t="s">
        <v>228</v>
      </c>
      <c r="D4073" t="s">
        <v>806</v>
      </c>
      <c r="E4073" t="s">
        <v>846</v>
      </c>
      <c r="F4073">
        <v>4</v>
      </c>
      <c r="G4073">
        <v>0.1</v>
      </c>
      <c r="H4073" t="s">
        <v>868</v>
      </c>
      <c r="I4073" s="4">
        <f>Table4[[#This Row],[Quantity]]*Table4[[#This Row],[UnitPrice]]</f>
        <v>6982.44</v>
      </c>
      <c r="J4073" s="4">
        <f>Table4[[#This Row],[Gross Revenue]]*(1-Table4[[#This Row],[Discount]])</f>
        <v>6284.1959999999999</v>
      </c>
      <c r="K4073" s="4">
        <f>Table4[[#This Row],[Quantity]]*Table4[[#This Row],[CostPrice]]</f>
        <v>5289.76</v>
      </c>
      <c r="L4073" s="4">
        <f>Table4[[#This Row],[Net Revenue]]-Table4[[#This Row],[Total Cost]]</f>
        <v>994.43599999999969</v>
      </c>
      <c r="M4073" t="str">
        <f>_xlfn.XLOOKUP(Table4[[#This Row],[ProductID]], Products!A:A,Products!B:B, "Not Found")</f>
        <v>Piece Headphones</v>
      </c>
      <c r="N4073" t="str">
        <f>TEXT(Table4[[#This Row],[Date]], "mmm")</f>
        <v>Jan</v>
      </c>
      <c r="O4073" t="str">
        <f>TEXT(Table4[[#This Row],[Date]], "yyyy")</f>
        <v>2024</v>
      </c>
      <c r="P4073" t="str">
        <f>_xlfn.XLOOKUP(Table4[[#This Row],[ProductID]],Products!A:A,Products!C:C, "Not Found")</f>
        <v>Electronics</v>
      </c>
      <c r="Q4073" t="str">
        <f>_xlfn.XLOOKUP(Table4[[#This Row],[ProductID]],Products!A:A,Products!D:D,"Not Found")</f>
        <v>Headphones</v>
      </c>
      <c r="R4073">
        <f>_xlfn.XLOOKUP(Table4[[#This Row],[ProductID]],Products!A:A,Products!E:E,"Not Found")</f>
        <v>1745.61</v>
      </c>
      <c r="S4073">
        <f>_xlfn.XLOOKUP(Table4[[#This Row],[ProductID]],Products!A:A,Products!F:F, "Not Found")</f>
        <v>1322.44</v>
      </c>
      <c r="T4073" t="str">
        <f>_xlfn.XLOOKUP(Table4[[#This Row],[CustomerID]],Customers!A:A,Customers!D:D, "Not Found")</f>
        <v>F</v>
      </c>
      <c r="U4073" s="6">
        <f>_xlfn.XLOOKUP(Table4[[#This Row],[CustomerID]],Customers!A:A,Customers!E:E, "Not Found")</f>
        <v>23142</v>
      </c>
      <c r="V4073">
        <f ca="1">DATEDIF(Table4[[#This Row],[CustomerBirthday]], TODAY(), "Y")</f>
        <v>63</v>
      </c>
      <c r="W4073" t="str" cm="1">
        <f t="array" aca="1" ref="W4073" ca="1">_xlfn.IFS(Table4[[#This Row],[Age]]&lt;25, "Under 25",Table4[[#This Row],[Age]]=34, "25-34", Table4[[#This Row],[Age]]&lt;=49, "35-49", Table4[[#This Row],[Age]]&lt;=64, "50-64", Table4[[#This Row],[Age]]&gt;=65, "65+")</f>
        <v>50-64</v>
      </c>
      <c r="X4073" t="str">
        <f>_xlfn.XLOOKUP(Table4[[#This Row],[StoreID]],Stores!A:A,Stores!B:B, "Not found")</f>
        <v>MegaMart Johnmouth</v>
      </c>
      <c r="Y4073" t="str">
        <f>_xlfn.XLOOKUP(Table4[[#This Row],[StoreID]],Stores!A:A,Stores!C:C, "Not Found")</f>
        <v>Johnmouth</v>
      </c>
      <c r="Z4073" t="str">
        <f>_xlfn.XLOOKUP(Table4[[#This Row],[StoreID]],Stores!A:A,Stores!D:D, "Not Found")</f>
        <v>East</v>
      </c>
    </row>
    <row r="4074" spans="1:26">
      <c r="A4074" t="s">
        <v>4940</v>
      </c>
      <c r="B4074" s="1">
        <v>45321</v>
      </c>
      <c r="C4074" t="s">
        <v>71</v>
      </c>
      <c r="D4074" t="s">
        <v>810</v>
      </c>
      <c r="E4074" t="s">
        <v>839</v>
      </c>
      <c r="F4074">
        <v>3</v>
      </c>
      <c r="G4074">
        <v>0.15</v>
      </c>
      <c r="H4074" t="s">
        <v>875</v>
      </c>
      <c r="I4074" s="4">
        <f>Table4[[#This Row],[Quantity]]*Table4[[#This Row],[UnitPrice]]</f>
        <v>1360.8600000000001</v>
      </c>
      <c r="J4074" s="4">
        <f>Table4[[#This Row],[Gross Revenue]]*(1-Table4[[#This Row],[Discount]])</f>
        <v>1156.731</v>
      </c>
      <c r="K4074" s="4">
        <f>Table4[[#This Row],[Quantity]]*Table4[[#This Row],[CostPrice]]</f>
        <v>949.89</v>
      </c>
      <c r="L4074" s="4">
        <f>Table4[[#This Row],[Net Revenue]]-Table4[[#This Row],[Total Cost]]</f>
        <v>206.84100000000001</v>
      </c>
      <c r="M4074" t="str">
        <f>_xlfn.XLOOKUP(Table4[[#This Row],[ProductID]], Products!A:A,Products!B:B, "Not Found")</f>
        <v>Maybe Clothing</v>
      </c>
      <c r="N4074" t="str">
        <f>TEXT(Table4[[#This Row],[Date]], "mmm")</f>
        <v>Jan</v>
      </c>
      <c r="O4074" t="str">
        <f>TEXT(Table4[[#This Row],[Date]], "yyyy")</f>
        <v>2024</v>
      </c>
      <c r="P4074" t="str">
        <f>_xlfn.XLOOKUP(Table4[[#This Row],[ProductID]],Products!A:A,Products!C:C, "Not Found")</f>
        <v>Fashion</v>
      </c>
      <c r="Q4074" t="str">
        <f>_xlfn.XLOOKUP(Table4[[#This Row],[ProductID]],Products!A:A,Products!D:D,"Not Found")</f>
        <v>Clothing</v>
      </c>
      <c r="R4074">
        <f>_xlfn.XLOOKUP(Table4[[#This Row],[ProductID]],Products!A:A,Products!E:E,"Not Found")</f>
        <v>453.62</v>
      </c>
      <c r="S4074">
        <f>_xlfn.XLOOKUP(Table4[[#This Row],[ProductID]],Products!A:A,Products!F:F, "Not Found")</f>
        <v>316.63</v>
      </c>
      <c r="T4074" t="str">
        <f>_xlfn.XLOOKUP(Table4[[#This Row],[CustomerID]],Customers!A:A,Customers!D:D, "Not Found")</f>
        <v>F</v>
      </c>
      <c r="U4074" s="6">
        <f>_xlfn.XLOOKUP(Table4[[#This Row],[CustomerID]],Customers!A:A,Customers!E:E, "Not Found")</f>
        <v>30021</v>
      </c>
      <c r="V4074">
        <f ca="1">DATEDIF(Table4[[#This Row],[CustomerBirthday]], TODAY(), "Y")</f>
        <v>44</v>
      </c>
      <c r="W4074" t="str" cm="1">
        <f t="array" aca="1" ref="W4074" ca="1">_xlfn.IFS(Table4[[#This Row],[Age]]&lt;25, "Under 25",Table4[[#This Row],[Age]]=34, "25-34", Table4[[#This Row],[Age]]&lt;=49, "35-49", Table4[[#This Row],[Age]]&lt;=64, "50-64", Table4[[#This Row],[Age]]&gt;=65, "65+")</f>
        <v>35-49</v>
      </c>
      <c r="X4074" t="str">
        <f>_xlfn.XLOOKUP(Table4[[#This Row],[StoreID]],Stores!A:A,Stores!B:B, "Not found")</f>
        <v>MegaMart New Michele</v>
      </c>
      <c r="Y4074" t="str">
        <f>_xlfn.XLOOKUP(Table4[[#This Row],[StoreID]],Stores!A:A,Stores!C:C, "Not Found")</f>
        <v>New Michele</v>
      </c>
      <c r="Z4074" t="str">
        <f>_xlfn.XLOOKUP(Table4[[#This Row],[StoreID]],Stores!A:A,Stores!D:D, "Not Found")</f>
        <v>West</v>
      </c>
    </row>
    <row r="4075" spans="1:26">
      <c r="A4075" t="s">
        <v>4941</v>
      </c>
      <c r="B4075" s="1">
        <v>45269</v>
      </c>
      <c r="C4075" t="s">
        <v>351</v>
      </c>
      <c r="D4075" t="s">
        <v>772</v>
      </c>
      <c r="E4075" t="s">
        <v>839</v>
      </c>
      <c r="F4075">
        <v>3</v>
      </c>
      <c r="G4075">
        <v>0</v>
      </c>
      <c r="H4075" t="s">
        <v>871</v>
      </c>
      <c r="I4075" s="4">
        <f>Table4[[#This Row],[Quantity]]*Table4[[#This Row],[UnitPrice]]</f>
        <v>5635.41</v>
      </c>
      <c r="J4075" s="4">
        <f>Table4[[#This Row],[Gross Revenue]]*(1-Table4[[#This Row],[Discount]])</f>
        <v>5635.41</v>
      </c>
      <c r="K4075" s="4">
        <f>Table4[[#This Row],[Quantity]]*Table4[[#This Row],[CostPrice]]</f>
        <v>3044.73</v>
      </c>
      <c r="L4075" s="4">
        <f>Table4[[#This Row],[Net Revenue]]-Table4[[#This Row],[Total Cost]]</f>
        <v>2590.6799999999998</v>
      </c>
      <c r="M4075" t="str">
        <f>_xlfn.XLOOKUP(Table4[[#This Row],[ProductID]], Products!A:A,Products!B:B, "Not Found")</f>
        <v>And Footwear</v>
      </c>
      <c r="N4075" t="str">
        <f>TEXT(Table4[[#This Row],[Date]], "mmm")</f>
        <v>Dec</v>
      </c>
      <c r="O4075" t="str">
        <f>TEXT(Table4[[#This Row],[Date]], "yyyy")</f>
        <v>2023</v>
      </c>
      <c r="P4075" t="str">
        <f>_xlfn.XLOOKUP(Table4[[#This Row],[ProductID]],Products!A:A,Products!C:C, "Not Found")</f>
        <v>Fashion</v>
      </c>
      <c r="Q4075" t="str">
        <f>_xlfn.XLOOKUP(Table4[[#This Row],[ProductID]],Products!A:A,Products!D:D,"Not Found")</f>
        <v>Footwear</v>
      </c>
      <c r="R4075">
        <f>_xlfn.XLOOKUP(Table4[[#This Row],[ProductID]],Products!A:A,Products!E:E,"Not Found")</f>
        <v>1878.47</v>
      </c>
      <c r="S4075">
        <f>_xlfn.XLOOKUP(Table4[[#This Row],[ProductID]],Products!A:A,Products!F:F, "Not Found")</f>
        <v>1014.91</v>
      </c>
      <c r="T4075" t="str">
        <f>_xlfn.XLOOKUP(Table4[[#This Row],[CustomerID]],Customers!A:A,Customers!D:D, "Not Found")</f>
        <v>M</v>
      </c>
      <c r="U4075" s="6">
        <f>_xlfn.XLOOKUP(Table4[[#This Row],[CustomerID]],Customers!A:A,Customers!E:E, "Not Found")</f>
        <v>28594</v>
      </c>
      <c r="V4075">
        <f ca="1">DATEDIF(Table4[[#This Row],[CustomerBirthday]], TODAY(), "Y")</f>
        <v>48</v>
      </c>
      <c r="W4075" t="str" cm="1">
        <f t="array" aca="1" ref="W4075" ca="1">_xlfn.IFS(Table4[[#This Row],[Age]]&lt;25, "Under 25",Table4[[#This Row],[Age]]=34, "25-34", Table4[[#This Row],[Age]]&lt;=49, "35-49", Table4[[#This Row],[Age]]&lt;=64, "50-64", Table4[[#This Row],[Age]]&gt;=65, "65+")</f>
        <v>35-49</v>
      </c>
      <c r="X4075" t="str">
        <f>_xlfn.XLOOKUP(Table4[[#This Row],[StoreID]],Stores!A:A,Stores!B:B, "Not found")</f>
        <v>MegaMart New Michele</v>
      </c>
      <c r="Y4075" t="str">
        <f>_xlfn.XLOOKUP(Table4[[#This Row],[StoreID]],Stores!A:A,Stores!C:C, "Not Found")</f>
        <v>New Michele</v>
      </c>
      <c r="Z4075" t="str">
        <f>_xlfn.XLOOKUP(Table4[[#This Row],[StoreID]],Stores!A:A,Stores!D:D, "Not Found")</f>
        <v>West</v>
      </c>
    </row>
    <row r="4076" spans="1:26">
      <c r="A4076" t="s">
        <v>4942</v>
      </c>
      <c r="B4076" s="1">
        <v>45782</v>
      </c>
      <c r="C4076" t="s">
        <v>577</v>
      </c>
      <c r="D4076" t="s">
        <v>766</v>
      </c>
      <c r="E4076" t="s">
        <v>831</v>
      </c>
      <c r="F4076">
        <v>3</v>
      </c>
      <c r="G4076">
        <v>0</v>
      </c>
      <c r="H4076" t="s">
        <v>868</v>
      </c>
      <c r="I4076" s="4">
        <f>Table4[[#This Row],[Quantity]]*Table4[[#This Row],[UnitPrice]]</f>
        <v>3681.7200000000003</v>
      </c>
      <c r="J4076" s="4">
        <f>Table4[[#This Row],[Gross Revenue]]*(1-Table4[[#This Row],[Discount]])</f>
        <v>3681.7200000000003</v>
      </c>
      <c r="K4076" s="4">
        <f>Table4[[#This Row],[Quantity]]*Table4[[#This Row],[CostPrice]]</f>
        <v>2931.27</v>
      </c>
      <c r="L4076" s="4">
        <f>Table4[[#This Row],[Net Revenue]]-Table4[[#This Row],[Total Cost]]</f>
        <v>750.45000000000027</v>
      </c>
      <c r="M4076" t="str">
        <f>_xlfn.XLOOKUP(Table4[[#This Row],[ProductID]], Products!A:A,Products!B:B, "Not Found")</f>
        <v>Firm Dairy</v>
      </c>
      <c r="N4076" t="str">
        <f>TEXT(Table4[[#This Row],[Date]], "mmm")</f>
        <v>May</v>
      </c>
      <c r="O4076" t="str">
        <f>TEXT(Table4[[#This Row],[Date]], "yyyy")</f>
        <v>2025</v>
      </c>
      <c r="P4076" t="str">
        <f>_xlfn.XLOOKUP(Table4[[#This Row],[ProductID]],Products!A:A,Products!C:C, "Not Found")</f>
        <v>Groceries</v>
      </c>
      <c r="Q4076" t="str">
        <f>_xlfn.XLOOKUP(Table4[[#This Row],[ProductID]],Products!A:A,Products!D:D,"Not Found")</f>
        <v>Dairy</v>
      </c>
      <c r="R4076">
        <f>_xlfn.XLOOKUP(Table4[[#This Row],[ProductID]],Products!A:A,Products!E:E,"Not Found")</f>
        <v>1227.24</v>
      </c>
      <c r="S4076">
        <f>_xlfn.XLOOKUP(Table4[[#This Row],[ProductID]],Products!A:A,Products!F:F, "Not Found")</f>
        <v>977.09</v>
      </c>
      <c r="T4076" t="str">
        <f>_xlfn.XLOOKUP(Table4[[#This Row],[CustomerID]],Customers!A:A,Customers!D:D, "Not Found")</f>
        <v>M</v>
      </c>
      <c r="U4076" s="6">
        <f>_xlfn.XLOOKUP(Table4[[#This Row],[CustomerID]],Customers!A:A,Customers!E:E, "Not Found")</f>
        <v>23030</v>
      </c>
      <c r="V4076">
        <f ca="1">DATEDIF(Table4[[#This Row],[CustomerBirthday]], TODAY(), "Y")</f>
        <v>63</v>
      </c>
      <c r="W4076" t="str" cm="1">
        <f t="array" aca="1" ref="W4076" ca="1">_xlfn.IFS(Table4[[#This Row],[Age]]&lt;25, "Under 25",Table4[[#This Row],[Age]]=34, "25-34", Table4[[#This Row],[Age]]&lt;=49, "35-49", Table4[[#This Row],[Age]]&lt;=64, "50-64", Table4[[#This Row],[Age]]&gt;=65, "65+")</f>
        <v>50-64</v>
      </c>
      <c r="X4076" t="str">
        <f>_xlfn.XLOOKUP(Table4[[#This Row],[StoreID]],Stores!A:A,Stores!B:B, "Not found")</f>
        <v>MegaMart Jimenezborough</v>
      </c>
      <c r="Y4076" t="str">
        <f>_xlfn.XLOOKUP(Table4[[#This Row],[StoreID]],Stores!A:A,Stores!C:C, "Not Found")</f>
        <v>Jimenezborough</v>
      </c>
      <c r="Z4076" t="str">
        <f>_xlfn.XLOOKUP(Table4[[#This Row],[StoreID]],Stores!A:A,Stores!D:D, "Not Found")</f>
        <v>South</v>
      </c>
    </row>
    <row r="4077" spans="1:26">
      <c r="A4077" t="s">
        <v>4943</v>
      </c>
      <c r="B4077" s="1">
        <v>45424</v>
      </c>
      <c r="C4077" t="s">
        <v>653</v>
      </c>
      <c r="D4077" t="s">
        <v>772</v>
      </c>
      <c r="E4077" t="s">
        <v>839</v>
      </c>
      <c r="F4077">
        <v>1</v>
      </c>
      <c r="G4077">
        <v>0</v>
      </c>
      <c r="H4077" t="s">
        <v>865</v>
      </c>
      <c r="I4077" s="4">
        <f>Table4[[#This Row],[Quantity]]*Table4[[#This Row],[UnitPrice]]</f>
        <v>1878.47</v>
      </c>
      <c r="J4077" s="4">
        <f>Table4[[#This Row],[Gross Revenue]]*(1-Table4[[#This Row],[Discount]])</f>
        <v>1878.47</v>
      </c>
      <c r="K4077" s="4">
        <f>Table4[[#This Row],[Quantity]]*Table4[[#This Row],[CostPrice]]</f>
        <v>1014.91</v>
      </c>
      <c r="L4077" s="4">
        <f>Table4[[#This Row],[Net Revenue]]-Table4[[#This Row],[Total Cost]]</f>
        <v>863.56000000000006</v>
      </c>
      <c r="M4077" t="str">
        <f>_xlfn.XLOOKUP(Table4[[#This Row],[ProductID]], Products!A:A,Products!B:B, "Not Found")</f>
        <v>And Footwear</v>
      </c>
      <c r="N4077" t="str">
        <f>TEXT(Table4[[#This Row],[Date]], "mmm")</f>
        <v>May</v>
      </c>
      <c r="O4077" t="str">
        <f>TEXT(Table4[[#This Row],[Date]], "yyyy")</f>
        <v>2024</v>
      </c>
      <c r="P4077" t="str">
        <f>_xlfn.XLOOKUP(Table4[[#This Row],[ProductID]],Products!A:A,Products!C:C, "Not Found")</f>
        <v>Fashion</v>
      </c>
      <c r="Q4077" t="str">
        <f>_xlfn.XLOOKUP(Table4[[#This Row],[ProductID]],Products!A:A,Products!D:D,"Not Found")</f>
        <v>Footwear</v>
      </c>
      <c r="R4077">
        <f>_xlfn.XLOOKUP(Table4[[#This Row],[ProductID]],Products!A:A,Products!E:E,"Not Found")</f>
        <v>1878.47</v>
      </c>
      <c r="S4077">
        <f>_xlfn.XLOOKUP(Table4[[#This Row],[ProductID]],Products!A:A,Products!F:F, "Not Found")</f>
        <v>1014.91</v>
      </c>
      <c r="T4077" t="str">
        <f>_xlfn.XLOOKUP(Table4[[#This Row],[CustomerID]],Customers!A:A,Customers!D:D, "Not Found")</f>
        <v>F</v>
      </c>
      <c r="U4077" s="6">
        <f>_xlfn.XLOOKUP(Table4[[#This Row],[CustomerID]],Customers!A:A,Customers!E:E, "Not Found")</f>
        <v>27579</v>
      </c>
      <c r="V4077">
        <f ca="1">DATEDIF(Table4[[#This Row],[CustomerBirthday]], TODAY(), "Y")</f>
        <v>51</v>
      </c>
      <c r="W4077" t="str" cm="1">
        <f t="array" aca="1" ref="W4077" ca="1">_xlfn.IFS(Table4[[#This Row],[Age]]&lt;25, "Under 25",Table4[[#This Row],[Age]]=34, "25-34", Table4[[#This Row],[Age]]&lt;=49, "35-49", Table4[[#This Row],[Age]]&lt;=64, "50-64", Table4[[#This Row],[Age]]&gt;=65, "65+")</f>
        <v>50-64</v>
      </c>
      <c r="X4077" t="str">
        <f>_xlfn.XLOOKUP(Table4[[#This Row],[StoreID]],Stores!A:A,Stores!B:B, "Not found")</f>
        <v>MegaMart New Michele</v>
      </c>
      <c r="Y4077" t="str">
        <f>_xlfn.XLOOKUP(Table4[[#This Row],[StoreID]],Stores!A:A,Stores!C:C, "Not Found")</f>
        <v>New Michele</v>
      </c>
      <c r="Z4077" t="str">
        <f>_xlfn.XLOOKUP(Table4[[#This Row],[StoreID]],Stores!A:A,Stores!D:D, "Not Found")</f>
        <v>West</v>
      </c>
    </row>
    <row r="4078" spans="1:26">
      <c r="A4078" t="s">
        <v>4944</v>
      </c>
      <c r="B4078" s="1">
        <v>45874</v>
      </c>
      <c r="C4078" t="s">
        <v>320</v>
      </c>
      <c r="D4078" t="s">
        <v>782</v>
      </c>
      <c r="E4078" t="s">
        <v>842</v>
      </c>
      <c r="F4078">
        <v>3</v>
      </c>
      <c r="G4078">
        <v>0</v>
      </c>
      <c r="H4078" t="s">
        <v>875</v>
      </c>
      <c r="I4078" s="4">
        <f>Table4[[#This Row],[Quantity]]*Table4[[#This Row],[UnitPrice]]</f>
        <v>2021.34</v>
      </c>
      <c r="J4078" s="4">
        <f>Table4[[#This Row],[Gross Revenue]]*(1-Table4[[#This Row],[Discount]])</f>
        <v>2021.34</v>
      </c>
      <c r="K4078" s="4">
        <f>Table4[[#This Row],[Quantity]]*Table4[[#This Row],[CostPrice]]</f>
        <v>1089.99</v>
      </c>
      <c r="L4078" s="4">
        <f>Table4[[#This Row],[Net Revenue]]-Table4[[#This Row],[Total Cost]]</f>
        <v>931.34999999999991</v>
      </c>
      <c r="M4078" t="str">
        <f>_xlfn.XLOOKUP(Table4[[#This Row],[ProductID]], Products!A:A,Products!B:B, "Not Found")</f>
        <v>Deal Smartphone</v>
      </c>
      <c r="N4078" t="str">
        <f>TEXT(Table4[[#This Row],[Date]], "mmm")</f>
        <v>Aug</v>
      </c>
      <c r="O4078" t="str">
        <f>TEXT(Table4[[#This Row],[Date]], "yyyy")</f>
        <v>2025</v>
      </c>
      <c r="P4078" t="str">
        <f>_xlfn.XLOOKUP(Table4[[#This Row],[ProductID]],Products!A:A,Products!C:C, "Not Found")</f>
        <v>Electronics</v>
      </c>
      <c r="Q4078" t="str">
        <f>_xlfn.XLOOKUP(Table4[[#This Row],[ProductID]],Products!A:A,Products!D:D,"Not Found")</f>
        <v>Smartphone</v>
      </c>
      <c r="R4078">
        <f>_xlfn.XLOOKUP(Table4[[#This Row],[ProductID]],Products!A:A,Products!E:E,"Not Found")</f>
        <v>673.78</v>
      </c>
      <c r="S4078">
        <f>_xlfn.XLOOKUP(Table4[[#This Row],[ProductID]],Products!A:A,Products!F:F, "Not Found")</f>
        <v>363.33</v>
      </c>
      <c r="T4078" t="str">
        <f>_xlfn.XLOOKUP(Table4[[#This Row],[CustomerID]],Customers!A:A,Customers!D:D, "Not Found")</f>
        <v>M</v>
      </c>
      <c r="U4078" s="6">
        <f>_xlfn.XLOOKUP(Table4[[#This Row],[CustomerID]],Customers!A:A,Customers!E:E, "Not Found")</f>
        <v>28937</v>
      </c>
      <c r="V4078">
        <f ca="1">DATEDIF(Table4[[#This Row],[CustomerBirthday]], TODAY(), "Y")</f>
        <v>47</v>
      </c>
      <c r="W4078" t="str" cm="1">
        <f t="array" aca="1" ref="W4078" ca="1">_xlfn.IFS(Table4[[#This Row],[Age]]&lt;25, "Under 25",Table4[[#This Row],[Age]]=34, "25-34", Table4[[#This Row],[Age]]&lt;=49, "35-49", Table4[[#This Row],[Age]]&lt;=64, "50-64", Table4[[#This Row],[Age]]&gt;=65, "65+")</f>
        <v>35-49</v>
      </c>
      <c r="X4078" t="str">
        <f>_xlfn.XLOOKUP(Table4[[#This Row],[StoreID]],Stores!A:A,Stores!B:B, "Not found")</f>
        <v>MegaMart Brianahaven</v>
      </c>
      <c r="Y4078" t="str">
        <f>_xlfn.XLOOKUP(Table4[[#This Row],[StoreID]],Stores!A:A,Stores!C:C, "Not Found")</f>
        <v>Brianahaven</v>
      </c>
      <c r="Z4078" t="str">
        <f>_xlfn.XLOOKUP(Table4[[#This Row],[StoreID]],Stores!A:A,Stores!D:D, "Not Found")</f>
        <v>North</v>
      </c>
    </row>
    <row r="4079" spans="1:26">
      <c r="A4079" t="s">
        <v>4945</v>
      </c>
      <c r="B4079" s="1">
        <v>45594</v>
      </c>
      <c r="C4079" t="s">
        <v>536</v>
      </c>
      <c r="D4079" t="s">
        <v>728</v>
      </c>
      <c r="E4079" t="s">
        <v>842</v>
      </c>
      <c r="F4079">
        <v>5</v>
      </c>
      <c r="G4079">
        <v>0.05</v>
      </c>
      <c r="H4079" t="s">
        <v>865</v>
      </c>
      <c r="I4079" s="4">
        <f>Table4[[#This Row],[Quantity]]*Table4[[#This Row],[UnitPrice]]</f>
        <v>1590.25</v>
      </c>
      <c r="J4079" s="4">
        <f>Table4[[#This Row],[Gross Revenue]]*(1-Table4[[#This Row],[Discount]])</f>
        <v>1510.7375</v>
      </c>
      <c r="K4079" s="4">
        <f>Table4[[#This Row],[Quantity]]*Table4[[#This Row],[CostPrice]]</f>
        <v>936.7</v>
      </c>
      <c r="L4079" s="4">
        <f>Table4[[#This Row],[Net Revenue]]-Table4[[#This Row],[Total Cost]]</f>
        <v>574.03749999999991</v>
      </c>
      <c r="M4079" t="str">
        <f>_xlfn.XLOOKUP(Table4[[#This Row],[ProductID]], Products!A:A,Products!B:B, "Not Found")</f>
        <v>Company Fruits</v>
      </c>
      <c r="N4079" t="str">
        <f>TEXT(Table4[[#This Row],[Date]], "mmm")</f>
        <v>Oct</v>
      </c>
      <c r="O4079" t="str">
        <f>TEXT(Table4[[#This Row],[Date]], "yyyy")</f>
        <v>2024</v>
      </c>
      <c r="P4079" t="str">
        <f>_xlfn.XLOOKUP(Table4[[#This Row],[ProductID]],Products!A:A,Products!C:C, "Not Found")</f>
        <v>Groceries</v>
      </c>
      <c r="Q4079" t="str">
        <f>_xlfn.XLOOKUP(Table4[[#This Row],[ProductID]],Products!A:A,Products!D:D,"Not Found")</f>
        <v>Fruits</v>
      </c>
      <c r="R4079">
        <f>_xlfn.XLOOKUP(Table4[[#This Row],[ProductID]],Products!A:A,Products!E:E,"Not Found")</f>
        <v>318.05</v>
      </c>
      <c r="S4079">
        <f>_xlfn.XLOOKUP(Table4[[#This Row],[ProductID]],Products!A:A,Products!F:F, "Not Found")</f>
        <v>187.34</v>
      </c>
      <c r="T4079" t="str">
        <f>_xlfn.XLOOKUP(Table4[[#This Row],[CustomerID]],Customers!A:A,Customers!D:D, "Not Found")</f>
        <v>F</v>
      </c>
      <c r="U4079" s="6">
        <f>_xlfn.XLOOKUP(Table4[[#This Row],[CustomerID]],Customers!A:A,Customers!E:E, "Not Found")</f>
        <v>38541</v>
      </c>
      <c r="V4079">
        <f ca="1">DATEDIF(Table4[[#This Row],[CustomerBirthday]], TODAY(), "Y")</f>
        <v>21</v>
      </c>
      <c r="W4079" t="str" cm="1">
        <f t="array" aca="1" ref="W4079" ca="1">_xlfn.IFS(Table4[[#This Row],[Age]]&lt;25, "Under 25",Table4[[#This Row],[Age]]=34, "25-34", Table4[[#This Row],[Age]]&lt;=49, "35-49", Table4[[#This Row],[Age]]&lt;=64, "50-64", Table4[[#This Row],[Age]]&gt;=65, "65+")</f>
        <v>Under 25</v>
      </c>
      <c r="X4079" t="str">
        <f>_xlfn.XLOOKUP(Table4[[#This Row],[StoreID]],Stores!A:A,Stores!B:B, "Not found")</f>
        <v>MegaMart Brianahaven</v>
      </c>
      <c r="Y4079" t="str">
        <f>_xlfn.XLOOKUP(Table4[[#This Row],[StoreID]],Stores!A:A,Stores!C:C, "Not Found")</f>
        <v>Brianahaven</v>
      </c>
      <c r="Z4079" t="str">
        <f>_xlfn.XLOOKUP(Table4[[#This Row],[StoreID]],Stores!A:A,Stores!D:D, "Not Found")</f>
        <v>North</v>
      </c>
    </row>
    <row r="4080" spans="1:26">
      <c r="A4080" t="s">
        <v>4946</v>
      </c>
      <c r="B4080" s="1">
        <v>45893</v>
      </c>
      <c r="C4080" t="s">
        <v>432</v>
      </c>
      <c r="D4080" t="s">
        <v>755</v>
      </c>
      <c r="E4080" t="s">
        <v>846</v>
      </c>
      <c r="F4080">
        <v>4</v>
      </c>
      <c r="G4080">
        <v>0.1</v>
      </c>
      <c r="H4080" t="s">
        <v>871</v>
      </c>
      <c r="I4080" s="4">
        <f>Table4[[#This Row],[Quantity]]*Table4[[#This Row],[UnitPrice]]</f>
        <v>7435</v>
      </c>
      <c r="J4080" s="4">
        <f>Table4[[#This Row],[Gross Revenue]]*(1-Table4[[#This Row],[Discount]])</f>
        <v>6691.5</v>
      </c>
      <c r="K4080" s="4">
        <f>Table4[[#This Row],[Quantity]]*Table4[[#This Row],[CostPrice]]</f>
        <v>5804.64</v>
      </c>
      <c r="L4080" s="4">
        <f>Table4[[#This Row],[Net Revenue]]-Table4[[#This Row],[Total Cost]]</f>
        <v>886.85999999999967</v>
      </c>
      <c r="M4080" t="str">
        <f>_xlfn.XLOOKUP(Table4[[#This Row],[ProductID]], Products!A:A,Products!B:B, "Not Found")</f>
        <v>House Accessories</v>
      </c>
      <c r="N4080" t="str">
        <f>TEXT(Table4[[#This Row],[Date]], "mmm")</f>
        <v>Aug</v>
      </c>
      <c r="O4080" t="str">
        <f>TEXT(Table4[[#This Row],[Date]], "yyyy")</f>
        <v>2025</v>
      </c>
      <c r="P4080" t="str">
        <f>_xlfn.XLOOKUP(Table4[[#This Row],[ProductID]],Products!A:A,Products!C:C, "Not Found")</f>
        <v>Fashion</v>
      </c>
      <c r="Q4080" t="str">
        <f>_xlfn.XLOOKUP(Table4[[#This Row],[ProductID]],Products!A:A,Products!D:D,"Not Found")</f>
        <v>Accessories</v>
      </c>
      <c r="R4080">
        <f>_xlfn.XLOOKUP(Table4[[#This Row],[ProductID]],Products!A:A,Products!E:E,"Not Found")</f>
        <v>1858.75</v>
      </c>
      <c r="S4080">
        <f>_xlfn.XLOOKUP(Table4[[#This Row],[ProductID]],Products!A:A,Products!F:F, "Not Found")</f>
        <v>1451.16</v>
      </c>
      <c r="T4080" t="str">
        <f>_xlfn.XLOOKUP(Table4[[#This Row],[CustomerID]],Customers!A:A,Customers!D:D, "Not Found")</f>
        <v>M</v>
      </c>
      <c r="U4080" s="6">
        <f>_xlfn.XLOOKUP(Table4[[#This Row],[CustomerID]],Customers!A:A,Customers!E:E, "Not Found")</f>
        <v>20358</v>
      </c>
      <c r="V4080">
        <f ca="1">DATEDIF(Table4[[#This Row],[CustomerBirthday]], TODAY(), "Y")</f>
        <v>70</v>
      </c>
      <c r="W4080" t="str" cm="1">
        <f t="array" aca="1" ref="W4080" ca="1">_xlfn.IFS(Table4[[#This Row],[Age]]&lt;25, "Under 25",Table4[[#This Row],[Age]]=34, "25-34", Table4[[#This Row],[Age]]&lt;=49, "35-49", Table4[[#This Row],[Age]]&lt;=64, "50-64", Table4[[#This Row],[Age]]&gt;=65, "65+")</f>
        <v>65+</v>
      </c>
      <c r="X4080" t="str">
        <f>_xlfn.XLOOKUP(Table4[[#This Row],[StoreID]],Stores!A:A,Stores!B:B, "Not found")</f>
        <v>MegaMart Johnmouth</v>
      </c>
      <c r="Y4080" t="str">
        <f>_xlfn.XLOOKUP(Table4[[#This Row],[StoreID]],Stores!A:A,Stores!C:C, "Not Found")</f>
        <v>Johnmouth</v>
      </c>
      <c r="Z4080" t="str">
        <f>_xlfn.XLOOKUP(Table4[[#This Row],[StoreID]],Stores!A:A,Stores!D:D, "Not Found")</f>
        <v>East</v>
      </c>
    </row>
    <row r="4081" spans="1:26">
      <c r="A4081" t="s">
        <v>4947</v>
      </c>
      <c r="B4081" s="1">
        <v>45543</v>
      </c>
      <c r="C4081" t="s">
        <v>67</v>
      </c>
      <c r="D4081" t="s">
        <v>759</v>
      </c>
      <c r="E4081" t="s">
        <v>842</v>
      </c>
      <c r="F4081">
        <v>1</v>
      </c>
      <c r="G4081">
        <v>0.05</v>
      </c>
      <c r="H4081" t="s">
        <v>875</v>
      </c>
      <c r="I4081" s="4">
        <f>Table4[[#This Row],[Quantity]]*Table4[[#This Row],[UnitPrice]]</f>
        <v>1079.8900000000001</v>
      </c>
      <c r="J4081" s="4">
        <f>Table4[[#This Row],[Gross Revenue]]*(1-Table4[[#This Row],[Discount]])</f>
        <v>1025.8955000000001</v>
      </c>
      <c r="K4081" s="4">
        <f>Table4[[#This Row],[Quantity]]*Table4[[#This Row],[CostPrice]]</f>
        <v>703.83</v>
      </c>
      <c r="L4081" s="4">
        <f>Table4[[#This Row],[Net Revenue]]-Table4[[#This Row],[Total Cost]]</f>
        <v>322.06550000000004</v>
      </c>
      <c r="M4081" t="str">
        <f>_xlfn.XLOOKUP(Table4[[#This Row],[ProductID]], Products!A:A,Products!B:B, "Not Found")</f>
        <v>Democratic Smartphone</v>
      </c>
      <c r="N4081" t="str">
        <f>TEXT(Table4[[#This Row],[Date]], "mmm")</f>
        <v>Sep</v>
      </c>
      <c r="O4081" t="str">
        <f>TEXT(Table4[[#This Row],[Date]], "yyyy")</f>
        <v>2024</v>
      </c>
      <c r="P4081" t="str">
        <f>_xlfn.XLOOKUP(Table4[[#This Row],[ProductID]],Products!A:A,Products!C:C, "Not Found")</f>
        <v>Electronics</v>
      </c>
      <c r="Q4081" t="str">
        <f>_xlfn.XLOOKUP(Table4[[#This Row],[ProductID]],Products!A:A,Products!D:D,"Not Found")</f>
        <v>Smartphone</v>
      </c>
      <c r="R4081">
        <f>_xlfn.XLOOKUP(Table4[[#This Row],[ProductID]],Products!A:A,Products!E:E,"Not Found")</f>
        <v>1079.8900000000001</v>
      </c>
      <c r="S4081">
        <f>_xlfn.XLOOKUP(Table4[[#This Row],[ProductID]],Products!A:A,Products!F:F, "Not Found")</f>
        <v>703.83</v>
      </c>
      <c r="T4081" t="str">
        <f>_xlfn.XLOOKUP(Table4[[#This Row],[CustomerID]],Customers!A:A,Customers!D:D, "Not Found")</f>
        <v>M</v>
      </c>
      <c r="U4081" s="6">
        <f>_xlfn.XLOOKUP(Table4[[#This Row],[CustomerID]],Customers!A:A,Customers!E:E, "Not Found")</f>
        <v>27877</v>
      </c>
      <c r="V4081">
        <f ca="1">DATEDIF(Table4[[#This Row],[CustomerBirthday]], TODAY(), "Y")</f>
        <v>50</v>
      </c>
      <c r="W4081" t="str" cm="1">
        <f t="array" aca="1" ref="W4081" ca="1">_xlfn.IFS(Table4[[#This Row],[Age]]&lt;25, "Under 25",Table4[[#This Row],[Age]]=34, "25-34", Table4[[#This Row],[Age]]&lt;=49, "35-49", Table4[[#This Row],[Age]]&lt;=64, "50-64", Table4[[#This Row],[Age]]&gt;=65, "65+")</f>
        <v>50-64</v>
      </c>
      <c r="X4081" t="str">
        <f>_xlfn.XLOOKUP(Table4[[#This Row],[StoreID]],Stores!A:A,Stores!B:B, "Not found")</f>
        <v>MegaMart Brianahaven</v>
      </c>
      <c r="Y4081" t="str">
        <f>_xlfn.XLOOKUP(Table4[[#This Row],[StoreID]],Stores!A:A,Stores!C:C, "Not Found")</f>
        <v>Brianahaven</v>
      </c>
      <c r="Z4081" t="str">
        <f>_xlfn.XLOOKUP(Table4[[#This Row],[StoreID]],Stores!A:A,Stores!D:D, "Not Found")</f>
        <v>North</v>
      </c>
    </row>
    <row r="4082" spans="1:26">
      <c r="A4082" t="s">
        <v>4948</v>
      </c>
      <c r="B4082" s="1">
        <v>45757</v>
      </c>
      <c r="C4082" t="s">
        <v>247</v>
      </c>
      <c r="D4082" t="s">
        <v>769</v>
      </c>
      <c r="E4082" t="s">
        <v>835</v>
      </c>
      <c r="F4082">
        <v>4</v>
      </c>
      <c r="G4082">
        <v>0.05</v>
      </c>
      <c r="H4082" t="s">
        <v>875</v>
      </c>
      <c r="I4082" s="4">
        <f>Table4[[#This Row],[Quantity]]*Table4[[#This Row],[UnitPrice]]</f>
        <v>102.28</v>
      </c>
      <c r="J4082" s="4">
        <f>Table4[[#This Row],[Gross Revenue]]*(1-Table4[[#This Row],[Discount]])</f>
        <v>97.165999999999997</v>
      </c>
      <c r="K4082" s="4">
        <f>Table4[[#This Row],[Quantity]]*Table4[[#This Row],[CostPrice]]</f>
        <v>76.2</v>
      </c>
      <c r="L4082" s="4">
        <f>Table4[[#This Row],[Net Revenue]]-Table4[[#This Row],[Total Cost]]</f>
        <v>20.965999999999994</v>
      </c>
      <c r="M4082" t="str">
        <f>_xlfn.XLOOKUP(Table4[[#This Row],[ProductID]], Products!A:A,Products!B:B, "Not Found")</f>
        <v>How Vegetables</v>
      </c>
      <c r="N4082" t="str">
        <f>TEXT(Table4[[#This Row],[Date]], "mmm")</f>
        <v>Apr</v>
      </c>
      <c r="O4082" t="str">
        <f>TEXT(Table4[[#This Row],[Date]], "yyyy")</f>
        <v>2025</v>
      </c>
      <c r="P4082" t="str">
        <f>_xlfn.XLOOKUP(Table4[[#This Row],[ProductID]],Products!A:A,Products!C:C, "Not Found")</f>
        <v>Groceries</v>
      </c>
      <c r="Q4082" t="str">
        <f>_xlfn.XLOOKUP(Table4[[#This Row],[ProductID]],Products!A:A,Products!D:D,"Not Found")</f>
        <v>Vegetables</v>
      </c>
      <c r="R4082">
        <f>_xlfn.XLOOKUP(Table4[[#This Row],[ProductID]],Products!A:A,Products!E:E,"Not Found")</f>
        <v>25.57</v>
      </c>
      <c r="S4082">
        <f>_xlfn.XLOOKUP(Table4[[#This Row],[ProductID]],Products!A:A,Products!F:F, "Not Found")</f>
        <v>19.05</v>
      </c>
      <c r="T4082" t="str">
        <f>_xlfn.XLOOKUP(Table4[[#This Row],[CustomerID]],Customers!A:A,Customers!D:D, "Not Found")</f>
        <v>F</v>
      </c>
      <c r="U4082" s="6">
        <f>_xlfn.XLOOKUP(Table4[[#This Row],[CustomerID]],Customers!A:A,Customers!E:E, "Not Found")</f>
        <v>25547</v>
      </c>
      <c r="V4082">
        <f ca="1">DATEDIF(Table4[[#This Row],[CustomerBirthday]], TODAY(), "Y")</f>
        <v>56</v>
      </c>
      <c r="W4082" t="str" cm="1">
        <f t="array" aca="1" ref="W4082" ca="1">_xlfn.IFS(Table4[[#This Row],[Age]]&lt;25, "Under 25",Table4[[#This Row],[Age]]=34, "25-34", Table4[[#This Row],[Age]]&lt;=49, "35-49", Table4[[#This Row],[Age]]&lt;=64, "50-64", Table4[[#This Row],[Age]]&gt;=65, "65+")</f>
        <v>50-64</v>
      </c>
      <c r="X4082" t="str">
        <f>_xlfn.XLOOKUP(Table4[[#This Row],[StoreID]],Stores!A:A,Stores!B:B, "Not found")</f>
        <v>MegaMart Peckmouth</v>
      </c>
      <c r="Y4082" t="str">
        <f>_xlfn.XLOOKUP(Table4[[#This Row],[StoreID]],Stores!A:A,Stores!C:C, "Not Found")</f>
        <v>Peckmouth</v>
      </c>
      <c r="Z4082" t="str">
        <f>_xlfn.XLOOKUP(Table4[[#This Row],[StoreID]],Stores!A:A,Stores!D:D, "Not Found")</f>
        <v>East</v>
      </c>
    </row>
    <row r="4083" spans="1:26">
      <c r="A4083" t="s">
        <v>4949</v>
      </c>
      <c r="B4083" s="1">
        <v>45400</v>
      </c>
      <c r="C4083" t="s">
        <v>77</v>
      </c>
      <c r="D4083" t="s">
        <v>753</v>
      </c>
      <c r="E4083" t="s">
        <v>846</v>
      </c>
      <c r="F4083">
        <v>4</v>
      </c>
      <c r="G4083">
        <v>0</v>
      </c>
      <c r="H4083" t="s">
        <v>871</v>
      </c>
      <c r="I4083" s="4">
        <f>Table4[[#This Row],[Quantity]]*Table4[[#This Row],[UnitPrice]]</f>
        <v>1081.8</v>
      </c>
      <c r="J4083" s="4">
        <f>Table4[[#This Row],[Gross Revenue]]*(1-Table4[[#This Row],[Discount]])</f>
        <v>1081.8</v>
      </c>
      <c r="K4083" s="4">
        <f>Table4[[#This Row],[Quantity]]*Table4[[#This Row],[CostPrice]]</f>
        <v>750.4</v>
      </c>
      <c r="L4083" s="4">
        <f>Table4[[#This Row],[Net Revenue]]-Table4[[#This Row],[Total Cost]]</f>
        <v>331.4</v>
      </c>
      <c r="M4083" t="str">
        <f>_xlfn.XLOOKUP(Table4[[#This Row],[ProductID]], Products!A:A,Products!B:B, "Not Found")</f>
        <v>Whether Bags</v>
      </c>
      <c r="N4083" t="str">
        <f>TEXT(Table4[[#This Row],[Date]], "mmm")</f>
        <v>Apr</v>
      </c>
      <c r="O4083" t="str">
        <f>TEXT(Table4[[#This Row],[Date]], "yyyy")</f>
        <v>2024</v>
      </c>
      <c r="P4083" t="str">
        <f>_xlfn.XLOOKUP(Table4[[#This Row],[ProductID]],Products!A:A,Products!C:C, "Not Found")</f>
        <v>Fashion</v>
      </c>
      <c r="Q4083" t="str">
        <f>_xlfn.XLOOKUP(Table4[[#This Row],[ProductID]],Products!A:A,Products!D:D,"Not Found")</f>
        <v>Bags</v>
      </c>
      <c r="R4083">
        <f>_xlfn.XLOOKUP(Table4[[#This Row],[ProductID]],Products!A:A,Products!E:E,"Not Found")</f>
        <v>270.45</v>
      </c>
      <c r="S4083">
        <f>_xlfn.XLOOKUP(Table4[[#This Row],[ProductID]],Products!A:A,Products!F:F, "Not Found")</f>
        <v>187.6</v>
      </c>
      <c r="T4083" t="str">
        <f>_xlfn.XLOOKUP(Table4[[#This Row],[CustomerID]],Customers!A:A,Customers!D:D, "Not Found")</f>
        <v>F</v>
      </c>
      <c r="U4083" s="6">
        <f>_xlfn.XLOOKUP(Table4[[#This Row],[CustomerID]],Customers!A:A,Customers!E:E, "Not Found")</f>
        <v>35931</v>
      </c>
      <c r="V4083">
        <f ca="1">DATEDIF(Table4[[#This Row],[CustomerBirthday]], TODAY(), "Y")</f>
        <v>28</v>
      </c>
      <c r="W4083" t="str" cm="1">
        <f t="array" aca="1" ref="W4083" ca="1">_xlfn.IFS(Table4[[#This Row],[Age]]&lt;25, "Under 25",Table4[[#This Row],[Age]]=34, "25-34", Table4[[#This Row],[Age]]&lt;=49, "35-49", Table4[[#This Row],[Age]]&lt;=64, "50-64", Table4[[#This Row],[Age]]&gt;=65, "65+")</f>
        <v>35-49</v>
      </c>
      <c r="X4083" t="str">
        <f>_xlfn.XLOOKUP(Table4[[#This Row],[StoreID]],Stores!A:A,Stores!B:B, "Not found")</f>
        <v>MegaMart Johnmouth</v>
      </c>
      <c r="Y4083" t="str">
        <f>_xlfn.XLOOKUP(Table4[[#This Row],[StoreID]],Stores!A:A,Stores!C:C, "Not Found")</f>
        <v>Johnmouth</v>
      </c>
      <c r="Z4083" t="str">
        <f>_xlfn.XLOOKUP(Table4[[#This Row],[StoreID]],Stores!A:A,Stores!D:D, "Not Found")</f>
        <v>East</v>
      </c>
    </row>
    <row r="4084" spans="1:26">
      <c r="A4084" t="s">
        <v>4950</v>
      </c>
      <c r="B4084" s="1">
        <v>45330</v>
      </c>
      <c r="C4084" t="s">
        <v>661</v>
      </c>
      <c r="D4084" t="s">
        <v>732</v>
      </c>
      <c r="E4084" t="s">
        <v>831</v>
      </c>
      <c r="F4084">
        <v>2</v>
      </c>
      <c r="G4084">
        <v>0.1</v>
      </c>
      <c r="H4084" t="s">
        <v>875</v>
      </c>
      <c r="I4084" s="4">
        <f>Table4[[#This Row],[Quantity]]*Table4[[#This Row],[UnitPrice]]</f>
        <v>2948.24</v>
      </c>
      <c r="J4084" s="4">
        <f>Table4[[#This Row],[Gross Revenue]]*(1-Table4[[#This Row],[Discount]])</f>
        <v>2653.4159999999997</v>
      </c>
      <c r="K4084" s="4">
        <f>Table4[[#This Row],[Quantity]]*Table4[[#This Row],[CostPrice]]</f>
        <v>1528.04</v>
      </c>
      <c r="L4084" s="4">
        <f>Table4[[#This Row],[Net Revenue]]-Table4[[#This Row],[Total Cost]]</f>
        <v>1125.3759999999997</v>
      </c>
      <c r="M4084" t="str">
        <f>_xlfn.XLOOKUP(Table4[[#This Row],[ProductID]], Products!A:A,Products!B:B, "Not Found")</f>
        <v>Understand Camera</v>
      </c>
      <c r="N4084" t="str">
        <f>TEXT(Table4[[#This Row],[Date]], "mmm")</f>
        <v>Feb</v>
      </c>
      <c r="O4084" t="str">
        <f>TEXT(Table4[[#This Row],[Date]], "yyyy")</f>
        <v>2024</v>
      </c>
      <c r="P4084" t="str">
        <f>_xlfn.XLOOKUP(Table4[[#This Row],[ProductID]],Products!A:A,Products!C:C, "Not Found")</f>
        <v>Electronics</v>
      </c>
      <c r="Q4084" t="str">
        <f>_xlfn.XLOOKUP(Table4[[#This Row],[ProductID]],Products!A:A,Products!D:D,"Not Found")</f>
        <v>Camera</v>
      </c>
      <c r="R4084">
        <f>_xlfn.XLOOKUP(Table4[[#This Row],[ProductID]],Products!A:A,Products!E:E,"Not Found")</f>
        <v>1474.12</v>
      </c>
      <c r="S4084">
        <f>_xlfn.XLOOKUP(Table4[[#This Row],[ProductID]],Products!A:A,Products!F:F, "Not Found")</f>
        <v>764.02</v>
      </c>
      <c r="T4084" t="str">
        <f>_xlfn.XLOOKUP(Table4[[#This Row],[CustomerID]],Customers!A:A,Customers!D:D, "Not Found")</f>
        <v>M</v>
      </c>
      <c r="U4084" s="6">
        <f>_xlfn.XLOOKUP(Table4[[#This Row],[CustomerID]],Customers!A:A,Customers!E:E, "Not Found")</f>
        <v>32522</v>
      </c>
      <c r="V4084">
        <f ca="1">DATEDIF(Table4[[#This Row],[CustomerBirthday]], TODAY(), "Y")</f>
        <v>37</v>
      </c>
      <c r="W4084" t="str" cm="1">
        <f t="array" aca="1" ref="W4084" ca="1">_xlfn.IFS(Table4[[#This Row],[Age]]&lt;25, "Under 25",Table4[[#This Row],[Age]]=34, "25-34", Table4[[#This Row],[Age]]&lt;=49, "35-49", Table4[[#This Row],[Age]]&lt;=64, "50-64", Table4[[#This Row],[Age]]&gt;=65, "65+")</f>
        <v>35-49</v>
      </c>
      <c r="X4084" t="str">
        <f>_xlfn.XLOOKUP(Table4[[#This Row],[StoreID]],Stores!A:A,Stores!B:B, "Not found")</f>
        <v>MegaMart Jimenezborough</v>
      </c>
      <c r="Y4084" t="str">
        <f>_xlfn.XLOOKUP(Table4[[#This Row],[StoreID]],Stores!A:A,Stores!C:C, "Not Found")</f>
        <v>Jimenezborough</v>
      </c>
      <c r="Z4084" t="str">
        <f>_xlfn.XLOOKUP(Table4[[#This Row],[StoreID]],Stores!A:A,Stores!D:D, "Not Found")</f>
        <v>South</v>
      </c>
    </row>
    <row r="4085" spans="1:26">
      <c r="A4085" t="s">
        <v>4951</v>
      </c>
      <c r="B4085" s="1">
        <v>45235</v>
      </c>
      <c r="C4085" t="s">
        <v>202</v>
      </c>
      <c r="D4085" t="s">
        <v>788</v>
      </c>
      <c r="E4085" t="s">
        <v>846</v>
      </c>
      <c r="F4085">
        <v>2</v>
      </c>
      <c r="G4085">
        <v>0.15</v>
      </c>
      <c r="H4085" t="s">
        <v>868</v>
      </c>
      <c r="I4085" s="4">
        <f>Table4[[#This Row],[Quantity]]*Table4[[#This Row],[UnitPrice]]</f>
        <v>2191.44</v>
      </c>
      <c r="J4085" s="4">
        <f>Table4[[#This Row],[Gross Revenue]]*(1-Table4[[#This Row],[Discount]])</f>
        <v>1862.7239999999999</v>
      </c>
      <c r="K4085" s="4">
        <f>Table4[[#This Row],[Quantity]]*Table4[[#This Row],[CostPrice]]</f>
        <v>1644.4</v>
      </c>
      <c r="L4085" s="4">
        <f>Table4[[#This Row],[Net Revenue]]-Table4[[#This Row],[Total Cost]]</f>
        <v>218.32399999999984</v>
      </c>
      <c r="M4085" t="str">
        <f>_xlfn.XLOOKUP(Table4[[#This Row],[ProductID]], Products!A:A,Products!B:B, "Not Found")</f>
        <v>Foot Snacks</v>
      </c>
      <c r="N4085" t="str">
        <f>TEXT(Table4[[#This Row],[Date]], "mmm")</f>
        <v>Nov</v>
      </c>
      <c r="O4085" t="str">
        <f>TEXT(Table4[[#This Row],[Date]], "yyyy")</f>
        <v>2023</v>
      </c>
      <c r="P4085" t="str">
        <f>_xlfn.XLOOKUP(Table4[[#This Row],[ProductID]],Products!A:A,Products!C:C, "Not Found")</f>
        <v>Groceries</v>
      </c>
      <c r="Q4085" t="str">
        <f>_xlfn.XLOOKUP(Table4[[#This Row],[ProductID]],Products!A:A,Products!D:D,"Not Found")</f>
        <v>Snacks</v>
      </c>
      <c r="R4085">
        <f>_xlfn.XLOOKUP(Table4[[#This Row],[ProductID]],Products!A:A,Products!E:E,"Not Found")</f>
        <v>1095.72</v>
      </c>
      <c r="S4085">
        <f>_xlfn.XLOOKUP(Table4[[#This Row],[ProductID]],Products!A:A,Products!F:F, "Not Found")</f>
        <v>822.2</v>
      </c>
      <c r="T4085" t="str">
        <f>_xlfn.XLOOKUP(Table4[[#This Row],[CustomerID]],Customers!A:A,Customers!D:D, "Not Found")</f>
        <v>F</v>
      </c>
      <c r="U4085" s="6">
        <f>_xlfn.XLOOKUP(Table4[[#This Row],[CustomerID]],Customers!A:A,Customers!E:E, "Not Found")</f>
        <v>33492</v>
      </c>
      <c r="V4085">
        <f ca="1">DATEDIF(Table4[[#This Row],[CustomerBirthday]], TODAY(), "Y")</f>
        <v>34</v>
      </c>
      <c r="W4085" t="str" cm="1">
        <f t="array" aca="1" ref="W4085" ca="1">_xlfn.IFS(Table4[[#This Row],[Age]]&lt;25, "Under 25",Table4[[#This Row],[Age]]=34, "25-34", Table4[[#This Row],[Age]]&lt;=49, "35-49", Table4[[#This Row],[Age]]&lt;=64, "50-64", Table4[[#This Row],[Age]]&gt;=65, "65+")</f>
        <v>25-34</v>
      </c>
      <c r="X4085" t="str">
        <f>_xlfn.XLOOKUP(Table4[[#This Row],[StoreID]],Stores!A:A,Stores!B:B, "Not found")</f>
        <v>MegaMart Johnmouth</v>
      </c>
      <c r="Y4085" t="str">
        <f>_xlfn.XLOOKUP(Table4[[#This Row],[StoreID]],Stores!A:A,Stores!C:C, "Not Found")</f>
        <v>Johnmouth</v>
      </c>
      <c r="Z4085" t="str">
        <f>_xlfn.XLOOKUP(Table4[[#This Row],[StoreID]],Stores!A:A,Stores!D:D, "Not Found")</f>
        <v>East</v>
      </c>
    </row>
    <row r="4086" spans="1:26">
      <c r="A4086" t="s">
        <v>4952</v>
      </c>
      <c r="B4086" s="1">
        <v>45893</v>
      </c>
      <c r="C4086" t="s">
        <v>442</v>
      </c>
      <c r="D4086" t="s">
        <v>750</v>
      </c>
      <c r="E4086" t="s">
        <v>846</v>
      </c>
      <c r="F4086">
        <v>5</v>
      </c>
      <c r="G4086">
        <v>0.15</v>
      </c>
      <c r="H4086" t="s">
        <v>868</v>
      </c>
      <c r="I4086" s="4">
        <f>Table4[[#This Row],[Quantity]]*Table4[[#This Row],[UnitPrice]]</f>
        <v>6713.75</v>
      </c>
      <c r="J4086" s="4">
        <f>Table4[[#This Row],[Gross Revenue]]*(1-Table4[[#This Row],[Discount]])</f>
        <v>5706.6875</v>
      </c>
      <c r="K4086" s="4">
        <f>Table4[[#This Row],[Quantity]]*Table4[[#This Row],[CostPrice]]</f>
        <v>3989.7000000000003</v>
      </c>
      <c r="L4086" s="4">
        <f>Table4[[#This Row],[Net Revenue]]-Table4[[#This Row],[Total Cost]]</f>
        <v>1716.9874999999997</v>
      </c>
      <c r="M4086" t="str">
        <f>_xlfn.XLOOKUP(Table4[[#This Row],[ProductID]], Products!A:A,Products!B:B, "Not Found")</f>
        <v>Add Clothing</v>
      </c>
      <c r="N4086" t="str">
        <f>TEXT(Table4[[#This Row],[Date]], "mmm")</f>
        <v>Aug</v>
      </c>
      <c r="O4086" t="str">
        <f>TEXT(Table4[[#This Row],[Date]], "yyyy")</f>
        <v>2025</v>
      </c>
      <c r="P4086" t="str">
        <f>_xlfn.XLOOKUP(Table4[[#This Row],[ProductID]],Products!A:A,Products!C:C, "Not Found")</f>
        <v>Fashion</v>
      </c>
      <c r="Q4086" t="str">
        <f>_xlfn.XLOOKUP(Table4[[#This Row],[ProductID]],Products!A:A,Products!D:D,"Not Found")</f>
        <v>Clothing</v>
      </c>
      <c r="R4086">
        <f>_xlfn.XLOOKUP(Table4[[#This Row],[ProductID]],Products!A:A,Products!E:E,"Not Found")</f>
        <v>1342.75</v>
      </c>
      <c r="S4086">
        <f>_xlfn.XLOOKUP(Table4[[#This Row],[ProductID]],Products!A:A,Products!F:F, "Not Found")</f>
        <v>797.94</v>
      </c>
      <c r="T4086" t="str">
        <f>_xlfn.XLOOKUP(Table4[[#This Row],[CustomerID]],Customers!A:A,Customers!D:D, "Not Found")</f>
        <v>M</v>
      </c>
      <c r="U4086" s="6">
        <f>_xlfn.XLOOKUP(Table4[[#This Row],[CustomerID]],Customers!A:A,Customers!E:E, "Not Found")</f>
        <v>33450</v>
      </c>
      <c r="V4086">
        <f ca="1">DATEDIF(Table4[[#This Row],[CustomerBirthday]], TODAY(), "Y")</f>
        <v>34</v>
      </c>
      <c r="W4086" t="str" cm="1">
        <f t="array" aca="1" ref="W4086" ca="1">_xlfn.IFS(Table4[[#This Row],[Age]]&lt;25, "Under 25",Table4[[#This Row],[Age]]=34, "25-34", Table4[[#This Row],[Age]]&lt;=49, "35-49", Table4[[#This Row],[Age]]&lt;=64, "50-64", Table4[[#This Row],[Age]]&gt;=65, "65+")</f>
        <v>25-34</v>
      </c>
      <c r="X4086" t="str">
        <f>_xlfn.XLOOKUP(Table4[[#This Row],[StoreID]],Stores!A:A,Stores!B:B, "Not found")</f>
        <v>MegaMart Johnmouth</v>
      </c>
      <c r="Y4086" t="str">
        <f>_xlfn.XLOOKUP(Table4[[#This Row],[StoreID]],Stores!A:A,Stores!C:C, "Not Found")</f>
        <v>Johnmouth</v>
      </c>
      <c r="Z4086" t="str">
        <f>_xlfn.XLOOKUP(Table4[[#This Row],[StoreID]],Stores!A:A,Stores!D:D, "Not Found")</f>
        <v>East</v>
      </c>
    </row>
    <row r="4087" spans="1:26">
      <c r="A4087" t="s">
        <v>4953</v>
      </c>
      <c r="B4087" s="1">
        <v>45604</v>
      </c>
      <c r="C4087" t="s">
        <v>44</v>
      </c>
      <c r="D4087" t="s">
        <v>806</v>
      </c>
      <c r="E4087" t="s">
        <v>846</v>
      </c>
      <c r="F4087">
        <v>5</v>
      </c>
      <c r="G4087">
        <v>0.15</v>
      </c>
      <c r="H4087" t="s">
        <v>871</v>
      </c>
      <c r="I4087" s="4">
        <f>Table4[[#This Row],[Quantity]]*Table4[[#This Row],[UnitPrice]]</f>
        <v>8728.0499999999993</v>
      </c>
      <c r="J4087" s="4">
        <f>Table4[[#This Row],[Gross Revenue]]*(1-Table4[[#This Row],[Discount]])</f>
        <v>7418.8424999999988</v>
      </c>
      <c r="K4087" s="4">
        <f>Table4[[#This Row],[Quantity]]*Table4[[#This Row],[CostPrice]]</f>
        <v>6612.2000000000007</v>
      </c>
      <c r="L4087" s="4">
        <f>Table4[[#This Row],[Net Revenue]]-Table4[[#This Row],[Total Cost]]</f>
        <v>806.64249999999811</v>
      </c>
      <c r="M4087" t="str">
        <f>_xlfn.XLOOKUP(Table4[[#This Row],[ProductID]], Products!A:A,Products!B:B, "Not Found")</f>
        <v>Piece Headphones</v>
      </c>
      <c r="N4087" t="str">
        <f>TEXT(Table4[[#This Row],[Date]], "mmm")</f>
        <v>Nov</v>
      </c>
      <c r="O4087" t="str">
        <f>TEXT(Table4[[#This Row],[Date]], "yyyy")</f>
        <v>2024</v>
      </c>
      <c r="P4087" t="str">
        <f>_xlfn.XLOOKUP(Table4[[#This Row],[ProductID]],Products!A:A,Products!C:C, "Not Found")</f>
        <v>Electronics</v>
      </c>
      <c r="Q4087" t="str">
        <f>_xlfn.XLOOKUP(Table4[[#This Row],[ProductID]],Products!A:A,Products!D:D,"Not Found")</f>
        <v>Headphones</v>
      </c>
      <c r="R4087">
        <f>_xlfn.XLOOKUP(Table4[[#This Row],[ProductID]],Products!A:A,Products!E:E,"Not Found")</f>
        <v>1745.61</v>
      </c>
      <c r="S4087">
        <f>_xlfn.XLOOKUP(Table4[[#This Row],[ProductID]],Products!A:A,Products!F:F, "Not Found")</f>
        <v>1322.44</v>
      </c>
      <c r="T4087" t="str">
        <f>_xlfn.XLOOKUP(Table4[[#This Row],[CustomerID]],Customers!A:A,Customers!D:D, "Not Found")</f>
        <v>M</v>
      </c>
      <c r="U4087" s="6">
        <f>_xlfn.XLOOKUP(Table4[[#This Row],[CustomerID]],Customers!A:A,Customers!E:E, "Not Found")</f>
        <v>28106</v>
      </c>
      <c r="V4087">
        <f ca="1">DATEDIF(Table4[[#This Row],[CustomerBirthday]], TODAY(), "Y")</f>
        <v>49</v>
      </c>
      <c r="W4087" t="str" cm="1">
        <f t="array" aca="1" ref="W4087" ca="1">_xlfn.IFS(Table4[[#This Row],[Age]]&lt;25, "Under 25",Table4[[#This Row],[Age]]=34, "25-34", Table4[[#This Row],[Age]]&lt;=49, "35-49", Table4[[#This Row],[Age]]&lt;=64, "50-64", Table4[[#This Row],[Age]]&gt;=65, "65+")</f>
        <v>35-49</v>
      </c>
      <c r="X4087" t="str">
        <f>_xlfn.XLOOKUP(Table4[[#This Row],[StoreID]],Stores!A:A,Stores!B:B, "Not found")</f>
        <v>MegaMart Johnmouth</v>
      </c>
      <c r="Y4087" t="str">
        <f>_xlfn.XLOOKUP(Table4[[#This Row],[StoreID]],Stores!A:A,Stores!C:C, "Not Found")</f>
        <v>Johnmouth</v>
      </c>
      <c r="Z4087" t="str">
        <f>_xlfn.XLOOKUP(Table4[[#This Row],[StoreID]],Stores!A:A,Stores!D:D, "Not Found")</f>
        <v>East</v>
      </c>
    </row>
    <row r="4088" spans="1:26">
      <c r="A4088" t="s">
        <v>4954</v>
      </c>
      <c r="B4088" s="1">
        <v>45408</v>
      </c>
      <c r="C4088" t="s">
        <v>77</v>
      </c>
      <c r="D4088" t="s">
        <v>820</v>
      </c>
      <c r="E4088" t="s">
        <v>835</v>
      </c>
      <c r="F4088">
        <v>4</v>
      </c>
      <c r="G4088">
        <v>0.15</v>
      </c>
      <c r="H4088" t="s">
        <v>868</v>
      </c>
      <c r="I4088" s="4">
        <f>Table4[[#This Row],[Quantity]]*Table4[[#This Row],[UnitPrice]]</f>
        <v>4788.72</v>
      </c>
      <c r="J4088" s="4">
        <f>Table4[[#This Row],[Gross Revenue]]*(1-Table4[[#This Row],[Discount]])</f>
        <v>4070.4120000000003</v>
      </c>
      <c r="K4088" s="4">
        <f>Table4[[#This Row],[Quantity]]*Table4[[#This Row],[CostPrice]]</f>
        <v>2890.96</v>
      </c>
      <c r="L4088" s="4">
        <f>Table4[[#This Row],[Net Revenue]]-Table4[[#This Row],[Total Cost]]</f>
        <v>1179.4520000000002</v>
      </c>
      <c r="M4088" t="str">
        <f>_xlfn.XLOOKUP(Table4[[#This Row],[ProductID]], Products!A:A,Products!B:B, "Not Found")</f>
        <v>Or Smartphone</v>
      </c>
      <c r="N4088" t="str">
        <f>TEXT(Table4[[#This Row],[Date]], "mmm")</f>
        <v>Apr</v>
      </c>
      <c r="O4088" t="str">
        <f>TEXT(Table4[[#This Row],[Date]], "yyyy")</f>
        <v>2024</v>
      </c>
      <c r="P4088" t="str">
        <f>_xlfn.XLOOKUP(Table4[[#This Row],[ProductID]],Products!A:A,Products!C:C, "Not Found")</f>
        <v>Electronics</v>
      </c>
      <c r="Q4088" t="str">
        <f>_xlfn.XLOOKUP(Table4[[#This Row],[ProductID]],Products!A:A,Products!D:D,"Not Found")</f>
        <v>Smartphone</v>
      </c>
      <c r="R4088">
        <f>_xlfn.XLOOKUP(Table4[[#This Row],[ProductID]],Products!A:A,Products!E:E,"Not Found")</f>
        <v>1197.18</v>
      </c>
      <c r="S4088">
        <f>_xlfn.XLOOKUP(Table4[[#This Row],[ProductID]],Products!A:A,Products!F:F, "Not Found")</f>
        <v>722.74</v>
      </c>
      <c r="T4088" t="str">
        <f>_xlfn.XLOOKUP(Table4[[#This Row],[CustomerID]],Customers!A:A,Customers!D:D, "Not Found")</f>
        <v>F</v>
      </c>
      <c r="U4088" s="6">
        <f>_xlfn.XLOOKUP(Table4[[#This Row],[CustomerID]],Customers!A:A,Customers!E:E, "Not Found")</f>
        <v>35931</v>
      </c>
      <c r="V4088">
        <f ca="1">DATEDIF(Table4[[#This Row],[CustomerBirthday]], TODAY(), "Y")</f>
        <v>28</v>
      </c>
      <c r="W4088" t="str" cm="1">
        <f t="array" aca="1" ref="W4088" ca="1">_xlfn.IFS(Table4[[#This Row],[Age]]&lt;25, "Under 25",Table4[[#This Row],[Age]]=34, "25-34", Table4[[#This Row],[Age]]&lt;=49, "35-49", Table4[[#This Row],[Age]]&lt;=64, "50-64", Table4[[#This Row],[Age]]&gt;=65, "65+")</f>
        <v>35-49</v>
      </c>
      <c r="X4088" t="str">
        <f>_xlfn.XLOOKUP(Table4[[#This Row],[StoreID]],Stores!A:A,Stores!B:B, "Not found")</f>
        <v>MegaMart Peckmouth</v>
      </c>
      <c r="Y4088" t="str">
        <f>_xlfn.XLOOKUP(Table4[[#This Row],[StoreID]],Stores!A:A,Stores!C:C, "Not Found")</f>
        <v>Peckmouth</v>
      </c>
      <c r="Z4088" t="str">
        <f>_xlfn.XLOOKUP(Table4[[#This Row],[StoreID]],Stores!A:A,Stores!D:D, "Not Found")</f>
        <v>East</v>
      </c>
    </row>
    <row r="4089" spans="1:26">
      <c r="A4089" t="s">
        <v>4955</v>
      </c>
      <c r="B4089" s="1">
        <v>45789</v>
      </c>
      <c r="C4089" t="s">
        <v>230</v>
      </c>
      <c r="D4089" t="s">
        <v>822</v>
      </c>
      <c r="E4089" t="s">
        <v>831</v>
      </c>
      <c r="F4089">
        <v>5</v>
      </c>
      <c r="G4089">
        <v>0.05</v>
      </c>
      <c r="H4089" t="s">
        <v>871</v>
      </c>
      <c r="I4089" s="4">
        <f>Table4[[#This Row],[Quantity]]*Table4[[#This Row],[UnitPrice]]</f>
        <v>6081.7999999999993</v>
      </c>
      <c r="J4089" s="4">
        <f>Table4[[#This Row],[Gross Revenue]]*(1-Table4[[#This Row],[Discount]])</f>
        <v>5777.7099999999991</v>
      </c>
      <c r="K4089" s="4">
        <f>Table4[[#This Row],[Quantity]]*Table4[[#This Row],[CostPrice]]</f>
        <v>3974</v>
      </c>
      <c r="L4089" s="4">
        <f>Table4[[#This Row],[Net Revenue]]-Table4[[#This Row],[Total Cost]]</f>
        <v>1803.7099999999991</v>
      </c>
      <c r="M4089" t="str">
        <f>_xlfn.XLOOKUP(Table4[[#This Row],[ProductID]], Products!A:A,Products!B:B, "Not Found")</f>
        <v>Nor Bags</v>
      </c>
      <c r="N4089" t="str">
        <f>TEXT(Table4[[#This Row],[Date]], "mmm")</f>
        <v>May</v>
      </c>
      <c r="O4089" t="str">
        <f>TEXT(Table4[[#This Row],[Date]], "yyyy")</f>
        <v>2025</v>
      </c>
      <c r="P4089" t="str">
        <f>_xlfn.XLOOKUP(Table4[[#This Row],[ProductID]],Products!A:A,Products!C:C, "Not Found")</f>
        <v>Fashion</v>
      </c>
      <c r="Q4089" t="str">
        <f>_xlfn.XLOOKUP(Table4[[#This Row],[ProductID]],Products!A:A,Products!D:D,"Not Found")</f>
        <v>Bags</v>
      </c>
      <c r="R4089">
        <f>_xlfn.XLOOKUP(Table4[[#This Row],[ProductID]],Products!A:A,Products!E:E,"Not Found")</f>
        <v>1216.3599999999999</v>
      </c>
      <c r="S4089">
        <f>_xlfn.XLOOKUP(Table4[[#This Row],[ProductID]],Products!A:A,Products!F:F, "Not Found")</f>
        <v>794.8</v>
      </c>
      <c r="T4089" t="str">
        <f>_xlfn.XLOOKUP(Table4[[#This Row],[CustomerID]],Customers!A:A,Customers!D:D, "Not Found")</f>
        <v>M</v>
      </c>
      <c r="U4089" s="6">
        <f>_xlfn.XLOOKUP(Table4[[#This Row],[CustomerID]],Customers!A:A,Customers!E:E, "Not Found")</f>
        <v>35712</v>
      </c>
      <c r="V4089">
        <f ca="1">DATEDIF(Table4[[#This Row],[CustomerBirthday]], TODAY(), "Y")</f>
        <v>28</v>
      </c>
      <c r="W4089" t="str" cm="1">
        <f t="array" aca="1" ref="W4089" ca="1">_xlfn.IFS(Table4[[#This Row],[Age]]&lt;25, "Under 25",Table4[[#This Row],[Age]]=34, "25-34", Table4[[#This Row],[Age]]&lt;=49, "35-49", Table4[[#This Row],[Age]]&lt;=64, "50-64", Table4[[#This Row],[Age]]&gt;=65, "65+")</f>
        <v>35-49</v>
      </c>
      <c r="X4089" t="str">
        <f>_xlfn.XLOOKUP(Table4[[#This Row],[StoreID]],Stores!A:A,Stores!B:B, "Not found")</f>
        <v>MegaMart Jimenezborough</v>
      </c>
      <c r="Y4089" t="str">
        <f>_xlfn.XLOOKUP(Table4[[#This Row],[StoreID]],Stores!A:A,Stores!C:C, "Not Found")</f>
        <v>Jimenezborough</v>
      </c>
      <c r="Z4089" t="str">
        <f>_xlfn.XLOOKUP(Table4[[#This Row],[StoreID]],Stores!A:A,Stores!D:D, "Not Found")</f>
        <v>South</v>
      </c>
    </row>
    <row r="4090" spans="1:26">
      <c r="A4090" t="s">
        <v>4956</v>
      </c>
      <c r="B4090" s="1">
        <v>45383</v>
      </c>
      <c r="C4090" t="s">
        <v>422</v>
      </c>
      <c r="D4090" t="s">
        <v>824</v>
      </c>
      <c r="E4090" t="s">
        <v>842</v>
      </c>
      <c r="F4090">
        <v>1</v>
      </c>
      <c r="G4090">
        <v>0.15</v>
      </c>
      <c r="H4090" t="s">
        <v>865</v>
      </c>
      <c r="I4090" s="4">
        <f>Table4[[#This Row],[Quantity]]*Table4[[#This Row],[UnitPrice]]</f>
        <v>388.26</v>
      </c>
      <c r="J4090" s="4">
        <f>Table4[[#This Row],[Gross Revenue]]*(1-Table4[[#This Row],[Discount]])</f>
        <v>330.02099999999996</v>
      </c>
      <c r="K4090" s="4">
        <f>Table4[[#This Row],[Quantity]]*Table4[[#This Row],[CostPrice]]</f>
        <v>199.3</v>
      </c>
      <c r="L4090" s="4">
        <f>Table4[[#This Row],[Net Revenue]]-Table4[[#This Row],[Total Cost]]</f>
        <v>130.72099999999995</v>
      </c>
      <c r="M4090" t="str">
        <f>_xlfn.XLOOKUP(Table4[[#This Row],[ProductID]], Products!A:A,Products!B:B, "Not Found")</f>
        <v>Possible Watches</v>
      </c>
      <c r="N4090" t="str">
        <f>TEXT(Table4[[#This Row],[Date]], "mmm")</f>
        <v>Apr</v>
      </c>
      <c r="O4090" t="str">
        <f>TEXT(Table4[[#This Row],[Date]], "yyyy")</f>
        <v>2024</v>
      </c>
      <c r="P4090" t="str">
        <f>_xlfn.XLOOKUP(Table4[[#This Row],[ProductID]],Products!A:A,Products!C:C, "Not Found")</f>
        <v>Fashion</v>
      </c>
      <c r="Q4090" t="str">
        <f>_xlfn.XLOOKUP(Table4[[#This Row],[ProductID]],Products!A:A,Products!D:D,"Not Found")</f>
        <v>Watches</v>
      </c>
      <c r="R4090">
        <f>_xlfn.XLOOKUP(Table4[[#This Row],[ProductID]],Products!A:A,Products!E:E,"Not Found")</f>
        <v>388.26</v>
      </c>
      <c r="S4090">
        <f>_xlfn.XLOOKUP(Table4[[#This Row],[ProductID]],Products!A:A,Products!F:F, "Not Found")</f>
        <v>199.3</v>
      </c>
      <c r="T4090" t="str">
        <f>_xlfn.XLOOKUP(Table4[[#This Row],[CustomerID]],Customers!A:A,Customers!D:D, "Not Found")</f>
        <v>M</v>
      </c>
      <c r="U4090" s="6">
        <f>_xlfn.XLOOKUP(Table4[[#This Row],[CustomerID]],Customers!A:A,Customers!E:E, "Not Found")</f>
        <v>28268</v>
      </c>
      <c r="V4090">
        <f ca="1">DATEDIF(Table4[[#This Row],[CustomerBirthday]], TODAY(), "Y")</f>
        <v>49</v>
      </c>
      <c r="W4090" t="str" cm="1">
        <f t="array" aca="1" ref="W4090" ca="1">_xlfn.IFS(Table4[[#This Row],[Age]]&lt;25, "Under 25",Table4[[#This Row],[Age]]=34, "25-34", Table4[[#This Row],[Age]]&lt;=49, "35-49", Table4[[#This Row],[Age]]&lt;=64, "50-64", Table4[[#This Row],[Age]]&gt;=65, "65+")</f>
        <v>35-49</v>
      </c>
      <c r="X4090" t="str">
        <f>_xlfn.XLOOKUP(Table4[[#This Row],[StoreID]],Stores!A:A,Stores!B:B, "Not found")</f>
        <v>MegaMart Brianahaven</v>
      </c>
      <c r="Y4090" t="str">
        <f>_xlfn.XLOOKUP(Table4[[#This Row],[StoreID]],Stores!A:A,Stores!C:C, "Not Found")</f>
        <v>Brianahaven</v>
      </c>
      <c r="Z4090" t="str">
        <f>_xlfn.XLOOKUP(Table4[[#This Row],[StoreID]],Stores!A:A,Stores!D:D, "Not Found")</f>
        <v>North</v>
      </c>
    </row>
    <row r="4091" spans="1:26">
      <c r="A4091" t="s">
        <v>4957</v>
      </c>
      <c r="B4091" s="1">
        <v>45402</v>
      </c>
      <c r="C4091" t="s">
        <v>633</v>
      </c>
      <c r="D4091" t="s">
        <v>745</v>
      </c>
      <c r="E4091" t="s">
        <v>846</v>
      </c>
      <c r="F4091">
        <v>5</v>
      </c>
      <c r="G4091">
        <v>0.15</v>
      </c>
      <c r="H4091" t="s">
        <v>868</v>
      </c>
      <c r="I4091" s="4">
        <f>Table4[[#This Row],[Quantity]]*Table4[[#This Row],[UnitPrice]]</f>
        <v>5965.45</v>
      </c>
      <c r="J4091" s="4">
        <f>Table4[[#This Row],[Gross Revenue]]*(1-Table4[[#This Row],[Discount]])</f>
        <v>5070.6324999999997</v>
      </c>
      <c r="K4091" s="4">
        <f>Table4[[#This Row],[Quantity]]*Table4[[#This Row],[CostPrice]]</f>
        <v>4091.2</v>
      </c>
      <c r="L4091" s="4">
        <f>Table4[[#This Row],[Net Revenue]]-Table4[[#This Row],[Total Cost]]</f>
        <v>979.43249999999989</v>
      </c>
      <c r="M4091" t="str">
        <f>_xlfn.XLOOKUP(Table4[[#This Row],[ProductID]], Products!A:A,Products!B:B, "Not Found")</f>
        <v>Above Camera</v>
      </c>
      <c r="N4091" t="str">
        <f>TEXT(Table4[[#This Row],[Date]], "mmm")</f>
        <v>Apr</v>
      </c>
      <c r="O4091" t="str">
        <f>TEXT(Table4[[#This Row],[Date]], "yyyy")</f>
        <v>2024</v>
      </c>
      <c r="P4091" t="str">
        <f>_xlfn.XLOOKUP(Table4[[#This Row],[ProductID]],Products!A:A,Products!C:C, "Not Found")</f>
        <v>Electronics</v>
      </c>
      <c r="Q4091" t="str">
        <f>_xlfn.XLOOKUP(Table4[[#This Row],[ProductID]],Products!A:A,Products!D:D,"Not Found")</f>
        <v>Camera</v>
      </c>
      <c r="R4091">
        <f>_xlfn.XLOOKUP(Table4[[#This Row],[ProductID]],Products!A:A,Products!E:E,"Not Found")</f>
        <v>1193.0899999999999</v>
      </c>
      <c r="S4091">
        <f>_xlfn.XLOOKUP(Table4[[#This Row],[ProductID]],Products!A:A,Products!F:F, "Not Found")</f>
        <v>818.24</v>
      </c>
      <c r="T4091" t="str">
        <f>_xlfn.XLOOKUP(Table4[[#This Row],[CustomerID]],Customers!A:A,Customers!D:D, "Not Found")</f>
        <v>F</v>
      </c>
      <c r="U4091" s="6">
        <f>_xlfn.XLOOKUP(Table4[[#This Row],[CustomerID]],Customers!A:A,Customers!E:E, "Not Found")</f>
        <v>31092</v>
      </c>
      <c r="V4091">
        <f ca="1">DATEDIF(Table4[[#This Row],[CustomerBirthday]], TODAY(), "Y")</f>
        <v>41</v>
      </c>
      <c r="W4091" t="str" cm="1">
        <f t="array" aca="1" ref="W4091" ca="1">_xlfn.IFS(Table4[[#This Row],[Age]]&lt;25, "Under 25",Table4[[#This Row],[Age]]=34, "25-34", Table4[[#This Row],[Age]]&lt;=49, "35-49", Table4[[#This Row],[Age]]&lt;=64, "50-64", Table4[[#This Row],[Age]]&gt;=65, "65+")</f>
        <v>35-49</v>
      </c>
      <c r="X4091" t="str">
        <f>_xlfn.XLOOKUP(Table4[[#This Row],[StoreID]],Stores!A:A,Stores!B:B, "Not found")</f>
        <v>MegaMart Johnmouth</v>
      </c>
      <c r="Y4091" t="str">
        <f>_xlfn.XLOOKUP(Table4[[#This Row],[StoreID]],Stores!A:A,Stores!C:C, "Not Found")</f>
        <v>Johnmouth</v>
      </c>
      <c r="Z4091" t="str">
        <f>_xlfn.XLOOKUP(Table4[[#This Row],[StoreID]],Stores!A:A,Stores!D:D, "Not Found")</f>
        <v>East</v>
      </c>
    </row>
    <row r="4092" spans="1:26">
      <c r="A4092" t="s">
        <v>4958</v>
      </c>
      <c r="B4092" s="1">
        <v>45751</v>
      </c>
      <c r="C4092" t="s">
        <v>343</v>
      </c>
      <c r="D4092" t="s">
        <v>794</v>
      </c>
      <c r="E4092" t="s">
        <v>835</v>
      </c>
      <c r="F4092">
        <v>2</v>
      </c>
      <c r="G4092">
        <v>0.1</v>
      </c>
      <c r="H4092" t="s">
        <v>871</v>
      </c>
      <c r="I4092" s="4">
        <f>Table4[[#This Row],[Quantity]]*Table4[[#This Row],[UnitPrice]]</f>
        <v>856.1</v>
      </c>
      <c r="J4092" s="4">
        <f>Table4[[#This Row],[Gross Revenue]]*(1-Table4[[#This Row],[Discount]])</f>
        <v>770.49</v>
      </c>
      <c r="K4092" s="4">
        <f>Table4[[#This Row],[Quantity]]*Table4[[#This Row],[CostPrice]]</f>
        <v>492.14</v>
      </c>
      <c r="L4092" s="4">
        <f>Table4[[#This Row],[Net Revenue]]-Table4[[#This Row],[Total Cost]]</f>
        <v>278.35000000000002</v>
      </c>
      <c r="M4092" t="str">
        <f>_xlfn.XLOOKUP(Table4[[#This Row],[ProductID]], Products!A:A,Products!B:B, "Not Found")</f>
        <v>Everything Laptop</v>
      </c>
      <c r="N4092" t="str">
        <f>TEXT(Table4[[#This Row],[Date]], "mmm")</f>
        <v>Apr</v>
      </c>
      <c r="O4092" t="str">
        <f>TEXT(Table4[[#This Row],[Date]], "yyyy")</f>
        <v>2025</v>
      </c>
      <c r="P4092" t="str">
        <f>_xlfn.XLOOKUP(Table4[[#This Row],[ProductID]],Products!A:A,Products!C:C, "Not Found")</f>
        <v>Electronics</v>
      </c>
      <c r="Q4092" t="str">
        <f>_xlfn.XLOOKUP(Table4[[#This Row],[ProductID]],Products!A:A,Products!D:D,"Not Found")</f>
        <v>Laptop</v>
      </c>
      <c r="R4092">
        <f>_xlfn.XLOOKUP(Table4[[#This Row],[ProductID]],Products!A:A,Products!E:E,"Not Found")</f>
        <v>428.05</v>
      </c>
      <c r="S4092">
        <f>_xlfn.XLOOKUP(Table4[[#This Row],[ProductID]],Products!A:A,Products!F:F, "Not Found")</f>
        <v>246.07</v>
      </c>
      <c r="T4092" t="str">
        <f>_xlfn.XLOOKUP(Table4[[#This Row],[CustomerID]],Customers!A:A,Customers!D:D, "Not Found")</f>
        <v>M</v>
      </c>
      <c r="U4092" s="6">
        <f>_xlfn.XLOOKUP(Table4[[#This Row],[CustomerID]],Customers!A:A,Customers!E:E, "Not Found")</f>
        <v>23046</v>
      </c>
      <c r="V4092">
        <f ca="1">DATEDIF(Table4[[#This Row],[CustomerBirthday]], TODAY(), "Y")</f>
        <v>63</v>
      </c>
      <c r="W4092" t="str" cm="1">
        <f t="array" aca="1" ref="W4092" ca="1">_xlfn.IFS(Table4[[#This Row],[Age]]&lt;25, "Under 25",Table4[[#This Row],[Age]]=34, "25-34", Table4[[#This Row],[Age]]&lt;=49, "35-49", Table4[[#This Row],[Age]]&lt;=64, "50-64", Table4[[#This Row],[Age]]&gt;=65, "65+")</f>
        <v>50-64</v>
      </c>
      <c r="X4092" t="str">
        <f>_xlfn.XLOOKUP(Table4[[#This Row],[StoreID]],Stores!A:A,Stores!B:B, "Not found")</f>
        <v>MegaMart Peckmouth</v>
      </c>
      <c r="Y4092" t="str">
        <f>_xlfn.XLOOKUP(Table4[[#This Row],[StoreID]],Stores!A:A,Stores!C:C, "Not Found")</f>
        <v>Peckmouth</v>
      </c>
      <c r="Z4092" t="str">
        <f>_xlfn.XLOOKUP(Table4[[#This Row],[StoreID]],Stores!A:A,Stores!D:D, "Not Found")</f>
        <v>East</v>
      </c>
    </row>
    <row r="4093" spans="1:26">
      <c r="A4093" t="s">
        <v>4959</v>
      </c>
      <c r="B4093" s="1">
        <v>45329</v>
      </c>
      <c r="C4093" t="s">
        <v>119</v>
      </c>
      <c r="D4093" t="s">
        <v>784</v>
      </c>
      <c r="E4093" t="s">
        <v>846</v>
      </c>
      <c r="F4093">
        <v>1</v>
      </c>
      <c r="G4093">
        <v>0.15</v>
      </c>
      <c r="H4093" t="s">
        <v>865</v>
      </c>
      <c r="I4093" s="4">
        <f>Table4[[#This Row],[Quantity]]*Table4[[#This Row],[UnitPrice]]</f>
        <v>1485.05</v>
      </c>
      <c r="J4093" s="4">
        <f>Table4[[#This Row],[Gross Revenue]]*(1-Table4[[#This Row],[Discount]])</f>
        <v>1262.2925</v>
      </c>
      <c r="K4093" s="4">
        <f>Table4[[#This Row],[Quantity]]*Table4[[#This Row],[CostPrice]]</f>
        <v>988.31</v>
      </c>
      <c r="L4093" s="4">
        <f>Table4[[#This Row],[Net Revenue]]-Table4[[#This Row],[Total Cost]]</f>
        <v>273.98250000000007</v>
      </c>
      <c r="M4093" t="str">
        <f>_xlfn.XLOOKUP(Table4[[#This Row],[ProductID]], Products!A:A,Products!B:B, "Not Found")</f>
        <v>Road Clothing</v>
      </c>
      <c r="N4093" t="str">
        <f>TEXT(Table4[[#This Row],[Date]], "mmm")</f>
        <v>Feb</v>
      </c>
      <c r="O4093" t="str">
        <f>TEXT(Table4[[#This Row],[Date]], "yyyy")</f>
        <v>2024</v>
      </c>
      <c r="P4093" t="str">
        <f>_xlfn.XLOOKUP(Table4[[#This Row],[ProductID]],Products!A:A,Products!C:C, "Not Found")</f>
        <v>Fashion</v>
      </c>
      <c r="Q4093" t="str">
        <f>_xlfn.XLOOKUP(Table4[[#This Row],[ProductID]],Products!A:A,Products!D:D,"Not Found")</f>
        <v>Clothing</v>
      </c>
      <c r="R4093">
        <f>_xlfn.XLOOKUP(Table4[[#This Row],[ProductID]],Products!A:A,Products!E:E,"Not Found")</f>
        <v>1485.05</v>
      </c>
      <c r="S4093">
        <f>_xlfn.XLOOKUP(Table4[[#This Row],[ProductID]],Products!A:A,Products!F:F, "Not Found")</f>
        <v>988.31</v>
      </c>
      <c r="T4093" t="str">
        <f>_xlfn.XLOOKUP(Table4[[#This Row],[CustomerID]],Customers!A:A,Customers!D:D, "Not Found")</f>
        <v>M</v>
      </c>
      <c r="U4093" s="6">
        <f>_xlfn.XLOOKUP(Table4[[#This Row],[CustomerID]],Customers!A:A,Customers!E:E, "Not Found")</f>
        <v>37417</v>
      </c>
      <c r="V4093">
        <f ca="1">DATEDIF(Table4[[#This Row],[CustomerBirthday]], TODAY(), "Y")</f>
        <v>24</v>
      </c>
      <c r="W4093" t="str" cm="1">
        <f t="array" aca="1" ref="W4093" ca="1">_xlfn.IFS(Table4[[#This Row],[Age]]&lt;25, "Under 25",Table4[[#This Row],[Age]]=34, "25-34", Table4[[#This Row],[Age]]&lt;=49, "35-49", Table4[[#This Row],[Age]]&lt;=64, "50-64", Table4[[#This Row],[Age]]&gt;=65, "65+")</f>
        <v>Under 25</v>
      </c>
      <c r="X4093" t="str">
        <f>_xlfn.XLOOKUP(Table4[[#This Row],[StoreID]],Stores!A:A,Stores!B:B, "Not found")</f>
        <v>MegaMart Johnmouth</v>
      </c>
      <c r="Y4093" t="str">
        <f>_xlfn.XLOOKUP(Table4[[#This Row],[StoreID]],Stores!A:A,Stores!C:C, "Not Found")</f>
        <v>Johnmouth</v>
      </c>
      <c r="Z4093" t="str">
        <f>_xlfn.XLOOKUP(Table4[[#This Row],[StoreID]],Stores!A:A,Stores!D:D, "Not Found")</f>
        <v>East</v>
      </c>
    </row>
    <row r="4094" spans="1:26">
      <c r="A4094" t="s">
        <v>4960</v>
      </c>
      <c r="B4094" s="1">
        <v>45198</v>
      </c>
      <c r="C4094" t="s">
        <v>302</v>
      </c>
      <c r="D4094" t="s">
        <v>739</v>
      </c>
      <c r="E4094" t="s">
        <v>835</v>
      </c>
      <c r="F4094">
        <v>1</v>
      </c>
      <c r="G4094">
        <v>0.1</v>
      </c>
      <c r="H4094" t="s">
        <v>871</v>
      </c>
      <c r="I4094" s="4">
        <f>Table4[[#This Row],[Quantity]]*Table4[[#This Row],[UnitPrice]]</f>
        <v>1194.1199999999999</v>
      </c>
      <c r="J4094" s="4">
        <f>Table4[[#This Row],[Gross Revenue]]*(1-Table4[[#This Row],[Discount]])</f>
        <v>1074.7079999999999</v>
      </c>
      <c r="K4094" s="4">
        <f>Table4[[#This Row],[Quantity]]*Table4[[#This Row],[CostPrice]]</f>
        <v>838.95</v>
      </c>
      <c r="L4094" s="4">
        <f>Table4[[#This Row],[Net Revenue]]-Table4[[#This Row],[Total Cost]]</f>
        <v>235.75799999999981</v>
      </c>
      <c r="M4094" t="str">
        <f>_xlfn.XLOOKUP(Table4[[#This Row],[ProductID]], Products!A:A,Products!B:B, "Not Found")</f>
        <v>Step Smartphone</v>
      </c>
      <c r="N4094" t="str">
        <f>TEXT(Table4[[#This Row],[Date]], "mmm")</f>
        <v>Sep</v>
      </c>
      <c r="O4094" t="str">
        <f>TEXT(Table4[[#This Row],[Date]], "yyyy")</f>
        <v>2023</v>
      </c>
      <c r="P4094" t="str">
        <f>_xlfn.XLOOKUP(Table4[[#This Row],[ProductID]],Products!A:A,Products!C:C, "Not Found")</f>
        <v>Electronics</v>
      </c>
      <c r="Q4094" t="str">
        <f>_xlfn.XLOOKUP(Table4[[#This Row],[ProductID]],Products!A:A,Products!D:D,"Not Found")</f>
        <v>Smartphone</v>
      </c>
      <c r="R4094">
        <f>_xlfn.XLOOKUP(Table4[[#This Row],[ProductID]],Products!A:A,Products!E:E,"Not Found")</f>
        <v>1194.1199999999999</v>
      </c>
      <c r="S4094">
        <f>_xlfn.XLOOKUP(Table4[[#This Row],[ProductID]],Products!A:A,Products!F:F, "Not Found")</f>
        <v>838.95</v>
      </c>
      <c r="T4094" t="str">
        <f>_xlfn.XLOOKUP(Table4[[#This Row],[CustomerID]],Customers!A:A,Customers!D:D, "Not Found")</f>
        <v>F</v>
      </c>
      <c r="U4094" s="6">
        <f>_xlfn.XLOOKUP(Table4[[#This Row],[CustomerID]],Customers!A:A,Customers!E:E, "Not Found")</f>
        <v>37929</v>
      </c>
      <c r="V4094">
        <f ca="1">DATEDIF(Table4[[#This Row],[CustomerBirthday]], TODAY(), "Y")</f>
        <v>22</v>
      </c>
      <c r="W4094" t="str" cm="1">
        <f t="array" aca="1" ref="W4094" ca="1">_xlfn.IFS(Table4[[#This Row],[Age]]&lt;25, "Under 25",Table4[[#This Row],[Age]]=34, "25-34", Table4[[#This Row],[Age]]&lt;=49, "35-49", Table4[[#This Row],[Age]]&lt;=64, "50-64", Table4[[#This Row],[Age]]&gt;=65, "65+")</f>
        <v>Under 25</v>
      </c>
      <c r="X4094" t="str">
        <f>_xlfn.XLOOKUP(Table4[[#This Row],[StoreID]],Stores!A:A,Stores!B:B, "Not found")</f>
        <v>MegaMart Peckmouth</v>
      </c>
      <c r="Y4094" t="str">
        <f>_xlfn.XLOOKUP(Table4[[#This Row],[StoreID]],Stores!A:A,Stores!C:C, "Not Found")</f>
        <v>Peckmouth</v>
      </c>
      <c r="Z4094" t="str">
        <f>_xlfn.XLOOKUP(Table4[[#This Row],[StoreID]],Stores!A:A,Stores!D:D, "Not Found")</f>
        <v>East</v>
      </c>
    </row>
    <row r="4095" spans="1:26">
      <c r="A4095" t="s">
        <v>4961</v>
      </c>
      <c r="B4095" s="1">
        <v>45195</v>
      </c>
      <c r="C4095" t="s">
        <v>230</v>
      </c>
      <c r="D4095" t="s">
        <v>782</v>
      </c>
      <c r="E4095" t="s">
        <v>831</v>
      </c>
      <c r="F4095">
        <v>2</v>
      </c>
      <c r="G4095">
        <v>0</v>
      </c>
      <c r="H4095" t="s">
        <v>871</v>
      </c>
      <c r="I4095" s="4">
        <f>Table4[[#This Row],[Quantity]]*Table4[[#This Row],[UnitPrice]]</f>
        <v>1347.56</v>
      </c>
      <c r="J4095" s="4">
        <f>Table4[[#This Row],[Gross Revenue]]*(1-Table4[[#This Row],[Discount]])</f>
        <v>1347.56</v>
      </c>
      <c r="K4095" s="4">
        <f>Table4[[#This Row],[Quantity]]*Table4[[#This Row],[CostPrice]]</f>
        <v>726.66</v>
      </c>
      <c r="L4095" s="4">
        <f>Table4[[#This Row],[Net Revenue]]-Table4[[#This Row],[Total Cost]]</f>
        <v>620.9</v>
      </c>
      <c r="M4095" t="str">
        <f>_xlfn.XLOOKUP(Table4[[#This Row],[ProductID]], Products!A:A,Products!B:B, "Not Found")</f>
        <v>Deal Smartphone</v>
      </c>
      <c r="N4095" t="str">
        <f>TEXT(Table4[[#This Row],[Date]], "mmm")</f>
        <v>Sep</v>
      </c>
      <c r="O4095" t="str">
        <f>TEXT(Table4[[#This Row],[Date]], "yyyy")</f>
        <v>2023</v>
      </c>
      <c r="P4095" t="str">
        <f>_xlfn.XLOOKUP(Table4[[#This Row],[ProductID]],Products!A:A,Products!C:C, "Not Found")</f>
        <v>Electronics</v>
      </c>
      <c r="Q4095" t="str">
        <f>_xlfn.XLOOKUP(Table4[[#This Row],[ProductID]],Products!A:A,Products!D:D,"Not Found")</f>
        <v>Smartphone</v>
      </c>
      <c r="R4095">
        <f>_xlfn.XLOOKUP(Table4[[#This Row],[ProductID]],Products!A:A,Products!E:E,"Not Found")</f>
        <v>673.78</v>
      </c>
      <c r="S4095">
        <f>_xlfn.XLOOKUP(Table4[[#This Row],[ProductID]],Products!A:A,Products!F:F, "Not Found")</f>
        <v>363.33</v>
      </c>
      <c r="T4095" t="str">
        <f>_xlfn.XLOOKUP(Table4[[#This Row],[CustomerID]],Customers!A:A,Customers!D:D, "Not Found")</f>
        <v>M</v>
      </c>
      <c r="U4095" s="6">
        <f>_xlfn.XLOOKUP(Table4[[#This Row],[CustomerID]],Customers!A:A,Customers!E:E, "Not Found")</f>
        <v>35712</v>
      </c>
      <c r="V4095">
        <f ca="1">DATEDIF(Table4[[#This Row],[CustomerBirthday]], TODAY(), "Y")</f>
        <v>28</v>
      </c>
      <c r="W4095" t="str" cm="1">
        <f t="array" aca="1" ref="W4095" ca="1">_xlfn.IFS(Table4[[#This Row],[Age]]&lt;25, "Under 25",Table4[[#This Row],[Age]]=34, "25-34", Table4[[#This Row],[Age]]&lt;=49, "35-49", Table4[[#This Row],[Age]]&lt;=64, "50-64", Table4[[#This Row],[Age]]&gt;=65, "65+")</f>
        <v>35-49</v>
      </c>
      <c r="X4095" t="str">
        <f>_xlfn.XLOOKUP(Table4[[#This Row],[StoreID]],Stores!A:A,Stores!B:B, "Not found")</f>
        <v>MegaMart Jimenezborough</v>
      </c>
      <c r="Y4095" t="str">
        <f>_xlfn.XLOOKUP(Table4[[#This Row],[StoreID]],Stores!A:A,Stores!C:C, "Not Found")</f>
        <v>Jimenezborough</v>
      </c>
      <c r="Z4095" t="str">
        <f>_xlfn.XLOOKUP(Table4[[#This Row],[StoreID]],Stores!A:A,Stores!D:D, "Not Found")</f>
        <v>South</v>
      </c>
    </row>
    <row r="4096" spans="1:26">
      <c r="A4096" t="s">
        <v>4962</v>
      </c>
      <c r="B4096" s="1">
        <v>45618</v>
      </c>
      <c r="C4096" t="s">
        <v>123</v>
      </c>
      <c r="D4096" t="s">
        <v>786</v>
      </c>
      <c r="E4096" t="s">
        <v>846</v>
      </c>
      <c r="F4096">
        <v>1</v>
      </c>
      <c r="G4096">
        <v>0.1</v>
      </c>
      <c r="H4096" t="s">
        <v>875</v>
      </c>
      <c r="I4096" s="4">
        <f>Table4[[#This Row],[Quantity]]*Table4[[#This Row],[UnitPrice]]</f>
        <v>29.24</v>
      </c>
      <c r="J4096" s="4">
        <f>Table4[[#This Row],[Gross Revenue]]*(1-Table4[[#This Row],[Discount]])</f>
        <v>26.315999999999999</v>
      </c>
      <c r="K4096" s="4">
        <f>Table4[[#This Row],[Quantity]]*Table4[[#This Row],[CostPrice]]</f>
        <v>15.28</v>
      </c>
      <c r="L4096" s="4">
        <f>Table4[[#This Row],[Net Revenue]]-Table4[[#This Row],[Total Cost]]</f>
        <v>11.036</v>
      </c>
      <c r="M4096" t="str">
        <f>_xlfn.XLOOKUP(Table4[[#This Row],[ProductID]], Products!A:A,Products!B:B, "Not Found")</f>
        <v>National Watches</v>
      </c>
      <c r="N4096" t="str">
        <f>TEXT(Table4[[#This Row],[Date]], "mmm")</f>
        <v>Nov</v>
      </c>
      <c r="O4096" t="str">
        <f>TEXT(Table4[[#This Row],[Date]], "yyyy")</f>
        <v>2024</v>
      </c>
      <c r="P4096" t="str">
        <f>_xlfn.XLOOKUP(Table4[[#This Row],[ProductID]],Products!A:A,Products!C:C, "Not Found")</f>
        <v>Fashion</v>
      </c>
      <c r="Q4096" t="str">
        <f>_xlfn.XLOOKUP(Table4[[#This Row],[ProductID]],Products!A:A,Products!D:D,"Not Found")</f>
        <v>Watches</v>
      </c>
      <c r="R4096">
        <f>_xlfn.XLOOKUP(Table4[[#This Row],[ProductID]],Products!A:A,Products!E:E,"Not Found")</f>
        <v>29.24</v>
      </c>
      <c r="S4096">
        <f>_xlfn.XLOOKUP(Table4[[#This Row],[ProductID]],Products!A:A,Products!F:F, "Not Found")</f>
        <v>15.28</v>
      </c>
      <c r="T4096" t="str">
        <f>_xlfn.XLOOKUP(Table4[[#This Row],[CustomerID]],Customers!A:A,Customers!D:D, "Not Found")</f>
        <v>F</v>
      </c>
      <c r="U4096" s="6">
        <f>_xlfn.XLOOKUP(Table4[[#This Row],[CustomerID]],Customers!A:A,Customers!E:E, "Not Found")</f>
        <v>37694</v>
      </c>
      <c r="V4096">
        <f ca="1">DATEDIF(Table4[[#This Row],[CustomerBirthday]], TODAY(), "Y")</f>
        <v>23</v>
      </c>
      <c r="W4096" t="str" cm="1">
        <f t="array" aca="1" ref="W4096" ca="1">_xlfn.IFS(Table4[[#This Row],[Age]]&lt;25, "Under 25",Table4[[#This Row],[Age]]=34, "25-34", Table4[[#This Row],[Age]]&lt;=49, "35-49", Table4[[#This Row],[Age]]&lt;=64, "50-64", Table4[[#This Row],[Age]]&gt;=65, "65+")</f>
        <v>Under 25</v>
      </c>
      <c r="X4096" t="str">
        <f>_xlfn.XLOOKUP(Table4[[#This Row],[StoreID]],Stores!A:A,Stores!B:B, "Not found")</f>
        <v>MegaMart Johnmouth</v>
      </c>
      <c r="Y4096" t="str">
        <f>_xlfn.XLOOKUP(Table4[[#This Row],[StoreID]],Stores!A:A,Stores!C:C, "Not Found")</f>
        <v>Johnmouth</v>
      </c>
      <c r="Z4096" t="str">
        <f>_xlfn.XLOOKUP(Table4[[#This Row],[StoreID]],Stores!A:A,Stores!D:D, "Not Found")</f>
        <v>East</v>
      </c>
    </row>
    <row r="4097" spans="1:26">
      <c r="A4097" t="s">
        <v>4963</v>
      </c>
      <c r="B4097" s="1">
        <v>45255</v>
      </c>
      <c r="C4097" t="s">
        <v>700</v>
      </c>
      <c r="D4097" t="s">
        <v>747</v>
      </c>
      <c r="E4097" t="s">
        <v>839</v>
      </c>
      <c r="F4097">
        <v>4</v>
      </c>
      <c r="G4097">
        <v>0.15</v>
      </c>
      <c r="H4097" t="s">
        <v>865</v>
      </c>
      <c r="I4097" s="4">
        <f>Table4[[#This Row],[Quantity]]*Table4[[#This Row],[UnitPrice]]</f>
        <v>4539.2</v>
      </c>
      <c r="J4097" s="4">
        <f>Table4[[#This Row],[Gross Revenue]]*(1-Table4[[#This Row],[Discount]])</f>
        <v>3858.3199999999997</v>
      </c>
      <c r="K4097" s="4">
        <f>Table4[[#This Row],[Quantity]]*Table4[[#This Row],[CostPrice]]</f>
        <v>2700.4</v>
      </c>
      <c r="L4097" s="4">
        <f>Table4[[#This Row],[Net Revenue]]-Table4[[#This Row],[Total Cost]]</f>
        <v>1157.9199999999996</v>
      </c>
      <c r="M4097" t="str">
        <f>_xlfn.XLOOKUP(Table4[[#This Row],[ProductID]], Products!A:A,Products!B:B, "Not Found")</f>
        <v>World Watches</v>
      </c>
      <c r="N4097" t="str">
        <f>TEXT(Table4[[#This Row],[Date]], "mmm")</f>
        <v>Nov</v>
      </c>
      <c r="O4097" t="str">
        <f>TEXT(Table4[[#This Row],[Date]], "yyyy")</f>
        <v>2023</v>
      </c>
      <c r="P4097" t="str">
        <f>_xlfn.XLOOKUP(Table4[[#This Row],[ProductID]],Products!A:A,Products!C:C, "Not Found")</f>
        <v>Fashion</v>
      </c>
      <c r="Q4097" t="str">
        <f>_xlfn.XLOOKUP(Table4[[#This Row],[ProductID]],Products!A:A,Products!D:D,"Not Found")</f>
        <v>Watches</v>
      </c>
      <c r="R4097">
        <f>_xlfn.XLOOKUP(Table4[[#This Row],[ProductID]],Products!A:A,Products!E:E,"Not Found")</f>
        <v>1134.8</v>
      </c>
      <c r="S4097">
        <f>_xlfn.XLOOKUP(Table4[[#This Row],[ProductID]],Products!A:A,Products!F:F, "Not Found")</f>
        <v>675.1</v>
      </c>
      <c r="T4097" t="str">
        <f>_xlfn.XLOOKUP(Table4[[#This Row],[CustomerID]],Customers!A:A,Customers!D:D, "Not Found")</f>
        <v>F</v>
      </c>
      <c r="U4097" s="6">
        <f>_xlfn.XLOOKUP(Table4[[#This Row],[CustomerID]],Customers!A:A,Customers!E:E, "Not Found")</f>
        <v>25706</v>
      </c>
      <c r="V4097">
        <f ca="1">DATEDIF(Table4[[#This Row],[CustomerBirthday]], TODAY(), "Y")</f>
        <v>56</v>
      </c>
      <c r="W4097" t="str" cm="1">
        <f t="array" aca="1" ref="W4097" ca="1">_xlfn.IFS(Table4[[#This Row],[Age]]&lt;25, "Under 25",Table4[[#This Row],[Age]]=34, "25-34", Table4[[#This Row],[Age]]&lt;=49, "35-49", Table4[[#This Row],[Age]]&lt;=64, "50-64", Table4[[#This Row],[Age]]&gt;=65, "65+")</f>
        <v>50-64</v>
      </c>
      <c r="X4097" t="str">
        <f>_xlfn.XLOOKUP(Table4[[#This Row],[StoreID]],Stores!A:A,Stores!B:B, "Not found")</f>
        <v>MegaMart New Michele</v>
      </c>
      <c r="Y4097" t="str">
        <f>_xlfn.XLOOKUP(Table4[[#This Row],[StoreID]],Stores!A:A,Stores!C:C, "Not Found")</f>
        <v>New Michele</v>
      </c>
      <c r="Z4097" t="str">
        <f>_xlfn.XLOOKUP(Table4[[#This Row],[StoreID]],Stores!A:A,Stores!D:D, "Not Found")</f>
        <v>West</v>
      </c>
    </row>
    <row r="4098" spans="1:26">
      <c r="A4098" t="s">
        <v>4964</v>
      </c>
      <c r="B4098" s="1">
        <v>45890</v>
      </c>
      <c r="C4098" t="s">
        <v>277</v>
      </c>
      <c r="D4098" t="s">
        <v>802</v>
      </c>
      <c r="E4098" t="s">
        <v>846</v>
      </c>
      <c r="F4098">
        <v>4</v>
      </c>
      <c r="G4098">
        <v>0.1</v>
      </c>
      <c r="H4098" t="s">
        <v>868</v>
      </c>
      <c r="I4098" s="4">
        <f>Table4[[#This Row],[Quantity]]*Table4[[#This Row],[UnitPrice]]</f>
        <v>1467.72</v>
      </c>
      <c r="J4098" s="4">
        <f>Table4[[#This Row],[Gross Revenue]]*(1-Table4[[#This Row],[Discount]])</f>
        <v>1320.9480000000001</v>
      </c>
      <c r="K4098" s="4">
        <f>Table4[[#This Row],[Quantity]]*Table4[[#This Row],[CostPrice]]</f>
        <v>1140.92</v>
      </c>
      <c r="L4098" s="4">
        <f>Table4[[#This Row],[Net Revenue]]-Table4[[#This Row],[Total Cost]]</f>
        <v>180.02800000000002</v>
      </c>
      <c r="M4098" t="str">
        <f>_xlfn.XLOOKUP(Table4[[#This Row],[ProductID]], Products!A:A,Products!B:B, "Not Found")</f>
        <v>Stage Footwear</v>
      </c>
      <c r="N4098" t="str">
        <f>TEXT(Table4[[#This Row],[Date]], "mmm")</f>
        <v>Aug</v>
      </c>
      <c r="O4098" t="str">
        <f>TEXT(Table4[[#This Row],[Date]], "yyyy")</f>
        <v>2025</v>
      </c>
      <c r="P4098" t="str">
        <f>_xlfn.XLOOKUP(Table4[[#This Row],[ProductID]],Products!A:A,Products!C:C, "Not Found")</f>
        <v>Fashion</v>
      </c>
      <c r="Q4098" t="str">
        <f>_xlfn.XLOOKUP(Table4[[#This Row],[ProductID]],Products!A:A,Products!D:D,"Not Found")</f>
        <v>Footwear</v>
      </c>
      <c r="R4098">
        <f>_xlfn.XLOOKUP(Table4[[#This Row],[ProductID]],Products!A:A,Products!E:E,"Not Found")</f>
        <v>366.93</v>
      </c>
      <c r="S4098">
        <f>_xlfn.XLOOKUP(Table4[[#This Row],[ProductID]],Products!A:A,Products!F:F, "Not Found")</f>
        <v>285.23</v>
      </c>
      <c r="T4098" t="str">
        <f>_xlfn.XLOOKUP(Table4[[#This Row],[CustomerID]],Customers!A:A,Customers!D:D, "Not Found")</f>
        <v>F</v>
      </c>
      <c r="U4098" s="6">
        <f>_xlfn.XLOOKUP(Table4[[#This Row],[CustomerID]],Customers!A:A,Customers!E:E, "Not Found")</f>
        <v>23715</v>
      </c>
      <c r="V4098">
        <f ca="1">DATEDIF(Table4[[#This Row],[CustomerBirthday]], TODAY(), "Y")</f>
        <v>61</v>
      </c>
      <c r="W4098" t="str" cm="1">
        <f t="array" aca="1" ref="W4098" ca="1">_xlfn.IFS(Table4[[#This Row],[Age]]&lt;25, "Under 25",Table4[[#This Row],[Age]]=34, "25-34", Table4[[#This Row],[Age]]&lt;=49, "35-49", Table4[[#This Row],[Age]]&lt;=64, "50-64", Table4[[#This Row],[Age]]&gt;=65, "65+")</f>
        <v>50-64</v>
      </c>
      <c r="X4098" t="str">
        <f>_xlfn.XLOOKUP(Table4[[#This Row],[StoreID]],Stores!A:A,Stores!B:B, "Not found")</f>
        <v>MegaMart Johnmouth</v>
      </c>
      <c r="Y4098" t="str">
        <f>_xlfn.XLOOKUP(Table4[[#This Row],[StoreID]],Stores!A:A,Stores!C:C, "Not Found")</f>
        <v>Johnmouth</v>
      </c>
      <c r="Z4098" t="str">
        <f>_xlfn.XLOOKUP(Table4[[#This Row],[StoreID]],Stores!A:A,Stores!D:D, "Not Found")</f>
        <v>East</v>
      </c>
    </row>
    <row r="4099" spans="1:26">
      <c r="A4099" t="s">
        <v>4965</v>
      </c>
      <c r="B4099" s="1">
        <v>45669</v>
      </c>
      <c r="C4099" t="s">
        <v>12</v>
      </c>
      <c r="D4099" t="s">
        <v>782</v>
      </c>
      <c r="E4099" t="s">
        <v>831</v>
      </c>
      <c r="F4099">
        <v>1</v>
      </c>
      <c r="G4099">
        <v>0.05</v>
      </c>
      <c r="H4099" t="s">
        <v>868</v>
      </c>
      <c r="I4099" s="4">
        <f>Table4[[#This Row],[Quantity]]*Table4[[#This Row],[UnitPrice]]</f>
        <v>673.78</v>
      </c>
      <c r="J4099" s="4">
        <f>Table4[[#This Row],[Gross Revenue]]*(1-Table4[[#This Row],[Discount]])</f>
        <v>640.09099999999989</v>
      </c>
      <c r="K4099" s="4">
        <f>Table4[[#This Row],[Quantity]]*Table4[[#This Row],[CostPrice]]</f>
        <v>363.33</v>
      </c>
      <c r="L4099" s="4">
        <f>Table4[[#This Row],[Net Revenue]]-Table4[[#This Row],[Total Cost]]</f>
        <v>276.76099999999991</v>
      </c>
      <c r="M4099" t="str">
        <f>_xlfn.XLOOKUP(Table4[[#This Row],[ProductID]], Products!A:A,Products!B:B, "Not Found")</f>
        <v>Deal Smartphone</v>
      </c>
      <c r="N4099" t="str">
        <f>TEXT(Table4[[#This Row],[Date]], "mmm")</f>
        <v>Jan</v>
      </c>
      <c r="O4099" t="str">
        <f>TEXT(Table4[[#This Row],[Date]], "yyyy")</f>
        <v>2025</v>
      </c>
      <c r="P4099" t="str">
        <f>_xlfn.XLOOKUP(Table4[[#This Row],[ProductID]],Products!A:A,Products!C:C, "Not Found")</f>
        <v>Electronics</v>
      </c>
      <c r="Q4099" t="str">
        <f>_xlfn.XLOOKUP(Table4[[#This Row],[ProductID]],Products!A:A,Products!D:D,"Not Found")</f>
        <v>Smartphone</v>
      </c>
      <c r="R4099">
        <f>_xlfn.XLOOKUP(Table4[[#This Row],[ProductID]],Products!A:A,Products!E:E,"Not Found")</f>
        <v>673.78</v>
      </c>
      <c r="S4099">
        <f>_xlfn.XLOOKUP(Table4[[#This Row],[ProductID]],Products!A:A,Products!F:F, "Not Found")</f>
        <v>363.33</v>
      </c>
      <c r="T4099" t="str">
        <f>_xlfn.XLOOKUP(Table4[[#This Row],[CustomerID]],Customers!A:A,Customers!D:D, "Not Found")</f>
        <v>M</v>
      </c>
      <c r="U4099" s="6">
        <f>_xlfn.XLOOKUP(Table4[[#This Row],[CustomerID]],Customers!A:A,Customers!E:E, "Not Found")</f>
        <v>21780</v>
      </c>
      <c r="V4099">
        <f ca="1">DATEDIF(Table4[[#This Row],[CustomerBirthday]], TODAY(), "Y")</f>
        <v>66</v>
      </c>
      <c r="W4099" t="str" cm="1">
        <f t="array" aca="1" ref="W4099" ca="1">_xlfn.IFS(Table4[[#This Row],[Age]]&lt;25, "Under 25",Table4[[#This Row],[Age]]=34, "25-34", Table4[[#This Row],[Age]]&lt;=49, "35-49", Table4[[#This Row],[Age]]&lt;=64, "50-64", Table4[[#This Row],[Age]]&gt;=65, "65+")</f>
        <v>65+</v>
      </c>
      <c r="X4099" t="str">
        <f>_xlfn.XLOOKUP(Table4[[#This Row],[StoreID]],Stores!A:A,Stores!B:B, "Not found")</f>
        <v>MegaMart Jimenezborough</v>
      </c>
      <c r="Y4099" t="str">
        <f>_xlfn.XLOOKUP(Table4[[#This Row],[StoreID]],Stores!A:A,Stores!C:C, "Not Found")</f>
        <v>Jimenezborough</v>
      </c>
      <c r="Z4099" t="str">
        <f>_xlfn.XLOOKUP(Table4[[#This Row],[StoreID]],Stores!A:A,Stores!D:D, "Not Found")</f>
        <v>South</v>
      </c>
    </row>
    <row r="4100" spans="1:26">
      <c r="A4100" t="s">
        <v>4966</v>
      </c>
      <c r="B4100" s="1">
        <v>45773</v>
      </c>
      <c r="C4100" t="s">
        <v>524</v>
      </c>
      <c r="D4100" t="s">
        <v>778</v>
      </c>
      <c r="E4100" t="s">
        <v>842</v>
      </c>
      <c r="F4100">
        <v>4</v>
      </c>
      <c r="G4100">
        <v>0.1</v>
      </c>
      <c r="H4100" t="s">
        <v>865</v>
      </c>
      <c r="I4100" s="4">
        <f>Table4[[#This Row],[Quantity]]*Table4[[#This Row],[UnitPrice]]</f>
        <v>4063.04</v>
      </c>
      <c r="J4100" s="4">
        <f>Table4[[#This Row],[Gross Revenue]]*(1-Table4[[#This Row],[Discount]])</f>
        <v>3656.7359999999999</v>
      </c>
      <c r="K4100" s="4">
        <f>Table4[[#This Row],[Quantity]]*Table4[[#This Row],[CostPrice]]</f>
        <v>2337.6</v>
      </c>
      <c r="L4100" s="4">
        <f>Table4[[#This Row],[Net Revenue]]-Table4[[#This Row],[Total Cost]]</f>
        <v>1319.136</v>
      </c>
      <c r="M4100" t="str">
        <f>_xlfn.XLOOKUP(Table4[[#This Row],[ProductID]], Products!A:A,Products!B:B, "Not Found")</f>
        <v>Behavior Dairy</v>
      </c>
      <c r="N4100" t="str">
        <f>TEXT(Table4[[#This Row],[Date]], "mmm")</f>
        <v>Apr</v>
      </c>
      <c r="O4100" t="str">
        <f>TEXT(Table4[[#This Row],[Date]], "yyyy")</f>
        <v>2025</v>
      </c>
      <c r="P4100" t="str">
        <f>_xlfn.XLOOKUP(Table4[[#This Row],[ProductID]],Products!A:A,Products!C:C, "Not Found")</f>
        <v>Groceries</v>
      </c>
      <c r="Q4100" t="str">
        <f>_xlfn.XLOOKUP(Table4[[#This Row],[ProductID]],Products!A:A,Products!D:D,"Not Found")</f>
        <v>Dairy</v>
      </c>
      <c r="R4100">
        <f>_xlfn.XLOOKUP(Table4[[#This Row],[ProductID]],Products!A:A,Products!E:E,"Not Found")</f>
        <v>1015.76</v>
      </c>
      <c r="S4100">
        <f>_xlfn.XLOOKUP(Table4[[#This Row],[ProductID]],Products!A:A,Products!F:F, "Not Found")</f>
        <v>584.4</v>
      </c>
      <c r="T4100" t="str">
        <f>_xlfn.XLOOKUP(Table4[[#This Row],[CustomerID]],Customers!A:A,Customers!D:D, "Not Found")</f>
        <v>F</v>
      </c>
      <c r="U4100" s="6">
        <f>_xlfn.XLOOKUP(Table4[[#This Row],[CustomerID]],Customers!A:A,Customers!E:E, "Not Found")</f>
        <v>23256</v>
      </c>
      <c r="V4100">
        <f ca="1">DATEDIF(Table4[[#This Row],[CustomerBirthday]], TODAY(), "Y")</f>
        <v>62</v>
      </c>
      <c r="W4100" t="str" cm="1">
        <f t="array" aca="1" ref="W4100" ca="1">_xlfn.IFS(Table4[[#This Row],[Age]]&lt;25, "Under 25",Table4[[#This Row],[Age]]=34, "25-34", Table4[[#This Row],[Age]]&lt;=49, "35-49", Table4[[#This Row],[Age]]&lt;=64, "50-64", Table4[[#This Row],[Age]]&gt;=65, "65+")</f>
        <v>50-64</v>
      </c>
      <c r="X4100" t="str">
        <f>_xlfn.XLOOKUP(Table4[[#This Row],[StoreID]],Stores!A:A,Stores!B:B, "Not found")</f>
        <v>MegaMart Brianahaven</v>
      </c>
      <c r="Y4100" t="str">
        <f>_xlfn.XLOOKUP(Table4[[#This Row],[StoreID]],Stores!A:A,Stores!C:C, "Not Found")</f>
        <v>Brianahaven</v>
      </c>
      <c r="Z4100" t="str">
        <f>_xlfn.XLOOKUP(Table4[[#This Row],[StoreID]],Stores!A:A,Stores!D:D, "Not Found")</f>
        <v>North</v>
      </c>
    </row>
    <row r="4101" spans="1:26">
      <c r="A4101" t="s">
        <v>4967</v>
      </c>
      <c r="B4101" s="1">
        <v>45372</v>
      </c>
      <c r="C4101" t="s">
        <v>509</v>
      </c>
      <c r="D4101" t="s">
        <v>812</v>
      </c>
      <c r="E4101" t="s">
        <v>842</v>
      </c>
      <c r="F4101">
        <v>4</v>
      </c>
      <c r="G4101">
        <v>0.15</v>
      </c>
      <c r="H4101" t="s">
        <v>865</v>
      </c>
      <c r="I4101" s="4">
        <f>Table4[[#This Row],[Quantity]]*Table4[[#This Row],[UnitPrice]]</f>
        <v>2257.6799999999998</v>
      </c>
      <c r="J4101" s="4">
        <f>Table4[[#This Row],[Gross Revenue]]*(1-Table4[[#This Row],[Discount]])</f>
        <v>1919.0279999999998</v>
      </c>
      <c r="K4101" s="4">
        <f>Table4[[#This Row],[Quantity]]*Table4[[#This Row],[CostPrice]]</f>
        <v>1175.8399999999999</v>
      </c>
      <c r="L4101" s="4">
        <f>Table4[[#This Row],[Net Revenue]]-Table4[[#This Row],[Total Cost]]</f>
        <v>743.18799999999987</v>
      </c>
      <c r="M4101" t="str">
        <f>_xlfn.XLOOKUP(Table4[[#This Row],[ProductID]], Products!A:A,Products!B:B, "Not Found")</f>
        <v>Soon Accessories</v>
      </c>
      <c r="N4101" t="str">
        <f>TEXT(Table4[[#This Row],[Date]], "mmm")</f>
        <v>Mar</v>
      </c>
      <c r="O4101" t="str">
        <f>TEXT(Table4[[#This Row],[Date]], "yyyy")</f>
        <v>2024</v>
      </c>
      <c r="P4101" t="str">
        <f>_xlfn.XLOOKUP(Table4[[#This Row],[ProductID]],Products!A:A,Products!C:C, "Not Found")</f>
        <v>Fashion</v>
      </c>
      <c r="Q4101" t="str">
        <f>_xlfn.XLOOKUP(Table4[[#This Row],[ProductID]],Products!A:A,Products!D:D,"Not Found")</f>
        <v>Accessories</v>
      </c>
      <c r="R4101">
        <f>_xlfn.XLOOKUP(Table4[[#This Row],[ProductID]],Products!A:A,Products!E:E,"Not Found")</f>
        <v>564.41999999999996</v>
      </c>
      <c r="S4101">
        <f>_xlfn.XLOOKUP(Table4[[#This Row],[ProductID]],Products!A:A,Products!F:F, "Not Found")</f>
        <v>293.95999999999998</v>
      </c>
      <c r="T4101" t="str">
        <f>_xlfn.XLOOKUP(Table4[[#This Row],[CustomerID]],Customers!A:A,Customers!D:D, "Not Found")</f>
        <v>F</v>
      </c>
      <c r="U4101" s="6">
        <f>_xlfn.XLOOKUP(Table4[[#This Row],[CustomerID]],Customers!A:A,Customers!E:E, "Not Found")</f>
        <v>26827</v>
      </c>
      <c r="V4101">
        <f ca="1">DATEDIF(Table4[[#This Row],[CustomerBirthday]], TODAY(), "Y")</f>
        <v>53</v>
      </c>
      <c r="W4101" t="str" cm="1">
        <f t="array" aca="1" ref="W4101" ca="1">_xlfn.IFS(Table4[[#This Row],[Age]]&lt;25, "Under 25",Table4[[#This Row],[Age]]=34, "25-34", Table4[[#This Row],[Age]]&lt;=49, "35-49", Table4[[#This Row],[Age]]&lt;=64, "50-64", Table4[[#This Row],[Age]]&gt;=65, "65+")</f>
        <v>50-64</v>
      </c>
      <c r="X4101" t="str">
        <f>_xlfn.XLOOKUP(Table4[[#This Row],[StoreID]],Stores!A:A,Stores!B:B, "Not found")</f>
        <v>MegaMart Brianahaven</v>
      </c>
      <c r="Y4101" t="str">
        <f>_xlfn.XLOOKUP(Table4[[#This Row],[StoreID]],Stores!A:A,Stores!C:C, "Not Found")</f>
        <v>Brianahaven</v>
      </c>
      <c r="Z4101" t="str">
        <f>_xlfn.XLOOKUP(Table4[[#This Row],[StoreID]],Stores!A:A,Stores!D:D, "Not Found")</f>
        <v>North</v>
      </c>
    </row>
    <row r="4102" spans="1:26">
      <c r="A4102" t="s">
        <v>4968</v>
      </c>
      <c r="B4102" s="1">
        <v>45826</v>
      </c>
      <c r="C4102" t="s">
        <v>533</v>
      </c>
      <c r="D4102" t="s">
        <v>812</v>
      </c>
      <c r="E4102" t="s">
        <v>842</v>
      </c>
      <c r="F4102">
        <v>5</v>
      </c>
      <c r="G4102">
        <v>0.15</v>
      </c>
      <c r="H4102" t="s">
        <v>865</v>
      </c>
      <c r="I4102" s="4">
        <f>Table4[[#This Row],[Quantity]]*Table4[[#This Row],[UnitPrice]]</f>
        <v>2822.1</v>
      </c>
      <c r="J4102" s="4">
        <f>Table4[[#This Row],[Gross Revenue]]*(1-Table4[[#This Row],[Discount]])</f>
        <v>2398.7849999999999</v>
      </c>
      <c r="K4102" s="4">
        <f>Table4[[#This Row],[Quantity]]*Table4[[#This Row],[CostPrice]]</f>
        <v>1469.8</v>
      </c>
      <c r="L4102" s="4">
        <f>Table4[[#This Row],[Net Revenue]]-Table4[[#This Row],[Total Cost]]</f>
        <v>928.9849999999999</v>
      </c>
      <c r="M4102" t="str">
        <f>_xlfn.XLOOKUP(Table4[[#This Row],[ProductID]], Products!A:A,Products!B:B, "Not Found")</f>
        <v>Soon Accessories</v>
      </c>
      <c r="N4102" t="str">
        <f>TEXT(Table4[[#This Row],[Date]], "mmm")</f>
        <v>Jun</v>
      </c>
      <c r="O4102" t="str">
        <f>TEXT(Table4[[#This Row],[Date]], "yyyy")</f>
        <v>2025</v>
      </c>
      <c r="P4102" t="str">
        <f>_xlfn.XLOOKUP(Table4[[#This Row],[ProductID]],Products!A:A,Products!C:C, "Not Found")</f>
        <v>Fashion</v>
      </c>
      <c r="Q4102" t="str">
        <f>_xlfn.XLOOKUP(Table4[[#This Row],[ProductID]],Products!A:A,Products!D:D,"Not Found")</f>
        <v>Accessories</v>
      </c>
      <c r="R4102">
        <f>_xlfn.XLOOKUP(Table4[[#This Row],[ProductID]],Products!A:A,Products!E:E,"Not Found")</f>
        <v>564.41999999999996</v>
      </c>
      <c r="S4102">
        <f>_xlfn.XLOOKUP(Table4[[#This Row],[ProductID]],Products!A:A,Products!F:F, "Not Found")</f>
        <v>293.95999999999998</v>
      </c>
      <c r="T4102" t="str">
        <f>_xlfn.XLOOKUP(Table4[[#This Row],[CustomerID]],Customers!A:A,Customers!D:D, "Not Found")</f>
        <v>F</v>
      </c>
      <c r="U4102" s="6">
        <f>_xlfn.XLOOKUP(Table4[[#This Row],[CustomerID]],Customers!A:A,Customers!E:E, "Not Found")</f>
        <v>24506</v>
      </c>
      <c r="V4102">
        <f ca="1">DATEDIF(Table4[[#This Row],[CustomerBirthday]], TODAY(), "Y")</f>
        <v>59</v>
      </c>
      <c r="W4102" t="str" cm="1">
        <f t="array" aca="1" ref="W4102" ca="1">_xlfn.IFS(Table4[[#This Row],[Age]]&lt;25, "Under 25",Table4[[#This Row],[Age]]=34, "25-34", Table4[[#This Row],[Age]]&lt;=49, "35-49", Table4[[#This Row],[Age]]&lt;=64, "50-64", Table4[[#This Row],[Age]]&gt;=65, "65+")</f>
        <v>50-64</v>
      </c>
      <c r="X4102" t="str">
        <f>_xlfn.XLOOKUP(Table4[[#This Row],[StoreID]],Stores!A:A,Stores!B:B, "Not found")</f>
        <v>MegaMart Brianahaven</v>
      </c>
      <c r="Y4102" t="str">
        <f>_xlfn.XLOOKUP(Table4[[#This Row],[StoreID]],Stores!A:A,Stores!C:C, "Not Found")</f>
        <v>Brianahaven</v>
      </c>
      <c r="Z4102" t="str">
        <f>_xlfn.XLOOKUP(Table4[[#This Row],[StoreID]],Stores!A:A,Stores!D:D, "Not Found")</f>
        <v>North</v>
      </c>
    </row>
    <row r="4103" spans="1:26">
      <c r="A4103" t="s">
        <v>4969</v>
      </c>
      <c r="B4103" s="1">
        <v>45894</v>
      </c>
      <c r="C4103" t="s">
        <v>93</v>
      </c>
      <c r="D4103" t="s">
        <v>761</v>
      </c>
      <c r="E4103" t="s">
        <v>842</v>
      </c>
      <c r="F4103">
        <v>2</v>
      </c>
      <c r="G4103">
        <v>0.15</v>
      </c>
      <c r="H4103" t="s">
        <v>865</v>
      </c>
      <c r="I4103" s="4">
        <f>Table4[[#This Row],[Quantity]]*Table4[[#This Row],[UnitPrice]]</f>
        <v>3525.84</v>
      </c>
      <c r="J4103" s="4">
        <f>Table4[[#This Row],[Gross Revenue]]*(1-Table4[[#This Row],[Discount]])</f>
        <v>2996.9639999999999</v>
      </c>
      <c r="K4103" s="4">
        <f>Table4[[#This Row],[Quantity]]*Table4[[#This Row],[CostPrice]]</f>
        <v>2692.96</v>
      </c>
      <c r="L4103" s="4">
        <f>Table4[[#This Row],[Net Revenue]]-Table4[[#This Row],[Total Cost]]</f>
        <v>304.00399999999991</v>
      </c>
      <c r="M4103" t="str">
        <f>_xlfn.XLOOKUP(Table4[[#This Row],[ProductID]], Products!A:A,Products!B:B, "Not Found")</f>
        <v>Traditional Laptop</v>
      </c>
      <c r="N4103" t="str">
        <f>TEXT(Table4[[#This Row],[Date]], "mmm")</f>
        <v>Aug</v>
      </c>
      <c r="O4103" t="str">
        <f>TEXT(Table4[[#This Row],[Date]], "yyyy")</f>
        <v>2025</v>
      </c>
      <c r="P4103" t="str">
        <f>_xlfn.XLOOKUP(Table4[[#This Row],[ProductID]],Products!A:A,Products!C:C, "Not Found")</f>
        <v>Electronics</v>
      </c>
      <c r="Q4103" t="str">
        <f>_xlfn.XLOOKUP(Table4[[#This Row],[ProductID]],Products!A:A,Products!D:D,"Not Found")</f>
        <v>Laptop</v>
      </c>
      <c r="R4103">
        <f>_xlfn.XLOOKUP(Table4[[#This Row],[ProductID]],Products!A:A,Products!E:E,"Not Found")</f>
        <v>1762.92</v>
      </c>
      <c r="S4103">
        <f>_xlfn.XLOOKUP(Table4[[#This Row],[ProductID]],Products!A:A,Products!F:F, "Not Found")</f>
        <v>1346.48</v>
      </c>
      <c r="T4103" t="str">
        <f>_xlfn.XLOOKUP(Table4[[#This Row],[CustomerID]],Customers!A:A,Customers!D:D, "Not Found")</f>
        <v>F</v>
      </c>
      <c r="U4103" s="6">
        <f>_xlfn.XLOOKUP(Table4[[#This Row],[CustomerID]],Customers!A:A,Customers!E:E, "Not Found")</f>
        <v>26428</v>
      </c>
      <c r="V4103">
        <f ca="1">DATEDIF(Table4[[#This Row],[CustomerBirthday]], TODAY(), "Y")</f>
        <v>54</v>
      </c>
      <c r="W4103" t="str" cm="1">
        <f t="array" aca="1" ref="W4103" ca="1">_xlfn.IFS(Table4[[#This Row],[Age]]&lt;25, "Under 25",Table4[[#This Row],[Age]]=34, "25-34", Table4[[#This Row],[Age]]&lt;=49, "35-49", Table4[[#This Row],[Age]]&lt;=64, "50-64", Table4[[#This Row],[Age]]&gt;=65, "65+")</f>
        <v>50-64</v>
      </c>
      <c r="X4103" t="str">
        <f>_xlfn.XLOOKUP(Table4[[#This Row],[StoreID]],Stores!A:A,Stores!B:B, "Not found")</f>
        <v>MegaMart Brianahaven</v>
      </c>
      <c r="Y4103" t="str">
        <f>_xlfn.XLOOKUP(Table4[[#This Row],[StoreID]],Stores!A:A,Stores!C:C, "Not Found")</f>
        <v>Brianahaven</v>
      </c>
      <c r="Z4103" t="str">
        <f>_xlfn.XLOOKUP(Table4[[#This Row],[StoreID]],Stores!A:A,Stores!D:D, "Not Found")</f>
        <v>North</v>
      </c>
    </row>
    <row r="4104" spans="1:26">
      <c r="A4104" t="s">
        <v>4970</v>
      </c>
      <c r="B4104" s="1">
        <v>45317</v>
      </c>
      <c r="C4104" t="s">
        <v>411</v>
      </c>
      <c r="D4104" t="s">
        <v>798</v>
      </c>
      <c r="E4104" t="s">
        <v>831</v>
      </c>
      <c r="F4104">
        <v>3</v>
      </c>
      <c r="G4104">
        <v>0.1</v>
      </c>
      <c r="H4104" t="s">
        <v>875</v>
      </c>
      <c r="I4104" s="4">
        <f>Table4[[#This Row],[Quantity]]*Table4[[#This Row],[UnitPrice]]</f>
        <v>4504.38</v>
      </c>
      <c r="J4104" s="4">
        <f>Table4[[#This Row],[Gross Revenue]]*(1-Table4[[#This Row],[Discount]])</f>
        <v>4053.942</v>
      </c>
      <c r="K4104" s="4">
        <f>Table4[[#This Row],[Quantity]]*Table4[[#This Row],[CostPrice]]</f>
        <v>3503.19</v>
      </c>
      <c r="L4104" s="4">
        <f>Table4[[#This Row],[Net Revenue]]-Table4[[#This Row],[Total Cost]]</f>
        <v>550.75199999999995</v>
      </c>
      <c r="M4104" t="str">
        <f>_xlfn.XLOOKUP(Table4[[#This Row],[ProductID]], Products!A:A,Products!B:B, "Not Found")</f>
        <v>New Watches</v>
      </c>
      <c r="N4104" t="str">
        <f>TEXT(Table4[[#This Row],[Date]], "mmm")</f>
        <v>Jan</v>
      </c>
      <c r="O4104" t="str">
        <f>TEXT(Table4[[#This Row],[Date]], "yyyy")</f>
        <v>2024</v>
      </c>
      <c r="P4104" t="str">
        <f>_xlfn.XLOOKUP(Table4[[#This Row],[ProductID]],Products!A:A,Products!C:C, "Not Found")</f>
        <v>Fashion</v>
      </c>
      <c r="Q4104" t="str">
        <f>_xlfn.XLOOKUP(Table4[[#This Row],[ProductID]],Products!A:A,Products!D:D,"Not Found")</f>
        <v>Watches</v>
      </c>
      <c r="R4104">
        <f>_xlfn.XLOOKUP(Table4[[#This Row],[ProductID]],Products!A:A,Products!E:E,"Not Found")</f>
        <v>1501.46</v>
      </c>
      <c r="S4104">
        <f>_xlfn.XLOOKUP(Table4[[#This Row],[ProductID]],Products!A:A,Products!F:F, "Not Found")</f>
        <v>1167.73</v>
      </c>
      <c r="T4104" t="str">
        <f>_xlfn.XLOOKUP(Table4[[#This Row],[CustomerID]],Customers!A:A,Customers!D:D, "Not Found")</f>
        <v>F</v>
      </c>
      <c r="U4104" s="6">
        <f>_xlfn.XLOOKUP(Table4[[#This Row],[CustomerID]],Customers!A:A,Customers!E:E, "Not Found")</f>
        <v>24112</v>
      </c>
      <c r="V4104">
        <f ca="1">DATEDIF(Table4[[#This Row],[CustomerBirthday]], TODAY(), "Y")</f>
        <v>60</v>
      </c>
      <c r="W4104" t="str" cm="1">
        <f t="array" aca="1" ref="W4104" ca="1">_xlfn.IFS(Table4[[#This Row],[Age]]&lt;25, "Under 25",Table4[[#This Row],[Age]]=34, "25-34", Table4[[#This Row],[Age]]&lt;=49, "35-49", Table4[[#This Row],[Age]]&lt;=64, "50-64", Table4[[#This Row],[Age]]&gt;=65, "65+")</f>
        <v>50-64</v>
      </c>
      <c r="X4104" t="str">
        <f>_xlfn.XLOOKUP(Table4[[#This Row],[StoreID]],Stores!A:A,Stores!B:B, "Not found")</f>
        <v>MegaMart Jimenezborough</v>
      </c>
      <c r="Y4104" t="str">
        <f>_xlfn.XLOOKUP(Table4[[#This Row],[StoreID]],Stores!A:A,Stores!C:C, "Not Found")</f>
        <v>Jimenezborough</v>
      </c>
      <c r="Z4104" t="str">
        <f>_xlfn.XLOOKUP(Table4[[#This Row],[StoreID]],Stores!A:A,Stores!D:D, "Not Found")</f>
        <v>South</v>
      </c>
    </row>
    <row r="4105" spans="1:26">
      <c r="A4105" t="s">
        <v>4971</v>
      </c>
      <c r="B4105" s="1">
        <v>45275</v>
      </c>
      <c r="C4105" t="s">
        <v>28</v>
      </c>
      <c r="D4105" t="s">
        <v>750</v>
      </c>
      <c r="E4105" t="s">
        <v>842</v>
      </c>
      <c r="F4105">
        <v>2</v>
      </c>
      <c r="G4105">
        <v>0.1</v>
      </c>
      <c r="H4105" t="s">
        <v>865</v>
      </c>
      <c r="I4105" s="4">
        <f>Table4[[#This Row],[Quantity]]*Table4[[#This Row],[UnitPrice]]</f>
        <v>2685.5</v>
      </c>
      <c r="J4105" s="4">
        <f>Table4[[#This Row],[Gross Revenue]]*(1-Table4[[#This Row],[Discount]])</f>
        <v>2416.9500000000003</v>
      </c>
      <c r="K4105" s="4">
        <f>Table4[[#This Row],[Quantity]]*Table4[[#This Row],[CostPrice]]</f>
        <v>1595.88</v>
      </c>
      <c r="L4105" s="4">
        <f>Table4[[#This Row],[Net Revenue]]-Table4[[#This Row],[Total Cost]]</f>
        <v>821.07000000000016</v>
      </c>
      <c r="M4105" t="str">
        <f>_xlfn.XLOOKUP(Table4[[#This Row],[ProductID]], Products!A:A,Products!B:B, "Not Found")</f>
        <v>Add Clothing</v>
      </c>
      <c r="N4105" t="str">
        <f>TEXT(Table4[[#This Row],[Date]], "mmm")</f>
        <v>Dec</v>
      </c>
      <c r="O4105" t="str">
        <f>TEXT(Table4[[#This Row],[Date]], "yyyy")</f>
        <v>2023</v>
      </c>
      <c r="P4105" t="str">
        <f>_xlfn.XLOOKUP(Table4[[#This Row],[ProductID]],Products!A:A,Products!C:C, "Not Found")</f>
        <v>Fashion</v>
      </c>
      <c r="Q4105" t="str">
        <f>_xlfn.XLOOKUP(Table4[[#This Row],[ProductID]],Products!A:A,Products!D:D,"Not Found")</f>
        <v>Clothing</v>
      </c>
      <c r="R4105">
        <f>_xlfn.XLOOKUP(Table4[[#This Row],[ProductID]],Products!A:A,Products!E:E,"Not Found")</f>
        <v>1342.75</v>
      </c>
      <c r="S4105">
        <f>_xlfn.XLOOKUP(Table4[[#This Row],[ProductID]],Products!A:A,Products!F:F, "Not Found")</f>
        <v>797.94</v>
      </c>
      <c r="T4105" t="str">
        <f>_xlfn.XLOOKUP(Table4[[#This Row],[CustomerID]],Customers!A:A,Customers!D:D, "Not Found")</f>
        <v>M</v>
      </c>
      <c r="U4105" s="6">
        <f>_xlfn.XLOOKUP(Table4[[#This Row],[CustomerID]],Customers!A:A,Customers!E:E, "Not Found")</f>
        <v>31688</v>
      </c>
      <c r="V4105">
        <f ca="1">DATEDIF(Table4[[#This Row],[CustomerBirthday]], TODAY(), "Y")</f>
        <v>39</v>
      </c>
      <c r="W4105" t="str" cm="1">
        <f t="array" aca="1" ref="W4105" ca="1">_xlfn.IFS(Table4[[#This Row],[Age]]&lt;25, "Under 25",Table4[[#This Row],[Age]]=34, "25-34", Table4[[#This Row],[Age]]&lt;=49, "35-49", Table4[[#This Row],[Age]]&lt;=64, "50-64", Table4[[#This Row],[Age]]&gt;=65, "65+")</f>
        <v>35-49</v>
      </c>
      <c r="X4105" t="str">
        <f>_xlfn.XLOOKUP(Table4[[#This Row],[StoreID]],Stores!A:A,Stores!B:B, "Not found")</f>
        <v>MegaMart Brianahaven</v>
      </c>
      <c r="Y4105" t="str">
        <f>_xlfn.XLOOKUP(Table4[[#This Row],[StoreID]],Stores!A:A,Stores!C:C, "Not Found")</f>
        <v>Brianahaven</v>
      </c>
      <c r="Z4105" t="str">
        <f>_xlfn.XLOOKUP(Table4[[#This Row],[StoreID]],Stores!A:A,Stores!D:D, "Not Found")</f>
        <v>North</v>
      </c>
    </row>
    <row r="4106" spans="1:26">
      <c r="A4106" t="s">
        <v>4972</v>
      </c>
      <c r="B4106" s="1">
        <v>45317</v>
      </c>
      <c r="C4106" t="s">
        <v>633</v>
      </c>
      <c r="D4106" t="s">
        <v>769</v>
      </c>
      <c r="E4106" t="s">
        <v>835</v>
      </c>
      <c r="F4106">
        <v>4</v>
      </c>
      <c r="G4106">
        <v>0.05</v>
      </c>
      <c r="H4106" t="s">
        <v>875</v>
      </c>
      <c r="I4106" s="4">
        <f>Table4[[#This Row],[Quantity]]*Table4[[#This Row],[UnitPrice]]</f>
        <v>102.28</v>
      </c>
      <c r="J4106" s="4">
        <f>Table4[[#This Row],[Gross Revenue]]*(1-Table4[[#This Row],[Discount]])</f>
        <v>97.165999999999997</v>
      </c>
      <c r="K4106" s="4">
        <f>Table4[[#This Row],[Quantity]]*Table4[[#This Row],[CostPrice]]</f>
        <v>76.2</v>
      </c>
      <c r="L4106" s="4">
        <f>Table4[[#This Row],[Net Revenue]]-Table4[[#This Row],[Total Cost]]</f>
        <v>20.965999999999994</v>
      </c>
      <c r="M4106" t="str">
        <f>_xlfn.XLOOKUP(Table4[[#This Row],[ProductID]], Products!A:A,Products!B:B, "Not Found")</f>
        <v>How Vegetables</v>
      </c>
      <c r="N4106" t="str">
        <f>TEXT(Table4[[#This Row],[Date]], "mmm")</f>
        <v>Jan</v>
      </c>
      <c r="O4106" t="str">
        <f>TEXT(Table4[[#This Row],[Date]], "yyyy")</f>
        <v>2024</v>
      </c>
      <c r="P4106" t="str">
        <f>_xlfn.XLOOKUP(Table4[[#This Row],[ProductID]],Products!A:A,Products!C:C, "Not Found")</f>
        <v>Groceries</v>
      </c>
      <c r="Q4106" t="str">
        <f>_xlfn.XLOOKUP(Table4[[#This Row],[ProductID]],Products!A:A,Products!D:D,"Not Found")</f>
        <v>Vegetables</v>
      </c>
      <c r="R4106">
        <f>_xlfn.XLOOKUP(Table4[[#This Row],[ProductID]],Products!A:A,Products!E:E,"Not Found")</f>
        <v>25.57</v>
      </c>
      <c r="S4106">
        <f>_xlfn.XLOOKUP(Table4[[#This Row],[ProductID]],Products!A:A,Products!F:F, "Not Found")</f>
        <v>19.05</v>
      </c>
      <c r="T4106" t="str">
        <f>_xlfn.XLOOKUP(Table4[[#This Row],[CustomerID]],Customers!A:A,Customers!D:D, "Not Found")</f>
        <v>F</v>
      </c>
      <c r="U4106" s="6">
        <f>_xlfn.XLOOKUP(Table4[[#This Row],[CustomerID]],Customers!A:A,Customers!E:E, "Not Found")</f>
        <v>31092</v>
      </c>
      <c r="V4106">
        <f ca="1">DATEDIF(Table4[[#This Row],[CustomerBirthday]], TODAY(), "Y")</f>
        <v>41</v>
      </c>
      <c r="W4106" t="str" cm="1">
        <f t="array" aca="1" ref="W4106" ca="1">_xlfn.IFS(Table4[[#This Row],[Age]]&lt;25, "Under 25",Table4[[#This Row],[Age]]=34, "25-34", Table4[[#This Row],[Age]]&lt;=49, "35-49", Table4[[#This Row],[Age]]&lt;=64, "50-64", Table4[[#This Row],[Age]]&gt;=65, "65+")</f>
        <v>35-49</v>
      </c>
      <c r="X4106" t="str">
        <f>_xlfn.XLOOKUP(Table4[[#This Row],[StoreID]],Stores!A:A,Stores!B:B, "Not found")</f>
        <v>MegaMart Peckmouth</v>
      </c>
      <c r="Y4106" t="str">
        <f>_xlfn.XLOOKUP(Table4[[#This Row],[StoreID]],Stores!A:A,Stores!C:C, "Not Found")</f>
        <v>Peckmouth</v>
      </c>
      <c r="Z4106" t="str">
        <f>_xlfn.XLOOKUP(Table4[[#This Row],[StoreID]],Stores!A:A,Stores!D:D, "Not Found")</f>
        <v>East</v>
      </c>
    </row>
    <row r="4107" spans="1:26">
      <c r="A4107" t="s">
        <v>4973</v>
      </c>
      <c r="B4107" s="1">
        <v>45743</v>
      </c>
      <c r="C4107" t="s">
        <v>545</v>
      </c>
      <c r="D4107" t="s">
        <v>711</v>
      </c>
      <c r="E4107" t="s">
        <v>842</v>
      </c>
      <c r="F4107">
        <v>3</v>
      </c>
      <c r="G4107">
        <v>0.15</v>
      </c>
      <c r="H4107" t="s">
        <v>871</v>
      </c>
      <c r="I4107" s="4">
        <f>Table4[[#This Row],[Quantity]]*Table4[[#This Row],[UnitPrice]]</f>
        <v>5021.07</v>
      </c>
      <c r="J4107" s="4">
        <f>Table4[[#This Row],[Gross Revenue]]*(1-Table4[[#This Row],[Discount]])</f>
        <v>4267.9094999999998</v>
      </c>
      <c r="K4107" s="4">
        <f>Table4[[#This Row],[Quantity]]*Table4[[#This Row],[CostPrice]]</f>
        <v>3970.1400000000003</v>
      </c>
      <c r="L4107" s="4">
        <f>Table4[[#This Row],[Net Revenue]]-Table4[[#This Row],[Total Cost]]</f>
        <v>297.76949999999943</v>
      </c>
      <c r="M4107" t="str">
        <f>_xlfn.XLOOKUP(Table4[[#This Row],[ProductID]], Products!A:A,Products!B:B, "Not Found")</f>
        <v>Like Camera</v>
      </c>
      <c r="N4107" t="str">
        <f>TEXT(Table4[[#This Row],[Date]], "mmm")</f>
        <v>Mar</v>
      </c>
      <c r="O4107" t="str">
        <f>TEXT(Table4[[#This Row],[Date]], "yyyy")</f>
        <v>2025</v>
      </c>
      <c r="P4107" t="str">
        <f>_xlfn.XLOOKUP(Table4[[#This Row],[ProductID]],Products!A:A,Products!C:C, "Not Found")</f>
        <v>Electronics</v>
      </c>
      <c r="Q4107" t="str">
        <f>_xlfn.XLOOKUP(Table4[[#This Row],[ProductID]],Products!A:A,Products!D:D,"Not Found")</f>
        <v>Camera</v>
      </c>
      <c r="R4107">
        <f>_xlfn.XLOOKUP(Table4[[#This Row],[ProductID]],Products!A:A,Products!E:E,"Not Found")</f>
        <v>1673.69</v>
      </c>
      <c r="S4107">
        <f>_xlfn.XLOOKUP(Table4[[#This Row],[ProductID]],Products!A:A,Products!F:F, "Not Found")</f>
        <v>1323.38</v>
      </c>
      <c r="T4107" t="str">
        <f>_xlfn.XLOOKUP(Table4[[#This Row],[CustomerID]],Customers!A:A,Customers!D:D, "Not Found")</f>
        <v>M</v>
      </c>
      <c r="U4107" s="6">
        <f>_xlfn.XLOOKUP(Table4[[#This Row],[CustomerID]],Customers!A:A,Customers!E:E, "Not Found")</f>
        <v>38959</v>
      </c>
      <c r="V4107">
        <f ca="1">DATEDIF(Table4[[#This Row],[CustomerBirthday]], TODAY(), "Y")</f>
        <v>19</v>
      </c>
      <c r="W4107" t="str" cm="1">
        <f t="array" aca="1" ref="W4107" ca="1">_xlfn.IFS(Table4[[#This Row],[Age]]&lt;25, "Under 25",Table4[[#This Row],[Age]]=34, "25-34", Table4[[#This Row],[Age]]&lt;=49, "35-49", Table4[[#This Row],[Age]]&lt;=64, "50-64", Table4[[#This Row],[Age]]&gt;=65, "65+")</f>
        <v>Under 25</v>
      </c>
      <c r="X4107" t="str">
        <f>_xlfn.XLOOKUP(Table4[[#This Row],[StoreID]],Stores!A:A,Stores!B:B, "Not found")</f>
        <v>MegaMart Brianahaven</v>
      </c>
      <c r="Y4107" t="str">
        <f>_xlfn.XLOOKUP(Table4[[#This Row],[StoreID]],Stores!A:A,Stores!C:C, "Not Found")</f>
        <v>Brianahaven</v>
      </c>
      <c r="Z4107" t="str">
        <f>_xlfn.XLOOKUP(Table4[[#This Row],[StoreID]],Stores!A:A,Stores!D:D, "Not Found")</f>
        <v>North</v>
      </c>
    </row>
    <row r="4108" spans="1:26">
      <c r="A4108" t="s">
        <v>4974</v>
      </c>
      <c r="B4108" s="1">
        <v>45416</v>
      </c>
      <c r="C4108" t="s">
        <v>442</v>
      </c>
      <c r="D4108" t="s">
        <v>769</v>
      </c>
      <c r="E4108" t="s">
        <v>842</v>
      </c>
      <c r="F4108">
        <v>1</v>
      </c>
      <c r="G4108">
        <v>0</v>
      </c>
      <c r="H4108" t="s">
        <v>865</v>
      </c>
      <c r="I4108" s="4">
        <f>Table4[[#This Row],[Quantity]]*Table4[[#This Row],[UnitPrice]]</f>
        <v>25.57</v>
      </c>
      <c r="J4108" s="4">
        <f>Table4[[#This Row],[Gross Revenue]]*(1-Table4[[#This Row],[Discount]])</f>
        <v>25.57</v>
      </c>
      <c r="K4108" s="4">
        <f>Table4[[#This Row],[Quantity]]*Table4[[#This Row],[CostPrice]]</f>
        <v>19.05</v>
      </c>
      <c r="L4108" s="4">
        <f>Table4[[#This Row],[Net Revenue]]-Table4[[#This Row],[Total Cost]]</f>
        <v>6.52</v>
      </c>
      <c r="M4108" t="str">
        <f>_xlfn.XLOOKUP(Table4[[#This Row],[ProductID]], Products!A:A,Products!B:B, "Not Found")</f>
        <v>How Vegetables</v>
      </c>
      <c r="N4108" t="str">
        <f>TEXT(Table4[[#This Row],[Date]], "mmm")</f>
        <v>May</v>
      </c>
      <c r="O4108" t="str">
        <f>TEXT(Table4[[#This Row],[Date]], "yyyy")</f>
        <v>2024</v>
      </c>
      <c r="P4108" t="str">
        <f>_xlfn.XLOOKUP(Table4[[#This Row],[ProductID]],Products!A:A,Products!C:C, "Not Found")</f>
        <v>Groceries</v>
      </c>
      <c r="Q4108" t="str">
        <f>_xlfn.XLOOKUP(Table4[[#This Row],[ProductID]],Products!A:A,Products!D:D,"Not Found")</f>
        <v>Vegetables</v>
      </c>
      <c r="R4108">
        <f>_xlfn.XLOOKUP(Table4[[#This Row],[ProductID]],Products!A:A,Products!E:E,"Not Found")</f>
        <v>25.57</v>
      </c>
      <c r="S4108">
        <f>_xlfn.XLOOKUP(Table4[[#This Row],[ProductID]],Products!A:A,Products!F:F, "Not Found")</f>
        <v>19.05</v>
      </c>
      <c r="T4108" t="str">
        <f>_xlfn.XLOOKUP(Table4[[#This Row],[CustomerID]],Customers!A:A,Customers!D:D, "Not Found")</f>
        <v>M</v>
      </c>
      <c r="U4108" s="6">
        <f>_xlfn.XLOOKUP(Table4[[#This Row],[CustomerID]],Customers!A:A,Customers!E:E, "Not Found")</f>
        <v>33450</v>
      </c>
      <c r="V4108">
        <f ca="1">DATEDIF(Table4[[#This Row],[CustomerBirthday]], TODAY(), "Y")</f>
        <v>34</v>
      </c>
      <c r="W4108" t="str" cm="1">
        <f t="array" aca="1" ref="W4108" ca="1">_xlfn.IFS(Table4[[#This Row],[Age]]&lt;25, "Under 25",Table4[[#This Row],[Age]]=34, "25-34", Table4[[#This Row],[Age]]&lt;=49, "35-49", Table4[[#This Row],[Age]]&lt;=64, "50-64", Table4[[#This Row],[Age]]&gt;=65, "65+")</f>
        <v>25-34</v>
      </c>
      <c r="X4108" t="str">
        <f>_xlfn.XLOOKUP(Table4[[#This Row],[StoreID]],Stores!A:A,Stores!B:B, "Not found")</f>
        <v>MegaMart Brianahaven</v>
      </c>
      <c r="Y4108" t="str">
        <f>_xlfn.XLOOKUP(Table4[[#This Row],[StoreID]],Stores!A:A,Stores!C:C, "Not Found")</f>
        <v>Brianahaven</v>
      </c>
      <c r="Z4108" t="str">
        <f>_xlfn.XLOOKUP(Table4[[#This Row],[StoreID]],Stores!A:A,Stores!D:D, "Not Found")</f>
        <v>North</v>
      </c>
    </row>
    <row r="4109" spans="1:26">
      <c r="A4109" t="s">
        <v>4975</v>
      </c>
      <c r="B4109" s="1">
        <v>45360</v>
      </c>
      <c r="C4109" t="s">
        <v>141</v>
      </c>
      <c r="D4109" t="s">
        <v>722</v>
      </c>
      <c r="E4109" t="s">
        <v>846</v>
      </c>
      <c r="F4109">
        <v>4</v>
      </c>
      <c r="G4109">
        <v>0.05</v>
      </c>
      <c r="H4109" t="s">
        <v>865</v>
      </c>
      <c r="I4109" s="4">
        <f>Table4[[#This Row],[Quantity]]*Table4[[#This Row],[UnitPrice]]</f>
        <v>7415.08</v>
      </c>
      <c r="J4109" s="4">
        <f>Table4[[#This Row],[Gross Revenue]]*(1-Table4[[#This Row],[Discount]])</f>
        <v>7044.326</v>
      </c>
      <c r="K4109" s="4">
        <f>Table4[[#This Row],[Quantity]]*Table4[[#This Row],[CostPrice]]</f>
        <v>5454.08</v>
      </c>
      <c r="L4109" s="4">
        <f>Table4[[#This Row],[Net Revenue]]-Table4[[#This Row],[Total Cost]]</f>
        <v>1590.2460000000001</v>
      </c>
      <c r="M4109" t="str">
        <f>_xlfn.XLOOKUP(Table4[[#This Row],[ProductID]], Products!A:A,Products!B:B, "Not Found")</f>
        <v>Four Accessories</v>
      </c>
      <c r="N4109" t="str">
        <f>TEXT(Table4[[#This Row],[Date]], "mmm")</f>
        <v>Mar</v>
      </c>
      <c r="O4109" t="str">
        <f>TEXT(Table4[[#This Row],[Date]], "yyyy")</f>
        <v>2024</v>
      </c>
      <c r="P4109" t="str">
        <f>_xlfn.XLOOKUP(Table4[[#This Row],[ProductID]],Products!A:A,Products!C:C, "Not Found")</f>
        <v>Fashion</v>
      </c>
      <c r="Q4109" t="str">
        <f>_xlfn.XLOOKUP(Table4[[#This Row],[ProductID]],Products!A:A,Products!D:D,"Not Found")</f>
        <v>Accessories</v>
      </c>
      <c r="R4109">
        <f>_xlfn.XLOOKUP(Table4[[#This Row],[ProductID]],Products!A:A,Products!E:E,"Not Found")</f>
        <v>1853.77</v>
      </c>
      <c r="S4109">
        <f>_xlfn.XLOOKUP(Table4[[#This Row],[ProductID]],Products!A:A,Products!F:F, "Not Found")</f>
        <v>1363.52</v>
      </c>
      <c r="T4109" t="str">
        <f>_xlfn.XLOOKUP(Table4[[#This Row],[CustomerID]],Customers!A:A,Customers!D:D, "Not Found")</f>
        <v>M</v>
      </c>
      <c r="U4109" s="6">
        <f>_xlfn.XLOOKUP(Table4[[#This Row],[CustomerID]],Customers!A:A,Customers!E:E, "Not Found")</f>
        <v>33546</v>
      </c>
      <c r="V4109">
        <f ca="1">DATEDIF(Table4[[#This Row],[CustomerBirthday]], TODAY(), "Y")</f>
        <v>34</v>
      </c>
      <c r="W4109" t="str" cm="1">
        <f t="array" aca="1" ref="W4109" ca="1">_xlfn.IFS(Table4[[#This Row],[Age]]&lt;25, "Under 25",Table4[[#This Row],[Age]]=34, "25-34", Table4[[#This Row],[Age]]&lt;=49, "35-49", Table4[[#This Row],[Age]]&lt;=64, "50-64", Table4[[#This Row],[Age]]&gt;=65, "65+")</f>
        <v>25-34</v>
      </c>
      <c r="X4109" t="str">
        <f>_xlfn.XLOOKUP(Table4[[#This Row],[StoreID]],Stores!A:A,Stores!B:B, "Not found")</f>
        <v>MegaMart Johnmouth</v>
      </c>
      <c r="Y4109" t="str">
        <f>_xlfn.XLOOKUP(Table4[[#This Row],[StoreID]],Stores!A:A,Stores!C:C, "Not Found")</f>
        <v>Johnmouth</v>
      </c>
      <c r="Z4109" t="str">
        <f>_xlfn.XLOOKUP(Table4[[#This Row],[StoreID]],Stores!A:A,Stores!D:D, "Not Found")</f>
        <v>East</v>
      </c>
    </row>
    <row r="4110" spans="1:26">
      <c r="A4110" t="s">
        <v>4976</v>
      </c>
      <c r="B4110" s="1">
        <v>45792</v>
      </c>
      <c r="C4110" t="s">
        <v>206</v>
      </c>
      <c r="D4110" t="s">
        <v>816</v>
      </c>
      <c r="E4110" t="s">
        <v>831</v>
      </c>
      <c r="F4110">
        <v>3</v>
      </c>
      <c r="G4110">
        <v>0.15</v>
      </c>
      <c r="H4110" t="s">
        <v>875</v>
      </c>
      <c r="I4110" s="4">
        <f>Table4[[#This Row],[Quantity]]*Table4[[#This Row],[UnitPrice]]</f>
        <v>5637.24</v>
      </c>
      <c r="J4110" s="4">
        <f>Table4[[#This Row],[Gross Revenue]]*(1-Table4[[#This Row],[Discount]])</f>
        <v>4791.6539999999995</v>
      </c>
      <c r="K4110" s="4">
        <f>Table4[[#This Row],[Quantity]]*Table4[[#This Row],[CostPrice]]</f>
        <v>3013.68</v>
      </c>
      <c r="L4110" s="4">
        <f>Table4[[#This Row],[Net Revenue]]-Table4[[#This Row],[Total Cost]]</f>
        <v>1777.9739999999997</v>
      </c>
      <c r="M4110" t="str">
        <f>_xlfn.XLOOKUP(Table4[[#This Row],[ProductID]], Products!A:A,Products!B:B, "Not Found")</f>
        <v>Set Dairy</v>
      </c>
      <c r="N4110" t="str">
        <f>TEXT(Table4[[#This Row],[Date]], "mmm")</f>
        <v>May</v>
      </c>
      <c r="O4110" t="str">
        <f>TEXT(Table4[[#This Row],[Date]], "yyyy")</f>
        <v>2025</v>
      </c>
      <c r="P4110" t="str">
        <f>_xlfn.XLOOKUP(Table4[[#This Row],[ProductID]],Products!A:A,Products!C:C, "Not Found")</f>
        <v>Groceries</v>
      </c>
      <c r="Q4110" t="str">
        <f>_xlfn.XLOOKUP(Table4[[#This Row],[ProductID]],Products!A:A,Products!D:D,"Not Found")</f>
        <v>Dairy</v>
      </c>
      <c r="R4110">
        <f>_xlfn.XLOOKUP(Table4[[#This Row],[ProductID]],Products!A:A,Products!E:E,"Not Found")</f>
        <v>1879.08</v>
      </c>
      <c r="S4110">
        <f>_xlfn.XLOOKUP(Table4[[#This Row],[ProductID]],Products!A:A,Products!F:F, "Not Found")</f>
        <v>1004.56</v>
      </c>
      <c r="T4110" t="str">
        <f>_xlfn.XLOOKUP(Table4[[#This Row],[CustomerID]],Customers!A:A,Customers!D:D, "Not Found")</f>
        <v>F</v>
      </c>
      <c r="U4110" s="6">
        <f>_xlfn.XLOOKUP(Table4[[#This Row],[CustomerID]],Customers!A:A,Customers!E:E, "Not Found")</f>
        <v>35905</v>
      </c>
      <c r="V4110">
        <f ca="1">DATEDIF(Table4[[#This Row],[CustomerBirthday]], TODAY(), "Y")</f>
        <v>28</v>
      </c>
      <c r="W4110" t="str" cm="1">
        <f t="array" aca="1" ref="W4110" ca="1">_xlfn.IFS(Table4[[#This Row],[Age]]&lt;25, "Under 25",Table4[[#This Row],[Age]]=34, "25-34", Table4[[#This Row],[Age]]&lt;=49, "35-49", Table4[[#This Row],[Age]]&lt;=64, "50-64", Table4[[#This Row],[Age]]&gt;=65, "65+")</f>
        <v>35-49</v>
      </c>
      <c r="X4110" t="str">
        <f>_xlfn.XLOOKUP(Table4[[#This Row],[StoreID]],Stores!A:A,Stores!B:B, "Not found")</f>
        <v>MegaMart Jimenezborough</v>
      </c>
      <c r="Y4110" t="str">
        <f>_xlfn.XLOOKUP(Table4[[#This Row],[StoreID]],Stores!A:A,Stores!C:C, "Not Found")</f>
        <v>Jimenezborough</v>
      </c>
      <c r="Z4110" t="str">
        <f>_xlfn.XLOOKUP(Table4[[#This Row],[StoreID]],Stores!A:A,Stores!D:D, "Not Found")</f>
        <v>South</v>
      </c>
    </row>
    <row r="4111" spans="1:26">
      <c r="A4111" t="s">
        <v>4977</v>
      </c>
      <c r="B4111" s="1">
        <v>45670</v>
      </c>
      <c r="C4111" t="s">
        <v>179</v>
      </c>
      <c r="D4111" t="s">
        <v>774</v>
      </c>
      <c r="E4111" t="s">
        <v>839</v>
      </c>
      <c r="F4111">
        <v>3</v>
      </c>
      <c r="G4111">
        <v>0</v>
      </c>
      <c r="H4111" t="s">
        <v>871</v>
      </c>
      <c r="I4111" s="4">
        <f>Table4[[#This Row],[Quantity]]*Table4[[#This Row],[UnitPrice]]</f>
        <v>4462.2300000000005</v>
      </c>
      <c r="J4111" s="4">
        <f>Table4[[#This Row],[Gross Revenue]]*(1-Table4[[#This Row],[Discount]])</f>
        <v>4462.2300000000005</v>
      </c>
      <c r="K4111" s="4">
        <f>Table4[[#This Row],[Quantity]]*Table4[[#This Row],[CostPrice]]</f>
        <v>2439.21</v>
      </c>
      <c r="L4111" s="4">
        <f>Table4[[#This Row],[Net Revenue]]-Table4[[#This Row],[Total Cost]]</f>
        <v>2023.0200000000004</v>
      </c>
      <c r="M4111" t="str">
        <f>_xlfn.XLOOKUP(Table4[[#This Row],[ProductID]], Products!A:A,Products!B:B, "Not Found")</f>
        <v>Him Smartphone</v>
      </c>
      <c r="N4111" t="str">
        <f>TEXT(Table4[[#This Row],[Date]], "mmm")</f>
        <v>Jan</v>
      </c>
      <c r="O4111" t="str">
        <f>TEXT(Table4[[#This Row],[Date]], "yyyy")</f>
        <v>2025</v>
      </c>
      <c r="P4111" t="str">
        <f>_xlfn.XLOOKUP(Table4[[#This Row],[ProductID]],Products!A:A,Products!C:C, "Not Found")</f>
        <v>Electronics</v>
      </c>
      <c r="Q4111" t="str">
        <f>_xlfn.XLOOKUP(Table4[[#This Row],[ProductID]],Products!A:A,Products!D:D,"Not Found")</f>
        <v>Smartphone</v>
      </c>
      <c r="R4111">
        <f>_xlfn.XLOOKUP(Table4[[#This Row],[ProductID]],Products!A:A,Products!E:E,"Not Found")</f>
        <v>1487.41</v>
      </c>
      <c r="S4111">
        <f>_xlfn.XLOOKUP(Table4[[#This Row],[ProductID]],Products!A:A,Products!F:F, "Not Found")</f>
        <v>813.07</v>
      </c>
      <c r="T4111" t="str">
        <f>_xlfn.XLOOKUP(Table4[[#This Row],[CustomerID]],Customers!A:A,Customers!D:D, "Not Found")</f>
        <v>M</v>
      </c>
      <c r="U4111" s="6">
        <f>_xlfn.XLOOKUP(Table4[[#This Row],[CustomerID]],Customers!A:A,Customers!E:E, "Not Found")</f>
        <v>23397</v>
      </c>
      <c r="V4111">
        <f ca="1">DATEDIF(Table4[[#This Row],[CustomerBirthday]], TODAY(), "Y")</f>
        <v>62</v>
      </c>
      <c r="W4111" t="str" cm="1">
        <f t="array" aca="1" ref="W4111" ca="1">_xlfn.IFS(Table4[[#This Row],[Age]]&lt;25, "Under 25",Table4[[#This Row],[Age]]=34, "25-34", Table4[[#This Row],[Age]]&lt;=49, "35-49", Table4[[#This Row],[Age]]&lt;=64, "50-64", Table4[[#This Row],[Age]]&gt;=65, "65+")</f>
        <v>50-64</v>
      </c>
      <c r="X4111" t="str">
        <f>_xlfn.XLOOKUP(Table4[[#This Row],[StoreID]],Stores!A:A,Stores!B:B, "Not found")</f>
        <v>MegaMart New Michele</v>
      </c>
      <c r="Y4111" t="str">
        <f>_xlfn.XLOOKUP(Table4[[#This Row],[StoreID]],Stores!A:A,Stores!C:C, "Not Found")</f>
        <v>New Michele</v>
      </c>
      <c r="Z4111" t="str">
        <f>_xlfn.XLOOKUP(Table4[[#This Row],[StoreID]],Stores!A:A,Stores!D:D, "Not Found")</f>
        <v>West</v>
      </c>
    </row>
    <row r="4112" spans="1:26">
      <c r="A4112" t="s">
        <v>4978</v>
      </c>
      <c r="B4112" s="1">
        <v>45233</v>
      </c>
      <c r="C4112" t="s">
        <v>498</v>
      </c>
      <c r="D4112" t="s">
        <v>788</v>
      </c>
      <c r="E4112" t="s">
        <v>835</v>
      </c>
      <c r="F4112">
        <v>4</v>
      </c>
      <c r="G4112">
        <v>0.15</v>
      </c>
      <c r="H4112" t="s">
        <v>871</v>
      </c>
      <c r="I4112" s="4">
        <f>Table4[[#This Row],[Quantity]]*Table4[[#This Row],[UnitPrice]]</f>
        <v>4382.88</v>
      </c>
      <c r="J4112" s="4">
        <f>Table4[[#This Row],[Gross Revenue]]*(1-Table4[[#This Row],[Discount]])</f>
        <v>3725.4479999999999</v>
      </c>
      <c r="K4112" s="4">
        <f>Table4[[#This Row],[Quantity]]*Table4[[#This Row],[CostPrice]]</f>
        <v>3288.8</v>
      </c>
      <c r="L4112" s="4">
        <f>Table4[[#This Row],[Net Revenue]]-Table4[[#This Row],[Total Cost]]</f>
        <v>436.64799999999968</v>
      </c>
      <c r="M4112" t="str">
        <f>_xlfn.XLOOKUP(Table4[[#This Row],[ProductID]], Products!A:A,Products!B:B, "Not Found")</f>
        <v>Foot Snacks</v>
      </c>
      <c r="N4112" t="str">
        <f>TEXT(Table4[[#This Row],[Date]], "mmm")</f>
        <v>Nov</v>
      </c>
      <c r="O4112" t="str">
        <f>TEXT(Table4[[#This Row],[Date]], "yyyy")</f>
        <v>2023</v>
      </c>
      <c r="P4112" t="str">
        <f>_xlfn.XLOOKUP(Table4[[#This Row],[ProductID]],Products!A:A,Products!C:C, "Not Found")</f>
        <v>Groceries</v>
      </c>
      <c r="Q4112" t="str">
        <f>_xlfn.XLOOKUP(Table4[[#This Row],[ProductID]],Products!A:A,Products!D:D,"Not Found")</f>
        <v>Snacks</v>
      </c>
      <c r="R4112">
        <f>_xlfn.XLOOKUP(Table4[[#This Row],[ProductID]],Products!A:A,Products!E:E,"Not Found")</f>
        <v>1095.72</v>
      </c>
      <c r="S4112">
        <f>_xlfn.XLOOKUP(Table4[[#This Row],[ProductID]],Products!A:A,Products!F:F, "Not Found")</f>
        <v>822.2</v>
      </c>
      <c r="T4112" t="str">
        <f>_xlfn.XLOOKUP(Table4[[#This Row],[CustomerID]],Customers!A:A,Customers!D:D, "Not Found")</f>
        <v>M</v>
      </c>
      <c r="U4112" s="6">
        <f>_xlfn.XLOOKUP(Table4[[#This Row],[CustomerID]],Customers!A:A,Customers!E:E, "Not Found")</f>
        <v>39260</v>
      </c>
      <c r="V4112">
        <f ca="1">DATEDIF(Table4[[#This Row],[CustomerBirthday]], TODAY(), "Y")</f>
        <v>19</v>
      </c>
      <c r="W4112" t="str" cm="1">
        <f t="array" aca="1" ref="W4112" ca="1">_xlfn.IFS(Table4[[#This Row],[Age]]&lt;25, "Under 25",Table4[[#This Row],[Age]]=34, "25-34", Table4[[#This Row],[Age]]&lt;=49, "35-49", Table4[[#This Row],[Age]]&lt;=64, "50-64", Table4[[#This Row],[Age]]&gt;=65, "65+")</f>
        <v>Under 25</v>
      </c>
      <c r="X4112" t="str">
        <f>_xlfn.XLOOKUP(Table4[[#This Row],[StoreID]],Stores!A:A,Stores!B:B, "Not found")</f>
        <v>MegaMart Peckmouth</v>
      </c>
      <c r="Y4112" t="str">
        <f>_xlfn.XLOOKUP(Table4[[#This Row],[StoreID]],Stores!A:A,Stores!C:C, "Not Found")</f>
        <v>Peckmouth</v>
      </c>
      <c r="Z4112" t="str">
        <f>_xlfn.XLOOKUP(Table4[[#This Row],[StoreID]],Stores!A:A,Stores!D:D, "Not Found")</f>
        <v>East</v>
      </c>
    </row>
    <row r="4113" spans="1:26">
      <c r="A4113" t="s">
        <v>4979</v>
      </c>
      <c r="B4113" s="1">
        <v>45788</v>
      </c>
      <c r="C4113" t="s">
        <v>411</v>
      </c>
      <c r="D4113" t="s">
        <v>755</v>
      </c>
      <c r="E4113" t="s">
        <v>839</v>
      </c>
      <c r="F4113">
        <v>2</v>
      </c>
      <c r="G4113">
        <v>0</v>
      </c>
      <c r="H4113" t="s">
        <v>865</v>
      </c>
      <c r="I4113" s="4">
        <f>Table4[[#This Row],[Quantity]]*Table4[[#This Row],[UnitPrice]]</f>
        <v>3717.5</v>
      </c>
      <c r="J4113" s="4">
        <f>Table4[[#This Row],[Gross Revenue]]*(1-Table4[[#This Row],[Discount]])</f>
        <v>3717.5</v>
      </c>
      <c r="K4113" s="4">
        <f>Table4[[#This Row],[Quantity]]*Table4[[#This Row],[CostPrice]]</f>
        <v>2902.32</v>
      </c>
      <c r="L4113" s="4">
        <f>Table4[[#This Row],[Net Revenue]]-Table4[[#This Row],[Total Cost]]</f>
        <v>815.17999999999984</v>
      </c>
      <c r="M4113" t="str">
        <f>_xlfn.XLOOKUP(Table4[[#This Row],[ProductID]], Products!A:A,Products!B:B, "Not Found")</f>
        <v>House Accessories</v>
      </c>
      <c r="N4113" t="str">
        <f>TEXT(Table4[[#This Row],[Date]], "mmm")</f>
        <v>May</v>
      </c>
      <c r="O4113" t="str">
        <f>TEXT(Table4[[#This Row],[Date]], "yyyy")</f>
        <v>2025</v>
      </c>
      <c r="P4113" t="str">
        <f>_xlfn.XLOOKUP(Table4[[#This Row],[ProductID]],Products!A:A,Products!C:C, "Not Found")</f>
        <v>Fashion</v>
      </c>
      <c r="Q4113" t="str">
        <f>_xlfn.XLOOKUP(Table4[[#This Row],[ProductID]],Products!A:A,Products!D:D,"Not Found")</f>
        <v>Accessories</v>
      </c>
      <c r="R4113">
        <f>_xlfn.XLOOKUP(Table4[[#This Row],[ProductID]],Products!A:A,Products!E:E,"Not Found")</f>
        <v>1858.75</v>
      </c>
      <c r="S4113">
        <f>_xlfn.XLOOKUP(Table4[[#This Row],[ProductID]],Products!A:A,Products!F:F, "Not Found")</f>
        <v>1451.16</v>
      </c>
      <c r="T4113" t="str">
        <f>_xlfn.XLOOKUP(Table4[[#This Row],[CustomerID]],Customers!A:A,Customers!D:D, "Not Found")</f>
        <v>F</v>
      </c>
      <c r="U4113" s="6">
        <f>_xlfn.XLOOKUP(Table4[[#This Row],[CustomerID]],Customers!A:A,Customers!E:E, "Not Found")</f>
        <v>24112</v>
      </c>
      <c r="V4113">
        <f ca="1">DATEDIF(Table4[[#This Row],[CustomerBirthday]], TODAY(), "Y")</f>
        <v>60</v>
      </c>
      <c r="W4113" t="str" cm="1">
        <f t="array" aca="1" ref="W4113" ca="1">_xlfn.IFS(Table4[[#This Row],[Age]]&lt;25, "Under 25",Table4[[#This Row],[Age]]=34, "25-34", Table4[[#This Row],[Age]]&lt;=49, "35-49", Table4[[#This Row],[Age]]&lt;=64, "50-64", Table4[[#This Row],[Age]]&gt;=65, "65+")</f>
        <v>50-64</v>
      </c>
      <c r="X4113" t="str">
        <f>_xlfn.XLOOKUP(Table4[[#This Row],[StoreID]],Stores!A:A,Stores!B:B, "Not found")</f>
        <v>MegaMart New Michele</v>
      </c>
      <c r="Y4113" t="str">
        <f>_xlfn.XLOOKUP(Table4[[#This Row],[StoreID]],Stores!A:A,Stores!C:C, "Not Found")</f>
        <v>New Michele</v>
      </c>
      <c r="Z4113" t="str">
        <f>_xlfn.XLOOKUP(Table4[[#This Row],[StoreID]],Stores!A:A,Stores!D:D, "Not Found")</f>
        <v>West</v>
      </c>
    </row>
    <row r="4114" spans="1:26">
      <c r="A4114" t="s">
        <v>4980</v>
      </c>
      <c r="B4114" s="1">
        <v>45288</v>
      </c>
      <c r="C4114" t="s">
        <v>567</v>
      </c>
      <c r="D4114" t="s">
        <v>734</v>
      </c>
      <c r="E4114" t="s">
        <v>839</v>
      </c>
      <c r="F4114">
        <v>5</v>
      </c>
      <c r="G4114">
        <v>0.1</v>
      </c>
      <c r="H4114" t="s">
        <v>868</v>
      </c>
      <c r="I4114" s="4">
        <f>Table4[[#This Row],[Quantity]]*Table4[[#This Row],[UnitPrice]]</f>
        <v>548.9</v>
      </c>
      <c r="J4114" s="4">
        <f>Table4[[#This Row],[Gross Revenue]]*(1-Table4[[#This Row],[Discount]])</f>
        <v>494.01</v>
      </c>
      <c r="K4114" s="4">
        <f>Table4[[#This Row],[Quantity]]*Table4[[#This Row],[CostPrice]]</f>
        <v>352.95000000000005</v>
      </c>
      <c r="L4114" s="4">
        <f>Table4[[#This Row],[Net Revenue]]-Table4[[#This Row],[Total Cost]]</f>
        <v>141.05999999999995</v>
      </c>
      <c r="M4114" t="str">
        <f>_xlfn.XLOOKUP(Table4[[#This Row],[ProductID]], Products!A:A,Products!B:B, "Not Found")</f>
        <v>Recognize Footwear</v>
      </c>
      <c r="N4114" t="str">
        <f>TEXT(Table4[[#This Row],[Date]], "mmm")</f>
        <v>Dec</v>
      </c>
      <c r="O4114" t="str">
        <f>TEXT(Table4[[#This Row],[Date]], "yyyy")</f>
        <v>2023</v>
      </c>
      <c r="P4114" t="str">
        <f>_xlfn.XLOOKUP(Table4[[#This Row],[ProductID]],Products!A:A,Products!C:C, "Not Found")</f>
        <v>Fashion</v>
      </c>
      <c r="Q4114" t="str">
        <f>_xlfn.XLOOKUP(Table4[[#This Row],[ProductID]],Products!A:A,Products!D:D,"Not Found")</f>
        <v>Footwear</v>
      </c>
      <c r="R4114">
        <f>_xlfn.XLOOKUP(Table4[[#This Row],[ProductID]],Products!A:A,Products!E:E,"Not Found")</f>
        <v>109.78</v>
      </c>
      <c r="S4114">
        <f>_xlfn.XLOOKUP(Table4[[#This Row],[ProductID]],Products!A:A,Products!F:F, "Not Found")</f>
        <v>70.59</v>
      </c>
      <c r="T4114" t="str">
        <f>_xlfn.XLOOKUP(Table4[[#This Row],[CustomerID]],Customers!A:A,Customers!D:D, "Not Found")</f>
        <v>M</v>
      </c>
      <c r="U4114" s="6">
        <f>_xlfn.XLOOKUP(Table4[[#This Row],[CustomerID]],Customers!A:A,Customers!E:E, "Not Found")</f>
        <v>29791</v>
      </c>
      <c r="V4114">
        <f ca="1">DATEDIF(Table4[[#This Row],[CustomerBirthday]], TODAY(), "Y")</f>
        <v>45</v>
      </c>
      <c r="W4114" t="str" cm="1">
        <f t="array" aca="1" ref="W4114" ca="1">_xlfn.IFS(Table4[[#This Row],[Age]]&lt;25, "Under 25",Table4[[#This Row],[Age]]=34, "25-34", Table4[[#This Row],[Age]]&lt;=49, "35-49", Table4[[#This Row],[Age]]&lt;=64, "50-64", Table4[[#This Row],[Age]]&gt;=65, "65+")</f>
        <v>35-49</v>
      </c>
      <c r="X4114" t="str">
        <f>_xlfn.XLOOKUP(Table4[[#This Row],[StoreID]],Stores!A:A,Stores!B:B, "Not found")</f>
        <v>MegaMart New Michele</v>
      </c>
      <c r="Y4114" t="str">
        <f>_xlfn.XLOOKUP(Table4[[#This Row],[StoreID]],Stores!A:A,Stores!C:C, "Not Found")</f>
        <v>New Michele</v>
      </c>
      <c r="Z4114" t="str">
        <f>_xlfn.XLOOKUP(Table4[[#This Row],[StoreID]],Stores!A:A,Stores!D:D, "Not Found")</f>
        <v>West</v>
      </c>
    </row>
    <row r="4115" spans="1:26">
      <c r="A4115" t="s">
        <v>4981</v>
      </c>
      <c r="B4115" s="1">
        <v>45764</v>
      </c>
      <c r="C4115" t="s">
        <v>339</v>
      </c>
      <c r="D4115" t="s">
        <v>711</v>
      </c>
      <c r="E4115" t="s">
        <v>839</v>
      </c>
      <c r="F4115">
        <v>4</v>
      </c>
      <c r="G4115">
        <v>0.15</v>
      </c>
      <c r="H4115" t="s">
        <v>871</v>
      </c>
      <c r="I4115" s="4">
        <f>Table4[[#This Row],[Quantity]]*Table4[[#This Row],[UnitPrice]]</f>
        <v>6694.76</v>
      </c>
      <c r="J4115" s="4">
        <f>Table4[[#This Row],[Gross Revenue]]*(1-Table4[[#This Row],[Discount]])</f>
        <v>5690.5460000000003</v>
      </c>
      <c r="K4115" s="4">
        <f>Table4[[#This Row],[Quantity]]*Table4[[#This Row],[CostPrice]]</f>
        <v>5293.52</v>
      </c>
      <c r="L4115" s="4">
        <f>Table4[[#This Row],[Net Revenue]]-Table4[[#This Row],[Total Cost]]</f>
        <v>397.02599999999984</v>
      </c>
      <c r="M4115" t="str">
        <f>_xlfn.XLOOKUP(Table4[[#This Row],[ProductID]], Products!A:A,Products!B:B, "Not Found")</f>
        <v>Like Camera</v>
      </c>
      <c r="N4115" t="str">
        <f>TEXT(Table4[[#This Row],[Date]], "mmm")</f>
        <v>Apr</v>
      </c>
      <c r="O4115" t="str">
        <f>TEXT(Table4[[#This Row],[Date]], "yyyy")</f>
        <v>2025</v>
      </c>
      <c r="P4115" t="str">
        <f>_xlfn.XLOOKUP(Table4[[#This Row],[ProductID]],Products!A:A,Products!C:C, "Not Found")</f>
        <v>Electronics</v>
      </c>
      <c r="Q4115" t="str">
        <f>_xlfn.XLOOKUP(Table4[[#This Row],[ProductID]],Products!A:A,Products!D:D,"Not Found")</f>
        <v>Camera</v>
      </c>
      <c r="R4115">
        <f>_xlfn.XLOOKUP(Table4[[#This Row],[ProductID]],Products!A:A,Products!E:E,"Not Found")</f>
        <v>1673.69</v>
      </c>
      <c r="S4115">
        <f>_xlfn.XLOOKUP(Table4[[#This Row],[ProductID]],Products!A:A,Products!F:F, "Not Found")</f>
        <v>1323.38</v>
      </c>
      <c r="T4115" t="str">
        <f>_xlfn.XLOOKUP(Table4[[#This Row],[CustomerID]],Customers!A:A,Customers!D:D, "Not Found")</f>
        <v>M</v>
      </c>
      <c r="U4115" s="6">
        <f>_xlfn.XLOOKUP(Table4[[#This Row],[CustomerID]],Customers!A:A,Customers!E:E, "Not Found")</f>
        <v>27624</v>
      </c>
      <c r="V4115">
        <f ca="1">DATEDIF(Table4[[#This Row],[CustomerBirthday]], TODAY(), "Y")</f>
        <v>50</v>
      </c>
      <c r="W4115" t="str" cm="1">
        <f t="array" aca="1" ref="W4115" ca="1">_xlfn.IFS(Table4[[#This Row],[Age]]&lt;25, "Under 25",Table4[[#This Row],[Age]]=34, "25-34", Table4[[#This Row],[Age]]&lt;=49, "35-49", Table4[[#This Row],[Age]]&lt;=64, "50-64", Table4[[#This Row],[Age]]&gt;=65, "65+")</f>
        <v>50-64</v>
      </c>
      <c r="X4115" t="str">
        <f>_xlfn.XLOOKUP(Table4[[#This Row],[StoreID]],Stores!A:A,Stores!B:B, "Not found")</f>
        <v>MegaMart New Michele</v>
      </c>
      <c r="Y4115" t="str">
        <f>_xlfn.XLOOKUP(Table4[[#This Row],[StoreID]],Stores!A:A,Stores!C:C, "Not Found")</f>
        <v>New Michele</v>
      </c>
      <c r="Z4115" t="str">
        <f>_xlfn.XLOOKUP(Table4[[#This Row],[StoreID]],Stores!A:A,Stores!D:D, "Not Found")</f>
        <v>West</v>
      </c>
    </row>
    <row r="4116" spans="1:26">
      <c r="A4116" t="s">
        <v>4982</v>
      </c>
      <c r="B4116" s="1">
        <v>45645</v>
      </c>
      <c r="C4116" t="s">
        <v>291</v>
      </c>
      <c r="D4116" t="s">
        <v>753</v>
      </c>
      <c r="E4116" t="s">
        <v>839</v>
      </c>
      <c r="F4116">
        <v>3</v>
      </c>
      <c r="G4116">
        <v>0.1</v>
      </c>
      <c r="H4116" t="s">
        <v>871</v>
      </c>
      <c r="I4116" s="4">
        <f>Table4[[#This Row],[Quantity]]*Table4[[#This Row],[UnitPrice]]</f>
        <v>811.34999999999991</v>
      </c>
      <c r="J4116" s="4">
        <f>Table4[[#This Row],[Gross Revenue]]*(1-Table4[[#This Row],[Discount]])</f>
        <v>730.21499999999992</v>
      </c>
      <c r="K4116" s="4">
        <f>Table4[[#This Row],[Quantity]]*Table4[[#This Row],[CostPrice]]</f>
        <v>562.79999999999995</v>
      </c>
      <c r="L4116" s="4">
        <f>Table4[[#This Row],[Net Revenue]]-Table4[[#This Row],[Total Cost]]</f>
        <v>167.41499999999996</v>
      </c>
      <c r="M4116" t="str">
        <f>_xlfn.XLOOKUP(Table4[[#This Row],[ProductID]], Products!A:A,Products!B:B, "Not Found")</f>
        <v>Whether Bags</v>
      </c>
      <c r="N4116" t="str">
        <f>TEXT(Table4[[#This Row],[Date]], "mmm")</f>
        <v>Dec</v>
      </c>
      <c r="O4116" t="str">
        <f>TEXT(Table4[[#This Row],[Date]], "yyyy")</f>
        <v>2024</v>
      </c>
      <c r="P4116" t="str">
        <f>_xlfn.XLOOKUP(Table4[[#This Row],[ProductID]],Products!A:A,Products!C:C, "Not Found")</f>
        <v>Fashion</v>
      </c>
      <c r="Q4116" t="str">
        <f>_xlfn.XLOOKUP(Table4[[#This Row],[ProductID]],Products!A:A,Products!D:D,"Not Found")</f>
        <v>Bags</v>
      </c>
      <c r="R4116">
        <f>_xlfn.XLOOKUP(Table4[[#This Row],[ProductID]],Products!A:A,Products!E:E,"Not Found")</f>
        <v>270.45</v>
      </c>
      <c r="S4116">
        <f>_xlfn.XLOOKUP(Table4[[#This Row],[ProductID]],Products!A:A,Products!F:F, "Not Found")</f>
        <v>187.6</v>
      </c>
      <c r="T4116" t="str">
        <f>_xlfn.XLOOKUP(Table4[[#This Row],[CustomerID]],Customers!A:A,Customers!D:D, "Not Found")</f>
        <v>F</v>
      </c>
      <c r="U4116" s="6">
        <f>_xlfn.XLOOKUP(Table4[[#This Row],[CustomerID]],Customers!A:A,Customers!E:E, "Not Found")</f>
        <v>37614</v>
      </c>
      <c r="V4116">
        <f ca="1">DATEDIF(Table4[[#This Row],[CustomerBirthday]], TODAY(), "Y")</f>
        <v>23</v>
      </c>
      <c r="W4116" t="str" cm="1">
        <f t="array" aca="1" ref="W4116" ca="1">_xlfn.IFS(Table4[[#This Row],[Age]]&lt;25, "Under 25",Table4[[#This Row],[Age]]=34, "25-34", Table4[[#This Row],[Age]]&lt;=49, "35-49", Table4[[#This Row],[Age]]&lt;=64, "50-64", Table4[[#This Row],[Age]]&gt;=65, "65+")</f>
        <v>Under 25</v>
      </c>
      <c r="X4116" t="str">
        <f>_xlfn.XLOOKUP(Table4[[#This Row],[StoreID]],Stores!A:A,Stores!B:B, "Not found")</f>
        <v>MegaMart New Michele</v>
      </c>
      <c r="Y4116" t="str">
        <f>_xlfn.XLOOKUP(Table4[[#This Row],[StoreID]],Stores!A:A,Stores!C:C, "Not Found")</f>
        <v>New Michele</v>
      </c>
      <c r="Z4116" t="str">
        <f>_xlfn.XLOOKUP(Table4[[#This Row],[StoreID]],Stores!A:A,Stores!D:D, "Not Found")</f>
        <v>West</v>
      </c>
    </row>
    <row r="4117" spans="1:26">
      <c r="A4117" t="s">
        <v>4983</v>
      </c>
      <c r="B4117" s="1">
        <v>45186</v>
      </c>
      <c r="C4117" t="s">
        <v>298</v>
      </c>
      <c r="D4117" t="s">
        <v>757</v>
      </c>
      <c r="E4117" t="s">
        <v>839</v>
      </c>
      <c r="F4117">
        <v>1</v>
      </c>
      <c r="G4117">
        <v>0.1</v>
      </c>
      <c r="H4117" t="s">
        <v>875</v>
      </c>
      <c r="I4117" s="4">
        <f>Table4[[#This Row],[Quantity]]*Table4[[#This Row],[UnitPrice]]</f>
        <v>1246.1099999999999</v>
      </c>
      <c r="J4117" s="4">
        <f>Table4[[#This Row],[Gross Revenue]]*(1-Table4[[#This Row],[Discount]])</f>
        <v>1121.499</v>
      </c>
      <c r="K4117" s="4">
        <f>Table4[[#This Row],[Quantity]]*Table4[[#This Row],[CostPrice]]</f>
        <v>833.52</v>
      </c>
      <c r="L4117" s="4">
        <f>Table4[[#This Row],[Net Revenue]]-Table4[[#This Row],[Total Cost]]</f>
        <v>287.97900000000004</v>
      </c>
      <c r="M4117" t="str">
        <f>_xlfn.XLOOKUP(Table4[[#This Row],[ProductID]], Products!A:A,Products!B:B, "Not Found")</f>
        <v>Find Headphones</v>
      </c>
      <c r="N4117" t="str">
        <f>TEXT(Table4[[#This Row],[Date]], "mmm")</f>
        <v>Sep</v>
      </c>
      <c r="O4117" t="str">
        <f>TEXT(Table4[[#This Row],[Date]], "yyyy")</f>
        <v>2023</v>
      </c>
      <c r="P4117" t="str">
        <f>_xlfn.XLOOKUP(Table4[[#This Row],[ProductID]],Products!A:A,Products!C:C, "Not Found")</f>
        <v>Electronics</v>
      </c>
      <c r="Q4117" t="str">
        <f>_xlfn.XLOOKUP(Table4[[#This Row],[ProductID]],Products!A:A,Products!D:D,"Not Found")</f>
        <v>Headphones</v>
      </c>
      <c r="R4117">
        <f>_xlfn.XLOOKUP(Table4[[#This Row],[ProductID]],Products!A:A,Products!E:E,"Not Found")</f>
        <v>1246.1099999999999</v>
      </c>
      <c r="S4117">
        <f>_xlfn.XLOOKUP(Table4[[#This Row],[ProductID]],Products!A:A,Products!F:F, "Not Found")</f>
        <v>833.52</v>
      </c>
      <c r="T4117" t="str">
        <f>_xlfn.XLOOKUP(Table4[[#This Row],[CustomerID]],Customers!A:A,Customers!D:D, "Not Found")</f>
        <v>F</v>
      </c>
      <c r="U4117" s="6">
        <f>_xlfn.XLOOKUP(Table4[[#This Row],[CustomerID]],Customers!A:A,Customers!E:E, "Not Found")</f>
        <v>29021</v>
      </c>
      <c r="V4117">
        <f ca="1">DATEDIF(Table4[[#This Row],[CustomerBirthday]], TODAY(), "Y")</f>
        <v>47</v>
      </c>
      <c r="W4117" t="str" cm="1">
        <f t="array" aca="1" ref="W4117" ca="1">_xlfn.IFS(Table4[[#This Row],[Age]]&lt;25, "Under 25",Table4[[#This Row],[Age]]=34, "25-34", Table4[[#This Row],[Age]]&lt;=49, "35-49", Table4[[#This Row],[Age]]&lt;=64, "50-64", Table4[[#This Row],[Age]]&gt;=65, "65+")</f>
        <v>35-49</v>
      </c>
      <c r="X4117" t="str">
        <f>_xlfn.XLOOKUP(Table4[[#This Row],[StoreID]],Stores!A:A,Stores!B:B, "Not found")</f>
        <v>MegaMart New Michele</v>
      </c>
      <c r="Y4117" t="str">
        <f>_xlfn.XLOOKUP(Table4[[#This Row],[StoreID]],Stores!A:A,Stores!C:C, "Not Found")</f>
        <v>New Michele</v>
      </c>
      <c r="Z4117" t="str">
        <f>_xlfn.XLOOKUP(Table4[[#This Row],[StoreID]],Stores!A:A,Stores!D:D, "Not Found")</f>
        <v>West</v>
      </c>
    </row>
    <row r="4118" spans="1:26">
      <c r="A4118" t="s">
        <v>4984</v>
      </c>
      <c r="B4118" s="1">
        <v>45883</v>
      </c>
      <c r="C4118" t="s">
        <v>382</v>
      </c>
      <c r="D4118" t="s">
        <v>802</v>
      </c>
      <c r="E4118" t="s">
        <v>846</v>
      </c>
      <c r="F4118">
        <v>5</v>
      </c>
      <c r="G4118">
        <v>0.05</v>
      </c>
      <c r="H4118" t="s">
        <v>871</v>
      </c>
      <c r="I4118" s="4">
        <f>Table4[[#This Row],[Quantity]]*Table4[[#This Row],[UnitPrice]]</f>
        <v>1834.65</v>
      </c>
      <c r="J4118" s="4">
        <f>Table4[[#This Row],[Gross Revenue]]*(1-Table4[[#This Row],[Discount]])</f>
        <v>1742.9175</v>
      </c>
      <c r="K4118" s="4">
        <f>Table4[[#This Row],[Quantity]]*Table4[[#This Row],[CostPrice]]</f>
        <v>1426.15</v>
      </c>
      <c r="L4118" s="4">
        <f>Table4[[#This Row],[Net Revenue]]-Table4[[#This Row],[Total Cost]]</f>
        <v>316.76749999999993</v>
      </c>
      <c r="M4118" t="str">
        <f>_xlfn.XLOOKUP(Table4[[#This Row],[ProductID]], Products!A:A,Products!B:B, "Not Found")</f>
        <v>Stage Footwear</v>
      </c>
      <c r="N4118" t="str">
        <f>TEXT(Table4[[#This Row],[Date]], "mmm")</f>
        <v>Aug</v>
      </c>
      <c r="O4118" t="str">
        <f>TEXT(Table4[[#This Row],[Date]], "yyyy")</f>
        <v>2025</v>
      </c>
      <c r="P4118" t="str">
        <f>_xlfn.XLOOKUP(Table4[[#This Row],[ProductID]],Products!A:A,Products!C:C, "Not Found")</f>
        <v>Fashion</v>
      </c>
      <c r="Q4118" t="str">
        <f>_xlfn.XLOOKUP(Table4[[#This Row],[ProductID]],Products!A:A,Products!D:D,"Not Found")</f>
        <v>Footwear</v>
      </c>
      <c r="R4118">
        <f>_xlfn.XLOOKUP(Table4[[#This Row],[ProductID]],Products!A:A,Products!E:E,"Not Found")</f>
        <v>366.93</v>
      </c>
      <c r="S4118">
        <f>_xlfn.XLOOKUP(Table4[[#This Row],[ProductID]],Products!A:A,Products!F:F, "Not Found")</f>
        <v>285.23</v>
      </c>
      <c r="T4118" t="str">
        <f>_xlfn.XLOOKUP(Table4[[#This Row],[CustomerID]],Customers!A:A,Customers!D:D, "Not Found")</f>
        <v>F</v>
      </c>
      <c r="U4118" s="6">
        <f>_xlfn.XLOOKUP(Table4[[#This Row],[CustomerID]],Customers!A:A,Customers!E:E, "Not Found")</f>
        <v>35236</v>
      </c>
      <c r="V4118">
        <f ca="1">DATEDIF(Table4[[#This Row],[CustomerBirthday]], TODAY(), "Y")</f>
        <v>30</v>
      </c>
      <c r="W4118" t="str" cm="1">
        <f t="array" aca="1" ref="W4118" ca="1">_xlfn.IFS(Table4[[#This Row],[Age]]&lt;25, "Under 25",Table4[[#This Row],[Age]]=34, "25-34", Table4[[#This Row],[Age]]&lt;=49, "35-49", Table4[[#This Row],[Age]]&lt;=64, "50-64", Table4[[#This Row],[Age]]&gt;=65, "65+")</f>
        <v>35-49</v>
      </c>
      <c r="X4118" t="str">
        <f>_xlfn.XLOOKUP(Table4[[#This Row],[StoreID]],Stores!A:A,Stores!B:B, "Not found")</f>
        <v>MegaMart Johnmouth</v>
      </c>
      <c r="Y4118" t="str">
        <f>_xlfn.XLOOKUP(Table4[[#This Row],[StoreID]],Stores!A:A,Stores!C:C, "Not Found")</f>
        <v>Johnmouth</v>
      </c>
      <c r="Z4118" t="str">
        <f>_xlfn.XLOOKUP(Table4[[#This Row],[StoreID]],Stores!A:A,Stores!D:D, "Not Found")</f>
        <v>East</v>
      </c>
    </row>
    <row r="4119" spans="1:26">
      <c r="A4119" t="s">
        <v>4985</v>
      </c>
      <c r="B4119" s="1">
        <v>45288</v>
      </c>
      <c r="C4119" t="s">
        <v>640</v>
      </c>
      <c r="D4119" t="s">
        <v>788</v>
      </c>
      <c r="E4119" t="s">
        <v>839</v>
      </c>
      <c r="F4119">
        <v>3</v>
      </c>
      <c r="G4119">
        <v>0.15</v>
      </c>
      <c r="H4119" t="s">
        <v>865</v>
      </c>
      <c r="I4119" s="4">
        <f>Table4[[#This Row],[Quantity]]*Table4[[#This Row],[UnitPrice]]</f>
        <v>3287.16</v>
      </c>
      <c r="J4119" s="4">
        <f>Table4[[#This Row],[Gross Revenue]]*(1-Table4[[#This Row],[Discount]])</f>
        <v>2794.0859999999998</v>
      </c>
      <c r="K4119" s="4">
        <f>Table4[[#This Row],[Quantity]]*Table4[[#This Row],[CostPrice]]</f>
        <v>2466.6000000000004</v>
      </c>
      <c r="L4119" s="4">
        <f>Table4[[#This Row],[Net Revenue]]-Table4[[#This Row],[Total Cost]]</f>
        <v>327.48599999999942</v>
      </c>
      <c r="M4119" t="str">
        <f>_xlfn.XLOOKUP(Table4[[#This Row],[ProductID]], Products!A:A,Products!B:B, "Not Found")</f>
        <v>Foot Snacks</v>
      </c>
      <c r="N4119" t="str">
        <f>TEXT(Table4[[#This Row],[Date]], "mmm")</f>
        <v>Dec</v>
      </c>
      <c r="O4119" t="str">
        <f>TEXT(Table4[[#This Row],[Date]], "yyyy")</f>
        <v>2023</v>
      </c>
      <c r="P4119" t="str">
        <f>_xlfn.XLOOKUP(Table4[[#This Row],[ProductID]],Products!A:A,Products!C:C, "Not Found")</f>
        <v>Groceries</v>
      </c>
      <c r="Q4119" t="str">
        <f>_xlfn.XLOOKUP(Table4[[#This Row],[ProductID]],Products!A:A,Products!D:D,"Not Found")</f>
        <v>Snacks</v>
      </c>
      <c r="R4119">
        <f>_xlfn.XLOOKUP(Table4[[#This Row],[ProductID]],Products!A:A,Products!E:E,"Not Found")</f>
        <v>1095.72</v>
      </c>
      <c r="S4119">
        <f>_xlfn.XLOOKUP(Table4[[#This Row],[ProductID]],Products!A:A,Products!F:F, "Not Found")</f>
        <v>822.2</v>
      </c>
      <c r="T4119" t="str">
        <f>_xlfn.XLOOKUP(Table4[[#This Row],[CustomerID]],Customers!A:A,Customers!D:D, "Not Found")</f>
        <v>F</v>
      </c>
      <c r="U4119" s="6">
        <f>_xlfn.XLOOKUP(Table4[[#This Row],[CustomerID]],Customers!A:A,Customers!E:E, "Not Found")</f>
        <v>26631</v>
      </c>
      <c r="V4119">
        <f ca="1">DATEDIF(Table4[[#This Row],[CustomerBirthday]], TODAY(), "Y")</f>
        <v>53</v>
      </c>
      <c r="W4119" t="str" cm="1">
        <f t="array" aca="1" ref="W4119" ca="1">_xlfn.IFS(Table4[[#This Row],[Age]]&lt;25, "Under 25",Table4[[#This Row],[Age]]=34, "25-34", Table4[[#This Row],[Age]]&lt;=49, "35-49", Table4[[#This Row],[Age]]&lt;=64, "50-64", Table4[[#This Row],[Age]]&gt;=65, "65+")</f>
        <v>50-64</v>
      </c>
      <c r="X4119" t="str">
        <f>_xlfn.XLOOKUP(Table4[[#This Row],[StoreID]],Stores!A:A,Stores!B:B, "Not found")</f>
        <v>MegaMart New Michele</v>
      </c>
      <c r="Y4119" t="str">
        <f>_xlfn.XLOOKUP(Table4[[#This Row],[StoreID]],Stores!A:A,Stores!C:C, "Not Found")</f>
        <v>New Michele</v>
      </c>
      <c r="Z4119" t="str">
        <f>_xlfn.XLOOKUP(Table4[[#This Row],[StoreID]],Stores!A:A,Stores!D:D, "Not Found")</f>
        <v>West</v>
      </c>
    </row>
    <row r="4120" spans="1:26">
      <c r="A4120" t="s">
        <v>4986</v>
      </c>
      <c r="B4120" s="1">
        <v>45809</v>
      </c>
      <c r="C4120" t="s">
        <v>224</v>
      </c>
      <c r="D4120" t="s">
        <v>711</v>
      </c>
      <c r="E4120" t="s">
        <v>846</v>
      </c>
      <c r="F4120">
        <v>3</v>
      </c>
      <c r="G4120">
        <v>0.15</v>
      </c>
      <c r="H4120" t="s">
        <v>865</v>
      </c>
      <c r="I4120" s="4">
        <f>Table4[[#This Row],[Quantity]]*Table4[[#This Row],[UnitPrice]]</f>
        <v>5021.07</v>
      </c>
      <c r="J4120" s="4">
        <f>Table4[[#This Row],[Gross Revenue]]*(1-Table4[[#This Row],[Discount]])</f>
        <v>4267.9094999999998</v>
      </c>
      <c r="K4120" s="4">
        <f>Table4[[#This Row],[Quantity]]*Table4[[#This Row],[CostPrice]]</f>
        <v>3970.1400000000003</v>
      </c>
      <c r="L4120" s="4">
        <f>Table4[[#This Row],[Net Revenue]]-Table4[[#This Row],[Total Cost]]</f>
        <v>297.76949999999943</v>
      </c>
      <c r="M4120" t="str">
        <f>_xlfn.XLOOKUP(Table4[[#This Row],[ProductID]], Products!A:A,Products!B:B, "Not Found")</f>
        <v>Like Camera</v>
      </c>
      <c r="N4120" t="str">
        <f>TEXT(Table4[[#This Row],[Date]], "mmm")</f>
        <v>Jun</v>
      </c>
      <c r="O4120" t="str">
        <f>TEXT(Table4[[#This Row],[Date]], "yyyy")</f>
        <v>2025</v>
      </c>
      <c r="P4120" t="str">
        <f>_xlfn.XLOOKUP(Table4[[#This Row],[ProductID]],Products!A:A,Products!C:C, "Not Found")</f>
        <v>Electronics</v>
      </c>
      <c r="Q4120" t="str">
        <f>_xlfn.XLOOKUP(Table4[[#This Row],[ProductID]],Products!A:A,Products!D:D,"Not Found")</f>
        <v>Camera</v>
      </c>
      <c r="R4120">
        <f>_xlfn.XLOOKUP(Table4[[#This Row],[ProductID]],Products!A:A,Products!E:E,"Not Found")</f>
        <v>1673.69</v>
      </c>
      <c r="S4120">
        <f>_xlfn.XLOOKUP(Table4[[#This Row],[ProductID]],Products!A:A,Products!F:F, "Not Found")</f>
        <v>1323.38</v>
      </c>
      <c r="T4120" t="str">
        <f>_xlfn.XLOOKUP(Table4[[#This Row],[CustomerID]],Customers!A:A,Customers!D:D, "Not Found")</f>
        <v>M</v>
      </c>
      <c r="U4120" s="6">
        <f>_xlfn.XLOOKUP(Table4[[#This Row],[CustomerID]],Customers!A:A,Customers!E:E, "Not Found")</f>
        <v>38555</v>
      </c>
      <c r="V4120">
        <f ca="1">DATEDIF(Table4[[#This Row],[CustomerBirthday]], TODAY(), "Y")</f>
        <v>21</v>
      </c>
      <c r="W4120" t="str" cm="1">
        <f t="array" aca="1" ref="W4120" ca="1">_xlfn.IFS(Table4[[#This Row],[Age]]&lt;25, "Under 25",Table4[[#This Row],[Age]]=34, "25-34", Table4[[#This Row],[Age]]&lt;=49, "35-49", Table4[[#This Row],[Age]]&lt;=64, "50-64", Table4[[#This Row],[Age]]&gt;=65, "65+")</f>
        <v>Under 25</v>
      </c>
      <c r="X4120" t="str">
        <f>_xlfn.XLOOKUP(Table4[[#This Row],[StoreID]],Stores!A:A,Stores!B:B, "Not found")</f>
        <v>MegaMart Johnmouth</v>
      </c>
      <c r="Y4120" t="str">
        <f>_xlfn.XLOOKUP(Table4[[#This Row],[StoreID]],Stores!A:A,Stores!C:C, "Not Found")</f>
        <v>Johnmouth</v>
      </c>
      <c r="Z4120" t="str">
        <f>_xlfn.XLOOKUP(Table4[[#This Row],[StoreID]],Stores!A:A,Stores!D:D, "Not Found")</f>
        <v>East</v>
      </c>
    </row>
    <row r="4121" spans="1:26">
      <c r="A4121" t="s">
        <v>4987</v>
      </c>
      <c r="B4121" s="1">
        <v>45268</v>
      </c>
      <c r="C4121" t="s">
        <v>24</v>
      </c>
      <c r="D4121" t="s">
        <v>794</v>
      </c>
      <c r="E4121" t="s">
        <v>846</v>
      </c>
      <c r="F4121">
        <v>5</v>
      </c>
      <c r="G4121">
        <v>0.05</v>
      </c>
      <c r="H4121" t="s">
        <v>871</v>
      </c>
      <c r="I4121" s="4">
        <f>Table4[[#This Row],[Quantity]]*Table4[[#This Row],[UnitPrice]]</f>
        <v>2140.25</v>
      </c>
      <c r="J4121" s="4">
        <f>Table4[[#This Row],[Gross Revenue]]*(1-Table4[[#This Row],[Discount]])</f>
        <v>2033.2375</v>
      </c>
      <c r="K4121" s="4">
        <f>Table4[[#This Row],[Quantity]]*Table4[[#This Row],[CostPrice]]</f>
        <v>1230.3499999999999</v>
      </c>
      <c r="L4121" s="4">
        <f>Table4[[#This Row],[Net Revenue]]-Table4[[#This Row],[Total Cost]]</f>
        <v>802.88750000000005</v>
      </c>
      <c r="M4121" t="str">
        <f>_xlfn.XLOOKUP(Table4[[#This Row],[ProductID]], Products!A:A,Products!B:B, "Not Found")</f>
        <v>Everything Laptop</v>
      </c>
      <c r="N4121" t="str">
        <f>TEXT(Table4[[#This Row],[Date]], "mmm")</f>
        <v>Dec</v>
      </c>
      <c r="O4121" t="str">
        <f>TEXT(Table4[[#This Row],[Date]], "yyyy")</f>
        <v>2023</v>
      </c>
      <c r="P4121" t="str">
        <f>_xlfn.XLOOKUP(Table4[[#This Row],[ProductID]],Products!A:A,Products!C:C, "Not Found")</f>
        <v>Electronics</v>
      </c>
      <c r="Q4121" t="str">
        <f>_xlfn.XLOOKUP(Table4[[#This Row],[ProductID]],Products!A:A,Products!D:D,"Not Found")</f>
        <v>Laptop</v>
      </c>
      <c r="R4121">
        <f>_xlfn.XLOOKUP(Table4[[#This Row],[ProductID]],Products!A:A,Products!E:E,"Not Found")</f>
        <v>428.05</v>
      </c>
      <c r="S4121">
        <f>_xlfn.XLOOKUP(Table4[[#This Row],[ProductID]],Products!A:A,Products!F:F, "Not Found")</f>
        <v>246.07</v>
      </c>
      <c r="T4121" t="str">
        <f>_xlfn.XLOOKUP(Table4[[#This Row],[CustomerID]],Customers!A:A,Customers!D:D, "Not Found")</f>
        <v>M</v>
      </c>
      <c r="U4121" s="6">
        <f>_xlfn.XLOOKUP(Table4[[#This Row],[CustomerID]],Customers!A:A,Customers!E:E, "Not Found")</f>
        <v>33773</v>
      </c>
      <c r="V4121">
        <f ca="1">DATEDIF(Table4[[#This Row],[CustomerBirthday]], TODAY(), "Y")</f>
        <v>34</v>
      </c>
      <c r="W4121" t="str" cm="1">
        <f t="array" aca="1" ref="W4121" ca="1">_xlfn.IFS(Table4[[#This Row],[Age]]&lt;25, "Under 25",Table4[[#This Row],[Age]]=34, "25-34", Table4[[#This Row],[Age]]&lt;=49, "35-49", Table4[[#This Row],[Age]]&lt;=64, "50-64", Table4[[#This Row],[Age]]&gt;=65, "65+")</f>
        <v>25-34</v>
      </c>
      <c r="X4121" t="str">
        <f>_xlfn.XLOOKUP(Table4[[#This Row],[StoreID]],Stores!A:A,Stores!B:B, "Not found")</f>
        <v>MegaMart Johnmouth</v>
      </c>
      <c r="Y4121" t="str">
        <f>_xlfn.XLOOKUP(Table4[[#This Row],[StoreID]],Stores!A:A,Stores!C:C, "Not Found")</f>
        <v>Johnmouth</v>
      </c>
      <c r="Z4121" t="str">
        <f>_xlfn.XLOOKUP(Table4[[#This Row],[StoreID]],Stores!A:A,Stores!D:D, "Not Found")</f>
        <v>East</v>
      </c>
    </row>
    <row r="4122" spans="1:26">
      <c r="A4122" t="s">
        <v>4988</v>
      </c>
      <c r="B4122" s="1">
        <v>45661</v>
      </c>
      <c r="C4122" t="s">
        <v>224</v>
      </c>
      <c r="D4122" t="s">
        <v>759</v>
      </c>
      <c r="E4122" t="s">
        <v>831</v>
      </c>
      <c r="F4122">
        <v>5</v>
      </c>
      <c r="G4122">
        <v>0.1</v>
      </c>
      <c r="H4122" t="s">
        <v>868</v>
      </c>
      <c r="I4122" s="4">
        <f>Table4[[#This Row],[Quantity]]*Table4[[#This Row],[UnitPrice]]</f>
        <v>5399.4500000000007</v>
      </c>
      <c r="J4122" s="4">
        <f>Table4[[#This Row],[Gross Revenue]]*(1-Table4[[#This Row],[Discount]])</f>
        <v>4859.505000000001</v>
      </c>
      <c r="K4122" s="4">
        <f>Table4[[#This Row],[Quantity]]*Table4[[#This Row],[CostPrice]]</f>
        <v>3519.15</v>
      </c>
      <c r="L4122" s="4">
        <f>Table4[[#This Row],[Net Revenue]]-Table4[[#This Row],[Total Cost]]</f>
        <v>1340.3550000000009</v>
      </c>
      <c r="M4122" t="str">
        <f>_xlfn.XLOOKUP(Table4[[#This Row],[ProductID]], Products!A:A,Products!B:B, "Not Found")</f>
        <v>Democratic Smartphone</v>
      </c>
      <c r="N4122" t="str">
        <f>TEXT(Table4[[#This Row],[Date]], "mmm")</f>
        <v>Jan</v>
      </c>
      <c r="O4122" t="str">
        <f>TEXT(Table4[[#This Row],[Date]], "yyyy")</f>
        <v>2025</v>
      </c>
      <c r="P4122" t="str">
        <f>_xlfn.XLOOKUP(Table4[[#This Row],[ProductID]],Products!A:A,Products!C:C, "Not Found")</f>
        <v>Electronics</v>
      </c>
      <c r="Q4122" t="str">
        <f>_xlfn.XLOOKUP(Table4[[#This Row],[ProductID]],Products!A:A,Products!D:D,"Not Found")</f>
        <v>Smartphone</v>
      </c>
      <c r="R4122">
        <f>_xlfn.XLOOKUP(Table4[[#This Row],[ProductID]],Products!A:A,Products!E:E,"Not Found")</f>
        <v>1079.8900000000001</v>
      </c>
      <c r="S4122">
        <f>_xlfn.XLOOKUP(Table4[[#This Row],[ProductID]],Products!A:A,Products!F:F, "Not Found")</f>
        <v>703.83</v>
      </c>
      <c r="T4122" t="str">
        <f>_xlfn.XLOOKUP(Table4[[#This Row],[CustomerID]],Customers!A:A,Customers!D:D, "Not Found")</f>
        <v>M</v>
      </c>
      <c r="U4122" s="6">
        <f>_xlfn.XLOOKUP(Table4[[#This Row],[CustomerID]],Customers!A:A,Customers!E:E, "Not Found")</f>
        <v>38555</v>
      </c>
      <c r="V4122">
        <f ca="1">DATEDIF(Table4[[#This Row],[CustomerBirthday]], TODAY(), "Y")</f>
        <v>21</v>
      </c>
      <c r="W4122" t="str" cm="1">
        <f t="array" aca="1" ref="W4122" ca="1">_xlfn.IFS(Table4[[#This Row],[Age]]&lt;25, "Under 25",Table4[[#This Row],[Age]]=34, "25-34", Table4[[#This Row],[Age]]&lt;=49, "35-49", Table4[[#This Row],[Age]]&lt;=64, "50-64", Table4[[#This Row],[Age]]&gt;=65, "65+")</f>
        <v>Under 25</v>
      </c>
      <c r="X4122" t="str">
        <f>_xlfn.XLOOKUP(Table4[[#This Row],[StoreID]],Stores!A:A,Stores!B:B, "Not found")</f>
        <v>MegaMart Jimenezborough</v>
      </c>
      <c r="Y4122" t="str">
        <f>_xlfn.XLOOKUP(Table4[[#This Row],[StoreID]],Stores!A:A,Stores!C:C, "Not Found")</f>
        <v>Jimenezborough</v>
      </c>
      <c r="Z4122" t="str">
        <f>_xlfn.XLOOKUP(Table4[[#This Row],[StoreID]],Stores!A:A,Stores!D:D, "Not Found")</f>
        <v>South</v>
      </c>
    </row>
    <row r="4123" spans="1:26">
      <c r="A4123" t="s">
        <v>4989</v>
      </c>
      <c r="B4123" s="1">
        <v>45740</v>
      </c>
      <c r="C4123" t="s">
        <v>130</v>
      </c>
      <c r="D4123" t="s">
        <v>780</v>
      </c>
      <c r="E4123" t="s">
        <v>846</v>
      </c>
      <c r="F4123">
        <v>4</v>
      </c>
      <c r="G4123">
        <v>0.05</v>
      </c>
      <c r="H4123" t="s">
        <v>865</v>
      </c>
      <c r="I4123" s="4">
        <f>Table4[[#This Row],[Quantity]]*Table4[[#This Row],[UnitPrice]]</f>
        <v>5088.92</v>
      </c>
      <c r="J4123" s="4">
        <f>Table4[[#This Row],[Gross Revenue]]*(1-Table4[[#This Row],[Discount]])</f>
        <v>4834.4740000000002</v>
      </c>
      <c r="K4123" s="4">
        <f>Table4[[#This Row],[Quantity]]*Table4[[#This Row],[CostPrice]]</f>
        <v>3810.6</v>
      </c>
      <c r="L4123" s="4">
        <f>Table4[[#This Row],[Net Revenue]]-Table4[[#This Row],[Total Cost]]</f>
        <v>1023.8740000000003</v>
      </c>
      <c r="M4123" t="str">
        <f>_xlfn.XLOOKUP(Table4[[#This Row],[ProductID]], Products!A:A,Products!B:B, "Not Found")</f>
        <v>Hospital Smartphone</v>
      </c>
      <c r="N4123" t="str">
        <f>TEXT(Table4[[#This Row],[Date]], "mmm")</f>
        <v>Mar</v>
      </c>
      <c r="O4123" t="str">
        <f>TEXT(Table4[[#This Row],[Date]], "yyyy")</f>
        <v>2025</v>
      </c>
      <c r="P4123" t="str">
        <f>_xlfn.XLOOKUP(Table4[[#This Row],[ProductID]],Products!A:A,Products!C:C, "Not Found")</f>
        <v>Electronics</v>
      </c>
      <c r="Q4123" t="str">
        <f>_xlfn.XLOOKUP(Table4[[#This Row],[ProductID]],Products!A:A,Products!D:D,"Not Found")</f>
        <v>Smartphone</v>
      </c>
      <c r="R4123">
        <f>_xlfn.XLOOKUP(Table4[[#This Row],[ProductID]],Products!A:A,Products!E:E,"Not Found")</f>
        <v>1272.23</v>
      </c>
      <c r="S4123">
        <f>_xlfn.XLOOKUP(Table4[[#This Row],[ProductID]],Products!A:A,Products!F:F, "Not Found")</f>
        <v>952.65</v>
      </c>
      <c r="T4123" t="str">
        <f>_xlfn.XLOOKUP(Table4[[#This Row],[CustomerID]],Customers!A:A,Customers!D:D, "Not Found")</f>
        <v>F</v>
      </c>
      <c r="U4123" s="6">
        <f>_xlfn.XLOOKUP(Table4[[#This Row],[CustomerID]],Customers!A:A,Customers!E:E, "Not Found")</f>
        <v>28698</v>
      </c>
      <c r="V4123">
        <f ca="1">DATEDIF(Table4[[#This Row],[CustomerBirthday]], TODAY(), "Y")</f>
        <v>48</v>
      </c>
      <c r="W4123" t="str" cm="1">
        <f t="array" aca="1" ref="W4123" ca="1">_xlfn.IFS(Table4[[#This Row],[Age]]&lt;25, "Under 25",Table4[[#This Row],[Age]]=34, "25-34", Table4[[#This Row],[Age]]&lt;=49, "35-49", Table4[[#This Row],[Age]]&lt;=64, "50-64", Table4[[#This Row],[Age]]&gt;=65, "65+")</f>
        <v>35-49</v>
      </c>
      <c r="X4123" t="str">
        <f>_xlfn.XLOOKUP(Table4[[#This Row],[StoreID]],Stores!A:A,Stores!B:B, "Not found")</f>
        <v>MegaMart Johnmouth</v>
      </c>
      <c r="Y4123" t="str">
        <f>_xlfn.XLOOKUP(Table4[[#This Row],[StoreID]],Stores!A:A,Stores!C:C, "Not Found")</f>
        <v>Johnmouth</v>
      </c>
      <c r="Z4123" t="str">
        <f>_xlfn.XLOOKUP(Table4[[#This Row],[StoreID]],Stores!A:A,Stores!D:D, "Not Found")</f>
        <v>East</v>
      </c>
    </row>
    <row r="4124" spans="1:26">
      <c r="A4124" t="s">
        <v>4990</v>
      </c>
      <c r="B4124" s="1">
        <v>45603</v>
      </c>
      <c r="C4124" t="s">
        <v>105</v>
      </c>
      <c r="D4124" t="s">
        <v>824</v>
      </c>
      <c r="E4124" t="s">
        <v>835</v>
      </c>
      <c r="F4124">
        <v>2</v>
      </c>
      <c r="G4124">
        <v>0</v>
      </c>
      <c r="H4124" t="s">
        <v>875</v>
      </c>
      <c r="I4124" s="4">
        <f>Table4[[#This Row],[Quantity]]*Table4[[#This Row],[UnitPrice]]</f>
        <v>776.52</v>
      </c>
      <c r="J4124" s="4">
        <f>Table4[[#This Row],[Gross Revenue]]*(1-Table4[[#This Row],[Discount]])</f>
        <v>776.52</v>
      </c>
      <c r="K4124" s="4">
        <f>Table4[[#This Row],[Quantity]]*Table4[[#This Row],[CostPrice]]</f>
        <v>398.6</v>
      </c>
      <c r="L4124" s="4">
        <f>Table4[[#This Row],[Net Revenue]]-Table4[[#This Row],[Total Cost]]</f>
        <v>377.91999999999996</v>
      </c>
      <c r="M4124" t="str">
        <f>_xlfn.XLOOKUP(Table4[[#This Row],[ProductID]], Products!A:A,Products!B:B, "Not Found")</f>
        <v>Possible Watches</v>
      </c>
      <c r="N4124" t="str">
        <f>TEXT(Table4[[#This Row],[Date]], "mmm")</f>
        <v>Nov</v>
      </c>
      <c r="O4124" t="str">
        <f>TEXT(Table4[[#This Row],[Date]], "yyyy")</f>
        <v>2024</v>
      </c>
      <c r="P4124" t="str">
        <f>_xlfn.XLOOKUP(Table4[[#This Row],[ProductID]],Products!A:A,Products!C:C, "Not Found")</f>
        <v>Fashion</v>
      </c>
      <c r="Q4124" t="str">
        <f>_xlfn.XLOOKUP(Table4[[#This Row],[ProductID]],Products!A:A,Products!D:D,"Not Found")</f>
        <v>Watches</v>
      </c>
      <c r="R4124">
        <f>_xlfn.XLOOKUP(Table4[[#This Row],[ProductID]],Products!A:A,Products!E:E,"Not Found")</f>
        <v>388.26</v>
      </c>
      <c r="S4124">
        <f>_xlfn.XLOOKUP(Table4[[#This Row],[ProductID]],Products!A:A,Products!F:F, "Not Found")</f>
        <v>199.3</v>
      </c>
      <c r="T4124" t="str">
        <f>_xlfn.XLOOKUP(Table4[[#This Row],[CustomerID]],Customers!A:A,Customers!D:D, "Not Found")</f>
        <v>M</v>
      </c>
      <c r="U4124" s="6">
        <f>_xlfn.XLOOKUP(Table4[[#This Row],[CustomerID]],Customers!A:A,Customers!E:E, "Not Found")</f>
        <v>37990</v>
      </c>
      <c r="V4124">
        <f ca="1">DATEDIF(Table4[[#This Row],[CustomerBirthday]], TODAY(), "Y")</f>
        <v>22</v>
      </c>
      <c r="W4124" t="str" cm="1">
        <f t="array" aca="1" ref="W4124" ca="1">_xlfn.IFS(Table4[[#This Row],[Age]]&lt;25, "Under 25",Table4[[#This Row],[Age]]=34, "25-34", Table4[[#This Row],[Age]]&lt;=49, "35-49", Table4[[#This Row],[Age]]&lt;=64, "50-64", Table4[[#This Row],[Age]]&gt;=65, "65+")</f>
        <v>Under 25</v>
      </c>
      <c r="X4124" t="str">
        <f>_xlfn.XLOOKUP(Table4[[#This Row],[StoreID]],Stores!A:A,Stores!B:B, "Not found")</f>
        <v>MegaMart Peckmouth</v>
      </c>
      <c r="Y4124" t="str">
        <f>_xlfn.XLOOKUP(Table4[[#This Row],[StoreID]],Stores!A:A,Stores!C:C, "Not Found")</f>
        <v>Peckmouth</v>
      </c>
      <c r="Z4124" t="str">
        <f>_xlfn.XLOOKUP(Table4[[#This Row],[StoreID]],Stores!A:A,Stores!D:D, "Not Found")</f>
        <v>East</v>
      </c>
    </row>
    <row r="4125" spans="1:26">
      <c r="A4125" t="s">
        <v>4991</v>
      </c>
      <c r="B4125" s="1">
        <v>45397</v>
      </c>
      <c r="C4125" t="s">
        <v>687</v>
      </c>
      <c r="D4125" t="s">
        <v>792</v>
      </c>
      <c r="E4125" t="s">
        <v>846</v>
      </c>
      <c r="F4125">
        <v>4</v>
      </c>
      <c r="G4125">
        <v>0.05</v>
      </c>
      <c r="H4125" t="s">
        <v>875</v>
      </c>
      <c r="I4125" s="4">
        <f>Table4[[#This Row],[Quantity]]*Table4[[#This Row],[UnitPrice]]</f>
        <v>7195.88</v>
      </c>
      <c r="J4125" s="4">
        <f>Table4[[#This Row],[Gross Revenue]]*(1-Table4[[#This Row],[Discount]])</f>
        <v>6836.0859999999993</v>
      </c>
      <c r="K4125" s="4">
        <f>Table4[[#This Row],[Quantity]]*Table4[[#This Row],[CostPrice]]</f>
        <v>5316.6</v>
      </c>
      <c r="L4125" s="4">
        <f>Table4[[#This Row],[Net Revenue]]-Table4[[#This Row],[Total Cost]]</f>
        <v>1519.485999999999</v>
      </c>
      <c r="M4125" t="str">
        <f>_xlfn.XLOOKUP(Table4[[#This Row],[ProductID]], Products!A:A,Products!B:B, "Not Found")</f>
        <v>Beat Accessories</v>
      </c>
      <c r="N4125" t="str">
        <f>TEXT(Table4[[#This Row],[Date]], "mmm")</f>
        <v>Apr</v>
      </c>
      <c r="O4125" t="str">
        <f>TEXT(Table4[[#This Row],[Date]], "yyyy")</f>
        <v>2024</v>
      </c>
      <c r="P4125" t="str">
        <f>_xlfn.XLOOKUP(Table4[[#This Row],[ProductID]],Products!A:A,Products!C:C, "Not Found")</f>
        <v>Fashion</v>
      </c>
      <c r="Q4125" t="str">
        <f>_xlfn.XLOOKUP(Table4[[#This Row],[ProductID]],Products!A:A,Products!D:D,"Not Found")</f>
        <v>Accessories</v>
      </c>
      <c r="R4125">
        <f>_xlfn.XLOOKUP(Table4[[#This Row],[ProductID]],Products!A:A,Products!E:E,"Not Found")</f>
        <v>1798.97</v>
      </c>
      <c r="S4125">
        <f>_xlfn.XLOOKUP(Table4[[#This Row],[ProductID]],Products!A:A,Products!F:F, "Not Found")</f>
        <v>1329.15</v>
      </c>
      <c r="T4125" t="str">
        <f>_xlfn.XLOOKUP(Table4[[#This Row],[CustomerID]],Customers!A:A,Customers!D:D, "Not Found")</f>
        <v>F</v>
      </c>
      <c r="U4125" s="6">
        <f>_xlfn.XLOOKUP(Table4[[#This Row],[CustomerID]],Customers!A:A,Customers!E:E, "Not Found")</f>
        <v>27995</v>
      </c>
      <c r="V4125">
        <f ca="1">DATEDIF(Table4[[#This Row],[CustomerBirthday]], TODAY(), "Y")</f>
        <v>49</v>
      </c>
      <c r="W4125" t="str" cm="1">
        <f t="array" aca="1" ref="W4125" ca="1">_xlfn.IFS(Table4[[#This Row],[Age]]&lt;25, "Under 25",Table4[[#This Row],[Age]]=34, "25-34", Table4[[#This Row],[Age]]&lt;=49, "35-49", Table4[[#This Row],[Age]]&lt;=64, "50-64", Table4[[#This Row],[Age]]&gt;=65, "65+")</f>
        <v>35-49</v>
      </c>
      <c r="X4125" t="str">
        <f>_xlfn.XLOOKUP(Table4[[#This Row],[StoreID]],Stores!A:A,Stores!B:B, "Not found")</f>
        <v>MegaMart Johnmouth</v>
      </c>
      <c r="Y4125" t="str">
        <f>_xlfn.XLOOKUP(Table4[[#This Row],[StoreID]],Stores!A:A,Stores!C:C, "Not Found")</f>
        <v>Johnmouth</v>
      </c>
      <c r="Z4125" t="str">
        <f>_xlfn.XLOOKUP(Table4[[#This Row],[StoreID]],Stores!A:A,Stores!D:D, "Not Found")</f>
        <v>East</v>
      </c>
    </row>
    <row r="4126" spans="1:26">
      <c r="A4126" t="s">
        <v>4992</v>
      </c>
      <c r="B4126" s="1">
        <v>45846</v>
      </c>
      <c r="C4126" t="s">
        <v>627</v>
      </c>
      <c r="D4126" t="s">
        <v>736</v>
      </c>
      <c r="E4126" t="s">
        <v>835</v>
      </c>
      <c r="F4126">
        <v>1</v>
      </c>
      <c r="G4126">
        <v>0.15</v>
      </c>
      <c r="H4126" t="s">
        <v>875</v>
      </c>
      <c r="I4126" s="4">
        <f>Table4[[#This Row],[Quantity]]*Table4[[#This Row],[UnitPrice]]</f>
        <v>123.19</v>
      </c>
      <c r="J4126" s="4">
        <f>Table4[[#This Row],[Gross Revenue]]*(1-Table4[[#This Row],[Discount]])</f>
        <v>104.7115</v>
      </c>
      <c r="K4126" s="4">
        <f>Table4[[#This Row],[Quantity]]*Table4[[#This Row],[CostPrice]]</f>
        <v>80.36</v>
      </c>
      <c r="L4126" s="4">
        <f>Table4[[#This Row],[Net Revenue]]-Table4[[#This Row],[Total Cost]]</f>
        <v>24.351500000000001</v>
      </c>
      <c r="M4126" t="str">
        <f>_xlfn.XLOOKUP(Table4[[#This Row],[ProductID]], Products!A:A,Products!B:B, "Not Found")</f>
        <v>Us Snacks</v>
      </c>
      <c r="N4126" t="str">
        <f>TEXT(Table4[[#This Row],[Date]], "mmm")</f>
        <v>Jul</v>
      </c>
      <c r="O4126" t="str">
        <f>TEXT(Table4[[#This Row],[Date]], "yyyy")</f>
        <v>2025</v>
      </c>
      <c r="P4126" t="str">
        <f>_xlfn.XLOOKUP(Table4[[#This Row],[ProductID]],Products!A:A,Products!C:C, "Not Found")</f>
        <v>Groceries</v>
      </c>
      <c r="Q4126" t="str">
        <f>_xlfn.XLOOKUP(Table4[[#This Row],[ProductID]],Products!A:A,Products!D:D,"Not Found")</f>
        <v>Snacks</v>
      </c>
      <c r="R4126">
        <f>_xlfn.XLOOKUP(Table4[[#This Row],[ProductID]],Products!A:A,Products!E:E,"Not Found")</f>
        <v>123.19</v>
      </c>
      <c r="S4126">
        <f>_xlfn.XLOOKUP(Table4[[#This Row],[ProductID]],Products!A:A,Products!F:F, "Not Found")</f>
        <v>80.36</v>
      </c>
      <c r="T4126" t="str">
        <f>_xlfn.XLOOKUP(Table4[[#This Row],[CustomerID]],Customers!A:A,Customers!D:D, "Not Found")</f>
        <v>F</v>
      </c>
      <c r="U4126" s="6">
        <f>_xlfn.XLOOKUP(Table4[[#This Row],[CustomerID]],Customers!A:A,Customers!E:E, "Not Found")</f>
        <v>31052</v>
      </c>
      <c r="V4126">
        <f ca="1">DATEDIF(Table4[[#This Row],[CustomerBirthday]], TODAY(), "Y")</f>
        <v>41</v>
      </c>
      <c r="W4126" t="str" cm="1">
        <f t="array" aca="1" ref="W4126" ca="1">_xlfn.IFS(Table4[[#This Row],[Age]]&lt;25, "Under 25",Table4[[#This Row],[Age]]=34, "25-34", Table4[[#This Row],[Age]]&lt;=49, "35-49", Table4[[#This Row],[Age]]&lt;=64, "50-64", Table4[[#This Row],[Age]]&gt;=65, "65+")</f>
        <v>35-49</v>
      </c>
      <c r="X4126" t="str">
        <f>_xlfn.XLOOKUP(Table4[[#This Row],[StoreID]],Stores!A:A,Stores!B:B, "Not found")</f>
        <v>MegaMart Peckmouth</v>
      </c>
      <c r="Y4126" t="str">
        <f>_xlfn.XLOOKUP(Table4[[#This Row],[StoreID]],Stores!A:A,Stores!C:C, "Not Found")</f>
        <v>Peckmouth</v>
      </c>
      <c r="Z4126" t="str">
        <f>_xlfn.XLOOKUP(Table4[[#This Row],[StoreID]],Stores!A:A,Stores!D:D, "Not Found")</f>
        <v>East</v>
      </c>
    </row>
    <row r="4127" spans="1:26">
      <c r="A4127" t="s">
        <v>4993</v>
      </c>
      <c r="B4127" s="1">
        <v>45443</v>
      </c>
      <c r="C4127" t="s">
        <v>454</v>
      </c>
      <c r="D4127" t="s">
        <v>780</v>
      </c>
      <c r="E4127" t="s">
        <v>839</v>
      </c>
      <c r="F4127">
        <v>3</v>
      </c>
      <c r="G4127">
        <v>0.1</v>
      </c>
      <c r="H4127" t="s">
        <v>871</v>
      </c>
      <c r="I4127" s="4">
        <f>Table4[[#This Row],[Quantity]]*Table4[[#This Row],[UnitPrice]]</f>
        <v>3816.69</v>
      </c>
      <c r="J4127" s="4">
        <f>Table4[[#This Row],[Gross Revenue]]*(1-Table4[[#This Row],[Discount]])</f>
        <v>3435.0210000000002</v>
      </c>
      <c r="K4127" s="4">
        <f>Table4[[#This Row],[Quantity]]*Table4[[#This Row],[CostPrice]]</f>
        <v>2857.95</v>
      </c>
      <c r="L4127" s="4">
        <f>Table4[[#This Row],[Net Revenue]]-Table4[[#This Row],[Total Cost]]</f>
        <v>577.07100000000037</v>
      </c>
      <c r="M4127" t="str">
        <f>_xlfn.XLOOKUP(Table4[[#This Row],[ProductID]], Products!A:A,Products!B:B, "Not Found")</f>
        <v>Hospital Smartphone</v>
      </c>
      <c r="N4127" t="str">
        <f>TEXT(Table4[[#This Row],[Date]], "mmm")</f>
        <v>May</v>
      </c>
      <c r="O4127" t="str">
        <f>TEXT(Table4[[#This Row],[Date]], "yyyy")</f>
        <v>2024</v>
      </c>
      <c r="P4127" t="str">
        <f>_xlfn.XLOOKUP(Table4[[#This Row],[ProductID]],Products!A:A,Products!C:C, "Not Found")</f>
        <v>Electronics</v>
      </c>
      <c r="Q4127" t="str">
        <f>_xlfn.XLOOKUP(Table4[[#This Row],[ProductID]],Products!A:A,Products!D:D,"Not Found")</f>
        <v>Smartphone</v>
      </c>
      <c r="R4127">
        <f>_xlfn.XLOOKUP(Table4[[#This Row],[ProductID]],Products!A:A,Products!E:E,"Not Found")</f>
        <v>1272.23</v>
      </c>
      <c r="S4127">
        <f>_xlfn.XLOOKUP(Table4[[#This Row],[ProductID]],Products!A:A,Products!F:F, "Not Found")</f>
        <v>952.65</v>
      </c>
      <c r="T4127" t="str">
        <f>_xlfn.XLOOKUP(Table4[[#This Row],[CustomerID]],Customers!A:A,Customers!D:D, "Not Found")</f>
        <v>F</v>
      </c>
      <c r="U4127" s="6">
        <f>_xlfn.XLOOKUP(Table4[[#This Row],[CustomerID]],Customers!A:A,Customers!E:E, "Not Found")</f>
        <v>32818</v>
      </c>
      <c r="V4127">
        <f ca="1">DATEDIF(Table4[[#This Row],[CustomerBirthday]], TODAY(), "Y")</f>
        <v>36</v>
      </c>
      <c r="W4127" t="str" cm="1">
        <f t="array" aca="1" ref="W4127" ca="1">_xlfn.IFS(Table4[[#This Row],[Age]]&lt;25, "Under 25",Table4[[#This Row],[Age]]=34, "25-34", Table4[[#This Row],[Age]]&lt;=49, "35-49", Table4[[#This Row],[Age]]&lt;=64, "50-64", Table4[[#This Row],[Age]]&gt;=65, "65+")</f>
        <v>35-49</v>
      </c>
      <c r="X4127" t="str">
        <f>_xlfn.XLOOKUP(Table4[[#This Row],[StoreID]],Stores!A:A,Stores!B:B, "Not found")</f>
        <v>MegaMart New Michele</v>
      </c>
      <c r="Y4127" t="str">
        <f>_xlfn.XLOOKUP(Table4[[#This Row],[StoreID]],Stores!A:A,Stores!C:C, "Not Found")</f>
        <v>New Michele</v>
      </c>
      <c r="Z4127" t="str">
        <f>_xlfn.XLOOKUP(Table4[[#This Row],[StoreID]],Stores!A:A,Stores!D:D, "Not Found")</f>
        <v>West</v>
      </c>
    </row>
    <row r="4128" spans="1:26">
      <c r="A4128" t="s">
        <v>4994</v>
      </c>
      <c r="B4128" s="1">
        <v>45710</v>
      </c>
      <c r="C4128" t="s">
        <v>280</v>
      </c>
      <c r="D4128" t="s">
        <v>753</v>
      </c>
      <c r="E4128" t="s">
        <v>842</v>
      </c>
      <c r="F4128">
        <v>3</v>
      </c>
      <c r="G4128">
        <v>0.1</v>
      </c>
      <c r="H4128" t="s">
        <v>868</v>
      </c>
      <c r="I4128" s="4">
        <f>Table4[[#This Row],[Quantity]]*Table4[[#This Row],[UnitPrice]]</f>
        <v>811.34999999999991</v>
      </c>
      <c r="J4128" s="4">
        <f>Table4[[#This Row],[Gross Revenue]]*(1-Table4[[#This Row],[Discount]])</f>
        <v>730.21499999999992</v>
      </c>
      <c r="K4128" s="4">
        <f>Table4[[#This Row],[Quantity]]*Table4[[#This Row],[CostPrice]]</f>
        <v>562.79999999999995</v>
      </c>
      <c r="L4128" s="4">
        <f>Table4[[#This Row],[Net Revenue]]-Table4[[#This Row],[Total Cost]]</f>
        <v>167.41499999999996</v>
      </c>
      <c r="M4128" t="str">
        <f>_xlfn.XLOOKUP(Table4[[#This Row],[ProductID]], Products!A:A,Products!B:B, "Not Found")</f>
        <v>Whether Bags</v>
      </c>
      <c r="N4128" t="str">
        <f>TEXT(Table4[[#This Row],[Date]], "mmm")</f>
        <v>Feb</v>
      </c>
      <c r="O4128" t="str">
        <f>TEXT(Table4[[#This Row],[Date]], "yyyy")</f>
        <v>2025</v>
      </c>
      <c r="P4128" t="str">
        <f>_xlfn.XLOOKUP(Table4[[#This Row],[ProductID]],Products!A:A,Products!C:C, "Not Found")</f>
        <v>Fashion</v>
      </c>
      <c r="Q4128" t="str">
        <f>_xlfn.XLOOKUP(Table4[[#This Row],[ProductID]],Products!A:A,Products!D:D,"Not Found")</f>
        <v>Bags</v>
      </c>
      <c r="R4128">
        <f>_xlfn.XLOOKUP(Table4[[#This Row],[ProductID]],Products!A:A,Products!E:E,"Not Found")</f>
        <v>270.45</v>
      </c>
      <c r="S4128">
        <f>_xlfn.XLOOKUP(Table4[[#This Row],[ProductID]],Products!A:A,Products!F:F, "Not Found")</f>
        <v>187.6</v>
      </c>
      <c r="T4128" t="str">
        <f>_xlfn.XLOOKUP(Table4[[#This Row],[CustomerID]],Customers!A:A,Customers!D:D, "Not Found")</f>
        <v>F</v>
      </c>
      <c r="U4128" s="6">
        <f>_xlfn.XLOOKUP(Table4[[#This Row],[CustomerID]],Customers!A:A,Customers!E:E, "Not Found")</f>
        <v>21701</v>
      </c>
      <c r="V4128">
        <f ca="1">DATEDIF(Table4[[#This Row],[CustomerBirthday]], TODAY(), "Y")</f>
        <v>67</v>
      </c>
      <c r="W4128" t="str" cm="1">
        <f t="array" aca="1" ref="W4128" ca="1">_xlfn.IFS(Table4[[#This Row],[Age]]&lt;25, "Under 25",Table4[[#This Row],[Age]]=34, "25-34", Table4[[#This Row],[Age]]&lt;=49, "35-49", Table4[[#This Row],[Age]]&lt;=64, "50-64", Table4[[#This Row],[Age]]&gt;=65, "65+")</f>
        <v>65+</v>
      </c>
      <c r="X4128" t="str">
        <f>_xlfn.XLOOKUP(Table4[[#This Row],[StoreID]],Stores!A:A,Stores!B:B, "Not found")</f>
        <v>MegaMart Brianahaven</v>
      </c>
      <c r="Y4128" t="str">
        <f>_xlfn.XLOOKUP(Table4[[#This Row],[StoreID]],Stores!A:A,Stores!C:C, "Not Found")</f>
        <v>Brianahaven</v>
      </c>
      <c r="Z4128" t="str">
        <f>_xlfn.XLOOKUP(Table4[[#This Row],[StoreID]],Stores!A:A,Stores!D:D, "Not Found")</f>
        <v>North</v>
      </c>
    </row>
    <row r="4129" spans="1:26">
      <c r="A4129" t="s">
        <v>4995</v>
      </c>
      <c r="B4129" s="1">
        <v>45395</v>
      </c>
      <c r="C4129" t="s">
        <v>542</v>
      </c>
      <c r="D4129" t="s">
        <v>722</v>
      </c>
      <c r="E4129" t="s">
        <v>835</v>
      </c>
      <c r="F4129">
        <v>2</v>
      </c>
      <c r="G4129">
        <v>0</v>
      </c>
      <c r="H4129" t="s">
        <v>871</v>
      </c>
      <c r="I4129" s="4">
        <f>Table4[[#This Row],[Quantity]]*Table4[[#This Row],[UnitPrice]]</f>
        <v>3707.54</v>
      </c>
      <c r="J4129" s="4">
        <f>Table4[[#This Row],[Gross Revenue]]*(1-Table4[[#This Row],[Discount]])</f>
        <v>3707.54</v>
      </c>
      <c r="K4129" s="4">
        <f>Table4[[#This Row],[Quantity]]*Table4[[#This Row],[CostPrice]]</f>
        <v>2727.04</v>
      </c>
      <c r="L4129" s="4">
        <f>Table4[[#This Row],[Net Revenue]]-Table4[[#This Row],[Total Cost]]</f>
        <v>980.5</v>
      </c>
      <c r="M4129" t="str">
        <f>_xlfn.XLOOKUP(Table4[[#This Row],[ProductID]], Products!A:A,Products!B:B, "Not Found")</f>
        <v>Four Accessories</v>
      </c>
      <c r="N4129" t="str">
        <f>TEXT(Table4[[#This Row],[Date]], "mmm")</f>
        <v>Apr</v>
      </c>
      <c r="O4129" t="str">
        <f>TEXT(Table4[[#This Row],[Date]], "yyyy")</f>
        <v>2024</v>
      </c>
      <c r="P4129" t="str">
        <f>_xlfn.XLOOKUP(Table4[[#This Row],[ProductID]],Products!A:A,Products!C:C, "Not Found")</f>
        <v>Fashion</v>
      </c>
      <c r="Q4129" t="str">
        <f>_xlfn.XLOOKUP(Table4[[#This Row],[ProductID]],Products!A:A,Products!D:D,"Not Found")</f>
        <v>Accessories</v>
      </c>
      <c r="R4129">
        <f>_xlfn.XLOOKUP(Table4[[#This Row],[ProductID]],Products!A:A,Products!E:E,"Not Found")</f>
        <v>1853.77</v>
      </c>
      <c r="S4129">
        <f>_xlfn.XLOOKUP(Table4[[#This Row],[ProductID]],Products!A:A,Products!F:F, "Not Found")</f>
        <v>1363.52</v>
      </c>
      <c r="T4129" t="str">
        <f>_xlfn.XLOOKUP(Table4[[#This Row],[CustomerID]],Customers!A:A,Customers!D:D, "Not Found")</f>
        <v>M</v>
      </c>
      <c r="U4129" s="6">
        <f>_xlfn.XLOOKUP(Table4[[#This Row],[CustomerID]],Customers!A:A,Customers!E:E, "Not Found")</f>
        <v>26101</v>
      </c>
      <c r="V4129">
        <f ca="1">DATEDIF(Table4[[#This Row],[CustomerBirthday]], TODAY(), "Y")</f>
        <v>55</v>
      </c>
      <c r="W4129" t="str" cm="1">
        <f t="array" aca="1" ref="W4129" ca="1">_xlfn.IFS(Table4[[#This Row],[Age]]&lt;25, "Under 25",Table4[[#This Row],[Age]]=34, "25-34", Table4[[#This Row],[Age]]&lt;=49, "35-49", Table4[[#This Row],[Age]]&lt;=64, "50-64", Table4[[#This Row],[Age]]&gt;=65, "65+")</f>
        <v>50-64</v>
      </c>
      <c r="X4129" t="str">
        <f>_xlfn.XLOOKUP(Table4[[#This Row],[StoreID]],Stores!A:A,Stores!B:B, "Not found")</f>
        <v>MegaMart Peckmouth</v>
      </c>
      <c r="Y4129" t="str">
        <f>_xlfn.XLOOKUP(Table4[[#This Row],[StoreID]],Stores!A:A,Stores!C:C, "Not Found")</f>
        <v>Peckmouth</v>
      </c>
      <c r="Z4129" t="str">
        <f>_xlfn.XLOOKUP(Table4[[#This Row],[StoreID]],Stores!A:A,Stores!D:D, "Not Found")</f>
        <v>East</v>
      </c>
    </row>
    <row r="4130" spans="1:26">
      <c r="A4130" t="s">
        <v>4996</v>
      </c>
      <c r="B4130" s="1">
        <v>45612</v>
      </c>
      <c r="C4130" t="s">
        <v>15</v>
      </c>
      <c r="D4130" t="s">
        <v>778</v>
      </c>
      <c r="E4130" t="s">
        <v>831</v>
      </c>
      <c r="F4130">
        <v>3</v>
      </c>
      <c r="G4130">
        <v>0.1</v>
      </c>
      <c r="H4130" t="s">
        <v>868</v>
      </c>
      <c r="I4130" s="4">
        <f>Table4[[#This Row],[Quantity]]*Table4[[#This Row],[UnitPrice]]</f>
        <v>3047.2799999999997</v>
      </c>
      <c r="J4130" s="4">
        <f>Table4[[#This Row],[Gross Revenue]]*(1-Table4[[#This Row],[Discount]])</f>
        <v>2742.5519999999997</v>
      </c>
      <c r="K4130" s="4">
        <f>Table4[[#This Row],[Quantity]]*Table4[[#This Row],[CostPrice]]</f>
        <v>1753.1999999999998</v>
      </c>
      <c r="L4130" s="4">
        <f>Table4[[#This Row],[Net Revenue]]-Table4[[#This Row],[Total Cost]]</f>
        <v>989.35199999999986</v>
      </c>
      <c r="M4130" t="str">
        <f>_xlfn.XLOOKUP(Table4[[#This Row],[ProductID]], Products!A:A,Products!B:B, "Not Found")</f>
        <v>Behavior Dairy</v>
      </c>
      <c r="N4130" t="str">
        <f>TEXT(Table4[[#This Row],[Date]], "mmm")</f>
        <v>Nov</v>
      </c>
      <c r="O4130" t="str">
        <f>TEXT(Table4[[#This Row],[Date]], "yyyy")</f>
        <v>2024</v>
      </c>
      <c r="P4130" t="str">
        <f>_xlfn.XLOOKUP(Table4[[#This Row],[ProductID]],Products!A:A,Products!C:C, "Not Found")</f>
        <v>Groceries</v>
      </c>
      <c r="Q4130" t="str">
        <f>_xlfn.XLOOKUP(Table4[[#This Row],[ProductID]],Products!A:A,Products!D:D,"Not Found")</f>
        <v>Dairy</v>
      </c>
      <c r="R4130">
        <f>_xlfn.XLOOKUP(Table4[[#This Row],[ProductID]],Products!A:A,Products!E:E,"Not Found")</f>
        <v>1015.76</v>
      </c>
      <c r="S4130">
        <f>_xlfn.XLOOKUP(Table4[[#This Row],[ProductID]],Products!A:A,Products!F:F, "Not Found")</f>
        <v>584.4</v>
      </c>
      <c r="T4130" t="str">
        <f>_xlfn.XLOOKUP(Table4[[#This Row],[CustomerID]],Customers!A:A,Customers!D:D, "Not Found")</f>
        <v>F</v>
      </c>
      <c r="U4130" s="6">
        <f>_xlfn.XLOOKUP(Table4[[#This Row],[CustomerID]],Customers!A:A,Customers!E:E, "Not Found")</f>
        <v>38461</v>
      </c>
      <c r="V4130">
        <f ca="1">DATEDIF(Table4[[#This Row],[CustomerBirthday]], TODAY(), "Y")</f>
        <v>21</v>
      </c>
      <c r="W4130" t="str" cm="1">
        <f t="array" aca="1" ref="W4130" ca="1">_xlfn.IFS(Table4[[#This Row],[Age]]&lt;25, "Under 25",Table4[[#This Row],[Age]]=34, "25-34", Table4[[#This Row],[Age]]&lt;=49, "35-49", Table4[[#This Row],[Age]]&lt;=64, "50-64", Table4[[#This Row],[Age]]&gt;=65, "65+")</f>
        <v>Under 25</v>
      </c>
      <c r="X4130" t="str">
        <f>_xlfn.XLOOKUP(Table4[[#This Row],[StoreID]],Stores!A:A,Stores!B:B, "Not found")</f>
        <v>MegaMart Jimenezborough</v>
      </c>
      <c r="Y4130" t="str">
        <f>_xlfn.XLOOKUP(Table4[[#This Row],[StoreID]],Stores!A:A,Stores!C:C, "Not Found")</f>
        <v>Jimenezborough</v>
      </c>
      <c r="Z4130" t="str">
        <f>_xlfn.XLOOKUP(Table4[[#This Row],[StoreID]],Stores!A:A,Stores!D:D, "Not Found")</f>
        <v>South</v>
      </c>
    </row>
    <row r="4131" spans="1:26">
      <c r="A4131" t="s">
        <v>4997</v>
      </c>
      <c r="B4131" s="1">
        <v>45654</v>
      </c>
      <c r="C4131" t="s">
        <v>294</v>
      </c>
      <c r="D4131" t="s">
        <v>750</v>
      </c>
      <c r="E4131" t="s">
        <v>842</v>
      </c>
      <c r="F4131">
        <v>1</v>
      </c>
      <c r="G4131">
        <v>0.05</v>
      </c>
      <c r="H4131" t="s">
        <v>871</v>
      </c>
      <c r="I4131" s="4">
        <f>Table4[[#This Row],[Quantity]]*Table4[[#This Row],[UnitPrice]]</f>
        <v>1342.75</v>
      </c>
      <c r="J4131" s="4">
        <f>Table4[[#This Row],[Gross Revenue]]*(1-Table4[[#This Row],[Discount]])</f>
        <v>1275.6125</v>
      </c>
      <c r="K4131" s="4">
        <f>Table4[[#This Row],[Quantity]]*Table4[[#This Row],[CostPrice]]</f>
        <v>797.94</v>
      </c>
      <c r="L4131" s="4">
        <f>Table4[[#This Row],[Net Revenue]]-Table4[[#This Row],[Total Cost]]</f>
        <v>477.6724999999999</v>
      </c>
      <c r="M4131" t="str">
        <f>_xlfn.XLOOKUP(Table4[[#This Row],[ProductID]], Products!A:A,Products!B:B, "Not Found")</f>
        <v>Add Clothing</v>
      </c>
      <c r="N4131" t="str">
        <f>TEXT(Table4[[#This Row],[Date]], "mmm")</f>
        <v>Dec</v>
      </c>
      <c r="O4131" t="str">
        <f>TEXT(Table4[[#This Row],[Date]], "yyyy")</f>
        <v>2024</v>
      </c>
      <c r="P4131" t="str">
        <f>_xlfn.XLOOKUP(Table4[[#This Row],[ProductID]],Products!A:A,Products!C:C, "Not Found")</f>
        <v>Fashion</v>
      </c>
      <c r="Q4131" t="str">
        <f>_xlfn.XLOOKUP(Table4[[#This Row],[ProductID]],Products!A:A,Products!D:D,"Not Found")</f>
        <v>Clothing</v>
      </c>
      <c r="R4131">
        <f>_xlfn.XLOOKUP(Table4[[#This Row],[ProductID]],Products!A:A,Products!E:E,"Not Found")</f>
        <v>1342.75</v>
      </c>
      <c r="S4131">
        <f>_xlfn.XLOOKUP(Table4[[#This Row],[ProductID]],Products!A:A,Products!F:F, "Not Found")</f>
        <v>797.94</v>
      </c>
      <c r="T4131" t="str">
        <f>_xlfn.XLOOKUP(Table4[[#This Row],[CustomerID]],Customers!A:A,Customers!D:D, "Not Found")</f>
        <v>M</v>
      </c>
      <c r="U4131" s="6">
        <f>_xlfn.XLOOKUP(Table4[[#This Row],[CustomerID]],Customers!A:A,Customers!E:E, "Not Found")</f>
        <v>32411</v>
      </c>
      <c r="V4131">
        <f ca="1">DATEDIF(Table4[[#This Row],[CustomerBirthday]], TODAY(), "Y")</f>
        <v>37</v>
      </c>
      <c r="W4131" t="str" cm="1">
        <f t="array" aca="1" ref="W4131" ca="1">_xlfn.IFS(Table4[[#This Row],[Age]]&lt;25, "Under 25",Table4[[#This Row],[Age]]=34, "25-34", Table4[[#This Row],[Age]]&lt;=49, "35-49", Table4[[#This Row],[Age]]&lt;=64, "50-64", Table4[[#This Row],[Age]]&gt;=65, "65+")</f>
        <v>35-49</v>
      </c>
      <c r="X4131" t="str">
        <f>_xlfn.XLOOKUP(Table4[[#This Row],[StoreID]],Stores!A:A,Stores!B:B, "Not found")</f>
        <v>MegaMart Brianahaven</v>
      </c>
      <c r="Y4131" t="str">
        <f>_xlfn.XLOOKUP(Table4[[#This Row],[StoreID]],Stores!A:A,Stores!C:C, "Not Found")</f>
        <v>Brianahaven</v>
      </c>
      <c r="Z4131" t="str">
        <f>_xlfn.XLOOKUP(Table4[[#This Row],[StoreID]],Stores!A:A,Stores!D:D, "Not Found")</f>
        <v>North</v>
      </c>
    </row>
    <row r="4132" spans="1:26">
      <c r="A4132" t="s">
        <v>4998</v>
      </c>
      <c r="B4132" s="1">
        <v>45200</v>
      </c>
      <c r="C4132" t="s">
        <v>531</v>
      </c>
      <c r="D4132" t="s">
        <v>810</v>
      </c>
      <c r="E4132" t="s">
        <v>831</v>
      </c>
      <c r="F4132">
        <v>1</v>
      </c>
      <c r="G4132">
        <v>0.05</v>
      </c>
      <c r="H4132" t="s">
        <v>865</v>
      </c>
      <c r="I4132" s="4">
        <f>Table4[[#This Row],[Quantity]]*Table4[[#This Row],[UnitPrice]]</f>
        <v>453.62</v>
      </c>
      <c r="J4132" s="4">
        <f>Table4[[#This Row],[Gross Revenue]]*(1-Table4[[#This Row],[Discount]])</f>
        <v>430.93899999999996</v>
      </c>
      <c r="K4132" s="4">
        <f>Table4[[#This Row],[Quantity]]*Table4[[#This Row],[CostPrice]]</f>
        <v>316.63</v>
      </c>
      <c r="L4132" s="4">
        <f>Table4[[#This Row],[Net Revenue]]-Table4[[#This Row],[Total Cost]]</f>
        <v>114.30899999999997</v>
      </c>
      <c r="M4132" t="str">
        <f>_xlfn.XLOOKUP(Table4[[#This Row],[ProductID]], Products!A:A,Products!B:B, "Not Found")</f>
        <v>Maybe Clothing</v>
      </c>
      <c r="N4132" t="str">
        <f>TEXT(Table4[[#This Row],[Date]], "mmm")</f>
        <v>Oct</v>
      </c>
      <c r="O4132" t="str">
        <f>TEXT(Table4[[#This Row],[Date]], "yyyy")</f>
        <v>2023</v>
      </c>
      <c r="P4132" t="str">
        <f>_xlfn.XLOOKUP(Table4[[#This Row],[ProductID]],Products!A:A,Products!C:C, "Not Found")</f>
        <v>Fashion</v>
      </c>
      <c r="Q4132" t="str">
        <f>_xlfn.XLOOKUP(Table4[[#This Row],[ProductID]],Products!A:A,Products!D:D,"Not Found")</f>
        <v>Clothing</v>
      </c>
      <c r="R4132">
        <f>_xlfn.XLOOKUP(Table4[[#This Row],[ProductID]],Products!A:A,Products!E:E,"Not Found")</f>
        <v>453.62</v>
      </c>
      <c r="S4132">
        <f>_xlfn.XLOOKUP(Table4[[#This Row],[ProductID]],Products!A:A,Products!F:F, "Not Found")</f>
        <v>316.63</v>
      </c>
      <c r="T4132" t="str">
        <f>_xlfn.XLOOKUP(Table4[[#This Row],[CustomerID]],Customers!A:A,Customers!D:D, "Not Found")</f>
        <v>F</v>
      </c>
      <c r="U4132" s="6">
        <f>_xlfn.XLOOKUP(Table4[[#This Row],[CustomerID]],Customers!A:A,Customers!E:E, "Not Found")</f>
        <v>35515</v>
      </c>
      <c r="V4132">
        <f ca="1">DATEDIF(Table4[[#This Row],[CustomerBirthday]], TODAY(), "Y")</f>
        <v>29</v>
      </c>
      <c r="W4132" t="str" cm="1">
        <f t="array" aca="1" ref="W4132" ca="1">_xlfn.IFS(Table4[[#This Row],[Age]]&lt;25, "Under 25",Table4[[#This Row],[Age]]=34, "25-34", Table4[[#This Row],[Age]]&lt;=49, "35-49", Table4[[#This Row],[Age]]&lt;=64, "50-64", Table4[[#This Row],[Age]]&gt;=65, "65+")</f>
        <v>35-49</v>
      </c>
      <c r="X4132" t="str">
        <f>_xlfn.XLOOKUP(Table4[[#This Row],[StoreID]],Stores!A:A,Stores!B:B, "Not found")</f>
        <v>MegaMart Jimenezborough</v>
      </c>
      <c r="Y4132" t="str">
        <f>_xlfn.XLOOKUP(Table4[[#This Row],[StoreID]],Stores!A:A,Stores!C:C, "Not Found")</f>
        <v>Jimenezborough</v>
      </c>
      <c r="Z4132" t="str">
        <f>_xlfn.XLOOKUP(Table4[[#This Row],[StoreID]],Stores!A:A,Stores!D:D, "Not Found")</f>
        <v>South</v>
      </c>
    </row>
    <row r="4133" spans="1:26">
      <c r="A4133" t="s">
        <v>4999</v>
      </c>
      <c r="B4133" s="1">
        <v>45675</v>
      </c>
      <c r="C4133" t="s">
        <v>112</v>
      </c>
      <c r="D4133" t="s">
        <v>784</v>
      </c>
      <c r="E4133" t="s">
        <v>835</v>
      </c>
      <c r="F4133">
        <v>1</v>
      </c>
      <c r="G4133">
        <v>0.05</v>
      </c>
      <c r="H4133" t="s">
        <v>868</v>
      </c>
      <c r="I4133" s="4">
        <f>Table4[[#This Row],[Quantity]]*Table4[[#This Row],[UnitPrice]]</f>
        <v>1485.05</v>
      </c>
      <c r="J4133" s="4">
        <f>Table4[[#This Row],[Gross Revenue]]*(1-Table4[[#This Row],[Discount]])</f>
        <v>1410.7974999999999</v>
      </c>
      <c r="K4133" s="4">
        <f>Table4[[#This Row],[Quantity]]*Table4[[#This Row],[CostPrice]]</f>
        <v>988.31</v>
      </c>
      <c r="L4133" s="4">
        <f>Table4[[#This Row],[Net Revenue]]-Table4[[#This Row],[Total Cost]]</f>
        <v>422.48749999999995</v>
      </c>
      <c r="M4133" t="str">
        <f>_xlfn.XLOOKUP(Table4[[#This Row],[ProductID]], Products!A:A,Products!B:B, "Not Found")</f>
        <v>Road Clothing</v>
      </c>
      <c r="N4133" t="str">
        <f>TEXT(Table4[[#This Row],[Date]], "mmm")</f>
        <v>Jan</v>
      </c>
      <c r="O4133" t="str">
        <f>TEXT(Table4[[#This Row],[Date]], "yyyy")</f>
        <v>2025</v>
      </c>
      <c r="P4133" t="str">
        <f>_xlfn.XLOOKUP(Table4[[#This Row],[ProductID]],Products!A:A,Products!C:C, "Not Found")</f>
        <v>Fashion</v>
      </c>
      <c r="Q4133" t="str">
        <f>_xlfn.XLOOKUP(Table4[[#This Row],[ProductID]],Products!A:A,Products!D:D,"Not Found")</f>
        <v>Clothing</v>
      </c>
      <c r="R4133">
        <f>_xlfn.XLOOKUP(Table4[[#This Row],[ProductID]],Products!A:A,Products!E:E,"Not Found")</f>
        <v>1485.05</v>
      </c>
      <c r="S4133">
        <f>_xlfn.XLOOKUP(Table4[[#This Row],[ProductID]],Products!A:A,Products!F:F, "Not Found")</f>
        <v>988.31</v>
      </c>
      <c r="T4133" t="str">
        <f>_xlfn.XLOOKUP(Table4[[#This Row],[CustomerID]],Customers!A:A,Customers!D:D, "Not Found")</f>
        <v>F</v>
      </c>
      <c r="U4133" s="6">
        <f>_xlfn.XLOOKUP(Table4[[#This Row],[CustomerID]],Customers!A:A,Customers!E:E, "Not Found")</f>
        <v>21956</v>
      </c>
      <c r="V4133">
        <f ca="1">DATEDIF(Table4[[#This Row],[CustomerBirthday]], TODAY(), "Y")</f>
        <v>66</v>
      </c>
      <c r="W4133" t="str" cm="1">
        <f t="array" aca="1" ref="W4133" ca="1">_xlfn.IFS(Table4[[#This Row],[Age]]&lt;25, "Under 25",Table4[[#This Row],[Age]]=34, "25-34", Table4[[#This Row],[Age]]&lt;=49, "35-49", Table4[[#This Row],[Age]]&lt;=64, "50-64", Table4[[#This Row],[Age]]&gt;=65, "65+")</f>
        <v>65+</v>
      </c>
      <c r="X4133" t="str">
        <f>_xlfn.XLOOKUP(Table4[[#This Row],[StoreID]],Stores!A:A,Stores!B:B, "Not found")</f>
        <v>MegaMart Peckmouth</v>
      </c>
      <c r="Y4133" t="str">
        <f>_xlfn.XLOOKUP(Table4[[#This Row],[StoreID]],Stores!A:A,Stores!C:C, "Not Found")</f>
        <v>Peckmouth</v>
      </c>
      <c r="Z4133" t="str">
        <f>_xlfn.XLOOKUP(Table4[[#This Row],[StoreID]],Stores!A:A,Stores!D:D, "Not Found")</f>
        <v>East</v>
      </c>
    </row>
    <row r="4134" spans="1:26">
      <c r="A4134" t="s">
        <v>5000</v>
      </c>
      <c r="B4134" s="1">
        <v>45441</v>
      </c>
      <c r="C4134" t="s">
        <v>324</v>
      </c>
      <c r="D4134" t="s">
        <v>792</v>
      </c>
      <c r="E4134" t="s">
        <v>842</v>
      </c>
      <c r="F4134">
        <v>3</v>
      </c>
      <c r="G4134">
        <v>0.15</v>
      </c>
      <c r="H4134" t="s">
        <v>871</v>
      </c>
      <c r="I4134" s="4">
        <f>Table4[[#This Row],[Quantity]]*Table4[[#This Row],[UnitPrice]]</f>
        <v>5396.91</v>
      </c>
      <c r="J4134" s="4">
        <f>Table4[[#This Row],[Gross Revenue]]*(1-Table4[[#This Row],[Discount]])</f>
        <v>4587.3734999999997</v>
      </c>
      <c r="K4134" s="4">
        <f>Table4[[#This Row],[Quantity]]*Table4[[#This Row],[CostPrice]]</f>
        <v>3987.4500000000003</v>
      </c>
      <c r="L4134" s="4">
        <f>Table4[[#This Row],[Net Revenue]]-Table4[[#This Row],[Total Cost]]</f>
        <v>599.92349999999942</v>
      </c>
      <c r="M4134" t="str">
        <f>_xlfn.XLOOKUP(Table4[[#This Row],[ProductID]], Products!A:A,Products!B:B, "Not Found")</f>
        <v>Beat Accessories</v>
      </c>
      <c r="N4134" t="str">
        <f>TEXT(Table4[[#This Row],[Date]], "mmm")</f>
        <v>May</v>
      </c>
      <c r="O4134" t="str">
        <f>TEXT(Table4[[#This Row],[Date]], "yyyy")</f>
        <v>2024</v>
      </c>
      <c r="P4134" t="str">
        <f>_xlfn.XLOOKUP(Table4[[#This Row],[ProductID]],Products!A:A,Products!C:C, "Not Found")</f>
        <v>Fashion</v>
      </c>
      <c r="Q4134" t="str">
        <f>_xlfn.XLOOKUP(Table4[[#This Row],[ProductID]],Products!A:A,Products!D:D,"Not Found")</f>
        <v>Accessories</v>
      </c>
      <c r="R4134">
        <f>_xlfn.XLOOKUP(Table4[[#This Row],[ProductID]],Products!A:A,Products!E:E,"Not Found")</f>
        <v>1798.97</v>
      </c>
      <c r="S4134">
        <f>_xlfn.XLOOKUP(Table4[[#This Row],[ProductID]],Products!A:A,Products!F:F, "Not Found")</f>
        <v>1329.15</v>
      </c>
      <c r="T4134" t="str">
        <f>_xlfn.XLOOKUP(Table4[[#This Row],[CustomerID]],Customers!A:A,Customers!D:D, "Not Found")</f>
        <v>F</v>
      </c>
      <c r="U4134" s="6">
        <f>_xlfn.XLOOKUP(Table4[[#This Row],[CustomerID]],Customers!A:A,Customers!E:E, "Not Found")</f>
        <v>27663</v>
      </c>
      <c r="V4134">
        <f ca="1">DATEDIF(Table4[[#This Row],[CustomerBirthday]], TODAY(), "Y")</f>
        <v>50</v>
      </c>
      <c r="W4134" t="str" cm="1">
        <f t="array" aca="1" ref="W4134" ca="1">_xlfn.IFS(Table4[[#This Row],[Age]]&lt;25, "Under 25",Table4[[#This Row],[Age]]=34, "25-34", Table4[[#This Row],[Age]]&lt;=49, "35-49", Table4[[#This Row],[Age]]&lt;=64, "50-64", Table4[[#This Row],[Age]]&gt;=65, "65+")</f>
        <v>50-64</v>
      </c>
      <c r="X4134" t="str">
        <f>_xlfn.XLOOKUP(Table4[[#This Row],[StoreID]],Stores!A:A,Stores!B:B, "Not found")</f>
        <v>MegaMart Brianahaven</v>
      </c>
      <c r="Y4134" t="str">
        <f>_xlfn.XLOOKUP(Table4[[#This Row],[StoreID]],Stores!A:A,Stores!C:C, "Not Found")</f>
        <v>Brianahaven</v>
      </c>
      <c r="Z4134" t="str">
        <f>_xlfn.XLOOKUP(Table4[[#This Row],[StoreID]],Stores!A:A,Stores!D:D, "Not Found")</f>
        <v>North</v>
      </c>
    </row>
    <row r="4135" spans="1:26">
      <c r="A4135" t="s">
        <v>5001</v>
      </c>
      <c r="B4135" s="1">
        <v>45625</v>
      </c>
      <c r="C4135" t="s">
        <v>320</v>
      </c>
      <c r="D4135" t="s">
        <v>728</v>
      </c>
      <c r="E4135" t="s">
        <v>846</v>
      </c>
      <c r="F4135">
        <v>3</v>
      </c>
      <c r="G4135">
        <v>0.15</v>
      </c>
      <c r="H4135" t="s">
        <v>875</v>
      </c>
      <c r="I4135" s="4">
        <f>Table4[[#This Row],[Quantity]]*Table4[[#This Row],[UnitPrice]]</f>
        <v>954.15000000000009</v>
      </c>
      <c r="J4135" s="4">
        <f>Table4[[#This Row],[Gross Revenue]]*(1-Table4[[#This Row],[Discount]])</f>
        <v>811.02750000000003</v>
      </c>
      <c r="K4135" s="4">
        <f>Table4[[#This Row],[Quantity]]*Table4[[#This Row],[CostPrice]]</f>
        <v>562.02</v>
      </c>
      <c r="L4135" s="4">
        <f>Table4[[#This Row],[Net Revenue]]-Table4[[#This Row],[Total Cost]]</f>
        <v>249.00750000000005</v>
      </c>
      <c r="M4135" t="str">
        <f>_xlfn.XLOOKUP(Table4[[#This Row],[ProductID]], Products!A:A,Products!B:B, "Not Found")</f>
        <v>Company Fruits</v>
      </c>
      <c r="N4135" t="str">
        <f>TEXT(Table4[[#This Row],[Date]], "mmm")</f>
        <v>Nov</v>
      </c>
      <c r="O4135" t="str">
        <f>TEXT(Table4[[#This Row],[Date]], "yyyy")</f>
        <v>2024</v>
      </c>
      <c r="P4135" t="str">
        <f>_xlfn.XLOOKUP(Table4[[#This Row],[ProductID]],Products!A:A,Products!C:C, "Not Found")</f>
        <v>Groceries</v>
      </c>
      <c r="Q4135" t="str">
        <f>_xlfn.XLOOKUP(Table4[[#This Row],[ProductID]],Products!A:A,Products!D:D,"Not Found")</f>
        <v>Fruits</v>
      </c>
      <c r="R4135">
        <f>_xlfn.XLOOKUP(Table4[[#This Row],[ProductID]],Products!A:A,Products!E:E,"Not Found")</f>
        <v>318.05</v>
      </c>
      <c r="S4135">
        <f>_xlfn.XLOOKUP(Table4[[#This Row],[ProductID]],Products!A:A,Products!F:F, "Not Found")</f>
        <v>187.34</v>
      </c>
      <c r="T4135" t="str">
        <f>_xlfn.XLOOKUP(Table4[[#This Row],[CustomerID]],Customers!A:A,Customers!D:D, "Not Found")</f>
        <v>M</v>
      </c>
      <c r="U4135" s="6">
        <f>_xlfn.XLOOKUP(Table4[[#This Row],[CustomerID]],Customers!A:A,Customers!E:E, "Not Found")</f>
        <v>28937</v>
      </c>
      <c r="V4135">
        <f ca="1">DATEDIF(Table4[[#This Row],[CustomerBirthday]], TODAY(), "Y")</f>
        <v>47</v>
      </c>
      <c r="W4135" t="str" cm="1">
        <f t="array" aca="1" ref="W4135" ca="1">_xlfn.IFS(Table4[[#This Row],[Age]]&lt;25, "Under 25",Table4[[#This Row],[Age]]=34, "25-34", Table4[[#This Row],[Age]]&lt;=49, "35-49", Table4[[#This Row],[Age]]&lt;=64, "50-64", Table4[[#This Row],[Age]]&gt;=65, "65+")</f>
        <v>35-49</v>
      </c>
      <c r="X4135" t="str">
        <f>_xlfn.XLOOKUP(Table4[[#This Row],[StoreID]],Stores!A:A,Stores!B:B, "Not found")</f>
        <v>MegaMart Johnmouth</v>
      </c>
      <c r="Y4135" t="str">
        <f>_xlfn.XLOOKUP(Table4[[#This Row],[StoreID]],Stores!A:A,Stores!C:C, "Not Found")</f>
        <v>Johnmouth</v>
      </c>
      <c r="Z4135" t="str">
        <f>_xlfn.XLOOKUP(Table4[[#This Row],[StoreID]],Stores!A:A,Stores!D:D, "Not Found")</f>
        <v>East</v>
      </c>
    </row>
    <row r="4136" spans="1:26">
      <c r="A4136" t="s">
        <v>5002</v>
      </c>
      <c r="B4136" s="1">
        <v>45276</v>
      </c>
      <c r="C4136" t="s">
        <v>520</v>
      </c>
      <c r="D4136" t="s">
        <v>739</v>
      </c>
      <c r="E4136" t="s">
        <v>842</v>
      </c>
      <c r="F4136">
        <v>1</v>
      </c>
      <c r="G4136">
        <v>0.05</v>
      </c>
      <c r="H4136" t="s">
        <v>875</v>
      </c>
      <c r="I4136" s="4">
        <f>Table4[[#This Row],[Quantity]]*Table4[[#This Row],[UnitPrice]]</f>
        <v>1194.1199999999999</v>
      </c>
      <c r="J4136" s="4">
        <f>Table4[[#This Row],[Gross Revenue]]*(1-Table4[[#This Row],[Discount]])</f>
        <v>1134.4139999999998</v>
      </c>
      <c r="K4136" s="4">
        <f>Table4[[#This Row],[Quantity]]*Table4[[#This Row],[CostPrice]]</f>
        <v>838.95</v>
      </c>
      <c r="L4136" s="4">
        <f>Table4[[#This Row],[Net Revenue]]-Table4[[#This Row],[Total Cost]]</f>
        <v>295.46399999999971</v>
      </c>
      <c r="M4136" t="str">
        <f>_xlfn.XLOOKUP(Table4[[#This Row],[ProductID]], Products!A:A,Products!B:B, "Not Found")</f>
        <v>Step Smartphone</v>
      </c>
      <c r="N4136" t="str">
        <f>TEXT(Table4[[#This Row],[Date]], "mmm")</f>
        <v>Dec</v>
      </c>
      <c r="O4136" t="str">
        <f>TEXT(Table4[[#This Row],[Date]], "yyyy")</f>
        <v>2023</v>
      </c>
      <c r="P4136" t="str">
        <f>_xlfn.XLOOKUP(Table4[[#This Row],[ProductID]],Products!A:A,Products!C:C, "Not Found")</f>
        <v>Electronics</v>
      </c>
      <c r="Q4136" t="str">
        <f>_xlfn.XLOOKUP(Table4[[#This Row],[ProductID]],Products!A:A,Products!D:D,"Not Found")</f>
        <v>Smartphone</v>
      </c>
      <c r="R4136">
        <f>_xlfn.XLOOKUP(Table4[[#This Row],[ProductID]],Products!A:A,Products!E:E,"Not Found")</f>
        <v>1194.1199999999999</v>
      </c>
      <c r="S4136">
        <f>_xlfn.XLOOKUP(Table4[[#This Row],[ProductID]],Products!A:A,Products!F:F, "Not Found")</f>
        <v>838.95</v>
      </c>
      <c r="T4136" t="str">
        <f>_xlfn.XLOOKUP(Table4[[#This Row],[CustomerID]],Customers!A:A,Customers!D:D, "Not Found")</f>
        <v>M</v>
      </c>
      <c r="U4136" s="6">
        <f>_xlfn.XLOOKUP(Table4[[#This Row],[CustomerID]],Customers!A:A,Customers!E:E, "Not Found")</f>
        <v>22435</v>
      </c>
      <c r="V4136">
        <f ca="1">DATEDIF(Table4[[#This Row],[CustomerBirthday]], TODAY(), "Y")</f>
        <v>65</v>
      </c>
      <c r="W4136" t="str" cm="1">
        <f t="array" aca="1" ref="W4136" ca="1">_xlfn.IFS(Table4[[#This Row],[Age]]&lt;25, "Under 25",Table4[[#This Row],[Age]]=34, "25-34", Table4[[#This Row],[Age]]&lt;=49, "35-49", Table4[[#This Row],[Age]]&lt;=64, "50-64", Table4[[#This Row],[Age]]&gt;=65, "65+")</f>
        <v>65+</v>
      </c>
      <c r="X4136" t="str">
        <f>_xlfn.XLOOKUP(Table4[[#This Row],[StoreID]],Stores!A:A,Stores!B:B, "Not found")</f>
        <v>MegaMart Brianahaven</v>
      </c>
      <c r="Y4136" t="str">
        <f>_xlfn.XLOOKUP(Table4[[#This Row],[StoreID]],Stores!A:A,Stores!C:C, "Not Found")</f>
        <v>Brianahaven</v>
      </c>
      <c r="Z4136" t="str">
        <f>_xlfn.XLOOKUP(Table4[[#This Row],[StoreID]],Stores!A:A,Stores!D:D, "Not Found")</f>
        <v>North</v>
      </c>
    </row>
    <row r="4137" spans="1:26">
      <c r="A4137" t="s">
        <v>5003</v>
      </c>
      <c r="B4137" s="1">
        <v>45215</v>
      </c>
      <c r="C4137" t="s">
        <v>254</v>
      </c>
      <c r="D4137" t="s">
        <v>814</v>
      </c>
      <c r="E4137" t="s">
        <v>839</v>
      </c>
      <c r="F4137">
        <v>5</v>
      </c>
      <c r="G4137">
        <v>0.1</v>
      </c>
      <c r="H4137" t="s">
        <v>871</v>
      </c>
      <c r="I4137" s="4">
        <f>Table4[[#This Row],[Quantity]]*Table4[[#This Row],[UnitPrice]]</f>
        <v>6432.75</v>
      </c>
      <c r="J4137" s="4">
        <f>Table4[[#This Row],[Gross Revenue]]*(1-Table4[[#This Row],[Discount]])</f>
        <v>5789.4750000000004</v>
      </c>
      <c r="K4137" s="4">
        <f>Table4[[#This Row],[Quantity]]*Table4[[#This Row],[CostPrice]]</f>
        <v>3987.7</v>
      </c>
      <c r="L4137" s="4">
        <f>Table4[[#This Row],[Net Revenue]]-Table4[[#This Row],[Total Cost]]</f>
        <v>1801.7750000000005</v>
      </c>
      <c r="M4137" t="str">
        <f>_xlfn.XLOOKUP(Table4[[#This Row],[ProductID]], Products!A:A,Products!B:B, "Not Found")</f>
        <v>Least Accessories</v>
      </c>
      <c r="N4137" t="str">
        <f>TEXT(Table4[[#This Row],[Date]], "mmm")</f>
        <v>Oct</v>
      </c>
      <c r="O4137" t="str">
        <f>TEXT(Table4[[#This Row],[Date]], "yyyy")</f>
        <v>2023</v>
      </c>
      <c r="P4137" t="str">
        <f>_xlfn.XLOOKUP(Table4[[#This Row],[ProductID]],Products!A:A,Products!C:C, "Not Found")</f>
        <v>Fashion</v>
      </c>
      <c r="Q4137" t="str">
        <f>_xlfn.XLOOKUP(Table4[[#This Row],[ProductID]],Products!A:A,Products!D:D,"Not Found")</f>
        <v>Accessories</v>
      </c>
      <c r="R4137">
        <f>_xlfn.XLOOKUP(Table4[[#This Row],[ProductID]],Products!A:A,Products!E:E,"Not Found")</f>
        <v>1286.55</v>
      </c>
      <c r="S4137">
        <f>_xlfn.XLOOKUP(Table4[[#This Row],[ProductID]],Products!A:A,Products!F:F, "Not Found")</f>
        <v>797.54</v>
      </c>
      <c r="T4137" t="str">
        <f>_xlfn.XLOOKUP(Table4[[#This Row],[CustomerID]],Customers!A:A,Customers!D:D, "Not Found")</f>
        <v>M</v>
      </c>
      <c r="U4137" s="6">
        <f>_xlfn.XLOOKUP(Table4[[#This Row],[CustomerID]],Customers!A:A,Customers!E:E, "Not Found")</f>
        <v>26914</v>
      </c>
      <c r="V4137">
        <f ca="1">DATEDIF(Table4[[#This Row],[CustomerBirthday]], TODAY(), "Y")</f>
        <v>52</v>
      </c>
      <c r="W4137" t="str" cm="1">
        <f t="array" aca="1" ref="W4137" ca="1">_xlfn.IFS(Table4[[#This Row],[Age]]&lt;25, "Under 25",Table4[[#This Row],[Age]]=34, "25-34", Table4[[#This Row],[Age]]&lt;=49, "35-49", Table4[[#This Row],[Age]]&lt;=64, "50-64", Table4[[#This Row],[Age]]&gt;=65, "65+")</f>
        <v>50-64</v>
      </c>
      <c r="X4137" t="str">
        <f>_xlfn.XLOOKUP(Table4[[#This Row],[StoreID]],Stores!A:A,Stores!B:B, "Not found")</f>
        <v>MegaMart New Michele</v>
      </c>
      <c r="Y4137" t="str">
        <f>_xlfn.XLOOKUP(Table4[[#This Row],[StoreID]],Stores!A:A,Stores!C:C, "Not Found")</f>
        <v>New Michele</v>
      </c>
      <c r="Z4137" t="str">
        <f>_xlfn.XLOOKUP(Table4[[#This Row],[StoreID]],Stores!A:A,Stores!D:D, "Not Found")</f>
        <v>West</v>
      </c>
    </row>
    <row r="4138" spans="1:26">
      <c r="A4138" t="s">
        <v>5004</v>
      </c>
      <c r="B4138" s="1">
        <v>45811</v>
      </c>
      <c r="C4138" t="s">
        <v>254</v>
      </c>
      <c r="D4138" t="s">
        <v>804</v>
      </c>
      <c r="E4138" t="s">
        <v>839</v>
      </c>
      <c r="F4138">
        <v>4</v>
      </c>
      <c r="G4138">
        <v>0.15</v>
      </c>
      <c r="H4138" t="s">
        <v>871</v>
      </c>
      <c r="I4138" s="4">
        <f>Table4[[#This Row],[Quantity]]*Table4[[#This Row],[UnitPrice]]</f>
        <v>2163.7600000000002</v>
      </c>
      <c r="J4138" s="4">
        <f>Table4[[#This Row],[Gross Revenue]]*(1-Table4[[#This Row],[Discount]])</f>
        <v>1839.1960000000001</v>
      </c>
      <c r="K4138" s="4">
        <f>Table4[[#This Row],[Quantity]]*Table4[[#This Row],[CostPrice]]</f>
        <v>1593</v>
      </c>
      <c r="L4138" s="4">
        <f>Table4[[#This Row],[Net Revenue]]-Table4[[#This Row],[Total Cost]]</f>
        <v>246.19600000000014</v>
      </c>
      <c r="M4138" t="str">
        <f>_xlfn.XLOOKUP(Table4[[#This Row],[ProductID]], Products!A:A,Products!B:B, "Not Found")</f>
        <v>Church Clothing</v>
      </c>
      <c r="N4138" t="str">
        <f>TEXT(Table4[[#This Row],[Date]], "mmm")</f>
        <v>Jun</v>
      </c>
      <c r="O4138" t="str">
        <f>TEXT(Table4[[#This Row],[Date]], "yyyy")</f>
        <v>2025</v>
      </c>
      <c r="P4138" t="str">
        <f>_xlfn.XLOOKUP(Table4[[#This Row],[ProductID]],Products!A:A,Products!C:C, "Not Found")</f>
        <v>Fashion</v>
      </c>
      <c r="Q4138" t="str">
        <f>_xlfn.XLOOKUP(Table4[[#This Row],[ProductID]],Products!A:A,Products!D:D,"Not Found")</f>
        <v>Clothing</v>
      </c>
      <c r="R4138">
        <f>_xlfn.XLOOKUP(Table4[[#This Row],[ProductID]],Products!A:A,Products!E:E,"Not Found")</f>
        <v>540.94000000000005</v>
      </c>
      <c r="S4138">
        <f>_xlfn.XLOOKUP(Table4[[#This Row],[ProductID]],Products!A:A,Products!F:F, "Not Found")</f>
        <v>398.25</v>
      </c>
      <c r="T4138" t="str">
        <f>_xlfn.XLOOKUP(Table4[[#This Row],[CustomerID]],Customers!A:A,Customers!D:D, "Not Found")</f>
        <v>M</v>
      </c>
      <c r="U4138" s="6">
        <f>_xlfn.XLOOKUP(Table4[[#This Row],[CustomerID]],Customers!A:A,Customers!E:E, "Not Found")</f>
        <v>26914</v>
      </c>
      <c r="V4138">
        <f ca="1">DATEDIF(Table4[[#This Row],[CustomerBirthday]], TODAY(), "Y")</f>
        <v>52</v>
      </c>
      <c r="W4138" t="str" cm="1">
        <f t="array" aca="1" ref="W4138" ca="1">_xlfn.IFS(Table4[[#This Row],[Age]]&lt;25, "Under 25",Table4[[#This Row],[Age]]=34, "25-34", Table4[[#This Row],[Age]]&lt;=49, "35-49", Table4[[#This Row],[Age]]&lt;=64, "50-64", Table4[[#This Row],[Age]]&gt;=65, "65+")</f>
        <v>50-64</v>
      </c>
      <c r="X4138" t="str">
        <f>_xlfn.XLOOKUP(Table4[[#This Row],[StoreID]],Stores!A:A,Stores!B:B, "Not found")</f>
        <v>MegaMart New Michele</v>
      </c>
      <c r="Y4138" t="str">
        <f>_xlfn.XLOOKUP(Table4[[#This Row],[StoreID]],Stores!A:A,Stores!C:C, "Not Found")</f>
        <v>New Michele</v>
      </c>
      <c r="Z4138" t="str">
        <f>_xlfn.XLOOKUP(Table4[[#This Row],[StoreID]],Stores!A:A,Stores!D:D, "Not Found")</f>
        <v>West</v>
      </c>
    </row>
    <row r="4139" spans="1:26">
      <c r="A4139" t="s">
        <v>5005</v>
      </c>
      <c r="B4139" s="1">
        <v>45548</v>
      </c>
      <c r="C4139" t="s">
        <v>89</v>
      </c>
      <c r="D4139" t="s">
        <v>786</v>
      </c>
      <c r="E4139" t="s">
        <v>831</v>
      </c>
      <c r="F4139">
        <v>2</v>
      </c>
      <c r="G4139">
        <v>0.1</v>
      </c>
      <c r="H4139" t="s">
        <v>875</v>
      </c>
      <c r="I4139" s="4">
        <f>Table4[[#This Row],[Quantity]]*Table4[[#This Row],[UnitPrice]]</f>
        <v>58.48</v>
      </c>
      <c r="J4139" s="4">
        <f>Table4[[#This Row],[Gross Revenue]]*(1-Table4[[#This Row],[Discount]])</f>
        <v>52.631999999999998</v>
      </c>
      <c r="K4139" s="4">
        <f>Table4[[#This Row],[Quantity]]*Table4[[#This Row],[CostPrice]]</f>
        <v>30.56</v>
      </c>
      <c r="L4139" s="4">
        <f>Table4[[#This Row],[Net Revenue]]-Table4[[#This Row],[Total Cost]]</f>
        <v>22.071999999999999</v>
      </c>
      <c r="M4139" t="str">
        <f>_xlfn.XLOOKUP(Table4[[#This Row],[ProductID]], Products!A:A,Products!B:B, "Not Found")</f>
        <v>National Watches</v>
      </c>
      <c r="N4139" t="str">
        <f>TEXT(Table4[[#This Row],[Date]], "mmm")</f>
        <v>Sep</v>
      </c>
      <c r="O4139" t="str">
        <f>TEXT(Table4[[#This Row],[Date]], "yyyy")</f>
        <v>2024</v>
      </c>
      <c r="P4139" t="str">
        <f>_xlfn.XLOOKUP(Table4[[#This Row],[ProductID]],Products!A:A,Products!C:C, "Not Found")</f>
        <v>Fashion</v>
      </c>
      <c r="Q4139" t="str">
        <f>_xlfn.XLOOKUP(Table4[[#This Row],[ProductID]],Products!A:A,Products!D:D,"Not Found")</f>
        <v>Watches</v>
      </c>
      <c r="R4139">
        <f>_xlfn.XLOOKUP(Table4[[#This Row],[ProductID]],Products!A:A,Products!E:E,"Not Found")</f>
        <v>29.24</v>
      </c>
      <c r="S4139">
        <f>_xlfn.XLOOKUP(Table4[[#This Row],[ProductID]],Products!A:A,Products!F:F, "Not Found")</f>
        <v>15.28</v>
      </c>
      <c r="T4139" t="str">
        <f>_xlfn.XLOOKUP(Table4[[#This Row],[CustomerID]],Customers!A:A,Customers!D:D, "Not Found")</f>
        <v>M</v>
      </c>
      <c r="U4139" s="6">
        <f>_xlfn.XLOOKUP(Table4[[#This Row],[CustomerID]],Customers!A:A,Customers!E:E, "Not Found")</f>
        <v>20409</v>
      </c>
      <c r="V4139">
        <f ca="1">DATEDIF(Table4[[#This Row],[CustomerBirthday]], TODAY(), "Y")</f>
        <v>70</v>
      </c>
      <c r="W4139" t="str" cm="1">
        <f t="array" aca="1" ref="W4139" ca="1">_xlfn.IFS(Table4[[#This Row],[Age]]&lt;25, "Under 25",Table4[[#This Row],[Age]]=34, "25-34", Table4[[#This Row],[Age]]&lt;=49, "35-49", Table4[[#This Row],[Age]]&lt;=64, "50-64", Table4[[#This Row],[Age]]&gt;=65, "65+")</f>
        <v>65+</v>
      </c>
      <c r="X4139" t="str">
        <f>_xlfn.XLOOKUP(Table4[[#This Row],[StoreID]],Stores!A:A,Stores!B:B, "Not found")</f>
        <v>MegaMart Jimenezborough</v>
      </c>
      <c r="Y4139" t="str">
        <f>_xlfn.XLOOKUP(Table4[[#This Row],[StoreID]],Stores!A:A,Stores!C:C, "Not Found")</f>
        <v>Jimenezborough</v>
      </c>
      <c r="Z4139" t="str">
        <f>_xlfn.XLOOKUP(Table4[[#This Row],[StoreID]],Stores!A:A,Stores!D:D, "Not Found")</f>
        <v>South</v>
      </c>
    </row>
    <row r="4140" spans="1:26">
      <c r="A4140" t="s">
        <v>5006</v>
      </c>
      <c r="B4140" s="1">
        <v>45279</v>
      </c>
      <c r="C4140" t="s">
        <v>206</v>
      </c>
      <c r="D4140" t="s">
        <v>753</v>
      </c>
      <c r="E4140" t="s">
        <v>839</v>
      </c>
      <c r="F4140">
        <v>2</v>
      </c>
      <c r="G4140">
        <v>0.05</v>
      </c>
      <c r="H4140" t="s">
        <v>868</v>
      </c>
      <c r="I4140" s="4">
        <f>Table4[[#This Row],[Quantity]]*Table4[[#This Row],[UnitPrice]]</f>
        <v>540.9</v>
      </c>
      <c r="J4140" s="4">
        <f>Table4[[#This Row],[Gross Revenue]]*(1-Table4[[#This Row],[Discount]])</f>
        <v>513.8549999999999</v>
      </c>
      <c r="K4140" s="4">
        <f>Table4[[#This Row],[Quantity]]*Table4[[#This Row],[CostPrice]]</f>
        <v>375.2</v>
      </c>
      <c r="L4140" s="4">
        <f>Table4[[#This Row],[Net Revenue]]-Table4[[#This Row],[Total Cost]]</f>
        <v>138.65499999999992</v>
      </c>
      <c r="M4140" t="str">
        <f>_xlfn.XLOOKUP(Table4[[#This Row],[ProductID]], Products!A:A,Products!B:B, "Not Found")</f>
        <v>Whether Bags</v>
      </c>
      <c r="N4140" t="str">
        <f>TEXT(Table4[[#This Row],[Date]], "mmm")</f>
        <v>Dec</v>
      </c>
      <c r="O4140" t="str">
        <f>TEXT(Table4[[#This Row],[Date]], "yyyy")</f>
        <v>2023</v>
      </c>
      <c r="P4140" t="str">
        <f>_xlfn.XLOOKUP(Table4[[#This Row],[ProductID]],Products!A:A,Products!C:C, "Not Found")</f>
        <v>Fashion</v>
      </c>
      <c r="Q4140" t="str">
        <f>_xlfn.XLOOKUP(Table4[[#This Row],[ProductID]],Products!A:A,Products!D:D,"Not Found")</f>
        <v>Bags</v>
      </c>
      <c r="R4140">
        <f>_xlfn.XLOOKUP(Table4[[#This Row],[ProductID]],Products!A:A,Products!E:E,"Not Found")</f>
        <v>270.45</v>
      </c>
      <c r="S4140">
        <f>_xlfn.XLOOKUP(Table4[[#This Row],[ProductID]],Products!A:A,Products!F:F, "Not Found")</f>
        <v>187.6</v>
      </c>
      <c r="T4140" t="str">
        <f>_xlfn.XLOOKUP(Table4[[#This Row],[CustomerID]],Customers!A:A,Customers!D:D, "Not Found")</f>
        <v>F</v>
      </c>
      <c r="U4140" s="6">
        <f>_xlfn.XLOOKUP(Table4[[#This Row],[CustomerID]],Customers!A:A,Customers!E:E, "Not Found")</f>
        <v>35905</v>
      </c>
      <c r="V4140">
        <f ca="1">DATEDIF(Table4[[#This Row],[CustomerBirthday]], TODAY(), "Y")</f>
        <v>28</v>
      </c>
      <c r="W4140" t="str" cm="1">
        <f t="array" aca="1" ref="W4140" ca="1">_xlfn.IFS(Table4[[#This Row],[Age]]&lt;25, "Under 25",Table4[[#This Row],[Age]]=34, "25-34", Table4[[#This Row],[Age]]&lt;=49, "35-49", Table4[[#This Row],[Age]]&lt;=64, "50-64", Table4[[#This Row],[Age]]&gt;=65, "65+")</f>
        <v>35-49</v>
      </c>
      <c r="X4140" t="str">
        <f>_xlfn.XLOOKUP(Table4[[#This Row],[StoreID]],Stores!A:A,Stores!B:B, "Not found")</f>
        <v>MegaMart New Michele</v>
      </c>
      <c r="Y4140" t="str">
        <f>_xlfn.XLOOKUP(Table4[[#This Row],[StoreID]],Stores!A:A,Stores!C:C, "Not Found")</f>
        <v>New Michele</v>
      </c>
      <c r="Z4140" t="str">
        <f>_xlfn.XLOOKUP(Table4[[#This Row],[StoreID]],Stores!A:A,Stores!D:D, "Not Found")</f>
        <v>West</v>
      </c>
    </row>
    <row r="4141" spans="1:26">
      <c r="A4141" t="s">
        <v>5007</v>
      </c>
      <c r="B4141" s="1">
        <v>45467</v>
      </c>
      <c r="C4141" t="s">
        <v>159</v>
      </c>
      <c r="D4141" t="s">
        <v>747</v>
      </c>
      <c r="E4141" t="s">
        <v>835</v>
      </c>
      <c r="F4141">
        <v>1</v>
      </c>
      <c r="G4141">
        <v>0.05</v>
      </c>
      <c r="H4141" t="s">
        <v>871</v>
      </c>
      <c r="I4141" s="4">
        <f>Table4[[#This Row],[Quantity]]*Table4[[#This Row],[UnitPrice]]</f>
        <v>1134.8</v>
      </c>
      <c r="J4141" s="4">
        <f>Table4[[#This Row],[Gross Revenue]]*(1-Table4[[#This Row],[Discount]])</f>
        <v>1078.06</v>
      </c>
      <c r="K4141" s="4">
        <f>Table4[[#This Row],[Quantity]]*Table4[[#This Row],[CostPrice]]</f>
        <v>675.1</v>
      </c>
      <c r="L4141" s="4">
        <f>Table4[[#This Row],[Net Revenue]]-Table4[[#This Row],[Total Cost]]</f>
        <v>402.95999999999992</v>
      </c>
      <c r="M4141" t="str">
        <f>_xlfn.XLOOKUP(Table4[[#This Row],[ProductID]], Products!A:A,Products!B:B, "Not Found")</f>
        <v>World Watches</v>
      </c>
      <c r="N4141" t="str">
        <f>TEXT(Table4[[#This Row],[Date]], "mmm")</f>
        <v>Jun</v>
      </c>
      <c r="O4141" t="str">
        <f>TEXT(Table4[[#This Row],[Date]], "yyyy")</f>
        <v>2024</v>
      </c>
      <c r="P4141" t="str">
        <f>_xlfn.XLOOKUP(Table4[[#This Row],[ProductID]],Products!A:A,Products!C:C, "Not Found")</f>
        <v>Fashion</v>
      </c>
      <c r="Q4141" t="str">
        <f>_xlfn.XLOOKUP(Table4[[#This Row],[ProductID]],Products!A:A,Products!D:D,"Not Found")</f>
        <v>Watches</v>
      </c>
      <c r="R4141">
        <f>_xlfn.XLOOKUP(Table4[[#This Row],[ProductID]],Products!A:A,Products!E:E,"Not Found")</f>
        <v>1134.8</v>
      </c>
      <c r="S4141">
        <f>_xlfn.XLOOKUP(Table4[[#This Row],[ProductID]],Products!A:A,Products!F:F, "Not Found")</f>
        <v>675.1</v>
      </c>
      <c r="T4141" t="str">
        <f>_xlfn.XLOOKUP(Table4[[#This Row],[CustomerID]],Customers!A:A,Customers!D:D, "Not Found")</f>
        <v>F</v>
      </c>
      <c r="U4141" s="6">
        <f>_xlfn.XLOOKUP(Table4[[#This Row],[CustomerID]],Customers!A:A,Customers!E:E, "Not Found")</f>
        <v>29405</v>
      </c>
      <c r="V4141">
        <f ca="1">DATEDIF(Table4[[#This Row],[CustomerBirthday]], TODAY(), "Y")</f>
        <v>46</v>
      </c>
      <c r="W4141" t="str" cm="1">
        <f t="array" aca="1" ref="W4141" ca="1">_xlfn.IFS(Table4[[#This Row],[Age]]&lt;25, "Under 25",Table4[[#This Row],[Age]]=34, "25-34", Table4[[#This Row],[Age]]&lt;=49, "35-49", Table4[[#This Row],[Age]]&lt;=64, "50-64", Table4[[#This Row],[Age]]&gt;=65, "65+")</f>
        <v>35-49</v>
      </c>
      <c r="X4141" t="str">
        <f>_xlfn.XLOOKUP(Table4[[#This Row],[StoreID]],Stores!A:A,Stores!B:B, "Not found")</f>
        <v>MegaMart Peckmouth</v>
      </c>
      <c r="Y4141" t="str">
        <f>_xlfn.XLOOKUP(Table4[[#This Row],[StoreID]],Stores!A:A,Stores!C:C, "Not Found")</f>
        <v>Peckmouth</v>
      </c>
      <c r="Z4141" t="str">
        <f>_xlfn.XLOOKUP(Table4[[#This Row],[StoreID]],Stores!A:A,Stores!D:D, "Not Found")</f>
        <v>East</v>
      </c>
    </row>
    <row r="4142" spans="1:26">
      <c r="A4142" t="s">
        <v>5008</v>
      </c>
      <c r="B4142" s="1">
        <v>45792</v>
      </c>
      <c r="C4142" t="s">
        <v>302</v>
      </c>
      <c r="D4142" t="s">
        <v>739</v>
      </c>
      <c r="E4142" t="s">
        <v>842</v>
      </c>
      <c r="F4142">
        <v>3</v>
      </c>
      <c r="G4142">
        <v>0.05</v>
      </c>
      <c r="H4142" t="s">
        <v>865</v>
      </c>
      <c r="I4142" s="4">
        <f>Table4[[#This Row],[Quantity]]*Table4[[#This Row],[UnitPrice]]</f>
        <v>3582.3599999999997</v>
      </c>
      <c r="J4142" s="4">
        <f>Table4[[#This Row],[Gross Revenue]]*(1-Table4[[#This Row],[Discount]])</f>
        <v>3403.2419999999997</v>
      </c>
      <c r="K4142" s="4">
        <f>Table4[[#This Row],[Quantity]]*Table4[[#This Row],[CostPrice]]</f>
        <v>2516.8500000000004</v>
      </c>
      <c r="L4142" s="4">
        <f>Table4[[#This Row],[Net Revenue]]-Table4[[#This Row],[Total Cost]]</f>
        <v>886.39199999999937</v>
      </c>
      <c r="M4142" t="str">
        <f>_xlfn.XLOOKUP(Table4[[#This Row],[ProductID]], Products!A:A,Products!B:B, "Not Found")</f>
        <v>Step Smartphone</v>
      </c>
      <c r="N4142" t="str">
        <f>TEXT(Table4[[#This Row],[Date]], "mmm")</f>
        <v>May</v>
      </c>
      <c r="O4142" t="str">
        <f>TEXT(Table4[[#This Row],[Date]], "yyyy")</f>
        <v>2025</v>
      </c>
      <c r="P4142" t="str">
        <f>_xlfn.XLOOKUP(Table4[[#This Row],[ProductID]],Products!A:A,Products!C:C, "Not Found")</f>
        <v>Electronics</v>
      </c>
      <c r="Q4142" t="str">
        <f>_xlfn.XLOOKUP(Table4[[#This Row],[ProductID]],Products!A:A,Products!D:D,"Not Found")</f>
        <v>Smartphone</v>
      </c>
      <c r="R4142">
        <f>_xlfn.XLOOKUP(Table4[[#This Row],[ProductID]],Products!A:A,Products!E:E,"Not Found")</f>
        <v>1194.1199999999999</v>
      </c>
      <c r="S4142">
        <f>_xlfn.XLOOKUP(Table4[[#This Row],[ProductID]],Products!A:A,Products!F:F, "Not Found")</f>
        <v>838.95</v>
      </c>
      <c r="T4142" t="str">
        <f>_xlfn.XLOOKUP(Table4[[#This Row],[CustomerID]],Customers!A:A,Customers!D:D, "Not Found")</f>
        <v>F</v>
      </c>
      <c r="U4142" s="6">
        <f>_xlfn.XLOOKUP(Table4[[#This Row],[CustomerID]],Customers!A:A,Customers!E:E, "Not Found")</f>
        <v>37929</v>
      </c>
      <c r="V4142">
        <f ca="1">DATEDIF(Table4[[#This Row],[CustomerBirthday]], TODAY(), "Y")</f>
        <v>22</v>
      </c>
      <c r="W4142" t="str" cm="1">
        <f t="array" aca="1" ref="W4142" ca="1">_xlfn.IFS(Table4[[#This Row],[Age]]&lt;25, "Under 25",Table4[[#This Row],[Age]]=34, "25-34", Table4[[#This Row],[Age]]&lt;=49, "35-49", Table4[[#This Row],[Age]]&lt;=64, "50-64", Table4[[#This Row],[Age]]&gt;=65, "65+")</f>
        <v>Under 25</v>
      </c>
      <c r="X4142" t="str">
        <f>_xlfn.XLOOKUP(Table4[[#This Row],[StoreID]],Stores!A:A,Stores!B:B, "Not found")</f>
        <v>MegaMart Brianahaven</v>
      </c>
      <c r="Y4142" t="str">
        <f>_xlfn.XLOOKUP(Table4[[#This Row],[StoreID]],Stores!A:A,Stores!C:C, "Not Found")</f>
        <v>Brianahaven</v>
      </c>
      <c r="Z4142" t="str">
        <f>_xlfn.XLOOKUP(Table4[[#This Row],[StoreID]],Stores!A:A,Stores!D:D, "Not Found")</f>
        <v>North</v>
      </c>
    </row>
    <row r="4143" spans="1:26">
      <c r="A4143" t="s">
        <v>5009</v>
      </c>
      <c r="B4143" s="1">
        <v>45765</v>
      </c>
      <c r="C4143" t="s">
        <v>393</v>
      </c>
      <c r="D4143" t="s">
        <v>774</v>
      </c>
      <c r="E4143" t="s">
        <v>835</v>
      </c>
      <c r="F4143">
        <v>1</v>
      </c>
      <c r="G4143">
        <v>0</v>
      </c>
      <c r="H4143" t="s">
        <v>865</v>
      </c>
      <c r="I4143" s="4">
        <f>Table4[[#This Row],[Quantity]]*Table4[[#This Row],[UnitPrice]]</f>
        <v>1487.41</v>
      </c>
      <c r="J4143" s="4">
        <f>Table4[[#This Row],[Gross Revenue]]*(1-Table4[[#This Row],[Discount]])</f>
        <v>1487.41</v>
      </c>
      <c r="K4143" s="4">
        <f>Table4[[#This Row],[Quantity]]*Table4[[#This Row],[CostPrice]]</f>
        <v>813.07</v>
      </c>
      <c r="L4143" s="4">
        <f>Table4[[#This Row],[Net Revenue]]-Table4[[#This Row],[Total Cost]]</f>
        <v>674.34</v>
      </c>
      <c r="M4143" t="str">
        <f>_xlfn.XLOOKUP(Table4[[#This Row],[ProductID]], Products!A:A,Products!B:B, "Not Found")</f>
        <v>Him Smartphone</v>
      </c>
      <c r="N4143" t="str">
        <f>TEXT(Table4[[#This Row],[Date]], "mmm")</f>
        <v>Apr</v>
      </c>
      <c r="O4143" t="str">
        <f>TEXT(Table4[[#This Row],[Date]], "yyyy")</f>
        <v>2025</v>
      </c>
      <c r="P4143" t="str">
        <f>_xlfn.XLOOKUP(Table4[[#This Row],[ProductID]],Products!A:A,Products!C:C, "Not Found")</f>
        <v>Electronics</v>
      </c>
      <c r="Q4143" t="str">
        <f>_xlfn.XLOOKUP(Table4[[#This Row],[ProductID]],Products!A:A,Products!D:D,"Not Found")</f>
        <v>Smartphone</v>
      </c>
      <c r="R4143">
        <f>_xlfn.XLOOKUP(Table4[[#This Row],[ProductID]],Products!A:A,Products!E:E,"Not Found")</f>
        <v>1487.41</v>
      </c>
      <c r="S4143">
        <f>_xlfn.XLOOKUP(Table4[[#This Row],[ProductID]],Products!A:A,Products!F:F, "Not Found")</f>
        <v>813.07</v>
      </c>
      <c r="T4143" t="str">
        <f>_xlfn.XLOOKUP(Table4[[#This Row],[CustomerID]],Customers!A:A,Customers!D:D, "Not Found")</f>
        <v>M</v>
      </c>
      <c r="U4143" s="6">
        <f>_xlfn.XLOOKUP(Table4[[#This Row],[CustomerID]],Customers!A:A,Customers!E:E, "Not Found")</f>
        <v>25566</v>
      </c>
      <c r="V4143">
        <f ca="1">DATEDIF(Table4[[#This Row],[CustomerBirthday]], TODAY(), "Y")</f>
        <v>56</v>
      </c>
      <c r="W4143" t="str" cm="1">
        <f t="array" aca="1" ref="W4143" ca="1">_xlfn.IFS(Table4[[#This Row],[Age]]&lt;25, "Under 25",Table4[[#This Row],[Age]]=34, "25-34", Table4[[#This Row],[Age]]&lt;=49, "35-49", Table4[[#This Row],[Age]]&lt;=64, "50-64", Table4[[#This Row],[Age]]&gt;=65, "65+")</f>
        <v>50-64</v>
      </c>
      <c r="X4143" t="str">
        <f>_xlfn.XLOOKUP(Table4[[#This Row],[StoreID]],Stores!A:A,Stores!B:B, "Not found")</f>
        <v>MegaMart Peckmouth</v>
      </c>
      <c r="Y4143" t="str">
        <f>_xlfn.XLOOKUP(Table4[[#This Row],[StoreID]],Stores!A:A,Stores!C:C, "Not Found")</f>
        <v>Peckmouth</v>
      </c>
      <c r="Z4143" t="str">
        <f>_xlfn.XLOOKUP(Table4[[#This Row],[StoreID]],Stores!A:A,Stores!D:D, "Not Found")</f>
        <v>East</v>
      </c>
    </row>
    <row r="4144" spans="1:26">
      <c r="A4144" t="s">
        <v>5010</v>
      </c>
      <c r="B4144" s="1">
        <v>45284</v>
      </c>
      <c r="C4144" t="s">
        <v>230</v>
      </c>
      <c r="D4144" t="s">
        <v>734</v>
      </c>
      <c r="E4144" t="s">
        <v>842</v>
      </c>
      <c r="F4144">
        <v>5</v>
      </c>
      <c r="G4144">
        <v>0.15</v>
      </c>
      <c r="H4144" t="s">
        <v>868</v>
      </c>
      <c r="I4144" s="4">
        <f>Table4[[#This Row],[Quantity]]*Table4[[#This Row],[UnitPrice]]</f>
        <v>548.9</v>
      </c>
      <c r="J4144" s="4">
        <f>Table4[[#This Row],[Gross Revenue]]*(1-Table4[[#This Row],[Discount]])</f>
        <v>466.56499999999994</v>
      </c>
      <c r="K4144" s="4">
        <f>Table4[[#This Row],[Quantity]]*Table4[[#This Row],[CostPrice]]</f>
        <v>352.95000000000005</v>
      </c>
      <c r="L4144" s="4">
        <f>Table4[[#This Row],[Net Revenue]]-Table4[[#This Row],[Total Cost]]</f>
        <v>113.6149999999999</v>
      </c>
      <c r="M4144" t="str">
        <f>_xlfn.XLOOKUP(Table4[[#This Row],[ProductID]], Products!A:A,Products!B:B, "Not Found")</f>
        <v>Recognize Footwear</v>
      </c>
      <c r="N4144" t="str">
        <f>TEXT(Table4[[#This Row],[Date]], "mmm")</f>
        <v>Dec</v>
      </c>
      <c r="O4144" t="str">
        <f>TEXT(Table4[[#This Row],[Date]], "yyyy")</f>
        <v>2023</v>
      </c>
      <c r="P4144" t="str">
        <f>_xlfn.XLOOKUP(Table4[[#This Row],[ProductID]],Products!A:A,Products!C:C, "Not Found")</f>
        <v>Fashion</v>
      </c>
      <c r="Q4144" t="str">
        <f>_xlfn.XLOOKUP(Table4[[#This Row],[ProductID]],Products!A:A,Products!D:D,"Not Found")</f>
        <v>Footwear</v>
      </c>
      <c r="R4144">
        <f>_xlfn.XLOOKUP(Table4[[#This Row],[ProductID]],Products!A:A,Products!E:E,"Not Found")</f>
        <v>109.78</v>
      </c>
      <c r="S4144">
        <f>_xlfn.XLOOKUP(Table4[[#This Row],[ProductID]],Products!A:A,Products!F:F, "Not Found")</f>
        <v>70.59</v>
      </c>
      <c r="T4144" t="str">
        <f>_xlfn.XLOOKUP(Table4[[#This Row],[CustomerID]],Customers!A:A,Customers!D:D, "Not Found")</f>
        <v>M</v>
      </c>
      <c r="U4144" s="6">
        <f>_xlfn.XLOOKUP(Table4[[#This Row],[CustomerID]],Customers!A:A,Customers!E:E, "Not Found")</f>
        <v>35712</v>
      </c>
      <c r="V4144">
        <f ca="1">DATEDIF(Table4[[#This Row],[CustomerBirthday]], TODAY(), "Y")</f>
        <v>28</v>
      </c>
      <c r="W4144" t="str" cm="1">
        <f t="array" aca="1" ref="W4144" ca="1">_xlfn.IFS(Table4[[#This Row],[Age]]&lt;25, "Under 25",Table4[[#This Row],[Age]]=34, "25-34", Table4[[#This Row],[Age]]&lt;=49, "35-49", Table4[[#This Row],[Age]]&lt;=64, "50-64", Table4[[#This Row],[Age]]&gt;=65, "65+")</f>
        <v>35-49</v>
      </c>
      <c r="X4144" t="str">
        <f>_xlfn.XLOOKUP(Table4[[#This Row],[StoreID]],Stores!A:A,Stores!B:B, "Not found")</f>
        <v>MegaMart Brianahaven</v>
      </c>
      <c r="Y4144" t="str">
        <f>_xlfn.XLOOKUP(Table4[[#This Row],[StoreID]],Stores!A:A,Stores!C:C, "Not Found")</f>
        <v>Brianahaven</v>
      </c>
      <c r="Z4144" t="str">
        <f>_xlfn.XLOOKUP(Table4[[#This Row],[StoreID]],Stores!A:A,Stores!D:D, "Not Found")</f>
        <v>North</v>
      </c>
    </row>
    <row r="4145" spans="1:26">
      <c r="A4145" t="s">
        <v>5011</v>
      </c>
      <c r="B4145" s="1">
        <v>45332</v>
      </c>
      <c r="C4145" t="s">
        <v>505</v>
      </c>
      <c r="D4145" t="s">
        <v>772</v>
      </c>
      <c r="E4145" t="s">
        <v>831</v>
      </c>
      <c r="F4145">
        <v>1</v>
      </c>
      <c r="G4145">
        <v>0.1</v>
      </c>
      <c r="H4145" t="s">
        <v>871</v>
      </c>
      <c r="I4145" s="4">
        <f>Table4[[#This Row],[Quantity]]*Table4[[#This Row],[UnitPrice]]</f>
        <v>1878.47</v>
      </c>
      <c r="J4145" s="4">
        <f>Table4[[#This Row],[Gross Revenue]]*(1-Table4[[#This Row],[Discount]])</f>
        <v>1690.623</v>
      </c>
      <c r="K4145" s="4">
        <f>Table4[[#This Row],[Quantity]]*Table4[[#This Row],[CostPrice]]</f>
        <v>1014.91</v>
      </c>
      <c r="L4145" s="4">
        <f>Table4[[#This Row],[Net Revenue]]-Table4[[#This Row],[Total Cost]]</f>
        <v>675.71300000000008</v>
      </c>
      <c r="M4145" t="str">
        <f>_xlfn.XLOOKUP(Table4[[#This Row],[ProductID]], Products!A:A,Products!B:B, "Not Found")</f>
        <v>And Footwear</v>
      </c>
      <c r="N4145" t="str">
        <f>TEXT(Table4[[#This Row],[Date]], "mmm")</f>
        <v>Feb</v>
      </c>
      <c r="O4145" t="str">
        <f>TEXT(Table4[[#This Row],[Date]], "yyyy")</f>
        <v>2024</v>
      </c>
      <c r="P4145" t="str">
        <f>_xlfn.XLOOKUP(Table4[[#This Row],[ProductID]],Products!A:A,Products!C:C, "Not Found")</f>
        <v>Fashion</v>
      </c>
      <c r="Q4145" t="str">
        <f>_xlfn.XLOOKUP(Table4[[#This Row],[ProductID]],Products!A:A,Products!D:D,"Not Found")</f>
        <v>Footwear</v>
      </c>
      <c r="R4145">
        <f>_xlfn.XLOOKUP(Table4[[#This Row],[ProductID]],Products!A:A,Products!E:E,"Not Found")</f>
        <v>1878.47</v>
      </c>
      <c r="S4145">
        <f>_xlfn.XLOOKUP(Table4[[#This Row],[ProductID]],Products!A:A,Products!F:F, "Not Found")</f>
        <v>1014.91</v>
      </c>
      <c r="T4145" t="str">
        <f>_xlfn.XLOOKUP(Table4[[#This Row],[CustomerID]],Customers!A:A,Customers!D:D, "Not Found")</f>
        <v>M</v>
      </c>
      <c r="U4145" s="6">
        <f>_xlfn.XLOOKUP(Table4[[#This Row],[CustomerID]],Customers!A:A,Customers!E:E, "Not Found")</f>
        <v>21996</v>
      </c>
      <c r="V4145">
        <f ca="1">DATEDIF(Table4[[#This Row],[CustomerBirthday]], TODAY(), "Y")</f>
        <v>66</v>
      </c>
      <c r="W4145" t="str" cm="1">
        <f t="array" aca="1" ref="W4145" ca="1">_xlfn.IFS(Table4[[#This Row],[Age]]&lt;25, "Under 25",Table4[[#This Row],[Age]]=34, "25-34", Table4[[#This Row],[Age]]&lt;=49, "35-49", Table4[[#This Row],[Age]]&lt;=64, "50-64", Table4[[#This Row],[Age]]&gt;=65, "65+")</f>
        <v>65+</v>
      </c>
      <c r="X4145" t="str">
        <f>_xlfn.XLOOKUP(Table4[[#This Row],[StoreID]],Stores!A:A,Stores!B:B, "Not found")</f>
        <v>MegaMart Jimenezborough</v>
      </c>
      <c r="Y4145" t="str">
        <f>_xlfn.XLOOKUP(Table4[[#This Row],[StoreID]],Stores!A:A,Stores!C:C, "Not Found")</f>
        <v>Jimenezborough</v>
      </c>
      <c r="Z4145" t="str">
        <f>_xlfn.XLOOKUP(Table4[[#This Row],[StoreID]],Stores!A:A,Stores!D:D, "Not Found")</f>
        <v>South</v>
      </c>
    </row>
    <row r="4146" spans="1:26">
      <c r="A4146" t="s">
        <v>5012</v>
      </c>
      <c r="B4146" s="1">
        <v>45206</v>
      </c>
      <c r="C4146" t="s">
        <v>531</v>
      </c>
      <c r="D4146" t="s">
        <v>774</v>
      </c>
      <c r="E4146" t="s">
        <v>839</v>
      </c>
      <c r="F4146">
        <v>4</v>
      </c>
      <c r="G4146">
        <v>0</v>
      </c>
      <c r="H4146" t="s">
        <v>871</v>
      </c>
      <c r="I4146" s="4">
        <f>Table4[[#This Row],[Quantity]]*Table4[[#This Row],[UnitPrice]]</f>
        <v>5949.64</v>
      </c>
      <c r="J4146" s="4">
        <f>Table4[[#This Row],[Gross Revenue]]*(1-Table4[[#This Row],[Discount]])</f>
        <v>5949.64</v>
      </c>
      <c r="K4146" s="4">
        <f>Table4[[#This Row],[Quantity]]*Table4[[#This Row],[CostPrice]]</f>
        <v>3252.28</v>
      </c>
      <c r="L4146" s="4">
        <f>Table4[[#This Row],[Net Revenue]]-Table4[[#This Row],[Total Cost]]</f>
        <v>2697.36</v>
      </c>
      <c r="M4146" t="str">
        <f>_xlfn.XLOOKUP(Table4[[#This Row],[ProductID]], Products!A:A,Products!B:B, "Not Found")</f>
        <v>Him Smartphone</v>
      </c>
      <c r="N4146" t="str">
        <f>TEXT(Table4[[#This Row],[Date]], "mmm")</f>
        <v>Oct</v>
      </c>
      <c r="O4146" t="str">
        <f>TEXT(Table4[[#This Row],[Date]], "yyyy")</f>
        <v>2023</v>
      </c>
      <c r="P4146" t="str">
        <f>_xlfn.XLOOKUP(Table4[[#This Row],[ProductID]],Products!A:A,Products!C:C, "Not Found")</f>
        <v>Electronics</v>
      </c>
      <c r="Q4146" t="str">
        <f>_xlfn.XLOOKUP(Table4[[#This Row],[ProductID]],Products!A:A,Products!D:D,"Not Found")</f>
        <v>Smartphone</v>
      </c>
      <c r="R4146">
        <f>_xlfn.XLOOKUP(Table4[[#This Row],[ProductID]],Products!A:A,Products!E:E,"Not Found")</f>
        <v>1487.41</v>
      </c>
      <c r="S4146">
        <f>_xlfn.XLOOKUP(Table4[[#This Row],[ProductID]],Products!A:A,Products!F:F, "Not Found")</f>
        <v>813.07</v>
      </c>
      <c r="T4146" t="str">
        <f>_xlfn.XLOOKUP(Table4[[#This Row],[CustomerID]],Customers!A:A,Customers!D:D, "Not Found")</f>
        <v>F</v>
      </c>
      <c r="U4146" s="6">
        <f>_xlfn.XLOOKUP(Table4[[#This Row],[CustomerID]],Customers!A:A,Customers!E:E, "Not Found")</f>
        <v>35515</v>
      </c>
      <c r="V4146">
        <f ca="1">DATEDIF(Table4[[#This Row],[CustomerBirthday]], TODAY(), "Y")</f>
        <v>29</v>
      </c>
      <c r="W4146" t="str" cm="1">
        <f t="array" aca="1" ref="W4146" ca="1">_xlfn.IFS(Table4[[#This Row],[Age]]&lt;25, "Under 25",Table4[[#This Row],[Age]]=34, "25-34", Table4[[#This Row],[Age]]&lt;=49, "35-49", Table4[[#This Row],[Age]]&lt;=64, "50-64", Table4[[#This Row],[Age]]&gt;=65, "65+")</f>
        <v>35-49</v>
      </c>
      <c r="X4146" t="str">
        <f>_xlfn.XLOOKUP(Table4[[#This Row],[StoreID]],Stores!A:A,Stores!B:B, "Not found")</f>
        <v>MegaMart New Michele</v>
      </c>
      <c r="Y4146" t="str">
        <f>_xlfn.XLOOKUP(Table4[[#This Row],[StoreID]],Stores!A:A,Stores!C:C, "Not Found")</f>
        <v>New Michele</v>
      </c>
      <c r="Z4146" t="str">
        <f>_xlfn.XLOOKUP(Table4[[#This Row],[StoreID]],Stores!A:A,Stores!D:D, "Not Found")</f>
        <v>West</v>
      </c>
    </row>
    <row r="4147" spans="1:26">
      <c r="A4147" t="s">
        <v>5013</v>
      </c>
      <c r="B4147" s="1">
        <v>45267</v>
      </c>
      <c r="C4147" t="s">
        <v>599</v>
      </c>
      <c r="D4147" t="s">
        <v>796</v>
      </c>
      <c r="E4147" t="s">
        <v>831</v>
      </c>
      <c r="F4147">
        <v>4</v>
      </c>
      <c r="G4147">
        <v>0.15</v>
      </c>
      <c r="H4147" t="s">
        <v>865</v>
      </c>
      <c r="I4147" s="4">
        <f>Table4[[#This Row],[Quantity]]*Table4[[#This Row],[UnitPrice]]</f>
        <v>6249.72</v>
      </c>
      <c r="J4147" s="4">
        <f>Table4[[#This Row],[Gross Revenue]]*(1-Table4[[#This Row],[Discount]])</f>
        <v>5312.2619999999997</v>
      </c>
      <c r="K4147" s="4">
        <f>Table4[[#This Row],[Quantity]]*Table4[[#This Row],[CostPrice]]</f>
        <v>4782.5200000000004</v>
      </c>
      <c r="L4147" s="4">
        <f>Table4[[#This Row],[Net Revenue]]-Table4[[#This Row],[Total Cost]]</f>
        <v>529.74199999999928</v>
      </c>
      <c r="M4147" t="str">
        <f>_xlfn.XLOOKUP(Table4[[#This Row],[ProductID]], Products!A:A,Products!B:B, "Not Found")</f>
        <v>Chair Laptop</v>
      </c>
      <c r="N4147" t="str">
        <f>TEXT(Table4[[#This Row],[Date]], "mmm")</f>
        <v>Dec</v>
      </c>
      <c r="O4147" t="str">
        <f>TEXT(Table4[[#This Row],[Date]], "yyyy")</f>
        <v>2023</v>
      </c>
      <c r="P4147" t="str">
        <f>_xlfn.XLOOKUP(Table4[[#This Row],[ProductID]],Products!A:A,Products!C:C, "Not Found")</f>
        <v>Electronics</v>
      </c>
      <c r="Q4147" t="str">
        <f>_xlfn.XLOOKUP(Table4[[#This Row],[ProductID]],Products!A:A,Products!D:D,"Not Found")</f>
        <v>Laptop</v>
      </c>
      <c r="R4147">
        <f>_xlfn.XLOOKUP(Table4[[#This Row],[ProductID]],Products!A:A,Products!E:E,"Not Found")</f>
        <v>1562.43</v>
      </c>
      <c r="S4147">
        <f>_xlfn.XLOOKUP(Table4[[#This Row],[ProductID]],Products!A:A,Products!F:F, "Not Found")</f>
        <v>1195.6300000000001</v>
      </c>
      <c r="T4147" t="str">
        <f>_xlfn.XLOOKUP(Table4[[#This Row],[CustomerID]],Customers!A:A,Customers!D:D, "Not Found")</f>
        <v>M</v>
      </c>
      <c r="U4147" s="6">
        <f>_xlfn.XLOOKUP(Table4[[#This Row],[CustomerID]],Customers!A:A,Customers!E:E, "Not Found")</f>
        <v>25414</v>
      </c>
      <c r="V4147">
        <f ca="1">DATEDIF(Table4[[#This Row],[CustomerBirthday]], TODAY(), "Y")</f>
        <v>56</v>
      </c>
      <c r="W4147" t="str" cm="1">
        <f t="array" aca="1" ref="W4147" ca="1">_xlfn.IFS(Table4[[#This Row],[Age]]&lt;25, "Under 25",Table4[[#This Row],[Age]]=34, "25-34", Table4[[#This Row],[Age]]&lt;=49, "35-49", Table4[[#This Row],[Age]]&lt;=64, "50-64", Table4[[#This Row],[Age]]&gt;=65, "65+")</f>
        <v>50-64</v>
      </c>
      <c r="X4147" t="str">
        <f>_xlfn.XLOOKUP(Table4[[#This Row],[StoreID]],Stores!A:A,Stores!B:B, "Not found")</f>
        <v>MegaMart Jimenezborough</v>
      </c>
      <c r="Y4147" t="str">
        <f>_xlfn.XLOOKUP(Table4[[#This Row],[StoreID]],Stores!A:A,Stores!C:C, "Not Found")</f>
        <v>Jimenezborough</v>
      </c>
      <c r="Z4147" t="str">
        <f>_xlfn.XLOOKUP(Table4[[#This Row],[StoreID]],Stores!A:A,Stores!D:D, "Not Found")</f>
        <v>South</v>
      </c>
    </row>
    <row r="4148" spans="1:26">
      <c r="A4148" t="s">
        <v>5014</v>
      </c>
      <c r="B4148" s="1">
        <v>45264</v>
      </c>
      <c r="C4148" t="s">
        <v>71</v>
      </c>
      <c r="D4148" t="s">
        <v>745</v>
      </c>
      <c r="E4148" t="s">
        <v>842</v>
      </c>
      <c r="F4148">
        <v>3</v>
      </c>
      <c r="G4148">
        <v>0.05</v>
      </c>
      <c r="H4148" t="s">
        <v>875</v>
      </c>
      <c r="I4148" s="4">
        <f>Table4[[#This Row],[Quantity]]*Table4[[#This Row],[UnitPrice]]</f>
        <v>3579.2699999999995</v>
      </c>
      <c r="J4148" s="4">
        <f>Table4[[#This Row],[Gross Revenue]]*(1-Table4[[#This Row],[Discount]])</f>
        <v>3400.3064999999992</v>
      </c>
      <c r="K4148" s="4">
        <f>Table4[[#This Row],[Quantity]]*Table4[[#This Row],[CostPrice]]</f>
        <v>2454.7200000000003</v>
      </c>
      <c r="L4148" s="4">
        <f>Table4[[#This Row],[Net Revenue]]-Table4[[#This Row],[Total Cost]]</f>
        <v>945.58649999999898</v>
      </c>
      <c r="M4148" t="str">
        <f>_xlfn.XLOOKUP(Table4[[#This Row],[ProductID]], Products!A:A,Products!B:B, "Not Found")</f>
        <v>Above Camera</v>
      </c>
      <c r="N4148" t="str">
        <f>TEXT(Table4[[#This Row],[Date]], "mmm")</f>
        <v>Dec</v>
      </c>
      <c r="O4148" t="str">
        <f>TEXT(Table4[[#This Row],[Date]], "yyyy")</f>
        <v>2023</v>
      </c>
      <c r="P4148" t="str">
        <f>_xlfn.XLOOKUP(Table4[[#This Row],[ProductID]],Products!A:A,Products!C:C, "Not Found")</f>
        <v>Electronics</v>
      </c>
      <c r="Q4148" t="str">
        <f>_xlfn.XLOOKUP(Table4[[#This Row],[ProductID]],Products!A:A,Products!D:D,"Not Found")</f>
        <v>Camera</v>
      </c>
      <c r="R4148">
        <f>_xlfn.XLOOKUP(Table4[[#This Row],[ProductID]],Products!A:A,Products!E:E,"Not Found")</f>
        <v>1193.0899999999999</v>
      </c>
      <c r="S4148">
        <f>_xlfn.XLOOKUP(Table4[[#This Row],[ProductID]],Products!A:A,Products!F:F, "Not Found")</f>
        <v>818.24</v>
      </c>
      <c r="T4148" t="str">
        <f>_xlfn.XLOOKUP(Table4[[#This Row],[CustomerID]],Customers!A:A,Customers!D:D, "Not Found")</f>
        <v>F</v>
      </c>
      <c r="U4148" s="6">
        <f>_xlfn.XLOOKUP(Table4[[#This Row],[CustomerID]],Customers!A:A,Customers!E:E, "Not Found")</f>
        <v>30021</v>
      </c>
      <c r="V4148">
        <f ca="1">DATEDIF(Table4[[#This Row],[CustomerBirthday]], TODAY(), "Y")</f>
        <v>44</v>
      </c>
      <c r="W4148" t="str" cm="1">
        <f t="array" aca="1" ref="W4148" ca="1">_xlfn.IFS(Table4[[#This Row],[Age]]&lt;25, "Under 25",Table4[[#This Row],[Age]]=34, "25-34", Table4[[#This Row],[Age]]&lt;=49, "35-49", Table4[[#This Row],[Age]]&lt;=64, "50-64", Table4[[#This Row],[Age]]&gt;=65, "65+")</f>
        <v>35-49</v>
      </c>
      <c r="X4148" t="str">
        <f>_xlfn.XLOOKUP(Table4[[#This Row],[StoreID]],Stores!A:A,Stores!B:B, "Not found")</f>
        <v>MegaMart Brianahaven</v>
      </c>
      <c r="Y4148" t="str">
        <f>_xlfn.XLOOKUP(Table4[[#This Row],[StoreID]],Stores!A:A,Stores!C:C, "Not Found")</f>
        <v>Brianahaven</v>
      </c>
      <c r="Z4148" t="str">
        <f>_xlfn.XLOOKUP(Table4[[#This Row],[StoreID]],Stores!A:A,Stores!D:D, "Not Found")</f>
        <v>North</v>
      </c>
    </row>
    <row r="4149" spans="1:26">
      <c r="A4149" t="s">
        <v>5015</v>
      </c>
      <c r="B4149" s="1">
        <v>45760</v>
      </c>
      <c r="C4149" t="s">
        <v>294</v>
      </c>
      <c r="D4149" t="s">
        <v>792</v>
      </c>
      <c r="E4149" t="s">
        <v>835</v>
      </c>
      <c r="F4149">
        <v>3</v>
      </c>
      <c r="G4149">
        <v>0</v>
      </c>
      <c r="H4149" t="s">
        <v>871</v>
      </c>
      <c r="I4149" s="4">
        <f>Table4[[#This Row],[Quantity]]*Table4[[#This Row],[UnitPrice]]</f>
        <v>5396.91</v>
      </c>
      <c r="J4149" s="4">
        <f>Table4[[#This Row],[Gross Revenue]]*(1-Table4[[#This Row],[Discount]])</f>
        <v>5396.91</v>
      </c>
      <c r="K4149" s="4">
        <f>Table4[[#This Row],[Quantity]]*Table4[[#This Row],[CostPrice]]</f>
        <v>3987.4500000000003</v>
      </c>
      <c r="L4149" s="4">
        <f>Table4[[#This Row],[Net Revenue]]-Table4[[#This Row],[Total Cost]]</f>
        <v>1409.4599999999996</v>
      </c>
      <c r="M4149" t="str">
        <f>_xlfn.XLOOKUP(Table4[[#This Row],[ProductID]], Products!A:A,Products!B:B, "Not Found")</f>
        <v>Beat Accessories</v>
      </c>
      <c r="N4149" t="str">
        <f>TEXT(Table4[[#This Row],[Date]], "mmm")</f>
        <v>Apr</v>
      </c>
      <c r="O4149" t="str">
        <f>TEXT(Table4[[#This Row],[Date]], "yyyy")</f>
        <v>2025</v>
      </c>
      <c r="P4149" t="str">
        <f>_xlfn.XLOOKUP(Table4[[#This Row],[ProductID]],Products!A:A,Products!C:C, "Not Found")</f>
        <v>Fashion</v>
      </c>
      <c r="Q4149" t="str">
        <f>_xlfn.XLOOKUP(Table4[[#This Row],[ProductID]],Products!A:A,Products!D:D,"Not Found")</f>
        <v>Accessories</v>
      </c>
      <c r="R4149">
        <f>_xlfn.XLOOKUP(Table4[[#This Row],[ProductID]],Products!A:A,Products!E:E,"Not Found")</f>
        <v>1798.97</v>
      </c>
      <c r="S4149">
        <f>_xlfn.XLOOKUP(Table4[[#This Row],[ProductID]],Products!A:A,Products!F:F, "Not Found")</f>
        <v>1329.15</v>
      </c>
      <c r="T4149" t="str">
        <f>_xlfn.XLOOKUP(Table4[[#This Row],[CustomerID]],Customers!A:A,Customers!D:D, "Not Found")</f>
        <v>M</v>
      </c>
      <c r="U4149" s="6">
        <f>_xlfn.XLOOKUP(Table4[[#This Row],[CustomerID]],Customers!A:A,Customers!E:E, "Not Found")</f>
        <v>32411</v>
      </c>
      <c r="V4149">
        <f ca="1">DATEDIF(Table4[[#This Row],[CustomerBirthday]], TODAY(), "Y")</f>
        <v>37</v>
      </c>
      <c r="W4149" t="str" cm="1">
        <f t="array" aca="1" ref="W4149" ca="1">_xlfn.IFS(Table4[[#This Row],[Age]]&lt;25, "Under 25",Table4[[#This Row],[Age]]=34, "25-34", Table4[[#This Row],[Age]]&lt;=49, "35-49", Table4[[#This Row],[Age]]&lt;=64, "50-64", Table4[[#This Row],[Age]]&gt;=65, "65+")</f>
        <v>35-49</v>
      </c>
      <c r="X4149" t="str">
        <f>_xlfn.XLOOKUP(Table4[[#This Row],[StoreID]],Stores!A:A,Stores!B:B, "Not found")</f>
        <v>MegaMart Peckmouth</v>
      </c>
      <c r="Y4149" t="str">
        <f>_xlfn.XLOOKUP(Table4[[#This Row],[StoreID]],Stores!A:A,Stores!C:C, "Not Found")</f>
        <v>Peckmouth</v>
      </c>
      <c r="Z4149" t="str">
        <f>_xlfn.XLOOKUP(Table4[[#This Row],[StoreID]],Stores!A:A,Stores!D:D, "Not Found")</f>
        <v>East</v>
      </c>
    </row>
    <row r="4150" spans="1:26">
      <c r="A4150" t="s">
        <v>5016</v>
      </c>
      <c r="B4150" s="1">
        <v>45325</v>
      </c>
      <c r="C4150" t="s">
        <v>228</v>
      </c>
      <c r="D4150" t="s">
        <v>711</v>
      </c>
      <c r="E4150" t="s">
        <v>846</v>
      </c>
      <c r="F4150">
        <v>3</v>
      </c>
      <c r="G4150">
        <v>0</v>
      </c>
      <c r="H4150" t="s">
        <v>871</v>
      </c>
      <c r="I4150" s="4">
        <f>Table4[[#This Row],[Quantity]]*Table4[[#This Row],[UnitPrice]]</f>
        <v>5021.07</v>
      </c>
      <c r="J4150" s="4">
        <f>Table4[[#This Row],[Gross Revenue]]*(1-Table4[[#This Row],[Discount]])</f>
        <v>5021.07</v>
      </c>
      <c r="K4150" s="4">
        <f>Table4[[#This Row],[Quantity]]*Table4[[#This Row],[CostPrice]]</f>
        <v>3970.1400000000003</v>
      </c>
      <c r="L4150" s="4">
        <f>Table4[[#This Row],[Net Revenue]]-Table4[[#This Row],[Total Cost]]</f>
        <v>1050.9299999999994</v>
      </c>
      <c r="M4150" t="str">
        <f>_xlfn.XLOOKUP(Table4[[#This Row],[ProductID]], Products!A:A,Products!B:B, "Not Found")</f>
        <v>Like Camera</v>
      </c>
      <c r="N4150" t="str">
        <f>TEXT(Table4[[#This Row],[Date]], "mmm")</f>
        <v>Feb</v>
      </c>
      <c r="O4150" t="str">
        <f>TEXT(Table4[[#This Row],[Date]], "yyyy")</f>
        <v>2024</v>
      </c>
      <c r="P4150" t="str">
        <f>_xlfn.XLOOKUP(Table4[[#This Row],[ProductID]],Products!A:A,Products!C:C, "Not Found")</f>
        <v>Electronics</v>
      </c>
      <c r="Q4150" t="str">
        <f>_xlfn.XLOOKUP(Table4[[#This Row],[ProductID]],Products!A:A,Products!D:D,"Not Found")</f>
        <v>Camera</v>
      </c>
      <c r="R4150">
        <f>_xlfn.XLOOKUP(Table4[[#This Row],[ProductID]],Products!A:A,Products!E:E,"Not Found")</f>
        <v>1673.69</v>
      </c>
      <c r="S4150">
        <f>_xlfn.XLOOKUP(Table4[[#This Row],[ProductID]],Products!A:A,Products!F:F, "Not Found")</f>
        <v>1323.38</v>
      </c>
      <c r="T4150" t="str">
        <f>_xlfn.XLOOKUP(Table4[[#This Row],[CustomerID]],Customers!A:A,Customers!D:D, "Not Found")</f>
        <v>F</v>
      </c>
      <c r="U4150" s="6">
        <f>_xlfn.XLOOKUP(Table4[[#This Row],[CustomerID]],Customers!A:A,Customers!E:E, "Not Found")</f>
        <v>23142</v>
      </c>
      <c r="V4150">
        <f ca="1">DATEDIF(Table4[[#This Row],[CustomerBirthday]], TODAY(), "Y")</f>
        <v>63</v>
      </c>
      <c r="W4150" t="str" cm="1">
        <f t="array" aca="1" ref="W4150" ca="1">_xlfn.IFS(Table4[[#This Row],[Age]]&lt;25, "Under 25",Table4[[#This Row],[Age]]=34, "25-34", Table4[[#This Row],[Age]]&lt;=49, "35-49", Table4[[#This Row],[Age]]&lt;=64, "50-64", Table4[[#This Row],[Age]]&gt;=65, "65+")</f>
        <v>50-64</v>
      </c>
      <c r="X4150" t="str">
        <f>_xlfn.XLOOKUP(Table4[[#This Row],[StoreID]],Stores!A:A,Stores!B:B, "Not found")</f>
        <v>MegaMart Johnmouth</v>
      </c>
      <c r="Y4150" t="str">
        <f>_xlfn.XLOOKUP(Table4[[#This Row],[StoreID]],Stores!A:A,Stores!C:C, "Not Found")</f>
        <v>Johnmouth</v>
      </c>
      <c r="Z4150" t="str">
        <f>_xlfn.XLOOKUP(Table4[[#This Row],[StoreID]],Stores!A:A,Stores!D:D, "Not Found")</f>
        <v>East</v>
      </c>
    </row>
    <row r="4151" spans="1:26">
      <c r="A4151" t="s">
        <v>5017</v>
      </c>
      <c r="B4151" s="1">
        <v>45646</v>
      </c>
      <c r="C4151" t="s">
        <v>163</v>
      </c>
      <c r="D4151" t="s">
        <v>732</v>
      </c>
      <c r="E4151" t="s">
        <v>846</v>
      </c>
      <c r="F4151">
        <v>5</v>
      </c>
      <c r="G4151">
        <v>0.1</v>
      </c>
      <c r="H4151" t="s">
        <v>868</v>
      </c>
      <c r="I4151" s="4">
        <f>Table4[[#This Row],[Quantity]]*Table4[[#This Row],[UnitPrice]]</f>
        <v>7370.5999999999995</v>
      </c>
      <c r="J4151" s="4">
        <f>Table4[[#This Row],[Gross Revenue]]*(1-Table4[[#This Row],[Discount]])</f>
        <v>6633.54</v>
      </c>
      <c r="K4151" s="4">
        <f>Table4[[#This Row],[Quantity]]*Table4[[#This Row],[CostPrice]]</f>
        <v>3820.1</v>
      </c>
      <c r="L4151" s="4">
        <f>Table4[[#This Row],[Net Revenue]]-Table4[[#This Row],[Total Cost]]</f>
        <v>2813.44</v>
      </c>
      <c r="M4151" t="str">
        <f>_xlfn.XLOOKUP(Table4[[#This Row],[ProductID]], Products!A:A,Products!B:B, "Not Found")</f>
        <v>Understand Camera</v>
      </c>
      <c r="N4151" t="str">
        <f>TEXT(Table4[[#This Row],[Date]], "mmm")</f>
        <v>Dec</v>
      </c>
      <c r="O4151" t="str">
        <f>TEXT(Table4[[#This Row],[Date]], "yyyy")</f>
        <v>2024</v>
      </c>
      <c r="P4151" t="str">
        <f>_xlfn.XLOOKUP(Table4[[#This Row],[ProductID]],Products!A:A,Products!C:C, "Not Found")</f>
        <v>Electronics</v>
      </c>
      <c r="Q4151" t="str">
        <f>_xlfn.XLOOKUP(Table4[[#This Row],[ProductID]],Products!A:A,Products!D:D,"Not Found")</f>
        <v>Camera</v>
      </c>
      <c r="R4151">
        <f>_xlfn.XLOOKUP(Table4[[#This Row],[ProductID]],Products!A:A,Products!E:E,"Not Found")</f>
        <v>1474.12</v>
      </c>
      <c r="S4151">
        <f>_xlfn.XLOOKUP(Table4[[#This Row],[ProductID]],Products!A:A,Products!F:F, "Not Found")</f>
        <v>764.02</v>
      </c>
      <c r="T4151" t="str">
        <f>_xlfn.XLOOKUP(Table4[[#This Row],[CustomerID]],Customers!A:A,Customers!D:D, "Not Found")</f>
        <v>F</v>
      </c>
      <c r="U4151" s="6">
        <f>_xlfn.XLOOKUP(Table4[[#This Row],[CustomerID]],Customers!A:A,Customers!E:E, "Not Found")</f>
        <v>36564</v>
      </c>
      <c r="V4151">
        <f ca="1">DATEDIF(Table4[[#This Row],[CustomerBirthday]], TODAY(), "Y")</f>
        <v>26</v>
      </c>
      <c r="W4151" t="str" cm="1">
        <f t="array" aca="1" ref="W4151" ca="1">_xlfn.IFS(Table4[[#This Row],[Age]]&lt;25, "Under 25",Table4[[#This Row],[Age]]=34, "25-34", Table4[[#This Row],[Age]]&lt;=49, "35-49", Table4[[#This Row],[Age]]&lt;=64, "50-64", Table4[[#This Row],[Age]]&gt;=65, "65+")</f>
        <v>35-49</v>
      </c>
      <c r="X4151" t="str">
        <f>_xlfn.XLOOKUP(Table4[[#This Row],[StoreID]],Stores!A:A,Stores!B:B, "Not found")</f>
        <v>MegaMart Johnmouth</v>
      </c>
      <c r="Y4151" t="str">
        <f>_xlfn.XLOOKUP(Table4[[#This Row],[StoreID]],Stores!A:A,Stores!C:C, "Not Found")</f>
        <v>Johnmouth</v>
      </c>
      <c r="Z4151" t="str">
        <f>_xlfn.XLOOKUP(Table4[[#This Row],[StoreID]],Stores!A:A,Stores!D:D, "Not Found")</f>
        <v>East</v>
      </c>
    </row>
    <row r="4152" spans="1:26">
      <c r="A4152" t="s">
        <v>5018</v>
      </c>
      <c r="B4152" s="1">
        <v>45202</v>
      </c>
      <c r="C4152" t="s">
        <v>379</v>
      </c>
      <c r="D4152" t="s">
        <v>711</v>
      </c>
      <c r="E4152" t="s">
        <v>839</v>
      </c>
      <c r="F4152">
        <v>2</v>
      </c>
      <c r="G4152">
        <v>0.15</v>
      </c>
      <c r="H4152" t="s">
        <v>865</v>
      </c>
      <c r="I4152" s="4">
        <f>Table4[[#This Row],[Quantity]]*Table4[[#This Row],[UnitPrice]]</f>
        <v>3347.38</v>
      </c>
      <c r="J4152" s="4">
        <f>Table4[[#This Row],[Gross Revenue]]*(1-Table4[[#This Row],[Discount]])</f>
        <v>2845.2730000000001</v>
      </c>
      <c r="K4152" s="4">
        <f>Table4[[#This Row],[Quantity]]*Table4[[#This Row],[CostPrice]]</f>
        <v>2646.76</v>
      </c>
      <c r="L4152" s="4">
        <f>Table4[[#This Row],[Net Revenue]]-Table4[[#This Row],[Total Cost]]</f>
        <v>198.51299999999992</v>
      </c>
      <c r="M4152" t="str">
        <f>_xlfn.XLOOKUP(Table4[[#This Row],[ProductID]], Products!A:A,Products!B:B, "Not Found")</f>
        <v>Like Camera</v>
      </c>
      <c r="N4152" t="str">
        <f>TEXT(Table4[[#This Row],[Date]], "mmm")</f>
        <v>Oct</v>
      </c>
      <c r="O4152" t="str">
        <f>TEXT(Table4[[#This Row],[Date]], "yyyy")</f>
        <v>2023</v>
      </c>
      <c r="P4152" t="str">
        <f>_xlfn.XLOOKUP(Table4[[#This Row],[ProductID]],Products!A:A,Products!C:C, "Not Found")</f>
        <v>Electronics</v>
      </c>
      <c r="Q4152" t="str">
        <f>_xlfn.XLOOKUP(Table4[[#This Row],[ProductID]],Products!A:A,Products!D:D,"Not Found")</f>
        <v>Camera</v>
      </c>
      <c r="R4152">
        <f>_xlfn.XLOOKUP(Table4[[#This Row],[ProductID]],Products!A:A,Products!E:E,"Not Found")</f>
        <v>1673.69</v>
      </c>
      <c r="S4152">
        <f>_xlfn.XLOOKUP(Table4[[#This Row],[ProductID]],Products!A:A,Products!F:F, "Not Found")</f>
        <v>1323.38</v>
      </c>
      <c r="T4152" t="str">
        <f>_xlfn.XLOOKUP(Table4[[#This Row],[CustomerID]],Customers!A:A,Customers!D:D, "Not Found")</f>
        <v>F</v>
      </c>
      <c r="U4152" s="6">
        <f>_xlfn.XLOOKUP(Table4[[#This Row],[CustomerID]],Customers!A:A,Customers!E:E, "Not Found")</f>
        <v>20604</v>
      </c>
      <c r="V4152">
        <f ca="1">DATEDIF(Table4[[#This Row],[CustomerBirthday]], TODAY(), "Y")</f>
        <v>70</v>
      </c>
      <c r="W4152" t="str" cm="1">
        <f t="array" aca="1" ref="W4152" ca="1">_xlfn.IFS(Table4[[#This Row],[Age]]&lt;25, "Under 25",Table4[[#This Row],[Age]]=34, "25-34", Table4[[#This Row],[Age]]&lt;=49, "35-49", Table4[[#This Row],[Age]]&lt;=64, "50-64", Table4[[#This Row],[Age]]&gt;=65, "65+")</f>
        <v>65+</v>
      </c>
      <c r="X4152" t="str">
        <f>_xlfn.XLOOKUP(Table4[[#This Row],[StoreID]],Stores!A:A,Stores!B:B, "Not found")</f>
        <v>MegaMart New Michele</v>
      </c>
      <c r="Y4152" t="str">
        <f>_xlfn.XLOOKUP(Table4[[#This Row],[StoreID]],Stores!A:A,Stores!C:C, "Not Found")</f>
        <v>New Michele</v>
      </c>
      <c r="Z4152" t="str">
        <f>_xlfn.XLOOKUP(Table4[[#This Row],[StoreID]],Stores!A:A,Stores!D:D, "Not Found")</f>
        <v>West</v>
      </c>
    </row>
    <row r="4153" spans="1:26">
      <c r="A4153" t="s">
        <v>5019</v>
      </c>
      <c r="B4153" s="1">
        <v>45650</v>
      </c>
      <c r="C4153" t="s">
        <v>661</v>
      </c>
      <c r="D4153" t="s">
        <v>742</v>
      </c>
      <c r="E4153" t="s">
        <v>835</v>
      </c>
      <c r="F4153">
        <v>2</v>
      </c>
      <c r="G4153">
        <v>0.05</v>
      </c>
      <c r="H4153" t="s">
        <v>871</v>
      </c>
      <c r="I4153" s="4">
        <f>Table4[[#This Row],[Quantity]]*Table4[[#This Row],[UnitPrice]]</f>
        <v>497.14</v>
      </c>
      <c r="J4153" s="4">
        <f>Table4[[#This Row],[Gross Revenue]]*(1-Table4[[#This Row],[Discount]])</f>
        <v>472.28299999999996</v>
      </c>
      <c r="K4153" s="4">
        <f>Table4[[#This Row],[Quantity]]*Table4[[#This Row],[CostPrice]]</f>
        <v>381.34</v>
      </c>
      <c r="L4153" s="4">
        <f>Table4[[#This Row],[Net Revenue]]-Table4[[#This Row],[Total Cost]]</f>
        <v>90.942999999999984</v>
      </c>
      <c r="M4153" t="str">
        <f>_xlfn.XLOOKUP(Table4[[#This Row],[ProductID]], Products!A:A,Products!B:B, "Not Found")</f>
        <v>Either Headphones</v>
      </c>
      <c r="N4153" t="str">
        <f>TEXT(Table4[[#This Row],[Date]], "mmm")</f>
        <v>Dec</v>
      </c>
      <c r="O4153" t="str">
        <f>TEXT(Table4[[#This Row],[Date]], "yyyy")</f>
        <v>2024</v>
      </c>
      <c r="P4153" t="str">
        <f>_xlfn.XLOOKUP(Table4[[#This Row],[ProductID]],Products!A:A,Products!C:C, "Not Found")</f>
        <v>Electronics</v>
      </c>
      <c r="Q4153" t="str">
        <f>_xlfn.XLOOKUP(Table4[[#This Row],[ProductID]],Products!A:A,Products!D:D,"Not Found")</f>
        <v>Headphones</v>
      </c>
      <c r="R4153">
        <f>_xlfn.XLOOKUP(Table4[[#This Row],[ProductID]],Products!A:A,Products!E:E,"Not Found")</f>
        <v>248.57</v>
      </c>
      <c r="S4153">
        <f>_xlfn.XLOOKUP(Table4[[#This Row],[ProductID]],Products!A:A,Products!F:F, "Not Found")</f>
        <v>190.67</v>
      </c>
      <c r="T4153" t="str">
        <f>_xlfn.XLOOKUP(Table4[[#This Row],[CustomerID]],Customers!A:A,Customers!D:D, "Not Found")</f>
        <v>M</v>
      </c>
      <c r="U4153" s="6">
        <f>_xlfn.XLOOKUP(Table4[[#This Row],[CustomerID]],Customers!A:A,Customers!E:E, "Not Found")</f>
        <v>32522</v>
      </c>
      <c r="V4153">
        <f ca="1">DATEDIF(Table4[[#This Row],[CustomerBirthday]], TODAY(), "Y")</f>
        <v>37</v>
      </c>
      <c r="W4153" t="str" cm="1">
        <f t="array" aca="1" ref="W4153" ca="1">_xlfn.IFS(Table4[[#This Row],[Age]]&lt;25, "Under 25",Table4[[#This Row],[Age]]=34, "25-34", Table4[[#This Row],[Age]]&lt;=49, "35-49", Table4[[#This Row],[Age]]&lt;=64, "50-64", Table4[[#This Row],[Age]]&gt;=65, "65+")</f>
        <v>35-49</v>
      </c>
      <c r="X4153" t="str">
        <f>_xlfn.XLOOKUP(Table4[[#This Row],[StoreID]],Stores!A:A,Stores!B:B, "Not found")</f>
        <v>MegaMart Peckmouth</v>
      </c>
      <c r="Y4153" t="str">
        <f>_xlfn.XLOOKUP(Table4[[#This Row],[StoreID]],Stores!A:A,Stores!C:C, "Not Found")</f>
        <v>Peckmouth</v>
      </c>
      <c r="Z4153" t="str">
        <f>_xlfn.XLOOKUP(Table4[[#This Row],[StoreID]],Stores!A:A,Stores!D:D, "Not Found")</f>
        <v>East</v>
      </c>
    </row>
    <row r="4154" spans="1:26">
      <c r="A4154" t="s">
        <v>5020</v>
      </c>
      <c r="B4154" s="1">
        <v>45843</v>
      </c>
      <c r="C4154" t="s">
        <v>491</v>
      </c>
      <c r="D4154" t="s">
        <v>818</v>
      </c>
      <c r="E4154" t="s">
        <v>835</v>
      </c>
      <c r="F4154">
        <v>5</v>
      </c>
      <c r="G4154">
        <v>0.05</v>
      </c>
      <c r="H4154" t="s">
        <v>875</v>
      </c>
      <c r="I4154" s="4">
        <f>Table4[[#This Row],[Quantity]]*Table4[[#This Row],[UnitPrice]]</f>
        <v>5826.8499999999995</v>
      </c>
      <c r="J4154" s="4">
        <f>Table4[[#This Row],[Gross Revenue]]*(1-Table4[[#This Row],[Discount]])</f>
        <v>5535.5074999999988</v>
      </c>
      <c r="K4154" s="4">
        <f>Table4[[#This Row],[Quantity]]*Table4[[#This Row],[CostPrice]]</f>
        <v>4632.75</v>
      </c>
      <c r="L4154" s="4">
        <f>Table4[[#This Row],[Net Revenue]]-Table4[[#This Row],[Total Cost]]</f>
        <v>902.7574999999988</v>
      </c>
      <c r="M4154" t="str">
        <f>_xlfn.XLOOKUP(Table4[[#This Row],[ProductID]], Products!A:A,Products!B:B, "Not Found")</f>
        <v>Nature Clothing</v>
      </c>
      <c r="N4154" t="str">
        <f>TEXT(Table4[[#This Row],[Date]], "mmm")</f>
        <v>Jul</v>
      </c>
      <c r="O4154" t="str">
        <f>TEXT(Table4[[#This Row],[Date]], "yyyy")</f>
        <v>2025</v>
      </c>
      <c r="P4154" t="str">
        <f>_xlfn.XLOOKUP(Table4[[#This Row],[ProductID]],Products!A:A,Products!C:C, "Not Found")</f>
        <v>Fashion</v>
      </c>
      <c r="Q4154" t="str">
        <f>_xlfn.XLOOKUP(Table4[[#This Row],[ProductID]],Products!A:A,Products!D:D,"Not Found")</f>
        <v>Clothing</v>
      </c>
      <c r="R4154">
        <f>_xlfn.XLOOKUP(Table4[[#This Row],[ProductID]],Products!A:A,Products!E:E,"Not Found")</f>
        <v>1165.3699999999999</v>
      </c>
      <c r="S4154">
        <f>_xlfn.XLOOKUP(Table4[[#This Row],[ProductID]],Products!A:A,Products!F:F, "Not Found")</f>
        <v>926.55</v>
      </c>
      <c r="T4154" t="str">
        <f>_xlfn.XLOOKUP(Table4[[#This Row],[CustomerID]],Customers!A:A,Customers!D:D, "Not Found")</f>
        <v>F</v>
      </c>
      <c r="U4154" s="6">
        <f>_xlfn.XLOOKUP(Table4[[#This Row],[CustomerID]],Customers!A:A,Customers!E:E, "Not Found")</f>
        <v>31076</v>
      </c>
      <c r="V4154">
        <f ca="1">DATEDIF(Table4[[#This Row],[CustomerBirthday]], TODAY(), "Y")</f>
        <v>41</v>
      </c>
      <c r="W4154" t="str" cm="1">
        <f t="array" aca="1" ref="W4154" ca="1">_xlfn.IFS(Table4[[#This Row],[Age]]&lt;25, "Under 25",Table4[[#This Row],[Age]]=34, "25-34", Table4[[#This Row],[Age]]&lt;=49, "35-49", Table4[[#This Row],[Age]]&lt;=64, "50-64", Table4[[#This Row],[Age]]&gt;=65, "65+")</f>
        <v>35-49</v>
      </c>
      <c r="X4154" t="str">
        <f>_xlfn.XLOOKUP(Table4[[#This Row],[StoreID]],Stores!A:A,Stores!B:B, "Not found")</f>
        <v>MegaMart Peckmouth</v>
      </c>
      <c r="Y4154" t="str">
        <f>_xlfn.XLOOKUP(Table4[[#This Row],[StoreID]],Stores!A:A,Stores!C:C, "Not Found")</f>
        <v>Peckmouth</v>
      </c>
      <c r="Z4154" t="str">
        <f>_xlfn.XLOOKUP(Table4[[#This Row],[StoreID]],Stores!A:A,Stores!D:D, "Not Found")</f>
        <v>East</v>
      </c>
    </row>
    <row r="4155" spans="1:26">
      <c r="A4155" t="s">
        <v>5021</v>
      </c>
      <c r="B4155" s="1">
        <v>45404</v>
      </c>
      <c r="C4155" t="s">
        <v>137</v>
      </c>
      <c r="D4155" t="s">
        <v>822</v>
      </c>
      <c r="E4155" t="s">
        <v>831</v>
      </c>
      <c r="F4155">
        <v>2</v>
      </c>
      <c r="G4155">
        <v>0.1</v>
      </c>
      <c r="H4155" t="s">
        <v>868</v>
      </c>
      <c r="I4155" s="4">
        <f>Table4[[#This Row],[Quantity]]*Table4[[#This Row],[UnitPrice]]</f>
        <v>2432.7199999999998</v>
      </c>
      <c r="J4155" s="4">
        <f>Table4[[#This Row],[Gross Revenue]]*(1-Table4[[#This Row],[Discount]])</f>
        <v>2189.4479999999999</v>
      </c>
      <c r="K4155" s="4">
        <f>Table4[[#This Row],[Quantity]]*Table4[[#This Row],[CostPrice]]</f>
        <v>1589.6</v>
      </c>
      <c r="L4155" s="4">
        <f>Table4[[#This Row],[Net Revenue]]-Table4[[#This Row],[Total Cost]]</f>
        <v>599.84799999999996</v>
      </c>
      <c r="M4155" t="str">
        <f>_xlfn.XLOOKUP(Table4[[#This Row],[ProductID]], Products!A:A,Products!B:B, "Not Found")</f>
        <v>Nor Bags</v>
      </c>
      <c r="N4155" t="str">
        <f>TEXT(Table4[[#This Row],[Date]], "mmm")</f>
        <v>Apr</v>
      </c>
      <c r="O4155" t="str">
        <f>TEXT(Table4[[#This Row],[Date]], "yyyy")</f>
        <v>2024</v>
      </c>
      <c r="P4155" t="str">
        <f>_xlfn.XLOOKUP(Table4[[#This Row],[ProductID]],Products!A:A,Products!C:C, "Not Found")</f>
        <v>Fashion</v>
      </c>
      <c r="Q4155" t="str">
        <f>_xlfn.XLOOKUP(Table4[[#This Row],[ProductID]],Products!A:A,Products!D:D,"Not Found")</f>
        <v>Bags</v>
      </c>
      <c r="R4155">
        <f>_xlfn.XLOOKUP(Table4[[#This Row],[ProductID]],Products!A:A,Products!E:E,"Not Found")</f>
        <v>1216.3599999999999</v>
      </c>
      <c r="S4155">
        <f>_xlfn.XLOOKUP(Table4[[#This Row],[ProductID]],Products!A:A,Products!F:F, "Not Found")</f>
        <v>794.8</v>
      </c>
      <c r="T4155" t="str">
        <f>_xlfn.XLOOKUP(Table4[[#This Row],[CustomerID]],Customers!A:A,Customers!D:D, "Not Found")</f>
        <v>F</v>
      </c>
      <c r="U4155" s="6">
        <f>_xlfn.XLOOKUP(Table4[[#This Row],[CustomerID]],Customers!A:A,Customers!E:E, "Not Found")</f>
        <v>33347</v>
      </c>
      <c r="V4155">
        <f ca="1">DATEDIF(Table4[[#This Row],[CustomerBirthday]], TODAY(), "Y")</f>
        <v>35</v>
      </c>
      <c r="W4155" t="str" cm="1">
        <f t="array" aca="1" ref="W4155" ca="1">_xlfn.IFS(Table4[[#This Row],[Age]]&lt;25, "Under 25",Table4[[#This Row],[Age]]=34, "25-34", Table4[[#This Row],[Age]]&lt;=49, "35-49", Table4[[#This Row],[Age]]&lt;=64, "50-64", Table4[[#This Row],[Age]]&gt;=65, "65+")</f>
        <v>35-49</v>
      </c>
      <c r="X4155" t="str">
        <f>_xlfn.XLOOKUP(Table4[[#This Row],[StoreID]],Stores!A:A,Stores!B:B, "Not found")</f>
        <v>MegaMart Jimenezborough</v>
      </c>
      <c r="Y4155" t="str">
        <f>_xlfn.XLOOKUP(Table4[[#This Row],[StoreID]],Stores!A:A,Stores!C:C, "Not Found")</f>
        <v>Jimenezborough</v>
      </c>
      <c r="Z4155" t="str">
        <f>_xlfn.XLOOKUP(Table4[[#This Row],[StoreID]],Stores!A:A,Stores!D:D, "Not Found")</f>
        <v>South</v>
      </c>
    </row>
    <row r="4156" spans="1:26">
      <c r="A4156" t="s">
        <v>5022</v>
      </c>
      <c r="B4156" s="1">
        <v>45817</v>
      </c>
      <c r="C4156" t="s">
        <v>533</v>
      </c>
      <c r="D4156" t="s">
        <v>822</v>
      </c>
      <c r="E4156" t="s">
        <v>831</v>
      </c>
      <c r="F4156">
        <v>2</v>
      </c>
      <c r="G4156">
        <v>0.05</v>
      </c>
      <c r="H4156" t="s">
        <v>875</v>
      </c>
      <c r="I4156" s="4">
        <f>Table4[[#This Row],[Quantity]]*Table4[[#This Row],[UnitPrice]]</f>
        <v>2432.7199999999998</v>
      </c>
      <c r="J4156" s="4">
        <f>Table4[[#This Row],[Gross Revenue]]*(1-Table4[[#This Row],[Discount]])</f>
        <v>2311.0839999999998</v>
      </c>
      <c r="K4156" s="4">
        <f>Table4[[#This Row],[Quantity]]*Table4[[#This Row],[CostPrice]]</f>
        <v>1589.6</v>
      </c>
      <c r="L4156" s="4">
        <f>Table4[[#This Row],[Net Revenue]]-Table4[[#This Row],[Total Cost]]</f>
        <v>721.48399999999992</v>
      </c>
      <c r="M4156" t="str">
        <f>_xlfn.XLOOKUP(Table4[[#This Row],[ProductID]], Products!A:A,Products!B:B, "Not Found")</f>
        <v>Nor Bags</v>
      </c>
      <c r="N4156" t="str">
        <f>TEXT(Table4[[#This Row],[Date]], "mmm")</f>
        <v>Jun</v>
      </c>
      <c r="O4156" t="str">
        <f>TEXT(Table4[[#This Row],[Date]], "yyyy")</f>
        <v>2025</v>
      </c>
      <c r="P4156" t="str">
        <f>_xlfn.XLOOKUP(Table4[[#This Row],[ProductID]],Products!A:A,Products!C:C, "Not Found")</f>
        <v>Fashion</v>
      </c>
      <c r="Q4156" t="str">
        <f>_xlfn.XLOOKUP(Table4[[#This Row],[ProductID]],Products!A:A,Products!D:D,"Not Found")</f>
        <v>Bags</v>
      </c>
      <c r="R4156">
        <f>_xlfn.XLOOKUP(Table4[[#This Row],[ProductID]],Products!A:A,Products!E:E,"Not Found")</f>
        <v>1216.3599999999999</v>
      </c>
      <c r="S4156">
        <f>_xlfn.XLOOKUP(Table4[[#This Row],[ProductID]],Products!A:A,Products!F:F, "Not Found")</f>
        <v>794.8</v>
      </c>
      <c r="T4156" t="str">
        <f>_xlfn.XLOOKUP(Table4[[#This Row],[CustomerID]],Customers!A:A,Customers!D:D, "Not Found")</f>
        <v>F</v>
      </c>
      <c r="U4156" s="6">
        <f>_xlfn.XLOOKUP(Table4[[#This Row],[CustomerID]],Customers!A:A,Customers!E:E, "Not Found")</f>
        <v>24506</v>
      </c>
      <c r="V4156">
        <f ca="1">DATEDIF(Table4[[#This Row],[CustomerBirthday]], TODAY(), "Y")</f>
        <v>59</v>
      </c>
      <c r="W4156" t="str" cm="1">
        <f t="array" aca="1" ref="W4156" ca="1">_xlfn.IFS(Table4[[#This Row],[Age]]&lt;25, "Under 25",Table4[[#This Row],[Age]]=34, "25-34", Table4[[#This Row],[Age]]&lt;=49, "35-49", Table4[[#This Row],[Age]]&lt;=64, "50-64", Table4[[#This Row],[Age]]&gt;=65, "65+")</f>
        <v>50-64</v>
      </c>
      <c r="X4156" t="str">
        <f>_xlfn.XLOOKUP(Table4[[#This Row],[StoreID]],Stores!A:A,Stores!B:B, "Not found")</f>
        <v>MegaMart Jimenezborough</v>
      </c>
      <c r="Y4156" t="str">
        <f>_xlfn.XLOOKUP(Table4[[#This Row],[StoreID]],Stores!A:A,Stores!C:C, "Not Found")</f>
        <v>Jimenezborough</v>
      </c>
      <c r="Z4156" t="str">
        <f>_xlfn.XLOOKUP(Table4[[#This Row],[StoreID]],Stores!A:A,Stores!D:D, "Not Found")</f>
        <v>South</v>
      </c>
    </row>
    <row r="4157" spans="1:26">
      <c r="A4157" t="s">
        <v>5023</v>
      </c>
      <c r="B4157" s="1">
        <v>45722</v>
      </c>
      <c r="C4157" t="s">
        <v>228</v>
      </c>
      <c r="D4157" t="s">
        <v>804</v>
      </c>
      <c r="E4157" t="s">
        <v>831</v>
      </c>
      <c r="F4157">
        <v>2</v>
      </c>
      <c r="G4157">
        <v>0.05</v>
      </c>
      <c r="H4157" t="s">
        <v>865</v>
      </c>
      <c r="I4157" s="4">
        <f>Table4[[#This Row],[Quantity]]*Table4[[#This Row],[UnitPrice]]</f>
        <v>1081.8800000000001</v>
      </c>
      <c r="J4157" s="4">
        <f>Table4[[#This Row],[Gross Revenue]]*(1-Table4[[#This Row],[Discount]])</f>
        <v>1027.7860000000001</v>
      </c>
      <c r="K4157" s="4">
        <f>Table4[[#This Row],[Quantity]]*Table4[[#This Row],[CostPrice]]</f>
        <v>796.5</v>
      </c>
      <c r="L4157" s="4">
        <f>Table4[[#This Row],[Net Revenue]]-Table4[[#This Row],[Total Cost]]</f>
        <v>231.28600000000006</v>
      </c>
      <c r="M4157" t="str">
        <f>_xlfn.XLOOKUP(Table4[[#This Row],[ProductID]], Products!A:A,Products!B:B, "Not Found")</f>
        <v>Church Clothing</v>
      </c>
      <c r="N4157" t="str">
        <f>TEXT(Table4[[#This Row],[Date]], "mmm")</f>
        <v>Mar</v>
      </c>
      <c r="O4157" t="str">
        <f>TEXT(Table4[[#This Row],[Date]], "yyyy")</f>
        <v>2025</v>
      </c>
      <c r="P4157" t="str">
        <f>_xlfn.XLOOKUP(Table4[[#This Row],[ProductID]],Products!A:A,Products!C:C, "Not Found")</f>
        <v>Fashion</v>
      </c>
      <c r="Q4157" t="str">
        <f>_xlfn.XLOOKUP(Table4[[#This Row],[ProductID]],Products!A:A,Products!D:D,"Not Found")</f>
        <v>Clothing</v>
      </c>
      <c r="R4157">
        <f>_xlfn.XLOOKUP(Table4[[#This Row],[ProductID]],Products!A:A,Products!E:E,"Not Found")</f>
        <v>540.94000000000005</v>
      </c>
      <c r="S4157">
        <f>_xlfn.XLOOKUP(Table4[[#This Row],[ProductID]],Products!A:A,Products!F:F, "Not Found")</f>
        <v>398.25</v>
      </c>
      <c r="T4157" t="str">
        <f>_xlfn.XLOOKUP(Table4[[#This Row],[CustomerID]],Customers!A:A,Customers!D:D, "Not Found")</f>
        <v>F</v>
      </c>
      <c r="U4157" s="6">
        <f>_xlfn.XLOOKUP(Table4[[#This Row],[CustomerID]],Customers!A:A,Customers!E:E, "Not Found")</f>
        <v>23142</v>
      </c>
      <c r="V4157">
        <f ca="1">DATEDIF(Table4[[#This Row],[CustomerBirthday]], TODAY(), "Y")</f>
        <v>63</v>
      </c>
      <c r="W4157" t="str" cm="1">
        <f t="array" aca="1" ref="W4157" ca="1">_xlfn.IFS(Table4[[#This Row],[Age]]&lt;25, "Under 25",Table4[[#This Row],[Age]]=34, "25-34", Table4[[#This Row],[Age]]&lt;=49, "35-49", Table4[[#This Row],[Age]]&lt;=64, "50-64", Table4[[#This Row],[Age]]&gt;=65, "65+")</f>
        <v>50-64</v>
      </c>
      <c r="X4157" t="str">
        <f>_xlfn.XLOOKUP(Table4[[#This Row],[StoreID]],Stores!A:A,Stores!B:B, "Not found")</f>
        <v>MegaMart Jimenezborough</v>
      </c>
      <c r="Y4157" t="str">
        <f>_xlfn.XLOOKUP(Table4[[#This Row],[StoreID]],Stores!A:A,Stores!C:C, "Not Found")</f>
        <v>Jimenezborough</v>
      </c>
      <c r="Z4157" t="str">
        <f>_xlfn.XLOOKUP(Table4[[#This Row],[StoreID]],Stores!A:A,Stores!D:D, "Not Found")</f>
        <v>South</v>
      </c>
    </row>
    <row r="4158" spans="1:26">
      <c r="A4158" t="s">
        <v>5024</v>
      </c>
      <c r="B4158" s="1">
        <v>45286</v>
      </c>
      <c r="C4158" t="s">
        <v>393</v>
      </c>
      <c r="D4158" t="s">
        <v>739</v>
      </c>
      <c r="E4158" t="s">
        <v>842</v>
      </c>
      <c r="F4158">
        <v>4</v>
      </c>
      <c r="G4158">
        <v>0</v>
      </c>
      <c r="H4158" t="s">
        <v>875</v>
      </c>
      <c r="I4158" s="4">
        <f>Table4[[#This Row],[Quantity]]*Table4[[#This Row],[UnitPrice]]</f>
        <v>4776.4799999999996</v>
      </c>
      <c r="J4158" s="4">
        <f>Table4[[#This Row],[Gross Revenue]]*(1-Table4[[#This Row],[Discount]])</f>
        <v>4776.4799999999996</v>
      </c>
      <c r="K4158" s="4">
        <f>Table4[[#This Row],[Quantity]]*Table4[[#This Row],[CostPrice]]</f>
        <v>3355.8</v>
      </c>
      <c r="L4158" s="4">
        <f>Table4[[#This Row],[Net Revenue]]-Table4[[#This Row],[Total Cost]]</f>
        <v>1420.6799999999994</v>
      </c>
      <c r="M4158" t="str">
        <f>_xlfn.XLOOKUP(Table4[[#This Row],[ProductID]], Products!A:A,Products!B:B, "Not Found")</f>
        <v>Step Smartphone</v>
      </c>
      <c r="N4158" t="str">
        <f>TEXT(Table4[[#This Row],[Date]], "mmm")</f>
        <v>Dec</v>
      </c>
      <c r="O4158" t="str">
        <f>TEXT(Table4[[#This Row],[Date]], "yyyy")</f>
        <v>2023</v>
      </c>
      <c r="P4158" t="str">
        <f>_xlfn.XLOOKUP(Table4[[#This Row],[ProductID]],Products!A:A,Products!C:C, "Not Found")</f>
        <v>Electronics</v>
      </c>
      <c r="Q4158" t="str">
        <f>_xlfn.XLOOKUP(Table4[[#This Row],[ProductID]],Products!A:A,Products!D:D,"Not Found")</f>
        <v>Smartphone</v>
      </c>
      <c r="R4158">
        <f>_xlfn.XLOOKUP(Table4[[#This Row],[ProductID]],Products!A:A,Products!E:E,"Not Found")</f>
        <v>1194.1199999999999</v>
      </c>
      <c r="S4158">
        <f>_xlfn.XLOOKUP(Table4[[#This Row],[ProductID]],Products!A:A,Products!F:F, "Not Found")</f>
        <v>838.95</v>
      </c>
      <c r="T4158" t="str">
        <f>_xlfn.XLOOKUP(Table4[[#This Row],[CustomerID]],Customers!A:A,Customers!D:D, "Not Found")</f>
        <v>M</v>
      </c>
      <c r="U4158" s="6">
        <f>_xlfn.XLOOKUP(Table4[[#This Row],[CustomerID]],Customers!A:A,Customers!E:E, "Not Found")</f>
        <v>25566</v>
      </c>
      <c r="V4158">
        <f ca="1">DATEDIF(Table4[[#This Row],[CustomerBirthday]], TODAY(), "Y")</f>
        <v>56</v>
      </c>
      <c r="W4158" t="str" cm="1">
        <f t="array" aca="1" ref="W4158" ca="1">_xlfn.IFS(Table4[[#This Row],[Age]]&lt;25, "Under 25",Table4[[#This Row],[Age]]=34, "25-34", Table4[[#This Row],[Age]]&lt;=49, "35-49", Table4[[#This Row],[Age]]&lt;=64, "50-64", Table4[[#This Row],[Age]]&gt;=65, "65+")</f>
        <v>50-64</v>
      </c>
      <c r="X4158" t="str">
        <f>_xlfn.XLOOKUP(Table4[[#This Row],[StoreID]],Stores!A:A,Stores!B:B, "Not found")</f>
        <v>MegaMart Brianahaven</v>
      </c>
      <c r="Y4158" t="str">
        <f>_xlfn.XLOOKUP(Table4[[#This Row],[StoreID]],Stores!A:A,Stores!C:C, "Not Found")</f>
        <v>Brianahaven</v>
      </c>
      <c r="Z4158" t="str">
        <f>_xlfn.XLOOKUP(Table4[[#This Row],[StoreID]],Stores!A:A,Stores!D:D, "Not Found")</f>
        <v>North</v>
      </c>
    </row>
    <row r="4159" spans="1:26">
      <c r="A4159" t="s">
        <v>5025</v>
      </c>
      <c r="B4159" s="1">
        <v>45354</v>
      </c>
      <c r="C4159" t="s">
        <v>612</v>
      </c>
      <c r="D4159" t="s">
        <v>810</v>
      </c>
      <c r="E4159" t="s">
        <v>842</v>
      </c>
      <c r="F4159">
        <v>4</v>
      </c>
      <c r="G4159">
        <v>0.1</v>
      </c>
      <c r="H4159" t="s">
        <v>875</v>
      </c>
      <c r="I4159" s="4">
        <f>Table4[[#This Row],[Quantity]]*Table4[[#This Row],[UnitPrice]]</f>
        <v>1814.48</v>
      </c>
      <c r="J4159" s="4">
        <f>Table4[[#This Row],[Gross Revenue]]*(1-Table4[[#This Row],[Discount]])</f>
        <v>1633.0320000000002</v>
      </c>
      <c r="K4159" s="4">
        <f>Table4[[#This Row],[Quantity]]*Table4[[#This Row],[CostPrice]]</f>
        <v>1266.52</v>
      </c>
      <c r="L4159" s="4">
        <f>Table4[[#This Row],[Net Revenue]]-Table4[[#This Row],[Total Cost]]</f>
        <v>366.51200000000017</v>
      </c>
      <c r="M4159" t="str">
        <f>_xlfn.XLOOKUP(Table4[[#This Row],[ProductID]], Products!A:A,Products!B:B, "Not Found")</f>
        <v>Maybe Clothing</v>
      </c>
      <c r="N4159" t="str">
        <f>TEXT(Table4[[#This Row],[Date]], "mmm")</f>
        <v>Mar</v>
      </c>
      <c r="O4159" t="str">
        <f>TEXT(Table4[[#This Row],[Date]], "yyyy")</f>
        <v>2024</v>
      </c>
      <c r="P4159" t="str">
        <f>_xlfn.XLOOKUP(Table4[[#This Row],[ProductID]],Products!A:A,Products!C:C, "Not Found")</f>
        <v>Fashion</v>
      </c>
      <c r="Q4159" t="str">
        <f>_xlfn.XLOOKUP(Table4[[#This Row],[ProductID]],Products!A:A,Products!D:D,"Not Found")</f>
        <v>Clothing</v>
      </c>
      <c r="R4159">
        <f>_xlfn.XLOOKUP(Table4[[#This Row],[ProductID]],Products!A:A,Products!E:E,"Not Found")</f>
        <v>453.62</v>
      </c>
      <c r="S4159">
        <f>_xlfn.XLOOKUP(Table4[[#This Row],[ProductID]],Products!A:A,Products!F:F, "Not Found")</f>
        <v>316.63</v>
      </c>
      <c r="T4159" t="str">
        <f>_xlfn.XLOOKUP(Table4[[#This Row],[CustomerID]],Customers!A:A,Customers!D:D, "Not Found")</f>
        <v>F</v>
      </c>
      <c r="U4159" s="6">
        <f>_xlfn.XLOOKUP(Table4[[#This Row],[CustomerID]],Customers!A:A,Customers!E:E, "Not Found")</f>
        <v>28198</v>
      </c>
      <c r="V4159">
        <f ca="1">DATEDIF(Table4[[#This Row],[CustomerBirthday]], TODAY(), "Y")</f>
        <v>49</v>
      </c>
      <c r="W4159" t="str" cm="1">
        <f t="array" aca="1" ref="W4159" ca="1">_xlfn.IFS(Table4[[#This Row],[Age]]&lt;25, "Under 25",Table4[[#This Row],[Age]]=34, "25-34", Table4[[#This Row],[Age]]&lt;=49, "35-49", Table4[[#This Row],[Age]]&lt;=64, "50-64", Table4[[#This Row],[Age]]&gt;=65, "65+")</f>
        <v>35-49</v>
      </c>
      <c r="X4159" t="str">
        <f>_xlfn.XLOOKUP(Table4[[#This Row],[StoreID]],Stores!A:A,Stores!B:B, "Not found")</f>
        <v>MegaMart Brianahaven</v>
      </c>
      <c r="Y4159" t="str">
        <f>_xlfn.XLOOKUP(Table4[[#This Row],[StoreID]],Stores!A:A,Stores!C:C, "Not Found")</f>
        <v>Brianahaven</v>
      </c>
      <c r="Z4159" t="str">
        <f>_xlfn.XLOOKUP(Table4[[#This Row],[StoreID]],Stores!A:A,Stores!D:D, "Not Found")</f>
        <v>North</v>
      </c>
    </row>
    <row r="4160" spans="1:26">
      <c r="A4160" t="s">
        <v>5026</v>
      </c>
      <c r="B4160" s="1">
        <v>45888</v>
      </c>
      <c r="C4160" t="s">
        <v>422</v>
      </c>
      <c r="D4160" t="s">
        <v>816</v>
      </c>
      <c r="E4160" t="s">
        <v>842</v>
      </c>
      <c r="F4160">
        <v>2</v>
      </c>
      <c r="G4160">
        <v>0.15</v>
      </c>
      <c r="H4160" t="s">
        <v>865</v>
      </c>
      <c r="I4160" s="4">
        <f>Table4[[#This Row],[Quantity]]*Table4[[#This Row],[UnitPrice]]</f>
        <v>3758.16</v>
      </c>
      <c r="J4160" s="4">
        <f>Table4[[#This Row],[Gross Revenue]]*(1-Table4[[#This Row],[Discount]])</f>
        <v>3194.4359999999997</v>
      </c>
      <c r="K4160" s="4">
        <f>Table4[[#This Row],[Quantity]]*Table4[[#This Row],[CostPrice]]</f>
        <v>2009.12</v>
      </c>
      <c r="L4160" s="4">
        <f>Table4[[#This Row],[Net Revenue]]-Table4[[#This Row],[Total Cost]]</f>
        <v>1185.3159999999998</v>
      </c>
      <c r="M4160" t="str">
        <f>_xlfn.XLOOKUP(Table4[[#This Row],[ProductID]], Products!A:A,Products!B:B, "Not Found")</f>
        <v>Set Dairy</v>
      </c>
      <c r="N4160" t="str">
        <f>TEXT(Table4[[#This Row],[Date]], "mmm")</f>
        <v>Aug</v>
      </c>
      <c r="O4160" t="str">
        <f>TEXT(Table4[[#This Row],[Date]], "yyyy")</f>
        <v>2025</v>
      </c>
      <c r="P4160" t="str">
        <f>_xlfn.XLOOKUP(Table4[[#This Row],[ProductID]],Products!A:A,Products!C:C, "Not Found")</f>
        <v>Groceries</v>
      </c>
      <c r="Q4160" t="str">
        <f>_xlfn.XLOOKUP(Table4[[#This Row],[ProductID]],Products!A:A,Products!D:D,"Not Found")</f>
        <v>Dairy</v>
      </c>
      <c r="R4160">
        <f>_xlfn.XLOOKUP(Table4[[#This Row],[ProductID]],Products!A:A,Products!E:E,"Not Found")</f>
        <v>1879.08</v>
      </c>
      <c r="S4160">
        <f>_xlfn.XLOOKUP(Table4[[#This Row],[ProductID]],Products!A:A,Products!F:F, "Not Found")</f>
        <v>1004.56</v>
      </c>
      <c r="T4160" t="str">
        <f>_xlfn.XLOOKUP(Table4[[#This Row],[CustomerID]],Customers!A:A,Customers!D:D, "Not Found")</f>
        <v>M</v>
      </c>
      <c r="U4160" s="6">
        <f>_xlfn.XLOOKUP(Table4[[#This Row],[CustomerID]],Customers!A:A,Customers!E:E, "Not Found")</f>
        <v>28268</v>
      </c>
      <c r="V4160">
        <f ca="1">DATEDIF(Table4[[#This Row],[CustomerBirthday]], TODAY(), "Y")</f>
        <v>49</v>
      </c>
      <c r="W4160" t="str" cm="1">
        <f t="array" aca="1" ref="W4160" ca="1">_xlfn.IFS(Table4[[#This Row],[Age]]&lt;25, "Under 25",Table4[[#This Row],[Age]]=34, "25-34", Table4[[#This Row],[Age]]&lt;=49, "35-49", Table4[[#This Row],[Age]]&lt;=64, "50-64", Table4[[#This Row],[Age]]&gt;=65, "65+")</f>
        <v>35-49</v>
      </c>
      <c r="X4160" t="str">
        <f>_xlfn.XLOOKUP(Table4[[#This Row],[StoreID]],Stores!A:A,Stores!B:B, "Not found")</f>
        <v>MegaMart Brianahaven</v>
      </c>
      <c r="Y4160" t="str">
        <f>_xlfn.XLOOKUP(Table4[[#This Row],[StoreID]],Stores!A:A,Stores!C:C, "Not Found")</f>
        <v>Brianahaven</v>
      </c>
      <c r="Z4160" t="str">
        <f>_xlfn.XLOOKUP(Table4[[#This Row],[StoreID]],Stores!A:A,Stores!D:D, "Not Found")</f>
        <v>North</v>
      </c>
    </row>
    <row r="4161" spans="1:26">
      <c r="A4161" t="s">
        <v>5027</v>
      </c>
      <c r="B4161" s="1">
        <v>45219</v>
      </c>
      <c r="C4161" t="s">
        <v>680</v>
      </c>
      <c r="D4161" t="s">
        <v>715</v>
      </c>
      <c r="E4161" t="s">
        <v>839</v>
      </c>
      <c r="F4161">
        <v>2</v>
      </c>
      <c r="G4161">
        <v>0</v>
      </c>
      <c r="H4161" t="s">
        <v>871</v>
      </c>
      <c r="I4161" s="4">
        <f>Table4[[#This Row],[Quantity]]*Table4[[#This Row],[UnitPrice]]</f>
        <v>1637.52</v>
      </c>
      <c r="J4161" s="4">
        <f>Table4[[#This Row],[Gross Revenue]]*(1-Table4[[#This Row],[Discount]])</f>
        <v>1637.52</v>
      </c>
      <c r="K4161" s="4">
        <f>Table4[[#This Row],[Quantity]]*Table4[[#This Row],[CostPrice]]</f>
        <v>1055.24</v>
      </c>
      <c r="L4161" s="4">
        <f>Table4[[#This Row],[Net Revenue]]-Table4[[#This Row],[Total Cost]]</f>
        <v>582.28</v>
      </c>
      <c r="M4161" t="str">
        <f>_xlfn.XLOOKUP(Table4[[#This Row],[ProductID]], Products!A:A,Products!B:B, "Not Found")</f>
        <v>Audience Television</v>
      </c>
      <c r="N4161" t="str">
        <f>TEXT(Table4[[#This Row],[Date]], "mmm")</f>
        <v>Oct</v>
      </c>
      <c r="O4161" t="str">
        <f>TEXT(Table4[[#This Row],[Date]], "yyyy")</f>
        <v>2023</v>
      </c>
      <c r="P4161" t="str">
        <f>_xlfn.XLOOKUP(Table4[[#This Row],[ProductID]],Products!A:A,Products!C:C, "Not Found")</f>
        <v>Electronics</v>
      </c>
      <c r="Q4161" t="str">
        <f>_xlfn.XLOOKUP(Table4[[#This Row],[ProductID]],Products!A:A,Products!D:D,"Not Found")</f>
        <v>Television</v>
      </c>
      <c r="R4161">
        <f>_xlfn.XLOOKUP(Table4[[#This Row],[ProductID]],Products!A:A,Products!E:E,"Not Found")</f>
        <v>818.76</v>
      </c>
      <c r="S4161">
        <f>_xlfn.XLOOKUP(Table4[[#This Row],[ProductID]],Products!A:A,Products!F:F, "Not Found")</f>
        <v>527.62</v>
      </c>
      <c r="T4161" t="str">
        <f>_xlfn.XLOOKUP(Table4[[#This Row],[CustomerID]],Customers!A:A,Customers!D:D, "Not Found")</f>
        <v>F</v>
      </c>
      <c r="U4161" s="6">
        <f>_xlfn.XLOOKUP(Table4[[#This Row],[CustomerID]],Customers!A:A,Customers!E:E, "Not Found")</f>
        <v>25513</v>
      </c>
      <c r="V4161">
        <f ca="1">DATEDIF(Table4[[#This Row],[CustomerBirthday]], TODAY(), "Y")</f>
        <v>56</v>
      </c>
      <c r="W4161" t="str" cm="1">
        <f t="array" aca="1" ref="W4161" ca="1">_xlfn.IFS(Table4[[#This Row],[Age]]&lt;25, "Under 25",Table4[[#This Row],[Age]]=34, "25-34", Table4[[#This Row],[Age]]&lt;=49, "35-49", Table4[[#This Row],[Age]]&lt;=64, "50-64", Table4[[#This Row],[Age]]&gt;=65, "65+")</f>
        <v>50-64</v>
      </c>
      <c r="X4161" t="str">
        <f>_xlfn.XLOOKUP(Table4[[#This Row],[StoreID]],Stores!A:A,Stores!B:B, "Not found")</f>
        <v>MegaMart New Michele</v>
      </c>
      <c r="Y4161" t="str">
        <f>_xlfn.XLOOKUP(Table4[[#This Row],[StoreID]],Stores!A:A,Stores!C:C, "Not Found")</f>
        <v>New Michele</v>
      </c>
      <c r="Z4161" t="str">
        <f>_xlfn.XLOOKUP(Table4[[#This Row],[StoreID]],Stores!A:A,Stores!D:D, "Not Found")</f>
        <v>West</v>
      </c>
    </row>
    <row r="4162" spans="1:26">
      <c r="A4162" t="s">
        <v>5028</v>
      </c>
      <c r="B4162" s="1">
        <v>45557</v>
      </c>
      <c r="C4162" t="s">
        <v>274</v>
      </c>
      <c r="D4162" t="s">
        <v>800</v>
      </c>
      <c r="E4162" t="s">
        <v>839</v>
      </c>
      <c r="F4162">
        <v>2</v>
      </c>
      <c r="G4162">
        <v>0</v>
      </c>
      <c r="H4162" t="s">
        <v>875</v>
      </c>
      <c r="I4162" s="4">
        <f>Table4[[#This Row],[Quantity]]*Table4[[#This Row],[UnitPrice]]</f>
        <v>3905.3</v>
      </c>
      <c r="J4162" s="4">
        <f>Table4[[#This Row],[Gross Revenue]]*(1-Table4[[#This Row],[Discount]])</f>
        <v>3905.3</v>
      </c>
      <c r="K4162" s="4">
        <f>Table4[[#This Row],[Quantity]]*Table4[[#This Row],[CostPrice]]</f>
        <v>2902.54</v>
      </c>
      <c r="L4162" s="4">
        <f>Table4[[#This Row],[Net Revenue]]-Table4[[#This Row],[Total Cost]]</f>
        <v>1002.7600000000002</v>
      </c>
      <c r="M4162" t="str">
        <f>_xlfn.XLOOKUP(Table4[[#This Row],[ProductID]], Products!A:A,Products!B:B, "Not Found")</f>
        <v>Book Television</v>
      </c>
      <c r="N4162" t="str">
        <f>TEXT(Table4[[#This Row],[Date]], "mmm")</f>
        <v>Sep</v>
      </c>
      <c r="O4162" t="str">
        <f>TEXT(Table4[[#This Row],[Date]], "yyyy")</f>
        <v>2024</v>
      </c>
      <c r="P4162" t="str">
        <f>_xlfn.XLOOKUP(Table4[[#This Row],[ProductID]],Products!A:A,Products!C:C, "Not Found")</f>
        <v>Electronics</v>
      </c>
      <c r="Q4162" t="str">
        <f>_xlfn.XLOOKUP(Table4[[#This Row],[ProductID]],Products!A:A,Products!D:D,"Not Found")</f>
        <v>Television</v>
      </c>
      <c r="R4162">
        <f>_xlfn.XLOOKUP(Table4[[#This Row],[ProductID]],Products!A:A,Products!E:E,"Not Found")</f>
        <v>1952.65</v>
      </c>
      <c r="S4162">
        <f>_xlfn.XLOOKUP(Table4[[#This Row],[ProductID]],Products!A:A,Products!F:F, "Not Found")</f>
        <v>1451.27</v>
      </c>
      <c r="T4162" t="str">
        <f>_xlfn.XLOOKUP(Table4[[#This Row],[CustomerID]],Customers!A:A,Customers!D:D, "Not Found")</f>
        <v>F</v>
      </c>
      <c r="U4162" s="6">
        <f>_xlfn.XLOOKUP(Table4[[#This Row],[CustomerID]],Customers!A:A,Customers!E:E, "Not Found")</f>
        <v>34856</v>
      </c>
      <c r="V4162">
        <f ca="1">DATEDIF(Table4[[#This Row],[CustomerBirthday]], TODAY(), "Y")</f>
        <v>31</v>
      </c>
      <c r="W4162" t="str" cm="1">
        <f t="array" aca="1" ref="W4162" ca="1">_xlfn.IFS(Table4[[#This Row],[Age]]&lt;25, "Under 25",Table4[[#This Row],[Age]]=34, "25-34", Table4[[#This Row],[Age]]&lt;=49, "35-49", Table4[[#This Row],[Age]]&lt;=64, "50-64", Table4[[#This Row],[Age]]&gt;=65, "65+")</f>
        <v>35-49</v>
      </c>
      <c r="X4162" t="str">
        <f>_xlfn.XLOOKUP(Table4[[#This Row],[StoreID]],Stores!A:A,Stores!B:B, "Not found")</f>
        <v>MegaMart New Michele</v>
      </c>
      <c r="Y4162" t="str">
        <f>_xlfn.XLOOKUP(Table4[[#This Row],[StoreID]],Stores!A:A,Stores!C:C, "Not Found")</f>
        <v>New Michele</v>
      </c>
      <c r="Z4162" t="str">
        <f>_xlfn.XLOOKUP(Table4[[#This Row],[StoreID]],Stores!A:A,Stores!D:D, "Not Found")</f>
        <v>West</v>
      </c>
    </row>
    <row r="4163" spans="1:26">
      <c r="A4163" t="s">
        <v>5029</v>
      </c>
      <c r="B4163" s="1">
        <v>45774</v>
      </c>
      <c r="C4163" t="s">
        <v>175</v>
      </c>
      <c r="D4163" t="s">
        <v>736</v>
      </c>
      <c r="E4163" t="s">
        <v>835</v>
      </c>
      <c r="F4163">
        <v>5</v>
      </c>
      <c r="G4163">
        <v>0.1</v>
      </c>
      <c r="H4163" t="s">
        <v>868</v>
      </c>
      <c r="I4163" s="4">
        <f>Table4[[#This Row],[Quantity]]*Table4[[#This Row],[UnitPrice]]</f>
        <v>615.95000000000005</v>
      </c>
      <c r="J4163" s="4">
        <f>Table4[[#This Row],[Gross Revenue]]*(1-Table4[[#This Row],[Discount]])</f>
        <v>554.35500000000002</v>
      </c>
      <c r="K4163" s="4">
        <f>Table4[[#This Row],[Quantity]]*Table4[[#This Row],[CostPrice]]</f>
        <v>401.8</v>
      </c>
      <c r="L4163" s="4">
        <f>Table4[[#This Row],[Net Revenue]]-Table4[[#This Row],[Total Cost]]</f>
        <v>152.55500000000001</v>
      </c>
      <c r="M4163" t="str">
        <f>_xlfn.XLOOKUP(Table4[[#This Row],[ProductID]], Products!A:A,Products!B:B, "Not Found")</f>
        <v>Us Snacks</v>
      </c>
      <c r="N4163" t="str">
        <f>TEXT(Table4[[#This Row],[Date]], "mmm")</f>
        <v>Apr</v>
      </c>
      <c r="O4163" t="str">
        <f>TEXT(Table4[[#This Row],[Date]], "yyyy")</f>
        <v>2025</v>
      </c>
      <c r="P4163" t="str">
        <f>_xlfn.XLOOKUP(Table4[[#This Row],[ProductID]],Products!A:A,Products!C:C, "Not Found")</f>
        <v>Groceries</v>
      </c>
      <c r="Q4163" t="str">
        <f>_xlfn.XLOOKUP(Table4[[#This Row],[ProductID]],Products!A:A,Products!D:D,"Not Found")</f>
        <v>Snacks</v>
      </c>
      <c r="R4163">
        <f>_xlfn.XLOOKUP(Table4[[#This Row],[ProductID]],Products!A:A,Products!E:E,"Not Found")</f>
        <v>123.19</v>
      </c>
      <c r="S4163">
        <f>_xlfn.XLOOKUP(Table4[[#This Row],[ProductID]],Products!A:A,Products!F:F, "Not Found")</f>
        <v>80.36</v>
      </c>
      <c r="T4163" t="str">
        <f>_xlfn.XLOOKUP(Table4[[#This Row],[CustomerID]],Customers!A:A,Customers!D:D, "Not Found")</f>
        <v>M</v>
      </c>
      <c r="U4163" s="6">
        <f>_xlfn.XLOOKUP(Table4[[#This Row],[CustomerID]],Customers!A:A,Customers!E:E, "Not Found")</f>
        <v>27756</v>
      </c>
      <c r="V4163">
        <f ca="1">DATEDIF(Table4[[#This Row],[CustomerBirthday]], TODAY(), "Y")</f>
        <v>50</v>
      </c>
      <c r="W4163" t="str" cm="1">
        <f t="array" aca="1" ref="W4163" ca="1">_xlfn.IFS(Table4[[#This Row],[Age]]&lt;25, "Under 25",Table4[[#This Row],[Age]]=34, "25-34", Table4[[#This Row],[Age]]&lt;=49, "35-49", Table4[[#This Row],[Age]]&lt;=64, "50-64", Table4[[#This Row],[Age]]&gt;=65, "65+")</f>
        <v>50-64</v>
      </c>
      <c r="X4163" t="str">
        <f>_xlfn.XLOOKUP(Table4[[#This Row],[StoreID]],Stores!A:A,Stores!B:B, "Not found")</f>
        <v>MegaMart Peckmouth</v>
      </c>
      <c r="Y4163" t="str">
        <f>_xlfn.XLOOKUP(Table4[[#This Row],[StoreID]],Stores!A:A,Stores!C:C, "Not Found")</f>
        <v>Peckmouth</v>
      </c>
      <c r="Z4163" t="str">
        <f>_xlfn.XLOOKUP(Table4[[#This Row],[StoreID]],Stores!A:A,Stores!D:D, "Not Found")</f>
        <v>East</v>
      </c>
    </row>
    <row r="4164" spans="1:26">
      <c r="A4164" t="s">
        <v>5030</v>
      </c>
      <c r="B4164" s="1">
        <v>45357</v>
      </c>
      <c r="C4164" t="s">
        <v>171</v>
      </c>
      <c r="D4164" t="s">
        <v>725</v>
      </c>
      <c r="E4164" t="s">
        <v>835</v>
      </c>
      <c r="F4164">
        <v>1</v>
      </c>
      <c r="G4164">
        <v>0.05</v>
      </c>
      <c r="H4164" t="s">
        <v>865</v>
      </c>
      <c r="I4164" s="4">
        <f>Table4[[#This Row],[Quantity]]*Table4[[#This Row],[UnitPrice]]</f>
        <v>1396.22</v>
      </c>
      <c r="J4164" s="4">
        <f>Table4[[#This Row],[Gross Revenue]]*(1-Table4[[#This Row],[Discount]])</f>
        <v>1326.4089999999999</v>
      </c>
      <c r="K4164" s="4">
        <f>Table4[[#This Row],[Quantity]]*Table4[[#This Row],[CostPrice]]</f>
        <v>1004.09</v>
      </c>
      <c r="L4164" s="4">
        <f>Table4[[#This Row],[Net Revenue]]-Table4[[#This Row],[Total Cost]]</f>
        <v>322.31899999999985</v>
      </c>
      <c r="M4164" t="str">
        <f>_xlfn.XLOOKUP(Table4[[#This Row],[ProductID]], Products!A:A,Products!B:B, "Not Found")</f>
        <v>Knowledge Bags</v>
      </c>
      <c r="N4164" t="str">
        <f>TEXT(Table4[[#This Row],[Date]], "mmm")</f>
        <v>Mar</v>
      </c>
      <c r="O4164" t="str">
        <f>TEXT(Table4[[#This Row],[Date]], "yyyy")</f>
        <v>2024</v>
      </c>
      <c r="P4164" t="str">
        <f>_xlfn.XLOOKUP(Table4[[#This Row],[ProductID]],Products!A:A,Products!C:C, "Not Found")</f>
        <v>Fashion</v>
      </c>
      <c r="Q4164" t="str">
        <f>_xlfn.XLOOKUP(Table4[[#This Row],[ProductID]],Products!A:A,Products!D:D,"Not Found")</f>
        <v>Bags</v>
      </c>
      <c r="R4164">
        <f>_xlfn.XLOOKUP(Table4[[#This Row],[ProductID]],Products!A:A,Products!E:E,"Not Found")</f>
        <v>1396.22</v>
      </c>
      <c r="S4164">
        <f>_xlfn.XLOOKUP(Table4[[#This Row],[ProductID]],Products!A:A,Products!F:F, "Not Found")</f>
        <v>1004.09</v>
      </c>
      <c r="T4164" t="str">
        <f>_xlfn.XLOOKUP(Table4[[#This Row],[CustomerID]],Customers!A:A,Customers!D:D, "Not Found")</f>
        <v>M</v>
      </c>
      <c r="U4164" s="6">
        <f>_xlfn.XLOOKUP(Table4[[#This Row],[CustomerID]],Customers!A:A,Customers!E:E, "Not Found")</f>
        <v>22326</v>
      </c>
      <c r="V4164">
        <f ca="1">DATEDIF(Table4[[#This Row],[CustomerBirthday]], TODAY(), "Y")</f>
        <v>65</v>
      </c>
      <c r="W4164" t="str" cm="1">
        <f t="array" aca="1" ref="W4164" ca="1">_xlfn.IFS(Table4[[#This Row],[Age]]&lt;25, "Under 25",Table4[[#This Row],[Age]]=34, "25-34", Table4[[#This Row],[Age]]&lt;=49, "35-49", Table4[[#This Row],[Age]]&lt;=64, "50-64", Table4[[#This Row],[Age]]&gt;=65, "65+")</f>
        <v>65+</v>
      </c>
      <c r="X4164" t="str">
        <f>_xlfn.XLOOKUP(Table4[[#This Row],[StoreID]],Stores!A:A,Stores!B:B, "Not found")</f>
        <v>MegaMart Peckmouth</v>
      </c>
      <c r="Y4164" t="str">
        <f>_xlfn.XLOOKUP(Table4[[#This Row],[StoreID]],Stores!A:A,Stores!C:C, "Not Found")</f>
        <v>Peckmouth</v>
      </c>
      <c r="Z4164" t="str">
        <f>_xlfn.XLOOKUP(Table4[[#This Row],[StoreID]],Stores!A:A,Stores!D:D, "Not Found")</f>
        <v>East</v>
      </c>
    </row>
    <row r="4165" spans="1:26">
      <c r="A4165" t="s">
        <v>5031</v>
      </c>
      <c r="B4165" s="1">
        <v>45847</v>
      </c>
      <c r="C4165" t="s">
        <v>650</v>
      </c>
      <c r="D4165" t="s">
        <v>818</v>
      </c>
      <c r="E4165" t="s">
        <v>835</v>
      </c>
      <c r="F4165">
        <v>1</v>
      </c>
      <c r="G4165">
        <v>0.05</v>
      </c>
      <c r="H4165" t="s">
        <v>865</v>
      </c>
      <c r="I4165" s="4">
        <f>Table4[[#This Row],[Quantity]]*Table4[[#This Row],[UnitPrice]]</f>
        <v>1165.3699999999999</v>
      </c>
      <c r="J4165" s="4">
        <f>Table4[[#This Row],[Gross Revenue]]*(1-Table4[[#This Row],[Discount]])</f>
        <v>1107.1014999999998</v>
      </c>
      <c r="K4165" s="4">
        <f>Table4[[#This Row],[Quantity]]*Table4[[#This Row],[CostPrice]]</f>
        <v>926.55</v>
      </c>
      <c r="L4165" s="4">
        <f>Table4[[#This Row],[Net Revenue]]-Table4[[#This Row],[Total Cost]]</f>
        <v>180.55149999999981</v>
      </c>
      <c r="M4165" t="str">
        <f>_xlfn.XLOOKUP(Table4[[#This Row],[ProductID]], Products!A:A,Products!B:B, "Not Found")</f>
        <v>Nature Clothing</v>
      </c>
      <c r="N4165" t="str">
        <f>TEXT(Table4[[#This Row],[Date]], "mmm")</f>
        <v>Jul</v>
      </c>
      <c r="O4165" t="str">
        <f>TEXT(Table4[[#This Row],[Date]], "yyyy")</f>
        <v>2025</v>
      </c>
      <c r="P4165" t="str">
        <f>_xlfn.XLOOKUP(Table4[[#This Row],[ProductID]],Products!A:A,Products!C:C, "Not Found")</f>
        <v>Fashion</v>
      </c>
      <c r="Q4165" t="str">
        <f>_xlfn.XLOOKUP(Table4[[#This Row],[ProductID]],Products!A:A,Products!D:D,"Not Found")</f>
        <v>Clothing</v>
      </c>
      <c r="R4165">
        <f>_xlfn.XLOOKUP(Table4[[#This Row],[ProductID]],Products!A:A,Products!E:E,"Not Found")</f>
        <v>1165.3699999999999</v>
      </c>
      <c r="S4165">
        <f>_xlfn.XLOOKUP(Table4[[#This Row],[ProductID]],Products!A:A,Products!F:F, "Not Found")</f>
        <v>926.55</v>
      </c>
      <c r="T4165" t="str">
        <f>_xlfn.XLOOKUP(Table4[[#This Row],[CustomerID]],Customers!A:A,Customers!D:D, "Not Found")</f>
        <v>M</v>
      </c>
      <c r="U4165" s="6">
        <f>_xlfn.XLOOKUP(Table4[[#This Row],[CustomerID]],Customers!A:A,Customers!E:E, "Not Found")</f>
        <v>37724</v>
      </c>
      <c r="V4165">
        <f ca="1">DATEDIF(Table4[[#This Row],[CustomerBirthday]], TODAY(), "Y")</f>
        <v>23</v>
      </c>
      <c r="W4165" t="str" cm="1">
        <f t="array" aca="1" ref="W4165" ca="1">_xlfn.IFS(Table4[[#This Row],[Age]]&lt;25, "Under 25",Table4[[#This Row],[Age]]=34, "25-34", Table4[[#This Row],[Age]]&lt;=49, "35-49", Table4[[#This Row],[Age]]&lt;=64, "50-64", Table4[[#This Row],[Age]]&gt;=65, "65+")</f>
        <v>Under 25</v>
      </c>
      <c r="X4165" t="str">
        <f>_xlfn.XLOOKUP(Table4[[#This Row],[StoreID]],Stores!A:A,Stores!B:B, "Not found")</f>
        <v>MegaMart Peckmouth</v>
      </c>
      <c r="Y4165" t="str">
        <f>_xlfn.XLOOKUP(Table4[[#This Row],[StoreID]],Stores!A:A,Stores!C:C, "Not Found")</f>
        <v>Peckmouth</v>
      </c>
      <c r="Z4165" t="str">
        <f>_xlfn.XLOOKUP(Table4[[#This Row],[StoreID]],Stores!A:A,Stores!D:D, "Not Found")</f>
        <v>East</v>
      </c>
    </row>
    <row r="4166" spans="1:26">
      <c r="A4166" t="s">
        <v>5032</v>
      </c>
      <c r="B4166" s="1">
        <v>45581</v>
      </c>
      <c r="C4166" t="s">
        <v>438</v>
      </c>
      <c r="D4166" t="s">
        <v>822</v>
      </c>
      <c r="E4166" t="s">
        <v>831</v>
      </c>
      <c r="F4166">
        <v>5</v>
      </c>
      <c r="G4166">
        <v>0</v>
      </c>
      <c r="H4166" t="s">
        <v>875</v>
      </c>
      <c r="I4166" s="4">
        <f>Table4[[#This Row],[Quantity]]*Table4[[#This Row],[UnitPrice]]</f>
        <v>6081.7999999999993</v>
      </c>
      <c r="J4166" s="4">
        <f>Table4[[#This Row],[Gross Revenue]]*(1-Table4[[#This Row],[Discount]])</f>
        <v>6081.7999999999993</v>
      </c>
      <c r="K4166" s="4">
        <f>Table4[[#This Row],[Quantity]]*Table4[[#This Row],[CostPrice]]</f>
        <v>3974</v>
      </c>
      <c r="L4166" s="4">
        <f>Table4[[#This Row],[Net Revenue]]-Table4[[#This Row],[Total Cost]]</f>
        <v>2107.7999999999993</v>
      </c>
      <c r="M4166" t="str">
        <f>_xlfn.XLOOKUP(Table4[[#This Row],[ProductID]], Products!A:A,Products!B:B, "Not Found")</f>
        <v>Nor Bags</v>
      </c>
      <c r="N4166" t="str">
        <f>TEXT(Table4[[#This Row],[Date]], "mmm")</f>
        <v>Oct</v>
      </c>
      <c r="O4166" t="str">
        <f>TEXT(Table4[[#This Row],[Date]], "yyyy")</f>
        <v>2024</v>
      </c>
      <c r="P4166" t="str">
        <f>_xlfn.XLOOKUP(Table4[[#This Row],[ProductID]],Products!A:A,Products!C:C, "Not Found")</f>
        <v>Fashion</v>
      </c>
      <c r="Q4166" t="str">
        <f>_xlfn.XLOOKUP(Table4[[#This Row],[ProductID]],Products!A:A,Products!D:D,"Not Found")</f>
        <v>Bags</v>
      </c>
      <c r="R4166">
        <f>_xlfn.XLOOKUP(Table4[[#This Row],[ProductID]],Products!A:A,Products!E:E,"Not Found")</f>
        <v>1216.3599999999999</v>
      </c>
      <c r="S4166">
        <f>_xlfn.XLOOKUP(Table4[[#This Row],[ProductID]],Products!A:A,Products!F:F, "Not Found")</f>
        <v>794.8</v>
      </c>
      <c r="T4166" t="str">
        <f>_xlfn.XLOOKUP(Table4[[#This Row],[CustomerID]],Customers!A:A,Customers!D:D, "Not Found")</f>
        <v>M</v>
      </c>
      <c r="U4166" s="6">
        <f>_xlfn.XLOOKUP(Table4[[#This Row],[CustomerID]],Customers!A:A,Customers!E:E, "Not Found")</f>
        <v>27633</v>
      </c>
      <c r="V4166">
        <f ca="1">DATEDIF(Table4[[#This Row],[CustomerBirthday]], TODAY(), "Y")</f>
        <v>50</v>
      </c>
      <c r="W4166" t="str" cm="1">
        <f t="array" aca="1" ref="W4166" ca="1">_xlfn.IFS(Table4[[#This Row],[Age]]&lt;25, "Under 25",Table4[[#This Row],[Age]]=34, "25-34", Table4[[#This Row],[Age]]&lt;=49, "35-49", Table4[[#This Row],[Age]]&lt;=64, "50-64", Table4[[#This Row],[Age]]&gt;=65, "65+")</f>
        <v>50-64</v>
      </c>
      <c r="X4166" t="str">
        <f>_xlfn.XLOOKUP(Table4[[#This Row],[StoreID]],Stores!A:A,Stores!B:B, "Not found")</f>
        <v>MegaMart Jimenezborough</v>
      </c>
      <c r="Y4166" t="str">
        <f>_xlfn.XLOOKUP(Table4[[#This Row],[StoreID]],Stores!A:A,Stores!C:C, "Not Found")</f>
        <v>Jimenezborough</v>
      </c>
      <c r="Z4166" t="str">
        <f>_xlfn.XLOOKUP(Table4[[#This Row],[StoreID]],Stores!A:A,Stores!D:D, "Not Found")</f>
        <v>South</v>
      </c>
    </row>
    <row r="4167" spans="1:26">
      <c r="A4167" t="s">
        <v>5033</v>
      </c>
      <c r="B4167" s="1">
        <v>45435</v>
      </c>
      <c r="C4167" t="s">
        <v>435</v>
      </c>
      <c r="D4167" t="s">
        <v>739</v>
      </c>
      <c r="E4167" t="s">
        <v>835</v>
      </c>
      <c r="F4167">
        <v>2</v>
      </c>
      <c r="G4167">
        <v>0.05</v>
      </c>
      <c r="H4167" t="s">
        <v>865</v>
      </c>
      <c r="I4167" s="4">
        <f>Table4[[#This Row],[Quantity]]*Table4[[#This Row],[UnitPrice]]</f>
        <v>2388.2399999999998</v>
      </c>
      <c r="J4167" s="4">
        <f>Table4[[#This Row],[Gross Revenue]]*(1-Table4[[#This Row],[Discount]])</f>
        <v>2268.8279999999995</v>
      </c>
      <c r="K4167" s="4">
        <f>Table4[[#This Row],[Quantity]]*Table4[[#This Row],[CostPrice]]</f>
        <v>1677.9</v>
      </c>
      <c r="L4167" s="4">
        <f>Table4[[#This Row],[Net Revenue]]-Table4[[#This Row],[Total Cost]]</f>
        <v>590.92799999999943</v>
      </c>
      <c r="M4167" t="str">
        <f>_xlfn.XLOOKUP(Table4[[#This Row],[ProductID]], Products!A:A,Products!B:B, "Not Found")</f>
        <v>Step Smartphone</v>
      </c>
      <c r="N4167" t="str">
        <f>TEXT(Table4[[#This Row],[Date]], "mmm")</f>
        <v>May</v>
      </c>
      <c r="O4167" t="str">
        <f>TEXT(Table4[[#This Row],[Date]], "yyyy")</f>
        <v>2024</v>
      </c>
      <c r="P4167" t="str">
        <f>_xlfn.XLOOKUP(Table4[[#This Row],[ProductID]],Products!A:A,Products!C:C, "Not Found")</f>
        <v>Electronics</v>
      </c>
      <c r="Q4167" t="str">
        <f>_xlfn.XLOOKUP(Table4[[#This Row],[ProductID]],Products!A:A,Products!D:D,"Not Found")</f>
        <v>Smartphone</v>
      </c>
      <c r="R4167">
        <f>_xlfn.XLOOKUP(Table4[[#This Row],[ProductID]],Products!A:A,Products!E:E,"Not Found")</f>
        <v>1194.1199999999999</v>
      </c>
      <c r="S4167">
        <f>_xlfn.XLOOKUP(Table4[[#This Row],[ProductID]],Products!A:A,Products!F:F, "Not Found")</f>
        <v>838.95</v>
      </c>
      <c r="T4167" t="str">
        <f>_xlfn.XLOOKUP(Table4[[#This Row],[CustomerID]],Customers!A:A,Customers!D:D, "Not Found")</f>
        <v>F</v>
      </c>
      <c r="U4167" s="6">
        <f>_xlfn.XLOOKUP(Table4[[#This Row],[CustomerID]],Customers!A:A,Customers!E:E, "Not Found")</f>
        <v>32027</v>
      </c>
      <c r="V4167">
        <f ca="1">DATEDIF(Table4[[#This Row],[CustomerBirthday]], TODAY(), "Y")</f>
        <v>38</v>
      </c>
      <c r="W4167" t="str" cm="1">
        <f t="array" aca="1" ref="W4167" ca="1">_xlfn.IFS(Table4[[#This Row],[Age]]&lt;25, "Under 25",Table4[[#This Row],[Age]]=34, "25-34", Table4[[#This Row],[Age]]&lt;=49, "35-49", Table4[[#This Row],[Age]]&lt;=64, "50-64", Table4[[#This Row],[Age]]&gt;=65, "65+")</f>
        <v>35-49</v>
      </c>
      <c r="X4167" t="str">
        <f>_xlfn.XLOOKUP(Table4[[#This Row],[StoreID]],Stores!A:A,Stores!B:B, "Not found")</f>
        <v>MegaMart Peckmouth</v>
      </c>
      <c r="Y4167" t="str">
        <f>_xlfn.XLOOKUP(Table4[[#This Row],[StoreID]],Stores!A:A,Stores!C:C, "Not Found")</f>
        <v>Peckmouth</v>
      </c>
      <c r="Z4167" t="str">
        <f>_xlfn.XLOOKUP(Table4[[#This Row],[StoreID]],Stores!A:A,Stores!D:D, "Not Found")</f>
        <v>East</v>
      </c>
    </row>
    <row r="4168" spans="1:26">
      <c r="A4168" t="s">
        <v>5034</v>
      </c>
      <c r="B4168" s="1">
        <v>45677</v>
      </c>
      <c r="C4168" t="s">
        <v>59</v>
      </c>
      <c r="D4168" t="s">
        <v>800</v>
      </c>
      <c r="E4168" t="s">
        <v>839</v>
      </c>
      <c r="F4168">
        <v>1</v>
      </c>
      <c r="G4168">
        <v>0.15</v>
      </c>
      <c r="H4168" t="s">
        <v>868</v>
      </c>
      <c r="I4168" s="4">
        <f>Table4[[#This Row],[Quantity]]*Table4[[#This Row],[UnitPrice]]</f>
        <v>1952.65</v>
      </c>
      <c r="J4168" s="4">
        <f>Table4[[#This Row],[Gross Revenue]]*(1-Table4[[#This Row],[Discount]])</f>
        <v>1659.7525000000001</v>
      </c>
      <c r="K4168" s="4">
        <f>Table4[[#This Row],[Quantity]]*Table4[[#This Row],[CostPrice]]</f>
        <v>1451.27</v>
      </c>
      <c r="L4168" s="4">
        <f>Table4[[#This Row],[Net Revenue]]-Table4[[#This Row],[Total Cost]]</f>
        <v>208.48250000000007</v>
      </c>
      <c r="M4168" t="str">
        <f>_xlfn.XLOOKUP(Table4[[#This Row],[ProductID]], Products!A:A,Products!B:B, "Not Found")</f>
        <v>Book Television</v>
      </c>
      <c r="N4168" t="str">
        <f>TEXT(Table4[[#This Row],[Date]], "mmm")</f>
        <v>Jan</v>
      </c>
      <c r="O4168" t="str">
        <f>TEXT(Table4[[#This Row],[Date]], "yyyy")</f>
        <v>2025</v>
      </c>
      <c r="P4168" t="str">
        <f>_xlfn.XLOOKUP(Table4[[#This Row],[ProductID]],Products!A:A,Products!C:C, "Not Found")</f>
        <v>Electronics</v>
      </c>
      <c r="Q4168" t="str">
        <f>_xlfn.XLOOKUP(Table4[[#This Row],[ProductID]],Products!A:A,Products!D:D,"Not Found")</f>
        <v>Television</v>
      </c>
      <c r="R4168">
        <f>_xlfn.XLOOKUP(Table4[[#This Row],[ProductID]],Products!A:A,Products!E:E,"Not Found")</f>
        <v>1952.65</v>
      </c>
      <c r="S4168">
        <f>_xlfn.XLOOKUP(Table4[[#This Row],[ProductID]],Products!A:A,Products!F:F, "Not Found")</f>
        <v>1451.27</v>
      </c>
      <c r="T4168" t="str">
        <f>_xlfn.XLOOKUP(Table4[[#This Row],[CustomerID]],Customers!A:A,Customers!D:D, "Not Found")</f>
        <v>M</v>
      </c>
      <c r="U4168" s="6">
        <f>_xlfn.XLOOKUP(Table4[[#This Row],[CustomerID]],Customers!A:A,Customers!E:E, "Not Found")</f>
        <v>27205</v>
      </c>
      <c r="V4168">
        <f ca="1">DATEDIF(Table4[[#This Row],[CustomerBirthday]], TODAY(), "Y")</f>
        <v>52</v>
      </c>
      <c r="W4168" t="str" cm="1">
        <f t="array" aca="1" ref="W4168" ca="1">_xlfn.IFS(Table4[[#This Row],[Age]]&lt;25, "Under 25",Table4[[#This Row],[Age]]=34, "25-34", Table4[[#This Row],[Age]]&lt;=49, "35-49", Table4[[#This Row],[Age]]&lt;=64, "50-64", Table4[[#This Row],[Age]]&gt;=65, "65+")</f>
        <v>50-64</v>
      </c>
      <c r="X4168" t="str">
        <f>_xlfn.XLOOKUP(Table4[[#This Row],[StoreID]],Stores!A:A,Stores!B:B, "Not found")</f>
        <v>MegaMart New Michele</v>
      </c>
      <c r="Y4168" t="str">
        <f>_xlfn.XLOOKUP(Table4[[#This Row],[StoreID]],Stores!A:A,Stores!C:C, "Not Found")</f>
        <v>New Michele</v>
      </c>
      <c r="Z4168" t="str">
        <f>_xlfn.XLOOKUP(Table4[[#This Row],[StoreID]],Stores!A:A,Stores!D:D, "Not Found")</f>
        <v>West</v>
      </c>
    </row>
    <row r="4169" spans="1:26">
      <c r="A4169" t="s">
        <v>5035</v>
      </c>
      <c r="B4169" s="1">
        <v>45191</v>
      </c>
      <c r="C4169" t="s">
        <v>254</v>
      </c>
      <c r="D4169" t="s">
        <v>812</v>
      </c>
      <c r="E4169" t="s">
        <v>846</v>
      </c>
      <c r="F4169">
        <v>4</v>
      </c>
      <c r="G4169">
        <v>0</v>
      </c>
      <c r="H4169" t="s">
        <v>868</v>
      </c>
      <c r="I4169" s="4">
        <f>Table4[[#This Row],[Quantity]]*Table4[[#This Row],[UnitPrice]]</f>
        <v>2257.6799999999998</v>
      </c>
      <c r="J4169" s="4">
        <f>Table4[[#This Row],[Gross Revenue]]*(1-Table4[[#This Row],[Discount]])</f>
        <v>2257.6799999999998</v>
      </c>
      <c r="K4169" s="4">
        <f>Table4[[#This Row],[Quantity]]*Table4[[#This Row],[CostPrice]]</f>
        <v>1175.8399999999999</v>
      </c>
      <c r="L4169" s="4">
        <f>Table4[[#This Row],[Net Revenue]]-Table4[[#This Row],[Total Cost]]</f>
        <v>1081.8399999999999</v>
      </c>
      <c r="M4169" t="str">
        <f>_xlfn.XLOOKUP(Table4[[#This Row],[ProductID]], Products!A:A,Products!B:B, "Not Found")</f>
        <v>Soon Accessories</v>
      </c>
      <c r="N4169" t="str">
        <f>TEXT(Table4[[#This Row],[Date]], "mmm")</f>
        <v>Sep</v>
      </c>
      <c r="O4169" t="str">
        <f>TEXT(Table4[[#This Row],[Date]], "yyyy")</f>
        <v>2023</v>
      </c>
      <c r="P4169" t="str">
        <f>_xlfn.XLOOKUP(Table4[[#This Row],[ProductID]],Products!A:A,Products!C:C, "Not Found")</f>
        <v>Fashion</v>
      </c>
      <c r="Q4169" t="str">
        <f>_xlfn.XLOOKUP(Table4[[#This Row],[ProductID]],Products!A:A,Products!D:D,"Not Found")</f>
        <v>Accessories</v>
      </c>
      <c r="R4169">
        <f>_xlfn.XLOOKUP(Table4[[#This Row],[ProductID]],Products!A:A,Products!E:E,"Not Found")</f>
        <v>564.41999999999996</v>
      </c>
      <c r="S4169">
        <f>_xlfn.XLOOKUP(Table4[[#This Row],[ProductID]],Products!A:A,Products!F:F, "Not Found")</f>
        <v>293.95999999999998</v>
      </c>
      <c r="T4169" t="str">
        <f>_xlfn.XLOOKUP(Table4[[#This Row],[CustomerID]],Customers!A:A,Customers!D:D, "Not Found")</f>
        <v>M</v>
      </c>
      <c r="U4169" s="6">
        <f>_xlfn.XLOOKUP(Table4[[#This Row],[CustomerID]],Customers!A:A,Customers!E:E, "Not Found")</f>
        <v>26914</v>
      </c>
      <c r="V4169">
        <f ca="1">DATEDIF(Table4[[#This Row],[CustomerBirthday]], TODAY(), "Y")</f>
        <v>52</v>
      </c>
      <c r="W4169" t="str" cm="1">
        <f t="array" aca="1" ref="W4169" ca="1">_xlfn.IFS(Table4[[#This Row],[Age]]&lt;25, "Under 25",Table4[[#This Row],[Age]]=34, "25-34", Table4[[#This Row],[Age]]&lt;=49, "35-49", Table4[[#This Row],[Age]]&lt;=64, "50-64", Table4[[#This Row],[Age]]&gt;=65, "65+")</f>
        <v>50-64</v>
      </c>
      <c r="X4169" t="str">
        <f>_xlfn.XLOOKUP(Table4[[#This Row],[StoreID]],Stores!A:A,Stores!B:B, "Not found")</f>
        <v>MegaMart Johnmouth</v>
      </c>
      <c r="Y4169" t="str">
        <f>_xlfn.XLOOKUP(Table4[[#This Row],[StoreID]],Stores!A:A,Stores!C:C, "Not Found")</f>
        <v>Johnmouth</v>
      </c>
      <c r="Z4169" t="str">
        <f>_xlfn.XLOOKUP(Table4[[#This Row],[StoreID]],Stores!A:A,Stores!D:D, "Not Found")</f>
        <v>East</v>
      </c>
    </row>
    <row r="4170" spans="1:26">
      <c r="A4170" t="s">
        <v>5036</v>
      </c>
      <c r="B4170" s="1">
        <v>45785</v>
      </c>
      <c r="C4170" t="s">
        <v>589</v>
      </c>
      <c r="D4170" t="s">
        <v>824</v>
      </c>
      <c r="E4170" t="s">
        <v>842</v>
      </c>
      <c r="F4170">
        <v>3</v>
      </c>
      <c r="G4170">
        <v>0.1</v>
      </c>
      <c r="H4170" t="s">
        <v>868</v>
      </c>
      <c r="I4170" s="4">
        <f>Table4[[#This Row],[Quantity]]*Table4[[#This Row],[UnitPrice]]</f>
        <v>1164.78</v>
      </c>
      <c r="J4170" s="4">
        <f>Table4[[#This Row],[Gross Revenue]]*(1-Table4[[#This Row],[Discount]])</f>
        <v>1048.3019999999999</v>
      </c>
      <c r="K4170" s="4">
        <f>Table4[[#This Row],[Quantity]]*Table4[[#This Row],[CostPrice]]</f>
        <v>597.90000000000009</v>
      </c>
      <c r="L4170" s="4">
        <f>Table4[[#This Row],[Net Revenue]]-Table4[[#This Row],[Total Cost]]</f>
        <v>450.40199999999982</v>
      </c>
      <c r="M4170" t="str">
        <f>_xlfn.XLOOKUP(Table4[[#This Row],[ProductID]], Products!A:A,Products!B:B, "Not Found")</f>
        <v>Possible Watches</v>
      </c>
      <c r="N4170" t="str">
        <f>TEXT(Table4[[#This Row],[Date]], "mmm")</f>
        <v>May</v>
      </c>
      <c r="O4170" t="str">
        <f>TEXT(Table4[[#This Row],[Date]], "yyyy")</f>
        <v>2025</v>
      </c>
      <c r="P4170" t="str">
        <f>_xlfn.XLOOKUP(Table4[[#This Row],[ProductID]],Products!A:A,Products!C:C, "Not Found")</f>
        <v>Fashion</v>
      </c>
      <c r="Q4170" t="str">
        <f>_xlfn.XLOOKUP(Table4[[#This Row],[ProductID]],Products!A:A,Products!D:D,"Not Found")</f>
        <v>Watches</v>
      </c>
      <c r="R4170">
        <f>_xlfn.XLOOKUP(Table4[[#This Row],[ProductID]],Products!A:A,Products!E:E,"Not Found")</f>
        <v>388.26</v>
      </c>
      <c r="S4170">
        <f>_xlfn.XLOOKUP(Table4[[#This Row],[ProductID]],Products!A:A,Products!F:F, "Not Found")</f>
        <v>199.3</v>
      </c>
      <c r="T4170" t="str">
        <f>_xlfn.XLOOKUP(Table4[[#This Row],[CustomerID]],Customers!A:A,Customers!D:D, "Not Found")</f>
        <v>M</v>
      </c>
      <c r="U4170" s="6">
        <f>_xlfn.XLOOKUP(Table4[[#This Row],[CustomerID]],Customers!A:A,Customers!E:E, "Not Found")</f>
        <v>26659</v>
      </c>
      <c r="V4170">
        <f ca="1">DATEDIF(Table4[[#This Row],[CustomerBirthday]], TODAY(), "Y")</f>
        <v>53</v>
      </c>
      <c r="W4170" t="str" cm="1">
        <f t="array" aca="1" ref="W4170" ca="1">_xlfn.IFS(Table4[[#This Row],[Age]]&lt;25, "Under 25",Table4[[#This Row],[Age]]=34, "25-34", Table4[[#This Row],[Age]]&lt;=49, "35-49", Table4[[#This Row],[Age]]&lt;=64, "50-64", Table4[[#This Row],[Age]]&gt;=65, "65+")</f>
        <v>50-64</v>
      </c>
      <c r="X4170" t="str">
        <f>_xlfn.XLOOKUP(Table4[[#This Row],[StoreID]],Stores!A:A,Stores!B:B, "Not found")</f>
        <v>MegaMart Brianahaven</v>
      </c>
      <c r="Y4170" t="str">
        <f>_xlfn.XLOOKUP(Table4[[#This Row],[StoreID]],Stores!A:A,Stores!C:C, "Not Found")</f>
        <v>Brianahaven</v>
      </c>
      <c r="Z4170" t="str">
        <f>_xlfn.XLOOKUP(Table4[[#This Row],[StoreID]],Stores!A:A,Stores!D:D, "Not Found")</f>
        <v>North</v>
      </c>
    </row>
    <row r="4171" spans="1:26">
      <c r="A4171" t="s">
        <v>5037</v>
      </c>
      <c r="B4171" s="1">
        <v>45817</v>
      </c>
      <c r="C4171" t="s">
        <v>112</v>
      </c>
      <c r="D4171" t="s">
        <v>792</v>
      </c>
      <c r="E4171" t="s">
        <v>846</v>
      </c>
      <c r="F4171">
        <v>5</v>
      </c>
      <c r="G4171">
        <v>0.05</v>
      </c>
      <c r="H4171" t="s">
        <v>865</v>
      </c>
      <c r="I4171" s="4">
        <f>Table4[[#This Row],[Quantity]]*Table4[[#This Row],[UnitPrice]]</f>
        <v>8994.85</v>
      </c>
      <c r="J4171" s="4">
        <f>Table4[[#This Row],[Gross Revenue]]*(1-Table4[[#This Row],[Discount]])</f>
        <v>8545.1075000000001</v>
      </c>
      <c r="K4171" s="4">
        <f>Table4[[#This Row],[Quantity]]*Table4[[#This Row],[CostPrice]]</f>
        <v>6645.75</v>
      </c>
      <c r="L4171" s="4">
        <f>Table4[[#This Row],[Net Revenue]]-Table4[[#This Row],[Total Cost]]</f>
        <v>1899.3575000000001</v>
      </c>
      <c r="M4171" t="str">
        <f>_xlfn.XLOOKUP(Table4[[#This Row],[ProductID]], Products!A:A,Products!B:B, "Not Found")</f>
        <v>Beat Accessories</v>
      </c>
      <c r="N4171" t="str">
        <f>TEXT(Table4[[#This Row],[Date]], "mmm")</f>
        <v>Jun</v>
      </c>
      <c r="O4171" t="str">
        <f>TEXT(Table4[[#This Row],[Date]], "yyyy")</f>
        <v>2025</v>
      </c>
      <c r="P4171" t="str">
        <f>_xlfn.XLOOKUP(Table4[[#This Row],[ProductID]],Products!A:A,Products!C:C, "Not Found")</f>
        <v>Fashion</v>
      </c>
      <c r="Q4171" t="str">
        <f>_xlfn.XLOOKUP(Table4[[#This Row],[ProductID]],Products!A:A,Products!D:D,"Not Found")</f>
        <v>Accessories</v>
      </c>
      <c r="R4171">
        <f>_xlfn.XLOOKUP(Table4[[#This Row],[ProductID]],Products!A:A,Products!E:E,"Not Found")</f>
        <v>1798.97</v>
      </c>
      <c r="S4171">
        <f>_xlfn.XLOOKUP(Table4[[#This Row],[ProductID]],Products!A:A,Products!F:F, "Not Found")</f>
        <v>1329.15</v>
      </c>
      <c r="T4171" t="str">
        <f>_xlfn.XLOOKUP(Table4[[#This Row],[CustomerID]],Customers!A:A,Customers!D:D, "Not Found")</f>
        <v>F</v>
      </c>
      <c r="U4171" s="6">
        <f>_xlfn.XLOOKUP(Table4[[#This Row],[CustomerID]],Customers!A:A,Customers!E:E, "Not Found")</f>
        <v>21956</v>
      </c>
      <c r="V4171">
        <f ca="1">DATEDIF(Table4[[#This Row],[CustomerBirthday]], TODAY(), "Y")</f>
        <v>66</v>
      </c>
      <c r="W4171" t="str" cm="1">
        <f t="array" aca="1" ref="W4171" ca="1">_xlfn.IFS(Table4[[#This Row],[Age]]&lt;25, "Under 25",Table4[[#This Row],[Age]]=34, "25-34", Table4[[#This Row],[Age]]&lt;=49, "35-49", Table4[[#This Row],[Age]]&lt;=64, "50-64", Table4[[#This Row],[Age]]&gt;=65, "65+")</f>
        <v>65+</v>
      </c>
      <c r="X4171" t="str">
        <f>_xlfn.XLOOKUP(Table4[[#This Row],[StoreID]],Stores!A:A,Stores!B:B, "Not found")</f>
        <v>MegaMart Johnmouth</v>
      </c>
      <c r="Y4171" t="str">
        <f>_xlfn.XLOOKUP(Table4[[#This Row],[StoreID]],Stores!A:A,Stores!C:C, "Not Found")</f>
        <v>Johnmouth</v>
      </c>
      <c r="Z4171" t="str">
        <f>_xlfn.XLOOKUP(Table4[[#This Row],[StoreID]],Stores!A:A,Stores!D:D, "Not Found")</f>
        <v>East</v>
      </c>
    </row>
    <row r="4172" spans="1:26">
      <c r="A4172" t="s">
        <v>5038</v>
      </c>
      <c r="B4172" s="1">
        <v>45250</v>
      </c>
      <c r="C4172" t="s">
        <v>55</v>
      </c>
      <c r="D4172" t="s">
        <v>722</v>
      </c>
      <c r="E4172" t="s">
        <v>842</v>
      </c>
      <c r="F4172">
        <v>3</v>
      </c>
      <c r="G4172">
        <v>0.05</v>
      </c>
      <c r="H4172" t="s">
        <v>868</v>
      </c>
      <c r="I4172" s="4">
        <f>Table4[[#This Row],[Quantity]]*Table4[[#This Row],[UnitPrice]]</f>
        <v>5561.3099999999995</v>
      </c>
      <c r="J4172" s="4">
        <f>Table4[[#This Row],[Gross Revenue]]*(1-Table4[[#This Row],[Discount]])</f>
        <v>5283.2444999999989</v>
      </c>
      <c r="K4172" s="4">
        <f>Table4[[#This Row],[Quantity]]*Table4[[#This Row],[CostPrice]]</f>
        <v>4090.56</v>
      </c>
      <c r="L4172" s="4">
        <f>Table4[[#This Row],[Net Revenue]]-Table4[[#This Row],[Total Cost]]</f>
        <v>1192.6844999999989</v>
      </c>
      <c r="M4172" t="str">
        <f>_xlfn.XLOOKUP(Table4[[#This Row],[ProductID]], Products!A:A,Products!B:B, "Not Found")</f>
        <v>Four Accessories</v>
      </c>
      <c r="N4172" t="str">
        <f>TEXT(Table4[[#This Row],[Date]], "mmm")</f>
        <v>Nov</v>
      </c>
      <c r="O4172" t="str">
        <f>TEXT(Table4[[#This Row],[Date]], "yyyy")</f>
        <v>2023</v>
      </c>
      <c r="P4172" t="str">
        <f>_xlfn.XLOOKUP(Table4[[#This Row],[ProductID]],Products!A:A,Products!C:C, "Not Found")</f>
        <v>Fashion</v>
      </c>
      <c r="Q4172" t="str">
        <f>_xlfn.XLOOKUP(Table4[[#This Row],[ProductID]],Products!A:A,Products!D:D,"Not Found")</f>
        <v>Accessories</v>
      </c>
      <c r="R4172">
        <f>_xlfn.XLOOKUP(Table4[[#This Row],[ProductID]],Products!A:A,Products!E:E,"Not Found")</f>
        <v>1853.77</v>
      </c>
      <c r="S4172">
        <f>_xlfn.XLOOKUP(Table4[[#This Row],[ProductID]],Products!A:A,Products!F:F, "Not Found")</f>
        <v>1363.52</v>
      </c>
      <c r="T4172" t="str">
        <f>_xlfn.XLOOKUP(Table4[[#This Row],[CustomerID]],Customers!A:A,Customers!D:D, "Not Found")</f>
        <v>M</v>
      </c>
      <c r="U4172" s="6">
        <f>_xlfn.XLOOKUP(Table4[[#This Row],[CustomerID]],Customers!A:A,Customers!E:E, "Not Found")</f>
        <v>20117</v>
      </c>
      <c r="V4172">
        <f ca="1">DATEDIF(Table4[[#This Row],[CustomerBirthday]], TODAY(), "Y")</f>
        <v>71</v>
      </c>
      <c r="W4172" t="str" cm="1">
        <f t="array" aca="1" ref="W4172" ca="1">_xlfn.IFS(Table4[[#This Row],[Age]]&lt;25, "Under 25",Table4[[#This Row],[Age]]=34, "25-34", Table4[[#This Row],[Age]]&lt;=49, "35-49", Table4[[#This Row],[Age]]&lt;=64, "50-64", Table4[[#This Row],[Age]]&gt;=65, "65+")</f>
        <v>65+</v>
      </c>
      <c r="X4172" t="str">
        <f>_xlfn.XLOOKUP(Table4[[#This Row],[StoreID]],Stores!A:A,Stores!B:B, "Not found")</f>
        <v>MegaMart Brianahaven</v>
      </c>
      <c r="Y4172" t="str">
        <f>_xlfn.XLOOKUP(Table4[[#This Row],[StoreID]],Stores!A:A,Stores!C:C, "Not Found")</f>
        <v>Brianahaven</v>
      </c>
      <c r="Z4172" t="str">
        <f>_xlfn.XLOOKUP(Table4[[#This Row],[StoreID]],Stores!A:A,Stores!D:D, "Not Found")</f>
        <v>North</v>
      </c>
    </row>
    <row r="4173" spans="1:26">
      <c r="A4173" t="s">
        <v>5039</v>
      </c>
      <c r="B4173" s="1">
        <v>45342</v>
      </c>
      <c r="C4173" t="s">
        <v>155</v>
      </c>
      <c r="D4173" t="s">
        <v>769</v>
      </c>
      <c r="E4173" t="s">
        <v>842</v>
      </c>
      <c r="F4173">
        <v>2</v>
      </c>
      <c r="G4173">
        <v>0.1</v>
      </c>
      <c r="H4173" t="s">
        <v>875</v>
      </c>
      <c r="I4173" s="4">
        <f>Table4[[#This Row],[Quantity]]*Table4[[#This Row],[UnitPrice]]</f>
        <v>51.14</v>
      </c>
      <c r="J4173" s="4">
        <f>Table4[[#This Row],[Gross Revenue]]*(1-Table4[[#This Row],[Discount]])</f>
        <v>46.026000000000003</v>
      </c>
      <c r="K4173" s="4">
        <f>Table4[[#This Row],[Quantity]]*Table4[[#This Row],[CostPrice]]</f>
        <v>38.1</v>
      </c>
      <c r="L4173" s="4">
        <f>Table4[[#This Row],[Net Revenue]]-Table4[[#This Row],[Total Cost]]</f>
        <v>7.9260000000000019</v>
      </c>
      <c r="M4173" t="str">
        <f>_xlfn.XLOOKUP(Table4[[#This Row],[ProductID]], Products!A:A,Products!B:B, "Not Found")</f>
        <v>How Vegetables</v>
      </c>
      <c r="N4173" t="str">
        <f>TEXT(Table4[[#This Row],[Date]], "mmm")</f>
        <v>Feb</v>
      </c>
      <c r="O4173" t="str">
        <f>TEXT(Table4[[#This Row],[Date]], "yyyy")</f>
        <v>2024</v>
      </c>
      <c r="P4173" t="str">
        <f>_xlfn.XLOOKUP(Table4[[#This Row],[ProductID]],Products!A:A,Products!C:C, "Not Found")</f>
        <v>Groceries</v>
      </c>
      <c r="Q4173" t="str">
        <f>_xlfn.XLOOKUP(Table4[[#This Row],[ProductID]],Products!A:A,Products!D:D,"Not Found")</f>
        <v>Vegetables</v>
      </c>
      <c r="R4173">
        <f>_xlfn.XLOOKUP(Table4[[#This Row],[ProductID]],Products!A:A,Products!E:E,"Not Found")</f>
        <v>25.57</v>
      </c>
      <c r="S4173">
        <f>_xlfn.XLOOKUP(Table4[[#This Row],[ProductID]],Products!A:A,Products!F:F, "Not Found")</f>
        <v>19.05</v>
      </c>
      <c r="T4173" t="str">
        <f>_xlfn.XLOOKUP(Table4[[#This Row],[CustomerID]],Customers!A:A,Customers!D:D, "Not Found")</f>
        <v>M</v>
      </c>
      <c r="U4173" s="6">
        <f>_xlfn.XLOOKUP(Table4[[#This Row],[CustomerID]],Customers!A:A,Customers!E:E, "Not Found")</f>
        <v>27339</v>
      </c>
      <c r="V4173">
        <f ca="1">DATEDIF(Table4[[#This Row],[CustomerBirthday]], TODAY(), "Y")</f>
        <v>51</v>
      </c>
      <c r="W4173" t="str" cm="1">
        <f t="array" aca="1" ref="W4173" ca="1">_xlfn.IFS(Table4[[#This Row],[Age]]&lt;25, "Under 25",Table4[[#This Row],[Age]]=34, "25-34", Table4[[#This Row],[Age]]&lt;=49, "35-49", Table4[[#This Row],[Age]]&lt;=64, "50-64", Table4[[#This Row],[Age]]&gt;=65, "65+")</f>
        <v>50-64</v>
      </c>
      <c r="X4173" t="str">
        <f>_xlfn.XLOOKUP(Table4[[#This Row],[StoreID]],Stores!A:A,Stores!B:B, "Not found")</f>
        <v>MegaMart Brianahaven</v>
      </c>
      <c r="Y4173" t="str">
        <f>_xlfn.XLOOKUP(Table4[[#This Row],[StoreID]],Stores!A:A,Stores!C:C, "Not Found")</f>
        <v>Brianahaven</v>
      </c>
      <c r="Z4173" t="str">
        <f>_xlfn.XLOOKUP(Table4[[#This Row],[StoreID]],Stores!A:A,Stores!D:D, "Not Found")</f>
        <v>North</v>
      </c>
    </row>
    <row r="4174" spans="1:26">
      <c r="A4174" t="s">
        <v>5040</v>
      </c>
      <c r="B4174" s="1">
        <v>45294</v>
      </c>
      <c r="C4174" t="s">
        <v>183</v>
      </c>
      <c r="D4174" t="s">
        <v>796</v>
      </c>
      <c r="E4174" t="s">
        <v>835</v>
      </c>
      <c r="F4174">
        <v>3</v>
      </c>
      <c r="G4174">
        <v>0</v>
      </c>
      <c r="H4174" t="s">
        <v>865</v>
      </c>
      <c r="I4174" s="4">
        <f>Table4[[#This Row],[Quantity]]*Table4[[#This Row],[UnitPrice]]</f>
        <v>4687.29</v>
      </c>
      <c r="J4174" s="4">
        <f>Table4[[#This Row],[Gross Revenue]]*(1-Table4[[#This Row],[Discount]])</f>
        <v>4687.29</v>
      </c>
      <c r="K4174" s="4">
        <f>Table4[[#This Row],[Quantity]]*Table4[[#This Row],[CostPrice]]</f>
        <v>3586.8900000000003</v>
      </c>
      <c r="L4174" s="4">
        <f>Table4[[#This Row],[Net Revenue]]-Table4[[#This Row],[Total Cost]]</f>
        <v>1100.3999999999996</v>
      </c>
      <c r="M4174" t="str">
        <f>_xlfn.XLOOKUP(Table4[[#This Row],[ProductID]], Products!A:A,Products!B:B, "Not Found")</f>
        <v>Chair Laptop</v>
      </c>
      <c r="N4174" t="str">
        <f>TEXT(Table4[[#This Row],[Date]], "mmm")</f>
        <v>Jan</v>
      </c>
      <c r="O4174" t="str">
        <f>TEXT(Table4[[#This Row],[Date]], "yyyy")</f>
        <v>2024</v>
      </c>
      <c r="P4174" t="str">
        <f>_xlfn.XLOOKUP(Table4[[#This Row],[ProductID]],Products!A:A,Products!C:C, "Not Found")</f>
        <v>Electronics</v>
      </c>
      <c r="Q4174" t="str">
        <f>_xlfn.XLOOKUP(Table4[[#This Row],[ProductID]],Products!A:A,Products!D:D,"Not Found")</f>
        <v>Laptop</v>
      </c>
      <c r="R4174">
        <f>_xlfn.XLOOKUP(Table4[[#This Row],[ProductID]],Products!A:A,Products!E:E,"Not Found")</f>
        <v>1562.43</v>
      </c>
      <c r="S4174">
        <f>_xlfn.XLOOKUP(Table4[[#This Row],[ProductID]],Products!A:A,Products!F:F, "Not Found")</f>
        <v>1195.6300000000001</v>
      </c>
      <c r="T4174" t="str">
        <f>_xlfn.XLOOKUP(Table4[[#This Row],[CustomerID]],Customers!A:A,Customers!D:D, "Not Found")</f>
        <v>F</v>
      </c>
      <c r="U4174" s="6">
        <f>_xlfn.XLOOKUP(Table4[[#This Row],[CustomerID]],Customers!A:A,Customers!E:E, "Not Found")</f>
        <v>38901</v>
      </c>
      <c r="V4174">
        <f ca="1">DATEDIF(Table4[[#This Row],[CustomerBirthday]], TODAY(), "Y")</f>
        <v>20</v>
      </c>
      <c r="W4174" t="str" cm="1">
        <f t="array" aca="1" ref="W4174" ca="1">_xlfn.IFS(Table4[[#This Row],[Age]]&lt;25, "Under 25",Table4[[#This Row],[Age]]=34, "25-34", Table4[[#This Row],[Age]]&lt;=49, "35-49", Table4[[#This Row],[Age]]&lt;=64, "50-64", Table4[[#This Row],[Age]]&gt;=65, "65+")</f>
        <v>Under 25</v>
      </c>
      <c r="X4174" t="str">
        <f>_xlfn.XLOOKUP(Table4[[#This Row],[StoreID]],Stores!A:A,Stores!B:B, "Not found")</f>
        <v>MegaMart Peckmouth</v>
      </c>
      <c r="Y4174" t="str">
        <f>_xlfn.XLOOKUP(Table4[[#This Row],[StoreID]],Stores!A:A,Stores!C:C, "Not Found")</f>
        <v>Peckmouth</v>
      </c>
      <c r="Z4174" t="str">
        <f>_xlfn.XLOOKUP(Table4[[#This Row],[StoreID]],Stores!A:A,Stores!D:D, "Not Found")</f>
        <v>East</v>
      </c>
    </row>
    <row r="4175" spans="1:26">
      <c r="A4175" t="s">
        <v>5041</v>
      </c>
      <c r="B4175" s="1">
        <v>45834</v>
      </c>
      <c r="C4175" t="s">
        <v>372</v>
      </c>
      <c r="D4175" t="s">
        <v>715</v>
      </c>
      <c r="E4175" t="s">
        <v>842</v>
      </c>
      <c r="F4175">
        <v>5</v>
      </c>
      <c r="G4175">
        <v>0.1</v>
      </c>
      <c r="H4175" t="s">
        <v>865</v>
      </c>
      <c r="I4175" s="4">
        <f>Table4[[#This Row],[Quantity]]*Table4[[#This Row],[UnitPrice]]</f>
        <v>4093.8</v>
      </c>
      <c r="J4175" s="4">
        <f>Table4[[#This Row],[Gross Revenue]]*(1-Table4[[#This Row],[Discount]])</f>
        <v>3684.42</v>
      </c>
      <c r="K4175" s="4">
        <f>Table4[[#This Row],[Quantity]]*Table4[[#This Row],[CostPrice]]</f>
        <v>2638.1</v>
      </c>
      <c r="L4175" s="4">
        <f>Table4[[#This Row],[Net Revenue]]-Table4[[#This Row],[Total Cost]]</f>
        <v>1046.3200000000002</v>
      </c>
      <c r="M4175" t="str">
        <f>_xlfn.XLOOKUP(Table4[[#This Row],[ProductID]], Products!A:A,Products!B:B, "Not Found")</f>
        <v>Audience Television</v>
      </c>
      <c r="N4175" t="str">
        <f>TEXT(Table4[[#This Row],[Date]], "mmm")</f>
        <v>Jun</v>
      </c>
      <c r="O4175" t="str">
        <f>TEXT(Table4[[#This Row],[Date]], "yyyy")</f>
        <v>2025</v>
      </c>
      <c r="P4175" t="str">
        <f>_xlfn.XLOOKUP(Table4[[#This Row],[ProductID]],Products!A:A,Products!C:C, "Not Found")</f>
        <v>Electronics</v>
      </c>
      <c r="Q4175" t="str">
        <f>_xlfn.XLOOKUP(Table4[[#This Row],[ProductID]],Products!A:A,Products!D:D,"Not Found")</f>
        <v>Television</v>
      </c>
      <c r="R4175">
        <f>_xlfn.XLOOKUP(Table4[[#This Row],[ProductID]],Products!A:A,Products!E:E,"Not Found")</f>
        <v>818.76</v>
      </c>
      <c r="S4175">
        <f>_xlfn.XLOOKUP(Table4[[#This Row],[ProductID]],Products!A:A,Products!F:F, "Not Found")</f>
        <v>527.62</v>
      </c>
      <c r="T4175" t="str">
        <f>_xlfn.XLOOKUP(Table4[[#This Row],[CustomerID]],Customers!A:A,Customers!D:D, "Not Found")</f>
        <v>M</v>
      </c>
      <c r="U4175" s="6">
        <f>_xlfn.XLOOKUP(Table4[[#This Row],[CustomerID]],Customers!A:A,Customers!E:E, "Not Found")</f>
        <v>23580</v>
      </c>
      <c r="V4175">
        <f ca="1">DATEDIF(Table4[[#This Row],[CustomerBirthday]], TODAY(), "Y")</f>
        <v>62</v>
      </c>
      <c r="W4175" t="str" cm="1">
        <f t="array" aca="1" ref="W4175" ca="1">_xlfn.IFS(Table4[[#This Row],[Age]]&lt;25, "Under 25",Table4[[#This Row],[Age]]=34, "25-34", Table4[[#This Row],[Age]]&lt;=49, "35-49", Table4[[#This Row],[Age]]&lt;=64, "50-64", Table4[[#This Row],[Age]]&gt;=65, "65+")</f>
        <v>50-64</v>
      </c>
      <c r="X4175" t="str">
        <f>_xlfn.XLOOKUP(Table4[[#This Row],[StoreID]],Stores!A:A,Stores!B:B, "Not found")</f>
        <v>MegaMart Brianahaven</v>
      </c>
      <c r="Y4175" t="str">
        <f>_xlfn.XLOOKUP(Table4[[#This Row],[StoreID]],Stores!A:A,Stores!C:C, "Not Found")</f>
        <v>Brianahaven</v>
      </c>
      <c r="Z4175" t="str">
        <f>_xlfn.XLOOKUP(Table4[[#This Row],[StoreID]],Stores!A:A,Stores!D:D, "Not Found")</f>
        <v>North</v>
      </c>
    </row>
    <row r="4176" spans="1:26">
      <c r="A4176" t="s">
        <v>5042</v>
      </c>
      <c r="B4176" s="1">
        <v>45784</v>
      </c>
      <c r="C4176" t="s">
        <v>476</v>
      </c>
      <c r="D4176" t="s">
        <v>812</v>
      </c>
      <c r="E4176" t="s">
        <v>835</v>
      </c>
      <c r="F4176">
        <v>2</v>
      </c>
      <c r="G4176">
        <v>0.15</v>
      </c>
      <c r="H4176" t="s">
        <v>871</v>
      </c>
      <c r="I4176" s="4">
        <f>Table4[[#This Row],[Quantity]]*Table4[[#This Row],[UnitPrice]]</f>
        <v>1128.8399999999999</v>
      </c>
      <c r="J4176" s="4">
        <f>Table4[[#This Row],[Gross Revenue]]*(1-Table4[[#This Row],[Discount]])</f>
        <v>959.5139999999999</v>
      </c>
      <c r="K4176" s="4">
        <f>Table4[[#This Row],[Quantity]]*Table4[[#This Row],[CostPrice]]</f>
        <v>587.91999999999996</v>
      </c>
      <c r="L4176" s="4">
        <f>Table4[[#This Row],[Net Revenue]]-Table4[[#This Row],[Total Cost]]</f>
        <v>371.59399999999994</v>
      </c>
      <c r="M4176" t="str">
        <f>_xlfn.XLOOKUP(Table4[[#This Row],[ProductID]], Products!A:A,Products!B:B, "Not Found")</f>
        <v>Soon Accessories</v>
      </c>
      <c r="N4176" t="str">
        <f>TEXT(Table4[[#This Row],[Date]], "mmm")</f>
        <v>May</v>
      </c>
      <c r="O4176" t="str">
        <f>TEXT(Table4[[#This Row],[Date]], "yyyy")</f>
        <v>2025</v>
      </c>
      <c r="P4176" t="str">
        <f>_xlfn.XLOOKUP(Table4[[#This Row],[ProductID]],Products!A:A,Products!C:C, "Not Found")</f>
        <v>Fashion</v>
      </c>
      <c r="Q4176" t="str">
        <f>_xlfn.XLOOKUP(Table4[[#This Row],[ProductID]],Products!A:A,Products!D:D,"Not Found")</f>
        <v>Accessories</v>
      </c>
      <c r="R4176">
        <f>_xlfn.XLOOKUP(Table4[[#This Row],[ProductID]],Products!A:A,Products!E:E,"Not Found")</f>
        <v>564.41999999999996</v>
      </c>
      <c r="S4176">
        <f>_xlfn.XLOOKUP(Table4[[#This Row],[ProductID]],Products!A:A,Products!F:F, "Not Found")</f>
        <v>293.95999999999998</v>
      </c>
      <c r="T4176" t="str">
        <f>_xlfn.XLOOKUP(Table4[[#This Row],[CustomerID]],Customers!A:A,Customers!D:D, "Not Found")</f>
        <v>M</v>
      </c>
      <c r="U4176" s="6">
        <f>_xlfn.XLOOKUP(Table4[[#This Row],[CustomerID]],Customers!A:A,Customers!E:E, "Not Found")</f>
        <v>29985</v>
      </c>
      <c r="V4176">
        <f ca="1">DATEDIF(Table4[[#This Row],[CustomerBirthday]], TODAY(), "Y")</f>
        <v>44</v>
      </c>
      <c r="W4176" t="str" cm="1">
        <f t="array" aca="1" ref="W4176" ca="1">_xlfn.IFS(Table4[[#This Row],[Age]]&lt;25, "Under 25",Table4[[#This Row],[Age]]=34, "25-34", Table4[[#This Row],[Age]]&lt;=49, "35-49", Table4[[#This Row],[Age]]&lt;=64, "50-64", Table4[[#This Row],[Age]]&gt;=65, "65+")</f>
        <v>35-49</v>
      </c>
      <c r="X4176" t="str">
        <f>_xlfn.XLOOKUP(Table4[[#This Row],[StoreID]],Stores!A:A,Stores!B:B, "Not found")</f>
        <v>MegaMart Peckmouth</v>
      </c>
      <c r="Y4176" t="str">
        <f>_xlfn.XLOOKUP(Table4[[#This Row],[StoreID]],Stores!A:A,Stores!C:C, "Not Found")</f>
        <v>Peckmouth</v>
      </c>
      <c r="Z4176" t="str">
        <f>_xlfn.XLOOKUP(Table4[[#This Row],[StoreID]],Stores!A:A,Stores!D:D, "Not Found")</f>
        <v>East</v>
      </c>
    </row>
    <row r="4177" spans="1:26">
      <c r="A4177" t="s">
        <v>5043</v>
      </c>
      <c r="B4177" s="1">
        <v>45544</v>
      </c>
      <c r="C4177" t="s">
        <v>577</v>
      </c>
      <c r="D4177" t="s">
        <v>780</v>
      </c>
      <c r="E4177" t="s">
        <v>835</v>
      </c>
      <c r="F4177">
        <v>4</v>
      </c>
      <c r="G4177">
        <v>0</v>
      </c>
      <c r="H4177" t="s">
        <v>871</v>
      </c>
      <c r="I4177" s="4">
        <f>Table4[[#This Row],[Quantity]]*Table4[[#This Row],[UnitPrice]]</f>
        <v>5088.92</v>
      </c>
      <c r="J4177" s="4">
        <f>Table4[[#This Row],[Gross Revenue]]*(1-Table4[[#This Row],[Discount]])</f>
        <v>5088.92</v>
      </c>
      <c r="K4177" s="4">
        <f>Table4[[#This Row],[Quantity]]*Table4[[#This Row],[CostPrice]]</f>
        <v>3810.6</v>
      </c>
      <c r="L4177" s="4">
        <f>Table4[[#This Row],[Net Revenue]]-Table4[[#This Row],[Total Cost]]</f>
        <v>1278.3200000000002</v>
      </c>
      <c r="M4177" t="str">
        <f>_xlfn.XLOOKUP(Table4[[#This Row],[ProductID]], Products!A:A,Products!B:B, "Not Found")</f>
        <v>Hospital Smartphone</v>
      </c>
      <c r="N4177" t="str">
        <f>TEXT(Table4[[#This Row],[Date]], "mmm")</f>
        <v>Sep</v>
      </c>
      <c r="O4177" t="str">
        <f>TEXT(Table4[[#This Row],[Date]], "yyyy")</f>
        <v>2024</v>
      </c>
      <c r="P4177" t="str">
        <f>_xlfn.XLOOKUP(Table4[[#This Row],[ProductID]],Products!A:A,Products!C:C, "Not Found")</f>
        <v>Electronics</v>
      </c>
      <c r="Q4177" t="str">
        <f>_xlfn.XLOOKUP(Table4[[#This Row],[ProductID]],Products!A:A,Products!D:D,"Not Found")</f>
        <v>Smartphone</v>
      </c>
      <c r="R4177">
        <f>_xlfn.XLOOKUP(Table4[[#This Row],[ProductID]],Products!A:A,Products!E:E,"Not Found")</f>
        <v>1272.23</v>
      </c>
      <c r="S4177">
        <f>_xlfn.XLOOKUP(Table4[[#This Row],[ProductID]],Products!A:A,Products!F:F, "Not Found")</f>
        <v>952.65</v>
      </c>
      <c r="T4177" t="str">
        <f>_xlfn.XLOOKUP(Table4[[#This Row],[CustomerID]],Customers!A:A,Customers!D:D, "Not Found")</f>
        <v>M</v>
      </c>
      <c r="U4177" s="6">
        <f>_xlfn.XLOOKUP(Table4[[#This Row],[CustomerID]],Customers!A:A,Customers!E:E, "Not Found")</f>
        <v>23030</v>
      </c>
      <c r="V4177">
        <f ca="1">DATEDIF(Table4[[#This Row],[CustomerBirthday]], TODAY(), "Y")</f>
        <v>63</v>
      </c>
      <c r="W4177" t="str" cm="1">
        <f t="array" aca="1" ref="W4177" ca="1">_xlfn.IFS(Table4[[#This Row],[Age]]&lt;25, "Under 25",Table4[[#This Row],[Age]]=34, "25-34", Table4[[#This Row],[Age]]&lt;=49, "35-49", Table4[[#This Row],[Age]]&lt;=64, "50-64", Table4[[#This Row],[Age]]&gt;=65, "65+")</f>
        <v>50-64</v>
      </c>
      <c r="X4177" t="str">
        <f>_xlfn.XLOOKUP(Table4[[#This Row],[StoreID]],Stores!A:A,Stores!B:B, "Not found")</f>
        <v>MegaMart Peckmouth</v>
      </c>
      <c r="Y4177" t="str">
        <f>_xlfn.XLOOKUP(Table4[[#This Row],[StoreID]],Stores!A:A,Stores!C:C, "Not Found")</f>
        <v>Peckmouth</v>
      </c>
      <c r="Z4177" t="str">
        <f>_xlfn.XLOOKUP(Table4[[#This Row],[StoreID]],Stores!A:A,Stores!D:D, "Not Found")</f>
        <v>East</v>
      </c>
    </row>
    <row r="4178" spans="1:26">
      <c r="A4178" t="s">
        <v>5044</v>
      </c>
      <c r="B4178" s="1">
        <v>45185</v>
      </c>
      <c r="C4178" t="s">
        <v>105</v>
      </c>
      <c r="D4178" t="s">
        <v>736</v>
      </c>
      <c r="E4178" t="s">
        <v>835</v>
      </c>
      <c r="F4178">
        <v>1</v>
      </c>
      <c r="G4178">
        <v>0</v>
      </c>
      <c r="H4178" t="s">
        <v>875</v>
      </c>
      <c r="I4178" s="4">
        <f>Table4[[#This Row],[Quantity]]*Table4[[#This Row],[UnitPrice]]</f>
        <v>123.19</v>
      </c>
      <c r="J4178" s="4">
        <f>Table4[[#This Row],[Gross Revenue]]*(1-Table4[[#This Row],[Discount]])</f>
        <v>123.19</v>
      </c>
      <c r="K4178" s="4">
        <f>Table4[[#This Row],[Quantity]]*Table4[[#This Row],[CostPrice]]</f>
        <v>80.36</v>
      </c>
      <c r="L4178" s="4">
        <f>Table4[[#This Row],[Net Revenue]]-Table4[[#This Row],[Total Cost]]</f>
        <v>42.83</v>
      </c>
      <c r="M4178" t="str">
        <f>_xlfn.XLOOKUP(Table4[[#This Row],[ProductID]], Products!A:A,Products!B:B, "Not Found")</f>
        <v>Us Snacks</v>
      </c>
      <c r="N4178" t="str">
        <f>TEXT(Table4[[#This Row],[Date]], "mmm")</f>
        <v>Sep</v>
      </c>
      <c r="O4178" t="str">
        <f>TEXT(Table4[[#This Row],[Date]], "yyyy")</f>
        <v>2023</v>
      </c>
      <c r="P4178" t="str">
        <f>_xlfn.XLOOKUP(Table4[[#This Row],[ProductID]],Products!A:A,Products!C:C, "Not Found")</f>
        <v>Groceries</v>
      </c>
      <c r="Q4178" t="str">
        <f>_xlfn.XLOOKUP(Table4[[#This Row],[ProductID]],Products!A:A,Products!D:D,"Not Found")</f>
        <v>Snacks</v>
      </c>
      <c r="R4178">
        <f>_xlfn.XLOOKUP(Table4[[#This Row],[ProductID]],Products!A:A,Products!E:E,"Not Found")</f>
        <v>123.19</v>
      </c>
      <c r="S4178">
        <f>_xlfn.XLOOKUP(Table4[[#This Row],[ProductID]],Products!A:A,Products!F:F, "Not Found")</f>
        <v>80.36</v>
      </c>
      <c r="T4178" t="str">
        <f>_xlfn.XLOOKUP(Table4[[#This Row],[CustomerID]],Customers!A:A,Customers!D:D, "Not Found")</f>
        <v>M</v>
      </c>
      <c r="U4178" s="6">
        <f>_xlfn.XLOOKUP(Table4[[#This Row],[CustomerID]],Customers!A:A,Customers!E:E, "Not Found")</f>
        <v>37990</v>
      </c>
      <c r="V4178">
        <f ca="1">DATEDIF(Table4[[#This Row],[CustomerBirthday]], TODAY(), "Y")</f>
        <v>22</v>
      </c>
      <c r="W4178" t="str" cm="1">
        <f t="array" aca="1" ref="W4178" ca="1">_xlfn.IFS(Table4[[#This Row],[Age]]&lt;25, "Under 25",Table4[[#This Row],[Age]]=34, "25-34", Table4[[#This Row],[Age]]&lt;=49, "35-49", Table4[[#This Row],[Age]]&lt;=64, "50-64", Table4[[#This Row],[Age]]&gt;=65, "65+")</f>
        <v>Under 25</v>
      </c>
      <c r="X4178" t="str">
        <f>_xlfn.XLOOKUP(Table4[[#This Row],[StoreID]],Stores!A:A,Stores!B:B, "Not found")</f>
        <v>MegaMart Peckmouth</v>
      </c>
      <c r="Y4178" t="str">
        <f>_xlfn.XLOOKUP(Table4[[#This Row],[StoreID]],Stores!A:A,Stores!C:C, "Not Found")</f>
        <v>Peckmouth</v>
      </c>
      <c r="Z4178" t="str">
        <f>_xlfn.XLOOKUP(Table4[[#This Row],[StoreID]],Stores!A:A,Stores!D:D, "Not Found")</f>
        <v>East</v>
      </c>
    </row>
    <row r="4179" spans="1:26">
      <c r="A4179" t="s">
        <v>5045</v>
      </c>
      <c r="B4179" s="1">
        <v>45375</v>
      </c>
      <c r="C4179" t="s">
        <v>123</v>
      </c>
      <c r="D4179" t="s">
        <v>774</v>
      </c>
      <c r="E4179" t="s">
        <v>846</v>
      </c>
      <c r="F4179">
        <v>4</v>
      </c>
      <c r="G4179">
        <v>0</v>
      </c>
      <c r="H4179" t="s">
        <v>871</v>
      </c>
      <c r="I4179" s="4">
        <f>Table4[[#This Row],[Quantity]]*Table4[[#This Row],[UnitPrice]]</f>
        <v>5949.64</v>
      </c>
      <c r="J4179" s="4">
        <f>Table4[[#This Row],[Gross Revenue]]*(1-Table4[[#This Row],[Discount]])</f>
        <v>5949.64</v>
      </c>
      <c r="K4179" s="4">
        <f>Table4[[#This Row],[Quantity]]*Table4[[#This Row],[CostPrice]]</f>
        <v>3252.28</v>
      </c>
      <c r="L4179" s="4">
        <f>Table4[[#This Row],[Net Revenue]]-Table4[[#This Row],[Total Cost]]</f>
        <v>2697.36</v>
      </c>
      <c r="M4179" t="str">
        <f>_xlfn.XLOOKUP(Table4[[#This Row],[ProductID]], Products!A:A,Products!B:B, "Not Found")</f>
        <v>Him Smartphone</v>
      </c>
      <c r="N4179" t="str">
        <f>TEXT(Table4[[#This Row],[Date]], "mmm")</f>
        <v>Mar</v>
      </c>
      <c r="O4179" t="str">
        <f>TEXT(Table4[[#This Row],[Date]], "yyyy")</f>
        <v>2024</v>
      </c>
      <c r="P4179" t="str">
        <f>_xlfn.XLOOKUP(Table4[[#This Row],[ProductID]],Products!A:A,Products!C:C, "Not Found")</f>
        <v>Electronics</v>
      </c>
      <c r="Q4179" t="str">
        <f>_xlfn.XLOOKUP(Table4[[#This Row],[ProductID]],Products!A:A,Products!D:D,"Not Found")</f>
        <v>Smartphone</v>
      </c>
      <c r="R4179">
        <f>_xlfn.XLOOKUP(Table4[[#This Row],[ProductID]],Products!A:A,Products!E:E,"Not Found")</f>
        <v>1487.41</v>
      </c>
      <c r="S4179">
        <f>_xlfn.XLOOKUP(Table4[[#This Row],[ProductID]],Products!A:A,Products!F:F, "Not Found")</f>
        <v>813.07</v>
      </c>
      <c r="T4179" t="str">
        <f>_xlfn.XLOOKUP(Table4[[#This Row],[CustomerID]],Customers!A:A,Customers!D:D, "Not Found")</f>
        <v>F</v>
      </c>
      <c r="U4179" s="6">
        <f>_xlfn.XLOOKUP(Table4[[#This Row],[CustomerID]],Customers!A:A,Customers!E:E, "Not Found")</f>
        <v>37694</v>
      </c>
      <c r="V4179">
        <f ca="1">DATEDIF(Table4[[#This Row],[CustomerBirthday]], TODAY(), "Y")</f>
        <v>23</v>
      </c>
      <c r="W4179" t="str" cm="1">
        <f t="array" aca="1" ref="W4179" ca="1">_xlfn.IFS(Table4[[#This Row],[Age]]&lt;25, "Under 25",Table4[[#This Row],[Age]]=34, "25-34", Table4[[#This Row],[Age]]&lt;=49, "35-49", Table4[[#This Row],[Age]]&lt;=64, "50-64", Table4[[#This Row],[Age]]&gt;=65, "65+")</f>
        <v>Under 25</v>
      </c>
      <c r="X4179" t="str">
        <f>_xlfn.XLOOKUP(Table4[[#This Row],[StoreID]],Stores!A:A,Stores!B:B, "Not found")</f>
        <v>MegaMart Johnmouth</v>
      </c>
      <c r="Y4179" t="str">
        <f>_xlfn.XLOOKUP(Table4[[#This Row],[StoreID]],Stores!A:A,Stores!C:C, "Not Found")</f>
        <v>Johnmouth</v>
      </c>
      <c r="Z4179" t="str">
        <f>_xlfn.XLOOKUP(Table4[[#This Row],[StoreID]],Stores!A:A,Stores!D:D, "Not Found")</f>
        <v>East</v>
      </c>
    </row>
    <row r="4180" spans="1:26">
      <c r="A4180" t="s">
        <v>5046</v>
      </c>
      <c r="B4180" s="1">
        <v>45895</v>
      </c>
      <c r="C4180" t="s">
        <v>633</v>
      </c>
      <c r="D4180" t="s">
        <v>800</v>
      </c>
      <c r="E4180" t="s">
        <v>839</v>
      </c>
      <c r="F4180">
        <v>5</v>
      </c>
      <c r="G4180">
        <v>0.15</v>
      </c>
      <c r="H4180" t="s">
        <v>875</v>
      </c>
      <c r="I4180" s="4">
        <f>Table4[[#This Row],[Quantity]]*Table4[[#This Row],[UnitPrice]]</f>
        <v>9763.25</v>
      </c>
      <c r="J4180" s="4">
        <f>Table4[[#This Row],[Gross Revenue]]*(1-Table4[[#This Row],[Discount]])</f>
        <v>8298.7624999999989</v>
      </c>
      <c r="K4180" s="4">
        <f>Table4[[#This Row],[Quantity]]*Table4[[#This Row],[CostPrice]]</f>
        <v>7256.35</v>
      </c>
      <c r="L4180" s="4">
        <f>Table4[[#This Row],[Net Revenue]]-Table4[[#This Row],[Total Cost]]</f>
        <v>1042.4124999999985</v>
      </c>
      <c r="M4180" t="str">
        <f>_xlfn.XLOOKUP(Table4[[#This Row],[ProductID]], Products!A:A,Products!B:B, "Not Found")</f>
        <v>Book Television</v>
      </c>
      <c r="N4180" t="str">
        <f>TEXT(Table4[[#This Row],[Date]], "mmm")</f>
        <v>Aug</v>
      </c>
      <c r="O4180" t="str">
        <f>TEXT(Table4[[#This Row],[Date]], "yyyy")</f>
        <v>2025</v>
      </c>
      <c r="P4180" t="str">
        <f>_xlfn.XLOOKUP(Table4[[#This Row],[ProductID]],Products!A:A,Products!C:C, "Not Found")</f>
        <v>Electronics</v>
      </c>
      <c r="Q4180" t="str">
        <f>_xlfn.XLOOKUP(Table4[[#This Row],[ProductID]],Products!A:A,Products!D:D,"Not Found")</f>
        <v>Television</v>
      </c>
      <c r="R4180">
        <f>_xlfn.XLOOKUP(Table4[[#This Row],[ProductID]],Products!A:A,Products!E:E,"Not Found")</f>
        <v>1952.65</v>
      </c>
      <c r="S4180">
        <f>_xlfn.XLOOKUP(Table4[[#This Row],[ProductID]],Products!A:A,Products!F:F, "Not Found")</f>
        <v>1451.27</v>
      </c>
      <c r="T4180" t="str">
        <f>_xlfn.XLOOKUP(Table4[[#This Row],[CustomerID]],Customers!A:A,Customers!D:D, "Not Found")</f>
        <v>F</v>
      </c>
      <c r="U4180" s="6">
        <f>_xlfn.XLOOKUP(Table4[[#This Row],[CustomerID]],Customers!A:A,Customers!E:E, "Not Found")</f>
        <v>31092</v>
      </c>
      <c r="V4180">
        <f ca="1">DATEDIF(Table4[[#This Row],[CustomerBirthday]], TODAY(), "Y")</f>
        <v>41</v>
      </c>
      <c r="W4180" t="str" cm="1">
        <f t="array" aca="1" ref="W4180" ca="1">_xlfn.IFS(Table4[[#This Row],[Age]]&lt;25, "Under 25",Table4[[#This Row],[Age]]=34, "25-34", Table4[[#This Row],[Age]]&lt;=49, "35-49", Table4[[#This Row],[Age]]&lt;=64, "50-64", Table4[[#This Row],[Age]]&gt;=65, "65+")</f>
        <v>35-49</v>
      </c>
      <c r="X4180" t="str">
        <f>_xlfn.XLOOKUP(Table4[[#This Row],[StoreID]],Stores!A:A,Stores!B:B, "Not found")</f>
        <v>MegaMart New Michele</v>
      </c>
      <c r="Y4180" t="str">
        <f>_xlfn.XLOOKUP(Table4[[#This Row],[StoreID]],Stores!A:A,Stores!C:C, "Not Found")</f>
        <v>New Michele</v>
      </c>
      <c r="Z4180" t="str">
        <f>_xlfn.XLOOKUP(Table4[[#This Row],[StoreID]],Stores!A:A,Stores!D:D, "Not Found")</f>
        <v>West</v>
      </c>
    </row>
    <row r="4181" spans="1:26">
      <c r="A4181" t="s">
        <v>5047</v>
      </c>
      <c r="B4181" s="1">
        <v>45865</v>
      </c>
      <c r="C4181" t="s">
        <v>612</v>
      </c>
      <c r="D4181" t="s">
        <v>788</v>
      </c>
      <c r="E4181" t="s">
        <v>831</v>
      </c>
      <c r="F4181">
        <v>4</v>
      </c>
      <c r="G4181">
        <v>0</v>
      </c>
      <c r="H4181" t="s">
        <v>868</v>
      </c>
      <c r="I4181" s="4">
        <f>Table4[[#This Row],[Quantity]]*Table4[[#This Row],[UnitPrice]]</f>
        <v>4382.88</v>
      </c>
      <c r="J4181" s="4">
        <f>Table4[[#This Row],[Gross Revenue]]*(1-Table4[[#This Row],[Discount]])</f>
        <v>4382.88</v>
      </c>
      <c r="K4181" s="4">
        <f>Table4[[#This Row],[Quantity]]*Table4[[#This Row],[CostPrice]]</f>
        <v>3288.8</v>
      </c>
      <c r="L4181" s="4">
        <f>Table4[[#This Row],[Net Revenue]]-Table4[[#This Row],[Total Cost]]</f>
        <v>1094.08</v>
      </c>
      <c r="M4181" t="str">
        <f>_xlfn.XLOOKUP(Table4[[#This Row],[ProductID]], Products!A:A,Products!B:B, "Not Found")</f>
        <v>Foot Snacks</v>
      </c>
      <c r="N4181" t="str">
        <f>TEXT(Table4[[#This Row],[Date]], "mmm")</f>
        <v>Jul</v>
      </c>
      <c r="O4181" t="str">
        <f>TEXT(Table4[[#This Row],[Date]], "yyyy")</f>
        <v>2025</v>
      </c>
      <c r="P4181" t="str">
        <f>_xlfn.XLOOKUP(Table4[[#This Row],[ProductID]],Products!A:A,Products!C:C, "Not Found")</f>
        <v>Groceries</v>
      </c>
      <c r="Q4181" t="str">
        <f>_xlfn.XLOOKUP(Table4[[#This Row],[ProductID]],Products!A:A,Products!D:D,"Not Found")</f>
        <v>Snacks</v>
      </c>
      <c r="R4181">
        <f>_xlfn.XLOOKUP(Table4[[#This Row],[ProductID]],Products!A:A,Products!E:E,"Not Found")</f>
        <v>1095.72</v>
      </c>
      <c r="S4181">
        <f>_xlfn.XLOOKUP(Table4[[#This Row],[ProductID]],Products!A:A,Products!F:F, "Not Found")</f>
        <v>822.2</v>
      </c>
      <c r="T4181" t="str">
        <f>_xlfn.XLOOKUP(Table4[[#This Row],[CustomerID]],Customers!A:A,Customers!D:D, "Not Found")</f>
        <v>F</v>
      </c>
      <c r="U4181" s="6">
        <f>_xlfn.XLOOKUP(Table4[[#This Row],[CustomerID]],Customers!A:A,Customers!E:E, "Not Found")</f>
        <v>28198</v>
      </c>
      <c r="V4181">
        <f ca="1">DATEDIF(Table4[[#This Row],[CustomerBirthday]], TODAY(), "Y")</f>
        <v>49</v>
      </c>
      <c r="W4181" t="str" cm="1">
        <f t="array" aca="1" ref="W4181" ca="1">_xlfn.IFS(Table4[[#This Row],[Age]]&lt;25, "Under 25",Table4[[#This Row],[Age]]=34, "25-34", Table4[[#This Row],[Age]]&lt;=49, "35-49", Table4[[#This Row],[Age]]&lt;=64, "50-64", Table4[[#This Row],[Age]]&gt;=65, "65+")</f>
        <v>35-49</v>
      </c>
      <c r="X4181" t="str">
        <f>_xlfn.XLOOKUP(Table4[[#This Row],[StoreID]],Stores!A:A,Stores!B:B, "Not found")</f>
        <v>MegaMart Jimenezborough</v>
      </c>
      <c r="Y4181" t="str">
        <f>_xlfn.XLOOKUP(Table4[[#This Row],[StoreID]],Stores!A:A,Stores!C:C, "Not Found")</f>
        <v>Jimenezborough</v>
      </c>
      <c r="Z4181" t="str">
        <f>_xlfn.XLOOKUP(Table4[[#This Row],[StoreID]],Stores!A:A,Stores!D:D, "Not Found")</f>
        <v>South</v>
      </c>
    </row>
    <row r="4182" spans="1:26">
      <c r="A4182" t="s">
        <v>5048</v>
      </c>
      <c r="B4182" s="1">
        <v>45680</v>
      </c>
      <c r="C4182" t="s">
        <v>284</v>
      </c>
      <c r="D4182" t="s">
        <v>766</v>
      </c>
      <c r="E4182" t="s">
        <v>831</v>
      </c>
      <c r="F4182">
        <v>2</v>
      </c>
      <c r="G4182">
        <v>0.05</v>
      </c>
      <c r="H4182" t="s">
        <v>865</v>
      </c>
      <c r="I4182" s="4">
        <f>Table4[[#This Row],[Quantity]]*Table4[[#This Row],[UnitPrice]]</f>
        <v>2454.48</v>
      </c>
      <c r="J4182" s="4">
        <f>Table4[[#This Row],[Gross Revenue]]*(1-Table4[[#This Row],[Discount]])</f>
        <v>2331.7559999999999</v>
      </c>
      <c r="K4182" s="4">
        <f>Table4[[#This Row],[Quantity]]*Table4[[#This Row],[CostPrice]]</f>
        <v>1954.18</v>
      </c>
      <c r="L4182" s="4">
        <f>Table4[[#This Row],[Net Revenue]]-Table4[[#This Row],[Total Cost]]</f>
        <v>377.57599999999979</v>
      </c>
      <c r="M4182" t="str">
        <f>_xlfn.XLOOKUP(Table4[[#This Row],[ProductID]], Products!A:A,Products!B:B, "Not Found")</f>
        <v>Firm Dairy</v>
      </c>
      <c r="N4182" t="str">
        <f>TEXT(Table4[[#This Row],[Date]], "mmm")</f>
        <v>Jan</v>
      </c>
      <c r="O4182" t="str">
        <f>TEXT(Table4[[#This Row],[Date]], "yyyy")</f>
        <v>2025</v>
      </c>
      <c r="P4182" t="str">
        <f>_xlfn.XLOOKUP(Table4[[#This Row],[ProductID]],Products!A:A,Products!C:C, "Not Found")</f>
        <v>Groceries</v>
      </c>
      <c r="Q4182" t="str">
        <f>_xlfn.XLOOKUP(Table4[[#This Row],[ProductID]],Products!A:A,Products!D:D,"Not Found")</f>
        <v>Dairy</v>
      </c>
      <c r="R4182">
        <f>_xlfn.XLOOKUP(Table4[[#This Row],[ProductID]],Products!A:A,Products!E:E,"Not Found")</f>
        <v>1227.24</v>
      </c>
      <c r="S4182">
        <f>_xlfn.XLOOKUP(Table4[[#This Row],[ProductID]],Products!A:A,Products!F:F, "Not Found")</f>
        <v>977.09</v>
      </c>
      <c r="T4182" t="str">
        <f>_xlfn.XLOOKUP(Table4[[#This Row],[CustomerID]],Customers!A:A,Customers!D:D, "Not Found")</f>
        <v>M</v>
      </c>
      <c r="U4182" s="6">
        <f>_xlfn.XLOOKUP(Table4[[#This Row],[CustomerID]],Customers!A:A,Customers!E:E, "Not Found")</f>
        <v>19984</v>
      </c>
      <c r="V4182">
        <f ca="1">DATEDIF(Table4[[#This Row],[CustomerBirthday]], TODAY(), "Y")</f>
        <v>71</v>
      </c>
      <c r="W4182" t="str" cm="1">
        <f t="array" aca="1" ref="W4182" ca="1">_xlfn.IFS(Table4[[#This Row],[Age]]&lt;25, "Under 25",Table4[[#This Row],[Age]]=34, "25-34", Table4[[#This Row],[Age]]&lt;=49, "35-49", Table4[[#This Row],[Age]]&lt;=64, "50-64", Table4[[#This Row],[Age]]&gt;=65, "65+")</f>
        <v>65+</v>
      </c>
      <c r="X4182" t="str">
        <f>_xlfn.XLOOKUP(Table4[[#This Row],[StoreID]],Stores!A:A,Stores!B:B, "Not found")</f>
        <v>MegaMart Jimenezborough</v>
      </c>
      <c r="Y4182" t="str">
        <f>_xlfn.XLOOKUP(Table4[[#This Row],[StoreID]],Stores!A:A,Stores!C:C, "Not Found")</f>
        <v>Jimenezborough</v>
      </c>
      <c r="Z4182" t="str">
        <f>_xlfn.XLOOKUP(Table4[[#This Row],[StoreID]],Stores!A:A,Stores!D:D, "Not Found")</f>
        <v>South</v>
      </c>
    </row>
    <row r="4183" spans="1:26">
      <c r="A4183" t="s">
        <v>5049</v>
      </c>
      <c r="B4183" s="1">
        <v>45768</v>
      </c>
      <c r="C4183" t="s">
        <v>109</v>
      </c>
      <c r="D4183" t="s">
        <v>804</v>
      </c>
      <c r="E4183" t="s">
        <v>846</v>
      </c>
      <c r="F4183">
        <v>5</v>
      </c>
      <c r="G4183">
        <v>0.1</v>
      </c>
      <c r="H4183" t="s">
        <v>865</v>
      </c>
      <c r="I4183" s="4">
        <f>Table4[[#This Row],[Quantity]]*Table4[[#This Row],[UnitPrice]]</f>
        <v>2704.7000000000003</v>
      </c>
      <c r="J4183" s="4">
        <f>Table4[[#This Row],[Gross Revenue]]*(1-Table4[[#This Row],[Discount]])</f>
        <v>2434.2300000000005</v>
      </c>
      <c r="K4183" s="4">
        <f>Table4[[#This Row],[Quantity]]*Table4[[#This Row],[CostPrice]]</f>
        <v>1991.25</v>
      </c>
      <c r="L4183" s="4">
        <f>Table4[[#This Row],[Net Revenue]]-Table4[[#This Row],[Total Cost]]</f>
        <v>442.98000000000047</v>
      </c>
      <c r="M4183" t="str">
        <f>_xlfn.XLOOKUP(Table4[[#This Row],[ProductID]], Products!A:A,Products!B:B, "Not Found")</f>
        <v>Church Clothing</v>
      </c>
      <c r="N4183" t="str">
        <f>TEXT(Table4[[#This Row],[Date]], "mmm")</f>
        <v>Apr</v>
      </c>
      <c r="O4183" t="str">
        <f>TEXT(Table4[[#This Row],[Date]], "yyyy")</f>
        <v>2025</v>
      </c>
      <c r="P4183" t="str">
        <f>_xlfn.XLOOKUP(Table4[[#This Row],[ProductID]],Products!A:A,Products!C:C, "Not Found")</f>
        <v>Fashion</v>
      </c>
      <c r="Q4183" t="str">
        <f>_xlfn.XLOOKUP(Table4[[#This Row],[ProductID]],Products!A:A,Products!D:D,"Not Found")</f>
        <v>Clothing</v>
      </c>
      <c r="R4183">
        <f>_xlfn.XLOOKUP(Table4[[#This Row],[ProductID]],Products!A:A,Products!E:E,"Not Found")</f>
        <v>540.94000000000005</v>
      </c>
      <c r="S4183">
        <f>_xlfn.XLOOKUP(Table4[[#This Row],[ProductID]],Products!A:A,Products!F:F, "Not Found")</f>
        <v>398.25</v>
      </c>
      <c r="T4183" t="str">
        <f>_xlfn.XLOOKUP(Table4[[#This Row],[CustomerID]],Customers!A:A,Customers!D:D, "Not Found")</f>
        <v>M</v>
      </c>
      <c r="U4183" s="6">
        <f>_xlfn.XLOOKUP(Table4[[#This Row],[CustomerID]],Customers!A:A,Customers!E:E, "Not Found")</f>
        <v>21586</v>
      </c>
      <c r="V4183">
        <f ca="1">DATEDIF(Table4[[#This Row],[CustomerBirthday]], TODAY(), "Y")</f>
        <v>67</v>
      </c>
      <c r="W4183" t="str" cm="1">
        <f t="array" aca="1" ref="W4183" ca="1">_xlfn.IFS(Table4[[#This Row],[Age]]&lt;25, "Under 25",Table4[[#This Row],[Age]]=34, "25-34", Table4[[#This Row],[Age]]&lt;=49, "35-49", Table4[[#This Row],[Age]]&lt;=64, "50-64", Table4[[#This Row],[Age]]&gt;=65, "65+")</f>
        <v>65+</v>
      </c>
      <c r="X4183" t="str">
        <f>_xlfn.XLOOKUP(Table4[[#This Row],[StoreID]],Stores!A:A,Stores!B:B, "Not found")</f>
        <v>MegaMart Johnmouth</v>
      </c>
      <c r="Y4183" t="str">
        <f>_xlfn.XLOOKUP(Table4[[#This Row],[StoreID]],Stores!A:A,Stores!C:C, "Not Found")</f>
        <v>Johnmouth</v>
      </c>
      <c r="Z4183" t="str">
        <f>_xlfn.XLOOKUP(Table4[[#This Row],[StoreID]],Stores!A:A,Stores!D:D, "Not Found")</f>
        <v>East</v>
      </c>
    </row>
    <row r="4184" spans="1:26">
      <c r="A4184" t="s">
        <v>5050</v>
      </c>
      <c r="B4184" s="1">
        <v>45455</v>
      </c>
      <c r="C4184" t="s">
        <v>179</v>
      </c>
      <c r="D4184" t="s">
        <v>725</v>
      </c>
      <c r="E4184" t="s">
        <v>846</v>
      </c>
      <c r="F4184">
        <v>3</v>
      </c>
      <c r="G4184">
        <v>0</v>
      </c>
      <c r="H4184" t="s">
        <v>868</v>
      </c>
      <c r="I4184" s="4">
        <f>Table4[[#This Row],[Quantity]]*Table4[[#This Row],[UnitPrice]]</f>
        <v>4188.66</v>
      </c>
      <c r="J4184" s="4">
        <f>Table4[[#This Row],[Gross Revenue]]*(1-Table4[[#This Row],[Discount]])</f>
        <v>4188.66</v>
      </c>
      <c r="K4184" s="4">
        <f>Table4[[#This Row],[Quantity]]*Table4[[#This Row],[CostPrice]]</f>
        <v>3012.27</v>
      </c>
      <c r="L4184" s="4">
        <f>Table4[[#This Row],[Net Revenue]]-Table4[[#This Row],[Total Cost]]</f>
        <v>1176.3899999999999</v>
      </c>
      <c r="M4184" t="str">
        <f>_xlfn.XLOOKUP(Table4[[#This Row],[ProductID]], Products!A:A,Products!B:B, "Not Found")</f>
        <v>Knowledge Bags</v>
      </c>
      <c r="N4184" t="str">
        <f>TEXT(Table4[[#This Row],[Date]], "mmm")</f>
        <v>Jun</v>
      </c>
      <c r="O4184" t="str">
        <f>TEXT(Table4[[#This Row],[Date]], "yyyy")</f>
        <v>2024</v>
      </c>
      <c r="P4184" t="str">
        <f>_xlfn.XLOOKUP(Table4[[#This Row],[ProductID]],Products!A:A,Products!C:C, "Not Found")</f>
        <v>Fashion</v>
      </c>
      <c r="Q4184" t="str">
        <f>_xlfn.XLOOKUP(Table4[[#This Row],[ProductID]],Products!A:A,Products!D:D,"Not Found")</f>
        <v>Bags</v>
      </c>
      <c r="R4184">
        <f>_xlfn.XLOOKUP(Table4[[#This Row],[ProductID]],Products!A:A,Products!E:E,"Not Found")</f>
        <v>1396.22</v>
      </c>
      <c r="S4184">
        <f>_xlfn.XLOOKUP(Table4[[#This Row],[ProductID]],Products!A:A,Products!F:F, "Not Found")</f>
        <v>1004.09</v>
      </c>
      <c r="T4184" t="str">
        <f>_xlfn.XLOOKUP(Table4[[#This Row],[CustomerID]],Customers!A:A,Customers!D:D, "Not Found")</f>
        <v>M</v>
      </c>
      <c r="U4184" s="6">
        <f>_xlfn.XLOOKUP(Table4[[#This Row],[CustomerID]],Customers!A:A,Customers!E:E, "Not Found")</f>
        <v>23397</v>
      </c>
      <c r="V4184">
        <f ca="1">DATEDIF(Table4[[#This Row],[CustomerBirthday]], TODAY(), "Y")</f>
        <v>62</v>
      </c>
      <c r="W4184" t="str" cm="1">
        <f t="array" aca="1" ref="W4184" ca="1">_xlfn.IFS(Table4[[#This Row],[Age]]&lt;25, "Under 25",Table4[[#This Row],[Age]]=34, "25-34", Table4[[#This Row],[Age]]&lt;=49, "35-49", Table4[[#This Row],[Age]]&lt;=64, "50-64", Table4[[#This Row],[Age]]&gt;=65, "65+")</f>
        <v>50-64</v>
      </c>
      <c r="X4184" t="str">
        <f>_xlfn.XLOOKUP(Table4[[#This Row],[StoreID]],Stores!A:A,Stores!B:B, "Not found")</f>
        <v>MegaMart Johnmouth</v>
      </c>
      <c r="Y4184" t="str">
        <f>_xlfn.XLOOKUP(Table4[[#This Row],[StoreID]],Stores!A:A,Stores!C:C, "Not Found")</f>
        <v>Johnmouth</v>
      </c>
      <c r="Z4184" t="str">
        <f>_xlfn.XLOOKUP(Table4[[#This Row],[StoreID]],Stores!A:A,Stores!D:D, "Not Found")</f>
        <v>East</v>
      </c>
    </row>
    <row r="4185" spans="1:26">
      <c r="A4185" t="s">
        <v>5051</v>
      </c>
      <c r="B4185" s="1">
        <v>45255</v>
      </c>
      <c r="C4185" t="s">
        <v>109</v>
      </c>
      <c r="D4185" t="s">
        <v>734</v>
      </c>
      <c r="E4185" t="s">
        <v>835</v>
      </c>
      <c r="F4185">
        <v>2</v>
      </c>
      <c r="G4185">
        <v>0.05</v>
      </c>
      <c r="H4185" t="s">
        <v>868</v>
      </c>
      <c r="I4185" s="4">
        <f>Table4[[#This Row],[Quantity]]*Table4[[#This Row],[UnitPrice]]</f>
        <v>219.56</v>
      </c>
      <c r="J4185" s="4">
        <f>Table4[[#This Row],[Gross Revenue]]*(1-Table4[[#This Row],[Discount]])</f>
        <v>208.58199999999999</v>
      </c>
      <c r="K4185" s="4">
        <f>Table4[[#This Row],[Quantity]]*Table4[[#This Row],[CostPrice]]</f>
        <v>141.18</v>
      </c>
      <c r="L4185" s="4">
        <f>Table4[[#This Row],[Net Revenue]]-Table4[[#This Row],[Total Cost]]</f>
        <v>67.401999999999987</v>
      </c>
      <c r="M4185" t="str">
        <f>_xlfn.XLOOKUP(Table4[[#This Row],[ProductID]], Products!A:A,Products!B:B, "Not Found")</f>
        <v>Recognize Footwear</v>
      </c>
      <c r="N4185" t="str">
        <f>TEXT(Table4[[#This Row],[Date]], "mmm")</f>
        <v>Nov</v>
      </c>
      <c r="O4185" t="str">
        <f>TEXT(Table4[[#This Row],[Date]], "yyyy")</f>
        <v>2023</v>
      </c>
      <c r="P4185" t="str">
        <f>_xlfn.XLOOKUP(Table4[[#This Row],[ProductID]],Products!A:A,Products!C:C, "Not Found")</f>
        <v>Fashion</v>
      </c>
      <c r="Q4185" t="str">
        <f>_xlfn.XLOOKUP(Table4[[#This Row],[ProductID]],Products!A:A,Products!D:D,"Not Found")</f>
        <v>Footwear</v>
      </c>
      <c r="R4185">
        <f>_xlfn.XLOOKUP(Table4[[#This Row],[ProductID]],Products!A:A,Products!E:E,"Not Found")</f>
        <v>109.78</v>
      </c>
      <c r="S4185">
        <f>_xlfn.XLOOKUP(Table4[[#This Row],[ProductID]],Products!A:A,Products!F:F, "Not Found")</f>
        <v>70.59</v>
      </c>
      <c r="T4185" t="str">
        <f>_xlfn.XLOOKUP(Table4[[#This Row],[CustomerID]],Customers!A:A,Customers!D:D, "Not Found")</f>
        <v>M</v>
      </c>
      <c r="U4185" s="6">
        <f>_xlfn.XLOOKUP(Table4[[#This Row],[CustomerID]],Customers!A:A,Customers!E:E, "Not Found")</f>
        <v>21586</v>
      </c>
      <c r="V4185">
        <f ca="1">DATEDIF(Table4[[#This Row],[CustomerBirthday]], TODAY(), "Y")</f>
        <v>67</v>
      </c>
      <c r="W4185" t="str" cm="1">
        <f t="array" aca="1" ref="W4185" ca="1">_xlfn.IFS(Table4[[#This Row],[Age]]&lt;25, "Under 25",Table4[[#This Row],[Age]]=34, "25-34", Table4[[#This Row],[Age]]&lt;=49, "35-49", Table4[[#This Row],[Age]]&lt;=64, "50-64", Table4[[#This Row],[Age]]&gt;=65, "65+")</f>
        <v>65+</v>
      </c>
      <c r="X4185" t="str">
        <f>_xlfn.XLOOKUP(Table4[[#This Row],[StoreID]],Stores!A:A,Stores!B:B, "Not found")</f>
        <v>MegaMart Peckmouth</v>
      </c>
      <c r="Y4185" t="str">
        <f>_xlfn.XLOOKUP(Table4[[#This Row],[StoreID]],Stores!A:A,Stores!C:C, "Not Found")</f>
        <v>Peckmouth</v>
      </c>
      <c r="Z4185" t="str">
        <f>_xlfn.XLOOKUP(Table4[[#This Row],[StoreID]],Stores!A:A,Stores!D:D, "Not Found")</f>
        <v>East</v>
      </c>
    </row>
    <row r="4186" spans="1:26">
      <c r="A4186" t="s">
        <v>5052</v>
      </c>
      <c r="B4186" s="1">
        <v>45395</v>
      </c>
      <c r="C4186" t="s">
        <v>375</v>
      </c>
      <c r="D4186" t="s">
        <v>812</v>
      </c>
      <c r="E4186" t="s">
        <v>839</v>
      </c>
      <c r="F4186">
        <v>2</v>
      </c>
      <c r="G4186">
        <v>0.05</v>
      </c>
      <c r="H4186" t="s">
        <v>868</v>
      </c>
      <c r="I4186" s="4">
        <f>Table4[[#This Row],[Quantity]]*Table4[[#This Row],[UnitPrice]]</f>
        <v>1128.8399999999999</v>
      </c>
      <c r="J4186" s="4">
        <f>Table4[[#This Row],[Gross Revenue]]*(1-Table4[[#This Row],[Discount]])</f>
        <v>1072.3979999999999</v>
      </c>
      <c r="K4186" s="4">
        <f>Table4[[#This Row],[Quantity]]*Table4[[#This Row],[CostPrice]]</f>
        <v>587.91999999999996</v>
      </c>
      <c r="L4186" s="4">
        <f>Table4[[#This Row],[Net Revenue]]-Table4[[#This Row],[Total Cost]]</f>
        <v>484.47799999999995</v>
      </c>
      <c r="M4186" t="str">
        <f>_xlfn.XLOOKUP(Table4[[#This Row],[ProductID]], Products!A:A,Products!B:B, "Not Found")</f>
        <v>Soon Accessories</v>
      </c>
      <c r="N4186" t="str">
        <f>TEXT(Table4[[#This Row],[Date]], "mmm")</f>
        <v>Apr</v>
      </c>
      <c r="O4186" t="str">
        <f>TEXT(Table4[[#This Row],[Date]], "yyyy")</f>
        <v>2024</v>
      </c>
      <c r="P4186" t="str">
        <f>_xlfn.XLOOKUP(Table4[[#This Row],[ProductID]],Products!A:A,Products!C:C, "Not Found")</f>
        <v>Fashion</v>
      </c>
      <c r="Q4186" t="str">
        <f>_xlfn.XLOOKUP(Table4[[#This Row],[ProductID]],Products!A:A,Products!D:D,"Not Found")</f>
        <v>Accessories</v>
      </c>
      <c r="R4186">
        <f>_xlfn.XLOOKUP(Table4[[#This Row],[ProductID]],Products!A:A,Products!E:E,"Not Found")</f>
        <v>564.41999999999996</v>
      </c>
      <c r="S4186">
        <f>_xlfn.XLOOKUP(Table4[[#This Row],[ProductID]],Products!A:A,Products!F:F, "Not Found")</f>
        <v>293.95999999999998</v>
      </c>
      <c r="T4186" t="str">
        <f>_xlfn.XLOOKUP(Table4[[#This Row],[CustomerID]],Customers!A:A,Customers!D:D, "Not Found")</f>
        <v>F</v>
      </c>
      <c r="U4186" s="6">
        <f>_xlfn.XLOOKUP(Table4[[#This Row],[CustomerID]],Customers!A:A,Customers!E:E, "Not Found")</f>
        <v>19995</v>
      </c>
      <c r="V4186">
        <f ca="1">DATEDIF(Table4[[#This Row],[CustomerBirthday]], TODAY(), "Y")</f>
        <v>71</v>
      </c>
      <c r="W4186" t="str" cm="1">
        <f t="array" aca="1" ref="W4186" ca="1">_xlfn.IFS(Table4[[#This Row],[Age]]&lt;25, "Under 25",Table4[[#This Row],[Age]]=34, "25-34", Table4[[#This Row],[Age]]&lt;=49, "35-49", Table4[[#This Row],[Age]]&lt;=64, "50-64", Table4[[#This Row],[Age]]&gt;=65, "65+")</f>
        <v>65+</v>
      </c>
      <c r="X4186" t="str">
        <f>_xlfn.XLOOKUP(Table4[[#This Row],[StoreID]],Stores!A:A,Stores!B:B, "Not found")</f>
        <v>MegaMart New Michele</v>
      </c>
      <c r="Y4186" t="str">
        <f>_xlfn.XLOOKUP(Table4[[#This Row],[StoreID]],Stores!A:A,Stores!C:C, "Not Found")</f>
        <v>New Michele</v>
      </c>
      <c r="Z4186" t="str">
        <f>_xlfn.XLOOKUP(Table4[[#This Row],[StoreID]],Stores!A:A,Stores!D:D, "Not Found")</f>
        <v>West</v>
      </c>
    </row>
    <row r="4187" spans="1:26">
      <c r="A4187" t="s">
        <v>5053</v>
      </c>
      <c r="B4187" s="1">
        <v>45286</v>
      </c>
      <c r="C4187" t="s">
        <v>183</v>
      </c>
      <c r="D4187" t="s">
        <v>792</v>
      </c>
      <c r="E4187" t="s">
        <v>835</v>
      </c>
      <c r="F4187">
        <v>1</v>
      </c>
      <c r="G4187">
        <v>0.1</v>
      </c>
      <c r="H4187" t="s">
        <v>865</v>
      </c>
      <c r="I4187" s="4">
        <f>Table4[[#This Row],[Quantity]]*Table4[[#This Row],[UnitPrice]]</f>
        <v>1798.97</v>
      </c>
      <c r="J4187" s="4">
        <f>Table4[[#This Row],[Gross Revenue]]*(1-Table4[[#This Row],[Discount]])</f>
        <v>1619.0730000000001</v>
      </c>
      <c r="K4187" s="4">
        <f>Table4[[#This Row],[Quantity]]*Table4[[#This Row],[CostPrice]]</f>
        <v>1329.15</v>
      </c>
      <c r="L4187" s="4">
        <f>Table4[[#This Row],[Net Revenue]]-Table4[[#This Row],[Total Cost]]</f>
        <v>289.923</v>
      </c>
      <c r="M4187" t="str">
        <f>_xlfn.XLOOKUP(Table4[[#This Row],[ProductID]], Products!A:A,Products!B:B, "Not Found")</f>
        <v>Beat Accessories</v>
      </c>
      <c r="N4187" t="str">
        <f>TEXT(Table4[[#This Row],[Date]], "mmm")</f>
        <v>Dec</v>
      </c>
      <c r="O4187" t="str">
        <f>TEXT(Table4[[#This Row],[Date]], "yyyy")</f>
        <v>2023</v>
      </c>
      <c r="P4187" t="str">
        <f>_xlfn.XLOOKUP(Table4[[#This Row],[ProductID]],Products!A:A,Products!C:C, "Not Found")</f>
        <v>Fashion</v>
      </c>
      <c r="Q4187" t="str">
        <f>_xlfn.XLOOKUP(Table4[[#This Row],[ProductID]],Products!A:A,Products!D:D,"Not Found")</f>
        <v>Accessories</v>
      </c>
      <c r="R4187">
        <f>_xlfn.XLOOKUP(Table4[[#This Row],[ProductID]],Products!A:A,Products!E:E,"Not Found")</f>
        <v>1798.97</v>
      </c>
      <c r="S4187">
        <f>_xlfn.XLOOKUP(Table4[[#This Row],[ProductID]],Products!A:A,Products!F:F, "Not Found")</f>
        <v>1329.15</v>
      </c>
      <c r="T4187" t="str">
        <f>_xlfn.XLOOKUP(Table4[[#This Row],[CustomerID]],Customers!A:A,Customers!D:D, "Not Found")</f>
        <v>F</v>
      </c>
      <c r="U4187" s="6">
        <f>_xlfn.XLOOKUP(Table4[[#This Row],[CustomerID]],Customers!A:A,Customers!E:E, "Not Found")</f>
        <v>38901</v>
      </c>
      <c r="V4187">
        <f ca="1">DATEDIF(Table4[[#This Row],[CustomerBirthday]], TODAY(), "Y")</f>
        <v>20</v>
      </c>
      <c r="W4187" t="str" cm="1">
        <f t="array" aca="1" ref="W4187" ca="1">_xlfn.IFS(Table4[[#This Row],[Age]]&lt;25, "Under 25",Table4[[#This Row],[Age]]=34, "25-34", Table4[[#This Row],[Age]]&lt;=49, "35-49", Table4[[#This Row],[Age]]&lt;=64, "50-64", Table4[[#This Row],[Age]]&gt;=65, "65+")</f>
        <v>Under 25</v>
      </c>
      <c r="X4187" t="str">
        <f>_xlfn.XLOOKUP(Table4[[#This Row],[StoreID]],Stores!A:A,Stores!B:B, "Not found")</f>
        <v>MegaMart Peckmouth</v>
      </c>
      <c r="Y4187" t="str">
        <f>_xlfn.XLOOKUP(Table4[[#This Row],[StoreID]],Stores!A:A,Stores!C:C, "Not Found")</f>
        <v>Peckmouth</v>
      </c>
      <c r="Z4187" t="str">
        <f>_xlfn.XLOOKUP(Table4[[#This Row],[StoreID]],Stores!A:A,Stores!D:D, "Not Found")</f>
        <v>East</v>
      </c>
    </row>
    <row r="4188" spans="1:26">
      <c r="A4188" t="s">
        <v>5054</v>
      </c>
      <c r="B4188" s="1">
        <v>45443</v>
      </c>
      <c r="C4188" t="s">
        <v>151</v>
      </c>
      <c r="D4188" t="s">
        <v>820</v>
      </c>
      <c r="E4188" t="s">
        <v>835</v>
      </c>
      <c r="F4188">
        <v>1</v>
      </c>
      <c r="G4188">
        <v>0.15</v>
      </c>
      <c r="H4188" t="s">
        <v>871</v>
      </c>
      <c r="I4188" s="4">
        <f>Table4[[#This Row],[Quantity]]*Table4[[#This Row],[UnitPrice]]</f>
        <v>1197.18</v>
      </c>
      <c r="J4188" s="4">
        <f>Table4[[#This Row],[Gross Revenue]]*(1-Table4[[#This Row],[Discount]])</f>
        <v>1017.6030000000001</v>
      </c>
      <c r="K4188" s="4">
        <f>Table4[[#This Row],[Quantity]]*Table4[[#This Row],[CostPrice]]</f>
        <v>722.74</v>
      </c>
      <c r="L4188" s="4">
        <f>Table4[[#This Row],[Net Revenue]]-Table4[[#This Row],[Total Cost]]</f>
        <v>294.86300000000006</v>
      </c>
      <c r="M4188" t="str">
        <f>_xlfn.XLOOKUP(Table4[[#This Row],[ProductID]], Products!A:A,Products!B:B, "Not Found")</f>
        <v>Or Smartphone</v>
      </c>
      <c r="N4188" t="str">
        <f>TEXT(Table4[[#This Row],[Date]], "mmm")</f>
        <v>May</v>
      </c>
      <c r="O4188" t="str">
        <f>TEXT(Table4[[#This Row],[Date]], "yyyy")</f>
        <v>2024</v>
      </c>
      <c r="P4188" t="str">
        <f>_xlfn.XLOOKUP(Table4[[#This Row],[ProductID]],Products!A:A,Products!C:C, "Not Found")</f>
        <v>Electronics</v>
      </c>
      <c r="Q4188" t="str">
        <f>_xlfn.XLOOKUP(Table4[[#This Row],[ProductID]],Products!A:A,Products!D:D,"Not Found")</f>
        <v>Smartphone</v>
      </c>
      <c r="R4188">
        <f>_xlfn.XLOOKUP(Table4[[#This Row],[ProductID]],Products!A:A,Products!E:E,"Not Found")</f>
        <v>1197.18</v>
      </c>
      <c r="S4188">
        <f>_xlfn.XLOOKUP(Table4[[#This Row],[ProductID]],Products!A:A,Products!F:F, "Not Found")</f>
        <v>722.74</v>
      </c>
      <c r="T4188" t="str">
        <f>_xlfn.XLOOKUP(Table4[[#This Row],[CustomerID]],Customers!A:A,Customers!D:D, "Not Found")</f>
        <v>F</v>
      </c>
      <c r="U4188" s="6">
        <f>_xlfn.XLOOKUP(Table4[[#This Row],[CustomerID]],Customers!A:A,Customers!E:E, "Not Found")</f>
        <v>35371</v>
      </c>
      <c r="V4188">
        <f ca="1">DATEDIF(Table4[[#This Row],[CustomerBirthday]], TODAY(), "Y")</f>
        <v>29</v>
      </c>
      <c r="W4188" t="str" cm="1">
        <f t="array" aca="1" ref="W4188" ca="1">_xlfn.IFS(Table4[[#This Row],[Age]]&lt;25, "Under 25",Table4[[#This Row],[Age]]=34, "25-34", Table4[[#This Row],[Age]]&lt;=49, "35-49", Table4[[#This Row],[Age]]&lt;=64, "50-64", Table4[[#This Row],[Age]]&gt;=65, "65+")</f>
        <v>35-49</v>
      </c>
      <c r="X4188" t="str">
        <f>_xlfn.XLOOKUP(Table4[[#This Row],[StoreID]],Stores!A:A,Stores!B:B, "Not found")</f>
        <v>MegaMart Peckmouth</v>
      </c>
      <c r="Y4188" t="str">
        <f>_xlfn.XLOOKUP(Table4[[#This Row],[StoreID]],Stores!A:A,Stores!C:C, "Not Found")</f>
        <v>Peckmouth</v>
      </c>
      <c r="Z4188" t="str">
        <f>_xlfn.XLOOKUP(Table4[[#This Row],[StoreID]],Stores!A:A,Stores!D:D, "Not Found")</f>
        <v>East</v>
      </c>
    </row>
    <row r="4189" spans="1:26">
      <c r="A4189" t="s">
        <v>5055</v>
      </c>
      <c r="B4189" s="1">
        <v>45430</v>
      </c>
      <c r="C4189" t="s">
        <v>364</v>
      </c>
      <c r="D4189" t="s">
        <v>774</v>
      </c>
      <c r="E4189" t="s">
        <v>839</v>
      </c>
      <c r="F4189">
        <v>3</v>
      </c>
      <c r="G4189">
        <v>0.15</v>
      </c>
      <c r="H4189" t="s">
        <v>871</v>
      </c>
      <c r="I4189" s="4">
        <f>Table4[[#This Row],[Quantity]]*Table4[[#This Row],[UnitPrice]]</f>
        <v>4462.2300000000005</v>
      </c>
      <c r="J4189" s="4">
        <f>Table4[[#This Row],[Gross Revenue]]*(1-Table4[[#This Row],[Discount]])</f>
        <v>3792.8955000000001</v>
      </c>
      <c r="K4189" s="4">
        <f>Table4[[#This Row],[Quantity]]*Table4[[#This Row],[CostPrice]]</f>
        <v>2439.21</v>
      </c>
      <c r="L4189" s="4">
        <f>Table4[[#This Row],[Net Revenue]]-Table4[[#This Row],[Total Cost]]</f>
        <v>1353.6855</v>
      </c>
      <c r="M4189" t="str">
        <f>_xlfn.XLOOKUP(Table4[[#This Row],[ProductID]], Products!A:A,Products!B:B, "Not Found")</f>
        <v>Him Smartphone</v>
      </c>
      <c r="N4189" t="str">
        <f>TEXT(Table4[[#This Row],[Date]], "mmm")</f>
        <v>May</v>
      </c>
      <c r="O4189" t="str">
        <f>TEXT(Table4[[#This Row],[Date]], "yyyy")</f>
        <v>2024</v>
      </c>
      <c r="P4189" t="str">
        <f>_xlfn.XLOOKUP(Table4[[#This Row],[ProductID]],Products!A:A,Products!C:C, "Not Found")</f>
        <v>Electronics</v>
      </c>
      <c r="Q4189" t="str">
        <f>_xlfn.XLOOKUP(Table4[[#This Row],[ProductID]],Products!A:A,Products!D:D,"Not Found")</f>
        <v>Smartphone</v>
      </c>
      <c r="R4189">
        <f>_xlfn.XLOOKUP(Table4[[#This Row],[ProductID]],Products!A:A,Products!E:E,"Not Found")</f>
        <v>1487.41</v>
      </c>
      <c r="S4189">
        <f>_xlfn.XLOOKUP(Table4[[#This Row],[ProductID]],Products!A:A,Products!F:F, "Not Found")</f>
        <v>813.07</v>
      </c>
      <c r="T4189" t="str">
        <f>_xlfn.XLOOKUP(Table4[[#This Row],[CustomerID]],Customers!A:A,Customers!D:D, "Not Found")</f>
        <v>M</v>
      </c>
      <c r="U4189" s="6">
        <f>_xlfn.XLOOKUP(Table4[[#This Row],[CustomerID]],Customers!A:A,Customers!E:E, "Not Found")</f>
        <v>34560</v>
      </c>
      <c r="V4189">
        <f ca="1">DATEDIF(Table4[[#This Row],[CustomerBirthday]], TODAY(), "Y")</f>
        <v>31</v>
      </c>
      <c r="W4189" t="str" cm="1">
        <f t="array" aca="1" ref="W4189" ca="1">_xlfn.IFS(Table4[[#This Row],[Age]]&lt;25, "Under 25",Table4[[#This Row],[Age]]=34, "25-34", Table4[[#This Row],[Age]]&lt;=49, "35-49", Table4[[#This Row],[Age]]&lt;=64, "50-64", Table4[[#This Row],[Age]]&gt;=65, "65+")</f>
        <v>35-49</v>
      </c>
      <c r="X4189" t="str">
        <f>_xlfn.XLOOKUP(Table4[[#This Row],[StoreID]],Stores!A:A,Stores!B:B, "Not found")</f>
        <v>MegaMart New Michele</v>
      </c>
      <c r="Y4189" t="str">
        <f>_xlfn.XLOOKUP(Table4[[#This Row],[StoreID]],Stores!A:A,Stores!C:C, "Not Found")</f>
        <v>New Michele</v>
      </c>
      <c r="Z4189" t="str">
        <f>_xlfn.XLOOKUP(Table4[[#This Row],[StoreID]],Stores!A:A,Stores!D:D, "Not Found")</f>
        <v>West</v>
      </c>
    </row>
    <row r="4190" spans="1:26">
      <c r="A4190" t="s">
        <v>5056</v>
      </c>
      <c r="B4190" s="1">
        <v>45853</v>
      </c>
      <c r="C4190" t="s">
        <v>195</v>
      </c>
      <c r="D4190" t="s">
        <v>800</v>
      </c>
      <c r="E4190" t="s">
        <v>831</v>
      </c>
      <c r="F4190">
        <v>5</v>
      </c>
      <c r="G4190">
        <v>0.05</v>
      </c>
      <c r="H4190" t="s">
        <v>871</v>
      </c>
      <c r="I4190" s="4">
        <f>Table4[[#This Row],[Quantity]]*Table4[[#This Row],[UnitPrice]]</f>
        <v>9763.25</v>
      </c>
      <c r="J4190" s="4">
        <f>Table4[[#This Row],[Gross Revenue]]*(1-Table4[[#This Row],[Discount]])</f>
        <v>9275.0874999999996</v>
      </c>
      <c r="K4190" s="4">
        <f>Table4[[#This Row],[Quantity]]*Table4[[#This Row],[CostPrice]]</f>
        <v>7256.35</v>
      </c>
      <c r="L4190" s="4">
        <f>Table4[[#This Row],[Net Revenue]]-Table4[[#This Row],[Total Cost]]</f>
        <v>2018.7374999999993</v>
      </c>
      <c r="M4190" t="str">
        <f>_xlfn.XLOOKUP(Table4[[#This Row],[ProductID]], Products!A:A,Products!B:B, "Not Found")</f>
        <v>Book Television</v>
      </c>
      <c r="N4190" t="str">
        <f>TEXT(Table4[[#This Row],[Date]], "mmm")</f>
        <v>Jul</v>
      </c>
      <c r="O4190" t="str">
        <f>TEXT(Table4[[#This Row],[Date]], "yyyy")</f>
        <v>2025</v>
      </c>
      <c r="P4190" t="str">
        <f>_xlfn.XLOOKUP(Table4[[#This Row],[ProductID]],Products!A:A,Products!C:C, "Not Found")</f>
        <v>Electronics</v>
      </c>
      <c r="Q4190" t="str">
        <f>_xlfn.XLOOKUP(Table4[[#This Row],[ProductID]],Products!A:A,Products!D:D,"Not Found")</f>
        <v>Television</v>
      </c>
      <c r="R4190">
        <f>_xlfn.XLOOKUP(Table4[[#This Row],[ProductID]],Products!A:A,Products!E:E,"Not Found")</f>
        <v>1952.65</v>
      </c>
      <c r="S4190">
        <f>_xlfn.XLOOKUP(Table4[[#This Row],[ProductID]],Products!A:A,Products!F:F, "Not Found")</f>
        <v>1451.27</v>
      </c>
      <c r="T4190" t="str">
        <f>_xlfn.XLOOKUP(Table4[[#This Row],[CustomerID]],Customers!A:A,Customers!D:D, "Not Found")</f>
        <v>M</v>
      </c>
      <c r="U4190" s="6">
        <f>_xlfn.XLOOKUP(Table4[[#This Row],[CustomerID]],Customers!A:A,Customers!E:E, "Not Found")</f>
        <v>25009</v>
      </c>
      <c r="V4190">
        <f ca="1">DATEDIF(Table4[[#This Row],[CustomerBirthday]], TODAY(), "Y")</f>
        <v>58</v>
      </c>
      <c r="W4190" t="str" cm="1">
        <f t="array" aca="1" ref="W4190" ca="1">_xlfn.IFS(Table4[[#This Row],[Age]]&lt;25, "Under 25",Table4[[#This Row],[Age]]=34, "25-34", Table4[[#This Row],[Age]]&lt;=49, "35-49", Table4[[#This Row],[Age]]&lt;=64, "50-64", Table4[[#This Row],[Age]]&gt;=65, "65+")</f>
        <v>50-64</v>
      </c>
      <c r="X4190" t="str">
        <f>_xlfn.XLOOKUP(Table4[[#This Row],[StoreID]],Stores!A:A,Stores!B:B, "Not found")</f>
        <v>MegaMart Jimenezborough</v>
      </c>
      <c r="Y4190" t="str">
        <f>_xlfn.XLOOKUP(Table4[[#This Row],[StoreID]],Stores!A:A,Stores!C:C, "Not Found")</f>
        <v>Jimenezborough</v>
      </c>
      <c r="Z4190" t="str">
        <f>_xlfn.XLOOKUP(Table4[[#This Row],[StoreID]],Stores!A:A,Stores!D:D, "Not Found")</f>
        <v>South</v>
      </c>
    </row>
    <row r="4191" spans="1:26">
      <c r="A4191" t="s">
        <v>5057</v>
      </c>
      <c r="B4191" s="1">
        <v>45576</v>
      </c>
      <c r="C4191" t="s">
        <v>284</v>
      </c>
      <c r="D4191" t="s">
        <v>725</v>
      </c>
      <c r="E4191" t="s">
        <v>839</v>
      </c>
      <c r="F4191">
        <v>3</v>
      </c>
      <c r="G4191">
        <v>0.15</v>
      </c>
      <c r="H4191" t="s">
        <v>875</v>
      </c>
      <c r="I4191" s="4">
        <f>Table4[[#This Row],[Quantity]]*Table4[[#This Row],[UnitPrice]]</f>
        <v>4188.66</v>
      </c>
      <c r="J4191" s="4">
        <f>Table4[[#This Row],[Gross Revenue]]*(1-Table4[[#This Row],[Discount]])</f>
        <v>3560.3609999999999</v>
      </c>
      <c r="K4191" s="4">
        <f>Table4[[#This Row],[Quantity]]*Table4[[#This Row],[CostPrice]]</f>
        <v>3012.27</v>
      </c>
      <c r="L4191" s="4">
        <f>Table4[[#This Row],[Net Revenue]]-Table4[[#This Row],[Total Cost]]</f>
        <v>548.09099999999989</v>
      </c>
      <c r="M4191" t="str">
        <f>_xlfn.XLOOKUP(Table4[[#This Row],[ProductID]], Products!A:A,Products!B:B, "Not Found")</f>
        <v>Knowledge Bags</v>
      </c>
      <c r="N4191" t="str">
        <f>TEXT(Table4[[#This Row],[Date]], "mmm")</f>
        <v>Oct</v>
      </c>
      <c r="O4191" t="str">
        <f>TEXT(Table4[[#This Row],[Date]], "yyyy")</f>
        <v>2024</v>
      </c>
      <c r="P4191" t="str">
        <f>_xlfn.XLOOKUP(Table4[[#This Row],[ProductID]],Products!A:A,Products!C:C, "Not Found")</f>
        <v>Fashion</v>
      </c>
      <c r="Q4191" t="str">
        <f>_xlfn.XLOOKUP(Table4[[#This Row],[ProductID]],Products!A:A,Products!D:D,"Not Found")</f>
        <v>Bags</v>
      </c>
      <c r="R4191">
        <f>_xlfn.XLOOKUP(Table4[[#This Row],[ProductID]],Products!A:A,Products!E:E,"Not Found")</f>
        <v>1396.22</v>
      </c>
      <c r="S4191">
        <f>_xlfn.XLOOKUP(Table4[[#This Row],[ProductID]],Products!A:A,Products!F:F, "Not Found")</f>
        <v>1004.09</v>
      </c>
      <c r="T4191" t="str">
        <f>_xlfn.XLOOKUP(Table4[[#This Row],[CustomerID]],Customers!A:A,Customers!D:D, "Not Found")</f>
        <v>M</v>
      </c>
      <c r="U4191" s="6">
        <f>_xlfn.XLOOKUP(Table4[[#This Row],[CustomerID]],Customers!A:A,Customers!E:E, "Not Found")</f>
        <v>19984</v>
      </c>
      <c r="V4191">
        <f ca="1">DATEDIF(Table4[[#This Row],[CustomerBirthday]], TODAY(), "Y")</f>
        <v>71</v>
      </c>
      <c r="W4191" t="str" cm="1">
        <f t="array" aca="1" ref="W4191" ca="1">_xlfn.IFS(Table4[[#This Row],[Age]]&lt;25, "Under 25",Table4[[#This Row],[Age]]=34, "25-34", Table4[[#This Row],[Age]]&lt;=49, "35-49", Table4[[#This Row],[Age]]&lt;=64, "50-64", Table4[[#This Row],[Age]]&gt;=65, "65+")</f>
        <v>65+</v>
      </c>
      <c r="X4191" t="str">
        <f>_xlfn.XLOOKUP(Table4[[#This Row],[StoreID]],Stores!A:A,Stores!B:B, "Not found")</f>
        <v>MegaMart New Michele</v>
      </c>
      <c r="Y4191" t="str">
        <f>_xlfn.XLOOKUP(Table4[[#This Row],[StoreID]],Stores!A:A,Stores!C:C, "Not Found")</f>
        <v>New Michele</v>
      </c>
      <c r="Z4191" t="str">
        <f>_xlfn.XLOOKUP(Table4[[#This Row],[StoreID]],Stores!A:A,Stores!D:D, "Not Found")</f>
        <v>West</v>
      </c>
    </row>
    <row r="4192" spans="1:26">
      <c r="A4192" t="s">
        <v>5058</v>
      </c>
      <c r="B4192" s="1">
        <v>45355</v>
      </c>
      <c r="C4192" t="s">
        <v>298</v>
      </c>
      <c r="D4192" t="s">
        <v>800</v>
      </c>
      <c r="E4192" t="s">
        <v>846</v>
      </c>
      <c r="F4192">
        <v>5</v>
      </c>
      <c r="G4192">
        <v>0.15</v>
      </c>
      <c r="H4192" t="s">
        <v>865</v>
      </c>
      <c r="I4192" s="4">
        <f>Table4[[#This Row],[Quantity]]*Table4[[#This Row],[UnitPrice]]</f>
        <v>9763.25</v>
      </c>
      <c r="J4192" s="4">
        <f>Table4[[#This Row],[Gross Revenue]]*(1-Table4[[#This Row],[Discount]])</f>
        <v>8298.7624999999989</v>
      </c>
      <c r="K4192" s="4">
        <f>Table4[[#This Row],[Quantity]]*Table4[[#This Row],[CostPrice]]</f>
        <v>7256.35</v>
      </c>
      <c r="L4192" s="4">
        <f>Table4[[#This Row],[Net Revenue]]-Table4[[#This Row],[Total Cost]]</f>
        <v>1042.4124999999985</v>
      </c>
      <c r="M4192" t="str">
        <f>_xlfn.XLOOKUP(Table4[[#This Row],[ProductID]], Products!A:A,Products!B:B, "Not Found")</f>
        <v>Book Television</v>
      </c>
      <c r="N4192" t="str">
        <f>TEXT(Table4[[#This Row],[Date]], "mmm")</f>
        <v>Mar</v>
      </c>
      <c r="O4192" t="str">
        <f>TEXT(Table4[[#This Row],[Date]], "yyyy")</f>
        <v>2024</v>
      </c>
      <c r="P4192" t="str">
        <f>_xlfn.XLOOKUP(Table4[[#This Row],[ProductID]],Products!A:A,Products!C:C, "Not Found")</f>
        <v>Electronics</v>
      </c>
      <c r="Q4192" t="str">
        <f>_xlfn.XLOOKUP(Table4[[#This Row],[ProductID]],Products!A:A,Products!D:D,"Not Found")</f>
        <v>Television</v>
      </c>
      <c r="R4192">
        <f>_xlfn.XLOOKUP(Table4[[#This Row],[ProductID]],Products!A:A,Products!E:E,"Not Found")</f>
        <v>1952.65</v>
      </c>
      <c r="S4192">
        <f>_xlfn.XLOOKUP(Table4[[#This Row],[ProductID]],Products!A:A,Products!F:F, "Not Found")</f>
        <v>1451.27</v>
      </c>
      <c r="T4192" t="str">
        <f>_xlfn.XLOOKUP(Table4[[#This Row],[CustomerID]],Customers!A:A,Customers!D:D, "Not Found")</f>
        <v>F</v>
      </c>
      <c r="U4192" s="6">
        <f>_xlfn.XLOOKUP(Table4[[#This Row],[CustomerID]],Customers!A:A,Customers!E:E, "Not Found")</f>
        <v>29021</v>
      </c>
      <c r="V4192">
        <f ca="1">DATEDIF(Table4[[#This Row],[CustomerBirthday]], TODAY(), "Y")</f>
        <v>47</v>
      </c>
      <c r="W4192" t="str" cm="1">
        <f t="array" aca="1" ref="W4192" ca="1">_xlfn.IFS(Table4[[#This Row],[Age]]&lt;25, "Under 25",Table4[[#This Row],[Age]]=34, "25-34", Table4[[#This Row],[Age]]&lt;=49, "35-49", Table4[[#This Row],[Age]]&lt;=64, "50-64", Table4[[#This Row],[Age]]&gt;=65, "65+")</f>
        <v>35-49</v>
      </c>
      <c r="X4192" t="str">
        <f>_xlfn.XLOOKUP(Table4[[#This Row],[StoreID]],Stores!A:A,Stores!B:B, "Not found")</f>
        <v>MegaMart Johnmouth</v>
      </c>
      <c r="Y4192" t="str">
        <f>_xlfn.XLOOKUP(Table4[[#This Row],[StoreID]],Stores!A:A,Stores!C:C, "Not Found")</f>
        <v>Johnmouth</v>
      </c>
      <c r="Z4192" t="str">
        <f>_xlfn.XLOOKUP(Table4[[#This Row],[StoreID]],Stores!A:A,Stores!D:D, "Not Found")</f>
        <v>East</v>
      </c>
    </row>
    <row r="4193" spans="1:26">
      <c r="A4193" t="s">
        <v>5059</v>
      </c>
      <c r="B4193" s="1">
        <v>45884</v>
      </c>
      <c r="C4193" t="s">
        <v>20</v>
      </c>
      <c r="D4193" t="s">
        <v>804</v>
      </c>
      <c r="E4193" t="s">
        <v>839</v>
      </c>
      <c r="F4193">
        <v>4</v>
      </c>
      <c r="G4193">
        <v>0</v>
      </c>
      <c r="H4193" t="s">
        <v>871</v>
      </c>
      <c r="I4193" s="4">
        <f>Table4[[#This Row],[Quantity]]*Table4[[#This Row],[UnitPrice]]</f>
        <v>2163.7600000000002</v>
      </c>
      <c r="J4193" s="4">
        <f>Table4[[#This Row],[Gross Revenue]]*(1-Table4[[#This Row],[Discount]])</f>
        <v>2163.7600000000002</v>
      </c>
      <c r="K4193" s="4">
        <f>Table4[[#This Row],[Quantity]]*Table4[[#This Row],[CostPrice]]</f>
        <v>1593</v>
      </c>
      <c r="L4193" s="4">
        <f>Table4[[#This Row],[Net Revenue]]-Table4[[#This Row],[Total Cost]]</f>
        <v>570.76000000000022</v>
      </c>
      <c r="M4193" t="str">
        <f>_xlfn.XLOOKUP(Table4[[#This Row],[ProductID]], Products!A:A,Products!B:B, "Not Found")</f>
        <v>Church Clothing</v>
      </c>
      <c r="N4193" t="str">
        <f>TEXT(Table4[[#This Row],[Date]], "mmm")</f>
        <v>Aug</v>
      </c>
      <c r="O4193" t="str">
        <f>TEXT(Table4[[#This Row],[Date]], "yyyy")</f>
        <v>2025</v>
      </c>
      <c r="P4193" t="str">
        <f>_xlfn.XLOOKUP(Table4[[#This Row],[ProductID]],Products!A:A,Products!C:C, "Not Found")</f>
        <v>Fashion</v>
      </c>
      <c r="Q4193" t="str">
        <f>_xlfn.XLOOKUP(Table4[[#This Row],[ProductID]],Products!A:A,Products!D:D,"Not Found")</f>
        <v>Clothing</v>
      </c>
      <c r="R4193">
        <f>_xlfn.XLOOKUP(Table4[[#This Row],[ProductID]],Products!A:A,Products!E:E,"Not Found")</f>
        <v>540.94000000000005</v>
      </c>
      <c r="S4193">
        <f>_xlfn.XLOOKUP(Table4[[#This Row],[ProductID]],Products!A:A,Products!F:F, "Not Found")</f>
        <v>398.25</v>
      </c>
      <c r="T4193" t="str">
        <f>_xlfn.XLOOKUP(Table4[[#This Row],[CustomerID]],Customers!A:A,Customers!D:D, "Not Found")</f>
        <v>M</v>
      </c>
      <c r="U4193" s="6">
        <f>_xlfn.XLOOKUP(Table4[[#This Row],[CustomerID]],Customers!A:A,Customers!E:E, "Not Found")</f>
        <v>33771</v>
      </c>
      <c r="V4193">
        <f ca="1">DATEDIF(Table4[[#This Row],[CustomerBirthday]], TODAY(), "Y")</f>
        <v>34</v>
      </c>
      <c r="W4193" t="str" cm="1">
        <f t="array" aca="1" ref="W4193" ca="1">_xlfn.IFS(Table4[[#This Row],[Age]]&lt;25, "Under 25",Table4[[#This Row],[Age]]=34, "25-34", Table4[[#This Row],[Age]]&lt;=49, "35-49", Table4[[#This Row],[Age]]&lt;=64, "50-64", Table4[[#This Row],[Age]]&gt;=65, "65+")</f>
        <v>25-34</v>
      </c>
      <c r="X4193" t="str">
        <f>_xlfn.XLOOKUP(Table4[[#This Row],[StoreID]],Stores!A:A,Stores!B:B, "Not found")</f>
        <v>MegaMart New Michele</v>
      </c>
      <c r="Y4193" t="str">
        <f>_xlfn.XLOOKUP(Table4[[#This Row],[StoreID]],Stores!A:A,Stores!C:C, "Not Found")</f>
        <v>New Michele</v>
      </c>
      <c r="Z4193" t="str">
        <f>_xlfn.XLOOKUP(Table4[[#This Row],[StoreID]],Stores!A:A,Stores!D:D, "Not Found")</f>
        <v>West</v>
      </c>
    </row>
    <row r="4194" spans="1:26">
      <c r="A4194" t="s">
        <v>5060</v>
      </c>
      <c r="B4194" s="1">
        <v>45184</v>
      </c>
      <c r="C4194" t="s">
        <v>15</v>
      </c>
      <c r="D4194" t="s">
        <v>728</v>
      </c>
      <c r="E4194" t="s">
        <v>839</v>
      </c>
      <c r="F4194">
        <v>5</v>
      </c>
      <c r="G4194">
        <v>0.15</v>
      </c>
      <c r="H4194" t="s">
        <v>865</v>
      </c>
      <c r="I4194" s="4">
        <f>Table4[[#This Row],[Quantity]]*Table4[[#This Row],[UnitPrice]]</f>
        <v>1590.25</v>
      </c>
      <c r="J4194" s="4">
        <f>Table4[[#This Row],[Gross Revenue]]*(1-Table4[[#This Row],[Discount]])</f>
        <v>1351.7124999999999</v>
      </c>
      <c r="K4194" s="4">
        <f>Table4[[#This Row],[Quantity]]*Table4[[#This Row],[CostPrice]]</f>
        <v>936.7</v>
      </c>
      <c r="L4194" s="4">
        <f>Table4[[#This Row],[Net Revenue]]-Table4[[#This Row],[Total Cost]]</f>
        <v>415.01249999999982</v>
      </c>
      <c r="M4194" t="str">
        <f>_xlfn.XLOOKUP(Table4[[#This Row],[ProductID]], Products!A:A,Products!B:B, "Not Found")</f>
        <v>Company Fruits</v>
      </c>
      <c r="N4194" t="str">
        <f>TEXT(Table4[[#This Row],[Date]], "mmm")</f>
        <v>Sep</v>
      </c>
      <c r="O4194" t="str">
        <f>TEXT(Table4[[#This Row],[Date]], "yyyy")</f>
        <v>2023</v>
      </c>
      <c r="P4194" t="str">
        <f>_xlfn.XLOOKUP(Table4[[#This Row],[ProductID]],Products!A:A,Products!C:C, "Not Found")</f>
        <v>Groceries</v>
      </c>
      <c r="Q4194" t="str">
        <f>_xlfn.XLOOKUP(Table4[[#This Row],[ProductID]],Products!A:A,Products!D:D,"Not Found")</f>
        <v>Fruits</v>
      </c>
      <c r="R4194">
        <f>_xlfn.XLOOKUP(Table4[[#This Row],[ProductID]],Products!A:A,Products!E:E,"Not Found")</f>
        <v>318.05</v>
      </c>
      <c r="S4194">
        <f>_xlfn.XLOOKUP(Table4[[#This Row],[ProductID]],Products!A:A,Products!F:F, "Not Found")</f>
        <v>187.34</v>
      </c>
      <c r="T4194" t="str">
        <f>_xlfn.XLOOKUP(Table4[[#This Row],[CustomerID]],Customers!A:A,Customers!D:D, "Not Found")</f>
        <v>F</v>
      </c>
      <c r="U4194" s="6">
        <f>_xlfn.XLOOKUP(Table4[[#This Row],[CustomerID]],Customers!A:A,Customers!E:E, "Not Found")</f>
        <v>38461</v>
      </c>
      <c r="V4194">
        <f ca="1">DATEDIF(Table4[[#This Row],[CustomerBirthday]], TODAY(), "Y")</f>
        <v>21</v>
      </c>
      <c r="W4194" t="str" cm="1">
        <f t="array" aca="1" ref="W4194" ca="1">_xlfn.IFS(Table4[[#This Row],[Age]]&lt;25, "Under 25",Table4[[#This Row],[Age]]=34, "25-34", Table4[[#This Row],[Age]]&lt;=49, "35-49", Table4[[#This Row],[Age]]&lt;=64, "50-64", Table4[[#This Row],[Age]]&gt;=65, "65+")</f>
        <v>Under 25</v>
      </c>
      <c r="X4194" t="str">
        <f>_xlfn.XLOOKUP(Table4[[#This Row],[StoreID]],Stores!A:A,Stores!B:B, "Not found")</f>
        <v>MegaMart New Michele</v>
      </c>
      <c r="Y4194" t="str">
        <f>_xlfn.XLOOKUP(Table4[[#This Row],[StoreID]],Stores!A:A,Stores!C:C, "Not Found")</f>
        <v>New Michele</v>
      </c>
      <c r="Z4194" t="str">
        <f>_xlfn.XLOOKUP(Table4[[#This Row],[StoreID]],Stores!A:A,Stores!D:D, "Not Found")</f>
        <v>West</v>
      </c>
    </row>
    <row r="4195" spans="1:26">
      <c r="A4195" t="s">
        <v>5061</v>
      </c>
      <c r="B4195" s="1">
        <v>45722</v>
      </c>
      <c r="C4195" t="s">
        <v>77</v>
      </c>
      <c r="D4195" t="s">
        <v>747</v>
      </c>
      <c r="E4195" t="s">
        <v>846</v>
      </c>
      <c r="F4195">
        <v>3</v>
      </c>
      <c r="G4195">
        <v>0.05</v>
      </c>
      <c r="H4195" t="s">
        <v>868</v>
      </c>
      <c r="I4195" s="4">
        <f>Table4[[#This Row],[Quantity]]*Table4[[#This Row],[UnitPrice]]</f>
        <v>3404.3999999999996</v>
      </c>
      <c r="J4195" s="4">
        <f>Table4[[#This Row],[Gross Revenue]]*(1-Table4[[#This Row],[Discount]])</f>
        <v>3234.1799999999994</v>
      </c>
      <c r="K4195" s="4">
        <f>Table4[[#This Row],[Quantity]]*Table4[[#This Row],[CostPrice]]</f>
        <v>2025.3000000000002</v>
      </c>
      <c r="L4195" s="4">
        <f>Table4[[#This Row],[Net Revenue]]-Table4[[#This Row],[Total Cost]]</f>
        <v>1208.8799999999992</v>
      </c>
      <c r="M4195" t="str">
        <f>_xlfn.XLOOKUP(Table4[[#This Row],[ProductID]], Products!A:A,Products!B:B, "Not Found")</f>
        <v>World Watches</v>
      </c>
      <c r="N4195" t="str">
        <f>TEXT(Table4[[#This Row],[Date]], "mmm")</f>
        <v>Mar</v>
      </c>
      <c r="O4195" t="str">
        <f>TEXT(Table4[[#This Row],[Date]], "yyyy")</f>
        <v>2025</v>
      </c>
      <c r="P4195" t="str">
        <f>_xlfn.XLOOKUP(Table4[[#This Row],[ProductID]],Products!A:A,Products!C:C, "Not Found")</f>
        <v>Fashion</v>
      </c>
      <c r="Q4195" t="str">
        <f>_xlfn.XLOOKUP(Table4[[#This Row],[ProductID]],Products!A:A,Products!D:D,"Not Found")</f>
        <v>Watches</v>
      </c>
      <c r="R4195">
        <f>_xlfn.XLOOKUP(Table4[[#This Row],[ProductID]],Products!A:A,Products!E:E,"Not Found")</f>
        <v>1134.8</v>
      </c>
      <c r="S4195">
        <f>_xlfn.XLOOKUP(Table4[[#This Row],[ProductID]],Products!A:A,Products!F:F, "Not Found")</f>
        <v>675.1</v>
      </c>
      <c r="T4195" t="str">
        <f>_xlfn.XLOOKUP(Table4[[#This Row],[CustomerID]],Customers!A:A,Customers!D:D, "Not Found")</f>
        <v>F</v>
      </c>
      <c r="U4195" s="6">
        <f>_xlfn.XLOOKUP(Table4[[#This Row],[CustomerID]],Customers!A:A,Customers!E:E, "Not Found")</f>
        <v>35931</v>
      </c>
      <c r="V4195">
        <f ca="1">DATEDIF(Table4[[#This Row],[CustomerBirthday]], TODAY(), "Y")</f>
        <v>28</v>
      </c>
      <c r="W4195" t="str" cm="1">
        <f t="array" aca="1" ref="W4195" ca="1">_xlfn.IFS(Table4[[#This Row],[Age]]&lt;25, "Under 25",Table4[[#This Row],[Age]]=34, "25-34", Table4[[#This Row],[Age]]&lt;=49, "35-49", Table4[[#This Row],[Age]]&lt;=64, "50-64", Table4[[#This Row],[Age]]&gt;=65, "65+")</f>
        <v>35-49</v>
      </c>
      <c r="X4195" t="str">
        <f>_xlfn.XLOOKUP(Table4[[#This Row],[StoreID]],Stores!A:A,Stores!B:B, "Not found")</f>
        <v>MegaMart Johnmouth</v>
      </c>
      <c r="Y4195" t="str">
        <f>_xlfn.XLOOKUP(Table4[[#This Row],[StoreID]],Stores!A:A,Stores!C:C, "Not Found")</f>
        <v>Johnmouth</v>
      </c>
      <c r="Z4195" t="str">
        <f>_xlfn.XLOOKUP(Table4[[#This Row],[StoreID]],Stores!A:A,Stores!D:D, "Not Found")</f>
        <v>East</v>
      </c>
    </row>
    <row r="4196" spans="1:26">
      <c r="A4196" t="s">
        <v>5062</v>
      </c>
      <c r="B4196" s="1">
        <v>45418</v>
      </c>
      <c r="C4196" t="s">
        <v>469</v>
      </c>
      <c r="D4196" t="s">
        <v>808</v>
      </c>
      <c r="E4196" t="s">
        <v>839</v>
      </c>
      <c r="F4196">
        <v>5</v>
      </c>
      <c r="G4196">
        <v>0.05</v>
      </c>
      <c r="H4196" t="s">
        <v>868</v>
      </c>
      <c r="I4196" s="4">
        <f>Table4[[#This Row],[Quantity]]*Table4[[#This Row],[UnitPrice]]</f>
        <v>8175.05</v>
      </c>
      <c r="J4196" s="4">
        <f>Table4[[#This Row],[Gross Revenue]]*(1-Table4[[#This Row],[Discount]])</f>
        <v>7766.2974999999997</v>
      </c>
      <c r="K4196" s="4">
        <f>Table4[[#This Row],[Quantity]]*Table4[[#This Row],[CostPrice]]</f>
        <v>5216.45</v>
      </c>
      <c r="L4196" s="4">
        <f>Table4[[#This Row],[Net Revenue]]-Table4[[#This Row],[Total Cost]]</f>
        <v>2549.8474999999999</v>
      </c>
      <c r="M4196" t="str">
        <f>_xlfn.XLOOKUP(Table4[[#This Row],[ProductID]], Products!A:A,Products!B:B, "Not Found")</f>
        <v>Present Television</v>
      </c>
      <c r="N4196" t="str">
        <f>TEXT(Table4[[#This Row],[Date]], "mmm")</f>
        <v>May</v>
      </c>
      <c r="O4196" t="str">
        <f>TEXT(Table4[[#This Row],[Date]], "yyyy")</f>
        <v>2024</v>
      </c>
      <c r="P4196" t="str">
        <f>_xlfn.XLOOKUP(Table4[[#This Row],[ProductID]],Products!A:A,Products!C:C, "Not Found")</f>
        <v>Electronics</v>
      </c>
      <c r="Q4196" t="str">
        <f>_xlfn.XLOOKUP(Table4[[#This Row],[ProductID]],Products!A:A,Products!D:D,"Not Found")</f>
        <v>Television</v>
      </c>
      <c r="R4196">
        <f>_xlfn.XLOOKUP(Table4[[#This Row],[ProductID]],Products!A:A,Products!E:E,"Not Found")</f>
        <v>1635.01</v>
      </c>
      <c r="S4196">
        <f>_xlfn.XLOOKUP(Table4[[#This Row],[ProductID]],Products!A:A,Products!F:F, "Not Found")</f>
        <v>1043.29</v>
      </c>
      <c r="T4196" t="str">
        <f>_xlfn.XLOOKUP(Table4[[#This Row],[CustomerID]],Customers!A:A,Customers!D:D, "Not Found")</f>
        <v>F</v>
      </c>
      <c r="U4196" s="6">
        <f>_xlfn.XLOOKUP(Table4[[#This Row],[CustomerID]],Customers!A:A,Customers!E:E, "Not Found")</f>
        <v>27978</v>
      </c>
      <c r="V4196">
        <f ca="1">DATEDIF(Table4[[#This Row],[CustomerBirthday]], TODAY(), "Y")</f>
        <v>49</v>
      </c>
      <c r="W4196" t="str" cm="1">
        <f t="array" aca="1" ref="W4196" ca="1">_xlfn.IFS(Table4[[#This Row],[Age]]&lt;25, "Under 25",Table4[[#This Row],[Age]]=34, "25-34", Table4[[#This Row],[Age]]&lt;=49, "35-49", Table4[[#This Row],[Age]]&lt;=64, "50-64", Table4[[#This Row],[Age]]&gt;=65, "65+")</f>
        <v>35-49</v>
      </c>
      <c r="X4196" t="str">
        <f>_xlfn.XLOOKUP(Table4[[#This Row],[StoreID]],Stores!A:A,Stores!B:B, "Not found")</f>
        <v>MegaMart New Michele</v>
      </c>
      <c r="Y4196" t="str">
        <f>_xlfn.XLOOKUP(Table4[[#This Row],[StoreID]],Stores!A:A,Stores!C:C, "Not Found")</f>
        <v>New Michele</v>
      </c>
      <c r="Z4196" t="str">
        <f>_xlfn.XLOOKUP(Table4[[#This Row],[StoreID]],Stores!A:A,Stores!D:D, "Not Found")</f>
        <v>West</v>
      </c>
    </row>
    <row r="4197" spans="1:26">
      <c r="A4197" t="s">
        <v>5063</v>
      </c>
      <c r="B4197" s="1">
        <v>45401</v>
      </c>
      <c r="C4197" t="s">
        <v>411</v>
      </c>
      <c r="D4197" t="s">
        <v>774</v>
      </c>
      <c r="E4197" t="s">
        <v>835</v>
      </c>
      <c r="F4197">
        <v>2</v>
      </c>
      <c r="G4197">
        <v>0.1</v>
      </c>
      <c r="H4197" t="s">
        <v>868</v>
      </c>
      <c r="I4197" s="4">
        <f>Table4[[#This Row],[Quantity]]*Table4[[#This Row],[UnitPrice]]</f>
        <v>2974.82</v>
      </c>
      <c r="J4197" s="4">
        <f>Table4[[#This Row],[Gross Revenue]]*(1-Table4[[#This Row],[Discount]])</f>
        <v>2677.3380000000002</v>
      </c>
      <c r="K4197" s="4">
        <f>Table4[[#This Row],[Quantity]]*Table4[[#This Row],[CostPrice]]</f>
        <v>1626.14</v>
      </c>
      <c r="L4197" s="4">
        <f>Table4[[#This Row],[Net Revenue]]-Table4[[#This Row],[Total Cost]]</f>
        <v>1051.1980000000001</v>
      </c>
      <c r="M4197" t="str">
        <f>_xlfn.XLOOKUP(Table4[[#This Row],[ProductID]], Products!A:A,Products!B:B, "Not Found")</f>
        <v>Him Smartphone</v>
      </c>
      <c r="N4197" t="str">
        <f>TEXT(Table4[[#This Row],[Date]], "mmm")</f>
        <v>Apr</v>
      </c>
      <c r="O4197" t="str">
        <f>TEXT(Table4[[#This Row],[Date]], "yyyy")</f>
        <v>2024</v>
      </c>
      <c r="P4197" t="str">
        <f>_xlfn.XLOOKUP(Table4[[#This Row],[ProductID]],Products!A:A,Products!C:C, "Not Found")</f>
        <v>Electronics</v>
      </c>
      <c r="Q4197" t="str">
        <f>_xlfn.XLOOKUP(Table4[[#This Row],[ProductID]],Products!A:A,Products!D:D,"Not Found")</f>
        <v>Smartphone</v>
      </c>
      <c r="R4197">
        <f>_xlfn.XLOOKUP(Table4[[#This Row],[ProductID]],Products!A:A,Products!E:E,"Not Found")</f>
        <v>1487.41</v>
      </c>
      <c r="S4197">
        <f>_xlfn.XLOOKUP(Table4[[#This Row],[ProductID]],Products!A:A,Products!F:F, "Not Found")</f>
        <v>813.07</v>
      </c>
      <c r="T4197" t="str">
        <f>_xlfn.XLOOKUP(Table4[[#This Row],[CustomerID]],Customers!A:A,Customers!D:D, "Not Found")</f>
        <v>F</v>
      </c>
      <c r="U4197" s="6">
        <f>_xlfn.XLOOKUP(Table4[[#This Row],[CustomerID]],Customers!A:A,Customers!E:E, "Not Found")</f>
        <v>24112</v>
      </c>
      <c r="V4197">
        <f ca="1">DATEDIF(Table4[[#This Row],[CustomerBirthday]], TODAY(), "Y")</f>
        <v>60</v>
      </c>
      <c r="W4197" t="str" cm="1">
        <f t="array" aca="1" ref="W4197" ca="1">_xlfn.IFS(Table4[[#This Row],[Age]]&lt;25, "Under 25",Table4[[#This Row],[Age]]=34, "25-34", Table4[[#This Row],[Age]]&lt;=49, "35-49", Table4[[#This Row],[Age]]&lt;=64, "50-64", Table4[[#This Row],[Age]]&gt;=65, "65+")</f>
        <v>50-64</v>
      </c>
      <c r="X4197" t="str">
        <f>_xlfn.XLOOKUP(Table4[[#This Row],[StoreID]],Stores!A:A,Stores!B:B, "Not found")</f>
        <v>MegaMart Peckmouth</v>
      </c>
      <c r="Y4197" t="str">
        <f>_xlfn.XLOOKUP(Table4[[#This Row],[StoreID]],Stores!A:A,Stores!C:C, "Not Found")</f>
        <v>Peckmouth</v>
      </c>
      <c r="Z4197" t="str">
        <f>_xlfn.XLOOKUP(Table4[[#This Row],[StoreID]],Stores!A:A,Stores!D:D, "Not Found")</f>
        <v>East</v>
      </c>
    </row>
    <row r="4198" spans="1:26">
      <c r="A4198" t="s">
        <v>5064</v>
      </c>
      <c r="B4198" s="1">
        <v>45875</v>
      </c>
      <c r="C4198" t="s">
        <v>230</v>
      </c>
      <c r="D4198" t="s">
        <v>806</v>
      </c>
      <c r="E4198" t="s">
        <v>839</v>
      </c>
      <c r="F4198">
        <v>2</v>
      </c>
      <c r="G4198">
        <v>0.15</v>
      </c>
      <c r="H4198" t="s">
        <v>868</v>
      </c>
      <c r="I4198" s="4">
        <f>Table4[[#This Row],[Quantity]]*Table4[[#This Row],[UnitPrice]]</f>
        <v>3491.22</v>
      </c>
      <c r="J4198" s="4">
        <f>Table4[[#This Row],[Gross Revenue]]*(1-Table4[[#This Row],[Discount]])</f>
        <v>2967.5369999999998</v>
      </c>
      <c r="K4198" s="4">
        <f>Table4[[#This Row],[Quantity]]*Table4[[#This Row],[CostPrice]]</f>
        <v>2644.88</v>
      </c>
      <c r="L4198" s="4">
        <f>Table4[[#This Row],[Net Revenue]]-Table4[[#This Row],[Total Cost]]</f>
        <v>322.6569999999997</v>
      </c>
      <c r="M4198" t="str">
        <f>_xlfn.XLOOKUP(Table4[[#This Row],[ProductID]], Products!A:A,Products!B:B, "Not Found")</f>
        <v>Piece Headphones</v>
      </c>
      <c r="N4198" t="str">
        <f>TEXT(Table4[[#This Row],[Date]], "mmm")</f>
        <v>Aug</v>
      </c>
      <c r="O4198" t="str">
        <f>TEXT(Table4[[#This Row],[Date]], "yyyy")</f>
        <v>2025</v>
      </c>
      <c r="P4198" t="str">
        <f>_xlfn.XLOOKUP(Table4[[#This Row],[ProductID]],Products!A:A,Products!C:C, "Not Found")</f>
        <v>Electronics</v>
      </c>
      <c r="Q4198" t="str">
        <f>_xlfn.XLOOKUP(Table4[[#This Row],[ProductID]],Products!A:A,Products!D:D,"Not Found")</f>
        <v>Headphones</v>
      </c>
      <c r="R4198">
        <f>_xlfn.XLOOKUP(Table4[[#This Row],[ProductID]],Products!A:A,Products!E:E,"Not Found")</f>
        <v>1745.61</v>
      </c>
      <c r="S4198">
        <f>_xlfn.XLOOKUP(Table4[[#This Row],[ProductID]],Products!A:A,Products!F:F, "Not Found")</f>
        <v>1322.44</v>
      </c>
      <c r="T4198" t="str">
        <f>_xlfn.XLOOKUP(Table4[[#This Row],[CustomerID]],Customers!A:A,Customers!D:D, "Not Found")</f>
        <v>M</v>
      </c>
      <c r="U4198" s="6">
        <f>_xlfn.XLOOKUP(Table4[[#This Row],[CustomerID]],Customers!A:A,Customers!E:E, "Not Found")</f>
        <v>35712</v>
      </c>
      <c r="V4198">
        <f ca="1">DATEDIF(Table4[[#This Row],[CustomerBirthday]], TODAY(), "Y")</f>
        <v>28</v>
      </c>
      <c r="W4198" t="str" cm="1">
        <f t="array" aca="1" ref="W4198" ca="1">_xlfn.IFS(Table4[[#This Row],[Age]]&lt;25, "Under 25",Table4[[#This Row],[Age]]=34, "25-34", Table4[[#This Row],[Age]]&lt;=49, "35-49", Table4[[#This Row],[Age]]&lt;=64, "50-64", Table4[[#This Row],[Age]]&gt;=65, "65+")</f>
        <v>35-49</v>
      </c>
      <c r="X4198" t="str">
        <f>_xlfn.XLOOKUP(Table4[[#This Row],[StoreID]],Stores!A:A,Stores!B:B, "Not found")</f>
        <v>MegaMart New Michele</v>
      </c>
      <c r="Y4198" t="str">
        <f>_xlfn.XLOOKUP(Table4[[#This Row],[StoreID]],Stores!A:A,Stores!C:C, "Not Found")</f>
        <v>New Michele</v>
      </c>
      <c r="Z4198" t="str">
        <f>_xlfn.XLOOKUP(Table4[[#This Row],[StoreID]],Stores!A:A,Stores!D:D, "Not Found")</f>
        <v>West</v>
      </c>
    </row>
    <row r="4199" spans="1:26">
      <c r="A4199" t="s">
        <v>5065</v>
      </c>
      <c r="B4199" s="1">
        <v>45553</v>
      </c>
      <c r="C4199" t="s">
        <v>452</v>
      </c>
      <c r="D4199" t="s">
        <v>764</v>
      </c>
      <c r="E4199" t="s">
        <v>839</v>
      </c>
      <c r="F4199">
        <v>2</v>
      </c>
      <c r="G4199">
        <v>0.05</v>
      </c>
      <c r="H4199" t="s">
        <v>865</v>
      </c>
      <c r="I4199" s="4">
        <f>Table4[[#This Row],[Quantity]]*Table4[[#This Row],[UnitPrice]]</f>
        <v>647.84</v>
      </c>
      <c r="J4199" s="4">
        <f>Table4[[#This Row],[Gross Revenue]]*(1-Table4[[#This Row],[Discount]])</f>
        <v>615.44799999999998</v>
      </c>
      <c r="K4199" s="4">
        <f>Table4[[#This Row],[Quantity]]*Table4[[#This Row],[CostPrice]]</f>
        <v>485.96</v>
      </c>
      <c r="L4199" s="4">
        <f>Table4[[#This Row],[Net Revenue]]-Table4[[#This Row],[Total Cost]]</f>
        <v>129.488</v>
      </c>
      <c r="M4199" t="str">
        <f>_xlfn.XLOOKUP(Table4[[#This Row],[ProductID]], Products!A:A,Products!B:B, "Not Found")</f>
        <v>Simple Accessories</v>
      </c>
      <c r="N4199" t="str">
        <f>TEXT(Table4[[#This Row],[Date]], "mmm")</f>
        <v>Sep</v>
      </c>
      <c r="O4199" t="str">
        <f>TEXT(Table4[[#This Row],[Date]], "yyyy")</f>
        <v>2024</v>
      </c>
      <c r="P4199" t="str">
        <f>_xlfn.XLOOKUP(Table4[[#This Row],[ProductID]],Products!A:A,Products!C:C, "Not Found")</f>
        <v>Fashion</v>
      </c>
      <c r="Q4199" t="str">
        <f>_xlfn.XLOOKUP(Table4[[#This Row],[ProductID]],Products!A:A,Products!D:D,"Not Found")</f>
        <v>Accessories</v>
      </c>
      <c r="R4199">
        <f>_xlfn.XLOOKUP(Table4[[#This Row],[ProductID]],Products!A:A,Products!E:E,"Not Found")</f>
        <v>323.92</v>
      </c>
      <c r="S4199">
        <f>_xlfn.XLOOKUP(Table4[[#This Row],[ProductID]],Products!A:A,Products!F:F, "Not Found")</f>
        <v>242.98</v>
      </c>
      <c r="T4199" t="str">
        <f>_xlfn.XLOOKUP(Table4[[#This Row],[CustomerID]],Customers!A:A,Customers!D:D, "Not Found")</f>
        <v>M</v>
      </c>
      <c r="U4199" s="6">
        <f>_xlfn.XLOOKUP(Table4[[#This Row],[CustomerID]],Customers!A:A,Customers!E:E, "Not Found")</f>
        <v>22556</v>
      </c>
      <c r="V4199">
        <f ca="1">DATEDIF(Table4[[#This Row],[CustomerBirthday]], TODAY(), "Y")</f>
        <v>64</v>
      </c>
      <c r="W4199" t="str" cm="1">
        <f t="array" aca="1" ref="W4199" ca="1">_xlfn.IFS(Table4[[#This Row],[Age]]&lt;25, "Under 25",Table4[[#This Row],[Age]]=34, "25-34", Table4[[#This Row],[Age]]&lt;=49, "35-49", Table4[[#This Row],[Age]]&lt;=64, "50-64", Table4[[#This Row],[Age]]&gt;=65, "65+")</f>
        <v>50-64</v>
      </c>
      <c r="X4199" t="str">
        <f>_xlfn.XLOOKUP(Table4[[#This Row],[StoreID]],Stores!A:A,Stores!B:B, "Not found")</f>
        <v>MegaMart New Michele</v>
      </c>
      <c r="Y4199" t="str">
        <f>_xlfn.XLOOKUP(Table4[[#This Row],[StoreID]],Stores!A:A,Stores!C:C, "Not Found")</f>
        <v>New Michele</v>
      </c>
      <c r="Z4199" t="str">
        <f>_xlfn.XLOOKUP(Table4[[#This Row],[StoreID]],Stores!A:A,Stores!D:D, "Not Found")</f>
        <v>West</v>
      </c>
    </row>
    <row r="4200" spans="1:26">
      <c r="A4200" t="s">
        <v>5066</v>
      </c>
      <c r="B4200" s="1">
        <v>45887</v>
      </c>
      <c r="C4200" t="s">
        <v>531</v>
      </c>
      <c r="D4200" t="s">
        <v>722</v>
      </c>
      <c r="E4200" t="s">
        <v>835</v>
      </c>
      <c r="F4200">
        <v>1</v>
      </c>
      <c r="G4200">
        <v>0.15</v>
      </c>
      <c r="H4200" t="s">
        <v>875</v>
      </c>
      <c r="I4200" s="4">
        <f>Table4[[#This Row],[Quantity]]*Table4[[#This Row],[UnitPrice]]</f>
        <v>1853.77</v>
      </c>
      <c r="J4200" s="4">
        <f>Table4[[#This Row],[Gross Revenue]]*(1-Table4[[#This Row],[Discount]])</f>
        <v>1575.7045000000001</v>
      </c>
      <c r="K4200" s="4">
        <f>Table4[[#This Row],[Quantity]]*Table4[[#This Row],[CostPrice]]</f>
        <v>1363.52</v>
      </c>
      <c r="L4200" s="4">
        <f>Table4[[#This Row],[Net Revenue]]-Table4[[#This Row],[Total Cost]]</f>
        <v>212.18450000000007</v>
      </c>
      <c r="M4200" t="str">
        <f>_xlfn.XLOOKUP(Table4[[#This Row],[ProductID]], Products!A:A,Products!B:B, "Not Found")</f>
        <v>Four Accessories</v>
      </c>
      <c r="N4200" t="str">
        <f>TEXT(Table4[[#This Row],[Date]], "mmm")</f>
        <v>Aug</v>
      </c>
      <c r="O4200" t="str">
        <f>TEXT(Table4[[#This Row],[Date]], "yyyy")</f>
        <v>2025</v>
      </c>
      <c r="P4200" t="str">
        <f>_xlfn.XLOOKUP(Table4[[#This Row],[ProductID]],Products!A:A,Products!C:C, "Not Found")</f>
        <v>Fashion</v>
      </c>
      <c r="Q4200" t="str">
        <f>_xlfn.XLOOKUP(Table4[[#This Row],[ProductID]],Products!A:A,Products!D:D,"Not Found")</f>
        <v>Accessories</v>
      </c>
      <c r="R4200">
        <f>_xlfn.XLOOKUP(Table4[[#This Row],[ProductID]],Products!A:A,Products!E:E,"Not Found")</f>
        <v>1853.77</v>
      </c>
      <c r="S4200">
        <f>_xlfn.XLOOKUP(Table4[[#This Row],[ProductID]],Products!A:A,Products!F:F, "Not Found")</f>
        <v>1363.52</v>
      </c>
      <c r="T4200" t="str">
        <f>_xlfn.XLOOKUP(Table4[[#This Row],[CustomerID]],Customers!A:A,Customers!D:D, "Not Found")</f>
        <v>F</v>
      </c>
      <c r="U4200" s="6">
        <f>_xlfn.XLOOKUP(Table4[[#This Row],[CustomerID]],Customers!A:A,Customers!E:E, "Not Found")</f>
        <v>35515</v>
      </c>
      <c r="V4200">
        <f ca="1">DATEDIF(Table4[[#This Row],[CustomerBirthday]], TODAY(), "Y")</f>
        <v>29</v>
      </c>
      <c r="W4200" t="str" cm="1">
        <f t="array" aca="1" ref="W4200" ca="1">_xlfn.IFS(Table4[[#This Row],[Age]]&lt;25, "Under 25",Table4[[#This Row],[Age]]=34, "25-34", Table4[[#This Row],[Age]]&lt;=49, "35-49", Table4[[#This Row],[Age]]&lt;=64, "50-64", Table4[[#This Row],[Age]]&gt;=65, "65+")</f>
        <v>35-49</v>
      </c>
      <c r="X4200" t="str">
        <f>_xlfn.XLOOKUP(Table4[[#This Row],[StoreID]],Stores!A:A,Stores!B:B, "Not found")</f>
        <v>MegaMart Peckmouth</v>
      </c>
      <c r="Y4200" t="str">
        <f>_xlfn.XLOOKUP(Table4[[#This Row],[StoreID]],Stores!A:A,Stores!C:C, "Not Found")</f>
        <v>Peckmouth</v>
      </c>
      <c r="Z4200" t="str">
        <f>_xlfn.XLOOKUP(Table4[[#This Row],[StoreID]],Stores!A:A,Stores!D:D, "Not Found")</f>
        <v>East</v>
      </c>
    </row>
    <row r="4201" spans="1:26">
      <c r="A4201" t="s">
        <v>5067</v>
      </c>
      <c r="B4201" s="1">
        <v>45483</v>
      </c>
      <c r="C4201" t="s">
        <v>386</v>
      </c>
      <c r="D4201" t="s">
        <v>761</v>
      </c>
      <c r="E4201" t="s">
        <v>839</v>
      </c>
      <c r="F4201">
        <v>5</v>
      </c>
      <c r="G4201">
        <v>0</v>
      </c>
      <c r="H4201" t="s">
        <v>871</v>
      </c>
      <c r="I4201" s="4">
        <f>Table4[[#This Row],[Quantity]]*Table4[[#This Row],[UnitPrice]]</f>
        <v>8814.6</v>
      </c>
      <c r="J4201" s="4">
        <f>Table4[[#This Row],[Gross Revenue]]*(1-Table4[[#This Row],[Discount]])</f>
        <v>8814.6</v>
      </c>
      <c r="K4201" s="4">
        <f>Table4[[#This Row],[Quantity]]*Table4[[#This Row],[CostPrice]]</f>
        <v>6732.4</v>
      </c>
      <c r="L4201" s="4">
        <f>Table4[[#This Row],[Net Revenue]]-Table4[[#This Row],[Total Cost]]</f>
        <v>2082.2000000000007</v>
      </c>
      <c r="M4201" t="str">
        <f>_xlfn.XLOOKUP(Table4[[#This Row],[ProductID]], Products!A:A,Products!B:B, "Not Found")</f>
        <v>Traditional Laptop</v>
      </c>
      <c r="N4201" t="str">
        <f>TEXT(Table4[[#This Row],[Date]], "mmm")</f>
        <v>Jul</v>
      </c>
      <c r="O4201" t="str">
        <f>TEXT(Table4[[#This Row],[Date]], "yyyy")</f>
        <v>2024</v>
      </c>
      <c r="P4201" t="str">
        <f>_xlfn.XLOOKUP(Table4[[#This Row],[ProductID]],Products!A:A,Products!C:C, "Not Found")</f>
        <v>Electronics</v>
      </c>
      <c r="Q4201" t="str">
        <f>_xlfn.XLOOKUP(Table4[[#This Row],[ProductID]],Products!A:A,Products!D:D,"Not Found")</f>
        <v>Laptop</v>
      </c>
      <c r="R4201">
        <f>_xlfn.XLOOKUP(Table4[[#This Row],[ProductID]],Products!A:A,Products!E:E,"Not Found")</f>
        <v>1762.92</v>
      </c>
      <c r="S4201">
        <f>_xlfn.XLOOKUP(Table4[[#This Row],[ProductID]],Products!A:A,Products!F:F, "Not Found")</f>
        <v>1346.48</v>
      </c>
      <c r="T4201" t="str">
        <f>_xlfn.XLOOKUP(Table4[[#This Row],[CustomerID]],Customers!A:A,Customers!D:D, "Not Found")</f>
        <v>F</v>
      </c>
      <c r="U4201" s="6">
        <f>_xlfn.XLOOKUP(Table4[[#This Row],[CustomerID]],Customers!A:A,Customers!E:E, "Not Found")</f>
        <v>23676</v>
      </c>
      <c r="V4201">
        <f ca="1">DATEDIF(Table4[[#This Row],[CustomerBirthday]], TODAY(), "Y")</f>
        <v>61</v>
      </c>
      <c r="W4201" t="str" cm="1">
        <f t="array" aca="1" ref="W4201" ca="1">_xlfn.IFS(Table4[[#This Row],[Age]]&lt;25, "Under 25",Table4[[#This Row],[Age]]=34, "25-34", Table4[[#This Row],[Age]]&lt;=49, "35-49", Table4[[#This Row],[Age]]&lt;=64, "50-64", Table4[[#This Row],[Age]]&gt;=65, "65+")</f>
        <v>50-64</v>
      </c>
      <c r="X4201" t="str">
        <f>_xlfn.XLOOKUP(Table4[[#This Row],[StoreID]],Stores!A:A,Stores!B:B, "Not found")</f>
        <v>MegaMart New Michele</v>
      </c>
      <c r="Y4201" t="str">
        <f>_xlfn.XLOOKUP(Table4[[#This Row],[StoreID]],Stores!A:A,Stores!C:C, "Not Found")</f>
        <v>New Michele</v>
      </c>
      <c r="Z4201" t="str">
        <f>_xlfn.XLOOKUP(Table4[[#This Row],[StoreID]],Stores!A:A,Stores!D:D, "Not Found")</f>
        <v>West</v>
      </c>
    </row>
    <row r="4202" spans="1:26">
      <c r="A4202" t="s">
        <v>5068</v>
      </c>
      <c r="B4202" s="1">
        <v>45238</v>
      </c>
      <c r="C4202" t="s">
        <v>556</v>
      </c>
      <c r="D4202" t="s">
        <v>790</v>
      </c>
      <c r="E4202" t="s">
        <v>835</v>
      </c>
      <c r="F4202">
        <v>1</v>
      </c>
      <c r="G4202">
        <v>0.1</v>
      </c>
      <c r="H4202" t="s">
        <v>871</v>
      </c>
      <c r="I4202" s="4">
        <f>Table4[[#This Row],[Quantity]]*Table4[[#This Row],[UnitPrice]]</f>
        <v>304.70999999999998</v>
      </c>
      <c r="J4202" s="4">
        <f>Table4[[#This Row],[Gross Revenue]]*(1-Table4[[#This Row],[Discount]])</f>
        <v>274.23899999999998</v>
      </c>
      <c r="K4202" s="4">
        <f>Table4[[#This Row],[Quantity]]*Table4[[#This Row],[CostPrice]]</f>
        <v>164.01</v>
      </c>
      <c r="L4202" s="4">
        <f>Table4[[#This Row],[Net Revenue]]-Table4[[#This Row],[Total Cost]]</f>
        <v>110.22899999999998</v>
      </c>
      <c r="M4202" t="str">
        <f>_xlfn.XLOOKUP(Table4[[#This Row],[ProductID]], Products!A:A,Products!B:B, "Not Found")</f>
        <v>Difficult Vegetables</v>
      </c>
      <c r="N4202" t="str">
        <f>TEXT(Table4[[#This Row],[Date]], "mmm")</f>
        <v>Nov</v>
      </c>
      <c r="O4202" t="str">
        <f>TEXT(Table4[[#This Row],[Date]], "yyyy")</f>
        <v>2023</v>
      </c>
      <c r="P4202" t="str">
        <f>_xlfn.XLOOKUP(Table4[[#This Row],[ProductID]],Products!A:A,Products!C:C, "Not Found")</f>
        <v>Groceries</v>
      </c>
      <c r="Q4202" t="str">
        <f>_xlfn.XLOOKUP(Table4[[#This Row],[ProductID]],Products!A:A,Products!D:D,"Not Found")</f>
        <v>Vegetables</v>
      </c>
      <c r="R4202">
        <f>_xlfn.XLOOKUP(Table4[[#This Row],[ProductID]],Products!A:A,Products!E:E,"Not Found")</f>
        <v>304.70999999999998</v>
      </c>
      <c r="S4202">
        <f>_xlfn.XLOOKUP(Table4[[#This Row],[ProductID]],Products!A:A,Products!F:F, "Not Found")</f>
        <v>164.01</v>
      </c>
      <c r="T4202" t="str">
        <f>_xlfn.XLOOKUP(Table4[[#This Row],[CustomerID]],Customers!A:A,Customers!D:D, "Not Found")</f>
        <v>M</v>
      </c>
      <c r="U4202" s="6">
        <f>_xlfn.XLOOKUP(Table4[[#This Row],[CustomerID]],Customers!A:A,Customers!E:E, "Not Found")</f>
        <v>24005</v>
      </c>
      <c r="V4202">
        <f ca="1">DATEDIF(Table4[[#This Row],[CustomerBirthday]], TODAY(), "Y")</f>
        <v>60</v>
      </c>
      <c r="W4202" t="str" cm="1">
        <f t="array" aca="1" ref="W4202" ca="1">_xlfn.IFS(Table4[[#This Row],[Age]]&lt;25, "Under 25",Table4[[#This Row],[Age]]=34, "25-34", Table4[[#This Row],[Age]]&lt;=49, "35-49", Table4[[#This Row],[Age]]&lt;=64, "50-64", Table4[[#This Row],[Age]]&gt;=65, "65+")</f>
        <v>50-64</v>
      </c>
      <c r="X4202" t="str">
        <f>_xlfn.XLOOKUP(Table4[[#This Row],[StoreID]],Stores!A:A,Stores!B:B, "Not found")</f>
        <v>MegaMart Peckmouth</v>
      </c>
      <c r="Y4202" t="str">
        <f>_xlfn.XLOOKUP(Table4[[#This Row],[StoreID]],Stores!A:A,Stores!C:C, "Not Found")</f>
        <v>Peckmouth</v>
      </c>
      <c r="Z4202" t="str">
        <f>_xlfn.XLOOKUP(Table4[[#This Row],[StoreID]],Stores!A:A,Stores!D:D, "Not Found")</f>
        <v>East</v>
      </c>
    </row>
    <row r="4203" spans="1:26">
      <c r="A4203" t="s">
        <v>5069</v>
      </c>
      <c r="B4203" s="1">
        <v>45835</v>
      </c>
      <c r="C4203" t="s">
        <v>151</v>
      </c>
      <c r="D4203" t="s">
        <v>734</v>
      </c>
      <c r="E4203" t="s">
        <v>846</v>
      </c>
      <c r="F4203">
        <v>3</v>
      </c>
      <c r="G4203">
        <v>0</v>
      </c>
      <c r="H4203" t="s">
        <v>875</v>
      </c>
      <c r="I4203" s="4">
        <f>Table4[[#This Row],[Quantity]]*Table4[[#This Row],[UnitPrice]]</f>
        <v>329.34000000000003</v>
      </c>
      <c r="J4203" s="4">
        <f>Table4[[#This Row],[Gross Revenue]]*(1-Table4[[#This Row],[Discount]])</f>
        <v>329.34000000000003</v>
      </c>
      <c r="K4203" s="4">
        <f>Table4[[#This Row],[Quantity]]*Table4[[#This Row],[CostPrice]]</f>
        <v>211.77</v>
      </c>
      <c r="L4203" s="4">
        <f>Table4[[#This Row],[Net Revenue]]-Table4[[#This Row],[Total Cost]]</f>
        <v>117.57000000000002</v>
      </c>
      <c r="M4203" t="str">
        <f>_xlfn.XLOOKUP(Table4[[#This Row],[ProductID]], Products!A:A,Products!B:B, "Not Found")</f>
        <v>Recognize Footwear</v>
      </c>
      <c r="N4203" t="str">
        <f>TEXT(Table4[[#This Row],[Date]], "mmm")</f>
        <v>Jun</v>
      </c>
      <c r="O4203" t="str">
        <f>TEXT(Table4[[#This Row],[Date]], "yyyy")</f>
        <v>2025</v>
      </c>
      <c r="P4203" t="str">
        <f>_xlfn.XLOOKUP(Table4[[#This Row],[ProductID]],Products!A:A,Products!C:C, "Not Found")</f>
        <v>Fashion</v>
      </c>
      <c r="Q4203" t="str">
        <f>_xlfn.XLOOKUP(Table4[[#This Row],[ProductID]],Products!A:A,Products!D:D,"Not Found")</f>
        <v>Footwear</v>
      </c>
      <c r="R4203">
        <f>_xlfn.XLOOKUP(Table4[[#This Row],[ProductID]],Products!A:A,Products!E:E,"Not Found")</f>
        <v>109.78</v>
      </c>
      <c r="S4203">
        <f>_xlfn.XLOOKUP(Table4[[#This Row],[ProductID]],Products!A:A,Products!F:F, "Not Found")</f>
        <v>70.59</v>
      </c>
      <c r="T4203" t="str">
        <f>_xlfn.XLOOKUP(Table4[[#This Row],[CustomerID]],Customers!A:A,Customers!D:D, "Not Found")</f>
        <v>F</v>
      </c>
      <c r="U4203" s="6">
        <f>_xlfn.XLOOKUP(Table4[[#This Row],[CustomerID]],Customers!A:A,Customers!E:E, "Not Found")</f>
        <v>35371</v>
      </c>
      <c r="V4203">
        <f ca="1">DATEDIF(Table4[[#This Row],[CustomerBirthday]], TODAY(), "Y")</f>
        <v>29</v>
      </c>
      <c r="W4203" t="str" cm="1">
        <f t="array" aca="1" ref="W4203" ca="1">_xlfn.IFS(Table4[[#This Row],[Age]]&lt;25, "Under 25",Table4[[#This Row],[Age]]=34, "25-34", Table4[[#This Row],[Age]]&lt;=49, "35-49", Table4[[#This Row],[Age]]&lt;=64, "50-64", Table4[[#This Row],[Age]]&gt;=65, "65+")</f>
        <v>35-49</v>
      </c>
      <c r="X4203" t="str">
        <f>_xlfn.XLOOKUP(Table4[[#This Row],[StoreID]],Stores!A:A,Stores!B:B, "Not found")</f>
        <v>MegaMart Johnmouth</v>
      </c>
      <c r="Y4203" t="str">
        <f>_xlfn.XLOOKUP(Table4[[#This Row],[StoreID]],Stores!A:A,Stores!C:C, "Not Found")</f>
        <v>Johnmouth</v>
      </c>
      <c r="Z4203" t="str">
        <f>_xlfn.XLOOKUP(Table4[[#This Row],[StoreID]],Stores!A:A,Stores!D:D, "Not Found")</f>
        <v>East</v>
      </c>
    </row>
    <row r="4204" spans="1:26">
      <c r="A4204" t="s">
        <v>5070</v>
      </c>
      <c r="B4204" s="1">
        <v>45578</v>
      </c>
      <c r="C4204" t="s">
        <v>313</v>
      </c>
      <c r="D4204" t="s">
        <v>808</v>
      </c>
      <c r="E4204" t="s">
        <v>842</v>
      </c>
      <c r="F4204">
        <v>2</v>
      </c>
      <c r="G4204">
        <v>0</v>
      </c>
      <c r="H4204" t="s">
        <v>871</v>
      </c>
      <c r="I4204" s="4">
        <f>Table4[[#This Row],[Quantity]]*Table4[[#This Row],[UnitPrice]]</f>
        <v>3270.02</v>
      </c>
      <c r="J4204" s="4">
        <f>Table4[[#This Row],[Gross Revenue]]*(1-Table4[[#This Row],[Discount]])</f>
        <v>3270.02</v>
      </c>
      <c r="K4204" s="4">
        <f>Table4[[#This Row],[Quantity]]*Table4[[#This Row],[CostPrice]]</f>
        <v>2086.58</v>
      </c>
      <c r="L4204" s="4">
        <f>Table4[[#This Row],[Net Revenue]]-Table4[[#This Row],[Total Cost]]</f>
        <v>1183.44</v>
      </c>
      <c r="M4204" t="str">
        <f>_xlfn.XLOOKUP(Table4[[#This Row],[ProductID]], Products!A:A,Products!B:B, "Not Found")</f>
        <v>Present Television</v>
      </c>
      <c r="N4204" t="str">
        <f>TEXT(Table4[[#This Row],[Date]], "mmm")</f>
        <v>Oct</v>
      </c>
      <c r="O4204" t="str">
        <f>TEXT(Table4[[#This Row],[Date]], "yyyy")</f>
        <v>2024</v>
      </c>
      <c r="P4204" t="str">
        <f>_xlfn.XLOOKUP(Table4[[#This Row],[ProductID]],Products!A:A,Products!C:C, "Not Found")</f>
        <v>Electronics</v>
      </c>
      <c r="Q4204" t="str">
        <f>_xlfn.XLOOKUP(Table4[[#This Row],[ProductID]],Products!A:A,Products!D:D,"Not Found")</f>
        <v>Television</v>
      </c>
      <c r="R4204">
        <f>_xlfn.XLOOKUP(Table4[[#This Row],[ProductID]],Products!A:A,Products!E:E,"Not Found")</f>
        <v>1635.01</v>
      </c>
      <c r="S4204">
        <f>_xlfn.XLOOKUP(Table4[[#This Row],[ProductID]],Products!A:A,Products!F:F, "Not Found")</f>
        <v>1043.29</v>
      </c>
      <c r="T4204" t="str">
        <f>_xlfn.XLOOKUP(Table4[[#This Row],[CustomerID]],Customers!A:A,Customers!D:D, "Not Found")</f>
        <v>F</v>
      </c>
      <c r="U4204" s="6">
        <f>_xlfn.XLOOKUP(Table4[[#This Row],[CustomerID]],Customers!A:A,Customers!E:E, "Not Found")</f>
        <v>29674</v>
      </c>
      <c r="V4204">
        <f ca="1">DATEDIF(Table4[[#This Row],[CustomerBirthday]], TODAY(), "Y")</f>
        <v>45</v>
      </c>
      <c r="W4204" t="str" cm="1">
        <f t="array" aca="1" ref="W4204" ca="1">_xlfn.IFS(Table4[[#This Row],[Age]]&lt;25, "Under 25",Table4[[#This Row],[Age]]=34, "25-34", Table4[[#This Row],[Age]]&lt;=49, "35-49", Table4[[#This Row],[Age]]&lt;=64, "50-64", Table4[[#This Row],[Age]]&gt;=65, "65+")</f>
        <v>35-49</v>
      </c>
      <c r="X4204" t="str">
        <f>_xlfn.XLOOKUP(Table4[[#This Row],[StoreID]],Stores!A:A,Stores!B:B, "Not found")</f>
        <v>MegaMart Brianahaven</v>
      </c>
      <c r="Y4204" t="str">
        <f>_xlfn.XLOOKUP(Table4[[#This Row],[StoreID]],Stores!A:A,Stores!C:C, "Not Found")</f>
        <v>Brianahaven</v>
      </c>
      <c r="Z4204" t="str">
        <f>_xlfn.XLOOKUP(Table4[[#This Row],[StoreID]],Stores!A:A,Stores!D:D, "Not Found")</f>
        <v>North</v>
      </c>
    </row>
    <row r="4205" spans="1:26">
      <c r="A4205" t="s">
        <v>5071</v>
      </c>
      <c r="B4205" s="1">
        <v>45495</v>
      </c>
      <c r="C4205" t="s">
        <v>549</v>
      </c>
      <c r="D4205" t="s">
        <v>822</v>
      </c>
      <c r="E4205" t="s">
        <v>839</v>
      </c>
      <c r="F4205">
        <v>3</v>
      </c>
      <c r="G4205">
        <v>0.15</v>
      </c>
      <c r="H4205" t="s">
        <v>871</v>
      </c>
      <c r="I4205" s="4">
        <f>Table4[[#This Row],[Quantity]]*Table4[[#This Row],[UnitPrice]]</f>
        <v>3649.08</v>
      </c>
      <c r="J4205" s="4">
        <f>Table4[[#This Row],[Gross Revenue]]*(1-Table4[[#This Row],[Discount]])</f>
        <v>3101.7179999999998</v>
      </c>
      <c r="K4205" s="4">
        <f>Table4[[#This Row],[Quantity]]*Table4[[#This Row],[CostPrice]]</f>
        <v>2384.3999999999996</v>
      </c>
      <c r="L4205" s="4">
        <f>Table4[[#This Row],[Net Revenue]]-Table4[[#This Row],[Total Cost]]</f>
        <v>717.31800000000021</v>
      </c>
      <c r="M4205" t="str">
        <f>_xlfn.XLOOKUP(Table4[[#This Row],[ProductID]], Products!A:A,Products!B:B, "Not Found")</f>
        <v>Nor Bags</v>
      </c>
      <c r="N4205" t="str">
        <f>TEXT(Table4[[#This Row],[Date]], "mmm")</f>
        <v>Jul</v>
      </c>
      <c r="O4205" t="str">
        <f>TEXT(Table4[[#This Row],[Date]], "yyyy")</f>
        <v>2024</v>
      </c>
      <c r="P4205" t="str">
        <f>_xlfn.XLOOKUP(Table4[[#This Row],[ProductID]],Products!A:A,Products!C:C, "Not Found")</f>
        <v>Fashion</v>
      </c>
      <c r="Q4205" t="str">
        <f>_xlfn.XLOOKUP(Table4[[#This Row],[ProductID]],Products!A:A,Products!D:D,"Not Found")</f>
        <v>Bags</v>
      </c>
      <c r="R4205">
        <f>_xlfn.XLOOKUP(Table4[[#This Row],[ProductID]],Products!A:A,Products!E:E,"Not Found")</f>
        <v>1216.3599999999999</v>
      </c>
      <c r="S4205">
        <f>_xlfn.XLOOKUP(Table4[[#This Row],[ProductID]],Products!A:A,Products!F:F, "Not Found")</f>
        <v>794.8</v>
      </c>
      <c r="T4205" t="str">
        <f>_xlfn.XLOOKUP(Table4[[#This Row],[CustomerID]],Customers!A:A,Customers!D:D, "Not Found")</f>
        <v>M</v>
      </c>
      <c r="U4205" s="6">
        <f>_xlfn.XLOOKUP(Table4[[#This Row],[CustomerID]],Customers!A:A,Customers!E:E, "Not Found")</f>
        <v>31945</v>
      </c>
      <c r="V4205">
        <f ca="1">DATEDIF(Table4[[#This Row],[CustomerBirthday]], TODAY(), "Y")</f>
        <v>39</v>
      </c>
      <c r="W4205" t="str" cm="1">
        <f t="array" aca="1" ref="W4205" ca="1">_xlfn.IFS(Table4[[#This Row],[Age]]&lt;25, "Under 25",Table4[[#This Row],[Age]]=34, "25-34", Table4[[#This Row],[Age]]&lt;=49, "35-49", Table4[[#This Row],[Age]]&lt;=64, "50-64", Table4[[#This Row],[Age]]&gt;=65, "65+")</f>
        <v>35-49</v>
      </c>
      <c r="X4205" t="str">
        <f>_xlfn.XLOOKUP(Table4[[#This Row],[StoreID]],Stores!A:A,Stores!B:B, "Not found")</f>
        <v>MegaMart New Michele</v>
      </c>
      <c r="Y4205" t="str">
        <f>_xlfn.XLOOKUP(Table4[[#This Row],[StoreID]],Stores!A:A,Stores!C:C, "Not Found")</f>
        <v>New Michele</v>
      </c>
      <c r="Z4205" t="str">
        <f>_xlfn.XLOOKUP(Table4[[#This Row],[StoreID]],Stores!A:A,Stores!D:D, "Not Found")</f>
        <v>West</v>
      </c>
    </row>
    <row r="4206" spans="1:26">
      <c r="A4206" t="s">
        <v>5072</v>
      </c>
      <c r="B4206" s="1">
        <v>45441</v>
      </c>
      <c r="C4206" t="s">
        <v>419</v>
      </c>
      <c r="D4206" t="s">
        <v>810</v>
      </c>
      <c r="E4206" t="s">
        <v>835</v>
      </c>
      <c r="F4206">
        <v>4</v>
      </c>
      <c r="G4206">
        <v>0.05</v>
      </c>
      <c r="H4206" t="s">
        <v>868</v>
      </c>
      <c r="I4206" s="4">
        <f>Table4[[#This Row],[Quantity]]*Table4[[#This Row],[UnitPrice]]</f>
        <v>1814.48</v>
      </c>
      <c r="J4206" s="4">
        <f>Table4[[#This Row],[Gross Revenue]]*(1-Table4[[#This Row],[Discount]])</f>
        <v>1723.7559999999999</v>
      </c>
      <c r="K4206" s="4">
        <f>Table4[[#This Row],[Quantity]]*Table4[[#This Row],[CostPrice]]</f>
        <v>1266.52</v>
      </c>
      <c r="L4206" s="4">
        <f>Table4[[#This Row],[Net Revenue]]-Table4[[#This Row],[Total Cost]]</f>
        <v>457.23599999999988</v>
      </c>
      <c r="M4206" t="str">
        <f>_xlfn.XLOOKUP(Table4[[#This Row],[ProductID]], Products!A:A,Products!B:B, "Not Found")</f>
        <v>Maybe Clothing</v>
      </c>
      <c r="N4206" t="str">
        <f>TEXT(Table4[[#This Row],[Date]], "mmm")</f>
        <v>May</v>
      </c>
      <c r="O4206" t="str">
        <f>TEXT(Table4[[#This Row],[Date]], "yyyy")</f>
        <v>2024</v>
      </c>
      <c r="P4206" t="str">
        <f>_xlfn.XLOOKUP(Table4[[#This Row],[ProductID]],Products!A:A,Products!C:C, "Not Found")</f>
        <v>Fashion</v>
      </c>
      <c r="Q4206" t="str">
        <f>_xlfn.XLOOKUP(Table4[[#This Row],[ProductID]],Products!A:A,Products!D:D,"Not Found")</f>
        <v>Clothing</v>
      </c>
      <c r="R4206">
        <f>_xlfn.XLOOKUP(Table4[[#This Row],[ProductID]],Products!A:A,Products!E:E,"Not Found")</f>
        <v>453.62</v>
      </c>
      <c r="S4206">
        <f>_xlfn.XLOOKUP(Table4[[#This Row],[ProductID]],Products!A:A,Products!F:F, "Not Found")</f>
        <v>316.63</v>
      </c>
      <c r="T4206" t="str">
        <f>_xlfn.XLOOKUP(Table4[[#This Row],[CustomerID]],Customers!A:A,Customers!D:D, "Not Found")</f>
        <v>F</v>
      </c>
      <c r="U4206" s="6">
        <f>_xlfn.XLOOKUP(Table4[[#This Row],[CustomerID]],Customers!A:A,Customers!E:E, "Not Found")</f>
        <v>30679</v>
      </c>
      <c r="V4206">
        <f ca="1">DATEDIF(Table4[[#This Row],[CustomerBirthday]], TODAY(), "Y")</f>
        <v>42</v>
      </c>
      <c r="W4206" t="str" cm="1">
        <f t="array" aca="1" ref="W4206" ca="1">_xlfn.IFS(Table4[[#This Row],[Age]]&lt;25, "Under 25",Table4[[#This Row],[Age]]=34, "25-34", Table4[[#This Row],[Age]]&lt;=49, "35-49", Table4[[#This Row],[Age]]&lt;=64, "50-64", Table4[[#This Row],[Age]]&gt;=65, "65+")</f>
        <v>35-49</v>
      </c>
      <c r="X4206" t="str">
        <f>_xlfn.XLOOKUP(Table4[[#This Row],[StoreID]],Stores!A:A,Stores!B:B, "Not found")</f>
        <v>MegaMart Peckmouth</v>
      </c>
      <c r="Y4206" t="str">
        <f>_xlfn.XLOOKUP(Table4[[#This Row],[StoreID]],Stores!A:A,Stores!C:C, "Not Found")</f>
        <v>Peckmouth</v>
      </c>
      <c r="Z4206" t="str">
        <f>_xlfn.XLOOKUP(Table4[[#This Row],[StoreID]],Stores!A:A,Stores!D:D, "Not Found")</f>
        <v>East</v>
      </c>
    </row>
    <row r="4207" spans="1:26">
      <c r="A4207" t="s">
        <v>5073</v>
      </c>
      <c r="B4207" s="1">
        <v>45567</v>
      </c>
      <c r="C4207" t="s">
        <v>175</v>
      </c>
      <c r="D4207" t="s">
        <v>722</v>
      </c>
      <c r="E4207" t="s">
        <v>846</v>
      </c>
      <c r="F4207">
        <v>3</v>
      </c>
      <c r="G4207">
        <v>0.05</v>
      </c>
      <c r="H4207" t="s">
        <v>875</v>
      </c>
      <c r="I4207" s="4">
        <f>Table4[[#This Row],[Quantity]]*Table4[[#This Row],[UnitPrice]]</f>
        <v>5561.3099999999995</v>
      </c>
      <c r="J4207" s="4">
        <f>Table4[[#This Row],[Gross Revenue]]*(1-Table4[[#This Row],[Discount]])</f>
        <v>5283.2444999999989</v>
      </c>
      <c r="K4207" s="4">
        <f>Table4[[#This Row],[Quantity]]*Table4[[#This Row],[CostPrice]]</f>
        <v>4090.56</v>
      </c>
      <c r="L4207" s="4">
        <f>Table4[[#This Row],[Net Revenue]]-Table4[[#This Row],[Total Cost]]</f>
        <v>1192.6844999999989</v>
      </c>
      <c r="M4207" t="str">
        <f>_xlfn.XLOOKUP(Table4[[#This Row],[ProductID]], Products!A:A,Products!B:B, "Not Found")</f>
        <v>Four Accessories</v>
      </c>
      <c r="N4207" t="str">
        <f>TEXT(Table4[[#This Row],[Date]], "mmm")</f>
        <v>Oct</v>
      </c>
      <c r="O4207" t="str">
        <f>TEXT(Table4[[#This Row],[Date]], "yyyy")</f>
        <v>2024</v>
      </c>
      <c r="P4207" t="str">
        <f>_xlfn.XLOOKUP(Table4[[#This Row],[ProductID]],Products!A:A,Products!C:C, "Not Found")</f>
        <v>Fashion</v>
      </c>
      <c r="Q4207" t="str">
        <f>_xlfn.XLOOKUP(Table4[[#This Row],[ProductID]],Products!A:A,Products!D:D,"Not Found")</f>
        <v>Accessories</v>
      </c>
      <c r="R4207">
        <f>_xlfn.XLOOKUP(Table4[[#This Row],[ProductID]],Products!A:A,Products!E:E,"Not Found")</f>
        <v>1853.77</v>
      </c>
      <c r="S4207">
        <f>_xlfn.XLOOKUP(Table4[[#This Row],[ProductID]],Products!A:A,Products!F:F, "Not Found")</f>
        <v>1363.52</v>
      </c>
      <c r="T4207" t="str">
        <f>_xlfn.XLOOKUP(Table4[[#This Row],[CustomerID]],Customers!A:A,Customers!D:D, "Not Found")</f>
        <v>M</v>
      </c>
      <c r="U4207" s="6">
        <f>_xlfn.XLOOKUP(Table4[[#This Row],[CustomerID]],Customers!A:A,Customers!E:E, "Not Found")</f>
        <v>27756</v>
      </c>
      <c r="V4207">
        <f ca="1">DATEDIF(Table4[[#This Row],[CustomerBirthday]], TODAY(), "Y")</f>
        <v>50</v>
      </c>
      <c r="W4207" t="str" cm="1">
        <f t="array" aca="1" ref="W4207" ca="1">_xlfn.IFS(Table4[[#This Row],[Age]]&lt;25, "Under 25",Table4[[#This Row],[Age]]=34, "25-34", Table4[[#This Row],[Age]]&lt;=49, "35-49", Table4[[#This Row],[Age]]&lt;=64, "50-64", Table4[[#This Row],[Age]]&gt;=65, "65+")</f>
        <v>50-64</v>
      </c>
      <c r="X4207" t="str">
        <f>_xlfn.XLOOKUP(Table4[[#This Row],[StoreID]],Stores!A:A,Stores!B:B, "Not found")</f>
        <v>MegaMart Johnmouth</v>
      </c>
      <c r="Y4207" t="str">
        <f>_xlfn.XLOOKUP(Table4[[#This Row],[StoreID]],Stores!A:A,Stores!C:C, "Not Found")</f>
        <v>Johnmouth</v>
      </c>
      <c r="Z4207" t="str">
        <f>_xlfn.XLOOKUP(Table4[[#This Row],[StoreID]],Stores!A:A,Stores!D:D, "Not Found")</f>
        <v>East</v>
      </c>
    </row>
    <row r="4208" spans="1:26">
      <c r="A4208" t="s">
        <v>5074</v>
      </c>
      <c r="B4208" s="1">
        <v>45631</v>
      </c>
      <c r="C4208" t="s">
        <v>415</v>
      </c>
      <c r="D4208" t="s">
        <v>814</v>
      </c>
      <c r="E4208" t="s">
        <v>842</v>
      </c>
      <c r="F4208">
        <v>1</v>
      </c>
      <c r="G4208">
        <v>0.1</v>
      </c>
      <c r="H4208" t="s">
        <v>865</v>
      </c>
      <c r="I4208" s="4">
        <f>Table4[[#This Row],[Quantity]]*Table4[[#This Row],[UnitPrice]]</f>
        <v>1286.55</v>
      </c>
      <c r="J4208" s="4">
        <f>Table4[[#This Row],[Gross Revenue]]*(1-Table4[[#This Row],[Discount]])</f>
        <v>1157.895</v>
      </c>
      <c r="K4208" s="4">
        <f>Table4[[#This Row],[Quantity]]*Table4[[#This Row],[CostPrice]]</f>
        <v>797.54</v>
      </c>
      <c r="L4208" s="4">
        <f>Table4[[#This Row],[Net Revenue]]-Table4[[#This Row],[Total Cost]]</f>
        <v>360.35500000000002</v>
      </c>
      <c r="M4208" t="str">
        <f>_xlfn.XLOOKUP(Table4[[#This Row],[ProductID]], Products!A:A,Products!B:B, "Not Found")</f>
        <v>Least Accessories</v>
      </c>
      <c r="N4208" t="str">
        <f>TEXT(Table4[[#This Row],[Date]], "mmm")</f>
        <v>Dec</v>
      </c>
      <c r="O4208" t="str">
        <f>TEXT(Table4[[#This Row],[Date]], "yyyy")</f>
        <v>2024</v>
      </c>
      <c r="P4208" t="str">
        <f>_xlfn.XLOOKUP(Table4[[#This Row],[ProductID]],Products!A:A,Products!C:C, "Not Found")</f>
        <v>Fashion</v>
      </c>
      <c r="Q4208" t="str">
        <f>_xlfn.XLOOKUP(Table4[[#This Row],[ProductID]],Products!A:A,Products!D:D,"Not Found")</f>
        <v>Accessories</v>
      </c>
      <c r="R4208">
        <f>_xlfn.XLOOKUP(Table4[[#This Row],[ProductID]],Products!A:A,Products!E:E,"Not Found")</f>
        <v>1286.55</v>
      </c>
      <c r="S4208">
        <f>_xlfn.XLOOKUP(Table4[[#This Row],[ProductID]],Products!A:A,Products!F:F, "Not Found")</f>
        <v>797.54</v>
      </c>
      <c r="T4208" t="str">
        <f>_xlfn.XLOOKUP(Table4[[#This Row],[CustomerID]],Customers!A:A,Customers!D:D, "Not Found")</f>
        <v>M</v>
      </c>
      <c r="U4208" s="6">
        <f>_xlfn.XLOOKUP(Table4[[#This Row],[CustomerID]],Customers!A:A,Customers!E:E, "Not Found")</f>
        <v>34163</v>
      </c>
      <c r="V4208">
        <f ca="1">DATEDIF(Table4[[#This Row],[CustomerBirthday]], TODAY(), "Y")</f>
        <v>33</v>
      </c>
      <c r="W4208" t="str" cm="1">
        <f t="array" aca="1" ref="W4208" ca="1">_xlfn.IFS(Table4[[#This Row],[Age]]&lt;25, "Under 25",Table4[[#This Row],[Age]]=34, "25-34", Table4[[#This Row],[Age]]&lt;=49, "35-49", Table4[[#This Row],[Age]]&lt;=64, "50-64", Table4[[#This Row],[Age]]&gt;=65, "65+")</f>
        <v>35-49</v>
      </c>
      <c r="X4208" t="str">
        <f>_xlfn.XLOOKUP(Table4[[#This Row],[StoreID]],Stores!A:A,Stores!B:B, "Not found")</f>
        <v>MegaMart Brianahaven</v>
      </c>
      <c r="Y4208" t="str">
        <f>_xlfn.XLOOKUP(Table4[[#This Row],[StoreID]],Stores!A:A,Stores!C:C, "Not Found")</f>
        <v>Brianahaven</v>
      </c>
      <c r="Z4208" t="str">
        <f>_xlfn.XLOOKUP(Table4[[#This Row],[StoreID]],Stores!A:A,Stores!D:D, "Not Found")</f>
        <v>North</v>
      </c>
    </row>
    <row r="4209" spans="1:26">
      <c r="A4209" t="s">
        <v>5075</v>
      </c>
      <c r="B4209" s="1">
        <v>45570</v>
      </c>
      <c r="C4209" t="s">
        <v>574</v>
      </c>
      <c r="D4209" t="s">
        <v>782</v>
      </c>
      <c r="E4209" t="s">
        <v>846</v>
      </c>
      <c r="F4209">
        <v>1</v>
      </c>
      <c r="G4209">
        <v>0.1</v>
      </c>
      <c r="H4209" t="s">
        <v>875</v>
      </c>
      <c r="I4209" s="4">
        <f>Table4[[#This Row],[Quantity]]*Table4[[#This Row],[UnitPrice]]</f>
        <v>673.78</v>
      </c>
      <c r="J4209" s="4">
        <f>Table4[[#This Row],[Gross Revenue]]*(1-Table4[[#This Row],[Discount]])</f>
        <v>606.40200000000004</v>
      </c>
      <c r="K4209" s="4">
        <f>Table4[[#This Row],[Quantity]]*Table4[[#This Row],[CostPrice]]</f>
        <v>363.33</v>
      </c>
      <c r="L4209" s="4">
        <f>Table4[[#This Row],[Net Revenue]]-Table4[[#This Row],[Total Cost]]</f>
        <v>243.07200000000006</v>
      </c>
      <c r="M4209" t="str">
        <f>_xlfn.XLOOKUP(Table4[[#This Row],[ProductID]], Products!A:A,Products!B:B, "Not Found")</f>
        <v>Deal Smartphone</v>
      </c>
      <c r="N4209" t="str">
        <f>TEXT(Table4[[#This Row],[Date]], "mmm")</f>
        <v>Oct</v>
      </c>
      <c r="O4209" t="str">
        <f>TEXT(Table4[[#This Row],[Date]], "yyyy")</f>
        <v>2024</v>
      </c>
      <c r="P4209" t="str">
        <f>_xlfn.XLOOKUP(Table4[[#This Row],[ProductID]],Products!A:A,Products!C:C, "Not Found")</f>
        <v>Electronics</v>
      </c>
      <c r="Q4209" t="str">
        <f>_xlfn.XLOOKUP(Table4[[#This Row],[ProductID]],Products!A:A,Products!D:D,"Not Found")</f>
        <v>Smartphone</v>
      </c>
      <c r="R4209">
        <f>_xlfn.XLOOKUP(Table4[[#This Row],[ProductID]],Products!A:A,Products!E:E,"Not Found")</f>
        <v>673.78</v>
      </c>
      <c r="S4209">
        <f>_xlfn.XLOOKUP(Table4[[#This Row],[ProductID]],Products!A:A,Products!F:F, "Not Found")</f>
        <v>363.33</v>
      </c>
      <c r="T4209" t="str">
        <f>_xlfn.XLOOKUP(Table4[[#This Row],[CustomerID]],Customers!A:A,Customers!D:D, "Not Found")</f>
        <v>M</v>
      </c>
      <c r="U4209" s="6">
        <f>_xlfn.XLOOKUP(Table4[[#This Row],[CustomerID]],Customers!A:A,Customers!E:E, "Not Found")</f>
        <v>33491</v>
      </c>
      <c r="V4209">
        <f ca="1">DATEDIF(Table4[[#This Row],[CustomerBirthday]], TODAY(), "Y")</f>
        <v>34</v>
      </c>
      <c r="W4209" t="str" cm="1">
        <f t="array" aca="1" ref="W4209" ca="1">_xlfn.IFS(Table4[[#This Row],[Age]]&lt;25, "Under 25",Table4[[#This Row],[Age]]=34, "25-34", Table4[[#This Row],[Age]]&lt;=49, "35-49", Table4[[#This Row],[Age]]&lt;=64, "50-64", Table4[[#This Row],[Age]]&gt;=65, "65+")</f>
        <v>25-34</v>
      </c>
      <c r="X4209" t="str">
        <f>_xlfn.XLOOKUP(Table4[[#This Row],[StoreID]],Stores!A:A,Stores!B:B, "Not found")</f>
        <v>MegaMart Johnmouth</v>
      </c>
      <c r="Y4209" t="str">
        <f>_xlfn.XLOOKUP(Table4[[#This Row],[StoreID]],Stores!A:A,Stores!C:C, "Not Found")</f>
        <v>Johnmouth</v>
      </c>
      <c r="Z4209" t="str">
        <f>_xlfn.XLOOKUP(Table4[[#This Row],[StoreID]],Stores!A:A,Stores!D:D, "Not Found")</f>
        <v>East</v>
      </c>
    </row>
    <row r="4210" spans="1:26">
      <c r="A4210" t="s">
        <v>5076</v>
      </c>
      <c r="B4210" s="1">
        <v>45700</v>
      </c>
      <c r="C4210" t="s">
        <v>195</v>
      </c>
      <c r="D4210" t="s">
        <v>820</v>
      </c>
      <c r="E4210" t="s">
        <v>835</v>
      </c>
      <c r="F4210">
        <v>1</v>
      </c>
      <c r="G4210">
        <v>0.05</v>
      </c>
      <c r="H4210" t="s">
        <v>875</v>
      </c>
      <c r="I4210" s="4">
        <f>Table4[[#This Row],[Quantity]]*Table4[[#This Row],[UnitPrice]]</f>
        <v>1197.18</v>
      </c>
      <c r="J4210" s="4">
        <f>Table4[[#This Row],[Gross Revenue]]*(1-Table4[[#This Row],[Discount]])</f>
        <v>1137.3209999999999</v>
      </c>
      <c r="K4210" s="4">
        <f>Table4[[#This Row],[Quantity]]*Table4[[#This Row],[CostPrice]]</f>
        <v>722.74</v>
      </c>
      <c r="L4210" s="4">
        <f>Table4[[#This Row],[Net Revenue]]-Table4[[#This Row],[Total Cost]]</f>
        <v>414.5809999999999</v>
      </c>
      <c r="M4210" t="str">
        <f>_xlfn.XLOOKUP(Table4[[#This Row],[ProductID]], Products!A:A,Products!B:B, "Not Found")</f>
        <v>Or Smartphone</v>
      </c>
      <c r="N4210" t="str">
        <f>TEXT(Table4[[#This Row],[Date]], "mmm")</f>
        <v>Feb</v>
      </c>
      <c r="O4210" t="str">
        <f>TEXT(Table4[[#This Row],[Date]], "yyyy")</f>
        <v>2025</v>
      </c>
      <c r="P4210" t="str">
        <f>_xlfn.XLOOKUP(Table4[[#This Row],[ProductID]],Products!A:A,Products!C:C, "Not Found")</f>
        <v>Electronics</v>
      </c>
      <c r="Q4210" t="str">
        <f>_xlfn.XLOOKUP(Table4[[#This Row],[ProductID]],Products!A:A,Products!D:D,"Not Found")</f>
        <v>Smartphone</v>
      </c>
      <c r="R4210">
        <f>_xlfn.XLOOKUP(Table4[[#This Row],[ProductID]],Products!A:A,Products!E:E,"Not Found")</f>
        <v>1197.18</v>
      </c>
      <c r="S4210">
        <f>_xlfn.XLOOKUP(Table4[[#This Row],[ProductID]],Products!A:A,Products!F:F, "Not Found")</f>
        <v>722.74</v>
      </c>
      <c r="T4210" t="str">
        <f>_xlfn.XLOOKUP(Table4[[#This Row],[CustomerID]],Customers!A:A,Customers!D:D, "Not Found")</f>
        <v>M</v>
      </c>
      <c r="U4210" s="6">
        <f>_xlfn.XLOOKUP(Table4[[#This Row],[CustomerID]],Customers!A:A,Customers!E:E, "Not Found")</f>
        <v>25009</v>
      </c>
      <c r="V4210">
        <f ca="1">DATEDIF(Table4[[#This Row],[CustomerBirthday]], TODAY(), "Y")</f>
        <v>58</v>
      </c>
      <c r="W4210" t="str" cm="1">
        <f t="array" aca="1" ref="W4210" ca="1">_xlfn.IFS(Table4[[#This Row],[Age]]&lt;25, "Under 25",Table4[[#This Row],[Age]]=34, "25-34", Table4[[#This Row],[Age]]&lt;=49, "35-49", Table4[[#This Row],[Age]]&lt;=64, "50-64", Table4[[#This Row],[Age]]&gt;=65, "65+")</f>
        <v>50-64</v>
      </c>
      <c r="X4210" t="str">
        <f>_xlfn.XLOOKUP(Table4[[#This Row],[StoreID]],Stores!A:A,Stores!B:B, "Not found")</f>
        <v>MegaMart Peckmouth</v>
      </c>
      <c r="Y4210" t="str">
        <f>_xlfn.XLOOKUP(Table4[[#This Row],[StoreID]],Stores!A:A,Stores!C:C, "Not Found")</f>
        <v>Peckmouth</v>
      </c>
      <c r="Z4210" t="str">
        <f>_xlfn.XLOOKUP(Table4[[#This Row],[StoreID]],Stores!A:A,Stores!D:D, "Not Found")</f>
        <v>East</v>
      </c>
    </row>
    <row r="4211" spans="1:26">
      <c r="A4211" t="s">
        <v>5077</v>
      </c>
      <c r="B4211" s="1">
        <v>45909</v>
      </c>
      <c r="C4211" t="s">
        <v>51</v>
      </c>
      <c r="D4211" t="s">
        <v>798</v>
      </c>
      <c r="E4211" t="s">
        <v>839</v>
      </c>
      <c r="F4211">
        <v>5</v>
      </c>
      <c r="G4211">
        <v>0.05</v>
      </c>
      <c r="H4211" t="s">
        <v>871</v>
      </c>
      <c r="I4211" s="4">
        <f>Table4[[#This Row],[Quantity]]*Table4[[#This Row],[UnitPrice]]</f>
        <v>7507.3</v>
      </c>
      <c r="J4211" s="4">
        <f>Table4[[#This Row],[Gross Revenue]]*(1-Table4[[#This Row],[Discount]])</f>
        <v>7131.9349999999995</v>
      </c>
      <c r="K4211" s="4">
        <f>Table4[[#This Row],[Quantity]]*Table4[[#This Row],[CostPrice]]</f>
        <v>5838.65</v>
      </c>
      <c r="L4211" s="4">
        <f>Table4[[#This Row],[Net Revenue]]-Table4[[#This Row],[Total Cost]]</f>
        <v>1293.2849999999999</v>
      </c>
      <c r="M4211" t="str">
        <f>_xlfn.XLOOKUP(Table4[[#This Row],[ProductID]], Products!A:A,Products!B:B, "Not Found")</f>
        <v>New Watches</v>
      </c>
      <c r="N4211" t="str">
        <f>TEXT(Table4[[#This Row],[Date]], "mmm")</f>
        <v>Sep</v>
      </c>
      <c r="O4211" t="str">
        <f>TEXT(Table4[[#This Row],[Date]], "yyyy")</f>
        <v>2025</v>
      </c>
      <c r="P4211" t="str">
        <f>_xlfn.XLOOKUP(Table4[[#This Row],[ProductID]],Products!A:A,Products!C:C, "Not Found")</f>
        <v>Fashion</v>
      </c>
      <c r="Q4211" t="str">
        <f>_xlfn.XLOOKUP(Table4[[#This Row],[ProductID]],Products!A:A,Products!D:D,"Not Found")</f>
        <v>Watches</v>
      </c>
      <c r="R4211">
        <f>_xlfn.XLOOKUP(Table4[[#This Row],[ProductID]],Products!A:A,Products!E:E,"Not Found")</f>
        <v>1501.46</v>
      </c>
      <c r="S4211">
        <f>_xlfn.XLOOKUP(Table4[[#This Row],[ProductID]],Products!A:A,Products!F:F, "Not Found")</f>
        <v>1167.73</v>
      </c>
      <c r="T4211" t="str">
        <f>_xlfn.XLOOKUP(Table4[[#This Row],[CustomerID]],Customers!A:A,Customers!D:D, "Not Found")</f>
        <v>M</v>
      </c>
      <c r="U4211" s="6">
        <f>_xlfn.XLOOKUP(Table4[[#This Row],[CustomerID]],Customers!A:A,Customers!E:E, "Not Found")</f>
        <v>32850</v>
      </c>
      <c r="V4211">
        <f ca="1">DATEDIF(Table4[[#This Row],[CustomerBirthday]], TODAY(), "Y")</f>
        <v>36</v>
      </c>
      <c r="W4211" t="str" cm="1">
        <f t="array" aca="1" ref="W4211" ca="1">_xlfn.IFS(Table4[[#This Row],[Age]]&lt;25, "Under 25",Table4[[#This Row],[Age]]=34, "25-34", Table4[[#This Row],[Age]]&lt;=49, "35-49", Table4[[#This Row],[Age]]&lt;=64, "50-64", Table4[[#This Row],[Age]]&gt;=65, "65+")</f>
        <v>35-49</v>
      </c>
      <c r="X4211" t="str">
        <f>_xlfn.XLOOKUP(Table4[[#This Row],[StoreID]],Stores!A:A,Stores!B:B, "Not found")</f>
        <v>MegaMart New Michele</v>
      </c>
      <c r="Y4211" t="str">
        <f>_xlfn.XLOOKUP(Table4[[#This Row],[StoreID]],Stores!A:A,Stores!C:C, "Not Found")</f>
        <v>New Michele</v>
      </c>
      <c r="Z4211" t="str">
        <f>_xlfn.XLOOKUP(Table4[[#This Row],[StoreID]],Stores!A:A,Stores!D:D, "Not Found")</f>
        <v>West</v>
      </c>
    </row>
    <row r="4212" spans="1:26">
      <c r="A4212" t="s">
        <v>5078</v>
      </c>
      <c r="B4212" s="1">
        <v>45721</v>
      </c>
      <c r="C4212" t="s">
        <v>71</v>
      </c>
      <c r="D4212" t="s">
        <v>747</v>
      </c>
      <c r="E4212" t="s">
        <v>831</v>
      </c>
      <c r="F4212">
        <v>2</v>
      </c>
      <c r="G4212">
        <v>0.05</v>
      </c>
      <c r="H4212" t="s">
        <v>875</v>
      </c>
      <c r="I4212" s="4">
        <f>Table4[[#This Row],[Quantity]]*Table4[[#This Row],[UnitPrice]]</f>
        <v>2269.6</v>
      </c>
      <c r="J4212" s="4">
        <f>Table4[[#This Row],[Gross Revenue]]*(1-Table4[[#This Row],[Discount]])</f>
        <v>2156.12</v>
      </c>
      <c r="K4212" s="4">
        <f>Table4[[#This Row],[Quantity]]*Table4[[#This Row],[CostPrice]]</f>
        <v>1350.2</v>
      </c>
      <c r="L4212" s="4">
        <f>Table4[[#This Row],[Net Revenue]]-Table4[[#This Row],[Total Cost]]</f>
        <v>805.91999999999985</v>
      </c>
      <c r="M4212" t="str">
        <f>_xlfn.XLOOKUP(Table4[[#This Row],[ProductID]], Products!A:A,Products!B:B, "Not Found")</f>
        <v>World Watches</v>
      </c>
      <c r="N4212" t="str">
        <f>TEXT(Table4[[#This Row],[Date]], "mmm")</f>
        <v>Mar</v>
      </c>
      <c r="O4212" t="str">
        <f>TEXT(Table4[[#This Row],[Date]], "yyyy")</f>
        <v>2025</v>
      </c>
      <c r="P4212" t="str">
        <f>_xlfn.XLOOKUP(Table4[[#This Row],[ProductID]],Products!A:A,Products!C:C, "Not Found")</f>
        <v>Fashion</v>
      </c>
      <c r="Q4212" t="str">
        <f>_xlfn.XLOOKUP(Table4[[#This Row],[ProductID]],Products!A:A,Products!D:D,"Not Found")</f>
        <v>Watches</v>
      </c>
      <c r="R4212">
        <f>_xlfn.XLOOKUP(Table4[[#This Row],[ProductID]],Products!A:A,Products!E:E,"Not Found")</f>
        <v>1134.8</v>
      </c>
      <c r="S4212">
        <f>_xlfn.XLOOKUP(Table4[[#This Row],[ProductID]],Products!A:A,Products!F:F, "Not Found")</f>
        <v>675.1</v>
      </c>
      <c r="T4212" t="str">
        <f>_xlfn.XLOOKUP(Table4[[#This Row],[CustomerID]],Customers!A:A,Customers!D:D, "Not Found")</f>
        <v>F</v>
      </c>
      <c r="U4212" s="6">
        <f>_xlfn.XLOOKUP(Table4[[#This Row],[CustomerID]],Customers!A:A,Customers!E:E, "Not Found")</f>
        <v>30021</v>
      </c>
      <c r="V4212">
        <f ca="1">DATEDIF(Table4[[#This Row],[CustomerBirthday]], TODAY(), "Y")</f>
        <v>44</v>
      </c>
      <c r="W4212" t="str" cm="1">
        <f t="array" aca="1" ref="W4212" ca="1">_xlfn.IFS(Table4[[#This Row],[Age]]&lt;25, "Under 25",Table4[[#This Row],[Age]]=34, "25-34", Table4[[#This Row],[Age]]&lt;=49, "35-49", Table4[[#This Row],[Age]]&lt;=64, "50-64", Table4[[#This Row],[Age]]&gt;=65, "65+")</f>
        <v>35-49</v>
      </c>
      <c r="X4212" t="str">
        <f>_xlfn.XLOOKUP(Table4[[#This Row],[StoreID]],Stores!A:A,Stores!B:B, "Not found")</f>
        <v>MegaMart Jimenezborough</v>
      </c>
      <c r="Y4212" t="str">
        <f>_xlfn.XLOOKUP(Table4[[#This Row],[StoreID]],Stores!A:A,Stores!C:C, "Not Found")</f>
        <v>Jimenezborough</v>
      </c>
      <c r="Z4212" t="str">
        <f>_xlfn.XLOOKUP(Table4[[#This Row],[StoreID]],Stores!A:A,Stores!D:D, "Not Found")</f>
        <v>South</v>
      </c>
    </row>
    <row r="4213" spans="1:26">
      <c r="A4213" t="s">
        <v>5079</v>
      </c>
      <c r="B4213" s="1">
        <v>45645</v>
      </c>
      <c r="C4213" t="s">
        <v>175</v>
      </c>
      <c r="D4213" t="s">
        <v>772</v>
      </c>
      <c r="E4213" t="s">
        <v>831</v>
      </c>
      <c r="F4213">
        <v>3</v>
      </c>
      <c r="G4213">
        <v>0.1</v>
      </c>
      <c r="H4213" t="s">
        <v>875</v>
      </c>
      <c r="I4213" s="4">
        <f>Table4[[#This Row],[Quantity]]*Table4[[#This Row],[UnitPrice]]</f>
        <v>5635.41</v>
      </c>
      <c r="J4213" s="4">
        <f>Table4[[#This Row],[Gross Revenue]]*(1-Table4[[#This Row],[Discount]])</f>
        <v>5071.8689999999997</v>
      </c>
      <c r="K4213" s="4">
        <f>Table4[[#This Row],[Quantity]]*Table4[[#This Row],[CostPrice]]</f>
        <v>3044.73</v>
      </c>
      <c r="L4213" s="4">
        <f>Table4[[#This Row],[Net Revenue]]-Table4[[#This Row],[Total Cost]]</f>
        <v>2027.1389999999997</v>
      </c>
      <c r="M4213" t="str">
        <f>_xlfn.XLOOKUP(Table4[[#This Row],[ProductID]], Products!A:A,Products!B:B, "Not Found")</f>
        <v>And Footwear</v>
      </c>
      <c r="N4213" t="str">
        <f>TEXT(Table4[[#This Row],[Date]], "mmm")</f>
        <v>Dec</v>
      </c>
      <c r="O4213" t="str">
        <f>TEXT(Table4[[#This Row],[Date]], "yyyy")</f>
        <v>2024</v>
      </c>
      <c r="P4213" t="str">
        <f>_xlfn.XLOOKUP(Table4[[#This Row],[ProductID]],Products!A:A,Products!C:C, "Not Found")</f>
        <v>Fashion</v>
      </c>
      <c r="Q4213" t="str">
        <f>_xlfn.XLOOKUP(Table4[[#This Row],[ProductID]],Products!A:A,Products!D:D,"Not Found")</f>
        <v>Footwear</v>
      </c>
      <c r="R4213">
        <f>_xlfn.XLOOKUP(Table4[[#This Row],[ProductID]],Products!A:A,Products!E:E,"Not Found")</f>
        <v>1878.47</v>
      </c>
      <c r="S4213">
        <f>_xlfn.XLOOKUP(Table4[[#This Row],[ProductID]],Products!A:A,Products!F:F, "Not Found")</f>
        <v>1014.91</v>
      </c>
      <c r="T4213" t="str">
        <f>_xlfn.XLOOKUP(Table4[[#This Row],[CustomerID]],Customers!A:A,Customers!D:D, "Not Found")</f>
        <v>M</v>
      </c>
      <c r="U4213" s="6">
        <f>_xlfn.XLOOKUP(Table4[[#This Row],[CustomerID]],Customers!A:A,Customers!E:E, "Not Found")</f>
        <v>27756</v>
      </c>
      <c r="V4213">
        <f ca="1">DATEDIF(Table4[[#This Row],[CustomerBirthday]], TODAY(), "Y")</f>
        <v>50</v>
      </c>
      <c r="W4213" t="str" cm="1">
        <f t="array" aca="1" ref="W4213" ca="1">_xlfn.IFS(Table4[[#This Row],[Age]]&lt;25, "Under 25",Table4[[#This Row],[Age]]=34, "25-34", Table4[[#This Row],[Age]]&lt;=49, "35-49", Table4[[#This Row],[Age]]&lt;=64, "50-64", Table4[[#This Row],[Age]]&gt;=65, "65+")</f>
        <v>50-64</v>
      </c>
      <c r="X4213" t="str">
        <f>_xlfn.XLOOKUP(Table4[[#This Row],[StoreID]],Stores!A:A,Stores!B:B, "Not found")</f>
        <v>MegaMart Jimenezborough</v>
      </c>
      <c r="Y4213" t="str">
        <f>_xlfn.XLOOKUP(Table4[[#This Row],[StoreID]],Stores!A:A,Stores!C:C, "Not Found")</f>
        <v>Jimenezborough</v>
      </c>
      <c r="Z4213" t="str">
        <f>_xlfn.XLOOKUP(Table4[[#This Row],[StoreID]],Stores!A:A,Stores!D:D, "Not Found")</f>
        <v>South</v>
      </c>
    </row>
    <row r="4214" spans="1:26">
      <c r="A4214" t="s">
        <v>5080</v>
      </c>
      <c r="B4214" s="1">
        <v>45363</v>
      </c>
      <c r="C4214" t="s">
        <v>647</v>
      </c>
      <c r="D4214" t="s">
        <v>786</v>
      </c>
      <c r="E4214" t="s">
        <v>839</v>
      </c>
      <c r="F4214">
        <v>5</v>
      </c>
      <c r="G4214">
        <v>0.05</v>
      </c>
      <c r="H4214" t="s">
        <v>868</v>
      </c>
      <c r="I4214" s="4">
        <f>Table4[[#This Row],[Quantity]]*Table4[[#This Row],[UnitPrice]]</f>
        <v>146.19999999999999</v>
      </c>
      <c r="J4214" s="4">
        <f>Table4[[#This Row],[Gross Revenue]]*(1-Table4[[#This Row],[Discount]])</f>
        <v>138.88999999999999</v>
      </c>
      <c r="K4214" s="4">
        <f>Table4[[#This Row],[Quantity]]*Table4[[#This Row],[CostPrice]]</f>
        <v>76.399999999999991</v>
      </c>
      <c r="L4214" s="4">
        <f>Table4[[#This Row],[Net Revenue]]-Table4[[#This Row],[Total Cost]]</f>
        <v>62.489999999999995</v>
      </c>
      <c r="M4214" t="str">
        <f>_xlfn.XLOOKUP(Table4[[#This Row],[ProductID]], Products!A:A,Products!B:B, "Not Found")</f>
        <v>National Watches</v>
      </c>
      <c r="N4214" t="str">
        <f>TEXT(Table4[[#This Row],[Date]], "mmm")</f>
        <v>Mar</v>
      </c>
      <c r="O4214" t="str">
        <f>TEXT(Table4[[#This Row],[Date]], "yyyy")</f>
        <v>2024</v>
      </c>
      <c r="P4214" t="str">
        <f>_xlfn.XLOOKUP(Table4[[#This Row],[ProductID]],Products!A:A,Products!C:C, "Not Found")</f>
        <v>Fashion</v>
      </c>
      <c r="Q4214" t="str">
        <f>_xlfn.XLOOKUP(Table4[[#This Row],[ProductID]],Products!A:A,Products!D:D,"Not Found")</f>
        <v>Watches</v>
      </c>
      <c r="R4214">
        <f>_xlfn.XLOOKUP(Table4[[#This Row],[ProductID]],Products!A:A,Products!E:E,"Not Found")</f>
        <v>29.24</v>
      </c>
      <c r="S4214">
        <f>_xlfn.XLOOKUP(Table4[[#This Row],[ProductID]],Products!A:A,Products!F:F, "Not Found")</f>
        <v>15.28</v>
      </c>
      <c r="T4214" t="str">
        <f>_xlfn.XLOOKUP(Table4[[#This Row],[CustomerID]],Customers!A:A,Customers!D:D, "Not Found")</f>
        <v>M</v>
      </c>
      <c r="U4214" s="6">
        <f>_xlfn.XLOOKUP(Table4[[#This Row],[CustomerID]],Customers!A:A,Customers!E:E, "Not Found")</f>
        <v>33196</v>
      </c>
      <c r="V4214">
        <f ca="1">DATEDIF(Table4[[#This Row],[CustomerBirthday]], TODAY(), "Y")</f>
        <v>35</v>
      </c>
      <c r="W4214" t="str" cm="1">
        <f t="array" aca="1" ref="W4214" ca="1">_xlfn.IFS(Table4[[#This Row],[Age]]&lt;25, "Under 25",Table4[[#This Row],[Age]]=34, "25-34", Table4[[#This Row],[Age]]&lt;=49, "35-49", Table4[[#This Row],[Age]]&lt;=64, "50-64", Table4[[#This Row],[Age]]&gt;=65, "65+")</f>
        <v>35-49</v>
      </c>
      <c r="X4214" t="str">
        <f>_xlfn.XLOOKUP(Table4[[#This Row],[StoreID]],Stores!A:A,Stores!B:B, "Not found")</f>
        <v>MegaMart New Michele</v>
      </c>
      <c r="Y4214" t="str">
        <f>_xlfn.XLOOKUP(Table4[[#This Row],[StoreID]],Stores!A:A,Stores!C:C, "Not Found")</f>
        <v>New Michele</v>
      </c>
      <c r="Z4214" t="str">
        <f>_xlfn.XLOOKUP(Table4[[#This Row],[StoreID]],Stores!A:A,Stores!D:D, "Not Found")</f>
        <v>West</v>
      </c>
    </row>
    <row r="4215" spans="1:26">
      <c r="A4215" t="s">
        <v>5081</v>
      </c>
      <c r="B4215" s="1">
        <v>45776</v>
      </c>
      <c r="C4215" t="s">
        <v>509</v>
      </c>
      <c r="D4215" t="s">
        <v>792</v>
      </c>
      <c r="E4215" t="s">
        <v>842</v>
      </c>
      <c r="F4215">
        <v>5</v>
      </c>
      <c r="G4215">
        <v>0.15</v>
      </c>
      <c r="H4215" t="s">
        <v>868</v>
      </c>
      <c r="I4215" s="4">
        <f>Table4[[#This Row],[Quantity]]*Table4[[#This Row],[UnitPrice]]</f>
        <v>8994.85</v>
      </c>
      <c r="J4215" s="4">
        <f>Table4[[#This Row],[Gross Revenue]]*(1-Table4[[#This Row],[Discount]])</f>
        <v>7645.6225000000004</v>
      </c>
      <c r="K4215" s="4">
        <f>Table4[[#This Row],[Quantity]]*Table4[[#This Row],[CostPrice]]</f>
        <v>6645.75</v>
      </c>
      <c r="L4215" s="4">
        <f>Table4[[#This Row],[Net Revenue]]-Table4[[#This Row],[Total Cost]]</f>
        <v>999.8725000000004</v>
      </c>
      <c r="M4215" t="str">
        <f>_xlfn.XLOOKUP(Table4[[#This Row],[ProductID]], Products!A:A,Products!B:B, "Not Found")</f>
        <v>Beat Accessories</v>
      </c>
      <c r="N4215" t="str">
        <f>TEXT(Table4[[#This Row],[Date]], "mmm")</f>
        <v>Apr</v>
      </c>
      <c r="O4215" t="str">
        <f>TEXT(Table4[[#This Row],[Date]], "yyyy")</f>
        <v>2025</v>
      </c>
      <c r="P4215" t="str">
        <f>_xlfn.XLOOKUP(Table4[[#This Row],[ProductID]],Products!A:A,Products!C:C, "Not Found")</f>
        <v>Fashion</v>
      </c>
      <c r="Q4215" t="str">
        <f>_xlfn.XLOOKUP(Table4[[#This Row],[ProductID]],Products!A:A,Products!D:D,"Not Found")</f>
        <v>Accessories</v>
      </c>
      <c r="R4215">
        <f>_xlfn.XLOOKUP(Table4[[#This Row],[ProductID]],Products!A:A,Products!E:E,"Not Found")</f>
        <v>1798.97</v>
      </c>
      <c r="S4215">
        <f>_xlfn.XLOOKUP(Table4[[#This Row],[ProductID]],Products!A:A,Products!F:F, "Not Found")</f>
        <v>1329.15</v>
      </c>
      <c r="T4215" t="str">
        <f>_xlfn.XLOOKUP(Table4[[#This Row],[CustomerID]],Customers!A:A,Customers!D:D, "Not Found")</f>
        <v>F</v>
      </c>
      <c r="U4215" s="6">
        <f>_xlfn.XLOOKUP(Table4[[#This Row],[CustomerID]],Customers!A:A,Customers!E:E, "Not Found")</f>
        <v>26827</v>
      </c>
      <c r="V4215">
        <f ca="1">DATEDIF(Table4[[#This Row],[CustomerBirthday]], TODAY(), "Y")</f>
        <v>53</v>
      </c>
      <c r="W4215" t="str" cm="1">
        <f t="array" aca="1" ref="W4215" ca="1">_xlfn.IFS(Table4[[#This Row],[Age]]&lt;25, "Under 25",Table4[[#This Row],[Age]]=34, "25-34", Table4[[#This Row],[Age]]&lt;=49, "35-49", Table4[[#This Row],[Age]]&lt;=64, "50-64", Table4[[#This Row],[Age]]&gt;=65, "65+")</f>
        <v>50-64</v>
      </c>
      <c r="X4215" t="str">
        <f>_xlfn.XLOOKUP(Table4[[#This Row],[StoreID]],Stores!A:A,Stores!B:B, "Not found")</f>
        <v>MegaMart Brianahaven</v>
      </c>
      <c r="Y4215" t="str">
        <f>_xlfn.XLOOKUP(Table4[[#This Row],[StoreID]],Stores!A:A,Stores!C:C, "Not Found")</f>
        <v>Brianahaven</v>
      </c>
      <c r="Z4215" t="str">
        <f>_xlfn.XLOOKUP(Table4[[#This Row],[StoreID]],Stores!A:A,Stores!D:D, "Not Found")</f>
        <v>North</v>
      </c>
    </row>
    <row r="4216" spans="1:26">
      <c r="A4216" t="s">
        <v>5082</v>
      </c>
      <c r="B4216" s="1">
        <v>45760</v>
      </c>
      <c r="C4216" t="s">
        <v>291</v>
      </c>
      <c r="D4216" t="s">
        <v>818</v>
      </c>
      <c r="E4216" t="s">
        <v>831</v>
      </c>
      <c r="F4216">
        <v>1</v>
      </c>
      <c r="G4216">
        <v>0</v>
      </c>
      <c r="H4216" t="s">
        <v>865</v>
      </c>
      <c r="I4216" s="4">
        <f>Table4[[#This Row],[Quantity]]*Table4[[#This Row],[UnitPrice]]</f>
        <v>1165.3699999999999</v>
      </c>
      <c r="J4216" s="4">
        <f>Table4[[#This Row],[Gross Revenue]]*(1-Table4[[#This Row],[Discount]])</f>
        <v>1165.3699999999999</v>
      </c>
      <c r="K4216" s="4">
        <f>Table4[[#This Row],[Quantity]]*Table4[[#This Row],[CostPrice]]</f>
        <v>926.55</v>
      </c>
      <c r="L4216" s="4">
        <f>Table4[[#This Row],[Net Revenue]]-Table4[[#This Row],[Total Cost]]</f>
        <v>238.81999999999994</v>
      </c>
      <c r="M4216" t="str">
        <f>_xlfn.XLOOKUP(Table4[[#This Row],[ProductID]], Products!A:A,Products!B:B, "Not Found")</f>
        <v>Nature Clothing</v>
      </c>
      <c r="N4216" t="str">
        <f>TEXT(Table4[[#This Row],[Date]], "mmm")</f>
        <v>Apr</v>
      </c>
      <c r="O4216" t="str">
        <f>TEXT(Table4[[#This Row],[Date]], "yyyy")</f>
        <v>2025</v>
      </c>
      <c r="P4216" t="str">
        <f>_xlfn.XLOOKUP(Table4[[#This Row],[ProductID]],Products!A:A,Products!C:C, "Not Found")</f>
        <v>Fashion</v>
      </c>
      <c r="Q4216" t="str">
        <f>_xlfn.XLOOKUP(Table4[[#This Row],[ProductID]],Products!A:A,Products!D:D,"Not Found")</f>
        <v>Clothing</v>
      </c>
      <c r="R4216">
        <f>_xlfn.XLOOKUP(Table4[[#This Row],[ProductID]],Products!A:A,Products!E:E,"Not Found")</f>
        <v>1165.3699999999999</v>
      </c>
      <c r="S4216">
        <f>_xlfn.XLOOKUP(Table4[[#This Row],[ProductID]],Products!A:A,Products!F:F, "Not Found")</f>
        <v>926.55</v>
      </c>
      <c r="T4216" t="str">
        <f>_xlfn.XLOOKUP(Table4[[#This Row],[CustomerID]],Customers!A:A,Customers!D:D, "Not Found")</f>
        <v>F</v>
      </c>
      <c r="U4216" s="6">
        <f>_xlfn.XLOOKUP(Table4[[#This Row],[CustomerID]],Customers!A:A,Customers!E:E, "Not Found")</f>
        <v>37614</v>
      </c>
      <c r="V4216">
        <f ca="1">DATEDIF(Table4[[#This Row],[CustomerBirthday]], TODAY(), "Y")</f>
        <v>23</v>
      </c>
      <c r="W4216" t="str" cm="1">
        <f t="array" aca="1" ref="W4216" ca="1">_xlfn.IFS(Table4[[#This Row],[Age]]&lt;25, "Under 25",Table4[[#This Row],[Age]]=34, "25-34", Table4[[#This Row],[Age]]&lt;=49, "35-49", Table4[[#This Row],[Age]]&lt;=64, "50-64", Table4[[#This Row],[Age]]&gt;=65, "65+")</f>
        <v>Under 25</v>
      </c>
      <c r="X4216" t="str">
        <f>_xlfn.XLOOKUP(Table4[[#This Row],[StoreID]],Stores!A:A,Stores!B:B, "Not found")</f>
        <v>MegaMart Jimenezborough</v>
      </c>
      <c r="Y4216" t="str">
        <f>_xlfn.XLOOKUP(Table4[[#This Row],[StoreID]],Stores!A:A,Stores!C:C, "Not Found")</f>
        <v>Jimenezborough</v>
      </c>
      <c r="Z4216" t="str">
        <f>_xlfn.XLOOKUP(Table4[[#This Row],[StoreID]],Stores!A:A,Stores!D:D, "Not Found")</f>
        <v>South</v>
      </c>
    </row>
    <row r="4217" spans="1:26">
      <c r="A4217" t="s">
        <v>5083</v>
      </c>
      <c r="B4217" s="1">
        <v>45418</v>
      </c>
      <c r="C4217" t="s">
        <v>258</v>
      </c>
      <c r="D4217" t="s">
        <v>715</v>
      </c>
      <c r="E4217" t="s">
        <v>846</v>
      </c>
      <c r="F4217">
        <v>5</v>
      </c>
      <c r="G4217">
        <v>0</v>
      </c>
      <c r="H4217" t="s">
        <v>868</v>
      </c>
      <c r="I4217" s="4">
        <f>Table4[[#This Row],[Quantity]]*Table4[[#This Row],[UnitPrice]]</f>
        <v>4093.8</v>
      </c>
      <c r="J4217" s="4">
        <f>Table4[[#This Row],[Gross Revenue]]*(1-Table4[[#This Row],[Discount]])</f>
        <v>4093.8</v>
      </c>
      <c r="K4217" s="4">
        <f>Table4[[#This Row],[Quantity]]*Table4[[#This Row],[CostPrice]]</f>
        <v>2638.1</v>
      </c>
      <c r="L4217" s="4">
        <f>Table4[[#This Row],[Net Revenue]]-Table4[[#This Row],[Total Cost]]</f>
        <v>1455.7000000000003</v>
      </c>
      <c r="M4217" t="str">
        <f>_xlfn.XLOOKUP(Table4[[#This Row],[ProductID]], Products!A:A,Products!B:B, "Not Found")</f>
        <v>Audience Television</v>
      </c>
      <c r="N4217" t="str">
        <f>TEXT(Table4[[#This Row],[Date]], "mmm")</f>
        <v>May</v>
      </c>
      <c r="O4217" t="str">
        <f>TEXT(Table4[[#This Row],[Date]], "yyyy")</f>
        <v>2024</v>
      </c>
      <c r="P4217" t="str">
        <f>_xlfn.XLOOKUP(Table4[[#This Row],[ProductID]],Products!A:A,Products!C:C, "Not Found")</f>
        <v>Electronics</v>
      </c>
      <c r="Q4217" t="str">
        <f>_xlfn.XLOOKUP(Table4[[#This Row],[ProductID]],Products!A:A,Products!D:D,"Not Found")</f>
        <v>Television</v>
      </c>
      <c r="R4217">
        <f>_xlfn.XLOOKUP(Table4[[#This Row],[ProductID]],Products!A:A,Products!E:E,"Not Found")</f>
        <v>818.76</v>
      </c>
      <c r="S4217">
        <f>_xlfn.XLOOKUP(Table4[[#This Row],[ProductID]],Products!A:A,Products!F:F, "Not Found")</f>
        <v>527.62</v>
      </c>
      <c r="T4217" t="str">
        <f>_xlfn.XLOOKUP(Table4[[#This Row],[CustomerID]],Customers!A:A,Customers!D:D, "Not Found")</f>
        <v>F</v>
      </c>
      <c r="U4217" s="6">
        <f>_xlfn.XLOOKUP(Table4[[#This Row],[CustomerID]],Customers!A:A,Customers!E:E, "Not Found")</f>
        <v>29746</v>
      </c>
      <c r="V4217">
        <f ca="1">DATEDIF(Table4[[#This Row],[CustomerBirthday]], TODAY(), "Y")</f>
        <v>45</v>
      </c>
      <c r="W4217" t="str" cm="1">
        <f t="array" aca="1" ref="W4217" ca="1">_xlfn.IFS(Table4[[#This Row],[Age]]&lt;25, "Under 25",Table4[[#This Row],[Age]]=34, "25-34", Table4[[#This Row],[Age]]&lt;=49, "35-49", Table4[[#This Row],[Age]]&lt;=64, "50-64", Table4[[#This Row],[Age]]&gt;=65, "65+")</f>
        <v>35-49</v>
      </c>
      <c r="X4217" t="str">
        <f>_xlfn.XLOOKUP(Table4[[#This Row],[StoreID]],Stores!A:A,Stores!B:B, "Not found")</f>
        <v>MegaMart Johnmouth</v>
      </c>
      <c r="Y4217" t="str">
        <f>_xlfn.XLOOKUP(Table4[[#This Row],[StoreID]],Stores!A:A,Stores!C:C, "Not Found")</f>
        <v>Johnmouth</v>
      </c>
      <c r="Z4217" t="str">
        <f>_xlfn.XLOOKUP(Table4[[#This Row],[StoreID]],Stores!A:A,Stores!D:D, "Not Found")</f>
        <v>East</v>
      </c>
    </row>
    <row r="4218" spans="1:26">
      <c r="A4218" t="s">
        <v>5084</v>
      </c>
      <c r="B4218" s="1">
        <v>45630</v>
      </c>
      <c r="C4218" t="s">
        <v>302</v>
      </c>
      <c r="D4218" t="s">
        <v>715</v>
      </c>
      <c r="E4218" t="s">
        <v>839</v>
      </c>
      <c r="F4218">
        <v>2</v>
      </c>
      <c r="G4218">
        <v>0</v>
      </c>
      <c r="H4218" t="s">
        <v>875</v>
      </c>
      <c r="I4218" s="4">
        <f>Table4[[#This Row],[Quantity]]*Table4[[#This Row],[UnitPrice]]</f>
        <v>1637.52</v>
      </c>
      <c r="J4218" s="4">
        <f>Table4[[#This Row],[Gross Revenue]]*(1-Table4[[#This Row],[Discount]])</f>
        <v>1637.52</v>
      </c>
      <c r="K4218" s="4">
        <f>Table4[[#This Row],[Quantity]]*Table4[[#This Row],[CostPrice]]</f>
        <v>1055.24</v>
      </c>
      <c r="L4218" s="4">
        <f>Table4[[#This Row],[Net Revenue]]-Table4[[#This Row],[Total Cost]]</f>
        <v>582.28</v>
      </c>
      <c r="M4218" t="str">
        <f>_xlfn.XLOOKUP(Table4[[#This Row],[ProductID]], Products!A:A,Products!B:B, "Not Found")</f>
        <v>Audience Television</v>
      </c>
      <c r="N4218" t="str">
        <f>TEXT(Table4[[#This Row],[Date]], "mmm")</f>
        <v>Dec</v>
      </c>
      <c r="O4218" t="str">
        <f>TEXT(Table4[[#This Row],[Date]], "yyyy")</f>
        <v>2024</v>
      </c>
      <c r="P4218" t="str">
        <f>_xlfn.XLOOKUP(Table4[[#This Row],[ProductID]],Products!A:A,Products!C:C, "Not Found")</f>
        <v>Electronics</v>
      </c>
      <c r="Q4218" t="str">
        <f>_xlfn.XLOOKUP(Table4[[#This Row],[ProductID]],Products!A:A,Products!D:D,"Not Found")</f>
        <v>Television</v>
      </c>
      <c r="R4218">
        <f>_xlfn.XLOOKUP(Table4[[#This Row],[ProductID]],Products!A:A,Products!E:E,"Not Found")</f>
        <v>818.76</v>
      </c>
      <c r="S4218">
        <f>_xlfn.XLOOKUP(Table4[[#This Row],[ProductID]],Products!A:A,Products!F:F, "Not Found")</f>
        <v>527.62</v>
      </c>
      <c r="T4218" t="str">
        <f>_xlfn.XLOOKUP(Table4[[#This Row],[CustomerID]],Customers!A:A,Customers!D:D, "Not Found")</f>
        <v>F</v>
      </c>
      <c r="U4218" s="6">
        <f>_xlfn.XLOOKUP(Table4[[#This Row],[CustomerID]],Customers!A:A,Customers!E:E, "Not Found")</f>
        <v>37929</v>
      </c>
      <c r="V4218">
        <f ca="1">DATEDIF(Table4[[#This Row],[CustomerBirthday]], TODAY(), "Y")</f>
        <v>22</v>
      </c>
      <c r="W4218" t="str" cm="1">
        <f t="array" aca="1" ref="W4218" ca="1">_xlfn.IFS(Table4[[#This Row],[Age]]&lt;25, "Under 25",Table4[[#This Row],[Age]]=34, "25-34", Table4[[#This Row],[Age]]&lt;=49, "35-49", Table4[[#This Row],[Age]]&lt;=64, "50-64", Table4[[#This Row],[Age]]&gt;=65, "65+")</f>
        <v>Under 25</v>
      </c>
      <c r="X4218" t="str">
        <f>_xlfn.XLOOKUP(Table4[[#This Row],[StoreID]],Stores!A:A,Stores!B:B, "Not found")</f>
        <v>MegaMart New Michele</v>
      </c>
      <c r="Y4218" t="str">
        <f>_xlfn.XLOOKUP(Table4[[#This Row],[StoreID]],Stores!A:A,Stores!C:C, "Not Found")</f>
        <v>New Michele</v>
      </c>
      <c r="Z4218" t="str">
        <f>_xlfn.XLOOKUP(Table4[[#This Row],[StoreID]],Stores!A:A,Stores!D:D, "Not Found")</f>
        <v>West</v>
      </c>
    </row>
    <row r="4219" spans="1:26">
      <c r="A4219" t="s">
        <v>5085</v>
      </c>
      <c r="B4219" s="1">
        <v>45259</v>
      </c>
      <c r="C4219" t="s">
        <v>375</v>
      </c>
      <c r="D4219" t="s">
        <v>826</v>
      </c>
      <c r="E4219" t="s">
        <v>835</v>
      </c>
      <c r="F4219">
        <v>5</v>
      </c>
      <c r="G4219">
        <v>0.15</v>
      </c>
      <c r="H4219" t="s">
        <v>868</v>
      </c>
      <c r="I4219" s="4">
        <f>Table4[[#This Row],[Quantity]]*Table4[[#This Row],[UnitPrice]]</f>
        <v>5223.2000000000007</v>
      </c>
      <c r="J4219" s="4">
        <f>Table4[[#This Row],[Gross Revenue]]*(1-Table4[[#This Row],[Discount]])</f>
        <v>4439.72</v>
      </c>
      <c r="K4219" s="4">
        <f>Table4[[#This Row],[Quantity]]*Table4[[#This Row],[CostPrice]]</f>
        <v>3875.3500000000004</v>
      </c>
      <c r="L4219" s="4">
        <f>Table4[[#This Row],[Net Revenue]]-Table4[[#This Row],[Total Cost]]</f>
        <v>564.36999999999989</v>
      </c>
      <c r="M4219" t="str">
        <f>_xlfn.XLOOKUP(Table4[[#This Row],[ProductID]], Products!A:A,Products!B:B, "Not Found")</f>
        <v>Maybe Footwear</v>
      </c>
      <c r="N4219" t="str">
        <f>TEXT(Table4[[#This Row],[Date]], "mmm")</f>
        <v>Nov</v>
      </c>
      <c r="O4219" t="str">
        <f>TEXT(Table4[[#This Row],[Date]], "yyyy")</f>
        <v>2023</v>
      </c>
      <c r="P4219" t="str">
        <f>_xlfn.XLOOKUP(Table4[[#This Row],[ProductID]],Products!A:A,Products!C:C, "Not Found")</f>
        <v>Fashion</v>
      </c>
      <c r="Q4219" t="str">
        <f>_xlfn.XLOOKUP(Table4[[#This Row],[ProductID]],Products!A:A,Products!D:D,"Not Found")</f>
        <v>Footwear</v>
      </c>
      <c r="R4219">
        <f>_xlfn.XLOOKUP(Table4[[#This Row],[ProductID]],Products!A:A,Products!E:E,"Not Found")</f>
        <v>1044.6400000000001</v>
      </c>
      <c r="S4219">
        <f>_xlfn.XLOOKUP(Table4[[#This Row],[ProductID]],Products!A:A,Products!F:F, "Not Found")</f>
        <v>775.07</v>
      </c>
      <c r="T4219" t="str">
        <f>_xlfn.XLOOKUP(Table4[[#This Row],[CustomerID]],Customers!A:A,Customers!D:D, "Not Found")</f>
        <v>F</v>
      </c>
      <c r="U4219" s="6">
        <f>_xlfn.XLOOKUP(Table4[[#This Row],[CustomerID]],Customers!A:A,Customers!E:E, "Not Found")</f>
        <v>19995</v>
      </c>
      <c r="V4219">
        <f ca="1">DATEDIF(Table4[[#This Row],[CustomerBirthday]], TODAY(), "Y")</f>
        <v>71</v>
      </c>
      <c r="W4219" t="str" cm="1">
        <f t="array" aca="1" ref="W4219" ca="1">_xlfn.IFS(Table4[[#This Row],[Age]]&lt;25, "Under 25",Table4[[#This Row],[Age]]=34, "25-34", Table4[[#This Row],[Age]]&lt;=49, "35-49", Table4[[#This Row],[Age]]&lt;=64, "50-64", Table4[[#This Row],[Age]]&gt;=65, "65+")</f>
        <v>65+</v>
      </c>
      <c r="X4219" t="str">
        <f>_xlfn.XLOOKUP(Table4[[#This Row],[StoreID]],Stores!A:A,Stores!B:B, "Not found")</f>
        <v>MegaMart Peckmouth</v>
      </c>
      <c r="Y4219" t="str">
        <f>_xlfn.XLOOKUP(Table4[[#This Row],[StoreID]],Stores!A:A,Stores!C:C, "Not Found")</f>
        <v>Peckmouth</v>
      </c>
      <c r="Z4219" t="str">
        <f>_xlfn.XLOOKUP(Table4[[#This Row],[StoreID]],Stores!A:A,Stores!D:D, "Not Found")</f>
        <v>East</v>
      </c>
    </row>
    <row r="4220" spans="1:26">
      <c r="A4220" t="s">
        <v>5086</v>
      </c>
      <c r="B4220" s="1">
        <v>45615</v>
      </c>
      <c r="C4220" t="s">
        <v>585</v>
      </c>
      <c r="D4220" t="s">
        <v>774</v>
      </c>
      <c r="E4220" t="s">
        <v>846</v>
      </c>
      <c r="F4220">
        <v>4</v>
      </c>
      <c r="G4220">
        <v>0.05</v>
      </c>
      <c r="H4220" t="s">
        <v>865</v>
      </c>
      <c r="I4220" s="4">
        <f>Table4[[#This Row],[Quantity]]*Table4[[#This Row],[UnitPrice]]</f>
        <v>5949.64</v>
      </c>
      <c r="J4220" s="4">
        <f>Table4[[#This Row],[Gross Revenue]]*(1-Table4[[#This Row],[Discount]])</f>
        <v>5652.1580000000004</v>
      </c>
      <c r="K4220" s="4">
        <f>Table4[[#This Row],[Quantity]]*Table4[[#This Row],[CostPrice]]</f>
        <v>3252.28</v>
      </c>
      <c r="L4220" s="4">
        <f>Table4[[#This Row],[Net Revenue]]-Table4[[#This Row],[Total Cost]]</f>
        <v>2399.8780000000002</v>
      </c>
      <c r="M4220" t="str">
        <f>_xlfn.XLOOKUP(Table4[[#This Row],[ProductID]], Products!A:A,Products!B:B, "Not Found")</f>
        <v>Him Smartphone</v>
      </c>
      <c r="N4220" t="str">
        <f>TEXT(Table4[[#This Row],[Date]], "mmm")</f>
        <v>Nov</v>
      </c>
      <c r="O4220" t="str">
        <f>TEXT(Table4[[#This Row],[Date]], "yyyy")</f>
        <v>2024</v>
      </c>
      <c r="P4220" t="str">
        <f>_xlfn.XLOOKUP(Table4[[#This Row],[ProductID]],Products!A:A,Products!C:C, "Not Found")</f>
        <v>Electronics</v>
      </c>
      <c r="Q4220" t="str">
        <f>_xlfn.XLOOKUP(Table4[[#This Row],[ProductID]],Products!A:A,Products!D:D,"Not Found")</f>
        <v>Smartphone</v>
      </c>
      <c r="R4220">
        <f>_xlfn.XLOOKUP(Table4[[#This Row],[ProductID]],Products!A:A,Products!E:E,"Not Found")</f>
        <v>1487.41</v>
      </c>
      <c r="S4220">
        <f>_xlfn.XLOOKUP(Table4[[#This Row],[ProductID]],Products!A:A,Products!F:F, "Not Found")</f>
        <v>813.07</v>
      </c>
      <c r="T4220" t="str">
        <f>_xlfn.XLOOKUP(Table4[[#This Row],[CustomerID]],Customers!A:A,Customers!D:D, "Not Found")</f>
        <v>M</v>
      </c>
      <c r="U4220" s="6">
        <f>_xlfn.XLOOKUP(Table4[[#This Row],[CustomerID]],Customers!A:A,Customers!E:E, "Not Found")</f>
        <v>25047</v>
      </c>
      <c r="V4220">
        <f ca="1">DATEDIF(Table4[[#This Row],[CustomerBirthday]], TODAY(), "Y")</f>
        <v>57</v>
      </c>
      <c r="W4220" t="str" cm="1">
        <f t="array" aca="1" ref="W4220" ca="1">_xlfn.IFS(Table4[[#This Row],[Age]]&lt;25, "Under 25",Table4[[#This Row],[Age]]=34, "25-34", Table4[[#This Row],[Age]]&lt;=49, "35-49", Table4[[#This Row],[Age]]&lt;=64, "50-64", Table4[[#This Row],[Age]]&gt;=65, "65+")</f>
        <v>50-64</v>
      </c>
      <c r="X4220" t="str">
        <f>_xlfn.XLOOKUP(Table4[[#This Row],[StoreID]],Stores!A:A,Stores!B:B, "Not found")</f>
        <v>MegaMart Johnmouth</v>
      </c>
      <c r="Y4220" t="str">
        <f>_xlfn.XLOOKUP(Table4[[#This Row],[StoreID]],Stores!A:A,Stores!C:C, "Not Found")</f>
        <v>Johnmouth</v>
      </c>
      <c r="Z4220" t="str">
        <f>_xlfn.XLOOKUP(Table4[[#This Row],[StoreID]],Stores!A:A,Stores!D:D, "Not Found")</f>
        <v>East</v>
      </c>
    </row>
    <row r="4221" spans="1:26">
      <c r="A4221" t="s">
        <v>5087</v>
      </c>
      <c r="B4221" s="1">
        <v>45263</v>
      </c>
      <c r="C4221" t="s">
        <v>491</v>
      </c>
      <c r="D4221" t="s">
        <v>774</v>
      </c>
      <c r="E4221" t="s">
        <v>839</v>
      </c>
      <c r="F4221">
        <v>4</v>
      </c>
      <c r="G4221">
        <v>0.15</v>
      </c>
      <c r="H4221" t="s">
        <v>865</v>
      </c>
      <c r="I4221" s="4">
        <f>Table4[[#This Row],[Quantity]]*Table4[[#This Row],[UnitPrice]]</f>
        <v>5949.64</v>
      </c>
      <c r="J4221" s="4">
        <f>Table4[[#This Row],[Gross Revenue]]*(1-Table4[[#This Row],[Discount]])</f>
        <v>5057.1940000000004</v>
      </c>
      <c r="K4221" s="4">
        <f>Table4[[#This Row],[Quantity]]*Table4[[#This Row],[CostPrice]]</f>
        <v>3252.28</v>
      </c>
      <c r="L4221" s="4">
        <f>Table4[[#This Row],[Net Revenue]]-Table4[[#This Row],[Total Cost]]</f>
        <v>1804.9140000000002</v>
      </c>
      <c r="M4221" t="str">
        <f>_xlfn.XLOOKUP(Table4[[#This Row],[ProductID]], Products!A:A,Products!B:B, "Not Found")</f>
        <v>Him Smartphone</v>
      </c>
      <c r="N4221" t="str">
        <f>TEXT(Table4[[#This Row],[Date]], "mmm")</f>
        <v>Dec</v>
      </c>
      <c r="O4221" t="str">
        <f>TEXT(Table4[[#This Row],[Date]], "yyyy")</f>
        <v>2023</v>
      </c>
      <c r="P4221" t="str">
        <f>_xlfn.XLOOKUP(Table4[[#This Row],[ProductID]],Products!A:A,Products!C:C, "Not Found")</f>
        <v>Electronics</v>
      </c>
      <c r="Q4221" t="str">
        <f>_xlfn.XLOOKUP(Table4[[#This Row],[ProductID]],Products!A:A,Products!D:D,"Not Found")</f>
        <v>Smartphone</v>
      </c>
      <c r="R4221">
        <f>_xlfn.XLOOKUP(Table4[[#This Row],[ProductID]],Products!A:A,Products!E:E,"Not Found")</f>
        <v>1487.41</v>
      </c>
      <c r="S4221">
        <f>_xlfn.XLOOKUP(Table4[[#This Row],[ProductID]],Products!A:A,Products!F:F, "Not Found")</f>
        <v>813.07</v>
      </c>
      <c r="T4221" t="str">
        <f>_xlfn.XLOOKUP(Table4[[#This Row],[CustomerID]],Customers!A:A,Customers!D:D, "Not Found")</f>
        <v>F</v>
      </c>
      <c r="U4221" s="6">
        <f>_xlfn.XLOOKUP(Table4[[#This Row],[CustomerID]],Customers!A:A,Customers!E:E, "Not Found")</f>
        <v>31076</v>
      </c>
      <c r="V4221">
        <f ca="1">DATEDIF(Table4[[#This Row],[CustomerBirthday]], TODAY(), "Y")</f>
        <v>41</v>
      </c>
      <c r="W4221" t="str" cm="1">
        <f t="array" aca="1" ref="W4221" ca="1">_xlfn.IFS(Table4[[#This Row],[Age]]&lt;25, "Under 25",Table4[[#This Row],[Age]]=34, "25-34", Table4[[#This Row],[Age]]&lt;=49, "35-49", Table4[[#This Row],[Age]]&lt;=64, "50-64", Table4[[#This Row],[Age]]&gt;=65, "65+")</f>
        <v>35-49</v>
      </c>
      <c r="X4221" t="str">
        <f>_xlfn.XLOOKUP(Table4[[#This Row],[StoreID]],Stores!A:A,Stores!B:B, "Not found")</f>
        <v>MegaMart New Michele</v>
      </c>
      <c r="Y4221" t="str">
        <f>_xlfn.XLOOKUP(Table4[[#This Row],[StoreID]],Stores!A:A,Stores!C:C, "Not Found")</f>
        <v>New Michele</v>
      </c>
      <c r="Z4221" t="str">
        <f>_xlfn.XLOOKUP(Table4[[#This Row],[StoreID]],Stores!A:A,Stores!D:D, "Not Found")</f>
        <v>West</v>
      </c>
    </row>
    <row r="4222" spans="1:26">
      <c r="A4222" t="s">
        <v>5088</v>
      </c>
      <c r="B4222" s="1">
        <v>45401</v>
      </c>
      <c r="C4222" t="s">
        <v>386</v>
      </c>
      <c r="D4222" t="s">
        <v>814</v>
      </c>
      <c r="E4222" t="s">
        <v>839</v>
      </c>
      <c r="F4222">
        <v>1</v>
      </c>
      <c r="G4222">
        <v>0.15</v>
      </c>
      <c r="H4222" t="s">
        <v>871</v>
      </c>
      <c r="I4222" s="4">
        <f>Table4[[#This Row],[Quantity]]*Table4[[#This Row],[UnitPrice]]</f>
        <v>1286.55</v>
      </c>
      <c r="J4222" s="4">
        <f>Table4[[#This Row],[Gross Revenue]]*(1-Table4[[#This Row],[Discount]])</f>
        <v>1093.5674999999999</v>
      </c>
      <c r="K4222" s="4">
        <f>Table4[[#This Row],[Quantity]]*Table4[[#This Row],[CostPrice]]</f>
        <v>797.54</v>
      </c>
      <c r="L4222" s="4">
        <f>Table4[[#This Row],[Net Revenue]]-Table4[[#This Row],[Total Cost]]</f>
        <v>296.02749999999992</v>
      </c>
      <c r="M4222" t="str">
        <f>_xlfn.XLOOKUP(Table4[[#This Row],[ProductID]], Products!A:A,Products!B:B, "Not Found")</f>
        <v>Least Accessories</v>
      </c>
      <c r="N4222" t="str">
        <f>TEXT(Table4[[#This Row],[Date]], "mmm")</f>
        <v>Apr</v>
      </c>
      <c r="O4222" t="str">
        <f>TEXT(Table4[[#This Row],[Date]], "yyyy")</f>
        <v>2024</v>
      </c>
      <c r="P4222" t="str">
        <f>_xlfn.XLOOKUP(Table4[[#This Row],[ProductID]],Products!A:A,Products!C:C, "Not Found")</f>
        <v>Fashion</v>
      </c>
      <c r="Q4222" t="str">
        <f>_xlfn.XLOOKUP(Table4[[#This Row],[ProductID]],Products!A:A,Products!D:D,"Not Found")</f>
        <v>Accessories</v>
      </c>
      <c r="R4222">
        <f>_xlfn.XLOOKUP(Table4[[#This Row],[ProductID]],Products!A:A,Products!E:E,"Not Found")</f>
        <v>1286.55</v>
      </c>
      <c r="S4222">
        <f>_xlfn.XLOOKUP(Table4[[#This Row],[ProductID]],Products!A:A,Products!F:F, "Not Found")</f>
        <v>797.54</v>
      </c>
      <c r="T4222" t="str">
        <f>_xlfn.XLOOKUP(Table4[[#This Row],[CustomerID]],Customers!A:A,Customers!D:D, "Not Found")</f>
        <v>F</v>
      </c>
      <c r="U4222" s="6">
        <f>_xlfn.XLOOKUP(Table4[[#This Row],[CustomerID]],Customers!A:A,Customers!E:E, "Not Found")</f>
        <v>23676</v>
      </c>
      <c r="V4222">
        <f ca="1">DATEDIF(Table4[[#This Row],[CustomerBirthday]], TODAY(), "Y")</f>
        <v>61</v>
      </c>
      <c r="W4222" t="str" cm="1">
        <f t="array" aca="1" ref="W4222" ca="1">_xlfn.IFS(Table4[[#This Row],[Age]]&lt;25, "Under 25",Table4[[#This Row],[Age]]=34, "25-34", Table4[[#This Row],[Age]]&lt;=49, "35-49", Table4[[#This Row],[Age]]&lt;=64, "50-64", Table4[[#This Row],[Age]]&gt;=65, "65+")</f>
        <v>50-64</v>
      </c>
      <c r="X4222" t="str">
        <f>_xlfn.XLOOKUP(Table4[[#This Row],[StoreID]],Stores!A:A,Stores!B:B, "Not found")</f>
        <v>MegaMart New Michele</v>
      </c>
      <c r="Y4222" t="str">
        <f>_xlfn.XLOOKUP(Table4[[#This Row],[StoreID]],Stores!A:A,Stores!C:C, "Not Found")</f>
        <v>New Michele</v>
      </c>
      <c r="Z4222" t="str">
        <f>_xlfn.XLOOKUP(Table4[[#This Row],[StoreID]],Stores!A:A,Stores!D:D, "Not Found")</f>
        <v>West</v>
      </c>
    </row>
    <row r="4223" spans="1:26">
      <c r="A4223" t="s">
        <v>5089</v>
      </c>
      <c r="B4223" s="1">
        <v>45565</v>
      </c>
      <c r="C4223" t="s">
        <v>217</v>
      </c>
      <c r="D4223" t="s">
        <v>759</v>
      </c>
      <c r="E4223" t="s">
        <v>839</v>
      </c>
      <c r="F4223">
        <v>2</v>
      </c>
      <c r="G4223">
        <v>0</v>
      </c>
      <c r="H4223" t="s">
        <v>871</v>
      </c>
      <c r="I4223" s="4">
        <f>Table4[[#This Row],[Quantity]]*Table4[[#This Row],[UnitPrice]]</f>
        <v>2159.7800000000002</v>
      </c>
      <c r="J4223" s="4">
        <f>Table4[[#This Row],[Gross Revenue]]*(1-Table4[[#This Row],[Discount]])</f>
        <v>2159.7800000000002</v>
      </c>
      <c r="K4223" s="4">
        <f>Table4[[#This Row],[Quantity]]*Table4[[#This Row],[CostPrice]]</f>
        <v>1407.66</v>
      </c>
      <c r="L4223" s="4">
        <f>Table4[[#This Row],[Net Revenue]]-Table4[[#This Row],[Total Cost]]</f>
        <v>752.12000000000012</v>
      </c>
      <c r="M4223" t="str">
        <f>_xlfn.XLOOKUP(Table4[[#This Row],[ProductID]], Products!A:A,Products!B:B, "Not Found")</f>
        <v>Democratic Smartphone</v>
      </c>
      <c r="N4223" t="str">
        <f>TEXT(Table4[[#This Row],[Date]], "mmm")</f>
        <v>Sep</v>
      </c>
      <c r="O4223" t="str">
        <f>TEXT(Table4[[#This Row],[Date]], "yyyy")</f>
        <v>2024</v>
      </c>
      <c r="P4223" t="str">
        <f>_xlfn.XLOOKUP(Table4[[#This Row],[ProductID]],Products!A:A,Products!C:C, "Not Found")</f>
        <v>Electronics</v>
      </c>
      <c r="Q4223" t="str">
        <f>_xlfn.XLOOKUP(Table4[[#This Row],[ProductID]],Products!A:A,Products!D:D,"Not Found")</f>
        <v>Smartphone</v>
      </c>
      <c r="R4223">
        <f>_xlfn.XLOOKUP(Table4[[#This Row],[ProductID]],Products!A:A,Products!E:E,"Not Found")</f>
        <v>1079.8900000000001</v>
      </c>
      <c r="S4223">
        <f>_xlfn.XLOOKUP(Table4[[#This Row],[ProductID]],Products!A:A,Products!F:F, "Not Found")</f>
        <v>703.83</v>
      </c>
      <c r="T4223" t="str">
        <f>_xlfn.XLOOKUP(Table4[[#This Row],[CustomerID]],Customers!A:A,Customers!D:D, "Not Found")</f>
        <v>F</v>
      </c>
      <c r="U4223" s="6">
        <f>_xlfn.XLOOKUP(Table4[[#This Row],[CustomerID]],Customers!A:A,Customers!E:E, "Not Found")</f>
        <v>38253</v>
      </c>
      <c r="V4223">
        <f ca="1">DATEDIF(Table4[[#This Row],[CustomerBirthday]], TODAY(), "Y")</f>
        <v>21</v>
      </c>
      <c r="W4223" t="str" cm="1">
        <f t="array" aca="1" ref="W4223" ca="1">_xlfn.IFS(Table4[[#This Row],[Age]]&lt;25, "Under 25",Table4[[#This Row],[Age]]=34, "25-34", Table4[[#This Row],[Age]]&lt;=49, "35-49", Table4[[#This Row],[Age]]&lt;=64, "50-64", Table4[[#This Row],[Age]]&gt;=65, "65+")</f>
        <v>Under 25</v>
      </c>
      <c r="X4223" t="str">
        <f>_xlfn.XLOOKUP(Table4[[#This Row],[StoreID]],Stores!A:A,Stores!B:B, "Not found")</f>
        <v>MegaMart New Michele</v>
      </c>
      <c r="Y4223" t="str">
        <f>_xlfn.XLOOKUP(Table4[[#This Row],[StoreID]],Stores!A:A,Stores!C:C, "Not Found")</f>
        <v>New Michele</v>
      </c>
      <c r="Z4223" t="str">
        <f>_xlfn.XLOOKUP(Table4[[#This Row],[StoreID]],Stores!A:A,Stores!D:D, "Not Found")</f>
        <v>West</v>
      </c>
    </row>
    <row r="4224" spans="1:26">
      <c r="A4224" t="s">
        <v>5090</v>
      </c>
      <c r="B4224" s="1">
        <v>45283</v>
      </c>
      <c r="C4224" t="s">
        <v>650</v>
      </c>
      <c r="D4224" t="s">
        <v>780</v>
      </c>
      <c r="E4224" t="s">
        <v>842</v>
      </c>
      <c r="F4224">
        <v>2</v>
      </c>
      <c r="G4224">
        <v>0.05</v>
      </c>
      <c r="H4224" t="s">
        <v>875</v>
      </c>
      <c r="I4224" s="4">
        <f>Table4[[#This Row],[Quantity]]*Table4[[#This Row],[UnitPrice]]</f>
        <v>2544.46</v>
      </c>
      <c r="J4224" s="4">
        <f>Table4[[#This Row],[Gross Revenue]]*(1-Table4[[#This Row],[Discount]])</f>
        <v>2417.2370000000001</v>
      </c>
      <c r="K4224" s="4">
        <f>Table4[[#This Row],[Quantity]]*Table4[[#This Row],[CostPrice]]</f>
        <v>1905.3</v>
      </c>
      <c r="L4224" s="4">
        <f>Table4[[#This Row],[Net Revenue]]-Table4[[#This Row],[Total Cost]]</f>
        <v>511.93700000000013</v>
      </c>
      <c r="M4224" t="str">
        <f>_xlfn.XLOOKUP(Table4[[#This Row],[ProductID]], Products!A:A,Products!B:B, "Not Found")</f>
        <v>Hospital Smartphone</v>
      </c>
      <c r="N4224" t="str">
        <f>TEXT(Table4[[#This Row],[Date]], "mmm")</f>
        <v>Dec</v>
      </c>
      <c r="O4224" t="str">
        <f>TEXT(Table4[[#This Row],[Date]], "yyyy")</f>
        <v>2023</v>
      </c>
      <c r="P4224" t="str">
        <f>_xlfn.XLOOKUP(Table4[[#This Row],[ProductID]],Products!A:A,Products!C:C, "Not Found")</f>
        <v>Electronics</v>
      </c>
      <c r="Q4224" t="str">
        <f>_xlfn.XLOOKUP(Table4[[#This Row],[ProductID]],Products!A:A,Products!D:D,"Not Found")</f>
        <v>Smartphone</v>
      </c>
      <c r="R4224">
        <f>_xlfn.XLOOKUP(Table4[[#This Row],[ProductID]],Products!A:A,Products!E:E,"Not Found")</f>
        <v>1272.23</v>
      </c>
      <c r="S4224">
        <f>_xlfn.XLOOKUP(Table4[[#This Row],[ProductID]],Products!A:A,Products!F:F, "Not Found")</f>
        <v>952.65</v>
      </c>
      <c r="T4224" t="str">
        <f>_xlfn.XLOOKUP(Table4[[#This Row],[CustomerID]],Customers!A:A,Customers!D:D, "Not Found")</f>
        <v>M</v>
      </c>
      <c r="U4224" s="6">
        <f>_xlfn.XLOOKUP(Table4[[#This Row],[CustomerID]],Customers!A:A,Customers!E:E, "Not Found")</f>
        <v>37724</v>
      </c>
      <c r="V4224">
        <f ca="1">DATEDIF(Table4[[#This Row],[CustomerBirthday]], TODAY(), "Y")</f>
        <v>23</v>
      </c>
      <c r="W4224" t="str" cm="1">
        <f t="array" aca="1" ref="W4224" ca="1">_xlfn.IFS(Table4[[#This Row],[Age]]&lt;25, "Under 25",Table4[[#This Row],[Age]]=34, "25-34", Table4[[#This Row],[Age]]&lt;=49, "35-49", Table4[[#This Row],[Age]]&lt;=64, "50-64", Table4[[#This Row],[Age]]&gt;=65, "65+")</f>
        <v>Under 25</v>
      </c>
      <c r="X4224" t="str">
        <f>_xlfn.XLOOKUP(Table4[[#This Row],[StoreID]],Stores!A:A,Stores!B:B, "Not found")</f>
        <v>MegaMart Brianahaven</v>
      </c>
      <c r="Y4224" t="str">
        <f>_xlfn.XLOOKUP(Table4[[#This Row],[StoreID]],Stores!A:A,Stores!C:C, "Not Found")</f>
        <v>Brianahaven</v>
      </c>
      <c r="Z4224" t="str">
        <f>_xlfn.XLOOKUP(Table4[[#This Row],[StoreID]],Stores!A:A,Stores!D:D, "Not Found")</f>
        <v>North</v>
      </c>
    </row>
    <row r="4225" spans="1:26">
      <c r="A4225" t="s">
        <v>5091</v>
      </c>
      <c r="B4225" s="1">
        <v>45681</v>
      </c>
      <c r="C4225" t="s">
        <v>195</v>
      </c>
      <c r="D4225" t="s">
        <v>757</v>
      </c>
      <c r="E4225" t="s">
        <v>835</v>
      </c>
      <c r="F4225">
        <v>1</v>
      </c>
      <c r="G4225">
        <v>0.1</v>
      </c>
      <c r="H4225" t="s">
        <v>875</v>
      </c>
      <c r="I4225" s="4">
        <f>Table4[[#This Row],[Quantity]]*Table4[[#This Row],[UnitPrice]]</f>
        <v>1246.1099999999999</v>
      </c>
      <c r="J4225" s="4">
        <f>Table4[[#This Row],[Gross Revenue]]*(1-Table4[[#This Row],[Discount]])</f>
        <v>1121.499</v>
      </c>
      <c r="K4225" s="4">
        <f>Table4[[#This Row],[Quantity]]*Table4[[#This Row],[CostPrice]]</f>
        <v>833.52</v>
      </c>
      <c r="L4225" s="4">
        <f>Table4[[#This Row],[Net Revenue]]-Table4[[#This Row],[Total Cost]]</f>
        <v>287.97900000000004</v>
      </c>
      <c r="M4225" t="str">
        <f>_xlfn.XLOOKUP(Table4[[#This Row],[ProductID]], Products!A:A,Products!B:B, "Not Found")</f>
        <v>Find Headphones</v>
      </c>
      <c r="N4225" t="str">
        <f>TEXT(Table4[[#This Row],[Date]], "mmm")</f>
        <v>Jan</v>
      </c>
      <c r="O4225" t="str">
        <f>TEXT(Table4[[#This Row],[Date]], "yyyy")</f>
        <v>2025</v>
      </c>
      <c r="P4225" t="str">
        <f>_xlfn.XLOOKUP(Table4[[#This Row],[ProductID]],Products!A:A,Products!C:C, "Not Found")</f>
        <v>Electronics</v>
      </c>
      <c r="Q4225" t="str">
        <f>_xlfn.XLOOKUP(Table4[[#This Row],[ProductID]],Products!A:A,Products!D:D,"Not Found")</f>
        <v>Headphones</v>
      </c>
      <c r="R4225">
        <f>_xlfn.XLOOKUP(Table4[[#This Row],[ProductID]],Products!A:A,Products!E:E,"Not Found")</f>
        <v>1246.1099999999999</v>
      </c>
      <c r="S4225">
        <f>_xlfn.XLOOKUP(Table4[[#This Row],[ProductID]],Products!A:A,Products!F:F, "Not Found")</f>
        <v>833.52</v>
      </c>
      <c r="T4225" t="str">
        <f>_xlfn.XLOOKUP(Table4[[#This Row],[CustomerID]],Customers!A:A,Customers!D:D, "Not Found")</f>
        <v>M</v>
      </c>
      <c r="U4225" s="6">
        <f>_xlfn.XLOOKUP(Table4[[#This Row],[CustomerID]],Customers!A:A,Customers!E:E, "Not Found")</f>
        <v>25009</v>
      </c>
      <c r="V4225">
        <f ca="1">DATEDIF(Table4[[#This Row],[CustomerBirthday]], TODAY(), "Y")</f>
        <v>58</v>
      </c>
      <c r="W4225" t="str" cm="1">
        <f t="array" aca="1" ref="W4225" ca="1">_xlfn.IFS(Table4[[#This Row],[Age]]&lt;25, "Under 25",Table4[[#This Row],[Age]]=34, "25-34", Table4[[#This Row],[Age]]&lt;=49, "35-49", Table4[[#This Row],[Age]]&lt;=64, "50-64", Table4[[#This Row],[Age]]&gt;=65, "65+")</f>
        <v>50-64</v>
      </c>
      <c r="X4225" t="str">
        <f>_xlfn.XLOOKUP(Table4[[#This Row],[StoreID]],Stores!A:A,Stores!B:B, "Not found")</f>
        <v>MegaMart Peckmouth</v>
      </c>
      <c r="Y4225" t="str">
        <f>_xlfn.XLOOKUP(Table4[[#This Row],[StoreID]],Stores!A:A,Stores!C:C, "Not Found")</f>
        <v>Peckmouth</v>
      </c>
      <c r="Z4225" t="str">
        <f>_xlfn.XLOOKUP(Table4[[#This Row],[StoreID]],Stores!A:A,Stores!D:D, "Not Found")</f>
        <v>East</v>
      </c>
    </row>
    <row r="4226" spans="1:26">
      <c r="A4226" t="s">
        <v>5092</v>
      </c>
      <c r="B4226" s="1">
        <v>45381</v>
      </c>
      <c r="C4226" t="s">
        <v>51</v>
      </c>
      <c r="D4226" t="s">
        <v>718</v>
      </c>
      <c r="E4226" t="s">
        <v>839</v>
      </c>
      <c r="F4226">
        <v>2</v>
      </c>
      <c r="G4226">
        <v>0.1</v>
      </c>
      <c r="H4226" t="s">
        <v>871</v>
      </c>
      <c r="I4226" s="4">
        <f>Table4[[#This Row],[Quantity]]*Table4[[#This Row],[UnitPrice]]</f>
        <v>675.26</v>
      </c>
      <c r="J4226" s="4">
        <f>Table4[[#This Row],[Gross Revenue]]*(1-Table4[[#This Row],[Discount]])</f>
        <v>607.73400000000004</v>
      </c>
      <c r="K4226" s="4">
        <f>Table4[[#This Row],[Quantity]]*Table4[[#This Row],[CostPrice]]</f>
        <v>338.06</v>
      </c>
      <c r="L4226" s="4">
        <f>Table4[[#This Row],[Net Revenue]]-Table4[[#This Row],[Total Cost]]</f>
        <v>269.67400000000004</v>
      </c>
      <c r="M4226" t="str">
        <f>_xlfn.XLOOKUP(Table4[[#This Row],[ProductID]], Products!A:A,Products!B:B, "Not Found")</f>
        <v>Here Footwear</v>
      </c>
      <c r="N4226" t="str">
        <f>TEXT(Table4[[#This Row],[Date]], "mmm")</f>
        <v>Mar</v>
      </c>
      <c r="O4226" t="str">
        <f>TEXT(Table4[[#This Row],[Date]], "yyyy")</f>
        <v>2024</v>
      </c>
      <c r="P4226" t="str">
        <f>_xlfn.XLOOKUP(Table4[[#This Row],[ProductID]],Products!A:A,Products!C:C, "Not Found")</f>
        <v>Fashion</v>
      </c>
      <c r="Q4226" t="str">
        <f>_xlfn.XLOOKUP(Table4[[#This Row],[ProductID]],Products!A:A,Products!D:D,"Not Found")</f>
        <v>Footwear</v>
      </c>
      <c r="R4226">
        <f>_xlfn.XLOOKUP(Table4[[#This Row],[ProductID]],Products!A:A,Products!E:E,"Not Found")</f>
        <v>337.63</v>
      </c>
      <c r="S4226">
        <f>_xlfn.XLOOKUP(Table4[[#This Row],[ProductID]],Products!A:A,Products!F:F, "Not Found")</f>
        <v>169.03</v>
      </c>
      <c r="T4226" t="str">
        <f>_xlfn.XLOOKUP(Table4[[#This Row],[CustomerID]],Customers!A:A,Customers!D:D, "Not Found")</f>
        <v>M</v>
      </c>
      <c r="U4226" s="6">
        <f>_xlfn.XLOOKUP(Table4[[#This Row],[CustomerID]],Customers!A:A,Customers!E:E, "Not Found")</f>
        <v>32850</v>
      </c>
      <c r="V4226">
        <f ca="1">DATEDIF(Table4[[#This Row],[CustomerBirthday]], TODAY(), "Y")</f>
        <v>36</v>
      </c>
      <c r="W4226" t="str" cm="1">
        <f t="array" aca="1" ref="W4226" ca="1">_xlfn.IFS(Table4[[#This Row],[Age]]&lt;25, "Under 25",Table4[[#This Row],[Age]]=34, "25-34", Table4[[#This Row],[Age]]&lt;=49, "35-49", Table4[[#This Row],[Age]]&lt;=64, "50-64", Table4[[#This Row],[Age]]&gt;=65, "65+")</f>
        <v>35-49</v>
      </c>
      <c r="X4226" t="str">
        <f>_xlfn.XLOOKUP(Table4[[#This Row],[StoreID]],Stores!A:A,Stores!B:B, "Not found")</f>
        <v>MegaMart New Michele</v>
      </c>
      <c r="Y4226" t="str">
        <f>_xlfn.XLOOKUP(Table4[[#This Row],[StoreID]],Stores!A:A,Stores!C:C, "Not Found")</f>
        <v>New Michele</v>
      </c>
      <c r="Z4226" t="str">
        <f>_xlfn.XLOOKUP(Table4[[#This Row],[StoreID]],Stores!A:A,Stores!D:D, "Not Found")</f>
        <v>West</v>
      </c>
    </row>
    <row r="4227" spans="1:26">
      <c r="A4227" t="s">
        <v>5093</v>
      </c>
      <c r="B4227" s="1">
        <v>45656</v>
      </c>
      <c r="C4227" t="s">
        <v>115</v>
      </c>
      <c r="D4227" t="s">
        <v>808</v>
      </c>
      <c r="E4227" t="s">
        <v>839</v>
      </c>
      <c r="F4227">
        <v>4</v>
      </c>
      <c r="G4227">
        <v>0</v>
      </c>
      <c r="H4227" t="s">
        <v>875</v>
      </c>
      <c r="I4227" s="4">
        <f>Table4[[#This Row],[Quantity]]*Table4[[#This Row],[UnitPrice]]</f>
        <v>6540.04</v>
      </c>
      <c r="J4227" s="4">
        <f>Table4[[#This Row],[Gross Revenue]]*(1-Table4[[#This Row],[Discount]])</f>
        <v>6540.04</v>
      </c>
      <c r="K4227" s="4">
        <f>Table4[[#This Row],[Quantity]]*Table4[[#This Row],[CostPrice]]</f>
        <v>4173.16</v>
      </c>
      <c r="L4227" s="4">
        <f>Table4[[#This Row],[Net Revenue]]-Table4[[#This Row],[Total Cost]]</f>
        <v>2366.88</v>
      </c>
      <c r="M4227" t="str">
        <f>_xlfn.XLOOKUP(Table4[[#This Row],[ProductID]], Products!A:A,Products!B:B, "Not Found")</f>
        <v>Present Television</v>
      </c>
      <c r="N4227" t="str">
        <f>TEXT(Table4[[#This Row],[Date]], "mmm")</f>
        <v>Dec</v>
      </c>
      <c r="O4227" t="str">
        <f>TEXT(Table4[[#This Row],[Date]], "yyyy")</f>
        <v>2024</v>
      </c>
      <c r="P4227" t="str">
        <f>_xlfn.XLOOKUP(Table4[[#This Row],[ProductID]],Products!A:A,Products!C:C, "Not Found")</f>
        <v>Electronics</v>
      </c>
      <c r="Q4227" t="str">
        <f>_xlfn.XLOOKUP(Table4[[#This Row],[ProductID]],Products!A:A,Products!D:D,"Not Found")</f>
        <v>Television</v>
      </c>
      <c r="R4227">
        <f>_xlfn.XLOOKUP(Table4[[#This Row],[ProductID]],Products!A:A,Products!E:E,"Not Found")</f>
        <v>1635.01</v>
      </c>
      <c r="S4227">
        <f>_xlfn.XLOOKUP(Table4[[#This Row],[ProductID]],Products!A:A,Products!F:F, "Not Found")</f>
        <v>1043.29</v>
      </c>
      <c r="T4227" t="str">
        <f>_xlfn.XLOOKUP(Table4[[#This Row],[CustomerID]],Customers!A:A,Customers!D:D, "Not Found")</f>
        <v>M</v>
      </c>
      <c r="U4227" s="6">
        <f>_xlfn.XLOOKUP(Table4[[#This Row],[CustomerID]],Customers!A:A,Customers!E:E, "Not Found")</f>
        <v>28630</v>
      </c>
      <c r="V4227">
        <f ca="1">DATEDIF(Table4[[#This Row],[CustomerBirthday]], TODAY(), "Y")</f>
        <v>48</v>
      </c>
      <c r="W4227" t="str" cm="1">
        <f t="array" aca="1" ref="W4227" ca="1">_xlfn.IFS(Table4[[#This Row],[Age]]&lt;25, "Under 25",Table4[[#This Row],[Age]]=34, "25-34", Table4[[#This Row],[Age]]&lt;=49, "35-49", Table4[[#This Row],[Age]]&lt;=64, "50-64", Table4[[#This Row],[Age]]&gt;=65, "65+")</f>
        <v>35-49</v>
      </c>
      <c r="X4227" t="str">
        <f>_xlfn.XLOOKUP(Table4[[#This Row],[StoreID]],Stores!A:A,Stores!B:B, "Not found")</f>
        <v>MegaMart New Michele</v>
      </c>
      <c r="Y4227" t="str">
        <f>_xlfn.XLOOKUP(Table4[[#This Row],[StoreID]],Stores!A:A,Stores!C:C, "Not Found")</f>
        <v>New Michele</v>
      </c>
      <c r="Z4227" t="str">
        <f>_xlfn.XLOOKUP(Table4[[#This Row],[StoreID]],Stores!A:A,Stores!D:D, "Not Found")</f>
        <v>West</v>
      </c>
    </row>
    <row r="4228" spans="1:26">
      <c r="A4228" t="s">
        <v>5094</v>
      </c>
      <c r="B4228" s="1">
        <v>45609</v>
      </c>
      <c r="C4228" t="s">
        <v>449</v>
      </c>
      <c r="D4228" t="s">
        <v>715</v>
      </c>
      <c r="E4228" t="s">
        <v>846</v>
      </c>
      <c r="F4228">
        <v>4</v>
      </c>
      <c r="G4228">
        <v>0.05</v>
      </c>
      <c r="H4228" t="s">
        <v>868</v>
      </c>
      <c r="I4228" s="4">
        <f>Table4[[#This Row],[Quantity]]*Table4[[#This Row],[UnitPrice]]</f>
        <v>3275.04</v>
      </c>
      <c r="J4228" s="4">
        <f>Table4[[#This Row],[Gross Revenue]]*(1-Table4[[#This Row],[Discount]])</f>
        <v>3111.288</v>
      </c>
      <c r="K4228" s="4">
        <f>Table4[[#This Row],[Quantity]]*Table4[[#This Row],[CostPrice]]</f>
        <v>2110.48</v>
      </c>
      <c r="L4228" s="4">
        <f>Table4[[#This Row],[Net Revenue]]-Table4[[#This Row],[Total Cost]]</f>
        <v>1000.808</v>
      </c>
      <c r="M4228" t="str">
        <f>_xlfn.XLOOKUP(Table4[[#This Row],[ProductID]], Products!A:A,Products!B:B, "Not Found")</f>
        <v>Audience Television</v>
      </c>
      <c r="N4228" t="str">
        <f>TEXT(Table4[[#This Row],[Date]], "mmm")</f>
        <v>Nov</v>
      </c>
      <c r="O4228" t="str">
        <f>TEXT(Table4[[#This Row],[Date]], "yyyy")</f>
        <v>2024</v>
      </c>
      <c r="P4228" t="str">
        <f>_xlfn.XLOOKUP(Table4[[#This Row],[ProductID]],Products!A:A,Products!C:C, "Not Found")</f>
        <v>Electronics</v>
      </c>
      <c r="Q4228" t="str">
        <f>_xlfn.XLOOKUP(Table4[[#This Row],[ProductID]],Products!A:A,Products!D:D,"Not Found")</f>
        <v>Television</v>
      </c>
      <c r="R4228">
        <f>_xlfn.XLOOKUP(Table4[[#This Row],[ProductID]],Products!A:A,Products!E:E,"Not Found")</f>
        <v>818.76</v>
      </c>
      <c r="S4228">
        <f>_xlfn.XLOOKUP(Table4[[#This Row],[ProductID]],Products!A:A,Products!F:F, "Not Found")</f>
        <v>527.62</v>
      </c>
      <c r="T4228" t="str">
        <f>_xlfn.XLOOKUP(Table4[[#This Row],[CustomerID]],Customers!A:A,Customers!D:D, "Not Found")</f>
        <v>M</v>
      </c>
      <c r="U4228" s="6">
        <f>_xlfn.XLOOKUP(Table4[[#This Row],[CustomerID]],Customers!A:A,Customers!E:E, "Not Found")</f>
        <v>24531</v>
      </c>
      <c r="V4228">
        <f ca="1">DATEDIF(Table4[[#This Row],[CustomerBirthday]], TODAY(), "Y")</f>
        <v>59</v>
      </c>
      <c r="W4228" t="str" cm="1">
        <f t="array" aca="1" ref="W4228" ca="1">_xlfn.IFS(Table4[[#This Row],[Age]]&lt;25, "Under 25",Table4[[#This Row],[Age]]=34, "25-34", Table4[[#This Row],[Age]]&lt;=49, "35-49", Table4[[#This Row],[Age]]&lt;=64, "50-64", Table4[[#This Row],[Age]]&gt;=65, "65+")</f>
        <v>50-64</v>
      </c>
      <c r="X4228" t="str">
        <f>_xlfn.XLOOKUP(Table4[[#This Row],[StoreID]],Stores!A:A,Stores!B:B, "Not found")</f>
        <v>MegaMart Johnmouth</v>
      </c>
      <c r="Y4228" t="str">
        <f>_xlfn.XLOOKUP(Table4[[#This Row],[StoreID]],Stores!A:A,Stores!C:C, "Not Found")</f>
        <v>Johnmouth</v>
      </c>
      <c r="Z4228" t="str">
        <f>_xlfn.XLOOKUP(Table4[[#This Row],[StoreID]],Stores!A:A,Stores!D:D, "Not Found")</f>
        <v>East</v>
      </c>
    </row>
    <row r="4229" spans="1:26">
      <c r="A4229" t="s">
        <v>5095</v>
      </c>
      <c r="B4229" s="1">
        <v>45470</v>
      </c>
      <c r="C4229" t="s">
        <v>545</v>
      </c>
      <c r="D4229" t="s">
        <v>822</v>
      </c>
      <c r="E4229" t="s">
        <v>846</v>
      </c>
      <c r="F4229">
        <v>5</v>
      </c>
      <c r="G4229">
        <v>0.1</v>
      </c>
      <c r="H4229" t="s">
        <v>875</v>
      </c>
      <c r="I4229" s="4">
        <f>Table4[[#This Row],[Quantity]]*Table4[[#This Row],[UnitPrice]]</f>
        <v>6081.7999999999993</v>
      </c>
      <c r="J4229" s="4">
        <f>Table4[[#This Row],[Gross Revenue]]*(1-Table4[[#This Row],[Discount]])</f>
        <v>5473.62</v>
      </c>
      <c r="K4229" s="4">
        <f>Table4[[#This Row],[Quantity]]*Table4[[#This Row],[CostPrice]]</f>
        <v>3974</v>
      </c>
      <c r="L4229" s="4">
        <f>Table4[[#This Row],[Net Revenue]]-Table4[[#This Row],[Total Cost]]</f>
        <v>1499.62</v>
      </c>
      <c r="M4229" t="str">
        <f>_xlfn.XLOOKUP(Table4[[#This Row],[ProductID]], Products!A:A,Products!B:B, "Not Found")</f>
        <v>Nor Bags</v>
      </c>
      <c r="N4229" t="str">
        <f>TEXT(Table4[[#This Row],[Date]], "mmm")</f>
        <v>Jun</v>
      </c>
      <c r="O4229" t="str">
        <f>TEXT(Table4[[#This Row],[Date]], "yyyy")</f>
        <v>2024</v>
      </c>
      <c r="P4229" t="str">
        <f>_xlfn.XLOOKUP(Table4[[#This Row],[ProductID]],Products!A:A,Products!C:C, "Not Found")</f>
        <v>Fashion</v>
      </c>
      <c r="Q4229" t="str">
        <f>_xlfn.XLOOKUP(Table4[[#This Row],[ProductID]],Products!A:A,Products!D:D,"Not Found")</f>
        <v>Bags</v>
      </c>
      <c r="R4229">
        <f>_xlfn.XLOOKUP(Table4[[#This Row],[ProductID]],Products!A:A,Products!E:E,"Not Found")</f>
        <v>1216.3599999999999</v>
      </c>
      <c r="S4229">
        <f>_xlfn.XLOOKUP(Table4[[#This Row],[ProductID]],Products!A:A,Products!F:F, "Not Found")</f>
        <v>794.8</v>
      </c>
      <c r="T4229" t="str">
        <f>_xlfn.XLOOKUP(Table4[[#This Row],[CustomerID]],Customers!A:A,Customers!D:D, "Not Found")</f>
        <v>M</v>
      </c>
      <c r="U4229" s="6">
        <f>_xlfn.XLOOKUP(Table4[[#This Row],[CustomerID]],Customers!A:A,Customers!E:E, "Not Found")</f>
        <v>38959</v>
      </c>
      <c r="V4229">
        <f ca="1">DATEDIF(Table4[[#This Row],[CustomerBirthday]], TODAY(), "Y")</f>
        <v>19</v>
      </c>
      <c r="W4229" t="str" cm="1">
        <f t="array" aca="1" ref="W4229" ca="1">_xlfn.IFS(Table4[[#This Row],[Age]]&lt;25, "Under 25",Table4[[#This Row],[Age]]=34, "25-34", Table4[[#This Row],[Age]]&lt;=49, "35-49", Table4[[#This Row],[Age]]&lt;=64, "50-64", Table4[[#This Row],[Age]]&gt;=65, "65+")</f>
        <v>Under 25</v>
      </c>
      <c r="X4229" t="str">
        <f>_xlfn.XLOOKUP(Table4[[#This Row],[StoreID]],Stores!A:A,Stores!B:B, "Not found")</f>
        <v>MegaMart Johnmouth</v>
      </c>
      <c r="Y4229" t="str">
        <f>_xlfn.XLOOKUP(Table4[[#This Row],[StoreID]],Stores!A:A,Stores!C:C, "Not Found")</f>
        <v>Johnmouth</v>
      </c>
      <c r="Z4229" t="str">
        <f>_xlfn.XLOOKUP(Table4[[#This Row],[StoreID]],Stores!A:A,Stores!D:D, "Not Found")</f>
        <v>East</v>
      </c>
    </row>
    <row r="4230" spans="1:26">
      <c r="A4230" t="s">
        <v>5096</v>
      </c>
      <c r="B4230" s="1">
        <v>45264</v>
      </c>
      <c r="C4230" t="s">
        <v>596</v>
      </c>
      <c r="D4230" t="s">
        <v>761</v>
      </c>
      <c r="E4230" t="s">
        <v>835</v>
      </c>
      <c r="F4230">
        <v>5</v>
      </c>
      <c r="G4230">
        <v>0.05</v>
      </c>
      <c r="H4230" t="s">
        <v>875</v>
      </c>
      <c r="I4230" s="4">
        <f>Table4[[#This Row],[Quantity]]*Table4[[#This Row],[UnitPrice]]</f>
        <v>8814.6</v>
      </c>
      <c r="J4230" s="4">
        <f>Table4[[#This Row],[Gross Revenue]]*(1-Table4[[#This Row],[Discount]])</f>
        <v>8373.8700000000008</v>
      </c>
      <c r="K4230" s="4">
        <f>Table4[[#This Row],[Quantity]]*Table4[[#This Row],[CostPrice]]</f>
        <v>6732.4</v>
      </c>
      <c r="L4230" s="4">
        <f>Table4[[#This Row],[Net Revenue]]-Table4[[#This Row],[Total Cost]]</f>
        <v>1641.4700000000012</v>
      </c>
      <c r="M4230" t="str">
        <f>_xlfn.XLOOKUP(Table4[[#This Row],[ProductID]], Products!A:A,Products!B:B, "Not Found")</f>
        <v>Traditional Laptop</v>
      </c>
      <c r="N4230" t="str">
        <f>TEXT(Table4[[#This Row],[Date]], "mmm")</f>
        <v>Dec</v>
      </c>
      <c r="O4230" t="str">
        <f>TEXT(Table4[[#This Row],[Date]], "yyyy")</f>
        <v>2023</v>
      </c>
      <c r="P4230" t="str">
        <f>_xlfn.XLOOKUP(Table4[[#This Row],[ProductID]],Products!A:A,Products!C:C, "Not Found")</f>
        <v>Electronics</v>
      </c>
      <c r="Q4230" t="str">
        <f>_xlfn.XLOOKUP(Table4[[#This Row],[ProductID]],Products!A:A,Products!D:D,"Not Found")</f>
        <v>Laptop</v>
      </c>
      <c r="R4230">
        <f>_xlfn.XLOOKUP(Table4[[#This Row],[ProductID]],Products!A:A,Products!E:E,"Not Found")</f>
        <v>1762.92</v>
      </c>
      <c r="S4230">
        <f>_xlfn.XLOOKUP(Table4[[#This Row],[ProductID]],Products!A:A,Products!F:F, "Not Found")</f>
        <v>1346.48</v>
      </c>
      <c r="T4230" t="str">
        <f>_xlfn.XLOOKUP(Table4[[#This Row],[CustomerID]],Customers!A:A,Customers!D:D, "Not Found")</f>
        <v>F</v>
      </c>
      <c r="U4230" s="6">
        <f>_xlfn.XLOOKUP(Table4[[#This Row],[CustomerID]],Customers!A:A,Customers!E:E, "Not Found")</f>
        <v>32848</v>
      </c>
      <c r="V4230">
        <f ca="1">DATEDIF(Table4[[#This Row],[CustomerBirthday]], TODAY(), "Y")</f>
        <v>36</v>
      </c>
      <c r="W4230" t="str" cm="1">
        <f t="array" aca="1" ref="W4230" ca="1">_xlfn.IFS(Table4[[#This Row],[Age]]&lt;25, "Under 25",Table4[[#This Row],[Age]]=34, "25-34", Table4[[#This Row],[Age]]&lt;=49, "35-49", Table4[[#This Row],[Age]]&lt;=64, "50-64", Table4[[#This Row],[Age]]&gt;=65, "65+")</f>
        <v>35-49</v>
      </c>
      <c r="X4230" t="str">
        <f>_xlfn.XLOOKUP(Table4[[#This Row],[StoreID]],Stores!A:A,Stores!B:B, "Not found")</f>
        <v>MegaMart Peckmouth</v>
      </c>
      <c r="Y4230" t="str">
        <f>_xlfn.XLOOKUP(Table4[[#This Row],[StoreID]],Stores!A:A,Stores!C:C, "Not Found")</f>
        <v>Peckmouth</v>
      </c>
      <c r="Z4230" t="str">
        <f>_xlfn.XLOOKUP(Table4[[#This Row],[StoreID]],Stores!A:A,Stores!D:D, "Not Found")</f>
        <v>East</v>
      </c>
    </row>
    <row r="4231" spans="1:26">
      <c r="A4231" t="s">
        <v>5097</v>
      </c>
      <c r="B4231" s="1">
        <v>45212</v>
      </c>
      <c r="C4231" t="s">
        <v>666</v>
      </c>
      <c r="D4231" t="s">
        <v>808</v>
      </c>
      <c r="E4231" t="s">
        <v>846</v>
      </c>
      <c r="F4231">
        <v>1</v>
      </c>
      <c r="G4231">
        <v>0</v>
      </c>
      <c r="H4231" t="s">
        <v>871</v>
      </c>
      <c r="I4231" s="4">
        <f>Table4[[#This Row],[Quantity]]*Table4[[#This Row],[UnitPrice]]</f>
        <v>1635.01</v>
      </c>
      <c r="J4231" s="4">
        <f>Table4[[#This Row],[Gross Revenue]]*(1-Table4[[#This Row],[Discount]])</f>
        <v>1635.01</v>
      </c>
      <c r="K4231" s="4">
        <f>Table4[[#This Row],[Quantity]]*Table4[[#This Row],[CostPrice]]</f>
        <v>1043.29</v>
      </c>
      <c r="L4231" s="4">
        <f>Table4[[#This Row],[Net Revenue]]-Table4[[#This Row],[Total Cost]]</f>
        <v>591.72</v>
      </c>
      <c r="M4231" t="str">
        <f>_xlfn.XLOOKUP(Table4[[#This Row],[ProductID]], Products!A:A,Products!B:B, "Not Found")</f>
        <v>Present Television</v>
      </c>
      <c r="N4231" t="str">
        <f>TEXT(Table4[[#This Row],[Date]], "mmm")</f>
        <v>Oct</v>
      </c>
      <c r="O4231" t="str">
        <f>TEXT(Table4[[#This Row],[Date]], "yyyy")</f>
        <v>2023</v>
      </c>
      <c r="P4231" t="str">
        <f>_xlfn.XLOOKUP(Table4[[#This Row],[ProductID]],Products!A:A,Products!C:C, "Not Found")</f>
        <v>Electronics</v>
      </c>
      <c r="Q4231" t="str">
        <f>_xlfn.XLOOKUP(Table4[[#This Row],[ProductID]],Products!A:A,Products!D:D,"Not Found")</f>
        <v>Television</v>
      </c>
      <c r="R4231">
        <f>_xlfn.XLOOKUP(Table4[[#This Row],[ProductID]],Products!A:A,Products!E:E,"Not Found")</f>
        <v>1635.01</v>
      </c>
      <c r="S4231">
        <f>_xlfn.XLOOKUP(Table4[[#This Row],[ProductID]],Products!A:A,Products!F:F, "Not Found")</f>
        <v>1043.29</v>
      </c>
      <c r="T4231" t="str">
        <f>_xlfn.XLOOKUP(Table4[[#This Row],[CustomerID]],Customers!A:A,Customers!D:D, "Not Found")</f>
        <v>M</v>
      </c>
      <c r="U4231" s="6">
        <f>_xlfn.XLOOKUP(Table4[[#This Row],[CustomerID]],Customers!A:A,Customers!E:E, "Not Found")</f>
        <v>24326</v>
      </c>
      <c r="V4231">
        <f ca="1">DATEDIF(Table4[[#This Row],[CustomerBirthday]], TODAY(), "Y")</f>
        <v>59</v>
      </c>
      <c r="W4231" t="str" cm="1">
        <f t="array" aca="1" ref="W4231" ca="1">_xlfn.IFS(Table4[[#This Row],[Age]]&lt;25, "Under 25",Table4[[#This Row],[Age]]=34, "25-34", Table4[[#This Row],[Age]]&lt;=49, "35-49", Table4[[#This Row],[Age]]&lt;=64, "50-64", Table4[[#This Row],[Age]]&gt;=65, "65+")</f>
        <v>50-64</v>
      </c>
      <c r="X4231" t="str">
        <f>_xlfn.XLOOKUP(Table4[[#This Row],[StoreID]],Stores!A:A,Stores!B:B, "Not found")</f>
        <v>MegaMart Johnmouth</v>
      </c>
      <c r="Y4231" t="str">
        <f>_xlfn.XLOOKUP(Table4[[#This Row],[StoreID]],Stores!A:A,Stores!C:C, "Not Found")</f>
        <v>Johnmouth</v>
      </c>
      <c r="Z4231" t="str">
        <f>_xlfn.XLOOKUP(Table4[[#This Row],[StoreID]],Stores!A:A,Stores!D:D, "Not Found")</f>
        <v>East</v>
      </c>
    </row>
    <row r="4232" spans="1:26">
      <c r="A4232" t="s">
        <v>5098</v>
      </c>
      <c r="B4232" s="1">
        <v>45618</v>
      </c>
      <c r="C4232" t="s">
        <v>415</v>
      </c>
      <c r="D4232" t="s">
        <v>736</v>
      </c>
      <c r="E4232" t="s">
        <v>842</v>
      </c>
      <c r="F4232">
        <v>4</v>
      </c>
      <c r="G4232">
        <v>0</v>
      </c>
      <c r="H4232" t="s">
        <v>871</v>
      </c>
      <c r="I4232" s="4">
        <f>Table4[[#This Row],[Quantity]]*Table4[[#This Row],[UnitPrice]]</f>
        <v>492.76</v>
      </c>
      <c r="J4232" s="4">
        <f>Table4[[#This Row],[Gross Revenue]]*(1-Table4[[#This Row],[Discount]])</f>
        <v>492.76</v>
      </c>
      <c r="K4232" s="4">
        <f>Table4[[#This Row],[Quantity]]*Table4[[#This Row],[CostPrice]]</f>
        <v>321.44</v>
      </c>
      <c r="L4232" s="4">
        <f>Table4[[#This Row],[Net Revenue]]-Table4[[#This Row],[Total Cost]]</f>
        <v>171.32</v>
      </c>
      <c r="M4232" t="str">
        <f>_xlfn.XLOOKUP(Table4[[#This Row],[ProductID]], Products!A:A,Products!B:B, "Not Found")</f>
        <v>Us Snacks</v>
      </c>
      <c r="N4232" t="str">
        <f>TEXT(Table4[[#This Row],[Date]], "mmm")</f>
        <v>Nov</v>
      </c>
      <c r="O4232" t="str">
        <f>TEXT(Table4[[#This Row],[Date]], "yyyy")</f>
        <v>2024</v>
      </c>
      <c r="P4232" t="str">
        <f>_xlfn.XLOOKUP(Table4[[#This Row],[ProductID]],Products!A:A,Products!C:C, "Not Found")</f>
        <v>Groceries</v>
      </c>
      <c r="Q4232" t="str">
        <f>_xlfn.XLOOKUP(Table4[[#This Row],[ProductID]],Products!A:A,Products!D:D,"Not Found")</f>
        <v>Snacks</v>
      </c>
      <c r="R4232">
        <f>_xlfn.XLOOKUP(Table4[[#This Row],[ProductID]],Products!A:A,Products!E:E,"Not Found")</f>
        <v>123.19</v>
      </c>
      <c r="S4232">
        <f>_xlfn.XLOOKUP(Table4[[#This Row],[ProductID]],Products!A:A,Products!F:F, "Not Found")</f>
        <v>80.36</v>
      </c>
      <c r="T4232" t="str">
        <f>_xlfn.XLOOKUP(Table4[[#This Row],[CustomerID]],Customers!A:A,Customers!D:D, "Not Found")</f>
        <v>M</v>
      </c>
      <c r="U4232" s="6">
        <f>_xlfn.XLOOKUP(Table4[[#This Row],[CustomerID]],Customers!A:A,Customers!E:E, "Not Found")</f>
        <v>34163</v>
      </c>
      <c r="V4232">
        <f ca="1">DATEDIF(Table4[[#This Row],[CustomerBirthday]], TODAY(), "Y")</f>
        <v>33</v>
      </c>
      <c r="W4232" t="str" cm="1">
        <f t="array" aca="1" ref="W4232" ca="1">_xlfn.IFS(Table4[[#This Row],[Age]]&lt;25, "Under 25",Table4[[#This Row],[Age]]=34, "25-34", Table4[[#This Row],[Age]]&lt;=49, "35-49", Table4[[#This Row],[Age]]&lt;=64, "50-64", Table4[[#This Row],[Age]]&gt;=65, "65+")</f>
        <v>35-49</v>
      </c>
      <c r="X4232" t="str">
        <f>_xlfn.XLOOKUP(Table4[[#This Row],[StoreID]],Stores!A:A,Stores!B:B, "Not found")</f>
        <v>MegaMart Brianahaven</v>
      </c>
      <c r="Y4232" t="str">
        <f>_xlfn.XLOOKUP(Table4[[#This Row],[StoreID]],Stores!A:A,Stores!C:C, "Not Found")</f>
        <v>Brianahaven</v>
      </c>
      <c r="Z4232" t="str">
        <f>_xlfn.XLOOKUP(Table4[[#This Row],[StoreID]],Stores!A:A,Stores!D:D, "Not Found")</f>
        <v>North</v>
      </c>
    </row>
    <row r="4233" spans="1:26">
      <c r="A4233" t="s">
        <v>5099</v>
      </c>
      <c r="B4233" s="1">
        <v>45731</v>
      </c>
      <c r="C4233" t="s">
        <v>640</v>
      </c>
      <c r="D4233" t="s">
        <v>788</v>
      </c>
      <c r="E4233" t="s">
        <v>831</v>
      </c>
      <c r="F4233">
        <v>1</v>
      </c>
      <c r="G4233">
        <v>0</v>
      </c>
      <c r="H4233" t="s">
        <v>865</v>
      </c>
      <c r="I4233" s="4">
        <f>Table4[[#This Row],[Quantity]]*Table4[[#This Row],[UnitPrice]]</f>
        <v>1095.72</v>
      </c>
      <c r="J4233" s="4">
        <f>Table4[[#This Row],[Gross Revenue]]*(1-Table4[[#This Row],[Discount]])</f>
        <v>1095.72</v>
      </c>
      <c r="K4233" s="4">
        <f>Table4[[#This Row],[Quantity]]*Table4[[#This Row],[CostPrice]]</f>
        <v>822.2</v>
      </c>
      <c r="L4233" s="4">
        <f>Table4[[#This Row],[Net Revenue]]-Table4[[#This Row],[Total Cost]]</f>
        <v>273.52</v>
      </c>
      <c r="M4233" t="str">
        <f>_xlfn.XLOOKUP(Table4[[#This Row],[ProductID]], Products!A:A,Products!B:B, "Not Found")</f>
        <v>Foot Snacks</v>
      </c>
      <c r="N4233" t="str">
        <f>TEXT(Table4[[#This Row],[Date]], "mmm")</f>
        <v>Mar</v>
      </c>
      <c r="O4233" t="str">
        <f>TEXT(Table4[[#This Row],[Date]], "yyyy")</f>
        <v>2025</v>
      </c>
      <c r="P4233" t="str">
        <f>_xlfn.XLOOKUP(Table4[[#This Row],[ProductID]],Products!A:A,Products!C:C, "Not Found")</f>
        <v>Groceries</v>
      </c>
      <c r="Q4233" t="str">
        <f>_xlfn.XLOOKUP(Table4[[#This Row],[ProductID]],Products!A:A,Products!D:D,"Not Found")</f>
        <v>Snacks</v>
      </c>
      <c r="R4233">
        <f>_xlfn.XLOOKUP(Table4[[#This Row],[ProductID]],Products!A:A,Products!E:E,"Not Found")</f>
        <v>1095.72</v>
      </c>
      <c r="S4233">
        <f>_xlfn.XLOOKUP(Table4[[#This Row],[ProductID]],Products!A:A,Products!F:F, "Not Found")</f>
        <v>822.2</v>
      </c>
      <c r="T4233" t="str">
        <f>_xlfn.XLOOKUP(Table4[[#This Row],[CustomerID]],Customers!A:A,Customers!D:D, "Not Found")</f>
        <v>F</v>
      </c>
      <c r="U4233" s="6">
        <f>_xlfn.XLOOKUP(Table4[[#This Row],[CustomerID]],Customers!A:A,Customers!E:E, "Not Found")</f>
        <v>26631</v>
      </c>
      <c r="V4233">
        <f ca="1">DATEDIF(Table4[[#This Row],[CustomerBirthday]], TODAY(), "Y")</f>
        <v>53</v>
      </c>
      <c r="W4233" t="str" cm="1">
        <f t="array" aca="1" ref="W4233" ca="1">_xlfn.IFS(Table4[[#This Row],[Age]]&lt;25, "Under 25",Table4[[#This Row],[Age]]=34, "25-34", Table4[[#This Row],[Age]]&lt;=49, "35-49", Table4[[#This Row],[Age]]&lt;=64, "50-64", Table4[[#This Row],[Age]]&gt;=65, "65+")</f>
        <v>50-64</v>
      </c>
      <c r="X4233" t="str">
        <f>_xlfn.XLOOKUP(Table4[[#This Row],[StoreID]],Stores!A:A,Stores!B:B, "Not found")</f>
        <v>MegaMart Jimenezborough</v>
      </c>
      <c r="Y4233" t="str">
        <f>_xlfn.XLOOKUP(Table4[[#This Row],[StoreID]],Stores!A:A,Stores!C:C, "Not Found")</f>
        <v>Jimenezborough</v>
      </c>
      <c r="Z4233" t="str">
        <f>_xlfn.XLOOKUP(Table4[[#This Row],[StoreID]],Stores!A:A,Stores!D:D, "Not Found")</f>
        <v>South</v>
      </c>
    </row>
    <row r="4234" spans="1:26">
      <c r="A4234" t="s">
        <v>5100</v>
      </c>
      <c r="B4234" s="1">
        <v>45702</v>
      </c>
      <c r="C4234" t="s">
        <v>198</v>
      </c>
      <c r="D4234" t="s">
        <v>792</v>
      </c>
      <c r="E4234" t="s">
        <v>835</v>
      </c>
      <c r="F4234">
        <v>5</v>
      </c>
      <c r="G4234">
        <v>0.1</v>
      </c>
      <c r="H4234" t="s">
        <v>871</v>
      </c>
      <c r="I4234" s="4">
        <f>Table4[[#This Row],[Quantity]]*Table4[[#This Row],[UnitPrice]]</f>
        <v>8994.85</v>
      </c>
      <c r="J4234" s="4">
        <f>Table4[[#This Row],[Gross Revenue]]*(1-Table4[[#This Row],[Discount]])</f>
        <v>8095.3650000000007</v>
      </c>
      <c r="K4234" s="4">
        <f>Table4[[#This Row],[Quantity]]*Table4[[#This Row],[CostPrice]]</f>
        <v>6645.75</v>
      </c>
      <c r="L4234" s="4">
        <f>Table4[[#This Row],[Net Revenue]]-Table4[[#This Row],[Total Cost]]</f>
        <v>1449.6150000000007</v>
      </c>
      <c r="M4234" t="str">
        <f>_xlfn.XLOOKUP(Table4[[#This Row],[ProductID]], Products!A:A,Products!B:B, "Not Found")</f>
        <v>Beat Accessories</v>
      </c>
      <c r="N4234" t="str">
        <f>TEXT(Table4[[#This Row],[Date]], "mmm")</f>
        <v>Feb</v>
      </c>
      <c r="O4234" t="str">
        <f>TEXT(Table4[[#This Row],[Date]], "yyyy")</f>
        <v>2025</v>
      </c>
      <c r="P4234" t="str">
        <f>_xlfn.XLOOKUP(Table4[[#This Row],[ProductID]],Products!A:A,Products!C:C, "Not Found")</f>
        <v>Fashion</v>
      </c>
      <c r="Q4234" t="str">
        <f>_xlfn.XLOOKUP(Table4[[#This Row],[ProductID]],Products!A:A,Products!D:D,"Not Found")</f>
        <v>Accessories</v>
      </c>
      <c r="R4234">
        <f>_xlfn.XLOOKUP(Table4[[#This Row],[ProductID]],Products!A:A,Products!E:E,"Not Found")</f>
        <v>1798.97</v>
      </c>
      <c r="S4234">
        <f>_xlfn.XLOOKUP(Table4[[#This Row],[ProductID]],Products!A:A,Products!F:F, "Not Found")</f>
        <v>1329.15</v>
      </c>
      <c r="T4234" t="str">
        <f>_xlfn.XLOOKUP(Table4[[#This Row],[CustomerID]],Customers!A:A,Customers!D:D, "Not Found")</f>
        <v>F</v>
      </c>
      <c r="U4234" s="6">
        <f>_xlfn.XLOOKUP(Table4[[#This Row],[CustomerID]],Customers!A:A,Customers!E:E, "Not Found")</f>
        <v>38340</v>
      </c>
      <c r="V4234">
        <f ca="1">DATEDIF(Table4[[#This Row],[CustomerBirthday]], TODAY(), "Y")</f>
        <v>21</v>
      </c>
      <c r="W4234" t="str" cm="1">
        <f t="array" aca="1" ref="W4234" ca="1">_xlfn.IFS(Table4[[#This Row],[Age]]&lt;25, "Under 25",Table4[[#This Row],[Age]]=34, "25-34", Table4[[#This Row],[Age]]&lt;=49, "35-49", Table4[[#This Row],[Age]]&lt;=64, "50-64", Table4[[#This Row],[Age]]&gt;=65, "65+")</f>
        <v>Under 25</v>
      </c>
      <c r="X4234" t="str">
        <f>_xlfn.XLOOKUP(Table4[[#This Row],[StoreID]],Stores!A:A,Stores!B:B, "Not found")</f>
        <v>MegaMart Peckmouth</v>
      </c>
      <c r="Y4234" t="str">
        <f>_xlfn.XLOOKUP(Table4[[#This Row],[StoreID]],Stores!A:A,Stores!C:C, "Not Found")</f>
        <v>Peckmouth</v>
      </c>
      <c r="Z4234" t="str">
        <f>_xlfn.XLOOKUP(Table4[[#This Row],[StoreID]],Stores!A:A,Stores!D:D, "Not Found")</f>
        <v>East</v>
      </c>
    </row>
    <row r="4235" spans="1:26">
      <c r="A4235" t="s">
        <v>5101</v>
      </c>
      <c r="B4235" s="1">
        <v>45420</v>
      </c>
      <c r="C4235" t="s">
        <v>509</v>
      </c>
      <c r="D4235" t="s">
        <v>814</v>
      </c>
      <c r="E4235" t="s">
        <v>842</v>
      </c>
      <c r="F4235">
        <v>2</v>
      </c>
      <c r="G4235">
        <v>0</v>
      </c>
      <c r="H4235" t="s">
        <v>875</v>
      </c>
      <c r="I4235" s="4">
        <f>Table4[[#This Row],[Quantity]]*Table4[[#This Row],[UnitPrice]]</f>
        <v>2573.1</v>
      </c>
      <c r="J4235" s="4">
        <f>Table4[[#This Row],[Gross Revenue]]*(1-Table4[[#This Row],[Discount]])</f>
        <v>2573.1</v>
      </c>
      <c r="K4235" s="4">
        <f>Table4[[#This Row],[Quantity]]*Table4[[#This Row],[CostPrice]]</f>
        <v>1595.08</v>
      </c>
      <c r="L4235" s="4">
        <f>Table4[[#This Row],[Net Revenue]]-Table4[[#This Row],[Total Cost]]</f>
        <v>978.02</v>
      </c>
      <c r="M4235" t="str">
        <f>_xlfn.XLOOKUP(Table4[[#This Row],[ProductID]], Products!A:A,Products!B:B, "Not Found")</f>
        <v>Least Accessories</v>
      </c>
      <c r="N4235" t="str">
        <f>TEXT(Table4[[#This Row],[Date]], "mmm")</f>
        <v>May</v>
      </c>
      <c r="O4235" t="str">
        <f>TEXT(Table4[[#This Row],[Date]], "yyyy")</f>
        <v>2024</v>
      </c>
      <c r="P4235" t="str">
        <f>_xlfn.XLOOKUP(Table4[[#This Row],[ProductID]],Products!A:A,Products!C:C, "Not Found")</f>
        <v>Fashion</v>
      </c>
      <c r="Q4235" t="str">
        <f>_xlfn.XLOOKUP(Table4[[#This Row],[ProductID]],Products!A:A,Products!D:D,"Not Found")</f>
        <v>Accessories</v>
      </c>
      <c r="R4235">
        <f>_xlfn.XLOOKUP(Table4[[#This Row],[ProductID]],Products!A:A,Products!E:E,"Not Found")</f>
        <v>1286.55</v>
      </c>
      <c r="S4235">
        <f>_xlfn.XLOOKUP(Table4[[#This Row],[ProductID]],Products!A:A,Products!F:F, "Not Found")</f>
        <v>797.54</v>
      </c>
      <c r="T4235" t="str">
        <f>_xlfn.XLOOKUP(Table4[[#This Row],[CustomerID]],Customers!A:A,Customers!D:D, "Not Found")</f>
        <v>F</v>
      </c>
      <c r="U4235" s="6">
        <f>_xlfn.XLOOKUP(Table4[[#This Row],[CustomerID]],Customers!A:A,Customers!E:E, "Not Found")</f>
        <v>26827</v>
      </c>
      <c r="V4235">
        <f ca="1">DATEDIF(Table4[[#This Row],[CustomerBirthday]], TODAY(), "Y")</f>
        <v>53</v>
      </c>
      <c r="W4235" t="str" cm="1">
        <f t="array" aca="1" ref="W4235" ca="1">_xlfn.IFS(Table4[[#This Row],[Age]]&lt;25, "Under 25",Table4[[#This Row],[Age]]=34, "25-34", Table4[[#This Row],[Age]]&lt;=49, "35-49", Table4[[#This Row],[Age]]&lt;=64, "50-64", Table4[[#This Row],[Age]]&gt;=65, "65+")</f>
        <v>50-64</v>
      </c>
      <c r="X4235" t="str">
        <f>_xlfn.XLOOKUP(Table4[[#This Row],[StoreID]],Stores!A:A,Stores!B:B, "Not found")</f>
        <v>MegaMart Brianahaven</v>
      </c>
      <c r="Y4235" t="str">
        <f>_xlfn.XLOOKUP(Table4[[#This Row],[StoreID]],Stores!A:A,Stores!C:C, "Not Found")</f>
        <v>Brianahaven</v>
      </c>
      <c r="Z4235" t="str">
        <f>_xlfn.XLOOKUP(Table4[[#This Row],[StoreID]],Stores!A:A,Stores!D:D, "Not Found")</f>
        <v>North</v>
      </c>
    </row>
    <row r="4236" spans="1:26">
      <c r="A4236" t="s">
        <v>5102</v>
      </c>
      <c r="B4236" s="1">
        <v>45847</v>
      </c>
      <c r="C4236" t="s">
        <v>313</v>
      </c>
      <c r="D4236" t="s">
        <v>782</v>
      </c>
      <c r="E4236" t="s">
        <v>831</v>
      </c>
      <c r="F4236">
        <v>3</v>
      </c>
      <c r="G4236">
        <v>0.05</v>
      </c>
      <c r="H4236" t="s">
        <v>865</v>
      </c>
      <c r="I4236" s="4">
        <f>Table4[[#This Row],[Quantity]]*Table4[[#This Row],[UnitPrice]]</f>
        <v>2021.34</v>
      </c>
      <c r="J4236" s="4">
        <f>Table4[[#This Row],[Gross Revenue]]*(1-Table4[[#This Row],[Discount]])</f>
        <v>1920.2729999999999</v>
      </c>
      <c r="K4236" s="4">
        <f>Table4[[#This Row],[Quantity]]*Table4[[#This Row],[CostPrice]]</f>
        <v>1089.99</v>
      </c>
      <c r="L4236" s="4">
        <f>Table4[[#This Row],[Net Revenue]]-Table4[[#This Row],[Total Cost]]</f>
        <v>830.2829999999999</v>
      </c>
      <c r="M4236" t="str">
        <f>_xlfn.XLOOKUP(Table4[[#This Row],[ProductID]], Products!A:A,Products!B:B, "Not Found")</f>
        <v>Deal Smartphone</v>
      </c>
      <c r="N4236" t="str">
        <f>TEXT(Table4[[#This Row],[Date]], "mmm")</f>
        <v>Jul</v>
      </c>
      <c r="O4236" t="str">
        <f>TEXT(Table4[[#This Row],[Date]], "yyyy")</f>
        <v>2025</v>
      </c>
      <c r="P4236" t="str">
        <f>_xlfn.XLOOKUP(Table4[[#This Row],[ProductID]],Products!A:A,Products!C:C, "Not Found")</f>
        <v>Electronics</v>
      </c>
      <c r="Q4236" t="str">
        <f>_xlfn.XLOOKUP(Table4[[#This Row],[ProductID]],Products!A:A,Products!D:D,"Not Found")</f>
        <v>Smartphone</v>
      </c>
      <c r="R4236">
        <f>_xlfn.XLOOKUP(Table4[[#This Row],[ProductID]],Products!A:A,Products!E:E,"Not Found")</f>
        <v>673.78</v>
      </c>
      <c r="S4236">
        <f>_xlfn.XLOOKUP(Table4[[#This Row],[ProductID]],Products!A:A,Products!F:F, "Not Found")</f>
        <v>363.33</v>
      </c>
      <c r="T4236" t="str">
        <f>_xlfn.XLOOKUP(Table4[[#This Row],[CustomerID]],Customers!A:A,Customers!D:D, "Not Found")</f>
        <v>F</v>
      </c>
      <c r="U4236" s="6">
        <f>_xlfn.XLOOKUP(Table4[[#This Row],[CustomerID]],Customers!A:A,Customers!E:E, "Not Found")</f>
        <v>29674</v>
      </c>
      <c r="V4236">
        <f ca="1">DATEDIF(Table4[[#This Row],[CustomerBirthday]], TODAY(), "Y")</f>
        <v>45</v>
      </c>
      <c r="W4236" t="str" cm="1">
        <f t="array" aca="1" ref="W4236" ca="1">_xlfn.IFS(Table4[[#This Row],[Age]]&lt;25, "Under 25",Table4[[#This Row],[Age]]=34, "25-34", Table4[[#This Row],[Age]]&lt;=49, "35-49", Table4[[#This Row],[Age]]&lt;=64, "50-64", Table4[[#This Row],[Age]]&gt;=65, "65+")</f>
        <v>35-49</v>
      </c>
      <c r="X4236" t="str">
        <f>_xlfn.XLOOKUP(Table4[[#This Row],[StoreID]],Stores!A:A,Stores!B:B, "Not found")</f>
        <v>MegaMart Jimenezborough</v>
      </c>
      <c r="Y4236" t="str">
        <f>_xlfn.XLOOKUP(Table4[[#This Row],[StoreID]],Stores!A:A,Stores!C:C, "Not Found")</f>
        <v>Jimenezborough</v>
      </c>
      <c r="Z4236" t="str">
        <f>_xlfn.XLOOKUP(Table4[[#This Row],[StoreID]],Stores!A:A,Stores!D:D, "Not Found")</f>
        <v>South</v>
      </c>
    </row>
    <row r="4237" spans="1:26">
      <c r="A4237" t="s">
        <v>5103</v>
      </c>
      <c r="B4237" s="1">
        <v>45684</v>
      </c>
      <c r="C4237" t="s">
        <v>241</v>
      </c>
      <c r="D4237" t="s">
        <v>769</v>
      </c>
      <c r="E4237" t="s">
        <v>846</v>
      </c>
      <c r="F4237">
        <v>2</v>
      </c>
      <c r="G4237">
        <v>0</v>
      </c>
      <c r="H4237" t="s">
        <v>865</v>
      </c>
      <c r="I4237" s="4">
        <f>Table4[[#This Row],[Quantity]]*Table4[[#This Row],[UnitPrice]]</f>
        <v>51.14</v>
      </c>
      <c r="J4237" s="4">
        <f>Table4[[#This Row],[Gross Revenue]]*(1-Table4[[#This Row],[Discount]])</f>
        <v>51.14</v>
      </c>
      <c r="K4237" s="4">
        <f>Table4[[#This Row],[Quantity]]*Table4[[#This Row],[CostPrice]]</f>
        <v>38.1</v>
      </c>
      <c r="L4237" s="4">
        <f>Table4[[#This Row],[Net Revenue]]-Table4[[#This Row],[Total Cost]]</f>
        <v>13.04</v>
      </c>
      <c r="M4237" t="str">
        <f>_xlfn.XLOOKUP(Table4[[#This Row],[ProductID]], Products!A:A,Products!B:B, "Not Found")</f>
        <v>How Vegetables</v>
      </c>
      <c r="N4237" t="str">
        <f>TEXT(Table4[[#This Row],[Date]], "mmm")</f>
        <v>Jan</v>
      </c>
      <c r="O4237" t="str">
        <f>TEXT(Table4[[#This Row],[Date]], "yyyy")</f>
        <v>2025</v>
      </c>
      <c r="P4237" t="str">
        <f>_xlfn.XLOOKUP(Table4[[#This Row],[ProductID]],Products!A:A,Products!C:C, "Not Found")</f>
        <v>Groceries</v>
      </c>
      <c r="Q4237" t="str">
        <f>_xlfn.XLOOKUP(Table4[[#This Row],[ProductID]],Products!A:A,Products!D:D,"Not Found")</f>
        <v>Vegetables</v>
      </c>
      <c r="R4237">
        <f>_xlfn.XLOOKUP(Table4[[#This Row],[ProductID]],Products!A:A,Products!E:E,"Not Found")</f>
        <v>25.57</v>
      </c>
      <c r="S4237">
        <f>_xlfn.XLOOKUP(Table4[[#This Row],[ProductID]],Products!A:A,Products!F:F, "Not Found")</f>
        <v>19.05</v>
      </c>
      <c r="T4237" t="str">
        <f>_xlfn.XLOOKUP(Table4[[#This Row],[CustomerID]],Customers!A:A,Customers!D:D, "Not Found")</f>
        <v>M</v>
      </c>
      <c r="U4237" s="6">
        <f>_xlfn.XLOOKUP(Table4[[#This Row],[CustomerID]],Customers!A:A,Customers!E:E, "Not Found")</f>
        <v>26671</v>
      </c>
      <c r="V4237">
        <f ca="1">DATEDIF(Table4[[#This Row],[CustomerBirthday]], TODAY(), "Y")</f>
        <v>53</v>
      </c>
      <c r="W4237" t="str" cm="1">
        <f t="array" aca="1" ref="W4237" ca="1">_xlfn.IFS(Table4[[#This Row],[Age]]&lt;25, "Under 25",Table4[[#This Row],[Age]]=34, "25-34", Table4[[#This Row],[Age]]&lt;=49, "35-49", Table4[[#This Row],[Age]]&lt;=64, "50-64", Table4[[#This Row],[Age]]&gt;=65, "65+")</f>
        <v>50-64</v>
      </c>
      <c r="X4237" t="str">
        <f>_xlfn.XLOOKUP(Table4[[#This Row],[StoreID]],Stores!A:A,Stores!B:B, "Not found")</f>
        <v>MegaMart Johnmouth</v>
      </c>
      <c r="Y4237" t="str">
        <f>_xlfn.XLOOKUP(Table4[[#This Row],[StoreID]],Stores!A:A,Stores!C:C, "Not Found")</f>
        <v>Johnmouth</v>
      </c>
      <c r="Z4237" t="str">
        <f>_xlfn.XLOOKUP(Table4[[#This Row],[StoreID]],Stores!A:A,Stores!D:D, "Not Found")</f>
        <v>East</v>
      </c>
    </row>
    <row r="4238" spans="1:26">
      <c r="A4238" t="s">
        <v>5104</v>
      </c>
      <c r="B4238" s="1">
        <v>45213</v>
      </c>
      <c r="C4238" t="s">
        <v>516</v>
      </c>
      <c r="D4238" t="s">
        <v>750</v>
      </c>
      <c r="E4238" t="s">
        <v>835</v>
      </c>
      <c r="F4238">
        <v>4</v>
      </c>
      <c r="G4238">
        <v>0.05</v>
      </c>
      <c r="H4238" t="s">
        <v>875</v>
      </c>
      <c r="I4238" s="4">
        <f>Table4[[#This Row],[Quantity]]*Table4[[#This Row],[UnitPrice]]</f>
        <v>5371</v>
      </c>
      <c r="J4238" s="4">
        <f>Table4[[#This Row],[Gross Revenue]]*(1-Table4[[#This Row],[Discount]])</f>
        <v>5102.45</v>
      </c>
      <c r="K4238" s="4">
        <f>Table4[[#This Row],[Quantity]]*Table4[[#This Row],[CostPrice]]</f>
        <v>3191.76</v>
      </c>
      <c r="L4238" s="4">
        <f>Table4[[#This Row],[Net Revenue]]-Table4[[#This Row],[Total Cost]]</f>
        <v>1910.6899999999996</v>
      </c>
      <c r="M4238" t="str">
        <f>_xlfn.XLOOKUP(Table4[[#This Row],[ProductID]], Products!A:A,Products!B:B, "Not Found")</f>
        <v>Add Clothing</v>
      </c>
      <c r="N4238" t="str">
        <f>TEXT(Table4[[#This Row],[Date]], "mmm")</f>
        <v>Oct</v>
      </c>
      <c r="O4238" t="str">
        <f>TEXT(Table4[[#This Row],[Date]], "yyyy")</f>
        <v>2023</v>
      </c>
      <c r="P4238" t="str">
        <f>_xlfn.XLOOKUP(Table4[[#This Row],[ProductID]],Products!A:A,Products!C:C, "Not Found")</f>
        <v>Fashion</v>
      </c>
      <c r="Q4238" t="str">
        <f>_xlfn.XLOOKUP(Table4[[#This Row],[ProductID]],Products!A:A,Products!D:D,"Not Found")</f>
        <v>Clothing</v>
      </c>
      <c r="R4238">
        <f>_xlfn.XLOOKUP(Table4[[#This Row],[ProductID]],Products!A:A,Products!E:E,"Not Found")</f>
        <v>1342.75</v>
      </c>
      <c r="S4238">
        <f>_xlfn.XLOOKUP(Table4[[#This Row],[ProductID]],Products!A:A,Products!F:F, "Not Found")</f>
        <v>797.94</v>
      </c>
      <c r="T4238" t="str">
        <f>_xlfn.XLOOKUP(Table4[[#This Row],[CustomerID]],Customers!A:A,Customers!D:D, "Not Found")</f>
        <v>M</v>
      </c>
      <c r="U4238" s="6">
        <f>_xlfn.XLOOKUP(Table4[[#This Row],[CustomerID]],Customers!A:A,Customers!E:E, "Not Found")</f>
        <v>38558</v>
      </c>
      <c r="V4238">
        <f ca="1">DATEDIF(Table4[[#This Row],[CustomerBirthday]], TODAY(), "Y")</f>
        <v>21</v>
      </c>
      <c r="W4238" t="str" cm="1">
        <f t="array" aca="1" ref="W4238" ca="1">_xlfn.IFS(Table4[[#This Row],[Age]]&lt;25, "Under 25",Table4[[#This Row],[Age]]=34, "25-34", Table4[[#This Row],[Age]]&lt;=49, "35-49", Table4[[#This Row],[Age]]&lt;=64, "50-64", Table4[[#This Row],[Age]]&gt;=65, "65+")</f>
        <v>Under 25</v>
      </c>
      <c r="X4238" t="str">
        <f>_xlfn.XLOOKUP(Table4[[#This Row],[StoreID]],Stores!A:A,Stores!B:B, "Not found")</f>
        <v>MegaMart Peckmouth</v>
      </c>
      <c r="Y4238" t="str">
        <f>_xlfn.XLOOKUP(Table4[[#This Row],[StoreID]],Stores!A:A,Stores!C:C, "Not Found")</f>
        <v>Peckmouth</v>
      </c>
      <c r="Z4238" t="str">
        <f>_xlfn.XLOOKUP(Table4[[#This Row],[StoreID]],Stores!A:A,Stores!D:D, "Not Found")</f>
        <v>East</v>
      </c>
    </row>
    <row r="4239" spans="1:26">
      <c r="A4239" t="s">
        <v>5105</v>
      </c>
      <c r="B4239" s="1">
        <v>45303</v>
      </c>
      <c r="C4239" t="s">
        <v>67</v>
      </c>
      <c r="D4239" t="s">
        <v>718</v>
      </c>
      <c r="E4239" t="s">
        <v>842</v>
      </c>
      <c r="F4239">
        <v>4</v>
      </c>
      <c r="G4239">
        <v>0.15</v>
      </c>
      <c r="H4239" t="s">
        <v>871</v>
      </c>
      <c r="I4239" s="4">
        <f>Table4[[#This Row],[Quantity]]*Table4[[#This Row],[UnitPrice]]</f>
        <v>1350.52</v>
      </c>
      <c r="J4239" s="4">
        <f>Table4[[#This Row],[Gross Revenue]]*(1-Table4[[#This Row],[Discount]])</f>
        <v>1147.942</v>
      </c>
      <c r="K4239" s="4">
        <f>Table4[[#This Row],[Quantity]]*Table4[[#This Row],[CostPrice]]</f>
        <v>676.12</v>
      </c>
      <c r="L4239" s="4">
        <f>Table4[[#This Row],[Net Revenue]]-Table4[[#This Row],[Total Cost]]</f>
        <v>471.822</v>
      </c>
      <c r="M4239" t="str">
        <f>_xlfn.XLOOKUP(Table4[[#This Row],[ProductID]], Products!A:A,Products!B:B, "Not Found")</f>
        <v>Here Footwear</v>
      </c>
      <c r="N4239" t="str">
        <f>TEXT(Table4[[#This Row],[Date]], "mmm")</f>
        <v>Jan</v>
      </c>
      <c r="O4239" t="str">
        <f>TEXT(Table4[[#This Row],[Date]], "yyyy")</f>
        <v>2024</v>
      </c>
      <c r="P4239" t="str">
        <f>_xlfn.XLOOKUP(Table4[[#This Row],[ProductID]],Products!A:A,Products!C:C, "Not Found")</f>
        <v>Fashion</v>
      </c>
      <c r="Q4239" t="str">
        <f>_xlfn.XLOOKUP(Table4[[#This Row],[ProductID]],Products!A:A,Products!D:D,"Not Found")</f>
        <v>Footwear</v>
      </c>
      <c r="R4239">
        <f>_xlfn.XLOOKUP(Table4[[#This Row],[ProductID]],Products!A:A,Products!E:E,"Not Found")</f>
        <v>337.63</v>
      </c>
      <c r="S4239">
        <f>_xlfn.XLOOKUP(Table4[[#This Row],[ProductID]],Products!A:A,Products!F:F, "Not Found")</f>
        <v>169.03</v>
      </c>
      <c r="T4239" t="str">
        <f>_xlfn.XLOOKUP(Table4[[#This Row],[CustomerID]],Customers!A:A,Customers!D:D, "Not Found")</f>
        <v>M</v>
      </c>
      <c r="U4239" s="6">
        <f>_xlfn.XLOOKUP(Table4[[#This Row],[CustomerID]],Customers!A:A,Customers!E:E, "Not Found")</f>
        <v>27877</v>
      </c>
      <c r="V4239">
        <f ca="1">DATEDIF(Table4[[#This Row],[CustomerBirthday]], TODAY(), "Y")</f>
        <v>50</v>
      </c>
      <c r="W4239" t="str" cm="1">
        <f t="array" aca="1" ref="W4239" ca="1">_xlfn.IFS(Table4[[#This Row],[Age]]&lt;25, "Under 25",Table4[[#This Row],[Age]]=34, "25-34", Table4[[#This Row],[Age]]&lt;=49, "35-49", Table4[[#This Row],[Age]]&lt;=64, "50-64", Table4[[#This Row],[Age]]&gt;=65, "65+")</f>
        <v>50-64</v>
      </c>
      <c r="X4239" t="str">
        <f>_xlfn.XLOOKUP(Table4[[#This Row],[StoreID]],Stores!A:A,Stores!B:B, "Not found")</f>
        <v>MegaMart Brianahaven</v>
      </c>
      <c r="Y4239" t="str">
        <f>_xlfn.XLOOKUP(Table4[[#This Row],[StoreID]],Stores!A:A,Stores!C:C, "Not Found")</f>
        <v>Brianahaven</v>
      </c>
      <c r="Z4239" t="str">
        <f>_xlfn.XLOOKUP(Table4[[#This Row],[StoreID]],Stores!A:A,Stores!D:D, "Not Found")</f>
        <v>North</v>
      </c>
    </row>
    <row r="4240" spans="1:26">
      <c r="A4240" t="s">
        <v>5106</v>
      </c>
      <c r="B4240" s="1">
        <v>45721</v>
      </c>
      <c r="C4240" t="s">
        <v>438</v>
      </c>
      <c r="D4240" t="s">
        <v>800</v>
      </c>
      <c r="E4240" t="s">
        <v>842</v>
      </c>
      <c r="F4240">
        <v>2</v>
      </c>
      <c r="G4240">
        <v>0.05</v>
      </c>
      <c r="H4240" t="s">
        <v>871</v>
      </c>
      <c r="I4240" s="4">
        <f>Table4[[#This Row],[Quantity]]*Table4[[#This Row],[UnitPrice]]</f>
        <v>3905.3</v>
      </c>
      <c r="J4240" s="4">
        <f>Table4[[#This Row],[Gross Revenue]]*(1-Table4[[#This Row],[Discount]])</f>
        <v>3710.0349999999999</v>
      </c>
      <c r="K4240" s="4">
        <f>Table4[[#This Row],[Quantity]]*Table4[[#This Row],[CostPrice]]</f>
        <v>2902.54</v>
      </c>
      <c r="L4240" s="4">
        <f>Table4[[#This Row],[Net Revenue]]-Table4[[#This Row],[Total Cost]]</f>
        <v>807.49499999999989</v>
      </c>
      <c r="M4240" t="str">
        <f>_xlfn.XLOOKUP(Table4[[#This Row],[ProductID]], Products!A:A,Products!B:B, "Not Found")</f>
        <v>Book Television</v>
      </c>
      <c r="N4240" t="str">
        <f>TEXT(Table4[[#This Row],[Date]], "mmm")</f>
        <v>Mar</v>
      </c>
      <c r="O4240" t="str">
        <f>TEXT(Table4[[#This Row],[Date]], "yyyy")</f>
        <v>2025</v>
      </c>
      <c r="P4240" t="str">
        <f>_xlfn.XLOOKUP(Table4[[#This Row],[ProductID]],Products!A:A,Products!C:C, "Not Found")</f>
        <v>Electronics</v>
      </c>
      <c r="Q4240" t="str">
        <f>_xlfn.XLOOKUP(Table4[[#This Row],[ProductID]],Products!A:A,Products!D:D,"Not Found")</f>
        <v>Television</v>
      </c>
      <c r="R4240">
        <f>_xlfn.XLOOKUP(Table4[[#This Row],[ProductID]],Products!A:A,Products!E:E,"Not Found")</f>
        <v>1952.65</v>
      </c>
      <c r="S4240">
        <f>_xlfn.XLOOKUP(Table4[[#This Row],[ProductID]],Products!A:A,Products!F:F, "Not Found")</f>
        <v>1451.27</v>
      </c>
      <c r="T4240" t="str">
        <f>_xlfn.XLOOKUP(Table4[[#This Row],[CustomerID]],Customers!A:A,Customers!D:D, "Not Found")</f>
        <v>M</v>
      </c>
      <c r="U4240" s="6">
        <f>_xlfn.XLOOKUP(Table4[[#This Row],[CustomerID]],Customers!A:A,Customers!E:E, "Not Found")</f>
        <v>27633</v>
      </c>
      <c r="V4240">
        <f ca="1">DATEDIF(Table4[[#This Row],[CustomerBirthday]], TODAY(), "Y")</f>
        <v>50</v>
      </c>
      <c r="W4240" t="str" cm="1">
        <f t="array" aca="1" ref="W4240" ca="1">_xlfn.IFS(Table4[[#This Row],[Age]]&lt;25, "Under 25",Table4[[#This Row],[Age]]=34, "25-34", Table4[[#This Row],[Age]]&lt;=49, "35-49", Table4[[#This Row],[Age]]&lt;=64, "50-64", Table4[[#This Row],[Age]]&gt;=65, "65+")</f>
        <v>50-64</v>
      </c>
      <c r="X4240" t="str">
        <f>_xlfn.XLOOKUP(Table4[[#This Row],[StoreID]],Stores!A:A,Stores!B:B, "Not found")</f>
        <v>MegaMart Brianahaven</v>
      </c>
      <c r="Y4240" t="str">
        <f>_xlfn.XLOOKUP(Table4[[#This Row],[StoreID]],Stores!A:A,Stores!C:C, "Not Found")</f>
        <v>Brianahaven</v>
      </c>
      <c r="Z4240" t="str">
        <f>_xlfn.XLOOKUP(Table4[[#This Row],[StoreID]],Stores!A:A,Stores!D:D, "Not Found")</f>
        <v>North</v>
      </c>
    </row>
    <row r="4241" spans="1:26">
      <c r="A4241" t="s">
        <v>5107</v>
      </c>
      <c r="B4241" s="1">
        <v>45908</v>
      </c>
      <c r="C4241" t="s">
        <v>520</v>
      </c>
      <c r="D4241" t="s">
        <v>780</v>
      </c>
      <c r="E4241" t="s">
        <v>835</v>
      </c>
      <c r="F4241">
        <v>5</v>
      </c>
      <c r="G4241">
        <v>0.15</v>
      </c>
      <c r="H4241" t="s">
        <v>871</v>
      </c>
      <c r="I4241" s="4">
        <f>Table4[[#This Row],[Quantity]]*Table4[[#This Row],[UnitPrice]]</f>
        <v>6361.15</v>
      </c>
      <c r="J4241" s="4">
        <f>Table4[[#This Row],[Gross Revenue]]*(1-Table4[[#This Row],[Discount]])</f>
        <v>5406.9775</v>
      </c>
      <c r="K4241" s="4">
        <f>Table4[[#This Row],[Quantity]]*Table4[[#This Row],[CostPrice]]</f>
        <v>4763.25</v>
      </c>
      <c r="L4241" s="4">
        <f>Table4[[#This Row],[Net Revenue]]-Table4[[#This Row],[Total Cost]]</f>
        <v>643.72749999999996</v>
      </c>
      <c r="M4241" t="str">
        <f>_xlfn.XLOOKUP(Table4[[#This Row],[ProductID]], Products!A:A,Products!B:B, "Not Found")</f>
        <v>Hospital Smartphone</v>
      </c>
      <c r="N4241" t="str">
        <f>TEXT(Table4[[#This Row],[Date]], "mmm")</f>
        <v>Sep</v>
      </c>
      <c r="O4241" t="str">
        <f>TEXT(Table4[[#This Row],[Date]], "yyyy")</f>
        <v>2025</v>
      </c>
      <c r="P4241" t="str">
        <f>_xlfn.XLOOKUP(Table4[[#This Row],[ProductID]],Products!A:A,Products!C:C, "Not Found")</f>
        <v>Electronics</v>
      </c>
      <c r="Q4241" t="str">
        <f>_xlfn.XLOOKUP(Table4[[#This Row],[ProductID]],Products!A:A,Products!D:D,"Not Found")</f>
        <v>Smartphone</v>
      </c>
      <c r="R4241">
        <f>_xlfn.XLOOKUP(Table4[[#This Row],[ProductID]],Products!A:A,Products!E:E,"Not Found")</f>
        <v>1272.23</v>
      </c>
      <c r="S4241">
        <f>_xlfn.XLOOKUP(Table4[[#This Row],[ProductID]],Products!A:A,Products!F:F, "Not Found")</f>
        <v>952.65</v>
      </c>
      <c r="T4241" t="str">
        <f>_xlfn.XLOOKUP(Table4[[#This Row],[CustomerID]],Customers!A:A,Customers!D:D, "Not Found")</f>
        <v>M</v>
      </c>
      <c r="U4241" s="6">
        <f>_xlfn.XLOOKUP(Table4[[#This Row],[CustomerID]],Customers!A:A,Customers!E:E, "Not Found")</f>
        <v>22435</v>
      </c>
      <c r="V4241">
        <f ca="1">DATEDIF(Table4[[#This Row],[CustomerBirthday]], TODAY(), "Y")</f>
        <v>65</v>
      </c>
      <c r="W4241" t="str" cm="1">
        <f t="array" aca="1" ref="W4241" ca="1">_xlfn.IFS(Table4[[#This Row],[Age]]&lt;25, "Under 25",Table4[[#This Row],[Age]]=34, "25-34", Table4[[#This Row],[Age]]&lt;=49, "35-49", Table4[[#This Row],[Age]]&lt;=64, "50-64", Table4[[#This Row],[Age]]&gt;=65, "65+")</f>
        <v>65+</v>
      </c>
      <c r="X4241" t="str">
        <f>_xlfn.XLOOKUP(Table4[[#This Row],[StoreID]],Stores!A:A,Stores!B:B, "Not found")</f>
        <v>MegaMart Peckmouth</v>
      </c>
      <c r="Y4241" t="str">
        <f>_xlfn.XLOOKUP(Table4[[#This Row],[StoreID]],Stores!A:A,Stores!C:C, "Not Found")</f>
        <v>Peckmouth</v>
      </c>
      <c r="Z4241" t="str">
        <f>_xlfn.XLOOKUP(Table4[[#This Row],[StoreID]],Stores!A:A,Stores!D:D, "Not Found")</f>
        <v>East</v>
      </c>
    </row>
    <row r="4242" spans="1:26">
      <c r="A4242" t="s">
        <v>5108</v>
      </c>
      <c r="B4242" s="1">
        <v>45656</v>
      </c>
      <c r="C4242" t="s">
        <v>213</v>
      </c>
      <c r="D4242" t="s">
        <v>745</v>
      </c>
      <c r="E4242" t="s">
        <v>842</v>
      </c>
      <c r="F4242">
        <v>4</v>
      </c>
      <c r="G4242">
        <v>0</v>
      </c>
      <c r="H4242" t="s">
        <v>865</v>
      </c>
      <c r="I4242" s="4">
        <f>Table4[[#This Row],[Quantity]]*Table4[[#This Row],[UnitPrice]]</f>
        <v>4772.3599999999997</v>
      </c>
      <c r="J4242" s="4">
        <f>Table4[[#This Row],[Gross Revenue]]*(1-Table4[[#This Row],[Discount]])</f>
        <v>4772.3599999999997</v>
      </c>
      <c r="K4242" s="4">
        <f>Table4[[#This Row],[Quantity]]*Table4[[#This Row],[CostPrice]]</f>
        <v>3272.96</v>
      </c>
      <c r="L4242" s="4">
        <f>Table4[[#This Row],[Net Revenue]]-Table4[[#This Row],[Total Cost]]</f>
        <v>1499.3999999999996</v>
      </c>
      <c r="M4242" t="str">
        <f>_xlfn.XLOOKUP(Table4[[#This Row],[ProductID]], Products!A:A,Products!B:B, "Not Found")</f>
        <v>Above Camera</v>
      </c>
      <c r="N4242" t="str">
        <f>TEXT(Table4[[#This Row],[Date]], "mmm")</f>
        <v>Dec</v>
      </c>
      <c r="O4242" t="str">
        <f>TEXT(Table4[[#This Row],[Date]], "yyyy")</f>
        <v>2024</v>
      </c>
      <c r="P4242" t="str">
        <f>_xlfn.XLOOKUP(Table4[[#This Row],[ProductID]],Products!A:A,Products!C:C, "Not Found")</f>
        <v>Electronics</v>
      </c>
      <c r="Q4242" t="str">
        <f>_xlfn.XLOOKUP(Table4[[#This Row],[ProductID]],Products!A:A,Products!D:D,"Not Found")</f>
        <v>Camera</v>
      </c>
      <c r="R4242">
        <f>_xlfn.XLOOKUP(Table4[[#This Row],[ProductID]],Products!A:A,Products!E:E,"Not Found")</f>
        <v>1193.0899999999999</v>
      </c>
      <c r="S4242">
        <f>_xlfn.XLOOKUP(Table4[[#This Row],[ProductID]],Products!A:A,Products!F:F, "Not Found")</f>
        <v>818.24</v>
      </c>
      <c r="T4242" t="str">
        <f>_xlfn.XLOOKUP(Table4[[#This Row],[CustomerID]],Customers!A:A,Customers!D:D, "Not Found")</f>
        <v>M</v>
      </c>
      <c r="U4242" s="6">
        <f>_xlfn.XLOOKUP(Table4[[#This Row],[CustomerID]],Customers!A:A,Customers!E:E, "Not Found")</f>
        <v>27950</v>
      </c>
      <c r="V4242">
        <f ca="1">DATEDIF(Table4[[#This Row],[CustomerBirthday]], TODAY(), "Y")</f>
        <v>50</v>
      </c>
      <c r="W4242" t="str" cm="1">
        <f t="array" aca="1" ref="W4242" ca="1">_xlfn.IFS(Table4[[#This Row],[Age]]&lt;25, "Under 25",Table4[[#This Row],[Age]]=34, "25-34", Table4[[#This Row],[Age]]&lt;=49, "35-49", Table4[[#This Row],[Age]]&lt;=64, "50-64", Table4[[#This Row],[Age]]&gt;=65, "65+")</f>
        <v>50-64</v>
      </c>
      <c r="X4242" t="str">
        <f>_xlfn.XLOOKUP(Table4[[#This Row],[StoreID]],Stores!A:A,Stores!B:B, "Not found")</f>
        <v>MegaMart Brianahaven</v>
      </c>
      <c r="Y4242" t="str">
        <f>_xlfn.XLOOKUP(Table4[[#This Row],[StoreID]],Stores!A:A,Stores!C:C, "Not Found")</f>
        <v>Brianahaven</v>
      </c>
      <c r="Z4242" t="str">
        <f>_xlfn.XLOOKUP(Table4[[#This Row],[StoreID]],Stores!A:A,Stores!D:D, "Not Found")</f>
        <v>North</v>
      </c>
    </row>
    <row r="4243" spans="1:26">
      <c r="A4243" t="s">
        <v>5109</v>
      </c>
      <c r="B4243" s="1">
        <v>45604</v>
      </c>
      <c r="C4243" t="s">
        <v>582</v>
      </c>
      <c r="D4243" t="s">
        <v>766</v>
      </c>
      <c r="E4243" t="s">
        <v>831</v>
      </c>
      <c r="F4243">
        <v>5</v>
      </c>
      <c r="G4243">
        <v>0.15</v>
      </c>
      <c r="H4243" t="s">
        <v>871</v>
      </c>
      <c r="I4243" s="4">
        <f>Table4[[#This Row],[Quantity]]*Table4[[#This Row],[UnitPrice]]</f>
        <v>6136.2</v>
      </c>
      <c r="J4243" s="4">
        <f>Table4[[#This Row],[Gross Revenue]]*(1-Table4[[#This Row],[Discount]])</f>
        <v>5215.7699999999995</v>
      </c>
      <c r="K4243" s="4">
        <f>Table4[[#This Row],[Quantity]]*Table4[[#This Row],[CostPrice]]</f>
        <v>4885.45</v>
      </c>
      <c r="L4243" s="4">
        <f>Table4[[#This Row],[Net Revenue]]-Table4[[#This Row],[Total Cost]]</f>
        <v>330.31999999999971</v>
      </c>
      <c r="M4243" t="str">
        <f>_xlfn.XLOOKUP(Table4[[#This Row],[ProductID]], Products!A:A,Products!B:B, "Not Found")</f>
        <v>Firm Dairy</v>
      </c>
      <c r="N4243" t="str">
        <f>TEXT(Table4[[#This Row],[Date]], "mmm")</f>
        <v>Nov</v>
      </c>
      <c r="O4243" t="str">
        <f>TEXT(Table4[[#This Row],[Date]], "yyyy")</f>
        <v>2024</v>
      </c>
      <c r="P4243" t="str">
        <f>_xlfn.XLOOKUP(Table4[[#This Row],[ProductID]],Products!A:A,Products!C:C, "Not Found")</f>
        <v>Groceries</v>
      </c>
      <c r="Q4243" t="str">
        <f>_xlfn.XLOOKUP(Table4[[#This Row],[ProductID]],Products!A:A,Products!D:D,"Not Found")</f>
        <v>Dairy</v>
      </c>
      <c r="R4243">
        <f>_xlfn.XLOOKUP(Table4[[#This Row],[ProductID]],Products!A:A,Products!E:E,"Not Found")</f>
        <v>1227.24</v>
      </c>
      <c r="S4243">
        <f>_xlfn.XLOOKUP(Table4[[#This Row],[ProductID]],Products!A:A,Products!F:F, "Not Found")</f>
        <v>977.09</v>
      </c>
      <c r="T4243" t="str">
        <f>_xlfn.XLOOKUP(Table4[[#This Row],[CustomerID]],Customers!A:A,Customers!D:D, "Not Found")</f>
        <v>F</v>
      </c>
      <c r="U4243" s="6">
        <f>_xlfn.XLOOKUP(Table4[[#This Row],[CustomerID]],Customers!A:A,Customers!E:E, "Not Found")</f>
        <v>31328</v>
      </c>
      <c r="V4243">
        <f ca="1">DATEDIF(Table4[[#This Row],[CustomerBirthday]], TODAY(), "Y")</f>
        <v>40</v>
      </c>
      <c r="W4243" t="str" cm="1">
        <f t="array" aca="1" ref="W4243" ca="1">_xlfn.IFS(Table4[[#This Row],[Age]]&lt;25, "Under 25",Table4[[#This Row],[Age]]=34, "25-34", Table4[[#This Row],[Age]]&lt;=49, "35-49", Table4[[#This Row],[Age]]&lt;=64, "50-64", Table4[[#This Row],[Age]]&gt;=65, "65+")</f>
        <v>35-49</v>
      </c>
      <c r="X4243" t="str">
        <f>_xlfn.XLOOKUP(Table4[[#This Row],[StoreID]],Stores!A:A,Stores!B:B, "Not found")</f>
        <v>MegaMart Jimenezborough</v>
      </c>
      <c r="Y4243" t="str">
        <f>_xlfn.XLOOKUP(Table4[[#This Row],[StoreID]],Stores!A:A,Stores!C:C, "Not Found")</f>
        <v>Jimenezborough</v>
      </c>
      <c r="Z4243" t="str">
        <f>_xlfn.XLOOKUP(Table4[[#This Row],[StoreID]],Stores!A:A,Stores!D:D, "Not Found")</f>
        <v>South</v>
      </c>
    </row>
    <row r="4244" spans="1:26">
      <c r="A4244" t="s">
        <v>5110</v>
      </c>
      <c r="B4244" s="1">
        <v>45332</v>
      </c>
      <c r="C4244" t="s">
        <v>382</v>
      </c>
      <c r="D4244" t="s">
        <v>755</v>
      </c>
      <c r="E4244" t="s">
        <v>842</v>
      </c>
      <c r="F4244">
        <v>1</v>
      </c>
      <c r="G4244">
        <v>0.05</v>
      </c>
      <c r="H4244" t="s">
        <v>868</v>
      </c>
      <c r="I4244" s="4">
        <f>Table4[[#This Row],[Quantity]]*Table4[[#This Row],[UnitPrice]]</f>
        <v>1858.75</v>
      </c>
      <c r="J4244" s="4">
        <f>Table4[[#This Row],[Gross Revenue]]*(1-Table4[[#This Row],[Discount]])</f>
        <v>1765.8125</v>
      </c>
      <c r="K4244" s="4">
        <f>Table4[[#This Row],[Quantity]]*Table4[[#This Row],[CostPrice]]</f>
        <v>1451.16</v>
      </c>
      <c r="L4244" s="4">
        <f>Table4[[#This Row],[Net Revenue]]-Table4[[#This Row],[Total Cost]]</f>
        <v>314.65249999999992</v>
      </c>
      <c r="M4244" t="str">
        <f>_xlfn.XLOOKUP(Table4[[#This Row],[ProductID]], Products!A:A,Products!B:B, "Not Found")</f>
        <v>House Accessories</v>
      </c>
      <c r="N4244" t="str">
        <f>TEXT(Table4[[#This Row],[Date]], "mmm")</f>
        <v>Feb</v>
      </c>
      <c r="O4244" t="str">
        <f>TEXT(Table4[[#This Row],[Date]], "yyyy")</f>
        <v>2024</v>
      </c>
      <c r="P4244" t="str">
        <f>_xlfn.XLOOKUP(Table4[[#This Row],[ProductID]],Products!A:A,Products!C:C, "Not Found")</f>
        <v>Fashion</v>
      </c>
      <c r="Q4244" t="str">
        <f>_xlfn.XLOOKUP(Table4[[#This Row],[ProductID]],Products!A:A,Products!D:D,"Not Found")</f>
        <v>Accessories</v>
      </c>
      <c r="R4244">
        <f>_xlfn.XLOOKUP(Table4[[#This Row],[ProductID]],Products!A:A,Products!E:E,"Not Found")</f>
        <v>1858.75</v>
      </c>
      <c r="S4244">
        <f>_xlfn.XLOOKUP(Table4[[#This Row],[ProductID]],Products!A:A,Products!F:F, "Not Found")</f>
        <v>1451.16</v>
      </c>
      <c r="T4244" t="str">
        <f>_xlfn.XLOOKUP(Table4[[#This Row],[CustomerID]],Customers!A:A,Customers!D:D, "Not Found")</f>
        <v>F</v>
      </c>
      <c r="U4244" s="6">
        <f>_xlfn.XLOOKUP(Table4[[#This Row],[CustomerID]],Customers!A:A,Customers!E:E, "Not Found")</f>
        <v>35236</v>
      </c>
      <c r="V4244">
        <f ca="1">DATEDIF(Table4[[#This Row],[CustomerBirthday]], TODAY(), "Y")</f>
        <v>30</v>
      </c>
      <c r="W4244" t="str" cm="1">
        <f t="array" aca="1" ref="W4244" ca="1">_xlfn.IFS(Table4[[#This Row],[Age]]&lt;25, "Under 25",Table4[[#This Row],[Age]]=34, "25-34", Table4[[#This Row],[Age]]&lt;=49, "35-49", Table4[[#This Row],[Age]]&lt;=64, "50-64", Table4[[#This Row],[Age]]&gt;=65, "65+")</f>
        <v>35-49</v>
      </c>
      <c r="X4244" t="str">
        <f>_xlfn.XLOOKUP(Table4[[#This Row],[StoreID]],Stores!A:A,Stores!B:B, "Not found")</f>
        <v>MegaMart Brianahaven</v>
      </c>
      <c r="Y4244" t="str">
        <f>_xlfn.XLOOKUP(Table4[[#This Row],[StoreID]],Stores!A:A,Stores!C:C, "Not Found")</f>
        <v>Brianahaven</v>
      </c>
      <c r="Z4244" t="str">
        <f>_xlfn.XLOOKUP(Table4[[#This Row],[StoreID]],Stores!A:A,Stores!D:D, "Not Found")</f>
        <v>North</v>
      </c>
    </row>
    <row r="4245" spans="1:26">
      <c r="A4245" t="s">
        <v>5111</v>
      </c>
      <c r="B4245" s="1">
        <v>45320</v>
      </c>
      <c r="C4245" t="s">
        <v>516</v>
      </c>
      <c r="D4245" t="s">
        <v>788</v>
      </c>
      <c r="E4245" t="s">
        <v>839</v>
      </c>
      <c r="F4245">
        <v>1</v>
      </c>
      <c r="G4245">
        <v>0</v>
      </c>
      <c r="H4245" t="s">
        <v>875</v>
      </c>
      <c r="I4245" s="4">
        <f>Table4[[#This Row],[Quantity]]*Table4[[#This Row],[UnitPrice]]</f>
        <v>1095.72</v>
      </c>
      <c r="J4245" s="4">
        <f>Table4[[#This Row],[Gross Revenue]]*(1-Table4[[#This Row],[Discount]])</f>
        <v>1095.72</v>
      </c>
      <c r="K4245" s="4">
        <f>Table4[[#This Row],[Quantity]]*Table4[[#This Row],[CostPrice]]</f>
        <v>822.2</v>
      </c>
      <c r="L4245" s="4">
        <f>Table4[[#This Row],[Net Revenue]]-Table4[[#This Row],[Total Cost]]</f>
        <v>273.52</v>
      </c>
      <c r="M4245" t="str">
        <f>_xlfn.XLOOKUP(Table4[[#This Row],[ProductID]], Products!A:A,Products!B:B, "Not Found")</f>
        <v>Foot Snacks</v>
      </c>
      <c r="N4245" t="str">
        <f>TEXT(Table4[[#This Row],[Date]], "mmm")</f>
        <v>Jan</v>
      </c>
      <c r="O4245" t="str">
        <f>TEXT(Table4[[#This Row],[Date]], "yyyy")</f>
        <v>2024</v>
      </c>
      <c r="P4245" t="str">
        <f>_xlfn.XLOOKUP(Table4[[#This Row],[ProductID]],Products!A:A,Products!C:C, "Not Found")</f>
        <v>Groceries</v>
      </c>
      <c r="Q4245" t="str">
        <f>_xlfn.XLOOKUP(Table4[[#This Row],[ProductID]],Products!A:A,Products!D:D,"Not Found")</f>
        <v>Snacks</v>
      </c>
      <c r="R4245">
        <f>_xlfn.XLOOKUP(Table4[[#This Row],[ProductID]],Products!A:A,Products!E:E,"Not Found")</f>
        <v>1095.72</v>
      </c>
      <c r="S4245">
        <f>_xlfn.XLOOKUP(Table4[[#This Row],[ProductID]],Products!A:A,Products!F:F, "Not Found")</f>
        <v>822.2</v>
      </c>
      <c r="T4245" t="str">
        <f>_xlfn.XLOOKUP(Table4[[#This Row],[CustomerID]],Customers!A:A,Customers!D:D, "Not Found")</f>
        <v>M</v>
      </c>
      <c r="U4245" s="6">
        <f>_xlfn.XLOOKUP(Table4[[#This Row],[CustomerID]],Customers!A:A,Customers!E:E, "Not Found")</f>
        <v>38558</v>
      </c>
      <c r="V4245">
        <f ca="1">DATEDIF(Table4[[#This Row],[CustomerBirthday]], TODAY(), "Y")</f>
        <v>21</v>
      </c>
      <c r="W4245" t="str" cm="1">
        <f t="array" aca="1" ref="W4245" ca="1">_xlfn.IFS(Table4[[#This Row],[Age]]&lt;25, "Under 25",Table4[[#This Row],[Age]]=34, "25-34", Table4[[#This Row],[Age]]&lt;=49, "35-49", Table4[[#This Row],[Age]]&lt;=64, "50-64", Table4[[#This Row],[Age]]&gt;=65, "65+")</f>
        <v>Under 25</v>
      </c>
      <c r="X4245" t="str">
        <f>_xlfn.XLOOKUP(Table4[[#This Row],[StoreID]],Stores!A:A,Stores!B:B, "Not found")</f>
        <v>MegaMart New Michele</v>
      </c>
      <c r="Y4245" t="str">
        <f>_xlfn.XLOOKUP(Table4[[#This Row],[StoreID]],Stores!A:A,Stores!C:C, "Not Found")</f>
        <v>New Michele</v>
      </c>
      <c r="Z4245" t="str">
        <f>_xlfn.XLOOKUP(Table4[[#This Row],[StoreID]],Stores!A:A,Stores!D:D, "Not Found")</f>
        <v>West</v>
      </c>
    </row>
    <row r="4246" spans="1:26">
      <c r="A4246" t="s">
        <v>5112</v>
      </c>
      <c r="B4246" s="1">
        <v>45631</v>
      </c>
      <c r="C4246" t="s">
        <v>191</v>
      </c>
      <c r="D4246" t="s">
        <v>764</v>
      </c>
      <c r="E4246" t="s">
        <v>835</v>
      </c>
      <c r="F4246">
        <v>5</v>
      </c>
      <c r="G4246">
        <v>0.05</v>
      </c>
      <c r="H4246" t="s">
        <v>871</v>
      </c>
      <c r="I4246" s="4">
        <f>Table4[[#This Row],[Quantity]]*Table4[[#This Row],[UnitPrice]]</f>
        <v>1619.6000000000001</v>
      </c>
      <c r="J4246" s="4">
        <f>Table4[[#This Row],[Gross Revenue]]*(1-Table4[[#This Row],[Discount]])</f>
        <v>1538.6200000000001</v>
      </c>
      <c r="K4246" s="4">
        <f>Table4[[#This Row],[Quantity]]*Table4[[#This Row],[CostPrice]]</f>
        <v>1214.8999999999999</v>
      </c>
      <c r="L4246" s="4">
        <f>Table4[[#This Row],[Net Revenue]]-Table4[[#This Row],[Total Cost]]</f>
        <v>323.72000000000025</v>
      </c>
      <c r="M4246" t="str">
        <f>_xlfn.XLOOKUP(Table4[[#This Row],[ProductID]], Products!A:A,Products!B:B, "Not Found")</f>
        <v>Simple Accessories</v>
      </c>
      <c r="N4246" t="str">
        <f>TEXT(Table4[[#This Row],[Date]], "mmm")</f>
        <v>Dec</v>
      </c>
      <c r="O4246" t="str">
        <f>TEXT(Table4[[#This Row],[Date]], "yyyy")</f>
        <v>2024</v>
      </c>
      <c r="P4246" t="str">
        <f>_xlfn.XLOOKUP(Table4[[#This Row],[ProductID]],Products!A:A,Products!C:C, "Not Found")</f>
        <v>Fashion</v>
      </c>
      <c r="Q4246" t="str">
        <f>_xlfn.XLOOKUP(Table4[[#This Row],[ProductID]],Products!A:A,Products!D:D,"Not Found")</f>
        <v>Accessories</v>
      </c>
      <c r="R4246">
        <f>_xlfn.XLOOKUP(Table4[[#This Row],[ProductID]],Products!A:A,Products!E:E,"Not Found")</f>
        <v>323.92</v>
      </c>
      <c r="S4246">
        <f>_xlfn.XLOOKUP(Table4[[#This Row],[ProductID]],Products!A:A,Products!F:F, "Not Found")</f>
        <v>242.98</v>
      </c>
      <c r="T4246" t="str">
        <f>_xlfn.XLOOKUP(Table4[[#This Row],[CustomerID]],Customers!A:A,Customers!D:D, "Not Found")</f>
        <v>M</v>
      </c>
      <c r="U4246" s="6">
        <f>_xlfn.XLOOKUP(Table4[[#This Row],[CustomerID]],Customers!A:A,Customers!E:E, "Not Found")</f>
        <v>35433</v>
      </c>
      <c r="V4246">
        <f ca="1">DATEDIF(Table4[[#This Row],[CustomerBirthday]], TODAY(), "Y")</f>
        <v>29</v>
      </c>
      <c r="W4246" t="str" cm="1">
        <f t="array" aca="1" ref="W4246" ca="1">_xlfn.IFS(Table4[[#This Row],[Age]]&lt;25, "Under 25",Table4[[#This Row],[Age]]=34, "25-34", Table4[[#This Row],[Age]]&lt;=49, "35-49", Table4[[#This Row],[Age]]&lt;=64, "50-64", Table4[[#This Row],[Age]]&gt;=65, "65+")</f>
        <v>35-49</v>
      </c>
      <c r="X4246" t="str">
        <f>_xlfn.XLOOKUP(Table4[[#This Row],[StoreID]],Stores!A:A,Stores!B:B, "Not found")</f>
        <v>MegaMart Peckmouth</v>
      </c>
      <c r="Y4246" t="str">
        <f>_xlfn.XLOOKUP(Table4[[#This Row],[StoreID]],Stores!A:A,Stores!C:C, "Not Found")</f>
        <v>Peckmouth</v>
      </c>
      <c r="Z4246" t="str">
        <f>_xlfn.XLOOKUP(Table4[[#This Row],[StoreID]],Stores!A:A,Stores!D:D, "Not Found")</f>
        <v>East</v>
      </c>
    </row>
    <row r="4247" spans="1:26">
      <c r="A4247" t="s">
        <v>5113</v>
      </c>
      <c r="B4247" s="1">
        <v>45764</v>
      </c>
      <c r="C4247" t="s">
        <v>224</v>
      </c>
      <c r="D4247" t="s">
        <v>734</v>
      </c>
      <c r="E4247" t="s">
        <v>846</v>
      </c>
      <c r="F4247">
        <v>2</v>
      </c>
      <c r="G4247">
        <v>0</v>
      </c>
      <c r="H4247" t="s">
        <v>871</v>
      </c>
      <c r="I4247" s="4">
        <f>Table4[[#This Row],[Quantity]]*Table4[[#This Row],[UnitPrice]]</f>
        <v>219.56</v>
      </c>
      <c r="J4247" s="4">
        <f>Table4[[#This Row],[Gross Revenue]]*(1-Table4[[#This Row],[Discount]])</f>
        <v>219.56</v>
      </c>
      <c r="K4247" s="4">
        <f>Table4[[#This Row],[Quantity]]*Table4[[#This Row],[CostPrice]]</f>
        <v>141.18</v>
      </c>
      <c r="L4247" s="4">
        <f>Table4[[#This Row],[Net Revenue]]-Table4[[#This Row],[Total Cost]]</f>
        <v>78.38</v>
      </c>
      <c r="M4247" t="str">
        <f>_xlfn.XLOOKUP(Table4[[#This Row],[ProductID]], Products!A:A,Products!B:B, "Not Found")</f>
        <v>Recognize Footwear</v>
      </c>
      <c r="N4247" t="str">
        <f>TEXT(Table4[[#This Row],[Date]], "mmm")</f>
        <v>Apr</v>
      </c>
      <c r="O4247" t="str">
        <f>TEXT(Table4[[#This Row],[Date]], "yyyy")</f>
        <v>2025</v>
      </c>
      <c r="P4247" t="str">
        <f>_xlfn.XLOOKUP(Table4[[#This Row],[ProductID]],Products!A:A,Products!C:C, "Not Found")</f>
        <v>Fashion</v>
      </c>
      <c r="Q4247" t="str">
        <f>_xlfn.XLOOKUP(Table4[[#This Row],[ProductID]],Products!A:A,Products!D:D,"Not Found")</f>
        <v>Footwear</v>
      </c>
      <c r="R4247">
        <f>_xlfn.XLOOKUP(Table4[[#This Row],[ProductID]],Products!A:A,Products!E:E,"Not Found")</f>
        <v>109.78</v>
      </c>
      <c r="S4247">
        <f>_xlfn.XLOOKUP(Table4[[#This Row],[ProductID]],Products!A:A,Products!F:F, "Not Found")</f>
        <v>70.59</v>
      </c>
      <c r="T4247" t="str">
        <f>_xlfn.XLOOKUP(Table4[[#This Row],[CustomerID]],Customers!A:A,Customers!D:D, "Not Found")</f>
        <v>M</v>
      </c>
      <c r="U4247" s="6">
        <f>_xlfn.XLOOKUP(Table4[[#This Row],[CustomerID]],Customers!A:A,Customers!E:E, "Not Found")</f>
        <v>38555</v>
      </c>
      <c r="V4247">
        <f ca="1">DATEDIF(Table4[[#This Row],[CustomerBirthday]], TODAY(), "Y")</f>
        <v>21</v>
      </c>
      <c r="W4247" t="str" cm="1">
        <f t="array" aca="1" ref="W4247" ca="1">_xlfn.IFS(Table4[[#This Row],[Age]]&lt;25, "Under 25",Table4[[#This Row],[Age]]=34, "25-34", Table4[[#This Row],[Age]]&lt;=49, "35-49", Table4[[#This Row],[Age]]&lt;=64, "50-64", Table4[[#This Row],[Age]]&gt;=65, "65+")</f>
        <v>Under 25</v>
      </c>
      <c r="X4247" t="str">
        <f>_xlfn.XLOOKUP(Table4[[#This Row],[StoreID]],Stores!A:A,Stores!B:B, "Not found")</f>
        <v>MegaMart Johnmouth</v>
      </c>
      <c r="Y4247" t="str">
        <f>_xlfn.XLOOKUP(Table4[[#This Row],[StoreID]],Stores!A:A,Stores!C:C, "Not Found")</f>
        <v>Johnmouth</v>
      </c>
      <c r="Z4247" t="str">
        <f>_xlfn.XLOOKUP(Table4[[#This Row],[StoreID]],Stores!A:A,Stores!D:D, "Not Found")</f>
        <v>East</v>
      </c>
    </row>
    <row r="4248" spans="1:26">
      <c r="A4248" t="s">
        <v>5114</v>
      </c>
      <c r="B4248" s="1">
        <v>45641</v>
      </c>
      <c r="C4248" t="s">
        <v>339</v>
      </c>
      <c r="D4248" t="s">
        <v>757</v>
      </c>
      <c r="E4248" t="s">
        <v>835</v>
      </c>
      <c r="F4248">
        <v>4</v>
      </c>
      <c r="G4248">
        <v>0</v>
      </c>
      <c r="H4248" t="s">
        <v>868</v>
      </c>
      <c r="I4248" s="4">
        <f>Table4[[#This Row],[Quantity]]*Table4[[#This Row],[UnitPrice]]</f>
        <v>4984.4399999999996</v>
      </c>
      <c r="J4248" s="4">
        <f>Table4[[#This Row],[Gross Revenue]]*(1-Table4[[#This Row],[Discount]])</f>
        <v>4984.4399999999996</v>
      </c>
      <c r="K4248" s="4">
        <f>Table4[[#This Row],[Quantity]]*Table4[[#This Row],[CostPrice]]</f>
        <v>3334.08</v>
      </c>
      <c r="L4248" s="4">
        <f>Table4[[#This Row],[Net Revenue]]-Table4[[#This Row],[Total Cost]]</f>
        <v>1650.3599999999997</v>
      </c>
      <c r="M4248" t="str">
        <f>_xlfn.XLOOKUP(Table4[[#This Row],[ProductID]], Products!A:A,Products!B:B, "Not Found")</f>
        <v>Find Headphones</v>
      </c>
      <c r="N4248" t="str">
        <f>TEXT(Table4[[#This Row],[Date]], "mmm")</f>
        <v>Dec</v>
      </c>
      <c r="O4248" t="str">
        <f>TEXT(Table4[[#This Row],[Date]], "yyyy")</f>
        <v>2024</v>
      </c>
      <c r="P4248" t="str">
        <f>_xlfn.XLOOKUP(Table4[[#This Row],[ProductID]],Products!A:A,Products!C:C, "Not Found")</f>
        <v>Electronics</v>
      </c>
      <c r="Q4248" t="str">
        <f>_xlfn.XLOOKUP(Table4[[#This Row],[ProductID]],Products!A:A,Products!D:D,"Not Found")</f>
        <v>Headphones</v>
      </c>
      <c r="R4248">
        <f>_xlfn.XLOOKUP(Table4[[#This Row],[ProductID]],Products!A:A,Products!E:E,"Not Found")</f>
        <v>1246.1099999999999</v>
      </c>
      <c r="S4248">
        <f>_xlfn.XLOOKUP(Table4[[#This Row],[ProductID]],Products!A:A,Products!F:F, "Not Found")</f>
        <v>833.52</v>
      </c>
      <c r="T4248" t="str">
        <f>_xlfn.XLOOKUP(Table4[[#This Row],[CustomerID]],Customers!A:A,Customers!D:D, "Not Found")</f>
        <v>M</v>
      </c>
      <c r="U4248" s="6">
        <f>_xlfn.XLOOKUP(Table4[[#This Row],[CustomerID]],Customers!A:A,Customers!E:E, "Not Found")</f>
        <v>27624</v>
      </c>
      <c r="V4248">
        <f ca="1">DATEDIF(Table4[[#This Row],[CustomerBirthday]], TODAY(), "Y")</f>
        <v>50</v>
      </c>
      <c r="W4248" t="str" cm="1">
        <f t="array" aca="1" ref="W4248" ca="1">_xlfn.IFS(Table4[[#This Row],[Age]]&lt;25, "Under 25",Table4[[#This Row],[Age]]=34, "25-34", Table4[[#This Row],[Age]]&lt;=49, "35-49", Table4[[#This Row],[Age]]&lt;=64, "50-64", Table4[[#This Row],[Age]]&gt;=65, "65+")</f>
        <v>50-64</v>
      </c>
      <c r="X4248" t="str">
        <f>_xlfn.XLOOKUP(Table4[[#This Row],[StoreID]],Stores!A:A,Stores!B:B, "Not found")</f>
        <v>MegaMart Peckmouth</v>
      </c>
      <c r="Y4248" t="str">
        <f>_xlfn.XLOOKUP(Table4[[#This Row],[StoreID]],Stores!A:A,Stores!C:C, "Not Found")</f>
        <v>Peckmouth</v>
      </c>
      <c r="Z4248" t="str">
        <f>_xlfn.XLOOKUP(Table4[[#This Row],[StoreID]],Stores!A:A,Stores!D:D, "Not Found")</f>
        <v>East</v>
      </c>
    </row>
    <row r="4249" spans="1:26">
      <c r="A4249" t="s">
        <v>5115</v>
      </c>
      <c r="B4249" s="1">
        <v>45631</v>
      </c>
      <c r="C4249" t="s">
        <v>317</v>
      </c>
      <c r="D4249" t="s">
        <v>808</v>
      </c>
      <c r="E4249" t="s">
        <v>831</v>
      </c>
      <c r="F4249">
        <v>4</v>
      </c>
      <c r="G4249">
        <v>0.15</v>
      </c>
      <c r="H4249" t="s">
        <v>868</v>
      </c>
      <c r="I4249" s="4">
        <f>Table4[[#This Row],[Quantity]]*Table4[[#This Row],[UnitPrice]]</f>
        <v>6540.04</v>
      </c>
      <c r="J4249" s="4">
        <f>Table4[[#This Row],[Gross Revenue]]*(1-Table4[[#This Row],[Discount]])</f>
        <v>5559.0339999999997</v>
      </c>
      <c r="K4249" s="4">
        <f>Table4[[#This Row],[Quantity]]*Table4[[#This Row],[CostPrice]]</f>
        <v>4173.16</v>
      </c>
      <c r="L4249" s="4">
        <f>Table4[[#This Row],[Net Revenue]]-Table4[[#This Row],[Total Cost]]</f>
        <v>1385.8739999999998</v>
      </c>
      <c r="M4249" t="str">
        <f>_xlfn.XLOOKUP(Table4[[#This Row],[ProductID]], Products!A:A,Products!B:B, "Not Found")</f>
        <v>Present Television</v>
      </c>
      <c r="N4249" t="str">
        <f>TEXT(Table4[[#This Row],[Date]], "mmm")</f>
        <v>Dec</v>
      </c>
      <c r="O4249" t="str">
        <f>TEXT(Table4[[#This Row],[Date]], "yyyy")</f>
        <v>2024</v>
      </c>
      <c r="P4249" t="str">
        <f>_xlfn.XLOOKUP(Table4[[#This Row],[ProductID]],Products!A:A,Products!C:C, "Not Found")</f>
        <v>Electronics</v>
      </c>
      <c r="Q4249" t="str">
        <f>_xlfn.XLOOKUP(Table4[[#This Row],[ProductID]],Products!A:A,Products!D:D,"Not Found")</f>
        <v>Television</v>
      </c>
      <c r="R4249">
        <f>_xlfn.XLOOKUP(Table4[[#This Row],[ProductID]],Products!A:A,Products!E:E,"Not Found")</f>
        <v>1635.01</v>
      </c>
      <c r="S4249">
        <f>_xlfn.XLOOKUP(Table4[[#This Row],[ProductID]],Products!A:A,Products!F:F, "Not Found")</f>
        <v>1043.29</v>
      </c>
      <c r="T4249" t="str">
        <f>_xlfn.XLOOKUP(Table4[[#This Row],[CustomerID]],Customers!A:A,Customers!D:D, "Not Found")</f>
        <v>M</v>
      </c>
      <c r="U4249" s="6">
        <f>_xlfn.XLOOKUP(Table4[[#This Row],[CustomerID]],Customers!A:A,Customers!E:E, "Not Found")</f>
        <v>26377</v>
      </c>
      <c r="V4249">
        <f ca="1">DATEDIF(Table4[[#This Row],[CustomerBirthday]], TODAY(), "Y")</f>
        <v>54</v>
      </c>
      <c r="W4249" t="str" cm="1">
        <f t="array" aca="1" ref="W4249" ca="1">_xlfn.IFS(Table4[[#This Row],[Age]]&lt;25, "Under 25",Table4[[#This Row],[Age]]=34, "25-34", Table4[[#This Row],[Age]]&lt;=49, "35-49", Table4[[#This Row],[Age]]&lt;=64, "50-64", Table4[[#This Row],[Age]]&gt;=65, "65+")</f>
        <v>50-64</v>
      </c>
      <c r="X4249" t="str">
        <f>_xlfn.XLOOKUP(Table4[[#This Row],[StoreID]],Stores!A:A,Stores!B:B, "Not found")</f>
        <v>MegaMart Jimenezborough</v>
      </c>
      <c r="Y4249" t="str">
        <f>_xlfn.XLOOKUP(Table4[[#This Row],[StoreID]],Stores!A:A,Stores!C:C, "Not Found")</f>
        <v>Jimenezborough</v>
      </c>
      <c r="Z4249" t="str">
        <f>_xlfn.XLOOKUP(Table4[[#This Row],[StoreID]],Stores!A:A,Stores!D:D, "Not Found")</f>
        <v>South</v>
      </c>
    </row>
    <row r="4250" spans="1:26">
      <c r="A4250" t="s">
        <v>5116</v>
      </c>
      <c r="B4250" s="1">
        <v>45692</v>
      </c>
      <c r="C4250" t="s">
        <v>372</v>
      </c>
      <c r="D4250" t="s">
        <v>806</v>
      </c>
      <c r="E4250" t="s">
        <v>831</v>
      </c>
      <c r="F4250">
        <v>1</v>
      </c>
      <c r="G4250">
        <v>0.15</v>
      </c>
      <c r="H4250" t="s">
        <v>865</v>
      </c>
      <c r="I4250" s="4">
        <f>Table4[[#This Row],[Quantity]]*Table4[[#This Row],[UnitPrice]]</f>
        <v>1745.61</v>
      </c>
      <c r="J4250" s="4">
        <f>Table4[[#This Row],[Gross Revenue]]*(1-Table4[[#This Row],[Discount]])</f>
        <v>1483.7684999999999</v>
      </c>
      <c r="K4250" s="4">
        <f>Table4[[#This Row],[Quantity]]*Table4[[#This Row],[CostPrice]]</f>
        <v>1322.44</v>
      </c>
      <c r="L4250" s="4">
        <f>Table4[[#This Row],[Net Revenue]]-Table4[[#This Row],[Total Cost]]</f>
        <v>161.32849999999985</v>
      </c>
      <c r="M4250" t="str">
        <f>_xlfn.XLOOKUP(Table4[[#This Row],[ProductID]], Products!A:A,Products!B:B, "Not Found")</f>
        <v>Piece Headphones</v>
      </c>
      <c r="N4250" t="str">
        <f>TEXT(Table4[[#This Row],[Date]], "mmm")</f>
        <v>Feb</v>
      </c>
      <c r="O4250" t="str">
        <f>TEXT(Table4[[#This Row],[Date]], "yyyy")</f>
        <v>2025</v>
      </c>
      <c r="P4250" t="str">
        <f>_xlfn.XLOOKUP(Table4[[#This Row],[ProductID]],Products!A:A,Products!C:C, "Not Found")</f>
        <v>Electronics</v>
      </c>
      <c r="Q4250" t="str">
        <f>_xlfn.XLOOKUP(Table4[[#This Row],[ProductID]],Products!A:A,Products!D:D,"Not Found")</f>
        <v>Headphones</v>
      </c>
      <c r="R4250">
        <f>_xlfn.XLOOKUP(Table4[[#This Row],[ProductID]],Products!A:A,Products!E:E,"Not Found")</f>
        <v>1745.61</v>
      </c>
      <c r="S4250">
        <f>_xlfn.XLOOKUP(Table4[[#This Row],[ProductID]],Products!A:A,Products!F:F, "Not Found")</f>
        <v>1322.44</v>
      </c>
      <c r="T4250" t="str">
        <f>_xlfn.XLOOKUP(Table4[[#This Row],[CustomerID]],Customers!A:A,Customers!D:D, "Not Found")</f>
        <v>M</v>
      </c>
      <c r="U4250" s="6">
        <f>_xlfn.XLOOKUP(Table4[[#This Row],[CustomerID]],Customers!A:A,Customers!E:E, "Not Found")</f>
        <v>23580</v>
      </c>
      <c r="V4250">
        <f ca="1">DATEDIF(Table4[[#This Row],[CustomerBirthday]], TODAY(), "Y")</f>
        <v>62</v>
      </c>
      <c r="W4250" t="str" cm="1">
        <f t="array" aca="1" ref="W4250" ca="1">_xlfn.IFS(Table4[[#This Row],[Age]]&lt;25, "Under 25",Table4[[#This Row],[Age]]=34, "25-34", Table4[[#This Row],[Age]]&lt;=49, "35-49", Table4[[#This Row],[Age]]&lt;=64, "50-64", Table4[[#This Row],[Age]]&gt;=65, "65+")</f>
        <v>50-64</v>
      </c>
      <c r="X4250" t="str">
        <f>_xlfn.XLOOKUP(Table4[[#This Row],[StoreID]],Stores!A:A,Stores!B:B, "Not found")</f>
        <v>MegaMart Jimenezborough</v>
      </c>
      <c r="Y4250" t="str">
        <f>_xlfn.XLOOKUP(Table4[[#This Row],[StoreID]],Stores!A:A,Stores!C:C, "Not Found")</f>
        <v>Jimenezborough</v>
      </c>
      <c r="Z4250" t="str">
        <f>_xlfn.XLOOKUP(Table4[[#This Row],[StoreID]],Stores!A:A,Stores!D:D, "Not Found")</f>
        <v>South</v>
      </c>
    </row>
    <row r="4251" spans="1:26">
      <c r="A4251" t="s">
        <v>5117</v>
      </c>
      <c r="B4251" s="1">
        <v>45813</v>
      </c>
      <c r="C4251" t="s">
        <v>539</v>
      </c>
      <c r="D4251" t="s">
        <v>790</v>
      </c>
      <c r="E4251" t="s">
        <v>835</v>
      </c>
      <c r="F4251">
        <v>1</v>
      </c>
      <c r="G4251">
        <v>0</v>
      </c>
      <c r="H4251" t="s">
        <v>865</v>
      </c>
      <c r="I4251" s="4">
        <f>Table4[[#This Row],[Quantity]]*Table4[[#This Row],[UnitPrice]]</f>
        <v>304.70999999999998</v>
      </c>
      <c r="J4251" s="4">
        <f>Table4[[#This Row],[Gross Revenue]]*(1-Table4[[#This Row],[Discount]])</f>
        <v>304.70999999999998</v>
      </c>
      <c r="K4251" s="4">
        <f>Table4[[#This Row],[Quantity]]*Table4[[#This Row],[CostPrice]]</f>
        <v>164.01</v>
      </c>
      <c r="L4251" s="4">
        <f>Table4[[#This Row],[Net Revenue]]-Table4[[#This Row],[Total Cost]]</f>
        <v>140.69999999999999</v>
      </c>
      <c r="M4251" t="str">
        <f>_xlfn.XLOOKUP(Table4[[#This Row],[ProductID]], Products!A:A,Products!B:B, "Not Found")</f>
        <v>Difficult Vegetables</v>
      </c>
      <c r="N4251" t="str">
        <f>TEXT(Table4[[#This Row],[Date]], "mmm")</f>
        <v>Jun</v>
      </c>
      <c r="O4251" t="str">
        <f>TEXT(Table4[[#This Row],[Date]], "yyyy")</f>
        <v>2025</v>
      </c>
      <c r="P4251" t="str">
        <f>_xlfn.XLOOKUP(Table4[[#This Row],[ProductID]],Products!A:A,Products!C:C, "Not Found")</f>
        <v>Groceries</v>
      </c>
      <c r="Q4251" t="str">
        <f>_xlfn.XLOOKUP(Table4[[#This Row],[ProductID]],Products!A:A,Products!D:D,"Not Found")</f>
        <v>Vegetables</v>
      </c>
      <c r="R4251">
        <f>_xlfn.XLOOKUP(Table4[[#This Row],[ProductID]],Products!A:A,Products!E:E,"Not Found")</f>
        <v>304.70999999999998</v>
      </c>
      <c r="S4251">
        <f>_xlfn.XLOOKUP(Table4[[#This Row],[ProductID]],Products!A:A,Products!F:F, "Not Found")</f>
        <v>164.01</v>
      </c>
      <c r="T4251" t="str">
        <f>_xlfn.XLOOKUP(Table4[[#This Row],[CustomerID]],Customers!A:A,Customers!D:D, "Not Found")</f>
        <v>M</v>
      </c>
      <c r="U4251" s="6">
        <f>_xlfn.XLOOKUP(Table4[[#This Row],[CustomerID]],Customers!A:A,Customers!E:E, "Not Found")</f>
        <v>28514</v>
      </c>
      <c r="V4251">
        <f ca="1">DATEDIF(Table4[[#This Row],[CustomerBirthday]], TODAY(), "Y")</f>
        <v>48</v>
      </c>
      <c r="W4251" t="str" cm="1">
        <f t="array" aca="1" ref="W4251" ca="1">_xlfn.IFS(Table4[[#This Row],[Age]]&lt;25, "Under 25",Table4[[#This Row],[Age]]=34, "25-34", Table4[[#This Row],[Age]]&lt;=49, "35-49", Table4[[#This Row],[Age]]&lt;=64, "50-64", Table4[[#This Row],[Age]]&gt;=65, "65+")</f>
        <v>35-49</v>
      </c>
      <c r="X4251" t="str">
        <f>_xlfn.XLOOKUP(Table4[[#This Row],[StoreID]],Stores!A:A,Stores!B:B, "Not found")</f>
        <v>MegaMart Peckmouth</v>
      </c>
      <c r="Y4251" t="str">
        <f>_xlfn.XLOOKUP(Table4[[#This Row],[StoreID]],Stores!A:A,Stores!C:C, "Not Found")</f>
        <v>Peckmouth</v>
      </c>
      <c r="Z4251" t="str">
        <f>_xlfn.XLOOKUP(Table4[[#This Row],[StoreID]],Stores!A:A,Stores!D:D, "Not Found")</f>
        <v>East</v>
      </c>
    </row>
    <row r="4252" spans="1:26">
      <c r="A4252" t="s">
        <v>5118</v>
      </c>
      <c r="B4252" s="1">
        <v>45616</v>
      </c>
      <c r="C4252" t="s">
        <v>243</v>
      </c>
      <c r="D4252" t="s">
        <v>800</v>
      </c>
      <c r="E4252" t="s">
        <v>831</v>
      </c>
      <c r="F4252">
        <v>5</v>
      </c>
      <c r="G4252">
        <v>0.05</v>
      </c>
      <c r="H4252" t="s">
        <v>868</v>
      </c>
      <c r="I4252" s="4">
        <f>Table4[[#This Row],[Quantity]]*Table4[[#This Row],[UnitPrice]]</f>
        <v>9763.25</v>
      </c>
      <c r="J4252" s="4">
        <f>Table4[[#This Row],[Gross Revenue]]*(1-Table4[[#This Row],[Discount]])</f>
        <v>9275.0874999999996</v>
      </c>
      <c r="K4252" s="4">
        <f>Table4[[#This Row],[Quantity]]*Table4[[#This Row],[CostPrice]]</f>
        <v>7256.35</v>
      </c>
      <c r="L4252" s="4">
        <f>Table4[[#This Row],[Net Revenue]]-Table4[[#This Row],[Total Cost]]</f>
        <v>2018.7374999999993</v>
      </c>
      <c r="M4252" t="str">
        <f>_xlfn.XLOOKUP(Table4[[#This Row],[ProductID]], Products!A:A,Products!B:B, "Not Found")</f>
        <v>Book Television</v>
      </c>
      <c r="N4252" t="str">
        <f>TEXT(Table4[[#This Row],[Date]], "mmm")</f>
        <v>Nov</v>
      </c>
      <c r="O4252" t="str">
        <f>TEXT(Table4[[#This Row],[Date]], "yyyy")</f>
        <v>2024</v>
      </c>
      <c r="P4252" t="str">
        <f>_xlfn.XLOOKUP(Table4[[#This Row],[ProductID]],Products!A:A,Products!C:C, "Not Found")</f>
        <v>Electronics</v>
      </c>
      <c r="Q4252" t="str">
        <f>_xlfn.XLOOKUP(Table4[[#This Row],[ProductID]],Products!A:A,Products!D:D,"Not Found")</f>
        <v>Television</v>
      </c>
      <c r="R4252">
        <f>_xlfn.XLOOKUP(Table4[[#This Row],[ProductID]],Products!A:A,Products!E:E,"Not Found")</f>
        <v>1952.65</v>
      </c>
      <c r="S4252">
        <f>_xlfn.XLOOKUP(Table4[[#This Row],[ProductID]],Products!A:A,Products!F:F, "Not Found")</f>
        <v>1451.27</v>
      </c>
      <c r="T4252" t="str">
        <f>_xlfn.XLOOKUP(Table4[[#This Row],[CustomerID]],Customers!A:A,Customers!D:D, "Not Found")</f>
        <v>F</v>
      </c>
      <c r="U4252" s="6">
        <f>_xlfn.XLOOKUP(Table4[[#This Row],[CustomerID]],Customers!A:A,Customers!E:E, "Not Found")</f>
        <v>26908</v>
      </c>
      <c r="V4252">
        <f ca="1">DATEDIF(Table4[[#This Row],[CustomerBirthday]], TODAY(), "Y")</f>
        <v>52</v>
      </c>
      <c r="W4252" t="str" cm="1">
        <f t="array" aca="1" ref="W4252" ca="1">_xlfn.IFS(Table4[[#This Row],[Age]]&lt;25, "Under 25",Table4[[#This Row],[Age]]=34, "25-34", Table4[[#This Row],[Age]]&lt;=49, "35-49", Table4[[#This Row],[Age]]&lt;=64, "50-64", Table4[[#This Row],[Age]]&gt;=65, "65+")</f>
        <v>50-64</v>
      </c>
      <c r="X4252" t="str">
        <f>_xlfn.XLOOKUP(Table4[[#This Row],[StoreID]],Stores!A:A,Stores!B:B, "Not found")</f>
        <v>MegaMart Jimenezborough</v>
      </c>
      <c r="Y4252" t="str">
        <f>_xlfn.XLOOKUP(Table4[[#This Row],[StoreID]],Stores!A:A,Stores!C:C, "Not Found")</f>
        <v>Jimenezborough</v>
      </c>
      <c r="Z4252" t="str">
        <f>_xlfn.XLOOKUP(Table4[[#This Row],[StoreID]],Stores!A:A,Stores!D:D, "Not Found")</f>
        <v>South</v>
      </c>
    </row>
    <row r="4253" spans="1:26">
      <c r="A4253" t="s">
        <v>5119</v>
      </c>
      <c r="B4253" s="1">
        <v>45252</v>
      </c>
      <c r="C4253" t="s">
        <v>560</v>
      </c>
      <c r="D4253" t="s">
        <v>808</v>
      </c>
      <c r="E4253" t="s">
        <v>842</v>
      </c>
      <c r="F4253">
        <v>4</v>
      </c>
      <c r="G4253">
        <v>0</v>
      </c>
      <c r="H4253" t="s">
        <v>868</v>
      </c>
      <c r="I4253" s="4">
        <f>Table4[[#This Row],[Quantity]]*Table4[[#This Row],[UnitPrice]]</f>
        <v>6540.04</v>
      </c>
      <c r="J4253" s="4">
        <f>Table4[[#This Row],[Gross Revenue]]*(1-Table4[[#This Row],[Discount]])</f>
        <v>6540.04</v>
      </c>
      <c r="K4253" s="4">
        <f>Table4[[#This Row],[Quantity]]*Table4[[#This Row],[CostPrice]]</f>
        <v>4173.16</v>
      </c>
      <c r="L4253" s="4">
        <f>Table4[[#This Row],[Net Revenue]]-Table4[[#This Row],[Total Cost]]</f>
        <v>2366.88</v>
      </c>
      <c r="M4253" t="str">
        <f>_xlfn.XLOOKUP(Table4[[#This Row],[ProductID]], Products!A:A,Products!B:B, "Not Found")</f>
        <v>Present Television</v>
      </c>
      <c r="N4253" t="str">
        <f>TEXT(Table4[[#This Row],[Date]], "mmm")</f>
        <v>Nov</v>
      </c>
      <c r="O4253" t="str">
        <f>TEXT(Table4[[#This Row],[Date]], "yyyy")</f>
        <v>2023</v>
      </c>
      <c r="P4253" t="str">
        <f>_xlfn.XLOOKUP(Table4[[#This Row],[ProductID]],Products!A:A,Products!C:C, "Not Found")</f>
        <v>Electronics</v>
      </c>
      <c r="Q4253" t="str">
        <f>_xlfn.XLOOKUP(Table4[[#This Row],[ProductID]],Products!A:A,Products!D:D,"Not Found")</f>
        <v>Television</v>
      </c>
      <c r="R4253">
        <f>_xlfn.XLOOKUP(Table4[[#This Row],[ProductID]],Products!A:A,Products!E:E,"Not Found")</f>
        <v>1635.01</v>
      </c>
      <c r="S4253">
        <f>_xlfn.XLOOKUP(Table4[[#This Row],[ProductID]],Products!A:A,Products!F:F, "Not Found")</f>
        <v>1043.29</v>
      </c>
      <c r="T4253" t="str">
        <f>_xlfn.XLOOKUP(Table4[[#This Row],[CustomerID]],Customers!A:A,Customers!D:D, "Not Found")</f>
        <v>M</v>
      </c>
      <c r="U4253" s="6">
        <f>_xlfn.XLOOKUP(Table4[[#This Row],[CustomerID]],Customers!A:A,Customers!E:E, "Not Found")</f>
        <v>20787</v>
      </c>
      <c r="V4253">
        <f ca="1">DATEDIF(Table4[[#This Row],[CustomerBirthday]], TODAY(), "Y")</f>
        <v>69</v>
      </c>
      <c r="W4253" t="str" cm="1">
        <f t="array" aca="1" ref="W4253" ca="1">_xlfn.IFS(Table4[[#This Row],[Age]]&lt;25, "Under 25",Table4[[#This Row],[Age]]=34, "25-34", Table4[[#This Row],[Age]]&lt;=49, "35-49", Table4[[#This Row],[Age]]&lt;=64, "50-64", Table4[[#This Row],[Age]]&gt;=65, "65+")</f>
        <v>65+</v>
      </c>
      <c r="X4253" t="str">
        <f>_xlfn.XLOOKUP(Table4[[#This Row],[StoreID]],Stores!A:A,Stores!B:B, "Not found")</f>
        <v>MegaMart Brianahaven</v>
      </c>
      <c r="Y4253" t="str">
        <f>_xlfn.XLOOKUP(Table4[[#This Row],[StoreID]],Stores!A:A,Stores!C:C, "Not Found")</f>
        <v>Brianahaven</v>
      </c>
      <c r="Z4253" t="str">
        <f>_xlfn.XLOOKUP(Table4[[#This Row],[StoreID]],Stores!A:A,Stores!D:D, "Not Found")</f>
        <v>North</v>
      </c>
    </row>
    <row r="4254" spans="1:26">
      <c r="A4254" t="s">
        <v>5120</v>
      </c>
      <c r="B4254" s="1">
        <v>45728</v>
      </c>
      <c r="C4254" t="s">
        <v>472</v>
      </c>
      <c r="D4254" t="s">
        <v>759</v>
      </c>
      <c r="E4254" t="s">
        <v>831</v>
      </c>
      <c r="F4254">
        <v>3</v>
      </c>
      <c r="G4254">
        <v>0.15</v>
      </c>
      <c r="H4254" t="s">
        <v>871</v>
      </c>
      <c r="I4254" s="4">
        <f>Table4[[#This Row],[Quantity]]*Table4[[#This Row],[UnitPrice]]</f>
        <v>3239.67</v>
      </c>
      <c r="J4254" s="4">
        <f>Table4[[#This Row],[Gross Revenue]]*(1-Table4[[#This Row],[Discount]])</f>
        <v>2753.7195000000002</v>
      </c>
      <c r="K4254" s="4">
        <f>Table4[[#This Row],[Quantity]]*Table4[[#This Row],[CostPrice]]</f>
        <v>2111.4900000000002</v>
      </c>
      <c r="L4254" s="4">
        <f>Table4[[#This Row],[Net Revenue]]-Table4[[#This Row],[Total Cost]]</f>
        <v>642.22949999999992</v>
      </c>
      <c r="M4254" t="str">
        <f>_xlfn.XLOOKUP(Table4[[#This Row],[ProductID]], Products!A:A,Products!B:B, "Not Found")</f>
        <v>Democratic Smartphone</v>
      </c>
      <c r="N4254" t="str">
        <f>TEXT(Table4[[#This Row],[Date]], "mmm")</f>
        <v>Mar</v>
      </c>
      <c r="O4254" t="str">
        <f>TEXT(Table4[[#This Row],[Date]], "yyyy")</f>
        <v>2025</v>
      </c>
      <c r="P4254" t="str">
        <f>_xlfn.XLOOKUP(Table4[[#This Row],[ProductID]],Products!A:A,Products!C:C, "Not Found")</f>
        <v>Electronics</v>
      </c>
      <c r="Q4254" t="str">
        <f>_xlfn.XLOOKUP(Table4[[#This Row],[ProductID]],Products!A:A,Products!D:D,"Not Found")</f>
        <v>Smartphone</v>
      </c>
      <c r="R4254">
        <f>_xlfn.XLOOKUP(Table4[[#This Row],[ProductID]],Products!A:A,Products!E:E,"Not Found")</f>
        <v>1079.8900000000001</v>
      </c>
      <c r="S4254">
        <f>_xlfn.XLOOKUP(Table4[[#This Row],[ProductID]],Products!A:A,Products!F:F, "Not Found")</f>
        <v>703.83</v>
      </c>
      <c r="T4254" t="str">
        <f>_xlfn.XLOOKUP(Table4[[#This Row],[CustomerID]],Customers!A:A,Customers!D:D, "Not Found")</f>
        <v>M</v>
      </c>
      <c r="U4254" s="6">
        <f>_xlfn.XLOOKUP(Table4[[#This Row],[CustomerID]],Customers!A:A,Customers!E:E, "Not Found")</f>
        <v>21466</v>
      </c>
      <c r="V4254">
        <f ca="1">DATEDIF(Table4[[#This Row],[CustomerBirthday]], TODAY(), "Y")</f>
        <v>67</v>
      </c>
      <c r="W4254" t="str" cm="1">
        <f t="array" aca="1" ref="W4254" ca="1">_xlfn.IFS(Table4[[#This Row],[Age]]&lt;25, "Under 25",Table4[[#This Row],[Age]]=34, "25-34", Table4[[#This Row],[Age]]&lt;=49, "35-49", Table4[[#This Row],[Age]]&lt;=64, "50-64", Table4[[#This Row],[Age]]&gt;=65, "65+")</f>
        <v>65+</v>
      </c>
      <c r="X4254" t="str">
        <f>_xlfn.XLOOKUP(Table4[[#This Row],[StoreID]],Stores!A:A,Stores!B:B, "Not found")</f>
        <v>MegaMart Jimenezborough</v>
      </c>
      <c r="Y4254" t="str">
        <f>_xlfn.XLOOKUP(Table4[[#This Row],[StoreID]],Stores!A:A,Stores!C:C, "Not Found")</f>
        <v>Jimenezborough</v>
      </c>
      <c r="Z4254" t="str">
        <f>_xlfn.XLOOKUP(Table4[[#This Row],[StoreID]],Stores!A:A,Stores!D:D, "Not Found")</f>
        <v>South</v>
      </c>
    </row>
    <row r="4255" spans="1:26">
      <c r="A4255" t="s">
        <v>5121</v>
      </c>
      <c r="B4255" s="1">
        <v>45385</v>
      </c>
      <c r="C4255" t="s">
        <v>505</v>
      </c>
      <c r="D4255" t="s">
        <v>745</v>
      </c>
      <c r="E4255" t="s">
        <v>839</v>
      </c>
      <c r="F4255">
        <v>3</v>
      </c>
      <c r="G4255">
        <v>0.15</v>
      </c>
      <c r="H4255" t="s">
        <v>871</v>
      </c>
      <c r="I4255" s="4">
        <f>Table4[[#This Row],[Quantity]]*Table4[[#This Row],[UnitPrice]]</f>
        <v>3579.2699999999995</v>
      </c>
      <c r="J4255" s="4">
        <f>Table4[[#This Row],[Gross Revenue]]*(1-Table4[[#This Row],[Discount]])</f>
        <v>3042.3794999999996</v>
      </c>
      <c r="K4255" s="4">
        <f>Table4[[#This Row],[Quantity]]*Table4[[#This Row],[CostPrice]]</f>
        <v>2454.7200000000003</v>
      </c>
      <c r="L4255" s="4">
        <f>Table4[[#This Row],[Net Revenue]]-Table4[[#This Row],[Total Cost]]</f>
        <v>587.6594999999993</v>
      </c>
      <c r="M4255" t="str">
        <f>_xlfn.XLOOKUP(Table4[[#This Row],[ProductID]], Products!A:A,Products!B:B, "Not Found")</f>
        <v>Above Camera</v>
      </c>
      <c r="N4255" t="str">
        <f>TEXT(Table4[[#This Row],[Date]], "mmm")</f>
        <v>Apr</v>
      </c>
      <c r="O4255" t="str">
        <f>TEXT(Table4[[#This Row],[Date]], "yyyy")</f>
        <v>2024</v>
      </c>
      <c r="P4255" t="str">
        <f>_xlfn.XLOOKUP(Table4[[#This Row],[ProductID]],Products!A:A,Products!C:C, "Not Found")</f>
        <v>Electronics</v>
      </c>
      <c r="Q4255" t="str">
        <f>_xlfn.XLOOKUP(Table4[[#This Row],[ProductID]],Products!A:A,Products!D:D,"Not Found")</f>
        <v>Camera</v>
      </c>
      <c r="R4255">
        <f>_xlfn.XLOOKUP(Table4[[#This Row],[ProductID]],Products!A:A,Products!E:E,"Not Found")</f>
        <v>1193.0899999999999</v>
      </c>
      <c r="S4255">
        <f>_xlfn.XLOOKUP(Table4[[#This Row],[ProductID]],Products!A:A,Products!F:F, "Not Found")</f>
        <v>818.24</v>
      </c>
      <c r="T4255" t="str">
        <f>_xlfn.XLOOKUP(Table4[[#This Row],[CustomerID]],Customers!A:A,Customers!D:D, "Not Found")</f>
        <v>M</v>
      </c>
      <c r="U4255" s="6">
        <f>_xlfn.XLOOKUP(Table4[[#This Row],[CustomerID]],Customers!A:A,Customers!E:E, "Not Found")</f>
        <v>21996</v>
      </c>
      <c r="V4255">
        <f ca="1">DATEDIF(Table4[[#This Row],[CustomerBirthday]], TODAY(), "Y")</f>
        <v>66</v>
      </c>
      <c r="W4255" t="str" cm="1">
        <f t="array" aca="1" ref="W4255" ca="1">_xlfn.IFS(Table4[[#This Row],[Age]]&lt;25, "Under 25",Table4[[#This Row],[Age]]=34, "25-34", Table4[[#This Row],[Age]]&lt;=49, "35-49", Table4[[#This Row],[Age]]&lt;=64, "50-64", Table4[[#This Row],[Age]]&gt;=65, "65+")</f>
        <v>65+</v>
      </c>
      <c r="X4255" t="str">
        <f>_xlfn.XLOOKUP(Table4[[#This Row],[StoreID]],Stores!A:A,Stores!B:B, "Not found")</f>
        <v>MegaMart New Michele</v>
      </c>
      <c r="Y4255" t="str">
        <f>_xlfn.XLOOKUP(Table4[[#This Row],[StoreID]],Stores!A:A,Stores!C:C, "Not Found")</f>
        <v>New Michele</v>
      </c>
      <c r="Z4255" t="str">
        <f>_xlfn.XLOOKUP(Table4[[#This Row],[StoreID]],Stores!A:A,Stores!D:D, "Not Found")</f>
        <v>West</v>
      </c>
    </row>
    <row r="4256" spans="1:26">
      <c r="A4256" t="s">
        <v>5122</v>
      </c>
      <c r="B4256" s="1">
        <v>45682</v>
      </c>
      <c r="C4256" t="s">
        <v>666</v>
      </c>
      <c r="D4256" t="s">
        <v>812</v>
      </c>
      <c r="E4256" t="s">
        <v>831</v>
      </c>
      <c r="F4256">
        <v>2</v>
      </c>
      <c r="G4256">
        <v>0.15</v>
      </c>
      <c r="H4256" t="s">
        <v>868</v>
      </c>
      <c r="I4256" s="4">
        <f>Table4[[#This Row],[Quantity]]*Table4[[#This Row],[UnitPrice]]</f>
        <v>1128.8399999999999</v>
      </c>
      <c r="J4256" s="4">
        <f>Table4[[#This Row],[Gross Revenue]]*(1-Table4[[#This Row],[Discount]])</f>
        <v>959.5139999999999</v>
      </c>
      <c r="K4256" s="4">
        <f>Table4[[#This Row],[Quantity]]*Table4[[#This Row],[CostPrice]]</f>
        <v>587.91999999999996</v>
      </c>
      <c r="L4256" s="4">
        <f>Table4[[#This Row],[Net Revenue]]-Table4[[#This Row],[Total Cost]]</f>
        <v>371.59399999999994</v>
      </c>
      <c r="M4256" t="str">
        <f>_xlfn.XLOOKUP(Table4[[#This Row],[ProductID]], Products!A:A,Products!B:B, "Not Found")</f>
        <v>Soon Accessories</v>
      </c>
      <c r="N4256" t="str">
        <f>TEXT(Table4[[#This Row],[Date]], "mmm")</f>
        <v>Jan</v>
      </c>
      <c r="O4256" t="str">
        <f>TEXT(Table4[[#This Row],[Date]], "yyyy")</f>
        <v>2025</v>
      </c>
      <c r="P4256" t="str">
        <f>_xlfn.XLOOKUP(Table4[[#This Row],[ProductID]],Products!A:A,Products!C:C, "Not Found")</f>
        <v>Fashion</v>
      </c>
      <c r="Q4256" t="str">
        <f>_xlfn.XLOOKUP(Table4[[#This Row],[ProductID]],Products!A:A,Products!D:D,"Not Found")</f>
        <v>Accessories</v>
      </c>
      <c r="R4256">
        <f>_xlfn.XLOOKUP(Table4[[#This Row],[ProductID]],Products!A:A,Products!E:E,"Not Found")</f>
        <v>564.41999999999996</v>
      </c>
      <c r="S4256">
        <f>_xlfn.XLOOKUP(Table4[[#This Row],[ProductID]],Products!A:A,Products!F:F, "Not Found")</f>
        <v>293.95999999999998</v>
      </c>
      <c r="T4256" t="str">
        <f>_xlfn.XLOOKUP(Table4[[#This Row],[CustomerID]],Customers!A:A,Customers!D:D, "Not Found")</f>
        <v>M</v>
      </c>
      <c r="U4256" s="6">
        <f>_xlfn.XLOOKUP(Table4[[#This Row],[CustomerID]],Customers!A:A,Customers!E:E, "Not Found")</f>
        <v>24326</v>
      </c>
      <c r="V4256">
        <f ca="1">DATEDIF(Table4[[#This Row],[CustomerBirthday]], TODAY(), "Y")</f>
        <v>59</v>
      </c>
      <c r="W4256" t="str" cm="1">
        <f t="array" aca="1" ref="W4256" ca="1">_xlfn.IFS(Table4[[#This Row],[Age]]&lt;25, "Under 25",Table4[[#This Row],[Age]]=34, "25-34", Table4[[#This Row],[Age]]&lt;=49, "35-49", Table4[[#This Row],[Age]]&lt;=64, "50-64", Table4[[#This Row],[Age]]&gt;=65, "65+")</f>
        <v>50-64</v>
      </c>
      <c r="X4256" t="str">
        <f>_xlfn.XLOOKUP(Table4[[#This Row],[StoreID]],Stores!A:A,Stores!B:B, "Not found")</f>
        <v>MegaMart Jimenezborough</v>
      </c>
      <c r="Y4256" t="str">
        <f>_xlfn.XLOOKUP(Table4[[#This Row],[StoreID]],Stores!A:A,Stores!C:C, "Not Found")</f>
        <v>Jimenezborough</v>
      </c>
      <c r="Z4256" t="str">
        <f>_xlfn.XLOOKUP(Table4[[#This Row],[StoreID]],Stores!A:A,Stores!D:D, "Not Found")</f>
        <v>South</v>
      </c>
    </row>
    <row r="4257" spans="1:26">
      <c r="A4257" t="s">
        <v>5123</v>
      </c>
      <c r="B4257" s="1">
        <v>45838</v>
      </c>
      <c r="C4257" t="s">
        <v>358</v>
      </c>
      <c r="D4257" t="s">
        <v>736</v>
      </c>
      <c r="E4257" t="s">
        <v>842</v>
      </c>
      <c r="F4257">
        <v>5</v>
      </c>
      <c r="G4257">
        <v>0.15</v>
      </c>
      <c r="H4257" t="s">
        <v>871</v>
      </c>
      <c r="I4257" s="4">
        <f>Table4[[#This Row],[Quantity]]*Table4[[#This Row],[UnitPrice]]</f>
        <v>615.95000000000005</v>
      </c>
      <c r="J4257" s="4">
        <f>Table4[[#This Row],[Gross Revenue]]*(1-Table4[[#This Row],[Discount]])</f>
        <v>523.5575</v>
      </c>
      <c r="K4257" s="4">
        <f>Table4[[#This Row],[Quantity]]*Table4[[#This Row],[CostPrice]]</f>
        <v>401.8</v>
      </c>
      <c r="L4257" s="4">
        <f>Table4[[#This Row],[Net Revenue]]-Table4[[#This Row],[Total Cost]]</f>
        <v>121.75749999999999</v>
      </c>
      <c r="M4257" t="str">
        <f>_xlfn.XLOOKUP(Table4[[#This Row],[ProductID]], Products!A:A,Products!B:B, "Not Found")</f>
        <v>Us Snacks</v>
      </c>
      <c r="N4257" t="str">
        <f>TEXT(Table4[[#This Row],[Date]], "mmm")</f>
        <v>Jun</v>
      </c>
      <c r="O4257" t="str">
        <f>TEXT(Table4[[#This Row],[Date]], "yyyy")</f>
        <v>2025</v>
      </c>
      <c r="P4257" t="str">
        <f>_xlfn.XLOOKUP(Table4[[#This Row],[ProductID]],Products!A:A,Products!C:C, "Not Found")</f>
        <v>Groceries</v>
      </c>
      <c r="Q4257" t="str">
        <f>_xlfn.XLOOKUP(Table4[[#This Row],[ProductID]],Products!A:A,Products!D:D,"Not Found")</f>
        <v>Snacks</v>
      </c>
      <c r="R4257">
        <f>_xlfn.XLOOKUP(Table4[[#This Row],[ProductID]],Products!A:A,Products!E:E,"Not Found")</f>
        <v>123.19</v>
      </c>
      <c r="S4257">
        <f>_xlfn.XLOOKUP(Table4[[#This Row],[ProductID]],Products!A:A,Products!F:F, "Not Found")</f>
        <v>80.36</v>
      </c>
      <c r="T4257" t="str">
        <f>_xlfn.XLOOKUP(Table4[[#This Row],[CustomerID]],Customers!A:A,Customers!D:D, "Not Found")</f>
        <v>M</v>
      </c>
      <c r="U4257" s="6">
        <f>_xlfn.XLOOKUP(Table4[[#This Row],[CustomerID]],Customers!A:A,Customers!E:E, "Not Found")</f>
        <v>30183</v>
      </c>
      <c r="V4257">
        <f ca="1">DATEDIF(Table4[[#This Row],[CustomerBirthday]], TODAY(), "Y")</f>
        <v>43</v>
      </c>
      <c r="W4257" t="str" cm="1">
        <f t="array" aca="1" ref="W4257" ca="1">_xlfn.IFS(Table4[[#This Row],[Age]]&lt;25, "Under 25",Table4[[#This Row],[Age]]=34, "25-34", Table4[[#This Row],[Age]]&lt;=49, "35-49", Table4[[#This Row],[Age]]&lt;=64, "50-64", Table4[[#This Row],[Age]]&gt;=65, "65+")</f>
        <v>35-49</v>
      </c>
      <c r="X4257" t="str">
        <f>_xlfn.XLOOKUP(Table4[[#This Row],[StoreID]],Stores!A:A,Stores!B:B, "Not found")</f>
        <v>MegaMart Brianahaven</v>
      </c>
      <c r="Y4257" t="str">
        <f>_xlfn.XLOOKUP(Table4[[#This Row],[StoreID]],Stores!A:A,Stores!C:C, "Not Found")</f>
        <v>Brianahaven</v>
      </c>
      <c r="Z4257" t="str">
        <f>_xlfn.XLOOKUP(Table4[[#This Row],[StoreID]],Stores!A:A,Stores!D:D, "Not Found")</f>
        <v>North</v>
      </c>
    </row>
    <row r="4258" spans="1:26">
      <c r="A4258" t="s">
        <v>5124</v>
      </c>
      <c r="B4258" s="1">
        <v>45589</v>
      </c>
      <c r="C4258" t="s">
        <v>563</v>
      </c>
      <c r="D4258" t="s">
        <v>820</v>
      </c>
      <c r="E4258" t="s">
        <v>839</v>
      </c>
      <c r="F4258">
        <v>5</v>
      </c>
      <c r="G4258">
        <v>0</v>
      </c>
      <c r="H4258" t="s">
        <v>871</v>
      </c>
      <c r="I4258" s="4">
        <f>Table4[[#This Row],[Quantity]]*Table4[[#This Row],[UnitPrice]]</f>
        <v>5985.9000000000005</v>
      </c>
      <c r="J4258" s="4">
        <f>Table4[[#This Row],[Gross Revenue]]*(1-Table4[[#This Row],[Discount]])</f>
        <v>5985.9000000000005</v>
      </c>
      <c r="K4258" s="4">
        <f>Table4[[#This Row],[Quantity]]*Table4[[#This Row],[CostPrice]]</f>
        <v>3613.7</v>
      </c>
      <c r="L4258" s="4">
        <f>Table4[[#This Row],[Net Revenue]]-Table4[[#This Row],[Total Cost]]</f>
        <v>2372.2000000000007</v>
      </c>
      <c r="M4258" t="str">
        <f>_xlfn.XLOOKUP(Table4[[#This Row],[ProductID]], Products!A:A,Products!B:B, "Not Found")</f>
        <v>Or Smartphone</v>
      </c>
      <c r="N4258" t="str">
        <f>TEXT(Table4[[#This Row],[Date]], "mmm")</f>
        <v>Oct</v>
      </c>
      <c r="O4258" t="str">
        <f>TEXT(Table4[[#This Row],[Date]], "yyyy")</f>
        <v>2024</v>
      </c>
      <c r="P4258" t="str">
        <f>_xlfn.XLOOKUP(Table4[[#This Row],[ProductID]],Products!A:A,Products!C:C, "Not Found")</f>
        <v>Electronics</v>
      </c>
      <c r="Q4258" t="str">
        <f>_xlfn.XLOOKUP(Table4[[#This Row],[ProductID]],Products!A:A,Products!D:D,"Not Found")</f>
        <v>Smartphone</v>
      </c>
      <c r="R4258">
        <f>_xlfn.XLOOKUP(Table4[[#This Row],[ProductID]],Products!A:A,Products!E:E,"Not Found")</f>
        <v>1197.18</v>
      </c>
      <c r="S4258">
        <f>_xlfn.XLOOKUP(Table4[[#This Row],[ProductID]],Products!A:A,Products!F:F, "Not Found")</f>
        <v>722.74</v>
      </c>
      <c r="T4258" t="str">
        <f>_xlfn.XLOOKUP(Table4[[#This Row],[CustomerID]],Customers!A:A,Customers!D:D, "Not Found")</f>
        <v>M</v>
      </c>
      <c r="U4258" s="6">
        <f>_xlfn.XLOOKUP(Table4[[#This Row],[CustomerID]],Customers!A:A,Customers!E:E, "Not Found")</f>
        <v>24092</v>
      </c>
      <c r="V4258">
        <f ca="1">DATEDIF(Table4[[#This Row],[CustomerBirthday]], TODAY(), "Y")</f>
        <v>60</v>
      </c>
      <c r="W4258" t="str" cm="1">
        <f t="array" aca="1" ref="W4258" ca="1">_xlfn.IFS(Table4[[#This Row],[Age]]&lt;25, "Under 25",Table4[[#This Row],[Age]]=34, "25-34", Table4[[#This Row],[Age]]&lt;=49, "35-49", Table4[[#This Row],[Age]]&lt;=64, "50-64", Table4[[#This Row],[Age]]&gt;=65, "65+")</f>
        <v>50-64</v>
      </c>
      <c r="X4258" t="str">
        <f>_xlfn.XLOOKUP(Table4[[#This Row],[StoreID]],Stores!A:A,Stores!B:B, "Not found")</f>
        <v>MegaMart New Michele</v>
      </c>
      <c r="Y4258" t="str">
        <f>_xlfn.XLOOKUP(Table4[[#This Row],[StoreID]],Stores!A:A,Stores!C:C, "Not Found")</f>
        <v>New Michele</v>
      </c>
      <c r="Z4258" t="str">
        <f>_xlfn.XLOOKUP(Table4[[#This Row],[StoreID]],Stores!A:A,Stores!D:D, "Not Found")</f>
        <v>West</v>
      </c>
    </row>
    <row r="4259" spans="1:26">
      <c r="A4259" t="s">
        <v>5125</v>
      </c>
      <c r="B4259" s="1">
        <v>45517</v>
      </c>
      <c r="C4259" t="s">
        <v>313</v>
      </c>
      <c r="D4259" t="s">
        <v>734</v>
      </c>
      <c r="E4259" t="s">
        <v>842</v>
      </c>
      <c r="F4259">
        <v>2</v>
      </c>
      <c r="G4259">
        <v>0.1</v>
      </c>
      <c r="H4259" t="s">
        <v>871</v>
      </c>
      <c r="I4259" s="4">
        <f>Table4[[#This Row],[Quantity]]*Table4[[#This Row],[UnitPrice]]</f>
        <v>219.56</v>
      </c>
      <c r="J4259" s="4">
        <f>Table4[[#This Row],[Gross Revenue]]*(1-Table4[[#This Row],[Discount]])</f>
        <v>197.60400000000001</v>
      </c>
      <c r="K4259" s="4">
        <f>Table4[[#This Row],[Quantity]]*Table4[[#This Row],[CostPrice]]</f>
        <v>141.18</v>
      </c>
      <c r="L4259" s="4">
        <f>Table4[[#This Row],[Net Revenue]]-Table4[[#This Row],[Total Cost]]</f>
        <v>56.424000000000007</v>
      </c>
      <c r="M4259" t="str">
        <f>_xlfn.XLOOKUP(Table4[[#This Row],[ProductID]], Products!A:A,Products!B:B, "Not Found")</f>
        <v>Recognize Footwear</v>
      </c>
      <c r="N4259" t="str">
        <f>TEXT(Table4[[#This Row],[Date]], "mmm")</f>
        <v>Aug</v>
      </c>
      <c r="O4259" t="str">
        <f>TEXT(Table4[[#This Row],[Date]], "yyyy")</f>
        <v>2024</v>
      </c>
      <c r="P4259" t="str">
        <f>_xlfn.XLOOKUP(Table4[[#This Row],[ProductID]],Products!A:A,Products!C:C, "Not Found")</f>
        <v>Fashion</v>
      </c>
      <c r="Q4259" t="str">
        <f>_xlfn.XLOOKUP(Table4[[#This Row],[ProductID]],Products!A:A,Products!D:D,"Not Found")</f>
        <v>Footwear</v>
      </c>
      <c r="R4259">
        <f>_xlfn.XLOOKUP(Table4[[#This Row],[ProductID]],Products!A:A,Products!E:E,"Not Found")</f>
        <v>109.78</v>
      </c>
      <c r="S4259">
        <f>_xlfn.XLOOKUP(Table4[[#This Row],[ProductID]],Products!A:A,Products!F:F, "Not Found")</f>
        <v>70.59</v>
      </c>
      <c r="T4259" t="str">
        <f>_xlfn.XLOOKUP(Table4[[#This Row],[CustomerID]],Customers!A:A,Customers!D:D, "Not Found")</f>
        <v>F</v>
      </c>
      <c r="U4259" s="6">
        <f>_xlfn.XLOOKUP(Table4[[#This Row],[CustomerID]],Customers!A:A,Customers!E:E, "Not Found")</f>
        <v>29674</v>
      </c>
      <c r="V4259">
        <f ca="1">DATEDIF(Table4[[#This Row],[CustomerBirthday]], TODAY(), "Y")</f>
        <v>45</v>
      </c>
      <c r="W4259" t="str" cm="1">
        <f t="array" aca="1" ref="W4259" ca="1">_xlfn.IFS(Table4[[#This Row],[Age]]&lt;25, "Under 25",Table4[[#This Row],[Age]]=34, "25-34", Table4[[#This Row],[Age]]&lt;=49, "35-49", Table4[[#This Row],[Age]]&lt;=64, "50-64", Table4[[#This Row],[Age]]&gt;=65, "65+")</f>
        <v>35-49</v>
      </c>
      <c r="X4259" t="str">
        <f>_xlfn.XLOOKUP(Table4[[#This Row],[StoreID]],Stores!A:A,Stores!B:B, "Not found")</f>
        <v>MegaMart Brianahaven</v>
      </c>
      <c r="Y4259" t="str">
        <f>_xlfn.XLOOKUP(Table4[[#This Row],[StoreID]],Stores!A:A,Stores!C:C, "Not Found")</f>
        <v>Brianahaven</v>
      </c>
      <c r="Z4259" t="str">
        <f>_xlfn.XLOOKUP(Table4[[#This Row],[StoreID]],Stores!A:A,Stores!D:D, "Not Found")</f>
        <v>North</v>
      </c>
    </row>
    <row r="4260" spans="1:26">
      <c r="A4260" t="s">
        <v>5126</v>
      </c>
      <c r="B4260" s="1">
        <v>45486</v>
      </c>
      <c r="C4260" t="s">
        <v>331</v>
      </c>
      <c r="D4260" t="s">
        <v>766</v>
      </c>
      <c r="E4260" t="s">
        <v>839</v>
      </c>
      <c r="F4260">
        <v>2</v>
      </c>
      <c r="G4260">
        <v>0.1</v>
      </c>
      <c r="H4260" t="s">
        <v>868</v>
      </c>
      <c r="I4260" s="4">
        <f>Table4[[#This Row],[Quantity]]*Table4[[#This Row],[UnitPrice]]</f>
        <v>2454.48</v>
      </c>
      <c r="J4260" s="4">
        <f>Table4[[#This Row],[Gross Revenue]]*(1-Table4[[#This Row],[Discount]])</f>
        <v>2209.0320000000002</v>
      </c>
      <c r="K4260" s="4">
        <f>Table4[[#This Row],[Quantity]]*Table4[[#This Row],[CostPrice]]</f>
        <v>1954.18</v>
      </c>
      <c r="L4260" s="4">
        <f>Table4[[#This Row],[Net Revenue]]-Table4[[#This Row],[Total Cost]]</f>
        <v>254.85200000000009</v>
      </c>
      <c r="M4260" t="str">
        <f>_xlfn.XLOOKUP(Table4[[#This Row],[ProductID]], Products!A:A,Products!B:B, "Not Found")</f>
        <v>Firm Dairy</v>
      </c>
      <c r="N4260" t="str">
        <f>TEXT(Table4[[#This Row],[Date]], "mmm")</f>
        <v>Jul</v>
      </c>
      <c r="O4260" t="str">
        <f>TEXT(Table4[[#This Row],[Date]], "yyyy")</f>
        <v>2024</v>
      </c>
      <c r="P4260" t="str">
        <f>_xlfn.XLOOKUP(Table4[[#This Row],[ProductID]],Products!A:A,Products!C:C, "Not Found")</f>
        <v>Groceries</v>
      </c>
      <c r="Q4260" t="str">
        <f>_xlfn.XLOOKUP(Table4[[#This Row],[ProductID]],Products!A:A,Products!D:D,"Not Found")</f>
        <v>Dairy</v>
      </c>
      <c r="R4260">
        <f>_xlfn.XLOOKUP(Table4[[#This Row],[ProductID]],Products!A:A,Products!E:E,"Not Found")</f>
        <v>1227.24</v>
      </c>
      <c r="S4260">
        <f>_xlfn.XLOOKUP(Table4[[#This Row],[ProductID]],Products!A:A,Products!F:F, "Not Found")</f>
        <v>977.09</v>
      </c>
      <c r="T4260" t="str">
        <f>_xlfn.XLOOKUP(Table4[[#This Row],[CustomerID]],Customers!A:A,Customers!D:D, "Not Found")</f>
        <v>F</v>
      </c>
      <c r="U4260" s="6">
        <f>_xlfn.XLOOKUP(Table4[[#This Row],[CustomerID]],Customers!A:A,Customers!E:E, "Not Found")</f>
        <v>35714</v>
      </c>
      <c r="V4260">
        <f ca="1">DATEDIF(Table4[[#This Row],[CustomerBirthday]], TODAY(), "Y")</f>
        <v>28</v>
      </c>
      <c r="W4260" t="str" cm="1">
        <f t="array" aca="1" ref="W4260" ca="1">_xlfn.IFS(Table4[[#This Row],[Age]]&lt;25, "Under 25",Table4[[#This Row],[Age]]=34, "25-34", Table4[[#This Row],[Age]]&lt;=49, "35-49", Table4[[#This Row],[Age]]&lt;=64, "50-64", Table4[[#This Row],[Age]]&gt;=65, "65+")</f>
        <v>35-49</v>
      </c>
      <c r="X4260" t="str">
        <f>_xlfn.XLOOKUP(Table4[[#This Row],[StoreID]],Stores!A:A,Stores!B:B, "Not found")</f>
        <v>MegaMart New Michele</v>
      </c>
      <c r="Y4260" t="str">
        <f>_xlfn.XLOOKUP(Table4[[#This Row],[StoreID]],Stores!A:A,Stores!C:C, "Not Found")</f>
        <v>New Michele</v>
      </c>
      <c r="Z4260" t="str">
        <f>_xlfn.XLOOKUP(Table4[[#This Row],[StoreID]],Stores!A:A,Stores!D:D, "Not Found")</f>
        <v>West</v>
      </c>
    </row>
    <row r="4261" spans="1:26">
      <c r="A4261" t="s">
        <v>5127</v>
      </c>
      <c r="B4261" s="1">
        <v>45479</v>
      </c>
      <c r="C4261" t="s">
        <v>577</v>
      </c>
      <c r="D4261" t="s">
        <v>778</v>
      </c>
      <c r="E4261" t="s">
        <v>831</v>
      </c>
      <c r="F4261">
        <v>4</v>
      </c>
      <c r="G4261">
        <v>0.1</v>
      </c>
      <c r="H4261" t="s">
        <v>871</v>
      </c>
      <c r="I4261" s="4">
        <f>Table4[[#This Row],[Quantity]]*Table4[[#This Row],[UnitPrice]]</f>
        <v>4063.04</v>
      </c>
      <c r="J4261" s="4">
        <f>Table4[[#This Row],[Gross Revenue]]*(1-Table4[[#This Row],[Discount]])</f>
        <v>3656.7359999999999</v>
      </c>
      <c r="K4261" s="4">
        <f>Table4[[#This Row],[Quantity]]*Table4[[#This Row],[CostPrice]]</f>
        <v>2337.6</v>
      </c>
      <c r="L4261" s="4">
        <f>Table4[[#This Row],[Net Revenue]]-Table4[[#This Row],[Total Cost]]</f>
        <v>1319.136</v>
      </c>
      <c r="M4261" t="str">
        <f>_xlfn.XLOOKUP(Table4[[#This Row],[ProductID]], Products!A:A,Products!B:B, "Not Found")</f>
        <v>Behavior Dairy</v>
      </c>
      <c r="N4261" t="str">
        <f>TEXT(Table4[[#This Row],[Date]], "mmm")</f>
        <v>Jul</v>
      </c>
      <c r="O4261" t="str">
        <f>TEXT(Table4[[#This Row],[Date]], "yyyy")</f>
        <v>2024</v>
      </c>
      <c r="P4261" t="str">
        <f>_xlfn.XLOOKUP(Table4[[#This Row],[ProductID]],Products!A:A,Products!C:C, "Not Found")</f>
        <v>Groceries</v>
      </c>
      <c r="Q4261" t="str">
        <f>_xlfn.XLOOKUP(Table4[[#This Row],[ProductID]],Products!A:A,Products!D:D,"Not Found")</f>
        <v>Dairy</v>
      </c>
      <c r="R4261">
        <f>_xlfn.XLOOKUP(Table4[[#This Row],[ProductID]],Products!A:A,Products!E:E,"Not Found")</f>
        <v>1015.76</v>
      </c>
      <c r="S4261">
        <f>_xlfn.XLOOKUP(Table4[[#This Row],[ProductID]],Products!A:A,Products!F:F, "Not Found")</f>
        <v>584.4</v>
      </c>
      <c r="T4261" t="str">
        <f>_xlfn.XLOOKUP(Table4[[#This Row],[CustomerID]],Customers!A:A,Customers!D:D, "Not Found")</f>
        <v>M</v>
      </c>
      <c r="U4261" s="6">
        <f>_xlfn.XLOOKUP(Table4[[#This Row],[CustomerID]],Customers!A:A,Customers!E:E, "Not Found")</f>
        <v>23030</v>
      </c>
      <c r="V4261">
        <f ca="1">DATEDIF(Table4[[#This Row],[CustomerBirthday]], TODAY(), "Y")</f>
        <v>63</v>
      </c>
      <c r="W4261" t="str" cm="1">
        <f t="array" aca="1" ref="W4261" ca="1">_xlfn.IFS(Table4[[#This Row],[Age]]&lt;25, "Under 25",Table4[[#This Row],[Age]]=34, "25-34", Table4[[#This Row],[Age]]&lt;=49, "35-49", Table4[[#This Row],[Age]]&lt;=64, "50-64", Table4[[#This Row],[Age]]&gt;=65, "65+")</f>
        <v>50-64</v>
      </c>
      <c r="X4261" t="str">
        <f>_xlfn.XLOOKUP(Table4[[#This Row],[StoreID]],Stores!A:A,Stores!B:B, "Not found")</f>
        <v>MegaMart Jimenezborough</v>
      </c>
      <c r="Y4261" t="str">
        <f>_xlfn.XLOOKUP(Table4[[#This Row],[StoreID]],Stores!A:A,Stores!C:C, "Not Found")</f>
        <v>Jimenezborough</v>
      </c>
      <c r="Z4261" t="str">
        <f>_xlfn.XLOOKUP(Table4[[#This Row],[StoreID]],Stores!A:A,Stores!D:D, "Not Found")</f>
        <v>South</v>
      </c>
    </row>
    <row r="4262" spans="1:26">
      <c r="A4262" t="s">
        <v>5128</v>
      </c>
      <c r="B4262" s="1">
        <v>45787</v>
      </c>
      <c r="C4262" t="s">
        <v>539</v>
      </c>
      <c r="D4262" t="s">
        <v>755</v>
      </c>
      <c r="E4262" t="s">
        <v>846</v>
      </c>
      <c r="F4262">
        <v>1</v>
      </c>
      <c r="G4262">
        <v>0.15</v>
      </c>
      <c r="H4262" t="s">
        <v>865</v>
      </c>
      <c r="I4262" s="4">
        <f>Table4[[#This Row],[Quantity]]*Table4[[#This Row],[UnitPrice]]</f>
        <v>1858.75</v>
      </c>
      <c r="J4262" s="4">
        <f>Table4[[#This Row],[Gross Revenue]]*(1-Table4[[#This Row],[Discount]])</f>
        <v>1579.9375</v>
      </c>
      <c r="K4262" s="4">
        <f>Table4[[#This Row],[Quantity]]*Table4[[#This Row],[CostPrice]]</f>
        <v>1451.16</v>
      </c>
      <c r="L4262" s="4">
        <f>Table4[[#This Row],[Net Revenue]]-Table4[[#This Row],[Total Cost]]</f>
        <v>128.77749999999992</v>
      </c>
      <c r="M4262" t="str">
        <f>_xlfn.XLOOKUP(Table4[[#This Row],[ProductID]], Products!A:A,Products!B:B, "Not Found")</f>
        <v>House Accessories</v>
      </c>
      <c r="N4262" t="str">
        <f>TEXT(Table4[[#This Row],[Date]], "mmm")</f>
        <v>May</v>
      </c>
      <c r="O4262" t="str">
        <f>TEXT(Table4[[#This Row],[Date]], "yyyy")</f>
        <v>2025</v>
      </c>
      <c r="P4262" t="str">
        <f>_xlfn.XLOOKUP(Table4[[#This Row],[ProductID]],Products!A:A,Products!C:C, "Not Found")</f>
        <v>Fashion</v>
      </c>
      <c r="Q4262" t="str">
        <f>_xlfn.XLOOKUP(Table4[[#This Row],[ProductID]],Products!A:A,Products!D:D,"Not Found")</f>
        <v>Accessories</v>
      </c>
      <c r="R4262">
        <f>_xlfn.XLOOKUP(Table4[[#This Row],[ProductID]],Products!A:A,Products!E:E,"Not Found")</f>
        <v>1858.75</v>
      </c>
      <c r="S4262">
        <f>_xlfn.XLOOKUP(Table4[[#This Row],[ProductID]],Products!A:A,Products!F:F, "Not Found")</f>
        <v>1451.16</v>
      </c>
      <c r="T4262" t="str">
        <f>_xlfn.XLOOKUP(Table4[[#This Row],[CustomerID]],Customers!A:A,Customers!D:D, "Not Found")</f>
        <v>M</v>
      </c>
      <c r="U4262" s="6">
        <f>_xlfn.XLOOKUP(Table4[[#This Row],[CustomerID]],Customers!A:A,Customers!E:E, "Not Found")</f>
        <v>28514</v>
      </c>
      <c r="V4262">
        <f ca="1">DATEDIF(Table4[[#This Row],[CustomerBirthday]], TODAY(), "Y")</f>
        <v>48</v>
      </c>
      <c r="W4262" t="str" cm="1">
        <f t="array" aca="1" ref="W4262" ca="1">_xlfn.IFS(Table4[[#This Row],[Age]]&lt;25, "Under 25",Table4[[#This Row],[Age]]=34, "25-34", Table4[[#This Row],[Age]]&lt;=49, "35-49", Table4[[#This Row],[Age]]&lt;=64, "50-64", Table4[[#This Row],[Age]]&gt;=65, "65+")</f>
        <v>35-49</v>
      </c>
      <c r="X4262" t="str">
        <f>_xlfn.XLOOKUP(Table4[[#This Row],[StoreID]],Stores!A:A,Stores!B:B, "Not found")</f>
        <v>MegaMart Johnmouth</v>
      </c>
      <c r="Y4262" t="str">
        <f>_xlfn.XLOOKUP(Table4[[#This Row],[StoreID]],Stores!A:A,Stores!C:C, "Not Found")</f>
        <v>Johnmouth</v>
      </c>
      <c r="Z4262" t="str">
        <f>_xlfn.XLOOKUP(Table4[[#This Row],[StoreID]],Stores!A:A,Stores!D:D, "Not Found")</f>
        <v>East</v>
      </c>
    </row>
    <row r="4263" spans="1:26">
      <c r="A4263" t="s">
        <v>5129</v>
      </c>
      <c r="B4263" s="1">
        <v>45597</v>
      </c>
      <c r="C4263" t="s">
        <v>577</v>
      </c>
      <c r="D4263" t="s">
        <v>764</v>
      </c>
      <c r="E4263" t="s">
        <v>842</v>
      </c>
      <c r="F4263">
        <v>2</v>
      </c>
      <c r="G4263">
        <v>0.15</v>
      </c>
      <c r="H4263" t="s">
        <v>868</v>
      </c>
      <c r="I4263" s="4">
        <f>Table4[[#This Row],[Quantity]]*Table4[[#This Row],[UnitPrice]]</f>
        <v>647.84</v>
      </c>
      <c r="J4263" s="4">
        <f>Table4[[#This Row],[Gross Revenue]]*(1-Table4[[#This Row],[Discount]])</f>
        <v>550.66399999999999</v>
      </c>
      <c r="K4263" s="4">
        <f>Table4[[#This Row],[Quantity]]*Table4[[#This Row],[CostPrice]]</f>
        <v>485.96</v>
      </c>
      <c r="L4263" s="4">
        <f>Table4[[#This Row],[Net Revenue]]-Table4[[#This Row],[Total Cost]]</f>
        <v>64.704000000000008</v>
      </c>
      <c r="M4263" t="str">
        <f>_xlfn.XLOOKUP(Table4[[#This Row],[ProductID]], Products!A:A,Products!B:B, "Not Found")</f>
        <v>Simple Accessories</v>
      </c>
      <c r="N4263" t="str">
        <f>TEXT(Table4[[#This Row],[Date]], "mmm")</f>
        <v>Nov</v>
      </c>
      <c r="O4263" t="str">
        <f>TEXT(Table4[[#This Row],[Date]], "yyyy")</f>
        <v>2024</v>
      </c>
      <c r="P4263" t="str">
        <f>_xlfn.XLOOKUP(Table4[[#This Row],[ProductID]],Products!A:A,Products!C:C, "Not Found")</f>
        <v>Fashion</v>
      </c>
      <c r="Q4263" t="str">
        <f>_xlfn.XLOOKUP(Table4[[#This Row],[ProductID]],Products!A:A,Products!D:D,"Not Found")</f>
        <v>Accessories</v>
      </c>
      <c r="R4263">
        <f>_xlfn.XLOOKUP(Table4[[#This Row],[ProductID]],Products!A:A,Products!E:E,"Not Found")</f>
        <v>323.92</v>
      </c>
      <c r="S4263">
        <f>_xlfn.XLOOKUP(Table4[[#This Row],[ProductID]],Products!A:A,Products!F:F, "Not Found")</f>
        <v>242.98</v>
      </c>
      <c r="T4263" t="str">
        <f>_xlfn.XLOOKUP(Table4[[#This Row],[CustomerID]],Customers!A:A,Customers!D:D, "Not Found")</f>
        <v>M</v>
      </c>
      <c r="U4263" s="6">
        <f>_xlfn.XLOOKUP(Table4[[#This Row],[CustomerID]],Customers!A:A,Customers!E:E, "Not Found")</f>
        <v>23030</v>
      </c>
      <c r="V4263">
        <f ca="1">DATEDIF(Table4[[#This Row],[CustomerBirthday]], TODAY(), "Y")</f>
        <v>63</v>
      </c>
      <c r="W4263" t="str" cm="1">
        <f t="array" aca="1" ref="W4263" ca="1">_xlfn.IFS(Table4[[#This Row],[Age]]&lt;25, "Under 25",Table4[[#This Row],[Age]]=34, "25-34", Table4[[#This Row],[Age]]&lt;=49, "35-49", Table4[[#This Row],[Age]]&lt;=64, "50-64", Table4[[#This Row],[Age]]&gt;=65, "65+")</f>
        <v>50-64</v>
      </c>
      <c r="X4263" t="str">
        <f>_xlfn.XLOOKUP(Table4[[#This Row],[StoreID]],Stores!A:A,Stores!B:B, "Not found")</f>
        <v>MegaMart Brianahaven</v>
      </c>
      <c r="Y4263" t="str">
        <f>_xlfn.XLOOKUP(Table4[[#This Row],[StoreID]],Stores!A:A,Stores!C:C, "Not Found")</f>
        <v>Brianahaven</v>
      </c>
      <c r="Z4263" t="str">
        <f>_xlfn.XLOOKUP(Table4[[#This Row],[StoreID]],Stores!A:A,Stores!D:D, "Not Found")</f>
        <v>North</v>
      </c>
    </row>
    <row r="4264" spans="1:26">
      <c r="A4264" t="s">
        <v>5130</v>
      </c>
      <c r="B4264" s="1">
        <v>45206</v>
      </c>
      <c r="C4264" t="s">
        <v>549</v>
      </c>
      <c r="D4264" t="s">
        <v>782</v>
      </c>
      <c r="E4264" t="s">
        <v>839</v>
      </c>
      <c r="F4264">
        <v>1</v>
      </c>
      <c r="G4264">
        <v>0.15</v>
      </c>
      <c r="H4264" t="s">
        <v>868</v>
      </c>
      <c r="I4264" s="4">
        <f>Table4[[#This Row],[Quantity]]*Table4[[#This Row],[UnitPrice]]</f>
        <v>673.78</v>
      </c>
      <c r="J4264" s="4">
        <f>Table4[[#This Row],[Gross Revenue]]*(1-Table4[[#This Row],[Discount]])</f>
        <v>572.71299999999997</v>
      </c>
      <c r="K4264" s="4">
        <f>Table4[[#This Row],[Quantity]]*Table4[[#This Row],[CostPrice]]</f>
        <v>363.33</v>
      </c>
      <c r="L4264" s="4">
        <f>Table4[[#This Row],[Net Revenue]]-Table4[[#This Row],[Total Cost]]</f>
        <v>209.38299999999998</v>
      </c>
      <c r="M4264" t="str">
        <f>_xlfn.XLOOKUP(Table4[[#This Row],[ProductID]], Products!A:A,Products!B:B, "Not Found")</f>
        <v>Deal Smartphone</v>
      </c>
      <c r="N4264" t="str">
        <f>TEXT(Table4[[#This Row],[Date]], "mmm")</f>
        <v>Oct</v>
      </c>
      <c r="O4264" t="str">
        <f>TEXT(Table4[[#This Row],[Date]], "yyyy")</f>
        <v>2023</v>
      </c>
      <c r="P4264" t="str">
        <f>_xlfn.XLOOKUP(Table4[[#This Row],[ProductID]],Products!A:A,Products!C:C, "Not Found")</f>
        <v>Electronics</v>
      </c>
      <c r="Q4264" t="str">
        <f>_xlfn.XLOOKUP(Table4[[#This Row],[ProductID]],Products!A:A,Products!D:D,"Not Found")</f>
        <v>Smartphone</v>
      </c>
      <c r="R4264">
        <f>_xlfn.XLOOKUP(Table4[[#This Row],[ProductID]],Products!A:A,Products!E:E,"Not Found")</f>
        <v>673.78</v>
      </c>
      <c r="S4264">
        <f>_xlfn.XLOOKUP(Table4[[#This Row],[ProductID]],Products!A:A,Products!F:F, "Not Found")</f>
        <v>363.33</v>
      </c>
      <c r="T4264" t="str">
        <f>_xlfn.XLOOKUP(Table4[[#This Row],[CustomerID]],Customers!A:A,Customers!D:D, "Not Found")</f>
        <v>M</v>
      </c>
      <c r="U4264" s="6">
        <f>_xlfn.XLOOKUP(Table4[[#This Row],[CustomerID]],Customers!A:A,Customers!E:E, "Not Found")</f>
        <v>31945</v>
      </c>
      <c r="V4264">
        <f ca="1">DATEDIF(Table4[[#This Row],[CustomerBirthday]], TODAY(), "Y")</f>
        <v>39</v>
      </c>
      <c r="W4264" t="str" cm="1">
        <f t="array" aca="1" ref="W4264" ca="1">_xlfn.IFS(Table4[[#This Row],[Age]]&lt;25, "Under 25",Table4[[#This Row],[Age]]=34, "25-34", Table4[[#This Row],[Age]]&lt;=49, "35-49", Table4[[#This Row],[Age]]&lt;=64, "50-64", Table4[[#This Row],[Age]]&gt;=65, "65+")</f>
        <v>35-49</v>
      </c>
      <c r="X4264" t="str">
        <f>_xlfn.XLOOKUP(Table4[[#This Row],[StoreID]],Stores!A:A,Stores!B:B, "Not found")</f>
        <v>MegaMart New Michele</v>
      </c>
      <c r="Y4264" t="str">
        <f>_xlfn.XLOOKUP(Table4[[#This Row],[StoreID]],Stores!A:A,Stores!C:C, "Not Found")</f>
        <v>New Michele</v>
      </c>
      <c r="Z4264" t="str">
        <f>_xlfn.XLOOKUP(Table4[[#This Row],[StoreID]],Stores!A:A,Stores!D:D, "Not Found")</f>
        <v>West</v>
      </c>
    </row>
    <row r="4265" spans="1:26">
      <c r="A4265" t="s">
        <v>5131</v>
      </c>
      <c r="B4265" s="1">
        <v>45548</v>
      </c>
      <c r="C4265" t="s">
        <v>462</v>
      </c>
      <c r="D4265" t="s">
        <v>808</v>
      </c>
      <c r="E4265" t="s">
        <v>831</v>
      </c>
      <c r="F4265">
        <v>5</v>
      </c>
      <c r="G4265">
        <v>0</v>
      </c>
      <c r="H4265" t="s">
        <v>868</v>
      </c>
      <c r="I4265" s="4">
        <f>Table4[[#This Row],[Quantity]]*Table4[[#This Row],[UnitPrice]]</f>
        <v>8175.05</v>
      </c>
      <c r="J4265" s="4">
        <f>Table4[[#This Row],[Gross Revenue]]*(1-Table4[[#This Row],[Discount]])</f>
        <v>8175.05</v>
      </c>
      <c r="K4265" s="4">
        <f>Table4[[#This Row],[Quantity]]*Table4[[#This Row],[CostPrice]]</f>
        <v>5216.45</v>
      </c>
      <c r="L4265" s="4">
        <f>Table4[[#This Row],[Net Revenue]]-Table4[[#This Row],[Total Cost]]</f>
        <v>2958.6000000000004</v>
      </c>
      <c r="M4265" t="str">
        <f>_xlfn.XLOOKUP(Table4[[#This Row],[ProductID]], Products!A:A,Products!B:B, "Not Found")</f>
        <v>Present Television</v>
      </c>
      <c r="N4265" t="str">
        <f>TEXT(Table4[[#This Row],[Date]], "mmm")</f>
        <v>Sep</v>
      </c>
      <c r="O4265" t="str">
        <f>TEXT(Table4[[#This Row],[Date]], "yyyy")</f>
        <v>2024</v>
      </c>
      <c r="P4265" t="str">
        <f>_xlfn.XLOOKUP(Table4[[#This Row],[ProductID]],Products!A:A,Products!C:C, "Not Found")</f>
        <v>Electronics</v>
      </c>
      <c r="Q4265" t="str">
        <f>_xlfn.XLOOKUP(Table4[[#This Row],[ProductID]],Products!A:A,Products!D:D,"Not Found")</f>
        <v>Television</v>
      </c>
      <c r="R4265">
        <f>_xlfn.XLOOKUP(Table4[[#This Row],[ProductID]],Products!A:A,Products!E:E,"Not Found")</f>
        <v>1635.01</v>
      </c>
      <c r="S4265">
        <f>_xlfn.XLOOKUP(Table4[[#This Row],[ProductID]],Products!A:A,Products!F:F, "Not Found")</f>
        <v>1043.29</v>
      </c>
      <c r="T4265" t="str">
        <f>_xlfn.XLOOKUP(Table4[[#This Row],[CustomerID]],Customers!A:A,Customers!D:D, "Not Found")</f>
        <v>M</v>
      </c>
      <c r="U4265" s="6">
        <f>_xlfn.XLOOKUP(Table4[[#This Row],[CustomerID]],Customers!A:A,Customers!E:E, "Not Found")</f>
        <v>32966</v>
      </c>
      <c r="V4265">
        <f ca="1">DATEDIF(Table4[[#This Row],[CustomerBirthday]], TODAY(), "Y")</f>
        <v>36</v>
      </c>
      <c r="W4265" t="str" cm="1">
        <f t="array" aca="1" ref="W4265" ca="1">_xlfn.IFS(Table4[[#This Row],[Age]]&lt;25, "Under 25",Table4[[#This Row],[Age]]=34, "25-34", Table4[[#This Row],[Age]]&lt;=49, "35-49", Table4[[#This Row],[Age]]&lt;=64, "50-64", Table4[[#This Row],[Age]]&gt;=65, "65+")</f>
        <v>35-49</v>
      </c>
      <c r="X4265" t="str">
        <f>_xlfn.XLOOKUP(Table4[[#This Row],[StoreID]],Stores!A:A,Stores!B:B, "Not found")</f>
        <v>MegaMart Jimenezborough</v>
      </c>
      <c r="Y4265" t="str">
        <f>_xlfn.XLOOKUP(Table4[[#This Row],[StoreID]],Stores!A:A,Stores!C:C, "Not Found")</f>
        <v>Jimenezborough</v>
      </c>
      <c r="Z4265" t="str">
        <f>_xlfn.XLOOKUP(Table4[[#This Row],[StoreID]],Stores!A:A,Stores!D:D, "Not Found")</f>
        <v>South</v>
      </c>
    </row>
    <row r="4266" spans="1:26">
      <c r="A4266" t="s">
        <v>5132</v>
      </c>
      <c r="B4266" s="1">
        <v>45508</v>
      </c>
      <c r="C4266" t="s">
        <v>298</v>
      </c>
      <c r="D4266" t="s">
        <v>722</v>
      </c>
      <c r="E4266" t="s">
        <v>842</v>
      </c>
      <c r="F4266">
        <v>3</v>
      </c>
      <c r="G4266">
        <v>0.1</v>
      </c>
      <c r="H4266" t="s">
        <v>865</v>
      </c>
      <c r="I4266" s="4">
        <f>Table4[[#This Row],[Quantity]]*Table4[[#This Row],[UnitPrice]]</f>
        <v>5561.3099999999995</v>
      </c>
      <c r="J4266" s="4">
        <f>Table4[[#This Row],[Gross Revenue]]*(1-Table4[[#This Row],[Discount]])</f>
        <v>5005.1790000000001</v>
      </c>
      <c r="K4266" s="4">
        <f>Table4[[#This Row],[Quantity]]*Table4[[#This Row],[CostPrice]]</f>
        <v>4090.56</v>
      </c>
      <c r="L4266" s="4">
        <f>Table4[[#This Row],[Net Revenue]]-Table4[[#This Row],[Total Cost]]</f>
        <v>914.61900000000014</v>
      </c>
      <c r="M4266" t="str">
        <f>_xlfn.XLOOKUP(Table4[[#This Row],[ProductID]], Products!A:A,Products!B:B, "Not Found")</f>
        <v>Four Accessories</v>
      </c>
      <c r="N4266" t="str">
        <f>TEXT(Table4[[#This Row],[Date]], "mmm")</f>
        <v>Aug</v>
      </c>
      <c r="O4266" t="str">
        <f>TEXT(Table4[[#This Row],[Date]], "yyyy")</f>
        <v>2024</v>
      </c>
      <c r="P4266" t="str">
        <f>_xlfn.XLOOKUP(Table4[[#This Row],[ProductID]],Products!A:A,Products!C:C, "Not Found")</f>
        <v>Fashion</v>
      </c>
      <c r="Q4266" t="str">
        <f>_xlfn.XLOOKUP(Table4[[#This Row],[ProductID]],Products!A:A,Products!D:D,"Not Found")</f>
        <v>Accessories</v>
      </c>
      <c r="R4266">
        <f>_xlfn.XLOOKUP(Table4[[#This Row],[ProductID]],Products!A:A,Products!E:E,"Not Found")</f>
        <v>1853.77</v>
      </c>
      <c r="S4266">
        <f>_xlfn.XLOOKUP(Table4[[#This Row],[ProductID]],Products!A:A,Products!F:F, "Not Found")</f>
        <v>1363.52</v>
      </c>
      <c r="T4266" t="str">
        <f>_xlfn.XLOOKUP(Table4[[#This Row],[CustomerID]],Customers!A:A,Customers!D:D, "Not Found")</f>
        <v>F</v>
      </c>
      <c r="U4266" s="6">
        <f>_xlfn.XLOOKUP(Table4[[#This Row],[CustomerID]],Customers!A:A,Customers!E:E, "Not Found")</f>
        <v>29021</v>
      </c>
      <c r="V4266">
        <f ca="1">DATEDIF(Table4[[#This Row],[CustomerBirthday]], TODAY(), "Y")</f>
        <v>47</v>
      </c>
      <c r="W4266" t="str" cm="1">
        <f t="array" aca="1" ref="W4266" ca="1">_xlfn.IFS(Table4[[#This Row],[Age]]&lt;25, "Under 25",Table4[[#This Row],[Age]]=34, "25-34", Table4[[#This Row],[Age]]&lt;=49, "35-49", Table4[[#This Row],[Age]]&lt;=64, "50-64", Table4[[#This Row],[Age]]&gt;=65, "65+")</f>
        <v>35-49</v>
      </c>
      <c r="X4266" t="str">
        <f>_xlfn.XLOOKUP(Table4[[#This Row],[StoreID]],Stores!A:A,Stores!B:B, "Not found")</f>
        <v>MegaMart Brianahaven</v>
      </c>
      <c r="Y4266" t="str">
        <f>_xlfn.XLOOKUP(Table4[[#This Row],[StoreID]],Stores!A:A,Stores!C:C, "Not Found")</f>
        <v>Brianahaven</v>
      </c>
      <c r="Z4266" t="str">
        <f>_xlfn.XLOOKUP(Table4[[#This Row],[StoreID]],Stores!A:A,Stores!D:D, "Not Found")</f>
        <v>North</v>
      </c>
    </row>
    <row r="4267" spans="1:26">
      <c r="A4267" t="s">
        <v>5133</v>
      </c>
      <c r="B4267" s="1">
        <v>45718</v>
      </c>
      <c r="C4267" t="s">
        <v>390</v>
      </c>
      <c r="D4267" t="s">
        <v>818</v>
      </c>
      <c r="E4267" t="s">
        <v>839</v>
      </c>
      <c r="F4267">
        <v>1</v>
      </c>
      <c r="G4267">
        <v>0.05</v>
      </c>
      <c r="H4267" t="s">
        <v>865</v>
      </c>
      <c r="I4267" s="4">
        <f>Table4[[#This Row],[Quantity]]*Table4[[#This Row],[UnitPrice]]</f>
        <v>1165.3699999999999</v>
      </c>
      <c r="J4267" s="4">
        <f>Table4[[#This Row],[Gross Revenue]]*(1-Table4[[#This Row],[Discount]])</f>
        <v>1107.1014999999998</v>
      </c>
      <c r="K4267" s="4">
        <f>Table4[[#This Row],[Quantity]]*Table4[[#This Row],[CostPrice]]</f>
        <v>926.55</v>
      </c>
      <c r="L4267" s="4">
        <f>Table4[[#This Row],[Net Revenue]]-Table4[[#This Row],[Total Cost]]</f>
        <v>180.55149999999981</v>
      </c>
      <c r="M4267" t="str">
        <f>_xlfn.XLOOKUP(Table4[[#This Row],[ProductID]], Products!A:A,Products!B:B, "Not Found")</f>
        <v>Nature Clothing</v>
      </c>
      <c r="N4267" t="str">
        <f>TEXT(Table4[[#This Row],[Date]], "mmm")</f>
        <v>Mar</v>
      </c>
      <c r="O4267" t="str">
        <f>TEXT(Table4[[#This Row],[Date]], "yyyy")</f>
        <v>2025</v>
      </c>
      <c r="P4267" t="str">
        <f>_xlfn.XLOOKUP(Table4[[#This Row],[ProductID]],Products!A:A,Products!C:C, "Not Found")</f>
        <v>Fashion</v>
      </c>
      <c r="Q4267" t="str">
        <f>_xlfn.XLOOKUP(Table4[[#This Row],[ProductID]],Products!A:A,Products!D:D,"Not Found")</f>
        <v>Clothing</v>
      </c>
      <c r="R4267">
        <f>_xlfn.XLOOKUP(Table4[[#This Row],[ProductID]],Products!A:A,Products!E:E,"Not Found")</f>
        <v>1165.3699999999999</v>
      </c>
      <c r="S4267">
        <f>_xlfn.XLOOKUP(Table4[[#This Row],[ProductID]],Products!A:A,Products!F:F, "Not Found")</f>
        <v>926.55</v>
      </c>
      <c r="T4267" t="str">
        <f>_xlfn.XLOOKUP(Table4[[#This Row],[CustomerID]],Customers!A:A,Customers!D:D, "Not Found")</f>
        <v>M</v>
      </c>
      <c r="U4267" s="6">
        <f>_xlfn.XLOOKUP(Table4[[#This Row],[CustomerID]],Customers!A:A,Customers!E:E, "Not Found")</f>
        <v>23821</v>
      </c>
      <c r="V4267">
        <f ca="1">DATEDIF(Table4[[#This Row],[CustomerBirthday]], TODAY(), "Y")</f>
        <v>61</v>
      </c>
      <c r="W4267" t="str" cm="1">
        <f t="array" aca="1" ref="W4267" ca="1">_xlfn.IFS(Table4[[#This Row],[Age]]&lt;25, "Under 25",Table4[[#This Row],[Age]]=34, "25-34", Table4[[#This Row],[Age]]&lt;=49, "35-49", Table4[[#This Row],[Age]]&lt;=64, "50-64", Table4[[#This Row],[Age]]&gt;=65, "65+")</f>
        <v>50-64</v>
      </c>
      <c r="X4267" t="str">
        <f>_xlfn.XLOOKUP(Table4[[#This Row],[StoreID]],Stores!A:A,Stores!B:B, "Not found")</f>
        <v>MegaMart New Michele</v>
      </c>
      <c r="Y4267" t="str">
        <f>_xlfn.XLOOKUP(Table4[[#This Row],[StoreID]],Stores!A:A,Stores!C:C, "Not Found")</f>
        <v>New Michele</v>
      </c>
      <c r="Z4267" t="str">
        <f>_xlfn.XLOOKUP(Table4[[#This Row],[StoreID]],Stores!A:A,Stores!D:D, "Not Found")</f>
        <v>West</v>
      </c>
    </row>
    <row r="4268" spans="1:26">
      <c r="A4268" t="s">
        <v>5134</v>
      </c>
      <c r="B4268" s="1">
        <v>45196</v>
      </c>
      <c r="C4268" t="s">
        <v>115</v>
      </c>
      <c r="D4268" t="s">
        <v>800</v>
      </c>
      <c r="E4268" t="s">
        <v>842</v>
      </c>
      <c r="F4268">
        <v>4</v>
      </c>
      <c r="G4268">
        <v>0.05</v>
      </c>
      <c r="H4268" t="s">
        <v>865</v>
      </c>
      <c r="I4268" s="4">
        <f>Table4[[#This Row],[Quantity]]*Table4[[#This Row],[UnitPrice]]</f>
        <v>7810.6</v>
      </c>
      <c r="J4268" s="4">
        <f>Table4[[#This Row],[Gross Revenue]]*(1-Table4[[#This Row],[Discount]])</f>
        <v>7420.07</v>
      </c>
      <c r="K4268" s="4">
        <f>Table4[[#This Row],[Quantity]]*Table4[[#This Row],[CostPrice]]</f>
        <v>5805.08</v>
      </c>
      <c r="L4268" s="4">
        <f>Table4[[#This Row],[Net Revenue]]-Table4[[#This Row],[Total Cost]]</f>
        <v>1614.9899999999998</v>
      </c>
      <c r="M4268" t="str">
        <f>_xlfn.XLOOKUP(Table4[[#This Row],[ProductID]], Products!A:A,Products!B:B, "Not Found")</f>
        <v>Book Television</v>
      </c>
      <c r="N4268" t="str">
        <f>TEXT(Table4[[#This Row],[Date]], "mmm")</f>
        <v>Sep</v>
      </c>
      <c r="O4268" t="str">
        <f>TEXT(Table4[[#This Row],[Date]], "yyyy")</f>
        <v>2023</v>
      </c>
      <c r="P4268" t="str">
        <f>_xlfn.XLOOKUP(Table4[[#This Row],[ProductID]],Products!A:A,Products!C:C, "Not Found")</f>
        <v>Electronics</v>
      </c>
      <c r="Q4268" t="str">
        <f>_xlfn.XLOOKUP(Table4[[#This Row],[ProductID]],Products!A:A,Products!D:D,"Not Found")</f>
        <v>Television</v>
      </c>
      <c r="R4268">
        <f>_xlfn.XLOOKUP(Table4[[#This Row],[ProductID]],Products!A:A,Products!E:E,"Not Found")</f>
        <v>1952.65</v>
      </c>
      <c r="S4268">
        <f>_xlfn.XLOOKUP(Table4[[#This Row],[ProductID]],Products!A:A,Products!F:F, "Not Found")</f>
        <v>1451.27</v>
      </c>
      <c r="T4268" t="str">
        <f>_xlfn.XLOOKUP(Table4[[#This Row],[CustomerID]],Customers!A:A,Customers!D:D, "Not Found")</f>
        <v>M</v>
      </c>
      <c r="U4268" s="6">
        <f>_xlfn.XLOOKUP(Table4[[#This Row],[CustomerID]],Customers!A:A,Customers!E:E, "Not Found")</f>
        <v>28630</v>
      </c>
      <c r="V4268">
        <f ca="1">DATEDIF(Table4[[#This Row],[CustomerBirthday]], TODAY(), "Y")</f>
        <v>48</v>
      </c>
      <c r="W4268" t="str" cm="1">
        <f t="array" aca="1" ref="W4268" ca="1">_xlfn.IFS(Table4[[#This Row],[Age]]&lt;25, "Under 25",Table4[[#This Row],[Age]]=34, "25-34", Table4[[#This Row],[Age]]&lt;=49, "35-49", Table4[[#This Row],[Age]]&lt;=64, "50-64", Table4[[#This Row],[Age]]&gt;=65, "65+")</f>
        <v>35-49</v>
      </c>
      <c r="X4268" t="str">
        <f>_xlfn.XLOOKUP(Table4[[#This Row],[StoreID]],Stores!A:A,Stores!B:B, "Not found")</f>
        <v>MegaMart Brianahaven</v>
      </c>
      <c r="Y4268" t="str">
        <f>_xlfn.XLOOKUP(Table4[[#This Row],[StoreID]],Stores!A:A,Stores!C:C, "Not Found")</f>
        <v>Brianahaven</v>
      </c>
      <c r="Z4268" t="str">
        <f>_xlfn.XLOOKUP(Table4[[#This Row],[StoreID]],Stores!A:A,Stores!D:D, "Not Found")</f>
        <v>North</v>
      </c>
    </row>
    <row r="4269" spans="1:26">
      <c r="A4269" t="s">
        <v>5135</v>
      </c>
      <c r="B4269" s="1">
        <v>45189</v>
      </c>
      <c r="C4269" t="s">
        <v>438</v>
      </c>
      <c r="D4269" t="s">
        <v>725</v>
      </c>
      <c r="E4269" t="s">
        <v>846</v>
      </c>
      <c r="F4269">
        <v>3</v>
      </c>
      <c r="G4269">
        <v>0.05</v>
      </c>
      <c r="H4269" t="s">
        <v>868</v>
      </c>
      <c r="I4269" s="4">
        <f>Table4[[#This Row],[Quantity]]*Table4[[#This Row],[UnitPrice]]</f>
        <v>4188.66</v>
      </c>
      <c r="J4269" s="4">
        <f>Table4[[#This Row],[Gross Revenue]]*(1-Table4[[#This Row],[Discount]])</f>
        <v>3979.2269999999999</v>
      </c>
      <c r="K4269" s="4">
        <f>Table4[[#This Row],[Quantity]]*Table4[[#This Row],[CostPrice]]</f>
        <v>3012.27</v>
      </c>
      <c r="L4269" s="4">
        <f>Table4[[#This Row],[Net Revenue]]-Table4[[#This Row],[Total Cost]]</f>
        <v>966.95699999999988</v>
      </c>
      <c r="M4269" t="str">
        <f>_xlfn.XLOOKUP(Table4[[#This Row],[ProductID]], Products!A:A,Products!B:B, "Not Found")</f>
        <v>Knowledge Bags</v>
      </c>
      <c r="N4269" t="str">
        <f>TEXT(Table4[[#This Row],[Date]], "mmm")</f>
        <v>Sep</v>
      </c>
      <c r="O4269" t="str">
        <f>TEXT(Table4[[#This Row],[Date]], "yyyy")</f>
        <v>2023</v>
      </c>
      <c r="P4269" t="str">
        <f>_xlfn.XLOOKUP(Table4[[#This Row],[ProductID]],Products!A:A,Products!C:C, "Not Found")</f>
        <v>Fashion</v>
      </c>
      <c r="Q4269" t="str">
        <f>_xlfn.XLOOKUP(Table4[[#This Row],[ProductID]],Products!A:A,Products!D:D,"Not Found")</f>
        <v>Bags</v>
      </c>
      <c r="R4269">
        <f>_xlfn.XLOOKUP(Table4[[#This Row],[ProductID]],Products!A:A,Products!E:E,"Not Found")</f>
        <v>1396.22</v>
      </c>
      <c r="S4269">
        <f>_xlfn.XLOOKUP(Table4[[#This Row],[ProductID]],Products!A:A,Products!F:F, "Not Found")</f>
        <v>1004.09</v>
      </c>
      <c r="T4269" t="str">
        <f>_xlfn.XLOOKUP(Table4[[#This Row],[CustomerID]],Customers!A:A,Customers!D:D, "Not Found")</f>
        <v>M</v>
      </c>
      <c r="U4269" s="6">
        <f>_xlfn.XLOOKUP(Table4[[#This Row],[CustomerID]],Customers!A:A,Customers!E:E, "Not Found")</f>
        <v>27633</v>
      </c>
      <c r="V4269">
        <f ca="1">DATEDIF(Table4[[#This Row],[CustomerBirthday]], TODAY(), "Y")</f>
        <v>50</v>
      </c>
      <c r="W4269" t="str" cm="1">
        <f t="array" aca="1" ref="W4269" ca="1">_xlfn.IFS(Table4[[#This Row],[Age]]&lt;25, "Under 25",Table4[[#This Row],[Age]]=34, "25-34", Table4[[#This Row],[Age]]&lt;=49, "35-49", Table4[[#This Row],[Age]]&lt;=64, "50-64", Table4[[#This Row],[Age]]&gt;=65, "65+")</f>
        <v>50-64</v>
      </c>
      <c r="X4269" t="str">
        <f>_xlfn.XLOOKUP(Table4[[#This Row],[StoreID]],Stores!A:A,Stores!B:B, "Not found")</f>
        <v>MegaMart Johnmouth</v>
      </c>
      <c r="Y4269" t="str">
        <f>_xlfn.XLOOKUP(Table4[[#This Row],[StoreID]],Stores!A:A,Stores!C:C, "Not Found")</f>
        <v>Johnmouth</v>
      </c>
      <c r="Z4269" t="str">
        <f>_xlfn.XLOOKUP(Table4[[#This Row],[StoreID]],Stores!A:A,Stores!D:D, "Not Found")</f>
        <v>East</v>
      </c>
    </row>
    <row r="4270" spans="1:26">
      <c r="A4270" t="s">
        <v>5136</v>
      </c>
      <c r="B4270" s="1">
        <v>45599</v>
      </c>
      <c r="C4270" t="s">
        <v>664</v>
      </c>
      <c r="D4270" t="s">
        <v>812</v>
      </c>
      <c r="E4270" t="s">
        <v>846</v>
      </c>
      <c r="F4270">
        <v>5</v>
      </c>
      <c r="G4270">
        <v>0</v>
      </c>
      <c r="H4270" t="s">
        <v>868</v>
      </c>
      <c r="I4270" s="4">
        <f>Table4[[#This Row],[Quantity]]*Table4[[#This Row],[UnitPrice]]</f>
        <v>2822.1</v>
      </c>
      <c r="J4270" s="4">
        <f>Table4[[#This Row],[Gross Revenue]]*(1-Table4[[#This Row],[Discount]])</f>
        <v>2822.1</v>
      </c>
      <c r="K4270" s="4">
        <f>Table4[[#This Row],[Quantity]]*Table4[[#This Row],[CostPrice]]</f>
        <v>1469.8</v>
      </c>
      <c r="L4270" s="4">
        <f>Table4[[#This Row],[Net Revenue]]-Table4[[#This Row],[Total Cost]]</f>
        <v>1352.3</v>
      </c>
      <c r="M4270" t="str">
        <f>_xlfn.XLOOKUP(Table4[[#This Row],[ProductID]], Products!A:A,Products!B:B, "Not Found")</f>
        <v>Soon Accessories</v>
      </c>
      <c r="N4270" t="str">
        <f>TEXT(Table4[[#This Row],[Date]], "mmm")</f>
        <v>Nov</v>
      </c>
      <c r="O4270" t="str">
        <f>TEXT(Table4[[#This Row],[Date]], "yyyy")</f>
        <v>2024</v>
      </c>
      <c r="P4270" t="str">
        <f>_xlfn.XLOOKUP(Table4[[#This Row],[ProductID]],Products!A:A,Products!C:C, "Not Found")</f>
        <v>Fashion</v>
      </c>
      <c r="Q4270" t="str">
        <f>_xlfn.XLOOKUP(Table4[[#This Row],[ProductID]],Products!A:A,Products!D:D,"Not Found")</f>
        <v>Accessories</v>
      </c>
      <c r="R4270">
        <f>_xlfn.XLOOKUP(Table4[[#This Row],[ProductID]],Products!A:A,Products!E:E,"Not Found")</f>
        <v>564.41999999999996</v>
      </c>
      <c r="S4270">
        <f>_xlfn.XLOOKUP(Table4[[#This Row],[ProductID]],Products!A:A,Products!F:F, "Not Found")</f>
        <v>293.95999999999998</v>
      </c>
      <c r="T4270" t="str">
        <f>_xlfn.XLOOKUP(Table4[[#This Row],[CustomerID]],Customers!A:A,Customers!D:D, "Not Found")</f>
        <v>M</v>
      </c>
      <c r="U4270" s="6">
        <f>_xlfn.XLOOKUP(Table4[[#This Row],[CustomerID]],Customers!A:A,Customers!E:E, "Not Found")</f>
        <v>22243</v>
      </c>
      <c r="V4270">
        <f ca="1">DATEDIF(Table4[[#This Row],[CustomerBirthday]], TODAY(), "Y")</f>
        <v>65</v>
      </c>
      <c r="W4270" t="str" cm="1">
        <f t="array" aca="1" ref="W4270" ca="1">_xlfn.IFS(Table4[[#This Row],[Age]]&lt;25, "Under 25",Table4[[#This Row],[Age]]=34, "25-34", Table4[[#This Row],[Age]]&lt;=49, "35-49", Table4[[#This Row],[Age]]&lt;=64, "50-64", Table4[[#This Row],[Age]]&gt;=65, "65+")</f>
        <v>65+</v>
      </c>
      <c r="X4270" t="str">
        <f>_xlfn.XLOOKUP(Table4[[#This Row],[StoreID]],Stores!A:A,Stores!B:B, "Not found")</f>
        <v>MegaMart Johnmouth</v>
      </c>
      <c r="Y4270" t="str">
        <f>_xlfn.XLOOKUP(Table4[[#This Row],[StoreID]],Stores!A:A,Stores!C:C, "Not Found")</f>
        <v>Johnmouth</v>
      </c>
      <c r="Z4270" t="str">
        <f>_xlfn.XLOOKUP(Table4[[#This Row],[StoreID]],Stores!A:A,Stores!D:D, "Not Found")</f>
        <v>East</v>
      </c>
    </row>
    <row r="4271" spans="1:26">
      <c r="A4271" t="s">
        <v>5137</v>
      </c>
      <c r="B4271" s="1">
        <v>45435</v>
      </c>
      <c r="C4271" t="s">
        <v>284</v>
      </c>
      <c r="D4271" t="s">
        <v>802</v>
      </c>
      <c r="E4271" t="s">
        <v>846</v>
      </c>
      <c r="F4271">
        <v>5</v>
      </c>
      <c r="G4271">
        <v>0</v>
      </c>
      <c r="H4271" t="s">
        <v>865</v>
      </c>
      <c r="I4271" s="4">
        <f>Table4[[#This Row],[Quantity]]*Table4[[#This Row],[UnitPrice]]</f>
        <v>1834.65</v>
      </c>
      <c r="J4271" s="4">
        <f>Table4[[#This Row],[Gross Revenue]]*(1-Table4[[#This Row],[Discount]])</f>
        <v>1834.65</v>
      </c>
      <c r="K4271" s="4">
        <f>Table4[[#This Row],[Quantity]]*Table4[[#This Row],[CostPrice]]</f>
        <v>1426.15</v>
      </c>
      <c r="L4271" s="4">
        <f>Table4[[#This Row],[Net Revenue]]-Table4[[#This Row],[Total Cost]]</f>
        <v>408.5</v>
      </c>
      <c r="M4271" t="str">
        <f>_xlfn.XLOOKUP(Table4[[#This Row],[ProductID]], Products!A:A,Products!B:B, "Not Found")</f>
        <v>Stage Footwear</v>
      </c>
      <c r="N4271" t="str">
        <f>TEXT(Table4[[#This Row],[Date]], "mmm")</f>
        <v>May</v>
      </c>
      <c r="O4271" t="str">
        <f>TEXT(Table4[[#This Row],[Date]], "yyyy")</f>
        <v>2024</v>
      </c>
      <c r="P4271" t="str">
        <f>_xlfn.XLOOKUP(Table4[[#This Row],[ProductID]],Products!A:A,Products!C:C, "Not Found")</f>
        <v>Fashion</v>
      </c>
      <c r="Q4271" t="str">
        <f>_xlfn.XLOOKUP(Table4[[#This Row],[ProductID]],Products!A:A,Products!D:D,"Not Found")</f>
        <v>Footwear</v>
      </c>
      <c r="R4271">
        <f>_xlfn.XLOOKUP(Table4[[#This Row],[ProductID]],Products!A:A,Products!E:E,"Not Found")</f>
        <v>366.93</v>
      </c>
      <c r="S4271">
        <f>_xlfn.XLOOKUP(Table4[[#This Row],[ProductID]],Products!A:A,Products!F:F, "Not Found")</f>
        <v>285.23</v>
      </c>
      <c r="T4271" t="str">
        <f>_xlfn.XLOOKUP(Table4[[#This Row],[CustomerID]],Customers!A:A,Customers!D:D, "Not Found")</f>
        <v>M</v>
      </c>
      <c r="U4271" s="6">
        <f>_xlfn.XLOOKUP(Table4[[#This Row],[CustomerID]],Customers!A:A,Customers!E:E, "Not Found")</f>
        <v>19984</v>
      </c>
      <c r="V4271">
        <f ca="1">DATEDIF(Table4[[#This Row],[CustomerBirthday]], TODAY(), "Y")</f>
        <v>71</v>
      </c>
      <c r="W4271" t="str" cm="1">
        <f t="array" aca="1" ref="W4271" ca="1">_xlfn.IFS(Table4[[#This Row],[Age]]&lt;25, "Under 25",Table4[[#This Row],[Age]]=34, "25-34", Table4[[#This Row],[Age]]&lt;=49, "35-49", Table4[[#This Row],[Age]]&lt;=64, "50-64", Table4[[#This Row],[Age]]&gt;=65, "65+")</f>
        <v>65+</v>
      </c>
      <c r="X4271" t="str">
        <f>_xlfn.XLOOKUP(Table4[[#This Row],[StoreID]],Stores!A:A,Stores!B:B, "Not found")</f>
        <v>MegaMart Johnmouth</v>
      </c>
      <c r="Y4271" t="str">
        <f>_xlfn.XLOOKUP(Table4[[#This Row],[StoreID]],Stores!A:A,Stores!C:C, "Not Found")</f>
        <v>Johnmouth</v>
      </c>
      <c r="Z4271" t="str">
        <f>_xlfn.XLOOKUP(Table4[[#This Row],[StoreID]],Stores!A:A,Stores!D:D, "Not Found")</f>
        <v>East</v>
      </c>
    </row>
    <row r="4272" spans="1:26">
      <c r="A4272" t="s">
        <v>5138</v>
      </c>
      <c r="B4272" s="1">
        <v>45691</v>
      </c>
      <c r="C4272" t="s">
        <v>284</v>
      </c>
      <c r="D4272" t="s">
        <v>778</v>
      </c>
      <c r="E4272" t="s">
        <v>839</v>
      </c>
      <c r="F4272">
        <v>1</v>
      </c>
      <c r="G4272">
        <v>0.05</v>
      </c>
      <c r="H4272" t="s">
        <v>868</v>
      </c>
      <c r="I4272" s="4">
        <f>Table4[[#This Row],[Quantity]]*Table4[[#This Row],[UnitPrice]]</f>
        <v>1015.76</v>
      </c>
      <c r="J4272" s="4">
        <f>Table4[[#This Row],[Gross Revenue]]*(1-Table4[[#This Row],[Discount]])</f>
        <v>964.97199999999998</v>
      </c>
      <c r="K4272" s="4">
        <f>Table4[[#This Row],[Quantity]]*Table4[[#This Row],[CostPrice]]</f>
        <v>584.4</v>
      </c>
      <c r="L4272" s="4">
        <f>Table4[[#This Row],[Net Revenue]]-Table4[[#This Row],[Total Cost]]</f>
        <v>380.572</v>
      </c>
      <c r="M4272" t="str">
        <f>_xlfn.XLOOKUP(Table4[[#This Row],[ProductID]], Products!A:A,Products!B:B, "Not Found")</f>
        <v>Behavior Dairy</v>
      </c>
      <c r="N4272" t="str">
        <f>TEXT(Table4[[#This Row],[Date]], "mmm")</f>
        <v>Feb</v>
      </c>
      <c r="O4272" t="str">
        <f>TEXT(Table4[[#This Row],[Date]], "yyyy")</f>
        <v>2025</v>
      </c>
      <c r="P4272" t="str">
        <f>_xlfn.XLOOKUP(Table4[[#This Row],[ProductID]],Products!A:A,Products!C:C, "Not Found")</f>
        <v>Groceries</v>
      </c>
      <c r="Q4272" t="str">
        <f>_xlfn.XLOOKUP(Table4[[#This Row],[ProductID]],Products!A:A,Products!D:D,"Not Found")</f>
        <v>Dairy</v>
      </c>
      <c r="R4272">
        <f>_xlfn.XLOOKUP(Table4[[#This Row],[ProductID]],Products!A:A,Products!E:E,"Not Found")</f>
        <v>1015.76</v>
      </c>
      <c r="S4272">
        <f>_xlfn.XLOOKUP(Table4[[#This Row],[ProductID]],Products!A:A,Products!F:F, "Not Found")</f>
        <v>584.4</v>
      </c>
      <c r="T4272" t="str">
        <f>_xlfn.XLOOKUP(Table4[[#This Row],[CustomerID]],Customers!A:A,Customers!D:D, "Not Found")</f>
        <v>M</v>
      </c>
      <c r="U4272" s="6">
        <f>_xlfn.XLOOKUP(Table4[[#This Row],[CustomerID]],Customers!A:A,Customers!E:E, "Not Found")</f>
        <v>19984</v>
      </c>
      <c r="V4272">
        <f ca="1">DATEDIF(Table4[[#This Row],[CustomerBirthday]], TODAY(), "Y")</f>
        <v>71</v>
      </c>
      <c r="W4272" t="str" cm="1">
        <f t="array" aca="1" ref="W4272" ca="1">_xlfn.IFS(Table4[[#This Row],[Age]]&lt;25, "Under 25",Table4[[#This Row],[Age]]=34, "25-34", Table4[[#This Row],[Age]]&lt;=49, "35-49", Table4[[#This Row],[Age]]&lt;=64, "50-64", Table4[[#This Row],[Age]]&gt;=65, "65+")</f>
        <v>65+</v>
      </c>
      <c r="X4272" t="str">
        <f>_xlfn.XLOOKUP(Table4[[#This Row],[StoreID]],Stores!A:A,Stores!B:B, "Not found")</f>
        <v>MegaMart New Michele</v>
      </c>
      <c r="Y4272" t="str">
        <f>_xlfn.XLOOKUP(Table4[[#This Row],[StoreID]],Stores!A:A,Stores!C:C, "Not Found")</f>
        <v>New Michele</v>
      </c>
      <c r="Z4272" t="str">
        <f>_xlfn.XLOOKUP(Table4[[#This Row],[StoreID]],Stores!A:A,Stores!D:D, "Not Found")</f>
        <v>West</v>
      </c>
    </row>
    <row r="4273" spans="1:26">
      <c r="A4273" t="s">
        <v>5139</v>
      </c>
      <c r="B4273" s="1">
        <v>45526</v>
      </c>
      <c r="C4273" t="s">
        <v>15</v>
      </c>
      <c r="D4273" t="s">
        <v>739</v>
      </c>
      <c r="E4273" t="s">
        <v>839</v>
      </c>
      <c r="F4273">
        <v>2</v>
      </c>
      <c r="G4273">
        <v>0</v>
      </c>
      <c r="H4273" t="s">
        <v>875</v>
      </c>
      <c r="I4273" s="4">
        <f>Table4[[#This Row],[Quantity]]*Table4[[#This Row],[UnitPrice]]</f>
        <v>2388.2399999999998</v>
      </c>
      <c r="J4273" s="4">
        <f>Table4[[#This Row],[Gross Revenue]]*(1-Table4[[#This Row],[Discount]])</f>
        <v>2388.2399999999998</v>
      </c>
      <c r="K4273" s="4">
        <f>Table4[[#This Row],[Quantity]]*Table4[[#This Row],[CostPrice]]</f>
        <v>1677.9</v>
      </c>
      <c r="L4273" s="4">
        <f>Table4[[#This Row],[Net Revenue]]-Table4[[#This Row],[Total Cost]]</f>
        <v>710.33999999999969</v>
      </c>
      <c r="M4273" t="str">
        <f>_xlfn.XLOOKUP(Table4[[#This Row],[ProductID]], Products!A:A,Products!B:B, "Not Found")</f>
        <v>Step Smartphone</v>
      </c>
      <c r="N4273" t="str">
        <f>TEXT(Table4[[#This Row],[Date]], "mmm")</f>
        <v>Aug</v>
      </c>
      <c r="O4273" t="str">
        <f>TEXT(Table4[[#This Row],[Date]], "yyyy")</f>
        <v>2024</v>
      </c>
      <c r="P4273" t="str">
        <f>_xlfn.XLOOKUP(Table4[[#This Row],[ProductID]],Products!A:A,Products!C:C, "Not Found")</f>
        <v>Electronics</v>
      </c>
      <c r="Q4273" t="str">
        <f>_xlfn.XLOOKUP(Table4[[#This Row],[ProductID]],Products!A:A,Products!D:D,"Not Found")</f>
        <v>Smartphone</v>
      </c>
      <c r="R4273">
        <f>_xlfn.XLOOKUP(Table4[[#This Row],[ProductID]],Products!A:A,Products!E:E,"Not Found")</f>
        <v>1194.1199999999999</v>
      </c>
      <c r="S4273">
        <f>_xlfn.XLOOKUP(Table4[[#This Row],[ProductID]],Products!A:A,Products!F:F, "Not Found")</f>
        <v>838.95</v>
      </c>
      <c r="T4273" t="str">
        <f>_xlfn.XLOOKUP(Table4[[#This Row],[CustomerID]],Customers!A:A,Customers!D:D, "Not Found")</f>
        <v>F</v>
      </c>
      <c r="U4273" s="6">
        <f>_xlfn.XLOOKUP(Table4[[#This Row],[CustomerID]],Customers!A:A,Customers!E:E, "Not Found")</f>
        <v>38461</v>
      </c>
      <c r="V4273">
        <f ca="1">DATEDIF(Table4[[#This Row],[CustomerBirthday]], TODAY(), "Y")</f>
        <v>21</v>
      </c>
      <c r="W4273" t="str" cm="1">
        <f t="array" aca="1" ref="W4273" ca="1">_xlfn.IFS(Table4[[#This Row],[Age]]&lt;25, "Under 25",Table4[[#This Row],[Age]]=34, "25-34", Table4[[#This Row],[Age]]&lt;=49, "35-49", Table4[[#This Row],[Age]]&lt;=64, "50-64", Table4[[#This Row],[Age]]&gt;=65, "65+")</f>
        <v>Under 25</v>
      </c>
      <c r="X4273" t="str">
        <f>_xlfn.XLOOKUP(Table4[[#This Row],[StoreID]],Stores!A:A,Stores!B:B, "Not found")</f>
        <v>MegaMart New Michele</v>
      </c>
      <c r="Y4273" t="str">
        <f>_xlfn.XLOOKUP(Table4[[#This Row],[StoreID]],Stores!A:A,Stores!C:C, "Not Found")</f>
        <v>New Michele</v>
      </c>
      <c r="Z4273" t="str">
        <f>_xlfn.XLOOKUP(Table4[[#This Row],[StoreID]],Stores!A:A,Stores!D:D, "Not Found")</f>
        <v>West</v>
      </c>
    </row>
    <row r="4274" spans="1:26">
      <c r="A4274" t="s">
        <v>5140</v>
      </c>
      <c r="B4274" s="1">
        <v>45594</v>
      </c>
      <c r="C4274" t="s">
        <v>163</v>
      </c>
      <c r="D4274" t="s">
        <v>739</v>
      </c>
      <c r="E4274" t="s">
        <v>842</v>
      </c>
      <c r="F4274">
        <v>2</v>
      </c>
      <c r="G4274">
        <v>0.15</v>
      </c>
      <c r="H4274" t="s">
        <v>875</v>
      </c>
      <c r="I4274" s="4">
        <f>Table4[[#This Row],[Quantity]]*Table4[[#This Row],[UnitPrice]]</f>
        <v>2388.2399999999998</v>
      </c>
      <c r="J4274" s="4">
        <f>Table4[[#This Row],[Gross Revenue]]*(1-Table4[[#This Row],[Discount]])</f>
        <v>2030.0039999999997</v>
      </c>
      <c r="K4274" s="4">
        <f>Table4[[#This Row],[Quantity]]*Table4[[#This Row],[CostPrice]]</f>
        <v>1677.9</v>
      </c>
      <c r="L4274" s="4">
        <f>Table4[[#This Row],[Net Revenue]]-Table4[[#This Row],[Total Cost]]</f>
        <v>352.10399999999959</v>
      </c>
      <c r="M4274" t="str">
        <f>_xlfn.XLOOKUP(Table4[[#This Row],[ProductID]], Products!A:A,Products!B:B, "Not Found")</f>
        <v>Step Smartphone</v>
      </c>
      <c r="N4274" t="str">
        <f>TEXT(Table4[[#This Row],[Date]], "mmm")</f>
        <v>Oct</v>
      </c>
      <c r="O4274" t="str">
        <f>TEXT(Table4[[#This Row],[Date]], "yyyy")</f>
        <v>2024</v>
      </c>
      <c r="P4274" t="str">
        <f>_xlfn.XLOOKUP(Table4[[#This Row],[ProductID]],Products!A:A,Products!C:C, "Not Found")</f>
        <v>Electronics</v>
      </c>
      <c r="Q4274" t="str">
        <f>_xlfn.XLOOKUP(Table4[[#This Row],[ProductID]],Products!A:A,Products!D:D,"Not Found")</f>
        <v>Smartphone</v>
      </c>
      <c r="R4274">
        <f>_xlfn.XLOOKUP(Table4[[#This Row],[ProductID]],Products!A:A,Products!E:E,"Not Found")</f>
        <v>1194.1199999999999</v>
      </c>
      <c r="S4274">
        <f>_xlfn.XLOOKUP(Table4[[#This Row],[ProductID]],Products!A:A,Products!F:F, "Not Found")</f>
        <v>838.95</v>
      </c>
      <c r="T4274" t="str">
        <f>_xlfn.XLOOKUP(Table4[[#This Row],[CustomerID]],Customers!A:A,Customers!D:D, "Not Found")</f>
        <v>F</v>
      </c>
      <c r="U4274" s="6">
        <f>_xlfn.XLOOKUP(Table4[[#This Row],[CustomerID]],Customers!A:A,Customers!E:E, "Not Found")</f>
        <v>36564</v>
      </c>
      <c r="V4274">
        <f ca="1">DATEDIF(Table4[[#This Row],[CustomerBirthday]], TODAY(), "Y")</f>
        <v>26</v>
      </c>
      <c r="W4274" t="str" cm="1">
        <f t="array" aca="1" ref="W4274" ca="1">_xlfn.IFS(Table4[[#This Row],[Age]]&lt;25, "Under 25",Table4[[#This Row],[Age]]=34, "25-34", Table4[[#This Row],[Age]]&lt;=49, "35-49", Table4[[#This Row],[Age]]&lt;=64, "50-64", Table4[[#This Row],[Age]]&gt;=65, "65+")</f>
        <v>35-49</v>
      </c>
      <c r="X4274" t="str">
        <f>_xlfn.XLOOKUP(Table4[[#This Row],[StoreID]],Stores!A:A,Stores!B:B, "Not found")</f>
        <v>MegaMart Brianahaven</v>
      </c>
      <c r="Y4274" t="str">
        <f>_xlfn.XLOOKUP(Table4[[#This Row],[StoreID]],Stores!A:A,Stores!C:C, "Not Found")</f>
        <v>Brianahaven</v>
      </c>
      <c r="Z4274" t="str">
        <f>_xlfn.XLOOKUP(Table4[[#This Row],[StoreID]],Stores!A:A,Stores!D:D, "Not Found")</f>
        <v>North</v>
      </c>
    </row>
    <row r="4275" spans="1:26">
      <c r="A4275" t="s">
        <v>5141</v>
      </c>
      <c r="B4275" s="1">
        <v>45380</v>
      </c>
      <c r="C4275" t="s">
        <v>382</v>
      </c>
      <c r="D4275" t="s">
        <v>745</v>
      </c>
      <c r="E4275" t="s">
        <v>842</v>
      </c>
      <c r="F4275">
        <v>3</v>
      </c>
      <c r="G4275">
        <v>0</v>
      </c>
      <c r="H4275" t="s">
        <v>875</v>
      </c>
      <c r="I4275" s="4">
        <f>Table4[[#This Row],[Quantity]]*Table4[[#This Row],[UnitPrice]]</f>
        <v>3579.2699999999995</v>
      </c>
      <c r="J4275" s="4">
        <f>Table4[[#This Row],[Gross Revenue]]*(1-Table4[[#This Row],[Discount]])</f>
        <v>3579.2699999999995</v>
      </c>
      <c r="K4275" s="4">
        <f>Table4[[#This Row],[Quantity]]*Table4[[#This Row],[CostPrice]]</f>
        <v>2454.7200000000003</v>
      </c>
      <c r="L4275" s="4">
        <f>Table4[[#This Row],[Net Revenue]]-Table4[[#This Row],[Total Cost]]</f>
        <v>1124.5499999999993</v>
      </c>
      <c r="M4275" t="str">
        <f>_xlfn.XLOOKUP(Table4[[#This Row],[ProductID]], Products!A:A,Products!B:B, "Not Found")</f>
        <v>Above Camera</v>
      </c>
      <c r="N4275" t="str">
        <f>TEXT(Table4[[#This Row],[Date]], "mmm")</f>
        <v>Mar</v>
      </c>
      <c r="O4275" t="str">
        <f>TEXT(Table4[[#This Row],[Date]], "yyyy")</f>
        <v>2024</v>
      </c>
      <c r="P4275" t="str">
        <f>_xlfn.XLOOKUP(Table4[[#This Row],[ProductID]],Products!A:A,Products!C:C, "Not Found")</f>
        <v>Electronics</v>
      </c>
      <c r="Q4275" t="str">
        <f>_xlfn.XLOOKUP(Table4[[#This Row],[ProductID]],Products!A:A,Products!D:D,"Not Found")</f>
        <v>Camera</v>
      </c>
      <c r="R4275">
        <f>_xlfn.XLOOKUP(Table4[[#This Row],[ProductID]],Products!A:A,Products!E:E,"Not Found")</f>
        <v>1193.0899999999999</v>
      </c>
      <c r="S4275">
        <f>_xlfn.XLOOKUP(Table4[[#This Row],[ProductID]],Products!A:A,Products!F:F, "Not Found")</f>
        <v>818.24</v>
      </c>
      <c r="T4275" t="str">
        <f>_xlfn.XLOOKUP(Table4[[#This Row],[CustomerID]],Customers!A:A,Customers!D:D, "Not Found")</f>
        <v>F</v>
      </c>
      <c r="U4275" s="6">
        <f>_xlfn.XLOOKUP(Table4[[#This Row],[CustomerID]],Customers!A:A,Customers!E:E, "Not Found")</f>
        <v>35236</v>
      </c>
      <c r="V4275">
        <f ca="1">DATEDIF(Table4[[#This Row],[CustomerBirthday]], TODAY(), "Y")</f>
        <v>30</v>
      </c>
      <c r="W4275" t="str" cm="1">
        <f t="array" aca="1" ref="W4275" ca="1">_xlfn.IFS(Table4[[#This Row],[Age]]&lt;25, "Under 25",Table4[[#This Row],[Age]]=34, "25-34", Table4[[#This Row],[Age]]&lt;=49, "35-49", Table4[[#This Row],[Age]]&lt;=64, "50-64", Table4[[#This Row],[Age]]&gt;=65, "65+")</f>
        <v>35-49</v>
      </c>
      <c r="X4275" t="str">
        <f>_xlfn.XLOOKUP(Table4[[#This Row],[StoreID]],Stores!A:A,Stores!B:B, "Not found")</f>
        <v>MegaMart Brianahaven</v>
      </c>
      <c r="Y4275" t="str">
        <f>_xlfn.XLOOKUP(Table4[[#This Row],[StoreID]],Stores!A:A,Stores!C:C, "Not Found")</f>
        <v>Brianahaven</v>
      </c>
      <c r="Z4275" t="str">
        <f>_xlfn.XLOOKUP(Table4[[#This Row],[StoreID]],Stores!A:A,Stores!D:D, "Not Found")</f>
        <v>North</v>
      </c>
    </row>
    <row r="4276" spans="1:26">
      <c r="A4276" t="s">
        <v>5142</v>
      </c>
      <c r="B4276" s="1">
        <v>45595</v>
      </c>
      <c r="C4276" t="s">
        <v>509</v>
      </c>
      <c r="D4276" t="s">
        <v>780</v>
      </c>
      <c r="E4276" t="s">
        <v>835</v>
      </c>
      <c r="F4276">
        <v>3</v>
      </c>
      <c r="G4276">
        <v>0.1</v>
      </c>
      <c r="H4276" t="s">
        <v>865</v>
      </c>
      <c r="I4276" s="4">
        <f>Table4[[#This Row],[Quantity]]*Table4[[#This Row],[UnitPrice]]</f>
        <v>3816.69</v>
      </c>
      <c r="J4276" s="4">
        <f>Table4[[#This Row],[Gross Revenue]]*(1-Table4[[#This Row],[Discount]])</f>
        <v>3435.0210000000002</v>
      </c>
      <c r="K4276" s="4">
        <f>Table4[[#This Row],[Quantity]]*Table4[[#This Row],[CostPrice]]</f>
        <v>2857.95</v>
      </c>
      <c r="L4276" s="4">
        <f>Table4[[#This Row],[Net Revenue]]-Table4[[#This Row],[Total Cost]]</f>
        <v>577.07100000000037</v>
      </c>
      <c r="M4276" t="str">
        <f>_xlfn.XLOOKUP(Table4[[#This Row],[ProductID]], Products!A:A,Products!B:B, "Not Found")</f>
        <v>Hospital Smartphone</v>
      </c>
      <c r="N4276" t="str">
        <f>TEXT(Table4[[#This Row],[Date]], "mmm")</f>
        <v>Oct</v>
      </c>
      <c r="O4276" t="str">
        <f>TEXT(Table4[[#This Row],[Date]], "yyyy")</f>
        <v>2024</v>
      </c>
      <c r="P4276" t="str">
        <f>_xlfn.XLOOKUP(Table4[[#This Row],[ProductID]],Products!A:A,Products!C:C, "Not Found")</f>
        <v>Electronics</v>
      </c>
      <c r="Q4276" t="str">
        <f>_xlfn.XLOOKUP(Table4[[#This Row],[ProductID]],Products!A:A,Products!D:D,"Not Found")</f>
        <v>Smartphone</v>
      </c>
      <c r="R4276">
        <f>_xlfn.XLOOKUP(Table4[[#This Row],[ProductID]],Products!A:A,Products!E:E,"Not Found")</f>
        <v>1272.23</v>
      </c>
      <c r="S4276">
        <f>_xlfn.XLOOKUP(Table4[[#This Row],[ProductID]],Products!A:A,Products!F:F, "Not Found")</f>
        <v>952.65</v>
      </c>
      <c r="T4276" t="str">
        <f>_xlfn.XLOOKUP(Table4[[#This Row],[CustomerID]],Customers!A:A,Customers!D:D, "Not Found")</f>
        <v>F</v>
      </c>
      <c r="U4276" s="6">
        <f>_xlfn.XLOOKUP(Table4[[#This Row],[CustomerID]],Customers!A:A,Customers!E:E, "Not Found")</f>
        <v>26827</v>
      </c>
      <c r="V4276">
        <f ca="1">DATEDIF(Table4[[#This Row],[CustomerBirthday]], TODAY(), "Y")</f>
        <v>53</v>
      </c>
      <c r="W4276" t="str" cm="1">
        <f t="array" aca="1" ref="W4276" ca="1">_xlfn.IFS(Table4[[#This Row],[Age]]&lt;25, "Under 25",Table4[[#This Row],[Age]]=34, "25-34", Table4[[#This Row],[Age]]&lt;=49, "35-49", Table4[[#This Row],[Age]]&lt;=64, "50-64", Table4[[#This Row],[Age]]&gt;=65, "65+")</f>
        <v>50-64</v>
      </c>
      <c r="X4276" t="str">
        <f>_xlfn.XLOOKUP(Table4[[#This Row],[StoreID]],Stores!A:A,Stores!B:B, "Not found")</f>
        <v>MegaMart Peckmouth</v>
      </c>
      <c r="Y4276" t="str">
        <f>_xlfn.XLOOKUP(Table4[[#This Row],[StoreID]],Stores!A:A,Stores!C:C, "Not Found")</f>
        <v>Peckmouth</v>
      </c>
      <c r="Z4276" t="str">
        <f>_xlfn.XLOOKUP(Table4[[#This Row],[StoreID]],Stores!A:A,Stores!D:D, "Not Found")</f>
        <v>East</v>
      </c>
    </row>
    <row r="4277" spans="1:26">
      <c r="A4277" t="s">
        <v>5143</v>
      </c>
      <c r="B4277" s="1">
        <v>45404</v>
      </c>
      <c r="C4277" t="s">
        <v>491</v>
      </c>
      <c r="D4277" t="s">
        <v>792</v>
      </c>
      <c r="E4277" t="s">
        <v>831</v>
      </c>
      <c r="F4277">
        <v>2</v>
      </c>
      <c r="G4277">
        <v>0</v>
      </c>
      <c r="H4277" t="s">
        <v>871</v>
      </c>
      <c r="I4277" s="4">
        <f>Table4[[#This Row],[Quantity]]*Table4[[#This Row],[UnitPrice]]</f>
        <v>3597.94</v>
      </c>
      <c r="J4277" s="4">
        <f>Table4[[#This Row],[Gross Revenue]]*(1-Table4[[#This Row],[Discount]])</f>
        <v>3597.94</v>
      </c>
      <c r="K4277" s="4">
        <f>Table4[[#This Row],[Quantity]]*Table4[[#This Row],[CostPrice]]</f>
        <v>2658.3</v>
      </c>
      <c r="L4277" s="4">
        <f>Table4[[#This Row],[Net Revenue]]-Table4[[#This Row],[Total Cost]]</f>
        <v>939.63999999999987</v>
      </c>
      <c r="M4277" t="str">
        <f>_xlfn.XLOOKUP(Table4[[#This Row],[ProductID]], Products!A:A,Products!B:B, "Not Found")</f>
        <v>Beat Accessories</v>
      </c>
      <c r="N4277" t="str">
        <f>TEXT(Table4[[#This Row],[Date]], "mmm")</f>
        <v>Apr</v>
      </c>
      <c r="O4277" t="str">
        <f>TEXT(Table4[[#This Row],[Date]], "yyyy")</f>
        <v>2024</v>
      </c>
      <c r="P4277" t="str">
        <f>_xlfn.XLOOKUP(Table4[[#This Row],[ProductID]],Products!A:A,Products!C:C, "Not Found")</f>
        <v>Fashion</v>
      </c>
      <c r="Q4277" t="str">
        <f>_xlfn.XLOOKUP(Table4[[#This Row],[ProductID]],Products!A:A,Products!D:D,"Not Found")</f>
        <v>Accessories</v>
      </c>
      <c r="R4277">
        <f>_xlfn.XLOOKUP(Table4[[#This Row],[ProductID]],Products!A:A,Products!E:E,"Not Found")</f>
        <v>1798.97</v>
      </c>
      <c r="S4277">
        <f>_xlfn.XLOOKUP(Table4[[#This Row],[ProductID]],Products!A:A,Products!F:F, "Not Found")</f>
        <v>1329.15</v>
      </c>
      <c r="T4277" t="str">
        <f>_xlfn.XLOOKUP(Table4[[#This Row],[CustomerID]],Customers!A:A,Customers!D:D, "Not Found")</f>
        <v>F</v>
      </c>
      <c r="U4277" s="6">
        <f>_xlfn.XLOOKUP(Table4[[#This Row],[CustomerID]],Customers!A:A,Customers!E:E, "Not Found")</f>
        <v>31076</v>
      </c>
      <c r="V4277">
        <f ca="1">DATEDIF(Table4[[#This Row],[CustomerBirthday]], TODAY(), "Y")</f>
        <v>41</v>
      </c>
      <c r="W4277" t="str" cm="1">
        <f t="array" aca="1" ref="W4277" ca="1">_xlfn.IFS(Table4[[#This Row],[Age]]&lt;25, "Under 25",Table4[[#This Row],[Age]]=34, "25-34", Table4[[#This Row],[Age]]&lt;=49, "35-49", Table4[[#This Row],[Age]]&lt;=64, "50-64", Table4[[#This Row],[Age]]&gt;=65, "65+")</f>
        <v>35-49</v>
      </c>
      <c r="X4277" t="str">
        <f>_xlfn.XLOOKUP(Table4[[#This Row],[StoreID]],Stores!A:A,Stores!B:B, "Not found")</f>
        <v>MegaMart Jimenezborough</v>
      </c>
      <c r="Y4277" t="str">
        <f>_xlfn.XLOOKUP(Table4[[#This Row],[StoreID]],Stores!A:A,Stores!C:C, "Not Found")</f>
        <v>Jimenezborough</v>
      </c>
      <c r="Z4277" t="str">
        <f>_xlfn.XLOOKUP(Table4[[#This Row],[StoreID]],Stores!A:A,Stores!D:D, "Not Found")</f>
        <v>South</v>
      </c>
    </row>
    <row r="4278" spans="1:26">
      <c r="A4278" t="s">
        <v>5144</v>
      </c>
      <c r="B4278" s="1">
        <v>45653</v>
      </c>
      <c r="C4278" t="s">
        <v>608</v>
      </c>
      <c r="D4278" t="s">
        <v>718</v>
      </c>
      <c r="E4278" t="s">
        <v>831</v>
      </c>
      <c r="F4278">
        <v>3</v>
      </c>
      <c r="G4278">
        <v>0.15</v>
      </c>
      <c r="H4278" t="s">
        <v>865</v>
      </c>
      <c r="I4278" s="4">
        <f>Table4[[#This Row],[Quantity]]*Table4[[#This Row],[UnitPrice]]</f>
        <v>1012.89</v>
      </c>
      <c r="J4278" s="4">
        <f>Table4[[#This Row],[Gross Revenue]]*(1-Table4[[#This Row],[Discount]])</f>
        <v>860.95650000000001</v>
      </c>
      <c r="K4278" s="4">
        <f>Table4[[#This Row],[Quantity]]*Table4[[#This Row],[CostPrice]]</f>
        <v>507.09000000000003</v>
      </c>
      <c r="L4278" s="4">
        <f>Table4[[#This Row],[Net Revenue]]-Table4[[#This Row],[Total Cost]]</f>
        <v>353.86649999999997</v>
      </c>
      <c r="M4278" t="str">
        <f>_xlfn.XLOOKUP(Table4[[#This Row],[ProductID]], Products!A:A,Products!B:B, "Not Found")</f>
        <v>Here Footwear</v>
      </c>
      <c r="N4278" t="str">
        <f>TEXT(Table4[[#This Row],[Date]], "mmm")</f>
        <v>Dec</v>
      </c>
      <c r="O4278" t="str">
        <f>TEXT(Table4[[#This Row],[Date]], "yyyy")</f>
        <v>2024</v>
      </c>
      <c r="P4278" t="str">
        <f>_xlfn.XLOOKUP(Table4[[#This Row],[ProductID]],Products!A:A,Products!C:C, "Not Found")</f>
        <v>Fashion</v>
      </c>
      <c r="Q4278" t="str">
        <f>_xlfn.XLOOKUP(Table4[[#This Row],[ProductID]],Products!A:A,Products!D:D,"Not Found")</f>
        <v>Footwear</v>
      </c>
      <c r="R4278">
        <f>_xlfn.XLOOKUP(Table4[[#This Row],[ProductID]],Products!A:A,Products!E:E,"Not Found")</f>
        <v>337.63</v>
      </c>
      <c r="S4278">
        <f>_xlfn.XLOOKUP(Table4[[#This Row],[ProductID]],Products!A:A,Products!F:F, "Not Found")</f>
        <v>169.03</v>
      </c>
      <c r="T4278" t="str">
        <f>_xlfn.XLOOKUP(Table4[[#This Row],[CustomerID]],Customers!A:A,Customers!D:D, "Not Found")</f>
        <v>M</v>
      </c>
      <c r="U4278" s="6">
        <f>_xlfn.XLOOKUP(Table4[[#This Row],[CustomerID]],Customers!A:A,Customers!E:E, "Not Found")</f>
        <v>34043</v>
      </c>
      <c r="V4278">
        <f ca="1">DATEDIF(Table4[[#This Row],[CustomerBirthday]], TODAY(), "Y")</f>
        <v>33</v>
      </c>
      <c r="W4278" t="str" cm="1">
        <f t="array" aca="1" ref="W4278" ca="1">_xlfn.IFS(Table4[[#This Row],[Age]]&lt;25, "Under 25",Table4[[#This Row],[Age]]=34, "25-34", Table4[[#This Row],[Age]]&lt;=49, "35-49", Table4[[#This Row],[Age]]&lt;=64, "50-64", Table4[[#This Row],[Age]]&gt;=65, "65+")</f>
        <v>35-49</v>
      </c>
      <c r="X4278" t="str">
        <f>_xlfn.XLOOKUP(Table4[[#This Row],[StoreID]],Stores!A:A,Stores!B:B, "Not found")</f>
        <v>MegaMart Jimenezborough</v>
      </c>
      <c r="Y4278" t="str">
        <f>_xlfn.XLOOKUP(Table4[[#This Row],[StoreID]],Stores!A:A,Stores!C:C, "Not Found")</f>
        <v>Jimenezborough</v>
      </c>
      <c r="Z4278" t="str">
        <f>_xlfn.XLOOKUP(Table4[[#This Row],[StoreID]],Stores!A:A,Stores!D:D, "Not Found")</f>
        <v>South</v>
      </c>
    </row>
    <row r="4279" spans="1:26">
      <c r="A4279" t="s">
        <v>5145</v>
      </c>
      <c r="B4279" s="1">
        <v>45214</v>
      </c>
      <c r="C4279" t="s">
        <v>608</v>
      </c>
      <c r="D4279" t="s">
        <v>769</v>
      </c>
      <c r="E4279" t="s">
        <v>846</v>
      </c>
      <c r="F4279">
        <v>5</v>
      </c>
      <c r="G4279">
        <v>0.05</v>
      </c>
      <c r="H4279" t="s">
        <v>868</v>
      </c>
      <c r="I4279" s="4">
        <f>Table4[[#This Row],[Quantity]]*Table4[[#This Row],[UnitPrice]]</f>
        <v>127.85</v>
      </c>
      <c r="J4279" s="4">
        <f>Table4[[#This Row],[Gross Revenue]]*(1-Table4[[#This Row],[Discount]])</f>
        <v>121.4575</v>
      </c>
      <c r="K4279" s="4">
        <f>Table4[[#This Row],[Quantity]]*Table4[[#This Row],[CostPrice]]</f>
        <v>95.25</v>
      </c>
      <c r="L4279" s="4">
        <f>Table4[[#This Row],[Net Revenue]]-Table4[[#This Row],[Total Cost]]</f>
        <v>26.207499999999996</v>
      </c>
      <c r="M4279" t="str">
        <f>_xlfn.XLOOKUP(Table4[[#This Row],[ProductID]], Products!A:A,Products!B:B, "Not Found")</f>
        <v>How Vegetables</v>
      </c>
      <c r="N4279" t="str">
        <f>TEXT(Table4[[#This Row],[Date]], "mmm")</f>
        <v>Oct</v>
      </c>
      <c r="O4279" t="str">
        <f>TEXT(Table4[[#This Row],[Date]], "yyyy")</f>
        <v>2023</v>
      </c>
      <c r="P4279" t="str">
        <f>_xlfn.XLOOKUP(Table4[[#This Row],[ProductID]],Products!A:A,Products!C:C, "Not Found")</f>
        <v>Groceries</v>
      </c>
      <c r="Q4279" t="str">
        <f>_xlfn.XLOOKUP(Table4[[#This Row],[ProductID]],Products!A:A,Products!D:D,"Not Found")</f>
        <v>Vegetables</v>
      </c>
      <c r="R4279">
        <f>_xlfn.XLOOKUP(Table4[[#This Row],[ProductID]],Products!A:A,Products!E:E,"Not Found")</f>
        <v>25.57</v>
      </c>
      <c r="S4279">
        <f>_xlfn.XLOOKUP(Table4[[#This Row],[ProductID]],Products!A:A,Products!F:F, "Not Found")</f>
        <v>19.05</v>
      </c>
      <c r="T4279" t="str">
        <f>_xlfn.XLOOKUP(Table4[[#This Row],[CustomerID]],Customers!A:A,Customers!D:D, "Not Found")</f>
        <v>M</v>
      </c>
      <c r="U4279" s="6">
        <f>_xlfn.XLOOKUP(Table4[[#This Row],[CustomerID]],Customers!A:A,Customers!E:E, "Not Found")</f>
        <v>34043</v>
      </c>
      <c r="V4279">
        <f ca="1">DATEDIF(Table4[[#This Row],[CustomerBirthday]], TODAY(), "Y")</f>
        <v>33</v>
      </c>
      <c r="W4279" t="str" cm="1">
        <f t="array" aca="1" ref="W4279" ca="1">_xlfn.IFS(Table4[[#This Row],[Age]]&lt;25, "Under 25",Table4[[#This Row],[Age]]=34, "25-34", Table4[[#This Row],[Age]]&lt;=49, "35-49", Table4[[#This Row],[Age]]&lt;=64, "50-64", Table4[[#This Row],[Age]]&gt;=65, "65+")</f>
        <v>35-49</v>
      </c>
      <c r="X4279" t="str">
        <f>_xlfn.XLOOKUP(Table4[[#This Row],[StoreID]],Stores!A:A,Stores!B:B, "Not found")</f>
        <v>MegaMart Johnmouth</v>
      </c>
      <c r="Y4279" t="str">
        <f>_xlfn.XLOOKUP(Table4[[#This Row],[StoreID]],Stores!A:A,Stores!C:C, "Not Found")</f>
        <v>Johnmouth</v>
      </c>
      <c r="Z4279" t="str">
        <f>_xlfn.XLOOKUP(Table4[[#This Row],[StoreID]],Stores!A:A,Stores!D:D, "Not Found")</f>
        <v>East</v>
      </c>
    </row>
    <row r="4280" spans="1:26">
      <c r="A4280" t="s">
        <v>5146</v>
      </c>
      <c r="B4280" s="1">
        <v>45628</v>
      </c>
      <c r="C4280" t="s">
        <v>258</v>
      </c>
      <c r="D4280" t="s">
        <v>804</v>
      </c>
      <c r="E4280" t="s">
        <v>831</v>
      </c>
      <c r="F4280">
        <v>5</v>
      </c>
      <c r="G4280">
        <v>0.1</v>
      </c>
      <c r="H4280" t="s">
        <v>868</v>
      </c>
      <c r="I4280" s="4">
        <f>Table4[[#This Row],[Quantity]]*Table4[[#This Row],[UnitPrice]]</f>
        <v>2704.7000000000003</v>
      </c>
      <c r="J4280" s="4">
        <f>Table4[[#This Row],[Gross Revenue]]*(1-Table4[[#This Row],[Discount]])</f>
        <v>2434.2300000000005</v>
      </c>
      <c r="K4280" s="4">
        <f>Table4[[#This Row],[Quantity]]*Table4[[#This Row],[CostPrice]]</f>
        <v>1991.25</v>
      </c>
      <c r="L4280" s="4">
        <f>Table4[[#This Row],[Net Revenue]]-Table4[[#This Row],[Total Cost]]</f>
        <v>442.98000000000047</v>
      </c>
      <c r="M4280" t="str">
        <f>_xlfn.XLOOKUP(Table4[[#This Row],[ProductID]], Products!A:A,Products!B:B, "Not Found")</f>
        <v>Church Clothing</v>
      </c>
      <c r="N4280" t="str">
        <f>TEXT(Table4[[#This Row],[Date]], "mmm")</f>
        <v>Dec</v>
      </c>
      <c r="O4280" t="str">
        <f>TEXT(Table4[[#This Row],[Date]], "yyyy")</f>
        <v>2024</v>
      </c>
      <c r="P4280" t="str">
        <f>_xlfn.XLOOKUP(Table4[[#This Row],[ProductID]],Products!A:A,Products!C:C, "Not Found")</f>
        <v>Fashion</v>
      </c>
      <c r="Q4280" t="str">
        <f>_xlfn.XLOOKUP(Table4[[#This Row],[ProductID]],Products!A:A,Products!D:D,"Not Found")</f>
        <v>Clothing</v>
      </c>
      <c r="R4280">
        <f>_xlfn.XLOOKUP(Table4[[#This Row],[ProductID]],Products!A:A,Products!E:E,"Not Found")</f>
        <v>540.94000000000005</v>
      </c>
      <c r="S4280">
        <f>_xlfn.XLOOKUP(Table4[[#This Row],[ProductID]],Products!A:A,Products!F:F, "Not Found")</f>
        <v>398.25</v>
      </c>
      <c r="T4280" t="str">
        <f>_xlfn.XLOOKUP(Table4[[#This Row],[CustomerID]],Customers!A:A,Customers!D:D, "Not Found")</f>
        <v>F</v>
      </c>
      <c r="U4280" s="6">
        <f>_xlfn.XLOOKUP(Table4[[#This Row],[CustomerID]],Customers!A:A,Customers!E:E, "Not Found")</f>
        <v>29746</v>
      </c>
      <c r="V4280">
        <f ca="1">DATEDIF(Table4[[#This Row],[CustomerBirthday]], TODAY(), "Y")</f>
        <v>45</v>
      </c>
      <c r="W4280" t="str" cm="1">
        <f t="array" aca="1" ref="W4280" ca="1">_xlfn.IFS(Table4[[#This Row],[Age]]&lt;25, "Under 25",Table4[[#This Row],[Age]]=34, "25-34", Table4[[#This Row],[Age]]&lt;=49, "35-49", Table4[[#This Row],[Age]]&lt;=64, "50-64", Table4[[#This Row],[Age]]&gt;=65, "65+")</f>
        <v>35-49</v>
      </c>
      <c r="X4280" t="str">
        <f>_xlfn.XLOOKUP(Table4[[#This Row],[StoreID]],Stores!A:A,Stores!B:B, "Not found")</f>
        <v>MegaMart Jimenezborough</v>
      </c>
      <c r="Y4280" t="str">
        <f>_xlfn.XLOOKUP(Table4[[#This Row],[StoreID]],Stores!A:A,Stores!C:C, "Not Found")</f>
        <v>Jimenezborough</v>
      </c>
      <c r="Z4280" t="str">
        <f>_xlfn.XLOOKUP(Table4[[#This Row],[StoreID]],Stores!A:A,Stores!D:D, "Not Found")</f>
        <v>South</v>
      </c>
    </row>
    <row r="4281" spans="1:26">
      <c r="A4281" t="s">
        <v>5147</v>
      </c>
      <c r="B4281" s="1">
        <v>45796</v>
      </c>
      <c r="C4281" t="s">
        <v>234</v>
      </c>
      <c r="D4281" t="s">
        <v>792</v>
      </c>
      <c r="E4281" t="s">
        <v>831</v>
      </c>
      <c r="F4281">
        <v>2</v>
      </c>
      <c r="G4281">
        <v>0.15</v>
      </c>
      <c r="H4281" t="s">
        <v>865</v>
      </c>
      <c r="I4281" s="4">
        <f>Table4[[#This Row],[Quantity]]*Table4[[#This Row],[UnitPrice]]</f>
        <v>3597.94</v>
      </c>
      <c r="J4281" s="4">
        <f>Table4[[#This Row],[Gross Revenue]]*(1-Table4[[#This Row],[Discount]])</f>
        <v>3058.2489999999998</v>
      </c>
      <c r="K4281" s="4">
        <f>Table4[[#This Row],[Quantity]]*Table4[[#This Row],[CostPrice]]</f>
        <v>2658.3</v>
      </c>
      <c r="L4281" s="4">
        <f>Table4[[#This Row],[Net Revenue]]-Table4[[#This Row],[Total Cost]]</f>
        <v>399.94899999999961</v>
      </c>
      <c r="M4281" t="str">
        <f>_xlfn.XLOOKUP(Table4[[#This Row],[ProductID]], Products!A:A,Products!B:B, "Not Found")</f>
        <v>Beat Accessories</v>
      </c>
      <c r="N4281" t="str">
        <f>TEXT(Table4[[#This Row],[Date]], "mmm")</f>
        <v>May</v>
      </c>
      <c r="O4281" t="str">
        <f>TEXT(Table4[[#This Row],[Date]], "yyyy")</f>
        <v>2025</v>
      </c>
      <c r="P4281" t="str">
        <f>_xlfn.XLOOKUP(Table4[[#This Row],[ProductID]],Products!A:A,Products!C:C, "Not Found")</f>
        <v>Fashion</v>
      </c>
      <c r="Q4281" t="str">
        <f>_xlfn.XLOOKUP(Table4[[#This Row],[ProductID]],Products!A:A,Products!D:D,"Not Found")</f>
        <v>Accessories</v>
      </c>
      <c r="R4281">
        <f>_xlfn.XLOOKUP(Table4[[#This Row],[ProductID]],Products!A:A,Products!E:E,"Not Found")</f>
        <v>1798.97</v>
      </c>
      <c r="S4281">
        <f>_xlfn.XLOOKUP(Table4[[#This Row],[ProductID]],Products!A:A,Products!F:F, "Not Found")</f>
        <v>1329.15</v>
      </c>
      <c r="T4281" t="str">
        <f>_xlfn.XLOOKUP(Table4[[#This Row],[CustomerID]],Customers!A:A,Customers!D:D, "Not Found")</f>
        <v>M</v>
      </c>
      <c r="U4281" s="6">
        <f>_xlfn.XLOOKUP(Table4[[#This Row],[CustomerID]],Customers!A:A,Customers!E:E, "Not Found")</f>
        <v>25132</v>
      </c>
      <c r="V4281">
        <f ca="1">DATEDIF(Table4[[#This Row],[CustomerBirthday]], TODAY(), "Y")</f>
        <v>57</v>
      </c>
      <c r="W4281" t="str" cm="1">
        <f t="array" aca="1" ref="W4281" ca="1">_xlfn.IFS(Table4[[#This Row],[Age]]&lt;25, "Under 25",Table4[[#This Row],[Age]]=34, "25-34", Table4[[#This Row],[Age]]&lt;=49, "35-49", Table4[[#This Row],[Age]]&lt;=64, "50-64", Table4[[#This Row],[Age]]&gt;=65, "65+")</f>
        <v>50-64</v>
      </c>
      <c r="X4281" t="str">
        <f>_xlfn.XLOOKUP(Table4[[#This Row],[StoreID]],Stores!A:A,Stores!B:B, "Not found")</f>
        <v>MegaMart Jimenezborough</v>
      </c>
      <c r="Y4281" t="str">
        <f>_xlfn.XLOOKUP(Table4[[#This Row],[StoreID]],Stores!A:A,Stores!C:C, "Not Found")</f>
        <v>Jimenezborough</v>
      </c>
      <c r="Z4281" t="str">
        <f>_xlfn.XLOOKUP(Table4[[#This Row],[StoreID]],Stores!A:A,Stores!D:D, "Not Found")</f>
        <v>South</v>
      </c>
    </row>
    <row r="4282" spans="1:26">
      <c r="A4282" t="s">
        <v>5148</v>
      </c>
      <c r="B4282" s="1">
        <v>45863</v>
      </c>
      <c r="C4282" t="s">
        <v>20</v>
      </c>
      <c r="D4282" t="s">
        <v>808</v>
      </c>
      <c r="E4282" t="s">
        <v>831</v>
      </c>
      <c r="F4282">
        <v>1</v>
      </c>
      <c r="G4282">
        <v>0.05</v>
      </c>
      <c r="H4282" t="s">
        <v>875</v>
      </c>
      <c r="I4282" s="4">
        <f>Table4[[#This Row],[Quantity]]*Table4[[#This Row],[UnitPrice]]</f>
        <v>1635.01</v>
      </c>
      <c r="J4282" s="4">
        <f>Table4[[#This Row],[Gross Revenue]]*(1-Table4[[#This Row],[Discount]])</f>
        <v>1553.2594999999999</v>
      </c>
      <c r="K4282" s="4">
        <f>Table4[[#This Row],[Quantity]]*Table4[[#This Row],[CostPrice]]</f>
        <v>1043.29</v>
      </c>
      <c r="L4282" s="4">
        <f>Table4[[#This Row],[Net Revenue]]-Table4[[#This Row],[Total Cost]]</f>
        <v>509.96949999999993</v>
      </c>
      <c r="M4282" t="str">
        <f>_xlfn.XLOOKUP(Table4[[#This Row],[ProductID]], Products!A:A,Products!B:B, "Not Found")</f>
        <v>Present Television</v>
      </c>
      <c r="N4282" t="str">
        <f>TEXT(Table4[[#This Row],[Date]], "mmm")</f>
        <v>Jul</v>
      </c>
      <c r="O4282" t="str">
        <f>TEXT(Table4[[#This Row],[Date]], "yyyy")</f>
        <v>2025</v>
      </c>
      <c r="P4282" t="str">
        <f>_xlfn.XLOOKUP(Table4[[#This Row],[ProductID]],Products!A:A,Products!C:C, "Not Found")</f>
        <v>Electronics</v>
      </c>
      <c r="Q4282" t="str">
        <f>_xlfn.XLOOKUP(Table4[[#This Row],[ProductID]],Products!A:A,Products!D:D,"Not Found")</f>
        <v>Television</v>
      </c>
      <c r="R4282">
        <f>_xlfn.XLOOKUP(Table4[[#This Row],[ProductID]],Products!A:A,Products!E:E,"Not Found")</f>
        <v>1635.01</v>
      </c>
      <c r="S4282">
        <f>_xlfn.XLOOKUP(Table4[[#This Row],[ProductID]],Products!A:A,Products!F:F, "Not Found")</f>
        <v>1043.29</v>
      </c>
      <c r="T4282" t="str">
        <f>_xlfn.XLOOKUP(Table4[[#This Row],[CustomerID]],Customers!A:A,Customers!D:D, "Not Found")</f>
        <v>M</v>
      </c>
      <c r="U4282" s="6">
        <f>_xlfn.XLOOKUP(Table4[[#This Row],[CustomerID]],Customers!A:A,Customers!E:E, "Not Found")</f>
        <v>33771</v>
      </c>
      <c r="V4282">
        <f ca="1">DATEDIF(Table4[[#This Row],[CustomerBirthday]], TODAY(), "Y")</f>
        <v>34</v>
      </c>
      <c r="W4282" t="str" cm="1">
        <f t="array" aca="1" ref="W4282" ca="1">_xlfn.IFS(Table4[[#This Row],[Age]]&lt;25, "Under 25",Table4[[#This Row],[Age]]=34, "25-34", Table4[[#This Row],[Age]]&lt;=49, "35-49", Table4[[#This Row],[Age]]&lt;=64, "50-64", Table4[[#This Row],[Age]]&gt;=65, "65+")</f>
        <v>25-34</v>
      </c>
      <c r="X4282" t="str">
        <f>_xlfn.XLOOKUP(Table4[[#This Row],[StoreID]],Stores!A:A,Stores!B:B, "Not found")</f>
        <v>MegaMart Jimenezborough</v>
      </c>
      <c r="Y4282" t="str">
        <f>_xlfn.XLOOKUP(Table4[[#This Row],[StoreID]],Stores!A:A,Stores!C:C, "Not Found")</f>
        <v>Jimenezborough</v>
      </c>
      <c r="Z4282" t="str">
        <f>_xlfn.XLOOKUP(Table4[[#This Row],[StoreID]],Stores!A:A,Stores!D:D, "Not Found")</f>
        <v>South</v>
      </c>
    </row>
    <row r="4283" spans="1:26">
      <c r="A4283" t="s">
        <v>5149</v>
      </c>
      <c r="B4283" s="1">
        <v>45755</v>
      </c>
      <c r="C4283" t="s">
        <v>618</v>
      </c>
      <c r="D4283" t="s">
        <v>820</v>
      </c>
      <c r="E4283" t="s">
        <v>839</v>
      </c>
      <c r="F4283">
        <v>4</v>
      </c>
      <c r="G4283">
        <v>0.15</v>
      </c>
      <c r="H4283" t="s">
        <v>875</v>
      </c>
      <c r="I4283" s="4">
        <f>Table4[[#This Row],[Quantity]]*Table4[[#This Row],[UnitPrice]]</f>
        <v>4788.72</v>
      </c>
      <c r="J4283" s="4">
        <f>Table4[[#This Row],[Gross Revenue]]*(1-Table4[[#This Row],[Discount]])</f>
        <v>4070.4120000000003</v>
      </c>
      <c r="K4283" s="4">
        <f>Table4[[#This Row],[Quantity]]*Table4[[#This Row],[CostPrice]]</f>
        <v>2890.96</v>
      </c>
      <c r="L4283" s="4">
        <f>Table4[[#This Row],[Net Revenue]]-Table4[[#This Row],[Total Cost]]</f>
        <v>1179.4520000000002</v>
      </c>
      <c r="M4283" t="str">
        <f>_xlfn.XLOOKUP(Table4[[#This Row],[ProductID]], Products!A:A,Products!B:B, "Not Found")</f>
        <v>Or Smartphone</v>
      </c>
      <c r="N4283" t="str">
        <f>TEXT(Table4[[#This Row],[Date]], "mmm")</f>
        <v>Apr</v>
      </c>
      <c r="O4283" t="str">
        <f>TEXT(Table4[[#This Row],[Date]], "yyyy")</f>
        <v>2025</v>
      </c>
      <c r="P4283" t="str">
        <f>_xlfn.XLOOKUP(Table4[[#This Row],[ProductID]],Products!A:A,Products!C:C, "Not Found")</f>
        <v>Electronics</v>
      </c>
      <c r="Q4283" t="str">
        <f>_xlfn.XLOOKUP(Table4[[#This Row],[ProductID]],Products!A:A,Products!D:D,"Not Found")</f>
        <v>Smartphone</v>
      </c>
      <c r="R4283">
        <f>_xlfn.XLOOKUP(Table4[[#This Row],[ProductID]],Products!A:A,Products!E:E,"Not Found")</f>
        <v>1197.18</v>
      </c>
      <c r="S4283">
        <f>_xlfn.XLOOKUP(Table4[[#This Row],[ProductID]],Products!A:A,Products!F:F, "Not Found")</f>
        <v>722.74</v>
      </c>
      <c r="T4283" t="str">
        <f>_xlfn.XLOOKUP(Table4[[#This Row],[CustomerID]],Customers!A:A,Customers!D:D, "Not Found")</f>
        <v>M</v>
      </c>
      <c r="U4283" s="6">
        <f>_xlfn.XLOOKUP(Table4[[#This Row],[CustomerID]],Customers!A:A,Customers!E:E, "Not Found")</f>
        <v>38540</v>
      </c>
      <c r="V4283">
        <f ca="1">DATEDIF(Table4[[#This Row],[CustomerBirthday]], TODAY(), "Y")</f>
        <v>21</v>
      </c>
      <c r="W4283" t="str" cm="1">
        <f t="array" aca="1" ref="W4283" ca="1">_xlfn.IFS(Table4[[#This Row],[Age]]&lt;25, "Under 25",Table4[[#This Row],[Age]]=34, "25-34", Table4[[#This Row],[Age]]&lt;=49, "35-49", Table4[[#This Row],[Age]]&lt;=64, "50-64", Table4[[#This Row],[Age]]&gt;=65, "65+")</f>
        <v>Under 25</v>
      </c>
      <c r="X4283" t="str">
        <f>_xlfn.XLOOKUP(Table4[[#This Row],[StoreID]],Stores!A:A,Stores!B:B, "Not found")</f>
        <v>MegaMart New Michele</v>
      </c>
      <c r="Y4283" t="str">
        <f>_xlfn.XLOOKUP(Table4[[#This Row],[StoreID]],Stores!A:A,Stores!C:C, "Not Found")</f>
        <v>New Michele</v>
      </c>
      <c r="Z4283" t="str">
        <f>_xlfn.XLOOKUP(Table4[[#This Row],[StoreID]],Stores!A:A,Stores!D:D, "Not Found")</f>
        <v>West</v>
      </c>
    </row>
    <row r="4284" spans="1:26">
      <c r="A4284" t="s">
        <v>5150</v>
      </c>
      <c r="B4284" s="1">
        <v>45339</v>
      </c>
      <c r="C4284" t="s">
        <v>549</v>
      </c>
      <c r="D4284" t="s">
        <v>822</v>
      </c>
      <c r="E4284" t="s">
        <v>846</v>
      </c>
      <c r="F4284">
        <v>3</v>
      </c>
      <c r="G4284">
        <v>0.05</v>
      </c>
      <c r="H4284" t="s">
        <v>875</v>
      </c>
      <c r="I4284" s="4">
        <f>Table4[[#This Row],[Quantity]]*Table4[[#This Row],[UnitPrice]]</f>
        <v>3649.08</v>
      </c>
      <c r="J4284" s="4">
        <f>Table4[[#This Row],[Gross Revenue]]*(1-Table4[[#This Row],[Discount]])</f>
        <v>3466.6259999999997</v>
      </c>
      <c r="K4284" s="4">
        <f>Table4[[#This Row],[Quantity]]*Table4[[#This Row],[CostPrice]]</f>
        <v>2384.3999999999996</v>
      </c>
      <c r="L4284" s="4">
        <f>Table4[[#This Row],[Net Revenue]]-Table4[[#This Row],[Total Cost]]</f>
        <v>1082.2260000000001</v>
      </c>
      <c r="M4284" t="str">
        <f>_xlfn.XLOOKUP(Table4[[#This Row],[ProductID]], Products!A:A,Products!B:B, "Not Found")</f>
        <v>Nor Bags</v>
      </c>
      <c r="N4284" t="str">
        <f>TEXT(Table4[[#This Row],[Date]], "mmm")</f>
        <v>Feb</v>
      </c>
      <c r="O4284" t="str">
        <f>TEXT(Table4[[#This Row],[Date]], "yyyy")</f>
        <v>2024</v>
      </c>
      <c r="P4284" t="str">
        <f>_xlfn.XLOOKUP(Table4[[#This Row],[ProductID]],Products!A:A,Products!C:C, "Not Found")</f>
        <v>Fashion</v>
      </c>
      <c r="Q4284" t="str">
        <f>_xlfn.XLOOKUP(Table4[[#This Row],[ProductID]],Products!A:A,Products!D:D,"Not Found")</f>
        <v>Bags</v>
      </c>
      <c r="R4284">
        <f>_xlfn.XLOOKUP(Table4[[#This Row],[ProductID]],Products!A:A,Products!E:E,"Not Found")</f>
        <v>1216.3599999999999</v>
      </c>
      <c r="S4284">
        <f>_xlfn.XLOOKUP(Table4[[#This Row],[ProductID]],Products!A:A,Products!F:F, "Not Found")</f>
        <v>794.8</v>
      </c>
      <c r="T4284" t="str">
        <f>_xlfn.XLOOKUP(Table4[[#This Row],[CustomerID]],Customers!A:A,Customers!D:D, "Not Found")</f>
        <v>M</v>
      </c>
      <c r="U4284" s="6">
        <f>_xlfn.XLOOKUP(Table4[[#This Row],[CustomerID]],Customers!A:A,Customers!E:E, "Not Found")</f>
        <v>31945</v>
      </c>
      <c r="V4284">
        <f ca="1">DATEDIF(Table4[[#This Row],[CustomerBirthday]], TODAY(), "Y")</f>
        <v>39</v>
      </c>
      <c r="W4284" t="str" cm="1">
        <f t="array" aca="1" ref="W4284" ca="1">_xlfn.IFS(Table4[[#This Row],[Age]]&lt;25, "Under 25",Table4[[#This Row],[Age]]=34, "25-34", Table4[[#This Row],[Age]]&lt;=49, "35-49", Table4[[#This Row],[Age]]&lt;=64, "50-64", Table4[[#This Row],[Age]]&gt;=65, "65+")</f>
        <v>35-49</v>
      </c>
      <c r="X4284" t="str">
        <f>_xlfn.XLOOKUP(Table4[[#This Row],[StoreID]],Stores!A:A,Stores!B:B, "Not found")</f>
        <v>MegaMart Johnmouth</v>
      </c>
      <c r="Y4284" t="str">
        <f>_xlfn.XLOOKUP(Table4[[#This Row],[StoreID]],Stores!A:A,Stores!C:C, "Not Found")</f>
        <v>Johnmouth</v>
      </c>
      <c r="Z4284" t="str">
        <f>_xlfn.XLOOKUP(Table4[[#This Row],[StoreID]],Stores!A:A,Stores!D:D, "Not Found")</f>
        <v>East</v>
      </c>
    </row>
    <row r="4285" spans="1:26">
      <c r="A4285" t="s">
        <v>5151</v>
      </c>
      <c r="B4285" s="1">
        <v>45663</v>
      </c>
      <c r="C4285" t="s">
        <v>347</v>
      </c>
      <c r="D4285" t="s">
        <v>796</v>
      </c>
      <c r="E4285" t="s">
        <v>842</v>
      </c>
      <c r="F4285">
        <v>3</v>
      </c>
      <c r="G4285">
        <v>0</v>
      </c>
      <c r="H4285" t="s">
        <v>865</v>
      </c>
      <c r="I4285" s="4">
        <f>Table4[[#This Row],[Quantity]]*Table4[[#This Row],[UnitPrice]]</f>
        <v>4687.29</v>
      </c>
      <c r="J4285" s="4">
        <f>Table4[[#This Row],[Gross Revenue]]*(1-Table4[[#This Row],[Discount]])</f>
        <v>4687.29</v>
      </c>
      <c r="K4285" s="4">
        <f>Table4[[#This Row],[Quantity]]*Table4[[#This Row],[CostPrice]]</f>
        <v>3586.8900000000003</v>
      </c>
      <c r="L4285" s="4">
        <f>Table4[[#This Row],[Net Revenue]]-Table4[[#This Row],[Total Cost]]</f>
        <v>1100.3999999999996</v>
      </c>
      <c r="M4285" t="str">
        <f>_xlfn.XLOOKUP(Table4[[#This Row],[ProductID]], Products!A:A,Products!B:B, "Not Found")</f>
        <v>Chair Laptop</v>
      </c>
      <c r="N4285" t="str">
        <f>TEXT(Table4[[#This Row],[Date]], "mmm")</f>
        <v>Jan</v>
      </c>
      <c r="O4285" t="str">
        <f>TEXT(Table4[[#This Row],[Date]], "yyyy")</f>
        <v>2025</v>
      </c>
      <c r="P4285" t="str">
        <f>_xlfn.XLOOKUP(Table4[[#This Row],[ProductID]],Products!A:A,Products!C:C, "Not Found")</f>
        <v>Electronics</v>
      </c>
      <c r="Q4285" t="str">
        <f>_xlfn.XLOOKUP(Table4[[#This Row],[ProductID]],Products!A:A,Products!D:D,"Not Found")</f>
        <v>Laptop</v>
      </c>
      <c r="R4285">
        <f>_xlfn.XLOOKUP(Table4[[#This Row],[ProductID]],Products!A:A,Products!E:E,"Not Found")</f>
        <v>1562.43</v>
      </c>
      <c r="S4285">
        <f>_xlfn.XLOOKUP(Table4[[#This Row],[ProductID]],Products!A:A,Products!F:F, "Not Found")</f>
        <v>1195.6300000000001</v>
      </c>
      <c r="T4285" t="str">
        <f>_xlfn.XLOOKUP(Table4[[#This Row],[CustomerID]],Customers!A:A,Customers!D:D, "Not Found")</f>
        <v>F</v>
      </c>
      <c r="U4285" s="6">
        <f>_xlfn.XLOOKUP(Table4[[#This Row],[CustomerID]],Customers!A:A,Customers!E:E, "Not Found")</f>
        <v>37223</v>
      </c>
      <c r="V4285">
        <f ca="1">DATEDIF(Table4[[#This Row],[CustomerBirthday]], TODAY(), "Y")</f>
        <v>24</v>
      </c>
      <c r="W4285" t="str" cm="1">
        <f t="array" aca="1" ref="W4285" ca="1">_xlfn.IFS(Table4[[#This Row],[Age]]&lt;25, "Under 25",Table4[[#This Row],[Age]]=34, "25-34", Table4[[#This Row],[Age]]&lt;=49, "35-49", Table4[[#This Row],[Age]]&lt;=64, "50-64", Table4[[#This Row],[Age]]&gt;=65, "65+")</f>
        <v>Under 25</v>
      </c>
      <c r="X4285" t="str">
        <f>_xlfn.XLOOKUP(Table4[[#This Row],[StoreID]],Stores!A:A,Stores!B:B, "Not found")</f>
        <v>MegaMart Brianahaven</v>
      </c>
      <c r="Y4285" t="str">
        <f>_xlfn.XLOOKUP(Table4[[#This Row],[StoreID]],Stores!A:A,Stores!C:C, "Not Found")</f>
        <v>Brianahaven</v>
      </c>
      <c r="Z4285" t="str">
        <f>_xlfn.XLOOKUP(Table4[[#This Row],[StoreID]],Stores!A:A,Stores!D:D, "Not Found")</f>
        <v>North</v>
      </c>
    </row>
    <row r="4286" spans="1:26">
      <c r="A4286" t="s">
        <v>5152</v>
      </c>
      <c r="B4286" s="1">
        <v>45884</v>
      </c>
      <c r="C4286" t="s">
        <v>693</v>
      </c>
      <c r="D4286" t="s">
        <v>780</v>
      </c>
      <c r="E4286" t="s">
        <v>846</v>
      </c>
      <c r="F4286">
        <v>2</v>
      </c>
      <c r="G4286">
        <v>0.15</v>
      </c>
      <c r="H4286" t="s">
        <v>865</v>
      </c>
      <c r="I4286" s="4">
        <f>Table4[[#This Row],[Quantity]]*Table4[[#This Row],[UnitPrice]]</f>
        <v>2544.46</v>
      </c>
      <c r="J4286" s="4">
        <f>Table4[[#This Row],[Gross Revenue]]*(1-Table4[[#This Row],[Discount]])</f>
        <v>2162.7910000000002</v>
      </c>
      <c r="K4286" s="4">
        <f>Table4[[#This Row],[Quantity]]*Table4[[#This Row],[CostPrice]]</f>
        <v>1905.3</v>
      </c>
      <c r="L4286" s="4">
        <f>Table4[[#This Row],[Net Revenue]]-Table4[[#This Row],[Total Cost]]</f>
        <v>257.49100000000021</v>
      </c>
      <c r="M4286" t="str">
        <f>_xlfn.XLOOKUP(Table4[[#This Row],[ProductID]], Products!A:A,Products!B:B, "Not Found")</f>
        <v>Hospital Smartphone</v>
      </c>
      <c r="N4286" t="str">
        <f>TEXT(Table4[[#This Row],[Date]], "mmm")</f>
        <v>Aug</v>
      </c>
      <c r="O4286" t="str">
        <f>TEXT(Table4[[#This Row],[Date]], "yyyy")</f>
        <v>2025</v>
      </c>
      <c r="P4286" t="str">
        <f>_xlfn.XLOOKUP(Table4[[#This Row],[ProductID]],Products!A:A,Products!C:C, "Not Found")</f>
        <v>Electronics</v>
      </c>
      <c r="Q4286" t="str">
        <f>_xlfn.XLOOKUP(Table4[[#This Row],[ProductID]],Products!A:A,Products!D:D,"Not Found")</f>
        <v>Smartphone</v>
      </c>
      <c r="R4286">
        <f>_xlfn.XLOOKUP(Table4[[#This Row],[ProductID]],Products!A:A,Products!E:E,"Not Found")</f>
        <v>1272.23</v>
      </c>
      <c r="S4286">
        <f>_xlfn.XLOOKUP(Table4[[#This Row],[ProductID]],Products!A:A,Products!F:F, "Not Found")</f>
        <v>952.65</v>
      </c>
      <c r="T4286" t="str">
        <f>_xlfn.XLOOKUP(Table4[[#This Row],[CustomerID]],Customers!A:A,Customers!D:D, "Not Found")</f>
        <v>M</v>
      </c>
      <c r="U4286" s="6">
        <f>_xlfn.XLOOKUP(Table4[[#This Row],[CustomerID]],Customers!A:A,Customers!E:E, "Not Found")</f>
        <v>21086</v>
      </c>
      <c r="V4286">
        <f ca="1">DATEDIF(Table4[[#This Row],[CustomerBirthday]], TODAY(), "Y")</f>
        <v>68</v>
      </c>
      <c r="W4286" t="str" cm="1">
        <f t="array" aca="1" ref="W4286" ca="1">_xlfn.IFS(Table4[[#This Row],[Age]]&lt;25, "Under 25",Table4[[#This Row],[Age]]=34, "25-34", Table4[[#This Row],[Age]]&lt;=49, "35-49", Table4[[#This Row],[Age]]&lt;=64, "50-64", Table4[[#This Row],[Age]]&gt;=65, "65+")</f>
        <v>65+</v>
      </c>
      <c r="X4286" t="str">
        <f>_xlfn.XLOOKUP(Table4[[#This Row],[StoreID]],Stores!A:A,Stores!B:B, "Not found")</f>
        <v>MegaMart Johnmouth</v>
      </c>
      <c r="Y4286" t="str">
        <f>_xlfn.XLOOKUP(Table4[[#This Row],[StoreID]],Stores!A:A,Stores!C:C, "Not Found")</f>
        <v>Johnmouth</v>
      </c>
      <c r="Z4286" t="str">
        <f>_xlfn.XLOOKUP(Table4[[#This Row],[StoreID]],Stores!A:A,Stores!D:D, "Not Found")</f>
        <v>East</v>
      </c>
    </row>
    <row r="4287" spans="1:26">
      <c r="A4287" t="s">
        <v>5153</v>
      </c>
      <c r="B4287" s="1">
        <v>45221</v>
      </c>
      <c r="C4287" t="s">
        <v>415</v>
      </c>
      <c r="D4287" t="s">
        <v>810</v>
      </c>
      <c r="E4287" t="s">
        <v>842</v>
      </c>
      <c r="F4287">
        <v>5</v>
      </c>
      <c r="G4287">
        <v>0</v>
      </c>
      <c r="H4287" t="s">
        <v>868</v>
      </c>
      <c r="I4287" s="4">
        <f>Table4[[#This Row],[Quantity]]*Table4[[#This Row],[UnitPrice]]</f>
        <v>2268.1</v>
      </c>
      <c r="J4287" s="4">
        <f>Table4[[#This Row],[Gross Revenue]]*(1-Table4[[#This Row],[Discount]])</f>
        <v>2268.1</v>
      </c>
      <c r="K4287" s="4">
        <f>Table4[[#This Row],[Quantity]]*Table4[[#This Row],[CostPrice]]</f>
        <v>1583.15</v>
      </c>
      <c r="L4287" s="4">
        <f>Table4[[#This Row],[Net Revenue]]-Table4[[#This Row],[Total Cost]]</f>
        <v>684.94999999999982</v>
      </c>
      <c r="M4287" t="str">
        <f>_xlfn.XLOOKUP(Table4[[#This Row],[ProductID]], Products!A:A,Products!B:B, "Not Found")</f>
        <v>Maybe Clothing</v>
      </c>
      <c r="N4287" t="str">
        <f>TEXT(Table4[[#This Row],[Date]], "mmm")</f>
        <v>Oct</v>
      </c>
      <c r="O4287" t="str">
        <f>TEXT(Table4[[#This Row],[Date]], "yyyy")</f>
        <v>2023</v>
      </c>
      <c r="P4287" t="str">
        <f>_xlfn.XLOOKUP(Table4[[#This Row],[ProductID]],Products!A:A,Products!C:C, "Not Found")</f>
        <v>Fashion</v>
      </c>
      <c r="Q4287" t="str">
        <f>_xlfn.XLOOKUP(Table4[[#This Row],[ProductID]],Products!A:A,Products!D:D,"Not Found")</f>
        <v>Clothing</v>
      </c>
      <c r="R4287">
        <f>_xlfn.XLOOKUP(Table4[[#This Row],[ProductID]],Products!A:A,Products!E:E,"Not Found")</f>
        <v>453.62</v>
      </c>
      <c r="S4287">
        <f>_xlfn.XLOOKUP(Table4[[#This Row],[ProductID]],Products!A:A,Products!F:F, "Not Found")</f>
        <v>316.63</v>
      </c>
      <c r="T4287" t="str">
        <f>_xlfn.XLOOKUP(Table4[[#This Row],[CustomerID]],Customers!A:A,Customers!D:D, "Not Found")</f>
        <v>M</v>
      </c>
      <c r="U4287" s="6">
        <f>_xlfn.XLOOKUP(Table4[[#This Row],[CustomerID]],Customers!A:A,Customers!E:E, "Not Found")</f>
        <v>34163</v>
      </c>
      <c r="V4287">
        <f ca="1">DATEDIF(Table4[[#This Row],[CustomerBirthday]], TODAY(), "Y")</f>
        <v>33</v>
      </c>
      <c r="W4287" t="str" cm="1">
        <f t="array" aca="1" ref="W4287" ca="1">_xlfn.IFS(Table4[[#This Row],[Age]]&lt;25, "Under 25",Table4[[#This Row],[Age]]=34, "25-34", Table4[[#This Row],[Age]]&lt;=49, "35-49", Table4[[#This Row],[Age]]&lt;=64, "50-64", Table4[[#This Row],[Age]]&gt;=65, "65+")</f>
        <v>35-49</v>
      </c>
      <c r="X4287" t="str">
        <f>_xlfn.XLOOKUP(Table4[[#This Row],[StoreID]],Stores!A:A,Stores!B:B, "Not found")</f>
        <v>MegaMart Brianahaven</v>
      </c>
      <c r="Y4287" t="str">
        <f>_xlfn.XLOOKUP(Table4[[#This Row],[StoreID]],Stores!A:A,Stores!C:C, "Not Found")</f>
        <v>Brianahaven</v>
      </c>
      <c r="Z4287" t="str">
        <f>_xlfn.XLOOKUP(Table4[[#This Row],[StoreID]],Stores!A:A,Stores!D:D, "Not Found")</f>
        <v>North</v>
      </c>
    </row>
    <row r="4288" spans="1:26">
      <c r="A4288" t="s">
        <v>5154</v>
      </c>
      <c r="B4288" s="1">
        <v>45807</v>
      </c>
      <c r="C4288" t="s">
        <v>653</v>
      </c>
      <c r="D4288" t="s">
        <v>782</v>
      </c>
      <c r="E4288" t="s">
        <v>831</v>
      </c>
      <c r="F4288">
        <v>1</v>
      </c>
      <c r="G4288">
        <v>0.15</v>
      </c>
      <c r="H4288" t="s">
        <v>871</v>
      </c>
      <c r="I4288" s="4">
        <f>Table4[[#This Row],[Quantity]]*Table4[[#This Row],[UnitPrice]]</f>
        <v>673.78</v>
      </c>
      <c r="J4288" s="4">
        <f>Table4[[#This Row],[Gross Revenue]]*(1-Table4[[#This Row],[Discount]])</f>
        <v>572.71299999999997</v>
      </c>
      <c r="K4288" s="4">
        <f>Table4[[#This Row],[Quantity]]*Table4[[#This Row],[CostPrice]]</f>
        <v>363.33</v>
      </c>
      <c r="L4288" s="4">
        <f>Table4[[#This Row],[Net Revenue]]-Table4[[#This Row],[Total Cost]]</f>
        <v>209.38299999999998</v>
      </c>
      <c r="M4288" t="str">
        <f>_xlfn.XLOOKUP(Table4[[#This Row],[ProductID]], Products!A:A,Products!B:B, "Not Found")</f>
        <v>Deal Smartphone</v>
      </c>
      <c r="N4288" t="str">
        <f>TEXT(Table4[[#This Row],[Date]], "mmm")</f>
        <v>May</v>
      </c>
      <c r="O4288" t="str">
        <f>TEXT(Table4[[#This Row],[Date]], "yyyy")</f>
        <v>2025</v>
      </c>
      <c r="P4288" t="str">
        <f>_xlfn.XLOOKUP(Table4[[#This Row],[ProductID]],Products!A:A,Products!C:C, "Not Found")</f>
        <v>Electronics</v>
      </c>
      <c r="Q4288" t="str">
        <f>_xlfn.XLOOKUP(Table4[[#This Row],[ProductID]],Products!A:A,Products!D:D,"Not Found")</f>
        <v>Smartphone</v>
      </c>
      <c r="R4288">
        <f>_xlfn.XLOOKUP(Table4[[#This Row],[ProductID]],Products!A:A,Products!E:E,"Not Found")</f>
        <v>673.78</v>
      </c>
      <c r="S4288">
        <f>_xlfn.XLOOKUP(Table4[[#This Row],[ProductID]],Products!A:A,Products!F:F, "Not Found")</f>
        <v>363.33</v>
      </c>
      <c r="T4288" t="str">
        <f>_xlfn.XLOOKUP(Table4[[#This Row],[CustomerID]],Customers!A:A,Customers!D:D, "Not Found")</f>
        <v>F</v>
      </c>
      <c r="U4288" s="6">
        <f>_xlfn.XLOOKUP(Table4[[#This Row],[CustomerID]],Customers!A:A,Customers!E:E, "Not Found")</f>
        <v>27579</v>
      </c>
      <c r="V4288">
        <f ca="1">DATEDIF(Table4[[#This Row],[CustomerBirthday]], TODAY(), "Y")</f>
        <v>51</v>
      </c>
      <c r="W4288" t="str" cm="1">
        <f t="array" aca="1" ref="W4288" ca="1">_xlfn.IFS(Table4[[#This Row],[Age]]&lt;25, "Under 25",Table4[[#This Row],[Age]]=34, "25-34", Table4[[#This Row],[Age]]&lt;=49, "35-49", Table4[[#This Row],[Age]]&lt;=64, "50-64", Table4[[#This Row],[Age]]&gt;=65, "65+")</f>
        <v>50-64</v>
      </c>
      <c r="X4288" t="str">
        <f>_xlfn.XLOOKUP(Table4[[#This Row],[StoreID]],Stores!A:A,Stores!B:B, "Not found")</f>
        <v>MegaMart Jimenezborough</v>
      </c>
      <c r="Y4288" t="str">
        <f>_xlfn.XLOOKUP(Table4[[#This Row],[StoreID]],Stores!A:A,Stores!C:C, "Not Found")</f>
        <v>Jimenezborough</v>
      </c>
      <c r="Z4288" t="str">
        <f>_xlfn.XLOOKUP(Table4[[#This Row],[StoreID]],Stores!A:A,Stores!D:D, "Not Found")</f>
        <v>South</v>
      </c>
    </row>
    <row r="4289" spans="1:26">
      <c r="A4289" t="s">
        <v>5155</v>
      </c>
      <c r="B4289" s="1">
        <v>45544</v>
      </c>
      <c r="C4289" t="s">
        <v>399</v>
      </c>
      <c r="D4289" t="s">
        <v>753</v>
      </c>
      <c r="E4289" t="s">
        <v>831</v>
      </c>
      <c r="F4289">
        <v>1</v>
      </c>
      <c r="G4289">
        <v>0</v>
      </c>
      <c r="H4289" t="s">
        <v>871</v>
      </c>
      <c r="I4289" s="4">
        <f>Table4[[#This Row],[Quantity]]*Table4[[#This Row],[UnitPrice]]</f>
        <v>270.45</v>
      </c>
      <c r="J4289" s="4">
        <f>Table4[[#This Row],[Gross Revenue]]*(1-Table4[[#This Row],[Discount]])</f>
        <v>270.45</v>
      </c>
      <c r="K4289" s="4">
        <f>Table4[[#This Row],[Quantity]]*Table4[[#This Row],[CostPrice]]</f>
        <v>187.6</v>
      </c>
      <c r="L4289" s="4">
        <f>Table4[[#This Row],[Net Revenue]]-Table4[[#This Row],[Total Cost]]</f>
        <v>82.85</v>
      </c>
      <c r="M4289" t="str">
        <f>_xlfn.XLOOKUP(Table4[[#This Row],[ProductID]], Products!A:A,Products!B:B, "Not Found")</f>
        <v>Whether Bags</v>
      </c>
      <c r="N4289" t="str">
        <f>TEXT(Table4[[#This Row],[Date]], "mmm")</f>
        <v>Sep</v>
      </c>
      <c r="O4289" t="str">
        <f>TEXT(Table4[[#This Row],[Date]], "yyyy")</f>
        <v>2024</v>
      </c>
      <c r="P4289" t="str">
        <f>_xlfn.XLOOKUP(Table4[[#This Row],[ProductID]],Products!A:A,Products!C:C, "Not Found")</f>
        <v>Fashion</v>
      </c>
      <c r="Q4289" t="str">
        <f>_xlfn.XLOOKUP(Table4[[#This Row],[ProductID]],Products!A:A,Products!D:D,"Not Found")</f>
        <v>Bags</v>
      </c>
      <c r="R4289">
        <f>_xlfn.XLOOKUP(Table4[[#This Row],[ProductID]],Products!A:A,Products!E:E,"Not Found")</f>
        <v>270.45</v>
      </c>
      <c r="S4289">
        <f>_xlfn.XLOOKUP(Table4[[#This Row],[ProductID]],Products!A:A,Products!F:F, "Not Found")</f>
        <v>187.6</v>
      </c>
      <c r="T4289" t="str">
        <f>_xlfn.XLOOKUP(Table4[[#This Row],[CustomerID]],Customers!A:A,Customers!D:D, "Not Found")</f>
        <v>F</v>
      </c>
      <c r="U4289" s="6">
        <f>_xlfn.XLOOKUP(Table4[[#This Row],[CustomerID]],Customers!A:A,Customers!E:E, "Not Found")</f>
        <v>34980</v>
      </c>
      <c r="V4289">
        <f ca="1">DATEDIF(Table4[[#This Row],[CustomerBirthday]], TODAY(), "Y")</f>
        <v>30</v>
      </c>
      <c r="W4289" t="str" cm="1">
        <f t="array" aca="1" ref="W4289" ca="1">_xlfn.IFS(Table4[[#This Row],[Age]]&lt;25, "Under 25",Table4[[#This Row],[Age]]=34, "25-34", Table4[[#This Row],[Age]]&lt;=49, "35-49", Table4[[#This Row],[Age]]&lt;=64, "50-64", Table4[[#This Row],[Age]]&gt;=65, "65+")</f>
        <v>35-49</v>
      </c>
      <c r="X4289" t="str">
        <f>_xlfn.XLOOKUP(Table4[[#This Row],[StoreID]],Stores!A:A,Stores!B:B, "Not found")</f>
        <v>MegaMart Jimenezborough</v>
      </c>
      <c r="Y4289" t="str">
        <f>_xlfn.XLOOKUP(Table4[[#This Row],[StoreID]],Stores!A:A,Stores!C:C, "Not Found")</f>
        <v>Jimenezborough</v>
      </c>
      <c r="Z4289" t="str">
        <f>_xlfn.XLOOKUP(Table4[[#This Row],[StoreID]],Stores!A:A,Stores!D:D, "Not Found")</f>
        <v>South</v>
      </c>
    </row>
    <row r="4290" spans="1:26">
      <c r="A4290" t="s">
        <v>5156</v>
      </c>
      <c r="B4290" s="1">
        <v>45214</v>
      </c>
      <c r="C4290" t="s">
        <v>411</v>
      </c>
      <c r="D4290" t="s">
        <v>764</v>
      </c>
      <c r="E4290" t="s">
        <v>839</v>
      </c>
      <c r="F4290">
        <v>1</v>
      </c>
      <c r="G4290">
        <v>0</v>
      </c>
      <c r="H4290" t="s">
        <v>871</v>
      </c>
      <c r="I4290" s="4">
        <f>Table4[[#This Row],[Quantity]]*Table4[[#This Row],[UnitPrice]]</f>
        <v>323.92</v>
      </c>
      <c r="J4290" s="4">
        <f>Table4[[#This Row],[Gross Revenue]]*(1-Table4[[#This Row],[Discount]])</f>
        <v>323.92</v>
      </c>
      <c r="K4290" s="4">
        <f>Table4[[#This Row],[Quantity]]*Table4[[#This Row],[CostPrice]]</f>
        <v>242.98</v>
      </c>
      <c r="L4290" s="4">
        <f>Table4[[#This Row],[Net Revenue]]-Table4[[#This Row],[Total Cost]]</f>
        <v>80.940000000000026</v>
      </c>
      <c r="M4290" t="str">
        <f>_xlfn.XLOOKUP(Table4[[#This Row],[ProductID]], Products!A:A,Products!B:B, "Not Found")</f>
        <v>Simple Accessories</v>
      </c>
      <c r="N4290" t="str">
        <f>TEXT(Table4[[#This Row],[Date]], "mmm")</f>
        <v>Oct</v>
      </c>
      <c r="O4290" t="str">
        <f>TEXT(Table4[[#This Row],[Date]], "yyyy")</f>
        <v>2023</v>
      </c>
      <c r="P4290" t="str">
        <f>_xlfn.XLOOKUP(Table4[[#This Row],[ProductID]],Products!A:A,Products!C:C, "Not Found")</f>
        <v>Fashion</v>
      </c>
      <c r="Q4290" t="str">
        <f>_xlfn.XLOOKUP(Table4[[#This Row],[ProductID]],Products!A:A,Products!D:D,"Not Found")</f>
        <v>Accessories</v>
      </c>
      <c r="R4290">
        <f>_xlfn.XLOOKUP(Table4[[#This Row],[ProductID]],Products!A:A,Products!E:E,"Not Found")</f>
        <v>323.92</v>
      </c>
      <c r="S4290">
        <f>_xlfn.XLOOKUP(Table4[[#This Row],[ProductID]],Products!A:A,Products!F:F, "Not Found")</f>
        <v>242.98</v>
      </c>
      <c r="T4290" t="str">
        <f>_xlfn.XLOOKUP(Table4[[#This Row],[CustomerID]],Customers!A:A,Customers!D:D, "Not Found")</f>
        <v>F</v>
      </c>
      <c r="U4290" s="6">
        <f>_xlfn.XLOOKUP(Table4[[#This Row],[CustomerID]],Customers!A:A,Customers!E:E, "Not Found")</f>
        <v>24112</v>
      </c>
      <c r="V4290">
        <f ca="1">DATEDIF(Table4[[#This Row],[CustomerBirthday]], TODAY(), "Y")</f>
        <v>60</v>
      </c>
      <c r="W4290" t="str" cm="1">
        <f t="array" aca="1" ref="W4290" ca="1">_xlfn.IFS(Table4[[#This Row],[Age]]&lt;25, "Under 25",Table4[[#This Row],[Age]]=34, "25-34", Table4[[#This Row],[Age]]&lt;=49, "35-49", Table4[[#This Row],[Age]]&lt;=64, "50-64", Table4[[#This Row],[Age]]&gt;=65, "65+")</f>
        <v>50-64</v>
      </c>
      <c r="X4290" t="str">
        <f>_xlfn.XLOOKUP(Table4[[#This Row],[StoreID]],Stores!A:A,Stores!B:B, "Not found")</f>
        <v>MegaMart New Michele</v>
      </c>
      <c r="Y4290" t="str">
        <f>_xlfn.XLOOKUP(Table4[[#This Row],[StoreID]],Stores!A:A,Stores!C:C, "Not Found")</f>
        <v>New Michele</v>
      </c>
      <c r="Z4290" t="str">
        <f>_xlfn.XLOOKUP(Table4[[#This Row],[StoreID]],Stores!A:A,Stores!D:D, "Not Found")</f>
        <v>West</v>
      </c>
    </row>
    <row r="4291" spans="1:26">
      <c r="A4291" t="s">
        <v>5157</v>
      </c>
      <c r="B4291" s="1">
        <v>45298</v>
      </c>
      <c r="C4291" t="s">
        <v>266</v>
      </c>
      <c r="D4291" t="s">
        <v>792</v>
      </c>
      <c r="E4291" t="s">
        <v>839</v>
      </c>
      <c r="F4291">
        <v>3</v>
      </c>
      <c r="G4291">
        <v>0.1</v>
      </c>
      <c r="H4291" t="s">
        <v>871</v>
      </c>
      <c r="I4291" s="4">
        <f>Table4[[#This Row],[Quantity]]*Table4[[#This Row],[UnitPrice]]</f>
        <v>5396.91</v>
      </c>
      <c r="J4291" s="4">
        <f>Table4[[#This Row],[Gross Revenue]]*(1-Table4[[#This Row],[Discount]])</f>
        <v>4857.2190000000001</v>
      </c>
      <c r="K4291" s="4">
        <f>Table4[[#This Row],[Quantity]]*Table4[[#This Row],[CostPrice]]</f>
        <v>3987.4500000000003</v>
      </c>
      <c r="L4291" s="4">
        <f>Table4[[#This Row],[Net Revenue]]-Table4[[#This Row],[Total Cost]]</f>
        <v>869.76899999999978</v>
      </c>
      <c r="M4291" t="str">
        <f>_xlfn.XLOOKUP(Table4[[#This Row],[ProductID]], Products!A:A,Products!B:B, "Not Found")</f>
        <v>Beat Accessories</v>
      </c>
      <c r="N4291" t="str">
        <f>TEXT(Table4[[#This Row],[Date]], "mmm")</f>
        <v>Jan</v>
      </c>
      <c r="O4291" t="str">
        <f>TEXT(Table4[[#This Row],[Date]], "yyyy")</f>
        <v>2024</v>
      </c>
      <c r="P4291" t="str">
        <f>_xlfn.XLOOKUP(Table4[[#This Row],[ProductID]],Products!A:A,Products!C:C, "Not Found")</f>
        <v>Fashion</v>
      </c>
      <c r="Q4291" t="str">
        <f>_xlfn.XLOOKUP(Table4[[#This Row],[ProductID]],Products!A:A,Products!D:D,"Not Found")</f>
        <v>Accessories</v>
      </c>
      <c r="R4291">
        <f>_xlfn.XLOOKUP(Table4[[#This Row],[ProductID]],Products!A:A,Products!E:E,"Not Found")</f>
        <v>1798.97</v>
      </c>
      <c r="S4291">
        <f>_xlfn.XLOOKUP(Table4[[#This Row],[ProductID]],Products!A:A,Products!F:F, "Not Found")</f>
        <v>1329.15</v>
      </c>
      <c r="T4291" t="str">
        <f>_xlfn.XLOOKUP(Table4[[#This Row],[CustomerID]],Customers!A:A,Customers!D:D, "Not Found")</f>
        <v>M</v>
      </c>
      <c r="U4291" s="6">
        <f>_xlfn.XLOOKUP(Table4[[#This Row],[CustomerID]],Customers!A:A,Customers!E:E, "Not Found")</f>
        <v>26230</v>
      </c>
      <c r="V4291">
        <f ca="1">DATEDIF(Table4[[#This Row],[CustomerBirthday]], TODAY(), "Y")</f>
        <v>54</v>
      </c>
      <c r="W4291" t="str" cm="1">
        <f t="array" aca="1" ref="W4291" ca="1">_xlfn.IFS(Table4[[#This Row],[Age]]&lt;25, "Under 25",Table4[[#This Row],[Age]]=34, "25-34", Table4[[#This Row],[Age]]&lt;=49, "35-49", Table4[[#This Row],[Age]]&lt;=64, "50-64", Table4[[#This Row],[Age]]&gt;=65, "65+")</f>
        <v>50-64</v>
      </c>
      <c r="X4291" t="str">
        <f>_xlfn.XLOOKUP(Table4[[#This Row],[StoreID]],Stores!A:A,Stores!B:B, "Not found")</f>
        <v>MegaMart New Michele</v>
      </c>
      <c r="Y4291" t="str">
        <f>_xlfn.XLOOKUP(Table4[[#This Row],[StoreID]],Stores!A:A,Stores!C:C, "Not Found")</f>
        <v>New Michele</v>
      </c>
      <c r="Z4291" t="str">
        <f>_xlfn.XLOOKUP(Table4[[#This Row],[StoreID]],Stores!A:A,Stores!D:D, "Not Found")</f>
        <v>West</v>
      </c>
    </row>
    <row r="4292" spans="1:26">
      <c r="A4292" t="s">
        <v>5158</v>
      </c>
      <c r="B4292" s="1">
        <v>45541</v>
      </c>
      <c r="C4292" t="s">
        <v>554</v>
      </c>
      <c r="D4292" t="s">
        <v>784</v>
      </c>
      <c r="E4292" t="s">
        <v>846</v>
      </c>
      <c r="F4292">
        <v>1</v>
      </c>
      <c r="G4292">
        <v>0.15</v>
      </c>
      <c r="H4292" t="s">
        <v>868</v>
      </c>
      <c r="I4292" s="4">
        <f>Table4[[#This Row],[Quantity]]*Table4[[#This Row],[UnitPrice]]</f>
        <v>1485.05</v>
      </c>
      <c r="J4292" s="4">
        <f>Table4[[#This Row],[Gross Revenue]]*(1-Table4[[#This Row],[Discount]])</f>
        <v>1262.2925</v>
      </c>
      <c r="K4292" s="4">
        <f>Table4[[#This Row],[Quantity]]*Table4[[#This Row],[CostPrice]]</f>
        <v>988.31</v>
      </c>
      <c r="L4292" s="4">
        <f>Table4[[#This Row],[Net Revenue]]-Table4[[#This Row],[Total Cost]]</f>
        <v>273.98250000000007</v>
      </c>
      <c r="M4292" t="str">
        <f>_xlfn.XLOOKUP(Table4[[#This Row],[ProductID]], Products!A:A,Products!B:B, "Not Found")</f>
        <v>Road Clothing</v>
      </c>
      <c r="N4292" t="str">
        <f>TEXT(Table4[[#This Row],[Date]], "mmm")</f>
        <v>Sep</v>
      </c>
      <c r="O4292" t="str">
        <f>TEXT(Table4[[#This Row],[Date]], "yyyy")</f>
        <v>2024</v>
      </c>
      <c r="P4292" t="str">
        <f>_xlfn.XLOOKUP(Table4[[#This Row],[ProductID]],Products!A:A,Products!C:C, "Not Found")</f>
        <v>Fashion</v>
      </c>
      <c r="Q4292" t="str">
        <f>_xlfn.XLOOKUP(Table4[[#This Row],[ProductID]],Products!A:A,Products!D:D,"Not Found")</f>
        <v>Clothing</v>
      </c>
      <c r="R4292">
        <f>_xlfn.XLOOKUP(Table4[[#This Row],[ProductID]],Products!A:A,Products!E:E,"Not Found")</f>
        <v>1485.05</v>
      </c>
      <c r="S4292">
        <f>_xlfn.XLOOKUP(Table4[[#This Row],[ProductID]],Products!A:A,Products!F:F, "Not Found")</f>
        <v>988.31</v>
      </c>
      <c r="T4292" t="str">
        <f>_xlfn.XLOOKUP(Table4[[#This Row],[CustomerID]],Customers!A:A,Customers!D:D, "Not Found")</f>
        <v>M</v>
      </c>
      <c r="U4292" s="6">
        <f>_xlfn.XLOOKUP(Table4[[#This Row],[CustomerID]],Customers!A:A,Customers!E:E, "Not Found")</f>
        <v>26178</v>
      </c>
      <c r="V4292">
        <f ca="1">DATEDIF(Table4[[#This Row],[CustomerBirthday]], TODAY(), "Y")</f>
        <v>54</v>
      </c>
      <c r="W4292" t="str" cm="1">
        <f t="array" aca="1" ref="W4292" ca="1">_xlfn.IFS(Table4[[#This Row],[Age]]&lt;25, "Under 25",Table4[[#This Row],[Age]]=34, "25-34", Table4[[#This Row],[Age]]&lt;=49, "35-49", Table4[[#This Row],[Age]]&lt;=64, "50-64", Table4[[#This Row],[Age]]&gt;=65, "65+")</f>
        <v>50-64</v>
      </c>
      <c r="X4292" t="str">
        <f>_xlfn.XLOOKUP(Table4[[#This Row],[StoreID]],Stores!A:A,Stores!B:B, "Not found")</f>
        <v>MegaMart Johnmouth</v>
      </c>
      <c r="Y4292" t="str">
        <f>_xlfn.XLOOKUP(Table4[[#This Row],[StoreID]],Stores!A:A,Stores!C:C, "Not Found")</f>
        <v>Johnmouth</v>
      </c>
      <c r="Z4292" t="str">
        <f>_xlfn.XLOOKUP(Table4[[#This Row],[StoreID]],Stores!A:A,Stores!D:D, "Not Found")</f>
        <v>East</v>
      </c>
    </row>
    <row r="4293" spans="1:26">
      <c r="A4293" t="s">
        <v>5159</v>
      </c>
      <c r="B4293" s="1">
        <v>45591</v>
      </c>
      <c r="C4293" t="s">
        <v>270</v>
      </c>
      <c r="D4293" t="s">
        <v>804</v>
      </c>
      <c r="E4293" t="s">
        <v>839</v>
      </c>
      <c r="F4293">
        <v>4</v>
      </c>
      <c r="G4293">
        <v>0.15</v>
      </c>
      <c r="H4293" t="s">
        <v>865</v>
      </c>
      <c r="I4293" s="4">
        <f>Table4[[#This Row],[Quantity]]*Table4[[#This Row],[UnitPrice]]</f>
        <v>2163.7600000000002</v>
      </c>
      <c r="J4293" s="4">
        <f>Table4[[#This Row],[Gross Revenue]]*(1-Table4[[#This Row],[Discount]])</f>
        <v>1839.1960000000001</v>
      </c>
      <c r="K4293" s="4">
        <f>Table4[[#This Row],[Quantity]]*Table4[[#This Row],[CostPrice]]</f>
        <v>1593</v>
      </c>
      <c r="L4293" s="4">
        <f>Table4[[#This Row],[Net Revenue]]-Table4[[#This Row],[Total Cost]]</f>
        <v>246.19600000000014</v>
      </c>
      <c r="M4293" t="str">
        <f>_xlfn.XLOOKUP(Table4[[#This Row],[ProductID]], Products!A:A,Products!B:B, "Not Found")</f>
        <v>Church Clothing</v>
      </c>
      <c r="N4293" t="str">
        <f>TEXT(Table4[[#This Row],[Date]], "mmm")</f>
        <v>Oct</v>
      </c>
      <c r="O4293" t="str">
        <f>TEXT(Table4[[#This Row],[Date]], "yyyy")</f>
        <v>2024</v>
      </c>
      <c r="P4293" t="str">
        <f>_xlfn.XLOOKUP(Table4[[#This Row],[ProductID]],Products!A:A,Products!C:C, "Not Found")</f>
        <v>Fashion</v>
      </c>
      <c r="Q4293" t="str">
        <f>_xlfn.XLOOKUP(Table4[[#This Row],[ProductID]],Products!A:A,Products!D:D,"Not Found")</f>
        <v>Clothing</v>
      </c>
      <c r="R4293">
        <f>_xlfn.XLOOKUP(Table4[[#This Row],[ProductID]],Products!A:A,Products!E:E,"Not Found")</f>
        <v>540.94000000000005</v>
      </c>
      <c r="S4293">
        <f>_xlfn.XLOOKUP(Table4[[#This Row],[ProductID]],Products!A:A,Products!F:F, "Not Found")</f>
        <v>398.25</v>
      </c>
      <c r="T4293" t="str">
        <f>_xlfn.XLOOKUP(Table4[[#This Row],[CustomerID]],Customers!A:A,Customers!D:D, "Not Found")</f>
        <v>M</v>
      </c>
      <c r="U4293" s="6">
        <f>_xlfn.XLOOKUP(Table4[[#This Row],[CustomerID]],Customers!A:A,Customers!E:E, "Not Found")</f>
        <v>22815</v>
      </c>
      <c r="V4293">
        <f ca="1">DATEDIF(Table4[[#This Row],[CustomerBirthday]], TODAY(), "Y")</f>
        <v>64</v>
      </c>
      <c r="W4293" t="str" cm="1">
        <f t="array" aca="1" ref="W4293" ca="1">_xlfn.IFS(Table4[[#This Row],[Age]]&lt;25, "Under 25",Table4[[#This Row],[Age]]=34, "25-34", Table4[[#This Row],[Age]]&lt;=49, "35-49", Table4[[#This Row],[Age]]&lt;=64, "50-64", Table4[[#This Row],[Age]]&gt;=65, "65+")</f>
        <v>50-64</v>
      </c>
      <c r="X4293" t="str">
        <f>_xlfn.XLOOKUP(Table4[[#This Row],[StoreID]],Stores!A:A,Stores!B:B, "Not found")</f>
        <v>MegaMart New Michele</v>
      </c>
      <c r="Y4293" t="str">
        <f>_xlfn.XLOOKUP(Table4[[#This Row],[StoreID]],Stores!A:A,Stores!C:C, "Not Found")</f>
        <v>New Michele</v>
      </c>
      <c r="Z4293" t="str">
        <f>_xlfn.XLOOKUP(Table4[[#This Row],[StoreID]],Stores!A:A,Stores!D:D, "Not Found")</f>
        <v>West</v>
      </c>
    </row>
    <row r="4294" spans="1:26">
      <c r="A4294" t="s">
        <v>5160</v>
      </c>
      <c r="B4294" s="1">
        <v>45729</v>
      </c>
      <c r="C4294" t="s">
        <v>167</v>
      </c>
      <c r="D4294" t="s">
        <v>766</v>
      </c>
      <c r="E4294" t="s">
        <v>839</v>
      </c>
      <c r="F4294">
        <v>1</v>
      </c>
      <c r="G4294">
        <v>0.15</v>
      </c>
      <c r="H4294" t="s">
        <v>871</v>
      </c>
      <c r="I4294" s="4">
        <f>Table4[[#This Row],[Quantity]]*Table4[[#This Row],[UnitPrice]]</f>
        <v>1227.24</v>
      </c>
      <c r="J4294" s="4">
        <f>Table4[[#This Row],[Gross Revenue]]*(1-Table4[[#This Row],[Discount]])</f>
        <v>1043.154</v>
      </c>
      <c r="K4294" s="4">
        <f>Table4[[#This Row],[Quantity]]*Table4[[#This Row],[CostPrice]]</f>
        <v>977.09</v>
      </c>
      <c r="L4294" s="4">
        <f>Table4[[#This Row],[Net Revenue]]-Table4[[#This Row],[Total Cost]]</f>
        <v>66.063999999999965</v>
      </c>
      <c r="M4294" t="str">
        <f>_xlfn.XLOOKUP(Table4[[#This Row],[ProductID]], Products!A:A,Products!B:B, "Not Found")</f>
        <v>Firm Dairy</v>
      </c>
      <c r="N4294" t="str">
        <f>TEXT(Table4[[#This Row],[Date]], "mmm")</f>
        <v>Mar</v>
      </c>
      <c r="O4294" t="str">
        <f>TEXT(Table4[[#This Row],[Date]], "yyyy")</f>
        <v>2025</v>
      </c>
      <c r="P4294" t="str">
        <f>_xlfn.XLOOKUP(Table4[[#This Row],[ProductID]],Products!A:A,Products!C:C, "Not Found")</f>
        <v>Groceries</v>
      </c>
      <c r="Q4294" t="str">
        <f>_xlfn.XLOOKUP(Table4[[#This Row],[ProductID]],Products!A:A,Products!D:D,"Not Found")</f>
        <v>Dairy</v>
      </c>
      <c r="R4294">
        <f>_xlfn.XLOOKUP(Table4[[#This Row],[ProductID]],Products!A:A,Products!E:E,"Not Found")</f>
        <v>1227.24</v>
      </c>
      <c r="S4294">
        <f>_xlfn.XLOOKUP(Table4[[#This Row],[ProductID]],Products!A:A,Products!F:F, "Not Found")</f>
        <v>977.09</v>
      </c>
      <c r="T4294" t="str">
        <f>_xlfn.XLOOKUP(Table4[[#This Row],[CustomerID]],Customers!A:A,Customers!D:D, "Not Found")</f>
        <v>M</v>
      </c>
      <c r="U4294" s="6">
        <f>_xlfn.XLOOKUP(Table4[[#This Row],[CustomerID]],Customers!A:A,Customers!E:E, "Not Found")</f>
        <v>32400</v>
      </c>
      <c r="V4294">
        <f ca="1">DATEDIF(Table4[[#This Row],[CustomerBirthday]], TODAY(), "Y")</f>
        <v>37</v>
      </c>
      <c r="W4294" t="str" cm="1">
        <f t="array" aca="1" ref="W4294" ca="1">_xlfn.IFS(Table4[[#This Row],[Age]]&lt;25, "Under 25",Table4[[#This Row],[Age]]=34, "25-34", Table4[[#This Row],[Age]]&lt;=49, "35-49", Table4[[#This Row],[Age]]&lt;=64, "50-64", Table4[[#This Row],[Age]]&gt;=65, "65+")</f>
        <v>35-49</v>
      </c>
      <c r="X4294" t="str">
        <f>_xlfn.XLOOKUP(Table4[[#This Row],[StoreID]],Stores!A:A,Stores!B:B, "Not found")</f>
        <v>MegaMart New Michele</v>
      </c>
      <c r="Y4294" t="str">
        <f>_xlfn.XLOOKUP(Table4[[#This Row],[StoreID]],Stores!A:A,Stores!C:C, "Not Found")</f>
        <v>New Michele</v>
      </c>
      <c r="Z4294" t="str">
        <f>_xlfn.XLOOKUP(Table4[[#This Row],[StoreID]],Stores!A:A,Stores!D:D, "Not Found")</f>
        <v>West</v>
      </c>
    </row>
    <row r="4295" spans="1:26">
      <c r="A4295" t="s">
        <v>5161</v>
      </c>
      <c r="B4295" s="1">
        <v>45424</v>
      </c>
      <c r="C4295" t="s">
        <v>702</v>
      </c>
      <c r="D4295" t="s">
        <v>808</v>
      </c>
      <c r="E4295" t="s">
        <v>835</v>
      </c>
      <c r="F4295">
        <v>1</v>
      </c>
      <c r="G4295">
        <v>0.1</v>
      </c>
      <c r="H4295" t="s">
        <v>865</v>
      </c>
      <c r="I4295" s="4">
        <f>Table4[[#This Row],[Quantity]]*Table4[[#This Row],[UnitPrice]]</f>
        <v>1635.01</v>
      </c>
      <c r="J4295" s="4">
        <f>Table4[[#This Row],[Gross Revenue]]*(1-Table4[[#This Row],[Discount]])</f>
        <v>1471.509</v>
      </c>
      <c r="K4295" s="4">
        <f>Table4[[#This Row],[Quantity]]*Table4[[#This Row],[CostPrice]]</f>
        <v>1043.29</v>
      </c>
      <c r="L4295" s="4">
        <f>Table4[[#This Row],[Net Revenue]]-Table4[[#This Row],[Total Cost]]</f>
        <v>428.21900000000005</v>
      </c>
      <c r="M4295" t="str">
        <f>_xlfn.XLOOKUP(Table4[[#This Row],[ProductID]], Products!A:A,Products!B:B, "Not Found")</f>
        <v>Present Television</v>
      </c>
      <c r="N4295" t="str">
        <f>TEXT(Table4[[#This Row],[Date]], "mmm")</f>
        <v>May</v>
      </c>
      <c r="O4295" t="str">
        <f>TEXT(Table4[[#This Row],[Date]], "yyyy")</f>
        <v>2024</v>
      </c>
      <c r="P4295" t="str">
        <f>_xlfn.XLOOKUP(Table4[[#This Row],[ProductID]],Products!A:A,Products!C:C, "Not Found")</f>
        <v>Electronics</v>
      </c>
      <c r="Q4295" t="str">
        <f>_xlfn.XLOOKUP(Table4[[#This Row],[ProductID]],Products!A:A,Products!D:D,"Not Found")</f>
        <v>Television</v>
      </c>
      <c r="R4295">
        <f>_xlfn.XLOOKUP(Table4[[#This Row],[ProductID]],Products!A:A,Products!E:E,"Not Found")</f>
        <v>1635.01</v>
      </c>
      <c r="S4295">
        <f>_xlfn.XLOOKUP(Table4[[#This Row],[ProductID]],Products!A:A,Products!F:F, "Not Found")</f>
        <v>1043.29</v>
      </c>
      <c r="T4295" t="str">
        <f>_xlfn.XLOOKUP(Table4[[#This Row],[CustomerID]],Customers!A:A,Customers!D:D, "Not Found")</f>
        <v>M</v>
      </c>
      <c r="U4295" s="6">
        <f>_xlfn.XLOOKUP(Table4[[#This Row],[CustomerID]],Customers!A:A,Customers!E:E, "Not Found")</f>
        <v>37249</v>
      </c>
      <c r="V4295">
        <f ca="1">DATEDIF(Table4[[#This Row],[CustomerBirthday]], TODAY(), "Y")</f>
        <v>24</v>
      </c>
      <c r="W4295" t="str" cm="1">
        <f t="array" aca="1" ref="W4295" ca="1">_xlfn.IFS(Table4[[#This Row],[Age]]&lt;25, "Under 25",Table4[[#This Row],[Age]]=34, "25-34", Table4[[#This Row],[Age]]&lt;=49, "35-49", Table4[[#This Row],[Age]]&lt;=64, "50-64", Table4[[#This Row],[Age]]&gt;=65, "65+")</f>
        <v>Under 25</v>
      </c>
      <c r="X4295" t="str">
        <f>_xlfn.XLOOKUP(Table4[[#This Row],[StoreID]],Stores!A:A,Stores!B:B, "Not found")</f>
        <v>MegaMart Peckmouth</v>
      </c>
      <c r="Y4295" t="str">
        <f>_xlfn.XLOOKUP(Table4[[#This Row],[StoreID]],Stores!A:A,Stores!C:C, "Not Found")</f>
        <v>Peckmouth</v>
      </c>
      <c r="Z4295" t="str">
        <f>_xlfn.XLOOKUP(Table4[[#This Row],[StoreID]],Stores!A:A,Stores!D:D, "Not Found")</f>
        <v>East</v>
      </c>
    </row>
    <row r="4296" spans="1:26">
      <c r="A4296" t="s">
        <v>5162</v>
      </c>
      <c r="B4296" s="1">
        <v>45740</v>
      </c>
      <c r="C4296" t="s">
        <v>563</v>
      </c>
      <c r="D4296" t="s">
        <v>745</v>
      </c>
      <c r="E4296" t="s">
        <v>846</v>
      </c>
      <c r="F4296">
        <v>4</v>
      </c>
      <c r="G4296">
        <v>0.15</v>
      </c>
      <c r="H4296" t="s">
        <v>871</v>
      </c>
      <c r="I4296" s="4">
        <f>Table4[[#This Row],[Quantity]]*Table4[[#This Row],[UnitPrice]]</f>
        <v>4772.3599999999997</v>
      </c>
      <c r="J4296" s="4">
        <f>Table4[[#This Row],[Gross Revenue]]*(1-Table4[[#This Row],[Discount]])</f>
        <v>4056.5059999999994</v>
      </c>
      <c r="K4296" s="4">
        <f>Table4[[#This Row],[Quantity]]*Table4[[#This Row],[CostPrice]]</f>
        <v>3272.96</v>
      </c>
      <c r="L4296" s="4">
        <f>Table4[[#This Row],[Net Revenue]]-Table4[[#This Row],[Total Cost]]</f>
        <v>783.54599999999937</v>
      </c>
      <c r="M4296" t="str">
        <f>_xlfn.XLOOKUP(Table4[[#This Row],[ProductID]], Products!A:A,Products!B:B, "Not Found")</f>
        <v>Above Camera</v>
      </c>
      <c r="N4296" t="str">
        <f>TEXT(Table4[[#This Row],[Date]], "mmm")</f>
        <v>Mar</v>
      </c>
      <c r="O4296" t="str">
        <f>TEXT(Table4[[#This Row],[Date]], "yyyy")</f>
        <v>2025</v>
      </c>
      <c r="P4296" t="str">
        <f>_xlfn.XLOOKUP(Table4[[#This Row],[ProductID]],Products!A:A,Products!C:C, "Not Found")</f>
        <v>Electronics</v>
      </c>
      <c r="Q4296" t="str">
        <f>_xlfn.XLOOKUP(Table4[[#This Row],[ProductID]],Products!A:A,Products!D:D,"Not Found")</f>
        <v>Camera</v>
      </c>
      <c r="R4296">
        <f>_xlfn.XLOOKUP(Table4[[#This Row],[ProductID]],Products!A:A,Products!E:E,"Not Found")</f>
        <v>1193.0899999999999</v>
      </c>
      <c r="S4296">
        <f>_xlfn.XLOOKUP(Table4[[#This Row],[ProductID]],Products!A:A,Products!F:F, "Not Found")</f>
        <v>818.24</v>
      </c>
      <c r="T4296" t="str">
        <f>_xlfn.XLOOKUP(Table4[[#This Row],[CustomerID]],Customers!A:A,Customers!D:D, "Not Found")</f>
        <v>M</v>
      </c>
      <c r="U4296" s="6">
        <f>_xlfn.XLOOKUP(Table4[[#This Row],[CustomerID]],Customers!A:A,Customers!E:E, "Not Found")</f>
        <v>24092</v>
      </c>
      <c r="V4296">
        <f ca="1">DATEDIF(Table4[[#This Row],[CustomerBirthday]], TODAY(), "Y")</f>
        <v>60</v>
      </c>
      <c r="W4296" t="str" cm="1">
        <f t="array" aca="1" ref="W4296" ca="1">_xlfn.IFS(Table4[[#This Row],[Age]]&lt;25, "Under 25",Table4[[#This Row],[Age]]=34, "25-34", Table4[[#This Row],[Age]]&lt;=49, "35-49", Table4[[#This Row],[Age]]&lt;=64, "50-64", Table4[[#This Row],[Age]]&gt;=65, "65+")</f>
        <v>50-64</v>
      </c>
      <c r="X4296" t="str">
        <f>_xlfn.XLOOKUP(Table4[[#This Row],[StoreID]],Stores!A:A,Stores!B:B, "Not found")</f>
        <v>MegaMart Johnmouth</v>
      </c>
      <c r="Y4296" t="str">
        <f>_xlfn.XLOOKUP(Table4[[#This Row],[StoreID]],Stores!A:A,Stores!C:C, "Not Found")</f>
        <v>Johnmouth</v>
      </c>
      <c r="Z4296" t="str">
        <f>_xlfn.XLOOKUP(Table4[[#This Row],[StoreID]],Stores!A:A,Stores!D:D, "Not Found")</f>
        <v>East</v>
      </c>
    </row>
    <row r="4297" spans="1:26">
      <c r="A4297" t="s">
        <v>5163</v>
      </c>
      <c r="B4297" s="1">
        <v>45844</v>
      </c>
      <c r="C4297" t="s">
        <v>306</v>
      </c>
      <c r="D4297" t="s">
        <v>778</v>
      </c>
      <c r="E4297" t="s">
        <v>842</v>
      </c>
      <c r="F4297">
        <v>2</v>
      </c>
      <c r="G4297">
        <v>0.05</v>
      </c>
      <c r="H4297" t="s">
        <v>871</v>
      </c>
      <c r="I4297" s="4">
        <f>Table4[[#This Row],[Quantity]]*Table4[[#This Row],[UnitPrice]]</f>
        <v>2031.52</v>
      </c>
      <c r="J4297" s="4">
        <f>Table4[[#This Row],[Gross Revenue]]*(1-Table4[[#This Row],[Discount]])</f>
        <v>1929.944</v>
      </c>
      <c r="K4297" s="4">
        <f>Table4[[#This Row],[Quantity]]*Table4[[#This Row],[CostPrice]]</f>
        <v>1168.8</v>
      </c>
      <c r="L4297" s="4">
        <f>Table4[[#This Row],[Net Revenue]]-Table4[[#This Row],[Total Cost]]</f>
        <v>761.14400000000001</v>
      </c>
      <c r="M4297" t="str">
        <f>_xlfn.XLOOKUP(Table4[[#This Row],[ProductID]], Products!A:A,Products!B:B, "Not Found")</f>
        <v>Behavior Dairy</v>
      </c>
      <c r="N4297" t="str">
        <f>TEXT(Table4[[#This Row],[Date]], "mmm")</f>
        <v>Jul</v>
      </c>
      <c r="O4297" t="str">
        <f>TEXT(Table4[[#This Row],[Date]], "yyyy")</f>
        <v>2025</v>
      </c>
      <c r="P4297" t="str">
        <f>_xlfn.XLOOKUP(Table4[[#This Row],[ProductID]],Products!A:A,Products!C:C, "Not Found")</f>
        <v>Groceries</v>
      </c>
      <c r="Q4297" t="str">
        <f>_xlfn.XLOOKUP(Table4[[#This Row],[ProductID]],Products!A:A,Products!D:D,"Not Found")</f>
        <v>Dairy</v>
      </c>
      <c r="R4297">
        <f>_xlfn.XLOOKUP(Table4[[#This Row],[ProductID]],Products!A:A,Products!E:E,"Not Found")</f>
        <v>1015.76</v>
      </c>
      <c r="S4297">
        <f>_xlfn.XLOOKUP(Table4[[#This Row],[ProductID]],Products!A:A,Products!F:F, "Not Found")</f>
        <v>584.4</v>
      </c>
      <c r="T4297" t="str">
        <f>_xlfn.XLOOKUP(Table4[[#This Row],[CustomerID]],Customers!A:A,Customers!D:D, "Not Found")</f>
        <v>F</v>
      </c>
      <c r="U4297" s="6">
        <f>_xlfn.XLOOKUP(Table4[[#This Row],[CustomerID]],Customers!A:A,Customers!E:E, "Not Found")</f>
        <v>32344</v>
      </c>
      <c r="V4297">
        <f ca="1">DATEDIF(Table4[[#This Row],[CustomerBirthday]], TODAY(), "Y")</f>
        <v>38</v>
      </c>
      <c r="W4297" t="str" cm="1">
        <f t="array" aca="1" ref="W4297" ca="1">_xlfn.IFS(Table4[[#This Row],[Age]]&lt;25, "Under 25",Table4[[#This Row],[Age]]=34, "25-34", Table4[[#This Row],[Age]]&lt;=49, "35-49", Table4[[#This Row],[Age]]&lt;=64, "50-64", Table4[[#This Row],[Age]]&gt;=65, "65+")</f>
        <v>35-49</v>
      </c>
      <c r="X4297" t="str">
        <f>_xlfn.XLOOKUP(Table4[[#This Row],[StoreID]],Stores!A:A,Stores!B:B, "Not found")</f>
        <v>MegaMart Brianahaven</v>
      </c>
      <c r="Y4297" t="str">
        <f>_xlfn.XLOOKUP(Table4[[#This Row],[StoreID]],Stores!A:A,Stores!C:C, "Not Found")</f>
        <v>Brianahaven</v>
      </c>
      <c r="Z4297" t="str">
        <f>_xlfn.XLOOKUP(Table4[[#This Row],[StoreID]],Stores!A:A,Stores!D:D, "Not Found")</f>
        <v>North</v>
      </c>
    </row>
    <row r="4298" spans="1:26">
      <c r="A4298" t="s">
        <v>5164</v>
      </c>
      <c r="B4298" s="1">
        <v>45262</v>
      </c>
      <c r="C4298" t="s">
        <v>127</v>
      </c>
      <c r="D4298" t="s">
        <v>764</v>
      </c>
      <c r="E4298" t="s">
        <v>846</v>
      </c>
      <c r="F4298">
        <v>1</v>
      </c>
      <c r="G4298">
        <v>0.1</v>
      </c>
      <c r="H4298" t="s">
        <v>871</v>
      </c>
      <c r="I4298" s="4">
        <f>Table4[[#This Row],[Quantity]]*Table4[[#This Row],[UnitPrice]]</f>
        <v>323.92</v>
      </c>
      <c r="J4298" s="4">
        <f>Table4[[#This Row],[Gross Revenue]]*(1-Table4[[#This Row],[Discount]])</f>
        <v>291.52800000000002</v>
      </c>
      <c r="K4298" s="4">
        <f>Table4[[#This Row],[Quantity]]*Table4[[#This Row],[CostPrice]]</f>
        <v>242.98</v>
      </c>
      <c r="L4298" s="4">
        <f>Table4[[#This Row],[Net Revenue]]-Table4[[#This Row],[Total Cost]]</f>
        <v>48.54800000000003</v>
      </c>
      <c r="M4298" t="str">
        <f>_xlfn.XLOOKUP(Table4[[#This Row],[ProductID]], Products!A:A,Products!B:B, "Not Found")</f>
        <v>Simple Accessories</v>
      </c>
      <c r="N4298" t="str">
        <f>TEXT(Table4[[#This Row],[Date]], "mmm")</f>
        <v>Dec</v>
      </c>
      <c r="O4298" t="str">
        <f>TEXT(Table4[[#This Row],[Date]], "yyyy")</f>
        <v>2023</v>
      </c>
      <c r="P4298" t="str">
        <f>_xlfn.XLOOKUP(Table4[[#This Row],[ProductID]],Products!A:A,Products!C:C, "Not Found")</f>
        <v>Fashion</v>
      </c>
      <c r="Q4298" t="str">
        <f>_xlfn.XLOOKUP(Table4[[#This Row],[ProductID]],Products!A:A,Products!D:D,"Not Found")</f>
        <v>Accessories</v>
      </c>
      <c r="R4298">
        <f>_xlfn.XLOOKUP(Table4[[#This Row],[ProductID]],Products!A:A,Products!E:E,"Not Found")</f>
        <v>323.92</v>
      </c>
      <c r="S4298">
        <f>_xlfn.XLOOKUP(Table4[[#This Row],[ProductID]],Products!A:A,Products!F:F, "Not Found")</f>
        <v>242.98</v>
      </c>
      <c r="T4298" t="str">
        <f>_xlfn.XLOOKUP(Table4[[#This Row],[CustomerID]],Customers!A:A,Customers!D:D, "Not Found")</f>
        <v>M</v>
      </c>
      <c r="U4298" s="6">
        <f>_xlfn.XLOOKUP(Table4[[#This Row],[CustomerID]],Customers!A:A,Customers!E:E, "Not Found")</f>
        <v>33917</v>
      </c>
      <c r="V4298">
        <f ca="1">DATEDIF(Table4[[#This Row],[CustomerBirthday]], TODAY(), "Y")</f>
        <v>33</v>
      </c>
      <c r="W4298" t="str" cm="1">
        <f t="array" aca="1" ref="W4298" ca="1">_xlfn.IFS(Table4[[#This Row],[Age]]&lt;25, "Under 25",Table4[[#This Row],[Age]]=34, "25-34", Table4[[#This Row],[Age]]&lt;=49, "35-49", Table4[[#This Row],[Age]]&lt;=64, "50-64", Table4[[#This Row],[Age]]&gt;=65, "65+")</f>
        <v>35-49</v>
      </c>
      <c r="X4298" t="str">
        <f>_xlfn.XLOOKUP(Table4[[#This Row],[StoreID]],Stores!A:A,Stores!B:B, "Not found")</f>
        <v>MegaMart Johnmouth</v>
      </c>
      <c r="Y4298" t="str">
        <f>_xlfn.XLOOKUP(Table4[[#This Row],[StoreID]],Stores!A:A,Stores!C:C, "Not Found")</f>
        <v>Johnmouth</v>
      </c>
      <c r="Z4298" t="str">
        <f>_xlfn.XLOOKUP(Table4[[#This Row],[StoreID]],Stores!A:A,Stores!D:D, "Not Found")</f>
        <v>East</v>
      </c>
    </row>
    <row r="4299" spans="1:26">
      <c r="A4299" t="s">
        <v>5165</v>
      </c>
      <c r="B4299" s="1">
        <v>45773</v>
      </c>
      <c r="C4299" t="s">
        <v>217</v>
      </c>
      <c r="D4299" t="s">
        <v>792</v>
      </c>
      <c r="E4299" t="s">
        <v>839</v>
      </c>
      <c r="F4299">
        <v>4</v>
      </c>
      <c r="G4299">
        <v>0</v>
      </c>
      <c r="H4299" t="s">
        <v>865</v>
      </c>
      <c r="I4299" s="4">
        <f>Table4[[#This Row],[Quantity]]*Table4[[#This Row],[UnitPrice]]</f>
        <v>7195.88</v>
      </c>
      <c r="J4299" s="4">
        <f>Table4[[#This Row],[Gross Revenue]]*(1-Table4[[#This Row],[Discount]])</f>
        <v>7195.88</v>
      </c>
      <c r="K4299" s="4">
        <f>Table4[[#This Row],[Quantity]]*Table4[[#This Row],[CostPrice]]</f>
        <v>5316.6</v>
      </c>
      <c r="L4299" s="4">
        <f>Table4[[#This Row],[Net Revenue]]-Table4[[#This Row],[Total Cost]]</f>
        <v>1879.2799999999997</v>
      </c>
      <c r="M4299" t="str">
        <f>_xlfn.XLOOKUP(Table4[[#This Row],[ProductID]], Products!A:A,Products!B:B, "Not Found")</f>
        <v>Beat Accessories</v>
      </c>
      <c r="N4299" t="str">
        <f>TEXT(Table4[[#This Row],[Date]], "mmm")</f>
        <v>Apr</v>
      </c>
      <c r="O4299" t="str">
        <f>TEXT(Table4[[#This Row],[Date]], "yyyy")</f>
        <v>2025</v>
      </c>
      <c r="P4299" t="str">
        <f>_xlfn.XLOOKUP(Table4[[#This Row],[ProductID]],Products!A:A,Products!C:C, "Not Found")</f>
        <v>Fashion</v>
      </c>
      <c r="Q4299" t="str">
        <f>_xlfn.XLOOKUP(Table4[[#This Row],[ProductID]],Products!A:A,Products!D:D,"Not Found")</f>
        <v>Accessories</v>
      </c>
      <c r="R4299">
        <f>_xlfn.XLOOKUP(Table4[[#This Row],[ProductID]],Products!A:A,Products!E:E,"Not Found")</f>
        <v>1798.97</v>
      </c>
      <c r="S4299">
        <f>_xlfn.XLOOKUP(Table4[[#This Row],[ProductID]],Products!A:A,Products!F:F, "Not Found")</f>
        <v>1329.15</v>
      </c>
      <c r="T4299" t="str">
        <f>_xlfn.XLOOKUP(Table4[[#This Row],[CustomerID]],Customers!A:A,Customers!D:D, "Not Found")</f>
        <v>F</v>
      </c>
      <c r="U4299" s="6">
        <f>_xlfn.XLOOKUP(Table4[[#This Row],[CustomerID]],Customers!A:A,Customers!E:E, "Not Found")</f>
        <v>38253</v>
      </c>
      <c r="V4299">
        <f ca="1">DATEDIF(Table4[[#This Row],[CustomerBirthday]], TODAY(), "Y")</f>
        <v>21</v>
      </c>
      <c r="W4299" t="str" cm="1">
        <f t="array" aca="1" ref="W4299" ca="1">_xlfn.IFS(Table4[[#This Row],[Age]]&lt;25, "Under 25",Table4[[#This Row],[Age]]=34, "25-34", Table4[[#This Row],[Age]]&lt;=49, "35-49", Table4[[#This Row],[Age]]&lt;=64, "50-64", Table4[[#This Row],[Age]]&gt;=65, "65+")</f>
        <v>Under 25</v>
      </c>
      <c r="X4299" t="str">
        <f>_xlfn.XLOOKUP(Table4[[#This Row],[StoreID]],Stores!A:A,Stores!B:B, "Not found")</f>
        <v>MegaMart New Michele</v>
      </c>
      <c r="Y4299" t="str">
        <f>_xlfn.XLOOKUP(Table4[[#This Row],[StoreID]],Stores!A:A,Stores!C:C, "Not Found")</f>
        <v>New Michele</v>
      </c>
      <c r="Z4299" t="str">
        <f>_xlfn.XLOOKUP(Table4[[#This Row],[StoreID]],Stores!A:A,Stores!D:D, "Not Found")</f>
        <v>West</v>
      </c>
    </row>
    <row r="4300" spans="1:26">
      <c r="A4300" t="s">
        <v>5166</v>
      </c>
      <c r="B4300" s="1">
        <v>45240</v>
      </c>
      <c r="C4300" t="s">
        <v>469</v>
      </c>
      <c r="D4300" t="s">
        <v>810</v>
      </c>
      <c r="E4300" t="s">
        <v>839</v>
      </c>
      <c r="F4300">
        <v>4</v>
      </c>
      <c r="G4300">
        <v>0.15</v>
      </c>
      <c r="H4300" t="s">
        <v>865</v>
      </c>
      <c r="I4300" s="4">
        <f>Table4[[#This Row],[Quantity]]*Table4[[#This Row],[UnitPrice]]</f>
        <v>1814.48</v>
      </c>
      <c r="J4300" s="4">
        <f>Table4[[#This Row],[Gross Revenue]]*(1-Table4[[#This Row],[Discount]])</f>
        <v>1542.308</v>
      </c>
      <c r="K4300" s="4">
        <f>Table4[[#This Row],[Quantity]]*Table4[[#This Row],[CostPrice]]</f>
        <v>1266.52</v>
      </c>
      <c r="L4300" s="4">
        <f>Table4[[#This Row],[Net Revenue]]-Table4[[#This Row],[Total Cost]]</f>
        <v>275.78800000000001</v>
      </c>
      <c r="M4300" t="str">
        <f>_xlfn.XLOOKUP(Table4[[#This Row],[ProductID]], Products!A:A,Products!B:B, "Not Found")</f>
        <v>Maybe Clothing</v>
      </c>
      <c r="N4300" t="str">
        <f>TEXT(Table4[[#This Row],[Date]], "mmm")</f>
        <v>Nov</v>
      </c>
      <c r="O4300" t="str">
        <f>TEXT(Table4[[#This Row],[Date]], "yyyy")</f>
        <v>2023</v>
      </c>
      <c r="P4300" t="str">
        <f>_xlfn.XLOOKUP(Table4[[#This Row],[ProductID]],Products!A:A,Products!C:C, "Not Found")</f>
        <v>Fashion</v>
      </c>
      <c r="Q4300" t="str">
        <f>_xlfn.XLOOKUP(Table4[[#This Row],[ProductID]],Products!A:A,Products!D:D,"Not Found")</f>
        <v>Clothing</v>
      </c>
      <c r="R4300">
        <f>_xlfn.XLOOKUP(Table4[[#This Row],[ProductID]],Products!A:A,Products!E:E,"Not Found")</f>
        <v>453.62</v>
      </c>
      <c r="S4300">
        <f>_xlfn.XLOOKUP(Table4[[#This Row],[ProductID]],Products!A:A,Products!F:F, "Not Found")</f>
        <v>316.63</v>
      </c>
      <c r="T4300" t="str">
        <f>_xlfn.XLOOKUP(Table4[[#This Row],[CustomerID]],Customers!A:A,Customers!D:D, "Not Found")</f>
        <v>F</v>
      </c>
      <c r="U4300" s="6">
        <f>_xlfn.XLOOKUP(Table4[[#This Row],[CustomerID]],Customers!A:A,Customers!E:E, "Not Found")</f>
        <v>27978</v>
      </c>
      <c r="V4300">
        <f ca="1">DATEDIF(Table4[[#This Row],[CustomerBirthday]], TODAY(), "Y")</f>
        <v>49</v>
      </c>
      <c r="W4300" t="str" cm="1">
        <f t="array" aca="1" ref="W4300" ca="1">_xlfn.IFS(Table4[[#This Row],[Age]]&lt;25, "Under 25",Table4[[#This Row],[Age]]=34, "25-34", Table4[[#This Row],[Age]]&lt;=49, "35-49", Table4[[#This Row],[Age]]&lt;=64, "50-64", Table4[[#This Row],[Age]]&gt;=65, "65+")</f>
        <v>35-49</v>
      </c>
      <c r="X4300" t="str">
        <f>_xlfn.XLOOKUP(Table4[[#This Row],[StoreID]],Stores!A:A,Stores!B:B, "Not found")</f>
        <v>MegaMart New Michele</v>
      </c>
      <c r="Y4300" t="str">
        <f>_xlfn.XLOOKUP(Table4[[#This Row],[StoreID]],Stores!A:A,Stores!C:C, "Not Found")</f>
        <v>New Michele</v>
      </c>
      <c r="Z4300" t="str">
        <f>_xlfn.XLOOKUP(Table4[[#This Row],[StoreID]],Stores!A:A,Stores!D:D, "Not Found")</f>
        <v>West</v>
      </c>
    </row>
    <row r="4301" spans="1:26">
      <c r="A4301" t="s">
        <v>5167</v>
      </c>
      <c r="B4301" s="1">
        <v>45191</v>
      </c>
      <c r="C4301" t="s">
        <v>505</v>
      </c>
      <c r="D4301" t="s">
        <v>725</v>
      </c>
      <c r="E4301" t="s">
        <v>839</v>
      </c>
      <c r="F4301">
        <v>3</v>
      </c>
      <c r="G4301">
        <v>0.1</v>
      </c>
      <c r="H4301" t="s">
        <v>871</v>
      </c>
      <c r="I4301" s="4">
        <f>Table4[[#This Row],[Quantity]]*Table4[[#This Row],[UnitPrice]]</f>
        <v>4188.66</v>
      </c>
      <c r="J4301" s="4">
        <f>Table4[[#This Row],[Gross Revenue]]*(1-Table4[[#This Row],[Discount]])</f>
        <v>3769.7939999999999</v>
      </c>
      <c r="K4301" s="4">
        <f>Table4[[#This Row],[Quantity]]*Table4[[#This Row],[CostPrice]]</f>
        <v>3012.27</v>
      </c>
      <c r="L4301" s="4">
        <f>Table4[[#This Row],[Net Revenue]]-Table4[[#This Row],[Total Cost]]</f>
        <v>757.52399999999989</v>
      </c>
      <c r="M4301" t="str">
        <f>_xlfn.XLOOKUP(Table4[[#This Row],[ProductID]], Products!A:A,Products!B:B, "Not Found")</f>
        <v>Knowledge Bags</v>
      </c>
      <c r="N4301" t="str">
        <f>TEXT(Table4[[#This Row],[Date]], "mmm")</f>
        <v>Sep</v>
      </c>
      <c r="O4301" t="str">
        <f>TEXT(Table4[[#This Row],[Date]], "yyyy")</f>
        <v>2023</v>
      </c>
      <c r="P4301" t="str">
        <f>_xlfn.XLOOKUP(Table4[[#This Row],[ProductID]],Products!A:A,Products!C:C, "Not Found")</f>
        <v>Fashion</v>
      </c>
      <c r="Q4301" t="str">
        <f>_xlfn.XLOOKUP(Table4[[#This Row],[ProductID]],Products!A:A,Products!D:D,"Not Found")</f>
        <v>Bags</v>
      </c>
      <c r="R4301">
        <f>_xlfn.XLOOKUP(Table4[[#This Row],[ProductID]],Products!A:A,Products!E:E,"Not Found")</f>
        <v>1396.22</v>
      </c>
      <c r="S4301">
        <f>_xlfn.XLOOKUP(Table4[[#This Row],[ProductID]],Products!A:A,Products!F:F, "Not Found")</f>
        <v>1004.09</v>
      </c>
      <c r="T4301" t="str">
        <f>_xlfn.XLOOKUP(Table4[[#This Row],[CustomerID]],Customers!A:A,Customers!D:D, "Not Found")</f>
        <v>M</v>
      </c>
      <c r="U4301" s="6">
        <f>_xlfn.XLOOKUP(Table4[[#This Row],[CustomerID]],Customers!A:A,Customers!E:E, "Not Found")</f>
        <v>21996</v>
      </c>
      <c r="V4301">
        <f ca="1">DATEDIF(Table4[[#This Row],[CustomerBirthday]], TODAY(), "Y")</f>
        <v>66</v>
      </c>
      <c r="W4301" t="str" cm="1">
        <f t="array" aca="1" ref="W4301" ca="1">_xlfn.IFS(Table4[[#This Row],[Age]]&lt;25, "Under 25",Table4[[#This Row],[Age]]=34, "25-34", Table4[[#This Row],[Age]]&lt;=49, "35-49", Table4[[#This Row],[Age]]&lt;=64, "50-64", Table4[[#This Row],[Age]]&gt;=65, "65+")</f>
        <v>65+</v>
      </c>
      <c r="X4301" t="str">
        <f>_xlfn.XLOOKUP(Table4[[#This Row],[StoreID]],Stores!A:A,Stores!B:B, "Not found")</f>
        <v>MegaMart New Michele</v>
      </c>
      <c r="Y4301" t="str">
        <f>_xlfn.XLOOKUP(Table4[[#This Row],[StoreID]],Stores!A:A,Stores!C:C, "Not Found")</f>
        <v>New Michele</v>
      </c>
      <c r="Z4301" t="str">
        <f>_xlfn.XLOOKUP(Table4[[#This Row],[StoreID]],Stores!A:A,Stores!D:D, "Not Found")</f>
        <v>West</v>
      </c>
    </row>
    <row r="4302" spans="1:26">
      <c r="A4302" t="s">
        <v>5168</v>
      </c>
      <c r="B4302" s="1">
        <v>45347</v>
      </c>
      <c r="C4302" t="s">
        <v>554</v>
      </c>
      <c r="D4302" t="s">
        <v>798</v>
      </c>
      <c r="E4302" t="s">
        <v>842</v>
      </c>
      <c r="F4302">
        <v>3</v>
      </c>
      <c r="G4302">
        <v>0.05</v>
      </c>
      <c r="H4302" t="s">
        <v>875</v>
      </c>
      <c r="I4302" s="4">
        <f>Table4[[#This Row],[Quantity]]*Table4[[#This Row],[UnitPrice]]</f>
        <v>4504.38</v>
      </c>
      <c r="J4302" s="4">
        <f>Table4[[#This Row],[Gross Revenue]]*(1-Table4[[#This Row],[Discount]])</f>
        <v>4279.1610000000001</v>
      </c>
      <c r="K4302" s="4">
        <f>Table4[[#This Row],[Quantity]]*Table4[[#This Row],[CostPrice]]</f>
        <v>3503.19</v>
      </c>
      <c r="L4302" s="4">
        <f>Table4[[#This Row],[Net Revenue]]-Table4[[#This Row],[Total Cost]]</f>
        <v>775.971</v>
      </c>
      <c r="M4302" t="str">
        <f>_xlfn.XLOOKUP(Table4[[#This Row],[ProductID]], Products!A:A,Products!B:B, "Not Found")</f>
        <v>New Watches</v>
      </c>
      <c r="N4302" t="str">
        <f>TEXT(Table4[[#This Row],[Date]], "mmm")</f>
        <v>Feb</v>
      </c>
      <c r="O4302" t="str">
        <f>TEXT(Table4[[#This Row],[Date]], "yyyy")</f>
        <v>2024</v>
      </c>
      <c r="P4302" t="str">
        <f>_xlfn.XLOOKUP(Table4[[#This Row],[ProductID]],Products!A:A,Products!C:C, "Not Found")</f>
        <v>Fashion</v>
      </c>
      <c r="Q4302" t="str">
        <f>_xlfn.XLOOKUP(Table4[[#This Row],[ProductID]],Products!A:A,Products!D:D,"Not Found")</f>
        <v>Watches</v>
      </c>
      <c r="R4302">
        <f>_xlfn.XLOOKUP(Table4[[#This Row],[ProductID]],Products!A:A,Products!E:E,"Not Found")</f>
        <v>1501.46</v>
      </c>
      <c r="S4302">
        <f>_xlfn.XLOOKUP(Table4[[#This Row],[ProductID]],Products!A:A,Products!F:F, "Not Found")</f>
        <v>1167.73</v>
      </c>
      <c r="T4302" t="str">
        <f>_xlfn.XLOOKUP(Table4[[#This Row],[CustomerID]],Customers!A:A,Customers!D:D, "Not Found")</f>
        <v>M</v>
      </c>
      <c r="U4302" s="6">
        <f>_xlfn.XLOOKUP(Table4[[#This Row],[CustomerID]],Customers!A:A,Customers!E:E, "Not Found")</f>
        <v>26178</v>
      </c>
      <c r="V4302">
        <f ca="1">DATEDIF(Table4[[#This Row],[CustomerBirthday]], TODAY(), "Y")</f>
        <v>54</v>
      </c>
      <c r="W4302" t="str" cm="1">
        <f t="array" aca="1" ref="W4302" ca="1">_xlfn.IFS(Table4[[#This Row],[Age]]&lt;25, "Under 25",Table4[[#This Row],[Age]]=34, "25-34", Table4[[#This Row],[Age]]&lt;=49, "35-49", Table4[[#This Row],[Age]]&lt;=64, "50-64", Table4[[#This Row],[Age]]&gt;=65, "65+")</f>
        <v>50-64</v>
      </c>
      <c r="X4302" t="str">
        <f>_xlfn.XLOOKUP(Table4[[#This Row],[StoreID]],Stores!A:A,Stores!B:B, "Not found")</f>
        <v>MegaMart Brianahaven</v>
      </c>
      <c r="Y4302" t="str">
        <f>_xlfn.XLOOKUP(Table4[[#This Row],[StoreID]],Stores!A:A,Stores!C:C, "Not Found")</f>
        <v>Brianahaven</v>
      </c>
      <c r="Z4302" t="str">
        <f>_xlfn.XLOOKUP(Table4[[#This Row],[StoreID]],Stores!A:A,Stores!D:D, "Not Found")</f>
        <v>North</v>
      </c>
    </row>
    <row r="4303" spans="1:26">
      <c r="A4303" t="s">
        <v>5169</v>
      </c>
      <c r="B4303" s="1">
        <v>45383</v>
      </c>
      <c r="C4303" t="s">
        <v>230</v>
      </c>
      <c r="D4303" t="s">
        <v>798</v>
      </c>
      <c r="E4303" t="s">
        <v>846</v>
      </c>
      <c r="F4303">
        <v>2</v>
      </c>
      <c r="G4303">
        <v>0.1</v>
      </c>
      <c r="H4303" t="s">
        <v>875</v>
      </c>
      <c r="I4303" s="4">
        <f>Table4[[#This Row],[Quantity]]*Table4[[#This Row],[UnitPrice]]</f>
        <v>3002.92</v>
      </c>
      <c r="J4303" s="4">
        <f>Table4[[#This Row],[Gross Revenue]]*(1-Table4[[#This Row],[Discount]])</f>
        <v>2702.6280000000002</v>
      </c>
      <c r="K4303" s="4">
        <f>Table4[[#This Row],[Quantity]]*Table4[[#This Row],[CostPrice]]</f>
        <v>2335.46</v>
      </c>
      <c r="L4303" s="4">
        <f>Table4[[#This Row],[Net Revenue]]-Table4[[#This Row],[Total Cost]]</f>
        <v>367.16800000000012</v>
      </c>
      <c r="M4303" t="str">
        <f>_xlfn.XLOOKUP(Table4[[#This Row],[ProductID]], Products!A:A,Products!B:B, "Not Found")</f>
        <v>New Watches</v>
      </c>
      <c r="N4303" t="str">
        <f>TEXT(Table4[[#This Row],[Date]], "mmm")</f>
        <v>Apr</v>
      </c>
      <c r="O4303" t="str">
        <f>TEXT(Table4[[#This Row],[Date]], "yyyy")</f>
        <v>2024</v>
      </c>
      <c r="P4303" t="str">
        <f>_xlfn.XLOOKUP(Table4[[#This Row],[ProductID]],Products!A:A,Products!C:C, "Not Found")</f>
        <v>Fashion</v>
      </c>
      <c r="Q4303" t="str">
        <f>_xlfn.XLOOKUP(Table4[[#This Row],[ProductID]],Products!A:A,Products!D:D,"Not Found")</f>
        <v>Watches</v>
      </c>
      <c r="R4303">
        <f>_xlfn.XLOOKUP(Table4[[#This Row],[ProductID]],Products!A:A,Products!E:E,"Not Found")</f>
        <v>1501.46</v>
      </c>
      <c r="S4303">
        <f>_xlfn.XLOOKUP(Table4[[#This Row],[ProductID]],Products!A:A,Products!F:F, "Not Found")</f>
        <v>1167.73</v>
      </c>
      <c r="T4303" t="str">
        <f>_xlfn.XLOOKUP(Table4[[#This Row],[CustomerID]],Customers!A:A,Customers!D:D, "Not Found")</f>
        <v>M</v>
      </c>
      <c r="U4303" s="6">
        <f>_xlfn.XLOOKUP(Table4[[#This Row],[CustomerID]],Customers!A:A,Customers!E:E, "Not Found")</f>
        <v>35712</v>
      </c>
      <c r="V4303">
        <f ca="1">DATEDIF(Table4[[#This Row],[CustomerBirthday]], TODAY(), "Y")</f>
        <v>28</v>
      </c>
      <c r="W4303" t="str" cm="1">
        <f t="array" aca="1" ref="W4303" ca="1">_xlfn.IFS(Table4[[#This Row],[Age]]&lt;25, "Under 25",Table4[[#This Row],[Age]]=34, "25-34", Table4[[#This Row],[Age]]&lt;=49, "35-49", Table4[[#This Row],[Age]]&lt;=64, "50-64", Table4[[#This Row],[Age]]&gt;=65, "65+")</f>
        <v>35-49</v>
      </c>
      <c r="X4303" t="str">
        <f>_xlfn.XLOOKUP(Table4[[#This Row],[StoreID]],Stores!A:A,Stores!B:B, "Not found")</f>
        <v>MegaMart Johnmouth</v>
      </c>
      <c r="Y4303" t="str">
        <f>_xlfn.XLOOKUP(Table4[[#This Row],[StoreID]],Stores!A:A,Stores!C:C, "Not Found")</f>
        <v>Johnmouth</v>
      </c>
      <c r="Z4303" t="str">
        <f>_xlfn.XLOOKUP(Table4[[#This Row],[StoreID]],Stores!A:A,Stores!D:D, "Not Found")</f>
        <v>East</v>
      </c>
    </row>
    <row r="4304" spans="1:26">
      <c r="A4304" t="s">
        <v>5170</v>
      </c>
      <c r="B4304" s="1">
        <v>45809</v>
      </c>
      <c r="C4304" t="s">
        <v>464</v>
      </c>
      <c r="D4304" t="s">
        <v>711</v>
      </c>
      <c r="E4304" t="s">
        <v>831</v>
      </c>
      <c r="F4304">
        <v>2</v>
      </c>
      <c r="G4304">
        <v>0.1</v>
      </c>
      <c r="H4304" t="s">
        <v>865</v>
      </c>
      <c r="I4304" s="4">
        <f>Table4[[#This Row],[Quantity]]*Table4[[#This Row],[UnitPrice]]</f>
        <v>3347.38</v>
      </c>
      <c r="J4304" s="4">
        <f>Table4[[#This Row],[Gross Revenue]]*(1-Table4[[#This Row],[Discount]])</f>
        <v>3012.6420000000003</v>
      </c>
      <c r="K4304" s="4">
        <f>Table4[[#This Row],[Quantity]]*Table4[[#This Row],[CostPrice]]</f>
        <v>2646.76</v>
      </c>
      <c r="L4304" s="4">
        <f>Table4[[#This Row],[Net Revenue]]-Table4[[#This Row],[Total Cost]]</f>
        <v>365.88200000000006</v>
      </c>
      <c r="M4304" t="str">
        <f>_xlfn.XLOOKUP(Table4[[#This Row],[ProductID]], Products!A:A,Products!B:B, "Not Found")</f>
        <v>Like Camera</v>
      </c>
      <c r="N4304" t="str">
        <f>TEXT(Table4[[#This Row],[Date]], "mmm")</f>
        <v>Jun</v>
      </c>
      <c r="O4304" t="str">
        <f>TEXT(Table4[[#This Row],[Date]], "yyyy")</f>
        <v>2025</v>
      </c>
      <c r="P4304" t="str">
        <f>_xlfn.XLOOKUP(Table4[[#This Row],[ProductID]],Products!A:A,Products!C:C, "Not Found")</f>
        <v>Electronics</v>
      </c>
      <c r="Q4304" t="str">
        <f>_xlfn.XLOOKUP(Table4[[#This Row],[ProductID]],Products!A:A,Products!D:D,"Not Found")</f>
        <v>Camera</v>
      </c>
      <c r="R4304">
        <f>_xlfn.XLOOKUP(Table4[[#This Row],[ProductID]],Products!A:A,Products!E:E,"Not Found")</f>
        <v>1673.69</v>
      </c>
      <c r="S4304">
        <f>_xlfn.XLOOKUP(Table4[[#This Row],[ProductID]],Products!A:A,Products!F:F, "Not Found")</f>
        <v>1323.38</v>
      </c>
      <c r="T4304" t="str">
        <f>_xlfn.XLOOKUP(Table4[[#This Row],[CustomerID]],Customers!A:A,Customers!D:D, "Not Found")</f>
        <v>M</v>
      </c>
      <c r="U4304" s="6">
        <f>_xlfn.XLOOKUP(Table4[[#This Row],[CustomerID]],Customers!A:A,Customers!E:E, "Not Found")</f>
        <v>29315</v>
      </c>
      <c r="V4304">
        <f ca="1">DATEDIF(Table4[[#This Row],[CustomerBirthday]], TODAY(), "Y")</f>
        <v>46</v>
      </c>
      <c r="W4304" t="str" cm="1">
        <f t="array" aca="1" ref="W4304" ca="1">_xlfn.IFS(Table4[[#This Row],[Age]]&lt;25, "Under 25",Table4[[#This Row],[Age]]=34, "25-34", Table4[[#This Row],[Age]]&lt;=49, "35-49", Table4[[#This Row],[Age]]&lt;=64, "50-64", Table4[[#This Row],[Age]]&gt;=65, "65+")</f>
        <v>35-49</v>
      </c>
      <c r="X4304" t="str">
        <f>_xlfn.XLOOKUP(Table4[[#This Row],[StoreID]],Stores!A:A,Stores!B:B, "Not found")</f>
        <v>MegaMart Jimenezborough</v>
      </c>
      <c r="Y4304" t="str">
        <f>_xlfn.XLOOKUP(Table4[[#This Row],[StoreID]],Stores!A:A,Stores!C:C, "Not Found")</f>
        <v>Jimenezborough</v>
      </c>
      <c r="Z4304" t="str">
        <f>_xlfn.XLOOKUP(Table4[[#This Row],[StoreID]],Stores!A:A,Stores!D:D, "Not Found")</f>
        <v>South</v>
      </c>
    </row>
    <row r="4305" spans="1:26">
      <c r="A4305" t="s">
        <v>5171</v>
      </c>
      <c r="B4305" s="1">
        <v>45548</v>
      </c>
      <c r="C4305" t="s">
        <v>661</v>
      </c>
      <c r="D4305" t="s">
        <v>745</v>
      </c>
      <c r="E4305" t="s">
        <v>839</v>
      </c>
      <c r="F4305">
        <v>2</v>
      </c>
      <c r="G4305">
        <v>0</v>
      </c>
      <c r="H4305" t="s">
        <v>871</v>
      </c>
      <c r="I4305" s="4">
        <f>Table4[[#This Row],[Quantity]]*Table4[[#This Row],[UnitPrice]]</f>
        <v>2386.1799999999998</v>
      </c>
      <c r="J4305" s="4">
        <f>Table4[[#This Row],[Gross Revenue]]*(1-Table4[[#This Row],[Discount]])</f>
        <v>2386.1799999999998</v>
      </c>
      <c r="K4305" s="4">
        <f>Table4[[#This Row],[Quantity]]*Table4[[#This Row],[CostPrice]]</f>
        <v>1636.48</v>
      </c>
      <c r="L4305" s="4">
        <f>Table4[[#This Row],[Net Revenue]]-Table4[[#This Row],[Total Cost]]</f>
        <v>749.69999999999982</v>
      </c>
      <c r="M4305" t="str">
        <f>_xlfn.XLOOKUP(Table4[[#This Row],[ProductID]], Products!A:A,Products!B:B, "Not Found")</f>
        <v>Above Camera</v>
      </c>
      <c r="N4305" t="str">
        <f>TEXT(Table4[[#This Row],[Date]], "mmm")</f>
        <v>Sep</v>
      </c>
      <c r="O4305" t="str">
        <f>TEXT(Table4[[#This Row],[Date]], "yyyy")</f>
        <v>2024</v>
      </c>
      <c r="P4305" t="str">
        <f>_xlfn.XLOOKUP(Table4[[#This Row],[ProductID]],Products!A:A,Products!C:C, "Not Found")</f>
        <v>Electronics</v>
      </c>
      <c r="Q4305" t="str">
        <f>_xlfn.XLOOKUP(Table4[[#This Row],[ProductID]],Products!A:A,Products!D:D,"Not Found")</f>
        <v>Camera</v>
      </c>
      <c r="R4305">
        <f>_xlfn.XLOOKUP(Table4[[#This Row],[ProductID]],Products!A:A,Products!E:E,"Not Found")</f>
        <v>1193.0899999999999</v>
      </c>
      <c r="S4305">
        <f>_xlfn.XLOOKUP(Table4[[#This Row],[ProductID]],Products!A:A,Products!F:F, "Not Found")</f>
        <v>818.24</v>
      </c>
      <c r="T4305" t="str">
        <f>_xlfn.XLOOKUP(Table4[[#This Row],[CustomerID]],Customers!A:A,Customers!D:D, "Not Found")</f>
        <v>M</v>
      </c>
      <c r="U4305" s="6">
        <f>_xlfn.XLOOKUP(Table4[[#This Row],[CustomerID]],Customers!A:A,Customers!E:E, "Not Found")</f>
        <v>32522</v>
      </c>
      <c r="V4305">
        <f ca="1">DATEDIF(Table4[[#This Row],[CustomerBirthday]], TODAY(), "Y")</f>
        <v>37</v>
      </c>
      <c r="W4305" t="str" cm="1">
        <f t="array" aca="1" ref="W4305" ca="1">_xlfn.IFS(Table4[[#This Row],[Age]]&lt;25, "Under 25",Table4[[#This Row],[Age]]=34, "25-34", Table4[[#This Row],[Age]]&lt;=49, "35-49", Table4[[#This Row],[Age]]&lt;=64, "50-64", Table4[[#This Row],[Age]]&gt;=65, "65+")</f>
        <v>35-49</v>
      </c>
      <c r="X4305" t="str">
        <f>_xlfn.XLOOKUP(Table4[[#This Row],[StoreID]],Stores!A:A,Stores!B:B, "Not found")</f>
        <v>MegaMart New Michele</v>
      </c>
      <c r="Y4305" t="str">
        <f>_xlfn.XLOOKUP(Table4[[#This Row],[StoreID]],Stores!A:A,Stores!C:C, "Not Found")</f>
        <v>New Michele</v>
      </c>
      <c r="Z4305" t="str">
        <f>_xlfn.XLOOKUP(Table4[[#This Row],[StoreID]],Stores!A:A,Stores!D:D, "Not Found")</f>
        <v>West</v>
      </c>
    </row>
    <row r="4306" spans="1:26">
      <c r="A4306" t="s">
        <v>5172</v>
      </c>
      <c r="B4306" s="1">
        <v>45488</v>
      </c>
      <c r="C4306" t="s">
        <v>636</v>
      </c>
      <c r="D4306" t="s">
        <v>715</v>
      </c>
      <c r="E4306" t="s">
        <v>846</v>
      </c>
      <c r="F4306">
        <v>1</v>
      </c>
      <c r="G4306">
        <v>0</v>
      </c>
      <c r="H4306" t="s">
        <v>871</v>
      </c>
      <c r="I4306" s="4">
        <f>Table4[[#This Row],[Quantity]]*Table4[[#This Row],[UnitPrice]]</f>
        <v>818.76</v>
      </c>
      <c r="J4306" s="4">
        <f>Table4[[#This Row],[Gross Revenue]]*(1-Table4[[#This Row],[Discount]])</f>
        <v>818.76</v>
      </c>
      <c r="K4306" s="4">
        <f>Table4[[#This Row],[Quantity]]*Table4[[#This Row],[CostPrice]]</f>
        <v>527.62</v>
      </c>
      <c r="L4306" s="4">
        <f>Table4[[#This Row],[Net Revenue]]-Table4[[#This Row],[Total Cost]]</f>
        <v>291.14</v>
      </c>
      <c r="M4306" t="str">
        <f>_xlfn.XLOOKUP(Table4[[#This Row],[ProductID]], Products!A:A,Products!B:B, "Not Found")</f>
        <v>Audience Television</v>
      </c>
      <c r="N4306" t="str">
        <f>TEXT(Table4[[#This Row],[Date]], "mmm")</f>
        <v>Jul</v>
      </c>
      <c r="O4306" t="str">
        <f>TEXT(Table4[[#This Row],[Date]], "yyyy")</f>
        <v>2024</v>
      </c>
      <c r="P4306" t="str">
        <f>_xlfn.XLOOKUP(Table4[[#This Row],[ProductID]],Products!A:A,Products!C:C, "Not Found")</f>
        <v>Electronics</v>
      </c>
      <c r="Q4306" t="str">
        <f>_xlfn.XLOOKUP(Table4[[#This Row],[ProductID]],Products!A:A,Products!D:D,"Not Found")</f>
        <v>Television</v>
      </c>
      <c r="R4306">
        <f>_xlfn.XLOOKUP(Table4[[#This Row],[ProductID]],Products!A:A,Products!E:E,"Not Found")</f>
        <v>818.76</v>
      </c>
      <c r="S4306">
        <f>_xlfn.XLOOKUP(Table4[[#This Row],[ProductID]],Products!A:A,Products!F:F, "Not Found")</f>
        <v>527.62</v>
      </c>
      <c r="T4306" t="str">
        <f>_xlfn.XLOOKUP(Table4[[#This Row],[CustomerID]],Customers!A:A,Customers!D:D, "Not Found")</f>
        <v>F</v>
      </c>
      <c r="U4306" s="6">
        <f>_xlfn.XLOOKUP(Table4[[#This Row],[CustomerID]],Customers!A:A,Customers!E:E, "Not Found")</f>
        <v>21899</v>
      </c>
      <c r="V4306">
        <f ca="1">DATEDIF(Table4[[#This Row],[CustomerBirthday]], TODAY(), "Y")</f>
        <v>66</v>
      </c>
      <c r="W4306" t="str" cm="1">
        <f t="array" aca="1" ref="W4306" ca="1">_xlfn.IFS(Table4[[#This Row],[Age]]&lt;25, "Under 25",Table4[[#This Row],[Age]]=34, "25-34", Table4[[#This Row],[Age]]&lt;=49, "35-49", Table4[[#This Row],[Age]]&lt;=64, "50-64", Table4[[#This Row],[Age]]&gt;=65, "65+")</f>
        <v>65+</v>
      </c>
      <c r="X4306" t="str">
        <f>_xlfn.XLOOKUP(Table4[[#This Row],[StoreID]],Stores!A:A,Stores!B:B, "Not found")</f>
        <v>MegaMart Johnmouth</v>
      </c>
      <c r="Y4306" t="str">
        <f>_xlfn.XLOOKUP(Table4[[#This Row],[StoreID]],Stores!A:A,Stores!C:C, "Not Found")</f>
        <v>Johnmouth</v>
      </c>
      <c r="Z4306" t="str">
        <f>_xlfn.XLOOKUP(Table4[[#This Row],[StoreID]],Stores!A:A,Stores!D:D, "Not Found")</f>
        <v>East</v>
      </c>
    </row>
    <row r="4307" spans="1:26">
      <c r="A4307" t="s">
        <v>5173</v>
      </c>
      <c r="B4307" s="1">
        <v>45843</v>
      </c>
      <c r="C4307" t="s">
        <v>379</v>
      </c>
      <c r="D4307" t="s">
        <v>722</v>
      </c>
      <c r="E4307" t="s">
        <v>835</v>
      </c>
      <c r="F4307">
        <v>2</v>
      </c>
      <c r="G4307">
        <v>0</v>
      </c>
      <c r="H4307" t="s">
        <v>875</v>
      </c>
      <c r="I4307" s="4">
        <f>Table4[[#This Row],[Quantity]]*Table4[[#This Row],[UnitPrice]]</f>
        <v>3707.54</v>
      </c>
      <c r="J4307" s="4">
        <f>Table4[[#This Row],[Gross Revenue]]*(1-Table4[[#This Row],[Discount]])</f>
        <v>3707.54</v>
      </c>
      <c r="K4307" s="4">
        <f>Table4[[#This Row],[Quantity]]*Table4[[#This Row],[CostPrice]]</f>
        <v>2727.04</v>
      </c>
      <c r="L4307" s="4">
        <f>Table4[[#This Row],[Net Revenue]]-Table4[[#This Row],[Total Cost]]</f>
        <v>980.5</v>
      </c>
      <c r="M4307" t="str">
        <f>_xlfn.XLOOKUP(Table4[[#This Row],[ProductID]], Products!A:A,Products!B:B, "Not Found")</f>
        <v>Four Accessories</v>
      </c>
      <c r="N4307" t="str">
        <f>TEXT(Table4[[#This Row],[Date]], "mmm")</f>
        <v>Jul</v>
      </c>
      <c r="O4307" t="str">
        <f>TEXT(Table4[[#This Row],[Date]], "yyyy")</f>
        <v>2025</v>
      </c>
      <c r="P4307" t="str">
        <f>_xlfn.XLOOKUP(Table4[[#This Row],[ProductID]],Products!A:A,Products!C:C, "Not Found")</f>
        <v>Fashion</v>
      </c>
      <c r="Q4307" t="str">
        <f>_xlfn.XLOOKUP(Table4[[#This Row],[ProductID]],Products!A:A,Products!D:D,"Not Found")</f>
        <v>Accessories</v>
      </c>
      <c r="R4307">
        <f>_xlfn.XLOOKUP(Table4[[#This Row],[ProductID]],Products!A:A,Products!E:E,"Not Found")</f>
        <v>1853.77</v>
      </c>
      <c r="S4307">
        <f>_xlfn.XLOOKUP(Table4[[#This Row],[ProductID]],Products!A:A,Products!F:F, "Not Found")</f>
        <v>1363.52</v>
      </c>
      <c r="T4307" t="str">
        <f>_xlfn.XLOOKUP(Table4[[#This Row],[CustomerID]],Customers!A:A,Customers!D:D, "Not Found")</f>
        <v>F</v>
      </c>
      <c r="U4307" s="6">
        <f>_xlfn.XLOOKUP(Table4[[#This Row],[CustomerID]],Customers!A:A,Customers!E:E, "Not Found")</f>
        <v>20604</v>
      </c>
      <c r="V4307">
        <f ca="1">DATEDIF(Table4[[#This Row],[CustomerBirthday]], TODAY(), "Y")</f>
        <v>70</v>
      </c>
      <c r="W4307" t="str" cm="1">
        <f t="array" aca="1" ref="W4307" ca="1">_xlfn.IFS(Table4[[#This Row],[Age]]&lt;25, "Under 25",Table4[[#This Row],[Age]]=34, "25-34", Table4[[#This Row],[Age]]&lt;=49, "35-49", Table4[[#This Row],[Age]]&lt;=64, "50-64", Table4[[#This Row],[Age]]&gt;=65, "65+")</f>
        <v>65+</v>
      </c>
      <c r="X4307" t="str">
        <f>_xlfn.XLOOKUP(Table4[[#This Row],[StoreID]],Stores!A:A,Stores!B:B, "Not found")</f>
        <v>MegaMart Peckmouth</v>
      </c>
      <c r="Y4307" t="str">
        <f>_xlfn.XLOOKUP(Table4[[#This Row],[StoreID]],Stores!A:A,Stores!C:C, "Not Found")</f>
        <v>Peckmouth</v>
      </c>
      <c r="Z4307" t="str">
        <f>_xlfn.XLOOKUP(Table4[[#This Row],[StoreID]],Stores!A:A,Stores!D:D, "Not Found")</f>
        <v>East</v>
      </c>
    </row>
    <row r="4308" spans="1:26">
      <c r="A4308" t="s">
        <v>5174</v>
      </c>
      <c r="B4308" s="1">
        <v>45540</v>
      </c>
      <c r="C4308" t="s">
        <v>650</v>
      </c>
      <c r="D4308" t="s">
        <v>745</v>
      </c>
      <c r="E4308" t="s">
        <v>842</v>
      </c>
      <c r="F4308">
        <v>2</v>
      </c>
      <c r="G4308">
        <v>0.05</v>
      </c>
      <c r="H4308" t="s">
        <v>868</v>
      </c>
      <c r="I4308" s="4">
        <f>Table4[[#This Row],[Quantity]]*Table4[[#This Row],[UnitPrice]]</f>
        <v>2386.1799999999998</v>
      </c>
      <c r="J4308" s="4">
        <f>Table4[[#This Row],[Gross Revenue]]*(1-Table4[[#This Row],[Discount]])</f>
        <v>2266.8709999999996</v>
      </c>
      <c r="K4308" s="4">
        <f>Table4[[#This Row],[Quantity]]*Table4[[#This Row],[CostPrice]]</f>
        <v>1636.48</v>
      </c>
      <c r="L4308" s="4">
        <f>Table4[[#This Row],[Net Revenue]]-Table4[[#This Row],[Total Cost]]</f>
        <v>630.39099999999962</v>
      </c>
      <c r="M4308" t="str">
        <f>_xlfn.XLOOKUP(Table4[[#This Row],[ProductID]], Products!A:A,Products!B:B, "Not Found")</f>
        <v>Above Camera</v>
      </c>
      <c r="N4308" t="str">
        <f>TEXT(Table4[[#This Row],[Date]], "mmm")</f>
        <v>Sep</v>
      </c>
      <c r="O4308" t="str">
        <f>TEXT(Table4[[#This Row],[Date]], "yyyy")</f>
        <v>2024</v>
      </c>
      <c r="P4308" t="str">
        <f>_xlfn.XLOOKUP(Table4[[#This Row],[ProductID]],Products!A:A,Products!C:C, "Not Found")</f>
        <v>Electronics</v>
      </c>
      <c r="Q4308" t="str">
        <f>_xlfn.XLOOKUP(Table4[[#This Row],[ProductID]],Products!A:A,Products!D:D,"Not Found")</f>
        <v>Camera</v>
      </c>
      <c r="R4308">
        <f>_xlfn.XLOOKUP(Table4[[#This Row],[ProductID]],Products!A:A,Products!E:E,"Not Found")</f>
        <v>1193.0899999999999</v>
      </c>
      <c r="S4308">
        <f>_xlfn.XLOOKUP(Table4[[#This Row],[ProductID]],Products!A:A,Products!F:F, "Not Found")</f>
        <v>818.24</v>
      </c>
      <c r="T4308" t="str">
        <f>_xlfn.XLOOKUP(Table4[[#This Row],[CustomerID]],Customers!A:A,Customers!D:D, "Not Found")</f>
        <v>M</v>
      </c>
      <c r="U4308" s="6">
        <f>_xlfn.XLOOKUP(Table4[[#This Row],[CustomerID]],Customers!A:A,Customers!E:E, "Not Found")</f>
        <v>37724</v>
      </c>
      <c r="V4308">
        <f ca="1">DATEDIF(Table4[[#This Row],[CustomerBirthday]], TODAY(), "Y")</f>
        <v>23</v>
      </c>
      <c r="W4308" t="str" cm="1">
        <f t="array" aca="1" ref="W4308" ca="1">_xlfn.IFS(Table4[[#This Row],[Age]]&lt;25, "Under 25",Table4[[#This Row],[Age]]=34, "25-34", Table4[[#This Row],[Age]]&lt;=49, "35-49", Table4[[#This Row],[Age]]&lt;=64, "50-64", Table4[[#This Row],[Age]]&gt;=65, "65+")</f>
        <v>Under 25</v>
      </c>
      <c r="X4308" t="str">
        <f>_xlfn.XLOOKUP(Table4[[#This Row],[StoreID]],Stores!A:A,Stores!B:B, "Not found")</f>
        <v>MegaMart Brianahaven</v>
      </c>
      <c r="Y4308" t="str">
        <f>_xlfn.XLOOKUP(Table4[[#This Row],[StoreID]],Stores!A:A,Stores!C:C, "Not Found")</f>
        <v>Brianahaven</v>
      </c>
      <c r="Z4308" t="str">
        <f>_xlfn.XLOOKUP(Table4[[#This Row],[StoreID]],Stores!A:A,Stores!D:D, "Not Found")</f>
        <v>North</v>
      </c>
    </row>
    <row r="4309" spans="1:26">
      <c r="A4309" t="s">
        <v>5175</v>
      </c>
      <c r="B4309" s="1">
        <v>45441</v>
      </c>
      <c r="C4309" t="s">
        <v>467</v>
      </c>
      <c r="D4309" t="s">
        <v>725</v>
      </c>
      <c r="E4309" t="s">
        <v>835</v>
      </c>
      <c r="F4309">
        <v>4</v>
      </c>
      <c r="G4309">
        <v>0.1</v>
      </c>
      <c r="H4309" t="s">
        <v>871</v>
      </c>
      <c r="I4309" s="4">
        <f>Table4[[#This Row],[Quantity]]*Table4[[#This Row],[UnitPrice]]</f>
        <v>5584.88</v>
      </c>
      <c r="J4309" s="4">
        <f>Table4[[#This Row],[Gross Revenue]]*(1-Table4[[#This Row],[Discount]])</f>
        <v>5026.3919999999998</v>
      </c>
      <c r="K4309" s="4">
        <f>Table4[[#This Row],[Quantity]]*Table4[[#This Row],[CostPrice]]</f>
        <v>4016.36</v>
      </c>
      <c r="L4309" s="4">
        <f>Table4[[#This Row],[Net Revenue]]-Table4[[#This Row],[Total Cost]]</f>
        <v>1010.0319999999997</v>
      </c>
      <c r="M4309" t="str">
        <f>_xlfn.XLOOKUP(Table4[[#This Row],[ProductID]], Products!A:A,Products!B:B, "Not Found")</f>
        <v>Knowledge Bags</v>
      </c>
      <c r="N4309" t="str">
        <f>TEXT(Table4[[#This Row],[Date]], "mmm")</f>
        <v>May</v>
      </c>
      <c r="O4309" t="str">
        <f>TEXT(Table4[[#This Row],[Date]], "yyyy")</f>
        <v>2024</v>
      </c>
      <c r="P4309" t="str">
        <f>_xlfn.XLOOKUP(Table4[[#This Row],[ProductID]],Products!A:A,Products!C:C, "Not Found")</f>
        <v>Fashion</v>
      </c>
      <c r="Q4309" t="str">
        <f>_xlfn.XLOOKUP(Table4[[#This Row],[ProductID]],Products!A:A,Products!D:D,"Not Found")</f>
        <v>Bags</v>
      </c>
      <c r="R4309">
        <f>_xlfn.XLOOKUP(Table4[[#This Row],[ProductID]],Products!A:A,Products!E:E,"Not Found")</f>
        <v>1396.22</v>
      </c>
      <c r="S4309">
        <f>_xlfn.XLOOKUP(Table4[[#This Row],[ProductID]],Products!A:A,Products!F:F, "Not Found")</f>
        <v>1004.09</v>
      </c>
      <c r="T4309" t="str">
        <f>_xlfn.XLOOKUP(Table4[[#This Row],[CustomerID]],Customers!A:A,Customers!D:D, "Not Found")</f>
        <v>F</v>
      </c>
      <c r="U4309" s="6">
        <f>_xlfn.XLOOKUP(Table4[[#This Row],[CustomerID]],Customers!A:A,Customers!E:E, "Not Found")</f>
        <v>30272</v>
      </c>
      <c r="V4309">
        <f ca="1">DATEDIF(Table4[[#This Row],[CustomerBirthday]], TODAY(), "Y")</f>
        <v>43</v>
      </c>
      <c r="W4309" t="str" cm="1">
        <f t="array" aca="1" ref="W4309" ca="1">_xlfn.IFS(Table4[[#This Row],[Age]]&lt;25, "Under 25",Table4[[#This Row],[Age]]=34, "25-34", Table4[[#This Row],[Age]]&lt;=49, "35-49", Table4[[#This Row],[Age]]&lt;=64, "50-64", Table4[[#This Row],[Age]]&gt;=65, "65+")</f>
        <v>35-49</v>
      </c>
      <c r="X4309" t="str">
        <f>_xlfn.XLOOKUP(Table4[[#This Row],[StoreID]],Stores!A:A,Stores!B:B, "Not found")</f>
        <v>MegaMart Peckmouth</v>
      </c>
      <c r="Y4309" t="str">
        <f>_xlfn.XLOOKUP(Table4[[#This Row],[StoreID]],Stores!A:A,Stores!C:C, "Not Found")</f>
        <v>Peckmouth</v>
      </c>
      <c r="Z4309" t="str">
        <f>_xlfn.XLOOKUP(Table4[[#This Row],[StoreID]],Stores!A:A,Stores!D:D, "Not Found")</f>
        <v>East</v>
      </c>
    </row>
    <row r="4310" spans="1:26">
      <c r="A4310" t="s">
        <v>5176</v>
      </c>
      <c r="B4310" s="1">
        <v>45663</v>
      </c>
      <c r="C4310" t="s">
        <v>570</v>
      </c>
      <c r="D4310" t="s">
        <v>747</v>
      </c>
      <c r="E4310" t="s">
        <v>839</v>
      </c>
      <c r="F4310">
        <v>5</v>
      </c>
      <c r="G4310">
        <v>0.1</v>
      </c>
      <c r="H4310" t="s">
        <v>865</v>
      </c>
      <c r="I4310" s="4">
        <f>Table4[[#This Row],[Quantity]]*Table4[[#This Row],[UnitPrice]]</f>
        <v>5674</v>
      </c>
      <c r="J4310" s="4">
        <f>Table4[[#This Row],[Gross Revenue]]*(1-Table4[[#This Row],[Discount]])</f>
        <v>5106.6000000000004</v>
      </c>
      <c r="K4310" s="4">
        <f>Table4[[#This Row],[Quantity]]*Table4[[#This Row],[CostPrice]]</f>
        <v>3375.5</v>
      </c>
      <c r="L4310" s="4">
        <f>Table4[[#This Row],[Net Revenue]]-Table4[[#This Row],[Total Cost]]</f>
        <v>1731.1000000000004</v>
      </c>
      <c r="M4310" t="str">
        <f>_xlfn.XLOOKUP(Table4[[#This Row],[ProductID]], Products!A:A,Products!B:B, "Not Found")</f>
        <v>World Watches</v>
      </c>
      <c r="N4310" t="str">
        <f>TEXT(Table4[[#This Row],[Date]], "mmm")</f>
        <v>Jan</v>
      </c>
      <c r="O4310" t="str">
        <f>TEXT(Table4[[#This Row],[Date]], "yyyy")</f>
        <v>2025</v>
      </c>
      <c r="P4310" t="str">
        <f>_xlfn.XLOOKUP(Table4[[#This Row],[ProductID]],Products!A:A,Products!C:C, "Not Found")</f>
        <v>Fashion</v>
      </c>
      <c r="Q4310" t="str">
        <f>_xlfn.XLOOKUP(Table4[[#This Row],[ProductID]],Products!A:A,Products!D:D,"Not Found")</f>
        <v>Watches</v>
      </c>
      <c r="R4310">
        <f>_xlfn.XLOOKUP(Table4[[#This Row],[ProductID]],Products!A:A,Products!E:E,"Not Found")</f>
        <v>1134.8</v>
      </c>
      <c r="S4310">
        <f>_xlfn.XLOOKUP(Table4[[#This Row],[ProductID]],Products!A:A,Products!F:F, "Not Found")</f>
        <v>675.1</v>
      </c>
      <c r="T4310" t="str">
        <f>_xlfn.XLOOKUP(Table4[[#This Row],[CustomerID]],Customers!A:A,Customers!D:D, "Not Found")</f>
        <v>M</v>
      </c>
      <c r="U4310" s="6">
        <f>_xlfn.XLOOKUP(Table4[[#This Row],[CustomerID]],Customers!A:A,Customers!E:E, "Not Found")</f>
        <v>33160</v>
      </c>
      <c r="V4310">
        <f ca="1">DATEDIF(Table4[[#This Row],[CustomerBirthday]], TODAY(), "Y")</f>
        <v>35</v>
      </c>
      <c r="W4310" t="str" cm="1">
        <f t="array" aca="1" ref="W4310" ca="1">_xlfn.IFS(Table4[[#This Row],[Age]]&lt;25, "Under 25",Table4[[#This Row],[Age]]=34, "25-34", Table4[[#This Row],[Age]]&lt;=49, "35-49", Table4[[#This Row],[Age]]&lt;=64, "50-64", Table4[[#This Row],[Age]]&gt;=65, "65+")</f>
        <v>35-49</v>
      </c>
      <c r="X4310" t="str">
        <f>_xlfn.XLOOKUP(Table4[[#This Row],[StoreID]],Stores!A:A,Stores!B:B, "Not found")</f>
        <v>MegaMart New Michele</v>
      </c>
      <c r="Y4310" t="str">
        <f>_xlfn.XLOOKUP(Table4[[#This Row],[StoreID]],Stores!A:A,Stores!C:C, "Not Found")</f>
        <v>New Michele</v>
      </c>
      <c r="Z4310" t="str">
        <f>_xlfn.XLOOKUP(Table4[[#This Row],[StoreID]],Stores!A:A,Stores!D:D, "Not Found")</f>
        <v>West</v>
      </c>
    </row>
    <row r="4311" spans="1:26">
      <c r="A4311" t="s">
        <v>5177</v>
      </c>
      <c r="B4311" s="1">
        <v>45465</v>
      </c>
      <c r="C4311" t="s">
        <v>516</v>
      </c>
      <c r="D4311" t="s">
        <v>818</v>
      </c>
      <c r="E4311" t="s">
        <v>839</v>
      </c>
      <c r="F4311">
        <v>2</v>
      </c>
      <c r="G4311">
        <v>0.05</v>
      </c>
      <c r="H4311" t="s">
        <v>865</v>
      </c>
      <c r="I4311" s="4">
        <f>Table4[[#This Row],[Quantity]]*Table4[[#This Row],[UnitPrice]]</f>
        <v>2330.7399999999998</v>
      </c>
      <c r="J4311" s="4">
        <f>Table4[[#This Row],[Gross Revenue]]*(1-Table4[[#This Row],[Discount]])</f>
        <v>2214.2029999999995</v>
      </c>
      <c r="K4311" s="4">
        <f>Table4[[#This Row],[Quantity]]*Table4[[#This Row],[CostPrice]]</f>
        <v>1853.1</v>
      </c>
      <c r="L4311" s="4">
        <f>Table4[[#This Row],[Net Revenue]]-Table4[[#This Row],[Total Cost]]</f>
        <v>361.10299999999961</v>
      </c>
      <c r="M4311" t="str">
        <f>_xlfn.XLOOKUP(Table4[[#This Row],[ProductID]], Products!A:A,Products!B:B, "Not Found")</f>
        <v>Nature Clothing</v>
      </c>
      <c r="N4311" t="str">
        <f>TEXT(Table4[[#This Row],[Date]], "mmm")</f>
        <v>Jun</v>
      </c>
      <c r="O4311" t="str">
        <f>TEXT(Table4[[#This Row],[Date]], "yyyy")</f>
        <v>2024</v>
      </c>
      <c r="P4311" t="str">
        <f>_xlfn.XLOOKUP(Table4[[#This Row],[ProductID]],Products!A:A,Products!C:C, "Not Found")</f>
        <v>Fashion</v>
      </c>
      <c r="Q4311" t="str">
        <f>_xlfn.XLOOKUP(Table4[[#This Row],[ProductID]],Products!A:A,Products!D:D,"Not Found")</f>
        <v>Clothing</v>
      </c>
      <c r="R4311">
        <f>_xlfn.XLOOKUP(Table4[[#This Row],[ProductID]],Products!A:A,Products!E:E,"Not Found")</f>
        <v>1165.3699999999999</v>
      </c>
      <c r="S4311">
        <f>_xlfn.XLOOKUP(Table4[[#This Row],[ProductID]],Products!A:A,Products!F:F, "Not Found")</f>
        <v>926.55</v>
      </c>
      <c r="T4311" t="str">
        <f>_xlfn.XLOOKUP(Table4[[#This Row],[CustomerID]],Customers!A:A,Customers!D:D, "Not Found")</f>
        <v>M</v>
      </c>
      <c r="U4311" s="6">
        <f>_xlfn.XLOOKUP(Table4[[#This Row],[CustomerID]],Customers!A:A,Customers!E:E, "Not Found")</f>
        <v>38558</v>
      </c>
      <c r="V4311">
        <f ca="1">DATEDIF(Table4[[#This Row],[CustomerBirthday]], TODAY(), "Y")</f>
        <v>21</v>
      </c>
      <c r="W4311" t="str" cm="1">
        <f t="array" aca="1" ref="W4311" ca="1">_xlfn.IFS(Table4[[#This Row],[Age]]&lt;25, "Under 25",Table4[[#This Row],[Age]]=34, "25-34", Table4[[#This Row],[Age]]&lt;=49, "35-49", Table4[[#This Row],[Age]]&lt;=64, "50-64", Table4[[#This Row],[Age]]&gt;=65, "65+")</f>
        <v>Under 25</v>
      </c>
      <c r="X4311" t="str">
        <f>_xlfn.XLOOKUP(Table4[[#This Row],[StoreID]],Stores!A:A,Stores!B:B, "Not found")</f>
        <v>MegaMart New Michele</v>
      </c>
      <c r="Y4311" t="str">
        <f>_xlfn.XLOOKUP(Table4[[#This Row],[StoreID]],Stores!A:A,Stores!C:C, "Not Found")</f>
        <v>New Michele</v>
      </c>
      <c r="Z4311" t="str">
        <f>_xlfn.XLOOKUP(Table4[[#This Row],[StoreID]],Stores!A:A,Stores!D:D, "Not Found")</f>
        <v>West</v>
      </c>
    </row>
    <row r="4312" spans="1:26">
      <c r="A4312" t="s">
        <v>5178</v>
      </c>
      <c r="B4312" s="1">
        <v>45843</v>
      </c>
      <c r="C4312" t="s">
        <v>171</v>
      </c>
      <c r="D4312" t="s">
        <v>808</v>
      </c>
      <c r="E4312" t="s">
        <v>839</v>
      </c>
      <c r="F4312">
        <v>2</v>
      </c>
      <c r="G4312">
        <v>0.1</v>
      </c>
      <c r="H4312" t="s">
        <v>875</v>
      </c>
      <c r="I4312" s="4">
        <f>Table4[[#This Row],[Quantity]]*Table4[[#This Row],[UnitPrice]]</f>
        <v>3270.02</v>
      </c>
      <c r="J4312" s="4">
        <f>Table4[[#This Row],[Gross Revenue]]*(1-Table4[[#This Row],[Discount]])</f>
        <v>2943.018</v>
      </c>
      <c r="K4312" s="4">
        <f>Table4[[#This Row],[Quantity]]*Table4[[#This Row],[CostPrice]]</f>
        <v>2086.58</v>
      </c>
      <c r="L4312" s="4">
        <f>Table4[[#This Row],[Net Revenue]]-Table4[[#This Row],[Total Cost]]</f>
        <v>856.4380000000001</v>
      </c>
      <c r="M4312" t="str">
        <f>_xlfn.XLOOKUP(Table4[[#This Row],[ProductID]], Products!A:A,Products!B:B, "Not Found")</f>
        <v>Present Television</v>
      </c>
      <c r="N4312" t="str">
        <f>TEXT(Table4[[#This Row],[Date]], "mmm")</f>
        <v>Jul</v>
      </c>
      <c r="O4312" t="str">
        <f>TEXT(Table4[[#This Row],[Date]], "yyyy")</f>
        <v>2025</v>
      </c>
      <c r="P4312" t="str">
        <f>_xlfn.XLOOKUP(Table4[[#This Row],[ProductID]],Products!A:A,Products!C:C, "Not Found")</f>
        <v>Electronics</v>
      </c>
      <c r="Q4312" t="str">
        <f>_xlfn.XLOOKUP(Table4[[#This Row],[ProductID]],Products!A:A,Products!D:D,"Not Found")</f>
        <v>Television</v>
      </c>
      <c r="R4312">
        <f>_xlfn.XLOOKUP(Table4[[#This Row],[ProductID]],Products!A:A,Products!E:E,"Not Found")</f>
        <v>1635.01</v>
      </c>
      <c r="S4312">
        <f>_xlfn.XLOOKUP(Table4[[#This Row],[ProductID]],Products!A:A,Products!F:F, "Not Found")</f>
        <v>1043.29</v>
      </c>
      <c r="T4312" t="str">
        <f>_xlfn.XLOOKUP(Table4[[#This Row],[CustomerID]],Customers!A:A,Customers!D:D, "Not Found")</f>
        <v>M</v>
      </c>
      <c r="U4312" s="6">
        <f>_xlfn.XLOOKUP(Table4[[#This Row],[CustomerID]],Customers!A:A,Customers!E:E, "Not Found")</f>
        <v>22326</v>
      </c>
      <c r="V4312">
        <f ca="1">DATEDIF(Table4[[#This Row],[CustomerBirthday]], TODAY(), "Y")</f>
        <v>65</v>
      </c>
      <c r="W4312" t="str" cm="1">
        <f t="array" aca="1" ref="W4312" ca="1">_xlfn.IFS(Table4[[#This Row],[Age]]&lt;25, "Under 25",Table4[[#This Row],[Age]]=34, "25-34", Table4[[#This Row],[Age]]&lt;=49, "35-49", Table4[[#This Row],[Age]]&lt;=64, "50-64", Table4[[#This Row],[Age]]&gt;=65, "65+")</f>
        <v>65+</v>
      </c>
      <c r="X4312" t="str">
        <f>_xlfn.XLOOKUP(Table4[[#This Row],[StoreID]],Stores!A:A,Stores!B:B, "Not found")</f>
        <v>MegaMart New Michele</v>
      </c>
      <c r="Y4312" t="str">
        <f>_xlfn.XLOOKUP(Table4[[#This Row],[StoreID]],Stores!A:A,Stores!C:C, "Not Found")</f>
        <v>New Michele</v>
      </c>
      <c r="Z4312" t="str">
        <f>_xlfn.XLOOKUP(Table4[[#This Row],[StoreID]],Stores!A:A,Stores!D:D, "Not Found")</f>
        <v>West</v>
      </c>
    </row>
    <row r="4313" spans="1:26">
      <c r="A4313" t="s">
        <v>5179</v>
      </c>
      <c r="B4313" s="1">
        <v>45648</v>
      </c>
      <c r="C4313" t="s">
        <v>390</v>
      </c>
      <c r="D4313" t="s">
        <v>761</v>
      </c>
      <c r="E4313" t="s">
        <v>831</v>
      </c>
      <c r="F4313">
        <v>5</v>
      </c>
      <c r="G4313">
        <v>0.1</v>
      </c>
      <c r="H4313" t="s">
        <v>868</v>
      </c>
      <c r="I4313" s="4">
        <f>Table4[[#This Row],[Quantity]]*Table4[[#This Row],[UnitPrice]]</f>
        <v>8814.6</v>
      </c>
      <c r="J4313" s="4">
        <f>Table4[[#This Row],[Gross Revenue]]*(1-Table4[[#This Row],[Discount]])</f>
        <v>7933.14</v>
      </c>
      <c r="K4313" s="4">
        <f>Table4[[#This Row],[Quantity]]*Table4[[#This Row],[CostPrice]]</f>
        <v>6732.4</v>
      </c>
      <c r="L4313" s="4">
        <f>Table4[[#This Row],[Net Revenue]]-Table4[[#This Row],[Total Cost]]</f>
        <v>1200.7400000000007</v>
      </c>
      <c r="M4313" t="str">
        <f>_xlfn.XLOOKUP(Table4[[#This Row],[ProductID]], Products!A:A,Products!B:B, "Not Found")</f>
        <v>Traditional Laptop</v>
      </c>
      <c r="N4313" t="str">
        <f>TEXT(Table4[[#This Row],[Date]], "mmm")</f>
        <v>Dec</v>
      </c>
      <c r="O4313" t="str">
        <f>TEXT(Table4[[#This Row],[Date]], "yyyy")</f>
        <v>2024</v>
      </c>
      <c r="P4313" t="str">
        <f>_xlfn.XLOOKUP(Table4[[#This Row],[ProductID]],Products!A:A,Products!C:C, "Not Found")</f>
        <v>Electronics</v>
      </c>
      <c r="Q4313" t="str">
        <f>_xlfn.XLOOKUP(Table4[[#This Row],[ProductID]],Products!A:A,Products!D:D,"Not Found")</f>
        <v>Laptop</v>
      </c>
      <c r="R4313">
        <f>_xlfn.XLOOKUP(Table4[[#This Row],[ProductID]],Products!A:A,Products!E:E,"Not Found")</f>
        <v>1762.92</v>
      </c>
      <c r="S4313">
        <f>_xlfn.XLOOKUP(Table4[[#This Row],[ProductID]],Products!A:A,Products!F:F, "Not Found")</f>
        <v>1346.48</v>
      </c>
      <c r="T4313" t="str">
        <f>_xlfn.XLOOKUP(Table4[[#This Row],[CustomerID]],Customers!A:A,Customers!D:D, "Not Found")</f>
        <v>M</v>
      </c>
      <c r="U4313" s="6">
        <f>_xlfn.XLOOKUP(Table4[[#This Row],[CustomerID]],Customers!A:A,Customers!E:E, "Not Found")</f>
        <v>23821</v>
      </c>
      <c r="V4313">
        <f ca="1">DATEDIF(Table4[[#This Row],[CustomerBirthday]], TODAY(), "Y")</f>
        <v>61</v>
      </c>
      <c r="W4313" t="str" cm="1">
        <f t="array" aca="1" ref="W4313" ca="1">_xlfn.IFS(Table4[[#This Row],[Age]]&lt;25, "Under 25",Table4[[#This Row],[Age]]=34, "25-34", Table4[[#This Row],[Age]]&lt;=49, "35-49", Table4[[#This Row],[Age]]&lt;=64, "50-64", Table4[[#This Row],[Age]]&gt;=65, "65+")</f>
        <v>50-64</v>
      </c>
      <c r="X4313" t="str">
        <f>_xlfn.XLOOKUP(Table4[[#This Row],[StoreID]],Stores!A:A,Stores!B:B, "Not found")</f>
        <v>MegaMart Jimenezborough</v>
      </c>
      <c r="Y4313" t="str">
        <f>_xlfn.XLOOKUP(Table4[[#This Row],[StoreID]],Stores!A:A,Stores!C:C, "Not Found")</f>
        <v>Jimenezborough</v>
      </c>
      <c r="Z4313" t="str">
        <f>_xlfn.XLOOKUP(Table4[[#This Row],[StoreID]],Stores!A:A,Stores!D:D, "Not Found")</f>
        <v>South</v>
      </c>
    </row>
    <row r="4314" spans="1:26">
      <c r="A4314" t="s">
        <v>5180</v>
      </c>
      <c r="B4314" s="1">
        <v>45408</v>
      </c>
      <c r="C4314" t="s">
        <v>358</v>
      </c>
      <c r="D4314" t="s">
        <v>778</v>
      </c>
      <c r="E4314" t="s">
        <v>846</v>
      </c>
      <c r="F4314">
        <v>1</v>
      </c>
      <c r="G4314">
        <v>0.15</v>
      </c>
      <c r="H4314" t="s">
        <v>875</v>
      </c>
      <c r="I4314" s="4">
        <f>Table4[[#This Row],[Quantity]]*Table4[[#This Row],[UnitPrice]]</f>
        <v>1015.76</v>
      </c>
      <c r="J4314" s="4">
        <f>Table4[[#This Row],[Gross Revenue]]*(1-Table4[[#This Row],[Discount]])</f>
        <v>863.39599999999996</v>
      </c>
      <c r="K4314" s="4">
        <f>Table4[[#This Row],[Quantity]]*Table4[[#This Row],[CostPrice]]</f>
        <v>584.4</v>
      </c>
      <c r="L4314" s="4">
        <f>Table4[[#This Row],[Net Revenue]]-Table4[[#This Row],[Total Cost]]</f>
        <v>278.99599999999998</v>
      </c>
      <c r="M4314" t="str">
        <f>_xlfn.XLOOKUP(Table4[[#This Row],[ProductID]], Products!A:A,Products!B:B, "Not Found")</f>
        <v>Behavior Dairy</v>
      </c>
      <c r="N4314" t="str">
        <f>TEXT(Table4[[#This Row],[Date]], "mmm")</f>
        <v>Apr</v>
      </c>
      <c r="O4314" t="str">
        <f>TEXT(Table4[[#This Row],[Date]], "yyyy")</f>
        <v>2024</v>
      </c>
      <c r="P4314" t="str">
        <f>_xlfn.XLOOKUP(Table4[[#This Row],[ProductID]],Products!A:A,Products!C:C, "Not Found")</f>
        <v>Groceries</v>
      </c>
      <c r="Q4314" t="str">
        <f>_xlfn.XLOOKUP(Table4[[#This Row],[ProductID]],Products!A:A,Products!D:D,"Not Found")</f>
        <v>Dairy</v>
      </c>
      <c r="R4314">
        <f>_xlfn.XLOOKUP(Table4[[#This Row],[ProductID]],Products!A:A,Products!E:E,"Not Found")</f>
        <v>1015.76</v>
      </c>
      <c r="S4314">
        <f>_xlfn.XLOOKUP(Table4[[#This Row],[ProductID]],Products!A:A,Products!F:F, "Not Found")</f>
        <v>584.4</v>
      </c>
      <c r="T4314" t="str">
        <f>_xlfn.XLOOKUP(Table4[[#This Row],[CustomerID]],Customers!A:A,Customers!D:D, "Not Found")</f>
        <v>M</v>
      </c>
      <c r="U4314" s="6">
        <f>_xlfn.XLOOKUP(Table4[[#This Row],[CustomerID]],Customers!A:A,Customers!E:E, "Not Found")</f>
        <v>30183</v>
      </c>
      <c r="V4314">
        <f ca="1">DATEDIF(Table4[[#This Row],[CustomerBirthday]], TODAY(), "Y")</f>
        <v>43</v>
      </c>
      <c r="W4314" t="str" cm="1">
        <f t="array" aca="1" ref="W4314" ca="1">_xlfn.IFS(Table4[[#This Row],[Age]]&lt;25, "Under 25",Table4[[#This Row],[Age]]=34, "25-34", Table4[[#This Row],[Age]]&lt;=49, "35-49", Table4[[#This Row],[Age]]&lt;=64, "50-64", Table4[[#This Row],[Age]]&gt;=65, "65+")</f>
        <v>35-49</v>
      </c>
      <c r="X4314" t="str">
        <f>_xlfn.XLOOKUP(Table4[[#This Row],[StoreID]],Stores!A:A,Stores!B:B, "Not found")</f>
        <v>MegaMart Johnmouth</v>
      </c>
      <c r="Y4314" t="str">
        <f>_xlfn.XLOOKUP(Table4[[#This Row],[StoreID]],Stores!A:A,Stores!C:C, "Not Found")</f>
        <v>Johnmouth</v>
      </c>
      <c r="Z4314" t="str">
        <f>_xlfn.XLOOKUP(Table4[[#This Row],[StoreID]],Stores!A:A,Stores!D:D, "Not Found")</f>
        <v>East</v>
      </c>
    </row>
    <row r="4315" spans="1:26">
      <c r="A4315" t="s">
        <v>5181</v>
      </c>
      <c r="B4315" s="1">
        <v>45295</v>
      </c>
      <c r="C4315" t="s">
        <v>63</v>
      </c>
      <c r="D4315" t="s">
        <v>734</v>
      </c>
      <c r="E4315" t="s">
        <v>839</v>
      </c>
      <c r="F4315">
        <v>1</v>
      </c>
      <c r="G4315">
        <v>0</v>
      </c>
      <c r="H4315" t="s">
        <v>865</v>
      </c>
      <c r="I4315" s="4">
        <f>Table4[[#This Row],[Quantity]]*Table4[[#This Row],[UnitPrice]]</f>
        <v>109.78</v>
      </c>
      <c r="J4315" s="4">
        <f>Table4[[#This Row],[Gross Revenue]]*(1-Table4[[#This Row],[Discount]])</f>
        <v>109.78</v>
      </c>
      <c r="K4315" s="4">
        <f>Table4[[#This Row],[Quantity]]*Table4[[#This Row],[CostPrice]]</f>
        <v>70.59</v>
      </c>
      <c r="L4315" s="4">
        <f>Table4[[#This Row],[Net Revenue]]-Table4[[#This Row],[Total Cost]]</f>
        <v>39.19</v>
      </c>
      <c r="M4315" t="str">
        <f>_xlfn.XLOOKUP(Table4[[#This Row],[ProductID]], Products!A:A,Products!B:B, "Not Found")</f>
        <v>Recognize Footwear</v>
      </c>
      <c r="N4315" t="str">
        <f>TEXT(Table4[[#This Row],[Date]], "mmm")</f>
        <v>Jan</v>
      </c>
      <c r="O4315" t="str">
        <f>TEXT(Table4[[#This Row],[Date]], "yyyy")</f>
        <v>2024</v>
      </c>
      <c r="P4315" t="str">
        <f>_xlfn.XLOOKUP(Table4[[#This Row],[ProductID]],Products!A:A,Products!C:C, "Not Found")</f>
        <v>Fashion</v>
      </c>
      <c r="Q4315" t="str">
        <f>_xlfn.XLOOKUP(Table4[[#This Row],[ProductID]],Products!A:A,Products!D:D,"Not Found")</f>
        <v>Footwear</v>
      </c>
      <c r="R4315">
        <f>_xlfn.XLOOKUP(Table4[[#This Row],[ProductID]],Products!A:A,Products!E:E,"Not Found")</f>
        <v>109.78</v>
      </c>
      <c r="S4315">
        <f>_xlfn.XLOOKUP(Table4[[#This Row],[ProductID]],Products!A:A,Products!F:F, "Not Found")</f>
        <v>70.59</v>
      </c>
      <c r="T4315" t="str">
        <f>_xlfn.XLOOKUP(Table4[[#This Row],[CustomerID]],Customers!A:A,Customers!D:D, "Not Found")</f>
        <v>M</v>
      </c>
      <c r="U4315" s="6">
        <f>_xlfn.XLOOKUP(Table4[[#This Row],[CustomerID]],Customers!A:A,Customers!E:E, "Not Found")</f>
        <v>34315</v>
      </c>
      <c r="V4315">
        <f ca="1">DATEDIF(Table4[[#This Row],[CustomerBirthday]], TODAY(), "Y")</f>
        <v>32</v>
      </c>
      <c r="W4315" t="str" cm="1">
        <f t="array" aca="1" ref="W4315" ca="1">_xlfn.IFS(Table4[[#This Row],[Age]]&lt;25, "Under 25",Table4[[#This Row],[Age]]=34, "25-34", Table4[[#This Row],[Age]]&lt;=49, "35-49", Table4[[#This Row],[Age]]&lt;=64, "50-64", Table4[[#This Row],[Age]]&gt;=65, "65+")</f>
        <v>35-49</v>
      </c>
      <c r="X4315" t="str">
        <f>_xlfn.XLOOKUP(Table4[[#This Row],[StoreID]],Stores!A:A,Stores!B:B, "Not found")</f>
        <v>MegaMart New Michele</v>
      </c>
      <c r="Y4315" t="str">
        <f>_xlfn.XLOOKUP(Table4[[#This Row],[StoreID]],Stores!A:A,Stores!C:C, "Not Found")</f>
        <v>New Michele</v>
      </c>
      <c r="Z4315" t="str">
        <f>_xlfn.XLOOKUP(Table4[[#This Row],[StoreID]],Stores!A:A,Stores!D:D, "Not Found")</f>
        <v>West</v>
      </c>
    </row>
    <row r="4316" spans="1:26">
      <c r="A4316" t="s">
        <v>5182</v>
      </c>
      <c r="B4316" s="1">
        <v>45279</v>
      </c>
      <c r="C4316" t="s">
        <v>298</v>
      </c>
      <c r="D4316" t="s">
        <v>784</v>
      </c>
      <c r="E4316" t="s">
        <v>846</v>
      </c>
      <c r="F4316">
        <v>1</v>
      </c>
      <c r="G4316">
        <v>0.1</v>
      </c>
      <c r="H4316" t="s">
        <v>868</v>
      </c>
      <c r="I4316" s="4">
        <f>Table4[[#This Row],[Quantity]]*Table4[[#This Row],[UnitPrice]]</f>
        <v>1485.05</v>
      </c>
      <c r="J4316" s="4">
        <f>Table4[[#This Row],[Gross Revenue]]*(1-Table4[[#This Row],[Discount]])</f>
        <v>1336.5450000000001</v>
      </c>
      <c r="K4316" s="4">
        <f>Table4[[#This Row],[Quantity]]*Table4[[#This Row],[CostPrice]]</f>
        <v>988.31</v>
      </c>
      <c r="L4316" s="4">
        <f>Table4[[#This Row],[Net Revenue]]-Table4[[#This Row],[Total Cost]]</f>
        <v>348.23500000000013</v>
      </c>
      <c r="M4316" t="str">
        <f>_xlfn.XLOOKUP(Table4[[#This Row],[ProductID]], Products!A:A,Products!B:B, "Not Found")</f>
        <v>Road Clothing</v>
      </c>
      <c r="N4316" t="str">
        <f>TEXT(Table4[[#This Row],[Date]], "mmm")</f>
        <v>Dec</v>
      </c>
      <c r="O4316" t="str">
        <f>TEXT(Table4[[#This Row],[Date]], "yyyy")</f>
        <v>2023</v>
      </c>
      <c r="P4316" t="str">
        <f>_xlfn.XLOOKUP(Table4[[#This Row],[ProductID]],Products!A:A,Products!C:C, "Not Found")</f>
        <v>Fashion</v>
      </c>
      <c r="Q4316" t="str">
        <f>_xlfn.XLOOKUP(Table4[[#This Row],[ProductID]],Products!A:A,Products!D:D,"Not Found")</f>
        <v>Clothing</v>
      </c>
      <c r="R4316">
        <f>_xlfn.XLOOKUP(Table4[[#This Row],[ProductID]],Products!A:A,Products!E:E,"Not Found")</f>
        <v>1485.05</v>
      </c>
      <c r="S4316">
        <f>_xlfn.XLOOKUP(Table4[[#This Row],[ProductID]],Products!A:A,Products!F:F, "Not Found")</f>
        <v>988.31</v>
      </c>
      <c r="T4316" t="str">
        <f>_xlfn.XLOOKUP(Table4[[#This Row],[CustomerID]],Customers!A:A,Customers!D:D, "Not Found")</f>
        <v>F</v>
      </c>
      <c r="U4316" s="6">
        <f>_xlfn.XLOOKUP(Table4[[#This Row],[CustomerID]],Customers!A:A,Customers!E:E, "Not Found")</f>
        <v>29021</v>
      </c>
      <c r="V4316">
        <f ca="1">DATEDIF(Table4[[#This Row],[CustomerBirthday]], TODAY(), "Y")</f>
        <v>47</v>
      </c>
      <c r="W4316" t="str" cm="1">
        <f t="array" aca="1" ref="W4316" ca="1">_xlfn.IFS(Table4[[#This Row],[Age]]&lt;25, "Under 25",Table4[[#This Row],[Age]]=34, "25-34", Table4[[#This Row],[Age]]&lt;=49, "35-49", Table4[[#This Row],[Age]]&lt;=64, "50-64", Table4[[#This Row],[Age]]&gt;=65, "65+")</f>
        <v>35-49</v>
      </c>
      <c r="X4316" t="str">
        <f>_xlfn.XLOOKUP(Table4[[#This Row],[StoreID]],Stores!A:A,Stores!B:B, "Not found")</f>
        <v>MegaMart Johnmouth</v>
      </c>
      <c r="Y4316" t="str">
        <f>_xlfn.XLOOKUP(Table4[[#This Row],[StoreID]],Stores!A:A,Stores!C:C, "Not Found")</f>
        <v>Johnmouth</v>
      </c>
      <c r="Z4316" t="str">
        <f>_xlfn.XLOOKUP(Table4[[#This Row],[StoreID]],Stores!A:A,Stores!D:D, "Not Found")</f>
        <v>East</v>
      </c>
    </row>
    <row r="4317" spans="1:26">
      <c r="A4317" t="s">
        <v>5183</v>
      </c>
      <c r="B4317" s="1">
        <v>45228</v>
      </c>
      <c r="C4317" t="s">
        <v>435</v>
      </c>
      <c r="D4317" t="s">
        <v>806</v>
      </c>
      <c r="E4317" t="s">
        <v>839</v>
      </c>
      <c r="F4317">
        <v>3</v>
      </c>
      <c r="G4317">
        <v>0.15</v>
      </c>
      <c r="H4317" t="s">
        <v>871</v>
      </c>
      <c r="I4317" s="4">
        <f>Table4[[#This Row],[Quantity]]*Table4[[#This Row],[UnitPrice]]</f>
        <v>5236.83</v>
      </c>
      <c r="J4317" s="4">
        <f>Table4[[#This Row],[Gross Revenue]]*(1-Table4[[#This Row],[Discount]])</f>
        <v>4451.3054999999995</v>
      </c>
      <c r="K4317" s="4">
        <f>Table4[[#This Row],[Quantity]]*Table4[[#This Row],[CostPrice]]</f>
        <v>3967.32</v>
      </c>
      <c r="L4317" s="4">
        <f>Table4[[#This Row],[Net Revenue]]-Table4[[#This Row],[Total Cost]]</f>
        <v>483.98549999999932</v>
      </c>
      <c r="M4317" t="str">
        <f>_xlfn.XLOOKUP(Table4[[#This Row],[ProductID]], Products!A:A,Products!B:B, "Not Found")</f>
        <v>Piece Headphones</v>
      </c>
      <c r="N4317" t="str">
        <f>TEXT(Table4[[#This Row],[Date]], "mmm")</f>
        <v>Oct</v>
      </c>
      <c r="O4317" t="str">
        <f>TEXT(Table4[[#This Row],[Date]], "yyyy")</f>
        <v>2023</v>
      </c>
      <c r="P4317" t="str">
        <f>_xlfn.XLOOKUP(Table4[[#This Row],[ProductID]],Products!A:A,Products!C:C, "Not Found")</f>
        <v>Electronics</v>
      </c>
      <c r="Q4317" t="str">
        <f>_xlfn.XLOOKUP(Table4[[#This Row],[ProductID]],Products!A:A,Products!D:D,"Not Found")</f>
        <v>Headphones</v>
      </c>
      <c r="R4317">
        <f>_xlfn.XLOOKUP(Table4[[#This Row],[ProductID]],Products!A:A,Products!E:E,"Not Found")</f>
        <v>1745.61</v>
      </c>
      <c r="S4317">
        <f>_xlfn.XLOOKUP(Table4[[#This Row],[ProductID]],Products!A:A,Products!F:F, "Not Found")</f>
        <v>1322.44</v>
      </c>
      <c r="T4317" t="str">
        <f>_xlfn.XLOOKUP(Table4[[#This Row],[CustomerID]],Customers!A:A,Customers!D:D, "Not Found")</f>
        <v>F</v>
      </c>
      <c r="U4317" s="6">
        <f>_xlfn.XLOOKUP(Table4[[#This Row],[CustomerID]],Customers!A:A,Customers!E:E, "Not Found")</f>
        <v>32027</v>
      </c>
      <c r="V4317">
        <f ca="1">DATEDIF(Table4[[#This Row],[CustomerBirthday]], TODAY(), "Y")</f>
        <v>38</v>
      </c>
      <c r="W4317" t="str" cm="1">
        <f t="array" aca="1" ref="W4317" ca="1">_xlfn.IFS(Table4[[#This Row],[Age]]&lt;25, "Under 25",Table4[[#This Row],[Age]]=34, "25-34", Table4[[#This Row],[Age]]&lt;=49, "35-49", Table4[[#This Row],[Age]]&lt;=64, "50-64", Table4[[#This Row],[Age]]&gt;=65, "65+")</f>
        <v>35-49</v>
      </c>
      <c r="X4317" t="str">
        <f>_xlfn.XLOOKUP(Table4[[#This Row],[StoreID]],Stores!A:A,Stores!B:B, "Not found")</f>
        <v>MegaMart New Michele</v>
      </c>
      <c r="Y4317" t="str">
        <f>_xlfn.XLOOKUP(Table4[[#This Row],[StoreID]],Stores!A:A,Stores!C:C, "Not Found")</f>
        <v>New Michele</v>
      </c>
      <c r="Z4317" t="str">
        <f>_xlfn.XLOOKUP(Table4[[#This Row],[StoreID]],Stores!A:A,Stores!D:D, "Not Found")</f>
        <v>West</v>
      </c>
    </row>
    <row r="4318" spans="1:26">
      <c r="A4318" t="s">
        <v>5184</v>
      </c>
      <c r="B4318" s="1">
        <v>45379</v>
      </c>
      <c r="C4318" t="s">
        <v>690</v>
      </c>
      <c r="D4318" t="s">
        <v>734</v>
      </c>
      <c r="E4318" t="s">
        <v>839</v>
      </c>
      <c r="F4318">
        <v>2</v>
      </c>
      <c r="G4318">
        <v>0.1</v>
      </c>
      <c r="H4318" t="s">
        <v>871</v>
      </c>
      <c r="I4318" s="4">
        <f>Table4[[#This Row],[Quantity]]*Table4[[#This Row],[UnitPrice]]</f>
        <v>219.56</v>
      </c>
      <c r="J4318" s="4">
        <f>Table4[[#This Row],[Gross Revenue]]*(1-Table4[[#This Row],[Discount]])</f>
        <v>197.60400000000001</v>
      </c>
      <c r="K4318" s="4">
        <f>Table4[[#This Row],[Quantity]]*Table4[[#This Row],[CostPrice]]</f>
        <v>141.18</v>
      </c>
      <c r="L4318" s="4">
        <f>Table4[[#This Row],[Net Revenue]]-Table4[[#This Row],[Total Cost]]</f>
        <v>56.424000000000007</v>
      </c>
      <c r="M4318" t="str">
        <f>_xlfn.XLOOKUP(Table4[[#This Row],[ProductID]], Products!A:A,Products!B:B, "Not Found")</f>
        <v>Recognize Footwear</v>
      </c>
      <c r="N4318" t="str">
        <f>TEXT(Table4[[#This Row],[Date]], "mmm")</f>
        <v>Mar</v>
      </c>
      <c r="O4318" t="str">
        <f>TEXT(Table4[[#This Row],[Date]], "yyyy")</f>
        <v>2024</v>
      </c>
      <c r="P4318" t="str">
        <f>_xlfn.XLOOKUP(Table4[[#This Row],[ProductID]],Products!A:A,Products!C:C, "Not Found")</f>
        <v>Fashion</v>
      </c>
      <c r="Q4318" t="str">
        <f>_xlfn.XLOOKUP(Table4[[#This Row],[ProductID]],Products!A:A,Products!D:D,"Not Found")</f>
        <v>Footwear</v>
      </c>
      <c r="R4318">
        <f>_xlfn.XLOOKUP(Table4[[#This Row],[ProductID]],Products!A:A,Products!E:E,"Not Found")</f>
        <v>109.78</v>
      </c>
      <c r="S4318">
        <f>_xlfn.XLOOKUP(Table4[[#This Row],[ProductID]],Products!A:A,Products!F:F, "Not Found")</f>
        <v>70.59</v>
      </c>
      <c r="T4318" t="str">
        <f>_xlfn.XLOOKUP(Table4[[#This Row],[CustomerID]],Customers!A:A,Customers!D:D, "Not Found")</f>
        <v>F</v>
      </c>
      <c r="U4318" s="6">
        <f>_xlfn.XLOOKUP(Table4[[#This Row],[CustomerID]],Customers!A:A,Customers!E:E, "Not Found")</f>
        <v>23491</v>
      </c>
      <c r="V4318">
        <f ca="1">DATEDIF(Table4[[#This Row],[CustomerBirthday]], TODAY(), "Y")</f>
        <v>62</v>
      </c>
      <c r="W4318" t="str" cm="1">
        <f t="array" aca="1" ref="W4318" ca="1">_xlfn.IFS(Table4[[#This Row],[Age]]&lt;25, "Under 25",Table4[[#This Row],[Age]]=34, "25-34", Table4[[#This Row],[Age]]&lt;=49, "35-49", Table4[[#This Row],[Age]]&lt;=64, "50-64", Table4[[#This Row],[Age]]&gt;=65, "65+")</f>
        <v>50-64</v>
      </c>
      <c r="X4318" t="str">
        <f>_xlfn.XLOOKUP(Table4[[#This Row],[StoreID]],Stores!A:A,Stores!B:B, "Not found")</f>
        <v>MegaMart New Michele</v>
      </c>
      <c r="Y4318" t="str">
        <f>_xlfn.XLOOKUP(Table4[[#This Row],[StoreID]],Stores!A:A,Stores!C:C, "Not Found")</f>
        <v>New Michele</v>
      </c>
      <c r="Z4318" t="str">
        <f>_xlfn.XLOOKUP(Table4[[#This Row],[StoreID]],Stores!A:A,Stores!D:D, "Not Found")</f>
        <v>West</v>
      </c>
    </row>
    <row r="4319" spans="1:26">
      <c r="A4319" t="s">
        <v>5185</v>
      </c>
      <c r="B4319" s="1">
        <v>45200</v>
      </c>
      <c r="C4319" t="s">
        <v>291</v>
      </c>
      <c r="D4319" t="s">
        <v>822</v>
      </c>
      <c r="E4319" t="s">
        <v>842</v>
      </c>
      <c r="F4319">
        <v>5</v>
      </c>
      <c r="G4319">
        <v>0.1</v>
      </c>
      <c r="H4319" t="s">
        <v>875</v>
      </c>
      <c r="I4319" s="4">
        <f>Table4[[#This Row],[Quantity]]*Table4[[#This Row],[UnitPrice]]</f>
        <v>6081.7999999999993</v>
      </c>
      <c r="J4319" s="4">
        <f>Table4[[#This Row],[Gross Revenue]]*(1-Table4[[#This Row],[Discount]])</f>
        <v>5473.62</v>
      </c>
      <c r="K4319" s="4">
        <f>Table4[[#This Row],[Quantity]]*Table4[[#This Row],[CostPrice]]</f>
        <v>3974</v>
      </c>
      <c r="L4319" s="4">
        <f>Table4[[#This Row],[Net Revenue]]-Table4[[#This Row],[Total Cost]]</f>
        <v>1499.62</v>
      </c>
      <c r="M4319" t="str">
        <f>_xlfn.XLOOKUP(Table4[[#This Row],[ProductID]], Products!A:A,Products!B:B, "Not Found")</f>
        <v>Nor Bags</v>
      </c>
      <c r="N4319" t="str">
        <f>TEXT(Table4[[#This Row],[Date]], "mmm")</f>
        <v>Oct</v>
      </c>
      <c r="O4319" t="str">
        <f>TEXT(Table4[[#This Row],[Date]], "yyyy")</f>
        <v>2023</v>
      </c>
      <c r="P4319" t="str">
        <f>_xlfn.XLOOKUP(Table4[[#This Row],[ProductID]],Products!A:A,Products!C:C, "Not Found")</f>
        <v>Fashion</v>
      </c>
      <c r="Q4319" t="str">
        <f>_xlfn.XLOOKUP(Table4[[#This Row],[ProductID]],Products!A:A,Products!D:D,"Not Found")</f>
        <v>Bags</v>
      </c>
      <c r="R4319">
        <f>_xlfn.XLOOKUP(Table4[[#This Row],[ProductID]],Products!A:A,Products!E:E,"Not Found")</f>
        <v>1216.3599999999999</v>
      </c>
      <c r="S4319">
        <f>_xlfn.XLOOKUP(Table4[[#This Row],[ProductID]],Products!A:A,Products!F:F, "Not Found")</f>
        <v>794.8</v>
      </c>
      <c r="T4319" t="str">
        <f>_xlfn.XLOOKUP(Table4[[#This Row],[CustomerID]],Customers!A:A,Customers!D:D, "Not Found")</f>
        <v>F</v>
      </c>
      <c r="U4319" s="6">
        <f>_xlfn.XLOOKUP(Table4[[#This Row],[CustomerID]],Customers!A:A,Customers!E:E, "Not Found")</f>
        <v>37614</v>
      </c>
      <c r="V4319">
        <f ca="1">DATEDIF(Table4[[#This Row],[CustomerBirthday]], TODAY(), "Y")</f>
        <v>23</v>
      </c>
      <c r="W4319" t="str" cm="1">
        <f t="array" aca="1" ref="W4319" ca="1">_xlfn.IFS(Table4[[#This Row],[Age]]&lt;25, "Under 25",Table4[[#This Row],[Age]]=34, "25-34", Table4[[#This Row],[Age]]&lt;=49, "35-49", Table4[[#This Row],[Age]]&lt;=64, "50-64", Table4[[#This Row],[Age]]&gt;=65, "65+")</f>
        <v>Under 25</v>
      </c>
      <c r="X4319" t="str">
        <f>_xlfn.XLOOKUP(Table4[[#This Row],[StoreID]],Stores!A:A,Stores!B:B, "Not found")</f>
        <v>MegaMart Brianahaven</v>
      </c>
      <c r="Y4319" t="str">
        <f>_xlfn.XLOOKUP(Table4[[#This Row],[StoreID]],Stores!A:A,Stores!C:C, "Not Found")</f>
        <v>Brianahaven</v>
      </c>
      <c r="Z4319" t="str">
        <f>_xlfn.XLOOKUP(Table4[[#This Row],[StoreID]],Stores!A:A,Stores!D:D, "Not Found")</f>
        <v>North</v>
      </c>
    </row>
    <row r="4320" spans="1:26">
      <c r="A4320" t="s">
        <v>5186</v>
      </c>
      <c r="B4320" s="1">
        <v>45636</v>
      </c>
      <c r="C4320" t="s">
        <v>442</v>
      </c>
      <c r="D4320" t="s">
        <v>796</v>
      </c>
      <c r="E4320" t="s">
        <v>831</v>
      </c>
      <c r="F4320">
        <v>3</v>
      </c>
      <c r="G4320">
        <v>0.1</v>
      </c>
      <c r="H4320" t="s">
        <v>868</v>
      </c>
      <c r="I4320" s="4">
        <f>Table4[[#This Row],[Quantity]]*Table4[[#This Row],[UnitPrice]]</f>
        <v>4687.29</v>
      </c>
      <c r="J4320" s="4">
        <f>Table4[[#This Row],[Gross Revenue]]*(1-Table4[[#This Row],[Discount]])</f>
        <v>4218.5609999999997</v>
      </c>
      <c r="K4320" s="4">
        <f>Table4[[#This Row],[Quantity]]*Table4[[#This Row],[CostPrice]]</f>
        <v>3586.8900000000003</v>
      </c>
      <c r="L4320" s="4">
        <f>Table4[[#This Row],[Net Revenue]]-Table4[[#This Row],[Total Cost]]</f>
        <v>631.67099999999937</v>
      </c>
      <c r="M4320" t="str">
        <f>_xlfn.XLOOKUP(Table4[[#This Row],[ProductID]], Products!A:A,Products!B:B, "Not Found")</f>
        <v>Chair Laptop</v>
      </c>
      <c r="N4320" t="str">
        <f>TEXT(Table4[[#This Row],[Date]], "mmm")</f>
        <v>Dec</v>
      </c>
      <c r="O4320" t="str">
        <f>TEXT(Table4[[#This Row],[Date]], "yyyy")</f>
        <v>2024</v>
      </c>
      <c r="P4320" t="str">
        <f>_xlfn.XLOOKUP(Table4[[#This Row],[ProductID]],Products!A:A,Products!C:C, "Not Found")</f>
        <v>Electronics</v>
      </c>
      <c r="Q4320" t="str">
        <f>_xlfn.XLOOKUP(Table4[[#This Row],[ProductID]],Products!A:A,Products!D:D,"Not Found")</f>
        <v>Laptop</v>
      </c>
      <c r="R4320">
        <f>_xlfn.XLOOKUP(Table4[[#This Row],[ProductID]],Products!A:A,Products!E:E,"Not Found")</f>
        <v>1562.43</v>
      </c>
      <c r="S4320">
        <f>_xlfn.XLOOKUP(Table4[[#This Row],[ProductID]],Products!A:A,Products!F:F, "Not Found")</f>
        <v>1195.6300000000001</v>
      </c>
      <c r="T4320" t="str">
        <f>_xlfn.XLOOKUP(Table4[[#This Row],[CustomerID]],Customers!A:A,Customers!D:D, "Not Found")</f>
        <v>M</v>
      </c>
      <c r="U4320" s="6">
        <f>_xlfn.XLOOKUP(Table4[[#This Row],[CustomerID]],Customers!A:A,Customers!E:E, "Not Found")</f>
        <v>33450</v>
      </c>
      <c r="V4320">
        <f ca="1">DATEDIF(Table4[[#This Row],[CustomerBirthday]], TODAY(), "Y")</f>
        <v>34</v>
      </c>
      <c r="W4320" t="str" cm="1">
        <f t="array" aca="1" ref="W4320" ca="1">_xlfn.IFS(Table4[[#This Row],[Age]]&lt;25, "Under 25",Table4[[#This Row],[Age]]=34, "25-34", Table4[[#This Row],[Age]]&lt;=49, "35-49", Table4[[#This Row],[Age]]&lt;=64, "50-64", Table4[[#This Row],[Age]]&gt;=65, "65+")</f>
        <v>25-34</v>
      </c>
      <c r="X4320" t="str">
        <f>_xlfn.XLOOKUP(Table4[[#This Row],[StoreID]],Stores!A:A,Stores!B:B, "Not found")</f>
        <v>MegaMart Jimenezborough</v>
      </c>
      <c r="Y4320" t="str">
        <f>_xlfn.XLOOKUP(Table4[[#This Row],[StoreID]],Stores!A:A,Stores!C:C, "Not Found")</f>
        <v>Jimenezborough</v>
      </c>
      <c r="Z4320" t="str">
        <f>_xlfn.XLOOKUP(Table4[[#This Row],[StoreID]],Stores!A:A,Stores!D:D, "Not Found")</f>
        <v>South</v>
      </c>
    </row>
    <row r="4321" spans="1:26">
      <c r="A4321" t="s">
        <v>5187</v>
      </c>
      <c r="B4321" s="1">
        <v>45444</v>
      </c>
      <c r="C4321" t="s">
        <v>202</v>
      </c>
      <c r="D4321" t="s">
        <v>739</v>
      </c>
      <c r="E4321" t="s">
        <v>839</v>
      </c>
      <c r="F4321">
        <v>3</v>
      </c>
      <c r="G4321">
        <v>0.05</v>
      </c>
      <c r="H4321" t="s">
        <v>875</v>
      </c>
      <c r="I4321" s="4">
        <f>Table4[[#This Row],[Quantity]]*Table4[[#This Row],[UnitPrice]]</f>
        <v>3582.3599999999997</v>
      </c>
      <c r="J4321" s="4">
        <f>Table4[[#This Row],[Gross Revenue]]*(1-Table4[[#This Row],[Discount]])</f>
        <v>3403.2419999999997</v>
      </c>
      <c r="K4321" s="4">
        <f>Table4[[#This Row],[Quantity]]*Table4[[#This Row],[CostPrice]]</f>
        <v>2516.8500000000004</v>
      </c>
      <c r="L4321" s="4">
        <f>Table4[[#This Row],[Net Revenue]]-Table4[[#This Row],[Total Cost]]</f>
        <v>886.39199999999937</v>
      </c>
      <c r="M4321" t="str">
        <f>_xlfn.XLOOKUP(Table4[[#This Row],[ProductID]], Products!A:A,Products!B:B, "Not Found")</f>
        <v>Step Smartphone</v>
      </c>
      <c r="N4321" t="str">
        <f>TEXT(Table4[[#This Row],[Date]], "mmm")</f>
        <v>Jun</v>
      </c>
      <c r="O4321" t="str">
        <f>TEXT(Table4[[#This Row],[Date]], "yyyy")</f>
        <v>2024</v>
      </c>
      <c r="P4321" t="str">
        <f>_xlfn.XLOOKUP(Table4[[#This Row],[ProductID]],Products!A:A,Products!C:C, "Not Found")</f>
        <v>Electronics</v>
      </c>
      <c r="Q4321" t="str">
        <f>_xlfn.XLOOKUP(Table4[[#This Row],[ProductID]],Products!A:A,Products!D:D,"Not Found")</f>
        <v>Smartphone</v>
      </c>
      <c r="R4321">
        <f>_xlfn.XLOOKUP(Table4[[#This Row],[ProductID]],Products!A:A,Products!E:E,"Not Found")</f>
        <v>1194.1199999999999</v>
      </c>
      <c r="S4321">
        <f>_xlfn.XLOOKUP(Table4[[#This Row],[ProductID]],Products!A:A,Products!F:F, "Not Found")</f>
        <v>838.95</v>
      </c>
      <c r="T4321" t="str">
        <f>_xlfn.XLOOKUP(Table4[[#This Row],[CustomerID]],Customers!A:A,Customers!D:D, "Not Found")</f>
        <v>F</v>
      </c>
      <c r="U4321" s="6">
        <f>_xlfn.XLOOKUP(Table4[[#This Row],[CustomerID]],Customers!A:A,Customers!E:E, "Not Found")</f>
        <v>33492</v>
      </c>
      <c r="V4321">
        <f ca="1">DATEDIF(Table4[[#This Row],[CustomerBirthday]], TODAY(), "Y")</f>
        <v>34</v>
      </c>
      <c r="W4321" t="str" cm="1">
        <f t="array" aca="1" ref="W4321" ca="1">_xlfn.IFS(Table4[[#This Row],[Age]]&lt;25, "Under 25",Table4[[#This Row],[Age]]=34, "25-34", Table4[[#This Row],[Age]]&lt;=49, "35-49", Table4[[#This Row],[Age]]&lt;=64, "50-64", Table4[[#This Row],[Age]]&gt;=65, "65+")</f>
        <v>25-34</v>
      </c>
      <c r="X4321" t="str">
        <f>_xlfn.XLOOKUP(Table4[[#This Row],[StoreID]],Stores!A:A,Stores!B:B, "Not found")</f>
        <v>MegaMart New Michele</v>
      </c>
      <c r="Y4321" t="str">
        <f>_xlfn.XLOOKUP(Table4[[#This Row],[StoreID]],Stores!A:A,Stores!C:C, "Not Found")</f>
        <v>New Michele</v>
      </c>
      <c r="Z4321" t="str">
        <f>_xlfn.XLOOKUP(Table4[[#This Row],[StoreID]],Stores!A:A,Stores!D:D, "Not Found")</f>
        <v>West</v>
      </c>
    </row>
    <row r="4322" spans="1:26">
      <c r="A4322" t="s">
        <v>5188</v>
      </c>
      <c r="B4322" s="1">
        <v>45628</v>
      </c>
      <c r="C4322" t="s">
        <v>324</v>
      </c>
      <c r="D4322" t="s">
        <v>790</v>
      </c>
      <c r="E4322" t="s">
        <v>835</v>
      </c>
      <c r="F4322">
        <v>4</v>
      </c>
      <c r="G4322">
        <v>0</v>
      </c>
      <c r="H4322" t="s">
        <v>871</v>
      </c>
      <c r="I4322" s="4">
        <f>Table4[[#This Row],[Quantity]]*Table4[[#This Row],[UnitPrice]]</f>
        <v>1218.8399999999999</v>
      </c>
      <c r="J4322" s="4">
        <f>Table4[[#This Row],[Gross Revenue]]*(1-Table4[[#This Row],[Discount]])</f>
        <v>1218.8399999999999</v>
      </c>
      <c r="K4322" s="4">
        <f>Table4[[#This Row],[Quantity]]*Table4[[#This Row],[CostPrice]]</f>
        <v>656.04</v>
      </c>
      <c r="L4322" s="4">
        <f>Table4[[#This Row],[Net Revenue]]-Table4[[#This Row],[Total Cost]]</f>
        <v>562.79999999999995</v>
      </c>
      <c r="M4322" t="str">
        <f>_xlfn.XLOOKUP(Table4[[#This Row],[ProductID]], Products!A:A,Products!B:B, "Not Found")</f>
        <v>Difficult Vegetables</v>
      </c>
      <c r="N4322" t="str">
        <f>TEXT(Table4[[#This Row],[Date]], "mmm")</f>
        <v>Dec</v>
      </c>
      <c r="O4322" t="str">
        <f>TEXT(Table4[[#This Row],[Date]], "yyyy")</f>
        <v>2024</v>
      </c>
      <c r="P4322" t="str">
        <f>_xlfn.XLOOKUP(Table4[[#This Row],[ProductID]],Products!A:A,Products!C:C, "Not Found")</f>
        <v>Groceries</v>
      </c>
      <c r="Q4322" t="str">
        <f>_xlfn.XLOOKUP(Table4[[#This Row],[ProductID]],Products!A:A,Products!D:D,"Not Found")</f>
        <v>Vegetables</v>
      </c>
      <c r="R4322">
        <f>_xlfn.XLOOKUP(Table4[[#This Row],[ProductID]],Products!A:A,Products!E:E,"Not Found")</f>
        <v>304.70999999999998</v>
      </c>
      <c r="S4322">
        <f>_xlfn.XLOOKUP(Table4[[#This Row],[ProductID]],Products!A:A,Products!F:F, "Not Found")</f>
        <v>164.01</v>
      </c>
      <c r="T4322" t="str">
        <f>_xlfn.XLOOKUP(Table4[[#This Row],[CustomerID]],Customers!A:A,Customers!D:D, "Not Found")</f>
        <v>F</v>
      </c>
      <c r="U4322" s="6">
        <f>_xlfn.XLOOKUP(Table4[[#This Row],[CustomerID]],Customers!A:A,Customers!E:E, "Not Found")</f>
        <v>27663</v>
      </c>
      <c r="V4322">
        <f ca="1">DATEDIF(Table4[[#This Row],[CustomerBirthday]], TODAY(), "Y")</f>
        <v>50</v>
      </c>
      <c r="W4322" t="str" cm="1">
        <f t="array" aca="1" ref="W4322" ca="1">_xlfn.IFS(Table4[[#This Row],[Age]]&lt;25, "Under 25",Table4[[#This Row],[Age]]=34, "25-34", Table4[[#This Row],[Age]]&lt;=49, "35-49", Table4[[#This Row],[Age]]&lt;=64, "50-64", Table4[[#This Row],[Age]]&gt;=65, "65+")</f>
        <v>50-64</v>
      </c>
      <c r="X4322" t="str">
        <f>_xlfn.XLOOKUP(Table4[[#This Row],[StoreID]],Stores!A:A,Stores!B:B, "Not found")</f>
        <v>MegaMart Peckmouth</v>
      </c>
      <c r="Y4322" t="str">
        <f>_xlfn.XLOOKUP(Table4[[#This Row],[StoreID]],Stores!A:A,Stores!C:C, "Not Found")</f>
        <v>Peckmouth</v>
      </c>
      <c r="Z4322" t="str">
        <f>_xlfn.XLOOKUP(Table4[[#This Row],[StoreID]],Stores!A:A,Stores!D:D, "Not Found")</f>
        <v>East</v>
      </c>
    </row>
    <row r="4323" spans="1:26">
      <c r="A4323" t="s">
        <v>5189</v>
      </c>
      <c r="B4323" s="1">
        <v>45217</v>
      </c>
      <c r="C4323" t="s">
        <v>195</v>
      </c>
      <c r="D4323" t="s">
        <v>816</v>
      </c>
      <c r="E4323" t="s">
        <v>831</v>
      </c>
      <c r="F4323">
        <v>5</v>
      </c>
      <c r="G4323">
        <v>0.05</v>
      </c>
      <c r="H4323" t="s">
        <v>868</v>
      </c>
      <c r="I4323" s="4">
        <f>Table4[[#This Row],[Quantity]]*Table4[[#This Row],[UnitPrice]]</f>
        <v>9395.4</v>
      </c>
      <c r="J4323" s="4">
        <f>Table4[[#This Row],[Gross Revenue]]*(1-Table4[[#This Row],[Discount]])</f>
        <v>8925.6299999999992</v>
      </c>
      <c r="K4323" s="4">
        <f>Table4[[#This Row],[Quantity]]*Table4[[#This Row],[CostPrice]]</f>
        <v>5022.7999999999993</v>
      </c>
      <c r="L4323" s="4">
        <f>Table4[[#This Row],[Net Revenue]]-Table4[[#This Row],[Total Cost]]</f>
        <v>3902.83</v>
      </c>
      <c r="M4323" t="str">
        <f>_xlfn.XLOOKUP(Table4[[#This Row],[ProductID]], Products!A:A,Products!B:B, "Not Found")</f>
        <v>Set Dairy</v>
      </c>
      <c r="N4323" t="str">
        <f>TEXT(Table4[[#This Row],[Date]], "mmm")</f>
        <v>Oct</v>
      </c>
      <c r="O4323" t="str">
        <f>TEXT(Table4[[#This Row],[Date]], "yyyy")</f>
        <v>2023</v>
      </c>
      <c r="P4323" t="str">
        <f>_xlfn.XLOOKUP(Table4[[#This Row],[ProductID]],Products!A:A,Products!C:C, "Not Found")</f>
        <v>Groceries</v>
      </c>
      <c r="Q4323" t="str">
        <f>_xlfn.XLOOKUP(Table4[[#This Row],[ProductID]],Products!A:A,Products!D:D,"Not Found")</f>
        <v>Dairy</v>
      </c>
      <c r="R4323">
        <f>_xlfn.XLOOKUP(Table4[[#This Row],[ProductID]],Products!A:A,Products!E:E,"Not Found")</f>
        <v>1879.08</v>
      </c>
      <c r="S4323">
        <f>_xlfn.XLOOKUP(Table4[[#This Row],[ProductID]],Products!A:A,Products!F:F, "Not Found")</f>
        <v>1004.56</v>
      </c>
      <c r="T4323" t="str">
        <f>_xlfn.XLOOKUP(Table4[[#This Row],[CustomerID]],Customers!A:A,Customers!D:D, "Not Found")</f>
        <v>M</v>
      </c>
      <c r="U4323" s="6">
        <f>_xlfn.XLOOKUP(Table4[[#This Row],[CustomerID]],Customers!A:A,Customers!E:E, "Not Found")</f>
        <v>25009</v>
      </c>
      <c r="V4323">
        <f ca="1">DATEDIF(Table4[[#This Row],[CustomerBirthday]], TODAY(), "Y")</f>
        <v>58</v>
      </c>
      <c r="W4323" t="str" cm="1">
        <f t="array" aca="1" ref="W4323" ca="1">_xlfn.IFS(Table4[[#This Row],[Age]]&lt;25, "Under 25",Table4[[#This Row],[Age]]=34, "25-34", Table4[[#This Row],[Age]]&lt;=49, "35-49", Table4[[#This Row],[Age]]&lt;=64, "50-64", Table4[[#This Row],[Age]]&gt;=65, "65+")</f>
        <v>50-64</v>
      </c>
      <c r="X4323" t="str">
        <f>_xlfn.XLOOKUP(Table4[[#This Row],[StoreID]],Stores!A:A,Stores!B:B, "Not found")</f>
        <v>MegaMart Jimenezborough</v>
      </c>
      <c r="Y4323" t="str">
        <f>_xlfn.XLOOKUP(Table4[[#This Row],[StoreID]],Stores!A:A,Stores!C:C, "Not Found")</f>
        <v>Jimenezborough</v>
      </c>
      <c r="Z4323" t="str">
        <f>_xlfn.XLOOKUP(Table4[[#This Row],[StoreID]],Stores!A:A,Stores!D:D, "Not Found")</f>
        <v>South</v>
      </c>
    </row>
    <row r="4324" spans="1:26">
      <c r="A4324" t="s">
        <v>5190</v>
      </c>
      <c r="B4324" s="1">
        <v>45732</v>
      </c>
      <c r="C4324" t="s">
        <v>89</v>
      </c>
      <c r="D4324" t="s">
        <v>796</v>
      </c>
      <c r="E4324" t="s">
        <v>831</v>
      </c>
      <c r="F4324">
        <v>2</v>
      </c>
      <c r="G4324">
        <v>0.05</v>
      </c>
      <c r="H4324" t="s">
        <v>871</v>
      </c>
      <c r="I4324" s="4">
        <f>Table4[[#This Row],[Quantity]]*Table4[[#This Row],[UnitPrice]]</f>
        <v>3124.86</v>
      </c>
      <c r="J4324" s="4">
        <f>Table4[[#This Row],[Gross Revenue]]*(1-Table4[[#This Row],[Discount]])</f>
        <v>2968.6170000000002</v>
      </c>
      <c r="K4324" s="4">
        <f>Table4[[#This Row],[Quantity]]*Table4[[#This Row],[CostPrice]]</f>
        <v>2391.2600000000002</v>
      </c>
      <c r="L4324" s="4">
        <f>Table4[[#This Row],[Net Revenue]]-Table4[[#This Row],[Total Cost]]</f>
        <v>577.35699999999997</v>
      </c>
      <c r="M4324" t="str">
        <f>_xlfn.XLOOKUP(Table4[[#This Row],[ProductID]], Products!A:A,Products!B:B, "Not Found")</f>
        <v>Chair Laptop</v>
      </c>
      <c r="N4324" t="str">
        <f>TEXT(Table4[[#This Row],[Date]], "mmm")</f>
        <v>Mar</v>
      </c>
      <c r="O4324" t="str">
        <f>TEXT(Table4[[#This Row],[Date]], "yyyy")</f>
        <v>2025</v>
      </c>
      <c r="P4324" t="str">
        <f>_xlfn.XLOOKUP(Table4[[#This Row],[ProductID]],Products!A:A,Products!C:C, "Not Found")</f>
        <v>Electronics</v>
      </c>
      <c r="Q4324" t="str">
        <f>_xlfn.XLOOKUP(Table4[[#This Row],[ProductID]],Products!A:A,Products!D:D,"Not Found")</f>
        <v>Laptop</v>
      </c>
      <c r="R4324">
        <f>_xlfn.XLOOKUP(Table4[[#This Row],[ProductID]],Products!A:A,Products!E:E,"Not Found")</f>
        <v>1562.43</v>
      </c>
      <c r="S4324">
        <f>_xlfn.XLOOKUP(Table4[[#This Row],[ProductID]],Products!A:A,Products!F:F, "Not Found")</f>
        <v>1195.6300000000001</v>
      </c>
      <c r="T4324" t="str">
        <f>_xlfn.XLOOKUP(Table4[[#This Row],[CustomerID]],Customers!A:A,Customers!D:D, "Not Found")</f>
        <v>M</v>
      </c>
      <c r="U4324" s="6">
        <f>_xlfn.XLOOKUP(Table4[[#This Row],[CustomerID]],Customers!A:A,Customers!E:E, "Not Found")</f>
        <v>20409</v>
      </c>
      <c r="V4324">
        <f ca="1">DATEDIF(Table4[[#This Row],[CustomerBirthday]], TODAY(), "Y")</f>
        <v>70</v>
      </c>
      <c r="W4324" t="str" cm="1">
        <f t="array" aca="1" ref="W4324" ca="1">_xlfn.IFS(Table4[[#This Row],[Age]]&lt;25, "Under 25",Table4[[#This Row],[Age]]=34, "25-34", Table4[[#This Row],[Age]]&lt;=49, "35-49", Table4[[#This Row],[Age]]&lt;=64, "50-64", Table4[[#This Row],[Age]]&gt;=65, "65+")</f>
        <v>65+</v>
      </c>
      <c r="X4324" t="str">
        <f>_xlfn.XLOOKUP(Table4[[#This Row],[StoreID]],Stores!A:A,Stores!B:B, "Not found")</f>
        <v>MegaMart Jimenezborough</v>
      </c>
      <c r="Y4324" t="str">
        <f>_xlfn.XLOOKUP(Table4[[#This Row],[StoreID]],Stores!A:A,Stores!C:C, "Not Found")</f>
        <v>Jimenezborough</v>
      </c>
      <c r="Z4324" t="str">
        <f>_xlfn.XLOOKUP(Table4[[#This Row],[StoreID]],Stores!A:A,Stores!D:D, "Not Found")</f>
        <v>South</v>
      </c>
    </row>
    <row r="4325" spans="1:26">
      <c r="A4325" t="s">
        <v>5191</v>
      </c>
      <c r="B4325" s="1">
        <v>45311</v>
      </c>
      <c r="C4325" t="s">
        <v>411</v>
      </c>
      <c r="D4325" t="s">
        <v>816</v>
      </c>
      <c r="E4325" t="s">
        <v>831</v>
      </c>
      <c r="F4325">
        <v>5</v>
      </c>
      <c r="G4325">
        <v>0.15</v>
      </c>
      <c r="H4325" t="s">
        <v>871</v>
      </c>
      <c r="I4325" s="4">
        <f>Table4[[#This Row],[Quantity]]*Table4[[#This Row],[UnitPrice]]</f>
        <v>9395.4</v>
      </c>
      <c r="J4325" s="4">
        <f>Table4[[#This Row],[Gross Revenue]]*(1-Table4[[#This Row],[Discount]])</f>
        <v>7986.0899999999992</v>
      </c>
      <c r="K4325" s="4">
        <f>Table4[[#This Row],[Quantity]]*Table4[[#This Row],[CostPrice]]</f>
        <v>5022.7999999999993</v>
      </c>
      <c r="L4325" s="4">
        <f>Table4[[#This Row],[Net Revenue]]-Table4[[#This Row],[Total Cost]]</f>
        <v>2963.29</v>
      </c>
      <c r="M4325" t="str">
        <f>_xlfn.XLOOKUP(Table4[[#This Row],[ProductID]], Products!A:A,Products!B:B, "Not Found")</f>
        <v>Set Dairy</v>
      </c>
      <c r="N4325" t="str">
        <f>TEXT(Table4[[#This Row],[Date]], "mmm")</f>
        <v>Jan</v>
      </c>
      <c r="O4325" t="str">
        <f>TEXT(Table4[[#This Row],[Date]], "yyyy")</f>
        <v>2024</v>
      </c>
      <c r="P4325" t="str">
        <f>_xlfn.XLOOKUP(Table4[[#This Row],[ProductID]],Products!A:A,Products!C:C, "Not Found")</f>
        <v>Groceries</v>
      </c>
      <c r="Q4325" t="str">
        <f>_xlfn.XLOOKUP(Table4[[#This Row],[ProductID]],Products!A:A,Products!D:D,"Not Found")</f>
        <v>Dairy</v>
      </c>
      <c r="R4325">
        <f>_xlfn.XLOOKUP(Table4[[#This Row],[ProductID]],Products!A:A,Products!E:E,"Not Found")</f>
        <v>1879.08</v>
      </c>
      <c r="S4325">
        <f>_xlfn.XLOOKUP(Table4[[#This Row],[ProductID]],Products!A:A,Products!F:F, "Not Found")</f>
        <v>1004.56</v>
      </c>
      <c r="T4325" t="str">
        <f>_xlfn.XLOOKUP(Table4[[#This Row],[CustomerID]],Customers!A:A,Customers!D:D, "Not Found")</f>
        <v>F</v>
      </c>
      <c r="U4325" s="6">
        <f>_xlfn.XLOOKUP(Table4[[#This Row],[CustomerID]],Customers!A:A,Customers!E:E, "Not Found")</f>
        <v>24112</v>
      </c>
      <c r="V4325">
        <f ca="1">DATEDIF(Table4[[#This Row],[CustomerBirthday]], TODAY(), "Y")</f>
        <v>60</v>
      </c>
      <c r="W4325" t="str" cm="1">
        <f t="array" aca="1" ref="W4325" ca="1">_xlfn.IFS(Table4[[#This Row],[Age]]&lt;25, "Under 25",Table4[[#This Row],[Age]]=34, "25-34", Table4[[#This Row],[Age]]&lt;=49, "35-49", Table4[[#This Row],[Age]]&lt;=64, "50-64", Table4[[#This Row],[Age]]&gt;=65, "65+")</f>
        <v>50-64</v>
      </c>
      <c r="X4325" t="str">
        <f>_xlfn.XLOOKUP(Table4[[#This Row],[StoreID]],Stores!A:A,Stores!B:B, "Not found")</f>
        <v>MegaMart Jimenezborough</v>
      </c>
      <c r="Y4325" t="str">
        <f>_xlfn.XLOOKUP(Table4[[#This Row],[StoreID]],Stores!A:A,Stores!C:C, "Not Found")</f>
        <v>Jimenezborough</v>
      </c>
      <c r="Z4325" t="str">
        <f>_xlfn.XLOOKUP(Table4[[#This Row],[StoreID]],Stores!A:A,Stores!D:D, "Not Found")</f>
        <v>South</v>
      </c>
    </row>
    <row r="4326" spans="1:26">
      <c r="A4326" t="s">
        <v>5192</v>
      </c>
      <c r="B4326" s="1">
        <v>45280</v>
      </c>
      <c r="C4326" t="s">
        <v>520</v>
      </c>
      <c r="D4326" t="s">
        <v>782</v>
      </c>
      <c r="E4326" t="s">
        <v>831</v>
      </c>
      <c r="F4326">
        <v>3</v>
      </c>
      <c r="G4326">
        <v>0.05</v>
      </c>
      <c r="H4326" t="s">
        <v>868</v>
      </c>
      <c r="I4326" s="4">
        <f>Table4[[#This Row],[Quantity]]*Table4[[#This Row],[UnitPrice]]</f>
        <v>2021.34</v>
      </c>
      <c r="J4326" s="4">
        <f>Table4[[#This Row],[Gross Revenue]]*(1-Table4[[#This Row],[Discount]])</f>
        <v>1920.2729999999999</v>
      </c>
      <c r="K4326" s="4">
        <f>Table4[[#This Row],[Quantity]]*Table4[[#This Row],[CostPrice]]</f>
        <v>1089.99</v>
      </c>
      <c r="L4326" s="4">
        <f>Table4[[#This Row],[Net Revenue]]-Table4[[#This Row],[Total Cost]]</f>
        <v>830.2829999999999</v>
      </c>
      <c r="M4326" t="str">
        <f>_xlfn.XLOOKUP(Table4[[#This Row],[ProductID]], Products!A:A,Products!B:B, "Not Found")</f>
        <v>Deal Smartphone</v>
      </c>
      <c r="N4326" t="str">
        <f>TEXT(Table4[[#This Row],[Date]], "mmm")</f>
        <v>Dec</v>
      </c>
      <c r="O4326" t="str">
        <f>TEXT(Table4[[#This Row],[Date]], "yyyy")</f>
        <v>2023</v>
      </c>
      <c r="P4326" t="str">
        <f>_xlfn.XLOOKUP(Table4[[#This Row],[ProductID]],Products!A:A,Products!C:C, "Not Found")</f>
        <v>Electronics</v>
      </c>
      <c r="Q4326" t="str">
        <f>_xlfn.XLOOKUP(Table4[[#This Row],[ProductID]],Products!A:A,Products!D:D,"Not Found")</f>
        <v>Smartphone</v>
      </c>
      <c r="R4326">
        <f>_xlfn.XLOOKUP(Table4[[#This Row],[ProductID]],Products!A:A,Products!E:E,"Not Found")</f>
        <v>673.78</v>
      </c>
      <c r="S4326">
        <f>_xlfn.XLOOKUP(Table4[[#This Row],[ProductID]],Products!A:A,Products!F:F, "Not Found")</f>
        <v>363.33</v>
      </c>
      <c r="T4326" t="str">
        <f>_xlfn.XLOOKUP(Table4[[#This Row],[CustomerID]],Customers!A:A,Customers!D:D, "Not Found")</f>
        <v>M</v>
      </c>
      <c r="U4326" s="6">
        <f>_xlfn.XLOOKUP(Table4[[#This Row],[CustomerID]],Customers!A:A,Customers!E:E, "Not Found")</f>
        <v>22435</v>
      </c>
      <c r="V4326">
        <f ca="1">DATEDIF(Table4[[#This Row],[CustomerBirthday]], TODAY(), "Y")</f>
        <v>65</v>
      </c>
      <c r="W4326" t="str" cm="1">
        <f t="array" aca="1" ref="W4326" ca="1">_xlfn.IFS(Table4[[#This Row],[Age]]&lt;25, "Under 25",Table4[[#This Row],[Age]]=34, "25-34", Table4[[#This Row],[Age]]&lt;=49, "35-49", Table4[[#This Row],[Age]]&lt;=64, "50-64", Table4[[#This Row],[Age]]&gt;=65, "65+")</f>
        <v>65+</v>
      </c>
      <c r="X4326" t="str">
        <f>_xlfn.XLOOKUP(Table4[[#This Row],[StoreID]],Stores!A:A,Stores!B:B, "Not found")</f>
        <v>MegaMart Jimenezborough</v>
      </c>
      <c r="Y4326" t="str">
        <f>_xlfn.XLOOKUP(Table4[[#This Row],[StoreID]],Stores!A:A,Stores!C:C, "Not Found")</f>
        <v>Jimenezborough</v>
      </c>
      <c r="Z4326" t="str">
        <f>_xlfn.XLOOKUP(Table4[[#This Row],[StoreID]],Stores!A:A,Stores!D:D, "Not Found")</f>
        <v>South</v>
      </c>
    </row>
    <row r="4327" spans="1:26">
      <c r="A4327" t="s">
        <v>5193</v>
      </c>
      <c r="B4327" s="1">
        <v>45302</v>
      </c>
      <c r="C4327" t="s">
        <v>509</v>
      </c>
      <c r="D4327" t="s">
        <v>728</v>
      </c>
      <c r="E4327" t="s">
        <v>842</v>
      </c>
      <c r="F4327">
        <v>2</v>
      </c>
      <c r="G4327">
        <v>0</v>
      </c>
      <c r="H4327" t="s">
        <v>865</v>
      </c>
      <c r="I4327" s="4">
        <f>Table4[[#This Row],[Quantity]]*Table4[[#This Row],[UnitPrice]]</f>
        <v>636.1</v>
      </c>
      <c r="J4327" s="4">
        <f>Table4[[#This Row],[Gross Revenue]]*(1-Table4[[#This Row],[Discount]])</f>
        <v>636.1</v>
      </c>
      <c r="K4327" s="4">
        <f>Table4[[#This Row],[Quantity]]*Table4[[#This Row],[CostPrice]]</f>
        <v>374.68</v>
      </c>
      <c r="L4327" s="4">
        <f>Table4[[#This Row],[Net Revenue]]-Table4[[#This Row],[Total Cost]]</f>
        <v>261.42</v>
      </c>
      <c r="M4327" t="str">
        <f>_xlfn.XLOOKUP(Table4[[#This Row],[ProductID]], Products!A:A,Products!B:B, "Not Found")</f>
        <v>Company Fruits</v>
      </c>
      <c r="N4327" t="str">
        <f>TEXT(Table4[[#This Row],[Date]], "mmm")</f>
        <v>Jan</v>
      </c>
      <c r="O4327" t="str">
        <f>TEXT(Table4[[#This Row],[Date]], "yyyy")</f>
        <v>2024</v>
      </c>
      <c r="P4327" t="str">
        <f>_xlfn.XLOOKUP(Table4[[#This Row],[ProductID]],Products!A:A,Products!C:C, "Not Found")</f>
        <v>Groceries</v>
      </c>
      <c r="Q4327" t="str">
        <f>_xlfn.XLOOKUP(Table4[[#This Row],[ProductID]],Products!A:A,Products!D:D,"Not Found")</f>
        <v>Fruits</v>
      </c>
      <c r="R4327">
        <f>_xlfn.XLOOKUP(Table4[[#This Row],[ProductID]],Products!A:A,Products!E:E,"Not Found")</f>
        <v>318.05</v>
      </c>
      <c r="S4327">
        <f>_xlfn.XLOOKUP(Table4[[#This Row],[ProductID]],Products!A:A,Products!F:F, "Not Found")</f>
        <v>187.34</v>
      </c>
      <c r="T4327" t="str">
        <f>_xlfn.XLOOKUP(Table4[[#This Row],[CustomerID]],Customers!A:A,Customers!D:D, "Not Found")</f>
        <v>F</v>
      </c>
      <c r="U4327" s="6">
        <f>_xlfn.XLOOKUP(Table4[[#This Row],[CustomerID]],Customers!A:A,Customers!E:E, "Not Found")</f>
        <v>26827</v>
      </c>
      <c r="V4327">
        <f ca="1">DATEDIF(Table4[[#This Row],[CustomerBirthday]], TODAY(), "Y")</f>
        <v>53</v>
      </c>
      <c r="W4327" t="str" cm="1">
        <f t="array" aca="1" ref="W4327" ca="1">_xlfn.IFS(Table4[[#This Row],[Age]]&lt;25, "Under 25",Table4[[#This Row],[Age]]=34, "25-34", Table4[[#This Row],[Age]]&lt;=49, "35-49", Table4[[#This Row],[Age]]&lt;=64, "50-64", Table4[[#This Row],[Age]]&gt;=65, "65+")</f>
        <v>50-64</v>
      </c>
      <c r="X4327" t="str">
        <f>_xlfn.XLOOKUP(Table4[[#This Row],[StoreID]],Stores!A:A,Stores!B:B, "Not found")</f>
        <v>MegaMart Brianahaven</v>
      </c>
      <c r="Y4327" t="str">
        <f>_xlfn.XLOOKUP(Table4[[#This Row],[StoreID]],Stores!A:A,Stores!C:C, "Not Found")</f>
        <v>Brianahaven</v>
      </c>
      <c r="Z4327" t="str">
        <f>_xlfn.XLOOKUP(Table4[[#This Row],[StoreID]],Stores!A:A,Stores!D:D, "Not Found")</f>
        <v>North</v>
      </c>
    </row>
    <row r="4328" spans="1:26">
      <c r="A4328" t="s">
        <v>5194</v>
      </c>
      <c r="B4328" s="1">
        <v>45187</v>
      </c>
      <c r="C4328" t="s">
        <v>520</v>
      </c>
      <c r="D4328" t="s">
        <v>734</v>
      </c>
      <c r="E4328" t="s">
        <v>842</v>
      </c>
      <c r="F4328">
        <v>2</v>
      </c>
      <c r="G4328">
        <v>0.1</v>
      </c>
      <c r="H4328" t="s">
        <v>875</v>
      </c>
      <c r="I4328" s="4">
        <f>Table4[[#This Row],[Quantity]]*Table4[[#This Row],[UnitPrice]]</f>
        <v>219.56</v>
      </c>
      <c r="J4328" s="4">
        <f>Table4[[#This Row],[Gross Revenue]]*(1-Table4[[#This Row],[Discount]])</f>
        <v>197.60400000000001</v>
      </c>
      <c r="K4328" s="4">
        <f>Table4[[#This Row],[Quantity]]*Table4[[#This Row],[CostPrice]]</f>
        <v>141.18</v>
      </c>
      <c r="L4328" s="4">
        <f>Table4[[#This Row],[Net Revenue]]-Table4[[#This Row],[Total Cost]]</f>
        <v>56.424000000000007</v>
      </c>
      <c r="M4328" t="str">
        <f>_xlfn.XLOOKUP(Table4[[#This Row],[ProductID]], Products!A:A,Products!B:B, "Not Found")</f>
        <v>Recognize Footwear</v>
      </c>
      <c r="N4328" t="str">
        <f>TEXT(Table4[[#This Row],[Date]], "mmm")</f>
        <v>Sep</v>
      </c>
      <c r="O4328" t="str">
        <f>TEXT(Table4[[#This Row],[Date]], "yyyy")</f>
        <v>2023</v>
      </c>
      <c r="P4328" t="str">
        <f>_xlfn.XLOOKUP(Table4[[#This Row],[ProductID]],Products!A:A,Products!C:C, "Not Found")</f>
        <v>Fashion</v>
      </c>
      <c r="Q4328" t="str">
        <f>_xlfn.XLOOKUP(Table4[[#This Row],[ProductID]],Products!A:A,Products!D:D,"Not Found")</f>
        <v>Footwear</v>
      </c>
      <c r="R4328">
        <f>_xlfn.XLOOKUP(Table4[[#This Row],[ProductID]],Products!A:A,Products!E:E,"Not Found")</f>
        <v>109.78</v>
      </c>
      <c r="S4328">
        <f>_xlfn.XLOOKUP(Table4[[#This Row],[ProductID]],Products!A:A,Products!F:F, "Not Found")</f>
        <v>70.59</v>
      </c>
      <c r="T4328" t="str">
        <f>_xlfn.XLOOKUP(Table4[[#This Row],[CustomerID]],Customers!A:A,Customers!D:D, "Not Found")</f>
        <v>M</v>
      </c>
      <c r="U4328" s="6">
        <f>_xlfn.XLOOKUP(Table4[[#This Row],[CustomerID]],Customers!A:A,Customers!E:E, "Not Found")</f>
        <v>22435</v>
      </c>
      <c r="V4328">
        <f ca="1">DATEDIF(Table4[[#This Row],[CustomerBirthday]], TODAY(), "Y")</f>
        <v>65</v>
      </c>
      <c r="W4328" t="str" cm="1">
        <f t="array" aca="1" ref="W4328" ca="1">_xlfn.IFS(Table4[[#This Row],[Age]]&lt;25, "Under 25",Table4[[#This Row],[Age]]=34, "25-34", Table4[[#This Row],[Age]]&lt;=49, "35-49", Table4[[#This Row],[Age]]&lt;=64, "50-64", Table4[[#This Row],[Age]]&gt;=65, "65+")</f>
        <v>65+</v>
      </c>
      <c r="X4328" t="str">
        <f>_xlfn.XLOOKUP(Table4[[#This Row],[StoreID]],Stores!A:A,Stores!B:B, "Not found")</f>
        <v>MegaMart Brianahaven</v>
      </c>
      <c r="Y4328" t="str">
        <f>_xlfn.XLOOKUP(Table4[[#This Row],[StoreID]],Stores!A:A,Stores!C:C, "Not Found")</f>
        <v>Brianahaven</v>
      </c>
      <c r="Z4328" t="str">
        <f>_xlfn.XLOOKUP(Table4[[#This Row],[StoreID]],Stores!A:A,Stores!D:D, "Not Found")</f>
        <v>North</v>
      </c>
    </row>
    <row r="4329" spans="1:26">
      <c r="A4329" t="s">
        <v>5195</v>
      </c>
      <c r="B4329" s="1">
        <v>45495</v>
      </c>
      <c r="C4329" t="s">
        <v>306</v>
      </c>
      <c r="D4329" t="s">
        <v>804</v>
      </c>
      <c r="E4329" t="s">
        <v>835</v>
      </c>
      <c r="F4329">
        <v>1</v>
      </c>
      <c r="G4329">
        <v>0.15</v>
      </c>
      <c r="H4329" t="s">
        <v>865</v>
      </c>
      <c r="I4329" s="4">
        <f>Table4[[#This Row],[Quantity]]*Table4[[#This Row],[UnitPrice]]</f>
        <v>540.94000000000005</v>
      </c>
      <c r="J4329" s="4">
        <f>Table4[[#This Row],[Gross Revenue]]*(1-Table4[[#This Row],[Discount]])</f>
        <v>459.79900000000004</v>
      </c>
      <c r="K4329" s="4">
        <f>Table4[[#This Row],[Quantity]]*Table4[[#This Row],[CostPrice]]</f>
        <v>398.25</v>
      </c>
      <c r="L4329" s="4">
        <f>Table4[[#This Row],[Net Revenue]]-Table4[[#This Row],[Total Cost]]</f>
        <v>61.549000000000035</v>
      </c>
      <c r="M4329" t="str">
        <f>_xlfn.XLOOKUP(Table4[[#This Row],[ProductID]], Products!A:A,Products!B:B, "Not Found")</f>
        <v>Church Clothing</v>
      </c>
      <c r="N4329" t="str">
        <f>TEXT(Table4[[#This Row],[Date]], "mmm")</f>
        <v>Jul</v>
      </c>
      <c r="O4329" t="str">
        <f>TEXT(Table4[[#This Row],[Date]], "yyyy")</f>
        <v>2024</v>
      </c>
      <c r="P4329" t="str">
        <f>_xlfn.XLOOKUP(Table4[[#This Row],[ProductID]],Products!A:A,Products!C:C, "Not Found")</f>
        <v>Fashion</v>
      </c>
      <c r="Q4329" t="str">
        <f>_xlfn.XLOOKUP(Table4[[#This Row],[ProductID]],Products!A:A,Products!D:D,"Not Found")</f>
        <v>Clothing</v>
      </c>
      <c r="R4329">
        <f>_xlfn.XLOOKUP(Table4[[#This Row],[ProductID]],Products!A:A,Products!E:E,"Not Found")</f>
        <v>540.94000000000005</v>
      </c>
      <c r="S4329">
        <f>_xlfn.XLOOKUP(Table4[[#This Row],[ProductID]],Products!A:A,Products!F:F, "Not Found")</f>
        <v>398.25</v>
      </c>
      <c r="T4329" t="str">
        <f>_xlfn.XLOOKUP(Table4[[#This Row],[CustomerID]],Customers!A:A,Customers!D:D, "Not Found")</f>
        <v>F</v>
      </c>
      <c r="U4329" s="6">
        <f>_xlfn.XLOOKUP(Table4[[#This Row],[CustomerID]],Customers!A:A,Customers!E:E, "Not Found")</f>
        <v>32344</v>
      </c>
      <c r="V4329">
        <f ca="1">DATEDIF(Table4[[#This Row],[CustomerBirthday]], TODAY(), "Y")</f>
        <v>38</v>
      </c>
      <c r="W4329" t="str" cm="1">
        <f t="array" aca="1" ref="W4329" ca="1">_xlfn.IFS(Table4[[#This Row],[Age]]&lt;25, "Under 25",Table4[[#This Row],[Age]]=34, "25-34", Table4[[#This Row],[Age]]&lt;=49, "35-49", Table4[[#This Row],[Age]]&lt;=64, "50-64", Table4[[#This Row],[Age]]&gt;=65, "65+")</f>
        <v>35-49</v>
      </c>
      <c r="X4329" t="str">
        <f>_xlfn.XLOOKUP(Table4[[#This Row],[StoreID]],Stores!A:A,Stores!B:B, "Not found")</f>
        <v>MegaMart Peckmouth</v>
      </c>
      <c r="Y4329" t="str">
        <f>_xlfn.XLOOKUP(Table4[[#This Row],[StoreID]],Stores!A:A,Stores!C:C, "Not Found")</f>
        <v>Peckmouth</v>
      </c>
      <c r="Z4329" t="str">
        <f>_xlfn.XLOOKUP(Table4[[#This Row],[StoreID]],Stores!A:A,Stores!D:D, "Not Found")</f>
        <v>East</v>
      </c>
    </row>
    <row r="4330" spans="1:26">
      <c r="A4330" t="s">
        <v>5196</v>
      </c>
      <c r="B4330" s="1">
        <v>45417</v>
      </c>
      <c r="C4330" t="s">
        <v>393</v>
      </c>
      <c r="D4330" t="s">
        <v>722</v>
      </c>
      <c r="E4330" t="s">
        <v>839</v>
      </c>
      <c r="F4330">
        <v>2</v>
      </c>
      <c r="G4330">
        <v>0.1</v>
      </c>
      <c r="H4330" t="s">
        <v>871</v>
      </c>
      <c r="I4330" s="4">
        <f>Table4[[#This Row],[Quantity]]*Table4[[#This Row],[UnitPrice]]</f>
        <v>3707.54</v>
      </c>
      <c r="J4330" s="4">
        <f>Table4[[#This Row],[Gross Revenue]]*(1-Table4[[#This Row],[Discount]])</f>
        <v>3336.7860000000001</v>
      </c>
      <c r="K4330" s="4">
        <f>Table4[[#This Row],[Quantity]]*Table4[[#This Row],[CostPrice]]</f>
        <v>2727.04</v>
      </c>
      <c r="L4330" s="4">
        <f>Table4[[#This Row],[Net Revenue]]-Table4[[#This Row],[Total Cost]]</f>
        <v>609.74600000000009</v>
      </c>
      <c r="M4330" t="str">
        <f>_xlfn.XLOOKUP(Table4[[#This Row],[ProductID]], Products!A:A,Products!B:B, "Not Found")</f>
        <v>Four Accessories</v>
      </c>
      <c r="N4330" t="str">
        <f>TEXT(Table4[[#This Row],[Date]], "mmm")</f>
        <v>May</v>
      </c>
      <c r="O4330" t="str">
        <f>TEXT(Table4[[#This Row],[Date]], "yyyy")</f>
        <v>2024</v>
      </c>
      <c r="P4330" t="str">
        <f>_xlfn.XLOOKUP(Table4[[#This Row],[ProductID]],Products!A:A,Products!C:C, "Not Found")</f>
        <v>Fashion</v>
      </c>
      <c r="Q4330" t="str">
        <f>_xlfn.XLOOKUP(Table4[[#This Row],[ProductID]],Products!A:A,Products!D:D,"Not Found")</f>
        <v>Accessories</v>
      </c>
      <c r="R4330">
        <f>_xlfn.XLOOKUP(Table4[[#This Row],[ProductID]],Products!A:A,Products!E:E,"Not Found")</f>
        <v>1853.77</v>
      </c>
      <c r="S4330">
        <f>_xlfn.XLOOKUP(Table4[[#This Row],[ProductID]],Products!A:A,Products!F:F, "Not Found")</f>
        <v>1363.52</v>
      </c>
      <c r="T4330" t="str">
        <f>_xlfn.XLOOKUP(Table4[[#This Row],[CustomerID]],Customers!A:A,Customers!D:D, "Not Found")</f>
        <v>M</v>
      </c>
      <c r="U4330" s="6">
        <f>_xlfn.XLOOKUP(Table4[[#This Row],[CustomerID]],Customers!A:A,Customers!E:E, "Not Found")</f>
        <v>25566</v>
      </c>
      <c r="V4330">
        <f ca="1">DATEDIF(Table4[[#This Row],[CustomerBirthday]], TODAY(), "Y")</f>
        <v>56</v>
      </c>
      <c r="W4330" t="str" cm="1">
        <f t="array" aca="1" ref="W4330" ca="1">_xlfn.IFS(Table4[[#This Row],[Age]]&lt;25, "Under 25",Table4[[#This Row],[Age]]=34, "25-34", Table4[[#This Row],[Age]]&lt;=49, "35-49", Table4[[#This Row],[Age]]&lt;=64, "50-64", Table4[[#This Row],[Age]]&gt;=65, "65+")</f>
        <v>50-64</v>
      </c>
      <c r="X4330" t="str">
        <f>_xlfn.XLOOKUP(Table4[[#This Row],[StoreID]],Stores!A:A,Stores!B:B, "Not found")</f>
        <v>MegaMart New Michele</v>
      </c>
      <c r="Y4330" t="str">
        <f>_xlfn.XLOOKUP(Table4[[#This Row],[StoreID]],Stores!A:A,Stores!C:C, "Not Found")</f>
        <v>New Michele</v>
      </c>
      <c r="Z4330" t="str">
        <f>_xlfn.XLOOKUP(Table4[[#This Row],[StoreID]],Stores!A:A,Stores!D:D, "Not Found")</f>
        <v>West</v>
      </c>
    </row>
    <row r="4331" spans="1:26">
      <c r="A4331" t="s">
        <v>5197</v>
      </c>
      <c r="B4331" s="1">
        <v>45628</v>
      </c>
      <c r="C4331" t="s">
        <v>458</v>
      </c>
      <c r="D4331" t="s">
        <v>820</v>
      </c>
      <c r="E4331" t="s">
        <v>846</v>
      </c>
      <c r="F4331">
        <v>1</v>
      </c>
      <c r="G4331">
        <v>0</v>
      </c>
      <c r="H4331" t="s">
        <v>875</v>
      </c>
      <c r="I4331" s="4">
        <f>Table4[[#This Row],[Quantity]]*Table4[[#This Row],[UnitPrice]]</f>
        <v>1197.18</v>
      </c>
      <c r="J4331" s="4">
        <f>Table4[[#This Row],[Gross Revenue]]*(1-Table4[[#This Row],[Discount]])</f>
        <v>1197.18</v>
      </c>
      <c r="K4331" s="4">
        <f>Table4[[#This Row],[Quantity]]*Table4[[#This Row],[CostPrice]]</f>
        <v>722.74</v>
      </c>
      <c r="L4331" s="4">
        <f>Table4[[#This Row],[Net Revenue]]-Table4[[#This Row],[Total Cost]]</f>
        <v>474.44000000000005</v>
      </c>
      <c r="M4331" t="str">
        <f>_xlfn.XLOOKUP(Table4[[#This Row],[ProductID]], Products!A:A,Products!B:B, "Not Found")</f>
        <v>Or Smartphone</v>
      </c>
      <c r="N4331" t="str">
        <f>TEXT(Table4[[#This Row],[Date]], "mmm")</f>
        <v>Dec</v>
      </c>
      <c r="O4331" t="str">
        <f>TEXT(Table4[[#This Row],[Date]], "yyyy")</f>
        <v>2024</v>
      </c>
      <c r="P4331" t="str">
        <f>_xlfn.XLOOKUP(Table4[[#This Row],[ProductID]],Products!A:A,Products!C:C, "Not Found")</f>
        <v>Electronics</v>
      </c>
      <c r="Q4331" t="str">
        <f>_xlfn.XLOOKUP(Table4[[#This Row],[ProductID]],Products!A:A,Products!D:D,"Not Found")</f>
        <v>Smartphone</v>
      </c>
      <c r="R4331">
        <f>_xlfn.XLOOKUP(Table4[[#This Row],[ProductID]],Products!A:A,Products!E:E,"Not Found")</f>
        <v>1197.18</v>
      </c>
      <c r="S4331">
        <f>_xlfn.XLOOKUP(Table4[[#This Row],[ProductID]],Products!A:A,Products!F:F, "Not Found")</f>
        <v>722.74</v>
      </c>
      <c r="T4331" t="str">
        <f>_xlfn.XLOOKUP(Table4[[#This Row],[CustomerID]],Customers!A:A,Customers!D:D, "Not Found")</f>
        <v>F</v>
      </c>
      <c r="U4331" s="6">
        <f>_xlfn.XLOOKUP(Table4[[#This Row],[CustomerID]],Customers!A:A,Customers!E:E, "Not Found")</f>
        <v>22804</v>
      </c>
      <c r="V4331">
        <f ca="1">DATEDIF(Table4[[#This Row],[CustomerBirthday]], TODAY(), "Y")</f>
        <v>64</v>
      </c>
      <c r="W4331" t="str" cm="1">
        <f t="array" aca="1" ref="W4331" ca="1">_xlfn.IFS(Table4[[#This Row],[Age]]&lt;25, "Under 25",Table4[[#This Row],[Age]]=34, "25-34", Table4[[#This Row],[Age]]&lt;=49, "35-49", Table4[[#This Row],[Age]]&lt;=64, "50-64", Table4[[#This Row],[Age]]&gt;=65, "65+")</f>
        <v>50-64</v>
      </c>
      <c r="X4331" t="str">
        <f>_xlfn.XLOOKUP(Table4[[#This Row],[StoreID]],Stores!A:A,Stores!B:B, "Not found")</f>
        <v>MegaMart Johnmouth</v>
      </c>
      <c r="Y4331" t="str">
        <f>_xlfn.XLOOKUP(Table4[[#This Row],[StoreID]],Stores!A:A,Stores!C:C, "Not Found")</f>
        <v>Johnmouth</v>
      </c>
      <c r="Z4331" t="str">
        <f>_xlfn.XLOOKUP(Table4[[#This Row],[StoreID]],Stores!A:A,Stores!D:D, "Not Found")</f>
        <v>East</v>
      </c>
    </row>
    <row r="4332" spans="1:26">
      <c r="A4332" t="s">
        <v>5198</v>
      </c>
      <c r="B4332" s="1">
        <v>45518</v>
      </c>
      <c r="C4332" t="s">
        <v>347</v>
      </c>
      <c r="D4332" t="s">
        <v>755</v>
      </c>
      <c r="E4332" t="s">
        <v>842</v>
      </c>
      <c r="F4332">
        <v>4</v>
      </c>
      <c r="G4332">
        <v>0.05</v>
      </c>
      <c r="H4332" t="s">
        <v>865</v>
      </c>
      <c r="I4332" s="4">
        <f>Table4[[#This Row],[Quantity]]*Table4[[#This Row],[UnitPrice]]</f>
        <v>7435</v>
      </c>
      <c r="J4332" s="4">
        <f>Table4[[#This Row],[Gross Revenue]]*(1-Table4[[#This Row],[Discount]])</f>
        <v>7063.25</v>
      </c>
      <c r="K4332" s="4">
        <f>Table4[[#This Row],[Quantity]]*Table4[[#This Row],[CostPrice]]</f>
        <v>5804.64</v>
      </c>
      <c r="L4332" s="4">
        <f>Table4[[#This Row],[Net Revenue]]-Table4[[#This Row],[Total Cost]]</f>
        <v>1258.6099999999997</v>
      </c>
      <c r="M4332" t="str">
        <f>_xlfn.XLOOKUP(Table4[[#This Row],[ProductID]], Products!A:A,Products!B:B, "Not Found")</f>
        <v>House Accessories</v>
      </c>
      <c r="N4332" t="str">
        <f>TEXT(Table4[[#This Row],[Date]], "mmm")</f>
        <v>Aug</v>
      </c>
      <c r="O4332" t="str">
        <f>TEXT(Table4[[#This Row],[Date]], "yyyy")</f>
        <v>2024</v>
      </c>
      <c r="P4332" t="str">
        <f>_xlfn.XLOOKUP(Table4[[#This Row],[ProductID]],Products!A:A,Products!C:C, "Not Found")</f>
        <v>Fashion</v>
      </c>
      <c r="Q4332" t="str">
        <f>_xlfn.XLOOKUP(Table4[[#This Row],[ProductID]],Products!A:A,Products!D:D,"Not Found")</f>
        <v>Accessories</v>
      </c>
      <c r="R4332">
        <f>_xlfn.XLOOKUP(Table4[[#This Row],[ProductID]],Products!A:A,Products!E:E,"Not Found")</f>
        <v>1858.75</v>
      </c>
      <c r="S4332">
        <f>_xlfn.XLOOKUP(Table4[[#This Row],[ProductID]],Products!A:A,Products!F:F, "Not Found")</f>
        <v>1451.16</v>
      </c>
      <c r="T4332" t="str">
        <f>_xlfn.XLOOKUP(Table4[[#This Row],[CustomerID]],Customers!A:A,Customers!D:D, "Not Found")</f>
        <v>F</v>
      </c>
      <c r="U4332" s="6">
        <f>_xlfn.XLOOKUP(Table4[[#This Row],[CustomerID]],Customers!A:A,Customers!E:E, "Not Found")</f>
        <v>37223</v>
      </c>
      <c r="V4332">
        <f ca="1">DATEDIF(Table4[[#This Row],[CustomerBirthday]], TODAY(), "Y")</f>
        <v>24</v>
      </c>
      <c r="W4332" t="str" cm="1">
        <f t="array" aca="1" ref="W4332" ca="1">_xlfn.IFS(Table4[[#This Row],[Age]]&lt;25, "Under 25",Table4[[#This Row],[Age]]=34, "25-34", Table4[[#This Row],[Age]]&lt;=49, "35-49", Table4[[#This Row],[Age]]&lt;=64, "50-64", Table4[[#This Row],[Age]]&gt;=65, "65+")</f>
        <v>Under 25</v>
      </c>
      <c r="X4332" t="str">
        <f>_xlfn.XLOOKUP(Table4[[#This Row],[StoreID]],Stores!A:A,Stores!B:B, "Not found")</f>
        <v>MegaMart Brianahaven</v>
      </c>
      <c r="Y4332" t="str">
        <f>_xlfn.XLOOKUP(Table4[[#This Row],[StoreID]],Stores!A:A,Stores!C:C, "Not Found")</f>
        <v>Brianahaven</v>
      </c>
      <c r="Z4332" t="str">
        <f>_xlfn.XLOOKUP(Table4[[#This Row],[StoreID]],Stores!A:A,Stores!D:D, "Not Found")</f>
        <v>North</v>
      </c>
    </row>
    <row r="4333" spans="1:26">
      <c r="A4333" t="s">
        <v>5199</v>
      </c>
      <c r="B4333" s="1">
        <v>45618</v>
      </c>
      <c r="C4333" t="s">
        <v>274</v>
      </c>
      <c r="D4333" t="s">
        <v>761</v>
      </c>
      <c r="E4333" t="s">
        <v>842</v>
      </c>
      <c r="F4333">
        <v>4</v>
      </c>
      <c r="G4333">
        <v>0</v>
      </c>
      <c r="H4333" t="s">
        <v>868</v>
      </c>
      <c r="I4333" s="4">
        <f>Table4[[#This Row],[Quantity]]*Table4[[#This Row],[UnitPrice]]</f>
        <v>7051.68</v>
      </c>
      <c r="J4333" s="4">
        <f>Table4[[#This Row],[Gross Revenue]]*(1-Table4[[#This Row],[Discount]])</f>
        <v>7051.68</v>
      </c>
      <c r="K4333" s="4">
        <f>Table4[[#This Row],[Quantity]]*Table4[[#This Row],[CostPrice]]</f>
        <v>5385.92</v>
      </c>
      <c r="L4333" s="4">
        <f>Table4[[#This Row],[Net Revenue]]-Table4[[#This Row],[Total Cost]]</f>
        <v>1665.7600000000002</v>
      </c>
      <c r="M4333" t="str">
        <f>_xlfn.XLOOKUP(Table4[[#This Row],[ProductID]], Products!A:A,Products!B:B, "Not Found")</f>
        <v>Traditional Laptop</v>
      </c>
      <c r="N4333" t="str">
        <f>TEXT(Table4[[#This Row],[Date]], "mmm")</f>
        <v>Nov</v>
      </c>
      <c r="O4333" t="str">
        <f>TEXT(Table4[[#This Row],[Date]], "yyyy")</f>
        <v>2024</v>
      </c>
      <c r="P4333" t="str">
        <f>_xlfn.XLOOKUP(Table4[[#This Row],[ProductID]],Products!A:A,Products!C:C, "Not Found")</f>
        <v>Electronics</v>
      </c>
      <c r="Q4333" t="str">
        <f>_xlfn.XLOOKUP(Table4[[#This Row],[ProductID]],Products!A:A,Products!D:D,"Not Found")</f>
        <v>Laptop</v>
      </c>
      <c r="R4333">
        <f>_xlfn.XLOOKUP(Table4[[#This Row],[ProductID]],Products!A:A,Products!E:E,"Not Found")</f>
        <v>1762.92</v>
      </c>
      <c r="S4333">
        <f>_xlfn.XLOOKUP(Table4[[#This Row],[ProductID]],Products!A:A,Products!F:F, "Not Found")</f>
        <v>1346.48</v>
      </c>
      <c r="T4333" t="str">
        <f>_xlfn.XLOOKUP(Table4[[#This Row],[CustomerID]],Customers!A:A,Customers!D:D, "Not Found")</f>
        <v>F</v>
      </c>
      <c r="U4333" s="6">
        <f>_xlfn.XLOOKUP(Table4[[#This Row],[CustomerID]],Customers!A:A,Customers!E:E, "Not Found")</f>
        <v>34856</v>
      </c>
      <c r="V4333">
        <f ca="1">DATEDIF(Table4[[#This Row],[CustomerBirthday]], TODAY(), "Y")</f>
        <v>31</v>
      </c>
      <c r="W4333" t="str" cm="1">
        <f t="array" aca="1" ref="W4333" ca="1">_xlfn.IFS(Table4[[#This Row],[Age]]&lt;25, "Under 25",Table4[[#This Row],[Age]]=34, "25-34", Table4[[#This Row],[Age]]&lt;=49, "35-49", Table4[[#This Row],[Age]]&lt;=64, "50-64", Table4[[#This Row],[Age]]&gt;=65, "65+")</f>
        <v>35-49</v>
      </c>
      <c r="X4333" t="str">
        <f>_xlfn.XLOOKUP(Table4[[#This Row],[StoreID]],Stores!A:A,Stores!B:B, "Not found")</f>
        <v>MegaMart Brianahaven</v>
      </c>
      <c r="Y4333" t="str">
        <f>_xlfn.XLOOKUP(Table4[[#This Row],[StoreID]],Stores!A:A,Stores!C:C, "Not Found")</f>
        <v>Brianahaven</v>
      </c>
      <c r="Z4333" t="str">
        <f>_xlfn.XLOOKUP(Table4[[#This Row],[StoreID]],Stores!A:A,Stores!D:D, "Not Found")</f>
        <v>North</v>
      </c>
    </row>
    <row r="4334" spans="1:26">
      <c r="A4334" t="s">
        <v>5200</v>
      </c>
      <c r="B4334" s="1">
        <v>45477</v>
      </c>
      <c r="C4334" t="s">
        <v>426</v>
      </c>
      <c r="D4334" t="s">
        <v>745</v>
      </c>
      <c r="E4334" t="s">
        <v>842</v>
      </c>
      <c r="F4334">
        <v>2</v>
      </c>
      <c r="G4334">
        <v>0.15</v>
      </c>
      <c r="H4334" t="s">
        <v>875</v>
      </c>
      <c r="I4334" s="4">
        <f>Table4[[#This Row],[Quantity]]*Table4[[#This Row],[UnitPrice]]</f>
        <v>2386.1799999999998</v>
      </c>
      <c r="J4334" s="4">
        <f>Table4[[#This Row],[Gross Revenue]]*(1-Table4[[#This Row],[Discount]])</f>
        <v>2028.2529999999997</v>
      </c>
      <c r="K4334" s="4">
        <f>Table4[[#This Row],[Quantity]]*Table4[[#This Row],[CostPrice]]</f>
        <v>1636.48</v>
      </c>
      <c r="L4334" s="4">
        <f>Table4[[#This Row],[Net Revenue]]-Table4[[#This Row],[Total Cost]]</f>
        <v>391.77299999999968</v>
      </c>
      <c r="M4334" t="str">
        <f>_xlfn.XLOOKUP(Table4[[#This Row],[ProductID]], Products!A:A,Products!B:B, "Not Found")</f>
        <v>Above Camera</v>
      </c>
      <c r="N4334" t="str">
        <f>TEXT(Table4[[#This Row],[Date]], "mmm")</f>
        <v>Jul</v>
      </c>
      <c r="O4334" t="str">
        <f>TEXT(Table4[[#This Row],[Date]], "yyyy")</f>
        <v>2024</v>
      </c>
      <c r="P4334" t="str">
        <f>_xlfn.XLOOKUP(Table4[[#This Row],[ProductID]],Products!A:A,Products!C:C, "Not Found")</f>
        <v>Electronics</v>
      </c>
      <c r="Q4334" t="str">
        <f>_xlfn.XLOOKUP(Table4[[#This Row],[ProductID]],Products!A:A,Products!D:D,"Not Found")</f>
        <v>Camera</v>
      </c>
      <c r="R4334">
        <f>_xlfn.XLOOKUP(Table4[[#This Row],[ProductID]],Products!A:A,Products!E:E,"Not Found")</f>
        <v>1193.0899999999999</v>
      </c>
      <c r="S4334">
        <f>_xlfn.XLOOKUP(Table4[[#This Row],[ProductID]],Products!A:A,Products!F:F, "Not Found")</f>
        <v>818.24</v>
      </c>
      <c r="T4334" t="str">
        <f>_xlfn.XLOOKUP(Table4[[#This Row],[CustomerID]],Customers!A:A,Customers!D:D, "Not Found")</f>
        <v>F</v>
      </c>
      <c r="U4334" s="6">
        <f>_xlfn.XLOOKUP(Table4[[#This Row],[CustomerID]],Customers!A:A,Customers!E:E, "Not Found")</f>
        <v>29406</v>
      </c>
      <c r="V4334">
        <f ca="1">DATEDIF(Table4[[#This Row],[CustomerBirthday]], TODAY(), "Y")</f>
        <v>46</v>
      </c>
      <c r="W4334" t="str" cm="1">
        <f t="array" aca="1" ref="W4334" ca="1">_xlfn.IFS(Table4[[#This Row],[Age]]&lt;25, "Under 25",Table4[[#This Row],[Age]]=34, "25-34", Table4[[#This Row],[Age]]&lt;=49, "35-49", Table4[[#This Row],[Age]]&lt;=64, "50-64", Table4[[#This Row],[Age]]&gt;=65, "65+")</f>
        <v>35-49</v>
      </c>
      <c r="X4334" t="str">
        <f>_xlfn.XLOOKUP(Table4[[#This Row],[StoreID]],Stores!A:A,Stores!B:B, "Not found")</f>
        <v>MegaMart Brianahaven</v>
      </c>
      <c r="Y4334" t="str">
        <f>_xlfn.XLOOKUP(Table4[[#This Row],[StoreID]],Stores!A:A,Stores!C:C, "Not Found")</f>
        <v>Brianahaven</v>
      </c>
      <c r="Z4334" t="str">
        <f>_xlfn.XLOOKUP(Table4[[#This Row],[StoreID]],Stores!A:A,Stores!D:D, "Not Found")</f>
        <v>North</v>
      </c>
    </row>
    <row r="4335" spans="1:26">
      <c r="A4335" t="s">
        <v>5201</v>
      </c>
      <c r="B4335" s="1">
        <v>45362</v>
      </c>
      <c r="C4335" t="s">
        <v>302</v>
      </c>
      <c r="D4335" t="s">
        <v>739</v>
      </c>
      <c r="E4335" t="s">
        <v>835</v>
      </c>
      <c r="F4335">
        <v>2</v>
      </c>
      <c r="G4335">
        <v>0.15</v>
      </c>
      <c r="H4335" t="s">
        <v>871</v>
      </c>
      <c r="I4335" s="4">
        <f>Table4[[#This Row],[Quantity]]*Table4[[#This Row],[UnitPrice]]</f>
        <v>2388.2399999999998</v>
      </c>
      <c r="J4335" s="4">
        <f>Table4[[#This Row],[Gross Revenue]]*(1-Table4[[#This Row],[Discount]])</f>
        <v>2030.0039999999997</v>
      </c>
      <c r="K4335" s="4">
        <f>Table4[[#This Row],[Quantity]]*Table4[[#This Row],[CostPrice]]</f>
        <v>1677.9</v>
      </c>
      <c r="L4335" s="4">
        <f>Table4[[#This Row],[Net Revenue]]-Table4[[#This Row],[Total Cost]]</f>
        <v>352.10399999999959</v>
      </c>
      <c r="M4335" t="str">
        <f>_xlfn.XLOOKUP(Table4[[#This Row],[ProductID]], Products!A:A,Products!B:B, "Not Found")</f>
        <v>Step Smartphone</v>
      </c>
      <c r="N4335" t="str">
        <f>TEXT(Table4[[#This Row],[Date]], "mmm")</f>
        <v>Mar</v>
      </c>
      <c r="O4335" t="str">
        <f>TEXT(Table4[[#This Row],[Date]], "yyyy")</f>
        <v>2024</v>
      </c>
      <c r="P4335" t="str">
        <f>_xlfn.XLOOKUP(Table4[[#This Row],[ProductID]],Products!A:A,Products!C:C, "Not Found")</f>
        <v>Electronics</v>
      </c>
      <c r="Q4335" t="str">
        <f>_xlfn.XLOOKUP(Table4[[#This Row],[ProductID]],Products!A:A,Products!D:D,"Not Found")</f>
        <v>Smartphone</v>
      </c>
      <c r="R4335">
        <f>_xlfn.XLOOKUP(Table4[[#This Row],[ProductID]],Products!A:A,Products!E:E,"Not Found")</f>
        <v>1194.1199999999999</v>
      </c>
      <c r="S4335">
        <f>_xlfn.XLOOKUP(Table4[[#This Row],[ProductID]],Products!A:A,Products!F:F, "Not Found")</f>
        <v>838.95</v>
      </c>
      <c r="T4335" t="str">
        <f>_xlfn.XLOOKUP(Table4[[#This Row],[CustomerID]],Customers!A:A,Customers!D:D, "Not Found")</f>
        <v>F</v>
      </c>
      <c r="U4335" s="6">
        <f>_xlfn.XLOOKUP(Table4[[#This Row],[CustomerID]],Customers!A:A,Customers!E:E, "Not Found")</f>
        <v>37929</v>
      </c>
      <c r="V4335">
        <f ca="1">DATEDIF(Table4[[#This Row],[CustomerBirthday]], TODAY(), "Y")</f>
        <v>22</v>
      </c>
      <c r="W4335" t="str" cm="1">
        <f t="array" aca="1" ref="W4335" ca="1">_xlfn.IFS(Table4[[#This Row],[Age]]&lt;25, "Under 25",Table4[[#This Row],[Age]]=34, "25-34", Table4[[#This Row],[Age]]&lt;=49, "35-49", Table4[[#This Row],[Age]]&lt;=64, "50-64", Table4[[#This Row],[Age]]&gt;=65, "65+")</f>
        <v>Under 25</v>
      </c>
      <c r="X4335" t="str">
        <f>_xlfn.XLOOKUP(Table4[[#This Row],[StoreID]],Stores!A:A,Stores!B:B, "Not found")</f>
        <v>MegaMart Peckmouth</v>
      </c>
      <c r="Y4335" t="str">
        <f>_xlfn.XLOOKUP(Table4[[#This Row],[StoreID]],Stores!A:A,Stores!C:C, "Not Found")</f>
        <v>Peckmouth</v>
      </c>
      <c r="Z4335" t="str">
        <f>_xlfn.XLOOKUP(Table4[[#This Row],[StoreID]],Stores!A:A,Stores!D:D, "Not Found")</f>
        <v>East</v>
      </c>
    </row>
    <row r="4336" spans="1:26">
      <c r="A4336" t="s">
        <v>5202</v>
      </c>
      <c r="B4336" s="1">
        <v>45804</v>
      </c>
      <c r="C4336" t="s">
        <v>545</v>
      </c>
      <c r="D4336" t="s">
        <v>808</v>
      </c>
      <c r="E4336" t="s">
        <v>846</v>
      </c>
      <c r="F4336">
        <v>5</v>
      </c>
      <c r="G4336">
        <v>0.1</v>
      </c>
      <c r="H4336" t="s">
        <v>868</v>
      </c>
      <c r="I4336" s="4">
        <f>Table4[[#This Row],[Quantity]]*Table4[[#This Row],[UnitPrice]]</f>
        <v>8175.05</v>
      </c>
      <c r="J4336" s="4">
        <f>Table4[[#This Row],[Gross Revenue]]*(1-Table4[[#This Row],[Discount]])</f>
        <v>7357.5450000000001</v>
      </c>
      <c r="K4336" s="4">
        <f>Table4[[#This Row],[Quantity]]*Table4[[#This Row],[CostPrice]]</f>
        <v>5216.45</v>
      </c>
      <c r="L4336" s="4">
        <f>Table4[[#This Row],[Net Revenue]]-Table4[[#This Row],[Total Cost]]</f>
        <v>2141.0950000000003</v>
      </c>
      <c r="M4336" t="str">
        <f>_xlfn.XLOOKUP(Table4[[#This Row],[ProductID]], Products!A:A,Products!B:B, "Not Found")</f>
        <v>Present Television</v>
      </c>
      <c r="N4336" t="str">
        <f>TEXT(Table4[[#This Row],[Date]], "mmm")</f>
        <v>May</v>
      </c>
      <c r="O4336" t="str">
        <f>TEXT(Table4[[#This Row],[Date]], "yyyy")</f>
        <v>2025</v>
      </c>
      <c r="P4336" t="str">
        <f>_xlfn.XLOOKUP(Table4[[#This Row],[ProductID]],Products!A:A,Products!C:C, "Not Found")</f>
        <v>Electronics</v>
      </c>
      <c r="Q4336" t="str">
        <f>_xlfn.XLOOKUP(Table4[[#This Row],[ProductID]],Products!A:A,Products!D:D,"Not Found")</f>
        <v>Television</v>
      </c>
      <c r="R4336">
        <f>_xlfn.XLOOKUP(Table4[[#This Row],[ProductID]],Products!A:A,Products!E:E,"Not Found")</f>
        <v>1635.01</v>
      </c>
      <c r="S4336">
        <f>_xlfn.XLOOKUP(Table4[[#This Row],[ProductID]],Products!A:A,Products!F:F, "Not Found")</f>
        <v>1043.29</v>
      </c>
      <c r="T4336" t="str">
        <f>_xlfn.XLOOKUP(Table4[[#This Row],[CustomerID]],Customers!A:A,Customers!D:D, "Not Found")</f>
        <v>M</v>
      </c>
      <c r="U4336" s="6">
        <f>_xlfn.XLOOKUP(Table4[[#This Row],[CustomerID]],Customers!A:A,Customers!E:E, "Not Found")</f>
        <v>38959</v>
      </c>
      <c r="V4336">
        <f ca="1">DATEDIF(Table4[[#This Row],[CustomerBirthday]], TODAY(), "Y")</f>
        <v>19</v>
      </c>
      <c r="W4336" t="str" cm="1">
        <f t="array" aca="1" ref="W4336" ca="1">_xlfn.IFS(Table4[[#This Row],[Age]]&lt;25, "Under 25",Table4[[#This Row],[Age]]=34, "25-34", Table4[[#This Row],[Age]]&lt;=49, "35-49", Table4[[#This Row],[Age]]&lt;=64, "50-64", Table4[[#This Row],[Age]]&gt;=65, "65+")</f>
        <v>Under 25</v>
      </c>
      <c r="X4336" t="str">
        <f>_xlfn.XLOOKUP(Table4[[#This Row],[StoreID]],Stores!A:A,Stores!B:B, "Not found")</f>
        <v>MegaMart Johnmouth</v>
      </c>
      <c r="Y4336" t="str">
        <f>_xlfn.XLOOKUP(Table4[[#This Row],[StoreID]],Stores!A:A,Stores!C:C, "Not Found")</f>
        <v>Johnmouth</v>
      </c>
      <c r="Z4336" t="str">
        <f>_xlfn.XLOOKUP(Table4[[#This Row],[StoreID]],Stores!A:A,Stores!D:D, "Not Found")</f>
        <v>East</v>
      </c>
    </row>
    <row r="4337" spans="1:26">
      <c r="A4337" t="s">
        <v>5203</v>
      </c>
      <c r="B4337" s="1">
        <v>45898</v>
      </c>
      <c r="C4337" t="s">
        <v>579</v>
      </c>
      <c r="D4337" t="s">
        <v>774</v>
      </c>
      <c r="E4337" t="s">
        <v>842</v>
      </c>
      <c r="F4337">
        <v>3</v>
      </c>
      <c r="G4337">
        <v>0.1</v>
      </c>
      <c r="H4337" t="s">
        <v>875</v>
      </c>
      <c r="I4337" s="4">
        <f>Table4[[#This Row],[Quantity]]*Table4[[#This Row],[UnitPrice]]</f>
        <v>4462.2300000000005</v>
      </c>
      <c r="J4337" s="4">
        <f>Table4[[#This Row],[Gross Revenue]]*(1-Table4[[#This Row],[Discount]])</f>
        <v>4016.0070000000005</v>
      </c>
      <c r="K4337" s="4">
        <f>Table4[[#This Row],[Quantity]]*Table4[[#This Row],[CostPrice]]</f>
        <v>2439.21</v>
      </c>
      <c r="L4337" s="4">
        <f>Table4[[#This Row],[Net Revenue]]-Table4[[#This Row],[Total Cost]]</f>
        <v>1576.7970000000005</v>
      </c>
      <c r="M4337" t="str">
        <f>_xlfn.XLOOKUP(Table4[[#This Row],[ProductID]], Products!A:A,Products!B:B, "Not Found")</f>
        <v>Him Smartphone</v>
      </c>
      <c r="N4337" t="str">
        <f>TEXT(Table4[[#This Row],[Date]], "mmm")</f>
        <v>Aug</v>
      </c>
      <c r="O4337" t="str">
        <f>TEXT(Table4[[#This Row],[Date]], "yyyy")</f>
        <v>2025</v>
      </c>
      <c r="P4337" t="str">
        <f>_xlfn.XLOOKUP(Table4[[#This Row],[ProductID]],Products!A:A,Products!C:C, "Not Found")</f>
        <v>Electronics</v>
      </c>
      <c r="Q4337" t="str">
        <f>_xlfn.XLOOKUP(Table4[[#This Row],[ProductID]],Products!A:A,Products!D:D,"Not Found")</f>
        <v>Smartphone</v>
      </c>
      <c r="R4337">
        <f>_xlfn.XLOOKUP(Table4[[#This Row],[ProductID]],Products!A:A,Products!E:E,"Not Found")</f>
        <v>1487.41</v>
      </c>
      <c r="S4337">
        <f>_xlfn.XLOOKUP(Table4[[#This Row],[ProductID]],Products!A:A,Products!F:F, "Not Found")</f>
        <v>813.07</v>
      </c>
      <c r="T4337" t="str">
        <f>_xlfn.XLOOKUP(Table4[[#This Row],[CustomerID]],Customers!A:A,Customers!D:D, "Not Found")</f>
        <v>M</v>
      </c>
      <c r="U4337" s="6">
        <f>_xlfn.XLOOKUP(Table4[[#This Row],[CustomerID]],Customers!A:A,Customers!E:E, "Not Found")</f>
        <v>36768</v>
      </c>
      <c r="V4337">
        <f ca="1">DATEDIF(Table4[[#This Row],[CustomerBirthday]], TODAY(), "Y")</f>
        <v>25</v>
      </c>
      <c r="W4337" t="str" cm="1">
        <f t="array" aca="1" ref="W4337" ca="1">_xlfn.IFS(Table4[[#This Row],[Age]]&lt;25, "Under 25",Table4[[#This Row],[Age]]=34, "25-34", Table4[[#This Row],[Age]]&lt;=49, "35-49", Table4[[#This Row],[Age]]&lt;=64, "50-64", Table4[[#This Row],[Age]]&gt;=65, "65+")</f>
        <v>35-49</v>
      </c>
      <c r="X4337" t="str">
        <f>_xlfn.XLOOKUP(Table4[[#This Row],[StoreID]],Stores!A:A,Stores!B:B, "Not found")</f>
        <v>MegaMart Brianahaven</v>
      </c>
      <c r="Y4337" t="str">
        <f>_xlfn.XLOOKUP(Table4[[#This Row],[StoreID]],Stores!A:A,Stores!C:C, "Not Found")</f>
        <v>Brianahaven</v>
      </c>
      <c r="Z4337" t="str">
        <f>_xlfn.XLOOKUP(Table4[[#This Row],[StoreID]],Stores!A:A,Stores!D:D, "Not Found")</f>
        <v>North</v>
      </c>
    </row>
    <row r="4338" spans="1:26">
      <c r="A4338" t="s">
        <v>5204</v>
      </c>
      <c r="B4338" s="1">
        <v>45338</v>
      </c>
      <c r="C4338" t="s">
        <v>563</v>
      </c>
      <c r="D4338" t="s">
        <v>814</v>
      </c>
      <c r="E4338" t="s">
        <v>846</v>
      </c>
      <c r="F4338">
        <v>5</v>
      </c>
      <c r="G4338">
        <v>0</v>
      </c>
      <c r="H4338" t="s">
        <v>875</v>
      </c>
      <c r="I4338" s="4">
        <f>Table4[[#This Row],[Quantity]]*Table4[[#This Row],[UnitPrice]]</f>
        <v>6432.75</v>
      </c>
      <c r="J4338" s="4">
        <f>Table4[[#This Row],[Gross Revenue]]*(1-Table4[[#This Row],[Discount]])</f>
        <v>6432.75</v>
      </c>
      <c r="K4338" s="4">
        <f>Table4[[#This Row],[Quantity]]*Table4[[#This Row],[CostPrice]]</f>
        <v>3987.7</v>
      </c>
      <c r="L4338" s="4">
        <f>Table4[[#This Row],[Net Revenue]]-Table4[[#This Row],[Total Cost]]</f>
        <v>2445.0500000000002</v>
      </c>
      <c r="M4338" t="str">
        <f>_xlfn.XLOOKUP(Table4[[#This Row],[ProductID]], Products!A:A,Products!B:B, "Not Found")</f>
        <v>Least Accessories</v>
      </c>
      <c r="N4338" t="str">
        <f>TEXT(Table4[[#This Row],[Date]], "mmm")</f>
        <v>Feb</v>
      </c>
      <c r="O4338" t="str">
        <f>TEXT(Table4[[#This Row],[Date]], "yyyy")</f>
        <v>2024</v>
      </c>
      <c r="P4338" t="str">
        <f>_xlfn.XLOOKUP(Table4[[#This Row],[ProductID]],Products!A:A,Products!C:C, "Not Found")</f>
        <v>Fashion</v>
      </c>
      <c r="Q4338" t="str">
        <f>_xlfn.XLOOKUP(Table4[[#This Row],[ProductID]],Products!A:A,Products!D:D,"Not Found")</f>
        <v>Accessories</v>
      </c>
      <c r="R4338">
        <f>_xlfn.XLOOKUP(Table4[[#This Row],[ProductID]],Products!A:A,Products!E:E,"Not Found")</f>
        <v>1286.55</v>
      </c>
      <c r="S4338">
        <f>_xlfn.XLOOKUP(Table4[[#This Row],[ProductID]],Products!A:A,Products!F:F, "Not Found")</f>
        <v>797.54</v>
      </c>
      <c r="T4338" t="str">
        <f>_xlfn.XLOOKUP(Table4[[#This Row],[CustomerID]],Customers!A:A,Customers!D:D, "Not Found")</f>
        <v>M</v>
      </c>
      <c r="U4338" s="6">
        <f>_xlfn.XLOOKUP(Table4[[#This Row],[CustomerID]],Customers!A:A,Customers!E:E, "Not Found")</f>
        <v>24092</v>
      </c>
      <c r="V4338">
        <f ca="1">DATEDIF(Table4[[#This Row],[CustomerBirthday]], TODAY(), "Y")</f>
        <v>60</v>
      </c>
      <c r="W4338" t="str" cm="1">
        <f t="array" aca="1" ref="W4338" ca="1">_xlfn.IFS(Table4[[#This Row],[Age]]&lt;25, "Under 25",Table4[[#This Row],[Age]]=34, "25-34", Table4[[#This Row],[Age]]&lt;=49, "35-49", Table4[[#This Row],[Age]]&lt;=64, "50-64", Table4[[#This Row],[Age]]&gt;=65, "65+")</f>
        <v>50-64</v>
      </c>
      <c r="X4338" t="str">
        <f>_xlfn.XLOOKUP(Table4[[#This Row],[StoreID]],Stores!A:A,Stores!B:B, "Not found")</f>
        <v>MegaMart Johnmouth</v>
      </c>
      <c r="Y4338" t="str">
        <f>_xlfn.XLOOKUP(Table4[[#This Row],[StoreID]],Stores!A:A,Stores!C:C, "Not Found")</f>
        <v>Johnmouth</v>
      </c>
      <c r="Z4338" t="str">
        <f>_xlfn.XLOOKUP(Table4[[#This Row],[StoreID]],Stores!A:A,Stores!D:D, "Not Found")</f>
        <v>East</v>
      </c>
    </row>
    <row r="4339" spans="1:26">
      <c r="A4339" t="s">
        <v>5205</v>
      </c>
      <c r="B4339" s="1">
        <v>45437</v>
      </c>
      <c r="C4339" t="s">
        <v>115</v>
      </c>
      <c r="D4339" t="s">
        <v>734</v>
      </c>
      <c r="E4339" t="s">
        <v>831</v>
      </c>
      <c r="F4339">
        <v>5</v>
      </c>
      <c r="G4339">
        <v>0.1</v>
      </c>
      <c r="H4339" t="s">
        <v>868</v>
      </c>
      <c r="I4339" s="4">
        <f>Table4[[#This Row],[Quantity]]*Table4[[#This Row],[UnitPrice]]</f>
        <v>548.9</v>
      </c>
      <c r="J4339" s="4">
        <f>Table4[[#This Row],[Gross Revenue]]*(1-Table4[[#This Row],[Discount]])</f>
        <v>494.01</v>
      </c>
      <c r="K4339" s="4">
        <f>Table4[[#This Row],[Quantity]]*Table4[[#This Row],[CostPrice]]</f>
        <v>352.95000000000005</v>
      </c>
      <c r="L4339" s="4">
        <f>Table4[[#This Row],[Net Revenue]]-Table4[[#This Row],[Total Cost]]</f>
        <v>141.05999999999995</v>
      </c>
      <c r="M4339" t="str">
        <f>_xlfn.XLOOKUP(Table4[[#This Row],[ProductID]], Products!A:A,Products!B:B, "Not Found")</f>
        <v>Recognize Footwear</v>
      </c>
      <c r="N4339" t="str">
        <f>TEXT(Table4[[#This Row],[Date]], "mmm")</f>
        <v>May</v>
      </c>
      <c r="O4339" t="str">
        <f>TEXT(Table4[[#This Row],[Date]], "yyyy")</f>
        <v>2024</v>
      </c>
      <c r="P4339" t="str">
        <f>_xlfn.XLOOKUP(Table4[[#This Row],[ProductID]],Products!A:A,Products!C:C, "Not Found")</f>
        <v>Fashion</v>
      </c>
      <c r="Q4339" t="str">
        <f>_xlfn.XLOOKUP(Table4[[#This Row],[ProductID]],Products!A:A,Products!D:D,"Not Found")</f>
        <v>Footwear</v>
      </c>
      <c r="R4339">
        <f>_xlfn.XLOOKUP(Table4[[#This Row],[ProductID]],Products!A:A,Products!E:E,"Not Found")</f>
        <v>109.78</v>
      </c>
      <c r="S4339">
        <f>_xlfn.XLOOKUP(Table4[[#This Row],[ProductID]],Products!A:A,Products!F:F, "Not Found")</f>
        <v>70.59</v>
      </c>
      <c r="T4339" t="str">
        <f>_xlfn.XLOOKUP(Table4[[#This Row],[CustomerID]],Customers!A:A,Customers!D:D, "Not Found")</f>
        <v>M</v>
      </c>
      <c r="U4339" s="6">
        <f>_xlfn.XLOOKUP(Table4[[#This Row],[CustomerID]],Customers!A:A,Customers!E:E, "Not Found")</f>
        <v>28630</v>
      </c>
      <c r="V4339">
        <f ca="1">DATEDIF(Table4[[#This Row],[CustomerBirthday]], TODAY(), "Y")</f>
        <v>48</v>
      </c>
      <c r="W4339" t="str" cm="1">
        <f t="array" aca="1" ref="W4339" ca="1">_xlfn.IFS(Table4[[#This Row],[Age]]&lt;25, "Under 25",Table4[[#This Row],[Age]]=34, "25-34", Table4[[#This Row],[Age]]&lt;=49, "35-49", Table4[[#This Row],[Age]]&lt;=64, "50-64", Table4[[#This Row],[Age]]&gt;=65, "65+")</f>
        <v>35-49</v>
      </c>
      <c r="X4339" t="str">
        <f>_xlfn.XLOOKUP(Table4[[#This Row],[StoreID]],Stores!A:A,Stores!B:B, "Not found")</f>
        <v>MegaMart Jimenezborough</v>
      </c>
      <c r="Y4339" t="str">
        <f>_xlfn.XLOOKUP(Table4[[#This Row],[StoreID]],Stores!A:A,Stores!C:C, "Not Found")</f>
        <v>Jimenezborough</v>
      </c>
      <c r="Z4339" t="str">
        <f>_xlfn.XLOOKUP(Table4[[#This Row],[StoreID]],Stores!A:A,Stores!D:D, "Not Found")</f>
        <v>South</v>
      </c>
    </row>
    <row r="4340" spans="1:26">
      <c r="A4340" t="s">
        <v>5206</v>
      </c>
      <c r="B4340" s="1">
        <v>45600</v>
      </c>
      <c r="C4340" t="s">
        <v>228</v>
      </c>
      <c r="D4340" t="s">
        <v>759</v>
      </c>
      <c r="E4340" t="s">
        <v>846</v>
      </c>
      <c r="F4340">
        <v>1</v>
      </c>
      <c r="G4340">
        <v>0.05</v>
      </c>
      <c r="H4340" t="s">
        <v>865</v>
      </c>
      <c r="I4340" s="4">
        <f>Table4[[#This Row],[Quantity]]*Table4[[#This Row],[UnitPrice]]</f>
        <v>1079.8900000000001</v>
      </c>
      <c r="J4340" s="4">
        <f>Table4[[#This Row],[Gross Revenue]]*(1-Table4[[#This Row],[Discount]])</f>
        <v>1025.8955000000001</v>
      </c>
      <c r="K4340" s="4">
        <f>Table4[[#This Row],[Quantity]]*Table4[[#This Row],[CostPrice]]</f>
        <v>703.83</v>
      </c>
      <c r="L4340" s="4">
        <f>Table4[[#This Row],[Net Revenue]]-Table4[[#This Row],[Total Cost]]</f>
        <v>322.06550000000004</v>
      </c>
      <c r="M4340" t="str">
        <f>_xlfn.XLOOKUP(Table4[[#This Row],[ProductID]], Products!A:A,Products!B:B, "Not Found")</f>
        <v>Democratic Smartphone</v>
      </c>
      <c r="N4340" t="str">
        <f>TEXT(Table4[[#This Row],[Date]], "mmm")</f>
        <v>Nov</v>
      </c>
      <c r="O4340" t="str">
        <f>TEXT(Table4[[#This Row],[Date]], "yyyy")</f>
        <v>2024</v>
      </c>
      <c r="P4340" t="str">
        <f>_xlfn.XLOOKUP(Table4[[#This Row],[ProductID]],Products!A:A,Products!C:C, "Not Found")</f>
        <v>Electronics</v>
      </c>
      <c r="Q4340" t="str">
        <f>_xlfn.XLOOKUP(Table4[[#This Row],[ProductID]],Products!A:A,Products!D:D,"Not Found")</f>
        <v>Smartphone</v>
      </c>
      <c r="R4340">
        <f>_xlfn.XLOOKUP(Table4[[#This Row],[ProductID]],Products!A:A,Products!E:E,"Not Found")</f>
        <v>1079.8900000000001</v>
      </c>
      <c r="S4340">
        <f>_xlfn.XLOOKUP(Table4[[#This Row],[ProductID]],Products!A:A,Products!F:F, "Not Found")</f>
        <v>703.83</v>
      </c>
      <c r="T4340" t="str">
        <f>_xlfn.XLOOKUP(Table4[[#This Row],[CustomerID]],Customers!A:A,Customers!D:D, "Not Found")</f>
        <v>F</v>
      </c>
      <c r="U4340" s="6">
        <f>_xlfn.XLOOKUP(Table4[[#This Row],[CustomerID]],Customers!A:A,Customers!E:E, "Not Found")</f>
        <v>23142</v>
      </c>
      <c r="V4340">
        <f ca="1">DATEDIF(Table4[[#This Row],[CustomerBirthday]], TODAY(), "Y")</f>
        <v>63</v>
      </c>
      <c r="W4340" t="str" cm="1">
        <f t="array" aca="1" ref="W4340" ca="1">_xlfn.IFS(Table4[[#This Row],[Age]]&lt;25, "Under 25",Table4[[#This Row],[Age]]=34, "25-34", Table4[[#This Row],[Age]]&lt;=49, "35-49", Table4[[#This Row],[Age]]&lt;=64, "50-64", Table4[[#This Row],[Age]]&gt;=65, "65+")</f>
        <v>50-64</v>
      </c>
      <c r="X4340" t="str">
        <f>_xlfn.XLOOKUP(Table4[[#This Row],[StoreID]],Stores!A:A,Stores!B:B, "Not found")</f>
        <v>MegaMart Johnmouth</v>
      </c>
      <c r="Y4340" t="str">
        <f>_xlfn.XLOOKUP(Table4[[#This Row],[StoreID]],Stores!A:A,Stores!C:C, "Not Found")</f>
        <v>Johnmouth</v>
      </c>
      <c r="Z4340" t="str">
        <f>_xlfn.XLOOKUP(Table4[[#This Row],[StoreID]],Stores!A:A,Stores!D:D, "Not Found")</f>
        <v>East</v>
      </c>
    </row>
    <row r="4341" spans="1:26">
      <c r="A4341" t="s">
        <v>5207</v>
      </c>
      <c r="B4341" s="1">
        <v>45655</v>
      </c>
      <c r="C4341" t="s">
        <v>163</v>
      </c>
      <c r="D4341" t="s">
        <v>822</v>
      </c>
      <c r="E4341" t="s">
        <v>831</v>
      </c>
      <c r="F4341">
        <v>1</v>
      </c>
      <c r="G4341">
        <v>0.15</v>
      </c>
      <c r="H4341" t="s">
        <v>865</v>
      </c>
      <c r="I4341" s="4">
        <f>Table4[[#This Row],[Quantity]]*Table4[[#This Row],[UnitPrice]]</f>
        <v>1216.3599999999999</v>
      </c>
      <c r="J4341" s="4">
        <f>Table4[[#This Row],[Gross Revenue]]*(1-Table4[[#This Row],[Discount]])</f>
        <v>1033.9059999999999</v>
      </c>
      <c r="K4341" s="4">
        <f>Table4[[#This Row],[Quantity]]*Table4[[#This Row],[CostPrice]]</f>
        <v>794.8</v>
      </c>
      <c r="L4341" s="4">
        <f>Table4[[#This Row],[Net Revenue]]-Table4[[#This Row],[Total Cost]]</f>
        <v>239.10599999999999</v>
      </c>
      <c r="M4341" t="str">
        <f>_xlfn.XLOOKUP(Table4[[#This Row],[ProductID]], Products!A:A,Products!B:B, "Not Found")</f>
        <v>Nor Bags</v>
      </c>
      <c r="N4341" t="str">
        <f>TEXT(Table4[[#This Row],[Date]], "mmm")</f>
        <v>Dec</v>
      </c>
      <c r="O4341" t="str">
        <f>TEXT(Table4[[#This Row],[Date]], "yyyy")</f>
        <v>2024</v>
      </c>
      <c r="P4341" t="str">
        <f>_xlfn.XLOOKUP(Table4[[#This Row],[ProductID]],Products!A:A,Products!C:C, "Not Found")</f>
        <v>Fashion</v>
      </c>
      <c r="Q4341" t="str">
        <f>_xlfn.XLOOKUP(Table4[[#This Row],[ProductID]],Products!A:A,Products!D:D,"Not Found")</f>
        <v>Bags</v>
      </c>
      <c r="R4341">
        <f>_xlfn.XLOOKUP(Table4[[#This Row],[ProductID]],Products!A:A,Products!E:E,"Not Found")</f>
        <v>1216.3599999999999</v>
      </c>
      <c r="S4341">
        <f>_xlfn.XLOOKUP(Table4[[#This Row],[ProductID]],Products!A:A,Products!F:F, "Not Found")</f>
        <v>794.8</v>
      </c>
      <c r="T4341" t="str">
        <f>_xlfn.XLOOKUP(Table4[[#This Row],[CustomerID]],Customers!A:A,Customers!D:D, "Not Found")</f>
        <v>F</v>
      </c>
      <c r="U4341" s="6">
        <f>_xlfn.XLOOKUP(Table4[[#This Row],[CustomerID]],Customers!A:A,Customers!E:E, "Not Found")</f>
        <v>36564</v>
      </c>
      <c r="V4341">
        <f ca="1">DATEDIF(Table4[[#This Row],[CustomerBirthday]], TODAY(), "Y")</f>
        <v>26</v>
      </c>
      <c r="W4341" t="str" cm="1">
        <f t="array" aca="1" ref="W4341" ca="1">_xlfn.IFS(Table4[[#This Row],[Age]]&lt;25, "Under 25",Table4[[#This Row],[Age]]=34, "25-34", Table4[[#This Row],[Age]]&lt;=49, "35-49", Table4[[#This Row],[Age]]&lt;=64, "50-64", Table4[[#This Row],[Age]]&gt;=65, "65+")</f>
        <v>35-49</v>
      </c>
      <c r="X4341" t="str">
        <f>_xlfn.XLOOKUP(Table4[[#This Row],[StoreID]],Stores!A:A,Stores!B:B, "Not found")</f>
        <v>MegaMart Jimenezborough</v>
      </c>
      <c r="Y4341" t="str">
        <f>_xlfn.XLOOKUP(Table4[[#This Row],[StoreID]],Stores!A:A,Stores!C:C, "Not Found")</f>
        <v>Jimenezborough</v>
      </c>
      <c r="Z4341" t="str">
        <f>_xlfn.XLOOKUP(Table4[[#This Row],[StoreID]],Stores!A:A,Stores!D:D, "Not Found")</f>
        <v>South</v>
      </c>
    </row>
    <row r="4342" spans="1:26">
      <c r="A4342" t="s">
        <v>5208</v>
      </c>
      <c r="B4342" s="1">
        <v>45413</v>
      </c>
      <c r="C4342" t="s">
        <v>280</v>
      </c>
      <c r="D4342" t="s">
        <v>732</v>
      </c>
      <c r="E4342" t="s">
        <v>835</v>
      </c>
      <c r="F4342">
        <v>3</v>
      </c>
      <c r="G4342">
        <v>0.15</v>
      </c>
      <c r="H4342" t="s">
        <v>865</v>
      </c>
      <c r="I4342" s="4">
        <f>Table4[[#This Row],[Quantity]]*Table4[[#This Row],[UnitPrice]]</f>
        <v>4422.3599999999997</v>
      </c>
      <c r="J4342" s="4">
        <f>Table4[[#This Row],[Gross Revenue]]*(1-Table4[[#This Row],[Discount]])</f>
        <v>3759.0059999999994</v>
      </c>
      <c r="K4342" s="4">
        <f>Table4[[#This Row],[Quantity]]*Table4[[#This Row],[CostPrice]]</f>
        <v>2292.06</v>
      </c>
      <c r="L4342" s="4">
        <f>Table4[[#This Row],[Net Revenue]]-Table4[[#This Row],[Total Cost]]</f>
        <v>1466.9459999999995</v>
      </c>
      <c r="M4342" t="str">
        <f>_xlfn.XLOOKUP(Table4[[#This Row],[ProductID]], Products!A:A,Products!B:B, "Not Found")</f>
        <v>Understand Camera</v>
      </c>
      <c r="N4342" t="str">
        <f>TEXT(Table4[[#This Row],[Date]], "mmm")</f>
        <v>May</v>
      </c>
      <c r="O4342" t="str">
        <f>TEXT(Table4[[#This Row],[Date]], "yyyy")</f>
        <v>2024</v>
      </c>
      <c r="P4342" t="str">
        <f>_xlfn.XLOOKUP(Table4[[#This Row],[ProductID]],Products!A:A,Products!C:C, "Not Found")</f>
        <v>Electronics</v>
      </c>
      <c r="Q4342" t="str">
        <f>_xlfn.XLOOKUP(Table4[[#This Row],[ProductID]],Products!A:A,Products!D:D,"Not Found")</f>
        <v>Camera</v>
      </c>
      <c r="R4342">
        <f>_xlfn.XLOOKUP(Table4[[#This Row],[ProductID]],Products!A:A,Products!E:E,"Not Found")</f>
        <v>1474.12</v>
      </c>
      <c r="S4342">
        <f>_xlfn.XLOOKUP(Table4[[#This Row],[ProductID]],Products!A:A,Products!F:F, "Not Found")</f>
        <v>764.02</v>
      </c>
      <c r="T4342" t="str">
        <f>_xlfn.XLOOKUP(Table4[[#This Row],[CustomerID]],Customers!A:A,Customers!D:D, "Not Found")</f>
        <v>F</v>
      </c>
      <c r="U4342" s="6">
        <f>_xlfn.XLOOKUP(Table4[[#This Row],[CustomerID]],Customers!A:A,Customers!E:E, "Not Found")</f>
        <v>21701</v>
      </c>
      <c r="V4342">
        <f ca="1">DATEDIF(Table4[[#This Row],[CustomerBirthday]], TODAY(), "Y")</f>
        <v>67</v>
      </c>
      <c r="W4342" t="str" cm="1">
        <f t="array" aca="1" ref="W4342" ca="1">_xlfn.IFS(Table4[[#This Row],[Age]]&lt;25, "Under 25",Table4[[#This Row],[Age]]=34, "25-34", Table4[[#This Row],[Age]]&lt;=49, "35-49", Table4[[#This Row],[Age]]&lt;=64, "50-64", Table4[[#This Row],[Age]]&gt;=65, "65+")</f>
        <v>65+</v>
      </c>
      <c r="X4342" t="str">
        <f>_xlfn.XLOOKUP(Table4[[#This Row],[StoreID]],Stores!A:A,Stores!B:B, "Not found")</f>
        <v>MegaMart Peckmouth</v>
      </c>
      <c r="Y4342" t="str">
        <f>_xlfn.XLOOKUP(Table4[[#This Row],[StoreID]],Stores!A:A,Stores!C:C, "Not Found")</f>
        <v>Peckmouth</v>
      </c>
      <c r="Z4342" t="str">
        <f>_xlfn.XLOOKUP(Table4[[#This Row],[StoreID]],Stores!A:A,Stores!D:D, "Not Found")</f>
        <v>East</v>
      </c>
    </row>
    <row r="4343" spans="1:26">
      <c r="A4343" t="s">
        <v>5209</v>
      </c>
      <c r="B4343" s="1">
        <v>45598</v>
      </c>
      <c r="C4343" t="s">
        <v>666</v>
      </c>
      <c r="D4343" t="s">
        <v>745</v>
      </c>
      <c r="E4343" t="s">
        <v>846</v>
      </c>
      <c r="F4343">
        <v>5</v>
      </c>
      <c r="G4343">
        <v>0.1</v>
      </c>
      <c r="H4343" t="s">
        <v>868</v>
      </c>
      <c r="I4343" s="4">
        <f>Table4[[#This Row],[Quantity]]*Table4[[#This Row],[UnitPrice]]</f>
        <v>5965.45</v>
      </c>
      <c r="J4343" s="4">
        <f>Table4[[#This Row],[Gross Revenue]]*(1-Table4[[#This Row],[Discount]])</f>
        <v>5368.9049999999997</v>
      </c>
      <c r="K4343" s="4">
        <f>Table4[[#This Row],[Quantity]]*Table4[[#This Row],[CostPrice]]</f>
        <v>4091.2</v>
      </c>
      <c r="L4343" s="4">
        <f>Table4[[#This Row],[Net Revenue]]-Table4[[#This Row],[Total Cost]]</f>
        <v>1277.7049999999999</v>
      </c>
      <c r="M4343" t="str">
        <f>_xlfn.XLOOKUP(Table4[[#This Row],[ProductID]], Products!A:A,Products!B:B, "Not Found")</f>
        <v>Above Camera</v>
      </c>
      <c r="N4343" t="str">
        <f>TEXT(Table4[[#This Row],[Date]], "mmm")</f>
        <v>Nov</v>
      </c>
      <c r="O4343" t="str">
        <f>TEXT(Table4[[#This Row],[Date]], "yyyy")</f>
        <v>2024</v>
      </c>
      <c r="P4343" t="str">
        <f>_xlfn.XLOOKUP(Table4[[#This Row],[ProductID]],Products!A:A,Products!C:C, "Not Found")</f>
        <v>Electronics</v>
      </c>
      <c r="Q4343" t="str">
        <f>_xlfn.XLOOKUP(Table4[[#This Row],[ProductID]],Products!A:A,Products!D:D,"Not Found")</f>
        <v>Camera</v>
      </c>
      <c r="R4343">
        <f>_xlfn.XLOOKUP(Table4[[#This Row],[ProductID]],Products!A:A,Products!E:E,"Not Found")</f>
        <v>1193.0899999999999</v>
      </c>
      <c r="S4343">
        <f>_xlfn.XLOOKUP(Table4[[#This Row],[ProductID]],Products!A:A,Products!F:F, "Not Found")</f>
        <v>818.24</v>
      </c>
      <c r="T4343" t="str">
        <f>_xlfn.XLOOKUP(Table4[[#This Row],[CustomerID]],Customers!A:A,Customers!D:D, "Not Found")</f>
        <v>M</v>
      </c>
      <c r="U4343" s="6">
        <f>_xlfn.XLOOKUP(Table4[[#This Row],[CustomerID]],Customers!A:A,Customers!E:E, "Not Found")</f>
        <v>24326</v>
      </c>
      <c r="V4343">
        <f ca="1">DATEDIF(Table4[[#This Row],[CustomerBirthday]], TODAY(), "Y")</f>
        <v>59</v>
      </c>
      <c r="W4343" t="str" cm="1">
        <f t="array" aca="1" ref="W4343" ca="1">_xlfn.IFS(Table4[[#This Row],[Age]]&lt;25, "Under 25",Table4[[#This Row],[Age]]=34, "25-34", Table4[[#This Row],[Age]]&lt;=49, "35-49", Table4[[#This Row],[Age]]&lt;=64, "50-64", Table4[[#This Row],[Age]]&gt;=65, "65+")</f>
        <v>50-64</v>
      </c>
      <c r="X4343" t="str">
        <f>_xlfn.XLOOKUP(Table4[[#This Row],[StoreID]],Stores!A:A,Stores!B:B, "Not found")</f>
        <v>MegaMart Johnmouth</v>
      </c>
      <c r="Y4343" t="str">
        <f>_xlfn.XLOOKUP(Table4[[#This Row],[StoreID]],Stores!A:A,Stores!C:C, "Not Found")</f>
        <v>Johnmouth</v>
      </c>
      <c r="Z4343" t="str">
        <f>_xlfn.XLOOKUP(Table4[[#This Row],[StoreID]],Stores!A:A,Stores!D:D, "Not Found")</f>
        <v>East</v>
      </c>
    </row>
    <row r="4344" spans="1:26">
      <c r="A4344" t="s">
        <v>5210</v>
      </c>
      <c r="B4344" s="1">
        <v>45500</v>
      </c>
      <c r="C4344" t="s">
        <v>542</v>
      </c>
      <c r="D4344" t="s">
        <v>745</v>
      </c>
      <c r="E4344" t="s">
        <v>839</v>
      </c>
      <c r="F4344">
        <v>4</v>
      </c>
      <c r="G4344">
        <v>0.05</v>
      </c>
      <c r="H4344" t="s">
        <v>865</v>
      </c>
      <c r="I4344" s="4">
        <f>Table4[[#This Row],[Quantity]]*Table4[[#This Row],[UnitPrice]]</f>
        <v>4772.3599999999997</v>
      </c>
      <c r="J4344" s="4">
        <f>Table4[[#This Row],[Gross Revenue]]*(1-Table4[[#This Row],[Discount]])</f>
        <v>4533.7419999999993</v>
      </c>
      <c r="K4344" s="4">
        <f>Table4[[#This Row],[Quantity]]*Table4[[#This Row],[CostPrice]]</f>
        <v>3272.96</v>
      </c>
      <c r="L4344" s="4">
        <f>Table4[[#This Row],[Net Revenue]]-Table4[[#This Row],[Total Cost]]</f>
        <v>1260.7819999999992</v>
      </c>
      <c r="M4344" t="str">
        <f>_xlfn.XLOOKUP(Table4[[#This Row],[ProductID]], Products!A:A,Products!B:B, "Not Found")</f>
        <v>Above Camera</v>
      </c>
      <c r="N4344" t="str">
        <f>TEXT(Table4[[#This Row],[Date]], "mmm")</f>
        <v>Jul</v>
      </c>
      <c r="O4344" t="str">
        <f>TEXT(Table4[[#This Row],[Date]], "yyyy")</f>
        <v>2024</v>
      </c>
      <c r="P4344" t="str">
        <f>_xlfn.XLOOKUP(Table4[[#This Row],[ProductID]],Products!A:A,Products!C:C, "Not Found")</f>
        <v>Electronics</v>
      </c>
      <c r="Q4344" t="str">
        <f>_xlfn.XLOOKUP(Table4[[#This Row],[ProductID]],Products!A:A,Products!D:D,"Not Found")</f>
        <v>Camera</v>
      </c>
      <c r="R4344">
        <f>_xlfn.XLOOKUP(Table4[[#This Row],[ProductID]],Products!A:A,Products!E:E,"Not Found")</f>
        <v>1193.0899999999999</v>
      </c>
      <c r="S4344">
        <f>_xlfn.XLOOKUP(Table4[[#This Row],[ProductID]],Products!A:A,Products!F:F, "Not Found")</f>
        <v>818.24</v>
      </c>
      <c r="T4344" t="str">
        <f>_xlfn.XLOOKUP(Table4[[#This Row],[CustomerID]],Customers!A:A,Customers!D:D, "Not Found")</f>
        <v>M</v>
      </c>
      <c r="U4344" s="6">
        <f>_xlfn.XLOOKUP(Table4[[#This Row],[CustomerID]],Customers!A:A,Customers!E:E, "Not Found")</f>
        <v>26101</v>
      </c>
      <c r="V4344">
        <f ca="1">DATEDIF(Table4[[#This Row],[CustomerBirthday]], TODAY(), "Y")</f>
        <v>55</v>
      </c>
      <c r="W4344" t="str" cm="1">
        <f t="array" aca="1" ref="W4344" ca="1">_xlfn.IFS(Table4[[#This Row],[Age]]&lt;25, "Under 25",Table4[[#This Row],[Age]]=34, "25-34", Table4[[#This Row],[Age]]&lt;=49, "35-49", Table4[[#This Row],[Age]]&lt;=64, "50-64", Table4[[#This Row],[Age]]&gt;=65, "65+")</f>
        <v>50-64</v>
      </c>
      <c r="X4344" t="str">
        <f>_xlfn.XLOOKUP(Table4[[#This Row],[StoreID]],Stores!A:A,Stores!B:B, "Not found")</f>
        <v>MegaMart New Michele</v>
      </c>
      <c r="Y4344" t="str">
        <f>_xlfn.XLOOKUP(Table4[[#This Row],[StoreID]],Stores!A:A,Stores!C:C, "Not Found")</f>
        <v>New Michele</v>
      </c>
      <c r="Z4344" t="str">
        <f>_xlfn.XLOOKUP(Table4[[#This Row],[StoreID]],Stores!A:A,Stores!D:D, "Not Found")</f>
        <v>West</v>
      </c>
    </row>
    <row r="4345" spans="1:26">
      <c r="A4345" t="s">
        <v>5211</v>
      </c>
      <c r="B4345" s="1">
        <v>45748</v>
      </c>
      <c r="C4345" t="s">
        <v>700</v>
      </c>
      <c r="D4345" t="s">
        <v>718</v>
      </c>
      <c r="E4345" t="s">
        <v>842</v>
      </c>
      <c r="F4345">
        <v>3</v>
      </c>
      <c r="G4345">
        <v>0.1</v>
      </c>
      <c r="H4345" t="s">
        <v>871</v>
      </c>
      <c r="I4345" s="4">
        <f>Table4[[#This Row],[Quantity]]*Table4[[#This Row],[UnitPrice]]</f>
        <v>1012.89</v>
      </c>
      <c r="J4345" s="4">
        <f>Table4[[#This Row],[Gross Revenue]]*(1-Table4[[#This Row],[Discount]])</f>
        <v>911.601</v>
      </c>
      <c r="K4345" s="4">
        <f>Table4[[#This Row],[Quantity]]*Table4[[#This Row],[CostPrice]]</f>
        <v>507.09000000000003</v>
      </c>
      <c r="L4345" s="4">
        <f>Table4[[#This Row],[Net Revenue]]-Table4[[#This Row],[Total Cost]]</f>
        <v>404.51099999999997</v>
      </c>
      <c r="M4345" t="str">
        <f>_xlfn.XLOOKUP(Table4[[#This Row],[ProductID]], Products!A:A,Products!B:B, "Not Found")</f>
        <v>Here Footwear</v>
      </c>
      <c r="N4345" t="str">
        <f>TEXT(Table4[[#This Row],[Date]], "mmm")</f>
        <v>Apr</v>
      </c>
      <c r="O4345" t="str">
        <f>TEXT(Table4[[#This Row],[Date]], "yyyy")</f>
        <v>2025</v>
      </c>
      <c r="P4345" t="str">
        <f>_xlfn.XLOOKUP(Table4[[#This Row],[ProductID]],Products!A:A,Products!C:C, "Not Found")</f>
        <v>Fashion</v>
      </c>
      <c r="Q4345" t="str">
        <f>_xlfn.XLOOKUP(Table4[[#This Row],[ProductID]],Products!A:A,Products!D:D,"Not Found")</f>
        <v>Footwear</v>
      </c>
      <c r="R4345">
        <f>_xlfn.XLOOKUP(Table4[[#This Row],[ProductID]],Products!A:A,Products!E:E,"Not Found")</f>
        <v>337.63</v>
      </c>
      <c r="S4345">
        <f>_xlfn.XLOOKUP(Table4[[#This Row],[ProductID]],Products!A:A,Products!F:F, "Not Found")</f>
        <v>169.03</v>
      </c>
      <c r="T4345" t="str">
        <f>_xlfn.XLOOKUP(Table4[[#This Row],[CustomerID]],Customers!A:A,Customers!D:D, "Not Found")</f>
        <v>F</v>
      </c>
      <c r="U4345" s="6">
        <f>_xlfn.XLOOKUP(Table4[[#This Row],[CustomerID]],Customers!A:A,Customers!E:E, "Not Found")</f>
        <v>25706</v>
      </c>
      <c r="V4345">
        <f ca="1">DATEDIF(Table4[[#This Row],[CustomerBirthday]], TODAY(), "Y")</f>
        <v>56</v>
      </c>
      <c r="W4345" t="str" cm="1">
        <f t="array" aca="1" ref="W4345" ca="1">_xlfn.IFS(Table4[[#This Row],[Age]]&lt;25, "Under 25",Table4[[#This Row],[Age]]=34, "25-34", Table4[[#This Row],[Age]]&lt;=49, "35-49", Table4[[#This Row],[Age]]&lt;=64, "50-64", Table4[[#This Row],[Age]]&gt;=65, "65+")</f>
        <v>50-64</v>
      </c>
      <c r="X4345" t="str">
        <f>_xlfn.XLOOKUP(Table4[[#This Row],[StoreID]],Stores!A:A,Stores!B:B, "Not found")</f>
        <v>MegaMart Brianahaven</v>
      </c>
      <c r="Y4345" t="str">
        <f>_xlfn.XLOOKUP(Table4[[#This Row],[StoreID]],Stores!A:A,Stores!C:C, "Not Found")</f>
        <v>Brianahaven</v>
      </c>
      <c r="Z4345" t="str">
        <f>_xlfn.XLOOKUP(Table4[[#This Row],[StoreID]],Stores!A:A,Stores!D:D, "Not Found")</f>
        <v>North</v>
      </c>
    </row>
    <row r="4346" spans="1:26">
      <c r="A4346" t="s">
        <v>5212</v>
      </c>
      <c r="B4346" s="1">
        <v>45424</v>
      </c>
      <c r="C4346" t="s">
        <v>487</v>
      </c>
      <c r="D4346" t="s">
        <v>816</v>
      </c>
      <c r="E4346" t="s">
        <v>831</v>
      </c>
      <c r="F4346">
        <v>5</v>
      </c>
      <c r="G4346">
        <v>0</v>
      </c>
      <c r="H4346" t="s">
        <v>871</v>
      </c>
      <c r="I4346" s="4">
        <f>Table4[[#This Row],[Quantity]]*Table4[[#This Row],[UnitPrice]]</f>
        <v>9395.4</v>
      </c>
      <c r="J4346" s="4">
        <f>Table4[[#This Row],[Gross Revenue]]*(1-Table4[[#This Row],[Discount]])</f>
        <v>9395.4</v>
      </c>
      <c r="K4346" s="4">
        <f>Table4[[#This Row],[Quantity]]*Table4[[#This Row],[CostPrice]]</f>
        <v>5022.7999999999993</v>
      </c>
      <c r="L4346" s="4">
        <f>Table4[[#This Row],[Net Revenue]]-Table4[[#This Row],[Total Cost]]</f>
        <v>4372.6000000000004</v>
      </c>
      <c r="M4346" t="str">
        <f>_xlfn.XLOOKUP(Table4[[#This Row],[ProductID]], Products!A:A,Products!B:B, "Not Found")</f>
        <v>Set Dairy</v>
      </c>
      <c r="N4346" t="str">
        <f>TEXT(Table4[[#This Row],[Date]], "mmm")</f>
        <v>May</v>
      </c>
      <c r="O4346" t="str">
        <f>TEXT(Table4[[#This Row],[Date]], "yyyy")</f>
        <v>2024</v>
      </c>
      <c r="P4346" t="str">
        <f>_xlfn.XLOOKUP(Table4[[#This Row],[ProductID]],Products!A:A,Products!C:C, "Not Found")</f>
        <v>Groceries</v>
      </c>
      <c r="Q4346" t="str">
        <f>_xlfn.XLOOKUP(Table4[[#This Row],[ProductID]],Products!A:A,Products!D:D,"Not Found")</f>
        <v>Dairy</v>
      </c>
      <c r="R4346">
        <f>_xlfn.XLOOKUP(Table4[[#This Row],[ProductID]],Products!A:A,Products!E:E,"Not Found")</f>
        <v>1879.08</v>
      </c>
      <c r="S4346">
        <f>_xlfn.XLOOKUP(Table4[[#This Row],[ProductID]],Products!A:A,Products!F:F, "Not Found")</f>
        <v>1004.56</v>
      </c>
      <c r="T4346" t="str">
        <f>_xlfn.XLOOKUP(Table4[[#This Row],[CustomerID]],Customers!A:A,Customers!D:D, "Not Found")</f>
        <v>M</v>
      </c>
      <c r="U4346" s="6">
        <f>_xlfn.XLOOKUP(Table4[[#This Row],[CustomerID]],Customers!A:A,Customers!E:E, "Not Found")</f>
        <v>22750</v>
      </c>
      <c r="V4346">
        <f ca="1">DATEDIF(Table4[[#This Row],[CustomerBirthday]], TODAY(), "Y")</f>
        <v>64</v>
      </c>
      <c r="W4346" t="str" cm="1">
        <f t="array" aca="1" ref="W4346" ca="1">_xlfn.IFS(Table4[[#This Row],[Age]]&lt;25, "Under 25",Table4[[#This Row],[Age]]=34, "25-34", Table4[[#This Row],[Age]]&lt;=49, "35-49", Table4[[#This Row],[Age]]&lt;=64, "50-64", Table4[[#This Row],[Age]]&gt;=65, "65+")</f>
        <v>50-64</v>
      </c>
      <c r="X4346" t="str">
        <f>_xlfn.XLOOKUP(Table4[[#This Row],[StoreID]],Stores!A:A,Stores!B:B, "Not found")</f>
        <v>MegaMart Jimenezborough</v>
      </c>
      <c r="Y4346" t="str">
        <f>_xlfn.XLOOKUP(Table4[[#This Row],[StoreID]],Stores!A:A,Stores!C:C, "Not Found")</f>
        <v>Jimenezborough</v>
      </c>
      <c r="Z4346" t="str">
        <f>_xlfn.XLOOKUP(Table4[[#This Row],[StoreID]],Stores!A:A,Stores!D:D, "Not Found")</f>
        <v>South</v>
      </c>
    </row>
    <row r="4347" spans="1:26">
      <c r="A4347" t="s">
        <v>5213</v>
      </c>
      <c r="B4347" s="1">
        <v>45756</v>
      </c>
      <c r="C4347" t="s">
        <v>144</v>
      </c>
      <c r="D4347" t="s">
        <v>728</v>
      </c>
      <c r="E4347" t="s">
        <v>831</v>
      </c>
      <c r="F4347">
        <v>4</v>
      </c>
      <c r="G4347">
        <v>0.15</v>
      </c>
      <c r="H4347" t="s">
        <v>875</v>
      </c>
      <c r="I4347" s="4">
        <f>Table4[[#This Row],[Quantity]]*Table4[[#This Row],[UnitPrice]]</f>
        <v>1272.2</v>
      </c>
      <c r="J4347" s="4">
        <f>Table4[[#This Row],[Gross Revenue]]*(1-Table4[[#This Row],[Discount]])</f>
        <v>1081.3700000000001</v>
      </c>
      <c r="K4347" s="4">
        <f>Table4[[#This Row],[Quantity]]*Table4[[#This Row],[CostPrice]]</f>
        <v>749.36</v>
      </c>
      <c r="L4347" s="4">
        <f>Table4[[#This Row],[Net Revenue]]-Table4[[#This Row],[Total Cost]]</f>
        <v>332.0100000000001</v>
      </c>
      <c r="M4347" t="str">
        <f>_xlfn.XLOOKUP(Table4[[#This Row],[ProductID]], Products!A:A,Products!B:B, "Not Found")</f>
        <v>Company Fruits</v>
      </c>
      <c r="N4347" t="str">
        <f>TEXT(Table4[[#This Row],[Date]], "mmm")</f>
        <v>Apr</v>
      </c>
      <c r="O4347" t="str">
        <f>TEXT(Table4[[#This Row],[Date]], "yyyy")</f>
        <v>2025</v>
      </c>
      <c r="P4347" t="str">
        <f>_xlfn.XLOOKUP(Table4[[#This Row],[ProductID]],Products!A:A,Products!C:C, "Not Found")</f>
        <v>Groceries</v>
      </c>
      <c r="Q4347" t="str">
        <f>_xlfn.XLOOKUP(Table4[[#This Row],[ProductID]],Products!A:A,Products!D:D,"Not Found")</f>
        <v>Fruits</v>
      </c>
      <c r="R4347">
        <f>_xlfn.XLOOKUP(Table4[[#This Row],[ProductID]],Products!A:A,Products!E:E,"Not Found")</f>
        <v>318.05</v>
      </c>
      <c r="S4347">
        <f>_xlfn.XLOOKUP(Table4[[#This Row],[ProductID]],Products!A:A,Products!F:F, "Not Found")</f>
        <v>187.34</v>
      </c>
      <c r="T4347" t="str">
        <f>_xlfn.XLOOKUP(Table4[[#This Row],[CustomerID]],Customers!A:A,Customers!D:D, "Not Found")</f>
        <v>F</v>
      </c>
      <c r="U4347" s="6">
        <f>_xlfn.XLOOKUP(Table4[[#This Row],[CustomerID]],Customers!A:A,Customers!E:E, "Not Found")</f>
        <v>30193</v>
      </c>
      <c r="V4347">
        <f ca="1">DATEDIF(Table4[[#This Row],[CustomerBirthday]], TODAY(), "Y")</f>
        <v>43</v>
      </c>
      <c r="W4347" t="str" cm="1">
        <f t="array" aca="1" ref="W4347" ca="1">_xlfn.IFS(Table4[[#This Row],[Age]]&lt;25, "Under 25",Table4[[#This Row],[Age]]=34, "25-34", Table4[[#This Row],[Age]]&lt;=49, "35-49", Table4[[#This Row],[Age]]&lt;=64, "50-64", Table4[[#This Row],[Age]]&gt;=65, "65+")</f>
        <v>35-49</v>
      </c>
      <c r="X4347" t="str">
        <f>_xlfn.XLOOKUP(Table4[[#This Row],[StoreID]],Stores!A:A,Stores!B:B, "Not found")</f>
        <v>MegaMart Jimenezborough</v>
      </c>
      <c r="Y4347" t="str">
        <f>_xlfn.XLOOKUP(Table4[[#This Row],[StoreID]],Stores!A:A,Stores!C:C, "Not Found")</f>
        <v>Jimenezborough</v>
      </c>
      <c r="Z4347" t="str">
        <f>_xlfn.XLOOKUP(Table4[[#This Row],[StoreID]],Stores!A:A,Stores!D:D, "Not Found")</f>
        <v>South</v>
      </c>
    </row>
    <row r="4348" spans="1:26">
      <c r="A4348" t="s">
        <v>5214</v>
      </c>
      <c r="B4348" s="1">
        <v>45696</v>
      </c>
      <c r="C4348" t="s">
        <v>141</v>
      </c>
      <c r="D4348" t="s">
        <v>761</v>
      </c>
      <c r="E4348" t="s">
        <v>839</v>
      </c>
      <c r="F4348">
        <v>5</v>
      </c>
      <c r="G4348">
        <v>0.05</v>
      </c>
      <c r="H4348" t="s">
        <v>868</v>
      </c>
      <c r="I4348" s="4">
        <f>Table4[[#This Row],[Quantity]]*Table4[[#This Row],[UnitPrice]]</f>
        <v>8814.6</v>
      </c>
      <c r="J4348" s="4">
        <f>Table4[[#This Row],[Gross Revenue]]*(1-Table4[[#This Row],[Discount]])</f>
        <v>8373.8700000000008</v>
      </c>
      <c r="K4348" s="4">
        <f>Table4[[#This Row],[Quantity]]*Table4[[#This Row],[CostPrice]]</f>
        <v>6732.4</v>
      </c>
      <c r="L4348" s="4">
        <f>Table4[[#This Row],[Net Revenue]]-Table4[[#This Row],[Total Cost]]</f>
        <v>1641.4700000000012</v>
      </c>
      <c r="M4348" t="str">
        <f>_xlfn.XLOOKUP(Table4[[#This Row],[ProductID]], Products!A:A,Products!B:B, "Not Found")</f>
        <v>Traditional Laptop</v>
      </c>
      <c r="N4348" t="str">
        <f>TEXT(Table4[[#This Row],[Date]], "mmm")</f>
        <v>Feb</v>
      </c>
      <c r="O4348" t="str">
        <f>TEXT(Table4[[#This Row],[Date]], "yyyy")</f>
        <v>2025</v>
      </c>
      <c r="P4348" t="str">
        <f>_xlfn.XLOOKUP(Table4[[#This Row],[ProductID]],Products!A:A,Products!C:C, "Not Found")</f>
        <v>Electronics</v>
      </c>
      <c r="Q4348" t="str">
        <f>_xlfn.XLOOKUP(Table4[[#This Row],[ProductID]],Products!A:A,Products!D:D,"Not Found")</f>
        <v>Laptop</v>
      </c>
      <c r="R4348">
        <f>_xlfn.XLOOKUP(Table4[[#This Row],[ProductID]],Products!A:A,Products!E:E,"Not Found")</f>
        <v>1762.92</v>
      </c>
      <c r="S4348">
        <f>_xlfn.XLOOKUP(Table4[[#This Row],[ProductID]],Products!A:A,Products!F:F, "Not Found")</f>
        <v>1346.48</v>
      </c>
      <c r="T4348" t="str">
        <f>_xlfn.XLOOKUP(Table4[[#This Row],[CustomerID]],Customers!A:A,Customers!D:D, "Not Found")</f>
        <v>M</v>
      </c>
      <c r="U4348" s="6">
        <f>_xlfn.XLOOKUP(Table4[[#This Row],[CustomerID]],Customers!A:A,Customers!E:E, "Not Found")</f>
        <v>33546</v>
      </c>
      <c r="V4348">
        <f ca="1">DATEDIF(Table4[[#This Row],[CustomerBirthday]], TODAY(), "Y")</f>
        <v>34</v>
      </c>
      <c r="W4348" t="str" cm="1">
        <f t="array" aca="1" ref="W4348" ca="1">_xlfn.IFS(Table4[[#This Row],[Age]]&lt;25, "Under 25",Table4[[#This Row],[Age]]=34, "25-34", Table4[[#This Row],[Age]]&lt;=49, "35-49", Table4[[#This Row],[Age]]&lt;=64, "50-64", Table4[[#This Row],[Age]]&gt;=65, "65+")</f>
        <v>25-34</v>
      </c>
      <c r="X4348" t="str">
        <f>_xlfn.XLOOKUP(Table4[[#This Row],[StoreID]],Stores!A:A,Stores!B:B, "Not found")</f>
        <v>MegaMart New Michele</v>
      </c>
      <c r="Y4348" t="str">
        <f>_xlfn.XLOOKUP(Table4[[#This Row],[StoreID]],Stores!A:A,Stores!C:C, "Not Found")</f>
        <v>New Michele</v>
      </c>
      <c r="Z4348" t="str">
        <f>_xlfn.XLOOKUP(Table4[[#This Row],[StoreID]],Stores!A:A,Stores!D:D, "Not Found")</f>
        <v>West</v>
      </c>
    </row>
    <row r="4349" spans="1:26">
      <c r="A4349" t="s">
        <v>5215</v>
      </c>
      <c r="B4349" s="1">
        <v>45383</v>
      </c>
      <c r="C4349" t="s">
        <v>85</v>
      </c>
      <c r="D4349" t="s">
        <v>776</v>
      </c>
      <c r="E4349" t="s">
        <v>842</v>
      </c>
      <c r="F4349">
        <v>1</v>
      </c>
      <c r="G4349">
        <v>0.1</v>
      </c>
      <c r="H4349" t="s">
        <v>865</v>
      </c>
      <c r="I4349" s="4">
        <f>Table4[[#This Row],[Quantity]]*Table4[[#This Row],[UnitPrice]]</f>
        <v>429.15</v>
      </c>
      <c r="J4349" s="4">
        <f>Table4[[#This Row],[Gross Revenue]]*(1-Table4[[#This Row],[Discount]])</f>
        <v>386.23500000000001</v>
      </c>
      <c r="K4349" s="4">
        <f>Table4[[#This Row],[Quantity]]*Table4[[#This Row],[CostPrice]]</f>
        <v>258.72000000000003</v>
      </c>
      <c r="L4349" s="4">
        <f>Table4[[#This Row],[Net Revenue]]-Table4[[#This Row],[Total Cost]]</f>
        <v>127.51499999999999</v>
      </c>
      <c r="M4349" t="str">
        <f>_xlfn.XLOOKUP(Table4[[#This Row],[ProductID]], Products!A:A,Products!B:B, "Not Found")</f>
        <v>Little Watches</v>
      </c>
      <c r="N4349" t="str">
        <f>TEXT(Table4[[#This Row],[Date]], "mmm")</f>
        <v>Apr</v>
      </c>
      <c r="O4349" t="str">
        <f>TEXT(Table4[[#This Row],[Date]], "yyyy")</f>
        <v>2024</v>
      </c>
      <c r="P4349" t="str">
        <f>_xlfn.XLOOKUP(Table4[[#This Row],[ProductID]],Products!A:A,Products!C:C, "Not Found")</f>
        <v>Fashion</v>
      </c>
      <c r="Q4349" t="str">
        <f>_xlfn.XLOOKUP(Table4[[#This Row],[ProductID]],Products!A:A,Products!D:D,"Not Found")</f>
        <v>Watches</v>
      </c>
      <c r="R4349">
        <f>_xlfn.XLOOKUP(Table4[[#This Row],[ProductID]],Products!A:A,Products!E:E,"Not Found")</f>
        <v>429.15</v>
      </c>
      <c r="S4349">
        <f>_xlfn.XLOOKUP(Table4[[#This Row],[ProductID]],Products!A:A,Products!F:F, "Not Found")</f>
        <v>258.72000000000003</v>
      </c>
      <c r="T4349" t="str">
        <f>_xlfn.XLOOKUP(Table4[[#This Row],[CustomerID]],Customers!A:A,Customers!D:D, "Not Found")</f>
        <v>M</v>
      </c>
      <c r="U4349" s="6">
        <f>_xlfn.XLOOKUP(Table4[[#This Row],[CustomerID]],Customers!A:A,Customers!E:E, "Not Found")</f>
        <v>34290</v>
      </c>
      <c r="V4349">
        <f ca="1">DATEDIF(Table4[[#This Row],[CustomerBirthday]], TODAY(), "Y")</f>
        <v>32</v>
      </c>
      <c r="W4349" t="str" cm="1">
        <f t="array" aca="1" ref="W4349" ca="1">_xlfn.IFS(Table4[[#This Row],[Age]]&lt;25, "Under 25",Table4[[#This Row],[Age]]=34, "25-34", Table4[[#This Row],[Age]]&lt;=49, "35-49", Table4[[#This Row],[Age]]&lt;=64, "50-64", Table4[[#This Row],[Age]]&gt;=65, "65+")</f>
        <v>35-49</v>
      </c>
      <c r="X4349" t="str">
        <f>_xlfn.XLOOKUP(Table4[[#This Row],[StoreID]],Stores!A:A,Stores!B:B, "Not found")</f>
        <v>MegaMart Brianahaven</v>
      </c>
      <c r="Y4349" t="str">
        <f>_xlfn.XLOOKUP(Table4[[#This Row],[StoreID]],Stores!A:A,Stores!C:C, "Not Found")</f>
        <v>Brianahaven</v>
      </c>
      <c r="Z4349" t="str">
        <f>_xlfn.XLOOKUP(Table4[[#This Row],[StoreID]],Stores!A:A,Stores!D:D, "Not Found")</f>
        <v>North</v>
      </c>
    </row>
    <row r="4350" spans="1:26">
      <c r="A4350" t="s">
        <v>5216</v>
      </c>
      <c r="B4350" s="1">
        <v>45223</v>
      </c>
      <c r="C4350" t="s">
        <v>258</v>
      </c>
      <c r="D4350" t="s">
        <v>759</v>
      </c>
      <c r="E4350" t="s">
        <v>839</v>
      </c>
      <c r="F4350">
        <v>1</v>
      </c>
      <c r="G4350">
        <v>0.1</v>
      </c>
      <c r="H4350" t="s">
        <v>871</v>
      </c>
      <c r="I4350" s="4">
        <f>Table4[[#This Row],[Quantity]]*Table4[[#This Row],[UnitPrice]]</f>
        <v>1079.8900000000001</v>
      </c>
      <c r="J4350" s="4">
        <f>Table4[[#This Row],[Gross Revenue]]*(1-Table4[[#This Row],[Discount]])</f>
        <v>971.90100000000007</v>
      </c>
      <c r="K4350" s="4">
        <f>Table4[[#This Row],[Quantity]]*Table4[[#This Row],[CostPrice]]</f>
        <v>703.83</v>
      </c>
      <c r="L4350" s="4">
        <f>Table4[[#This Row],[Net Revenue]]-Table4[[#This Row],[Total Cost]]</f>
        <v>268.07100000000003</v>
      </c>
      <c r="M4350" t="str">
        <f>_xlfn.XLOOKUP(Table4[[#This Row],[ProductID]], Products!A:A,Products!B:B, "Not Found")</f>
        <v>Democratic Smartphone</v>
      </c>
      <c r="N4350" t="str">
        <f>TEXT(Table4[[#This Row],[Date]], "mmm")</f>
        <v>Oct</v>
      </c>
      <c r="O4350" t="str">
        <f>TEXT(Table4[[#This Row],[Date]], "yyyy")</f>
        <v>2023</v>
      </c>
      <c r="P4350" t="str">
        <f>_xlfn.XLOOKUP(Table4[[#This Row],[ProductID]],Products!A:A,Products!C:C, "Not Found")</f>
        <v>Electronics</v>
      </c>
      <c r="Q4350" t="str">
        <f>_xlfn.XLOOKUP(Table4[[#This Row],[ProductID]],Products!A:A,Products!D:D,"Not Found")</f>
        <v>Smartphone</v>
      </c>
      <c r="R4350">
        <f>_xlfn.XLOOKUP(Table4[[#This Row],[ProductID]],Products!A:A,Products!E:E,"Not Found")</f>
        <v>1079.8900000000001</v>
      </c>
      <c r="S4350">
        <f>_xlfn.XLOOKUP(Table4[[#This Row],[ProductID]],Products!A:A,Products!F:F, "Not Found")</f>
        <v>703.83</v>
      </c>
      <c r="T4350" t="str">
        <f>_xlfn.XLOOKUP(Table4[[#This Row],[CustomerID]],Customers!A:A,Customers!D:D, "Not Found")</f>
        <v>F</v>
      </c>
      <c r="U4350" s="6">
        <f>_xlfn.XLOOKUP(Table4[[#This Row],[CustomerID]],Customers!A:A,Customers!E:E, "Not Found")</f>
        <v>29746</v>
      </c>
      <c r="V4350">
        <f ca="1">DATEDIF(Table4[[#This Row],[CustomerBirthday]], TODAY(), "Y")</f>
        <v>45</v>
      </c>
      <c r="W4350" t="str" cm="1">
        <f t="array" aca="1" ref="W4350" ca="1">_xlfn.IFS(Table4[[#This Row],[Age]]&lt;25, "Under 25",Table4[[#This Row],[Age]]=34, "25-34", Table4[[#This Row],[Age]]&lt;=49, "35-49", Table4[[#This Row],[Age]]&lt;=64, "50-64", Table4[[#This Row],[Age]]&gt;=65, "65+")</f>
        <v>35-49</v>
      </c>
      <c r="X4350" t="str">
        <f>_xlfn.XLOOKUP(Table4[[#This Row],[StoreID]],Stores!A:A,Stores!B:B, "Not found")</f>
        <v>MegaMart New Michele</v>
      </c>
      <c r="Y4350" t="str">
        <f>_xlfn.XLOOKUP(Table4[[#This Row],[StoreID]],Stores!A:A,Stores!C:C, "Not Found")</f>
        <v>New Michele</v>
      </c>
      <c r="Z4350" t="str">
        <f>_xlfn.XLOOKUP(Table4[[#This Row],[StoreID]],Stores!A:A,Stores!D:D, "Not Found")</f>
        <v>West</v>
      </c>
    </row>
    <row r="4351" spans="1:26">
      <c r="A4351" t="s">
        <v>5217</v>
      </c>
      <c r="B4351" s="1">
        <v>45186</v>
      </c>
      <c r="C4351" t="s">
        <v>407</v>
      </c>
      <c r="D4351" t="s">
        <v>814</v>
      </c>
      <c r="E4351" t="s">
        <v>842</v>
      </c>
      <c r="F4351">
        <v>2</v>
      </c>
      <c r="G4351">
        <v>0.15</v>
      </c>
      <c r="H4351" t="s">
        <v>875</v>
      </c>
      <c r="I4351" s="4">
        <f>Table4[[#This Row],[Quantity]]*Table4[[#This Row],[UnitPrice]]</f>
        <v>2573.1</v>
      </c>
      <c r="J4351" s="4">
        <f>Table4[[#This Row],[Gross Revenue]]*(1-Table4[[#This Row],[Discount]])</f>
        <v>2187.1349999999998</v>
      </c>
      <c r="K4351" s="4">
        <f>Table4[[#This Row],[Quantity]]*Table4[[#This Row],[CostPrice]]</f>
        <v>1595.08</v>
      </c>
      <c r="L4351" s="4">
        <f>Table4[[#This Row],[Net Revenue]]-Table4[[#This Row],[Total Cost]]</f>
        <v>592.05499999999984</v>
      </c>
      <c r="M4351" t="str">
        <f>_xlfn.XLOOKUP(Table4[[#This Row],[ProductID]], Products!A:A,Products!B:B, "Not Found")</f>
        <v>Least Accessories</v>
      </c>
      <c r="N4351" t="str">
        <f>TEXT(Table4[[#This Row],[Date]], "mmm")</f>
        <v>Sep</v>
      </c>
      <c r="O4351" t="str">
        <f>TEXT(Table4[[#This Row],[Date]], "yyyy")</f>
        <v>2023</v>
      </c>
      <c r="P4351" t="str">
        <f>_xlfn.XLOOKUP(Table4[[#This Row],[ProductID]],Products!A:A,Products!C:C, "Not Found")</f>
        <v>Fashion</v>
      </c>
      <c r="Q4351" t="str">
        <f>_xlfn.XLOOKUP(Table4[[#This Row],[ProductID]],Products!A:A,Products!D:D,"Not Found")</f>
        <v>Accessories</v>
      </c>
      <c r="R4351">
        <f>_xlfn.XLOOKUP(Table4[[#This Row],[ProductID]],Products!A:A,Products!E:E,"Not Found")</f>
        <v>1286.55</v>
      </c>
      <c r="S4351">
        <f>_xlfn.XLOOKUP(Table4[[#This Row],[ProductID]],Products!A:A,Products!F:F, "Not Found")</f>
        <v>797.54</v>
      </c>
      <c r="T4351" t="str">
        <f>_xlfn.XLOOKUP(Table4[[#This Row],[CustomerID]],Customers!A:A,Customers!D:D, "Not Found")</f>
        <v>F</v>
      </c>
      <c r="U4351" s="6">
        <f>_xlfn.XLOOKUP(Table4[[#This Row],[CustomerID]],Customers!A:A,Customers!E:E, "Not Found")</f>
        <v>38779</v>
      </c>
      <c r="V4351">
        <f ca="1">DATEDIF(Table4[[#This Row],[CustomerBirthday]], TODAY(), "Y")</f>
        <v>20</v>
      </c>
      <c r="W4351" t="str" cm="1">
        <f t="array" aca="1" ref="W4351" ca="1">_xlfn.IFS(Table4[[#This Row],[Age]]&lt;25, "Under 25",Table4[[#This Row],[Age]]=34, "25-34", Table4[[#This Row],[Age]]&lt;=49, "35-49", Table4[[#This Row],[Age]]&lt;=64, "50-64", Table4[[#This Row],[Age]]&gt;=65, "65+")</f>
        <v>Under 25</v>
      </c>
      <c r="X4351" t="str">
        <f>_xlfn.XLOOKUP(Table4[[#This Row],[StoreID]],Stores!A:A,Stores!B:B, "Not found")</f>
        <v>MegaMart Brianahaven</v>
      </c>
      <c r="Y4351" t="str">
        <f>_xlfn.XLOOKUP(Table4[[#This Row],[StoreID]],Stores!A:A,Stores!C:C, "Not Found")</f>
        <v>Brianahaven</v>
      </c>
      <c r="Z4351" t="str">
        <f>_xlfn.XLOOKUP(Table4[[#This Row],[StoreID]],Stores!A:A,Stores!D:D, "Not Found")</f>
        <v>North</v>
      </c>
    </row>
    <row r="4352" spans="1:26">
      <c r="A4352" t="s">
        <v>5218</v>
      </c>
      <c r="B4352" s="1">
        <v>45836</v>
      </c>
      <c r="C4352" t="s">
        <v>89</v>
      </c>
      <c r="D4352" t="s">
        <v>747</v>
      </c>
      <c r="E4352" t="s">
        <v>835</v>
      </c>
      <c r="F4352">
        <v>2</v>
      </c>
      <c r="G4352">
        <v>0</v>
      </c>
      <c r="H4352" t="s">
        <v>871</v>
      </c>
      <c r="I4352" s="4">
        <f>Table4[[#This Row],[Quantity]]*Table4[[#This Row],[UnitPrice]]</f>
        <v>2269.6</v>
      </c>
      <c r="J4352" s="4">
        <f>Table4[[#This Row],[Gross Revenue]]*(1-Table4[[#This Row],[Discount]])</f>
        <v>2269.6</v>
      </c>
      <c r="K4352" s="4">
        <f>Table4[[#This Row],[Quantity]]*Table4[[#This Row],[CostPrice]]</f>
        <v>1350.2</v>
      </c>
      <c r="L4352" s="4">
        <f>Table4[[#This Row],[Net Revenue]]-Table4[[#This Row],[Total Cost]]</f>
        <v>919.39999999999986</v>
      </c>
      <c r="M4352" t="str">
        <f>_xlfn.XLOOKUP(Table4[[#This Row],[ProductID]], Products!A:A,Products!B:B, "Not Found")</f>
        <v>World Watches</v>
      </c>
      <c r="N4352" t="str">
        <f>TEXT(Table4[[#This Row],[Date]], "mmm")</f>
        <v>Jun</v>
      </c>
      <c r="O4352" t="str">
        <f>TEXT(Table4[[#This Row],[Date]], "yyyy")</f>
        <v>2025</v>
      </c>
      <c r="P4352" t="str">
        <f>_xlfn.XLOOKUP(Table4[[#This Row],[ProductID]],Products!A:A,Products!C:C, "Not Found")</f>
        <v>Fashion</v>
      </c>
      <c r="Q4352" t="str">
        <f>_xlfn.XLOOKUP(Table4[[#This Row],[ProductID]],Products!A:A,Products!D:D,"Not Found")</f>
        <v>Watches</v>
      </c>
      <c r="R4352">
        <f>_xlfn.XLOOKUP(Table4[[#This Row],[ProductID]],Products!A:A,Products!E:E,"Not Found")</f>
        <v>1134.8</v>
      </c>
      <c r="S4352">
        <f>_xlfn.XLOOKUP(Table4[[#This Row],[ProductID]],Products!A:A,Products!F:F, "Not Found")</f>
        <v>675.1</v>
      </c>
      <c r="T4352" t="str">
        <f>_xlfn.XLOOKUP(Table4[[#This Row],[CustomerID]],Customers!A:A,Customers!D:D, "Not Found")</f>
        <v>M</v>
      </c>
      <c r="U4352" s="6">
        <f>_xlfn.XLOOKUP(Table4[[#This Row],[CustomerID]],Customers!A:A,Customers!E:E, "Not Found")</f>
        <v>20409</v>
      </c>
      <c r="V4352">
        <f ca="1">DATEDIF(Table4[[#This Row],[CustomerBirthday]], TODAY(), "Y")</f>
        <v>70</v>
      </c>
      <c r="W4352" t="str" cm="1">
        <f t="array" aca="1" ref="W4352" ca="1">_xlfn.IFS(Table4[[#This Row],[Age]]&lt;25, "Under 25",Table4[[#This Row],[Age]]=34, "25-34", Table4[[#This Row],[Age]]&lt;=49, "35-49", Table4[[#This Row],[Age]]&lt;=64, "50-64", Table4[[#This Row],[Age]]&gt;=65, "65+")</f>
        <v>65+</v>
      </c>
      <c r="X4352" t="str">
        <f>_xlfn.XLOOKUP(Table4[[#This Row],[StoreID]],Stores!A:A,Stores!B:B, "Not found")</f>
        <v>MegaMart Peckmouth</v>
      </c>
      <c r="Y4352" t="str">
        <f>_xlfn.XLOOKUP(Table4[[#This Row],[StoreID]],Stores!A:A,Stores!C:C, "Not Found")</f>
        <v>Peckmouth</v>
      </c>
      <c r="Z4352" t="str">
        <f>_xlfn.XLOOKUP(Table4[[#This Row],[StoreID]],Stores!A:A,Stores!D:D, "Not Found")</f>
        <v>East</v>
      </c>
    </row>
    <row r="4353" spans="1:26">
      <c r="A4353" t="s">
        <v>5219</v>
      </c>
      <c r="B4353" s="1">
        <v>45417</v>
      </c>
      <c r="C4353" t="s">
        <v>498</v>
      </c>
      <c r="D4353" t="s">
        <v>718</v>
      </c>
      <c r="E4353" t="s">
        <v>846</v>
      </c>
      <c r="F4353">
        <v>3</v>
      </c>
      <c r="G4353">
        <v>0.15</v>
      </c>
      <c r="H4353" t="s">
        <v>875</v>
      </c>
      <c r="I4353" s="4">
        <f>Table4[[#This Row],[Quantity]]*Table4[[#This Row],[UnitPrice]]</f>
        <v>1012.89</v>
      </c>
      <c r="J4353" s="4">
        <f>Table4[[#This Row],[Gross Revenue]]*(1-Table4[[#This Row],[Discount]])</f>
        <v>860.95650000000001</v>
      </c>
      <c r="K4353" s="4">
        <f>Table4[[#This Row],[Quantity]]*Table4[[#This Row],[CostPrice]]</f>
        <v>507.09000000000003</v>
      </c>
      <c r="L4353" s="4">
        <f>Table4[[#This Row],[Net Revenue]]-Table4[[#This Row],[Total Cost]]</f>
        <v>353.86649999999997</v>
      </c>
      <c r="M4353" t="str">
        <f>_xlfn.XLOOKUP(Table4[[#This Row],[ProductID]], Products!A:A,Products!B:B, "Not Found")</f>
        <v>Here Footwear</v>
      </c>
      <c r="N4353" t="str">
        <f>TEXT(Table4[[#This Row],[Date]], "mmm")</f>
        <v>May</v>
      </c>
      <c r="O4353" t="str">
        <f>TEXT(Table4[[#This Row],[Date]], "yyyy")</f>
        <v>2024</v>
      </c>
      <c r="P4353" t="str">
        <f>_xlfn.XLOOKUP(Table4[[#This Row],[ProductID]],Products!A:A,Products!C:C, "Not Found")</f>
        <v>Fashion</v>
      </c>
      <c r="Q4353" t="str">
        <f>_xlfn.XLOOKUP(Table4[[#This Row],[ProductID]],Products!A:A,Products!D:D,"Not Found")</f>
        <v>Footwear</v>
      </c>
      <c r="R4353">
        <f>_xlfn.XLOOKUP(Table4[[#This Row],[ProductID]],Products!A:A,Products!E:E,"Not Found")</f>
        <v>337.63</v>
      </c>
      <c r="S4353">
        <f>_xlfn.XLOOKUP(Table4[[#This Row],[ProductID]],Products!A:A,Products!F:F, "Not Found")</f>
        <v>169.03</v>
      </c>
      <c r="T4353" t="str">
        <f>_xlfn.XLOOKUP(Table4[[#This Row],[CustomerID]],Customers!A:A,Customers!D:D, "Not Found")</f>
        <v>M</v>
      </c>
      <c r="U4353" s="6">
        <f>_xlfn.XLOOKUP(Table4[[#This Row],[CustomerID]],Customers!A:A,Customers!E:E, "Not Found")</f>
        <v>39260</v>
      </c>
      <c r="V4353">
        <f ca="1">DATEDIF(Table4[[#This Row],[CustomerBirthday]], TODAY(), "Y")</f>
        <v>19</v>
      </c>
      <c r="W4353" t="str" cm="1">
        <f t="array" aca="1" ref="W4353" ca="1">_xlfn.IFS(Table4[[#This Row],[Age]]&lt;25, "Under 25",Table4[[#This Row],[Age]]=34, "25-34", Table4[[#This Row],[Age]]&lt;=49, "35-49", Table4[[#This Row],[Age]]&lt;=64, "50-64", Table4[[#This Row],[Age]]&gt;=65, "65+")</f>
        <v>Under 25</v>
      </c>
      <c r="X4353" t="str">
        <f>_xlfn.XLOOKUP(Table4[[#This Row],[StoreID]],Stores!A:A,Stores!B:B, "Not found")</f>
        <v>MegaMart Johnmouth</v>
      </c>
      <c r="Y4353" t="str">
        <f>_xlfn.XLOOKUP(Table4[[#This Row],[StoreID]],Stores!A:A,Stores!C:C, "Not Found")</f>
        <v>Johnmouth</v>
      </c>
      <c r="Z4353" t="str">
        <f>_xlfn.XLOOKUP(Table4[[#This Row],[StoreID]],Stores!A:A,Stores!D:D, "Not Found")</f>
        <v>East</v>
      </c>
    </row>
    <row r="4354" spans="1:26">
      <c r="A4354" t="s">
        <v>5220</v>
      </c>
      <c r="B4354" s="1">
        <v>45249</v>
      </c>
      <c r="C4354" t="s">
        <v>700</v>
      </c>
      <c r="D4354" t="s">
        <v>794</v>
      </c>
      <c r="E4354" t="s">
        <v>831</v>
      </c>
      <c r="F4354">
        <v>5</v>
      </c>
      <c r="G4354">
        <v>0.05</v>
      </c>
      <c r="H4354" t="s">
        <v>868</v>
      </c>
      <c r="I4354" s="4">
        <f>Table4[[#This Row],[Quantity]]*Table4[[#This Row],[UnitPrice]]</f>
        <v>2140.25</v>
      </c>
      <c r="J4354" s="4">
        <f>Table4[[#This Row],[Gross Revenue]]*(1-Table4[[#This Row],[Discount]])</f>
        <v>2033.2375</v>
      </c>
      <c r="K4354" s="4">
        <f>Table4[[#This Row],[Quantity]]*Table4[[#This Row],[CostPrice]]</f>
        <v>1230.3499999999999</v>
      </c>
      <c r="L4354" s="4">
        <f>Table4[[#This Row],[Net Revenue]]-Table4[[#This Row],[Total Cost]]</f>
        <v>802.88750000000005</v>
      </c>
      <c r="M4354" t="str">
        <f>_xlfn.XLOOKUP(Table4[[#This Row],[ProductID]], Products!A:A,Products!B:B, "Not Found")</f>
        <v>Everything Laptop</v>
      </c>
      <c r="N4354" t="str">
        <f>TEXT(Table4[[#This Row],[Date]], "mmm")</f>
        <v>Nov</v>
      </c>
      <c r="O4354" t="str">
        <f>TEXT(Table4[[#This Row],[Date]], "yyyy")</f>
        <v>2023</v>
      </c>
      <c r="P4354" t="str">
        <f>_xlfn.XLOOKUP(Table4[[#This Row],[ProductID]],Products!A:A,Products!C:C, "Not Found")</f>
        <v>Electronics</v>
      </c>
      <c r="Q4354" t="str">
        <f>_xlfn.XLOOKUP(Table4[[#This Row],[ProductID]],Products!A:A,Products!D:D,"Not Found")</f>
        <v>Laptop</v>
      </c>
      <c r="R4354">
        <f>_xlfn.XLOOKUP(Table4[[#This Row],[ProductID]],Products!A:A,Products!E:E,"Not Found")</f>
        <v>428.05</v>
      </c>
      <c r="S4354">
        <f>_xlfn.XLOOKUP(Table4[[#This Row],[ProductID]],Products!A:A,Products!F:F, "Not Found")</f>
        <v>246.07</v>
      </c>
      <c r="T4354" t="str">
        <f>_xlfn.XLOOKUP(Table4[[#This Row],[CustomerID]],Customers!A:A,Customers!D:D, "Not Found")</f>
        <v>F</v>
      </c>
      <c r="U4354" s="6">
        <f>_xlfn.XLOOKUP(Table4[[#This Row],[CustomerID]],Customers!A:A,Customers!E:E, "Not Found")</f>
        <v>25706</v>
      </c>
      <c r="V4354">
        <f ca="1">DATEDIF(Table4[[#This Row],[CustomerBirthday]], TODAY(), "Y")</f>
        <v>56</v>
      </c>
      <c r="W4354" t="str" cm="1">
        <f t="array" aca="1" ref="W4354" ca="1">_xlfn.IFS(Table4[[#This Row],[Age]]&lt;25, "Under 25",Table4[[#This Row],[Age]]=34, "25-34", Table4[[#This Row],[Age]]&lt;=49, "35-49", Table4[[#This Row],[Age]]&lt;=64, "50-64", Table4[[#This Row],[Age]]&gt;=65, "65+")</f>
        <v>50-64</v>
      </c>
      <c r="X4354" t="str">
        <f>_xlfn.XLOOKUP(Table4[[#This Row],[StoreID]],Stores!A:A,Stores!B:B, "Not found")</f>
        <v>MegaMart Jimenezborough</v>
      </c>
      <c r="Y4354" t="str">
        <f>_xlfn.XLOOKUP(Table4[[#This Row],[StoreID]],Stores!A:A,Stores!C:C, "Not Found")</f>
        <v>Jimenezborough</v>
      </c>
      <c r="Z4354" t="str">
        <f>_xlfn.XLOOKUP(Table4[[#This Row],[StoreID]],Stores!A:A,Stores!D:D, "Not Found")</f>
        <v>South</v>
      </c>
    </row>
    <row r="4355" spans="1:26">
      <c r="A4355" t="s">
        <v>5221</v>
      </c>
      <c r="B4355" s="1">
        <v>45587</v>
      </c>
      <c r="C4355" t="s">
        <v>503</v>
      </c>
      <c r="D4355" t="s">
        <v>764</v>
      </c>
      <c r="E4355" t="s">
        <v>831</v>
      </c>
      <c r="F4355">
        <v>3</v>
      </c>
      <c r="G4355">
        <v>0.1</v>
      </c>
      <c r="H4355" t="s">
        <v>875</v>
      </c>
      <c r="I4355" s="4">
        <f>Table4[[#This Row],[Quantity]]*Table4[[#This Row],[UnitPrice]]</f>
        <v>971.76</v>
      </c>
      <c r="J4355" s="4">
        <f>Table4[[#This Row],[Gross Revenue]]*(1-Table4[[#This Row],[Discount]])</f>
        <v>874.58400000000006</v>
      </c>
      <c r="K4355" s="4">
        <f>Table4[[#This Row],[Quantity]]*Table4[[#This Row],[CostPrice]]</f>
        <v>728.93999999999994</v>
      </c>
      <c r="L4355" s="4">
        <f>Table4[[#This Row],[Net Revenue]]-Table4[[#This Row],[Total Cost]]</f>
        <v>145.64400000000012</v>
      </c>
      <c r="M4355" t="str">
        <f>_xlfn.XLOOKUP(Table4[[#This Row],[ProductID]], Products!A:A,Products!B:B, "Not Found")</f>
        <v>Simple Accessories</v>
      </c>
      <c r="N4355" t="str">
        <f>TEXT(Table4[[#This Row],[Date]], "mmm")</f>
        <v>Oct</v>
      </c>
      <c r="O4355" t="str">
        <f>TEXT(Table4[[#This Row],[Date]], "yyyy")</f>
        <v>2024</v>
      </c>
      <c r="P4355" t="str">
        <f>_xlfn.XLOOKUP(Table4[[#This Row],[ProductID]],Products!A:A,Products!C:C, "Not Found")</f>
        <v>Fashion</v>
      </c>
      <c r="Q4355" t="str">
        <f>_xlfn.XLOOKUP(Table4[[#This Row],[ProductID]],Products!A:A,Products!D:D,"Not Found")</f>
        <v>Accessories</v>
      </c>
      <c r="R4355">
        <f>_xlfn.XLOOKUP(Table4[[#This Row],[ProductID]],Products!A:A,Products!E:E,"Not Found")</f>
        <v>323.92</v>
      </c>
      <c r="S4355">
        <f>_xlfn.XLOOKUP(Table4[[#This Row],[ProductID]],Products!A:A,Products!F:F, "Not Found")</f>
        <v>242.98</v>
      </c>
      <c r="T4355" t="str">
        <f>_xlfn.XLOOKUP(Table4[[#This Row],[CustomerID]],Customers!A:A,Customers!D:D, "Not Found")</f>
        <v>F</v>
      </c>
      <c r="U4355" s="6">
        <f>_xlfn.XLOOKUP(Table4[[#This Row],[CustomerID]],Customers!A:A,Customers!E:E, "Not Found")</f>
        <v>22552</v>
      </c>
      <c r="V4355">
        <f ca="1">DATEDIF(Table4[[#This Row],[CustomerBirthday]], TODAY(), "Y")</f>
        <v>64</v>
      </c>
      <c r="W4355" t="str" cm="1">
        <f t="array" aca="1" ref="W4355" ca="1">_xlfn.IFS(Table4[[#This Row],[Age]]&lt;25, "Under 25",Table4[[#This Row],[Age]]=34, "25-34", Table4[[#This Row],[Age]]&lt;=49, "35-49", Table4[[#This Row],[Age]]&lt;=64, "50-64", Table4[[#This Row],[Age]]&gt;=65, "65+")</f>
        <v>50-64</v>
      </c>
      <c r="X4355" t="str">
        <f>_xlfn.XLOOKUP(Table4[[#This Row],[StoreID]],Stores!A:A,Stores!B:B, "Not found")</f>
        <v>MegaMart Jimenezborough</v>
      </c>
      <c r="Y4355" t="str">
        <f>_xlfn.XLOOKUP(Table4[[#This Row],[StoreID]],Stores!A:A,Stores!C:C, "Not Found")</f>
        <v>Jimenezborough</v>
      </c>
      <c r="Z4355" t="str">
        <f>_xlfn.XLOOKUP(Table4[[#This Row],[StoreID]],Stores!A:A,Stores!D:D, "Not Found")</f>
        <v>South</v>
      </c>
    </row>
    <row r="4356" spans="1:26">
      <c r="A4356" t="s">
        <v>5222</v>
      </c>
      <c r="B4356" s="1">
        <v>45281</v>
      </c>
      <c r="C4356" t="s">
        <v>28</v>
      </c>
      <c r="D4356" t="s">
        <v>759</v>
      </c>
      <c r="E4356" t="s">
        <v>846</v>
      </c>
      <c r="F4356">
        <v>5</v>
      </c>
      <c r="G4356">
        <v>0.05</v>
      </c>
      <c r="H4356" t="s">
        <v>875</v>
      </c>
      <c r="I4356" s="4">
        <f>Table4[[#This Row],[Quantity]]*Table4[[#This Row],[UnitPrice]]</f>
        <v>5399.4500000000007</v>
      </c>
      <c r="J4356" s="4">
        <f>Table4[[#This Row],[Gross Revenue]]*(1-Table4[[#This Row],[Discount]])</f>
        <v>5129.4775000000009</v>
      </c>
      <c r="K4356" s="4">
        <f>Table4[[#This Row],[Quantity]]*Table4[[#This Row],[CostPrice]]</f>
        <v>3519.15</v>
      </c>
      <c r="L4356" s="4">
        <f>Table4[[#This Row],[Net Revenue]]-Table4[[#This Row],[Total Cost]]</f>
        <v>1610.3275000000008</v>
      </c>
      <c r="M4356" t="str">
        <f>_xlfn.XLOOKUP(Table4[[#This Row],[ProductID]], Products!A:A,Products!B:B, "Not Found")</f>
        <v>Democratic Smartphone</v>
      </c>
      <c r="N4356" t="str">
        <f>TEXT(Table4[[#This Row],[Date]], "mmm")</f>
        <v>Dec</v>
      </c>
      <c r="O4356" t="str">
        <f>TEXT(Table4[[#This Row],[Date]], "yyyy")</f>
        <v>2023</v>
      </c>
      <c r="P4356" t="str">
        <f>_xlfn.XLOOKUP(Table4[[#This Row],[ProductID]],Products!A:A,Products!C:C, "Not Found")</f>
        <v>Electronics</v>
      </c>
      <c r="Q4356" t="str">
        <f>_xlfn.XLOOKUP(Table4[[#This Row],[ProductID]],Products!A:A,Products!D:D,"Not Found")</f>
        <v>Smartphone</v>
      </c>
      <c r="R4356">
        <f>_xlfn.XLOOKUP(Table4[[#This Row],[ProductID]],Products!A:A,Products!E:E,"Not Found")</f>
        <v>1079.8900000000001</v>
      </c>
      <c r="S4356">
        <f>_xlfn.XLOOKUP(Table4[[#This Row],[ProductID]],Products!A:A,Products!F:F, "Not Found")</f>
        <v>703.83</v>
      </c>
      <c r="T4356" t="str">
        <f>_xlfn.XLOOKUP(Table4[[#This Row],[CustomerID]],Customers!A:A,Customers!D:D, "Not Found")</f>
        <v>M</v>
      </c>
      <c r="U4356" s="6">
        <f>_xlfn.XLOOKUP(Table4[[#This Row],[CustomerID]],Customers!A:A,Customers!E:E, "Not Found")</f>
        <v>31688</v>
      </c>
      <c r="V4356">
        <f ca="1">DATEDIF(Table4[[#This Row],[CustomerBirthday]], TODAY(), "Y")</f>
        <v>39</v>
      </c>
      <c r="W4356" t="str" cm="1">
        <f t="array" aca="1" ref="W4356" ca="1">_xlfn.IFS(Table4[[#This Row],[Age]]&lt;25, "Under 25",Table4[[#This Row],[Age]]=34, "25-34", Table4[[#This Row],[Age]]&lt;=49, "35-49", Table4[[#This Row],[Age]]&lt;=64, "50-64", Table4[[#This Row],[Age]]&gt;=65, "65+")</f>
        <v>35-49</v>
      </c>
      <c r="X4356" t="str">
        <f>_xlfn.XLOOKUP(Table4[[#This Row],[StoreID]],Stores!A:A,Stores!B:B, "Not found")</f>
        <v>MegaMart Johnmouth</v>
      </c>
      <c r="Y4356" t="str">
        <f>_xlfn.XLOOKUP(Table4[[#This Row],[StoreID]],Stores!A:A,Stores!C:C, "Not Found")</f>
        <v>Johnmouth</v>
      </c>
      <c r="Z4356" t="str">
        <f>_xlfn.XLOOKUP(Table4[[#This Row],[StoreID]],Stores!A:A,Stores!D:D, "Not Found")</f>
        <v>East</v>
      </c>
    </row>
    <row r="4357" spans="1:26">
      <c r="A4357" t="s">
        <v>5223</v>
      </c>
      <c r="B4357" s="1">
        <v>45616</v>
      </c>
      <c r="C4357" t="s">
        <v>426</v>
      </c>
      <c r="D4357" t="s">
        <v>766</v>
      </c>
      <c r="E4357" t="s">
        <v>842</v>
      </c>
      <c r="F4357">
        <v>5</v>
      </c>
      <c r="G4357">
        <v>0</v>
      </c>
      <c r="H4357" t="s">
        <v>865</v>
      </c>
      <c r="I4357" s="4">
        <f>Table4[[#This Row],[Quantity]]*Table4[[#This Row],[UnitPrice]]</f>
        <v>6136.2</v>
      </c>
      <c r="J4357" s="4">
        <f>Table4[[#This Row],[Gross Revenue]]*(1-Table4[[#This Row],[Discount]])</f>
        <v>6136.2</v>
      </c>
      <c r="K4357" s="4">
        <f>Table4[[#This Row],[Quantity]]*Table4[[#This Row],[CostPrice]]</f>
        <v>4885.45</v>
      </c>
      <c r="L4357" s="4">
        <f>Table4[[#This Row],[Net Revenue]]-Table4[[#This Row],[Total Cost]]</f>
        <v>1250.75</v>
      </c>
      <c r="M4357" t="str">
        <f>_xlfn.XLOOKUP(Table4[[#This Row],[ProductID]], Products!A:A,Products!B:B, "Not Found")</f>
        <v>Firm Dairy</v>
      </c>
      <c r="N4357" t="str">
        <f>TEXT(Table4[[#This Row],[Date]], "mmm")</f>
        <v>Nov</v>
      </c>
      <c r="O4357" t="str">
        <f>TEXT(Table4[[#This Row],[Date]], "yyyy")</f>
        <v>2024</v>
      </c>
      <c r="P4357" t="str">
        <f>_xlfn.XLOOKUP(Table4[[#This Row],[ProductID]],Products!A:A,Products!C:C, "Not Found")</f>
        <v>Groceries</v>
      </c>
      <c r="Q4357" t="str">
        <f>_xlfn.XLOOKUP(Table4[[#This Row],[ProductID]],Products!A:A,Products!D:D,"Not Found")</f>
        <v>Dairy</v>
      </c>
      <c r="R4357">
        <f>_xlfn.XLOOKUP(Table4[[#This Row],[ProductID]],Products!A:A,Products!E:E,"Not Found")</f>
        <v>1227.24</v>
      </c>
      <c r="S4357">
        <f>_xlfn.XLOOKUP(Table4[[#This Row],[ProductID]],Products!A:A,Products!F:F, "Not Found")</f>
        <v>977.09</v>
      </c>
      <c r="T4357" t="str">
        <f>_xlfn.XLOOKUP(Table4[[#This Row],[CustomerID]],Customers!A:A,Customers!D:D, "Not Found")</f>
        <v>F</v>
      </c>
      <c r="U4357" s="6">
        <f>_xlfn.XLOOKUP(Table4[[#This Row],[CustomerID]],Customers!A:A,Customers!E:E, "Not Found")</f>
        <v>29406</v>
      </c>
      <c r="V4357">
        <f ca="1">DATEDIF(Table4[[#This Row],[CustomerBirthday]], TODAY(), "Y")</f>
        <v>46</v>
      </c>
      <c r="W4357" t="str" cm="1">
        <f t="array" aca="1" ref="W4357" ca="1">_xlfn.IFS(Table4[[#This Row],[Age]]&lt;25, "Under 25",Table4[[#This Row],[Age]]=34, "25-34", Table4[[#This Row],[Age]]&lt;=49, "35-49", Table4[[#This Row],[Age]]&lt;=64, "50-64", Table4[[#This Row],[Age]]&gt;=65, "65+")</f>
        <v>35-49</v>
      </c>
      <c r="X4357" t="str">
        <f>_xlfn.XLOOKUP(Table4[[#This Row],[StoreID]],Stores!A:A,Stores!B:B, "Not found")</f>
        <v>MegaMart Brianahaven</v>
      </c>
      <c r="Y4357" t="str">
        <f>_xlfn.XLOOKUP(Table4[[#This Row],[StoreID]],Stores!A:A,Stores!C:C, "Not Found")</f>
        <v>Brianahaven</v>
      </c>
      <c r="Z4357" t="str">
        <f>_xlfn.XLOOKUP(Table4[[#This Row],[StoreID]],Stores!A:A,Stores!D:D, "Not Found")</f>
        <v>North</v>
      </c>
    </row>
    <row r="4358" spans="1:26">
      <c r="A4358" t="s">
        <v>5224</v>
      </c>
      <c r="B4358" s="1">
        <v>45485</v>
      </c>
      <c r="C4358" t="s">
        <v>306</v>
      </c>
      <c r="D4358" t="s">
        <v>794</v>
      </c>
      <c r="E4358" t="s">
        <v>835</v>
      </c>
      <c r="F4358">
        <v>5</v>
      </c>
      <c r="G4358">
        <v>0.15</v>
      </c>
      <c r="H4358" t="s">
        <v>868</v>
      </c>
      <c r="I4358" s="4">
        <f>Table4[[#This Row],[Quantity]]*Table4[[#This Row],[UnitPrice]]</f>
        <v>2140.25</v>
      </c>
      <c r="J4358" s="4">
        <f>Table4[[#This Row],[Gross Revenue]]*(1-Table4[[#This Row],[Discount]])</f>
        <v>1819.2124999999999</v>
      </c>
      <c r="K4358" s="4">
        <f>Table4[[#This Row],[Quantity]]*Table4[[#This Row],[CostPrice]]</f>
        <v>1230.3499999999999</v>
      </c>
      <c r="L4358" s="4">
        <f>Table4[[#This Row],[Net Revenue]]-Table4[[#This Row],[Total Cost]]</f>
        <v>588.86249999999995</v>
      </c>
      <c r="M4358" t="str">
        <f>_xlfn.XLOOKUP(Table4[[#This Row],[ProductID]], Products!A:A,Products!B:B, "Not Found")</f>
        <v>Everything Laptop</v>
      </c>
      <c r="N4358" t="str">
        <f>TEXT(Table4[[#This Row],[Date]], "mmm")</f>
        <v>Jul</v>
      </c>
      <c r="O4358" t="str">
        <f>TEXT(Table4[[#This Row],[Date]], "yyyy")</f>
        <v>2024</v>
      </c>
      <c r="P4358" t="str">
        <f>_xlfn.XLOOKUP(Table4[[#This Row],[ProductID]],Products!A:A,Products!C:C, "Not Found")</f>
        <v>Electronics</v>
      </c>
      <c r="Q4358" t="str">
        <f>_xlfn.XLOOKUP(Table4[[#This Row],[ProductID]],Products!A:A,Products!D:D,"Not Found")</f>
        <v>Laptop</v>
      </c>
      <c r="R4358">
        <f>_xlfn.XLOOKUP(Table4[[#This Row],[ProductID]],Products!A:A,Products!E:E,"Not Found")</f>
        <v>428.05</v>
      </c>
      <c r="S4358">
        <f>_xlfn.XLOOKUP(Table4[[#This Row],[ProductID]],Products!A:A,Products!F:F, "Not Found")</f>
        <v>246.07</v>
      </c>
      <c r="T4358" t="str">
        <f>_xlfn.XLOOKUP(Table4[[#This Row],[CustomerID]],Customers!A:A,Customers!D:D, "Not Found")</f>
        <v>F</v>
      </c>
      <c r="U4358" s="6">
        <f>_xlfn.XLOOKUP(Table4[[#This Row],[CustomerID]],Customers!A:A,Customers!E:E, "Not Found")</f>
        <v>32344</v>
      </c>
      <c r="V4358">
        <f ca="1">DATEDIF(Table4[[#This Row],[CustomerBirthday]], TODAY(), "Y")</f>
        <v>38</v>
      </c>
      <c r="W4358" t="str" cm="1">
        <f t="array" aca="1" ref="W4358" ca="1">_xlfn.IFS(Table4[[#This Row],[Age]]&lt;25, "Under 25",Table4[[#This Row],[Age]]=34, "25-34", Table4[[#This Row],[Age]]&lt;=49, "35-49", Table4[[#This Row],[Age]]&lt;=64, "50-64", Table4[[#This Row],[Age]]&gt;=65, "65+")</f>
        <v>35-49</v>
      </c>
      <c r="X4358" t="str">
        <f>_xlfn.XLOOKUP(Table4[[#This Row],[StoreID]],Stores!A:A,Stores!B:B, "Not found")</f>
        <v>MegaMart Peckmouth</v>
      </c>
      <c r="Y4358" t="str">
        <f>_xlfn.XLOOKUP(Table4[[#This Row],[StoreID]],Stores!A:A,Stores!C:C, "Not Found")</f>
        <v>Peckmouth</v>
      </c>
      <c r="Z4358" t="str">
        <f>_xlfn.XLOOKUP(Table4[[#This Row],[StoreID]],Stores!A:A,Stores!D:D, "Not Found")</f>
        <v>East</v>
      </c>
    </row>
    <row r="4359" spans="1:26">
      <c r="A4359" t="s">
        <v>5225</v>
      </c>
      <c r="B4359" s="1">
        <v>45844</v>
      </c>
      <c r="C4359" t="s">
        <v>542</v>
      </c>
      <c r="D4359" t="s">
        <v>757</v>
      </c>
      <c r="E4359" t="s">
        <v>835</v>
      </c>
      <c r="F4359">
        <v>2</v>
      </c>
      <c r="G4359">
        <v>0.1</v>
      </c>
      <c r="H4359" t="s">
        <v>875</v>
      </c>
      <c r="I4359" s="4">
        <f>Table4[[#This Row],[Quantity]]*Table4[[#This Row],[UnitPrice]]</f>
        <v>2492.2199999999998</v>
      </c>
      <c r="J4359" s="4">
        <f>Table4[[#This Row],[Gross Revenue]]*(1-Table4[[#This Row],[Discount]])</f>
        <v>2242.998</v>
      </c>
      <c r="K4359" s="4">
        <f>Table4[[#This Row],[Quantity]]*Table4[[#This Row],[CostPrice]]</f>
        <v>1667.04</v>
      </c>
      <c r="L4359" s="4">
        <f>Table4[[#This Row],[Net Revenue]]-Table4[[#This Row],[Total Cost]]</f>
        <v>575.95800000000008</v>
      </c>
      <c r="M4359" t="str">
        <f>_xlfn.XLOOKUP(Table4[[#This Row],[ProductID]], Products!A:A,Products!B:B, "Not Found")</f>
        <v>Find Headphones</v>
      </c>
      <c r="N4359" t="str">
        <f>TEXT(Table4[[#This Row],[Date]], "mmm")</f>
        <v>Jul</v>
      </c>
      <c r="O4359" t="str">
        <f>TEXT(Table4[[#This Row],[Date]], "yyyy")</f>
        <v>2025</v>
      </c>
      <c r="P4359" t="str">
        <f>_xlfn.XLOOKUP(Table4[[#This Row],[ProductID]],Products!A:A,Products!C:C, "Not Found")</f>
        <v>Electronics</v>
      </c>
      <c r="Q4359" t="str">
        <f>_xlfn.XLOOKUP(Table4[[#This Row],[ProductID]],Products!A:A,Products!D:D,"Not Found")</f>
        <v>Headphones</v>
      </c>
      <c r="R4359">
        <f>_xlfn.XLOOKUP(Table4[[#This Row],[ProductID]],Products!A:A,Products!E:E,"Not Found")</f>
        <v>1246.1099999999999</v>
      </c>
      <c r="S4359">
        <f>_xlfn.XLOOKUP(Table4[[#This Row],[ProductID]],Products!A:A,Products!F:F, "Not Found")</f>
        <v>833.52</v>
      </c>
      <c r="T4359" t="str">
        <f>_xlfn.XLOOKUP(Table4[[#This Row],[CustomerID]],Customers!A:A,Customers!D:D, "Not Found")</f>
        <v>M</v>
      </c>
      <c r="U4359" s="6">
        <f>_xlfn.XLOOKUP(Table4[[#This Row],[CustomerID]],Customers!A:A,Customers!E:E, "Not Found")</f>
        <v>26101</v>
      </c>
      <c r="V4359">
        <f ca="1">DATEDIF(Table4[[#This Row],[CustomerBirthday]], TODAY(), "Y")</f>
        <v>55</v>
      </c>
      <c r="W4359" t="str" cm="1">
        <f t="array" aca="1" ref="W4359" ca="1">_xlfn.IFS(Table4[[#This Row],[Age]]&lt;25, "Under 25",Table4[[#This Row],[Age]]=34, "25-34", Table4[[#This Row],[Age]]&lt;=49, "35-49", Table4[[#This Row],[Age]]&lt;=64, "50-64", Table4[[#This Row],[Age]]&gt;=65, "65+")</f>
        <v>50-64</v>
      </c>
      <c r="X4359" t="str">
        <f>_xlfn.XLOOKUP(Table4[[#This Row],[StoreID]],Stores!A:A,Stores!B:B, "Not found")</f>
        <v>MegaMart Peckmouth</v>
      </c>
      <c r="Y4359" t="str">
        <f>_xlfn.XLOOKUP(Table4[[#This Row],[StoreID]],Stores!A:A,Stores!C:C, "Not Found")</f>
        <v>Peckmouth</v>
      </c>
      <c r="Z4359" t="str">
        <f>_xlfn.XLOOKUP(Table4[[#This Row],[StoreID]],Stores!A:A,Stores!D:D, "Not Found")</f>
        <v>East</v>
      </c>
    </row>
    <row r="4360" spans="1:26">
      <c r="A4360" t="s">
        <v>5226</v>
      </c>
      <c r="B4360" s="1">
        <v>45630</v>
      </c>
      <c r="C4360" t="s">
        <v>577</v>
      </c>
      <c r="D4360" t="s">
        <v>794</v>
      </c>
      <c r="E4360" t="s">
        <v>839</v>
      </c>
      <c r="F4360">
        <v>5</v>
      </c>
      <c r="G4360">
        <v>0</v>
      </c>
      <c r="H4360" t="s">
        <v>868</v>
      </c>
      <c r="I4360" s="4">
        <f>Table4[[#This Row],[Quantity]]*Table4[[#This Row],[UnitPrice]]</f>
        <v>2140.25</v>
      </c>
      <c r="J4360" s="4">
        <f>Table4[[#This Row],[Gross Revenue]]*(1-Table4[[#This Row],[Discount]])</f>
        <v>2140.25</v>
      </c>
      <c r="K4360" s="4">
        <f>Table4[[#This Row],[Quantity]]*Table4[[#This Row],[CostPrice]]</f>
        <v>1230.3499999999999</v>
      </c>
      <c r="L4360" s="4">
        <f>Table4[[#This Row],[Net Revenue]]-Table4[[#This Row],[Total Cost]]</f>
        <v>909.90000000000009</v>
      </c>
      <c r="M4360" t="str">
        <f>_xlfn.XLOOKUP(Table4[[#This Row],[ProductID]], Products!A:A,Products!B:B, "Not Found")</f>
        <v>Everything Laptop</v>
      </c>
      <c r="N4360" t="str">
        <f>TEXT(Table4[[#This Row],[Date]], "mmm")</f>
        <v>Dec</v>
      </c>
      <c r="O4360" t="str">
        <f>TEXT(Table4[[#This Row],[Date]], "yyyy")</f>
        <v>2024</v>
      </c>
      <c r="P4360" t="str">
        <f>_xlfn.XLOOKUP(Table4[[#This Row],[ProductID]],Products!A:A,Products!C:C, "Not Found")</f>
        <v>Electronics</v>
      </c>
      <c r="Q4360" t="str">
        <f>_xlfn.XLOOKUP(Table4[[#This Row],[ProductID]],Products!A:A,Products!D:D,"Not Found")</f>
        <v>Laptop</v>
      </c>
      <c r="R4360">
        <f>_xlfn.XLOOKUP(Table4[[#This Row],[ProductID]],Products!A:A,Products!E:E,"Not Found")</f>
        <v>428.05</v>
      </c>
      <c r="S4360">
        <f>_xlfn.XLOOKUP(Table4[[#This Row],[ProductID]],Products!A:A,Products!F:F, "Not Found")</f>
        <v>246.07</v>
      </c>
      <c r="T4360" t="str">
        <f>_xlfn.XLOOKUP(Table4[[#This Row],[CustomerID]],Customers!A:A,Customers!D:D, "Not Found")</f>
        <v>M</v>
      </c>
      <c r="U4360" s="6">
        <f>_xlfn.XLOOKUP(Table4[[#This Row],[CustomerID]],Customers!A:A,Customers!E:E, "Not Found")</f>
        <v>23030</v>
      </c>
      <c r="V4360">
        <f ca="1">DATEDIF(Table4[[#This Row],[CustomerBirthday]], TODAY(), "Y")</f>
        <v>63</v>
      </c>
      <c r="W4360" t="str" cm="1">
        <f t="array" aca="1" ref="W4360" ca="1">_xlfn.IFS(Table4[[#This Row],[Age]]&lt;25, "Under 25",Table4[[#This Row],[Age]]=34, "25-34", Table4[[#This Row],[Age]]&lt;=49, "35-49", Table4[[#This Row],[Age]]&lt;=64, "50-64", Table4[[#This Row],[Age]]&gt;=65, "65+")</f>
        <v>50-64</v>
      </c>
      <c r="X4360" t="str">
        <f>_xlfn.XLOOKUP(Table4[[#This Row],[StoreID]],Stores!A:A,Stores!B:B, "Not found")</f>
        <v>MegaMart New Michele</v>
      </c>
      <c r="Y4360" t="str">
        <f>_xlfn.XLOOKUP(Table4[[#This Row],[StoreID]],Stores!A:A,Stores!C:C, "Not Found")</f>
        <v>New Michele</v>
      </c>
      <c r="Z4360" t="str">
        <f>_xlfn.XLOOKUP(Table4[[#This Row],[StoreID]],Stores!A:A,Stores!D:D, "Not Found")</f>
        <v>West</v>
      </c>
    </row>
    <row r="4361" spans="1:26">
      <c r="A4361" t="s">
        <v>5227</v>
      </c>
      <c r="B4361" s="1">
        <v>45250</v>
      </c>
      <c r="C4361" t="s">
        <v>677</v>
      </c>
      <c r="D4361" t="s">
        <v>780</v>
      </c>
      <c r="E4361" t="s">
        <v>831</v>
      </c>
      <c r="F4361">
        <v>3</v>
      </c>
      <c r="G4361">
        <v>0.05</v>
      </c>
      <c r="H4361" t="s">
        <v>871</v>
      </c>
      <c r="I4361" s="4">
        <f>Table4[[#This Row],[Quantity]]*Table4[[#This Row],[UnitPrice]]</f>
        <v>3816.69</v>
      </c>
      <c r="J4361" s="4">
        <f>Table4[[#This Row],[Gross Revenue]]*(1-Table4[[#This Row],[Discount]])</f>
        <v>3625.8554999999997</v>
      </c>
      <c r="K4361" s="4">
        <f>Table4[[#This Row],[Quantity]]*Table4[[#This Row],[CostPrice]]</f>
        <v>2857.95</v>
      </c>
      <c r="L4361" s="4">
        <f>Table4[[#This Row],[Net Revenue]]-Table4[[#This Row],[Total Cost]]</f>
        <v>767.90549999999985</v>
      </c>
      <c r="M4361" t="str">
        <f>_xlfn.XLOOKUP(Table4[[#This Row],[ProductID]], Products!A:A,Products!B:B, "Not Found")</f>
        <v>Hospital Smartphone</v>
      </c>
      <c r="N4361" t="str">
        <f>TEXT(Table4[[#This Row],[Date]], "mmm")</f>
        <v>Nov</v>
      </c>
      <c r="O4361" t="str">
        <f>TEXT(Table4[[#This Row],[Date]], "yyyy")</f>
        <v>2023</v>
      </c>
      <c r="P4361" t="str">
        <f>_xlfn.XLOOKUP(Table4[[#This Row],[ProductID]],Products!A:A,Products!C:C, "Not Found")</f>
        <v>Electronics</v>
      </c>
      <c r="Q4361" t="str">
        <f>_xlfn.XLOOKUP(Table4[[#This Row],[ProductID]],Products!A:A,Products!D:D,"Not Found")</f>
        <v>Smartphone</v>
      </c>
      <c r="R4361">
        <f>_xlfn.XLOOKUP(Table4[[#This Row],[ProductID]],Products!A:A,Products!E:E,"Not Found")</f>
        <v>1272.23</v>
      </c>
      <c r="S4361">
        <f>_xlfn.XLOOKUP(Table4[[#This Row],[ProductID]],Products!A:A,Products!F:F, "Not Found")</f>
        <v>952.65</v>
      </c>
      <c r="T4361" t="str">
        <f>_xlfn.XLOOKUP(Table4[[#This Row],[CustomerID]],Customers!A:A,Customers!D:D, "Not Found")</f>
        <v>M</v>
      </c>
      <c r="U4361" s="6">
        <f>_xlfn.XLOOKUP(Table4[[#This Row],[CustomerID]],Customers!A:A,Customers!E:E, "Not Found")</f>
        <v>38926</v>
      </c>
      <c r="V4361">
        <f ca="1">DATEDIF(Table4[[#This Row],[CustomerBirthday]], TODAY(), "Y")</f>
        <v>19</v>
      </c>
      <c r="W4361" t="str" cm="1">
        <f t="array" aca="1" ref="W4361" ca="1">_xlfn.IFS(Table4[[#This Row],[Age]]&lt;25, "Under 25",Table4[[#This Row],[Age]]=34, "25-34", Table4[[#This Row],[Age]]&lt;=49, "35-49", Table4[[#This Row],[Age]]&lt;=64, "50-64", Table4[[#This Row],[Age]]&gt;=65, "65+")</f>
        <v>Under 25</v>
      </c>
      <c r="X4361" t="str">
        <f>_xlfn.XLOOKUP(Table4[[#This Row],[StoreID]],Stores!A:A,Stores!B:B, "Not found")</f>
        <v>MegaMart Jimenezborough</v>
      </c>
      <c r="Y4361" t="str">
        <f>_xlfn.XLOOKUP(Table4[[#This Row],[StoreID]],Stores!A:A,Stores!C:C, "Not Found")</f>
        <v>Jimenezborough</v>
      </c>
      <c r="Z4361" t="str">
        <f>_xlfn.XLOOKUP(Table4[[#This Row],[StoreID]],Stores!A:A,Stores!D:D, "Not Found")</f>
        <v>South</v>
      </c>
    </row>
    <row r="4362" spans="1:26">
      <c r="A4362" t="s">
        <v>5228</v>
      </c>
      <c r="B4362" s="1">
        <v>45790</v>
      </c>
      <c r="C4362" t="s">
        <v>615</v>
      </c>
      <c r="D4362" t="s">
        <v>824</v>
      </c>
      <c r="E4362" t="s">
        <v>842</v>
      </c>
      <c r="F4362">
        <v>1</v>
      </c>
      <c r="G4362">
        <v>0</v>
      </c>
      <c r="H4362" t="s">
        <v>875</v>
      </c>
      <c r="I4362" s="4">
        <f>Table4[[#This Row],[Quantity]]*Table4[[#This Row],[UnitPrice]]</f>
        <v>388.26</v>
      </c>
      <c r="J4362" s="4">
        <f>Table4[[#This Row],[Gross Revenue]]*(1-Table4[[#This Row],[Discount]])</f>
        <v>388.26</v>
      </c>
      <c r="K4362" s="4">
        <f>Table4[[#This Row],[Quantity]]*Table4[[#This Row],[CostPrice]]</f>
        <v>199.3</v>
      </c>
      <c r="L4362" s="4">
        <f>Table4[[#This Row],[Net Revenue]]-Table4[[#This Row],[Total Cost]]</f>
        <v>188.95999999999998</v>
      </c>
      <c r="M4362" t="str">
        <f>_xlfn.XLOOKUP(Table4[[#This Row],[ProductID]], Products!A:A,Products!B:B, "Not Found")</f>
        <v>Possible Watches</v>
      </c>
      <c r="N4362" t="str">
        <f>TEXT(Table4[[#This Row],[Date]], "mmm")</f>
        <v>May</v>
      </c>
      <c r="O4362" t="str">
        <f>TEXT(Table4[[#This Row],[Date]], "yyyy")</f>
        <v>2025</v>
      </c>
      <c r="P4362" t="str">
        <f>_xlfn.XLOOKUP(Table4[[#This Row],[ProductID]],Products!A:A,Products!C:C, "Not Found")</f>
        <v>Fashion</v>
      </c>
      <c r="Q4362" t="str">
        <f>_xlfn.XLOOKUP(Table4[[#This Row],[ProductID]],Products!A:A,Products!D:D,"Not Found")</f>
        <v>Watches</v>
      </c>
      <c r="R4362">
        <f>_xlfn.XLOOKUP(Table4[[#This Row],[ProductID]],Products!A:A,Products!E:E,"Not Found")</f>
        <v>388.26</v>
      </c>
      <c r="S4362">
        <f>_xlfn.XLOOKUP(Table4[[#This Row],[ProductID]],Products!A:A,Products!F:F, "Not Found")</f>
        <v>199.3</v>
      </c>
      <c r="T4362" t="str">
        <f>_xlfn.XLOOKUP(Table4[[#This Row],[CustomerID]],Customers!A:A,Customers!D:D, "Not Found")</f>
        <v>F</v>
      </c>
      <c r="U4362" s="6">
        <f>_xlfn.XLOOKUP(Table4[[#This Row],[CustomerID]],Customers!A:A,Customers!E:E, "Not Found")</f>
        <v>21425</v>
      </c>
      <c r="V4362">
        <f ca="1">DATEDIF(Table4[[#This Row],[CustomerBirthday]], TODAY(), "Y")</f>
        <v>67</v>
      </c>
      <c r="W4362" t="str" cm="1">
        <f t="array" aca="1" ref="W4362" ca="1">_xlfn.IFS(Table4[[#This Row],[Age]]&lt;25, "Under 25",Table4[[#This Row],[Age]]=34, "25-34", Table4[[#This Row],[Age]]&lt;=49, "35-49", Table4[[#This Row],[Age]]&lt;=64, "50-64", Table4[[#This Row],[Age]]&gt;=65, "65+")</f>
        <v>65+</v>
      </c>
      <c r="X4362" t="str">
        <f>_xlfn.XLOOKUP(Table4[[#This Row],[StoreID]],Stores!A:A,Stores!B:B, "Not found")</f>
        <v>MegaMart Brianahaven</v>
      </c>
      <c r="Y4362" t="str">
        <f>_xlfn.XLOOKUP(Table4[[#This Row],[StoreID]],Stores!A:A,Stores!C:C, "Not Found")</f>
        <v>Brianahaven</v>
      </c>
      <c r="Z4362" t="str">
        <f>_xlfn.XLOOKUP(Table4[[#This Row],[StoreID]],Stores!A:A,Stores!D:D, "Not Found")</f>
        <v>North</v>
      </c>
    </row>
    <row r="4363" spans="1:26">
      <c r="A4363" t="s">
        <v>5229</v>
      </c>
      <c r="B4363" s="1">
        <v>45404</v>
      </c>
      <c r="C4363" t="s">
        <v>536</v>
      </c>
      <c r="D4363" t="s">
        <v>778</v>
      </c>
      <c r="E4363" t="s">
        <v>835</v>
      </c>
      <c r="F4363">
        <v>5</v>
      </c>
      <c r="G4363">
        <v>0</v>
      </c>
      <c r="H4363" t="s">
        <v>875</v>
      </c>
      <c r="I4363" s="4">
        <f>Table4[[#This Row],[Quantity]]*Table4[[#This Row],[UnitPrice]]</f>
        <v>5078.8</v>
      </c>
      <c r="J4363" s="4">
        <f>Table4[[#This Row],[Gross Revenue]]*(1-Table4[[#This Row],[Discount]])</f>
        <v>5078.8</v>
      </c>
      <c r="K4363" s="4">
        <f>Table4[[#This Row],[Quantity]]*Table4[[#This Row],[CostPrice]]</f>
        <v>2922</v>
      </c>
      <c r="L4363" s="4">
        <f>Table4[[#This Row],[Net Revenue]]-Table4[[#This Row],[Total Cost]]</f>
        <v>2156.8000000000002</v>
      </c>
      <c r="M4363" t="str">
        <f>_xlfn.XLOOKUP(Table4[[#This Row],[ProductID]], Products!A:A,Products!B:B, "Not Found")</f>
        <v>Behavior Dairy</v>
      </c>
      <c r="N4363" t="str">
        <f>TEXT(Table4[[#This Row],[Date]], "mmm")</f>
        <v>Apr</v>
      </c>
      <c r="O4363" t="str">
        <f>TEXT(Table4[[#This Row],[Date]], "yyyy")</f>
        <v>2024</v>
      </c>
      <c r="P4363" t="str">
        <f>_xlfn.XLOOKUP(Table4[[#This Row],[ProductID]],Products!A:A,Products!C:C, "Not Found")</f>
        <v>Groceries</v>
      </c>
      <c r="Q4363" t="str">
        <f>_xlfn.XLOOKUP(Table4[[#This Row],[ProductID]],Products!A:A,Products!D:D,"Not Found")</f>
        <v>Dairy</v>
      </c>
      <c r="R4363">
        <f>_xlfn.XLOOKUP(Table4[[#This Row],[ProductID]],Products!A:A,Products!E:E,"Not Found")</f>
        <v>1015.76</v>
      </c>
      <c r="S4363">
        <f>_xlfn.XLOOKUP(Table4[[#This Row],[ProductID]],Products!A:A,Products!F:F, "Not Found")</f>
        <v>584.4</v>
      </c>
      <c r="T4363" t="str">
        <f>_xlfn.XLOOKUP(Table4[[#This Row],[CustomerID]],Customers!A:A,Customers!D:D, "Not Found")</f>
        <v>F</v>
      </c>
      <c r="U4363" s="6">
        <f>_xlfn.XLOOKUP(Table4[[#This Row],[CustomerID]],Customers!A:A,Customers!E:E, "Not Found")</f>
        <v>38541</v>
      </c>
      <c r="V4363">
        <f ca="1">DATEDIF(Table4[[#This Row],[CustomerBirthday]], TODAY(), "Y")</f>
        <v>21</v>
      </c>
      <c r="W4363" t="str" cm="1">
        <f t="array" aca="1" ref="W4363" ca="1">_xlfn.IFS(Table4[[#This Row],[Age]]&lt;25, "Under 25",Table4[[#This Row],[Age]]=34, "25-34", Table4[[#This Row],[Age]]&lt;=49, "35-49", Table4[[#This Row],[Age]]&lt;=64, "50-64", Table4[[#This Row],[Age]]&gt;=65, "65+")</f>
        <v>Under 25</v>
      </c>
      <c r="X4363" t="str">
        <f>_xlfn.XLOOKUP(Table4[[#This Row],[StoreID]],Stores!A:A,Stores!B:B, "Not found")</f>
        <v>MegaMart Peckmouth</v>
      </c>
      <c r="Y4363" t="str">
        <f>_xlfn.XLOOKUP(Table4[[#This Row],[StoreID]],Stores!A:A,Stores!C:C, "Not Found")</f>
        <v>Peckmouth</v>
      </c>
      <c r="Z4363" t="str">
        <f>_xlfn.XLOOKUP(Table4[[#This Row],[StoreID]],Stores!A:A,Stores!D:D, "Not Found")</f>
        <v>East</v>
      </c>
    </row>
    <row r="4364" spans="1:26">
      <c r="A4364" t="s">
        <v>5230</v>
      </c>
      <c r="B4364" s="1">
        <v>45609</v>
      </c>
      <c r="C4364" t="s">
        <v>243</v>
      </c>
      <c r="D4364" t="s">
        <v>753</v>
      </c>
      <c r="E4364" t="s">
        <v>846</v>
      </c>
      <c r="F4364">
        <v>2</v>
      </c>
      <c r="G4364">
        <v>0.15</v>
      </c>
      <c r="H4364" t="s">
        <v>865</v>
      </c>
      <c r="I4364" s="4">
        <f>Table4[[#This Row],[Quantity]]*Table4[[#This Row],[UnitPrice]]</f>
        <v>540.9</v>
      </c>
      <c r="J4364" s="4">
        <f>Table4[[#This Row],[Gross Revenue]]*(1-Table4[[#This Row],[Discount]])</f>
        <v>459.76499999999999</v>
      </c>
      <c r="K4364" s="4">
        <f>Table4[[#This Row],[Quantity]]*Table4[[#This Row],[CostPrice]]</f>
        <v>375.2</v>
      </c>
      <c r="L4364" s="4">
        <f>Table4[[#This Row],[Net Revenue]]-Table4[[#This Row],[Total Cost]]</f>
        <v>84.564999999999998</v>
      </c>
      <c r="M4364" t="str">
        <f>_xlfn.XLOOKUP(Table4[[#This Row],[ProductID]], Products!A:A,Products!B:B, "Not Found")</f>
        <v>Whether Bags</v>
      </c>
      <c r="N4364" t="str">
        <f>TEXT(Table4[[#This Row],[Date]], "mmm")</f>
        <v>Nov</v>
      </c>
      <c r="O4364" t="str">
        <f>TEXT(Table4[[#This Row],[Date]], "yyyy")</f>
        <v>2024</v>
      </c>
      <c r="P4364" t="str">
        <f>_xlfn.XLOOKUP(Table4[[#This Row],[ProductID]],Products!A:A,Products!C:C, "Not Found")</f>
        <v>Fashion</v>
      </c>
      <c r="Q4364" t="str">
        <f>_xlfn.XLOOKUP(Table4[[#This Row],[ProductID]],Products!A:A,Products!D:D,"Not Found")</f>
        <v>Bags</v>
      </c>
      <c r="R4364">
        <f>_xlfn.XLOOKUP(Table4[[#This Row],[ProductID]],Products!A:A,Products!E:E,"Not Found")</f>
        <v>270.45</v>
      </c>
      <c r="S4364">
        <f>_xlfn.XLOOKUP(Table4[[#This Row],[ProductID]],Products!A:A,Products!F:F, "Not Found")</f>
        <v>187.6</v>
      </c>
      <c r="T4364" t="str">
        <f>_xlfn.XLOOKUP(Table4[[#This Row],[CustomerID]],Customers!A:A,Customers!D:D, "Not Found")</f>
        <v>F</v>
      </c>
      <c r="U4364" s="6">
        <f>_xlfn.XLOOKUP(Table4[[#This Row],[CustomerID]],Customers!A:A,Customers!E:E, "Not Found")</f>
        <v>26908</v>
      </c>
      <c r="V4364">
        <f ca="1">DATEDIF(Table4[[#This Row],[CustomerBirthday]], TODAY(), "Y")</f>
        <v>52</v>
      </c>
      <c r="W4364" t="str" cm="1">
        <f t="array" aca="1" ref="W4364" ca="1">_xlfn.IFS(Table4[[#This Row],[Age]]&lt;25, "Under 25",Table4[[#This Row],[Age]]=34, "25-34", Table4[[#This Row],[Age]]&lt;=49, "35-49", Table4[[#This Row],[Age]]&lt;=64, "50-64", Table4[[#This Row],[Age]]&gt;=65, "65+")</f>
        <v>50-64</v>
      </c>
      <c r="X4364" t="str">
        <f>_xlfn.XLOOKUP(Table4[[#This Row],[StoreID]],Stores!A:A,Stores!B:B, "Not found")</f>
        <v>MegaMart Johnmouth</v>
      </c>
      <c r="Y4364" t="str">
        <f>_xlfn.XLOOKUP(Table4[[#This Row],[StoreID]],Stores!A:A,Stores!C:C, "Not Found")</f>
        <v>Johnmouth</v>
      </c>
      <c r="Z4364" t="str">
        <f>_xlfn.XLOOKUP(Table4[[#This Row],[StoreID]],Stores!A:A,Stores!D:D, "Not Found")</f>
        <v>East</v>
      </c>
    </row>
    <row r="4365" spans="1:26">
      <c r="A4365" t="s">
        <v>5231</v>
      </c>
      <c r="B4365" s="1">
        <v>45530</v>
      </c>
      <c r="C4365" t="s">
        <v>137</v>
      </c>
      <c r="D4365" t="s">
        <v>806</v>
      </c>
      <c r="E4365" t="s">
        <v>839</v>
      </c>
      <c r="F4365">
        <v>3</v>
      </c>
      <c r="G4365">
        <v>0</v>
      </c>
      <c r="H4365" t="s">
        <v>871</v>
      </c>
      <c r="I4365" s="4">
        <f>Table4[[#This Row],[Quantity]]*Table4[[#This Row],[UnitPrice]]</f>
        <v>5236.83</v>
      </c>
      <c r="J4365" s="4">
        <f>Table4[[#This Row],[Gross Revenue]]*(1-Table4[[#This Row],[Discount]])</f>
        <v>5236.83</v>
      </c>
      <c r="K4365" s="4">
        <f>Table4[[#This Row],[Quantity]]*Table4[[#This Row],[CostPrice]]</f>
        <v>3967.32</v>
      </c>
      <c r="L4365" s="4">
        <f>Table4[[#This Row],[Net Revenue]]-Table4[[#This Row],[Total Cost]]</f>
        <v>1269.5099999999998</v>
      </c>
      <c r="M4365" t="str">
        <f>_xlfn.XLOOKUP(Table4[[#This Row],[ProductID]], Products!A:A,Products!B:B, "Not Found")</f>
        <v>Piece Headphones</v>
      </c>
      <c r="N4365" t="str">
        <f>TEXT(Table4[[#This Row],[Date]], "mmm")</f>
        <v>Aug</v>
      </c>
      <c r="O4365" t="str">
        <f>TEXT(Table4[[#This Row],[Date]], "yyyy")</f>
        <v>2024</v>
      </c>
      <c r="P4365" t="str">
        <f>_xlfn.XLOOKUP(Table4[[#This Row],[ProductID]],Products!A:A,Products!C:C, "Not Found")</f>
        <v>Electronics</v>
      </c>
      <c r="Q4365" t="str">
        <f>_xlfn.XLOOKUP(Table4[[#This Row],[ProductID]],Products!A:A,Products!D:D,"Not Found")</f>
        <v>Headphones</v>
      </c>
      <c r="R4365">
        <f>_xlfn.XLOOKUP(Table4[[#This Row],[ProductID]],Products!A:A,Products!E:E,"Not Found")</f>
        <v>1745.61</v>
      </c>
      <c r="S4365">
        <f>_xlfn.XLOOKUP(Table4[[#This Row],[ProductID]],Products!A:A,Products!F:F, "Not Found")</f>
        <v>1322.44</v>
      </c>
      <c r="T4365" t="str">
        <f>_xlfn.XLOOKUP(Table4[[#This Row],[CustomerID]],Customers!A:A,Customers!D:D, "Not Found")</f>
        <v>F</v>
      </c>
      <c r="U4365" s="6">
        <f>_xlfn.XLOOKUP(Table4[[#This Row],[CustomerID]],Customers!A:A,Customers!E:E, "Not Found")</f>
        <v>33347</v>
      </c>
      <c r="V4365">
        <f ca="1">DATEDIF(Table4[[#This Row],[CustomerBirthday]], TODAY(), "Y")</f>
        <v>35</v>
      </c>
      <c r="W4365" t="str" cm="1">
        <f t="array" aca="1" ref="W4365" ca="1">_xlfn.IFS(Table4[[#This Row],[Age]]&lt;25, "Under 25",Table4[[#This Row],[Age]]=34, "25-34", Table4[[#This Row],[Age]]&lt;=49, "35-49", Table4[[#This Row],[Age]]&lt;=64, "50-64", Table4[[#This Row],[Age]]&gt;=65, "65+")</f>
        <v>35-49</v>
      </c>
      <c r="X4365" t="str">
        <f>_xlfn.XLOOKUP(Table4[[#This Row],[StoreID]],Stores!A:A,Stores!B:B, "Not found")</f>
        <v>MegaMart New Michele</v>
      </c>
      <c r="Y4365" t="str">
        <f>_xlfn.XLOOKUP(Table4[[#This Row],[StoreID]],Stores!A:A,Stores!C:C, "Not Found")</f>
        <v>New Michele</v>
      </c>
      <c r="Z4365" t="str">
        <f>_xlfn.XLOOKUP(Table4[[#This Row],[StoreID]],Stores!A:A,Stores!D:D, "Not Found")</f>
        <v>West</v>
      </c>
    </row>
    <row r="4366" spans="1:26">
      <c r="A4366" t="s">
        <v>5232</v>
      </c>
      <c r="B4366" s="1">
        <v>45635</v>
      </c>
      <c r="C4366" t="s">
        <v>657</v>
      </c>
      <c r="D4366" t="s">
        <v>796</v>
      </c>
      <c r="E4366" t="s">
        <v>842</v>
      </c>
      <c r="F4366">
        <v>1</v>
      </c>
      <c r="G4366">
        <v>0</v>
      </c>
      <c r="H4366" t="s">
        <v>865</v>
      </c>
      <c r="I4366" s="4">
        <f>Table4[[#This Row],[Quantity]]*Table4[[#This Row],[UnitPrice]]</f>
        <v>1562.43</v>
      </c>
      <c r="J4366" s="4">
        <f>Table4[[#This Row],[Gross Revenue]]*(1-Table4[[#This Row],[Discount]])</f>
        <v>1562.43</v>
      </c>
      <c r="K4366" s="4">
        <f>Table4[[#This Row],[Quantity]]*Table4[[#This Row],[CostPrice]]</f>
        <v>1195.6300000000001</v>
      </c>
      <c r="L4366" s="4">
        <f>Table4[[#This Row],[Net Revenue]]-Table4[[#This Row],[Total Cost]]</f>
        <v>366.79999999999995</v>
      </c>
      <c r="M4366" t="str">
        <f>_xlfn.XLOOKUP(Table4[[#This Row],[ProductID]], Products!A:A,Products!B:B, "Not Found")</f>
        <v>Chair Laptop</v>
      </c>
      <c r="N4366" t="str">
        <f>TEXT(Table4[[#This Row],[Date]], "mmm")</f>
        <v>Dec</v>
      </c>
      <c r="O4366" t="str">
        <f>TEXT(Table4[[#This Row],[Date]], "yyyy")</f>
        <v>2024</v>
      </c>
      <c r="P4366" t="str">
        <f>_xlfn.XLOOKUP(Table4[[#This Row],[ProductID]],Products!A:A,Products!C:C, "Not Found")</f>
        <v>Electronics</v>
      </c>
      <c r="Q4366" t="str">
        <f>_xlfn.XLOOKUP(Table4[[#This Row],[ProductID]],Products!A:A,Products!D:D,"Not Found")</f>
        <v>Laptop</v>
      </c>
      <c r="R4366">
        <f>_xlfn.XLOOKUP(Table4[[#This Row],[ProductID]],Products!A:A,Products!E:E,"Not Found")</f>
        <v>1562.43</v>
      </c>
      <c r="S4366">
        <f>_xlfn.XLOOKUP(Table4[[#This Row],[ProductID]],Products!A:A,Products!F:F, "Not Found")</f>
        <v>1195.6300000000001</v>
      </c>
      <c r="T4366" t="str">
        <f>_xlfn.XLOOKUP(Table4[[#This Row],[CustomerID]],Customers!A:A,Customers!D:D, "Not Found")</f>
        <v>F</v>
      </c>
      <c r="U4366" s="6">
        <f>_xlfn.XLOOKUP(Table4[[#This Row],[CustomerID]],Customers!A:A,Customers!E:E, "Not Found")</f>
        <v>22041</v>
      </c>
      <c r="V4366">
        <f ca="1">DATEDIF(Table4[[#This Row],[CustomerBirthday]], TODAY(), "Y")</f>
        <v>66</v>
      </c>
      <c r="W4366" t="str" cm="1">
        <f t="array" aca="1" ref="W4366" ca="1">_xlfn.IFS(Table4[[#This Row],[Age]]&lt;25, "Under 25",Table4[[#This Row],[Age]]=34, "25-34", Table4[[#This Row],[Age]]&lt;=49, "35-49", Table4[[#This Row],[Age]]&lt;=64, "50-64", Table4[[#This Row],[Age]]&gt;=65, "65+")</f>
        <v>65+</v>
      </c>
      <c r="X4366" t="str">
        <f>_xlfn.XLOOKUP(Table4[[#This Row],[StoreID]],Stores!A:A,Stores!B:B, "Not found")</f>
        <v>MegaMart Brianahaven</v>
      </c>
      <c r="Y4366" t="str">
        <f>_xlfn.XLOOKUP(Table4[[#This Row],[StoreID]],Stores!A:A,Stores!C:C, "Not Found")</f>
        <v>Brianahaven</v>
      </c>
      <c r="Z4366" t="str">
        <f>_xlfn.XLOOKUP(Table4[[#This Row],[StoreID]],Stores!A:A,Stores!D:D, "Not Found")</f>
        <v>North</v>
      </c>
    </row>
    <row r="4367" spans="1:26">
      <c r="A4367" t="s">
        <v>5233</v>
      </c>
      <c r="B4367" s="1">
        <v>45605</v>
      </c>
      <c r="C4367" t="s">
        <v>500</v>
      </c>
      <c r="D4367" t="s">
        <v>734</v>
      </c>
      <c r="E4367" t="s">
        <v>831</v>
      </c>
      <c r="F4367">
        <v>5</v>
      </c>
      <c r="G4367">
        <v>0</v>
      </c>
      <c r="H4367" t="s">
        <v>875</v>
      </c>
      <c r="I4367" s="4">
        <f>Table4[[#This Row],[Quantity]]*Table4[[#This Row],[UnitPrice]]</f>
        <v>548.9</v>
      </c>
      <c r="J4367" s="4">
        <f>Table4[[#This Row],[Gross Revenue]]*(1-Table4[[#This Row],[Discount]])</f>
        <v>548.9</v>
      </c>
      <c r="K4367" s="4">
        <f>Table4[[#This Row],[Quantity]]*Table4[[#This Row],[CostPrice]]</f>
        <v>352.95000000000005</v>
      </c>
      <c r="L4367" s="4">
        <f>Table4[[#This Row],[Net Revenue]]-Table4[[#This Row],[Total Cost]]</f>
        <v>195.94999999999993</v>
      </c>
      <c r="M4367" t="str">
        <f>_xlfn.XLOOKUP(Table4[[#This Row],[ProductID]], Products!A:A,Products!B:B, "Not Found")</f>
        <v>Recognize Footwear</v>
      </c>
      <c r="N4367" t="str">
        <f>TEXT(Table4[[#This Row],[Date]], "mmm")</f>
        <v>Nov</v>
      </c>
      <c r="O4367" t="str">
        <f>TEXT(Table4[[#This Row],[Date]], "yyyy")</f>
        <v>2024</v>
      </c>
      <c r="P4367" t="str">
        <f>_xlfn.XLOOKUP(Table4[[#This Row],[ProductID]],Products!A:A,Products!C:C, "Not Found")</f>
        <v>Fashion</v>
      </c>
      <c r="Q4367" t="str">
        <f>_xlfn.XLOOKUP(Table4[[#This Row],[ProductID]],Products!A:A,Products!D:D,"Not Found")</f>
        <v>Footwear</v>
      </c>
      <c r="R4367">
        <f>_xlfn.XLOOKUP(Table4[[#This Row],[ProductID]],Products!A:A,Products!E:E,"Not Found")</f>
        <v>109.78</v>
      </c>
      <c r="S4367">
        <f>_xlfn.XLOOKUP(Table4[[#This Row],[ProductID]],Products!A:A,Products!F:F, "Not Found")</f>
        <v>70.59</v>
      </c>
      <c r="T4367" t="str">
        <f>_xlfn.XLOOKUP(Table4[[#This Row],[CustomerID]],Customers!A:A,Customers!D:D, "Not Found")</f>
        <v>M</v>
      </c>
      <c r="U4367" s="6">
        <f>_xlfn.XLOOKUP(Table4[[#This Row],[CustomerID]],Customers!A:A,Customers!E:E, "Not Found")</f>
        <v>30899</v>
      </c>
      <c r="V4367">
        <f ca="1">DATEDIF(Table4[[#This Row],[CustomerBirthday]], TODAY(), "Y")</f>
        <v>41</v>
      </c>
      <c r="W4367" t="str" cm="1">
        <f t="array" aca="1" ref="W4367" ca="1">_xlfn.IFS(Table4[[#This Row],[Age]]&lt;25, "Under 25",Table4[[#This Row],[Age]]=34, "25-34", Table4[[#This Row],[Age]]&lt;=49, "35-49", Table4[[#This Row],[Age]]&lt;=64, "50-64", Table4[[#This Row],[Age]]&gt;=65, "65+")</f>
        <v>35-49</v>
      </c>
      <c r="X4367" t="str">
        <f>_xlfn.XLOOKUP(Table4[[#This Row],[StoreID]],Stores!A:A,Stores!B:B, "Not found")</f>
        <v>MegaMart Jimenezborough</v>
      </c>
      <c r="Y4367" t="str">
        <f>_xlfn.XLOOKUP(Table4[[#This Row],[StoreID]],Stores!A:A,Stores!C:C, "Not Found")</f>
        <v>Jimenezborough</v>
      </c>
      <c r="Z4367" t="str">
        <f>_xlfn.XLOOKUP(Table4[[#This Row],[StoreID]],Stores!A:A,Stores!D:D, "Not Found")</f>
        <v>South</v>
      </c>
    </row>
    <row r="4368" spans="1:26">
      <c r="A4368" t="s">
        <v>5234</v>
      </c>
      <c r="B4368" s="1">
        <v>45643</v>
      </c>
      <c r="C4368" t="s">
        <v>277</v>
      </c>
      <c r="D4368" t="s">
        <v>816</v>
      </c>
      <c r="E4368" t="s">
        <v>839</v>
      </c>
      <c r="F4368">
        <v>1</v>
      </c>
      <c r="G4368">
        <v>0.05</v>
      </c>
      <c r="H4368" t="s">
        <v>865</v>
      </c>
      <c r="I4368" s="4">
        <f>Table4[[#This Row],[Quantity]]*Table4[[#This Row],[UnitPrice]]</f>
        <v>1879.08</v>
      </c>
      <c r="J4368" s="4">
        <f>Table4[[#This Row],[Gross Revenue]]*(1-Table4[[#This Row],[Discount]])</f>
        <v>1785.1259999999997</v>
      </c>
      <c r="K4368" s="4">
        <f>Table4[[#This Row],[Quantity]]*Table4[[#This Row],[CostPrice]]</f>
        <v>1004.56</v>
      </c>
      <c r="L4368" s="4">
        <f>Table4[[#This Row],[Net Revenue]]-Table4[[#This Row],[Total Cost]]</f>
        <v>780.5659999999998</v>
      </c>
      <c r="M4368" t="str">
        <f>_xlfn.XLOOKUP(Table4[[#This Row],[ProductID]], Products!A:A,Products!B:B, "Not Found")</f>
        <v>Set Dairy</v>
      </c>
      <c r="N4368" t="str">
        <f>TEXT(Table4[[#This Row],[Date]], "mmm")</f>
        <v>Dec</v>
      </c>
      <c r="O4368" t="str">
        <f>TEXT(Table4[[#This Row],[Date]], "yyyy")</f>
        <v>2024</v>
      </c>
      <c r="P4368" t="str">
        <f>_xlfn.XLOOKUP(Table4[[#This Row],[ProductID]],Products!A:A,Products!C:C, "Not Found")</f>
        <v>Groceries</v>
      </c>
      <c r="Q4368" t="str">
        <f>_xlfn.XLOOKUP(Table4[[#This Row],[ProductID]],Products!A:A,Products!D:D,"Not Found")</f>
        <v>Dairy</v>
      </c>
      <c r="R4368">
        <f>_xlfn.XLOOKUP(Table4[[#This Row],[ProductID]],Products!A:A,Products!E:E,"Not Found")</f>
        <v>1879.08</v>
      </c>
      <c r="S4368">
        <f>_xlfn.XLOOKUP(Table4[[#This Row],[ProductID]],Products!A:A,Products!F:F, "Not Found")</f>
        <v>1004.56</v>
      </c>
      <c r="T4368" t="str">
        <f>_xlfn.XLOOKUP(Table4[[#This Row],[CustomerID]],Customers!A:A,Customers!D:D, "Not Found")</f>
        <v>F</v>
      </c>
      <c r="U4368" s="6">
        <f>_xlfn.XLOOKUP(Table4[[#This Row],[CustomerID]],Customers!A:A,Customers!E:E, "Not Found")</f>
        <v>23715</v>
      </c>
      <c r="V4368">
        <f ca="1">DATEDIF(Table4[[#This Row],[CustomerBirthday]], TODAY(), "Y")</f>
        <v>61</v>
      </c>
      <c r="W4368" t="str" cm="1">
        <f t="array" aca="1" ref="W4368" ca="1">_xlfn.IFS(Table4[[#This Row],[Age]]&lt;25, "Under 25",Table4[[#This Row],[Age]]=34, "25-34", Table4[[#This Row],[Age]]&lt;=49, "35-49", Table4[[#This Row],[Age]]&lt;=64, "50-64", Table4[[#This Row],[Age]]&gt;=65, "65+")</f>
        <v>50-64</v>
      </c>
      <c r="X4368" t="str">
        <f>_xlfn.XLOOKUP(Table4[[#This Row],[StoreID]],Stores!A:A,Stores!B:B, "Not found")</f>
        <v>MegaMart New Michele</v>
      </c>
      <c r="Y4368" t="str">
        <f>_xlfn.XLOOKUP(Table4[[#This Row],[StoreID]],Stores!A:A,Stores!C:C, "Not Found")</f>
        <v>New Michele</v>
      </c>
      <c r="Z4368" t="str">
        <f>_xlfn.XLOOKUP(Table4[[#This Row],[StoreID]],Stores!A:A,Stores!D:D, "Not Found")</f>
        <v>West</v>
      </c>
    </row>
    <row r="4369" spans="1:26">
      <c r="A4369" t="s">
        <v>5235</v>
      </c>
      <c r="B4369" s="1">
        <v>45902</v>
      </c>
      <c r="C4369" t="s">
        <v>213</v>
      </c>
      <c r="D4369" t="s">
        <v>780</v>
      </c>
      <c r="E4369" t="s">
        <v>842</v>
      </c>
      <c r="F4369">
        <v>2</v>
      </c>
      <c r="G4369">
        <v>0.15</v>
      </c>
      <c r="H4369" t="s">
        <v>875</v>
      </c>
      <c r="I4369" s="4">
        <f>Table4[[#This Row],[Quantity]]*Table4[[#This Row],[UnitPrice]]</f>
        <v>2544.46</v>
      </c>
      <c r="J4369" s="4">
        <f>Table4[[#This Row],[Gross Revenue]]*(1-Table4[[#This Row],[Discount]])</f>
        <v>2162.7910000000002</v>
      </c>
      <c r="K4369" s="4">
        <f>Table4[[#This Row],[Quantity]]*Table4[[#This Row],[CostPrice]]</f>
        <v>1905.3</v>
      </c>
      <c r="L4369" s="4">
        <f>Table4[[#This Row],[Net Revenue]]-Table4[[#This Row],[Total Cost]]</f>
        <v>257.49100000000021</v>
      </c>
      <c r="M4369" t="str">
        <f>_xlfn.XLOOKUP(Table4[[#This Row],[ProductID]], Products!A:A,Products!B:B, "Not Found")</f>
        <v>Hospital Smartphone</v>
      </c>
      <c r="N4369" t="str">
        <f>TEXT(Table4[[#This Row],[Date]], "mmm")</f>
        <v>Sep</v>
      </c>
      <c r="O4369" t="str">
        <f>TEXT(Table4[[#This Row],[Date]], "yyyy")</f>
        <v>2025</v>
      </c>
      <c r="P4369" t="str">
        <f>_xlfn.XLOOKUP(Table4[[#This Row],[ProductID]],Products!A:A,Products!C:C, "Not Found")</f>
        <v>Electronics</v>
      </c>
      <c r="Q4369" t="str">
        <f>_xlfn.XLOOKUP(Table4[[#This Row],[ProductID]],Products!A:A,Products!D:D,"Not Found")</f>
        <v>Smartphone</v>
      </c>
      <c r="R4369">
        <f>_xlfn.XLOOKUP(Table4[[#This Row],[ProductID]],Products!A:A,Products!E:E,"Not Found")</f>
        <v>1272.23</v>
      </c>
      <c r="S4369">
        <f>_xlfn.XLOOKUP(Table4[[#This Row],[ProductID]],Products!A:A,Products!F:F, "Not Found")</f>
        <v>952.65</v>
      </c>
      <c r="T4369" t="str">
        <f>_xlfn.XLOOKUP(Table4[[#This Row],[CustomerID]],Customers!A:A,Customers!D:D, "Not Found")</f>
        <v>M</v>
      </c>
      <c r="U4369" s="6">
        <f>_xlfn.XLOOKUP(Table4[[#This Row],[CustomerID]],Customers!A:A,Customers!E:E, "Not Found")</f>
        <v>27950</v>
      </c>
      <c r="V4369">
        <f ca="1">DATEDIF(Table4[[#This Row],[CustomerBirthday]], TODAY(), "Y")</f>
        <v>50</v>
      </c>
      <c r="W4369" t="str" cm="1">
        <f t="array" aca="1" ref="W4369" ca="1">_xlfn.IFS(Table4[[#This Row],[Age]]&lt;25, "Under 25",Table4[[#This Row],[Age]]=34, "25-34", Table4[[#This Row],[Age]]&lt;=49, "35-49", Table4[[#This Row],[Age]]&lt;=64, "50-64", Table4[[#This Row],[Age]]&gt;=65, "65+")</f>
        <v>50-64</v>
      </c>
      <c r="X4369" t="str">
        <f>_xlfn.XLOOKUP(Table4[[#This Row],[StoreID]],Stores!A:A,Stores!B:B, "Not found")</f>
        <v>MegaMart Brianahaven</v>
      </c>
      <c r="Y4369" t="str">
        <f>_xlfn.XLOOKUP(Table4[[#This Row],[StoreID]],Stores!A:A,Stores!C:C, "Not Found")</f>
        <v>Brianahaven</v>
      </c>
      <c r="Z4369" t="str">
        <f>_xlfn.XLOOKUP(Table4[[#This Row],[StoreID]],Stores!A:A,Stores!D:D, "Not Found")</f>
        <v>North</v>
      </c>
    </row>
    <row r="4370" spans="1:26">
      <c r="A4370" t="s">
        <v>5236</v>
      </c>
      <c r="B4370" s="1">
        <v>45429</v>
      </c>
      <c r="C4370" t="s">
        <v>331</v>
      </c>
      <c r="D4370" t="s">
        <v>820</v>
      </c>
      <c r="E4370" t="s">
        <v>846</v>
      </c>
      <c r="F4370">
        <v>4</v>
      </c>
      <c r="G4370">
        <v>0.05</v>
      </c>
      <c r="H4370" t="s">
        <v>868</v>
      </c>
      <c r="I4370" s="4">
        <f>Table4[[#This Row],[Quantity]]*Table4[[#This Row],[UnitPrice]]</f>
        <v>4788.72</v>
      </c>
      <c r="J4370" s="4">
        <f>Table4[[#This Row],[Gross Revenue]]*(1-Table4[[#This Row],[Discount]])</f>
        <v>4549.2839999999997</v>
      </c>
      <c r="K4370" s="4">
        <f>Table4[[#This Row],[Quantity]]*Table4[[#This Row],[CostPrice]]</f>
        <v>2890.96</v>
      </c>
      <c r="L4370" s="4">
        <f>Table4[[#This Row],[Net Revenue]]-Table4[[#This Row],[Total Cost]]</f>
        <v>1658.3239999999996</v>
      </c>
      <c r="M4370" t="str">
        <f>_xlfn.XLOOKUP(Table4[[#This Row],[ProductID]], Products!A:A,Products!B:B, "Not Found")</f>
        <v>Or Smartphone</v>
      </c>
      <c r="N4370" t="str">
        <f>TEXT(Table4[[#This Row],[Date]], "mmm")</f>
        <v>May</v>
      </c>
      <c r="O4370" t="str">
        <f>TEXT(Table4[[#This Row],[Date]], "yyyy")</f>
        <v>2024</v>
      </c>
      <c r="P4370" t="str">
        <f>_xlfn.XLOOKUP(Table4[[#This Row],[ProductID]],Products!A:A,Products!C:C, "Not Found")</f>
        <v>Electronics</v>
      </c>
      <c r="Q4370" t="str">
        <f>_xlfn.XLOOKUP(Table4[[#This Row],[ProductID]],Products!A:A,Products!D:D,"Not Found")</f>
        <v>Smartphone</v>
      </c>
      <c r="R4370">
        <f>_xlfn.XLOOKUP(Table4[[#This Row],[ProductID]],Products!A:A,Products!E:E,"Not Found")</f>
        <v>1197.18</v>
      </c>
      <c r="S4370">
        <f>_xlfn.XLOOKUP(Table4[[#This Row],[ProductID]],Products!A:A,Products!F:F, "Not Found")</f>
        <v>722.74</v>
      </c>
      <c r="T4370" t="str">
        <f>_xlfn.XLOOKUP(Table4[[#This Row],[CustomerID]],Customers!A:A,Customers!D:D, "Not Found")</f>
        <v>F</v>
      </c>
      <c r="U4370" s="6">
        <f>_xlfn.XLOOKUP(Table4[[#This Row],[CustomerID]],Customers!A:A,Customers!E:E, "Not Found")</f>
        <v>35714</v>
      </c>
      <c r="V4370">
        <f ca="1">DATEDIF(Table4[[#This Row],[CustomerBirthday]], TODAY(), "Y")</f>
        <v>28</v>
      </c>
      <c r="W4370" t="str" cm="1">
        <f t="array" aca="1" ref="W4370" ca="1">_xlfn.IFS(Table4[[#This Row],[Age]]&lt;25, "Under 25",Table4[[#This Row],[Age]]=34, "25-34", Table4[[#This Row],[Age]]&lt;=49, "35-49", Table4[[#This Row],[Age]]&lt;=64, "50-64", Table4[[#This Row],[Age]]&gt;=65, "65+")</f>
        <v>35-49</v>
      </c>
      <c r="X4370" t="str">
        <f>_xlfn.XLOOKUP(Table4[[#This Row],[StoreID]],Stores!A:A,Stores!B:B, "Not found")</f>
        <v>MegaMart Johnmouth</v>
      </c>
      <c r="Y4370" t="str">
        <f>_xlfn.XLOOKUP(Table4[[#This Row],[StoreID]],Stores!A:A,Stores!C:C, "Not Found")</f>
        <v>Johnmouth</v>
      </c>
      <c r="Z4370" t="str">
        <f>_xlfn.XLOOKUP(Table4[[#This Row],[StoreID]],Stores!A:A,Stores!D:D, "Not Found")</f>
        <v>East</v>
      </c>
    </row>
    <row r="4371" spans="1:26">
      <c r="A4371" t="s">
        <v>5237</v>
      </c>
      <c r="B4371" s="1">
        <v>45730</v>
      </c>
      <c r="C4371" t="s">
        <v>683</v>
      </c>
      <c r="D4371" t="s">
        <v>761</v>
      </c>
      <c r="E4371" t="s">
        <v>842</v>
      </c>
      <c r="F4371">
        <v>2</v>
      </c>
      <c r="G4371">
        <v>0.15</v>
      </c>
      <c r="H4371" t="s">
        <v>875</v>
      </c>
      <c r="I4371" s="4">
        <f>Table4[[#This Row],[Quantity]]*Table4[[#This Row],[UnitPrice]]</f>
        <v>3525.84</v>
      </c>
      <c r="J4371" s="4">
        <f>Table4[[#This Row],[Gross Revenue]]*(1-Table4[[#This Row],[Discount]])</f>
        <v>2996.9639999999999</v>
      </c>
      <c r="K4371" s="4">
        <f>Table4[[#This Row],[Quantity]]*Table4[[#This Row],[CostPrice]]</f>
        <v>2692.96</v>
      </c>
      <c r="L4371" s="4">
        <f>Table4[[#This Row],[Net Revenue]]-Table4[[#This Row],[Total Cost]]</f>
        <v>304.00399999999991</v>
      </c>
      <c r="M4371" t="str">
        <f>_xlfn.XLOOKUP(Table4[[#This Row],[ProductID]], Products!A:A,Products!B:B, "Not Found")</f>
        <v>Traditional Laptop</v>
      </c>
      <c r="N4371" t="str">
        <f>TEXT(Table4[[#This Row],[Date]], "mmm")</f>
        <v>Mar</v>
      </c>
      <c r="O4371" t="str">
        <f>TEXT(Table4[[#This Row],[Date]], "yyyy")</f>
        <v>2025</v>
      </c>
      <c r="P4371" t="str">
        <f>_xlfn.XLOOKUP(Table4[[#This Row],[ProductID]],Products!A:A,Products!C:C, "Not Found")</f>
        <v>Electronics</v>
      </c>
      <c r="Q4371" t="str">
        <f>_xlfn.XLOOKUP(Table4[[#This Row],[ProductID]],Products!A:A,Products!D:D,"Not Found")</f>
        <v>Laptop</v>
      </c>
      <c r="R4371">
        <f>_xlfn.XLOOKUP(Table4[[#This Row],[ProductID]],Products!A:A,Products!E:E,"Not Found")</f>
        <v>1762.92</v>
      </c>
      <c r="S4371">
        <f>_xlfn.XLOOKUP(Table4[[#This Row],[ProductID]],Products!A:A,Products!F:F, "Not Found")</f>
        <v>1346.48</v>
      </c>
      <c r="T4371" t="str">
        <f>_xlfn.XLOOKUP(Table4[[#This Row],[CustomerID]],Customers!A:A,Customers!D:D, "Not Found")</f>
        <v>M</v>
      </c>
      <c r="U4371" s="6">
        <f>_xlfn.XLOOKUP(Table4[[#This Row],[CustomerID]],Customers!A:A,Customers!E:E, "Not Found")</f>
        <v>36771</v>
      </c>
      <c r="V4371">
        <f ca="1">DATEDIF(Table4[[#This Row],[CustomerBirthday]], TODAY(), "Y")</f>
        <v>25</v>
      </c>
      <c r="W4371" t="str" cm="1">
        <f t="array" aca="1" ref="W4371" ca="1">_xlfn.IFS(Table4[[#This Row],[Age]]&lt;25, "Under 25",Table4[[#This Row],[Age]]=34, "25-34", Table4[[#This Row],[Age]]&lt;=49, "35-49", Table4[[#This Row],[Age]]&lt;=64, "50-64", Table4[[#This Row],[Age]]&gt;=65, "65+")</f>
        <v>35-49</v>
      </c>
      <c r="X4371" t="str">
        <f>_xlfn.XLOOKUP(Table4[[#This Row],[StoreID]],Stores!A:A,Stores!B:B, "Not found")</f>
        <v>MegaMart Brianahaven</v>
      </c>
      <c r="Y4371" t="str">
        <f>_xlfn.XLOOKUP(Table4[[#This Row],[StoreID]],Stores!A:A,Stores!C:C, "Not Found")</f>
        <v>Brianahaven</v>
      </c>
      <c r="Z4371" t="str">
        <f>_xlfn.XLOOKUP(Table4[[#This Row],[StoreID]],Stores!A:A,Stores!D:D, "Not Found")</f>
        <v>North</v>
      </c>
    </row>
    <row r="4372" spans="1:26">
      <c r="A4372" t="s">
        <v>5238</v>
      </c>
      <c r="B4372" s="1">
        <v>45548</v>
      </c>
      <c r="C4372" t="s">
        <v>217</v>
      </c>
      <c r="D4372" t="s">
        <v>826</v>
      </c>
      <c r="E4372" t="s">
        <v>839</v>
      </c>
      <c r="F4372">
        <v>5</v>
      </c>
      <c r="G4372">
        <v>0.15</v>
      </c>
      <c r="H4372" t="s">
        <v>871</v>
      </c>
      <c r="I4372" s="4">
        <f>Table4[[#This Row],[Quantity]]*Table4[[#This Row],[UnitPrice]]</f>
        <v>5223.2000000000007</v>
      </c>
      <c r="J4372" s="4">
        <f>Table4[[#This Row],[Gross Revenue]]*(1-Table4[[#This Row],[Discount]])</f>
        <v>4439.72</v>
      </c>
      <c r="K4372" s="4">
        <f>Table4[[#This Row],[Quantity]]*Table4[[#This Row],[CostPrice]]</f>
        <v>3875.3500000000004</v>
      </c>
      <c r="L4372" s="4">
        <f>Table4[[#This Row],[Net Revenue]]-Table4[[#This Row],[Total Cost]]</f>
        <v>564.36999999999989</v>
      </c>
      <c r="M4372" t="str">
        <f>_xlfn.XLOOKUP(Table4[[#This Row],[ProductID]], Products!A:A,Products!B:B, "Not Found")</f>
        <v>Maybe Footwear</v>
      </c>
      <c r="N4372" t="str">
        <f>TEXT(Table4[[#This Row],[Date]], "mmm")</f>
        <v>Sep</v>
      </c>
      <c r="O4372" t="str">
        <f>TEXT(Table4[[#This Row],[Date]], "yyyy")</f>
        <v>2024</v>
      </c>
      <c r="P4372" t="str">
        <f>_xlfn.XLOOKUP(Table4[[#This Row],[ProductID]],Products!A:A,Products!C:C, "Not Found")</f>
        <v>Fashion</v>
      </c>
      <c r="Q4372" t="str">
        <f>_xlfn.XLOOKUP(Table4[[#This Row],[ProductID]],Products!A:A,Products!D:D,"Not Found")</f>
        <v>Footwear</v>
      </c>
      <c r="R4372">
        <f>_xlfn.XLOOKUP(Table4[[#This Row],[ProductID]],Products!A:A,Products!E:E,"Not Found")</f>
        <v>1044.6400000000001</v>
      </c>
      <c r="S4372">
        <f>_xlfn.XLOOKUP(Table4[[#This Row],[ProductID]],Products!A:A,Products!F:F, "Not Found")</f>
        <v>775.07</v>
      </c>
      <c r="T4372" t="str">
        <f>_xlfn.XLOOKUP(Table4[[#This Row],[CustomerID]],Customers!A:A,Customers!D:D, "Not Found")</f>
        <v>F</v>
      </c>
      <c r="U4372" s="6">
        <f>_xlfn.XLOOKUP(Table4[[#This Row],[CustomerID]],Customers!A:A,Customers!E:E, "Not Found")</f>
        <v>38253</v>
      </c>
      <c r="V4372">
        <f ca="1">DATEDIF(Table4[[#This Row],[CustomerBirthday]], TODAY(), "Y")</f>
        <v>21</v>
      </c>
      <c r="W4372" t="str" cm="1">
        <f t="array" aca="1" ref="W4372" ca="1">_xlfn.IFS(Table4[[#This Row],[Age]]&lt;25, "Under 25",Table4[[#This Row],[Age]]=34, "25-34", Table4[[#This Row],[Age]]&lt;=49, "35-49", Table4[[#This Row],[Age]]&lt;=64, "50-64", Table4[[#This Row],[Age]]&gt;=65, "65+")</f>
        <v>Under 25</v>
      </c>
      <c r="X4372" t="str">
        <f>_xlfn.XLOOKUP(Table4[[#This Row],[StoreID]],Stores!A:A,Stores!B:B, "Not found")</f>
        <v>MegaMart New Michele</v>
      </c>
      <c r="Y4372" t="str">
        <f>_xlfn.XLOOKUP(Table4[[#This Row],[StoreID]],Stores!A:A,Stores!C:C, "Not Found")</f>
        <v>New Michele</v>
      </c>
      <c r="Z4372" t="str">
        <f>_xlfn.XLOOKUP(Table4[[#This Row],[StoreID]],Stores!A:A,Stores!D:D, "Not Found")</f>
        <v>West</v>
      </c>
    </row>
    <row r="4373" spans="1:26">
      <c r="A4373" t="s">
        <v>5239</v>
      </c>
      <c r="B4373" s="1">
        <v>45448</v>
      </c>
      <c r="C4373" t="s">
        <v>210</v>
      </c>
      <c r="D4373" t="s">
        <v>734</v>
      </c>
      <c r="E4373" t="s">
        <v>839</v>
      </c>
      <c r="F4373">
        <v>2</v>
      </c>
      <c r="G4373">
        <v>0</v>
      </c>
      <c r="H4373" t="s">
        <v>875</v>
      </c>
      <c r="I4373" s="4">
        <f>Table4[[#This Row],[Quantity]]*Table4[[#This Row],[UnitPrice]]</f>
        <v>219.56</v>
      </c>
      <c r="J4373" s="4">
        <f>Table4[[#This Row],[Gross Revenue]]*(1-Table4[[#This Row],[Discount]])</f>
        <v>219.56</v>
      </c>
      <c r="K4373" s="4">
        <f>Table4[[#This Row],[Quantity]]*Table4[[#This Row],[CostPrice]]</f>
        <v>141.18</v>
      </c>
      <c r="L4373" s="4">
        <f>Table4[[#This Row],[Net Revenue]]-Table4[[#This Row],[Total Cost]]</f>
        <v>78.38</v>
      </c>
      <c r="M4373" t="str">
        <f>_xlfn.XLOOKUP(Table4[[#This Row],[ProductID]], Products!A:A,Products!B:B, "Not Found")</f>
        <v>Recognize Footwear</v>
      </c>
      <c r="N4373" t="str">
        <f>TEXT(Table4[[#This Row],[Date]], "mmm")</f>
        <v>Jun</v>
      </c>
      <c r="O4373" t="str">
        <f>TEXT(Table4[[#This Row],[Date]], "yyyy")</f>
        <v>2024</v>
      </c>
      <c r="P4373" t="str">
        <f>_xlfn.XLOOKUP(Table4[[#This Row],[ProductID]],Products!A:A,Products!C:C, "Not Found")</f>
        <v>Fashion</v>
      </c>
      <c r="Q4373" t="str">
        <f>_xlfn.XLOOKUP(Table4[[#This Row],[ProductID]],Products!A:A,Products!D:D,"Not Found")</f>
        <v>Footwear</v>
      </c>
      <c r="R4373">
        <f>_xlfn.XLOOKUP(Table4[[#This Row],[ProductID]],Products!A:A,Products!E:E,"Not Found")</f>
        <v>109.78</v>
      </c>
      <c r="S4373">
        <f>_xlfn.XLOOKUP(Table4[[#This Row],[ProductID]],Products!A:A,Products!F:F, "Not Found")</f>
        <v>70.59</v>
      </c>
      <c r="T4373" t="str">
        <f>_xlfn.XLOOKUP(Table4[[#This Row],[CustomerID]],Customers!A:A,Customers!D:D, "Not Found")</f>
        <v>F</v>
      </c>
      <c r="U4373" s="6">
        <f>_xlfn.XLOOKUP(Table4[[#This Row],[CustomerID]],Customers!A:A,Customers!E:E, "Not Found")</f>
        <v>37570</v>
      </c>
      <c r="V4373">
        <f ca="1">DATEDIF(Table4[[#This Row],[CustomerBirthday]], TODAY(), "Y")</f>
        <v>23</v>
      </c>
      <c r="W4373" t="str" cm="1">
        <f t="array" aca="1" ref="W4373" ca="1">_xlfn.IFS(Table4[[#This Row],[Age]]&lt;25, "Under 25",Table4[[#This Row],[Age]]=34, "25-34", Table4[[#This Row],[Age]]&lt;=49, "35-49", Table4[[#This Row],[Age]]&lt;=64, "50-64", Table4[[#This Row],[Age]]&gt;=65, "65+")</f>
        <v>Under 25</v>
      </c>
      <c r="X4373" t="str">
        <f>_xlfn.XLOOKUP(Table4[[#This Row],[StoreID]],Stores!A:A,Stores!B:B, "Not found")</f>
        <v>MegaMart New Michele</v>
      </c>
      <c r="Y4373" t="str">
        <f>_xlfn.XLOOKUP(Table4[[#This Row],[StoreID]],Stores!A:A,Stores!C:C, "Not Found")</f>
        <v>New Michele</v>
      </c>
      <c r="Z4373" t="str">
        <f>_xlfn.XLOOKUP(Table4[[#This Row],[StoreID]],Stores!A:A,Stores!D:D, "Not Found")</f>
        <v>West</v>
      </c>
    </row>
    <row r="4374" spans="1:26">
      <c r="A4374" t="s">
        <v>5240</v>
      </c>
      <c r="B4374" s="1">
        <v>45263</v>
      </c>
      <c r="C4374" t="s">
        <v>577</v>
      </c>
      <c r="D4374" t="s">
        <v>747</v>
      </c>
      <c r="E4374" t="s">
        <v>839</v>
      </c>
      <c r="F4374">
        <v>5</v>
      </c>
      <c r="G4374">
        <v>0.1</v>
      </c>
      <c r="H4374" t="s">
        <v>868</v>
      </c>
      <c r="I4374" s="4">
        <f>Table4[[#This Row],[Quantity]]*Table4[[#This Row],[UnitPrice]]</f>
        <v>5674</v>
      </c>
      <c r="J4374" s="4">
        <f>Table4[[#This Row],[Gross Revenue]]*(1-Table4[[#This Row],[Discount]])</f>
        <v>5106.6000000000004</v>
      </c>
      <c r="K4374" s="4">
        <f>Table4[[#This Row],[Quantity]]*Table4[[#This Row],[CostPrice]]</f>
        <v>3375.5</v>
      </c>
      <c r="L4374" s="4">
        <f>Table4[[#This Row],[Net Revenue]]-Table4[[#This Row],[Total Cost]]</f>
        <v>1731.1000000000004</v>
      </c>
      <c r="M4374" t="str">
        <f>_xlfn.XLOOKUP(Table4[[#This Row],[ProductID]], Products!A:A,Products!B:B, "Not Found")</f>
        <v>World Watches</v>
      </c>
      <c r="N4374" t="str">
        <f>TEXT(Table4[[#This Row],[Date]], "mmm")</f>
        <v>Dec</v>
      </c>
      <c r="O4374" t="str">
        <f>TEXT(Table4[[#This Row],[Date]], "yyyy")</f>
        <v>2023</v>
      </c>
      <c r="P4374" t="str">
        <f>_xlfn.XLOOKUP(Table4[[#This Row],[ProductID]],Products!A:A,Products!C:C, "Not Found")</f>
        <v>Fashion</v>
      </c>
      <c r="Q4374" t="str">
        <f>_xlfn.XLOOKUP(Table4[[#This Row],[ProductID]],Products!A:A,Products!D:D,"Not Found")</f>
        <v>Watches</v>
      </c>
      <c r="R4374">
        <f>_xlfn.XLOOKUP(Table4[[#This Row],[ProductID]],Products!A:A,Products!E:E,"Not Found")</f>
        <v>1134.8</v>
      </c>
      <c r="S4374">
        <f>_xlfn.XLOOKUP(Table4[[#This Row],[ProductID]],Products!A:A,Products!F:F, "Not Found")</f>
        <v>675.1</v>
      </c>
      <c r="T4374" t="str">
        <f>_xlfn.XLOOKUP(Table4[[#This Row],[CustomerID]],Customers!A:A,Customers!D:D, "Not Found")</f>
        <v>M</v>
      </c>
      <c r="U4374" s="6">
        <f>_xlfn.XLOOKUP(Table4[[#This Row],[CustomerID]],Customers!A:A,Customers!E:E, "Not Found")</f>
        <v>23030</v>
      </c>
      <c r="V4374">
        <f ca="1">DATEDIF(Table4[[#This Row],[CustomerBirthday]], TODAY(), "Y")</f>
        <v>63</v>
      </c>
      <c r="W4374" t="str" cm="1">
        <f t="array" aca="1" ref="W4374" ca="1">_xlfn.IFS(Table4[[#This Row],[Age]]&lt;25, "Under 25",Table4[[#This Row],[Age]]=34, "25-34", Table4[[#This Row],[Age]]&lt;=49, "35-49", Table4[[#This Row],[Age]]&lt;=64, "50-64", Table4[[#This Row],[Age]]&gt;=65, "65+")</f>
        <v>50-64</v>
      </c>
      <c r="X4374" t="str">
        <f>_xlfn.XLOOKUP(Table4[[#This Row],[StoreID]],Stores!A:A,Stores!B:B, "Not found")</f>
        <v>MegaMart New Michele</v>
      </c>
      <c r="Y4374" t="str">
        <f>_xlfn.XLOOKUP(Table4[[#This Row],[StoreID]],Stores!A:A,Stores!C:C, "Not Found")</f>
        <v>New Michele</v>
      </c>
      <c r="Z4374" t="str">
        <f>_xlfn.XLOOKUP(Table4[[#This Row],[StoreID]],Stores!A:A,Stores!D:D, "Not Found")</f>
        <v>West</v>
      </c>
    </row>
    <row r="4375" spans="1:26">
      <c r="A4375" t="s">
        <v>5241</v>
      </c>
      <c r="B4375" s="1">
        <v>45517</v>
      </c>
      <c r="C4375" t="s">
        <v>97</v>
      </c>
      <c r="D4375" t="s">
        <v>800</v>
      </c>
      <c r="E4375" t="s">
        <v>839</v>
      </c>
      <c r="F4375">
        <v>3</v>
      </c>
      <c r="G4375">
        <v>0.15</v>
      </c>
      <c r="H4375" t="s">
        <v>871</v>
      </c>
      <c r="I4375" s="4">
        <f>Table4[[#This Row],[Quantity]]*Table4[[#This Row],[UnitPrice]]</f>
        <v>5857.9500000000007</v>
      </c>
      <c r="J4375" s="4">
        <f>Table4[[#This Row],[Gross Revenue]]*(1-Table4[[#This Row],[Discount]])</f>
        <v>4979.2575000000006</v>
      </c>
      <c r="K4375" s="4">
        <f>Table4[[#This Row],[Quantity]]*Table4[[#This Row],[CostPrice]]</f>
        <v>4353.8099999999995</v>
      </c>
      <c r="L4375" s="4">
        <f>Table4[[#This Row],[Net Revenue]]-Table4[[#This Row],[Total Cost]]</f>
        <v>625.44750000000113</v>
      </c>
      <c r="M4375" t="str">
        <f>_xlfn.XLOOKUP(Table4[[#This Row],[ProductID]], Products!A:A,Products!B:B, "Not Found")</f>
        <v>Book Television</v>
      </c>
      <c r="N4375" t="str">
        <f>TEXT(Table4[[#This Row],[Date]], "mmm")</f>
        <v>Aug</v>
      </c>
      <c r="O4375" t="str">
        <f>TEXT(Table4[[#This Row],[Date]], "yyyy")</f>
        <v>2024</v>
      </c>
      <c r="P4375" t="str">
        <f>_xlfn.XLOOKUP(Table4[[#This Row],[ProductID]],Products!A:A,Products!C:C, "Not Found")</f>
        <v>Electronics</v>
      </c>
      <c r="Q4375" t="str">
        <f>_xlfn.XLOOKUP(Table4[[#This Row],[ProductID]],Products!A:A,Products!D:D,"Not Found")</f>
        <v>Television</v>
      </c>
      <c r="R4375">
        <f>_xlfn.XLOOKUP(Table4[[#This Row],[ProductID]],Products!A:A,Products!E:E,"Not Found")</f>
        <v>1952.65</v>
      </c>
      <c r="S4375">
        <f>_xlfn.XLOOKUP(Table4[[#This Row],[ProductID]],Products!A:A,Products!F:F, "Not Found")</f>
        <v>1451.27</v>
      </c>
      <c r="T4375" t="str">
        <f>_xlfn.XLOOKUP(Table4[[#This Row],[CustomerID]],Customers!A:A,Customers!D:D, "Not Found")</f>
        <v>F</v>
      </c>
      <c r="U4375" s="6">
        <f>_xlfn.XLOOKUP(Table4[[#This Row],[CustomerID]],Customers!A:A,Customers!E:E, "Not Found")</f>
        <v>22610</v>
      </c>
      <c r="V4375">
        <f ca="1">DATEDIF(Table4[[#This Row],[CustomerBirthday]], TODAY(), "Y")</f>
        <v>64</v>
      </c>
      <c r="W4375" t="str" cm="1">
        <f t="array" aca="1" ref="W4375" ca="1">_xlfn.IFS(Table4[[#This Row],[Age]]&lt;25, "Under 25",Table4[[#This Row],[Age]]=34, "25-34", Table4[[#This Row],[Age]]&lt;=49, "35-49", Table4[[#This Row],[Age]]&lt;=64, "50-64", Table4[[#This Row],[Age]]&gt;=65, "65+")</f>
        <v>50-64</v>
      </c>
      <c r="X4375" t="str">
        <f>_xlfn.XLOOKUP(Table4[[#This Row],[StoreID]],Stores!A:A,Stores!B:B, "Not found")</f>
        <v>MegaMart New Michele</v>
      </c>
      <c r="Y4375" t="str">
        <f>_xlfn.XLOOKUP(Table4[[#This Row],[StoreID]],Stores!A:A,Stores!C:C, "Not Found")</f>
        <v>New Michele</v>
      </c>
      <c r="Z4375" t="str">
        <f>_xlfn.XLOOKUP(Table4[[#This Row],[StoreID]],Stores!A:A,Stores!D:D, "Not Found")</f>
        <v>West</v>
      </c>
    </row>
    <row r="4376" spans="1:26">
      <c r="A4376" t="s">
        <v>5242</v>
      </c>
      <c r="B4376" s="1">
        <v>45879</v>
      </c>
      <c r="C4376" t="s">
        <v>93</v>
      </c>
      <c r="D4376" t="s">
        <v>794</v>
      </c>
      <c r="E4376" t="s">
        <v>839</v>
      </c>
      <c r="F4376">
        <v>4</v>
      </c>
      <c r="G4376">
        <v>0.15</v>
      </c>
      <c r="H4376" t="s">
        <v>871</v>
      </c>
      <c r="I4376" s="4">
        <f>Table4[[#This Row],[Quantity]]*Table4[[#This Row],[UnitPrice]]</f>
        <v>1712.2</v>
      </c>
      <c r="J4376" s="4">
        <f>Table4[[#This Row],[Gross Revenue]]*(1-Table4[[#This Row],[Discount]])</f>
        <v>1455.37</v>
      </c>
      <c r="K4376" s="4">
        <f>Table4[[#This Row],[Quantity]]*Table4[[#This Row],[CostPrice]]</f>
        <v>984.28</v>
      </c>
      <c r="L4376" s="4">
        <f>Table4[[#This Row],[Net Revenue]]-Table4[[#This Row],[Total Cost]]</f>
        <v>471.08999999999992</v>
      </c>
      <c r="M4376" t="str">
        <f>_xlfn.XLOOKUP(Table4[[#This Row],[ProductID]], Products!A:A,Products!B:B, "Not Found")</f>
        <v>Everything Laptop</v>
      </c>
      <c r="N4376" t="str">
        <f>TEXT(Table4[[#This Row],[Date]], "mmm")</f>
        <v>Aug</v>
      </c>
      <c r="O4376" t="str">
        <f>TEXT(Table4[[#This Row],[Date]], "yyyy")</f>
        <v>2025</v>
      </c>
      <c r="P4376" t="str">
        <f>_xlfn.XLOOKUP(Table4[[#This Row],[ProductID]],Products!A:A,Products!C:C, "Not Found")</f>
        <v>Electronics</v>
      </c>
      <c r="Q4376" t="str">
        <f>_xlfn.XLOOKUP(Table4[[#This Row],[ProductID]],Products!A:A,Products!D:D,"Not Found")</f>
        <v>Laptop</v>
      </c>
      <c r="R4376">
        <f>_xlfn.XLOOKUP(Table4[[#This Row],[ProductID]],Products!A:A,Products!E:E,"Not Found")</f>
        <v>428.05</v>
      </c>
      <c r="S4376">
        <f>_xlfn.XLOOKUP(Table4[[#This Row],[ProductID]],Products!A:A,Products!F:F, "Not Found")</f>
        <v>246.07</v>
      </c>
      <c r="T4376" t="str">
        <f>_xlfn.XLOOKUP(Table4[[#This Row],[CustomerID]],Customers!A:A,Customers!D:D, "Not Found")</f>
        <v>F</v>
      </c>
      <c r="U4376" s="6">
        <f>_xlfn.XLOOKUP(Table4[[#This Row],[CustomerID]],Customers!A:A,Customers!E:E, "Not Found")</f>
        <v>26428</v>
      </c>
      <c r="V4376">
        <f ca="1">DATEDIF(Table4[[#This Row],[CustomerBirthday]], TODAY(), "Y")</f>
        <v>54</v>
      </c>
      <c r="W4376" t="str" cm="1">
        <f t="array" aca="1" ref="W4376" ca="1">_xlfn.IFS(Table4[[#This Row],[Age]]&lt;25, "Under 25",Table4[[#This Row],[Age]]=34, "25-34", Table4[[#This Row],[Age]]&lt;=49, "35-49", Table4[[#This Row],[Age]]&lt;=64, "50-64", Table4[[#This Row],[Age]]&gt;=65, "65+")</f>
        <v>50-64</v>
      </c>
      <c r="X4376" t="str">
        <f>_xlfn.XLOOKUP(Table4[[#This Row],[StoreID]],Stores!A:A,Stores!B:B, "Not found")</f>
        <v>MegaMart New Michele</v>
      </c>
      <c r="Y4376" t="str">
        <f>_xlfn.XLOOKUP(Table4[[#This Row],[StoreID]],Stores!A:A,Stores!C:C, "Not Found")</f>
        <v>New Michele</v>
      </c>
      <c r="Z4376" t="str">
        <f>_xlfn.XLOOKUP(Table4[[#This Row],[StoreID]],Stores!A:A,Stores!D:D, "Not Found")</f>
        <v>West</v>
      </c>
    </row>
    <row r="4377" spans="1:26">
      <c r="A4377" t="s">
        <v>5243</v>
      </c>
      <c r="B4377" s="1">
        <v>45827</v>
      </c>
      <c r="C4377" t="s">
        <v>542</v>
      </c>
      <c r="D4377" t="s">
        <v>772</v>
      </c>
      <c r="E4377" t="s">
        <v>842</v>
      </c>
      <c r="F4377">
        <v>5</v>
      </c>
      <c r="G4377">
        <v>0.05</v>
      </c>
      <c r="H4377" t="s">
        <v>865</v>
      </c>
      <c r="I4377" s="4">
        <f>Table4[[#This Row],[Quantity]]*Table4[[#This Row],[UnitPrice]]</f>
        <v>9392.35</v>
      </c>
      <c r="J4377" s="4">
        <f>Table4[[#This Row],[Gross Revenue]]*(1-Table4[[#This Row],[Discount]])</f>
        <v>8922.7325000000001</v>
      </c>
      <c r="K4377" s="4">
        <f>Table4[[#This Row],[Quantity]]*Table4[[#This Row],[CostPrice]]</f>
        <v>5074.55</v>
      </c>
      <c r="L4377" s="4">
        <f>Table4[[#This Row],[Net Revenue]]-Table4[[#This Row],[Total Cost]]</f>
        <v>3848.1824999999999</v>
      </c>
      <c r="M4377" t="str">
        <f>_xlfn.XLOOKUP(Table4[[#This Row],[ProductID]], Products!A:A,Products!B:B, "Not Found")</f>
        <v>And Footwear</v>
      </c>
      <c r="N4377" t="str">
        <f>TEXT(Table4[[#This Row],[Date]], "mmm")</f>
        <v>Jun</v>
      </c>
      <c r="O4377" t="str">
        <f>TEXT(Table4[[#This Row],[Date]], "yyyy")</f>
        <v>2025</v>
      </c>
      <c r="P4377" t="str">
        <f>_xlfn.XLOOKUP(Table4[[#This Row],[ProductID]],Products!A:A,Products!C:C, "Not Found")</f>
        <v>Fashion</v>
      </c>
      <c r="Q4377" t="str">
        <f>_xlfn.XLOOKUP(Table4[[#This Row],[ProductID]],Products!A:A,Products!D:D,"Not Found")</f>
        <v>Footwear</v>
      </c>
      <c r="R4377">
        <f>_xlfn.XLOOKUP(Table4[[#This Row],[ProductID]],Products!A:A,Products!E:E,"Not Found")</f>
        <v>1878.47</v>
      </c>
      <c r="S4377">
        <f>_xlfn.XLOOKUP(Table4[[#This Row],[ProductID]],Products!A:A,Products!F:F, "Not Found")</f>
        <v>1014.91</v>
      </c>
      <c r="T4377" t="str">
        <f>_xlfn.XLOOKUP(Table4[[#This Row],[CustomerID]],Customers!A:A,Customers!D:D, "Not Found")</f>
        <v>M</v>
      </c>
      <c r="U4377" s="6">
        <f>_xlfn.XLOOKUP(Table4[[#This Row],[CustomerID]],Customers!A:A,Customers!E:E, "Not Found")</f>
        <v>26101</v>
      </c>
      <c r="V4377">
        <f ca="1">DATEDIF(Table4[[#This Row],[CustomerBirthday]], TODAY(), "Y")</f>
        <v>55</v>
      </c>
      <c r="W4377" t="str" cm="1">
        <f t="array" aca="1" ref="W4377" ca="1">_xlfn.IFS(Table4[[#This Row],[Age]]&lt;25, "Under 25",Table4[[#This Row],[Age]]=34, "25-34", Table4[[#This Row],[Age]]&lt;=49, "35-49", Table4[[#This Row],[Age]]&lt;=64, "50-64", Table4[[#This Row],[Age]]&gt;=65, "65+")</f>
        <v>50-64</v>
      </c>
      <c r="X4377" t="str">
        <f>_xlfn.XLOOKUP(Table4[[#This Row],[StoreID]],Stores!A:A,Stores!B:B, "Not found")</f>
        <v>MegaMart Brianahaven</v>
      </c>
      <c r="Y4377" t="str">
        <f>_xlfn.XLOOKUP(Table4[[#This Row],[StoreID]],Stores!A:A,Stores!C:C, "Not Found")</f>
        <v>Brianahaven</v>
      </c>
      <c r="Z4377" t="str">
        <f>_xlfn.XLOOKUP(Table4[[#This Row],[StoreID]],Stores!A:A,Stores!D:D, "Not Found")</f>
        <v>North</v>
      </c>
    </row>
    <row r="4378" spans="1:26">
      <c r="A4378" t="s">
        <v>5244</v>
      </c>
      <c r="B4378" s="1">
        <v>45651</v>
      </c>
      <c r="C4378" t="s">
        <v>335</v>
      </c>
      <c r="D4378" t="s">
        <v>810</v>
      </c>
      <c r="E4378" t="s">
        <v>831</v>
      </c>
      <c r="F4378">
        <v>1</v>
      </c>
      <c r="G4378">
        <v>0.15</v>
      </c>
      <c r="H4378" t="s">
        <v>865</v>
      </c>
      <c r="I4378" s="4">
        <f>Table4[[#This Row],[Quantity]]*Table4[[#This Row],[UnitPrice]]</f>
        <v>453.62</v>
      </c>
      <c r="J4378" s="4">
        <f>Table4[[#This Row],[Gross Revenue]]*(1-Table4[[#This Row],[Discount]])</f>
        <v>385.577</v>
      </c>
      <c r="K4378" s="4">
        <f>Table4[[#This Row],[Quantity]]*Table4[[#This Row],[CostPrice]]</f>
        <v>316.63</v>
      </c>
      <c r="L4378" s="4">
        <f>Table4[[#This Row],[Net Revenue]]-Table4[[#This Row],[Total Cost]]</f>
        <v>68.947000000000003</v>
      </c>
      <c r="M4378" t="str">
        <f>_xlfn.XLOOKUP(Table4[[#This Row],[ProductID]], Products!A:A,Products!B:B, "Not Found")</f>
        <v>Maybe Clothing</v>
      </c>
      <c r="N4378" t="str">
        <f>TEXT(Table4[[#This Row],[Date]], "mmm")</f>
        <v>Dec</v>
      </c>
      <c r="O4378" t="str">
        <f>TEXT(Table4[[#This Row],[Date]], "yyyy")</f>
        <v>2024</v>
      </c>
      <c r="P4378" t="str">
        <f>_xlfn.XLOOKUP(Table4[[#This Row],[ProductID]],Products!A:A,Products!C:C, "Not Found")</f>
        <v>Fashion</v>
      </c>
      <c r="Q4378" t="str">
        <f>_xlfn.XLOOKUP(Table4[[#This Row],[ProductID]],Products!A:A,Products!D:D,"Not Found")</f>
        <v>Clothing</v>
      </c>
      <c r="R4378">
        <f>_xlfn.XLOOKUP(Table4[[#This Row],[ProductID]],Products!A:A,Products!E:E,"Not Found")</f>
        <v>453.62</v>
      </c>
      <c r="S4378">
        <f>_xlfn.XLOOKUP(Table4[[#This Row],[ProductID]],Products!A:A,Products!F:F, "Not Found")</f>
        <v>316.63</v>
      </c>
      <c r="T4378" t="str">
        <f>_xlfn.XLOOKUP(Table4[[#This Row],[CustomerID]],Customers!A:A,Customers!D:D, "Not Found")</f>
        <v>F</v>
      </c>
      <c r="U4378" s="6">
        <f>_xlfn.XLOOKUP(Table4[[#This Row],[CustomerID]],Customers!A:A,Customers!E:E, "Not Found")</f>
        <v>25396</v>
      </c>
      <c r="V4378">
        <f ca="1">DATEDIF(Table4[[#This Row],[CustomerBirthday]], TODAY(), "Y")</f>
        <v>57</v>
      </c>
      <c r="W4378" t="str" cm="1">
        <f t="array" aca="1" ref="W4378" ca="1">_xlfn.IFS(Table4[[#This Row],[Age]]&lt;25, "Under 25",Table4[[#This Row],[Age]]=34, "25-34", Table4[[#This Row],[Age]]&lt;=49, "35-49", Table4[[#This Row],[Age]]&lt;=64, "50-64", Table4[[#This Row],[Age]]&gt;=65, "65+")</f>
        <v>50-64</v>
      </c>
      <c r="X4378" t="str">
        <f>_xlfn.XLOOKUP(Table4[[#This Row],[StoreID]],Stores!A:A,Stores!B:B, "Not found")</f>
        <v>MegaMart Jimenezborough</v>
      </c>
      <c r="Y4378" t="str">
        <f>_xlfn.XLOOKUP(Table4[[#This Row],[StoreID]],Stores!A:A,Stores!C:C, "Not Found")</f>
        <v>Jimenezborough</v>
      </c>
      <c r="Z4378" t="str">
        <f>_xlfn.XLOOKUP(Table4[[#This Row],[StoreID]],Stores!A:A,Stores!D:D, "Not Found")</f>
        <v>South</v>
      </c>
    </row>
    <row r="4379" spans="1:26">
      <c r="A4379" t="s">
        <v>5245</v>
      </c>
      <c r="B4379" s="1">
        <v>45521</v>
      </c>
      <c r="C4379" t="s">
        <v>243</v>
      </c>
      <c r="D4379" t="s">
        <v>822</v>
      </c>
      <c r="E4379" t="s">
        <v>842</v>
      </c>
      <c r="F4379">
        <v>5</v>
      </c>
      <c r="G4379">
        <v>0</v>
      </c>
      <c r="H4379" t="s">
        <v>871</v>
      </c>
      <c r="I4379" s="4">
        <f>Table4[[#This Row],[Quantity]]*Table4[[#This Row],[UnitPrice]]</f>
        <v>6081.7999999999993</v>
      </c>
      <c r="J4379" s="4">
        <f>Table4[[#This Row],[Gross Revenue]]*(1-Table4[[#This Row],[Discount]])</f>
        <v>6081.7999999999993</v>
      </c>
      <c r="K4379" s="4">
        <f>Table4[[#This Row],[Quantity]]*Table4[[#This Row],[CostPrice]]</f>
        <v>3974</v>
      </c>
      <c r="L4379" s="4">
        <f>Table4[[#This Row],[Net Revenue]]-Table4[[#This Row],[Total Cost]]</f>
        <v>2107.7999999999993</v>
      </c>
      <c r="M4379" t="str">
        <f>_xlfn.XLOOKUP(Table4[[#This Row],[ProductID]], Products!A:A,Products!B:B, "Not Found")</f>
        <v>Nor Bags</v>
      </c>
      <c r="N4379" t="str">
        <f>TEXT(Table4[[#This Row],[Date]], "mmm")</f>
        <v>Aug</v>
      </c>
      <c r="O4379" t="str">
        <f>TEXT(Table4[[#This Row],[Date]], "yyyy")</f>
        <v>2024</v>
      </c>
      <c r="P4379" t="str">
        <f>_xlfn.XLOOKUP(Table4[[#This Row],[ProductID]],Products!A:A,Products!C:C, "Not Found")</f>
        <v>Fashion</v>
      </c>
      <c r="Q4379" t="str">
        <f>_xlfn.XLOOKUP(Table4[[#This Row],[ProductID]],Products!A:A,Products!D:D,"Not Found")</f>
        <v>Bags</v>
      </c>
      <c r="R4379">
        <f>_xlfn.XLOOKUP(Table4[[#This Row],[ProductID]],Products!A:A,Products!E:E,"Not Found")</f>
        <v>1216.3599999999999</v>
      </c>
      <c r="S4379">
        <f>_xlfn.XLOOKUP(Table4[[#This Row],[ProductID]],Products!A:A,Products!F:F, "Not Found")</f>
        <v>794.8</v>
      </c>
      <c r="T4379" t="str">
        <f>_xlfn.XLOOKUP(Table4[[#This Row],[CustomerID]],Customers!A:A,Customers!D:D, "Not Found")</f>
        <v>F</v>
      </c>
      <c r="U4379" s="6">
        <f>_xlfn.XLOOKUP(Table4[[#This Row],[CustomerID]],Customers!A:A,Customers!E:E, "Not Found")</f>
        <v>26908</v>
      </c>
      <c r="V4379">
        <f ca="1">DATEDIF(Table4[[#This Row],[CustomerBirthday]], TODAY(), "Y")</f>
        <v>52</v>
      </c>
      <c r="W4379" t="str" cm="1">
        <f t="array" aca="1" ref="W4379" ca="1">_xlfn.IFS(Table4[[#This Row],[Age]]&lt;25, "Under 25",Table4[[#This Row],[Age]]=34, "25-34", Table4[[#This Row],[Age]]&lt;=49, "35-49", Table4[[#This Row],[Age]]&lt;=64, "50-64", Table4[[#This Row],[Age]]&gt;=65, "65+")</f>
        <v>50-64</v>
      </c>
      <c r="X4379" t="str">
        <f>_xlfn.XLOOKUP(Table4[[#This Row],[StoreID]],Stores!A:A,Stores!B:B, "Not found")</f>
        <v>MegaMart Brianahaven</v>
      </c>
      <c r="Y4379" t="str">
        <f>_xlfn.XLOOKUP(Table4[[#This Row],[StoreID]],Stores!A:A,Stores!C:C, "Not Found")</f>
        <v>Brianahaven</v>
      </c>
      <c r="Z4379" t="str">
        <f>_xlfn.XLOOKUP(Table4[[#This Row],[StoreID]],Stores!A:A,Stores!D:D, "Not Found")</f>
        <v>North</v>
      </c>
    </row>
    <row r="4380" spans="1:26">
      <c r="A4380" t="s">
        <v>5246</v>
      </c>
      <c r="B4380" s="1">
        <v>45662</v>
      </c>
      <c r="C4380" t="s">
        <v>480</v>
      </c>
      <c r="D4380" t="s">
        <v>786</v>
      </c>
      <c r="E4380" t="s">
        <v>835</v>
      </c>
      <c r="F4380">
        <v>4</v>
      </c>
      <c r="G4380">
        <v>0.15</v>
      </c>
      <c r="H4380" t="s">
        <v>871</v>
      </c>
      <c r="I4380" s="4">
        <f>Table4[[#This Row],[Quantity]]*Table4[[#This Row],[UnitPrice]]</f>
        <v>116.96</v>
      </c>
      <c r="J4380" s="4">
        <f>Table4[[#This Row],[Gross Revenue]]*(1-Table4[[#This Row],[Discount]])</f>
        <v>99.415999999999997</v>
      </c>
      <c r="K4380" s="4">
        <f>Table4[[#This Row],[Quantity]]*Table4[[#This Row],[CostPrice]]</f>
        <v>61.12</v>
      </c>
      <c r="L4380" s="4">
        <f>Table4[[#This Row],[Net Revenue]]-Table4[[#This Row],[Total Cost]]</f>
        <v>38.295999999999999</v>
      </c>
      <c r="M4380" t="str">
        <f>_xlfn.XLOOKUP(Table4[[#This Row],[ProductID]], Products!A:A,Products!B:B, "Not Found")</f>
        <v>National Watches</v>
      </c>
      <c r="N4380" t="str">
        <f>TEXT(Table4[[#This Row],[Date]], "mmm")</f>
        <v>Jan</v>
      </c>
      <c r="O4380" t="str">
        <f>TEXT(Table4[[#This Row],[Date]], "yyyy")</f>
        <v>2025</v>
      </c>
      <c r="P4380" t="str">
        <f>_xlfn.XLOOKUP(Table4[[#This Row],[ProductID]],Products!A:A,Products!C:C, "Not Found")</f>
        <v>Fashion</v>
      </c>
      <c r="Q4380" t="str">
        <f>_xlfn.XLOOKUP(Table4[[#This Row],[ProductID]],Products!A:A,Products!D:D,"Not Found")</f>
        <v>Watches</v>
      </c>
      <c r="R4380">
        <f>_xlfn.XLOOKUP(Table4[[#This Row],[ProductID]],Products!A:A,Products!E:E,"Not Found")</f>
        <v>29.24</v>
      </c>
      <c r="S4380">
        <f>_xlfn.XLOOKUP(Table4[[#This Row],[ProductID]],Products!A:A,Products!F:F, "Not Found")</f>
        <v>15.28</v>
      </c>
      <c r="T4380" t="str">
        <f>_xlfn.XLOOKUP(Table4[[#This Row],[CustomerID]],Customers!A:A,Customers!D:D, "Not Found")</f>
        <v>M</v>
      </c>
      <c r="U4380" s="6">
        <f>_xlfn.XLOOKUP(Table4[[#This Row],[CustomerID]],Customers!A:A,Customers!E:E, "Not Found")</f>
        <v>35356</v>
      </c>
      <c r="V4380">
        <f ca="1">DATEDIF(Table4[[#This Row],[CustomerBirthday]], TODAY(), "Y")</f>
        <v>29</v>
      </c>
      <c r="W4380" t="str" cm="1">
        <f t="array" aca="1" ref="W4380" ca="1">_xlfn.IFS(Table4[[#This Row],[Age]]&lt;25, "Under 25",Table4[[#This Row],[Age]]=34, "25-34", Table4[[#This Row],[Age]]&lt;=49, "35-49", Table4[[#This Row],[Age]]&lt;=64, "50-64", Table4[[#This Row],[Age]]&gt;=65, "65+")</f>
        <v>35-49</v>
      </c>
      <c r="X4380" t="str">
        <f>_xlfn.XLOOKUP(Table4[[#This Row],[StoreID]],Stores!A:A,Stores!B:B, "Not found")</f>
        <v>MegaMart Peckmouth</v>
      </c>
      <c r="Y4380" t="str">
        <f>_xlfn.XLOOKUP(Table4[[#This Row],[StoreID]],Stores!A:A,Stores!C:C, "Not Found")</f>
        <v>Peckmouth</v>
      </c>
      <c r="Z4380" t="str">
        <f>_xlfn.XLOOKUP(Table4[[#This Row],[StoreID]],Stores!A:A,Stores!D:D, "Not Found")</f>
        <v>East</v>
      </c>
    </row>
    <row r="4381" spans="1:26">
      <c r="A4381" t="s">
        <v>5247</v>
      </c>
      <c r="B4381" s="1">
        <v>45546</v>
      </c>
      <c r="C4381" t="s">
        <v>435</v>
      </c>
      <c r="D4381" t="s">
        <v>757</v>
      </c>
      <c r="E4381" t="s">
        <v>831</v>
      </c>
      <c r="F4381">
        <v>2</v>
      </c>
      <c r="G4381">
        <v>0.15</v>
      </c>
      <c r="H4381" t="s">
        <v>868</v>
      </c>
      <c r="I4381" s="4">
        <f>Table4[[#This Row],[Quantity]]*Table4[[#This Row],[UnitPrice]]</f>
        <v>2492.2199999999998</v>
      </c>
      <c r="J4381" s="4">
        <f>Table4[[#This Row],[Gross Revenue]]*(1-Table4[[#This Row],[Discount]])</f>
        <v>2118.3869999999997</v>
      </c>
      <c r="K4381" s="4">
        <f>Table4[[#This Row],[Quantity]]*Table4[[#This Row],[CostPrice]]</f>
        <v>1667.04</v>
      </c>
      <c r="L4381" s="4">
        <f>Table4[[#This Row],[Net Revenue]]-Table4[[#This Row],[Total Cost]]</f>
        <v>451.34699999999975</v>
      </c>
      <c r="M4381" t="str">
        <f>_xlfn.XLOOKUP(Table4[[#This Row],[ProductID]], Products!A:A,Products!B:B, "Not Found")</f>
        <v>Find Headphones</v>
      </c>
      <c r="N4381" t="str">
        <f>TEXT(Table4[[#This Row],[Date]], "mmm")</f>
        <v>Sep</v>
      </c>
      <c r="O4381" t="str">
        <f>TEXT(Table4[[#This Row],[Date]], "yyyy")</f>
        <v>2024</v>
      </c>
      <c r="P4381" t="str">
        <f>_xlfn.XLOOKUP(Table4[[#This Row],[ProductID]],Products!A:A,Products!C:C, "Not Found")</f>
        <v>Electronics</v>
      </c>
      <c r="Q4381" t="str">
        <f>_xlfn.XLOOKUP(Table4[[#This Row],[ProductID]],Products!A:A,Products!D:D,"Not Found")</f>
        <v>Headphones</v>
      </c>
      <c r="R4381">
        <f>_xlfn.XLOOKUP(Table4[[#This Row],[ProductID]],Products!A:A,Products!E:E,"Not Found")</f>
        <v>1246.1099999999999</v>
      </c>
      <c r="S4381">
        <f>_xlfn.XLOOKUP(Table4[[#This Row],[ProductID]],Products!A:A,Products!F:F, "Not Found")</f>
        <v>833.52</v>
      </c>
      <c r="T4381" t="str">
        <f>_xlfn.XLOOKUP(Table4[[#This Row],[CustomerID]],Customers!A:A,Customers!D:D, "Not Found")</f>
        <v>F</v>
      </c>
      <c r="U4381" s="6">
        <f>_xlfn.XLOOKUP(Table4[[#This Row],[CustomerID]],Customers!A:A,Customers!E:E, "Not Found")</f>
        <v>32027</v>
      </c>
      <c r="V4381">
        <f ca="1">DATEDIF(Table4[[#This Row],[CustomerBirthday]], TODAY(), "Y")</f>
        <v>38</v>
      </c>
      <c r="W4381" t="str" cm="1">
        <f t="array" aca="1" ref="W4381" ca="1">_xlfn.IFS(Table4[[#This Row],[Age]]&lt;25, "Under 25",Table4[[#This Row],[Age]]=34, "25-34", Table4[[#This Row],[Age]]&lt;=49, "35-49", Table4[[#This Row],[Age]]&lt;=64, "50-64", Table4[[#This Row],[Age]]&gt;=65, "65+")</f>
        <v>35-49</v>
      </c>
      <c r="X4381" t="str">
        <f>_xlfn.XLOOKUP(Table4[[#This Row],[StoreID]],Stores!A:A,Stores!B:B, "Not found")</f>
        <v>MegaMart Jimenezborough</v>
      </c>
      <c r="Y4381" t="str">
        <f>_xlfn.XLOOKUP(Table4[[#This Row],[StoreID]],Stores!A:A,Stores!C:C, "Not Found")</f>
        <v>Jimenezborough</v>
      </c>
      <c r="Z4381" t="str">
        <f>_xlfn.XLOOKUP(Table4[[#This Row],[StoreID]],Stores!A:A,Stores!D:D, "Not Found")</f>
        <v>South</v>
      </c>
    </row>
    <row r="4382" spans="1:26">
      <c r="A4382" t="s">
        <v>5248</v>
      </c>
      <c r="B4382" s="1">
        <v>45458</v>
      </c>
      <c r="C4382" t="s">
        <v>393</v>
      </c>
      <c r="D4382" t="s">
        <v>745</v>
      </c>
      <c r="E4382" t="s">
        <v>831</v>
      </c>
      <c r="F4382">
        <v>3</v>
      </c>
      <c r="G4382">
        <v>0.05</v>
      </c>
      <c r="H4382" t="s">
        <v>865</v>
      </c>
      <c r="I4382" s="4">
        <f>Table4[[#This Row],[Quantity]]*Table4[[#This Row],[UnitPrice]]</f>
        <v>3579.2699999999995</v>
      </c>
      <c r="J4382" s="4">
        <f>Table4[[#This Row],[Gross Revenue]]*(1-Table4[[#This Row],[Discount]])</f>
        <v>3400.3064999999992</v>
      </c>
      <c r="K4382" s="4">
        <f>Table4[[#This Row],[Quantity]]*Table4[[#This Row],[CostPrice]]</f>
        <v>2454.7200000000003</v>
      </c>
      <c r="L4382" s="4">
        <f>Table4[[#This Row],[Net Revenue]]-Table4[[#This Row],[Total Cost]]</f>
        <v>945.58649999999898</v>
      </c>
      <c r="M4382" t="str">
        <f>_xlfn.XLOOKUP(Table4[[#This Row],[ProductID]], Products!A:A,Products!B:B, "Not Found")</f>
        <v>Above Camera</v>
      </c>
      <c r="N4382" t="str">
        <f>TEXT(Table4[[#This Row],[Date]], "mmm")</f>
        <v>Jun</v>
      </c>
      <c r="O4382" t="str">
        <f>TEXT(Table4[[#This Row],[Date]], "yyyy")</f>
        <v>2024</v>
      </c>
      <c r="P4382" t="str">
        <f>_xlfn.XLOOKUP(Table4[[#This Row],[ProductID]],Products!A:A,Products!C:C, "Not Found")</f>
        <v>Electronics</v>
      </c>
      <c r="Q4382" t="str">
        <f>_xlfn.XLOOKUP(Table4[[#This Row],[ProductID]],Products!A:A,Products!D:D,"Not Found")</f>
        <v>Camera</v>
      </c>
      <c r="R4382">
        <f>_xlfn.XLOOKUP(Table4[[#This Row],[ProductID]],Products!A:A,Products!E:E,"Not Found")</f>
        <v>1193.0899999999999</v>
      </c>
      <c r="S4382">
        <f>_xlfn.XLOOKUP(Table4[[#This Row],[ProductID]],Products!A:A,Products!F:F, "Not Found")</f>
        <v>818.24</v>
      </c>
      <c r="T4382" t="str">
        <f>_xlfn.XLOOKUP(Table4[[#This Row],[CustomerID]],Customers!A:A,Customers!D:D, "Not Found")</f>
        <v>M</v>
      </c>
      <c r="U4382" s="6">
        <f>_xlfn.XLOOKUP(Table4[[#This Row],[CustomerID]],Customers!A:A,Customers!E:E, "Not Found")</f>
        <v>25566</v>
      </c>
      <c r="V4382">
        <f ca="1">DATEDIF(Table4[[#This Row],[CustomerBirthday]], TODAY(), "Y")</f>
        <v>56</v>
      </c>
      <c r="W4382" t="str" cm="1">
        <f t="array" aca="1" ref="W4382" ca="1">_xlfn.IFS(Table4[[#This Row],[Age]]&lt;25, "Under 25",Table4[[#This Row],[Age]]=34, "25-34", Table4[[#This Row],[Age]]&lt;=49, "35-49", Table4[[#This Row],[Age]]&lt;=64, "50-64", Table4[[#This Row],[Age]]&gt;=65, "65+")</f>
        <v>50-64</v>
      </c>
      <c r="X4382" t="str">
        <f>_xlfn.XLOOKUP(Table4[[#This Row],[StoreID]],Stores!A:A,Stores!B:B, "Not found")</f>
        <v>MegaMart Jimenezborough</v>
      </c>
      <c r="Y4382" t="str">
        <f>_xlfn.XLOOKUP(Table4[[#This Row],[StoreID]],Stores!A:A,Stores!C:C, "Not Found")</f>
        <v>Jimenezborough</v>
      </c>
      <c r="Z4382" t="str">
        <f>_xlfn.XLOOKUP(Table4[[#This Row],[StoreID]],Stores!A:A,Stores!D:D, "Not Found")</f>
        <v>South</v>
      </c>
    </row>
    <row r="4383" spans="1:26">
      <c r="A4383" t="s">
        <v>5249</v>
      </c>
      <c r="B4383" s="1">
        <v>45200</v>
      </c>
      <c r="C4383" t="s">
        <v>179</v>
      </c>
      <c r="D4383" t="s">
        <v>804</v>
      </c>
      <c r="E4383" t="s">
        <v>846</v>
      </c>
      <c r="F4383">
        <v>1</v>
      </c>
      <c r="G4383">
        <v>0.15</v>
      </c>
      <c r="H4383" t="s">
        <v>865</v>
      </c>
      <c r="I4383" s="4">
        <f>Table4[[#This Row],[Quantity]]*Table4[[#This Row],[UnitPrice]]</f>
        <v>540.94000000000005</v>
      </c>
      <c r="J4383" s="4">
        <f>Table4[[#This Row],[Gross Revenue]]*(1-Table4[[#This Row],[Discount]])</f>
        <v>459.79900000000004</v>
      </c>
      <c r="K4383" s="4">
        <f>Table4[[#This Row],[Quantity]]*Table4[[#This Row],[CostPrice]]</f>
        <v>398.25</v>
      </c>
      <c r="L4383" s="4">
        <f>Table4[[#This Row],[Net Revenue]]-Table4[[#This Row],[Total Cost]]</f>
        <v>61.549000000000035</v>
      </c>
      <c r="M4383" t="str">
        <f>_xlfn.XLOOKUP(Table4[[#This Row],[ProductID]], Products!A:A,Products!B:B, "Not Found")</f>
        <v>Church Clothing</v>
      </c>
      <c r="N4383" t="str">
        <f>TEXT(Table4[[#This Row],[Date]], "mmm")</f>
        <v>Oct</v>
      </c>
      <c r="O4383" t="str">
        <f>TEXT(Table4[[#This Row],[Date]], "yyyy")</f>
        <v>2023</v>
      </c>
      <c r="P4383" t="str">
        <f>_xlfn.XLOOKUP(Table4[[#This Row],[ProductID]],Products!A:A,Products!C:C, "Not Found")</f>
        <v>Fashion</v>
      </c>
      <c r="Q4383" t="str">
        <f>_xlfn.XLOOKUP(Table4[[#This Row],[ProductID]],Products!A:A,Products!D:D,"Not Found")</f>
        <v>Clothing</v>
      </c>
      <c r="R4383">
        <f>_xlfn.XLOOKUP(Table4[[#This Row],[ProductID]],Products!A:A,Products!E:E,"Not Found")</f>
        <v>540.94000000000005</v>
      </c>
      <c r="S4383">
        <f>_xlfn.XLOOKUP(Table4[[#This Row],[ProductID]],Products!A:A,Products!F:F, "Not Found")</f>
        <v>398.25</v>
      </c>
      <c r="T4383" t="str">
        <f>_xlfn.XLOOKUP(Table4[[#This Row],[CustomerID]],Customers!A:A,Customers!D:D, "Not Found")</f>
        <v>M</v>
      </c>
      <c r="U4383" s="6">
        <f>_xlfn.XLOOKUP(Table4[[#This Row],[CustomerID]],Customers!A:A,Customers!E:E, "Not Found")</f>
        <v>23397</v>
      </c>
      <c r="V4383">
        <f ca="1">DATEDIF(Table4[[#This Row],[CustomerBirthday]], TODAY(), "Y")</f>
        <v>62</v>
      </c>
      <c r="W4383" t="str" cm="1">
        <f t="array" aca="1" ref="W4383" ca="1">_xlfn.IFS(Table4[[#This Row],[Age]]&lt;25, "Under 25",Table4[[#This Row],[Age]]=34, "25-34", Table4[[#This Row],[Age]]&lt;=49, "35-49", Table4[[#This Row],[Age]]&lt;=64, "50-64", Table4[[#This Row],[Age]]&gt;=65, "65+")</f>
        <v>50-64</v>
      </c>
      <c r="X4383" t="str">
        <f>_xlfn.XLOOKUP(Table4[[#This Row],[StoreID]],Stores!A:A,Stores!B:B, "Not found")</f>
        <v>MegaMart Johnmouth</v>
      </c>
      <c r="Y4383" t="str">
        <f>_xlfn.XLOOKUP(Table4[[#This Row],[StoreID]],Stores!A:A,Stores!C:C, "Not Found")</f>
        <v>Johnmouth</v>
      </c>
      <c r="Z4383" t="str">
        <f>_xlfn.XLOOKUP(Table4[[#This Row],[StoreID]],Stores!A:A,Stores!D:D, "Not Found")</f>
        <v>East</v>
      </c>
    </row>
    <row r="4384" spans="1:26">
      <c r="A4384" t="s">
        <v>5250</v>
      </c>
      <c r="B4384" s="1">
        <v>45220</v>
      </c>
      <c r="C4384" t="s">
        <v>250</v>
      </c>
      <c r="D4384" t="s">
        <v>792</v>
      </c>
      <c r="E4384" t="s">
        <v>831</v>
      </c>
      <c r="F4384">
        <v>4</v>
      </c>
      <c r="G4384">
        <v>0</v>
      </c>
      <c r="H4384" t="s">
        <v>875</v>
      </c>
      <c r="I4384" s="4">
        <f>Table4[[#This Row],[Quantity]]*Table4[[#This Row],[UnitPrice]]</f>
        <v>7195.88</v>
      </c>
      <c r="J4384" s="4">
        <f>Table4[[#This Row],[Gross Revenue]]*(1-Table4[[#This Row],[Discount]])</f>
        <v>7195.88</v>
      </c>
      <c r="K4384" s="4">
        <f>Table4[[#This Row],[Quantity]]*Table4[[#This Row],[CostPrice]]</f>
        <v>5316.6</v>
      </c>
      <c r="L4384" s="4">
        <f>Table4[[#This Row],[Net Revenue]]-Table4[[#This Row],[Total Cost]]</f>
        <v>1879.2799999999997</v>
      </c>
      <c r="M4384" t="str">
        <f>_xlfn.XLOOKUP(Table4[[#This Row],[ProductID]], Products!A:A,Products!B:B, "Not Found")</f>
        <v>Beat Accessories</v>
      </c>
      <c r="N4384" t="str">
        <f>TEXT(Table4[[#This Row],[Date]], "mmm")</f>
        <v>Oct</v>
      </c>
      <c r="O4384" t="str">
        <f>TEXT(Table4[[#This Row],[Date]], "yyyy")</f>
        <v>2023</v>
      </c>
      <c r="P4384" t="str">
        <f>_xlfn.XLOOKUP(Table4[[#This Row],[ProductID]],Products!A:A,Products!C:C, "Not Found")</f>
        <v>Fashion</v>
      </c>
      <c r="Q4384" t="str">
        <f>_xlfn.XLOOKUP(Table4[[#This Row],[ProductID]],Products!A:A,Products!D:D,"Not Found")</f>
        <v>Accessories</v>
      </c>
      <c r="R4384">
        <f>_xlfn.XLOOKUP(Table4[[#This Row],[ProductID]],Products!A:A,Products!E:E,"Not Found")</f>
        <v>1798.97</v>
      </c>
      <c r="S4384">
        <f>_xlfn.XLOOKUP(Table4[[#This Row],[ProductID]],Products!A:A,Products!F:F, "Not Found")</f>
        <v>1329.15</v>
      </c>
      <c r="T4384" t="str">
        <f>_xlfn.XLOOKUP(Table4[[#This Row],[CustomerID]],Customers!A:A,Customers!D:D, "Not Found")</f>
        <v>F</v>
      </c>
      <c r="U4384" s="6">
        <f>_xlfn.XLOOKUP(Table4[[#This Row],[CustomerID]],Customers!A:A,Customers!E:E, "Not Found")</f>
        <v>31304</v>
      </c>
      <c r="V4384">
        <f ca="1">DATEDIF(Table4[[#This Row],[CustomerBirthday]], TODAY(), "Y")</f>
        <v>40</v>
      </c>
      <c r="W4384" t="str" cm="1">
        <f t="array" aca="1" ref="W4384" ca="1">_xlfn.IFS(Table4[[#This Row],[Age]]&lt;25, "Under 25",Table4[[#This Row],[Age]]=34, "25-34", Table4[[#This Row],[Age]]&lt;=49, "35-49", Table4[[#This Row],[Age]]&lt;=64, "50-64", Table4[[#This Row],[Age]]&gt;=65, "65+")</f>
        <v>35-49</v>
      </c>
      <c r="X4384" t="str">
        <f>_xlfn.XLOOKUP(Table4[[#This Row],[StoreID]],Stores!A:A,Stores!B:B, "Not found")</f>
        <v>MegaMart Jimenezborough</v>
      </c>
      <c r="Y4384" t="str">
        <f>_xlfn.XLOOKUP(Table4[[#This Row],[StoreID]],Stores!A:A,Stores!C:C, "Not Found")</f>
        <v>Jimenezborough</v>
      </c>
      <c r="Z4384" t="str">
        <f>_xlfn.XLOOKUP(Table4[[#This Row],[StoreID]],Stores!A:A,Stores!D:D, "Not Found")</f>
        <v>South</v>
      </c>
    </row>
    <row r="4385" spans="1:26">
      <c r="A4385" t="s">
        <v>5251</v>
      </c>
      <c r="B4385" s="1">
        <v>45711</v>
      </c>
      <c r="C4385" t="s">
        <v>109</v>
      </c>
      <c r="D4385" t="s">
        <v>747</v>
      </c>
      <c r="E4385" t="s">
        <v>846</v>
      </c>
      <c r="F4385">
        <v>4</v>
      </c>
      <c r="G4385">
        <v>0.1</v>
      </c>
      <c r="H4385" t="s">
        <v>871</v>
      </c>
      <c r="I4385" s="4">
        <f>Table4[[#This Row],[Quantity]]*Table4[[#This Row],[UnitPrice]]</f>
        <v>4539.2</v>
      </c>
      <c r="J4385" s="4">
        <f>Table4[[#This Row],[Gross Revenue]]*(1-Table4[[#This Row],[Discount]])</f>
        <v>4085.2799999999997</v>
      </c>
      <c r="K4385" s="4">
        <f>Table4[[#This Row],[Quantity]]*Table4[[#This Row],[CostPrice]]</f>
        <v>2700.4</v>
      </c>
      <c r="L4385" s="4">
        <f>Table4[[#This Row],[Net Revenue]]-Table4[[#This Row],[Total Cost]]</f>
        <v>1384.8799999999997</v>
      </c>
      <c r="M4385" t="str">
        <f>_xlfn.XLOOKUP(Table4[[#This Row],[ProductID]], Products!A:A,Products!B:B, "Not Found")</f>
        <v>World Watches</v>
      </c>
      <c r="N4385" t="str">
        <f>TEXT(Table4[[#This Row],[Date]], "mmm")</f>
        <v>Feb</v>
      </c>
      <c r="O4385" t="str">
        <f>TEXT(Table4[[#This Row],[Date]], "yyyy")</f>
        <v>2025</v>
      </c>
      <c r="P4385" t="str">
        <f>_xlfn.XLOOKUP(Table4[[#This Row],[ProductID]],Products!A:A,Products!C:C, "Not Found")</f>
        <v>Fashion</v>
      </c>
      <c r="Q4385" t="str">
        <f>_xlfn.XLOOKUP(Table4[[#This Row],[ProductID]],Products!A:A,Products!D:D,"Not Found")</f>
        <v>Watches</v>
      </c>
      <c r="R4385">
        <f>_xlfn.XLOOKUP(Table4[[#This Row],[ProductID]],Products!A:A,Products!E:E,"Not Found")</f>
        <v>1134.8</v>
      </c>
      <c r="S4385">
        <f>_xlfn.XLOOKUP(Table4[[#This Row],[ProductID]],Products!A:A,Products!F:F, "Not Found")</f>
        <v>675.1</v>
      </c>
      <c r="T4385" t="str">
        <f>_xlfn.XLOOKUP(Table4[[#This Row],[CustomerID]],Customers!A:A,Customers!D:D, "Not Found")</f>
        <v>M</v>
      </c>
      <c r="U4385" s="6">
        <f>_xlfn.XLOOKUP(Table4[[#This Row],[CustomerID]],Customers!A:A,Customers!E:E, "Not Found")</f>
        <v>21586</v>
      </c>
      <c r="V4385">
        <f ca="1">DATEDIF(Table4[[#This Row],[CustomerBirthday]], TODAY(), "Y")</f>
        <v>67</v>
      </c>
      <c r="W4385" t="str" cm="1">
        <f t="array" aca="1" ref="W4385" ca="1">_xlfn.IFS(Table4[[#This Row],[Age]]&lt;25, "Under 25",Table4[[#This Row],[Age]]=34, "25-34", Table4[[#This Row],[Age]]&lt;=49, "35-49", Table4[[#This Row],[Age]]&lt;=64, "50-64", Table4[[#This Row],[Age]]&gt;=65, "65+")</f>
        <v>65+</v>
      </c>
      <c r="X4385" t="str">
        <f>_xlfn.XLOOKUP(Table4[[#This Row],[StoreID]],Stores!A:A,Stores!B:B, "Not found")</f>
        <v>MegaMart Johnmouth</v>
      </c>
      <c r="Y4385" t="str">
        <f>_xlfn.XLOOKUP(Table4[[#This Row],[StoreID]],Stores!A:A,Stores!C:C, "Not Found")</f>
        <v>Johnmouth</v>
      </c>
      <c r="Z4385" t="str">
        <f>_xlfn.XLOOKUP(Table4[[#This Row],[StoreID]],Stores!A:A,Stores!D:D, "Not Found")</f>
        <v>East</v>
      </c>
    </row>
    <row r="4386" spans="1:26">
      <c r="A4386" t="s">
        <v>5252</v>
      </c>
      <c r="B4386" s="1">
        <v>45412</v>
      </c>
      <c r="C4386" t="s">
        <v>324</v>
      </c>
      <c r="D4386" t="s">
        <v>806</v>
      </c>
      <c r="E4386" t="s">
        <v>846</v>
      </c>
      <c r="F4386">
        <v>3</v>
      </c>
      <c r="G4386">
        <v>0.15</v>
      </c>
      <c r="H4386" t="s">
        <v>865</v>
      </c>
      <c r="I4386" s="4">
        <f>Table4[[#This Row],[Quantity]]*Table4[[#This Row],[UnitPrice]]</f>
        <v>5236.83</v>
      </c>
      <c r="J4386" s="4">
        <f>Table4[[#This Row],[Gross Revenue]]*(1-Table4[[#This Row],[Discount]])</f>
        <v>4451.3054999999995</v>
      </c>
      <c r="K4386" s="4">
        <f>Table4[[#This Row],[Quantity]]*Table4[[#This Row],[CostPrice]]</f>
        <v>3967.32</v>
      </c>
      <c r="L4386" s="4">
        <f>Table4[[#This Row],[Net Revenue]]-Table4[[#This Row],[Total Cost]]</f>
        <v>483.98549999999932</v>
      </c>
      <c r="M4386" t="str">
        <f>_xlfn.XLOOKUP(Table4[[#This Row],[ProductID]], Products!A:A,Products!B:B, "Not Found")</f>
        <v>Piece Headphones</v>
      </c>
      <c r="N4386" t="str">
        <f>TEXT(Table4[[#This Row],[Date]], "mmm")</f>
        <v>Apr</v>
      </c>
      <c r="O4386" t="str">
        <f>TEXT(Table4[[#This Row],[Date]], "yyyy")</f>
        <v>2024</v>
      </c>
      <c r="P4386" t="str">
        <f>_xlfn.XLOOKUP(Table4[[#This Row],[ProductID]],Products!A:A,Products!C:C, "Not Found")</f>
        <v>Electronics</v>
      </c>
      <c r="Q4386" t="str">
        <f>_xlfn.XLOOKUP(Table4[[#This Row],[ProductID]],Products!A:A,Products!D:D,"Not Found")</f>
        <v>Headphones</v>
      </c>
      <c r="R4386">
        <f>_xlfn.XLOOKUP(Table4[[#This Row],[ProductID]],Products!A:A,Products!E:E,"Not Found")</f>
        <v>1745.61</v>
      </c>
      <c r="S4386">
        <f>_xlfn.XLOOKUP(Table4[[#This Row],[ProductID]],Products!A:A,Products!F:F, "Not Found")</f>
        <v>1322.44</v>
      </c>
      <c r="T4386" t="str">
        <f>_xlfn.XLOOKUP(Table4[[#This Row],[CustomerID]],Customers!A:A,Customers!D:D, "Not Found")</f>
        <v>F</v>
      </c>
      <c r="U4386" s="6">
        <f>_xlfn.XLOOKUP(Table4[[#This Row],[CustomerID]],Customers!A:A,Customers!E:E, "Not Found")</f>
        <v>27663</v>
      </c>
      <c r="V4386">
        <f ca="1">DATEDIF(Table4[[#This Row],[CustomerBirthday]], TODAY(), "Y")</f>
        <v>50</v>
      </c>
      <c r="W4386" t="str" cm="1">
        <f t="array" aca="1" ref="W4386" ca="1">_xlfn.IFS(Table4[[#This Row],[Age]]&lt;25, "Under 25",Table4[[#This Row],[Age]]=34, "25-34", Table4[[#This Row],[Age]]&lt;=49, "35-49", Table4[[#This Row],[Age]]&lt;=64, "50-64", Table4[[#This Row],[Age]]&gt;=65, "65+")</f>
        <v>50-64</v>
      </c>
      <c r="X4386" t="str">
        <f>_xlfn.XLOOKUP(Table4[[#This Row],[StoreID]],Stores!A:A,Stores!B:B, "Not found")</f>
        <v>MegaMart Johnmouth</v>
      </c>
      <c r="Y4386" t="str">
        <f>_xlfn.XLOOKUP(Table4[[#This Row],[StoreID]],Stores!A:A,Stores!C:C, "Not Found")</f>
        <v>Johnmouth</v>
      </c>
      <c r="Z4386" t="str">
        <f>_xlfn.XLOOKUP(Table4[[#This Row],[StoreID]],Stores!A:A,Stores!D:D, "Not Found")</f>
        <v>East</v>
      </c>
    </row>
    <row r="4387" spans="1:26">
      <c r="A4387" t="s">
        <v>5253</v>
      </c>
      <c r="B4387" s="1">
        <v>45541</v>
      </c>
      <c r="C4387" t="s">
        <v>48</v>
      </c>
      <c r="D4387" t="s">
        <v>812</v>
      </c>
      <c r="E4387" t="s">
        <v>839</v>
      </c>
      <c r="F4387">
        <v>1</v>
      </c>
      <c r="G4387">
        <v>0</v>
      </c>
      <c r="H4387" t="s">
        <v>871</v>
      </c>
      <c r="I4387" s="4">
        <f>Table4[[#This Row],[Quantity]]*Table4[[#This Row],[UnitPrice]]</f>
        <v>564.41999999999996</v>
      </c>
      <c r="J4387" s="4">
        <f>Table4[[#This Row],[Gross Revenue]]*(1-Table4[[#This Row],[Discount]])</f>
        <v>564.41999999999996</v>
      </c>
      <c r="K4387" s="4">
        <f>Table4[[#This Row],[Quantity]]*Table4[[#This Row],[CostPrice]]</f>
        <v>293.95999999999998</v>
      </c>
      <c r="L4387" s="4">
        <f>Table4[[#This Row],[Net Revenue]]-Table4[[#This Row],[Total Cost]]</f>
        <v>270.45999999999998</v>
      </c>
      <c r="M4387" t="str">
        <f>_xlfn.XLOOKUP(Table4[[#This Row],[ProductID]], Products!A:A,Products!B:B, "Not Found")</f>
        <v>Soon Accessories</v>
      </c>
      <c r="N4387" t="str">
        <f>TEXT(Table4[[#This Row],[Date]], "mmm")</f>
        <v>Sep</v>
      </c>
      <c r="O4387" t="str">
        <f>TEXT(Table4[[#This Row],[Date]], "yyyy")</f>
        <v>2024</v>
      </c>
      <c r="P4387" t="str">
        <f>_xlfn.XLOOKUP(Table4[[#This Row],[ProductID]],Products!A:A,Products!C:C, "Not Found")</f>
        <v>Fashion</v>
      </c>
      <c r="Q4387" t="str">
        <f>_xlfn.XLOOKUP(Table4[[#This Row],[ProductID]],Products!A:A,Products!D:D,"Not Found")</f>
        <v>Accessories</v>
      </c>
      <c r="R4387">
        <f>_xlfn.XLOOKUP(Table4[[#This Row],[ProductID]],Products!A:A,Products!E:E,"Not Found")</f>
        <v>564.41999999999996</v>
      </c>
      <c r="S4387">
        <f>_xlfn.XLOOKUP(Table4[[#This Row],[ProductID]],Products!A:A,Products!F:F, "Not Found")</f>
        <v>293.95999999999998</v>
      </c>
      <c r="T4387" t="str">
        <f>_xlfn.XLOOKUP(Table4[[#This Row],[CustomerID]],Customers!A:A,Customers!D:D, "Not Found")</f>
        <v>M</v>
      </c>
      <c r="U4387" s="6">
        <f>_xlfn.XLOOKUP(Table4[[#This Row],[CustomerID]],Customers!A:A,Customers!E:E, "Not Found")</f>
        <v>35492</v>
      </c>
      <c r="V4387">
        <f ca="1">DATEDIF(Table4[[#This Row],[CustomerBirthday]], TODAY(), "Y")</f>
        <v>29</v>
      </c>
      <c r="W4387" t="str" cm="1">
        <f t="array" aca="1" ref="W4387" ca="1">_xlfn.IFS(Table4[[#This Row],[Age]]&lt;25, "Under 25",Table4[[#This Row],[Age]]=34, "25-34", Table4[[#This Row],[Age]]&lt;=49, "35-49", Table4[[#This Row],[Age]]&lt;=64, "50-64", Table4[[#This Row],[Age]]&gt;=65, "65+")</f>
        <v>35-49</v>
      </c>
      <c r="X4387" t="str">
        <f>_xlfn.XLOOKUP(Table4[[#This Row],[StoreID]],Stores!A:A,Stores!B:B, "Not found")</f>
        <v>MegaMart New Michele</v>
      </c>
      <c r="Y4387" t="str">
        <f>_xlfn.XLOOKUP(Table4[[#This Row],[StoreID]],Stores!A:A,Stores!C:C, "Not Found")</f>
        <v>New Michele</v>
      </c>
      <c r="Z4387" t="str">
        <f>_xlfn.XLOOKUP(Table4[[#This Row],[StoreID]],Stores!A:A,Stores!D:D, "Not Found")</f>
        <v>West</v>
      </c>
    </row>
    <row r="4388" spans="1:26">
      <c r="A4388" t="s">
        <v>5254</v>
      </c>
      <c r="B4388" s="1">
        <v>45486</v>
      </c>
      <c r="C4388" t="s">
        <v>612</v>
      </c>
      <c r="D4388" t="s">
        <v>715</v>
      </c>
      <c r="E4388" t="s">
        <v>846</v>
      </c>
      <c r="F4388">
        <v>5</v>
      </c>
      <c r="G4388">
        <v>0</v>
      </c>
      <c r="H4388" t="s">
        <v>871</v>
      </c>
      <c r="I4388" s="4">
        <f>Table4[[#This Row],[Quantity]]*Table4[[#This Row],[UnitPrice]]</f>
        <v>4093.8</v>
      </c>
      <c r="J4388" s="4">
        <f>Table4[[#This Row],[Gross Revenue]]*(1-Table4[[#This Row],[Discount]])</f>
        <v>4093.8</v>
      </c>
      <c r="K4388" s="4">
        <f>Table4[[#This Row],[Quantity]]*Table4[[#This Row],[CostPrice]]</f>
        <v>2638.1</v>
      </c>
      <c r="L4388" s="4">
        <f>Table4[[#This Row],[Net Revenue]]-Table4[[#This Row],[Total Cost]]</f>
        <v>1455.7000000000003</v>
      </c>
      <c r="M4388" t="str">
        <f>_xlfn.XLOOKUP(Table4[[#This Row],[ProductID]], Products!A:A,Products!B:B, "Not Found")</f>
        <v>Audience Television</v>
      </c>
      <c r="N4388" t="str">
        <f>TEXT(Table4[[#This Row],[Date]], "mmm")</f>
        <v>Jul</v>
      </c>
      <c r="O4388" t="str">
        <f>TEXT(Table4[[#This Row],[Date]], "yyyy")</f>
        <v>2024</v>
      </c>
      <c r="P4388" t="str">
        <f>_xlfn.XLOOKUP(Table4[[#This Row],[ProductID]],Products!A:A,Products!C:C, "Not Found")</f>
        <v>Electronics</v>
      </c>
      <c r="Q4388" t="str">
        <f>_xlfn.XLOOKUP(Table4[[#This Row],[ProductID]],Products!A:A,Products!D:D,"Not Found")</f>
        <v>Television</v>
      </c>
      <c r="R4388">
        <f>_xlfn.XLOOKUP(Table4[[#This Row],[ProductID]],Products!A:A,Products!E:E,"Not Found")</f>
        <v>818.76</v>
      </c>
      <c r="S4388">
        <f>_xlfn.XLOOKUP(Table4[[#This Row],[ProductID]],Products!A:A,Products!F:F, "Not Found")</f>
        <v>527.62</v>
      </c>
      <c r="T4388" t="str">
        <f>_xlfn.XLOOKUP(Table4[[#This Row],[CustomerID]],Customers!A:A,Customers!D:D, "Not Found")</f>
        <v>F</v>
      </c>
      <c r="U4388" s="6">
        <f>_xlfn.XLOOKUP(Table4[[#This Row],[CustomerID]],Customers!A:A,Customers!E:E, "Not Found")</f>
        <v>28198</v>
      </c>
      <c r="V4388">
        <f ca="1">DATEDIF(Table4[[#This Row],[CustomerBirthday]], TODAY(), "Y")</f>
        <v>49</v>
      </c>
      <c r="W4388" t="str" cm="1">
        <f t="array" aca="1" ref="W4388" ca="1">_xlfn.IFS(Table4[[#This Row],[Age]]&lt;25, "Under 25",Table4[[#This Row],[Age]]=34, "25-34", Table4[[#This Row],[Age]]&lt;=49, "35-49", Table4[[#This Row],[Age]]&lt;=64, "50-64", Table4[[#This Row],[Age]]&gt;=65, "65+")</f>
        <v>35-49</v>
      </c>
      <c r="X4388" t="str">
        <f>_xlfn.XLOOKUP(Table4[[#This Row],[StoreID]],Stores!A:A,Stores!B:B, "Not found")</f>
        <v>MegaMart Johnmouth</v>
      </c>
      <c r="Y4388" t="str">
        <f>_xlfn.XLOOKUP(Table4[[#This Row],[StoreID]],Stores!A:A,Stores!C:C, "Not Found")</f>
        <v>Johnmouth</v>
      </c>
      <c r="Z4388" t="str">
        <f>_xlfn.XLOOKUP(Table4[[#This Row],[StoreID]],Stores!A:A,Stores!D:D, "Not Found")</f>
        <v>East</v>
      </c>
    </row>
    <row r="4389" spans="1:26">
      <c r="A4389" t="s">
        <v>5255</v>
      </c>
      <c r="B4389" s="1">
        <v>45705</v>
      </c>
      <c r="C4389" t="s">
        <v>464</v>
      </c>
      <c r="D4389" t="s">
        <v>782</v>
      </c>
      <c r="E4389" t="s">
        <v>835</v>
      </c>
      <c r="F4389">
        <v>1</v>
      </c>
      <c r="G4389">
        <v>0.1</v>
      </c>
      <c r="H4389" t="s">
        <v>871</v>
      </c>
      <c r="I4389" s="4">
        <f>Table4[[#This Row],[Quantity]]*Table4[[#This Row],[UnitPrice]]</f>
        <v>673.78</v>
      </c>
      <c r="J4389" s="4">
        <f>Table4[[#This Row],[Gross Revenue]]*(1-Table4[[#This Row],[Discount]])</f>
        <v>606.40200000000004</v>
      </c>
      <c r="K4389" s="4">
        <f>Table4[[#This Row],[Quantity]]*Table4[[#This Row],[CostPrice]]</f>
        <v>363.33</v>
      </c>
      <c r="L4389" s="4">
        <f>Table4[[#This Row],[Net Revenue]]-Table4[[#This Row],[Total Cost]]</f>
        <v>243.07200000000006</v>
      </c>
      <c r="M4389" t="str">
        <f>_xlfn.XLOOKUP(Table4[[#This Row],[ProductID]], Products!A:A,Products!B:B, "Not Found")</f>
        <v>Deal Smartphone</v>
      </c>
      <c r="N4389" t="str">
        <f>TEXT(Table4[[#This Row],[Date]], "mmm")</f>
        <v>Feb</v>
      </c>
      <c r="O4389" t="str">
        <f>TEXT(Table4[[#This Row],[Date]], "yyyy")</f>
        <v>2025</v>
      </c>
      <c r="P4389" t="str">
        <f>_xlfn.XLOOKUP(Table4[[#This Row],[ProductID]],Products!A:A,Products!C:C, "Not Found")</f>
        <v>Electronics</v>
      </c>
      <c r="Q4389" t="str">
        <f>_xlfn.XLOOKUP(Table4[[#This Row],[ProductID]],Products!A:A,Products!D:D,"Not Found")</f>
        <v>Smartphone</v>
      </c>
      <c r="R4389">
        <f>_xlfn.XLOOKUP(Table4[[#This Row],[ProductID]],Products!A:A,Products!E:E,"Not Found")</f>
        <v>673.78</v>
      </c>
      <c r="S4389">
        <f>_xlfn.XLOOKUP(Table4[[#This Row],[ProductID]],Products!A:A,Products!F:F, "Not Found")</f>
        <v>363.33</v>
      </c>
      <c r="T4389" t="str">
        <f>_xlfn.XLOOKUP(Table4[[#This Row],[CustomerID]],Customers!A:A,Customers!D:D, "Not Found")</f>
        <v>M</v>
      </c>
      <c r="U4389" s="6">
        <f>_xlfn.XLOOKUP(Table4[[#This Row],[CustomerID]],Customers!A:A,Customers!E:E, "Not Found")</f>
        <v>29315</v>
      </c>
      <c r="V4389">
        <f ca="1">DATEDIF(Table4[[#This Row],[CustomerBirthday]], TODAY(), "Y")</f>
        <v>46</v>
      </c>
      <c r="W4389" t="str" cm="1">
        <f t="array" aca="1" ref="W4389" ca="1">_xlfn.IFS(Table4[[#This Row],[Age]]&lt;25, "Under 25",Table4[[#This Row],[Age]]=34, "25-34", Table4[[#This Row],[Age]]&lt;=49, "35-49", Table4[[#This Row],[Age]]&lt;=64, "50-64", Table4[[#This Row],[Age]]&gt;=65, "65+")</f>
        <v>35-49</v>
      </c>
      <c r="X4389" t="str">
        <f>_xlfn.XLOOKUP(Table4[[#This Row],[StoreID]],Stores!A:A,Stores!B:B, "Not found")</f>
        <v>MegaMart Peckmouth</v>
      </c>
      <c r="Y4389" t="str">
        <f>_xlfn.XLOOKUP(Table4[[#This Row],[StoreID]],Stores!A:A,Stores!C:C, "Not Found")</f>
        <v>Peckmouth</v>
      </c>
      <c r="Z4389" t="str">
        <f>_xlfn.XLOOKUP(Table4[[#This Row],[StoreID]],Stores!A:A,Stores!D:D, "Not Found")</f>
        <v>East</v>
      </c>
    </row>
    <row r="4390" spans="1:26">
      <c r="A4390" t="s">
        <v>5256</v>
      </c>
      <c r="B4390" s="1">
        <v>45271</v>
      </c>
      <c r="C4390" t="s">
        <v>462</v>
      </c>
      <c r="D4390" t="s">
        <v>745</v>
      </c>
      <c r="E4390" t="s">
        <v>842</v>
      </c>
      <c r="F4390">
        <v>2</v>
      </c>
      <c r="G4390">
        <v>0.15</v>
      </c>
      <c r="H4390" t="s">
        <v>871</v>
      </c>
      <c r="I4390" s="4">
        <f>Table4[[#This Row],[Quantity]]*Table4[[#This Row],[UnitPrice]]</f>
        <v>2386.1799999999998</v>
      </c>
      <c r="J4390" s="4">
        <f>Table4[[#This Row],[Gross Revenue]]*(1-Table4[[#This Row],[Discount]])</f>
        <v>2028.2529999999997</v>
      </c>
      <c r="K4390" s="4">
        <f>Table4[[#This Row],[Quantity]]*Table4[[#This Row],[CostPrice]]</f>
        <v>1636.48</v>
      </c>
      <c r="L4390" s="4">
        <f>Table4[[#This Row],[Net Revenue]]-Table4[[#This Row],[Total Cost]]</f>
        <v>391.77299999999968</v>
      </c>
      <c r="M4390" t="str">
        <f>_xlfn.XLOOKUP(Table4[[#This Row],[ProductID]], Products!A:A,Products!B:B, "Not Found")</f>
        <v>Above Camera</v>
      </c>
      <c r="N4390" t="str">
        <f>TEXT(Table4[[#This Row],[Date]], "mmm")</f>
        <v>Dec</v>
      </c>
      <c r="O4390" t="str">
        <f>TEXT(Table4[[#This Row],[Date]], "yyyy")</f>
        <v>2023</v>
      </c>
      <c r="P4390" t="str">
        <f>_xlfn.XLOOKUP(Table4[[#This Row],[ProductID]],Products!A:A,Products!C:C, "Not Found")</f>
        <v>Electronics</v>
      </c>
      <c r="Q4390" t="str">
        <f>_xlfn.XLOOKUP(Table4[[#This Row],[ProductID]],Products!A:A,Products!D:D,"Not Found")</f>
        <v>Camera</v>
      </c>
      <c r="R4390">
        <f>_xlfn.XLOOKUP(Table4[[#This Row],[ProductID]],Products!A:A,Products!E:E,"Not Found")</f>
        <v>1193.0899999999999</v>
      </c>
      <c r="S4390">
        <f>_xlfn.XLOOKUP(Table4[[#This Row],[ProductID]],Products!A:A,Products!F:F, "Not Found")</f>
        <v>818.24</v>
      </c>
      <c r="T4390" t="str">
        <f>_xlfn.XLOOKUP(Table4[[#This Row],[CustomerID]],Customers!A:A,Customers!D:D, "Not Found")</f>
        <v>M</v>
      </c>
      <c r="U4390" s="6">
        <f>_xlfn.XLOOKUP(Table4[[#This Row],[CustomerID]],Customers!A:A,Customers!E:E, "Not Found")</f>
        <v>32966</v>
      </c>
      <c r="V4390">
        <f ca="1">DATEDIF(Table4[[#This Row],[CustomerBirthday]], TODAY(), "Y")</f>
        <v>36</v>
      </c>
      <c r="W4390" t="str" cm="1">
        <f t="array" aca="1" ref="W4390" ca="1">_xlfn.IFS(Table4[[#This Row],[Age]]&lt;25, "Under 25",Table4[[#This Row],[Age]]=34, "25-34", Table4[[#This Row],[Age]]&lt;=49, "35-49", Table4[[#This Row],[Age]]&lt;=64, "50-64", Table4[[#This Row],[Age]]&gt;=65, "65+")</f>
        <v>35-49</v>
      </c>
      <c r="X4390" t="str">
        <f>_xlfn.XLOOKUP(Table4[[#This Row],[StoreID]],Stores!A:A,Stores!B:B, "Not found")</f>
        <v>MegaMart Brianahaven</v>
      </c>
      <c r="Y4390" t="str">
        <f>_xlfn.XLOOKUP(Table4[[#This Row],[StoreID]],Stores!A:A,Stores!C:C, "Not Found")</f>
        <v>Brianahaven</v>
      </c>
      <c r="Z4390" t="str">
        <f>_xlfn.XLOOKUP(Table4[[#This Row],[StoreID]],Stores!A:A,Stores!D:D, "Not Found")</f>
        <v>North</v>
      </c>
    </row>
    <row r="4391" spans="1:26">
      <c r="A4391" t="s">
        <v>5257</v>
      </c>
      <c r="B4391" s="1">
        <v>45583</v>
      </c>
      <c r="C4391" t="s">
        <v>480</v>
      </c>
      <c r="D4391" t="s">
        <v>728</v>
      </c>
      <c r="E4391" t="s">
        <v>831</v>
      </c>
      <c r="F4391">
        <v>3</v>
      </c>
      <c r="G4391">
        <v>0.1</v>
      </c>
      <c r="H4391" t="s">
        <v>865</v>
      </c>
      <c r="I4391" s="4">
        <f>Table4[[#This Row],[Quantity]]*Table4[[#This Row],[UnitPrice]]</f>
        <v>954.15000000000009</v>
      </c>
      <c r="J4391" s="4">
        <f>Table4[[#This Row],[Gross Revenue]]*(1-Table4[[#This Row],[Discount]])</f>
        <v>858.73500000000013</v>
      </c>
      <c r="K4391" s="4">
        <f>Table4[[#This Row],[Quantity]]*Table4[[#This Row],[CostPrice]]</f>
        <v>562.02</v>
      </c>
      <c r="L4391" s="4">
        <f>Table4[[#This Row],[Net Revenue]]-Table4[[#This Row],[Total Cost]]</f>
        <v>296.71500000000015</v>
      </c>
      <c r="M4391" t="str">
        <f>_xlfn.XLOOKUP(Table4[[#This Row],[ProductID]], Products!A:A,Products!B:B, "Not Found")</f>
        <v>Company Fruits</v>
      </c>
      <c r="N4391" t="str">
        <f>TEXT(Table4[[#This Row],[Date]], "mmm")</f>
        <v>Oct</v>
      </c>
      <c r="O4391" t="str">
        <f>TEXT(Table4[[#This Row],[Date]], "yyyy")</f>
        <v>2024</v>
      </c>
      <c r="P4391" t="str">
        <f>_xlfn.XLOOKUP(Table4[[#This Row],[ProductID]],Products!A:A,Products!C:C, "Not Found")</f>
        <v>Groceries</v>
      </c>
      <c r="Q4391" t="str">
        <f>_xlfn.XLOOKUP(Table4[[#This Row],[ProductID]],Products!A:A,Products!D:D,"Not Found")</f>
        <v>Fruits</v>
      </c>
      <c r="R4391">
        <f>_xlfn.XLOOKUP(Table4[[#This Row],[ProductID]],Products!A:A,Products!E:E,"Not Found")</f>
        <v>318.05</v>
      </c>
      <c r="S4391">
        <f>_xlfn.XLOOKUP(Table4[[#This Row],[ProductID]],Products!A:A,Products!F:F, "Not Found")</f>
        <v>187.34</v>
      </c>
      <c r="T4391" t="str">
        <f>_xlfn.XLOOKUP(Table4[[#This Row],[CustomerID]],Customers!A:A,Customers!D:D, "Not Found")</f>
        <v>M</v>
      </c>
      <c r="U4391" s="6">
        <f>_xlfn.XLOOKUP(Table4[[#This Row],[CustomerID]],Customers!A:A,Customers!E:E, "Not Found")</f>
        <v>35356</v>
      </c>
      <c r="V4391">
        <f ca="1">DATEDIF(Table4[[#This Row],[CustomerBirthday]], TODAY(), "Y")</f>
        <v>29</v>
      </c>
      <c r="W4391" t="str" cm="1">
        <f t="array" aca="1" ref="W4391" ca="1">_xlfn.IFS(Table4[[#This Row],[Age]]&lt;25, "Under 25",Table4[[#This Row],[Age]]=34, "25-34", Table4[[#This Row],[Age]]&lt;=49, "35-49", Table4[[#This Row],[Age]]&lt;=64, "50-64", Table4[[#This Row],[Age]]&gt;=65, "65+")</f>
        <v>35-49</v>
      </c>
      <c r="X4391" t="str">
        <f>_xlfn.XLOOKUP(Table4[[#This Row],[StoreID]],Stores!A:A,Stores!B:B, "Not found")</f>
        <v>MegaMart Jimenezborough</v>
      </c>
      <c r="Y4391" t="str">
        <f>_xlfn.XLOOKUP(Table4[[#This Row],[StoreID]],Stores!A:A,Stores!C:C, "Not Found")</f>
        <v>Jimenezborough</v>
      </c>
      <c r="Z4391" t="str">
        <f>_xlfn.XLOOKUP(Table4[[#This Row],[StoreID]],Stores!A:A,Stores!D:D, "Not Found")</f>
        <v>South</v>
      </c>
    </row>
    <row r="4392" spans="1:26">
      <c r="A4392" t="s">
        <v>5258</v>
      </c>
      <c r="B4392" s="1">
        <v>45387</v>
      </c>
      <c r="C4392" t="s">
        <v>435</v>
      </c>
      <c r="D4392" t="s">
        <v>753</v>
      </c>
      <c r="E4392" t="s">
        <v>831</v>
      </c>
      <c r="F4392">
        <v>5</v>
      </c>
      <c r="G4392">
        <v>0.05</v>
      </c>
      <c r="H4392" t="s">
        <v>865</v>
      </c>
      <c r="I4392" s="4">
        <f>Table4[[#This Row],[Quantity]]*Table4[[#This Row],[UnitPrice]]</f>
        <v>1352.25</v>
      </c>
      <c r="J4392" s="4">
        <f>Table4[[#This Row],[Gross Revenue]]*(1-Table4[[#This Row],[Discount]])</f>
        <v>1284.6375</v>
      </c>
      <c r="K4392" s="4">
        <f>Table4[[#This Row],[Quantity]]*Table4[[#This Row],[CostPrice]]</f>
        <v>938</v>
      </c>
      <c r="L4392" s="4">
        <f>Table4[[#This Row],[Net Revenue]]-Table4[[#This Row],[Total Cost]]</f>
        <v>346.63750000000005</v>
      </c>
      <c r="M4392" t="str">
        <f>_xlfn.XLOOKUP(Table4[[#This Row],[ProductID]], Products!A:A,Products!B:B, "Not Found")</f>
        <v>Whether Bags</v>
      </c>
      <c r="N4392" t="str">
        <f>TEXT(Table4[[#This Row],[Date]], "mmm")</f>
        <v>Apr</v>
      </c>
      <c r="O4392" t="str">
        <f>TEXT(Table4[[#This Row],[Date]], "yyyy")</f>
        <v>2024</v>
      </c>
      <c r="P4392" t="str">
        <f>_xlfn.XLOOKUP(Table4[[#This Row],[ProductID]],Products!A:A,Products!C:C, "Not Found")</f>
        <v>Fashion</v>
      </c>
      <c r="Q4392" t="str">
        <f>_xlfn.XLOOKUP(Table4[[#This Row],[ProductID]],Products!A:A,Products!D:D,"Not Found")</f>
        <v>Bags</v>
      </c>
      <c r="R4392">
        <f>_xlfn.XLOOKUP(Table4[[#This Row],[ProductID]],Products!A:A,Products!E:E,"Not Found")</f>
        <v>270.45</v>
      </c>
      <c r="S4392">
        <f>_xlfn.XLOOKUP(Table4[[#This Row],[ProductID]],Products!A:A,Products!F:F, "Not Found")</f>
        <v>187.6</v>
      </c>
      <c r="T4392" t="str">
        <f>_xlfn.XLOOKUP(Table4[[#This Row],[CustomerID]],Customers!A:A,Customers!D:D, "Not Found")</f>
        <v>F</v>
      </c>
      <c r="U4392" s="6">
        <f>_xlfn.XLOOKUP(Table4[[#This Row],[CustomerID]],Customers!A:A,Customers!E:E, "Not Found")</f>
        <v>32027</v>
      </c>
      <c r="V4392">
        <f ca="1">DATEDIF(Table4[[#This Row],[CustomerBirthday]], TODAY(), "Y")</f>
        <v>38</v>
      </c>
      <c r="W4392" t="str" cm="1">
        <f t="array" aca="1" ref="W4392" ca="1">_xlfn.IFS(Table4[[#This Row],[Age]]&lt;25, "Under 25",Table4[[#This Row],[Age]]=34, "25-34", Table4[[#This Row],[Age]]&lt;=49, "35-49", Table4[[#This Row],[Age]]&lt;=64, "50-64", Table4[[#This Row],[Age]]&gt;=65, "65+")</f>
        <v>35-49</v>
      </c>
      <c r="X4392" t="str">
        <f>_xlfn.XLOOKUP(Table4[[#This Row],[StoreID]],Stores!A:A,Stores!B:B, "Not found")</f>
        <v>MegaMart Jimenezborough</v>
      </c>
      <c r="Y4392" t="str">
        <f>_xlfn.XLOOKUP(Table4[[#This Row],[StoreID]],Stores!A:A,Stores!C:C, "Not Found")</f>
        <v>Jimenezborough</v>
      </c>
      <c r="Z4392" t="str">
        <f>_xlfn.XLOOKUP(Table4[[#This Row],[StoreID]],Stores!A:A,Stores!D:D, "Not Found")</f>
        <v>South</v>
      </c>
    </row>
    <row r="4393" spans="1:26">
      <c r="A4393" t="s">
        <v>5259</v>
      </c>
      <c r="B4393" s="1">
        <v>45833</v>
      </c>
      <c r="C4393" t="s">
        <v>213</v>
      </c>
      <c r="D4393" t="s">
        <v>794</v>
      </c>
      <c r="E4393" t="s">
        <v>831</v>
      </c>
      <c r="F4393">
        <v>5</v>
      </c>
      <c r="G4393">
        <v>0.15</v>
      </c>
      <c r="H4393" t="s">
        <v>875</v>
      </c>
      <c r="I4393" s="4">
        <f>Table4[[#This Row],[Quantity]]*Table4[[#This Row],[UnitPrice]]</f>
        <v>2140.25</v>
      </c>
      <c r="J4393" s="4">
        <f>Table4[[#This Row],[Gross Revenue]]*(1-Table4[[#This Row],[Discount]])</f>
        <v>1819.2124999999999</v>
      </c>
      <c r="K4393" s="4">
        <f>Table4[[#This Row],[Quantity]]*Table4[[#This Row],[CostPrice]]</f>
        <v>1230.3499999999999</v>
      </c>
      <c r="L4393" s="4">
        <f>Table4[[#This Row],[Net Revenue]]-Table4[[#This Row],[Total Cost]]</f>
        <v>588.86249999999995</v>
      </c>
      <c r="M4393" t="str">
        <f>_xlfn.XLOOKUP(Table4[[#This Row],[ProductID]], Products!A:A,Products!B:B, "Not Found")</f>
        <v>Everything Laptop</v>
      </c>
      <c r="N4393" t="str">
        <f>TEXT(Table4[[#This Row],[Date]], "mmm")</f>
        <v>Jun</v>
      </c>
      <c r="O4393" t="str">
        <f>TEXT(Table4[[#This Row],[Date]], "yyyy")</f>
        <v>2025</v>
      </c>
      <c r="P4393" t="str">
        <f>_xlfn.XLOOKUP(Table4[[#This Row],[ProductID]],Products!A:A,Products!C:C, "Not Found")</f>
        <v>Electronics</v>
      </c>
      <c r="Q4393" t="str">
        <f>_xlfn.XLOOKUP(Table4[[#This Row],[ProductID]],Products!A:A,Products!D:D,"Not Found")</f>
        <v>Laptop</v>
      </c>
      <c r="R4393">
        <f>_xlfn.XLOOKUP(Table4[[#This Row],[ProductID]],Products!A:A,Products!E:E,"Not Found")</f>
        <v>428.05</v>
      </c>
      <c r="S4393">
        <f>_xlfn.XLOOKUP(Table4[[#This Row],[ProductID]],Products!A:A,Products!F:F, "Not Found")</f>
        <v>246.07</v>
      </c>
      <c r="T4393" t="str">
        <f>_xlfn.XLOOKUP(Table4[[#This Row],[CustomerID]],Customers!A:A,Customers!D:D, "Not Found")</f>
        <v>M</v>
      </c>
      <c r="U4393" s="6">
        <f>_xlfn.XLOOKUP(Table4[[#This Row],[CustomerID]],Customers!A:A,Customers!E:E, "Not Found")</f>
        <v>27950</v>
      </c>
      <c r="V4393">
        <f ca="1">DATEDIF(Table4[[#This Row],[CustomerBirthday]], TODAY(), "Y")</f>
        <v>50</v>
      </c>
      <c r="W4393" t="str" cm="1">
        <f t="array" aca="1" ref="W4393" ca="1">_xlfn.IFS(Table4[[#This Row],[Age]]&lt;25, "Under 25",Table4[[#This Row],[Age]]=34, "25-34", Table4[[#This Row],[Age]]&lt;=49, "35-49", Table4[[#This Row],[Age]]&lt;=64, "50-64", Table4[[#This Row],[Age]]&gt;=65, "65+")</f>
        <v>50-64</v>
      </c>
      <c r="X4393" t="str">
        <f>_xlfn.XLOOKUP(Table4[[#This Row],[StoreID]],Stores!A:A,Stores!B:B, "Not found")</f>
        <v>MegaMart Jimenezborough</v>
      </c>
      <c r="Y4393" t="str">
        <f>_xlfn.XLOOKUP(Table4[[#This Row],[StoreID]],Stores!A:A,Stores!C:C, "Not Found")</f>
        <v>Jimenezborough</v>
      </c>
      <c r="Z4393" t="str">
        <f>_xlfn.XLOOKUP(Table4[[#This Row],[StoreID]],Stores!A:A,Stores!D:D, "Not Found")</f>
        <v>South</v>
      </c>
    </row>
    <row r="4394" spans="1:26">
      <c r="A4394" t="s">
        <v>5260</v>
      </c>
      <c r="B4394" s="1">
        <v>45227</v>
      </c>
      <c r="C4394" t="s">
        <v>403</v>
      </c>
      <c r="D4394" t="s">
        <v>736</v>
      </c>
      <c r="E4394" t="s">
        <v>842</v>
      </c>
      <c r="F4394">
        <v>4</v>
      </c>
      <c r="G4394">
        <v>0.1</v>
      </c>
      <c r="H4394" t="s">
        <v>875</v>
      </c>
      <c r="I4394" s="4">
        <f>Table4[[#This Row],[Quantity]]*Table4[[#This Row],[UnitPrice]]</f>
        <v>492.76</v>
      </c>
      <c r="J4394" s="4">
        <f>Table4[[#This Row],[Gross Revenue]]*(1-Table4[[#This Row],[Discount]])</f>
        <v>443.48399999999998</v>
      </c>
      <c r="K4394" s="4">
        <f>Table4[[#This Row],[Quantity]]*Table4[[#This Row],[CostPrice]]</f>
        <v>321.44</v>
      </c>
      <c r="L4394" s="4">
        <f>Table4[[#This Row],[Net Revenue]]-Table4[[#This Row],[Total Cost]]</f>
        <v>122.04399999999998</v>
      </c>
      <c r="M4394" t="str">
        <f>_xlfn.XLOOKUP(Table4[[#This Row],[ProductID]], Products!A:A,Products!B:B, "Not Found")</f>
        <v>Us Snacks</v>
      </c>
      <c r="N4394" t="str">
        <f>TEXT(Table4[[#This Row],[Date]], "mmm")</f>
        <v>Oct</v>
      </c>
      <c r="O4394" t="str">
        <f>TEXT(Table4[[#This Row],[Date]], "yyyy")</f>
        <v>2023</v>
      </c>
      <c r="P4394" t="str">
        <f>_xlfn.XLOOKUP(Table4[[#This Row],[ProductID]],Products!A:A,Products!C:C, "Not Found")</f>
        <v>Groceries</v>
      </c>
      <c r="Q4394" t="str">
        <f>_xlfn.XLOOKUP(Table4[[#This Row],[ProductID]],Products!A:A,Products!D:D,"Not Found")</f>
        <v>Snacks</v>
      </c>
      <c r="R4394">
        <f>_xlfn.XLOOKUP(Table4[[#This Row],[ProductID]],Products!A:A,Products!E:E,"Not Found")</f>
        <v>123.19</v>
      </c>
      <c r="S4394">
        <f>_xlfn.XLOOKUP(Table4[[#This Row],[ProductID]],Products!A:A,Products!F:F, "Not Found")</f>
        <v>80.36</v>
      </c>
      <c r="T4394" t="str">
        <f>_xlfn.XLOOKUP(Table4[[#This Row],[CustomerID]],Customers!A:A,Customers!D:D, "Not Found")</f>
        <v>M</v>
      </c>
      <c r="U4394" s="6">
        <f>_xlfn.XLOOKUP(Table4[[#This Row],[CustomerID]],Customers!A:A,Customers!E:E, "Not Found")</f>
        <v>22241</v>
      </c>
      <c r="V4394">
        <f ca="1">DATEDIF(Table4[[#This Row],[CustomerBirthday]], TODAY(), "Y")</f>
        <v>65</v>
      </c>
      <c r="W4394" t="str" cm="1">
        <f t="array" aca="1" ref="W4394" ca="1">_xlfn.IFS(Table4[[#This Row],[Age]]&lt;25, "Under 25",Table4[[#This Row],[Age]]=34, "25-34", Table4[[#This Row],[Age]]&lt;=49, "35-49", Table4[[#This Row],[Age]]&lt;=64, "50-64", Table4[[#This Row],[Age]]&gt;=65, "65+")</f>
        <v>65+</v>
      </c>
      <c r="X4394" t="str">
        <f>_xlfn.XLOOKUP(Table4[[#This Row],[StoreID]],Stores!A:A,Stores!B:B, "Not found")</f>
        <v>MegaMart Brianahaven</v>
      </c>
      <c r="Y4394" t="str">
        <f>_xlfn.XLOOKUP(Table4[[#This Row],[StoreID]],Stores!A:A,Stores!C:C, "Not Found")</f>
        <v>Brianahaven</v>
      </c>
      <c r="Z4394" t="str">
        <f>_xlfn.XLOOKUP(Table4[[#This Row],[StoreID]],Stores!A:A,Stores!D:D, "Not Found")</f>
        <v>North</v>
      </c>
    </row>
    <row r="4395" spans="1:26">
      <c r="A4395" t="s">
        <v>5261</v>
      </c>
      <c r="B4395" s="1">
        <v>45454</v>
      </c>
      <c r="C4395" t="s">
        <v>531</v>
      </c>
      <c r="D4395" t="s">
        <v>796</v>
      </c>
      <c r="E4395" t="s">
        <v>835</v>
      </c>
      <c r="F4395">
        <v>2</v>
      </c>
      <c r="G4395">
        <v>0.1</v>
      </c>
      <c r="H4395" t="s">
        <v>868</v>
      </c>
      <c r="I4395" s="4">
        <f>Table4[[#This Row],[Quantity]]*Table4[[#This Row],[UnitPrice]]</f>
        <v>3124.86</v>
      </c>
      <c r="J4395" s="4">
        <f>Table4[[#This Row],[Gross Revenue]]*(1-Table4[[#This Row],[Discount]])</f>
        <v>2812.3740000000003</v>
      </c>
      <c r="K4395" s="4">
        <f>Table4[[#This Row],[Quantity]]*Table4[[#This Row],[CostPrice]]</f>
        <v>2391.2600000000002</v>
      </c>
      <c r="L4395" s="4">
        <f>Table4[[#This Row],[Net Revenue]]-Table4[[#This Row],[Total Cost]]</f>
        <v>421.11400000000003</v>
      </c>
      <c r="M4395" t="str">
        <f>_xlfn.XLOOKUP(Table4[[#This Row],[ProductID]], Products!A:A,Products!B:B, "Not Found")</f>
        <v>Chair Laptop</v>
      </c>
      <c r="N4395" t="str">
        <f>TEXT(Table4[[#This Row],[Date]], "mmm")</f>
        <v>Jun</v>
      </c>
      <c r="O4395" t="str">
        <f>TEXT(Table4[[#This Row],[Date]], "yyyy")</f>
        <v>2024</v>
      </c>
      <c r="P4395" t="str">
        <f>_xlfn.XLOOKUP(Table4[[#This Row],[ProductID]],Products!A:A,Products!C:C, "Not Found")</f>
        <v>Electronics</v>
      </c>
      <c r="Q4395" t="str">
        <f>_xlfn.XLOOKUP(Table4[[#This Row],[ProductID]],Products!A:A,Products!D:D,"Not Found")</f>
        <v>Laptop</v>
      </c>
      <c r="R4395">
        <f>_xlfn.XLOOKUP(Table4[[#This Row],[ProductID]],Products!A:A,Products!E:E,"Not Found")</f>
        <v>1562.43</v>
      </c>
      <c r="S4395">
        <f>_xlfn.XLOOKUP(Table4[[#This Row],[ProductID]],Products!A:A,Products!F:F, "Not Found")</f>
        <v>1195.6300000000001</v>
      </c>
      <c r="T4395" t="str">
        <f>_xlfn.XLOOKUP(Table4[[#This Row],[CustomerID]],Customers!A:A,Customers!D:D, "Not Found")</f>
        <v>F</v>
      </c>
      <c r="U4395" s="6">
        <f>_xlfn.XLOOKUP(Table4[[#This Row],[CustomerID]],Customers!A:A,Customers!E:E, "Not Found")</f>
        <v>35515</v>
      </c>
      <c r="V4395">
        <f ca="1">DATEDIF(Table4[[#This Row],[CustomerBirthday]], TODAY(), "Y")</f>
        <v>29</v>
      </c>
      <c r="W4395" t="str" cm="1">
        <f t="array" aca="1" ref="W4395" ca="1">_xlfn.IFS(Table4[[#This Row],[Age]]&lt;25, "Under 25",Table4[[#This Row],[Age]]=34, "25-34", Table4[[#This Row],[Age]]&lt;=49, "35-49", Table4[[#This Row],[Age]]&lt;=64, "50-64", Table4[[#This Row],[Age]]&gt;=65, "65+")</f>
        <v>35-49</v>
      </c>
      <c r="X4395" t="str">
        <f>_xlfn.XLOOKUP(Table4[[#This Row],[StoreID]],Stores!A:A,Stores!B:B, "Not found")</f>
        <v>MegaMart Peckmouth</v>
      </c>
      <c r="Y4395" t="str">
        <f>_xlfn.XLOOKUP(Table4[[#This Row],[StoreID]],Stores!A:A,Stores!C:C, "Not Found")</f>
        <v>Peckmouth</v>
      </c>
      <c r="Z4395" t="str">
        <f>_xlfn.XLOOKUP(Table4[[#This Row],[StoreID]],Stores!A:A,Stores!D:D, "Not Found")</f>
        <v>East</v>
      </c>
    </row>
    <row r="4396" spans="1:26">
      <c r="A4396" t="s">
        <v>5262</v>
      </c>
      <c r="B4396" s="1">
        <v>45563</v>
      </c>
      <c r="C4396" t="s">
        <v>690</v>
      </c>
      <c r="D4396" t="s">
        <v>786</v>
      </c>
      <c r="E4396" t="s">
        <v>839</v>
      </c>
      <c r="F4396">
        <v>3</v>
      </c>
      <c r="G4396">
        <v>0.1</v>
      </c>
      <c r="H4396" t="s">
        <v>875</v>
      </c>
      <c r="I4396" s="4">
        <f>Table4[[#This Row],[Quantity]]*Table4[[#This Row],[UnitPrice]]</f>
        <v>87.72</v>
      </c>
      <c r="J4396" s="4">
        <f>Table4[[#This Row],[Gross Revenue]]*(1-Table4[[#This Row],[Discount]])</f>
        <v>78.948000000000008</v>
      </c>
      <c r="K4396" s="4">
        <f>Table4[[#This Row],[Quantity]]*Table4[[#This Row],[CostPrice]]</f>
        <v>45.839999999999996</v>
      </c>
      <c r="L4396" s="4">
        <f>Table4[[#This Row],[Net Revenue]]-Table4[[#This Row],[Total Cost]]</f>
        <v>33.108000000000011</v>
      </c>
      <c r="M4396" t="str">
        <f>_xlfn.XLOOKUP(Table4[[#This Row],[ProductID]], Products!A:A,Products!B:B, "Not Found")</f>
        <v>National Watches</v>
      </c>
      <c r="N4396" t="str">
        <f>TEXT(Table4[[#This Row],[Date]], "mmm")</f>
        <v>Sep</v>
      </c>
      <c r="O4396" t="str">
        <f>TEXT(Table4[[#This Row],[Date]], "yyyy")</f>
        <v>2024</v>
      </c>
      <c r="P4396" t="str">
        <f>_xlfn.XLOOKUP(Table4[[#This Row],[ProductID]],Products!A:A,Products!C:C, "Not Found")</f>
        <v>Fashion</v>
      </c>
      <c r="Q4396" t="str">
        <f>_xlfn.XLOOKUP(Table4[[#This Row],[ProductID]],Products!A:A,Products!D:D,"Not Found")</f>
        <v>Watches</v>
      </c>
      <c r="R4396">
        <f>_xlfn.XLOOKUP(Table4[[#This Row],[ProductID]],Products!A:A,Products!E:E,"Not Found")</f>
        <v>29.24</v>
      </c>
      <c r="S4396">
        <f>_xlfn.XLOOKUP(Table4[[#This Row],[ProductID]],Products!A:A,Products!F:F, "Not Found")</f>
        <v>15.28</v>
      </c>
      <c r="T4396" t="str">
        <f>_xlfn.XLOOKUP(Table4[[#This Row],[CustomerID]],Customers!A:A,Customers!D:D, "Not Found")</f>
        <v>F</v>
      </c>
      <c r="U4396" s="6">
        <f>_xlfn.XLOOKUP(Table4[[#This Row],[CustomerID]],Customers!A:A,Customers!E:E, "Not Found")</f>
        <v>23491</v>
      </c>
      <c r="V4396">
        <f ca="1">DATEDIF(Table4[[#This Row],[CustomerBirthday]], TODAY(), "Y")</f>
        <v>62</v>
      </c>
      <c r="W4396" t="str" cm="1">
        <f t="array" aca="1" ref="W4396" ca="1">_xlfn.IFS(Table4[[#This Row],[Age]]&lt;25, "Under 25",Table4[[#This Row],[Age]]=34, "25-34", Table4[[#This Row],[Age]]&lt;=49, "35-49", Table4[[#This Row],[Age]]&lt;=64, "50-64", Table4[[#This Row],[Age]]&gt;=65, "65+")</f>
        <v>50-64</v>
      </c>
      <c r="X4396" t="str">
        <f>_xlfn.XLOOKUP(Table4[[#This Row],[StoreID]],Stores!A:A,Stores!B:B, "Not found")</f>
        <v>MegaMart New Michele</v>
      </c>
      <c r="Y4396" t="str">
        <f>_xlfn.XLOOKUP(Table4[[#This Row],[StoreID]],Stores!A:A,Stores!C:C, "Not Found")</f>
        <v>New Michele</v>
      </c>
      <c r="Z4396" t="str">
        <f>_xlfn.XLOOKUP(Table4[[#This Row],[StoreID]],Stores!A:A,Stores!D:D, "Not Found")</f>
        <v>West</v>
      </c>
    </row>
    <row r="4397" spans="1:26">
      <c r="A4397" t="s">
        <v>5263</v>
      </c>
      <c r="B4397" s="1">
        <v>45877</v>
      </c>
      <c r="C4397" t="s">
        <v>640</v>
      </c>
      <c r="D4397" t="s">
        <v>794</v>
      </c>
      <c r="E4397" t="s">
        <v>835</v>
      </c>
      <c r="F4397">
        <v>3</v>
      </c>
      <c r="G4397">
        <v>0.15</v>
      </c>
      <c r="H4397" t="s">
        <v>871</v>
      </c>
      <c r="I4397" s="4">
        <f>Table4[[#This Row],[Quantity]]*Table4[[#This Row],[UnitPrice]]</f>
        <v>1284.1500000000001</v>
      </c>
      <c r="J4397" s="4">
        <f>Table4[[#This Row],[Gross Revenue]]*(1-Table4[[#This Row],[Discount]])</f>
        <v>1091.5275000000001</v>
      </c>
      <c r="K4397" s="4">
        <f>Table4[[#This Row],[Quantity]]*Table4[[#This Row],[CostPrice]]</f>
        <v>738.21</v>
      </c>
      <c r="L4397" s="4">
        <f>Table4[[#This Row],[Net Revenue]]-Table4[[#This Row],[Total Cost]]</f>
        <v>353.31750000000011</v>
      </c>
      <c r="M4397" t="str">
        <f>_xlfn.XLOOKUP(Table4[[#This Row],[ProductID]], Products!A:A,Products!B:B, "Not Found")</f>
        <v>Everything Laptop</v>
      </c>
      <c r="N4397" t="str">
        <f>TEXT(Table4[[#This Row],[Date]], "mmm")</f>
        <v>Aug</v>
      </c>
      <c r="O4397" t="str">
        <f>TEXT(Table4[[#This Row],[Date]], "yyyy")</f>
        <v>2025</v>
      </c>
      <c r="P4397" t="str">
        <f>_xlfn.XLOOKUP(Table4[[#This Row],[ProductID]],Products!A:A,Products!C:C, "Not Found")</f>
        <v>Electronics</v>
      </c>
      <c r="Q4397" t="str">
        <f>_xlfn.XLOOKUP(Table4[[#This Row],[ProductID]],Products!A:A,Products!D:D,"Not Found")</f>
        <v>Laptop</v>
      </c>
      <c r="R4397">
        <f>_xlfn.XLOOKUP(Table4[[#This Row],[ProductID]],Products!A:A,Products!E:E,"Not Found")</f>
        <v>428.05</v>
      </c>
      <c r="S4397">
        <f>_xlfn.XLOOKUP(Table4[[#This Row],[ProductID]],Products!A:A,Products!F:F, "Not Found")</f>
        <v>246.07</v>
      </c>
      <c r="T4397" t="str">
        <f>_xlfn.XLOOKUP(Table4[[#This Row],[CustomerID]],Customers!A:A,Customers!D:D, "Not Found")</f>
        <v>F</v>
      </c>
      <c r="U4397" s="6">
        <f>_xlfn.XLOOKUP(Table4[[#This Row],[CustomerID]],Customers!A:A,Customers!E:E, "Not Found")</f>
        <v>26631</v>
      </c>
      <c r="V4397">
        <f ca="1">DATEDIF(Table4[[#This Row],[CustomerBirthday]], TODAY(), "Y")</f>
        <v>53</v>
      </c>
      <c r="W4397" t="str" cm="1">
        <f t="array" aca="1" ref="W4397" ca="1">_xlfn.IFS(Table4[[#This Row],[Age]]&lt;25, "Under 25",Table4[[#This Row],[Age]]=34, "25-34", Table4[[#This Row],[Age]]&lt;=49, "35-49", Table4[[#This Row],[Age]]&lt;=64, "50-64", Table4[[#This Row],[Age]]&gt;=65, "65+")</f>
        <v>50-64</v>
      </c>
      <c r="X4397" t="str">
        <f>_xlfn.XLOOKUP(Table4[[#This Row],[StoreID]],Stores!A:A,Stores!B:B, "Not found")</f>
        <v>MegaMart Peckmouth</v>
      </c>
      <c r="Y4397" t="str">
        <f>_xlfn.XLOOKUP(Table4[[#This Row],[StoreID]],Stores!A:A,Stores!C:C, "Not Found")</f>
        <v>Peckmouth</v>
      </c>
      <c r="Z4397" t="str">
        <f>_xlfn.XLOOKUP(Table4[[#This Row],[StoreID]],Stores!A:A,Stores!D:D, "Not Found")</f>
        <v>East</v>
      </c>
    </row>
    <row r="4398" spans="1:26">
      <c r="A4398" t="s">
        <v>5264</v>
      </c>
      <c r="B4398" s="1">
        <v>45716</v>
      </c>
      <c r="C4398" t="s">
        <v>464</v>
      </c>
      <c r="D4398" t="s">
        <v>769</v>
      </c>
      <c r="E4398" t="s">
        <v>831</v>
      </c>
      <c r="F4398">
        <v>4</v>
      </c>
      <c r="G4398">
        <v>0.1</v>
      </c>
      <c r="H4398" t="s">
        <v>871</v>
      </c>
      <c r="I4398" s="4">
        <f>Table4[[#This Row],[Quantity]]*Table4[[#This Row],[UnitPrice]]</f>
        <v>102.28</v>
      </c>
      <c r="J4398" s="4">
        <f>Table4[[#This Row],[Gross Revenue]]*(1-Table4[[#This Row],[Discount]])</f>
        <v>92.052000000000007</v>
      </c>
      <c r="K4398" s="4">
        <f>Table4[[#This Row],[Quantity]]*Table4[[#This Row],[CostPrice]]</f>
        <v>76.2</v>
      </c>
      <c r="L4398" s="4">
        <f>Table4[[#This Row],[Net Revenue]]-Table4[[#This Row],[Total Cost]]</f>
        <v>15.852000000000004</v>
      </c>
      <c r="M4398" t="str">
        <f>_xlfn.XLOOKUP(Table4[[#This Row],[ProductID]], Products!A:A,Products!B:B, "Not Found")</f>
        <v>How Vegetables</v>
      </c>
      <c r="N4398" t="str">
        <f>TEXT(Table4[[#This Row],[Date]], "mmm")</f>
        <v>Feb</v>
      </c>
      <c r="O4398" t="str">
        <f>TEXT(Table4[[#This Row],[Date]], "yyyy")</f>
        <v>2025</v>
      </c>
      <c r="P4398" t="str">
        <f>_xlfn.XLOOKUP(Table4[[#This Row],[ProductID]],Products!A:A,Products!C:C, "Not Found")</f>
        <v>Groceries</v>
      </c>
      <c r="Q4398" t="str">
        <f>_xlfn.XLOOKUP(Table4[[#This Row],[ProductID]],Products!A:A,Products!D:D,"Not Found")</f>
        <v>Vegetables</v>
      </c>
      <c r="R4398">
        <f>_xlfn.XLOOKUP(Table4[[#This Row],[ProductID]],Products!A:A,Products!E:E,"Not Found")</f>
        <v>25.57</v>
      </c>
      <c r="S4398">
        <f>_xlfn.XLOOKUP(Table4[[#This Row],[ProductID]],Products!A:A,Products!F:F, "Not Found")</f>
        <v>19.05</v>
      </c>
      <c r="T4398" t="str">
        <f>_xlfn.XLOOKUP(Table4[[#This Row],[CustomerID]],Customers!A:A,Customers!D:D, "Not Found")</f>
        <v>M</v>
      </c>
      <c r="U4398" s="6">
        <f>_xlfn.XLOOKUP(Table4[[#This Row],[CustomerID]],Customers!A:A,Customers!E:E, "Not Found")</f>
        <v>29315</v>
      </c>
      <c r="V4398">
        <f ca="1">DATEDIF(Table4[[#This Row],[CustomerBirthday]], TODAY(), "Y")</f>
        <v>46</v>
      </c>
      <c r="W4398" t="str" cm="1">
        <f t="array" aca="1" ref="W4398" ca="1">_xlfn.IFS(Table4[[#This Row],[Age]]&lt;25, "Under 25",Table4[[#This Row],[Age]]=34, "25-34", Table4[[#This Row],[Age]]&lt;=49, "35-49", Table4[[#This Row],[Age]]&lt;=64, "50-64", Table4[[#This Row],[Age]]&gt;=65, "65+")</f>
        <v>35-49</v>
      </c>
      <c r="X4398" t="str">
        <f>_xlfn.XLOOKUP(Table4[[#This Row],[StoreID]],Stores!A:A,Stores!B:B, "Not found")</f>
        <v>MegaMart Jimenezborough</v>
      </c>
      <c r="Y4398" t="str">
        <f>_xlfn.XLOOKUP(Table4[[#This Row],[StoreID]],Stores!A:A,Stores!C:C, "Not Found")</f>
        <v>Jimenezborough</v>
      </c>
      <c r="Z4398" t="str">
        <f>_xlfn.XLOOKUP(Table4[[#This Row],[StoreID]],Stores!A:A,Stores!D:D, "Not Found")</f>
        <v>South</v>
      </c>
    </row>
    <row r="4399" spans="1:26">
      <c r="A4399" t="s">
        <v>5265</v>
      </c>
      <c r="B4399" s="1">
        <v>45898</v>
      </c>
      <c r="C4399" t="s">
        <v>28</v>
      </c>
      <c r="D4399" t="s">
        <v>742</v>
      </c>
      <c r="E4399" t="s">
        <v>842</v>
      </c>
      <c r="F4399">
        <v>5</v>
      </c>
      <c r="G4399">
        <v>0</v>
      </c>
      <c r="H4399" t="s">
        <v>875</v>
      </c>
      <c r="I4399" s="4">
        <f>Table4[[#This Row],[Quantity]]*Table4[[#This Row],[UnitPrice]]</f>
        <v>1242.8499999999999</v>
      </c>
      <c r="J4399" s="4">
        <f>Table4[[#This Row],[Gross Revenue]]*(1-Table4[[#This Row],[Discount]])</f>
        <v>1242.8499999999999</v>
      </c>
      <c r="K4399" s="4">
        <f>Table4[[#This Row],[Quantity]]*Table4[[#This Row],[CostPrice]]</f>
        <v>953.34999999999991</v>
      </c>
      <c r="L4399" s="4">
        <f>Table4[[#This Row],[Net Revenue]]-Table4[[#This Row],[Total Cost]]</f>
        <v>289.5</v>
      </c>
      <c r="M4399" t="str">
        <f>_xlfn.XLOOKUP(Table4[[#This Row],[ProductID]], Products!A:A,Products!B:B, "Not Found")</f>
        <v>Either Headphones</v>
      </c>
      <c r="N4399" t="str">
        <f>TEXT(Table4[[#This Row],[Date]], "mmm")</f>
        <v>Aug</v>
      </c>
      <c r="O4399" t="str">
        <f>TEXT(Table4[[#This Row],[Date]], "yyyy")</f>
        <v>2025</v>
      </c>
      <c r="P4399" t="str">
        <f>_xlfn.XLOOKUP(Table4[[#This Row],[ProductID]],Products!A:A,Products!C:C, "Not Found")</f>
        <v>Electronics</v>
      </c>
      <c r="Q4399" t="str">
        <f>_xlfn.XLOOKUP(Table4[[#This Row],[ProductID]],Products!A:A,Products!D:D,"Not Found")</f>
        <v>Headphones</v>
      </c>
      <c r="R4399">
        <f>_xlfn.XLOOKUP(Table4[[#This Row],[ProductID]],Products!A:A,Products!E:E,"Not Found")</f>
        <v>248.57</v>
      </c>
      <c r="S4399">
        <f>_xlfn.XLOOKUP(Table4[[#This Row],[ProductID]],Products!A:A,Products!F:F, "Not Found")</f>
        <v>190.67</v>
      </c>
      <c r="T4399" t="str">
        <f>_xlfn.XLOOKUP(Table4[[#This Row],[CustomerID]],Customers!A:A,Customers!D:D, "Not Found")</f>
        <v>M</v>
      </c>
      <c r="U4399" s="6">
        <f>_xlfn.XLOOKUP(Table4[[#This Row],[CustomerID]],Customers!A:A,Customers!E:E, "Not Found")</f>
        <v>31688</v>
      </c>
      <c r="V4399">
        <f ca="1">DATEDIF(Table4[[#This Row],[CustomerBirthday]], TODAY(), "Y")</f>
        <v>39</v>
      </c>
      <c r="W4399" t="str" cm="1">
        <f t="array" aca="1" ref="W4399" ca="1">_xlfn.IFS(Table4[[#This Row],[Age]]&lt;25, "Under 25",Table4[[#This Row],[Age]]=34, "25-34", Table4[[#This Row],[Age]]&lt;=49, "35-49", Table4[[#This Row],[Age]]&lt;=64, "50-64", Table4[[#This Row],[Age]]&gt;=65, "65+")</f>
        <v>35-49</v>
      </c>
      <c r="X4399" t="str">
        <f>_xlfn.XLOOKUP(Table4[[#This Row],[StoreID]],Stores!A:A,Stores!B:B, "Not found")</f>
        <v>MegaMart Brianahaven</v>
      </c>
      <c r="Y4399" t="str">
        <f>_xlfn.XLOOKUP(Table4[[#This Row],[StoreID]],Stores!A:A,Stores!C:C, "Not Found")</f>
        <v>Brianahaven</v>
      </c>
      <c r="Z4399" t="str">
        <f>_xlfn.XLOOKUP(Table4[[#This Row],[StoreID]],Stores!A:A,Stores!D:D, "Not Found")</f>
        <v>North</v>
      </c>
    </row>
    <row r="4400" spans="1:26">
      <c r="A4400" t="s">
        <v>5266</v>
      </c>
      <c r="B4400" s="1">
        <v>45695</v>
      </c>
      <c r="C4400" t="s">
        <v>683</v>
      </c>
      <c r="D4400" t="s">
        <v>747</v>
      </c>
      <c r="E4400" t="s">
        <v>842</v>
      </c>
      <c r="F4400">
        <v>3</v>
      </c>
      <c r="G4400">
        <v>0</v>
      </c>
      <c r="H4400" t="s">
        <v>871</v>
      </c>
      <c r="I4400" s="4">
        <f>Table4[[#This Row],[Quantity]]*Table4[[#This Row],[UnitPrice]]</f>
        <v>3404.3999999999996</v>
      </c>
      <c r="J4400" s="4">
        <f>Table4[[#This Row],[Gross Revenue]]*(1-Table4[[#This Row],[Discount]])</f>
        <v>3404.3999999999996</v>
      </c>
      <c r="K4400" s="4">
        <f>Table4[[#This Row],[Quantity]]*Table4[[#This Row],[CostPrice]]</f>
        <v>2025.3000000000002</v>
      </c>
      <c r="L4400" s="4">
        <f>Table4[[#This Row],[Net Revenue]]-Table4[[#This Row],[Total Cost]]</f>
        <v>1379.0999999999995</v>
      </c>
      <c r="M4400" t="str">
        <f>_xlfn.XLOOKUP(Table4[[#This Row],[ProductID]], Products!A:A,Products!B:B, "Not Found")</f>
        <v>World Watches</v>
      </c>
      <c r="N4400" t="str">
        <f>TEXT(Table4[[#This Row],[Date]], "mmm")</f>
        <v>Feb</v>
      </c>
      <c r="O4400" t="str">
        <f>TEXT(Table4[[#This Row],[Date]], "yyyy")</f>
        <v>2025</v>
      </c>
      <c r="P4400" t="str">
        <f>_xlfn.XLOOKUP(Table4[[#This Row],[ProductID]],Products!A:A,Products!C:C, "Not Found")</f>
        <v>Fashion</v>
      </c>
      <c r="Q4400" t="str">
        <f>_xlfn.XLOOKUP(Table4[[#This Row],[ProductID]],Products!A:A,Products!D:D,"Not Found")</f>
        <v>Watches</v>
      </c>
      <c r="R4400">
        <f>_xlfn.XLOOKUP(Table4[[#This Row],[ProductID]],Products!A:A,Products!E:E,"Not Found")</f>
        <v>1134.8</v>
      </c>
      <c r="S4400">
        <f>_xlfn.XLOOKUP(Table4[[#This Row],[ProductID]],Products!A:A,Products!F:F, "Not Found")</f>
        <v>675.1</v>
      </c>
      <c r="T4400" t="str">
        <f>_xlfn.XLOOKUP(Table4[[#This Row],[CustomerID]],Customers!A:A,Customers!D:D, "Not Found")</f>
        <v>M</v>
      </c>
      <c r="U4400" s="6">
        <f>_xlfn.XLOOKUP(Table4[[#This Row],[CustomerID]],Customers!A:A,Customers!E:E, "Not Found")</f>
        <v>36771</v>
      </c>
      <c r="V4400">
        <f ca="1">DATEDIF(Table4[[#This Row],[CustomerBirthday]], TODAY(), "Y")</f>
        <v>25</v>
      </c>
      <c r="W4400" t="str" cm="1">
        <f t="array" aca="1" ref="W4400" ca="1">_xlfn.IFS(Table4[[#This Row],[Age]]&lt;25, "Under 25",Table4[[#This Row],[Age]]=34, "25-34", Table4[[#This Row],[Age]]&lt;=49, "35-49", Table4[[#This Row],[Age]]&lt;=64, "50-64", Table4[[#This Row],[Age]]&gt;=65, "65+")</f>
        <v>35-49</v>
      </c>
      <c r="X4400" t="str">
        <f>_xlfn.XLOOKUP(Table4[[#This Row],[StoreID]],Stores!A:A,Stores!B:B, "Not found")</f>
        <v>MegaMart Brianahaven</v>
      </c>
      <c r="Y4400" t="str">
        <f>_xlfn.XLOOKUP(Table4[[#This Row],[StoreID]],Stores!A:A,Stores!C:C, "Not Found")</f>
        <v>Brianahaven</v>
      </c>
      <c r="Z4400" t="str">
        <f>_xlfn.XLOOKUP(Table4[[#This Row],[StoreID]],Stores!A:A,Stores!D:D, "Not Found")</f>
        <v>North</v>
      </c>
    </row>
    <row r="4401" spans="1:26">
      <c r="A4401" t="s">
        <v>5267</v>
      </c>
      <c r="B4401" s="1">
        <v>45823</v>
      </c>
      <c r="C4401" t="s">
        <v>298</v>
      </c>
      <c r="D4401" t="s">
        <v>820</v>
      </c>
      <c r="E4401" t="s">
        <v>835</v>
      </c>
      <c r="F4401">
        <v>5</v>
      </c>
      <c r="G4401">
        <v>0</v>
      </c>
      <c r="H4401" t="s">
        <v>868</v>
      </c>
      <c r="I4401" s="4">
        <f>Table4[[#This Row],[Quantity]]*Table4[[#This Row],[UnitPrice]]</f>
        <v>5985.9000000000005</v>
      </c>
      <c r="J4401" s="4">
        <f>Table4[[#This Row],[Gross Revenue]]*(1-Table4[[#This Row],[Discount]])</f>
        <v>5985.9000000000005</v>
      </c>
      <c r="K4401" s="4">
        <f>Table4[[#This Row],[Quantity]]*Table4[[#This Row],[CostPrice]]</f>
        <v>3613.7</v>
      </c>
      <c r="L4401" s="4">
        <f>Table4[[#This Row],[Net Revenue]]-Table4[[#This Row],[Total Cost]]</f>
        <v>2372.2000000000007</v>
      </c>
      <c r="M4401" t="str">
        <f>_xlfn.XLOOKUP(Table4[[#This Row],[ProductID]], Products!A:A,Products!B:B, "Not Found")</f>
        <v>Or Smartphone</v>
      </c>
      <c r="N4401" t="str">
        <f>TEXT(Table4[[#This Row],[Date]], "mmm")</f>
        <v>Jun</v>
      </c>
      <c r="O4401" t="str">
        <f>TEXT(Table4[[#This Row],[Date]], "yyyy")</f>
        <v>2025</v>
      </c>
      <c r="P4401" t="str">
        <f>_xlfn.XLOOKUP(Table4[[#This Row],[ProductID]],Products!A:A,Products!C:C, "Not Found")</f>
        <v>Electronics</v>
      </c>
      <c r="Q4401" t="str">
        <f>_xlfn.XLOOKUP(Table4[[#This Row],[ProductID]],Products!A:A,Products!D:D,"Not Found")</f>
        <v>Smartphone</v>
      </c>
      <c r="R4401">
        <f>_xlfn.XLOOKUP(Table4[[#This Row],[ProductID]],Products!A:A,Products!E:E,"Not Found")</f>
        <v>1197.18</v>
      </c>
      <c r="S4401">
        <f>_xlfn.XLOOKUP(Table4[[#This Row],[ProductID]],Products!A:A,Products!F:F, "Not Found")</f>
        <v>722.74</v>
      </c>
      <c r="T4401" t="str">
        <f>_xlfn.XLOOKUP(Table4[[#This Row],[CustomerID]],Customers!A:A,Customers!D:D, "Not Found")</f>
        <v>F</v>
      </c>
      <c r="U4401" s="6">
        <f>_xlfn.XLOOKUP(Table4[[#This Row],[CustomerID]],Customers!A:A,Customers!E:E, "Not Found")</f>
        <v>29021</v>
      </c>
      <c r="V4401">
        <f ca="1">DATEDIF(Table4[[#This Row],[CustomerBirthday]], TODAY(), "Y")</f>
        <v>47</v>
      </c>
      <c r="W4401" t="str" cm="1">
        <f t="array" aca="1" ref="W4401" ca="1">_xlfn.IFS(Table4[[#This Row],[Age]]&lt;25, "Under 25",Table4[[#This Row],[Age]]=34, "25-34", Table4[[#This Row],[Age]]&lt;=49, "35-49", Table4[[#This Row],[Age]]&lt;=64, "50-64", Table4[[#This Row],[Age]]&gt;=65, "65+")</f>
        <v>35-49</v>
      </c>
      <c r="X4401" t="str">
        <f>_xlfn.XLOOKUP(Table4[[#This Row],[StoreID]],Stores!A:A,Stores!B:B, "Not found")</f>
        <v>MegaMart Peckmouth</v>
      </c>
      <c r="Y4401" t="str">
        <f>_xlfn.XLOOKUP(Table4[[#This Row],[StoreID]],Stores!A:A,Stores!C:C, "Not Found")</f>
        <v>Peckmouth</v>
      </c>
      <c r="Z4401" t="str">
        <f>_xlfn.XLOOKUP(Table4[[#This Row],[StoreID]],Stores!A:A,Stores!D:D, "Not Found")</f>
        <v>East</v>
      </c>
    </row>
    <row r="4402" spans="1:26">
      <c r="A4402" t="s">
        <v>5268</v>
      </c>
      <c r="B4402" s="1">
        <v>45713</v>
      </c>
      <c r="C4402" t="s">
        <v>206</v>
      </c>
      <c r="D4402" t="s">
        <v>816</v>
      </c>
      <c r="E4402" t="s">
        <v>846</v>
      </c>
      <c r="F4402">
        <v>4</v>
      </c>
      <c r="G4402">
        <v>0.15</v>
      </c>
      <c r="H4402" t="s">
        <v>865</v>
      </c>
      <c r="I4402" s="4">
        <f>Table4[[#This Row],[Quantity]]*Table4[[#This Row],[UnitPrice]]</f>
        <v>7516.32</v>
      </c>
      <c r="J4402" s="4">
        <f>Table4[[#This Row],[Gross Revenue]]*(1-Table4[[#This Row],[Discount]])</f>
        <v>6388.8719999999994</v>
      </c>
      <c r="K4402" s="4">
        <f>Table4[[#This Row],[Quantity]]*Table4[[#This Row],[CostPrice]]</f>
        <v>4018.24</v>
      </c>
      <c r="L4402" s="4">
        <f>Table4[[#This Row],[Net Revenue]]-Table4[[#This Row],[Total Cost]]</f>
        <v>2370.6319999999996</v>
      </c>
      <c r="M4402" t="str">
        <f>_xlfn.XLOOKUP(Table4[[#This Row],[ProductID]], Products!A:A,Products!B:B, "Not Found")</f>
        <v>Set Dairy</v>
      </c>
      <c r="N4402" t="str">
        <f>TEXT(Table4[[#This Row],[Date]], "mmm")</f>
        <v>Feb</v>
      </c>
      <c r="O4402" t="str">
        <f>TEXT(Table4[[#This Row],[Date]], "yyyy")</f>
        <v>2025</v>
      </c>
      <c r="P4402" t="str">
        <f>_xlfn.XLOOKUP(Table4[[#This Row],[ProductID]],Products!A:A,Products!C:C, "Not Found")</f>
        <v>Groceries</v>
      </c>
      <c r="Q4402" t="str">
        <f>_xlfn.XLOOKUP(Table4[[#This Row],[ProductID]],Products!A:A,Products!D:D,"Not Found")</f>
        <v>Dairy</v>
      </c>
      <c r="R4402">
        <f>_xlfn.XLOOKUP(Table4[[#This Row],[ProductID]],Products!A:A,Products!E:E,"Not Found")</f>
        <v>1879.08</v>
      </c>
      <c r="S4402">
        <f>_xlfn.XLOOKUP(Table4[[#This Row],[ProductID]],Products!A:A,Products!F:F, "Not Found")</f>
        <v>1004.56</v>
      </c>
      <c r="T4402" t="str">
        <f>_xlfn.XLOOKUP(Table4[[#This Row],[CustomerID]],Customers!A:A,Customers!D:D, "Not Found")</f>
        <v>F</v>
      </c>
      <c r="U4402" s="6">
        <f>_xlfn.XLOOKUP(Table4[[#This Row],[CustomerID]],Customers!A:A,Customers!E:E, "Not Found")</f>
        <v>35905</v>
      </c>
      <c r="V4402">
        <f ca="1">DATEDIF(Table4[[#This Row],[CustomerBirthday]], TODAY(), "Y")</f>
        <v>28</v>
      </c>
      <c r="W4402" t="str" cm="1">
        <f t="array" aca="1" ref="W4402" ca="1">_xlfn.IFS(Table4[[#This Row],[Age]]&lt;25, "Under 25",Table4[[#This Row],[Age]]=34, "25-34", Table4[[#This Row],[Age]]&lt;=49, "35-49", Table4[[#This Row],[Age]]&lt;=64, "50-64", Table4[[#This Row],[Age]]&gt;=65, "65+")</f>
        <v>35-49</v>
      </c>
      <c r="X4402" t="str">
        <f>_xlfn.XLOOKUP(Table4[[#This Row],[StoreID]],Stores!A:A,Stores!B:B, "Not found")</f>
        <v>MegaMart Johnmouth</v>
      </c>
      <c r="Y4402" t="str">
        <f>_xlfn.XLOOKUP(Table4[[#This Row],[StoreID]],Stores!A:A,Stores!C:C, "Not Found")</f>
        <v>Johnmouth</v>
      </c>
      <c r="Z4402" t="str">
        <f>_xlfn.XLOOKUP(Table4[[#This Row],[StoreID]],Stores!A:A,Stores!D:D, "Not Found")</f>
        <v>East</v>
      </c>
    </row>
    <row r="4403" spans="1:26">
      <c r="A4403" t="s">
        <v>5269</v>
      </c>
      <c r="B4403" s="1">
        <v>45605</v>
      </c>
      <c r="C4403" t="s">
        <v>483</v>
      </c>
      <c r="D4403" t="s">
        <v>755</v>
      </c>
      <c r="E4403" t="s">
        <v>835</v>
      </c>
      <c r="F4403">
        <v>2</v>
      </c>
      <c r="G4403">
        <v>0.05</v>
      </c>
      <c r="H4403" t="s">
        <v>868</v>
      </c>
      <c r="I4403" s="4">
        <f>Table4[[#This Row],[Quantity]]*Table4[[#This Row],[UnitPrice]]</f>
        <v>3717.5</v>
      </c>
      <c r="J4403" s="4">
        <f>Table4[[#This Row],[Gross Revenue]]*(1-Table4[[#This Row],[Discount]])</f>
        <v>3531.625</v>
      </c>
      <c r="K4403" s="4">
        <f>Table4[[#This Row],[Quantity]]*Table4[[#This Row],[CostPrice]]</f>
        <v>2902.32</v>
      </c>
      <c r="L4403" s="4">
        <f>Table4[[#This Row],[Net Revenue]]-Table4[[#This Row],[Total Cost]]</f>
        <v>629.30499999999984</v>
      </c>
      <c r="M4403" t="str">
        <f>_xlfn.XLOOKUP(Table4[[#This Row],[ProductID]], Products!A:A,Products!B:B, "Not Found")</f>
        <v>House Accessories</v>
      </c>
      <c r="N4403" t="str">
        <f>TEXT(Table4[[#This Row],[Date]], "mmm")</f>
        <v>Nov</v>
      </c>
      <c r="O4403" t="str">
        <f>TEXT(Table4[[#This Row],[Date]], "yyyy")</f>
        <v>2024</v>
      </c>
      <c r="P4403" t="str">
        <f>_xlfn.XLOOKUP(Table4[[#This Row],[ProductID]],Products!A:A,Products!C:C, "Not Found")</f>
        <v>Fashion</v>
      </c>
      <c r="Q4403" t="str">
        <f>_xlfn.XLOOKUP(Table4[[#This Row],[ProductID]],Products!A:A,Products!D:D,"Not Found")</f>
        <v>Accessories</v>
      </c>
      <c r="R4403">
        <f>_xlfn.XLOOKUP(Table4[[#This Row],[ProductID]],Products!A:A,Products!E:E,"Not Found")</f>
        <v>1858.75</v>
      </c>
      <c r="S4403">
        <f>_xlfn.XLOOKUP(Table4[[#This Row],[ProductID]],Products!A:A,Products!F:F, "Not Found")</f>
        <v>1451.16</v>
      </c>
      <c r="T4403" t="str">
        <f>_xlfn.XLOOKUP(Table4[[#This Row],[CustomerID]],Customers!A:A,Customers!D:D, "Not Found")</f>
        <v>M</v>
      </c>
      <c r="U4403" s="6">
        <f>_xlfn.XLOOKUP(Table4[[#This Row],[CustomerID]],Customers!A:A,Customers!E:E, "Not Found")</f>
        <v>21543</v>
      </c>
      <c r="V4403">
        <f ca="1">DATEDIF(Table4[[#This Row],[CustomerBirthday]], TODAY(), "Y")</f>
        <v>67</v>
      </c>
      <c r="W4403" t="str" cm="1">
        <f t="array" aca="1" ref="W4403" ca="1">_xlfn.IFS(Table4[[#This Row],[Age]]&lt;25, "Under 25",Table4[[#This Row],[Age]]=34, "25-34", Table4[[#This Row],[Age]]&lt;=49, "35-49", Table4[[#This Row],[Age]]&lt;=64, "50-64", Table4[[#This Row],[Age]]&gt;=65, "65+")</f>
        <v>65+</v>
      </c>
      <c r="X4403" t="str">
        <f>_xlfn.XLOOKUP(Table4[[#This Row],[StoreID]],Stores!A:A,Stores!B:B, "Not found")</f>
        <v>MegaMart Peckmouth</v>
      </c>
      <c r="Y4403" t="str">
        <f>_xlfn.XLOOKUP(Table4[[#This Row],[StoreID]],Stores!A:A,Stores!C:C, "Not Found")</f>
        <v>Peckmouth</v>
      </c>
      <c r="Z4403" t="str">
        <f>_xlfn.XLOOKUP(Table4[[#This Row],[StoreID]],Stores!A:A,Stores!D:D, "Not Found")</f>
        <v>East</v>
      </c>
    </row>
    <row r="4404" spans="1:26">
      <c r="A4404" t="s">
        <v>5270</v>
      </c>
      <c r="B4404" s="1">
        <v>45773</v>
      </c>
      <c r="C4404" t="s">
        <v>277</v>
      </c>
      <c r="D4404" t="s">
        <v>780</v>
      </c>
      <c r="E4404" t="s">
        <v>842</v>
      </c>
      <c r="F4404">
        <v>4</v>
      </c>
      <c r="G4404">
        <v>0</v>
      </c>
      <c r="H4404" t="s">
        <v>865</v>
      </c>
      <c r="I4404" s="4">
        <f>Table4[[#This Row],[Quantity]]*Table4[[#This Row],[UnitPrice]]</f>
        <v>5088.92</v>
      </c>
      <c r="J4404" s="4">
        <f>Table4[[#This Row],[Gross Revenue]]*(1-Table4[[#This Row],[Discount]])</f>
        <v>5088.92</v>
      </c>
      <c r="K4404" s="4">
        <f>Table4[[#This Row],[Quantity]]*Table4[[#This Row],[CostPrice]]</f>
        <v>3810.6</v>
      </c>
      <c r="L4404" s="4">
        <f>Table4[[#This Row],[Net Revenue]]-Table4[[#This Row],[Total Cost]]</f>
        <v>1278.3200000000002</v>
      </c>
      <c r="M4404" t="str">
        <f>_xlfn.XLOOKUP(Table4[[#This Row],[ProductID]], Products!A:A,Products!B:B, "Not Found")</f>
        <v>Hospital Smartphone</v>
      </c>
      <c r="N4404" t="str">
        <f>TEXT(Table4[[#This Row],[Date]], "mmm")</f>
        <v>Apr</v>
      </c>
      <c r="O4404" t="str">
        <f>TEXT(Table4[[#This Row],[Date]], "yyyy")</f>
        <v>2025</v>
      </c>
      <c r="P4404" t="str">
        <f>_xlfn.XLOOKUP(Table4[[#This Row],[ProductID]],Products!A:A,Products!C:C, "Not Found")</f>
        <v>Electronics</v>
      </c>
      <c r="Q4404" t="str">
        <f>_xlfn.XLOOKUP(Table4[[#This Row],[ProductID]],Products!A:A,Products!D:D,"Not Found")</f>
        <v>Smartphone</v>
      </c>
      <c r="R4404">
        <f>_xlfn.XLOOKUP(Table4[[#This Row],[ProductID]],Products!A:A,Products!E:E,"Not Found")</f>
        <v>1272.23</v>
      </c>
      <c r="S4404">
        <f>_xlfn.XLOOKUP(Table4[[#This Row],[ProductID]],Products!A:A,Products!F:F, "Not Found")</f>
        <v>952.65</v>
      </c>
      <c r="T4404" t="str">
        <f>_xlfn.XLOOKUP(Table4[[#This Row],[CustomerID]],Customers!A:A,Customers!D:D, "Not Found")</f>
        <v>F</v>
      </c>
      <c r="U4404" s="6">
        <f>_xlfn.XLOOKUP(Table4[[#This Row],[CustomerID]],Customers!A:A,Customers!E:E, "Not Found")</f>
        <v>23715</v>
      </c>
      <c r="V4404">
        <f ca="1">DATEDIF(Table4[[#This Row],[CustomerBirthday]], TODAY(), "Y")</f>
        <v>61</v>
      </c>
      <c r="W4404" t="str" cm="1">
        <f t="array" aca="1" ref="W4404" ca="1">_xlfn.IFS(Table4[[#This Row],[Age]]&lt;25, "Under 25",Table4[[#This Row],[Age]]=34, "25-34", Table4[[#This Row],[Age]]&lt;=49, "35-49", Table4[[#This Row],[Age]]&lt;=64, "50-64", Table4[[#This Row],[Age]]&gt;=65, "65+")</f>
        <v>50-64</v>
      </c>
      <c r="X4404" t="str">
        <f>_xlfn.XLOOKUP(Table4[[#This Row],[StoreID]],Stores!A:A,Stores!B:B, "Not found")</f>
        <v>MegaMart Brianahaven</v>
      </c>
      <c r="Y4404" t="str">
        <f>_xlfn.XLOOKUP(Table4[[#This Row],[StoreID]],Stores!A:A,Stores!C:C, "Not Found")</f>
        <v>Brianahaven</v>
      </c>
      <c r="Z4404" t="str">
        <f>_xlfn.XLOOKUP(Table4[[#This Row],[StoreID]],Stores!A:A,Stores!D:D, "Not Found")</f>
        <v>North</v>
      </c>
    </row>
    <row r="4405" spans="1:26">
      <c r="A4405" t="s">
        <v>5271</v>
      </c>
      <c r="B4405" s="1">
        <v>45342</v>
      </c>
      <c r="C4405" t="s">
        <v>101</v>
      </c>
      <c r="D4405" t="s">
        <v>792</v>
      </c>
      <c r="E4405" t="s">
        <v>835</v>
      </c>
      <c r="F4405">
        <v>1</v>
      </c>
      <c r="G4405">
        <v>0</v>
      </c>
      <c r="H4405" t="s">
        <v>875</v>
      </c>
      <c r="I4405" s="4">
        <f>Table4[[#This Row],[Quantity]]*Table4[[#This Row],[UnitPrice]]</f>
        <v>1798.97</v>
      </c>
      <c r="J4405" s="4">
        <f>Table4[[#This Row],[Gross Revenue]]*(1-Table4[[#This Row],[Discount]])</f>
        <v>1798.97</v>
      </c>
      <c r="K4405" s="4">
        <f>Table4[[#This Row],[Quantity]]*Table4[[#This Row],[CostPrice]]</f>
        <v>1329.15</v>
      </c>
      <c r="L4405" s="4">
        <f>Table4[[#This Row],[Net Revenue]]-Table4[[#This Row],[Total Cost]]</f>
        <v>469.81999999999994</v>
      </c>
      <c r="M4405" t="str">
        <f>_xlfn.XLOOKUP(Table4[[#This Row],[ProductID]], Products!A:A,Products!B:B, "Not Found")</f>
        <v>Beat Accessories</v>
      </c>
      <c r="N4405" t="str">
        <f>TEXT(Table4[[#This Row],[Date]], "mmm")</f>
        <v>Feb</v>
      </c>
      <c r="O4405" t="str">
        <f>TEXT(Table4[[#This Row],[Date]], "yyyy")</f>
        <v>2024</v>
      </c>
      <c r="P4405" t="str">
        <f>_xlfn.XLOOKUP(Table4[[#This Row],[ProductID]],Products!A:A,Products!C:C, "Not Found")</f>
        <v>Fashion</v>
      </c>
      <c r="Q4405" t="str">
        <f>_xlfn.XLOOKUP(Table4[[#This Row],[ProductID]],Products!A:A,Products!D:D,"Not Found")</f>
        <v>Accessories</v>
      </c>
      <c r="R4405">
        <f>_xlfn.XLOOKUP(Table4[[#This Row],[ProductID]],Products!A:A,Products!E:E,"Not Found")</f>
        <v>1798.97</v>
      </c>
      <c r="S4405">
        <f>_xlfn.XLOOKUP(Table4[[#This Row],[ProductID]],Products!A:A,Products!F:F, "Not Found")</f>
        <v>1329.15</v>
      </c>
      <c r="T4405" t="str">
        <f>_xlfn.XLOOKUP(Table4[[#This Row],[CustomerID]],Customers!A:A,Customers!D:D, "Not Found")</f>
        <v>F</v>
      </c>
      <c r="U4405" s="6">
        <f>_xlfn.XLOOKUP(Table4[[#This Row],[CustomerID]],Customers!A:A,Customers!E:E, "Not Found")</f>
        <v>26004</v>
      </c>
      <c r="V4405">
        <f ca="1">DATEDIF(Table4[[#This Row],[CustomerBirthday]], TODAY(), "Y")</f>
        <v>55</v>
      </c>
      <c r="W4405" t="str" cm="1">
        <f t="array" aca="1" ref="W4405" ca="1">_xlfn.IFS(Table4[[#This Row],[Age]]&lt;25, "Under 25",Table4[[#This Row],[Age]]=34, "25-34", Table4[[#This Row],[Age]]&lt;=49, "35-49", Table4[[#This Row],[Age]]&lt;=64, "50-64", Table4[[#This Row],[Age]]&gt;=65, "65+")</f>
        <v>50-64</v>
      </c>
      <c r="X4405" t="str">
        <f>_xlfn.XLOOKUP(Table4[[#This Row],[StoreID]],Stores!A:A,Stores!B:B, "Not found")</f>
        <v>MegaMart Peckmouth</v>
      </c>
      <c r="Y4405" t="str">
        <f>_xlfn.XLOOKUP(Table4[[#This Row],[StoreID]],Stores!A:A,Stores!C:C, "Not Found")</f>
        <v>Peckmouth</v>
      </c>
      <c r="Z4405" t="str">
        <f>_xlfn.XLOOKUP(Table4[[#This Row],[StoreID]],Stores!A:A,Stores!D:D, "Not Found")</f>
        <v>East</v>
      </c>
    </row>
    <row r="4406" spans="1:26">
      <c r="A4406" t="s">
        <v>5272</v>
      </c>
      <c r="B4406" s="1">
        <v>45217</v>
      </c>
      <c r="C4406" t="s">
        <v>339</v>
      </c>
      <c r="D4406" t="s">
        <v>715</v>
      </c>
      <c r="E4406" t="s">
        <v>835</v>
      </c>
      <c r="F4406">
        <v>5</v>
      </c>
      <c r="G4406">
        <v>0.15</v>
      </c>
      <c r="H4406" t="s">
        <v>875</v>
      </c>
      <c r="I4406" s="4">
        <f>Table4[[#This Row],[Quantity]]*Table4[[#This Row],[UnitPrice]]</f>
        <v>4093.8</v>
      </c>
      <c r="J4406" s="4">
        <f>Table4[[#This Row],[Gross Revenue]]*(1-Table4[[#This Row],[Discount]])</f>
        <v>3479.73</v>
      </c>
      <c r="K4406" s="4">
        <f>Table4[[#This Row],[Quantity]]*Table4[[#This Row],[CostPrice]]</f>
        <v>2638.1</v>
      </c>
      <c r="L4406" s="4">
        <f>Table4[[#This Row],[Net Revenue]]-Table4[[#This Row],[Total Cost]]</f>
        <v>841.63000000000011</v>
      </c>
      <c r="M4406" t="str">
        <f>_xlfn.XLOOKUP(Table4[[#This Row],[ProductID]], Products!A:A,Products!B:B, "Not Found")</f>
        <v>Audience Television</v>
      </c>
      <c r="N4406" t="str">
        <f>TEXT(Table4[[#This Row],[Date]], "mmm")</f>
        <v>Oct</v>
      </c>
      <c r="O4406" t="str">
        <f>TEXT(Table4[[#This Row],[Date]], "yyyy")</f>
        <v>2023</v>
      </c>
      <c r="P4406" t="str">
        <f>_xlfn.XLOOKUP(Table4[[#This Row],[ProductID]],Products!A:A,Products!C:C, "Not Found")</f>
        <v>Electronics</v>
      </c>
      <c r="Q4406" t="str">
        <f>_xlfn.XLOOKUP(Table4[[#This Row],[ProductID]],Products!A:A,Products!D:D,"Not Found")</f>
        <v>Television</v>
      </c>
      <c r="R4406">
        <f>_xlfn.XLOOKUP(Table4[[#This Row],[ProductID]],Products!A:A,Products!E:E,"Not Found")</f>
        <v>818.76</v>
      </c>
      <c r="S4406">
        <f>_xlfn.XLOOKUP(Table4[[#This Row],[ProductID]],Products!A:A,Products!F:F, "Not Found")</f>
        <v>527.62</v>
      </c>
      <c r="T4406" t="str">
        <f>_xlfn.XLOOKUP(Table4[[#This Row],[CustomerID]],Customers!A:A,Customers!D:D, "Not Found")</f>
        <v>M</v>
      </c>
      <c r="U4406" s="6">
        <f>_xlfn.XLOOKUP(Table4[[#This Row],[CustomerID]],Customers!A:A,Customers!E:E, "Not Found")</f>
        <v>27624</v>
      </c>
      <c r="V4406">
        <f ca="1">DATEDIF(Table4[[#This Row],[CustomerBirthday]], TODAY(), "Y")</f>
        <v>50</v>
      </c>
      <c r="W4406" t="str" cm="1">
        <f t="array" aca="1" ref="W4406" ca="1">_xlfn.IFS(Table4[[#This Row],[Age]]&lt;25, "Under 25",Table4[[#This Row],[Age]]=34, "25-34", Table4[[#This Row],[Age]]&lt;=49, "35-49", Table4[[#This Row],[Age]]&lt;=64, "50-64", Table4[[#This Row],[Age]]&gt;=65, "65+")</f>
        <v>50-64</v>
      </c>
      <c r="X4406" t="str">
        <f>_xlfn.XLOOKUP(Table4[[#This Row],[StoreID]],Stores!A:A,Stores!B:B, "Not found")</f>
        <v>MegaMart Peckmouth</v>
      </c>
      <c r="Y4406" t="str">
        <f>_xlfn.XLOOKUP(Table4[[#This Row],[StoreID]],Stores!A:A,Stores!C:C, "Not Found")</f>
        <v>Peckmouth</v>
      </c>
      <c r="Z4406" t="str">
        <f>_xlfn.XLOOKUP(Table4[[#This Row],[StoreID]],Stores!A:A,Stores!D:D, "Not Found")</f>
        <v>East</v>
      </c>
    </row>
    <row r="4407" spans="1:26">
      <c r="A4407" t="s">
        <v>5273</v>
      </c>
      <c r="B4407" s="1">
        <v>45571</v>
      </c>
      <c r="C4407" t="s">
        <v>187</v>
      </c>
      <c r="D4407" t="s">
        <v>734</v>
      </c>
      <c r="E4407" t="s">
        <v>846</v>
      </c>
      <c r="F4407">
        <v>2</v>
      </c>
      <c r="G4407">
        <v>0.15</v>
      </c>
      <c r="H4407" t="s">
        <v>871</v>
      </c>
      <c r="I4407" s="4">
        <f>Table4[[#This Row],[Quantity]]*Table4[[#This Row],[UnitPrice]]</f>
        <v>219.56</v>
      </c>
      <c r="J4407" s="4">
        <f>Table4[[#This Row],[Gross Revenue]]*(1-Table4[[#This Row],[Discount]])</f>
        <v>186.626</v>
      </c>
      <c r="K4407" s="4">
        <f>Table4[[#This Row],[Quantity]]*Table4[[#This Row],[CostPrice]]</f>
        <v>141.18</v>
      </c>
      <c r="L4407" s="4">
        <f>Table4[[#This Row],[Net Revenue]]-Table4[[#This Row],[Total Cost]]</f>
        <v>45.445999999999998</v>
      </c>
      <c r="M4407" t="str">
        <f>_xlfn.XLOOKUP(Table4[[#This Row],[ProductID]], Products!A:A,Products!B:B, "Not Found")</f>
        <v>Recognize Footwear</v>
      </c>
      <c r="N4407" t="str">
        <f>TEXT(Table4[[#This Row],[Date]], "mmm")</f>
        <v>Oct</v>
      </c>
      <c r="O4407" t="str">
        <f>TEXT(Table4[[#This Row],[Date]], "yyyy")</f>
        <v>2024</v>
      </c>
      <c r="P4407" t="str">
        <f>_xlfn.XLOOKUP(Table4[[#This Row],[ProductID]],Products!A:A,Products!C:C, "Not Found")</f>
        <v>Fashion</v>
      </c>
      <c r="Q4407" t="str">
        <f>_xlfn.XLOOKUP(Table4[[#This Row],[ProductID]],Products!A:A,Products!D:D,"Not Found")</f>
        <v>Footwear</v>
      </c>
      <c r="R4407">
        <f>_xlfn.XLOOKUP(Table4[[#This Row],[ProductID]],Products!A:A,Products!E:E,"Not Found")</f>
        <v>109.78</v>
      </c>
      <c r="S4407">
        <f>_xlfn.XLOOKUP(Table4[[#This Row],[ProductID]],Products!A:A,Products!F:F, "Not Found")</f>
        <v>70.59</v>
      </c>
      <c r="T4407" t="str">
        <f>_xlfn.XLOOKUP(Table4[[#This Row],[CustomerID]],Customers!A:A,Customers!D:D, "Not Found")</f>
        <v>M</v>
      </c>
      <c r="U4407" s="6">
        <f>_xlfn.XLOOKUP(Table4[[#This Row],[CustomerID]],Customers!A:A,Customers!E:E, "Not Found")</f>
        <v>38351</v>
      </c>
      <c r="V4407">
        <f ca="1">DATEDIF(Table4[[#This Row],[CustomerBirthday]], TODAY(), "Y")</f>
        <v>21</v>
      </c>
      <c r="W4407" t="str" cm="1">
        <f t="array" aca="1" ref="W4407" ca="1">_xlfn.IFS(Table4[[#This Row],[Age]]&lt;25, "Under 25",Table4[[#This Row],[Age]]=34, "25-34", Table4[[#This Row],[Age]]&lt;=49, "35-49", Table4[[#This Row],[Age]]&lt;=64, "50-64", Table4[[#This Row],[Age]]&gt;=65, "65+")</f>
        <v>Under 25</v>
      </c>
      <c r="X4407" t="str">
        <f>_xlfn.XLOOKUP(Table4[[#This Row],[StoreID]],Stores!A:A,Stores!B:B, "Not found")</f>
        <v>MegaMart Johnmouth</v>
      </c>
      <c r="Y4407" t="str">
        <f>_xlfn.XLOOKUP(Table4[[#This Row],[StoreID]],Stores!A:A,Stores!C:C, "Not Found")</f>
        <v>Johnmouth</v>
      </c>
      <c r="Z4407" t="str">
        <f>_xlfn.XLOOKUP(Table4[[#This Row],[StoreID]],Stores!A:A,Stores!D:D, "Not Found")</f>
        <v>East</v>
      </c>
    </row>
    <row r="4408" spans="1:26">
      <c r="A4408" t="s">
        <v>5274</v>
      </c>
      <c r="B4408" s="1">
        <v>45589</v>
      </c>
      <c r="C4408" t="s">
        <v>339</v>
      </c>
      <c r="D4408" t="s">
        <v>736</v>
      </c>
      <c r="E4408" t="s">
        <v>839</v>
      </c>
      <c r="F4408">
        <v>2</v>
      </c>
      <c r="G4408">
        <v>0</v>
      </c>
      <c r="H4408" t="s">
        <v>865</v>
      </c>
      <c r="I4408" s="4">
        <f>Table4[[#This Row],[Quantity]]*Table4[[#This Row],[UnitPrice]]</f>
        <v>246.38</v>
      </c>
      <c r="J4408" s="4">
        <f>Table4[[#This Row],[Gross Revenue]]*(1-Table4[[#This Row],[Discount]])</f>
        <v>246.38</v>
      </c>
      <c r="K4408" s="4">
        <f>Table4[[#This Row],[Quantity]]*Table4[[#This Row],[CostPrice]]</f>
        <v>160.72</v>
      </c>
      <c r="L4408" s="4">
        <f>Table4[[#This Row],[Net Revenue]]-Table4[[#This Row],[Total Cost]]</f>
        <v>85.66</v>
      </c>
      <c r="M4408" t="str">
        <f>_xlfn.XLOOKUP(Table4[[#This Row],[ProductID]], Products!A:A,Products!B:B, "Not Found")</f>
        <v>Us Snacks</v>
      </c>
      <c r="N4408" t="str">
        <f>TEXT(Table4[[#This Row],[Date]], "mmm")</f>
        <v>Oct</v>
      </c>
      <c r="O4408" t="str">
        <f>TEXT(Table4[[#This Row],[Date]], "yyyy")</f>
        <v>2024</v>
      </c>
      <c r="P4408" t="str">
        <f>_xlfn.XLOOKUP(Table4[[#This Row],[ProductID]],Products!A:A,Products!C:C, "Not Found")</f>
        <v>Groceries</v>
      </c>
      <c r="Q4408" t="str">
        <f>_xlfn.XLOOKUP(Table4[[#This Row],[ProductID]],Products!A:A,Products!D:D,"Not Found")</f>
        <v>Snacks</v>
      </c>
      <c r="R4408">
        <f>_xlfn.XLOOKUP(Table4[[#This Row],[ProductID]],Products!A:A,Products!E:E,"Not Found")</f>
        <v>123.19</v>
      </c>
      <c r="S4408">
        <f>_xlfn.XLOOKUP(Table4[[#This Row],[ProductID]],Products!A:A,Products!F:F, "Not Found")</f>
        <v>80.36</v>
      </c>
      <c r="T4408" t="str">
        <f>_xlfn.XLOOKUP(Table4[[#This Row],[CustomerID]],Customers!A:A,Customers!D:D, "Not Found")</f>
        <v>M</v>
      </c>
      <c r="U4408" s="6">
        <f>_xlfn.XLOOKUP(Table4[[#This Row],[CustomerID]],Customers!A:A,Customers!E:E, "Not Found")</f>
        <v>27624</v>
      </c>
      <c r="V4408">
        <f ca="1">DATEDIF(Table4[[#This Row],[CustomerBirthday]], TODAY(), "Y")</f>
        <v>50</v>
      </c>
      <c r="W4408" t="str" cm="1">
        <f t="array" aca="1" ref="W4408" ca="1">_xlfn.IFS(Table4[[#This Row],[Age]]&lt;25, "Under 25",Table4[[#This Row],[Age]]=34, "25-34", Table4[[#This Row],[Age]]&lt;=49, "35-49", Table4[[#This Row],[Age]]&lt;=64, "50-64", Table4[[#This Row],[Age]]&gt;=65, "65+")</f>
        <v>50-64</v>
      </c>
      <c r="X4408" t="str">
        <f>_xlfn.XLOOKUP(Table4[[#This Row],[StoreID]],Stores!A:A,Stores!B:B, "Not found")</f>
        <v>MegaMart New Michele</v>
      </c>
      <c r="Y4408" t="str">
        <f>_xlfn.XLOOKUP(Table4[[#This Row],[StoreID]],Stores!A:A,Stores!C:C, "Not Found")</f>
        <v>New Michele</v>
      </c>
      <c r="Z4408" t="str">
        <f>_xlfn.XLOOKUP(Table4[[#This Row],[StoreID]],Stores!A:A,Stores!D:D, "Not Found")</f>
        <v>West</v>
      </c>
    </row>
    <row r="4409" spans="1:26">
      <c r="A4409" t="s">
        <v>5275</v>
      </c>
      <c r="B4409" s="1">
        <v>45830</v>
      </c>
      <c r="C4409" t="s">
        <v>74</v>
      </c>
      <c r="D4409" t="s">
        <v>757</v>
      </c>
      <c r="E4409" t="s">
        <v>835</v>
      </c>
      <c r="F4409">
        <v>2</v>
      </c>
      <c r="G4409">
        <v>0</v>
      </c>
      <c r="H4409" t="s">
        <v>875</v>
      </c>
      <c r="I4409" s="4">
        <f>Table4[[#This Row],[Quantity]]*Table4[[#This Row],[UnitPrice]]</f>
        <v>2492.2199999999998</v>
      </c>
      <c r="J4409" s="4">
        <f>Table4[[#This Row],[Gross Revenue]]*(1-Table4[[#This Row],[Discount]])</f>
        <v>2492.2199999999998</v>
      </c>
      <c r="K4409" s="4">
        <f>Table4[[#This Row],[Quantity]]*Table4[[#This Row],[CostPrice]]</f>
        <v>1667.04</v>
      </c>
      <c r="L4409" s="4">
        <f>Table4[[#This Row],[Net Revenue]]-Table4[[#This Row],[Total Cost]]</f>
        <v>825.17999999999984</v>
      </c>
      <c r="M4409" t="str">
        <f>_xlfn.XLOOKUP(Table4[[#This Row],[ProductID]], Products!A:A,Products!B:B, "Not Found")</f>
        <v>Find Headphones</v>
      </c>
      <c r="N4409" t="str">
        <f>TEXT(Table4[[#This Row],[Date]], "mmm")</f>
        <v>Jun</v>
      </c>
      <c r="O4409" t="str">
        <f>TEXT(Table4[[#This Row],[Date]], "yyyy")</f>
        <v>2025</v>
      </c>
      <c r="P4409" t="str">
        <f>_xlfn.XLOOKUP(Table4[[#This Row],[ProductID]],Products!A:A,Products!C:C, "Not Found")</f>
        <v>Electronics</v>
      </c>
      <c r="Q4409" t="str">
        <f>_xlfn.XLOOKUP(Table4[[#This Row],[ProductID]],Products!A:A,Products!D:D,"Not Found")</f>
        <v>Headphones</v>
      </c>
      <c r="R4409">
        <f>_xlfn.XLOOKUP(Table4[[#This Row],[ProductID]],Products!A:A,Products!E:E,"Not Found")</f>
        <v>1246.1099999999999</v>
      </c>
      <c r="S4409">
        <f>_xlfn.XLOOKUP(Table4[[#This Row],[ProductID]],Products!A:A,Products!F:F, "Not Found")</f>
        <v>833.52</v>
      </c>
      <c r="T4409" t="str">
        <f>_xlfn.XLOOKUP(Table4[[#This Row],[CustomerID]],Customers!A:A,Customers!D:D, "Not Found")</f>
        <v>M</v>
      </c>
      <c r="U4409" s="6">
        <f>_xlfn.XLOOKUP(Table4[[#This Row],[CustomerID]],Customers!A:A,Customers!E:E, "Not Found")</f>
        <v>34565</v>
      </c>
      <c r="V4409">
        <f ca="1">DATEDIF(Table4[[#This Row],[CustomerBirthday]], TODAY(), "Y")</f>
        <v>31</v>
      </c>
      <c r="W4409" t="str" cm="1">
        <f t="array" aca="1" ref="W4409" ca="1">_xlfn.IFS(Table4[[#This Row],[Age]]&lt;25, "Under 25",Table4[[#This Row],[Age]]=34, "25-34", Table4[[#This Row],[Age]]&lt;=49, "35-49", Table4[[#This Row],[Age]]&lt;=64, "50-64", Table4[[#This Row],[Age]]&gt;=65, "65+")</f>
        <v>35-49</v>
      </c>
      <c r="X4409" t="str">
        <f>_xlfn.XLOOKUP(Table4[[#This Row],[StoreID]],Stores!A:A,Stores!B:B, "Not found")</f>
        <v>MegaMart Peckmouth</v>
      </c>
      <c r="Y4409" t="str">
        <f>_xlfn.XLOOKUP(Table4[[#This Row],[StoreID]],Stores!A:A,Stores!C:C, "Not Found")</f>
        <v>Peckmouth</v>
      </c>
      <c r="Z4409" t="str">
        <f>_xlfn.XLOOKUP(Table4[[#This Row],[StoreID]],Stores!A:A,Stores!D:D, "Not Found")</f>
        <v>East</v>
      </c>
    </row>
    <row r="4410" spans="1:26">
      <c r="A4410" t="s">
        <v>5276</v>
      </c>
      <c r="B4410" s="1">
        <v>45652</v>
      </c>
      <c r="C4410" t="s">
        <v>657</v>
      </c>
      <c r="D4410" t="s">
        <v>759</v>
      </c>
      <c r="E4410" t="s">
        <v>839</v>
      </c>
      <c r="F4410">
        <v>4</v>
      </c>
      <c r="G4410">
        <v>0.15</v>
      </c>
      <c r="H4410" t="s">
        <v>871</v>
      </c>
      <c r="I4410" s="4">
        <f>Table4[[#This Row],[Quantity]]*Table4[[#This Row],[UnitPrice]]</f>
        <v>4319.5600000000004</v>
      </c>
      <c r="J4410" s="4">
        <f>Table4[[#This Row],[Gross Revenue]]*(1-Table4[[#This Row],[Discount]])</f>
        <v>3671.6260000000002</v>
      </c>
      <c r="K4410" s="4">
        <f>Table4[[#This Row],[Quantity]]*Table4[[#This Row],[CostPrice]]</f>
        <v>2815.32</v>
      </c>
      <c r="L4410" s="4">
        <f>Table4[[#This Row],[Net Revenue]]-Table4[[#This Row],[Total Cost]]</f>
        <v>856.30600000000004</v>
      </c>
      <c r="M4410" t="str">
        <f>_xlfn.XLOOKUP(Table4[[#This Row],[ProductID]], Products!A:A,Products!B:B, "Not Found")</f>
        <v>Democratic Smartphone</v>
      </c>
      <c r="N4410" t="str">
        <f>TEXT(Table4[[#This Row],[Date]], "mmm")</f>
        <v>Dec</v>
      </c>
      <c r="O4410" t="str">
        <f>TEXT(Table4[[#This Row],[Date]], "yyyy")</f>
        <v>2024</v>
      </c>
      <c r="P4410" t="str">
        <f>_xlfn.XLOOKUP(Table4[[#This Row],[ProductID]],Products!A:A,Products!C:C, "Not Found")</f>
        <v>Electronics</v>
      </c>
      <c r="Q4410" t="str">
        <f>_xlfn.XLOOKUP(Table4[[#This Row],[ProductID]],Products!A:A,Products!D:D,"Not Found")</f>
        <v>Smartphone</v>
      </c>
      <c r="R4410">
        <f>_xlfn.XLOOKUP(Table4[[#This Row],[ProductID]],Products!A:A,Products!E:E,"Not Found")</f>
        <v>1079.8900000000001</v>
      </c>
      <c r="S4410">
        <f>_xlfn.XLOOKUP(Table4[[#This Row],[ProductID]],Products!A:A,Products!F:F, "Not Found")</f>
        <v>703.83</v>
      </c>
      <c r="T4410" t="str">
        <f>_xlfn.XLOOKUP(Table4[[#This Row],[CustomerID]],Customers!A:A,Customers!D:D, "Not Found")</f>
        <v>F</v>
      </c>
      <c r="U4410" s="6">
        <f>_xlfn.XLOOKUP(Table4[[#This Row],[CustomerID]],Customers!A:A,Customers!E:E, "Not Found")</f>
        <v>22041</v>
      </c>
      <c r="V4410">
        <f ca="1">DATEDIF(Table4[[#This Row],[CustomerBirthday]], TODAY(), "Y")</f>
        <v>66</v>
      </c>
      <c r="W4410" t="str" cm="1">
        <f t="array" aca="1" ref="W4410" ca="1">_xlfn.IFS(Table4[[#This Row],[Age]]&lt;25, "Under 25",Table4[[#This Row],[Age]]=34, "25-34", Table4[[#This Row],[Age]]&lt;=49, "35-49", Table4[[#This Row],[Age]]&lt;=64, "50-64", Table4[[#This Row],[Age]]&gt;=65, "65+")</f>
        <v>65+</v>
      </c>
      <c r="X4410" t="str">
        <f>_xlfn.XLOOKUP(Table4[[#This Row],[StoreID]],Stores!A:A,Stores!B:B, "Not found")</f>
        <v>MegaMart New Michele</v>
      </c>
      <c r="Y4410" t="str">
        <f>_xlfn.XLOOKUP(Table4[[#This Row],[StoreID]],Stores!A:A,Stores!C:C, "Not Found")</f>
        <v>New Michele</v>
      </c>
      <c r="Z4410" t="str">
        <f>_xlfn.XLOOKUP(Table4[[#This Row],[StoreID]],Stores!A:A,Stores!D:D, "Not Found")</f>
        <v>West</v>
      </c>
    </row>
    <row r="4411" spans="1:26">
      <c r="A4411" t="s">
        <v>5277</v>
      </c>
      <c r="B4411" s="1">
        <v>45570</v>
      </c>
      <c r="C4411" t="s">
        <v>12</v>
      </c>
      <c r="D4411" t="s">
        <v>784</v>
      </c>
      <c r="E4411" t="s">
        <v>839</v>
      </c>
      <c r="F4411">
        <v>3</v>
      </c>
      <c r="G4411">
        <v>0</v>
      </c>
      <c r="H4411" t="s">
        <v>875</v>
      </c>
      <c r="I4411" s="4">
        <f>Table4[[#This Row],[Quantity]]*Table4[[#This Row],[UnitPrice]]</f>
        <v>4455.1499999999996</v>
      </c>
      <c r="J4411" s="4">
        <f>Table4[[#This Row],[Gross Revenue]]*(1-Table4[[#This Row],[Discount]])</f>
        <v>4455.1499999999996</v>
      </c>
      <c r="K4411" s="4">
        <f>Table4[[#This Row],[Quantity]]*Table4[[#This Row],[CostPrice]]</f>
        <v>2964.93</v>
      </c>
      <c r="L4411" s="4">
        <f>Table4[[#This Row],[Net Revenue]]-Table4[[#This Row],[Total Cost]]</f>
        <v>1490.2199999999998</v>
      </c>
      <c r="M4411" t="str">
        <f>_xlfn.XLOOKUP(Table4[[#This Row],[ProductID]], Products!A:A,Products!B:B, "Not Found")</f>
        <v>Road Clothing</v>
      </c>
      <c r="N4411" t="str">
        <f>TEXT(Table4[[#This Row],[Date]], "mmm")</f>
        <v>Oct</v>
      </c>
      <c r="O4411" t="str">
        <f>TEXT(Table4[[#This Row],[Date]], "yyyy")</f>
        <v>2024</v>
      </c>
      <c r="P4411" t="str">
        <f>_xlfn.XLOOKUP(Table4[[#This Row],[ProductID]],Products!A:A,Products!C:C, "Not Found")</f>
        <v>Fashion</v>
      </c>
      <c r="Q4411" t="str">
        <f>_xlfn.XLOOKUP(Table4[[#This Row],[ProductID]],Products!A:A,Products!D:D,"Not Found")</f>
        <v>Clothing</v>
      </c>
      <c r="R4411">
        <f>_xlfn.XLOOKUP(Table4[[#This Row],[ProductID]],Products!A:A,Products!E:E,"Not Found")</f>
        <v>1485.05</v>
      </c>
      <c r="S4411">
        <f>_xlfn.XLOOKUP(Table4[[#This Row],[ProductID]],Products!A:A,Products!F:F, "Not Found")</f>
        <v>988.31</v>
      </c>
      <c r="T4411" t="str">
        <f>_xlfn.XLOOKUP(Table4[[#This Row],[CustomerID]],Customers!A:A,Customers!D:D, "Not Found")</f>
        <v>M</v>
      </c>
      <c r="U4411" s="6">
        <f>_xlfn.XLOOKUP(Table4[[#This Row],[CustomerID]],Customers!A:A,Customers!E:E, "Not Found")</f>
        <v>21780</v>
      </c>
      <c r="V4411">
        <f ca="1">DATEDIF(Table4[[#This Row],[CustomerBirthday]], TODAY(), "Y")</f>
        <v>66</v>
      </c>
      <c r="W4411" t="str" cm="1">
        <f t="array" aca="1" ref="W4411" ca="1">_xlfn.IFS(Table4[[#This Row],[Age]]&lt;25, "Under 25",Table4[[#This Row],[Age]]=34, "25-34", Table4[[#This Row],[Age]]&lt;=49, "35-49", Table4[[#This Row],[Age]]&lt;=64, "50-64", Table4[[#This Row],[Age]]&gt;=65, "65+")</f>
        <v>65+</v>
      </c>
      <c r="X4411" t="str">
        <f>_xlfn.XLOOKUP(Table4[[#This Row],[StoreID]],Stores!A:A,Stores!B:B, "Not found")</f>
        <v>MegaMart New Michele</v>
      </c>
      <c r="Y4411" t="str">
        <f>_xlfn.XLOOKUP(Table4[[#This Row],[StoreID]],Stores!A:A,Stores!C:C, "Not Found")</f>
        <v>New Michele</v>
      </c>
      <c r="Z4411" t="str">
        <f>_xlfn.XLOOKUP(Table4[[#This Row],[StoreID]],Stores!A:A,Stores!D:D, "Not Found")</f>
        <v>West</v>
      </c>
    </row>
    <row r="4412" spans="1:26">
      <c r="A4412" t="s">
        <v>5278</v>
      </c>
      <c r="B4412" s="1">
        <v>45748</v>
      </c>
      <c r="C4412" t="s">
        <v>63</v>
      </c>
      <c r="D4412" t="s">
        <v>753</v>
      </c>
      <c r="E4412" t="s">
        <v>842</v>
      </c>
      <c r="F4412">
        <v>5</v>
      </c>
      <c r="G4412">
        <v>0.1</v>
      </c>
      <c r="H4412" t="s">
        <v>875</v>
      </c>
      <c r="I4412" s="4">
        <f>Table4[[#This Row],[Quantity]]*Table4[[#This Row],[UnitPrice]]</f>
        <v>1352.25</v>
      </c>
      <c r="J4412" s="4">
        <f>Table4[[#This Row],[Gross Revenue]]*(1-Table4[[#This Row],[Discount]])</f>
        <v>1217.0250000000001</v>
      </c>
      <c r="K4412" s="4">
        <f>Table4[[#This Row],[Quantity]]*Table4[[#This Row],[CostPrice]]</f>
        <v>938</v>
      </c>
      <c r="L4412" s="4">
        <f>Table4[[#This Row],[Net Revenue]]-Table4[[#This Row],[Total Cost]]</f>
        <v>279.02500000000009</v>
      </c>
      <c r="M4412" t="str">
        <f>_xlfn.XLOOKUP(Table4[[#This Row],[ProductID]], Products!A:A,Products!B:B, "Not Found")</f>
        <v>Whether Bags</v>
      </c>
      <c r="N4412" t="str">
        <f>TEXT(Table4[[#This Row],[Date]], "mmm")</f>
        <v>Apr</v>
      </c>
      <c r="O4412" t="str">
        <f>TEXT(Table4[[#This Row],[Date]], "yyyy")</f>
        <v>2025</v>
      </c>
      <c r="P4412" t="str">
        <f>_xlfn.XLOOKUP(Table4[[#This Row],[ProductID]],Products!A:A,Products!C:C, "Not Found")</f>
        <v>Fashion</v>
      </c>
      <c r="Q4412" t="str">
        <f>_xlfn.XLOOKUP(Table4[[#This Row],[ProductID]],Products!A:A,Products!D:D,"Not Found")</f>
        <v>Bags</v>
      </c>
      <c r="R4412">
        <f>_xlfn.XLOOKUP(Table4[[#This Row],[ProductID]],Products!A:A,Products!E:E,"Not Found")</f>
        <v>270.45</v>
      </c>
      <c r="S4412">
        <f>_xlfn.XLOOKUP(Table4[[#This Row],[ProductID]],Products!A:A,Products!F:F, "Not Found")</f>
        <v>187.6</v>
      </c>
      <c r="T4412" t="str">
        <f>_xlfn.XLOOKUP(Table4[[#This Row],[CustomerID]],Customers!A:A,Customers!D:D, "Not Found")</f>
        <v>M</v>
      </c>
      <c r="U4412" s="6">
        <f>_xlfn.XLOOKUP(Table4[[#This Row],[CustomerID]],Customers!A:A,Customers!E:E, "Not Found")</f>
        <v>34315</v>
      </c>
      <c r="V4412">
        <f ca="1">DATEDIF(Table4[[#This Row],[CustomerBirthday]], TODAY(), "Y")</f>
        <v>32</v>
      </c>
      <c r="W4412" t="str" cm="1">
        <f t="array" aca="1" ref="W4412" ca="1">_xlfn.IFS(Table4[[#This Row],[Age]]&lt;25, "Under 25",Table4[[#This Row],[Age]]=34, "25-34", Table4[[#This Row],[Age]]&lt;=49, "35-49", Table4[[#This Row],[Age]]&lt;=64, "50-64", Table4[[#This Row],[Age]]&gt;=65, "65+")</f>
        <v>35-49</v>
      </c>
      <c r="X4412" t="str">
        <f>_xlfn.XLOOKUP(Table4[[#This Row],[StoreID]],Stores!A:A,Stores!B:B, "Not found")</f>
        <v>MegaMart Brianahaven</v>
      </c>
      <c r="Y4412" t="str">
        <f>_xlfn.XLOOKUP(Table4[[#This Row],[StoreID]],Stores!A:A,Stores!C:C, "Not Found")</f>
        <v>Brianahaven</v>
      </c>
      <c r="Z4412" t="str">
        <f>_xlfn.XLOOKUP(Table4[[#This Row],[StoreID]],Stores!A:A,Stores!D:D, "Not Found")</f>
        <v>North</v>
      </c>
    </row>
    <row r="4413" spans="1:26">
      <c r="A4413" t="s">
        <v>5279</v>
      </c>
      <c r="B4413" s="1">
        <v>45905</v>
      </c>
      <c r="C4413" t="s">
        <v>527</v>
      </c>
      <c r="D4413" t="s">
        <v>780</v>
      </c>
      <c r="E4413" t="s">
        <v>835</v>
      </c>
      <c r="F4413">
        <v>2</v>
      </c>
      <c r="G4413">
        <v>0.1</v>
      </c>
      <c r="H4413" t="s">
        <v>865</v>
      </c>
      <c r="I4413" s="4">
        <f>Table4[[#This Row],[Quantity]]*Table4[[#This Row],[UnitPrice]]</f>
        <v>2544.46</v>
      </c>
      <c r="J4413" s="4">
        <f>Table4[[#This Row],[Gross Revenue]]*(1-Table4[[#This Row],[Discount]])</f>
        <v>2290.0140000000001</v>
      </c>
      <c r="K4413" s="4">
        <f>Table4[[#This Row],[Quantity]]*Table4[[#This Row],[CostPrice]]</f>
        <v>1905.3</v>
      </c>
      <c r="L4413" s="4">
        <f>Table4[[#This Row],[Net Revenue]]-Table4[[#This Row],[Total Cost]]</f>
        <v>384.71400000000017</v>
      </c>
      <c r="M4413" t="str">
        <f>_xlfn.XLOOKUP(Table4[[#This Row],[ProductID]], Products!A:A,Products!B:B, "Not Found")</f>
        <v>Hospital Smartphone</v>
      </c>
      <c r="N4413" t="str">
        <f>TEXT(Table4[[#This Row],[Date]], "mmm")</f>
        <v>Sep</v>
      </c>
      <c r="O4413" t="str">
        <f>TEXT(Table4[[#This Row],[Date]], "yyyy")</f>
        <v>2025</v>
      </c>
      <c r="P4413" t="str">
        <f>_xlfn.XLOOKUP(Table4[[#This Row],[ProductID]],Products!A:A,Products!C:C, "Not Found")</f>
        <v>Electronics</v>
      </c>
      <c r="Q4413" t="str">
        <f>_xlfn.XLOOKUP(Table4[[#This Row],[ProductID]],Products!A:A,Products!D:D,"Not Found")</f>
        <v>Smartphone</v>
      </c>
      <c r="R4413">
        <f>_xlfn.XLOOKUP(Table4[[#This Row],[ProductID]],Products!A:A,Products!E:E,"Not Found")</f>
        <v>1272.23</v>
      </c>
      <c r="S4413">
        <f>_xlfn.XLOOKUP(Table4[[#This Row],[ProductID]],Products!A:A,Products!F:F, "Not Found")</f>
        <v>952.65</v>
      </c>
      <c r="T4413" t="str">
        <f>_xlfn.XLOOKUP(Table4[[#This Row],[CustomerID]],Customers!A:A,Customers!D:D, "Not Found")</f>
        <v>F</v>
      </c>
      <c r="U4413" s="6">
        <f>_xlfn.XLOOKUP(Table4[[#This Row],[CustomerID]],Customers!A:A,Customers!E:E, "Not Found")</f>
        <v>21861</v>
      </c>
      <c r="V4413">
        <f ca="1">DATEDIF(Table4[[#This Row],[CustomerBirthday]], TODAY(), "Y")</f>
        <v>66</v>
      </c>
      <c r="W4413" t="str" cm="1">
        <f t="array" aca="1" ref="W4413" ca="1">_xlfn.IFS(Table4[[#This Row],[Age]]&lt;25, "Under 25",Table4[[#This Row],[Age]]=34, "25-34", Table4[[#This Row],[Age]]&lt;=49, "35-49", Table4[[#This Row],[Age]]&lt;=64, "50-64", Table4[[#This Row],[Age]]&gt;=65, "65+")</f>
        <v>65+</v>
      </c>
      <c r="X4413" t="str">
        <f>_xlfn.XLOOKUP(Table4[[#This Row],[StoreID]],Stores!A:A,Stores!B:B, "Not found")</f>
        <v>MegaMart Peckmouth</v>
      </c>
      <c r="Y4413" t="str">
        <f>_xlfn.XLOOKUP(Table4[[#This Row],[StoreID]],Stores!A:A,Stores!C:C, "Not Found")</f>
        <v>Peckmouth</v>
      </c>
      <c r="Z4413" t="str">
        <f>_xlfn.XLOOKUP(Table4[[#This Row],[StoreID]],Stores!A:A,Stores!D:D, "Not Found")</f>
        <v>East</v>
      </c>
    </row>
    <row r="4414" spans="1:26">
      <c r="A4414" t="s">
        <v>5280</v>
      </c>
      <c r="B4414" s="1">
        <v>45291</v>
      </c>
      <c r="C4414" t="s">
        <v>702</v>
      </c>
      <c r="D4414" t="s">
        <v>734</v>
      </c>
      <c r="E4414" t="s">
        <v>835</v>
      </c>
      <c r="F4414">
        <v>5</v>
      </c>
      <c r="G4414">
        <v>0</v>
      </c>
      <c r="H4414" t="s">
        <v>875</v>
      </c>
      <c r="I4414" s="4">
        <f>Table4[[#This Row],[Quantity]]*Table4[[#This Row],[UnitPrice]]</f>
        <v>548.9</v>
      </c>
      <c r="J4414" s="4">
        <f>Table4[[#This Row],[Gross Revenue]]*(1-Table4[[#This Row],[Discount]])</f>
        <v>548.9</v>
      </c>
      <c r="K4414" s="4">
        <f>Table4[[#This Row],[Quantity]]*Table4[[#This Row],[CostPrice]]</f>
        <v>352.95000000000005</v>
      </c>
      <c r="L4414" s="4">
        <f>Table4[[#This Row],[Net Revenue]]-Table4[[#This Row],[Total Cost]]</f>
        <v>195.94999999999993</v>
      </c>
      <c r="M4414" t="str">
        <f>_xlfn.XLOOKUP(Table4[[#This Row],[ProductID]], Products!A:A,Products!B:B, "Not Found")</f>
        <v>Recognize Footwear</v>
      </c>
      <c r="N4414" t="str">
        <f>TEXT(Table4[[#This Row],[Date]], "mmm")</f>
        <v>Dec</v>
      </c>
      <c r="O4414" t="str">
        <f>TEXT(Table4[[#This Row],[Date]], "yyyy")</f>
        <v>2023</v>
      </c>
      <c r="P4414" t="str">
        <f>_xlfn.XLOOKUP(Table4[[#This Row],[ProductID]],Products!A:A,Products!C:C, "Not Found")</f>
        <v>Fashion</v>
      </c>
      <c r="Q4414" t="str">
        <f>_xlfn.XLOOKUP(Table4[[#This Row],[ProductID]],Products!A:A,Products!D:D,"Not Found")</f>
        <v>Footwear</v>
      </c>
      <c r="R4414">
        <f>_xlfn.XLOOKUP(Table4[[#This Row],[ProductID]],Products!A:A,Products!E:E,"Not Found")</f>
        <v>109.78</v>
      </c>
      <c r="S4414">
        <f>_xlfn.XLOOKUP(Table4[[#This Row],[ProductID]],Products!A:A,Products!F:F, "Not Found")</f>
        <v>70.59</v>
      </c>
      <c r="T4414" t="str">
        <f>_xlfn.XLOOKUP(Table4[[#This Row],[CustomerID]],Customers!A:A,Customers!D:D, "Not Found")</f>
        <v>M</v>
      </c>
      <c r="U4414" s="6">
        <f>_xlfn.XLOOKUP(Table4[[#This Row],[CustomerID]],Customers!A:A,Customers!E:E, "Not Found")</f>
        <v>37249</v>
      </c>
      <c r="V4414">
        <f ca="1">DATEDIF(Table4[[#This Row],[CustomerBirthday]], TODAY(), "Y")</f>
        <v>24</v>
      </c>
      <c r="W4414" t="str" cm="1">
        <f t="array" aca="1" ref="W4414" ca="1">_xlfn.IFS(Table4[[#This Row],[Age]]&lt;25, "Under 25",Table4[[#This Row],[Age]]=34, "25-34", Table4[[#This Row],[Age]]&lt;=49, "35-49", Table4[[#This Row],[Age]]&lt;=64, "50-64", Table4[[#This Row],[Age]]&gt;=65, "65+")</f>
        <v>Under 25</v>
      </c>
      <c r="X4414" t="str">
        <f>_xlfn.XLOOKUP(Table4[[#This Row],[StoreID]],Stores!A:A,Stores!B:B, "Not found")</f>
        <v>MegaMart Peckmouth</v>
      </c>
      <c r="Y4414" t="str">
        <f>_xlfn.XLOOKUP(Table4[[#This Row],[StoreID]],Stores!A:A,Stores!C:C, "Not Found")</f>
        <v>Peckmouth</v>
      </c>
      <c r="Z4414" t="str">
        <f>_xlfn.XLOOKUP(Table4[[#This Row],[StoreID]],Stores!A:A,Stores!D:D, "Not Found")</f>
        <v>East</v>
      </c>
    </row>
    <row r="4415" spans="1:26">
      <c r="A4415" t="s">
        <v>5281</v>
      </c>
      <c r="B4415" s="1">
        <v>45701</v>
      </c>
      <c r="C4415" t="s">
        <v>574</v>
      </c>
      <c r="D4415" t="s">
        <v>722</v>
      </c>
      <c r="E4415" t="s">
        <v>842</v>
      </c>
      <c r="F4415">
        <v>5</v>
      </c>
      <c r="G4415">
        <v>0.1</v>
      </c>
      <c r="H4415" t="s">
        <v>875</v>
      </c>
      <c r="I4415" s="4">
        <f>Table4[[#This Row],[Quantity]]*Table4[[#This Row],[UnitPrice]]</f>
        <v>9268.85</v>
      </c>
      <c r="J4415" s="4">
        <f>Table4[[#This Row],[Gross Revenue]]*(1-Table4[[#This Row],[Discount]])</f>
        <v>8341.9650000000001</v>
      </c>
      <c r="K4415" s="4">
        <f>Table4[[#This Row],[Quantity]]*Table4[[#This Row],[CostPrice]]</f>
        <v>6817.6</v>
      </c>
      <c r="L4415" s="4">
        <f>Table4[[#This Row],[Net Revenue]]-Table4[[#This Row],[Total Cost]]</f>
        <v>1524.3649999999998</v>
      </c>
      <c r="M4415" t="str">
        <f>_xlfn.XLOOKUP(Table4[[#This Row],[ProductID]], Products!A:A,Products!B:B, "Not Found")</f>
        <v>Four Accessories</v>
      </c>
      <c r="N4415" t="str">
        <f>TEXT(Table4[[#This Row],[Date]], "mmm")</f>
        <v>Feb</v>
      </c>
      <c r="O4415" t="str">
        <f>TEXT(Table4[[#This Row],[Date]], "yyyy")</f>
        <v>2025</v>
      </c>
      <c r="P4415" t="str">
        <f>_xlfn.XLOOKUP(Table4[[#This Row],[ProductID]],Products!A:A,Products!C:C, "Not Found")</f>
        <v>Fashion</v>
      </c>
      <c r="Q4415" t="str">
        <f>_xlfn.XLOOKUP(Table4[[#This Row],[ProductID]],Products!A:A,Products!D:D,"Not Found")</f>
        <v>Accessories</v>
      </c>
      <c r="R4415">
        <f>_xlfn.XLOOKUP(Table4[[#This Row],[ProductID]],Products!A:A,Products!E:E,"Not Found")</f>
        <v>1853.77</v>
      </c>
      <c r="S4415">
        <f>_xlfn.XLOOKUP(Table4[[#This Row],[ProductID]],Products!A:A,Products!F:F, "Not Found")</f>
        <v>1363.52</v>
      </c>
      <c r="T4415" t="str">
        <f>_xlfn.XLOOKUP(Table4[[#This Row],[CustomerID]],Customers!A:A,Customers!D:D, "Not Found")</f>
        <v>M</v>
      </c>
      <c r="U4415" s="6">
        <f>_xlfn.XLOOKUP(Table4[[#This Row],[CustomerID]],Customers!A:A,Customers!E:E, "Not Found")</f>
        <v>33491</v>
      </c>
      <c r="V4415">
        <f ca="1">DATEDIF(Table4[[#This Row],[CustomerBirthday]], TODAY(), "Y")</f>
        <v>34</v>
      </c>
      <c r="W4415" t="str" cm="1">
        <f t="array" aca="1" ref="W4415" ca="1">_xlfn.IFS(Table4[[#This Row],[Age]]&lt;25, "Under 25",Table4[[#This Row],[Age]]=34, "25-34", Table4[[#This Row],[Age]]&lt;=49, "35-49", Table4[[#This Row],[Age]]&lt;=64, "50-64", Table4[[#This Row],[Age]]&gt;=65, "65+")</f>
        <v>25-34</v>
      </c>
      <c r="X4415" t="str">
        <f>_xlfn.XLOOKUP(Table4[[#This Row],[StoreID]],Stores!A:A,Stores!B:B, "Not found")</f>
        <v>MegaMart Brianahaven</v>
      </c>
      <c r="Y4415" t="str">
        <f>_xlfn.XLOOKUP(Table4[[#This Row],[StoreID]],Stores!A:A,Stores!C:C, "Not Found")</f>
        <v>Brianahaven</v>
      </c>
      <c r="Z4415" t="str">
        <f>_xlfn.XLOOKUP(Table4[[#This Row],[StoreID]],Stores!A:A,Stores!D:D, "Not Found")</f>
        <v>North</v>
      </c>
    </row>
    <row r="4416" spans="1:26">
      <c r="A4416" t="s">
        <v>5282</v>
      </c>
      <c r="B4416" s="1">
        <v>45538</v>
      </c>
      <c r="C4416" t="s">
        <v>582</v>
      </c>
      <c r="D4416" t="s">
        <v>764</v>
      </c>
      <c r="E4416" t="s">
        <v>835</v>
      </c>
      <c r="F4416">
        <v>2</v>
      </c>
      <c r="G4416">
        <v>0.1</v>
      </c>
      <c r="H4416" t="s">
        <v>868</v>
      </c>
      <c r="I4416" s="4">
        <f>Table4[[#This Row],[Quantity]]*Table4[[#This Row],[UnitPrice]]</f>
        <v>647.84</v>
      </c>
      <c r="J4416" s="4">
        <f>Table4[[#This Row],[Gross Revenue]]*(1-Table4[[#This Row],[Discount]])</f>
        <v>583.05600000000004</v>
      </c>
      <c r="K4416" s="4">
        <f>Table4[[#This Row],[Quantity]]*Table4[[#This Row],[CostPrice]]</f>
        <v>485.96</v>
      </c>
      <c r="L4416" s="4">
        <f>Table4[[#This Row],[Net Revenue]]-Table4[[#This Row],[Total Cost]]</f>
        <v>97.09600000000006</v>
      </c>
      <c r="M4416" t="str">
        <f>_xlfn.XLOOKUP(Table4[[#This Row],[ProductID]], Products!A:A,Products!B:B, "Not Found")</f>
        <v>Simple Accessories</v>
      </c>
      <c r="N4416" t="str">
        <f>TEXT(Table4[[#This Row],[Date]], "mmm")</f>
        <v>Sep</v>
      </c>
      <c r="O4416" t="str">
        <f>TEXT(Table4[[#This Row],[Date]], "yyyy")</f>
        <v>2024</v>
      </c>
      <c r="P4416" t="str">
        <f>_xlfn.XLOOKUP(Table4[[#This Row],[ProductID]],Products!A:A,Products!C:C, "Not Found")</f>
        <v>Fashion</v>
      </c>
      <c r="Q4416" t="str">
        <f>_xlfn.XLOOKUP(Table4[[#This Row],[ProductID]],Products!A:A,Products!D:D,"Not Found")</f>
        <v>Accessories</v>
      </c>
      <c r="R4416">
        <f>_xlfn.XLOOKUP(Table4[[#This Row],[ProductID]],Products!A:A,Products!E:E,"Not Found")</f>
        <v>323.92</v>
      </c>
      <c r="S4416">
        <f>_xlfn.XLOOKUP(Table4[[#This Row],[ProductID]],Products!A:A,Products!F:F, "Not Found")</f>
        <v>242.98</v>
      </c>
      <c r="T4416" t="str">
        <f>_xlfn.XLOOKUP(Table4[[#This Row],[CustomerID]],Customers!A:A,Customers!D:D, "Not Found")</f>
        <v>F</v>
      </c>
      <c r="U4416" s="6">
        <f>_xlfn.XLOOKUP(Table4[[#This Row],[CustomerID]],Customers!A:A,Customers!E:E, "Not Found")</f>
        <v>31328</v>
      </c>
      <c r="V4416">
        <f ca="1">DATEDIF(Table4[[#This Row],[CustomerBirthday]], TODAY(), "Y")</f>
        <v>40</v>
      </c>
      <c r="W4416" t="str" cm="1">
        <f t="array" aca="1" ref="W4416" ca="1">_xlfn.IFS(Table4[[#This Row],[Age]]&lt;25, "Under 25",Table4[[#This Row],[Age]]=34, "25-34", Table4[[#This Row],[Age]]&lt;=49, "35-49", Table4[[#This Row],[Age]]&lt;=64, "50-64", Table4[[#This Row],[Age]]&gt;=65, "65+")</f>
        <v>35-49</v>
      </c>
      <c r="X4416" t="str">
        <f>_xlfn.XLOOKUP(Table4[[#This Row],[StoreID]],Stores!A:A,Stores!B:B, "Not found")</f>
        <v>MegaMart Peckmouth</v>
      </c>
      <c r="Y4416" t="str">
        <f>_xlfn.XLOOKUP(Table4[[#This Row],[StoreID]],Stores!A:A,Stores!C:C, "Not Found")</f>
        <v>Peckmouth</v>
      </c>
      <c r="Z4416" t="str">
        <f>_xlfn.XLOOKUP(Table4[[#This Row],[StoreID]],Stores!A:A,Stores!D:D, "Not Found")</f>
        <v>East</v>
      </c>
    </row>
    <row r="4417" spans="1:26">
      <c r="A4417" t="s">
        <v>5283</v>
      </c>
      <c r="B4417" s="1">
        <v>45249</v>
      </c>
      <c r="C4417" t="s">
        <v>36</v>
      </c>
      <c r="D4417" t="s">
        <v>718</v>
      </c>
      <c r="E4417" t="s">
        <v>846</v>
      </c>
      <c r="F4417">
        <v>5</v>
      </c>
      <c r="G4417">
        <v>0.15</v>
      </c>
      <c r="H4417" t="s">
        <v>871</v>
      </c>
      <c r="I4417" s="4">
        <f>Table4[[#This Row],[Quantity]]*Table4[[#This Row],[UnitPrice]]</f>
        <v>1688.15</v>
      </c>
      <c r="J4417" s="4">
        <f>Table4[[#This Row],[Gross Revenue]]*(1-Table4[[#This Row],[Discount]])</f>
        <v>1434.9275</v>
      </c>
      <c r="K4417" s="4">
        <f>Table4[[#This Row],[Quantity]]*Table4[[#This Row],[CostPrice]]</f>
        <v>845.15</v>
      </c>
      <c r="L4417" s="4">
        <f>Table4[[#This Row],[Net Revenue]]-Table4[[#This Row],[Total Cost]]</f>
        <v>589.77750000000003</v>
      </c>
      <c r="M4417" t="str">
        <f>_xlfn.XLOOKUP(Table4[[#This Row],[ProductID]], Products!A:A,Products!B:B, "Not Found")</f>
        <v>Here Footwear</v>
      </c>
      <c r="N4417" t="str">
        <f>TEXT(Table4[[#This Row],[Date]], "mmm")</f>
        <v>Nov</v>
      </c>
      <c r="O4417" t="str">
        <f>TEXT(Table4[[#This Row],[Date]], "yyyy")</f>
        <v>2023</v>
      </c>
      <c r="P4417" t="str">
        <f>_xlfn.XLOOKUP(Table4[[#This Row],[ProductID]],Products!A:A,Products!C:C, "Not Found")</f>
        <v>Fashion</v>
      </c>
      <c r="Q4417" t="str">
        <f>_xlfn.XLOOKUP(Table4[[#This Row],[ProductID]],Products!A:A,Products!D:D,"Not Found")</f>
        <v>Footwear</v>
      </c>
      <c r="R4417">
        <f>_xlfn.XLOOKUP(Table4[[#This Row],[ProductID]],Products!A:A,Products!E:E,"Not Found")</f>
        <v>337.63</v>
      </c>
      <c r="S4417">
        <f>_xlfn.XLOOKUP(Table4[[#This Row],[ProductID]],Products!A:A,Products!F:F, "Not Found")</f>
        <v>169.03</v>
      </c>
      <c r="T4417" t="str">
        <f>_xlfn.XLOOKUP(Table4[[#This Row],[CustomerID]],Customers!A:A,Customers!D:D, "Not Found")</f>
        <v>M</v>
      </c>
      <c r="U4417" s="6">
        <f>_xlfn.XLOOKUP(Table4[[#This Row],[CustomerID]],Customers!A:A,Customers!E:E, "Not Found")</f>
        <v>22233</v>
      </c>
      <c r="V4417">
        <f ca="1">DATEDIF(Table4[[#This Row],[CustomerBirthday]], TODAY(), "Y")</f>
        <v>65</v>
      </c>
      <c r="W4417" t="str" cm="1">
        <f t="array" aca="1" ref="W4417" ca="1">_xlfn.IFS(Table4[[#This Row],[Age]]&lt;25, "Under 25",Table4[[#This Row],[Age]]=34, "25-34", Table4[[#This Row],[Age]]&lt;=49, "35-49", Table4[[#This Row],[Age]]&lt;=64, "50-64", Table4[[#This Row],[Age]]&gt;=65, "65+")</f>
        <v>65+</v>
      </c>
      <c r="X4417" t="str">
        <f>_xlfn.XLOOKUP(Table4[[#This Row],[StoreID]],Stores!A:A,Stores!B:B, "Not found")</f>
        <v>MegaMart Johnmouth</v>
      </c>
      <c r="Y4417" t="str">
        <f>_xlfn.XLOOKUP(Table4[[#This Row],[StoreID]],Stores!A:A,Stores!C:C, "Not Found")</f>
        <v>Johnmouth</v>
      </c>
      <c r="Z4417" t="str">
        <f>_xlfn.XLOOKUP(Table4[[#This Row],[StoreID]],Stores!A:A,Stores!D:D, "Not Found")</f>
        <v>East</v>
      </c>
    </row>
    <row r="4418" spans="1:26">
      <c r="A4418" t="s">
        <v>5284</v>
      </c>
      <c r="B4418" s="1">
        <v>45525</v>
      </c>
      <c r="C4418" t="s">
        <v>673</v>
      </c>
      <c r="D4418" t="s">
        <v>711</v>
      </c>
      <c r="E4418" t="s">
        <v>842</v>
      </c>
      <c r="F4418">
        <v>3</v>
      </c>
      <c r="G4418">
        <v>0.15</v>
      </c>
      <c r="H4418" t="s">
        <v>871</v>
      </c>
      <c r="I4418" s="4">
        <f>Table4[[#This Row],[Quantity]]*Table4[[#This Row],[UnitPrice]]</f>
        <v>5021.07</v>
      </c>
      <c r="J4418" s="4">
        <f>Table4[[#This Row],[Gross Revenue]]*(1-Table4[[#This Row],[Discount]])</f>
        <v>4267.9094999999998</v>
      </c>
      <c r="K4418" s="4">
        <f>Table4[[#This Row],[Quantity]]*Table4[[#This Row],[CostPrice]]</f>
        <v>3970.1400000000003</v>
      </c>
      <c r="L4418" s="4">
        <f>Table4[[#This Row],[Net Revenue]]-Table4[[#This Row],[Total Cost]]</f>
        <v>297.76949999999943</v>
      </c>
      <c r="M4418" t="str">
        <f>_xlfn.XLOOKUP(Table4[[#This Row],[ProductID]], Products!A:A,Products!B:B, "Not Found")</f>
        <v>Like Camera</v>
      </c>
      <c r="N4418" t="str">
        <f>TEXT(Table4[[#This Row],[Date]], "mmm")</f>
        <v>Aug</v>
      </c>
      <c r="O4418" t="str">
        <f>TEXT(Table4[[#This Row],[Date]], "yyyy")</f>
        <v>2024</v>
      </c>
      <c r="P4418" t="str">
        <f>_xlfn.XLOOKUP(Table4[[#This Row],[ProductID]],Products!A:A,Products!C:C, "Not Found")</f>
        <v>Electronics</v>
      </c>
      <c r="Q4418" t="str">
        <f>_xlfn.XLOOKUP(Table4[[#This Row],[ProductID]],Products!A:A,Products!D:D,"Not Found")</f>
        <v>Camera</v>
      </c>
      <c r="R4418">
        <f>_xlfn.XLOOKUP(Table4[[#This Row],[ProductID]],Products!A:A,Products!E:E,"Not Found")</f>
        <v>1673.69</v>
      </c>
      <c r="S4418">
        <f>_xlfn.XLOOKUP(Table4[[#This Row],[ProductID]],Products!A:A,Products!F:F, "Not Found")</f>
        <v>1323.38</v>
      </c>
      <c r="T4418" t="str">
        <f>_xlfn.XLOOKUP(Table4[[#This Row],[CustomerID]],Customers!A:A,Customers!D:D, "Not Found")</f>
        <v>F</v>
      </c>
      <c r="U4418" s="6">
        <f>_xlfn.XLOOKUP(Table4[[#This Row],[CustomerID]],Customers!A:A,Customers!E:E, "Not Found")</f>
        <v>21380</v>
      </c>
      <c r="V4418">
        <f ca="1">DATEDIF(Table4[[#This Row],[CustomerBirthday]], TODAY(), "Y")</f>
        <v>68</v>
      </c>
      <c r="W4418" t="str" cm="1">
        <f t="array" aca="1" ref="W4418" ca="1">_xlfn.IFS(Table4[[#This Row],[Age]]&lt;25, "Under 25",Table4[[#This Row],[Age]]=34, "25-34", Table4[[#This Row],[Age]]&lt;=49, "35-49", Table4[[#This Row],[Age]]&lt;=64, "50-64", Table4[[#This Row],[Age]]&gt;=65, "65+")</f>
        <v>65+</v>
      </c>
      <c r="X4418" t="str">
        <f>_xlfn.XLOOKUP(Table4[[#This Row],[StoreID]],Stores!A:A,Stores!B:B, "Not found")</f>
        <v>MegaMart Brianahaven</v>
      </c>
      <c r="Y4418" t="str">
        <f>_xlfn.XLOOKUP(Table4[[#This Row],[StoreID]],Stores!A:A,Stores!C:C, "Not Found")</f>
        <v>Brianahaven</v>
      </c>
      <c r="Z4418" t="str">
        <f>_xlfn.XLOOKUP(Table4[[#This Row],[StoreID]],Stores!A:A,Stores!D:D, "Not Found")</f>
        <v>North</v>
      </c>
    </row>
    <row r="4419" spans="1:26">
      <c r="A4419" t="s">
        <v>5285</v>
      </c>
      <c r="B4419" s="1">
        <v>45440</v>
      </c>
      <c r="C4419" t="s">
        <v>183</v>
      </c>
      <c r="D4419" t="s">
        <v>782</v>
      </c>
      <c r="E4419" t="s">
        <v>835</v>
      </c>
      <c r="F4419">
        <v>3</v>
      </c>
      <c r="G4419">
        <v>0</v>
      </c>
      <c r="H4419" t="s">
        <v>868</v>
      </c>
      <c r="I4419" s="4">
        <f>Table4[[#This Row],[Quantity]]*Table4[[#This Row],[UnitPrice]]</f>
        <v>2021.34</v>
      </c>
      <c r="J4419" s="4">
        <f>Table4[[#This Row],[Gross Revenue]]*(1-Table4[[#This Row],[Discount]])</f>
        <v>2021.34</v>
      </c>
      <c r="K4419" s="4">
        <f>Table4[[#This Row],[Quantity]]*Table4[[#This Row],[CostPrice]]</f>
        <v>1089.99</v>
      </c>
      <c r="L4419" s="4">
        <f>Table4[[#This Row],[Net Revenue]]-Table4[[#This Row],[Total Cost]]</f>
        <v>931.34999999999991</v>
      </c>
      <c r="M4419" t="str">
        <f>_xlfn.XLOOKUP(Table4[[#This Row],[ProductID]], Products!A:A,Products!B:B, "Not Found")</f>
        <v>Deal Smartphone</v>
      </c>
      <c r="N4419" t="str">
        <f>TEXT(Table4[[#This Row],[Date]], "mmm")</f>
        <v>May</v>
      </c>
      <c r="O4419" t="str">
        <f>TEXT(Table4[[#This Row],[Date]], "yyyy")</f>
        <v>2024</v>
      </c>
      <c r="P4419" t="str">
        <f>_xlfn.XLOOKUP(Table4[[#This Row],[ProductID]],Products!A:A,Products!C:C, "Not Found")</f>
        <v>Electronics</v>
      </c>
      <c r="Q4419" t="str">
        <f>_xlfn.XLOOKUP(Table4[[#This Row],[ProductID]],Products!A:A,Products!D:D,"Not Found")</f>
        <v>Smartphone</v>
      </c>
      <c r="R4419">
        <f>_xlfn.XLOOKUP(Table4[[#This Row],[ProductID]],Products!A:A,Products!E:E,"Not Found")</f>
        <v>673.78</v>
      </c>
      <c r="S4419">
        <f>_xlfn.XLOOKUP(Table4[[#This Row],[ProductID]],Products!A:A,Products!F:F, "Not Found")</f>
        <v>363.33</v>
      </c>
      <c r="T4419" t="str">
        <f>_xlfn.XLOOKUP(Table4[[#This Row],[CustomerID]],Customers!A:A,Customers!D:D, "Not Found")</f>
        <v>F</v>
      </c>
      <c r="U4419" s="6">
        <f>_xlfn.XLOOKUP(Table4[[#This Row],[CustomerID]],Customers!A:A,Customers!E:E, "Not Found")</f>
        <v>38901</v>
      </c>
      <c r="V4419">
        <f ca="1">DATEDIF(Table4[[#This Row],[CustomerBirthday]], TODAY(), "Y")</f>
        <v>20</v>
      </c>
      <c r="W4419" t="str" cm="1">
        <f t="array" aca="1" ref="W4419" ca="1">_xlfn.IFS(Table4[[#This Row],[Age]]&lt;25, "Under 25",Table4[[#This Row],[Age]]=34, "25-34", Table4[[#This Row],[Age]]&lt;=49, "35-49", Table4[[#This Row],[Age]]&lt;=64, "50-64", Table4[[#This Row],[Age]]&gt;=65, "65+")</f>
        <v>Under 25</v>
      </c>
      <c r="X4419" t="str">
        <f>_xlfn.XLOOKUP(Table4[[#This Row],[StoreID]],Stores!A:A,Stores!B:B, "Not found")</f>
        <v>MegaMart Peckmouth</v>
      </c>
      <c r="Y4419" t="str">
        <f>_xlfn.XLOOKUP(Table4[[#This Row],[StoreID]],Stores!A:A,Stores!C:C, "Not Found")</f>
        <v>Peckmouth</v>
      </c>
      <c r="Z4419" t="str">
        <f>_xlfn.XLOOKUP(Table4[[#This Row],[StoreID]],Stores!A:A,Stores!D:D, "Not Found")</f>
        <v>East</v>
      </c>
    </row>
    <row r="4420" spans="1:26">
      <c r="A4420" t="s">
        <v>5286</v>
      </c>
      <c r="B4420" s="1">
        <v>45600</v>
      </c>
      <c r="C4420" t="s">
        <v>291</v>
      </c>
      <c r="D4420" t="s">
        <v>722</v>
      </c>
      <c r="E4420" t="s">
        <v>835</v>
      </c>
      <c r="F4420">
        <v>2</v>
      </c>
      <c r="G4420">
        <v>0.1</v>
      </c>
      <c r="H4420" t="s">
        <v>875</v>
      </c>
      <c r="I4420" s="4">
        <f>Table4[[#This Row],[Quantity]]*Table4[[#This Row],[UnitPrice]]</f>
        <v>3707.54</v>
      </c>
      <c r="J4420" s="4">
        <f>Table4[[#This Row],[Gross Revenue]]*(1-Table4[[#This Row],[Discount]])</f>
        <v>3336.7860000000001</v>
      </c>
      <c r="K4420" s="4">
        <f>Table4[[#This Row],[Quantity]]*Table4[[#This Row],[CostPrice]]</f>
        <v>2727.04</v>
      </c>
      <c r="L4420" s="4">
        <f>Table4[[#This Row],[Net Revenue]]-Table4[[#This Row],[Total Cost]]</f>
        <v>609.74600000000009</v>
      </c>
      <c r="M4420" t="str">
        <f>_xlfn.XLOOKUP(Table4[[#This Row],[ProductID]], Products!A:A,Products!B:B, "Not Found")</f>
        <v>Four Accessories</v>
      </c>
      <c r="N4420" t="str">
        <f>TEXT(Table4[[#This Row],[Date]], "mmm")</f>
        <v>Nov</v>
      </c>
      <c r="O4420" t="str">
        <f>TEXT(Table4[[#This Row],[Date]], "yyyy")</f>
        <v>2024</v>
      </c>
      <c r="P4420" t="str">
        <f>_xlfn.XLOOKUP(Table4[[#This Row],[ProductID]],Products!A:A,Products!C:C, "Not Found")</f>
        <v>Fashion</v>
      </c>
      <c r="Q4420" t="str">
        <f>_xlfn.XLOOKUP(Table4[[#This Row],[ProductID]],Products!A:A,Products!D:D,"Not Found")</f>
        <v>Accessories</v>
      </c>
      <c r="R4420">
        <f>_xlfn.XLOOKUP(Table4[[#This Row],[ProductID]],Products!A:A,Products!E:E,"Not Found")</f>
        <v>1853.77</v>
      </c>
      <c r="S4420">
        <f>_xlfn.XLOOKUP(Table4[[#This Row],[ProductID]],Products!A:A,Products!F:F, "Not Found")</f>
        <v>1363.52</v>
      </c>
      <c r="T4420" t="str">
        <f>_xlfn.XLOOKUP(Table4[[#This Row],[CustomerID]],Customers!A:A,Customers!D:D, "Not Found")</f>
        <v>F</v>
      </c>
      <c r="U4420" s="6">
        <f>_xlfn.XLOOKUP(Table4[[#This Row],[CustomerID]],Customers!A:A,Customers!E:E, "Not Found")</f>
        <v>37614</v>
      </c>
      <c r="V4420">
        <f ca="1">DATEDIF(Table4[[#This Row],[CustomerBirthday]], TODAY(), "Y")</f>
        <v>23</v>
      </c>
      <c r="W4420" t="str" cm="1">
        <f t="array" aca="1" ref="W4420" ca="1">_xlfn.IFS(Table4[[#This Row],[Age]]&lt;25, "Under 25",Table4[[#This Row],[Age]]=34, "25-34", Table4[[#This Row],[Age]]&lt;=49, "35-49", Table4[[#This Row],[Age]]&lt;=64, "50-64", Table4[[#This Row],[Age]]&gt;=65, "65+")</f>
        <v>Under 25</v>
      </c>
      <c r="X4420" t="str">
        <f>_xlfn.XLOOKUP(Table4[[#This Row],[StoreID]],Stores!A:A,Stores!B:B, "Not found")</f>
        <v>MegaMart Peckmouth</v>
      </c>
      <c r="Y4420" t="str">
        <f>_xlfn.XLOOKUP(Table4[[#This Row],[StoreID]],Stores!A:A,Stores!C:C, "Not Found")</f>
        <v>Peckmouth</v>
      </c>
      <c r="Z4420" t="str">
        <f>_xlfn.XLOOKUP(Table4[[#This Row],[StoreID]],Stores!A:A,Stores!D:D, "Not Found")</f>
        <v>East</v>
      </c>
    </row>
    <row r="4421" spans="1:26">
      <c r="A4421" t="s">
        <v>5287</v>
      </c>
      <c r="B4421" s="1">
        <v>45773</v>
      </c>
      <c r="C4421" t="s">
        <v>258</v>
      </c>
      <c r="D4421" t="s">
        <v>796</v>
      </c>
      <c r="E4421" t="s">
        <v>835</v>
      </c>
      <c r="F4421">
        <v>2</v>
      </c>
      <c r="G4421">
        <v>0.15</v>
      </c>
      <c r="H4421" t="s">
        <v>875</v>
      </c>
      <c r="I4421" s="4">
        <f>Table4[[#This Row],[Quantity]]*Table4[[#This Row],[UnitPrice]]</f>
        <v>3124.86</v>
      </c>
      <c r="J4421" s="4">
        <f>Table4[[#This Row],[Gross Revenue]]*(1-Table4[[#This Row],[Discount]])</f>
        <v>2656.1309999999999</v>
      </c>
      <c r="K4421" s="4">
        <f>Table4[[#This Row],[Quantity]]*Table4[[#This Row],[CostPrice]]</f>
        <v>2391.2600000000002</v>
      </c>
      <c r="L4421" s="4">
        <f>Table4[[#This Row],[Net Revenue]]-Table4[[#This Row],[Total Cost]]</f>
        <v>264.87099999999964</v>
      </c>
      <c r="M4421" t="str">
        <f>_xlfn.XLOOKUP(Table4[[#This Row],[ProductID]], Products!A:A,Products!B:B, "Not Found")</f>
        <v>Chair Laptop</v>
      </c>
      <c r="N4421" t="str">
        <f>TEXT(Table4[[#This Row],[Date]], "mmm")</f>
        <v>Apr</v>
      </c>
      <c r="O4421" t="str">
        <f>TEXT(Table4[[#This Row],[Date]], "yyyy")</f>
        <v>2025</v>
      </c>
      <c r="P4421" t="str">
        <f>_xlfn.XLOOKUP(Table4[[#This Row],[ProductID]],Products!A:A,Products!C:C, "Not Found")</f>
        <v>Electronics</v>
      </c>
      <c r="Q4421" t="str">
        <f>_xlfn.XLOOKUP(Table4[[#This Row],[ProductID]],Products!A:A,Products!D:D,"Not Found")</f>
        <v>Laptop</v>
      </c>
      <c r="R4421">
        <f>_xlfn.XLOOKUP(Table4[[#This Row],[ProductID]],Products!A:A,Products!E:E,"Not Found")</f>
        <v>1562.43</v>
      </c>
      <c r="S4421">
        <f>_xlfn.XLOOKUP(Table4[[#This Row],[ProductID]],Products!A:A,Products!F:F, "Not Found")</f>
        <v>1195.6300000000001</v>
      </c>
      <c r="T4421" t="str">
        <f>_xlfn.XLOOKUP(Table4[[#This Row],[CustomerID]],Customers!A:A,Customers!D:D, "Not Found")</f>
        <v>F</v>
      </c>
      <c r="U4421" s="6">
        <f>_xlfn.XLOOKUP(Table4[[#This Row],[CustomerID]],Customers!A:A,Customers!E:E, "Not Found")</f>
        <v>29746</v>
      </c>
      <c r="V4421">
        <f ca="1">DATEDIF(Table4[[#This Row],[CustomerBirthday]], TODAY(), "Y")</f>
        <v>45</v>
      </c>
      <c r="W4421" t="str" cm="1">
        <f t="array" aca="1" ref="W4421" ca="1">_xlfn.IFS(Table4[[#This Row],[Age]]&lt;25, "Under 25",Table4[[#This Row],[Age]]=34, "25-34", Table4[[#This Row],[Age]]&lt;=49, "35-49", Table4[[#This Row],[Age]]&lt;=64, "50-64", Table4[[#This Row],[Age]]&gt;=65, "65+")</f>
        <v>35-49</v>
      </c>
      <c r="X4421" t="str">
        <f>_xlfn.XLOOKUP(Table4[[#This Row],[StoreID]],Stores!A:A,Stores!B:B, "Not found")</f>
        <v>MegaMart Peckmouth</v>
      </c>
      <c r="Y4421" t="str">
        <f>_xlfn.XLOOKUP(Table4[[#This Row],[StoreID]],Stores!A:A,Stores!C:C, "Not Found")</f>
        <v>Peckmouth</v>
      </c>
      <c r="Z4421" t="str">
        <f>_xlfn.XLOOKUP(Table4[[#This Row],[StoreID]],Stores!A:A,Stores!D:D, "Not Found")</f>
        <v>East</v>
      </c>
    </row>
    <row r="4422" spans="1:26">
      <c r="A4422" t="s">
        <v>5288</v>
      </c>
      <c r="B4422" s="1">
        <v>45271</v>
      </c>
      <c r="C4422" t="s">
        <v>112</v>
      </c>
      <c r="D4422" t="s">
        <v>784</v>
      </c>
      <c r="E4422" t="s">
        <v>846</v>
      </c>
      <c r="F4422">
        <v>5</v>
      </c>
      <c r="G4422">
        <v>0</v>
      </c>
      <c r="H4422" t="s">
        <v>875</v>
      </c>
      <c r="I4422" s="4">
        <f>Table4[[#This Row],[Quantity]]*Table4[[#This Row],[UnitPrice]]</f>
        <v>7425.25</v>
      </c>
      <c r="J4422" s="4">
        <f>Table4[[#This Row],[Gross Revenue]]*(1-Table4[[#This Row],[Discount]])</f>
        <v>7425.25</v>
      </c>
      <c r="K4422" s="4">
        <f>Table4[[#This Row],[Quantity]]*Table4[[#This Row],[CostPrice]]</f>
        <v>4941.5499999999993</v>
      </c>
      <c r="L4422" s="4">
        <f>Table4[[#This Row],[Net Revenue]]-Table4[[#This Row],[Total Cost]]</f>
        <v>2483.7000000000007</v>
      </c>
      <c r="M4422" t="str">
        <f>_xlfn.XLOOKUP(Table4[[#This Row],[ProductID]], Products!A:A,Products!B:B, "Not Found")</f>
        <v>Road Clothing</v>
      </c>
      <c r="N4422" t="str">
        <f>TEXT(Table4[[#This Row],[Date]], "mmm")</f>
        <v>Dec</v>
      </c>
      <c r="O4422" t="str">
        <f>TEXT(Table4[[#This Row],[Date]], "yyyy")</f>
        <v>2023</v>
      </c>
      <c r="P4422" t="str">
        <f>_xlfn.XLOOKUP(Table4[[#This Row],[ProductID]],Products!A:A,Products!C:C, "Not Found")</f>
        <v>Fashion</v>
      </c>
      <c r="Q4422" t="str">
        <f>_xlfn.XLOOKUP(Table4[[#This Row],[ProductID]],Products!A:A,Products!D:D,"Not Found")</f>
        <v>Clothing</v>
      </c>
      <c r="R4422">
        <f>_xlfn.XLOOKUP(Table4[[#This Row],[ProductID]],Products!A:A,Products!E:E,"Not Found")</f>
        <v>1485.05</v>
      </c>
      <c r="S4422">
        <f>_xlfn.XLOOKUP(Table4[[#This Row],[ProductID]],Products!A:A,Products!F:F, "Not Found")</f>
        <v>988.31</v>
      </c>
      <c r="T4422" t="str">
        <f>_xlfn.XLOOKUP(Table4[[#This Row],[CustomerID]],Customers!A:A,Customers!D:D, "Not Found")</f>
        <v>F</v>
      </c>
      <c r="U4422" s="6">
        <f>_xlfn.XLOOKUP(Table4[[#This Row],[CustomerID]],Customers!A:A,Customers!E:E, "Not Found")</f>
        <v>21956</v>
      </c>
      <c r="V4422">
        <f ca="1">DATEDIF(Table4[[#This Row],[CustomerBirthday]], TODAY(), "Y")</f>
        <v>66</v>
      </c>
      <c r="W4422" t="str" cm="1">
        <f t="array" aca="1" ref="W4422" ca="1">_xlfn.IFS(Table4[[#This Row],[Age]]&lt;25, "Under 25",Table4[[#This Row],[Age]]=34, "25-34", Table4[[#This Row],[Age]]&lt;=49, "35-49", Table4[[#This Row],[Age]]&lt;=64, "50-64", Table4[[#This Row],[Age]]&gt;=65, "65+")</f>
        <v>65+</v>
      </c>
      <c r="X4422" t="str">
        <f>_xlfn.XLOOKUP(Table4[[#This Row],[StoreID]],Stores!A:A,Stores!B:B, "Not found")</f>
        <v>MegaMart Johnmouth</v>
      </c>
      <c r="Y4422" t="str">
        <f>_xlfn.XLOOKUP(Table4[[#This Row],[StoreID]],Stores!A:A,Stores!C:C, "Not Found")</f>
        <v>Johnmouth</v>
      </c>
      <c r="Z4422" t="str">
        <f>_xlfn.XLOOKUP(Table4[[#This Row],[StoreID]],Stores!A:A,Stores!D:D, "Not Found")</f>
        <v>East</v>
      </c>
    </row>
    <row r="4423" spans="1:26">
      <c r="A4423" t="s">
        <v>5289</v>
      </c>
      <c r="B4423" s="1">
        <v>45690</v>
      </c>
      <c r="C4423" t="s">
        <v>195</v>
      </c>
      <c r="D4423" t="s">
        <v>766</v>
      </c>
      <c r="E4423" t="s">
        <v>839</v>
      </c>
      <c r="F4423">
        <v>4</v>
      </c>
      <c r="G4423">
        <v>0.15</v>
      </c>
      <c r="H4423" t="s">
        <v>875</v>
      </c>
      <c r="I4423" s="4">
        <f>Table4[[#This Row],[Quantity]]*Table4[[#This Row],[UnitPrice]]</f>
        <v>4908.96</v>
      </c>
      <c r="J4423" s="4">
        <f>Table4[[#This Row],[Gross Revenue]]*(1-Table4[[#This Row],[Discount]])</f>
        <v>4172.616</v>
      </c>
      <c r="K4423" s="4">
        <f>Table4[[#This Row],[Quantity]]*Table4[[#This Row],[CostPrice]]</f>
        <v>3908.36</v>
      </c>
      <c r="L4423" s="4">
        <f>Table4[[#This Row],[Net Revenue]]-Table4[[#This Row],[Total Cost]]</f>
        <v>264.25599999999986</v>
      </c>
      <c r="M4423" t="str">
        <f>_xlfn.XLOOKUP(Table4[[#This Row],[ProductID]], Products!A:A,Products!B:B, "Not Found")</f>
        <v>Firm Dairy</v>
      </c>
      <c r="N4423" t="str">
        <f>TEXT(Table4[[#This Row],[Date]], "mmm")</f>
        <v>Feb</v>
      </c>
      <c r="O4423" t="str">
        <f>TEXT(Table4[[#This Row],[Date]], "yyyy")</f>
        <v>2025</v>
      </c>
      <c r="P4423" t="str">
        <f>_xlfn.XLOOKUP(Table4[[#This Row],[ProductID]],Products!A:A,Products!C:C, "Not Found")</f>
        <v>Groceries</v>
      </c>
      <c r="Q4423" t="str">
        <f>_xlfn.XLOOKUP(Table4[[#This Row],[ProductID]],Products!A:A,Products!D:D,"Not Found")</f>
        <v>Dairy</v>
      </c>
      <c r="R4423">
        <f>_xlfn.XLOOKUP(Table4[[#This Row],[ProductID]],Products!A:A,Products!E:E,"Not Found")</f>
        <v>1227.24</v>
      </c>
      <c r="S4423">
        <f>_xlfn.XLOOKUP(Table4[[#This Row],[ProductID]],Products!A:A,Products!F:F, "Not Found")</f>
        <v>977.09</v>
      </c>
      <c r="T4423" t="str">
        <f>_xlfn.XLOOKUP(Table4[[#This Row],[CustomerID]],Customers!A:A,Customers!D:D, "Not Found")</f>
        <v>M</v>
      </c>
      <c r="U4423" s="6">
        <f>_xlfn.XLOOKUP(Table4[[#This Row],[CustomerID]],Customers!A:A,Customers!E:E, "Not Found")</f>
        <v>25009</v>
      </c>
      <c r="V4423">
        <f ca="1">DATEDIF(Table4[[#This Row],[CustomerBirthday]], TODAY(), "Y")</f>
        <v>58</v>
      </c>
      <c r="W4423" t="str" cm="1">
        <f t="array" aca="1" ref="W4423" ca="1">_xlfn.IFS(Table4[[#This Row],[Age]]&lt;25, "Under 25",Table4[[#This Row],[Age]]=34, "25-34", Table4[[#This Row],[Age]]&lt;=49, "35-49", Table4[[#This Row],[Age]]&lt;=64, "50-64", Table4[[#This Row],[Age]]&gt;=65, "65+")</f>
        <v>50-64</v>
      </c>
      <c r="X4423" t="str">
        <f>_xlfn.XLOOKUP(Table4[[#This Row],[StoreID]],Stores!A:A,Stores!B:B, "Not found")</f>
        <v>MegaMart New Michele</v>
      </c>
      <c r="Y4423" t="str">
        <f>_xlfn.XLOOKUP(Table4[[#This Row],[StoreID]],Stores!A:A,Stores!C:C, "Not Found")</f>
        <v>New Michele</v>
      </c>
      <c r="Z4423" t="str">
        <f>_xlfn.XLOOKUP(Table4[[#This Row],[StoreID]],Stores!A:A,Stores!D:D, "Not Found")</f>
        <v>West</v>
      </c>
    </row>
    <row r="4424" spans="1:26">
      <c r="A4424" t="s">
        <v>5290</v>
      </c>
      <c r="B4424" s="1">
        <v>45836</v>
      </c>
      <c r="C4424" t="s">
        <v>627</v>
      </c>
      <c r="D4424" t="s">
        <v>804</v>
      </c>
      <c r="E4424" t="s">
        <v>842</v>
      </c>
      <c r="F4424">
        <v>2</v>
      </c>
      <c r="G4424">
        <v>0</v>
      </c>
      <c r="H4424" t="s">
        <v>868</v>
      </c>
      <c r="I4424" s="4">
        <f>Table4[[#This Row],[Quantity]]*Table4[[#This Row],[UnitPrice]]</f>
        <v>1081.8800000000001</v>
      </c>
      <c r="J4424" s="4">
        <f>Table4[[#This Row],[Gross Revenue]]*(1-Table4[[#This Row],[Discount]])</f>
        <v>1081.8800000000001</v>
      </c>
      <c r="K4424" s="4">
        <f>Table4[[#This Row],[Quantity]]*Table4[[#This Row],[CostPrice]]</f>
        <v>796.5</v>
      </c>
      <c r="L4424" s="4">
        <f>Table4[[#This Row],[Net Revenue]]-Table4[[#This Row],[Total Cost]]</f>
        <v>285.38000000000011</v>
      </c>
      <c r="M4424" t="str">
        <f>_xlfn.XLOOKUP(Table4[[#This Row],[ProductID]], Products!A:A,Products!B:B, "Not Found")</f>
        <v>Church Clothing</v>
      </c>
      <c r="N4424" t="str">
        <f>TEXT(Table4[[#This Row],[Date]], "mmm")</f>
        <v>Jun</v>
      </c>
      <c r="O4424" t="str">
        <f>TEXT(Table4[[#This Row],[Date]], "yyyy")</f>
        <v>2025</v>
      </c>
      <c r="P4424" t="str">
        <f>_xlfn.XLOOKUP(Table4[[#This Row],[ProductID]],Products!A:A,Products!C:C, "Not Found")</f>
        <v>Fashion</v>
      </c>
      <c r="Q4424" t="str">
        <f>_xlfn.XLOOKUP(Table4[[#This Row],[ProductID]],Products!A:A,Products!D:D,"Not Found")</f>
        <v>Clothing</v>
      </c>
      <c r="R4424">
        <f>_xlfn.XLOOKUP(Table4[[#This Row],[ProductID]],Products!A:A,Products!E:E,"Not Found")</f>
        <v>540.94000000000005</v>
      </c>
      <c r="S4424">
        <f>_xlfn.XLOOKUP(Table4[[#This Row],[ProductID]],Products!A:A,Products!F:F, "Not Found")</f>
        <v>398.25</v>
      </c>
      <c r="T4424" t="str">
        <f>_xlfn.XLOOKUP(Table4[[#This Row],[CustomerID]],Customers!A:A,Customers!D:D, "Not Found")</f>
        <v>F</v>
      </c>
      <c r="U4424" s="6">
        <f>_xlfn.XLOOKUP(Table4[[#This Row],[CustomerID]],Customers!A:A,Customers!E:E, "Not Found")</f>
        <v>31052</v>
      </c>
      <c r="V4424">
        <f ca="1">DATEDIF(Table4[[#This Row],[CustomerBirthday]], TODAY(), "Y")</f>
        <v>41</v>
      </c>
      <c r="W4424" t="str" cm="1">
        <f t="array" aca="1" ref="W4424" ca="1">_xlfn.IFS(Table4[[#This Row],[Age]]&lt;25, "Under 25",Table4[[#This Row],[Age]]=34, "25-34", Table4[[#This Row],[Age]]&lt;=49, "35-49", Table4[[#This Row],[Age]]&lt;=64, "50-64", Table4[[#This Row],[Age]]&gt;=65, "65+")</f>
        <v>35-49</v>
      </c>
      <c r="X4424" t="str">
        <f>_xlfn.XLOOKUP(Table4[[#This Row],[StoreID]],Stores!A:A,Stores!B:B, "Not found")</f>
        <v>MegaMart Brianahaven</v>
      </c>
      <c r="Y4424" t="str">
        <f>_xlfn.XLOOKUP(Table4[[#This Row],[StoreID]],Stores!A:A,Stores!C:C, "Not Found")</f>
        <v>Brianahaven</v>
      </c>
      <c r="Z4424" t="str">
        <f>_xlfn.XLOOKUP(Table4[[#This Row],[StoreID]],Stores!A:A,Stores!D:D, "Not Found")</f>
        <v>North</v>
      </c>
    </row>
    <row r="4425" spans="1:26">
      <c r="A4425" t="s">
        <v>5291</v>
      </c>
      <c r="B4425" s="1">
        <v>45873</v>
      </c>
      <c r="C4425" t="s">
        <v>20</v>
      </c>
      <c r="D4425" t="s">
        <v>826</v>
      </c>
      <c r="E4425" t="s">
        <v>835</v>
      </c>
      <c r="F4425">
        <v>5</v>
      </c>
      <c r="G4425">
        <v>0.15</v>
      </c>
      <c r="H4425" t="s">
        <v>868</v>
      </c>
      <c r="I4425" s="4">
        <f>Table4[[#This Row],[Quantity]]*Table4[[#This Row],[UnitPrice]]</f>
        <v>5223.2000000000007</v>
      </c>
      <c r="J4425" s="4">
        <f>Table4[[#This Row],[Gross Revenue]]*(1-Table4[[#This Row],[Discount]])</f>
        <v>4439.72</v>
      </c>
      <c r="K4425" s="4">
        <f>Table4[[#This Row],[Quantity]]*Table4[[#This Row],[CostPrice]]</f>
        <v>3875.3500000000004</v>
      </c>
      <c r="L4425" s="4">
        <f>Table4[[#This Row],[Net Revenue]]-Table4[[#This Row],[Total Cost]]</f>
        <v>564.36999999999989</v>
      </c>
      <c r="M4425" t="str">
        <f>_xlfn.XLOOKUP(Table4[[#This Row],[ProductID]], Products!A:A,Products!B:B, "Not Found")</f>
        <v>Maybe Footwear</v>
      </c>
      <c r="N4425" t="str">
        <f>TEXT(Table4[[#This Row],[Date]], "mmm")</f>
        <v>Aug</v>
      </c>
      <c r="O4425" t="str">
        <f>TEXT(Table4[[#This Row],[Date]], "yyyy")</f>
        <v>2025</v>
      </c>
      <c r="P4425" t="str">
        <f>_xlfn.XLOOKUP(Table4[[#This Row],[ProductID]],Products!A:A,Products!C:C, "Not Found")</f>
        <v>Fashion</v>
      </c>
      <c r="Q4425" t="str">
        <f>_xlfn.XLOOKUP(Table4[[#This Row],[ProductID]],Products!A:A,Products!D:D,"Not Found")</f>
        <v>Footwear</v>
      </c>
      <c r="R4425">
        <f>_xlfn.XLOOKUP(Table4[[#This Row],[ProductID]],Products!A:A,Products!E:E,"Not Found")</f>
        <v>1044.6400000000001</v>
      </c>
      <c r="S4425">
        <f>_xlfn.XLOOKUP(Table4[[#This Row],[ProductID]],Products!A:A,Products!F:F, "Not Found")</f>
        <v>775.07</v>
      </c>
      <c r="T4425" t="str">
        <f>_xlfn.XLOOKUP(Table4[[#This Row],[CustomerID]],Customers!A:A,Customers!D:D, "Not Found")</f>
        <v>M</v>
      </c>
      <c r="U4425" s="6">
        <f>_xlfn.XLOOKUP(Table4[[#This Row],[CustomerID]],Customers!A:A,Customers!E:E, "Not Found")</f>
        <v>33771</v>
      </c>
      <c r="V4425">
        <f ca="1">DATEDIF(Table4[[#This Row],[CustomerBirthday]], TODAY(), "Y")</f>
        <v>34</v>
      </c>
      <c r="W4425" t="str" cm="1">
        <f t="array" aca="1" ref="W4425" ca="1">_xlfn.IFS(Table4[[#This Row],[Age]]&lt;25, "Under 25",Table4[[#This Row],[Age]]=34, "25-34", Table4[[#This Row],[Age]]&lt;=49, "35-49", Table4[[#This Row],[Age]]&lt;=64, "50-64", Table4[[#This Row],[Age]]&gt;=65, "65+")</f>
        <v>25-34</v>
      </c>
      <c r="X4425" t="str">
        <f>_xlfn.XLOOKUP(Table4[[#This Row],[StoreID]],Stores!A:A,Stores!B:B, "Not found")</f>
        <v>MegaMart Peckmouth</v>
      </c>
      <c r="Y4425" t="str">
        <f>_xlfn.XLOOKUP(Table4[[#This Row],[StoreID]],Stores!A:A,Stores!C:C, "Not Found")</f>
        <v>Peckmouth</v>
      </c>
      <c r="Z4425" t="str">
        <f>_xlfn.XLOOKUP(Table4[[#This Row],[StoreID]],Stores!A:A,Stores!D:D, "Not Found")</f>
        <v>East</v>
      </c>
    </row>
    <row r="4426" spans="1:26">
      <c r="A4426" t="s">
        <v>5292</v>
      </c>
      <c r="B4426" s="1">
        <v>45611</v>
      </c>
      <c r="C4426" t="s">
        <v>630</v>
      </c>
      <c r="D4426" t="s">
        <v>792</v>
      </c>
      <c r="E4426" t="s">
        <v>835</v>
      </c>
      <c r="F4426">
        <v>1</v>
      </c>
      <c r="G4426">
        <v>0.05</v>
      </c>
      <c r="H4426" t="s">
        <v>875</v>
      </c>
      <c r="I4426" s="4">
        <f>Table4[[#This Row],[Quantity]]*Table4[[#This Row],[UnitPrice]]</f>
        <v>1798.97</v>
      </c>
      <c r="J4426" s="4">
        <f>Table4[[#This Row],[Gross Revenue]]*(1-Table4[[#This Row],[Discount]])</f>
        <v>1709.0214999999998</v>
      </c>
      <c r="K4426" s="4">
        <f>Table4[[#This Row],[Quantity]]*Table4[[#This Row],[CostPrice]]</f>
        <v>1329.15</v>
      </c>
      <c r="L4426" s="4">
        <f>Table4[[#This Row],[Net Revenue]]-Table4[[#This Row],[Total Cost]]</f>
        <v>379.87149999999974</v>
      </c>
      <c r="M4426" t="str">
        <f>_xlfn.XLOOKUP(Table4[[#This Row],[ProductID]], Products!A:A,Products!B:B, "Not Found")</f>
        <v>Beat Accessories</v>
      </c>
      <c r="N4426" t="str">
        <f>TEXT(Table4[[#This Row],[Date]], "mmm")</f>
        <v>Nov</v>
      </c>
      <c r="O4426" t="str">
        <f>TEXT(Table4[[#This Row],[Date]], "yyyy")</f>
        <v>2024</v>
      </c>
      <c r="P4426" t="str">
        <f>_xlfn.XLOOKUP(Table4[[#This Row],[ProductID]],Products!A:A,Products!C:C, "Not Found")</f>
        <v>Fashion</v>
      </c>
      <c r="Q4426" t="str">
        <f>_xlfn.XLOOKUP(Table4[[#This Row],[ProductID]],Products!A:A,Products!D:D,"Not Found")</f>
        <v>Accessories</v>
      </c>
      <c r="R4426">
        <f>_xlfn.XLOOKUP(Table4[[#This Row],[ProductID]],Products!A:A,Products!E:E,"Not Found")</f>
        <v>1798.97</v>
      </c>
      <c r="S4426">
        <f>_xlfn.XLOOKUP(Table4[[#This Row],[ProductID]],Products!A:A,Products!F:F, "Not Found")</f>
        <v>1329.15</v>
      </c>
      <c r="T4426" t="str">
        <f>_xlfn.XLOOKUP(Table4[[#This Row],[CustomerID]],Customers!A:A,Customers!D:D, "Not Found")</f>
        <v>F</v>
      </c>
      <c r="U4426" s="6">
        <f>_xlfn.XLOOKUP(Table4[[#This Row],[CustomerID]],Customers!A:A,Customers!E:E, "Not Found")</f>
        <v>22255</v>
      </c>
      <c r="V4426">
        <f ca="1">DATEDIF(Table4[[#This Row],[CustomerBirthday]], TODAY(), "Y")</f>
        <v>65</v>
      </c>
      <c r="W4426" t="str" cm="1">
        <f t="array" aca="1" ref="W4426" ca="1">_xlfn.IFS(Table4[[#This Row],[Age]]&lt;25, "Under 25",Table4[[#This Row],[Age]]=34, "25-34", Table4[[#This Row],[Age]]&lt;=49, "35-49", Table4[[#This Row],[Age]]&lt;=64, "50-64", Table4[[#This Row],[Age]]&gt;=65, "65+")</f>
        <v>65+</v>
      </c>
      <c r="X4426" t="str">
        <f>_xlfn.XLOOKUP(Table4[[#This Row],[StoreID]],Stores!A:A,Stores!B:B, "Not found")</f>
        <v>MegaMart Peckmouth</v>
      </c>
      <c r="Y4426" t="str">
        <f>_xlfn.XLOOKUP(Table4[[#This Row],[StoreID]],Stores!A:A,Stores!C:C, "Not Found")</f>
        <v>Peckmouth</v>
      </c>
      <c r="Z4426" t="str">
        <f>_xlfn.XLOOKUP(Table4[[#This Row],[StoreID]],Stores!A:A,Stores!D:D, "Not Found")</f>
        <v>East</v>
      </c>
    </row>
    <row r="4427" spans="1:26">
      <c r="A4427" t="s">
        <v>5293</v>
      </c>
      <c r="B4427" s="1">
        <v>45880</v>
      </c>
      <c r="C4427" t="s">
        <v>40</v>
      </c>
      <c r="D4427" t="s">
        <v>728</v>
      </c>
      <c r="E4427" t="s">
        <v>846</v>
      </c>
      <c r="F4427">
        <v>3</v>
      </c>
      <c r="G4427">
        <v>0.05</v>
      </c>
      <c r="H4427" t="s">
        <v>868</v>
      </c>
      <c r="I4427" s="4">
        <f>Table4[[#This Row],[Quantity]]*Table4[[#This Row],[UnitPrice]]</f>
        <v>954.15000000000009</v>
      </c>
      <c r="J4427" s="4">
        <f>Table4[[#This Row],[Gross Revenue]]*(1-Table4[[#This Row],[Discount]])</f>
        <v>906.4425</v>
      </c>
      <c r="K4427" s="4">
        <f>Table4[[#This Row],[Quantity]]*Table4[[#This Row],[CostPrice]]</f>
        <v>562.02</v>
      </c>
      <c r="L4427" s="4">
        <f>Table4[[#This Row],[Net Revenue]]-Table4[[#This Row],[Total Cost]]</f>
        <v>344.42250000000001</v>
      </c>
      <c r="M4427" t="str">
        <f>_xlfn.XLOOKUP(Table4[[#This Row],[ProductID]], Products!A:A,Products!B:B, "Not Found")</f>
        <v>Company Fruits</v>
      </c>
      <c r="N4427" t="str">
        <f>TEXT(Table4[[#This Row],[Date]], "mmm")</f>
        <v>Aug</v>
      </c>
      <c r="O4427" t="str">
        <f>TEXT(Table4[[#This Row],[Date]], "yyyy")</f>
        <v>2025</v>
      </c>
      <c r="P4427" t="str">
        <f>_xlfn.XLOOKUP(Table4[[#This Row],[ProductID]],Products!A:A,Products!C:C, "Not Found")</f>
        <v>Groceries</v>
      </c>
      <c r="Q4427" t="str">
        <f>_xlfn.XLOOKUP(Table4[[#This Row],[ProductID]],Products!A:A,Products!D:D,"Not Found")</f>
        <v>Fruits</v>
      </c>
      <c r="R4427">
        <f>_xlfn.XLOOKUP(Table4[[#This Row],[ProductID]],Products!A:A,Products!E:E,"Not Found")</f>
        <v>318.05</v>
      </c>
      <c r="S4427">
        <f>_xlfn.XLOOKUP(Table4[[#This Row],[ProductID]],Products!A:A,Products!F:F, "Not Found")</f>
        <v>187.34</v>
      </c>
      <c r="T4427" t="str">
        <f>_xlfn.XLOOKUP(Table4[[#This Row],[CustomerID]],Customers!A:A,Customers!D:D, "Not Found")</f>
        <v>F</v>
      </c>
      <c r="U4427" s="6">
        <f>_xlfn.XLOOKUP(Table4[[#This Row],[CustomerID]],Customers!A:A,Customers!E:E, "Not Found")</f>
        <v>38214</v>
      </c>
      <c r="V4427">
        <f ca="1">DATEDIF(Table4[[#This Row],[CustomerBirthday]], TODAY(), "Y")</f>
        <v>21</v>
      </c>
      <c r="W4427" t="str" cm="1">
        <f t="array" aca="1" ref="W4427" ca="1">_xlfn.IFS(Table4[[#This Row],[Age]]&lt;25, "Under 25",Table4[[#This Row],[Age]]=34, "25-34", Table4[[#This Row],[Age]]&lt;=49, "35-49", Table4[[#This Row],[Age]]&lt;=64, "50-64", Table4[[#This Row],[Age]]&gt;=65, "65+")</f>
        <v>Under 25</v>
      </c>
      <c r="X4427" t="str">
        <f>_xlfn.XLOOKUP(Table4[[#This Row],[StoreID]],Stores!A:A,Stores!B:B, "Not found")</f>
        <v>MegaMart Johnmouth</v>
      </c>
      <c r="Y4427" t="str">
        <f>_xlfn.XLOOKUP(Table4[[#This Row],[StoreID]],Stores!A:A,Stores!C:C, "Not Found")</f>
        <v>Johnmouth</v>
      </c>
      <c r="Z4427" t="str">
        <f>_xlfn.XLOOKUP(Table4[[#This Row],[StoreID]],Stores!A:A,Stores!D:D, "Not Found")</f>
        <v>East</v>
      </c>
    </row>
    <row r="4428" spans="1:26">
      <c r="A4428" t="s">
        <v>5294</v>
      </c>
      <c r="B4428" s="1">
        <v>45611</v>
      </c>
      <c r="C4428" t="s">
        <v>399</v>
      </c>
      <c r="D4428" t="s">
        <v>782</v>
      </c>
      <c r="E4428" t="s">
        <v>835</v>
      </c>
      <c r="F4428">
        <v>1</v>
      </c>
      <c r="G4428">
        <v>0.1</v>
      </c>
      <c r="H4428" t="s">
        <v>871</v>
      </c>
      <c r="I4428" s="4">
        <f>Table4[[#This Row],[Quantity]]*Table4[[#This Row],[UnitPrice]]</f>
        <v>673.78</v>
      </c>
      <c r="J4428" s="4">
        <f>Table4[[#This Row],[Gross Revenue]]*(1-Table4[[#This Row],[Discount]])</f>
        <v>606.40200000000004</v>
      </c>
      <c r="K4428" s="4">
        <f>Table4[[#This Row],[Quantity]]*Table4[[#This Row],[CostPrice]]</f>
        <v>363.33</v>
      </c>
      <c r="L4428" s="4">
        <f>Table4[[#This Row],[Net Revenue]]-Table4[[#This Row],[Total Cost]]</f>
        <v>243.07200000000006</v>
      </c>
      <c r="M4428" t="str">
        <f>_xlfn.XLOOKUP(Table4[[#This Row],[ProductID]], Products!A:A,Products!B:B, "Not Found")</f>
        <v>Deal Smartphone</v>
      </c>
      <c r="N4428" t="str">
        <f>TEXT(Table4[[#This Row],[Date]], "mmm")</f>
        <v>Nov</v>
      </c>
      <c r="O4428" t="str">
        <f>TEXT(Table4[[#This Row],[Date]], "yyyy")</f>
        <v>2024</v>
      </c>
      <c r="P4428" t="str">
        <f>_xlfn.XLOOKUP(Table4[[#This Row],[ProductID]],Products!A:A,Products!C:C, "Not Found")</f>
        <v>Electronics</v>
      </c>
      <c r="Q4428" t="str">
        <f>_xlfn.XLOOKUP(Table4[[#This Row],[ProductID]],Products!A:A,Products!D:D,"Not Found")</f>
        <v>Smartphone</v>
      </c>
      <c r="R4428">
        <f>_xlfn.XLOOKUP(Table4[[#This Row],[ProductID]],Products!A:A,Products!E:E,"Not Found")</f>
        <v>673.78</v>
      </c>
      <c r="S4428">
        <f>_xlfn.XLOOKUP(Table4[[#This Row],[ProductID]],Products!A:A,Products!F:F, "Not Found")</f>
        <v>363.33</v>
      </c>
      <c r="T4428" t="str">
        <f>_xlfn.XLOOKUP(Table4[[#This Row],[CustomerID]],Customers!A:A,Customers!D:D, "Not Found")</f>
        <v>F</v>
      </c>
      <c r="U4428" s="6">
        <f>_xlfn.XLOOKUP(Table4[[#This Row],[CustomerID]],Customers!A:A,Customers!E:E, "Not Found")</f>
        <v>34980</v>
      </c>
      <c r="V4428">
        <f ca="1">DATEDIF(Table4[[#This Row],[CustomerBirthday]], TODAY(), "Y")</f>
        <v>30</v>
      </c>
      <c r="W4428" t="str" cm="1">
        <f t="array" aca="1" ref="W4428" ca="1">_xlfn.IFS(Table4[[#This Row],[Age]]&lt;25, "Under 25",Table4[[#This Row],[Age]]=34, "25-34", Table4[[#This Row],[Age]]&lt;=49, "35-49", Table4[[#This Row],[Age]]&lt;=64, "50-64", Table4[[#This Row],[Age]]&gt;=65, "65+")</f>
        <v>35-49</v>
      </c>
      <c r="X4428" t="str">
        <f>_xlfn.XLOOKUP(Table4[[#This Row],[StoreID]],Stores!A:A,Stores!B:B, "Not found")</f>
        <v>MegaMart Peckmouth</v>
      </c>
      <c r="Y4428" t="str">
        <f>_xlfn.XLOOKUP(Table4[[#This Row],[StoreID]],Stores!A:A,Stores!C:C, "Not Found")</f>
        <v>Peckmouth</v>
      </c>
      <c r="Z4428" t="str">
        <f>_xlfn.XLOOKUP(Table4[[#This Row],[StoreID]],Stores!A:A,Stores!D:D, "Not Found")</f>
        <v>East</v>
      </c>
    </row>
    <row r="4429" spans="1:26">
      <c r="A4429" t="s">
        <v>5295</v>
      </c>
      <c r="B4429" s="1">
        <v>45333</v>
      </c>
      <c r="C4429" t="s">
        <v>393</v>
      </c>
      <c r="D4429" t="s">
        <v>747</v>
      </c>
      <c r="E4429" t="s">
        <v>846</v>
      </c>
      <c r="F4429">
        <v>5</v>
      </c>
      <c r="G4429">
        <v>0</v>
      </c>
      <c r="H4429" t="s">
        <v>875</v>
      </c>
      <c r="I4429" s="4">
        <f>Table4[[#This Row],[Quantity]]*Table4[[#This Row],[UnitPrice]]</f>
        <v>5674</v>
      </c>
      <c r="J4429" s="4">
        <f>Table4[[#This Row],[Gross Revenue]]*(1-Table4[[#This Row],[Discount]])</f>
        <v>5674</v>
      </c>
      <c r="K4429" s="4">
        <f>Table4[[#This Row],[Quantity]]*Table4[[#This Row],[CostPrice]]</f>
        <v>3375.5</v>
      </c>
      <c r="L4429" s="4">
        <f>Table4[[#This Row],[Net Revenue]]-Table4[[#This Row],[Total Cost]]</f>
        <v>2298.5</v>
      </c>
      <c r="M4429" t="str">
        <f>_xlfn.XLOOKUP(Table4[[#This Row],[ProductID]], Products!A:A,Products!B:B, "Not Found")</f>
        <v>World Watches</v>
      </c>
      <c r="N4429" t="str">
        <f>TEXT(Table4[[#This Row],[Date]], "mmm")</f>
        <v>Feb</v>
      </c>
      <c r="O4429" t="str">
        <f>TEXT(Table4[[#This Row],[Date]], "yyyy")</f>
        <v>2024</v>
      </c>
      <c r="P4429" t="str">
        <f>_xlfn.XLOOKUP(Table4[[#This Row],[ProductID]],Products!A:A,Products!C:C, "Not Found")</f>
        <v>Fashion</v>
      </c>
      <c r="Q4429" t="str">
        <f>_xlfn.XLOOKUP(Table4[[#This Row],[ProductID]],Products!A:A,Products!D:D,"Not Found")</f>
        <v>Watches</v>
      </c>
      <c r="R4429">
        <f>_xlfn.XLOOKUP(Table4[[#This Row],[ProductID]],Products!A:A,Products!E:E,"Not Found")</f>
        <v>1134.8</v>
      </c>
      <c r="S4429">
        <f>_xlfn.XLOOKUP(Table4[[#This Row],[ProductID]],Products!A:A,Products!F:F, "Not Found")</f>
        <v>675.1</v>
      </c>
      <c r="T4429" t="str">
        <f>_xlfn.XLOOKUP(Table4[[#This Row],[CustomerID]],Customers!A:A,Customers!D:D, "Not Found")</f>
        <v>M</v>
      </c>
      <c r="U4429" s="6">
        <f>_xlfn.XLOOKUP(Table4[[#This Row],[CustomerID]],Customers!A:A,Customers!E:E, "Not Found")</f>
        <v>25566</v>
      </c>
      <c r="V4429">
        <f ca="1">DATEDIF(Table4[[#This Row],[CustomerBirthday]], TODAY(), "Y")</f>
        <v>56</v>
      </c>
      <c r="W4429" t="str" cm="1">
        <f t="array" aca="1" ref="W4429" ca="1">_xlfn.IFS(Table4[[#This Row],[Age]]&lt;25, "Under 25",Table4[[#This Row],[Age]]=34, "25-34", Table4[[#This Row],[Age]]&lt;=49, "35-49", Table4[[#This Row],[Age]]&lt;=64, "50-64", Table4[[#This Row],[Age]]&gt;=65, "65+")</f>
        <v>50-64</v>
      </c>
      <c r="X4429" t="str">
        <f>_xlfn.XLOOKUP(Table4[[#This Row],[StoreID]],Stores!A:A,Stores!B:B, "Not found")</f>
        <v>MegaMart Johnmouth</v>
      </c>
      <c r="Y4429" t="str">
        <f>_xlfn.XLOOKUP(Table4[[#This Row],[StoreID]],Stores!A:A,Stores!C:C, "Not Found")</f>
        <v>Johnmouth</v>
      </c>
      <c r="Z4429" t="str">
        <f>_xlfn.XLOOKUP(Table4[[#This Row],[StoreID]],Stores!A:A,Stores!D:D, "Not Found")</f>
        <v>East</v>
      </c>
    </row>
    <row r="4430" spans="1:26">
      <c r="A4430" t="s">
        <v>5296</v>
      </c>
      <c r="B4430" s="1">
        <v>45617</v>
      </c>
      <c r="C4430" t="s">
        <v>327</v>
      </c>
      <c r="D4430" t="s">
        <v>826</v>
      </c>
      <c r="E4430" t="s">
        <v>842</v>
      </c>
      <c r="F4430">
        <v>4</v>
      </c>
      <c r="G4430">
        <v>0.1</v>
      </c>
      <c r="H4430" t="s">
        <v>875</v>
      </c>
      <c r="I4430" s="4">
        <f>Table4[[#This Row],[Quantity]]*Table4[[#This Row],[UnitPrice]]</f>
        <v>4178.5600000000004</v>
      </c>
      <c r="J4430" s="4">
        <f>Table4[[#This Row],[Gross Revenue]]*(1-Table4[[#This Row],[Discount]])</f>
        <v>3760.7040000000006</v>
      </c>
      <c r="K4430" s="4">
        <f>Table4[[#This Row],[Quantity]]*Table4[[#This Row],[CostPrice]]</f>
        <v>3100.28</v>
      </c>
      <c r="L4430" s="4">
        <f>Table4[[#This Row],[Net Revenue]]-Table4[[#This Row],[Total Cost]]</f>
        <v>660.42400000000043</v>
      </c>
      <c r="M4430" t="str">
        <f>_xlfn.XLOOKUP(Table4[[#This Row],[ProductID]], Products!A:A,Products!B:B, "Not Found")</f>
        <v>Maybe Footwear</v>
      </c>
      <c r="N4430" t="str">
        <f>TEXT(Table4[[#This Row],[Date]], "mmm")</f>
        <v>Nov</v>
      </c>
      <c r="O4430" t="str">
        <f>TEXT(Table4[[#This Row],[Date]], "yyyy")</f>
        <v>2024</v>
      </c>
      <c r="P4430" t="str">
        <f>_xlfn.XLOOKUP(Table4[[#This Row],[ProductID]],Products!A:A,Products!C:C, "Not Found")</f>
        <v>Fashion</v>
      </c>
      <c r="Q4430" t="str">
        <f>_xlfn.XLOOKUP(Table4[[#This Row],[ProductID]],Products!A:A,Products!D:D,"Not Found")</f>
        <v>Footwear</v>
      </c>
      <c r="R4430">
        <f>_xlfn.XLOOKUP(Table4[[#This Row],[ProductID]],Products!A:A,Products!E:E,"Not Found")</f>
        <v>1044.6400000000001</v>
      </c>
      <c r="S4430">
        <f>_xlfn.XLOOKUP(Table4[[#This Row],[ProductID]],Products!A:A,Products!F:F, "Not Found")</f>
        <v>775.07</v>
      </c>
      <c r="T4430" t="str">
        <f>_xlfn.XLOOKUP(Table4[[#This Row],[CustomerID]],Customers!A:A,Customers!D:D, "Not Found")</f>
        <v>F</v>
      </c>
      <c r="U4430" s="6">
        <f>_xlfn.XLOOKUP(Table4[[#This Row],[CustomerID]],Customers!A:A,Customers!E:E, "Not Found")</f>
        <v>27567</v>
      </c>
      <c r="V4430">
        <f ca="1">DATEDIF(Table4[[#This Row],[CustomerBirthday]], TODAY(), "Y")</f>
        <v>51</v>
      </c>
      <c r="W4430" t="str" cm="1">
        <f t="array" aca="1" ref="W4430" ca="1">_xlfn.IFS(Table4[[#This Row],[Age]]&lt;25, "Under 25",Table4[[#This Row],[Age]]=34, "25-34", Table4[[#This Row],[Age]]&lt;=49, "35-49", Table4[[#This Row],[Age]]&lt;=64, "50-64", Table4[[#This Row],[Age]]&gt;=65, "65+")</f>
        <v>50-64</v>
      </c>
      <c r="X4430" t="str">
        <f>_xlfn.XLOOKUP(Table4[[#This Row],[StoreID]],Stores!A:A,Stores!B:B, "Not found")</f>
        <v>MegaMart Brianahaven</v>
      </c>
      <c r="Y4430" t="str">
        <f>_xlfn.XLOOKUP(Table4[[#This Row],[StoreID]],Stores!A:A,Stores!C:C, "Not Found")</f>
        <v>Brianahaven</v>
      </c>
      <c r="Z4430" t="str">
        <f>_xlfn.XLOOKUP(Table4[[#This Row],[StoreID]],Stores!A:A,Stores!D:D, "Not Found")</f>
        <v>North</v>
      </c>
    </row>
    <row r="4431" spans="1:26">
      <c r="A4431" t="s">
        <v>5297</v>
      </c>
      <c r="B4431" s="1">
        <v>45895</v>
      </c>
      <c r="C4431" t="s">
        <v>67</v>
      </c>
      <c r="D4431" t="s">
        <v>736</v>
      </c>
      <c r="E4431" t="s">
        <v>831</v>
      </c>
      <c r="F4431">
        <v>4</v>
      </c>
      <c r="G4431">
        <v>0.05</v>
      </c>
      <c r="H4431" t="s">
        <v>871</v>
      </c>
      <c r="I4431" s="4">
        <f>Table4[[#This Row],[Quantity]]*Table4[[#This Row],[UnitPrice]]</f>
        <v>492.76</v>
      </c>
      <c r="J4431" s="4">
        <f>Table4[[#This Row],[Gross Revenue]]*(1-Table4[[#This Row],[Discount]])</f>
        <v>468.12199999999996</v>
      </c>
      <c r="K4431" s="4">
        <f>Table4[[#This Row],[Quantity]]*Table4[[#This Row],[CostPrice]]</f>
        <v>321.44</v>
      </c>
      <c r="L4431" s="4">
        <f>Table4[[#This Row],[Net Revenue]]-Table4[[#This Row],[Total Cost]]</f>
        <v>146.68199999999996</v>
      </c>
      <c r="M4431" t="str">
        <f>_xlfn.XLOOKUP(Table4[[#This Row],[ProductID]], Products!A:A,Products!B:B, "Not Found")</f>
        <v>Us Snacks</v>
      </c>
      <c r="N4431" t="str">
        <f>TEXT(Table4[[#This Row],[Date]], "mmm")</f>
        <v>Aug</v>
      </c>
      <c r="O4431" t="str">
        <f>TEXT(Table4[[#This Row],[Date]], "yyyy")</f>
        <v>2025</v>
      </c>
      <c r="P4431" t="str">
        <f>_xlfn.XLOOKUP(Table4[[#This Row],[ProductID]],Products!A:A,Products!C:C, "Not Found")</f>
        <v>Groceries</v>
      </c>
      <c r="Q4431" t="str">
        <f>_xlfn.XLOOKUP(Table4[[#This Row],[ProductID]],Products!A:A,Products!D:D,"Not Found")</f>
        <v>Snacks</v>
      </c>
      <c r="R4431">
        <f>_xlfn.XLOOKUP(Table4[[#This Row],[ProductID]],Products!A:A,Products!E:E,"Not Found")</f>
        <v>123.19</v>
      </c>
      <c r="S4431">
        <f>_xlfn.XLOOKUP(Table4[[#This Row],[ProductID]],Products!A:A,Products!F:F, "Not Found")</f>
        <v>80.36</v>
      </c>
      <c r="T4431" t="str">
        <f>_xlfn.XLOOKUP(Table4[[#This Row],[CustomerID]],Customers!A:A,Customers!D:D, "Not Found")</f>
        <v>M</v>
      </c>
      <c r="U4431" s="6">
        <f>_xlfn.XLOOKUP(Table4[[#This Row],[CustomerID]],Customers!A:A,Customers!E:E, "Not Found")</f>
        <v>27877</v>
      </c>
      <c r="V4431">
        <f ca="1">DATEDIF(Table4[[#This Row],[CustomerBirthday]], TODAY(), "Y")</f>
        <v>50</v>
      </c>
      <c r="W4431" t="str" cm="1">
        <f t="array" aca="1" ref="W4431" ca="1">_xlfn.IFS(Table4[[#This Row],[Age]]&lt;25, "Under 25",Table4[[#This Row],[Age]]=34, "25-34", Table4[[#This Row],[Age]]&lt;=49, "35-49", Table4[[#This Row],[Age]]&lt;=64, "50-64", Table4[[#This Row],[Age]]&gt;=65, "65+")</f>
        <v>50-64</v>
      </c>
      <c r="X4431" t="str">
        <f>_xlfn.XLOOKUP(Table4[[#This Row],[StoreID]],Stores!A:A,Stores!B:B, "Not found")</f>
        <v>MegaMart Jimenezborough</v>
      </c>
      <c r="Y4431" t="str">
        <f>_xlfn.XLOOKUP(Table4[[#This Row],[StoreID]],Stores!A:A,Stores!C:C, "Not Found")</f>
        <v>Jimenezborough</v>
      </c>
      <c r="Z4431" t="str">
        <f>_xlfn.XLOOKUP(Table4[[#This Row],[StoreID]],Stores!A:A,Stores!D:D, "Not Found")</f>
        <v>South</v>
      </c>
    </row>
    <row r="4432" spans="1:26">
      <c r="A4432" t="s">
        <v>5298</v>
      </c>
      <c r="B4432" s="1">
        <v>45275</v>
      </c>
      <c r="C4432" t="s">
        <v>324</v>
      </c>
      <c r="D4432" t="s">
        <v>782</v>
      </c>
      <c r="E4432" t="s">
        <v>846</v>
      </c>
      <c r="F4432">
        <v>1</v>
      </c>
      <c r="G4432">
        <v>0</v>
      </c>
      <c r="H4432" t="s">
        <v>868</v>
      </c>
      <c r="I4432" s="4">
        <f>Table4[[#This Row],[Quantity]]*Table4[[#This Row],[UnitPrice]]</f>
        <v>673.78</v>
      </c>
      <c r="J4432" s="4">
        <f>Table4[[#This Row],[Gross Revenue]]*(1-Table4[[#This Row],[Discount]])</f>
        <v>673.78</v>
      </c>
      <c r="K4432" s="4">
        <f>Table4[[#This Row],[Quantity]]*Table4[[#This Row],[CostPrice]]</f>
        <v>363.33</v>
      </c>
      <c r="L4432" s="4">
        <f>Table4[[#This Row],[Net Revenue]]-Table4[[#This Row],[Total Cost]]</f>
        <v>310.45</v>
      </c>
      <c r="M4432" t="str">
        <f>_xlfn.XLOOKUP(Table4[[#This Row],[ProductID]], Products!A:A,Products!B:B, "Not Found")</f>
        <v>Deal Smartphone</v>
      </c>
      <c r="N4432" t="str">
        <f>TEXT(Table4[[#This Row],[Date]], "mmm")</f>
        <v>Dec</v>
      </c>
      <c r="O4432" t="str">
        <f>TEXT(Table4[[#This Row],[Date]], "yyyy")</f>
        <v>2023</v>
      </c>
      <c r="P4432" t="str">
        <f>_xlfn.XLOOKUP(Table4[[#This Row],[ProductID]],Products!A:A,Products!C:C, "Not Found")</f>
        <v>Electronics</v>
      </c>
      <c r="Q4432" t="str">
        <f>_xlfn.XLOOKUP(Table4[[#This Row],[ProductID]],Products!A:A,Products!D:D,"Not Found")</f>
        <v>Smartphone</v>
      </c>
      <c r="R4432">
        <f>_xlfn.XLOOKUP(Table4[[#This Row],[ProductID]],Products!A:A,Products!E:E,"Not Found")</f>
        <v>673.78</v>
      </c>
      <c r="S4432">
        <f>_xlfn.XLOOKUP(Table4[[#This Row],[ProductID]],Products!A:A,Products!F:F, "Not Found")</f>
        <v>363.33</v>
      </c>
      <c r="T4432" t="str">
        <f>_xlfn.XLOOKUP(Table4[[#This Row],[CustomerID]],Customers!A:A,Customers!D:D, "Not Found")</f>
        <v>F</v>
      </c>
      <c r="U4432" s="6">
        <f>_xlfn.XLOOKUP(Table4[[#This Row],[CustomerID]],Customers!A:A,Customers!E:E, "Not Found")</f>
        <v>27663</v>
      </c>
      <c r="V4432">
        <f ca="1">DATEDIF(Table4[[#This Row],[CustomerBirthday]], TODAY(), "Y")</f>
        <v>50</v>
      </c>
      <c r="W4432" t="str" cm="1">
        <f t="array" aca="1" ref="W4432" ca="1">_xlfn.IFS(Table4[[#This Row],[Age]]&lt;25, "Under 25",Table4[[#This Row],[Age]]=34, "25-34", Table4[[#This Row],[Age]]&lt;=49, "35-49", Table4[[#This Row],[Age]]&lt;=64, "50-64", Table4[[#This Row],[Age]]&gt;=65, "65+")</f>
        <v>50-64</v>
      </c>
      <c r="X4432" t="str">
        <f>_xlfn.XLOOKUP(Table4[[#This Row],[StoreID]],Stores!A:A,Stores!B:B, "Not found")</f>
        <v>MegaMart Johnmouth</v>
      </c>
      <c r="Y4432" t="str">
        <f>_xlfn.XLOOKUP(Table4[[#This Row],[StoreID]],Stores!A:A,Stores!C:C, "Not Found")</f>
        <v>Johnmouth</v>
      </c>
      <c r="Z4432" t="str">
        <f>_xlfn.XLOOKUP(Table4[[#This Row],[StoreID]],Stores!A:A,Stores!D:D, "Not Found")</f>
        <v>East</v>
      </c>
    </row>
    <row r="4433" spans="1:26">
      <c r="A4433" t="s">
        <v>5299</v>
      </c>
      <c r="B4433" s="1">
        <v>45469</v>
      </c>
      <c r="C4433" t="s">
        <v>217</v>
      </c>
      <c r="D4433" t="s">
        <v>810</v>
      </c>
      <c r="E4433" t="s">
        <v>846</v>
      </c>
      <c r="F4433">
        <v>4</v>
      </c>
      <c r="G4433">
        <v>0</v>
      </c>
      <c r="H4433" t="s">
        <v>871</v>
      </c>
      <c r="I4433" s="4">
        <f>Table4[[#This Row],[Quantity]]*Table4[[#This Row],[UnitPrice]]</f>
        <v>1814.48</v>
      </c>
      <c r="J4433" s="4">
        <f>Table4[[#This Row],[Gross Revenue]]*(1-Table4[[#This Row],[Discount]])</f>
        <v>1814.48</v>
      </c>
      <c r="K4433" s="4">
        <f>Table4[[#This Row],[Quantity]]*Table4[[#This Row],[CostPrice]]</f>
        <v>1266.52</v>
      </c>
      <c r="L4433" s="4">
        <f>Table4[[#This Row],[Net Revenue]]-Table4[[#This Row],[Total Cost]]</f>
        <v>547.96</v>
      </c>
      <c r="M4433" t="str">
        <f>_xlfn.XLOOKUP(Table4[[#This Row],[ProductID]], Products!A:A,Products!B:B, "Not Found")</f>
        <v>Maybe Clothing</v>
      </c>
      <c r="N4433" t="str">
        <f>TEXT(Table4[[#This Row],[Date]], "mmm")</f>
        <v>Jun</v>
      </c>
      <c r="O4433" t="str">
        <f>TEXT(Table4[[#This Row],[Date]], "yyyy")</f>
        <v>2024</v>
      </c>
      <c r="P4433" t="str">
        <f>_xlfn.XLOOKUP(Table4[[#This Row],[ProductID]],Products!A:A,Products!C:C, "Not Found")</f>
        <v>Fashion</v>
      </c>
      <c r="Q4433" t="str">
        <f>_xlfn.XLOOKUP(Table4[[#This Row],[ProductID]],Products!A:A,Products!D:D,"Not Found")</f>
        <v>Clothing</v>
      </c>
      <c r="R4433">
        <f>_xlfn.XLOOKUP(Table4[[#This Row],[ProductID]],Products!A:A,Products!E:E,"Not Found")</f>
        <v>453.62</v>
      </c>
      <c r="S4433">
        <f>_xlfn.XLOOKUP(Table4[[#This Row],[ProductID]],Products!A:A,Products!F:F, "Not Found")</f>
        <v>316.63</v>
      </c>
      <c r="T4433" t="str">
        <f>_xlfn.XLOOKUP(Table4[[#This Row],[CustomerID]],Customers!A:A,Customers!D:D, "Not Found")</f>
        <v>F</v>
      </c>
      <c r="U4433" s="6">
        <f>_xlfn.XLOOKUP(Table4[[#This Row],[CustomerID]],Customers!A:A,Customers!E:E, "Not Found")</f>
        <v>38253</v>
      </c>
      <c r="V4433">
        <f ca="1">DATEDIF(Table4[[#This Row],[CustomerBirthday]], TODAY(), "Y")</f>
        <v>21</v>
      </c>
      <c r="W4433" t="str" cm="1">
        <f t="array" aca="1" ref="W4433" ca="1">_xlfn.IFS(Table4[[#This Row],[Age]]&lt;25, "Under 25",Table4[[#This Row],[Age]]=34, "25-34", Table4[[#This Row],[Age]]&lt;=49, "35-49", Table4[[#This Row],[Age]]&lt;=64, "50-64", Table4[[#This Row],[Age]]&gt;=65, "65+")</f>
        <v>Under 25</v>
      </c>
      <c r="X4433" t="str">
        <f>_xlfn.XLOOKUP(Table4[[#This Row],[StoreID]],Stores!A:A,Stores!B:B, "Not found")</f>
        <v>MegaMart Johnmouth</v>
      </c>
      <c r="Y4433" t="str">
        <f>_xlfn.XLOOKUP(Table4[[#This Row],[StoreID]],Stores!A:A,Stores!C:C, "Not Found")</f>
        <v>Johnmouth</v>
      </c>
      <c r="Z4433" t="str">
        <f>_xlfn.XLOOKUP(Table4[[#This Row],[StoreID]],Stores!A:A,Stores!D:D, "Not Found")</f>
        <v>East</v>
      </c>
    </row>
    <row r="4434" spans="1:26">
      <c r="A4434" t="s">
        <v>5300</v>
      </c>
      <c r="B4434" s="1">
        <v>45512</v>
      </c>
      <c r="C4434" t="s">
        <v>680</v>
      </c>
      <c r="D4434" t="s">
        <v>806</v>
      </c>
      <c r="E4434" t="s">
        <v>831</v>
      </c>
      <c r="F4434">
        <v>4</v>
      </c>
      <c r="G4434">
        <v>0.05</v>
      </c>
      <c r="H4434" t="s">
        <v>871</v>
      </c>
      <c r="I4434" s="4">
        <f>Table4[[#This Row],[Quantity]]*Table4[[#This Row],[UnitPrice]]</f>
        <v>6982.44</v>
      </c>
      <c r="J4434" s="4">
        <f>Table4[[#This Row],[Gross Revenue]]*(1-Table4[[#This Row],[Discount]])</f>
        <v>6633.3179999999993</v>
      </c>
      <c r="K4434" s="4">
        <f>Table4[[#This Row],[Quantity]]*Table4[[#This Row],[CostPrice]]</f>
        <v>5289.76</v>
      </c>
      <c r="L4434" s="4">
        <f>Table4[[#This Row],[Net Revenue]]-Table4[[#This Row],[Total Cost]]</f>
        <v>1343.5579999999991</v>
      </c>
      <c r="M4434" t="str">
        <f>_xlfn.XLOOKUP(Table4[[#This Row],[ProductID]], Products!A:A,Products!B:B, "Not Found")</f>
        <v>Piece Headphones</v>
      </c>
      <c r="N4434" t="str">
        <f>TEXT(Table4[[#This Row],[Date]], "mmm")</f>
        <v>Aug</v>
      </c>
      <c r="O4434" t="str">
        <f>TEXT(Table4[[#This Row],[Date]], "yyyy")</f>
        <v>2024</v>
      </c>
      <c r="P4434" t="str">
        <f>_xlfn.XLOOKUP(Table4[[#This Row],[ProductID]],Products!A:A,Products!C:C, "Not Found")</f>
        <v>Electronics</v>
      </c>
      <c r="Q4434" t="str">
        <f>_xlfn.XLOOKUP(Table4[[#This Row],[ProductID]],Products!A:A,Products!D:D,"Not Found")</f>
        <v>Headphones</v>
      </c>
      <c r="R4434">
        <f>_xlfn.XLOOKUP(Table4[[#This Row],[ProductID]],Products!A:A,Products!E:E,"Not Found")</f>
        <v>1745.61</v>
      </c>
      <c r="S4434">
        <f>_xlfn.XLOOKUP(Table4[[#This Row],[ProductID]],Products!A:A,Products!F:F, "Not Found")</f>
        <v>1322.44</v>
      </c>
      <c r="T4434" t="str">
        <f>_xlfn.XLOOKUP(Table4[[#This Row],[CustomerID]],Customers!A:A,Customers!D:D, "Not Found")</f>
        <v>F</v>
      </c>
      <c r="U4434" s="6">
        <f>_xlfn.XLOOKUP(Table4[[#This Row],[CustomerID]],Customers!A:A,Customers!E:E, "Not Found")</f>
        <v>25513</v>
      </c>
      <c r="V4434">
        <f ca="1">DATEDIF(Table4[[#This Row],[CustomerBirthday]], TODAY(), "Y")</f>
        <v>56</v>
      </c>
      <c r="W4434" t="str" cm="1">
        <f t="array" aca="1" ref="W4434" ca="1">_xlfn.IFS(Table4[[#This Row],[Age]]&lt;25, "Under 25",Table4[[#This Row],[Age]]=34, "25-34", Table4[[#This Row],[Age]]&lt;=49, "35-49", Table4[[#This Row],[Age]]&lt;=64, "50-64", Table4[[#This Row],[Age]]&gt;=65, "65+")</f>
        <v>50-64</v>
      </c>
      <c r="X4434" t="str">
        <f>_xlfn.XLOOKUP(Table4[[#This Row],[StoreID]],Stores!A:A,Stores!B:B, "Not found")</f>
        <v>MegaMart Jimenezborough</v>
      </c>
      <c r="Y4434" t="str">
        <f>_xlfn.XLOOKUP(Table4[[#This Row],[StoreID]],Stores!A:A,Stores!C:C, "Not Found")</f>
        <v>Jimenezborough</v>
      </c>
      <c r="Z4434" t="str">
        <f>_xlfn.XLOOKUP(Table4[[#This Row],[StoreID]],Stores!A:A,Stores!D:D, "Not Found")</f>
        <v>South</v>
      </c>
    </row>
    <row r="4435" spans="1:26">
      <c r="A4435" t="s">
        <v>5301</v>
      </c>
      <c r="B4435" s="1">
        <v>45530</v>
      </c>
      <c r="C4435" t="s">
        <v>97</v>
      </c>
      <c r="D4435" t="s">
        <v>788</v>
      </c>
      <c r="E4435" t="s">
        <v>831</v>
      </c>
      <c r="F4435">
        <v>2</v>
      </c>
      <c r="G4435">
        <v>0.15</v>
      </c>
      <c r="H4435" t="s">
        <v>875</v>
      </c>
      <c r="I4435" s="4">
        <f>Table4[[#This Row],[Quantity]]*Table4[[#This Row],[UnitPrice]]</f>
        <v>2191.44</v>
      </c>
      <c r="J4435" s="4">
        <f>Table4[[#This Row],[Gross Revenue]]*(1-Table4[[#This Row],[Discount]])</f>
        <v>1862.7239999999999</v>
      </c>
      <c r="K4435" s="4">
        <f>Table4[[#This Row],[Quantity]]*Table4[[#This Row],[CostPrice]]</f>
        <v>1644.4</v>
      </c>
      <c r="L4435" s="4">
        <f>Table4[[#This Row],[Net Revenue]]-Table4[[#This Row],[Total Cost]]</f>
        <v>218.32399999999984</v>
      </c>
      <c r="M4435" t="str">
        <f>_xlfn.XLOOKUP(Table4[[#This Row],[ProductID]], Products!A:A,Products!B:B, "Not Found")</f>
        <v>Foot Snacks</v>
      </c>
      <c r="N4435" t="str">
        <f>TEXT(Table4[[#This Row],[Date]], "mmm")</f>
        <v>Aug</v>
      </c>
      <c r="O4435" t="str">
        <f>TEXT(Table4[[#This Row],[Date]], "yyyy")</f>
        <v>2024</v>
      </c>
      <c r="P4435" t="str">
        <f>_xlfn.XLOOKUP(Table4[[#This Row],[ProductID]],Products!A:A,Products!C:C, "Not Found")</f>
        <v>Groceries</v>
      </c>
      <c r="Q4435" t="str">
        <f>_xlfn.XLOOKUP(Table4[[#This Row],[ProductID]],Products!A:A,Products!D:D,"Not Found")</f>
        <v>Snacks</v>
      </c>
      <c r="R4435">
        <f>_xlfn.XLOOKUP(Table4[[#This Row],[ProductID]],Products!A:A,Products!E:E,"Not Found")</f>
        <v>1095.72</v>
      </c>
      <c r="S4435">
        <f>_xlfn.XLOOKUP(Table4[[#This Row],[ProductID]],Products!A:A,Products!F:F, "Not Found")</f>
        <v>822.2</v>
      </c>
      <c r="T4435" t="str">
        <f>_xlfn.XLOOKUP(Table4[[#This Row],[CustomerID]],Customers!A:A,Customers!D:D, "Not Found")</f>
        <v>F</v>
      </c>
      <c r="U4435" s="6">
        <f>_xlfn.XLOOKUP(Table4[[#This Row],[CustomerID]],Customers!A:A,Customers!E:E, "Not Found")</f>
        <v>22610</v>
      </c>
      <c r="V4435">
        <f ca="1">DATEDIF(Table4[[#This Row],[CustomerBirthday]], TODAY(), "Y")</f>
        <v>64</v>
      </c>
      <c r="W4435" t="str" cm="1">
        <f t="array" aca="1" ref="W4435" ca="1">_xlfn.IFS(Table4[[#This Row],[Age]]&lt;25, "Under 25",Table4[[#This Row],[Age]]=34, "25-34", Table4[[#This Row],[Age]]&lt;=49, "35-49", Table4[[#This Row],[Age]]&lt;=64, "50-64", Table4[[#This Row],[Age]]&gt;=65, "65+")</f>
        <v>50-64</v>
      </c>
      <c r="X4435" t="str">
        <f>_xlfn.XLOOKUP(Table4[[#This Row],[StoreID]],Stores!A:A,Stores!B:B, "Not found")</f>
        <v>MegaMart Jimenezborough</v>
      </c>
      <c r="Y4435" t="str">
        <f>_xlfn.XLOOKUP(Table4[[#This Row],[StoreID]],Stores!A:A,Stores!C:C, "Not Found")</f>
        <v>Jimenezborough</v>
      </c>
      <c r="Z4435" t="str">
        <f>_xlfn.XLOOKUP(Table4[[#This Row],[StoreID]],Stores!A:A,Stores!D:D, "Not Found")</f>
        <v>South</v>
      </c>
    </row>
    <row r="4436" spans="1:26">
      <c r="A4436" t="s">
        <v>5302</v>
      </c>
      <c r="B4436" s="1">
        <v>45895</v>
      </c>
      <c r="C4436" t="s">
        <v>673</v>
      </c>
      <c r="D4436" t="s">
        <v>755</v>
      </c>
      <c r="E4436" t="s">
        <v>846</v>
      </c>
      <c r="F4436">
        <v>4</v>
      </c>
      <c r="G4436">
        <v>0</v>
      </c>
      <c r="H4436" t="s">
        <v>868</v>
      </c>
      <c r="I4436" s="4">
        <f>Table4[[#This Row],[Quantity]]*Table4[[#This Row],[UnitPrice]]</f>
        <v>7435</v>
      </c>
      <c r="J4436" s="4">
        <f>Table4[[#This Row],[Gross Revenue]]*(1-Table4[[#This Row],[Discount]])</f>
        <v>7435</v>
      </c>
      <c r="K4436" s="4">
        <f>Table4[[#This Row],[Quantity]]*Table4[[#This Row],[CostPrice]]</f>
        <v>5804.64</v>
      </c>
      <c r="L4436" s="4">
        <f>Table4[[#This Row],[Net Revenue]]-Table4[[#This Row],[Total Cost]]</f>
        <v>1630.3599999999997</v>
      </c>
      <c r="M4436" t="str">
        <f>_xlfn.XLOOKUP(Table4[[#This Row],[ProductID]], Products!A:A,Products!B:B, "Not Found")</f>
        <v>House Accessories</v>
      </c>
      <c r="N4436" t="str">
        <f>TEXT(Table4[[#This Row],[Date]], "mmm")</f>
        <v>Aug</v>
      </c>
      <c r="O4436" t="str">
        <f>TEXT(Table4[[#This Row],[Date]], "yyyy")</f>
        <v>2025</v>
      </c>
      <c r="P4436" t="str">
        <f>_xlfn.XLOOKUP(Table4[[#This Row],[ProductID]],Products!A:A,Products!C:C, "Not Found")</f>
        <v>Fashion</v>
      </c>
      <c r="Q4436" t="str">
        <f>_xlfn.XLOOKUP(Table4[[#This Row],[ProductID]],Products!A:A,Products!D:D,"Not Found")</f>
        <v>Accessories</v>
      </c>
      <c r="R4436">
        <f>_xlfn.XLOOKUP(Table4[[#This Row],[ProductID]],Products!A:A,Products!E:E,"Not Found")</f>
        <v>1858.75</v>
      </c>
      <c r="S4436">
        <f>_xlfn.XLOOKUP(Table4[[#This Row],[ProductID]],Products!A:A,Products!F:F, "Not Found")</f>
        <v>1451.16</v>
      </c>
      <c r="T4436" t="str">
        <f>_xlfn.XLOOKUP(Table4[[#This Row],[CustomerID]],Customers!A:A,Customers!D:D, "Not Found")</f>
        <v>F</v>
      </c>
      <c r="U4436" s="6">
        <f>_xlfn.XLOOKUP(Table4[[#This Row],[CustomerID]],Customers!A:A,Customers!E:E, "Not Found")</f>
        <v>21380</v>
      </c>
      <c r="V4436">
        <f ca="1">DATEDIF(Table4[[#This Row],[CustomerBirthday]], TODAY(), "Y")</f>
        <v>68</v>
      </c>
      <c r="W4436" t="str" cm="1">
        <f t="array" aca="1" ref="W4436" ca="1">_xlfn.IFS(Table4[[#This Row],[Age]]&lt;25, "Under 25",Table4[[#This Row],[Age]]=34, "25-34", Table4[[#This Row],[Age]]&lt;=49, "35-49", Table4[[#This Row],[Age]]&lt;=64, "50-64", Table4[[#This Row],[Age]]&gt;=65, "65+")</f>
        <v>65+</v>
      </c>
      <c r="X4436" t="str">
        <f>_xlfn.XLOOKUP(Table4[[#This Row],[StoreID]],Stores!A:A,Stores!B:B, "Not found")</f>
        <v>MegaMart Johnmouth</v>
      </c>
      <c r="Y4436" t="str">
        <f>_xlfn.XLOOKUP(Table4[[#This Row],[StoreID]],Stores!A:A,Stores!C:C, "Not Found")</f>
        <v>Johnmouth</v>
      </c>
      <c r="Z4436" t="str">
        <f>_xlfn.XLOOKUP(Table4[[#This Row],[StoreID]],Stores!A:A,Stores!D:D, "Not Found")</f>
        <v>East</v>
      </c>
    </row>
    <row r="4437" spans="1:26">
      <c r="A4437" t="s">
        <v>5303</v>
      </c>
      <c r="B4437" s="1">
        <v>45275</v>
      </c>
      <c r="C4437" t="s">
        <v>467</v>
      </c>
      <c r="D4437" t="s">
        <v>718</v>
      </c>
      <c r="E4437" t="s">
        <v>835</v>
      </c>
      <c r="F4437">
        <v>2</v>
      </c>
      <c r="G4437">
        <v>0</v>
      </c>
      <c r="H4437" t="s">
        <v>875</v>
      </c>
      <c r="I4437" s="4">
        <f>Table4[[#This Row],[Quantity]]*Table4[[#This Row],[UnitPrice]]</f>
        <v>675.26</v>
      </c>
      <c r="J4437" s="4">
        <f>Table4[[#This Row],[Gross Revenue]]*(1-Table4[[#This Row],[Discount]])</f>
        <v>675.26</v>
      </c>
      <c r="K4437" s="4">
        <f>Table4[[#This Row],[Quantity]]*Table4[[#This Row],[CostPrice]]</f>
        <v>338.06</v>
      </c>
      <c r="L4437" s="4">
        <f>Table4[[#This Row],[Net Revenue]]-Table4[[#This Row],[Total Cost]]</f>
        <v>337.2</v>
      </c>
      <c r="M4437" t="str">
        <f>_xlfn.XLOOKUP(Table4[[#This Row],[ProductID]], Products!A:A,Products!B:B, "Not Found")</f>
        <v>Here Footwear</v>
      </c>
      <c r="N4437" t="str">
        <f>TEXT(Table4[[#This Row],[Date]], "mmm")</f>
        <v>Dec</v>
      </c>
      <c r="O4437" t="str">
        <f>TEXT(Table4[[#This Row],[Date]], "yyyy")</f>
        <v>2023</v>
      </c>
      <c r="P4437" t="str">
        <f>_xlfn.XLOOKUP(Table4[[#This Row],[ProductID]],Products!A:A,Products!C:C, "Not Found")</f>
        <v>Fashion</v>
      </c>
      <c r="Q4437" t="str">
        <f>_xlfn.XLOOKUP(Table4[[#This Row],[ProductID]],Products!A:A,Products!D:D,"Not Found")</f>
        <v>Footwear</v>
      </c>
      <c r="R4437">
        <f>_xlfn.XLOOKUP(Table4[[#This Row],[ProductID]],Products!A:A,Products!E:E,"Not Found")</f>
        <v>337.63</v>
      </c>
      <c r="S4437">
        <f>_xlfn.XLOOKUP(Table4[[#This Row],[ProductID]],Products!A:A,Products!F:F, "Not Found")</f>
        <v>169.03</v>
      </c>
      <c r="T4437" t="str">
        <f>_xlfn.XLOOKUP(Table4[[#This Row],[CustomerID]],Customers!A:A,Customers!D:D, "Not Found")</f>
        <v>F</v>
      </c>
      <c r="U4437" s="6">
        <f>_xlfn.XLOOKUP(Table4[[#This Row],[CustomerID]],Customers!A:A,Customers!E:E, "Not Found")</f>
        <v>30272</v>
      </c>
      <c r="V4437">
        <f ca="1">DATEDIF(Table4[[#This Row],[CustomerBirthday]], TODAY(), "Y")</f>
        <v>43</v>
      </c>
      <c r="W4437" t="str" cm="1">
        <f t="array" aca="1" ref="W4437" ca="1">_xlfn.IFS(Table4[[#This Row],[Age]]&lt;25, "Under 25",Table4[[#This Row],[Age]]=34, "25-34", Table4[[#This Row],[Age]]&lt;=49, "35-49", Table4[[#This Row],[Age]]&lt;=64, "50-64", Table4[[#This Row],[Age]]&gt;=65, "65+")</f>
        <v>35-49</v>
      </c>
      <c r="X4437" t="str">
        <f>_xlfn.XLOOKUP(Table4[[#This Row],[StoreID]],Stores!A:A,Stores!B:B, "Not found")</f>
        <v>MegaMart Peckmouth</v>
      </c>
      <c r="Y4437" t="str">
        <f>_xlfn.XLOOKUP(Table4[[#This Row],[StoreID]],Stores!A:A,Stores!C:C, "Not Found")</f>
        <v>Peckmouth</v>
      </c>
      <c r="Z4437" t="str">
        <f>_xlfn.XLOOKUP(Table4[[#This Row],[StoreID]],Stores!A:A,Stores!D:D, "Not Found")</f>
        <v>East</v>
      </c>
    </row>
    <row r="4438" spans="1:26">
      <c r="A4438" t="s">
        <v>5304</v>
      </c>
      <c r="B4438" s="1">
        <v>45463</v>
      </c>
      <c r="C4438" t="s">
        <v>247</v>
      </c>
      <c r="D4438" t="s">
        <v>722</v>
      </c>
      <c r="E4438" t="s">
        <v>839</v>
      </c>
      <c r="F4438">
        <v>3</v>
      </c>
      <c r="G4438">
        <v>0.15</v>
      </c>
      <c r="H4438" t="s">
        <v>875</v>
      </c>
      <c r="I4438" s="4">
        <f>Table4[[#This Row],[Quantity]]*Table4[[#This Row],[UnitPrice]]</f>
        <v>5561.3099999999995</v>
      </c>
      <c r="J4438" s="4">
        <f>Table4[[#This Row],[Gross Revenue]]*(1-Table4[[#This Row],[Discount]])</f>
        <v>4727.1134999999995</v>
      </c>
      <c r="K4438" s="4">
        <f>Table4[[#This Row],[Quantity]]*Table4[[#This Row],[CostPrice]]</f>
        <v>4090.56</v>
      </c>
      <c r="L4438" s="4">
        <f>Table4[[#This Row],[Net Revenue]]-Table4[[#This Row],[Total Cost]]</f>
        <v>636.55349999999953</v>
      </c>
      <c r="M4438" t="str">
        <f>_xlfn.XLOOKUP(Table4[[#This Row],[ProductID]], Products!A:A,Products!B:B, "Not Found")</f>
        <v>Four Accessories</v>
      </c>
      <c r="N4438" t="str">
        <f>TEXT(Table4[[#This Row],[Date]], "mmm")</f>
        <v>Jun</v>
      </c>
      <c r="O4438" t="str">
        <f>TEXT(Table4[[#This Row],[Date]], "yyyy")</f>
        <v>2024</v>
      </c>
      <c r="P4438" t="str">
        <f>_xlfn.XLOOKUP(Table4[[#This Row],[ProductID]],Products!A:A,Products!C:C, "Not Found")</f>
        <v>Fashion</v>
      </c>
      <c r="Q4438" t="str">
        <f>_xlfn.XLOOKUP(Table4[[#This Row],[ProductID]],Products!A:A,Products!D:D,"Not Found")</f>
        <v>Accessories</v>
      </c>
      <c r="R4438">
        <f>_xlfn.XLOOKUP(Table4[[#This Row],[ProductID]],Products!A:A,Products!E:E,"Not Found")</f>
        <v>1853.77</v>
      </c>
      <c r="S4438">
        <f>_xlfn.XLOOKUP(Table4[[#This Row],[ProductID]],Products!A:A,Products!F:F, "Not Found")</f>
        <v>1363.52</v>
      </c>
      <c r="T4438" t="str">
        <f>_xlfn.XLOOKUP(Table4[[#This Row],[CustomerID]],Customers!A:A,Customers!D:D, "Not Found")</f>
        <v>F</v>
      </c>
      <c r="U4438" s="6">
        <f>_xlfn.XLOOKUP(Table4[[#This Row],[CustomerID]],Customers!A:A,Customers!E:E, "Not Found")</f>
        <v>25547</v>
      </c>
      <c r="V4438">
        <f ca="1">DATEDIF(Table4[[#This Row],[CustomerBirthday]], TODAY(), "Y")</f>
        <v>56</v>
      </c>
      <c r="W4438" t="str" cm="1">
        <f t="array" aca="1" ref="W4438" ca="1">_xlfn.IFS(Table4[[#This Row],[Age]]&lt;25, "Under 25",Table4[[#This Row],[Age]]=34, "25-34", Table4[[#This Row],[Age]]&lt;=49, "35-49", Table4[[#This Row],[Age]]&lt;=64, "50-64", Table4[[#This Row],[Age]]&gt;=65, "65+")</f>
        <v>50-64</v>
      </c>
      <c r="X4438" t="str">
        <f>_xlfn.XLOOKUP(Table4[[#This Row],[StoreID]],Stores!A:A,Stores!B:B, "Not found")</f>
        <v>MegaMart New Michele</v>
      </c>
      <c r="Y4438" t="str">
        <f>_xlfn.XLOOKUP(Table4[[#This Row],[StoreID]],Stores!A:A,Stores!C:C, "Not Found")</f>
        <v>New Michele</v>
      </c>
      <c r="Z4438" t="str">
        <f>_xlfn.XLOOKUP(Table4[[#This Row],[StoreID]],Stores!A:A,Stores!D:D, "Not Found")</f>
        <v>West</v>
      </c>
    </row>
    <row r="4439" spans="1:26">
      <c r="A4439" t="s">
        <v>5305</v>
      </c>
      <c r="B4439" s="1">
        <v>45472</v>
      </c>
      <c r="C4439" t="s">
        <v>467</v>
      </c>
      <c r="D4439" t="s">
        <v>757</v>
      </c>
      <c r="E4439" t="s">
        <v>831</v>
      </c>
      <c r="F4439">
        <v>5</v>
      </c>
      <c r="G4439">
        <v>0.05</v>
      </c>
      <c r="H4439" t="s">
        <v>875</v>
      </c>
      <c r="I4439" s="4">
        <f>Table4[[#This Row],[Quantity]]*Table4[[#This Row],[UnitPrice]]</f>
        <v>6230.5499999999993</v>
      </c>
      <c r="J4439" s="4">
        <f>Table4[[#This Row],[Gross Revenue]]*(1-Table4[[#This Row],[Discount]])</f>
        <v>5919.0224999999991</v>
      </c>
      <c r="K4439" s="4">
        <f>Table4[[#This Row],[Quantity]]*Table4[[#This Row],[CostPrice]]</f>
        <v>4167.6000000000004</v>
      </c>
      <c r="L4439" s="4">
        <f>Table4[[#This Row],[Net Revenue]]-Table4[[#This Row],[Total Cost]]</f>
        <v>1751.4224999999988</v>
      </c>
      <c r="M4439" t="str">
        <f>_xlfn.XLOOKUP(Table4[[#This Row],[ProductID]], Products!A:A,Products!B:B, "Not Found")</f>
        <v>Find Headphones</v>
      </c>
      <c r="N4439" t="str">
        <f>TEXT(Table4[[#This Row],[Date]], "mmm")</f>
        <v>Jun</v>
      </c>
      <c r="O4439" t="str">
        <f>TEXT(Table4[[#This Row],[Date]], "yyyy")</f>
        <v>2024</v>
      </c>
      <c r="P4439" t="str">
        <f>_xlfn.XLOOKUP(Table4[[#This Row],[ProductID]],Products!A:A,Products!C:C, "Not Found")</f>
        <v>Electronics</v>
      </c>
      <c r="Q4439" t="str">
        <f>_xlfn.XLOOKUP(Table4[[#This Row],[ProductID]],Products!A:A,Products!D:D,"Not Found")</f>
        <v>Headphones</v>
      </c>
      <c r="R4439">
        <f>_xlfn.XLOOKUP(Table4[[#This Row],[ProductID]],Products!A:A,Products!E:E,"Not Found")</f>
        <v>1246.1099999999999</v>
      </c>
      <c r="S4439">
        <f>_xlfn.XLOOKUP(Table4[[#This Row],[ProductID]],Products!A:A,Products!F:F, "Not Found")</f>
        <v>833.52</v>
      </c>
      <c r="T4439" t="str">
        <f>_xlfn.XLOOKUP(Table4[[#This Row],[CustomerID]],Customers!A:A,Customers!D:D, "Not Found")</f>
        <v>F</v>
      </c>
      <c r="U4439" s="6">
        <f>_xlfn.XLOOKUP(Table4[[#This Row],[CustomerID]],Customers!A:A,Customers!E:E, "Not Found")</f>
        <v>30272</v>
      </c>
      <c r="V4439">
        <f ca="1">DATEDIF(Table4[[#This Row],[CustomerBirthday]], TODAY(), "Y")</f>
        <v>43</v>
      </c>
      <c r="W4439" t="str" cm="1">
        <f t="array" aca="1" ref="W4439" ca="1">_xlfn.IFS(Table4[[#This Row],[Age]]&lt;25, "Under 25",Table4[[#This Row],[Age]]=34, "25-34", Table4[[#This Row],[Age]]&lt;=49, "35-49", Table4[[#This Row],[Age]]&lt;=64, "50-64", Table4[[#This Row],[Age]]&gt;=65, "65+")</f>
        <v>35-49</v>
      </c>
      <c r="X4439" t="str">
        <f>_xlfn.XLOOKUP(Table4[[#This Row],[StoreID]],Stores!A:A,Stores!B:B, "Not found")</f>
        <v>MegaMart Jimenezborough</v>
      </c>
      <c r="Y4439" t="str">
        <f>_xlfn.XLOOKUP(Table4[[#This Row],[StoreID]],Stores!A:A,Stores!C:C, "Not Found")</f>
        <v>Jimenezborough</v>
      </c>
      <c r="Z4439" t="str">
        <f>_xlfn.XLOOKUP(Table4[[#This Row],[StoreID]],Stores!A:A,Stores!D:D, "Not Found")</f>
        <v>South</v>
      </c>
    </row>
    <row r="4440" spans="1:26">
      <c r="A4440" t="s">
        <v>5306</v>
      </c>
      <c r="B4440" s="1">
        <v>45790</v>
      </c>
      <c r="C4440" t="s">
        <v>452</v>
      </c>
      <c r="D4440" t="s">
        <v>780</v>
      </c>
      <c r="E4440" t="s">
        <v>831</v>
      </c>
      <c r="F4440">
        <v>4</v>
      </c>
      <c r="G4440">
        <v>0.1</v>
      </c>
      <c r="H4440" t="s">
        <v>865</v>
      </c>
      <c r="I4440" s="4">
        <f>Table4[[#This Row],[Quantity]]*Table4[[#This Row],[UnitPrice]]</f>
        <v>5088.92</v>
      </c>
      <c r="J4440" s="4">
        <f>Table4[[#This Row],[Gross Revenue]]*(1-Table4[[#This Row],[Discount]])</f>
        <v>4580.0280000000002</v>
      </c>
      <c r="K4440" s="4">
        <f>Table4[[#This Row],[Quantity]]*Table4[[#This Row],[CostPrice]]</f>
        <v>3810.6</v>
      </c>
      <c r="L4440" s="4">
        <f>Table4[[#This Row],[Net Revenue]]-Table4[[#This Row],[Total Cost]]</f>
        <v>769.42800000000034</v>
      </c>
      <c r="M4440" t="str">
        <f>_xlfn.XLOOKUP(Table4[[#This Row],[ProductID]], Products!A:A,Products!B:B, "Not Found")</f>
        <v>Hospital Smartphone</v>
      </c>
      <c r="N4440" t="str">
        <f>TEXT(Table4[[#This Row],[Date]], "mmm")</f>
        <v>May</v>
      </c>
      <c r="O4440" t="str">
        <f>TEXT(Table4[[#This Row],[Date]], "yyyy")</f>
        <v>2025</v>
      </c>
      <c r="P4440" t="str">
        <f>_xlfn.XLOOKUP(Table4[[#This Row],[ProductID]],Products!A:A,Products!C:C, "Not Found")</f>
        <v>Electronics</v>
      </c>
      <c r="Q4440" t="str">
        <f>_xlfn.XLOOKUP(Table4[[#This Row],[ProductID]],Products!A:A,Products!D:D,"Not Found")</f>
        <v>Smartphone</v>
      </c>
      <c r="R4440">
        <f>_xlfn.XLOOKUP(Table4[[#This Row],[ProductID]],Products!A:A,Products!E:E,"Not Found")</f>
        <v>1272.23</v>
      </c>
      <c r="S4440">
        <f>_xlfn.XLOOKUP(Table4[[#This Row],[ProductID]],Products!A:A,Products!F:F, "Not Found")</f>
        <v>952.65</v>
      </c>
      <c r="T4440" t="str">
        <f>_xlfn.XLOOKUP(Table4[[#This Row],[CustomerID]],Customers!A:A,Customers!D:D, "Not Found")</f>
        <v>M</v>
      </c>
      <c r="U4440" s="6">
        <f>_xlfn.XLOOKUP(Table4[[#This Row],[CustomerID]],Customers!A:A,Customers!E:E, "Not Found")</f>
        <v>22556</v>
      </c>
      <c r="V4440">
        <f ca="1">DATEDIF(Table4[[#This Row],[CustomerBirthday]], TODAY(), "Y")</f>
        <v>64</v>
      </c>
      <c r="W4440" t="str" cm="1">
        <f t="array" aca="1" ref="W4440" ca="1">_xlfn.IFS(Table4[[#This Row],[Age]]&lt;25, "Under 25",Table4[[#This Row],[Age]]=34, "25-34", Table4[[#This Row],[Age]]&lt;=49, "35-49", Table4[[#This Row],[Age]]&lt;=64, "50-64", Table4[[#This Row],[Age]]&gt;=65, "65+")</f>
        <v>50-64</v>
      </c>
      <c r="X4440" t="str">
        <f>_xlfn.XLOOKUP(Table4[[#This Row],[StoreID]],Stores!A:A,Stores!B:B, "Not found")</f>
        <v>MegaMart Jimenezborough</v>
      </c>
      <c r="Y4440" t="str">
        <f>_xlfn.XLOOKUP(Table4[[#This Row],[StoreID]],Stores!A:A,Stores!C:C, "Not Found")</f>
        <v>Jimenezborough</v>
      </c>
      <c r="Z4440" t="str">
        <f>_xlfn.XLOOKUP(Table4[[#This Row],[StoreID]],Stores!A:A,Stores!D:D, "Not Found")</f>
        <v>South</v>
      </c>
    </row>
    <row r="4441" spans="1:26">
      <c r="A4441" t="s">
        <v>5307</v>
      </c>
      <c r="B4441" s="1">
        <v>45825</v>
      </c>
      <c r="C4441" t="s">
        <v>241</v>
      </c>
      <c r="D4441" t="s">
        <v>816</v>
      </c>
      <c r="E4441" t="s">
        <v>842</v>
      </c>
      <c r="F4441">
        <v>1</v>
      </c>
      <c r="G4441">
        <v>0.05</v>
      </c>
      <c r="H4441" t="s">
        <v>871</v>
      </c>
      <c r="I4441" s="4">
        <f>Table4[[#This Row],[Quantity]]*Table4[[#This Row],[UnitPrice]]</f>
        <v>1879.08</v>
      </c>
      <c r="J4441" s="4">
        <f>Table4[[#This Row],[Gross Revenue]]*(1-Table4[[#This Row],[Discount]])</f>
        <v>1785.1259999999997</v>
      </c>
      <c r="K4441" s="4">
        <f>Table4[[#This Row],[Quantity]]*Table4[[#This Row],[CostPrice]]</f>
        <v>1004.56</v>
      </c>
      <c r="L4441" s="4">
        <f>Table4[[#This Row],[Net Revenue]]-Table4[[#This Row],[Total Cost]]</f>
        <v>780.5659999999998</v>
      </c>
      <c r="M4441" t="str">
        <f>_xlfn.XLOOKUP(Table4[[#This Row],[ProductID]], Products!A:A,Products!B:B, "Not Found")</f>
        <v>Set Dairy</v>
      </c>
      <c r="N4441" t="str">
        <f>TEXT(Table4[[#This Row],[Date]], "mmm")</f>
        <v>Jun</v>
      </c>
      <c r="O4441" t="str">
        <f>TEXT(Table4[[#This Row],[Date]], "yyyy")</f>
        <v>2025</v>
      </c>
      <c r="P4441" t="str">
        <f>_xlfn.XLOOKUP(Table4[[#This Row],[ProductID]],Products!A:A,Products!C:C, "Not Found")</f>
        <v>Groceries</v>
      </c>
      <c r="Q4441" t="str">
        <f>_xlfn.XLOOKUP(Table4[[#This Row],[ProductID]],Products!A:A,Products!D:D,"Not Found")</f>
        <v>Dairy</v>
      </c>
      <c r="R4441">
        <f>_xlfn.XLOOKUP(Table4[[#This Row],[ProductID]],Products!A:A,Products!E:E,"Not Found")</f>
        <v>1879.08</v>
      </c>
      <c r="S4441">
        <f>_xlfn.XLOOKUP(Table4[[#This Row],[ProductID]],Products!A:A,Products!F:F, "Not Found")</f>
        <v>1004.56</v>
      </c>
      <c r="T4441" t="str">
        <f>_xlfn.XLOOKUP(Table4[[#This Row],[CustomerID]],Customers!A:A,Customers!D:D, "Not Found")</f>
        <v>M</v>
      </c>
      <c r="U4441" s="6">
        <f>_xlfn.XLOOKUP(Table4[[#This Row],[CustomerID]],Customers!A:A,Customers!E:E, "Not Found")</f>
        <v>26671</v>
      </c>
      <c r="V4441">
        <f ca="1">DATEDIF(Table4[[#This Row],[CustomerBirthday]], TODAY(), "Y")</f>
        <v>53</v>
      </c>
      <c r="W4441" t="str" cm="1">
        <f t="array" aca="1" ref="W4441" ca="1">_xlfn.IFS(Table4[[#This Row],[Age]]&lt;25, "Under 25",Table4[[#This Row],[Age]]=34, "25-34", Table4[[#This Row],[Age]]&lt;=49, "35-49", Table4[[#This Row],[Age]]&lt;=64, "50-64", Table4[[#This Row],[Age]]&gt;=65, "65+")</f>
        <v>50-64</v>
      </c>
      <c r="X4441" t="str">
        <f>_xlfn.XLOOKUP(Table4[[#This Row],[StoreID]],Stores!A:A,Stores!B:B, "Not found")</f>
        <v>MegaMart Brianahaven</v>
      </c>
      <c r="Y4441" t="str">
        <f>_xlfn.XLOOKUP(Table4[[#This Row],[StoreID]],Stores!A:A,Stores!C:C, "Not Found")</f>
        <v>Brianahaven</v>
      </c>
      <c r="Z4441" t="str">
        <f>_xlfn.XLOOKUP(Table4[[#This Row],[StoreID]],Stores!A:A,Stores!D:D, "Not Found")</f>
        <v>North</v>
      </c>
    </row>
    <row r="4442" spans="1:26">
      <c r="A4442" t="s">
        <v>5308</v>
      </c>
      <c r="B4442" s="1">
        <v>45278</v>
      </c>
      <c r="C4442" t="s">
        <v>687</v>
      </c>
      <c r="D4442" t="s">
        <v>739</v>
      </c>
      <c r="E4442" t="s">
        <v>839</v>
      </c>
      <c r="F4442">
        <v>3</v>
      </c>
      <c r="G4442">
        <v>0.05</v>
      </c>
      <c r="H4442" t="s">
        <v>871</v>
      </c>
      <c r="I4442" s="4">
        <f>Table4[[#This Row],[Quantity]]*Table4[[#This Row],[UnitPrice]]</f>
        <v>3582.3599999999997</v>
      </c>
      <c r="J4442" s="4">
        <f>Table4[[#This Row],[Gross Revenue]]*(1-Table4[[#This Row],[Discount]])</f>
        <v>3403.2419999999997</v>
      </c>
      <c r="K4442" s="4">
        <f>Table4[[#This Row],[Quantity]]*Table4[[#This Row],[CostPrice]]</f>
        <v>2516.8500000000004</v>
      </c>
      <c r="L4442" s="4">
        <f>Table4[[#This Row],[Net Revenue]]-Table4[[#This Row],[Total Cost]]</f>
        <v>886.39199999999937</v>
      </c>
      <c r="M4442" t="str">
        <f>_xlfn.XLOOKUP(Table4[[#This Row],[ProductID]], Products!A:A,Products!B:B, "Not Found")</f>
        <v>Step Smartphone</v>
      </c>
      <c r="N4442" t="str">
        <f>TEXT(Table4[[#This Row],[Date]], "mmm")</f>
        <v>Dec</v>
      </c>
      <c r="O4442" t="str">
        <f>TEXT(Table4[[#This Row],[Date]], "yyyy")</f>
        <v>2023</v>
      </c>
      <c r="P4442" t="str">
        <f>_xlfn.XLOOKUP(Table4[[#This Row],[ProductID]],Products!A:A,Products!C:C, "Not Found")</f>
        <v>Electronics</v>
      </c>
      <c r="Q4442" t="str">
        <f>_xlfn.XLOOKUP(Table4[[#This Row],[ProductID]],Products!A:A,Products!D:D,"Not Found")</f>
        <v>Smartphone</v>
      </c>
      <c r="R4442">
        <f>_xlfn.XLOOKUP(Table4[[#This Row],[ProductID]],Products!A:A,Products!E:E,"Not Found")</f>
        <v>1194.1199999999999</v>
      </c>
      <c r="S4442">
        <f>_xlfn.XLOOKUP(Table4[[#This Row],[ProductID]],Products!A:A,Products!F:F, "Not Found")</f>
        <v>838.95</v>
      </c>
      <c r="T4442" t="str">
        <f>_xlfn.XLOOKUP(Table4[[#This Row],[CustomerID]],Customers!A:A,Customers!D:D, "Not Found")</f>
        <v>F</v>
      </c>
      <c r="U4442" s="6">
        <f>_xlfn.XLOOKUP(Table4[[#This Row],[CustomerID]],Customers!A:A,Customers!E:E, "Not Found")</f>
        <v>27995</v>
      </c>
      <c r="V4442">
        <f ca="1">DATEDIF(Table4[[#This Row],[CustomerBirthday]], TODAY(), "Y")</f>
        <v>49</v>
      </c>
      <c r="W4442" t="str" cm="1">
        <f t="array" aca="1" ref="W4442" ca="1">_xlfn.IFS(Table4[[#This Row],[Age]]&lt;25, "Under 25",Table4[[#This Row],[Age]]=34, "25-34", Table4[[#This Row],[Age]]&lt;=49, "35-49", Table4[[#This Row],[Age]]&lt;=64, "50-64", Table4[[#This Row],[Age]]&gt;=65, "65+")</f>
        <v>35-49</v>
      </c>
      <c r="X4442" t="str">
        <f>_xlfn.XLOOKUP(Table4[[#This Row],[StoreID]],Stores!A:A,Stores!B:B, "Not found")</f>
        <v>MegaMart New Michele</v>
      </c>
      <c r="Y4442" t="str">
        <f>_xlfn.XLOOKUP(Table4[[#This Row],[StoreID]],Stores!A:A,Stores!C:C, "Not Found")</f>
        <v>New Michele</v>
      </c>
      <c r="Z4442" t="str">
        <f>_xlfn.XLOOKUP(Table4[[#This Row],[StoreID]],Stores!A:A,Stores!D:D, "Not Found")</f>
        <v>West</v>
      </c>
    </row>
    <row r="4443" spans="1:26">
      <c r="A4443" t="s">
        <v>5309</v>
      </c>
      <c r="B4443" s="1">
        <v>45521</v>
      </c>
      <c r="C4443" t="s">
        <v>351</v>
      </c>
      <c r="D4443" t="s">
        <v>808</v>
      </c>
      <c r="E4443" t="s">
        <v>835</v>
      </c>
      <c r="F4443">
        <v>1</v>
      </c>
      <c r="G4443">
        <v>0.15</v>
      </c>
      <c r="H4443" t="s">
        <v>875</v>
      </c>
      <c r="I4443" s="4">
        <f>Table4[[#This Row],[Quantity]]*Table4[[#This Row],[UnitPrice]]</f>
        <v>1635.01</v>
      </c>
      <c r="J4443" s="4">
        <f>Table4[[#This Row],[Gross Revenue]]*(1-Table4[[#This Row],[Discount]])</f>
        <v>1389.7584999999999</v>
      </c>
      <c r="K4443" s="4">
        <f>Table4[[#This Row],[Quantity]]*Table4[[#This Row],[CostPrice]]</f>
        <v>1043.29</v>
      </c>
      <c r="L4443" s="4">
        <f>Table4[[#This Row],[Net Revenue]]-Table4[[#This Row],[Total Cost]]</f>
        <v>346.46849999999995</v>
      </c>
      <c r="M4443" t="str">
        <f>_xlfn.XLOOKUP(Table4[[#This Row],[ProductID]], Products!A:A,Products!B:B, "Not Found")</f>
        <v>Present Television</v>
      </c>
      <c r="N4443" t="str">
        <f>TEXT(Table4[[#This Row],[Date]], "mmm")</f>
        <v>Aug</v>
      </c>
      <c r="O4443" t="str">
        <f>TEXT(Table4[[#This Row],[Date]], "yyyy")</f>
        <v>2024</v>
      </c>
      <c r="P4443" t="str">
        <f>_xlfn.XLOOKUP(Table4[[#This Row],[ProductID]],Products!A:A,Products!C:C, "Not Found")</f>
        <v>Electronics</v>
      </c>
      <c r="Q4443" t="str">
        <f>_xlfn.XLOOKUP(Table4[[#This Row],[ProductID]],Products!A:A,Products!D:D,"Not Found")</f>
        <v>Television</v>
      </c>
      <c r="R4443">
        <f>_xlfn.XLOOKUP(Table4[[#This Row],[ProductID]],Products!A:A,Products!E:E,"Not Found")</f>
        <v>1635.01</v>
      </c>
      <c r="S4443">
        <f>_xlfn.XLOOKUP(Table4[[#This Row],[ProductID]],Products!A:A,Products!F:F, "Not Found")</f>
        <v>1043.29</v>
      </c>
      <c r="T4443" t="str">
        <f>_xlfn.XLOOKUP(Table4[[#This Row],[CustomerID]],Customers!A:A,Customers!D:D, "Not Found")</f>
        <v>M</v>
      </c>
      <c r="U4443" s="6">
        <f>_xlfn.XLOOKUP(Table4[[#This Row],[CustomerID]],Customers!A:A,Customers!E:E, "Not Found")</f>
        <v>28594</v>
      </c>
      <c r="V4443">
        <f ca="1">DATEDIF(Table4[[#This Row],[CustomerBirthday]], TODAY(), "Y")</f>
        <v>48</v>
      </c>
      <c r="W4443" t="str" cm="1">
        <f t="array" aca="1" ref="W4443" ca="1">_xlfn.IFS(Table4[[#This Row],[Age]]&lt;25, "Under 25",Table4[[#This Row],[Age]]=34, "25-34", Table4[[#This Row],[Age]]&lt;=49, "35-49", Table4[[#This Row],[Age]]&lt;=64, "50-64", Table4[[#This Row],[Age]]&gt;=65, "65+")</f>
        <v>35-49</v>
      </c>
      <c r="X4443" t="str">
        <f>_xlfn.XLOOKUP(Table4[[#This Row],[StoreID]],Stores!A:A,Stores!B:B, "Not found")</f>
        <v>MegaMart Peckmouth</v>
      </c>
      <c r="Y4443" t="str">
        <f>_xlfn.XLOOKUP(Table4[[#This Row],[StoreID]],Stores!A:A,Stores!C:C, "Not Found")</f>
        <v>Peckmouth</v>
      </c>
      <c r="Z4443" t="str">
        <f>_xlfn.XLOOKUP(Table4[[#This Row],[StoreID]],Stores!A:A,Stores!D:D, "Not Found")</f>
        <v>East</v>
      </c>
    </row>
    <row r="4444" spans="1:26">
      <c r="A4444" t="s">
        <v>5310</v>
      </c>
      <c r="B4444" s="1">
        <v>45283</v>
      </c>
      <c r="C4444" t="s">
        <v>144</v>
      </c>
      <c r="D4444" t="s">
        <v>804</v>
      </c>
      <c r="E4444" t="s">
        <v>839</v>
      </c>
      <c r="F4444">
        <v>2</v>
      </c>
      <c r="G4444">
        <v>0.05</v>
      </c>
      <c r="H4444" t="s">
        <v>865</v>
      </c>
      <c r="I4444" s="4">
        <f>Table4[[#This Row],[Quantity]]*Table4[[#This Row],[UnitPrice]]</f>
        <v>1081.8800000000001</v>
      </c>
      <c r="J4444" s="4">
        <f>Table4[[#This Row],[Gross Revenue]]*(1-Table4[[#This Row],[Discount]])</f>
        <v>1027.7860000000001</v>
      </c>
      <c r="K4444" s="4">
        <f>Table4[[#This Row],[Quantity]]*Table4[[#This Row],[CostPrice]]</f>
        <v>796.5</v>
      </c>
      <c r="L4444" s="4">
        <f>Table4[[#This Row],[Net Revenue]]-Table4[[#This Row],[Total Cost]]</f>
        <v>231.28600000000006</v>
      </c>
      <c r="M4444" t="str">
        <f>_xlfn.XLOOKUP(Table4[[#This Row],[ProductID]], Products!A:A,Products!B:B, "Not Found")</f>
        <v>Church Clothing</v>
      </c>
      <c r="N4444" t="str">
        <f>TEXT(Table4[[#This Row],[Date]], "mmm")</f>
        <v>Dec</v>
      </c>
      <c r="O4444" t="str">
        <f>TEXT(Table4[[#This Row],[Date]], "yyyy")</f>
        <v>2023</v>
      </c>
      <c r="P4444" t="str">
        <f>_xlfn.XLOOKUP(Table4[[#This Row],[ProductID]],Products!A:A,Products!C:C, "Not Found")</f>
        <v>Fashion</v>
      </c>
      <c r="Q4444" t="str">
        <f>_xlfn.XLOOKUP(Table4[[#This Row],[ProductID]],Products!A:A,Products!D:D,"Not Found")</f>
        <v>Clothing</v>
      </c>
      <c r="R4444">
        <f>_xlfn.XLOOKUP(Table4[[#This Row],[ProductID]],Products!A:A,Products!E:E,"Not Found")</f>
        <v>540.94000000000005</v>
      </c>
      <c r="S4444">
        <f>_xlfn.XLOOKUP(Table4[[#This Row],[ProductID]],Products!A:A,Products!F:F, "Not Found")</f>
        <v>398.25</v>
      </c>
      <c r="T4444" t="str">
        <f>_xlfn.XLOOKUP(Table4[[#This Row],[CustomerID]],Customers!A:A,Customers!D:D, "Not Found")</f>
        <v>F</v>
      </c>
      <c r="U4444" s="6">
        <f>_xlfn.XLOOKUP(Table4[[#This Row],[CustomerID]],Customers!A:A,Customers!E:E, "Not Found")</f>
        <v>30193</v>
      </c>
      <c r="V4444">
        <f ca="1">DATEDIF(Table4[[#This Row],[CustomerBirthday]], TODAY(), "Y")</f>
        <v>43</v>
      </c>
      <c r="W4444" t="str" cm="1">
        <f t="array" aca="1" ref="W4444" ca="1">_xlfn.IFS(Table4[[#This Row],[Age]]&lt;25, "Under 25",Table4[[#This Row],[Age]]=34, "25-34", Table4[[#This Row],[Age]]&lt;=49, "35-49", Table4[[#This Row],[Age]]&lt;=64, "50-64", Table4[[#This Row],[Age]]&gt;=65, "65+")</f>
        <v>35-49</v>
      </c>
      <c r="X4444" t="str">
        <f>_xlfn.XLOOKUP(Table4[[#This Row],[StoreID]],Stores!A:A,Stores!B:B, "Not found")</f>
        <v>MegaMart New Michele</v>
      </c>
      <c r="Y4444" t="str">
        <f>_xlfn.XLOOKUP(Table4[[#This Row],[StoreID]],Stores!A:A,Stores!C:C, "Not Found")</f>
        <v>New Michele</v>
      </c>
      <c r="Z4444" t="str">
        <f>_xlfn.XLOOKUP(Table4[[#This Row],[StoreID]],Stores!A:A,Stores!D:D, "Not Found")</f>
        <v>West</v>
      </c>
    </row>
    <row r="4445" spans="1:26">
      <c r="A4445" t="s">
        <v>5311</v>
      </c>
      <c r="B4445" s="1">
        <v>45249</v>
      </c>
      <c r="C4445" t="s">
        <v>683</v>
      </c>
      <c r="D4445" t="s">
        <v>734</v>
      </c>
      <c r="E4445" t="s">
        <v>831</v>
      </c>
      <c r="F4445">
        <v>2</v>
      </c>
      <c r="G4445">
        <v>0</v>
      </c>
      <c r="H4445" t="s">
        <v>865</v>
      </c>
      <c r="I4445" s="4">
        <f>Table4[[#This Row],[Quantity]]*Table4[[#This Row],[UnitPrice]]</f>
        <v>219.56</v>
      </c>
      <c r="J4445" s="4">
        <f>Table4[[#This Row],[Gross Revenue]]*(1-Table4[[#This Row],[Discount]])</f>
        <v>219.56</v>
      </c>
      <c r="K4445" s="4">
        <f>Table4[[#This Row],[Quantity]]*Table4[[#This Row],[CostPrice]]</f>
        <v>141.18</v>
      </c>
      <c r="L4445" s="4">
        <f>Table4[[#This Row],[Net Revenue]]-Table4[[#This Row],[Total Cost]]</f>
        <v>78.38</v>
      </c>
      <c r="M4445" t="str">
        <f>_xlfn.XLOOKUP(Table4[[#This Row],[ProductID]], Products!A:A,Products!B:B, "Not Found")</f>
        <v>Recognize Footwear</v>
      </c>
      <c r="N4445" t="str">
        <f>TEXT(Table4[[#This Row],[Date]], "mmm")</f>
        <v>Nov</v>
      </c>
      <c r="O4445" t="str">
        <f>TEXT(Table4[[#This Row],[Date]], "yyyy")</f>
        <v>2023</v>
      </c>
      <c r="P4445" t="str">
        <f>_xlfn.XLOOKUP(Table4[[#This Row],[ProductID]],Products!A:A,Products!C:C, "Not Found")</f>
        <v>Fashion</v>
      </c>
      <c r="Q4445" t="str">
        <f>_xlfn.XLOOKUP(Table4[[#This Row],[ProductID]],Products!A:A,Products!D:D,"Not Found")</f>
        <v>Footwear</v>
      </c>
      <c r="R4445">
        <f>_xlfn.XLOOKUP(Table4[[#This Row],[ProductID]],Products!A:A,Products!E:E,"Not Found")</f>
        <v>109.78</v>
      </c>
      <c r="S4445">
        <f>_xlfn.XLOOKUP(Table4[[#This Row],[ProductID]],Products!A:A,Products!F:F, "Not Found")</f>
        <v>70.59</v>
      </c>
      <c r="T4445" t="str">
        <f>_xlfn.XLOOKUP(Table4[[#This Row],[CustomerID]],Customers!A:A,Customers!D:D, "Not Found")</f>
        <v>M</v>
      </c>
      <c r="U4445" s="6">
        <f>_xlfn.XLOOKUP(Table4[[#This Row],[CustomerID]],Customers!A:A,Customers!E:E, "Not Found")</f>
        <v>36771</v>
      </c>
      <c r="V4445">
        <f ca="1">DATEDIF(Table4[[#This Row],[CustomerBirthday]], TODAY(), "Y")</f>
        <v>25</v>
      </c>
      <c r="W4445" t="str" cm="1">
        <f t="array" aca="1" ref="W4445" ca="1">_xlfn.IFS(Table4[[#This Row],[Age]]&lt;25, "Under 25",Table4[[#This Row],[Age]]=34, "25-34", Table4[[#This Row],[Age]]&lt;=49, "35-49", Table4[[#This Row],[Age]]&lt;=64, "50-64", Table4[[#This Row],[Age]]&gt;=65, "65+")</f>
        <v>35-49</v>
      </c>
      <c r="X4445" t="str">
        <f>_xlfn.XLOOKUP(Table4[[#This Row],[StoreID]],Stores!A:A,Stores!B:B, "Not found")</f>
        <v>MegaMart Jimenezborough</v>
      </c>
      <c r="Y4445" t="str">
        <f>_xlfn.XLOOKUP(Table4[[#This Row],[StoreID]],Stores!A:A,Stores!C:C, "Not Found")</f>
        <v>Jimenezborough</v>
      </c>
      <c r="Z4445" t="str">
        <f>_xlfn.XLOOKUP(Table4[[#This Row],[StoreID]],Stores!A:A,Stores!D:D, "Not Found")</f>
        <v>South</v>
      </c>
    </row>
    <row r="4446" spans="1:26">
      <c r="A4446" t="s">
        <v>5312</v>
      </c>
      <c r="B4446" s="1">
        <v>45599</v>
      </c>
      <c r="C4446" t="s">
        <v>298</v>
      </c>
      <c r="D4446" t="s">
        <v>824</v>
      </c>
      <c r="E4446" t="s">
        <v>842</v>
      </c>
      <c r="F4446">
        <v>4</v>
      </c>
      <c r="G4446">
        <v>0.05</v>
      </c>
      <c r="H4446" t="s">
        <v>868</v>
      </c>
      <c r="I4446" s="4">
        <f>Table4[[#This Row],[Quantity]]*Table4[[#This Row],[UnitPrice]]</f>
        <v>1553.04</v>
      </c>
      <c r="J4446" s="4">
        <f>Table4[[#This Row],[Gross Revenue]]*(1-Table4[[#This Row],[Discount]])</f>
        <v>1475.3879999999999</v>
      </c>
      <c r="K4446" s="4">
        <f>Table4[[#This Row],[Quantity]]*Table4[[#This Row],[CostPrice]]</f>
        <v>797.2</v>
      </c>
      <c r="L4446" s="4">
        <f>Table4[[#This Row],[Net Revenue]]-Table4[[#This Row],[Total Cost]]</f>
        <v>678.18799999999987</v>
      </c>
      <c r="M4446" t="str">
        <f>_xlfn.XLOOKUP(Table4[[#This Row],[ProductID]], Products!A:A,Products!B:B, "Not Found")</f>
        <v>Possible Watches</v>
      </c>
      <c r="N4446" t="str">
        <f>TEXT(Table4[[#This Row],[Date]], "mmm")</f>
        <v>Nov</v>
      </c>
      <c r="O4446" t="str">
        <f>TEXT(Table4[[#This Row],[Date]], "yyyy")</f>
        <v>2024</v>
      </c>
      <c r="P4446" t="str">
        <f>_xlfn.XLOOKUP(Table4[[#This Row],[ProductID]],Products!A:A,Products!C:C, "Not Found")</f>
        <v>Fashion</v>
      </c>
      <c r="Q4446" t="str">
        <f>_xlfn.XLOOKUP(Table4[[#This Row],[ProductID]],Products!A:A,Products!D:D,"Not Found")</f>
        <v>Watches</v>
      </c>
      <c r="R4446">
        <f>_xlfn.XLOOKUP(Table4[[#This Row],[ProductID]],Products!A:A,Products!E:E,"Not Found")</f>
        <v>388.26</v>
      </c>
      <c r="S4446">
        <f>_xlfn.XLOOKUP(Table4[[#This Row],[ProductID]],Products!A:A,Products!F:F, "Not Found")</f>
        <v>199.3</v>
      </c>
      <c r="T4446" t="str">
        <f>_xlfn.XLOOKUP(Table4[[#This Row],[CustomerID]],Customers!A:A,Customers!D:D, "Not Found")</f>
        <v>F</v>
      </c>
      <c r="U4446" s="6">
        <f>_xlfn.XLOOKUP(Table4[[#This Row],[CustomerID]],Customers!A:A,Customers!E:E, "Not Found")</f>
        <v>29021</v>
      </c>
      <c r="V4446">
        <f ca="1">DATEDIF(Table4[[#This Row],[CustomerBirthday]], TODAY(), "Y")</f>
        <v>47</v>
      </c>
      <c r="W4446" t="str" cm="1">
        <f t="array" aca="1" ref="W4446" ca="1">_xlfn.IFS(Table4[[#This Row],[Age]]&lt;25, "Under 25",Table4[[#This Row],[Age]]=34, "25-34", Table4[[#This Row],[Age]]&lt;=49, "35-49", Table4[[#This Row],[Age]]&lt;=64, "50-64", Table4[[#This Row],[Age]]&gt;=65, "65+")</f>
        <v>35-49</v>
      </c>
      <c r="X4446" t="str">
        <f>_xlfn.XLOOKUP(Table4[[#This Row],[StoreID]],Stores!A:A,Stores!B:B, "Not found")</f>
        <v>MegaMart Brianahaven</v>
      </c>
      <c r="Y4446" t="str">
        <f>_xlfn.XLOOKUP(Table4[[#This Row],[StoreID]],Stores!A:A,Stores!C:C, "Not Found")</f>
        <v>Brianahaven</v>
      </c>
      <c r="Z4446" t="str">
        <f>_xlfn.XLOOKUP(Table4[[#This Row],[StoreID]],Stores!A:A,Stores!D:D, "Not Found")</f>
        <v>North</v>
      </c>
    </row>
    <row r="4447" spans="1:26">
      <c r="A4447" t="s">
        <v>5313</v>
      </c>
      <c r="B4447" s="1">
        <v>45322</v>
      </c>
      <c r="C4447" t="s">
        <v>567</v>
      </c>
      <c r="D4447" t="s">
        <v>812</v>
      </c>
      <c r="E4447" t="s">
        <v>831</v>
      </c>
      <c r="F4447">
        <v>2</v>
      </c>
      <c r="G4447">
        <v>0.05</v>
      </c>
      <c r="H4447" t="s">
        <v>868</v>
      </c>
      <c r="I4447" s="4">
        <f>Table4[[#This Row],[Quantity]]*Table4[[#This Row],[UnitPrice]]</f>
        <v>1128.8399999999999</v>
      </c>
      <c r="J4447" s="4">
        <f>Table4[[#This Row],[Gross Revenue]]*(1-Table4[[#This Row],[Discount]])</f>
        <v>1072.3979999999999</v>
      </c>
      <c r="K4447" s="4">
        <f>Table4[[#This Row],[Quantity]]*Table4[[#This Row],[CostPrice]]</f>
        <v>587.91999999999996</v>
      </c>
      <c r="L4447" s="4">
        <f>Table4[[#This Row],[Net Revenue]]-Table4[[#This Row],[Total Cost]]</f>
        <v>484.47799999999995</v>
      </c>
      <c r="M4447" t="str">
        <f>_xlfn.XLOOKUP(Table4[[#This Row],[ProductID]], Products!A:A,Products!B:B, "Not Found")</f>
        <v>Soon Accessories</v>
      </c>
      <c r="N4447" t="str">
        <f>TEXT(Table4[[#This Row],[Date]], "mmm")</f>
        <v>Jan</v>
      </c>
      <c r="O4447" t="str">
        <f>TEXT(Table4[[#This Row],[Date]], "yyyy")</f>
        <v>2024</v>
      </c>
      <c r="P4447" t="str">
        <f>_xlfn.XLOOKUP(Table4[[#This Row],[ProductID]],Products!A:A,Products!C:C, "Not Found")</f>
        <v>Fashion</v>
      </c>
      <c r="Q4447" t="str">
        <f>_xlfn.XLOOKUP(Table4[[#This Row],[ProductID]],Products!A:A,Products!D:D,"Not Found")</f>
        <v>Accessories</v>
      </c>
      <c r="R4447">
        <f>_xlfn.XLOOKUP(Table4[[#This Row],[ProductID]],Products!A:A,Products!E:E,"Not Found")</f>
        <v>564.41999999999996</v>
      </c>
      <c r="S4447">
        <f>_xlfn.XLOOKUP(Table4[[#This Row],[ProductID]],Products!A:A,Products!F:F, "Not Found")</f>
        <v>293.95999999999998</v>
      </c>
      <c r="T4447" t="str">
        <f>_xlfn.XLOOKUP(Table4[[#This Row],[CustomerID]],Customers!A:A,Customers!D:D, "Not Found")</f>
        <v>M</v>
      </c>
      <c r="U4447" s="6">
        <f>_xlfn.XLOOKUP(Table4[[#This Row],[CustomerID]],Customers!A:A,Customers!E:E, "Not Found")</f>
        <v>29791</v>
      </c>
      <c r="V4447">
        <f ca="1">DATEDIF(Table4[[#This Row],[CustomerBirthday]], TODAY(), "Y")</f>
        <v>45</v>
      </c>
      <c r="W4447" t="str" cm="1">
        <f t="array" aca="1" ref="W4447" ca="1">_xlfn.IFS(Table4[[#This Row],[Age]]&lt;25, "Under 25",Table4[[#This Row],[Age]]=34, "25-34", Table4[[#This Row],[Age]]&lt;=49, "35-49", Table4[[#This Row],[Age]]&lt;=64, "50-64", Table4[[#This Row],[Age]]&gt;=65, "65+")</f>
        <v>35-49</v>
      </c>
      <c r="X4447" t="str">
        <f>_xlfn.XLOOKUP(Table4[[#This Row],[StoreID]],Stores!A:A,Stores!B:B, "Not found")</f>
        <v>MegaMart Jimenezborough</v>
      </c>
      <c r="Y4447" t="str">
        <f>_xlfn.XLOOKUP(Table4[[#This Row],[StoreID]],Stores!A:A,Stores!C:C, "Not Found")</f>
        <v>Jimenezborough</v>
      </c>
      <c r="Z4447" t="str">
        <f>_xlfn.XLOOKUP(Table4[[#This Row],[StoreID]],Stores!A:A,Stores!D:D, "Not Found")</f>
        <v>South</v>
      </c>
    </row>
    <row r="4448" spans="1:26">
      <c r="A4448" t="s">
        <v>5314</v>
      </c>
      <c r="B4448" s="1">
        <v>45758</v>
      </c>
      <c r="C4448" t="s">
        <v>589</v>
      </c>
      <c r="D4448" t="s">
        <v>824</v>
      </c>
      <c r="E4448" t="s">
        <v>839</v>
      </c>
      <c r="F4448">
        <v>3</v>
      </c>
      <c r="G4448">
        <v>0</v>
      </c>
      <c r="H4448" t="s">
        <v>871</v>
      </c>
      <c r="I4448" s="4">
        <f>Table4[[#This Row],[Quantity]]*Table4[[#This Row],[UnitPrice]]</f>
        <v>1164.78</v>
      </c>
      <c r="J4448" s="4">
        <f>Table4[[#This Row],[Gross Revenue]]*(1-Table4[[#This Row],[Discount]])</f>
        <v>1164.78</v>
      </c>
      <c r="K4448" s="4">
        <f>Table4[[#This Row],[Quantity]]*Table4[[#This Row],[CostPrice]]</f>
        <v>597.90000000000009</v>
      </c>
      <c r="L4448" s="4">
        <f>Table4[[#This Row],[Net Revenue]]-Table4[[#This Row],[Total Cost]]</f>
        <v>566.87999999999988</v>
      </c>
      <c r="M4448" t="str">
        <f>_xlfn.XLOOKUP(Table4[[#This Row],[ProductID]], Products!A:A,Products!B:B, "Not Found")</f>
        <v>Possible Watches</v>
      </c>
      <c r="N4448" t="str">
        <f>TEXT(Table4[[#This Row],[Date]], "mmm")</f>
        <v>Apr</v>
      </c>
      <c r="O4448" t="str">
        <f>TEXT(Table4[[#This Row],[Date]], "yyyy")</f>
        <v>2025</v>
      </c>
      <c r="P4448" t="str">
        <f>_xlfn.XLOOKUP(Table4[[#This Row],[ProductID]],Products!A:A,Products!C:C, "Not Found")</f>
        <v>Fashion</v>
      </c>
      <c r="Q4448" t="str">
        <f>_xlfn.XLOOKUP(Table4[[#This Row],[ProductID]],Products!A:A,Products!D:D,"Not Found")</f>
        <v>Watches</v>
      </c>
      <c r="R4448">
        <f>_xlfn.XLOOKUP(Table4[[#This Row],[ProductID]],Products!A:A,Products!E:E,"Not Found")</f>
        <v>388.26</v>
      </c>
      <c r="S4448">
        <f>_xlfn.XLOOKUP(Table4[[#This Row],[ProductID]],Products!A:A,Products!F:F, "Not Found")</f>
        <v>199.3</v>
      </c>
      <c r="T4448" t="str">
        <f>_xlfn.XLOOKUP(Table4[[#This Row],[CustomerID]],Customers!A:A,Customers!D:D, "Not Found")</f>
        <v>M</v>
      </c>
      <c r="U4448" s="6">
        <f>_xlfn.XLOOKUP(Table4[[#This Row],[CustomerID]],Customers!A:A,Customers!E:E, "Not Found")</f>
        <v>26659</v>
      </c>
      <c r="V4448">
        <f ca="1">DATEDIF(Table4[[#This Row],[CustomerBirthday]], TODAY(), "Y")</f>
        <v>53</v>
      </c>
      <c r="W4448" t="str" cm="1">
        <f t="array" aca="1" ref="W4448" ca="1">_xlfn.IFS(Table4[[#This Row],[Age]]&lt;25, "Under 25",Table4[[#This Row],[Age]]=34, "25-34", Table4[[#This Row],[Age]]&lt;=49, "35-49", Table4[[#This Row],[Age]]&lt;=64, "50-64", Table4[[#This Row],[Age]]&gt;=65, "65+")</f>
        <v>50-64</v>
      </c>
      <c r="X4448" t="str">
        <f>_xlfn.XLOOKUP(Table4[[#This Row],[StoreID]],Stores!A:A,Stores!B:B, "Not found")</f>
        <v>MegaMart New Michele</v>
      </c>
      <c r="Y4448" t="str">
        <f>_xlfn.XLOOKUP(Table4[[#This Row],[StoreID]],Stores!A:A,Stores!C:C, "Not Found")</f>
        <v>New Michele</v>
      </c>
      <c r="Z4448" t="str">
        <f>_xlfn.XLOOKUP(Table4[[#This Row],[StoreID]],Stores!A:A,Stores!D:D, "Not Found")</f>
        <v>West</v>
      </c>
    </row>
    <row r="4449" spans="1:26">
      <c r="A4449" t="s">
        <v>5315</v>
      </c>
      <c r="B4449" s="1">
        <v>45392</v>
      </c>
      <c r="C4449" t="s">
        <v>134</v>
      </c>
      <c r="D4449" t="s">
        <v>750</v>
      </c>
      <c r="E4449" t="s">
        <v>842</v>
      </c>
      <c r="F4449">
        <v>4</v>
      </c>
      <c r="G4449">
        <v>0</v>
      </c>
      <c r="H4449" t="s">
        <v>868</v>
      </c>
      <c r="I4449" s="4">
        <f>Table4[[#This Row],[Quantity]]*Table4[[#This Row],[UnitPrice]]</f>
        <v>5371</v>
      </c>
      <c r="J4449" s="4">
        <f>Table4[[#This Row],[Gross Revenue]]*(1-Table4[[#This Row],[Discount]])</f>
        <v>5371</v>
      </c>
      <c r="K4449" s="4">
        <f>Table4[[#This Row],[Quantity]]*Table4[[#This Row],[CostPrice]]</f>
        <v>3191.76</v>
      </c>
      <c r="L4449" s="4">
        <f>Table4[[#This Row],[Net Revenue]]-Table4[[#This Row],[Total Cost]]</f>
        <v>2179.2399999999998</v>
      </c>
      <c r="M4449" t="str">
        <f>_xlfn.XLOOKUP(Table4[[#This Row],[ProductID]], Products!A:A,Products!B:B, "Not Found")</f>
        <v>Add Clothing</v>
      </c>
      <c r="N4449" t="str">
        <f>TEXT(Table4[[#This Row],[Date]], "mmm")</f>
        <v>Apr</v>
      </c>
      <c r="O4449" t="str">
        <f>TEXT(Table4[[#This Row],[Date]], "yyyy")</f>
        <v>2024</v>
      </c>
      <c r="P4449" t="str">
        <f>_xlfn.XLOOKUP(Table4[[#This Row],[ProductID]],Products!A:A,Products!C:C, "Not Found")</f>
        <v>Fashion</v>
      </c>
      <c r="Q4449" t="str">
        <f>_xlfn.XLOOKUP(Table4[[#This Row],[ProductID]],Products!A:A,Products!D:D,"Not Found")</f>
        <v>Clothing</v>
      </c>
      <c r="R4449">
        <f>_xlfn.XLOOKUP(Table4[[#This Row],[ProductID]],Products!A:A,Products!E:E,"Not Found")</f>
        <v>1342.75</v>
      </c>
      <c r="S4449">
        <f>_xlfn.XLOOKUP(Table4[[#This Row],[ProductID]],Products!A:A,Products!F:F, "Not Found")</f>
        <v>797.94</v>
      </c>
      <c r="T4449" t="str">
        <f>_xlfn.XLOOKUP(Table4[[#This Row],[CustomerID]],Customers!A:A,Customers!D:D, "Not Found")</f>
        <v>F</v>
      </c>
      <c r="U4449" s="6">
        <f>_xlfn.XLOOKUP(Table4[[#This Row],[CustomerID]],Customers!A:A,Customers!E:E, "Not Found")</f>
        <v>23730</v>
      </c>
      <c r="V4449">
        <f ca="1">DATEDIF(Table4[[#This Row],[CustomerBirthday]], TODAY(), "Y")</f>
        <v>61</v>
      </c>
      <c r="W4449" t="str" cm="1">
        <f t="array" aca="1" ref="W4449" ca="1">_xlfn.IFS(Table4[[#This Row],[Age]]&lt;25, "Under 25",Table4[[#This Row],[Age]]=34, "25-34", Table4[[#This Row],[Age]]&lt;=49, "35-49", Table4[[#This Row],[Age]]&lt;=64, "50-64", Table4[[#This Row],[Age]]&gt;=65, "65+")</f>
        <v>50-64</v>
      </c>
      <c r="X4449" t="str">
        <f>_xlfn.XLOOKUP(Table4[[#This Row],[StoreID]],Stores!A:A,Stores!B:B, "Not found")</f>
        <v>MegaMart Brianahaven</v>
      </c>
      <c r="Y4449" t="str">
        <f>_xlfn.XLOOKUP(Table4[[#This Row],[StoreID]],Stores!A:A,Stores!C:C, "Not Found")</f>
        <v>Brianahaven</v>
      </c>
      <c r="Z4449" t="str">
        <f>_xlfn.XLOOKUP(Table4[[#This Row],[StoreID]],Stores!A:A,Stores!D:D, "Not Found")</f>
        <v>North</v>
      </c>
    </row>
    <row r="4450" spans="1:26">
      <c r="A4450" t="s">
        <v>5316</v>
      </c>
      <c r="B4450" s="1">
        <v>45434</v>
      </c>
      <c r="C4450" t="s">
        <v>556</v>
      </c>
      <c r="D4450" t="s">
        <v>790</v>
      </c>
      <c r="E4450" t="s">
        <v>839</v>
      </c>
      <c r="F4450">
        <v>5</v>
      </c>
      <c r="G4450">
        <v>0</v>
      </c>
      <c r="H4450" t="s">
        <v>871</v>
      </c>
      <c r="I4450" s="4">
        <f>Table4[[#This Row],[Quantity]]*Table4[[#This Row],[UnitPrice]]</f>
        <v>1523.55</v>
      </c>
      <c r="J4450" s="4">
        <f>Table4[[#This Row],[Gross Revenue]]*(1-Table4[[#This Row],[Discount]])</f>
        <v>1523.55</v>
      </c>
      <c r="K4450" s="4">
        <f>Table4[[#This Row],[Quantity]]*Table4[[#This Row],[CostPrice]]</f>
        <v>820.05</v>
      </c>
      <c r="L4450" s="4">
        <f>Table4[[#This Row],[Net Revenue]]-Table4[[#This Row],[Total Cost]]</f>
        <v>703.5</v>
      </c>
      <c r="M4450" t="str">
        <f>_xlfn.XLOOKUP(Table4[[#This Row],[ProductID]], Products!A:A,Products!B:B, "Not Found")</f>
        <v>Difficult Vegetables</v>
      </c>
      <c r="N4450" t="str">
        <f>TEXT(Table4[[#This Row],[Date]], "mmm")</f>
        <v>May</v>
      </c>
      <c r="O4450" t="str">
        <f>TEXT(Table4[[#This Row],[Date]], "yyyy")</f>
        <v>2024</v>
      </c>
      <c r="P4450" t="str">
        <f>_xlfn.XLOOKUP(Table4[[#This Row],[ProductID]],Products!A:A,Products!C:C, "Not Found")</f>
        <v>Groceries</v>
      </c>
      <c r="Q4450" t="str">
        <f>_xlfn.XLOOKUP(Table4[[#This Row],[ProductID]],Products!A:A,Products!D:D,"Not Found")</f>
        <v>Vegetables</v>
      </c>
      <c r="R4450">
        <f>_xlfn.XLOOKUP(Table4[[#This Row],[ProductID]],Products!A:A,Products!E:E,"Not Found")</f>
        <v>304.70999999999998</v>
      </c>
      <c r="S4450">
        <f>_xlfn.XLOOKUP(Table4[[#This Row],[ProductID]],Products!A:A,Products!F:F, "Not Found")</f>
        <v>164.01</v>
      </c>
      <c r="T4450" t="str">
        <f>_xlfn.XLOOKUP(Table4[[#This Row],[CustomerID]],Customers!A:A,Customers!D:D, "Not Found")</f>
        <v>M</v>
      </c>
      <c r="U4450" s="6">
        <f>_xlfn.XLOOKUP(Table4[[#This Row],[CustomerID]],Customers!A:A,Customers!E:E, "Not Found")</f>
        <v>24005</v>
      </c>
      <c r="V4450">
        <f ca="1">DATEDIF(Table4[[#This Row],[CustomerBirthday]], TODAY(), "Y")</f>
        <v>60</v>
      </c>
      <c r="W4450" t="str" cm="1">
        <f t="array" aca="1" ref="W4450" ca="1">_xlfn.IFS(Table4[[#This Row],[Age]]&lt;25, "Under 25",Table4[[#This Row],[Age]]=34, "25-34", Table4[[#This Row],[Age]]&lt;=49, "35-49", Table4[[#This Row],[Age]]&lt;=64, "50-64", Table4[[#This Row],[Age]]&gt;=65, "65+")</f>
        <v>50-64</v>
      </c>
      <c r="X4450" t="str">
        <f>_xlfn.XLOOKUP(Table4[[#This Row],[StoreID]],Stores!A:A,Stores!B:B, "Not found")</f>
        <v>MegaMart New Michele</v>
      </c>
      <c r="Y4450" t="str">
        <f>_xlfn.XLOOKUP(Table4[[#This Row],[StoreID]],Stores!A:A,Stores!C:C, "Not Found")</f>
        <v>New Michele</v>
      </c>
      <c r="Z4450" t="str">
        <f>_xlfn.XLOOKUP(Table4[[#This Row],[StoreID]],Stores!A:A,Stores!D:D, "Not Found")</f>
        <v>West</v>
      </c>
    </row>
    <row r="4451" spans="1:26">
      <c r="A4451" t="s">
        <v>5317</v>
      </c>
      <c r="B4451" s="1">
        <v>45621</v>
      </c>
      <c r="C4451" t="s">
        <v>266</v>
      </c>
      <c r="D4451" t="s">
        <v>798</v>
      </c>
      <c r="E4451" t="s">
        <v>839</v>
      </c>
      <c r="F4451">
        <v>3</v>
      </c>
      <c r="G4451">
        <v>0.1</v>
      </c>
      <c r="H4451" t="s">
        <v>875</v>
      </c>
      <c r="I4451" s="4">
        <f>Table4[[#This Row],[Quantity]]*Table4[[#This Row],[UnitPrice]]</f>
        <v>4504.38</v>
      </c>
      <c r="J4451" s="4">
        <f>Table4[[#This Row],[Gross Revenue]]*(1-Table4[[#This Row],[Discount]])</f>
        <v>4053.942</v>
      </c>
      <c r="K4451" s="4">
        <f>Table4[[#This Row],[Quantity]]*Table4[[#This Row],[CostPrice]]</f>
        <v>3503.19</v>
      </c>
      <c r="L4451" s="4">
        <f>Table4[[#This Row],[Net Revenue]]-Table4[[#This Row],[Total Cost]]</f>
        <v>550.75199999999995</v>
      </c>
      <c r="M4451" t="str">
        <f>_xlfn.XLOOKUP(Table4[[#This Row],[ProductID]], Products!A:A,Products!B:B, "Not Found")</f>
        <v>New Watches</v>
      </c>
      <c r="N4451" t="str">
        <f>TEXT(Table4[[#This Row],[Date]], "mmm")</f>
        <v>Nov</v>
      </c>
      <c r="O4451" t="str">
        <f>TEXT(Table4[[#This Row],[Date]], "yyyy")</f>
        <v>2024</v>
      </c>
      <c r="P4451" t="str">
        <f>_xlfn.XLOOKUP(Table4[[#This Row],[ProductID]],Products!A:A,Products!C:C, "Not Found")</f>
        <v>Fashion</v>
      </c>
      <c r="Q4451" t="str">
        <f>_xlfn.XLOOKUP(Table4[[#This Row],[ProductID]],Products!A:A,Products!D:D,"Not Found")</f>
        <v>Watches</v>
      </c>
      <c r="R4451">
        <f>_xlfn.XLOOKUP(Table4[[#This Row],[ProductID]],Products!A:A,Products!E:E,"Not Found")</f>
        <v>1501.46</v>
      </c>
      <c r="S4451">
        <f>_xlfn.XLOOKUP(Table4[[#This Row],[ProductID]],Products!A:A,Products!F:F, "Not Found")</f>
        <v>1167.73</v>
      </c>
      <c r="T4451" t="str">
        <f>_xlfn.XLOOKUP(Table4[[#This Row],[CustomerID]],Customers!A:A,Customers!D:D, "Not Found")</f>
        <v>M</v>
      </c>
      <c r="U4451" s="6">
        <f>_xlfn.XLOOKUP(Table4[[#This Row],[CustomerID]],Customers!A:A,Customers!E:E, "Not Found")</f>
        <v>26230</v>
      </c>
      <c r="V4451">
        <f ca="1">DATEDIF(Table4[[#This Row],[CustomerBirthday]], TODAY(), "Y")</f>
        <v>54</v>
      </c>
      <c r="W4451" t="str" cm="1">
        <f t="array" aca="1" ref="W4451" ca="1">_xlfn.IFS(Table4[[#This Row],[Age]]&lt;25, "Under 25",Table4[[#This Row],[Age]]=34, "25-34", Table4[[#This Row],[Age]]&lt;=49, "35-49", Table4[[#This Row],[Age]]&lt;=64, "50-64", Table4[[#This Row],[Age]]&gt;=65, "65+")</f>
        <v>50-64</v>
      </c>
      <c r="X4451" t="str">
        <f>_xlfn.XLOOKUP(Table4[[#This Row],[StoreID]],Stores!A:A,Stores!B:B, "Not found")</f>
        <v>MegaMart New Michele</v>
      </c>
      <c r="Y4451" t="str">
        <f>_xlfn.XLOOKUP(Table4[[#This Row],[StoreID]],Stores!A:A,Stores!C:C, "Not Found")</f>
        <v>New Michele</v>
      </c>
      <c r="Z4451" t="str">
        <f>_xlfn.XLOOKUP(Table4[[#This Row],[StoreID]],Stores!A:A,Stores!D:D, "Not Found")</f>
        <v>West</v>
      </c>
    </row>
    <row r="4452" spans="1:26">
      <c r="A4452" t="s">
        <v>5318</v>
      </c>
      <c r="B4452" s="1">
        <v>45676</v>
      </c>
      <c r="C4452" t="s">
        <v>368</v>
      </c>
      <c r="D4452" t="s">
        <v>764</v>
      </c>
      <c r="E4452" t="s">
        <v>831</v>
      </c>
      <c r="F4452">
        <v>2</v>
      </c>
      <c r="G4452">
        <v>0</v>
      </c>
      <c r="H4452" t="s">
        <v>875</v>
      </c>
      <c r="I4452" s="4">
        <f>Table4[[#This Row],[Quantity]]*Table4[[#This Row],[UnitPrice]]</f>
        <v>647.84</v>
      </c>
      <c r="J4452" s="4">
        <f>Table4[[#This Row],[Gross Revenue]]*(1-Table4[[#This Row],[Discount]])</f>
        <v>647.84</v>
      </c>
      <c r="K4452" s="4">
        <f>Table4[[#This Row],[Quantity]]*Table4[[#This Row],[CostPrice]]</f>
        <v>485.96</v>
      </c>
      <c r="L4452" s="4">
        <f>Table4[[#This Row],[Net Revenue]]-Table4[[#This Row],[Total Cost]]</f>
        <v>161.88000000000005</v>
      </c>
      <c r="M4452" t="str">
        <f>_xlfn.XLOOKUP(Table4[[#This Row],[ProductID]], Products!A:A,Products!B:B, "Not Found")</f>
        <v>Simple Accessories</v>
      </c>
      <c r="N4452" t="str">
        <f>TEXT(Table4[[#This Row],[Date]], "mmm")</f>
        <v>Jan</v>
      </c>
      <c r="O4452" t="str">
        <f>TEXT(Table4[[#This Row],[Date]], "yyyy")</f>
        <v>2025</v>
      </c>
      <c r="P4452" t="str">
        <f>_xlfn.XLOOKUP(Table4[[#This Row],[ProductID]],Products!A:A,Products!C:C, "Not Found")</f>
        <v>Fashion</v>
      </c>
      <c r="Q4452" t="str">
        <f>_xlfn.XLOOKUP(Table4[[#This Row],[ProductID]],Products!A:A,Products!D:D,"Not Found")</f>
        <v>Accessories</v>
      </c>
      <c r="R4452">
        <f>_xlfn.XLOOKUP(Table4[[#This Row],[ProductID]],Products!A:A,Products!E:E,"Not Found")</f>
        <v>323.92</v>
      </c>
      <c r="S4452">
        <f>_xlfn.XLOOKUP(Table4[[#This Row],[ProductID]],Products!A:A,Products!F:F, "Not Found")</f>
        <v>242.98</v>
      </c>
      <c r="T4452" t="str">
        <f>_xlfn.XLOOKUP(Table4[[#This Row],[CustomerID]],Customers!A:A,Customers!D:D, "Not Found")</f>
        <v>F</v>
      </c>
      <c r="U4452" s="6">
        <f>_xlfn.XLOOKUP(Table4[[#This Row],[CustomerID]],Customers!A:A,Customers!E:E, "Not Found")</f>
        <v>38361</v>
      </c>
      <c r="V4452">
        <f ca="1">DATEDIF(Table4[[#This Row],[CustomerBirthday]], TODAY(), "Y")</f>
        <v>21</v>
      </c>
      <c r="W4452" t="str" cm="1">
        <f t="array" aca="1" ref="W4452" ca="1">_xlfn.IFS(Table4[[#This Row],[Age]]&lt;25, "Under 25",Table4[[#This Row],[Age]]=34, "25-34", Table4[[#This Row],[Age]]&lt;=49, "35-49", Table4[[#This Row],[Age]]&lt;=64, "50-64", Table4[[#This Row],[Age]]&gt;=65, "65+")</f>
        <v>Under 25</v>
      </c>
      <c r="X4452" t="str">
        <f>_xlfn.XLOOKUP(Table4[[#This Row],[StoreID]],Stores!A:A,Stores!B:B, "Not found")</f>
        <v>MegaMart Jimenezborough</v>
      </c>
      <c r="Y4452" t="str">
        <f>_xlfn.XLOOKUP(Table4[[#This Row],[StoreID]],Stores!A:A,Stores!C:C, "Not Found")</f>
        <v>Jimenezborough</v>
      </c>
      <c r="Z4452" t="str">
        <f>_xlfn.XLOOKUP(Table4[[#This Row],[StoreID]],Stores!A:A,Stores!D:D, "Not Found")</f>
        <v>South</v>
      </c>
    </row>
    <row r="4453" spans="1:26">
      <c r="A4453" t="s">
        <v>5319</v>
      </c>
      <c r="B4453" s="1">
        <v>45421</v>
      </c>
      <c r="C4453" t="s">
        <v>536</v>
      </c>
      <c r="D4453" t="s">
        <v>792</v>
      </c>
      <c r="E4453" t="s">
        <v>831</v>
      </c>
      <c r="F4453">
        <v>3</v>
      </c>
      <c r="G4453">
        <v>0</v>
      </c>
      <c r="H4453" t="s">
        <v>871</v>
      </c>
      <c r="I4453" s="4">
        <f>Table4[[#This Row],[Quantity]]*Table4[[#This Row],[UnitPrice]]</f>
        <v>5396.91</v>
      </c>
      <c r="J4453" s="4">
        <f>Table4[[#This Row],[Gross Revenue]]*(1-Table4[[#This Row],[Discount]])</f>
        <v>5396.91</v>
      </c>
      <c r="K4453" s="4">
        <f>Table4[[#This Row],[Quantity]]*Table4[[#This Row],[CostPrice]]</f>
        <v>3987.4500000000003</v>
      </c>
      <c r="L4453" s="4">
        <f>Table4[[#This Row],[Net Revenue]]-Table4[[#This Row],[Total Cost]]</f>
        <v>1409.4599999999996</v>
      </c>
      <c r="M4453" t="str">
        <f>_xlfn.XLOOKUP(Table4[[#This Row],[ProductID]], Products!A:A,Products!B:B, "Not Found")</f>
        <v>Beat Accessories</v>
      </c>
      <c r="N4453" t="str">
        <f>TEXT(Table4[[#This Row],[Date]], "mmm")</f>
        <v>May</v>
      </c>
      <c r="O4453" t="str">
        <f>TEXT(Table4[[#This Row],[Date]], "yyyy")</f>
        <v>2024</v>
      </c>
      <c r="P4453" t="str">
        <f>_xlfn.XLOOKUP(Table4[[#This Row],[ProductID]],Products!A:A,Products!C:C, "Not Found")</f>
        <v>Fashion</v>
      </c>
      <c r="Q4453" t="str">
        <f>_xlfn.XLOOKUP(Table4[[#This Row],[ProductID]],Products!A:A,Products!D:D,"Not Found")</f>
        <v>Accessories</v>
      </c>
      <c r="R4453">
        <f>_xlfn.XLOOKUP(Table4[[#This Row],[ProductID]],Products!A:A,Products!E:E,"Not Found")</f>
        <v>1798.97</v>
      </c>
      <c r="S4453">
        <f>_xlfn.XLOOKUP(Table4[[#This Row],[ProductID]],Products!A:A,Products!F:F, "Not Found")</f>
        <v>1329.15</v>
      </c>
      <c r="T4453" t="str">
        <f>_xlfn.XLOOKUP(Table4[[#This Row],[CustomerID]],Customers!A:A,Customers!D:D, "Not Found")</f>
        <v>F</v>
      </c>
      <c r="U4453" s="6">
        <f>_xlfn.XLOOKUP(Table4[[#This Row],[CustomerID]],Customers!A:A,Customers!E:E, "Not Found")</f>
        <v>38541</v>
      </c>
      <c r="V4453">
        <f ca="1">DATEDIF(Table4[[#This Row],[CustomerBirthday]], TODAY(), "Y")</f>
        <v>21</v>
      </c>
      <c r="W4453" t="str" cm="1">
        <f t="array" aca="1" ref="W4453" ca="1">_xlfn.IFS(Table4[[#This Row],[Age]]&lt;25, "Under 25",Table4[[#This Row],[Age]]=34, "25-34", Table4[[#This Row],[Age]]&lt;=49, "35-49", Table4[[#This Row],[Age]]&lt;=64, "50-64", Table4[[#This Row],[Age]]&gt;=65, "65+")</f>
        <v>Under 25</v>
      </c>
      <c r="X4453" t="str">
        <f>_xlfn.XLOOKUP(Table4[[#This Row],[StoreID]],Stores!A:A,Stores!B:B, "Not found")</f>
        <v>MegaMart Jimenezborough</v>
      </c>
      <c r="Y4453" t="str">
        <f>_xlfn.XLOOKUP(Table4[[#This Row],[StoreID]],Stores!A:A,Stores!C:C, "Not Found")</f>
        <v>Jimenezborough</v>
      </c>
      <c r="Z4453" t="str">
        <f>_xlfn.XLOOKUP(Table4[[#This Row],[StoreID]],Stores!A:A,Stores!D:D, "Not Found")</f>
        <v>South</v>
      </c>
    </row>
    <row r="4454" spans="1:26">
      <c r="A4454" t="s">
        <v>5320</v>
      </c>
      <c r="B4454" s="1">
        <v>45770</v>
      </c>
      <c r="C4454" t="s">
        <v>415</v>
      </c>
      <c r="D4454" t="s">
        <v>736</v>
      </c>
      <c r="E4454" t="s">
        <v>846</v>
      </c>
      <c r="F4454">
        <v>4</v>
      </c>
      <c r="G4454">
        <v>0.1</v>
      </c>
      <c r="H4454" t="s">
        <v>868</v>
      </c>
      <c r="I4454" s="4">
        <f>Table4[[#This Row],[Quantity]]*Table4[[#This Row],[UnitPrice]]</f>
        <v>492.76</v>
      </c>
      <c r="J4454" s="4">
        <f>Table4[[#This Row],[Gross Revenue]]*(1-Table4[[#This Row],[Discount]])</f>
        <v>443.48399999999998</v>
      </c>
      <c r="K4454" s="4">
        <f>Table4[[#This Row],[Quantity]]*Table4[[#This Row],[CostPrice]]</f>
        <v>321.44</v>
      </c>
      <c r="L4454" s="4">
        <f>Table4[[#This Row],[Net Revenue]]-Table4[[#This Row],[Total Cost]]</f>
        <v>122.04399999999998</v>
      </c>
      <c r="M4454" t="str">
        <f>_xlfn.XLOOKUP(Table4[[#This Row],[ProductID]], Products!A:A,Products!B:B, "Not Found")</f>
        <v>Us Snacks</v>
      </c>
      <c r="N4454" t="str">
        <f>TEXT(Table4[[#This Row],[Date]], "mmm")</f>
        <v>Apr</v>
      </c>
      <c r="O4454" t="str">
        <f>TEXT(Table4[[#This Row],[Date]], "yyyy")</f>
        <v>2025</v>
      </c>
      <c r="P4454" t="str">
        <f>_xlfn.XLOOKUP(Table4[[#This Row],[ProductID]],Products!A:A,Products!C:C, "Not Found")</f>
        <v>Groceries</v>
      </c>
      <c r="Q4454" t="str">
        <f>_xlfn.XLOOKUP(Table4[[#This Row],[ProductID]],Products!A:A,Products!D:D,"Not Found")</f>
        <v>Snacks</v>
      </c>
      <c r="R4454">
        <f>_xlfn.XLOOKUP(Table4[[#This Row],[ProductID]],Products!A:A,Products!E:E,"Not Found")</f>
        <v>123.19</v>
      </c>
      <c r="S4454">
        <f>_xlfn.XLOOKUP(Table4[[#This Row],[ProductID]],Products!A:A,Products!F:F, "Not Found")</f>
        <v>80.36</v>
      </c>
      <c r="T4454" t="str">
        <f>_xlfn.XLOOKUP(Table4[[#This Row],[CustomerID]],Customers!A:A,Customers!D:D, "Not Found")</f>
        <v>M</v>
      </c>
      <c r="U4454" s="6">
        <f>_xlfn.XLOOKUP(Table4[[#This Row],[CustomerID]],Customers!A:A,Customers!E:E, "Not Found")</f>
        <v>34163</v>
      </c>
      <c r="V4454">
        <f ca="1">DATEDIF(Table4[[#This Row],[CustomerBirthday]], TODAY(), "Y")</f>
        <v>33</v>
      </c>
      <c r="W4454" t="str" cm="1">
        <f t="array" aca="1" ref="W4454" ca="1">_xlfn.IFS(Table4[[#This Row],[Age]]&lt;25, "Under 25",Table4[[#This Row],[Age]]=34, "25-34", Table4[[#This Row],[Age]]&lt;=49, "35-49", Table4[[#This Row],[Age]]&lt;=64, "50-64", Table4[[#This Row],[Age]]&gt;=65, "65+")</f>
        <v>35-49</v>
      </c>
      <c r="X4454" t="str">
        <f>_xlfn.XLOOKUP(Table4[[#This Row],[StoreID]],Stores!A:A,Stores!B:B, "Not found")</f>
        <v>MegaMart Johnmouth</v>
      </c>
      <c r="Y4454" t="str">
        <f>_xlfn.XLOOKUP(Table4[[#This Row],[StoreID]],Stores!A:A,Stores!C:C, "Not Found")</f>
        <v>Johnmouth</v>
      </c>
      <c r="Z4454" t="str">
        <f>_xlfn.XLOOKUP(Table4[[#This Row],[StoreID]],Stores!A:A,Stores!D:D, "Not Found")</f>
        <v>East</v>
      </c>
    </row>
    <row r="4455" spans="1:26">
      <c r="A4455" t="s">
        <v>5321</v>
      </c>
      <c r="B4455" s="1">
        <v>45318</v>
      </c>
      <c r="C4455" t="s">
        <v>250</v>
      </c>
      <c r="D4455" t="s">
        <v>790</v>
      </c>
      <c r="E4455" t="s">
        <v>842</v>
      </c>
      <c r="F4455">
        <v>5</v>
      </c>
      <c r="G4455">
        <v>0.15</v>
      </c>
      <c r="H4455" t="s">
        <v>868</v>
      </c>
      <c r="I4455" s="4">
        <f>Table4[[#This Row],[Quantity]]*Table4[[#This Row],[UnitPrice]]</f>
        <v>1523.55</v>
      </c>
      <c r="J4455" s="4">
        <f>Table4[[#This Row],[Gross Revenue]]*(1-Table4[[#This Row],[Discount]])</f>
        <v>1295.0174999999999</v>
      </c>
      <c r="K4455" s="4">
        <f>Table4[[#This Row],[Quantity]]*Table4[[#This Row],[CostPrice]]</f>
        <v>820.05</v>
      </c>
      <c r="L4455" s="4">
        <f>Table4[[#This Row],[Net Revenue]]-Table4[[#This Row],[Total Cost]]</f>
        <v>474.96749999999997</v>
      </c>
      <c r="M4455" t="str">
        <f>_xlfn.XLOOKUP(Table4[[#This Row],[ProductID]], Products!A:A,Products!B:B, "Not Found")</f>
        <v>Difficult Vegetables</v>
      </c>
      <c r="N4455" t="str">
        <f>TEXT(Table4[[#This Row],[Date]], "mmm")</f>
        <v>Jan</v>
      </c>
      <c r="O4455" t="str">
        <f>TEXT(Table4[[#This Row],[Date]], "yyyy")</f>
        <v>2024</v>
      </c>
      <c r="P4455" t="str">
        <f>_xlfn.XLOOKUP(Table4[[#This Row],[ProductID]],Products!A:A,Products!C:C, "Not Found")</f>
        <v>Groceries</v>
      </c>
      <c r="Q4455" t="str">
        <f>_xlfn.XLOOKUP(Table4[[#This Row],[ProductID]],Products!A:A,Products!D:D,"Not Found")</f>
        <v>Vegetables</v>
      </c>
      <c r="R4455">
        <f>_xlfn.XLOOKUP(Table4[[#This Row],[ProductID]],Products!A:A,Products!E:E,"Not Found")</f>
        <v>304.70999999999998</v>
      </c>
      <c r="S4455">
        <f>_xlfn.XLOOKUP(Table4[[#This Row],[ProductID]],Products!A:A,Products!F:F, "Not Found")</f>
        <v>164.01</v>
      </c>
      <c r="T4455" t="str">
        <f>_xlfn.XLOOKUP(Table4[[#This Row],[CustomerID]],Customers!A:A,Customers!D:D, "Not Found")</f>
        <v>F</v>
      </c>
      <c r="U4455" s="6">
        <f>_xlfn.XLOOKUP(Table4[[#This Row],[CustomerID]],Customers!A:A,Customers!E:E, "Not Found")</f>
        <v>31304</v>
      </c>
      <c r="V4455">
        <f ca="1">DATEDIF(Table4[[#This Row],[CustomerBirthday]], TODAY(), "Y")</f>
        <v>40</v>
      </c>
      <c r="W4455" t="str" cm="1">
        <f t="array" aca="1" ref="W4455" ca="1">_xlfn.IFS(Table4[[#This Row],[Age]]&lt;25, "Under 25",Table4[[#This Row],[Age]]=34, "25-34", Table4[[#This Row],[Age]]&lt;=49, "35-49", Table4[[#This Row],[Age]]&lt;=64, "50-64", Table4[[#This Row],[Age]]&gt;=65, "65+")</f>
        <v>35-49</v>
      </c>
      <c r="X4455" t="str">
        <f>_xlfn.XLOOKUP(Table4[[#This Row],[StoreID]],Stores!A:A,Stores!B:B, "Not found")</f>
        <v>MegaMart Brianahaven</v>
      </c>
      <c r="Y4455" t="str">
        <f>_xlfn.XLOOKUP(Table4[[#This Row],[StoreID]],Stores!A:A,Stores!C:C, "Not Found")</f>
        <v>Brianahaven</v>
      </c>
      <c r="Z4455" t="str">
        <f>_xlfn.XLOOKUP(Table4[[#This Row],[StoreID]],Stores!A:A,Stores!D:D, "Not Found")</f>
        <v>North</v>
      </c>
    </row>
    <row r="4456" spans="1:26">
      <c r="A4456" t="s">
        <v>5322</v>
      </c>
      <c r="B4456" s="1">
        <v>45506</v>
      </c>
      <c r="C4456" t="s">
        <v>130</v>
      </c>
      <c r="D4456" t="s">
        <v>732</v>
      </c>
      <c r="E4456" t="s">
        <v>835</v>
      </c>
      <c r="F4456">
        <v>4</v>
      </c>
      <c r="G4456">
        <v>0.15</v>
      </c>
      <c r="H4456" t="s">
        <v>875</v>
      </c>
      <c r="I4456" s="4">
        <f>Table4[[#This Row],[Quantity]]*Table4[[#This Row],[UnitPrice]]</f>
        <v>5896.48</v>
      </c>
      <c r="J4456" s="4">
        <f>Table4[[#This Row],[Gross Revenue]]*(1-Table4[[#This Row],[Discount]])</f>
        <v>5012.0079999999998</v>
      </c>
      <c r="K4456" s="4">
        <f>Table4[[#This Row],[Quantity]]*Table4[[#This Row],[CostPrice]]</f>
        <v>3056.08</v>
      </c>
      <c r="L4456" s="4">
        <f>Table4[[#This Row],[Net Revenue]]-Table4[[#This Row],[Total Cost]]</f>
        <v>1955.9279999999999</v>
      </c>
      <c r="M4456" t="str">
        <f>_xlfn.XLOOKUP(Table4[[#This Row],[ProductID]], Products!A:A,Products!B:B, "Not Found")</f>
        <v>Understand Camera</v>
      </c>
      <c r="N4456" t="str">
        <f>TEXT(Table4[[#This Row],[Date]], "mmm")</f>
        <v>Aug</v>
      </c>
      <c r="O4456" t="str">
        <f>TEXT(Table4[[#This Row],[Date]], "yyyy")</f>
        <v>2024</v>
      </c>
      <c r="P4456" t="str">
        <f>_xlfn.XLOOKUP(Table4[[#This Row],[ProductID]],Products!A:A,Products!C:C, "Not Found")</f>
        <v>Electronics</v>
      </c>
      <c r="Q4456" t="str">
        <f>_xlfn.XLOOKUP(Table4[[#This Row],[ProductID]],Products!A:A,Products!D:D,"Not Found")</f>
        <v>Camera</v>
      </c>
      <c r="R4456">
        <f>_xlfn.XLOOKUP(Table4[[#This Row],[ProductID]],Products!A:A,Products!E:E,"Not Found")</f>
        <v>1474.12</v>
      </c>
      <c r="S4456">
        <f>_xlfn.XLOOKUP(Table4[[#This Row],[ProductID]],Products!A:A,Products!F:F, "Not Found")</f>
        <v>764.02</v>
      </c>
      <c r="T4456" t="str">
        <f>_xlfn.XLOOKUP(Table4[[#This Row],[CustomerID]],Customers!A:A,Customers!D:D, "Not Found")</f>
        <v>F</v>
      </c>
      <c r="U4456" s="6">
        <f>_xlfn.XLOOKUP(Table4[[#This Row],[CustomerID]],Customers!A:A,Customers!E:E, "Not Found")</f>
        <v>28698</v>
      </c>
      <c r="V4456">
        <f ca="1">DATEDIF(Table4[[#This Row],[CustomerBirthday]], TODAY(), "Y")</f>
        <v>48</v>
      </c>
      <c r="W4456" t="str" cm="1">
        <f t="array" aca="1" ref="W4456" ca="1">_xlfn.IFS(Table4[[#This Row],[Age]]&lt;25, "Under 25",Table4[[#This Row],[Age]]=34, "25-34", Table4[[#This Row],[Age]]&lt;=49, "35-49", Table4[[#This Row],[Age]]&lt;=64, "50-64", Table4[[#This Row],[Age]]&gt;=65, "65+")</f>
        <v>35-49</v>
      </c>
      <c r="X4456" t="str">
        <f>_xlfn.XLOOKUP(Table4[[#This Row],[StoreID]],Stores!A:A,Stores!B:B, "Not found")</f>
        <v>MegaMart Peckmouth</v>
      </c>
      <c r="Y4456" t="str">
        <f>_xlfn.XLOOKUP(Table4[[#This Row],[StoreID]],Stores!A:A,Stores!C:C, "Not Found")</f>
        <v>Peckmouth</v>
      </c>
      <c r="Z4456" t="str">
        <f>_xlfn.XLOOKUP(Table4[[#This Row],[StoreID]],Stores!A:A,Stores!D:D, "Not Found")</f>
        <v>East</v>
      </c>
    </row>
    <row r="4457" spans="1:26">
      <c r="A4457" t="s">
        <v>5323</v>
      </c>
      <c r="B4457" s="1">
        <v>45203</v>
      </c>
      <c r="C4457" t="s">
        <v>15</v>
      </c>
      <c r="D4457" t="s">
        <v>774</v>
      </c>
      <c r="E4457" t="s">
        <v>846</v>
      </c>
      <c r="F4457">
        <v>5</v>
      </c>
      <c r="G4457">
        <v>0.1</v>
      </c>
      <c r="H4457" t="s">
        <v>865</v>
      </c>
      <c r="I4457" s="4">
        <f>Table4[[#This Row],[Quantity]]*Table4[[#This Row],[UnitPrice]]</f>
        <v>7437.05</v>
      </c>
      <c r="J4457" s="4">
        <f>Table4[[#This Row],[Gross Revenue]]*(1-Table4[[#This Row],[Discount]])</f>
        <v>6693.3450000000003</v>
      </c>
      <c r="K4457" s="4">
        <f>Table4[[#This Row],[Quantity]]*Table4[[#This Row],[CostPrice]]</f>
        <v>4065.3500000000004</v>
      </c>
      <c r="L4457" s="4">
        <f>Table4[[#This Row],[Net Revenue]]-Table4[[#This Row],[Total Cost]]</f>
        <v>2627.9949999999999</v>
      </c>
      <c r="M4457" t="str">
        <f>_xlfn.XLOOKUP(Table4[[#This Row],[ProductID]], Products!A:A,Products!B:B, "Not Found")</f>
        <v>Him Smartphone</v>
      </c>
      <c r="N4457" t="str">
        <f>TEXT(Table4[[#This Row],[Date]], "mmm")</f>
        <v>Oct</v>
      </c>
      <c r="O4457" t="str">
        <f>TEXT(Table4[[#This Row],[Date]], "yyyy")</f>
        <v>2023</v>
      </c>
      <c r="P4457" t="str">
        <f>_xlfn.XLOOKUP(Table4[[#This Row],[ProductID]],Products!A:A,Products!C:C, "Not Found")</f>
        <v>Electronics</v>
      </c>
      <c r="Q4457" t="str">
        <f>_xlfn.XLOOKUP(Table4[[#This Row],[ProductID]],Products!A:A,Products!D:D,"Not Found")</f>
        <v>Smartphone</v>
      </c>
      <c r="R4457">
        <f>_xlfn.XLOOKUP(Table4[[#This Row],[ProductID]],Products!A:A,Products!E:E,"Not Found")</f>
        <v>1487.41</v>
      </c>
      <c r="S4457">
        <f>_xlfn.XLOOKUP(Table4[[#This Row],[ProductID]],Products!A:A,Products!F:F, "Not Found")</f>
        <v>813.07</v>
      </c>
      <c r="T4457" t="str">
        <f>_xlfn.XLOOKUP(Table4[[#This Row],[CustomerID]],Customers!A:A,Customers!D:D, "Not Found")</f>
        <v>F</v>
      </c>
      <c r="U4457" s="6">
        <f>_xlfn.XLOOKUP(Table4[[#This Row],[CustomerID]],Customers!A:A,Customers!E:E, "Not Found")</f>
        <v>38461</v>
      </c>
      <c r="V4457">
        <f ca="1">DATEDIF(Table4[[#This Row],[CustomerBirthday]], TODAY(), "Y")</f>
        <v>21</v>
      </c>
      <c r="W4457" t="str" cm="1">
        <f t="array" aca="1" ref="W4457" ca="1">_xlfn.IFS(Table4[[#This Row],[Age]]&lt;25, "Under 25",Table4[[#This Row],[Age]]=34, "25-34", Table4[[#This Row],[Age]]&lt;=49, "35-49", Table4[[#This Row],[Age]]&lt;=64, "50-64", Table4[[#This Row],[Age]]&gt;=65, "65+")</f>
        <v>Under 25</v>
      </c>
      <c r="X4457" t="str">
        <f>_xlfn.XLOOKUP(Table4[[#This Row],[StoreID]],Stores!A:A,Stores!B:B, "Not found")</f>
        <v>MegaMart Johnmouth</v>
      </c>
      <c r="Y4457" t="str">
        <f>_xlfn.XLOOKUP(Table4[[#This Row],[StoreID]],Stores!A:A,Stores!C:C, "Not Found")</f>
        <v>Johnmouth</v>
      </c>
      <c r="Z4457" t="str">
        <f>_xlfn.XLOOKUP(Table4[[#This Row],[StoreID]],Stores!A:A,Stores!D:D, "Not Found")</f>
        <v>East</v>
      </c>
    </row>
    <row r="4458" spans="1:26">
      <c r="A4458" t="s">
        <v>5324</v>
      </c>
      <c r="B4458" s="1">
        <v>45302</v>
      </c>
      <c r="C4458" t="s">
        <v>435</v>
      </c>
      <c r="D4458" t="s">
        <v>732</v>
      </c>
      <c r="E4458" t="s">
        <v>839</v>
      </c>
      <c r="F4458">
        <v>1</v>
      </c>
      <c r="G4458">
        <v>0.05</v>
      </c>
      <c r="H4458" t="s">
        <v>868</v>
      </c>
      <c r="I4458" s="4">
        <f>Table4[[#This Row],[Quantity]]*Table4[[#This Row],[UnitPrice]]</f>
        <v>1474.12</v>
      </c>
      <c r="J4458" s="4">
        <f>Table4[[#This Row],[Gross Revenue]]*(1-Table4[[#This Row],[Discount]])</f>
        <v>1400.4139999999998</v>
      </c>
      <c r="K4458" s="4">
        <f>Table4[[#This Row],[Quantity]]*Table4[[#This Row],[CostPrice]]</f>
        <v>764.02</v>
      </c>
      <c r="L4458" s="4">
        <f>Table4[[#This Row],[Net Revenue]]-Table4[[#This Row],[Total Cost]]</f>
        <v>636.39399999999978</v>
      </c>
      <c r="M4458" t="str">
        <f>_xlfn.XLOOKUP(Table4[[#This Row],[ProductID]], Products!A:A,Products!B:B, "Not Found")</f>
        <v>Understand Camera</v>
      </c>
      <c r="N4458" t="str">
        <f>TEXT(Table4[[#This Row],[Date]], "mmm")</f>
        <v>Jan</v>
      </c>
      <c r="O4458" t="str">
        <f>TEXT(Table4[[#This Row],[Date]], "yyyy")</f>
        <v>2024</v>
      </c>
      <c r="P4458" t="str">
        <f>_xlfn.XLOOKUP(Table4[[#This Row],[ProductID]],Products!A:A,Products!C:C, "Not Found")</f>
        <v>Electronics</v>
      </c>
      <c r="Q4458" t="str">
        <f>_xlfn.XLOOKUP(Table4[[#This Row],[ProductID]],Products!A:A,Products!D:D,"Not Found")</f>
        <v>Camera</v>
      </c>
      <c r="R4458">
        <f>_xlfn.XLOOKUP(Table4[[#This Row],[ProductID]],Products!A:A,Products!E:E,"Not Found")</f>
        <v>1474.12</v>
      </c>
      <c r="S4458">
        <f>_xlfn.XLOOKUP(Table4[[#This Row],[ProductID]],Products!A:A,Products!F:F, "Not Found")</f>
        <v>764.02</v>
      </c>
      <c r="T4458" t="str">
        <f>_xlfn.XLOOKUP(Table4[[#This Row],[CustomerID]],Customers!A:A,Customers!D:D, "Not Found")</f>
        <v>F</v>
      </c>
      <c r="U4458" s="6">
        <f>_xlfn.XLOOKUP(Table4[[#This Row],[CustomerID]],Customers!A:A,Customers!E:E, "Not Found")</f>
        <v>32027</v>
      </c>
      <c r="V4458">
        <f ca="1">DATEDIF(Table4[[#This Row],[CustomerBirthday]], TODAY(), "Y")</f>
        <v>38</v>
      </c>
      <c r="W4458" t="str" cm="1">
        <f t="array" aca="1" ref="W4458" ca="1">_xlfn.IFS(Table4[[#This Row],[Age]]&lt;25, "Under 25",Table4[[#This Row],[Age]]=34, "25-34", Table4[[#This Row],[Age]]&lt;=49, "35-49", Table4[[#This Row],[Age]]&lt;=64, "50-64", Table4[[#This Row],[Age]]&gt;=65, "65+")</f>
        <v>35-49</v>
      </c>
      <c r="X4458" t="str">
        <f>_xlfn.XLOOKUP(Table4[[#This Row],[StoreID]],Stores!A:A,Stores!B:B, "Not found")</f>
        <v>MegaMart New Michele</v>
      </c>
      <c r="Y4458" t="str">
        <f>_xlfn.XLOOKUP(Table4[[#This Row],[StoreID]],Stores!A:A,Stores!C:C, "Not Found")</f>
        <v>New Michele</v>
      </c>
      <c r="Z4458" t="str">
        <f>_xlfn.XLOOKUP(Table4[[#This Row],[StoreID]],Stores!A:A,Stores!D:D, "Not Found")</f>
        <v>West</v>
      </c>
    </row>
    <row r="4459" spans="1:26">
      <c r="A4459" t="s">
        <v>5325</v>
      </c>
      <c r="B4459" s="1">
        <v>45240</v>
      </c>
      <c r="C4459" t="s">
        <v>601</v>
      </c>
      <c r="D4459" t="s">
        <v>722</v>
      </c>
      <c r="E4459" t="s">
        <v>846</v>
      </c>
      <c r="F4459">
        <v>1</v>
      </c>
      <c r="G4459">
        <v>0</v>
      </c>
      <c r="H4459" t="s">
        <v>875</v>
      </c>
      <c r="I4459" s="4">
        <f>Table4[[#This Row],[Quantity]]*Table4[[#This Row],[UnitPrice]]</f>
        <v>1853.77</v>
      </c>
      <c r="J4459" s="4">
        <f>Table4[[#This Row],[Gross Revenue]]*(1-Table4[[#This Row],[Discount]])</f>
        <v>1853.77</v>
      </c>
      <c r="K4459" s="4">
        <f>Table4[[#This Row],[Quantity]]*Table4[[#This Row],[CostPrice]]</f>
        <v>1363.52</v>
      </c>
      <c r="L4459" s="4">
        <f>Table4[[#This Row],[Net Revenue]]-Table4[[#This Row],[Total Cost]]</f>
        <v>490.25</v>
      </c>
      <c r="M4459" t="str">
        <f>_xlfn.XLOOKUP(Table4[[#This Row],[ProductID]], Products!A:A,Products!B:B, "Not Found")</f>
        <v>Four Accessories</v>
      </c>
      <c r="N4459" t="str">
        <f>TEXT(Table4[[#This Row],[Date]], "mmm")</f>
        <v>Nov</v>
      </c>
      <c r="O4459" t="str">
        <f>TEXT(Table4[[#This Row],[Date]], "yyyy")</f>
        <v>2023</v>
      </c>
      <c r="P4459" t="str">
        <f>_xlfn.XLOOKUP(Table4[[#This Row],[ProductID]],Products!A:A,Products!C:C, "Not Found")</f>
        <v>Fashion</v>
      </c>
      <c r="Q4459" t="str">
        <f>_xlfn.XLOOKUP(Table4[[#This Row],[ProductID]],Products!A:A,Products!D:D,"Not Found")</f>
        <v>Accessories</v>
      </c>
      <c r="R4459">
        <f>_xlfn.XLOOKUP(Table4[[#This Row],[ProductID]],Products!A:A,Products!E:E,"Not Found")</f>
        <v>1853.77</v>
      </c>
      <c r="S4459">
        <f>_xlfn.XLOOKUP(Table4[[#This Row],[ProductID]],Products!A:A,Products!F:F, "Not Found")</f>
        <v>1363.52</v>
      </c>
      <c r="T4459" t="str">
        <f>_xlfn.XLOOKUP(Table4[[#This Row],[CustomerID]],Customers!A:A,Customers!D:D, "Not Found")</f>
        <v>M</v>
      </c>
      <c r="U4459" s="6">
        <f>_xlfn.XLOOKUP(Table4[[#This Row],[CustomerID]],Customers!A:A,Customers!E:E, "Not Found")</f>
        <v>24638</v>
      </c>
      <c r="V4459">
        <f ca="1">DATEDIF(Table4[[#This Row],[CustomerBirthday]], TODAY(), "Y")</f>
        <v>59</v>
      </c>
      <c r="W4459" t="str" cm="1">
        <f t="array" aca="1" ref="W4459" ca="1">_xlfn.IFS(Table4[[#This Row],[Age]]&lt;25, "Under 25",Table4[[#This Row],[Age]]=34, "25-34", Table4[[#This Row],[Age]]&lt;=49, "35-49", Table4[[#This Row],[Age]]&lt;=64, "50-64", Table4[[#This Row],[Age]]&gt;=65, "65+")</f>
        <v>50-64</v>
      </c>
      <c r="X4459" t="str">
        <f>_xlfn.XLOOKUP(Table4[[#This Row],[StoreID]],Stores!A:A,Stores!B:B, "Not found")</f>
        <v>MegaMart Johnmouth</v>
      </c>
      <c r="Y4459" t="str">
        <f>_xlfn.XLOOKUP(Table4[[#This Row],[StoreID]],Stores!A:A,Stores!C:C, "Not Found")</f>
        <v>Johnmouth</v>
      </c>
      <c r="Z4459" t="str">
        <f>_xlfn.XLOOKUP(Table4[[#This Row],[StoreID]],Stores!A:A,Stores!D:D, "Not Found")</f>
        <v>East</v>
      </c>
    </row>
    <row r="4460" spans="1:26">
      <c r="A4460" t="s">
        <v>5326</v>
      </c>
      <c r="B4460" s="1">
        <v>45688</v>
      </c>
      <c r="C4460" t="s">
        <v>464</v>
      </c>
      <c r="D4460" t="s">
        <v>761</v>
      </c>
      <c r="E4460" t="s">
        <v>839</v>
      </c>
      <c r="F4460">
        <v>5</v>
      </c>
      <c r="G4460">
        <v>0.05</v>
      </c>
      <c r="H4460" t="s">
        <v>875</v>
      </c>
      <c r="I4460" s="4">
        <f>Table4[[#This Row],[Quantity]]*Table4[[#This Row],[UnitPrice]]</f>
        <v>8814.6</v>
      </c>
      <c r="J4460" s="4">
        <f>Table4[[#This Row],[Gross Revenue]]*(1-Table4[[#This Row],[Discount]])</f>
        <v>8373.8700000000008</v>
      </c>
      <c r="K4460" s="4">
        <f>Table4[[#This Row],[Quantity]]*Table4[[#This Row],[CostPrice]]</f>
        <v>6732.4</v>
      </c>
      <c r="L4460" s="4">
        <f>Table4[[#This Row],[Net Revenue]]-Table4[[#This Row],[Total Cost]]</f>
        <v>1641.4700000000012</v>
      </c>
      <c r="M4460" t="str">
        <f>_xlfn.XLOOKUP(Table4[[#This Row],[ProductID]], Products!A:A,Products!B:B, "Not Found")</f>
        <v>Traditional Laptop</v>
      </c>
      <c r="N4460" t="str">
        <f>TEXT(Table4[[#This Row],[Date]], "mmm")</f>
        <v>Jan</v>
      </c>
      <c r="O4460" t="str">
        <f>TEXT(Table4[[#This Row],[Date]], "yyyy")</f>
        <v>2025</v>
      </c>
      <c r="P4460" t="str">
        <f>_xlfn.XLOOKUP(Table4[[#This Row],[ProductID]],Products!A:A,Products!C:C, "Not Found")</f>
        <v>Electronics</v>
      </c>
      <c r="Q4460" t="str">
        <f>_xlfn.XLOOKUP(Table4[[#This Row],[ProductID]],Products!A:A,Products!D:D,"Not Found")</f>
        <v>Laptop</v>
      </c>
      <c r="R4460">
        <f>_xlfn.XLOOKUP(Table4[[#This Row],[ProductID]],Products!A:A,Products!E:E,"Not Found")</f>
        <v>1762.92</v>
      </c>
      <c r="S4460">
        <f>_xlfn.XLOOKUP(Table4[[#This Row],[ProductID]],Products!A:A,Products!F:F, "Not Found")</f>
        <v>1346.48</v>
      </c>
      <c r="T4460" t="str">
        <f>_xlfn.XLOOKUP(Table4[[#This Row],[CustomerID]],Customers!A:A,Customers!D:D, "Not Found")</f>
        <v>M</v>
      </c>
      <c r="U4460" s="6">
        <f>_xlfn.XLOOKUP(Table4[[#This Row],[CustomerID]],Customers!A:A,Customers!E:E, "Not Found")</f>
        <v>29315</v>
      </c>
      <c r="V4460">
        <f ca="1">DATEDIF(Table4[[#This Row],[CustomerBirthday]], TODAY(), "Y")</f>
        <v>46</v>
      </c>
      <c r="W4460" t="str" cm="1">
        <f t="array" aca="1" ref="W4460" ca="1">_xlfn.IFS(Table4[[#This Row],[Age]]&lt;25, "Under 25",Table4[[#This Row],[Age]]=34, "25-34", Table4[[#This Row],[Age]]&lt;=49, "35-49", Table4[[#This Row],[Age]]&lt;=64, "50-64", Table4[[#This Row],[Age]]&gt;=65, "65+")</f>
        <v>35-49</v>
      </c>
      <c r="X4460" t="str">
        <f>_xlfn.XLOOKUP(Table4[[#This Row],[StoreID]],Stores!A:A,Stores!B:B, "Not found")</f>
        <v>MegaMart New Michele</v>
      </c>
      <c r="Y4460" t="str">
        <f>_xlfn.XLOOKUP(Table4[[#This Row],[StoreID]],Stores!A:A,Stores!C:C, "Not Found")</f>
        <v>New Michele</v>
      </c>
      <c r="Z4460" t="str">
        <f>_xlfn.XLOOKUP(Table4[[#This Row],[StoreID]],Stores!A:A,Stores!D:D, "Not Found")</f>
        <v>West</v>
      </c>
    </row>
    <row r="4461" spans="1:26">
      <c r="A4461" t="s">
        <v>5327</v>
      </c>
      <c r="B4461" s="1">
        <v>45793</v>
      </c>
      <c r="C4461" t="s">
        <v>419</v>
      </c>
      <c r="D4461" t="s">
        <v>782</v>
      </c>
      <c r="E4461" t="s">
        <v>839</v>
      </c>
      <c r="F4461">
        <v>1</v>
      </c>
      <c r="G4461">
        <v>0</v>
      </c>
      <c r="H4461" t="s">
        <v>868</v>
      </c>
      <c r="I4461" s="4">
        <f>Table4[[#This Row],[Quantity]]*Table4[[#This Row],[UnitPrice]]</f>
        <v>673.78</v>
      </c>
      <c r="J4461" s="4">
        <f>Table4[[#This Row],[Gross Revenue]]*(1-Table4[[#This Row],[Discount]])</f>
        <v>673.78</v>
      </c>
      <c r="K4461" s="4">
        <f>Table4[[#This Row],[Quantity]]*Table4[[#This Row],[CostPrice]]</f>
        <v>363.33</v>
      </c>
      <c r="L4461" s="4">
        <f>Table4[[#This Row],[Net Revenue]]-Table4[[#This Row],[Total Cost]]</f>
        <v>310.45</v>
      </c>
      <c r="M4461" t="str">
        <f>_xlfn.XLOOKUP(Table4[[#This Row],[ProductID]], Products!A:A,Products!B:B, "Not Found")</f>
        <v>Deal Smartphone</v>
      </c>
      <c r="N4461" t="str">
        <f>TEXT(Table4[[#This Row],[Date]], "mmm")</f>
        <v>May</v>
      </c>
      <c r="O4461" t="str">
        <f>TEXT(Table4[[#This Row],[Date]], "yyyy")</f>
        <v>2025</v>
      </c>
      <c r="P4461" t="str">
        <f>_xlfn.XLOOKUP(Table4[[#This Row],[ProductID]],Products!A:A,Products!C:C, "Not Found")</f>
        <v>Electronics</v>
      </c>
      <c r="Q4461" t="str">
        <f>_xlfn.XLOOKUP(Table4[[#This Row],[ProductID]],Products!A:A,Products!D:D,"Not Found")</f>
        <v>Smartphone</v>
      </c>
      <c r="R4461">
        <f>_xlfn.XLOOKUP(Table4[[#This Row],[ProductID]],Products!A:A,Products!E:E,"Not Found")</f>
        <v>673.78</v>
      </c>
      <c r="S4461">
        <f>_xlfn.XLOOKUP(Table4[[#This Row],[ProductID]],Products!A:A,Products!F:F, "Not Found")</f>
        <v>363.33</v>
      </c>
      <c r="T4461" t="str">
        <f>_xlfn.XLOOKUP(Table4[[#This Row],[CustomerID]],Customers!A:A,Customers!D:D, "Not Found")</f>
        <v>F</v>
      </c>
      <c r="U4461" s="6">
        <f>_xlfn.XLOOKUP(Table4[[#This Row],[CustomerID]],Customers!A:A,Customers!E:E, "Not Found")</f>
        <v>30679</v>
      </c>
      <c r="V4461">
        <f ca="1">DATEDIF(Table4[[#This Row],[CustomerBirthday]], TODAY(), "Y")</f>
        <v>42</v>
      </c>
      <c r="W4461" t="str" cm="1">
        <f t="array" aca="1" ref="W4461" ca="1">_xlfn.IFS(Table4[[#This Row],[Age]]&lt;25, "Under 25",Table4[[#This Row],[Age]]=34, "25-34", Table4[[#This Row],[Age]]&lt;=49, "35-49", Table4[[#This Row],[Age]]&lt;=64, "50-64", Table4[[#This Row],[Age]]&gt;=65, "65+")</f>
        <v>35-49</v>
      </c>
      <c r="X4461" t="str">
        <f>_xlfn.XLOOKUP(Table4[[#This Row],[StoreID]],Stores!A:A,Stores!B:B, "Not found")</f>
        <v>MegaMart New Michele</v>
      </c>
      <c r="Y4461" t="str">
        <f>_xlfn.XLOOKUP(Table4[[#This Row],[StoreID]],Stores!A:A,Stores!C:C, "Not Found")</f>
        <v>New Michele</v>
      </c>
      <c r="Z4461" t="str">
        <f>_xlfn.XLOOKUP(Table4[[#This Row],[StoreID]],Stores!A:A,Stores!D:D, "Not Found")</f>
        <v>West</v>
      </c>
    </row>
    <row r="4462" spans="1:26">
      <c r="A4462" t="s">
        <v>5328</v>
      </c>
      <c r="B4462" s="1">
        <v>45814</v>
      </c>
      <c r="C4462" t="s">
        <v>533</v>
      </c>
      <c r="D4462" t="s">
        <v>772</v>
      </c>
      <c r="E4462" t="s">
        <v>846</v>
      </c>
      <c r="F4462">
        <v>2</v>
      </c>
      <c r="G4462">
        <v>0.15</v>
      </c>
      <c r="H4462" t="s">
        <v>871</v>
      </c>
      <c r="I4462" s="4">
        <f>Table4[[#This Row],[Quantity]]*Table4[[#This Row],[UnitPrice]]</f>
        <v>3756.94</v>
      </c>
      <c r="J4462" s="4">
        <f>Table4[[#This Row],[Gross Revenue]]*(1-Table4[[#This Row],[Discount]])</f>
        <v>3193.3989999999999</v>
      </c>
      <c r="K4462" s="4">
        <f>Table4[[#This Row],[Quantity]]*Table4[[#This Row],[CostPrice]]</f>
        <v>2029.82</v>
      </c>
      <c r="L4462" s="4">
        <f>Table4[[#This Row],[Net Revenue]]-Table4[[#This Row],[Total Cost]]</f>
        <v>1163.579</v>
      </c>
      <c r="M4462" t="str">
        <f>_xlfn.XLOOKUP(Table4[[#This Row],[ProductID]], Products!A:A,Products!B:B, "Not Found")</f>
        <v>And Footwear</v>
      </c>
      <c r="N4462" t="str">
        <f>TEXT(Table4[[#This Row],[Date]], "mmm")</f>
        <v>Jun</v>
      </c>
      <c r="O4462" t="str">
        <f>TEXT(Table4[[#This Row],[Date]], "yyyy")</f>
        <v>2025</v>
      </c>
      <c r="P4462" t="str">
        <f>_xlfn.XLOOKUP(Table4[[#This Row],[ProductID]],Products!A:A,Products!C:C, "Not Found")</f>
        <v>Fashion</v>
      </c>
      <c r="Q4462" t="str">
        <f>_xlfn.XLOOKUP(Table4[[#This Row],[ProductID]],Products!A:A,Products!D:D,"Not Found")</f>
        <v>Footwear</v>
      </c>
      <c r="R4462">
        <f>_xlfn.XLOOKUP(Table4[[#This Row],[ProductID]],Products!A:A,Products!E:E,"Not Found")</f>
        <v>1878.47</v>
      </c>
      <c r="S4462">
        <f>_xlfn.XLOOKUP(Table4[[#This Row],[ProductID]],Products!A:A,Products!F:F, "Not Found")</f>
        <v>1014.91</v>
      </c>
      <c r="T4462" t="str">
        <f>_xlfn.XLOOKUP(Table4[[#This Row],[CustomerID]],Customers!A:A,Customers!D:D, "Not Found")</f>
        <v>F</v>
      </c>
      <c r="U4462" s="6">
        <f>_xlfn.XLOOKUP(Table4[[#This Row],[CustomerID]],Customers!A:A,Customers!E:E, "Not Found")</f>
        <v>24506</v>
      </c>
      <c r="V4462">
        <f ca="1">DATEDIF(Table4[[#This Row],[CustomerBirthday]], TODAY(), "Y")</f>
        <v>59</v>
      </c>
      <c r="W4462" t="str" cm="1">
        <f t="array" aca="1" ref="W4462" ca="1">_xlfn.IFS(Table4[[#This Row],[Age]]&lt;25, "Under 25",Table4[[#This Row],[Age]]=34, "25-34", Table4[[#This Row],[Age]]&lt;=49, "35-49", Table4[[#This Row],[Age]]&lt;=64, "50-64", Table4[[#This Row],[Age]]&gt;=65, "65+")</f>
        <v>50-64</v>
      </c>
      <c r="X4462" t="str">
        <f>_xlfn.XLOOKUP(Table4[[#This Row],[StoreID]],Stores!A:A,Stores!B:B, "Not found")</f>
        <v>MegaMart Johnmouth</v>
      </c>
      <c r="Y4462" t="str">
        <f>_xlfn.XLOOKUP(Table4[[#This Row],[StoreID]],Stores!A:A,Stores!C:C, "Not Found")</f>
        <v>Johnmouth</v>
      </c>
      <c r="Z4462" t="str">
        <f>_xlfn.XLOOKUP(Table4[[#This Row],[StoreID]],Stores!A:A,Stores!D:D, "Not Found")</f>
        <v>East</v>
      </c>
    </row>
    <row r="4463" spans="1:26">
      <c r="A4463" t="s">
        <v>5329</v>
      </c>
      <c r="B4463" s="1">
        <v>45825</v>
      </c>
      <c r="C4463" t="s">
        <v>198</v>
      </c>
      <c r="D4463" t="s">
        <v>794</v>
      </c>
      <c r="E4463" t="s">
        <v>839</v>
      </c>
      <c r="F4463">
        <v>2</v>
      </c>
      <c r="G4463">
        <v>0.1</v>
      </c>
      <c r="H4463" t="s">
        <v>865</v>
      </c>
      <c r="I4463" s="4">
        <f>Table4[[#This Row],[Quantity]]*Table4[[#This Row],[UnitPrice]]</f>
        <v>856.1</v>
      </c>
      <c r="J4463" s="4">
        <f>Table4[[#This Row],[Gross Revenue]]*(1-Table4[[#This Row],[Discount]])</f>
        <v>770.49</v>
      </c>
      <c r="K4463" s="4">
        <f>Table4[[#This Row],[Quantity]]*Table4[[#This Row],[CostPrice]]</f>
        <v>492.14</v>
      </c>
      <c r="L4463" s="4">
        <f>Table4[[#This Row],[Net Revenue]]-Table4[[#This Row],[Total Cost]]</f>
        <v>278.35000000000002</v>
      </c>
      <c r="M4463" t="str">
        <f>_xlfn.XLOOKUP(Table4[[#This Row],[ProductID]], Products!A:A,Products!B:B, "Not Found")</f>
        <v>Everything Laptop</v>
      </c>
      <c r="N4463" t="str">
        <f>TEXT(Table4[[#This Row],[Date]], "mmm")</f>
        <v>Jun</v>
      </c>
      <c r="O4463" t="str">
        <f>TEXT(Table4[[#This Row],[Date]], "yyyy")</f>
        <v>2025</v>
      </c>
      <c r="P4463" t="str">
        <f>_xlfn.XLOOKUP(Table4[[#This Row],[ProductID]],Products!A:A,Products!C:C, "Not Found")</f>
        <v>Electronics</v>
      </c>
      <c r="Q4463" t="str">
        <f>_xlfn.XLOOKUP(Table4[[#This Row],[ProductID]],Products!A:A,Products!D:D,"Not Found")</f>
        <v>Laptop</v>
      </c>
      <c r="R4463">
        <f>_xlfn.XLOOKUP(Table4[[#This Row],[ProductID]],Products!A:A,Products!E:E,"Not Found")</f>
        <v>428.05</v>
      </c>
      <c r="S4463">
        <f>_xlfn.XLOOKUP(Table4[[#This Row],[ProductID]],Products!A:A,Products!F:F, "Not Found")</f>
        <v>246.07</v>
      </c>
      <c r="T4463" t="str">
        <f>_xlfn.XLOOKUP(Table4[[#This Row],[CustomerID]],Customers!A:A,Customers!D:D, "Not Found")</f>
        <v>F</v>
      </c>
      <c r="U4463" s="6">
        <f>_xlfn.XLOOKUP(Table4[[#This Row],[CustomerID]],Customers!A:A,Customers!E:E, "Not Found")</f>
        <v>38340</v>
      </c>
      <c r="V4463">
        <f ca="1">DATEDIF(Table4[[#This Row],[CustomerBirthday]], TODAY(), "Y")</f>
        <v>21</v>
      </c>
      <c r="W4463" t="str" cm="1">
        <f t="array" aca="1" ref="W4463" ca="1">_xlfn.IFS(Table4[[#This Row],[Age]]&lt;25, "Under 25",Table4[[#This Row],[Age]]=34, "25-34", Table4[[#This Row],[Age]]&lt;=49, "35-49", Table4[[#This Row],[Age]]&lt;=64, "50-64", Table4[[#This Row],[Age]]&gt;=65, "65+")</f>
        <v>Under 25</v>
      </c>
      <c r="X4463" t="str">
        <f>_xlfn.XLOOKUP(Table4[[#This Row],[StoreID]],Stores!A:A,Stores!B:B, "Not found")</f>
        <v>MegaMart New Michele</v>
      </c>
      <c r="Y4463" t="str">
        <f>_xlfn.XLOOKUP(Table4[[#This Row],[StoreID]],Stores!A:A,Stores!C:C, "Not Found")</f>
        <v>New Michele</v>
      </c>
      <c r="Z4463" t="str">
        <f>_xlfn.XLOOKUP(Table4[[#This Row],[StoreID]],Stores!A:A,Stores!D:D, "Not Found")</f>
        <v>West</v>
      </c>
    </row>
    <row r="4464" spans="1:26">
      <c r="A4464" t="s">
        <v>5330</v>
      </c>
      <c r="B4464" s="1">
        <v>45651</v>
      </c>
      <c r="C4464" t="s">
        <v>480</v>
      </c>
      <c r="D4464" t="s">
        <v>742</v>
      </c>
      <c r="E4464" t="s">
        <v>842</v>
      </c>
      <c r="F4464">
        <v>3</v>
      </c>
      <c r="G4464">
        <v>0.15</v>
      </c>
      <c r="H4464" t="s">
        <v>875</v>
      </c>
      <c r="I4464" s="4">
        <f>Table4[[#This Row],[Quantity]]*Table4[[#This Row],[UnitPrice]]</f>
        <v>745.71</v>
      </c>
      <c r="J4464" s="4">
        <f>Table4[[#This Row],[Gross Revenue]]*(1-Table4[[#This Row],[Discount]])</f>
        <v>633.85350000000005</v>
      </c>
      <c r="K4464" s="4">
        <f>Table4[[#This Row],[Quantity]]*Table4[[#This Row],[CostPrice]]</f>
        <v>572.01</v>
      </c>
      <c r="L4464" s="4">
        <f>Table4[[#This Row],[Net Revenue]]-Table4[[#This Row],[Total Cost]]</f>
        <v>61.843500000000063</v>
      </c>
      <c r="M4464" t="str">
        <f>_xlfn.XLOOKUP(Table4[[#This Row],[ProductID]], Products!A:A,Products!B:B, "Not Found")</f>
        <v>Either Headphones</v>
      </c>
      <c r="N4464" t="str">
        <f>TEXT(Table4[[#This Row],[Date]], "mmm")</f>
        <v>Dec</v>
      </c>
      <c r="O4464" t="str">
        <f>TEXT(Table4[[#This Row],[Date]], "yyyy")</f>
        <v>2024</v>
      </c>
      <c r="P4464" t="str">
        <f>_xlfn.XLOOKUP(Table4[[#This Row],[ProductID]],Products!A:A,Products!C:C, "Not Found")</f>
        <v>Electronics</v>
      </c>
      <c r="Q4464" t="str">
        <f>_xlfn.XLOOKUP(Table4[[#This Row],[ProductID]],Products!A:A,Products!D:D,"Not Found")</f>
        <v>Headphones</v>
      </c>
      <c r="R4464">
        <f>_xlfn.XLOOKUP(Table4[[#This Row],[ProductID]],Products!A:A,Products!E:E,"Not Found")</f>
        <v>248.57</v>
      </c>
      <c r="S4464">
        <f>_xlfn.XLOOKUP(Table4[[#This Row],[ProductID]],Products!A:A,Products!F:F, "Not Found")</f>
        <v>190.67</v>
      </c>
      <c r="T4464" t="str">
        <f>_xlfn.XLOOKUP(Table4[[#This Row],[CustomerID]],Customers!A:A,Customers!D:D, "Not Found")</f>
        <v>M</v>
      </c>
      <c r="U4464" s="6">
        <f>_xlfn.XLOOKUP(Table4[[#This Row],[CustomerID]],Customers!A:A,Customers!E:E, "Not Found")</f>
        <v>35356</v>
      </c>
      <c r="V4464">
        <f ca="1">DATEDIF(Table4[[#This Row],[CustomerBirthday]], TODAY(), "Y")</f>
        <v>29</v>
      </c>
      <c r="W4464" t="str" cm="1">
        <f t="array" aca="1" ref="W4464" ca="1">_xlfn.IFS(Table4[[#This Row],[Age]]&lt;25, "Under 25",Table4[[#This Row],[Age]]=34, "25-34", Table4[[#This Row],[Age]]&lt;=49, "35-49", Table4[[#This Row],[Age]]&lt;=64, "50-64", Table4[[#This Row],[Age]]&gt;=65, "65+")</f>
        <v>35-49</v>
      </c>
      <c r="X4464" t="str">
        <f>_xlfn.XLOOKUP(Table4[[#This Row],[StoreID]],Stores!A:A,Stores!B:B, "Not found")</f>
        <v>MegaMart Brianahaven</v>
      </c>
      <c r="Y4464" t="str">
        <f>_xlfn.XLOOKUP(Table4[[#This Row],[StoreID]],Stores!A:A,Stores!C:C, "Not Found")</f>
        <v>Brianahaven</v>
      </c>
      <c r="Z4464" t="str">
        <f>_xlfn.XLOOKUP(Table4[[#This Row],[StoreID]],Stores!A:A,Stores!D:D, "Not Found")</f>
        <v>North</v>
      </c>
    </row>
    <row r="4465" spans="1:26">
      <c r="A4465" t="s">
        <v>5331</v>
      </c>
      <c r="B4465" s="1">
        <v>45743</v>
      </c>
      <c r="C4465" t="s">
        <v>476</v>
      </c>
      <c r="D4465" t="s">
        <v>816</v>
      </c>
      <c r="E4465" t="s">
        <v>835</v>
      </c>
      <c r="F4465">
        <v>1</v>
      </c>
      <c r="G4465">
        <v>0.05</v>
      </c>
      <c r="H4465" t="s">
        <v>868</v>
      </c>
      <c r="I4465" s="4">
        <f>Table4[[#This Row],[Quantity]]*Table4[[#This Row],[UnitPrice]]</f>
        <v>1879.08</v>
      </c>
      <c r="J4465" s="4">
        <f>Table4[[#This Row],[Gross Revenue]]*(1-Table4[[#This Row],[Discount]])</f>
        <v>1785.1259999999997</v>
      </c>
      <c r="K4465" s="4">
        <f>Table4[[#This Row],[Quantity]]*Table4[[#This Row],[CostPrice]]</f>
        <v>1004.56</v>
      </c>
      <c r="L4465" s="4">
        <f>Table4[[#This Row],[Net Revenue]]-Table4[[#This Row],[Total Cost]]</f>
        <v>780.5659999999998</v>
      </c>
      <c r="M4465" t="str">
        <f>_xlfn.XLOOKUP(Table4[[#This Row],[ProductID]], Products!A:A,Products!B:B, "Not Found")</f>
        <v>Set Dairy</v>
      </c>
      <c r="N4465" t="str">
        <f>TEXT(Table4[[#This Row],[Date]], "mmm")</f>
        <v>Mar</v>
      </c>
      <c r="O4465" t="str">
        <f>TEXT(Table4[[#This Row],[Date]], "yyyy")</f>
        <v>2025</v>
      </c>
      <c r="P4465" t="str">
        <f>_xlfn.XLOOKUP(Table4[[#This Row],[ProductID]],Products!A:A,Products!C:C, "Not Found")</f>
        <v>Groceries</v>
      </c>
      <c r="Q4465" t="str">
        <f>_xlfn.XLOOKUP(Table4[[#This Row],[ProductID]],Products!A:A,Products!D:D,"Not Found")</f>
        <v>Dairy</v>
      </c>
      <c r="R4465">
        <f>_xlfn.XLOOKUP(Table4[[#This Row],[ProductID]],Products!A:A,Products!E:E,"Not Found")</f>
        <v>1879.08</v>
      </c>
      <c r="S4465">
        <f>_xlfn.XLOOKUP(Table4[[#This Row],[ProductID]],Products!A:A,Products!F:F, "Not Found")</f>
        <v>1004.56</v>
      </c>
      <c r="T4465" t="str">
        <f>_xlfn.XLOOKUP(Table4[[#This Row],[CustomerID]],Customers!A:A,Customers!D:D, "Not Found")</f>
        <v>M</v>
      </c>
      <c r="U4465" s="6">
        <f>_xlfn.XLOOKUP(Table4[[#This Row],[CustomerID]],Customers!A:A,Customers!E:E, "Not Found")</f>
        <v>29985</v>
      </c>
      <c r="V4465">
        <f ca="1">DATEDIF(Table4[[#This Row],[CustomerBirthday]], TODAY(), "Y")</f>
        <v>44</v>
      </c>
      <c r="W4465" t="str" cm="1">
        <f t="array" aca="1" ref="W4465" ca="1">_xlfn.IFS(Table4[[#This Row],[Age]]&lt;25, "Under 25",Table4[[#This Row],[Age]]=34, "25-34", Table4[[#This Row],[Age]]&lt;=49, "35-49", Table4[[#This Row],[Age]]&lt;=64, "50-64", Table4[[#This Row],[Age]]&gt;=65, "65+")</f>
        <v>35-49</v>
      </c>
      <c r="X4465" t="str">
        <f>_xlfn.XLOOKUP(Table4[[#This Row],[StoreID]],Stores!A:A,Stores!B:B, "Not found")</f>
        <v>MegaMart Peckmouth</v>
      </c>
      <c r="Y4465" t="str">
        <f>_xlfn.XLOOKUP(Table4[[#This Row],[StoreID]],Stores!A:A,Stores!C:C, "Not Found")</f>
        <v>Peckmouth</v>
      </c>
      <c r="Z4465" t="str">
        <f>_xlfn.XLOOKUP(Table4[[#This Row],[StoreID]],Stores!A:A,Stores!D:D, "Not Found")</f>
        <v>East</v>
      </c>
    </row>
    <row r="4466" spans="1:26">
      <c r="A4466" t="s">
        <v>5332</v>
      </c>
      <c r="B4466" s="1">
        <v>45206</v>
      </c>
      <c r="C4466" t="s">
        <v>310</v>
      </c>
      <c r="D4466" t="s">
        <v>792</v>
      </c>
      <c r="E4466" t="s">
        <v>839</v>
      </c>
      <c r="F4466">
        <v>4</v>
      </c>
      <c r="G4466">
        <v>0.05</v>
      </c>
      <c r="H4466" t="s">
        <v>871</v>
      </c>
      <c r="I4466" s="4">
        <f>Table4[[#This Row],[Quantity]]*Table4[[#This Row],[UnitPrice]]</f>
        <v>7195.88</v>
      </c>
      <c r="J4466" s="4">
        <f>Table4[[#This Row],[Gross Revenue]]*(1-Table4[[#This Row],[Discount]])</f>
        <v>6836.0859999999993</v>
      </c>
      <c r="K4466" s="4">
        <f>Table4[[#This Row],[Quantity]]*Table4[[#This Row],[CostPrice]]</f>
        <v>5316.6</v>
      </c>
      <c r="L4466" s="4">
        <f>Table4[[#This Row],[Net Revenue]]-Table4[[#This Row],[Total Cost]]</f>
        <v>1519.485999999999</v>
      </c>
      <c r="M4466" t="str">
        <f>_xlfn.XLOOKUP(Table4[[#This Row],[ProductID]], Products!A:A,Products!B:B, "Not Found")</f>
        <v>Beat Accessories</v>
      </c>
      <c r="N4466" t="str">
        <f>TEXT(Table4[[#This Row],[Date]], "mmm")</f>
        <v>Oct</v>
      </c>
      <c r="O4466" t="str">
        <f>TEXT(Table4[[#This Row],[Date]], "yyyy")</f>
        <v>2023</v>
      </c>
      <c r="P4466" t="str">
        <f>_xlfn.XLOOKUP(Table4[[#This Row],[ProductID]],Products!A:A,Products!C:C, "Not Found")</f>
        <v>Fashion</v>
      </c>
      <c r="Q4466" t="str">
        <f>_xlfn.XLOOKUP(Table4[[#This Row],[ProductID]],Products!A:A,Products!D:D,"Not Found")</f>
        <v>Accessories</v>
      </c>
      <c r="R4466">
        <f>_xlfn.XLOOKUP(Table4[[#This Row],[ProductID]],Products!A:A,Products!E:E,"Not Found")</f>
        <v>1798.97</v>
      </c>
      <c r="S4466">
        <f>_xlfn.XLOOKUP(Table4[[#This Row],[ProductID]],Products!A:A,Products!F:F, "Not Found")</f>
        <v>1329.15</v>
      </c>
      <c r="T4466" t="str">
        <f>_xlfn.XLOOKUP(Table4[[#This Row],[CustomerID]],Customers!A:A,Customers!D:D, "Not Found")</f>
        <v>M</v>
      </c>
      <c r="U4466" s="6">
        <f>_xlfn.XLOOKUP(Table4[[#This Row],[CustomerID]],Customers!A:A,Customers!E:E, "Not Found")</f>
        <v>37752</v>
      </c>
      <c r="V4466">
        <f ca="1">DATEDIF(Table4[[#This Row],[CustomerBirthday]], TODAY(), "Y")</f>
        <v>23</v>
      </c>
      <c r="W4466" t="str" cm="1">
        <f t="array" aca="1" ref="W4466" ca="1">_xlfn.IFS(Table4[[#This Row],[Age]]&lt;25, "Under 25",Table4[[#This Row],[Age]]=34, "25-34", Table4[[#This Row],[Age]]&lt;=49, "35-49", Table4[[#This Row],[Age]]&lt;=64, "50-64", Table4[[#This Row],[Age]]&gt;=65, "65+")</f>
        <v>Under 25</v>
      </c>
      <c r="X4466" t="str">
        <f>_xlfn.XLOOKUP(Table4[[#This Row],[StoreID]],Stores!A:A,Stores!B:B, "Not found")</f>
        <v>MegaMart New Michele</v>
      </c>
      <c r="Y4466" t="str">
        <f>_xlfn.XLOOKUP(Table4[[#This Row],[StoreID]],Stores!A:A,Stores!C:C, "Not Found")</f>
        <v>New Michele</v>
      </c>
      <c r="Z4466" t="str">
        <f>_xlfn.XLOOKUP(Table4[[#This Row],[StoreID]],Stores!A:A,Stores!D:D, "Not Found")</f>
        <v>West</v>
      </c>
    </row>
    <row r="4467" spans="1:26">
      <c r="A4467" t="s">
        <v>5333</v>
      </c>
      <c r="B4467" s="1">
        <v>45823</v>
      </c>
      <c r="C4467" t="s">
        <v>647</v>
      </c>
      <c r="D4467" t="s">
        <v>711</v>
      </c>
      <c r="E4467" t="s">
        <v>831</v>
      </c>
      <c r="F4467">
        <v>2</v>
      </c>
      <c r="G4467">
        <v>0</v>
      </c>
      <c r="H4467" t="s">
        <v>871</v>
      </c>
      <c r="I4467" s="4">
        <f>Table4[[#This Row],[Quantity]]*Table4[[#This Row],[UnitPrice]]</f>
        <v>3347.38</v>
      </c>
      <c r="J4467" s="4">
        <f>Table4[[#This Row],[Gross Revenue]]*(1-Table4[[#This Row],[Discount]])</f>
        <v>3347.38</v>
      </c>
      <c r="K4467" s="4">
        <f>Table4[[#This Row],[Quantity]]*Table4[[#This Row],[CostPrice]]</f>
        <v>2646.76</v>
      </c>
      <c r="L4467" s="4">
        <f>Table4[[#This Row],[Net Revenue]]-Table4[[#This Row],[Total Cost]]</f>
        <v>700.61999999999989</v>
      </c>
      <c r="M4467" t="str">
        <f>_xlfn.XLOOKUP(Table4[[#This Row],[ProductID]], Products!A:A,Products!B:B, "Not Found")</f>
        <v>Like Camera</v>
      </c>
      <c r="N4467" t="str">
        <f>TEXT(Table4[[#This Row],[Date]], "mmm")</f>
        <v>Jun</v>
      </c>
      <c r="O4467" t="str">
        <f>TEXT(Table4[[#This Row],[Date]], "yyyy")</f>
        <v>2025</v>
      </c>
      <c r="P4467" t="str">
        <f>_xlfn.XLOOKUP(Table4[[#This Row],[ProductID]],Products!A:A,Products!C:C, "Not Found")</f>
        <v>Electronics</v>
      </c>
      <c r="Q4467" t="str">
        <f>_xlfn.XLOOKUP(Table4[[#This Row],[ProductID]],Products!A:A,Products!D:D,"Not Found")</f>
        <v>Camera</v>
      </c>
      <c r="R4467">
        <f>_xlfn.XLOOKUP(Table4[[#This Row],[ProductID]],Products!A:A,Products!E:E,"Not Found")</f>
        <v>1673.69</v>
      </c>
      <c r="S4467">
        <f>_xlfn.XLOOKUP(Table4[[#This Row],[ProductID]],Products!A:A,Products!F:F, "Not Found")</f>
        <v>1323.38</v>
      </c>
      <c r="T4467" t="str">
        <f>_xlfn.XLOOKUP(Table4[[#This Row],[CustomerID]],Customers!A:A,Customers!D:D, "Not Found")</f>
        <v>M</v>
      </c>
      <c r="U4467" s="6">
        <f>_xlfn.XLOOKUP(Table4[[#This Row],[CustomerID]],Customers!A:A,Customers!E:E, "Not Found")</f>
        <v>33196</v>
      </c>
      <c r="V4467">
        <f ca="1">DATEDIF(Table4[[#This Row],[CustomerBirthday]], TODAY(), "Y")</f>
        <v>35</v>
      </c>
      <c r="W4467" t="str" cm="1">
        <f t="array" aca="1" ref="W4467" ca="1">_xlfn.IFS(Table4[[#This Row],[Age]]&lt;25, "Under 25",Table4[[#This Row],[Age]]=34, "25-34", Table4[[#This Row],[Age]]&lt;=49, "35-49", Table4[[#This Row],[Age]]&lt;=64, "50-64", Table4[[#This Row],[Age]]&gt;=65, "65+")</f>
        <v>35-49</v>
      </c>
      <c r="X4467" t="str">
        <f>_xlfn.XLOOKUP(Table4[[#This Row],[StoreID]],Stores!A:A,Stores!B:B, "Not found")</f>
        <v>MegaMart Jimenezborough</v>
      </c>
      <c r="Y4467" t="str">
        <f>_xlfn.XLOOKUP(Table4[[#This Row],[StoreID]],Stores!A:A,Stores!C:C, "Not Found")</f>
        <v>Jimenezborough</v>
      </c>
      <c r="Z4467" t="str">
        <f>_xlfn.XLOOKUP(Table4[[#This Row],[StoreID]],Stores!A:A,Stores!D:D, "Not Found")</f>
        <v>South</v>
      </c>
    </row>
    <row r="4468" spans="1:26">
      <c r="A4468" t="s">
        <v>5334</v>
      </c>
      <c r="B4468" s="1">
        <v>45569</v>
      </c>
      <c r="C4468" t="s">
        <v>202</v>
      </c>
      <c r="D4468" t="s">
        <v>794</v>
      </c>
      <c r="E4468" t="s">
        <v>842</v>
      </c>
      <c r="F4468">
        <v>2</v>
      </c>
      <c r="G4468">
        <v>0</v>
      </c>
      <c r="H4468" t="s">
        <v>865</v>
      </c>
      <c r="I4468" s="4">
        <f>Table4[[#This Row],[Quantity]]*Table4[[#This Row],[UnitPrice]]</f>
        <v>856.1</v>
      </c>
      <c r="J4468" s="4">
        <f>Table4[[#This Row],[Gross Revenue]]*(1-Table4[[#This Row],[Discount]])</f>
        <v>856.1</v>
      </c>
      <c r="K4468" s="4">
        <f>Table4[[#This Row],[Quantity]]*Table4[[#This Row],[CostPrice]]</f>
        <v>492.14</v>
      </c>
      <c r="L4468" s="4">
        <f>Table4[[#This Row],[Net Revenue]]-Table4[[#This Row],[Total Cost]]</f>
        <v>363.96000000000004</v>
      </c>
      <c r="M4468" t="str">
        <f>_xlfn.XLOOKUP(Table4[[#This Row],[ProductID]], Products!A:A,Products!B:B, "Not Found")</f>
        <v>Everything Laptop</v>
      </c>
      <c r="N4468" t="str">
        <f>TEXT(Table4[[#This Row],[Date]], "mmm")</f>
        <v>Oct</v>
      </c>
      <c r="O4468" t="str">
        <f>TEXT(Table4[[#This Row],[Date]], "yyyy")</f>
        <v>2024</v>
      </c>
      <c r="P4468" t="str">
        <f>_xlfn.XLOOKUP(Table4[[#This Row],[ProductID]],Products!A:A,Products!C:C, "Not Found")</f>
        <v>Electronics</v>
      </c>
      <c r="Q4468" t="str">
        <f>_xlfn.XLOOKUP(Table4[[#This Row],[ProductID]],Products!A:A,Products!D:D,"Not Found")</f>
        <v>Laptop</v>
      </c>
      <c r="R4468">
        <f>_xlfn.XLOOKUP(Table4[[#This Row],[ProductID]],Products!A:A,Products!E:E,"Not Found")</f>
        <v>428.05</v>
      </c>
      <c r="S4468">
        <f>_xlfn.XLOOKUP(Table4[[#This Row],[ProductID]],Products!A:A,Products!F:F, "Not Found")</f>
        <v>246.07</v>
      </c>
      <c r="T4468" t="str">
        <f>_xlfn.XLOOKUP(Table4[[#This Row],[CustomerID]],Customers!A:A,Customers!D:D, "Not Found")</f>
        <v>F</v>
      </c>
      <c r="U4468" s="6">
        <f>_xlfn.XLOOKUP(Table4[[#This Row],[CustomerID]],Customers!A:A,Customers!E:E, "Not Found")</f>
        <v>33492</v>
      </c>
      <c r="V4468">
        <f ca="1">DATEDIF(Table4[[#This Row],[CustomerBirthday]], TODAY(), "Y")</f>
        <v>34</v>
      </c>
      <c r="W4468" t="str" cm="1">
        <f t="array" aca="1" ref="W4468" ca="1">_xlfn.IFS(Table4[[#This Row],[Age]]&lt;25, "Under 25",Table4[[#This Row],[Age]]=34, "25-34", Table4[[#This Row],[Age]]&lt;=49, "35-49", Table4[[#This Row],[Age]]&lt;=64, "50-64", Table4[[#This Row],[Age]]&gt;=65, "65+")</f>
        <v>25-34</v>
      </c>
      <c r="X4468" t="str">
        <f>_xlfn.XLOOKUP(Table4[[#This Row],[StoreID]],Stores!A:A,Stores!B:B, "Not found")</f>
        <v>MegaMart Brianahaven</v>
      </c>
      <c r="Y4468" t="str">
        <f>_xlfn.XLOOKUP(Table4[[#This Row],[StoreID]],Stores!A:A,Stores!C:C, "Not Found")</f>
        <v>Brianahaven</v>
      </c>
      <c r="Z4468" t="str">
        <f>_xlfn.XLOOKUP(Table4[[#This Row],[StoreID]],Stores!A:A,Stores!D:D, "Not Found")</f>
        <v>North</v>
      </c>
    </row>
    <row r="4469" spans="1:26">
      <c r="A4469" t="s">
        <v>5335</v>
      </c>
      <c r="B4469" s="1">
        <v>45601</v>
      </c>
      <c r="C4469" t="s">
        <v>320</v>
      </c>
      <c r="D4469" t="s">
        <v>753</v>
      </c>
      <c r="E4469" t="s">
        <v>831</v>
      </c>
      <c r="F4469">
        <v>2</v>
      </c>
      <c r="G4469">
        <v>0.05</v>
      </c>
      <c r="H4469" t="s">
        <v>875</v>
      </c>
      <c r="I4469" s="4">
        <f>Table4[[#This Row],[Quantity]]*Table4[[#This Row],[UnitPrice]]</f>
        <v>540.9</v>
      </c>
      <c r="J4469" s="4">
        <f>Table4[[#This Row],[Gross Revenue]]*(1-Table4[[#This Row],[Discount]])</f>
        <v>513.8549999999999</v>
      </c>
      <c r="K4469" s="4">
        <f>Table4[[#This Row],[Quantity]]*Table4[[#This Row],[CostPrice]]</f>
        <v>375.2</v>
      </c>
      <c r="L4469" s="4">
        <f>Table4[[#This Row],[Net Revenue]]-Table4[[#This Row],[Total Cost]]</f>
        <v>138.65499999999992</v>
      </c>
      <c r="M4469" t="str">
        <f>_xlfn.XLOOKUP(Table4[[#This Row],[ProductID]], Products!A:A,Products!B:B, "Not Found")</f>
        <v>Whether Bags</v>
      </c>
      <c r="N4469" t="str">
        <f>TEXT(Table4[[#This Row],[Date]], "mmm")</f>
        <v>Nov</v>
      </c>
      <c r="O4469" t="str">
        <f>TEXT(Table4[[#This Row],[Date]], "yyyy")</f>
        <v>2024</v>
      </c>
      <c r="P4469" t="str">
        <f>_xlfn.XLOOKUP(Table4[[#This Row],[ProductID]],Products!A:A,Products!C:C, "Not Found")</f>
        <v>Fashion</v>
      </c>
      <c r="Q4469" t="str">
        <f>_xlfn.XLOOKUP(Table4[[#This Row],[ProductID]],Products!A:A,Products!D:D,"Not Found")</f>
        <v>Bags</v>
      </c>
      <c r="R4469">
        <f>_xlfn.XLOOKUP(Table4[[#This Row],[ProductID]],Products!A:A,Products!E:E,"Not Found")</f>
        <v>270.45</v>
      </c>
      <c r="S4469">
        <f>_xlfn.XLOOKUP(Table4[[#This Row],[ProductID]],Products!A:A,Products!F:F, "Not Found")</f>
        <v>187.6</v>
      </c>
      <c r="T4469" t="str">
        <f>_xlfn.XLOOKUP(Table4[[#This Row],[CustomerID]],Customers!A:A,Customers!D:D, "Not Found")</f>
        <v>M</v>
      </c>
      <c r="U4469" s="6">
        <f>_xlfn.XLOOKUP(Table4[[#This Row],[CustomerID]],Customers!A:A,Customers!E:E, "Not Found")</f>
        <v>28937</v>
      </c>
      <c r="V4469">
        <f ca="1">DATEDIF(Table4[[#This Row],[CustomerBirthday]], TODAY(), "Y")</f>
        <v>47</v>
      </c>
      <c r="W4469" t="str" cm="1">
        <f t="array" aca="1" ref="W4469" ca="1">_xlfn.IFS(Table4[[#This Row],[Age]]&lt;25, "Under 25",Table4[[#This Row],[Age]]=34, "25-34", Table4[[#This Row],[Age]]&lt;=49, "35-49", Table4[[#This Row],[Age]]&lt;=64, "50-64", Table4[[#This Row],[Age]]&gt;=65, "65+")</f>
        <v>35-49</v>
      </c>
      <c r="X4469" t="str">
        <f>_xlfn.XLOOKUP(Table4[[#This Row],[StoreID]],Stores!A:A,Stores!B:B, "Not found")</f>
        <v>MegaMart Jimenezborough</v>
      </c>
      <c r="Y4469" t="str">
        <f>_xlfn.XLOOKUP(Table4[[#This Row],[StoreID]],Stores!A:A,Stores!C:C, "Not Found")</f>
        <v>Jimenezborough</v>
      </c>
      <c r="Z4469" t="str">
        <f>_xlfn.XLOOKUP(Table4[[#This Row],[StoreID]],Stores!A:A,Stores!D:D, "Not Found")</f>
        <v>South</v>
      </c>
    </row>
    <row r="4470" spans="1:26">
      <c r="A4470" t="s">
        <v>5336</v>
      </c>
      <c r="B4470" s="1">
        <v>45319</v>
      </c>
      <c r="C4470" t="s">
        <v>67</v>
      </c>
      <c r="D4470" t="s">
        <v>747</v>
      </c>
      <c r="E4470" t="s">
        <v>831</v>
      </c>
      <c r="F4470">
        <v>1</v>
      </c>
      <c r="G4470">
        <v>0.15</v>
      </c>
      <c r="H4470" t="s">
        <v>871</v>
      </c>
      <c r="I4470" s="4">
        <f>Table4[[#This Row],[Quantity]]*Table4[[#This Row],[UnitPrice]]</f>
        <v>1134.8</v>
      </c>
      <c r="J4470" s="4">
        <f>Table4[[#This Row],[Gross Revenue]]*(1-Table4[[#This Row],[Discount]])</f>
        <v>964.57999999999993</v>
      </c>
      <c r="K4470" s="4">
        <f>Table4[[#This Row],[Quantity]]*Table4[[#This Row],[CostPrice]]</f>
        <v>675.1</v>
      </c>
      <c r="L4470" s="4">
        <f>Table4[[#This Row],[Net Revenue]]-Table4[[#This Row],[Total Cost]]</f>
        <v>289.4799999999999</v>
      </c>
      <c r="M4470" t="str">
        <f>_xlfn.XLOOKUP(Table4[[#This Row],[ProductID]], Products!A:A,Products!B:B, "Not Found")</f>
        <v>World Watches</v>
      </c>
      <c r="N4470" t="str">
        <f>TEXT(Table4[[#This Row],[Date]], "mmm")</f>
        <v>Jan</v>
      </c>
      <c r="O4470" t="str">
        <f>TEXT(Table4[[#This Row],[Date]], "yyyy")</f>
        <v>2024</v>
      </c>
      <c r="P4470" t="str">
        <f>_xlfn.XLOOKUP(Table4[[#This Row],[ProductID]],Products!A:A,Products!C:C, "Not Found")</f>
        <v>Fashion</v>
      </c>
      <c r="Q4470" t="str">
        <f>_xlfn.XLOOKUP(Table4[[#This Row],[ProductID]],Products!A:A,Products!D:D,"Not Found")</f>
        <v>Watches</v>
      </c>
      <c r="R4470">
        <f>_xlfn.XLOOKUP(Table4[[#This Row],[ProductID]],Products!A:A,Products!E:E,"Not Found")</f>
        <v>1134.8</v>
      </c>
      <c r="S4470">
        <f>_xlfn.XLOOKUP(Table4[[#This Row],[ProductID]],Products!A:A,Products!F:F, "Not Found")</f>
        <v>675.1</v>
      </c>
      <c r="T4470" t="str">
        <f>_xlfn.XLOOKUP(Table4[[#This Row],[CustomerID]],Customers!A:A,Customers!D:D, "Not Found")</f>
        <v>M</v>
      </c>
      <c r="U4470" s="6">
        <f>_xlfn.XLOOKUP(Table4[[#This Row],[CustomerID]],Customers!A:A,Customers!E:E, "Not Found")</f>
        <v>27877</v>
      </c>
      <c r="V4470">
        <f ca="1">DATEDIF(Table4[[#This Row],[CustomerBirthday]], TODAY(), "Y")</f>
        <v>50</v>
      </c>
      <c r="W4470" t="str" cm="1">
        <f t="array" aca="1" ref="W4470" ca="1">_xlfn.IFS(Table4[[#This Row],[Age]]&lt;25, "Under 25",Table4[[#This Row],[Age]]=34, "25-34", Table4[[#This Row],[Age]]&lt;=49, "35-49", Table4[[#This Row],[Age]]&lt;=64, "50-64", Table4[[#This Row],[Age]]&gt;=65, "65+")</f>
        <v>50-64</v>
      </c>
      <c r="X4470" t="str">
        <f>_xlfn.XLOOKUP(Table4[[#This Row],[StoreID]],Stores!A:A,Stores!B:B, "Not found")</f>
        <v>MegaMart Jimenezborough</v>
      </c>
      <c r="Y4470" t="str">
        <f>_xlfn.XLOOKUP(Table4[[#This Row],[StoreID]],Stores!A:A,Stores!C:C, "Not Found")</f>
        <v>Jimenezborough</v>
      </c>
      <c r="Z4470" t="str">
        <f>_xlfn.XLOOKUP(Table4[[#This Row],[StoreID]],Stores!A:A,Stores!D:D, "Not Found")</f>
        <v>South</v>
      </c>
    </row>
    <row r="4471" spans="1:26">
      <c r="A4471" t="s">
        <v>5337</v>
      </c>
      <c r="B4471" s="1">
        <v>45809</v>
      </c>
      <c r="C4471" t="s">
        <v>284</v>
      </c>
      <c r="D4471" t="s">
        <v>798</v>
      </c>
      <c r="E4471" t="s">
        <v>842</v>
      </c>
      <c r="F4471">
        <v>4</v>
      </c>
      <c r="G4471">
        <v>0.05</v>
      </c>
      <c r="H4471" t="s">
        <v>875</v>
      </c>
      <c r="I4471" s="4">
        <f>Table4[[#This Row],[Quantity]]*Table4[[#This Row],[UnitPrice]]</f>
        <v>6005.84</v>
      </c>
      <c r="J4471" s="4">
        <f>Table4[[#This Row],[Gross Revenue]]*(1-Table4[[#This Row],[Discount]])</f>
        <v>5705.5479999999998</v>
      </c>
      <c r="K4471" s="4">
        <f>Table4[[#This Row],[Quantity]]*Table4[[#This Row],[CostPrice]]</f>
        <v>4670.92</v>
      </c>
      <c r="L4471" s="4">
        <f>Table4[[#This Row],[Net Revenue]]-Table4[[#This Row],[Total Cost]]</f>
        <v>1034.6279999999997</v>
      </c>
      <c r="M4471" t="str">
        <f>_xlfn.XLOOKUP(Table4[[#This Row],[ProductID]], Products!A:A,Products!B:B, "Not Found")</f>
        <v>New Watches</v>
      </c>
      <c r="N4471" t="str">
        <f>TEXT(Table4[[#This Row],[Date]], "mmm")</f>
        <v>Jun</v>
      </c>
      <c r="O4471" t="str">
        <f>TEXT(Table4[[#This Row],[Date]], "yyyy")</f>
        <v>2025</v>
      </c>
      <c r="P4471" t="str">
        <f>_xlfn.XLOOKUP(Table4[[#This Row],[ProductID]],Products!A:A,Products!C:C, "Not Found")</f>
        <v>Fashion</v>
      </c>
      <c r="Q4471" t="str">
        <f>_xlfn.XLOOKUP(Table4[[#This Row],[ProductID]],Products!A:A,Products!D:D,"Not Found")</f>
        <v>Watches</v>
      </c>
      <c r="R4471">
        <f>_xlfn.XLOOKUP(Table4[[#This Row],[ProductID]],Products!A:A,Products!E:E,"Not Found")</f>
        <v>1501.46</v>
      </c>
      <c r="S4471">
        <f>_xlfn.XLOOKUP(Table4[[#This Row],[ProductID]],Products!A:A,Products!F:F, "Not Found")</f>
        <v>1167.73</v>
      </c>
      <c r="T4471" t="str">
        <f>_xlfn.XLOOKUP(Table4[[#This Row],[CustomerID]],Customers!A:A,Customers!D:D, "Not Found")</f>
        <v>M</v>
      </c>
      <c r="U4471" s="6">
        <f>_xlfn.XLOOKUP(Table4[[#This Row],[CustomerID]],Customers!A:A,Customers!E:E, "Not Found")</f>
        <v>19984</v>
      </c>
      <c r="V4471">
        <f ca="1">DATEDIF(Table4[[#This Row],[CustomerBirthday]], TODAY(), "Y")</f>
        <v>71</v>
      </c>
      <c r="W4471" t="str" cm="1">
        <f t="array" aca="1" ref="W4471" ca="1">_xlfn.IFS(Table4[[#This Row],[Age]]&lt;25, "Under 25",Table4[[#This Row],[Age]]=34, "25-34", Table4[[#This Row],[Age]]&lt;=49, "35-49", Table4[[#This Row],[Age]]&lt;=64, "50-64", Table4[[#This Row],[Age]]&gt;=65, "65+")</f>
        <v>65+</v>
      </c>
      <c r="X4471" t="str">
        <f>_xlfn.XLOOKUP(Table4[[#This Row],[StoreID]],Stores!A:A,Stores!B:B, "Not found")</f>
        <v>MegaMart Brianahaven</v>
      </c>
      <c r="Y4471" t="str">
        <f>_xlfn.XLOOKUP(Table4[[#This Row],[StoreID]],Stores!A:A,Stores!C:C, "Not Found")</f>
        <v>Brianahaven</v>
      </c>
      <c r="Z4471" t="str">
        <f>_xlfn.XLOOKUP(Table4[[#This Row],[StoreID]],Stores!A:A,Stores!D:D, "Not Found")</f>
        <v>North</v>
      </c>
    </row>
    <row r="4472" spans="1:26">
      <c r="A4472" t="s">
        <v>5338</v>
      </c>
      <c r="B4472" s="1">
        <v>45536</v>
      </c>
      <c r="C4472" t="s">
        <v>563</v>
      </c>
      <c r="D4472" t="s">
        <v>747</v>
      </c>
      <c r="E4472" t="s">
        <v>831</v>
      </c>
      <c r="F4472">
        <v>1</v>
      </c>
      <c r="G4472">
        <v>0</v>
      </c>
      <c r="H4472" t="s">
        <v>875</v>
      </c>
      <c r="I4472" s="4">
        <f>Table4[[#This Row],[Quantity]]*Table4[[#This Row],[UnitPrice]]</f>
        <v>1134.8</v>
      </c>
      <c r="J4472" s="4">
        <f>Table4[[#This Row],[Gross Revenue]]*(1-Table4[[#This Row],[Discount]])</f>
        <v>1134.8</v>
      </c>
      <c r="K4472" s="4">
        <f>Table4[[#This Row],[Quantity]]*Table4[[#This Row],[CostPrice]]</f>
        <v>675.1</v>
      </c>
      <c r="L4472" s="4">
        <f>Table4[[#This Row],[Net Revenue]]-Table4[[#This Row],[Total Cost]]</f>
        <v>459.69999999999993</v>
      </c>
      <c r="M4472" t="str">
        <f>_xlfn.XLOOKUP(Table4[[#This Row],[ProductID]], Products!A:A,Products!B:B, "Not Found")</f>
        <v>World Watches</v>
      </c>
      <c r="N4472" t="str">
        <f>TEXT(Table4[[#This Row],[Date]], "mmm")</f>
        <v>Sep</v>
      </c>
      <c r="O4472" t="str">
        <f>TEXT(Table4[[#This Row],[Date]], "yyyy")</f>
        <v>2024</v>
      </c>
      <c r="P4472" t="str">
        <f>_xlfn.XLOOKUP(Table4[[#This Row],[ProductID]],Products!A:A,Products!C:C, "Not Found")</f>
        <v>Fashion</v>
      </c>
      <c r="Q4472" t="str">
        <f>_xlfn.XLOOKUP(Table4[[#This Row],[ProductID]],Products!A:A,Products!D:D,"Not Found")</f>
        <v>Watches</v>
      </c>
      <c r="R4472">
        <f>_xlfn.XLOOKUP(Table4[[#This Row],[ProductID]],Products!A:A,Products!E:E,"Not Found")</f>
        <v>1134.8</v>
      </c>
      <c r="S4472">
        <f>_xlfn.XLOOKUP(Table4[[#This Row],[ProductID]],Products!A:A,Products!F:F, "Not Found")</f>
        <v>675.1</v>
      </c>
      <c r="T4472" t="str">
        <f>_xlfn.XLOOKUP(Table4[[#This Row],[CustomerID]],Customers!A:A,Customers!D:D, "Not Found")</f>
        <v>M</v>
      </c>
      <c r="U4472" s="6">
        <f>_xlfn.XLOOKUP(Table4[[#This Row],[CustomerID]],Customers!A:A,Customers!E:E, "Not Found")</f>
        <v>24092</v>
      </c>
      <c r="V4472">
        <f ca="1">DATEDIF(Table4[[#This Row],[CustomerBirthday]], TODAY(), "Y")</f>
        <v>60</v>
      </c>
      <c r="W4472" t="str" cm="1">
        <f t="array" aca="1" ref="W4472" ca="1">_xlfn.IFS(Table4[[#This Row],[Age]]&lt;25, "Under 25",Table4[[#This Row],[Age]]=34, "25-34", Table4[[#This Row],[Age]]&lt;=49, "35-49", Table4[[#This Row],[Age]]&lt;=64, "50-64", Table4[[#This Row],[Age]]&gt;=65, "65+")</f>
        <v>50-64</v>
      </c>
      <c r="X4472" t="str">
        <f>_xlfn.XLOOKUP(Table4[[#This Row],[StoreID]],Stores!A:A,Stores!B:B, "Not found")</f>
        <v>MegaMart Jimenezborough</v>
      </c>
      <c r="Y4472" t="str">
        <f>_xlfn.XLOOKUP(Table4[[#This Row],[StoreID]],Stores!A:A,Stores!C:C, "Not Found")</f>
        <v>Jimenezborough</v>
      </c>
      <c r="Z4472" t="str">
        <f>_xlfn.XLOOKUP(Table4[[#This Row],[StoreID]],Stores!A:A,Stores!D:D, "Not Found")</f>
        <v>South</v>
      </c>
    </row>
    <row r="4473" spans="1:26">
      <c r="A4473" t="s">
        <v>5339</v>
      </c>
      <c r="B4473" s="1">
        <v>45348</v>
      </c>
      <c r="C4473" t="s">
        <v>247</v>
      </c>
      <c r="D4473" t="s">
        <v>794</v>
      </c>
      <c r="E4473" t="s">
        <v>831</v>
      </c>
      <c r="F4473">
        <v>4</v>
      </c>
      <c r="G4473">
        <v>0</v>
      </c>
      <c r="H4473" t="s">
        <v>875</v>
      </c>
      <c r="I4473" s="4">
        <f>Table4[[#This Row],[Quantity]]*Table4[[#This Row],[UnitPrice]]</f>
        <v>1712.2</v>
      </c>
      <c r="J4473" s="4">
        <f>Table4[[#This Row],[Gross Revenue]]*(1-Table4[[#This Row],[Discount]])</f>
        <v>1712.2</v>
      </c>
      <c r="K4473" s="4">
        <f>Table4[[#This Row],[Quantity]]*Table4[[#This Row],[CostPrice]]</f>
        <v>984.28</v>
      </c>
      <c r="L4473" s="4">
        <f>Table4[[#This Row],[Net Revenue]]-Table4[[#This Row],[Total Cost]]</f>
        <v>727.92000000000007</v>
      </c>
      <c r="M4473" t="str">
        <f>_xlfn.XLOOKUP(Table4[[#This Row],[ProductID]], Products!A:A,Products!B:B, "Not Found")</f>
        <v>Everything Laptop</v>
      </c>
      <c r="N4473" t="str">
        <f>TEXT(Table4[[#This Row],[Date]], "mmm")</f>
        <v>Feb</v>
      </c>
      <c r="O4473" t="str">
        <f>TEXT(Table4[[#This Row],[Date]], "yyyy")</f>
        <v>2024</v>
      </c>
      <c r="P4473" t="str">
        <f>_xlfn.XLOOKUP(Table4[[#This Row],[ProductID]],Products!A:A,Products!C:C, "Not Found")</f>
        <v>Electronics</v>
      </c>
      <c r="Q4473" t="str">
        <f>_xlfn.XLOOKUP(Table4[[#This Row],[ProductID]],Products!A:A,Products!D:D,"Not Found")</f>
        <v>Laptop</v>
      </c>
      <c r="R4473">
        <f>_xlfn.XLOOKUP(Table4[[#This Row],[ProductID]],Products!A:A,Products!E:E,"Not Found")</f>
        <v>428.05</v>
      </c>
      <c r="S4473">
        <f>_xlfn.XLOOKUP(Table4[[#This Row],[ProductID]],Products!A:A,Products!F:F, "Not Found")</f>
        <v>246.07</v>
      </c>
      <c r="T4473" t="str">
        <f>_xlfn.XLOOKUP(Table4[[#This Row],[CustomerID]],Customers!A:A,Customers!D:D, "Not Found")</f>
        <v>F</v>
      </c>
      <c r="U4473" s="6">
        <f>_xlfn.XLOOKUP(Table4[[#This Row],[CustomerID]],Customers!A:A,Customers!E:E, "Not Found")</f>
        <v>25547</v>
      </c>
      <c r="V4473">
        <f ca="1">DATEDIF(Table4[[#This Row],[CustomerBirthday]], TODAY(), "Y")</f>
        <v>56</v>
      </c>
      <c r="W4473" t="str" cm="1">
        <f t="array" aca="1" ref="W4473" ca="1">_xlfn.IFS(Table4[[#This Row],[Age]]&lt;25, "Under 25",Table4[[#This Row],[Age]]=34, "25-34", Table4[[#This Row],[Age]]&lt;=49, "35-49", Table4[[#This Row],[Age]]&lt;=64, "50-64", Table4[[#This Row],[Age]]&gt;=65, "65+")</f>
        <v>50-64</v>
      </c>
      <c r="X4473" t="str">
        <f>_xlfn.XLOOKUP(Table4[[#This Row],[StoreID]],Stores!A:A,Stores!B:B, "Not found")</f>
        <v>MegaMart Jimenezborough</v>
      </c>
      <c r="Y4473" t="str">
        <f>_xlfn.XLOOKUP(Table4[[#This Row],[StoreID]],Stores!A:A,Stores!C:C, "Not Found")</f>
        <v>Jimenezborough</v>
      </c>
      <c r="Z4473" t="str">
        <f>_xlfn.XLOOKUP(Table4[[#This Row],[StoreID]],Stores!A:A,Stores!D:D, "Not Found")</f>
        <v>South</v>
      </c>
    </row>
    <row r="4474" spans="1:26">
      <c r="A4474" t="s">
        <v>5340</v>
      </c>
      <c r="B4474" s="1">
        <v>45625</v>
      </c>
      <c r="C4474" t="s">
        <v>539</v>
      </c>
      <c r="D4474" t="s">
        <v>776</v>
      </c>
      <c r="E4474" t="s">
        <v>831</v>
      </c>
      <c r="F4474">
        <v>4</v>
      </c>
      <c r="G4474">
        <v>0.05</v>
      </c>
      <c r="H4474" t="s">
        <v>871</v>
      </c>
      <c r="I4474" s="4">
        <f>Table4[[#This Row],[Quantity]]*Table4[[#This Row],[UnitPrice]]</f>
        <v>1716.6</v>
      </c>
      <c r="J4474" s="4">
        <f>Table4[[#This Row],[Gross Revenue]]*(1-Table4[[#This Row],[Discount]])</f>
        <v>1630.7699999999998</v>
      </c>
      <c r="K4474" s="4">
        <f>Table4[[#This Row],[Quantity]]*Table4[[#This Row],[CostPrice]]</f>
        <v>1034.8800000000001</v>
      </c>
      <c r="L4474" s="4">
        <f>Table4[[#This Row],[Net Revenue]]-Table4[[#This Row],[Total Cost]]</f>
        <v>595.88999999999965</v>
      </c>
      <c r="M4474" t="str">
        <f>_xlfn.XLOOKUP(Table4[[#This Row],[ProductID]], Products!A:A,Products!B:B, "Not Found")</f>
        <v>Little Watches</v>
      </c>
      <c r="N4474" t="str">
        <f>TEXT(Table4[[#This Row],[Date]], "mmm")</f>
        <v>Nov</v>
      </c>
      <c r="O4474" t="str">
        <f>TEXT(Table4[[#This Row],[Date]], "yyyy")</f>
        <v>2024</v>
      </c>
      <c r="P4474" t="str">
        <f>_xlfn.XLOOKUP(Table4[[#This Row],[ProductID]],Products!A:A,Products!C:C, "Not Found")</f>
        <v>Fashion</v>
      </c>
      <c r="Q4474" t="str">
        <f>_xlfn.XLOOKUP(Table4[[#This Row],[ProductID]],Products!A:A,Products!D:D,"Not Found")</f>
        <v>Watches</v>
      </c>
      <c r="R4474">
        <f>_xlfn.XLOOKUP(Table4[[#This Row],[ProductID]],Products!A:A,Products!E:E,"Not Found")</f>
        <v>429.15</v>
      </c>
      <c r="S4474">
        <f>_xlfn.XLOOKUP(Table4[[#This Row],[ProductID]],Products!A:A,Products!F:F, "Not Found")</f>
        <v>258.72000000000003</v>
      </c>
      <c r="T4474" t="str">
        <f>_xlfn.XLOOKUP(Table4[[#This Row],[CustomerID]],Customers!A:A,Customers!D:D, "Not Found")</f>
        <v>M</v>
      </c>
      <c r="U4474" s="6">
        <f>_xlfn.XLOOKUP(Table4[[#This Row],[CustomerID]],Customers!A:A,Customers!E:E, "Not Found")</f>
        <v>28514</v>
      </c>
      <c r="V4474">
        <f ca="1">DATEDIF(Table4[[#This Row],[CustomerBirthday]], TODAY(), "Y")</f>
        <v>48</v>
      </c>
      <c r="W4474" t="str" cm="1">
        <f t="array" aca="1" ref="W4474" ca="1">_xlfn.IFS(Table4[[#This Row],[Age]]&lt;25, "Under 25",Table4[[#This Row],[Age]]=34, "25-34", Table4[[#This Row],[Age]]&lt;=49, "35-49", Table4[[#This Row],[Age]]&lt;=64, "50-64", Table4[[#This Row],[Age]]&gt;=65, "65+")</f>
        <v>35-49</v>
      </c>
      <c r="X4474" t="str">
        <f>_xlfn.XLOOKUP(Table4[[#This Row],[StoreID]],Stores!A:A,Stores!B:B, "Not found")</f>
        <v>MegaMart Jimenezborough</v>
      </c>
      <c r="Y4474" t="str">
        <f>_xlfn.XLOOKUP(Table4[[#This Row],[StoreID]],Stores!A:A,Stores!C:C, "Not Found")</f>
        <v>Jimenezborough</v>
      </c>
      <c r="Z4474" t="str">
        <f>_xlfn.XLOOKUP(Table4[[#This Row],[StoreID]],Stores!A:A,Stores!D:D, "Not Found")</f>
        <v>South</v>
      </c>
    </row>
    <row r="4475" spans="1:26">
      <c r="A4475" t="s">
        <v>5341</v>
      </c>
      <c r="B4475" s="1">
        <v>45375</v>
      </c>
      <c r="C4475" t="s">
        <v>141</v>
      </c>
      <c r="D4475" t="s">
        <v>812</v>
      </c>
      <c r="E4475" t="s">
        <v>842</v>
      </c>
      <c r="F4475">
        <v>2</v>
      </c>
      <c r="G4475">
        <v>0.15</v>
      </c>
      <c r="H4475" t="s">
        <v>868</v>
      </c>
      <c r="I4475" s="4">
        <f>Table4[[#This Row],[Quantity]]*Table4[[#This Row],[UnitPrice]]</f>
        <v>1128.8399999999999</v>
      </c>
      <c r="J4475" s="4">
        <f>Table4[[#This Row],[Gross Revenue]]*(1-Table4[[#This Row],[Discount]])</f>
        <v>959.5139999999999</v>
      </c>
      <c r="K4475" s="4">
        <f>Table4[[#This Row],[Quantity]]*Table4[[#This Row],[CostPrice]]</f>
        <v>587.91999999999996</v>
      </c>
      <c r="L4475" s="4">
        <f>Table4[[#This Row],[Net Revenue]]-Table4[[#This Row],[Total Cost]]</f>
        <v>371.59399999999994</v>
      </c>
      <c r="M4475" t="str">
        <f>_xlfn.XLOOKUP(Table4[[#This Row],[ProductID]], Products!A:A,Products!B:B, "Not Found")</f>
        <v>Soon Accessories</v>
      </c>
      <c r="N4475" t="str">
        <f>TEXT(Table4[[#This Row],[Date]], "mmm")</f>
        <v>Mar</v>
      </c>
      <c r="O4475" t="str">
        <f>TEXT(Table4[[#This Row],[Date]], "yyyy")</f>
        <v>2024</v>
      </c>
      <c r="P4475" t="str">
        <f>_xlfn.XLOOKUP(Table4[[#This Row],[ProductID]],Products!A:A,Products!C:C, "Not Found")</f>
        <v>Fashion</v>
      </c>
      <c r="Q4475" t="str">
        <f>_xlfn.XLOOKUP(Table4[[#This Row],[ProductID]],Products!A:A,Products!D:D,"Not Found")</f>
        <v>Accessories</v>
      </c>
      <c r="R4475">
        <f>_xlfn.XLOOKUP(Table4[[#This Row],[ProductID]],Products!A:A,Products!E:E,"Not Found")</f>
        <v>564.41999999999996</v>
      </c>
      <c r="S4475">
        <f>_xlfn.XLOOKUP(Table4[[#This Row],[ProductID]],Products!A:A,Products!F:F, "Not Found")</f>
        <v>293.95999999999998</v>
      </c>
      <c r="T4475" t="str">
        <f>_xlfn.XLOOKUP(Table4[[#This Row],[CustomerID]],Customers!A:A,Customers!D:D, "Not Found")</f>
        <v>M</v>
      </c>
      <c r="U4475" s="6">
        <f>_xlfn.XLOOKUP(Table4[[#This Row],[CustomerID]],Customers!A:A,Customers!E:E, "Not Found")</f>
        <v>33546</v>
      </c>
      <c r="V4475">
        <f ca="1">DATEDIF(Table4[[#This Row],[CustomerBirthday]], TODAY(), "Y")</f>
        <v>34</v>
      </c>
      <c r="W4475" t="str" cm="1">
        <f t="array" aca="1" ref="W4475" ca="1">_xlfn.IFS(Table4[[#This Row],[Age]]&lt;25, "Under 25",Table4[[#This Row],[Age]]=34, "25-34", Table4[[#This Row],[Age]]&lt;=49, "35-49", Table4[[#This Row],[Age]]&lt;=64, "50-64", Table4[[#This Row],[Age]]&gt;=65, "65+")</f>
        <v>25-34</v>
      </c>
      <c r="X4475" t="str">
        <f>_xlfn.XLOOKUP(Table4[[#This Row],[StoreID]],Stores!A:A,Stores!B:B, "Not found")</f>
        <v>MegaMart Brianahaven</v>
      </c>
      <c r="Y4475" t="str">
        <f>_xlfn.XLOOKUP(Table4[[#This Row],[StoreID]],Stores!A:A,Stores!C:C, "Not Found")</f>
        <v>Brianahaven</v>
      </c>
      <c r="Z4475" t="str">
        <f>_xlfn.XLOOKUP(Table4[[#This Row],[StoreID]],Stores!A:A,Stores!D:D, "Not Found")</f>
        <v>North</v>
      </c>
    </row>
    <row r="4476" spans="1:26">
      <c r="A4476" t="s">
        <v>5342</v>
      </c>
      <c r="B4476" s="1">
        <v>45694</v>
      </c>
      <c r="C4476" t="s">
        <v>670</v>
      </c>
      <c r="D4476" t="s">
        <v>711</v>
      </c>
      <c r="E4476" t="s">
        <v>846</v>
      </c>
      <c r="F4476">
        <v>1</v>
      </c>
      <c r="G4476">
        <v>0.15</v>
      </c>
      <c r="H4476" t="s">
        <v>875</v>
      </c>
      <c r="I4476" s="4">
        <f>Table4[[#This Row],[Quantity]]*Table4[[#This Row],[UnitPrice]]</f>
        <v>1673.69</v>
      </c>
      <c r="J4476" s="4">
        <f>Table4[[#This Row],[Gross Revenue]]*(1-Table4[[#This Row],[Discount]])</f>
        <v>1422.6365000000001</v>
      </c>
      <c r="K4476" s="4">
        <f>Table4[[#This Row],[Quantity]]*Table4[[#This Row],[CostPrice]]</f>
        <v>1323.38</v>
      </c>
      <c r="L4476" s="4">
        <f>Table4[[#This Row],[Net Revenue]]-Table4[[#This Row],[Total Cost]]</f>
        <v>99.25649999999996</v>
      </c>
      <c r="M4476" t="str">
        <f>_xlfn.XLOOKUP(Table4[[#This Row],[ProductID]], Products!A:A,Products!B:B, "Not Found")</f>
        <v>Like Camera</v>
      </c>
      <c r="N4476" t="str">
        <f>TEXT(Table4[[#This Row],[Date]], "mmm")</f>
        <v>Feb</v>
      </c>
      <c r="O4476" t="str">
        <f>TEXT(Table4[[#This Row],[Date]], "yyyy")</f>
        <v>2025</v>
      </c>
      <c r="P4476" t="str">
        <f>_xlfn.XLOOKUP(Table4[[#This Row],[ProductID]],Products!A:A,Products!C:C, "Not Found")</f>
        <v>Electronics</v>
      </c>
      <c r="Q4476" t="str">
        <f>_xlfn.XLOOKUP(Table4[[#This Row],[ProductID]],Products!A:A,Products!D:D,"Not Found")</f>
        <v>Camera</v>
      </c>
      <c r="R4476">
        <f>_xlfn.XLOOKUP(Table4[[#This Row],[ProductID]],Products!A:A,Products!E:E,"Not Found")</f>
        <v>1673.69</v>
      </c>
      <c r="S4476">
        <f>_xlfn.XLOOKUP(Table4[[#This Row],[ProductID]],Products!A:A,Products!F:F, "Not Found")</f>
        <v>1323.38</v>
      </c>
      <c r="T4476" t="str">
        <f>_xlfn.XLOOKUP(Table4[[#This Row],[CustomerID]],Customers!A:A,Customers!D:D, "Not Found")</f>
        <v>M</v>
      </c>
      <c r="U4476" s="6">
        <f>_xlfn.XLOOKUP(Table4[[#This Row],[CustomerID]],Customers!A:A,Customers!E:E, "Not Found")</f>
        <v>24703</v>
      </c>
      <c r="V4476">
        <f ca="1">DATEDIF(Table4[[#This Row],[CustomerBirthday]], TODAY(), "Y")</f>
        <v>58</v>
      </c>
      <c r="W4476" t="str" cm="1">
        <f t="array" aca="1" ref="W4476" ca="1">_xlfn.IFS(Table4[[#This Row],[Age]]&lt;25, "Under 25",Table4[[#This Row],[Age]]=34, "25-34", Table4[[#This Row],[Age]]&lt;=49, "35-49", Table4[[#This Row],[Age]]&lt;=64, "50-64", Table4[[#This Row],[Age]]&gt;=65, "65+")</f>
        <v>50-64</v>
      </c>
      <c r="X4476" t="str">
        <f>_xlfn.XLOOKUP(Table4[[#This Row],[StoreID]],Stores!A:A,Stores!B:B, "Not found")</f>
        <v>MegaMart Johnmouth</v>
      </c>
      <c r="Y4476" t="str">
        <f>_xlfn.XLOOKUP(Table4[[#This Row],[StoreID]],Stores!A:A,Stores!C:C, "Not Found")</f>
        <v>Johnmouth</v>
      </c>
      <c r="Z4476" t="str">
        <f>_xlfn.XLOOKUP(Table4[[#This Row],[StoreID]],Stores!A:A,Stores!D:D, "Not Found")</f>
        <v>East</v>
      </c>
    </row>
    <row r="4477" spans="1:26">
      <c r="A4477" t="s">
        <v>5343</v>
      </c>
      <c r="B4477" s="1">
        <v>45872</v>
      </c>
      <c r="C4477" t="s">
        <v>505</v>
      </c>
      <c r="D4477" t="s">
        <v>757</v>
      </c>
      <c r="E4477" t="s">
        <v>839</v>
      </c>
      <c r="F4477">
        <v>3</v>
      </c>
      <c r="G4477">
        <v>0</v>
      </c>
      <c r="H4477" t="s">
        <v>868</v>
      </c>
      <c r="I4477" s="4">
        <f>Table4[[#This Row],[Quantity]]*Table4[[#This Row],[UnitPrice]]</f>
        <v>3738.33</v>
      </c>
      <c r="J4477" s="4">
        <f>Table4[[#This Row],[Gross Revenue]]*(1-Table4[[#This Row],[Discount]])</f>
        <v>3738.33</v>
      </c>
      <c r="K4477" s="4">
        <f>Table4[[#This Row],[Quantity]]*Table4[[#This Row],[CostPrice]]</f>
        <v>2500.56</v>
      </c>
      <c r="L4477" s="4">
        <f>Table4[[#This Row],[Net Revenue]]-Table4[[#This Row],[Total Cost]]</f>
        <v>1237.77</v>
      </c>
      <c r="M4477" t="str">
        <f>_xlfn.XLOOKUP(Table4[[#This Row],[ProductID]], Products!A:A,Products!B:B, "Not Found")</f>
        <v>Find Headphones</v>
      </c>
      <c r="N4477" t="str">
        <f>TEXT(Table4[[#This Row],[Date]], "mmm")</f>
        <v>Aug</v>
      </c>
      <c r="O4477" t="str">
        <f>TEXT(Table4[[#This Row],[Date]], "yyyy")</f>
        <v>2025</v>
      </c>
      <c r="P4477" t="str">
        <f>_xlfn.XLOOKUP(Table4[[#This Row],[ProductID]],Products!A:A,Products!C:C, "Not Found")</f>
        <v>Electronics</v>
      </c>
      <c r="Q4477" t="str">
        <f>_xlfn.XLOOKUP(Table4[[#This Row],[ProductID]],Products!A:A,Products!D:D,"Not Found")</f>
        <v>Headphones</v>
      </c>
      <c r="R4477">
        <f>_xlfn.XLOOKUP(Table4[[#This Row],[ProductID]],Products!A:A,Products!E:E,"Not Found")</f>
        <v>1246.1099999999999</v>
      </c>
      <c r="S4477">
        <f>_xlfn.XLOOKUP(Table4[[#This Row],[ProductID]],Products!A:A,Products!F:F, "Not Found")</f>
        <v>833.52</v>
      </c>
      <c r="T4477" t="str">
        <f>_xlfn.XLOOKUP(Table4[[#This Row],[CustomerID]],Customers!A:A,Customers!D:D, "Not Found")</f>
        <v>M</v>
      </c>
      <c r="U4477" s="6">
        <f>_xlfn.XLOOKUP(Table4[[#This Row],[CustomerID]],Customers!A:A,Customers!E:E, "Not Found")</f>
        <v>21996</v>
      </c>
      <c r="V4477">
        <f ca="1">DATEDIF(Table4[[#This Row],[CustomerBirthday]], TODAY(), "Y")</f>
        <v>66</v>
      </c>
      <c r="W4477" t="str" cm="1">
        <f t="array" aca="1" ref="W4477" ca="1">_xlfn.IFS(Table4[[#This Row],[Age]]&lt;25, "Under 25",Table4[[#This Row],[Age]]=34, "25-34", Table4[[#This Row],[Age]]&lt;=49, "35-49", Table4[[#This Row],[Age]]&lt;=64, "50-64", Table4[[#This Row],[Age]]&gt;=65, "65+")</f>
        <v>65+</v>
      </c>
      <c r="X4477" t="str">
        <f>_xlfn.XLOOKUP(Table4[[#This Row],[StoreID]],Stores!A:A,Stores!B:B, "Not found")</f>
        <v>MegaMart New Michele</v>
      </c>
      <c r="Y4477" t="str">
        <f>_xlfn.XLOOKUP(Table4[[#This Row],[StoreID]],Stores!A:A,Stores!C:C, "Not Found")</f>
        <v>New Michele</v>
      </c>
      <c r="Z4477" t="str">
        <f>_xlfn.XLOOKUP(Table4[[#This Row],[StoreID]],Stores!A:A,Stores!D:D, "Not Found")</f>
        <v>West</v>
      </c>
    </row>
    <row r="4478" spans="1:26">
      <c r="A4478" t="s">
        <v>5344</v>
      </c>
      <c r="B4478" s="1">
        <v>45814</v>
      </c>
      <c r="C4478" t="s">
        <v>454</v>
      </c>
      <c r="D4478" t="s">
        <v>820</v>
      </c>
      <c r="E4478" t="s">
        <v>839</v>
      </c>
      <c r="F4478">
        <v>4</v>
      </c>
      <c r="G4478">
        <v>0.05</v>
      </c>
      <c r="H4478" t="s">
        <v>875</v>
      </c>
      <c r="I4478" s="4">
        <f>Table4[[#This Row],[Quantity]]*Table4[[#This Row],[UnitPrice]]</f>
        <v>4788.72</v>
      </c>
      <c r="J4478" s="4">
        <f>Table4[[#This Row],[Gross Revenue]]*(1-Table4[[#This Row],[Discount]])</f>
        <v>4549.2839999999997</v>
      </c>
      <c r="K4478" s="4">
        <f>Table4[[#This Row],[Quantity]]*Table4[[#This Row],[CostPrice]]</f>
        <v>2890.96</v>
      </c>
      <c r="L4478" s="4">
        <f>Table4[[#This Row],[Net Revenue]]-Table4[[#This Row],[Total Cost]]</f>
        <v>1658.3239999999996</v>
      </c>
      <c r="M4478" t="str">
        <f>_xlfn.XLOOKUP(Table4[[#This Row],[ProductID]], Products!A:A,Products!B:B, "Not Found")</f>
        <v>Or Smartphone</v>
      </c>
      <c r="N4478" t="str">
        <f>TEXT(Table4[[#This Row],[Date]], "mmm")</f>
        <v>Jun</v>
      </c>
      <c r="O4478" t="str">
        <f>TEXT(Table4[[#This Row],[Date]], "yyyy")</f>
        <v>2025</v>
      </c>
      <c r="P4478" t="str">
        <f>_xlfn.XLOOKUP(Table4[[#This Row],[ProductID]],Products!A:A,Products!C:C, "Not Found")</f>
        <v>Electronics</v>
      </c>
      <c r="Q4478" t="str">
        <f>_xlfn.XLOOKUP(Table4[[#This Row],[ProductID]],Products!A:A,Products!D:D,"Not Found")</f>
        <v>Smartphone</v>
      </c>
      <c r="R4478">
        <f>_xlfn.XLOOKUP(Table4[[#This Row],[ProductID]],Products!A:A,Products!E:E,"Not Found")</f>
        <v>1197.18</v>
      </c>
      <c r="S4478">
        <f>_xlfn.XLOOKUP(Table4[[#This Row],[ProductID]],Products!A:A,Products!F:F, "Not Found")</f>
        <v>722.74</v>
      </c>
      <c r="T4478" t="str">
        <f>_xlfn.XLOOKUP(Table4[[#This Row],[CustomerID]],Customers!A:A,Customers!D:D, "Not Found")</f>
        <v>F</v>
      </c>
      <c r="U4478" s="6">
        <f>_xlfn.XLOOKUP(Table4[[#This Row],[CustomerID]],Customers!A:A,Customers!E:E, "Not Found")</f>
        <v>32818</v>
      </c>
      <c r="V4478">
        <f ca="1">DATEDIF(Table4[[#This Row],[CustomerBirthday]], TODAY(), "Y")</f>
        <v>36</v>
      </c>
      <c r="W4478" t="str" cm="1">
        <f t="array" aca="1" ref="W4478" ca="1">_xlfn.IFS(Table4[[#This Row],[Age]]&lt;25, "Under 25",Table4[[#This Row],[Age]]=34, "25-34", Table4[[#This Row],[Age]]&lt;=49, "35-49", Table4[[#This Row],[Age]]&lt;=64, "50-64", Table4[[#This Row],[Age]]&gt;=65, "65+")</f>
        <v>35-49</v>
      </c>
      <c r="X4478" t="str">
        <f>_xlfn.XLOOKUP(Table4[[#This Row],[StoreID]],Stores!A:A,Stores!B:B, "Not found")</f>
        <v>MegaMart New Michele</v>
      </c>
      <c r="Y4478" t="str">
        <f>_xlfn.XLOOKUP(Table4[[#This Row],[StoreID]],Stores!A:A,Stores!C:C, "Not Found")</f>
        <v>New Michele</v>
      </c>
      <c r="Z4478" t="str">
        <f>_xlfn.XLOOKUP(Table4[[#This Row],[StoreID]],Stores!A:A,Stores!D:D, "Not Found")</f>
        <v>West</v>
      </c>
    </row>
    <row r="4479" spans="1:26">
      <c r="A4479" t="s">
        <v>5345</v>
      </c>
      <c r="B4479" s="1">
        <v>45637</v>
      </c>
      <c r="C4479" t="s">
        <v>55</v>
      </c>
      <c r="D4479" t="s">
        <v>776</v>
      </c>
      <c r="E4479" t="s">
        <v>831</v>
      </c>
      <c r="F4479">
        <v>5</v>
      </c>
      <c r="G4479">
        <v>0.1</v>
      </c>
      <c r="H4479" t="s">
        <v>871</v>
      </c>
      <c r="I4479" s="4">
        <f>Table4[[#This Row],[Quantity]]*Table4[[#This Row],[UnitPrice]]</f>
        <v>2145.75</v>
      </c>
      <c r="J4479" s="4">
        <f>Table4[[#This Row],[Gross Revenue]]*(1-Table4[[#This Row],[Discount]])</f>
        <v>1931.175</v>
      </c>
      <c r="K4479" s="4">
        <f>Table4[[#This Row],[Quantity]]*Table4[[#This Row],[CostPrice]]</f>
        <v>1293.6000000000001</v>
      </c>
      <c r="L4479" s="4">
        <f>Table4[[#This Row],[Net Revenue]]-Table4[[#This Row],[Total Cost]]</f>
        <v>637.57499999999982</v>
      </c>
      <c r="M4479" t="str">
        <f>_xlfn.XLOOKUP(Table4[[#This Row],[ProductID]], Products!A:A,Products!B:B, "Not Found")</f>
        <v>Little Watches</v>
      </c>
      <c r="N4479" t="str">
        <f>TEXT(Table4[[#This Row],[Date]], "mmm")</f>
        <v>Dec</v>
      </c>
      <c r="O4479" t="str">
        <f>TEXT(Table4[[#This Row],[Date]], "yyyy")</f>
        <v>2024</v>
      </c>
      <c r="P4479" t="str">
        <f>_xlfn.XLOOKUP(Table4[[#This Row],[ProductID]],Products!A:A,Products!C:C, "Not Found")</f>
        <v>Fashion</v>
      </c>
      <c r="Q4479" t="str">
        <f>_xlfn.XLOOKUP(Table4[[#This Row],[ProductID]],Products!A:A,Products!D:D,"Not Found")</f>
        <v>Watches</v>
      </c>
      <c r="R4479">
        <f>_xlfn.XLOOKUP(Table4[[#This Row],[ProductID]],Products!A:A,Products!E:E,"Not Found")</f>
        <v>429.15</v>
      </c>
      <c r="S4479">
        <f>_xlfn.XLOOKUP(Table4[[#This Row],[ProductID]],Products!A:A,Products!F:F, "Not Found")</f>
        <v>258.72000000000003</v>
      </c>
      <c r="T4479" t="str">
        <f>_xlfn.XLOOKUP(Table4[[#This Row],[CustomerID]],Customers!A:A,Customers!D:D, "Not Found")</f>
        <v>M</v>
      </c>
      <c r="U4479" s="6">
        <f>_xlfn.XLOOKUP(Table4[[#This Row],[CustomerID]],Customers!A:A,Customers!E:E, "Not Found")</f>
        <v>20117</v>
      </c>
      <c r="V4479">
        <f ca="1">DATEDIF(Table4[[#This Row],[CustomerBirthday]], TODAY(), "Y")</f>
        <v>71</v>
      </c>
      <c r="W4479" t="str" cm="1">
        <f t="array" aca="1" ref="W4479" ca="1">_xlfn.IFS(Table4[[#This Row],[Age]]&lt;25, "Under 25",Table4[[#This Row],[Age]]=34, "25-34", Table4[[#This Row],[Age]]&lt;=49, "35-49", Table4[[#This Row],[Age]]&lt;=64, "50-64", Table4[[#This Row],[Age]]&gt;=65, "65+")</f>
        <v>65+</v>
      </c>
      <c r="X4479" t="str">
        <f>_xlfn.XLOOKUP(Table4[[#This Row],[StoreID]],Stores!A:A,Stores!B:B, "Not found")</f>
        <v>MegaMart Jimenezborough</v>
      </c>
      <c r="Y4479" t="str">
        <f>_xlfn.XLOOKUP(Table4[[#This Row],[StoreID]],Stores!A:A,Stores!C:C, "Not Found")</f>
        <v>Jimenezborough</v>
      </c>
      <c r="Z4479" t="str">
        <f>_xlfn.XLOOKUP(Table4[[#This Row],[StoreID]],Stores!A:A,Stores!D:D, "Not Found")</f>
        <v>South</v>
      </c>
    </row>
    <row r="4480" spans="1:26">
      <c r="A4480" t="s">
        <v>5346</v>
      </c>
      <c r="B4480" s="1">
        <v>45616</v>
      </c>
      <c r="C4480" t="s">
        <v>243</v>
      </c>
      <c r="D4480" t="s">
        <v>780</v>
      </c>
      <c r="E4480" t="s">
        <v>842</v>
      </c>
      <c r="F4480">
        <v>1</v>
      </c>
      <c r="G4480">
        <v>0</v>
      </c>
      <c r="H4480" t="s">
        <v>871</v>
      </c>
      <c r="I4480" s="4">
        <f>Table4[[#This Row],[Quantity]]*Table4[[#This Row],[UnitPrice]]</f>
        <v>1272.23</v>
      </c>
      <c r="J4480" s="4">
        <f>Table4[[#This Row],[Gross Revenue]]*(1-Table4[[#This Row],[Discount]])</f>
        <v>1272.23</v>
      </c>
      <c r="K4480" s="4">
        <f>Table4[[#This Row],[Quantity]]*Table4[[#This Row],[CostPrice]]</f>
        <v>952.65</v>
      </c>
      <c r="L4480" s="4">
        <f>Table4[[#This Row],[Net Revenue]]-Table4[[#This Row],[Total Cost]]</f>
        <v>319.58000000000004</v>
      </c>
      <c r="M4480" t="str">
        <f>_xlfn.XLOOKUP(Table4[[#This Row],[ProductID]], Products!A:A,Products!B:B, "Not Found")</f>
        <v>Hospital Smartphone</v>
      </c>
      <c r="N4480" t="str">
        <f>TEXT(Table4[[#This Row],[Date]], "mmm")</f>
        <v>Nov</v>
      </c>
      <c r="O4480" t="str">
        <f>TEXT(Table4[[#This Row],[Date]], "yyyy")</f>
        <v>2024</v>
      </c>
      <c r="P4480" t="str">
        <f>_xlfn.XLOOKUP(Table4[[#This Row],[ProductID]],Products!A:A,Products!C:C, "Not Found")</f>
        <v>Electronics</v>
      </c>
      <c r="Q4480" t="str">
        <f>_xlfn.XLOOKUP(Table4[[#This Row],[ProductID]],Products!A:A,Products!D:D,"Not Found")</f>
        <v>Smartphone</v>
      </c>
      <c r="R4480">
        <f>_xlfn.XLOOKUP(Table4[[#This Row],[ProductID]],Products!A:A,Products!E:E,"Not Found")</f>
        <v>1272.23</v>
      </c>
      <c r="S4480">
        <f>_xlfn.XLOOKUP(Table4[[#This Row],[ProductID]],Products!A:A,Products!F:F, "Not Found")</f>
        <v>952.65</v>
      </c>
      <c r="T4480" t="str">
        <f>_xlfn.XLOOKUP(Table4[[#This Row],[CustomerID]],Customers!A:A,Customers!D:D, "Not Found")</f>
        <v>F</v>
      </c>
      <c r="U4480" s="6">
        <f>_xlfn.XLOOKUP(Table4[[#This Row],[CustomerID]],Customers!A:A,Customers!E:E, "Not Found")</f>
        <v>26908</v>
      </c>
      <c r="V4480">
        <f ca="1">DATEDIF(Table4[[#This Row],[CustomerBirthday]], TODAY(), "Y")</f>
        <v>52</v>
      </c>
      <c r="W4480" t="str" cm="1">
        <f t="array" aca="1" ref="W4480" ca="1">_xlfn.IFS(Table4[[#This Row],[Age]]&lt;25, "Under 25",Table4[[#This Row],[Age]]=34, "25-34", Table4[[#This Row],[Age]]&lt;=49, "35-49", Table4[[#This Row],[Age]]&lt;=64, "50-64", Table4[[#This Row],[Age]]&gt;=65, "65+")</f>
        <v>50-64</v>
      </c>
      <c r="X4480" t="str">
        <f>_xlfn.XLOOKUP(Table4[[#This Row],[StoreID]],Stores!A:A,Stores!B:B, "Not found")</f>
        <v>MegaMart Brianahaven</v>
      </c>
      <c r="Y4480" t="str">
        <f>_xlfn.XLOOKUP(Table4[[#This Row],[StoreID]],Stores!A:A,Stores!C:C, "Not Found")</f>
        <v>Brianahaven</v>
      </c>
      <c r="Z4480" t="str">
        <f>_xlfn.XLOOKUP(Table4[[#This Row],[StoreID]],Stores!A:A,Stores!D:D, "Not Found")</f>
        <v>North</v>
      </c>
    </row>
    <row r="4481" spans="1:26">
      <c r="A4481" t="s">
        <v>5347</v>
      </c>
      <c r="B4481" s="1">
        <v>45518</v>
      </c>
      <c r="C4481" t="s">
        <v>429</v>
      </c>
      <c r="D4481" t="s">
        <v>800</v>
      </c>
      <c r="E4481" t="s">
        <v>831</v>
      </c>
      <c r="F4481">
        <v>1</v>
      </c>
      <c r="G4481">
        <v>0</v>
      </c>
      <c r="H4481" t="s">
        <v>865</v>
      </c>
      <c r="I4481" s="4">
        <f>Table4[[#This Row],[Quantity]]*Table4[[#This Row],[UnitPrice]]</f>
        <v>1952.65</v>
      </c>
      <c r="J4481" s="4">
        <f>Table4[[#This Row],[Gross Revenue]]*(1-Table4[[#This Row],[Discount]])</f>
        <v>1952.65</v>
      </c>
      <c r="K4481" s="4">
        <f>Table4[[#This Row],[Quantity]]*Table4[[#This Row],[CostPrice]]</f>
        <v>1451.27</v>
      </c>
      <c r="L4481" s="4">
        <f>Table4[[#This Row],[Net Revenue]]-Table4[[#This Row],[Total Cost]]</f>
        <v>501.38000000000011</v>
      </c>
      <c r="M4481" t="str">
        <f>_xlfn.XLOOKUP(Table4[[#This Row],[ProductID]], Products!A:A,Products!B:B, "Not Found")</f>
        <v>Book Television</v>
      </c>
      <c r="N4481" t="str">
        <f>TEXT(Table4[[#This Row],[Date]], "mmm")</f>
        <v>Aug</v>
      </c>
      <c r="O4481" t="str">
        <f>TEXT(Table4[[#This Row],[Date]], "yyyy")</f>
        <v>2024</v>
      </c>
      <c r="P4481" t="str">
        <f>_xlfn.XLOOKUP(Table4[[#This Row],[ProductID]],Products!A:A,Products!C:C, "Not Found")</f>
        <v>Electronics</v>
      </c>
      <c r="Q4481" t="str">
        <f>_xlfn.XLOOKUP(Table4[[#This Row],[ProductID]],Products!A:A,Products!D:D,"Not Found")</f>
        <v>Television</v>
      </c>
      <c r="R4481">
        <f>_xlfn.XLOOKUP(Table4[[#This Row],[ProductID]],Products!A:A,Products!E:E,"Not Found")</f>
        <v>1952.65</v>
      </c>
      <c r="S4481">
        <f>_xlfn.XLOOKUP(Table4[[#This Row],[ProductID]],Products!A:A,Products!F:F, "Not Found")</f>
        <v>1451.27</v>
      </c>
      <c r="T4481" t="str">
        <f>_xlfn.XLOOKUP(Table4[[#This Row],[CustomerID]],Customers!A:A,Customers!D:D, "Not Found")</f>
        <v>M</v>
      </c>
      <c r="U4481" s="6">
        <f>_xlfn.XLOOKUP(Table4[[#This Row],[CustomerID]],Customers!A:A,Customers!E:E, "Not Found")</f>
        <v>21971</v>
      </c>
      <c r="V4481">
        <f ca="1">DATEDIF(Table4[[#This Row],[CustomerBirthday]], TODAY(), "Y")</f>
        <v>66</v>
      </c>
      <c r="W4481" t="str" cm="1">
        <f t="array" aca="1" ref="W4481" ca="1">_xlfn.IFS(Table4[[#This Row],[Age]]&lt;25, "Under 25",Table4[[#This Row],[Age]]=34, "25-34", Table4[[#This Row],[Age]]&lt;=49, "35-49", Table4[[#This Row],[Age]]&lt;=64, "50-64", Table4[[#This Row],[Age]]&gt;=65, "65+")</f>
        <v>65+</v>
      </c>
      <c r="X4481" t="str">
        <f>_xlfn.XLOOKUP(Table4[[#This Row],[StoreID]],Stores!A:A,Stores!B:B, "Not found")</f>
        <v>MegaMart Jimenezborough</v>
      </c>
      <c r="Y4481" t="str">
        <f>_xlfn.XLOOKUP(Table4[[#This Row],[StoreID]],Stores!A:A,Stores!C:C, "Not Found")</f>
        <v>Jimenezborough</v>
      </c>
      <c r="Z4481" t="str">
        <f>_xlfn.XLOOKUP(Table4[[#This Row],[StoreID]],Stores!A:A,Stores!D:D, "Not Found")</f>
        <v>South</v>
      </c>
    </row>
    <row r="4482" spans="1:26">
      <c r="A4482" t="s">
        <v>5348</v>
      </c>
      <c r="B4482" s="1">
        <v>45896</v>
      </c>
      <c r="C4482" t="s">
        <v>97</v>
      </c>
      <c r="D4482" t="s">
        <v>725</v>
      </c>
      <c r="E4482" t="s">
        <v>846</v>
      </c>
      <c r="F4482">
        <v>5</v>
      </c>
      <c r="G4482">
        <v>0.1</v>
      </c>
      <c r="H4482" t="s">
        <v>865</v>
      </c>
      <c r="I4482" s="4">
        <f>Table4[[#This Row],[Quantity]]*Table4[[#This Row],[UnitPrice]]</f>
        <v>6981.1</v>
      </c>
      <c r="J4482" s="4">
        <f>Table4[[#This Row],[Gross Revenue]]*(1-Table4[[#This Row],[Discount]])</f>
        <v>6282.9900000000007</v>
      </c>
      <c r="K4482" s="4">
        <f>Table4[[#This Row],[Quantity]]*Table4[[#This Row],[CostPrice]]</f>
        <v>5020.45</v>
      </c>
      <c r="L4482" s="4">
        <f>Table4[[#This Row],[Net Revenue]]-Table4[[#This Row],[Total Cost]]</f>
        <v>1262.5400000000009</v>
      </c>
      <c r="M4482" t="str">
        <f>_xlfn.XLOOKUP(Table4[[#This Row],[ProductID]], Products!A:A,Products!B:B, "Not Found")</f>
        <v>Knowledge Bags</v>
      </c>
      <c r="N4482" t="str">
        <f>TEXT(Table4[[#This Row],[Date]], "mmm")</f>
        <v>Aug</v>
      </c>
      <c r="O4482" t="str">
        <f>TEXT(Table4[[#This Row],[Date]], "yyyy")</f>
        <v>2025</v>
      </c>
      <c r="P4482" t="str">
        <f>_xlfn.XLOOKUP(Table4[[#This Row],[ProductID]],Products!A:A,Products!C:C, "Not Found")</f>
        <v>Fashion</v>
      </c>
      <c r="Q4482" t="str">
        <f>_xlfn.XLOOKUP(Table4[[#This Row],[ProductID]],Products!A:A,Products!D:D,"Not Found")</f>
        <v>Bags</v>
      </c>
      <c r="R4482">
        <f>_xlfn.XLOOKUP(Table4[[#This Row],[ProductID]],Products!A:A,Products!E:E,"Not Found")</f>
        <v>1396.22</v>
      </c>
      <c r="S4482">
        <f>_xlfn.XLOOKUP(Table4[[#This Row],[ProductID]],Products!A:A,Products!F:F, "Not Found")</f>
        <v>1004.09</v>
      </c>
      <c r="T4482" t="str">
        <f>_xlfn.XLOOKUP(Table4[[#This Row],[CustomerID]],Customers!A:A,Customers!D:D, "Not Found")</f>
        <v>F</v>
      </c>
      <c r="U4482" s="6">
        <f>_xlfn.XLOOKUP(Table4[[#This Row],[CustomerID]],Customers!A:A,Customers!E:E, "Not Found")</f>
        <v>22610</v>
      </c>
      <c r="V4482">
        <f ca="1">DATEDIF(Table4[[#This Row],[CustomerBirthday]], TODAY(), "Y")</f>
        <v>64</v>
      </c>
      <c r="W4482" t="str" cm="1">
        <f t="array" aca="1" ref="W4482" ca="1">_xlfn.IFS(Table4[[#This Row],[Age]]&lt;25, "Under 25",Table4[[#This Row],[Age]]=34, "25-34", Table4[[#This Row],[Age]]&lt;=49, "35-49", Table4[[#This Row],[Age]]&lt;=64, "50-64", Table4[[#This Row],[Age]]&gt;=65, "65+")</f>
        <v>50-64</v>
      </c>
      <c r="X4482" t="str">
        <f>_xlfn.XLOOKUP(Table4[[#This Row],[StoreID]],Stores!A:A,Stores!B:B, "Not found")</f>
        <v>MegaMart Johnmouth</v>
      </c>
      <c r="Y4482" t="str">
        <f>_xlfn.XLOOKUP(Table4[[#This Row],[StoreID]],Stores!A:A,Stores!C:C, "Not Found")</f>
        <v>Johnmouth</v>
      </c>
      <c r="Z4482" t="str">
        <f>_xlfn.XLOOKUP(Table4[[#This Row],[StoreID]],Stores!A:A,Stores!D:D, "Not Found")</f>
        <v>East</v>
      </c>
    </row>
    <row r="4483" spans="1:26">
      <c r="A4483" t="s">
        <v>5349</v>
      </c>
      <c r="B4483" s="1">
        <v>45322</v>
      </c>
      <c r="C4483" t="s">
        <v>320</v>
      </c>
      <c r="D4483" t="s">
        <v>796</v>
      </c>
      <c r="E4483" t="s">
        <v>846</v>
      </c>
      <c r="F4483">
        <v>2</v>
      </c>
      <c r="G4483">
        <v>0.1</v>
      </c>
      <c r="H4483" t="s">
        <v>871</v>
      </c>
      <c r="I4483" s="4">
        <f>Table4[[#This Row],[Quantity]]*Table4[[#This Row],[UnitPrice]]</f>
        <v>3124.86</v>
      </c>
      <c r="J4483" s="4">
        <f>Table4[[#This Row],[Gross Revenue]]*(1-Table4[[#This Row],[Discount]])</f>
        <v>2812.3740000000003</v>
      </c>
      <c r="K4483" s="4">
        <f>Table4[[#This Row],[Quantity]]*Table4[[#This Row],[CostPrice]]</f>
        <v>2391.2600000000002</v>
      </c>
      <c r="L4483" s="4">
        <f>Table4[[#This Row],[Net Revenue]]-Table4[[#This Row],[Total Cost]]</f>
        <v>421.11400000000003</v>
      </c>
      <c r="M4483" t="str">
        <f>_xlfn.XLOOKUP(Table4[[#This Row],[ProductID]], Products!A:A,Products!B:B, "Not Found")</f>
        <v>Chair Laptop</v>
      </c>
      <c r="N4483" t="str">
        <f>TEXT(Table4[[#This Row],[Date]], "mmm")</f>
        <v>Jan</v>
      </c>
      <c r="O4483" t="str">
        <f>TEXT(Table4[[#This Row],[Date]], "yyyy")</f>
        <v>2024</v>
      </c>
      <c r="P4483" t="str">
        <f>_xlfn.XLOOKUP(Table4[[#This Row],[ProductID]],Products!A:A,Products!C:C, "Not Found")</f>
        <v>Electronics</v>
      </c>
      <c r="Q4483" t="str">
        <f>_xlfn.XLOOKUP(Table4[[#This Row],[ProductID]],Products!A:A,Products!D:D,"Not Found")</f>
        <v>Laptop</v>
      </c>
      <c r="R4483">
        <f>_xlfn.XLOOKUP(Table4[[#This Row],[ProductID]],Products!A:A,Products!E:E,"Not Found")</f>
        <v>1562.43</v>
      </c>
      <c r="S4483">
        <f>_xlfn.XLOOKUP(Table4[[#This Row],[ProductID]],Products!A:A,Products!F:F, "Not Found")</f>
        <v>1195.6300000000001</v>
      </c>
      <c r="T4483" t="str">
        <f>_xlfn.XLOOKUP(Table4[[#This Row],[CustomerID]],Customers!A:A,Customers!D:D, "Not Found")</f>
        <v>M</v>
      </c>
      <c r="U4483" s="6">
        <f>_xlfn.XLOOKUP(Table4[[#This Row],[CustomerID]],Customers!A:A,Customers!E:E, "Not Found")</f>
        <v>28937</v>
      </c>
      <c r="V4483">
        <f ca="1">DATEDIF(Table4[[#This Row],[CustomerBirthday]], TODAY(), "Y")</f>
        <v>47</v>
      </c>
      <c r="W4483" t="str" cm="1">
        <f t="array" aca="1" ref="W4483" ca="1">_xlfn.IFS(Table4[[#This Row],[Age]]&lt;25, "Under 25",Table4[[#This Row],[Age]]=34, "25-34", Table4[[#This Row],[Age]]&lt;=49, "35-49", Table4[[#This Row],[Age]]&lt;=64, "50-64", Table4[[#This Row],[Age]]&gt;=65, "65+")</f>
        <v>35-49</v>
      </c>
      <c r="X4483" t="str">
        <f>_xlfn.XLOOKUP(Table4[[#This Row],[StoreID]],Stores!A:A,Stores!B:B, "Not found")</f>
        <v>MegaMart Johnmouth</v>
      </c>
      <c r="Y4483" t="str">
        <f>_xlfn.XLOOKUP(Table4[[#This Row],[StoreID]],Stores!A:A,Stores!C:C, "Not Found")</f>
        <v>Johnmouth</v>
      </c>
      <c r="Z4483" t="str">
        <f>_xlfn.XLOOKUP(Table4[[#This Row],[StoreID]],Stores!A:A,Stores!D:D, "Not Found")</f>
        <v>East</v>
      </c>
    </row>
    <row r="4484" spans="1:26">
      <c r="A4484" t="s">
        <v>5350</v>
      </c>
      <c r="B4484" s="1">
        <v>45646</v>
      </c>
      <c r="C4484" t="s">
        <v>24</v>
      </c>
      <c r="D4484" t="s">
        <v>802</v>
      </c>
      <c r="E4484" t="s">
        <v>835</v>
      </c>
      <c r="F4484">
        <v>3</v>
      </c>
      <c r="G4484">
        <v>0</v>
      </c>
      <c r="H4484" t="s">
        <v>875</v>
      </c>
      <c r="I4484" s="4">
        <f>Table4[[#This Row],[Quantity]]*Table4[[#This Row],[UnitPrice]]</f>
        <v>1100.79</v>
      </c>
      <c r="J4484" s="4">
        <f>Table4[[#This Row],[Gross Revenue]]*(1-Table4[[#This Row],[Discount]])</f>
        <v>1100.79</v>
      </c>
      <c r="K4484" s="4">
        <f>Table4[[#This Row],[Quantity]]*Table4[[#This Row],[CostPrice]]</f>
        <v>855.69</v>
      </c>
      <c r="L4484" s="4">
        <f>Table4[[#This Row],[Net Revenue]]-Table4[[#This Row],[Total Cost]]</f>
        <v>245.09999999999991</v>
      </c>
      <c r="M4484" t="str">
        <f>_xlfn.XLOOKUP(Table4[[#This Row],[ProductID]], Products!A:A,Products!B:B, "Not Found")</f>
        <v>Stage Footwear</v>
      </c>
      <c r="N4484" t="str">
        <f>TEXT(Table4[[#This Row],[Date]], "mmm")</f>
        <v>Dec</v>
      </c>
      <c r="O4484" t="str">
        <f>TEXT(Table4[[#This Row],[Date]], "yyyy")</f>
        <v>2024</v>
      </c>
      <c r="P4484" t="str">
        <f>_xlfn.XLOOKUP(Table4[[#This Row],[ProductID]],Products!A:A,Products!C:C, "Not Found")</f>
        <v>Fashion</v>
      </c>
      <c r="Q4484" t="str">
        <f>_xlfn.XLOOKUP(Table4[[#This Row],[ProductID]],Products!A:A,Products!D:D,"Not Found")</f>
        <v>Footwear</v>
      </c>
      <c r="R4484">
        <f>_xlfn.XLOOKUP(Table4[[#This Row],[ProductID]],Products!A:A,Products!E:E,"Not Found")</f>
        <v>366.93</v>
      </c>
      <c r="S4484">
        <f>_xlfn.XLOOKUP(Table4[[#This Row],[ProductID]],Products!A:A,Products!F:F, "Not Found")</f>
        <v>285.23</v>
      </c>
      <c r="T4484" t="str">
        <f>_xlfn.XLOOKUP(Table4[[#This Row],[CustomerID]],Customers!A:A,Customers!D:D, "Not Found")</f>
        <v>M</v>
      </c>
      <c r="U4484" s="6">
        <f>_xlfn.XLOOKUP(Table4[[#This Row],[CustomerID]],Customers!A:A,Customers!E:E, "Not Found")</f>
        <v>33773</v>
      </c>
      <c r="V4484">
        <f ca="1">DATEDIF(Table4[[#This Row],[CustomerBirthday]], TODAY(), "Y")</f>
        <v>34</v>
      </c>
      <c r="W4484" t="str" cm="1">
        <f t="array" aca="1" ref="W4484" ca="1">_xlfn.IFS(Table4[[#This Row],[Age]]&lt;25, "Under 25",Table4[[#This Row],[Age]]=34, "25-34", Table4[[#This Row],[Age]]&lt;=49, "35-49", Table4[[#This Row],[Age]]&lt;=64, "50-64", Table4[[#This Row],[Age]]&gt;=65, "65+")</f>
        <v>25-34</v>
      </c>
      <c r="X4484" t="str">
        <f>_xlfn.XLOOKUP(Table4[[#This Row],[StoreID]],Stores!A:A,Stores!B:B, "Not found")</f>
        <v>MegaMart Peckmouth</v>
      </c>
      <c r="Y4484" t="str">
        <f>_xlfn.XLOOKUP(Table4[[#This Row],[StoreID]],Stores!A:A,Stores!C:C, "Not Found")</f>
        <v>Peckmouth</v>
      </c>
      <c r="Z4484" t="str">
        <f>_xlfn.XLOOKUP(Table4[[#This Row],[StoreID]],Stores!A:A,Stores!D:D, "Not Found")</f>
        <v>East</v>
      </c>
    </row>
    <row r="4485" spans="1:26">
      <c r="A4485" t="s">
        <v>5351</v>
      </c>
      <c r="B4485" s="1">
        <v>45477</v>
      </c>
      <c r="C4485" t="s">
        <v>351</v>
      </c>
      <c r="D4485" t="s">
        <v>788</v>
      </c>
      <c r="E4485" t="s">
        <v>835</v>
      </c>
      <c r="F4485">
        <v>3</v>
      </c>
      <c r="G4485">
        <v>0.05</v>
      </c>
      <c r="H4485" t="s">
        <v>865</v>
      </c>
      <c r="I4485" s="4">
        <f>Table4[[#This Row],[Quantity]]*Table4[[#This Row],[UnitPrice]]</f>
        <v>3287.16</v>
      </c>
      <c r="J4485" s="4">
        <f>Table4[[#This Row],[Gross Revenue]]*(1-Table4[[#This Row],[Discount]])</f>
        <v>3122.8019999999997</v>
      </c>
      <c r="K4485" s="4">
        <f>Table4[[#This Row],[Quantity]]*Table4[[#This Row],[CostPrice]]</f>
        <v>2466.6000000000004</v>
      </c>
      <c r="L4485" s="4">
        <f>Table4[[#This Row],[Net Revenue]]-Table4[[#This Row],[Total Cost]]</f>
        <v>656.20199999999932</v>
      </c>
      <c r="M4485" t="str">
        <f>_xlfn.XLOOKUP(Table4[[#This Row],[ProductID]], Products!A:A,Products!B:B, "Not Found")</f>
        <v>Foot Snacks</v>
      </c>
      <c r="N4485" t="str">
        <f>TEXT(Table4[[#This Row],[Date]], "mmm")</f>
        <v>Jul</v>
      </c>
      <c r="O4485" t="str">
        <f>TEXT(Table4[[#This Row],[Date]], "yyyy")</f>
        <v>2024</v>
      </c>
      <c r="P4485" t="str">
        <f>_xlfn.XLOOKUP(Table4[[#This Row],[ProductID]],Products!A:A,Products!C:C, "Not Found")</f>
        <v>Groceries</v>
      </c>
      <c r="Q4485" t="str">
        <f>_xlfn.XLOOKUP(Table4[[#This Row],[ProductID]],Products!A:A,Products!D:D,"Not Found")</f>
        <v>Snacks</v>
      </c>
      <c r="R4485">
        <f>_xlfn.XLOOKUP(Table4[[#This Row],[ProductID]],Products!A:A,Products!E:E,"Not Found")</f>
        <v>1095.72</v>
      </c>
      <c r="S4485">
        <f>_xlfn.XLOOKUP(Table4[[#This Row],[ProductID]],Products!A:A,Products!F:F, "Not Found")</f>
        <v>822.2</v>
      </c>
      <c r="T4485" t="str">
        <f>_xlfn.XLOOKUP(Table4[[#This Row],[CustomerID]],Customers!A:A,Customers!D:D, "Not Found")</f>
        <v>M</v>
      </c>
      <c r="U4485" s="6">
        <f>_xlfn.XLOOKUP(Table4[[#This Row],[CustomerID]],Customers!A:A,Customers!E:E, "Not Found")</f>
        <v>28594</v>
      </c>
      <c r="V4485">
        <f ca="1">DATEDIF(Table4[[#This Row],[CustomerBirthday]], TODAY(), "Y")</f>
        <v>48</v>
      </c>
      <c r="W4485" t="str" cm="1">
        <f t="array" aca="1" ref="W4485" ca="1">_xlfn.IFS(Table4[[#This Row],[Age]]&lt;25, "Under 25",Table4[[#This Row],[Age]]=34, "25-34", Table4[[#This Row],[Age]]&lt;=49, "35-49", Table4[[#This Row],[Age]]&lt;=64, "50-64", Table4[[#This Row],[Age]]&gt;=65, "65+")</f>
        <v>35-49</v>
      </c>
      <c r="X4485" t="str">
        <f>_xlfn.XLOOKUP(Table4[[#This Row],[StoreID]],Stores!A:A,Stores!B:B, "Not found")</f>
        <v>MegaMart Peckmouth</v>
      </c>
      <c r="Y4485" t="str">
        <f>_xlfn.XLOOKUP(Table4[[#This Row],[StoreID]],Stores!A:A,Stores!C:C, "Not Found")</f>
        <v>Peckmouth</v>
      </c>
      <c r="Z4485" t="str">
        <f>_xlfn.XLOOKUP(Table4[[#This Row],[StoreID]],Stores!A:A,Stores!D:D, "Not Found")</f>
        <v>East</v>
      </c>
    </row>
    <row r="4486" spans="1:26">
      <c r="A4486" t="s">
        <v>5352</v>
      </c>
      <c r="B4486" s="1">
        <v>45853</v>
      </c>
      <c r="C4486" t="s">
        <v>396</v>
      </c>
      <c r="D4486" t="s">
        <v>820</v>
      </c>
      <c r="E4486" t="s">
        <v>842</v>
      </c>
      <c r="F4486">
        <v>1</v>
      </c>
      <c r="G4486">
        <v>0.15</v>
      </c>
      <c r="H4486" t="s">
        <v>865</v>
      </c>
      <c r="I4486" s="4">
        <f>Table4[[#This Row],[Quantity]]*Table4[[#This Row],[UnitPrice]]</f>
        <v>1197.18</v>
      </c>
      <c r="J4486" s="4">
        <f>Table4[[#This Row],[Gross Revenue]]*(1-Table4[[#This Row],[Discount]])</f>
        <v>1017.6030000000001</v>
      </c>
      <c r="K4486" s="4">
        <f>Table4[[#This Row],[Quantity]]*Table4[[#This Row],[CostPrice]]</f>
        <v>722.74</v>
      </c>
      <c r="L4486" s="4">
        <f>Table4[[#This Row],[Net Revenue]]-Table4[[#This Row],[Total Cost]]</f>
        <v>294.86300000000006</v>
      </c>
      <c r="M4486" t="str">
        <f>_xlfn.XLOOKUP(Table4[[#This Row],[ProductID]], Products!A:A,Products!B:B, "Not Found")</f>
        <v>Or Smartphone</v>
      </c>
      <c r="N4486" t="str">
        <f>TEXT(Table4[[#This Row],[Date]], "mmm")</f>
        <v>Jul</v>
      </c>
      <c r="O4486" t="str">
        <f>TEXT(Table4[[#This Row],[Date]], "yyyy")</f>
        <v>2025</v>
      </c>
      <c r="P4486" t="str">
        <f>_xlfn.XLOOKUP(Table4[[#This Row],[ProductID]],Products!A:A,Products!C:C, "Not Found")</f>
        <v>Electronics</v>
      </c>
      <c r="Q4486" t="str">
        <f>_xlfn.XLOOKUP(Table4[[#This Row],[ProductID]],Products!A:A,Products!D:D,"Not Found")</f>
        <v>Smartphone</v>
      </c>
      <c r="R4486">
        <f>_xlfn.XLOOKUP(Table4[[#This Row],[ProductID]],Products!A:A,Products!E:E,"Not Found")</f>
        <v>1197.18</v>
      </c>
      <c r="S4486">
        <f>_xlfn.XLOOKUP(Table4[[#This Row],[ProductID]],Products!A:A,Products!F:F, "Not Found")</f>
        <v>722.74</v>
      </c>
      <c r="T4486" t="str">
        <f>_xlfn.XLOOKUP(Table4[[#This Row],[CustomerID]],Customers!A:A,Customers!D:D, "Not Found")</f>
        <v>F</v>
      </c>
      <c r="U4486" s="6">
        <f>_xlfn.XLOOKUP(Table4[[#This Row],[CustomerID]],Customers!A:A,Customers!E:E, "Not Found")</f>
        <v>31890</v>
      </c>
      <c r="V4486">
        <f ca="1">DATEDIF(Table4[[#This Row],[CustomerBirthday]], TODAY(), "Y")</f>
        <v>39</v>
      </c>
      <c r="W4486" t="str" cm="1">
        <f t="array" aca="1" ref="W4486" ca="1">_xlfn.IFS(Table4[[#This Row],[Age]]&lt;25, "Under 25",Table4[[#This Row],[Age]]=34, "25-34", Table4[[#This Row],[Age]]&lt;=49, "35-49", Table4[[#This Row],[Age]]&lt;=64, "50-64", Table4[[#This Row],[Age]]&gt;=65, "65+")</f>
        <v>35-49</v>
      </c>
      <c r="X4486" t="str">
        <f>_xlfn.XLOOKUP(Table4[[#This Row],[StoreID]],Stores!A:A,Stores!B:B, "Not found")</f>
        <v>MegaMart Brianahaven</v>
      </c>
      <c r="Y4486" t="str">
        <f>_xlfn.XLOOKUP(Table4[[#This Row],[StoreID]],Stores!A:A,Stores!C:C, "Not Found")</f>
        <v>Brianahaven</v>
      </c>
      <c r="Z4486" t="str">
        <f>_xlfn.XLOOKUP(Table4[[#This Row],[StoreID]],Stores!A:A,Stores!D:D, "Not Found")</f>
        <v>North</v>
      </c>
    </row>
    <row r="4487" spans="1:26">
      <c r="A4487" t="s">
        <v>5353</v>
      </c>
      <c r="B4487" s="1">
        <v>45351</v>
      </c>
      <c r="C4487" t="s">
        <v>364</v>
      </c>
      <c r="D4487" t="s">
        <v>774</v>
      </c>
      <c r="E4487" t="s">
        <v>846</v>
      </c>
      <c r="F4487">
        <v>5</v>
      </c>
      <c r="G4487">
        <v>0.1</v>
      </c>
      <c r="H4487" t="s">
        <v>865</v>
      </c>
      <c r="I4487" s="4">
        <f>Table4[[#This Row],[Quantity]]*Table4[[#This Row],[UnitPrice]]</f>
        <v>7437.05</v>
      </c>
      <c r="J4487" s="4">
        <f>Table4[[#This Row],[Gross Revenue]]*(1-Table4[[#This Row],[Discount]])</f>
        <v>6693.3450000000003</v>
      </c>
      <c r="K4487" s="4">
        <f>Table4[[#This Row],[Quantity]]*Table4[[#This Row],[CostPrice]]</f>
        <v>4065.3500000000004</v>
      </c>
      <c r="L4487" s="4">
        <f>Table4[[#This Row],[Net Revenue]]-Table4[[#This Row],[Total Cost]]</f>
        <v>2627.9949999999999</v>
      </c>
      <c r="M4487" t="str">
        <f>_xlfn.XLOOKUP(Table4[[#This Row],[ProductID]], Products!A:A,Products!B:B, "Not Found")</f>
        <v>Him Smartphone</v>
      </c>
      <c r="N4487" t="str">
        <f>TEXT(Table4[[#This Row],[Date]], "mmm")</f>
        <v>Feb</v>
      </c>
      <c r="O4487" t="str">
        <f>TEXT(Table4[[#This Row],[Date]], "yyyy")</f>
        <v>2024</v>
      </c>
      <c r="P4487" t="str">
        <f>_xlfn.XLOOKUP(Table4[[#This Row],[ProductID]],Products!A:A,Products!C:C, "Not Found")</f>
        <v>Electronics</v>
      </c>
      <c r="Q4487" t="str">
        <f>_xlfn.XLOOKUP(Table4[[#This Row],[ProductID]],Products!A:A,Products!D:D,"Not Found")</f>
        <v>Smartphone</v>
      </c>
      <c r="R4487">
        <f>_xlfn.XLOOKUP(Table4[[#This Row],[ProductID]],Products!A:A,Products!E:E,"Not Found")</f>
        <v>1487.41</v>
      </c>
      <c r="S4487">
        <f>_xlfn.XLOOKUP(Table4[[#This Row],[ProductID]],Products!A:A,Products!F:F, "Not Found")</f>
        <v>813.07</v>
      </c>
      <c r="T4487" t="str">
        <f>_xlfn.XLOOKUP(Table4[[#This Row],[CustomerID]],Customers!A:A,Customers!D:D, "Not Found")</f>
        <v>M</v>
      </c>
      <c r="U4487" s="6">
        <f>_xlfn.XLOOKUP(Table4[[#This Row],[CustomerID]],Customers!A:A,Customers!E:E, "Not Found")</f>
        <v>34560</v>
      </c>
      <c r="V4487">
        <f ca="1">DATEDIF(Table4[[#This Row],[CustomerBirthday]], TODAY(), "Y")</f>
        <v>31</v>
      </c>
      <c r="W4487" t="str" cm="1">
        <f t="array" aca="1" ref="W4487" ca="1">_xlfn.IFS(Table4[[#This Row],[Age]]&lt;25, "Under 25",Table4[[#This Row],[Age]]=34, "25-34", Table4[[#This Row],[Age]]&lt;=49, "35-49", Table4[[#This Row],[Age]]&lt;=64, "50-64", Table4[[#This Row],[Age]]&gt;=65, "65+")</f>
        <v>35-49</v>
      </c>
      <c r="X4487" t="str">
        <f>_xlfn.XLOOKUP(Table4[[#This Row],[StoreID]],Stores!A:A,Stores!B:B, "Not found")</f>
        <v>MegaMart Johnmouth</v>
      </c>
      <c r="Y4487" t="str">
        <f>_xlfn.XLOOKUP(Table4[[#This Row],[StoreID]],Stores!A:A,Stores!C:C, "Not Found")</f>
        <v>Johnmouth</v>
      </c>
      <c r="Z4487" t="str">
        <f>_xlfn.XLOOKUP(Table4[[#This Row],[StoreID]],Stores!A:A,Stores!D:D, "Not Found")</f>
        <v>East</v>
      </c>
    </row>
    <row r="4488" spans="1:26">
      <c r="A4488" t="s">
        <v>5354</v>
      </c>
      <c r="B4488" s="1">
        <v>45403</v>
      </c>
      <c r="C4488" t="s">
        <v>539</v>
      </c>
      <c r="D4488" t="s">
        <v>761</v>
      </c>
      <c r="E4488" t="s">
        <v>839</v>
      </c>
      <c r="F4488">
        <v>4</v>
      </c>
      <c r="G4488">
        <v>0.15</v>
      </c>
      <c r="H4488" t="s">
        <v>868</v>
      </c>
      <c r="I4488" s="4">
        <f>Table4[[#This Row],[Quantity]]*Table4[[#This Row],[UnitPrice]]</f>
        <v>7051.68</v>
      </c>
      <c r="J4488" s="4">
        <f>Table4[[#This Row],[Gross Revenue]]*(1-Table4[[#This Row],[Discount]])</f>
        <v>5993.9279999999999</v>
      </c>
      <c r="K4488" s="4">
        <f>Table4[[#This Row],[Quantity]]*Table4[[#This Row],[CostPrice]]</f>
        <v>5385.92</v>
      </c>
      <c r="L4488" s="4">
        <f>Table4[[#This Row],[Net Revenue]]-Table4[[#This Row],[Total Cost]]</f>
        <v>608.00799999999981</v>
      </c>
      <c r="M4488" t="str">
        <f>_xlfn.XLOOKUP(Table4[[#This Row],[ProductID]], Products!A:A,Products!B:B, "Not Found")</f>
        <v>Traditional Laptop</v>
      </c>
      <c r="N4488" t="str">
        <f>TEXT(Table4[[#This Row],[Date]], "mmm")</f>
        <v>Apr</v>
      </c>
      <c r="O4488" t="str">
        <f>TEXT(Table4[[#This Row],[Date]], "yyyy")</f>
        <v>2024</v>
      </c>
      <c r="P4488" t="str">
        <f>_xlfn.XLOOKUP(Table4[[#This Row],[ProductID]],Products!A:A,Products!C:C, "Not Found")</f>
        <v>Electronics</v>
      </c>
      <c r="Q4488" t="str">
        <f>_xlfn.XLOOKUP(Table4[[#This Row],[ProductID]],Products!A:A,Products!D:D,"Not Found")</f>
        <v>Laptop</v>
      </c>
      <c r="R4488">
        <f>_xlfn.XLOOKUP(Table4[[#This Row],[ProductID]],Products!A:A,Products!E:E,"Not Found")</f>
        <v>1762.92</v>
      </c>
      <c r="S4488">
        <f>_xlfn.XLOOKUP(Table4[[#This Row],[ProductID]],Products!A:A,Products!F:F, "Not Found")</f>
        <v>1346.48</v>
      </c>
      <c r="T4488" t="str">
        <f>_xlfn.XLOOKUP(Table4[[#This Row],[CustomerID]],Customers!A:A,Customers!D:D, "Not Found")</f>
        <v>M</v>
      </c>
      <c r="U4488" s="6">
        <f>_xlfn.XLOOKUP(Table4[[#This Row],[CustomerID]],Customers!A:A,Customers!E:E, "Not Found")</f>
        <v>28514</v>
      </c>
      <c r="V4488">
        <f ca="1">DATEDIF(Table4[[#This Row],[CustomerBirthday]], TODAY(), "Y")</f>
        <v>48</v>
      </c>
      <c r="W4488" t="str" cm="1">
        <f t="array" aca="1" ref="W4488" ca="1">_xlfn.IFS(Table4[[#This Row],[Age]]&lt;25, "Under 25",Table4[[#This Row],[Age]]=34, "25-34", Table4[[#This Row],[Age]]&lt;=49, "35-49", Table4[[#This Row],[Age]]&lt;=64, "50-64", Table4[[#This Row],[Age]]&gt;=65, "65+")</f>
        <v>35-49</v>
      </c>
      <c r="X4488" t="str">
        <f>_xlfn.XLOOKUP(Table4[[#This Row],[StoreID]],Stores!A:A,Stores!B:B, "Not found")</f>
        <v>MegaMart New Michele</v>
      </c>
      <c r="Y4488" t="str">
        <f>_xlfn.XLOOKUP(Table4[[#This Row],[StoreID]],Stores!A:A,Stores!C:C, "Not Found")</f>
        <v>New Michele</v>
      </c>
      <c r="Z4488" t="str">
        <f>_xlfn.XLOOKUP(Table4[[#This Row],[StoreID]],Stores!A:A,Stores!D:D, "Not Found")</f>
        <v>West</v>
      </c>
    </row>
    <row r="4489" spans="1:26">
      <c r="A4489" t="s">
        <v>5355</v>
      </c>
      <c r="B4489" s="1">
        <v>45671</v>
      </c>
      <c r="C4489" t="s">
        <v>148</v>
      </c>
      <c r="D4489" t="s">
        <v>778</v>
      </c>
      <c r="E4489" t="s">
        <v>831</v>
      </c>
      <c r="F4489">
        <v>1</v>
      </c>
      <c r="G4489">
        <v>0</v>
      </c>
      <c r="H4489" t="s">
        <v>871</v>
      </c>
      <c r="I4489" s="4">
        <f>Table4[[#This Row],[Quantity]]*Table4[[#This Row],[UnitPrice]]</f>
        <v>1015.76</v>
      </c>
      <c r="J4489" s="4">
        <f>Table4[[#This Row],[Gross Revenue]]*(1-Table4[[#This Row],[Discount]])</f>
        <v>1015.76</v>
      </c>
      <c r="K4489" s="4">
        <f>Table4[[#This Row],[Quantity]]*Table4[[#This Row],[CostPrice]]</f>
        <v>584.4</v>
      </c>
      <c r="L4489" s="4">
        <f>Table4[[#This Row],[Net Revenue]]-Table4[[#This Row],[Total Cost]]</f>
        <v>431.36</v>
      </c>
      <c r="M4489" t="str">
        <f>_xlfn.XLOOKUP(Table4[[#This Row],[ProductID]], Products!A:A,Products!B:B, "Not Found")</f>
        <v>Behavior Dairy</v>
      </c>
      <c r="N4489" t="str">
        <f>TEXT(Table4[[#This Row],[Date]], "mmm")</f>
        <v>Jan</v>
      </c>
      <c r="O4489" t="str">
        <f>TEXT(Table4[[#This Row],[Date]], "yyyy")</f>
        <v>2025</v>
      </c>
      <c r="P4489" t="str">
        <f>_xlfn.XLOOKUP(Table4[[#This Row],[ProductID]],Products!A:A,Products!C:C, "Not Found")</f>
        <v>Groceries</v>
      </c>
      <c r="Q4489" t="str">
        <f>_xlfn.XLOOKUP(Table4[[#This Row],[ProductID]],Products!A:A,Products!D:D,"Not Found")</f>
        <v>Dairy</v>
      </c>
      <c r="R4489">
        <f>_xlfn.XLOOKUP(Table4[[#This Row],[ProductID]],Products!A:A,Products!E:E,"Not Found")</f>
        <v>1015.76</v>
      </c>
      <c r="S4489">
        <f>_xlfn.XLOOKUP(Table4[[#This Row],[ProductID]],Products!A:A,Products!F:F, "Not Found")</f>
        <v>584.4</v>
      </c>
      <c r="T4489" t="str">
        <f>_xlfn.XLOOKUP(Table4[[#This Row],[CustomerID]],Customers!A:A,Customers!D:D, "Not Found")</f>
        <v>M</v>
      </c>
      <c r="U4489" s="6">
        <f>_xlfn.XLOOKUP(Table4[[#This Row],[CustomerID]],Customers!A:A,Customers!E:E, "Not Found")</f>
        <v>27138</v>
      </c>
      <c r="V4489">
        <f ca="1">DATEDIF(Table4[[#This Row],[CustomerBirthday]], TODAY(), "Y")</f>
        <v>52</v>
      </c>
      <c r="W4489" t="str" cm="1">
        <f t="array" aca="1" ref="W4489" ca="1">_xlfn.IFS(Table4[[#This Row],[Age]]&lt;25, "Under 25",Table4[[#This Row],[Age]]=34, "25-34", Table4[[#This Row],[Age]]&lt;=49, "35-49", Table4[[#This Row],[Age]]&lt;=64, "50-64", Table4[[#This Row],[Age]]&gt;=65, "65+")</f>
        <v>50-64</v>
      </c>
      <c r="X4489" t="str">
        <f>_xlfn.XLOOKUP(Table4[[#This Row],[StoreID]],Stores!A:A,Stores!B:B, "Not found")</f>
        <v>MegaMart Jimenezborough</v>
      </c>
      <c r="Y4489" t="str">
        <f>_xlfn.XLOOKUP(Table4[[#This Row],[StoreID]],Stores!A:A,Stores!C:C, "Not Found")</f>
        <v>Jimenezborough</v>
      </c>
      <c r="Z4489" t="str">
        <f>_xlfn.XLOOKUP(Table4[[#This Row],[StoreID]],Stores!A:A,Stores!D:D, "Not Found")</f>
        <v>South</v>
      </c>
    </row>
    <row r="4490" spans="1:26">
      <c r="A4490" t="s">
        <v>5356</v>
      </c>
      <c r="B4490" s="1">
        <v>45524</v>
      </c>
      <c r="C4490" t="s">
        <v>262</v>
      </c>
      <c r="D4490" t="s">
        <v>734</v>
      </c>
      <c r="E4490" t="s">
        <v>831</v>
      </c>
      <c r="F4490">
        <v>2</v>
      </c>
      <c r="G4490">
        <v>0</v>
      </c>
      <c r="H4490" t="s">
        <v>871</v>
      </c>
      <c r="I4490" s="4">
        <f>Table4[[#This Row],[Quantity]]*Table4[[#This Row],[UnitPrice]]</f>
        <v>219.56</v>
      </c>
      <c r="J4490" s="4">
        <f>Table4[[#This Row],[Gross Revenue]]*(1-Table4[[#This Row],[Discount]])</f>
        <v>219.56</v>
      </c>
      <c r="K4490" s="4">
        <f>Table4[[#This Row],[Quantity]]*Table4[[#This Row],[CostPrice]]</f>
        <v>141.18</v>
      </c>
      <c r="L4490" s="4">
        <f>Table4[[#This Row],[Net Revenue]]-Table4[[#This Row],[Total Cost]]</f>
        <v>78.38</v>
      </c>
      <c r="M4490" t="str">
        <f>_xlfn.XLOOKUP(Table4[[#This Row],[ProductID]], Products!A:A,Products!B:B, "Not Found")</f>
        <v>Recognize Footwear</v>
      </c>
      <c r="N4490" t="str">
        <f>TEXT(Table4[[#This Row],[Date]], "mmm")</f>
        <v>Aug</v>
      </c>
      <c r="O4490" t="str">
        <f>TEXT(Table4[[#This Row],[Date]], "yyyy")</f>
        <v>2024</v>
      </c>
      <c r="P4490" t="str">
        <f>_xlfn.XLOOKUP(Table4[[#This Row],[ProductID]],Products!A:A,Products!C:C, "Not Found")</f>
        <v>Fashion</v>
      </c>
      <c r="Q4490" t="str">
        <f>_xlfn.XLOOKUP(Table4[[#This Row],[ProductID]],Products!A:A,Products!D:D,"Not Found")</f>
        <v>Footwear</v>
      </c>
      <c r="R4490">
        <f>_xlfn.XLOOKUP(Table4[[#This Row],[ProductID]],Products!A:A,Products!E:E,"Not Found")</f>
        <v>109.78</v>
      </c>
      <c r="S4490">
        <f>_xlfn.XLOOKUP(Table4[[#This Row],[ProductID]],Products!A:A,Products!F:F, "Not Found")</f>
        <v>70.59</v>
      </c>
      <c r="T4490" t="str">
        <f>_xlfn.XLOOKUP(Table4[[#This Row],[CustomerID]],Customers!A:A,Customers!D:D, "Not Found")</f>
        <v>M</v>
      </c>
      <c r="U4490" s="6">
        <f>_xlfn.XLOOKUP(Table4[[#This Row],[CustomerID]],Customers!A:A,Customers!E:E, "Not Found")</f>
        <v>24029</v>
      </c>
      <c r="V4490">
        <f ca="1">DATEDIF(Table4[[#This Row],[CustomerBirthday]], TODAY(), "Y")</f>
        <v>60</v>
      </c>
      <c r="W4490" t="str" cm="1">
        <f t="array" aca="1" ref="W4490" ca="1">_xlfn.IFS(Table4[[#This Row],[Age]]&lt;25, "Under 25",Table4[[#This Row],[Age]]=34, "25-34", Table4[[#This Row],[Age]]&lt;=49, "35-49", Table4[[#This Row],[Age]]&lt;=64, "50-64", Table4[[#This Row],[Age]]&gt;=65, "65+")</f>
        <v>50-64</v>
      </c>
      <c r="X4490" t="str">
        <f>_xlfn.XLOOKUP(Table4[[#This Row],[StoreID]],Stores!A:A,Stores!B:B, "Not found")</f>
        <v>MegaMart Jimenezborough</v>
      </c>
      <c r="Y4490" t="str">
        <f>_xlfn.XLOOKUP(Table4[[#This Row],[StoreID]],Stores!A:A,Stores!C:C, "Not Found")</f>
        <v>Jimenezborough</v>
      </c>
      <c r="Z4490" t="str">
        <f>_xlfn.XLOOKUP(Table4[[#This Row],[StoreID]],Stores!A:A,Stores!D:D, "Not Found")</f>
        <v>South</v>
      </c>
    </row>
    <row r="4491" spans="1:26">
      <c r="A4491" t="s">
        <v>5357</v>
      </c>
      <c r="B4491" s="1">
        <v>45364</v>
      </c>
      <c r="C4491" t="s">
        <v>141</v>
      </c>
      <c r="D4491" t="s">
        <v>778</v>
      </c>
      <c r="E4491" t="s">
        <v>835</v>
      </c>
      <c r="F4491">
        <v>5</v>
      </c>
      <c r="G4491">
        <v>0.15</v>
      </c>
      <c r="H4491" t="s">
        <v>865</v>
      </c>
      <c r="I4491" s="4">
        <f>Table4[[#This Row],[Quantity]]*Table4[[#This Row],[UnitPrice]]</f>
        <v>5078.8</v>
      </c>
      <c r="J4491" s="4">
        <f>Table4[[#This Row],[Gross Revenue]]*(1-Table4[[#This Row],[Discount]])</f>
        <v>4316.9800000000005</v>
      </c>
      <c r="K4491" s="4">
        <f>Table4[[#This Row],[Quantity]]*Table4[[#This Row],[CostPrice]]</f>
        <v>2922</v>
      </c>
      <c r="L4491" s="4">
        <f>Table4[[#This Row],[Net Revenue]]-Table4[[#This Row],[Total Cost]]</f>
        <v>1394.9800000000005</v>
      </c>
      <c r="M4491" t="str">
        <f>_xlfn.XLOOKUP(Table4[[#This Row],[ProductID]], Products!A:A,Products!B:B, "Not Found")</f>
        <v>Behavior Dairy</v>
      </c>
      <c r="N4491" t="str">
        <f>TEXT(Table4[[#This Row],[Date]], "mmm")</f>
        <v>Mar</v>
      </c>
      <c r="O4491" t="str">
        <f>TEXT(Table4[[#This Row],[Date]], "yyyy")</f>
        <v>2024</v>
      </c>
      <c r="P4491" t="str">
        <f>_xlfn.XLOOKUP(Table4[[#This Row],[ProductID]],Products!A:A,Products!C:C, "Not Found")</f>
        <v>Groceries</v>
      </c>
      <c r="Q4491" t="str">
        <f>_xlfn.XLOOKUP(Table4[[#This Row],[ProductID]],Products!A:A,Products!D:D,"Not Found")</f>
        <v>Dairy</v>
      </c>
      <c r="R4491">
        <f>_xlfn.XLOOKUP(Table4[[#This Row],[ProductID]],Products!A:A,Products!E:E,"Not Found")</f>
        <v>1015.76</v>
      </c>
      <c r="S4491">
        <f>_xlfn.XLOOKUP(Table4[[#This Row],[ProductID]],Products!A:A,Products!F:F, "Not Found")</f>
        <v>584.4</v>
      </c>
      <c r="T4491" t="str">
        <f>_xlfn.XLOOKUP(Table4[[#This Row],[CustomerID]],Customers!A:A,Customers!D:D, "Not Found")</f>
        <v>M</v>
      </c>
      <c r="U4491" s="6">
        <f>_xlfn.XLOOKUP(Table4[[#This Row],[CustomerID]],Customers!A:A,Customers!E:E, "Not Found")</f>
        <v>33546</v>
      </c>
      <c r="V4491">
        <f ca="1">DATEDIF(Table4[[#This Row],[CustomerBirthday]], TODAY(), "Y")</f>
        <v>34</v>
      </c>
      <c r="W4491" t="str" cm="1">
        <f t="array" aca="1" ref="W4491" ca="1">_xlfn.IFS(Table4[[#This Row],[Age]]&lt;25, "Under 25",Table4[[#This Row],[Age]]=34, "25-34", Table4[[#This Row],[Age]]&lt;=49, "35-49", Table4[[#This Row],[Age]]&lt;=64, "50-64", Table4[[#This Row],[Age]]&gt;=65, "65+")</f>
        <v>25-34</v>
      </c>
      <c r="X4491" t="str">
        <f>_xlfn.XLOOKUP(Table4[[#This Row],[StoreID]],Stores!A:A,Stores!B:B, "Not found")</f>
        <v>MegaMart Peckmouth</v>
      </c>
      <c r="Y4491" t="str">
        <f>_xlfn.XLOOKUP(Table4[[#This Row],[StoreID]],Stores!A:A,Stores!C:C, "Not Found")</f>
        <v>Peckmouth</v>
      </c>
      <c r="Z4491" t="str">
        <f>_xlfn.XLOOKUP(Table4[[#This Row],[StoreID]],Stores!A:A,Stores!D:D, "Not Found")</f>
        <v>East</v>
      </c>
    </row>
    <row r="4492" spans="1:26">
      <c r="A4492" t="s">
        <v>5358</v>
      </c>
      <c r="B4492" s="1">
        <v>45807</v>
      </c>
      <c r="C4492" t="s">
        <v>7</v>
      </c>
      <c r="D4492" t="s">
        <v>747</v>
      </c>
      <c r="E4492" t="s">
        <v>835</v>
      </c>
      <c r="F4492">
        <v>4</v>
      </c>
      <c r="G4492">
        <v>0.05</v>
      </c>
      <c r="H4492" t="s">
        <v>875</v>
      </c>
      <c r="I4492" s="4">
        <f>Table4[[#This Row],[Quantity]]*Table4[[#This Row],[UnitPrice]]</f>
        <v>4539.2</v>
      </c>
      <c r="J4492" s="4">
        <f>Table4[[#This Row],[Gross Revenue]]*(1-Table4[[#This Row],[Discount]])</f>
        <v>4312.24</v>
      </c>
      <c r="K4492" s="4">
        <f>Table4[[#This Row],[Quantity]]*Table4[[#This Row],[CostPrice]]</f>
        <v>2700.4</v>
      </c>
      <c r="L4492" s="4">
        <f>Table4[[#This Row],[Net Revenue]]-Table4[[#This Row],[Total Cost]]</f>
        <v>1611.8399999999997</v>
      </c>
      <c r="M4492" t="str">
        <f>_xlfn.XLOOKUP(Table4[[#This Row],[ProductID]], Products!A:A,Products!B:B, "Not Found")</f>
        <v>World Watches</v>
      </c>
      <c r="N4492" t="str">
        <f>TEXT(Table4[[#This Row],[Date]], "mmm")</f>
        <v>May</v>
      </c>
      <c r="O4492" t="str">
        <f>TEXT(Table4[[#This Row],[Date]], "yyyy")</f>
        <v>2025</v>
      </c>
      <c r="P4492" t="str">
        <f>_xlfn.XLOOKUP(Table4[[#This Row],[ProductID]],Products!A:A,Products!C:C, "Not Found")</f>
        <v>Fashion</v>
      </c>
      <c r="Q4492" t="str">
        <f>_xlfn.XLOOKUP(Table4[[#This Row],[ProductID]],Products!A:A,Products!D:D,"Not Found")</f>
        <v>Watches</v>
      </c>
      <c r="R4492">
        <f>_xlfn.XLOOKUP(Table4[[#This Row],[ProductID]],Products!A:A,Products!E:E,"Not Found")</f>
        <v>1134.8</v>
      </c>
      <c r="S4492">
        <f>_xlfn.XLOOKUP(Table4[[#This Row],[ProductID]],Products!A:A,Products!F:F, "Not Found")</f>
        <v>675.1</v>
      </c>
      <c r="T4492" t="str">
        <f>_xlfn.XLOOKUP(Table4[[#This Row],[CustomerID]],Customers!A:A,Customers!D:D, "Not Found")</f>
        <v>M</v>
      </c>
      <c r="U4492" s="6">
        <f>_xlfn.XLOOKUP(Table4[[#This Row],[CustomerID]],Customers!A:A,Customers!E:E, "Not Found")</f>
        <v>35319</v>
      </c>
      <c r="V4492">
        <f ca="1">DATEDIF(Table4[[#This Row],[CustomerBirthday]], TODAY(), "Y")</f>
        <v>29</v>
      </c>
      <c r="W4492" t="str" cm="1">
        <f t="array" aca="1" ref="W4492" ca="1">_xlfn.IFS(Table4[[#This Row],[Age]]&lt;25, "Under 25",Table4[[#This Row],[Age]]=34, "25-34", Table4[[#This Row],[Age]]&lt;=49, "35-49", Table4[[#This Row],[Age]]&lt;=64, "50-64", Table4[[#This Row],[Age]]&gt;=65, "65+")</f>
        <v>35-49</v>
      </c>
      <c r="X4492" t="str">
        <f>_xlfn.XLOOKUP(Table4[[#This Row],[StoreID]],Stores!A:A,Stores!B:B, "Not found")</f>
        <v>MegaMart Peckmouth</v>
      </c>
      <c r="Y4492" t="str">
        <f>_xlfn.XLOOKUP(Table4[[#This Row],[StoreID]],Stores!A:A,Stores!C:C, "Not Found")</f>
        <v>Peckmouth</v>
      </c>
      <c r="Z4492" t="str">
        <f>_xlfn.XLOOKUP(Table4[[#This Row],[StoreID]],Stores!A:A,Stores!D:D, "Not Found")</f>
        <v>East</v>
      </c>
    </row>
    <row r="4493" spans="1:26">
      <c r="A4493" t="s">
        <v>5359</v>
      </c>
      <c r="B4493" s="1">
        <v>45337</v>
      </c>
      <c r="C4493" t="s">
        <v>498</v>
      </c>
      <c r="D4493" t="s">
        <v>715</v>
      </c>
      <c r="E4493" t="s">
        <v>839</v>
      </c>
      <c r="F4493">
        <v>5</v>
      </c>
      <c r="G4493">
        <v>0</v>
      </c>
      <c r="H4493" t="s">
        <v>868</v>
      </c>
      <c r="I4493" s="4">
        <f>Table4[[#This Row],[Quantity]]*Table4[[#This Row],[UnitPrice]]</f>
        <v>4093.8</v>
      </c>
      <c r="J4493" s="4">
        <f>Table4[[#This Row],[Gross Revenue]]*(1-Table4[[#This Row],[Discount]])</f>
        <v>4093.8</v>
      </c>
      <c r="K4493" s="4">
        <f>Table4[[#This Row],[Quantity]]*Table4[[#This Row],[CostPrice]]</f>
        <v>2638.1</v>
      </c>
      <c r="L4493" s="4">
        <f>Table4[[#This Row],[Net Revenue]]-Table4[[#This Row],[Total Cost]]</f>
        <v>1455.7000000000003</v>
      </c>
      <c r="M4493" t="str">
        <f>_xlfn.XLOOKUP(Table4[[#This Row],[ProductID]], Products!A:A,Products!B:B, "Not Found")</f>
        <v>Audience Television</v>
      </c>
      <c r="N4493" t="str">
        <f>TEXT(Table4[[#This Row],[Date]], "mmm")</f>
        <v>Feb</v>
      </c>
      <c r="O4493" t="str">
        <f>TEXT(Table4[[#This Row],[Date]], "yyyy")</f>
        <v>2024</v>
      </c>
      <c r="P4493" t="str">
        <f>_xlfn.XLOOKUP(Table4[[#This Row],[ProductID]],Products!A:A,Products!C:C, "Not Found")</f>
        <v>Electronics</v>
      </c>
      <c r="Q4493" t="str">
        <f>_xlfn.XLOOKUP(Table4[[#This Row],[ProductID]],Products!A:A,Products!D:D,"Not Found")</f>
        <v>Television</v>
      </c>
      <c r="R4493">
        <f>_xlfn.XLOOKUP(Table4[[#This Row],[ProductID]],Products!A:A,Products!E:E,"Not Found")</f>
        <v>818.76</v>
      </c>
      <c r="S4493">
        <f>_xlfn.XLOOKUP(Table4[[#This Row],[ProductID]],Products!A:A,Products!F:F, "Not Found")</f>
        <v>527.62</v>
      </c>
      <c r="T4493" t="str">
        <f>_xlfn.XLOOKUP(Table4[[#This Row],[CustomerID]],Customers!A:A,Customers!D:D, "Not Found")</f>
        <v>M</v>
      </c>
      <c r="U4493" s="6">
        <f>_xlfn.XLOOKUP(Table4[[#This Row],[CustomerID]],Customers!A:A,Customers!E:E, "Not Found")</f>
        <v>39260</v>
      </c>
      <c r="V4493">
        <f ca="1">DATEDIF(Table4[[#This Row],[CustomerBirthday]], TODAY(), "Y")</f>
        <v>19</v>
      </c>
      <c r="W4493" t="str" cm="1">
        <f t="array" aca="1" ref="W4493" ca="1">_xlfn.IFS(Table4[[#This Row],[Age]]&lt;25, "Under 25",Table4[[#This Row],[Age]]=34, "25-34", Table4[[#This Row],[Age]]&lt;=49, "35-49", Table4[[#This Row],[Age]]&lt;=64, "50-64", Table4[[#This Row],[Age]]&gt;=65, "65+")</f>
        <v>Under 25</v>
      </c>
      <c r="X4493" t="str">
        <f>_xlfn.XLOOKUP(Table4[[#This Row],[StoreID]],Stores!A:A,Stores!B:B, "Not found")</f>
        <v>MegaMart New Michele</v>
      </c>
      <c r="Y4493" t="str">
        <f>_xlfn.XLOOKUP(Table4[[#This Row],[StoreID]],Stores!A:A,Stores!C:C, "Not Found")</f>
        <v>New Michele</v>
      </c>
      <c r="Z4493" t="str">
        <f>_xlfn.XLOOKUP(Table4[[#This Row],[StoreID]],Stores!A:A,Stores!D:D, "Not Found")</f>
        <v>West</v>
      </c>
    </row>
    <row r="4494" spans="1:26">
      <c r="A4494" t="s">
        <v>5360</v>
      </c>
      <c r="B4494" s="1">
        <v>45844</v>
      </c>
      <c r="C4494" t="s">
        <v>258</v>
      </c>
      <c r="D4494" t="s">
        <v>810</v>
      </c>
      <c r="E4494" t="s">
        <v>839</v>
      </c>
      <c r="F4494">
        <v>2</v>
      </c>
      <c r="G4494">
        <v>0.15</v>
      </c>
      <c r="H4494" t="s">
        <v>871</v>
      </c>
      <c r="I4494" s="4">
        <f>Table4[[#This Row],[Quantity]]*Table4[[#This Row],[UnitPrice]]</f>
        <v>907.24</v>
      </c>
      <c r="J4494" s="4">
        <f>Table4[[#This Row],[Gross Revenue]]*(1-Table4[[#This Row],[Discount]])</f>
        <v>771.154</v>
      </c>
      <c r="K4494" s="4">
        <f>Table4[[#This Row],[Quantity]]*Table4[[#This Row],[CostPrice]]</f>
        <v>633.26</v>
      </c>
      <c r="L4494" s="4">
        <f>Table4[[#This Row],[Net Revenue]]-Table4[[#This Row],[Total Cost]]</f>
        <v>137.89400000000001</v>
      </c>
      <c r="M4494" t="str">
        <f>_xlfn.XLOOKUP(Table4[[#This Row],[ProductID]], Products!A:A,Products!B:B, "Not Found")</f>
        <v>Maybe Clothing</v>
      </c>
      <c r="N4494" t="str">
        <f>TEXT(Table4[[#This Row],[Date]], "mmm")</f>
        <v>Jul</v>
      </c>
      <c r="O4494" t="str">
        <f>TEXT(Table4[[#This Row],[Date]], "yyyy")</f>
        <v>2025</v>
      </c>
      <c r="P4494" t="str">
        <f>_xlfn.XLOOKUP(Table4[[#This Row],[ProductID]],Products!A:A,Products!C:C, "Not Found")</f>
        <v>Fashion</v>
      </c>
      <c r="Q4494" t="str">
        <f>_xlfn.XLOOKUP(Table4[[#This Row],[ProductID]],Products!A:A,Products!D:D,"Not Found")</f>
        <v>Clothing</v>
      </c>
      <c r="R4494">
        <f>_xlfn.XLOOKUP(Table4[[#This Row],[ProductID]],Products!A:A,Products!E:E,"Not Found")</f>
        <v>453.62</v>
      </c>
      <c r="S4494">
        <f>_xlfn.XLOOKUP(Table4[[#This Row],[ProductID]],Products!A:A,Products!F:F, "Not Found")</f>
        <v>316.63</v>
      </c>
      <c r="T4494" t="str">
        <f>_xlfn.XLOOKUP(Table4[[#This Row],[CustomerID]],Customers!A:A,Customers!D:D, "Not Found")</f>
        <v>F</v>
      </c>
      <c r="U4494" s="6">
        <f>_xlfn.XLOOKUP(Table4[[#This Row],[CustomerID]],Customers!A:A,Customers!E:E, "Not Found")</f>
        <v>29746</v>
      </c>
      <c r="V4494">
        <f ca="1">DATEDIF(Table4[[#This Row],[CustomerBirthday]], TODAY(), "Y")</f>
        <v>45</v>
      </c>
      <c r="W4494" t="str" cm="1">
        <f t="array" aca="1" ref="W4494" ca="1">_xlfn.IFS(Table4[[#This Row],[Age]]&lt;25, "Under 25",Table4[[#This Row],[Age]]=34, "25-34", Table4[[#This Row],[Age]]&lt;=49, "35-49", Table4[[#This Row],[Age]]&lt;=64, "50-64", Table4[[#This Row],[Age]]&gt;=65, "65+")</f>
        <v>35-49</v>
      </c>
      <c r="X4494" t="str">
        <f>_xlfn.XLOOKUP(Table4[[#This Row],[StoreID]],Stores!A:A,Stores!B:B, "Not found")</f>
        <v>MegaMart New Michele</v>
      </c>
      <c r="Y4494" t="str">
        <f>_xlfn.XLOOKUP(Table4[[#This Row],[StoreID]],Stores!A:A,Stores!C:C, "Not Found")</f>
        <v>New Michele</v>
      </c>
      <c r="Z4494" t="str">
        <f>_xlfn.XLOOKUP(Table4[[#This Row],[StoreID]],Stores!A:A,Stores!D:D, "Not Found")</f>
        <v>West</v>
      </c>
    </row>
    <row r="4495" spans="1:26">
      <c r="A4495" t="s">
        <v>5361</v>
      </c>
      <c r="B4495" s="1">
        <v>45470</v>
      </c>
      <c r="C4495" t="s">
        <v>347</v>
      </c>
      <c r="D4495" t="s">
        <v>812</v>
      </c>
      <c r="E4495" t="s">
        <v>835</v>
      </c>
      <c r="F4495">
        <v>4</v>
      </c>
      <c r="G4495">
        <v>0.1</v>
      </c>
      <c r="H4495" t="s">
        <v>871</v>
      </c>
      <c r="I4495" s="4">
        <f>Table4[[#This Row],[Quantity]]*Table4[[#This Row],[UnitPrice]]</f>
        <v>2257.6799999999998</v>
      </c>
      <c r="J4495" s="4">
        <f>Table4[[#This Row],[Gross Revenue]]*(1-Table4[[#This Row],[Discount]])</f>
        <v>2031.9119999999998</v>
      </c>
      <c r="K4495" s="4">
        <f>Table4[[#This Row],[Quantity]]*Table4[[#This Row],[CostPrice]]</f>
        <v>1175.8399999999999</v>
      </c>
      <c r="L4495" s="4">
        <f>Table4[[#This Row],[Net Revenue]]-Table4[[#This Row],[Total Cost]]</f>
        <v>856.07199999999989</v>
      </c>
      <c r="M4495" t="str">
        <f>_xlfn.XLOOKUP(Table4[[#This Row],[ProductID]], Products!A:A,Products!B:B, "Not Found")</f>
        <v>Soon Accessories</v>
      </c>
      <c r="N4495" t="str">
        <f>TEXT(Table4[[#This Row],[Date]], "mmm")</f>
        <v>Jun</v>
      </c>
      <c r="O4495" t="str">
        <f>TEXT(Table4[[#This Row],[Date]], "yyyy")</f>
        <v>2024</v>
      </c>
      <c r="P4495" t="str">
        <f>_xlfn.XLOOKUP(Table4[[#This Row],[ProductID]],Products!A:A,Products!C:C, "Not Found")</f>
        <v>Fashion</v>
      </c>
      <c r="Q4495" t="str">
        <f>_xlfn.XLOOKUP(Table4[[#This Row],[ProductID]],Products!A:A,Products!D:D,"Not Found")</f>
        <v>Accessories</v>
      </c>
      <c r="R4495">
        <f>_xlfn.XLOOKUP(Table4[[#This Row],[ProductID]],Products!A:A,Products!E:E,"Not Found")</f>
        <v>564.41999999999996</v>
      </c>
      <c r="S4495">
        <f>_xlfn.XLOOKUP(Table4[[#This Row],[ProductID]],Products!A:A,Products!F:F, "Not Found")</f>
        <v>293.95999999999998</v>
      </c>
      <c r="T4495" t="str">
        <f>_xlfn.XLOOKUP(Table4[[#This Row],[CustomerID]],Customers!A:A,Customers!D:D, "Not Found")</f>
        <v>F</v>
      </c>
      <c r="U4495" s="6">
        <f>_xlfn.XLOOKUP(Table4[[#This Row],[CustomerID]],Customers!A:A,Customers!E:E, "Not Found")</f>
        <v>37223</v>
      </c>
      <c r="V4495">
        <f ca="1">DATEDIF(Table4[[#This Row],[CustomerBirthday]], TODAY(), "Y")</f>
        <v>24</v>
      </c>
      <c r="W4495" t="str" cm="1">
        <f t="array" aca="1" ref="W4495" ca="1">_xlfn.IFS(Table4[[#This Row],[Age]]&lt;25, "Under 25",Table4[[#This Row],[Age]]=34, "25-34", Table4[[#This Row],[Age]]&lt;=49, "35-49", Table4[[#This Row],[Age]]&lt;=64, "50-64", Table4[[#This Row],[Age]]&gt;=65, "65+")</f>
        <v>Under 25</v>
      </c>
      <c r="X4495" t="str">
        <f>_xlfn.XLOOKUP(Table4[[#This Row],[StoreID]],Stores!A:A,Stores!B:B, "Not found")</f>
        <v>MegaMart Peckmouth</v>
      </c>
      <c r="Y4495" t="str">
        <f>_xlfn.XLOOKUP(Table4[[#This Row],[StoreID]],Stores!A:A,Stores!C:C, "Not Found")</f>
        <v>Peckmouth</v>
      </c>
      <c r="Z4495" t="str">
        <f>_xlfn.XLOOKUP(Table4[[#This Row],[StoreID]],Stores!A:A,Stores!D:D, "Not Found")</f>
        <v>East</v>
      </c>
    </row>
    <row r="4496" spans="1:26">
      <c r="A4496" t="s">
        <v>5362</v>
      </c>
      <c r="B4496" s="1">
        <v>45187</v>
      </c>
      <c r="C4496" t="s">
        <v>221</v>
      </c>
      <c r="D4496" t="s">
        <v>794</v>
      </c>
      <c r="E4496" t="s">
        <v>839</v>
      </c>
      <c r="F4496">
        <v>4</v>
      </c>
      <c r="G4496">
        <v>0</v>
      </c>
      <c r="H4496" t="s">
        <v>875</v>
      </c>
      <c r="I4496" s="4">
        <f>Table4[[#This Row],[Quantity]]*Table4[[#This Row],[UnitPrice]]</f>
        <v>1712.2</v>
      </c>
      <c r="J4496" s="4">
        <f>Table4[[#This Row],[Gross Revenue]]*(1-Table4[[#This Row],[Discount]])</f>
        <v>1712.2</v>
      </c>
      <c r="K4496" s="4">
        <f>Table4[[#This Row],[Quantity]]*Table4[[#This Row],[CostPrice]]</f>
        <v>984.28</v>
      </c>
      <c r="L4496" s="4">
        <f>Table4[[#This Row],[Net Revenue]]-Table4[[#This Row],[Total Cost]]</f>
        <v>727.92000000000007</v>
      </c>
      <c r="M4496" t="str">
        <f>_xlfn.XLOOKUP(Table4[[#This Row],[ProductID]], Products!A:A,Products!B:B, "Not Found")</f>
        <v>Everything Laptop</v>
      </c>
      <c r="N4496" t="str">
        <f>TEXT(Table4[[#This Row],[Date]], "mmm")</f>
        <v>Sep</v>
      </c>
      <c r="O4496" t="str">
        <f>TEXT(Table4[[#This Row],[Date]], "yyyy")</f>
        <v>2023</v>
      </c>
      <c r="P4496" t="str">
        <f>_xlfn.XLOOKUP(Table4[[#This Row],[ProductID]],Products!A:A,Products!C:C, "Not Found")</f>
        <v>Electronics</v>
      </c>
      <c r="Q4496" t="str">
        <f>_xlfn.XLOOKUP(Table4[[#This Row],[ProductID]],Products!A:A,Products!D:D,"Not Found")</f>
        <v>Laptop</v>
      </c>
      <c r="R4496">
        <f>_xlfn.XLOOKUP(Table4[[#This Row],[ProductID]],Products!A:A,Products!E:E,"Not Found")</f>
        <v>428.05</v>
      </c>
      <c r="S4496">
        <f>_xlfn.XLOOKUP(Table4[[#This Row],[ProductID]],Products!A:A,Products!F:F, "Not Found")</f>
        <v>246.07</v>
      </c>
      <c r="T4496" t="str">
        <f>_xlfn.XLOOKUP(Table4[[#This Row],[CustomerID]],Customers!A:A,Customers!D:D, "Not Found")</f>
        <v>F</v>
      </c>
      <c r="U4496" s="6">
        <f>_xlfn.XLOOKUP(Table4[[#This Row],[CustomerID]],Customers!A:A,Customers!E:E, "Not Found")</f>
        <v>36064</v>
      </c>
      <c r="V4496">
        <f ca="1">DATEDIF(Table4[[#This Row],[CustomerBirthday]], TODAY(), "Y")</f>
        <v>27</v>
      </c>
      <c r="W4496" t="str" cm="1">
        <f t="array" aca="1" ref="W4496" ca="1">_xlfn.IFS(Table4[[#This Row],[Age]]&lt;25, "Under 25",Table4[[#This Row],[Age]]=34, "25-34", Table4[[#This Row],[Age]]&lt;=49, "35-49", Table4[[#This Row],[Age]]&lt;=64, "50-64", Table4[[#This Row],[Age]]&gt;=65, "65+")</f>
        <v>35-49</v>
      </c>
      <c r="X4496" t="str">
        <f>_xlfn.XLOOKUP(Table4[[#This Row],[StoreID]],Stores!A:A,Stores!B:B, "Not found")</f>
        <v>MegaMart New Michele</v>
      </c>
      <c r="Y4496" t="str">
        <f>_xlfn.XLOOKUP(Table4[[#This Row],[StoreID]],Stores!A:A,Stores!C:C, "Not Found")</f>
        <v>New Michele</v>
      </c>
      <c r="Z4496" t="str">
        <f>_xlfn.XLOOKUP(Table4[[#This Row],[StoreID]],Stores!A:A,Stores!D:D, "Not Found")</f>
        <v>West</v>
      </c>
    </row>
    <row r="4497" spans="1:26">
      <c r="A4497" t="s">
        <v>5363</v>
      </c>
      <c r="B4497" s="1">
        <v>45301</v>
      </c>
      <c r="C4497" t="s">
        <v>287</v>
      </c>
      <c r="D4497" t="s">
        <v>715</v>
      </c>
      <c r="E4497" t="s">
        <v>831</v>
      </c>
      <c r="F4497">
        <v>2</v>
      </c>
      <c r="G4497">
        <v>0</v>
      </c>
      <c r="H4497" t="s">
        <v>871</v>
      </c>
      <c r="I4497" s="4">
        <f>Table4[[#This Row],[Quantity]]*Table4[[#This Row],[UnitPrice]]</f>
        <v>1637.52</v>
      </c>
      <c r="J4497" s="4">
        <f>Table4[[#This Row],[Gross Revenue]]*(1-Table4[[#This Row],[Discount]])</f>
        <v>1637.52</v>
      </c>
      <c r="K4497" s="4">
        <f>Table4[[#This Row],[Quantity]]*Table4[[#This Row],[CostPrice]]</f>
        <v>1055.24</v>
      </c>
      <c r="L4497" s="4">
        <f>Table4[[#This Row],[Net Revenue]]-Table4[[#This Row],[Total Cost]]</f>
        <v>582.28</v>
      </c>
      <c r="M4497" t="str">
        <f>_xlfn.XLOOKUP(Table4[[#This Row],[ProductID]], Products!A:A,Products!B:B, "Not Found")</f>
        <v>Audience Television</v>
      </c>
      <c r="N4497" t="str">
        <f>TEXT(Table4[[#This Row],[Date]], "mmm")</f>
        <v>Jan</v>
      </c>
      <c r="O4497" t="str">
        <f>TEXT(Table4[[#This Row],[Date]], "yyyy")</f>
        <v>2024</v>
      </c>
      <c r="P4497" t="str">
        <f>_xlfn.XLOOKUP(Table4[[#This Row],[ProductID]],Products!A:A,Products!C:C, "Not Found")</f>
        <v>Electronics</v>
      </c>
      <c r="Q4497" t="str">
        <f>_xlfn.XLOOKUP(Table4[[#This Row],[ProductID]],Products!A:A,Products!D:D,"Not Found")</f>
        <v>Television</v>
      </c>
      <c r="R4497">
        <f>_xlfn.XLOOKUP(Table4[[#This Row],[ProductID]],Products!A:A,Products!E:E,"Not Found")</f>
        <v>818.76</v>
      </c>
      <c r="S4497">
        <f>_xlfn.XLOOKUP(Table4[[#This Row],[ProductID]],Products!A:A,Products!F:F, "Not Found")</f>
        <v>527.62</v>
      </c>
      <c r="T4497" t="str">
        <f>_xlfn.XLOOKUP(Table4[[#This Row],[CustomerID]],Customers!A:A,Customers!D:D, "Not Found")</f>
        <v>M</v>
      </c>
      <c r="U4497" s="6">
        <f>_xlfn.XLOOKUP(Table4[[#This Row],[CustomerID]],Customers!A:A,Customers!E:E, "Not Found")</f>
        <v>38700</v>
      </c>
      <c r="V4497">
        <f ca="1">DATEDIF(Table4[[#This Row],[CustomerBirthday]], TODAY(), "Y")</f>
        <v>20</v>
      </c>
      <c r="W4497" t="str" cm="1">
        <f t="array" aca="1" ref="W4497" ca="1">_xlfn.IFS(Table4[[#This Row],[Age]]&lt;25, "Under 25",Table4[[#This Row],[Age]]=34, "25-34", Table4[[#This Row],[Age]]&lt;=49, "35-49", Table4[[#This Row],[Age]]&lt;=64, "50-64", Table4[[#This Row],[Age]]&gt;=65, "65+")</f>
        <v>Under 25</v>
      </c>
      <c r="X4497" t="str">
        <f>_xlfn.XLOOKUP(Table4[[#This Row],[StoreID]],Stores!A:A,Stores!B:B, "Not found")</f>
        <v>MegaMart Jimenezborough</v>
      </c>
      <c r="Y4497" t="str">
        <f>_xlfn.XLOOKUP(Table4[[#This Row],[StoreID]],Stores!A:A,Stores!C:C, "Not Found")</f>
        <v>Jimenezborough</v>
      </c>
      <c r="Z4497" t="str">
        <f>_xlfn.XLOOKUP(Table4[[#This Row],[StoreID]],Stores!A:A,Stores!D:D, "Not Found")</f>
        <v>South</v>
      </c>
    </row>
    <row r="4498" spans="1:26">
      <c r="A4498" t="s">
        <v>5364</v>
      </c>
      <c r="B4498" s="1">
        <v>45368</v>
      </c>
      <c r="C4498" t="s">
        <v>516</v>
      </c>
      <c r="D4498" t="s">
        <v>776</v>
      </c>
      <c r="E4498" t="s">
        <v>839</v>
      </c>
      <c r="F4498">
        <v>1</v>
      </c>
      <c r="G4498">
        <v>0</v>
      </c>
      <c r="H4498" t="s">
        <v>868</v>
      </c>
      <c r="I4498" s="4">
        <f>Table4[[#This Row],[Quantity]]*Table4[[#This Row],[UnitPrice]]</f>
        <v>429.15</v>
      </c>
      <c r="J4498" s="4">
        <f>Table4[[#This Row],[Gross Revenue]]*(1-Table4[[#This Row],[Discount]])</f>
        <v>429.15</v>
      </c>
      <c r="K4498" s="4">
        <f>Table4[[#This Row],[Quantity]]*Table4[[#This Row],[CostPrice]]</f>
        <v>258.72000000000003</v>
      </c>
      <c r="L4498" s="4">
        <f>Table4[[#This Row],[Net Revenue]]-Table4[[#This Row],[Total Cost]]</f>
        <v>170.42999999999995</v>
      </c>
      <c r="M4498" t="str">
        <f>_xlfn.XLOOKUP(Table4[[#This Row],[ProductID]], Products!A:A,Products!B:B, "Not Found")</f>
        <v>Little Watches</v>
      </c>
      <c r="N4498" t="str">
        <f>TEXT(Table4[[#This Row],[Date]], "mmm")</f>
        <v>Mar</v>
      </c>
      <c r="O4498" t="str">
        <f>TEXT(Table4[[#This Row],[Date]], "yyyy")</f>
        <v>2024</v>
      </c>
      <c r="P4498" t="str">
        <f>_xlfn.XLOOKUP(Table4[[#This Row],[ProductID]],Products!A:A,Products!C:C, "Not Found")</f>
        <v>Fashion</v>
      </c>
      <c r="Q4498" t="str">
        <f>_xlfn.XLOOKUP(Table4[[#This Row],[ProductID]],Products!A:A,Products!D:D,"Not Found")</f>
        <v>Watches</v>
      </c>
      <c r="R4498">
        <f>_xlfn.XLOOKUP(Table4[[#This Row],[ProductID]],Products!A:A,Products!E:E,"Not Found")</f>
        <v>429.15</v>
      </c>
      <c r="S4498">
        <f>_xlfn.XLOOKUP(Table4[[#This Row],[ProductID]],Products!A:A,Products!F:F, "Not Found")</f>
        <v>258.72000000000003</v>
      </c>
      <c r="T4498" t="str">
        <f>_xlfn.XLOOKUP(Table4[[#This Row],[CustomerID]],Customers!A:A,Customers!D:D, "Not Found")</f>
        <v>M</v>
      </c>
      <c r="U4498" s="6">
        <f>_xlfn.XLOOKUP(Table4[[#This Row],[CustomerID]],Customers!A:A,Customers!E:E, "Not Found")</f>
        <v>38558</v>
      </c>
      <c r="V4498">
        <f ca="1">DATEDIF(Table4[[#This Row],[CustomerBirthday]], TODAY(), "Y")</f>
        <v>21</v>
      </c>
      <c r="W4498" t="str" cm="1">
        <f t="array" aca="1" ref="W4498" ca="1">_xlfn.IFS(Table4[[#This Row],[Age]]&lt;25, "Under 25",Table4[[#This Row],[Age]]=34, "25-34", Table4[[#This Row],[Age]]&lt;=49, "35-49", Table4[[#This Row],[Age]]&lt;=64, "50-64", Table4[[#This Row],[Age]]&gt;=65, "65+")</f>
        <v>Under 25</v>
      </c>
      <c r="X4498" t="str">
        <f>_xlfn.XLOOKUP(Table4[[#This Row],[StoreID]],Stores!A:A,Stores!B:B, "Not found")</f>
        <v>MegaMart New Michele</v>
      </c>
      <c r="Y4498" t="str">
        <f>_xlfn.XLOOKUP(Table4[[#This Row],[StoreID]],Stores!A:A,Stores!C:C, "Not Found")</f>
        <v>New Michele</v>
      </c>
      <c r="Z4498" t="str">
        <f>_xlfn.XLOOKUP(Table4[[#This Row],[StoreID]],Stores!A:A,Stores!D:D, "Not Found")</f>
        <v>West</v>
      </c>
    </row>
    <row r="4499" spans="1:26">
      <c r="A4499" t="s">
        <v>5365</v>
      </c>
      <c r="B4499" s="1">
        <v>45214</v>
      </c>
      <c r="C4499" t="s">
        <v>74</v>
      </c>
      <c r="D4499" t="s">
        <v>772</v>
      </c>
      <c r="E4499" t="s">
        <v>835</v>
      </c>
      <c r="F4499">
        <v>3</v>
      </c>
      <c r="G4499">
        <v>0.1</v>
      </c>
      <c r="H4499" t="s">
        <v>875</v>
      </c>
      <c r="I4499" s="4">
        <f>Table4[[#This Row],[Quantity]]*Table4[[#This Row],[UnitPrice]]</f>
        <v>5635.41</v>
      </c>
      <c r="J4499" s="4">
        <f>Table4[[#This Row],[Gross Revenue]]*(1-Table4[[#This Row],[Discount]])</f>
        <v>5071.8689999999997</v>
      </c>
      <c r="K4499" s="4">
        <f>Table4[[#This Row],[Quantity]]*Table4[[#This Row],[CostPrice]]</f>
        <v>3044.73</v>
      </c>
      <c r="L4499" s="4">
        <f>Table4[[#This Row],[Net Revenue]]-Table4[[#This Row],[Total Cost]]</f>
        <v>2027.1389999999997</v>
      </c>
      <c r="M4499" t="str">
        <f>_xlfn.XLOOKUP(Table4[[#This Row],[ProductID]], Products!A:A,Products!B:B, "Not Found")</f>
        <v>And Footwear</v>
      </c>
      <c r="N4499" t="str">
        <f>TEXT(Table4[[#This Row],[Date]], "mmm")</f>
        <v>Oct</v>
      </c>
      <c r="O4499" t="str">
        <f>TEXT(Table4[[#This Row],[Date]], "yyyy")</f>
        <v>2023</v>
      </c>
      <c r="P4499" t="str">
        <f>_xlfn.XLOOKUP(Table4[[#This Row],[ProductID]],Products!A:A,Products!C:C, "Not Found")</f>
        <v>Fashion</v>
      </c>
      <c r="Q4499" t="str">
        <f>_xlfn.XLOOKUP(Table4[[#This Row],[ProductID]],Products!A:A,Products!D:D,"Not Found")</f>
        <v>Footwear</v>
      </c>
      <c r="R4499">
        <f>_xlfn.XLOOKUP(Table4[[#This Row],[ProductID]],Products!A:A,Products!E:E,"Not Found")</f>
        <v>1878.47</v>
      </c>
      <c r="S4499">
        <f>_xlfn.XLOOKUP(Table4[[#This Row],[ProductID]],Products!A:A,Products!F:F, "Not Found")</f>
        <v>1014.91</v>
      </c>
      <c r="T4499" t="str">
        <f>_xlfn.XLOOKUP(Table4[[#This Row],[CustomerID]],Customers!A:A,Customers!D:D, "Not Found")</f>
        <v>M</v>
      </c>
      <c r="U4499" s="6">
        <f>_xlfn.XLOOKUP(Table4[[#This Row],[CustomerID]],Customers!A:A,Customers!E:E, "Not Found")</f>
        <v>34565</v>
      </c>
      <c r="V4499">
        <f ca="1">DATEDIF(Table4[[#This Row],[CustomerBirthday]], TODAY(), "Y")</f>
        <v>31</v>
      </c>
      <c r="W4499" t="str" cm="1">
        <f t="array" aca="1" ref="W4499" ca="1">_xlfn.IFS(Table4[[#This Row],[Age]]&lt;25, "Under 25",Table4[[#This Row],[Age]]=34, "25-34", Table4[[#This Row],[Age]]&lt;=49, "35-49", Table4[[#This Row],[Age]]&lt;=64, "50-64", Table4[[#This Row],[Age]]&gt;=65, "65+")</f>
        <v>35-49</v>
      </c>
      <c r="X4499" t="str">
        <f>_xlfn.XLOOKUP(Table4[[#This Row],[StoreID]],Stores!A:A,Stores!B:B, "Not found")</f>
        <v>MegaMart Peckmouth</v>
      </c>
      <c r="Y4499" t="str">
        <f>_xlfn.XLOOKUP(Table4[[#This Row],[StoreID]],Stores!A:A,Stores!C:C, "Not Found")</f>
        <v>Peckmouth</v>
      </c>
      <c r="Z4499" t="str">
        <f>_xlfn.XLOOKUP(Table4[[#This Row],[StoreID]],Stores!A:A,Stores!D:D, "Not Found")</f>
        <v>East</v>
      </c>
    </row>
    <row r="4500" spans="1:26">
      <c r="A4500" t="s">
        <v>5366</v>
      </c>
      <c r="B4500" s="1">
        <v>45749</v>
      </c>
      <c r="C4500" t="s">
        <v>280</v>
      </c>
      <c r="D4500" t="s">
        <v>800</v>
      </c>
      <c r="E4500" t="s">
        <v>842</v>
      </c>
      <c r="F4500">
        <v>1</v>
      </c>
      <c r="G4500">
        <v>0</v>
      </c>
      <c r="H4500" t="s">
        <v>875</v>
      </c>
      <c r="I4500" s="4">
        <f>Table4[[#This Row],[Quantity]]*Table4[[#This Row],[UnitPrice]]</f>
        <v>1952.65</v>
      </c>
      <c r="J4500" s="4">
        <f>Table4[[#This Row],[Gross Revenue]]*(1-Table4[[#This Row],[Discount]])</f>
        <v>1952.65</v>
      </c>
      <c r="K4500" s="4">
        <f>Table4[[#This Row],[Quantity]]*Table4[[#This Row],[CostPrice]]</f>
        <v>1451.27</v>
      </c>
      <c r="L4500" s="4">
        <f>Table4[[#This Row],[Net Revenue]]-Table4[[#This Row],[Total Cost]]</f>
        <v>501.38000000000011</v>
      </c>
      <c r="M4500" t="str">
        <f>_xlfn.XLOOKUP(Table4[[#This Row],[ProductID]], Products!A:A,Products!B:B, "Not Found")</f>
        <v>Book Television</v>
      </c>
      <c r="N4500" t="str">
        <f>TEXT(Table4[[#This Row],[Date]], "mmm")</f>
        <v>Apr</v>
      </c>
      <c r="O4500" t="str">
        <f>TEXT(Table4[[#This Row],[Date]], "yyyy")</f>
        <v>2025</v>
      </c>
      <c r="P4500" t="str">
        <f>_xlfn.XLOOKUP(Table4[[#This Row],[ProductID]],Products!A:A,Products!C:C, "Not Found")</f>
        <v>Electronics</v>
      </c>
      <c r="Q4500" t="str">
        <f>_xlfn.XLOOKUP(Table4[[#This Row],[ProductID]],Products!A:A,Products!D:D,"Not Found")</f>
        <v>Television</v>
      </c>
      <c r="R4500">
        <f>_xlfn.XLOOKUP(Table4[[#This Row],[ProductID]],Products!A:A,Products!E:E,"Not Found")</f>
        <v>1952.65</v>
      </c>
      <c r="S4500">
        <f>_xlfn.XLOOKUP(Table4[[#This Row],[ProductID]],Products!A:A,Products!F:F, "Not Found")</f>
        <v>1451.27</v>
      </c>
      <c r="T4500" t="str">
        <f>_xlfn.XLOOKUP(Table4[[#This Row],[CustomerID]],Customers!A:A,Customers!D:D, "Not Found")</f>
        <v>F</v>
      </c>
      <c r="U4500" s="6">
        <f>_xlfn.XLOOKUP(Table4[[#This Row],[CustomerID]],Customers!A:A,Customers!E:E, "Not Found")</f>
        <v>21701</v>
      </c>
      <c r="V4500">
        <f ca="1">DATEDIF(Table4[[#This Row],[CustomerBirthday]], TODAY(), "Y")</f>
        <v>67</v>
      </c>
      <c r="W4500" t="str" cm="1">
        <f t="array" aca="1" ref="W4500" ca="1">_xlfn.IFS(Table4[[#This Row],[Age]]&lt;25, "Under 25",Table4[[#This Row],[Age]]=34, "25-34", Table4[[#This Row],[Age]]&lt;=49, "35-49", Table4[[#This Row],[Age]]&lt;=64, "50-64", Table4[[#This Row],[Age]]&gt;=65, "65+")</f>
        <v>65+</v>
      </c>
      <c r="X4500" t="str">
        <f>_xlfn.XLOOKUP(Table4[[#This Row],[StoreID]],Stores!A:A,Stores!B:B, "Not found")</f>
        <v>MegaMart Brianahaven</v>
      </c>
      <c r="Y4500" t="str">
        <f>_xlfn.XLOOKUP(Table4[[#This Row],[StoreID]],Stores!A:A,Stores!C:C, "Not Found")</f>
        <v>Brianahaven</v>
      </c>
      <c r="Z4500" t="str">
        <f>_xlfn.XLOOKUP(Table4[[#This Row],[StoreID]],Stores!A:A,Stores!D:D, "Not Found")</f>
        <v>North</v>
      </c>
    </row>
    <row r="4501" spans="1:26">
      <c r="A4501" t="s">
        <v>5367</v>
      </c>
      <c r="B4501" s="1">
        <v>45717</v>
      </c>
      <c r="C4501" t="s">
        <v>442</v>
      </c>
      <c r="D4501" t="s">
        <v>816</v>
      </c>
      <c r="E4501" t="s">
        <v>846</v>
      </c>
      <c r="F4501">
        <v>2</v>
      </c>
      <c r="G4501">
        <v>0.05</v>
      </c>
      <c r="H4501" t="s">
        <v>875</v>
      </c>
      <c r="I4501" s="4">
        <f>Table4[[#This Row],[Quantity]]*Table4[[#This Row],[UnitPrice]]</f>
        <v>3758.16</v>
      </c>
      <c r="J4501" s="4">
        <f>Table4[[#This Row],[Gross Revenue]]*(1-Table4[[#This Row],[Discount]])</f>
        <v>3570.2519999999995</v>
      </c>
      <c r="K4501" s="4">
        <f>Table4[[#This Row],[Quantity]]*Table4[[#This Row],[CostPrice]]</f>
        <v>2009.12</v>
      </c>
      <c r="L4501" s="4">
        <f>Table4[[#This Row],[Net Revenue]]-Table4[[#This Row],[Total Cost]]</f>
        <v>1561.1319999999996</v>
      </c>
      <c r="M4501" t="str">
        <f>_xlfn.XLOOKUP(Table4[[#This Row],[ProductID]], Products!A:A,Products!B:B, "Not Found")</f>
        <v>Set Dairy</v>
      </c>
      <c r="N4501" t="str">
        <f>TEXT(Table4[[#This Row],[Date]], "mmm")</f>
        <v>Mar</v>
      </c>
      <c r="O4501" t="str">
        <f>TEXT(Table4[[#This Row],[Date]], "yyyy")</f>
        <v>2025</v>
      </c>
      <c r="P4501" t="str">
        <f>_xlfn.XLOOKUP(Table4[[#This Row],[ProductID]],Products!A:A,Products!C:C, "Not Found")</f>
        <v>Groceries</v>
      </c>
      <c r="Q4501" t="str">
        <f>_xlfn.XLOOKUP(Table4[[#This Row],[ProductID]],Products!A:A,Products!D:D,"Not Found")</f>
        <v>Dairy</v>
      </c>
      <c r="R4501">
        <f>_xlfn.XLOOKUP(Table4[[#This Row],[ProductID]],Products!A:A,Products!E:E,"Not Found")</f>
        <v>1879.08</v>
      </c>
      <c r="S4501">
        <f>_xlfn.XLOOKUP(Table4[[#This Row],[ProductID]],Products!A:A,Products!F:F, "Not Found")</f>
        <v>1004.56</v>
      </c>
      <c r="T4501" t="str">
        <f>_xlfn.XLOOKUP(Table4[[#This Row],[CustomerID]],Customers!A:A,Customers!D:D, "Not Found")</f>
        <v>M</v>
      </c>
      <c r="U4501" s="6">
        <f>_xlfn.XLOOKUP(Table4[[#This Row],[CustomerID]],Customers!A:A,Customers!E:E, "Not Found")</f>
        <v>33450</v>
      </c>
      <c r="V4501">
        <f ca="1">DATEDIF(Table4[[#This Row],[CustomerBirthday]], TODAY(), "Y")</f>
        <v>34</v>
      </c>
      <c r="W4501" t="str" cm="1">
        <f t="array" aca="1" ref="W4501" ca="1">_xlfn.IFS(Table4[[#This Row],[Age]]&lt;25, "Under 25",Table4[[#This Row],[Age]]=34, "25-34", Table4[[#This Row],[Age]]&lt;=49, "35-49", Table4[[#This Row],[Age]]&lt;=64, "50-64", Table4[[#This Row],[Age]]&gt;=65, "65+")</f>
        <v>25-34</v>
      </c>
      <c r="X4501" t="str">
        <f>_xlfn.XLOOKUP(Table4[[#This Row],[StoreID]],Stores!A:A,Stores!B:B, "Not found")</f>
        <v>MegaMart Johnmouth</v>
      </c>
      <c r="Y4501" t="str">
        <f>_xlfn.XLOOKUP(Table4[[#This Row],[StoreID]],Stores!A:A,Stores!C:C, "Not Found")</f>
        <v>Johnmouth</v>
      </c>
      <c r="Z4501" t="str">
        <f>_xlfn.XLOOKUP(Table4[[#This Row],[StoreID]],Stores!A:A,Stores!D:D, "Not Found")</f>
        <v>East</v>
      </c>
    </row>
    <row r="4502" spans="1:26">
      <c r="A4502" t="s">
        <v>5368</v>
      </c>
      <c r="B4502" s="1">
        <v>45199</v>
      </c>
      <c r="C4502" t="s">
        <v>258</v>
      </c>
      <c r="D4502" t="s">
        <v>824</v>
      </c>
      <c r="E4502" t="s">
        <v>842</v>
      </c>
      <c r="F4502">
        <v>4</v>
      </c>
      <c r="G4502">
        <v>0</v>
      </c>
      <c r="H4502" t="s">
        <v>875</v>
      </c>
      <c r="I4502" s="4">
        <f>Table4[[#This Row],[Quantity]]*Table4[[#This Row],[UnitPrice]]</f>
        <v>1553.04</v>
      </c>
      <c r="J4502" s="4">
        <f>Table4[[#This Row],[Gross Revenue]]*(1-Table4[[#This Row],[Discount]])</f>
        <v>1553.04</v>
      </c>
      <c r="K4502" s="4">
        <f>Table4[[#This Row],[Quantity]]*Table4[[#This Row],[CostPrice]]</f>
        <v>797.2</v>
      </c>
      <c r="L4502" s="4">
        <f>Table4[[#This Row],[Net Revenue]]-Table4[[#This Row],[Total Cost]]</f>
        <v>755.83999999999992</v>
      </c>
      <c r="M4502" t="str">
        <f>_xlfn.XLOOKUP(Table4[[#This Row],[ProductID]], Products!A:A,Products!B:B, "Not Found")</f>
        <v>Possible Watches</v>
      </c>
      <c r="N4502" t="str">
        <f>TEXT(Table4[[#This Row],[Date]], "mmm")</f>
        <v>Sep</v>
      </c>
      <c r="O4502" t="str">
        <f>TEXT(Table4[[#This Row],[Date]], "yyyy")</f>
        <v>2023</v>
      </c>
      <c r="P4502" t="str">
        <f>_xlfn.XLOOKUP(Table4[[#This Row],[ProductID]],Products!A:A,Products!C:C, "Not Found")</f>
        <v>Fashion</v>
      </c>
      <c r="Q4502" t="str">
        <f>_xlfn.XLOOKUP(Table4[[#This Row],[ProductID]],Products!A:A,Products!D:D,"Not Found")</f>
        <v>Watches</v>
      </c>
      <c r="R4502">
        <f>_xlfn.XLOOKUP(Table4[[#This Row],[ProductID]],Products!A:A,Products!E:E,"Not Found")</f>
        <v>388.26</v>
      </c>
      <c r="S4502">
        <f>_xlfn.XLOOKUP(Table4[[#This Row],[ProductID]],Products!A:A,Products!F:F, "Not Found")</f>
        <v>199.3</v>
      </c>
      <c r="T4502" t="str">
        <f>_xlfn.XLOOKUP(Table4[[#This Row],[CustomerID]],Customers!A:A,Customers!D:D, "Not Found")</f>
        <v>F</v>
      </c>
      <c r="U4502" s="6">
        <f>_xlfn.XLOOKUP(Table4[[#This Row],[CustomerID]],Customers!A:A,Customers!E:E, "Not Found")</f>
        <v>29746</v>
      </c>
      <c r="V4502">
        <f ca="1">DATEDIF(Table4[[#This Row],[CustomerBirthday]], TODAY(), "Y")</f>
        <v>45</v>
      </c>
      <c r="W4502" t="str" cm="1">
        <f t="array" aca="1" ref="W4502" ca="1">_xlfn.IFS(Table4[[#This Row],[Age]]&lt;25, "Under 25",Table4[[#This Row],[Age]]=34, "25-34", Table4[[#This Row],[Age]]&lt;=49, "35-49", Table4[[#This Row],[Age]]&lt;=64, "50-64", Table4[[#This Row],[Age]]&gt;=65, "65+")</f>
        <v>35-49</v>
      </c>
      <c r="X4502" t="str">
        <f>_xlfn.XLOOKUP(Table4[[#This Row],[StoreID]],Stores!A:A,Stores!B:B, "Not found")</f>
        <v>MegaMart Brianahaven</v>
      </c>
      <c r="Y4502" t="str">
        <f>_xlfn.XLOOKUP(Table4[[#This Row],[StoreID]],Stores!A:A,Stores!C:C, "Not Found")</f>
        <v>Brianahaven</v>
      </c>
      <c r="Z4502" t="str">
        <f>_xlfn.XLOOKUP(Table4[[#This Row],[StoreID]],Stores!A:A,Stores!D:D, "Not Found")</f>
        <v>North</v>
      </c>
    </row>
    <row r="4503" spans="1:26">
      <c r="A4503" t="s">
        <v>5369</v>
      </c>
      <c r="B4503" s="1">
        <v>45764</v>
      </c>
      <c r="C4503" t="s">
        <v>89</v>
      </c>
      <c r="D4503" t="s">
        <v>734</v>
      </c>
      <c r="E4503" t="s">
        <v>835</v>
      </c>
      <c r="F4503">
        <v>5</v>
      </c>
      <c r="G4503">
        <v>0.05</v>
      </c>
      <c r="H4503" t="s">
        <v>871</v>
      </c>
      <c r="I4503" s="4">
        <f>Table4[[#This Row],[Quantity]]*Table4[[#This Row],[UnitPrice]]</f>
        <v>548.9</v>
      </c>
      <c r="J4503" s="4">
        <f>Table4[[#This Row],[Gross Revenue]]*(1-Table4[[#This Row],[Discount]])</f>
        <v>521.45499999999993</v>
      </c>
      <c r="K4503" s="4">
        <f>Table4[[#This Row],[Quantity]]*Table4[[#This Row],[CostPrice]]</f>
        <v>352.95000000000005</v>
      </c>
      <c r="L4503" s="4">
        <f>Table4[[#This Row],[Net Revenue]]-Table4[[#This Row],[Total Cost]]</f>
        <v>168.50499999999988</v>
      </c>
      <c r="M4503" t="str">
        <f>_xlfn.XLOOKUP(Table4[[#This Row],[ProductID]], Products!A:A,Products!B:B, "Not Found")</f>
        <v>Recognize Footwear</v>
      </c>
      <c r="N4503" t="str">
        <f>TEXT(Table4[[#This Row],[Date]], "mmm")</f>
        <v>Apr</v>
      </c>
      <c r="O4503" t="str">
        <f>TEXT(Table4[[#This Row],[Date]], "yyyy")</f>
        <v>2025</v>
      </c>
      <c r="P4503" t="str">
        <f>_xlfn.XLOOKUP(Table4[[#This Row],[ProductID]],Products!A:A,Products!C:C, "Not Found")</f>
        <v>Fashion</v>
      </c>
      <c r="Q4503" t="str">
        <f>_xlfn.XLOOKUP(Table4[[#This Row],[ProductID]],Products!A:A,Products!D:D,"Not Found")</f>
        <v>Footwear</v>
      </c>
      <c r="R4503">
        <f>_xlfn.XLOOKUP(Table4[[#This Row],[ProductID]],Products!A:A,Products!E:E,"Not Found")</f>
        <v>109.78</v>
      </c>
      <c r="S4503">
        <f>_xlfn.XLOOKUP(Table4[[#This Row],[ProductID]],Products!A:A,Products!F:F, "Not Found")</f>
        <v>70.59</v>
      </c>
      <c r="T4503" t="str">
        <f>_xlfn.XLOOKUP(Table4[[#This Row],[CustomerID]],Customers!A:A,Customers!D:D, "Not Found")</f>
        <v>M</v>
      </c>
      <c r="U4503" s="6">
        <f>_xlfn.XLOOKUP(Table4[[#This Row],[CustomerID]],Customers!A:A,Customers!E:E, "Not Found")</f>
        <v>20409</v>
      </c>
      <c r="V4503">
        <f ca="1">DATEDIF(Table4[[#This Row],[CustomerBirthday]], TODAY(), "Y")</f>
        <v>70</v>
      </c>
      <c r="W4503" t="str" cm="1">
        <f t="array" aca="1" ref="W4503" ca="1">_xlfn.IFS(Table4[[#This Row],[Age]]&lt;25, "Under 25",Table4[[#This Row],[Age]]=34, "25-34", Table4[[#This Row],[Age]]&lt;=49, "35-49", Table4[[#This Row],[Age]]&lt;=64, "50-64", Table4[[#This Row],[Age]]&gt;=65, "65+")</f>
        <v>65+</v>
      </c>
      <c r="X4503" t="str">
        <f>_xlfn.XLOOKUP(Table4[[#This Row],[StoreID]],Stores!A:A,Stores!B:B, "Not found")</f>
        <v>MegaMart Peckmouth</v>
      </c>
      <c r="Y4503" t="str">
        <f>_xlfn.XLOOKUP(Table4[[#This Row],[StoreID]],Stores!A:A,Stores!C:C, "Not Found")</f>
        <v>Peckmouth</v>
      </c>
      <c r="Z4503" t="str">
        <f>_xlfn.XLOOKUP(Table4[[#This Row],[StoreID]],Stores!A:A,Stores!D:D, "Not Found")</f>
        <v>East</v>
      </c>
    </row>
    <row r="4504" spans="1:26">
      <c r="A4504" t="s">
        <v>5370</v>
      </c>
      <c r="B4504" s="1">
        <v>45731</v>
      </c>
      <c r="C4504" t="s">
        <v>438</v>
      </c>
      <c r="D4504" t="s">
        <v>728</v>
      </c>
      <c r="E4504" t="s">
        <v>831</v>
      </c>
      <c r="F4504">
        <v>1</v>
      </c>
      <c r="G4504">
        <v>0</v>
      </c>
      <c r="H4504" t="s">
        <v>871</v>
      </c>
      <c r="I4504" s="4">
        <f>Table4[[#This Row],[Quantity]]*Table4[[#This Row],[UnitPrice]]</f>
        <v>318.05</v>
      </c>
      <c r="J4504" s="4">
        <f>Table4[[#This Row],[Gross Revenue]]*(1-Table4[[#This Row],[Discount]])</f>
        <v>318.05</v>
      </c>
      <c r="K4504" s="4">
        <f>Table4[[#This Row],[Quantity]]*Table4[[#This Row],[CostPrice]]</f>
        <v>187.34</v>
      </c>
      <c r="L4504" s="4">
        <f>Table4[[#This Row],[Net Revenue]]-Table4[[#This Row],[Total Cost]]</f>
        <v>130.71</v>
      </c>
      <c r="M4504" t="str">
        <f>_xlfn.XLOOKUP(Table4[[#This Row],[ProductID]], Products!A:A,Products!B:B, "Not Found")</f>
        <v>Company Fruits</v>
      </c>
      <c r="N4504" t="str">
        <f>TEXT(Table4[[#This Row],[Date]], "mmm")</f>
        <v>Mar</v>
      </c>
      <c r="O4504" t="str">
        <f>TEXT(Table4[[#This Row],[Date]], "yyyy")</f>
        <v>2025</v>
      </c>
      <c r="P4504" t="str">
        <f>_xlfn.XLOOKUP(Table4[[#This Row],[ProductID]],Products!A:A,Products!C:C, "Not Found")</f>
        <v>Groceries</v>
      </c>
      <c r="Q4504" t="str">
        <f>_xlfn.XLOOKUP(Table4[[#This Row],[ProductID]],Products!A:A,Products!D:D,"Not Found")</f>
        <v>Fruits</v>
      </c>
      <c r="R4504">
        <f>_xlfn.XLOOKUP(Table4[[#This Row],[ProductID]],Products!A:A,Products!E:E,"Not Found")</f>
        <v>318.05</v>
      </c>
      <c r="S4504">
        <f>_xlfn.XLOOKUP(Table4[[#This Row],[ProductID]],Products!A:A,Products!F:F, "Not Found")</f>
        <v>187.34</v>
      </c>
      <c r="T4504" t="str">
        <f>_xlfn.XLOOKUP(Table4[[#This Row],[CustomerID]],Customers!A:A,Customers!D:D, "Not Found")</f>
        <v>M</v>
      </c>
      <c r="U4504" s="6">
        <f>_xlfn.XLOOKUP(Table4[[#This Row],[CustomerID]],Customers!A:A,Customers!E:E, "Not Found")</f>
        <v>27633</v>
      </c>
      <c r="V4504">
        <f ca="1">DATEDIF(Table4[[#This Row],[CustomerBirthday]], TODAY(), "Y")</f>
        <v>50</v>
      </c>
      <c r="W4504" t="str" cm="1">
        <f t="array" aca="1" ref="W4504" ca="1">_xlfn.IFS(Table4[[#This Row],[Age]]&lt;25, "Under 25",Table4[[#This Row],[Age]]=34, "25-34", Table4[[#This Row],[Age]]&lt;=49, "35-49", Table4[[#This Row],[Age]]&lt;=64, "50-64", Table4[[#This Row],[Age]]&gt;=65, "65+")</f>
        <v>50-64</v>
      </c>
      <c r="X4504" t="str">
        <f>_xlfn.XLOOKUP(Table4[[#This Row],[StoreID]],Stores!A:A,Stores!B:B, "Not found")</f>
        <v>MegaMart Jimenezborough</v>
      </c>
      <c r="Y4504" t="str">
        <f>_xlfn.XLOOKUP(Table4[[#This Row],[StoreID]],Stores!A:A,Stores!C:C, "Not Found")</f>
        <v>Jimenezborough</v>
      </c>
      <c r="Z4504" t="str">
        <f>_xlfn.XLOOKUP(Table4[[#This Row],[StoreID]],Stores!A:A,Stores!D:D, "Not Found")</f>
        <v>South</v>
      </c>
    </row>
    <row r="4505" spans="1:26">
      <c r="A4505" t="s">
        <v>5371</v>
      </c>
      <c r="B4505" s="1">
        <v>45794</v>
      </c>
      <c r="C4505" t="s">
        <v>202</v>
      </c>
      <c r="D4505" t="s">
        <v>715</v>
      </c>
      <c r="E4505" t="s">
        <v>835</v>
      </c>
      <c r="F4505">
        <v>5</v>
      </c>
      <c r="G4505">
        <v>0.15</v>
      </c>
      <c r="H4505" t="s">
        <v>875</v>
      </c>
      <c r="I4505" s="4">
        <f>Table4[[#This Row],[Quantity]]*Table4[[#This Row],[UnitPrice]]</f>
        <v>4093.8</v>
      </c>
      <c r="J4505" s="4">
        <f>Table4[[#This Row],[Gross Revenue]]*(1-Table4[[#This Row],[Discount]])</f>
        <v>3479.73</v>
      </c>
      <c r="K4505" s="4">
        <f>Table4[[#This Row],[Quantity]]*Table4[[#This Row],[CostPrice]]</f>
        <v>2638.1</v>
      </c>
      <c r="L4505" s="4">
        <f>Table4[[#This Row],[Net Revenue]]-Table4[[#This Row],[Total Cost]]</f>
        <v>841.63000000000011</v>
      </c>
      <c r="M4505" t="str">
        <f>_xlfn.XLOOKUP(Table4[[#This Row],[ProductID]], Products!A:A,Products!B:B, "Not Found")</f>
        <v>Audience Television</v>
      </c>
      <c r="N4505" t="str">
        <f>TEXT(Table4[[#This Row],[Date]], "mmm")</f>
        <v>May</v>
      </c>
      <c r="O4505" t="str">
        <f>TEXT(Table4[[#This Row],[Date]], "yyyy")</f>
        <v>2025</v>
      </c>
      <c r="P4505" t="str">
        <f>_xlfn.XLOOKUP(Table4[[#This Row],[ProductID]],Products!A:A,Products!C:C, "Not Found")</f>
        <v>Electronics</v>
      </c>
      <c r="Q4505" t="str">
        <f>_xlfn.XLOOKUP(Table4[[#This Row],[ProductID]],Products!A:A,Products!D:D,"Not Found")</f>
        <v>Television</v>
      </c>
      <c r="R4505">
        <f>_xlfn.XLOOKUP(Table4[[#This Row],[ProductID]],Products!A:A,Products!E:E,"Not Found")</f>
        <v>818.76</v>
      </c>
      <c r="S4505">
        <f>_xlfn.XLOOKUP(Table4[[#This Row],[ProductID]],Products!A:A,Products!F:F, "Not Found")</f>
        <v>527.62</v>
      </c>
      <c r="T4505" t="str">
        <f>_xlfn.XLOOKUP(Table4[[#This Row],[CustomerID]],Customers!A:A,Customers!D:D, "Not Found")</f>
        <v>F</v>
      </c>
      <c r="U4505" s="6">
        <f>_xlfn.XLOOKUP(Table4[[#This Row],[CustomerID]],Customers!A:A,Customers!E:E, "Not Found")</f>
        <v>33492</v>
      </c>
      <c r="V4505">
        <f ca="1">DATEDIF(Table4[[#This Row],[CustomerBirthday]], TODAY(), "Y")</f>
        <v>34</v>
      </c>
      <c r="W4505" t="str" cm="1">
        <f t="array" aca="1" ref="W4505" ca="1">_xlfn.IFS(Table4[[#This Row],[Age]]&lt;25, "Under 25",Table4[[#This Row],[Age]]=34, "25-34", Table4[[#This Row],[Age]]&lt;=49, "35-49", Table4[[#This Row],[Age]]&lt;=64, "50-64", Table4[[#This Row],[Age]]&gt;=65, "65+")</f>
        <v>25-34</v>
      </c>
      <c r="X4505" t="str">
        <f>_xlfn.XLOOKUP(Table4[[#This Row],[StoreID]],Stores!A:A,Stores!B:B, "Not found")</f>
        <v>MegaMart Peckmouth</v>
      </c>
      <c r="Y4505" t="str">
        <f>_xlfn.XLOOKUP(Table4[[#This Row],[StoreID]],Stores!A:A,Stores!C:C, "Not Found")</f>
        <v>Peckmouth</v>
      </c>
      <c r="Z4505" t="str">
        <f>_xlfn.XLOOKUP(Table4[[#This Row],[StoreID]],Stores!A:A,Stores!D:D, "Not Found")</f>
        <v>East</v>
      </c>
    </row>
    <row r="4506" spans="1:26">
      <c r="A4506" t="s">
        <v>5372</v>
      </c>
      <c r="B4506" s="1">
        <v>45630</v>
      </c>
      <c r="C4506" t="s">
        <v>339</v>
      </c>
      <c r="D4506" t="s">
        <v>784</v>
      </c>
      <c r="E4506" t="s">
        <v>831</v>
      </c>
      <c r="F4506">
        <v>2</v>
      </c>
      <c r="G4506">
        <v>0</v>
      </c>
      <c r="H4506" t="s">
        <v>865</v>
      </c>
      <c r="I4506" s="4">
        <f>Table4[[#This Row],[Quantity]]*Table4[[#This Row],[UnitPrice]]</f>
        <v>2970.1</v>
      </c>
      <c r="J4506" s="4">
        <f>Table4[[#This Row],[Gross Revenue]]*(1-Table4[[#This Row],[Discount]])</f>
        <v>2970.1</v>
      </c>
      <c r="K4506" s="4">
        <f>Table4[[#This Row],[Quantity]]*Table4[[#This Row],[CostPrice]]</f>
        <v>1976.62</v>
      </c>
      <c r="L4506" s="4">
        <f>Table4[[#This Row],[Net Revenue]]-Table4[[#This Row],[Total Cost]]</f>
        <v>993.48</v>
      </c>
      <c r="M4506" t="str">
        <f>_xlfn.XLOOKUP(Table4[[#This Row],[ProductID]], Products!A:A,Products!B:B, "Not Found")</f>
        <v>Road Clothing</v>
      </c>
      <c r="N4506" t="str">
        <f>TEXT(Table4[[#This Row],[Date]], "mmm")</f>
        <v>Dec</v>
      </c>
      <c r="O4506" t="str">
        <f>TEXT(Table4[[#This Row],[Date]], "yyyy")</f>
        <v>2024</v>
      </c>
      <c r="P4506" t="str">
        <f>_xlfn.XLOOKUP(Table4[[#This Row],[ProductID]],Products!A:A,Products!C:C, "Not Found")</f>
        <v>Fashion</v>
      </c>
      <c r="Q4506" t="str">
        <f>_xlfn.XLOOKUP(Table4[[#This Row],[ProductID]],Products!A:A,Products!D:D,"Not Found")</f>
        <v>Clothing</v>
      </c>
      <c r="R4506">
        <f>_xlfn.XLOOKUP(Table4[[#This Row],[ProductID]],Products!A:A,Products!E:E,"Not Found")</f>
        <v>1485.05</v>
      </c>
      <c r="S4506">
        <f>_xlfn.XLOOKUP(Table4[[#This Row],[ProductID]],Products!A:A,Products!F:F, "Not Found")</f>
        <v>988.31</v>
      </c>
      <c r="T4506" t="str">
        <f>_xlfn.XLOOKUP(Table4[[#This Row],[CustomerID]],Customers!A:A,Customers!D:D, "Not Found")</f>
        <v>M</v>
      </c>
      <c r="U4506" s="6">
        <f>_xlfn.XLOOKUP(Table4[[#This Row],[CustomerID]],Customers!A:A,Customers!E:E, "Not Found")</f>
        <v>27624</v>
      </c>
      <c r="V4506">
        <f ca="1">DATEDIF(Table4[[#This Row],[CustomerBirthday]], TODAY(), "Y")</f>
        <v>50</v>
      </c>
      <c r="W4506" t="str" cm="1">
        <f t="array" aca="1" ref="W4506" ca="1">_xlfn.IFS(Table4[[#This Row],[Age]]&lt;25, "Under 25",Table4[[#This Row],[Age]]=34, "25-34", Table4[[#This Row],[Age]]&lt;=49, "35-49", Table4[[#This Row],[Age]]&lt;=64, "50-64", Table4[[#This Row],[Age]]&gt;=65, "65+")</f>
        <v>50-64</v>
      </c>
      <c r="X4506" t="str">
        <f>_xlfn.XLOOKUP(Table4[[#This Row],[StoreID]],Stores!A:A,Stores!B:B, "Not found")</f>
        <v>MegaMart Jimenezborough</v>
      </c>
      <c r="Y4506" t="str">
        <f>_xlfn.XLOOKUP(Table4[[#This Row],[StoreID]],Stores!A:A,Stores!C:C, "Not Found")</f>
        <v>Jimenezborough</v>
      </c>
      <c r="Z4506" t="str">
        <f>_xlfn.XLOOKUP(Table4[[#This Row],[StoreID]],Stores!A:A,Stores!D:D, "Not Found")</f>
        <v>South</v>
      </c>
    </row>
    <row r="4507" spans="1:26">
      <c r="A4507" t="s">
        <v>5373</v>
      </c>
      <c r="B4507" s="1">
        <v>45180</v>
      </c>
      <c r="C4507" t="s">
        <v>500</v>
      </c>
      <c r="D4507" t="s">
        <v>778</v>
      </c>
      <c r="E4507" t="s">
        <v>839</v>
      </c>
      <c r="F4507">
        <v>1</v>
      </c>
      <c r="G4507">
        <v>0.15</v>
      </c>
      <c r="H4507" t="s">
        <v>868</v>
      </c>
      <c r="I4507" s="4">
        <f>Table4[[#This Row],[Quantity]]*Table4[[#This Row],[UnitPrice]]</f>
        <v>1015.76</v>
      </c>
      <c r="J4507" s="4">
        <f>Table4[[#This Row],[Gross Revenue]]*(1-Table4[[#This Row],[Discount]])</f>
        <v>863.39599999999996</v>
      </c>
      <c r="K4507" s="4">
        <f>Table4[[#This Row],[Quantity]]*Table4[[#This Row],[CostPrice]]</f>
        <v>584.4</v>
      </c>
      <c r="L4507" s="4">
        <f>Table4[[#This Row],[Net Revenue]]-Table4[[#This Row],[Total Cost]]</f>
        <v>278.99599999999998</v>
      </c>
      <c r="M4507" t="str">
        <f>_xlfn.XLOOKUP(Table4[[#This Row],[ProductID]], Products!A:A,Products!B:B, "Not Found")</f>
        <v>Behavior Dairy</v>
      </c>
      <c r="N4507" t="str">
        <f>TEXT(Table4[[#This Row],[Date]], "mmm")</f>
        <v>Sep</v>
      </c>
      <c r="O4507" t="str">
        <f>TEXT(Table4[[#This Row],[Date]], "yyyy")</f>
        <v>2023</v>
      </c>
      <c r="P4507" t="str">
        <f>_xlfn.XLOOKUP(Table4[[#This Row],[ProductID]],Products!A:A,Products!C:C, "Not Found")</f>
        <v>Groceries</v>
      </c>
      <c r="Q4507" t="str">
        <f>_xlfn.XLOOKUP(Table4[[#This Row],[ProductID]],Products!A:A,Products!D:D,"Not Found")</f>
        <v>Dairy</v>
      </c>
      <c r="R4507">
        <f>_xlfn.XLOOKUP(Table4[[#This Row],[ProductID]],Products!A:A,Products!E:E,"Not Found")</f>
        <v>1015.76</v>
      </c>
      <c r="S4507">
        <f>_xlfn.XLOOKUP(Table4[[#This Row],[ProductID]],Products!A:A,Products!F:F, "Not Found")</f>
        <v>584.4</v>
      </c>
      <c r="T4507" t="str">
        <f>_xlfn.XLOOKUP(Table4[[#This Row],[CustomerID]],Customers!A:A,Customers!D:D, "Not Found")</f>
        <v>M</v>
      </c>
      <c r="U4507" s="6">
        <f>_xlfn.XLOOKUP(Table4[[#This Row],[CustomerID]],Customers!A:A,Customers!E:E, "Not Found")</f>
        <v>30899</v>
      </c>
      <c r="V4507">
        <f ca="1">DATEDIF(Table4[[#This Row],[CustomerBirthday]], TODAY(), "Y")</f>
        <v>41</v>
      </c>
      <c r="W4507" t="str" cm="1">
        <f t="array" aca="1" ref="W4507" ca="1">_xlfn.IFS(Table4[[#This Row],[Age]]&lt;25, "Under 25",Table4[[#This Row],[Age]]=34, "25-34", Table4[[#This Row],[Age]]&lt;=49, "35-49", Table4[[#This Row],[Age]]&lt;=64, "50-64", Table4[[#This Row],[Age]]&gt;=65, "65+")</f>
        <v>35-49</v>
      </c>
      <c r="X4507" t="str">
        <f>_xlfn.XLOOKUP(Table4[[#This Row],[StoreID]],Stores!A:A,Stores!B:B, "Not found")</f>
        <v>MegaMart New Michele</v>
      </c>
      <c r="Y4507" t="str">
        <f>_xlfn.XLOOKUP(Table4[[#This Row],[StoreID]],Stores!A:A,Stores!C:C, "Not Found")</f>
        <v>New Michele</v>
      </c>
      <c r="Z4507" t="str">
        <f>_xlfn.XLOOKUP(Table4[[#This Row],[StoreID]],Stores!A:A,Stores!D:D, "Not Found")</f>
        <v>West</v>
      </c>
    </row>
    <row r="4508" spans="1:26">
      <c r="A4508" t="s">
        <v>5374</v>
      </c>
      <c r="B4508" s="1">
        <v>45207</v>
      </c>
      <c r="C4508" t="s">
        <v>419</v>
      </c>
      <c r="D4508" t="s">
        <v>790</v>
      </c>
      <c r="E4508" t="s">
        <v>839</v>
      </c>
      <c r="F4508">
        <v>2</v>
      </c>
      <c r="G4508">
        <v>0.1</v>
      </c>
      <c r="H4508" t="s">
        <v>865</v>
      </c>
      <c r="I4508" s="4">
        <f>Table4[[#This Row],[Quantity]]*Table4[[#This Row],[UnitPrice]]</f>
        <v>609.41999999999996</v>
      </c>
      <c r="J4508" s="4">
        <f>Table4[[#This Row],[Gross Revenue]]*(1-Table4[[#This Row],[Discount]])</f>
        <v>548.47799999999995</v>
      </c>
      <c r="K4508" s="4">
        <f>Table4[[#This Row],[Quantity]]*Table4[[#This Row],[CostPrice]]</f>
        <v>328.02</v>
      </c>
      <c r="L4508" s="4">
        <f>Table4[[#This Row],[Net Revenue]]-Table4[[#This Row],[Total Cost]]</f>
        <v>220.45799999999997</v>
      </c>
      <c r="M4508" t="str">
        <f>_xlfn.XLOOKUP(Table4[[#This Row],[ProductID]], Products!A:A,Products!B:B, "Not Found")</f>
        <v>Difficult Vegetables</v>
      </c>
      <c r="N4508" t="str">
        <f>TEXT(Table4[[#This Row],[Date]], "mmm")</f>
        <v>Oct</v>
      </c>
      <c r="O4508" t="str">
        <f>TEXT(Table4[[#This Row],[Date]], "yyyy")</f>
        <v>2023</v>
      </c>
      <c r="P4508" t="str">
        <f>_xlfn.XLOOKUP(Table4[[#This Row],[ProductID]],Products!A:A,Products!C:C, "Not Found")</f>
        <v>Groceries</v>
      </c>
      <c r="Q4508" t="str">
        <f>_xlfn.XLOOKUP(Table4[[#This Row],[ProductID]],Products!A:A,Products!D:D,"Not Found")</f>
        <v>Vegetables</v>
      </c>
      <c r="R4508">
        <f>_xlfn.XLOOKUP(Table4[[#This Row],[ProductID]],Products!A:A,Products!E:E,"Not Found")</f>
        <v>304.70999999999998</v>
      </c>
      <c r="S4508">
        <f>_xlfn.XLOOKUP(Table4[[#This Row],[ProductID]],Products!A:A,Products!F:F, "Not Found")</f>
        <v>164.01</v>
      </c>
      <c r="T4508" t="str">
        <f>_xlfn.XLOOKUP(Table4[[#This Row],[CustomerID]],Customers!A:A,Customers!D:D, "Not Found")</f>
        <v>F</v>
      </c>
      <c r="U4508" s="6">
        <f>_xlfn.XLOOKUP(Table4[[#This Row],[CustomerID]],Customers!A:A,Customers!E:E, "Not Found")</f>
        <v>30679</v>
      </c>
      <c r="V4508">
        <f ca="1">DATEDIF(Table4[[#This Row],[CustomerBirthday]], TODAY(), "Y")</f>
        <v>42</v>
      </c>
      <c r="W4508" t="str" cm="1">
        <f t="array" aca="1" ref="W4508" ca="1">_xlfn.IFS(Table4[[#This Row],[Age]]&lt;25, "Under 25",Table4[[#This Row],[Age]]=34, "25-34", Table4[[#This Row],[Age]]&lt;=49, "35-49", Table4[[#This Row],[Age]]&lt;=64, "50-64", Table4[[#This Row],[Age]]&gt;=65, "65+")</f>
        <v>35-49</v>
      </c>
      <c r="X4508" t="str">
        <f>_xlfn.XLOOKUP(Table4[[#This Row],[StoreID]],Stores!A:A,Stores!B:B, "Not found")</f>
        <v>MegaMart New Michele</v>
      </c>
      <c r="Y4508" t="str">
        <f>_xlfn.XLOOKUP(Table4[[#This Row],[StoreID]],Stores!A:A,Stores!C:C, "Not Found")</f>
        <v>New Michele</v>
      </c>
      <c r="Z4508" t="str">
        <f>_xlfn.XLOOKUP(Table4[[#This Row],[StoreID]],Stores!A:A,Stores!D:D, "Not Found")</f>
        <v>West</v>
      </c>
    </row>
    <row r="4509" spans="1:26">
      <c r="A4509" t="s">
        <v>5375</v>
      </c>
      <c r="B4509" s="1">
        <v>45650</v>
      </c>
      <c r="C4509" t="s">
        <v>368</v>
      </c>
      <c r="D4509" t="s">
        <v>759</v>
      </c>
      <c r="E4509" t="s">
        <v>831</v>
      </c>
      <c r="F4509">
        <v>3</v>
      </c>
      <c r="G4509">
        <v>0.05</v>
      </c>
      <c r="H4509" t="s">
        <v>871</v>
      </c>
      <c r="I4509" s="4">
        <f>Table4[[#This Row],[Quantity]]*Table4[[#This Row],[UnitPrice]]</f>
        <v>3239.67</v>
      </c>
      <c r="J4509" s="4">
        <f>Table4[[#This Row],[Gross Revenue]]*(1-Table4[[#This Row],[Discount]])</f>
        <v>3077.6864999999998</v>
      </c>
      <c r="K4509" s="4">
        <f>Table4[[#This Row],[Quantity]]*Table4[[#This Row],[CostPrice]]</f>
        <v>2111.4900000000002</v>
      </c>
      <c r="L4509" s="4">
        <f>Table4[[#This Row],[Net Revenue]]-Table4[[#This Row],[Total Cost]]</f>
        <v>966.19649999999956</v>
      </c>
      <c r="M4509" t="str">
        <f>_xlfn.XLOOKUP(Table4[[#This Row],[ProductID]], Products!A:A,Products!B:B, "Not Found")</f>
        <v>Democratic Smartphone</v>
      </c>
      <c r="N4509" t="str">
        <f>TEXT(Table4[[#This Row],[Date]], "mmm")</f>
        <v>Dec</v>
      </c>
      <c r="O4509" t="str">
        <f>TEXT(Table4[[#This Row],[Date]], "yyyy")</f>
        <v>2024</v>
      </c>
      <c r="P4509" t="str">
        <f>_xlfn.XLOOKUP(Table4[[#This Row],[ProductID]],Products!A:A,Products!C:C, "Not Found")</f>
        <v>Electronics</v>
      </c>
      <c r="Q4509" t="str">
        <f>_xlfn.XLOOKUP(Table4[[#This Row],[ProductID]],Products!A:A,Products!D:D,"Not Found")</f>
        <v>Smartphone</v>
      </c>
      <c r="R4509">
        <f>_xlfn.XLOOKUP(Table4[[#This Row],[ProductID]],Products!A:A,Products!E:E,"Not Found")</f>
        <v>1079.8900000000001</v>
      </c>
      <c r="S4509">
        <f>_xlfn.XLOOKUP(Table4[[#This Row],[ProductID]],Products!A:A,Products!F:F, "Not Found")</f>
        <v>703.83</v>
      </c>
      <c r="T4509" t="str">
        <f>_xlfn.XLOOKUP(Table4[[#This Row],[CustomerID]],Customers!A:A,Customers!D:D, "Not Found")</f>
        <v>F</v>
      </c>
      <c r="U4509" s="6">
        <f>_xlfn.XLOOKUP(Table4[[#This Row],[CustomerID]],Customers!A:A,Customers!E:E, "Not Found")</f>
        <v>38361</v>
      </c>
      <c r="V4509">
        <f ca="1">DATEDIF(Table4[[#This Row],[CustomerBirthday]], TODAY(), "Y")</f>
        <v>21</v>
      </c>
      <c r="W4509" t="str" cm="1">
        <f t="array" aca="1" ref="W4509" ca="1">_xlfn.IFS(Table4[[#This Row],[Age]]&lt;25, "Under 25",Table4[[#This Row],[Age]]=34, "25-34", Table4[[#This Row],[Age]]&lt;=49, "35-49", Table4[[#This Row],[Age]]&lt;=64, "50-64", Table4[[#This Row],[Age]]&gt;=65, "65+")</f>
        <v>Under 25</v>
      </c>
      <c r="X4509" t="str">
        <f>_xlfn.XLOOKUP(Table4[[#This Row],[StoreID]],Stores!A:A,Stores!B:B, "Not found")</f>
        <v>MegaMart Jimenezborough</v>
      </c>
      <c r="Y4509" t="str">
        <f>_xlfn.XLOOKUP(Table4[[#This Row],[StoreID]],Stores!A:A,Stores!C:C, "Not Found")</f>
        <v>Jimenezborough</v>
      </c>
      <c r="Z4509" t="str">
        <f>_xlfn.XLOOKUP(Table4[[#This Row],[StoreID]],Stores!A:A,Stores!D:D, "Not Found")</f>
        <v>South</v>
      </c>
    </row>
    <row r="4510" spans="1:26">
      <c r="A4510" t="s">
        <v>5376</v>
      </c>
      <c r="B4510" s="1">
        <v>45643</v>
      </c>
      <c r="C4510" t="s">
        <v>422</v>
      </c>
      <c r="D4510" t="s">
        <v>796</v>
      </c>
      <c r="E4510" t="s">
        <v>842</v>
      </c>
      <c r="F4510">
        <v>2</v>
      </c>
      <c r="G4510">
        <v>0.1</v>
      </c>
      <c r="H4510" t="s">
        <v>868</v>
      </c>
      <c r="I4510" s="4">
        <f>Table4[[#This Row],[Quantity]]*Table4[[#This Row],[UnitPrice]]</f>
        <v>3124.86</v>
      </c>
      <c r="J4510" s="4">
        <f>Table4[[#This Row],[Gross Revenue]]*(1-Table4[[#This Row],[Discount]])</f>
        <v>2812.3740000000003</v>
      </c>
      <c r="K4510" s="4">
        <f>Table4[[#This Row],[Quantity]]*Table4[[#This Row],[CostPrice]]</f>
        <v>2391.2600000000002</v>
      </c>
      <c r="L4510" s="4">
        <f>Table4[[#This Row],[Net Revenue]]-Table4[[#This Row],[Total Cost]]</f>
        <v>421.11400000000003</v>
      </c>
      <c r="M4510" t="str">
        <f>_xlfn.XLOOKUP(Table4[[#This Row],[ProductID]], Products!A:A,Products!B:B, "Not Found")</f>
        <v>Chair Laptop</v>
      </c>
      <c r="N4510" t="str">
        <f>TEXT(Table4[[#This Row],[Date]], "mmm")</f>
        <v>Dec</v>
      </c>
      <c r="O4510" t="str">
        <f>TEXT(Table4[[#This Row],[Date]], "yyyy")</f>
        <v>2024</v>
      </c>
      <c r="P4510" t="str">
        <f>_xlfn.XLOOKUP(Table4[[#This Row],[ProductID]],Products!A:A,Products!C:C, "Not Found")</f>
        <v>Electronics</v>
      </c>
      <c r="Q4510" t="str">
        <f>_xlfn.XLOOKUP(Table4[[#This Row],[ProductID]],Products!A:A,Products!D:D,"Not Found")</f>
        <v>Laptop</v>
      </c>
      <c r="R4510">
        <f>_xlfn.XLOOKUP(Table4[[#This Row],[ProductID]],Products!A:A,Products!E:E,"Not Found")</f>
        <v>1562.43</v>
      </c>
      <c r="S4510">
        <f>_xlfn.XLOOKUP(Table4[[#This Row],[ProductID]],Products!A:A,Products!F:F, "Not Found")</f>
        <v>1195.6300000000001</v>
      </c>
      <c r="T4510" t="str">
        <f>_xlfn.XLOOKUP(Table4[[#This Row],[CustomerID]],Customers!A:A,Customers!D:D, "Not Found")</f>
        <v>M</v>
      </c>
      <c r="U4510" s="6">
        <f>_xlfn.XLOOKUP(Table4[[#This Row],[CustomerID]],Customers!A:A,Customers!E:E, "Not Found")</f>
        <v>28268</v>
      </c>
      <c r="V4510">
        <f ca="1">DATEDIF(Table4[[#This Row],[CustomerBirthday]], TODAY(), "Y")</f>
        <v>49</v>
      </c>
      <c r="W4510" t="str" cm="1">
        <f t="array" aca="1" ref="W4510" ca="1">_xlfn.IFS(Table4[[#This Row],[Age]]&lt;25, "Under 25",Table4[[#This Row],[Age]]=34, "25-34", Table4[[#This Row],[Age]]&lt;=49, "35-49", Table4[[#This Row],[Age]]&lt;=64, "50-64", Table4[[#This Row],[Age]]&gt;=65, "65+")</f>
        <v>35-49</v>
      </c>
      <c r="X4510" t="str">
        <f>_xlfn.XLOOKUP(Table4[[#This Row],[StoreID]],Stores!A:A,Stores!B:B, "Not found")</f>
        <v>MegaMart Brianahaven</v>
      </c>
      <c r="Y4510" t="str">
        <f>_xlfn.XLOOKUP(Table4[[#This Row],[StoreID]],Stores!A:A,Stores!C:C, "Not Found")</f>
        <v>Brianahaven</v>
      </c>
      <c r="Z4510" t="str">
        <f>_xlfn.XLOOKUP(Table4[[#This Row],[StoreID]],Stores!A:A,Stores!D:D, "Not Found")</f>
        <v>North</v>
      </c>
    </row>
    <row r="4511" spans="1:26">
      <c r="A4511" t="s">
        <v>5377</v>
      </c>
      <c r="B4511" s="1">
        <v>45544</v>
      </c>
      <c r="C4511" t="s">
        <v>32</v>
      </c>
      <c r="D4511" t="s">
        <v>802</v>
      </c>
      <c r="E4511" t="s">
        <v>831</v>
      </c>
      <c r="F4511">
        <v>5</v>
      </c>
      <c r="G4511">
        <v>0</v>
      </c>
      <c r="H4511" t="s">
        <v>865</v>
      </c>
      <c r="I4511" s="4">
        <f>Table4[[#This Row],[Quantity]]*Table4[[#This Row],[UnitPrice]]</f>
        <v>1834.65</v>
      </c>
      <c r="J4511" s="4">
        <f>Table4[[#This Row],[Gross Revenue]]*(1-Table4[[#This Row],[Discount]])</f>
        <v>1834.65</v>
      </c>
      <c r="K4511" s="4">
        <f>Table4[[#This Row],[Quantity]]*Table4[[#This Row],[CostPrice]]</f>
        <v>1426.15</v>
      </c>
      <c r="L4511" s="4">
        <f>Table4[[#This Row],[Net Revenue]]-Table4[[#This Row],[Total Cost]]</f>
        <v>408.5</v>
      </c>
      <c r="M4511" t="str">
        <f>_xlfn.XLOOKUP(Table4[[#This Row],[ProductID]], Products!A:A,Products!B:B, "Not Found")</f>
        <v>Stage Footwear</v>
      </c>
      <c r="N4511" t="str">
        <f>TEXT(Table4[[#This Row],[Date]], "mmm")</f>
        <v>Sep</v>
      </c>
      <c r="O4511" t="str">
        <f>TEXT(Table4[[#This Row],[Date]], "yyyy")</f>
        <v>2024</v>
      </c>
      <c r="P4511" t="str">
        <f>_xlfn.XLOOKUP(Table4[[#This Row],[ProductID]],Products!A:A,Products!C:C, "Not Found")</f>
        <v>Fashion</v>
      </c>
      <c r="Q4511" t="str">
        <f>_xlfn.XLOOKUP(Table4[[#This Row],[ProductID]],Products!A:A,Products!D:D,"Not Found")</f>
        <v>Footwear</v>
      </c>
      <c r="R4511">
        <f>_xlfn.XLOOKUP(Table4[[#This Row],[ProductID]],Products!A:A,Products!E:E,"Not Found")</f>
        <v>366.93</v>
      </c>
      <c r="S4511">
        <f>_xlfn.XLOOKUP(Table4[[#This Row],[ProductID]],Products!A:A,Products!F:F, "Not Found")</f>
        <v>285.23</v>
      </c>
      <c r="T4511" t="str">
        <f>_xlfn.XLOOKUP(Table4[[#This Row],[CustomerID]],Customers!A:A,Customers!D:D, "Not Found")</f>
        <v>M</v>
      </c>
      <c r="U4511" s="6">
        <f>_xlfn.XLOOKUP(Table4[[#This Row],[CustomerID]],Customers!A:A,Customers!E:E, "Not Found")</f>
        <v>31058</v>
      </c>
      <c r="V4511">
        <f ca="1">DATEDIF(Table4[[#This Row],[CustomerBirthday]], TODAY(), "Y")</f>
        <v>41</v>
      </c>
      <c r="W4511" t="str" cm="1">
        <f t="array" aca="1" ref="W4511" ca="1">_xlfn.IFS(Table4[[#This Row],[Age]]&lt;25, "Under 25",Table4[[#This Row],[Age]]=34, "25-34", Table4[[#This Row],[Age]]&lt;=49, "35-49", Table4[[#This Row],[Age]]&lt;=64, "50-64", Table4[[#This Row],[Age]]&gt;=65, "65+")</f>
        <v>35-49</v>
      </c>
      <c r="X4511" t="str">
        <f>_xlfn.XLOOKUP(Table4[[#This Row],[StoreID]],Stores!A:A,Stores!B:B, "Not found")</f>
        <v>MegaMart Jimenezborough</v>
      </c>
      <c r="Y4511" t="str">
        <f>_xlfn.XLOOKUP(Table4[[#This Row],[StoreID]],Stores!A:A,Stores!C:C, "Not Found")</f>
        <v>Jimenezborough</v>
      </c>
      <c r="Z4511" t="str">
        <f>_xlfn.XLOOKUP(Table4[[#This Row],[StoreID]],Stores!A:A,Stores!D:D, "Not Found")</f>
        <v>South</v>
      </c>
    </row>
    <row r="4512" spans="1:26">
      <c r="A4512" t="s">
        <v>5378</v>
      </c>
      <c r="B4512" s="1">
        <v>45731</v>
      </c>
      <c r="C4512" t="s">
        <v>234</v>
      </c>
      <c r="D4512" t="s">
        <v>788</v>
      </c>
      <c r="E4512" t="s">
        <v>831</v>
      </c>
      <c r="F4512">
        <v>3</v>
      </c>
      <c r="G4512">
        <v>0.15</v>
      </c>
      <c r="H4512" t="s">
        <v>871</v>
      </c>
      <c r="I4512" s="4">
        <f>Table4[[#This Row],[Quantity]]*Table4[[#This Row],[UnitPrice]]</f>
        <v>3287.16</v>
      </c>
      <c r="J4512" s="4">
        <f>Table4[[#This Row],[Gross Revenue]]*(1-Table4[[#This Row],[Discount]])</f>
        <v>2794.0859999999998</v>
      </c>
      <c r="K4512" s="4">
        <f>Table4[[#This Row],[Quantity]]*Table4[[#This Row],[CostPrice]]</f>
        <v>2466.6000000000004</v>
      </c>
      <c r="L4512" s="4">
        <f>Table4[[#This Row],[Net Revenue]]-Table4[[#This Row],[Total Cost]]</f>
        <v>327.48599999999942</v>
      </c>
      <c r="M4512" t="str">
        <f>_xlfn.XLOOKUP(Table4[[#This Row],[ProductID]], Products!A:A,Products!B:B, "Not Found")</f>
        <v>Foot Snacks</v>
      </c>
      <c r="N4512" t="str">
        <f>TEXT(Table4[[#This Row],[Date]], "mmm")</f>
        <v>Mar</v>
      </c>
      <c r="O4512" t="str">
        <f>TEXT(Table4[[#This Row],[Date]], "yyyy")</f>
        <v>2025</v>
      </c>
      <c r="P4512" t="str">
        <f>_xlfn.XLOOKUP(Table4[[#This Row],[ProductID]],Products!A:A,Products!C:C, "Not Found")</f>
        <v>Groceries</v>
      </c>
      <c r="Q4512" t="str">
        <f>_xlfn.XLOOKUP(Table4[[#This Row],[ProductID]],Products!A:A,Products!D:D,"Not Found")</f>
        <v>Snacks</v>
      </c>
      <c r="R4512">
        <f>_xlfn.XLOOKUP(Table4[[#This Row],[ProductID]],Products!A:A,Products!E:E,"Not Found")</f>
        <v>1095.72</v>
      </c>
      <c r="S4512">
        <f>_xlfn.XLOOKUP(Table4[[#This Row],[ProductID]],Products!A:A,Products!F:F, "Not Found")</f>
        <v>822.2</v>
      </c>
      <c r="T4512" t="str">
        <f>_xlfn.XLOOKUP(Table4[[#This Row],[CustomerID]],Customers!A:A,Customers!D:D, "Not Found")</f>
        <v>M</v>
      </c>
      <c r="U4512" s="6">
        <f>_xlfn.XLOOKUP(Table4[[#This Row],[CustomerID]],Customers!A:A,Customers!E:E, "Not Found")</f>
        <v>25132</v>
      </c>
      <c r="V4512">
        <f ca="1">DATEDIF(Table4[[#This Row],[CustomerBirthday]], TODAY(), "Y")</f>
        <v>57</v>
      </c>
      <c r="W4512" t="str" cm="1">
        <f t="array" aca="1" ref="W4512" ca="1">_xlfn.IFS(Table4[[#This Row],[Age]]&lt;25, "Under 25",Table4[[#This Row],[Age]]=34, "25-34", Table4[[#This Row],[Age]]&lt;=49, "35-49", Table4[[#This Row],[Age]]&lt;=64, "50-64", Table4[[#This Row],[Age]]&gt;=65, "65+")</f>
        <v>50-64</v>
      </c>
      <c r="X4512" t="str">
        <f>_xlfn.XLOOKUP(Table4[[#This Row],[StoreID]],Stores!A:A,Stores!B:B, "Not found")</f>
        <v>MegaMart Jimenezborough</v>
      </c>
      <c r="Y4512" t="str">
        <f>_xlfn.XLOOKUP(Table4[[#This Row],[StoreID]],Stores!A:A,Stores!C:C, "Not Found")</f>
        <v>Jimenezborough</v>
      </c>
      <c r="Z4512" t="str">
        <f>_xlfn.XLOOKUP(Table4[[#This Row],[StoreID]],Stores!A:A,Stores!D:D, "Not Found")</f>
        <v>South</v>
      </c>
    </row>
    <row r="4513" spans="1:26">
      <c r="A4513" t="s">
        <v>5379</v>
      </c>
      <c r="B4513" s="1">
        <v>45193</v>
      </c>
      <c r="C4513" t="s">
        <v>664</v>
      </c>
      <c r="D4513" t="s">
        <v>778</v>
      </c>
      <c r="E4513" t="s">
        <v>839</v>
      </c>
      <c r="F4513">
        <v>4</v>
      </c>
      <c r="G4513">
        <v>0.05</v>
      </c>
      <c r="H4513" t="s">
        <v>865</v>
      </c>
      <c r="I4513" s="4">
        <f>Table4[[#This Row],[Quantity]]*Table4[[#This Row],[UnitPrice]]</f>
        <v>4063.04</v>
      </c>
      <c r="J4513" s="4">
        <f>Table4[[#This Row],[Gross Revenue]]*(1-Table4[[#This Row],[Discount]])</f>
        <v>3859.8879999999999</v>
      </c>
      <c r="K4513" s="4">
        <f>Table4[[#This Row],[Quantity]]*Table4[[#This Row],[CostPrice]]</f>
        <v>2337.6</v>
      </c>
      <c r="L4513" s="4">
        <f>Table4[[#This Row],[Net Revenue]]-Table4[[#This Row],[Total Cost]]</f>
        <v>1522.288</v>
      </c>
      <c r="M4513" t="str">
        <f>_xlfn.XLOOKUP(Table4[[#This Row],[ProductID]], Products!A:A,Products!B:B, "Not Found")</f>
        <v>Behavior Dairy</v>
      </c>
      <c r="N4513" t="str">
        <f>TEXT(Table4[[#This Row],[Date]], "mmm")</f>
        <v>Sep</v>
      </c>
      <c r="O4513" t="str">
        <f>TEXT(Table4[[#This Row],[Date]], "yyyy")</f>
        <v>2023</v>
      </c>
      <c r="P4513" t="str">
        <f>_xlfn.XLOOKUP(Table4[[#This Row],[ProductID]],Products!A:A,Products!C:C, "Not Found")</f>
        <v>Groceries</v>
      </c>
      <c r="Q4513" t="str">
        <f>_xlfn.XLOOKUP(Table4[[#This Row],[ProductID]],Products!A:A,Products!D:D,"Not Found")</f>
        <v>Dairy</v>
      </c>
      <c r="R4513">
        <f>_xlfn.XLOOKUP(Table4[[#This Row],[ProductID]],Products!A:A,Products!E:E,"Not Found")</f>
        <v>1015.76</v>
      </c>
      <c r="S4513">
        <f>_xlfn.XLOOKUP(Table4[[#This Row],[ProductID]],Products!A:A,Products!F:F, "Not Found")</f>
        <v>584.4</v>
      </c>
      <c r="T4513" t="str">
        <f>_xlfn.XLOOKUP(Table4[[#This Row],[CustomerID]],Customers!A:A,Customers!D:D, "Not Found")</f>
        <v>M</v>
      </c>
      <c r="U4513" s="6">
        <f>_xlfn.XLOOKUP(Table4[[#This Row],[CustomerID]],Customers!A:A,Customers!E:E, "Not Found")</f>
        <v>22243</v>
      </c>
      <c r="V4513">
        <f ca="1">DATEDIF(Table4[[#This Row],[CustomerBirthday]], TODAY(), "Y")</f>
        <v>65</v>
      </c>
      <c r="W4513" t="str" cm="1">
        <f t="array" aca="1" ref="W4513" ca="1">_xlfn.IFS(Table4[[#This Row],[Age]]&lt;25, "Under 25",Table4[[#This Row],[Age]]=34, "25-34", Table4[[#This Row],[Age]]&lt;=49, "35-49", Table4[[#This Row],[Age]]&lt;=64, "50-64", Table4[[#This Row],[Age]]&gt;=65, "65+")</f>
        <v>65+</v>
      </c>
      <c r="X4513" t="str">
        <f>_xlfn.XLOOKUP(Table4[[#This Row],[StoreID]],Stores!A:A,Stores!B:B, "Not found")</f>
        <v>MegaMart New Michele</v>
      </c>
      <c r="Y4513" t="str">
        <f>_xlfn.XLOOKUP(Table4[[#This Row],[StoreID]],Stores!A:A,Stores!C:C, "Not Found")</f>
        <v>New Michele</v>
      </c>
      <c r="Z4513" t="str">
        <f>_xlfn.XLOOKUP(Table4[[#This Row],[StoreID]],Stores!A:A,Stores!D:D, "Not Found")</f>
        <v>West</v>
      </c>
    </row>
    <row r="4514" spans="1:26">
      <c r="A4514" t="s">
        <v>5380</v>
      </c>
      <c r="B4514" s="1">
        <v>45271</v>
      </c>
      <c r="C4514" t="s">
        <v>234</v>
      </c>
      <c r="D4514" t="s">
        <v>818</v>
      </c>
      <c r="E4514" t="s">
        <v>839</v>
      </c>
      <c r="F4514">
        <v>5</v>
      </c>
      <c r="G4514">
        <v>0.15</v>
      </c>
      <c r="H4514" t="s">
        <v>875</v>
      </c>
      <c r="I4514" s="4">
        <f>Table4[[#This Row],[Quantity]]*Table4[[#This Row],[UnitPrice]]</f>
        <v>5826.8499999999995</v>
      </c>
      <c r="J4514" s="4">
        <f>Table4[[#This Row],[Gross Revenue]]*(1-Table4[[#This Row],[Discount]])</f>
        <v>4952.8224999999993</v>
      </c>
      <c r="K4514" s="4">
        <f>Table4[[#This Row],[Quantity]]*Table4[[#This Row],[CostPrice]]</f>
        <v>4632.75</v>
      </c>
      <c r="L4514" s="4">
        <f>Table4[[#This Row],[Net Revenue]]-Table4[[#This Row],[Total Cost]]</f>
        <v>320.07249999999931</v>
      </c>
      <c r="M4514" t="str">
        <f>_xlfn.XLOOKUP(Table4[[#This Row],[ProductID]], Products!A:A,Products!B:B, "Not Found")</f>
        <v>Nature Clothing</v>
      </c>
      <c r="N4514" t="str">
        <f>TEXT(Table4[[#This Row],[Date]], "mmm")</f>
        <v>Dec</v>
      </c>
      <c r="O4514" t="str">
        <f>TEXT(Table4[[#This Row],[Date]], "yyyy")</f>
        <v>2023</v>
      </c>
      <c r="P4514" t="str">
        <f>_xlfn.XLOOKUP(Table4[[#This Row],[ProductID]],Products!A:A,Products!C:C, "Not Found")</f>
        <v>Fashion</v>
      </c>
      <c r="Q4514" t="str">
        <f>_xlfn.XLOOKUP(Table4[[#This Row],[ProductID]],Products!A:A,Products!D:D,"Not Found")</f>
        <v>Clothing</v>
      </c>
      <c r="R4514">
        <f>_xlfn.XLOOKUP(Table4[[#This Row],[ProductID]],Products!A:A,Products!E:E,"Not Found")</f>
        <v>1165.3699999999999</v>
      </c>
      <c r="S4514">
        <f>_xlfn.XLOOKUP(Table4[[#This Row],[ProductID]],Products!A:A,Products!F:F, "Not Found")</f>
        <v>926.55</v>
      </c>
      <c r="T4514" t="str">
        <f>_xlfn.XLOOKUP(Table4[[#This Row],[CustomerID]],Customers!A:A,Customers!D:D, "Not Found")</f>
        <v>M</v>
      </c>
      <c r="U4514" s="6">
        <f>_xlfn.XLOOKUP(Table4[[#This Row],[CustomerID]],Customers!A:A,Customers!E:E, "Not Found")</f>
        <v>25132</v>
      </c>
      <c r="V4514">
        <f ca="1">DATEDIF(Table4[[#This Row],[CustomerBirthday]], TODAY(), "Y")</f>
        <v>57</v>
      </c>
      <c r="W4514" t="str" cm="1">
        <f t="array" aca="1" ref="W4514" ca="1">_xlfn.IFS(Table4[[#This Row],[Age]]&lt;25, "Under 25",Table4[[#This Row],[Age]]=34, "25-34", Table4[[#This Row],[Age]]&lt;=49, "35-49", Table4[[#This Row],[Age]]&lt;=64, "50-64", Table4[[#This Row],[Age]]&gt;=65, "65+")</f>
        <v>50-64</v>
      </c>
      <c r="X4514" t="str">
        <f>_xlfn.XLOOKUP(Table4[[#This Row],[StoreID]],Stores!A:A,Stores!B:B, "Not found")</f>
        <v>MegaMart New Michele</v>
      </c>
      <c r="Y4514" t="str">
        <f>_xlfn.XLOOKUP(Table4[[#This Row],[StoreID]],Stores!A:A,Stores!C:C, "Not Found")</f>
        <v>New Michele</v>
      </c>
      <c r="Z4514" t="str">
        <f>_xlfn.XLOOKUP(Table4[[#This Row],[StoreID]],Stores!A:A,Stores!D:D, "Not Found")</f>
        <v>West</v>
      </c>
    </row>
    <row r="4515" spans="1:26">
      <c r="A4515" t="s">
        <v>5381</v>
      </c>
      <c r="B4515" s="1">
        <v>45718</v>
      </c>
      <c r="C4515" t="s">
        <v>464</v>
      </c>
      <c r="D4515" t="s">
        <v>774</v>
      </c>
      <c r="E4515" t="s">
        <v>842</v>
      </c>
      <c r="F4515">
        <v>5</v>
      </c>
      <c r="G4515">
        <v>0.05</v>
      </c>
      <c r="H4515" t="s">
        <v>871</v>
      </c>
      <c r="I4515" s="4">
        <f>Table4[[#This Row],[Quantity]]*Table4[[#This Row],[UnitPrice]]</f>
        <v>7437.05</v>
      </c>
      <c r="J4515" s="4">
        <f>Table4[[#This Row],[Gross Revenue]]*(1-Table4[[#This Row],[Discount]])</f>
        <v>7065.1975000000002</v>
      </c>
      <c r="K4515" s="4">
        <f>Table4[[#This Row],[Quantity]]*Table4[[#This Row],[CostPrice]]</f>
        <v>4065.3500000000004</v>
      </c>
      <c r="L4515" s="4">
        <f>Table4[[#This Row],[Net Revenue]]-Table4[[#This Row],[Total Cost]]</f>
        <v>2999.8474999999999</v>
      </c>
      <c r="M4515" t="str">
        <f>_xlfn.XLOOKUP(Table4[[#This Row],[ProductID]], Products!A:A,Products!B:B, "Not Found")</f>
        <v>Him Smartphone</v>
      </c>
      <c r="N4515" t="str">
        <f>TEXT(Table4[[#This Row],[Date]], "mmm")</f>
        <v>Mar</v>
      </c>
      <c r="O4515" t="str">
        <f>TEXT(Table4[[#This Row],[Date]], "yyyy")</f>
        <v>2025</v>
      </c>
      <c r="P4515" t="str">
        <f>_xlfn.XLOOKUP(Table4[[#This Row],[ProductID]],Products!A:A,Products!C:C, "Not Found")</f>
        <v>Electronics</v>
      </c>
      <c r="Q4515" t="str">
        <f>_xlfn.XLOOKUP(Table4[[#This Row],[ProductID]],Products!A:A,Products!D:D,"Not Found")</f>
        <v>Smartphone</v>
      </c>
      <c r="R4515">
        <f>_xlfn.XLOOKUP(Table4[[#This Row],[ProductID]],Products!A:A,Products!E:E,"Not Found")</f>
        <v>1487.41</v>
      </c>
      <c r="S4515">
        <f>_xlfn.XLOOKUP(Table4[[#This Row],[ProductID]],Products!A:A,Products!F:F, "Not Found")</f>
        <v>813.07</v>
      </c>
      <c r="T4515" t="str">
        <f>_xlfn.XLOOKUP(Table4[[#This Row],[CustomerID]],Customers!A:A,Customers!D:D, "Not Found")</f>
        <v>M</v>
      </c>
      <c r="U4515" s="6">
        <f>_xlfn.XLOOKUP(Table4[[#This Row],[CustomerID]],Customers!A:A,Customers!E:E, "Not Found")</f>
        <v>29315</v>
      </c>
      <c r="V4515">
        <f ca="1">DATEDIF(Table4[[#This Row],[CustomerBirthday]], TODAY(), "Y")</f>
        <v>46</v>
      </c>
      <c r="W4515" t="str" cm="1">
        <f t="array" aca="1" ref="W4515" ca="1">_xlfn.IFS(Table4[[#This Row],[Age]]&lt;25, "Under 25",Table4[[#This Row],[Age]]=34, "25-34", Table4[[#This Row],[Age]]&lt;=49, "35-49", Table4[[#This Row],[Age]]&lt;=64, "50-64", Table4[[#This Row],[Age]]&gt;=65, "65+")</f>
        <v>35-49</v>
      </c>
      <c r="X4515" t="str">
        <f>_xlfn.XLOOKUP(Table4[[#This Row],[StoreID]],Stores!A:A,Stores!B:B, "Not found")</f>
        <v>MegaMart Brianahaven</v>
      </c>
      <c r="Y4515" t="str">
        <f>_xlfn.XLOOKUP(Table4[[#This Row],[StoreID]],Stores!A:A,Stores!C:C, "Not Found")</f>
        <v>Brianahaven</v>
      </c>
      <c r="Z4515" t="str">
        <f>_xlfn.XLOOKUP(Table4[[#This Row],[StoreID]],Stores!A:A,Stores!D:D, "Not Found")</f>
        <v>North</v>
      </c>
    </row>
    <row r="4516" spans="1:26">
      <c r="A4516" t="s">
        <v>5382</v>
      </c>
      <c r="B4516" s="1">
        <v>45811</v>
      </c>
      <c r="C4516" t="s">
        <v>310</v>
      </c>
      <c r="D4516" t="s">
        <v>711</v>
      </c>
      <c r="E4516" t="s">
        <v>831</v>
      </c>
      <c r="F4516">
        <v>2</v>
      </c>
      <c r="G4516">
        <v>0.15</v>
      </c>
      <c r="H4516" t="s">
        <v>871</v>
      </c>
      <c r="I4516" s="4">
        <f>Table4[[#This Row],[Quantity]]*Table4[[#This Row],[UnitPrice]]</f>
        <v>3347.38</v>
      </c>
      <c r="J4516" s="4">
        <f>Table4[[#This Row],[Gross Revenue]]*(1-Table4[[#This Row],[Discount]])</f>
        <v>2845.2730000000001</v>
      </c>
      <c r="K4516" s="4">
        <f>Table4[[#This Row],[Quantity]]*Table4[[#This Row],[CostPrice]]</f>
        <v>2646.76</v>
      </c>
      <c r="L4516" s="4">
        <f>Table4[[#This Row],[Net Revenue]]-Table4[[#This Row],[Total Cost]]</f>
        <v>198.51299999999992</v>
      </c>
      <c r="M4516" t="str">
        <f>_xlfn.XLOOKUP(Table4[[#This Row],[ProductID]], Products!A:A,Products!B:B, "Not Found")</f>
        <v>Like Camera</v>
      </c>
      <c r="N4516" t="str">
        <f>TEXT(Table4[[#This Row],[Date]], "mmm")</f>
        <v>Jun</v>
      </c>
      <c r="O4516" t="str">
        <f>TEXT(Table4[[#This Row],[Date]], "yyyy")</f>
        <v>2025</v>
      </c>
      <c r="P4516" t="str">
        <f>_xlfn.XLOOKUP(Table4[[#This Row],[ProductID]],Products!A:A,Products!C:C, "Not Found")</f>
        <v>Electronics</v>
      </c>
      <c r="Q4516" t="str">
        <f>_xlfn.XLOOKUP(Table4[[#This Row],[ProductID]],Products!A:A,Products!D:D,"Not Found")</f>
        <v>Camera</v>
      </c>
      <c r="R4516">
        <f>_xlfn.XLOOKUP(Table4[[#This Row],[ProductID]],Products!A:A,Products!E:E,"Not Found")</f>
        <v>1673.69</v>
      </c>
      <c r="S4516">
        <f>_xlfn.XLOOKUP(Table4[[#This Row],[ProductID]],Products!A:A,Products!F:F, "Not Found")</f>
        <v>1323.38</v>
      </c>
      <c r="T4516" t="str">
        <f>_xlfn.XLOOKUP(Table4[[#This Row],[CustomerID]],Customers!A:A,Customers!D:D, "Not Found")</f>
        <v>M</v>
      </c>
      <c r="U4516" s="6">
        <f>_xlfn.XLOOKUP(Table4[[#This Row],[CustomerID]],Customers!A:A,Customers!E:E, "Not Found")</f>
        <v>37752</v>
      </c>
      <c r="V4516">
        <f ca="1">DATEDIF(Table4[[#This Row],[CustomerBirthday]], TODAY(), "Y")</f>
        <v>23</v>
      </c>
      <c r="W4516" t="str" cm="1">
        <f t="array" aca="1" ref="W4516" ca="1">_xlfn.IFS(Table4[[#This Row],[Age]]&lt;25, "Under 25",Table4[[#This Row],[Age]]=34, "25-34", Table4[[#This Row],[Age]]&lt;=49, "35-49", Table4[[#This Row],[Age]]&lt;=64, "50-64", Table4[[#This Row],[Age]]&gt;=65, "65+")</f>
        <v>Under 25</v>
      </c>
      <c r="X4516" t="str">
        <f>_xlfn.XLOOKUP(Table4[[#This Row],[StoreID]],Stores!A:A,Stores!B:B, "Not found")</f>
        <v>MegaMart Jimenezborough</v>
      </c>
      <c r="Y4516" t="str">
        <f>_xlfn.XLOOKUP(Table4[[#This Row],[StoreID]],Stores!A:A,Stores!C:C, "Not Found")</f>
        <v>Jimenezborough</v>
      </c>
      <c r="Z4516" t="str">
        <f>_xlfn.XLOOKUP(Table4[[#This Row],[StoreID]],Stores!A:A,Stores!D:D, "Not Found")</f>
        <v>South</v>
      </c>
    </row>
    <row r="4517" spans="1:26">
      <c r="A4517" t="s">
        <v>5383</v>
      </c>
      <c r="B4517" s="1">
        <v>45507</v>
      </c>
      <c r="C4517" t="s">
        <v>379</v>
      </c>
      <c r="D4517" t="s">
        <v>725</v>
      </c>
      <c r="E4517" t="s">
        <v>842</v>
      </c>
      <c r="F4517">
        <v>1</v>
      </c>
      <c r="G4517">
        <v>0.15</v>
      </c>
      <c r="H4517" t="s">
        <v>868</v>
      </c>
      <c r="I4517" s="4">
        <f>Table4[[#This Row],[Quantity]]*Table4[[#This Row],[UnitPrice]]</f>
        <v>1396.22</v>
      </c>
      <c r="J4517" s="4">
        <f>Table4[[#This Row],[Gross Revenue]]*(1-Table4[[#This Row],[Discount]])</f>
        <v>1186.787</v>
      </c>
      <c r="K4517" s="4">
        <f>Table4[[#This Row],[Quantity]]*Table4[[#This Row],[CostPrice]]</f>
        <v>1004.09</v>
      </c>
      <c r="L4517" s="4">
        <f>Table4[[#This Row],[Net Revenue]]-Table4[[#This Row],[Total Cost]]</f>
        <v>182.697</v>
      </c>
      <c r="M4517" t="str">
        <f>_xlfn.XLOOKUP(Table4[[#This Row],[ProductID]], Products!A:A,Products!B:B, "Not Found")</f>
        <v>Knowledge Bags</v>
      </c>
      <c r="N4517" t="str">
        <f>TEXT(Table4[[#This Row],[Date]], "mmm")</f>
        <v>Aug</v>
      </c>
      <c r="O4517" t="str">
        <f>TEXT(Table4[[#This Row],[Date]], "yyyy")</f>
        <v>2024</v>
      </c>
      <c r="P4517" t="str">
        <f>_xlfn.XLOOKUP(Table4[[#This Row],[ProductID]],Products!A:A,Products!C:C, "Not Found")</f>
        <v>Fashion</v>
      </c>
      <c r="Q4517" t="str">
        <f>_xlfn.XLOOKUP(Table4[[#This Row],[ProductID]],Products!A:A,Products!D:D,"Not Found")</f>
        <v>Bags</v>
      </c>
      <c r="R4517">
        <f>_xlfn.XLOOKUP(Table4[[#This Row],[ProductID]],Products!A:A,Products!E:E,"Not Found")</f>
        <v>1396.22</v>
      </c>
      <c r="S4517">
        <f>_xlfn.XLOOKUP(Table4[[#This Row],[ProductID]],Products!A:A,Products!F:F, "Not Found")</f>
        <v>1004.09</v>
      </c>
      <c r="T4517" t="str">
        <f>_xlfn.XLOOKUP(Table4[[#This Row],[CustomerID]],Customers!A:A,Customers!D:D, "Not Found")</f>
        <v>F</v>
      </c>
      <c r="U4517" s="6">
        <f>_xlfn.XLOOKUP(Table4[[#This Row],[CustomerID]],Customers!A:A,Customers!E:E, "Not Found")</f>
        <v>20604</v>
      </c>
      <c r="V4517">
        <f ca="1">DATEDIF(Table4[[#This Row],[CustomerBirthday]], TODAY(), "Y")</f>
        <v>70</v>
      </c>
      <c r="W4517" t="str" cm="1">
        <f t="array" aca="1" ref="W4517" ca="1">_xlfn.IFS(Table4[[#This Row],[Age]]&lt;25, "Under 25",Table4[[#This Row],[Age]]=34, "25-34", Table4[[#This Row],[Age]]&lt;=49, "35-49", Table4[[#This Row],[Age]]&lt;=64, "50-64", Table4[[#This Row],[Age]]&gt;=65, "65+")</f>
        <v>65+</v>
      </c>
      <c r="X4517" t="str">
        <f>_xlfn.XLOOKUP(Table4[[#This Row],[StoreID]],Stores!A:A,Stores!B:B, "Not found")</f>
        <v>MegaMart Brianahaven</v>
      </c>
      <c r="Y4517" t="str">
        <f>_xlfn.XLOOKUP(Table4[[#This Row],[StoreID]],Stores!A:A,Stores!C:C, "Not Found")</f>
        <v>Brianahaven</v>
      </c>
      <c r="Z4517" t="str">
        <f>_xlfn.XLOOKUP(Table4[[#This Row],[StoreID]],Stores!A:A,Stores!D:D, "Not Found")</f>
        <v>North</v>
      </c>
    </row>
    <row r="4518" spans="1:26">
      <c r="A4518" t="s">
        <v>5384</v>
      </c>
      <c r="B4518" s="1">
        <v>45430</v>
      </c>
      <c r="C4518" t="s">
        <v>640</v>
      </c>
      <c r="D4518" t="s">
        <v>784</v>
      </c>
      <c r="E4518" t="s">
        <v>842</v>
      </c>
      <c r="F4518">
        <v>3</v>
      </c>
      <c r="G4518">
        <v>0.15</v>
      </c>
      <c r="H4518" t="s">
        <v>871</v>
      </c>
      <c r="I4518" s="4">
        <f>Table4[[#This Row],[Quantity]]*Table4[[#This Row],[UnitPrice]]</f>
        <v>4455.1499999999996</v>
      </c>
      <c r="J4518" s="4">
        <f>Table4[[#This Row],[Gross Revenue]]*(1-Table4[[#This Row],[Discount]])</f>
        <v>3786.8774999999996</v>
      </c>
      <c r="K4518" s="4">
        <f>Table4[[#This Row],[Quantity]]*Table4[[#This Row],[CostPrice]]</f>
        <v>2964.93</v>
      </c>
      <c r="L4518" s="4">
        <f>Table4[[#This Row],[Net Revenue]]-Table4[[#This Row],[Total Cost]]</f>
        <v>821.94749999999976</v>
      </c>
      <c r="M4518" t="str">
        <f>_xlfn.XLOOKUP(Table4[[#This Row],[ProductID]], Products!A:A,Products!B:B, "Not Found")</f>
        <v>Road Clothing</v>
      </c>
      <c r="N4518" t="str">
        <f>TEXT(Table4[[#This Row],[Date]], "mmm")</f>
        <v>May</v>
      </c>
      <c r="O4518" t="str">
        <f>TEXT(Table4[[#This Row],[Date]], "yyyy")</f>
        <v>2024</v>
      </c>
      <c r="P4518" t="str">
        <f>_xlfn.XLOOKUP(Table4[[#This Row],[ProductID]],Products!A:A,Products!C:C, "Not Found")</f>
        <v>Fashion</v>
      </c>
      <c r="Q4518" t="str">
        <f>_xlfn.XLOOKUP(Table4[[#This Row],[ProductID]],Products!A:A,Products!D:D,"Not Found")</f>
        <v>Clothing</v>
      </c>
      <c r="R4518">
        <f>_xlfn.XLOOKUP(Table4[[#This Row],[ProductID]],Products!A:A,Products!E:E,"Not Found")</f>
        <v>1485.05</v>
      </c>
      <c r="S4518">
        <f>_xlfn.XLOOKUP(Table4[[#This Row],[ProductID]],Products!A:A,Products!F:F, "Not Found")</f>
        <v>988.31</v>
      </c>
      <c r="T4518" t="str">
        <f>_xlfn.XLOOKUP(Table4[[#This Row],[CustomerID]],Customers!A:A,Customers!D:D, "Not Found")</f>
        <v>F</v>
      </c>
      <c r="U4518" s="6">
        <f>_xlfn.XLOOKUP(Table4[[#This Row],[CustomerID]],Customers!A:A,Customers!E:E, "Not Found")</f>
        <v>26631</v>
      </c>
      <c r="V4518">
        <f ca="1">DATEDIF(Table4[[#This Row],[CustomerBirthday]], TODAY(), "Y")</f>
        <v>53</v>
      </c>
      <c r="W4518" t="str" cm="1">
        <f t="array" aca="1" ref="W4518" ca="1">_xlfn.IFS(Table4[[#This Row],[Age]]&lt;25, "Under 25",Table4[[#This Row],[Age]]=34, "25-34", Table4[[#This Row],[Age]]&lt;=49, "35-49", Table4[[#This Row],[Age]]&lt;=64, "50-64", Table4[[#This Row],[Age]]&gt;=65, "65+")</f>
        <v>50-64</v>
      </c>
      <c r="X4518" t="str">
        <f>_xlfn.XLOOKUP(Table4[[#This Row],[StoreID]],Stores!A:A,Stores!B:B, "Not found")</f>
        <v>MegaMart Brianahaven</v>
      </c>
      <c r="Y4518" t="str">
        <f>_xlfn.XLOOKUP(Table4[[#This Row],[StoreID]],Stores!A:A,Stores!C:C, "Not Found")</f>
        <v>Brianahaven</v>
      </c>
      <c r="Z4518" t="str">
        <f>_xlfn.XLOOKUP(Table4[[#This Row],[StoreID]],Stores!A:A,Stores!D:D, "Not Found")</f>
        <v>North</v>
      </c>
    </row>
    <row r="4519" spans="1:26">
      <c r="A4519" t="s">
        <v>5385</v>
      </c>
      <c r="B4519" s="1">
        <v>45428</v>
      </c>
      <c r="C4519" t="s">
        <v>134</v>
      </c>
      <c r="D4519" t="s">
        <v>798</v>
      </c>
      <c r="E4519" t="s">
        <v>839</v>
      </c>
      <c r="F4519">
        <v>1</v>
      </c>
      <c r="G4519">
        <v>0.15</v>
      </c>
      <c r="H4519" t="s">
        <v>868</v>
      </c>
      <c r="I4519" s="4">
        <f>Table4[[#This Row],[Quantity]]*Table4[[#This Row],[UnitPrice]]</f>
        <v>1501.46</v>
      </c>
      <c r="J4519" s="4">
        <f>Table4[[#This Row],[Gross Revenue]]*(1-Table4[[#This Row],[Discount]])</f>
        <v>1276.241</v>
      </c>
      <c r="K4519" s="4">
        <f>Table4[[#This Row],[Quantity]]*Table4[[#This Row],[CostPrice]]</f>
        <v>1167.73</v>
      </c>
      <c r="L4519" s="4">
        <f>Table4[[#This Row],[Net Revenue]]-Table4[[#This Row],[Total Cost]]</f>
        <v>108.51099999999997</v>
      </c>
      <c r="M4519" t="str">
        <f>_xlfn.XLOOKUP(Table4[[#This Row],[ProductID]], Products!A:A,Products!B:B, "Not Found")</f>
        <v>New Watches</v>
      </c>
      <c r="N4519" t="str">
        <f>TEXT(Table4[[#This Row],[Date]], "mmm")</f>
        <v>May</v>
      </c>
      <c r="O4519" t="str">
        <f>TEXT(Table4[[#This Row],[Date]], "yyyy")</f>
        <v>2024</v>
      </c>
      <c r="P4519" t="str">
        <f>_xlfn.XLOOKUP(Table4[[#This Row],[ProductID]],Products!A:A,Products!C:C, "Not Found")</f>
        <v>Fashion</v>
      </c>
      <c r="Q4519" t="str">
        <f>_xlfn.XLOOKUP(Table4[[#This Row],[ProductID]],Products!A:A,Products!D:D,"Not Found")</f>
        <v>Watches</v>
      </c>
      <c r="R4519">
        <f>_xlfn.XLOOKUP(Table4[[#This Row],[ProductID]],Products!A:A,Products!E:E,"Not Found")</f>
        <v>1501.46</v>
      </c>
      <c r="S4519">
        <f>_xlfn.XLOOKUP(Table4[[#This Row],[ProductID]],Products!A:A,Products!F:F, "Not Found")</f>
        <v>1167.73</v>
      </c>
      <c r="T4519" t="str">
        <f>_xlfn.XLOOKUP(Table4[[#This Row],[CustomerID]],Customers!A:A,Customers!D:D, "Not Found")</f>
        <v>F</v>
      </c>
      <c r="U4519" s="6">
        <f>_xlfn.XLOOKUP(Table4[[#This Row],[CustomerID]],Customers!A:A,Customers!E:E, "Not Found")</f>
        <v>23730</v>
      </c>
      <c r="V4519">
        <f ca="1">DATEDIF(Table4[[#This Row],[CustomerBirthday]], TODAY(), "Y")</f>
        <v>61</v>
      </c>
      <c r="W4519" t="str" cm="1">
        <f t="array" aca="1" ref="W4519" ca="1">_xlfn.IFS(Table4[[#This Row],[Age]]&lt;25, "Under 25",Table4[[#This Row],[Age]]=34, "25-34", Table4[[#This Row],[Age]]&lt;=49, "35-49", Table4[[#This Row],[Age]]&lt;=64, "50-64", Table4[[#This Row],[Age]]&gt;=65, "65+")</f>
        <v>50-64</v>
      </c>
      <c r="X4519" t="str">
        <f>_xlfn.XLOOKUP(Table4[[#This Row],[StoreID]],Stores!A:A,Stores!B:B, "Not found")</f>
        <v>MegaMart New Michele</v>
      </c>
      <c r="Y4519" t="str">
        <f>_xlfn.XLOOKUP(Table4[[#This Row],[StoreID]],Stores!A:A,Stores!C:C, "Not Found")</f>
        <v>New Michele</v>
      </c>
      <c r="Z4519" t="str">
        <f>_xlfn.XLOOKUP(Table4[[#This Row],[StoreID]],Stores!A:A,Stores!D:D, "Not Found")</f>
        <v>West</v>
      </c>
    </row>
    <row r="4520" spans="1:26">
      <c r="A4520" t="s">
        <v>5386</v>
      </c>
      <c r="B4520" s="1">
        <v>45467</v>
      </c>
      <c r="C4520" t="s">
        <v>509</v>
      </c>
      <c r="D4520" t="s">
        <v>725</v>
      </c>
      <c r="E4520" t="s">
        <v>842</v>
      </c>
      <c r="F4520">
        <v>5</v>
      </c>
      <c r="G4520">
        <v>0.1</v>
      </c>
      <c r="H4520" t="s">
        <v>865</v>
      </c>
      <c r="I4520" s="4">
        <f>Table4[[#This Row],[Quantity]]*Table4[[#This Row],[UnitPrice]]</f>
        <v>6981.1</v>
      </c>
      <c r="J4520" s="4">
        <f>Table4[[#This Row],[Gross Revenue]]*(1-Table4[[#This Row],[Discount]])</f>
        <v>6282.9900000000007</v>
      </c>
      <c r="K4520" s="4">
        <f>Table4[[#This Row],[Quantity]]*Table4[[#This Row],[CostPrice]]</f>
        <v>5020.45</v>
      </c>
      <c r="L4520" s="4">
        <f>Table4[[#This Row],[Net Revenue]]-Table4[[#This Row],[Total Cost]]</f>
        <v>1262.5400000000009</v>
      </c>
      <c r="M4520" t="str">
        <f>_xlfn.XLOOKUP(Table4[[#This Row],[ProductID]], Products!A:A,Products!B:B, "Not Found")</f>
        <v>Knowledge Bags</v>
      </c>
      <c r="N4520" t="str">
        <f>TEXT(Table4[[#This Row],[Date]], "mmm")</f>
        <v>Jun</v>
      </c>
      <c r="O4520" t="str">
        <f>TEXT(Table4[[#This Row],[Date]], "yyyy")</f>
        <v>2024</v>
      </c>
      <c r="P4520" t="str">
        <f>_xlfn.XLOOKUP(Table4[[#This Row],[ProductID]],Products!A:A,Products!C:C, "Not Found")</f>
        <v>Fashion</v>
      </c>
      <c r="Q4520" t="str">
        <f>_xlfn.XLOOKUP(Table4[[#This Row],[ProductID]],Products!A:A,Products!D:D,"Not Found")</f>
        <v>Bags</v>
      </c>
      <c r="R4520">
        <f>_xlfn.XLOOKUP(Table4[[#This Row],[ProductID]],Products!A:A,Products!E:E,"Not Found")</f>
        <v>1396.22</v>
      </c>
      <c r="S4520">
        <f>_xlfn.XLOOKUP(Table4[[#This Row],[ProductID]],Products!A:A,Products!F:F, "Not Found")</f>
        <v>1004.09</v>
      </c>
      <c r="T4520" t="str">
        <f>_xlfn.XLOOKUP(Table4[[#This Row],[CustomerID]],Customers!A:A,Customers!D:D, "Not Found")</f>
        <v>F</v>
      </c>
      <c r="U4520" s="6">
        <f>_xlfn.XLOOKUP(Table4[[#This Row],[CustomerID]],Customers!A:A,Customers!E:E, "Not Found")</f>
        <v>26827</v>
      </c>
      <c r="V4520">
        <f ca="1">DATEDIF(Table4[[#This Row],[CustomerBirthday]], TODAY(), "Y")</f>
        <v>53</v>
      </c>
      <c r="W4520" t="str" cm="1">
        <f t="array" aca="1" ref="W4520" ca="1">_xlfn.IFS(Table4[[#This Row],[Age]]&lt;25, "Under 25",Table4[[#This Row],[Age]]=34, "25-34", Table4[[#This Row],[Age]]&lt;=49, "35-49", Table4[[#This Row],[Age]]&lt;=64, "50-64", Table4[[#This Row],[Age]]&gt;=65, "65+")</f>
        <v>50-64</v>
      </c>
      <c r="X4520" t="str">
        <f>_xlfn.XLOOKUP(Table4[[#This Row],[StoreID]],Stores!A:A,Stores!B:B, "Not found")</f>
        <v>MegaMart Brianahaven</v>
      </c>
      <c r="Y4520" t="str">
        <f>_xlfn.XLOOKUP(Table4[[#This Row],[StoreID]],Stores!A:A,Stores!C:C, "Not Found")</f>
        <v>Brianahaven</v>
      </c>
      <c r="Z4520" t="str">
        <f>_xlfn.XLOOKUP(Table4[[#This Row],[StoreID]],Stores!A:A,Stores!D:D, "Not Found")</f>
        <v>North</v>
      </c>
    </row>
    <row r="4521" spans="1:26">
      <c r="A4521" t="s">
        <v>5387</v>
      </c>
      <c r="B4521" s="1">
        <v>45817</v>
      </c>
      <c r="C4521" t="s">
        <v>452</v>
      </c>
      <c r="D4521" t="s">
        <v>806</v>
      </c>
      <c r="E4521" t="s">
        <v>842</v>
      </c>
      <c r="F4521">
        <v>1</v>
      </c>
      <c r="G4521">
        <v>0.05</v>
      </c>
      <c r="H4521" t="s">
        <v>875</v>
      </c>
      <c r="I4521" s="4">
        <f>Table4[[#This Row],[Quantity]]*Table4[[#This Row],[UnitPrice]]</f>
        <v>1745.61</v>
      </c>
      <c r="J4521" s="4">
        <f>Table4[[#This Row],[Gross Revenue]]*(1-Table4[[#This Row],[Discount]])</f>
        <v>1658.3294999999998</v>
      </c>
      <c r="K4521" s="4">
        <f>Table4[[#This Row],[Quantity]]*Table4[[#This Row],[CostPrice]]</f>
        <v>1322.44</v>
      </c>
      <c r="L4521" s="4">
        <f>Table4[[#This Row],[Net Revenue]]-Table4[[#This Row],[Total Cost]]</f>
        <v>335.88949999999977</v>
      </c>
      <c r="M4521" t="str">
        <f>_xlfn.XLOOKUP(Table4[[#This Row],[ProductID]], Products!A:A,Products!B:B, "Not Found")</f>
        <v>Piece Headphones</v>
      </c>
      <c r="N4521" t="str">
        <f>TEXT(Table4[[#This Row],[Date]], "mmm")</f>
        <v>Jun</v>
      </c>
      <c r="O4521" t="str">
        <f>TEXT(Table4[[#This Row],[Date]], "yyyy")</f>
        <v>2025</v>
      </c>
      <c r="P4521" t="str">
        <f>_xlfn.XLOOKUP(Table4[[#This Row],[ProductID]],Products!A:A,Products!C:C, "Not Found")</f>
        <v>Electronics</v>
      </c>
      <c r="Q4521" t="str">
        <f>_xlfn.XLOOKUP(Table4[[#This Row],[ProductID]],Products!A:A,Products!D:D,"Not Found")</f>
        <v>Headphones</v>
      </c>
      <c r="R4521">
        <f>_xlfn.XLOOKUP(Table4[[#This Row],[ProductID]],Products!A:A,Products!E:E,"Not Found")</f>
        <v>1745.61</v>
      </c>
      <c r="S4521">
        <f>_xlfn.XLOOKUP(Table4[[#This Row],[ProductID]],Products!A:A,Products!F:F, "Not Found")</f>
        <v>1322.44</v>
      </c>
      <c r="T4521" t="str">
        <f>_xlfn.XLOOKUP(Table4[[#This Row],[CustomerID]],Customers!A:A,Customers!D:D, "Not Found")</f>
        <v>M</v>
      </c>
      <c r="U4521" s="6">
        <f>_xlfn.XLOOKUP(Table4[[#This Row],[CustomerID]],Customers!A:A,Customers!E:E, "Not Found")</f>
        <v>22556</v>
      </c>
      <c r="V4521">
        <f ca="1">DATEDIF(Table4[[#This Row],[CustomerBirthday]], TODAY(), "Y")</f>
        <v>64</v>
      </c>
      <c r="W4521" t="str" cm="1">
        <f t="array" aca="1" ref="W4521" ca="1">_xlfn.IFS(Table4[[#This Row],[Age]]&lt;25, "Under 25",Table4[[#This Row],[Age]]=34, "25-34", Table4[[#This Row],[Age]]&lt;=49, "35-49", Table4[[#This Row],[Age]]&lt;=64, "50-64", Table4[[#This Row],[Age]]&gt;=65, "65+")</f>
        <v>50-64</v>
      </c>
      <c r="X4521" t="str">
        <f>_xlfn.XLOOKUP(Table4[[#This Row],[StoreID]],Stores!A:A,Stores!B:B, "Not found")</f>
        <v>MegaMart Brianahaven</v>
      </c>
      <c r="Y4521" t="str">
        <f>_xlfn.XLOOKUP(Table4[[#This Row],[StoreID]],Stores!A:A,Stores!C:C, "Not Found")</f>
        <v>Brianahaven</v>
      </c>
      <c r="Z4521" t="str">
        <f>_xlfn.XLOOKUP(Table4[[#This Row],[StoreID]],Stores!A:A,Stores!D:D, "Not Found")</f>
        <v>North</v>
      </c>
    </row>
    <row r="4522" spans="1:26">
      <c r="A4522" t="s">
        <v>5388</v>
      </c>
      <c r="B4522" s="1">
        <v>45455</v>
      </c>
      <c r="C4522" t="s">
        <v>585</v>
      </c>
      <c r="D4522" t="s">
        <v>824</v>
      </c>
      <c r="E4522" t="s">
        <v>835</v>
      </c>
      <c r="F4522">
        <v>3</v>
      </c>
      <c r="G4522">
        <v>0</v>
      </c>
      <c r="H4522" t="s">
        <v>875</v>
      </c>
      <c r="I4522" s="4">
        <f>Table4[[#This Row],[Quantity]]*Table4[[#This Row],[UnitPrice]]</f>
        <v>1164.78</v>
      </c>
      <c r="J4522" s="4">
        <f>Table4[[#This Row],[Gross Revenue]]*(1-Table4[[#This Row],[Discount]])</f>
        <v>1164.78</v>
      </c>
      <c r="K4522" s="4">
        <f>Table4[[#This Row],[Quantity]]*Table4[[#This Row],[CostPrice]]</f>
        <v>597.90000000000009</v>
      </c>
      <c r="L4522" s="4">
        <f>Table4[[#This Row],[Net Revenue]]-Table4[[#This Row],[Total Cost]]</f>
        <v>566.87999999999988</v>
      </c>
      <c r="M4522" t="str">
        <f>_xlfn.XLOOKUP(Table4[[#This Row],[ProductID]], Products!A:A,Products!B:B, "Not Found")</f>
        <v>Possible Watches</v>
      </c>
      <c r="N4522" t="str">
        <f>TEXT(Table4[[#This Row],[Date]], "mmm")</f>
        <v>Jun</v>
      </c>
      <c r="O4522" t="str">
        <f>TEXT(Table4[[#This Row],[Date]], "yyyy")</f>
        <v>2024</v>
      </c>
      <c r="P4522" t="str">
        <f>_xlfn.XLOOKUP(Table4[[#This Row],[ProductID]],Products!A:A,Products!C:C, "Not Found")</f>
        <v>Fashion</v>
      </c>
      <c r="Q4522" t="str">
        <f>_xlfn.XLOOKUP(Table4[[#This Row],[ProductID]],Products!A:A,Products!D:D,"Not Found")</f>
        <v>Watches</v>
      </c>
      <c r="R4522">
        <f>_xlfn.XLOOKUP(Table4[[#This Row],[ProductID]],Products!A:A,Products!E:E,"Not Found")</f>
        <v>388.26</v>
      </c>
      <c r="S4522">
        <f>_xlfn.XLOOKUP(Table4[[#This Row],[ProductID]],Products!A:A,Products!F:F, "Not Found")</f>
        <v>199.3</v>
      </c>
      <c r="T4522" t="str">
        <f>_xlfn.XLOOKUP(Table4[[#This Row],[CustomerID]],Customers!A:A,Customers!D:D, "Not Found")</f>
        <v>M</v>
      </c>
      <c r="U4522" s="6">
        <f>_xlfn.XLOOKUP(Table4[[#This Row],[CustomerID]],Customers!A:A,Customers!E:E, "Not Found")</f>
        <v>25047</v>
      </c>
      <c r="V4522">
        <f ca="1">DATEDIF(Table4[[#This Row],[CustomerBirthday]], TODAY(), "Y")</f>
        <v>57</v>
      </c>
      <c r="W4522" t="str" cm="1">
        <f t="array" aca="1" ref="W4522" ca="1">_xlfn.IFS(Table4[[#This Row],[Age]]&lt;25, "Under 25",Table4[[#This Row],[Age]]=34, "25-34", Table4[[#This Row],[Age]]&lt;=49, "35-49", Table4[[#This Row],[Age]]&lt;=64, "50-64", Table4[[#This Row],[Age]]&gt;=65, "65+")</f>
        <v>50-64</v>
      </c>
      <c r="X4522" t="str">
        <f>_xlfn.XLOOKUP(Table4[[#This Row],[StoreID]],Stores!A:A,Stores!B:B, "Not found")</f>
        <v>MegaMart Peckmouth</v>
      </c>
      <c r="Y4522" t="str">
        <f>_xlfn.XLOOKUP(Table4[[#This Row],[StoreID]],Stores!A:A,Stores!C:C, "Not Found")</f>
        <v>Peckmouth</v>
      </c>
      <c r="Z4522" t="str">
        <f>_xlfn.XLOOKUP(Table4[[#This Row],[StoreID]],Stores!A:A,Stores!D:D, "Not Found")</f>
        <v>East</v>
      </c>
    </row>
    <row r="4523" spans="1:26">
      <c r="A4523" t="s">
        <v>5389</v>
      </c>
      <c r="B4523" s="1">
        <v>45723</v>
      </c>
      <c r="C4523" t="s">
        <v>396</v>
      </c>
      <c r="D4523" t="s">
        <v>715</v>
      </c>
      <c r="E4523" t="s">
        <v>831</v>
      </c>
      <c r="F4523">
        <v>5</v>
      </c>
      <c r="G4523">
        <v>0.1</v>
      </c>
      <c r="H4523" t="s">
        <v>868</v>
      </c>
      <c r="I4523" s="4">
        <f>Table4[[#This Row],[Quantity]]*Table4[[#This Row],[UnitPrice]]</f>
        <v>4093.8</v>
      </c>
      <c r="J4523" s="4">
        <f>Table4[[#This Row],[Gross Revenue]]*(1-Table4[[#This Row],[Discount]])</f>
        <v>3684.42</v>
      </c>
      <c r="K4523" s="4">
        <f>Table4[[#This Row],[Quantity]]*Table4[[#This Row],[CostPrice]]</f>
        <v>2638.1</v>
      </c>
      <c r="L4523" s="4">
        <f>Table4[[#This Row],[Net Revenue]]-Table4[[#This Row],[Total Cost]]</f>
        <v>1046.3200000000002</v>
      </c>
      <c r="M4523" t="str">
        <f>_xlfn.XLOOKUP(Table4[[#This Row],[ProductID]], Products!A:A,Products!B:B, "Not Found")</f>
        <v>Audience Television</v>
      </c>
      <c r="N4523" t="str">
        <f>TEXT(Table4[[#This Row],[Date]], "mmm")</f>
        <v>Mar</v>
      </c>
      <c r="O4523" t="str">
        <f>TEXT(Table4[[#This Row],[Date]], "yyyy")</f>
        <v>2025</v>
      </c>
      <c r="P4523" t="str">
        <f>_xlfn.XLOOKUP(Table4[[#This Row],[ProductID]],Products!A:A,Products!C:C, "Not Found")</f>
        <v>Electronics</v>
      </c>
      <c r="Q4523" t="str">
        <f>_xlfn.XLOOKUP(Table4[[#This Row],[ProductID]],Products!A:A,Products!D:D,"Not Found")</f>
        <v>Television</v>
      </c>
      <c r="R4523">
        <f>_xlfn.XLOOKUP(Table4[[#This Row],[ProductID]],Products!A:A,Products!E:E,"Not Found")</f>
        <v>818.76</v>
      </c>
      <c r="S4523">
        <f>_xlfn.XLOOKUP(Table4[[#This Row],[ProductID]],Products!A:A,Products!F:F, "Not Found")</f>
        <v>527.62</v>
      </c>
      <c r="T4523" t="str">
        <f>_xlfn.XLOOKUP(Table4[[#This Row],[CustomerID]],Customers!A:A,Customers!D:D, "Not Found")</f>
        <v>F</v>
      </c>
      <c r="U4523" s="6">
        <f>_xlfn.XLOOKUP(Table4[[#This Row],[CustomerID]],Customers!A:A,Customers!E:E, "Not Found")</f>
        <v>31890</v>
      </c>
      <c r="V4523">
        <f ca="1">DATEDIF(Table4[[#This Row],[CustomerBirthday]], TODAY(), "Y")</f>
        <v>39</v>
      </c>
      <c r="W4523" t="str" cm="1">
        <f t="array" aca="1" ref="W4523" ca="1">_xlfn.IFS(Table4[[#This Row],[Age]]&lt;25, "Under 25",Table4[[#This Row],[Age]]=34, "25-34", Table4[[#This Row],[Age]]&lt;=49, "35-49", Table4[[#This Row],[Age]]&lt;=64, "50-64", Table4[[#This Row],[Age]]&gt;=65, "65+")</f>
        <v>35-49</v>
      </c>
      <c r="X4523" t="str">
        <f>_xlfn.XLOOKUP(Table4[[#This Row],[StoreID]],Stores!A:A,Stores!B:B, "Not found")</f>
        <v>MegaMart Jimenezborough</v>
      </c>
      <c r="Y4523" t="str">
        <f>_xlfn.XLOOKUP(Table4[[#This Row],[StoreID]],Stores!A:A,Stores!C:C, "Not Found")</f>
        <v>Jimenezborough</v>
      </c>
      <c r="Z4523" t="str">
        <f>_xlfn.XLOOKUP(Table4[[#This Row],[StoreID]],Stores!A:A,Stores!D:D, "Not Found")</f>
        <v>South</v>
      </c>
    </row>
    <row r="4524" spans="1:26">
      <c r="A4524" t="s">
        <v>5390</v>
      </c>
      <c r="B4524" s="1">
        <v>45752</v>
      </c>
      <c r="C4524" t="s">
        <v>294</v>
      </c>
      <c r="D4524" t="s">
        <v>761</v>
      </c>
      <c r="E4524" t="s">
        <v>835</v>
      </c>
      <c r="F4524">
        <v>2</v>
      </c>
      <c r="G4524">
        <v>0.05</v>
      </c>
      <c r="H4524" t="s">
        <v>865</v>
      </c>
      <c r="I4524" s="4">
        <f>Table4[[#This Row],[Quantity]]*Table4[[#This Row],[UnitPrice]]</f>
        <v>3525.84</v>
      </c>
      <c r="J4524" s="4">
        <f>Table4[[#This Row],[Gross Revenue]]*(1-Table4[[#This Row],[Discount]])</f>
        <v>3349.5479999999998</v>
      </c>
      <c r="K4524" s="4">
        <f>Table4[[#This Row],[Quantity]]*Table4[[#This Row],[CostPrice]]</f>
        <v>2692.96</v>
      </c>
      <c r="L4524" s="4">
        <f>Table4[[#This Row],[Net Revenue]]-Table4[[#This Row],[Total Cost]]</f>
        <v>656.58799999999974</v>
      </c>
      <c r="M4524" t="str">
        <f>_xlfn.XLOOKUP(Table4[[#This Row],[ProductID]], Products!A:A,Products!B:B, "Not Found")</f>
        <v>Traditional Laptop</v>
      </c>
      <c r="N4524" t="str">
        <f>TEXT(Table4[[#This Row],[Date]], "mmm")</f>
        <v>Apr</v>
      </c>
      <c r="O4524" t="str">
        <f>TEXT(Table4[[#This Row],[Date]], "yyyy")</f>
        <v>2025</v>
      </c>
      <c r="P4524" t="str">
        <f>_xlfn.XLOOKUP(Table4[[#This Row],[ProductID]],Products!A:A,Products!C:C, "Not Found")</f>
        <v>Electronics</v>
      </c>
      <c r="Q4524" t="str">
        <f>_xlfn.XLOOKUP(Table4[[#This Row],[ProductID]],Products!A:A,Products!D:D,"Not Found")</f>
        <v>Laptop</v>
      </c>
      <c r="R4524">
        <f>_xlfn.XLOOKUP(Table4[[#This Row],[ProductID]],Products!A:A,Products!E:E,"Not Found")</f>
        <v>1762.92</v>
      </c>
      <c r="S4524">
        <f>_xlfn.XLOOKUP(Table4[[#This Row],[ProductID]],Products!A:A,Products!F:F, "Not Found")</f>
        <v>1346.48</v>
      </c>
      <c r="T4524" t="str">
        <f>_xlfn.XLOOKUP(Table4[[#This Row],[CustomerID]],Customers!A:A,Customers!D:D, "Not Found")</f>
        <v>M</v>
      </c>
      <c r="U4524" s="6">
        <f>_xlfn.XLOOKUP(Table4[[#This Row],[CustomerID]],Customers!A:A,Customers!E:E, "Not Found")</f>
        <v>32411</v>
      </c>
      <c r="V4524">
        <f ca="1">DATEDIF(Table4[[#This Row],[CustomerBirthday]], TODAY(), "Y")</f>
        <v>37</v>
      </c>
      <c r="W4524" t="str" cm="1">
        <f t="array" aca="1" ref="W4524" ca="1">_xlfn.IFS(Table4[[#This Row],[Age]]&lt;25, "Under 25",Table4[[#This Row],[Age]]=34, "25-34", Table4[[#This Row],[Age]]&lt;=49, "35-49", Table4[[#This Row],[Age]]&lt;=64, "50-64", Table4[[#This Row],[Age]]&gt;=65, "65+")</f>
        <v>35-49</v>
      </c>
      <c r="X4524" t="str">
        <f>_xlfn.XLOOKUP(Table4[[#This Row],[StoreID]],Stores!A:A,Stores!B:B, "Not found")</f>
        <v>MegaMart Peckmouth</v>
      </c>
      <c r="Y4524" t="str">
        <f>_xlfn.XLOOKUP(Table4[[#This Row],[StoreID]],Stores!A:A,Stores!C:C, "Not Found")</f>
        <v>Peckmouth</v>
      </c>
      <c r="Z4524" t="str">
        <f>_xlfn.XLOOKUP(Table4[[#This Row],[StoreID]],Stores!A:A,Stores!D:D, "Not Found")</f>
        <v>East</v>
      </c>
    </row>
    <row r="4525" spans="1:26">
      <c r="A4525" t="s">
        <v>5391</v>
      </c>
      <c r="B4525" s="1">
        <v>45897</v>
      </c>
      <c r="C4525" t="s">
        <v>266</v>
      </c>
      <c r="D4525" t="s">
        <v>824</v>
      </c>
      <c r="E4525" t="s">
        <v>835</v>
      </c>
      <c r="F4525">
        <v>3</v>
      </c>
      <c r="G4525">
        <v>0</v>
      </c>
      <c r="H4525" t="s">
        <v>865</v>
      </c>
      <c r="I4525" s="4">
        <f>Table4[[#This Row],[Quantity]]*Table4[[#This Row],[UnitPrice]]</f>
        <v>1164.78</v>
      </c>
      <c r="J4525" s="4">
        <f>Table4[[#This Row],[Gross Revenue]]*(1-Table4[[#This Row],[Discount]])</f>
        <v>1164.78</v>
      </c>
      <c r="K4525" s="4">
        <f>Table4[[#This Row],[Quantity]]*Table4[[#This Row],[CostPrice]]</f>
        <v>597.90000000000009</v>
      </c>
      <c r="L4525" s="4">
        <f>Table4[[#This Row],[Net Revenue]]-Table4[[#This Row],[Total Cost]]</f>
        <v>566.87999999999988</v>
      </c>
      <c r="M4525" t="str">
        <f>_xlfn.XLOOKUP(Table4[[#This Row],[ProductID]], Products!A:A,Products!B:B, "Not Found")</f>
        <v>Possible Watches</v>
      </c>
      <c r="N4525" t="str">
        <f>TEXT(Table4[[#This Row],[Date]], "mmm")</f>
        <v>Aug</v>
      </c>
      <c r="O4525" t="str">
        <f>TEXT(Table4[[#This Row],[Date]], "yyyy")</f>
        <v>2025</v>
      </c>
      <c r="P4525" t="str">
        <f>_xlfn.XLOOKUP(Table4[[#This Row],[ProductID]],Products!A:A,Products!C:C, "Not Found")</f>
        <v>Fashion</v>
      </c>
      <c r="Q4525" t="str">
        <f>_xlfn.XLOOKUP(Table4[[#This Row],[ProductID]],Products!A:A,Products!D:D,"Not Found")</f>
        <v>Watches</v>
      </c>
      <c r="R4525">
        <f>_xlfn.XLOOKUP(Table4[[#This Row],[ProductID]],Products!A:A,Products!E:E,"Not Found")</f>
        <v>388.26</v>
      </c>
      <c r="S4525">
        <f>_xlfn.XLOOKUP(Table4[[#This Row],[ProductID]],Products!A:A,Products!F:F, "Not Found")</f>
        <v>199.3</v>
      </c>
      <c r="T4525" t="str">
        <f>_xlfn.XLOOKUP(Table4[[#This Row],[CustomerID]],Customers!A:A,Customers!D:D, "Not Found")</f>
        <v>M</v>
      </c>
      <c r="U4525" s="6">
        <f>_xlfn.XLOOKUP(Table4[[#This Row],[CustomerID]],Customers!A:A,Customers!E:E, "Not Found")</f>
        <v>26230</v>
      </c>
      <c r="V4525">
        <f ca="1">DATEDIF(Table4[[#This Row],[CustomerBirthday]], TODAY(), "Y")</f>
        <v>54</v>
      </c>
      <c r="W4525" t="str" cm="1">
        <f t="array" aca="1" ref="W4525" ca="1">_xlfn.IFS(Table4[[#This Row],[Age]]&lt;25, "Under 25",Table4[[#This Row],[Age]]=34, "25-34", Table4[[#This Row],[Age]]&lt;=49, "35-49", Table4[[#This Row],[Age]]&lt;=64, "50-64", Table4[[#This Row],[Age]]&gt;=65, "65+")</f>
        <v>50-64</v>
      </c>
      <c r="X4525" t="str">
        <f>_xlfn.XLOOKUP(Table4[[#This Row],[StoreID]],Stores!A:A,Stores!B:B, "Not found")</f>
        <v>MegaMart Peckmouth</v>
      </c>
      <c r="Y4525" t="str">
        <f>_xlfn.XLOOKUP(Table4[[#This Row],[StoreID]],Stores!A:A,Stores!C:C, "Not Found")</f>
        <v>Peckmouth</v>
      </c>
      <c r="Z4525" t="str">
        <f>_xlfn.XLOOKUP(Table4[[#This Row],[StoreID]],Stores!A:A,Stores!D:D, "Not Found")</f>
        <v>East</v>
      </c>
    </row>
    <row r="4526" spans="1:26">
      <c r="A4526" t="s">
        <v>5392</v>
      </c>
      <c r="B4526" s="1">
        <v>45406</v>
      </c>
      <c r="C4526" t="s">
        <v>657</v>
      </c>
      <c r="D4526" t="s">
        <v>736</v>
      </c>
      <c r="E4526" t="s">
        <v>842</v>
      </c>
      <c r="F4526">
        <v>4</v>
      </c>
      <c r="G4526">
        <v>0.05</v>
      </c>
      <c r="H4526" t="s">
        <v>875</v>
      </c>
      <c r="I4526" s="4">
        <f>Table4[[#This Row],[Quantity]]*Table4[[#This Row],[UnitPrice]]</f>
        <v>492.76</v>
      </c>
      <c r="J4526" s="4">
        <f>Table4[[#This Row],[Gross Revenue]]*(1-Table4[[#This Row],[Discount]])</f>
        <v>468.12199999999996</v>
      </c>
      <c r="K4526" s="4">
        <f>Table4[[#This Row],[Quantity]]*Table4[[#This Row],[CostPrice]]</f>
        <v>321.44</v>
      </c>
      <c r="L4526" s="4">
        <f>Table4[[#This Row],[Net Revenue]]-Table4[[#This Row],[Total Cost]]</f>
        <v>146.68199999999996</v>
      </c>
      <c r="M4526" t="str">
        <f>_xlfn.XLOOKUP(Table4[[#This Row],[ProductID]], Products!A:A,Products!B:B, "Not Found")</f>
        <v>Us Snacks</v>
      </c>
      <c r="N4526" t="str">
        <f>TEXT(Table4[[#This Row],[Date]], "mmm")</f>
        <v>Apr</v>
      </c>
      <c r="O4526" t="str">
        <f>TEXT(Table4[[#This Row],[Date]], "yyyy")</f>
        <v>2024</v>
      </c>
      <c r="P4526" t="str">
        <f>_xlfn.XLOOKUP(Table4[[#This Row],[ProductID]],Products!A:A,Products!C:C, "Not Found")</f>
        <v>Groceries</v>
      </c>
      <c r="Q4526" t="str">
        <f>_xlfn.XLOOKUP(Table4[[#This Row],[ProductID]],Products!A:A,Products!D:D,"Not Found")</f>
        <v>Snacks</v>
      </c>
      <c r="R4526">
        <f>_xlfn.XLOOKUP(Table4[[#This Row],[ProductID]],Products!A:A,Products!E:E,"Not Found")</f>
        <v>123.19</v>
      </c>
      <c r="S4526">
        <f>_xlfn.XLOOKUP(Table4[[#This Row],[ProductID]],Products!A:A,Products!F:F, "Not Found")</f>
        <v>80.36</v>
      </c>
      <c r="T4526" t="str">
        <f>_xlfn.XLOOKUP(Table4[[#This Row],[CustomerID]],Customers!A:A,Customers!D:D, "Not Found")</f>
        <v>F</v>
      </c>
      <c r="U4526" s="6">
        <f>_xlfn.XLOOKUP(Table4[[#This Row],[CustomerID]],Customers!A:A,Customers!E:E, "Not Found")</f>
        <v>22041</v>
      </c>
      <c r="V4526">
        <f ca="1">DATEDIF(Table4[[#This Row],[CustomerBirthday]], TODAY(), "Y")</f>
        <v>66</v>
      </c>
      <c r="W4526" t="str" cm="1">
        <f t="array" aca="1" ref="W4526" ca="1">_xlfn.IFS(Table4[[#This Row],[Age]]&lt;25, "Under 25",Table4[[#This Row],[Age]]=34, "25-34", Table4[[#This Row],[Age]]&lt;=49, "35-49", Table4[[#This Row],[Age]]&lt;=64, "50-64", Table4[[#This Row],[Age]]&gt;=65, "65+")</f>
        <v>65+</v>
      </c>
      <c r="X4526" t="str">
        <f>_xlfn.XLOOKUP(Table4[[#This Row],[StoreID]],Stores!A:A,Stores!B:B, "Not found")</f>
        <v>MegaMart Brianahaven</v>
      </c>
      <c r="Y4526" t="str">
        <f>_xlfn.XLOOKUP(Table4[[#This Row],[StoreID]],Stores!A:A,Stores!C:C, "Not Found")</f>
        <v>Brianahaven</v>
      </c>
      <c r="Z4526" t="str">
        <f>_xlfn.XLOOKUP(Table4[[#This Row],[StoreID]],Stores!A:A,Stores!D:D, "Not Found")</f>
        <v>North</v>
      </c>
    </row>
    <row r="4527" spans="1:26">
      <c r="A4527" t="s">
        <v>5393</v>
      </c>
      <c r="B4527" s="1">
        <v>45366</v>
      </c>
      <c r="C4527" t="s">
        <v>151</v>
      </c>
      <c r="D4527" t="s">
        <v>715</v>
      </c>
      <c r="E4527" t="s">
        <v>831</v>
      </c>
      <c r="F4527">
        <v>3</v>
      </c>
      <c r="G4527">
        <v>0.15</v>
      </c>
      <c r="H4527" t="s">
        <v>865</v>
      </c>
      <c r="I4527" s="4">
        <f>Table4[[#This Row],[Quantity]]*Table4[[#This Row],[UnitPrice]]</f>
        <v>2456.2799999999997</v>
      </c>
      <c r="J4527" s="4">
        <f>Table4[[#This Row],[Gross Revenue]]*(1-Table4[[#This Row],[Discount]])</f>
        <v>2087.8379999999997</v>
      </c>
      <c r="K4527" s="4">
        <f>Table4[[#This Row],[Quantity]]*Table4[[#This Row],[CostPrice]]</f>
        <v>1582.8600000000001</v>
      </c>
      <c r="L4527" s="4">
        <f>Table4[[#This Row],[Net Revenue]]-Table4[[#This Row],[Total Cost]]</f>
        <v>504.97799999999961</v>
      </c>
      <c r="M4527" t="str">
        <f>_xlfn.XLOOKUP(Table4[[#This Row],[ProductID]], Products!A:A,Products!B:B, "Not Found")</f>
        <v>Audience Television</v>
      </c>
      <c r="N4527" t="str">
        <f>TEXT(Table4[[#This Row],[Date]], "mmm")</f>
        <v>Mar</v>
      </c>
      <c r="O4527" t="str">
        <f>TEXT(Table4[[#This Row],[Date]], "yyyy")</f>
        <v>2024</v>
      </c>
      <c r="P4527" t="str">
        <f>_xlfn.XLOOKUP(Table4[[#This Row],[ProductID]],Products!A:A,Products!C:C, "Not Found")</f>
        <v>Electronics</v>
      </c>
      <c r="Q4527" t="str">
        <f>_xlfn.XLOOKUP(Table4[[#This Row],[ProductID]],Products!A:A,Products!D:D,"Not Found")</f>
        <v>Television</v>
      </c>
      <c r="R4527">
        <f>_xlfn.XLOOKUP(Table4[[#This Row],[ProductID]],Products!A:A,Products!E:E,"Not Found")</f>
        <v>818.76</v>
      </c>
      <c r="S4527">
        <f>_xlfn.XLOOKUP(Table4[[#This Row],[ProductID]],Products!A:A,Products!F:F, "Not Found")</f>
        <v>527.62</v>
      </c>
      <c r="T4527" t="str">
        <f>_xlfn.XLOOKUP(Table4[[#This Row],[CustomerID]],Customers!A:A,Customers!D:D, "Not Found")</f>
        <v>F</v>
      </c>
      <c r="U4527" s="6">
        <f>_xlfn.XLOOKUP(Table4[[#This Row],[CustomerID]],Customers!A:A,Customers!E:E, "Not Found")</f>
        <v>35371</v>
      </c>
      <c r="V4527">
        <f ca="1">DATEDIF(Table4[[#This Row],[CustomerBirthday]], TODAY(), "Y")</f>
        <v>29</v>
      </c>
      <c r="W4527" t="str" cm="1">
        <f t="array" aca="1" ref="W4527" ca="1">_xlfn.IFS(Table4[[#This Row],[Age]]&lt;25, "Under 25",Table4[[#This Row],[Age]]=34, "25-34", Table4[[#This Row],[Age]]&lt;=49, "35-49", Table4[[#This Row],[Age]]&lt;=64, "50-64", Table4[[#This Row],[Age]]&gt;=65, "65+")</f>
        <v>35-49</v>
      </c>
      <c r="X4527" t="str">
        <f>_xlfn.XLOOKUP(Table4[[#This Row],[StoreID]],Stores!A:A,Stores!B:B, "Not found")</f>
        <v>MegaMart Jimenezborough</v>
      </c>
      <c r="Y4527" t="str">
        <f>_xlfn.XLOOKUP(Table4[[#This Row],[StoreID]],Stores!A:A,Stores!C:C, "Not Found")</f>
        <v>Jimenezborough</v>
      </c>
      <c r="Z4527" t="str">
        <f>_xlfn.XLOOKUP(Table4[[#This Row],[StoreID]],Stores!A:A,Stores!D:D, "Not Found")</f>
        <v>South</v>
      </c>
    </row>
    <row r="4528" spans="1:26">
      <c r="A4528" t="s">
        <v>5394</v>
      </c>
      <c r="B4528" s="1">
        <v>45571</v>
      </c>
      <c r="C4528" t="s">
        <v>556</v>
      </c>
      <c r="D4528" t="s">
        <v>810</v>
      </c>
      <c r="E4528" t="s">
        <v>839</v>
      </c>
      <c r="F4528">
        <v>2</v>
      </c>
      <c r="G4528">
        <v>0.1</v>
      </c>
      <c r="H4528" t="s">
        <v>865</v>
      </c>
      <c r="I4528" s="4">
        <f>Table4[[#This Row],[Quantity]]*Table4[[#This Row],[UnitPrice]]</f>
        <v>907.24</v>
      </c>
      <c r="J4528" s="4">
        <f>Table4[[#This Row],[Gross Revenue]]*(1-Table4[[#This Row],[Discount]])</f>
        <v>816.51600000000008</v>
      </c>
      <c r="K4528" s="4">
        <f>Table4[[#This Row],[Quantity]]*Table4[[#This Row],[CostPrice]]</f>
        <v>633.26</v>
      </c>
      <c r="L4528" s="4">
        <f>Table4[[#This Row],[Net Revenue]]-Table4[[#This Row],[Total Cost]]</f>
        <v>183.25600000000009</v>
      </c>
      <c r="M4528" t="str">
        <f>_xlfn.XLOOKUP(Table4[[#This Row],[ProductID]], Products!A:A,Products!B:B, "Not Found")</f>
        <v>Maybe Clothing</v>
      </c>
      <c r="N4528" t="str">
        <f>TEXT(Table4[[#This Row],[Date]], "mmm")</f>
        <v>Oct</v>
      </c>
      <c r="O4528" t="str">
        <f>TEXT(Table4[[#This Row],[Date]], "yyyy")</f>
        <v>2024</v>
      </c>
      <c r="P4528" t="str">
        <f>_xlfn.XLOOKUP(Table4[[#This Row],[ProductID]],Products!A:A,Products!C:C, "Not Found")</f>
        <v>Fashion</v>
      </c>
      <c r="Q4528" t="str">
        <f>_xlfn.XLOOKUP(Table4[[#This Row],[ProductID]],Products!A:A,Products!D:D,"Not Found")</f>
        <v>Clothing</v>
      </c>
      <c r="R4528">
        <f>_xlfn.XLOOKUP(Table4[[#This Row],[ProductID]],Products!A:A,Products!E:E,"Not Found")</f>
        <v>453.62</v>
      </c>
      <c r="S4528">
        <f>_xlfn.XLOOKUP(Table4[[#This Row],[ProductID]],Products!A:A,Products!F:F, "Not Found")</f>
        <v>316.63</v>
      </c>
      <c r="T4528" t="str">
        <f>_xlfn.XLOOKUP(Table4[[#This Row],[CustomerID]],Customers!A:A,Customers!D:D, "Not Found")</f>
        <v>M</v>
      </c>
      <c r="U4528" s="6">
        <f>_xlfn.XLOOKUP(Table4[[#This Row],[CustomerID]],Customers!A:A,Customers!E:E, "Not Found")</f>
        <v>24005</v>
      </c>
      <c r="V4528">
        <f ca="1">DATEDIF(Table4[[#This Row],[CustomerBirthday]], TODAY(), "Y")</f>
        <v>60</v>
      </c>
      <c r="W4528" t="str" cm="1">
        <f t="array" aca="1" ref="W4528" ca="1">_xlfn.IFS(Table4[[#This Row],[Age]]&lt;25, "Under 25",Table4[[#This Row],[Age]]=34, "25-34", Table4[[#This Row],[Age]]&lt;=49, "35-49", Table4[[#This Row],[Age]]&lt;=64, "50-64", Table4[[#This Row],[Age]]&gt;=65, "65+")</f>
        <v>50-64</v>
      </c>
      <c r="X4528" t="str">
        <f>_xlfn.XLOOKUP(Table4[[#This Row],[StoreID]],Stores!A:A,Stores!B:B, "Not found")</f>
        <v>MegaMart New Michele</v>
      </c>
      <c r="Y4528" t="str">
        <f>_xlfn.XLOOKUP(Table4[[#This Row],[StoreID]],Stores!A:A,Stores!C:C, "Not Found")</f>
        <v>New Michele</v>
      </c>
      <c r="Z4528" t="str">
        <f>_xlfn.XLOOKUP(Table4[[#This Row],[StoreID]],Stores!A:A,Stores!D:D, "Not Found")</f>
        <v>West</v>
      </c>
    </row>
    <row r="4529" spans="1:26">
      <c r="A4529" t="s">
        <v>5395</v>
      </c>
      <c r="B4529" s="1">
        <v>45853</v>
      </c>
      <c r="C4529" t="s">
        <v>536</v>
      </c>
      <c r="D4529" t="s">
        <v>755</v>
      </c>
      <c r="E4529" t="s">
        <v>835</v>
      </c>
      <c r="F4529">
        <v>1</v>
      </c>
      <c r="G4529">
        <v>0.15</v>
      </c>
      <c r="H4529" t="s">
        <v>865</v>
      </c>
      <c r="I4529" s="4">
        <f>Table4[[#This Row],[Quantity]]*Table4[[#This Row],[UnitPrice]]</f>
        <v>1858.75</v>
      </c>
      <c r="J4529" s="4">
        <f>Table4[[#This Row],[Gross Revenue]]*(1-Table4[[#This Row],[Discount]])</f>
        <v>1579.9375</v>
      </c>
      <c r="K4529" s="4">
        <f>Table4[[#This Row],[Quantity]]*Table4[[#This Row],[CostPrice]]</f>
        <v>1451.16</v>
      </c>
      <c r="L4529" s="4">
        <f>Table4[[#This Row],[Net Revenue]]-Table4[[#This Row],[Total Cost]]</f>
        <v>128.77749999999992</v>
      </c>
      <c r="M4529" t="str">
        <f>_xlfn.XLOOKUP(Table4[[#This Row],[ProductID]], Products!A:A,Products!B:B, "Not Found")</f>
        <v>House Accessories</v>
      </c>
      <c r="N4529" t="str">
        <f>TEXT(Table4[[#This Row],[Date]], "mmm")</f>
        <v>Jul</v>
      </c>
      <c r="O4529" t="str">
        <f>TEXT(Table4[[#This Row],[Date]], "yyyy")</f>
        <v>2025</v>
      </c>
      <c r="P4529" t="str">
        <f>_xlfn.XLOOKUP(Table4[[#This Row],[ProductID]],Products!A:A,Products!C:C, "Not Found")</f>
        <v>Fashion</v>
      </c>
      <c r="Q4529" t="str">
        <f>_xlfn.XLOOKUP(Table4[[#This Row],[ProductID]],Products!A:A,Products!D:D,"Not Found")</f>
        <v>Accessories</v>
      </c>
      <c r="R4529">
        <f>_xlfn.XLOOKUP(Table4[[#This Row],[ProductID]],Products!A:A,Products!E:E,"Not Found")</f>
        <v>1858.75</v>
      </c>
      <c r="S4529">
        <f>_xlfn.XLOOKUP(Table4[[#This Row],[ProductID]],Products!A:A,Products!F:F, "Not Found")</f>
        <v>1451.16</v>
      </c>
      <c r="T4529" t="str">
        <f>_xlfn.XLOOKUP(Table4[[#This Row],[CustomerID]],Customers!A:A,Customers!D:D, "Not Found")</f>
        <v>F</v>
      </c>
      <c r="U4529" s="6">
        <f>_xlfn.XLOOKUP(Table4[[#This Row],[CustomerID]],Customers!A:A,Customers!E:E, "Not Found")</f>
        <v>38541</v>
      </c>
      <c r="V4529">
        <f ca="1">DATEDIF(Table4[[#This Row],[CustomerBirthday]], TODAY(), "Y")</f>
        <v>21</v>
      </c>
      <c r="W4529" t="str" cm="1">
        <f t="array" aca="1" ref="W4529" ca="1">_xlfn.IFS(Table4[[#This Row],[Age]]&lt;25, "Under 25",Table4[[#This Row],[Age]]=34, "25-34", Table4[[#This Row],[Age]]&lt;=49, "35-49", Table4[[#This Row],[Age]]&lt;=64, "50-64", Table4[[#This Row],[Age]]&gt;=65, "65+")</f>
        <v>Under 25</v>
      </c>
      <c r="X4529" t="str">
        <f>_xlfn.XLOOKUP(Table4[[#This Row],[StoreID]],Stores!A:A,Stores!B:B, "Not found")</f>
        <v>MegaMart Peckmouth</v>
      </c>
      <c r="Y4529" t="str">
        <f>_xlfn.XLOOKUP(Table4[[#This Row],[StoreID]],Stores!A:A,Stores!C:C, "Not Found")</f>
        <v>Peckmouth</v>
      </c>
      <c r="Z4529" t="str">
        <f>_xlfn.XLOOKUP(Table4[[#This Row],[StoreID]],Stores!A:A,Stores!D:D, "Not Found")</f>
        <v>East</v>
      </c>
    </row>
    <row r="4530" spans="1:26">
      <c r="A4530" t="s">
        <v>5396</v>
      </c>
      <c r="B4530" s="1">
        <v>45711</v>
      </c>
      <c r="C4530" t="s">
        <v>277</v>
      </c>
      <c r="D4530" t="s">
        <v>732</v>
      </c>
      <c r="E4530" t="s">
        <v>831</v>
      </c>
      <c r="F4530">
        <v>1</v>
      </c>
      <c r="G4530">
        <v>0</v>
      </c>
      <c r="H4530" t="s">
        <v>868</v>
      </c>
      <c r="I4530" s="4">
        <f>Table4[[#This Row],[Quantity]]*Table4[[#This Row],[UnitPrice]]</f>
        <v>1474.12</v>
      </c>
      <c r="J4530" s="4">
        <f>Table4[[#This Row],[Gross Revenue]]*(1-Table4[[#This Row],[Discount]])</f>
        <v>1474.12</v>
      </c>
      <c r="K4530" s="4">
        <f>Table4[[#This Row],[Quantity]]*Table4[[#This Row],[CostPrice]]</f>
        <v>764.02</v>
      </c>
      <c r="L4530" s="4">
        <f>Table4[[#This Row],[Net Revenue]]-Table4[[#This Row],[Total Cost]]</f>
        <v>710.09999999999991</v>
      </c>
      <c r="M4530" t="str">
        <f>_xlfn.XLOOKUP(Table4[[#This Row],[ProductID]], Products!A:A,Products!B:B, "Not Found")</f>
        <v>Understand Camera</v>
      </c>
      <c r="N4530" t="str">
        <f>TEXT(Table4[[#This Row],[Date]], "mmm")</f>
        <v>Feb</v>
      </c>
      <c r="O4530" t="str">
        <f>TEXT(Table4[[#This Row],[Date]], "yyyy")</f>
        <v>2025</v>
      </c>
      <c r="P4530" t="str">
        <f>_xlfn.XLOOKUP(Table4[[#This Row],[ProductID]],Products!A:A,Products!C:C, "Not Found")</f>
        <v>Electronics</v>
      </c>
      <c r="Q4530" t="str">
        <f>_xlfn.XLOOKUP(Table4[[#This Row],[ProductID]],Products!A:A,Products!D:D,"Not Found")</f>
        <v>Camera</v>
      </c>
      <c r="R4530">
        <f>_xlfn.XLOOKUP(Table4[[#This Row],[ProductID]],Products!A:A,Products!E:E,"Not Found")</f>
        <v>1474.12</v>
      </c>
      <c r="S4530">
        <f>_xlfn.XLOOKUP(Table4[[#This Row],[ProductID]],Products!A:A,Products!F:F, "Not Found")</f>
        <v>764.02</v>
      </c>
      <c r="T4530" t="str">
        <f>_xlfn.XLOOKUP(Table4[[#This Row],[CustomerID]],Customers!A:A,Customers!D:D, "Not Found")</f>
        <v>F</v>
      </c>
      <c r="U4530" s="6">
        <f>_xlfn.XLOOKUP(Table4[[#This Row],[CustomerID]],Customers!A:A,Customers!E:E, "Not Found")</f>
        <v>23715</v>
      </c>
      <c r="V4530">
        <f ca="1">DATEDIF(Table4[[#This Row],[CustomerBirthday]], TODAY(), "Y")</f>
        <v>61</v>
      </c>
      <c r="W4530" t="str" cm="1">
        <f t="array" aca="1" ref="W4530" ca="1">_xlfn.IFS(Table4[[#This Row],[Age]]&lt;25, "Under 25",Table4[[#This Row],[Age]]=34, "25-34", Table4[[#This Row],[Age]]&lt;=49, "35-49", Table4[[#This Row],[Age]]&lt;=64, "50-64", Table4[[#This Row],[Age]]&gt;=65, "65+")</f>
        <v>50-64</v>
      </c>
      <c r="X4530" t="str">
        <f>_xlfn.XLOOKUP(Table4[[#This Row],[StoreID]],Stores!A:A,Stores!B:B, "Not found")</f>
        <v>MegaMart Jimenezborough</v>
      </c>
      <c r="Y4530" t="str">
        <f>_xlfn.XLOOKUP(Table4[[#This Row],[StoreID]],Stores!A:A,Stores!C:C, "Not Found")</f>
        <v>Jimenezborough</v>
      </c>
      <c r="Z4530" t="str">
        <f>_xlfn.XLOOKUP(Table4[[#This Row],[StoreID]],Stores!A:A,Stores!D:D, "Not Found")</f>
        <v>South</v>
      </c>
    </row>
    <row r="4531" spans="1:26">
      <c r="A4531" t="s">
        <v>5397</v>
      </c>
      <c r="B4531" s="1">
        <v>45808</v>
      </c>
      <c r="C4531" t="s">
        <v>700</v>
      </c>
      <c r="D4531" t="s">
        <v>816</v>
      </c>
      <c r="E4531" t="s">
        <v>835</v>
      </c>
      <c r="F4531">
        <v>5</v>
      </c>
      <c r="G4531">
        <v>0</v>
      </c>
      <c r="H4531" t="s">
        <v>871</v>
      </c>
      <c r="I4531" s="4">
        <f>Table4[[#This Row],[Quantity]]*Table4[[#This Row],[UnitPrice]]</f>
        <v>9395.4</v>
      </c>
      <c r="J4531" s="4">
        <f>Table4[[#This Row],[Gross Revenue]]*(1-Table4[[#This Row],[Discount]])</f>
        <v>9395.4</v>
      </c>
      <c r="K4531" s="4">
        <f>Table4[[#This Row],[Quantity]]*Table4[[#This Row],[CostPrice]]</f>
        <v>5022.7999999999993</v>
      </c>
      <c r="L4531" s="4">
        <f>Table4[[#This Row],[Net Revenue]]-Table4[[#This Row],[Total Cost]]</f>
        <v>4372.6000000000004</v>
      </c>
      <c r="M4531" t="str">
        <f>_xlfn.XLOOKUP(Table4[[#This Row],[ProductID]], Products!A:A,Products!B:B, "Not Found")</f>
        <v>Set Dairy</v>
      </c>
      <c r="N4531" t="str">
        <f>TEXT(Table4[[#This Row],[Date]], "mmm")</f>
        <v>May</v>
      </c>
      <c r="O4531" t="str">
        <f>TEXT(Table4[[#This Row],[Date]], "yyyy")</f>
        <v>2025</v>
      </c>
      <c r="P4531" t="str">
        <f>_xlfn.XLOOKUP(Table4[[#This Row],[ProductID]],Products!A:A,Products!C:C, "Not Found")</f>
        <v>Groceries</v>
      </c>
      <c r="Q4531" t="str">
        <f>_xlfn.XLOOKUP(Table4[[#This Row],[ProductID]],Products!A:A,Products!D:D,"Not Found")</f>
        <v>Dairy</v>
      </c>
      <c r="R4531">
        <f>_xlfn.XLOOKUP(Table4[[#This Row],[ProductID]],Products!A:A,Products!E:E,"Not Found")</f>
        <v>1879.08</v>
      </c>
      <c r="S4531">
        <f>_xlfn.XLOOKUP(Table4[[#This Row],[ProductID]],Products!A:A,Products!F:F, "Not Found")</f>
        <v>1004.56</v>
      </c>
      <c r="T4531" t="str">
        <f>_xlfn.XLOOKUP(Table4[[#This Row],[CustomerID]],Customers!A:A,Customers!D:D, "Not Found")</f>
        <v>F</v>
      </c>
      <c r="U4531" s="6">
        <f>_xlfn.XLOOKUP(Table4[[#This Row],[CustomerID]],Customers!A:A,Customers!E:E, "Not Found")</f>
        <v>25706</v>
      </c>
      <c r="V4531">
        <f ca="1">DATEDIF(Table4[[#This Row],[CustomerBirthday]], TODAY(), "Y")</f>
        <v>56</v>
      </c>
      <c r="W4531" t="str" cm="1">
        <f t="array" aca="1" ref="W4531" ca="1">_xlfn.IFS(Table4[[#This Row],[Age]]&lt;25, "Under 25",Table4[[#This Row],[Age]]=34, "25-34", Table4[[#This Row],[Age]]&lt;=49, "35-49", Table4[[#This Row],[Age]]&lt;=64, "50-64", Table4[[#This Row],[Age]]&gt;=65, "65+")</f>
        <v>50-64</v>
      </c>
      <c r="X4531" t="str">
        <f>_xlfn.XLOOKUP(Table4[[#This Row],[StoreID]],Stores!A:A,Stores!B:B, "Not found")</f>
        <v>MegaMart Peckmouth</v>
      </c>
      <c r="Y4531" t="str">
        <f>_xlfn.XLOOKUP(Table4[[#This Row],[StoreID]],Stores!A:A,Stores!C:C, "Not Found")</f>
        <v>Peckmouth</v>
      </c>
      <c r="Z4531" t="str">
        <f>_xlfn.XLOOKUP(Table4[[#This Row],[StoreID]],Stores!A:A,Stores!D:D, "Not Found")</f>
        <v>East</v>
      </c>
    </row>
    <row r="4532" spans="1:26">
      <c r="A4532" t="s">
        <v>5398</v>
      </c>
      <c r="B4532" s="1">
        <v>45387</v>
      </c>
      <c r="C4532" t="s">
        <v>442</v>
      </c>
      <c r="D4532" t="s">
        <v>725</v>
      </c>
      <c r="E4532" t="s">
        <v>835</v>
      </c>
      <c r="F4532">
        <v>1</v>
      </c>
      <c r="G4532">
        <v>0.15</v>
      </c>
      <c r="H4532" t="s">
        <v>871</v>
      </c>
      <c r="I4532" s="4">
        <f>Table4[[#This Row],[Quantity]]*Table4[[#This Row],[UnitPrice]]</f>
        <v>1396.22</v>
      </c>
      <c r="J4532" s="4">
        <f>Table4[[#This Row],[Gross Revenue]]*(1-Table4[[#This Row],[Discount]])</f>
        <v>1186.787</v>
      </c>
      <c r="K4532" s="4">
        <f>Table4[[#This Row],[Quantity]]*Table4[[#This Row],[CostPrice]]</f>
        <v>1004.09</v>
      </c>
      <c r="L4532" s="4">
        <f>Table4[[#This Row],[Net Revenue]]-Table4[[#This Row],[Total Cost]]</f>
        <v>182.697</v>
      </c>
      <c r="M4532" t="str">
        <f>_xlfn.XLOOKUP(Table4[[#This Row],[ProductID]], Products!A:A,Products!B:B, "Not Found")</f>
        <v>Knowledge Bags</v>
      </c>
      <c r="N4532" t="str">
        <f>TEXT(Table4[[#This Row],[Date]], "mmm")</f>
        <v>Apr</v>
      </c>
      <c r="O4532" t="str">
        <f>TEXT(Table4[[#This Row],[Date]], "yyyy")</f>
        <v>2024</v>
      </c>
      <c r="P4532" t="str">
        <f>_xlfn.XLOOKUP(Table4[[#This Row],[ProductID]],Products!A:A,Products!C:C, "Not Found")</f>
        <v>Fashion</v>
      </c>
      <c r="Q4532" t="str">
        <f>_xlfn.XLOOKUP(Table4[[#This Row],[ProductID]],Products!A:A,Products!D:D,"Not Found")</f>
        <v>Bags</v>
      </c>
      <c r="R4532">
        <f>_xlfn.XLOOKUP(Table4[[#This Row],[ProductID]],Products!A:A,Products!E:E,"Not Found")</f>
        <v>1396.22</v>
      </c>
      <c r="S4532">
        <f>_xlfn.XLOOKUP(Table4[[#This Row],[ProductID]],Products!A:A,Products!F:F, "Not Found")</f>
        <v>1004.09</v>
      </c>
      <c r="T4532" t="str">
        <f>_xlfn.XLOOKUP(Table4[[#This Row],[CustomerID]],Customers!A:A,Customers!D:D, "Not Found")</f>
        <v>M</v>
      </c>
      <c r="U4532" s="6">
        <f>_xlfn.XLOOKUP(Table4[[#This Row],[CustomerID]],Customers!A:A,Customers!E:E, "Not Found")</f>
        <v>33450</v>
      </c>
      <c r="V4532">
        <f ca="1">DATEDIF(Table4[[#This Row],[CustomerBirthday]], TODAY(), "Y")</f>
        <v>34</v>
      </c>
      <c r="W4532" t="str" cm="1">
        <f t="array" aca="1" ref="W4532" ca="1">_xlfn.IFS(Table4[[#This Row],[Age]]&lt;25, "Under 25",Table4[[#This Row],[Age]]=34, "25-34", Table4[[#This Row],[Age]]&lt;=49, "35-49", Table4[[#This Row],[Age]]&lt;=64, "50-64", Table4[[#This Row],[Age]]&gt;=65, "65+")</f>
        <v>25-34</v>
      </c>
      <c r="X4532" t="str">
        <f>_xlfn.XLOOKUP(Table4[[#This Row],[StoreID]],Stores!A:A,Stores!B:B, "Not found")</f>
        <v>MegaMart Peckmouth</v>
      </c>
      <c r="Y4532" t="str">
        <f>_xlfn.XLOOKUP(Table4[[#This Row],[StoreID]],Stores!A:A,Stores!C:C, "Not Found")</f>
        <v>Peckmouth</v>
      </c>
      <c r="Z4532" t="str">
        <f>_xlfn.XLOOKUP(Table4[[#This Row],[StoreID]],Stores!A:A,Stores!D:D, "Not Found")</f>
        <v>East</v>
      </c>
    </row>
    <row r="4533" spans="1:26">
      <c r="A4533" t="s">
        <v>5399</v>
      </c>
      <c r="B4533" s="1">
        <v>45826</v>
      </c>
      <c r="C4533" t="s">
        <v>298</v>
      </c>
      <c r="D4533" t="s">
        <v>814</v>
      </c>
      <c r="E4533" t="s">
        <v>835</v>
      </c>
      <c r="F4533">
        <v>3</v>
      </c>
      <c r="G4533">
        <v>0.1</v>
      </c>
      <c r="H4533" t="s">
        <v>871</v>
      </c>
      <c r="I4533" s="4">
        <f>Table4[[#This Row],[Quantity]]*Table4[[#This Row],[UnitPrice]]</f>
        <v>3859.6499999999996</v>
      </c>
      <c r="J4533" s="4">
        <f>Table4[[#This Row],[Gross Revenue]]*(1-Table4[[#This Row],[Discount]])</f>
        <v>3473.6849999999999</v>
      </c>
      <c r="K4533" s="4">
        <f>Table4[[#This Row],[Quantity]]*Table4[[#This Row],[CostPrice]]</f>
        <v>2392.62</v>
      </c>
      <c r="L4533" s="4">
        <f>Table4[[#This Row],[Net Revenue]]-Table4[[#This Row],[Total Cost]]</f>
        <v>1081.0650000000001</v>
      </c>
      <c r="M4533" t="str">
        <f>_xlfn.XLOOKUP(Table4[[#This Row],[ProductID]], Products!A:A,Products!B:B, "Not Found")</f>
        <v>Least Accessories</v>
      </c>
      <c r="N4533" t="str">
        <f>TEXT(Table4[[#This Row],[Date]], "mmm")</f>
        <v>Jun</v>
      </c>
      <c r="O4533" t="str">
        <f>TEXT(Table4[[#This Row],[Date]], "yyyy")</f>
        <v>2025</v>
      </c>
      <c r="P4533" t="str">
        <f>_xlfn.XLOOKUP(Table4[[#This Row],[ProductID]],Products!A:A,Products!C:C, "Not Found")</f>
        <v>Fashion</v>
      </c>
      <c r="Q4533" t="str">
        <f>_xlfn.XLOOKUP(Table4[[#This Row],[ProductID]],Products!A:A,Products!D:D,"Not Found")</f>
        <v>Accessories</v>
      </c>
      <c r="R4533">
        <f>_xlfn.XLOOKUP(Table4[[#This Row],[ProductID]],Products!A:A,Products!E:E,"Not Found")</f>
        <v>1286.55</v>
      </c>
      <c r="S4533">
        <f>_xlfn.XLOOKUP(Table4[[#This Row],[ProductID]],Products!A:A,Products!F:F, "Not Found")</f>
        <v>797.54</v>
      </c>
      <c r="T4533" t="str">
        <f>_xlfn.XLOOKUP(Table4[[#This Row],[CustomerID]],Customers!A:A,Customers!D:D, "Not Found")</f>
        <v>F</v>
      </c>
      <c r="U4533" s="6">
        <f>_xlfn.XLOOKUP(Table4[[#This Row],[CustomerID]],Customers!A:A,Customers!E:E, "Not Found")</f>
        <v>29021</v>
      </c>
      <c r="V4533">
        <f ca="1">DATEDIF(Table4[[#This Row],[CustomerBirthday]], TODAY(), "Y")</f>
        <v>47</v>
      </c>
      <c r="W4533" t="str" cm="1">
        <f t="array" aca="1" ref="W4533" ca="1">_xlfn.IFS(Table4[[#This Row],[Age]]&lt;25, "Under 25",Table4[[#This Row],[Age]]=34, "25-34", Table4[[#This Row],[Age]]&lt;=49, "35-49", Table4[[#This Row],[Age]]&lt;=64, "50-64", Table4[[#This Row],[Age]]&gt;=65, "65+")</f>
        <v>35-49</v>
      </c>
      <c r="X4533" t="str">
        <f>_xlfn.XLOOKUP(Table4[[#This Row],[StoreID]],Stores!A:A,Stores!B:B, "Not found")</f>
        <v>MegaMart Peckmouth</v>
      </c>
      <c r="Y4533" t="str">
        <f>_xlfn.XLOOKUP(Table4[[#This Row],[StoreID]],Stores!A:A,Stores!C:C, "Not Found")</f>
        <v>Peckmouth</v>
      </c>
      <c r="Z4533" t="str">
        <f>_xlfn.XLOOKUP(Table4[[#This Row],[StoreID]],Stores!A:A,Stores!D:D, "Not Found")</f>
        <v>East</v>
      </c>
    </row>
    <row r="4534" spans="1:26">
      <c r="A4534" t="s">
        <v>5400</v>
      </c>
      <c r="B4534" s="1">
        <v>45749</v>
      </c>
      <c r="C4534" t="s">
        <v>657</v>
      </c>
      <c r="D4534" t="s">
        <v>742</v>
      </c>
      <c r="E4534" t="s">
        <v>831</v>
      </c>
      <c r="F4534">
        <v>5</v>
      </c>
      <c r="G4534">
        <v>0.1</v>
      </c>
      <c r="H4534" t="s">
        <v>868</v>
      </c>
      <c r="I4534" s="4">
        <f>Table4[[#This Row],[Quantity]]*Table4[[#This Row],[UnitPrice]]</f>
        <v>1242.8499999999999</v>
      </c>
      <c r="J4534" s="4">
        <f>Table4[[#This Row],[Gross Revenue]]*(1-Table4[[#This Row],[Discount]])</f>
        <v>1118.5650000000001</v>
      </c>
      <c r="K4534" s="4">
        <f>Table4[[#This Row],[Quantity]]*Table4[[#This Row],[CostPrice]]</f>
        <v>953.34999999999991</v>
      </c>
      <c r="L4534" s="4">
        <f>Table4[[#This Row],[Net Revenue]]-Table4[[#This Row],[Total Cost]]</f>
        <v>165.21500000000015</v>
      </c>
      <c r="M4534" t="str">
        <f>_xlfn.XLOOKUP(Table4[[#This Row],[ProductID]], Products!A:A,Products!B:B, "Not Found")</f>
        <v>Either Headphones</v>
      </c>
      <c r="N4534" t="str">
        <f>TEXT(Table4[[#This Row],[Date]], "mmm")</f>
        <v>Apr</v>
      </c>
      <c r="O4534" t="str">
        <f>TEXT(Table4[[#This Row],[Date]], "yyyy")</f>
        <v>2025</v>
      </c>
      <c r="P4534" t="str">
        <f>_xlfn.XLOOKUP(Table4[[#This Row],[ProductID]],Products!A:A,Products!C:C, "Not Found")</f>
        <v>Electronics</v>
      </c>
      <c r="Q4534" t="str">
        <f>_xlfn.XLOOKUP(Table4[[#This Row],[ProductID]],Products!A:A,Products!D:D,"Not Found")</f>
        <v>Headphones</v>
      </c>
      <c r="R4534">
        <f>_xlfn.XLOOKUP(Table4[[#This Row],[ProductID]],Products!A:A,Products!E:E,"Not Found")</f>
        <v>248.57</v>
      </c>
      <c r="S4534">
        <f>_xlfn.XLOOKUP(Table4[[#This Row],[ProductID]],Products!A:A,Products!F:F, "Not Found")</f>
        <v>190.67</v>
      </c>
      <c r="T4534" t="str">
        <f>_xlfn.XLOOKUP(Table4[[#This Row],[CustomerID]],Customers!A:A,Customers!D:D, "Not Found")</f>
        <v>F</v>
      </c>
      <c r="U4534" s="6">
        <f>_xlfn.XLOOKUP(Table4[[#This Row],[CustomerID]],Customers!A:A,Customers!E:E, "Not Found")</f>
        <v>22041</v>
      </c>
      <c r="V4534">
        <f ca="1">DATEDIF(Table4[[#This Row],[CustomerBirthday]], TODAY(), "Y")</f>
        <v>66</v>
      </c>
      <c r="W4534" t="str" cm="1">
        <f t="array" aca="1" ref="W4534" ca="1">_xlfn.IFS(Table4[[#This Row],[Age]]&lt;25, "Under 25",Table4[[#This Row],[Age]]=34, "25-34", Table4[[#This Row],[Age]]&lt;=49, "35-49", Table4[[#This Row],[Age]]&lt;=64, "50-64", Table4[[#This Row],[Age]]&gt;=65, "65+")</f>
        <v>65+</v>
      </c>
      <c r="X4534" t="str">
        <f>_xlfn.XLOOKUP(Table4[[#This Row],[StoreID]],Stores!A:A,Stores!B:B, "Not found")</f>
        <v>MegaMart Jimenezborough</v>
      </c>
      <c r="Y4534" t="str">
        <f>_xlfn.XLOOKUP(Table4[[#This Row],[StoreID]],Stores!A:A,Stores!C:C, "Not Found")</f>
        <v>Jimenezborough</v>
      </c>
      <c r="Z4534" t="str">
        <f>_xlfn.XLOOKUP(Table4[[#This Row],[StoreID]],Stores!A:A,Stores!D:D, "Not Found")</f>
        <v>South</v>
      </c>
    </row>
    <row r="4535" spans="1:26">
      <c r="A4535" t="s">
        <v>5401</v>
      </c>
      <c r="B4535" s="1">
        <v>45641</v>
      </c>
      <c r="C4535" t="s">
        <v>503</v>
      </c>
      <c r="D4535" t="s">
        <v>728</v>
      </c>
      <c r="E4535" t="s">
        <v>831</v>
      </c>
      <c r="F4535">
        <v>4</v>
      </c>
      <c r="G4535">
        <v>0.15</v>
      </c>
      <c r="H4535" t="s">
        <v>865</v>
      </c>
      <c r="I4535" s="4">
        <f>Table4[[#This Row],[Quantity]]*Table4[[#This Row],[UnitPrice]]</f>
        <v>1272.2</v>
      </c>
      <c r="J4535" s="4">
        <f>Table4[[#This Row],[Gross Revenue]]*(1-Table4[[#This Row],[Discount]])</f>
        <v>1081.3700000000001</v>
      </c>
      <c r="K4535" s="4">
        <f>Table4[[#This Row],[Quantity]]*Table4[[#This Row],[CostPrice]]</f>
        <v>749.36</v>
      </c>
      <c r="L4535" s="4">
        <f>Table4[[#This Row],[Net Revenue]]-Table4[[#This Row],[Total Cost]]</f>
        <v>332.0100000000001</v>
      </c>
      <c r="M4535" t="str">
        <f>_xlfn.XLOOKUP(Table4[[#This Row],[ProductID]], Products!A:A,Products!B:B, "Not Found")</f>
        <v>Company Fruits</v>
      </c>
      <c r="N4535" t="str">
        <f>TEXT(Table4[[#This Row],[Date]], "mmm")</f>
        <v>Dec</v>
      </c>
      <c r="O4535" t="str">
        <f>TEXT(Table4[[#This Row],[Date]], "yyyy")</f>
        <v>2024</v>
      </c>
      <c r="P4535" t="str">
        <f>_xlfn.XLOOKUP(Table4[[#This Row],[ProductID]],Products!A:A,Products!C:C, "Not Found")</f>
        <v>Groceries</v>
      </c>
      <c r="Q4535" t="str">
        <f>_xlfn.XLOOKUP(Table4[[#This Row],[ProductID]],Products!A:A,Products!D:D,"Not Found")</f>
        <v>Fruits</v>
      </c>
      <c r="R4535">
        <f>_xlfn.XLOOKUP(Table4[[#This Row],[ProductID]],Products!A:A,Products!E:E,"Not Found")</f>
        <v>318.05</v>
      </c>
      <c r="S4535">
        <f>_xlfn.XLOOKUP(Table4[[#This Row],[ProductID]],Products!A:A,Products!F:F, "Not Found")</f>
        <v>187.34</v>
      </c>
      <c r="T4535" t="str">
        <f>_xlfn.XLOOKUP(Table4[[#This Row],[CustomerID]],Customers!A:A,Customers!D:D, "Not Found")</f>
        <v>F</v>
      </c>
      <c r="U4535" s="6">
        <f>_xlfn.XLOOKUP(Table4[[#This Row],[CustomerID]],Customers!A:A,Customers!E:E, "Not Found")</f>
        <v>22552</v>
      </c>
      <c r="V4535">
        <f ca="1">DATEDIF(Table4[[#This Row],[CustomerBirthday]], TODAY(), "Y")</f>
        <v>64</v>
      </c>
      <c r="W4535" t="str" cm="1">
        <f t="array" aca="1" ref="W4535" ca="1">_xlfn.IFS(Table4[[#This Row],[Age]]&lt;25, "Under 25",Table4[[#This Row],[Age]]=34, "25-34", Table4[[#This Row],[Age]]&lt;=49, "35-49", Table4[[#This Row],[Age]]&lt;=64, "50-64", Table4[[#This Row],[Age]]&gt;=65, "65+")</f>
        <v>50-64</v>
      </c>
      <c r="X4535" t="str">
        <f>_xlfn.XLOOKUP(Table4[[#This Row],[StoreID]],Stores!A:A,Stores!B:B, "Not found")</f>
        <v>MegaMart Jimenezborough</v>
      </c>
      <c r="Y4535" t="str">
        <f>_xlfn.XLOOKUP(Table4[[#This Row],[StoreID]],Stores!A:A,Stores!C:C, "Not Found")</f>
        <v>Jimenezborough</v>
      </c>
      <c r="Z4535" t="str">
        <f>_xlfn.XLOOKUP(Table4[[#This Row],[StoreID]],Stores!A:A,Stores!D:D, "Not Found")</f>
        <v>South</v>
      </c>
    </row>
    <row r="4536" spans="1:26">
      <c r="A4536" t="s">
        <v>5402</v>
      </c>
      <c r="B4536" s="1">
        <v>45772</v>
      </c>
      <c r="C4536" t="s">
        <v>700</v>
      </c>
      <c r="D4536" t="s">
        <v>759</v>
      </c>
      <c r="E4536" t="s">
        <v>831</v>
      </c>
      <c r="F4536">
        <v>3</v>
      </c>
      <c r="G4536">
        <v>0</v>
      </c>
      <c r="H4536" t="s">
        <v>875</v>
      </c>
      <c r="I4536" s="4">
        <f>Table4[[#This Row],[Quantity]]*Table4[[#This Row],[UnitPrice]]</f>
        <v>3239.67</v>
      </c>
      <c r="J4536" s="4">
        <f>Table4[[#This Row],[Gross Revenue]]*(1-Table4[[#This Row],[Discount]])</f>
        <v>3239.67</v>
      </c>
      <c r="K4536" s="4">
        <f>Table4[[#This Row],[Quantity]]*Table4[[#This Row],[CostPrice]]</f>
        <v>2111.4900000000002</v>
      </c>
      <c r="L4536" s="4">
        <f>Table4[[#This Row],[Net Revenue]]-Table4[[#This Row],[Total Cost]]</f>
        <v>1128.1799999999998</v>
      </c>
      <c r="M4536" t="str">
        <f>_xlfn.XLOOKUP(Table4[[#This Row],[ProductID]], Products!A:A,Products!B:B, "Not Found")</f>
        <v>Democratic Smartphone</v>
      </c>
      <c r="N4536" t="str">
        <f>TEXT(Table4[[#This Row],[Date]], "mmm")</f>
        <v>Apr</v>
      </c>
      <c r="O4536" t="str">
        <f>TEXT(Table4[[#This Row],[Date]], "yyyy")</f>
        <v>2025</v>
      </c>
      <c r="P4536" t="str">
        <f>_xlfn.XLOOKUP(Table4[[#This Row],[ProductID]],Products!A:A,Products!C:C, "Not Found")</f>
        <v>Electronics</v>
      </c>
      <c r="Q4536" t="str">
        <f>_xlfn.XLOOKUP(Table4[[#This Row],[ProductID]],Products!A:A,Products!D:D,"Not Found")</f>
        <v>Smartphone</v>
      </c>
      <c r="R4536">
        <f>_xlfn.XLOOKUP(Table4[[#This Row],[ProductID]],Products!A:A,Products!E:E,"Not Found")</f>
        <v>1079.8900000000001</v>
      </c>
      <c r="S4536">
        <f>_xlfn.XLOOKUP(Table4[[#This Row],[ProductID]],Products!A:A,Products!F:F, "Not Found")</f>
        <v>703.83</v>
      </c>
      <c r="T4536" t="str">
        <f>_xlfn.XLOOKUP(Table4[[#This Row],[CustomerID]],Customers!A:A,Customers!D:D, "Not Found")</f>
        <v>F</v>
      </c>
      <c r="U4536" s="6">
        <f>_xlfn.XLOOKUP(Table4[[#This Row],[CustomerID]],Customers!A:A,Customers!E:E, "Not Found")</f>
        <v>25706</v>
      </c>
      <c r="V4536">
        <f ca="1">DATEDIF(Table4[[#This Row],[CustomerBirthday]], TODAY(), "Y")</f>
        <v>56</v>
      </c>
      <c r="W4536" t="str" cm="1">
        <f t="array" aca="1" ref="W4536" ca="1">_xlfn.IFS(Table4[[#This Row],[Age]]&lt;25, "Under 25",Table4[[#This Row],[Age]]=34, "25-34", Table4[[#This Row],[Age]]&lt;=49, "35-49", Table4[[#This Row],[Age]]&lt;=64, "50-64", Table4[[#This Row],[Age]]&gt;=65, "65+")</f>
        <v>50-64</v>
      </c>
      <c r="X4536" t="str">
        <f>_xlfn.XLOOKUP(Table4[[#This Row],[StoreID]],Stores!A:A,Stores!B:B, "Not found")</f>
        <v>MegaMart Jimenezborough</v>
      </c>
      <c r="Y4536" t="str">
        <f>_xlfn.XLOOKUP(Table4[[#This Row],[StoreID]],Stores!A:A,Stores!C:C, "Not Found")</f>
        <v>Jimenezborough</v>
      </c>
      <c r="Z4536" t="str">
        <f>_xlfn.XLOOKUP(Table4[[#This Row],[StoreID]],Stores!A:A,Stores!D:D, "Not Found")</f>
        <v>South</v>
      </c>
    </row>
    <row r="4537" spans="1:26">
      <c r="A4537" t="s">
        <v>5403</v>
      </c>
      <c r="B4537" s="1">
        <v>45546</v>
      </c>
      <c r="C4537" t="s">
        <v>51</v>
      </c>
      <c r="D4537" t="s">
        <v>788</v>
      </c>
      <c r="E4537" t="s">
        <v>835</v>
      </c>
      <c r="F4537">
        <v>1</v>
      </c>
      <c r="G4537">
        <v>0.05</v>
      </c>
      <c r="H4537" t="s">
        <v>865</v>
      </c>
      <c r="I4537" s="4">
        <f>Table4[[#This Row],[Quantity]]*Table4[[#This Row],[UnitPrice]]</f>
        <v>1095.72</v>
      </c>
      <c r="J4537" s="4">
        <f>Table4[[#This Row],[Gross Revenue]]*(1-Table4[[#This Row],[Discount]])</f>
        <v>1040.934</v>
      </c>
      <c r="K4537" s="4">
        <f>Table4[[#This Row],[Quantity]]*Table4[[#This Row],[CostPrice]]</f>
        <v>822.2</v>
      </c>
      <c r="L4537" s="4">
        <f>Table4[[#This Row],[Net Revenue]]-Table4[[#This Row],[Total Cost]]</f>
        <v>218.73399999999992</v>
      </c>
      <c r="M4537" t="str">
        <f>_xlfn.XLOOKUP(Table4[[#This Row],[ProductID]], Products!A:A,Products!B:B, "Not Found")</f>
        <v>Foot Snacks</v>
      </c>
      <c r="N4537" t="str">
        <f>TEXT(Table4[[#This Row],[Date]], "mmm")</f>
        <v>Sep</v>
      </c>
      <c r="O4537" t="str">
        <f>TEXT(Table4[[#This Row],[Date]], "yyyy")</f>
        <v>2024</v>
      </c>
      <c r="P4537" t="str">
        <f>_xlfn.XLOOKUP(Table4[[#This Row],[ProductID]],Products!A:A,Products!C:C, "Not Found")</f>
        <v>Groceries</v>
      </c>
      <c r="Q4537" t="str">
        <f>_xlfn.XLOOKUP(Table4[[#This Row],[ProductID]],Products!A:A,Products!D:D,"Not Found")</f>
        <v>Snacks</v>
      </c>
      <c r="R4537">
        <f>_xlfn.XLOOKUP(Table4[[#This Row],[ProductID]],Products!A:A,Products!E:E,"Not Found")</f>
        <v>1095.72</v>
      </c>
      <c r="S4537">
        <f>_xlfn.XLOOKUP(Table4[[#This Row],[ProductID]],Products!A:A,Products!F:F, "Not Found")</f>
        <v>822.2</v>
      </c>
      <c r="T4537" t="str">
        <f>_xlfn.XLOOKUP(Table4[[#This Row],[CustomerID]],Customers!A:A,Customers!D:D, "Not Found")</f>
        <v>M</v>
      </c>
      <c r="U4537" s="6">
        <f>_xlfn.XLOOKUP(Table4[[#This Row],[CustomerID]],Customers!A:A,Customers!E:E, "Not Found")</f>
        <v>32850</v>
      </c>
      <c r="V4537">
        <f ca="1">DATEDIF(Table4[[#This Row],[CustomerBirthday]], TODAY(), "Y")</f>
        <v>36</v>
      </c>
      <c r="W4537" t="str" cm="1">
        <f t="array" aca="1" ref="W4537" ca="1">_xlfn.IFS(Table4[[#This Row],[Age]]&lt;25, "Under 25",Table4[[#This Row],[Age]]=34, "25-34", Table4[[#This Row],[Age]]&lt;=49, "35-49", Table4[[#This Row],[Age]]&lt;=64, "50-64", Table4[[#This Row],[Age]]&gt;=65, "65+")</f>
        <v>35-49</v>
      </c>
      <c r="X4537" t="str">
        <f>_xlfn.XLOOKUP(Table4[[#This Row],[StoreID]],Stores!A:A,Stores!B:B, "Not found")</f>
        <v>MegaMart Peckmouth</v>
      </c>
      <c r="Y4537" t="str">
        <f>_xlfn.XLOOKUP(Table4[[#This Row],[StoreID]],Stores!A:A,Stores!C:C, "Not Found")</f>
        <v>Peckmouth</v>
      </c>
      <c r="Z4537" t="str">
        <f>_xlfn.XLOOKUP(Table4[[#This Row],[StoreID]],Stores!A:A,Stores!D:D, "Not Found")</f>
        <v>East</v>
      </c>
    </row>
    <row r="4538" spans="1:26">
      <c r="A4538" t="s">
        <v>5404</v>
      </c>
      <c r="B4538" s="1">
        <v>45249</v>
      </c>
      <c r="C4538" t="s">
        <v>302</v>
      </c>
      <c r="D4538" t="s">
        <v>764</v>
      </c>
      <c r="E4538" t="s">
        <v>835</v>
      </c>
      <c r="F4538">
        <v>3</v>
      </c>
      <c r="G4538">
        <v>0</v>
      </c>
      <c r="H4538" t="s">
        <v>871</v>
      </c>
      <c r="I4538" s="4">
        <f>Table4[[#This Row],[Quantity]]*Table4[[#This Row],[UnitPrice]]</f>
        <v>971.76</v>
      </c>
      <c r="J4538" s="4">
        <f>Table4[[#This Row],[Gross Revenue]]*(1-Table4[[#This Row],[Discount]])</f>
        <v>971.76</v>
      </c>
      <c r="K4538" s="4">
        <f>Table4[[#This Row],[Quantity]]*Table4[[#This Row],[CostPrice]]</f>
        <v>728.93999999999994</v>
      </c>
      <c r="L4538" s="4">
        <f>Table4[[#This Row],[Net Revenue]]-Table4[[#This Row],[Total Cost]]</f>
        <v>242.82000000000005</v>
      </c>
      <c r="M4538" t="str">
        <f>_xlfn.XLOOKUP(Table4[[#This Row],[ProductID]], Products!A:A,Products!B:B, "Not Found")</f>
        <v>Simple Accessories</v>
      </c>
      <c r="N4538" t="str">
        <f>TEXT(Table4[[#This Row],[Date]], "mmm")</f>
        <v>Nov</v>
      </c>
      <c r="O4538" t="str">
        <f>TEXT(Table4[[#This Row],[Date]], "yyyy")</f>
        <v>2023</v>
      </c>
      <c r="P4538" t="str">
        <f>_xlfn.XLOOKUP(Table4[[#This Row],[ProductID]],Products!A:A,Products!C:C, "Not Found")</f>
        <v>Fashion</v>
      </c>
      <c r="Q4538" t="str">
        <f>_xlfn.XLOOKUP(Table4[[#This Row],[ProductID]],Products!A:A,Products!D:D,"Not Found")</f>
        <v>Accessories</v>
      </c>
      <c r="R4538">
        <f>_xlfn.XLOOKUP(Table4[[#This Row],[ProductID]],Products!A:A,Products!E:E,"Not Found")</f>
        <v>323.92</v>
      </c>
      <c r="S4538">
        <f>_xlfn.XLOOKUP(Table4[[#This Row],[ProductID]],Products!A:A,Products!F:F, "Not Found")</f>
        <v>242.98</v>
      </c>
      <c r="T4538" t="str">
        <f>_xlfn.XLOOKUP(Table4[[#This Row],[CustomerID]],Customers!A:A,Customers!D:D, "Not Found")</f>
        <v>F</v>
      </c>
      <c r="U4538" s="6">
        <f>_xlfn.XLOOKUP(Table4[[#This Row],[CustomerID]],Customers!A:A,Customers!E:E, "Not Found")</f>
        <v>37929</v>
      </c>
      <c r="V4538">
        <f ca="1">DATEDIF(Table4[[#This Row],[CustomerBirthday]], TODAY(), "Y")</f>
        <v>22</v>
      </c>
      <c r="W4538" t="str" cm="1">
        <f t="array" aca="1" ref="W4538" ca="1">_xlfn.IFS(Table4[[#This Row],[Age]]&lt;25, "Under 25",Table4[[#This Row],[Age]]=34, "25-34", Table4[[#This Row],[Age]]&lt;=49, "35-49", Table4[[#This Row],[Age]]&lt;=64, "50-64", Table4[[#This Row],[Age]]&gt;=65, "65+")</f>
        <v>Under 25</v>
      </c>
      <c r="X4538" t="str">
        <f>_xlfn.XLOOKUP(Table4[[#This Row],[StoreID]],Stores!A:A,Stores!B:B, "Not found")</f>
        <v>MegaMart Peckmouth</v>
      </c>
      <c r="Y4538" t="str">
        <f>_xlfn.XLOOKUP(Table4[[#This Row],[StoreID]],Stores!A:A,Stores!C:C, "Not Found")</f>
        <v>Peckmouth</v>
      </c>
      <c r="Z4538" t="str">
        <f>_xlfn.XLOOKUP(Table4[[#This Row],[StoreID]],Stores!A:A,Stores!D:D, "Not Found")</f>
        <v>East</v>
      </c>
    </row>
    <row r="4539" spans="1:26">
      <c r="A4539" t="s">
        <v>5405</v>
      </c>
      <c r="B4539" s="1">
        <v>45506</v>
      </c>
      <c r="C4539" t="s">
        <v>243</v>
      </c>
      <c r="D4539" t="s">
        <v>759</v>
      </c>
      <c r="E4539" t="s">
        <v>831</v>
      </c>
      <c r="F4539">
        <v>1</v>
      </c>
      <c r="G4539">
        <v>0.15</v>
      </c>
      <c r="H4539" t="s">
        <v>875</v>
      </c>
      <c r="I4539" s="4">
        <f>Table4[[#This Row],[Quantity]]*Table4[[#This Row],[UnitPrice]]</f>
        <v>1079.8900000000001</v>
      </c>
      <c r="J4539" s="4">
        <f>Table4[[#This Row],[Gross Revenue]]*(1-Table4[[#This Row],[Discount]])</f>
        <v>917.90650000000005</v>
      </c>
      <c r="K4539" s="4">
        <f>Table4[[#This Row],[Quantity]]*Table4[[#This Row],[CostPrice]]</f>
        <v>703.83</v>
      </c>
      <c r="L4539" s="4">
        <f>Table4[[#This Row],[Net Revenue]]-Table4[[#This Row],[Total Cost]]</f>
        <v>214.07650000000001</v>
      </c>
      <c r="M4539" t="str">
        <f>_xlfn.XLOOKUP(Table4[[#This Row],[ProductID]], Products!A:A,Products!B:B, "Not Found")</f>
        <v>Democratic Smartphone</v>
      </c>
      <c r="N4539" t="str">
        <f>TEXT(Table4[[#This Row],[Date]], "mmm")</f>
        <v>Aug</v>
      </c>
      <c r="O4539" t="str">
        <f>TEXT(Table4[[#This Row],[Date]], "yyyy")</f>
        <v>2024</v>
      </c>
      <c r="P4539" t="str">
        <f>_xlfn.XLOOKUP(Table4[[#This Row],[ProductID]],Products!A:A,Products!C:C, "Not Found")</f>
        <v>Electronics</v>
      </c>
      <c r="Q4539" t="str">
        <f>_xlfn.XLOOKUP(Table4[[#This Row],[ProductID]],Products!A:A,Products!D:D,"Not Found")</f>
        <v>Smartphone</v>
      </c>
      <c r="R4539">
        <f>_xlfn.XLOOKUP(Table4[[#This Row],[ProductID]],Products!A:A,Products!E:E,"Not Found")</f>
        <v>1079.8900000000001</v>
      </c>
      <c r="S4539">
        <f>_xlfn.XLOOKUP(Table4[[#This Row],[ProductID]],Products!A:A,Products!F:F, "Not Found")</f>
        <v>703.83</v>
      </c>
      <c r="T4539" t="str">
        <f>_xlfn.XLOOKUP(Table4[[#This Row],[CustomerID]],Customers!A:A,Customers!D:D, "Not Found")</f>
        <v>F</v>
      </c>
      <c r="U4539" s="6">
        <f>_xlfn.XLOOKUP(Table4[[#This Row],[CustomerID]],Customers!A:A,Customers!E:E, "Not Found")</f>
        <v>26908</v>
      </c>
      <c r="V4539">
        <f ca="1">DATEDIF(Table4[[#This Row],[CustomerBirthday]], TODAY(), "Y")</f>
        <v>52</v>
      </c>
      <c r="W4539" t="str" cm="1">
        <f t="array" aca="1" ref="W4539" ca="1">_xlfn.IFS(Table4[[#This Row],[Age]]&lt;25, "Under 25",Table4[[#This Row],[Age]]=34, "25-34", Table4[[#This Row],[Age]]&lt;=49, "35-49", Table4[[#This Row],[Age]]&lt;=64, "50-64", Table4[[#This Row],[Age]]&gt;=65, "65+")</f>
        <v>50-64</v>
      </c>
      <c r="X4539" t="str">
        <f>_xlfn.XLOOKUP(Table4[[#This Row],[StoreID]],Stores!A:A,Stores!B:B, "Not found")</f>
        <v>MegaMart Jimenezborough</v>
      </c>
      <c r="Y4539" t="str">
        <f>_xlfn.XLOOKUP(Table4[[#This Row],[StoreID]],Stores!A:A,Stores!C:C, "Not Found")</f>
        <v>Jimenezborough</v>
      </c>
      <c r="Z4539" t="str">
        <f>_xlfn.XLOOKUP(Table4[[#This Row],[StoreID]],Stores!A:A,Stores!D:D, "Not Found")</f>
        <v>South</v>
      </c>
    </row>
    <row r="4540" spans="1:26">
      <c r="A4540" t="s">
        <v>5406</v>
      </c>
      <c r="B4540" s="1">
        <v>45565</v>
      </c>
      <c r="C4540" t="s">
        <v>302</v>
      </c>
      <c r="D4540" t="s">
        <v>764</v>
      </c>
      <c r="E4540" t="s">
        <v>846</v>
      </c>
      <c r="F4540">
        <v>5</v>
      </c>
      <c r="G4540">
        <v>0.15</v>
      </c>
      <c r="H4540" t="s">
        <v>875</v>
      </c>
      <c r="I4540" s="4">
        <f>Table4[[#This Row],[Quantity]]*Table4[[#This Row],[UnitPrice]]</f>
        <v>1619.6000000000001</v>
      </c>
      <c r="J4540" s="4">
        <f>Table4[[#This Row],[Gross Revenue]]*(1-Table4[[#This Row],[Discount]])</f>
        <v>1376.66</v>
      </c>
      <c r="K4540" s="4">
        <f>Table4[[#This Row],[Quantity]]*Table4[[#This Row],[CostPrice]]</f>
        <v>1214.8999999999999</v>
      </c>
      <c r="L4540" s="4">
        <f>Table4[[#This Row],[Net Revenue]]-Table4[[#This Row],[Total Cost]]</f>
        <v>161.76000000000022</v>
      </c>
      <c r="M4540" t="str">
        <f>_xlfn.XLOOKUP(Table4[[#This Row],[ProductID]], Products!A:A,Products!B:B, "Not Found")</f>
        <v>Simple Accessories</v>
      </c>
      <c r="N4540" t="str">
        <f>TEXT(Table4[[#This Row],[Date]], "mmm")</f>
        <v>Sep</v>
      </c>
      <c r="O4540" t="str">
        <f>TEXT(Table4[[#This Row],[Date]], "yyyy")</f>
        <v>2024</v>
      </c>
      <c r="P4540" t="str">
        <f>_xlfn.XLOOKUP(Table4[[#This Row],[ProductID]],Products!A:A,Products!C:C, "Not Found")</f>
        <v>Fashion</v>
      </c>
      <c r="Q4540" t="str">
        <f>_xlfn.XLOOKUP(Table4[[#This Row],[ProductID]],Products!A:A,Products!D:D,"Not Found")</f>
        <v>Accessories</v>
      </c>
      <c r="R4540">
        <f>_xlfn.XLOOKUP(Table4[[#This Row],[ProductID]],Products!A:A,Products!E:E,"Not Found")</f>
        <v>323.92</v>
      </c>
      <c r="S4540">
        <f>_xlfn.XLOOKUP(Table4[[#This Row],[ProductID]],Products!A:A,Products!F:F, "Not Found")</f>
        <v>242.98</v>
      </c>
      <c r="T4540" t="str">
        <f>_xlfn.XLOOKUP(Table4[[#This Row],[CustomerID]],Customers!A:A,Customers!D:D, "Not Found")</f>
        <v>F</v>
      </c>
      <c r="U4540" s="6">
        <f>_xlfn.XLOOKUP(Table4[[#This Row],[CustomerID]],Customers!A:A,Customers!E:E, "Not Found")</f>
        <v>37929</v>
      </c>
      <c r="V4540">
        <f ca="1">DATEDIF(Table4[[#This Row],[CustomerBirthday]], TODAY(), "Y")</f>
        <v>22</v>
      </c>
      <c r="W4540" t="str" cm="1">
        <f t="array" aca="1" ref="W4540" ca="1">_xlfn.IFS(Table4[[#This Row],[Age]]&lt;25, "Under 25",Table4[[#This Row],[Age]]=34, "25-34", Table4[[#This Row],[Age]]&lt;=49, "35-49", Table4[[#This Row],[Age]]&lt;=64, "50-64", Table4[[#This Row],[Age]]&gt;=65, "65+")</f>
        <v>Under 25</v>
      </c>
      <c r="X4540" t="str">
        <f>_xlfn.XLOOKUP(Table4[[#This Row],[StoreID]],Stores!A:A,Stores!B:B, "Not found")</f>
        <v>MegaMart Johnmouth</v>
      </c>
      <c r="Y4540" t="str">
        <f>_xlfn.XLOOKUP(Table4[[#This Row],[StoreID]],Stores!A:A,Stores!C:C, "Not Found")</f>
        <v>Johnmouth</v>
      </c>
      <c r="Z4540" t="str">
        <f>_xlfn.XLOOKUP(Table4[[#This Row],[StoreID]],Stores!A:A,Stores!D:D, "Not Found")</f>
        <v>East</v>
      </c>
    </row>
    <row r="4541" spans="1:26">
      <c r="A4541" t="s">
        <v>5407</v>
      </c>
      <c r="B4541" s="1">
        <v>45885</v>
      </c>
      <c r="C4541" t="s">
        <v>238</v>
      </c>
      <c r="D4541" t="s">
        <v>769</v>
      </c>
      <c r="E4541" t="s">
        <v>842</v>
      </c>
      <c r="F4541">
        <v>2</v>
      </c>
      <c r="G4541">
        <v>0</v>
      </c>
      <c r="H4541" t="s">
        <v>868</v>
      </c>
      <c r="I4541" s="4">
        <f>Table4[[#This Row],[Quantity]]*Table4[[#This Row],[UnitPrice]]</f>
        <v>51.14</v>
      </c>
      <c r="J4541" s="4">
        <f>Table4[[#This Row],[Gross Revenue]]*(1-Table4[[#This Row],[Discount]])</f>
        <v>51.14</v>
      </c>
      <c r="K4541" s="4">
        <f>Table4[[#This Row],[Quantity]]*Table4[[#This Row],[CostPrice]]</f>
        <v>38.1</v>
      </c>
      <c r="L4541" s="4">
        <f>Table4[[#This Row],[Net Revenue]]-Table4[[#This Row],[Total Cost]]</f>
        <v>13.04</v>
      </c>
      <c r="M4541" t="str">
        <f>_xlfn.XLOOKUP(Table4[[#This Row],[ProductID]], Products!A:A,Products!B:B, "Not Found")</f>
        <v>How Vegetables</v>
      </c>
      <c r="N4541" t="str">
        <f>TEXT(Table4[[#This Row],[Date]], "mmm")</f>
        <v>Aug</v>
      </c>
      <c r="O4541" t="str">
        <f>TEXT(Table4[[#This Row],[Date]], "yyyy")</f>
        <v>2025</v>
      </c>
      <c r="P4541" t="str">
        <f>_xlfn.XLOOKUP(Table4[[#This Row],[ProductID]],Products!A:A,Products!C:C, "Not Found")</f>
        <v>Groceries</v>
      </c>
      <c r="Q4541" t="str">
        <f>_xlfn.XLOOKUP(Table4[[#This Row],[ProductID]],Products!A:A,Products!D:D,"Not Found")</f>
        <v>Vegetables</v>
      </c>
      <c r="R4541">
        <f>_xlfn.XLOOKUP(Table4[[#This Row],[ProductID]],Products!A:A,Products!E:E,"Not Found")</f>
        <v>25.57</v>
      </c>
      <c r="S4541">
        <f>_xlfn.XLOOKUP(Table4[[#This Row],[ProductID]],Products!A:A,Products!F:F, "Not Found")</f>
        <v>19.05</v>
      </c>
      <c r="T4541" t="str">
        <f>_xlfn.XLOOKUP(Table4[[#This Row],[CustomerID]],Customers!A:A,Customers!D:D, "Not Found")</f>
        <v>M</v>
      </c>
      <c r="U4541" s="6">
        <f>_xlfn.XLOOKUP(Table4[[#This Row],[CustomerID]],Customers!A:A,Customers!E:E, "Not Found")</f>
        <v>36698</v>
      </c>
      <c r="V4541">
        <f ca="1">DATEDIF(Table4[[#This Row],[CustomerBirthday]], TODAY(), "Y")</f>
        <v>26</v>
      </c>
      <c r="W4541" t="str" cm="1">
        <f t="array" aca="1" ref="W4541" ca="1">_xlfn.IFS(Table4[[#This Row],[Age]]&lt;25, "Under 25",Table4[[#This Row],[Age]]=34, "25-34", Table4[[#This Row],[Age]]&lt;=49, "35-49", Table4[[#This Row],[Age]]&lt;=64, "50-64", Table4[[#This Row],[Age]]&gt;=65, "65+")</f>
        <v>35-49</v>
      </c>
      <c r="X4541" t="str">
        <f>_xlfn.XLOOKUP(Table4[[#This Row],[StoreID]],Stores!A:A,Stores!B:B, "Not found")</f>
        <v>MegaMart Brianahaven</v>
      </c>
      <c r="Y4541" t="str">
        <f>_xlfn.XLOOKUP(Table4[[#This Row],[StoreID]],Stores!A:A,Stores!C:C, "Not Found")</f>
        <v>Brianahaven</v>
      </c>
      <c r="Z4541" t="str">
        <f>_xlfn.XLOOKUP(Table4[[#This Row],[StoreID]],Stores!A:A,Stores!D:D, "Not Found")</f>
        <v>North</v>
      </c>
    </row>
    <row r="4542" spans="1:26">
      <c r="A4542" t="s">
        <v>5408</v>
      </c>
      <c r="B4542" s="1">
        <v>45645</v>
      </c>
      <c r="C4542" t="s">
        <v>59</v>
      </c>
      <c r="D4542" t="s">
        <v>812</v>
      </c>
      <c r="E4542" t="s">
        <v>831</v>
      </c>
      <c r="F4542">
        <v>2</v>
      </c>
      <c r="G4542">
        <v>0.05</v>
      </c>
      <c r="H4542" t="s">
        <v>875</v>
      </c>
      <c r="I4542" s="4">
        <f>Table4[[#This Row],[Quantity]]*Table4[[#This Row],[UnitPrice]]</f>
        <v>1128.8399999999999</v>
      </c>
      <c r="J4542" s="4">
        <f>Table4[[#This Row],[Gross Revenue]]*(1-Table4[[#This Row],[Discount]])</f>
        <v>1072.3979999999999</v>
      </c>
      <c r="K4542" s="4">
        <f>Table4[[#This Row],[Quantity]]*Table4[[#This Row],[CostPrice]]</f>
        <v>587.91999999999996</v>
      </c>
      <c r="L4542" s="4">
        <f>Table4[[#This Row],[Net Revenue]]-Table4[[#This Row],[Total Cost]]</f>
        <v>484.47799999999995</v>
      </c>
      <c r="M4542" t="str">
        <f>_xlfn.XLOOKUP(Table4[[#This Row],[ProductID]], Products!A:A,Products!B:B, "Not Found")</f>
        <v>Soon Accessories</v>
      </c>
      <c r="N4542" t="str">
        <f>TEXT(Table4[[#This Row],[Date]], "mmm")</f>
        <v>Dec</v>
      </c>
      <c r="O4542" t="str">
        <f>TEXT(Table4[[#This Row],[Date]], "yyyy")</f>
        <v>2024</v>
      </c>
      <c r="P4542" t="str">
        <f>_xlfn.XLOOKUP(Table4[[#This Row],[ProductID]],Products!A:A,Products!C:C, "Not Found")</f>
        <v>Fashion</v>
      </c>
      <c r="Q4542" t="str">
        <f>_xlfn.XLOOKUP(Table4[[#This Row],[ProductID]],Products!A:A,Products!D:D,"Not Found")</f>
        <v>Accessories</v>
      </c>
      <c r="R4542">
        <f>_xlfn.XLOOKUP(Table4[[#This Row],[ProductID]],Products!A:A,Products!E:E,"Not Found")</f>
        <v>564.41999999999996</v>
      </c>
      <c r="S4542">
        <f>_xlfn.XLOOKUP(Table4[[#This Row],[ProductID]],Products!A:A,Products!F:F, "Not Found")</f>
        <v>293.95999999999998</v>
      </c>
      <c r="T4542" t="str">
        <f>_xlfn.XLOOKUP(Table4[[#This Row],[CustomerID]],Customers!A:A,Customers!D:D, "Not Found")</f>
        <v>M</v>
      </c>
      <c r="U4542" s="6">
        <f>_xlfn.XLOOKUP(Table4[[#This Row],[CustomerID]],Customers!A:A,Customers!E:E, "Not Found")</f>
        <v>27205</v>
      </c>
      <c r="V4542">
        <f ca="1">DATEDIF(Table4[[#This Row],[CustomerBirthday]], TODAY(), "Y")</f>
        <v>52</v>
      </c>
      <c r="W4542" t="str" cm="1">
        <f t="array" aca="1" ref="W4542" ca="1">_xlfn.IFS(Table4[[#This Row],[Age]]&lt;25, "Under 25",Table4[[#This Row],[Age]]=34, "25-34", Table4[[#This Row],[Age]]&lt;=49, "35-49", Table4[[#This Row],[Age]]&lt;=64, "50-64", Table4[[#This Row],[Age]]&gt;=65, "65+")</f>
        <v>50-64</v>
      </c>
      <c r="X4542" t="str">
        <f>_xlfn.XLOOKUP(Table4[[#This Row],[StoreID]],Stores!A:A,Stores!B:B, "Not found")</f>
        <v>MegaMart Jimenezborough</v>
      </c>
      <c r="Y4542" t="str">
        <f>_xlfn.XLOOKUP(Table4[[#This Row],[StoreID]],Stores!A:A,Stores!C:C, "Not Found")</f>
        <v>Jimenezborough</v>
      </c>
      <c r="Z4542" t="str">
        <f>_xlfn.XLOOKUP(Table4[[#This Row],[StoreID]],Stores!A:A,Stores!D:D, "Not Found")</f>
        <v>South</v>
      </c>
    </row>
    <row r="4543" spans="1:26">
      <c r="A4543" t="s">
        <v>5409</v>
      </c>
      <c r="B4543" s="1">
        <v>45663</v>
      </c>
      <c r="C4543" t="s">
        <v>633</v>
      </c>
      <c r="D4543" t="s">
        <v>778</v>
      </c>
      <c r="E4543" t="s">
        <v>835</v>
      </c>
      <c r="F4543">
        <v>1</v>
      </c>
      <c r="G4543">
        <v>0.15</v>
      </c>
      <c r="H4543" t="s">
        <v>875</v>
      </c>
      <c r="I4543" s="4">
        <f>Table4[[#This Row],[Quantity]]*Table4[[#This Row],[UnitPrice]]</f>
        <v>1015.76</v>
      </c>
      <c r="J4543" s="4">
        <f>Table4[[#This Row],[Gross Revenue]]*(1-Table4[[#This Row],[Discount]])</f>
        <v>863.39599999999996</v>
      </c>
      <c r="K4543" s="4">
        <f>Table4[[#This Row],[Quantity]]*Table4[[#This Row],[CostPrice]]</f>
        <v>584.4</v>
      </c>
      <c r="L4543" s="4">
        <f>Table4[[#This Row],[Net Revenue]]-Table4[[#This Row],[Total Cost]]</f>
        <v>278.99599999999998</v>
      </c>
      <c r="M4543" t="str">
        <f>_xlfn.XLOOKUP(Table4[[#This Row],[ProductID]], Products!A:A,Products!B:B, "Not Found")</f>
        <v>Behavior Dairy</v>
      </c>
      <c r="N4543" t="str">
        <f>TEXT(Table4[[#This Row],[Date]], "mmm")</f>
        <v>Jan</v>
      </c>
      <c r="O4543" t="str">
        <f>TEXT(Table4[[#This Row],[Date]], "yyyy")</f>
        <v>2025</v>
      </c>
      <c r="P4543" t="str">
        <f>_xlfn.XLOOKUP(Table4[[#This Row],[ProductID]],Products!A:A,Products!C:C, "Not Found")</f>
        <v>Groceries</v>
      </c>
      <c r="Q4543" t="str">
        <f>_xlfn.XLOOKUP(Table4[[#This Row],[ProductID]],Products!A:A,Products!D:D,"Not Found")</f>
        <v>Dairy</v>
      </c>
      <c r="R4543">
        <f>_xlfn.XLOOKUP(Table4[[#This Row],[ProductID]],Products!A:A,Products!E:E,"Not Found")</f>
        <v>1015.76</v>
      </c>
      <c r="S4543">
        <f>_xlfn.XLOOKUP(Table4[[#This Row],[ProductID]],Products!A:A,Products!F:F, "Not Found")</f>
        <v>584.4</v>
      </c>
      <c r="T4543" t="str">
        <f>_xlfn.XLOOKUP(Table4[[#This Row],[CustomerID]],Customers!A:A,Customers!D:D, "Not Found")</f>
        <v>F</v>
      </c>
      <c r="U4543" s="6">
        <f>_xlfn.XLOOKUP(Table4[[#This Row],[CustomerID]],Customers!A:A,Customers!E:E, "Not Found")</f>
        <v>31092</v>
      </c>
      <c r="V4543">
        <f ca="1">DATEDIF(Table4[[#This Row],[CustomerBirthday]], TODAY(), "Y")</f>
        <v>41</v>
      </c>
      <c r="W4543" t="str" cm="1">
        <f t="array" aca="1" ref="W4543" ca="1">_xlfn.IFS(Table4[[#This Row],[Age]]&lt;25, "Under 25",Table4[[#This Row],[Age]]=34, "25-34", Table4[[#This Row],[Age]]&lt;=49, "35-49", Table4[[#This Row],[Age]]&lt;=64, "50-64", Table4[[#This Row],[Age]]&gt;=65, "65+")</f>
        <v>35-49</v>
      </c>
      <c r="X4543" t="str">
        <f>_xlfn.XLOOKUP(Table4[[#This Row],[StoreID]],Stores!A:A,Stores!B:B, "Not found")</f>
        <v>MegaMart Peckmouth</v>
      </c>
      <c r="Y4543" t="str">
        <f>_xlfn.XLOOKUP(Table4[[#This Row],[StoreID]],Stores!A:A,Stores!C:C, "Not Found")</f>
        <v>Peckmouth</v>
      </c>
      <c r="Z4543" t="str">
        <f>_xlfn.XLOOKUP(Table4[[#This Row],[StoreID]],Stores!A:A,Stores!D:D, "Not Found")</f>
        <v>East</v>
      </c>
    </row>
    <row r="4544" spans="1:26">
      <c r="A4544" t="s">
        <v>5410</v>
      </c>
      <c r="B4544" s="1">
        <v>45452</v>
      </c>
      <c r="C4544" t="s">
        <v>85</v>
      </c>
      <c r="D4544" t="s">
        <v>814</v>
      </c>
      <c r="E4544" t="s">
        <v>831</v>
      </c>
      <c r="F4544">
        <v>3</v>
      </c>
      <c r="G4544">
        <v>0</v>
      </c>
      <c r="H4544" t="s">
        <v>875</v>
      </c>
      <c r="I4544" s="4">
        <f>Table4[[#This Row],[Quantity]]*Table4[[#This Row],[UnitPrice]]</f>
        <v>3859.6499999999996</v>
      </c>
      <c r="J4544" s="4">
        <f>Table4[[#This Row],[Gross Revenue]]*(1-Table4[[#This Row],[Discount]])</f>
        <v>3859.6499999999996</v>
      </c>
      <c r="K4544" s="4">
        <f>Table4[[#This Row],[Quantity]]*Table4[[#This Row],[CostPrice]]</f>
        <v>2392.62</v>
      </c>
      <c r="L4544" s="4">
        <f>Table4[[#This Row],[Net Revenue]]-Table4[[#This Row],[Total Cost]]</f>
        <v>1467.0299999999997</v>
      </c>
      <c r="M4544" t="str">
        <f>_xlfn.XLOOKUP(Table4[[#This Row],[ProductID]], Products!A:A,Products!B:B, "Not Found")</f>
        <v>Least Accessories</v>
      </c>
      <c r="N4544" t="str">
        <f>TEXT(Table4[[#This Row],[Date]], "mmm")</f>
        <v>Jun</v>
      </c>
      <c r="O4544" t="str">
        <f>TEXT(Table4[[#This Row],[Date]], "yyyy")</f>
        <v>2024</v>
      </c>
      <c r="P4544" t="str">
        <f>_xlfn.XLOOKUP(Table4[[#This Row],[ProductID]],Products!A:A,Products!C:C, "Not Found")</f>
        <v>Fashion</v>
      </c>
      <c r="Q4544" t="str">
        <f>_xlfn.XLOOKUP(Table4[[#This Row],[ProductID]],Products!A:A,Products!D:D,"Not Found")</f>
        <v>Accessories</v>
      </c>
      <c r="R4544">
        <f>_xlfn.XLOOKUP(Table4[[#This Row],[ProductID]],Products!A:A,Products!E:E,"Not Found")</f>
        <v>1286.55</v>
      </c>
      <c r="S4544">
        <f>_xlfn.XLOOKUP(Table4[[#This Row],[ProductID]],Products!A:A,Products!F:F, "Not Found")</f>
        <v>797.54</v>
      </c>
      <c r="T4544" t="str">
        <f>_xlfn.XLOOKUP(Table4[[#This Row],[CustomerID]],Customers!A:A,Customers!D:D, "Not Found")</f>
        <v>M</v>
      </c>
      <c r="U4544" s="6">
        <f>_xlfn.XLOOKUP(Table4[[#This Row],[CustomerID]],Customers!A:A,Customers!E:E, "Not Found")</f>
        <v>34290</v>
      </c>
      <c r="V4544">
        <f ca="1">DATEDIF(Table4[[#This Row],[CustomerBirthday]], TODAY(), "Y")</f>
        <v>32</v>
      </c>
      <c r="W4544" t="str" cm="1">
        <f t="array" aca="1" ref="W4544" ca="1">_xlfn.IFS(Table4[[#This Row],[Age]]&lt;25, "Under 25",Table4[[#This Row],[Age]]=34, "25-34", Table4[[#This Row],[Age]]&lt;=49, "35-49", Table4[[#This Row],[Age]]&lt;=64, "50-64", Table4[[#This Row],[Age]]&gt;=65, "65+")</f>
        <v>35-49</v>
      </c>
      <c r="X4544" t="str">
        <f>_xlfn.XLOOKUP(Table4[[#This Row],[StoreID]],Stores!A:A,Stores!B:B, "Not found")</f>
        <v>MegaMart Jimenezborough</v>
      </c>
      <c r="Y4544" t="str">
        <f>_xlfn.XLOOKUP(Table4[[#This Row],[StoreID]],Stores!A:A,Stores!C:C, "Not Found")</f>
        <v>Jimenezborough</v>
      </c>
      <c r="Z4544" t="str">
        <f>_xlfn.XLOOKUP(Table4[[#This Row],[StoreID]],Stores!A:A,Stores!D:D, "Not Found")</f>
        <v>South</v>
      </c>
    </row>
    <row r="4545" spans="1:26">
      <c r="A4545" t="s">
        <v>5411</v>
      </c>
      <c r="B4545" s="1">
        <v>45227</v>
      </c>
      <c r="C4545" t="s">
        <v>210</v>
      </c>
      <c r="D4545" t="s">
        <v>761</v>
      </c>
      <c r="E4545" t="s">
        <v>839</v>
      </c>
      <c r="F4545">
        <v>4</v>
      </c>
      <c r="G4545">
        <v>0</v>
      </c>
      <c r="H4545" t="s">
        <v>871</v>
      </c>
      <c r="I4545" s="4">
        <f>Table4[[#This Row],[Quantity]]*Table4[[#This Row],[UnitPrice]]</f>
        <v>7051.68</v>
      </c>
      <c r="J4545" s="4">
        <f>Table4[[#This Row],[Gross Revenue]]*(1-Table4[[#This Row],[Discount]])</f>
        <v>7051.68</v>
      </c>
      <c r="K4545" s="4">
        <f>Table4[[#This Row],[Quantity]]*Table4[[#This Row],[CostPrice]]</f>
        <v>5385.92</v>
      </c>
      <c r="L4545" s="4">
        <f>Table4[[#This Row],[Net Revenue]]-Table4[[#This Row],[Total Cost]]</f>
        <v>1665.7600000000002</v>
      </c>
      <c r="M4545" t="str">
        <f>_xlfn.XLOOKUP(Table4[[#This Row],[ProductID]], Products!A:A,Products!B:B, "Not Found")</f>
        <v>Traditional Laptop</v>
      </c>
      <c r="N4545" t="str">
        <f>TEXT(Table4[[#This Row],[Date]], "mmm")</f>
        <v>Oct</v>
      </c>
      <c r="O4545" t="str">
        <f>TEXT(Table4[[#This Row],[Date]], "yyyy")</f>
        <v>2023</v>
      </c>
      <c r="P4545" t="str">
        <f>_xlfn.XLOOKUP(Table4[[#This Row],[ProductID]],Products!A:A,Products!C:C, "Not Found")</f>
        <v>Electronics</v>
      </c>
      <c r="Q4545" t="str">
        <f>_xlfn.XLOOKUP(Table4[[#This Row],[ProductID]],Products!A:A,Products!D:D,"Not Found")</f>
        <v>Laptop</v>
      </c>
      <c r="R4545">
        <f>_xlfn.XLOOKUP(Table4[[#This Row],[ProductID]],Products!A:A,Products!E:E,"Not Found")</f>
        <v>1762.92</v>
      </c>
      <c r="S4545">
        <f>_xlfn.XLOOKUP(Table4[[#This Row],[ProductID]],Products!A:A,Products!F:F, "Not Found")</f>
        <v>1346.48</v>
      </c>
      <c r="T4545" t="str">
        <f>_xlfn.XLOOKUP(Table4[[#This Row],[CustomerID]],Customers!A:A,Customers!D:D, "Not Found")</f>
        <v>F</v>
      </c>
      <c r="U4545" s="6">
        <f>_xlfn.XLOOKUP(Table4[[#This Row],[CustomerID]],Customers!A:A,Customers!E:E, "Not Found")</f>
        <v>37570</v>
      </c>
      <c r="V4545">
        <f ca="1">DATEDIF(Table4[[#This Row],[CustomerBirthday]], TODAY(), "Y")</f>
        <v>23</v>
      </c>
      <c r="W4545" t="str" cm="1">
        <f t="array" aca="1" ref="W4545" ca="1">_xlfn.IFS(Table4[[#This Row],[Age]]&lt;25, "Under 25",Table4[[#This Row],[Age]]=34, "25-34", Table4[[#This Row],[Age]]&lt;=49, "35-49", Table4[[#This Row],[Age]]&lt;=64, "50-64", Table4[[#This Row],[Age]]&gt;=65, "65+")</f>
        <v>Under 25</v>
      </c>
      <c r="X4545" t="str">
        <f>_xlfn.XLOOKUP(Table4[[#This Row],[StoreID]],Stores!A:A,Stores!B:B, "Not found")</f>
        <v>MegaMart New Michele</v>
      </c>
      <c r="Y4545" t="str">
        <f>_xlfn.XLOOKUP(Table4[[#This Row],[StoreID]],Stores!A:A,Stores!C:C, "Not Found")</f>
        <v>New Michele</v>
      </c>
      <c r="Z4545" t="str">
        <f>_xlfn.XLOOKUP(Table4[[#This Row],[StoreID]],Stores!A:A,Stores!D:D, "Not Found")</f>
        <v>West</v>
      </c>
    </row>
    <row r="4546" spans="1:26">
      <c r="A4546" t="s">
        <v>5412</v>
      </c>
      <c r="B4546" s="1">
        <v>45198</v>
      </c>
      <c r="C4546" t="s">
        <v>112</v>
      </c>
      <c r="D4546" t="s">
        <v>764</v>
      </c>
      <c r="E4546" t="s">
        <v>842</v>
      </c>
      <c r="F4546">
        <v>1</v>
      </c>
      <c r="G4546">
        <v>0.15</v>
      </c>
      <c r="H4546" t="s">
        <v>868</v>
      </c>
      <c r="I4546" s="4">
        <f>Table4[[#This Row],[Quantity]]*Table4[[#This Row],[UnitPrice]]</f>
        <v>323.92</v>
      </c>
      <c r="J4546" s="4">
        <f>Table4[[#This Row],[Gross Revenue]]*(1-Table4[[#This Row],[Discount]])</f>
        <v>275.33199999999999</v>
      </c>
      <c r="K4546" s="4">
        <f>Table4[[#This Row],[Quantity]]*Table4[[#This Row],[CostPrice]]</f>
        <v>242.98</v>
      </c>
      <c r="L4546" s="4">
        <f>Table4[[#This Row],[Net Revenue]]-Table4[[#This Row],[Total Cost]]</f>
        <v>32.352000000000004</v>
      </c>
      <c r="M4546" t="str">
        <f>_xlfn.XLOOKUP(Table4[[#This Row],[ProductID]], Products!A:A,Products!B:B, "Not Found")</f>
        <v>Simple Accessories</v>
      </c>
      <c r="N4546" t="str">
        <f>TEXT(Table4[[#This Row],[Date]], "mmm")</f>
        <v>Sep</v>
      </c>
      <c r="O4546" t="str">
        <f>TEXT(Table4[[#This Row],[Date]], "yyyy")</f>
        <v>2023</v>
      </c>
      <c r="P4546" t="str">
        <f>_xlfn.XLOOKUP(Table4[[#This Row],[ProductID]],Products!A:A,Products!C:C, "Not Found")</f>
        <v>Fashion</v>
      </c>
      <c r="Q4546" t="str">
        <f>_xlfn.XLOOKUP(Table4[[#This Row],[ProductID]],Products!A:A,Products!D:D,"Not Found")</f>
        <v>Accessories</v>
      </c>
      <c r="R4546">
        <f>_xlfn.XLOOKUP(Table4[[#This Row],[ProductID]],Products!A:A,Products!E:E,"Not Found")</f>
        <v>323.92</v>
      </c>
      <c r="S4546">
        <f>_xlfn.XLOOKUP(Table4[[#This Row],[ProductID]],Products!A:A,Products!F:F, "Not Found")</f>
        <v>242.98</v>
      </c>
      <c r="T4546" t="str">
        <f>_xlfn.XLOOKUP(Table4[[#This Row],[CustomerID]],Customers!A:A,Customers!D:D, "Not Found")</f>
        <v>F</v>
      </c>
      <c r="U4546" s="6">
        <f>_xlfn.XLOOKUP(Table4[[#This Row],[CustomerID]],Customers!A:A,Customers!E:E, "Not Found")</f>
        <v>21956</v>
      </c>
      <c r="V4546">
        <f ca="1">DATEDIF(Table4[[#This Row],[CustomerBirthday]], TODAY(), "Y")</f>
        <v>66</v>
      </c>
      <c r="W4546" t="str" cm="1">
        <f t="array" aca="1" ref="W4546" ca="1">_xlfn.IFS(Table4[[#This Row],[Age]]&lt;25, "Under 25",Table4[[#This Row],[Age]]=34, "25-34", Table4[[#This Row],[Age]]&lt;=49, "35-49", Table4[[#This Row],[Age]]&lt;=64, "50-64", Table4[[#This Row],[Age]]&gt;=65, "65+")</f>
        <v>65+</v>
      </c>
      <c r="X4546" t="str">
        <f>_xlfn.XLOOKUP(Table4[[#This Row],[StoreID]],Stores!A:A,Stores!B:B, "Not found")</f>
        <v>MegaMart Brianahaven</v>
      </c>
      <c r="Y4546" t="str">
        <f>_xlfn.XLOOKUP(Table4[[#This Row],[StoreID]],Stores!A:A,Stores!C:C, "Not Found")</f>
        <v>Brianahaven</v>
      </c>
      <c r="Z4546" t="str">
        <f>_xlfn.XLOOKUP(Table4[[#This Row],[StoreID]],Stores!A:A,Stores!D:D, "Not Found")</f>
        <v>North</v>
      </c>
    </row>
    <row r="4547" spans="1:26">
      <c r="A4547" t="s">
        <v>5413</v>
      </c>
      <c r="B4547" s="1">
        <v>45892</v>
      </c>
      <c r="C4547" t="s">
        <v>51</v>
      </c>
      <c r="D4547" t="s">
        <v>812</v>
      </c>
      <c r="E4547" t="s">
        <v>831</v>
      </c>
      <c r="F4547">
        <v>4</v>
      </c>
      <c r="G4547">
        <v>0.05</v>
      </c>
      <c r="H4547" t="s">
        <v>865</v>
      </c>
      <c r="I4547" s="4">
        <f>Table4[[#This Row],[Quantity]]*Table4[[#This Row],[UnitPrice]]</f>
        <v>2257.6799999999998</v>
      </c>
      <c r="J4547" s="4">
        <f>Table4[[#This Row],[Gross Revenue]]*(1-Table4[[#This Row],[Discount]])</f>
        <v>2144.7959999999998</v>
      </c>
      <c r="K4547" s="4">
        <f>Table4[[#This Row],[Quantity]]*Table4[[#This Row],[CostPrice]]</f>
        <v>1175.8399999999999</v>
      </c>
      <c r="L4547" s="4">
        <f>Table4[[#This Row],[Net Revenue]]-Table4[[#This Row],[Total Cost]]</f>
        <v>968.9559999999999</v>
      </c>
      <c r="M4547" t="str">
        <f>_xlfn.XLOOKUP(Table4[[#This Row],[ProductID]], Products!A:A,Products!B:B, "Not Found")</f>
        <v>Soon Accessories</v>
      </c>
      <c r="N4547" t="str">
        <f>TEXT(Table4[[#This Row],[Date]], "mmm")</f>
        <v>Aug</v>
      </c>
      <c r="O4547" t="str">
        <f>TEXT(Table4[[#This Row],[Date]], "yyyy")</f>
        <v>2025</v>
      </c>
      <c r="P4547" t="str">
        <f>_xlfn.XLOOKUP(Table4[[#This Row],[ProductID]],Products!A:A,Products!C:C, "Not Found")</f>
        <v>Fashion</v>
      </c>
      <c r="Q4547" t="str">
        <f>_xlfn.XLOOKUP(Table4[[#This Row],[ProductID]],Products!A:A,Products!D:D,"Not Found")</f>
        <v>Accessories</v>
      </c>
      <c r="R4547">
        <f>_xlfn.XLOOKUP(Table4[[#This Row],[ProductID]],Products!A:A,Products!E:E,"Not Found")</f>
        <v>564.41999999999996</v>
      </c>
      <c r="S4547">
        <f>_xlfn.XLOOKUP(Table4[[#This Row],[ProductID]],Products!A:A,Products!F:F, "Not Found")</f>
        <v>293.95999999999998</v>
      </c>
      <c r="T4547" t="str">
        <f>_xlfn.XLOOKUP(Table4[[#This Row],[CustomerID]],Customers!A:A,Customers!D:D, "Not Found")</f>
        <v>M</v>
      </c>
      <c r="U4547" s="6">
        <f>_xlfn.XLOOKUP(Table4[[#This Row],[CustomerID]],Customers!A:A,Customers!E:E, "Not Found")</f>
        <v>32850</v>
      </c>
      <c r="V4547">
        <f ca="1">DATEDIF(Table4[[#This Row],[CustomerBirthday]], TODAY(), "Y")</f>
        <v>36</v>
      </c>
      <c r="W4547" t="str" cm="1">
        <f t="array" aca="1" ref="W4547" ca="1">_xlfn.IFS(Table4[[#This Row],[Age]]&lt;25, "Under 25",Table4[[#This Row],[Age]]=34, "25-34", Table4[[#This Row],[Age]]&lt;=49, "35-49", Table4[[#This Row],[Age]]&lt;=64, "50-64", Table4[[#This Row],[Age]]&gt;=65, "65+")</f>
        <v>35-49</v>
      </c>
      <c r="X4547" t="str">
        <f>_xlfn.XLOOKUP(Table4[[#This Row],[StoreID]],Stores!A:A,Stores!B:B, "Not found")</f>
        <v>MegaMart Jimenezborough</v>
      </c>
      <c r="Y4547" t="str">
        <f>_xlfn.XLOOKUP(Table4[[#This Row],[StoreID]],Stores!A:A,Stores!C:C, "Not Found")</f>
        <v>Jimenezborough</v>
      </c>
      <c r="Z4547" t="str">
        <f>_xlfn.XLOOKUP(Table4[[#This Row],[StoreID]],Stores!A:A,Stores!D:D, "Not Found")</f>
        <v>South</v>
      </c>
    </row>
    <row r="4548" spans="1:26">
      <c r="A4548" t="s">
        <v>5414</v>
      </c>
      <c r="B4548" s="1">
        <v>45806</v>
      </c>
      <c r="C4548" t="s">
        <v>625</v>
      </c>
      <c r="D4548" t="s">
        <v>810</v>
      </c>
      <c r="E4548" t="s">
        <v>846</v>
      </c>
      <c r="F4548">
        <v>1</v>
      </c>
      <c r="G4548">
        <v>0.1</v>
      </c>
      <c r="H4548" t="s">
        <v>875</v>
      </c>
      <c r="I4548" s="4">
        <f>Table4[[#This Row],[Quantity]]*Table4[[#This Row],[UnitPrice]]</f>
        <v>453.62</v>
      </c>
      <c r="J4548" s="4">
        <f>Table4[[#This Row],[Gross Revenue]]*(1-Table4[[#This Row],[Discount]])</f>
        <v>408.25800000000004</v>
      </c>
      <c r="K4548" s="4">
        <f>Table4[[#This Row],[Quantity]]*Table4[[#This Row],[CostPrice]]</f>
        <v>316.63</v>
      </c>
      <c r="L4548" s="4">
        <f>Table4[[#This Row],[Net Revenue]]-Table4[[#This Row],[Total Cost]]</f>
        <v>91.628000000000043</v>
      </c>
      <c r="M4548" t="str">
        <f>_xlfn.XLOOKUP(Table4[[#This Row],[ProductID]], Products!A:A,Products!B:B, "Not Found")</f>
        <v>Maybe Clothing</v>
      </c>
      <c r="N4548" t="str">
        <f>TEXT(Table4[[#This Row],[Date]], "mmm")</f>
        <v>May</v>
      </c>
      <c r="O4548" t="str">
        <f>TEXT(Table4[[#This Row],[Date]], "yyyy")</f>
        <v>2025</v>
      </c>
      <c r="P4548" t="str">
        <f>_xlfn.XLOOKUP(Table4[[#This Row],[ProductID]],Products!A:A,Products!C:C, "Not Found")</f>
        <v>Fashion</v>
      </c>
      <c r="Q4548" t="str">
        <f>_xlfn.XLOOKUP(Table4[[#This Row],[ProductID]],Products!A:A,Products!D:D,"Not Found")</f>
        <v>Clothing</v>
      </c>
      <c r="R4548">
        <f>_xlfn.XLOOKUP(Table4[[#This Row],[ProductID]],Products!A:A,Products!E:E,"Not Found")</f>
        <v>453.62</v>
      </c>
      <c r="S4548">
        <f>_xlfn.XLOOKUP(Table4[[#This Row],[ProductID]],Products!A:A,Products!F:F, "Not Found")</f>
        <v>316.63</v>
      </c>
      <c r="T4548" t="str">
        <f>_xlfn.XLOOKUP(Table4[[#This Row],[CustomerID]],Customers!A:A,Customers!D:D, "Not Found")</f>
        <v>M</v>
      </c>
      <c r="U4548" s="6">
        <f>_xlfn.XLOOKUP(Table4[[#This Row],[CustomerID]],Customers!A:A,Customers!E:E, "Not Found")</f>
        <v>29135</v>
      </c>
      <c r="V4548">
        <f ca="1">DATEDIF(Table4[[#This Row],[CustomerBirthday]], TODAY(), "Y")</f>
        <v>46</v>
      </c>
      <c r="W4548" t="str" cm="1">
        <f t="array" aca="1" ref="W4548" ca="1">_xlfn.IFS(Table4[[#This Row],[Age]]&lt;25, "Under 25",Table4[[#This Row],[Age]]=34, "25-34", Table4[[#This Row],[Age]]&lt;=49, "35-49", Table4[[#This Row],[Age]]&lt;=64, "50-64", Table4[[#This Row],[Age]]&gt;=65, "65+")</f>
        <v>35-49</v>
      </c>
      <c r="X4548" t="str">
        <f>_xlfn.XLOOKUP(Table4[[#This Row],[StoreID]],Stores!A:A,Stores!B:B, "Not found")</f>
        <v>MegaMart Johnmouth</v>
      </c>
      <c r="Y4548" t="str">
        <f>_xlfn.XLOOKUP(Table4[[#This Row],[StoreID]],Stores!A:A,Stores!C:C, "Not Found")</f>
        <v>Johnmouth</v>
      </c>
      <c r="Z4548" t="str">
        <f>_xlfn.XLOOKUP(Table4[[#This Row],[StoreID]],Stores!A:A,Stores!D:D, "Not Found")</f>
        <v>East</v>
      </c>
    </row>
    <row r="4549" spans="1:26">
      <c r="A4549" t="s">
        <v>5415</v>
      </c>
      <c r="B4549" s="1">
        <v>45304</v>
      </c>
      <c r="C4549" t="s">
        <v>539</v>
      </c>
      <c r="D4549" t="s">
        <v>798</v>
      </c>
      <c r="E4549" t="s">
        <v>839</v>
      </c>
      <c r="F4549">
        <v>4</v>
      </c>
      <c r="G4549">
        <v>0.1</v>
      </c>
      <c r="H4549" t="s">
        <v>865</v>
      </c>
      <c r="I4549" s="4">
        <f>Table4[[#This Row],[Quantity]]*Table4[[#This Row],[UnitPrice]]</f>
        <v>6005.84</v>
      </c>
      <c r="J4549" s="4">
        <f>Table4[[#This Row],[Gross Revenue]]*(1-Table4[[#This Row],[Discount]])</f>
        <v>5405.2560000000003</v>
      </c>
      <c r="K4549" s="4">
        <f>Table4[[#This Row],[Quantity]]*Table4[[#This Row],[CostPrice]]</f>
        <v>4670.92</v>
      </c>
      <c r="L4549" s="4">
        <f>Table4[[#This Row],[Net Revenue]]-Table4[[#This Row],[Total Cost]]</f>
        <v>734.33600000000024</v>
      </c>
      <c r="M4549" t="str">
        <f>_xlfn.XLOOKUP(Table4[[#This Row],[ProductID]], Products!A:A,Products!B:B, "Not Found")</f>
        <v>New Watches</v>
      </c>
      <c r="N4549" t="str">
        <f>TEXT(Table4[[#This Row],[Date]], "mmm")</f>
        <v>Jan</v>
      </c>
      <c r="O4549" t="str">
        <f>TEXT(Table4[[#This Row],[Date]], "yyyy")</f>
        <v>2024</v>
      </c>
      <c r="P4549" t="str">
        <f>_xlfn.XLOOKUP(Table4[[#This Row],[ProductID]],Products!A:A,Products!C:C, "Not Found")</f>
        <v>Fashion</v>
      </c>
      <c r="Q4549" t="str">
        <f>_xlfn.XLOOKUP(Table4[[#This Row],[ProductID]],Products!A:A,Products!D:D,"Not Found")</f>
        <v>Watches</v>
      </c>
      <c r="R4549">
        <f>_xlfn.XLOOKUP(Table4[[#This Row],[ProductID]],Products!A:A,Products!E:E,"Not Found")</f>
        <v>1501.46</v>
      </c>
      <c r="S4549">
        <f>_xlfn.XLOOKUP(Table4[[#This Row],[ProductID]],Products!A:A,Products!F:F, "Not Found")</f>
        <v>1167.73</v>
      </c>
      <c r="T4549" t="str">
        <f>_xlfn.XLOOKUP(Table4[[#This Row],[CustomerID]],Customers!A:A,Customers!D:D, "Not Found")</f>
        <v>M</v>
      </c>
      <c r="U4549" s="6">
        <f>_xlfn.XLOOKUP(Table4[[#This Row],[CustomerID]],Customers!A:A,Customers!E:E, "Not Found")</f>
        <v>28514</v>
      </c>
      <c r="V4549">
        <f ca="1">DATEDIF(Table4[[#This Row],[CustomerBirthday]], TODAY(), "Y")</f>
        <v>48</v>
      </c>
      <c r="W4549" t="str" cm="1">
        <f t="array" aca="1" ref="W4549" ca="1">_xlfn.IFS(Table4[[#This Row],[Age]]&lt;25, "Under 25",Table4[[#This Row],[Age]]=34, "25-34", Table4[[#This Row],[Age]]&lt;=49, "35-49", Table4[[#This Row],[Age]]&lt;=64, "50-64", Table4[[#This Row],[Age]]&gt;=65, "65+")</f>
        <v>35-49</v>
      </c>
      <c r="X4549" t="str">
        <f>_xlfn.XLOOKUP(Table4[[#This Row],[StoreID]],Stores!A:A,Stores!B:B, "Not found")</f>
        <v>MegaMart New Michele</v>
      </c>
      <c r="Y4549" t="str">
        <f>_xlfn.XLOOKUP(Table4[[#This Row],[StoreID]],Stores!A:A,Stores!C:C, "Not Found")</f>
        <v>New Michele</v>
      </c>
      <c r="Z4549" t="str">
        <f>_xlfn.XLOOKUP(Table4[[#This Row],[StoreID]],Stores!A:A,Stores!D:D, "Not Found")</f>
        <v>West</v>
      </c>
    </row>
    <row r="4550" spans="1:26">
      <c r="A4550" t="s">
        <v>5416</v>
      </c>
      <c r="B4550" s="1">
        <v>45439</v>
      </c>
      <c r="C4550" t="s">
        <v>15</v>
      </c>
      <c r="D4550" t="s">
        <v>794</v>
      </c>
      <c r="E4550" t="s">
        <v>831</v>
      </c>
      <c r="F4550">
        <v>1</v>
      </c>
      <c r="G4550">
        <v>0.05</v>
      </c>
      <c r="H4550" t="s">
        <v>868</v>
      </c>
      <c r="I4550" s="4">
        <f>Table4[[#This Row],[Quantity]]*Table4[[#This Row],[UnitPrice]]</f>
        <v>428.05</v>
      </c>
      <c r="J4550" s="4">
        <f>Table4[[#This Row],[Gross Revenue]]*(1-Table4[[#This Row],[Discount]])</f>
        <v>406.64749999999998</v>
      </c>
      <c r="K4550" s="4">
        <f>Table4[[#This Row],[Quantity]]*Table4[[#This Row],[CostPrice]]</f>
        <v>246.07</v>
      </c>
      <c r="L4550" s="4">
        <f>Table4[[#This Row],[Net Revenue]]-Table4[[#This Row],[Total Cost]]</f>
        <v>160.57749999999999</v>
      </c>
      <c r="M4550" t="str">
        <f>_xlfn.XLOOKUP(Table4[[#This Row],[ProductID]], Products!A:A,Products!B:B, "Not Found")</f>
        <v>Everything Laptop</v>
      </c>
      <c r="N4550" t="str">
        <f>TEXT(Table4[[#This Row],[Date]], "mmm")</f>
        <v>May</v>
      </c>
      <c r="O4550" t="str">
        <f>TEXT(Table4[[#This Row],[Date]], "yyyy")</f>
        <v>2024</v>
      </c>
      <c r="P4550" t="str">
        <f>_xlfn.XLOOKUP(Table4[[#This Row],[ProductID]],Products!A:A,Products!C:C, "Not Found")</f>
        <v>Electronics</v>
      </c>
      <c r="Q4550" t="str">
        <f>_xlfn.XLOOKUP(Table4[[#This Row],[ProductID]],Products!A:A,Products!D:D,"Not Found")</f>
        <v>Laptop</v>
      </c>
      <c r="R4550">
        <f>_xlfn.XLOOKUP(Table4[[#This Row],[ProductID]],Products!A:A,Products!E:E,"Not Found")</f>
        <v>428.05</v>
      </c>
      <c r="S4550">
        <f>_xlfn.XLOOKUP(Table4[[#This Row],[ProductID]],Products!A:A,Products!F:F, "Not Found")</f>
        <v>246.07</v>
      </c>
      <c r="T4550" t="str">
        <f>_xlfn.XLOOKUP(Table4[[#This Row],[CustomerID]],Customers!A:A,Customers!D:D, "Not Found")</f>
        <v>F</v>
      </c>
      <c r="U4550" s="6">
        <f>_xlfn.XLOOKUP(Table4[[#This Row],[CustomerID]],Customers!A:A,Customers!E:E, "Not Found")</f>
        <v>38461</v>
      </c>
      <c r="V4550">
        <f ca="1">DATEDIF(Table4[[#This Row],[CustomerBirthday]], TODAY(), "Y")</f>
        <v>21</v>
      </c>
      <c r="W4550" t="str" cm="1">
        <f t="array" aca="1" ref="W4550" ca="1">_xlfn.IFS(Table4[[#This Row],[Age]]&lt;25, "Under 25",Table4[[#This Row],[Age]]=34, "25-34", Table4[[#This Row],[Age]]&lt;=49, "35-49", Table4[[#This Row],[Age]]&lt;=64, "50-64", Table4[[#This Row],[Age]]&gt;=65, "65+")</f>
        <v>Under 25</v>
      </c>
      <c r="X4550" t="str">
        <f>_xlfn.XLOOKUP(Table4[[#This Row],[StoreID]],Stores!A:A,Stores!B:B, "Not found")</f>
        <v>MegaMart Jimenezborough</v>
      </c>
      <c r="Y4550" t="str">
        <f>_xlfn.XLOOKUP(Table4[[#This Row],[StoreID]],Stores!A:A,Stores!C:C, "Not Found")</f>
        <v>Jimenezborough</v>
      </c>
      <c r="Z4550" t="str">
        <f>_xlfn.XLOOKUP(Table4[[#This Row],[StoreID]],Stores!A:A,Stores!D:D, "Not Found")</f>
        <v>South</v>
      </c>
    </row>
    <row r="4551" spans="1:26">
      <c r="A4551" t="s">
        <v>5417</v>
      </c>
      <c r="B4551" s="1">
        <v>45414</v>
      </c>
      <c r="C4551" t="s">
        <v>331</v>
      </c>
      <c r="D4551" t="s">
        <v>761</v>
      </c>
      <c r="E4551" t="s">
        <v>835</v>
      </c>
      <c r="F4551">
        <v>3</v>
      </c>
      <c r="G4551">
        <v>0.05</v>
      </c>
      <c r="H4551" t="s">
        <v>875</v>
      </c>
      <c r="I4551" s="4">
        <f>Table4[[#This Row],[Quantity]]*Table4[[#This Row],[UnitPrice]]</f>
        <v>5288.76</v>
      </c>
      <c r="J4551" s="4">
        <f>Table4[[#This Row],[Gross Revenue]]*(1-Table4[[#This Row],[Discount]])</f>
        <v>5024.3220000000001</v>
      </c>
      <c r="K4551" s="4">
        <f>Table4[[#This Row],[Quantity]]*Table4[[#This Row],[CostPrice]]</f>
        <v>4039.44</v>
      </c>
      <c r="L4551" s="4">
        <f>Table4[[#This Row],[Net Revenue]]-Table4[[#This Row],[Total Cost]]</f>
        <v>984.88200000000006</v>
      </c>
      <c r="M4551" t="str">
        <f>_xlfn.XLOOKUP(Table4[[#This Row],[ProductID]], Products!A:A,Products!B:B, "Not Found")</f>
        <v>Traditional Laptop</v>
      </c>
      <c r="N4551" t="str">
        <f>TEXT(Table4[[#This Row],[Date]], "mmm")</f>
        <v>May</v>
      </c>
      <c r="O4551" t="str">
        <f>TEXT(Table4[[#This Row],[Date]], "yyyy")</f>
        <v>2024</v>
      </c>
      <c r="P4551" t="str">
        <f>_xlfn.XLOOKUP(Table4[[#This Row],[ProductID]],Products!A:A,Products!C:C, "Not Found")</f>
        <v>Electronics</v>
      </c>
      <c r="Q4551" t="str">
        <f>_xlfn.XLOOKUP(Table4[[#This Row],[ProductID]],Products!A:A,Products!D:D,"Not Found")</f>
        <v>Laptop</v>
      </c>
      <c r="R4551">
        <f>_xlfn.XLOOKUP(Table4[[#This Row],[ProductID]],Products!A:A,Products!E:E,"Not Found")</f>
        <v>1762.92</v>
      </c>
      <c r="S4551">
        <f>_xlfn.XLOOKUP(Table4[[#This Row],[ProductID]],Products!A:A,Products!F:F, "Not Found")</f>
        <v>1346.48</v>
      </c>
      <c r="T4551" t="str">
        <f>_xlfn.XLOOKUP(Table4[[#This Row],[CustomerID]],Customers!A:A,Customers!D:D, "Not Found")</f>
        <v>F</v>
      </c>
      <c r="U4551" s="6">
        <f>_xlfn.XLOOKUP(Table4[[#This Row],[CustomerID]],Customers!A:A,Customers!E:E, "Not Found")</f>
        <v>35714</v>
      </c>
      <c r="V4551">
        <f ca="1">DATEDIF(Table4[[#This Row],[CustomerBirthday]], TODAY(), "Y")</f>
        <v>28</v>
      </c>
      <c r="W4551" t="str" cm="1">
        <f t="array" aca="1" ref="W4551" ca="1">_xlfn.IFS(Table4[[#This Row],[Age]]&lt;25, "Under 25",Table4[[#This Row],[Age]]=34, "25-34", Table4[[#This Row],[Age]]&lt;=49, "35-49", Table4[[#This Row],[Age]]&lt;=64, "50-64", Table4[[#This Row],[Age]]&gt;=65, "65+")</f>
        <v>35-49</v>
      </c>
      <c r="X4551" t="str">
        <f>_xlfn.XLOOKUP(Table4[[#This Row],[StoreID]],Stores!A:A,Stores!B:B, "Not found")</f>
        <v>MegaMart Peckmouth</v>
      </c>
      <c r="Y4551" t="str">
        <f>_xlfn.XLOOKUP(Table4[[#This Row],[StoreID]],Stores!A:A,Stores!C:C, "Not Found")</f>
        <v>Peckmouth</v>
      </c>
      <c r="Z4551" t="str">
        <f>_xlfn.XLOOKUP(Table4[[#This Row],[StoreID]],Stores!A:A,Stores!D:D, "Not Found")</f>
        <v>East</v>
      </c>
    </row>
    <row r="4552" spans="1:26">
      <c r="A4552" t="s">
        <v>5418</v>
      </c>
      <c r="B4552" s="1">
        <v>45264</v>
      </c>
      <c r="C4552" t="s">
        <v>28</v>
      </c>
      <c r="D4552" t="s">
        <v>732</v>
      </c>
      <c r="E4552" t="s">
        <v>842</v>
      </c>
      <c r="F4552">
        <v>2</v>
      </c>
      <c r="G4552">
        <v>0.15</v>
      </c>
      <c r="H4552" t="s">
        <v>875</v>
      </c>
      <c r="I4552" s="4">
        <f>Table4[[#This Row],[Quantity]]*Table4[[#This Row],[UnitPrice]]</f>
        <v>2948.24</v>
      </c>
      <c r="J4552" s="4">
        <f>Table4[[#This Row],[Gross Revenue]]*(1-Table4[[#This Row],[Discount]])</f>
        <v>2506.0039999999999</v>
      </c>
      <c r="K4552" s="4">
        <f>Table4[[#This Row],[Quantity]]*Table4[[#This Row],[CostPrice]]</f>
        <v>1528.04</v>
      </c>
      <c r="L4552" s="4">
        <f>Table4[[#This Row],[Net Revenue]]-Table4[[#This Row],[Total Cost]]</f>
        <v>977.96399999999994</v>
      </c>
      <c r="M4552" t="str">
        <f>_xlfn.XLOOKUP(Table4[[#This Row],[ProductID]], Products!A:A,Products!B:B, "Not Found")</f>
        <v>Understand Camera</v>
      </c>
      <c r="N4552" t="str">
        <f>TEXT(Table4[[#This Row],[Date]], "mmm")</f>
        <v>Dec</v>
      </c>
      <c r="O4552" t="str">
        <f>TEXT(Table4[[#This Row],[Date]], "yyyy")</f>
        <v>2023</v>
      </c>
      <c r="P4552" t="str">
        <f>_xlfn.XLOOKUP(Table4[[#This Row],[ProductID]],Products!A:A,Products!C:C, "Not Found")</f>
        <v>Electronics</v>
      </c>
      <c r="Q4552" t="str">
        <f>_xlfn.XLOOKUP(Table4[[#This Row],[ProductID]],Products!A:A,Products!D:D,"Not Found")</f>
        <v>Camera</v>
      </c>
      <c r="R4552">
        <f>_xlfn.XLOOKUP(Table4[[#This Row],[ProductID]],Products!A:A,Products!E:E,"Not Found")</f>
        <v>1474.12</v>
      </c>
      <c r="S4552">
        <f>_xlfn.XLOOKUP(Table4[[#This Row],[ProductID]],Products!A:A,Products!F:F, "Not Found")</f>
        <v>764.02</v>
      </c>
      <c r="T4552" t="str">
        <f>_xlfn.XLOOKUP(Table4[[#This Row],[CustomerID]],Customers!A:A,Customers!D:D, "Not Found")</f>
        <v>M</v>
      </c>
      <c r="U4552" s="6">
        <f>_xlfn.XLOOKUP(Table4[[#This Row],[CustomerID]],Customers!A:A,Customers!E:E, "Not Found")</f>
        <v>31688</v>
      </c>
      <c r="V4552">
        <f ca="1">DATEDIF(Table4[[#This Row],[CustomerBirthday]], TODAY(), "Y")</f>
        <v>39</v>
      </c>
      <c r="W4552" t="str" cm="1">
        <f t="array" aca="1" ref="W4552" ca="1">_xlfn.IFS(Table4[[#This Row],[Age]]&lt;25, "Under 25",Table4[[#This Row],[Age]]=34, "25-34", Table4[[#This Row],[Age]]&lt;=49, "35-49", Table4[[#This Row],[Age]]&lt;=64, "50-64", Table4[[#This Row],[Age]]&gt;=65, "65+")</f>
        <v>35-49</v>
      </c>
      <c r="X4552" t="str">
        <f>_xlfn.XLOOKUP(Table4[[#This Row],[StoreID]],Stores!A:A,Stores!B:B, "Not found")</f>
        <v>MegaMart Brianahaven</v>
      </c>
      <c r="Y4552" t="str">
        <f>_xlfn.XLOOKUP(Table4[[#This Row],[StoreID]],Stores!A:A,Stores!C:C, "Not Found")</f>
        <v>Brianahaven</v>
      </c>
      <c r="Z4552" t="str">
        <f>_xlfn.XLOOKUP(Table4[[#This Row],[StoreID]],Stores!A:A,Stores!D:D, "Not Found")</f>
        <v>North</v>
      </c>
    </row>
    <row r="4553" spans="1:26">
      <c r="A4553" t="s">
        <v>5419</v>
      </c>
      <c r="B4553" s="1">
        <v>45198</v>
      </c>
      <c r="C4553" t="s">
        <v>449</v>
      </c>
      <c r="D4553" t="s">
        <v>794</v>
      </c>
      <c r="E4553" t="s">
        <v>835</v>
      </c>
      <c r="F4553">
        <v>4</v>
      </c>
      <c r="G4553">
        <v>0</v>
      </c>
      <c r="H4553" t="s">
        <v>871</v>
      </c>
      <c r="I4553" s="4">
        <f>Table4[[#This Row],[Quantity]]*Table4[[#This Row],[UnitPrice]]</f>
        <v>1712.2</v>
      </c>
      <c r="J4553" s="4">
        <f>Table4[[#This Row],[Gross Revenue]]*(1-Table4[[#This Row],[Discount]])</f>
        <v>1712.2</v>
      </c>
      <c r="K4553" s="4">
        <f>Table4[[#This Row],[Quantity]]*Table4[[#This Row],[CostPrice]]</f>
        <v>984.28</v>
      </c>
      <c r="L4553" s="4">
        <f>Table4[[#This Row],[Net Revenue]]-Table4[[#This Row],[Total Cost]]</f>
        <v>727.92000000000007</v>
      </c>
      <c r="M4553" t="str">
        <f>_xlfn.XLOOKUP(Table4[[#This Row],[ProductID]], Products!A:A,Products!B:B, "Not Found")</f>
        <v>Everything Laptop</v>
      </c>
      <c r="N4553" t="str">
        <f>TEXT(Table4[[#This Row],[Date]], "mmm")</f>
        <v>Sep</v>
      </c>
      <c r="O4553" t="str">
        <f>TEXT(Table4[[#This Row],[Date]], "yyyy")</f>
        <v>2023</v>
      </c>
      <c r="P4553" t="str">
        <f>_xlfn.XLOOKUP(Table4[[#This Row],[ProductID]],Products!A:A,Products!C:C, "Not Found")</f>
        <v>Electronics</v>
      </c>
      <c r="Q4553" t="str">
        <f>_xlfn.XLOOKUP(Table4[[#This Row],[ProductID]],Products!A:A,Products!D:D,"Not Found")</f>
        <v>Laptop</v>
      </c>
      <c r="R4553">
        <f>_xlfn.XLOOKUP(Table4[[#This Row],[ProductID]],Products!A:A,Products!E:E,"Not Found")</f>
        <v>428.05</v>
      </c>
      <c r="S4553">
        <f>_xlfn.XLOOKUP(Table4[[#This Row],[ProductID]],Products!A:A,Products!F:F, "Not Found")</f>
        <v>246.07</v>
      </c>
      <c r="T4553" t="str">
        <f>_xlfn.XLOOKUP(Table4[[#This Row],[CustomerID]],Customers!A:A,Customers!D:D, "Not Found")</f>
        <v>M</v>
      </c>
      <c r="U4553" s="6">
        <f>_xlfn.XLOOKUP(Table4[[#This Row],[CustomerID]],Customers!A:A,Customers!E:E, "Not Found")</f>
        <v>24531</v>
      </c>
      <c r="V4553">
        <f ca="1">DATEDIF(Table4[[#This Row],[CustomerBirthday]], TODAY(), "Y")</f>
        <v>59</v>
      </c>
      <c r="W4553" t="str" cm="1">
        <f t="array" aca="1" ref="W4553" ca="1">_xlfn.IFS(Table4[[#This Row],[Age]]&lt;25, "Under 25",Table4[[#This Row],[Age]]=34, "25-34", Table4[[#This Row],[Age]]&lt;=49, "35-49", Table4[[#This Row],[Age]]&lt;=64, "50-64", Table4[[#This Row],[Age]]&gt;=65, "65+")</f>
        <v>50-64</v>
      </c>
      <c r="X4553" t="str">
        <f>_xlfn.XLOOKUP(Table4[[#This Row],[StoreID]],Stores!A:A,Stores!B:B, "Not found")</f>
        <v>MegaMart Peckmouth</v>
      </c>
      <c r="Y4553" t="str">
        <f>_xlfn.XLOOKUP(Table4[[#This Row],[StoreID]],Stores!A:A,Stores!C:C, "Not Found")</f>
        <v>Peckmouth</v>
      </c>
      <c r="Z4553" t="str">
        <f>_xlfn.XLOOKUP(Table4[[#This Row],[StoreID]],Stores!A:A,Stores!D:D, "Not Found")</f>
        <v>East</v>
      </c>
    </row>
    <row r="4554" spans="1:26">
      <c r="A4554" t="s">
        <v>5420</v>
      </c>
      <c r="B4554" s="1">
        <v>45286</v>
      </c>
      <c r="C4554" t="s">
        <v>445</v>
      </c>
      <c r="D4554" t="s">
        <v>824</v>
      </c>
      <c r="E4554" t="s">
        <v>831</v>
      </c>
      <c r="F4554">
        <v>4</v>
      </c>
      <c r="G4554">
        <v>0</v>
      </c>
      <c r="H4554" t="s">
        <v>868</v>
      </c>
      <c r="I4554" s="4">
        <f>Table4[[#This Row],[Quantity]]*Table4[[#This Row],[UnitPrice]]</f>
        <v>1553.04</v>
      </c>
      <c r="J4554" s="4">
        <f>Table4[[#This Row],[Gross Revenue]]*(1-Table4[[#This Row],[Discount]])</f>
        <v>1553.04</v>
      </c>
      <c r="K4554" s="4">
        <f>Table4[[#This Row],[Quantity]]*Table4[[#This Row],[CostPrice]]</f>
        <v>797.2</v>
      </c>
      <c r="L4554" s="4">
        <f>Table4[[#This Row],[Net Revenue]]-Table4[[#This Row],[Total Cost]]</f>
        <v>755.83999999999992</v>
      </c>
      <c r="M4554" t="str">
        <f>_xlfn.XLOOKUP(Table4[[#This Row],[ProductID]], Products!A:A,Products!B:B, "Not Found")</f>
        <v>Possible Watches</v>
      </c>
      <c r="N4554" t="str">
        <f>TEXT(Table4[[#This Row],[Date]], "mmm")</f>
        <v>Dec</v>
      </c>
      <c r="O4554" t="str">
        <f>TEXT(Table4[[#This Row],[Date]], "yyyy")</f>
        <v>2023</v>
      </c>
      <c r="P4554" t="str">
        <f>_xlfn.XLOOKUP(Table4[[#This Row],[ProductID]],Products!A:A,Products!C:C, "Not Found")</f>
        <v>Fashion</v>
      </c>
      <c r="Q4554" t="str">
        <f>_xlfn.XLOOKUP(Table4[[#This Row],[ProductID]],Products!A:A,Products!D:D,"Not Found")</f>
        <v>Watches</v>
      </c>
      <c r="R4554">
        <f>_xlfn.XLOOKUP(Table4[[#This Row],[ProductID]],Products!A:A,Products!E:E,"Not Found")</f>
        <v>388.26</v>
      </c>
      <c r="S4554">
        <f>_xlfn.XLOOKUP(Table4[[#This Row],[ProductID]],Products!A:A,Products!F:F, "Not Found")</f>
        <v>199.3</v>
      </c>
      <c r="T4554" t="str">
        <f>_xlfn.XLOOKUP(Table4[[#This Row],[CustomerID]],Customers!A:A,Customers!D:D, "Not Found")</f>
        <v>F</v>
      </c>
      <c r="U4554" s="6">
        <f>_xlfn.XLOOKUP(Table4[[#This Row],[CustomerID]],Customers!A:A,Customers!E:E, "Not Found")</f>
        <v>23386</v>
      </c>
      <c r="V4554">
        <f ca="1">DATEDIF(Table4[[#This Row],[CustomerBirthday]], TODAY(), "Y")</f>
        <v>62</v>
      </c>
      <c r="W4554" t="str" cm="1">
        <f t="array" aca="1" ref="W4554" ca="1">_xlfn.IFS(Table4[[#This Row],[Age]]&lt;25, "Under 25",Table4[[#This Row],[Age]]=34, "25-34", Table4[[#This Row],[Age]]&lt;=49, "35-49", Table4[[#This Row],[Age]]&lt;=64, "50-64", Table4[[#This Row],[Age]]&gt;=65, "65+")</f>
        <v>50-64</v>
      </c>
      <c r="X4554" t="str">
        <f>_xlfn.XLOOKUP(Table4[[#This Row],[StoreID]],Stores!A:A,Stores!B:B, "Not found")</f>
        <v>MegaMart Jimenezborough</v>
      </c>
      <c r="Y4554" t="str">
        <f>_xlfn.XLOOKUP(Table4[[#This Row],[StoreID]],Stores!A:A,Stores!C:C, "Not Found")</f>
        <v>Jimenezborough</v>
      </c>
      <c r="Z4554" t="str">
        <f>_xlfn.XLOOKUP(Table4[[#This Row],[StoreID]],Stores!A:A,Stores!D:D, "Not Found")</f>
        <v>South</v>
      </c>
    </row>
    <row r="4555" spans="1:26">
      <c r="A4555" t="s">
        <v>5421</v>
      </c>
      <c r="B4555" s="1">
        <v>45740</v>
      </c>
      <c r="C4555" t="s">
        <v>36</v>
      </c>
      <c r="D4555" t="s">
        <v>800</v>
      </c>
      <c r="E4555" t="s">
        <v>846</v>
      </c>
      <c r="F4555">
        <v>5</v>
      </c>
      <c r="G4555">
        <v>0</v>
      </c>
      <c r="H4555" t="s">
        <v>868</v>
      </c>
      <c r="I4555" s="4">
        <f>Table4[[#This Row],[Quantity]]*Table4[[#This Row],[UnitPrice]]</f>
        <v>9763.25</v>
      </c>
      <c r="J4555" s="4">
        <f>Table4[[#This Row],[Gross Revenue]]*(1-Table4[[#This Row],[Discount]])</f>
        <v>9763.25</v>
      </c>
      <c r="K4555" s="4">
        <f>Table4[[#This Row],[Quantity]]*Table4[[#This Row],[CostPrice]]</f>
        <v>7256.35</v>
      </c>
      <c r="L4555" s="4">
        <f>Table4[[#This Row],[Net Revenue]]-Table4[[#This Row],[Total Cost]]</f>
        <v>2506.8999999999996</v>
      </c>
      <c r="M4555" t="str">
        <f>_xlfn.XLOOKUP(Table4[[#This Row],[ProductID]], Products!A:A,Products!B:B, "Not Found")</f>
        <v>Book Television</v>
      </c>
      <c r="N4555" t="str">
        <f>TEXT(Table4[[#This Row],[Date]], "mmm")</f>
        <v>Mar</v>
      </c>
      <c r="O4555" t="str">
        <f>TEXT(Table4[[#This Row],[Date]], "yyyy")</f>
        <v>2025</v>
      </c>
      <c r="P4555" t="str">
        <f>_xlfn.XLOOKUP(Table4[[#This Row],[ProductID]],Products!A:A,Products!C:C, "Not Found")</f>
        <v>Electronics</v>
      </c>
      <c r="Q4555" t="str">
        <f>_xlfn.XLOOKUP(Table4[[#This Row],[ProductID]],Products!A:A,Products!D:D,"Not Found")</f>
        <v>Television</v>
      </c>
      <c r="R4555">
        <f>_xlfn.XLOOKUP(Table4[[#This Row],[ProductID]],Products!A:A,Products!E:E,"Not Found")</f>
        <v>1952.65</v>
      </c>
      <c r="S4555">
        <f>_xlfn.XLOOKUP(Table4[[#This Row],[ProductID]],Products!A:A,Products!F:F, "Not Found")</f>
        <v>1451.27</v>
      </c>
      <c r="T4555" t="str">
        <f>_xlfn.XLOOKUP(Table4[[#This Row],[CustomerID]],Customers!A:A,Customers!D:D, "Not Found")</f>
        <v>M</v>
      </c>
      <c r="U4555" s="6">
        <f>_xlfn.XLOOKUP(Table4[[#This Row],[CustomerID]],Customers!A:A,Customers!E:E, "Not Found")</f>
        <v>22233</v>
      </c>
      <c r="V4555">
        <f ca="1">DATEDIF(Table4[[#This Row],[CustomerBirthday]], TODAY(), "Y")</f>
        <v>65</v>
      </c>
      <c r="W4555" t="str" cm="1">
        <f t="array" aca="1" ref="W4555" ca="1">_xlfn.IFS(Table4[[#This Row],[Age]]&lt;25, "Under 25",Table4[[#This Row],[Age]]=34, "25-34", Table4[[#This Row],[Age]]&lt;=49, "35-49", Table4[[#This Row],[Age]]&lt;=64, "50-64", Table4[[#This Row],[Age]]&gt;=65, "65+")</f>
        <v>65+</v>
      </c>
      <c r="X4555" t="str">
        <f>_xlfn.XLOOKUP(Table4[[#This Row],[StoreID]],Stores!A:A,Stores!B:B, "Not found")</f>
        <v>MegaMart Johnmouth</v>
      </c>
      <c r="Y4555" t="str">
        <f>_xlfn.XLOOKUP(Table4[[#This Row],[StoreID]],Stores!A:A,Stores!C:C, "Not Found")</f>
        <v>Johnmouth</v>
      </c>
      <c r="Z4555" t="str">
        <f>_xlfn.XLOOKUP(Table4[[#This Row],[StoreID]],Stores!A:A,Stores!D:D, "Not Found")</f>
        <v>East</v>
      </c>
    </row>
    <row r="4556" spans="1:26">
      <c r="A4556" t="s">
        <v>5422</v>
      </c>
      <c r="B4556" s="1">
        <v>45746</v>
      </c>
      <c r="C4556" t="s">
        <v>155</v>
      </c>
      <c r="D4556" t="s">
        <v>728</v>
      </c>
      <c r="E4556" t="s">
        <v>835</v>
      </c>
      <c r="F4556">
        <v>2</v>
      </c>
      <c r="G4556">
        <v>0.15</v>
      </c>
      <c r="H4556" t="s">
        <v>865</v>
      </c>
      <c r="I4556" s="4">
        <f>Table4[[#This Row],[Quantity]]*Table4[[#This Row],[UnitPrice]]</f>
        <v>636.1</v>
      </c>
      <c r="J4556" s="4">
        <f>Table4[[#This Row],[Gross Revenue]]*(1-Table4[[#This Row],[Discount]])</f>
        <v>540.68500000000006</v>
      </c>
      <c r="K4556" s="4">
        <f>Table4[[#This Row],[Quantity]]*Table4[[#This Row],[CostPrice]]</f>
        <v>374.68</v>
      </c>
      <c r="L4556" s="4">
        <f>Table4[[#This Row],[Net Revenue]]-Table4[[#This Row],[Total Cost]]</f>
        <v>166.00500000000005</v>
      </c>
      <c r="M4556" t="str">
        <f>_xlfn.XLOOKUP(Table4[[#This Row],[ProductID]], Products!A:A,Products!B:B, "Not Found")</f>
        <v>Company Fruits</v>
      </c>
      <c r="N4556" t="str">
        <f>TEXT(Table4[[#This Row],[Date]], "mmm")</f>
        <v>Mar</v>
      </c>
      <c r="O4556" t="str">
        <f>TEXT(Table4[[#This Row],[Date]], "yyyy")</f>
        <v>2025</v>
      </c>
      <c r="P4556" t="str">
        <f>_xlfn.XLOOKUP(Table4[[#This Row],[ProductID]],Products!A:A,Products!C:C, "Not Found")</f>
        <v>Groceries</v>
      </c>
      <c r="Q4556" t="str">
        <f>_xlfn.XLOOKUP(Table4[[#This Row],[ProductID]],Products!A:A,Products!D:D,"Not Found")</f>
        <v>Fruits</v>
      </c>
      <c r="R4556">
        <f>_xlfn.XLOOKUP(Table4[[#This Row],[ProductID]],Products!A:A,Products!E:E,"Not Found")</f>
        <v>318.05</v>
      </c>
      <c r="S4556">
        <f>_xlfn.XLOOKUP(Table4[[#This Row],[ProductID]],Products!A:A,Products!F:F, "Not Found")</f>
        <v>187.34</v>
      </c>
      <c r="T4556" t="str">
        <f>_xlfn.XLOOKUP(Table4[[#This Row],[CustomerID]],Customers!A:A,Customers!D:D, "Not Found")</f>
        <v>M</v>
      </c>
      <c r="U4556" s="6">
        <f>_xlfn.XLOOKUP(Table4[[#This Row],[CustomerID]],Customers!A:A,Customers!E:E, "Not Found")</f>
        <v>27339</v>
      </c>
      <c r="V4556">
        <f ca="1">DATEDIF(Table4[[#This Row],[CustomerBirthday]], TODAY(), "Y")</f>
        <v>51</v>
      </c>
      <c r="W4556" t="str" cm="1">
        <f t="array" aca="1" ref="W4556" ca="1">_xlfn.IFS(Table4[[#This Row],[Age]]&lt;25, "Under 25",Table4[[#This Row],[Age]]=34, "25-34", Table4[[#This Row],[Age]]&lt;=49, "35-49", Table4[[#This Row],[Age]]&lt;=64, "50-64", Table4[[#This Row],[Age]]&gt;=65, "65+")</f>
        <v>50-64</v>
      </c>
      <c r="X4556" t="str">
        <f>_xlfn.XLOOKUP(Table4[[#This Row],[StoreID]],Stores!A:A,Stores!B:B, "Not found")</f>
        <v>MegaMart Peckmouth</v>
      </c>
      <c r="Y4556" t="str">
        <f>_xlfn.XLOOKUP(Table4[[#This Row],[StoreID]],Stores!A:A,Stores!C:C, "Not Found")</f>
        <v>Peckmouth</v>
      </c>
      <c r="Z4556" t="str">
        <f>_xlfn.XLOOKUP(Table4[[#This Row],[StoreID]],Stores!A:A,Stores!D:D, "Not Found")</f>
        <v>East</v>
      </c>
    </row>
    <row r="4557" spans="1:26">
      <c r="A4557" t="s">
        <v>5423</v>
      </c>
      <c r="B4557" s="1">
        <v>45622</v>
      </c>
      <c r="C4557" t="s">
        <v>458</v>
      </c>
      <c r="D4557" t="s">
        <v>822</v>
      </c>
      <c r="E4557" t="s">
        <v>842</v>
      </c>
      <c r="F4557">
        <v>1</v>
      </c>
      <c r="G4557">
        <v>0.05</v>
      </c>
      <c r="H4557" t="s">
        <v>868</v>
      </c>
      <c r="I4557" s="4">
        <f>Table4[[#This Row],[Quantity]]*Table4[[#This Row],[UnitPrice]]</f>
        <v>1216.3599999999999</v>
      </c>
      <c r="J4557" s="4">
        <f>Table4[[#This Row],[Gross Revenue]]*(1-Table4[[#This Row],[Discount]])</f>
        <v>1155.5419999999999</v>
      </c>
      <c r="K4557" s="4">
        <f>Table4[[#This Row],[Quantity]]*Table4[[#This Row],[CostPrice]]</f>
        <v>794.8</v>
      </c>
      <c r="L4557" s="4">
        <f>Table4[[#This Row],[Net Revenue]]-Table4[[#This Row],[Total Cost]]</f>
        <v>360.74199999999996</v>
      </c>
      <c r="M4557" t="str">
        <f>_xlfn.XLOOKUP(Table4[[#This Row],[ProductID]], Products!A:A,Products!B:B, "Not Found")</f>
        <v>Nor Bags</v>
      </c>
      <c r="N4557" t="str">
        <f>TEXT(Table4[[#This Row],[Date]], "mmm")</f>
        <v>Nov</v>
      </c>
      <c r="O4557" t="str">
        <f>TEXT(Table4[[#This Row],[Date]], "yyyy")</f>
        <v>2024</v>
      </c>
      <c r="P4557" t="str">
        <f>_xlfn.XLOOKUP(Table4[[#This Row],[ProductID]],Products!A:A,Products!C:C, "Not Found")</f>
        <v>Fashion</v>
      </c>
      <c r="Q4557" t="str">
        <f>_xlfn.XLOOKUP(Table4[[#This Row],[ProductID]],Products!A:A,Products!D:D,"Not Found")</f>
        <v>Bags</v>
      </c>
      <c r="R4557">
        <f>_xlfn.XLOOKUP(Table4[[#This Row],[ProductID]],Products!A:A,Products!E:E,"Not Found")</f>
        <v>1216.3599999999999</v>
      </c>
      <c r="S4557">
        <f>_xlfn.XLOOKUP(Table4[[#This Row],[ProductID]],Products!A:A,Products!F:F, "Not Found")</f>
        <v>794.8</v>
      </c>
      <c r="T4557" t="str">
        <f>_xlfn.XLOOKUP(Table4[[#This Row],[CustomerID]],Customers!A:A,Customers!D:D, "Not Found")</f>
        <v>F</v>
      </c>
      <c r="U4557" s="6">
        <f>_xlfn.XLOOKUP(Table4[[#This Row],[CustomerID]],Customers!A:A,Customers!E:E, "Not Found")</f>
        <v>22804</v>
      </c>
      <c r="V4557">
        <f ca="1">DATEDIF(Table4[[#This Row],[CustomerBirthday]], TODAY(), "Y")</f>
        <v>64</v>
      </c>
      <c r="W4557" t="str" cm="1">
        <f t="array" aca="1" ref="W4557" ca="1">_xlfn.IFS(Table4[[#This Row],[Age]]&lt;25, "Under 25",Table4[[#This Row],[Age]]=34, "25-34", Table4[[#This Row],[Age]]&lt;=49, "35-49", Table4[[#This Row],[Age]]&lt;=64, "50-64", Table4[[#This Row],[Age]]&gt;=65, "65+")</f>
        <v>50-64</v>
      </c>
      <c r="X4557" t="str">
        <f>_xlfn.XLOOKUP(Table4[[#This Row],[StoreID]],Stores!A:A,Stores!B:B, "Not found")</f>
        <v>MegaMart Brianahaven</v>
      </c>
      <c r="Y4557" t="str">
        <f>_xlfn.XLOOKUP(Table4[[#This Row],[StoreID]],Stores!A:A,Stores!C:C, "Not Found")</f>
        <v>Brianahaven</v>
      </c>
      <c r="Z4557" t="str">
        <f>_xlfn.XLOOKUP(Table4[[#This Row],[StoreID]],Stores!A:A,Stores!D:D, "Not Found")</f>
        <v>North</v>
      </c>
    </row>
    <row r="4558" spans="1:26">
      <c r="A4558" t="s">
        <v>5424</v>
      </c>
      <c r="B4558" s="1">
        <v>45292</v>
      </c>
      <c r="C4558" t="s">
        <v>327</v>
      </c>
      <c r="D4558" t="s">
        <v>824</v>
      </c>
      <c r="E4558" t="s">
        <v>835</v>
      </c>
      <c r="F4558">
        <v>1</v>
      </c>
      <c r="G4558">
        <v>0.15</v>
      </c>
      <c r="H4558" t="s">
        <v>868</v>
      </c>
      <c r="I4558" s="4">
        <f>Table4[[#This Row],[Quantity]]*Table4[[#This Row],[UnitPrice]]</f>
        <v>388.26</v>
      </c>
      <c r="J4558" s="4">
        <f>Table4[[#This Row],[Gross Revenue]]*(1-Table4[[#This Row],[Discount]])</f>
        <v>330.02099999999996</v>
      </c>
      <c r="K4558" s="4">
        <f>Table4[[#This Row],[Quantity]]*Table4[[#This Row],[CostPrice]]</f>
        <v>199.3</v>
      </c>
      <c r="L4558" s="4">
        <f>Table4[[#This Row],[Net Revenue]]-Table4[[#This Row],[Total Cost]]</f>
        <v>130.72099999999995</v>
      </c>
      <c r="M4558" t="str">
        <f>_xlfn.XLOOKUP(Table4[[#This Row],[ProductID]], Products!A:A,Products!B:B, "Not Found")</f>
        <v>Possible Watches</v>
      </c>
      <c r="N4558" t="str">
        <f>TEXT(Table4[[#This Row],[Date]], "mmm")</f>
        <v>Jan</v>
      </c>
      <c r="O4558" t="str">
        <f>TEXT(Table4[[#This Row],[Date]], "yyyy")</f>
        <v>2024</v>
      </c>
      <c r="P4558" t="str">
        <f>_xlfn.XLOOKUP(Table4[[#This Row],[ProductID]],Products!A:A,Products!C:C, "Not Found")</f>
        <v>Fashion</v>
      </c>
      <c r="Q4558" t="str">
        <f>_xlfn.XLOOKUP(Table4[[#This Row],[ProductID]],Products!A:A,Products!D:D,"Not Found")</f>
        <v>Watches</v>
      </c>
      <c r="R4558">
        <f>_xlfn.XLOOKUP(Table4[[#This Row],[ProductID]],Products!A:A,Products!E:E,"Not Found")</f>
        <v>388.26</v>
      </c>
      <c r="S4558">
        <f>_xlfn.XLOOKUP(Table4[[#This Row],[ProductID]],Products!A:A,Products!F:F, "Not Found")</f>
        <v>199.3</v>
      </c>
      <c r="T4558" t="str">
        <f>_xlfn.XLOOKUP(Table4[[#This Row],[CustomerID]],Customers!A:A,Customers!D:D, "Not Found")</f>
        <v>F</v>
      </c>
      <c r="U4558" s="6">
        <f>_xlfn.XLOOKUP(Table4[[#This Row],[CustomerID]],Customers!A:A,Customers!E:E, "Not Found")</f>
        <v>27567</v>
      </c>
      <c r="V4558">
        <f ca="1">DATEDIF(Table4[[#This Row],[CustomerBirthday]], TODAY(), "Y")</f>
        <v>51</v>
      </c>
      <c r="W4558" t="str" cm="1">
        <f t="array" aca="1" ref="W4558" ca="1">_xlfn.IFS(Table4[[#This Row],[Age]]&lt;25, "Under 25",Table4[[#This Row],[Age]]=34, "25-34", Table4[[#This Row],[Age]]&lt;=49, "35-49", Table4[[#This Row],[Age]]&lt;=64, "50-64", Table4[[#This Row],[Age]]&gt;=65, "65+")</f>
        <v>50-64</v>
      </c>
      <c r="X4558" t="str">
        <f>_xlfn.XLOOKUP(Table4[[#This Row],[StoreID]],Stores!A:A,Stores!B:B, "Not found")</f>
        <v>MegaMart Peckmouth</v>
      </c>
      <c r="Y4558" t="str">
        <f>_xlfn.XLOOKUP(Table4[[#This Row],[StoreID]],Stores!A:A,Stores!C:C, "Not Found")</f>
        <v>Peckmouth</v>
      </c>
      <c r="Z4558" t="str">
        <f>_xlfn.XLOOKUP(Table4[[#This Row],[StoreID]],Stores!A:A,Stores!D:D, "Not Found")</f>
        <v>East</v>
      </c>
    </row>
    <row r="4559" spans="1:26">
      <c r="A4559" t="s">
        <v>5425</v>
      </c>
      <c r="B4559" s="1">
        <v>45749</v>
      </c>
      <c r="C4559" t="s">
        <v>524</v>
      </c>
      <c r="D4559" t="s">
        <v>725</v>
      </c>
      <c r="E4559" t="s">
        <v>831</v>
      </c>
      <c r="F4559">
        <v>1</v>
      </c>
      <c r="G4559">
        <v>0.05</v>
      </c>
      <c r="H4559" t="s">
        <v>865</v>
      </c>
      <c r="I4559" s="4">
        <f>Table4[[#This Row],[Quantity]]*Table4[[#This Row],[UnitPrice]]</f>
        <v>1396.22</v>
      </c>
      <c r="J4559" s="4">
        <f>Table4[[#This Row],[Gross Revenue]]*(1-Table4[[#This Row],[Discount]])</f>
        <v>1326.4089999999999</v>
      </c>
      <c r="K4559" s="4">
        <f>Table4[[#This Row],[Quantity]]*Table4[[#This Row],[CostPrice]]</f>
        <v>1004.09</v>
      </c>
      <c r="L4559" s="4">
        <f>Table4[[#This Row],[Net Revenue]]-Table4[[#This Row],[Total Cost]]</f>
        <v>322.31899999999985</v>
      </c>
      <c r="M4559" t="str">
        <f>_xlfn.XLOOKUP(Table4[[#This Row],[ProductID]], Products!A:A,Products!B:B, "Not Found")</f>
        <v>Knowledge Bags</v>
      </c>
      <c r="N4559" t="str">
        <f>TEXT(Table4[[#This Row],[Date]], "mmm")</f>
        <v>Apr</v>
      </c>
      <c r="O4559" t="str">
        <f>TEXT(Table4[[#This Row],[Date]], "yyyy")</f>
        <v>2025</v>
      </c>
      <c r="P4559" t="str">
        <f>_xlfn.XLOOKUP(Table4[[#This Row],[ProductID]],Products!A:A,Products!C:C, "Not Found")</f>
        <v>Fashion</v>
      </c>
      <c r="Q4559" t="str">
        <f>_xlfn.XLOOKUP(Table4[[#This Row],[ProductID]],Products!A:A,Products!D:D,"Not Found")</f>
        <v>Bags</v>
      </c>
      <c r="R4559">
        <f>_xlfn.XLOOKUP(Table4[[#This Row],[ProductID]],Products!A:A,Products!E:E,"Not Found")</f>
        <v>1396.22</v>
      </c>
      <c r="S4559">
        <f>_xlfn.XLOOKUP(Table4[[#This Row],[ProductID]],Products!A:A,Products!F:F, "Not Found")</f>
        <v>1004.09</v>
      </c>
      <c r="T4559" t="str">
        <f>_xlfn.XLOOKUP(Table4[[#This Row],[CustomerID]],Customers!A:A,Customers!D:D, "Not Found")</f>
        <v>F</v>
      </c>
      <c r="U4559" s="6">
        <f>_xlfn.XLOOKUP(Table4[[#This Row],[CustomerID]],Customers!A:A,Customers!E:E, "Not Found")</f>
        <v>23256</v>
      </c>
      <c r="V4559">
        <f ca="1">DATEDIF(Table4[[#This Row],[CustomerBirthday]], TODAY(), "Y")</f>
        <v>62</v>
      </c>
      <c r="W4559" t="str" cm="1">
        <f t="array" aca="1" ref="W4559" ca="1">_xlfn.IFS(Table4[[#This Row],[Age]]&lt;25, "Under 25",Table4[[#This Row],[Age]]=34, "25-34", Table4[[#This Row],[Age]]&lt;=49, "35-49", Table4[[#This Row],[Age]]&lt;=64, "50-64", Table4[[#This Row],[Age]]&gt;=65, "65+")</f>
        <v>50-64</v>
      </c>
      <c r="X4559" t="str">
        <f>_xlfn.XLOOKUP(Table4[[#This Row],[StoreID]],Stores!A:A,Stores!B:B, "Not found")</f>
        <v>MegaMart Jimenezborough</v>
      </c>
      <c r="Y4559" t="str">
        <f>_xlfn.XLOOKUP(Table4[[#This Row],[StoreID]],Stores!A:A,Stores!C:C, "Not Found")</f>
        <v>Jimenezborough</v>
      </c>
      <c r="Z4559" t="str">
        <f>_xlfn.XLOOKUP(Table4[[#This Row],[StoreID]],Stores!A:A,Stores!D:D, "Not Found")</f>
        <v>South</v>
      </c>
    </row>
    <row r="4560" spans="1:26">
      <c r="A4560" t="s">
        <v>5426</v>
      </c>
      <c r="B4560" s="1">
        <v>45402</v>
      </c>
      <c r="C4560" t="s">
        <v>512</v>
      </c>
      <c r="D4560" t="s">
        <v>732</v>
      </c>
      <c r="E4560" t="s">
        <v>831</v>
      </c>
      <c r="F4560">
        <v>5</v>
      </c>
      <c r="G4560">
        <v>0.1</v>
      </c>
      <c r="H4560" t="s">
        <v>865</v>
      </c>
      <c r="I4560" s="4">
        <f>Table4[[#This Row],[Quantity]]*Table4[[#This Row],[UnitPrice]]</f>
        <v>7370.5999999999995</v>
      </c>
      <c r="J4560" s="4">
        <f>Table4[[#This Row],[Gross Revenue]]*(1-Table4[[#This Row],[Discount]])</f>
        <v>6633.54</v>
      </c>
      <c r="K4560" s="4">
        <f>Table4[[#This Row],[Quantity]]*Table4[[#This Row],[CostPrice]]</f>
        <v>3820.1</v>
      </c>
      <c r="L4560" s="4">
        <f>Table4[[#This Row],[Net Revenue]]-Table4[[#This Row],[Total Cost]]</f>
        <v>2813.44</v>
      </c>
      <c r="M4560" t="str">
        <f>_xlfn.XLOOKUP(Table4[[#This Row],[ProductID]], Products!A:A,Products!B:B, "Not Found")</f>
        <v>Understand Camera</v>
      </c>
      <c r="N4560" t="str">
        <f>TEXT(Table4[[#This Row],[Date]], "mmm")</f>
        <v>Apr</v>
      </c>
      <c r="O4560" t="str">
        <f>TEXT(Table4[[#This Row],[Date]], "yyyy")</f>
        <v>2024</v>
      </c>
      <c r="P4560" t="str">
        <f>_xlfn.XLOOKUP(Table4[[#This Row],[ProductID]],Products!A:A,Products!C:C, "Not Found")</f>
        <v>Electronics</v>
      </c>
      <c r="Q4560" t="str">
        <f>_xlfn.XLOOKUP(Table4[[#This Row],[ProductID]],Products!A:A,Products!D:D,"Not Found")</f>
        <v>Camera</v>
      </c>
      <c r="R4560">
        <f>_xlfn.XLOOKUP(Table4[[#This Row],[ProductID]],Products!A:A,Products!E:E,"Not Found")</f>
        <v>1474.12</v>
      </c>
      <c r="S4560">
        <f>_xlfn.XLOOKUP(Table4[[#This Row],[ProductID]],Products!A:A,Products!F:F, "Not Found")</f>
        <v>764.02</v>
      </c>
      <c r="T4560" t="str">
        <f>_xlfn.XLOOKUP(Table4[[#This Row],[CustomerID]],Customers!A:A,Customers!D:D, "Not Found")</f>
        <v>F</v>
      </c>
      <c r="U4560" s="6">
        <f>_xlfn.XLOOKUP(Table4[[#This Row],[CustomerID]],Customers!A:A,Customers!E:E, "Not Found")</f>
        <v>28708</v>
      </c>
      <c r="V4560">
        <f ca="1">DATEDIF(Table4[[#This Row],[CustomerBirthday]], TODAY(), "Y")</f>
        <v>47</v>
      </c>
      <c r="W4560" t="str" cm="1">
        <f t="array" aca="1" ref="W4560" ca="1">_xlfn.IFS(Table4[[#This Row],[Age]]&lt;25, "Under 25",Table4[[#This Row],[Age]]=34, "25-34", Table4[[#This Row],[Age]]&lt;=49, "35-49", Table4[[#This Row],[Age]]&lt;=64, "50-64", Table4[[#This Row],[Age]]&gt;=65, "65+")</f>
        <v>35-49</v>
      </c>
      <c r="X4560" t="str">
        <f>_xlfn.XLOOKUP(Table4[[#This Row],[StoreID]],Stores!A:A,Stores!B:B, "Not found")</f>
        <v>MegaMart Jimenezborough</v>
      </c>
      <c r="Y4560" t="str">
        <f>_xlfn.XLOOKUP(Table4[[#This Row],[StoreID]],Stores!A:A,Stores!C:C, "Not Found")</f>
        <v>Jimenezborough</v>
      </c>
      <c r="Z4560" t="str">
        <f>_xlfn.XLOOKUP(Table4[[#This Row],[StoreID]],Stores!A:A,Stores!D:D, "Not Found")</f>
        <v>South</v>
      </c>
    </row>
    <row r="4561" spans="1:26">
      <c r="A4561" t="s">
        <v>5427</v>
      </c>
      <c r="B4561" s="1">
        <v>45181</v>
      </c>
      <c r="C4561" t="s">
        <v>445</v>
      </c>
      <c r="D4561" t="s">
        <v>818</v>
      </c>
      <c r="E4561" t="s">
        <v>846</v>
      </c>
      <c r="F4561">
        <v>1</v>
      </c>
      <c r="G4561">
        <v>0</v>
      </c>
      <c r="H4561" t="s">
        <v>871</v>
      </c>
      <c r="I4561" s="4">
        <f>Table4[[#This Row],[Quantity]]*Table4[[#This Row],[UnitPrice]]</f>
        <v>1165.3699999999999</v>
      </c>
      <c r="J4561" s="4">
        <f>Table4[[#This Row],[Gross Revenue]]*(1-Table4[[#This Row],[Discount]])</f>
        <v>1165.3699999999999</v>
      </c>
      <c r="K4561" s="4">
        <f>Table4[[#This Row],[Quantity]]*Table4[[#This Row],[CostPrice]]</f>
        <v>926.55</v>
      </c>
      <c r="L4561" s="4">
        <f>Table4[[#This Row],[Net Revenue]]-Table4[[#This Row],[Total Cost]]</f>
        <v>238.81999999999994</v>
      </c>
      <c r="M4561" t="str">
        <f>_xlfn.XLOOKUP(Table4[[#This Row],[ProductID]], Products!A:A,Products!B:B, "Not Found")</f>
        <v>Nature Clothing</v>
      </c>
      <c r="N4561" t="str">
        <f>TEXT(Table4[[#This Row],[Date]], "mmm")</f>
        <v>Sep</v>
      </c>
      <c r="O4561" t="str">
        <f>TEXT(Table4[[#This Row],[Date]], "yyyy")</f>
        <v>2023</v>
      </c>
      <c r="P4561" t="str">
        <f>_xlfn.XLOOKUP(Table4[[#This Row],[ProductID]],Products!A:A,Products!C:C, "Not Found")</f>
        <v>Fashion</v>
      </c>
      <c r="Q4561" t="str">
        <f>_xlfn.XLOOKUP(Table4[[#This Row],[ProductID]],Products!A:A,Products!D:D,"Not Found")</f>
        <v>Clothing</v>
      </c>
      <c r="R4561">
        <f>_xlfn.XLOOKUP(Table4[[#This Row],[ProductID]],Products!A:A,Products!E:E,"Not Found")</f>
        <v>1165.3699999999999</v>
      </c>
      <c r="S4561">
        <f>_xlfn.XLOOKUP(Table4[[#This Row],[ProductID]],Products!A:A,Products!F:F, "Not Found")</f>
        <v>926.55</v>
      </c>
      <c r="T4561" t="str">
        <f>_xlfn.XLOOKUP(Table4[[#This Row],[CustomerID]],Customers!A:A,Customers!D:D, "Not Found")</f>
        <v>F</v>
      </c>
      <c r="U4561" s="6">
        <f>_xlfn.XLOOKUP(Table4[[#This Row],[CustomerID]],Customers!A:A,Customers!E:E, "Not Found")</f>
        <v>23386</v>
      </c>
      <c r="V4561">
        <f ca="1">DATEDIF(Table4[[#This Row],[CustomerBirthday]], TODAY(), "Y")</f>
        <v>62</v>
      </c>
      <c r="W4561" t="str" cm="1">
        <f t="array" aca="1" ref="W4561" ca="1">_xlfn.IFS(Table4[[#This Row],[Age]]&lt;25, "Under 25",Table4[[#This Row],[Age]]=34, "25-34", Table4[[#This Row],[Age]]&lt;=49, "35-49", Table4[[#This Row],[Age]]&lt;=64, "50-64", Table4[[#This Row],[Age]]&gt;=65, "65+")</f>
        <v>50-64</v>
      </c>
      <c r="X4561" t="str">
        <f>_xlfn.XLOOKUP(Table4[[#This Row],[StoreID]],Stores!A:A,Stores!B:B, "Not found")</f>
        <v>MegaMart Johnmouth</v>
      </c>
      <c r="Y4561" t="str">
        <f>_xlfn.XLOOKUP(Table4[[#This Row],[StoreID]],Stores!A:A,Stores!C:C, "Not Found")</f>
        <v>Johnmouth</v>
      </c>
      <c r="Z4561" t="str">
        <f>_xlfn.XLOOKUP(Table4[[#This Row],[StoreID]],Stores!A:A,Stores!D:D, "Not Found")</f>
        <v>East</v>
      </c>
    </row>
    <row r="4562" spans="1:26">
      <c r="A4562" t="s">
        <v>5428</v>
      </c>
      <c r="B4562" s="1">
        <v>45508</v>
      </c>
      <c r="C4562" t="s">
        <v>596</v>
      </c>
      <c r="D4562" t="s">
        <v>808</v>
      </c>
      <c r="E4562" t="s">
        <v>839</v>
      </c>
      <c r="F4562">
        <v>3</v>
      </c>
      <c r="G4562">
        <v>0.05</v>
      </c>
      <c r="H4562" t="s">
        <v>871</v>
      </c>
      <c r="I4562" s="4">
        <f>Table4[[#This Row],[Quantity]]*Table4[[#This Row],[UnitPrice]]</f>
        <v>4905.03</v>
      </c>
      <c r="J4562" s="4">
        <f>Table4[[#This Row],[Gross Revenue]]*(1-Table4[[#This Row],[Discount]])</f>
        <v>4659.7784999999994</v>
      </c>
      <c r="K4562" s="4">
        <f>Table4[[#This Row],[Quantity]]*Table4[[#This Row],[CostPrice]]</f>
        <v>3129.87</v>
      </c>
      <c r="L4562" s="4">
        <f>Table4[[#This Row],[Net Revenue]]-Table4[[#This Row],[Total Cost]]</f>
        <v>1529.9084999999995</v>
      </c>
      <c r="M4562" t="str">
        <f>_xlfn.XLOOKUP(Table4[[#This Row],[ProductID]], Products!A:A,Products!B:B, "Not Found")</f>
        <v>Present Television</v>
      </c>
      <c r="N4562" t="str">
        <f>TEXT(Table4[[#This Row],[Date]], "mmm")</f>
        <v>Aug</v>
      </c>
      <c r="O4562" t="str">
        <f>TEXT(Table4[[#This Row],[Date]], "yyyy")</f>
        <v>2024</v>
      </c>
      <c r="P4562" t="str">
        <f>_xlfn.XLOOKUP(Table4[[#This Row],[ProductID]],Products!A:A,Products!C:C, "Not Found")</f>
        <v>Electronics</v>
      </c>
      <c r="Q4562" t="str">
        <f>_xlfn.XLOOKUP(Table4[[#This Row],[ProductID]],Products!A:A,Products!D:D,"Not Found")</f>
        <v>Television</v>
      </c>
      <c r="R4562">
        <f>_xlfn.XLOOKUP(Table4[[#This Row],[ProductID]],Products!A:A,Products!E:E,"Not Found")</f>
        <v>1635.01</v>
      </c>
      <c r="S4562">
        <f>_xlfn.XLOOKUP(Table4[[#This Row],[ProductID]],Products!A:A,Products!F:F, "Not Found")</f>
        <v>1043.29</v>
      </c>
      <c r="T4562" t="str">
        <f>_xlfn.XLOOKUP(Table4[[#This Row],[CustomerID]],Customers!A:A,Customers!D:D, "Not Found")</f>
        <v>F</v>
      </c>
      <c r="U4562" s="6">
        <f>_xlfn.XLOOKUP(Table4[[#This Row],[CustomerID]],Customers!A:A,Customers!E:E, "Not Found")</f>
        <v>32848</v>
      </c>
      <c r="V4562">
        <f ca="1">DATEDIF(Table4[[#This Row],[CustomerBirthday]], TODAY(), "Y")</f>
        <v>36</v>
      </c>
      <c r="W4562" t="str" cm="1">
        <f t="array" aca="1" ref="W4562" ca="1">_xlfn.IFS(Table4[[#This Row],[Age]]&lt;25, "Under 25",Table4[[#This Row],[Age]]=34, "25-34", Table4[[#This Row],[Age]]&lt;=49, "35-49", Table4[[#This Row],[Age]]&lt;=64, "50-64", Table4[[#This Row],[Age]]&gt;=65, "65+")</f>
        <v>35-49</v>
      </c>
      <c r="X4562" t="str">
        <f>_xlfn.XLOOKUP(Table4[[#This Row],[StoreID]],Stores!A:A,Stores!B:B, "Not found")</f>
        <v>MegaMart New Michele</v>
      </c>
      <c r="Y4562" t="str">
        <f>_xlfn.XLOOKUP(Table4[[#This Row],[StoreID]],Stores!A:A,Stores!C:C, "Not Found")</f>
        <v>New Michele</v>
      </c>
      <c r="Z4562" t="str">
        <f>_xlfn.XLOOKUP(Table4[[#This Row],[StoreID]],Stores!A:A,Stores!D:D, "Not Found")</f>
        <v>West</v>
      </c>
    </row>
    <row r="4563" spans="1:26">
      <c r="A4563" t="s">
        <v>5429</v>
      </c>
      <c r="B4563" s="1">
        <v>45262</v>
      </c>
      <c r="C4563" t="s">
        <v>213</v>
      </c>
      <c r="D4563" t="s">
        <v>818</v>
      </c>
      <c r="E4563" t="s">
        <v>842</v>
      </c>
      <c r="F4563">
        <v>2</v>
      </c>
      <c r="G4563">
        <v>0.05</v>
      </c>
      <c r="H4563" t="s">
        <v>875</v>
      </c>
      <c r="I4563" s="4">
        <f>Table4[[#This Row],[Quantity]]*Table4[[#This Row],[UnitPrice]]</f>
        <v>2330.7399999999998</v>
      </c>
      <c r="J4563" s="4">
        <f>Table4[[#This Row],[Gross Revenue]]*(1-Table4[[#This Row],[Discount]])</f>
        <v>2214.2029999999995</v>
      </c>
      <c r="K4563" s="4">
        <f>Table4[[#This Row],[Quantity]]*Table4[[#This Row],[CostPrice]]</f>
        <v>1853.1</v>
      </c>
      <c r="L4563" s="4">
        <f>Table4[[#This Row],[Net Revenue]]-Table4[[#This Row],[Total Cost]]</f>
        <v>361.10299999999961</v>
      </c>
      <c r="M4563" t="str">
        <f>_xlfn.XLOOKUP(Table4[[#This Row],[ProductID]], Products!A:A,Products!B:B, "Not Found")</f>
        <v>Nature Clothing</v>
      </c>
      <c r="N4563" t="str">
        <f>TEXT(Table4[[#This Row],[Date]], "mmm")</f>
        <v>Dec</v>
      </c>
      <c r="O4563" t="str">
        <f>TEXT(Table4[[#This Row],[Date]], "yyyy")</f>
        <v>2023</v>
      </c>
      <c r="P4563" t="str">
        <f>_xlfn.XLOOKUP(Table4[[#This Row],[ProductID]],Products!A:A,Products!C:C, "Not Found")</f>
        <v>Fashion</v>
      </c>
      <c r="Q4563" t="str">
        <f>_xlfn.XLOOKUP(Table4[[#This Row],[ProductID]],Products!A:A,Products!D:D,"Not Found")</f>
        <v>Clothing</v>
      </c>
      <c r="R4563">
        <f>_xlfn.XLOOKUP(Table4[[#This Row],[ProductID]],Products!A:A,Products!E:E,"Not Found")</f>
        <v>1165.3699999999999</v>
      </c>
      <c r="S4563">
        <f>_xlfn.XLOOKUP(Table4[[#This Row],[ProductID]],Products!A:A,Products!F:F, "Not Found")</f>
        <v>926.55</v>
      </c>
      <c r="T4563" t="str">
        <f>_xlfn.XLOOKUP(Table4[[#This Row],[CustomerID]],Customers!A:A,Customers!D:D, "Not Found")</f>
        <v>M</v>
      </c>
      <c r="U4563" s="6">
        <f>_xlfn.XLOOKUP(Table4[[#This Row],[CustomerID]],Customers!A:A,Customers!E:E, "Not Found")</f>
        <v>27950</v>
      </c>
      <c r="V4563">
        <f ca="1">DATEDIF(Table4[[#This Row],[CustomerBirthday]], TODAY(), "Y")</f>
        <v>50</v>
      </c>
      <c r="W4563" t="str" cm="1">
        <f t="array" aca="1" ref="W4563" ca="1">_xlfn.IFS(Table4[[#This Row],[Age]]&lt;25, "Under 25",Table4[[#This Row],[Age]]=34, "25-34", Table4[[#This Row],[Age]]&lt;=49, "35-49", Table4[[#This Row],[Age]]&lt;=64, "50-64", Table4[[#This Row],[Age]]&gt;=65, "65+")</f>
        <v>50-64</v>
      </c>
      <c r="X4563" t="str">
        <f>_xlfn.XLOOKUP(Table4[[#This Row],[StoreID]],Stores!A:A,Stores!B:B, "Not found")</f>
        <v>MegaMart Brianahaven</v>
      </c>
      <c r="Y4563" t="str">
        <f>_xlfn.XLOOKUP(Table4[[#This Row],[StoreID]],Stores!A:A,Stores!C:C, "Not Found")</f>
        <v>Brianahaven</v>
      </c>
      <c r="Z4563" t="str">
        <f>_xlfn.XLOOKUP(Table4[[#This Row],[StoreID]],Stores!A:A,Stores!D:D, "Not Found")</f>
        <v>North</v>
      </c>
    </row>
    <row r="4564" spans="1:26">
      <c r="A4564" t="s">
        <v>5430</v>
      </c>
      <c r="B4564" s="1">
        <v>45193</v>
      </c>
      <c r="C4564" t="s">
        <v>379</v>
      </c>
      <c r="D4564" t="s">
        <v>802</v>
      </c>
      <c r="E4564" t="s">
        <v>846</v>
      </c>
      <c r="F4564">
        <v>1</v>
      </c>
      <c r="G4564">
        <v>0.15</v>
      </c>
      <c r="H4564" t="s">
        <v>868</v>
      </c>
      <c r="I4564" s="4">
        <f>Table4[[#This Row],[Quantity]]*Table4[[#This Row],[UnitPrice]]</f>
        <v>366.93</v>
      </c>
      <c r="J4564" s="4">
        <f>Table4[[#This Row],[Gross Revenue]]*(1-Table4[[#This Row],[Discount]])</f>
        <v>311.89049999999997</v>
      </c>
      <c r="K4564" s="4">
        <f>Table4[[#This Row],[Quantity]]*Table4[[#This Row],[CostPrice]]</f>
        <v>285.23</v>
      </c>
      <c r="L4564" s="4">
        <f>Table4[[#This Row],[Net Revenue]]-Table4[[#This Row],[Total Cost]]</f>
        <v>26.660499999999956</v>
      </c>
      <c r="M4564" t="str">
        <f>_xlfn.XLOOKUP(Table4[[#This Row],[ProductID]], Products!A:A,Products!B:B, "Not Found")</f>
        <v>Stage Footwear</v>
      </c>
      <c r="N4564" t="str">
        <f>TEXT(Table4[[#This Row],[Date]], "mmm")</f>
        <v>Sep</v>
      </c>
      <c r="O4564" t="str">
        <f>TEXT(Table4[[#This Row],[Date]], "yyyy")</f>
        <v>2023</v>
      </c>
      <c r="P4564" t="str">
        <f>_xlfn.XLOOKUP(Table4[[#This Row],[ProductID]],Products!A:A,Products!C:C, "Not Found")</f>
        <v>Fashion</v>
      </c>
      <c r="Q4564" t="str">
        <f>_xlfn.XLOOKUP(Table4[[#This Row],[ProductID]],Products!A:A,Products!D:D,"Not Found")</f>
        <v>Footwear</v>
      </c>
      <c r="R4564">
        <f>_xlfn.XLOOKUP(Table4[[#This Row],[ProductID]],Products!A:A,Products!E:E,"Not Found")</f>
        <v>366.93</v>
      </c>
      <c r="S4564">
        <f>_xlfn.XLOOKUP(Table4[[#This Row],[ProductID]],Products!A:A,Products!F:F, "Not Found")</f>
        <v>285.23</v>
      </c>
      <c r="T4564" t="str">
        <f>_xlfn.XLOOKUP(Table4[[#This Row],[CustomerID]],Customers!A:A,Customers!D:D, "Not Found")</f>
        <v>F</v>
      </c>
      <c r="U4564" s="6">
        <f>_xlfn.XLOOKUP(Table4[[#This Row],[CustomerID]],Customers!A:A,Customers!E:E, "Not Found")</f>
        <v>20604</v>
      </c>
      <c r="V4564">
        <f ca="1">DATEDIF(Table4[[#This Row],[CustomerBirthday]], TODAY(), "Y")</f>
        <v>70</v>
      </c>
      <c r="W4564" t="str" cm="1">
        <f t="array" aca="1" ref="W4564" ca="1">_xlfn.IFS(Table4[[#This Row],[Age]]&lt;25, "Under 25",Table4[[#This Row],[Age]]=34, "25-34", Table4[[#This Row],[Age]]&lt;=49, "35-49", Table4[[#This Row],[Age]]&lt;=64, "50-64", Table4[[#This Row],[Age]]&gt;=65, "65+")</f>
        <v>65+</v>
      </c>
      <c r="X4564" t="str">
        <f>_xlfn.XLOOKUP(Table4[[#This Row],[StoreID]],Stores!A:A,Stores!B:B, "Not found")</f>
        <v>MegaMart Johnmouth</v>
      </c>
      <c r="Y4564" t="str">
        <f>_xlfn.XLOOKUP(Table4[[#This Row],[StoreID]],Stores!A:A,Stores!C:C, "Not Found")</f>
        <v>Johnmouth</v>
      </c>
      <c r="Z4564" t="str">
        <f>_xlfn.XLOOKUP(Table4[[#This Row],[StoreID]],Stores!A:A,Stores!D:D, "Not Found")</f>
        <v>East</v>
      </c>
    </row>
    <row r="4565" spans="1:26">
      <c r="A4565" t="s">
        <v>5431</v>
      </c>
      <c r="B4565" s="1">
        <v>45849</v>
      </c>
      <c r="C4565" t="s">
        <v>516</v>
      </c>
      <c r="D4565" t="s">
        <v>736</v>
      </c>
      <c r="E4565" t="s">
        <v>839</v>
      </c>
      <c r="F4565">
        <v>4</v>
      </c>
      <c r="G4565">
        <v>0.1</v>
      </c>
      <c r="H4565" t="s">
        <v>868</v>
      </c>
      <c r="I4565" s="4">
        <f>Table4[[#This Row],[Quantity]]*Table4[[#This Row],[UnitPrice]]</f>
        <v>492.76</v>
      </c>
      <c r="J4565" s="4">
        <f>Table4[[#This Row],[Gross Revenue]]*(1-Table4[[#This Row],[Discount]])</f>
        <v>443.48399999999998</v>
      </c>
      <c r="K4565" s="4">
        <f>Table4[[#This Row],[Quantity]]*Table4[[#This Row],[CostPrice]]</f>
        <v>321.44</v>
      </c>
      <c r="L4565" s="4">
        <f>Table4[[#This Row],[Net Revenue]]-Table4[[#This Row],[Total Cost]]</f>
        <v>122.04399999999998</v>
      </c>
      <c r="M4565" t="str">
        <f>_xlfn.XLOOKUP(Table4[[#This Row],[ProductID]], Products!A:A,Products!B:B, "Not Found")</f>
        <v>Us Snacks</v>
      </c>
      <c r="N4565" t="str">
        <f>TEXT(Table4[[#This Row],[Date]], "mmm")</f>
        <v>Jul</v>
      </c>
      <c r="O4565" t="str">
        <f>TEXT(Table4[[#This Row],[Date]], "yyyy")</f>
        <v>2025</v>
      </c>
      <c r="P4565" t="str">
        <f>_xlfn.XLOOKUP(Table4[[#This Row],[ProductID]],Products!A:A,Products!C:C, "Not Found")</f>
        <v>Groceries</v>
      </c>
      <c r="Q4565" t="str">
        <f>_xlfn.XLOOKUP(Table4[[#This Row],[ProductID]],Products!A:A,Products!D:D,"Not Found")</f>
        <v>Snacks</v>
      </c>
      <c r="R4565">
        <f>_xlfn.XLOOKUP(Table4[[#This Row],[ProductID]],Products!A:A,Products!E:E,"Not Found")</f>
        <v>123.19</v>
      </c>
      <c r="S4565">
        <f>_xlfn.XLOOKUP(Table4[[#This Row],[ProductID]],Products!A:A,Products!F:F, "Not Found")</f>
        <v>80.36</v>
      </c>
      <c r="T4565" t="str">
        <f>_xlfn.XLOOKUP(Table4[[#This Row],[CustomerID]],Customers!A:A,Customers!D:D, "Not Found")</f>
        <v>M</v>
      </c>
      <c r="U4565" s="6">
        <f>_xlfn.XLOOKUP(Table4[[#This Row],[CustomerID]],Customers!A:A,Customers!E:E, "Not Found")</f>
        <v>38558</v>
      </c>
      <c r="V4565">
        <f ca="1">DATEDIF(Table4[[#This Row],[CustomerBirthday]], TODAY(), "Y")</f>
        <v>21</v>
      </c>
      <c r="W4565" t="str" cm="1">
        <f t="array" aca="1" ref="W4565" ca="1">_xlfn.IFS(Table4[[#This Row],[Age]]&lt;25, "Under 25",Table4[[#This Row],[Age]]=34, "25-34", Table4[[#This Row],[Age]]&lt;=49, "35-49", Table4[[#This Row],[Age]]&lt;=64, "50-64", Table4[[#This Row],[Age]]&gt;=65, "65+")</f>
        <v>Under 25</v>
      </c>
      <c r="X4565" t="str">
        <f>_xlfn.XLOOKUP(Table4[[#This Row],[StoreID]],Stores!A:A,Stores!B:B, "Not found")</f>
        <v>MegaMart New Michele</v>
      </c>
      <c r="Y4565" t="str">
        <f>_xlfn.XLOOKUP(Table4[[#This Row],[StoreID]],Stores!A:A,Stores!C:C, "Not Found")</f>
        <v>New Michele</v>
      </c>
      <c r="Z4565" t="str">
        <f>_xlfn.XLOOKUP(Table4[[#This Row],[StoreID]],Stores!A:A,Stores!D:D, "Not Found")</f>
        <v>West</v>
      </c>
    </row>
    <row r="4566" spans="1:26">
      <c r="A4566" t="s">
        <v>5432</v>
      </c>
      <c r="B4566" s="1">
        <v>45810</v>
      </c>
      <c r="C4566" t="s">
        <v>608</v>
      </c>
      <c r="D4566" t="s">
        <v>722</v>
      </c>
      <c r="E4566" t="s">
        <v>842</v>
      </c>
      <c r="F4566">
        <v>1</v>
      </c>
      <c r="G4566">
        <v>0.15</v>
      </c>
      <c r="H4566" t="s">
        <v>868</v>
      </c>
      <c r="I4566" s="4">
        <f>Table4[[#This Row],[Quantity]]*Table4[[#This Row],[UnitPrice]]</f>
        <v>1853.77</v>
      </c>
      <c r="J4566" s="4">
        <f>Table4[[#This Row],[Gross Revenue]]*(1-Table4[[#This Row],[Discount]])</f>
        <v>1575.7045000000001</v>
      </c>
      <c r="K4566" s="4">
        <f>Table4[[#This Row],[Quantity]]*Table4[[#This Row],[CostPrice]]</f>
        <v>1363.52</v>
      </c>
      <c r="L4566" s="4">
        <f>Table4[[#This Row],[Net Revenue]]-Table4[[#This Row],[Total Cost]]</f>
        <v>212.18450000000007</v>
      </c>
      <c r="M4566" t="str">
        <f>_xlfn.XLOOKUP(Table4[[#This Row],[ProductID]], Products!A:A,Products!B:B, "Not Found")</f>
        <v>Four Accessories</v>
      </c>
      <c r="N4566" t="str">
        <f>TEXT(Table4[[#This Row],[Date]], "mmm")</f>
        <v>Jun</v>
      </c>
      <c r="O4566" t="str">
        <f>TEXT(Table4[[#This Row],[Date]], "yyyy")</f>
        <v>2025</v>
      </c>
      <c r="P4566" t="str">
        <f>_xlfn.XLOOKUP(Table4[[#This Row],[ProductID]],Products!A:A,Products!C:C, "Not Found")</f>
        <v>Fashion</v>
      </c>
      <c r="Q4566" t="str">
        <f>_xlfn.XLOOKUP(Table4[[#This Row],[ProductID]],Products!A:A,Products!D:D,"Not Found")</f>
        <v>Accessories</v>
      </c>
      <c r="R4566">
        <f>_xlfn.XLOOKUP(Table4[[#This Row],[ProductID]],Products!A:A,Products!E:E,"Not Found")</f>
        <v>1853.77</v>
      </c>
      <c r="S4566">
        <f>_xlfn.XLOOKUP(Table4[[#This Row],[ProductID]],Products!A:A,Products!F:F, "Not Found")</f>
        <v>1363.52</v>
      </c>
      <c r="T4566" t="str">
        <f>_xlfn.XLOOKUP(Table4[[#This Row],[CustomerID]],Customers!A:A,Customers!D:D, "Not Found")</f>
        <v>M</v>
      </c>
      <c r="U4566" s="6">
        <f>_xlfn.XLOOKUP(Table4[[#This Row],[CustomerID]],Customers!A:A,Customers!E:E, "Not Found")</f>
        <v>34043</v>
      </c>
      <c r="V4566">
        <f ca="1">DATEDIF(Table4[[#This Row],[CustomerBirthday]], TODAY(), "Y")</f>
        <v>33</v>
      </c>
      <c r="W4566" t="str" cm="1">
        <f t="array" aca="1" ref="W4566" ca="1">_xlfn.IFS(Table4[[#This Row],[Age]]&lt;25, "Under 25",Table4[[#This Row],[Age]]=34, "25-34", Table4[[#This Row],[Age]]&lt;=49, "35-49", Table4[[#This Row],[Age]]&lt;=64, "50-64", Table4[[#This Row],[Age]]&gt;=65, "65+")</f>
        <v>35-49</v>
      </c>
      <c r="X4566" t="str">
        <f>_xlfn.XLOOKUP(Table4[[#This Row],[StoreID]],Stores!A:A,Stores!B:B, "Not found")</f>
        <v>MegaMart Brianahaven</v>
      </c>
      <c r="Y4566" t="str">
        <f>_xlfn.XLOOKUP(Table4[[#This Row],[StoreID]],Stores!A:A,Stores!C:C, "Not Found")</f>
        <v>Brianahaven</v>
      </c>
      <c r="Z4566" t="str">
        <f>_xlfn.XLOOKUP(Table4[[#This Row],[StoreID]],Stores!A:A,Stores!D:D, "Not Found")</f>
        <v>North</v>
      </c>
    </row>
    <row r="4567" spans="1:26">
      <c r="A4567" t="s">
        <v>5433</v>
      </c>
      <c r="B4567" s="1">
        <v>45214</v>
      </c>
      <c r="C4567" t="s">
        <v>621</v>
      </c>
      <c r="D4567" t="s">
        <v>780</v>
      </c>
      <c r="E4567" t="s">
        <v>839</v>
      </c>
      <c r="F4567">
        <v>1</v>
      </c>
      <c r="G4567">
        <v>0.15</v>
      </c>
      <c r="H4567" t="s">
        <v>875</v>
      </c>
      <c r="I4567" s="4">
        <f>Table4[[#This Row],[Quantity]]*Table4[[#This Row],[UnitPrice]]</f>
        <v>1272.23</v>
      </c>
      <c r="J4567" s="4">
        <f>Table4[[#This Row],[Gross Revenue]]*(1-Table4[[#This Row],[Discount]])</f>
        <v>1081.3955000000001</v>
      </c>
      <c r="K4567" s="4">
        <f>Table4[[#This Row],[Quantity]]*Table4[[#This Row],[CostPrice]]</f>
        <v>952.65</v>
      </c>
      <c r="L4567" s="4">
        <f>Table4[[#This Row],[Net Revenue]]-Table4[[#This Row],[Total Cost]]</f>
        <v>128.74550000000011</v>
      </c>
      <c r="M4567" t="str">
        <f>_xlfn.XLOOKUP(Table4[[#This Row],[ProductID]], Products!A:A,Products!B:B, "Not Found")</f>
        <v>Hospital Smartphone</v>
      </c>
      <c r="N4567" t="str">
        <f>TEXT(Table4[[#This Row],[Date]], "mmm")</f>
        <v>Oct</v>
      </c>
      <c r="O4567" t="str">
        <f>TEXT(Table4[[#This Row],[Date]], "yyyy")</f>
        <v>2023</v>
      </c>
      <c r="P4567" t="str">
        <f>_xlfn.XLOOKUP(Table4[[#This Row],[ProductID]],Products!A:A,Products!C:C, "Not Found")</f>
        <v>Electronics</v>
      </c>
      <c r="Q4567" t="str">
        <f>_xlfn.XLOOKUP(Table4[[#This Row],[ProductID]],Products!A:A,Products!D:D,"Not Found")</f>
        <v>Smartphone</v>
      </c>
      <c r="R4567">
        <f>_xlfn.XLOOKUP(Table4[[#This Row],[ProductID]],Products!A:A,Products!E:E,"Not Found")</f>
        <v>1272.23</v>
      </c>
      <c r="S4567">
        <f>_xlfn.XLOOKUP(Table4[[#This Row],[ProductID]],Products!A:A,Products!F:F, "Not Found")</f>
        <v>952.65</v>
      </c>
      <c r="T4567" t="str">
        <f>_xlfn.XLOOKUP(Table4[[#This Row],[CustomerID]],Customers!A:A,Customers!D:D, "Not Found")</f>
        <v>M</v>
      </c>
      <c r="U4567" s="6">
        <f>_xlfn.XLOOKUP(Table4[[#This Row],[CustomerID]],Customers!A:A,Customers!E:E, "Not Found")</f>
        <v>35802</v>
      </c>
      <c r="V4567">
        <f ca="1">DATEDIF(Table4[[#This Row],[CustomerBirthday]], TODAY(), "Y")</f>
        <v>28</v>
      </c>
      <c r="W4567" t="str" cm="1">
        <f t="array" aca="1" ref="W4567" ca="1">_xlfn.IFS(Table4[[#This Row],[Age]]&lt;25, "Under 25",Table4[[#This Row],[Age]]=34, "25-34", Table4[[#This Row],[Age]]&lt;=49, "35-49", Table4[[#This Row],[Age]]&lt;=64, "50-64", Table4[[#This Row],[Age]]&gt;=65, "65+")</f>
        <v>35-49</v>
      </c>
      <c r="X4567" t="str">
        <f>_xlfn.XLOOKUP(Table4[[#This Row],[StoreID]],Stores!A:A,Stores!B:B, "Not found")</f>
        <v>MegaMart New Michele</v>
      </c>
      <c r="Y4567" t="str">
        <f>_xlfn.XLOOKUP(Table4[[#This Row],[StoreID]],Stores!A:A,Stores!C:C, "Not Found")</f>
        <v>New Michele</v>
      </c>
      <c r="Z4567" t="str">
        <f>_xlfn.XLOOKUP(Table4[[#This Row],[StoreID]],Stores!A:A,Stores!D:D, "Not Found")</f>
        <v>West</v>
      </c>
    </row>
    <row r="4568" spans="1:26">
      <c r="A4568" t="s">
        <v>5434</v>
      </c>
      <c r="B4568" s="1">
        <v>45407</v>
      </c>
      <c r="C4568" t="s">
        <v>241</v>
      </c>
      <c r="D4568" t="s">
        <v>786</v>
      </c>
      <c r="E4568" t="s">
        <v>846</v>
      </c>
      <c r="F4568">
        <v>3</v>
      </c>
      <c r="G4568">
        <v>0.05</v>
      </c>
      <c r="H4568" t="s">
        <v>875</v>
      </c>
      <c r="I4568" s="4">
        <f>Table4[[#This Row],[Quantity]]*Table4[[#This Row],[UnitPrice]]</f>
        <v>87.72</v>
      </c>
      <c r="J4568" s="4">
        <f>Table4[[#This Row],[Gross Revenue]]*(1-Table4[[#This Row],[Discount]])</f>
        <v>83.333999999999989</v>
      </c>
      <c r="K4568" s="4">
        <f>Table4[[#This Row],[Quantity]]*Table4[[#This Row],[CostPrice]]</f>
        <v>45.839999999999996</v>
      </c>
      <c r="L4568" s="4">
        <f>Table4[[#This Row],[Net Revenue]]-Table4[[#This Row],[Total Cost]]</f>
        <v>37.493999999999993</v>
      </c>
      <c r="M4568" t="str">
        <f>_xlfn.XLOOKUP(Table4[[#This Row],[ProductID]], Products!A:A,Products!B:B, "Not Found")</f>
        <v>National Watches</v>
      </c>
      <c r="N4568" t="str">
        <f>TEXT(Table4[[#This Row],[Date]], "mmm")</f>
        <v>Apr</v>
      </c>
      <c r="O4568" t="str">
        <f>TEXT(Table4[[#This Row],[Date]], "yyyy")</f>
        <v>2024</v>
      </c>
      <c r="P4568" t="str">
        <f>_xlfn.XLOOKUP(Table4[[#This Row],[ProductID]],Products!A:A,Products!C:C, "Not Found")</f>
        <v>Fashion</v>
      </c>
      <c r="Q4568" t="str">
        <f>_xlfn.XLOOKUP(Table4[[#This Row],[ProductID]],Products!A:A,Products!D:D,"Not Found")</f>
        <v>Watches</v>
      </c>
      <c r="R4568">
        <f>_xlfn.XLOOKUP(Table4[[#This Row],[ProductID]],Products!A:A,Products!E:E,"Not Found")</f>
        <v>29.24</v>
      </c>
      <c r="S4568">
        <f>_xlfn.XLOOKUP(Table4[[#This Row],[ProductID]],Products!A:A,Products!F:F, "Not Found")</f>
        <v>15.28</v>
      </c>
      <c r="T4568" t="str">
        <f>_xlfn.XLOOKUP(Table4[[#This Row],[CustomerID]],Customers!A:A,Customers!D:D, "Not Found")</f>
        <v>M</v>
      </c>
      <c r="U4568" s="6">
        <f>_xlfn.XLOOKUP(Table4[[#This Row],[CustomerID]],Customers!A:A,Customers!E:E, "Not Found")</f>
        <v>26671</v>
      </c>
      <c r="V4568">
        <f ca="1">DATEDIF(Table4[[#This Row],[CustomerBirthday]], TODAY(), "Y")</f>
        <v>53</v>
      </c>
      <c r="W4568" t="str" cm="1">
        <f t="array" aca="1" ref="W4568" ca="1">_xlfn.IFS(Table4[[#This Row],[Age]]&lt;25, "Under 25",Table4[[#This Row],[Age]]=34, "25-34", Table4[[#This Row],[Age]]&lt;=49, "35-49", Table4[[#This Row],[Age]]&lt;=64, "50-64", Table4[[#This Row],[Age]]&gt;=65, "65+")</f>
        <v>50-64</v>
      </c>
      <c r="X4568" t="str">
        <f>_xlfn.XLOOKUP(Table4[[#This Row],[StoreID]],Stores!A:A,Stores!B:B, "Not found")</f>
        <v>MegaMart Johnmouth</v>
      </c>
      <c r="Y4568" t="str">
        <f>_xlfn.XLOOKUP(Table4[[#This Row],[StoreID]],Stores!A:A,Stores!C:C, "Not Found")</f>
        <v>Johnmouth</v>
      </c>
      <c r="Z4568" t="str">
        <f>_xlfn.XLOOKUP(Table4[[#This Row],[StoreID]],Stores!A:A,Stores!D:D, "Not Found")</f>
        <v>East</v>
      </c>
    </row>
    <row r="4569" spans="1:26">
      <c r="A4569" t="s">
        <v>5435</v>
      </c>
      <c r="B4569" s="1">
        <v>45259</v>
      </c>
      <c r="C4569" t="s">
        <v>313</v>
      </c>
      <c r="D4569" t="s">
        <v>788</v>
      </c>
      <c r="E4569" t="s">
        <v>831</v>
      </c>
      <c r="F4569">
        <v>1</v>
      </c>
      <c r="G4569">
        <v>0.15</v>
      </c>
      <c r="H4569" t="s">
        <v>865</v>
      </c>
      <c r="I4569" s="4">
        <f>Table4[[#This Row],[Quantity]]*Table4[[#This Row],[UnitPrice]]</f>
        <v>1095.72</v>
      </c>
      <c r="J4569" s="4">
        <f>Table4[[#This Row],[Gross Revenue]]*(1-Table4[[#This Row],[Discount]])</f>
        <v>931.36199999999997</v>
      </c>
      <c r="K4569" s="4">
        <f>Table4[[#This Row],[Quantity]]*Table4[[#This Row],[CostPrice]]</f>
        <v>822.2</v>
      </c>
      <c r="L4569" s="4">
        <f>Table4[[#This Row],[Net Revenue]]-Table4[[#This Row],[Total Cost]]</f>
        <v>109.16199999999992</v>
      </c>
      <c r="M4569" t="str">
        <f>_xlfn.XLOOKUP(Table4[[#This Row],[ProductID]], Products!A:A,Products!B:B, "Not Found")</f>
        <v>Foot Snacks</v>
      </c>
      <c r="N4569" t="str">
        <f>TEXT(Table4[[#This Row],[Date]], "mmm")</f>
        <v>Nov</v>
      </c>
      <c r="O4569" t="str">
        <f>TEXT(Table4[[#This Row],[Date]], "yyyy")</f>
        <v>2023</v>
      </c>
      <c r="P4569" t="str">
        <f>_xlfn.XLOOKUP(Table4[[#This Row],[ProductID]],Products!A:A,Products!C:C, "Not Found")</f>
        <v>Groceries</v>
      </c>
      <c r="Q4569" t="str">
        <f>_xlfn.XLOOKUP(Table4[[#This Row],[ProductID]],Products!A:A,Products!D:D,"Not Found")</f>
        <v>Snacks</v>
      </c>
      <c r="R4569">
        <f>_xlfn.XLOOKUP(Table4[[#This Row],[ProductID]],Products!A:A,Products!E:E,"Not Found")</f>
        <v>1095.72</v>
      </c>
      <c r="S4569">
        <f>_xlfn.XLOOKUP(Table4[[#This Row],[ProductID]],Products!A:A,Products!F:F, "Not Found")</f>
        <v>822.2</v>
      </c>
      <c r="T4569" t="str">
        <f>_xlfn.XLOOKUP(Table4[[#This Row],[CustomerID]],Customers!A:A,Customers!D:D, "Not Found")</f>
        <v>F</v>
      </c>
      <c r="U4569" s="6">
        <f>_xlfn.XLOOKUP(Table4[[#This Row],[CustomerID]],Customers!A:A,Customers!E:E, "Not Found")</f>
        <v>29674</v>
      </c>
      <c r="V4569">
        <f ca="1">DATEDIF(Table4[[#This Row],[CustomerBirthday]], TODAY(), "Y")</f>
        <v>45</v>
      </c>
      <c r="W4569" t="str" cm="1">
        <f t="array" aca="1" ref="W4569" ca="1">_xlfn.IFS(Table4[[#This Row],[Age]]&lt;25, "Under 25",Table4[[#This Row],[Age]]=34, "25-34", Table4[[#This Row],[Age]]&lt;=49, "35-49", Table4[[#This Row],[Age]]&lt;=64, "50-64", Table4[[#This Row],[Age]]&gt;=65, "65+")</f>
        <v>35-49</v>
      </c>
      <c r="X4569" t="str">
        <f>_xlfn.XLOOKUP(Table4[[#This Row],[StoreID]],Stores!A:A,Stores!B:B, "Not found")</f>
        <v>MegaMart Jimenezborough</v>
      </c>
      <c r="Y4569" t="str">
        <f>_xlfn.XLOOKUP(Table4[[#This Row],[StoreID]],Stores!A:A,Stores!C:C, "Not Found")</f>
        <v>Jimenezborough</v>
      </c>
      <c r="Z4569" t="str">
        <f>_xlfn.XLOOKUP(Table4[[#This Row],[StoreID]],Stores!A:A,Stores!D:D, "Not Found")</f>
        <v>South</v>
      </c>
    </row>
    <row r="4570" spans="1:26">
      <c r="A4570" t="s">
        <v>5436</v>
      </c>
      <c r="B4570" s="1">
        <v>45696</v>
      </c>
      <c r="C4570" t="s">
        <v>148</v>
      </c>
      <c r="D4570" t="s">
        <v>750</v>
      </c>
      <c r="E4570" t="s">
        <v>842</v>
      </c>
      <c r="F4570">
        <v>1</v>
      </c>
      <c r="G4570">
        <v>0</v>
      </c>
      <c r="H4570" t="s">
        <v>868</v>
      </c>
      <c r="I4570" s="4">
        <f>Table4[[#This Row],[Quantity]]*Table4[[#This Row],[UnitPrice]]</f>
        <v>1342.75</v>
      </c>
      <c r="J4570" s="4">
        <f>Table4[[#This Row],[Gross Revenue]]*(1-Table4[[#This Row],[Discount]])</f>
        <v>1342.75</v>
      </c>
      <c r="K4570" s="4">
        <f>Table4[[#This Row],[Quantity]]*Table4[[#This Row],[CostPrice]]</f>
        <v>797.94</v>
      </c>
      <c r="L4570" s="4">
        <f>Table4[[#This Row],[Net Revenue]]-Table4[[#This Row],[Total Cost]]</f>
        <v>544.80999999999995</v>
      </c>
      <c r="M4570" t="str">
        <f>_xlfn.XLOOKUP(Table4[[#This Row],[ProductID]], Products!A:A,Products!B:B, "Not Found")</f>
        <v>Add Clothing</v>
      </c>
      <c r="N4570" t="str">
        <f>TEXT(Table4[[#This Row],[Date]], "mmm")</f>
        <v>Feb</v>
      </c>
      <c r="O4570" t="str">
        <f>TEXT(Table4[[#This Row],[Date]], "yyyy")</f>
        <v>2025</v>
      </c>
      <c r="P4570" t="str">
        <f>_xlfn.XLOOKUP(Table4[[#This Row],[ProductID]],Products!A:A,Products!C:C, "Not Found")</f>
        <v>Fashion</v>
      </c>
      <c r="Q4570" t="str">
        <f>_xlfn.XLOOKUP(Table4[[#This Row],[ProductID]],Products!A:A,Products!D:D,"Not Found")</f>
        <v>Clothing</v>
      </c>
      <c r="R4570">
        <f>_xlfn.XLOOKUP(Table4[[#This Row],[ProductID]],Products!A:A,Products!E:E,"Not Found")</f>
        <v>1342.75</v>
      </c>
      <c r="S4570">
        <f>_xlfn.XLOOKUP(Table4[[#This Row],[ProductID]],Products!A:A,Products!F:F, "Not Found")</f>
        <v>797.94</v>
      </c>
      <c r="T4570" t="str">
        <f>_xlfn.XLOOKUP(Table4[[#This Row],[CustomerID]],Customers!A:A,Customers!D:D, "Not Found")</f>
        <v>M</v>
      </c>
      <c r="U4570" s="6">
        <f>_xlfn.XLOOKUP(Table4[[#This Row],[CustomerID]],Customers!A:A,Customers!E:E, "Not Found")</f>
        <v>27138</v>
      </c>
      <c r="V4570">
        <f ca="1">DATEDIF(Table4[[#This Row],[CustomerBirthday]], TODAY(), "Y")</f>
        <v>52</v>
      </c>
      <c r="W4570" t="str" cm="1">
        <f t="array" aca="1" ref="W4570" ca="1">_xlfn.IFS(Table4[[#This Row],[Age]]&lt;25, "Under 25",Table4[[#This Row],[Age]]=34, "25-34", Table4[[#This Row],[Age]]&lt;=49, "35-49", Table4[[#This Row],[Age]]&lt;=64, "50-64", Table4[[#This Row],[Age]]&gt;=65, "65+")</f>
        <v>50-64</v>
      </c>
      <c r="X4570" t="str">
        <f>_xlfn.XLOOKUP(Table4[[#This Row],[StoreID]],Stores!A:A,Stores!B:B, "Not found")</f>
        <v>MegaMart Brianahaven</v>
      </c>
      <c r="Y4570" t="str">
        <f>_xlfn.XLOOKUP(Table4[[#This Row],[StoreID]],Stores!A:A,Stores!C:C, "Not Found")</f>
        <v>Brianahaven</v>
      </c>
      <c r="Z4570" t="str">
        <f>_xlfn.XLOOKUP(Table4[[#This Row],[StoreID]],Stores!A:A,Stores!D:D, "Not Found")</f>
        <v>North</v>
      </c>
    </row>
    <row r="4571" spans="1:26">
      <c r="A4571" t="s">
        <v>5437</v>
      </c>
      <c r="B4571" s="1">
        <v>45833</v>
      </c>
      <c r="C4571" t="s">
        <v>15</v>
      </c>
      <c r="D4571" t="s">
        <v>766</v>
      </c>
      <c r="E4571" t="s">
        <v>835</v>
      </c>
      <c r="F4571">
        <v>2</v>
      </c>
      <c r="G4571">
        <v>0.1</v>
      </c>
      <c r="H4571" t="s">
        <v>875</v>
      </c>
      <c r="I4571" s="4">
        <f>Table4[[#This Row],[Quantity]]*Table4[[#This Row],[UnitPrice]]</f>
        <v>2454.48</v>
      </c>
      <c r="J4571" s="4">
        <f>Table4[[#This Row],[Gross Revenue]]*(1-Table4[[#This Row],[Discount]])</f>
        <v>2209.0320000000002</v>
      </c>
      <c r="K4571" s="4">
        <f>Table4[[#This Row],[Quantity]]*Table4[[#This Row],[CostPrice]]</f>
        <v>1954.18</v>
      </c>
      <c r="L4571" s="4">
        <f>Table4[[#This Row],[Net Revenue]]-Table4[[#This Row],[Total Cost]]</f>
        <v>254.85200000000009</v>
      </c>
      <c r="M4571" t="str">
        <f>_xlfn.XLOOKUP(Table4[[#This Row],[ProductID]], Products!A:A,Products!B:B, "Not Found")</f>
        <v>Firm Dairy</v>
      </c>
      <c r="N4571" t="str">
        <f>TEXT(Table4[[#This Row],[Date]], "mmm")</f>
        <v>Jun</v>
      </c>
      <c r="O4571" t="str">
        <f>TEXT(Table4[[#This Row],[Date]], "yyyy")</f>
        <v>2025</v>
      </c>
      <c r="P4571" t="str">
        <f>_xlfn.XLOOKUP(Table4[[#This Row],[ProductID]],Products!A:A,Products!C:C, "Not Found")</f>
        <v>Groceries</v>
      </c>
      <c r="Q4571" t="str">
        <f>_xlfn.XLOOKUP(Table4[[#This Row],[ProductID]],Products!A:A,Products!D:D,"Not Found")</f>
        <v>Dairy</v>
      </c>
      <c r="R4571">
        <f>_xlfn.XLOOKUP(Table4[[#This Row],[ProductID]],Products!A:A,Products!E:E,"Not Found")</f>
        <v>1227.24</v>
      </c>
      <c r="S4571">
        <f>_xlfn.XLOOKUP(Table4[[#This Row],[ProductID]],Products!A:A,Products!F:F, "Not Found")</f>
        <v>977.09</v>
      </c>
      <c r="T4571" t="str">
        <f>_xlfn.XLOOKUP(Table4[[#This Row],[CustomerID]],Customers!A:A,Customers!D:D, "Not Found")</f>
        <v>F</v>
      </c>
      <c r="U4571" s="6">
        <f>_xlfn.XLOOKUP(Table4[[#This Row],[CustomerID]],Customers!A:A,Customers!E:E, "Not Found")</f>
        <v>38461</v>
      </c>
      <c r="V4571">
        <f ca="1">DATEDIF(Table4[[#This Row],[CustomerBirthday]], TODAY(), "Y")</f>
        <v>21</v>
      </c>
      <c r="W4571" t="str" cm="1">
        <f t="array" aca="1" ref="W4571" ca="1">_xlfn.IFS(Table4[[#This Row],[Age]]&lt;25, "Under 25",Table4[[#This Row],[Age]]=34, "25-34", Table4[[#This Row],[Age]]&lt;=49, "35-49", Table4[[#This Row],[Age]]&lt;=64, "50-64", Table4[[#This Row],[Age]]&gt;=65, "65+")</f>
        <v>Under 25</v>
      </c>
      <c r="X4571" t="str">
        <f>_xlfn.XLOOKUP(Table4[[#This Row],[StoreID]],Stores!A:A,Stores!B:B, "Not found")</f>
        <v>MegaMart Peckmouth</v>
      </c>
      <c r="Y4571" t="str">
        <f>_xlfn.XLOOKUP(Table4[[#This Row],[StoreID]],Stores!A:A,Stores!C:C, "Not Found")</f>
        <v>Peckmouth</v>
      </c>
      <c r="Z4571" t="str">
        <f>_xlfn.XLOOKUP(Table4[[#This Row],[StoreID]],Stores!A:A,Stores!D:D, "Not Found")</f>
        <v>East</v>
      </c>
    </row>
    <row r="4572" spans="1:26">
      <c r="A4572" t="s">
        <v>5438</v>
      </c>
      <c r="B4572" s="1">
        <v>45504</v>
      </c>
      <c r="C4572" t="s">
        <v>596</v>
      </c>
      <c r="D4572" t="s">
        <v>725</v>
      </c>
      <c r="E4572" t="s">
        <v>846</v>
      </c>
      <c r="F4572">
        <v>3</v>
      </c>
      <c r="G4572">
        <v>0.05</v>
      </c>
      <c r="H4572" t="s">
        <v>865</v>
      </c>
      <c r="I4572" s="4">
        <f>Table4[[#This Row],[Quantity]]*Table4[[#This Row],[UnitPrice]]</f>
        <v>4188.66</v>
      </c>
      <c r="J4572" s="4">
        <f>Table4[[#This Row],[Gross Revenue]]*(1-Table4[[#This Row],[Discount]])</f>
        <v>3979.2269999999999</v>
      </c>
      <c r="K4572" s="4">
        <f>Table4[[#This Row],[Quantity]]*Table4[[#This Row],[CostPrice]]</f>
        <v>3012.27</v>
      </c>
      <c r="L4572" s="4">
        <f>Table4[[#This Row],[Net Revenue]]-Table4[[#This Row],[Total Cost]]</f>
        <v>966.95699999999988</v>
      </c>
      <c r="M4572" t="str">
        <f>_xlfn.XLOOKUP(Table4[[#This Row],[ProductID]], Products!A:A,Products!B:B, "Not Found")</f>
        <v>Knowledge Bags</v>
      </c>
      <c r="N4572" t="str">
        <f>TEXT(Table4[[#This Row],[Date]], "mmm")</f>
        <v>Jul</v>
      </c>
      <c r="O4572" t="str">
        <f>TEXT(Table4[[#This Row],[Date]], "yyyy")</f>
        <v>2024</v>
      </c>
      <c r="P4572" t="str">
        <f>_xlfn.XLOOKUP(Table4[[#This Row],[ProductID]],Products!A:A,Products!C:C, "Not Found")</f>
        <v>Fashion</v>
      </c>
      <c r="Q4572" t="str">
        <f>_xlfn.XLOOKUP(Table4[[#This Row],[ProductID]],Products!A:A,Products!D:D,"Not Found")</f>
        <v>Bags</v>
      </c>
      <c r="R4572">
        <f>_xlfn.XLOOKUP(Table4[[#This Row],[ProductID]],Products!A:A,Products!E:E,"Not Found")</f>
        <v>1396.22</v>
      </c>
      <c r="S4572">
        <f>_xlfn.XLOOKUP(Table4[[#This Row],[ProductID]],Products!A:A,Products!F:F, "Not Found")</f>
        <v>1004.09</v>
      </c>
      <c r="T4572" t="str">
        <f>_xlfn.XLOOKUP(Table4[[#This Row],[CustomerID]],Customers!A:A,Customers!D:D, "Not Found")</f>
        <v>F</v>
      </c>
      <c r="U4572" s="6">
        <f>_xlfn.XLOOKUP(Table4[[#This Row],[CustomerID]],Customers!A:A,Customers!E:E, "Not Found")</f>
        <v>32848</v>
      </c>
      <c r="V4572">
        <f ca="1">DATEDIF(Table4[[#This Row],[CustomerBirthday]], TODAY(), "Y")</f>
        <v>36</v>
      </c>
      <c r="W4572" t="str" cm="1">
        <f t="array" aca="1" ref="W4572" ca="1">_xlfn.IFS(Table4[[#This Row],[Age]]&lt;25, "Under 25",Table4[[#This Row],[Age]]=34, "25-34", Table4[[#This Row],[Age]]&lt;=49, "35-49", Table4[[#This Row],[Age]]&lt;=64, "50-64", Table4[[#This Row],[Age]]&gt;=65, "65+")</f>
        <v>35-49</v>
      </c>
      <c r="X4572" t="str">
        <f>_xlfn.XLOOKUP(Table4[[#This Row],[StoreID]],Stores!A:A,Stores!B:B, "Not found")</f>
        <v>MegaMart Johnmouth</v>
      </c>
      <c r="Y4572" t="str">
        <f>_xlfn.XLOOKUP(Table4[[#This Row],[StoreID]],Stores!A:A,Stores!C:C, "Not Found")</f>
        <v>Johnmouth</v>
      </c>
      <c r="Z4572" t="str">
        <f>_xlfn.XLOOKUP(Table4[[#This Row],[StoreID]],Stores!A:A,Stores!D:D, "Not Found")</f>
        <v>East</v>
      </c>
    </row>
    <row r="4573" spans="1:26">
      <c r="A4573" t="s">
        <v>5439</v>
      </c>
      <c r="B4573" s="1">
        <v>45252</v>
      </c>
      <c r="C4573" t="s">
        <v>213</v>
      </c>
      <c r="D4573" t="s">
        <v>784</v>
      </c>
      <c r="E4573" t="s">
        <v>831</v>
      </c>
      <c r="F4573">
        <v>5</v>
      </c>
      <c r="G4573">
        <v>0.05</v>
      </c>
      <c r="H4573" t="s">
        <v>871</v>
      </c>
      <c r="I4573" s="4">
        <f>Table4[[#This Row],[Quantity]]*Table4[[#This Row],[UnitPrice]]</f>
        <v>7425.25</v>
      </c>
      <c r="J4573" s="4">
        <f>Table4[[#This Row],[Gross Revenue]]*(1-Table4[[#This Row],[Discount]])</f>
        <v>7053.9874999999993</v>
      </c>
      <c r="K4573" s="4">
        <f>Table4[[#This Row],[Quantity]]*Table4[[#This Row],[CostPrice]]</f>
        <v>4941.5499999999993</v>
      </c>
      <c r="L4573" s="4">
        <f>Table4[[#This Row],[Net Revenue]]-Table4[[#This Row],[Total Cost]]</f>
        <v>2112.4375</v>
      </c>
      <c r="M4573" t="str">
        <f>_xlfn.XLOOKUP(Table4[[#This Row],[ProductID]], Products!A:A,Products!B:B, "Not Found")</f>
        <v>Road Clothing</v>
      </c>
      <c r="N4573" t="str">
        <f>TEXT(Table4[[#This Row],[Date]], "mmm")</f>
        <v>Nov</v>
      </c>
      <c r="O4573" t="str">
        <f>TEXT(Table4[[#This Row],[Date]], "yyyy")</f>
        <v>2023</v>
      </c>
      <c r="P4573" t="str">
        <f>_xlfn.XLOOKUP(Table4[[#This Row],[ProductID]],Products!A:A,Products!C:C, "Not Found")</f>
        <v>Fashion</v>
      </c>
      <c r="Q4573" t="str">
        <f>_xlfn.XLOOKUP(Table4[[#This Row],[ProductID]],Products!A:A,Products!D:D,"Not Found")</f>
        <v>Clothing</v>
      </c>
      <c r="R4573">
        <f>_xlfn.XLOOKUP(Table4[[#This Row],[ProductID]],Products!A:A,Products!E:E,"Not Found")</f>
        <v>1485.05</v>
      </c>
      <c r="S4573">
        <f>_xlfn.XLOOKUP(Table4[[#This Row],[ProductID]],Products!A:A,Products!F:F, "Not Found")</f>
        <v>988.31</v>
      </c>
      <c r="T4573" t="str">
        <f>_xlfn.XLOOKUP(Table4[[#This Row],[CustomerID]],Customers!A:A,Customers!D:D, "Not Found")</f>
        <v>M</v>
      </c>
      <c r="U4573" s="6">
        <f>_xlfn.XLOOKUP(Table4[[#This Row],[CustomerID]],Customers!A:A,Customers!E:E, "Not Found")</f>
        <v>27950</v>
      </c>
      <c r="V4573">
        <f ca="1">DATEDIF(Table4[[#This Row],[CustomerBirthday]], TODAY(), "Y")</f>
        <v>50</v>
      </c>
      <c r="W4573" t="str" cm="1">
        <f t="array" aca="1" ref="W4573" ca="1">_xlfn.IFS(Table4[[#This Row],[Age]]&lt;25, "Under 25",Table4[[#This Row],[Age]]=34, "25-34", Table4[[#This Row],[Age]]&lt;=49, "35-49", Table4[[#This Row],[Age]]&lt;=64, "50-64", Table4[[#This Row],[Age]]&gt;=65, "65+")</f>
        <v>50-64</v>
      </c>
      <c r="X4573" t="str">
        <f>_xlfn.XLOOKUP(Table4[[#This Row],[StoreID]],Stores!A:A,Stores!B:B, "Not found")</f>
        <v>MegaMart Jimenezborough</v>
      </c>
      <c r="Y4573" t="str">
        <f>_xlfn.XLOOKUP(Table4[[#This Row],[StoreID]],Stores!A:A,Stores!C:C, "Not Found")</f>
        <v>Jimenezborough</v>
      </c>
      <c r="Z4573" t="str">
        <f>_xlfn.XLOOKUP(Table4[[#This Row],[StoreID]],Stores!A:A,Stores!D:D, "Not Found")</f>
        <v>South</v>
      </c>
    </row>
    <row r="4574" spans="1:26">
      <c r="A4574" t="s">
        <v>5440</v>
      </c>
      <c r="B4574" s="1">
        <v>45692</v>
      </c>
      <c r="C4574" t="s">
        <v>280</v>
      </c>
      <c r="D4574" t="s">
        <v>826</v>
      </c>
      <c r="E4574" t="s">
        <v>846</v>
      </c>
      <c r="F4574">
        <v>3</v>
      </c>
      <c r="G4574">
        <v>0</v>
      </c>
      <c r="H4574" t="s">
        <v>871</v>
      </c>
      <c r="I4574" s="4">
        <f>Table4[[#This Row],[Quantity]]*Table4[[#This Row],[UnitPrice]]</f>
        <v>3133.92</v>
      </c>
      <c r="J4574" s="4">
        <f>Table4[[#This Row],[Gross Revenue]]*(1-Table4[[#This Row],[Discount]])</f>
        <v>3133.92</v>
      </c>
      <c r="K4574" s="4">
        <f>Table4[[#This Row],[Quantity]]*Table4[[#This Row],[CostPrice]]</f>
        <v>2325.21</v>
      </c>
      <c r="L4574" s="4">
        <f>Table4[[#This Row],[Net Revenue]]-Table4[[#This Row],[Total Cost]]</f>
        <v>808.71</v>
      </c>
      <c r="M4574" t="str">
        <f>_xlfn.XLOOKUP(Table4[[#This Row],[ProductID]], Products!A:A,Products!B:B, "Not Found")</f>
        <v>Maybe Footwear</v>
      </c>
      <c r="N4574" t="str">
        <f>TEXT(Table4[[#This Row],[Date]], "mmm")</f>
        <v>Feb</v>
      </c>
      <c r="O4574" t="str">
        <f>TEXT(Table4[[#This Row],[Date]], "yyyy")</f>
        <v>2025</v>
      </c>
      <c r="P4574" t="str">
        <f>_xlfn.XLOOKUP(Table4[[#This Row],[ProductID]],Products!A:A,Products!C:C, "Not Found")</f>
        <v>Fashion</v>
      </c>
      <c r="Q4574" t="str">
        <f>_xlfn.XLOOKUP(Table4[[#This Row],[ProductID]],Products!A:A,Products!D:D,"Not Found")</f>
        <v>Footwear</v>
      </c>
      <c r="R4574">
        <f>_xlfn.XLOOKUP(Table4[[#This Row],[ProductID]],Products!A:A,Products!E:E,"Not Found")</f>
        <v>1044.6400000000001</v>
      </c>
      <c r="S4574">
        <f>_xlfn.XLOOKUP(Table4[[#This Row],[ProductID]],Products!A:A,Products!F:F, "Not Found")</f>
        <v>775.07</v>
      </c>
      <c r="T4574" t="str">
        <f>_xlfn.XLOOKUP(Table4[[#This Row],[CustomerID]],Customers!A:A,Customers!D:D, "Not Found")</f>
        <v>F</v>
      </c>
      <c r="U4574" s="6">
        <f>_xlfn.XLOOKUP(Table4[[#This Row],[CustomerID]],Customers!A:A,Customers!E:E, "Not Found")</f>
        <v>21701</v>
      </c>
      <c r="V4574">
        <f ca="1">DATEDIF(Table4[[#This Row],[CustomerBirthday]], TODAY(), "Y")</f>
        <v>67</v>
      </c>
      <c r="W4574" t="str" cm="1">
        <f t="array" aca="1" ref="W4574" ca="1">_xlfn.IFS(Table4[[#This Row],[Age]]&lt;25, "Under 25",Table4[[#This Row],[Age]]=34, "25-34", Table4[[#This Row],[Age]]&lt;=49, "35-49", Table4[[#This Row],[Age]]&lt;=64, "50-64", Table4[[#This Row],[Age]]&gt;=65, "65+")</f>
        <v>65+</v>
      </c>
      <c r="X4574" t="str">
        <f>_xlfn.XLOOKUP(Table4[[#This Row],[StoreID]],Stores!A:A,Stores!B:B, "Not found")</f>
        <v>MegaMart Johnmouth</v>
      </c>
      <c r="Y4574" t="str">
        <f>_xlfn.XLOOKUP(Table4[[#This Row],[StoreID]],Stores!A:A,Stores!C:C, "Not Found")</f>
        <v>Johnmouth</v>
      </c>
      <c r="Z4574" t="str">
        <f>_xlfn.XLOOKUP(Table4[[#This Row],[StoreID]],Stores!A:A,Stores!D:D, "Not Found")</f>
        <v>East</v>
      </c>
    </row>
    <row r="4575" spans="1:26">
      <c r="A4575" t="s">
        <v>5441</v>
      </c>
      <c r="B4575" s="1">
        <v>45632</v>
      </c>
      <c r="C4575" t="s">
        <v>32</v>
      </c>
      <c r="D4575" t="s">
        <v>728</v>
      </c>
      <c r="E4575" t="s">
        <v>831</v>
      </c>
      <c r="F4575">
        <v>3</v>
      </c>
      <c r="G4575">
        <v>0</v>
      </c>
      <c r="H4575" t="s">
        <v>868</v>
      </c>
      <c r="I4575" s="4">
        <f>Table4[[#This Row],[Quantity]]*Table4[[#This Row],[UnitPrice]]</f>
        <v>954.15000000000009</v>
      </c>
      <c r="J4575" s="4">
        <f>Table4[[#This Row],[Gross Revenue]]*(1-Table4[[#This Row],[Discount]])</f>
        <v>954.15000000000009</v>
      </c>
      <c r="K4575" s="4">
        <f>Table4[[#This Row],[Quantity]]*Table4[[#This Row],[CostPrice]]</f>
        <v>562.02</v>
      </c>
      <c r="L4575" s="4">
        <f>Table4[[#This Row],[Net Revenue]]-Table4[[#This Row],[Total Cost]]</f>
        <v>392.13000000000011</v>
      </c>
      <c r="M4575" t="str">
        <f>_xlfn.XLOOKUP(Table4[[#This Row],[ProductID]], Products!A:A,Products!B:B, "Not Found")</f>
        <v>Company Fruits</v>
      </c>
      <c r="N4575" t="str">
        <f>TEXT(Table4[[#This Row],[Date]], "mmm")</f>
        <v>Dec</v>
      </c>
      <c r="O4575" t="str">
        <f>TEXT(Table4[[#This Row],[Date]], "yyyy")</f>
        <v>2024</v>
      </c>
      <c r="P4575" t="str">
        <f>_xlfn.XLOOKUP(Table4[[#This Row],[ProductID]],Products!A:A,Products!C:C, "Not Found")</f>
        <v>Groceries</v>
      </c>
      <c r="Q4575" t="str">
        <f>_xlfn.XLOOKUP(Table4[[#This Row],[ProductID]],Products!A:A,Products!D:D,"Not Found")</f>
        <v>Fruits</v>
      </c>
      <c r="R4575">
        <f>_xlfn.XLOOKUP(Table4[[#This Row],[ProductID]],Products!A:A,Products!E:E,"Not Found")</f>
        <v>318.05</v>
      </c>
      <c r="S4575">
        <f>_xlfn.XLOOKUP(Table4[[#This Row],[ProductID]],Products!A:A,Products!F:F, "Not Found")</f>
        <v>187.34</v>
      </c>
      <c r="T4575" t="str">
        <f>_xlfn.XLOOKUP(Table4[[#This Row],[CustomerID]],Customers!A:A,Customers!D:D, "Not Found")</f>
        <v>M</v>
      </c>
      <c r="U4575" s="6">
        <f>_xlfn.XLOOKUP(Table4[[#This Row],[CustomerID]],Customers!A:A,Customers!E:E, "Not Found")</f>
        <v>31058</v>
      </c>
      <c r="V4575">
        <f ca="1">DATEDIF(Table4[[#This Row],[CustomerBirthday]], TODAY(), "Y")</f>
        <v>41</v>
      </c>
      <c r="W4575" t="str" cm="1">
        <f t="array" aca="1" ref="W4575" ca="1">_xlfn.IFS(Table4[[#This Row],[Age]]&lt;25, "Under 25",Table4[[#This Row],[Age]]=34, "25-34", Table4[[#This Row],[Age]]&lt;=49, "35-49", Table4[[#This Row],[Age]]&lt;=64, "50-64", Table4[[#This Row],[Age]]&gt;=65, "65+")</f>
        <v>35-49</v>
      </c>
      <c r="X4575" t="str">
        <f>_xlfn.XLOOKUP(Table4[[#This Row],[StoreID]],Stores!A:A,Stores!B:B, "Not found")</f>
        <v>MegaMart Jimenezborough</v>
      </c>
      <c r="Y4575" t="str">
        <f>_xlfn.XLOOKUP(Table4[[#This Row],[StoreID]],Stores!A:A,Stores!C:C, "Not Found")</f>
        <v>Jimenezborough</v>
      </c>
      <c r="Z4575" t="str">
        <f>_xlfn.XLOOKUP(Table4[[#This Row],[StoreID]],Stores!A:A,Stores!D:D, "Not Found")</f>
        <v>South</v>
      </c>
    </row>
    <row r="4576" spans="1:26">
      <c r="A4576" t="s">
        <v>5442</v>
      </c>
      <c r="B4576" s="1">
        <v>45707</v>
      </c>
      <c r="C4576" t="s">
        <v>554</v>
      </c>
      <c r="D4576" t="s">
        <v>826</v>
      </c>
      <c r="E4576" t="s">
        <v>831</v>
      </c>
      <c r="F4576">
        <v>1</v>
      </c>
      <c r="G4576">
        <v>0.1</v>
      </c>
      <c r="H4576" t="s">
        <v>871</v>
      </c>
      <c r="I4576" s="4">
        <f>Table4[[#This Row],[Quantity]]*Table4[[#This Row],[UnitPrice]]</f>
        <v>1044.6400000000001</v>
      </c>
      <c r="J4576" s="4">
        <f>Table4[[#This Row],[Gross Revenue]]*(1-Table4[[#This Row],[Discount]])</f>
        <v>940.17600000000016</v>
      </c>
      <c r="K4576" s="4">
        <f>Table4[[#This Row],[Quantity]]*Table4[[#This Row],[CostPrice]]</f>
        <v>775.07</v>
      </c>
      <c r="L4576" s="4">
        <f>Table4[[#This Row],[Net Revenue]]-Table4[[#This Row],[Total Cost]]</f>
        <v>165.10600000000011</v>
      </c>
      <c r="M4576" t="str">
        <f>_xlfn.XLOOKUP(Table4[[#This Row],[ProductID]], Products!A:A,Products!B:B, "Not Found")</f>
        <v>Maybe Footwear</v>
      </c>
      <c r="N4576" t="str">
        <f>TEXT(Table4[[#This Row],[Date]], "mmm")</f>
        <v>Feb</v>
      </c>
      <c r="O4576" t="str">
        <f>TEXT(Table4[[#This Row],[Date]], "yyyy")</f>
        <v>2025</v>
      </c>
      <c r="P4576" t="str">
        <f>_xlfn.XLOOKUP(Table4[[#This Row],[ProductID]],Products!A:A,Products!C:C, "Not Found")</f>
        <v>Fashion</v>
      </c>
      <c r="Q4576" t="str">
        <f>_xlfn.XLOOKUP(Table4[[#This Row],[ProductID]],Products!A:A,Products!D:D,"Not Found")</f>
        <v>Footwear</v>
      </c>
      <c r="R4576">
        <f>_xlfn.XLOOKUP(Table4[[#This Row],[ProductID]],Products!A:A,Products!E:E,"Not Found")</f>
        <v>1044.6400000000001</v>
      </c>
      <c r="S4576">
        <f>_xlfn.XLOOKUP(Table4[[#This Row],[ProductID]],Products!A:A,Products!F:F, "Not Found")</f>
        <v>775.07</v>
      </c>
      <c r="T4576" t="str">
        <f>_xlfn.XLOOKUP(Table4[[#This Row],[CustomerID]],Customers!A:A,Customers!D:D, "Not Found")</f>
        <v>M</v>
      </c>
      <c r="U4576" s="6">
        <f>_xlfn.XLOOKUP(Table4[[#This Row],[CustomerID]],Customers!A:A,Customers!E:E, "Not Found")</f>
        <v>26178</v>
      </c>
      <c r="V4576">
        <f ca="1">DATEDIF(Table4[[#This Row],[CustomerBirthday]], TODAY(), "Y")</f>
        <v>54</v>
      </c>
      <c r="W4576" t="str" cm="1">
        <f t="array" aca="1" ref="W4576" ca="1">_xlfn.IFS(Table4[[#This Row],[Age]]&lt;25, "Under 25",Table4[[#This Row],[Age]]=34, "25-34", Table4[[#This Row],[Age]]&lt;=49, "35-49", Table4[[#This Row],[Age]]&lt;=64, "50-64", Table4[[#This Row],[Age]]&gt;=65, "65+")</f>
        <v>50-64</v>
      </c>
      <c r="X4576" t="str">
        <f>_xlfn.XLOOKUP(Table4[[#This Row],[StoreID]],Stores!A:A,Stores!B:B, "Not found")</f>
        <v>MegaMart Jimenezborough</v>
      </c>
      <c r="Y4576" t="str">
        <f>_xlfn.XLOOKUP(Table4[[#This Row],[StoreID]],Stores!A:A,Stores!C:C, "Not Found")</f>
        <v>Jimenezborough</v>
      </c>
      <c r="Z4576" t="str">
        <f>_xlfn.XLOOKUP(Table4[[#This Row],[StoreID]],Stores!A:A,Stores!D:D, "Not Found")</f>
        <v>South</v>
      </c>
    </row>
    <row r="4577" spans="1:26">
      <c r="A4577" t="s">
        <v>5443</v>
      </c>
      <c r="B4577" s="1">
        <v>45245</v>
      </c>
      <c r="C4577" t="s">
        <v>51</v>
      </c>
      <c r="D4577" t="s">
        <v>736</v>
      </c>
      <c r="E4577" t="s">
        <v>835</v>
      </c>
      <c r="F4577">
        <v>1</v>
      </c>
      <c r="G4577">
        <v>0.1</v>
      </c>
      <c r="H4577" t="s">
        <v>875</v>
      </c>
      <c r="I4577" s="4">
        <f>Table4[[#This Row],[Quantity]]*Table4[[#This Row],[UnitPrice]]</f>
        <v>123.19</v>
      </c>
      <c r="J4577" s="4">
        <f>Table4[[#This Row],[Gross Revenue]]*(1-Table4[[#This Row],[Discount]])</f>
        <v>110.871</v>
      </c>
      <c r="K4577" s="4">
        <f>Table4[[#This Row],[Quantity]]*Table4[[#This Row],[CostPrice]]</f>
        <v>80.36</v>
      </c>
      <c r="L4577" s="4">
        <f>Table4[[#This Row],[Net Revenue]]-Table4[[#This Row],[Total Cost]]</f>
        <v>30.510999999999996</v>
      </c>
      <c r="M4577" t="str">
        <f>_xlfn.XLOOKUP(Table4[[#This Row],[ProductID]], Products!A:A,Products!B:B, "Not Found")</f>
        <v>Us Snacks</v>
      </c>
      <c r="N4577" t="str">
        <f>TEXT(Table4[[#This Row],[Date]], "mmm")</f>
        <v>Nov</v>
      </c>
      <c r="O4577" t="str">
        <f>TEXT(Table4[[#This Row],[Date]], "yyyy")</f>
        <v>2023</v>
      </c>
      <c r="P4577" t="str">
        <f>_xlfn.XLOOKUP(Table4[[#This Row],[ProductID]],Products!A:A,Products!C:C, "Not Found")</f>
        <v>Groceries</v>
      </c>
      <c r="Q4577" t="str">
        <f>_xlfn.XLOOKUP(Table4[[#This Row],[ProductID]],Products!A:A,Products!D:D,"Not Found")</f>
        <v>Snacks</v>
      </c>
      <c r="R4577">
        <f>_xlfn.XLOOKUP(Table4[[#This Row],[ProductID]],Products!A:A,Products!E:E,"Not Found")</f>
        <v>123.19</v>
      </c>
      <c r="S4577">
        <f>_xlfn.XLOOKUP(Table4[[#This Row],[ProductID]],Products!A:A,Products!F:F, "Not Found")</f>
        <v>80.36</v>
      </c>
      <c r="T4577" t="str">
        <f>_xlfn.XLOOKUP(Table4[[#This Row],[CustomerID]],Customers!A:A,Customers!D:D, "Not Found")</f>
        <v>M</v>
      </c>
      <c r="U4577" s="6">
        <f>_xlfn.XLOOKUP(Table4[[#This Row],[CustomerID]],Customers!A:A,Customers!E:E, "Not Found")</f>
        <v>32850</v>
      </c>
      <c r="V4577">
        <f ca="1">DATEDIF(Table4[[#This Row],[CustomerBirthday]], TODAY(), "Y")</f>
        <v>36</v>
      </c>
      <c r="W4577" t="str" cm="1">
        <f t="array" aca="1" ref="W4577" ca="1">_xlfn.IFS(Table4[[#This Row],[Age]]&lt;25, "Under 25",Table4[[#This Row],[Age]]=34, "25-34", Table4[[#This Row],[Age]]&lt;=49, "35-49", Table4[[#This Row],[Age]]&lt;=64, "50-64", Table4[[#This Row],[Age]]&gt;=65, "65+")</f>
        <v>35-49</v>
      </c>
      <c r="X4577" t="str">
        <f>_xlfn.XLOOKUP(Table4[[#This Row],[StoreID]],Stores!A:A,Stores!B:B, "Not found")</f>
        <v>MegaMart Peckmouth</v>
      </c>
      <c r="Y4577" t="str">
        <f>_xlfn.XLOOKUP(Table4[[#This Row],[StoreID]],Stores!A:A,Stores!C:C, "Not Found")</f>
        <v>Peckmouth</v>
      </c>
      <c r="Z4577" t="str">
        <f>_xlfn.XLOOKUP(Table4[[#This Row],[StoreID]],Stores!A:A,Stores!D:D, "Not Found")</f>
        <v>East</v>
      </c>
    </row>
    <row r="4578" spans="1:26">
      <c r="A4578" t="s">
        <v>5444</v>
      </c>
      <c r="B4578" s="1">
        <v>45694</v>
      </c>
      <c r="C4578" t="s">
        <v>364</v>
      </c>
      <c r="D4578" t="s">
        <v>788</v>
      </c>
      <c r="E4578" t="s">
        <v>842</v>
      </c>
      <c r="F4578">
        <v>3</v>
      </c>
      <c r="G4578">
        <v>0.15</v>
      </c>
      <c r="H4578" t="s">
        <v>865</v>
      </c>
      <c r="I4578" s="4">
        <f>Table4[[#This Row],[Quantity]]*Table4[[#This Row],[UnitPrice]]</f>
        <v>3287.16</v>
      </c>
      <c r="J4578" s="4">
        <f>Table4[[#This Row],[Gross Revenue]]*(1-Table4[[#This Row],[Discount]])</f>
        <v>2794.0859999999998</v>
      </c>
      <c r="K4578" s="4">
        <f>Table4[[#This Row],[Quantity]]*Table4[[#This Row],[CostPrice]]</f>
        <v>2466.6000000000004</v>
      </c>
      <c r="L4578" s="4">
        <f>Table4[[#This Row],[Net Revenue]]-Table4[[#This Row],[Total Cost]]</f>
        <v>327.48599999999942</v>
      </c>
      <c r="M4578" t="str">
        <f>_xlfn.XLOOKUP(Table4[[#This Row],[ProductID]], Products!A:A,Products!B:B, "Not Found")</f>
        <v>Foot Snacks</v>
      </c>
      <c r="N4578" t="str">
        <f>TEXT(Table4[[#This Row],[Date]], "mmm")</f>
        <v>Feb</v>
      </c>
      <c r="O4578" t="str">
        <f>TEXT(Table4[[#This Row],[Date]], "yyyy")</f>
        <v>2025</v>
      </c>
      <c r="P4578" t="str">
        <f>_xlfn.XLOOKUP(Table4[[#This Row],[ProductID]],Products!A:A,Products!C:C, "Not Found")</f>
        <v>Groceries</v>
      </c>
      <c r="Q4578" t="str">
        <f>_xlfn.XLOOKUP(Table4[[#This Row],[ProductID]],Products!A:A,Products!D:D,"Not Found")</f>
        <v>Snacks</v>
      </c>
      <c r="R4578">
        <f>_xlfn.XLOOKUP(Table4[[#This Row],[ProductID]],Products!A:A,Products!E:E,"Not Found")</f>
        <v>1095.72</v>
      </c>
      <c r="S4578">
        <f>_xlfn.XLOOKUP(Table4[[#This Row],[ProductID]],Products!A:A,Products!F:F, "Not Found")</f>
        <v>822.2</v>
      </c>
      <c r="T4578" t="str">
        <f>_xlfn.XLOOKUP(Table4[[#This Row],[CustomerID]],Customers!A:A,Customers!D:D, "Not Found")</f>
        <v>M</v>
      </c>
      <c r="U4578" s="6">
        <f>_xlfn.XLOOKUP(Table4[[#This Row],[CustomerID]],Customers!A:A,Customers!E:E, "Not Found")</f>
        <v>34560</v>
      </c>
      <c r="V4578">
        <f ca="1">DATEDIF(Table4[[#This Row],[CustomerBirthday]], TODAY(), "Y")</f>
        <v>31</v>
      </c>
      <c r="W4578" t="str" cm="1">
        <f t="array" aca="1" ref="W4578" ca="1">_xlfn.IFS(Table4[[#This Row],[Age]]&lt;25, "Under 25",Table4[[#This Row],[Age]]=34, "25-34", Table4[[#This Row],[Age]]&lt;=49, "35-49", Table4[[#This Row],[Age]]&lt;=64, "50-64", Table4[[#This Row],[Age]]&gt;=65, "65+")</f>
        <v>35-49</v>
      </c>
      <c r="X4578" t="str">
        <f>_xlfn.XLOOKUP(Table4[[#This Row],[StoreID]],Stores!A:A,Stores!B:B, "Not found")</f>
        <v>MegaMart Brianahaven</v>
      </c>
      <c r="Y4578" t="str">
        <f>_xlfn.XLOOKUP(Table4[[#This Row],[StoreID]],Stores!A:A,Stores!C:C, "Not Found")</f>
        <v>Brianahaven</v>
      </c>
      <c r="Z4578" t="str">
        <f>_xlfn.XLOOKUP(Table4[[#This Row],[StoreID]],Stores!A:A,Stores!D:D, "Not Found")</f>
        <v>North</v>
      </c>
    </row>
    <row r="4579" spans="1:26">
      <c r="A4579" t="s">
        <v>5445</v>
      </c>
      <c r="B4579" s="1">
        <v>45554</v>
      </c>
      <c r="C4579" t="s">
        <v>390</v>
      </c>
      <c r="D4579" t="s">
        <v>812</v>
      </c>
      <c r="E4579" t="s">
        <v>835</v>
      </c>
      <c r="F4579">
        <v>2</v>
      </c>
      <c r="G4579">
        <v>0.1</v>
      </c>
      <c r="H4579" t="s">
        <v>871</v>
      </c>
      <c r="I4579" s="4">
        <f>Table4[[#This Row],[Quantity]]*Table4[[#This Row],[UnitPrice]]</f>
        <v>1128.8399999999999</v>
      </c>
      <c r="J4579" s="4">
        <f>Table4[[#This Row],[Gross Revenue]]*(1-Table4[[#This Row],[Discount]])</f>
        <v>1015.9559999999999</v>
      </c>
      <c r="K4579" s="4">
        <f>Table4[[#This Row],[Quantity]]*Table4[[#This Row],[CostPrice]]</f>
        <v>587.91999999999996</v>
      </c>
      <c r="L4579" s="4">
        <f>Table4[[#This Row],[Net Revenue]]-Table4[[#This Row],[Total Cost]]</f>
        <v>428.03599999999994</v>
      </c>
      <c r="M4579" t="str">
        <f>_xlfn.XLOOKUP(Table4[[#This Row],[ProductID]], Products!A:A,Products!B:B, "Not Found")</f>
        <v>Soon Accessories</v>
      </c>
      <c r="N4579" t="str">
        <f>TEXT(Table4[[#This Row],[Date]], "mmm")</f>
        <v>Sep</v>
      </c>
      <c r="O4579" t="str">
        <f>TEXT(Table4[[#This Row],[Date]], "yyyy")</f>
        <v>2024</v>
      </c>
      <c r="P4579" t="str">
        <f>_xlfn.XLOOKUP(Table4[[#This Row],[ProductID]],Products!A:A,Products!C:C, "Not Found")</f>
        <v>Fashion</v>
      </c>
      <c r="Q4579" t="str">
        <f>_xlfn.XLOOKUP(Table4[[#This Row],[ProductID]],Products!A:A,Products!D:D,"Not Found")</f>
        <v>Accessories</v>
      </c>
      <c r="R4579">
        <f>_xlfn.XLOOKUP(Table4[[#This Row],[ProductID]],Products!A:A,Products!E:E,"Not Found")</f>
        <v>564.41999999999996</v>
      </c>
      <c r="S4579">
        <f>_xlfn.XLOOKUP(Table4[[#This Row],[ProductID]],Products!A:A,Products!F:F, "Not Found")</f>
        <v>293.95999999999998</v>
      </c>
      <c r="T4579" t="str">
        <f>_xlfn.XLOOKUP(Table4[[#This Row],[CustomerID]],Customers!A:A,Customers!D:D, "Not Found")</f>
        <v>M</v>
      </c>
      <c r="U4579" s="6">
        <f>_xlfn.XLOOKUP(Table4[[#This Row],[CustomerID]],Customers!A:A,Customers!E:E, "Not Found")</f>
        <v>23821</v>
      </c>
      <c r="V4579">
        <f ca="1">DATEDIF(Table4[[#This Row],[CustomerBirthday]], TODAY(), "Y")</f>
        <v>61</v>
      </c>
      <c r="W4579" t="str" cm="1">
        <f t="array" aca="1" ref="W4579" ca="1">_xlfn.IFS(Table4[[#This Row],[Age]]&lt;25, "Under 25",Table4[[#This Row],[Age]]=34, "25-34", Table4[[#This Row],[Age]]&lt;=49, "35-49", Table4[[#This Row],[Age]]&lt;=64, "50-64", Table4[[#This Row],[Age]]&gt;=65, "65+")</f>
        <v>50-64</v>
      </c>
      <c r="X4579" t="str">
        <f>_xlfn.XLOOKUP(Table4[[#This Row],[StoreID]],Stores!A:A,Stores!B:B, "Not found")</f>
        <v>MegaMart Peckmouth</v>
      </c>
      <c r="Y4579" t="str">
        <f>_xlfn.XLOOKUP(Table4[[#This Row],[StoreID]],Stores!A:A,Stores!C:C, "Not Found")</f>
        <v>Peckmouth</v>
      </c>
      <c r="Z4579" t="str">
        <f>_xlfn.XLOOKUP(Table4[[#This Row],[StoreID]],Stores!A:A,Stores!D:D, "Not Found")</f>
        <v>East</v>
      </c>
    </row>
    <row r="4580" spans="1:26">
      <c r="A4580" t="s">
        <v>5446</v>
      </c>
      <c r="B4580" s="1">
        <v>45594</v>
      </c>
      <c r="C4580" t="s">
        <v>302</v>
      </c>
      <c r="D4580" t="s">
        <v>800</v>
      </c>
      <c r="E4580" t="s">
        <v>846</v>
      </c>
      <c r="F4580">
        <v>1</v>
      </c>
      <c r="G4580">
        <v>0</v>
      </c>
      <c r="H4580" t="s">
        <v>875</v>
      </c>
      <c r="I4580" s="4">
        <f>Table4[[#This Row],[Quantity]]*Table4[[#This Row],[UnitPrice]]</f>
        <v>1952.65</v>
      </c>
      <c r="J4580" s="4">
        <f>Table4[[#This Row],[Gross Revenue]]*(1-Table4[[#This Row],[Discount]])</f>
        <v>1952.65</v>
      </c>
      <c r="K4580" s="4">
        <f>Table4[[#This Row],[Quantity]]*Table4[[#This Row],[CostPrice]]</f>
        <v>1451.27</v>
      </c>
      <c r="L4580" s="4">
        <f>Table4[[#This Row],[Net Revenue]]-Table4[[#This Row],[Total Cost]]</f>
        <v>501.38000000000011</v>
      </c>
      <c r="M4580" t="str">
        <f>_xlfn.XLOOKUP(Table4[[#This Row],[ProductID]], Products!A:A,Products!B:B, "Not Found")</f>
        <v>Book Television</v>
      </c>
      <c r="N4580" t="str">
        <f>TEXT(Table4[[#This Row],[Date]], "mmm")</f>
        <v>Oct</v>
      </c>
      <c r="O4580" t="str">
        <f>TEXT(Table4[[#This Row],[Date]], "yyyy")</f>
        <v>2024</v>
      </c>
      <c r="P4580" t="str">
        <f>_xlfn.XLOOKUP(Table4[[#This Row],[ProductID]],Products!A:A,Products!C:C, "Not Found")</f>
        <v>Electronics</v>
      </c>
      <c r="Q4580" t="str">
        <f>_xlfn.XLOOKUP(Table4[[#This Row],[ProductID]],Products!A:A,Products!D:D,"Not Found")</f>
        <v>Television</v>
      </c>
      <c r="R4580">
        <f>_xlfn.XLOOKUP(Table4[[#This Row],[ProductID]],Products!A:A,Products!E:E,"Not Found")</f>
        <v>1952.65</v>
      </c>
      <c r="S4580">
        <f>_xlfn.XLOOKUP(Table4[[#This Row],[ProductID]],Products!A:A,Products!F:F, "Not Found")</f>
        <v>1451.27</v>
      </c>
      <c r="T4580" t="str">
        <f>_xlfn.XLOOKUP(Table4[[#This Row],[CustomerID]],Customers!A:A,Customers!D:D, "Not Found")</f>
        <v>F</v>
      </c>
      <c r="U4580" s="6">
        <f>_xlfn.XLOOKUP(Table4[[#This Row],[CustomerID]],Customers!A:A,Customers!E:E, "Not Found")</f>
        <v>37929</v>
      </c>
      <c r="V4580">
        <f ca="1">DATEDIF(Table4[[#This Row],[CustomerBirthday]], TODAY(), "Y")</f>
        <v>22</v>
      </c>
      <c r="W4580" t="str" cm="1">
        <f t="array" aca="1" ref="W4580" ca="1">_xlfn.IFS(Table4[[#This Row],[Age]]&lt;25, "Under 25",Table4[[#This Row],[Age]]=34, "25-34", Table4[[#This Row],[Age]]&lt;=49, "35-49", Table4[[#This Row],[Age]]&lt;=64, "50-64", Table4[[#This Row],[Age]]&gt;=65, "65+")</f>
        <v>Under 25</v>
      </c>
      <c r="X4580" t="str">
        <f>_xlfn.XLOOKUP(Table4[[#This Row],[StoreID]],Stores!A:A,Stores!B:B, "Not found")</f>
        <v>MegaMart Johnmouth</v>
      </c>
      <c r="Y4580" t="str">
        <f>_xlfn.XLOOKUP(Table4[[#This Row],[StoreID]],Stores!A:A,Stores!C:C, "Not Found")</f>
        <v>Johnmouth</v>
      </c>
      <c r="Z4580" t="str">
        <f>_xlfn.XLOOKUP(Table4[[#This Row],[StoreID]],Stores!A:A,Stores!D:D, "Not Found")</f>
        <v>East</v>
      </c>
    </row>
    <row r="4581" spans="1:26">
      <c r="A4581" t="s">
        <v>5447</v>
      </c>
      <c r="B4581" s="1">
        <v>45745</v>
      </c>
      <c r="C4581" t="s">
        <v>317</v>
      </c>
      <c r="D4581" t="s">
        <v>761</v>
      </c>
      <c r="E4581" t="s">
        <v>831</v>
      </c>
      <c r="F4581">
        <v>1</v>
      </c>
      <c r="G4581">
        <v>0.1</v>
      </c>
      <c r="H4581" t="s">
        <v>868</v>
      </c>
      <c r="I4581" s="4">
        <f>Table4[[#This Row],[Quantity]]*Table4[[#This Row],[UnitPrice]]</f>
        <v>1762.92</v>
      </c>
      <c r="J4581" s="4">
        <f>Table4[[#This Row],[Gross Revenue]]*(1-Table4[[#This Row],[Discount]])</f>
        <v>1586.6280000000002</v>
      </c>
      <c r="K4581" s="4">
        <f>Table4[[#This Row],[Quantity]]*Table4[[#This Row],[CostPrice]]</f>
        <v>1346.48</v>
      </c>
      <c r="L4581" s="4">
        <f>Table4[[#This Row],[Net Revenue]]-Table4[[#This Row],[Total Cost]]</f>
        <v>240.14800000000014</v>
      </c>
      <c r="M4581" t="str">
        <f>_xlfn.XLOOKUP(Table4[[#This Row],[ProductID]], Products!A:A,Products!B:B, "Not Found")</f>
        <v>Traditional Laptop</v>
      </c>
      <c r="N4581" t="str">
        <f>TEXT(Table4[[#This Row],[Date]], "mmm")</f>
        <v>Mar</v>
      </c>
      <c r="O4581" t="str">
        <f>TEXT(Table4[[#This Row],[Date]], "yyyy")</f>
        <v>2025</v>
      </c>
      <c r="P4581" t="str">
        <f>_xlfn.XLOOKUP(Table4[[#This Row],[ProductID]],Products!A:A,Products!C:C, "Not Found")</f>
        <v>Electronics</v>
      </c>
      <c r="Q4581" t="str">
        <f>_xlfn.XLOOKUP(Table4[[#This Row],[ProductID]],Products!A:A,Products!D:D,"Not Found")</f>
        <v>Laptop</v>
      </c>
      <c r="R4581">
        <f>_xlfn.XLOOKUP(Table4[[#This Row],[ProductID]],Products!A:A,Products!E:E,"Not Found")</f>
        <v>1762.92</v>
      </c>
      <c r="S4581">
        <f>_xlfn.XLOOKUP(Table4[[#This Row],[ProductID]],Products!A:A,Products!F:F, "Not Found")</f>
        <v>1346.48</v>
      </c>
      <c r="T4581" t="str">
        <f>_xlfn.XLOOKUP(Table4[[#This Row],[CustomerID]],Customers!A:A,Customers!D:D, "Not Found")</f>
        <v>M</v>
      </c>
      <c r="U4581" s="6">
        <f>_xlfn.XLOOKUP(Table4[[#This Row],[CustomerID]],Customers!A:A,Customers!E:E, "Not Found")</f>
        <v>26377</v>
      </c>
      <c r="V4581">
        <f ca="1">DATEDIF(Table4[[#This Row],[CustomerBirthday]], TODAY(), "Y")</f>
        <v>54</v>
      </c>
      <c r="W4581" t="str" cm="1">
        <f t="array" aca="1" ref="W4581" ca="1">_xlfn.IFS(Table4[[#This Row],[Age]]&lt;25, "Under 25",Table4[[#This Row],[Age]]=34, "25-34", Table4[[#This Row],[Age]]&lt;=49, "35-49", Table4[[#This Row],[Age]]&lt;=64, "50-64", Table4[[#This Row],[Age]]&gt;=65, "65+")</f>
        <v>50-64</v>
      </c>
      <c r="X4581" t="str">
        <f>_xlfn.XLOOKUP(Table4[[#This Row],[StoreID]],Stores!A:A,Stores!B:B, "Not found")</f>
        <v>MegaMart Jimenezborough</v>
      </c>
      <c r="Y4581" t="str">
        <f>_xlfn.XLOOKUP(Table4[[#This Row],[StoreID]],Stores!A:A,Stores!C:C, "Not Found")</f>
        <v>Jimenezborough</v>
      </c>
      <c r="Z4581" t="str">
        <f>_xlfn.XLOOKUP(Table4[[#This Row],[StoreID]],Stores!A:A,Stores!D:D, "Not Found")</f>
        <v>South</v>
      </c>
    </row>
    <row r="4582" spans="1:26">
      <c r="A4582" t="s">
        <v>5448</v>
      </c>
      <c r="B4582" s="1">
        <v>45847</v>
      </c>
      <c r="C4582" t="s">
        <v>403</v>
      </c>
      <c r="D4582" t="s">
        <v>782</v>
      </c>
      <c r="E4582" t="s">
        <v>839</v>
      </c>
      <c r="F4582">
        <v>2</v>
      </c>
      <c r="G4582">
        <v>0.15</v>
      </c>
      <c r="H4582" t="s">
        <v>868</v>
      </c>
      <c r="I4582" s="4">
        <f>Table4[[#This Row],[Quantity]]*Table4[[#This Row],[UnitPrice]]</f>
        <v>1347.56</v>
      </c>
      <c r="J4582" s="4">
        <f>Table4[[#This Row],[Gross Revenue]]*(1-Table4[[#This Row],[Discount]])</f>
        <v>1145.4259999999999</v>
      </c>
      <c r="K4582" s="4">
        <f>Table4[[#This Row],[Quantity]]*Table4[[#This Row],[CostPrice]]</f>
        <v>726.66</v>
      </c>
      <c r="L4582" s="4">
        <f>Table4[[#This Row],[Net Revenue]]-Table4[[#This Row],[Total Cost]]</f>
        <v>418.76599999999996</v>
      </c>
      <c r="M4582" t="str">
        <f>_xlfn.XLOOKUP(Table4[[#This Row],[ProductID]], Products!A:A,Products!B:B, "Not Found")</f>
        <v>Deal Smartphone</v>
      </c>
      <c r="N4582" t="str">
        <f>TEXT(Table4[[#This Row],[Date]], "mmm")</f>
        <v>Jul</v>
      </c>
      <c r="O4582" t="str">
        <f>TEXT(Table4[[#This Row],[Date]], "yyyy")</f>
        <v>2025</v>
      </c>
      <c r="P4582" t="str">
        <f>_xlfn.XLOOKUP(Table4[[#This Row],[ProductID]],Products!A:A,Products!C:C, "Not Found")</f>
        <v>Electronics</v>
      </c>
      <c r="Q4582" t="str">
        <f>_xlfn.XLOOKUP(Table4[[#This Row],[ProductID]],Products!A:A,Products!D:D,"Not Found")</f>
        <v>Smartphone</v>
      </c>
      <c r="R4582">
        <f>_xlfn.XLOOKUP(Table4[[#This Row],[ProductID]],Products!A:A,Products!E:E,"Not Found")</f>
        <v>673.78</v>
      </c>
      <c r="S4582">
        <f>_xlfn.XLOOKUP(Table4[[#This Row],[ProductID]],Products!A:A,Products!F:F, "Not Found")</f>
        <v>363.33</v>
      </c>
      <c r="T4582" t="str">
        <f>_xlfn.XLOOKUP(Table4[[#This Row],[CustomerID]],Customers!A:A,Customers!D:D, "Not Found")</f>
        <v>M</v>
      </c>
      <c r="U4582" s="6">
        <f>_xlfn.XLOOKUP(Table4[[#This Row],[CustomerID]],Customers!A:A,Customers!E:E, "Not Found")</f>
        <v>22241</v>
      </c>
      <c r="V4582">
        <f ca="1">DATEDIF(Table4[[#This Row],[CustomerBirthday]], TODAY(), "Y")</f>
        <v>65</v>
      </c>
      <c r="W4582" t="str" cm="1">
        <f t="array" aca="1" ref="W4582" ca="1">_xlfn.IFS(Table4[[#This Row],[Age]]&lt;25, "Under 25",Table4[[#This Row],[Age]]=34, "25-34", Table4[[#This Row],[Age]]&lt;=49, "35-49", Table4[[#This Row],[Age]]&lt;=64, "50-64", Table4[[#This Row],[Age]]&gt;=65, "65+")</f>
        <v>65+</v>
      </c>
      <c r="X4582" t="str">
        <f>_xlfn.XLOOKUP(Table4[[#This Row],[StoreID]],Stores!A:A,Stores!B:B, "Not found")</f>
        <v>MegaMart New Michele</v>
      </c>
      <c r="Y4582" t="str">
        <f>_xlfn.XLOOKUP(Table4[[#This Row],[StoreID]],Stores!A:A,Stores!C:C, "Not Found")</f>
        <v>New Michele</v>
      </c>
      <c r="Z4582" t="str">
        <f>_xlfn.XLOOKUP(Table4[[#This Row],[StoreID]],Stores!A:A,Stores!D:D, "Not Found")</f>
        <v>West</v>
      </c>
    </row>
    <row r="4583" spans="1:26">
      <c r="A4583" t="s">
        <v>5449</v>
      </c>
      <c r="B4583" s="1">
        <v>45840</v>
      </c>
      <c r="C4583" t="s">
        <v>127</v>
      </c>
      <c r="D4583" t="s">
        <v>786</v>
      </c>
      <c r="E4583" t="s">
        <v>839</v>
      </c>
      <c r="F4583">
        <v>4</v>
      </c>
      <c r="G4583">
        <v>0.05</v>
      </c>
      <c r="H4583" t="s">
        <v>865</v>
      </c>
      <c r="I4583" s="4">
        <f>Table4[[#This Row],[Quantity]]*Table4[[#This Row],[UnitPrice]]</f>
        <v>116.96</v>
      </c>
      <c r="J4583" s="4">
        <f>Table4[[#This Row],[Gross Revenue]]*(1-Table4[[#This Row],[Discount]])</f>
        <v>111.11199999999999</v>
      </c>
      <c r="K4583" s="4">
        <f>Table4[[#This Row],[Quantity]]*Table4[[#This Row],[CostPrice]]</f>
        <v>61.12</v>
      </c>
      <c r="L4583" s="4">
        <f>Table4[[#This Row],[Net Revenue]]-Table4[[#This Row],[Total Cost]]</f>
        <v>49.991999999999997</v>
      </c>
      <c r="M4583" t="str">
        <f>_xlfn.XLOOKUP(Table4[[#This Row],[ProductID]], Products!A:A,Products!B:B, "Not Found")</f>
        <v>National Watches</v>
      </c>
      <c r="N4583" t="str">
        <f>TEXT(Table4[[#This Row],[Date]], "mmm")</f>
        <v>Jul</v>
      </c>
      <c r="O4583" t="str">
        <f>TEXT(Table4[[#This Row],[Date]], "yyyy")</f>
        <v>2025</v>
      </c>
      <c r="P4583" t="str">
        <f>_xlfn.XLOOKUP(Table4[[#This Row],[ProductID]],Products!A:A,Products!C:C, "Not Found")</f>
        <v>Fashion</v>
      </c>
      <c r="Q4583" t="str">
        <f>_xlfn.XLOOKUP(Table4[[#This Row],[ProductID]],Products!A:A,Products!D:D,"Not Found")</f>
        <v>Watches</v>
      </c>
      <c r="R4583">
        <f>_xlfn.XLOOKUP(Table4[[#This Row],[ProductID]],Products!A:A,Products!E:E,"Not Found")</f>
        <v>29.24</v>
      </c>
      <c r="S4583">
        <f>_xlfn.XLOOKUP(Table4[[#This Row],[ProductID]],Products!A:A,Products!F:F, "Not Found")</f>
        <v>15.28</v>
      </c>
      <c r="T4583" t="str">
        <f>_xlfn.XLOOKUP(Table4[[#This Row],[CustomerID]],Customers!A:A,Customers!D:D, "Not Found")</f>
        <v>M</v>
      </c>
      <c r="U4583" s="6">
        <f>_xlfn.XLOOKUP(Table4[[#This Row],[CustomerID]],Customers!A:A,Customers!E:E, "Not Found")</f>
        <v>33917</v>
      </c>
      <c r="V4583">
        <f ca="1">DATEDIF(Table4[[#This Row],[CustomerBirthday]], TODAY(), "Y")</f>
        <v>33</v>
      </c>
      <c r="W4583" t="str" cm="1">
        <f t="array" aca="1" ref="W4583" ca="1">_xlfn.IFS(Table4[[#This Row],[Age]]&lt;25, "Under 25",Table4[[#This Row],[Age]]=34, "25-34", Table4[[#This Row],[Age]]&lt;=49, "35-49", Table4[[#This Row],[Age]]&lt;=64, "50-64", Table4[[#This Row],[Age]]&gt;=65, "65+")</f>
        <v>35-49</v>
      </c>
      <c r="X4583" t="str">
        <f>_xlfn.XLOOKUP(Table4[[#This Row],[StoreID]],Stores!A:A,Stores!B:B, "Not found")</f>
        <v>MegaMart New Michele</v>
      </c>
      <c r="Y4583" t="str">
        <f>_xlfn.XLOOKUP(Table4[[#This Row],[StoreID]],Stores!A:A,Stores!C:C, "Not Found")</f>
        <v>New Michele</v>
      </c>
      <c r="Z4583" t="str">
        <f>_xlfn.XLOOKUP(Table4[[#This Row],[StoreID]],Stores!A:A,Stores!D:D, "Not Found")</f>
        <v>West</v>
      </c>
    </row>
    <row r="4584" spans="1:26">
      <c r="A4584" t="s">
        <v>5450</v>
      </c>
      <c r="B4584" s="1">
        <v>45454</v>
      </c>
      <c r="C4584" t="s">
        <v>313</v>
      </c>
      <c r="D4584" t="s">
        <v>711</v>
      </c>
      <c r="E4584" t="s">
        <v>831</v>
      </c>
      <c r="F4584">
        <v>2</v>
      </c>
      <c r="G4584">
        <v>0</v>
      </c>
      <c r="H4584" t="s">
        <v>868</v>
      </c>
      <c r="I4584" s="4">
        <f>Table4[[#This Row],[Quantity]]*Table4[[#This Row],[UnitPrice]]</f>
        <v>3347.38</v>
      </c>
      <c r="J4584" s="4">
        <f>Table4[[#This Row],[Gross Revenue]]*(1-Table4[[#This Row],[Discount]])</f>
        <v>3347.38</v>
      </c>
      <c r="K4584" s="4">
        <f>Table4[[#This Row],[Quantity]]*Table4[[#This Row],[CostPrice]]</f>
        <v>2646.76</v>
      </c>
      <c r="L4584" s="4">
        <f>Table4[[#This Row],[Net Revenue]]-Table4[[#This Row],[Total Cost]]</f>
        <v>700.61999999999989</v>
      </c>
      <c r="M4584" t="str">
        <f>_xlfn.XLOOKUP(Table4[[#This Row],[ProductID]], Products!A:A,Products!B:B, "Not Found")</f>
        <v>Like Camera</v>
      </c>
      <c r="N4584" t="str">
        <f>TEXT(Table4[[#This Row],[Date]], "mmm")</f>
        <v>Jun</v>
      </c>
      <c r="O4584" t="str">
        <f>TEXT(Table4[[#This Row],[Date]], "yyyy")</f>
        <v>2024</v>
      </c>
      <c r="P4584" t="str">
        <f>_xlfn.XLOOKUP(Table4[[#This Row],[ProductID]],Products!A:A,Products!C:C, "Not Found")</f>
        <v>Electronics</v>
      </c>
      <c r="Q4584" t="str">
        <f>_xlfn.XLOOKUP(Table4[[#This Row],[ProductID]],Products!A:A,Products!D:D,"Not Found")</f>
        <v>Camera</v>
      </c>
      <c r="R4584">
        <f>_xlfn.XLOOKUP(Table4[[#This Row],[ProductID]],Products!A:A,Products!E:E,"Not Found")</f>
        <v>1673.69</v>
      </c>
      <c r="S4584">
        <f>_xlfn.XLOOKUP(Table4[[#This Row],[ProductID]],Products!A:A,Products!F:F, "Not Found")</f>
        <v>1323.38</v>
      </c>
      <c r="T4584" t="str">
        <f>_xlfn.XLOOKUP(Table4[[#This Row],[CustomerID]],Customers!A:A,Customers!D:D, "Not Found")</f>
        <v>F</v>
      </c>
      <c r="U4584" s="6">
        <f>_xlfn.XLOOKUP(Table4[[#This Row],[CustomerID]],Customers!A:A,Customers!E:E, "Not Found")</f>
        <v>29674</v>
      </c>
      <c r="V4584">
        <f ca="1">DATEDIF(Table4[[#This Row],[CustomerBirthday]], TODAY(), "Y")</f>
        <v>45</v>
      </c>
      <c r="W4584" t="str" cm="1">
        <f t="array" aca="1" ref="W4584" ca="1">_xlfn.IFS(Table4[[#This Row],[Age]]&lt;25, "Under 25",Table4[[#This Row],[Age]]=34, "25-34", Table4[[#This Row],[Age]]&lt;=49, "35-49", Table4[[#This Row],[Age]]&lt;=64, "50-64", Table4[[#This Row],[Age]]&gt;=65, "65+")</f>
        <v>35-49</v>
      </c>
      <c r="X4584" t="str">
        <f>_xlfn.XLOOKUP(Table4[[#This Row],[StoreID]],Stores!A:A,Stores!B:B, "Not found")</f>
        <v>MegaMart Jimenezborough</v>
      </c>
      <c r="Y4584" t="str">
        <f>_xlfn.XLOOKUP(Table4[[#This Row],[StoreID]],Stores!A:A,Stores!C:C, "Not Found")</f>
        <v>Jimenezborough</v>
      </c>
      <c r="Z4584" t="str">
        <f>_xlfn.XLOOKUP(Table4[[#This Row],[StoreID]],Stores!A:A,Stores!D:D, "Not Found")</f>
        <v>South</v>
      </c>
    </row>
    <row r="4585" spans="1:26">
      <c r="A4585" t="s">
        <v>5451</v>
      </c>
      <c r="B4585" s="1">
        <v>45557</v>
      </c>
      <c r="C4585" t="s">
        <v>467</v>
      </c>
      <c r="D4585" t="s">
        <v>794</v>
      </c>
      <c r="E4585" t="s">
        <v>839</v>
      </c>
      <c r="F4585">
        <v>1</v>
      </c>
      <c r="G4585">
        <v>0.05</v>
      </c>
      <c r="H4585" t="s">
        <v>871</v>
      </c>
      <c r="I4585" s="4">
        <f>Table4[[#This Row],[Quantity]]*Table4[[#This Row],[UnitPrice]]</f>
        <v>428.05</v>
      </c>
      <c r="J4585" s="4">
        <f>Table4[[#This Row],[Gross Revenue]]*(1-Table4[[#This Row],[Discount]])</f>
        <v>406.64749999999998</v>
      </c>
      <c r="K4585" s="4">
        <f>Table4[[#This Row],[Quantity]]*Table4[[#This Row],[CostPrice]]</f>
        <v>246.07</v>
      </c>
      <c r="L4585" s="4">
        <f>Table4[[#This Row],[Net Revenue]]-Table4[[#This Row],[Total Cost]]</f>
        <v>160.57749999999999</v>
      </c>
      <c r="M4585" t="str">
        <f>_xlfn.XLOOKUP(Table4[[#This Row],[ProductID]], Products!A:A,Products!B:B, "Not Found")</f>
        <v>Everything Laptop</v>
      </c>
      <c r="N4585" t="str">
        <f>TEXT(Table4[[#This Row],[Date]], "mmm")</f>
        <v>Sep</v>
      </c>
      <c r="O4585" t="str">
        <f>TEXT(Table4[[#This Row],[Date]], "yyyy")</f>
        <v>2024</v>
      </c>
      <c r="P4585" t="str">
        <f>_xlfn.XLOOKUP(Table4[[#This Row],[ProductID]],Products!A:A,Products!C:C, "Not Found")</f>
        <v>Electronics</v>
      </c>
      <c r="Q4585" t="str">
        <f>_xlfn.XLOOKUP(Table4[[#This Row],[ProductID]],Products!A:A,Products!D:D,"Not Found")</f>
        <v>Laptop</v>
      </c>
      <c r="R4585">
        <f>_xlfn.XLOOKUP(Table4[[#This Row],[ProductID]],Products!A:A,Products!E:E,"Not Found")</f>
        <v>428.05</v>
      </c>
      <c r="S4585">
        <f>_xlfn.XLOOKUP(Table4[[#This Row],[ProductID]],Products!A:A,Products!F:F, "Not Found")</f>
        <v>246.07</v>
      </c>
      <c r="T4585" t="str">
        <f>_xlfn.XLOOKUP(Table4[[#This Row],[CustomerID]],Customers!A:A,Customers!D:D, "Not Found")</f>
        <v>F</v>
      </c>
      <c r="U4585" s="6">
        <f>_xlfn.XLOOKUP(Table4[[#This Row],[CustomerID]],Customers!A:A,Customers!E:E, "Not Found")</f>
        <v>30272</v>
      </c>
      <c r="V4585">
        <f ca="1">DATEDIF(Table4[[#This Row],[CustomerBirthday]], TODAY(), "Y")</f>
        <v>43</v>
      </c>
      <c r="W4585" t="str" cm="1">
        <f t="array" aca="1" ref="W4585" ca="1">_xlfn.IFS(Table4[[#This Row],[Age]]&lt;25, "Under 25",Table4[[#This Row],[Age]]=34, "25-34", Table4[[#This Row],[Age]]&lt;=49, "35-49", Table4[[#This Row],[Age]]&lt;=64, "50-64", Table4[[#This Row],[Age]]&gt;=65, "65+")</f>
        <v>35-49</v>
      </c>
      <c r="X4585" t="str">
        <f>_xlfn.XLOOKUP(Table4[[#This Row],[StoreID]],Stores!A:A,Stores!B:B, "Not found")</f>
        <v>MegaMart New Michele</v>
      </c>
      <c r="Y4585" t="str">
        <f>_xlfn.XLOOKUP(Table4[[#This Row],[StoreID]],Stores!A:A,Stores!C:C, "Not Found")</f>
        <v>New Michele</v>
      </c>
      <c r="Z4585" t="str">
        <f>_xlfn.XLOOKUP(Table4[[#This Row],[StoreID]],Stores!A:A,Stores!D:D, "Not Found")</f>
        <v>West</v>
      </c>
    </row>
    <row r="4586" spans="1:26">
      <c r="A4586" t="s">
        <v>5452</v>
      </c>
      <c r="B4586" s="1">
        <v>45460</v>
      </c>
      <c r="C4586" t="s">
        <v>549</v>
      </c>
      <c r="D4586" t="s">
        <v>739</v>
      </c>
      <c r="E4586" t="s">
        <v>839</v>
      </c>
      <c r="F4586">
        <v>5</v>
      </c>
      <c r="G4586">
        <v>0.15</v>
      </c>
      <c r="H4586" t="s">
        <v>875</v>
      </c>
      <c r="I4586" s="4">
        <f>Table4[[#This Row],[Quantity]]*Table4[[#This Row],[UnitPrice]]</f>
        <v>5970.5999999999995</v>
      </c>
      <c r="J4586" s="4">
        <f>Table4[[#This Row],[Gross Revenue]]*(1-Table4[[#This Row],[Discount]])</f>
        <v>5075.0099999999993</v>
      </c>
      <c r="K4586" s="4">
        <f>Table4[[#This Row],[Quantity]]*Table4[[#This Row],[CostPrice]]</f>
        <v>4194.75</v>
      </c>
      <c r="L4586" s="4">
        <f>Table4[[#This Row],[Net Revenue]]-Table4[[#This Row],[Total Cost]]</f>
        <v>880.25999999999931</v>
      </c>
      <c r="M4586" t="str">
        <f>_xlfn.XLOOKUP(Table4[[#This Row],[ProductID]], Products!A:A,Products!B:B, "Not Found")</f>
        <v>Step Smartphone</v>
      </c>
      <c r="N4586" t="str">
        <f>TEXT(Table4[[#This Row],[Date]], "mmm")</f>
        <v>Jun</v>
      </c>
      <c r="O4586" t="str">
        <f>TEXT(Table4[[#This Row],[Date]], "yyyy")</f>
        <v>2024</v>
      </c>
      <c r="P4586" t="str">
        <f>_xlfn.XLOOKUP(Table4[[#This Row],[ProductID]],Products!A:A,Products!C:C, "Not Found")</f>
        <v>Electronics</v>
      </c>
      <c r="Q4586" t="str">
        <f>_xlfn.XLOOKUP(Table4[[#This Row],[ProductID]],Products!A:A,Products!D:D,"Not Found")</f>
        <v>Smartphone</v>
      </c>
      <c r="R4586">
        <f>_xlfn.XLOOKUP(Table4[[#This Row],[ProductID]],Products!A:A,Products!E:E,"Not Found")</f>
        <v>1194.1199999999999</v>
      </c>
      <c r="S4586">
        <f>_xlfn.XLOOKUP(Table4[[#This Row],[ProductID]],Products!A:A,Products!F:F, "Not Found")</f>
        <v>838.95</v>
      </c>
      <c r="T4586" t="str">
        <f>_xlfn.XLOOKUP(Table4[[#This Row],[CustomerID]],Customers!A:A,Customers!D:D, "Not Found")</f>
        <v>M</v>
      </c>
      <c r="U4586" s="6">
        <f>_xlfn.XLOOKUP(Table4[[#This Row],[CustomerID]],Customers!A:A,Customers!E:E, "Not Found")</f>
        <v>31945</v>
      </c>
      <c r="V4586">
        <f ca="1">DATEDIF(Table4[[#This Row],[CustomerBirthday]], TODAY(), "Y")</f>
        <v>39</v>
      </c>
      <c r="W4586" t="str" cm="1">
        <f t="array" aca="1" ref="W4586" ca="1">_xlfn.IFS(Table4[[#This Row],[Age]]&lt;25, "Under 25",Table4[[#This Row],[Age]]=34, "25-34", Table4[[#This Row],[Age]]&lt;=49, "35-49", Table4[[#This Row],[Age]]&lt;=64, "50-64", Table4[[#This Row],[Age]]&gt;=65, "65+")</f>
        <v>35-49</v>
      </c>
      <c r="X4586" t="str">
        <f>_xlfn.XLOOKUP(Table4[[#This Row],[StoreID]],Stores!A:A,Stores!B:B, "Not found")</f>
        <v>MegaMart New Michele</v>
      </c>
      <c r="Y4586" t="str">
        <f>_xlfn.XLOOKUP(Table4[[#This Row],[StoreID]],Stores!A:A,Stores!C:C, "Not Found")</f>
        <v>New Michele</v>
      </c>
      <c r="Z4586" t="str">
        <f>_xlfn.XLOOKUP(Table4[[#This Row],[StoreID]],Stores!A:A,Stores!D:D, "Not Found")</f>
        <v>West</v>
      </c>
    </row>
    <row r="4587" spans="1:26">
      <c r="A4587" t="s">
        <v>5453</v>
      </c>
      <c r="B4587" s="1">
        <v>45668</v>
      </c>
      <c r="C4587" t="s">
        <v>331</v>
      </c>
      <c r="D4587" t="s">
        <v>759</v>
      </c>
      <c r="E4587" t="s">
        <v>839</v>
      </c>
      <c r="F4587">
        <v>3</v>
      </c>
      <c r="G4587">
        <v>0.05</v>
      </c>
      <c r="H4587" t="s">
        <v>868</v>
      </c>
      <c r="I4587" s="4">
        <f>Table4[[#This Row],[Quantity]]*Table4[[#This Row],[UnitPrice]]</f>
        <v>3239.67</v>
      </c>
      <c r="J4587" s="4">
        <f>Table4[[#This Row],[Gross Revenue]]*(1-Table4[[#This Row],[Discount]])</f>
        <v>3077.6864999999998</v>
      </c>
      <c r="K4587" s="4">
        <f>Table4[[#This Row],[Quantity]]*Table4[[#This Row],[CostPrice]]</f>
        <v>2111.4900000000002</v>
      </c>
      <c r="L4587" s="4">
        <f>Table4[[#This Row],[Net Revenue]]-Table4[[#This Row],[Total Cost]]</f>
        <v>966.19649999999956</v>
      </c>
      <c r="M4587" t="str">
        <f>_xlfn.XLOOKUP(Table4[[#This Row],[ProductID]], Products!A:A,Products!B:B, "Not Found")</f>
        <v>Democratic Smartphone</v>
      </c>
      <c r="N4587" t="str">
        <f>TEXT(Table4[[#This Row],[Date]], "mmm")</f>
        <v>Jan</v>
      </c>
      <c r="O4587" t="str">
        <f>TEXT(Table4[[#This Row],[Date]], "yyyy")</f>
        <v>2025</v>
      </c>
      <c r="P4587" t="str">
        <f>_xlfn.XLOOKUP(Table4[[#This Row],[ProductID]],Products!A:A,Products!C:C, "Not Found")</f>
        <v>Electronics</v>
      </c>
      <c r="Q4587" t="str">
        <f>_xlfn.XLOOKUP(Table4[[#This Row],[ProductID]],Products!A:A,Products!D:D,"Not Found")</f>
        <v>Smartphone</v>
      </c>
      <c r="R4587">
        <f>_xlfn.XLOOKUP(Table4[[#This Row],[ProductID]],Products!A:A,Products!E:E,"Not Found")</f>
        <v>1079.8900000000001</v>
      </c>
      <c r="S4587">
        <f>_xlfn.XLOOKUP(Table4[[#This Row],[ProductID]],Products!A:A,Products!F:F, "Not Found")</f>
        <v>703.83</v>
      </c>
      <c r="T4587" t="str">
        <f>_xlfn.XLOOKUP(Table4[[#This Row],[CustomerID]],Customers!A:A,Customers!D:D, "Not Found")</f>
        <v>F</v>
      </c>
      <c r="U4587" s="6">
        <f>_xlfn.XLOOKUP(Table4[[#This Row],[CustomerID]],Customers!A:A,Customers!E:E, "Not Found")</f>
        <v>35714</v>
      </c>
      <c r="V4587">
        <f ca="1">DATEDIF(Table4[[#This Row],[CustomerBirthday]], TODAY(), "Y")</f>
        <v>28</v>
      </c>
      <c r="W4587" t="str" cm="1">
        <f t="array" aca="1" ref="W4587" ca="1">_xlfn.IFS(Table4[[#This Row],[Age]]&lt;25, "Under 25",Table4[[#This Row],[Age]]=34, "25-34", Table4[[#This Row],[Age]]&lt;=49, "35-49", Table4[[#This Row],[Age]]&lt;=64, "50-64", Table4[[#This Row],[Age]]&gt;=65, "65+")</f>
        <v>35-49</v>
      </c>
      <c r="X4587" t="str">
        <f>_xlfn.XLOOKUP(Table4[[#This Row],[StoreID]],Stores!A:A,Stores!B:B, "Not found")</f>
        <v>MegaMart New Michele</v>
      </c>
      <c r="Y4587" t="str">
        <f>_xlfn.XLOOKUP(Table4[[#This Row],[StoreID]],Stores!A:A,Stores!C:C, "Not Found")</f>
        <v>New Michele</v>
      </c>
      <c r="Z4587" t="str">
        <f>_xlfn.XLOOKUP(Table4[[#This Row],[StoreID]],Stores!A:A,Stores!D:D, "Not Found")</f>
        <v>West</v>
      </c>
    </row>
    <row r="4588" spans="1:26">
      <c r="A4588" t="s">
        <v>5454</v>
      </c>
      <c r="B4588" s="1">
        <v>45798</v>
      </c>
      <c r="C4588" t="s">
        <v>585</v>
      </c>
      <c r="D4588" t="s">
        <v>806</v>
      </c>
      <c r="E4588" t="s">
        <v>831</v>
      </c>
      <c r="F4588">
        <v>5</v>
      </c>
      <c r="G4588">
        <v>0.15</v>
      </c>
      <c r="H4588" t="s">
        <v>871</v>
      </c>
      <c r="I4588" s="4">
        <f>Table4[[#This Row],[Quantity]]*Table4[[#This Row],[UnitPrice]]</f>
        <v>8728.0499999999993</v>
      </c>
      <c r="J4588" s="4">
        <f>Table4[[#This Row],[Gross Revenue]]*(1-Table4[[#This Row],[Discount]])</f>
        <v>7418.8424999999988</v>
      </c>
      <c r="K4588" s="4">
        <f>Table4[[#This Row],[Quantity]]*Table4[[#This Row],[CostPrice]]</f>
        <v>6612.2000000000007</v>
      </c>
      <c r="L4588" s="4">
        <f>Table4[[#This Row],[Net Revenue]]-Table4[[#This Row],[Total Cost]]</f>
        <v>806.64249999999811</v>
      </c>
      <c r="M4588" t="str">
        <f>_xlfn.XLOOKUP(Table4[[#This Row],[ProductID]], Products!A:A,Products!B:B, "Not Found")</f>
        <v>Piece Headphones</v>
      </c>
      <c r="N4588" t="str">
        <f>TEXT(Table4[[#This Row],[Date]], "mmm")</f>
        <v>May</v>
      </c>
      <c r="O4588" t="str">
        <f>TEXT(Table4[[#This Row],[Date]], "yyyy")</f>
        <v>2025</v>
      </c>
      <c r="P4588" t="str">
        <f>_xlfn.XLOOKUP(Table4[[#This Row],[ProductID]],Products!A:A,Products!C:C, "Not Found")</f>
        <v>Electronics</v>
      </c>
      <c r="Q4588" t="str">
        <f>_xlfn.XLOOKUP(Table4[[#This Row],[ProductID]],Products!A:A,Products!D:D,"Not Found")</f>
        <v>Headphones</v>
      </c>
      <c r="R4588">
        <f>_xlfn.XLOOKUP(Table4[[#This Row],[ProductID]],Products!A:A,Products!E:E,"Not Found")</f>
        <v>1745.61</v>
      </c>
      <c r="S4588">
        <f>_xlfn.XLOOKUP(Table4[[#This Row],[ProductID]],Products!A:A,Products!F:F, "Not Found")</f>
        <v>1322.44</v>
      </c>
      <c r="T4588" t="str">
        <f>_xlfn.XLOOKUP(Table4[[#This Row],[CustomerID]],Customers!A:A,Customers!D:D, "Not Found")</f>
        <v>M</v>
      </c>
      <c r="U4588" s="6">
        <f>_xlfn.XLOOKUP(Table4[[#This Row],[CustomerID]],Customers!A:A,Customers!E:E, "Not Found")</f>
        <v>25047</v>
      </c>
      <c r="V4588">
        <f ca="1">DATEDIF(Table4[[#This Row],[CustomerBirthday]], TODAY(), "Y")</f>
        <v>57</v>
      </c>
      <c r="W4588" t="str" cm="1">
        <f t="array" aca="1" ref="W4588" ca="1">_xlfn.IFS(Table4[[#This Row],[Age]]&lt;25, "Under 25",Table4[[#This Row],[Age]]=34, "25-34", Table4[[#This Row],[Age]]&lt;=49, "35-49", Table4[[#This Row],[Age]]&lt;=64, "50-64", Table4[[#This Row],[Age]]&gt;=65, "65+")</f>
        <v>50-64</v>
      </c>
      <c r="X4588" t="str">
        <f>_xlfn.XLOOKUP(Table4[[#This Row],[StoreID]],Stores!A:A,Stores!B:B, "Not found")</f>
        <v>MegaMart Jimenezborough</v>
      </c>
      <c r="Y4588" t="str">
        <f>_xlfn.XLOOKUP(Table4[[#This Row],[StoreID]],Stores!A:A,Stores!C:C, "Not Found")</f>
        <v>Jimenezborough</v>
      </c>
      <c r="Z4588" t="str">
        <f>_xlfn.XLOOKUP(Table4[[#This Row],[StoreID]],Stores!A:A,Stores!D:D, "Not Found")</f>
        <v>South</v>
      </c>
    </row>
    <row r="4589" spans="1:26">
      <c r="A4589" t="s">
        <v>5455</v>
      </c>
      <c r="B4589" s="1">
        <v>45476</v>
      </c>
      <c r="C4589" t="s">
        <v>228</v>
      </c>
      <c r="D4589" t="s">
        <v>800</v>
      </c>
      <c r="E4589" t="s">
        <v>842</v>
      </c>
      <c r="F4589">
        <v>1</v>
      </c>
      <c r="G4589">
        <v>0.05</v>
      </c>
      <c r="H4589" t="s">
        <v>865</v>
      </c>
      <c r="I4589" s="4">
        <f>Table4[[#This Row],[Quantity]]*Table4[[#This Row],[UnitPrice]]</f>
        <v>1952.65</v>
      </c>
      <c r="J4589" s="4">
        <f>Table4[[#This Row],[Gross Revenue]]*(1-Table4[[#This Row],[Discount]])</f>
        <v>1855.0174999999999</v>
      </c>
      <c r="K4589" s="4">
        <f>Table4[[#This Row],[Quantity]]*Table4[[#This Row],[CostPrice]]</f>
        <v>1451.27</v>
      </c>
      <c r="L4589" s="4">
        <f>Table4[[#This Row],[Net Revenue]]-Table4[[#This Row],[Total Cost]]</f>
        <v>403.74749999999995</v>
      </c>
      <c r="M4589" t="str">
        <f>_xlfn.XLOOKUP(Table4[[#This Row],[ProductID]], Products!A:A,Products!B:B, "Not Found")</f>
        <v>Book Television</v>
      </c>
      <c r="N4589" t="str">
        <f>TEXT(Table4[[#This Row],[Date]], "mmm")</f>
        <v>Jul</v>
      </c>
      <c r="O4589" t="str">
        <f>TEXT(Table4[[#This Row],[Date]], "yyyy")</f>
        <v>2024</v>
      </c>
      <c r="P4589" t="str">
        <f>_xlfn.XLOOKUP(Table4[[#This Row],[ProductID]],Products!A:A,Products!C:C, "Not Found")</f>
        <v>Electronics</v>
      </c>
      <c r="Q4589" t="str">
        <f>_xlfn.XLOOKUP(Table4[[#This Row],[ProductID]],Products!A:A,Products!D:D,"Not Found")</f>
        <v>Television</v>
      </c>
      <c r="R4589">
        <f>_xlfn.XLOOKUP(Table4[[#This Row],[ProductID]],Products!A:A,Products!E:E,"Not Found")</f>
        <v>1952.65</v>
      </c>
      <c r="S4589">
        <f>_xlfn.XLOOKUP(Table4[[#This Row],[ProductID]],Products!A:A,Products!F:F, "Not Found")</f>
        <v>1451.27</v>
      </c>
      <c r="T4589" t="str">
        <f>_xlfn.XLOOKUP(Table4[[#This Row],[CustomerID]],Customers!A:A,Customers!D:D, "Not Found")</f>
        <v>F</v>
      </c>
      <c r="U4589" s="6">
        <f>_xlfn.XLOOKUP(Table4[[#This Row],[CustomerID]],Customers!A:A,Customers!E:E, "Not Found")</f>
        <v>23142</v>
      </c>
      <c r="V4589">
        <f ca="1">DATEDIF(Table4[[#This Row],[CustomerBirthday]], TODAY(), "Y")</f>
        <v>63</v>
      </c>
      <c r="W4589" t="str" cm="1">
        <f t="array" aca="1" ref="W4589" ca="1">_xlfn.IFS(Table4[[#This Row],[Age]]&lt;25, "Under 25",Table4[[#This Row],[Age]]=34, "25-34", Table4[[#This Row],[Age]]&lt;=49, "35-49", Table4[[#This Row],[Age]]&lt;=64, "50-64", Table4[[#This Row],[Age]]&gt;=65, "65+")</f>
        <v>50-64</v>
      </c>
      <c r="X4589" t="str">
        <f>_xlfn.XLOOKUP(Table4[[#This Row],[StoreID]],Stores!A:A,Stores!B:B, "Not found")</f>
        <v>MegaMart Brianahaven</v>
      </c>
      <c r="Y4589" t="str">
        <f>_xlfn.XLOOKUP(Table4[[#This Row],[StoreID]],Stores!A:A,Stores!C:C, "Not Found")</f>
        <v>Brianahaven</v>
      </c>
      <c r="Z4589" t="str">
        <f>_xlfn.XLOOKUP(Table4[[#This Row],[StoreID]],Stores!A:A,Stores!D:D, "Not Found")</f>
        <v>North</v>
      </c>
    </row>
    <row r="4590" spans="1:26">
      <c r="A4590" t="s">
        <v>5456</v>
      </c>
      <c r="B4590" s="1">
        <v>45705</v>
      </c>
      <c r="C4590" t="s">
        <v>284</v>
      </c>
      <c r="D4590" t="s">
        <v>814</v>
      </c>
      <c r="E4590" t="s">
        <v>842</v>
      </c>
      <c r="F4590">
        <v>3</v>
      </c>
      <c r="G4590">
        <v>0.1</v>
      </c>
      <c r="H4590" t="s">
        <v>868</v>
      </c>
      <c r="I4590" s="4">
        <f>Table4[[#This Row],[Quantity]]*Table4[[#This Row],[UnitPrice]]</f>
        <v>3859.6499999999996</v>
      </c>
      <c r="J4590" s="4">
        <f>Table4[[#This Row],[Gross Revenue]]*(1-Table4[[#This Row],[Discount]])</f>
        <v>3473.6849999999999</v>
      </c>
      <c r="K4590" s="4">
        <f>Table4[[#This Row],[Quantity]]*Table4[[#This Row],[CostPrice]]</f>
        <v>2392.62</v>
      </c>
      <c r="L4590" s="4">
        <f>Table4[[#This Row],[Net Revenue]]-Table4[[#This Row],[Total Cost]]</f>
        <v>1081.0650000000001</v>
      </c>
      <c r="M4590" t="str">
        <f>_xlfn.XLOOKUP(Table4[[#This Row],[ProductID]], Products!A:A,Products!B:B, "Not Found")</f>
        <v>Least Accessories</v>
      </c>
      <c r="N4590" t="str">
        <f>TEXT(Table4[[#This Row],[Date]], "mmm")</f>
        <v>Feb</v>
      </c>
      <c r="O4590" t="str">
        <f>TEXT(Table4[[#This Row],[Date]], "yyyy")</f>
        <v>2025</v>
      </c>
      <c r="P4590" t="str">
        <f>_xlfn.XLOOKUP(Table4[[#This Row],[ProductID]],Products!A:A,Products!C:C, "Not Found")</f>
        <v>Fashion</v>
      </c>
      <c r="Q4590" t="str">
        <f>_xlfn.XLOOKUP(Table4[[#This Row],[ProductID]],Products!A:A,Products!D:D,"Not Found")</f>
        <v>Accessories</v>
      </c>
      <c r="R4590">
        <f>_xlfn.XLOOKUP(Table4[[#This Row],[ProductID]],Products!A:A,Products!E:E,"Not Found")</f>
        <v>1286.55</v>
      </c>
      <c r="S4590">
        <f>_xlfn.XLOOKUP(Table4[[#This Row],[ProductID]],Products!A:A,Products!F:F, "Not Found")</f>
        <v>797.54</v>
      </c>
      <c r="T4590" t="str">
        <f>_xlfn.XLOOKUP(Table4[[#This Row],[CustomerID]],Customers!A:A,Customers!D:D, "Not Found")</f>
        <v>M</v>
      </c>
      <c r="U4590" s="6">
        <f>_xlfn.XLOOKUP(Table4[[#This Row],[CustomerID]],Customers!A:A,Customers!E:E, "Not Found")</f>
        <v>19984</v>
      </c>
      <c r="V4590">
        <f ca="1">DATEDIF(Table4[[#This Row],[CustomerBirthday]], TODAY(), "Y")</f>
        <v>71</v>
      </c>
      <c r="W4590" t="str" cm="1">
        <f t="array" aca="1" ref="W4590" ca="1">_xlfn.IFS(Table4[[#This Row],[Age]]&lt;25, "Under 25",Table4[[#This Row],[Age]]=34, "25-34", Table4[[#This Row],[Age]]&lt;=49, "35-49", Table4[[#This Row],[Age]]&lt;=64, "50-64", Table4[[#This Row],[Age]]&gt;=65, "65+")</f>
        <v>65+</v>
      </c>
      <c r="X4590" t="str">
        <f>_xlfn.XLOOKUP(Table4[[#This Row],[StoreID]],Stores!A:A,Stores!B:B, "Not found")</f>
        <v>MegaMart Brianahaven</v>
      </c>
      <c r="Y4590" t="str">
        <f>_xlfn.XLOOKUP(Table4[[#This Row],[StoreID]],Stores!A:A,Stores!C:C, "Not Found")</f>
        <v>Brianahaven</v>
      </c>
      <c r="Z4590" t="str">
        <f>_xlfn.XLOOKUP(Table4[[#This Row],[StoreID]],Stores!A:A,Stores!D:D, "Not Found")</f>
        <v>North</v>
      </c>
    </row>
    <row r="4591" spans="1:26">
      <c r="A4591" t="s">
        <v>5457</v>
      </c>
      <c r="B4591" s="1">
        <v>45801</v>
      </c>
      <c r="C4591" t="s">
        <v>696</v>
      </c>
      <c r="D4591" t="s">
        <v>800</v>
      </c>
      <c r="E4591" t="s">
        <v>842</v>
      </c>
      <c r="F4591">
        <v>4</v>
      </c>
      <c r="G4591">
        <v>0.05</v>
      </c>
      <c r="H4591" t="s">
        <v>875</v>
      </c>
      <c r="I4591" s="4">
        <f>Table4[[#This Row],[Quantity]]*Table4[[#This Row],[UnitPrice]]</f>
        <v>7810.6</v>
      </c>
      <c r="J4591" s="4">
        <f>Table4[[#This Row],[Gross Revenue]]*(1-Table4[[#This Row],[Discount]])</f>
        <v>7420.07</v>
      </c>
      <c r="K4591" s="4">
        <f>Table4[[#This Row],[Quantity]]*Table4[[#This Row],[CostPrice]]</f>
        <v>5805.08</v>
      </c>
      <c r="L4591" s="4">
        <f>Table4[[#This Row],[Net Revenue]]-Table4[[#This Row],[Total Cost]]</f>
        <v>1614.9899999999998</v>
      </c>
      <c r="M4591" t="str">
        <f>_xlfn.XLOOKUP(Table4[[#This Row],[ProductID]], Products!A:A,Products!B:B, "Not Found")</f>
        <v>Book Television</v>
      </c>
      <c r="N4591" t="str">
        <f>TEXT(Table4[[#This Row],[Date]], "mmm")</f>
        <v>May</v>
      </c>
      <c r="O4591" t="str">
        <f>TEXT(Table4[[#This Row],[Date]], "yyyy")</f>
        <v>2025</v>
      </c>
      <c r="P4591" t="str">
        <f>_xlfn.XLOOKUP(Table4[[#This Row],[ProductID]],Products!A:A,Products!C:C, "Not Found")</f>
        <v>Electronics</v>
      </c>
      <c r="Q4591" t="str">
        <f>_xlfn.XLOOKUP(Table4[[#This Row],[ProductID]],Products!A:A,Products!D:D,"Not Found")</f>
        <v>Television</v>
      </c>
      <c r="R4591">
        <f>_xlfn.XLOOKUP(Table4[[#This Row],[ProductID]],Products!A:A,Products!E:E,"Not Found")</f>
        <v>1952.65</v>
      </c>
      <c r="S4591">
        <f>_xlfn.XLOOKUP(Table4[[#This Row],[ProductID]],Products!A:A,Products!F:F, "Not Found")</f>
        <v>1451.27</v>
      </c>
      <c r="T4591" t="str">
        <f>_xlfn.XLOOKUP(Table4[[#This Row],[CustomerID]],Customers!A:A,Customers!D:D, "Not Found")</f>
        <v>M</v>
      </c>
      <c r="U4591" s="6">
        <f>_xlfn.XLOOKUP(Table4[[#This Row],[CustomerID]],Customers!A:A,Customers!E:E, "Not Found")</f>
        <v>31435</v>
      </c>
      <c r="V4591">
        <f ca="1">DATEDIF(Table4[[#This Row],[CustomerBirthday]], TODAY(), "Y")</f>
        <v>40</v>
      </c>
      <c r="W4591" t="str" cm="1">
        <f t="array" aca="1" ref="W4591" ca="1">_xlfn.IFS(Table4[[#This Row],[Age]]&lt;25, "Under 25",Table4[[#This Row],[Age]]=34, "25-34", Table4[[#This Row],[Age]]&lt;=49, "35-49", Table4[[#This Row],[Age]]&lt;=64, "50-64", Table4[[#This Row],[Age]]&gt;=65, "65+")</f>
        <v>35-49</v>
      </c>
      <c r="X4591" t="str">
        <f>_xlfn.XLOOKUP(Table4[[#This Row],[StoreID]],Stores!A:A,Stores!B:B, "Not found")</f>
        <v>MegaMart Brianahaven</v>
      </c>
      <c r="Y4591" t="str">
        <f>_xlfn.XLOOKUP(Table4[[#This Row],[StoreID]],Stores!A:A,Stores!C:C, "Not Found")</f>
        <v>Brianahaven</v>
      </c>
      <c r="Z4591" t="str">
        <f>_xlfn.XLOOKUP(Table4[[#This Row],[StoreID]],Stores!A:A,Stores!D:D, "Not Found")</f>
        <v>North</v>
      </c>
    </row>
    <row r="4592" spans="1:26">
      <c r="A4592" t="s">
        <v>5458</v>
      </c>
      <c r="B4592" s="1">
        <v>45754</v>
      </c>
      <c r="C4592" t="s">
        <v>347</v>
      </c>
      <c r="D4592" t="s">
        <v>822</v>
      </c>
      <c r="E4592" t="s">
        <v>831</v>
      </c>
      <c r="F4592">
        <v>4</v>
      </c>
      <c r="G4592">
        <v>0</v>
      </c>
      <c r="H4592" t="s">
        <v>875</v>
      </c>
      <c r="I4592" s="4">
        <f>Table4[[#This Row],[Quantity]]*Table4[[#This Row],[UnitPrice]]</f>
        <v>4865.4399999999996</v>
      </c>
      <c r="J4592" s="4">
        <f>Table4[[#This Row],[Gross Revenue]]*(1-Table4[[#This Row],[Discount]])</f>
        <v>4865.4399999999996</v>
      </c>
      <c r="K4592" s="4">
        <f>Table4[[#This Row],[Quantity]]*Table4[[#This Row],[CostPrice]]</f>
        <v>3179.2</v>
      </c>
      <c r="L4592" s="4">
        <f>Table4[[#This Row],[Net Revenue]]-Table4[[#This Row],[Total Cost]]</f>
        <v>1686.2399999999998</v>
      </c>
      <c r="M4592" t="str">
        <f>_xlfn.XLOOKUP(Table4[[#This Row],[ProductID]], Products!A:A,Products!B:B, "Not Found")</f>
        <v>Nor Bags</v>
      </c>
      <c r="N4592" t="str">
        <f>TEXT(Table4[[#This Row],[Date]], "mmm")</f>
        <v>Apr</v>
      </c>
      <c r="O4592" t="str">
        <f>TEXT(Table4[[#This Row],[Date]], "yyyy")</f>
        <v>2025</v>
      </c>
      <c r="P4592" t="str">
        <f>_xlfn.XLOOKUP(Table4[[#This Row],[ProductID]],Products!A:A,Products!C:C, "Not Found")</f>
        <v>Fashion</v>
      </c>
      <c r="Q4592" t="str">
        <f>_xlfn.XLOOKUP(Table4[[#This Row],[ProductID]],Products!A:A,Products!D:D,"Not Found")</f>
        <v>Bags</v>
      </c>
      <c r="R4592">
        <f>_xlfn.XLOOKUP(Table4[[#This Row],[ProductID]],Products!A:A,Products!E:E,"Not Found")</f>
        <v>1216.3599999999999</v>
      </c>
      <c r="S4592">
        <f>_xlfn.XLOOKUP(Table4[[#This Row],[ProductID]],Products!A:A,Products!F:F, "Not Found")</f>
        <v>794.8</v>
      </c>
      <c r="T4592" t="str">
        <f>_xlfn.XLOOKUP(Table4[[#This Row],[CustomerID]],Customers!A:A,Customers!D:D, "Not Found")</f>
        <v>F</v>
      </c>
      <c r="U4592" s="6">
        <f>_xlfn.XLOOKUP(Table4[[#This Row],[CustomerID]],Customers!A:A,Customers!E:E, "Not Found")</f>
        <v>37223</v>
      </c>
      <c r="V4592">
        <f ca="1">DATEDIF(Table4[[#This Row],[CustomerBirthday]], TODAY(), "Y")</f>
        <v>24</v>
      </c>
      <c r="W4592" t="str" cm="1">
        <f t="array" aca="1" ref="W4592" ca="1">_xlfn.IFS(Table4[[#This Row],[Age]]&lt;25, "Under 25",Table4[[#This Row],[Age]]=34, "25-34", Table4[[#This Row],[Age]]&lt;=49, "35-49", Table4[[#This Row],[Age]]&lt;=64, "50-64", Table4[[#This Row],[Age]]&gt;=65, "65+")</f>
        <v>Under 25</v>
      </c>
      <c r="X4592" t="str">
        <f>_xlfn.XLOOKUP(Table4[[#This Row],[StoreID]],Stores!A:A,Stores!B:B, "Not found")</f>
        <v>MegaMart Jimenezborough</v>
      </c>
      <c r="Y4592" t="str">
        <f>_xlfn.XLOOKUP(Table4[[#This Row],[StoreID]],Stores!A:A,Stores!C:C, "Not Found")</f>
        <v>Jimenezborough</v>
      </c>
      <c r="Z4592" t="str">
        <f>_xlfn.XLOOKUP(Table4[[#This Row],[StoreID]],Stores!A:A,Stores!D:D, "Not Found")</f>
        <v>South</v>
      </c>
    </row>
    <row r="4593" spans="1:26">
      <c r="A4593" t="s">
        <v>5459</v>
      </c>
      <c r="B4593" s="1">
        <v>45831</v>
      </c>
      <c r="C4593" t="s">
        <v>438</v>
      </c>
      <c r="D4593" t="s">
        <v>810</v>
      </c>
      <c r="E4593" t="s">
        <v>835</v>
      </c>
      <c r="F4593">
        <v>1</v>
      </c>
      <c r="G4593">
        <v>0.15</v>
      </c>
      <c r="H4593" t="s">
        <v>875</v>
      </c>
      <c r="I4593" s="4">
        <f>Table4[[#This Row],[Quantity]]*Table4[[#This Row],[UnitPrice]]</f>
        <v>453.62</v>
      </c>
      <c r="J4593" s="4">
        <f>Table4[[#This Row],[Gross Revenue]]*(1-Table4[[#This Row],[Discount]])</f>
        <v>385.577</v>
      </c>
      <c r="K4593" s="4">
        <f>Table4[[#This Row],[Quantity]]*Table4[[#This Row],[CostPrice]]</f>
        <v>316.63</v>
      </c>
      <c r="L4593" s="4">
        <f>Table4[[#This Row],[Net Revenue]]-Table4[[#This Row],[Total Cost]]</f>
        <v>68.947000000000003</v>
      </c>
      <c r="M4593" t="str">
        <f>_xlfn.XLOOKUP(Table4[[#This Row],[ProductID]], Products!A:A,Products!B:B, "Not Found")</f>
        <v>Maybe Clothing</v>
      </c>
      <c r="N4593" t="str">
        <f>TEXT(Table4[[#This Row],[Date]], "mmm")</f>
        <v>Jun</v>
      </c>
      <c r="O4593" t="str">
        <f>TEXT(Table4[[#This Row],[Date]], "yyyy")</f>
        <v>2025</v>
      </c>
      <c r="P4593" t="str">
        <f>_xlfn.XLOOKUP(Table4[[#This Row],[ProductID]],Products!A:A,Products!C:C, "Not Found")</f>
        <v>Fashion</v>
      </c>
      <c r="Q4593" t="str">
        <f>_xlfn.XLOOKUP(Table4[[#This Row],[ProductID]],Products!A:A,Products!D:D,"Not Found")</f>
        <v>Clothing</v>
      </c>
      <c r="R4593">
        <f>_xlfn.XLOOKUP(Table4[[#This Row],[ProductID]],Products!A:A,Products!E:E,"Not Found")</f>
        <v>453.62</v>
      </c>
      <c r="S4593">
        <f>_xlfn.XLOOKUP(Table4[[#This Row],[ProductID]],Products!A:A,Products!F:F, "Not Found")</f>
        <v>316.63</v>
      </c>
      <c r="T4593" t="str">
        <f>_xlfn.XLOOKUP(Table4[[#This Row],[CustomerID]],Customers!A:A,Customers!D:D, "Not Found")</f>
        <v>M</v>
      </c>
      <c r="U4593" s="6">
        <f>_xlfn.XLOOKUP(Table4[[#This Row],[CustomerID]],Customers!A:A,Customers!E:E, "Not Found")</f>
        <v>27633</v>
      </c>
      <c r="V4593">
        <f ca="1">DATEDIF(Table4[[#This Row],[CustomerBirthday]], TODAY(), "Y")</f>
        <v>50</v>
      </c>
      <c r="W4593" t="str" cm="1">
        <f t="array" aca="1" ref="W4593" ca="1">_xlfn.IFS(Table4[[#This Row],[Age]]&lt;25, "Under 25",Table4[[#This Row],[Age]]=34, "25-34", Table4[[#This Row],[Age]]&lt;=49, "35-49", Table4[[#This Row],[Age]]&lt;=64, "50-64", Table4[[#This Row],[Age]]&gt;=65, "65+")</f>
        <v>50-64</v>
      </c>
      <c r="X4593" t="str">
        <f>_xlfn.XLOOKUP(Table4[[#This Row],[StoreID]],Stores!A:A,Stores!B:B, "Not found")</f>
        <v>MegaMart Peckmouth</v>
      </c>
      <c r="Y4593" t="str">
        <f>_xlfn.XLOOKUP(Table4[[#This Row],[StoreID]],Stores!A:A,Stores!C:C, "Not Found")</f>
        <v>Peckmouth</v>
      </c>
      <c r="Z4593" t="str">
        <f>_xlfn.XLOOKUP(Table4[[#This Row],[StoreID]],Stores!A:A,Stores!D:D, "Not Found")</f>
        <v>East</v>
      </c>
    </row>
    <row r="4594" spans="1:26">
      <c r="A4594" t="s">
        <v>5460</v>
      </c>
      <c r="B4594" s="1">
        <v>45861</v>
      </c>
      <c r="C4594" t="s">
        <v>351</v>
      </c>
      <c r="D4594" t="s">
        <v>802</v>
      </c>
      <c r="E4594" t="s">
        <v>842</v>
      </c>
      <c r="F4594">
        <v>3</v>
      </c>
      <c r="G4594">
        <v>0.15</v>
      </c>
      <c r="H4594" t="s">
        <v>871</v>
      </c>
      <c r="I4594" s="4">
        <f>Table4[[#This Row],[Quantity]]*Table4[[#This Row],[UnitPrice]]</f>
        <v>1100.79</v>
      </c>
      <c r="J4594" s="4">
        <f>Table4[[#This Row],[Gross Revenue]]*(1-Table4[[#This Row],[Discount]])</f>
        <v>935.67149999999992</v>
      </c>
      <c r="K4594" s="4">
        <f>Table4[[#This Row],[Quantity]]*Table4[[#This Row],[CostPrice]]</f>
        <v>855.69</v>
      </c>
      <c r="L4594" s="4">
        <f>Table4[[#This Row],[Net Revenue]]-Table4[[#This Row],[Total Cost]]</f>
        <v>79.981499999999869</v>
      </c>
      <c r="M4594" t="str">
        <f>_xlfn.XLOOKUP(Table4[[#This Row],[ProductID]], Products!A:A,Products!B:B, "Not Found")</f>
        <v>Stage Footwear</v>
      </c>
      <c r="N4594" t="str">
        <f>TEXT(Table4[[#This Row],[Date]], "mmm")</f>
        <v>Jul</v>
      </c>
      <c r="O4594" t="str">
        <f>TEXT(Table4[[#This Row],[Date]], "yyyy")</f>
        <v>2025</v>
      </c>
      <c r="P4594" t="str">
        <f>_xlfn.XLOOKUP(Table4[[#This Row],[ProductID]],Products!A:A,Products!C:C, "Not Found")</f>
        <v>Fashion</v>
      </c>
      <c r="Q4594" t="str">
        <f>_xlfn.XLOOKUP(Table4[[#This Row],[ProductID]],Products!A:A,Products!D:D,"Not Found")</f>
        <v>Footwear</v>
      </c>
      <c r="R4594">
        <f>_xlfn.XLOOKUP(Table4[[#This Row],[ProductID]],Products!A:A,Products!E:E,"Not Found")</f>
        <v>366.93</v>
      </c>
      <c r="S4594">
        <f>_xlfn.XLOOKUP(Table4[[#This Row],[ProductID]],Products!A:A,Products!F:F, "Not Found")</f>
        <v>285.23</v>
      </c>
      <c r="T4594" t="str">
        <f>_xlfn.XLOOKUP(Table4[[#This Row],[CustomerID]],Customers!A:A,Customers!D:D, "Not Found")</f>
        <v>M</v>
      </c>
      <c r="U4594" s="6">
        <f>_xlfn.XLOOKUP(Table4[[#This Row],[CustomerID]],Customers!A:A,Customers!E:E, "Not Found")</f>
        <v>28594</v>
      </c>
      <c r="V4594">
        <f ca="1">DATEDIF(Table4[[#This Row],[CustomerBirthday]], TODAY(), "Y")</f>
        <v>48</v>
      </c>
      <c r="W4594" t="str" cm="1">
        <f t="array" aca="1" ref="W4594" ca="1">_xlfn.IFS(Table4[[#This Row],[Age]]&lt;25, "Under 25",Table4[[#This Row],[Age]]=34, "25-34", Table4[[#This Row],[Age]]&lt;=49, "35-49", Table4[[#This Row],[Age]]&lt;=64, "50-64", Table4[[#This Row],[Age]]&gt;=65, "65+")</f>
        <v>35-49</v>
      </c>
      <c r="X4594" t="str">
        <f>_xlfn.XLOOKUP(Table4[[#This Row],[StoreID]],Stores!A:A,Stores!B:B, "Not found")</f>
        <v>MegaMart Brianahaven</v>
      </c>
      <c r="Y4594" t="str">
        <f>_xlfn.XLOOKUP(Table4[[#This Row],[StoreID]],Stores!A:A,Stores!C:C, "Not Found")</f>
        <v>Brianahaven</v>
      </c>
      <c r="Z4594" t="str">
        <f>_xlfn.XLOOKUP(Table4[[#This Row],[StoreID]],Stores!A:A,Stores!D:D, "Not Found")</f>
        <v>North</v>
      </c>
    </row>
    <row r="4595" spans="1:26">
      <c r="A4595" t="s">
        <v>5461</v>
      </c>
      <c r="B4595" s="1">
        <v>45666</v>
      </c>
      <c r="C4595" t="s">
        <v>458</v>
      </c>
      <c r="D4595" t="s">
        <v>784</v>
      </c>
      <c r="E4595" t="s">
        <v>831</v>
      </c>
      <c r="F4595">
        <v>2</v>
      </c>
      <c r="G4595">
        <v>0</v>
      </c>
      <c r="H4595" t="s">
        <v>868</v>
      </c>
      <c r="I4595" s="4">
        <f>Table4[[#This Row],[Quantity]]*Table4[[#This Row],[UnitPrice]]</f>
        <v>2970.1</v>
      </c>
      <c r="J4595" s="4">
        <f>Table4[[#This Row],[Gross Revenue]]*(1-Table4[[#This Row],[Discount]])</f>
        <v>2970.1</v>
      </c>
      <c r="K4595" s="4">
        <f>Table4[[#This Row],[Quantity]]*Table4[[#This Row],[CostPrice]]</f>
        <v>1976.62</v>
      </c>
      <c r="L4595" s="4">
        <f>Table4[[#This Row],[Net Revenue]]-Table4[[#This Row],[Total Cost]]</f>
        <v>993.48</v>
      </c>
      <c r="M4595" t="str">
        <f>_xlfn.XLOOKUP(Table4[[#This Row],[ProductID]], Products!A:A,Products!B:B, "Not Found")</f>
        <v>Road Clothing</v>
      </c>
      <c r="N4595" t="str">
        <f>TEXT(Table4[[#This Row],[Date]], "mmm")</f>
        <v>Jan</v>
      </c>
      <c r="O4595" t="str">
        <f>TEXT(Table4[[#This Row],[Date]], "yyyy")</f>
        <v>2025</v>
      </c>
      <c r="P4595" t="str">
        <f>_xlfn.XLOOKUP(Table4[[#This Row],[ProductID]],Products!A:A,Products!C:C, "Not Found")</f>
        <v>Fashion</v>
      </c>
      <c r="Q4595" t="str">
        <f>_xlfn.XLOOKUP(Table4[[#This Row],[ProductID]],Products!A:A,Products!D:D,"Not Found")</f>
        <v>Clothing</v>
      </c>
      <c r="R4595">
        <f>_xlfn.XLOOKUP(Table4[[#This Row],[ProductID]],Products!A:A,Products!E:E,"Not Found")</f>
        <v>1485.05</v>
      </c>
      <c r="S4595">
        <f>_xlfn.XLOOKUP(Table4[[#This Row],[ProductID]],Products!A:A,Products!F:F, "Not Found")</f>
        <v>988.31</v>
      </c>
      <c r="T4595" t="str">
        <f>_xlfn.XLOOKUP(Table4[[#This Row],[CustomerID]],Customers!A:A,Customers!D:D, "Not Found")</f>
        <v>F</v>
      </c>
      <c r="U4595" s="6">
        <f>_xlfn.XLOOKUP(Table4[[#This Row],[CustomerID]],Customers!A:A,Customers!E:E, "Not Found")</f>
        <v>22804</v>
      </c>
      <c r="V4595">
        <f ca="1">DATEDIF(Table4[[#This Row],[CustomerBirthday]], TODAY(), "Y")</f>
        <v>64</v>
      </c>
      <c r="W4595" t="str" cm="1">
        <f t="array" aca="1" ref="W4595" ca="1">_xlfn.IFS(Table4[[#This Row],[Age]]&lt;25, "Under 25",Table4[[#This Row],[Age]]=34, "25-34", Table4[[#This Row],[Age]]&lt;=49, "35-49", Table4[[#This Row],[Age]]&lt;=64, "50-64", Table4[[#This Row],[Age]]&gt;=65, "65+")</f>
        <v>50-64</v>
      </c>
      <c r="X4595" t="str">
        <f>_xlfn.XLOOKUP(Table4[[#This Row],[StoreID]],Stores!A:A,Stores!B:B, "Not found")</f>
        <v>MegaMart Jimenezborough</v>
      </c>
      <c r="Y4595" t="str">
        <f>_xlfn.XLOOKUP(Table4[[#This Row],[StoreID]],Stores!A:A,Stores!C:C, "Not Found")</f>
        <v>Jimenezborough</v>
      </c>
      <c r="Z4595" t="str">
        <f>_xlfn.XLOOKUP(Table4[[#This Row],[StoreID]],Stores!A:A,Stores!D:D, "Not Found")</f>
        <v>South</v>
      </c>
    </row>
    <row r="4596" spans="1:26">
      <c r="A4596" t="s">
        <v>5462</v>
      </c>
      <c r="B4596" s="1">
        <v>45732</v>
      </c>
      <c r="C4596" t="s">
        <v>310</v>
      </c>
      <c r="D4596" t="s">
        <v>725</v>
      </c>
      <c r="E4596" t="s">
        <v>839</v>
      </c>
      <c r="F4596">
        <v>2</v>
      </c>
      <c r="G4596">
        <v>0</v>
      </c>
      <c r="H4596" t="s">
        <v>871</v>
      </c>
      <c r="I4596" s="4">
        <f>Table4[[#This Row],[Quantity]]*Table4[[#This Row],[UnitPrice]]</f>
        <v>2792.44</v>
      </c>
      <c r="J4596" s="4">
        <f>Table4[[#This Row],[Gross Revenue]]*(1-Table4[[#This Row],[Discount]])</f>
        <v>2792.44</v>
      </c>
      <c r="K4596" s="4">
        <f>Table4[[#This Row],[Quantity]]*Table4[[#This Row],[CostPrice]]</f>
        <v>2008.18</v>
      </c>
      <c r="L4596" s="4">
        <f>Table4[[#This Row],[Net Revenue]]-Table4[[#This Row],[Total Cost]]</f>
        <v>784.26</v>
      </c>
      <c r="M4596" t="str">
        <f>_xlfn.XLOOKUP(Table4[[#This Row],[ProductID]], Products!A:A,Products!B:B, "Not Found")</f>
        <v>Knowledge Bags</v>
      </c>
      <c r="N4596" t="str">
        <f>TEXT(Table4[[#This Row],[Date]], "mmm")</f>
        <v>Mar</v>
      </c>
      <c r="O4596" t="str">
        <f>TEXT(Table4[[#This Row],[Date]], "yyyy")</f>
        <v>2025</v>
      </c>
      <c r="P4596" t="str">
        <f>_xlfn.XLOOKUP(Table4[[#This Row],[ProductID]],Products!A:A,Products!C:C, "Not Found")</f>
        <v>Fashion</v>
      </c>
      <c r="Q4596" t="str">
        <f>_xlfn.XLOOKUP(Table4[[#This Row],[ProductID]],Products!A:A,Products!D:D,"Not Found")</f>
        <v>Bags</v>
      </c>
      <c r="R4596">
        <f>_xlfn.XLOOKUP(Table4[[#This Row],[ProductID]],Products!A:A,Products!E:E,"Not Found")</f>
        <v>1396.22</v>
      </c>
      <c r="S4596">
        <f>_xlfn.XLOOKUP(Table4[[#This Row],[ProductID]],Products!A:A,Products!F:F, "Not Found")</f>
        <v>1004.09</v>
      </c>
      <c r="T4596" t="str">
        <f>_xlfn.XLOOKUP(Table4[[#This Row],[CustomerID]],Customers!A:A,Customers!D:D, "Not Found")</f>
        <v>M</v>
      </c>
      <c r="U4596" s="6">
        <f>_xlfn.XLOOKUP(Table4[[#This Row],[CustomerID]],Customers!A:A,Customers!E:E, "Not Found")</f>
        <v>37752</v>
      </c>
      <c r="V4596">
        <f ca="1">DATEDIF(Table4[[#This Row],[CustomerBirthday]], TODAY(), "Y")</f>
        <v>23</v>
      </c>
      <c r="W4596" t="str" cm="1">
        <f t="array" aca="1" ref="W4596" ca="1">_xlfn.IFS(Table4[[#This Row],[Age]]&lt;25, "Under 25",Table4[[#This Row],[Age]]=34, "25-34", Table4[[#This Row],[Age]]&lt;=49, "35-49", Table4[[#This Row],[Age]]&lt;=64, "50-64", Table4[[#This Row],[Age]]&gt;=65, "65+")</f>
        <v>Under 25</v>
      </c>
      <c r="X4596" t="str">
        <f>_xlfn.XLOOKUP(Table4[[#This Row],[StoreID]],Stores!A:A,Stores!B:B, "Not found")</f>
        <v>MegaMart New Michele</v>
      </c>
      <c r="Y4596" t="str">
        <f>_xlfn.XLOOKUP(Table4[[#This Row],[StoreID]],Stores!A:A,Stores!C:C, "Not Found")</f>
        <v>New Michele</v>
      </c>
      <c r="Z4596" t="str">
        <f>_xlfn.XLOOKUP(Table4[[#This Row],[StoreID]],Stores!A:A,Stores!D:D, "Not Found")</f>
        <v>West</v>
      </c>
    </row>
    <row r="4597" spans="1:26">
      <c r="A4597" t="s">
        <v>5463</v>
      </c>
      <c r="B4597" s="1">
        <v>45663</v>
      </c>
      <c r="C4597" t="s">
        <v>426</v>
      </c>
      <c r="D4597" t="s">
        <v>759</v>
      </c>
      <c r="E4597" t="s">
        <v>839</v>
      </c>
      <c r="F4597">
        <v>1</v>
      </c>
      <c r="G4597">
        <v>0.1</v>
      </c>
      <c r="H4597" t="s">
        <v>865</v>
      </c>
      <c r="I4597" s="4">
        <f>Table4[[#This Row],[Quantity]]*Table4[[#This Row],[UnitPrice]]</f>
        <v>1079.8900000000001</v>
      </c>
      <c r="J4597" s="4">
        <f>Table4[[#This Row],[Gross Revenue]]*(1-Table4[[#This Row],[Discount]])</f>
        <v>971.90100000000007</v>
      </c>
      <c r="K4597" s="4">
        <f>Table4[[#This Row],[Quantity]]*Table4[[#This Row],[CostPrice]]</f>
        <v>703.83</v>
      </c>
      <c r="L4597" s="4">
        <f>Table4[[#This Row],[Net Revenue]]-Table4[[#This Row],[Total Cost]]</f>
        <v>268.07100000000003</v>
      </c>
      <c r="M4597" t="str">
        <f>_xlfn.XLOOKUP(Table4[[#This Row],[ProductID]], Products!A:A,Products!B:B, "Not Found")</f>
        <v>Democratic Smartphone</v>
      </c>
      <c r="N4597" t="str">
        <f>TEXT(Table4[[#This Row],[Date]], "mmm")</f>
        <v>Jan</v>
      </c>
      <c r="O4597" t="str">
        <f>TEXT(Table4[[#This Row],[Date]], "yyyy")</f>
        <v>2025</v>
      </c>
      <c r="P4597" t="str">
        <f>_xlfn.XLOOKUP(Table4[[#This Row],[ProductID]],Products!A:A,Products!C:C, "Not Found")</f>
        <v>Electronics</v>
      </c>
      <c r="Q4597" t="str">
        <f>_xlfn.XLOOKUP(Table4[[#This Row],[ProductID]],Products!A:A,Products!D:D,"Not Found")</f>
        <v>Smartphone</v>
      </c>
      <c r="R4597">
        <f>_xlfn.XLOOKUP(Table4[[#This Row],[ProductID]],Products!A:A,Products!E:E,"Not Found")</f>
        <v>1079.8900000000001</v>
      </c>
      <c r="S4597">
        <f>_xlfn.XLOOKUP(Table4[[#This Row],[ProductID]],Products!A:A,Products!F:F, "Not Found")</f>
        <v>703.83</v>
      </c>
      <c r="T4597" t="str">
        <f>_xlfn.XLOOKUP(Table4[[#This Row],[CustomerID]],Customers!A:A,Customers!D:D, "Not Found")</f>
        <v>F</v>
      </c>
      <c r="U4597" s="6">
        <f>_xlfn.XLOOKUP(Table4[[#This Row],[CustomerID]],Customers!A:A,Customers!E:E, "Not Found")</f>
        <v>29406</v>
      </c>
      <c r="V4597">
        <f ca="1">DATEDIF(Table4[[#This Row],[CustomerBirthday]], TODAY(), "Y")</f>
        <v>46</v>
      </c>
      <c r="W4597" t="str" cm="1">
        <f t="array" aca="1" ref="W4597" ca="1">_xlfn.IFS(Table4[[#This Row],[Age]]&lt;25, "Under 25",Table4[[#This Row],[Age]]=34, "25-34", Table4[[#This Row],[Age]]&lt;=49, "35-49", Table4[[#This Row],[Age]]&lt;=64, "50-64", Table4[[#This Row],[Age]]&gt;=65, "65+")</f>
        <v>35-49</v>
      </c>
      <c r="X4597" t="str">
        <f>_xlfn.XLOOKUP(Table4[[#This Row],[StoreID]],Stores!A:A,Stores!B:B, "Not found")</f>
        <v>MegaMart New Michele</v>
      </c>
      <c r="Y4597" t="str">
        <f>_xlfn.XLOOKUP(Table4[[#This Row],[StoreID]],Stores!A:A,Stores!C:C, "Not Found")</f>
        <v>New Michele</v>
      </c>
      <c r="Z4597" t="str">
        <f>_xlfn.XLOOKUP(Table4[[#This Row],[StoreID]],Stores!A:A,Stores!D:D, "Not Found")</f>
        <v>West</v>
      </c>
    </row>
    <row r="4598" spans="1:26">
      <c r="A4598" t="s">
        <v>5464</v>
      </c>
      <c r="B4598" s="1">
        <v>45798</v>
      </c>
      <c r="C4598" t="s">
        <v>640</v>
      </c>
      <c r="D4598" t="s">
        <v>745</v>
      </c>
      <c r="E4598" t="s">
        <v>842</v>
      </c>
      <c r="F4598">
        <v>2</v>
      </c>
      <c r="G4598">
        <v>0.15</v>
      </c>
      <c r="H4598" t="s">
        <v>875</v>
      </c>
      <c r="I4598" s="4">
        <f>Table4[[#This Row],[Quantity]]*Table4[[#This Row],[UnitPrice]]</f>
        <v>2386.1799999999998</v>
      </c>
      <c r="J4598" s="4">
        <f>Table4[[#This Row],[Gross Revenue]]*(1-Table4[[#This Row],[Discount]])</f>
        <v>2028.2529999999997</v>
      </c>
      <c r="K4598" s="4">
        <f>Table4[[#This Row],[Quantity]]*Table4[[#This Row],[CostPrice]]</f>
        <v>1636.48</v>
      </c>
      <c r="L4598" s="4">
        <f>Table4[[#This Row],[Net Revenue]]-Table4[[#This Row],[Total Cost]]</f>
        <v>391.77299999999968</v>
      </c>
      <c r="M4598" t="str">
        <f>_xlfn.XLOOKUP(Table4[[#This Row],[ProductID]], Products!A:A,Products!B:B, "Not Found")</f>
        <v>Above Camera</v>
      </c>
      <c r="N4598" t="str">
        <f>TEXT(Table4[[#This Row],[Date]], "mmm")</f>
        <v>May</v>
      </c>
      <c r="O4598" t="str">
        <f>TEXT(Table4[[#This Row],[Date]], "yyyy")</f>
        <v>2025</v>
      </c>
      <c r="P4598" t="str">
        <f>_xlfn.XLOOKUP(Table4[[#This Row],[ProductID]],Products!A:A,Products!C:C, "Not Found")</f>
        <v>Electronics</v>
      </c>
      <c r="Q4598" t="str">
        <f>_xlfn.XLOOKUP(Table4[[#This Row],[ProductID]],Products!A:A,Products!D:D,"Not Found")</f>
        <v>Camera</v>
      </c>
      <c r="R4598">
        <f>_xlfn.XLOOKUP(Table4[[#This Row],[ProductID]],Products!A:A,Products!E:E,"Not Found")</f>
        <v>1193.0899999999999</v>
      </c>
      <c r="S4598">
        <f>_xlfn.XLOOKUP(Table4[[#This Row],[ProductID]],Products!A:A,Products!F:F, "Not Found")</f>
        <v>818.24</v>
      </c>
      <c r="T4598" t="str">
        <f>_xlfn.XLOOKUP(Table4[[#This Row],[CustomerID]],Customers!A:A,Customers!D:D, "Not Found")</f>
        <v>F</v>
      </c>
      <c r="U4598" s="6">
        <f>_xlfn.XLOOKUP(Table4[[#This Row],[CustomerID]],Customers!A:A,Customers!E:E, "Not Found")</f>
        <v>26631</v>
      </c>
      <c r="V4598">
        <f ca="1">DATEDIF(Table4[[#This Row],[CustomerBirthday]], TODAY(), "Y")</f>
        <v>53</v>
      </c>
      <c r="W4598" t="str" cm="1">
        <f t="array" aca="1" ref="W4598" ca="1">_xlfn.IFS(Table4[[#This Row],[Age]]&lt;25, "Under 25",Table4[[#This Row],[Age]]=34, "25-34", Table4[[#This Row],[Age]]&lt;=49, "35-49", Table4[[#This Row],[Age]]&lt;=64, "50-64", Table4[[#This Row],[Age]]&gt;=65, "65+")</f>
        <v>50-64</v>
      </c>
      <c r="X4598" t="str">
        <f>_xlfn.XLOOKUP(Table4[[#This Row],[StoreID]],Stores!A:A,Stores!B:B, "Not found")</f>
        <v>MegaMart Brianahaven</v>
      </c>
      <c r="Y4598" t="str">
        <f>_xlfn.XLOOKUP(Table4[[#This Row],[StoreID]],Stores!A:A,Stores!C:C, "Not Found")</f>
        <v>Brianahaven</v>
      </c>
      <c r="Z4598" t="str">
        <f>_xlfn.XLOOKUP(Table4[[#This Row],[StoreID]],Stores!A:A,Stores!D:D, "Not Found")</f>
        <v>North</v>
      </c>
    </row>
    <row r="4599" spans="1:26">
      <c r="A4599" t="s">
        <v>5465</v>
      </c>
      <c r="B4599" s="1">
        <v>45832</v>
      </c>
      <c r="C4599" t="s">
        <v>163</v>
      </c>
      <c r="D4599" t="s">
        <v>757</v>
      </c>
      <c r="E4599" t="s">
        <v>846</v>
      </c>
      <c r="F4599">
        <v>2</v>
      </c>
      <c r="G4599">
        <v>0.1</v>
      </c>
      <c r="H4599" t="s">
        <v>865</v>
      </c>
      <c r="I4599" s="4">
        <f>Table4[[#This Row],[Quantity]]*Table4[[#This Row],[UnitPrice]]</f>
        <v>2492.2199999999998</v>
      </c>
      <c r="J4599" s="4">
        <f>Table4[[#This Row],[Gross Revenue]]*(1-Table4[[#This Row],[Discount]])</f>
        <v>2242.998</v>
      </c>
      <c r="K4599" s="4">
        <f>Table4[[#This Row],[Quantity]]*Table4[[#This Row],[CostPrice]]</f>
        <v>1667.04</v>
      </c>
      <c r="L4599" s="4">
        <f>Table4[[#This Row],[Net Revenue]]-Table4[[#This Row],[Total Cost]]</f>
        <v>575.95800000000008</v>
      </c>
      <c r="M4599" t="str">
        <f>_xlfn.XLOOKUP(Table4[[#This Row],[ProductID]], Products!A:A,Products!B:B, "Not Found")</f>
        <v>Find Headphones</v>
      </c>
      <c r="N4599" t="str">
        <f>TEXT(Table4[[#This Row],[Date]], "mmm")</f>
        <v>Jun</v>
      </c>
      <c r="O4599" t="str">
        <f>TEXT(Table4[[#This Row],[Date]], "yyyy")</f>
        <v>2025</v>
      </c>
      <c r="P4599" t="str">
        <f>_xlfn.XLOOKUP(Table4[[#This Row],[ProductID]],Products!A:A,Products!C:C, "Not Found")</f>
        <v>Electronics</v>
      </c>
      <c r="Q4599" t="str">
        <f>_xlfn.XLOOKUP(Table4[[#This Row],[ProductID]],Products!A:A,Products!D:D,"Not Found")</f>
        <v>Headphones</v>
      </c>
      <c r="R4599">
        <f>_xlfn.XLOOKUP(Table4[[#This Row],[ProductID]],Products!A:A,Products!E:E,"Not Found")</f>
        <v>1246.1099999999999</v>
      </c>
      <c r="S4599">
        <f>_xlfn.XLOOKUP(Table4[[#This Row],[ProductID]],Products!A:A,Products!F:F, "Not Found")</f>
        <v>833.52</v>
      </c>
      <c r="T4599" t="str">
        <f>_xlfn.XLOOKUP(Table4[[#This Row],[CustomerID]],Customers!A:A,Customers!D:D, "Not Found")</f>
        <v>F</v>
      </c>
      <c r="U4599" s="6">
        <f>_xlfn.XLOOKUP(Table4[[#This Row],[CustomerID]],Customers!A:A,Customers!E:E, "Not Found")</f>
        <v>36564</v>
      </c>
      <c r="V4599">
        <f ca="1">DATEDIF(Table4[[#This Row],[CustomerBirthday]], TODAY(), "Y")</f>
        <v>26</v>
      </c>
      <c r="W4599" t="str" cm="1">
        <f t="array" aca="1" ref="W4599" ca="1">_xlfn.IFS(Table4[[#This Row],[Age]]&lt;25, "Under 25",Table4[[#This Row],[Age]]=34, "25-34", Table4[[#This Row],[Age]]&lt;=49, "35-49", Table4[[#This Row],[Age]]&lt;=64, "50-64", Table4[[#This Row],[Age]]&gt;=65, "65+")</f>
        <v>35-49</v>
      </c>
      <c r="X4599" t="str">
        <f>_xlfn.XLOOKUP(Table4[[#This Row],[StoreID]],Stores!A:A,Stores!B:B, "Not found")</f>
        <v>MegaMart Johnmouth</v>
      </c>
      <c r="Y4599" t="str">
        <f>_xlfn.XLOOKUP(Table4[[#This Row],[StoreID]],Stores!A:A,Stores!C:C, "Not Found")</f>
        <v>Johnmouth</v>
      </c>
      <c r="Z4599" t="str">
        <f>_xlfn.XLOOKUP(Table4[[#This Row],[StoreID]],Stores!A:A,Stores!D:D, "Not Found")</f>
        <v>East</v>
      </c>
    </row>
    <row r="4600" spans="1:26">
      <c r="A4600" t="s">
        <v>5466</v>
      </c>
      <c r="B4600" s="1">
        <v>45366</v>
      </c>
      <c r="C4600" t="s">
        <v>696</v>
      </c>
      <c r="D4600" t="s">
        <v>728</v>
      </c>
      <c r="E4600" t="s">
        <v>842</v>
      </c>
      <c r="F4600">
        <v>5</v>
      </c>
      <c r="G4600">
        <v>0.15</v>
      </c>
      <c r="H4600" t="s">
        <v>871</v>
      </c>
      <c r="I4600" s="4">
        <f>Table4[[#This Row],[Quantity]]*Table4[[#This Row],[UnitPrice]]</f>
        <v>1590.25</v>
      </c>
      <c r="J4600" s="4">
        <f>Table4[[#This Row],[Gross Revenue]]*(1-Table4[[#This Row],[Discount]])</f>
        <v>1351.7124999999999</v>
      </c>
      <c r="K4600" s="4">
        <f>Table4[[#This Row],[Quantity]]*Table4[[#This Row],[CostPrice]]</f>
        <v>936.7</v>
      </c>
      <c r="L4600" s="4">
        <f>Table4[[#This Row],[Net Revenue]]-Table4[[#This Row],[Total Cost]]</f>
        <v>415.01249999999982</v>
      </c>
      <c r="M4600" t="str">
        <f>_xlfn.XLOOKUP(Table4[[#This Row],[ProductID]], Products!A:A,Products!B:B, "Not Found")</f>
        <v>Company Fruits</v>
      </c>
      <c r="N4600" t="str">
        <f>TEXT(Table4[[#This Row],[Date]], "mmm")</f>
        <v>Mar</v>
      </c>
      <c r="O4600" t="str">
        <f>TEXT(Table4[[#This Row],[Date]], "yyyy")</f>
        <v>2024</v>
      </c>
      <c r="P4600" t="str">
        <f>_xlfn.XLOOKUP(Table4[[#This Row],[ProductID]],Products!A:A,Products!C:C, "Not Found")</f>
        <v>Groceries</v>
      </c>
      <c r="Q4600" t="str">
        <f>_xlfn.XLOOKUP(Table4[[#This Row],[ProductID]],Products!A:A,Products!D:D,"Not Found")</f>
        <v>Fruits</v>
      </c>
      <c r="R4600">
        <f>_xlfn.XLOOKUP(Table4[[#This Row],[ProductID]],Products!A:A,Products!E:E,"Not Found")</f>
        <v>318.05</v>
      </c>
      <c r="S4600">
        <f>_xlfn.XLOOKUP(Table4[[#This Row],[ProductID]],Products!A:A,Products!F:F, "Not Found")</f>
        <v>187.34</v>
      </c>
      <c r="T4600" t="str">
        <f>_xlfn.XLOOKUP(Table4[[#This Row],[CustomerID]],Customers!A:A,Customers!D:D, "Not Found")</f>
        <v>M</v>
      </c>
      <c r="U4600" s="6">
        <f>_xlfn.XLOOKUP(Table4[[#This Row],[CustomerID]],Customers!A:A,Customers!E:E, "Not Found")</f>
        <v>31435</v>
      </c>
      <c r="V4600">
        <f ca="1">DATEDIF(Table4[[#This Row],[CustomerBirthday]], TODAY(), "Y")</f>
        <v>40</v>
      </c>
      <c r="W4600" t="str" cm="1">
        <f t="array" aca="1" ref="W4600" ca="1">_xlfn.IFS(Table4[[#This Row],[Age]]&lt;25, "Under 25",Table4[[#This Row],[Age]]=34, "25-34", Table4[[#This Row],[Age]]&lt;=49, "35-49", Table4[[#This Row],[Age]]&lt;=64, "50-64", Table4[[#This Row],[Age]]&gt;=65, "65+")</f>
        <v>35-49</v>
      </c>
      <c r="X4600" t="str">
        <f>_xlfn.XLOOKUP(Table4[[#This Row],[StoreID]],Stores!A:A,Stores!B:B, "Not found")</f>
        <v>MegaMart Brianahaven</v>
      </c>
      <c r="Y4600" t="str">
        <f>_xlfn.XLOOKUP(Table4[[#This Row],[StoreID]],Stores!A:A,Stores!C:C, "Not Found")</f>
        <v>Brianahaven</v>
      </c>
      <c r="Z4600" t="str">
        <f>_xlfn.XLOOKUP(Table4[[#This Row],[StoreID]],Stores!A:A,Stores!D:D, "Not Found")</f>
        <v>North</v>
      </c>
    </row>
    <row r="4601" spans="1:26">
      <c r="A4601" t="s">
        <v>5467</v>
      </c>
      <c r="B4601" s="1">
        <v>45645</v>
      </c>
      <c r="C4601" t="s">
        <v>432</v>
      </c>
      <c r="D4601" t="s">
        <v>766</v>
      </c>
      <c r="E4601" t="s">
        <v>835</v>
      </c>
      <c r="F4601">
        <v>5</v>
      </c>
      <c r="G4601">
        <v>0.1</v>
      </c>
      <c r="H4601" t="s">
        <v>875</v>
      </c>
      <c r="I4601" s="4">
        <f>Table4[[#This Row],[Quantity]]*Table4[[#This Row],[UnitPrice]]</f>
        <v>6136.2</v>
      </c>
      <c r="J4601" s="4">
        <f>Table4[[#This Row],[Gross Revenue]]*(1-Table4[[#This Row],[Discount]])</f>
        <v>5522.58</v>
      </c>
      <c r="K4601" s="4">
        <f>Table4[[#This Row],[Quantity]]*Table4[[#This Row],[CostPrice]]</f>
        <v>4885.45</v>
      </c>
      <c r="L4601" s="4">
        <f>Table4[[#This Row],[Net Revenue]]-Table4[[#This Row],[Total Cost]]</f>
        <v>637.13000000000011</v>
      </c>
      <c r="M4601" t="str">
        <f>_xlfn.XLOOKUP(Table4[[#This Row],[ProductID]], Products!A:A,Products!B:B, "Not Found")</f>
        <v>Firm Dairy</v>
      </c>
      <c r="N4601" t="str">
        <f>TEXT(Table4[[#This Row],[Date]], "mmm")</f>
        <v>Dec</v>
      </c>
      <c r="O4601" t="str">
        <f>TEXT(Table4[[#This Row],[Date]], "yyyy")</f>
        <v>2024</v>
      </c>
      <c r="P4601" t="str">
        <f>_xlfn.XLOOKUP(Table4[[#This Row],[ProductID]],Products!A:A,Products!C:C, "Not Found")</f>
        <v>Groceries</v>
      </c>
      <c r="Q4601" t="str">
        <f>_xlfn.XLOOKUP(Table4[[#This Row],[ProductID]],Products!A:A,Products!D:D,"Not Found")</f>
        <v>Dairy</v>
      </c>
      <c r="R4601">
        <f>_xlfn.XLOOKUP(Table4[[#This Row],[ProductID]],Products!A:A,Products!E:E,"Not Found")</f>
        <v>1227.24</v>
      </c>
      <c r="S4601">
        <f>_xlfn.XLOOKUP(Table4[[#This Row],[ProductID]],Products!A:A,Products!F:F, "Not Found")</f>
        <v>977.09</v>
      </c>
      <c r="T4601" t="str">
        <f>_xlfn.XLOOKUP(Table4[[#This Row],[CustomerID]],Customers!A:A,Customers!D:D, "Not Found")</f>
        <v>M</v>
      </c>
      <c r="U4601" s="6">
        <f>_xlfn.XLOOKUP(Table4[[#This Row],[CustomerID]],Customers!A:A,Customers!E:E, "Not Found")</f>
        <v>20358</v>
      </c>
      <c r="V4601">
        <f ca="1">DATEDIF(Table4[[#This Row],[CustomerBirthday]], TODAY(), "Y")</f>
        <v>70</v>
      </c>
      <c r="W4601" t="str" cm="1">
        <f t="array" aca="1" ref="W4601" ca="1">_xlfn.IFS(Table4[[#This Row],[Age]]&lt;25, "Under 25",Table4[[#This Row],[Age]]=34, "25-34", Table4[[#This Row],[Age]]&lt;=49, "35-49", Table4[[#This Row],[Age]]&lt;=64, "50-64", Table4[[#This Row],[Age]]&gt;=65, "65+")</f>
        <v>65+</v>
      </c>
      <c r="X4601" t="str">
        <f>_xlfn.XLOOKUP(Table4[[#This Row],[StoreID]],Stores!A:A,Stores!B:B, "Not found")</f>
        <v>MegaMart Peckmouth</v>
      </c>
      <c r="Y4601" t="str">
        <f>_xlfn.XLOOKUP(Table4[[#This Row],[StoreID]],Stores!A:A,Stores!C:C, "Not Found")</f>
        <v>Peckmouth</v>
      </c>
      <c r="Z4601" t="str">
        <f>_xlfn.XLOOKUP(Table4[[#This Row],[StoreID]],Stores!A:A,Stores!D:D, "Not Found")</f>
        <v>East</v>
      </c>
    </row>
    <row r="4602" spans="1:26">
      <c r="A4602" t="s">
        <v>5468</v>
      </c>
      <c r="B4602" s="1">
        <v>45807</v>
      </c>
      <c r="C4602" t="s">
        <v>429</v>
      </c>
      <c r="D4602" t="s">
        <v>824</v>
      </c>
      <c r="E4602" t="s">
        <v>842</v>
      </c>
      <c r="F4602">
        <v>4</v>
      </c>
      <c r="G4602">
        <v>0.1</v>
      </c>
      <c r="H4602" t="s">
        <v>871</v>
      </c>
      <c r="I4602" s="4">
        <f>Table4[[#This Row],[Quantity]]*Table4[[#This Row],[UnitPrice]]</f>
        <v>1553.04</v>
      </c>
      <c r="J4602" s="4">
        <f>Table4[[#This Row],[Gross Revenue]]*(1-Table4[[#This Row],[Discount]])</f>
        <v>1397.7360000000001</v>
      </c>
      <c r="K4602" s="4">
        <f>Table4[[#This Row],[Quantity]]*Table4[[#This Row],[CostPrice]]</f>
        <v>797.2</v>
      </c>
      <c r="L4602" s="4">
        <f>Table4[[#This Row],[Net Revenue]]-Table4[[#This Row],[Total Cost]]</f>
        <v>600.53600000000006</v>
      </c>
      <c r="M4602" t="str">
        <f>_xlfn.XLOOKUP(Table4[[#This Row],[ProductID]], Products!A:A,Products!B:B, "Not Found")</f>
        <v>Possible Watches</v>
      </c>
      <c r="N4602" t="str">
        <f>TEXT(Table4[[#This Row],[Date]], "mmm")</f>
        <v>May</v>
      </c>
      <c r="O4602" t="str">
        <f>TEXT(Table4[[#This Row],[Date]], "yyyy")</f>
        <v>2025</v>
      </c>
      <c r="P4602" t="str">
        <f>_xlfn.XLOOKUP(Table4[[#This Row],[ProductID]],Products!A:A,Products!C:C, "Not Found")</f>
        <v>Fashion</v>
      </c>
      <c r="Q4602" t="str">
        <f>_xlfn.XLOOKUP(Table4[[#This Row],[ProductID]],Products!A:A,Products!D:D,"Not Found")</f>
        <v>Watches</v>
      </c>
      <c r="R4602">
        <f>_xlfn.XLOOKUP(Table4[[#This Row],[ProductID]],Products!A:A,Products!E:E,"Not Found")</f>
        <v>388.26</v>
      </c>
      <c r="S4602">
        <f>_xlfn.XLOOKUP(Table4[[#This Row],[ProductID]],Products!A:A,Products!F:F, "Not Found")</f>
        <v>199.3</v>
      </c>
      <c r="T4602" t="str">
        <f>_xlfn.XLOOKUP(Table4[[#This Row],[CustomerID]],Customers!A:A,Customers!D:D, "Not Found")</f>
        <v>M</v>
      </c>
      <c r="U4602" s="6">
        <f>_xlfn.XLOOKUP(Table4[[#This Row],[CustomerID]],Customers!A:A,Customers!E:E, "Not Found")</f>
        <v>21971</v>
      </c>
      <c r="V4602">
        <f ca="1">DATEDIF(Table4[[#This Row],[CustomerBirthday]], TODAY(), "Y")</f>
        <v>66</v>
      </c>
      <c r="W4602" t="str" cm="1">
        <f t="array" aca="1" ref="W4602" ca="1">_xlfn.IFS(Table4[[#This Row],[Age]]&lt;25, "Under 25",Table4[[#This Row],[Age]]=34, "25-34", Table4[[#This Row],[Age]]&lt;=49, "35-49", Table4[[#This Row],[Age]]&lt;=64, "50-64", Table4[[#This Row],[Age]]&gt;=65, "65+")</f>
        <v>65+</v>
      </c>
      <c r="X4602" t="str">
        <f>_xlfn.XLOOKUP(Table4[[#This Row],[StoreID]],Stores!A:A,Stores!B:B, "Not found")</f>
        <v>MegaMart Brianahaven</v>
      </c>
      <c r="Y4602" t="str">
        <f>_xlfn.XLOOKUP(Table4[[#This Row],[StoreID]],Stores!A:A,Stores!C:C, "Not Found")</f>
        <v>Brianahaven</v>
      </c>
      <c r="Z4602" t="str">
        <f>_xlfn.XLOOKUP(Table4[[#This Row],[StoreID]],Stores!A:A,Stores!D:D, "Not Found")</f>
        <v>North</v>
      </c>
    </row>
    <row r="4603" spans="1:26">
      <c r="A4603" t="s">
        <v>5469</v>
      </c>
      <c r="B4603" s="1">
        <v>45374</v>
      </c>
      <c r="C4603" t="s">
        <v>15</v>
      </c>
      <c r="D4603" t="s">
        <v>718</v>
      </c>
      <c r="E4603" t="s">
        <v>842</v>
      </c>
      <c r="F4603">
        <v>4</v>
      </c>
      <c r="G4603">
        <v>0.05</v>
      </c>
      <c r="H4603" t="s">
        <v>871</v>
      </c>
      <c r="I4603" s="4">
        <f>Table4[[#This Row],[Quantity]]*Table4[[#This Row],[UnitPrice]]</f>
        <v>1350.52</v>
      </c>
      <c r="J4603" s="4">
        <f>Table4[[#This Row],[Gross Revenue]]*(1-Table4[[#This Row],[Discount]])</f>
        <v>1282.9939999999999</v>
      </c>
      <c r="K4603" s="4">
        <f>Table4[[#This Row],[Quantity]]*Table4[[#This Row],[CostPrice]]</f>
        <v>676.12</v>
      </c>
      <c r="L4603" s="4">
        <f>Table4[[#This Row],[Net Revenue]]-Table4[[#This Row],[Total Cost]]</f>
        <v>606.87399999999991</v>
      </c>
      <c r="M4603" t="str">
        <f>_xlfn.XLOOKUP(Table4[[#This Row],[ProductID]], Products!A:A,Products!B:B, "Not Found")</f>
        <v>Here Footwear</v>
      </c>
      <c r="N4603" t="str">
        <f>TEXT(Table4[[#This Row],[Date]], "mmm")</f>
        <v>Mar</v>
      </c>
      <c r="O4603" t="str">
        <f>TEXT(Table4[[#This Row],[Date]], "yyyy")</f>
        <v>2024</v>
      </c>
      <c r="P4603" t="str">
        <f>_xlfn.XLOOKUP(Table4[[#This Row],[ProductID]],Products!A:A,Products!C:C, "Not Found")</f>
        <v>Fashion</v>
      </c>
      <c r="Q4603" t="str">
        <f>_xlfn.XLOOKUP(Table4[[#This Row],[ProductID]],Products!A:A,Products!D:D,"Not Found")</f>
        <v>Footwear</v>
      </c>
      <c r="R4603">
        <f>_xlfn.XLOOKUP(Table4[[#This Row],[ProductID]],Products!A:A,Products!E:E,"Not Found")</f>
        <v>337.63</v>
      </c>
      <c r="S4603">
        <f>_xlfn.XLOOKUP(Table4[[#This Row],[ProductID]],Products!A:A,Products!F:F, "Not Found")</f>
        <v>169.03</v>
      </c>
      <c r="T4603" t="str">
        <f>_xlfn.XLOOKUP(Table4[[#This Row],[CustomerID]],Customers!A:A,Customers!D:D, "Not Found")</f>
        <v>F</v>
      </c>
      <c r="U4603" s="6">
        <f>_xlfn.XLOOKUP(Table4[[#This Row],[CustomerID]],Customers!A:A,Customers!E:E, "Not Found")</f>
        <v>38461</v>
      </c>
      <c r="V4603">
        <f ca="1">DATEDIF(Table4[[#This Row],[CustomerBirthday]], TODAY(), "Y")</f>
        <v>21</v>
      </c>
      <c r="W4603" t="str" cm="1">
        <f t="array" aca="1" ref="W4603" ca="1">_xlfn.IFS(Table4[[#This Row],[Age]]&lt;25, "Under 25",Table4[[#This Row],[Age]]=34, "25-34", Table4[[#This Row],[Age]]&lt;=49, "35-49", Table4[[#This Row],[Age]]&lt;=64, "50-64", Table4[[#This Row],[Age]]&gt;=65, "65+")</f>
        <v>Under 25</v>
      </c>
      <c r="X4603" t="str">
        <f>_xlfn.XLOOKUP(Table4[[#This Row],[StoreID]],Stores!A:A,Stores!B:B, "Not found")</f>
        <v>MegaMart Brianahaven</v>
      </c>
      <c r="Y4603" t="str">
        <f>_xlfn.XLOOKUP(Table4[[#This Row],[StoreID]],Stores!A:A,Stores!C:C, "Not Found")</f>
        <v>Brianahaven</v>
      </c>
      <c r="Z4603" t="str">
        <f>_xlfn.XLOOKUP(Table4[[#This Row],[StoreID]],Stores!A:A,Stores!D:D, "Not Found")</f>
        <v>North</v>
      </c>
    </row>
    <row r="4604" spans="1:26">
      <c r="A4604" t="s">
        <v>5470</v>
      </c>
      <c r="B4604" s="1">
        <v>45261</v>
      </c>
      <c r="C4604" t="s">
        <v>454</v>
      </c>
      <c r="D4604" t="s">
        <v>774</v>
      </c>
      <c r="E4604" t="s">
        <v>831</v>
      </c>
      <c r="F4604">
        <v>2</v>
      </c>
      <c r="G4604">
        <v>0.1</v>
      </c>
      <c r="H4604" t="s">
        <v>871</v>
      </c>
      <c r="I4604" s="4">
        <f>Table4[[#This Row],[Quantity]]*Table4[[#This Row],[UnitPrice]]</f>
        <v>2974.82</v>
      </c>
      <c r="J4604" s="4">
        <f>Table4[[#This Row],[Gross Revenue]]*(1-Table4[[#This Row],[Discount]])</f>
        <v>2677.3380000000002</v>
      </c>
      <c r="K4604" s="4">
        <f>Table4[[#This Row],[Quantity]]*Table4[[#This Row],[CostPrice]]</f>
        <v>1626.14</v>
      </c>
      <c r="L4604" s="4">
        <f>Table4[[#This Row],[Net Revenue]]-Table4[[#This Row],[Total Cost]]</f>
        <v>1051.1980000000001</v>
      </c>
      <c r="M4604" t="str">
        <f>_xlfn.XLOOKUP(Table4[[#This Row],[ProductID]], Products!A:A,Products!B:B, "Not Found")</f>
        <v>Him Smartphone</v>
      </c>
      <c r="N4604" t="str">
        <f>TEXT(Table4[[#This Row],[Date]], "mmm")</f>
        <v>Dec</v>
      </c>
      <c r="O4604" t="str">
        <f>TEXT(Table4[[#This Row],[Date]], "yyyy")</f>
        <v>2023</v>
      </c>
      <c r="P4604" t="str">
        <f>_xlfn.XLOOKUP(Table4[[#This Row],[ProductID]],Products!A:A,Products!C:C, "Not Found")</f>
        <v>Electronics</v>
      </c>
      <c r="Q4604" t="str">
        <f>_xlfn.XLOOKUP(Table4[[#This Row],[ProductID]],Products!A:A,Products!D:D,"Not Found")</f>
        <v>Smartphone</v>
      </c>
      <c r="R4604">
        <f>_xlfn.XLOOKUP(Table4[[#This Row],[ProductID]],Products!A:A,Products!E:E,"Not Found")</f>
        <v>1487.41</v>
      </c>
      <c r="S4604">
        <f>_xlfn.XLOOKUP(Table4[[#This Row],[ProductID]],Products!A:A,Products!F:F, "Not Found")</f>
        <v>813.07</v>
      </c>
      <c r="T4604" t="str">
        <f>_xlfn.XLOOKUP(Table4[[#This Row],[CustomerID]],Customers!A:A,Customers!D:D, "Not Found")</f>
        <v>F</v>
      </c>
      <c r="U4604" s="6">
        <f>_xlfn.XLOOKUP(Table4[[#This Row],[CustomerID]],Customers!A:A,Customers!E:E, "Not Found")</f>
        <v>32818</v>
      </c>
      <c r="V4604">
        <f ca="1">DATEDIF(Table4[[#This Row],[CustomerBirthday]], TODAY(), "Y")</f>
        <v>36</v>
      </c>
      <c r="W4604" t="str" cm="1">
        <f t="array" aca="1" ref="W4604" ca="1">_xlfn.IFS(Table4[[#This Row],[Age]]&lt;25, "Under 25",Table4[[#This Row],[Age]]=34, "25-34", Table4[[#This Row],[Age]]&lt;=49, "35-49", Table4[[#This Row],[Age]]&lt;=64, "50-64", Table4[[#This Row],[Age]]&gt;=65, "65+")</f>
        <v>35-49</v>
      </c>
      <c r="X4604" t="str">
        <f>_xlfn.XLOOKUP(Table4[[#This Row],[StoreID]],Stores!A:A,Stores!B:B, "Not found")</f>
        <v>MegaMart Jimenezborough</v>
      </c>
      <c r="Y4604" t="str">
        <f>_xlfn.XLOOKUP(Table4[[#This Row],[StoreID]],Stores!A:A,Stores!C:C, "Not Found")</f>
        <v>Jimenezborough</v>
      </c>
      <c r="Z4604" t="str">
        <f>_xlfn.XLOOKUP(Table4[[#This Row],[StoreID]],Stores!A:A,Stores!D:D, "Not Found")</f>
        <v>South</v>
      </c>
    </row>
    <row r="4605" spans="1:26">
      <c r="A4605" t="s">
        <v>5471</v>
      </c>
      <c r="B4605" s="1">
        <v>45703</v>
      </c>
      <c r="C4605" t="s">
        <v>661</v>
      </c>
      <c r="D4605" t="s">
        <v>732</v>
      </c>
      <c r="E4605" t="s">
        <v>846</v>
      </c>
      <c r="F4605">
        <v>4</v>
      </c>
      <c r="G4605">
        <v>0.15</v>
      </c>
      <c r="H4605" t="s">
        <v>868</v>
      </c>
      <c r="I4605" s="4">
        <f>Table4[[#This Row],[Quantity]]*Table4[[#This Row],[UnitPrice]]</f>
        <v>5896.48</v>
      </c>
      <c r="J4605" s="4">
        <f>Table4[[#This Row],[Gross Revenue]]*(1-Table4[[#This Row],[Discount]])</f>
        <v>5012.0079999999998</v>
      </c>
      <c r="K4605" s="4">
        <f>Table4[[#This Row],[Quantity]]*Table4[[#This Row],[CostPrice]]</f>
        <v>3056.08</v>
      </c>
      <c r="L4605" s="4">
        <f>Table4[[#This Row],[Net Revenue]]-Table4[[#This Row],[Total Cost]]</f>
        <v>1955.9279999999999</v>
      </c>
      <c r="M4605" t="str">
        <f>_xlfn.XLOOKUP(Table4[[#This Row],[ProductID]], Products!A:A,Products!B:B, "Not Found")</f>
        <v>Understand Camera</v>
      </c>
      <c r="N4605" t="str">
        <f>TEXT(Table4[[#This Row],[Date]], "mmm")</f>
        <v>Feb</v>
      </c>
      <c r="O4605" t="str">
        <f>TEXT(Table4[[#This Row],[Date]], "yyyy")</f>
        <v>2025</v>
      </c>
      <c r="P4605" t="str">
        <f>_xlfn.XLOOKUP(Table4[[#This Row],[ProductID]],Products!A:A,Products!C:C, "Not Found")</f>
        <v>Electronics</v>
      </c>
      <c r="Q4605" t="str">
        <f>_xlfn.XLOOKUP(Table4[[#This Row],[ProductID]],Products!A:A,Products!D:D,"Not Found")</f>
        <v>Camera</v>
      </c>
      <c r="R4605">
        <f>_xlfn.XLOOKUP(Table4[[#This Row],[ProductID]],Products!A:A,Products!E:E,"Not Found")</f>
        <v>1474.12</v>
      </c>
      <c r="S4605">
        <f>_xlfn.XLOOKUP(Table4[[#This Row],[ProductID]],Products!A:A,Products!F:F, "Not Found")</f>
        <v>764.02</v>
      </c>
      <c r="T4605" t="str">
        <f>_xlfn.XLOOKUP(Table4[[#This Row],[CustomerID]],Customers!A:A,Customers!D:D, "Not Found")</f>
        <v>M</v>
      </c>
      <c r="U4605" s="6">
        <f>_xlfn.XLOOKUP(Table4[[#This Row],[CustomerID]],Customers!A:A,Customers!E:E, "Not Found")</f>
        <v>32522</v>
      </c>
      <c r="V4605">
        <f ca="1">DATEDIF(Table4[[#This Row],[CustomerBirthday]], TODAY(), "Y")</f>
        <v>37</v>
      </c>
      <c r="W4605" t="str" cm="1">
        <f t="array" aca="1" ref="W4605" ca="1">_xlfn.IFS(Table4[[#This Row],[Age]]&lt;25, "Under 25",Table4[[#This Row],[Age]]=34, "25-34", Table4[[#This Row],[Age]]&lt;=49, "35-49", Table4[[#This Row],[Age]]&lt;=64, "50-64", Table4[[#This Row],[Age]]&gt;=65, "65+")</f>
        <v>35-49</v>
      </c>
      <c r="X4605" t="str">
        <f>_xlfn.XLOOKUP(Table4[[#This Row],[StoreID]],Stores!A:A,Stores!B:B, "Not found")</f>
        <v>MegaMart Johnmouth</v>
      </c>
      <c r="Y4605" t="str">
        <f>_xlfn.XLOOKUP(Table4[[#This Row],[StoreID]],Stores!A:A,Stores!C:C, "Not Found")</f>
        <v>Johnmouth</v>
      </c>
      <c r="Z4605" t="str">
        <f>_xlfn.XLOOKUP(Table4[[#This Row],[StoreID]],Stores!A:A,Stores!D:D, "Not Found")</f>
        <v>East</v>
      </c>
    </row>
    <row r="4606" spans="1:26">
      <c r="A4606" t="s">
        <v>5472</v>
      </c>
      <c r="B4606" s="1">
        <v>45573</v>
      </c>
      <c r="C4606" t="s">
        <v>630</v>
      </c>
      <c r="D4606" t="s">
        <v>788</v>
      </c>
      <c r="E4606" t="s">
        <v>835</v>
      </c>
      <c r="F4606">
        <v>3</v>
      </c>
      <c r="G4606">
        <v>0.05</v>
      </c>
      <c r="H4606" t="s">
        <v>871</v>
      </c>
      <c r="I4606" s="4">
        <f>Table4[[#This Row],[Quantity]]*Table4[[#This Row],[UnitPrice]]</f>
        <v>3287.16</v>
      </c>
      <c r="J4606" s="4">
        <f>Table4[[#This Row],[Gross Revenue]]*(1-Table4[[#This Row],[Discount]])</f>
        <v>3122.8019999999997</v>
      </c>
      <c r="K4606" s="4">
        <f>Table4[[#This Row],[Quantity]]*Table4[[#This Row],[CostPrice]]</f>
        <v>2466.6000000000004</v>
      </c>
      <c r="L4606" s="4">
        <f>Table4[[#This Row],[Net Revenue]]-Table4[[#This Row],[Total Cost]]</f>
        <v>656.20199999999932</v>
      </c>
      <c r="M4606" t="str">
        <f>_xlfn.XLOOKUP(Table4[[#This Row],[ProductID]], Products!A:A,Products!B:B, "Not Found")</f>
        <v>Foot Snacks</v>
      </c>
      <c r="N4606" t="str">
        <f>TEXT(Table4[[#This Row],[Date]], "mmm")</f>
        <v>Oct</v>
      </c>
      <c r="O4606" t="str">
        <f>TEXT(Table4[[#This Row],[Date]], "yyyy")</f>
        <v>2024</v>
      </c>
      <c r="P4606" t="str">
        <f>_xlfn.XLOOKUP(Table4[[#This Row],[ProductID]],Products!A:A,Products!C:C, "Not Found")</f>
        <v>Groceries</v>
      </c>
      <c r="Q4606" t="str">
        <f>_xlfn.XLOOKUP(Table4[[#This Row],[ProductID]],Products!A:A,Products!D:D,"Not Found")</f>
        <v>Snacks</v>
      </c>
      <c r="R4606">
        <f>_xlfn.XLOOKUP(Table4[[#This Row],[ProductID]],Products!A:A,Products!E:E,"Not Found")</f>
        <v>1095.72</v>
      </c>
      <c r="S4606">
        <f>_xlfn.XLOOKUP(Table4[[#This Row],[ProductID]],Products!A:A,Products!F:F, "Not Found")</f>
        <v>822.2</v>
      </c>
      <c r="T4606" t="str">
        <f>_xlfn.XLOOKUP(Table4[[#This Row],[CustomerID]],Customers!A:A,Customers!D:D, "Not Found")</f>
        <v>F</v>
      </c>
      <c r="U4606" s="6">
        <f>_xlfn.XLOOKUP(Table4[[#This Row],[CustomerID]],Customers!A:A,Customers!E:E, "Not Found")</f>
        <v>22255</v>
      </c>
      <c r="V4606">
        <f ca="1">DATEDIF(Table4[[#This Row],[CustomerBirthday]], TODAY(), "Y")</f>
        <v>65</v>
      </c>
      <c r="W4606" t="str" cm="1">
        <f t="array" aca="1" ref="W4606" ca="1">_xlfn.IFS(Table4[[#This Row],[Age]]&lt;25, "Under 25",Table4[[#This Row],[Age]]=34, "25-34", Table4[[#This Row],[Age]]&lt;=49, "35-49", Table4[[#This Row],[Age]]&lt;=64, "50-64", Table4[[#This Row],[Age]]&gt;=65, "65+")</f>
        <v>65+</v>
      </c>
      <c r="X4606" t="str">
        <f>_xlfn.XLOOKUP(Table4[[#This Row],[StoreID]],Stores!A:A,Stores!B:B, "Not found")</f>
        <v>MegaMart Peckmouth</v>
      </c>
      <c r="Y4606" t="str">
        <f>_xlfn.XLOOKUP(Table4[[#This Row],[StoreID]],Stores!A:A,Stores!C:C, "Not Found")</f>
        <v>Peckmouth</v>
      </c>
      <c r="Z4606" t="str">
        <f>_xlfn.XLOOKUP(Table4[[#This Row],[StoreID]],Stores!A:A,Stores!D:D, "Not Found")</f>
        <v>East</v>
      </c>
    </row>
    <row r="4607" spans="1:26">
      <c r="A4607" t="s">
        <v>5473</v>
      </c>
      <c r="B4607" s="1">
        <v>45741</v>
      </c>
      <c r="C4607" t="s">
        <v>498</v>
      </c>
      <c r="D4607" t="s">
        <v>814</v>
      </c>
      <c r="E4607" t="s">
        <v>842</v>
      </c>
      <c r="F4607">
        <v>5</v>
      </c>
      <c r="G4607">
        <v>0.15</v>
      </c>
      <c r="H4607" t="s">
        <v>875</v>
      </c>
      <c r="I4607" s="4">
        <f>Table4[[#This Row],[Quantity]]*Table4[[#This Row],[UnitPrice]]</f>
        <v>6432.75</v>
      </c>
      <c r="J4607" s="4">
        <f>Table4[[#This Row],[Gross Revenue]]*(1-Table4[[#This Row],[Discount]])</f>
        <v>5467.8374999999996</v>
      </c>
      <c r="K4607" s="4">
        <f>Table4[[#This Row],[Quantity]]*Table4[[#This Row],[CostPrice]]</f>
        <v>3987.7</v>
      </c>
      <c r="L4607" s="4">
        <f>Table4[[#This Row],[Net Revenue]]-Table4[[#This Row],[Total Cost]]</f>
        <v>1480.1374999999998</v>
      </c>
      <c r="M4607" t="str">
        <f>_xlfn.XLOOKUP(Table4[[#This Row],[ProductID]], Products!A:A,Products!B:B, "Not Found")</f>
        <v>Least Accessories</v>
      </c>
      <c r="N4607" t="str">
        <f>TEXT(Table4[[#This Row],[Date]], "mmm")</f>
        <v>Mar</v>
      </c>
      <c r="O4607" t="str">
        <f>TEXT(Table4[[#This Row],[Date]], "yyyy")</f>
        <v>2025</v>
      </c>
      <c r="P4607" t="str">
        <f>_xlfn.XLOOKUP(Table4[[#This Row],[ProductID]],Products!A:A,Products!C:C, "Not Found")</f>
        <v>Fashion</v>
      </c>
      <c r="Q4607" t="str">
        <f>_xlfn.XLOOKUP(Table4[[#This Row],[ProductID]],Products!A:A,Products!D:D,"Not Found")</f>
        <v>Accessories</v>
      </c>
      <c r="R4607">
        <f>_xlfn.XLOOKUP(Table4[[#This Row],[ProductID]],Products!A:A,Products!E:E,"Not Found")</f>
        <v>1286.55</v>
      </c>
      <c r="S4607">
        <f>_xlfn.XLOOKUP(Table4[[#This Row],[ProductID]],Products!A:A,Products!F:F, "Not Found")</f>
        <v>797.54</v>
      </c>
      <c r="T4607" t="str">
        <f>_xlfn.XLOOKUP(Table4[[#This Row],[CustomerID]],Customers!A:A,Customers!D:D, "Not Found")</f>
        <v>M</v>
      </c>
      <c r="U4607" s="6">
        <f>_xlfn.XLOOKUP(Table4[[#This Row],[CustomerID]],Customers!A:A,Customers!E:E, "Not Found")</f>
        <v>39260</v>
      </c>
      <c r="V4607">
        <f ca="1">DATEDIF(Table4[[#This Row],[CustomerBirthday]], TODAY(), "Y")</f>
        <v>19</v>
      </c>
      <c r="W4607" t="str" cm="1">
        <f t="array" aca="1" ref="W4607" ca="1">_xlfn.IFS(Table4[[#This Row],[Age]]&lt;25, "Under 25",Table4[[#This Row],[Age]]=34, "25-34", Table4[[#This Row],[Age]]&lt;=49, "35-49", Table4[[#This Row],[Age]]&lt;=64, "50-64", Table4[[#This Row],[Age]]&gt;=65, "65+")</f>
        <v>Under 25</v>
      </c>
      <c r="X4607" t="str">
        <f>_xlfn.XLOOKUP(Table4[[#This Row],[StoreID]],Stores!A:A,Stores!B:B, "Not found")</f>
        <v>MegaMart Brianahaven</v>
      </c>
      <c r="Y4607" t="str">
        <f>_xlfn.XLOOKUP(Table4[[#This Row],[StoreID]],Stores!A:A,Stores!C:C, "Not Found")</f>
        <v>Brianahaven</v>
      </c>
      <c r="Z4607" t="str">
        <f>_xlfn.XLOOKUP(Table4[[#This Row],[StoreID]],Stores!A:A,Stores!D:D, "Not Found")</f>
        <v>North</v>
      </c>
    </row>
    <row r="4608" spans="1:26">
      <c r="A4608" t="s">
        <v>5474</v>
      </c>
      <c r="B4608" s="1">
        <v>45623</v>
      </c>
      <c r="C4608" t="s">
        <v>393</v>
      </c>
      <c r="D4608" t="s">
        <v>812</v>
      </c>
      <c r="E4608" t="s">
        <v>831</v>
      </c>
      <c r="F4608">
        <v>3</v>
      </c>
      <c r="G4608">
        <v>0.15</v>
      </c>
      <c r="H4608" t="s">
        <v>871</v>
      </c>
      <c r="I4608" s="4">
        <f>Table4[[#This Row],[Quantity]]*Table4[[#This Row],[UnitPrice]]</f>
        <v>1693.2599999999998</v>
      </c>
      <c r="J4608" s="4">
        <f>Table4[[#This Row],[Gross Revenue]]*(1-Table4[[#This Row],[Discount]])</f>
        <v>1439.2709999999997</v>
      </c>
      <c r="K4608" s="4">
        <f>Table4[[#This Row],[Quantity]]*Table4[[#This Row],[CostPrice]]</f>
        <v>881.87999999999988</v>
      </c>
      <c r="L4608" s="4">
        <f>Table4[[#This Row],[Net Revenue]]-Table4[[#This Row],[Total Cost]]</f>
        <v>557.39099999999985</v>
      </c>
      <c r="M4608" t="str">
        <f>_xlfn.XLOOKUP(Table4[[#This Row],[ProductID]], Products!A:A,Products!B:B, "Not Found")</f>
        <v>Soon Accessories</v>
      </c>
      <c r="N4608" t="str">
        <f>TEXT(Table4[[#This Row],[Date]], "mmm")</f>
        <v>Nov</v>
      </c>
      <c r="O4608" t="str">
        <f>TEXT(Table4[[#This Row],[Date]], "yyyy")</f>
        <v>2024</v>
      </c>
      <c r="P4608" t="str">
        <f>_xlfn.XLOOKUP(Table4[[#This Row],[ProductID]],Products!A:A,Products!C:C, "Not Found")</f>
        <v>Fashion</v>
      </c>
      <c r="Q4608" t="str">
        <f>_xlfn.XLOOKUP(Table4[[#This Row],[ProductID]],Products!A:A,Products!D:D,"Not Found")</f>
        <v>Accessories</v>
      </c>
      <c r="R4608">
        <f>_xlfn.XLOOKUP(Table4[[#This Row],[ProductID]],Products!A:A,Products!E:E,"Not Found")</f>
        <v>564.41999999999996</v>
      </c>
      <c r="S4608">
        <f>_xlfn.XLOOKUP(Table4[[#This Row],[ProductID]],Products!A:A,Products!F:F, "Not Found")</f>
        <v>293.95999999999998</v>
      </c>
      <c r="T4608" t="str">
        <f>_xlfn.XLOOKUP(Table4[[#This Row],[CustomerID]],Customers!A:A,Customers!D:D, "Not Found")</f>
        <v>M</v>
      </c>
      <c r="U4608" s="6">
        <f>_xlfn.XLOOKUP(Table4[[#This Row],[CustomerID]],Customers!A:A,Customers!E:E, "Not Found")</f>
        <v>25566</v>
      </c>
      <c r="V4608">
        <f ca="1">DATEDIF(Table4[[#This Row],[CustomerBirthday]], TODAY(), "Y")</f>
        <v>56</v>
      </c>
      <c r="W4608" t="str" cm="1">
        <f t="array" aca="1" ref="W4608" ca="1">_xlfn.IFS(Table4[[#This Row],[Age]]&lt;25, "Under 25",Table4[[#This Row],[Age]]=34, "25-34", Table4[[#This Row],[Age]]&lt;=49, "35-49", Table4[[#This Row],[Age]]&lt;=64, "50-64", Table4[[#This Row],[Age]]&gt;=65, "65+")</f>
        <v>50-64</v>
      </c>
      <c r="X4608" t="str">
        <f>_xlfn.XLOOKUP(Table4[[#This Row],[StoreID]],Stores!A:A,Stores!B:B, "Not found")</f>
        <v>MegaMart Jimenezborough</v>
      </c>
      <c r="Y4608" t="str">
        <f>_xlfn.XLOOKUP(Table4[[#This Row],[StoreID]],Stores!A:A,Stores!C:C, "Not Found")</f>
        <v>Jimenezborough</v>
      </c>
      <c r="Z4608" t="str">
        <f>_xlfn.XLOOKUP(Table4[[#This Row],[StoreID]],Stores!A:A,Stores!D:D, "Not Found")</f>
        <v>South</v>
      </c>
    </row>
    <row r="4609" spans="1:26">
      <c r="A4609" t="s">
        <v>5475</v>
      </c>
      <c r="B4609" s="1">
        <v>45792</v>
      </c>
      <c r="C4609" t="s">
        <v>179</v>
      </c>
      <c r="D4609" t="s">
        <v>734</v>
      </c>
      <c r="E4609" t="s">
        <v>831</v>
      </c>
      <c r="F4609">
        <v>3</v>
      </c>
      <c r="G4609">
        <v>0.1</v>
      </c>
      <c r="H4609" t="s">
        <v>871</v>
      </c>
      <c r="I4609" s="4">
        <f>Table4[[#This Row],[Quantity]]*Table4[[#This Row],[UnitPrice]]</f>
        <v>329.34000000000003</v>
      </c>
      <c r="J4609" s="4">
        <f>Table4[[#This Row],[Gross Revenue]]*(1-Table4[[#This Row],[Discount]])</f>
        <v>296.40600000000006</v>
      </c>
      <c r="K4609" s="4">
        <f>Table4[[#This Row],[Quantity]]*Table4[[#This Row],[CostPrice]]</f>
        <v>211.77</v>
      </c>
      <c r="L4609" s="4">
        <f>Table4[[#This Row],[Net Revenue]]-Table4[[#This Row],[Total Cost]]</f>
        <v>84.636000000000053</v>
      </c>
      <c r="M4609" t="str">
        <f>_xlfn.XLOOKUP(Table4[[#This Row],[ProductID]], Products!A:A,Products!B:B, "Not Found")</f>
        <v>Recognize Footwear</v>
      </c>
      <c r="N4609" t="str">
        <f>TEXT(Table4[[#This Row],[Date]], "mmm")</f>
        <v>May</v>
      </c>
      <c r="O4609" t="str">
        <f>TEXT(Table4[[#This Row],[Date]], "yyyy")</f>
        <v>2025</v>
      </c>
      <c r="P4609" t="str">
        <f>_xlfn.XLOOKUP(Table4[[#This Row],[ProductID]],Products!A:A,Products!C:C, "Not Found")</f>
        <v>Fashion</v>
      </c>
      <c r="Q4609" t="str">
        <f>_xlfn.XLOOKUP(Table4[[#This Row],[ProductID]],Products!A:A,Products!D:D,"Not Found")</f>
        <v>Footwear</v>
      </c>
      <c r="R4609">
        <f>_xlfn.XLOOKUP(Table4[[#This Row],[ProductID]],Products!A:A,Products!E:E,"Not Found")</f>
        <v>109.78</v>
      </c>
      <c r="S4609">
        <f>_xlfn.XLOOKUP(Table4[[#This Row],[ProductID]],Products!A:A,Products!F:F, "Not Found")</f>
        <v>70.59</v>
      </c>
      <c r="T4609" t="str">
        <f>_xlfn.XLOOKUP(Table4[[#This Row],[CustomerID]],Customers!A:A,Customers!D:D, "Not Found")</f>
        <v>M</v>
      </c>
      <c r="U4609" s="6">
        <f>_xlfn.XLOOKUP(Table4[[#This Row],[CustomerID]],Customers!A:A,Customers!E:E, "Not Found")</f>
        <v>23397</v>
      </c>
      <c r="V4609">
        <f ca="1">DATEDIF(Table4[[#This Row],[CustomerBirthday]], TODAY(), "Y")</f>
        <v>62</v>
      </c>
      <c r="W4609" t="str" cm="1">
        <f t="array" aca="1" ref="W4609" ca="1">_xlfn.IFS(Table4[[#This Row],[Age]]&lt;25, "Under 25",Table4[[#This Row],[Age]]=34, "25-34", Table4[[#This Row],[Age]]&lt;=49, "35-49", Table4[[#This Row],[Age]]&lt;=64, "50-64", Table4[[#This Row],[Age]]&gt;=65, "65+")</f>
        <v>50-64</v>
      </c>
      <c r="X4609" t="str">
        <f>_xlfn.XLOOKUP(Table4[[#This Row],[StoreID]],Stores!A:A,Stores!B:B, "Not found")</f>
        <v>MegaMart Jimenezborough</v>
      </c>
      <c r="Y4609" t="str">
        <f>_xlfn.XLOOKUP(Table4[[#This Row],[StoreID]],Stores!A:A,Stores!C:C, "Not Found")</f>
        <v>Jimenezborough</v>
      </c>
      <c r="Z4609" t="str">
        <f>_xlfn.XLOOKUP(Table4[[#This Row],[StoreID]],Stores!A:A,Stores!D:D, "Not Found")</f>
        <v>South</v>
      </c>
    </row>
    <row r="4610" spans="1:26">
      <c r="A4610" t="s">
        <v>5476</v>
      </c>
      <c r="B4610" s="1">
        <v>45643</v>
      </c>
      <c r="C4610" t="s">
        <v>254</v>
      </c>
      <c r="D4610" t="s">
        <v>739</v>
      </c>
      <c r="E4610" t="s">
        <v>831</v>
      </c>
      <c r="F4610">
        <v>3</v>
      </c>
      <c r="G4610">
        <v>0</v>
      </c>
      <c r="H4610" t="s">
        <v>871</v>
      </c>
      <c r="I4610" s="4">
        <f>Table4[[#This Row],[Quantity]]*Table4[[#This Row],[UnitPrice]]</f>
        <v>3582.3599999999997</v>
      </c>
      <c r="J4610" s="4">
        <f>Table4[[#This Row],[Gross Revenue]]*(1-Table4[[#This Row],[Discount]])</f>
        <v>3582.3599999999997</v>
      </c>
      <c r="K4610" s="4">
        <f>Table4[[#This Row],[Quantity]]*Table4[[#This Row],[CostPrice]]</f>
        <v>2516.8500000000004</v>
      </c>
      <c r="L4610" s="4">
        <f>Table4[[#This Row],[Net Revenue]]-Table4[[#This Row],[Total Cost]]</f>
        <v>1065.5099999999993</v>
      </c>
      <c r="M4610" t="str">
        <f>_xlfn.XLOOKUP(Table4[[#This Row],[ProductID]], Products!A:A,Products!B:B, "Not Found")</f>
        <v>Step Smartphone</v>
      </c>
      <c r="N4610" t="str">
        <f>TEXT(Table4[[#This Row],[Date]], "mmm")</f>
        <v>Dec</v>
      </c>
      <c r="O4610" t="str">
        <f>TEXT(Table4[[#This Row],[Date]], "yyyy")</f>
        <v>2024</v>
      </c>
      <c r="P4610" t="str">
        <f>_xlfn.XLOOKUP(Table4[[#This Row],[ProductID]],Products!A:A,Products!C:C, "Not Found")</f>
        <v>Electronics</v>
      </c>
      <c r="Q4610" t="str">
        <f>_xlfn.XLOOKUP(Table4[[#This Row],[ProductID]],Products!A:A,Products!D:D,"Not Found")</f>
        <v>Smartphone</v>
      </c>
      <c r="R4610">
        <f>_xlfn.XLOOKUP(Table4[[#This Row],[ProductID]],Products!A:A,Products!E:E,"Not Found")</f>
        <v>1194.1199999999999</v>
      </c>
      <c r="S4610">
        <f>_xlfn.XLOOKUP(Table4[[#This Row],[ProductID]],Products!A:A,Products!F:F, "Not Found")</f>
        <v>838.95</v>
      </c>
      <c r="T4610" t="str">
        <f>_xlfn.XLOOKUP(Table4[[#This Row],[CustomerID]],Customers!A:A,Customers!D:D, "Not Found")</f>
        <v>M</v>
      </c>
      <c r="U4610" s="6">
        <f>_xlfn.XLOOKUP(Table4[[#This Row],[CustomerID]],Customers!A:A,Customers!E:E, "Not Found")</f>
        <v>26914</v>
      </c>
      <c r="V4610">
        <f ca="1">DATEDIF(Table4[[#This Row],[CustomerBirthday]], TODAY(), "Y")</f>
        <v>52</v>
      </c>
      <c r="W4610" t="str" cm="1">
        <f t="array" aca="1" ref="W4610" ca="1">_xlfn.IFS(Table4[[#This Row],[Age]]&lt;25, "Under 25",Table4[[#This Row],[Age]]=34, "25-34", Table4[[#This Row],[Age]]&lt;=49, "35-49", Table4[[#This Row],[Age]]&lt;=64, "50-64", Table4[[#This Row],[Age]]&gt;=65, "65+")</f>
        <v>50-64</v>
      </c>
      <c r="X4610" t="str">
        <f>_xlfn.XLOOKUP(Table4[[#This Row],[StoreID]],Stores!A:A,Stores!B:B, "Not found")</f>
        <v>MegaMart Jimenezborough</v>
      </c>
      <c r="Y4610" t="str">
        <f>_xlfn.XLOOKUP(Table4[[#This Row],[StoreID]],Stores!A:A,Stores!C:C, "Not Found")</f>
        <v>Jimenezborough</v>
      </c>
      <c r="Z4610" t="str">
        <f>_xlfn.XLOOKUP(Table4[[#This Row],[StoreID]],Stores!A:A,Stores!D:D, "Not Found")</f>
        <v>South</v>
      </c>
    </row>
    <row r="4611" spans="1:26">
      <c r="A4611" t="s">
        <v>5477</v>
      </c>
      <c r="B4611" s="1">
        <v>45471</v>
      </c>
      <c r="C4611" t="s">
        <v>452</v>
      </c>
      <c r="D4611" t="s">
        <v>794</v>
      </c>
      <c r="E4611" t="s">
        <v>835</v>
      </c>
      <c r="F4611">
        <v>5</v>
      </c>
      <c r="G4611">
        <v>0.15</v>
      </c>
      <c r="H4611" t="s">
        <v>875</v>
      </c>
      <c r="I4611" s="4">
        <f>Table4[[#This Row],[Quantity]]*Table4[[#This Row],[UnitPrice]]</f>
        <v>2140.25</v>
      </c>
      <c r="J4611" s="4">
        <f>Table4[[#This Row],[Gross Revenue]]*(1-Table4[[#This Row],[Discount]])</f>
        <v>1819.2124999999999</v>
      </c>
      <c r="K4611" s="4">
        <f>Table4[[#This Row],[Quantity]]*Table4[[#This Row],[CostPrice]]</f>
        <v>1230.3499999999999</v>
      </c>
      <c r="L4611" s="4">
        <f>Table4[[#This Row],[Net Revenue]]-Table4[[#This Row],[Total Cost]]</f>
        <v>588.86249999999995</v>
      </c>
      <c r="M4611" t="str">
        <f>_xlfn.XLOOKUP(Table4[[#This Row],[ProductID]], Products!A:A,Products!B:B, "Not Found")</f>
        <v>Everything Laptop</v>
      </c>
      <c r="N4611" t="str">
        <f>TEXT(Table4[[#This Row],[Date]], "mmm")</f>
        <v>Jun</v>
      </c>
      <c r="O4611" t="str">
        <f>TEXT(Table4[[#This Row],[Date]], "yyyy")</f>
        <v>2024</v>
      </c>
      <c r="P4611" t="str">
        <f>_xlfn.XLOOKUP(Table4[[#This Row],[ProductID]],Products!A:A,Products!C:C, "Not Found")</f>
        <v>Electronics</v>
      </c>
      <c r="Q4611" t="str">
        <f>_xlfn.XLOOKUP(Table4[[#This Row],[ProductID]],Products!A:A,Products!D:D,"Not Found")</f>
        <v>Laptop</v>
      </c>
      <c r="R4611">
        <f>_xlfn.XLOOKUP(Table4[[#This Row],[ProductID]],Products!A:A,Products!E:E,"Not Found")</f>
        <v>428.05</v>
      </c>
      <c r="S4611">
        <f>_xlfn.XLOOKUP(Table4[[#This Row],[ProductID]],Products!A:A,Products!F:F, "Not Found")</f>
        <v>246.07</v>
      </c>
      <c r="T4611" t="str">
        <f>_xlfn.XLOOKUP(Table4[[#This Row],[CustomerID]],Customers!A:A,Customers!D:D, "Not Found")</f>
        <v>M</v>
      </c>
      <c r="U4611" s="6">
        <f>_xlfn.XLOOKUP(Table4[[#This Row],[CustomerID]],Customers!A:A,Customers!E:E, "Not Found")</f>
        <v>22556</v>
      </c>
      <c r="V4611">
        <f ca="1">DATEDIF(Table4[[#This Row],[CustomerBirthday]], TODAY(), "Y")</f>
        <v>64</v>
      </c>
      <c r="W4611" t="str" cm="1">
        <f t="array" aca="1" ref="W4611" ca="1">_xlfn.IFS(Table4[[#This Row],[Age]]&lt;25, "Under 25",Table4[[#This Row],[Age]]=34, "25-34", Table4[[#This Row],[Age]]&lt;=49, "35-49", Table4[[#This Row],[Age]]&lt;=64, "50-64", Table4[[#This Row],[Age]]&gt;=65, "65+")</f>
        <v>50-64</v>
      </c>
      <c r="X4611" t="str">
        <f>_xlfn.XLOOKUP(Table4[[#This Row],[StoreID]],Stores!A:A,Stores!B:B, "Not found")</f>
        <v>MegaMart Peckmouth</v>
      </c>
      <c r="Y4611" t="str">
        <f>_xlfn.XLOOKUP(Table4[[#This Row],[StoreID]],Stores!A:A,Stores!C:C, "Not Found")</f>
        <v>Peckmouth</v>
      </c>
      <c r="Z4611" t="str">
        <f>_xlfn.XLOOKUP(Table4[[#This Row],[StoreID]],Stores!A:A,Stores!D:D, "Not Found")</f>
        <v>East</v>
      </c>
    </row>
    <row r="4612" spans="1:26">
      <c r="A4612" t="s">
        <v>5478</v>
      </c>
      <c r="B4612" s="1">
        <v>45893</v>
      </c>
      <c r="C4612" t="s">
        <v>317</v>
      </c>
      <c r="D4612" t="s">
        <v>732</v>
      </c>
      <c r="E4612" t="s">
        <v>846</v>
      </c>
      <c r="F4612">
        <v>4</v>
      </c>
      <c r="G4612">
        <v>0.15</v>
      </c>
      <c r="H4612" t="s">
        <v>865</v>
      </c>
      <c r="I4612" s="4">
        <f>Table4[[#This Row],[Quantity]]*Table4[[#This Row],[UnitPrice]]</f>
        <v>5896.48</v>
      </c>
      <c r="J4612" s="4">
        <f>Table4[[#This Row],[Gross Revenue]]*(1-Table4[[#This Row],[Discount]])</f>
        <v>5012.0079999999998</v>
      </c>
      <c r="K4612" s="4">
        <f>Table4[[#This Row],[Quantity]]*Table4[[#This Row],[CostPrice]]</f>
        <v>3056.08</v>
      </c>
      <c r="L4612" s="4">
        <f>Table4[[#This Row],[Net Revenue]]-Table4[[#This Row],[Total Cost]]</f>
        <v>1955.9279999999999</v>
      </c>
      <c r="M4612" t="str">
        <f>_xlfn.XLOOKUP(Table4[[#This Row],[ProductID]], Products!A:A,Products!B:B, "Not Found")</f>
        <v>Understand Camera</v>
      </c>
      <c r="N4612" t="str">
        <f>TEXT(Table4[[#This Row],[Date]], "mmm")</f>
        <v>Aug</v>
      </c>
      <c r="O4612" t="str">
        <f>TEXT(Table4[[#This Row],[Date]], "yyyy")</f>
        <v>2025</v>
      </c>
      <c r="P4612" t="str">
        <f>_xlfn.XLOOKUP(Table4[[#This Row],[ProductID]],Products!A:A,Products!C:C, "Not Found")</f>
        <v>Electronics</v>
      </c>
      <c r="Q4612" t="str">
        <f>_xlfn.XLOOKUP(Table4[[#This Row],[ProductID]],Products!A:A,Products!D:D,"Not Found")</f>
        <v>Camera</v>
      </c>
      <c r="R4612">
        <f>_xlfn.XLOOKUP(Table4[[#This Row],[ProductID]],Products!A:A,Products!E:E,"Not Found")</f>
        <v>1474.12</v>
      </c>
      <c r="S4612">
        <f>_xlfn.XLOOKUP(Table4[[#This Row],[ProductID]],Products!A:A,Products!F:F, "Not Found")</f>
        <v>764.02</v>
      </c>
      <c r="T4612" t="str">
        <f>_xlfn.XLOOKUP(Table4[[#This Row],[CustomerID]],Customers!A:A,Customers!D:D, "Not Found")</f>
        <v>M</v>
      </c>
      <c r="U4612" s="6">
        <f>_xlfn.XLOOKUP(Table4[[#This Row],[CustomerID]],Customers!A:A,Customers!E:E, "Not Found")</f>
        <v>26377</v>
      </c>
      <c r="V4612">
        <f ca="1">DATEDIF(Table4[[#This Row],[CustomerBirthday]], TODAY(), "Y")</f>
        <v>54</v>
      </c>
      <c r="W4612" t="str" cm="1">
        <f t="array" aca="1" ref="W4612" ca="1">_xlfn.IFS(Table4[[#This Row],[Age]]&lt;25, "Under 25",Table4[[#This Row],[Age]]=34, "25-34", Table4[[#This Row],[Age]]&lt;=49, "35-49", Table4[[#This Row],[Age]]&lt;=64, "50-64", Table4[[#This Row],[Age]]&gt;=65, "65+")</f>
        <v>50-64</v>
      </c>
      <c r="X4612" t="str">
        <f>_xlfn.XLOOKUP(Table4[[#This Row],[StoreID]],Stores!A:A,Stores!B:B, "Not found")</f>
        <v>MegaMart Johnmouth</v>
      </c>
      <c r="Y4612" t="str">
        <f>_xlfn.XLOOKUP(Table4[[#This Row],[StoreID]],Stores!A:A,Stores!C:C, "Not Found")</f>
        <v>Johnmouth</v>
      </c>
      <c r="Z4612" t="str">
        <f>_xlfn.XLOOKUP(Table4[[#This Row],[StoreID]],Stores!A:A,Stores!D:D, "Not Found")</f>
        <v>East</v>
      </c>
    </row>
    <row r="4613" spans="1:26">
      <c r="A4613" t="s">
        <v>5479</v>
      </c>
      <c r="B4613" s="1">
        <v>45707</v>
      </c>
      <c r="C4613" t="s">
        <v>700</v>
      </c>
      <c r="D4613" t="s">
        <v>788</v>
      </c>
      <c r="E4613" t="s">
        <v>831</v>
      </c>
      <c r="F4613">
        <v>3</v>
      </c>
      <c r="G4613">
        <v>0.05</v>
      </c>
      <c r="H4613" t="s">
        <v>865</v>
      </c>
      <c r="I4613" s="4">
        <f>Table4[[#This Row],[Quantity]]*Table4[[#This Row],[UnitPrice]]</f>
        <v>3287.16</v>
      </c>
      <c r="J4613" s="4">
        <f>Table4[[#This Row],[Gross Revenue]]*(1-Table4[[#This Row],[Discount]])</f>
        <v>3122.8019999999997</v>
      </c>
      <c r="K4613" s="4">
        <f>Table4[[#This Row],[Quantity]]*Table4[[#This Row],[CostPrice]]</f>
        <v>2466.6000000000004</v>
      </c>
      <c r="L4613" s="4">
        <f>Table4[[#This Row],[Net Revenue]]-Table4[[#This Row],[Total Cost]]</f>
        <v>656.20199999999932</v>
      </c>
      <c r="M4613" t="str">
        <f>_xlfn.XLOOKUP(Table4[[#This Row],[ProductID]], Products!A:A,Products!B:B, "Not Found")</f>
        <v>Foot Snacks</v>
      </c>
      <c r="N4613" t="str">
        <f>TEXT(Table4[[#This Row],[Date]], "mmm")</f>
        <v>Feb</v>
      </c>
      <c r="O4613" t="str">
        <f>TEXT(Table4[[#This Row],[Date]], "yyyy")</f>
        <v>2025</v>
      </c>
      <c r="P4613" t="str">
        <f>_xlfn.XLOOKUP(Table4[[#This Row],[ProductID]],Products!A:A,Products!C:C, "Not Found")</f>
        <v>Groceries</v>
      </c>
      <c r="Q4613" t="str">
        <f>_xlfn.XLOOKUP(Table4[[#This Row],[ProductID]],Products!A:A,Products!D:D,"Not Found")</f>
        <v>Snacks</v>
      </c>
      <c r="R4613">
        <f>_xlfn.XLOOKUP(Table4[[#This Row],[ProductID]],Products!A:A,Products!E:E,"Not Found")</f>
        <v>1095.72</v>
      </c>
      <c r="S4613">
        <f>_xlfn.XLOOKUP(Table4[[#This Row],[ProductID]],Products!A:A,Products!F:F, "Not Found")</f>
        <v>822.2</v>
      </c>
      <c r="T4613" t="str">
        <f>_xlfn.XLOOKUP(Table4[[#This Row],[CustomerID]],Customers!A:A,Customers!D:D, "Not Found")</f>
        <v>F</v>
      </c>
      <c r="U4613" s="6">
        <f>_xlfn.XLOOKUP(Table4[[#This Row],[CustomerID]],Customers!A:A,Customers!E:E, "Not Found")</f>
        <v>25706</v>
      </c>
      <c r="V4613">
        <f ca="1">DATEDIF(Table4[[#This Row],[CustomerBirthday]], TODAY(), "Y")</f>
        <v>56</v>
      </c>
      <c r="W4613" t="str" cm="1">
        <f t="array" aca="1" ref="W4613" ca="1">_xlfn.IFS(Table4[[#This Row],[Age]]&lt;25, "Under 25",Table4[[#This Row],[Age]]=34, "25-34", Table4[[#This Row],[Age]]&lt;=49, "35-49", Table4[[#This Row],[Age]]&lt;=64, "50-64", Table4[[#This Row],[Age]]&gt;=65, "65+")</f>
        <v>50-64</v>
      </c>
      <c r="X4613" t="str">
        <f>_xlfn.XLOOKUP(Table4[[#This Row],[StoreID]],Stores!A:A,Stores!B:B, "Not found")</f>
        <v>MegaMart Jimenezborough</v>
      </c>
      <c r="Y4613" t="str">
        <f>_xlfn.XLOOKUP(Table4[[#This Row],[StoreID]],Stores!A:A,Stores!C:C, "Not Found")</f>
        <v>Jimenezborough</v>
      </c>
      <c r="Z4613" t="str">
        <f>_xlfn.XLOOKUP(Table4[[#This Row],[StoreID]],Stores!A:A,Stores!D:D, "Not Found")</f>
        <v>South</v>
      </c>
    </row>
    <row r="4614" spans="1:26">
      <c r="A4614" t="s">
        <v>5480</v>
      </c>
      <c r="B4614" s="1">
        <v>45297</v>
      </c>
      <c r="C4614" t="s">
        <v>396</v>
      </c>
      <c r="D4614" t="s">
        <v>718</v>
      </c>
      <c r="E4614" t="s">
        <v>842</v>
      </c>
      <c r="F4614">
        <v>1</v>
      </c>
      <c r="G4614">
        <v>0.15</v>
      </c>
      <c r="H4614" t="s">
        <v>868</v>
      </c>
      <c r="I4614" s="4">
        <f>Table4[[#This Row],[Quantity]]*Table4[[#This Row],[UnitPrice]]</f>
        <v>337.63</v>
      </c>
      <c r="J4614" s="4">
        <f>Table4[[#This Row],[Gross Revenue]]*(1-Table4[[#This Row],[Discount]])</f>
        <v>286.9855</v>
      </c>
      <c r="K4614" s="4">
        <f>Table4[[#This Row],[Quantity]]*Table4[[#This Row],[CostPrice]]</f>
        <v>169.03</v>
      </c>
      <c r="L4614" s="4">
        <f>Table4[[#This Row],[Net Revenue]]-Table4[[#This Row],[Total Cost]]</f>
        <v>117.9555</v>
      </c>
      <c r="M4614" t="str">
        <f>_xlfn.XLOOKUP(Table4[[#This Row],[ProductID]], Products!A:A,Products!B:B, "Not Found")</f>
        <v>Here Footwear</v>
      </c>
      <c r="N4614" t="str">
        <f>TEXT(Table4[[#This Row],[Date]], "mmm")</f>
        <v>Jan</v>
      </c>
      <c r="O4614" t="str">
        <f>TEXT(Table4[[#This Row],[Date]], "yyyy")</f>
        <v>2024</v>
      </c>
      <c r="P4614" t="str">
        <f>_xlfn.XLOOKUP(Table4[[#This Row],[ProductID]],Products!A:A,Products!C:C, "Not Found")</f>
        <v>Fashion</v>
      </c>
      <c r="Q4614" t="str">
        <f>_xlfn.XLOOKUP(Table4[[#This Row],[ProductID]],Products!A:A,Products!D:D,"Not Found")</f>
        <v>Footwear</v>
      </c>
      <c r="R4614">
        <f>_xlfn.XLOOKUP(Table4[[#This Row],[ProductID]],Products!A:A,Products!E:E,"Not Found")</f>
        <v>337.63</v>
      </c>
      <c r="S4614">
        <f>_xlfn.XLOOKUP(Table4[[#This Row],[ProductID]],Products!A:A,Products!F:F, "Not Found")</f>
        <v>169.03</v>
      </c>
      <c r="T4614" t="str">
        <f>_xlfn.XLOOKUP(Table4[[#This Row],[CustomerID]],Customers!A:A,Customers!D:D, "Not Found")</f>
        <v>F</v>
      </c>
      <c r="U4614" s="6">
        <f>_xlfn.XLOOKUP(Table4[[#This Row],[CustomerID]],Customers!A:A,Customers!E:E, "Not Found")</f>
        <v>31890</v>
      </c>
      <c r="V4614">
        <f ca="1">DATEDIF(Table4[[#This Row],[CustomerBirthday]], TODAY(), "Y")</f>
        <v>39</v>
      </c>
      <c r="W4614" t="str" cm="1">
        <f t="array" aca="1" ref="W4614" ca="1">_xlfn.IFS(Table4[[#This Row],[Age]]&lt;25, "Under 25",Table4[[#This Row],[Age]]=34, "25-34", Table4[[#This Row],[Age]]&lt;=49, "35-49", Table4[[#This Row],[Age]]&lt;=64, "50-64", Table4[[#This Row],[Age]]&gt;=65, "65+")</f>
        <v>35-49</v>
      </c>
      <c r="X4614" t="str">
        <f>_xlfn.XLOOKUP(Table4[[#This Row],[StoreID]],Stores!A:A,Stores!B:B, "Not found")</f>
        <v>MegaMart Brianahaven</v>
      </c>
      <c r="Y4614" t="str">
        <f>_xlfn.XLOOKUP(Table4[[#This Row],[StoreID]],Stores!A:A,Stores!C:C, "Not Found")</f>
        <v>Brianahaven</v>
      </c>
      <c r="Z4614" t="str">
        <f>_xlfn.XLOOKUP(Table4[[#This Row],[StoreID]],Stores!A:A,Stores!D:D, "Not Found")</f>
        <v>North</v>
      </c>
    </row>
    <row r="4615" spans="1:26">
      <c r="A4615" t="s">
        <v>5481</v>
      </c>
      <c r="B4615" s="1">
        <v>45564</v>
      </c>
      <c r="C4615" t="s">
        <v>469</v>
      </c>
      <c r="D4615" t="s">
        <v>816</v>
      </c>
      <c r="E4615" t="s">
        <v>839</v>
      </c>
      <c r="F4615">
        <v>3</v>
      </c>
      <c r="G4615">
        <v>0.1</v>
      </c>
      <c r="H4615" t="s">
        <v>871</v>
      </c>
      <c r="I4615" s="4">
        <f>Table4[[#This Row],[Quantity]]*Table4[[#This Row],[UnitPrice]]</f>
        <v>5637.24</v>
      </c>
      <c r="J4615" s="4">
        <f>Table4[[#This Row],[Gross Revenue]]*(1-Table4[[#This Row],[Discount]])</f>
        <v>5073.5159999999996</v>
      </c>
      <c r="K4615" s="4">
        <f>Table4[[#This Row],[Quantity]]*Table4[[#This Row],[CostPrice]]</f>
        <v>3013.68</v>
      </c>
      <c r="L4615" s="4">
        <f>Table4[[#This Row],[Net Revenue]]-Table4[[#This Row],[Total Cost]]</f>
        <v>2059.8359999999998</v>
      </c>
      <c r="M4615" t="str">
        <f>_xlfn.XLOOKUP(Table4[[#This Row],[ProductID]], Products!A:A,Products!B:B, "Not Found")</f>
        <v>Set Dairy</v>
      </c>
      <c r="N4615" t="str">
        <f>TEXT(Table4[[#This Row],[Date]], "mmm")</f>
        <v>Sep</v>
      </c>
      <c r="O4615" t="str">
        <f>TEXT(Table4[[#This Row],[Date]], "yyyy")</f>
        <v>2024</v>
      </c>
      <c r="P4615" t="str">
        <f>_xlfn.XLOOKUP(Table4[[#This Row],[ProductID]],Products!A:A,Products!C:C, "Not Found")</f>
        <v>Groceries</v>
      </c>
      <c r="Q4615" t="str">
        <f>_xlfn.XLOOKUP(Table4[[#This Row],[ProductID]],Products!A:A,Products!D:D,"Not Found")</f>
        <v>Dairy</v>
      </c>
      <c r="R4615">
        <f>_xlfn.XLOOKUP(Table4[[#This Row],[ProductID]],Products!A:A,Products!E:E,"Not Found")</f>
        <v>1879.08</v>
      </c>
      <c r="S4615">
        <f>_xlfn.XLOOKUP(Table4[[#This Row],[ProductID]],Products!A:A,Products!F:F, "Not Found")</f>
        <v>1004.56</v>
      </c>
      <c r="T4615" t="str">
        <f>_xlfn.XLOOKUP(Table4[[#This Row],[CustomerID]],Customers!A:A,Customers!D:D, "Not Found")</f>
        <v>F</v>
      </c>
      <c r="U4615" s="6">
        <f>_xlfn.XLOOKUP(Table4[[#This Row],[CustomerID]],Customers!A:A,Customers!E:E, "Not Found")</f>
        <v>27978</v>
      </c>
      <c r="V4615">
        <f ca="1">DATEDIF(Table4[[#This Row],[CustomerBirthday]], TODAY(), "Y")</f>
        <v>49</v>
      </c>
      <c r="W4615" t="str" cm="1">
        <f t="array" aca="1" ref="W4615" ca="1">_xlfn.IFS(Table4[[#This Row],[Age]]&lt;25, "Under 25",Table4[[#This Row],[Age]]=34, "25-34", Table4[[#This Row],[Age]]&lt;=49, "35-49", Table4[[#This Row],[Age]]&lt;=64, "50-64", Table4[[#This Row],[Age]]&gt;=65, "65+")</f>
        <v>35-49</v>
      </c>
      <c r="X4615" t="str">
        <f>_xlfn.XLOOKUP(Table4[[#This Row],[StoreID]],Stores!A:A,Stores!B:B, "Not found")</f>
        <v>MegaMart New Michele</v>
      </c>
      <c r="Y4615" t="str">
        <f>_xlfn.XLOOKUP(Table4[[#This Row],[StoreID]],Stores!A:A,Stores!C:C, "Not Found")</f>
        <v>New Michele</v>
      </c>
      <c r="Z4615" t="str">
        <f>_xlfn.XLOOKUP(Table4[[#This Row],[StoreID]],Stores!A:A,Stores!D:D, "Not Found")</f>
        <v>West</v>
      </c>
    </row>
    <row r="4616" spans="1:26">
      <c r="A4616" t="s">
        <v>5482</v>
      </c>
      <c r="B4616" s="1">
        <v>45279</v>
      </c>
      <c r="C4616" t="s">
        <v>419</v>
      </c>
      <c r="D4616" t="s">
        <v>808</v>
      </c>
      <c r="E4616" t="s">
        <v>831</v>
      </c>
      <c r="F4616">
        <v>5</v>
      </c>
      <c r="G4616">
        <v>0</v>
      </c>
      <c r="H4616" t="s">
        <v>871</v>
      </c>
      <c r="I4616" s="4">
        <f>Table4[[#This Row],[Quantity]]*Table4[[#This Row],[UnitPrice]]</f>
        <v>8175.05</v>
      </c>
      <c r="J4616" s="4">
        <f>Table4[[#This Row],[Gross Revenue]]*(1-Table4[[#This Row],[Discount]])</f>
        <v>8175.05</v>
      </c>
      <c r="K4616" s="4">
        <f>Table4[[#This Row],[Quantity]]*Table4[[#This Row],[CostPrice]]</f>
        <v>5216.45</v>
      </c>
      <c r="L4616" s="4">
        <f>Table4[[#This Row],[Net Revenue]]-Table4[[#This Row],[Total Cost]]</f>
        <v>2958.6000000000004</v>
      </c>
      <c r="M4616" t="str">
        <f>_xlfn.XLOOKUP(Table4[[#This Row],[ProductID]], Products!A:A,Products!B:B, "Not Found")</f>
        <v>Present Television</v>
      </c>
      <c r="N4616" t="str">
        <f>TEXT(Table4[[#This Row],[Date]], "mmm")</f>
        <v>Dec</v>
      </c>
      <c r="O4616" t="str">
        <f>TEXT(Table4[[#This Row],[Date]], "yyyy")</f>
        <v>2023</v>
      </c>
      <c r="P4616" t="str">
        <f>_xlfn.XLOOKUP(Table4[[#This Row],[ProductID]],Products!A:A,Products!C:C, "Not Found")</f>
        <v>Electronics</v>
      </c>
      <c r="Q4616" t="str">
        <f>_xlfn.XLOOKUP(Table4[[#This Row],[ProductID]],Products!A:A,Products!D:D,"Not Found")</f>
        <v>Television</v>
      </c>
      <c r="R4616">
        <f>_xlfn.XLOOKUP(Table4[[#This Row],[ProductID]],Products!A:A,Products!E:E,"Not Found")</f>
        <v>1635.01</v>
      </c>
      <c r="S4616">
        <f>_xlfn.XLOOKUP(Table4[[#This Row],[ProductID]],Products!A:A,Products!F:F, "Not Found")</f>
        <v>1043.29</v>
      </c>
      <c r="T4616" t="str">
        <f>_xlfn.XLOOKUP(Table4[[#This Row],[CustomerID]],Customers!A:A,Customers!D:D, "Not Found")</f>
        <v>F</v>
      </c>
      <c r="U4616" s="6">
        <f>_xlfn.XLOOKUP(Table4[[#This Row],[CustomerID]],Customers!A:A,Customers!E:E, "Not Found")</f>
        <v>30679</v>
      </c>
      <c r="V4616">
        <f ca="1">DATEDIF(Table4[[#This Row],[CustomerBirthday]], TODAY(), "Y")</f>
        <v>42</v>
      </c>
      <c r="W4616" t="str" cm="1">
        <f t="array" aca="1" ref="W4616" ca="1">_xlfn.IFS(Table4[[#This Row],[Age]]&lt;25, "Under 25",Table4[[#This Row],[Age]]=34, "25-34", Table4[[#This Row],[Age]]&lt;=49, "35-49", Table4[[#This Row],[Age]]&lt;=64, "50-64", Table4[[#This Row],[Age]]&gt;=65, "65+")</f>
        <v>35-49</v>
      </c>
      <c r="X4616" t="str">
        <f>_xlfn.XLOOKUP(Table4[[#This Row],[StoreID]],Stores!A:A,Stores!B:B, "Not found")</f>
        <v>MegaMart Jimenezborough</v>
      </c>
      <c r="Y4616" t="str">
        <f>_xlfn.XLOOKUP(Table4[[#This Row],[StoreID]],Stores!A:A,Stores!C:C, "Not Found")</f>
        <v>Jimenezborough</v>
      </c>
      <c r="Z4616" t="str">
        <f>_xlfn.XLOOKUP(Table4[[#This Row],[StoreID]],Stores!A:A,Stores!D:D, "Not Found")</f>
        <v>South</v>
      </c>
    </row>
    <row r="4617" spans="1:26">
      <c r="A4617" t="s">
        <v>5483</v>
      </c>
      <c r="B4617" s="1">
        <v>45246</v>
      </c>
      <c r="C4617" t="s">
        <v>494</v>
      </c>
      <c r="D4617" t="s">
        <v>753</v>
      </c>
      <c r="E4617" t="s">
        <v>839</v>
      </c>
      <c r="F4617">
        <v>2</v>
      </c>
      <c r="G4617">
        <v>0.05</v>
      </c>
      <c r="H4617" t="s">
        <v>868</v>
      </c>
      <c r="I4617" s="4">
        <f>Table4[[#This Row],[Quantity]]*Table4[[#This Row],[UnitPrice]]</f>
        <v>540.9</v>
      </c>
      <c r="J4617" s="4">
        <f>Table4[[#This Row],[Gross Revenue]]*(1-Table4[[#This Row],[Discount]])</f>
        <v>513.8549999999999</v>
      </c>
      <c r="K4617" s="4">
        <f>Table4[[#This Row],[Quantity]]*Table4[[#This Row],[CostPrice]]</f>
        <v>375.2</v>
      </c>
      <c r="L4617" s="4">
        <f>Table4[[#This Row],[Net Revenue]]-Table4[[#This Row],[Total Cost]]</f>
        <v>138.65499999999992</v>
      </c>
      <c r="M4617" t="str">
        <f>_xlfn.XLOOKUP(Table4[[#This Row],[ProductID]], Products!A:A,Products!B:B, "Not Found")</f>
        <v>Whether Bags</v>
      </c>
      <c r="N4617" t="str">
        <f>TEXT(Table4[[#This Row],[Date]], "mmm")</f>
        <v>Nov</v>
      </c>
      <c r="O4617" t="str">
        <f>TEXT(Table4[[#This Row],[Date]], "yyyy")</f>
        <v>2023</v>
      </c>
      <c r="P4617" t="str">
        <f>_xlfn.XLOOKUP(Table4[[#This Row],[ProductID]],Products!A:A,Products!C:C, "Not Found")</f>
        <v>Fashion</v>
      </c>
      <c r="Q4617" t="str">
        <f>_xlfn.XLOOKUP(Table4[[#This Row],[ProductID]],Products!A:A,Products!D:D,"Not Found")</f>
        <v>Bags</v>
      </c>
      <c r="R4617">
        <f>_xlfn.XLOOKUP(Table4[[#This Row],[ProductID]],Products!A:A,Products!E:E,"Not Found")</f>
        <v>270.45</v>
      </c>
      <c r="S4617">
        <f>_xlfn.XLOOKUP(Table4[[#This Row],[ProductID]],Products!A:A,Products!F:F, "Not Found")</f>
        <v>187.6</v>
      </c>
      <c r="T4617" t="str">
        <f>_xlfn.XLOOKUP(Table4[[#This Row],[CustomerID]],Customers!A:A,Customers!D:D, "Not Found")</f>
        <v>M</v>
      </c>
      <c r="U4617" s="6">
        <f>_xlfn.XLOOKUP(Table4[[#This Row],[CustomerID]],Customers!A:A,Customers!E:E, "Not Found")</f>
        <v>31478</v>
      </c>
      <c r="V4617">
        <f ca="1">DATEDIF(Table4[[#This Row],[CustomerBirthday]], TODAY(), "Y")</f>
        <v>40</v>
      </c>
      <c r="W4617" t="str" cm="1">
        <f t="array" aca="1" ref="W4617" ca="1">_xlfn.IFS(Table4[[#This Row],[Age]]&lt;25, "Under 25",Table4[[#This Row],[Age]]=34, "25-34", Table4[[#This Row],[Age]]&lt;=49, "35-49", Table4[[#This Row],[Age]]&lt;=64, "50-64", Table4[[#This Row],[Age]]&gt;=65, "65+")</f>
        <v>35-49</v>
      </c>
      <c r="X4617" t="str">
        <f>_xlfn.XLOOKUP(Table4[[#This Row],[StoreID]],Stores!A:A,Stores!B:B, "Not found")</f>
        <v>MegaMart New Michele</v>
      </c>
      <c r="Y4617" t="str">
        <f>_xlfn.XLOOKUP(Table4[[#This Row],[StoreID]],Stores!A:A,Stores!C:C, "Not Found")</f>
        <v>New Michele</v>
      </c>
      <c r="Z4617" t="str">
        <f>_xlfn.XLOOKUP(Table4[[#This Row],[StoreID]],Stores!A:A,Stores!D:D, "Not Found")</f>
        <v>West</v>
      </c>
    </row>
    <row r="4618" spans="1:26">
      <c r="A4618" t="s">
        <v>5484</v>
      </c>
      <c r="B4618" s="1">
        <v>45184</v>
      </c>
      <c r="C4618" t="s">
        <v>210</v>
      </c>
      <c r="D4618" t="s">
        <v>745</v>
      </c>
      <c r="E4618" t="s">
        <v>842</v>
      </c>
      <c r="F4618">
        <v>2</v>
      </c>
      <c r="G4618">
        <v>0.15</v>
      </c>
      <c r="H4618" t="s">
        <v>871</v>
      </c>
      <c r="I4618" s="4">
        <f>Table4[[#This Row],[Quantity]]*Table4[[#This Row],[UnitPrice]]</f>
        <v>2386.1799999999998</v>
      </c>
      <c r="J4618" s="4">
        <f>Table4[[#This Row],[Gross Revenue]]*(1-Table4[[#This Row],[Discount]])</f>
        <v>2028.2529999999997</v>
      </c>
      <c r="K4618" s="4">
        <f>Table4[[#This Row],[Quantity]]*Table4[[#This Row],[CostPrice]]</f>
        <v>1636.48</v>
      </c>
      <c r="L4618" s="4">
        <f>Table4[[#This Row],[Net Revenue]]-Table4[[#This Row],[Total Cost]]</f>
        <v>391.77299999999968</v>
      </c>
      <c r="M4618" t="str">
        <f>_xlfn.XLOOKUP(Table4[[#This Row],[ProductID]], Products!A:A,Products!B:B, "Not Found")</f>
        <v>Above Camera</v>
      </c>
      <c r="N4618" t="str">
        <f>TEXT(Table4[[#This Row],[Date]], "mmm")</f>
        <v>Sep</v>
      </c>
      <c r="O4618" t="str">
        <f>TEXT(Table4[[#This Row],[Date]], "yyyy")</f>
        <v>2023</v>
      </c>
      <c r="P4618" t="str">
        <f>_xlfn.XLOOKUP(Table4[[#This Row],[ProductID]],Products!A:A,Products!C:C, "Not Found")</f>
        <v>Electronics</v>
      </c>
      <c r="Q4618" t="str">
        <f>_xlfn.XLOOKUP(Table4[[#This Row],[ProductID]],Products!A:A,Products!D:D,"Not Found")</f>
        <v>Camera</v>
      </c>
      <c r="R4618">
        <f>_xlfn.XLOOKUP(Table4[[#This Row],[ProductID]],Products!A:A,Products!E:E,"Not Found")</f>
        <v>1193.0899999999999</v>
      </c>
      <c r="S4618">
        <f>_xlfn.XLOOKUP(Table4[[#This Row],[ProductID]],Products!A:A,Products!F:F, "Not Found")</f>
        <v>818.24</v>
      </c>
      <c r="T4618" t="str">
        <f>_xlfn.XLOOKUP(Table4[[#This Row],[CustomerID]],Customers!A:A,Customers!D:D, "Not Found")</f>
        <v>F</v>
      </c>
      <c r="U4618" s="6">
        <f>_xlfn.XLOOKUP(Table4[[#This Row],[CustomerID]],Customers!A:A,Customers!E:E, "Not Found")</f>
        <v>37570</v>
      </c>
      <c r="V4618">
        <f ca="1">DATEDIF(Table4[[#This Row],[CustomerBirthday]], TODAY(), "Y")</f>
        <v>23</v>
      </c>
      <c r="W4618" t="str" cm="1">
        <f t="array" aca="1" ref="W4618" ca="1">_xlfn.IFS(Table4[[#This Row],[Age]]&lt;25, "Under 25",Table4[[#This Row],[Age]]=34, "25-34", Table4[[#This Row],[Age]]&lt;=49, "35-49", Table4[[#This Row],[Age]]&lt;=64, "50-64", Table4[[#This Row],[Age]]&gt;=65, "65+")</f>
        <v>Under 25</v>
      </c>
      <c r="X4618" t="str">
        <f>_xlfn.XLOOKUP(Table4[[#This Row],[StoreID]],Stores!A:A,Stores!B:B, "Not found")</f>
        <v>MegaMart Brianahaven</v>
      </c>
      <c r="Y4618" t="str">
        <f>_xlfn.XLOOKUP(Table4[[#This Row],[StoreID]],Stores!A:A,Stores!C:C, "Not Found")</f>
        <v>Brianahaven</v>
      </c>
      <c r="Z4618" t="str">
        <f>_xlfn.XLOOKUP(Table4[[#This Row],[StoreID]],Stores!A:A,Stores!D:D, "Not Found")</f>
        <v>North</v>
      </c>
    </row>
    <row r="4619" spans="1:26">
      <c r="A4619" t="s">
        <v>5485</v>
      </c>
      <c r="B4619" s="1">
        <v>45852</v>
      </c>
      <c r="C4619" t="s">
        <v>183</v>
      </c>
      <c r="D4619" t="s">
        <v>816</v>
      </c>
      <c r="E4619" t="s">
        <v>831</v>
      </c>
      <c r="F4619">
        <v>2</v>
      </c>
      <c r="G4619">
        <v>0.05</v>
      </c>
      <c r="H4619" t="s">
        <v>871</v>
      </c>
      <c r="I4619" s="4">
        <f>Table4[[#This Row],[Quantity]]*Table4[[#This Row],[UnitPrice]]</f>
        <v>3758.16</v>
      </c>
      <c r="J4619" s="4">
        <f>Table4[[#This Row],[Gross Revenue]]*(1-Table4[[#This Row],[Discount]])</f>
        <v>3570.2519999999995</v>
      </c>
      <c r="K4619" s="4">
        <f>Table4[[#This Row],[Quantity]]*Table4[[#This Row],[CostPrice]]</f>
        <v>2009.12</v>
      </c>
      <c r="L4619" s="4">
        <f>Table4[[#This Row],[Net Revenue]]-Table4[[#This Row],[Total Cost]]</f>
        <v>1561.1319999999996</v>
      </c>
      <c r="M4619" t="str">
        <f>_xlfn.XLOOKUP(Table4[[#This Row],[ProductID]], Products!A:A,Products!B:B, "Not Found")</f>
        <v>Set Dairy</v>
      </c>
      <c r="N4619" t="str">
        <f>TEXT(Table4[[#This Row],[Date]], "mmm")</f>
        <v>Jul</v>
      </c>
      <c r="O4619" t="str">
        <f>TEXT(Table4[[#This Row],[Date]], "yyyy")</f>
        <v>2025</v>
      </c>
      <c r="P4619" t="str">
        <f>_xlfn.XLOOKUP(Table4[[#This Row],[ProductID]],Products!A:A,Products!C:C, "Not Found")</f>
        <v>Groceries</v>
      </c>
      <c r="Q4619" t="str">
        <f>_xlfn.XLOOKUP(Table4[[#This Row],[ProductID]],Products!A:A,Products!D:D,"Not Found")</f>
        <v>Dairy</v>
      </c>
      <c r="R4619">
        <f>_xlfn.XLOOKUP(Table4[[#This Row],[ProductID]],Products!A:A,Products!E:E,"Not Found")</f>
        <v>1879.08</v>
      </c>
      <c r="S4619">
        <f>_xlfn.XLOOKUP(Table4[[#This Row],[ProductID]],Products!A:A,Products!F:F, "Not Found")</f>
        <v>1004.56</v>
      </c>
      <c r="T4619" t="str">
        <f>_xlfn.XLOOKUP(Table4[[#This Row],[CustomerID]],Customers!A:A,Customers!D:D, "Not Found")</f>
        <v>F</v>
      </c>
      <c r="U4619" s="6">
        <f>_xlfn.XLOOKUP(Table4[[#This Row],[CustomerID]],Customers!A:A,Customers!E:E, "Not Found")</f>
        <v>38901</v>
      </c>
      <c r="V4619">
        <f ca="1">DATEDIF(Table4[[#This Row],[CustomerBirthday]], TODAY(), "Y")</f>
        <v>20</v>
      </c>
      <c r="W4619" t="str" cm="1">
        <f t="array" aca="1" ref="W4619" ca="1">_xlfn.IFS(Table4[[#This Row],[Age]]&lt;25, "Under 25",Table4[[#This Row],[Age]]=34, "25-34", Table4[[#This Row],[Age]]&lt;=49, "35-49", Table4[[#This Row],[Age]]&lt;=64, "50-64", Table4[[#This Row],[Age]]&gt;=65, "65+")</f>
        <v>Under 25</v>
      </c>
      <c r="X4619" t="str">
        <f>_xlfn.XLOOKUP(Table4[[#This Row],[StoreID]],Stores!A:A,Stores!B:B, "Not found")</f>
        <v>MegaMart Jimenezborough</v>
      </c>
      <c r="Y4619" t="str">
        <f>_xlfn.XLOOKUP(Table4[[#This Row],[StoreID]],Stores!A:A,Stores!C:C, "Not Found")</f>
        <v>Jimenezborough</v>
      </c>
      <c r="Z4619" t="str">
        <f>_xlfn.XLOOKUP(Table4[[#This Row],[StoreID]],Stores!A:A,Stores!D:D, "Not Found")</f>
        <v>South</v>
      </c>
    </row>
    <row r="4620" spans="1:26">
      <c r="A4620" t="s">
        <v>5486</v>
      </c>
      <c r="B4620" s="1">
        <v>45698</v>
      </c>
      <c r="C4620" t="s">
        <v>458</v>
      </c>
      <c r="D4620" t="s">
        <v>722</v>
      </c>
      <c r="E4620" t="s">
        <v>831</v>
      </c>
      <c r="F4620">
        <v>1</v>
      </c>
      <c r="G4620">
        <v>0</v>
      </c>
      <c r="H4620" t="s">
        <v>868</v>
      </c>
      <c r="I4620" s="4">
        <f>Table4[[#This Row],[Quantity]]*Table4[[#This Row],[UnitPrice]]</f>
        <v>1853.77</v>
      </c>
      <c r="J4620" s="4">
        <f>Table4[[#This Row],[Gross Revenue]]*(1-Table4[[#This Row],[Discount]])</f>
        <v>1853.77</v>
      </c>
      <c r="K4620" s="4">
        <f>Table4[[#This Row],[Quantity]]*Table4[[#This Row],[CostPrice]]</f>
        <v>1363.52</v>
      </c>
      <c r="L4620" s="4">
        <f>Table4[[#This Row],[Net Revenue]]-Table4[[#This Row],[Total Cost]]</f>
        <v>490.25</v>
      </c>
      <c r="M4620" t="str">
        <f>_xlfn.XLOOKUP(Table4[[#This Row],[ProductID]], Products!A:A,Products!B:B, "Not Found")</f>
        <v>Four Accessories</v>
      </c>
      <c r="N4620" t="str">
        <f>TEXT(Table4[[#This Row],[Date]], "mmm")</f>
        <v>Feb</v>
      </c>
      <c r="O4620" t="str">
        <f>TEXT(Table4[[#This Row],[Date]], "yyyy")</f>
        <v>2025</v>
      </c>
      <c r="P4620" t="str">
        <f>_xlfn.XLOOKUP(Table4[[#This Row],[ProductID]],Products!A:A,Products!C:C, "Not Found")</f>
        <v>Fashion</v>
      </c>
      <c r="Q4620" t="str">
        <f>_xlfn.XLOOKUP(Table4[[#This Row],[ProductID]],Products!A:A,Products!D:D,"Not Found")</f>
        <v>Accessories</v>
      </c>
      <c r="R4620">
        <f>_xlfn.XLOOKUP(Table4[[#This Row],[ProductID]],Products!A:A,Products!E:E,"Not Found")</f>
        <v>1853.77</v>
      </c>
      <c r="S4620">
        <f>_xlfn.XLOOKUP(Table4[[#This Row],[ProductID]],Products!A:A,Products!F:F, "Not Found")</f>
        <v>1363.52</v>
      </c>
      <c r="T4620" t="str">
        <f>_xlfn.XLOOKUP(Table4[[#This Row],[CustomerID]],Customers!A:A,Customers!D:D, "Not Found")</f>
        <v>F</v>
      </c>
      <c r="U4620" s="6">
        <f>_xlfn.XLOOKUP(Table4[[#This Row],[CustomerID]],Customers!A:A,Customers!E:E, "Not Found")</f>
        <v>22804</v>
      </c>
      <c r="V4620">
        <f ca="1">DATEDIF(Table4[[#This Row],[CustomerBirthday]], TODAY(), "Y")</f>
        <v>64</v>
      </c>
      <c r="W4620" t="str" cm="1">
        <f t="array" aca="1" ref="W4620" ca="1">_xlfn.IFS(Table4[[#This Row],[Age]]&lt;25, "Under 25",Table4[[#This Row],[Age]]=34, "25-34", Table4[[#This Row],[Age]]&lt;=49, "35-49", Table4[[#This Row],[Age]]&lt;=64, "50-64", Table4[[#This Row],[Age]]&gt;=65, "65+")</f>
        <v>50-64</v>
      </c>
      <c r="X4620" t="str">
        <f>_xlfn.XLOOKUP(Table4[[#This Row],[StoreID]],Stores!A:A,Stores!B:B, "Not found")</f>
        <v>MegaMart Jimenezborough</v>
      </c>
      <c r="Y4620" t="str">
        <f>_xlfn.XLOOKUP(Table4[[#This Row],[StoreID]],Stores!A:A,Stores!C:C, "Not Found")</f>
        <v>Jimenezborough</v>
      </c>
      <c r="Z4620" t="str">
        <f>_xlfn.XLOOKUP(Table4[[#This Row],[StoreID]],Stores!A:A,Stores!D:D, "Not Found")</f>
        <v>South</v>
      </c>
    </row>
    <row r="4621" spans="1:26">
      <c r="A4621" t="s">
        <v>5487</v>
      </c>
      <c r="B4621" s="1">
        <v>45344</v>
      </c>
      <c r="C4621" t="s">
        <v>358</v>
      </c>
      <c r="D4621" t="s">
        <v>780</v>
      </c>
      <c r="E4621" t="s">
        <v>842</v>
      </c>
      <c r="F4621">
        <v>4</v>
      </c>
      <c r="G4621">
        <v>0</v>
      </c>
      <c r="H4621" t="s">
        <v>868</v>
      </c>
      <c r="I4621" s="4">
        <f>Table4[[#This Row],[Quantity]]*Table4[[#This Row],[UnitPrice]]</f>
        <v>5088.92</v>
      </c>
      <c r="J4621" s="4">
        <f>Table4[[#This Row],[Gross Revenue]]*(1-Table4[[#This Row],[Discount]])</f>
        <v>5088.92</v>
      </c>
      <c r="K4621" s="4">
        <f>Table4[[#This Row],[Quantity]]*Table4[[#This Row],[CostPrice]]</f>
        <v>3810.6</v>
      </c>
      <c r="L4621" s="4">
        <f>Table4[[#This Row],[Net Revenue]]-Table4[[#This Row],[Total Cost]]</f>
        <v>1278.3200000000002</v>
      </c>
      <c r="M4621" t="str">
        <f>_xlfn.XLOOKUP(Table4[[#This Row],[ProductID]], Products!A:A,Products!B:B, "Not Found")</f>
        <v>Hospital Smartphone</v>
      </c>
      <c r="N4621" t="str">
        <f>TEXT(Table4[[#This Row],[Date]], "mmm")</f>
        <v>Feb</v>
      </c>
      <c r="O4621" t="str">
        <f>TEXT(Table4[[#This Row],[Date]], "yyyy")</f>
        <v>2024</v>
      </c>
      <c r="P4621" t="str">
        <f>_xlfn.XLOOKUP(Table4[[#This Row],[ProductID]],Products!A:A,Products!C:C, "Not Found")</f>
        <v>Electronics</v>
      </c>
      <c r="Q4621" t="str">
        <f>_xlfn.XLOOKUP(Table4[[#This Row],[ProductID]],Products!A:A,Products!D:D,"Not Found")</f>
        <v>Smartphone</v>
      </c>
      <c r="R4621">
        <f>_xlfn.XLOOKUP(Table4[[#This Row],[ProductID]],Products!A:A,Products!E:E,"Not Found")</f>
        <v>1272.23</v>
      </c>
      <c r="S4621">
        <f>_xlfn.XLOOKUP(Table4[[#This Row],[ProductID]],Products!A:A,Products!F:F, "Not Found")</f>
        <v>952.65</v>
      </c>
      <c r="T4621" t="str">
        <f>_xlfn.XLOOKUP(Table4[[#This Row],[CustomerID]],Customers!A:A,Customers!D:D, "Not Found")</f>
        <v>M</v>
      </c>
      <c r="U4621" s="6">
        <f>_xlfn.XLOOKUP(Table4[[#This Row],[CustomerID]],Customers!A:A,Customers!E:E, "Not Found")</f>
        <v>30183</v>
      </c>
      <c r="V4621">
        <f ca="1">DATEDIF(Table4[[#This Row],[CustomerBirthday]], TODAY(), "Y")</f>
        <v>43</v>
      </c>
      <c r="W4621" t="str" cm="1">
        <f t="array" aca="1" ref="W4621" ca="1">_xlfn.IFS(Table4[[#This Row],[Age]]&lt;25, "Under 25",Table4[[#This Row],[Age]]=34, "25-34", Table4[[#This Row],[Age]]&lt;=49, "35-49", Table4[[#This Row],[Age]]&lt;=64, "50-64", Table4[[#This Row],[Age]]&gt;=65, "65+")</f>
        <v>35-49</v>
      </c>
      <c r="X4621" t="str">
        <f>_xlfn.XLOOKUP(Table4[[#This Row],[StoreID]],Stores!A:A,Stores!B:B, "Not found")</f>
        <v>MegaMart Brianahaven</v>
      </c>
      <c r="Y4621" t="str">
        <f>_xlfn.XLOOKUP(Table4[[#This Row],[StoreID]],Stores!A:A,Stores!C:C, "Not Found")</f>
        <v>Brianahaven</v>
      </c>
      <c r="Z4621" t="str">
        <f>_xlfn.XLOOKUP(Table4[[#This Row],[StoreID]],Stores!A:A,Stores!D:D, "Not Found")</f>
        <v>North</v>
      </c>
    </row>
    <row r="4622" spans="1:26">
      <c r="A4622" t="s">
        <v>5488</v>
      </c>
      <c r="B4622" s="1">
        <v>45245</v>
      </c>
      <c r="C4622" t="s">
        <v>112</v>
      </c>
      <c r="D4622" t="s">
        <v>718</v>
      </c>
      <c r="E4622" t="s">
        <v>842</v>
      </c>
      <c r="F4622">
        <v>2</v>
      </c>
      <c r="G4622">
        <v>0</v>
      </c>
      <c r="H4622" t="s">
        <v>865</v>
      </c>
      <c r="I4622" s="4">
        <f>Table4[[#This Row],[Quantity]]*Table4[[#This Row],[UnitPrice]]</f>
        <v>675.26</v>
      </c>
      <c r="J4622" s="4">
        <f>Table4[[#This Row],[Gross Revenue]]*(1-Table4[[#This Row],[Discount]])</f>
        <v>675.26</v>
      </c>
      <c r="K4622" s="4">
        <f>Table4[[#This Row],[Quantity]]*Table4[[#This Row],[CostPrice]]</f>
        <v>338.06</v>
      </c>
      <c r="L4622" s="4">
        <f>Table4[[#This Row],[Net Revenue]]-Table4[[#This Row],[Total Cost]]</f>
        <v>337.2</v>
      </c>
      <c r="M4622" t="str">
        <f>_xlfn.XLOOKUP(Table4[[#This Row],[ProductID]], Products!A:A,Products!B:B, "Not Found")</f>
        <v>Here Footwear</v>
      </c>
      <c r="N4622" t="str">
        <f>TEXT(Table4[[#This Row],[Date]], "mmm")</f>
        <v>Nov</v>
      </c>
      <c r="O4622" t="str">
        <f>TEXT(Table4[[#This Row],[Date]], "yyyy")</f>
        <v>2023</v>
      </c>
      <c r="P4622" t="str">
        <f>_xlfn.XLOOKUP(Table4[[#This Row],[ProductID]],Products!A:A,Products!C:C, "Not Found")</f>
        <v>Fashion</v>
      </c>
      <c r="Q4622" t="str">
        <f>_xlfn.XLOOKUP(Table4[[#This Row],[ProductID]],Products!A:A,Products!D:D,"Not Found")</f>
        <v>Footwear</v>
      </c>
      <c r="R4622">
        <f>_xlfn.XLOOKUP(Table4[[#This Row],[ProductID]],Products!A:A,Products!E:E,"Not Found")</f>
        <v>337.63</v>
      </c>
      <c r="S4622">
        <f>_xlfn.XLOOKUP(Table4[[#This Row],[ProductID]],Products!A:A,Products!F:F, "Not Found")</f>
        <v>169.03</v>
      </c>
      <c r="T4622" t="str">
        <f>_xlfn.XLOOKUP(Table4[[#This Row],[CustomerID]],Customers!A:A,Customers!D:D, "Not Found")</f>
        <v>F</v>
      </c>
      <c r="U4622" s="6">
        <f>_xlfn.XLOOKUP(Table4[[#This Row],[CustomerID]],Customers!A:A,Customers!E:E, "Not Found")</f>
        <v>21956</v>
      </c>
      <c r="V4622">
        <f ca="1">DATEDIF(Table4[[#This Row],[CustomerBirthday]], TODAY(), "Y")</f>
        <v>66</v>
      </c>
      <c r="W4622" t="str" cm="1">
        <f t="array" aca="1" ref="W4622" ca="1">_xlfn.IFS(Table4[[#This Row],[Age]]&lt;25, "Under 25",Table4[[#This Row],[Age]]=34, "25-34", Table4[[#This Row],[Age]]&lt;=49, "35-49", Table4[[#This Row],[Age]]&lt;=64, "50-64", Table4[[#This Row],[Age]]&gt;=65, "65+")</f>
        <v>65+</v>
      </c>
      <c r="X4622" t="str">
        <f>_xlfn.XLOOKUP(Table4[[#This Row],[StoreID]],Stores!A:A,Stores!B:B, "Not found")</f>
        <v>MegaMart Brianahaven</v>
      </c>
      <c r="Y4622" t="str">
        <f>_xlfn.XLOOKUP(Table4[[#This Row],[StoreID]],Stores!A:A,Stores!C:C, "Not Found")</f>
        <v>Brianahaven</v>
      </c>
      <c r="Z4622" t="str">
        <f>_xlfn.XLOOKUP(Table4[[#This Row],[StoreID]],Stores!A:A,Stores!D:D, "Not Found")</f>
        <v>North</v>
      </c>
    </row>
    <row r="4623" spans="1:26">
      <c r="A4623" t="s">
        <v>5489</v>
      </c>
      <c r="B4623" s="1">
        <v>45249</v>
      </c>
      <c r="C4623" t="s">
        <v>159</v>
      </c>
      <c r="D4623" t="s">
        <v>772</v>
      </c>
      <c r="E4623" t="s">
        <v>846</v>
      </c>
      <c r="F4623">
        <v>5</v>
      </c>
      <c r="G4623">
        <v>0.1</v>
      </c>
      <c r="H4623" t="s">
        <v>875</v>
      </c>
      <c r="I4623" s="4">
        <f>Table4[[#This Row],[Quantity]]*Table4[[#This Row],[UnitPrice]]</f>
        <v>9392.35</v>
      </c>
      <c r="J4623" s="4">
        <f>Table4[[#This Row],[Gross Revenue]]*(1-Table4[[#This Row],[Discount]])</f>
        <v>8453.1149999999998</v>
      </c>
      <c r="K4623" s="4">
        <f>Table4[[#This Row],[Quantity]]*Table4[[#This Row],[CostPrice]]</f>
        <v>5074.55</v>
      </c>
      <c r="L4623" s="4">
        <f>Table4[[#This Row],[Net Revenue]]-Table4[[#This Row],[Total Cost]]</f>
        <v>3378.5649999999996</v>
      </c>
      <c r="M4623" t="str">
        <f>_xlfn.XLOOKUP(Table4[[#This Row],[ProductID]], Products!A:A,Products!B:B, "Not Found")</f>
        <v>And Footwear</v>
      </c>
      <c r="N4623" t="str">
        <f>TEXT(Table4[[#This Row],[Date]], "mmm")</f>
        <v>Nov</v>
      </c>
      <c r="O4623" t="str">
        <f>TEXT(Table4[[#This Row],[Date]], "yyyy")</f>
        <v>2023</v>
      </c>
      <c r="P4623" t="str">
        <f>_xlfn.XLOOKUP(Table4[[#This Row],[ProductID]],Products!A:A,Products!C:C, "Not Found")</f>
        <v>Fashion</v>
      </c>
      <c r="Q4623" t="str">
        <f>_xlfn.XLOOKUP(Table4[[#This Row],[ProductID]],Products!A:A,Products!D:D,"Not Found")</f>
        <v>Footwear</v>
      </c>
      <c r="R4623">
        <f>_xlfn.XLOOKUP(Table4[[#This Row],[ProductID]],Products!A:A,Products!E:E,"Not Found")</f>
        <v>1878.47</v>
      </c>
      <c r="S4623">
        <f>_xlfn.XLOOKUP(Table4[[#This Row],[ProductID]],Products!A:A,Products!F:F, "Not Found")</f>
        <v>1014.91</v>
      </c>
      <c r="T4623" t="str">
        <f>_xlfn.XLOOKUP(Table4[[#This Row],[CustomerID]],Customers!A:A,Customers!D:D, "Not Found")</f>
        <v>F</v>
      </c>
      <c r="U4623" s="6">
        <f>_xlfn.XLOOKUP(Table4[[#This Row],[CustomerID]],Customers!A:A,Customers!E:E, "Not Found")</f>
        <v>29405</v>
      </c>
      <c r="V4623">
        <f ca="1">DATEDIF(Table4[[#This Row],[CustomerBirthday]], TODAY(), "Y")</f>
        <v>46</v>
      </c>
      <c r="W4623" t="str" cm="1">
        <f t="array" aca="1" ref="W4623" ca="1">_xlfn.IFS(Table4[[#This Row],[Age]]&lt;25, "Under 25",Table4[[#This Row],[Age]]=34, "25-34", Table4[[#This Row],[Age]]&lt;=49, "35-49", Table4[[#This Row],[Age]]&lt;=64, "50-64", Table4[[#This Row],[Age]]&gt;=65, "65+")</f>
        <v>35-49</v>
      </c>
      <c r="X4623" t="str">
        <f>_xlfn.XLOOKUP(Table4[[#This Row],[StoreID]],Stores!A:A,Stores!B:B, "Not found")</f>
        <v>MegaMart Johnmouth</v>
      </c>
      <c r="Y4623" t="str">
        <f>_xlfn.XLOOKUP(Table4[[#This Row],[StoreID]],Stores!A:A,Stores!C:C, "Not Found")</f>
        <v>Johnmouth</v>
      </c>
      <c r="Z4623" t="str">
        <f>_xlfn.XLOOKUP(Table4[[#This Row],[StoreID]],Stores!A:A,Stores!D:D, "Not Found")</f>
        <v>East</v>
      </c>
    </row>
    <row r="4624" spans="1:26">
      <c r="A4624" t="s">
        <v>5490</v>
      </c>
      <c r="B4624" s="1">
        <v>45810</v>
      </c>
      <c r="C4624" t="s">
        <v>280</v>
      </c>
      <c r="D4624" t="s">
        <v>747</v>
      </c>
      <c r="E4624" t="s">
        <v>839</v>
      </c>
      <c r="F4624">
        <v>5</v>
      </c>
      <c r="G4624">
        <v>0.15</v>
      </c>
      <c r="H4624" t="s">
        <v>871</v>
      </c>
      <c r="I4624" s="4">
        <f>Table4[[#This Row],[Quantity]]*Table4[[#This Row],[UnitPrice]]</f>
        <v>5674</v>
      </c>
      <c r="J4624" s="4">
        <f>Table4[[#This Row],[Gross Revenue]]*(1-Table4[[#This Row],[Discount]])</f>
        <v>4822.8999999999996</v>
      </c>
      <c r="K4624" s="4">
        <f>Table4[[#This Row],[Quantity]]*Table4[[#This Row],[CostPrice]]</f>
        <v>3375.5</v>
      </c>
      <c r="L4624" s="4">
        <f>Table4[[#This Row],[Net Revenue]]-Table4[[#This Row],[Total Cost]]</f>
        <v>1447.3999999999996</v>
      </c>
      <c r="M4624" t="str">
        <f>_xlfn.XLOOKUP(Table4[[#This Row],[ProductID]], Products!A:A,Products!B:B, "Not Found")</f>
        <v>World Watches</v>
      </c>
      <c r="N4624" t="str">
        <f>TEXT(Table4[[#This Row],[Date]], "mmm")</f>
        <v>Jun</v>
      </c>
      <c r="O4624" t="str">
        <f>TEXT(Table4[[#This Row],[Date]], "yyyy")</f>
        <v>2025</v>
      </c>
      <c r="P4624" t="str">
        <f>_xlfn.XLOOKUP(Table4[[#This Row],[ProductID]],Products!A:A,Products!C:C, "Not Found")</f>
        <v>Fashion</v>
      </c>
      <c r="Q4624" t="str">
        <f>_xlfn.XLOOKUP(Table4[[#This Row],[ProductID]],Products!A:A,Products!D:D,"Not Found")</f>
        <v>Watches</v>
      </c>
      <c r="R4624">
        <f>_xlfn.XLOOKUP(Table4[[#This Row],[ProductID]],Products!A:A,Products!E:E,"Not Found")</f>
        <v>1134.8</v>
      </c>
      <c r="S4624">
        <f>_xlfn.XLOOKUP(Table4[[#This Row],[ProductID]],Products!A:A,Products!F:F, "Not Found")</f>
        <v>675.1</v>
      </c>
      <c r="T4624" t="str">
        <f>_xlfn.XLOOKUP(Table4[[#This Row],[CustomerID]],Customers!A:A,Customers!D:D, "Not Found")</f>
        <v>F</v>
      </c>
      <c r="U4624" s="6">
        <f>_xlfn.XLOOKUP(Table4[[#This Row],[CustomerID]],Customers!A:A,Customers!E:E, "Not Found")</f>
        <v>21701</v>
      </c>
      <c r="V4624">
        <f ca="1">DATEDIF(Table4[[#This Row],[CustomerBirthday]], TODAY(), "Y")</f>
        <v>67</v>
      </c>
      <c r="W4624" t="str" cm="1">
        <f t="array" aca="1" ref="W4624" ca="1">_xlfn.IFS(Table4[[#This Row],[Age]]&lt;25, "Under 25",Table4[[#This Row],[Age]]=34, "25-34", Table4[[#This Row],[Age]]&lt;=49, "35-49", Table4[[#This Row],[Age]]&lt;=64, "50-64", Table4[[#This Row],[Age]]&gt;=65, "65+")</f>
        <v>65+</v>
      </c>
      <c r="X4624" t="str">
        <f>_xlfn.XLOOKUP(Table4[[#This Row],[StoreID]],Stores!A:A,Stores!B:B, "Not found")</f>
        <v>MegaMart New Michele</v>
      </c>
      <c r="Y4624" t="str">
        <f>_xlfn.XLOOKUP(Table4[[#This Row],[StoreID]],Stores!A:A,Stores!C:C, "Not Found")</f>
        <v>New Michele</v>
      </c>
      <c r="Z4624" t="str">
        <f>_xlfn.XLOOKUP(Table4[[#This Row],[StoreID]],Stores!A:A,Stores!D:D, "Not Found")</f>
        <v>West</v>
      </c>
    </row>
    <row r="4625" spans="1:26">
      <c r="A4625" t="s">
        <v>5491</v>
      </c>
      <c r="B4625" s="1">
        <v>45844</v>
      </c>
      <c r="C4625" t="s">
        <v>40</v>
      </c>
      <c r="D4625" t="s">
        <v>759</v>
      </c>
      <c r="E4625" t="s">
        <v>839</v>
      </c>
      <c r="F4625">
        <v>2</v>
      </c>
      <c r="G4625">
        <v>0</v>
      </c>
      <c r="H4625" t="s">
        <v>868</v>
      </c>
      <c r="I4625" s="4">
        <f>Table4[[#This Row],[Quantity]]*Table4[[#This Row],[UnitPrice]]</f>
        <v>2159.7800000000002</v>
      </c>
      <c r="J4625" s="4">
        <f>Table4[[#This Row],[Gross Revenue]]*(1-Table4[[#This Row],[Discount]])</f>
        <v>2159.7800000000002</v>
      </c>
      <c r="K4625" s="4">
        <f>Table4[[#This Row],[Quantity]]*Table4[[#This Row],[CostPrice]]</f>
        <v>1407.66</v>
      </c>
      <c r="L4625" s="4">
        <f>Table4[[#This Row],[Net Revenue]]-Table4[[#This Row],[Total Cost]]</f>
        <v>752.12000000000012</v>
      </c>
      <c r="M4625" t="str">
        <f>_xlfn.XLOOKUP(Table4[[#This Row],[ProductID]], Products!A:A,Products!B:B, "Not Found")</f>
        <v>Democratic Smartphone</v>
      </c>
      <c r="N4625" t="str">
        <f>TEXT(Table4[[#This Row],[Date]], "mmm")</f>
        <v>Jul</v>
      </c>
      <c r="O4625" t="str">
        <f>TEXT(Table4[[#This Row],[Date]], "yyyy")</f>
        <v>2025</v>
      </c>
      <c r="P4625" t="str">
        <f>_xlfn.XLOOKUP(Table4[[#This Row],[ProductID]],Products!A:A,Products!C:C, "Not Found")</f>
        <v>Electronics</v>
      </c>
      <c r="Q4625" t="str">
        <f>_xlfn.XLOOKUP(Table4[[#This Row],[ProductID]],Products!A:A,Products!D:D,"Not Found")</f>
        <v>Smartphone</v>
      </c>
      <c r="R4625">
        <f>_xlfn.XLOOKUP(Table4[[#This Row],[ProductID]],Products!A:A,Products!E:E,"Not Found")</f>
        <v>1079.8900000000001</v>
      </c>
      <c r="S4625">
        <f>_xlfn.XLOOKUP(Table4[[#This Row],[ProductID]],Products!A:A,Products!F:F, "Not Found")</f>
        <v>703.83</v>
      </c>
      <c r="T4625" t="str">
        <f>_xlfn.XLOOKUP(Table4[[#This Row],[CustomerID]],Customers!A:A,Customers!D:D, "Not Found")</f>
        <v>F</v>
      </c>
      <c r="U4625" s="6">
        <f>_xlfn.XLOOKUP(Table4[[#This Row],[CustomerID]],Customers!A:A,Customers!E:E, "Not Found")</f>
        <v>38214</v>
      </c>
      <c r="V4625">
        <f ca="1">DATEDIF(Table4[[#This Row],[CustomerBirthday]], TODAY(), "Y")</f>
        <v>21</v>
      </c>
      <c r="W4625" t="str" cm="1">
        <f t="array" aca="1" ref="W4625" ca="1">_xlfn.IFS(Table4[[#This Row],[Age]]&lt;25, "Under 25",Table4[[#This Row],[Age]]=34, "25-34", Table4[[#This Row],[Age]]&lt;=49, "35-49", Table4[[#This Row],[Age]]&lt;=64, "50-64", Table4[[#This Row],[Age]]&gt;=65, "65+")</f>
        <v>Under 25</v>
      </c>
      <c r="X4625" t="str">
        <f>_xlfn.XLOOKUP(Table4[[#This Row],[StoreID]],Stores!A:A,Stores!B:B, "Not found")</f>
        <v>MegaMart New Michele</v>
      </c>
      <c r="Y4625" t="str">
        <f>_xlfn.XLOOKUP(Table4[[#This Row],[StoreID]],Stores!A:A,Stores!C:C, "Not Found")</f>
        <v>New Michele</v>
      </c>
      <c r="Z4625" t="str">
        <f>_xlfn.XLOOKUP(Table4[[#This Row],[StoreID]],Stores!A:A,Stores!D:D, "Not Found")</f>
        <v>West</v>
      </c>
    </row>
    <row r="4626" spans="1:26">
      <c r="A4626" t="s">
        <v>5492</v>
      </c>
      <c r="B4626" s="1">
        <v>45403</v>
      </c>
      <c r="C4626" t="s">
        <v>539</v>
      </c>
      <c r="D4626" t="s">
        <v>808</v>
      </c>
      <c r="E4626" t="s">
        <v>831</v>
      </c>
      <c r="F4626">
        <v>2</v>
      </c>
      <c r="G4626">
        <v>0.05</v>
      </c>
      <c r="H4626" t="s">
        <v>871</v>
      </c>
      <c r="I4626" s="4">
        <f>Table4[[#This Row],[Quantity]]*Table4[[#This Row],[UnitPrice]]</f>
        <v>3270.02</v>
      </c>
      <c r="J4626" s="4">
        <f>Table4[[#This Row],[Gross Revenue]]*(1-Table4[[#This Row],[Discount]])</f>
        <v>3106.5189999999998</v>
      </c>
      <c r="K4626" s="4">
        <f>Table4[[#This Row],[Quantity]]*Table4[[#This Row],[CostPrice]]</f>
        <v>2086.58</v>
      </c>
      <c r="L4626" s="4">
        <f>Table4[[#This Row],[Net Revenue]]-Table4[[#This Row],[Total Cost]]</f>
        <v>1019.9389999999999</v>
      </c>
      <c r="M4626" t="str">
        <f>_xlfn.XLOOKUP(Table4[[#This Row],[ProductID]], Products!A:A,Products!B:B, "Not Found")</f>
        <v>Present Television</v>
      </c>
      <c r="N4626" t="str">
        <f>TEXT(Table4[[#This Row],[Date]], "mmm")</f>
        <v>Apr</v>
      </c>
      <c r="O4626" t="str">
        <f>TEXT(Table4[[#This Row],[Date]], "yyyy")</f>
        <v>2024</v>
      </c>
      <c r="P4626" t="str">
        <f>_xlfn.XLOOKUP(Table4[[#This Row],[ProductID]],Products!A:A,Products!C:C, "Not Found")</f>
        <v>Electronics</v>
      </c>
      <c r="Q4626" t="str">
        <f>_xlfn.XLOOKUP(Table4[[#This Row],[ProductID]],Products!A:A,Products!D:D,"Not Found")</f>
        <v>Television</v>
      </c>
      <c r="R4626">
        <f>_xlfn.XLOOKUP(Table4[[#This Row],[ProductID]],Products!A:A,Products!E:E,"Not Found")</f>
        <v>1635.01</v>
      </c>
      <c r="S4626">
        <f>_xlfn.XLOOKUP(Table4[[#This Row],[ProductID]],Products!A:A,Products!F:F, "Not Found")</f>
        <v>1043.29</v>
      </c>
      <c r="T4626" t="str">
        <f>_xlfn.XLOOKUP(Table4[[#This Row],[CustomerID]],Customers!A:A,Customers!D:D, "Not Found")</f>
        <v>M</v>
      </c>
      <c r="U4626" s="6">
        <f>_xlfn.XLOOKUP(Table4[[#This Row],[CustomerID]],Customers!A:A,Customers!E:E, "Not Found")</f>
        <v>28514</v>
      </c>
      <c r="V4626">
        <f ca="1">DATEDIF(Table4[[#This Row],[CustomerBirthday]], TODAY(), "Y")</f>
        <v>48</v>
      </c>
      <c r="W4626" t="str" cm="1">
        <f t="array" aca="1" ref="W4626" ca="1">_xlfn.IFS(Table4[[#This Row],[Age]]&lt;25, "Under 25",Table4[[#This Row],[Age]]=34, "25-34", Table4[[#This Row],[Age]]&lt;=49, "35-49", Table4[[#This Row],[Age]]&lt;=64, "50-64", Table4[[#This Row],[Age]]&gt;=65, "65+")</f>
        <v>35-49</v>
      </c>
      <c r="X4626" t="str">
        <f>_xlfn.XLOOKUP(Table4[[#This Row],[StoreID]],Stores!A:A,Stores!B:B, "Not found")</f>
        <v>MegaMart Jimenezborough</v>
      </c>
      <c r="Y4626" t="str">
        <f>_xlfn.XLOOKUP(Table4[[#This Row],[StoreID]],Stores!A:A,Stores!C:C, "Not Found")</f>
        <v>Jimenezborough</v>
      </c>
      <c r="Z4626" t="str">
        <f>_xlfn.XLOOKUP(Table4[[#This Row],[StoreID]],Stores!A:A,Stores!D:D, "Not Found")</f>
        <v>South</v>
      </c>
    </row>
    <row r="4627" spans="1:26">
      <c r="A4627" t="s">
        <v>5493</v>
      </c>
      <c r="B4627" s="1">
        <v>45345</v>
      </c>
      <c r="C4627" t="s">
        <v>36</v>
      </c>
      <c r="D4627" t="s">
        <v>824</v>
      </c>
      <c r="E4627" t="s">
        <v>835</v>
      </c>
      <c r="F4627">
        <v>4</v>
      </c>
      <c r="G4627">
        <v>0</v>
      </c>
      <c r="H4627" t="s">
        <v>875</v>
      </c>
      <c r="I4627" s="4">
        <f>Table4[[#This Row],[Quantity]]*Table4[[#This Row],[UnitPrice]]</f>
        <v>1553.04</v>
      </c>
      <c r="J4627" s="4">
        <f>Table4[[#This Row],[Gross Revenue]]*(1-Table4[[#This Row],[Discount]])</f>
        <v>1553.04</v>
      </c>
      <c r="K4627" s="4">
        <f>Table4[[#This Row],[Quantity]]*Table4[[#This Row],[CostPrice]]</f>
        <v>797.2</v>
      </c>
      <c r="L4627" s="4">
        <f>Table4[[#This Row],[Net Revenue]]-Table4[[#This Row],[Total Cost]]</f>
        <v>755.83999999999992</v>
      </c>
      <c r="M4627" t="str">
        <f>_xlfn.XLOOKUP(Table4[[#This Row],[ProductID]], Products!A:A,Products!B:B, "Not Found")</f>
        <v>Possible Watches</v>
      </c>
      <c r="N4627" t="str">
        <f>TEXT(Table4[[#This Row],[Date]], "mmm")</f>
        <v>Feb</v>
      </c>
      <c r="O4627" t="str">
        <f>TEXT(Table4[[#This Row],[Date]], "yyyy")</f>
        <v>2024</v>
      </c>
      <c r="P4627" t="str">
        <f>_xlfn.XLOOKUP(Table4[[#This Row],[ProductID]],Products!A:A,Products!C:C, "Not Found")</f>
        <v>Fashion</v>
      </c>
      <c r="Q4627" t="str">
        <f>_xlfn.XLOOKUP(Table4[[#This Row],[ProductID]],Products!A:A,Products!D:D,"Not Found")</f>
        <v>Watches</v>
      </c>
      <c r="R4627">
        <f>_xlfn.XLOOKUP(Table4[[#This Row],[ProductID]],Products!A:A,Products!E:E,"Not Found")</f>
        <v>388.26</v>
      </c>
      <c r="S4627">
        <f>_xlfn.XLOOKUP(Table4[[#This Row],[ProductID]],Products!A:A,Products!F:F, "Not Found")</f>
        <v>199.3</v>
      </c>
      <c r="T4627" t="str">
        <f>_xlfn.XLOOKUP(Table4[[#This Row],[CustomerID]],Customers!A:A,Customers!D:D, "Not Found")</f>
        <v>M</v>
      </c>
      <c r="U4627" s="6">
        <f>_xlfn.XLOOKUP(Table4[[#This Row],[CustomerID]],Customers!A:A,Customers!E:E, "Not Found")</f>
        <v>22233</v>
      </c>
      <c r="V4627">
        <f ca="1">DATEDIF(Table4[[#This Row],[CustomerBirthday]], TODAY(), "Y")</f>
        <v>65</v>
      </c>
      <c r="W4627" t="str" cm="1">
        <f t="array" aca="1" ref="W4627" ca="1">_xlfn.IFS(Table4[[#This Row],[Age]]&lt;25, "Under 25",Table4[[#This Row],[Age]]=34, "25-34", Table4[[#This Row],[Age]]&lt;=49, "35-49", Table4[[#This Row],[Age]]&lt;=64, "50-64", Table4[[#This Row],[Age]]&gt;=65, "65+")</f>
        <v>65+</v>
      </c>
      <c r="X4627" t="str">
        <f>_xlfn.XLOOKUP(Table4[[#This Row],[StoreID]],Stores!A:A,Stores!B:B, "Not found")</f>
        <v>MegaMart Peckmouth</v>
      </c>
      <c r="Y4627" t="str">
        <f>_xlfn.XLOOKUP(Table4[[#This Row],[StoreID]],Stores!A:A,Stores!C:C, "Not Found")</f>
        <v>Peckmouth</v>
      </c>
      <c r="Z4627" t="str">
        <f>_xlfn.XLOOKUP(Table4[[#This Row],[StoreID]],Stores!A:A,Stores!D:D, "Not Found")</f>
        <v>East</v>
      </c>
    </row>
    <row r="4628" spans="1:26">
      <c r="A4628" t="s">
        <v>5494</v>
      </c>
      <c r="B4628" s="1">
        <v>45825</v>
      </c>
      <c r="C4628" t="s">
        <v>262</v>
      </c>
      <c r="D4628" t="s">
        <v>776</v>
      </c>
      <c r="E4628" t="s">
        <v>835</v>
      </c>
      <c r="F4628">
        <v>4</v>
      </c>
      <c r="G4628">
        <v>0.1</v>
      </c>
      <c r="H4628" t="s">
        <v>868</v>
      </c>
      <c r="I4628" s="4">
        <f>Table4[[#This Row],[Quantity]]*Table4[[#This Row],[UnitPrice]]</f>
        <v>1716.6</v>
      </c>
      <c r="J4628" s="4">
        <f>Table4[[#This Row],[Gross Revenue]]*(1-Table4[[#This Row],[Discount]])</f>
        <v>1544.94</v>
      </c>
      <c r="K4628" s="4">
        <f>Table4[[#This Row],[Quantity]]*Table4[[#This Row],[CostPrice]]</f>
        <v>1034.8800000000001</v>
      </c>
      <c r="L4628" s="4">
        <f>Table4[[#This Row],[Net Revenue]]-Table4[[#This Row],[Total Cost]]</f>
        <v>510.05999999999995</v>
      </c>
      <c r="M4628" t="str">
        <f>_xlfn.XLOOKUP(Table4[[#This Row],[ProductID]], Products!A:A,Products!B:B, "Not Found")</f>
        <v>Little Watches</v>
      </c>
      <c r="N4628" t="str">
        <f>TEXT(Table4[[#This Row],[Date]], "mmm")</f>
        <v>Jun</v>
      </c>
      <c r="O4628" t="str">
        <f>TEXT(Table4[[#This Row],[Date]], "yyyy")</f>
        <v>2025</v>
      </c>
      <c r="P4628" t="str">
        <f>_xlfn.XLOOKUP(Table4[[#This Row],[ProductID]],Products!A:A,Products!C:C, "Not Found")</f>
        <v>Fashion</v>
      </c>
      <c r="Q4628" t="str">
        <f>_xlfn.XLOOKUP(Table4[[#This Row],[ProductID]],Products!A:A,Products!D:D,"Not Found")</f>
        <v>Watches</v>
      </c>
      <c r="R4628">
        <f>_xlfn.XLOOKUP(Table4[[#This Row],[ProductID]],Products!A:A,Products!E:E,"Not Found")</f>
        <v>429.15</v>
      </c>
      <c r="S4628">
        <f>_xlfn.XLOOKUP(Table4[[#This Row],[ProductID]],Products!A:A,Products!F:F, "Not Found")</f>
        <v>258.72000000000003</v>
      </c>
      <c r="T4628" t="str">
        <f>_xlfn.XLOOKUP(Table4[[#This Row],[CustomerID]],Customers!A:A,Customers!D:D, "Not Found")</f>
        <v>M</v>
      </c>
      <c r="U4628" s="6">
        <f>_xlfn.XLOOKUP(Table4[[#This Row],[CustomerID]],Customers!A:A,Customers!E:E, "Not Found")</f>
        <v>24029</v>
      </c>
      <c r="V4628">
        <f ca="1">DATEDIF(Table4[[#This Row],[CustomerBirthday]], TODAY(), "Y")</f>
        <v>60</v>
      </c>
      <c r="W4628" t="str" cm="1">
        <f t="array" aca="1" ref="W4628" ca="1">_xlfn.IFS(Table4[[#This Row],[Age]]&lt;25, "Under 25",Table4[[#This Row],[Age]]=34, "25-34", Table4[[#This Row],[Age]]&lt;=49, "35-49", Table4[[#This Row],[Age]]&lt;=64, "50-64", Table4[[#This Row],[Age]]&gt;=65, "65+")</f>
        <v>50-64</v>
      </c>
      <c r="X4628" t="str">
        <f>_xlfn.XLOOKUP(Table4[[#This Row],[StoreID]],Stores!A:A,Stores!B:B, "Not found")</f>
        <v>MegaMart Peckmouth</v>
      </c>
      <c r="Y4628" t="str">
        <f>_xlfn.XLOOKUP(Table4[[#This Row],[StoreID]],Stores!A:A,Stores!C:C, "Not Found")</f>
        <v>Peckmouth</v>
      </c>
      <c r="Z4628" t="str">
        <f>_xlfn.XLOOKUP(Table4[[#This Row],[StoreID]],Stores!A:A,Stores!D:D, "Not Found")</f>
        <v>East</v>
      </c>
    </row>
    <row r="4629" spans="1:26">
      <c r="A4629" t="s">
        <v>5495</v>
      </c>
      <c r="B4629" s="1">
        <v>45753</v>
      </c>
      <c r="C4629" t="s">
        <v>81</v>
      </c>
      <c r="D4629" t="s">
        <v>757</v>
      </c>
      <c r="E4629" t="s">
        <v>831</v>
      </c>
      <c r="F4629">
        <v>4</v>
      </c>
      <c r="G4629">
        <v>0</v>
      </c>
      <c r="H4629" t="s">
        <v>875</v>
      </c>
      <c r="I4629" s="4">
        <f>Table4[[#This Row],[Quantity]]*Table4[[#This Row],[UnitPrice]]</f>
        <v>4984.4399999999996</v>
      </c>
      <c r="J4629" s="4">
        <f>Table4[[#This Row],[Gross Revenue]]*(1-Table4[[#This Row],[Discount]])</f>
        <v>4984.4399999999996</v>
      </c>
      <c r="K4629" s="4">
        <f>Table4[[#This Row],[Quantity]]*Table4[[#This Row],[CostPrice]]</f>
        <v>3334.08</v>
      </c>
      <c r="L4629" s="4">
        <f>Table4[[#This Row],[Net Revenue]]-Table4[[#This Row],[Total Cost]]</f>
        <v>1650.3599999999997</v>
      </c>
      <c r="M4629" t="str">
        <f>_xlfn.XLOOKUP(Table4[[#This Row],[ProductID]], Products!A:A,Products!B:B, "Not Found")</f>
        <v>Find Headphones</v>
      </c>
      <c r="N4629" t="str">
        <f>TEXT(Table4[[#This Row],[Date]], "mmm")</f>
        <v>Apr</v>
      </c>
      <c r="O4629" t="str">
        <f>TEXT(Table4[[#This Row],[Date]], "yyyy")</f>
        <v>2025</v>
      </c>
      <c r="P4629" t="str">
        <f>_xlfn.XLOOKUP(Table4[[#This Row],[ProductID]],Products!A:A,Products!C:C, "Not Found")</f>
        <v>Electronics</v>
      </c>
      <c r="Q4629" t="str">
        <f>_xlfn.XLOOKUP(Table4[[#This Row],[ProductID]],Products!A:A,Products!D:D,"Not Found")</f>
        <v>Headphones</v>
      </c>
      <c r="R4629">
        <f>_xlfn.XLOOKUP(Table4[[#This Row],[ProductID]],Products!A:A,Products!E:E,"Not Found")</f>
        <v>1246.1099999999999</v>
      </c>
      <c r="S4629">
        <f>_xlfn.XLOOKUP(Table4[[#This Row],[ProductID]],Products!A:A,Products!F:F, "Not Found")</f>
        <v>833.52</v>
      </c>
      <c r="T4629" t="str">
        <f>_xlfn.XLOOKUP(Table4[[#This Row],[CustomerID]],Customers!A:A,Customers!D:D, "Not Found")</f>
        <v>F</v>
      </c>
      <c r="U4629" s="6">
        <f>_xlfn.XLOOKUP(Table4[[#This Row],[CustomerID]],Customers!A:A,Customers!E:E, "Not Found")</f>
        <v>30128</v>
      </c>
      <c r="V4629">
        <f ca="1">DATEDIF(Table4[[#This Row],[CustomerBirthday]], TODAY(), "Y")</f>
        <v>44</v>
      </c>
      <c r="W4629" t="str" cm="1">
        <f t="array" aca="1" ref="W4629" ca="1">_xlfn.IFS(Table4[[#This Row],[Age]]&lt;25, "Under 25",Table4[[#This Row],[Age]]=34, "25-34", Table4[[#This Row],[Age]]&lt;=49, "35-49", Table4[[#This Row],[Age]]&lt;=64, "50-64", Table4[[#This Row],[Age]]&gt;=65, "65+")</f>
        <v>35-49</v>
      </c>
      <c r="X4629" t="str">
        <f>_xlfn.XLOOKUP(Table4[[#This Row],[StoreID]],Stores!A:A,Stores!B:B, "Not found")</f>
        <v>MegaMart Jimenezborough</v>
      </c>
      <c r="Y4629" t="str">
        <f>_xlfn.XLOOKUP(Table4[[#This Row],[StoreID]],Stores!A:A,Stores!C:C, "Not Found")</f>
        <v>Jimenezborough</v>
      </c>
      <c r="Z4629" t="str">
        <f>_xlfn.XLOOKUP(Table4[[#This Row],[StoreID]],Stores!A:A,Stores!D:D, "Not Found")</f>
        <v>South</v>
      </c>
    </row>
    <row r="4630" spans="1:26">
      <c r="A4630" t="s">
        <v>5496</v>
      </c>
      <c r="B4630" s="1">
        <v>45839</v>
      </c>
      <c r="C4630" t="s">
        <v>432</v>
      </c>
      <c r="D4630" t="s">
        <v>790</v>
      </c>
      <c r="E4630" t="s">
        <v>842</v>
      </c>
      <c r="F4630">
        <v>1</v>
      </c>
      <c r="G4630">
        <v>0.05</v>
      </c>
      <c r="H4630" t="s">
        <v>875</v>
      </c>
      <c r="I4630" s="4">
        <f>Table4[[#This Row],[Quantity]]*Table4[[#This Row],[UnitPrice]]</f>
        <v>304.70999999999998</v>
      </c>
      <c r="J4630" s="4">
        <f>Table4[[#This Row],[Gross Revenue]]*(1-Table4[[#This Row],[Discount]])</f>
        <v>289.47449999999998</v>
      </c>
      <c r="K4630" s="4">
        <f>Table4[[#This Row],[Quantity]]*Table4[[#This Row],[CostPrice]]</f>
        <v>164.01</v>
      </c>
      <c r="L4630" s="4">
        <f>Table4[[#This Row],[Net Revenue]]-Table4[[#This Row],[Total Cost]]</f>
        <v>125.46449999999999</v>
      </c>
      <c r="M4630" t="str">
        <f>_xlfn.XLOOKUP(Table4[[#This Row],[ProductID]], Products!A:A,Products!B:B, "Not Found")</f>
        <v>Difficult Vegetables</v>
      </c>
      <c r="N4630" t="str">
        <f>TEXT(Table4[[#This Row],[Date]], "mmm")</f>
        <v>Jul</v>
      </c>
      <c r="O4630" t="str">
        <f>TEXT(Table4[[#This Row],[Date]], "yyyy")</f>
        <v>2025</v>
      </c>
      <c r="P4630" t="str">
        <f>_xlfn.XLOOKUP(Table4[[#This Row],[ProductID]],Products!A:A,Products!C:C, "Not Found")</f>
        <v>Groceries</v>
      </c>
      <c r="Q4630" t="str">
        <f>_xlfn.XLOOKUP(Table4[[#This Row],[ProductID]],Products!A:A,Products!D:D,"Not Found")</f>
        <v>Vegetables</v>
      </c>
      <c r="R4630">
        <f>_xlfn.XLOOKUP(Table4[[#This Row],[ProductID]],Products!A:A,Products!E:E,"Not Found")</f>
        <v>304.70999999999998</v>
      </c>
      <c r="S4630">
        <f>_xlfn.XLOOKUP(Table4[[#This Row],[ProductID]],Products!A:A,Products!F:F, "Not Found")</f>
        <v>164.01</v>
      </c>
      <c r="T4630" t="str">
        <f>_xlfn.XLOOKUP(Table4[[#This Row],[CustomerID]],Customers!A:A,Customers!D:D, "Not Found")</f>
        <v>M</v>
      </c>
      <c r="U4630" s="6">
        <f>_xlfn.XLOOKUP(Table4[[#This Row],[CustomerID]],Customers!A:A,Customers!E:E, "Not Found")</f>
        <v>20358</v>
      </c>
      <c r="V4630">
        <f ca="1">DATEDIF(Table4[[#This Row],[CustomerBirthday]], TODAY(), "Y")</f>
        <v>70</v>
      </c>
      <c r="W4630" t="str" cm="1">
        <f t="array" aca="1" ref="W4630" ca="1">_xlfn.IFS(Table4[[#This Row],[Age]]&lt;25, "Under 25",Table4[[#This Row],[Age]]=34, "25-34", Table4[[#This Row],[Age]]&lt;=49, "35-49", Table4[[#This Row],[Age]]&lt;=64, "50-64", Table4[[#This Row],[Age]]&gt;=65, "65+")</f>
        <v>65+</v>
      </c>
      <c r="X4630" t="str">
        <f>_xlfn.XLOOKUP(Table4[[#This Row],[StoreID]],Stores!A:A,Stores!B:B, "Not found")</f>
        <v>MegaMart Brianahaven</v>
      </c>
      <c r="Y4630" t="str">
        <f>_xlfn.XLOOKUP(Table4[[#This Row],[StoreID]],Stores!A:A,Stores!C:C, "Not Found")</f>
        <v>Brianahaven</v>
      </c>
      <c r="Z4630" t="str">
        <f>_xlfn.XLOOKUP(Table4[[#This Row],[StoreID]],Stores!A:A,Stores!D:D, "Not Found")</f>
        <v>North</v>
      </c>
    </row>
    <row r="4631" spans="1:26">
      <c r="A4631" t="s">
        <v>5497</v>
      </c>
      <c r="B4631" s="1">
        <v>45258</v>
      </c>
      <c r="C4631" t="s">
        <v>386</v>
      </c>
      <c r="D4631" t="s">
        <v>774</v>
      </c>
      <c r="E4631" t="s">
        <v>835</v>
      </c>
      <c r="F4631">
        <v>4</v>
      </c>
      <c r="G4631">
        <v>0</v>
      </c>
      <c r="H4631" t="s">
        <v>865</v>
      </c>
      <c r="I4631" s="4">
        <f>Table4[[#This Row],[Quantity]]*Table4[[#This Row],[UnitPrice]]</f>
        <v>5949.64</v>
      </c>
      <c r="J4631" s="4">
        <f>Table4[[#This Row],[Gross Revenue]]*(1-Table4[[#This Row],[Discount]])</f>
        <v>5949.64</v>
      </c>
      <c r="K4631" s="4">
        <f>Table4[[#This Row],[Quantity]]*Table4[[#This Row],[CostPrice]]</f>
        <v>3252.28</v>
      </c>
      <c r="L4631" s="4">
        <f>Table4[[#This Row],[Net Revenue]]-Table4[[#This Row],[Total Cost]]</f>
        <v>2697.36</v>
      </c>
      <c r="M4631" t="str">
        <f>_xlfn.XLOOKUP(Table4[[#This Row],[ProductID]], Products!A:A,Products!B:B, "Not Found")</f>
        <v>Him Smartphone</v>
      </c>
      <c r="N4631" t="str">
        <f>TEXT(Table4[[#This Row],[Date]], "mmm")</f>
        <v>Nov</v>
      </c>
      <c r="O4631" t="str">
        <f>TEXT(Table4[[#This Row],[Date]], "yyyy")</f>
        <v>2023</v>
      </c>
      <c r="P4631" t="str">
        <f>_xlfn.XLOOKUP(Table4[[#This Row],[ProductID]],Products!A:A,Products!C:C, "Not Found")</f>
        <v>Electronics</v>
      </c>
      <c r="Q4631" t="str">
        <f>_xlfn.XLOOKUP(Table4[[#This Row],[ProductID]],Products!A:A,Products!D:D,"Not Found")</f>
        <v>Smartphone</v>
      </c>
      <c r="R4631">
        <f>_xlfn.XLOOKUP(Table4[[#This Row],[ProductID]],Products!A:A,Products!E:E,"Not Found")</f>
        <v>1487.41</v>
      </c>
      <c r="S4631">
        <f>_xlfn.XLOOKUP(Table4[[#This Row],[ProductID]],Products!A:A,Products!F:F, "Not Found")</f>
        <v>813.07</v>
      </c>
      <c r="T4631" t="str">
        <f>_xlfn.XLOOKUP(Table4[[#This Row],[CustomerID]],Customers!A:A,Customers!D:D, "Not Found")</f>
        <v>F</v>
      </c>
      <c r="U4631" s="6">
        <f>_xlfn.XLOOKUP(Table4[[#This Row],[CustomerID]],Customers!A:A,Customers!E:E, "Not Found")</f>
        <v>23676</v>
      </c>
      <c r="V4631">
        <f ca="1">DATEDIF(Table4[[#This Row],[CustomerBirthday]], TODAY(), "Y")</f>
        <v>61</v>
      </c>
      <c r="W4631" t="str" cm="1">
        <f t="array" aca="1" ref="W4631" ca="1">_xlfn.IFS(Table4[[#This Row],[Age]]&lt;25, "Under 25",Table4[[#This Row],[Age]]=34, "25-34", Table4[[#This Row],[Age]]&lt;=49, "35-49", Table4[[#This Row],[Age]]&lt;=64, "50-64", Table4[[#This Row],[Age]]&gt;=65, "65+")</f>
        <v>50-64</v>
      </c>
      <c r="X4631" t="str">
        <f>_xlfn.XLOOKUP(Table4[[#This Row],[StoreID]],Stores!A:A,Stores!B:B, "Not found")</f>
        <v>MegaMart Peckmouth</v>
      </c>
      <c r="Y4631" t="str">
        <f>_xlfn.XLOOKUP(Table4[[#This Row],[StoreID]],Stores!A:A,Stores!C:C, "Not Found")</f>
        <v>Peckmouth</v>
      </c>
      <c r="Z4631" t="str">
        <f>_xlfn.XLOOKUP(Table4[[#This Row],[StoreID]],Stores!A:A,Stores!D:D, "Not Found")</f>
        <v>East</v>
      </c>
    </row>
    <row r="4632" spans="1:26">
      <c r="A4632" t="s">
        <v>5498</v>
      </c>
      <c r="B4632" s="1">
        <v>45497</v>
      </c>
      <c r="C4632" t="s">
        <v>625</v>
      </c>
      <c r="D4632" t="s">
        <v>739</v>
      </c>
      <c r="E4632" t="s">
        <v>831</v>
      </c>
      <c r="F4632">
        <v>1</v>
      </c>
      <c r="G4632">
        <v>0.1</v>
      </c>
      <c r="H4632" t="s">
        <v>871</v>
      </c>
      <c r="I4632" s="4">
        <f>Table4[[#This Row],[Quantity]]*Table4[[#This Row],[UnitPrice]]</f>
        <v>1194.1199999999999</v>
      </c>
      <c r="J4632" s="4">
        <f>Table4[[#This Row],[Gross Revenue]]*(1-Table4[[#This Row],[Discount]])</f>
        <v>1074.7079999999999</v>
      </c>
      <c r="K4632" s="4">
        <f>Table4[[#This Row],[Quantity]]*Table4[[#This Row],[CostPrice]]</f>
        <v>838.95</v>
      </c>
      <c r="L4632" s="4">
        <f>Table4[[#This Row],[Net Revenue]]-Table4[[#This Row],[Total Cost]]</f>
        <v>235.75799999999981</v>
      </c>
      <c r="M4632" t="str">
        <f>_xlfn.XLOOKUP(Table4[[#This Row],[ProductID]], Products!A:A,Products!B:B, "Not Found")</f>
        <v>Step Smartphone</v>
      </c>
      <c r="N4632" t="str">
        <f>TEXT(Table4[[#This Row],[Date]], "mmm")</f>
        <v>Jul</v>
      </c>
      <c r="O4632" t="str">
        <f>TEXT(Table4[[#This Row],[Date]], "yyyy")</f>
        <v>2024</v>
      </c>
      <c r="P4632" t="str">
        <f>_xlfn.XLOOKUP(Table4[[#This Row],[ProductID]],Products!A:A,Products!C:C, "Not Found")</f>
        <v>Electronics</v>
      </c>
      <c r="Q4632" t="str">
        <f>_xlfn.XLOOKUP(Table4[[#This Row],[ProductID]],Products!A:A,Products!D:D,"Not Found")</f>
        <v>Smartphone</v>
      </c>
      <c r="R4632">
        <f>_xlfn.XLOOKUP(Table4[[#This Row],[ProductID]],Products!A:A,Products!E:E,"Not Found")</f>
        <v>1194.1199999999999</v>
      </c>
      <c r="S4632">
        <f>_xlfn.XLOOKUP(Table4[[#This Row],[ProductID]],Products!A:A,Products!F:F, "Not Found")</f>
        <v>838.95</v>
      </c>
      <c r="T4632" t="str">
        <f>_xlfn.XLOOKUP(Table4[[#This Row],[CustomerID]],Customers!A:A,Customers!D:D, "Not Found")</f>
        <v>M</v>
      </c>
      <c r="U4632" s="6">
        <f>_xlfn.XLOOKUP(Table4[[#This Row],[CustomerID]],Customers!A:A,Customers!E:E, "Not Found")</f>
        <v>29135</v>
      </c>
      <c r="V4632">
        <f ca="1">DATEDIF(Table4[[#This Row],[CustomerBirthday]], TODAY(), "Y")</f>
        <v>46</v>
      </c>
      <c r="W4632" t="str" cm="1">
        <f t="array" aca="1" ref="W4632" ca="1">_xlfn.IFS(Table4[[#This Row],[Age]]&lt;25, "Under 25",Table4[[#This Row],[Age]]=34, "25-34", Table4[[#This Row],[Age]]&lt;=49, "35-49", Table4[[#This Row],[Age]]&lt;=64, "50-64", Table4[[#This Row],[Age]]&gt;=65, "65+")</f>
        <v>35-49</v>
      </c>
      <c r="X4632" t="str">
        <f>_xlfn.XLOOKUP(Table4[[#This Row],[StoreID]],Stores!A:A,Stores!B:B, "Not found")</f>
        <v>MegaMart Jimenezborough</v>
      </c>
      <c r="Y4632" t="str">
        <f>_xlfn.XLOOKUP(Table4[[#This Row],[StoreID]],Stores!A:A,Stores!C:C, "Not Found")</f>
        <v>Jimenezborough</v>
      </c>
      <c r="Z4632" t="str">
        <f>_xlfn.XLOOKUP(Table4[[#This Row],[StoreID]],Stores!A:A,Stores!D:D, "Not Found")</f>
        <v>South</v>
      </c>
    </row>
    <row r="4633" spans="1:26">
      <c r="A4633" t="s">
        <v>5499</v>
      </c>
      <c r="B4633" s="1">
        <v>45290</v>
      </c>
      <c r="C4633" t="s">
        <v>210</v>
      </c>
      <c r="D4633" t="s">
        <v>759</v>
      </c>
      <c r="E4633" t="s">
        <v>835</v>
      </c>
      <c r="F4633">
        <v>4</v>
      </c>
      <c r="G4633">
        <v>0.15</v>
      </c>
      <c r="H4633" t="s">
        <v>871</v>
      </c>
      <c r="I4633" s="4">
        <f>Table4[[#This Row],[Quantity]]*Table4[[#This Row],[UnitPrice]]</f>
        <v>4319.5600000000004</v>
      </c>
      <c r="J4633" s="4">
        <f>Table4[[#This Row],[Gross Revenue]]*(1-Table4[[#This Row],[Discount]])</f>
        <v>3671.6260000000002</v>
      </c>
      <c r="K4633" s="4">
        <f>Table4[[#This Row],[Quantity]]*Table4[[#This Row],[CostPrice]]</f>
        <v>2815.32</v>
      </c>
      <c r="L4633" s="4">
        <f>Table4[[#This Row],[Net Revenue]]-Table4[[#This Row],[Total Cost]]</f>
        <v>856.30600000000004</v>
      </c>
      <c r="M4633" t="str">
        <f>_xlfn.XLOOKUP(Table4[[#This Row],[ProductID]], Products!A:A,Products!B:B, "Not Found")</f>
        <v>Democratic Smartphone</v>
      </c>
      <c r="N4633" t="str">
        <f>TEXT(Table4[[#This Row],[Date]], "mmm")</f>
        <v>Dec</v>
      </c>
      <c r="O4633" t="str">
        <f>TEXT(Table4[[#This Row],[Date]], "yyyy")</f>
        <v>2023</v>
      </c>
      <c r="P4633" t="str">
        <f>_xlfn.XLOOKUP(Table4[[#This Row],[ProductID]],Products!A:A,Products!C:C, "Not Found")</f>
        <v>Electronics</v>
      </c>
      <c r="Q4633" t="str">
        <f>_xlfn.XLOOKUP(Table4[[#This Row],[ProductID]],Products!A:A,Products!D:D,"Not Found")</f>
        <v>Smartphone</v>
      </c>
      <c r="R4633">
        <f>_xlfn.XLOOKUP(Table4[[#This Row],[ProductID]],Products!A:A,Products!E:E,"Not Found")</f>
        <v>1079.8900000000001</v>
      </c>
      <c r="S4633">
        <f>_xlfn.XLOOKUP(Table4[[#This Row],[ProductID]],Products!A:A,Products!F:F, "Not Found")</f>
        <v>703.83</v>
      </c>
      <c r="T4633" t="str">
        <f>_xlfn.XLOOKUP(Table4[[#This Row],[CustomerID]],Customers!A:A,Customers!D:D, "Not Found")</f>
        <v>F</v>
      </c>
      <c r="U4633" s="6">
        <f>_xlfn.XLOOKUP(Table4[[#This Row],[CustomerID]],Customers!A:A,Customers!E:E, "Not Found")</f>
        <v>37570</v>
      </c>
      <c r="V4633">
        <f ca="1">DATEDIF(Table4[[#This Row],[CustomerBirthday]], TODAY(), "Y")</f>
        <v>23</v>
      </c>
      <c r="W4633" t="str" cm="1">
        <f t="array" aca="1" ref="W4633" ca="1">_xlfn.IFS(Table4[[#This Row],[Age]]&lt;25, "Under 25",Table4[[#This Row],[Age]]=34, "25-34", Table4[[#This Row],[Age]]&lt;=49, "35-49", Table4[[#This Row],[Age]]&lt;=64, "50-64", Table4[[#This Row],[Age]]&gt;=65, "65+")</f>
        <v>Under 25</v>
      </c>
      <c r="X4633" t="str">
        <f>_xlfn.XLOOKUP(Table4[[#This Row],[StoreID]],Stores!A:A,Stores!B:B, "Not found")</f>
        <v>MegaMart Peckmouth</v>
      </c>
      <c r="Y4633" t="str">
        <f>_xlfn.XLOOKUP(Table4[[#This Row],[StoreID]],Stores!A:A,Stores!C:C, "Not Found")</f>
        <v>Peckmouth</v>
      </c>
      <c r="Z4633" t="str">
        <f>_xlfn.XLOOKUP(Table4[[#This Row],[StoreID]],Stores!A:A,Stores!D:D, "Not Found")</f>
        <v>East</v>
      </c>
    </row>
    <row r="4634" spans="1:26">
      <c r="A4634" t="s">
        <v>5500</v>
      </c>
      <c r="B4634" s="1">
        <v>45697</v>
      </c>
      <c r="C4634" t="s">
        <v>247</v>
      </c>
      <c r="D4634" t="s">
        <v>814</v>
      </c>
      <c r="E4634" t="s">
        <v>839</v>
      </c>
      <c r="F4634">
        <v>4</v>
      </c>
      <c r="G4634">
        <v>0.05</v>
      </c>
      <c r="H4634" t="s">
        <v>875</v>
      </c>
      <c r="I4634" s="4">
        <f>Table4[[#This Row],[Quantity]]*Table4[[#This Row],[UnitPrice]]</f>
        <v>5146.2</v>
      </c>
      <c r="J4634" s="4">
        <f>Table4[[#This Row],[Gross Revenue]]*(1-Table4[[#This Row],[Discount]])</f>
        <v>4888.8899999999994</v>
      </c>
      <c r="K4634" s="4">
        <f>Table4[[#This Row],[Quantity]]*Table4[[#This Row],[CostPrice]]</f>
        <v>3190.16</v>
      </c>
      <c r="L4634" s="4">
        <f>Table4[[#This Row],[Net Revenue]]-Table4[[#This Row],[Total Cost]]</f>
        <v>1698.7299999999996</v>
      </c>
      <c r="M4634" t="str">
        <f>_xlfn.XLOOKUP(Table4[[#This Row],[ProductID]], Products!A:A,Products!B:B, "Not Found")</f>
        <v>Least Accessories</v>
      </c>
      <c r="N4634" t="str">
        <f>TEXT(Table4[[#This Row],[Date]], "mmm")</f>
        <v>Feb</v>
      </c>
      <c r="O4634" t="str">
        <f>TEXT(Table4[[#This Row],[Date]], "yyyy")</f>
        <v>2025</v>
      </c>
      <c r="P4634" t="str">
        <f>_xlfn.XLOOKUP(Table4[[#This Row],[ProductID]],Products!A:A,Products!C:C, "Not Found")</f>
        <v>Fashion</v>
      </c>
      <c r="Q4634" t="str">
        <f>_xlfn.XLOOKUP(Table4[[#This Row],[ProductID]],Products!A:A,Products!D:D,"Not Found")</f>
        <v>Accessories</v>
      </c>
      <c r="R4634">
        <f>_xlfn.XLOOKUP(Table4[[#This Row],[ProductID]],Products!A:A,Products!E:E,"Not Found")</f>
        <v>1286.55</v>
      </c>
      <c r="S4634">
        <f>_xlfn.XLOOKUP(Table4[[#This Row],[ProductID]],Products!A:A,Products!F:F, "Not Found")</f>
        <v>797.54</v>
      </c>
      <c r="T4634" t="str">
        <f>_xlfn.XLOOKUP(Table4[[#This Row],[CustomerID]],Customers!A:A,Customers!D:D, "Not Found")</f>
        <v>F</v>
      </c>
      <c r="U4634" s="6">
        <f>_xlfn.XLOOKUP(Table4[[#This Row],[CustomerID]],Customers!A:A,Customers!E:E, "Not Found")</f>
        <v>25547</v>
      </c>
      <c r="V4634">
        <f ca="1">DATEDIF(Table4[[#This Row],[CustomerBirthday]], TODAY(), "Y")</f>
        <v>56</v>
      </c>
      <c r="W4634" t="str" cm="1">
        <f t="array" aca="1" ref="W4634" ca="1">_xlfn.IFS(Table4[[#This Row],[Age]]&lt;25, "Under 25",Table4[[#This Row],[Age]]=34, "25-34", Table4[[#This Row],[Age]]&lt;=49, "35-49", Table4[[#This Row],[Age]]&lt;=64, "50-64", Table4[[#This Row],[Age]]&gt;=65, "65+")</f>
        <v>50-64</v>
      </c>
      <c r="X4634" t="str">
        <f>_xlfn.XLOOKUP(Table4[[#This Row],[StoreID]],Stores!A:A,Stores!B:B, "Not found")</f>
        <v>MegaMart New Michele</v>
      </c>
      <c r="Y4634" t="str">
        <f>_xlfn.XLOOKUP(Table4[[#This Row],[StoreID]],Stores!A:A,Stores!C:C, "Not Found")</f>
        <v>New Michele</v>
      </c>
      <c r="Z4634" t="str">
        <f>_xlfn.XLOOKUP(Table4[[#This Row],[StoreID]],Stores!A:A,Stores!D:D, "Not Found")</f>
        <v>West</v>
      </c>
    </row>
    <row r="4635" spans="1:26">
      <c r="A4635" t="s">
        <v>5501</v>
      </c>
      <c r="B4635" s="1">
        <v>45495</v>
      </c>
      <c r="C4635" t="s">
        <v>422</v>
      </c>
      <c r="D4635" t="s">
        <v>747</v>
      </c>
      <c r="E4635" t="s">
        <v>835</v>
      </c>
      <c r="F4635">
        <v>5</v>
      </c>
      <c r="G4635">
        <v>0.1</v>
      </c>
      <c r="H4635" t="s">
        <v>868</v>
      </c>
      <c r="I4635" s="4">
        <f>Table4[[#This Row],[Quantity]]*Table4[[#This Row],[UnitPrice]]</f>
        <v>5674</v>
      </c>
      <c r="J4635" s="4">
        <f>Table4[[#This Row],[Gross Revenue]]*(1-Table4[[#This Row],[Discount]])</f>
        <v>5106.6000000000004</v>
      </c>
      <c r="K4635" s="4">
        <f>Table4[[#This Row],[Quantity]]*Table4[[#This Row],[CostPrice]]</f>
        <v>3375.5</v>
      </c>
      <c r="L4635" s="4">
        <f>Table4[[#This Row],[Net Revenue]]-Table4[[#This Row],[Total Cost]]</f>
        <v>1731.1000000000004</v>
      </c>
      <c r="M4635" t="str">
        <f>_xlfn.XLOOKUP(Table4[[#This Row],[ProductID]], Products!A:A,Products!B:B, "Not Found")</f>
        <v>World Watches</v>
      </c>
      <c r="N4635" t="str">
        <f>TEXT(Table4[[#This Row],[Date]], "mmm")</f>
        <v>Jul</v>
      </c>
      <c r="O4635" t="str">
        <f>TEXT(Table4[[#This Row],[Date]], "yyyy")</f>
        <v>2024</v>
      </c>
      <c r="P4635" t="str">
        <f>_xlfn.XLOOKUP(Table4[[#This Row],[ProductID]],Products!A:A,Products!C:C, "Not Found")</f>
        <v>Fashion</v>
      </c>
      <c r="Q4635" t="str">
        <f>_xlfn.XLOOKUP(Table4[[#This Row],[ProductID]],Products!A:A,Products!D:D,"Not Found")</f>
        <v>Watches</v>
      </c>
      <c r="R4635">
        <f>_xlfn.XLOOKUP(Table4[[#This Row],[ProductID]],Products!A:A,Products!E:E,"Not Found")</f>
        <v>1134.8</v>
      </c>
      <c r="S4635">
        <f>_xlfn.XLOOKUP(Table4[[#This Row],[ProductID]],Products!A:A,Products!F:F, "Not Found")</f>
        <v>675.1</v>
      </c>
      <c r="T4635" t="str">
        <f>_xlfn.XLOOKUP(Table4[[#This Row],[CustomerID]],Customers!A:A,Customers!D:D, "Not Found")</f>
        <v>M</v>
      </c>
      <c r="U4635" s="6">
        <f>_xlfn.XLOOKUP(Table4[[#This Row],[CustomerID]],Customers!A:A,Customers!E:E, "Not Found")</f>
        <v>28268</v>
      </c>
      <c r="V4635">
        <f ca="1">DATEDIF(Table4[[#This Row],[CustomerBirthday]], TODAY(), "Y")</f>
        <v>49</v>
      </c>
      <c r="W4635" t="str" cm="1">
        <f t="array" aca="1" ref="W4635" ca="1">_xlfn.IFS(Table4[[#This Row],[Age]]&lt;25, "Under 25",Table4[[#This Row],[Age]]=34, "25-34", Table4[[#This Row],[Age]]&lt;=49, "35-49", Table4[[#This Row],[Age]]&lt;=64, "50-64", Table4[[#This Row],[Age]]&gt;=65, "65+")</f>
        <v>35-49</v>
      </c>
      <c r="X4635" t="str">
        <f>_xlfn.XLOOKUP(Table4[[#This Row],[StoreID]],Stores!A:A,Stores!B:B, "Not found")</f>
        <v>MegaMart Peckmouth</v>
      </c>
      <c r="Y4635" t="str">
        <f>_xlfn.XLOOKUP(Table4[[#This Row],[StoreID]],Stores!A:A,Stores!C:C, "Not Found")</f>
        <v>Peckmouth</v>
      </c>
      <c r="Z4635" t="str">
        <f>_xlfn.XLOOKUP(Table4[[#This Row],[StoreID]],Stores!A:A,Stores!D:D, "Not Found")</f>
        <v>East</v>
      </c>
    </row>
    <row r="4636" spans="1:26">
      <c r="A4636" t="s">
        <v>5502</v>
      </c>
      <c r="B4636" s="1">
        <v>45673</v>
      </c>
      <c r="C4636" t="s">
        <v>415</v>
      </c>
      <c r="D4636" t="s">
        <v>800</v>
      </c>
      <c r="E4636" t="s">
        <v>835</v>
      </c>
      <c r="F4636">
        <v>5</v>
      </c>
      <c r="G4636">
        <v>0</v>
      </c>
      <c r="H4636" t="s">
        <v>871</v>
      </c>
      <c r="I4636" s="4">
        <f>Table4[[#This Row],[Quantity]]*Table4[[#This Row],[UnitPrice]]</f>
        <v>9763.25</v>
      </c>
      <c r="J4636" s="4">
        <f>Table4[[#This Row],[Gross Revenue]]*(1-Table4[[#This Row],[Discount]])</f>
        <v>9763.25</v>
      </c>
      <c r="K4636" s="4">
        <f>Table4[[#This Row],[Quantity]]*Table4[[#This Row],[CostPrice]]</f>
        <v>7256.35</v>
      </c>
      <c r="L4636" s="4">
        <f>Table4[[#This Row],[Net Revenue]]-Table4[[#This Row],[Total Cost]]</f>
        <v>2506.8999999999996</v>
      </c>
      <c r="M4636" t="str">
        <f>_xlfn.XLOOKUP(Table4[[#This Row],[ProductID]], Products!A:A,Products!B:B, "Not Found")</f>
        <v>Book Television</v>
      </c>
      <c r="N4636" t="str">
        <f>TEXT(Table4[[#This Row],[Date]], "mmm")</f>
        <v>Jan</v>
      </c>
      <c r="O4636" t="str">
        <f>TEXT(Table4[[#This Row],[Date]], "yyyy")</f>
        <v>2025</v>
      </c>
      <c r="P4636" t="str">
        <f>_xlfn.XLOOKUP(Table4[[#This Row],[ProductID]],Products!A:A,Products!C:C, "Not Found")</f>
        <v>Electronics</v>
      </c>
      <c r="Q4636" t="str">
        <f>_xlfn.XLOOKUP(Table4[[#This Row],[ProductID]],Products!A:A,Products!D:D,"Not Found")</f>
        <v>Television</v>
      </c>
      <c r="R4636">
        <f>_xlfn.XLOOKUP(Table4[[#This Row],[ProductID]],Products!A:A,Products!E:E,"Not Found")</f>
        <v>1952.65</v>
      </c>
      <c r="S4636">
        <f>_xlfn.XLOOKUP(Table4[[#This Row],[ProductID]],Products!A:A,Products!F:F, "Not Found")</f>
        <v>1451.27</v>
      </c>
      <c r="T4636" t="str">
        <f>_xlfn.XLOOKUP(Table4[[#This Row],[CustomerID]],Customers!A:A,Customers!D:D, "Not Found")</f>
        <v>M</v>
      </c>
      <c r="U4636" s="6">
        <f>_xlfn.XLOOKUP(Table4[[#This Row],[CustomerID]],Customers!A:A,Customers!E:E, "Not Found")</f>
        <v>34163</v>
      </c>
      <c r="V4636">
        <f ca="1">DATEDIF(Table4[[#This Row],[CustomerBirthday]], TODAY(), "Y")</f>
        <v>33</v>
      </c>
      <c r="W4636" t="str" cm="1">
        <f t="array" aca="1" ref="W4636" ca="1">_xlfn.IFS(Table4[[#This Row],[Age]]&lt;25, "Under 25",Table4[[#This Row],[Age]]=34, "25-34", Table4[[#This Row],[Age]]&lt;=49, "35-49", Table4[[#This Row],[Age]]&lt;=64, "50-64", Table4[[#This Row],[Age]]&gt;=65, "65+")</f>
        <v>35-49</v>
      </c>
      <c r="X4636" t="str">
        <f>_xlfn.XLOOKUP(Table4[[#This Row],[StoreID]],Stores!A:A,Stores!B:B, "Not found")</f>
        <v>MegaMart Peckmouth</v>
      </c>
      <c r="Y4636" t="str">
        <f>_xlfn.XLOOKUP(Table4[[#This Row],[StoreID]],Stores!A:A,Stores!C:C, "Not Found")</f>
        <v>Peckmouth</v>
      </c>
      <c r="Z4636" t="str">
        <f>_xlfn.XLOOKUP(Table4[[#This Row],[StoreID]],Stores!A:A,Stores!D:D, "Not Found")</f>
        <v>East</v>
      </c>
    </row>
    <row r="4637" spans="1:26">
      <c r="A4637" t="s">
        <v>5503</v>
      </c>
      <c r="B4637" s="1">
        <v>45522</v>
      </c>
      <c r="C4637" t="s">
        <v>527</v>
      </c>
      <c r="D4637" t="s">
        <v>824</v>
      </c>
      <c r="E4637" t="s">
        <v>831</v>
      </c>
      <c r="F4637">
        <v>4</v>
      </c>
      <c r="G4637">
        <v>0.1</v>
      </c>
      <c r="H4637" t="s">
        <v>865</v>
      </c>
      <c r="I4637" s="4">
        <f>Table4[[#This Row],[Quantity]]*Table4[[#This Row],[UnitPrice]]</f>
        <v>1553.04</v>
      </c>
      <c r="J4637" s="4">
        <f>Table4[[#This Row],[Gross Revenue]]*(1-Table4[[#This Row],[Discount]])</f>
        <v>1397.7360000000001</v>
      </c>
      <c r="K4637" s="4">
        <f>Table4[[#This Row],[Quantity]]*Table4[[#This Row],[CostPrice]]</f>
        <v>797.2</v>
      </c>
      <c r="L4637" s="4">
        <f>Table4[[#This Row],[Net Revenue]]-Table4[[#This Row],[Total Cost]]</f>
        <v>600.53600000000006</v>
      </c>
      <c r="M4637" t="str">
        <f>_xlfn.XLOOKUP(Table4[[#This Row],[ProductID]], Products!A:A,Products!B:B, "Not Found")</f>
        <v>Possible Watches</v>
      </c>
      <c r="N4637" t="str">
        <f>TEXT(Table4[[#This Row],[Date]], "mmm")</f>
        <v>Aug</v>
      </c>
      <c r="O4637" t="str">
        <f>TEXT(Table4[[#This Row],[Date]], "yyyy")</f>
        <v>2024</v>
      </c>
      <c r="P4637" t="str">
        <f>_xlfn.XLOOKUP(Table4[[#This Row],[ProductID]],Products!A:A,Products!C:C, "Not Found")</f>
        <v>Fashion</v>
      </c>
      <c r="Q4637" t="str">
        <f>_xlfn.XLOOKUP(Table4[[#This Row],[ProductID]],Products!A:A,Products!D:D,"Not Found")</f>
        <v>Watches</v>
      </c>
      <c r="R4637">
        <f>_xlfn.XLOOKUP(Table4[[#This Row],[ProductID]],Products!A:A,Products!E:E,"Not Found")</f>
        <v>388.26</v>
      </c>
      <c r="S4637">
        <f>_xlfn.XLOOKUP(Table4[[#This Row],[ProductID]],Products!A:A,Products!F:F, "Not Found")</f>
        <v>199.3</v>
      </c>
      <c r="T4637" t="str">
        <f>_xlfn.XLOOKUP(Table4[[#This Row],[CustomerID]],Customers!A:A,Customers!D:D, "Not Found")</f>
        <v>F</v>
      </c>
      <c r="U4637" s="6">
        <f>_xlfn.XLOOKUP(Table4[[#This Row],[CustomerID]],Customers!A:A,Customers!E:E, "Not Found")</f>
        <v>21861</v>
      </c>
      <c r="V4637">
        <f ca="1">DATEDIF(Table4[[#This Row],[CustomerBirthday]], TODAY(), "Y")</f>
        <v>66</v>
      </c>
      <c r="W4637" t="str" cm="1">
        <f t="array" aca="1" ref="W4637" ca="1">_xlfn.IFS(Table4[[#This Row],[Age]]&lt;25, "Under 25",Table4[[#This Row],[Age]]=34, "25-34", Table4[[#This Row],[Age]]&lt;=49, "35-49", Table4[[#This Row],[Age]]&lt;=64, "50-64", Table4[[#This Row],[Age]]&gt;=65, "65+")</f>
        <v>65+</v>
      </c>
      <c r="X4637" t="str">
        <f>_xlfn.XLOOKUP(Table4[[#This Row],[StoreID]],Stores!A:A,Stores!B:B, "Not found")</f>
        <v>MegaMart Jimenezborough</v>
      </c>
      <c r="Y4637" t="str">
        <f>_xlfn.XLOOKUP(Table4[[#This Row],[StoreID]],Stores!A:A,Stores!C:C, "Not Found")</f>
        <v>Jimenezborough</v>
      </c>
      <c r="Z4637" t="str">
        <f>_xlfn.XLOOKUP(Table4[[#This Row],[StoreID]],Stores!A:A,Stores!D:D, "Not Found")</f>
        <v>South</v>
      </c>
    </row>
    <row r="4638" spans="1:26">
      <c r="A4638" t="s">
        <v>5504</v>
      </c>
      <c r="B4638" s="1">
        <v>45510</v>
      </c>
      <c r="C4638" t="s">
        <v>67</v>
      </c>
      <c r="D4638" t="s">
        <v>755</v>
      </c>
      <c r="E4638" t="s">
        <v>835</v>
      </c>
      <c r="F4638">
        <v>3</v>
      </c>
      <c r="G4638">
        <v>0.1</v>
      </c>
      <c r="H4638" t="s">
        <v>875</v>
      </c>
      <c r="I4638" s="4">
        <f>Table4[[#This Row],[Quantity]]*Table4[[#This Row],[UnitPrice]]</f>
        <v>5576.25</v>
      </c>
      <c r="J4638" s="4">
        <f>Table4[[#This Row],[Gross Revenue]]*(1-Table4[[#This Row],[Discount]])</f>
        <v>5018.625</v>
      </c>
      <c r="K4638" s="4">
        <f>Table4[[#This Row],[Quantity]]*Table4[[#This Row],[CostPrice]]</f>
        <v>4353.4800000000005</v>
      </c>
      <c r="L4638" s="4">
        <f>Table4[[#This Row],[Net Revenue]]-Table4[[#This Row],[Total Cost]]</f>
        <v>665.14499999999953</v>
      </c>
      <c r="M4638" t="str">
        <f>_xlfn.XLOOKUP(Table4[[#This Row],[ProductID]], Products!A:A,Products!B:B, "Not Found")</f>
        <v>House Accessories</v>
      </c>
      <c r="N4638" t="str">
        <f>TEXT(Table4[[#This Row],[Date]], "mmm")</f>
        <v>Aug</v>
      </c>
      <c r="O4638" t="str">
        <f>TEXT(Table4[[#This Row],[Date]], "yyyy")</f>
        <v>2024</v>
      </c>
      <c r="P4638" t="str">
        <f>_xlfn.XLOOKUP(Table4[[#This Row],[ProductID]],Products!A:A,Products!C:C, "Not Found")</f>
        <v>Fashion</v>
      </c>
      <c r="Q4638" t="str">
        <f>_xlfn.XLOOKUP(Table4[[#This Row],[ProductID]],Products!A:A,Products!D:D,"Not Found")</f>
        <v>Accessories</v>
      </c>
      <c r="R4638">
        <f>_xlfn.XLOOKUP(Table4[[#This Row],[ProductID]],Products!A:A,Products!E:E,"Not Found")</f>
        <v>1858.75</v>
      </c>
      <c r="S4638">
        <f>_xlfn.XLOOKUP(Table4[[#This Row],[ProductID]],Products!A:A,Products!F:F, "Not Found")</f>
        <v>1451.16</v>
      </c>
      <c r="T4638" t="str">
        <f>_xlfn.XLOOKUP(Table4[[#This Row],[CustomerID]],Customers!A:A,Customers!D:D, "Not Found")</f>
        <v>M</v>
      </c>
      <c r="U4638" s="6">
        <f>_xlfn.XLOOKUP(Table4[[#This Row],[CustomerID]],Customers!A:A,Customers!E:E, "Not Found")</f>
        <v>27877</v>
      </c>
      <c r="V4638">
        <f ca="1">DATEDIF(Table4[[#This Row],[CustomerBirthday]], TODAY(), "Y")</f>
        <v>50</v>
      </c>
      <c r="W4638" t="str" cm="1">
        <f t="array" aca="1" ref="W4638" ca="1">_xlfn.IFS(Table4[[#This Row],[Age]]&lt;25, "Under 25",Table4[[#This Row],[Age]]=34, "25-34", Table4[[#This Row],[Age]]&lt;=49, "35-49", Table4[[#This Row],[Age]]&lt;=64, "50-64", Table4[[#This Row],[Age]]&gt;=65, "65+")</f>
        <v>50-64</v>
      </c>
      <c r="X4638" t="str">
        <f>_xlfn.XLOOKUP(Table4[[#This Row],[StoreID]],Stores!A:A,Stores!B:B, "Not found")</f>
        <v>MegaMart Peckmouth</v>
      </c>
      <c r="Y4638" t="str">
        <f>_xlfn.XLOOKUP(Table4[[#This Row],[StoreID]],Stores!A:A,Stores!C:C, "Not Found")</f>
        <v>Peckmouth</v>
      </c>
      <c r="Z4638" t="str">
        <f>_xlfn.XLOOKUP(Table4[[#This Row],[StoreID]],Stores!A:A,Stores!D:D, "Not Found")</f>
        <v>East</v>
      </c>
    </row>
    <row r="4639" spans="1:26">
      <c r="A4639" t="s">
        <v>5505</v>
      </c>
      <c r="B4639" s="1">
        <v>45757</v>
      </c>
      <c r="C4639" t="s">
        <v>633</v>
      </c>
      <c r="D4639" t="s">
        <v>796</v>
      </c>
      <c r="E4639" t="s">
        <v>846</v>
      </c>
      <c r="F4639">
        <v>2</v>
      </c>
      <c r="G4639">
        <v>0.05</v>
      </c>
      <c r="H4639" t="s">
        <v>871</v>
      </c>
      <c r="I4639" s="4">
        <f>Table4[[#This Row],[Quantity]]*Table4[[#This Row],[UnitPrice]]</f>
        <v>3124.86</v>
      </c>
      <c r="J4639" s="4">
        <f>Table4[[#This Row],[Gross Revenue]]*(1-Table4[[#This Row],[Discount]])</f>
        <v>2968.6170000000002</v>
      </c>
      <c r="K4639" s="4">
        <f>Table4[[#This Row],[Quantity]]*Table4[[#This Row],[CostPrice]]</f>
        <v>2391.2600000000002</v>
      </c>
      <c r="L4639" s="4">
        <f>Table4[[#This Row],[Net Revenue]]-Table4[[#This Row],[Total Cost]]</f>
        <v>577.35699999999997</v>
      </c>
      <c r="M4639" t="str">
        <f>_xlfn.XLOOKUP(Table4[[#This Row],[ProductID]], Products!A:A,Products!B:B, "Not Found")</f>
        <v>Chair Laptop</v>
      </c>
      <c r="N4639" t="str">
        <f>TEXT(Table4[[#This Row],[Date]], "mmm")</f>
        <v>Apr</v>
      </c>
      <c r="O4639" t="str">
        <f>TEXT(Table4[[#This Row],[Date]], "yyyy")</f>
        <v>2025</v>
      </c>
      <c r="P4639" t="str">
        <f>_xlfn.XLOOKUP(Table4[[#This Row],[ProductID]],Products!A:A,Products!C:C, "Not Found")</f>
        <v>Electronics</v>
      </c>
      <c r="Q4639" t="str">
        <f>_xlfn.XLOOKUP(Table4[[#This Row],[ProductID]],Products!A:A,Products!D:D,"Not Found")</f>
        <v>Laptop</v>
      </c>
      <c r="R4639">
        <f>_xlfn.XLOOKUP(Table4[[#This Row],[ProductID]],Products!A:A,Products!E:E,"Not Found")</f>
        <v>1562.43</v>
      </c>
      <c r="S4639">
        <f>_xlfn.XLOOKUP(Table4[[#This Row],[ProductID]],Products!A:A,Products!F:F, "Not Found")</f>
        <v>1195.6300000000001</v>
      </c>
      <c r="T4639" t="str">
        <f>_xlfn.XLOOKUP(Table4[[#This Row],[CustomerID]],Customers!A:A,Customers!D:D, "Not Found")</f>
        <v>F</v>
      </c>
      <c r="U4639" s="6">
        <f>_xlfn.XLOOKUP(Table4[[#This Row],[CustomerID]],Customers!A:A,Customers!E:E, "Not Found")</f>
        <v>31092</v>
      </c>
      <c r="V4639">
        <f ca="1">DATEDIF(Table4[[#This Row],[CustomerBirthday]], TODAY(), "Y")</f>
        <v>41</v>
      </c>
      <c r="W4639" t="str" cm="1">
        <f t="array" aca="1" ref="W4639" ca="1">_xlfn.IFS(Table4[[#This Row],[Age]]&lt;25, "Under 25",Table4[[#This Row],[Age]]=34, "25-34", Table4[[#This Row],[Age]]&lt;=49, "35-49", Table4[[#This Row],[Age]]&lt;=64, "50-64", Table4[[#This Row],[Age]]&gt;=65, "65+")</f>
        <v>35-49</v>
      </c>
      <c r="X4639" t="str">
        <f>_xlfn.XLOOKUP(Table4[[#This Row],[StoreID]],Stores!A:A,Stores!B:B, "Not found")</f>
        <v>MegaMart Johnmouth</v>
      </c>
      <c r="Y4639" t="str">
        <f>_xlfn.XLOOKUP(Table4[[#This Row],[StoreID]],Stores!A:A,Stores!C:C, "Not Found")</f>
        <v>Johnmouth</v>
      </c>
      <c r="Z4639" t="str">
        <f>_xlfn.XLOOKUP(Table4[[#This Row],[StoreID]],Stores!A:A,Stores!D:D, "Not Found")</f>
        <v>East</v>
      </c>
    </row>
    <row r="4640" spans="1:26">
      <c r="A4640" t="s">
        <v>5506</v>
      </c>
      <c r="B4640" s="1">
        <v>45373</v>
      </c>
      <c r="C4640" t="s">
        <v>442</v>
      </c>
      <c r="D4640" t="s">
        <v>742</v>
      </c>
      <c r="E4640" t="s">
        <v>835</v>
      </c>
      <c r="F4640">
        <v>4</v>
      </c>
      <c r="G4640">
        <v>0.05</v>
      </c>
      <c r="H4640" t="s">
        <v>875</v>
      </c>
      <c r="I4640" s="4">
        <f>Table4[[#This Row],[Quantity]]*Table4[[#This Row],[UnitPrice]]</f>
        <v>994.28</v>
      </c>
      <c r="J4640" s="4">
        <f>Table4[[#This Row],[Gross Revenue]]*(1-Table4[[#This Row],[Discount]])</f>
        <v>944.56599999999992</v>
      </c>
      <c r="K4640" s="4">
        <f>Table4[[#This Row],[Quantity]]*Table4[[#This Row],[CostPrice]]</f>
        <v>762.68</v>
      </c>
      <c r="L4640" s="4">
        <f>Table4[[#This Row],[Net Revenue]]-Table4[[#This Row],[Total Cost]]</f>
        <v>181.88599999999997</v>
      </c>
      <c r="M4640" t="str">
        <f>_xlfn.XLOOKUP(Table4[[#This Row],[ProductID]], Products!A:A,Products!B:B, "Not Found")</f>
        <v>Either Headphones</v>
      </c>
      <c r="N4640" t="str">
        <f>TEXT(Table4[[#This Row],[Date]], "mmm")</f>
        <v>Mar</v>
      </c>
      <c r="O4640" t="str">
        <f>TEXT(Table4[[#This Row],[Date]], "yyyy")</f>
        <v>2024</v>
      </c>
      <c r="P4640" t="str">
        <f>_xlfn.XLOOKUP(Table4[[#This Row],[ProductID]],Products!A:A,Products!C:C, "Not Found")</f>
        <v>Electronics</v>
      </c>
      <c r="Q4640" t="str">
        <f>_xlfn.XLOOKUP(Table4[[#This Row],[ProductID]],Products!A:A,Products!D:D,"Not Found")</f>
        <v>Headphones</v>
      </c>
      <c r="R4640">
        <f>_xlfn.XLOOKUP(Table4[[#This Row],[ProductID]],Products!A:A,Products!E:E,"Not Found")</f>
        <v>248.57</v>
      </c>
      <c r="S4640">
        <f>_xlfn.XLOOKUP(Table4[[#This Row],[ProductID]],Products!A:A,Products!F:F, "Not Found")</f>
        <v>190.67</v>
      </c>
      <c r="T4640" t="str">
        <f>_xlfn.XLOOKUP(Table4[[#This Row],[CustomerID]],Customers!A:A,Customers!D:D, "Not Found")</f>
        <v>M</v>
      </c>
      <c r="U4640" s="6">
        <f>_xlfn.XLOOKUP(Table4[[#This Row],[CustomerID]],Customers!A:A,Customers!E:E, "Not Found")</f>
        <v>33450</v>
      </c>
      <c r="V4640">
        <f ca="1">DATEDIF(Table4[[#This Row],[CustomerBirthday]], TODAY(), "Y")</f>
        <v>34</v>
      </c>
      <c r="W4640" t="str" cm="1">
        <f t="array" aca="1" ref="W4640" ca="1">_xlfn.IFS(Table4[[#This Row],[Age]]&lt;25, "Under 25",Table4[[#This Row],[Age]]=34, "25-34", Table4[[#This Row],[Age]]&lt;=49, "35-49", Table4[[#This Row],[Age]]&lt;=64, "50-64", Table4[[#This Row],[Age]]&gt;=65, "65+")</f>
        <v>25-34</v>
      </c>
      <c r="X4640" t="str">
        <f>_xlfn.XLOOKUP(Table4[[#This Row],[StoreID]],Stores!A:A,Stores!B:B, "Not found")</f>
        <v>MegaMart Peckmouth</v>
      </c>
      <c r="Y4640" t="str">
        <f>_xlfn.XLOOKUP(Table4[[#This Row],[StoreID]],Stores!A:A,Stores!C:C, "Not Found")</f>
        <v>Peckmouth</v>
      </c>
      <c r="Z4640" t="str">
        <f>_xlfn.XLOOKUP(Table4[[#This Row],[StoreID]],Stores!A:A,Stores!D:D, "Not Found")</f>
        <v>East</v>
      </c>
    </row>
    <row r="4641" spans="1:26">
      <c r="A4641" t="s">
        <v>5507</v>
      </c>
      <c r="B4641" s="1">
        <v>45406</v>
      </c>
      <c r="C4641" t="s">
        <v>159</v>
      </c>
      <c r="D4641" t="s">
        <v>816</v>
      </c>
      <c r="E4641" t="s">
        <v>846</v>
      </c>
      <c r="F4641">
        <v>1</v>
      </c>
      <c r="G4641">
        <v>0.15</v>
      </c>
      <c r="H4641" t="s">
        <v>871</v>
      </c>
      <c r="I4641" s="4">
        <f>Table4[[#This Row],[Quantity]]*Table4[[#This Row],[UnitPrice]]</f>
        <v>1879.08</v>
      </c>
      <c r="J4641" s="4">
        <f>Table4[[#This Row],[Gross Revenue]]*(1-Table4[[#This Row],[Discount]])</f>
        <v>1597.2179999999998</v>
      </c>
      <c r="K4641" s="4">
        <f>Table4[[#This Row],[Quantity]]*Table4[[#This Row],[CostPrice]]</f>
        <v>1004.56</v>
      </c>
      <c r="L4641" s="4">
        <f>Table4[[#This Row],[Net Revenue]]-Table4[[#This Row],[Total Cost]]</f>
        <v>592.6579999999999</v>
      </c>
      <c r="M4641" t="str">
        <f>_xlfn.XLOOKUP(Table4[[#This Row],[ProductID]], Products!A:A,Products!B:B, "Not Found")</f>
        <v>Set Dairy</v>
      </c>
      <c r="N4641" t="str">
        <f>TEXT(Table4[[#This Row],[Date]], "mmm")</f>
        <v>Apr</v>
      </c>
      <c r="O4641" t="str">
        <f>TEXT(Table4[[#This Row],[Date]], "yyyy")</f>
        <v>2024</v>
      </c>
      <c r="P4641" t="str">
        <f>_xlfn.XLOOKUP(Table4[[#This Row],[ProductID]],Products!A:A,Products!C:C, "Not Found")</f>
        <v>Groceries</v>
      </c>
      <c r="Q4641" t="str">
        <f>_xlfn.XLOOKUP(Table4[[#This Row],[ProductID]],Products!A:A,Products!D:D,"Not Found")</f>
        <v>Dairy</v>
      </c>
      <c r="R4641">
        <f>_xlfn.XLOOKUP(Table4[[#This Row],[ProductID]],Products!A:A,Products!E:E,"Not Found")</f>
        <v>1879.08</v>
      </c>
      <c r="S4641">
        <f>_xlfn.XLOOKUP(Table4[[#This Row],[ProductID]],Products!A:A,Products!F:F, "Not Found")</f>
        <v>1004.56</v>
      </c>
      <c r="T4641" t="str">
        <f>_xlfn.XLOOKUP(Table4[[#This Row],[CustomerID]],Customers!A:A,Customers!D:D, "Not Found")</f>
        <v>F</v>
      </c>
      <c r="U4641" s="6">
        <f>_xlfn.XLOOKUP(Table4[[#This Row],[CustomerID]],Customers!A:A,Customers!E:E, "Not Found")</f>
        <v>29405</v>
      </c>
      <c r="V4641">
        <f ca="1">DATEDIF(Table4[[#This Row],[CustomerBirthday]], TODAY(), "Y")</f>
        <v>46</v>
      </c>
      <c r="W4641" t="str" cm="1">
        <f t="array" aca="1" ref="W4641" ca="1">_xlfn.IFS(Table4[[#This Row],[Age]]&lt;25, "Under 25",Table4[[#This Row],[Age]]=34, "25-34", Table4[[#This Row],[Age]]&lt;=49, "35-49", Table4[[#This Row],[Age]]&lt;=64, "50-64", Table4[[#This Row],[Age]]&gt;=65, "65+")</f>
        <v>35-49</v>
      </c>
      <c r="X4641" t="str">
        <f>_xlfn.XLOOKUP(Table4[[#This Row],[StoreID]],Stores!A:A,Stores!B:B, "Not found")</f>
        <v>MegaMart Johnmouth</v>
      </c>
      <c r="Y4641" t="str">
        <f>_xlfn.XLOOKUP(Table4[[#This Row],[StoreID]],Stores!A:A,Stores!C:C, "Not Found")</f>
        <v>Johnmouth</v>
      </c>
      <c r="Z4641" t="str">
        <f>_xlfn.XLOOKUP(Table4[[#This Row],[StoreID]],Stores!A:A,Stores!D:D, "Not Found")</f>
        <v>East</v>
      </c>
    </row>
    <row r="4642" spans="1:26">
      <c r="A4642" t="s">
        <v>5508</v>
      </c>
      <c r="B4642" s="1">
        <v>45440</v>
      </c>
      <c r="C4642" t="s">
        <v>339</v>
      </c>
      <c r="D4642" t="s">
        <v>804</v>
      </c>
      <c r="E4642" t="s">
        <v>831</v>
      </c>
      <c r="F4642">
        <v>3</v>
      </c>
      <c r="G4642">
        <v>0.15</v>
      </c>
      <c r="H4642" t="s">
        <v>875</v>
      </c>
      <c r="I4642" s="4">
        <f>Table4[[#This Row],[Quantity]]*Table4[[#This Row],[UnitPrice]]</f>
        <v>1622.8200000000002</v>
      </c>
      <c r="J4642" s="4">
        <f>Table4[[#This Row],[Gross Revenue]]*(1-Table4[[#This Row],[Discount]])</f>
        <v>1379.3970000000002</v>
      </c>
      <c r="K4642" s="4">
        <f>Table4[[#This Row],[Quantity]]*Table4[[#This Row],[CostPrice]]</f>
        <v>1194.75</v>
      </c>
      <c r="L4642" s="4">
        <f>Table4[[#This Row],[Net Revenue]]-Table4[[#This Row],[Total Cost]]</f>
        <v>184.64700000000016</v>
      </c>
      <c r="M4642" t="str">
        <f>_xlfn.XLOOKUP(Table4[[#This Row],[ProductID]], Products!A:A,Products!B:B, "Not Found")</f>
        <v>Church Clothing</v>
      </c>
      <c r="N4642" t="str">
        <f>TEXT(Table4[[#This Row],[Date]], "mmm")</f>
        <v>May</v>
      </c>
      <c r="O4642" t="str">
        <f>TEXT(Table4[[#This Row],[Date]], "yyyy")</f>
        <v>2024</v>
      </c>
      <c r="P4642" t="str">
        <f>_xlfn.XLOOKUP(Table4[[#This Row],[ProductID]],Products!A:A,Products!C:C, "Not Found")</f>
        <v>Fashion</v>
      </c>
      <c r="Q4642" t="str">
        <f>_xlfn.XLOOKUP(Table4[[#This Row],[ProductID]],Products!A:A,Products!D:D,"Not Found")</f>
        <v>Clothing</v>
      </c>
      <c r="R4642">
        <f>_xlfn.XLOOKUP(Table4[[#This Row],[ProductID]],Products!A:A,Products!E:E,"Not Found")</f>
        <v>540.94000000000005</v>
      </c>
      <c r="S4642">
        <f>_xlfn.XLOOKUP(Table4[[#This Row],[ProductID]],Products!A:A,Products!F:F, "Not Found")</f>
        <v>398.25</v>
      </c>
      <c r="T4642" t="str">
        <f>_xlfn.XLOOKUP(Table4[[#This Row],[CustomerID]],Customers!A:A,Customers!D:D, "Not Found")</f>
        <v>M</v>
      </c>
      <c r="U4642" s="6">
        <f>_xlfn.XLOOKUP(Table4[[#This Row],[CustomerID]],Customers!A:A,Customers!E:E, "Not Found")</f>
        <v>27624</v>
      </c>
      <c r="V4642">
        <f ca="1">DATEDIF(Table4[[#This Row],[CustomerBirthday]], TODAY(), "Y")</f>
        <v>50</v>
      </c>
      <c r="W4642" t="str" cm="1">
        <f t="array" aca="1" ref="W4642" ca="1">_xlfn.IFS(Table4[[#This Row],[Age]]&lt;25, "Under 25",Table4[[#This Row],[Age]]=34, "25-34", Table4[[#This Row],[Age]]&lt;=49, "35-49", Table4[[#This Row],[Age]]&lt;=64, "50-64", Table4[[#This Row],[Age]]&gt;=65, "65+")</f>
        <v>50-64</v>
      </c>
      <c r="X4642" t="str">
        <f>_xlfn.XLOOKUP(Table4[[#This Row],[StoreID]],Stores!A:A,Stores!B:B, "Not found")</f>
        <v>MegaMart Jimenezborough</v>
      </c>
      <c r="Y4642" t="str">
        <f>_xlfn.XLOOKUP(Table4[[#This Row],[StoreID]],Stores!A:A,Stores!C:C, "Not Found")</f>
        <v>Jimenezborough</v>
      </c>
      <c r="Z4642" t="str">
        <f>_xlfn.XLOOKUP(Table4[[#This Row],[StoreID]],Stores!A:A,Stores!D:D, "Not Found")</f>
        <v>South</v>
      </c>
    </row>
    <row r="4643" spans="1:26">
      <c r="A4643" t="s">
        <v>5509</v>
      </c>
      <c r="B4643" s="1">
        <v>45631</v>
      </c>
      <c r="C4643" t="s">
        <v>130</v>
      </c>
      <c r="D4643" t="s">
        <v>778</v>
      </c>
      <c r="E4643" t="s">
        <v>842</v>
      </c>
      <c r="F4643">
        <v>4</v>
      </c>
      <c r="G4643">
        <v>0.15</v>
      </c>
      <c r="H4643" t="s">
        <v>868</v>
      </c>
      <c r="I4643" s="4">
        <f>Table4[[#This Row],[Quantity]]*Table4[[#This Row],[UnitPrice]]</f>
        <v>4063.04</v>
      </c>
      <c r="J4643" s="4">
        <f>Table4[[#This Row],[Gross Revenue]]*(1-Table4[[#This Row],[Discount]])</f>
        <v>3453.5839999999998</v>
      </c>
      <c r="K4643" s="4">
        <f>Table4[[#This Row],[Quantity]]*Table4[[#This Row],[CostPrice]]</f>
        <v>2337.6</v>
      </c>
      <c r="L4643" s="4">
        <f>Table4[[#This Row],[Net Revenue]]-Table4[[#This Row],[Total Cost]]</f>
        <v>1115.9839999999999</v>
      </c>
      <c r="M4643" t="str">
        <f>_xlfn.XLOOKUP(Table4[[#This Row],[ProductID]], Products!A:A,Products!B:B, "Not Found")</f>
        <v>Behavior Dairy</v>
      </c>
      <c r="N4643" t="str">
        <f>TEXT(Table4[[#This Row],[Date]], "mmm")</f>
        <v>Dec</v>
      </c>
      <c r="O4643" t="str">
        <f>TEXT(Table4[[#This Row],[Date]], "yyyy")</f>
        <v>2024</v>
      </c>
      <c r="P4643" t="str">
        <f>_xlfn.XLOOKUP(Table4[[#This Row],[ProductID]],Products!A:A,Products!C:C, "Not Found")</f>
        <v>Groceries</v>
      </c>
      <c r="Q4643" t="str">
        <f>_xlfn.XLOOKUP(Table4[[#This Row],[ProductID]],Products!A:A,Products!D:D,"Not Found")</f>
        <v>Dairy</v>
      </c>
      <c r="R4643">
        <f>_xlfn.XLOOKUP(Table4[[#This Row],[ProductID]],Products!A:A,Products!E:E,"Not Found")</f>
        <v>1015.76</v>
      </c>
      <c r="S4643">
        <f>_xlfn.XLOOKUP(Table4[[#This Row],[ProductID]],Products!A:A,Products!F:F, "Not Found")</f>
        <v>584.4</v>
      </c>
      <c r="T4643" t="str">
        <f>_xlfn.XLOOKUP(Table4[[#This Row],[CustomerID]],Customers!A:A,Customers!D:D, "Not Found")</f>
        <v>F</v>
      </c>
      <c r="U4643" s="6">
        <f>_xlfn.XLOOKUP(Table4[[#This Row],[CustomerID]],Customers!A:A,Customers!E:E, "Not Found")</f>
        <v>28698</v>
      </c>
      <c r="V4643">
        <f ca="1">DATEDIF(Table4[[#This Row],[CustomerBirthday]], TODAY(), "Y")</f>
        <v>48</v>
      </c>
      <c r="W4643" t="str" cm="1">
        <f t="array" aca="1" ref="W4643" ca="1">_xlfn.IFS(Table4[[#This Row],[Age]]&lt;25, "Under 25",Table4[[#This Row],[Age]]=34, "25-34", Table4[[#This Row],[Age]]&lt;=49, "35-49", Table4[[#This Row],[Age]]&lt;=64, "50-64", Table4[[#This Row],[Age]]&gt;=65, "65+")</f>
        <v>35-49</v>
      </c>
      <c r="X4643" t="str">
        <f>_xlfn.XLOOKUP(Table4[[#This Row],[StoreID]],Stores!A:A,Stores!B:B, "Not found")</f>
        <v>MegaMart Brianahaven</v>
      </c>
      <c r="Y4643" t="str">
        <f>_xlfn.XLOOKUP(Table4[[#This Row],[StoreID]],Stores!A:A,Stores!C:C, "Not Found")</f>
        <v>Brianahaven</v>
      </c>
      <c r="Z4643" t="str">
        <f>_xlfn.XLOOKUP(Table4[[#This Row],[StoreID]],Stores!A:A,Stores!D:D, "Not Found")</f>
        <v>North</v>
      </c>
    </row>
    <row r="4644" spans="1:26">
      <c r="A4644" t="s">
        <v>5510</v>
      </c>
      <c r="B4644" s="1">
        <v>45890</v>
      </c>
      <c r="C4644" t="s">
        <v>593</v>
      </c>
      <c r="D4644" t="s">
        <v>820</v>
      </c>
      <c r="E4644" t="s">
        <v>839</v>
      </c>
      <c r="F4644">
        <v>2</v>
      </c>
      <c r="G4644">
        <v>0.15</v>
      </c>
      <c r="H4644" t="s">
        <v>871</v>
      </c>
      <c r="I4644" s="4">
        <f>Table4[[#This Row],[Quantity]]*Table4[[#This Row],[UnitPrice]]</f>
        <v>2394.36</v>
      </c>
      <c r="J4644" s="4">
        <f>Table4[[#This Row],[Gross Revenue]]*(1-Table4[[#This Row],[Discount]])</f>
        <v>2035.2060000000001</v>
      </c>
      <c r="K4644" s="4">
        <f>Table4[[#This Row],[Quantity]]*Table4[[#This Row],[CostPrice]]</f>
        <v>1445.48</v>
      </c>
      <c r="L4644" s="4">
        <f>Table4[[#This Row],[Net Revenue]]-Table4[[#This Row],[Total Cost]]</f>
        <v>589.72600000000011</v>
      </c>
      <c r="M4644" t="str">
        <f>_xlfn.XLOOKUP(Table4[[#This Row],[ProductID]], Products!A:A,Products!B:B, "Not Found")</f>
        <v>Or Smartphone</v>
      </c>
      <c r="N4644" t="str">
        <f>TEXT(Table4[[#This Row],[Date]], "mmm")</f>
        <v>Aug</v>
      </c>
      <c r="O4644" t="str">
        <f>TEXT(Table4[[#This Row],[Date]], "yyyy")</f>
        <v>2025</v>
      </c>
      <c r="P4644" t="str">
        <f>_xlfn.XLOOKUP(Table4[[#This Row],[ProductID]],Products!A:A,Products!C:C, "Not Found")</f>
        <v>Electronics</v>
      </c>
      <c r="Q4644" t="str">
        <f>_xlfn.XLOOKUP(Table4[[#This Row],[ProductID]],Products!A:A,Products!D:D,"Not Found")</f>
        <v>Smartphone</v>
      </c>
      <c r="R4644">
        <f>_xlfn.XLOOKUP(Table4[[#This Row],[ProductID]],Products!A:A,Products!E:E,"Not Found")</f>
        <v>1197.18</v>
      </c>
      <c r="S4644">
        <f>_xlfn.XLOOKUP(Table4[[#This Row],[ProductID]],Products!A:A,Products!F:F, "Not Found")</f>
        <v>722.74</v>
      </c>
      <c r="T4644" t="str">
        <f>_xlfn.XLOOKUP(Table4[[#This Row],[CustomerID]],Customers!A:A,Customers!D:D, "Not Found")</f>
        <v>F</v>
      </c>
      <c r="U4644" s="6">
        <f>_xlfn.XLOOKUP(Table4[[#This Row],[CustomerID]],Customers!A:A,Customers!E:E, "Not Found")</f>
        <v>37024</v>
      </c>
      <c r="V4644">
        <f ca="1">DATEDIF(Table4[[#This Row],[CustomerBirthday]], TODAY(), "Y")</f>
        <v>25</v>
      </c>
      <c r="W4644" t="str" cm="1">
        <f t="array" aca="1" ref="W4644" ca="1">_xlfn.IFS(Table4[[#This Row],[Age]]&lt;25, "Under 25",Table4[[#This Row],[Age]]=34, "25-34", Table4[[#This Row],[Age]]&lt;=49, "35-49", Table4[[#This Row],[Age]]&lt;=64, "50-64", Table4[[#This Row],[Age]]&gt;=65, "65+")</f>
        <v>35-49</v>
      </c>
      <c r="X4644" t="str">
        <f>_xlfn.XLOOKUP(Table4[[#This Row],[StoreID]],Stores!A:A,Stores!B:B, "Not found")</f>
        <v>MegaMart New Michele</v>
      </c>
      <c r="Y4644" t="str">
        <f>_xlfn.XLOOKUP(Table4[[#This Row],[StoreID]],Stores!A:A,Stores!C:C, "Not Found")</f>
        <v>New Michele</v>
      </c>
      <c r="Z4644" t="str">
        <f>_xlfn.XLOOKUP(Table4[[#This Row],[StoreID]],Stores!A:A,Stores!D:D, "Not Found")</f>
        <v>West</v>
      </c>
    </row>
    <row r="4645" spans="1:26">
      <c r="A4645" t="s">
        <v>5511</v>
      </c>
      <c r="B4645" s="1">
        <v>45415</v>
      </c>
      <c r="C4645" t="s">
        <v>516</v>
      </c>
      <c r="D4645" t="s">
        <v>725</v>
      </c>
      <c r="E4645" t="s">
        <v>839</v>
      </c>
      <c r="F4645">
        <v>3</v>
      </c>
      <c r="G4645">
        <v>0.05</v>
      </c>
      <c r="H4645" t="s">
        <v>868</v>
      </c>
      <c r="I4645" s="4">
        <f>Table4[[#This Row],[Quantity]]*Table4[[#This Row],[UnitPrice]]</f>
        <v>4188.66</v>
      </c>
      <c r="J4645" s="4">
        <f>Table4[[#This Row],[Gross Revenue]]*(1-Table4[[#This Row],[Discount]])</f>
        <v>3979.2269999999999</v>
      </c>
      <c r="K4645" s="4">
        <f>Table4[[#This Row],[Quantity]]*Table4[[#This Row],[CostPrice]]</f>
        <v>3012.27</v>
      </c>
      <c r="L4645" s="4">
        <f>Table4[[#This Row],[Net Revenue]]-Table4[[#This Row],[Total Cost]]</f>
        <v>966.95699999999988</v>
      </c>
      <c r="M4645" t="str">
        <f>_xlfn.XLOOKUP(Table4[[#This Row],[ProductID]], Products!A:A,Products!B:B, "Not Found")</f>
        <v>Knowledge Bags</v>
      </c>
      <c r="N4645" t="str">
        <f>TEXT(Table4[[#This Row],[Date]], "mmm")</f>
        <v>May</v>
      </c>
      <c r="O4645" t="str">
        <f>TEXT(Table4[[#This Row],[Date]], "yyyy")</f>
        <v>2024</v>
      </c>
      <c r="P4645" t="str">
        <f>_xlfn.XLOOKUP(Table4[[#This Row],[ProductID]],Products!A:A,Products!C:C, "Not Found")</f>
        <v>Fashion</v>
      </c>
      <c r="Q4645" t="str">
        <f>_xlfn.XLOOKUP(Table4[[#This Row],[ProductID]],Products!A:A,Products!D:D,"Not Found")</f>
        <v>Bags</v>
      </c>
      <c r="R4645">
        <f>_xlfn.XLOOKUP(Table4[[#This Row],[ProductID]],Products!A:A,Products!E:E,"Not Found")</f>
        <v>1396.22</v>
      </c>
      <c r="S4645">
        <f>_xlfn.XLOOKUP(Table4[[#This Row],[ProductID]],Products!A:A,Products!F:F, "Not Found")</f>
        <v>1004.09</v>
      </c>
      <c r="T4645" t="str">
        <f>_xlfn.XLOOKUP(Table4[[#This Row],[CustomerID]],Customers!A:A,Customers!D:D, "Not Found")</f>
        <v>M</v>
      </c>
      <c r="U4645" s="6">
        <f>_xlfn.XLOOKUP(Table4[[#This Row],[CustomerID]],Customers!A:A,Customers!E:E, "Not Found")</f>
        <v>38558</v>
      </c>
      <c r="V4645">
        <f ca="1">DATEDIF(Table4[[#This Row],[CustomerBirthday]], TODAY(), "Y")</f>
        <v>21</v>
      </c>
      <c r="W4645" t="str" cm="1">
        <f t="array" aca="1" ref="W4645" ca="1">_xlfn.IFS(Table4[[#This Row],[Age]]&lt;25, "Under 25",Table4[[#This Row],[Age]]=34, "25-34", Table4[[#This Row],[Age]]&lt;=49, "35-49", Table4[[#This Row],[Age]]&lt;=64, "50-64", Table4[[#This Row],[Age]]&gt;=65, "65+")</f>
        <v>Under 25</v>
      </c>
      <c r="X4645" t="str">
        <f>_xlfn.XLOOKUP(Table4[[#This Row],[StoreID]],Stores!A:A,Stores!B:B, "Not found")</f>
        <v>MegaMart New Michele</v>
      </c>
      <c r="Y4645" t="str">
        <f>_xlfn.XLOOKUP(Table4[[#This Row],[StoreID]],Stores!A:A,Stores!C:C, "Not Found")</f>
        <v>New Michele</v>
      </c>
      <c r="Z4645" t="str">
        <f>_xlfn.XLOOKUP(Table4[[#This Row],[StoreID]],Stores!A:A,Stores!D:D, "Not Found")</f>
        <v>West</v>
      </c>
    </row>
    <row r="4646" spans="1:26">
      <c r="A4646" t="s">
        <v>5512</v>
      </c>
      <c r="B4646" s="1">
        <v>45616</v>
      </c>
      <c r="C4646" t="s">
        <v>258</v>
      </c>
      <c r="D4646" t="s">
        <v>722</v>
      </c>
      <c r="E4646" t="s">
        <v>846</v>
      </c>
      <c r="F4646">
        <v>5</v>
      </c>
      <c r="G4646">
        <v>0.1</v>
      </c>
      <c r="H4646" t="s">
        <v>875</v>
      </c>
      <c r="I4646" s="4">
        <f>Table4[[#This Row],[Quantity]]*Table4[[#This Row],[UnitPrice]]</f>
        <v>9268.85</v>
      </c>
      <c r="J4646" s="4">
        <f>Table4[[#This Row],[Gross Revenue]]*(1-Table4[[#This Row],[Discount]])</f>
        <v>8341.9650000000001</v>
      </c>
      <c r="K4646" s="4">
        <f>Table4[[#This Row],[Quantity]]*Table4[[#This Row],[CostPrice]]</f>
        <v>6817.6</v>
      </c>
      <c r="L4646" s="4">
        <f>Table4[[#This Row],[Net Revenue]]-Table4[[#This Row],[Total Cost]]</f>
        <v>1524.3649999999998</v>
      </c>
      <c r="M4646" t="str">
        <f>_xlfn.XLOOKUP(Table4[[#This Row],[ProductID]], Products!A:A,Products!B:B, "Not Found")</f>
        <v>Four Accessories</v>
      </c>
      <c r="N4646" t="str">
        <f>TEXT(Table4[[#This Row],[Date]], "mmm")</f>
        <v>Nov</v>
      </c>
      <c r="O4646" t="str">
        <f>TEXT(Table4[[#This Row],[Date]], "yyyy")</f>
        <v>2024</v>
      </c>
      <c r="P4646" t="str">
        <f>_xlfn.XLOOKUP(Table4[[#This Row],[ProductID]],Products!A:A,Products!C:C, "Not Found")</f>
        <v>Fashion</v>
      </c>
      <c r="Q4646" t="str">
        <f>_xlfn.XLOOKUP(Table4[[#This Row],[ProductID]],Products!A:A,Products!D:D,"Not Found")</f>
        <v>Accessories</v>
      </c>
      <c r="R4646">
        <f>_xlfn.XLOOKUP(Table4[[#This Row],[ProductID]],Products!A:A,Products!E:E,"Not Found")</f>
        <v>1853.77</v>
      </c>
      <c r="S4646">
        <f>_xlfn.XLOOKUP(Table4[[#This Row],[ProductID]],Products!A:A,Products!F:F, "Not Found")</f>
        <v>1363.52</v>
      </c>
      <c r="T4646" t="str">
        <f>_xlfn.XLOOKUP(Table4[[#This Row],[CustomerID]],Customers!A:A,Customers!D:D, "Not Found")</f>
        <v>F</v>
      </c>
      <c r="U4646" s="6">
        <f>_xlfn.XLOOKUP(Table4[[#This Row],[CustomerID]],Customers!A:A,Customers!E:E, "Not Found")</f>
        <v>29746</v>
      </c>
      <c r="V4646">
        <f ca="1">DATEDIF(Table4[[#This Row],[CustomerBirthday]], TODAY(), "Y")</f>
        <v>45</v>
      </c>
      <c r="W4646" t="str" cm="1">
        <f t="array" aca="1" ref="W4646" ca="1">_xlfn.IFS(Table4[[#This Row],[Age]]&lt;25, "Under 25",Table4[[#This Row],[Age]]=34, "25-34", Table4[[#This Row],[Age]]&lt;=49, "35-49", Table4[[#This Row],[Age]]&lt;=64, "50-64", Table4[[#This Row],[Age]]&gt;=65, "65+")</f>
        <v>35-49</v>
      </c>
      <c r="X4646" t="str">
        <f>_xlfn.XLOOKUP(Table4[[#This Row],[StoreID]],Stores!A:A,Stores!B:B, "Not found")</f>
        <v>MegaMart Johnmouth</v>
      </c>
      <c r="Y4646" t="str">
        <f>_xlfn.XLOOKUP(Table4[[#This Row],[StoreID]],Stores!A:A,Stores!C:C, "Not Found")</f>
        <v>Johnmouth</v>
      </c>
      <c r="Z4646" t="str">
        <f>_xlfn.XLOOKUP(Table4[[#This Row],[StoreID]],Stores!A:A,Stores!D:D, "Not Found")</f>
        <v>East</v>
      </c>
    </row>
    <row r="4647" spans="1:26">
      <c r="A4647" t="s">
        <v>5513</v>
      </c>
      <c r="B4647" s="1">
        <v>45758</v>
      </c>
      <c r="C4647" t="s">
        <v>432</v>
      </c>
      <c r="D4647" t="s">
        <v>804</v>
      </c>
      <c r="E4647" t="s">
        <v>831</v>
      </c>
      <c r="F4647">
        <v>5</v>
      </c>
      <c r="G4647">
        <v>0.15</v>
      </c>
      <c r="H4647" t="s">
        <v>865</v>
      </c>
      <c r="I4647" s="4">
        <f>Table4[[#This Row],[Quantity]]*Table4[[#This Row],[UnitPrice]]</f>
        <v>2704.7000000000003</v>
      </c>
      <c r="J4647" s="4">
        <f>Table4[[#This Row],[Gross Revenue]]*(1-Table4[[#This Row],[Discount]])</f>
        <v>2298.9950000000003</v>
      </c>
      <c r="K4647" s="4">
        <f>Table4[[#This Row],[Quantity]]*Table4[[#This Row],[CostPrice]]</f>
        <v>1991.25</v>
      </c>
      <c r="L4647" s="4">
        <f>Table4[[#This Row],[Net Revenue]]-Table4[[#This Row],[Total Cost]]</f>
        <v>307.74500000000035</v>
      </c>
      <c r="M4647" t="str">
        <f>_xlfn.XLOOKUP(Table4[[#This Row],[ProductID]], Products!A:A,Products!B:B, "Not Found")</f>
        <v>Church Clothing</v>
      </c>
      <c r="N4647" t="str">
        <f>TEXT(Table4[[#This Row],[Date]], "mmm")</f>
        <v>Apr</v>
      </c>
      <c r="O4647" t="str">
        <f>TEXT(Table4[[#This Row],[Date]], "yyyy")</f>
        <v>2025</v>
      </c>
      <c r="P4647" t="str">
        <f>_xlfn.XLOOKUP(Table4[[#This Row],[ProductID]],Products!A:A,Products!C:C, "Not Found")</f>
        <v>Fashion</v>
      </c>
      <c r="Q4647" t="str">
        <f>_xlfn.XLOOKUP(Table4[[#This Row],[ProductID]],Products!A:A,Products!D:D,"Not Found")</f>
        <v>Clothing</v>
      </c>
      <c r="R4647">
        <f>_xlfn.XLOOKUP(Table4[[#This Row],[ProductID]],Products!A:A,Products!E:E,"Not Found")</f>
        <v>540.94000000000005</v>
      </c>
      <c r="S4647">
        <f>_xlfn.XLOOKUP(Table4[[#This Row],[ProductID]],Products!A:A,Products!F:F, "Not Found")</f>
        <v>398.25</v>
      </c>
      <c r="T4647" t="str">
        <f>_xlfn.XLOOKUP(Table4[[#This Row],[CustomerID]],Customers!A:A,Customers!D:D, "Not Found")</f>
        <v>M</v>
      </c>
      <c r="U4647" s="6">
        <f>_xlfn.XLOOKUP(Table4[[#This Row],[CustomerID]],Customers!A:A,Customers!E:E, "Not Found")</f>
        <v>20358</v>
      </c>
      <c r="V4647">
        <f ca="1">DATEDIF(Table4[[#This Row],[CustomerBirthday]], TODAY(), "Y")</f>
        <v>70</v>
      </c>
      <c r="W4647" t="str" cm="1">
        <f t="array" aca="1" ref="W4647" ca="1">_xlfn.IFS(Table4[[#This Row],[Age]]&lt;25, "Under 25",Table4[[#This Row],[Age]]=34, "25-34", Table4[[#This Row],[Age]]&lt;=49, "35-49", Table4[[#This Row],[Age]]&lt;=64, "50-64", Table4[[#This Row],[Age]]&gt;=65, "65+")</f>
        <v>65+</v>
      </c>
      <c r="X4647" t="str">
        <f>_xlfn.XLOOKUP(Table4[[#This Row],[StoreID]],Stores!A:A,Stores!B:B, "Not found")</f>
        <v>MegaMart Jimenezborough</v>
      </c>
      <c r="Y4647" t="str">
        <f>_xlfn.XLOOKUP(Table4[[#This Row],[StoreID]],Stores!A:A,Stores!C:C, "Not Found")</f>
        <v>Jimenezborough</v>
      </c>
      <c r="Z4647" t="str">
        <f>_xlfn.XLOOKUP(Table4[[#This Row],[StoreID]],Stores!A:A,Stores!D:D, "Not Found")</f>
        <v>South</v>
      </c>
    </row>
    <row r="4648" spans="1:26">
      <c r="A4648" t="s">
        <v>5514</v>
      </c>
      <c r="B4648" s="1">
        <v>45632</v>
      </c>
      <c r="C4648" t="s">
        <v>7</v>
      </c>
      <c r="D4648" t="s">
        <v>739</v>
      </c>
      <c r="E4648" t="s">
        <v>842</v>
      </c>
      <c r="F4648">
        <v>4</v>
      </c>
      <c r="G4648">
        <v>0.1</v>
      </c>
      <c r="H4648" t="s">
        <v>868</v>
      </c>
      <c r="I4648" s="4">
        <f>Table4[[#This Row],[Quantity]]*Table4[[#This Row],[UnitPrice]]</f>
        <v>4776.4799999999996</v>
      </c>
      <c r="J4648" s="4">
        <f>Table4[[#This Row],[Gross Revenue]]*(1-Table4[[#This Row],[Discount]])</f>
        <v>4298.8319999999994</v>
      </c>
      <c r="K4648" s="4">
        <f>Table4[[#This Row],[Quantity]]*Table4[[#This Row],[CostPrice]]</f>
        <v>3355.8</v>
      </c>
      <c r="L4648" s="4">
        <f>Table4[[#This Row],[Net Revenue]]-Table4[[#This Row],[Total Cost]]</f>
        <v>943.03199999999924</v>
      </c>
      <c r="M4648" t="str">
        <f>_xlfn.XLOOKUP(Table4[[#This Row],[ProductID]], Products!A:A,Products!B:B, "Not Found")</f>
        <v>Step Smartphone</v>
      </c>
      <c r="N4648" t="str">
        <f>TEXT(Table4[[#This Row],[Date]], "mmm")</f>
        <v>Dec</v>
      </c>
      <c r="O4648" t="str">
        <f>TEXT(Table4[[#This Row],[Date]], "yyyy")</f>
        <v>2024</v>
      </c>
      <c r="P4648" t="str">
        <f>_xlfn.XLOOKUP(Table4[[#This Row],[ProductID]],Products!A:A,Products!C:C, "Not Found")</f>
        <v>Electronics</v>
      </c>
      <c r="Q4648" t="str">
        <f>_xlfn.XLOOKUP(Table4[[#This Row],[ProductID]],Products!A:A,Products!D:D,"Not Found")</f>
        <v>Smartphone</v>
      </c>
      <c r="R4648">
        <f>_xlfn.XLOOKUP(Table4[[#This Row],[ProductID]],Products!A:A,Products!E:E,"Not Found")</f>
        <v>1194.1199999999999</v>
      </c>
      <c r="S4648">
        <f>_xlfn.XLOOKUP(Table4[[#This Row],[ProductID]],Products!A:A,Products!F:F, "Not Found")</f>
        <v>838.95</v>
      </c>
      <c r="T4648" t="str">
        <f>_xlfn.XLOOKUP(Table4[[#This Row],[CustomerID]],Customers!A:A,Customers!D:D, "Not Found")</f>
        <v>M</v>
      </c>
      <c r="U4648" s="6">
        <f>_xlfn.XLOOKUP(Table4[[#This Row],[CustomerID]],Customers!A:A,Customers!E:E, "Not Found")</f>
        <v>35319</v>
      </c>
      <c r="V4648">
        <f ca="1">DATEDIF(Table4[[#This Row],[CustomerBirthday]], TODAY(), "Y")</f>
        <v>29</v>
      </c>
      <c r="W4648" t="str" cm="1">
        <f t="array" aca="1" ref="W4648" ca="1">_xlfn.IFS(Table4[[#This Row],[Age]]&lt;25, "Under 25",Table4[[#This Row],[Age]]=34, "25-34", Table4[[#This Row],[Age]]&lt;=49, "35-49", Table4[[#This Row],[Age]]&lt;=64, "50-64", Table4[[#This Row],[Age]]&gt;=65, "65+")</f>
        <v>35-49</v>
      </c>
      <c r="X4648" t="str">
        <f>_xlfn.XLOOKUP(Table4[[#This Row],[StoreID]],Stores!A:A,Stores!B:B, "Not found")</f>
        <v>MegaMart Brianahaven</v>
      </c>
      <c r="Y4648" t="str">
        <f>_xlfn.XLOOKUP(Table4[[#This Row],[StoreID]],Stores!A:A,Stores!C:C, "Not Found")</f>
        <v>Brianahaven</v>
      </c>
      <c r="Z4648" t="str">
        <f>_xlfn.XLOOKUP(Table4[[#This Row],[StoreID]],Stores!A:A,Stores!D:D, "Not Found")</f>
        <v>North</v>
      </c>
    </row>
    <row r="4649" spans="1:26">
      <c r="A4649" t="s">
        <v>5515</v>
      </c>
      <c r="B4649" s="1">
        <v>45183</v>
      </c>
      <c r="C4649" t="s">
        <v>28</v>
      </c>
      <c r="D4649" t="s">
        <v>794</v>
      </c>
      <c r="E4649" t="s">
        <v>835</v>
      </c>
      <c r="F4649">
        <v>1</v>
      </c>
      <c r="G4649">
        <v>0</v>
      </c>
      <c r="H4649" t="s">
        <v>875</v>
      </c>
      <c r="I4649" s="4">
        <f>Table4[[#This Row],[Quantity]]*Table4[[#This Row],[UnitPrice]]</f>
        <v>428.05</v>
      </c>
      <c r="J4649" s="4">
        <f>Table4[[#This Row],[Gross Revenue]]*(1-Table4[[#This Row],[Discount]])</f>
        <v>428.05</v>
      </c>
      <c r="K4649" s="4">
        <f>Table4[[#This Row],[Quantity]]*Table4[[#This Row],[CostPrice]]</f>
        <v>246.07</v>
      </c>
      <c r="L4649" s="4">
        <f>Table4[[#This Row],[Net Revenue]]-Table4[[#This Row],[Total Cost]]</f>
        <v>181.98000000000002</v>
      </c>
      <c r="M4649" t="str">
        <f>_xlfn.XLOOKUP(Table4[[#This Row],[ProductID]], Products!A:A,Products!B:B, "Not Found")</f>
        <v>Everything Laptop</v>
      </c>
      <c r="N4649" t="str">
        <f>TEXT(Table4[[#This Row],[Date]], "mmm")</f>
        <v>Sep</v>
      </c>
      <c r="O4649" t="str">
        <f>TEXT(Table4[[#This Row],[Date]], "yyyy")</f>
        <v>2023</v>
      </c>
      <c r="P4649" t="str">
        <f>_xlfn.XLOOKUP(Table4[[#This Row],[ProductID]],Products!A:A,Products!C:C, "Not Found")</f>
        <v>Electronics</v>
      </c>
      <c r="Q4649" t="str">
        <f>_xlfn.XLOOKUP(Table4[[#This Row],[ProductID]],Products!A:A,Products!D:D,"Not Found")</f>
        <v>Laptop</v>
      </c>
      <c r="R4649">
        <f>_xlfn.XLOOKUP(Table4[[#This Row],[ProductID]],Products!A:A,Products!E:E,"Not Found")</f>
        <v>428.05</v>
      </c>
      <c r="S4649">
        <f>_xlfn.XLOOKUP(Table4[[#This Row],[ProductID]],Products!A:A,Products!F:F, "Not Found")</f>
        <v>246.07</v>
      </c>
      <c r="T4649" t="str">
        <f>_xlfn.XLOOKUP(Table4[[#This Row],[CustomerID]],Customers!A:A,Customers!D:D, "Not Found")</f>
        <v>M</v>
      </c>
      <c r="U4649" s="6">
        <f>_xlfn.XLOOKUP(Table4[[#This Row],[CustomerID]],Customers!A:A,Customers!E:E, "Not Found")</f>
        <v>31688</v>
      </c>
      <c r="V4649">
        <f ca="1">DATEDIF(Table4[[#This Row],[CustomerBirthday]], TODAY(), "Y")</f>
        <v>39</v>
      </c>
      <c r="W4649" t="str" cm="1">
        <f t="array" aca="1" ref="W4649" ca="1">_xlfn.IFS(Table4[[#This Row],[Age]]&lt;25, "Under 25",Table4[[#This Row],[Age]]=34, "25-34", Table4[[#This Row],[Age]]&lt;=49, "35-49", Table4[[#This Row],[Age]]&lt;=64, "50-64", Table4[[#This Row],[Age]]&gt;=65, "65+")</f>
        <v>35-49</v>
      </c>
      <c r="X4649" t="str">
        <f>_xlfn.XLOOKUP(Table4[[#This Row],[StoreID]],Stores!A:A,Stores!B:B, "Not found")</f>
        <v>MegaMart Peckmouth</v>
      </c>
      <c r="Y4649" t="str">
        <f>_xlfn.XLOOKUP(Table4[[#This Row],[StoreID]],Stores!A:A,Stores!C:C, "Not Found")</f>
        <v>Peckmouth</v>
      </c>
      <c r="Z4649" t="str">
        <f>_xlfn.XLOOKUP(Table4[[#This Row],[StoreID]],Stores!A:A,Stores!D:D, "Not Found")</f>
        <v>East</v>
      </c>
    </row>
    <row r="4650" spans="1:26">
      <c r="A4650" t="s">
        <v>5516</v>
      </c>
      <c r="B4650" s="1">
        <v>45538</v>
      </c>
      <c r="C4650" t="s">
        <v>527</v>
      </c>
      <c r="D4650" t="s">
        <v>725</v>
      </c>
      <c r="E4650" t="s">
        <v>835</v>
      </c>
      <c r="F4650">
        <v>5</v>
      </c>
      <c r="G4650">
        <v>0</v>
      </c>
      <c r="H4650" t="s">
        <v>871</v>
      </c>
      <c r="I4650" s="4">
        <f>Table4[[#This Row],[Quantity]]*Table4[[#This Row],[UnitPrice]]</f>
        <v>6981.1</v>
      </c>
      <c r="J4650" s="4">
        <f>Table4[[#This Row],[Gross Revenue]]*(1-Table4[[#This Row],[Discount]])</f>
        <v>6981.1</v>
      </c>
      <c r="K4650" s="4">
        <f>Table4[[#This Row],[Quantity]]*Table4[[#This Row],[CostPrice]]</f>
        <v>5020.45</v>
      </c>
      <c r="L4650" s="4">
        <f>Table4[[#This Row],[Net Revenue]]-Table4[[#This Row],[Total Cost]]</f>
        <v>1960.6500000000005</v>
      </c>
      <c r="M4650" t="str">
        <f>_xlfn.XLOOKUP(Table4[[#This Row],[ProductID]], Products!A:A,Products!B:B, "Not Found")</f>
        <v>Knowledge Bags</v>
      </c>
      <c r="N4650" t="str">
        <f>TEXT(Table4[[#This Row],[Date]], "mmm")</f>
        <v>Sep</v>
      </c>
      <c r="O4650" t="str">
        <f>TEXT(Table4[[#This Row],[Date]], "yyyy")</f>
        <v>2024</v>
      </c>
      <c r="P4650" t="str">
        <f>_xlfn.XLOOKUP(Table4[[#This Row],[ProductID]],Products!A:A,Products!C:C, "Not Found")</f>
        <v>Fashion</v>
      </c>
      <c r="Q4650" t="str">
        <f>_xlfn.XLOOKUP(Table4[[#This Row],[ProductID]],Products!A:A,Products!D:D,"Not Found")</f>
        <v>Bags</v>
      </c>
      <c r="R4650">
        <f>_xlfn.XLOOKUP(Table4[[#This Row],[ProductID]],Products!A:A,Products!E:E,"Not Found")</f>
        <v>1396.22</v>
      </c>
      <c r="S4650">
        <f>_xlfn.XLOOKUP(Table4[[#This Row],[ProductID]],Products!A:A,Products!F:F, "Not Found")</f>
        <v>1004.09</v>
      </c>
      <c r="T4650" t="str">
        <f>_xlfn.XLOOKUP(Table4[[#This Row],[CustomerID]],Customers!A:A,Customers!D:D, "Not Found")</f>
        <v>F</v>
      </c>
      <c r="U4650" s="6">
        <f>_xlfn.XLOOKUP(Table4[[#This Row],[CustomerID]],Customers!A:A,Customers!E:E, "Not Found")</f>
        <v>21861</v>
      </c>
      <c r="V4650">
        <f ca="1">DATEDIF(Table4[[#This Row],[CustomerBirthday]], TODAY(), "Y")</f>
        <v>66</v>
      </c>
      <c r="W4650" t="str" cm="1">
        <f t="array" aca="1" ref="W4650" ca="1">_xlfn.IFS(Table4[[#This Row],[Age]]&lt;25, "Under 25",Table4[[#This Row],[Age]]=34, "25-34", Table4[[#This Row],[Age]]&lt;=49, "35-49", Table4[[#This Row],[Age]]&lt;=64, "50-64", Table4[[#This Row],[Age]]&gt;=65, "65+")</f>
        <v>65+</v>
      </c>
      <c r="X4650" t="str">
        <f>_xlfn.XLOOKUP(Table4[[#This Row],[StoreID]],Stores!A:A,Stores!B:B, "Not found")</f>
        <v>MegaMart Peckmouth</v>
      </c>
      <c r="Y4650" t="str">
        <f>_xlfn.XLOOKUP(Table4[[#This Row],[StoreID]],Stores!A:A,Stores!C:C, "Not Found")</f>
        <v>Peckmouth</v>
      </c>
      <c r="Z4650" t="str">
        <f>_xlfn.XLOOKUP(Table4[[#This Row],[StoreID]],Stores!A:A,Stores!D:D, "Not Found")</f>
        <v>East</v>
      </c>
    </row>
    <row r="4651" spans="1:26">
      <c r="A4651" t="s">
        <v>5517</v>
      </c>
      <c r="B4651" s="1">
        <v>45561</v>
      </c>
      <c r="C4651" t="s">
        <v>187</v>
      </c>
      <c r="D4651" t="s">
        <v>792</v>
      </c>
      <c r="E4651" t="s">
        <v>831</v>
      </c>
      <c r="F4651">
        <v>3</v>
      </c>
      <c r="G4651">
        <v>0.1</v>
      </c>
      <c r="H4651" t="s">
        <v>871</v>
      </c>
      <c r="I4651" s="4">
        <f>Table4[[#This Row],[Quantity]]*Table4[[#This Row],[UnitPrice]]</f>
        <v>5396.91</v>
      </c>
      <c r="J4651" s="4">
        <f>Table4[[#This Row],[Gross Revenue]]*(1-Table4[[#This Row],[Discount]])</f>
        <v>4857.2190000000001</v>
      </c>
      <c r="K4651" s="4">
        <f>Table4[[#This Row],[Quantity]]*Table4[[#This Row],[CostPrice]]</f>
        <v>3987.4500000000003</v>
      </c>
      <c r="L4651" s="4">
        <f>Table4[[#This Row],[Net Revenue]]-Table4[[#This Row],[Total Cost]]</f>
        <v>869.76899999999978</v>
      </c>
      <c r="M4651" t="str">
        <f>_xlfn.XLOOKUP(Table4[[#This Row],[ProductID]], Products!A:A,Products!B:B, "Not Found")</f>
        <v>Beat Accessories</v>
      </c>
      <c r="N4651" t="str">
        <f>TEXT(Table4[[#This Row],[Date]], "mmm")</f>
        <v>Sep</v>
      </c>
      <c r="O4651" t="str">
        <f>TEXT(Table4[[#This Row],[Date]], "yyyy")</f>
        <v>2024</v>
      </c>
      <c r="P4651" t="str">
        <f>_xlfn.XLOOKUP(Table4[[#This Row],[ProductID]],Products!A:A,Products!C:C, "Not Found")</f>
        <v>Fashion</v>
      </c>
      <c r="Q4651" t="str">
        <f>_xlfn.XLOOKUP(Table4[[#This Row],[ProductID]],Products!A:A,Products!D:D,"Not Found")</f>
        <v>Accessories</v>
      </c>
      <c r="R4651">
        <f>_xlfn.XLOOKUP(Table4[[#This Row],[ProductID]],Products!A:A,Products!E:E,"Not Found")</f>
        <v>1798.97</v>
      </c>
      <c r="S4651">
        <f>_xlfn.XLOOKUP(Table4[[#This Row],[ProductID]],Products!A:A,Products!F:F, "Not Found")</f>
        <v>1329.15</v>
      </c>
      <c r="T4651" t="str">
        <f>_xlfn.XLOOKUP(Table4[[#This Row],[CustomerID]],Customers!A:A,Customers!D:D, "Not Found")</f>
        <v>M</v>
      </c>
      <c r="U4651" s="6">
        <f>_xlfn.XLOOKUP(Table4[[#This Row],[CustomerID]],Customers!A:A,Customers!E:E, "Not Found")</f>
        <v>38351</v>
      </c>
      <c r="V4651">
        <f ca="1">DATEDIF(Table4[[#This Row],[CustomerBirthday]], TODAY(), "Y")</f>
        <v>21</v>
      </c>
      <c r="W4651" t="str" cm="1">
        <f t="array" aca="1" ref="W4651" ca="1">_xlfn.IFS(Table4[[#This Row],[Age]]&lt;25, "Under 25",Table4[[#This Row],[Age]]=34, "25-34", Table4[[#This Row],[Age]]&lt;=49, "35-49", Table4[[#This Row],[Age]]&lt;=64, "50-64", Table4[[#This Row],[Age]]&gt;=65, "65+")</f>
        <v>Under 25</v>
      </c>
      <c r="X4651" t="str">
        <f>_xlfn.XLOOKUP(Table4[[#This Row],[StoreID]],Stores!A:A,Stores!B:B, "Not found")</f>
        <v>MegaMart Jimenezborough</v>
      </c>
      <c r="Y4651" t="str">
        <f>_xlfn.XLOOKUP(Table4[[#This Row],[StoreID]],Stores!A:A,Stores!C:C, "Not Found")</f>
        <v>Jimenezborough</v>
      </c>
      <c r="Z4651" t="str">
        <f>_xlfn.XLOOKUP(Table4[[#This Row],[StoreID]],Stores!A:A,Stores!D:D, "Not Found")</f>
        <v>South</v>
      </c>
    </row>
    <row r="4652" spans="1:26">
      <c r="A4652" t="s">
        <v>5518</v>
      </c>
      <c r="B4652" s="1">
        <v>45606</v>
      </c>
      <c r="C4652" t="s">
        <v>570</v>
      </c>
      <c r="D4652" t="s">
        <v>794</v>
      </c>
      <c r="E4652" t="s">
        <v>831</v>
      </c>
      <c r="F4652">
        <v>3</v>
      </c>
      <c r="G4652">
        <v>0.1</v>
      </c>
      <c r="H4652" t="s">
        <v>875</v>
      </c>
      <c r="I4652" s="4">
        <f>Table4[[#This Row],[Quantity]]*Table4[[#This Row],[UnitPrice]]</f>
        <v>1284.1500000000001</v>
      </c>
      <c r="J4652" s="4">
        <f>Table4[[#This Row],[Gross Revenue]]*(1-Table4[[#This Row],[Discount]])</f>
        <v>1155.7350000000001</v>
      </c>
      <c r="K4652" s="4">
        <f>Table4[[#This Row],[Quantity]]*Table4[[#This Row],[CostPrice]]</f>
        <v>738.21</v>
      </c>
      <c r="L4652" s="4">
        <f>Table4[[#This Row],[Net Revenue]]-Table4[[#This Row],[Total Cost]]</f>
        <v>417.52500000000009</v>
      </c>
      <c r="M4652" t="str">
        <f>_xlfn.XLOOKUP(Table4[[#This Row],[ProductID]], Products!A:A,Products!B:B, "Not Found")</f>
        <v>Everything Laptop</v>
      </c>
      <c r="N4652" t="str">
        <f>TEXT(Table4[[#This Row],[Date]], "mmm")</f>
        <v>Nov</v>
      </c>
      <c r="O4652" t="str">
        <f>TEXT(Table4[[#This Row],[Date]], "yyyy")</f>
        <v>2024</v>
      </c>
      <c r="P4652" t="str">
        <f>_xlfn.XLOOKUP(Table4[[#This Row],[ProductID]],Products!A:A,Products!C:C, "Not Found")</f>
        <v>Electronics</v>
      </c>
      <c r="Q4652" t="str">
        <f>_xlfn.XLOOKUP(Table4[[#This Row],[ProductID]],Products!A:A,Products!D:D,"Not Found")</f>
        <v>Laptop</v>
      </c>
      <c r="R4652">
        <f>_xlfn.XLOOKUP(Table4[[#This Row],[ProductID]],Products!A:A,Products!E:E,"Not Found")</f>
        <v>428.05</v>
      </c>
      <c r="S4652">
        <f>_xlfn.XLOOKUP(Table4[[#This Row],[ProductID]],Products!A:A,Products!F:F, "Not Found")</f>
        <v>246.07</v>
      </c>
      <c r="T4652" t="str">
        <f>_xlfn.XLOOKUP(Table4[[#This Row],[CustomerID]],Customers!A:A,Customers!D:D, "Not Found")</f>
        <v>M</v>
      </c>
      <c r="U4652" s="6">
        <f>_xlfn.XLOOKUP(Table4[[#This Row],[CustomerID]],Customers!A:A,Customers!E:E, "Not Found")</f>
        <v>33160</v>
      </c>
      <c r="V4652">
        <f ca="1">DATEDIF(Table4[[#This Row],[CustomerBirthday]], TODAY(), "Y")</f>
        <v>35</v>
      </c>
      <c r="W4652" t="str" cm="1">
        <f t="array" aca="1" ref="W4652" ca="1">_xlfn.IFS(Table4[[#This Row],[Age]]&lt;25, "Under 25",Table4[[#This Row],[Age]]=34, "25-34", Table4[[#This Row],[Age]]&lt;=49, "35-49", Table4[[#This Row],[Age]]&lt;=64, "50-64", Table4[[#This Row],[Age]]&gt;=65, "65+")</f>
        <v>35-49</v>
      </c>
      <c r="X4652" t="str">
        <f>_xlfn.XLOOKUP(Table4[[#This Row],[StoreID]],Stores!A:A,Stores!B:B, "Not found")</f>
        <v>MegaMart Jimenezborough</v>
      </c>
      <c r="Y4652" t="str">
        <f>_xlfn.XLOOKUP(Table4[[#This Row],[StoreID]],Stores!A:A,Stores!C:C, "Not Found")</f>
        <v>Jimenezborough</v>
      </c>
      <c r="Z4652" t="str">
        <f>_xlfn.XLOOKUP(Table4[[#This Row],[StoreID]],Stores!A:A,Stores!D:D, "Not Found")</f>
        <v>South</v>
      </c>
    </row>
    <row r="4653" spans="1:26">
      <c r="A4653" t="s">
        <v>5519</v>
      </c>
      <c r="B4653" s="1">
        <v>45508</v>
      </c>
      <c r="C4653" t="s">
        <v>542</v>
      </c>
      <c r="D4653" t="s">
        <v>786</v>
      </c>
      <c r="E4653" t="s">
        <v>835</v>
      </c>
      <c r="F4653">
        <v>2</v>
      </c>
      <c r="G4653">
        <v>0.05</v>
      </c>
      <c r="H4653" t="s">
        <v>865</v>
      </c>
      <c r="I4653" s="4">
        <f>Table4[[#This Row],[Quantity]]*Table4[[#This Row],[UnitPrice]]</f>
        <v>58.48</v>
      </c>
      <c r="J4653" s="4">
        <f>Table4[[#This Row],[Gross Revenue]]*(1-Table4[[#This Row],[Discount]])</f>
        <v>55.555999999999997</v>
      </c>
      <c r="K4653" s="4">
        <f>Table4[[#This Row],[Quantity]]*Table4[[#This Row],[CostPrice]]</f>
        <v>30.56</v>
      </c>
      <c r="L4653" s="4">
        <f>Table4[[#This Row],[Net Revenue]]-Table4[[#This Row],[Total Cost]]</f>
        <v>24.995999999999999</v>
      </c>
      <c r="M4653" t="str">
        <f>_xlfn.XLOOKUP(Table4[[#This Row],[ProductID]], Products!A:A,Products!B:B, "Not Found")</f>
        <v>National Watches</v>
      </c>
      <c r="N4653" t="str">
        <f>TEXT(Table4[[#This Row],[Date]], "mmm")</f>
        <v>Aug</v>
      </c>
      <c r="O4653" t="str">
        <f>TEXT(Table4[[#This Row],[Date]], "yyyy")</f>
        <v>2024</v>
      </c>
      <c r="P4653" t="str">
        <f>_xlfn.XLOOKUP(Table4[[#This Row],[ProductID]],Products!A:A,Products!C:C, "Not Found")</f>
        <v>Fashion</v>
      </c>
      <c r="Q4653" t="str">
        <f>_xlfn.XLOOKUP(Table4[[#This Row],[ProductID]],Products!A:A,Products!D:D,"Not Found")</f>
        <v>Watches</v>
      </c>
      <c r="R4653">
        <f>_xlfn.XLOOKUP(Table4[[#This Row],[ProductID]],Products!A:A,Products!E:E,"Not Found")</f>
        <v>29.24</v>
      </c>
      <c r="S4653">
        <f>_xlfn.XLOOKUP(Table4[[#This Row],[ProductID]],Products!A:A,Products!F:F, "Not Found")</f>
        <v>15.28</v>
      </c>
      <c r="T4653" t="str">
        <f>_xlfn.XLOOKUP(Table4[[#This Row],[CustomerID]],Customers!A:A,Customers!D:D, "Not Found")</f>
        <v>M</v>
      </c>
      <c r="U4653" s="6">
        <f>_xlfn.XLOOKUP(Table4[[#This Row],[CustomerID]],Customers!A:A,Customers!E:E, "Not Found")</f>
        <v>26101</v>
      </c>
      <c r="V4653">
        <f ca="1">DATEDIF(Table4[[#This Row],[CustomerBirthday]], TODAY(), "Y")</f>
        <v>55</v>
      </c>
      <c r="W4653" t="str" cm="1">
        <f t="array" aca="1" ref="W4653" ca="1">_xlfn.IFS(Table4[[#This Row],[Age]]&lt;25, "Under 25",Table4[[#This Row],[Age]]=34, "25-34", Table4[[#This Row],[Age]]&lt;=49, "35-49", Table4[[#This Row],[Age]]&lt;=64, "50-64", Table4[[#This Row],[Age]]&gt;=65, "65+")</f>
        <v>50-64</v>
      </c>
      <c r="X4653" t="str">
        <f>_xlfn.XLOOKUP(Table4[[#This Row],[StoreID]],Stores!A:A,Stores!B:B, "Not found")</f>
        <v>MegaMart Peckmouth</v>
      </c>
      <c r="Y4653" t="str">
        <f>_xlfn.XLOOKUP(Table4[[#This Row],[StoreID]],Stores!A:A,Stores!C:C, "Not Found")</f>
        <v>Peckmouth</v>
      </c>
      <c r="Z4653" t="str">
        <f>_xlfn.XLOOKUP(Table4[[#This Row],[StoreID]],Stores!A:A,Stores!D:D, "Not Found")</f>
        <v>East</v>
      </c>
    </row>
    <row r="4654" spans="1:26">
      <c r="A4654" t="s">
        <v>5520</v>
      </c>
      <c r="B4654" s="1">
        <v>45358</v>
      </c>
      <c r="C4654" t="s">
        <v>195</v>
      </c>
      <c r="D4654" t="s">
        <v>761</v>
      </c>
      <c r="E4654" t="s">
        <v>835</v>
      </c>
      <c r="F4654">
        <v>2</v>
      </c>
      <c r="G4654">
        <v>0.05</v>
      </c>
      <c r="H4654" t="s">
        <v>875</v>
      </c>
      <c r="I4654" s="4">
        <f>Table4[[#This Row],[Quantity]]*Table4[[#This Row],[UnitPrice]]</f>
        <v>3525.84</v>
      </c>
      <c r="J4654" s="4">
        <f>Table4[[#This Row],[Gross Revenue]]*(1-Table4[[#This Row],[Discount]])</f>
        <v>3349.5479999999998</v>
      </c>
      <c r="K4654" s="4">
        <f>Table4[[#This Row],[Quantity]]*Table4[[#This Row],[CostPrice]]</f>
        <v>2692.96</v>
      </c>
      <c r="L4654" s="4">
        <f>Table4[[#This Row],[Net Revenue]]-Table4[[#This Row],[Total Cost]]</f>
        <v>656.58799999999974</v>
      </c>
      <c r="M4654" t="str">
        <f>_xlfn.XLOOKUP(Table4[[#This Row],[ProductID]], Products!A:A,Products!B:B, "Not Found")</f>
        <v>Traditional Laptop</v>
      </c>
      <c r="N4654" t="str">
        <f>TEXT(Table4[[#This Row],[Date]], "mmm")</f>
        <v>Mar</v>
      </c>
      <c r="O4654" t="str">
        <f>TEXT(Table4[[#This Row],[Date]], "yyyy")</f>
        <v>2024</v>
      </c>
      <c r="P4654" t="str">
        <f>_xlfn.XLOOKUP(Table4[[#This Row],[ProductID]],Products!A:A,Products!C:C, "Not Found")</f>
        <v>Electronics</v>
      </c>
      <c r="Q4654" t="str">
        <f>_xlfn.XLOOKUP(Table4[[#This Row],[ProductID]],Products!A:A,Products!D:D,"Not Found")</f>
        <v>Laptop</v>
      </c>
      <c r="R4654">
        <f>_xlfn.XLOOKUP(Table4[[#This Row],[ProductID]],Products!A:A,Products!E:E,"Not Found")</f>
        <v>1762.92</v>
      </c>
      <c r="S4654">
        <f>_xlfn.XLOOKUP(Table4[[#This Row],[ProductID]],Products!A:A,Products!F:F, "Not Found")</f>
        <v>1346.48</v>
      </c>
      <c r="T4654" t="str">
        <f>_xlfn.XLOOKUP(Table4[[#This Row],[CustomerID]],Customers!A:A,Customers!D:D, "Not Found")</f>
        <v>M</v>
      </c>
      <c r="U4654" s="6">
        <f>_xlfn.XLOOKUP(Table4[[#This Row],[CustomerID]],Customers!A:A,Customers!E:E, "Not Found")</f>
        <v>25009</v>
      </c>
      <c r="V4654">
        <f ca="1">DATEDIF(Table4[[#This Row],[CustomerBirthday]], TODAY(), "Y")</f>
        <v>58</v>
      </c>
      <c r="W4654" t="str" cm="1">
        <f t="array" aca="1" ref="W4654" ca="1">_xlfn.IFS(Table4[[#This Row],[Age]]&lt;25, "Under 25",Table4[[#This Row],[Age]]=34, "25-34", Table4[[#This Row],[Age]]&lt;=49, "35-49", Table4[[#This Row],[Age]]&lt;=64, "50-64", Table4[[#This Row],[Age]]&gt;=65, "65+")</f>
        <v>50-64</v>
      </c>
      <c r="X4654" t="str">
        <f>_xlfn.XLOOKUP(Table4[[#This Row],[StoreID]],Stores!A:A,Stores!B:B, "Not found")</f>
        <v>MegaMart Peckmouth</v>
      </c>
      <c r="Y4654" t="str">
        <f>_xlfn.XLOOKUP(Table4[[#This Row],[StoreID]],Stores!A:A,Stores!C:C, "Not Found")</f>
        <v>Peckmouth</v>
      </c>
      <c r="Z4654" t="str">
        <f>_xlfn.XLOOKUP(Table4[[#This Row],[StoreID]],Stores!A:A,Stores!D:D, "Not Found")</f>
        <v>East</v>
      </c>
    </row>
    <row r="4655" spans="1:26">
      <c r="A4655" t="s">
        <v>5521</v>
      </c>
      <c r="B4655" s="1">
        <v>45478</v>
      </c>
      <c r="C4655" t="s">
        <v>167</v>
      </c>
      <c r="D4655" t="s">
        <v>782</v>
      </c>
      <c r="E4655" t="s">
        <v>835</v>
      </c>
      <c r="F4655">
        <v>3</v>
      </c>
      <c r="G4655">
        <v>0</v>
      </c>
      <c r="H4655" t="s">
        <v>875</v>
      </c>
      <c r="I4655" s="4">
        <f>Table4[[#This Row],[Quantity]]*Table4[[#This Row],[UnitPrice]]</f>
        <v>2021.34</v>
      </c>
      <c r="J4655" s="4">
        <f>Table4[[#This Row],[Gross Revenue]]*(1-Table4[[#This Row],[Discount]])</f>
        <v>2021.34</v>
      </c>
      <c r="K4655" s="4">
        <f>Table4[[#This Row],[Quantity]]*Table4[[#This Row],[CostPrice]]</f>
        <v>1089.99</v>
      </c>
      <c r="L4655" s="4">
        <f>Table4[[#This Row],[Net Revenue]]-Table4[[#This Row],[Total Cost]]</f>
        <v>931.34999999999991</v>
      </c>
      <c r="M4655" t="str">
        <f>_xlfn.XLOOKUP(Table4[[#This Row],[ProductID]], Products!A:A,Products!B:B, "Not Found")</f>
        <v>Deal Smartphone</v>
      </c>
      <c r="N4655" t="str">
        <f>TEXT(Table4[[#This Row],[Date]], "mmm")</f>
        <v>Jul</v>
      </c>
      <c r="O4655" t="str">
        <f>TEXT(Table4[[#This Row],[Date]], "yyyy")</f>
        <v>2024</v>
      </c>
      <c r="P4655" t="str">
        <f>_xlfn.XLOOKUP(Table4[[#This Row],[ProductID]],Products!A:A,Products!C:C, "Not Found")</f>
        <v>Electronics</v>
      </c>
      <c r="Q4655" t="str">
        <f>_xlfn.XLOOKUP(Table4[[#This Row],[ProductID]],Products!A:A,Products!D:D,"Not Found")</f>
        <v>Smartphone</v>
      </c>
      <c r="R4655">
        <f>_xlfn.XLOOKUP(Table4[[#This Row],[ProductID]],Products!A:A,Products!E:E,"Not Found")</f>
        <v>673.78</v>
      </c>
      <c r="S4655">
        <f>_xlfn.XLOOKUP(Table4[[#This Row],[ProductID]],Products!A:A,Products!F:F, "Not Found")</f>
        <v>363.33</v>
      </c>
      <c r="T4655" t="str">
        <f>_xlfn.XLOOKUP(Table4[[#This Row],[CustomerID]],Customers!A:A,Customers!D:D, "Not Found")</f>
        <v>M</v>
      </c>
      <c r="U4655" s="6">
        <f>_xlfn.XLOOKUP(Table4[[#This Row],[CustomerID]],Customers!A:A,Customers!E:E, "Not Found")</f>
        <v>32400</v>
      </c>
      <c r="V4655">
        <f ca="1">DATEDIF(Table4[[#This Row],[CustomerBirthday]], TODAY(), "Y")</f>
        <v>37</v>
      </c>
      <c r="W4655" t="str" cm="1">
        <f t="array" aca="1" ref="W4655" ca="1">_xlfn.IFS(Table4[[#This Row],[Age]]&lt;25, "Under 25",Table4[[#This Row],[Age]]=34, "25-34", Table4[[#This Row],[Age]]&lt;=49, "35-49", Table4[[#This Row],[Age]]&lt;=64, "50-64", Table4[[#This Row],[Age]]&gt;=65, "65+")</f>
        <v>35-49</v>
      </c>
      <c r="X4655" t="str">
        <f>_xlfn.XLOOKUP(Table4[[#This Row],[StoreID]],Stores!A:A,Stores!B:B, "Not found")</f>
        <v>MegaMart Peckmouth</v>
      </c>
      <c r="Y4655" t="str">
        <f>_xlfn.XLOOKUP(Table4[[#This Row],[StoreID]],Stores!A:A,Stores!C:C, "Not Found")</f>
        <v>Peckmouth</v>
      </c>
      <c r="Z4655" t="str">
        <f>_xlfn.XLOOKUP(Table4[[#This Row],[StoreID]],Stores!A:A,Stores!D:D, "Not Found")</f>
        <v>East</v>
      </c>
    </row>
    <row r="4656" spans="1:26">
      <c r="A4656" t="s">
        <v>5522</v>
      </c>
      <c r="B4656" s="1">
        <v>45470</v>
      </c>
      <c r="C4656" t="s">
        <v>155</v>
      </c>
      <c r="D4656" t="s">
        <v>812</v>
      </c>
      <c r="E4656" t="s">
        <v>839</v>
      </c>
      <c r="F4656">
        <v>3</v>
      </c>
      <c r="G4656">
        <v>0.1</v>
      </c>
      <c r="H4656" t="s">
        <v>875</v>
      </c>
      <c r="I4656" s="4">
        <f>Table4[[#This Row],[Quantity]]*Table4[[#This Row],[UnitPrice]]</f>
        <v>1693.2599999999998</v>
      </c>
      <c r="J4656" s="4">
        <f>Table4[[#This Row],[Gross Revenue]]*(1-Table4[[#This Row],[Discount]])</f>
        <v>1523.9339999999997</v>
      </c>
      <c r="K4656" s="4">
        <f>Table4[[#This Row],[Quantity]]*Table4[[#This Row],[CostPrice]]</f>
        <v>881.87999999999988</v>
      </c>
      <c r="L4656" s="4">
        <f>Table4[[#This Row],[Net Revenue]]-Table4[[#This Row],[Total Cost]]</f>
        <v>642.05399999999986</v>
      </c>
      <c r="M4656" t="str">
        <f>_xlfn.XLOOKUP(Table4[[#This Row],[ProductID]], Products!A:A,Products!B:B, "Not Found")</f>
        <v>Soon Accessories</v>
      </c>
      <c r="N4656" t="str">
        <f>TEXT(Table4[[#This Row],[Date]], "mmm")</f>
        <v>Jun</v>
      </c>
      <c r="O4656" t="str">
        <f>TEXT(Table4[[#This Row],[Date]], "yyyy")</f>
        <v>2024</v>
      </c>
      <c r="P4656" t="str">
        <f>_xlfn.XLOOKUP(Table4[[#This Row],[ProductID]],Products!A:A,Products!C:C, "Not Found")</f>
        <v>Fashion</v>
      </c>
      <c r="Q4656" t="str">
        <f>_xlfn.XLOOKUP(Table4[[#This Row],[ProductID]],Products!A:A,Products!D:D,"Not Found")</f>
        <v>Accessories</v>
      </c>
      <c r="R4656">
        <f>_xlfn.XLOOKUP(Table4[[#This Row],[ProductID]],Products!A:A,Products!E:E,"Not Found")</f>
        <v>564.41999999999996</v>
      </c>
      <c r="S4656">
        <f>_xlfn.XLOOKUP(Table4[[#This Row],[ProductID]],Products!A:A,Products!F:F, "Not Found")</f>
        <v>293.95999999999998</v>
      </c>
      <c r="T4656" t="str">
        <f>_xlfn.XLOOKUP(Table4[[#This Row],[CustomerID]],Customers!A:A,Customers!D:D, "Not Found")</f>
        <v>M</v>
      </c>
      <c r="U4656" s="6">
        <f>_xlfn.XLOOKUP(Table4[[#This Row],[CustomerID]],Customers!A:A,Customers!E:E, "Not Found")</f>
        <v>27339</v>
      </c>
      <c r="V4656">
        <f ca="1">DATEDIF(Table4[[#This Row],[CustomerBirthday]], TODAY(), "Y")</f>
        <v>51</v>
      </c>
      <c r="W4656" t="str" cm="1">
        <f t="array" aca="1" ref="W4656" ca="1">_xlfn.IFS(Table4[[#This Row],[Age]]&lt;25, "Under 25",Table4[[#This Row],[Age]]=34, "25-34", Table4[[#This Row],[Age]]&lt;=49, "35-49", Table4[[#This Row],[Age]]&lt;=64, "50-64", Table4[[#This Row],[Age]]&gt;=65, "65+")</f>
        <v>50-64</v>
      </c>
      <c r="X4656" t="str">
        <f>_xlfn.XLOOKUP(Table4[[#This Row],[StoreID]],Stores!A:A,Stores!B:B, "Not found")</f>
        <v>MegaMart New Michele</v>
      </c>
      <c r="Y4656" t="str">
        <f>_xlfn.XLOOKUP(Table4[[#This Row],[StoreID]],Stores!A:A,Stores!C:C, "Not Found")</f>
        <v>New Michele</v>
      </c>
      <c r="Z4656" t="str">
        <f>_xlfn.XLOOKUP(Table4[[#This Row],[StoreID]],Stores!A:A,Stores!D:D, "Not Found")</f>
        <v>West</v>
      </c>
    </row>
    <row r="4657" spans="1:26">
      <c r="A4657" t="s">
        <v>5523</v>
      </c>
      <c r="B4657" s="1">
        <v>45803</v>
      </c>
      <c r="C4657" t="s">
        <v>119</v>
      </c>
      <c r="D4657" t="s">
        <v>802</v>
      </c>
      <c r="E4657" t="s">
        <v>846</v>
      </c>
      <c r="F4657">
        <v>2</v>
      </c>
      <c r="G4657">
        <v>0.1</v>
      </c>
      <c r="H4657" t="s">
        <v>865</v>
      </c>
      <c r="I4657" s="4">
        <f>Table4[[#This Row],[Quantity]]*Table4[[#This Row],[UnitPrice]]</f>
        <v>733.86</v>
      </c>
      <c r="J4657" s="4">
        <f>Table4[[#This Row],[Gross Revenue]]*(1-Table4[[#This Row],[Discount]])</f>
        <v>660.47400000000005</v>
      </c>
      <c r="K4657" s="4">
        <f>Table4[[#This Row],[Quantity]]*Table4[[#This Row],[CostPrice]]</f>
        <v>570.46</v>
      </c>
      <c r="L4657" s="4">
        <f>Table4[[#This Row],[Net Revenue]]-Table4[[#This Row],[Total Cost]]</f>
        <v>90.01400000000001</v>
      </c>
      <c r="M4657" t="str">
        <f>_xlfn.XLOOKUP(Table4[[#This Row],[ProductID]], Products!A:A,Products!B:B, "Not Found")</f>
        <v>Stage Footwear</v>
      </c>
      <c r="N4657" t="str">
        <f>TEXT(Table4[[#This Row],[Date]], "mmm")</f>
        <v>May</v>
      </c>
      <c r="O4657" t="str">
        <f>TEXT(Table4[[#This Row],[Date]], "yyyy")</f>
        <v>2025</v>
      </c>
      <c r="P4657" t="str">
        <f>_xlfn.XLOOKUP(Table4[[#This Row],[ProductID]],Products!A:A,Products!C:C, "Not Found")</f>
        <v>Fashion</v>
      </c>
      <c r="Q4657" t="str">
        <f>_xlfn.XLOOKUP(Table4[[#This Row],[ProductID]],Products!A:A,Products!D:D,"Not Found")</f>
        <v>Footwear</v>
      </c>
      <c r="R4657">
        <f>_xlfn.XLOOKUP(Table4[[#This Row],[ProductID]],Products!A:A,Products!E:E,"Not Found")</f>
        <v>366.93</v>
      </c>
      <c r="S4657">
        <f>_xlfn.XLOOKUP(Table4[[#This Row],[ProductID]],Products!A:A,Products!F:F, "Not Found")</f>
        <v>285.23</v>
      </c>
      <c r="T4657" t="str">
        <f>_xlfn.XLOOKUP(Table4[[#This Row],[CustomerID]],Customers!A:A,Customers!D:D, "Not Found")</f>
        <v>M</v>
      </c>
      <c r="U4657" s="6">
        <f>_xlfn.XLOOKUP(Table4[[#This Row],[CustomerID]],Customers!A:A,Customers!E:E, "Not Found")</f>
        <v>37417</v>
      </c>
      <c r="V4657">
        <f ca="1">DATEDIF(Table4[[#This Row],[CustomerBirthday]], TODAY(), "Y")</f>
        <v>24</v>
      </c>
      <c r="W4657" t="str" cm="1">
        <f t="array" aca="1" ref="W4657" ca="1">_xlfn.IFS(Table4[[#This Row],[Age]]&lt;25, "Under 25",Table4[[#This Row],[Age]]=34, "25-34", Table4[[#This Row],[Age]]&lt;=49, "35-49", Table4[[#This Row],[Age]]&lt;=64, "50-64", Table4[[#This Row],[Age]]&gt;=65, "65+")</f>
        <v>Under 25</v>
      </c>
      <c r="X4657" t="str">
        <f>_xlfn.XLOOKUP(Table4[[#This Row],[StoreID]],Stores!A:A,Stores!B:B, "Not found")</f>
        <v>MegaMart Johnmouth</v>
      </c>
      <c r="Y4657" t="str">
        <f>_xlfn.XLOOKUP(Table4[[#This Row],[StoreID]],Stores!A:A,Stores!C:C, "Not Found")</f>
        <v>Johnmouth</v>
      </c>
      <c r="Z4657" t="str">
        <f>_xlfn.XLOOKUP(Table4[[#This Row],[StoreID]],Stores!A:A,Stores!D:D, "Not Found")</f>
        <v>East</v>
      </c>
    </row>
    <row r="4658" spans="1:26">
      <c r="A4658" t="s">
        <v>5524</v>
      </c>
      <c r="B4658" s="1">
        <v>45295</v>
      </c>
      <c r="C4658" t="s">
        <v>320</v>
      </c>
      <c r="D4658" t="s">
        <v>742</v>
      </c>
      <c r="E4658" t="s">
        <v>831</v>
      </c>
      <c r="F4658">
        <v>2</v>
      </c>
      <c r="G4658">
        <v>0.15</v>
      </c>
      <c r="H4658" t="s">
        <v>865</v>
      </c>
      <c r="I4658" s="4">
        <f>Table4[[#This Row],[Quantity]]*Table4[[#This Row],[UnitPrice]]</f>
        <v>497.14</v>
      </c>
      <c r="J4658" s="4">
        <f>Table4[[#This Row],[Gross Revenue]]*(1-Table4[[#This Row],[Discount]])</f>
        <v>422.56899999999996</v>
      </c>
      <c r="K4658" s="4">
        <f>Table4[[#This Row],[Quantity]]*Table4[[#This Row],[CostPrice]]</f>
        <v>381.34</v>
      </c>
      <c r="L4658" s="4">
        <f>Table4[[#This Row],[Net Revenue]]-Table4[[#This Row],[Total Cost]]</f>
        <v>41.228999999999985</v>
      </c>
      <c r="M4658" t="str">
        <f>_xlfn.XLOOKUP(Table4[[#This Row],[ProductID]], Products!A:A,Products!B:B, "Not Found")</f>
        <v>Either Headphones</v>
      </c>
      <c r="N4658" t="str">
        <f>TEXT(Table4[[#This Row],[Date]], "mmm")</f>
        <v>Jan</v>
      </c>
      <c r="O4658" t="str">
        <f>TEXT(Table4[[#This Row],[Date]], "yyyy")</f>
        <v>2024</v>
      </c>
      <c r="P4658" t="str">
        <f>_xlfn.XLOOKUP(Table4[[#This Row],[ProductID]],Products!A:A,Products!C:C, "Not Found")</f>
        <v>Electronics</v>
      </c>
      <c r="Q4658" t="str">
        <f>_xlfn.XLOOKUP(Table4[[#This Row],[ProductID]],Products!A:A,Products!D:D,"Not Found")</f>
        <v>Headphones</v>
      </c>
      <c r="R4658">
        <f>_xlfn.XLOOKUP(Table4[[#This Row],[ProductID]],Products!A:A,Products!E:E,"Not Found")</f>
        <v>248.57</v>
      </c>
      <c r="S4658">
        <f>_xlfn.XLOOKUP(Table4[[#This Row],[ProductID]],Products!A:A,Products!F:F, "Not Found")</f>
        <v>190.67</v>
      </c>
      <c r="T4658" t="str">
        <f>_xlfn.XLOOKUP(Table4[[#This Row],[CustomerID]],Customers!A:A,Customers!D:D, "Not Found")</f>
        <v>M</v>
      </c>
      <c r="U4658" s="6">
        <f>_xlfn.XLOOKUP(Table4[[#This Row],[CustomerID]],Customers!A:A,Customers!E:E, "Not Found")</f>
        <v>28937</v>
      </c>
      <c r="V4658">
        <f ca="1">DATEDIF(Table4[[#This Row],[CustomerBirthday]], TODAY(), "Y")</f>
        <v>47</v>
      </c>
      <c r="W4658" t="str" cm="1">
        <f t="array" aca="1" ref="W4658" ca="1">_xlfn.IFS(Table4[[#This Row],[Age]]&lt;25, "Under 25",Table4[[#This Row],[Age]]=34, "25-34", Table4[[#This Row],[Age]]&lt;=49, "35-49", Table4[[#This Row],[Age]]&lt;=64, "50-64", Table4[[#This Row],[Age]]&gt;=65, "65+")</f>
        <v>35-49</v>
      </c>
      <c r="X4658" t="str">
        <f>_xlfn.XLOOKUP(Table4[[#This Row],[StoreID]],Stores!A:A,Stores!B:B, "Not found")</f>
        <v>MegaMart Jimenezborough</v>
      </c>
      <c r="Y4658" t="str">
        <f>_xlfn.XLOOKUP(Table4[[#This Row],[StoreID]],Stores!A:A,Stores!C:C, "Not Found")</f>
        <v>Jimenezborough</v>
      </c>
      <c r="Z4658" t="str">
        <f>_xlfn.XLOOKUP(Table4[[#This Row],[StoreID]],Stores!A:A,Stores!D:D, "Not Found")</f>
        <v>South</v>
      </c>
    </row>
    <row r="4659" spans="1:26">
      <c r="A4659" t="s">
        <v>5525</v>
      </c>
      <c r="B4659" s="1">
        <v>45832</v>
      </c>
      <c r="C4659" t="s">
        <v>630</v>
      </c>
      <c r="D4659" t="s">
        <v>757</v>
      </c>
      <c r="E4659" t="s">
        <v>835</v>
      </c>
      <c r="F4659">
        <v>5</v>
      </c>
      <c r="G4659">
        <v>0.05</v>
      </c>
      <c r="H4659" t="s">
        <v>871</v>
      </c>
      <c r="I4659" s="4">
        <f>Table4[[#This Row],[Quantity]]*Table4[[#This Row],[UnitPrice]]</f>
        <v>6230.5499999999993</v>
      </c>
      <c r="J4659" s="4">
        <f>Table4[[#This Row],[Gross Revenue]]*(1-Table4[[#This Row],[Discount]])</f>
        <v>5919.0224999999991</v>
      </c>
      <c r="K4659" s="4">
        <f>Table4[[#This Row],[Quantity]]*Table4[[#This Row],[CostPrice]]</f>
        <v>4167.6000000000004</v>
      </c>
      <c r="L4659" s="4">
        <f>Table4[[#This Row],[Net Revenue]]-Table4[[#This Row],[Total Cost]]</f>
        <v>1751.4224999999988</v>
      </c>
      <c r="M4659" t="str">
        <f>_xlfn.XLOOKUP(Table4[[#This Row],[ProductID]], Products!A:A,Products!B:B, "Not Found")</f>
        <v>Find Headphones</v>
      </c>
      <c r="N4659" t="str">
        <f>TEXT(Table4[[#This Row],[Date]], "mmm")</f>
        <v>Jun</v>
      </c>
      <c r="O4659" t="str">
        <f>TEXT(Table4[[#This Row],[Date]], "yyyy")</f>
        <v>2025</v>
      </c>
      <c r="P4659" t="str">
        <f>_xlfn.XLOOKUP(Table4[[#This Row],[ProductID]],Products!A:A,Products!C:C, "Not Found")</f>
        <v>Electronics</v>
      </c>
      <c r="Q4659" t="str">
        <f>_xlfn.XLOOKUP(Table4[[#This Row],[ProductID]],Products!A:A,Products!D:D,"Not Found")</f>
        <v>Headphones</v>
      </c>
      <c r="R4659">
        <f>_xlfn.XLOOKUP(Table4[[#This Row],[ProductID]],Products!A:A,Products!E:E,"Not Found")</f>
        <v>1246.1099999999999</v>
      </c>
      <c r="S4659">
        <f>_xlfn.XLOOKUP(Table4[[#This Row],[ProductID]],Products!A:A,Products!F:F, "Not Found")</f>
        <v>833.52</v>
      </c>
      <c r="T4659" t="str">
        <f>_xlfn.XLOOKUP(Table4[[#This Row],[CustomerID]],Customers!A:A,Customers!D:D, "Not Found")</f>
        <v>F</v>
      </c>
      <c r="U4659" s="6">
        <f>_xlfn.XLOOKUP(Table4[[#This Row],[CustomerID]],Customers!A:A,Customers!E:E, "Not Found")</f>
        <v>22255</v>
      </c>
      <c r="V4659">
        <f ca="1">DATEDIF(Table4[[#This Row],[CustomerBirthday]], TODAY(), "Y")</f>
        <v>65</v>
      </c>
      <c r="W4659" t="str" cm="1">
        <f t="array" aca="1" ref="W4659" ca="1">_xlfn.IFS(Table4[[#This Row],[Age]]&lt;25, "Under 25",Table4[[#This Row],[Age]]=34, "25-34", Table4[[#This Row],[Age]]&lt;=49, "35-49", Table4[[#This Row],[Age]]&lt;=64, "50-64", Table4[[#This Row],[Age]]&gt;=65, "65+")</f>
        <v>65+</v>
      </c>
      <c r="X4659" t="str">
        <f>_xlfn.XLOOKUP(Table4[[#This Row],[StoreID]],Stores!A:A,Stores!B:B, "Not found")</f>
        <v>MegaMart Peckmouth</v>
      </c>
      <c r="Y4659" t="str">
        <f>_xlfn.XLOOKUP(Table4[[#This Row],[StoreID]],Stores!A:A,Stores!C:C, "Not Found")</f>
        <v>Peckmouth</v>
      </c>
      <c r="Z4659" t="str">
        <f>_xlfn.XLOOKUP(Table4[[#This Row],[StoreID]],Stores!A:A,Stores!D:D, "Not Found")</f>
        <v>East</v>
      </c>
    </row>
    <row r="4660" spans="1:26">
      <c r="A4660" t="s">
        <v>5526</v>
      </c>
      <c r="B4660" s="1">
        <v>45215</v>
      </c>
      <c r="C4660" t="s">
        <v>195</v>
      </c>
      <c r="D4660" t="s">
        <v>761</v>
      </c>
      <c r="E4660" t="s">
        <v>835</v>
      </c>
      <c r="F4660">
        <v>3</v>
      </c>
      <c r="G4660">
        <v>0.05</v>
      </c>
      <c r="H4660" t="s">
        <v>868</v>
      </c>
      <c r="I4660" s="4">
        <f>Table4[[#This Row],[Quantity]]*Table4[[#This Row],[UnitPrice]]</f>
        <v>5288.76</v>
      </c>
      <c r="J4660" s="4">
        <f>Table4[[#This Row],[Gross Revenue]]*(1-Table4[[#This Row],[Discount]])</f>
        <v>5024.3220000000001</v>
      </c>
      <c r="K4660" s="4">
        <f>Table4[[#This Row],[Quantity]]*Table4[[#This Row],[CostPrice]]</f>
        <v>4039.44</v>
      </c>
      <c r="L4660" s="4">
        <f>Table4[[#This Row],[Net Revenue]]-Table4[[#This Row],[Total Cost]]</f>
        <v>984.88200000000006</v>
      </c>
      <c r="M4660" t="str">
        <f>_xlfn.XLOOKUP(Table4[[#This Row],[ProductID]], Products!A:A,Products!B:B, "Not Found")</f>
        <v>Traditional Laptop</v>
      </c>
      <c r="N4660" t="str">
        <f>TEXT(Table4[[#This Row],[Date]], "mmm")</f>
        <v>Oct</v>
      </c>
      <c r="O4660" t="str">
        <f>TEXT(Table4[[#This Row],[Date]], "yyyy")</f>
        <v>2023</v>
      </c>
      <c r="P4660" t="str">
        <f>_xlfn.XLOOKUP(Table4[[#This Row],[ProductID]],Products!A:A,Products!C:C, "Not Found")</f>
        <v>Electronics</v>
      </c>
      <c r="Q4660" t="str">
        <f>_xlfn.XLOOKUP(Table4[[#This Row],[ProductID]],Products!A:A,Products!D:D,"Not Found")</f>
        <v>Laptop</v>
      </c>
      <c r="R4660">
        <f>_xlfn.XLOOKUP(Table4[[#This Row],[ProductID]],Products!A:A,Products!E:E,"Not Found")</f>
        <v>1762.92</v>
      </c>
      <c r="S4660">
        <f>_xlfn.XLOOKUP(Table4[[#This Row],[ProductID]],Products!A:A,Products!F:F, "Not Found")</f>
        <v>1346.48</v>
      </c>
      <c r="T4660" t="str">
        <f>_xlfn.XLOOKUP(Table4[[#This Row],[CustomerID]],Customers!A:A,Customers!D:D, "Not Found")</f>
        <v>M</v>
      </c>
      <c r="U4660" s="6">
        <f>_xlfn.XLOOKUP(Table4[[#This Row],[CustomerID]],Customers!A:A,Customers!E:E, "Not Found")</f>
        <v>25009</v>
      </c>
      <c r="V4660">
        <f ca="1">DATEDIF(Table4[[#This Row],[CustomerBirthday]], TODAY(), "Y")</f>
        <v>58</v>
      </c>
      <c r="W4660" t="str" cm="1">
        <f t="array" aca="1" ref="W4660" ca="1">_xlfn.IFS(Table4[[#This Row],[Age]]&lt;25, "Under 25",Table4[[#This Row],[Age]]=34, "25-34", Table4[[#This Row],[Age]]&lt;=49, "35-49", Table4[[#This Row],[Age]]&lt;=64, "50-64", Table4[[#This Row],[Age]]&gt;=65, "65+")</f>
        <v>50-64</v>
      </c>
      <c r="X4660" t="str">
        <f>_xlfn.XLOOKUP(Table4[[#This Row],[StoreID]],Stores!A:A,Stores!B:B, "Not found")</f>
        <v>MegaMart Peckmouth</v>
      </c>
      <c r="Y4660" t="str">
        <f>_xlfn.XLOOKUP(Table4[[#This Row],[StoreID]],Stores!A:A,Stores!C:C, "Not Found")</f>
        <v>Peckmouth</v>
      </c>
      <c r="Z4660" t="str">
        <f>_xlfn.XLOOKUP(Table4[[#This Row],[StoreID]],Stores!A:A,Stores!D:D, "Not Found")</f>
        <v>East</v>
      </c>
    </row>
    <row r="4661" spans="1:26">
      <c r="A4661" t="s">
        <v>5527</v>
      </c>
      <c r="B4661" s="1">
        <v>45462</v>
      </c>
      <c r="C4661" t="s">
        <v>163</v>
      </c>
      <c r="D4661" t="s">
        <v>788</v>
      </c>
      <c r="E4661" t="s">
        <v>846</v>
      </c>
      <c r="F4661">
        <v>4</v>
      </c>
      <c r="G4661">
        <v>0.05</v>
      </c>
      <c r="H4661" t="s">
        <v>875</v>
      </c>
      <c r="I4661" s="4">
        <f>Table4[[#This Row],[Quantity]]*Table4[[#This Row],[UnitPrice]]</f>
        <v>4382.88</v>
      </c>
      <c r="J4661" s="4">
        <f>Table4[[#This Row],[Gross Revenue]]*(1-Table4[[#This Row],[Discount]])</f>
        <v>4163.7359999999999</v>
      </c>
      <c r="K4661" s="4">
        <f>Table4[[#This Row],[Quantity]]*Table4[[#This Row],[CostPrice]]</f>
        <v>3288.8</v>
      </c>
      <c r="L4661" s="4">
        <f>Table4[[#This Row],[Net Revenue]]-Table4[[#This Row],[Total Cost]]</f>
        <v>874.93599999999969</v>
      </c>
      <c r="M4661" t="str">
        <f>_xlfn.XLOOKUP(Table4[[#This Row],[ProductID]], Products!A:A,Products!B:B, "Not Found")</f>
        <v>Foot Snacks</v>
      </c>
      <c r="N4661" t="str">
        <f>TEXT(Table4[[#This Row],[Date]], "mmm")</f>
        <v>Jun</v>
      </c>
      <c r="O4661" t="str">
        <f>TEXT(Table4[[#This Row],[Date]], "yyyy")</f>
        <v>2024</v>
      </c>
      <c r="P4661" t="str">
        <f>_xlfn.XLOOKUP(Table4[[#This Row],[ProductID]],Products!A:A,Products!C:C, "Not Found")</f>
        <v>Groceries</v>
      </c>
      <c r="Q4661" t="str">
        <f>_xlfn.XLOOKUP(Table4[[#This Row],[ProductID]],Products!A:A,Products!D:D,"Not Found")</f>
        <v>Snacks</v>
      </c>
      <c r="R4661">
        <f>_xlfn.XLOOKUP(Table4[[#This Row],[ProductID]],Products!A:A,Products!E:E,"Not Found")</f>
        <v>1095.72</v>
      </c>
      <c r="S4661">
        <f>_xlfn.XLOOKUP(Table4[[#This Row],[ProductID]],Products!A:A,Products!F:F, "Not Found")</f>
        <v>822.2</v>
      </c>
      <c r="T4661" t="str">
        <f>_xlfn.XLOOKUP(Table4[[#This Row],[CustomerID]],Customers!A:A,Customers!D:D, "Not Found")</f>
        <v>F</v>
      </c>
      <c r="U4661" s="6">
        <f>_xlfn.XLOOKUP(Table4[[#This Row],[CustomerID]],Customers!A:A,Customers!E:E, "Not Found")</f>
        <v>36564</v>
      </c>
      <c r="V4661">
        <f ca="1">DATEDIF(Table4[[#This Row],[CustomerBirthday]], TODAY(), "Y")</f>
        <v>26</v>
      </c>
      <c r="W4661" t="str" cm="1">
        <f t="array" aca="1" ref="W4661" ca="1">_xlfn.IFS(Table4[[#This Row],[Age]]&lt;25, "Under 25",Table4[[#This Row],[Age]]=34, "25-34", Table4[[#This Row],[Age]]&lt;=49, "35-49", Table4[[#This Row],[Age]]&lt;=64, "50-64", Table4[[#This Row],[Age]]&gt;=65, "65+")</f>
        <v>35-49</v>
      </c>
      <c r="X4661" t="str">
        <f>_xlfn.XLOOKUP(Table4[[#This Row],[StoreID]],Stores!A:A,Stores!B:B, "Not found")</f>
        <v>MegaMart Johnmouth</v>
      </c>
      <c r="Y4661" t="str">
        <f>_xlfn.XLOOKUP(Table4[[#This Row],[StoreID]],Stores!A:A,Stores!C:C, "Not Found")</f>
        <v>Johnmouth</v>
      </c>
      <c r="Z4661" t="str">
        <f>_xlfn.XLOOKUP(Table4[[#This Row],[StoreID]],Stores!A:A,Stores!D:D, "Not Found")</f>
        <v>East</v>
      </c>
    </row>
    <row r="4662" spans="1:26">
      <c r="A4662" t="s">
        <v>5528</v>
      </c>
      <c r="B4662" s="1">
        <v>45364</v>
      </c>
      <c r="C4662" t="s">
        <v>503</v>
      </c>
      <c r="D4662" t="s">
        <v>794</v>
      </c>
      <c r="E4662" t="s">
        <v>831</v>
      </c>
      <c r="F4662">
        <v>3</v>
      </c>
      <c r="G4662">
        <v>0.05</v>
      </c>
      <c r="H4662" t="s">
        <v>875</v>
      </c>
      <c r="I4662" s="4">
        <f>Table4[[#This Row],[Quantity]]*Table4[[#This Row],[UnitPrice]]</f>
        <v>1284.1500000000001</v>
      </c>
      <c r="J4662" s="4">
        <f>Table4[[#This Row],[Gross Revenue]]*(1-Table4[[#This Row],[Discount]])</f>
        <v>1219.9425000000001</v>
      </c>
      <c r="K4662" s="4">
        <f>Table4[[#This Row],[Quantity]]*Table4[[#This Row],[CostPrice]]</f>
        <v>738.21</v>
      </c>
      <c r="L4662" s="4">
        <f>Table4[[#This Row],[Net Revenue]]-Table4[[#This Row],[Total Cost]]</f>
        <v>481.73250000000007</v>
      </c>
      <c r="M4662" t="str">
        <f>_xlfn.XLOOKUP(Table4[[#This Row],[ProductID]], Products!A:A,Products!B:B, "Not Found")</f>
        <v>Everything Laptop</v>
      </c>
      <c r="N4662" t="str">
        <f>TEXT(Table4[[#This Row],[Date]], "mmm")</f>
        <v>Mar</v>
      </c>
      <c r="O4662" t="str">
        <f>TEXT(Table4[[#This Row],[Date]], "yyyy")</f>
        <v>2024</v>
      </c>
      <c r="P4662" t="str">
        <f>_xlfn.XLOOKUP(Table4[[#This Row],[ProductID]],Products!A:A,Products!C:C, "Not Found")</f>
        <v>Electronics</v>
      </c>
      <c r="Q4662" t="str">
        <f>_xlfn.XLOOKUP(Table4[[#This Row],[ProductID]],Products!A:A,Products!D:D,"Not Found")</f>
        <v>Laptop</v>
      </c>
      <c r="R4662">
        <f>_xlfn.XLOOKUP(Table4[[#This Row],[ProductID]],Products!A:A,Products!E:E,"Not Found")</f>
        <v>428.05</v>
      </c>
      <c r="S4662">
        <f>_xlfn.XLOOKUP(Table4[[#This Row],[ProductID]],Products!A:A,Products!F:F, "Not Found")</f>
        <v>246.07</v>
      </c>
      <c r="T4662" t="str">
        <f>_xlfn.XLOOKUP(Table4[[#This Row],[CustomerID]],Customers!A:A,Customers!D:D, "Not Found")</f>
        <v>F</v>
      </c>
      <c r="U4662" s="6">
        <f>_xlfn.XLOOKUP(Table4[[#This Row],[CustomerID]],Customers!A:A,Customers!E:E, "Not Found")</f>
        <v>22552</v>
      </c>
      <c r="V4662">
        <f ca="1">DATEDIF(Table4[[#This Row],[CustomerBirthday]], TODAY(), "Y")</f>
        <v>64</v>
      </c>
      <c r="W4662" t="str" cm="1">
        <f t="array" aca="1" ref="W4662" ca="1">_xlfn.IFS(Table4[[#This Row],[Age]]&lt;25, "Under 25",Table4[[#This Row],[Age]]=34, "25-34", Table4[[#This Row],[Age]]&lt;=49, "35-49", Table4[[#This Row],[Age]]&lt;=64, "50-64", Table4[[#This Row],[Age]]&gt;=65, "65+")</f>
        <v>50-64</v>
      </c>
      <c r="X4662" t="str">
        <f>_xlfn.XLOOKUP(Table4[[#This Row],[StoreID]],Stores!A:A,Stores!B:B, "Not found")</f>
        <v>MegaMart Jimenezborough</v>
      </c>
      <c r="Y4662" t="str">
        <f>_xlfn.XLOOKUP(Table4[[#This Row],[StoreID]],Stores!A:A,Stores!C:C, "Not Found")</f>
        <v>Jimenezborough</v>
      </c>
      <c r="Z4662" t="str">
        <f>_xlfn.XLOOKUP(Table4[[#This Row],[StoreID]],Stores!A:A,Stores!D:D, "Not Found")</f>
        <v>South</v>
      </c>
    </row>
    <row r="4663" spans="1:26">
      <c r="A4663" t="s">
        <v>5529</v>
      </c>
      <c r="B4663" s="1">
        <v>45768</v>
      </c>
      <c r="C4663" t="s">
        <v>130</v>
      </c>
      <c r="D4663" t="s">
        <v>780</v>
      </c>
      <c r="E4663" t="s">
        <v>839</v>
      </c>
      <c r="F4663">
        <v>3</v>
      </c>
      <c r="G4663">
        <v>0</v>
      </c>
      <c r="H4663" t="s">
        <v>871</v>
      </c>
      <c r="I4663" s="4">
        <f>Table4[[#This Row],[Quantity]]*Table4[[#This Row],[UnitPrice]]</f>
        <v>3816.69</v>
      </c>
      <c r="J4663" s="4">
        <f>Table4[[#This Row],[Gross Revenue]]*(1-Table4[[#This Row],[Discount]])</f>
        <v>3816.69</v>
      </c>
      <c r="K4663" s="4">
        <f>Table4[[#This Row],[Quantity]]*Table4[[#This Row],[CostPrice]]</f>
        <v>2857.95</v>
      </c>
      <c r="L4663" s="4">
        <f>Table4[[#This Row],[Net Revenue]]-Table4[[#This Row],[Total Cost]]</f>
        <v>958.74000000000024</v>
      </c>
      <c r="M4663" t="str">
        <f>_xlfn.XLOOKUP(Table4[[#This Row],[ProductID]], Products!A:A,Products!B:B, "Not Found")</f>
        <v>Hospital Smartphone</v>
      </c>
      <c r="N4663" t="str">
        <f>TEXT(Table4[[#This Row],[Date]], "mmm")</f>
        <v>Apr</v>
      </c>
      <c r="O4663" t="str">
        <f>TEXT(Table4[[#This Row],[Date]], "yyyy")</f>
        <v>2025</v>
      </c>
      <c r="P4663" t="str">
        <f>_xlfn.XLOOKUP(Table4[[#This Row],[ProductID]],Products!A:A,Products!C:C, "Not Found")</f>
        <v>Electronics</v>
      </c>
      <c r="Q4663" t="str">
        <f>_xlfn.XLOOKUP(Table4[[#This Row],[ProductID]],Products!A:A,Products!D:D,"Not Found")</f>
        <v>Smartphone</v>
      </c>
      <c r="R4663">
        <f>_xlfn.XLOOKUP(Table4[[#This Row],[ProductID]],Products!A:A,Products!E:E,"Not Found")</f>
        <v>1272.23</v>
      </c>
      <c r="S4663">
        <f>_xlfn.XLOOKUP(Table4[[#This Row],[ProductID]],Products!A:A,Products!F:F, "Not Found")</f>
        <v>952.65</v>
      </c>
      <c r="T4663" t="str">
        <f>_xlfn.XLOOKUP(Table4[[#This Row],[CustomerID]],Customers!A:A,Customers!D:D, "Not Found")</f>
        <v>F</v>
      </c>
      <c r="U4663" s="6">
        <f>_xlfn.XLOOKUP(Table4[[#This Row],[CustomerID]],Customers!A:A,Customers!E:E, "Not Found")</f>
        <v>28698</v>
      </c>
      <c r="V4663">
        <f ca="1">DATEDIF(Table4[[#This Row],[CustomerBirthday]], TODAY(), "Y")</f>
        <v>48</v>
      </c>
      <c r="W4663" t="str" cm="1">
        <f t="array" aca="1" ref="W4663" ca="1">_xlfn.IFS(Table4[[#This Row],[Age]]&lt;25, "Under 25",Table4[[#This Row],[Age]]=34, "25-34", Table4[[#This Row],[Age]]&lt;=49, "35-49", Table4[[#This Row],[Age]]&lt;=64, "50-64", Table4[[#This Row],[Age]]&gt;=65, "65+")</f>
        <v>35-49</v>
      </c>
      <c r="X4663" t="str">
        <f>_xlfn.XLOOKUP(Table4[[#This Row],[StoreID]],Stores!A:A,Stores!B:B, "Not found")</f>
        <v>MegaMart New Michele</v>
      </c>
      <c r="Y4663" t="str">
        <f>_xlfn.XLOOKUP(Table4[[#This Row],[StoreID]],Stores!A:A,Stores!C:C, "Not Found")</f>
        <v>New Michele</v>
      </c>
      <c r="Z4663" t="str">
        <f>_xlfn.XLOOKUP(Table4[[#This Row],[StoreID]],Stores!A:A,Stores!D:D, "Not Found")</f>
        <v>West</v>
      </c>
    </row>
    <row r="4664" spans="1:26">
      <c r="A4664" t="s">
        <v>5530</v>
      </c>
      <c r="B4664" s="1">
        <v>45246</v>
      </c>
      <c r="C4664" t="s">
        <v>539</v>
      </c>
      <c r="D4664" t="s">
        <v>734</v>
      </c>
      <c r="E4664" t="s">
        <v>831</v>
      </c>
      <c r="F4664">
        <v>4</v>
      </c>
      <c r="G4664">
        <v>0.1</v>
      </c>
      <c r="H4664" t="s">
        <v>868</v>
      </c>
      <c r="I4664" s="4">
        <f>Table4[[#This Row],[Quantity]]*Table4[[#This Row],[UnitPrice]]</f>
        <v>439.12</v>
      </c>
      <c r="J4664" s="4">
        <f>Table4[[#This Row],[Gross Revenue]]*(1-Table4[[#This Row],[Discount]])</f>
        <v>395.20800000000003</v>
      </c>
      <c r="K4664" s="4">
        <f>Table4[[#This Row],[Quantity]]*Table4[[#This Row],[CostPrice]]</f>
        <v>282.36</v>
      </c>
      <c r="L4664" s="4">
        <f>Table4[[#This Row],[Net Revenue]]-Table4[[#This Row],[Total Cost]]</f>
        <v>112.84800000000001</v>
      </c>
      <c r="M4664" t="str">
        <f>_xlfn.XLOOKUP(Table4[[#This Row],[ProductID]], Products!A:A,Products!B:B, "Not Found")</f>
        <v>Recognize Footwear</v>
      </c>
      <c r="N4664" t="str">
        <f>TEXT(Table4[[#This Row],[Date]], "mmm")</f>
        <v>Nov</v>
      </c>
      <c r="O4664" t="str">
        <f>TEXT(Table4[[#This Row],[Date]], "yyyy")</f>
        <v>2023</v>
      </c>
      <c r="P4664" t="str">
        <f>_xlfn.XLOOKUP(Table4[[#This Row],[ProductID]],Products!A:A,Products!C:C, "Not Found")</f>
        <v>Fashion</v>
      </c>
      <c r="Q4664" t="str">
        <f>_xlfn.XLOOKUP(Table4[[#This Row],[ProductID]],Products!A:A,Products!D:D,"Not Found")</f>
        <v>Footwear</v>
      </c>
      <c r="R4664">
        <f>_xlfn.XLOOKUP(Table4[[#This Row],[ProductID]],Products!A:A,Products!E:E,"Not Found")</f>
        <v>109.78</v>
      </c>
      <c r="S4664">
        <f>_xlfn.XLOOKUP(Table4[[#This Row],[ProductID]],Products!A:A,Products!F:F, "Not Found")</f>
        <v>70.59</v>
      </c>
      <c r="T4664" t="str">
        <f>_xlfn.XLOOKUP(Table4[[#This Row],[CustomerID]],Customers!A:A,Customers!D:D, "Not Found")</f>
        <v>M</v>
      </c>
      <c r="U4664" s="6">
        <f>_xlfn.XLOOKUP(Table4[[#This Row],[CustomerID]],Customers!A:A,Customers!E:E, "Not Found")</f>
        <v>28514</v>
      </c>
      <c r="V4664">
        <f ca="1">DATEDIF(Table4[[#This Row],[CustomerBirthday]], TODAY(), "Y")</f>
        <v>48</v>
      </c>
      <c r="W4664" t="str" cm="1">
        <f t="array" aca="1" ref="W4664" ca="1">_xlfn.IFS(Table4[[#This Row],[Age]]&lt;25, "Under 25",Table4[[#This Row],[Age]]=34, "25-34", Table4[[#This Row],[Age]]&lt;=49, "35-49", Table4[[#This Row],[Age]]&lt;=64, "50-64", Table4[[#This Row],[Age]]&gt;=65, "65+")</f>
        <v>35-49</v>
      </c>
      <c r="X4664" t="str">
        <f>_xlfn.XLOOKUP(Table4[[#This Row],[StoreID]],Stores!A:A,Stores!B:B, "Not found")</f>
        <v>MegaMart Jimenezborough</v>
      </c>
      <c r="Y4664" t="str">
        <f>_xlfn.XLOOKUP(Table4[[#This Row],[StoreID]],Stores!A:A,Stores!C:C, "Not Found")</f>
        <v>Jimenezborough</v>
      </c>
      <c r="Z4664" t="str">
        <f>_xlfn.XLOOKUP(Table4[[#This Row],[StoreID]],Stores!A:A,Stores!D:D, "Not Found")</f>
        <v>South</v>
      </c>
    </row>
    <row r="4665" spans="1:26">
      <c r="A4665" t="s">
        <v>5531</v>
      </c>
      <c r="B4665" s="1">
        <v>45825</v>
      </c>
      <c r="C4665" t="s">
        <v>306</v>
      </c>
      <c r="D4665" t="s">
        <v>794</v>
      </c>
      <c r="E4665" t="s">
        <v>846</v>
      </c>
      <c r="F4665">
        <v>5</v>
      </c>
      <c r="G4665">
        <v>0.05</v>
      </c>
      <c r="H4665" t="s">
        <v>875</v>
      </c>
      <c r="I4665" s="4">
        <f>Table4[[#This Row],[Quantity]]*Table4[[#This Row],[UnitPrice]]</f>
        <v>2140.25</v>
      </c>
      <c r="J4665" s="4">
        <f>Table4[[#This Row],[Gross Revenue]]*(1-Table4[[#This Row],[Discount]])</f>
        <v>2033.2375</v>
      </c>
      <c r="K4665" s="4">
        <f>Table4[[#This Row],[Quantity]]*Table4[[#This Row],[CostPrice]]</f>
        <v>1230.3499999999999</v>
      </c>
      <c r="L4665" s="4">
        <f>Table4[[#This Row],[Net Revenue]]-Table4[[#This Row],[Total Cost]]</f>
        <v>802.88750000000005</v>
      </c>
      <c r="M4665" t="str">
        <f>_xlfn.XLOOKUP(Table4[[#This Row],[ProductID]], Products!A:A,Products!B:B, "Not Found")</f>
        <v>Everything Laptop</v>
      </c>
      <c r="N4665" t="str">
        <f>TEXT(Table4[[#This Row],[Date]], "mmm")</f>
        <v>Jun</v>
      </c>
      <c r="O4665" t="str">
        <f>TEXT(Table4[[#This Row],[Date]], "yyyy")</f>
        <v>2025</v>
      </c>
      <c r="P4665" t="str">
        <f>_xlfn.XLOOKUP(Table4[[#This Row],[ProductID]],Products!A:A,Products!C:C, "Not Found")</f>
        <v>Electronics</v>
      </c>
      <c r="Q4665" t="str">
        <f>_xlfn.XLOOKUP(Table4[[#This Row],[ProductID]],Products!A:A,Products!D:D,"Not Found")</f>
        <v>Laptop</v>
      </c>
      <c r="R4665">
        <f>_xlfn.XLOOKUP(Table4[[#This Row],[ProductID]],Products!A:A,Products!E:E,"Not Found")</f>
        <v>428.05</v>
      </c>
      <c r="S4665">
        <f>_xlfn.XLOOKUP(Table4[[#This Row],[ProductID]],Products!A:A,Products!F:F, "Not Found")</f>
        <v>246.07</v>
      </c>
      <c r="T4665" t="str">
        <f>_xlfn.XLOOKUP(Table4[[#This Row],[CustomerID]],Customers!A:A,Customers!D:D, "Not Found")</f>
        <v>F</v>
      </c>
      <c r="U4665" s="6">
        <f>_xlfn.XLOOKUP(Table4[[#This Row],[CustomerID]],Customers!A:A,Customers!E:E, "Not Found")</f>
        <v>32344</v>
      </c>
      <c r="V4665">
        <f ca="1">DATEDIF(Table4[[#This Row],[CustomerBirthday]], TODAY(), "Y")</f>
        <v>38</v>
      </c>
      <c r="W4665" t="str" cm="1">
        <f t="array" aca="1" ref="W4665" ca="1">_xlfn.IFS(Table4[[#This Row],[Age]]&lt;25, "Under 25",Table4[[#This Row],[Age]]=34, "25-34", Table4[[#This Row],[Age]]&lt;=49, "35-49", Table4[[#This Row],[Age]]&lt;=64, "50-64", Table4[[#This Row],[Age]]&gt;=65, "65+")</f>
        <v>35-49</v>
      </c>
      <c r="X4665" t="str">
        <f>_xlfn.XLOOKUP(Table4[[#This Row],[StoreID]],Stores!A:A,Stores!B:B, "Not found")</f>
        <v>MegaMart Johnmouth</v>
      </c>
      <c r="Y4665" t="str">
        <f>_xlfn.XLOOKUP(Table4[[#This Row],[StoreID]],Stores!A:A,Stores!C:C, "Not Found")</f>
        <v>Johnmouth</v>
      </c>
      <c r="Z4665" t="str">
        <f>_xlfn.XLOOKUP(Table4[[#This Row],[StoreID]],Stores!A:A,Stores!D:D, "Not Found")</f>
        <v>East</v>
      </c>
    </row>
    <row r="4666" spans="1:26">
      <c r="A4666" t="s">
        <v>5532</v>
      </c>
      <c r="B4666" s="1">
        <v>45449</v>
      </c>
      <c r="C4666" t="s">
        <v>123</v>
      </c>
      <c r="D4666" t="s">
        <v>782</v>
      </c>
      <c r="E4666" t="s">
        <v>835</v>
      </c>
      <c r="F4666">
        <v>2</v>
      </c>
      <c r="G4666">
        <v>0.15</v>
      </c>
      <c r="H4666" t="s">
        <v>868</v>
      </c>
      <c r="I4666" s="4">
        <f>Table4[[#This Row],[Quantity]]*Table4[[#This Row],[UnitPrice]]</f>
        <v>1347.56</v>
      </c>
      <c r="J4666" s="4">
        <f>Table4[[#This Row],[Gross Revenue]]*(1-Table4[[#This Row],[Discount]])</f>
        <v>1145.4259999999999</v>
      </c>
      <c r="K4666" s="4">
        <f>Table4[[#This Row],[Quantity]]*Table4[[#This Row],[CostPrice]]</f>
        <v>726.66</v>
      </c>
      <c r="L4666" s="4">
        <f>Table4[[#This Row],[Net Revenue]]-Table4[[#This Row],[Total Cost]]</f>
        <v>418.76599999999996</v>
      </c>
      <c r="M4666" t="str">
        <f>_xlfn.XLOOKUP(Table4[[#This Row],[ProductID]], Products!A:A,Products!B:B, "Not Found")</f>
        <v>Deal Smartphone</v>
      </c>
      <c r="N4666" t="str">
        <f>TEXT(Table4[[#This Row],[Date]], "mmm")</f>
        <v>Jun</v>
      </c>
      <c r="O4666" t="str">
        <f>TEXT(Table4[[#This Row],[Date]], "yyyy")</f>
        <v>2024</v>
      </c>
      <c r="P4666" t="str">
        <f>_xlfn.XLOOKUP(Table4[[#This Row],[ProductID]],Products!A:A,Products!C:C, "Not Found")</f>
        <v>Electronics</v>
      </c>
      <c r="Q4666" t="str">
        <f>_xlfn.XLOOKUP(Table4[[#This Row],[ProductID]],Products!A:A,Products!D:D,"Not Found")</f>
        <v>Smartphone</v>
      </c>
      <c r="R4666">
        <f>_xlfn.XLOOKUP(Table4[[#This Row],[ProductID]],Products!A:A,Products!E:E,"Not Found")</f>
        <v>673.78</v>
      </c>
      <c r="S4666">
        <f>_xlfn.XLOOKUP(Table4[[#This Row],[ProductID]],Products!A:A,Products!F:F, "Not Found")</f>
        <v>363.33</v>
      </c>
      <c r="T4666" t="str">
        <f>_xlfn.XLOOKUP(Table4[[#This Row],[CustomerID]],Customers!A:A,Customers!D:D, "Not Found")</f>
        <v>F</v>
      </c>
      <c r="U4666" s="6">
        <f>_xlfn.XLOOKUP(Table4[[#This Row],[CustomerID]],Customers!A:A,Customers!E:E, "Not Found")</f>
        <v>37694</v>
      </c>
      <c r="V4666">
        <f ca="1">DATEDIF(Table4[[#This Row],[CustomerBirthday]], TODAY(), "Y")</f>
        <v>23</v>
      </c>
      <c r="W4666" t="str" cm="1">
        <f t="array" aca="1" ref="W4666" ca="1">_xlfn.IFS(Table4[[#This Row],[Age]]&lt;25, "Under 25",Table4[[#This Row],[Age]]=34, "25-34", Table4[[#This Row],[Age]]&lt;=49, "35-49", Table4[[#This Row],[Age]]&lt;=64, "50-64", Table4[[#This Row],[Age]]&gt;=65, "65+")</f>
        <v>Under 25</v>
      </c>
      <c r="X4666" t="str">
        <f>_xlfn.XLOOKUP(Table4[[#This Row],[StoreID]],Stores!A:A,Stores!B:B, "Not found")</f>
        <v>MegaMart Peckmouth</v>
      </c>
      <c r="Y4666" t="str">
        <f>_xlfn.XLOOKUP(Table4[[#This Row],[StoreID]],Stores!A:A,Stores!C:C, "Not Found")</f>
        <v>Peckmouth</v>
      </c>
      <c r="Z4666" t="str">
        <f>_xlfn.XLOOKUP(Table4[[#This Row],[StoreID]],Stores!A:A,Stores!D:D, "Not Found")</f>
        <v>East</v>
      </c>
    </row>
    <row r="4667" spans="1:26">
      <c r="A4667" t="s">
        <v>5533</v>
      </c>
      <c r="B4667" s="1">
        <v>45322</v>
      </c>
      <c r="C4667" t="s">
        <v>198</v>
      </c>
      <c r="D4667" t="s">
        <v>804</v>
      </c>
      <c r="E4667" t="s">
        <v>831</v>
      </c>
      <c r="F4667">
        <v>4</v>
      </c>
      <c r="G4667">
        <v>0.15</v>
      </c>
      <c r="H4667" t="s">
        <v>865</v>
      </c>
      <c r="I4667" s="4">
        <f>Table4[[#This Row],[Quantity]]*Table4[[#This Row],[UnitPrice]]</f>
        <v>2163.7600000000002</v>
      </c>
      <c r="J4667" s="4">
        <f>Table4[[#This Row],[Gross Revenue]]*(1-Table4[[#This Row],[Discount]])</f>
        <v>1839.1960000000001</v>
      </c>
      <c r="K4667" s="4">
        <f>Table4[[#This Row],[Quantity]]*Table4[[#This Row],[CostPrice]]</f>
        <v>1593</v>
      </c>
      <c r="L4667" s="4">
        <f>Table4[[#This Row],[Net Revenue]]-Table4[[#This Row],[Total Cost]]</f>
        <v>246.19600000000014</v>
      </c>
      <c r="M4667" t="str">
        <f>_xlfn.XLOOKUP(Table4[[#This Row],[ProductID]], Products!A:A,Products!B:B, "Not Found")</f>
        <v>Church Clothing</v>
      </c>
      <c r="N4667" t="str">
        <f>TEXT(Table4[[#This Row],[Date]], "mmm")</f>
        <v>Jan</v>
      </c>
      <c r="O4667" t="str">
        <f>TEXT(Table4[[#This Row],[Date]], "yyyy")</f>
        <v>2024</v>
      </c>
      <c r="P4667" t="str">
        <f>_xlfn.XLOOKUP(Table4[[#This Row],[ProductID]],Products!A:A,Products!C:C, "Not Found")</f>
        <v>Fashion</v>
      </c>
      <c r="Q4667" t="str">
        <f>_xlfn.XLOOKUP(Table4[[#This Row],[ProductID]],Products!A:A,Products!D:D,"Not Found")</f>
        <v>Clothing</v>
      </c>
      <c r="R4667">
        <f>_xlfn.XLOOKUP(Table4[[#This Row],[ProductID]],Products!A:A,Products!E:E,"Not Found")</f>
        <v>540.94000000000005</v>
      </c>
      <c r="S4667">
        <f>_xlfn.XLOOKUP(Table4[[#This Row],[ProductID]],Products!A:A,Products!F:F, "Not Found")</f>
        <v>398.25</v>
      </c>
      <c r="T4667" t="str">
        <f>_xlfn.XLOOKUP(Table4[[#This Row],[CustomerID]],Customers!A:A,Customers!D:D, "Not Found")</f>
        <v>F</v>
      </c>
      <c r="U4667" s="6">
        <f>_xlfn.XLOOKUP(Table4[[#This Row],[CustomerID]],Customers!A:A,Customers!E:E, "Not Found")</f>
        <v>38340</v>
      </c>
      <c r="V4667">
        <f ca="1">DATEDIF(Table4[[#This Row],[CustomerBirthday]], TODAY(), "Y")</f>
        <v>21</v>
      </c>
      <c r="W4667" t="str" cm="1">
        <f t="array" aca="1" ref="W4667" ca="1">_xlfn.IFS(Table4[[#This Row],[Age]]&lt;25, "Under 25",Table4[[#This Row],[Age]]=34, "25-34", Table4[[#This Row],[Age]]&lt;=49, "35-49", Table4[[#This Row],[Age]]&lt;=64, "50-64", Table4[[#This Row],[Age]]&gt;=65, "65+")</f>
        <v>Under 25</v>
      </c>
      <c r="X4667" t="str">
        <f>_xlfn.XLOOKUP(Table4[[#This Row],[StoreID]],Stores!A:A,Stores!B:B, "Not found")</f>
        <v>MegaMart Jimenezborough</v>
      </c>
      <c r="Y4667" t="str">
        <f>_xlfn.XLOOKUP(Table4[[#This Row],[StoreID]],Stores!A:A,Stores!C:C, "Not Found")</f>
        <v>Jimenezborough</v>
      </c>
      <c r="Z4667" t="str">
        <f>_xlfn.XLOOKUP(Table4[[#This Row],[StoreID]],Stores!A:A,Stores!D:D, "Not Found")</f>
        <v>South</v>
      </c>
    </row>
    <row r="4668" spans="1:26">
      <c r="A4668" t="s">
        <v>5534</v>
      </c>
      <c r="B4668" s="1">
        <v>45897</v>
      </c>
      <c r="C4668" t="s">
        <v>545</v>
      </c>
      <c r="D4668" t="s">
        <v>776</v>
      </c>
      <c r="E4668" t="s">
        <v>839</v>
      </c>
      <c r="F4668">
        <v>3</v>
      </c>
      <c r="G4668">
        <v>0.05</v>
      </c>
      <c r="H4668" t="s">
        <v>875</v>
      </c>
      <c r="I4668" s="4">
        <f>Table4[[#This Row],[Quantity]]*Table4[[#This Row],[UnitPrice]]</f>
        <v>1287.4499999999998</v>
      </c>
      <c r="J4668" s="4">
        <f>Table4[[#This Row],[Gross Revenue]]*(1-Table4[[#This Row],[Discount]])</f>
        <v>1223.0774999999999</v>
      </c>
      <c r="K4668" s="4">
        <f>Table4[[#This Row],[Quantity]]*Table4[[#This Row],[CostPrice]]</f>
        <v>776.16000000000008</v>
      </c>
      <c r="L4668" s="4">
        <f>Table4[[#This Row],[Net Revenue]]-Table4[[#This Row],[Total Cost]]</f>
        <v>446.91749999999979</v>
      </c>
      <c r="M4668" t="str">
        <f>_xlfn.XLOOKUP(Table4[[#This Row],[ProductID]], Products!A:A,Products!B:B, "Not Found")</f>
        <v>Little Watches</v>
      </c>
      <c r="N4668" t="str">
        <f>TEXT(Table4[[#This Row],[Date]], "mmm")</f>
        <v>Aug</v>
      </c>
      <c r="O4668" t="str">
        <f>TEXT(Table4[[#This Row],[Date]], "yyyy")</f>
        <v>2025</v>
      </c>
      <c r="P4668" t="str">
        <f>_xlfn.XLOOKUP(Table4[[#This Row],[ProductID]],Products!A:A,Products!C:C, "Not Found")</f>
        <v>Fashion</v>
      </c>
      <c r="Q4668" t="str">
        <f>_xlfn.XLOOKUP(Table4[[#This Row],[ProductID]],Products!A:A,Products!D:D,"Not Found")</f>
        <v>Watches</v>
      </c>
      <c r="R4668">
        <f>_xlfn.XLOOKUP(Table4[[#This Row],[ProductID]],Products!A:A,Products!E:E,"Not Found")</f>
        <v>429.15</v>
      </c>
      <c r="S4668">
        <f>_xlfn.XLOOKUP(Table4[[#This Row],[ProductID]],Products!A:A,Products!F:F, "Not Found")</f>
        <v>258.72000000000003</v>
      </c>
      <c r="T4668" t="str">
        <f>_xlfn.XLOOKUP(Table4[[#This Row],[CustomerID]],Customers!A:A,Customers!D:D, "Not Found")</f>
        <v>M</v>
      </c>
      <c r="U4668" s="6">
        <f>_xlfn.XLOOKUP(Table4[[#This Row],[CustomerID]],Customers!A:A,Customers!E:E, "Not Found")</f>
        <v>38959</v>
      </c>
      <c r="V4668">
        <f ca="1">DATEDIF(Table4[[#This Row],[CustomerBirthday]], TODAY(), "Y")</f>
        <v>19</v>
      </c>
      <c r="W4668" t="str" cm="1">
        <f t="array" aca="1" ref="W4668" ca="1">_xlfn.IFS(Table4[[#This Row],[Age]]&lt;25, "Under 25",Table4[[#This Row],[Age]]=34, "25-34", Table4[[#This Row],[Age]]&lt;=49, "35-49", Table4[[#This Row],[Age]]&lt;=64, "50-64", Table4[[#This Row],[Age]]&gt;=65, "65+")</f>
        <v>Under 25</v>
      </c>
      <c r="X4668" t="str">
        <f>_xlfn.XLOOKUP(Table4[[#This Row],[StoreID]],Stores!A:A,Stores!B:B, "Not found")</f>
        <v>MegaMart New Michele</v>
      </c>
      <c r="Y4668" t="str">
        <f>_xlfn.XLOOKUP(Table4[[#This Row],[StoreID]],Stores!A:A,Stores!C:C, "Not Found")</f>
        <v>New Michele</v>
      </c>
      <c r="Z4668" t="str">
        <f>_xlfn.XLOOKUP(Table4[[#This Row],[StoreID]],Stores!A:A,Stores!D:D, "Not Found")</f>
        <v>West</v>
      </c>
    </row>
    <row r="4669" spans="1:26">
      <c r="A4669" t="s">
        <v>5535</v>
      </c>
      <c r="B4669" s="1">
        <v>45270</v>
      </c>
      <c r="C4669" t="s">
        <v>20</v>
      </c>
      <c r="D4669" t="s">
        <v>782</v>
      </c>
      <c r="E4669" t="s">
        <v>842</v>
      </c>
      <c r="F4669">
        <v>2</v>
      </c>
      <c r="G4669">
        <v>0.1</v>
      </c>
      <c r="H4669" t="s">
        <v>875</v>
      </c>
      <c r="I4669" s="4">
        <f>Table4[[#This Row],[Quantity]]*Table4[[#This Row],[UnitPrice]]</f>
        <v>1347.56</v>
      </c>
      <c r="J4669" s="4">
        <f>Table4[[#This Row],[Gross Revenue]]*(1-Table4[[#This Row],[Discount]])</f>
        <v>1212.8040000000001</v>
      </c>
      <c r="K4669" s="4">
        <f>Table4[[#This Row],[Quantity]]*Table4[[#This Row],[CostPrice]]</f>
        <v>726.66</v>
      </c>
      <c r="L4669" s="4">
        <f>Table4[[#This Row],[Net Revenue]]-Table4[[#This Row],[Total Cost]]</f>
        <v>486.14400000000012</v>
      </c>
      <c r="M4669" t="str">
        <f>_xlfn.XLOOKUP(Table4[[#This Row],[ProductID]], Products!A:A,Products!B:B, "Not Found")</f>
        <v>Deal Smartphone</v>
      </c>
      <c r="N4669" t="str">
        <f>TEXT(Table4[[#This Row],[Date]], "mmm")</f>
        <v>Dec</v>
      </c>
      <c r="O4669" t="str">
        <f>TEXT(Table4[[#This Row],[Date]], "yyyy")</f>
        <v>2023</v>
      </c>
      <c r="P4669" t="str">
        <f>_xlfn.XLOOKUP(Table4[[#This Row],[ProductID]],Products!A:A,Products!C:C, "Not Found")</f>
        <v>Electronics</v>
      </c>
      <c r="Q4669" t="str">
        <f>_xlfn.XLOOKUP(Table4[[#This Row],[ProductID]],Products!A:A,Products!D:D,"Not Found")</f>
        <v>Smartphone</v>
      </c>
      <c r="R4669">
        <f>_xlfn.XLOOKUP(Table4[[#This Row],[ProductID]],Products!A:A,Products!E:E,"Not Found")</f>
        <v>673.78</v>
      </c>
      <c r="S4669">
        <f>_xlfn.XLOOKUP(Table4[[#This Row],[ProductID]],Products!A:A,Products!F:F, "Not Found")</f>
        <v>363.33</v>
      </c>
      <c r="T4669" t="str">
        <f>_xlfn.XLOOKUP(Table4[[#This Row],[CustomerID]],Customers!A:A,Customers!D:D, "Not Found")</f>
        <v>M</v>
      </c>
      <c r="U4669" s="6">
        <f>_xlfn.XLOOKUP(Table4[[#This Row],[CustomerID]],Customers!A:A,Customers!E:E, "Not Found")</f>
        <v>33771</v>
      </c>
      <c r="V4669">
        <f ca="1">DATEDIF(Table4[[#This Row],[CustomerBirthday]], TODAY(), "Y")</f>
        <v>34</v>
      </c>
      <c r="W4669" t="str" cm="1">
        <f t="array" aca="1" ref="W4669" ca="1">_xlfn.IFS(Table4[[#This Row],[Age]]&lt;25, "Under 25",Table4[[#This Row],[Age]]=34, "25-34", Table4[[#This Row],[Age]]&lt;=49, "35-49", Table4[[#This Row],[Age]]&lt;=64, "50-64", Table4[[#This Row],[Age]]&gt;=65, "65+")</f>
        <v>25-34</v>
      </c>
      <c r="X4669" t="str">
        <f>_xlfn.XLOOKUP(Table4[[#This Row],[StoreID]],Stores!A:A,Stores!B:B, "Not found")</f>
        <v>MegaMart Brianahaven</v>
      </c>
      <c r="Y4669" t="str">
        <f>_xlfn.XLOOKUP(Table4[[#This Row],[StoreID]],Stores!A:A,Stores!C:C, "Not Found")</f>
        <v>Brianahaven</v>
      </c>
      <c r="Z4669" t="str">
        <f>_xlfn.XLOOKUP(Table4[[#This Row],[StoreID]],Stores!A:A,Stores!D:D, "Not Found")</f>
        <v>North</v>
      </c>
    </row>
    <row r="4670" spans="1:26">
      <c r="A4670" t="s">
        <v>5536</v>
      </c>
      <c r="B4670" s="1">
        <v>45715</v>
      </c>
      <c r="C4670" t="s">
        <v>527</v>
      </c>
      <c r="D4670" t="s">
        <v>816</v>
      </c>
      <c r="E4670" t="s">
        <v>835</v>
      </c>
      <c r="F4670">
        <v>4</v>
      </c>
      <c r="G4670">
        <v>0.1</v>
      </c>
      <c r="H4670" t="s">
        <v>875</v>
      </c>
      <c r="I4670" s="4">
        <f>Table4[[#This Row],[Quantity]]*Table4[[#This Row],[UnitPrice]]</f>
        <v>7516.32</v>
      </c>
      <c r="J4670" s="4">
        <f>Table4[[#This Row],[Gross Revenue]]*(1-Table4[[#This Row],[Discount]])</f>
        <v>6764.6880000000001</v>
      </c>
      <c r="K4670" s="4">
        <f>Table4[[#This Row],[Quantity]]*Table4[[#This Row],[CostPrice]]</f>
        <v>4018.24</v>
      </c>
      <c r="L4670" s="4">
        <f>Table4[[#This Row],[Net Revenue]]-Table4[[#This Row],[Total Cost]]</f>
        <v>2746.4480000000003</v>
      </c>
      <c r="M4670" t="str">
        <f>_xlfn.XLOOKUP(Table4[[#This Row],[ProductID]], Products!A:A,Products!B:B, "Not Found")</f>
        <v>Set Dairy</v>
      </c>
      <c r="N4670" t="str">
        <f>TEXT(Table4[[#This Row],[Date]], "mmm")</f>
        <v>Feb</v>
      </c>
      <c r="O4670" t="str">
        <f>TEXT(Table4[[#This Row],[Date]], "yyyy")</f>
        <v>2025</v>
      </c>
      <c r="P4670" t="str">
        <f>_xlfn.XLOOKUP(Table4[[#This Row],[ProductID]],Products!A:A,Products!C:C, "Not Found")</f>
        <v>Groceries</v>
      </c>
      <c r="Q4670" t="str">
        <f>_xlfn.XLOOKUP(Table4[[#This Row],[ProductID]],Products!A:A,Products!D:D,"Not Found")</f>
        <v>Dairy</v>
      </c>
      <c r="R4670">
        <f>_xlfn.XLOOKUP(Table4[[#This Row],[ProductID]],Products!A:A,Products!E:E,"Not Found")</f>
        <v>1879.08</v>
      </c>
      <c r="S4670">
        <f>_xlfn.XLOOKUP(Table4[[#This Row],[ProductID]],Products!A:A,Products!F:F, "Not Found")</f>
        <v>1004.56</v>
      </c>
      <c r="T4670" t="str">
        <f>_xlfn.XLOOKUP(Table4[[#This Row],[CustomerID]],Customers!A:A,Customers!D:D, "Not Found")</f>
        <v>F</v>
      </c>
      <c r="U4670" s="6">
        <f>_xlfn.XLOOKUP(Table4[[#This Row],[CustomerID]],Customers!A:A,Customers!E:E, "Not Found")</f>
        <v>21861</v>
      </c>
      <c r="V4670">
        <f ca="1">DATEDIF(Table4[[#This Row],[CustomerBirthday]], TODAY(), "Y")</f>
        <v>66</v>
      </c>
      <c r="W4670" t="str" cm="1">
        <f t="array" aca="1" ref="W4670" ca="1">_xlfn.IFS(Table4[[#This Row],[Age]]&lt;25, "Under 25",Table4[[#This Row],[Age]]=34, "25-34", Table4[[#This Row],[Age]]&lt;=49, "35-49", Table4[[#This Row],[Age]]&lt;=64, "50-64", Table4[[#This Row],[Age]]&gt;=65, "65+")</f>
        <v>65+</v>
      </c>
      <c r="X4670" t="str">
        <f>_xlfn.XLOOKUP(Table4[[#This Row],[StoreID]],Stores!A:A,Stores!B:B, "Not found")</f>
        <v>MegaMart Peckmouth</v>
      </c>
      <c r="Y4670" t="str">
        <f>_xlfn.XLOOKUP(Table4[[#This Row],[StoreID]],Stores!A:A,Stores!C:C, "Not Found")</f>
        <v>Peckmouth</v>
      </c>
      <c r="Z4670" t="str">
        <f>_xlfn.XLOOKUP(Table4[[#This Row],[StoreID]],Stores!A:A,Stores!D:D, "Not Found")</f>
        <v>East</v>
      </c>
    </row>
    <row r="4671" spans="1:26">
      <c r="A4671" t="s">
        <v>5537</v>
      </c>
      <c r="B4671" s="1">
        <v>45348</v>
      </c>
      <c r="C4671" t="s">
        <v>545</v>
      </c>
      <c r="D4671" t="s">
        <v>739</v>
      </c>
      <c r="E4671" t="s">
        <v>835</v>
      </c>
      <c r="F4671">
        <v>2</v>
      </c>
      <c r="G4671">
        <v>0.15</v>
      </c>
      <c r="H4671" t="s">
        <v>868</v>
      </c>
      <c r="I4671" s="4">
        <f>Table4[[#This Row],[Quantity]]*Table4[[#This Row],[UnitPrice]]</f>
        <v>2388.2399999999998</v>
      </c>
      <c r="J4671" s="4">
        <f>Table4[[#This Row],[Gross Revenue]]*(1-Table4[[#This Row],[Discount]])</f>
        <v>2030.0039999999997</v>
      </c>
      <c r="K4671" s="4">
        <f>Table4[[#This Row],[Quantity]]*Table4[[#This Row],[CostPrice]]</f>
        <v>1677.9</v>
      </c>
      <c r="L4671" s="4">
        <f>Table4[[#This Row],[Net Revenue]]-Table4[[#This Row],[Total Cost]]</f>
        <v>352.10399999999959</v>
      </c>
      <c r="M4671" t="str">
        <f>_xlfn.XLOOKUP(Table4[[#This Row],[ProductID]], Products!A:A,Products!B:B, "Not Found")</f>
        <v>Step Smartphone</v>
      </c>
      <c r="N4671" t="str">
        <f>TEXT(Table4[[#This Row],[Date]], "mmm")</f>
        <v>Feb</v>
      </c>
      <c r="O4671" t="str">
        <f>TEXT(Table4[[#This Row],[Date]], "yyyy")</f>
        <v>2024</v>
      </c>
      <c r="P4671" t="str">
        <f>_xlfn.XLOOKUP(Table4[[#This Row],[ProductID]],Products!A:A,Products!C:C, "Not Found")</f>
        <v>Electronics</v>
      </c>
      <c r="Q4671" t="str">
        <f>_xlfn.XLOOKUP(Table4[[#This Row],[ProductID]],Products!A:A,Products!D:D,"Not Found")</f>
        <v>Smartphone</v>
      </c>
      <c r="R4671">
        <f>_xlfn.XLOOKUP(Table4[[#This Row],[ProductID]],Products!A:A,Products!E:E,"Not Found")</f>
        <v>1194.1199999999999</v>
      </c>
      <c r="S4671">
        <f>_xlfn.XLOOKUP(Table4[[#This Row],[ProductID]],Products!A:A,Products!F:F, "Not Found")</f>
        <v>838.95</v>
      </c>
      <c r="T4671" t="str">
        <f>_xlfn.XLOOKUP(Table4[[#This Row],[CustomerID]],Customers!A:A,Customers!D:D, "Not Found")</f>
        <v>M</v>
      </c>
      <c r="U4671" s="6">
        <f>_xlfn.XLOOKUP(Table4[[#This Row],[CustomerID]],Customers!A:A,Customers!E:E, "Not Found")</f>
        <v>38959</v>
      </c>
      <c r="V4671">
        <f ca="1">DATEDIF(Table4[[#This Row],[CustomerBirthday]], TODAY(), "Y")</f>
        <v>19</v>
      </c>
      <c r="W4671" t="str" cm="1">
        <f t="array" aca="1" ref="W4671" ca="1">_xlfn.IFS(Table4[[#This Row],[Age]]&lt;25, "Under 25",Table4[[#This Row],[Age]]=34, "25-34", Table4[[#This Row],[Age]]&lt;=49, "35-49", Table4[[#This Row],[Age]]&lt;=64, "50-64", Table4[[#This Row],[Age]]&gt;=65, "65+")</f>
        <v>Under 25</v>
      </c>
      <c r="X4671" t="str">
        <f>_xlfn.XLOOKUP(Table4[[#This Row],[StoreID]],Stores!A:A,Stores!B:B, "Not found")</f>
        <v>MegaMart Peckmouth</v>
      </c>
      <c r="Y4671" t="str">
        <f>_xlfn.XLOOKUP(Table4[[#This Row],[StoreID]],Stores!A:A,Stores!C:C, "Not Found")</f>
        <v>Peckmouth</v>
      </c>
      <c r="Z4671" t="str">
        <f>_xlfn.XLOOKUP(Table4[[#This Row],[StoreID]],Stores!A:A,Stores!D:D, "Not Found")</f>
        <v>East</v>
      </c>
    </row>
    <row r="4672" spans="1:26">
      <c r="A4672" t="s">
        <v>5538</v>
      </c>
      <c r="B4672" s="1">
        <v>45803</v>
      </c>
      <c r="C4672" t="s">
        <v>81</v>
      </c>
      <c r="D4672" t="s">
        <v>818</v>
      </c>
      <c r="E4672" t="s">
        <v>835</v>
      </c>
      <c r="F4672">
        <v>1</v>
      </c>
      <c r="G4672">
        <v>0.15</v>
      </c>
      <c r="H4672" t="s">
        <v>865</v>
      </c>
      <c r="I4672" s="4">
        <f>Table4[[#This Row],[Quantity]]*Table4[[#This Row],[UnitPrice]]</f>
        <v>1165.3699999999999</v>
      </c>
      <c r="J4672" s="4">
        <f>Table4[[#This Row],[Gross Revenue]]*(1-Table4[[#This Row],[Discount]])</f>
        <v>990.56449999999984</v>
      </c>
      <c r="K4672" s="4">
        <f>Table4[[#This Row],[Quantity]]*Table4[[#This Row],[CostPrice]]</f>
        <v>926.55</v>
      </c>
      <c r="L4672" s="4">
        <f>Table4[[#This Row],[Net Revenue]]-Table4[[#This Row],[Total Cost]]</f>
        <v>64.014499999999884</v>
      </c>
      <c r="M4672" t="str">
        <f>_xlfn.XLOOKUP(Table4[[#This Row],[ProductID]], Products!A:A,Products!B:B, "Not Found")</f>
        <v>Nature Clothing</v>
      </c>
      <c r="N4672" t="str">
        <f>TEXT(Table4[[#This Row],[Date]], "mmm")</f>
        <v>May</v>
      </c>
      <c r="O4672" t="str">
        <f>TEXT(Table4[[#This Row],[Date]], "yyyy")</f>
        <v>2025</v>
      </c>
      <c r="P4672" t="str">
        <f>_xlfn.XLOOKUP(Table4[[#This Row],[ProductID]],Products!A:A,Products!C:C, "Not Found")</f>
        <v>Fashion</v>
      </c>
      <c r="Q4672" t="str">
        <f>_xlfn.XLOOKUP(Table4[[#This Row],[ProductID]],Products!A:A,Products!D:D,"Not Found")</f>
        <v>Clothing</v>
      </c>
      <c r="R4672">
        <f>_xlfn.XLOOKUP(Table4[[#This Row],[ProductID]],Products!A:A,Products!E:E,"Not Found")</f>
        <v>1165.3699999999999</v>
      </c>
      <c r="S4672">
        <f>_xlfn.XLOOKUP(Table4[[#This Row],[ProductID]],Products!A:A,Products!F:F, "Not Found")</f>
        <v>926.55</v>
      </c>
      <c r="T4672" t="str">
        <f>_xlfn.XLOOKUP(Table4[[#This Row],[CustomerID]],Customers!A:A,Customers!D:D, "Not Found")</f>
        <v>F</v>
      </c>
      <c r="U4672" s="6">
        <f>_xlfn.XLOOKUP(Table4[[#This Row],[CustomerID]],Customers!A:A,Customers!E:E, "Not Found")</f>
        <v>30128</v>
      </c>
      <c r="V4672">
        <f ca="1">DATEDIF(Table4[[#This Row],[CustomerBirthday]], TODAY(), "Y")</f>
        <v>44</v>
      </c>
      <c r="W4672" t="str" cm="1">
        <f t="array" aca="1" ref="W4672" ca="1">_xlfn.IFS(Table4[[#This Row],[Age]]&lt;25, "Under 25",Table4[[#This Row],[Age]]=34, "25-34", Table4[[#This Row],[Age]]&lt;=49, "35-49", Table4[[#This Row],[Age]]&lt;=64, "50-64", Table4[[#This Row],[Age]]&gt;=65, "65+")</f>
        <v>35-49</v>
      </c>
      <c r="X4672" t="str">
        <f>_xlfn.XLOOKUP(Table4[[#This Row],[StoreID]],Stores!A:A,Stores!B:B, "Not found")</f>
        <v>MegaMart Peckmouth</v>
      </c>
      <c r="Y4672" t="str">
        <f>_xlfn.XLOOKUP(Table4[[#This Row],[StoreID]],Stores!A:A,Stores!C:C, "Not Found")</f>
        <v>Peckmouth</v>
      </c>
      <c r="Z4672" t="str">
        <f>_xlfn.XLOOKUP(Table4[[#This Row],[StoreID]],Stores!A:A,Stores!D:D, "Not Found")</f>
        <v>East</v>
      </c>
    </row>
    <row r="4673" spans="1:26">
      <c r="A4673" t="s">
        <v>5539</v>
      </c>
      <c r="B4673" s="1">
        <v>45506</v>
      </c>
      <c r="C4673" t="s">
        <v>230</v>
      </c>
      <c r="D4673" t="s">
        <v>822</v>
      </c>
      <c r="E4673" t="s">
        <v>842</v>
      </c>
      <c r="F4673">
        <v>2</v>
      </c>
      <c r="G4673">
        <v>0.15</v>
      </c>
      <c r="H4673" t="s">
        <v>865</v>
      </c>
      <c r="I4673" s="4">
        <f>Table4[[#This Row],[Quantity]]*Table4[[#This Row],[UnitPrice]]</f>
        <v>2432.7199999999998</v>
      </c>
      <c r="J4673" s="4">
        <f>Table4[[#This Row],[Gross Revenue]]*(1-Table4[[#This Row],[Discount]])</f>
        <v>2067.8119999999999</v>
      </c>
      <c r="K4673" s="4">
        <f>Table4[[#This Row],[Quantity]]*Table4[[#This Row],[CostPrice]]</f>
        <v>1589.6</v>
      </c>
      <c r="L4673" s="4">
        <f>Table4[[#This Row],[Net Revenue]]-Table4[[#This Row],[Total Cost]]</f>
        <v>478.21199999999999</v>
      </c>
      <c r="M4673" t="str">
        <f>_xlfn.XLOOKUP(Table4[[#This Row],[ProductID]], Products!A:A,Products!B:B, "Not Found")</f>
        <v>Nor Bags</v>
      </c>
      <c r="N4673" t="str">
        <f>TEXT(Table4[[#This Row],[Date]], "mmm")</f>
        <v>Aug</v>
      </c>
      <c r="O4673" t="str">
        <f>TEXT(Table4[[#This Row],[Date]], "yyyy")</f>
        <v>2024</v>
      </c>
      <c r="P4673" t="str">
        <f>_xlfn.XLOOKUP(Table4[[#This Row],[ProductID]],Products!A:A,Products!C:C, "Not Found")</f>
        <v>Fashion</v>
      </c>
      <c r="Q4673" t="str">
        <f>_xlfn.XLOOKUP(Table4[[#This Row],[ProductID]],Products!A:A,Products!D:D,"Not Found")</f>
        <v>Bags</v>
      </c>
      <c r="R4673">
        <f>_xlfn.XLOOKUP(Table4[[#This Row],[ProductID]],Products!A:A,Products!E:E,"Not Found")</f>
        <v>1216.3599999999999</v>
      </c>
      <c r="S4673">
        <f>_xlfn.XLOOKUP(Table4[[#This Row],[ProductID]],Products!A:A,Products!F:F, "Not Found")</f>
        <v>794.8</v>
      </c>
      <c r="T4673" t="str">
        <f>_xlfn.XLOOKUP(Table4[[#This Row],[CustomerID]],Customers!A:A,Customers!D:D, "Not Found")</f>
        <v>M</v>
      </c>
      <c r="U4673" s="6">
        <f>_xlfn.XLOOKUP(Table4[[#This Row],[CustomerID]],Customers!A:A,Customers!E:E, "Not Found")</f>
        <v>35712</v>
      </c>
      <c r="V4673">
        <f ca="1">DATEDIF(Table4[[#This Row],[CustomerBirthday]], TODAY(), "Y")</f>
        <v>28</v>
      </c>
      <c r="W4673" t="str" cm="1">
        <f t="array" aca="1" ref="W4673" ca="1">_xlfn.IFS(Table4[[#This Row],[Age]]&lt;25, "Under 25",Table4[[#This Row],[Age]]=34, "25-34", Table4[[#This Row],[Age]]&lt;=49, "35-49", Table4[[#This Row],[Age]]&lt;=64, "50-64", Table4[[#This Row],[Age]]&gt;=65, "65+")</f>
        <v>35-49</v>
      </c>
      <c r="X4673" t="str">
        <f>_xlfn.XLOOKUP(Table4[[#This Row],[StoreID]],Stores!A:A,Stores!B:B, "Not found")</f>
        <v>MegaMart Brianahaven</v>
      </c>
      <c r="Y4673" t="str">
        <f>_xlfn.XLOOKUP(Table4[[#This Row],[StoreID]],Stores!A:A,Stores!C:C, "Not Found")</f>
        <v>Brianahaven</v>
      </c>
      <c r="Z4673" t="str">
        <f>_xlfn.XLOOKUP(Table4[[#This Row],[StoreID]],Stores!A:A,Stores!D:D, "Not Found")</f>
        <v>North</v>
      </c>
    </row>
    <row r="4674" spans="1:26">
      <c r="A4674" t="s">
        <v>5540</v>
      </c>
      <c r="B4674" s="1">
        <v>45718</v>
      </c>
      <c r="C4674" t="s">
        <v>452</v>
      </c>
      <c r="D4674" t="s">
        <v>715</v>
      </c>
      <c r="E4674" t="s">
        <v>839</v>
      </c>
      <c r="F4674">
        <v>2</v>
      </c>
      <c r="G4674">
        <v>0.15</v>
      </c>
      <c r="H4674" t="s">
        <v>865</v>
      </c>
      <c r="I4674" s="4">
        <f>Table4[[#This Row],[Quantity]]*Table4[[#This Row],[UnitPrice]]</f>
        <v>1637.52</v>
      </c>
      <c r="J4674" s="4">
        <f>Table4[[#This Row],[Gross Revenue]]*(1-Table4[[#This Row],[Discount]])</f>
        <v>1391.8920000000001</v>
      </c>
      <c r="K4674" s="4">
        <f>Table4[[#This Row],[Quantity]]*Table4[[#This Row],[CostPrice]]</f>
        <v>1055.24</v>
      </c>
      <c r="L4674" s="4">
        <f>Table4[[#This Row],[Net Revenue]]-Table4[[#This Row],[Total Cost]]</f>
        <v>336.65200000000004</v>
      </c>
      <c r="M4674" t="str">
        <f>_xlfn.XLOOKUP(Table4[[#This Row],[ProductID]], Products!A:A,Products!B:B, "Not Found")</f>
        <v>Audience Television</v>
      </c>
      <c r="N4674" t="str">
        <f>TEXT(Table4[[#This Row],[Date]], "mmm")</f>
        <v>Mar</v>
      </c>
      <c r="O4674" t="str">
        <f>TEXT(Table4[[#This Row],[Date]], "yyyy")</f>
        <v>2025</v>
      </c>
      <c r="P4674" t="str">
        <f>_xlfn.XLOOKUP(Table4[[#This Row],[ProductID]],Products!A:A,Products!C:C, "Not Found")</f>
        <v>Electronics</v>
      </c>
      <c r="Q4674" t="str">
        <f>_xlfn.XLOOKUP(Table4[[#This Row],[ProductID]],Products!A:A,Products!D:D,"Not Found")</f>
        <v>Television</v>
      </c>
      <c r="R4674">
        <f>_xlfn.XLOOKUP(Table4[[#This Row],[ProductID]],Products!A:A,Products!E:E,"Not Found")</f>
        <v>818.76</v>
      </c>
      <c r="S4674">
        <f>_xlfn.XLOOKUP(Table4[[#This Row],[ProductID]],Products!A:A,Products!F:F, "Not Found")</f>
        <v>527.62</v>
      </c>
      <c r="T4674" t="str">
        <f>_xlfn.XLOOKUP(Table4[[#This Row],[CustomerID]],Customers!A:A,Customers!D:D, "Not Found")</f>
        <v>M</v>
      </c>
      <c r="U4674" s="6">
        <f>_xlfn.XLOOKUP(Table4[[#This Row],[CustomerID]],Customers!A:A,Customers!E:E, "Not Found")</f>
        <v>22556</v>
      </c>
      <c r="V4674">
        <f ca="1">DATEDIF(Table4[[#This Row],[CustomerBirthday]], TODAY(), "Y")</f>
        <v>64</v>
      </c>
      <c r="W4674" t="str" cm="1">
        <f t="array" aca="1" ref="W4674" ca="1">_xlfn.IFS(Table4[[#This Row],[Age]]&lt;25, "Under 25",Table4[[#This Row],[Age]]=34, "25-34", Table4[[#This Row],[Age]]&lt;=49, "35-49", Table4[[#This Row],[Age]]&lt;=64, "50-64", Table4[[#This Row],[Age]]&gt;=65, "65+")</f>
        <v>50-64</v>
      </c>
      <c r="X4674" t="str">
        <f>_xlfn.XLOOKUP(Table4[[#This Row],[StoreID]],Stores!A:A,Stores!B:B, "Not found")</f>
        <v>MegaMart New Michele</v>
      </c>
      <c r="Y4674" t="str">
        <f>_xlfn.XLOOKUP(Table4[[#This Row],[StoreID]],Stores!A:A,Stores!C:C, "Not Found")</f>
        <v>New Michele</v>
      </c>
      <c r="Z4674" t="str">
        <f>_xlfn.XLOOKUP(Table4[[#This Row],[StoreID]],Stores!A:A,Stores!D:D, "Not Found")</f>
        <v>West</v>
      </c>
    </row>
    <row r="4675" spans="1:26">
      <c r="A4675" t="s">
        <v>5541</v>
      </c>
      <c r="B4675" s="1">
        <v>45481</v>
      </c>
      <c r="C4675" t="s">
        <v>372</v>
      </c>
      <c r="D4675" t="s">
        <v>769</v>
      </c>
      <c r="E4675" t="s">
        <v>831</v>
      </c>
      <c r="F4675">
        <v>2</v>
      </c>
      <c r="G4675">
        <v>0</v>
      </c>
      <c r="H4675" t="s">
        <v>868</v>
      </c>
      <c r="I4675" s="4">
        <f>Table4[[#This Row],[Quantity]]*Table4[[#This Row],[UnitPrice]]</f>
        <v>51.14</v>
      </c>
      <c r="J4675" s="4">
        <f>Table4[[#This Row],[Gross Revenue]]*(1-Table4[[#This Row],[Discount]])</f>
        <v>51.14</v>
      </c>
      <c r="K4675" s="4">
        <f>Table4[[#This Row],[Quantity]]*Table4[[#This Row],[CostPrice]]</f>
        <v>38.1</v>
      </c>
      <c r="L4675" s="4">
        <f>Table4[[#This Row],[Net Revenue]]-Table4[[#This Row],[Total Cost]]</f>
        <v>13.04</v>
      </c>
      <c r="M4675" t="str">
        <f>_xlfn.XLOOKUP(Table4[[#This Row],[ProductID]], Products!A:A,Products!B:B, "Not Found")</f>
        <v>How Vegetables</v>
      </c>
      <c r="N4675" t="str">
        <f>TEXT(Table4[[#This Row],[Date]], "mmm")</f>
        <v>Jul</v>
      </c>
      <c r="O4675" t="str">
        <f>TEXT(Table4[[#This Row],[Date]], "yyyy")</f>
        <v>2024</v>
      </c>
      <c r="P4675" t="str">
        <f>_xlfn.XLOOKUP(Table4[[#This Row],[ProductID]],Products!A:A,Products!C:C, "Not Found")</f>
        <v>Groceries</v>
      </c>
      <c r="Q4675" t="str">
        <f>_xlfn.XLOOKUP(Table4[[#This Row],[ProductID]],Products!A:A,Products!D:D,"Not Found")</f>
        <v>Vegetables</v>
      </c>
      <c r="R4675">
        <f>_xlfn.XLOOKUP(Table4[[#This Row],[ProductID]],Products!A:A,Products!E:E,"Not Found")</f>
        <v>25.57</v>
      </c>
      <c r="S4675">
        <f>_xlfn.XLOOKUP(Table4[[#This Row],[ProductID]],Products!A:A,Products!F:F, "Not Found")</f>
        <v>19.05</v>
      </c>
      <c r="T4675" t="str">
        <f>_xlfn.XLOOKUP(Table4[[#This Row],[CustomerID]],Customers!A:A,Customers!D:D, "Not Found")</f>
        <v>M</v>
      </c>
      <c r="U4675" s="6">
        <f>_xlfn.XLOOKUP(Table4[[#This Row],[CustomerID]],Customers!A:A,Customers!E:E, "Not Found")</f>
        <v>23580</v>
      </c>
      <c r="V4675">
        <f ca="1">DATEDIF(Table4[[#This Row],[CustomerBirthday]], TODAY(), "Y")</f>
        <v>62</v>
      </c>
      <c r="W4675" t="str" cm="1">
        <f t="array" aca="1" ref="W4675" ca="1">_xlfn.IFS(Table4[[#This Row],[Age]]&lt;25, "Under 25",Table4[[#This Row],[Age]]=34, "25-34", Table4[[#This Row],[Age]]&lt;=49, "35-49", Table4[[#This Row],[Age]]&lt;=64, "50-64", Table4[[#This Row],[Age]]&gt;=65, "65+")</f>
        <v>50-64</v>
      </c>
      <c r="X4675" t="str">
        <f>_xlfn.XLOOKUP(Table4[[#This Row],[StoreID]],Stores!A:A,Stores!B:B, "Not found")</f>
        <v>MegaMart Jimenezborough</v>
      </c>
      <c r="Y4675" t="str">
        <f>_xlfn.XLOOKUP(Table4[[#This Row],[StoreID]],Stores!A:A,Stores!C:C, "Not Found")</f>
        <v>Jimenezborough</v>
      </c>
      <c r="Z4675" t="str">
        <f>_xlfn.XLOOKUP(Table4[[#This Row],[StoreID]],Stores!A:A,Stores!D:D, "Not Found")</f>
        <v>South</v>
      </c>
    </row>
    <row r="4676" spans="1:26">
      <c r="A4676" t="s">
        <v>5542</v>
      </c>
      <c r="B4676" s="1">
        <v>45242</v>
      </c>
      <c r="C4676" t="s">
        <v>123</v>
      </c>
      <c r="D4676" t="s">
        <v>757</v>
      </c>
      <c r="E4676" t="s">
        <v>842</v>
      </c>
      <c r="F4676">
        <v>2</v>
      </c>
      <c r="G4676">
        <v>0</v>
      </c>
      <c r="H4676" t="s">
        <v>875</v>
      </c>
      <c r="I4676" s="4">
        <f>Table4[[#This Row],[Quantity]]*Table4[[#This Row],[UnitPrice]]</f>
        <v>2492.2199999999998</v>
      </c>
      <c r="J4676" s="4">
        <f>Table4[[#This Row],[Gross Revenue]]*(1-Table4[[#This Row],[Discount]])</f>
        <v>2492.2199999999998</v>
      </c>
      <c r="K4676" s="4">
        <f>Table4[[#This Row],[Quantity]]*Table4[[#This Row],[CostPrice]]</f>
        <v>1667.04</v>
      </c>
      <c r="L4676" s="4">
        <f>Table4[[#This Row],[Net Revenue]]-Table4[[#This Row],[Total Cost]]</f>
        <v>825.17999999999984</v>
      </c>
      <c r="M4676" t="str">
        <f>_xlfn.XLOOKUP(Table4[[#This Row],[ProductID]], Products!A:A,Products!B:B, "Not Found")</f>
        <v>Find Headphones</v>
      </c>
      <c r="N4676" t="str">
        <f>TEXT(Table4[[#This Row],[Date]], "mmm")</f>
        <v>Nov</v>
      </c>
      <c r="O4676" t="str">
        <f>TEXT(Table4[[#This Row],[Date]], "yyyy")</f>
        <v>2023</v>
      </c>
      <c r="P4676" t="str">
        <f>_xlfn.XLOOKUP(Table4[[#This Row],[ProductID]],Products!A:A,Products!C:C, "Not Found")</f>
        <v>Electronics</v>
      </c>
      <c r="Q4676" t="str">
        <f>_xlfn.XLOOKUP(Table4[[#This Row],[ProductID]],Products!A:A,Products!D:D,"Not Found")</f>
        <v>Headphones</v>
      </c>
      <c r="R4676">
        <f>_xlfn.XLOOKUP(Table4[[#This Row],[ProductID]],Products!A:A,Products!E:E,"Not Found")</f>
        <v>1246.1099999999999</v>
      </c>
      <c r="S4676">
        <f>_xlfn.XLOOKUP(Table4[[#This Row],[ProductID]],Products!A:A,Products!F:F, "Not Found")</f>
        <v>833.52</v>
      </c>
      <c r="T4676" t="str">
        <f>_xlfn.XLOOKUP(Table4[[#This Row],[CustomerID]],Customers!A:A,Customers!D:D, "Not Found")</f>
        <v>F</v>
      </c>
      <c r="U4676" s="6">
        <f>_xlfn.XLOOKUP(Table4[[#This Row],[CustomerID]],Customers!A:A,Customers!E:E, "Not Found")</f>
        <v>37694</v>
      </c>
      <c r="V4676">
        <f ca="1">DATEDIF(Table4[[#This Row],[CustomerBirthday]], TODAY(), "Y")</f>
        <v>23</v>
      </c>
      <c r="W4676" t="str" cm="1">
        <f t="array" aca="1" ref="W4676" ca="1">_xlfn.IFS(Table4[[#This Row],[Age]]&lt;25, "Under 25",Table4[[#This Row],[Age]]=34, "25-34", Table4[[#This Row],[Age]]&lt;=49, "35-49", Table4[[#This Row],[Age]]&lt;=64, "50-64", Table4[[#This Row],[Age]]&gt;=65, "65+")</f>
        <v>Under 25</v>
      </c>
      <c r="X4676" t="str">
        <f>_xlfn.XLOOKUP(Table4[[#This Row],[StoreID]],Stores!A:A,Stores!B:B, "Not found")</f>
        <v>MegaMart Brianahaven</v>
      </c>
      <c r="Y4676" t="str">
        <f>_xlfn.XLOOKUP(Table4[[#This Row],[StoreID]],Stores!A:A,Stores!C:C, "Not Found")</f>
        <v>Brianahaven</v>
      </c>
      <c r="Z4676" t="str">
        <f>_xlfn.XLOOKUP(Table4[[#This Row],[StoreID]],Stores!A:A,Stores!D:D, "Not Found")</f>
        <v>North</v>
      </c>
    </row>
    <row r="4677" spans="1:26">
      <c r="A4677" t="s">
        <v>5543</v>
      </c>
      <c r="B4677" s="1">
        <v>45255</v>
      </c>
      <c r="C4677" t="s">
        <v>533</v>
      </c>
      <c r="D4677" t="s">
        <v>764</v>
      </c>
      <c r="E4677" t="s">
        <v>846</v>
      </c>
      <c r="F4677">
        <v>2</v>
      </c>
      <c r="G4677">
        <v>0.1</v>
      </c>
      <c r="H4677" t="s">
        <v>865</v>
      </c>
      <c r="I4677" s="4">
        <f>Table4[[#This Row],[Quantity]]*Table4[[#This Row],[UnitPrice]]</f>
        <v>647.84</v>
      </c>
      <c r="J4677" s="4">
        <f>Table4[[#This Row],[Gross Revenue]]*(1-Table4[[#This Row],[Discount]])</f>
        <v>583.05600000000004</v>
      </c>
      <c r="K4677" s="4">
        <f>Table4[[#This Row],[Quantity]]*Table4[[#This Row],[CostPrice]]</f>
        <v>485.96</v>
      </c>
      <c r="L4677" s="4">
        <f>Table4[[#This Row],[Net Revenue]]-Table4[[#This Row],[Total Cost]]</f>
        <v>97.09600000000006</v>
      </c>
      <c r="M4677" t="str">
        <f>_xlfn.XLOOKUP(Table4[[#This Row],[ProductID]], Products!A:A,Products!B:B, "Not Found")</f>
        <v>Simple Accessories</v>
      </c>
      <c r="N4677" t="str">
        <f>TEXT(Table4[[#This Row],[Date]], "mmm")</f>
        <v>Nov</v>
      </c>
      <c r="O4677" t="str">
        <f>TEXT(Table4[[#This Row],[Date]], "yyyy")</f>
        <v>2023</v>
      </c>
      <c r="P4677" t="str">
        <f>_xlfn.XLOOKUP(Table4[[#This Row],[ProductID]],Products!A:A,Products!C:C, "Not Found")</f>
        <v>Fashion</v>
      </c>
      <c r="Q4677" t="str">
        <f>_xlfn.XLOOKUP(Table4[[#This Row],[ProductID]],Products!A:A,Products!D:D,"Not Found")</f>
        <v>Accessories</v>
      </c>
      <c r="R4677">
        <f>_xlfn.XLOOKUP(Table4[[#This Row],[ProductID]],Products!A:A,Products!E:E,"Not Found")</f>
        <v>323.92</v>
      </c>
      <c r="S4677">
        <f>_xlfn.XLOOKUP(Table4[[#This Row],[ProductID]],Products!A:A,Products!F:F, "Not Found")</f>
        <v>242.98</v>
      </c>
      <c r="T4677" t="str">
        <f>_xlfn.XLOOKUP(Table4[[#This Row],[CustomerID]],Customers!A:A,Customers!D:D, "Not Found")</f>
        <v>F</v>
      </c>
      <c r="U4677" s="6">
        <f>_xlfn.XLOOKUP(Table4[[#This Row],[CustomerID]],Customers!A:A,Customers!E:E, "Not Found")</f>
        <v>24506</v>
      </c>
      <c r="V4677">
        <f ca="1">DATEDIF(Table4[[#This Row],[CustomerBirthday]], TODAY(), "Y")</f>
        <v>59</v>
      </c>
      <c r="W4677" t="str" cm="1">
        <f t="array" aca="1" ref="W4677" ca="1">_xlfn.IFS(Table4[[#This Row],[Age]]&lt;25, "Under 25",Table4[[#This Row],[Age]]=34, "25-34", Table4[[#This Row],[Age]]&lt;=49, "35-49", Table4[[#This Row],[Age]]&lt;=64, "50-64", Table4[[#This Row],[Age]]&gt;=65, "65+")</f>
        <v>50-64</v>
      </c>
      <c r="X4677" t="str">
        <f>_xlfn.XLOOKUP(Table4[[#This Row],[StoreID]],Stores!A:A,Stores!B:B, "Not found")</f>
        <v>MegaMart Johnmouth</v>
      </c>
      <c r="Y4677" t="str">
        <f>_xlfn.XLOOKUP(Table4[[#This Row],[StoreID]],Stores!A:A,Stores!C:C, "Not Found")</f>
        <v>Johnmouth</v>
      </c>
      <c r="Z4677" t="str">
        <f>_xlfn.XLOOKUP(Table4[[#This Row],[StoreID]],Stores!A:A,Stores!D:D, "Not Found")</f>
        <v>East</v>
      </c>
    </row>
    <row r="4678" spans="1:26">
      <c r="A4678" t="s">
        <v>5544</v>
      </c>
      <c r="B4678" s="1">
        <v>45809</v>
      </c>
      <c r="C4678" t="s">
        <v>141</v>
      </c>
      <c r="D4678" t="s">
        <v>745</v>
      </c>
      <c r="E4678" t="s">
        <v>839</v>
      </c>
      <c r="F4678">
        <v>1</v>
      </c>
      <c r="G4678">
        <v>0.05</v>
      </c>
      <c r="H4678" t="s">
        <v>871</v>
      </c>
      <c r="I4678" s="4">
        <f>Table4[[#This Row],[Quantity]]*Table4[[#This Row],[UnitPrice]]</f>
        <v>1193.0899999999999</v>
      </c>
      <c r="J4678" s="4">
        <f>Table4[[#This Row],[Gross Revenue]]*(1-Table4[[#This Row],[Discount]])</f>
        <v>1133.4354999999998</v>
      </c>
      <c r="K4678" s="4">
        <f>Table4[[#This Row],[Quantity]]*Table4[[#This Row],[CostPrice]]</f>
        <v>818.24</v>
      </c>
      <c r="L4678" s="4">
        <f>Table4[[#This Row],[Net Revenue]]-Table4[[#This Row],[Total Cost]]</f>
        <v>315.19549999999981</v>
      </c>
      <c r="M4678" t="str">
        <f>_xlfn.XLOOKUP(Table4[[#This Row],[ProductID]], Products!A:A,Products!B:B, "Not Found")</f>
        <v>Above Camera</v>
      </c>
      <c r="N4678" t="str">
        <f>TEXT(Table4[[#This Row],[Date]], "mmm")</f>
        <v>Jun</v>
      </c>
      <c r="O4678" t="str">
        <f>TEXT(Table4[[#This Row],[Date]], "yyyy")</f>
        <v>2025</v>
      </c>
      <c r="P4678" t="str">
        <f>_xlfn.XLOOKUP(Table4[[#This Row],[ProductID]],Products!A:A,Products!C:C, "Not Found")</f>
        <v>Electronics</v>
      </c>
      <c r="Q4678" t="str">
        <f>_xlfn.XLOOKUP(Table4[[#This Row],[ProductID]],Products!A:A,Products!D:D,"Not Found")</f>
        <v>Camera</v>
      </c>
      <c r="R4678">
        <f>_xlfn.XLOOKUP(Table4[[#This Row],[ProductID]],Products!A:A,Products!E:E,"Not Found")</f>
        <v>1193.0899999999999</v>
      </c>
      <c r="S4678">
        <f>_xlfn.XLOOKUP(Table4[[#This Row],[ProductID]],Products!A:A,Products!F:F, "Not Found")</f>
        <v>818.24</v>
      </c>
      <c r="T4678" t="str">
        <f>_xlfn.XLOOKUP(Table4[[#This Row],[CustomerID]],Customers!A:A,Customers!D:D, "Not Found")</f>
        <v>M</v>
      </c>
      <c r="U4678" s="6">
        <f>_xlfn.XLOOKUP(Table4[[#This Row],[CustomerID]],Customers!A:A,Customers!E:E, "Not Found")</f>
        <v>33546</v>
      </c>
      <c r="V4678">
        <f ca="1">DATEDIF(Table4[[#This Row],[CustomerBirthday]], TODAY(), "Y")</f>
        <v>34</v>
      </c>
      <c r="W4678" t="str" cm="1">
        <f t="array" aca="1" ref="W4678" ca="1">_xlfn.IFS(Table4[[#This Row],[Age]]&lt;25, "Under 25",Table4[[#This Row],[Age]]=34, "25-34", Table4[[#This Row],[Age]]&lt;=49, "35-49", Table4[[#This Row],[Age]]&lt;=64, "50-64", Table4[[#This Row],[Age]]&gt;=65, "65+")</f>
        <v>25-34</v>
      </c>
      <c r="X4678" t="str">
        <f>_xlfn.XLOOKUP(Table4[[#This Row],[StoreID]],Stores!A:A,Stores!B:B, "Not found")</f>
        <v>MegaMart New Michele</v>
      </c>
      <c r="Y4678" t="str">
        <f>_xlfn.XLOOKUP(Table4[[#This Row],[StoreID]],Stores!A:A,Stores!C:C, "Not Found")</f>
        <v>New Michele</v>
      </c>
      <c r="Z4678" t="str">
        <f>_xlfn.XLOOKUP(Table4[[#This Row],[StoreID]],Stores!A:A,Stores!D:D, "Not Found")</f>
        <v>West</v>
      </c>
    </row>
    <row r="4679" spans="1:26">
      <c r="A4679" t="s">
        <v>5545</v>
      </c>
      <c r="B4679" s="1">
        <v>45666</v>
      </c>
      <c r="C4679" t="s">
        <v>640</v>
      </c>
      <c r="D4679" t="s">
        <v>732</v>
      </c>
      <c r="E4679" t="s">
        <v>831</v>
      </c>
      <c r="F4679">
        <v>1</v>
      </c>
      <c r="G4679">
        <v>0.1</v>
      </c>
      <c r="H4679" t="s">
        <v>871</v>
      </c>
      <c r="I4679" s="4">
        <f>Table4[[#This Row],[Quantity]]*Table4[[#This Row],[UnitPrice]]</f>
        <v>1474.12</v>
      </c>
      <c r="J4679" s="4">
        <f>Table4[[#This Row],[Gross Revenue]]*(1-Table4[[#This Row],[Discount]])</f>
        <v>1326.7079999999999</v>
      </c>
      <c r="K4679" s="4">
        <f>Table4[[#This Row],[Quantity]]*Table4[[#This Row],[CostPrice]]</f>
        <v>764.02</v>
      </c>
      <c r="L4679" s="4">
        <f>Table4[[#This Row],[Net Revenue]]-Table4[[#This Row],[Total Cost]]</f>
        <v>562.68799999999987</v>
      </c>
      <c r="M4679" t="str">
        <f>_xlfn.XLOOKUP(Table4[[#This Row],[ProductID]], Products!A:A,Products!B:B, "Not Found")</f>
        <v>Understand Camera</v>
      </c>
      <c r="N4679" t="str">
        <f>TEXT(Table4[[#This Row],[Date]], "mmm")</f>
        <v>Jan</v>
      </c>
      <c r="O4679" t="str">
        <f>TEXT(Table4[[#This Row],[Date]], "yyyy")</f>
        <v>2025</v>
      </c>
      <c r="P4679" t="str">
        <f>_xlfn.XLOOKUP(Table4[[#This Row],[ProductID]],Products!A:A,Products!C:C, "Not Found")</f>
        <v>Electronics</v>
      </c>
      <c r="Q4679" t="str">
        <f>_xlfn.XLOOKUP(Table4[[#This Row],[ProductID]],Products!A:A,Products!D:D,"Not Found")</f>
        <v>Camera</v>
      </c>
      <c r="R4679">
        <f>_xlfn.XLOOKUP(Table4[[#This Row],[ProductID]],Products!A:A,Products!E:E,"Not Found")</f>
        <v>1474.12</v>
      </c>
      <c r="S4679">
        <f>_xlfn.XLOOKUP(Table4[[#This Row],[ProductID]],Products!A:A,Products!F:F, "Not Found")</f>
        <v>764.02</v>
      </c>
      <c r="T4679" t="str">
        <f>_xlfn.XLOOKUP(Table4[[#This Row],[CustomerID]],Customers!A:A,Customers!D:D, "Not Found")</f>
        <v>F</v>
      </c>
      <c r="U4679" s="6">
        <f>_xlfn.XLOOKUP(Table4[[#This Row],[CustomerID]],Customers!A:A,Customers!E:E, "Not Found")</f>
        <v>26631</v>
      </c>
      <c r="V4679">
        <f ca="1">DATEDIF(Table4[[#This Row],[CustomerBirthday]], TODAY(), "Y")</f>
        <v>53</v>
      </c>
      <c r="W4679" t="str" cm="1">
        <f t="array" aca="1" ref="W4679" ca="1">_xlfn.IFS(Table4[[#This Row],[Age]]&lt;25, "Under 25",Table4[[#This Row],[Age]]=34, "25-34", Table4[[#This Row],[Age]]&lt;=49, "35-49", Table4[[#This Row],[Age]]&lt;=64, "50-64", Table4[[#This Row],[Age]]&gt;=65, "65+")</f>
        <v>50-64</v>
      </c>
      <c r="X4679" t="str">
        <f>_xlfn.XLOOKUP(Table4[[#This Row],[StoreID]],Stores!A:A,Stores!B:B, "Not found")</f>
        <v>MegaMart Jimenezborough</v>
      </c>
      <c r="Y4679" t="str">
        <f>_xlfn.XLOOKUP(Table4[[#This Row],[StoreID]],Stores!A:A,Stores!C:C, "Not Found")</f>
        <v>Jimenezborough</v>
      </c>
      <c r="Z4679" t="str">
        <f>_xlfn.XLOOKUP(Table4[[#This Row],[StoreID]],Stores!A:A,Stores!D:D, "Not Found")</f>
        <v>South</v>
      </c>
    </row>
    <row r="4680" spans="1:26">
      <c r="A4680" t="s">
        <v>5546</v>
      </c>
      <c r="B4680" s="1">
        <v>45792</v>
      </c>
      <c r="C4680" t="s">
        <v>320</v>
      </c>
      <c r="D4680" t="s">
        <v>766</v>
      </c>
      <c r="E4680" t="s">
        <v>839</v>
      </c>
      <c r="F4680">
        <v>1</v>
      </c>
      <c r="G4680">
        <v>0.1</v>
      </c>
      <c r="H4680" t="s">
        <v>875</v>
      </c>
      <c r="I4680" s="4">
        <f>Table4[[#This Row],[Quantity]]*Table4[[#This Row],[UnitPrice]]</f>
        <v>1227.24</v>
      </c>
      <c r="J4680" s="4">
        <f>Table4[[#This Row],[Gross Revenue]]*(1-Table4[[#This Row],[Discount]])</f>
        <v>1104.5160000000001</v>
      </c>
      <c r="K4680" s="4">
        <f>Table4[[#This Row],[Quantity]]*Table4[[#This Row],[CostPrice]]</f>
        <v>977.09</v>
      </c>
      <c r="L4680" s="4">
        <f>Table4[[#This Row],[Net Revenue]]-Table4[[#This Row],[Total Cost]]</f>
        <v>127.42600000000004</v>
      </c>
      <c r="M4680" t="str">
        <f>_xlfn.XLOOKUP(Table4[[#This Row],[ProductID]], Products!A:A,Products!B:B, "Not Found")</f>
        <v>Firm Dairy</v>
      </c>
      <c r="N4680" t="str">
        <f>TEXT(Table4[[#This Row],[Date]], "mmm")</f>
        <v>May</v>
      </c>
      <c r="O4680" t="str">
        <f>TEXT(Table4[[#This Row],[Date]], "yyyy")</f>
        <v>2025</v>
      </c>
      <c r="P4680" t="str">
        <f>_xlfn.XLOOKUP(Table4[[#This Row],[ProductID]],Products!A:A,Products!C:C, "Not Found")</f>
        <v>Groceries</v>
      </c>
      <c r="Q4680" t="str">
        <f>_xlfn.XLOOKUP(Table4[[#This Row],[ProductID]],Products!A:A,Products!D:D,"Not Found")</f>
        <v>Dairy</v>
      </c>
      <c r="R4680">
        <f>_xlfn.XLOOKUP(Table4[[#This Row],[ProductID]],Products!A:A,Products!E:E,"Not Found")</f>
        <v>1227.24</v>
      </c>
      <c r="S4680">
        <f>_xlfn.XLOOKUP(Table4[[#This Row],[ProductID]],Products!A:A,Products!F:F, "Not Found")</f>
        <v>977.09</v>
      </c>
      <c r="T4680" t="str">
        <f>_xlfn.XLOOKUP(Table4[[#This Row],[CustomerID]],Customers!A:A,Customers!D:D, "Not Found")</f>
        <v>M</v>
      </c>
      <c r="U4680" s="6">
        <f>_xlfn.XLOOKUP(Table4[[#This Row],[CustomerID]],Customers!A:A,Customers!E:E, "Not Found")</f>
        <v>28937</v>
      </c>
      <c r="V4680">
        <f ca="1">DATEDIF(Table4[[#This Row],[CustomerBirthday]], TODAY(), "Y")</f>
        <v>47</v>
      </c>
      <c r="W4680" t="str" cm="1">
        <f t="array" aca="1" ref="W4680" ca="1">_xlfn.IFS(Table4[[#This Row],[Age]]&lt;25, "Under 25",Table4[[#This Row],[Age]]=34, "25-34", Table4[[#This Row],[Age]]&lt;=49, "35-49", Table4[[#This Row],[Age]]&lt;=64, "50-64", Table4[[#This Row],[Age]]&gt;=65, "65+")</f>
        <v>35-49</v>
      </c>
      <c r="X4680" t="str">
        <f>_xlfn.XLOOKUP(Table4[[#This Row],[StoreID]],Stores!A:A,Stores!B:B, "Not found")</f>
        <v>MegaMart New Michele</v>
      </c>
      <c r="Y4680" t="str">
        <f>_xlfn.XLOOKUP(Table4[[#This Row],[StoreID]],Stores!A:A,Stores!C:C, "Not Found")</f>
        <v>New Michele</v>
      </c>
      <c r="Z4680" t="str">
        <f>_xlfn.XLOOKUP(Table4[[#This Row],[StoreID]],Stores!A:A,Stores!D:D, "Not Found")</f>
        <v>West</v>
      </c>
    </row>
    <row r="4681" spans="1:26">
      <c r="A4681" t="s">
        <v>5547</v>
      </c>
      <c r="B4681" s="1">
        <v>45863</v>
      </c>
      <c r="C4681" t="s">
        <v>266</v>
      </c>
      <c r="D4681" t="s">
        <v>732</v>
      </c>
      <c r="E4681" t="s">
        <v>835</v>
      </c>
      <c r="F4681">
        <v>2</v>
      </c>
      <c r="G4681">
        <v>0</v>
      </c>
      <c r="H4681" t="s">
        <v>875</v>
      </c>
      <c r="I4681" s="4">
        <f>Table4[[#This Row],[Quantity]]*Table4[[#This Row],[UnitPrice]]</f>
        <v>2948.24</v>
      </c>
      <c r="J4681" s="4">
        <f>Table4[[#This Row],[Gross Revenue]]*(1-Table4[[#This Row],[Discount]])</f>
        <v>2948.24</v>
      </c>
      <c r="K4681" s="4">
        <f>Table4[[#This Row],[Quantity]]*Table4[[#This Row],[CostPrice]]</f>
        <v>1528.04</v>
      </c>
      <c r="L4681" s="4">
        <f>Table4[[#This Row],[Net Revenue]]-Table4[[#This Row],[Total Cost]]</f>
        <v>1420.1999999999998</v>
      </c>
      <c r="M4681" t="str">
        <f>_xlfn.XLOOKUP(Table4[[#This Row],[ProductID]], Products!A:A,Products!B:B, "Not Found")</f>
        <v>Understand Camera</v>
      </c>
      <c r="N4681" t="str">
        <f>TEXT(Table4[[#This Row],[Date]], "mmm")</f>
        <v>Jul</v>
      </c>
      <c r="O4681" t="str">
        <f>TEXT(Table4[[#This Row],[Date]], "yyyy")</f>
        <v>2025</v>
      </c>
      <c r="P4681" t="str">
        <f>_xlfn.XLOOKUP(Table4[[#This Row],[ProductID]],Products!A:A,Products!C:C, "Not Found")</f>
        <v>Electronics</v>
      </c>
      <c r="Q4681" t="str">
        <f>_xlfn.XLOOKUP(Table4[[#This Row],[ProductID]],Products!A:A,Products!D:D,"Not Found")</f>
        <v>Camera</v>
      </c>
      <c r="R4681">
        <f>_xlfn.XLOOKUP(Table4[[#This Row],[ProductID]],Products!A:A,Products!E:E,"Not Found")</f>
        <v>1474.12</v>
      </c>
      <c r="S4681">
        <f>_xlfn.XLOOKUP(Table4[[#This Row],[ProductID]],Products!A:A,Products!F:F, "Not Found")</f>
        <v>764.02</v>
      </c>
      <c r="T4681" t="str">
        <f>_xlfn.XLOOKUP(Table4[[#This Row],[CustomerID]],Customers!A:A,Customers!D:D, "Not Found")</f>
        <v>M</v>
      </c>
      <c r="U4681" s="6">
        <f>_xlfn.XLOOKUP(Table4[[#This Row],[CustomerID]],Customers!A:A,Customers!E:E, "Not Found")</f>
        <v>26230</v>
      </c>
      <c r="V4681">
        <f ca="1">DATEDIF(Table4[[#This Row],[CustomerBirthday]], TODAY(), "Y")</f>
        <v>54</v>
      </c>
      <c r="W4681" t="str" cm="1">
        <f t="array" aca="1" ref="W4681" ca="1">_xlfn.IFS(Table4[[#This Row],[Age]]&lt;25, "Under 25",Table4[[#This Row],[Age]]=34, "25-34", Table4[[#This Row],[Age]]&lt;=49, "35-49", Table4[[#This Row],[Age]]&lt;=64, "50-64", Table4[[#This Row],[Age]]&gt;=65, "65+")</f>
        <v>50-64</v>
      </c>
      <c r="X4681" t="str">
        <f>_xlfn.XLOOKUP(Table4[[#This Row],[StoreID]],Stores!A:A,Stores!B:B, "Not found")</f>
        <v>MegaMart Peckmouth</v>
      </c>
      <c r="Y4681" t="str">
        <f>_xlfn.XLOOKUP(Table4[[#This Row],[StoreID]],Stores!A:A,Stores!C:C, "Not Found")</f>
        <v>Peckmouth</v>
      </c>
      <c r="Z4681" t="str">
        <f>_xlfn.XLOOKUP(Table4[[#This Row],[StoreID]],Stores!A:A,Stores!D:D, "Not Found")</f>
        <v>East</v>
      </c>
    </row>
    <row r="4682" spans="1:26">
      <c r="A4682" t="s">
        <v>5548</v>
      </c>
      <c r="B4682" s="1">
        <v>45681</v>
      </c>
      <c r="C4682" t="s">
        <v>291</v>
      </c>
      <c r="D4682" t="s">
        <v>711</v>
      </c>
      <c r="E4682" t="s">
        <v>835</v>
      </c>
      <c r="F4682">
        <v>1</v>
      </c>
      <c r="G4682">
        <v>0.15</v>
      </c>
      <c r="H4682" t="s">
        <v>868</v>
      </c>
      <c r="I4682" s="4">
        <f>Table4[[#This Row],[Quantity]]*Table4[[#This Row],[UnitPrice]]</f>
        <v>1673.69</v>
      </c>
      <c r="J4682" s="4">
        <f>Table4[[#This Row],[Gross Revenue]]*(1-Table4[[#This Row],[Discount]])</f>
        <v>1422.6365000000001</v>
      </c>
      <c r="K4682" s="4">
        <f>Table4[[#This Row],[Quantity]]*Table4[[#This Row],[CostPrice]]</f>
        <v>1323.38</v>
      </c>
      <c r="L4682" s="4">
        <f>Table4[[#This Row],[Net Revenue]]-Table4[[#This Row],[Total Cost]]</f>
        <v>99.25649999999996</v>
      </c>
      <c r="M4682" t="str">
        <f>_xlfn.XLOOKUP(Table4[[#This Row],[ProductID]], Products!A:A,Products!B:B, "Not Found")</f>
        <v>Like Camera</v>
      </c>
      <c r="N4682" t="str">
        <f>TEXT(Table4[[#This Row],[Date]], "mmm")</f>
        <v>Jan</v>
      </c>
      <c r="O4682" t="str">
        <f>TEXT(Table4[[#This Row],[Date]], "yyyy")</f>
        <v>2025</v>
      </c>
      <c r="P4682" t="str">
        <f>_xlfn.XLOOKUP(Table4[[#This Row],[ProductID]],Products!A:A,Products!C:C, "Not Found")</f>
        <v>Electronics</v>
      </c>
      <c r="Q4682" t="str">
        <f>_xlfn.XLOOKUP(Table4[[#This Row],[ProductID]],Products!A:A,Products!D:D,"Not Found")</f>
        <v>Camera</v>
      </c>
      <c r="R4682">
        <f>_xlfn.XLOOKUP(Table4[[#This Row],[ProductID]],Products!A:A,Products!E:E,"Not Found")</f>
        <v>1673.69</v>
      </c>
      <c r="S4682">
        <f>_xlfn.XLOOKUP(Table4[[#This Row],[ProductID]],Products!A:A,Products!F:F, "Not Found")</f>
        <v>1323.38</v>
      </c>
      <c r="T4682" t="str">
        <f>_xlfn.XLOOKUP(Table4[[#This Row],[CustomerID]],Customers!A:A,Customers!D:D, "Not Found")</f>
        <v>F</v>
      </c>
      <c r="U4682" s="6">
        <f>_xlfn.XLOOKUP(Table4[[#This Row],[CustomerID]],Customers!A:A,Customers!E:E, "Not Found")</f>
        <v>37614</v>
      </c>
      <c r="V4682">
        <f ca="1">DATEDIF(Table4[[#This Row],[CustomerBirthday]], TODAY(), "Y")</f>
        <v>23</v>
      </c>
      <c r="W4682" t="str" cm="1">
        <f t="array" aca="1" ref="W4682" ca="1">_xlfn.IFS(Table4[[#This Row],[Age]]&lt;25, "Under 25",Table4[[#This Row],[Age]]=34, "25-34", Table4[[#This Row],[Age]]&lt;=49, "35-49", Table4[[#This Row],[Age]]&lt;=64, "50-64", Table4[[#This Row],[Age]]&gt;=65, "65+")</f>
        <v>Under 25</v>
      </c>
      <c r="X4682" t="str">
        <f>_xlfn.XLOOKUP(Table4[[#This Row],[StoreID]],Stores!A:A,Stores!B:B, "Not found")</f>
        <v>MegaMart Peckmouth</v>
      </c>
      <c r="Y4682" t="str">
        <f>_xlfn.XLOOKUP(Table4[[#This Row],[StoreID]],Stores!A:A,Stores!C:C, "Not Found")</f>
        <v>Peckmouth</v>
      </c>
      <c r="Z4682" t="str">
        <f>_xlfn.XLOOKUP(Table4[[#This Row],[StoreID]],Stores!A:A,Stores!D:D, "Not Found")</f>
        <v>East</v>
      </c>
    </row>
    <row r="4683" spans="1:26">
      <c r="A4683" t="s">
        <v>5549</v>
      </c>
      <c r="B4683" s="1">
        <v>45841</v>
      </c>
      <c r="C4683" t="s">
        <v>549</v>
      </c>
      <c r="D4683" t="s">
        <v>820</v>
      </c>
      <c r="E4683" t="s">
        <v>842</v>
      </c>
      <c r="F4683">
        <v>2</v>
      </c>
      <c r="G4683">
        <v>0.1</v>
      </c>
      <c r="H4683" t="s">
        <v>868</v>
      </c>
      <c r="I4683" s="4">
        <f>Table4[[#This Row],[Quantity]]*Table4[[#This Row],[UnitPrice]]</f>
        <v>2394.36</v>
      </c>
      <c r="J4683" s="4">
        <f>Table4[[#This Row],[Gross Revenue]]*(1-Table4[[#This Row],[Discount]])</f>
        <v>2154.924</v>
      </c>
      <c r="K4683" s="4">
        <f>Table4[[#This Row],[Quantity]]*Table4[[#This Row],[CostPrice]]</f>
        <v>1445.48</v>
      </c>
      <c r="L4683" s="4">
        <f>Table4[[#This Row],[Net Revenue]]-Table4[[#This Row],[Total Cost]]</f>
        <v>709.44399999999996</v>
      </c>
      <c r="M4683" t="str">
        <f>_xlfn.XLOOKUP(Table4[[#This Row],[ProductID]], Products!A:A,Products!B:B, "Not Found")</f>
        <v>Or Smartphone</v>
      </c>
      <c r="N4683" t="str">
        <f>TEXT(Table4[[#This Row],[Date]], "mmm")</f>
        <v>Jul</v>
      </c>
      <c r="O4683" t="str">
        <f>TEXT(Table4[[#This Row],[Date]], "yyyy")</f>
        <v>2025</v>
      </c>
      <c r="P4683" t="str">
        <f>_xlfn.XLOOKUP(Table4[[#This Row],[ProductID]],Products!A:A,Products!C:C, "Not Found")</f>
        <v>Electronics</v>
      </c>
      <c r="Q4683" t="str">
        <f>_xlfn.XLOOKUP(Table4[[#This Row],[ProductID]],Products!A:A,Products!D:D,"Not Found")</f>
        <v>Smartphone</v>
      </c>
      <c r="R4683">
        <f>_xlfn.XLOOKUP(Table4[[#This Row],[ProductID]],Products!A:A,Products!E:E,"Not Found")</f>
        <v>1197.18</v>
      </c>
      <c r="S4683">
        <f>_xlfn.XLOOKUP(Table4[[#This Row],[ProductID]],Products!A:A,Products!F:F, "Not Found")</f>
        <v>722.74</v>
      </c>
      <c r="T4683" t="str">
        <f>_xlfn.XLOOKUP(Table4[[#This Row],[CustomerID]],Customers!A:A,Customers!D:D, "Not Found")</f>
        <v>M</v>
      </c>
      <c r="U4683" s="6">
        <f>_xlfn.XLOOKUP(Table4[[#This Row],[CustomerID]],Customers!A:A,Customers!E:E, "Not Found")</f>
        <v>31945</v>
      </c>
      <c r="V4683">
        <f ca="1">DATEDIF(Table4[[#This Row],[CustomerBirthday]], TODAY(), "Y")</f>
        <v>39</v>
      </c>
      <c r="W4683" t="str" cm="1">
        <f t="array" aca="1" ref="W4683" ca="1">_xlfn.IFS(Table4[[#This Row],[Age]]&lt;25, "Under 25",Table4[[#This Row],[Age]]=34, "25-34", Table4[[#This Row],[Age]]&lt;=49, "35-49", Table4[[#This Row],[Age]]&lt;=64, "50-64", Table4[[#This Row],[Age]]&gt;=65, "65+")</f>
        <v>35-49</v>
      </c>
      <c r="X4683" t="str">
        <f>_xlfn.XLOOKUP(Table4[[#This Row],[StoreID]],Stores!A:A,Stores!B:B, "Not found")</f>
        <v>MegaMart Brianahaven</v>
      </c>
      <c r="Y4683" t="str">
        <f>_xlfn.XLOOKUP(Table4[[#This Row],[StoreID]],Stores!A:A,Stores!C:C, "Not Found")</f>
        <v>Brianahaven</v>
      </c>
      <c r="Z4683" t="str">
        <f>_xlfn.XLOOKUP(Table4[[#This Row],[StoreID]],Stores!A:A,Stores!D:D, "Not Found")</f>
        <v>North</v>
      </c>
    </row>
    <row r="4684" spans="1:26">
      <c r="A4684" t="s">
        <v>5550</v>
      </c>
      <c r="B4684" s="1">
        <v>45471</v>
      </c>
      <c r="C4684" t="s">
        <v>556</v>
      </c>
      <c r="D4684" t="s">
        <v>728</v>
      </c>
      <c r="E4684" t="s">
        <v>835</v>
      </c>
      <c r="F4684">
        <v>3</v>
      </c>
      <c r="G4684">
        <v>0.1</v>
      </c>
      <c r="H4684" t="s">
        <v>871</v>
      </c>
      <c r="I4684" s="4">
        <f>Table4[[#This Row],[Quantity]]*Table4[[#This Row],[UnitPrice]]</f>
        <v>954.15000000000009</v>
      </c>
      <c r="J4684" s="4">
        <f>Table4[[#This Row],[Gross Revenue]]*(1-Table4[[#This Row],[Discount]])</f>
        <v>858.73500000000013</v>
      </c>
      <c r="K4684" s="4">
        <f>Table4[[#This Row],[Quantity]]*Table4[[#This Row],[CostPrice]]</f>
        <v>562.02</v>
      </c>
      <c r="L4684" s="4">
        <f>Table4[[#This Row],[Net Revenue]]-Table4[[#This Row],[Total Cost]]</f>
        <v>296.71500000000015</v>
      </c>
      <c r="M4684" t="str">
        <f>_xlfn.XLOOKUP(Table4[[#This Row],[ProductID]], Products!A:A,Products!B:B, "Not Found")</f>
        <v>Company Fruits</v>
      </c>
      <c r="N4684" t="str">
        <f>TEXT(Table4[[#This Row],[Date]], "mmm")</f>
        <v>Jun</v>
      </c>
      <c r="O4684" t="str">
        <f>TEXT(Table4[[#This Row],[Date]], "yyyy")</f>
        <v>2024</v>
      </c>
      <c r="P4684" t="str">
        <f>_xlfn.XLOOKUP(Table4[[#This Row],[ProductID]],Products!A:A,Products!C:C, "Not Found")</f>
        <v>Groceries</v>
      </c>
      <c r="Q4684" t="str">
        <f>_xlfn.XLOOKUP(Table4[[#This Row],[ProductID]],Products!A:A,Products!D:D,"Not Found")</f>
        <v>Fruits</v>
      </c>
      <c r="R4684">
        <f>_xlfn.XLOOKUP(Table4[[#This Row],[ProductID]],Products!A:A,Products!E:E,"Not Found")</f>
        <v>318.05</v>
      </c>
      <c r="S4684">
        <f>_xlfn.XLOOKUP(Table4[[#This Row],[ProductID]],Products!A:A,Products!F:F, "Not Found")</f>
        <v>187.34</v>
      </c>
      <c r="T4684" t="str">
        <f>_xlfn.XLOOKUP(Table4[[#This Row],[CustomerID]],Customers!A:A,Customers!D:D, "Not Found")</f>
        <v>M</v>
      </c>
      <c r="U4684" s="6">
        <f>_xlfn.XLOOKUP(Table4[[#This Row],[CustomerID]],Customers!A:A,Customers!E:E, "Not Found")</f>
        <v>24005</v>
      </c>
      <c r="V4684">
        <f ca="1">DATEDIF(Table4[[#This Row],[CustomerBirthday]], TODAY(), "Y")</f>
        <v>60</v>
      </c>
      <c r="W4684" t="str" cm="1">
        <f t="array" aca="1" ref="W4684" ca="1">_xlfn.IFS(Table4[[#This Row],[Age]]&lt;25, "Under 25",Table4[[#This Row],[Age]]=34, "25-34", Table4[[#This Row],[Age]]&lt;=49, "35-49", Table4[[#This Row],[Age]]&lt;=64, "50-64", Table4[[#This Row],[Age]]&gt;=65, "65+")</f>
        <v>50-64</v>
      </c>
      <c r="X4684" t="str">
        <f>_xlfn.XLOOKUP(Table4[[#This Row],[StoreID]],Stores!A:A,Stores!B:B, "Not found")</f>
        <v>MegaMart Peckmouth</v>
      </c>
      <c r="Y4684" t="str">
        <f>_xlfn.XLOOKUP(Table4[[#This Row],[StoreID]],Stores!A:A,Stores!C:C, "Not Found")</f>
        <v>Peckmouth</v>
      </c>
      <c r="Z4684" t="str">
        <f>_xlfn.XLOOKUP(Table4[[#This Row],[StoreID]],Stores!A:A,Stores!D:D, "Not Found")</f>
        <v>East</v>
      </c>
    </row>
    <row r="4685" spans="1:26">
      <c r="A4685" t="s">
        <v>5551</v>
      </c>
      <c r="B4685" s="1">
        <v>45245</v>
      </c>
      <c r="C4685" t="s">
        <v>155</v>
      </c>
      <c r="D4685" t="s">
        <v>728</v>
      </c>
      <c r="E4685" t="s">
        <v>831</v>
      </c>
      <c r="F4685">
        <v>5</v>
      </c>
      <c r="G4685">
        <v>0.05</v>
      </c>
      <c r="H4685" t="s">
        <v>865</v>
      </c>
      <c r="I4685" s="4">
        <f>Table4[[#This Row],[Quantity]]*Table4[[#This Row],[UnitPrice]]</f>
        <v>1590.25</v>
      </c>
      <c r="J4685" s="4">
        <f>Table4[[#This Row],[Gross Revenue]]*(1-Table4[[#This Row],[Discount]])</f>
        <v>1510.7375</v>
      </c>
      <c r="K4685" s="4">
        <f>Table4[[#This Row],[Quantity]]*Table4[[#This Row],[CostPrice]]</f>
        <v>936.7</v>
      </c>
      <c r="L4685" s="4">
        <f>Table4[[#This Row],[Net Revenue]]-Table4[[#This Row],[Total Cost]]</f>
        <v>574.03749999999991</v>
      </c>
      <c r="M4685" t="str">
        <f>_xlfn.XLOOKUP(Table4[[#This Row],[ProductID]], Products!A:A,Products!B:B, "Not Found")</f>
        <v>Company Fruits</v>
      </c>
      <c r="N4685" t="str">
        <f>TEXT(Table4[[#This Row],[Date]], "mmm")</f>
        <v>Nov</v>
      </c>
      <c r="O4685" t="str">
        <f>TEXT(Table4[[#This Row],[Date]], "yyyy")</f>
        <v>2023</v>
      </c>
      <c r="P4685" t="str">
        <f>_xlfn.XLOOKUP(Table4[[#This Row],[ProductID]],Products!A:A,Products!C:C, "Not Found")</f>
        <v>Groceries</v>
      </c>
      <c r="Q4685" t="str">
        <f>_xlfn.XLOOKUP(Table4[[#This Row],[ProductID]],Products!A:A,Products!D:D,"Not Found")</f>
        <v>Fruits</v>
      </c>
      <c r="R4685">
        <f>_xlfn.XLOOKUP(Table4[[#This Row],[ProductID]],Products!A:A,Products!E:E,"Not Found")</f>
        <v>318.05</v>
      </c>
      <c r="S4685">
        <f>_xlfn.XLOOKUP(Table4[[#This Row],[ProductID]],Products!A:A,Products!F:F, "Not Found")</f>
        <v>187.34</v>
      </c>
      <c r="T4685" t="str">
        <f>_xlfn.XLOOKUP(Table4[[#This Row],[CustomerID]],Customers!A:A,Customers!D:D, "Not Found")</f>
        <v>M</v>
      </c>
      <c r="U4685" s="6">
        <f>_xlfn.XLOOKUP(Table4[[#This Row],[CustomerID]],Customers!A:A,Customers!E:E, "Not Found")</f>
        <v>27339</v>
      </c>
      <c r="V4685">
        <f ca="1">DATEDIF(Table4[[#This Row],[CustomerBirthday]], TODAY(), "Y")</f>
        <v>51</v>
      </c>
      <c r="W4685" t="str" cm="1">
        <f t="array" aca="1" ref="W4685" ca="1">_xlfn.IFS(Table4[[#This Row],[Age]]&lt;25, "Under 25",Table4[[#This Row],[Age]]=34, "25-34", Table4[[#This Row],[Age]]&lt;=49, "35-49", Table4[[#This Row],[Age]]&lt;=64, "50-64", Table4[[#This Row],[Age]]&gt;=65, "65+")</f>
        <v>50-64</v>
      </c>
      <c r="X4685" t="str">
        <f>_xlfn.XLOOKUP(Table4[[#This Row],[StoreID]],Stores!A:A,Stores!B:B, "Not found")</f>
        <v>MegaMart Jimenezborough</v>
      </c>
      <c r="Y4685" t="str">
        <f>_xlfn.XLOOKUP(Table4[[#This Row],[StoreID]],Stores!A:A,Stores!C:C, "Not Found")</f>
        <v>Jimenezborough</v>
      </c>
      <c r="Z4685" t="str">
        <f>_xlfn.XLOOKUP(Table4[[#This Row],[StoreID]],Stores!A:A,Stores!D:D, "Not Found")</f>
        <v>South</v>
      </c>
    </row>
    <row r="4686" spans="1:26">
      <c r="A4686" t="s">
        <v>5552</v>
      </c>
      <c r="B4686" s="1">
        <v>45796</v>
      </c>
      <c r="C4686" t="s">
        <v>577</v>
      </c>
      <c r="D4686" t="s">
        <v>742</v>
      </c>
      <c r="E4686" t="s">
        <v>839</v>
      </c>
      <c r="F4686">
        <v>5</v>
      </c>
      <c r="G4686">
        <v>0</v>
      </c>
      <c r="H4686" t="s">
        <v>871</v>
      </c>
      <c r="I4686" s="4">
        <f>Table4[[#This Row],[Quantity]]*Table4[[#This Row],[UnitPrice]]</f>
        <v>1242.8499999999999</v>
      </c>
      <c r="J4686" s="4">
        <f>Table4[[#This Row],[Gross Revenue]]*(1-Table4[[#This Row],[Discount]])</f>
        <v>1242.8499999999999</v>
      </c>
      <c r="K4686" s="4">
        <f>Table4[[#This Row],[Quantity]]*Table4[[#This Row],[CostPrice]]</f>
        <v>953.34999999999991</v>
      </c>
      <c r="L4686" s="4">
        <f>Table4[[#This Row],[Net Revenue]]-Table4[[#This Row],[Total Cost]]</f>
        <v>289.5</v>
      </c>
      <c r="M4686" t="str">
        <f>_xlfn.XLOOKUP(Table4[[#This Row],[ProductID]], Products!A:A,Products!B:B, "Not Found")</f>
        <v>Either Headphones</v>
      </c>
      <c r="N4686" t="str">
        <f>TEXT(Table4[[#This Row],[Date]], "mmm")</f>
        <v>May</v>
      </c>
      <c r="O4686" t="str">
        <f>TEXT(Table4[[#This Row],[Date]], "yyyy")</f>
        <v>2025</v>
      </c>
      <c r="P4686" t="str">
        <f>_xlfn.XLOOKUP(Table4[[#This Row],[ProductID]],Products!A:A,Products!C:C, "Not Found")</f>
        <v>Electronics</v>
      </c>
      <c r="Q4686" t="str">
        <f>_xlfn.XLOOKUP(Table4[[#This Row],[ProductID]],Products!A:A,Products!D:D,"Not Found")</f>
        <v>Headphones</v>
      </c>
      <c r="R4686">
        <f>_xlfn.XLOOKUP(Table4[[#This Row],[ProductID]],Products!A:A,Products!E:E,"Not Found")</f>
        <v>248.57</v>
      </c>
      <c r="S4686">
        <f>_xlfn.XLOOKUP(Table4[[#This Row],[ProductID]],Products!A:A,Products!F:F, "Not Found")</f>
        <v>190.67</v>
      </c>
      <c r="T4686" t="str">
        <f>_xlfn.XLOOKUP(Table4[[#This Row],[CustomerID]],Customers!A:A,Customers!D:D, "Not Found")</f>
        <v>M</v>
      </c>
      <c r="U4686" s="6">
        <f>_xlfn.XLOOKUP(Table4[[#This Row],[CustomerID]],Customers!A:A,Customers!E:E, "Not Found")</f>
        <v>23030</v>
      </c>
      <c r="V4686">
        <f ca="1">DATEDIF(Table4[[#This Row],[CustomerBirthday]], TODAY(), "Y")</f>
        <v>63</v>
      </c>
      <c r="W4686" t="str" cm="1">
        <f t="array" aca="1" ref="W4686" ca="1">_xlfn.IFS(Table4[[#This Row],[Age]]&lt;25, "Under 25",Table4[[#This Row],[Age]]=34, "25-34", Table4[[#This Row],[Age]]&lt;=49, "35-49", Table4[[#This Row],[Age]]&lt;=64, "50-64", Table4[[#This Row],[Age]]&gt;=65, "65+")</f>
        <v>50-64</v>
      </c>
      <c r="X4686" t="str">
        <f>_xlfn.XLOOKUP(Table4[[#This Row],[StoreID]],Stores!A:A,Stores!B:B, "Not found")</f>
        <v>MegaMart New Michele</v>
      </c>
      <c r="Y4686" t="str">
        <f>_xlfn.XLOOKUP(Table4[[#This Row],[StoreID]],Stores!A:A,Stores!C:C, "Not Found")</f>
        <v>New Michele</v>
      </c>
      <c r="Z4686" t="str">
        <f>_xlfn.XLOOKUP(Table4[[#This Row],[StoreID]],Stores!A:A,Stores!D:D, "Not Found")</f>
        <v>West</v>
      </c>
    </row>
    <row r="4687" spans="1:26">
      <c r="A4687" t="s">
        <v>5553</v>
      </c>
      <c r="B4687" s="1">
        <v>45568</v>
      </c>
      <c r="C4687" t="s">
        <v>666</v>
      </c>
      <c r="D4687" t="s">
        <v>736</v>
      </c>
      <c r="E4687" t="s">
        <v>831</v>
      </c>
      <c r="F4687">
        <v>3</v>
      </c>
      <c r="G4687">
        <v>0.15</v>
      </c>
      <c r="H4687" t="s">
        <v>868</v>
      </c>
      <c r="I4687" s="4">
        <f>Table4[[#This Row],[Quantity]]*Table4[[#This Row],[UnitPrice]]</f>
        <v>369.57</v>
      </c>
      <c r="J4687" s="4">
        <f>Table4[[#This Row],[Gross Revenue]]*(1-Table4[[#This Row],[Discount]])</f>
        <v>314.1345</v>
      </c>
      <c r="K4687" s="4">
        <f>Table4[[#This Row],[Quantity]]*Table4[[#This Row],[CostPrice]]</f>
        <v>241.07999999999998</v>
      </c>
      <c r="L4687" s="4">
        <f>Table4[[#This Row],[Net Revenue]]-Table4[[#This Row],[Total Cost]]</f>
        <v>73.054500000000019</v>
      </c>
      <c r="M4687" t="str">
        <f>_xlfn.XLOOKUP(Table4[[#This Row],[ProductID]], Products!A:A,Products!B:B, "Not Found")</f>
        <v>Us Snacks</v>
      </c>
      <c r="N4687" t="str">
        <f>TEXT(Table4[[#This Row],[Date]], "mmm")</f>
        <v>Oct</v>
      </c>
      <c r="O4687" t="str">
        <f>TEXT(Table4[[#This Row],[Date]], "yyyy")</f>
        <v>2024</v>
      </c>
      <c r="P4687" t="str">
        <f>_xlfn.XLOOKUP(Table4[[#This Row],[ProductID]],Products!A:A,Products!C:C, "Not Found")</f>
        <v>Groceries</v>
      </c>
      <c r="Q4687" t="str">
        <f>_xlfn.XLOOKUP(Table4[[#This Row],[ProductID]],Products!A:A,Products!D:D,"Not Found")</f>
        <v>Snacks</v>
      </c>
      <c r="R4687">
        <f>_xlfn.XLOOKUP(Table4[[#This Row],[ProductID]],Products!A:A,Products!E:E,"Not Found")</f>
        <v>123.19</v>
      </c>
      <c r="S4687">
        <f>_xlfn.XLOOKUP(Table4[[#This Row],[ProductID]],Products!A:A,Products!F:F, "Not Found")</f>
        <v>80.36</v>
      </c>
      <c r="T4687" t="str">
        <f>_xlfn.XLOOKUP(Table4[[#This Row],[CustomerID]],Customers!A:A,Customers!D:D, "Not Found")</f>
        <v>M</v>
      </c>
      <c r="U4687" s="6">
        <f>_xlfn.XLOOKUP(Table4[[#This Row],[CustomerID]],Customers!A:A,Customers!E:E, "Not Found")</f>
        <v>24326</v>
      </c>
      <c r="V4687">
        <f ca="1">DATEDIF(Table4[[#This Row],[CustomerBirthday]], TODAY(), "Y")</f>
        <v>59</v>
      </c>
      <c r="W4687" t="str" cm="1">
        <f t="array" aca="1" ref="W4687" ca="1">_xlfn.IFS(Table4[[#This Row],[Age]]&lt;25, "Under 25",Table4[[#This Row],[Age]]=34, "25-34", Table4[[#This Row],[Age]]&lt;=49, "35-49", Table4[[#This Row],[Age]]&lt;=64, "50-64", Table4[[#This Row],[Age]]&gt;=65, "65+")</f>
        <v>50-64</v>
      </c>
      <c r="X4687" t="str">
        <f>_xlfn.XLOOKUP(Table4[[#This Row],[StoreID]],Stores!A:A,Stores!B:B, "Not found")</f>
        <v>MegaMart Jimenezborough</v>
      </c>
      <c r="Y4687" t="str">
        <f>_xlfn.XLOOKUP(Table4[[#This Row],[StoreID]],Stores!A:A,Stores!C:C, "Not Found")</f>
        <v>Jimenezborough</v>
      </c>
      <c r="Z4687" t="str">
        <f>_xlfn.XLOOKUP(Table4[[#This Row],[StoreID]],Stores!A:A,Stores!D:D, "Not Found")</f>
        <v>South</v>
      </c>
    </row>
    <row r="4688" spans="1:26">
      <c r="A4688" t="s">
        <v>5554</v>
      </c>
      <c r="B4688" s="1">
        <v>45515</v>
      </c>
      <c r="C4688" t="s">
        <v>48</v>
      </c>
      <c r="D4688" t="s">
        <v>790</v>
      </c>
      <c r="E4688" t="s">
        <v>842</v>
      </c>
      <c r="F4688">
        <v>4</v>
      </c>
      <c r="G4688">
        <v>0.15</v>
      </c>
      <c r="H4688" t="s">
        <v>871</v>
      </c>
      <c r="I4688" s="4">
        <f>Table4[[#This Row],[Quantity]]*Table4[[#This Row],[UnitPrice]]</f>
        <v>1218.8399999999999</v>
      </c>
      <c r="J4688" s="4">
        <f>Table4[[#This Row],[Gross Revenue]]*(1-Table4[[#This Row],[Discount]])</f>
        <v>1036.0139999999999</v>
      </c>
      <c r="K4688" s="4">
        <f>Table4[[#This Row],[Quantity]]*Table4[[#This Row],[CostPrice]]</f>
        <v>656.04</v>
      </c>
      <c r="L4688" s="4">
        <f>Table4[[#This Row],[Net Revenue]]-Table4[[#This Row],[Total Cost]]</f>
        <v>379.97399999999993</v>
      </c>
      <c r="M4688" t="str">
        <f>_xlfn.XLOOKUP(Table4[[#This Row],[ProductID]], Products!A:A,Products!B:B, "Not Found")</f>
        <v>Difficult Vegetables</v>
      </c>
      <c r="N4688" t="str">
        <f>TEXT(Table4[[#This Row],[Date]], "mmm")</f>
        <v>Aug</v>
      </c>
      <c r="O4688" t="str">
        <f>TEXT(Table4[[#This Row],[Date]], "yyyy")</f>
        <v>2024</v>
      </c>
      <c r="P4688" t="str">
        <f>_xlfn.XLOOKUP(Table4[[#This Row],[ProductID]],Products!A:A,Products!C:C, "Not Found")</f>
        <v>Groceries</v>
      </c>
      <c r="Q4688" t="str">
        <f>_xlfn.XLOOKUP(Table4[[#This Row],[ProductID]],Products!A:A,Products!D:D,"Not Found")</f>
        <v>Vegetables</v>
      </c>
      <c r="R4688">
        <f>_xlfn.XLOOKUP(Table4[[#This Row],[ProductID]],Products!A:A,Products!E:E,"Not Found")</f>
        <v>304.70999999999998</v>
      </c>
      <c r="S4688">
        <f>_xlfn.XLOOKUP(Table4[[#This Row],[ProductID]],Products!A:A,Products!F:F, "Not Found")</f>
        <v>164.01</v>
      </c>
      <c r="T4688" t="str">
        <f>_xlfn.XLOOKUP(Table4[[#This Row],[CustomerID]],Customers!A:A,Customers!D:D, "Not Found")</f>
        <v>M</v>
      </c>
      <c r="U4688" s="6">
        <f>_xlfn.XLOOKUP(Table4[[#This Row],[CustomerID]],Customers!A:A,Customers!E:E, "Not Found")</f>
        <v>35492</v>
      </c>
      <c r="V4688">
        <f ca="1">DATEDIF(Table4[[#This Row],[CustomerBirthday]], TODAY(), "Y")</f>
        <v>29</v>
      </c>
      <c r="W4688" t="str" cm="1">
        <f t="array" aca="1" ref="W4688" ca="1">_xlfn.IFS(Table4[[#This Row],[Age]]&lt;25, "Under 25",Table4[[#This Row],[Age]]=34, "25-34", Table4[[#This Row],[Age]]&lt;=49, "35-49", Table4[[#This Row],[Age]]&lt;=64, "50-64", Table4[[#This Row],[Age]]&gt;=65, "65+")</f>
        <v>35-49</v>
      </c>
      <c r="X4688" t="str">
        <f>_xlfn.XLOOKUP(Table4[[#This Row],[StoreID]],Stores!A:A,Stores!B:B, "Not found")</f>
        <v>MegaMart Brianahaven</v>
      </c>
      <c r="Y4688" t="str">
        <f>_xlfn.XLOOKUP(Table4[[#This Row],[StoreID]],Stores!A:A,Stores!C:C, "Not Found")</f>
        <v>Brianahaven</v>
      </c>
      <c r="Z4688" t="str">
        <f>_xlfn.XLOOKUP(Table4[[#This Row],[StoreID]],Stores!A:A,Stores!D:D, "Not Found")</f>
        <v>North</v>
      </c>
    </row>
    <row r="4689" spans="1:26">
      <c r="A4689" t="s">
        <v>5555</v>
      </c>
      <c r="B4689" s="1">
        <v>45876</v>
      </c>
      <c r="C4689" t="s">
        <v>210</v>
      </c>
      <c r="D4689" t="s">
        <v>820</v>
      </c>
      <c r="E4689" t="s">
        <v>835</v>
      </c>
      <c r="F4689">
        <v>2</v>
      </c>
      <c r="G4689">
        <v>0.15</v>
      </c>
      <c r="H4689" t="s">
        <v>865</v>
      </c>
      <c r="I4689" s="4">
        <f>Table4[[#This Row],[Quantity]]*Table4[[#This Row],[UnitPrice]]</f>
        <v>2394.36</v>
      </c>
      <c r="J4689" s="4">
        <f>Table4[[#This Row],[Gross Revenue]]*(1-Table4[[#This Row],[Discount]])</f>
        <v>2035.2060000000001</v>
      </c>
      <c r="K4689" s="4">
        <f>Table4[[#This Row],[Quantity]]*Table4[[#This Row],[CostPrice]]</f>
        <v>1445.48</v>
      </c>
      <c r="L4689" s="4">
        <f>Table4[[#This Row],[Net Revenue]]-Table4[[#This Row],[Total Cost]]</f>
        <v>589.72600000000011</v>
      </c>
      <c r="M4689" t="str">
        <f>_xlfn.XLOOKUP(Table4[[#This Row],[ProductID]], Products!A:A,Products!B:B, "Not Found")</f>
        <v>Or Smartphone</v>
      </c>
      <c r="N4689" t="str">
        <f>TEXT(Table4[[#This Row],[Date]], "mmm")</f>
        <v>Aug</v>
      </c>
      <c r="O4689" t="str">
        <f>TEXT(Table4[[#This Row],[Date]], "yyyy")</f>
        <v>2025</v>
      </c>
      <c r="P4689" t="str">
        <f>_xlfn.XLOOKUP(Table4[[#This Row],[ProductID]],Products!A:A,Products!C:C, "Not Found")</f>
        <v>Electronics</v>
      </c>
      <c r="Q4689" t="str">
        <f>_xlfn.XLOOKUP(Table4[[#This Row],[ProductID]],Products!A:A,Products!D:D,"Not Found")</f>
        <v>Smartphone</v>
      </c>
      <c r="R4689">
        <f>_xlfn.XLOOKUP(Table4[[#This Row],[ProductID]],Products!A:A,Products!E:E,"Not Found")</f>
        <v>1197.18</v>
      </c>
      <c r="S4689">
        <f>_xlfn.XLOOKUP(Table4[[#This Row],[ProductID]],Products!A:A,Products!F:F, "Not Found")</f>
        <v>722.74</v>
      </c>
      <c r="T4689" t="str">
        <f>_xlfn.XLOOKUP(Table4[[#This Row],[CustomerID]],Customers!A:A,Customers!D:D, "Not Found")</f>
        <v>F</v>
      </c>
      <c r="U4689" s="6">
        <f>_xlfn.XLOOKUP(Table4[[#This Row],[CustomerID]],Customers!A:A,Customers!E:E, "Not Found")</f>
        <v>37570</v>
      </c>
      <c r="V4689">
        <f ca="1">DATEDIF(Table4[[#This Row],[CustomerBirthday]], TODAY(), "Y")</f>
        <v>23</v>
      </c>
      <c r="W4689" t="str" cm="1">
        <f t="array" aca="1" ref="W4689" ca="1">_xlfn.IFS(Table4[[#This Row],[Age]]&lt;25, "Under 25",Table4[[#This Row],[Age]]=34, "25-34", Table4[[#This Row],[Age]]&lt;=49, "35-49", Table4[[#This Row],[Age]]&lt;=64, "50-64", Table4[[#This Row],[Age]]&gt;=65, "65+")</f>
        <v>Under 25</v>
      </c>
      <c r="X4689" t="str">
        <f>_xlfn.XLOOKUP(Table4[[#This Row],[StoreID]],Stores!A:A,Stores!B:B, "Not found")</f>
        <v>MegaMart Peckmouth</v>
      </c>
      <c r="Y4689" t="str">
        <f>_xlfn.XLOOKUP(Table4[[#This Row],[StoreID]],Stores!A:A,Stores!C:C, "Not Found")</f>
        <v>Peckmouth</v>
      </c>
      <c r="Z4689" t="str">
        <f>_xlfn.XLOOKUP(Table4[[#This Row],[StoreID]],Stores!A:A,Stores!D:D, "Not Found")</f>
        <v>East</v>
      </c>
    </row>
    <row r="4690" spans="1:26">
      <c r="A4690" t="s">
        <v>5556</v>
      </c>
      <c r="B4690" s="1">
        <v>45191</v>
      </c>
      <c r="C4690" t="s">
        <v>101</v>
      </c>
      <c r="D4690" t="s">
        <v>772</v>
      </c>
      <c r="E4690" t="s">
        <v>839</v>
      </c>
      <c r="F4690">
        <v>5</v>
      </c>
      <c r="G4690">
        <v>0</v>
      </c>
      <c r="H4690" t="s">
        <v>871</v>
      </c>
      <c r="I4690" s="4">
        <f>Table4[[#This Row],[Quantity]]*Table4[[#This Row],[UnitPrice]]</f>
        <v>9392.35</v>
      </c>
      <c r="J4690" s="4">
        <f>Table4[[#This Row],[Gross Revenue]]*(1-Table4[[#This Row],[Discount]])</f>
        <v>9392.35</v>
      </c>
      <c r="K4690" s="4">
        <f>Table4[[#This Row],[Quantity]]*Table4[[#This Row],[CostPrice]]</f>
        <v>5074.55</v>
      </c>
      <c r="L4690" s="4">
        <f>Table4[[#This Row],[Net Revenue]]-Table4[[#This Row],[Total Cost]]</f>
        <v>4317.8</v>
      </c>
      <c r="M4690" t="str">
        <f>_xlfn.XLOOKUP(Table4[[#This Row],[ProductID]], Products!A:A,Products!B:B, "Not Found")</f>
        <v>And Footwear</v>
      </c>
      <c r="N4690" t="str">
        <f>TEXT(Table4[[#This Row],[Date]], "mmm")</f>
        <v>Sep</v>
      </c>
      <c r="O4690" t="str">
        <f>TEXT(Table4[[#This Row],[Date]], "yyyy")</f>
        <v>2023</v>
      </c>
      <c r="P4690" t="str">
        <f>_xlfn.XLOOKUP(Table4[[#This Row],[ProductID]],Products!A:A,Products!C:C, "Not Found")</f>
        <v>Fashion</v>
      </c>
      <c r="Q4690" t="str">
        <f>_xlfn.XLOOKUP(Table4[[#This Row],[ProductID]],Products!A:A,Products!D:D,"Not Found")</f>
        <v>Footwear</v>
      </c>
      <c r="R4690">
        <f>_xlfn.XLOOKUP(Table4[[#This Row],[ProductID]],Products!A:A,Products!E:E,"Not Found")</f>
        <v>1878.47</v>
      </c>
      <c r="S4690">
        <f>_xlfn.XLOOKUP(Table4[[#This Row],[ProductID]],Products!A:A,Products!F:F, "Not Found")</f>
        <v>1014.91</v>
      </c>
      <c r="T4690" t="str">
        <f>_xlfn.XLOOKUP(Table4[[#This Row],[CustomerID]],Customers!A:A,Customers!D:D, "Not Found")</f>
        <v>F</v>
      </c>
      <c r="U4690" s="6">
        <f>_xlfn.XLOOKUP(Table4[[#This Row],[CustomerID]],Customers!A:A,Customers!E:E, "Not Found")</f>
        <v>26004</v>
      </c>
      <c r="V4690">
        <f ca="1">DATEDIF(Table4[[#This Row],[CustomerBirthday]], TODAY(), "Y")</f>
        <v>55</v>
      </c>
      <c r="W4690" t="str" cm="1">
        <f t="array" aca="1" ref="W4690" ca="1">_xlfn.IFS(Table4[[#This Row],[Age]]&lt;25, "Under 25",Table4[[#This Row],[Age]]=34, "25-34", Table4[[#This Row],[Age]]&lt;=49, "35-49", Table4[[#This Row],[Age]]&lt;=64, "50-64", Table4[[#This Row],[Age]]&gt;=65, "65+")</f>
        <v>50-64</v>
      </c>
      <c r="X4690" t="str">
        <f>_xlfn.XLOOKUP(Table4[[#This Row],[StoreID]],Stores!A:A,Stores!B:B, "Not found")</f>
        <v>MegaMart New Michele</v>
      </c>
      <c r="Y4690" t="str">
        <f>_xlfn.XLOOKUP(Table4[[#This Row],[StoreID]],Stores!A:A,Stores!C:C, "Not Found")</f>
        <v>New Michele</v>
      </c>
      <c r="Z4690" t="str">
        <f>_xlfn.XLOOKUP(Table4[[#This Row],[StoreID]],Stores!A:A,Stores!D:D, "Not Found")</f>
        <v>West</v>
      </c>
    </row>
    <row r="4691" spans="1:26">
      <c r="A4691" t="s">
        <v>5557</v>
      </c>
      <c r="B4691" s="1">
        <v>45489</v>
      </c>
      <c r="C4691" t="s">
        <v>331</v>
      </c>
      <c r="D4691" t="s">
        <v>732</v>
      </c>
      <c r="E4691" t="s">
        <v>842</v>
      </c>
      <c r="F4691">
        <v>5</v>
      </c>
      <c r="G4691">
        <v>0.1</v>
      </c>
      <c r="H4691" t="s">
        <v>868</v>
      </c>
      <c r="I4691" s="4">
        <f>Table4[[#This Row],[Quantity]]*Table4[[#This Row],[UnitPrice]]</f>
        <v>7370.5999999999995</v>
      </c>
      <c r="J4691" s="4">
        <f>Table4[[#This Row],[Gross Revenue]]*(1-Table4[[#This Row],[Discount]])</f>
        <v>6633.54</v>
      </c>
      <c r="K4691" s="4">
        <f>Table4[[#This Row],[Quantity]]*Table4[[#This Row],[CostPrice]]</f>
        <v>3820.1</v>
      </c>
      <c r="L4691" s="4">
        <f>Table4[[#This Row],[Net Revenue]]-Table4[[#This Row],[Total Cost]]</f>
        <v>2813.44</v>
      </c>
      <c r="M4691" t="str">
        <f>_xlfn.XLOOKUP(Table4[[#This Row],[ProductID]], Products!A:A,Products!B:B, "Not Found")</f>
        <v>Understand Camera</v>
      </c>
      <c r="N4691" t="str">
        <f>TEXT(Table4[[#This Row],[Date]], "mmm")</f>
        <v>Jul</v>
      </c>
      <c r="O4691" t="str">
        <f>TEXT(Table4[[#This Row],[Date]], "yyyy")</f>
        <v>2024</v>
      </c>
      <c r="P4691" t="str">
        <f>_xlfn.XLOOKUP(Table4[[#This Row],[ProductID]],Products!A:A,Products!C:C, "Not Found")</f>
        <v>Electronics</v>
      </c>
      <c r="Q4691" t="str">
        <f>_xlfn.XLOOKUP(Table4[[#This Row],[ProductID]],Products!A:A,Products!D:D,"Not Found")</f>
        <v>Camera</v>
      </c>
      <c r="R4691">
        <f>_xlfn.XLOOKUP(Table4[[#This Row],[ProductID]],Products!A:A,Products!E:E,"Not Found")</f>
        <v>1474.12</v>
      </c>
      <c r="S4691">
        <f>_xlfn.XLOOKUP(Table4[[#This Row],[ProductID]],Products!A:A,Products!F:F, "Not Found")</f>
        <v>764.02</v>
      </c>
      <c r="T4691" t="str">
        <f>_xlfn.XLOOKUP(Table4[[#This Row],[CustomerID]],Customers!A:A,Customers!D:D, "Not Found")</f>
        <v>F</v>
      </c>
      <c r="U4691" s="6">
        <f>_xlfn.XLOOKUP(Table4[[#This Row],[CustomerID]],Customers!A:A,Customers!E:E, "Not Found")</f>
        <v>35714</v>
      </c>
      <c r="V4691">
        <f ca="1">DATEDIF(Table4[[#This Row],[CustomerBirthday]], TODAY(), "Y")</f>
        <v>28</v>
      </c>
      <c r="W4691" t="str" cm="1">
        <f t="array" aca="1" ref="W4691" ca="1">_xlfn.IFS(Table4[[#This Row],[Age]]&lt;25, "Under 25",Table4[[#This Row],[Age]]=34, "25-34", Table4[[#This Row],[Age]]&lt;=49, "35-49", Table4[[#This Row],[Age]]&lt;=64, "50-64", Table4[[#This Row],[Age]]&gt;=65, "65+")</f>
        <v>35-49</v>
      </c>
      <c r="X4691" t="str">
        <f>_xlfn.XLOOKUP(Table4[[#This Row],[StoreID]],Stores!A:A,Stores!B:B, "Not found")</f>
        <v>MegaMart Brianahaven</v>
      </c>
      <c r="Y4691" t="str">
        <f>_xlfn.XLOOKUP(Table4[[#This Row],[StoreID]],Stores!A:A,Stores!C:C, "Not Found")</f>
        <v>Brianahaven</v>
      </c>
      <c r="Z4691" t="str">
        <f>_xlfn.XLOOKUP(Table4[[#This Row],[StoreID]],Stores!A:A,Stores!D:D, "Not Found")</f>
        <v>North</v>
      </c>
    </row>
    <row r="4692" spans="1:26">
      <c r="A4692" t="s">
        <v>5558</v>
      </c>
      <c r="B4692" s="1">
        <v>45207</v>
      </c>
      <c r="C4692" t="s">
        <v>270</v>
      </c>
      <c r="D4692" t="s">
        <v>739</v>
      </c>
      <c r="E4692" t="s">
        <v>831</v>
      </c>
      <c r="F4692">
        <v>5</v>
      </c>
      <c r="G4692">
        <v>0.1</v>
      </c>
      <c r="H4692" t="s">
        <v>865</v>
      </c>
      <c r="I4692" s="4">
        <f>Table4[[#This Row],[Quantity]]*Table4[[#This Row],[UnitPrice]]</f>
        <v>5970.5999999999995</v>
      </c>
      <c r="J4692" s="4">
        <f>Table4[[#This Row],[Gross Revenue]]*(1-Table4[[#This Row],[Discount]])</f>
        <v>5373.54</v>
      </c>
      <c r="K4692" s="4">
        <f>Table4[[#This Row],[Quantity]]*Table4[[#This Row],[CostPrice]]</f>
        <v>4194.75</v>
      </c>
      <c r="L4692" s="4">
        <f>Table4[[#This Row],[Net Revenue]]-Table4[[#This Row],[Total Cost]]</f>
        <v>1178.79</v>
      </c>
      <c r="M4692" t="str">
        <f>_xlfn.XLOOKUP(Table4[[#This Row],[ProductID]], Products!A:A,Products!B:B, "Not Found")</f>
        <v>Step Smartphone</v>
      </c>
      <c r="N4692" t="str">
        <f>TEXT(Table4[[#This Row],[Date]], "mmm")</f>
        <v>Oct</v>
      </c>
      <c r="O4692" t="str">
        <f>TEXT(Table4[[#This Row],[Date]], "yyyy")</f>
        <v>2023</v>
      </c>
      <c r="P4692" t="str">
        <f>_xlfn.XLOOKUP(Table4[[#This Row],[ProductID]],Products!A:A,Products!C:C, "Not Found")</f>
        <v>Electronics</v>
      </c>
      <c r="Q4692" t="str">
        <f>_xlfn.XLOOKUP(Table4[[#This Row],[ProductID]],Products!A:A,Products!D:D,"Not Found")</f>
        <v>Smartphone</v>
      </c>
      <c r="R4692">
        <f>_xlfn.XLOOKUP(Table4[[#This Row],[ProductID]],Products!A:A,Products!E:E,"Not Found")</f>
        <v>1194.1199999999999</v>
      </c>
      <c r="S4692">
        <f>_xlfn.XLOOKUP(Table4[[#This Row],[ProductID]],Products!A:A,Products!F:F, "Not Found")</f>
        <v>838.95</v>
      </c>
      <c r="T4692" t="str">
        <f>_xlfn.XLOOKUP(Table4[[#This Row],[CustomerID]],Customers!A:A,Customers!D:D, "Not Found")</f>
        <v>M</v>
      </c>
      <c r="U4692" s="6">
        <f>_xlfn.XLOOKUP(Table4[[#This Row],[CustomerID]],Customers!A:A,Customers!E:E, "Not Found")</f>
        <v>22815</v>
      </c>
      <c r="V4692">
        <f ca="1">DATEDIF(Table4[[#This Row],[CustomerBirthday]], TODAY(), "Y")</f>
        <v>64</v>
      </c>
      <c r="W4692" t="str" cm="1">
        <f t="array" aca="1" ref="W4692" ca="1">_xlfn.IFS(Table4[[#This Row],[Age]]&lt;25, "Under 25",Table4[[#This Row],[Age]]=34, "25-34", Table4[[#This Row],[Age]]&lt;=49, "35-49", Table4[[#This Row],[Age]]&lt;=64, "50-64", Table4[[#This Row],[Age]]&gt;=65, "65+")</f>
        <v>50-64</v>
      </c>
      <c r="X4692" t="str">
        <f>_xlfn.XLOOKUP(Table4[[#This Row],[StoreID]],Stores!A:A,Stores!B:B, "Not found")</f>
        <v>MegaMart Jimenezborough</v>
      </c>
      <c r="Y4692" t="str">
        <f>_xlfn.XLOOKUP(Table4[[#This Row],[StoreID]],Stores!A:A,Stores!C:C, "Not Found")</f>
        <v>Jimenezborough</v>
      </c>
      <c r="Z4692" t="str">
        <f>_xlfn.XLOOKUP(Table4[[#This Row],[StoreID]],Stores!A:A,Stores!D:D, "Not Found")</f>
        <v>South</v>
      </c>
    </row>
    <row r="4693" spans="1:26">
      <c r="A4693" t="s">
        <v>5559</v>
      </c>
      <c r="B4693" s="1">
        <v>45826</v>
      </c>
      <c r="C4693" t="s">
        <v>666</v>
      </c>
      <c r="D4693" t="s">
        <v>826</v>
      </c>
      <c r="E4693" t="s">
        <v>846</v>
      </c>
      <c r="F4693">
        <v>5</v>
      </c>
      <c r="G4693">
        <v>0.05</v>
      </c>
      <c r="H4693" t="s">
        <v>871</v>
      </c>
      <c r="I4693" s="4">
        <f>Table4[[#This Row],[Quantity]]*Table4[[#This Row],[UnitPrice]]</f>
        <v>5223.2000000000007</v>
      </c>
      <c r="J4693" s="4">
        <f>Table4[[#This Row],[Gross Revenue]]*(1-Table4[[#This Row],[Discount]])</f>
        <v>4962.0400000000009</v>
      </c>
      <c r="K4693" s="4">
        <f>Table4[[#This Row],[Quantity]]*Table4[[#This Row],[CostPrice]]</f>
        <v>3875.3500000000004</v>
      </c>
      <c r="L4693" s="4">
        <f>Table4[[#This Row],[Net Revenue]]-Table4[[#This Row],[Total Cost]]</f>
        <v>1086.6900000000005</v>
      </c>
      <c r="M4693" t="str">
        <f>_xlfn.XLOOKUP(Table4[[#This Row],[ProductID]], Products!A:A,Products!B:B, "Not Found")</f>
        <v>Maybe Footwear</v>
      </c>
      <c r="N4693" t="str">
        <f>TEXT(Table4[[#This Row],[Date]], "mmm")</f>
        <v>Jun</v>
      </c>
      <c r="O4693" t="str">
        <f>TEXT(Table4[[#This Row],[Date]], "yyyy")</f>
        <v>2025</v>
      </c>
      <c r="P4693" t="str">
        <f>_xlfn.XLOOKUP(Table4[[#This Row],[ProductID]],Products!A:A,Products!C:C, "Not Found")</f>
        <v>Fashion</v>
      </c>
      <c r="Q4693" t="str">
        <f>_xlfn.XLOOKUP(Table4[[#This Row],[ProductID]],Products!A:A,Products!D:D,"Not Found")</f>
        <v>Footwear</v>
      </c>
      <c r="R4693">
        <f>_xlfn.XLOOKUP(Table4[[#This Row],[ProductID]],Products!A:A,Products!E:E,"Not Found")</f>
        <v>1044.6400000000001</v>
      </c>
      <c r="S4693">
        <f>_xlfn.XLOOKUP(Table4[[#This Row],[ProductID]],Products!A:A,Products!F:F, "Not Found")</f>
        <v>775.07</v>
      </c>
      <c r="T4693" t="str">
        <f>_xlfn.XLOOKUP(Table4[[#This Row],[CustomerID]],Customers!A:A,Customers!D:D, "Not Found")</f>
        <v>M</v>
      </c>
      <c r="U4693" s="6">
        <f>_xlfn.XLOOKUP(Table4[[#This Row],[CustomerID]],Customers!A:A,Customers!E:E, "Not Found")</f>
        <v>24326</v>
      </c>
      <c r="V4693">
        <f ca="1">DATEDIF(Table4[[#This Row],[CustomerBirthday]], TODAY(), "Y")</f>
        <v>59</v>
      </c>
      <c r="W4693" t="str" cm="1">
        <f t="array" aca="1" ref="W4693" ca="1">_xlfn.IFS(Table4[[#This Row],[Age]]&lt;25, "Under 25",Table4[[#This Row],[Age]]=34, "25-34", Table4[[#This Row],[Age]]&lt;=49, "35-49", Table4[[#This Row],[Age]]&lt;=64, "50-64", Table4[[#This Row],[Age]]&gt;=65, "65+")</f>
        <v>50-64</v>
      </c>
      <c r="X4693" t="str">
        <f>_xlfn.XLOOKUP(Table4[[#This Row],[StoreID]],Stores!A:A,Stores!B:B, "Not found")</f>
        <v>MegaMart Johnmouth</v>
      </c>
      <c r="Y4693" t="str">
        <f>_xlfn.XLOOKUP(Table4[[#This Row],[StoreID]],Stores!A:A,Stores!C:C, "Not Found")</f>
        <v>Johnmouth</v>
      </c>
      <c r="Z4693" t="str">
        <f>_xlfn.XLOOKUP(Table4[[#This Row],[StoreID]],Stores!A:A,Stores!D:D, "Not Found")</f>
        <v>East</v>
      </c>
    </row>
    <row r="4694" spans="1:26">
      <c r="A4694" t="s">
        <v>5560</v>
      </c>
      <c r="B4694" s="1">
        <v>45536</v>
      </c>
      <c r="C4694" t="s">
        <v>700</v>
      </c>
      <c r="D4694" t="s">
        <v>761</v>
      </c>
      <c r="E4694" t="s">
        <v>839</v>
      </c>
      <c r="F4694">
        <v>4</v>
      </c>
      <c r="G4694">
        <v>0.15</v>
      </c>
      <c r="H4694" t="s">
        <v>871</v>
      </c>
      <c r="I4694" s="4">
        <f>Table4[[#This Row],[Quantity]]*Table4[[#This Row],[UnitPrice]]</f>
        <v>7051.68</v>
      </c>
      <c r="J4694" s="4">
        <f>Table4[[#This Row],[Gross Revenue]]*(1-Table4[[#This Row],[Discount]])</f>
        <v>5993.9279999999999</v>
      </c>
      <c r="K4694" s="4">
        <f>Table4[[#This Row],[Quantity]]*Table4[[#This Row],[CostPrice]]</f>
        <v>5385.92</v>
      </c>
      <c r="L4694" s="4">
        <f>Table4[[#This Row],[Net Revenue]]-Table4[[#This Row],[Total Cost]]</f>
        <v>608.00799999999981</v>
      </c>
      <c r="M4694" t="str">
        <f>_xlfn.XLOOKUP(Table4[[#This Row],[ProductID]], Products!A:A,Products!B:B, "Not Found")</f>
        <v>Traditional Laptop</v>
      </c>
      <c r="N4694" t="str">
        <f>TEXT(Table4[[#This Row],[Date]], "mmm")</f>
        <v>Sep</v>
      </c>
      <c r="O4694" t="str">
        <f>TEXT(Table4[[#This Row],[Date]], "yyyy")</f>
        <v>2024</v>
      </c>
      <c r="P4694" t="str">
        <f>_xlfn.XLOOKUP(Table4[[#This Row],[ProductID]],Products!A:A,Products!C:C, "Not Found")</f>
        <v>Electronics</v>
      </c>
      <c r="Q4694" t="str">
        <f>_xlfn.XLOOKUP(Table4[[#This Row],[ProductID]],Products!A:A,Products!D:D,"Not Found")</f>
        <v>Laptop</v>
      </c>
      <c r="R4694">
        <f>_xlfn.XLOOKUP(Table4[[#This Row],[ProductID]],Products!A:A,Products!E:E,"Not Found")</f>
        <v>1762.92</v>
      </c>
      <c r="S4694">
        <f>_xlfn.XLOOKUP(Table4[[#This Row],[ProductID]],Products!A:A,Products!F:F, "Not Found")</f>
        <v>1346.48</v>
      </c>
      <c r="T4694" t="str">
        <f>_xlfn.XLOOKUP(Table4[[#This Row],[CustomerID]],Customers!A:A,Customers!D:D, "Not Found")</f>
        <v>F</v>
      </c>
      <c r="U4694" s="6">
        <f>_xlfn.XLOOKUP(Table4[[#This Row],[CustomerID]],Customers!A:A,Customers!E:E, "Not Found")</f>
        <v>25706</v>
      </c>
      <c r="V4694">
        <f ca="1">DATEDIF(Table4[[#This Row],[CustomerBirthday]], TODAY(), "Y")</f>
        <v>56</v>
      </c>
      <c r="W4694" t="str" cm="1">
        <f t="array" aca="1" ref="W4694" ca="1">_xlfn.IFS(Table4[[#This Row],[Age]]&lt;25, "Under 25",Table4[[#This Row],[Age]]=34, "25-34", Table4[[#This Row],[Age]]&lt;=49, "35-49", Table4[[#This Row],[Age]]&lt;=64, "50-64", Table4[[#This Row],[Age]]&gt;=65, "65+")</f>
        <v>50-64</v>
      </c>
      <c r="X4694" t="str">
        <f>_xlfn.XLOOKUP(Table4[[#This Row],[StoreID]],Stores!A:A,Stores!B:B, "Not found")</f>
        <v>MegaMart New Michele</v>
      </c>
      <c r="Y4694" t="str">
        <f>_xlfn.XLOOKUP(Table4[[#This Row],[StoreID]],Stores!A:A,Stores!C:C, "Not Found")</f>
        <v>New Michele</v>
      </c>
      <c r="Z4694" t="str">
        <f>_xlfn.XLOOKUP(Table4[[#This Row],[StoreID]],Stores!A:A,Stores!D:D, "Not Found")</f>
        <v>West</v>
      </c>
    </row>
    <row r="4695" spans="1:26">
      <c r="A4695" t="s">
        <v>5561</v>
      </c>
      <c r="B4695" s="1">
        <v>45357</v>
      </c>
      <c r="C4695" t="s">
        <v>390</v>
      </c>
      <c r="D4695" t="s">
        <v>788</v>
      </c>
      <c r="E4695" t="s">
        <v>835</v>
      </c>
      <c r="F4695">
        <v>1</v>
      </c>
      <c r="G4695">
        <v>0.1</v>
      </c>
      <c r="H4695" t="s">
        <v>868</v>
      </c>
      <c r="I4695" s="4">
        <f>Table4[[#This Row],[Quantity]]*Table4[[#This Row],[UnitPrice]]</f>
        <v>1095.72</v>
      </c>
      <c r="J4695" s="4">
        <f>Table4[[#This Row],[Gross Revenue]]*(1-Table4[[#This Row],[Discount]])</f>
        <v>986.14800000000002</v>
      </c>
      <c r="K4695" s="4">
        <f>Table4[[#This Row],[Quantity]]*Table4[[#This Row],[CostPrice]]</f>
        <v>822.2</v>
      </c>
      <c r="L4695" s="4">
        <f>Table4[[#This Row],[Net Revenue]]-Table4[[#This Row],[Total Cost]]</f>
        <v>163.94799999999998</v>
      </c>
      <c r="M4695" t="str">
        <f>_xlfn.XLOOKUP(Table4[[#This Row],[ProductID]], Products!A:A,Products!B:B, "Not Found")</f>
        <v>Foot Snacks</v>
      </c>
      <c r="N4695" t="str">
        <f>TEXT(Table4[[#This Row],[Date]], "mmm")</f>
        <v>Mar</v>
      </c>
      <c r="O4695" t="str">
        <f>TEXT(Table4[[#This Row],[Date]], "yyyy")</f>
        <v>2024</v>
      </c>
      <c r="P4695" t="str">
        <f>_xlfn.XLOOKUP(Table4[[#This Row],[ProductID]],Products!A:A,Products!C:C, "Not Found")</f>
        <v>Groceries</v>
      </c>
      <c r="Q4695" t="str">
        <f>_xlfn.XLOOKUP(Table4[[#This Row],[ProductID]],Products!A:A,Products!D:D,"Not Found")</f>
        <v>Snacks</v>
      </c>
      <c r="R4695">
        <f>_xlfn.XLOOKUP(Table4[[#This Row],[ProductID]],Products!A:A,Products!E:E,"Not Found")</f>
        <v>1095.72</v>
      </c>
      <c r="S4695">
        <f>_xlfn.XLOOKUP(Table4[[#This Row],[ProductID]],Products!A:A,Products!F:F, "Not Found")</f>
        <v>822.2</v>
      </c>
      <c r="T4695" t="str">
        <f>_xlfn.XLOOKUP(Table4[[#This Row],[CustomerID]],Customers!A:A,Customers!D:D, "Not Found")</f>
        <v>M</v>
      </c>
      <c r="U4695" s="6">
        <f>_xlfn.XLOOKUP(Table4[[#This Row],[CustomerID]],Customers!A:A,Customers!E:E, "Not Found")</f>
        <v>23821</v>
      </c>
      <c r="V4695">
        <f ca="1">DATEDIF(Table4[[#This Row],[CustomerBirthday]], TODAY(), "Y")</f>
        <v>61</v>
      </c>
      <c r="W4695" t="str" cm="1">
        <f t="array" aca="1" ref="W4695" ca="1">_xlfn.IFS(Table4[[#This Row],[Age]]&lt;25, "Under 25",Table4[[#This Row],[Age]]=34, "25-34", Table4[[#This Row],[Age]]&lt;=49, "35-49", Table4[[#This Row],[Age]]&lt;=64, "50-64", Table4[[#This Row],[Age]]&gt;=65, "65+")</f>
        <v>50-64</v>
      </c>
      <c r="X4695" t="str">
        <f>_xlfn.XLOOKUP(Table4[[#This Row],[StoreID]],Stores!A:A,Stores!B:B, "Not found")</f>
        <v>MegaMart Peckmouth</v>
      </c>
      <c r="Y4695" t="str">
        <f>_xlfn.XLOOKUP(Table4[[#This Row],[StoreID]],Stores!A:A,Stores!C:C, "Not Found")</f>
        <v>Peckmouth</v>
      </c>
      <c r="Z4695" t="str">
        <f>_xlfn.XLOOKUP(Table4[[#This Row],[StoreID]],Stores!A:A,Stores!D:D, "Not Found")</f>
        <v>East</v>
      </c>
    </row>
    <row r="4696" spans="1:26">
      <c r="A4696" t="s">
        <v>5562</v>
      </c>
      <c r="B4696" s="1">
        <v>45503</v>
      </c>
      <c r="C4696" t="s">
        <v>458</v>
      </c>
      <c r="D4696" t="s">
        <v>734</v>
      </c>
      <c r="E4696" t="s">
        <v>835</v>
      </c>
      <c r="F4696">
        <v>5</v>
      </c>
      <c r="G4696">
        <v>0.05</v>
      </c>
      <c r="H4696" t="s">
        <v>865</v>
      </c>
      <c r="I4696" s="4">
        <f>Table4[[#This Row],[Quantity]]*Table4[[#This Row],[UnitPrice]]</f>
        <v>548.9</v>
      </c>
      <c r="J4696" s="4">
        <f>Table4[[#This Row],[Gross Revenue]]*(1-Table4[[#This Row],[Discount]])</f>
        <v>521.45499999999993</v>
      </c>
      <c r="K4696" s="4">
        <f>Table4[[#This Row],[Quantity]]*Table4[[#This Row],[CostPrice]]</f>
        <v>352.95000000000005</v>
      </c>
      <c r="L4696" s="4">
        <f>Table4[[#This Row],[Net Revenue]]-Table4[[#This Row],[Total Cost]]</f>
        <v>168.50499999999988</v>
      </c>
      <c r="M4696" t="str">
        <f>_xlfn.XLOOKUP(Table4[[#This Row],[ProductID]], Products!A:A,Products!B:B, "Not Found")</f>
        <v>Recognize Footwear</v>
      </c>
      <c r="N4696" t="str">
        <f>TEXT(Table4[[#This Row],[Date]], "mmm")</f>
        <v>Jul</v>
      </c>
      <c r="O4696" t="str">
        <f>TEXT(Table4[[#This Row],[Date]], "yyyy")</f>
        <v>2024</v>
      </c>
      <c r="P4696" t="str">
        <f>_xlfn.XLOOKUP(Table4[[#This Row],[ProductID]],Products!A:A,Products!C:C, "Not Found")</f>
        <v>Fashion</v>
      </c>
      <c r="Q4696" t="str">
        <f>_xlfn.XLOOKUP(Table4[[#This Row],[ProductID]],Products!A:A,Products!D:D,"Not Found")</f>
        <v>Footwear</v>
      </c>
      <c r="R4696">
        <f>_xlfn.XLOOKUP(Table4[[#This Row],[ProductID]],Products!A:A,Products!E:E,"Not Found")</f>
        <v>109.78</v>
      </c>
      <c r="S4696">
        <f>_xlfn.XLOOKUP(Table4[[#This Row],[ProductID]],Products!A:A,Products!F:F, "Not Found")</f>
        <v>70.59</v>
      </c>
      <c r="T4696" t="str">
        <f>_xlfn.XLOOKUP(Table4[[#This Row],[CustomerID]],Customers!A:A,Customers!D:D, "Not Found")</f>
        <v>F</v>
      </c>
      <c r="U4696" s="6">
        <f>_xlfn.XLOOKUP(Table4[[#This Row],[CustomerID]],Customers!A:A,Customers!E:E, "Not Found")</f>
        <v>22804</v>
      </c>
      <c r="V4696">
        <f ca="1">DATEDIF(Table4[[#This Row],[CustomerBirthday]], TODAY(), "Y")</f>
        <v>64</v>
      </c>
      <c r="W4696" t="str" cm="1">
        <f t="array" aca="1" ref="W4696" ca="1">_xlfn.IFS(Table4[[#This Row],[Age]]&lt;25, "Under 25",Table4[[#This Row],[Age]]=34, "25-34", Table4[[#This Row],[Age]]&lt;=49, "35-49", Table4[[#This Row],[Age]]&lt;=64, "50-64", Table4[[#This Row],[Age]]&gt;=65, "65+")</f>
        <v>50-64</v>
      </c>
      <c r="X4696" t="str">
        <f>_xlfn.XLOOKUP(Table4[[#This Row],[StoreID]],Stores!A:A,Stores!B:B, "Not found")</f>
        <v>MegaMart Peckmouth</v>
      </c>
      <c r="Y4696" t="str">
        <f>_xlfn.XLOOKUP(Table4[[#This Row],[StoreID]],Stores!A:A,Stores!C:C, "Not Found")</f>
        <v>Peckmouth</v>
      </c>
      <c r="Z4696" t="str">
        <f>_xlfn.XLOOKUP(Table4[[#This Row],[StoreID]],Stores!A:A,Stores!D:D, "Not Found")</f>
        <v>East</v>
      </c>
    </row>
    <row r="4697" spans="1:26">
      <c r="A4697" t="s">
        <v>5563</v>
      </c>
      <c r="B4697" s="1">
        <v>45235</v>
      </c>
      <c r="C4697" t="s">
        <v>298</v>
      </c>
      <c r="D4697" t="s">
        <v>796</v>
      </c>
      <c r="E4697" t="s">
        <v>835</v>
      </c>
      <c r="F4697">
        <v>3</v>
      </c>
      <c r="G4697">
        <v>0.1</v>
      </c>
      <c r="H4697" t="s">
        <v>875</v>
      </c>
      <c r="I4697" s="4">
        <f>Table4[[#This Row],[Quantity]]*Table4[[#This Row],[UnitPrice]]</f>
        <v>4687.29</v>
      </c>
      <c r="J4697" s="4">
        <f>Table4[[#This Row],[Gross Revenue]]*(1-Table4[[#This Row],[Discount]])</f>
        <v>4218.5609999999997</v>
      </c>
      <c r="K4697" s="4">
        <f>Table4[[#This Row],[Quantity]]*Table4[[#This Row],[CostPrice]]</f>
        <v>3586.8900000000003</v>
      </c>
      <c r="L4697" s="4">
        <f>Table4[[#This Row],[Net Revenue]]-Table4[[#This Row],[Total Cost]]</f>
        <v>631.67099999999937</v>
      </c>
      <c r="M4697" t="str">
        <f>_xlfn.XLOOKUP(Table4[[#This Row],[ProductID]], Products!A:A,Products!B:B, "Not Found")</f>
        <v>Chair Laptop</v>
      </c>
      <c r="N4697" t="str">
        <f>TEXT(Table4[[#This Row],[Date]], "mmm")</f>
        <v>Nov</v>
      </c>
      <c r="O4697" t="str">
        <f>TEXT(Table4[[#This Row],[Date]], "yyyy")</f>
        <v>2023</v>
      </c>
      <c r="P4697" t="str">
        <f>_xlfn.XLOOKUP(Table4[[#This Row],[ProductID]],Products!A:A,Products!C:C, "Not Found")</f>
        <v>Electronics</v>
      </c>
      <c r="Q4697" t="str">
        <f>_xlfn.XLOOKUP(Table4[[#This Row],[ProductID]],Products!A:A,Products!D:D,"Not Found")</f>
        <v>Laptop</v>
      </c>
      <c r="R4697">
        <f>_xlfn.XLOOKUP(Table4[[#This Row],[ProductID]],Products!A:A,Products!E:E,"Not Found")</f>
        <v>1562.43</v>
      </c>
      <c r="S4697">
        <f>_xlfn.XLOOKUP(Table4[[#This Row],[ProductID]],Products!A:A,Products!F:F, "Not Found")</f>
        <v>1195.6300000000001</v>
      </c>
      <c r="T4697" t="str">
        <f>_xlfn.XLOOKUP(Table4[[#This Row],[CustomerID]],Customers!A:A,Customers!D:D, "Not Found")</f>
        <v>F</v>
      </c>
      <c r="U4697" s="6">
        <f>_xlfn.XLOOKUP(Table4[[#This Row],[CustomerID]],Customers!A:A,Customers!E:E, "Not Found")</f>
        <v>29021</v>
      </c>
      <c r="V4697">
        <f ca="1">DATEDIF(Table4[[#This Row],[CustomerBirthday]], TODAY(), "Y")</f>
        <v>47</v>
      </c>
      <c r="W4697" t="str" cm="1">
        <f t="array" aca="1" ref="W4697" ca="1">_xlfn.IFS(Table4[[#This Row],[Age]]&lt;25, "Under 25",Table4[[#This Row],[Age]]=34, "25-34", Table4[[#This Row],[Age]]&lt;=49, "35-49", Table4[[#This Row],[Age]]&lt;=64, "50-64", Table4[[#This Row],[Age]]&gt;=65, "65+")</f>
        <v>35-49</v>
      </c>
      <c r="X4697" t="str">
        <f>_xlfn.XLOOKUP(Table4[[#This Row],[StoreID]],Stores!A:A,Stores!B:B, "Not found")</f>
        <v>MegaMart Peckmouth</v>
      </c>
      <c r="Y4697" t="str">
        <f>_xlfn.XLOOKUP(Table4[[#This Row],[StoreID]],Stores!A:A,Stores!C:C, "Not Found")</f>
        <v>Peckmouth</v>
      </c>
      <c r="Z4697" t="str">
        <f>_xlfn.XLOOKUP(Table4[[#This Row],[StoreID]],Stores!A:A,Stores!D:D, "Not Found")</f>
        <v>East</v>
      </c>
    </row>
    <row r="4698" spans="1:26">
      <c r="A4698" t="s">
        <v>5564</v>
      </c>
      <c r="B4698" s="1">
        <v>45491</v>
      </c>
      <c r="C4698" t="s">
        <v>542</v>
      </c>
      <c r="D4698" t="s">
        <v>725</v>
      </c>
      <c r="E4698" t="s">
        <v>842</v>
      </c>
      <c r="F4698">
        <v>2</v>
      </c>
      <c r="G4698">
        <v>0.05</v>
      </c>
      <c r="H4698" t="s">
        <v>871</v>
      </c>
      <c r="I4698" s="4">
        <f>Table4[[#This Row],[Quantity]]*Table4[[#This Row],[UnitPrice]]</f>
        <v>2792.44</v>
      </c>
      <c r="J4698" s="4">
        <f>Table4[[#This Row],[Gross Revenue]]*(1-Table4[[#This Row],[Discount]])</f>
        <v>2652.8179999999998</v>
      </c>
      <c r="K4698" s="4">
        <f>Table4[[#This Row],[Quantity]]*Table4[[#This Row],[CostPrice]]</f>
        <v>2008.18</v>
      </c>
      <c r="L4698" s="4">
        <f>Table4[[#This Row],[Net Revenue]]-Table4[[#This Row],[Total Cost]]</f>
        <v>644.63799999999969</v>
      </c>
      <c r="M4698" t="str">
        <f>_xlfn.XLOOKUP(Table4[[#This Row],[ProductID]], Products!A:A,Products!B:B, "Not Found")</f>
        <v>Knowledge Bags</v>
      </c>
      <c r="N4698" t="str">
        <f>TEXT(Table4[[#This Row],[Date]], "mmm")</f>
        <v>Jul</v>
      </c>
      <c r="O4698" t="str">
        <f>TEXT(Table4[[#This Row],[Date]], "yyyy")</f>
        <v>2024</v>
      </c>
      <c r="P4698" t="str">
        <f>_xlfn.XLOOKUP(Table4[[#This Row],[ProductID]],Products!A:A,Products!C:C, "Not Found")</f>
        <v>Fashion</v>
      </c>
      <c r="Q4698" t="str">
        <f>_xlfn.XLOOKUP(Table4[[#This Row],[ProductID]],Products!A:A,Products!D:D,"Not Found")</f>
        <v>Bags</v>
      </c>
      <c r="R4698">
        <f>_xlfn.XLOOKUP(Table4[[#This Row],[ProductID]],Products!A:A,Products!E:E,"Not Found")</f>
        <v>1396.22</v>
      </c>
      <c r="S4698">
        <f>_xlfn.XLOOKUP(Table4[[#This Row],[ProductID]],Products!A:A,Products!F:F, "Not Found")</f>
        <v>1004.09</v>
      </c>
      <c r="T4698" t="str">
        <f>_xlfn.XLOOKUP(Table4[[#This Row],[CustomerID]],Customers!A:A,Customers!D:D, "Not Found")</f>
        <v>M</v>
      </c>
      <c r="U4698" s="6">
        <f>_xlfn.XLOOKUP(Table4[[#This Row],[CustomerID]],Customers!A:A,Customers!E:E, "Not Found")</f>
        <v>26101</v>
      </c>
      <c r="V4698">
        <f ca="1">DATEDIF(Table4[[#This Row],[CustomerBirthday]], TODAY(), "Y")</f>
        <v>55</v>
      </c>
      <c r="W4698" t="str" cm="1">
        <f t="array" aca="1" ref="W4698" ca="1">_xlfn.IFS(Table4[[#This Row],[Age]]&lt;25, "Under 25",Table4[[#This Row],[Age]]=34, "25-34", Table4[[#This Row],[Age]]&lt;=49, "35-49", Table4[[#This Row],[Age]]&lt;=64, "50-64", Table4[[#This Row],[Age]]&gt;=65, "65+")</f>
        <v>50-64</v>
      </c>
      <c r="X4698" t="str">
        <f>_xlfn.XLOOKUP(Table4[[#This Row],[StoreID]],Stores!A:A,Stores!B:B, "Not found")</f>
        <v>MegaMart Brianahaven</v>
      </c>
      <c r="Y4698" t="str">
        <f>_xlfn.XLOOKUP(Table4[[#This Row],[StoreID]],Stores!A:A,Stores!C:C, "Not Found")</f>
        <v>Brianahaven</v>
      </c>
      <c r="Z4698" t="str">
        <f>_xlfn.XLOOKUP(Table4[[#This Row],[StoreID]],Stores!A:A,Stores!D:D, "Not Found")</f>
        <v>North</v>
      </c>
    </row>
    <row r="4699" spans="1:26">
      <c r="A4699" t="s">
        <v>5565</v>
      </c>
      <c r="B4699" s="1">
        <v>45224</v>
      </c>
      <c r="C4699" t="s">
        <v>183</v>
      </c>
      <c r="D4699" t="s">
        <v>796</v>
      </c>
      <c r="E4699" t="s">
        <v>839</v>
      </c>
      <c r="F4699">
        <v>1</v>
      </c>
      <c r="G4699">
        <v>0</v>
      </c>
      <c r="H4699" t="s">
        <v>871</v>
      </c>
      <c r="I4699" s="4">
        <f>Table4[[#This Row],[Quantity]]*Table4[[#This Row],[UnitPrice]]</f>
        <v>1562.43</v>
      </c>
      <c r="J4699" s="4">
        <f>Table4[[#This Row],[Gross Revenue]]*(1-Table4[[#This Row],[Discount]])</f>
        <v>1562.43</v>
      </c>
      <c r="K4699" s="4">
        <f>Table4[[#This Row],[Quantity]]*Table4[[#This Row],[CostPrice]]</f>
        <v>1195.6300000000001</v>
      </c>
      <c r="L4699" s="4">
        <f>Table4[[#This Row],[Net Revenue]]-Table4[[#This Row],[Total Cost]]</f>
        <v>366.79999999999995</v>
      </c>
      <c r="M4699" t="str">
        <f>_xlfn.XLOOKUP(Table4[[#This Row],[ProductID]], Products!A:A,Products!B:B, "Not Found")</f>
        <v>Chair Laptop</v>
      </c>
      <c r="N4699" t="str">
        <f>TEXT(Table4[[#This Row],[Date]], "mmm")</f>
        <v>Oct</v>
      </c>
      <c r="O4699" t="str">
        <f>TEXT(Table4[[#This Row],[Date]], "yyyy")</f>
        <v>2023</v>
      </c>
      <c r="P4699" t="str">
        <f>_xlfn.XLOOKUP(Table4[[#This Row],[ProductID]],Products!A:A,Products!C:C, "Not Found")</f>
        <v>Electronics</v>
      </c>
      <c r="Q4699" t="str">
        <f>_xlfn.XLOOKUP(Table4[[#This Row],[ProductID]],Products!A:A,Products!D:D,"Not Found")</f>
        <v>Laptop</v>
      </c>
      <c r="R4699">
        <f>_xlfn.XLOOKUP(Table4[[#This Row],[ProductID]],Products!A:A,Products!E:E,"Not Found")</f>
        <v>1562.43</v>
      </c>
      <c r="S4699">
        <f>_xlfn.XLOOKUP(Table4[[#This Row],[ProductID]],Products!A:A,Products!F:F, "Not Found")</f>
        <v>1195.6300000000001</v>
      </c>
      <c r="T4699" t="str">
        <f>_xlfn.XLOOKUP(Table4[[#This Row],[CustomerID]],Customers!A:A,Customers!D:D, "Not Found")</f>
        <v>F</v>
      </c>
      <c r="U4699" s="6">
        <f>_xlfn.XLOOKUP(Table4[[#This Row],[CustomerID]],Customers!A:A,Customers!E:E, "Not Found")</f>
        <v>38901</v>
      </c>
      <c r="V4699">
        <f ca="1">DATEDIF(Table4[[#This Row],[CustomerBirthday]], TODAY(), "Y")</f>
        <v>20</v>
      </c>
      <c r="W4699" t="str" cm="1">
        <f t="array" aca="1" ref="W4699" ca="1">_xlfn.IFS(Table4[[#This Row],[Age]]&lt;25, "Under 25",Table4[[#This Row],[Age]]=34, "25-34", Table4[[#This Row],[Age]]&lt;=49, "35-49", Table4[[#This Row],[Age]]&lt;=64, "50-64", Table4[[#This Row],[Age]]&gt;=65, "65+")</f>
        <v>Under 25</v>
      </c>
      <c r="X4699" t="str">
        <f>_xlfn.XLOOKUP(Table4[[#This Row],[StoreID]],Stores!A:A,Stores!B:B, "Not found")</f>
        <v>MegaMart New Michele</v>
      </c>
      <c r="Y4699" t="str">
        <f>_xlfn.XLOOKUP(Table4[[#This Row],[StoreID]],Stores!A:A,Stores!C:C, "Not Found")</f>
        <v>New Michele</v>
      </c>
      <c r="Z4699" t="str">
        <f>_xlfn.XLOOKUP(Table4[[#This Row],[StoreID]],Stores!A:A,Stores!D:D, "Not Found")</f>
        <v>West</v>
      </c>
    </row>
    <row r="4700" spans="1:26">
      <c r="A4700" t="s">
        <v>5566</v>
      </c>
      <c r="B4700" s="1">
        <v>45384</v>
      </c>
      <c r="C4700" t="s">
        <v>343</v>
      </c>
      <c r="D4700" t="s">
        <v>790</v>
      </c>
      <c r="E4700" t="s">
        <v>842</v>
      </c>
      <c r="F4700">
        <v>2</v>
      </c>
      <c r="G4700">
        <v>0.1</v>
      </c>
      <c r="H4700" t="s">
        <v>868</v>
      </c>
      <c r="I4700" s="4">
        <f>Table4[[#This Row],[Quantity]]*Table4[[#This Row],[UnitPrice]]</f>
        <v>609.41999999999996</v>
      </c>
      <c r="J4700" s="4">
        <f>Table4[[#This Row],[Gross Revenue]]*(1-Table4[[#This Row],[Discount]])</f>
        <v>548.47799999999995</v>
      </c>
      <c r="K4700" s="4">
        <f>Table4[[#This Row],[Quantity]]*Table4[[#This Row],[CostPrice]]</f>
        <v>328.02</v>
      </c>
      <c r="L4700" s="4">
        <f>Table4[[#This Row],[Net Revenue]]-Table4[[#This Row],[Total Cost]]</f>
        <v>220.45799999999997</v>
      </c>
      <c r="M4700" t="str">
        <f>_xlfn.XLOOKUP(Table4[[#This Row],[ProductID]], Products!A:A,Products!B:B, "Not Found")</f>
        <v>Difficult Vegetables</v>
      </c>
      <c r="N4700" t="str">
        <f>TEXT(Table4[[#This Row],[Date]], "mmm")</f>
        <v>Apr</v>
      </c>
      <c r="O4700" t="str">
        <f>TEXT(Table4[[#This Row],[Date]], "yyyy")</f>
        <v>2024</v>
      </c>
      <c r="P4700" t="str">
        <f>_xlfn.XLOOKUP(Table4[[#This Row],[ProductID]],Products!A:A,Products!C:C, "Not Found")</f>
        <v>Groceries</v>
      </c>
      <c r="Q4700" t="str">
        <f>_xlfn.XLOOKUP(Table4[[#This Row],[ProductID]],Products!A:A,Products!D:D,"Not Found")</f>
        <v>Vegetables</v>
      </c>
      <c r="R4700">
        <f>_xlfn.XLOOKUP(Table4[[#This Row],[ProductID]],Products!A:A,Products!E:E,"Not Found")</f>
        <v>304.70999999999998</v>
      </c>
      <c r="S4700">
        <f>_xlfn.XLOOKUP(Table4[[#This Row],[ProductID]],Products!A:A,Products!F:F, "Not Found")</f>
        <v>164.01</v>
      </c>
      <c r="T4700" t="str">
        <f>_xlfn.XLOOKUP(Table4[[#This Row],[CustomerID]],Customers!A:A,Customers!D:D, "Not Found")</f>
        <v>M</v>
      </c>
      <c r="U4700" s="6">
        <f>_xlfn.XLOOKUP(Table4[[#This Row],[CustomerID]],Customers!A:A,Customers!E:E, "Not Found")</f>
        <v>23046</v>
      </c>
      <c r="V4700">
        <f ca="1">DATEDIF(Table4[[#This Row],[CustomerBirthday]], TODAY(), "Y")</f>
        <v>63</v>
      </c>
      <c r="W4700" t="str" cm="1">
        <f t="array" aca="1" ref="W4700" ca="1">_xlfn.IFS(Table4[[#This Row],[Age]]&lt;25, "Under 25",Table4[[#This Row],[Age]]=34, "25-34", Table4[[#This Row],[Age]]&lt;=49, "35-49", Table4[[#This Row],[Age]]&lt;=64, "50-64", Table4[[#This Row],[Age]]&gt;=65, "65+")</f>
        <v>50-64</v>
      </c>
      <c r="X4700" t="str">
        <f>_xlfn.XLOOKUP(Table4[[#This Row],[StoreID]],Stores!A:A,Stores!B:B, "Not found")</f>
        <v>MegaMart Brianahaven</v>
      </c>
      <c r="Y4700" t="str">
        <f>_xlfn.XLOOKUP(Table4[[#This Row],[StoreID]],Stores!A:A,Stores!C:C, "Not Found")</f>
        <v>Brianahaven</v>
      </c>
      <c r="Z4700" t="str">
        <f>_xlfn.XLOOKUP(Table4[[#This Row],[StoreID]],Stores!A:A,Stores!D:D, "Not Found")</f>
        <v>North</v>
      </c>
    </row>
    <row r="4701" spans="1:26">
      <c r="A4701" t="s">
        <v>5567</v>
      </c>
      <c r="B4701" s="1">
        <v>45188</v>
      </c>
      <c r="C4701" t="s">
        <v>175</v>
      </c>
      <c r="D4701" t="s">
        <v>774</v>
      </c>
      <c r="E4701" t="s">
        <v>846</v>
      </c>
      <c r="F4701">
        <v>4</v>
      </c>
      <c r="G4701">
        <v>0.05</v>
      </c>
      <c r="H4701" t="s">
        <v>865</v>
      </c>
      <c r="I4701" s="4">
        <f>Table4[[#This Row],[Quantity]]*Table4[[#This Row],[UnitPrice]]</f>
        <v>5949.64</v>
      </c>
      <c r="J4701" s="4">
        <f>Table4[[#This Row],[Gross Revenue]]*(1-Table4[[#This Row],[Discount]])</f>
        <v>5652.1580000000004</v>
      </c>
      <c r="K4701" s="4">
        <f>Table4[[#This Row],[Quantity]]*Table4[[#This Row],[CostPrice]]</f>
        <v>3252.28</v>
      </c>
      <c r="L4701" s="4">
        <f>Table4[[#This Row],[Net Revenue]]-Table4[[#This Row],[Total Cost]]</f>
        <v>2399.8780000000002</v>
      </c>
      <c r="M4701" t="str">
        <f>_xlfn.XLOOKUP(Table4[[#This Row],[ProductID]], Products!A:A,Products!B:B, "Not Found")</f>
        <v>Him Smartphone</v>
      </c>
      <c r="N4701" t="str">
        <f>TEXT(Table4[[#This Row],[Date]], "mmm")</f>
        <v>Sep</v>
      </c>
      <c r="O4701" t="str">
        <f>TEXT(Table4[[#This Row],[Date]], "yyyy")</f>
        <v>2023</v>
      </c>
      <c r="P4701" t="str">
        <f>_xlfn.XLOOKUP(Table4[[#This Row],[ProductID]],Products!A:A,Products!C:C, "Not Found")</f>
        <v>Electronics</v>
      </c>
      <c r="Q4701" t="str">
        <f>_xlfn.XLOOKUP(Table4[[#This Row],[ProductID]],Products!A:A,Products!D:D,"Not Found")</f>
        <v>Smartphone</v>
      </c>
      <c r="R4701">
        <f>_xlfn.XLOOKUP(Table4[[#This Row],[ProductID]],Products!A:A,Products!E:E,"Not Found")</f>
        <v>1487.41</v>
      </c>
      <c r="S4701">
        <f>_xlfn.XLOOKUP(Table4[[#This Row],[ProductID]],Products!A:A,Products!F:F, "Not Found")</f>
        <v>813.07</v>
      </c>
      <c r="T4701" t="str">
        <f>_xlfn.XLOOKUP(Table4[[#This Row],[CustomerID]],Customers!A:A,Customers!D:D, "Not Found")</f>
        <v>M</v>
      </c>
      <c r="U4701" s="6">
        <f>_xlfn.XLOOKUP(Table4[[#This Row],[CustomerID]],Customers!A:A,Customers!E:E, "Not Found")</f>
        <v>27756</v>
      </c>
      <c r="V4701">
        <f ca="1">DATEDIF(Table4[[#This Row],[CustomerBirthday]], TODAY(), "Y")</f>
        <v>50</v>
      </c>
      <c r="W4701" t="str" cm="1">
        <f t="array" aca="1" ref="W4701" ca="1">_xlfn.IFS(Table4[[#This Row],[Age]]&lt;25, "Under 25",Table4[[#This Row],[Age]]=34, "25-34", Table4[[#This Row],[Age]]&lt;=49, "35-49", Table4[[#This Row],[Age]]&lt;=64, "50-64", Table4[[#This Row],[Age]]&gt;=65, "65+")</f>
        <v>50-64</v>
      </c>
      <c r="X4701" t="str">
        <f>_xlfn.XLOOKUP(Table4[[#This Row],[StoreID]],Stores!A:A,Stores!B:B, "Not found")</f>
        <v>MegaMart Johnmouth</v>
      </c>
      <c r="Y4701" t="str">
        <f>_xlfn.XLOOKUP(Table4[[#This Row],[StoreID]],Stores!A:A,Stores!C:C, "Not Found")</f>
        <v>Johnmouth</v>
      </c>
      <c r="Z4701" t="str">
        <f>_xlfn.XLOOKUP(Table4[[#This Row],[StoreID]],Stores!A:A,Stores!D:D, "Not Found")</f>
        <v>East</v>
      </c>
    </row>
    <row r="4702" spans="1:26">
      <c r="A4702" t="s">
        <v>5568</v>
      </c>
      <c r="B4702" s="1">
        <v>45574</v>
      </c>
      <c r="C4702" t="s">
        <v>183</v>
      </c>
      <c r="D4702" t="s">
        <v>800</v>
      </c>
      <c r="E4702" t="s">
        <v>831</v>
      </c>
      <c r="F4702">
        <v>1</v>
      </c>
      <c r="G4702">
        <v>0.05</v>
      </c>
      <c r="H4702" t="s">
        <v>871</v>
      </c>
      <c r="I4702" s="4">
        <f>Table4[[#This Row],[Quantity]]*Table4[[#This Row],[UnitPrice]]</f>
        <v>1952.65</v>
      </c>
      <c r="J4702" s="4">
        <f>Table4[[#This Row],[Gross Revenue]]*(1-Table4[[#This Row],[Discount]])</f>
        <v>1855.0174999999999</v>
      </c>
      <c r="K4702" s="4">
        <f>Table4[[#This Row],[Quantity]]*Table4[[#This Row],[CostPrice]]</f>
        <v>1451.27</v>
      </c>
      <c r="L4702" s="4">
        <f>Table4[[#This Row],[Net Revenue]]-Table4[[#This Row],[Total Cost]]</f>
        <v>403.74749999999995</v>
      </c>
      <c r="M4702" t="str">
        <f>_xlfn.XLOOKUP(Table4[[#This Row],[ProductID]], Products!A:A,Products!B:B, "Not Found")</f>
        <v>Book Television</v>
      </c>
      <c r="N4702" t="str">
        <f>TEXT(Table4[[#This Row],[Date]], "mmm")</f>
        <v>Oct</v>
      </c>
      <c r="O4702" t="str">
        <f>TEXT(Table4[[#This Row],[Date]], "yyyy")</f>
        <v>2024</v>
      </c>
      <c r="P4702" t="str">
        <f>_xlfn.XLOOKUP(Table4[[#This Row],[ProductID]],Products!A:A,Products!C:C, "Not Found")</f>
        <v>Electronics</v>
      </c>
      <c r="Q4702" t="str">
        <f>_xlfn.XLOOKUP(Table4[[#This Row],[ProductID]],Products!A:A,Products!D:D,"Not Found")</f>
        <v>Television</v>
      </c>
      <c r="R4702">
        <f>_xlfn.XLOOKUP(Table4[[#This Row],[ProductID]],Products!A:A,Products!E:E,"Not Found")</f>
        <v>1952.65</v>
      </c>
      <c r="S4702">
        <f>_xlfn.XLOOKUP(Table4[[#This Row],[ProductID]],Products!A:A,Products!F:F, "Not Found")</f>
        <v>1451.27</v>
      </c>
      <c r="T4702" t="str">
        <f>_xlfn.XLOOKUP(Table4[[#This Row],[CustomerID]],Customers!A:A,Customers!D:D, "Not Found")</f>
        <v>F</v>
      </c>
      <c r="U4702" s="6">
        <f>_xlfn.XLOOKUP(Table4[[#This Row],[CustomerID]],Customers!A:A,Customers!E:E, "Not Found")</f>
        <v>38901</v>
      </c>
      <c r="V4702">
        <f ca="1">DATEDIF(Table4[[#This Row],[CustomerBirthday]], TODAY(), "Y")</f>
        <v>20</v>
      </c>
      <c r="W4702" t="str" cm="1">
        <f t="array" aca="1" ref="W4702" ca="1">_xlfn.IFS(Table4[[#This Row],[Age]]&lt;25, "Under 25",Table4[[#This Row],[Age]]=34, "25-34", Table4[[#This Row],[Age]]&lt;=49, "35-49", Table4[[#This Row],[Age]]&lt;=64, "50-64", Table4[[#This Row],[Age]]&gt;=65, "65+")</f>
        <v>Under 25</v>
      </c>
      <c r="X4702" t="str">
        <f>_xlfn.XLOOKUP(Table4[[#This Row],[StoreID]],Stores!A:A,Stores!B:B, "Not found")</f>
        <v>MegaMart Jimenezborough</v>
      </c>
      <c r="Y4702" t="str">
        <f>_xlfn.XLOOKUP(Table4[[#This Row],[StoreID]],Stores!A:A,Stores!C:C, "Not Found")</f>
        <v>Jimenezborough</v>
      </c>
      <c r="Z4702" t="str">
        <f>_xlfn.XLOOKUP(Table4[[#This Row],[StoreID]],Stores!A:A,Stores!D:D, "Not Found")</f>
        <v>South</v>
      </c>
    </row>
    <row r="4703" spans="1:26">
      <c r="A4703" t="s">
        <v>5569</v>
      </c>
      <c r="B4703" s="1">
        <v>45372</v>
      </c>
      <c r="C4703" t="s">
        <v>241</v>
      </c>
      <c r="D4703" t="s">
        <v>822</v>
      </c>
      <c r="E4703" t="s">
        <v>839</v>
      </c>
      <c r="F4703">
        <v>1</v>
      </c>
      <c r="G4703">
        <v>0.1</v>
      </c>
      <c r="H4703" t="s">
        <v>871</v>
      </c>
      <c r="I4703" s="4">
        <f>Table4[[#This Row],[Quantity]]*Table4[[#This Row],[UnitPrice]]</f>
        <v>1216.3599999999999</v>
      </c>
      <c r="J4703" s="4">
        <f>Table4[[#This Row],[Gross Revenue]]*(1-Table4[[#This Row],[Discount]])</f>
        <v>1094.7239999999999</v>
      </c>
      <c r="K4703" s="4">
        <f>Table4[[#This Row],[Quantity]]*Table4[[#This Row],[CostPrice]]</f>
        <v>794.8</v>
      </c>
      <c r="L4703" s="4">
        <f>Table4[[#This Row],[Net Revenue]]-Table4[[#This Row],[Total Cost]]</f>
        <v>299.92399999999998</v>
      </c>
      <c r="M4703" t="str">
        <f>_xlfn.XLOOKUP(Table4[[#This Row],[ProductID]], Products!A:A,Products!B:B, "Not Found")</f>
        <v>Nor Bags</v>
      </c>
      <c r="N4703" t="str">
        <f>TEXT(Table4[[#This Row],[Date]], "mmm")</f>
        <v>Mar</v>
      </c>
      <c r="O4703" t="str">
        <f>TEXT(Table4[[#This Row],[Date]], "yyyy")</f>
        <v>2024</v>
      </c>
      <c r="P4703" t="str">
        <f>_xlfn.XLOOKUP(Table4[[#This Row],[ProductID]],Products!A:A,Products!C:C, "Not Found")</f>
        <v>Fashion</v>
      </c>
      <c r="Q4703" t="str">
        <f>_xlfn.XLOOKUP(Table4[[#This Row],[ProductID]],Products!A:A,Products!D:D,"Not Found")</f>
        <v>Bags</v>
      </c>
      <c r="R4703">
        <f>_xlfn.XLOOKUP(Table4[[#This Row],[ProductID]],Products!A:A,Products!E:E,"Not Found")</f>
        <v>1216.3599999999999</v>
      </c>
      <c r="S4703">
        <f>_xlfn.XLOOKUP(Table4[[#This Row],[ProductID]],Products!A:A,Products!F:F, "Not Found")</f>
        <v>794.8</v>
      </c>
      <c r="T4703" t="str">
        <f>_xlfn.XLOOKUP(Table4[[#This Row],[CustomerID]],Customers!A:A,Customers!D:D, "Not Found")</f>
        <v>M</v>
      </c>
      <c r="U4703" s="6">
        <f>_xlfn.XLOOKUP(Table4[[#This Row],[CustomerID]],Customers!A:A,Customers!E:E, "Not Found")</f>
        <v>26671</v>
      </c>
      <c r="V4703">
        <f ca="1">DATEDIF(Table4[[#This Row],[CustomerBirthday]], TODAY(), "Y")</f>
        <v>53</v>
      </c>
      <c r="W4703" t="str" cm="1">
        <f t="array" aca="1" ref="W4703" ca="1">_xlfn.IFS(Table4[[#This Row],[Age]]&lt;25, "Under 25",Table4[[#This Row],[Age]]=34, "25-34", Table4[[#This Row],[Age]]&lt;=49, "35-49", Table4[[#This Row],[Age]]&lt;=64, "50-64", Table4[[#This Row],[Age]]&gt;=65, "65+")</f>
        <v>50-64</v>
      </c>
      <c r="X4703" t="str">
        <f>_xlfn.XLOOKUP(Table4[[#This Row],[StoreID]],Stores!A:A,Stores!B:B, "Not found")</f>
        <v>MegaMart New Michele</v>
      </c>
      <c r="Y4703" t="str">
        <f>_xlfn.XLOOKUP(Table4[[#This Row],[StoreID]],Stores!A:A,Stores!C:C, "Not Found")</f>
        <v>New Michele</v>
      </c>
      <c r="Z4703" t="str">
        <f>_xlfn.XLOOKUP(Table4[[#This Row],[StoreID]],Stores!A:A,Stores!D:D, "Not Found")</f>
        <v>West</v>
      </c>
    </row>
    <row r="4704" spans="1:26">
      <c r="A4704" t="s">
        <v>5570</v>
      </c>
      <c r="B4704" s="1">
        <v>45396</v>
      </c>
      <c r="C4704" t="s">
        <v>551</v>
      </c>
      <c r="D4704" t="s">
        <v>745</v>
      </c>
      <c r="E4704" t="s">
        <v>831</v>
      </c>
      <c r="F4704">
        <v>1</v>
      </c>
      <c r="G4704">
        <v>0.15</v>
      </c>
      <c r="H4704" t="s">
        <v>868</v>
      </c>
      <c r="I4704" s="4">
        <f>Table4[[#This Row],[Quantity]]*Table4[[#This Row],[UnitPrice]]</f>
        <v>1193.0899999999999</v>
      </c>
      <c r="J4704" s="4">
        <f>Table4[[#This Row],[Gross Revenue]]*(1-Table4[[#This Row],[Discount]])</f>
        <v>1014.1264999999999</v>
      </c>
      <c r="K4704" s="4">
        <f>Table4[[#This Row],[Quantity]]*Table4[[#This Row],[CostPrice]]</f>
        <v>818.24</v>
      </c>
      <c r="L4704" s="4">
        <f>Table4[[#This Row],[Net Revenue]]-Table4[[#This Row],[Total Cost]]</f>
        <v>195.88649999999984</v>
      </c>
      <c r="M4704" t="str">
        <f>_xlfn.XLOOKUP(Table4[[#This Row],[ProductID]], Products!A:A,Products!B:B, "Not Found")</f>
        <v>Above Camera</v>
      </c>
      <c r="N4704" t="str">
        <f>TEXT(Table4[[#This Row],[Date]], "mmm")</f>
        <v>Apr</v>
      </c>
      <c r="O4704" t="str">
        <f>TEXT(Table4[[#This Row],[Date]], "yyyy")</f>
        <v>2024</v>
      </c>
      <c r="P4704" t="str">
        <f>_xlfn.XLOOKUP(Table4[[#This Row],[ProductID]],Products!A:A,Products!C:C, "Not Found")</f>
        <v>Electronics</v>
      </c>
      <c r="Q4704" t="str">
        <f>_xlfn.XLOOKUP(Table4[[#This Row],[ProductID]],Products!A:A,Products!D:D,"Not Found")</f>
        <v>Camera</v>
      </c>
      <c r="R4704">
        <f>_xlfn.XLOOKUP(Table4[[#This Row],[ProductID]],Products!A:A,Products!E:E,"Not Found")</f>
        <v>1193.0899999999999</v>
      </c>
      <c r="S4704">
        <f>_xlfn.XLOOKUP(Table4[[#This Row],[ProductID]],Products!A:A,Products!F:F, "Not Found")</f>
        <v>818.24</v>
      </c>
      <c r="T4704" t="str">
        <f>_xlfn.XLOOKUP(Table4[[#This Row],[CustomerID]],Customers!A:A,Customers!D:D, "Not Found")</f>
        <v>F</v>
      </c>
      <c r="U4704" s="6">
        <f>_xlfn.XLOOKUP(Table4[[#This Row],[CustomerID]],Customers!A:A,Customers!E:E, "Not Found")</f>
        <v>32240</v>
      </c>
      <c r="V4704">
        <f ca="1">DATEDIF(Table4[[#This Row],[CustomerBirthday]], TODAY(), "Y")</f>
        <v>38</v>
      </c>
      <c r="W4704" t="str" cm="1">
        <f t="array" aca="1" ref="W4704" ca="1">_xlfn.IFS(Table4[[#This Row],[Age]]&lt;25, "Under 25",Table4[[#This Row],[Age]]=34, "25-34", Table4[[#This Row],[Age]]&lt;=49, "35-49", Table4[[#This Row],[Age]]&lt;=64, "50-64", Table4[[#This Row],[Age]]&gt;=65, "65+")</f>
        <v>35-49</v>
      </c>
      <c r="X4704" t="str">
        <f>_xlfn.XLOOKUP(Table4[[#This Row],[StoreID]],Stores!A:A,Stores!B:B, "Not found")</f>
        <v>MegaMart Jimenezborough</v>
      </c>
      <c r="Y4704" t="str">
        <f>_xlfn.XLOOKUP(Table4[[#This Row],[StoreID]],Stores!A:A,Stores!C:C, "Not Found")</f>
        <v>Jimenezborough</v>
      </c>
      <c r="Z4704" t="str">
        <f>_xlfn.XLOOKUP(Table4[[#This Row],[StoreID]],Stores!A:A,Stores!D:D, "Not Found")</f>
        <v>South</v>
      </c>
    </row>
    <row r="4705" spans="1:26">
      <c r="A4705" t="s">
        <v>5571</v>
      </c>
      <c r="B4705" s="1">
        <v>45433</v>
      </c>
      <c r="C4705" t="s">
        <v>171</v>
      </c>
      <c r="D4705" t="s">
        <v>808</v>
      </c>
      <c r="E4705" t="s">
        <v>842</v>
      </c>
      <c r="F4705">
        <v>1</v>
      </c>
      <c r="G4705">
        <v>0.05</v>
      </c>
      <c r="H4705" t="s">
        <v>868</v>
      </c>
      <c r="I4705" s="4">
        <f>Table4[[#This Row],[Quantity]]*Table4[[#This Row],[UnitPrice]]</f>
        <v>1635.01</v>
      </c>
      <c r="J4705" s="4">
        <f>Table4[[#This Row],[Gross Revenue]]*(1-Table4[[#This Row],[Discount]])</f>
        <v>1553.2594999999999</v>
      </c>
      <c r="K4705" s="4">
        <f>Table4[[#This Row],[Quantity]]*Table4[[#This Row],[CostPrice]]</f>
        <v>1043.29</v>
      </c>
      <c r="L4705" s="4">
        <f>Table4[[#This Row],[Net Revenue]]-Table4[[#This Row],[Total Cost]]</f>
        <v>509.96949999999993</v>
      </c>
      <c r="M4705" t="str">
        <f>_xlfn.XLOOKUP(Table4[[#This Row],[ProductID]], Products!A:A,Products!B:B, "Not Found")</f>
        <v>Present Television</v>
      </c>
      <c r="N4705" t="str">
        <f>TEXT(Table4[[#This Row],[Date]], "mmm")</f>
        <v>May</v>
      </c>
      <c r="O4705" t="str">
        <f>TEXT(Table4[[#This Row],[Date]], "yyyy")</f>
        <v>2024</v>
      </c>
      <c r="P4705" t="str">
        <f>_xlfn.XLOOKUP(Table4[[#This Row],[ProductID]],Products!A:A,Products!C:C, "Not Found")</f>
        <v>Electronics</v>
      </c>
      <c r="Q4705" t="str">
        <f>_xlfn.XLOOKUP(Table4[[#This Row],[ProductID]],Products!A:A,Products!D:D,"Not Found")</f>
        <v>Television</v>
      </c>
      <c r="R4705">
        <f>_xlfn.XLOOKUP(Table4[[#This Row],[ProductID]],Products!A:A,Products!E:E,"Not Found")</f>
        <v>1635.01</v>
      </c>
      <c r="S4705">
        <f>_xlfn.XLOOKUP(Table4[[#This Row],[ProductID]],Products!A:A,Products!F:F, "Not Found")</f>
        <v>1043.29</v>
      </c>
      <c r="T4705" t="str">
        <f>_xlfn.XLOOKUP(Table4[[#This Row],[CustomerID]],Customers!A:A,Customers!D:D, "Not Found")</f>
        <v>M</v>
      </c>
      <c r="U4705" s="6">
        <f>_xlfn.XLOOKUP(Table4[[#This Row],[CustomerID]],Customers!A:A,Customers!E:E, "Not Found")</f>
        <v>22326</v>
      </c>
      <c r="V4705">
        <f ca="1">DATEDIF(Table4[[#This Row],[CustomerBirthday]], TODAY(), "Y")</f>
        <v>65</v>
      </c>
      <c r="W4705" t="str" cm="1">
        <f t="array" aca="1" ref="W4705" ca="1">_xlfn.IFS(Table4[[#This Row],[Age]]&lt;25, "Under 25",Table4[[#This Row],[Age]]=34, "25-34", Table4[[#This Row],[Age]]&lt;=49, "35-49", Table4[[#This Row],[Age]]&lt;=64, "50-64", Table4[[#This Row],[Age]]&gt;=65, "65+")</f>
        <v>65+</v>
      </c>
      <c r="X4705" t="str">
        <f>_xlfn.XLOOKUP(Table4[[#This Row],[StoreID]],Stores!A:A,Stores!B:B, "Not found")</f>
        <v>MegaMart Brianahaven</v>
      </c>
      <c r="Y4705" t="str">
        <f>_xlfn.XLOOKUP(Table4[[#This Row],[StoreID]],Stores!A:A,Stores!C:C, "Not Found")</f>
        <v>Brianahaven</v>
      </c>
      <c r="Z4705" t="str">
        <f>_xlfn.XLOOKUP(Table4[[#This Row],[StoreID]],Stores!A:A,Stores!D:D, "Not Found")</f>
        <v>North</v>
      </c>
    </row>
    <row r="4706" spans="1:26">
      <c r="A4706" t="s">
        <v>5572</v>
      </c>
      <c r="B4706" s="1">
        <v>45407</v>
      </c>
      <c r="C4706" t="s">
        <v>386</v>
      </c>
      <c r="D4706" t="s">
        <v>786</v>
      </c>
      <c r="E4706" t="s">
        <v>831</v>
      </c>
      <c r="F4706">
        <v>3</v>
      </c>
      <c r="G4706">
        <v>0.1</v>
      </c>
      <c r="H4706" t="s">
        <v>875</v>
      </c>
      <c r="I4706" s="4">
        <f>Table4[[#This Row],[Quantity]]*Table4[[#This Row],[UnitPrice]]</f>
        <v>87.72</v>
      </c>
      <c r="J4706" s="4">
        <f>Table4[[#This Row],[Gross Revenue]]*(1-Table4[[#This Row],[Discount]])</f>
        <v>78.948000000000008</v>
      </c>
      <c r="K4706" s="4">
        <f>Table4[[#This Row],[Quantity]]*Table4[[#This Row],[CostPrice]]</f>
        <v>45.839999999999996</v>
      </c>
      <c r="L4706" s="4">
        <f>Table4[[#This Row],[Net Revenue]]-Table4[[#This Row],[Total Cost]]</f>
        <v>33.108000000000011</v>
      </c>
      <c r="M4706" t="str">
        <f>_xlfn.XLOOKUP(Table4[[#This Row],[ProductID]], Products!A:A,Products!B:B, "Not Found")</f>
        <v>National Watches</v>
      </c>
      <c r="N4706" t="str">
        <f>TEXT(Table4[[#This Row],[Date]], "mmm")</f>
        <v>Apr</v>
      </c>
      <c r="O4706" t="str">
        <f>TEXT(Table4[[#This Row],[Date]], "yyyy")</f>
        <v>2024</v>
      </c>
      <c r="P4706" t="str">
        <f>_xlfn.XLOOKUP(Table4[[#This Row],[ProductID]],Products!A:A,Products!C:C, "Not Found")</f>
        <v>Fashion</v>
      </c>
      <c r="Q4706" t="str">
        <f>_xlfn.XLOOKUP(Table4[[#This Row],[ProductID]],Products!A:A,Products!D:D,"Not Found")</f>
        <v>Watches</v>
      </c>
      <c r="R4706">
        <f>_xlfn.XLOOKUP(Table4[[#This Row],[ProductID]],Products!A:A,Products!E:E,"Not Found")</f>
        <v>29.24</v>
      </c>
      <c r="S4706">
        <f>_xlfn.XLOOKUP(Table4[[#This Row],[ProductID]],Products!A:A,Products!F:F, "Not Found")</f>
        <v>15.28</v>
      </c>
      <c r="T4706" t="str">
        <f>_xlfn.XLOOKUP(Table4[[#This Row],[CustomerID]],Customers!A:A,Customers!D:D, "Not Found")</f>
        <v>F</v>
      </c>
      <c r="U4706" s="6">
        <f>_xlfn.XLOOKUP(Table4[[#This Row],[CustomerID]],Customers!A:A,Customers!E:E, "Not Found")</f>
        <v>23676</v>
      </c>
      <c r="V4706">
        <f ca="1">DATEDIF(Table4[[#This Row],[CustomerBirthday]], TODAY(), "Y")</f>
        <v>61</v>
      </c>
      <c r="W4706" t="str" cm="1">
        <f t="array" aca="1" ref="W4706" ca="1">_xlfn.IFS(Table4[[#This Row],[Age]]&lt;25, "Under 25",Table4[[#This Row],[Age]]=34, "25-34", Table4[[#This Row],[Age]]&lt;=49, "35-49", Table4[[#This Row],[Age]]&lt;=64, "50-64", Table4[[#This Row],[Age]]&gt;=65, "65+")</f>
        <v>50-64</v>
      </c>
      <c r="X4706" t="str">
        <f>_xlfn.XLOOKUP(Table4[[#This Row],[StoreID]],Stores!A:A,Stores!B:B, "Not found")</f>
        <v>MegaMart Jimenezborough</v>
      </c>
      <c r="Y4706" t="str">
        <f>_xlfn.XLOOKUP(Table4[[#This Row],[StoreID]],Stores!A:A,Stores!C:C, "Not Found")</f>
        <v>Jimenezborough</v>
      </c>
      <c r="Z4706" t="str">
        <f>_xlfn.XLOOKUP(Table4[[#This Row],[StoreID]],Stores!A:A,Stores!D:D, "Not Found")</f>
        <v>South</v>
      </c>
    </row>
    <row r="4707" spans="1:26">
      <c r="A4707" t="s">
        <v>5573</v>
      </c>
      <c r="B4707" s="1">
        <v>45184</v>
      </c>
      <c r="C4707" t="s">
        <v>539</v>
      </c>
      <c r="D4707" t="s">
        <v>816</v>
      </c>
      <c r="E4707" t="s">
        <v>839</v>
      </c>
      <c r="F4707">
        <v>4</v>
      </c>
      <c r="G4707">
        <v>0.05</v>
      </c>
      <c r="H4707" t="s">
        <v>871</v>
      </c>
      <c r="I4707" s="4">
        <f>Table4[[#This Row],[Quantity]]*Table4[[#This Row],[UnitPrice]]</f>
        <v>7516.32</v>
      </c>
      <c r="J4707" s="4">
        <f>Table4[[#This Row],[Gross Revenue]]*(1-Table4[[#This Row],[Discount]])</f>
        <v>7140.503999999999</v>
      </c>
      <c r="K4707" s="4">
        <f>Table4[[#This Row],[Quantity]]*Table4[[#This Row],[CostPrice]]</f>
        <v>4018.24</v>
      </c>
      <c r="L4707" s="4">
        <f>Table4[[#This Row],[Net Revenue]]-Table4[[#This Row],[Total Cost]]</f>
        <v>3122.2639999999992</v>
      </c>
      <c r="M4707" t="str">
        <f>_xlfn.XLOOKUP(Table4[[#This Row],[ProductID]], Products!A:A,Products!B:B, "Not Found")</f>
        <v>Set Dairy</v>
      </c>
      <c r="N4707" t="str">
        <f>TEXT(Table4[[#This Row],[Date]], "mmm")</f>
        <v>Sep</v>
      </c>
      <c r="O4707" t="str">
        <f>TEXT(Table4[[#This Row],[Date]], "yyyy")</f>
        <v>2023</v>
      </c>
      <c r="P4707" t="str">
        <f>_xlfn.XLOOKUP(Table4[[#This Row],[ProductID]],Products!A:A,Products!C:C, "Not Found")</f>
        <v>Groceries</v>
      </c>
      <c r="Q4707" t="str">
        <f>_xlfn.XLOOKUP(Table4[[#This Row],[ProductID]],Products!A:A,Products!D:D,"Not Found")</f>
        <v>Dairy</v>
      </c>
      <c r="R4707">
        <f>_xlfn.XLOOKUP(Table4[[#This Row],[ProductID]],Products!A:A,Products!E:E,"Not Found")</f>
        <v>1879.08</v>
      </c>
      <c r="S4707">
        <f>_xlfn.XLOOKUP(Table4[[#This Row],[ProductID]],Products!A:A,Products!F:F, "Not Found")</f>
        <v>1004.56</v>
      </c>
      <c r="T4707" t="str">
        <f>_xlfn.XLOOKUP(Table4[[#This Row],[CustomerID]],Customers!A:A,Customers!D:D, "Not Found")</f>
        <v>M</v>
      </c>
      <c r="U4707" s="6">
        <f>_xlfn.XLOOKUP(Table4[[#This Row],[CustomerID]],Customers!A:A,Customers!E:E, "Not Found")</f>
        <v>28514</v>
      </c>
      <c r="V4707">
        <f ca="1">DATEDIF(Table4[[#This Row],[CustomerBirthday]], TODAY(), "Y")</f>
        <v>48</v>
      </c>
      <c r="W4707" t="str" cm="1">
        <f t="array" aca="1" ref="W4707" ca="1">_xlfn.IFS(Table4[[#This Row],[Age]]&lt;25, "Under 25",Table4[[#This Row],[Age]]=34, "25-34", Table4[[#This Row],[Age]]&lt;=49, "35-49", Table4[[#This Row],[Age]]&lt;=64, "50-64", Table4[[#This Row],[Age]]&gt;=65, "65+")</f>
        <v>35-49</v>
      </c>
      <c r="X4707" t="str">
        <f>_xlfn.XLOOKUP(Table4[[#This Row],[StoreID]],Stores!A:A,Stores!B:B, "Not found")</f>
        <v>MegaMart New Michele</v>
      </c>
      <c r="Y4707" t="str">
        <f>_xlfn.XLOOKUP(Table4[[#This Row],[StoreID]],Stores!A:A,Stores!C:C, "Not Found")</f>
        <v>New Michele</v>
      </c>
      <c r="Z4707" t="str">
        <f>_xlfn.XLOOKUP(Table4[[#This Row],[StoreID]],Stores!A:A,Stores!D:D, "Not Found")</f>
        <v>West</v>
      </c>
    </row>
    <row r="4708" spans="1:26">
      <c r="A4708" t="s">
        <v>5574</v>
      </c>
      <c r="B4708" s="1">
        <v>45305</v>
      </c>
      <c r="C4708" t="s">
        <v>74</v>
      </c>
      <c r="D4708" t="s">
        <v>757</v>
      </c>
      <c r="E4708" t="s">
        <v>842</v>
      </c>
      <c r="F4708">
        <v>3</v>
      </c>
      <c r="G4708">
        <v>0</v>
      </c>
      <c r="H4708" t="s">
        <v>875</v>
      </c>
      <c r="I4708" s="4">
        <f>Table4[[#This Row],[Quantity]]*Table4[[#This Row],[UnitPrice]]</f>
        <v>3738.33</v>
      </c>
      <c r="J4708" s="4">
        <f>Table4[[#This Row],[Gross Revenue]]*(1-Table4[[#This Row],[Discount]])</f>
        <v>3738.33</v>
      </c>
      <c r="K4708" s="4">
        <f>Table4[[#This Row],[Quantity]]*Table4[[#This Row],[CostPrice]]</f>
        <v>2500.56</v>
      </c>
      <c r="L4708" s="4">
        <f>Table4[[#This Row],[Net Revenue]]-Table4[[#This Row],[Total Cost]]</f>
        <v>1237.77</v>
      </c>
      <c r="M4708" t="str">
        <f>_xlfn.XLOOKUP(Table4[[#This Row],[ProductID]], Products!A:A,Products!B:B, "Not Found")</f>
        <v>Find Headphones</v>
      </c>
      <c r="N4708" t="str">
        <f>TEXT(Table4[[#This Row],[Date]], "mmm")</f>
        <v>Jan</v>
      </c>
      <c r="O4708" t="str">
        <f>TEXT(Table4[[#This Row],[Date]], "yyyy")</f>
        <v>2024</v>
      </c>
      <c r="P4708" t="str">
        <f>_xlfn.XLOOKUP(Table4[[#This Row],[ProductID]],Products!A:A,Products!C:C, "Not Found")</f>
        <v>Electronics</v>
      </c>
      <c r="Q4708" t="str">
        <f>_xlfn.XLOOKUP(Table4[[#This Row],[ProductID]],Products!A:A,Products!D:D,"Not Found")</f>
        <v>Headphones</v>
      </c>
      <c r="R4708">
        <f>_xlfn.XLOOKUP(Table4[[#This Row],[ProductID]],Products!A:A,Products!E:E,"Not Found")</f>
        <v>1246.1099999999999</v>
      </c>
      <c r="S4708">
        <f>_xlfn.XLOOKUP(Table4[[#This Row],[ProductID]],Products!A:A,Products!F:F, "Not Found")</f>
        <v>833.52</v>
      </c>
      <c r="T4708" t="str">
        <f>_xlfn.XLOOKUP(Table4[[#This Row],[CustomerID]],Customers!A:A,Customers!D:D, "Not Found")</f>
        <v>M</v>
      </c>
      <c r="U4708" s="6">
        <f>_xlfn.XLOOKUP(Table4[[#This Row],[CustomerID]],Customers!A:A,Customers!E:E, "Not Found")</f>
        <v>34565</v>
      </c>
      <c r="V4708">
        <f ca="1">DATEDIF(Table4[[#This Row],[CustomerBirthday]], TODAY(), "Y")</f>
        <v>31</v>
      </c>
      <c r="W4708" t="str" cm="1">
        <f t="array" aca="1" ref="W4708" ca="1">_xlfn.IFS(Table4[[#This Row],[Age]]&lt;25, "Under 25",Table4[[#This Row],[Age]]=34, "25-34", Table4[[#This Row],[Age]]&lt;=49, "35-49", Table4[[#This Row],[Age]]&lt;=64, "50-64", Table4[[#This Row],[Age]]&gt;=65, "65+")</f>
        <v>35-49</v>
      </c>
      <c r="X4708" t="str">
        <f>_xlfn.XLOOKUP(Table4[[#This Row],[StoreID]],Stores!A:A,Stores!B:B, "Not found")</f>
        <v>MegaMart Brianahaven</v>
      </c>
      <c r="Y4708" t="str">
        <f>_xlfn.XLOOKUP(Table4[[#This Row],[StoreID]],Stores!A:A,Stores!C:C, "Not Found")</f>
        <v>Brianahaven</v>
      </c>
      <c r="Z4708" t="str">
        <f>_xlfn.XLOOKUP(Table4[[#This Row],[StoreID]],Stores!A:A,Stores!D:D, "Not Found")</f>
        <v>North</v>
      </c>
    </row>
    <row r="4709" spans="1:26">
      <c r="A4709" t="s">
        <v>5575</v>
      </c>
      <c r="B4709" s="1">
        <v>45465</v>
      </c>
      <c r="C4709" t="s">
        <v>650</v>
      </c>
      <c r="D4709" t="s">
        <v>826</v>
      </c>
      <c r="E4709" t="s">
        <v>835</v>
      </c>
      <c r="F4709">
        <v>5</v>
      </c>
      <c r="G4709">
        <v>0</v>
      </c>
      <c r="H4709" t="s">
        <v>875</v>
      </c>
      <c r="I4709" s="4">
        <f>Table4[[#This Row],[Quantity]]*Table4[[#This Row],[UnitPrice]]</f>
        <v>5223.2000000000007</v>
      </c>
      <c r="J4709" s="4">
        <f>Table4[[#This Row],[Gross Revenue]]*(1-Table4[[#This Row],[Discount]])</f>
        <v>5223.2000000000007</v>
      </c>
      <c r="K4709" s="4">
        <f>Table4[[#This Row],[Quantity]]*Table4[[#This Row],[CostPrice]]</f>
        <v>3875.3500000000004</v>
      </c>
      <c r="L4709" s="4">
        <f>Table4[[#This Row],[Net Revenue]]-Table4[[#This Row],[Total Cost]]</f>
        <v>1347.8500000000004</v>
      </c>
      <c r="M4709" t="str">
        <f>_xlfn.XLOOKUP(Table4[[#This Row],[ProductID]], Products!A:A,Products!B:B, "Not Found")</f>
        <v>Maybe Footwear</v>
      </c>
      <c r="N4709" t="str">
        <f>TEXT(Table4[[#This Row],[Date]], "mmm")</f>
        <v>Jun</v>
      </c>
      <c r="O4709" t="str">
        <f>TEXT(Table4[[#This Row],[Date]], "yyyy")</f>
        <v>2024</v>
      </c>
      <c r="P4709" t="str">
        <f>_xlfn.XLOOKUP(Table4[[#This Row],[ProductID]],Products!A:A,Products!C:C, "Not Found")</f>
        <v>Fashion</v>
      </c>
      <c r="Q4709" t="str">
        <f>_xlfn.XLOOKUP(Table4[[#This Row],[ProductID]],Products!A:A,Products!D:D,"Not Found")</f>
        <v>Footwear</v>
      </c>
      <c r="R4709">
        <f>_xlfn.XLOOKUP(Table4[[#This Row],[ProductID]],Products!A:A,Products!E:E,"Not Found")</f>
        <v>1044.6400000000001</v>
      </c>
      <c r="S4709">
        <f>_xlfn.XLOOKUP(Table4[[#This Row],[ProductID]],Products!A:A,Products!F:F, "Not Found")</f>
        <v>775.07</v>
      </c>
      <c r="T4709" t="str">
        <f>_xlfn.XLOOKUP(Table4[[#This Row],[CustomerID]],Customers!A:A,Customers!D:D, "Not Found")</f>
        <v>M</v>
      </c>
      <c r="U4709" s="6">
        <f>_xlfn.XLOOKUP(Table4[[#This Row],[CustomerID]],Customers!A:A,Customers!E:E, "Not Found")</f>
        <v>37724</v>
      </c>
      <c r="V4709">
        <f ca="1">DATEDIF(Table4[[#This Row],[CustomerBirthday]], TODAY(), "Y")</f>
        <v>23</v>
      </c>
      <c r="W4709" t="str" cm="1">
        <f t="array" aca="1" ref="W4709" ca="1">_xlfn.IFS(Table4[[#This Row],[Age]]&lt;25, "Under 25",Table4[[#This Row],[Age]]=34, "25-34", Table4[[#This Row],[Age]]&lt;=49, "35-49", Table4[[#This Row],[Age]]&lt;=64, "50-64", Table4[[#This Row],[Age]]&gt;=65, "65+")</f>
        <v>Under 25</v>
      </c>
      <c r="X4709" t="str">
        <f>_xlfn.XLOOKUP(Table4[[#This Row],[StoreID]],Stores!A:A,Stores!B:B, "Not found")</f>
        <v>MegaMart Peckmouth</v>
      </c>
      <c r="Y4709" t="str">
        <f>_xlfn.XLOOKUP(Table4[[#This Row],[StoreID]],Stores!A:A,Stores!C:C, "Not Found")</f>
        <v>Peckmouth</v>
      </c>
      <c r="Z4709" t="str">
        <f>_xlfn.XLOOKUP(Table4[[#This Row],[StoreID]],Stores!A:A,Stores!D:D, "Not Found")</f>
        <v>East</v>
      </c>
    </row>
    <row r="4710" spans="1:26">
      <c r="A4710" t="s">
        <v>5576</v>
      </c>
      <c r="B4710" s="1">
        <v>45467</v>
      </c>
      <c r="C4710" t="s">
        <v>666</v>
      </c>
      <c r="D4710" t="s">
        <v>826</v>
      </c>
      <c r="E4710" t="s">
        <v>831</v>
      </c>
      <c r="F4710">
        <v>5</v>
      </c>
      <c r="G4710">
        <v>0.05</v>
      </c>
      <c r="H4710" t="s">
        <v>871</v>
      </c>
      <c r="I4710" s="4">
        <f>Table4[[#This Row],[Quantity]]*Table4[[#This Row],[UnitPrice]]</f>
        <v>5223.2000000000007</v>
      </c>
      <c r="J4710" s="4">
        <f>Table4[[#This Row],[Gross Revenue]]*(1-Table4[[#This Row],[Discount]])</f>
        <v>4962.0400000000009</v>
      </c>
      <c r="K4710" s="4">
        <f>Table4[[#This Row],[Quantity]]*Table4[[#This Row],[CostPrice]]</f>
        <v>3875.3500000000004</v>
      </c>
      <c r="L4710" s="4">
        <f>Table4[[#This Row],[Net Revenue]]-Table4[[#This Row],[Total Cost]]</f>
        <v>1086.6900000000005</v>
      </c>
      <c r="M4710" t="str">
        <f>_xlfn.XLOOKUP(Table4[[#This Row],[ProductID]], Products!A:A,Products!B:B, "Not Found")</f>
        <v>Maybe Footwear</v>
      </c>
      <c r="N4710" t="str">
        <f>TEXT(Table4[[#This Row],[Date]], "mmm")</f>
        <v>Jun</v>
      </c>
      <c r="O4710" t="str">
        <f>TEXT(Table4[[#This Row],[Date]], "yyyy")</f>
        <v>2024</v>
      </c>
      <c r="P4710" t="str">
        <f>_xlfn.XLOOKUP(Table4[[#This Row],[ProductID]],Products!A:A,Products!C:C, "Not Found")</f>
        <v>Fashion</v>
      </c>
      <c r="Q4710" t="str">
        <f>_xlfn.XLOOKUP(Table4[[#This Row],[ProductID]],Products!A:A,Products!D:D,"Not Found")</f>
        <v>Footwear</v>
      </c>
      <c r="R4710">
        <f>_xlfn.XLOOKUP(Table4[[#This Row],[ProductID]],Products!A:A,Products!E:E,"Not Found")</f>
        <v>1044.6400000000001</v>
      </c>
      <c r="S4710">
        <f>_xlfn.XLOOKUP(Table4[[#This Row],[ProductID]],Products!A:A,Products!F:F, "Not Found")</f>
        <v>775.07</v>
      </c>
      <c r="T4710" t="str">
        <f>_xlfn.XLOOKUP(Table4[[#This Row],[CustomerID]],Customers!A:A,Customers!D:D, "Not Found")</f>
        <v>M</v>
      </c>
      <c r="U4710" s="6">
        <f>_xlfn.XLOOKUP(Table4[[#This Row],[CustomerID]],Customers!A:A,Customers!E:E, "Not Found")</f>
        <v>24326</v>
      </c>
      <c r="V4710">
        <f ca="1">DATEDIF(Table4[[#This Row],[CustomerBirthday]], TODAY(), "Y")</f>
        <v>59</v>
      </c>
      <c r="W4710" t="str" cm="1">
        <f t="array" aca="1" ref="W4710" ca="1">_xlfn.IFS(Table4[[#This Row],[Age]]&lt;25, "Under 25",Table4[[#This Row],[Age]]=34, "25-34", Table4[[#This Row],[Age]]&lt;=49, "35-49", Table4[[#This Row],[Age]]&lt;=64, "50-64", Table4[[#This Row],[Age]]&gt;=65, "65+")</f>
        <v>50-64</v>
      </c>
      <c r="X4710" t="str">
        <f>_xlfn.XLOOKUP(Table4[[#This Row],[StoreID]],Stores!A:A,Stores!B:B, "Not found")</f>
        <v>MegaMart Jimenezborough</v>
      </c>
      <c r="Y4710" t="str">
        <f>_xlfn.XLOOKUP(Table4[[#This Row],[StoreID]],Stores!A:A,Stores!C:C, "Not Found")</f>
        <v>Jimenezborough</v>
      </c>
      <c r="Z4710" t="str">
        <f>_xlfn.XLOOKUP(Table4[[#This Row],[StoreID]],Stores!A:A,Stores!D:D, "Not Found")</f>
        <v>South</v>
      </c>
    </row>
    <row r="4711" spans="1:26">
      <c r="A4711" t="s">
        <v>5577</v>
      </c>
      <c r="B4711" s="1">
        <v>45519</v>
      </c>
      <c r="C4711" t="s">
        <v>358</v>
      </c>
      <c r="D4711" t="s">
        <v>753</v>
      </c>
      <c r="E4711" t="s">
        <v>835</v>
      </c>
      <c r="F4711">
        <v>5</v>
      </c>
      <c r="G4711">
        <v>0.05</v>
      </c>
      <c r="H4711" t="s">
        <v>871</v>
      </c>
      <c r="I4711" s="4">
        <f>Table4[[#This Row],[Quantity]]*Table4[[#This Row],[UnitPrice]]</f>
        <v>1352.25</v>
      </c>
      <c r="J4711" s="4">
        <f>Table4[[#This Row],[Gross Revenue]]*(1-Table4[[#This Row],[Discount]])</f>
        <v>1284.6375</v>
      </c>
      <c r="K4711" s="4">
        <f>Table4[[#This Row],[Quantity]]*Table4[[#This Row],[CostPrice]]</f>
        <v>938</v>
      </c>
      <c r="L4711" s="4">
        <f>Table4[[#This Row],[Net Revenue]]-Table4[[#This Row],[Total Cost]]</f>
        <v>346.63750000000005</v>
      </c>
      <c r="M4711" t="str">
        <f>_xlfn.XLOOKUP(Table4[[#This Row],[ProductID]], Products!A:A,Products!B:B, "Not Found")</f>
        <v>Whether Bags</v>
      </c>
      <c r="N4711" t="str">
        <f>TEXT(Table4[[#This Row],[Date]], "mmm")</f>
        <v>Aug</v>
      </c>
      <c r="O4711" t="str">
        <f>TEXT(Table4[[#This Row],[Date]], "yyyy")</f>
        <v>2024</v>
      </c>
      <c r="P4711" t="str">
        <f>_xlfn.XLOOKUP(Table4[[#This Row],[ProductID]],Products!A:A,Products!C:C, "Not Found")</f>
        <v>Fashion</v>
      </c>
      <c r="Q4711" t="str">
        <f>_xlfn.XLOOKUP(Table4[[#This Row],[ProductID]],Products!A:A,Products!D:D,"Not Found")</f>
        <v>Bags</v>
      </c>
      <c r="R4711">
        <f>_xlfn.XLOOKUP(Table4[[#This Row],[ProductID]],Products!A:A,Products!E:E,"Not Found")</f>
        <v>270.45</v>
      </c>
      <c r="S4711">
        <f>_xlfn.XLOOKUP(Table4[[#This Row],[ProductID]],Products!A:A,Products!F:F, "Not Found")</f>
        <v>187.6</v>
      </c>
      <c r="T4711" t="str">
        <f>_xlfn.XLOOKUP(Table4[[#This Row],[CustomerID]],Customers!A:A,Customers!D:D, "Not Found")</f>
        <v>M</v>
      </c>
      <c r="U4711" s="6">
        <f>_xlfn.XLOOKUP(Table4[[#This Row],[CustomerID]],Customers!A:A,Customers!E:E, "Not Found")</f>
        <v>30183</v>
      </c>
      <c r="V4711">
        <f ca="1">DATEDIF(Table4[[#This Row],[CustomerBirthday]], TODAY(), "Y")</f>
        <v>43</v>
      </c>
      <c r="W4711" t="str" cm="1">
        <f t="array" aca="1" ref="W4711" ca="1">_xlfn.IFS(Table4[[#This Row],[Age]]&lt;25, "Under 25",Table4[[#This Row],[Age]]=34, "25-34", Table4[[#This Row],[Age]]&lt;=49, "35-49", Table4[[#This Row],[Age]]&lt;=64, "50-64", Table4[[#This Row],[Age]]&gt;=65, "65+")</f>
        <v>35-49</v>
      </c>
      <c r="X4711" t="str">
        <f>_xlfn.XLOOKUP(Table4[[#This Row],[StoreID]],Stores!A:A,Stores!B:B, "Not found")</f>
        <v>MegaMart Peckmouth</v>
      </c>
      <c r="Y4711" t="str">
        <f>_xlfn.XLOOKUP(Table4[[#This Row],[StoreID]],Stores!A:A,Stores!C:C, "Not Found")</f>
        <v>Peckmouth</v>
      </c>
      <c r="Z4711" t="str">
        <f>_xlfn.XLOOKUP(Table4[[#This Row],[StoreID]],Stores!A:A,Stores!D:D, "Not Found")</f>
        <v>East</v>
      </c>
    </row>
    <row r="4712" spans="1:26">
      <c r="A4712" t="s">
        <v>5578</v>
      </c>
      <c r="B4712" s="1">
        <v>45556</v>
      </c>
      <c r="C4712" t="s">
        <v>163</v>
      </c>
      <c r="D4712" t="s">
        <v>808</v>
      </c>
      <c r="E4712" t="s">
        <v>839</v>
      </c>
      <c r="F4712">
        <v>4</v>
      </c>
      <c r="G4712">
        <v>0</v>
      </c>
      <c r="H4712" t="s">
        <v>875</v>
      </c>
      <c r="I4712" s="4">
        <f>Table4[[#This Row],[Quantity]]*Table4[[#This Row],[UnitPrice]]</f>
        <v>6540.04</v>
      </c>
      <c r="J4712" s="4">
        <f>Table4[[#This Row],[Gross Revenue]]*(1-Table4[[#This Row],[Discount]])</f>
        <v>6540.04</v>
      </c>
      <c r="K4712" s="4">
        <f>Table4[[#This Row],[Quantity]]*Table4[[#This Row],[CostPrice]]</f>
        <v>4173.16</v>
      </c>
      <c r="L4712" s="4">
        <f>Table4[[#This Row],[Net Revenue]]-Table4[[#This Row],[Total Cost]]</f>
        <v>2366.88</v>
      </c>
      <c r="M4712" t="str">
        <f>_xlfn.XLOOKUP(Table4[[#This Row],[ProductID]], Products!A:A,Products!B:B, "Not Found")</f>
        <v>Present Television</v>
      </c>
      <c r="N4712" t="str">
        <f>TEXT(Table4[[#This Row],[Date]], "mmm")</f>
        <v>Sep</v>
      </c>
      <c r="O4712" t="str">
        <f>TEXT(Table4[[#This Row],[Date]], "yyyy")</f>
        <v>2024</v>
      </c>
      <c r="P4712" t="str">
        <f>_xlfn.XLOOKUP(Table4[[#This Row],[ProductID]],Products!A:A,Products!C:C, "Not Found")</f>
        <v>Electronics</v>
      </c>
      <c r="Q4712" t="str">
        <f>_xlfn.XLOOKUP(Table4[[#This Row],[ProductID]],Products!A:A,Products!D:D,"Not Found")</f>
        <v>Television</v>
      </c>
      <c r="R4712">
        <f>_xlfn.XLOOKUP(Table4[[#This Row],[ProductID]],Products!A:A,Products!E:E,"Not Found")</f>
        <v>1635.01</v>
      </c>
      <c r="S4712">
        <f>_xlfn.XLOOKUP(Table4[[#This Row],[ProductID]],Products!A:A,Products!F:F, "Not Found")</f>
        <v>1043.29</v>
      </c>
      <c r="T4712" t="str">
        <f>_xlfn.XLOOKUP(Table4[[#This Row],[CustomerID]],Customers!A:A,Customers!D:D, "Not Found")</f>
        <v>F</v>
      </c>
      <c r="U4712" s="6">
        <f>_xlfn.XLOOKUP(Table4[[#This Row],[CustomerID]],Customers!A:A,Customers!E:E, "Not Found")</f>
        <v>36564</v>
      </c>
      <c r="V4712">
        <f ca="1">DATEDIF(Table4[[#This Row],[CustomerBirthday]], TODAY(), "Y")</f>
        <v>26</v>
      </c>
      <c r="W4712" t="str" cm="1">
        <f t="array" aca="1" ref="W4712" ca="1">_xlfn.IFS(Table4[[#This Row],[Age]]&lt;25, "Under 25",Table4[[#This Row],[Age]]=34, "25-34", Table4[[#This Row],[Age]]&lt;=49, "35-49", Table4[[#This Row],[Age]]&lt;=64, "50-64", Table4[[#This Row],[Age]]&gt;=65, "65+")</f>
        <v>35-49</v>
      </c>
      <c r="X4712" t="str">
        <f>_xlfn.XLOOKUP(Table4[[#This Row],[StoreID]],Stores!A:A,Stores!B:B, "Not found")</f>
        <v>MegaMart New Michele</v>
      </c>
      <c r="Y4712" t="str">
        <f>_xlfn.XLOOKUP(Table4[[#This Row],[StoreID]],Stores!A:A,Stores!C:C, "Not Found")</f>
        <v>New Michele</v>
      </c>
      <c r="Z4712" t="str">
        <f>_xlfn.XLOOKUP(Table4[[#This Row],[StoreID]],Stores!A:A,Stores!D:D, "Not Found")</f>
        <v>West</v>
      </c>
    </row>
    <row r="4713" spans="1:26">
      <c r="A4713" t="s">
        <v>5579</v>
      </c>
      <c r="B4713" s="1">
        <v>45467</v>
      </c>
      <c r="C4713" t="s">
        <v>549</v>
      </c>
      <c r="D4713" t="s">
        <v>780</v>
      </c>
      <c r="E4713" t="s">
        <v>835</v>
      </c>
      <c r="F4713">
        <v>4</v>
      </c>
      <c r="G4713">
        <v>0</v>
      </c>
      <c r="H4713" t="s">
        <v>875</v>
      </c>
      <c r="I4713" s="4">
        <f>Table4[[#This Row],[Quantity]]*Table4[[#This Row],[UnitPrice]]</f>
        <v>5088.92</v>
      </c>
      <c r="J4713" s="4">
        <f>Table4[[#This Row],[Gross Revenue]]*(1-Table4[[#This Row],[Discount]])</f>
        <v>5088.92</v>
      </c>
      <c r="K4713" s="4">
        <f>Table4[[#This Row],[Quantity]]*Table4[[#This Row],[CostPrice]]</f>
        <v>3810.6</v>
      </c>
      <c r="L4713" s="4">
        <f>Table4[[#This Row],[Net Revenue]]-Table4[[#This Row],[Total Cost]]</f>
        <v>1278.3200000000002</v>
      </c>
      <c r="M4713" t="str">
        <f>_xlfn.XLOOKUP(Table4[[#This Row],[ProductID]], Products!A:A,Products!B:B, "Not Found")</f>
        <v>Hospital Smartphone</v>
      </c>
      <c r="N4713" t="str">
        <f>TEXT(Table4[[#This Row],[Date]], "mmm")</f>
        <v>Jun</v>
      </c>
      <c r="O4713" t="str">
        <f>TEXT(Table4[[#This Row],[Date]], "yyyy")</f>
        <v>2024</v>
      </c>
      <c r="P4713" t="str">
        <f>_xlfn.XLOOKUP(Table4[[#This Row],[ProductID]],Products!A:A,Products!C:C, "Not Found")</f>
        <v>Electronics</v>
      </c>
      <c r="Q4713" t="str">
        <f>_xlfn.XLOOKUP(Table4[[#This Row],[ProductID]],Products!A:A,Products!D:D,"Not Found")</f>
        <v>Smartphone</v>
      </c>
      <c r="R4713">
        <f>_xlfn.XLOOKUP(Table4[[#This Row],[ProductID]],Products!A:A,Products!E:E,"Not Found")</f>
        <v>1272.23</v>
      </c>
      <c r="S4713">
        <f>_xlfn.XLOOKUP(Table4[[#This Row],[ProductID]],Products!A:A,Products!F:F, "Not Found")</f>
        <v>952.65</v>
      </c>
      <c r="T4713" t="str">
        <f>_xlfn.XLOOKUP(Table4[[#This Row],[CustomerID]],Customers!A:A,Customers!D:D, "Not Found")</f>
        <v>M</v>
      </c>
      <c r="U4713" s="6">
        <f>_xlfn.XLOOKUP(Table4[[#This Row],[CustomerID]],Customers!A:A,Customers!E:E, "Not Found")</f>
        <v>31945</v>
      </c>
      <c r="V4713">
        <f ca="1">DATEDIF(Table4[[#This Row],[CustomerBirthday]], TODAY(), "Y")</f>
        <v>39</v>
      </c>
      <c r="W4713" t="str" cm="1">
        <f t="array" aca="1" ref="W4713" ca="1">_xlfn.IFS(Table4[[#This Row],[Age]]&lt;25, "Under 25",Table4[[#This Row],[Age]]=34, "25-34", Table4[[#This Row],[Age]]&lt;=49, "35-49", Table4[[#This Row],[Age]]&lt;=64, "50-64", Table4[[#This Row],[Age]]&gt;=65, "65+")</f>
        <v>35-49</v>
      </c>
      <c r="X4713" t="str">
        <f>_xlfn.XLOOKUP(Table4[[#This Row],[StoreID]],Stores!A:A,Stores!B:B, "Not found")</f>
        <v>MegaMart Peckmouth</v>
      </c>
      <c r="Y4713" t="str">
        <f>_xlfn.XLOOKUP(Table4[[#This Row],[StoreID]],Stores!A:A,Stores!C:C, "Not Found")</f>
        <v>Peckmouth</v>
      </c>
      <c r="Z4713" t="str">
        <f>_xlfn.XLOOKUP(Table4[[#This Row],[StoreID]],Stores!A:A,Stores!D:D, "Not Found")</f>
        <v>East</v>
      </c>
    </row>
    <row r="4714" spans="1:26">
      <c r="A4714" t="s">
        <v>5580</v>
      </c>
      <c r="B4714" s="1">
        <v>45288</v>
      </c>
      <c r="C4714" t="s">
        <v>403</v>
      </c>
      <c r="D4714" t="s">
        <v>826</v>
      </c>
      <c r="E4714" t="s">
        <v>831</v>
      </c>
      <c r="F4714">
        <v>5</v>
      </c>
      <c r="G4714">
        <v>0.05</v>
      </c>
      <c r="H4714" t="s">
        <v>868</v>
      </c>
      <c r="I4714" s="4">
        <f>Table4[[#This Row],[Quantity]]*Table4[[#This Row],[UnitPrice]]</f>
        <v>5223.2000000000007</v>
      </c>
      <c r="J4714" s="4">
        <f>Table4[[#This Row],[Gross Revenue]]*(1-Table4[[#This Row],[Discount]])</f>
        <v>4962.0400000000009</v>
      </c>
      <c r="K4714" s="4">
        <f>Table4[[#This Row],[Quantity]]*Table4[[#This Row],[CostPrice]]</f>
        <v>3875.3500000000004</v>
      </c>
      <c r="L4714" s="4">
        <f>Table4[[#This Row],[Net Revenue]]-Table4[[#This Row],[Total Cost]]</f>
        <v>1086.6900000000005</v>
      </c>
      <c r="M4714" t="str">
        <f>_xlfn.XLOOKUP(Table4[[#This Row],[ProductID]], Products!A:A,Products!B:B, "Not Found")</f>
        <v>Maybe Footwear</v>
      </c>
      <c r="N4714" t="str">
        <f>TEXT(Table4[[#This Row],[Date]], "mmm")</f>
        <v>Dec</v>
      </c>
      <c r="O4714" t="str">
        <f>TEXT(Table4[[#This Row],[Date]], "yyyy")</f>
        <v>2023</v>
      </c>
      <c r="P4714" t="str">
        <f>_xlfn.XLOOKUP(Table4[[#This Row],[ProductID]],Products!A:A,Products!C:C, "Not Found")</f>
        <v>Fashion</v>
      </c>
      <c r="Q4714" t="str">
        <f>_xlfn.XLOOKUP(Table4[[#This Row],[ProductID]],Products!A:A,Products!D:D,"Not Found")</f>
        <v>Footwear</v>
      </c>
      <c r="R4714">
        <f>_xlfn.XLOOKUP(Table4[[#This Row],[ProductID]],Products!A:A,Products!E:E,"Not Found")</f>
        <v>1044.6400000000001</v>
      </c>
      <c r="S4714">
        <f>_xlfn.XLOOKUP(Table4[[#This Row],[ProductID]],Products!A:A,Products!F:F, "Not Found")</f>
        <v>775.07</v>
      </c>
      <c r="T4714" t="str">
        <f>_xlfn.XLOOKUP(Table4[[#This Row],[CustomerID]],Customers!A:A,Customers!D:D, "Not Found")</f>
        <v>M</v>
      </c>
      <c r="U4714" s="6">
        <f>_xlfn.XLOOKUP(Table4[[#This Row],[CustomerID]],Customers!A:A,Customers!E:E, "Not Found")</f>
        <v>22241</v>
      </c>
      <c r="V4714">
        <f ca="1">DATEDIF(Table4[[#This Row],[CustomerBirthday]], TODAY(), "Y")</f>
        <v>65</v>
      </c>
      <c r="W4714" t="str" cm="1">
        <f t="array" aca="1" ref="W4714" ca="1">_xlfn.IFS(Table4[[#This Row],[Age]]&lt;25, "Under 25",Table4[[#This Row],[Age]]=34, "25-34", Table4[[#This Row],[Age]]&lt;=49, "35-49", Table4[[#This Row],[Age]]&lt;=64, "50-64", Table4[[#This Row],[Age]]&gt;=65, "65+")</f>
        <v>65+</v>
      </c>
      <c r="X4714" t="str">
        <f>_xlfn.XLOOKUP(Table4[[#This Row],[StoreID]],Stores!A:A,Stores!B:B, "Not found")</f>
        <v>MegaMart Jimenezborough</v>
      </c>
      <c r="Y4714" t="str">
        <f>_xlfn.XLOOKUP(Table4[[#This Row],[StoreID]],Stores!A:A,Stores!C:C, "Not Found")</f>
        <v>Jimenezborough</v>
      </c>
      <c r="Z4714" t="str">
        <f>_xlfn.XLOOKUP(Table4[[#This Row],[StoreID]],Stores!A:A,Stores!D:D, "Not Found")</f>
        <v>South</v>
      </c>
    </row>
    <row r="4715" spans="1:26">
      <c r="A4715" t="s">
        <v>5581</v>
      </c>
      <c r="B4715" s="1">
        <v>45418</v>
      </c>
      <c r="C4715" t="s">
        <v>462</v>
      </c>
      <c r="D4715" t="s">
        <v>774</v>
      </c>
      <c r="E4715" t="s">
        <v>831</v>
      </c>
      <c r="F4715">
        <v>3</v>
      </c>
      <c r="G4715">
        <v>0.15</v>
      </c>
      <c r="H4715" t="s">
        <v>865</v>
      </c>
      <c r="I4715" s="4">
        <f>Table4[[#This Row],[Quantity]]*Table4[[#This Row],[UnitPrice]]</f>
        <v>4462.2300000000005</v>
      </c>
      <c r="J4715" s="4">
        <f>Table4[[#This Row],[Gross Revenue]]*(1-Table4[[#This Row],[Discount]])</f>
        <v>3792.8955000000001</v>
      </c>
      <c r="K4715" s="4">
        <f>Table4[[#This Row],[Quantity]]*Table4[[#This Row],[CostPrice]]</f>
        <v>2439.21</v>
      </c>
      <c r="L4715" s="4">
        <f>Table4[[#This Row],[Net Revenue]]-Table4[[#This Row],[Total Cost]]</f>
        <v>1353.6855</v>
      </c>
      <c r="M4715" t="str">
        <f>_xlfn.XLOOKUP(Table4[[#This Row],[ProductID]], Products!A:A,Products!B:B, "Not Found")</f>
        <v>Him Smartphone</v>
      </c>
      <c r="N4715" t="str">
        <f>TEXT(Table4[[#This Row],[Date]], "mmm")</f>
        <v>May</v>
      </c>
      <c r="O4715" t="str">
        <f>TEXT(Table4[[#This Row],[Date]], "yyyy")</f>
        <v>2024</v>
      </c>
      <c r="P4715" t="str">
        <f>_xlfn.XLOOKUP(Table4[[#This Row],[ProductID]],Products!A:A,Products!C:C, "Not Found")</f>
        <v>Electronics</v>
      </c>
      <c r="Q4715" t="str">
        <f>_xlfn.XLOOKUP(Table4[[#This Row],[ProductID]],Products!A:A,Products!D:D,"Not Found")</f>
        <v>Smartphone</v>
      </c>
      <c r="R4715">
        <f>_xlfn.XLOOKUP(Table4[[#This Row],[ProductID]],Products!A:A,Products!E:E,"Not Found")</f>
        <v>1487.41</v>
      </c>
      <c r="S4715">
        <f>_xlfn.XLOOKUP(Table4[[#This Row],[ProductID]],Products!A:A,Products!F:F, "Not Found")</f>
        <v>813.07</v>
      </c>
      <c r="T4715" t="str">
        <f>_xlfn.XLOOKUP(Table4[[#This Row],[CustomerID]],Customers!A:A,Customers!D:D, "Not Found")</f>
        <v>M</v>
      </c>
      <c r="U4715" s="6">
        <f>_xlfn.XLOOKUP(Table4[[#This Row],[CustomerID]],Customers!A:A,Customers!E:E, "Not Found")</f>
        <v>32966</v>
      </c>
      <c r="V4715">
        <f ca="1">DATEDIF(Table4[[#This Row],[CustomerBirthday]], TODAY(), "Y")</f>
        <v>36</v>
      </c>
      <c r="W4715" t="str" cm="1">
        <f t="array" aca="1" ref="W4715" ca="1">_xlfn.IFS(Table4[[#This Row],[Age]]&lt;25, "Under 25",Table4[[#This Row],[Age]]=34, "25-34", Table4[[#This Row],[Age]]&lt;=49, "35-49", Table4[[#This Row],[Age]]&lt;=64, "50-64", Table4[[#This Row],[Age]]&gt;=65, "65+")</f>
        <v>35-49</v>
      </c>
      <c r="X4715" t="str">
        <f>_xlfn.XLOOKUP(Table4[[#This Row],[StoreID]],Stores!A:A,Stores!B:B, "Not found")</f>
        <v>MegaMart Jimenezborough</v>
      </c>
      <c r="Y4715" t="str">
        <f>_xlfn.XLOOKUP(Table4[[#This Row],[StoreID]],Stores!A:A,Stores!C:C, "Not Found")</f>
        <v>Jimenezborough</v>
      </c>
      <c r="Z4715" t="str">
        <f>_xlfn.XLOOKUP(Table4[[#This Row],[StoreID]],Stores!A:A,Stores!D:D, "Not Found")</f>
        <v>South</v>
      </c>
    </row>
    <row r="4716" spans="1:26">
      <c r="A4716" t="s">
        <v>5582</v>
      </c>
      <c r="B4716" s="1">
        <v>45880</v>
      </c>
      <c r="C4716" t="s">
        <v>386</v>
      </c>
      <c r="D4716" t="s">
        <v>818</v>
      </c>
      <c r="E4716" t="s">
        <v>831</v>
      </c>
      <c r="F4716">
        <v>4</v>
      </c>
      <c r="G4716">
        <v>0</v>
      </c>
      <c r="H4716" t="s">
        <v>868</v>
      </c>
      <c r="I4716" s="4">
        <f>Table4[[#This Row],[Quantity]]*Table4[[#This Row],[UnitPrice]]</f>
        <v>4661.4799999999996</v>
      </c>
      <c r="J4716" s="4">
        <f>Table4[[#This Row],[Gross Revenue]]*(1-Table4[[#This Row],[Discount]])</f>
        <v>4661.4799999999996</v>
      </c>
      <c r="K4716" s="4">
        <f>Table4[[#This Row],[Quantity]]*Table4[[#This Row],[CostPrice]]</f>
        <v>3706.2</v>
      </c>
      <c r="L4716" s="4">
        <f>Table4[[#This Row],[Net Revenue]]-Table4[[#This Row],[Total Cost]]</f>
        <v>955.27999999999975</v>
      </c>
      <c r="M4716" t="str">
        <f>_xlfn.XLOOKUP(Table4[[#This Row],[ProductID]], Products!A:A,Products!B:B, "Not Found")</f>
        <v>Nature Clothing</v>
      </c>
      <c r="N4716" t="str">
        <f>TEXT(Table4[[#This Row],[Date]], "mmm")</f>
        <v>Aug</v>
      </c>
      <c r="O4716" t="str">
        <f>TEXT(Table4[[#This Row],[Date]], "yyyy")</f>
        <v>2025</v>
      </c>
      <c r="P4716" t="str">
        <f>_xlfn.XLOOKUP(Table4[[#This Row],[ProductID]],Products!A:A,Products!C:C, "Not Found")</f>
        <v>Fashion</v>
      </c>
      <c r="Q4716" t="str">
        <f>_xlfn.XLOOKUP(Table4[[#This Row],[ProductID]],Products!A:A,Products!D:D,"Not Found")</f>
        <v>Clothing</v>
      </c>
      <c r="R4716">
        <f>_xlfn.XLOOKUP(Table4[[#This Row],[ProductID]],Products!A:A,Products!E:E,"Not Found")</f>
        <v>1165.3699999999999</v>
      </c>
      <c r="S4716">
        <f>_xlfn.XLOOKUP(Table4[[#This Row],[ProductID]],Products!A:A,Products!F:F, "Not Found")</f>
        <v>926.55</v>
      </c>
      <c r="T4716" t="str">
        <f>_xlfn.XLOOKUP(Table4[[#This Row],[CustomerID]],Customers!A:A,Customers!D:D, "Not Found")</f>
        <v>F</v>
      </c>
      <c r="U4716" s="6">
        <f>_xlfn.XLOOKUP(Table4[[#This Row],[CustomerID]],Customers!A:A,Customers!E:E, "Not Found")</f>
        <v>23676</v>
      </c>
      <c r="V4716">
        <f ca="1">DATEDIF(Table4[[#This Row],[CustomerBirthday]], TODAY(), "Y")</f>
        <v>61</v>
      </c>
      <c r="W4716" t="str" cm="1">
        <f t="array" aca="1" ref="W4716" ca="1">_xlfn.IFS(Table4[[#This Row],[Age]]&lt;25, "Under 25",Table4[[#This Row],[Age]]=34, "25-34", Table4[[#This Row],[Age]]&lt;=49, "35-49", Table4[[#This Row],[Age]]&lt;=64, "50-64", Table4[[#This Row],[Age]]&gt;=65, "65+")</f>
        <v>50-64</v>
      </c>
      <c r="X4716" t="str">
        <f>_xlfn.XLOOKUP(Table4[[#This Row],[StoreID]],Stores!A:A,Stores!B:B, "Not found")</f>
        <v>MegaMart Jimenezborough</v>
      </c>
      <c r="Y4716" t="str">
        <f>_xlfn.XLOOKUP(Table4[[#This Row],[StoreID]],Stores!A:A,Stores!C:C, "Not Found")</f>
        <v>Jimenezborough</v>
      </c>
      <c r="Z4716" t="str">
        <f>_xlfn.XLOOKUP(Table4[[#This Row],[StoreID]],Stores!A:A,Stores!D:D, "Not Found")</f>
        <v>South</v>
      </c>
    </row>
    <row r="4717" spans="1:26">
      <c r="A4717" t="s">
        <v>5583</v>
      </c>
      <c r="B4717" s="1">
        <v>45448</v>
      </c>
      <c r="C4717" t="s">
        <v>419</v>
      </c>
      <c r="D4717" t="s">
        <v>824</v>
      </c>
      <c r="E4717" t="s">
        <v>835</v>
      </c>
      <c r="F4717">
        <v>4</v>
      </c>
      <c r="G4717">
        <v>0.1</v>
      </c>
      <c r="H4717" t="s">
        <v>871</v>
      </c>
      <c r="I4717" s="4">
        <f>Table4[[#This Row],[Quantity]]*Table4[[#This Row],[UnitPrice]]</f>
        <v>1553.04</v>
      </c>
      <c r="J4717" s="4">
        <f>Table4[[#This Row],[Gross Revenue]]*(1-Table4[[#This Row],[Discount]])</f>
        <v>1397.7360000000001</v>
      </c>
      <c r="K4717" s="4">
        <f>Table4[[#This Row],[Quantity]]*Table4[[#This Row],[CostPrice]]</f>
        <v>797.2</v>
      </c>
      <c r="L4717" s="4">
        <f>Table4[[#This Row],[Net Revenue]]-Table4[[#This Row],[Total Cost]]</f>
        <v>600.53600000000006</v>
      </c>
      <c r="M4717" t="str">
        <f>_xlfn.XLOOKUP(Table4[[#This Row],[ProductID]], Products!A:A,Products!B:B, "Not Found")</f>
        <v>Possible Watches</v>
      </c>
      <c r="N4717" t="str">
        <f>TEXT(Table4[[#This Row],[Date]], "mmm")</f>
        <v>Jun</v>
      </c>
      <c r="O4717" t="str">
        <f>TEXT(Table4[[#This Row],[Date]], "yyyy")</f>
        <v>2024</v>
      </c>
      <c r="P4717" t="str">
        <f>_xlfn.XLOOKUP(Table4[[#This Row],[ProductID]],Products!A:A,Products!C:C, "Not Found")</f>
        <v>Fashion</v>
      </c>
      <c r="Q4717" t="str">
        <f>_xlfn.XLOOKUP(Table4[[#This Row],[ProductID]],Products!A:A,Products!D:D,"Not Found")</f>
        <v>Watches</v>
      </c>
      <c r="R4717">
        <f>_xlfn.XLOOKUP(Table4[[#This Row],[ProductID]],Products!A:A,Products!E:E,"Not Found")</f>
        <v>388.26</v>
      </c>
      <c r="S4717">
        <f>_xlfn.XLOOKUP(Table4[[#This Row],[ProductID]],Products!A:A,Products!F:F, "Not Found")</f>
        <v>199.3</v>
      </c>
      <c r="T4717" t="str">
        <f>_xlfn.XLOOKUP(Table4[[#This Row],[CustomerID]],Customers!A:A,Customers!D:D, "Not Found")</f>
        <v>F</v>
      </c>
      <c r="U4717" s="6">
        <f>_xlfn.XLOOKUP(Table4[[#This Row],[CustomerID]],Customers!A:A,Customers!E:E, "Not Found")</f>
        <v>30679</v>
      </c>
      <c r="V4717">
        <f ca="1">DATEDIF(Table4[[#This Row],[CustomerBirthday]], TODAY(), "Y")</f>
        <v>42</v>
      </c>
      <c r="W4717" t="str" cm="1">
        <f t="array" aca="1" ref="W4717" ca="1">_xlfn.IFS(Table4[[#This Row],[Age]]&lt;25, "Under 25",Table4[[#This Row],[Age]]=34, "25-34", Table4[[#This Row],[Age]]&lt;=49, "35-49", Table4[[#This Row],[Age]]&lt;=64, "50-64", Table4[[#This Row],[Age]]&gt;=65, "65+")</f>
        <v>35-49</v>
      </c>
      <c r="X4717" t="str">
        <f>_xlfn.XLOOKUP(Table4[[#This Row],[StoreID]],Stores!A:A,Stores!B:B, "Not found")</f>
        <v>MegaMart Peckmouth</v>
      </c>
      <c r="Y4717" t="str">
        <f>_xlfn.XLOOKUP(Table4[[#This Row],[StoreID]],Stores!A:A,Stores!C:C, "Not Found")</f>
        <v>Peckmouth</v>
      </c>
      <c r="Z4717" t="str">
        <f>_xlfn.XLOOKUP(Table4[[#This Row],[StoreID]],Stores!A:A,Stores!D:D, "Not Found")</f>
        <v>East</v>
      </c>
    </row>
    <row r="4718" spans="1:26">
      <c r="A4718" t="s">
        <v>5584</v>
      </c>
      <c r="B4718" s="1">
        <v>45459</v>
      </c>
      <c r="C4718" t="s">
        <v>643</v>
      </c>
      <c r="D4718" t="s">
        <v>826</v>
      </c>
      <c r="E4718" t="s">
        <v>846</v>
      </c>
      <c r="F4718">
        <v>3</v>
      </c>
      <c r="G4718">
        <v>0</v>
      </c>
      <c r="H4718" t="s">
        <v>875</v>
      </c>
      <c r="I4718" s="4">
        <f>Table4[[#This Row],[Quantity]]*Table4[[#This Row],[UnitPrice]]</f>
        <v>3133.92</v>
      </c>
      <c r="J4718" s="4">
        <f>Table4[[#This Row],[Gross Revenue]]*(1-Table4[[#This Row],[Discount]])</f>
        <v>3133.92</v>
      </c>
      <c r="K4718" s="4">
        <f>Table4[[#This Row],[Quantity]]*Table4[[#This Row],[CostPrice]]</f>
        <v>2325.21</v>
      </c>
      <c r="L4718" s="4">
        <f>Table4[[#This Row],[Net Revenue]]-Table4[[#This Row],[Total Cost]]</f>
        <v>808.71</v>
      </c>
      <c r="M4718" t="str">
        <f>_xlfn.XLOOKUP(Table4[[#This Row],[ProductID]], Products!A:A,Products!B:B, "Not Found")</f>
        <v>Maybe Footwear</v>
      </c>
      <c r="N4718" t="str">
        <f>TEXT(Table4[[#This Row],[Date]], "mmm")</f>
        <v>Jun</v>
      </c>
      <c r="O4718" t="str">
        <f>TEXT(Table4[[#This Row],[Date]], "yyyy")</f>
        <v>2024</v>
      </c>
      <c r="P4718" t="str">
        <f>_xlfn.XLOOKUP(Table4[[#This Row],[ProductID]],Products!A:A,Products!C:C, "Not Found")</f>
        <v>Fashion</v>
      </c>
      <c r="Q4718" t="str">
        <f>_xlfn.XLOOKUP(Table4[[#This Row],[ProductID]],Products!A:A,Products!D:D,"Not Found")</f>
        <v>Footwear</v>
      </c>
      <c r="R4718">
        <f>_xlfn.XLOOKUP(Table4[[#This Row],[ProductID]],Products!A:A,Products!E:E,"Not Found")</f>
        <v>1044.6400000000001</v>
      </c>
      <c r="S4718">
        <f>_xlfn.XLOOKUP(Table4[[#This Row],[ProductID]],Products!A:A,Products!F:F, "Not Found")</f>
        <v>775.07</v>
      </c>
      <c r="T4718" t="str">
        <f>_xlfn.XLOOKUP(Table4[[#This Row],[CustomerID]],Customers!A:A,Customers!D:D, "Not Found")</f>
        <v>M</v>
      </c>
      <c r="U4718" s="6">
        <f>_xlfn.XLOOKUP(Table4[[#This Row],[CustomerID]],Customers!A:A,Customers!E:E, "Not Found")</f>
        <v>38193</v>
      </c>
      <c r="V4718">
        <f ca="1">DATEDIF(Table4[[#This Row],[CustomerBirthday]], TODAY(), "Y")</f>
        <v>22</v>
      </c>
      <c r="W4718" t="str" cm="1">
        <f t="array" aca="1" ref="W4718" ca="1">_xlfn.IFS(Table4[[#This Row],[Age]]&lt;25, "Under 25",Table4[[#This Row],[Age]]=34, "25-34", Table4[[#This Row],[Age]]&lt;=49, "35-49", Table4[[#This Row],[Age]]&lt;=64, "50-64", Table4[[#This Row],[Age]]&gt;=65, "65+")</f>
        <v>Under 25</v>
      </c>
      <c r="X4718" t="str">
        <f>_xlfn.XLOOKUP(Table4[[#This Row],[StoreID]],Stores!A:A,Stores!B:B, "Not found")</f>
        <v>MegaMart Johnmouth</v>
      </c>
      <c r="Y4718" t="str">
        <f>_xlfn.XLOOKUP(Table4[[#This Row],[StoreID]],Stores!A:A,Stores!C:C, "Not Found")</f>
        <v>Johnmouth</v>
      </c>
      <c r="Z4718" t="str">
        <f>_xlfn.XLOOKUP(Table4[[#This Row],[StoreID]],Stores!A:A,Stores!D:D, "Not Found")</f>
        <v>East</v>
      </c>
    </row>
    <row r="4719" spans="1:26">
      <c r="A4719" t="s">
        <v>5585</v>
      </c>
      <c r="B4719" s="1">
        <v>45299</v>
      </c>
      <c r="C4719" t="s">
        <v>533</v>
      </c>
      <c r="D4719" t="s">
        <v>761</v>
      </c>
      <c r="E4719" t="s">
        <v>839</v>
      </c>
      <c r="F4719">
        <v>2</v>
      </c>
      <c r="G4719">
        <v>0.15</v>
      </c>
      <c r="H4719" t="s">
        <v>871</v>
      </c>
      <c r="I4719" s="4">
        <f>Table4[[#This Row],[Quantity]]*Table4[[#This Row],[UnitPrice]]</f>
        <v>3525.84</v>
      </c>
      <c r="J4719" s="4">
        <f>Table4[[#This Row],[Gross Revenue]]*(1-Table4[[#This Row],[Discount]])</f>
        <v>2996.9639999999999</v>
      </c>
      <c r="K4719" s="4">
        <f>Table4[[#This Row],[Quantity]]*Table4[[#This Row],[CostPrice]]</f>
        <v>2692.96</v>
      </c>
      <c r="L4719" s="4">
        <f>Table4[[#This Row],[Net Revenue]]-Table4[[#This Row],[Total Cost]]</f>
        <v>304.00399999999991</v>
      </c>
      <c r="M4719" t="str">
        <f>_xlfn.XLOOKUP(Table4[[#This Row],[ProductID]], Products!A:A,Products!B:B, "Not Found")</f>
        <v>Traditional Laptop</v>
      </c>
      <c r="N4719" t="str">
        <f>TEXT(Table4[[#This Row],[Date]], "mmm")</f>
        <v>Jan</v>
      </c>
      <c r="O4719" t="str">
        <f>TEXT(Table4[[#This Row],[Date]], "yyyy")</f>
        <v>2024</v>
      </c>
      <c r="P4719" t="str">
        <f>_xlfn.XLOOKUP(Table4[[#This Row],[ProductID]],Products!A:A,Products!C:C, "Not Found")</f>
        <v>Electronics</v>
      </c>
      <c r="Q4719" t="str">
        <f>_xlfn.XLOOKUP(Table4[[#This Row],[ProductID]],Products!A:A,Products!D:D,"Not Found")</f>
        <v>Laptop</v>
      </c>
      <c r="R4719">
        <f>_xlfn.XLOOKUP(Table4[[#This Row],[ProductID]],Products!A:A,Products!E:E,"Not Found")</f>
        <v>1762.92</v>
      </c>
      <c r="S4719">
        <f>_xlfn.XLOOKUP(Table4[[#This Row],[ProductID]],Products!A:A,Products!F:F, "Not Found")</f>
        <v>1346.48</v>
      </c>
      <c r="T4719" t="str">
        <f>_xlfn.XLOOKUP(Table4[[#This Row],[CustomerID]],Customers!A:A,Customers!D:D, "Not Found")</f>
        <v>F</v>
      </c>
      <c r="U4719" s="6">
        <f>_xlfn.XLOOKUP(Table4[[#This Row],[CustomerID]],Customers!A:A,Customers!E:E, "Not Found")</f>
        <v>24506</v>
      </c>
      <c r="V4719">
        <f ca="1">DATEDIF(Table4[[#This Row],[CustomerBirthday]], TODAY(), "Y")</f>
        <v>59</v>
      </c>
      <c r="W4719" t="str" cm="1">
        <f t="array" aca="1" ref="W4719" ca="1">_xlfn.IFS(Table4[[#This Row],[Age]]&lt;25, "Under 25",Table4[[#This Row],[Age]]=34, "25-34", Table4[[#This Row],[Age]]&lt;=49, "35-49", Table4[[#This Row],[Age]]&lt;=64, "50-64", Table4[[#This Row],[Age]]&gt;=65, "65+")</f>
        <v>50-64</v>
      </c>
      <c r="X4719" t="str">
        <f>_xlfn.XLOOKUP(Table4[[#This Row],[StoreID]],Stores!A:A,Stores!B:B, "Not found")</f>
        <v>MegaMart New Michele</v>
      </c>
      <c r="Y4719" t="str">
        <f>_xlfn.XLOOKUP(Table4[[#This Row],[StoreID]],Stores!A:A,Stores!C:C, "Not Found")</f>
        <v>New Michele</v>
      </c>
      <c r="Z4719" t="str">
        <f>_xlfn.XLOOKUP(Table4[[#This Row],[StoreID]],Stores!A:A,Stores!D:D, "Not Found")</f>
        <v>West</v>
      </c>
    </row>
    <row r="4720" spans="1:26">
      <c r="A4720" t="s">
        <v>5586</v>
      </c>
      <c r="B4720" s="1">
        <v>45473</v>
      </c>
      <c r="C4720" t="s">
        <v>202</v>
      </c>
      <c r="D4720" t="s">
        <v>782</v>
      </c>
      <c r="E4720" t="s">
        <v>839</v>
      </c>
      <c r="F4720">
        <v>4</v>
      </c>
      <c r="G4720">
        <v>0</v>
      </c>
      <c r="H4720" t="s">
        <v>868</v>
      </c>
      <c r="I4720" s="4">
        <f>Table4[[#This Row],[Quantity]]*Table4[[#This Row],[UnitPrice]]</f>
        <v>2695.12</v>
      </c>
      <c r="J4720" s="4">
        <f>Table4[[#This Row],[Gross Revenue]]*(1-Table4[[#This Row],[Discount]])</f>
        <v>2695.12</v>
      </c>
      <c r="K4720" s="4">
        <f>Table4[[#This Row],[Quantity]]*Table4[[#This Row],[CostPrice]]</f>
        <v>1453.32</v>
      </c>
      <c r="L4720" s="4">
        <f>Table4[[#This Row],[Net Revenue]]-Table4[[#This Row],[Total Cost]]</f>
        <v>1241.8</v>
      </c>
      <c r="M4720" t="str">
        <f>_xlfn.XLOOKUP(Table4[[#This Row],[ProductID]], Products!A:A,Products!B:B, "Not Found")</f>
        <v>Deal Smartphone</v>
      </c>
      <c r="N4720" t="str">
        <f>TEXT(Table4[[#This Row],[Date]], "mmm")</f>
        <v>Jun</v>
      </c>
      <c r="O4720" t="str">
        <f>TEXT(Table4[[#This Row],[Date]], "yyyy")</f>
        <v>2024</v>
      </c>
      <c r="P4720" t="str">
        <f>_xlfn.XLOOKUP(Table4[[#This Row],[ProductID]],Products!A:A,Products!C:C, "Not Found")</f>
        <v>Electronics</v>
      </c>
      <c r="Q4720" t="str">
        <f>_xlfn.XLOOKUP(Table4[[#This Row],[ProductID]],Products!A:A,Products!D:D,"Not Found")</f>
        <v>Smartphone</v>
      </c>
      <c r="R4720">
        <f>_xlfn.XLOOKUP(Table4[[#This Row],[ProductID]],Products!A:A,Products!E:E,"Not Found")</f>
        <v>673.78</v>
      </c>
      <c r="S4720">
        <f>_xlfn.XLOOKUP(Table4[[#This Row],[ProductID]],Products!A:A,Products!F:F, "Not Found")</f>
        <v>363.33</v>
      </c>
      <c r="T4720" t="str">
        <f>_xlfn.XLOOKUP(Table4[[#This Row],[CustomerID]],Customers!A:A,Customers!D:D, "Not Found")</f>
        <v>F</v>
      </c>
      <c r="U4720" s="6">
        <f>_xlfn.XLOOKUP(Table4[[#This Row],[CustomerID]],Customers!A:A,Customers!E:E, "Not Found")</f>
        <v>33492</v>
      </c>
      <c r="V4720">
        <f ca="1">DATEDIF(Table4[[#This Row],[CustomerBirthday]], TODAY(), "Y")</f>
        <v>34</v>
      </c>
      <c r="W4720" t="str" cm="1">
        <f t="array" aca="1" ref="W4720" ca="1">_xlfn.IFS(Table4[[#This Row],[Age]]&lt;25, "Under 25",Table4[[#This Row],[Age]]=34, "25-34", Table4[[#This Row],[Age]]&lt;=49, "35-49", Table4[[#This Row],[Age]]&lt;=64, "50-64", Table4[[#This Row],[Age]]&gt;=65, "65+")</f>
        <v>25-34</v>
      </c>
      <c r="X4720" t="str">
        <f>_xlfn.XLOOKUP(Table4[[#This Row],[StoreID]],Stores!A:A,Stores!B:B, "Not found")</f>
        <v>MegaMart New Michele</v>
      </c>
      <c r="Y4720" t="str">
        <f>_xlfn.XLOOKUP(Table4[[#This Row],[StoreID]],Stores!A:A,Stores!C:C, "Not Found")</f>
        <v>New Michele</v>
      </c>
      <c r="Z4720" t="str">
        <f>_xlfn.XLOOKUP(Table4[[#This Row],[StoreID]],Stores!A:A,Stores!D:D, "Not Found")</f>
        <v>West</v>
      </c>
    </row>
    <row r="4721" spans="1:26">
      <c r="A4721" t="s">
        <v>5587</v>
      </c>
      <c r="B4721" s="1">
        <v>45216</v>
      </c>
      <c r="C4721" t="s">
        <v>407</v>
      </c>
      <c r="D4721" t="s">
        <v>755</v>
      </c>
      <c r="E4721" t="s">
        <v>835</v>
      </c>
      <c r="F4721">
        <v>2</v>
      </c>
      <c r="G4721">
        <v>0</v>
      </c>
      <c r="H4721" t="s">
        <v>871</v>
      </c>
      <c r="I4721" s="4">
        <f>Table4[[#This Row],[Quantity]]*Table4[[#This Row],[UnitPrice]]</f>
        <v>3717.5</v>
      </c>
      <c r="J4721" s="4">
        <f>Table4[[#This Row],[Gross Revenue]]*(1-Table4[[#This Row],[Discount]])</f>
        <v>3717.5</v>
      </c>
      <c r="K4721" s="4">
        <f>Table4[[#This Row],[Quantity]]*Table4[[#This Row],[CostPrice]]</f>
        <v>2902.32</v>
      </c>
      <c r="L4721" s="4">
        <f>Table4[[#This Row],[Net Revenue]]-Table4[[#This Row],[Total Cost]]</f>
        <v>815.17999999999984</v>
      </c>
      <c r="M4721" t="str">
        <f>_xlfn.XLOOKUP(Table4[[#This Row],[ProductID]], Products!A:A,Products!B:B, "Not Found")</f>
        <v>House Accessories</v>
      </c>
      <c r="N4721" t="str">
        <f>TEXT(Table4[[#This Row],[Date]], "mmm")</f>
        <v>Oct</v>
      </c>
      <c r="O4721" t="str">
        <f>TEXT(Table4[[#This Row],[Date]], "yyyy")</f>
        <v>2023</v>
      </c>
      <c r="P4721" t="str">
        <f>_xlfn.XLOOKUP(Table4[[#This Row],[ProductID]],Products!A:A,Products!C:C, "Not Found")</f>
        <v>Fashion</v>
      </c>
      <c r="Q4721" t="str">
        <f>_xlfn.XLOOKUP(Table4[[#This Row],[ProductID]],Products!A:A,Products!D:D,"Not Found")</f>
        <v>Accessories</v>
      </c>
      <c r="R4721">
        <f>_xlfn.XLOOKUP(Table4[[#This Row],[ProductID]],Products!A:A,Products!E:E,"Not Found")</f>
        <v>1858.75</v>
      </c>
      <c r="S4721">
        <f>_xlfn.XLOOKUP(Table4[[#This Row],[ProductID]],Products!A:A,Products!F:F, "Not Found")</f>
        <v>1451.16</v>
      </c>
      <c r="T4721" t="str">
        <f>_xlfn.XLOOKUP(Table4[[#This Row],[CustomerID]],Customers!A:A,Customers!D:D, "Not Found")</f>
        <v>F</v>
      </c>
      <c r="U4721" s="6">
        <f>_xlfn.XLOOKUP(Table4[[#This Row],[CustomerID]],Customers!A:A,Customers!E:E, "Not Found")</f>
        <v>38779</v>
      </c>
      <c r="V4721">
        <f ca="1">DATEDIF(Table4[[#This Row],[CustomerBirthday]], TODAY(), "Y")</f>
        <v>20</v>
      </c>
      <c r="W4721" t="str" cm="1">
        <f t="array" aca="1" ref="W4721" ca="1">_xlfn.IFS(Table4[[#This Row],[Age]]&lt;25, "Under 25",Table4[[#This Row],[Age]]=34, "25-34", Table4[[#This Row],[Age]]&lt;=49, "35-49", Table4[[#This Row],[Age]]&lt;=64, "50-64", Table4[[#This Row],[Age]]&gt;=65, "65+")</f>
        <v>Under 25</v>
      </c>
      <c r="X4721" t="str">
        <f>_xlfn.XLOOKUP(Table4[[#This Row],[StoreID]],Stores!A:A,Stores!B:B, "Not found")</f>
        <v>MegaMart Peckmouth</v>
      </c>
      <c r="Y4721" t="str">
        <f>_xlfn.XLOOKUP(Table4[[#This Row],[StoreID]],Stores!A:A,Stores!C:C, "Not Found")</f>
        <v>Peckmouth</v>
      </c>
      <c r="Z4721" t="str">
        <f>_xlfn.XLOOKUP(Table4[[#This Row],[StoreID]],Stores!A:A,Stores!D:D, "Not Found")</f>
        <v>East</v>
      </c>
    </row>
    <row r="4722" spans="1:26">
      <c r="A4722" t="s">
        <v>5588</v>
      </c>
      <c r="B4722" s="1">
        <v>45396</v>
      </c>
      <c r="C4722" t="s">
        <v>198</v>
      </c>
      <c r="D4722" t="s">
        <v>778</v>
      </c>
      <c r="E4722" t="s">
        <v>842</v>
      </c>
      <c r="F4722">
        <v>1</v>
      </c>
      <c r="G4722">
        <v>0</v>
      </c>
      <c r="H4722" t="s">
        <v>865</v>
      </c>
      <c r="I4722" s="4">
        <f>Table4[[#This Row],[Quantity]]*Table4[[#This Row],[UnitPrice]]</f>
        <v>1015.76</v>
      </c>
      <c r="J4722" s="4">
        <f>Table4[[#This Row],[Gross Revenue]]*(1-Table4[[#This Row],[Discount]])</f>
        <v>1015.76</v>
      </c>
      <c r="K4722" s="4">
        <f>Table4[[#This Row],[Quantity]]*Table4[[#This Row],[CostPrice]]</f>
        <v>584.4</v>
      </c>
      <c r="L4722" s="4">
        <f>Table4[[#This Row],[Net Revenue]]-Table4[[#This Row],[Total Cost]]</f>
        <v>431.36</v>
      </c>
      <c r="M4722" t="str">
        <f>_xlfn.XLOOKUP(Table4[[#This Row],[ProductID]], Products!A:A,Products!B:B, "Not Found")</f>
        <v>Behavior Dairy</v>
      </c>
      <c r="N4722" t="str">
        <f>TEXT(Table4[[#This Row],[Date]], "mmm")</f>
        <v>Apr</v>
      </c>
      <c r="O4722" t="str">
        <f>TEXT(Table4[[#This Row],[Date]], "yyyy")</f>
        <v>2024</v>
      </c>
      <c r="P4722" t="str">
        <f>_xlfn.XLOOKUP(Table4[[#This Row],[ProductID]],Products!A:A,Products!C:C, "Not Found")</f>
        <v>Groceries</v>
      </c>
      <c r="Q4722" t="str">
        <f>_xlfn.XLOOKUP(Table4[[#This Row],[ProductID]],Products!A:A,Products!D:D,"Not Found")</f>
        <v>Dairy</v>
      </c>
      <c r="R4722">
        <f>_xlfn.XLOOKUP(Table4[[#This Row],[ProductID]],Products!A:A,Products!E:E,"Not Found")</f>
        <v>1015.76</v>
      </c>
      <c r="S4722">
        <f>_xlfn.XLOOKUP(Table4[[#This Row],[ProductID]],Products!A:A,Products!F:F, "Not Found")</f>
        <v>584.4</v>
      </c>
      <c r="T4722" t="str">
        <f>_xlfn.XLOOKUP(Table4[[#This Row],[CustomerID]],Customers!A:A,Customers!D:D, "Not Found")</f>
        <v>F</v>
      </c>
      <c r="U4722" s="6">
        <f>_xlfn.XLOOKUP(Table4[[#This Row],[CustomerID]],Customers!A:A,Customers!E:E, "Not Found")</f>
        <v>38340</v>
      </c>
      <c r="V4722">
        <f ca="1">DATEDIF(Table4[[#This Row],[CustomerBirthday]], TODAY(), "Y")</f>
        <v>21</v>
      </c>
      <c r="W4722" t="str" cm="1">
        <f t="array" aca="1" ref="W4722" ca="1">_xlfn.IFS(Table4[[#This Row],[Age]]&lt;25, "Under 25",Table4[[#This Row],[Age]]=34, "25-34", Table4[[#This Row],[Age]]&lt;=49, "35-49", Table4[[#This Row],[Age]]&lt;=64, "50-64", Table4[[#This Row],[Age]]&gt;=65, "65+")</f>
        <v>Under 25</v>
      </c>
      <c r="X4722" t="str">
        <f>_xlfn.XLOOKUP(Table4[[#This Row],[StoreID]],Stores!A:A,Stores!B:B, "Not found")</f>
        <v>MegaMart Brianahaven</v>
      </c>
      <c r="Y4722" t="str">
        <f>_xlfn.XLOOKUP(Table4[[#This Row],[StoreID]],Stores!A:A,Stores!C:C, "Not Found")</f>
        <v>Brianahaven</v>
      </c>
      <c r="Z4722" t="str">
        <f>_xlfn.XLOOKUP(Table4[[#This Row],[StoreID]],Stores!A:A,Stores!D:D, "Not Found")</f>
        <v>North</v>
      </c>
    </row>
    <row r="4723" spans="1:26">
      <c r="A4723" t="s">
        <v>5589</v>
      </c>
      <c r="B4723" s="1">
        <v>45560</v>
      </c>
      <c r="C4723" t="s">
        <v>277</v>
      </c>
      <c r="D4723" t="s">
        <v>816</v>
      </c>
      <c r="E4723" t="s">
        <v>831</v>
      </c>
      <c r="F4723">
        <v>4</v>
      </c>
      <c r="G4723">
        <v>0.1</v>
      </c>
      <c r="H4723" t="s">
        <v>871</v>
      </c>
      <c r="I4723" s="4">
        <f>Table4[[#This Row],[Quantity]]*Table4[[#This Row],[UnitPrice]]</f>
        <v>7516.32</v>
      </c>
      <c r="J4723" s="4">
        <f>Table4[[#This Row],[Gross Revenue]]*(1-Table4[[#This Row],[Discount]])</f>
        <v>6764.6880000000001</v>
      </c>
      <c r="K4723" s="4">
        <f>Table4[[#This Row],[Quantity]]*Table4[[#This Row],[CostPrice]]</f>
        <v>4018.24</v>
      </c>
      <c r="L4723" s="4">
        <f>Table4[[#This Row],[Net Revenue]]-Table4[[#This Row],[Total Cost]]</f>
        <v>2746.4480000000003</v>
      </c>
      <c r="M4723" t="str">
        <f>_xlfn.XLOOKUP(Table4[[#This Row],[ProductID]], Products!A:A,Products!B:B, "Not Found")</f>
        <v>Set Dairy</v>
      </c>
      <c r="N4723" t="str">
        <f>TEXT(Table4[[#This Row],[Date]], "mmm")</f>
        <v>Sep</v>
      </c>
      <c r="O4723" t="str">
        <f>TEXT(Table4[[#This Row],[Date]], "yyyy")</f>
        <v>2024</v>
      </c>
      <c r="P4723" t="str">
        <f>_xlfn.XLOOKUP(Table4[[#This Row],[ProductID]],Products!A:A,Products!C:C, "Not Found")</f>
        <v>Groceries</v>
      </c>
      <c r="Q4723" t="str">
        <f>_xlfn.XLOOKUP(Table4[[#This Row],[ProductID]],Products!A:A,Products!D:D,"Not Found")</f>
        <v>Dairy</v>
      </c>
      <c r="R4723">
        <f>_xlfn.XLOOKUP(Table4[[#This Row],[ProductID]],Products!A:A,Products!E:E,"Not Found")</f>
        <v>1879.08</v>
      </c>
      <c r="S4723">
        <f>_xlfn.XLOOKUP(Table4[[#This Row],[ProductID]],Products!A:A,Products!F:F, "Not Found")</f>
        <v>1004.56</v>
      </c>
      <c r="T4723" t="str">
        <f>_xlfn.XLOOKUP(Table4[[#This Row],[CustomerID]],Customers!A:A,Customers!D:D, "Not Found")</f>
        <v>F</v>
      </c>
      <c r="U4723" s="6">
        <f>_xlfn.XLOOKUP(Table4[[#This Row],[CustomerID]],Customers!A:A,Customers!E:E, "Not Found")</f>
        <v>23715</v>
      </c>
      <c r="V4723">
        <f ca="1">DATEDIF(Table4[[#This Row],[CustomerBirthday]], TODAY(), "Y")</f>
        <v>61</v>
      </c>
      <c r="W4723" t="str" cm="1">
        <f t="array" aca="1" ref="W4723" ca="1">_xlfn.IFS(Table4[[#This Row],[Age]]&lt;25, "Under 25",Table4[[#This Row],[Age]]=34, "25-34", Table4[[#This Row],[Age]]&lt;=49, "35-49", Table4[[#This Row],[Age]]&lt;=64, "50-64", Table4[[#This Row],[Age]]&gt;=65, "65+")</f>
        <v>50-64</v>
      </c>
      <c r="X4723" t="str">
        <f>_xlfn.XLOOKUP(Table4[[#This Row],[StoreID]],Stores!A:A,Stores!B:B, "Not found")</f>
        <v>MegaMart Jimenezborough</v>
      </c>
      <c r="Y4723" t="str">
        <f>_xlfn.XLOOKUP(Table4[[#This Row],[StoreID]],Stores!A:A,Stores!C:C, "Not Found")</f>
        <v>Jimenezborough</v>
      </c>
      <c r="Z4723" t="str">
        <f>_xlfn.XLOOKUP(Table4[[#This Row],[StoreID]],Stores!A:A,Stores!D:D, "Not Found")</f>
        <v>South</v>
      </c>
    </row>
    <row r="4724" spans="1:26">
      <c r="A4724" t="s">
        <v>5590</v>
      </c>
      <c r="B4724" s="1">
        <v>45789</v>
      </c>
      <c r="C4724" t="s">
        <v>202</v>
      </c>
      <c r="D4724" t="s">
        <v>745</v>
      </c>
      <c r="E4724" t="s">
        <v>831</v>
      </c>
      <c r="F4724">
        <v>4</v>
      </c>
      <c r="G4724">
        <v>0.1</v>
      </c>
      <c r="H4724" t="s">
        <v>865</v>
      </c>
      <c r="I4724" s="4">
        <f>Table4[[#This Row],[Quantity]]*Table4[[#This Row],[UnitPrice]]</f>
        <v>4772.3599999999997</v>
      </c>
      <c r="J4724" s="4">
        <f>Table4[[#This Row],[Gross Revenue]]*(1-Table4[[#This Row],[Discount]])</f>
        <v>4295.1239999999998</v>
      </c>
      <c r="K4724" s="4">
        <f>Table4[[#This Row],[Quantity]]*Table4[[#This Row],[CostPrice]]</f>
        <v>3272.96</v>
      </c>
      <c r="L4724" s="4">
        <f>Table4[[#This Row],[Net Revenue]]-Table4[[#This Row],[Total Cost]]</f>
        <v>1022.1639999999998</v>
      </c>
      <c r="M4724" t="str">
        <f>_xlfn.XLOOKUP(Table4[[#This Row],[ProductID]], Products!A:A,Products!B:B, "Not Found")</f>
        <v>Above Camera</v>
      </c>
      <c r="N4724" t="str">
        <f>TEXT(Table4[[#This Row],[Date]], "mmm")</f>
        <v>May</v>
      </c>
      <c r="O4724" t="str">
        <f>TEXT(Table4[[#This Row],[Date]], "yyyy")</f>
        <v>2025</v>
      </c>
      <c r="P4724" t="str">
        <f>_xlfn.XLOOKUP(Table4[[#This Row],[ProductID]],Products!A:A,Products!C:C, "Not Found")</f>
        <v>Electronics</v>
      </c>
      <c r="Q4724" t="str">
        <f>_xlfn.XLOOKUP(Table4[[#This Row],[ProductID]],Products!A:A,Products!D:D,"Not Found")</f>
        <v>Camera</v>
      </c>
      <c r="R4724">
        <f>_xlfn.XLOOKUP(Table4[[#This Row],[ProductID]],Products!A:A,Products!E:E,"Not Found")</f>
        <v>1193.0899999999999</v>
      </c>
      <c r="S4724">
        <f>_xlfn.XLOOKUP(Table4[[#This Row],[ProductID]],Products!A:A,Products!F:F, "Not Found")</f>
        <v>818.24</v>
      </c>
      <c r="T4724" t="str">
        <f>_xlfn.XLOOKUP(Table4[[#This Row],[CustomerID]],Customers!A:A,Customers!D:D, "Not Found")</f>
        <v>F</v>
      </c>
      <c r="U4724" s="6">
        <f>_xlfn.XLOOKUP(Table4[[#This Row],[CustomerID]],Customers!A:A,Customers!E:E, "Not Found")</f>
        <v>33492</v>
      </c>
      <c r="V4724">
        <f ca="1">DATEDIF(Table4[[#This Row],[CustomerBirthday]], TODAY(), "Y")</f>
        <v>34</v>
      </c>
      <c r="W4724" t="str" cm="1">
        <f t="array" aca="1" ref="W4724" ca="1">_xlfn.IFS(Table4[[#This Row],[Age]]&lt;25, "Under 25",Table4[[#This Row],[Age]]=34, "25-34", Table4[[#This Row],[Age]]&lt;=49, "35-49", Table4[[#This Row],[Age]]&lt;=64, "50-64", Table4[[#This Row],[Age]]&gt;=65, "65+")</f>
        <v>25-34</v>
      </c>
      <c r="X4724" t="str">
        <f>_xlfn.XLOOKUP(Table4[[#This Row],[StoreID]],Stores!A:A,Stores!B:B, "Not found")</f>
        <v>MegaMart Jimenezborough</v>
      </c>
      <c r="Y4724" t="str">
        <f>_xlfn.XLOOKUP(Table4[[#This Row],[StoreID]],Stores!A:A,Stores!C:C, "Not Found")</f>
        <v>Jimenezborough</v>
      </c>
      <c r="Z4724" t="str">
        <f>_xlfn.XLOOKUP(Table4[[#This Row],[StoreID]],Stores!A:A,Stores!D:D, "Not Found")</f>
        <v>South</v>
      </c>
    </row>
    <row r="4725" spans="1:26">
      <c r="A4725" t="s">
        <v>5591</v>
      </c>
      <c r="B4725" s="1">
        <v>45734</v>
      </c>
      <c r="C4725" t="s">
        <v>280</v>
      </c>
      <c r="D4725" t="s">
        <v>776</v>
      </c>
      <c r="E4725" t="s">
        <v>831</v>
      </c>
      <c r="F4725">
        <v>2</v>
      </c>
      <c r="G4725">
        <v>0.15</v>
      </c>
      <c r="H4725" t="s">
        <v>871</v>
      </c>
      <c r="I4725" s="4">
        <f>Table4[[#This Row],[Quantity]]*Table4[[#This Row],[UnitPrice]]</f>
        <v>858.3</v>
      </c>
      <c r="J4725" s="4">
        <f>Table4[[#This Row],[Gross Revenue]]*(1-Table4[[#This Row],[Discount]])</f>
        <v>729.55499999999995</v>
      </c>
      <c r="K4725" s="4">
        <f>Table4[[#This Row],[Quantity]]*Table4[[#This Row],[CostPrice]]</f>
        <v>517.44000000000005</v>
      </c>
      <c r="L4725" s="4">
        <f>Table4[[#This Row],[Net Revenue]]-Table4[[#This Row],[Total Cost]]</f>
        <v>212.1149999999999</v>
      </c>
      <c r="M4725" t="str">
        <f>_xlfn.XLOOKUP(Table4[[#This Row],[ProductID]], Products!A:A,Products!B:B, "Not Found")</f>
        <v>Little Watches</v>
      </c>
      <c r="N4725" t="str">
        <f>TEXT(Table4[[#This Row],[Date]], "mmm")</f>
        <v>Mar</v>
      </c>
      <c r="O4725" t="str">
        <f>TEXT(Table4[[#This Row],[Date]], "yyyy")</f>
        <v>2025</v>
      </c>
      <c r="P4725" t="str">
        <f>_xlfn.XLOOKUP(Table4[[#This Row],[ProductID]],Products!A:A,Products!C:C, "Not Found")</f>
        <v>Fashion</v>
      </c>
      <c r="Q4725" t="str">
        <f>_xlfn.XLOOKUP(Table4[[#This Row],[ProductID]],Products!A:A,Products!D:D,"Not Found")</f>
        <v>Watches</v>
      </c>
      <c r="R4725">
        <f>_xlfn.XLOOKUP(Table4[[#This Row],[ProductID]],Products!A:A,Products!E:E,"Not Found")</f>
        <v>429.15</v>
      </c>
      <c r="S4725">
        <f>_xlfn.XLOOKUP(Table4[[#This Row],[ProductID]],Products!A:A,Products!F:F, "Not Found")</f>
        <v>258.72000000000003</v>
      </c>
      <c r="T4725" t="str">
        <f>_xlfn.XLOOKUP(Table4[[#This Row],[CustomerID]],Customers!A:A,Customers!D:D, "Not Found")</f>
        <v>F</v>
      </c>
      <c r="U4725" s="6">
        <f>_xlfn.XLOOKUP(Table4[[#This Row],[CustomerID]],Customers!A:A,Customers!E:E, "Not Found")</f>
        <v>21701</v>
      </c>
      <c r="V4725">
        <f ca="1">DATEDIF(Table4[[#This Row],[CustomerBirthday]], TODAY(), "Y")</f>
        <v>67</v>
      </c>
      <c r="W4725" t="str" cm="1">
        <f t="array" aca="1" ref="W4725" ca="1">_xlfn.IFS(Table4[[#This Row],[Age]]&lt;25, "Under 25",Table4[[#This Row],[Age]]=34, "25-34", Table4[[#This Row],[Age]]&lt;=49, "35-49", Table4[[#This Row],[Age]]&lt;=64, "50-64", Table4[[#This Row],[Age]]&gt;=65, "65+")</f>
        <v>65+</v>
      </c>
      <c r="X4725" t="str">
        <f>_xlfn.XLOOKUP(Table4[[#This Row],[StoreID]],Stores!A:A,Stores!B:B, "Not found")</f>
        <v>MegaMart Jimenezborough</v>
      </c>
      <c r="Y4725" t="str">
        <f>_xlfn.XLOOKUP(Table4[[#This Row],[StoreID]],Stores!A:A,Stores!C:C, "Not Found")</f>
        <v>Jimenezborough</v>
      </c>
      <c r="Z4725" t="str">
        <f>_xlfn.XLOOKUP(Table4[[#This Row],[StoreID]],Stores!A:A,Stores!D:D, "Not Found")</f>
        <v>South</v>
      </c>
    </row>
    <row r="4726" spans="1:26">
      <c r="A4726" t="s">
        <v>5592</v>
      </c>
      <c r="B4726" s="1">
        <v>45440</v>
      </c>
      <c r="C4726" t="s">
        <v>442</v>
      </c>
      <c r="D4726" t="s">
        <v>820</v>
      </c>
      <c r="E4726" t="s">
        <v>842</v>
      </c>
      <c r="F4726">
        <v>4</v>
      </c>
      <c r="G4726">
        <v>0.1</v>
      </c>
      <c r="H4726" t="s">
        <v>868</v>
      </c>
      <c r="I4726" s="4">
        <f>Table4[[#This Row],[Quantity]]*Table4[[#This Row],[UnitPrice]]</f>
        <v>4788.72</v>
      </c>
      <c r="J4726" s="4">
        <f>Table4[[#This Row],[Gross Revenue]]*(1-Table4[[#This Row],[Discount]])</f>
        <v>4309.848</v>
      </c>
      <c r="K4726" s="4">
        <f>Table4[[#This Row],[Quantity]]*Table4[[#This Row],[CostPrice]]</f>
        <v>2890.96</v>
      </c>
      <c r="L4726" s="4">
        <f>Table4[[#This Row],[Net Revenue]]-Table4[[#This Row],[Total Cost]]</f>
        <v>1418.8879999999999</v>
      </c>
      <c r="M4726" t="str">
        <f>_xlfn.XLOOKUP(Table4[[#This Row],[ProductID]], Products!A:A,Products!B:B, "Not Found")</f>
        <v>Or Smartphone</v>
      </c>
      <c r="N4726" t="str">
        <f>TEXT(Table4[[#This Row],[Date]], "mmm")</f>
        <v>May</v>
      </c>
      <c r="O4726" t="str">
        <f>TEXT(Table4[[#This Row],[Date]], "yyyy")</f>
        <v>2024</v>
      </c>
      <c r="P4726" t="str">
        <f>_xlfn.XLOOKUP(Table4[[#This Row],[ProductID]],Products!A:A,Products!C:C, "Not Found")</f>
        <v>Electronics</v>
      </c>
      <c r="Q4726" t="str">
        <f>_xlfn.XLOOKUP(Table4[[#This Row],[ProductID]],Products!A:A,Products!D:D,"Not Found")</f>
        <v>Smartphone</v>
      </c>
      <c r="R4726">
        <f>_xlfn.XLOOKUP(Table4[[#This Row],[ProductID]],Products!A:A,Products!E:E,"Not Found")</f>
        <v>1197.18</v>
      </c>
      <c r="S4726">
        <f>_xlfn.XLOOKUP(Table4[[#This Row],[ProductID]],Products!A:A,Products!F:F, "Not Found")</f>
        <v>722.74</v>
      </c>
      <c r="T4726" t="str">
        <f>_xlfn.XLOOKUP(Table4[[#This Row],[CustomerID]],Customers!A:A,Customers!D:D, "Not Found")</f>
        <v>M</v>
      </c>
      <c r="U4726" s="6">
        <f>_xlfn.XLOOKUP(Table4[[#This Row],[CustomerID]],Customers!A:A,Customers!E:E, "Not Found")</f>
        <v>33450</v>
      </c>
      <c r="V4726">
        <f ca="1">DATEDIF(Table4[[#This Row],[CustomerBirthday]], TODAY(), "Y")</f>
        <v>34</v>
      </c>
      <c r="W4726" t="str" cm="1">
        <f t="array" aca="1" ref="W4726" ca="1">_xlfn.IFS(Table4[[#This Row],[Age]]&lt;25, "Under 25",Table4[[#This Row],[Age]]=34, "25-34", Table4[[#This Row],[Age]]&lt;=49, "35-49", Table4[[#This Row],[Age]]&lt;=64, "50-64", Table4[[#This Row],[Age]]&gt;=65, "65+")</f>
        <v>25-34</v>
      </c>
      <c r="X4726" t="str">
        <f>_xlfn.XLOOKUP(Table4[[#This Row],[StoreID]],Stores!A:A,Stores!B:B, "Not found")</f>
        <v>MegaMart Brianahaven</v>
      </c>
      <c r="Y4726" t="str">
        <f>_xlfn.XLOOKUP(Table4[[#This Row],[StoreID]],Stores!A:A,Stores!C:C, "Not Found")</f>
        <v>Brianahaven</v>
      </c>
      <c r="Z4726" t="str">
        <f>_xlfn.XLOOKUP(Table4[[#This Row],[StoreID]],Stores!A:A,Stores!D:D, "Not Found")</f>
        <v>North</v>
      </c>
    </row>
    <row r="4727" spans="1:26">
      <c r="A4727" t="s">
        <v>5593</v>
      </c>
      <c r="B4727" s="1">
        <v>45373</v>
      </c>
      <c r="C4727" t="s">
        <v>403</v>
      </c>
      <c r="D4727" t="s">
        <v>822</v>
      </c>
      <c r="E4727" t="s">
        <v>831</v>
      </c>
      <c r="F4727">
        <v>4</v>
      </c>
      <c r="G4727">
        <v>0.05</v>
      </c>
      <c r="H4727" t="s">
        <v>865</v>
      </c>
      <c r="I4727" s="4">
        <f>Table4[[#This Row],[Quantity]]*Table4[[#This Row],[UnitPrice]]</f>
        <v>4865.4399999999996</v>
      </c>
      <c r="J4727" s="4">
        <f>Table4[[#This Row],[Gross Revenue]]*(1-Table4[[#This Row],[Discount]])</f>
        <v>4622.1679999999997</v>
      </c>
      <c r="K4727" s="4">
        <f>Table4[[#This Row],[Quantity]]*Table4[[#This Row],[CostPrice]]</f>
        <v>3179.2</v>
      </c>
      <c r="L4727" s="4">
        <f>Table4[[#This Row],[Net Revenue]]-Table4[[#This Row],[Total Cost]]</f>
        <v>1442.9679999999998</v>
      </c>
      <c r="M4727" t="str">
        <f>_xlfn.XLOOKUP(Table4[[#This Row],[ProductID]], Products!A:A,Products!B:B, "Not Found")</f>
        <v>Nor Bags</v>
      </c>
      <c r="N4727" t="str">
        <f>TEXT(Table4[[#This Row],[Date]], "mmm")</f>
        <v>Mar</v>
      </c>
      <c r="O4727" t="str">
        <f>TEXT(Table4[[#This Row],[Date]], "yyyy")</f>
        <v>2024</v>
      </c>
      <c r="P4727" t="str">
        <f>_xlfn.XLOOKUP(Table4[[#This Row],[ProductID]],Products!A:A,Products!C:C, "Not Found")</f>
        <v>Fashion</v>
      </c>
      <c r="Q4727" t="str">
        <f>_xlfn.XLOOKUP(Table4[[#This Row],[ProductID]],Products!A:A,Products!D:D,"Not Found")</f>
        <v>Bags</v>
      </c>
      <c r="R4727">
        <f>_xlfn.XLOOKUP(Table4[[#This Row],[ProductID]],Products!A:A,Products!E:E,"Not Found")</f>
        <v>1216.3599999999999</v>
      </c>
      <c r="S4727">
        <f>_xlfn.XLOOKUP(Table4[[#This Row],[ProductID]],Products!A:A,Products!F:F, "Not Found")</f>
        <v>794.8</v>
      </c>
      <c r="T4727" t="str">
        <f>_xlfn.XLOOKUP(Table4[[#This Row],[CustomerID]],Customers!A:A,Customers!D:D, "Not Found")</f>
        <v>M</v>
      </c>
      <c r="U4727" s="6">
        <f>_xlfn.XLOOKUP(Table4[[#This Row],[CustomerID]],Customers!A:A,Customers!E:E, "Not Found")</f>
        <v>22241</v>
      </c>
      <c r="V4727">
        <f ca="1">DATEDIF(Table4[[#This Row],[CustomerBirthday]], TODAY(), "Y")</f>
        <v>65</v>
      </c>
      <c r="W4727" t="str" cm="1">
        <f t="array" aca="1" ref="W4727" ca="1">_xlfn.IFS(Table4[[#This Row],[Age]]&lt;25, "Under 25",Table4[[#This Row],[Age]]=34, "25-34", Table4[[#This Row],[Age]]&lt;=49, "35-49", Table4[[#This Row],[Age]]&lt;=64, "50-64", Table4[[#This Row],[Age]]&gt;=65, "65+")</f>
        <v>65+</v>
      </c>
      <c r="X4727" t="str">
        <f>_xlfn.XLOOKUP(Table4[[#This Row],[StoreID]],Stores!A:A,Stores!B:B, "Not found")</f>
        <v>MegaMart Jimenezborough</v>
      </c>
      <c r="Y4727" t="str">
        <f>_xlfn.XLOOKUP(Table4[[#This Row],[StoreID]],Stores!A:A,Stores!C:C, "Not Found")</f>
        <v>Jimenezborough</v>
      </c>
      <c r="Z4727" t="str">
        <f>_xlfn.XLOOKUP(Table4[[#This Row],[StoreID]],Stores!A:A,Stores!D:D, "Not Found")</f>
        <v>South</v>
      </c>
    </row>
    <row r="4728" spans="1:26">
      <c r="A4728" t="s">
        <v>5594</v>
      </c>
      <c r="B4728" s="1">
        <v>45659</v>
      </c>
      <c r="C4728" t="s">
        <v>556</v>
      </c>
      <c r="D4728" t="s">
        <v>796</v>
      </c>
      <c r="E4728" t="s">
        <v>839</v>
      </c>
      <c r="F4728">
        <v>2</v>
      </c>
      <c r="G4728">
        <v>0</v>
      </c>
      <c r="H4728" t="s">
        <v>865</v>
      </c>
      <c r="I4728" s="4">
        <f>Table4[[#This Row],[Quantity]]*Table4[[#This Row],[UnitPrice]]</f>
        <v>3124.86</v>
      </c>
      <c r="J4728" s="4">
        <f>Table4[[#This Row],[Gross Revenue]]*(1-Table4[[#This Row],[Discount]])</f>
        <v>3124.86</v>
      </c>
      <c r="K4728" s="4">
        <f>Table4[[#This Row],[Quantity]]*Table4[[#This Row],[CostPrice]]</f>
        <v>2391.2600000000002</v>
      </c>
      <c r="L4728" s="4">
        <f>Table4[[#This Row],[Net Revenue]]-Table4[[#This Row],[Total Cost]]</f>
        <v>733.59999999999991</v>
      </c>
      <c r="M4728" t="str">
        <f>_xlfn.XLOOKUP(Table4[[#This Row],[ProductID]], Products!A:A,Products!B:B, "Not Found")</f>
        <v>Chair Laptop</v>
      </c>
      <c r="N4728" t="str">
        <f>TEXT(Table4[[#This Row],[Date]], "mmm")</f>
        <v>Jan</v>
      </c>
      <c r="O4728" t="str">
        <f>TEXT(Table4[[#This Row],[Date]], "yyyy")</f>
        <v>2025</v>
      </c>
      <c r="P4728" t="str">
        <f>_xlfn.XLOOKUP(Table4[[#This Row],[ProductID]],Products!A:A,Products!C:C, "Not Found")</f>
        <v>Electronics</v>
      </c>
      <c r="Q4728" t="str">
        <f>_xlfn.XLOOKUP(Table4[[#This Row],[ProductID]],Products!A:A,Products!D:D,"Not Found")</f>
        <v>Laptop</v>
      </c>
      <c r="R4728">
        <f>_xlfn.XLOOKUP(Table4[[#This Row],[ProductID]],Products!A:A,Products!E:E,"Not Found")</f>
        <v>1562.43</v>
      </c>
      <c r="S4728">
        <f>_xlfn.XLOOKUP(Table4[[#This Row],[ProductID]],Products!A:A,Products!F:F, "Not Found")</f>
        <v>1195.6300000000001</v>
      </c>
      <c r="T4728" t="str">
        <f>_xlfn.XLOOKUP(Table4[[#This Row],[CustomerID]],Customers!A:A,Customers!D:D, "Not Found")</f>
        <v>M</v>
      </c>
      <c r="U4728" s="6">
        <f>_xlfn.XLOOKUP(Table4[[#This Row],[CustomerID]],Customers!A:A,Customers!E:E, "Not Found")</f>
        <v>24005</v>
      </c>
      <c r="V4728">
        <f ca="1">DATEDIF(Table4[[#This Row],[CustomerBirthday]], TODAY(), "Y")</f>
        <v>60</v>
      </c>
      <c r="W4728" t="str" cm="1">
        <f t="array" aca="1" ref="W4728" ca="1">_xlfn.IFS(Table4[[#This Row],[Age]]&lt;25, "Under 25",Table4[[#This Row],[Age]]=34, "25-34", Table4[[#This Row],[Age]]&lt;=49, "35-49", Table4[[#This Row],[Age]]&lt;=64, "50-64", Table4[[#This Row],[Age]]&gt;=65, "65+")</f>
        <v>50-64</v>
      </c>
      <c r="X4728" t="str">
        <f>_xlfn.XLOOKUP(Table4[[#This Row],[StoreID]],Stores!A:A,Stores!B:B, "Not found")</f>
        <v>MegaMart New Michele</v>
      </c>
      <c r="Y4728" t="str">
        <f>_xlfn.XLOOKUP(Table4[[#This Row],[StoreID]],Stores!A:A,Stores!C:C, "Not Found")</f>
        <v>New Michele</v>
      </c>
      <c r="Z4728" t="str">
        <f>_xlfn.XLOOKUP(Table4[[#This Row],[StoreID]],Stores!A:A,Stores!D:D, "Not Found")</f>
        <v>West</v>
      </c>
    </row>
    <row r="4729" spans="1:26">
      <c r="A4729" t="s">
        <v>5595</v>
      </c>
      <c r="B4729" s="1">
        <v>45557</v>
      </c>
      <c r="C4729" t="s">
        <v>411</v>
      </c>
      <c r="D4729" t="s">
        <v>796</v>
      </c>
      <c r="E4729" t="s">
        <v>831</v>
      </c>
      <c r="F4729">
        <v>4</v>
      </c>
      <c r="G4729">
        <v>0.1</v>
      </c>
      <c r="H4729" t="s">
        <v>865</v>
      </c>
      <c r="I4729" s="4">
        <f>Table4[[#This Row],[Quantity]]*Table4[[#This Row],[UnitPrice]]</f>
        <v>6249.72</v>
      </c>
      <c r="J4729" s="4">
        <f>Table4[[#This Row],[Gross Revenue]]*(1-Table4[[#This Row],[Discount]])</f>
        <v>5624.7480000000005</v>
      </c>
      <c r="K4729" s="4">
        <f>Table4[[#This Row],[Quantity]]*Table4[[#This Row],[CostPrice]]</f>
        <v>4782.5200000000004</v>
      </c>
      <c r="L4729" s="4">
        <f>Table4[[#This Row],[Net Revenue]]-Table4[[#This Row],[Total Cost]]</f>
        <v>842.22800000000007</v>
      </c>
      <c r="M4729" t="str">
        <f>_xlfn.XLOOKUP(Table4[[#This Row],[ProductID]], Products!A:A,Products!B:B, "Not Found")</f>
        <v>Chair Laptop</v>
      </c>
      <c r="N4729" t="str">
        <f>TEXT(Table4[[#This Row],[Date]], "mmm")</f>
        <v>Sep</v>
      </c>
      <c r="O4729" t="str">
        <f>TEXT(Table4[[#This Row],[Date]], "yyyy")</f>
        <v>2024</v>
      </c>
      <c r="P4729" t="str">
        <f>_xlfn.XLOOKUP(Table4[[#This Row],[ProductID]],Products!A:A,Products!C:C, "Not Found")</f>
        <v>Electronics</v>
      </c>
      <c r="Q4729" t="str">
        <f>_xlfn.XLOOKUP(Table4[[#This Row],[ProductID]],Products!A:A,Products!D:D,"Not Found")</f>
        <v>Laptop</v>
      </c>
      <c r="R4729">
        <f>_xlfn.XLOOKUP(Table4[[#This Row],[ProductID]],Products!A:A,Products!E:E,"Not Found")</f>
        <v>1562.43</v>
      </c>
      <c r="S4729">
        <f>_xlfn.XLOOKUP(Table4[[#This Row],[ProductID]],Products!A:A,Products!F:F, "Not Found")</f>
        <v>1195.6300000000001</v>
      </c>
      <c r="T4729" t="str">
        <f>_xlfn.XLOOKUP(Table4[[#This Row],[CustomerID]],Customers!A:A,Customers!D:D, "Not Found")</f>
        <v>F</v>
      </c>
      <c r="U4729" s="6">
        <f>_xlfn.XLOOKUP(Table4[[#This Row],[CustomerID]],Customers!A:A,Customers!E:E, "Not Found")</f>
        <v>24112</v>
      </c>
      <c r="V4729">
        <f ca="1">DATEDIF(Table4[[#This Row],[CustomerBirthday]], TODAY(), "Y")</f>
        <v>60</v>
      </c>
      <c r="W4729" t="str" cm="1">
        <f t="array" aca="1" ref="W4729" ca="1">_xlfn.IFS(Table4[[#This Row],[Age]]&lt;25, "Under 25",Table4[[#This Row],[Age]]=34, "25-34", Table4[[#This Row],[Age]]&lt;=49, "35-49", Table4[[#This Row],[Age]]&lt;=64, "50-64", Table4[[#This Row],[Age]]&gt;=65, "65+")</f>
        <v>50-64</v>
      </c>
      <c r="X4729" t="str">
        <f>_xlfn.XLOOKUP(Table4[[#This Row],[StoreID]],Stores!A:A,Stores!B:B, "Not found")</f>
        <v>MegaMart Jimenezborough</v>
      </c>
      <c r="Y4729" t="str">
        <f>_xlfn.XLOOKUP(Table4[[#This Row],[StoreID]],Stores!A:A,Stores!C:C, "Not Found")</f>
        <v>Jimenezborough</v>
      </c>
      <c r="Z4729" t="str">
        <f>_xlfn.XLOOKUP(Table4[[#This Row],[StoreID]],Stores!A:A,Stores!D:D, "Not Found")</f>
        <v>South</v>
      </c>
    </row>
    <row r="4730" spans="1:26">
      <c r="A4730" t="s">
        <v>5596</v>
      </c>
      <c r="B4730" s="1">
        <v>45777</v>
      </c>
      <c r="C4730" t="s">
        <v>105</v>
      </c>
      <c r="D4730" t="s">
        <v>814</v>
      </c>
      <c r="E4730" t="s">
        <v>846</v>
      </c>
      <c r="F4730">
        <v>5</v>
      </c>
      <c r="G4730">
        <v>0.15</v>
      </c>
      <c r="H4730" t="s">
        <v>875</v>
      </c>
      <c r="I4730" s="4">
        <f>Table4[[#This Row],[Quantity]]*Table4[[#This Row],[UnitPrice]]</f>
        <v>6432.75</v>
      </c>
      <c r="J4730" s="4">
        <f>Table4[[#This Row],[Gross Revenue]]*(1-Table4[[#This Row],[Discount]])</f>
        <v>5467.8374999999996</v>
      </c>
      <c r="K4730" s="4">
        <f>Table4[[#This Row],[Quantity]]*Table4[[#This Row],[CostPrice]]</f>
        <v>3987.7</v>
      </c>
      <c r="L4730" s="4">
        <f>Table4[[#This Row],[Net Revenue]]-Table4[[#This Row],[Total Cost]]</f>
        <v>1480.1374999999998</v>
      </c>
      <c r="M4730" t="str">
        <f>_xlfn.XLOOKUP(Table4[[#This Row],[ProductID]], Products!A:A,Products!B:B, "Not Found")</f>
        <v>Least Accessories</v>
      </c>
      <c r="N4730" t="str">
        <f>TEXT(Table4[[#This Row],[Date]], "mmm")</f>
        <v>Apr</v>
      </c>
      <c r="O4730" t="str">
        <f>TEXT(Table4[[#This Row],[Date]], "yyyy")</f>
        <v>2025</v>
      </c>
      <c r="P4730" t="str">
        <f>_xlfn.XLOOKUP(Table4[[#This Row],[ProductID]],Products!A:A,Products!C:C, "Not Found")</f>
        <v>Fashion</v>
      </c>
      <c r="Q4730" t="str">
        <f>_xlfn.XLOOKUP(Table4[[#This Row],[ProductID]],Products!A:A,Products!D:D,"Not Found")</f>
        <v>Accessories</v>
      </c>
      <c r="R4730">
        <f>_xlfn.XLOOKUP(Table4[[#This Row],[ProductID]],Products!A:A,Products!E:E,"Not Found")</f>
        <v>1286.55</v>
      </c>
      <c r="S4730">
        <f>_xlfn.XLOOKUP(Table4[[#This Row],[ProductID]],Products!A:A,Products!F:F, "Not Found")</f>
        <v>797.54</v>
      </c>
      <c r="T4730" t="str">
        <f>_xlfn.XLOOKUP(Table4[[#This Row],[CustomerID]],Customers!A:A,Customers!D:D, "Not Found")</f>
        <v>M</v>
      </c>
      <c r="U4730" s="6">
        <f>_xlfn.XLOOKUP(Table4[[#This Row],[CustomerID]],Customers!A:A,Customers!E:E, "Not Found")</f>
        <v>37990</v>
      </c>
      <c r="V4730">
        <f ca="1">DATEDIF(Table4[[#This Row],[CustomerBirthday]], TODAY(), "Y")</f>
        <v>22</v>
      </c>
      <c r="W4730" t="str" cm="1">
        <f t="array" aca="1" ref="W4730" ca="1">_xlfn.IFS(Table4[[#This Row],[Age]]&lt;25, "Under 25",Table4[[#This Row],[Age]]=34, "25-34", Table4[[#This Row],[Age]]&lt;=49, "35-49", Table4[[#This Row],[Age]]&lt;=64, "50-64", Table4[[#This Row],[Age]]&gt;=65, "65+")</f>
        <v>Under 25</v>
      </c>
      <c r="X4730" t="str">
        <f>_xlfn.XLOOKUP(Table4[[#This Row],[StoreID]],Stores!A:A,Stores!B:B, "Not found")</f>
        <v>MegaMart Johnmouth</v>
      </c>
      <c r="Y4730" t="str">
        <f>_xlfn.XLOOKUP(Table4[[#This Row],[StoreID]],Stores!A:A,Stores!C:C, "Not Found")</f>
        <v>Johnmouth</v>
      </c>
      <c r="Z4730" t="str">
        <f>_xlfn.XLOOKUP(Table4[[#This Row],[StoreID]],Stores!A:A,Stores!D:D, "Not Found")</f>
        <v>East</v>
      </c>
    </row>
    <row r="4731" spans="1:26">
      <c r="A4731" t="s">
        <v>5597</v>
      </c>
      <c r="B4731" s="1">
        <v>45552</v>
      </c>
      <c r="C4731" t="s">
        <v>93</v>
      </c>
      <c r="D4731" t="s">
        <v>761</v>
      </c>
      <c r="E4731" t="s">
        <v>842</v>
      </c>
      <c r="F4731">
        <v>5</v>
      </c>
      <c r="G4731">
        <v>0.05</v>
      </c>
      <c r="H4731" t="s">
        <v>871</v>
      </c>
      <c r="I4731" s="4">
        <f>Table4[[#This Row],[Quantity]]*Table4[[#This Row],[UnitPrice]]</f>
        <v>8814.6</v>
      </c>
      <c r="J4731" s="4">
        <f>Table4[[#This Row],[Gross Revenue]]*(1-Table4[[#This Row],[Discount]])</f>
        <v>8373.8700000000008</v>
      </c>
      <c r="K4731" s="4">
        <f>Table4[[#This Row],[Quantity]]*Table4[[#This Row],[CostPrice]]</f>
        <v>6732.4</v>
      </c>
      <c r="L4731" s="4">
        <f>Table4[[#This Row],[Net Revenue]]-Table4[[#This Row],[Total Cost]]</f>
        <v>1641.4700000000012</v>
      </c>
      <c r="M4731" t="str">
        <f>_xlfn.XLOOKUP(Table4[[#This Row],[ProductID]], Products!A:A,Products!B:B, "Not Found")</f>
        <v>Traditional Laptop</v>
      </c>
      <c r="N4731" t="str">
        <f>TEXT(Table4[[#This Row],[Date]], "mmm")</f>
        <v>Sep</v>
      </c>
      <c r="O4731" t="str">
        <f>TEXT(Table4[[#This Row],[Date]], "yyyy")</f>
        <v>2024</v>
      </c>
      <c r="P4731" t="str">
        <f>_xlfn.XLOOKUP(Table4[[#This Row],[ProductID]],Products!A:A,Products!C:C, "Not Found")</f>
        <v>Electronics</v>
      </c>
      <c r="Q4731" t="str">
        <f>_xlfn.XLOOKUP(Table4[[#This Row],[ProductID]],Products!A:A,Products!D:D,"Not Found")</f>
        <v>Laptop</v>
      </c>
      <c r="R4731">
        <f>_xlfn.XLOOKUP(Table4[[#This Row],[ProductID]],Products!A:A,Products!E:E,"Not Found")</f>
        <v>1762.92</v>
      </c>
      <c r="S4731">
        <f>_xlfn.XLOOKUP(Table4[[#This Row],[ProductID]],Products!A:A,Products!F:F, "Not Found")</f>
        <v>1346.48</v>
      </c>
      <c r="T4731" t="str">
        <f>_xlfn.XLOOKUP(Table4[[#This Row],[CustomerID]],Customers!A:A,Customers!D:D, "Not Found")</f>
        <v>F</v>
      </c>
      <c r="U4731" s="6">
        <f>_xlfn.XLOOKUP(Table4[[#This Row],[CustomerID]],Customers!A:A,Customers!E:E, "Not Found")</f>
        <v>26428</v>
      </c>
      <c r="V4731">
        <f ca="1">DATEDIF(Table4[[#This Row],[CustomerBirthday]], TODAY(), "Y")</f>
        <v>54</v>
      </c>
      <c r="W4731" t="str" cm="1">
        <f t="array" aca="1" ref="W4731" ca="1">_xlfn.IFS(Table4[[#This Row],[Age]]&lt;25, "Under 25",Table4[[#This Row],[Age]]=34, "25-34", Table4[[#This Row],[Age]]&lt;=49, "35-49", Table4[[#This Row],[Age]]&lt;=64, "50-64", Table4[[#This Row],[Age]]&gt;=65, "65+")</f>
        <v>50-64</v>
      </c>
      <c r="X4731" t="str">
        <f>_xlfn.XLOOKUP(Table4[[#This Row],[StoreID]],Stores!A:A,Stores!B:B, "Not found")</f>
        <v>MegaMart Brianahaven</v>
      </c>
      <c r="Y4731" t="str">
        <f>_xlfn.XLOOKUP(Table4[[#This Row],[StoreID]],Stores!A:A,Stores!C:C, "Not Found")</f>
        <v>Brianahaven</v>
      </c>
      <c r="Z4731" t="str">
        <f>_xlfn.XLOOKUP(Table4[[#This Row],[StoreID]],Stores!A:A,Stores!D:D, "Not Found")</f>
        <v>North</v>
      </c>
    </row>
    <row r="4732" spans="1:26">
      <c r="A4732" t="s">
        <v>5598</v>
      </c>
      <c r="B4732" s="1">
        <v>45474</v>
      </c>
      <c r="C4732" t="s">
        <v>291</v>
      </c>
      <c r="D4732" t="s">
        <v>769</v>
      </c>
      <c r="E4732" t="s">
        <v>835</v>
      </c>
      <c r="F4732">
        <v>1</v>
      </c>
      <c r="G4732">
        <v>0.05</v>
      </c>
      <c r="H4732" t="s">
        <v>865</v>
      </c>
      <c r="I4732" s="4">
        <f>Table4[[#This Row],[Quantity]]*Table4[[#This Row],[UnitPrice]]</f>
        <v>25.57</v>
      </c>
      <c r="J4732" s="4">
        <f>Table4[[#This Row],[Gross Revenue]]*(1-Table4[[#This Row],[Discount]])</f>
        <v>24.291499999999999</v>
      </c>
      <c r="K4732" s="4">
        <f>Table4[[#This Row],[Quantity]]*Table4[[#This Row],[CostPrice]]</f>
        <v>19.05</v>
      </c>
      <c r="L4732" s="4">
        <f>Table4[[#This Row],[Net Revenue]]-Table4[[#This Row],[Total Cost]]</f>
        <v>5.2414999999999985</v>
      </c>
      <c r="M4732" t="str">
        <f>_xlfn.XLOOKUP(Table4[[#This Row],[ProductID]], Products!A:A,Products!B:B, "Not Found")</f>
        <v>How Vegetables</v>
      </c>
      <c r="N4732" t="str">
        <f>TEXT(Table4[[#This Row],[Date]], "mmm")</f>
        <v>Jul</v>
      </c>
      <c r="O4732" t="str">
        <f>TEXT(Table4[[#This Row],[Date]], "yyyy")</f>
        <v>2024</v>
      </c>
      <c r="P4732" t="str">
        <f>_xlfn.XLOOKUP(Table4[[#This Row],[ProductID]],Products!A:A,Products!C:C, "Not Found")</f>
        <v>Groceries</v>
      </c>
      <c r="Q4732" t="str">
        <f>_xlfn.XLOOKUP(Table4[[#This Row],[ProductID]],Products!A:A,Products!D:D,"Not Found")</f>
        <v>Vegetables</v>
      </c>
      <c r="R4732">
        <f>_xlfn.XLOOKUP(Table4[[#This Row],[ProductID]],Products!A:A,Products!E:E,"Not Found")</f>
        <v>25.57</v>
      </c>
      <c r="S4732">
        <f>_xlfn.XLOOKUP(Table4[[#This Row],[ProductID]],Products!A:A,Products!F:F, "Not Found")</f>
        <v>19.05</v>
      </c>
      <c r="T4732" t="str">
        <f>_xlfn.XLOOKUP(Table4[[#This Row],[CustomerID]],Customers!A:A,Customers!D:D, "Not Found")</f>
        <v>F</v>
      </c>
      <c r="U4732" s="6">
        <f>_xlfn.XLOOKUP(Table4[[#This Row],[CustomerID]],Customers!A:A,Customers!E:E, "Not Found")</f>
        <v>37614</v>
      </c>
      <c r="V4732">
        <f ca="1">DATEDIF(Table4[[#This Row],[CustomerBirthday]], TODAY(), "Y")</f>
        <v>23</v>
      </c>
      <c r="W4732" t="str" cm="1">
        <f t="array" aca="1" ref="W4732" ca="1">_xlfn.IFS(Table4[[#This Row],[Age]]&lt;25, "Under 25",Table4[[#This Row],[Age]]=34, "25-34", Table4[[#This Row],[Age]]&lt;=49, "35-49", Table4[[#This Row],[Age]]&lt;=64, "50-64", Table4[[#This Row],[Age]]&gt;=65, "65+")</f>
        <v>Under 25</v>
      </c>
      <c r="X4732" t="str">
        <f>_xlfn.XLOOKUP(Table4[[#This Row],[StoreID]],Stores!A:A,Stores!B:B, "Not found")</f>
        <v>MegaMart Peckmouth</v>
      </c>
      <c r="Y4732" t="str">
        <f>_xlfn.XLOOKUP(Table4[[#This Row],[StoreID]],Stores!A:A,Stores!C:C, "Not Found")</f>
        <v>Peckmouth</v>
      </c>
      <c r="Z4732" t="str">
        <f>_xlfn.XLOOKUP(Table4[[#This Row],[StoreID]],Stores!A:A,Stores!D:D, "Not Found")</f>
        <v>East</v>
      </c>
    </row>
    <row r="4733" spans="1:26">
      <c r="A4733" t="s">
        <v>5599</v>
      </c>
      <c r="B4733" s="1">
        <v>45627</v>
      </c>
      <c r="C4733" t="s">
        <v>524</v>
      </c>
      <c r="D4733" t="s">
        <v>732</v>
      </c>
      <c r="E4733" t="s">
        <v>835</v>
      </c>
      <c r="F4733">
        <v>4</v>
      </c>
      <c r="G4733">
        <v>0.1</v>
      </c>
      <c r="H4733" t="s">
        <v>865</v>
      </c>
      <c r="I4733" s="4">
        <f>Table4[[#This Row],[Quantity]]*Table4[[#This Row],[UnitPrice]]</f>
        <v>5896.48</v>
      </c>
      <c r="J4733" s="4">
        <f>Table4[[#This Row],[Gross Revenue]]*(1-Table4[[#This Row],[Discount]])</f>
        <v>5306.8319999999994</v>
      </c>
      <c r="K4733" s="4">
        <f>Table4[[#This Row],[Quantity]]*Table4[[#This Row],[CostPrice]]</f>
        <v>3056.08</v>
      </c>
      <c r="L4733" s="4">
        <f>Table4[[#This Row],[Net Revenue]]-Table4[[#This Row],[Total Cost]]</f>
        <v>2250.7519999999995</v>
      </c>
      <c r="M4733" t="str">
        <f>_xlfn.XLOOKUP(Table4[[#This Row],[ProductID]], Products!A:A,Products!B:B, "Not Found")</f>
        <v>Understand Camera</v>
      </c>
      <c r="N4733" t="str">
        <f>TEXT(Table4[[#This Row],[Date]], "mmm")</f>
        <v>Dec</v>
      </c>
      <c r="O4733" t="str">
        <f>TEXT(Table4[[#This Row],[Date]], "yyyy")</f>
        <v>2024</v>
      </c>
      <c r="P4733" t="str">
        <f>_xlfn.XLOOKUP(Table4[[#This Row],[ProductID]],Products!A:A,Products!C:C, "Not Found")</f>
        <v>Electronics</v>
      </c>
      <c r="Q4733" t="str">
        <f>_xlfn.XLOOKUP(Table4[[#This Row],[ProductID]],Products!A:A,Products!D:D,"Not Found")</f>
        <v>Camera</v>
      </c>
      <c r="R4733">
        <f>_xlfn.XLOOKUP(Table4[[#This Row],[ProductID]],Products!A:A,Products!E:E,"Not Found")</f>
        <v>1474.12</v>
      </c>
      <c r="S4733">
        <f>_xlfn.XLOOKUP(Table4[[#This Row],[ProductID]],Products!A:A,Products!F:F, "Not Found")</f>
        <v>764.02</v>
      </c>
      <c r="T4733" t="str">
        <f>_xlfn.XLOOKUP(Table4[[#This Row],[CustomerID]],Customers!A:A,Customers!D:D, "Not Found")</f>
        <v>F</v>
      </c>
      <c r="U4733" s="6">
        <f>_xlfn.XLOOKUP(Table4[[#This Row],[CustomerID]],Customers!A:A,Customers!E:E, "Not Found")</f>
        <v>23256</v>
      </c>
      <c r="V4733">
        <f ca="1">DATEDIF(Table4[[#This Row],[CustomerBirthday]], TODAY(), "Y")</f>
        <v>62</v>
      </c>
      <c r="W4733" t="str" cm="1">
        <f t="array" aca="1" ref="W4733" ca="1">_xlfn.IFS(Table4[[#This Row],[Age]]&lt;25, "Under 25",Table4[[#This Row],[Age]]=34, "25-34", Table4[[#This Row],[Age]]&lt;=49, "35-49", Table4[[#This Row],[Age]]&lt;=64, "50-64", Table4[[#This Row],[Age]]&gt;=65, "65+")</f>
        <v>50-64</v>
      </c>
      <c r="X4733" t="str">
        <f>_xlfn.XLOOKUP(Table4[[#This Row],[StoreID]],Stores!A:A,Stores!B:B, "Not found")</f>
        <v>MegaMart Peckmouth</v>
      </c>
      <c r="Y4733" t="str">
        <f>_xlfn.XLOOKUP(Table4[[#This Row],[StoreID]],Stores!A:A,Stores!C:C, "Not Found")</f>
        <v>Peckmouth</v>
      </c>
      <c r="Z4733" t="str">
        <f>_xlfn.XLOOKUP(Table4[[#This Row],[StoreID]],Stores!A:A,Stores!D:D, "Not Found")</f>
        <v>East</v>
      </c>
    </row>
    <row r="4734" spans="1:26">
      <c r="A4734" t="s">
        <v>5600</v>
      </c>
      <c r="B4734" s="1">
        <v>45591</v>
      </c>
      <c r="C4734" t="s">
        <v>696</v>
      </c>
      <c r="D4734" t="s">
        <v>736</v>
      </c>
      <c r="E4734" t="s">
        <v>839</v>
      </c>
      <c r="F4734">
        <v>1</v>
      </c>
      <c r="G4734">
        <v>0.15</v>
      </c>
      <c r="H4734" t="s">
        <v>871</v>
      </c>
      <c r="I4734" s="4">
        <f>Table4[[#This Row],[Quantity]]*Table4[[#This Row],[UnitPrice]]</f>
        <v>123.19</v>
      </c>
      <c r="J4734" s="4">
        <f>Table4[[#This Row],[Gross Revenue]]*(1-Table4[[#This Row],[Discount]])</f>
        <v>104.7115</v>
      </c>
      <c r="K4734" s="4">
        <f>Table4[[#This Row],[Quantity]]*Table4[[#This Row],[CostPrice]]</f>
        <v>80.36</v>
      </c>
      <c r="L4734" s="4">
        <f>Table4[[#This Row],[Net Revenue]]-Table4[[#This Row],[Total Cost]]</f>
        <v>24.351500000000001</v>
      </c>
      <c r="M4734" t="str">
        <f>_xlfn.XLOOKUP(Table4[[#This Row],[ProductID]], Products!A:A,Products!B:B, "Not Found")</f>
        <v>Us Snacks</v>
      </c>
      <c r="N4734" t="str">
        <f>TEXT(Table4[[#This Row],[Date]], "mmm")</f>
        <v>Oct</v>
      </c>
      <c r="O4734" t="str">
        <f>TEXT(Table4[[#This Row],[Date]], "yyyy")</f>
        <v>2024</v>
      </c>
      <c r="P4734" t="str">
        <f>_xlfn.XLOOKUP(Table4[[#This Row],[ProductID]],Products!A:A,Products!C:C, "Not Found")</f>
        <v>Groceries</v>
      </c>
      <c r="Q4734" t="str">
        <f>_xlfn.XLOOKUP(Table4[[#This Row],[ProductID]],Products!A:A,Products!D:D,"Not Found")</f>
        <v>Snacks</v>
      </c>
      <c r="R4734">
        <f>_xlfn.XLOOKUP(Table4[[#This Row],[ProductID]],Products!A:A,Products!E:E,"Not Found")</f>
        <v>123.19</v>
      </c>
      <c r="S4734">
        <f>_xlfn.XLOOKUP(Table4[[#This Row],[ProductID]],Products!A:A,Products!F:F, "Not Found")</f>
        <v>80.36</v>
      </c>
      <c r="T4734" t="str">
        <f>_xlfn.XLOOKUP(Table4[[#This Row],[CustomerID]],Customers!A:A,Customers!D:D, "Not Found")</f>
        <v>M</v>
      </c>
      <c r="U4734" s="6">
        <f>_xlfn.XLOOKUP(Table4[[#This Row],[CustomerID]],Customers!A:A,Customers!E:E, "Not Found")</f>
        <v>31435</v>
      </c>
      <c r="V4734">
        <f ca="1">DATEDIF(Table4[[#This Row],[CustomerBirthday]], TODAY(), "Y")</f>
        <v>40</v>
      </c>
      <c r="W4734" t="str" cm="1">
        <f t="array" aca="1" ref="W4734" ca="1">_xlfn.IFS(Table4[[#This Row],[Age]]&lt;25, "Under 25",Table4[[#This Row],[Age]]=34, "25-34", Table4[[#This Row],[Age]]&lt;=49, "35-49", Table4[[#This Row],[Age]]&lt;=64, "50-64", Table4[[#This Row],[Age]]&gt;=65, "65+")</f>
        <v>35-49</v>
      </c>
      <c r="X4734" t="str">
        <f>_xlfn.XLOOKUP(Table4[[#This Row],[StoreID]],Stores!A:A,Stores!B:B, "Not found")</f>
        <v>MegaMart New Michele</v>
      </c>
      <c r="Y4734" t="str">
        <f>_xlfn.XLOOKUP(Table4[[#This Row],[StoreID]],Stores!A:A,Stores!C:C, "Not Found")</f>
        <v>New Michele</v>
      </c>
      <c r="Z4734" t="str">
        <f>_xlfn.XLOOKUP(Table4[[#This Row],[StoreID]],Stores!A:A,Stores!D:D, "Not Found")</f>
        <v>West</v>
      </c>
    </row>
    <row r="4735" spans="1:26">
      <c r="A4735" t="s">
        <v>5601</v>
      </c>
      <c r="B4735" s="1">
        <v>45520</v>
      </c>
      <c r="C4735" t="s">
        <v>221</v>
      </c>
      <c r="D4735" t="s">
        <v>774</v>
      </c>
      <c r="E4735" t="s">
        <v>839</v>
      </c>
      <c r="F4735">
        <v>3</v>
      </c>
      <c r="G4735">
        <v>0.15</v>
      </c>
      <c r="H4735" t="s">
        <v>865</v>
      </c>
      <c r="I4735" s="4">
        <f>Table4[[#This Row],[Quantity]]*Table4[[#This Row],[UnitPrice]]</f>
        <v>4462.2300000000005</v>
      </c>
      <c r="J4735" s="4">
        <f>Table4[[#This Row],[Gross Revenue]]*(1-Table4[[#This Row],[Discount]])</f>
        <v>3792.8955000000001</v>
      </c>
      <c r="K4735" s="4">
        <f>Table4[[#This Row],[Quantity]]*Table4[[#This Row],[CostPrice]]</f>
        <v>2439.21</v>
      </c>
      <c r="L4735" s="4">
        <f>Table4[[#This Row],[Net Revenue]]-Table4[[#This Row],[Total Cost]]</f>
        <v>1353.6855</v>
      </c>
      <c r="M4735" t="str">
        <f>_xlfn.XLOOKUP(Table4[[#This Row],[ProductID]], Products!A:A,Products!B:B, "Not Found")</f>
        <v>Him Smartphone</v>
      </c>
      <c r="N4735" t="str">
        <f>TEXT(Table4[[#This Row],[Date]], "mmm")</f>
        <v>Aug</v>
      </c>
      <c r="O4735" t="str">
        <f>TEXT(Table4[[#This Row],[Date]], "yyyy")</f>
        <v>2024</v>
      </c>
      <c r="P4735" t="str">
        <f>_xlfn.XLOOKUP(Table4[[#This Row],[ProductID]],Products!A:A,Products!C:C, "Not Found")</f>
        <v>Electronics</v>
      </c>
      <c r="Q4735" t="str">
        <f>_xlfn.XLOOKUP(Table4[[#This Row],[ProductID]],Products!A:A,Products!D:D,"Not Found")</f>
        <v>Smartphone</v>
      </c>
      <c r="R4735">
        <f>_xlfn.XLOOKUP(Table4[[#This Row],[ProductID]],Products!A:A,Products!E:E,"Not Found")</f>
        <v>1487.41</v>
      </c>
      <c r="S4735">
        <f>_xlfn.XLOOKUP(Table4[[#This Row],[ProductID]],Products!A:A,Products!F:F, "Not Found")</f>
        <v>813.07</v>
      </c>
      <c r="T4735" t="str">
        <f>_xlfn.XLOOKUP(Table4[[#This Row],[CustomerID]],Customers!A:A,Customers!D:D, "Not Found")</f>
        <v>F</v>
      </c>
      <c r="U4735" s="6">
        <f>_xlfn.XLOOKUP(Table4[[#This Row],[CustomerID]],Customers!A:A,Customers!E:E, "Not Found")</f>
        <v>36064</v>
      </c>
      <c r="V4735">
        <f ca="1">DATEDIF(Table4[[#This Row],[CustomerBirthday]], TODAY(), "Y")</f>
        <v>27</v>
      </c>
      <c r="W4735" t="str" cm="1">
        <f t="array" aca="1" ref="W4735" ca="1">_xlfn.IFS(Table4[[#This Row],[Age]]&lt;25, "Under 25",Table4[[#This Row],[Age]]=34, "25-34", Table4[[#This Row],[Age]]&lt;=49, "35-49", Table4[[#This Row],[Age]]&lt;=64, "50-64", Table4[[#This Row],[Age]]&gt;=65, "65+")</f>
        <v>35-49</v>
      </c>
      <c r="X4735" t="str">
        <f>_xlfn.XLOOKUP(Table4[[#This Row],[StoreID]],Stores!A:A,Stores!B:B, "Not found")</f>
        <v>MegaMart New Michele</v>
      </c>
      <c r="Y4735" t="str">
        <f>_xlfn.XLOOKUP(Table4[[#This Row],[StoreID]],Stores!A:A,Stores!C:C, "Not Found")</f>
        <v>New Michele</v>
      </c>
      <c r="Z4735" t="str">
        <f>_xlfn.XLOOKUP(Table4[[#This Row],[StoreID]],Stores!A:A,Stores!D:D, "Not Found")</f>
        <v>West</v>
      </c>
    </row>
    <row r="4736" spans="1:26">
      <c r="A4736" t="s">
        <v>5602</v>
      </c>
      <c r="B4736" s="1">
        <v>45614</v>
      </c>
      <c r="C4736" t="s">
        <v>198</v>
      </c>
      <c r="D4736" t="s">
        <v>753</v>
      </c>
      <c r="E4736" t="s">
        <v>846</v>
      </c>
      <c r="F4736">
        <v>4</v>
      </c>
      <c r="G4736">
        <v>0.1</v>
      </c>
      <c r="H4736" t="s">
        <v>868</v>
      </c>
      <c r="I4736" s="4">
        <f>Table4[[#This Row],[Quantity]]*Table4[[#This Row],[UnitPrice]]</f>
        <v>1081.8</v>
      </c>
      <c r="J4736" s="4">
        <f>Table4[[#This Row],[Gross Revenue]]*(1-Table4[[#This Row],[Discount]])</f>
        <v>973.62</v>
      </c>
      <c r="K4736" s="4">
        <f>Table4[[#This Row],[Quantity]]*Table4[[#This Row],[CostPrice]]</f>
        <v>750.4</v>
      </c>
      <c r="L4736" s="4">
        <f>Table4[[#This Row],[Net Revenue]]-Table4[[#This Row],[Total Cost]]</f>
        <v>223.22000000000003</v>
      </c>
      <c r="M4736" t="str">
        <f>_xlfn.XLOOKUP(Table4[[#This Row],[ProductID]], Products!A:A,Products!B:B, "Not Found")</f>
        <v>Whether Bags</v>
      </c>
      <c r="N4736" t="str">
        <f>TEXT(Table4[[#This Row],[Date]], "mmm")</f>
        <v>Nov</v>
      </c>
      <c r="O4736" t="str">
        <f>TEXT(Table4[[#This Row],[Date]], "yyyy")</f>
        <v>2024</v>
      </c>
      <c r="P4736" t="str">
        <f>_xlfn.XLOOKUP(Table4[[#This Row],[ProductID]],Products!A:A,Products!C:C, "Not Found")</f>
        <v>Fashion</v>
      </c>
      <c r="Q4736" t="str">
        <f>_xlfn.XLOOKUP(Table4[[#This Row],[ProductID]],Products!A:A,Products!D:D,"Not Found")</f>
        <v>Bags</v>
      </c>
      <c r="R4736">
        <f>_xlfn.XLOOKUP(Table4[[#This Row],[ProductID]],Products!A:A,Products!E:E,"Not Found")</f>
        <v>270.45</v>
      </c>
      <c r="S4736">
        <f>_xlfn.XLOOKUP(Table4[[#This Row],[ProductID]],Products!A:A,Products!F:F, "Not Found")</f>
        <v>187.6</v>
      </c>
      <c r="T4736" t="str">
        <f>_xlfn.XLOOKUP(Table4[[#This Row],[CustomerID]],Customers!A:A,Customers!D:D, "Not Found")</f>
        <v>F</v>
      </c>
      <c r="U4736" s="6">
        <f>_xlfn.XLOOKUP(Table4[[#This Row],[CustomerID]],Customers!A:A,Customers!E:E, "Not Found")</f>
        <v>38340</v>
      </c>
      <c r="V4736">
        <f ca="1">DATEDIF(Table4[[#This Row],[CustomerBirthday]], TODAY(), "Y")</f>
        <v>21</v>
      </c>
      <c r="W4736" t="str" cm="1">
        <f t="array" aca="1" ref="W4736" ca="1">_xlfn.IFS(Table4[[#This Row],[Age]]&lt;25, "Under 25",Table4[[#This Row],[Age]]=34, "25-34", Table4[[#This Row],[Age]]&lt;=49, "35-49", Table4[[#This Row],[Age]]&lt;=64, "50-64", Table4[[#This Row],[Age]]&gt;=65, "65+")</f>
        <v>Under 25</v>
      </c>
      <c r="X4736" t="str">
        <f>_xlfn.XLOOKUP(Table4[[#This Row],[StoreID]],Stores!A:A,Stores!B:B, "Not found")</f>
        <v>MegaMart Johnmouth</v>
      </c>
      <c r="Y4736" t="str">
        <f>_xlfn.XLOOKUP(Table4[[#This Row],[StoreID]],Stores!A:A,Stores!C:C, "Not Found")</f>
        <v>Johnmouth</v>
      </c>
      <c r="Z4736" t="str">
        <f>_xlfn.XLOOKUP(Table4[[#This Row],[StoreID]],Stores!A:A,Stores!D:D, "Not Found")</f>
        <v>East</v>
      </c>
    </row>
    <row r="4737" spans="1:26">
      <c r="A4737" t="s">
        <v>5603</v>
      </c>
      <c r="B4737" s="1">
        <v>45810</v>
      </c>
      <c r="C4737" t="s">
        <v>531</v>
      </c>
      <c r="D4737" t="s">
        <v>750</v>
      </c>
      <c r="E4737" t="s">
        <v>831</v>
      </c>
      <c r="F4737">
        <v>2</v>
      </c>
      <c r="G4737">
        <v>0.1</v>
      </c>
      <c r="H4737" t="s">
        <v>865</v>
      </c>
      <c r="I4737" s="4">
        <f>Table4[[#This Row],[Quantity]]*Table4[[#This Row],[UnitPrice]]</f>
        <v>2685.5</v>
      </c>
      <c r="J4737" s="4">
        <f>Table4[[#This Row],[Gross Revenue]]*(1-Table4[[#This Row],[Discount]])</f>
        <v>2416.9500000000003</v>
      </c>
      <c r="K4737" s="4">
        <f>Table4[[#This Row],[Quantity]]*Table4[[#This Row],[CostPrice]]</f>
        <v>1595.88</v>
      </c>
      <c r="L4737" s="4">
        <f>Table4[[#This Row],[Net Revenue]]-Table4[[#This Row],[Total Cost]]</f>
        <v>821.07000000000016</v>
      </c>
      <c r="M4737" t="str">
        <f>_xlfn.XLOOKUP(Table4[[#This Row],[ProductID]], Products!A:A,Products!B:B, "Not Found")</f>
        <v>Add Clothing</v>
      </c>
      <c r="N4737" t="str">
        <f>TEXT(Table4[[#This Row],[Date]], "mmm")</f>
        <v>Jun</v>
      </c>
      <c r="O4737" t="str">
        <f>TEXT(Table4[[#This Row],[Date]], "yyyy")</f>
        <v>2025</v>
      </c>
      <c r="P4737" t="str">
        <f>_xlfn.XLOOKUP(Table4[[#This Row],[ProductID]],Products!A:A,Products!C:C, "Not Found")</f>
        <v>Fashion</v>
      </c>
      <c r="Q4737" t="str">
        <f>_xlfn.XLOOKUP(Table4[[#This Row],[ProductID]],Products!A:A,Products!D:D,"Not Found")</f>
        <v>Clothing</v>
      </c>
      <c r="R4737">
        <f>_xlfn.XLOOKUP(Table4[[#This Row],[ProductID]],Products!A:A,Products!E:E,"Not Found")</f>
        <v>1342.75</v>
      </c>
      <c r="S4737">
        <f>_xlfn.XLOOKUP(Table4[[#This Row],[ProductID]],Products!A:A,Products!F:F, "Not Found")</f>
        <v>797.94</v>
      </c>
      <c r="T4737" t="str">
        <f>_xlfn.XLOOKUP(Table4[[#This Row],[CustomerID]],Customers!A:A,Customers!D:D, "Not Found")</f>
        <v>F</v>
      </c>
      <c r="U4737" s="6">
        <f>_xlfn.XLOOKUP(Table4[[#This Row],[CustomerID]],Customers!A:A,Customers!E:E, "Not Found")</f>
        <v>35515</v>
      </c>
      <c r="V4737">
        <f ca="1">DATEDIF(Table4[[#This Row],[CustomerBirthday]], TODAY(), "Y")</f>
        <v>29</v>
      </c>
      <c r="W4737" t="str" cm="1">
        <f t="array" aca="1" ref="W4737" ca="1">_xlfn.IFS(Table4[[#This Row],[Age]]&lt;25, "Under 25",Table4[[#This Row],[Age]]=34, "25-34", Table4[[#This Row],[Age]]&lt;=49, "35-49", Table4[[#This Row],[Age]]&lt;=64, "50-64", Table4[[#This Row],[Age]]&gt;=65, "65+")</f>
        <v>35-49</v>
      </c>
      <c r="X4737" t="str">
        <f>_xlfn.XLOOKUP(Table4[[#This Row],[StoreID]],Stores!A:A,Stores!B:B, "Not found")</f>
        <v>MegaMart Jimenezborough</v>
      </c>
      <c r="Y4737" t="str">
        <f>_xlfn.XLOOKUP(Table4[[#This Row],[StoreID]],Stores!A:A,Stores!C:C, "Not Found")</f>
        <v>Jimenezborough</v>
      </c>
      <c r="Z4737" t="str">
        <f>_xlfn.XLOOKUP(Table4[[#This Row],[StoreID]],Stores!A:A,Stores!D:D, "Not Found")</f>
        <v>South</v>
      </c>
    </row>
    <row r="4738" spans="1:26">
      <c r="A4738" t="s">
        <v>5604</v>
      </c>
      <c r="B4738" s="1">
        <v>45305</v>
      </c>
      <c r="C4738" t="s">
        <v>696</v>
      </c>
      <c r="D4738" t="s">
        <v>772</v>
      </c>
      <c r="E4738" t="s">
        <v>846</v>
      </c>
      <c r="F4738">
        <v>3</v>
      </c>
      <c r="G4738">
        <v>0.05</v>
      </c>
      <c r="H4738" t="s">
        <v>868</v>
      </c>
      <c r="I4738" s="4">
        <f>Table4[[#This Row],[Quantity]]*Table4[[#This Row],[UnitPrice]]</f>
        <v>5635.41</v>
      </c>
      <c r="J4738" s="4">
        <f>Table4[[#This Row],[Gross Revenue]]*(1-Table4[[#This Row],[Discount]])</f>
        <v>5353.6394999999993</v>
      </c>
      <c r="K4738" s="4">
        <f>Table4[[#This Row],[Quantity]]*Table4[[#This Row],[CostPrice]]</f>
        <v>3044.73</v>
      </c>
      <c r="L4738" s="4">
        <f>Table4[[#This Row],[Net Revenue]]-Table4[[#This Row],[Total Cost]]</f>
        <v>2308.9094999999993</v>
      </c>
      <c r="M4738" t="str">
        <f>_xlfn.XLOOKUP(Table4[[#This Row],[ProductID]], Products!A:A,Products!B:B, "Not Found")</f>
        <v>And Footwear</v>
      </c>
      <c r="N4738" t="str">
        <f>TEXT(Table4[[#This Row],[Date]], "mmm")</f>
        <v>Jan</v>
      </c>
      <c r="O4738" t="str">
        <f>TEXT(Table4[[#This Row],[Date]], "yyyy")</f>
        <v>2024</v>
      </c>
      <c r="P4738" t="str">
        <f>_xlfn.XLOOKUP(Table4[[#This Row],[ProductID]],Products!A:A,Products!C:C, "Not Found")</f>
        <v>Fashion</v>
      </c>
      <c r="Q4738" t="str">
        <f>_xlfn.XLOOKUP(Table4[[#This Row],[ProductID]],Products!A:A,Products!D:D,"Not Found")</f>
        <v>Footwear</v>
      </c>
      <c r="R4738">
        <f>_xlfn.XLOOKUP(Table4[[#This Row],[ProductID]],Products!A:A,Products!E:E,"Not Found")</f>
        <v>1878.47</v>
      </c>
      <c r="S4738">
        <f>_xlfn.XLOOKUP(Table4[[#This Row],[ProductID]],Products!A:A,Products!F:F, "Not Found")</f>
        <v>1014.91</v>
      </c>
      <c r="T4738" t="str">
        <f>_xlfn.XLOOKUP(Table4[[#This Row],[CustomerID]],Customers!A:A,Customers!D:D, "Not Found")</f>
        <v>M</v>
      </c>
      <c r="U4738" s="6">
        <f>_xlfn.XLOOKUP(Table4[[#This Row],[CustomerID]],Customers!A:A,Customers!E:E, "Not Found")</f>
        <v>31435</v>
      </c>
      <c r="V4738">
        <f ca="1">DATEDIF(Table4[[#This Row],[CustomerBirthday]], TODAY(), "Y")</f>
        <v>40</v>
      </c>
      <c r="W4738" t="str" cm="1">
        <f t="array" aca="1" ref="W4738" ca="1">_xlfn.IFS(Table4[[#This Row],[Age]]&lt;25, "Under 25",Table4[[#This Row],[Age]]=34, "25-34", Table4[[#This Row],[Age]]&lt;=49, "35-49", Table4[[#This Row],[Age]]&lt;=64, "50-64", Table4[[#This Row],[Age]]&gt;=65, "65+")</f>
        <v>35-49</v>
      </c>
      <c r="X4738" t="str">
        <f>_xlfn.XLOOKUP(Table4[[#This Row],[StoreID]],Stores!A:A,Stores!B:B, "Not found")</f>
        <v>MegaMart Johnmouth</v>
      </c>
      <c r="Y4738" t="str">
        <f>_xlfn.XLOOKUP(Table4[[#This Row],[StoreID]],Stores!A:A,Stores!C:C, "Not Found")</f>
        <v>Johnmouth</v>
      </c>
      <c r="Z4738" t="str">
        <f>_xlfn.XLOOKUP(Table4[[#This Row],[StoreID]],Stores!A:A,Stores!D:D, "Not Found")</f>
        <v>East</v>
      </c>
    </row>
    <row r="4739" spans="1:26">
      <c r="A4739" t="s">
        <v>5605</v>
      </c>
      <c r="B4739" s="1">
        <v>45466</v>
      </c>
      <c r="C4739" t="s">
        <v>687</v>
      </c>
      <c r="D4739" t="s">
        <v>742</v>
      </c>
      <c r="E4739" t="s">
        <v>835</v>
      </c>
      <c r="F4739">
        <v>4</v>
      </c>
      <c r="G4739">
        <v>0</v>
      </c>
      <c r="H4739" t="s">
        <v>865</v>
      </c>
      <c r="I4739" s="4">
        <f>Table4[[#This Row],[Quantity]]*Table4[[#This Row],[UnitPrice]]</f>
        <v>994.28</v>
      </c>
      <c r="J4739" s="4">
        <f>Table4[[#This Row],[Gross Revenue]]*(1-Table4[[#This Row],[Discount]])</f>
        <v>994.28</v>
      </c>
      <c r="K4739" s="4">
        <f>Table4[[#This Row],[Quantity]]*Table4[[#This Row],[CostPrice]]</f>
        <v>762.68</v>
      </c>
      <c r="L4739" s="4">
        <f>Table4[[#This Row],[Net Revenue]]-Table4[[#This Row],[Total Cost]]</f>
        <v>231.60000000000002</v>
      </c>
      <c r="M4739" t="str">
        <f>_xlfn.XLOOKUP(Table4[[#This Row],[ProductID]], Products!A:A,Products!B:B, "Not Found")</f>
        <v>Either Headphones</v>
      </c>
      <c r="N4739" t="str">
        <f>TEXT(Table4[[#This Row],[Date]], "mmm")</f>
        <v>Jun</v>
      </c>
      <c r="O4739" t="str">
        <f>TEXT(Table4[[#This Row],[Date]], "yyyy")</f>
        <v>2024</v>
      </c>
      <c r="P4739" t="str">
        <f>_xlfn.XLOOKUP(Table4[[#This Row],[ProductID]],Products!A:A,Products!C:C, "Not Found")</f>
        <v>Electronics</v>
      </c>
      <c r="Q4739" t="str">
        <f>_xlfn.XLOOKUP(Table4[[#This Row],[ProductID]],Products!A:A,Products!D:D,"Not Found")</f>
        <v>Headphones</v>
      </c>
      <c r="R4739">
        <f>_xlfn.XLOOKUP(Table4[[#This Row],[ProductID]],Products!A:A,Products!E:E,"Not Found")</f>
        <v>248.57</v>
      </c>
      <c r="S4739">
        <f>_xlfn.XLOOKUP(Table4[[#This Row],[ProductID]],Products!A:A,Products!F:F, "Not Found")</f>
        <v>190.67</v>
      </c>
      <c r="T4739" t="str">
        <f>_xlfn.XLOOKUP(Table4[[#This Row],[CustomerID]],Customers!A:A,Customers!D:D, "Not Found")</f>
        <v>F</v>
      </c>
      <c r="U4739" s="6">
        <f>_xlfn.XLOOKUP(Table4[[#This Row],[CustomerID]],Customers!A:A,Customers!E:E, "Not Found")</f>
        <v>27995</v>
      </c>
      <c r="V4739">
        <f ca="1">DATEDIF(Table4[[#This Row],[CustomerBirthday]], TODAY(), "Y")</f>
        <v>49</v>
      </c>
      <c r="W4739" t="str" cm="1">
        <f t="array" aca="1" ref="W4739" ca="1">_xlfn.IFS(Table4[[#This Row],[Age]]&lt;25, "Under 25",Table4[[#This Row],[Age]]=34, "25-34", Table4[[#This Row],[Age]]&lt;=49, "35-49", Table4[[#This Row],[Age]]&lt;=64, "50-64", Table4[[#This Row],[Age]]&gt;=65, "65+")</f>
        <v>35-49</v>
      </c>
      <c r="X4739" t="str">
        <f>_xlfn.XLOOKUP(Table4[[#This Row],[StoreID]],Stores!A:A,Stores!B:B, "Not found")</f>
        <v>MegaMart Peckmouth</v>
      </c>
      <c r="Y4739" t="str">
        <f>_xlfn.XLOOKUP(Table4[[#This Row],[StoreID]],Stores!A:A,Stores!C:C, "Not Found")</f>
        <v>Peckmouth</v>
      </c>
      <c r="Z4739" t="str">
        <f>_xlfn.XLOOKUP(Table4[[#This Row],[StoreID]],Stores!A:A,Stores!D:D, "Not Found")</f>
        <v>East</v>
      </c>
    </row>
    <row r="4740" spans="1:26">
      <c r="A4740" t="s">
        <v>5606</v>
      </c>
      <c r="B4740" s="1">
        <v>45253</v>
      </c>
      <c r="C4740" t="s">
        <v>627</v>
      </c>
      <c r="D4740" t="s">
        <v>778</v>
      </c>
      <c r="E4740" t="s">
        <v>842</v>
      </c>
      <c r="F4740">
        <v>2</v>
      </c>
      <c r="G4740">
        <v>0.05</v>
      </c>
      <c r="H4740" t="s">
        <v>868</v>
      </c>
      <c r="I4740" s="4">
        <f>Table4[[#This Row],[Quantity]]*Table4[[#This Row],[UnitPrice]]</f>
        <v>2031.52</v>
      </c>
      <c r="J4740" s="4">
        <f>Table4[[#This Row],[Gross Revenue]]*(1-Table4[[#This Row],[Discount]])</f>
        <v>1929.944</v>
      </c>
      <c r="K4740" s="4">
        <f>Table4[[#This Row],[Quantity]]*Table4[[#This Row],[CostPrice]]</f>
        <v>1168.8</v>
      </c>
      <c r="L4740" s="4">
        <f>Table4[[#This Row],[Net Revenue]]-Table4[[#This Row],[Total Cost]]</f>
        <v>761.14400000000001</v>
      </c>
      <c r="M4740" t="str">
        <f>_xlfn.XLOOKUP(Table4[[#This Row],[ProductID]], Products!A:A,Products!B:B, "Not Found")</f>
        <v>Behavior Dairy</v>
      </c>
      <c r="N4740" t="str">
        <f>TEXT(Table4[[#This Row],[Date]], "mmm")</f>
        <v>Nov</v>
      </c>
      <c r="O4740" t="str">
        <f>TEXT(Table4[[#This Row],[Date]], "yyyy")</f>
        <v>2023</v>
      </c>
      <c r="P4740" t="str">
        <f>_xlfn.XLOOKUP(Table4[[#This Row],[ProductID]],Products!A:A,Products!C:C, "Not Found")</f>
        <v>Groceries</v>
      </c>
      <c r="Q4740" t="str">
        <f>_xlfn.XLOOKUP(Table4[[#This Row],[ProductID]],Products!A:A,Products!D:D,"Not Found")</f>
        <v>Dairy</v>
      </c>
      <c r="R4740">
        <f>_xlfn.XLOOKUP(Table4[[#This Row],[ProductID]],Products!A:A,Products!E:E,"Not Found")</f>
        <v>1015.76</v>
      </c>
      <c r="S4740">
        <f>_xlfn.XLOOKUP(Table4[[#This Row],[ProductID]],Products!A:A,Products!F:F, "Not Found")</f>
        <v>584.4</v>
      </c>
      <c r="T4740" t="str">
        <f>_xlfn.XLOOKUP(Table4[[#This Row],[CustomerID]],Customers!A:A,Customers!D:D, "Not Found")</f>
        <v>F</v>
      </c>
      <c r="U4740" s="6">
        <f>_xlfn.XLOOKUP(Table4[[#This Row],[CustomerID]],Customers!A:A,Customers!E:E, "Not Found")</f>
        <v>31052</v>
      </c>
      <c r="V4740">
        <f ca="1">DATEDIF(Table4[[#This Row],[CustomerBirthday]], TODAY(), "Y")</f>
        <v>41</v>
      </c>
      <c r="W4740" t="str" cm="1">
        <f t="array" aca="1" ref="W4740" ca="1">_xlfn.IFS(Table4[[#This Row],[Age]]&lt;25, "Under 25",Table4[[#This Row],[Age]]=34, "25-34", Table4[[#This Row],[Age]]&lt;=49, "35-49", Table4[[#This Row],[Age]]&lt;=64, "50-64", Table4[[#This Row],[Age]]&gt;=65, "65+")</f>
        <v>35-49</v>
      </c>
      <c r="X4740" t="str">
        <f>_xlfn.XLOOKUP(Table4[[#This Row],[StoreID]],Stores!A:A,Stores!B:B, "Not found")</f>
        <v>MegaMart Brianahaven</v>
      </c>
      <c r="Y4740" t="str">
        <f>_xlfn.XLOOKUP(Table4[[#This Row],[StoreID]],Stores!A:A,Stores!C:C, "Not Found")</f>
        <v>Brianahaven</v>
      </c>
      <c r="Z4740" t="str">
        <f>_xlfn.XLOOKUP(Table4[[#This Row],[StoreID]],Stores!A:A,Stores!D:D, "Not Found")</f>
        <v>North</v>
      </c>
    </row>
    <row r="4741" spans="1:26">
      <c r="A4741" t="s">
        <v>5607</v>
      </c>
      <c r="B4741" s="1">
        <v>45888</v>
      </c>
      <c r="C4741" t="s">
        <v>664</v>
      </c>
      <c r="D4741" t="s">
        <v>725</v>
      </c>
      <c r="E4741" t="s">
        <v>839</v>
      </c>
      <c r="F4741">
        <v>1</v>
      </c>
      <c r="G4741">
        <v>0</v>
      </c>
      <c r="H4741" t="s">
        <v>875</v>
      </c>
      <c r="I4741" s="4">
        <f>Table4[[#This Row],[Quantity]]*Table4[[#This Row],[UnitPrice]]</f>
        <v>1396.22</v>
      </c>
      <c r="J4741" s="4">
        <f>Table4[[#This Row],[Gross Revenue]]*(1-Table4[[#This Row],[Discount]])</f>
        <v>1396.22</v>
      </c>
      <c r="K4741" s="4">
        <f>Table4[[#This Row],[Quantity]]*Table4[[#This Row],[CostPrice]]</f>
        <v>1004.09</v>
      </c>
      <c r="L4741" s="4">
        <f>Table4[[#This Row],[Net Revenue]]-Table4[[#This Row],[Total Cost]]</f>
        <v>392.13</v>
      </c>
      <c r="M4741" t="str">
        <f>_xlfn.XLOOKUP(Table4[[#This Row],[ProductID]], Products!A:A,Products!B:B, "Not Found")</f>
        <v>Knowledge Bags</v>
      </c>
      <c r="N4741" t="str">
        <f>TEXT(Table4[[#This Row],[Date]], "mmm")</f>
        <v>Aug</v>
      </c>
      <c r="O4741" t="str">
        <f>TEXT(Table4[[#This Row],[Date]], "yyyy")</f>
        <v>2025</v>
      </c>
      <c r="P4741" t="str">
        <f>_xlfn.XLOOKUP(Table4[[#This Row],[ProductID]],Products!A:A,Products!C:C, "Not Found")</f>
        <v>Fashion</v>
      </c>
      <c r="Q4741" t="str">
        <f>_xlfn.XLOOKUP(Table4[[#This Row],[ProductID]],Products!A:A,Products!D:D,"Not Found")</f>
        <v>Bags</v>
      </c>
      <c r="R4741">
        <f>_xlfn.XLOOKUP(Table4[[#This Row],[ProductID]],Products!A:A,Products!E:E,"Not Found")</f>
        <v>1396.22</v>
      </c>
      <c r="S4741">
        <f>_xlfn.XLOOKUP(Table4[[#This Row],[ProductID]],Products!A:A,Products!F:F, "Not Found")</f>
        <v>1004.09</v>
      </c>
      <c r="T4741" t="str">
        <f>_xlfn.XLOOKUP(Table4[[#This Row],[CustomerID]],Customers!A:A,Customers!D:D, "Not Found")</f>
        <v>M</v>
      </c>
      <c r="U4741" s="6">
        <f>_xlfn.XLOOKUP(Table4[[#This Row],[CustomerID]],Customers!A:A,Customers!E:E, "Not Found")</f>
        <v>22243</v>
      </c>
      <c r="V4741">
        <f ca="1">DATEDIF(Table4[[#This Row],[CustomerBirthday]], TODAY(), "Y")</f>
        <v>65</v>
      </c>
      <c r="W4741" t="str" cm="1">
        <f t="array" aca="1" ref="W4741" ca="1">_xlfn.IFS(Table4[[#This Row],[Age]]&lt;25, "Under 25",Table4[[#This Row],[Age]]=34, "25-34", Table4[[#This Row],[Age]]&lt;=49, "35-49", Table4[[#This Row],[Age]]&lt;=64, "50-64", Table4[[#This Row],[Age]]&gt;=65, "65+")</f>
        <v>65+</v>
      </c>
      <c r="X4741" t="str">
        <f>_xlfn.XLOOKUP(Table4[[#This Row],[StoreID]],Stores!A:A,Stores!B:B, "Not found")</f>
        <v>MegaMart New Michele</v>
      </c>
      <c r="Y4741" t="str">
        <f>_xlfn.XLOOKUP(Table4[[#This Row],[StoreID]],Stores!A:A,Stores!C:C, "Not Found")</f>
        <v>New Michele</v>
      </c>
      <c r="Z4741" t="str">
        <f>_xlfn.XLOOKUP(Table4[[#This Row],[StoreID]],Stores!A:A,Stores!D:D, "Not Found")</f>
        <v>West</v>
      </c>
    </row>
    <row r="4742" spans="1:26">
      <c r="A4742" t="s">
        <v>5608</v>
      </c>
      <c r="B4742" s="1">
        <v>45683</v>
      </c>
      <c r="C4742" t="s">
        <v>551</v>
      </c>
      <c r="D4742" t="s">
        <v>761</v>
      </c>
      <c r="E4742" t="s">
        <v>839</v>
      </c>
      <c r="F4742">
        <v>2</v>
      </c>
      <c r="G4742">
        <v>0.1</v>
      </c>
      <c r="H4742" t="s">
        <v>865</v>
      </c>
      <c r="I4742" s="4">
        <f>Table4[[#This Row],[Quantity]]*Table4[[#This Row],[UnitPrice]]</f>
        <v>3525.84</v>
      </c>
      <c r="J4742" s="4">
        <f>Table4[[#This Row],[Gross Revenue]]*(1-Table4[[#This Row],[Discount]])</f>
        <v>3173.2560000000003</v>
      </c>
      <c r="K4742" s="4">
        <f>Table4[[#This Row],[Quantity]]*Table4[[#This Row],[CostPrice]]</f>
        <v>2692.96</v>
      </c>
      <c r="L4742" s="4">
        <f>Table4[[#This Row],[Net Revenue]]-Table4[[#This Row],[Total Cost]]</f>
        <v>480.29600000000028</v>
      </c>
      <c r="M4742" t="str">
        <f>_xlfn.XLOOKUP(Table4[[#This Row],[ProductID]], Products!A:A,Products!B:B, "Not Found")</f>
        <v>Traditional Laptop</v>
      </c>
      <c r="N4742" t="str">
        <f>TEXT(Table4[[#This Row],[Date]], "mmm")</f>
        <v>Jan</v>
      </c>
      <c r="O4742" t="str">
        <f>TEXT(Table4[[#This Row],[Date]], "yyyy")</f>
        <v>2025</v>
      </c>
      <c r="P4742" t="str">
        <f>_xlfn.XLOOKUP(Table4[[#This Row],[ProductID]],Products!A:A,Products!C:C, "Not Found")</f>
        <v>Electronics</v>
      </c>
      <c r="Q4742" t="str">
        <f>_xlfn.XLOOKUP(Table4[[#This Row],[ProductID]],Products!A:A,Products!D:D,"Not Found")</f>
        <v>Laptop</v>
      </c>
      <c r="R4742">
        <f>_xlfn.XLOOKUP(Table4[[#This Row],[ProductID]],Products!A:A,Products!E:E,"Not Found")</f>
        <v>1762.92</v>
      </c>
      <c r="S4742">
        <f>_xlfn.XLOOKUP(Table4[[#This Row],[ProductID]],Products!A:A,Products!F:F, "Not Found")</f>
        <v>1346.48</v>
      </c>
      <c r="T4742" t="str">
        <f>_xlfn.XLOOKUP(Table4[[#This Row],[CustomerID]],Customers!A:A,Customers!D:D, "Not Found")</f>
        <v>F</v>
      </c>
      <c r="U4742" s="6">
        <f>_xlfn.XLOOKUP(Table4[[#This Row],[CustomerID]],Customers!A:A,Customers!E:E, "Not Found")</f>
        <v>32240</v>
      </c>
      <c r="V4742">
        <f ca="1">DATEDIF(Table4[[#This Row],[CustomerBirthday]], TODAY(), "Y")</f>
        <v>38</v>
      </c>
      <c r="W4742" t="str" cm="1">
        <f t="array" aca="1" ref="W4742" ca="1">_xlfn.IFS(Table4[[#This Row],[Age]]&lt;25, "Under 25",Table4[[#This Row],[Age]]=34, "25-34", Table4[[#This Row],[Age]]&lt;=49, "35-49", Table4[[#This Row],[Age]]&lt;=64, "50-64", Table4[[#This Row],[Age]]&gt;=65, "65+")</f>
        <v>35-49</v>
      </c>
      <c r="X4742" t="str">
        <f>_xlfn.XLOOKUP(Table4[[#This Row],[StoreID]],Stores!A:A,Stores!B:B, "Not found")</f>
        <v>MegaMart New Michele</v>
      </c>
      <c r="Y4742" t="str">
        <f>_xlfn.XLOOKUP(Table4[[#This Row],[StoreID]],Stores!A:A,Stores!C:C, "Not Found")</f>
        <v>New Michele</v>
      </c>
      <c r="Z4742" t="str">
        <f>_xlfn.XLOOKUP(Table4[[#This Row],[StoreID]],Stores!A:A,Stores!D:D, "Not Found")</f>
        <v>West</v>
      </c>
    </row>
    <row r="4743" spans="1:26">
      <c r="A4743" t="s">
        <v>5609</v>
      </c>
      <c r="B4743" s="1">
        <v>45782</v>
      </c>
      <c r="C4743" t="s">
        <v>458</v>
      </c>
      <c r="D4743" t="s">
        <v>750</v>
      </c>
      <c r="E4743" t="s">
        <v>839</v>
      </c>
      <c r="F4743">
        <v>2</v>
      </c>
      <c r="G4743">
        <v>0</v>
      </c>
      <c r="H4743" t="s">
        <v>868</v>
      </c>
      <c r="I4743" s="4">
        <f>Table4[[#This Row],[Quantity]]*Table4[[#This Row],[UnitPrice]]</f>
        <v>2685.5</v>
      </c>
      <c r="J4743" s="4">
        <f>Table4[[#This Row],[Gross Revenue]]*(1-Table4[[#This Row],[Discount]])</f>
        <v>2685.5</v>
      </c>
      <c r="K4743" s="4">
        <f>Table4[[#This Row],[Quantity]]*Table4[[#This Row],[CostPrice]]</f>
        <v>1595.88</v>
      </c>
      <c r="L4743" s="4">
        <f>Table4[[#This Row],[Net Revenue]]-Table4[[#This Row],[Total Cost]]</f>
        <v>1089.6199999999999</v>
      </c>
      <c r="M4743" t="str">
        <f>_xlfn.XLOOKUP(Table4[[#This Row],[ProductID]], Products!A:A,Products!B:B, "Not Found")</f>
        <v>Add Clothing</v>
      </c>
      <c r="N4743" t="str">
        <f>TEXT(Table4[[#This Row],[Date]], "mmm")</f>
        <v>May</v>
      </c>
      <c r="O4743" t="str">
        <f>TEXT(Table4[[#This Row],[Date]], "yyyy")</f>
        <v>2025</v>
      </c>
      <c r="P4743" t="str">
        <f>_xlfn.XLOOKUP(Table4[[#This Row],[ProductID]],Products!A:A,Products!C:C, "Not Found")</f>
        <v>Fashion</v>
      </c>
      <c r="Q4743" t="str">
        <f>_xlfn.XLOOKUP(Table4[[#This Row],[ProductID]],Products!A:A,Products!D:D,"Not Found")</f>
        <v>Clothing</v>
      </c>
      <c r="R4743">
        <f>_xlfn.XLOOKUP(Table4[[#This Row],[ProductID]],Products!A:A,Products!E:E,"Not Found")</f>
        <v>1342.75</v>
      </c>
      <c r="S4743">
        <f>_xlfn.XLOOKUP(Table4[[#This Row],[ProductID]],Products!A:A,Products!F:F, "Not Found")</f>
        <v>797.94</v>
      </c>
      <c r="T4743" t="str">
        <f>_xlfn.XLOOKUP(Table4[[#This Row],[CustomerID]],Customers!A:A,Customers!D:D, "Not Found")</f>
        <v>F</v>
      </c>
      <c r="U4743" s="6">
        <f>_xlfn.XLOOKUP(Table4[[#This Row],[CustomerID]],Customers!A:A,Customers!E:E, "Not Found")</f>
        <v>22804</v>
      </c>
      <c r="V4743">
        <f ca="1">DATEDIF(Table4[[#This Row],[CustomerBirthday]], TODAY(), "Y")</f>
        <v>64</v>
      </c>
      <c r="W4743" t="str" cm="1">
        <f t="array" aca="1" ref="W4743" ca="1">_xlfn.IFS(Table4[[#This Row],[Age]]&lt;25, "Under 25",Table4[[#This Row],[Age]]=34, "25-34", Table4[[#This Row],[Age]]&lt;=49, "35-49", Table4[[#This Row],[Age]]&lt;=64, "50-64", Table4[[#This Row],[Age]]&gt;=65, "65+")</f>
        <v>50-64</v>
      </c>
      <c r="X4743" t="str">
        <f>_xlfn.XLOOKUP(Table4[[#This Row],[StoreID]],Stores!A:A,Stores!B:B, "Not found")</f>
        <v>MegaMart New Michele</v>
      </c>
      <c r="Y4743" t="str">
        <f>_xlfn.XLOOKUP(Table4[[#This Row],[StoreID]],Stores!A:A,Stores!C:C, "Not Found")</f>
        <v>New Michele</v>
      </c>
      <c r="Z4743" t="str">
        <f>_xlfn.XLOOKUP(Table4[[#This Row],[StoreID]],Stores!A:A,Stores!D:D, "Not Found")</f>
        <v>West</v>
      </c>
    </row>
    <row r="4744" spans="1:26">
      <c r="A4744" t="s">
        <v>5610</v>
      </c>
      <c r="B4744" s="1">
        <v>45431</v>
      </c>
      <c r="C4744" t="s">
        <v>657</v>
      </c>
      <c r="D4744" t="s">
        <v>782</v>
      </c>
      <c r="E4744" t="s">
        <v>839</v>
      </c>
      <c r="F4744">
        <v>2</v>
      </c>
      <c r="G4744">
        <v>0.1</v>
      </c>
      <c r="H4744" t="s">
        <v>875</v>
      </c>
      <c r="I4744" s="4">
        <f>Table4[[#This Row],[Quantity]]*Table4[[#This Row],[UnitPrice]]</f>
        <v>1347.56</v>
      </c>
      <c r="J4744" s="4">
        <f>Table4[[#This Row],[Gross Revenue]]*(1-Table4[[#This Row],[Discount]])</f>
        <v>1212.8040000000001</v>
      </c>
      <c r="K4744" s="4">
        <f>Table4[[#This Row],[Quantity]]*Table4[[#This Row],[CostPrice]]</f>
        <v>726.66</v>
      </c>
      <c r="L4744" s="4">
        <f>Table4[[#This Row],[Net Revenue]]-Table4[[#This Row],[Total Cost]]</f>
        <v>486.14400000000012</v>
      </c>
      <c r="M4744" t="str">
        <f>_xlfn.XLOOKUP(Table4[[#This Row],[ProductID]], Products!A:A,Products!B:B, "Not Found")</f>
        <v>Deal Smartphone</v>
      </c>
      <c r="N4744" t="str">
        <f>TEXT(Table4[[#This Row],[Date]], "mmm")</f>
        <v>May</v>
      </c>
      <c r="O4744" t="str">
        <f>TEXT(Table4[[#This Row],[Date]], "yyyy")</f>
        <v>2024</v>
      </c>
      <c r="P4744" t="str">
        <f>_xlfn.XLOOKUP(Table4[[#This Row],[ProductID]],Products!A:A,Products!C:C, "Not Found")</f>
        <v>Electronics</v>
      </c>
      <c r="Q4744" t="str">
        <f>_xlfn.XLOOKUP(Table4[[#This Row],[ProductID]],Products!A:A,Products!D:D,"Not Found")</f>
        <v>Smartphone</v>
      </c>
      <c r="R4744">
        <f>_xlfn.XLOOKUP(Table4[[#This Row],[ProductID]],Products!A:A,Products!E:E,"Not Found")</f>
        <v>673.78</v>
      </c>
      <c r="S4744">
        <f>_xlfn.XLOOKUP(Table4[[#This Row],[ProductID]],Products!A:A,Products!F:F, "Not Found")</f>
        <v>363.33</v>
      </c>
      <c r="T4744" t="str">
        <f>_xlfn.XLOOKUP(Table4[[#This Row],[CustomerID]],Customers!A:A,Customers!D:D, "Not Found")</f>
        <v>F</v>
      </c>
      <c r="U4744" s="6">
        <f>_xlfn.XLOOKUP(Table4[[#This Row],[CustomerID]],Customers!A:A,Customers!E:E, "Not Found")</f>
        <v>22041</v>
      </c>
      <c r="V4744">
        <f ca="1">DATEDIF(Table4[[#This Row],[CustomerBirthday]], TODAY(), "Y")</f>
        <v>66</v>
      </c>
      <c r="W4744" t="str" cm="1">
        <f t="array" aca="1" ref="W4744" ca="1">_xlfn.IFS(Table4[[#This Row],[Age]]&lt;25, "Under 25",Table4[[#This Row],[Age]]=34, "25-34", Table4[[#This Row],[Age]]&lt;=49, "35-49", Table4[[#This Row],[Age]]&lt;=64, "50-64", Table4[[#This Row],[Age]]&gt;=65, "65+")</f>
        <v>65+</v>
      </c>
      <c r="X4744" t="str">
        <f>_xlfn.XLOOKUP(Table4[[#This Row],[StoreID]],Stores!A:A,Stores!B:B, "Not found")</f>
        <v>MegaMart New Michele</v>
      </c>
      <c r="Y4744" t="str">
        <f>_xlfn.XLOOKUP(Table4[[#This Row],[StoreID]],Stores!A:A,Stores!C:C, "Not Found")</f>
        <v>New Michele</v>
      </c>
      <c r="Z4744" t="str">
        <f>_xlfn.XLOOKUP(Table4[[#This Row],[StoreID]],Stores!A:A,Stores!D:D, "Not Found")</f>
        <v>West</v>
      </c>
    </row>
    <row r="4745" spans="1:26">
      <c r="A4745" t="s">
        <v>5611</v>
      </c>
      <c r="B4745" s="1">
        <v>45815</v>
      </c>
      <c r="C4745" t="s">
        <v>40</v>
      </c>
      <c r="D4745" t="s">
        <v>788</v>
      </c>
      <c r="E4745" t="s">
        <v>846</v>
      </c>
      <c r="F4745">
        <v>2</v>
      </c>
      <c r="G4745">
        <v>0.15</v>
      </c>
      <c r="H4745" t="s">
        <v>875</v>
      </c>
      <c r="I4745" s="4">
        <f>Table4[[#This Row],[Quantity]]*Table4[[#This Row],[UnitPrice]]</f>
        <v>2191.44</v>
      </c>
      <c r="J4745" s="4">
        <f>Table4[[#This Row],[Gross Revenue]]*(1-Table4[[#This Row],[Discount]])</f>
        <v>1862.7239999999999</v>
      </c>
      <c r="K4745" s="4">
        <f>Table4[[#This Row],[Quantity]]*Table4[[#This Row],[CostPrice]]</f>
        <v>1644.4</v>
      </c>
      <c r="L4745" s="4">
        <f>Table4[[#This Row],[Net Revenue]]-Table4[[#This Row],[Total Cost]]</f>
        <v>218.32399999999984</v>
      </c>
      <c r="M4745" t="str">
        <f>_xlfn.XLOOKUP(Table4[[#This Row],[ProductID]], Products!A:A,Products!B:B, "Not Found")</f>
        <v>Foot Snacks</v>
      </c>
      <c r="N4745" t="str">
        <f>TEXT(Table4[[#This Row],[Date]], "mmm")</f>
        <v>Jun</v>
      </c>
      <c r="O4745" t="str">
        <f>TEXT(Table4[[#This Row],[Date]], "yyyy")</f>
        <v>2025</v>
      </c>
      <c r="P4745" t="str">
        <f>_xlfn.XLOOKUP(Table4[[#This Row],[ProductID]],Products!A:A,Products!C:C, "Not Found")</f>
        <v>Groceries</v>
      </c>
      <c r="Q4745" t="str">
        <f>_xlfn.XLOOKUP(Table4[[#This Row],[ProductID]],Products!A:A,Products!D:D,"Not Found")</f>
        <v>Snacks</v>
      </c>
      <c r="R4745">
        <f>_xlfn.XLOOKUP(Table4[[#This Row],[ProductID]],Products!A:A,Products!E:E,"Not Found")</f>
        <v>1095.72</v>
      </c>
      <c r="S4745">
        <f>_xlfn.XLOOKUP(Table4[[#This Row],[ProductID]],Products!A:A,Products!F:F, "Not Found")</f>
        <v>822.2</v>
      </c>
      <c r="T4745" t="str">
        <f>_xlfn.XLOOKUP(Table4[[#This Row],[CustomerID]],Customers!A:A,Customers!D:D, "Not Found")</f>
        <v>F</v>
      </c>
      <c r="U4745" s="6">
        <f>_xlfn.XLOOKUP(Table4[[#This Row],[CustomerID]],Customers!A:A,Customers!E:E, "Not Found")</f>
        <v>38214</v>
      </c>
      <c r="V4745">
        <f ca="1">DATEDIF(Table4[[#This Row],[CustomerBirthday]], TODAY(), "Y")</f>
        <v>21</v>
      </c>
      <c r="W4745" t="str" cm="1">
        <f t="array" aca="1" ref="W4745" ca="1">_xlfn.IFS(Table4[[#This Row],[Age]]&lt;25, "Under 25",Table4[[#This Row],[Age]]=34, "25-34", Table4[[#This Row],[Age]]&lt;=49, "35-49", Table4[[#This Row],[Age]]&lt;=64, "50-64", Table4[[#This Row],[Age]]&gt;=65, "65+")</f>
        <v>Under 25</v>
      </c>
      <c r="X4745" t="str">
        <f>_xlfn.XLOOKUP(Table4[[#This Row],[StoreID]],Stores!A:A,Stores!B:B, "Not found")</f>
        <v>MegaMart Johnmouth</v>
      </c>
      <c r="Y4745" t="str">
        <f>_xlfn.XLOOKUP(Table4[[#This Row],[StoreID]],Stores!A:A,Stores!C:C, "Not Found")</f>
        <v>Johnmouth</v>
      </c>
      <c r="Z4745" t="str">
        <f>_xlfn.XLOOKUP(Table4[[#This Row],[StoreID]],Stores!A:A,Stores!D:D, "Not Found")</f>
        <v>East</v>
      </c>
    </row>
    <row r="4746" spans="1:26">
      <c r="A4746" t="s">
        <v>5612</v>
      </c>
      <c r="B4746" s="1">
        <v>45334</v>
      </c>
      <c r="C4746" t="s">
        <v>258</v>
      </c>
      <c r="D4746" t="s">
        <v>747</v>
      </c>
      <c r="E4746" t="s">
        <v>842</v>
      </c>
      <c r="F4746">
        <v>1</v>
      </c>
      <c r="G4746">
        <v>0.1</v>
      </c>
      <c r="H4746" t="s">
        <v>868</v>
      </c>
      <c r="I4746" s="4">
        <f>Table4[[#This Row],[Quantity]]*Table4[[#This Row],[UnitPrice]]</f>
        <v>1134.8</v>
      </c>
      <c r="J4746" s="4">
        <f>Table4[[#This Row],[Gross Revenue]]*(1-Table4[[#This Row],[Discount]])</f>
        <v>1021.3199999999999</v>
      </c>
      <c r="K4746" s="4">
        <f>Table4[[#This Row],[Quantity]]*Table4[[#This Row],[CostPrice]]</f>
        <v>675.1</v>
      </c>
      <c r="L4746" s="4">
        <f>Table4[[#This Row],[Net Revenue]]-Table4[[#This Row],[Total Cost]]</f>
        <v>346.21999999999991</v>
      </c>
      <c r="M4746" t="str">
        <f>_xlfn.XLOOKUP(Table4[[#This Row],[ProductID]], Products!A:A,Products!B:B, "Not Found")</f>
        <v>World Watches</v>
      </c>
      <c r="N4746" t="str">
        <f>TEXT(Table4[[#This Row],[Date]], "mmm")</f>
        <v>Feb</v>
      </c>
      <c r="O4746" t="str">
        <f>TEXT(Table4[[#This Row],[Date]], "yyyy")</f>
        <v>2024</v>
      </c>
      <c r="P4746" t="str">
        <f>_xlfn.XLOOKUP(Table4[[#This Row],[ProductID]],Products!A:A,Products!C:C, "Not Found")</f>
        <v>Fashion</v>
      </c>
      <c r="Q4746" t="str">
        <f>_xlfn.XLOOKUP(Table4[[#This Row],[ProductID]],Products!A:A,Products!D:D,"Not Found")</f>
        <v>Watches</v>
      </c>
      <c r="R4746">
        <f>_xlfn.XLOOKUP(Table4[[#This Row],[ProductID]],Products!A:A,Products!E:E,"Not Found")</f>
        <v>1134.8</v>
      </c>
      <c r="S4746">
        <f>_xlfn.XLOOKUP(Table4[[#This Row],[ProductID]],Products!A:A,Products!F:F, "Not Found")</f>
        <v>675.1</v>
      </c>
      <c r="T4746" t="str">
        <f>_xlfn.XLOOKUP(Table4[[#This Row],[CustomerID]],Customers!A:A,Customers!D:D, "Not Found")</f>
        <v>F</v>
      </c>
      <c r="U4746" s="6">
        <f>_xlfn.XLOOKUP(Table4[[#This Row],[CustomerID]],Customers!A:A,Customers!E:E, "Not Found")</f>
        <v>29746</v>
      </c>
      <c r="V4746">
        <f ca="1">DATEDIF(Table4[[#This Row],[CustomerBirthday]], TODAY(), "Y")</f>
        <v>45</v>
      </c>
      <c r="W4746" t="str" cm="1">
        <f t="array" aca="1" ref="W4746" ca="1">_xlfn.IFS(Table4[[#This Row],[Age]]&lt;25, "Under 25",Table4[[#This Row],[Age]]=34, "25-34", Table4[[#This Row],[Age]]&lt;=49, "35-49", Table4[[#This Row],[Age]]&lt;=64, "50-64", Table4[[#This Row],[Age]]&gt;=65, "65+")</f>
        <v>35-49</v>
      </c>
      <c r="X4746" t="str">
        <f>_xlfn.XLOOKUP(Table4[[#This Row],[StoreID]],Stores!A:A,Stores!B:B, "Not found")</f>
        <v>MegaMart Brianahaven</v>
      </c>
      <c r="Y4746" t="str">
        <f>_xlfn.XLOOKUP(Table4[[#This Row],[StoreID]],Stores!A:A,Stores!C:C, "Not Found")</f>
        <v>Brianahaven</v>
      </c>
      <c r="Z4746" t="str">
        <f>_xlfn.XLOOKUP(Table4[[#This Row],[StoreID]],Stores!A:A,Stores!D:D, "Not Found")</f>
        <v>North</v>
      </c>
    </row>
    <row r="4747" spans="1:26">
      <c r="A4747" t="s">
        <v>5613</v>
      </c>
      <c r="B4747" s="1">
        <v>45662</v>
      </c>
      <c r="C4747" t="s">
        <v>593</v>
      </c>
      <c r="D4747" t="s">
        <v>820</v>
      </c>
      <c r="E4747" t="s">
        <v>842</v>
      </c>
      <c r="F4747">
        <v>1</v>
      </c>
      <c r="G4747">
        <v>0.1</v>
      </c>
      <c r="H4747" t="s">
        <v>871</v>
      </c>
      <c r="I4747" s="4">
        <f>Table4[[#This Row],[Quantity]]*Table4[[#This Row],[UnitPrice]]</f>
        <v>1197.18</v>
      </c>
      <c r="J4747" s="4">
        <f>Table4[[#This Row],[Gross Revenue]]*(1-Table4[[#This Row],[Discount]])</f>
        <v>1077.462</v>
      </c>
      <c r="K4747" s="4">
        <f>Table4[[#This Row],[Quantity]]*Table4[[#This Row],[CostPrice]]</f>
        <v>722.74</v>
      </c>
      <c r="L4747" s="4">
        <f>Table4[[#This Row],[Net Revenue]]-Table4[[#This Row],[Total Cost]]</f>
        <v>354.72199999999998</v>
      </c>
      <c r="M4747" t="str">
        <f>_xlfn.XLOOKUP(Table4[[#This Row],[ProductID]], Products!A:A,Products!B:B, "Not Found")</f>
        <v>Or Smartphone</v>
      </c>
      <c r="N4747" t="str">
        <f>TEXT(Table4[[#This Row],[Date]], "mmm")</f>
        <v>Jan</v>
      </c>
      <c r="O4747" t="str">
        <f>TEXT(Table4[[#This Row],[Date]], "yyyy")</f>
        <v>2025</v>
      </c>
      <c r="P4747" t="str">
        <f>_xlfn.XLOOKUP(Table4[[#This Row],[ProductID]],Products!A:A,Products!C:C, "Not Found")</f>
        <v>Electronics</v>
      </c>
      <c r="Q4747" t="str">
        <f>_xlfn.XLOOKUP(Table4[[#This Row],[ProductID]],Products!A:A,Products!D:D,"Not Found")</f>
        <v>Smartphone</v>
      </c>
      <c r="R4747">
        <f>_xlfn.XLOOKUP(Table4[[#This Row],[ProductID]],Products!A:A,Products!E:E,"Not Found")</f>
        <v>1197.18</v>
      </c>
      <c r="S4747">
        <f>_xlfn.XLOOKUP(Table4[[#This Row],[ProductID]],Products!A:A,Products!F:F, "Not Found")</f>
        <v>722.74</v>
      </c>
      <c r="T4747" t="str">
        <f>_xlfn.XLOOKUP(Table4[[#This Row],[CustomerID]],Customers!A:A,Customers!D:D, "Not Found")</f>
        <v>F</v>
      </c>
      <c r="U4747" s="6">
        <f>_xlfn.XLOOKUP(Table4[[#This Row],[CustomerID]],Customers!A:A,Customers!E:E, "Not Found")</f>
        <v>37024</v>
      </c>
      <c r="V4747">
        <f ca="1">DATEDIF(Table4[[#This Row],[CustomerBirthday]], TODAY(), "Y")</f>
        <v>25</v>
      </c>
      <c r="W4747" t="str" cm="1">
        <f t="array" aca="1" ref="W4747" ca="1">_xlfn.IFS(Table4[[#This Row],[Age]]&lt;25, "Under 25",Table4[[#This Row],[Age]]=34, "25-34", Table4[[#This Row],[Age]]&lt;=49, "35-49", Table4[[#This Row],[Age]]&lt;=64, "50-64", Table4[[#This Row],[Age]]&gt;=65, "65+")</f>
        <v>35-49</v>
      </c>
      <c r="X4747" t="str">
        <f>_xlfn.XLOOKUP(Table4[[#This Row],[StoreID]],Stores!A:A,Stores!B:B, "Not found")</f>
        <v>MegaMart Brianahaven</v>
      </c>
      <c r="Y4747" t="str">
        <f>_xlfn.XLOOKUP(Table4[[#This Row],[StoreID]],Stores!A:A,Stores!C:C, "Not Found")</f>
        <v>Brianahaven</v>
      </c>
      <c r="Z4747" t="str">
        <f>_xlfn.XLOOKUP(Table4[[#This Row],[StoreID]],Stores!A:A,Stores!D:D, "Not Found")</f>
        <v>North</v>
      </c>
    </row>
    <row r="4748" spans="1:26">
      <c r="A4748" t="s">
        <v>5614</v>
      </c>
      <c r="B4748" s="1">
        <v>45585</v>
      </c>
      <c r="C4748" t="s">
        <v>435</v>
      </c>
      <c r="D4748" t="s">
        <v>755</v>
      </c>
      <c r="E4748" t="s">
        <v>846</v>
      </c>
      <c r="F4748">
        <v>5</v>
      </c>
      <c r="G4748">
        <v>0.1</v>
      </c>
      <c r="H4748" t="s">
        <v>865</v>
      </c>
      <c r="I4748" s="4">
        <f>Table4[[#This Row],[Quantity]]*Table4[[#This Row],[UnitPrice]]</f>
        <v>9293.75</v>
      </c>
      <c r="J4748" s="4">
        <f>Table4[[#This Row],[Gross Revenue]]*(1-Table4[[#This Row],[Discount]])</f>
        <v>8364.375</v>
      </c>
      <c r="K4748" s="4">
        <f>Table4[[#This Row],[Quantity]]*Table4[[#This Row],[CostPrice]]</f>
        <v>7255.8</v>
      </c>
      <c r="L4748" s="4">
        <f>Table4[[#This Row],[Net Revenue]]-Table4[[#This Row],[Total Cost]]</f>
        <v>1108.5749999999998</v>
      </c>
      <c r="M4748" t="str">
        <f>_xlfn.XLOOKUP(Table4[[#This Row],[ProductID]], Products!A:A,Products!B:B, "Not Found")</f>
        <v>House Accessories</v>
      </c>
      <c r="N4748" t="str">
        <f>TEXT(Table4[[#This Row],[Date]], "mmm")</f>
        <v>Oct</v>
      </c>
      <c r="O4748" t="str">
        <f>TEXT(Table4[[#This Row],[Date]], "yyyy")</f>
        <v>2024</v>
      </c>
      <c r="P4748" t="str">
        <f>_xlfn.XLOOKUP(Table4[[#This Row],[ProductID]],Products!A:A,Products!C:C, "Not Found")</f>
        <v>Fashion</v>
      </c>
      <c r="Q4748" t="str">
        <f>_xlfn.XLOOKUP(Table4[[#This Row],[ProductID]],Products!A:A,Products!D:D,"Not Found")</f>
        <v>Accessories</v>
      </c>
      <c r="R4748">
        <f>_xlfn.XLOOKUP(Table4[[#This Row],[ProductID]],Products!A:A,Products!E:E,"Not Found")</f>
        <v>1858.75</v>
      </c>
      <c r="S4748">
        <f>_xlfn.XLOOKUP(Table4[[#This Row],[ProductID]],Products!A:A,Products!F:F, "Not Found")</f>
        <v>1451.16</v>
      </c>
      <c r="T4748" t="str">
        <f>_xlfn.XLOOKUP(Table4[[#This Row],[CustomerID]],Customers!A:A,Customers!D:D, "Not Found")</f>
        <v>F</v>
      </c>
      <c r="U4748" s="6">
        <f>_xlfn.XLOOKUP(Table4[[#This Row],[CustomerID]],Customers!A:A,Customers!E:E, "Not Found")</f>
        <v>32027</v>
      </c>
      <c r="V4748">
        <f ca="1">DATEDIF(Table4[[#This Row],[CustomerBirthday]], TODAY(), "Y")</f>
        <v>38</v>
      </c>
      <c r="W4748" t="str" cm="1">
        <f t="array" aca="1" ref="W4748" ca="1">_xlfn.IFS(Table4[[#This Row],[Age]]&lt;25, "Under 25",Table4[[#This Row],[Age]]=34, "25-34", Table4[[#This Row],[Age]]&lt;=49, "35-49", Table4[[#This Row],[Age]]&lt;=64, "50-64", Table4[[#This Row],[Age]]&gt;=65, "65+")</f>
        <v>35-49</v>
      </c>
      <c r="X4748" t="str">
        <f>_xlfn.XLOOKUP(Table4[[#This Row],[StoreID]],Stores!A:A,Stores!B:B, "Not found")</f>
        <v>MegaMart Johnmouth</v>
      </c>
      <c r="Y4748" t="str">
        <f>_xlfn.XLOOKUP(Table4[[#This Row],[StoreID]],Stores!A:A,Stores!C:C, "Not Found")</f>
        <v>Johnmouth</v>
      </c>
      <c r="Z4748" t="str">
        <f>_xlfn.XLOOKUP(Table4[[#This Row],[StoreID]],Stores!A:A,Stores!D:D, "Not Found")</f>
        <v>East</v>
      </c>
    </row>
    <row r="4749" spans="1:26">
      <c r="A4749" t="s">
        <v>5615</v>
      </c>
      <c r="B4749" s="1">
        <v>45851</v>
      </c>
      <c r="C4749" t="s">
        <v>213</v>
      </c>
      <c r="D4749" t="s">
        <v>822</v>
      </c>
      <c r="E4749" t="s">
        <v>842</v>
      </c>
      <c r="F4749">
        <v>1</v>
      </c>
      <c r="G4749">
        <v>0.15</v>
      </c>
      <c r="H4749" t="s">
        <v>868</v>
      </c>
      <c r="I4749" s="4">
        <f>Table4[[#This Row],[Quantity]]*Table4[[#This Row],[UnitPrice]]</f>
        <v>1216.3599999999999</v>
      </c>
      <c r="J4749" s="4">
        <f>Table4[[#This Row],[Gross Revenue]]*(1-Table4[[#This Row],[Discount]])</f>
        <v>1033.9059999999999</v>
      </c>
      <c r="K4749" s="4">
        <f>Table4[[#This Row],[Quantity]]*Table4[[#This Row],[CostPrice]]</f>
        <v>794.8</v>
      </c>
      <c r="L4749" s="4">
        <f>Table4[[#This Row],[Net Revenue]]-Table4[[#This Row],[Total Cost]]</f>
        <v>239.10599999999999</v>
      </c>
      <c r="M4749" t="str">
        <f>_xlfn.XLOOKUP(Table4[[#This Row],[ProductID]], Products!A:A,Products!B:B, "Not Found")</f>
        <v>Nor Bags</v>
      </c>
      <c r="N4749" t="str">
        <f>TEXT(Table4[[#This Row],[Date]], "mmm")</f>
        <v>Jul</v>
      </c>
      <c r="O4749" t="str">
        <f>TEXT(Table4[[#This Row],[Date]], "yyyy")</f>
        <v>2025</v>
      </c>
      <c r="P4749" t="str">
        <f>_xlfn.XLOOKUP(Table4[[#This Row],[ProductID]],Products!A:A,Products!C:C, "Not Found")</f>
        <v>Fashion</v>
      </c>
      <c r="Q4749" t="str">
        <f>_xlfn.XLOOKUP(Table4[[#This Row],[ProductID]],Products!A:A,Products!D:D,"Not Found")</f>
        <v>Bags</v>
      </c>
      <c r="R4749">
        <f>_xlfn.XLOOKUP(Table4[[#This Row],[ProductID]],Products!A:A,Products!E:E,"Not Found")</f>
        <v>1216.3599999999999</v>
      </c>
      <c r="S4749">
        <f>_xlfn.XLOOKUP(Table4[[#This Row],[ProductID]],Products!A:A,Products!F:F, "Not Found")</f>
        <v>794.8</v>
      </c>
      <c r="T4749" t="str">
        <f>_xlfn.XLOOKUP(Table4[[#This Row],[CustomerID]],Customers!A:A,Customers!D:D, "Not Found")</f>
        <v>M</v>
      </c>
      <c r="U4749" s="6">
        <f>_xlfn.XLOOKUP(Table4[[#This Row],[CustomerID]],Customers!A:A,Customers!E:E, "Not Found")</f>
        <v>27950</v>
      </c>
      <c r="V4749">
        <f ca="1">DATEDIF(Table4[[#This Row],[CustomerBirthday]], TODAY(), "Y")</f>
        <v>50</v>
      </c>
      <c r="W4749" t="str" cm="1">
        <f t="array" aca="1" ref="W4749" ca="1">_xlfn.IFS(Table4[[#This Row],[Age]]&lt;25, "Under 25",Table4[[#This Row],[Age]]=34, "25-34", Table4[[#This Row],[Age]]&lt;=49, "35-49", Table4[[#This Row],[Age]]&lt;=64, "50-64", Table4[[#This Row],[Age]]&gt;=65, "65+")</f>
        <v>50-64</v>
      </c>
      <c r="X4749" t="str">
        <f>_xlfn.XLOOKUP(Table4[[#This Row],[StoreID]],Stores!A:A,Stores!B:B, "Not found")</f>
        <v>MegaMart Brianahaven</v>
      </c>
      <c r="Y4749" t="str">
        <f>_xlfn.XLOOKUP(Table4[[#This Row],[StoreID]],Stores!A:A,Stores!C:C, "Not Found")</f>
        <v>Brianahaven</v>
      </c>
      <c r="Z4749" t="str">
        <f>_xlfn.XLOOKUP(Table4[[#This Row],[StoreID]],Stores!A:A,Stores!D:D, "Not Found")</f>
        <v>North</v>
      </c>
    </row>
    <row r="4750" spans="1:26">
      <c r="A4750" t="s">
        <v>5616</v>
      </c>
      <c r="B4750" s="1">
        <v>45311</v>
      </c>
      <c r="C4750" t="s">
        <v>89</v>
      </c>
      <c r="D4750" t="s">
        <v>772</v>
      </c>
      <c r="E4750" t="s">
        <v>846</v>
      </c>
      <c r="F4750">
        <v>4</v>
      </c>
      <c r="G4750">
        <v>0.1</v>
      </c>
      <c r="H4750" t="s">
        <v>868</v>
      </c>
      <c r="I4750" s="4">
        <f>Table4[[#This Row],[Quantity]]*Table4[[#This Row],[UnitPrice]]</f>
        <v>7513.88</v>
      </c>
      <c r="J4750" s="4">
        <f>Table4[[#This Row],[Gross Revenue]]*(1-Table4[[#This Row],[Discount]])</f>
        <v>6762.4920000000002</v>
      </c>
      <c r="K4750" s="4">
        <f>Table4[[#This Row],[Quantity]]*Table4[[#This Row],[CostPrice]]</f>
        <v>4059.64</v>
      </c>
      <c r="L4750" s="4">
        <f>Table4[[#This Row],[Net Revenue]]-Table4[[#This Row],[Total Cost]]</f>
        <v>2702.8520000000003</v>
      </c>
      <c r="M4750" t="str">
        <f>_xlfn.XLOOKUP(Table4[[#This Row],[ProductID]], Products!A:A,Products!B:B, "Not Found")</f>
        <v>And Footwear</v>
      </c>
      <c r="N4750" t="str">
        <f>TEXT(Table4[[#This Row],[Date]], "mmm")</f>
        <v>Jan</v>
      </c>
      <c r="O4750" t="str">
        <f>TEXT(Table4[[#This Row],[Date]], "yyyy")</f>
        <v>2024</v>
      </c>
      <c r="P4750" t="str">
        <f>_xlfn.XLOOKUP(Table4[[#This Row],[ProductID]],Products!A:A,Products!C:C, "Not Found")</f>
        <v>Fashion</v>
      </c>
      <c r="Q4750" t="str">
        <f>_xlfn.XLOOKUP(Table4[[#This Row],[ProductID]],Products!A:A,Products!D:D,"Not Found")</f>
        <v>Footwear</v>
      </c>
      <c r="R4750">
        <f>_xlfn.XLOOKUP(Table4[[#This Row],[ProductID]],Products!A:A,Products!E:E,"Not Found")</f>
        <v>1878.47</v>
      </c>
      <c r="S4750">
        <f>_xlfn.XLOOKUP(Table4[[#This Row],[ProductID]],Products!A:A,Products!F:F, "Not Found")</f>
        <v>1014.91</v>
      </c>
      <c r="T4750" t="str">
        <f>_xlfn.XLOOKUP(Table4[[#This Row],[CustomerID]],Customers!A:A,Customers!D:D, "Not Found")</f>
        <v>M</v>
      </c>
      <c r="U4750" s="6">
        <f>_xlfn.XLOOKUP(Table4[[#This Row],[CustomerID]],Customers!A:A,Customers!E:E, "Not Found")</f>
        <v>20409</v>
      </c>
      <c r="V4750">
        <f ca="1">DATEDIF(Table4[[#This Row],[CustomerBirthday]], TODAY(), "Y")</f>
        <v>70</v>
      </c>
      <c r="W4750" t="str" cm="1">
        <f t="array" aca="1" ref="W4750" ca="1">_xlfn.IFS(Table4[[#This Row],[Age]]&lt;25, "Under 25",Table4[[#This Row],[Age]]=34, "25-34", Table4[[#This Row],[Age]]&lt;=49, "35-49", Table4[[#This Row],[Age]]&lt;=64, "50-64", Table4[[#This Row],[Age]]&gt;=65, "65+")</f>
        <v>65+</v>
      </c>
      <c r="X4750" t="str">
        <f>_xlfn.XLOOKUP(Table4[[#This Row],[StoreID]],Stores!A:A,Stores!B:B, "Not found")</f>
        <v>MegaMart Johnmouth</v>
      </c>
      <c r="Y4750" t="str">
        <f>_xlfn.XLOOKUP(Table4[[#This Row],[StoreID]],Stores!A:A,Stores!C:C, "Not Found")</f>
        <v>Johnmouth</v>
      </c>
      <c r="Z4750" t="str">
        <f>_xlfn.XLOOKUP(Table4[[#This Row],[StoreID]],Stores!A:A,Stores!D:D, "Not Found")</f>
        <v>East</v>
      </c>
    </row>
    <row r="4751" spans="1:26">
      <c r="A4751" t="s">
        <v>5617</v>
      </c>
      <c r="B4751" s="1">
        <v>45237</v>
      </c>
      <c r="C4751" t="s">
        <v>250</v>
      </c>
      <c r="D4751" t="s">
        <v>788</v>
      </c>
      <c r="E4751" t="s">
        <v>842</v>
      </c>
      <c r="F4751">
        <v>4</v>
      </c>
      <c r="G4751">
        <v>0.05</v>
      </c>
      <c r="H4751" t="s">
        <v>868</v>
      </c>
      <c r="I4751" s="4">
        <f>Table4[[#This Row],[Quantity]]*Table4[[#This Row],[UnitPrice]]</f>
        <v>4382.88</v>
      </c>
      <c r="J4751" s="4">
        <f>Table4[[#This Row],[Gross Revenue]]*(1-Table4[[#This Row],[Discount]])</f>
        <v>4163.7359999999999</v>
      </c>
      <c r="K4751" s="4">
        <f>Table4[[#This Row],[Quantity]]*Table4[[#This Row],[CostPrice]]</f>
        <v>3288.8</v>
      </c>
      <c r="L4751" s="4">
        <f>Table4[[#This Row],[Net Revenue]]-Table4[[#This Row],[Total Cost]]</f>
        <v>874.93599999999969</v>
      </c>
      <c r="M4751" t="str">
        <f>_xlfn.XLOOKUP(Table4[[#This Row],[ProductID]], Products!A:A,Products!B:B, "Not Found")</f>
        <v>Foot Snacks</v>
      </c>
      <c r="N4751" t="str">
        <f>TEXT(Table4[[#This Row],[Date]], "mmm")</f>
        <v>Nov</v>
      </c>
      <c r="O4751" t="str">
        <f>TEXT(Table4[[#This Row],[Date]], "yyyy")</f>
        <v>2023</v>
      </c>
      <c r="P4751" t="str">
        <f>_xlfn.XLOOKUP(Table4[[#This Row],[ProductID]],Products!A:A,Products!C:C, "Not Found")</f>
        <v>Groceries</v>
      </c>
      <c r="Q4751" t="str">
        <f>_xlfn.XLOOKUP(Table4[[#This Row],[ProductID]],Products!A:A,Products!D:D,"Not Found")</f>
        <v>Snacks</v>
      </c>
      <c r="R4751">
        <f>_xlfn.XLOOKUP(Table4[[#This Row],[ProductID]],Products!A:A,Products!E:E,"Not Found")</f>
        <v>1095.72</v>
      </c>
      <c r="S4751">
        <f>_xlfn.XLOOKUP(Table4[[#This Row],[ProductID]],Products!A:A,Products!F:F, "Not Found")</f>
        <v>822.2</v>
      </c>
      <c r="T4751" t="str">
        <f>_xlfn.XLOOKUP(Table4[[#This Row],[CustomerID]],Customers!A:A,Customers!D:D, "Not Found")</f>
        <v>F</v>
      </c>
      <c r="U4751" s="6">
        <f>_xlfn.XLOOKUP(Table4[[#This Row],[CustomerID]],Customers!A:A,Customers!E:E, "Not Found")</f>
        <v>31304</v>
      </c>
      <c r="V4751">
        <f ca="1">DATEDIF(Table4[[#This Row],[CustomerBirthday]], TODAY(), "Y")</f>
        <v>40</v>
      </c>
      <c r="W4751" t="str" cm="1">
        <f t="array" aca="1" ref="W4751" ca="1">_xlfn.IFS(Table4[[#This Row],[Age]]&lt;25, "Under 25",Table4[[#This Row],[Age]]=34, "25-34", Table4[[#This Row],[Age]]&lt;=49, "35-49", Table4[[#This Row],[Age]]&lt;=64, "50-64", Table4[[#This Row],[Age]]&gt;=65, "65+")</f>
        <v>35-49</v>
      </c>
      <c r="X4751" t="str">
        <f>_xlfn.XLOOKUP(Table4[[#This Row],[StoreID]],Stores!A:A,Stores!B:B, "Not found")</f>
        <v>MegaMart Brianahaven</v>
      </c>
      <c r="Y4751" t="str">
        <f>_xlfn.XLOOKUP(Table4[[#This Row],[StoreID]],Stores!A:A,Stores!C:C, "Not Found")</f>
        <v>Brianahaven</v>
      </c>
      <c r="Z4751" t="str">
        <f>_xlfn.XLOOKUP(Table4[[#This Row],[StoreID]],Stores!A:A,Stores!D:D, "Not Found")</f>
        <v>North</v>
      </c>
    </row>
    <row r="4752" spans="1:26">
      <c r="A4752" t="s">
        <v>5618</v>
      </c>
      <c r="B4752" s="1">
        <v>45364</v>
      </c>
      <c r="C4752" t="s">
        <v>683</v>
      </c>
      <c r="D4752" t="s">
        <v>745</v>
      </c>
      <c r="E4752" t="s">
        <v>835</v>
      </c>
      <c r="F4752">
        <v>4</v>
      </c>
      <c r="G4752">
        <v>0</v>
      </c>
      <c r="H4752" t="s">
        <v>865</v>
      </c>
      <c r="I4752" s="4">
        <f>Table4[[#This Row],[Quantity]]*Table4[[#This Row],[UnitPrice]]</f>
        <v>4772.3599999999997</v>
      </c>
      <c r="J4752" s="4">
        <f>Table4[[#This Row],[Gross Revenue]]*(1-Table4[[#This Row],[Discount]])</f>
        <v>4772.3599999999997</v>
      </c>
      <c r="K4752" s="4">
        <f>Table4[[#This Row],[Quantity]]*Table4[[#This Row],[CostPrice]]</f>
        <v>3272.96</v>
      </c>
      <c r="L4752" s="4">
        <f>Table4[[#This Row],[Net Revenue]]-Table4[[#This Row],[Total Cost]]</f>
        <v>1499.3999999999996</v>
      </c>
      <c r="M4752" t="str">
        <f>_xlfn.XLOOKUP(Table4[[#This Row],[ProductID]], Products!A:A,Products!B:B, "Not Found")</f>
        <v>Above Camera</v>
      </c>
      <c r="N4752" t="str">
        <f>TEXT(Table4[[#This Row],[Date]], "mmm")</f>
        <v>Mar</v>
      </c>
      <c r="O4752" t="str">
        <f>TEXT(Table4[[#This Row],[Date]], "yyyy")</f>
        <v>2024</v>
      </c>
      <c r="P4752" t="str">
        <f>_xlfn.XLOOKUP(Table4[[#This Row],[ProductID]],Products!A:A,Products!C:C, "Not Found")</f>
        <v>Electronics</v>
      </c>
      <c r="Q4752" t="str">
        <f>_xlfn.XLOOKUP(Table4[[#This Row],[ProductID]],Products!A:A,Products!D:D,"Not Found")</f>
        <v>Camera</v>
      </c>
      <c r="R4752">
        <f>_xlfn.XLOOKUP(Table4[[#This Row],[ProductID]],Products!A:A,Products!E:E,"Not Found")</f>
        <v>1193.0899999999999</v>
      </c>
      <c r="S4752">
        <f>_xlfn.XLOOKUP(Table4[[#This Row],[ProductID]],Products!A:A,Products!F:F, "Not Found")</f>
        <v>818.24</v>
      </c>
      <c r="T4752" t="str">
        <f>_xlfn.XLOOKUP(Table4[[#This Row],[CustomerID]],Customers!A:A,Customers!D:D, "Not Found")</f>
        <v>M</v>
      </c>
      <c r="U4752" s="6">
        <f>_xlfn.XLOOKUP(Table4[[#This Row],[CustomerID]],Customers!A:A,Customers!E:E, "Not Found")</f>
        <v>36771</v>
      </c>
      <c r="V4752">
        <f ca="1">DATEDIF(Table4[[#This Row],[CustomerBirthday]], TODAY(), "Y")</f>
        <v>25</v>
      </c>
      <c r="W4752" t="str" cm="1">
        <f t="array" aca="1" ref="W4752" ca="1">_xlfn.IFS(Table4[[#This Row],[Age]]&lt;25, "Under 25",Table4[[#This Row],[Age]]=34, "25-34", Table4[[#This Row],[Age]]&lt;=49, "35-49", Table4[[#This Row],[Age]]&lt;=64, "50-64", Table4[[#This Row],[Age]]&gt;=65, "65+")</f>
        <v>35-49</v>
      </c>
      <c r="X4752" t="str">
        <f>_xlfn.XLOOKUP(Table4[[#This Row],[StoreID]],Stores!A:A,Stores!B:B, "Not found")</f>
        <v>MegaMart Peckmouth</v>
      </c>
      <c r="Y4752" t="str">
        <f>_xlfn.XLOOKUP(Table4[[#This Row],[StoreID]],Stores!A:A,Stores!C:C, "Not Found")</f>
        <v>Peckmouth</v>
      </c>
      <c r="Z4752" t="str">
        <f>_xlfn.XLOOKUP(Table4[[#This Row],[StoreID]],Stores!A:A,Stores!D:D, "Not Found")</f>
        <v>East</v>
      </c>
    </row>
    <row r="4753" spans="1:26">
      <c r="A4753" t="s">
        <v>5619</v>
      </c>
      <c r="B4753" s="1">
        <v>45679</v>
      </c>
      <c r="C4753" t="s">
        <v>601</v>
      </c>
      <c r="D4753" t="s">
        <v>764</v>
      </c>
      <c r="E4753" t="s">
        <v>839</v>
      </c>
      <c r="F4753">
        <v>1</v>
      </c>
      <c r="G4753">
        <v>0.1</v>
      </c>
      <c r="H4753" t="s">
        <v>875</v>
      </c>
      <c r="I4753" s="4">
        <f>Table4[[#This Row],[Quantity]]*Table4[[#This Row],[UnitPrice]]</f>
        <v>323.92</v>
      </c>
      <c r="J4753" s="4">
        <f>Table4[[#This Row],[Gross Revenue]]*(1-Table4[[#This Row],[Discount]])</f>
        <v>291.52800000000002</v>
      </c>
      <c r="K4753" s="4">
        <f>Table4[[#This Row],[Quantity]]*Table4[[#This Row],[CostPrice]]</f>
        <v>242.98</v>
      </c>
      <c r="L4753" s="4">
        <f>Table4[[#This Row],[Net Revenue]]-Table4[[#This Row],[Total Cost]]</f>
        <v>48.54800000000003</v>
      </c>
      <c r="M4753" t="str">
        <f>_xlfn.XLOOKUP(Table4[[#This Row],[ProductID]], Products!A:A,Products!B:B, "Not Found")</f>
        <v>Simple Accessories</v>
      </c>
      <c r="N4753" t="str">
        <f>TEXT(Table4[[#This Row],[Date]], "mmm")</f>
        <v>Jan</v>
      </c>
      <c r="O4753" t="str">
        <f>TEXT(Table4[[#This Row],[Date]], "yyyy")</f>
        <v>2025</v>
      </c>
      <c r="P4753" t="str">
        <f>_xlfn.XLOOKUP(Table4[[#This Row],[ProductID]],Products!A:A,Products!C:C, "Not Found")</f>
        <v>Fashion</v>
      </c>
      <c r="Q4753" t="str">
        <f>_xlfn.XLOOKUP(Table4[[#This Row],[ProductID]],Products!A:A,Products!D:D,"Not Found")</f>
        <v>Accessories</v>
      </c>
      <c r="R4753">
        <f>_xlfn.XLOOKUP(Table4[[#This Row],[ProductID]],Products!A:A,Products!E:E,"Not Found")</f>
        <v>323.92</v>
      </c>
      <c r="S4753">
        <f>_xlfn.XLOOKUP(Table4[[#This Row],[ProductID]],Products!A:A,Products!F:F, "Not Found")</f>
        <v>242.98</v>
      </c>
      <c r="T4753" t="str">
        <f>_xlfn.XLOOKUP(Table4[[#This Row],[CustomerID]],Customers!A:A,Customers!D:D, "Not Found")</f>
        <v>M</v>
      </c>
      <c r="U4753" s="6">
        <f>_xlfn.XLOOKUP(Table4[[#This Row],[CustomerID]],Customers!A:A,Customers!E:E, "Not Found")</f>
        <v>24638</v>
      </c>
      <c r="V4753">
        <f ca="1">DATEDIF(Table4[[#This Row],[CustomerBirthday]], TODAY(), "Y")</f>
        <v>59</v>
      </c>
      <c r="W4753" t="str" cm="1">
        <f t="array" aca="1" ref="W4753" ca="1">_xlfn.IFS(Table4[[#This Row],[Age]]&lt;25, "Under 25",Table4[[#This Row],[Age]]=34, "25-34", Table4[[#This Row],[Age]]&lt;=49, "35-49", Table4[[#This Row],[Age]]&lt;=64, "50-64", Table4[[#This Row],[Age]]&gt;=65, "65+")</f>
        <v>50-64</v>
      </c>
      <c r="X4753" t="str">
        <f>_xlfn.XLOOKUP(Table4[[#This Row],[StoreID]],Stores!A:A,Stores!B:B, "Not found")</f>
        <v>MegaMart New Michele</v>
      </c>
      <c r="Y4753" t="str">
        <f>_xlfn.XLOOKUP(Table4[[#This Row],[StoreID]],Stores!A:A,Stores!C:C, "Not Found")</f>
        <v>New Michele</v>
      </c>
      <c r="Z4753" t="str">
        <f>_xlfn.XLOOKUP(Table4[[#This Row],[StoreID]],Stores!A:A,Stores!D:D, "Not Found")</f>
        <v>West</v>
      </c>
    </row>
    <row r="4754" spans="1:26">
      <c r="A4754" t="s">
        <v>5620</v>
      </c>
      <c r="B4754" s="1">
        <v>45592</v>
      </c>
      <c r="C4754" t="s">
        <v>67</v>
      </c>
      <c r="D4754" t="s">
        <v>784</v>
      </c>
      <c r="E4754" t="s">
        <v>835</v>
      </c>
      <c r="F4754">
        <v>4</v>
      </c>
      <c r="G4754">
        <v>0.15</v>
      </c>
      <c r="H4754" t="s">
        <v>871</v>
      </c>
      <c r="I4754" s="4">
        <f>Table4[[#This Row],[Quantity]]*Table4[[#This Row],[UnitPrice]]</f>
        <v>5940.2</v>
      </c>
      <c r="J4754" s="4">
        <f>Table4[[#This Row],[Gross Revenue]]*(1-Table4[[#This Row],[Discount]])</f>
        <v>5049.17</v>
      </c>
      <c r="K4754" s="4">
        <f>Table4[[#This Row],[Quantity]]*Table4[[#This Row],[CostPrice]]</f>
        <v>3953.24</v>
      </c>
      <c r="L4754" s="4">
        <f>Table4[[#This Row],[Net Revenue]]-Table4[[#This Row],[Total Cost]]</f>
        <v>1095.9300000000003</v>
      </c>
      <c r="M4754" t="str">
        <f>_xlfn.XLOOKUP(Table4[[#This Row],[ProductID]], Products!A:A,Products!B:B, "Not Found")</f>
        <v>Road Clothing</v>
      </c>
      <c r="N4754" t="str">
        <f>TEXT(Table4[[#This Row],[Date]], "mmm")</f>
        <v>Oct</v>
      </c>
      <c r="O4754" t="str">
        <f>TEXT(Table4[[#This Row],[Date]], "yyyy")</f>
        <v>2024</v>
      </c>
      <c r="P4754" t="str">
        <f>_xlfn.XLOOKUP(Table4[[#This Row],[ProductID]],Products!A:A,Products!C:C, "Not Found")</f>
        <v>Fashion</v>
      </c>
      <c r="Q4754" t="str">
        <f>_xlfn.XLOOKUP(Table4[[#This Row],[ProductID]],Products!A:A,Products!D:D,"Not Found")</f>
        <v>Clothing</v>
      </c>
      <c r="R4754">
        <f>_xlfn.XLOOKUP(Table4[[#This Row],[ProductID]],Products!A:A,Products!E:E,"Not Found")</f>
        <v>1485.05</v>
      </c>
      <c r="S4754">
        <f>_xlfn.XLOOKUP(Table4[[#This Row],[ProductID]],Products!A:A,Products!F:F, "Not Found")</f>
        <v>988.31</v>
      </c>
      <c r="T4754" t="str">
        <f>_xlfn.XLOOKUP(Table4[[#This Row],[CustomerID]],Customers!A:A,Customers!D:D, "Not Found")</f>
        <v>M</v>
      </c>
      <c r="U4754" s="6">
        <f>_xlfn.XLOOKUP(Table4[[#This Row],[CustomerID]],Customers!A:A,Customers!E:E, "Not Found")</f>
        <v>27877</v>
      </c>
      <c r="V4754">
        <f ca="1">DATEDIF(Table4[[#This Row],[CustomerBirthday]], TODAY(), "Y")</f>
        <v>50</v>
      </c>
      <c r="W4754" t="str" cm="1">
        <f t="array" aca="1" ref="W4754" ca="1">_xlfn.IFS(Table4[[#This Row],[Age]]&lt;25, "Under 25",Table4[[#This Row],[Age]]=34, "25-34", Table4[[#This Row],[Age]]&lt;=49, "35-49", Table4[[#This Row],[Age]]&lt;=64, "50-64", Table4[[#This Row],[Age]]&gt;=65, "65+")</f>
        <v>50-64</v>
      </c>
      <c r="X4754" t="str">
        <f>_xlfn.XLOOKUP(Table4[[#This Row],[StoreID]],Stores!A:A,Stores!B:B, "Not found")</f>
        <v>MegaMart Peckmouth</v>
      </c>
      <c r="Y4754" t="str">
        <f>_xlfn.XLOOKUP(Table4[[#This Row],[StoreID]],Stores!A:A,Stores!C:C, "Not Found")</f>
        <v>Peckmouth</v>
      </c>
      <c r="Z4754" t="str">
        <f>_xlfn.XLOOKUP(Table4[[#This Row],[StoreID]],Stores!A:A,Stores!D:D, "Not Found")</f>
        <v>East</v>
      </c>
    </row>
    <row r="4755" spans="1:26">
      <c r="A4755" t="s">
        <v>5621</v>
      </c>
      <c r="B4755" s="1">
        <v>45702</v>
      </c>
      <c r="C4755" t="s">
        <v>536</v>
      </c>
      <c r="D4755" t="s">
        <v>772</v>
      </c>
      <c r="E4755" t="s">
        <v>831</v>
      </c>
      <c r="F4755">
        <v>1</v>
      </c>
      <c r="G4755">
        <v>0.1</v>
      </c>
      <c r="H4755" t="s">
        <v>865</v>
      </c>
      <c r="I4755" s="4">
        <f>Table4[[#This Row],[Quantity]]*Table4[[#This Row],[UnitPrice]]</f>
        <v>1878.47</v>
      </c>
      <c r="J4755" s="4">
        <f>Table4[[#This Row],[Gross Revenue]]*(1-Table4[[#This Row],[Discount]])</f>
        <v>1690.623</v>
      </c>
      <c r="K4755" s="4">
        <f>Table4[[#This Row],[Quantity]]*Table4[[#This Row],[CostPrice]]</f>
        <v>1014.91</v>
      </c>
      <c r="L4755" s="4">
        <f>Table4[[#This Row],[Net Revenue]]-Table4[[#This Row],[Total Cost]]</f>
        <v>675.71300000000008</v>
      </c>
      <c r="M4755" t="str">
        <f>_xlfn.XLOOKUP(Table4[[#This Row],[ProductID]], Products!A:A,Products!B:B, "Not Found")</f>
        <v>And Footwear</v>
      </c>
      <c r="N4755" t="str">
        <f>TEXT(Table4[[#This Row],[Date]], "mmm")</f>
        <v>Feb</v>
      </c>
      <c r="O4755" t="str">
        <f>TEXT(Table4[[#This Row],[Date]], "yyyy")</f>
        <v>2025</v>
      </c>
      <c r="P4755" t="str">
        <f>_xlfn.XLOOKUP(Table4[[#This Row],[ProductID]],Products!A:A,Products!C:C, "Not Found")</f>
        <v>Fashion</v>
      </c>
      <c r="Q4755" t="str">
        <f>_xlfn.XLOOKUP(Table4[[#This Row],[ProductID]],Products!A:A,Products!D:D,"Not Found")</f>
        <v>Footwear</v>
      </c>
      <c r="R4755">
        <f>_xlfn.XLOOKUP(Table4[[#This Row],[ProductID]],Products!A:A,Products!E:E,"Not Found")</f>
        <v>1878.47</v>
      </c>
      <c r="S4755">
        <f>_xlfn.XLOOKUP(Table4[[#This Row],[ProductID]],Products!A:A,Products!F:F, "Not Found")</f>
        <v>1014.91</v>
      </c>
      <c r="T4755" t="str">
        <f>_xlfn.XLOOKUP(Table4[[#This Row],[CustomerID]],Customers!A:A,Customers!D:D, "Not Found")</f>
        <v>F</v>
      </c>
      <c r="U4755" s="6">
        <f>_xlfn.XLOOKUP(Table4[[#This Row],[CustomerID]],Customers!A:A,Customers!E:E, "Not Found")</f>
        <v>38541</v>
      </c>
      <c r="V4755">
        <f ca="1">DATEDIF(Table4[[#This Row],[CustomerBirthday]], TODAY(), "Y")</f>
        <v>21</v>
      </c>
      <c r="W4755" t="str" cm="1">
        <f t="array" aca="1" ref="W4755" ca="1">_xlfn.IFS(Table4[[#This Row],[Age]]&lt;25, "Under 25",Table4[[#This Row],[Age]]=34, "25-34", Table4[[#This Row],[Age]]&lt;=49, "35-49", Table4[[#This Row],[Age]]&lt;=64, "50-64", Table4[[#This Row],[Age]]&gt;=65, "65+")</f>
        <v>Under 25</v>
      </c>
      <c r="X4755" t="str">
        <f>_xlfn.XLOOKUP(Table4[[#This Row],[StoreID]],Stores!A:A,Stores!B:B, "Not found")</f>
        <v>MegaMart Jimenezborough</v>
      </c>
      <c r="Y4755" t="str">
        <f>_xlfn.XLOOKUP(Table4[[#This Row],[StoreID]],Stores!A:A,Stores!C:C, "Not Found")</f>
        <v>Jimenezborough</v>
      </c>
      <c r="Z4755" t="str">
        <f>_xlfn.XLOOKUP(Table4[[#This Row],[StoreID]],Stores!A:A,Stores!D:D, "Not Found")</f>
        <v>South</v>
      </c>
    </row>
    <row r="4756" spans="1:26">
      <c r="A4756" t="s">
        <v>5622</v>
      </c>
      <c r="B4756" s="1">
        <v>45362</v>
      </c>
      <c r="C4756" t="s">
        <v>48</v>
      </c>
      <c r="D4756" t="s">
        <v>718</v>
      </c>
      <c r="E4756" t="s">
        <v>842</v>
      </c>
      <c r="F4756">
        <v>5</v>
      </c>
      <c r="G4756">
        <v>0.15</v>
      </c>
      <c r="H4756" t="s">
        <v>875</v>
      </c>
      <c r="I4756" s="4">
        <f>Table4[[#This Row],[Quantity]]*Table4[[#This Row],[UnitPrice]]</f>
        <v>1688.15</v>
      </c>
      <c r="J4756" s="4">
        <f>Table4[[#This Row],[Gross Revenue]]*(1-Table4[[#This Row],[Discount]])</f>
        <v>1434.9275</v>
      </c>
      <c r="K4756" s="4">
        <f>Table4[[#This Row],[Quantity]]*Table4[[#This Row],[CostPrice]]</f>
        <v>845.15</v>
      </c>
      <c r="L4756" s="4">
        <f>Table4[[#This Row],[Net Revenue]]-Table4[[#This Row],[Total Cost]]</f>
        <v>589.77750000000003</v>
      </c>
      <c r="M4756" t="str">
        <f>_xlfn.XLOOKUP(Table4[[#This Row],[ProductID]], Products!A:A,Products!B:B, "Not Found")</f>
        <v>Here Footwear</v>
      </c>
      <c r="N4756" t="str">
        <f>TEXT(Table4[[#This Row],[Date]], "mmm")</f>
        <v>Mar</v>
      </c>
      <c r="O4756" t="str">
        <f>TEXT(Table4[[#This Row],[Date]], "yyyy")</f>
        <v>2024</v>
      </c>
      <c r="P4756" t="str">
        <f>_xlfn.XLOOKUP(Table4[[#This Row],[ProductID]],Products!A:A,Products!C:C, "Not Found")</f>
        <v>Fashion</v>
      </c>
      <c r="Q4756" t="str">
        <f>_xlfn.XLOOKUP(Table4[[#This Row],[ProductID]],Products!A:A,Products!D:D,"Not Found")</f>
        <v>Footwear</v>
      </c>
      <c r="R4756">
        <f>_xlfn.XLOOKUP(Table4[[#This Row],[ProductID]],Products!A:A,Products!E:E,"Not Found")</f>
        <v>337.63</v>
      </c>
      <c r="S4756">
        <f>_xlfn.XLOOKUP(Table4[[#This Row],[ProductID]],Products!A:A,Products!F:F, "Not Found")</f>
        <v>169.03</v>
      </c>
      <c r="T4756" t="str">
        <f>_xlfn.XLOOKUP(Table4[[#This Row],[CustomerID]],Customers!A:A,Customers!D:D, "Not Found")</f>
        <v>M</v>
      </c>
      <c r="U4756" s="6">
        <f>_xlfn.XLOOKUP(Table4[[#This Row],[CustomerID]],Customers!A:A,Customers!E:E, "Not Found")</f>
        <v>35492</v>
      </c>
      <c r="V4756">
        <f ca="1">DATEDIF(Table4[[#This Row],[CustomerBirthday]], TODAY(), "Y")</f>
        <v>29</v>
      </c>
      <c r="W4756" t="str" cm="1">
        <f t="array" aca="1" ref="W4756" ca="1">_xlfn.IFS(Table4[[#This Row],[Age]]&lt;25, "Under 25",Table4[[#This Row],[Age]]=34, "25-34", Table4[[#This Row],[Age]]&lt;=49, "35-49", Table4[[#This Row],[Age]]&lt;=64, "50-64", Table4[[#This Row],[Age]]&gt;=65, "65+")</f>
        <v>35-49</v>
      </c>
      <c r="X4756" t="str">
        <f>_xlfn.XLOOKUP(Table4[[#This Row],[StoreID]],Stores!A:A,Stores!B:B, "Not found")</f>
        <v>MegaMart Brianahaven</v>
      </c>
      <c r="Y4756" t="str">
        <f>_xlfn.XLOOKUP(Table4[[#This Row],[StoreID]],Stores!A:A,Stores!C:C, "Not Found")</f>
        <v>Brianahaven</v>
      </c>
      <c r="Z4756" t="str">
        <f>_xlfn.XLOOKUP(Table4[[#This Row],[StoreID]],Stores!A:A,Stores!D:D, "Not Found")</f>
        <v>North</v>
      </c>
    </row>
    <row r="4757" spans="1:26">
      <c r="A4757" t="s">
        <v>5623</v>
      </c>
      <c r="B4757" s="1">
        <v>45607</v>
      </c>
      <c r="C4757" t="s">
        <v>284</v>
      </c>
      <c r="D4757" t="s">
        <v>802</v>
      </c>
      <c r="E4757" t="s">
        <v>835</v>
      </c>
      <c r="F4757">
        <v>3</v>
      </c>
      <c r="G4757">
        <v>0.15</v>
      </c>
      <c r="H4757" t="s">
        <v>868</v>
      </c>
      <c r="I4757" s="4">
        <f>Table4[[#This Row],[Quantity]]*Table4[[#This Row],[UnitPrice]]</f>
        <v>1100.79</v>
      </c>
      <c r="J4757" s="4">
        <f>Table4[[#This Row],[Gross Revenue]]*(1-Table4[[#This Row],[Discount]])</f>
        <v>935.67149999999992</v>
      </c>
      <c r="K4757" s="4">
        <f>Table4[[#This Row],[Quantity]]*Table4[[#This Row],[CostPrice]]</f>
        <v>855.69</v>
      </c>
      <c r="L4757" s="4">
        <f>Table4[[#This Row],[Net Revenue]]-Table4[[#This Row],[Total Cost]]</f>
        <v>79.981499999999869</v>
      </c>
      <c r="M4757" t="str">
        <f>_xlfn.XLOOKUP(Table4[[#This Row],[ProductID]], Products!A:A,Products!B:B, "Not Found")</f>
        <v>Stage Footwear</v>
      </c>
      <c r="N4757" t="str">
        <f>TEXT(Table4[[#This Row],[Date]], "mmm")</f>
        <v>Nov</v>
      </c>
      <c r="O4757" t="str">
        <f>TEXT(Table4[[#This Row],[Date]], "yyyy")</f>
        <v>2024</v>
      </c>
      <c r="P4757" t="str">
        <f>_xlfn.XLOOKUP(Table4[[#This Row],[ProductID]],Products!A:A,Products!C:C, "Not Found")</f>
        <v>Fashion</v>
      </c>
      <c r="Q4757" t="str">
        <f>_xlfn.XLOOKUP(Table4[[#This Row],[ProductID]],Products!A:A,Products!D:D,"Not Found")</f>
        <v>Footwear</v>
      </c>
      <c r="R4757">
        <f>_xlfn.XLOOKUP(Table4[[#This Row],[ProductID]],Products!A:A,Products!E:E,"Not Found")</f>
        <v>366.93</v>
      </c>
      <c r="S4757">
        <f>_xlfn.XLOOKUP(Table4[[#This Row],[ProductID]],Products!A:A,Products!F:F, "Not Found")</f>
        <v>285.23</v>
      </c>
      <c r="T4757" t="str">
        <f>_xlfn.XLOOKUP(Table4[[#This Row],[CustomerID]],Customers!A:A,Customers!D:D, "Not Found")</f>
        <v>M</v>
      </c>
      <c r="U4757" s="6">
        <f>_xlfn.XLOOKUP(Table4[[#This Row],[CustomerID]],Customers!A:A,Customers!E:E, "Not Found")</f>
        <v>19984</v>
      </c>
      <c r="V4757">
        <f ca="1">DATEDIF(Table4[[#This Row],[CustomerBirthday]], TODAY(), "Y")</f>
        <v>71</v>
      </c>
      <c r="W4757" t="str" cm="1">
        <f t="array" aca="1" ref="W4757" ca="1">_xlfn.IFS(Table4[[#This Row],[Age]]&lt;25, "Under 25",Table4[[#This Row],[Age]]=34, "25-34", Table4[[#This Row],[Age]]&lt;=49, "35-49", Table4[[#This Row],[Age]]&lt;=64, "50-64", Table4[[#This Row],[Age]]&gt;=65, "65+")</f>
        <v>65+</v>
      </c>
      <c r="X4757" t="str">
        <f>_xlfn.XLOOKUP(Table4[[#This Row],[StoreID]],Stores!A:A,Stores!B:B, "Not found")</f>
        <v>MegaMart Peckmouth</v>
      </c>
      <c r="Y4757" t="str">
        <f>_xlfn.XLOOKUP(Table4[[#This Row],[StoreID]],Stores!A:A,Stores!C:C, "Not Found")</f>
        <v>Peckmouth</v>
      </c>
      <c r="Z4757" t="str">
        <f>_xlfn.XLOOKUP(Table4[[#This Row],[StoreID]],Stores!A:A,Stores!D:D, "Not Found")</f>
        <v>East</v>
      </c>
    </row>
    <row r="4758" spans="1:26">
      <c r="A4758" t="s">
        <v>5624</v>
      </c>
      <c r="B4758" s="1">
        <v>45849</v>
      </c>
      <c r="C4758" t="s">
        <v>40</v>
      </c>
      <c r="D4758" t="s">
        <v>739</v>
      </c>
      <c r="E4758" t="s">
        <v>839</v>
      </c>
      <c r="F4758">
        <v>1</v>
      </c>
      <c r="G4758">
        <v>0.05</v>
      </c>
      <c r="H4758" t="s">
        <v>871</v>
      </c>
      <c r="I4758" s="4">
        <f>Table4[[#This Row],[Quantity]]*Table4[[#This Row],[UnitPrice]]</f>
        <v>1194.1199999999999</v>
      </c>
      <c r="J4758" s="4">
        <f>Table4[[#This Row],[Gross Revenue]]*(1-Table4[[#This Row],[Discount]])</f>
        <v>1134.4139999999998</v>
      </c>
      <c r="K4758" s="4">
        <f>Table4[[#This Row],[Quantity]]*Table4[[#This Row],[CostPrice]]</f>
        <v>838.95</v>
      </c>
      <c r="L4758" s="4">
        <f>Table4[[#This Row],[Net Revenue]]-Table4[[#This Row],[Total Cost]]</f>
        <v>295.46399999999971</v>
      </c>
      <c r="M4758" t="str">
        <f>_xlfn.XLOOKUP(Table4[[#This Row],[ProductID]], Products!A:A,Products!B:B, "Not Found")</f>
        <v>Step Smartphone</v>
      </c>
      <c r="N4758" t="str">
        <f>TEXT(Table4[[#This Row],[Date]], "mmm")</f>
        <v>Jul</v>
      </c>
      <c r="O4758" t="str">
        <f>TEXT(Table4[[#This Row],[Date]], "yyyy")</f>
        <v>2025</v>
      </c>
      <c r="P4758" t="str">
        <f>_xlfn.XLOOKUP(Table4[[#This Row],[ProductID]],Products!A:A,Products!C:C, "Not Found")</f>
        <v>Electronics</v>
      </c>
      <c r="Q4758" t="str">
        <f>_xlfn.XLOOKUP(Table4[[#This Row],[ProductID]],Products!A:A,Products!D:D,"Not Found")</f>
        <v>Smartphone</v>
      </c>
      <c r="R4758">
        <f>_xlfn.XLOOKUP(Table4[[#This Row],[ProductID]],Products!A:A,Products!E:E,"Not Found")</f>
        <v>1194.1199999999999</v>
      </c>
      <c r="S4758">
        <f>_xlfn.XLOOKUP(Table4[[#This Row],[ProductID]],Products!A:A,Products!F:F, "Not Found")</f>
        <v>838.95</v>
      </c>
      <c r="T4758" t="str">
        <f>_xlfn.XLOOKUP(Table4[[#This Row],[CustomerID]],Customers!A:A,Customers!D:D, "Not Found")</f>
        <v>F</v>
      </c>
      <c r="U4758" s="6">
        <f>_xlfn.XLOOKUP(Table4[[#This Row],[CustomerID]],Customers!A:A,Customers!E:E, "Not Found")</f>
        <v>38214</v>
      </c>
      <c r="V4758">
        <f ca="1">DATEDIF(Table4[[#This Row],[CustomerBirthday]], TODAY(), "Y")</f>
        <v>21</v>
      </c>
      <c r="W4758" t="str" cm="1">
        <f t="array" aca="1" ref="W4758" ca="1">_xlfn.IFS(Table4[[#This Row],[Age]]&lt;25, "Under 25",Table4[[#This Row],[Age]]=34, "25-34", Table4[[#This Row],[Age]]&lt;=49, "35-49", Table4[[#This Row],[Age]]&lt;=64, "50-64", Table4[[#This Row],[Age]]&gt;=65, "65+")</f>
        <v>Under 25</v>
      </c>
      <c r="X4758" t="str">
        <f>_xlfn.XLOOKUP(Table4[[#This Row],[StoreID]],Stores!A:A,Stores!B:B, "Not found")</f>
        <v>MegaMart New Michele</v>
      </c>
      <c r="Y4758" t="str">
        <f>_xlfn.XLOOKUP(Table4[[#This Row],[StoreID]],Stores!A:A,Stores!C:C, "Not Found")</f>
        <v>New Michele</v>
      </c>
      <c r="Z4758" t="str">
        <f>_xlfn.XLOOKUP(Table4[[#This Row],[StoreID]],Stores!A:A,Stores!D:D, "Not Found")</f>
        <v>West</v>
      </c>
    </row>
    <row r="4759" spans="1:26">
      <c r="A4759" t="s">
        <v>5625</v>
      </c>
      <c r="B4759" s="1">
        <v>45796</v>
      </c>
      <c r="C4759" t="s">
        <v>426</v>
      </c>
      <c r="D4759" t="s">
        <v>820</v>
      </c>
      <c r="E4759" t="s">
        <v>839</v>
      </c>
      <c r="F4759">
        <v>4</v>
      </c>
      <c r="G4759">
        <v>0.05</v>
      </c>
      <c r="H4759" t="s">
        <v>871</v>
      </c>
      <c r="I4759" s="4">
        <f>Table4[[#This Row],[Quantity]]*Table4[[#This Row],[UnitPrice]]</f>
        <v>4788.72</v>
      </c>
      <c r="J4759" s="4">
        <f>Table4[[#This Row],[Gross Revenue]]*(1-Table4[[#This Row],[Discount]])</f>
        <v>4549.2839999999997</v>
      </c>
      <c r="K4759" s="4">
        <f>Table4[[#This Row],[Quantity]]*Table4[[#This Row],[CostPrice]]</f>
        <v>2890.96</v>
      </c>
      <c r="L4759" s="4">
        <f>Table4[[#This Row],[Net Revenue]]-Table4[[#This Row],[Total Cost]]</f>
        <v>1658.3239999999996</v>
      </c>
      <c r="M4759" t="str">
        <f>_xlfn.XLOOKUP(Table4[[#This Row],[ProductID]], Products!A:A,Products!B:B, "Not Found")</f>
        <v>Or Smartphone</v>
      </c>
      <c r="N4759" t="str">
        <f>TEXT(Table4[[#This Row],[Date]], "mmm")</f>
        <v>May</v>
      </c>
      <c r="O4759" t="str">
        <f>TEXT(Table4[[#This Row],[Date]], "yyyy")</f>
        <v>2025</v>
      </c>
      <c r="P4759" t="str">
        <f>_xlfn.XLOOKUP(Table4[[#This Row],[ProductID]],Products!A:A,Products!C:C, "Not Found")</f>
        <v>Electronics</v>
      </c>
      <c r="Q4759" t="str">
        <f>_xlfn.XLOOKUP(Table4[[#This Row],[ProductID]],Products!A:A,Products!D:D,"Not Found")</f>
        <v>Smartphone</v>
      </c>
      <c r="R4759">
        <f>_xlfn.XLOOKUP(Table4[[#This Row],[ProductID]],Products!A:A,Products!E:E,"Not Found")</f>
        <v>1197.18</v>
      </c>
      <c r="S4759">
        <f>_xlfn.XLOOKUP(Table4[[#This Row],[ProductID]],Products!A:A,Products!F:F, "Not Found")</f>
        <v>722.74</v>
      </c>
      <c r="T4759" t="str">
        <f>_xlfn.XLOOKUP(Table4[[#This Row],[CustomerID]],Customers!A:A,Customers!D:D, "Not Found")</f>
        <v>F</v>
      </c>
      <c r="U4759" s="6">
        <f>_xlfn.XLOOKUP(Table4[[#This Row],[CustomerID]],Customers!A:A,Customers!E:E, "Not Found")</f>
        <v>29406</v>
      </c>
      <c r="V4759">
        <f ca="1">DATEDIF(Table4[[#This Row],[CustomerBirthday]], TODAY(), "Y")</f>
        <v>46</v>
      </c>
      <c r="W4759" t="str" cm="1">
        <f t="array" aca="1" ref="W4759" ca="1">_xlfn.IFS(Table4[[#This Row],[Age]]&lt;25, "Under 25",Table4[[#This Row],[Age]]=34, "25-34", Table4[[#This Row],[Age]]&lt;=49, "35-49", Table4[[#This Row],[Age]]&lt;=64, "50-64", Table4[[#This Row],[Age]]&gt;=65, "65+")</f>
        <v>35-49</v>
      </c>
      <c r="X4759" t="str">
        <f>_xlfn.XLOOKUP(Table4[[#This Row],[StoreID]],Stores!A:A,Stores!B:B, "Not found")</f>
        <v>MegaMart New Michele</v>
      </c>
      <c r="Y4759" t="str">
        <f>_xlfn.XLOOKUP(Table4[[#This Row],[StoreID]],Stores!A:A,Stores!C:C, "Not Found")</f>
        <v>New Michele</v>
      </c>
      <c r="Z4759" t="str">
        <f>_xlfn.XLOOKUP(Table4[[#This Row],[StoreID]],Stores!A:A,Stores!D:D, "Not Found")</f>
        <v>West</v>
      </c>
    </row>
    <row r="4760" spans="1:26">
      <c r="A4760" t="s">
        <v>5626</v>
      </c>
      <c r="B4760" s="1">
        <v>45786</v>
      </c>
      <c r="C4760" t="s">
        <v>32</v>
      </c>
      <c r="D4760" t="s">
        <v>772</v>
      </c>
      <c r="E4760" t="s">
        <v>842</v>
      </c>
      <c r="F4760">
        <v>4</v>
      </c>
      <c r="G4760">
        <v>0.15</v>
      </c>
      <c r="H4760" t="s">
        <v>871</v>
      </c>
      <c r="I4760" s="4">
        <f>Table4[[#This Row],[Quantity]]*Table4[[#This Row],[UnitPrice]]</f>
        <v>7513.88</v>
      </c>
      <c r="J4760" s="4">
        <f>Table4[[#This Row],[Gross Revenue]]*(1-Table4[[#This Row],[Discount]])</f>
        <v>6386.7979999999998</v>
      </c>
      <c r="K4760" s="4">
        <f>Table4[[#This Row],[Quantity]]*Table4[[#This Row],[CostPrice]]</f>
        <v>4059.64</v>
      </c>
      <c r="L4760" s="4">
        <f>Table4[[#This Row],[Net Revenue]]-Table4[[#This Row],[Total Cost]]</f>
        <v>2327.1579999999999</v>
      </c>
      <c r="M4760" t="str">
        <f>_xlfn.XLOOKUP(Table4[[#This Row],[ProductID]], Products!A:A,Products!B:B, "Not Found")</f>
        <v>And Footwear</v>
      </c>
      <c r="N4760" t="str">
        <f>TEXT(Table4[[#This Row],[Date]], "mmm")</f>
        <v>May</v>
      </c>
      <c r="O4760" t="str">
        <f>TEXT(Table4[[#This Row],[Date]], "yyyy")</f>
        <v>2025</v>
      </c>
      <c r="P4760" t="str">
        <f>_xlfn.XLOOKUP(Table4[[#This Row],[ProductID]],Products!A:A,Products!C:C, "Not Found")</f>
        <v>Fashion</v>
      </c>
      <c r="Q4760" t="str">
        <f>_xlfn.XLOOKUP(Table4[[#This Row],[ProductID]],Products!A:A,Products!D:D,"Not Found")</f>
        <v>Footwear</v>
      </c>
      <c r="R4760">
        <f>_xlfn.XLOOKUP(Table4[[#This Row],[ProductID]],Products!A:A,Products!E:E,"Not Found")</f>
        <v>1878.47</v>
      </c>
      <c r="S4760">
        <f>_xlfn.XLOOKUP(Table4[[#This Row],[ProductID]],Products!A:A,Products!F:F, "Not Found")</f>
        <v>1014.91</v>
      </c>
      <c r="T4760" t="str">
        <f>_xlfn.XLOOKUP(Table4[[#This Row],[CustomerID]],Customers!A:A,Customers!D:D, "Not Found")</f>
        <v>M</v>
      </c>
      <c r="U4760" s="6">
        <f>_xlfn.XLOOKUP(Table4[[#This Row],[CustomerID]],Customers!A:A,Customers!E:E, "Not Found")</f>
        <v>31058</v>
      </c>
      <c r="V4760">
        <f ca="1">DATEDIF(Table4[[#This Row],[CustomerBirthday]], TODAY(), "Y")</f>
        <v>41</v>
      </c>
      <c r="W4760" t="str" cm="1">
        <f t="array" aca="1" ref="W4760" ca="1">_xlfn.IFS(Table4[[#This Row],[Age]]&lt;25, "Under 25",Table4[[#This Row],[Age]]=34, "25-34", Table4[[#This Row],[Age]]&lt;=49, "35-49", Table4[[#This Row],[Age]]&lt;=64, "50-64", Table4[[#This Row],[Age]]&gt;=65, "65+")</f>
        <v>35-49</v>
      </c>
      <c r="X4760" t="str">
        <f>_xlfn.XLOOKUP(Table4[[#This Row],[StoreID]],Stores!A:A,Stores!B:B, "Not found")</f>
        <v>MegaMart Brianahaven</v>
      </c>
      <c r="Y4760" t="str">
        <f>_xlfn.XLOOKUP(Table4[[#This Row],[StoreID]],Stores!A:A,Stores!C:C, "Not Found")</f>
        <v>Brianahaven</v>
      </c>
      <c r="Z4760" t="str">
        <f>_xlfn.XLOOKUP(Table4[[#This Row],[StoreID]],Stores!A:A,Stores!D:D, "Not Found")</f>
        <v>North</v>
      </c>
    </row>
    <row r="4761" spans="1:26">
      <c r="A4761" t="s">
        <v>5627</v>
      </c>
      <c r="B4761" s="1">
        <v>45397</v>
      </c>
      <c r="C4761" t="s">
        <v>28</v>
      </c>
      <c r="D4761" t="s">
        <v>747</v>
      </c>
      <c r="E4761" t="s">
        <v>842</v>
      </c>
      <c r="F4761">
        <v>4</v>
      </c>
      <c r="G4761">
        <v>0</v>
      </c>
      <c r="H4761" t="s">
        <v>871</v>
      </c>
      <c r="I4761" s="4">
        <f>Table4[[#This Row],[Quantity]]*Table4[[#This Row],[UnitPrice]]</f>
        <v>4539.2</v>
      </c>
      <c r="J4761" s="4">
        <f>Table4[[#This Row],[Gross Revenue]]*(1-Table4[[#This Row],[Discount]])</f>
        <v>4539.2</v>
      </c>
      <c r="K4761" s="4">
        <f>Table4[[#This Row],[Quantity]]*Table4[[#This Row],[CostPrice]]</f>
        <v>2700.4</v>
      </c>
      <c r="L4761" s="4">
        <f>Table4[[#This Row],[Net Revenue]]-Table4[[#This Row],[Total Cost]]</f>
        <v>1838.7999999999997</v>
      </c>
      <c r="M4761" t="str">
        <f>_xlfn.XLOOKUP(Table4[[#This Row],[ProductID]], Products!A:A,Products!B:B, "Not Found")</f>
        <v>World Watches</v>
      </c>
      <c r="N4761" t="str">
        <f>TEXT(Table4[[#This Row],[Date]], "mmm")</f>
        <v>Apr</v>
      </c>
      <c r="O4761" t="str">
        <f>TEXT(Table4[[#This Row],[Date]], "yyyy")</f>
        <v>2024</v>
      </c>
      <c r="P4761" t="str">
        <f>_xlfn.XLOOKUP(Table4[[#This Row],[ProductID]],Products!A:A,Products!C:C, "Not Found")</f>
        <v>Fashion</v>
      </c>
      <c r="Q4761" t="str">
        <f>_xlfn.XLOOKUP(Table4[[#This Row],[ProductID]],Products!A:A,Products!D:D,"Not Found")</f>
        <v>Watches</v>
      </c>
      <c r="R4761">
        <f>_xlfn.XLOOKUP(Table4[[#This Row],[ProductID]],Products!A:A,Products!E:E,"Not Found")</f>
        <v>1134.8</v>
      </c>
      <c r="S4761">
        <f>_xlfn.XLOOKUP(Table4[[#This Row],[ProductID]],Products!A:A,Products!F:F, "Not Found")</f>
        <v>675.1</v>
      </c>
      <c r="T4761" t="str">
        <f>_xlfn.XLOOKUP(Table4[[#This Row],[CustomerID]],Customers!A:A,Customers!D:D, "Not Found")</f>
        <v>M</v>
      </c>
      <c r="U4761" s="6">
        <f>_xlfn.XLOOKUP(Table4[[#This Row],[CustomerID]],Customers!A:A,Customers!E:E, "Not Found")</f>
        <v>31688</v>
      </c>
      <c r="V4761">
        <f ca="1">DATEDIF(Table4[[#This Row],[CustomerBirthday]], TODAY(), "Y")</f>
        <v>39</v>
      </c>
      <c r="W4761" t="str" cm="1">
        <f t="array" aca="1" ref="W4761" ca="1">_xlfn.IFS(Table4[[#This Row],[Age]]&lt;25, "Under 25",Table4[[#This Row],[Age]]=34, "25-34", Table4[[#This Row],[Age]]&lt;=49, "35-49", Table4[[#This Row],[Age]]&lt;=64, "50-64", Table4[[#This Row],[Age]]&gt;=65, "65+")</f>
        <v>35-49</v>
      </c>
      <c r="X4761" t="str">
        <f>_xlfn.XLOOKUP(Table4[[#This Row],[StoreID]],Stores!A:A,Stores!B:B, "Not found")</f>
        <v>MegaMart Brianahaven</v>
      </c>
      <c r="Y4761" t="str">
        <f>_xlfn.XLOOKUP(Table4[[#This Row],[StoreID]],Stores!A:A,Stores!C:C, "Not Found")</f>
        <v>Brianahaven</v>
      </c>
      <c r="Z4761" t="str">
        <f>_xlfn.XLOOKUP(Table4[[#This Row],[StoreID]],Stores!A:A,Stores!D:D, "Not Found")</f>
        <v>North</v>
      </c>
    </row>
    <row r="4762" spans="1:26">
      <c r="A4762" t="s">
        <v>5628</v>
      </c>
      <c r="B4762" s="1">
        <v>45698</v>
      </c>
      <c r="C4762" t="s">
        <v>183</v>
      </c>
      <c r="D4762" t="s">
        <v>782</v>
      </c>
      <c r="E4762" t="s">
        <v>835</v>
      </c>
      <c r="F4762">
        <v>4</v>
      </c>
      <c r="G4762">
        <v>0.15</v>
      </c>
      <c r="H4762" t="s">
        <v>868</v>
      </c>
      <c r="I4762" s="4">
        <f>Table4[[#This Row],[Quantity]]*Table4[[#This Row],[UnitPrice]]</f>
        <v>2695.12</v>
      </c>
      <c r="J4762" s="4">
        <f>Table4[[#This Row],[Gross Revenue]]*(1-Table4[[#This Row],[Discount]])</f>
        <v>2290.8519999999999</v>
      </c>
      <c r="K4762" s="4">
        <f>Table4[[#This Row],[Quantity]]*Table4[[#This Row],[CostPrice]]</f>
        <v>1453.32</v>
      </c>
      <c r="L4762" s="4">
        <f>Table4[[#This Row],[Net Revenue]]-Table4[[#This Row],[Total Cost]]</f>
        <v>837.53199999999993</v>
      </c>
      <c r="M4762" t="str">
        <f>_xlfn.XLOOKUP(Table4[[#This Row],[ProductID]], Products!A:A,Products!B:B, "Not Found")</f>
        <v>Deal Smartphone</v>
      </c>
      <c r="N4762" t="str">
        <f>TEXT(Table4[[#This Row],[Date]], "mmm")</f>
        <v>Feb</v>
      </c>
      <c r="O4762" t="str">
        <f>TEXT(Table4[[#This Row],[Date]], "yyyy")</f>
        <v>2025</v>
      </c>
      <c r="P4762" t="str">
        <f>_xlfn.XLOOKUP(Table4[[#This Row],[ProductID]],Products!A:A,Products!C:C, "Not Found")</f>
        <v>Electronics</v>
      </c>
      <c r="Q4762" t="str">
        <f>_xlfn.XLOOKUP(Table4[[#This Row],[ProductID]],Products!A:A,Products!D:D,"Not Found")</f>
        <v>Smartphone</v>
      </c>
      <c r="R4762">
        <f>_xlfn.XLOOKUP(Table4[[#This Row],[ProductID]],Products!A:A,Products!E:E,"Not Found")</f>
        <v>673.78</v>
      </c>
      <c r="S4762">
        <f>_xlfn.XLOOKUP(Table4[[#This Row],[ProductID]],Products!A:A,Products!F:F, "Not Found")</f>
        <v>363.33</v>
      </c>
      <c r="T4762" t="str">
        <f>_xlfn.XLOOKUP(Table4[[#This Row],[CustomerID]],Customers!A:A,Customers!D:D, "Not Found")</f>
        <v>F</v>
      </c>
      <c r="U4762" s="6">
        <f>_xlfn.XLOOKUP(Table4[[#This Row],[CustomerID]],Customers!A:A,Customers!E:E, "Not Found")</f>
        <v>38901</v>
      </c>
      <c r="V4762">
        <f ca="1">DATEDIF(Table4[[#This Row],[CustomerBirthday]], TODAY(), "Y")</f>
        <v>20</v>
      </c>
      <c r="W4762" t="str" cm="1">
        <f t="array" aca="1" ref="W4762" ca="1">_xlfn.IFS(Table4[[#This Row],[Age]]&lt;25, "Under 25",Table4[[#This Row],[Age]]=34, "25-34", Table4[[#This Row],[Age]]&lt;=49, "35-49", Table4[[#This Row],[Age]]&lt;=64, "50-64", Table4[[#This Row],[Age]]&gt;=65, "65+")</f>
        <v>Under 25</v>
      </c>
      <c r="X4762" t="str">
        <f>_xlfn.XLOOKUP(Table4[[#This Row],[StoreID]],Stores!A:A,Stores!B:B, "Not found")</f>
        <v>MegaMart Peckmouth</v>
      </c>
      <c r="Y4762" t="str">
        <f>_xlfn.XLOOKUP(Table4[[#This Row],[StoreID]],Stores!A:A,Stores!C:C, "Not Found")</f>
        <v>Peckmouth</v>
      </c>
      <c r="Z4762" t="str">
        <f>_xlfn.XLOOKUP(Table4[[#This Row],[StoreID]],Stores!A:A,Stores!D:D, "Not Found")</f>
        <v>East</v>
      </c>
    </row>
    <row r="4763" spans="1:26">
      <c r="A4763" t="s">
        <v>5629</v>
      </c>
      <c r="B4763" s="1">
        <v>45898</v>
      </c>
      <c r="C4763" t="s">
        <v>536</v>
      </c>
      <c r="D4763" t="s">
        <v>816</v>
      </c>
      <c r="E4763" t="s">
        <v>839</v>
      </c>
      <c r="F4763">
        <v>1</v>
      </c>
      <c r="G4763">
        <v>0</v>
      </c>
      <c r="H4763" t="s">
        <v>868</v>
      </c>
      <c r="I4763" s="4">
        <f>Table4[[#This Row],[Quantity]]*Table4[[#This Row],[UnitPrice]]</f>
        <v>1879.08</v>
      </c>
      <c r="J4763" s="4">
        <f>Table4[[#This Row],[Gross Revenue]]*(1-Table4[[#This Row],[Discount]])</f>
        <v>1879.08</v>
      </c>
      <c r="K4763" s="4">
        <f>Table4[[#This Row],[Quantity]]*Table4[[#This Row],[CostPrice]]</f>
        <v>1004.56</v>
      </c>
      <c r="L4763" s="4">
        <f>Table4[[#This Row],[Net Revenue]]-Table4[[#This Row],[Total Cost]]</f>
        <v>874.52</v>
      </c>
      <c r="M4763" t="str">
        <f>_xlfn.XLOOKUP(Table4[[#This Row],[ProductID]], Products!A:A,Products!B:B, "Not Found")</f>
        <v>Set Dairy</v>
      </c>
      <c r="N4763" t="str">
        <f>TEXT(Table4[[#This Row],[Date]], "mmm")</f>
        <v>Aug</v>
      </c>
      <c r="O4763" t="str">
        <f>TEXT(Table4[[#This Row],[Date]], "yyyy")</f>
        <v>2025</v>
      </c>
      <c r="P4763" t="str">
        <f>_xlfn.XLOOKUP(Table4[[#This Row],[ProductID]],Products!A:A,Products!C:C, "Not Found")</f>
        <v>Groceries</v>
      </c>
      <c r="Q4763" t="str">
        <f>_xlfn.XLOOKUP(Table4[[#This Row],[ProductID]],Products!A:A,Products!D:D,"Not Found")</f>
        <v>Dairy</v>
      </c>
      <c r="R4763">
        <f>_xlfn.XLOOKUP(Table4[[#This Row],[ProductID]],Products!A:A,Products!E:E,"Not Found")</f>
        <v>1879.08</v>
      </c>
      <c r="S4763">
        <f>_xlfn.XLOOKUP(Table4[[#This Row],[ProductID]],Products!A:A,Products!F:F, "Not Found")</f>
        <v>1004.56</v>
      </c>
      <c r="T4763" t="str">
        <f>_xlfn.XLOOKUP(Table4[[#This Row],[CustomerID]],Customers!A:A,Customers!D:D, "Not Found")</f>
        <v>F</v>
      </c>
      <c r="U4763" s="6">
        <f>_xlfn.XLOOKUP(Table4[[#This Row],[CustomerID]],Customers!A:A,Customers!E:E, "Not Found")</f>
        <v>38541</v>
      </c>
      <c r="V4763">
        <f ca="1">DATEDIF(Table4[[#This Row],[CustomerBirthday]], TODAY(), "Y")</f>
        <v>21</v>
      </c>
      <c r="W4763" t="str" cm="1">
        <f t="array" aca="1" ref="W4763" ca="1">_xlfn.IFS(Table4[[#This Row],[Age]]&lt;25, "Under 25",Table4[[#This Row],[Age]]=34, "25-34", Table4[[#This Row],[Age]]&lt;=49, "35-49", Table4[[#This Row],[Age]]&lt;=64, "50-64", Table4[[#This Row],[Age]]&gt;=65, "65+")</f>
        <v>Under 25</v>
      </c>
      <c r="X4763" t="str">
        <f>_xlfn.XLOOKUP(Table4[[#This Row],[StoreID]],Stores!A:A,Stores!B:B, "Not found")</f>
        <v>MegaMart New Michele</v>
      </c>
      <c r="Y4763" t="str">
        <f>_xlfn.XLOOKUP(Table4[[#This Row],[StoreID]],Stores!A:A,Stores!C:C, "Not Found")</f>
        <v>New Michele</v>
      </c>
      <c r="Z4763" t="str">
        <f>_xlfn.XLOOKUP(Table4[[#This Row],[StoreID]],Stores!A:A,Stores!D:D, "Not Found")</f>
        <v>West</v>
      </c>
    </row>
    <row r="4764" spans="1:26">
      <c r="A4764" t="s">
        <v>5630</v>
      </c>
      <c r="B4764" s="1">
        <v>45891</v>
      </c>
      <c r="C4764" t="s">
        <v>480</v>
      </c>
      <c r="D4764" t="s">
        <v>826</v>
      </c>
      <c r="E4764" t="s">
        <v>846</v>
      </c>
      <c r="F4764">
        <v>4</v>
      </c>
      <c r="G4764">
        <v>0.1</v>
      </c>
      <c r="H4764" t="s">
        <v>871</v>
      </c>
      <c r="I4764" s="4">
        <f>Table4[[#This Row],[Quantity]]*Table4[[#This Row],[UnitPrice]]</f>
        <v>4178.5600000000004</v>
      </c>
      <c r="J4764" s="4">
        <f>Table4[[#This Row],[Gross Revenue]]*(1-Table4[[#This Row],[Discount]])</f>
        <v>3760.7040000000006</v>
      </c>
      <c r="K4764" s="4">
        <f>Table4[[#This Row],[Quantity]]*Table4[[#This Row],[CostPrice]]</f>
        <v>3100.28</v>
      </c>
      <c r="L4764" s="4">
        <f>Table4[[#This Row],[Net Revenue]]-Table4[[#This Row],[Total Cost]]</f>
        <v>660.42400000000043</v>
      </c>
      <c r="M4764" t="str">
        <f>_xlfn.XLOOKUP(Table4[[#This Row],[ProductID]], Products!A:A,Products!B:B, "Not Found")</f>
        <v>Maybe Footwear</v>
      </c>
      <c r="N4764" t="str">
        <f>TEXT(Table4[[#This Row],[Date]], "mmm")</f>
        <v>Aug</v>
      </c>
      <c r="O4764" t="str">
        <f>TEXT(Table4[[#This Row],[Date]], "yyyy")</f>
        <v>2025</v>
      </c>
      <c r="P4764" t="str">
        <f>_xlfn.XLOOKUP(Table4[[#This Row],[ProductID]],Products!A:A,Products!C:C, "Not Found")</f>
        <v>Fashion</v>
      </c>
      <c r="Q4764" t="str">
        <f>_xlfn.XLOOKUP(Table4[[#This Row],[ProductID]],Products!A:A,Products!D:D,"Not Found")</f>
        <v>Footwear</v>
      </c>
      <c r="R4764">
        <f>_xlfn.XLOOKUP(Table4[[#This Row],[ProductID]],Products!A:A,Products!E:E,"Not Found")</f>
        <v>1044.6400000000001</v>
      </c>
      <c r="S4764">
        <f>_xlfn.XLOOKUP(Table4[[#This Row],[ProductID]],Products!A:A,Products!F:F, "Not Found")</f>
        <v>775.07</v>
      </c>
      <c r="T4764" t="str">
        <f>_xlfn.XLOOKUP(Table4[[#This Row],[CustomerID]],Customers!A:A,Customers!D:D, "Not Found")</f>
        <v>M</v>
      </c>
      <c r="U4764" s="6">
        <f>_xlfn.XLOOKUP(Table4[[#This Row],[CustomerID]],Customers!A:A,Customers!E:E, "Not Found")</f>
        <v>35356</v>
      </c>
      <c r="V4764">
        <f ca="1">DATEDIF(Table4[[#This Row],[CustomerBirthday]], TODAY(), "Y")</f>
        <v>29</v>
      </c>
      <c r="W4764" t="str" cm="1">
        <f t="array" aca="1" ref="W4764" ca="1">_xlfn.IFS(Table4[[#This Row],[Age]]&lt;25, "Under 25",Table4[[#This Row],[Age]]=34, "25-34", Table4[[#This Row],[Age]]&lt;=49, "35-49", Table4[[#This Row],[Age]]&lt;=64, "50-64", Table4[[#This Row],[Age]]&gt;=65, "65+")</f>
        <v>35-49</v>
      </c>
      <c r="X4764" t="str">
        <f>_xlfn.XLOOKUP(Table4[[#This Row],[StoreID]],Stores!A:A,Stores!B:B, "Not found")</f>
        <v>MegaMart Johnmouth</v>
      </c>
      <c r="Y4764" t="str">
        <f>_xlfn.XLOOKUP(Table4[[#This Row],[StoreID]],Stores!A:A,Stores!C:C, "Not Found")</f>
        <v>Johnmouth</v>
      </c>
      <c r="Z4764" t="str">
        <f>_xlfn.XLOOKUP(Table4[[#This Row],[StoreID]],Stores!A:A,Stores!D:D, "Not Found")</f>
        <v>East</v>
      </c>
    </row>
    <row r="4765" spans="1:26">
      <c r="A4765" t="s">
        <v>5631</v>
      </c>
      <c r="B4765" s="1">
        <v>45709</v>
      </c>
      <c r="C4765" t="s">
        <v>472</v>
      </c>
      <c r="D4765" t="s">
        <v>812</v>
      </c>
      <c r="E4765" t="s">
        <v>839</v>
      </c>
      <c r="F4765">
        <v>5</v>
      </c>
      <c r="G4765">
        <v>0</v>
      </c>
      <c r="H4765" t="s">
        <v>868</v>
      </c>
      <c r="I4765" s="4">
        <f>Table4[[#This Row],[Quantity]]*Table4[[#This Row],[UnitPrice]]</f>
        <v>2822.1</v>
      </c>
      <c r="J4765" s="4">
        <f>Table4[[#This Row],[Gross Revenue]]*(1-Table4[[#This Row],[Discount]])</f>
        <v>2822.1</v>
      </c>
      <c r="K4765" s="4">
        <f>Table4[[#This Row],[Quantity]]*Table4[[#This Row],[CostPrice]]</f>
        <v>1469.8</v>
      </c>
      <c r="L4765" s="4">
        <f>Table4[[#This Row],[Net Revenue]]-Table4[[#This Row],[Total Cost]]</f>
        <v>1352.3</v>
      </c>
      <c r="M4765" t="str">
        <f>_xlfn.XLOOKUP(Table4[[#This Row],[ProductID]], Products!A:A,Products!B:B, "Not Found")</f>
        <v>Soon Accessories</v>
      </c>
      <c r="N4765" t="str">
        <f>TEXT(Table4[[#This Row],[Date]], "mmm")</f>
        <v>Feb</v>
      </c>
      <c r="O4765" t="str">
        <f>TEXT(Table4[[#This Row],[Date]], "yyyy")</f>
        <v>2025</v>
      </c>
      <c r="P4765" t="str">
        <f>_xlfn.XLOOKUP(Table4[[#This Row],[ProductID]],Products!A:A,Products!C:C, "Not Found")</f>
        <v>Fashion</v>
      </c>
      <c r="Q4765" t="str">
        <f>_xlfn.XLOOKUP(Table4[[#This Row],[ProductID]],Products!A:A,Products!D:D,"Not Found")</f>
        <v>Accessories</v>
      </c>
      <c r="R4765">
        <f>_xlfn.XLOOKUP(Table4[[#This Row],[ProductID]],Products!A:A,Products!E:E,"Not Found")</f>
        <v>564.41999999999996</v>
      </c>
      <c r="S4765">
        <f>_xlfn.XLOOKUP(Table4[[#This Row],[ProductID]],Products!A:A,Products!F:F, "Not Found")</f>
        <v>293.95999999999998</v>
      </c>
      <c r="T4765" t="str">
        <f>_xlfn.XLOOKUP(Table4[[#This Row],[CustomerID]],Customers!A:A,Customers!D:D, "Not Found")</f>
        <v>M</v>
      </c>
      <c r="U4765" s="6">
        <f>_xlfn.XLOOKUP(Table4[[#This Row],[CustomerID]],Customers!A:A,Customers!E:E, "Not Found")</f>
        <v>21466</v>
      </c>
      <c r="V4765">
        <f ca="1">DATEDIF(Table4[[#This Row],[CustomerBirthday]], TODAY(), "Y")</f>
        <v>67</v>
      </c>
      <c r="W4765" t="str" cm="1">
        <f t="array" aca="1" ref="W4765" ca="1">_xlfn.IFS(Table4[[#This Row],[Age]]&lt;25, "Under 25",Table4[[#This Row],[Age]]=34, "25-34", Table4[[#This Row],[Age]]&lt;=49, "35-49", Table4[[#This Row],[Age]]&lt;=64, "50-64", Table4[[#This Row],[Age]]&gt;=65, "65+")</f>
        <v>65+</v>
      </c>
      <c r="X4765" t="str">
        <f>_xlfn.XLOOKUP(Table4[[#This Row],[StoreID]],Stores!A:A,Stores!B:B, "Not found")</f>
        <v>MegaMart New Michele</v>
      </c>
      <c r="Y4765" t="str">
        <f>_xlfn.XLOOKUP(Table4[[#This Row],[StoreID]],Stores!A:A,Stores!C:C, "Not Found")</f>
        <v>New Michele</v>
      </c>
      <c r="Z4765" t="str">
        <f>_xlfn.XLOOKUP(Table4[[#This Row],[StoreID]],Stores!A:A,Stores!D:D, "Not Found")</f>
        <v>West</v>
      </c>
    </row>
    <row r="4766" spans="1:26">
      <c r="A4766" t="s">
        <v>5632</v>
      </c>
      <c r="B4766" s="1">
        <v>45821</v>
      </c>
      <c r="C4766" t="s">
        <v>449</v>
      </c>
      <c r="D4766" t="s">
        <v>764</v>
      </c>
      <c r="E4766" t="s">
        <v>835</v>
      </c>
      <c r="F4766">
        <v>5</v>
      </c>
      <c r="G4766">
        <v>0.15</v>
      </c>
      <c r="H4766" t="s">
        <v>871</v>
      </c>
      <c r="I4766" s="4">
        <f>Table4[[#This Row],[Quantity]]*Table4[[#This Row],[UnitPrice]]</f>
        <v>1619.6000000000001</v>
      </c>
      <c r="J4766" s="4">
        <f>Table4[[#This Row],[Gross Revenue]]*(1-Table4[[#This Row],[Discount]])</f>
        <v>1376.66</v>
      </c>
      <c r="K4766" s="4">
        <f>Table4[[#This Row],[Quantity]]*Table4[[#This Row],[CostPrice]]</f>
        <v>1214.8999999999999</v>
      </c>
      <c r="L4766" s="4">
        <f>Table4[[#This Row],[Net Revenue]]-Table4[[#This Row],[Total Cost]]</f>
        <v>161.76000000000022</v>
      </c>
      <c r="M4766" t="str">
        <f>_xlfn.XLOOKUP(Table4[[#This Row],[ProductID]], Products!A:A,Products!B:B, "Not Found")</f>
        <v>Simple Accessories</v>
      </c>
      <c r="N4766" t="str">
        <f>TEXT(Table4[[#This Row],[Date]], "mmm")</f>
        <v>Jun</v>
      </c>
      <c r="O4766" t="str">
        <f>TEXT(Table4[[#This Row],[Date]], "yyyy")</f>
        <v>2025</v>
      </c>
      <c r="P4766" t="str">
        <f>_xlfn.XLOOKUP(Table4[[#This Row],[ProductID]],Products!A:A,Products!C:C, "Not Found")</f>
        <v>Fashion</v>
      </c>
      <c r="Q4766" t="str">
        <f>_xlfn.XLOOKUP(Table4[[#This Row],[ProductID]],Products!A:A,Products!D:D,"Not Found")</f>
        <v>Accessories</v>
      </c>
      <c r="R4766">
        <f>_xlfn.XLOOKUP(Table4[[#This Row],[ProductID]],Products!A:A,Products!E:E,"Not Found")</f>
        <v>323.92</v>
      </c>
      <c r="S4766">
        <f>_xlfn.XLOOKUP(Table4[[#This Row],[ProductID]],Products!A:A,Products!F:F, "Not Found")</f>
        <v>242.98</v>
      </c>
      <c r="T4766" t="str">
        <f>_xlfn.XLOOKUP(Table4[[#This Row],[CustomerID]],Customers!A:A,Customers!D:D, "Not Found")</f>
        <v>M</v>
      </c>
      <c r="U4766" s="6">
        <f>_xlfn.XLOOKUP(Table4[[#This Row],[CustomerID]],Customers!A:A,Customers!E:E, "Not Found")</f>
        <v>24531</v>
      </c>
      <c r="V4766">
        <f ca="1">DATEDIF(Table4[[#This Row],[CustomerBirthday]], TODAY(), "Y")</f>
        <v>59</v>
      </c>
      <c r="W4766" t="str" cm="1">
        <f t="array" aca="1" ref="W4766" ca="1">_xlfn.IFS(Table4[[#This Row],[Age]]&lt;25, "Under 25",Table4[[#This Row],[Age]]=34, "25-34", Table4[[#This Row],[Age]]&lt;=49, "35-49", Table4[[#This Row],[Age]]&lt;=64, "50-64", Table4[[#This Row],[Age]]&gt;=65, "65+")</f>
        <v>50-64</v>
      </c>
      <c r="X4766" t="str">
        <f>_xlfn.XLOOKUP(Table4[[#This Row],[StoreID]],Stores!A:A,Stores!B:B, "Not found")</f>
        <v>MegaMart Peckmouth</v>
      </c>
      <c r="Y4766" t="str">
        <f>_xlfn.XLOOKUP(Table4[[#This Row],[StoreID]],Stores!A:A,Stores!C:C, "Not Found")</f>
        <v>Peckmouth</v>
      </c>
      <c r="Z4766" t="str">
        <f>_xlfn.XLOOKUP(Table4[[#This Row],[StoreID]],Stores!A:A,Stores!D:D, "Not Found")</f>
        <v>East</v>
      </c>
    </row>
    <row r="4767" spans="1:26">
      <c r="A4767" t="s">
        <v>5633</v>
      </c>
      <c r="B4767" s="1">
        <v>45269</v>
      </c>
      <c r="C4767" t="s">
        <v>294</v>
      </c>
      <c r="D4767" t="s">
        <v>745</v>
      </c>
      <c r="E4767" t="s">
        <v>835</v>
      </c>
      <c r="F4767">
        <v>5</v>
      </c>
      <c r="G4767">
        <v>0.15</v>
      </c>
      <c r="H4767" t="s">
        <v>868</v>
      </c>
      <c r="I4767" s="4">
        <f>Table4[[#This Row],[Quantity]]*Table4[[#This Row],[UnitPrice]]</f>
        <v>5965.45</v>
      </c>
      <c r="J4767" s="4">
        <f>Table4[[#This Row],[Gross Revenue]]*(1-Table4[[#This Row],[Discount]])</f>
        <v>5070.6324999999997</v>
      </c>
      <c r="K4767" s="4">
        <f>Table4[[#This Row],[Quantity]]*Table4[[#This Row],[CostPrice]]</f>
        <v>4091.2</v>
      </c>
      <c r="L4767" s="4">
        <f>Table4[[#This Row],[Net Revenue]]-Table4[[#This Row],[Total Cost]]</f>
        <v>979.43249999999989</v>
      </c>
      <c r="M4767" t="str">
        <f>_xlfn.XLOOKUP(Table4[[#This Row],[ProductID]], Products!A:A,Products!B:B, "Not Found")</f>
        <v>Above Camera</v>
      </c>
      <c r="N4767" t="str">
        <f>TEXT(Table4[[#This Row],[Date]], "mmm")</f>
        <v>Dec</v>
      </c>
      <c r="O4767" t="str">
        <f>TEXT(Table4[[#This Row],[Date]], "yyyy")</f>
        <v>2023</v>
      </c>
      <c r="P4767" t="str">
        <f>_xlfn.XLOOKUP(Table4[[#This Row],[ProductID]],Products!A:A,Products!C:C, "Not Found")</f>
        <v>Electronics</v>
      </c>
      <c r="Q4767" t="str">
        <f>_xlfn.XLOOKUP(Table4[[#This Row],[ProductID]],Products!A:A,Products!D:D,"Not Found")</f>
        <v>Camera</v>
      </c>
      <c r="R4767">
        <f>_xlfn.XLOOKUP(Table4[[#This Row],[ProductID]],Products!A:A,Products!E:E,"Not Found")</f>
        <v>1193.0899999999999</v>
      </c>
      <c r="S4767">
        <f>_xlfn.XLOOKUP(Table4[[#This Row],[ProductID]],Products!A:A,Products!F:F, "Not Found")</f>
        <v>818.24</v>
      </c>
      <c r="T4767" t="str">
        <f>_xlfn.XLOOKUP(Table4[[#This Row],[CustomerID]],Customers!A:A,Customers!D:D, "Not Found")</f>
        <v>M</v>
      </c>
      <c r="U4767" s="6">
        <f>_xlfn.XLOOKUP(Table4[[#This Row],[CustomerID]],Customers!A:A,Customers!E:E, "Not Found")</f>
        <v>32411</v>
      </c>
      <c r="V4767">
        <f ca="1">DATEDIF(Table4[[#This Row],[CustomerBirthday]], TODAY(), "Y")</f>
        <v>37</v>
      </c>
      <c r="W4767" t="str" cm="1">
        <f t="array" aca="1" ref="W4767" ca="1">_xlfn.IFS(Table4[[#This Row],[Age]]&lt;25, "Under 25",Table4[[#This Row],[Age]]=34, "25-34", Table4[[#This Row],[Age]]&lt;=49, "35-49", Table4[[#This Row],[Age]]&lt;=64, "50-64", Table4[[#This Row],[Age]]&gt;=65, "65+")</f>
        <v>35-49</v>
      </c>
      <c r="X4767" t="str">
        <f>_xlfn.XLOOKUP(Table4[[#This Row],[StoreID]],Stores!A:A,Stores!B:B, "Not found")</f>
        <v>MegaMart Peckmouth</v>
      </c>
      <c r="Y4767" t="str">
        <f>_xlfn.XLOOKUP(Table4[[#This Row],[StoreID]],Stores!A:A,Stores!C:C, "Not Found")</f>
        <v>Peckmouth</v>
      </c>
      <c r="Z4767" t="str">
        <f>_xlfn.XLOOKUP(Table4[[#This Row],[StoreID]],Stores!A:A,Stores!D:D, "Not Found")</f>
        <v>East</v>
      </c>
    </row>
    <row r="4768" spans="1:26">
      <c r="A4768" t="s">
        <v>5634</v>
      </c>
      <c r="B4768" s="1">
        <v>45554</v>
      </c>
      <c r="C4768" t="s">
        <v>32</v>
      </c>
      <c r="D4768" t="s">
        <v>820</v>
      </c>
      <c r="E4768" t="s">
        <v>839</v>
      </c>
      <c r="F4768">
        <v>3</v>
      </c>
      <c r="G4768">
        <v>0</v>
      </c>
      <c r="H4768" t="s">
        <v>865</v>
      </c>
      <c r="I4768" s="4">
        <f>Table4[[#This Row],[Quantity]]*Table4[[#This Row],[UnitPrice]]</f>
        <v>3591.54</v>
      </c>
      <c r="J4768" s="4">
        <f>Table4[[#This Row],[Gross Revenue]]*(1-Table4[[#This Row],[Discount]])</f>
        <v>3591.54</v>
      </c>
      <c r="K4768" s="4">
        <f>Table4[[#This Row],[Quantity]]*Table4[[#This Row],[CostPrice]]</f>
        <v>2168.2200000000003</v>
      </c>
      <c r="L4768" s="4">
        <f>Table4[[#This Row],[Net Revenue]]-Table4[[#This Row],[Total Cost]]</f>
        <v>1423.3199999999997</v>
      </c>
      <c r="M4768" t="str">
        <f>_xlfn.XLOOKUP(Table4[[#This Row],[ProductID]], Products!A:A,Products!B:B, "Not Found")</f>
        <v>Or Smartphone</v>
      </c>
      <c r="N4768" t="str">
        <f>TEXT(Table4[[#This Row],[Date]], "mmm")</f>
        <v>Sep</v>
      </c>
      <c r="O4768" t="str">
        <f>TEXT(Table4[[#This Row],[Date]], "yyyy")</f>
        <v>2024</v>
      </c>
      <c r="P4768" t="str">
        <f>_xlfn.XLOOKUP(Table4[[#This Row],[ProductID]],Products!A:A,Products!C:C, "Not Found")</f>
        <v>Electronics</v>
      </c>
      <c r="Q4768" t="str">
        <f>_xlfn.XLOOKUP(Table4[[#This Row],[ProductID]],Products!A:A,Products!D:D,"Not Found")</f>
        <v>Smartphone</v>
      </c>
      <c r="R4768">
        <f>_xlfn.XLOOKUP(Table4[[#This Row],[ProductID]],Products!A:A,Products!E:E,"Not Found")</f>
        <v>1197.18</v>
      </c>
      <c r="S4768">
        <f>_xlfn.XLOOKUP(Table4[[#This Row],[ProductID]],Products!A:A,Products!F:F, "Not Found")</f>
        <v>722.74</v>
      </c>
      <c r="T4768" t="str">
        <f>_xlfn.XLOOKUP(Table4[[#This Row],[CustomerID]],Customers!A:A,Customers!D:D, "Not Found")</f>
        <v>M</v>
      </c>
      <c r="U4768" s="6">
        <f>_xlfn.XLOOKUP(Table4[[#This Row],[CustomerID]],Customers!A:A,Customers!E:E, "Not Found")</f>
        <v>31058</v>
      </c>
      <c r="V4768">
        <f ca="1">DATEDIF(Table4[[#This Row],[CustomerBirthday]], TODAY(), "Y")</f>
        <v>41</v>
      </c>
      <c r="W4768" t="str" cm="1">
        <f t="array" aca="1" ref="W4768" ca="1">_xlfn.IFS(Table4[[#This Row],[Age]]&lt;25, "Under 25",Table4[[#This Row],[Age]]=34, "25-34", Table4[[#This Row],[Age]]&lt;=49, "35-49", Table4[[#This Row],[Age]]&lt;=64, "50-64", Table4[[#This Row],[Age]]&gt;=65, "65+")</f>
        <v>35-49</v>
      </c>
      <c r="X4768" t="str">
        <f>_xlfn.XLOOKUP(Table4[[#This Row],[StoreID]],Stores!A:A,Stores!B:B, "Not found")</f>
        <v>MegaMart New Michele</v>
      </c>
      <c r="Y4768" t="str">
        <f>_xlfn.XLOOKUP(Table4[[#This Row],[StoreID]],Stores!A:A,Stores!C:C, "Not Found")</f>
        <v>New Michele</v>
      </c>
      <c r="Z4768" t="str">
        <f>_xlfn.XLOOKUP(Table4[[#This Row],[StoreID]],Stores!A:A,Stores!D:D, "Not Found")</f>
        <v>West</v>
      </c>
    </row>
    <row r="4769" spans="1:26">
      <c r="A4769" t="s">
        <v>5635</v>
      </c>
      <c r="B4769" s="1">
        <v>45483</v>
      </c>
      <c r="C4769" t="s">
        <v>533</v>
      </c>
      <c r="D4769" t="s">
        <v>711</v>
      </c>
      <c r="E4769" t="s">
        <v>835</v>
      </c>
      <c r="F4769">
        <v>2</v>
      </c>
      <c r="G4769">
        <v>0</v>
      </c>
      <c r="H4769" t="s">
        <v>868</v>
      </c>
      <c r="I4769" s="4">
        <f>Table4[[#This Row],[Quantity]]*Table4[[#This Row],[UnitPrice]]</f>
        <v>3347.38</v>
      </c>
      <c r="J4769" s="4">
        <f>Table4[[#This Row],[Gross Revenue]]*(1-Table4[[#This Row],[Discount]])</f>
        <v>3347.38</v>
      </c>
      <c r="K4769" s="4">
        <f>Table4[[#This Row],[Quantity]]*Table4[[#This Row],[CostPrice]]</f>
        <v>2646.76</v>
      </c>
      <c r="L4769" s="4">
        <f>Table4[[#This Row],[Net Revenue]]-Table4[[#This Row],[Total Cost]]</f>
        <v>700.61999999999989</v>
      </c>
      <c r="M4769" t="str">
        <f>_xlfn.XLOOKUP(Table4[[#This Row],[ProductID]], Products!A:A,Products!B:B, "Not Found")</f>
        <v>Like Camera</v>
      </c>
      <c r="N4769" t="str">
        <f>TEXT(Table4[[#This Row],[Date]], "mmm")</f>
        <v>Jul</v>
      </c>
      <c r="O4769" t="str">
        <f>TEXT(Table4[[#This Row],[Date]], "yyyy")</f>
        <v>2024</v>
      </c>
      <c r="P4769" t="str">
        <f>_xlfn.XLOOKUP(Table4[[#This Row],[ProductID]],Products!A:A,Products!C:C, "Not Found")</f>
        <v>Electronics</v>
      </c>
      <c r="Q4769" t="str">
        <f>_xlfn.XLOOKUP(Table4[[#This Row],[ProductID]],Products!A:A,Products!D:D,"Not Found")</f>
        <v>Camera</v>
      </c>
      <c r="R4769">
        <f>_xlfn.XLOOKUP(Table4[[#This Row],[ProductID]],Products!A:A,Products!E:E,"Not Found")</f>
        <v>1673.69</v>
      </c>
      <c r="S4769">
        <f>_xlfn.XLOOKUP(Table4[[#This Row],[ProductID]],Products!A:A,Products!F:F, "Not Found")</f>
        <v>1323.38</v>
      </c>
      <c r="T4769" t="str">
        <f>_xlfn.XLOOKUP(Table4[[#This Row],[CustomerID]],Customers!A:A,Customers!D:D, "Not Found")</f>
        <v>F</v>
      </c>
      <c r="U4769" s="6">
        <f>_xlfn.XLOOKUP(Table4[[#This Row],[CustomerID]],Customers!A:A,Customers!E:E, "Not Found")</f>
        <v>24506</v>
      </c>
      <c r="V4769">
        <f ca="1">DATEDIF(Table4[[#This Row],[CustomerBirthday]], TODAY(), "Y")</f>
        <v>59</v>
      </c>
      <c r="W4769" t="str" cm="1">
        <f t="array" aca="1" ref="W4769" ca="1">_xlfn.IFS(Table4[[#This Row],[Age]]&lt;25, "Under 25",Table4[[#This Row],[Age]]=34, "25-34", Table4[[#This Row],[Age]]&lt;=49, "35-49", Table4[[#This Row],[Age]]&lt;=64, "50-64", Table4[[#This Row],[Age]]&gt;=65, "65+")</f>
        <v>50-64</v>
      </c>
      <c r="X4769" t="str">
        <f>_xlfn.XLOOKUP(Table4[[#This Row],[StoreID]],Stores!A:A,Stores!B:B, "Not found")</f>
        <v>MegaMart Peckmouth</v>
      </c>
      <c r="Y4769" t="str">
        <f>_xlfn.XLOOKUP(Table4[[#This Row],[StoreID]],Stores!A:A,Stores!C:C, "Not Found")</f>
        <v>Peckmouth</v>
      </c>
      <c r="Z4769" t="str">
        <f>_xlfn.XLOOKUP(Table4[[#This Row],[StoreID]],Stores!A:A,Stores!D:D, "Not Found")</f>
        <v>East</v>
      </c>
    </row>
    <row r="4770" spans="1:26">
      <c r="A4770" t="s">
        <v>5636</v>
      </c>
      <c r="B4770" s="1">
        <v>45346</v>
      </c>
      <c r="C4770" t="s">
        <v>67</v>
      </c>
      <c r="D4770" t="s">
        <v>816</v>
      </c>
      <c r="E4770" t="s">
        <v>839</v>
      </c>
      <c r="F4770">
        <v>5</v>
      </c>
      <c r="G4770">
        <v>0.15</v>
      </c>
      <c r="H4770" t="s">
        <v>875</v>
      </c>
      <c r="I4770" s="4">
        <f>Table4[[#This Row],[Quantity]]*Table4[[#This Row],[UnitPrice]]</f>
        <v>9395.4</v>
      </c>
      <c r="J4770" s="4">
        <f>Table4[[#This Row],[Gross Revenue]]*(1-Table4[[#This Row],[Discount]])</f>
        <v>7986.0899999999992</v>
      </c>
      <c r="K4770" s="4">
        <f>Table4[[#This Row],[Quantity]]*Table4[[#This Row],[CostPrice]]</f>
        <v>5022.7999999999993</v>
      </c>
      <c r="L4770" s="4">
        <f>Table4[[#This Row],[Net Revenue]]-Table4[[#This Row],[Total Cost]]</f>
        <v>2963.29</v>
      </c>
      <c r="M4770" t="str">
        <f>_xlfn.XLOOKUP(Table4[[#This Row],[ProductID]], Products!A:A,Products!B:B, "Not Found")</f>
        <v>Set Dairy</v>
      </c>
      <c r="N4770" t="str">
        <f>TEXT(Table4[[#This Row],[Date]], "mmm")</f>
        <v>Feb</v>
      </c>
      <c r="O4770" t="str">
        <f>TEXT(Table4[[#This Row],[Date]], "yyyy")</f>
        <v>2024</v>
      </c>
      <c r="P4770" t="str">
        <f>_xlfn.XLOOKUP(Table4[[#This Row],[ProductID]],Products!A:A,Products!C:C, "Not Found")</f>
        <v>Groceries</v>
      </c>
      <c r="Q4770" t="str">
        <f>_xlfn.XLOOKUP(Table4[[#This Row],[ProductID]],Products!A:A,Products!D:D,"Not Found")</f>
        <v>Dairy</v>
      </c>
      <c r="R4770">
        <f>_xlfn.XLOOKUP(Table4[[#This Row],[ProductID]],Products!A:A,Products!E:E,"Not Found")</f>
        <v>1879.08</v>
      </c>
      <c r="S4770">
        <f>_xlfn.XLOOKUP(Table4[[#This Row],[ProductID]],Products!A:A,Products!F:F, "Not Found")</f>
        <v>1004.56</v>
      </c>
      <c r="T4770" t="str">
        <f>_xlfn.XLOOKUP(Table4[[#This Row],[CustomerID]],Customers!A:A,Customers!D:D, "Not Found")</f>
        <v>M</v>
      </c>
      <c r="U4770" s="6">
        <f>_xlfn.XLOOKUP(Table4[[#This Row],[CustomerID]],Customers!A:A,Customers!E:E, "Not Found")</f>
        <v>27877</v>
      </c>
      <c r="V4770">
        <f ca="1">DATEDIF(Table4[[#This Row],[CustomerBirthday]], TODAY(), "Y")</f>
        <v>50</v>
      </c>
      <c r="W4770" t="str" cm="1">
        <f t="array" aca="1" ref="W4770" ca="1">_xlfn.IFS(Table4[[#This Row],[Age]]&lt;25, "Under 25",Table4[[#This Row],[Age]]=34, "25-34", Table4[[#This Row],[Age]]&lt;=49, "35-49", Table4[[#This Row],[Age]]&lt;=64, "50-64", Table4[[#This Row],[Age]]&gt;=65, "65+")</f>
        <v>50-64</v>
      </c>
      <c r="X4770" t="str">
        <f>_xlfn.XLOOKUP(Table4[[#This Row],[StoreID]],Stores!A:A,Stores!B:B, "Not found")</f>
        <v>MegaMart New Michele</v>
      </c>
      <c r="Y4770" t="str">
        <f>_xlfn.XLOOKUP(Table4[[#This Row],[StoreID]],Stores!A:A,Stores!C:C, "Not Found")</f>
        <v>New Michele</v>
      </c>
      <c r="Z4770" t="str">
        <f>_xlfn.XLOOKUP(Table4[[#This Row],[StoreID]],Stores!A:A,Stores!D:D, "Not Found")</f>
        <v>West</v>
      </c>
    </row>
    <row r="4771" spans="1:26">
      <c r="A4771" t="s">
        <v>5637</v>
      </c>
      <c r="B4771" s="1">
        <v>45501</v>
      </c>
      <c r="C4771" t="s">
        <v>509</v>
      </c>
      <c r="D4771" t="s">
        <v>711</v>
      </c>
      <c r="E4771" t="s">
        <v>842</v>
      </c>
      <c r="F4771">
        <v>4</v>
      </c>
      <c r="G4771">
        <v>0</v>
      </c>
      <c r="H4771" t="s">
        <v>868</v>
      </c>
      <c r="I4771" s="4">
        <f>Table4[[#This Row],[Quantity]]*Table4[[#This Row],[UnitPrice]]</f>
        <v>6694.76</v>
      </c>
      <c r="J4771" s="4">
        <f>Table4[[#This Row],[Gross Revenue]]*(1-Table4[[#This Row],[Discount]])</f>
        <v>6694.76</v>
      </c>
      <c r="K4771" s="4">
        <f>Table4[[#This Row],[Quantity]]*Table4[[#This Row],[CostPrice]]</f>
        <v>5293.52</v>
      </c>
      <c r="L4771" s="4">
        <f>Table4[[#This Row],[Net Revenue]]-Table4[[#This Row],[Total Cost]]</f>
        <v>1401.2399999999998</v>
      </c>
      <c r="M4771" t="str">
        <f>_xlfn.XLOOKUP(Table4[[#This Row],[ProductID]], Products!A:A,Products!B:B, "Not Found")</f>
        <v>Like Camera</v>
      </c>
      <c r="N4771" t="str">
        <f>TEXT(Table4[[#This Row],[Date]], "mmm")</f>
        <v>Jul</v>
      </c>
      <c r="O4771" t="str">
        <f>TEXT(Table4[[#This Row],[Date]], "yyyy")</f>
        <v>2024</v>
      </c>
      <c r="P4771" t="str">
        <f>_xlfn.XLOOKUP(Table4[[#This Row],[ProductID]],Products!A:A,Products!C:C, "Not Found")</f>
        <v>Electronics</v>
      </c>
      <c r="Q4771" t="str">
        <f>_xlfn.XLOOKUP(Table4[[#This Row],[ProductID]],Products!A:A,Products!D:D,"Not Found")</f>
        <v>Camera</v>
      </c>
      <c r="R4771">
        <f>_xlfn.XLOOKUP(Table4[[#This Row],[ProductID]],Products!A:A,Products!E:E,"Not Found")</f>
        <v>1673.69</v>
      </c>
      <c r="S4771">
        <f>_xlfn.XLOOKUP(Table4[[#This Row],[ProductID]],Products!A:A,Products!F:F, "Not Found")</f>
        <v>1323.38</v>
      </c>
      <c r="T4771" t="str">
        <f>_xlfn.XLOOKUP(Table4[[#This Row],[CustomerID]],Customers!A:A,Customers!D:D, "Not Found")</f>
        <v>F</v>
      </c>
      <c r="U4771" s="6">
        <f>_xlfn.XLOOKUP(Table4[[#This Row],[CustomerID]],Customers!A:A,Customers!E:E, "Not Found")</f>
        <v>26827</v>
      </c>
      <c r="V4771">
        <f ca="1">DATEDIF(Table4[[#This Row],[CustomerBirthday]], TODAY(), "Y")</f>
        <v>53</v>
      </c>
      <c r="W4771" t="str" cm="1">
        <f t="array" aca="1" ref="W4771" ca="1">_xlfn.IFS(Table4[[#This Row],[Age]]&lt;25, "Under 25",Table4[[#This Row],[Age]]=34, "25-34", Table4[[#This Row],[Age]]&lt;=49, "35-49", Table4[[#This Row],[Age]]&lt;=64, "50-64", Table4[[#This Row],[Age]]&gt;=65, "65+")</f>
        <v>50-64</v>
      </c>
      <c r="X4771" t="str">
        <f>_xlfn.XLOOKUP(Table4[[#This Row],[StoreID]],Stores!A:A,Stores!B:B, "Not found")</f>
        <v>MegaMart Brianahaven</v>
      </c>
      <c r="Y4771" t="str">
        <f>_xlfn.XLOOKUP(Table4[[#This Row],[StoreID]],Stores!A:A,Stores!C:C, "Not Found")</f>
        <v>Brianahaven</v>
      </c>
      <c r="Z4771" t="str">
        <f>_xlfn.XLOOKUP(Table4[[#This Row],[StoreID]],Stores!A:A,Stores!D:D, "Not Found")</f>
        <v>North</v>
      </c>
    </row>
    <row r="4772" spans="1:26">
      <c r="A4772" t="s">
        <v>5638</v>
      </c>
      <c r="B4772" s="1">
        <v>45815</v>
      </c>
      <c r="C4772" t="s">
        <v>379</v>
      </c>
      <c r="D4772" t="s">
        <v>766</v>
      </c>
      <c r="E4772" t="s">
        <v>835</v>
      </c>
      <c r="F4772">
        <v>2</v>
      </c>
      <c r="G4772">
        <v>0</v>
      </c>
      <c r="H4772" t="s">
        <v>875</v>
      </c>
      <c r="I4772" s="4">
        <f>Table4[[#This Row],[Quantity]]*Table4[[#This Row],[UnitPrice]]</f>
        <v>2454.48</v>
      </c>
      <c r="J4772" s="4">
        <f>Table4[[#This Row],[Gross Revenue]]*(1-Table4[[#This Row],[Discount]])</f>
        <v>2454.48</v>
      </c>
      <c r="K4772" s="4">
        <f>Table4[[#This Row],[Quantity]]*Table4[[#This Row],[CostPrice]]</f>
        <v>1954.18</v>
      </c>
      <c r="L4772" s="4">
        <f>Table4[[#This Row],[Net Revenue]]-Table4[[#This Row],[Total Cost]]</f>
        <v>500.29999999999995</v>
      </c>
      <c r="M4772" t="str">
        <f>_xlfn.XLOOKUP(Table4[[#This Row],[ProductID]], Products!A:A,Products!B:B, "Not Found")</f>
        <v>Firm Dairy</v>
      </c>
      <c r="N4772" t="str">
        <f>TEXT(Table4[[#This Row],[Date]], "mmm")</f>
        <v>Jun</v>
      </c>
      <c r="O4772" t="str">
        <f>TEXT(Table4[[#This Row],[Date]], "yyyy")</f>
        <v>2025</v>
      </c>
      <c r="P4772" t="str">
        <f>_xlfn.XLOOKUP(Table4[[#This Row],[ProductID]],Products!A:A,Products!C:C, "Not Found")</f>
        <v>Groceries</v>
      </c>
      <c r="Q4772" t="str">
        <f>_xlfn.XLOOKUP(Table4[[#This Row],[ProductID]],Products!A:A,Products!D:D,"Not Found")</f>
        <v>Dairy</v>
      </c>
      <c r="R4772">
        <f>_xlfn.XLOOKUP(Table4[[#This Row],[ProductID]],Products!A:A,Products!E:E,"Not Found")</f>
        <v>1227.24</v>
      </c>
      <c r="S4772">
        <f>_xlfn.XLOOKUP(Table4[[#This Row],[ProductID]],Products!A:A,Products!F:F, "Not Found")</f>
        <v>977.09</v>
      </c>
      <c r="T4772" t="str">
        <f>_xlfn.XLOOKUP(Table4[[#This Row],[CustomerID]],Customers!A:A,Customers!D:D, "Not Found")</f>
        <v>F</v>
      </c>
      <c r="U4772" s="6">
        <f>_xlfn.XLOOKUP(Table4[[#This Row],[CustomerID]],Customers!A:A,Customers!E:E, "Not Found")</f>
        <v>20604</v>
      </c>
      <c r="V4772">
        <f ca="1">DATEDIF(Table4[[#This Row],[CustomerBirthday]], TODAY(), "Y")</f>
        <v>70</v>
      </c>
      <c r="W4772" t="str" cm="1">
        <f t="array" aca="1" ref="W4772" ca="1">_xlfn.IFS(Table4[[#This Row],[Age]]&lt;25, "Under 25",Table4[[#This Row],[Age]]=34, "25-34", Table4[[#This Row],[Age]]&lt;=49, "35-49", Table4[[#This Row],[Age]]&lt;=64, "50-64", Table4[[#This Row],[Age]]&gt;=65, "65+")</f>
        <v>65+</v>
      </c>
      <c r="X4772" t="str">
        <f>_xlfn.XLOOKUP(Table4[[#This Row],[StoreID]],Stores!A:A,Stores!B:B, "Not found")</f>
        <v>MegaMart Peckmouth</v>
      </c>
      <c r="Y4772" t="str">
        <f>_xlfn.XLOOKUP(Table4[[#This Row],[StoreID]],Stores!A:A,Stores!C:C, "Not Found")</f>
        <v>Peckmouth</v>
      </c>
      <c r="Z4772" t="str">
        <f>_xlfn.XLOOKUP(Table4[[#This Row],[StoreID]],Stores!A:A,Stores!D:D, "Not Found")</f>
        <v>East</v>
      </c>
    </row>
    <row r="4773" spans="1:26">
      <c r="A4773" t="s">
        <v>5639</v>
      </c>
      <c r="B4773" s="1">
        <v>45561</v>
      </c>
      <c r="C4773" t="s">
        <v>386</v>
      </c>
      <c r="D4773" t="s">
        <v>808</v>
      </c>
      <c r="E4773" t="s">
        <v>835</v>
      </c>
      <c r="F4773">
        <v>5</v>
      </c>
      <c r="G4773">
        <v>0</v>
      </c>
      <c r="H4773" t="s">
        <v>868</v>
      </c>
      <c r="I4773" s="4">
        <f>Table4[[#This Row],[Quantity]]*Table4[[#This Row],[UnitPrice]]</f>
        <v>8175.05</v>
      </c>
      <c r="J4773" s="4">
        <f>Table4[[#This Row],[Gross Revenue]]*(1-Table4[[#This Row],[Discount]])</f>
        <v>8175.05</v>
      </c>
      <c r="K4773" s="4">
        <f>Table4[[#This Row],[Quantity]]*Table4[[#This Row],[CostPrice]]</f>
        <v>5216.45</v>
      </c>
      <c r="L4773" s="4">
        <f>Table4[[#This Row],[Net Revenue]]-Table4[[#This Row],[Total Cost]]</f>
        <v>2958.6000000000004</v>
      </c>
      <c r="M4773" t="str">
        <f>_xlfn.XLOOKUP(Table4[[#This Row],[ProductID]], Products!A:A,Products!B:B, "Not Found")</f>
        <v>Present Television</v>
      </c>
      <c r="N4773" t="str">
        <f>TEXT(Table4[[#This Row],[Date]], "mmm")</f>
        <v>Sep</v>
      </c>
      <c r="O4773" t="str">
        <f>TEXT(Table4[[#This Row],[Date]], "yyyy")</f>
        <v>2024</v>
      </c>
      <c r="P4773" t="str">
        <f>_xlfn.XLOOKUP(Table4[[#This Row],[ProductID]],Products!A:A,Products!C:C, "Not Found")</f>
        <v>Electronics</v>
      </c>
      <c r="Q4773" t="str">
        <f>_xlfn.XLOOKUP(Table4[[#This Row],[ProductID]],Products!A:A,Products!D:D,"Not Found")</f>
        <v>Television</v>
      </c>
      <c r="R4773">
        <f>_xlfn.XLOOKUP(Table4[[#This Row],[ProductID]],Products!A:A,Products!E:E,"Not Found")</f>
        <v>1635.01</v>
      </c>
      <c r="S4773">
        <f>_xlfn.XLOOKUP(Table4[[#This Row],[ProductID]],Products!A:A,Products!F:F, "Not Found")</f>
        <v>1043.29</v>
      </c>
      <c r="T4773" t="str">
        <f>_xlfn.XLOOKUP(Table4[[#This Row],[CustomerID]],Customers!A:A,Customers!D:D, "Not Found")</f>
        <v>F</v>
      </c>
      <c r="U4773" s="6">
        <f>_xlfn.XLOOKUP(Table4[[#This Row],[CustomerID]],Customers!A:A,Customers!E:E, "Not Found")</f>
        <v>23676</v>
      </c>
      <c r="V4773">
        <f ca="1">DATEDIF(Table4[[#This Row],[CustomerBirthday]], TODAY(), "Y")</f>
        <v>61</v>
      </c>
      <c r="W4773" t="str" cm="1">
        <f t="array" aca="1" ref="W4773" ca="1">_xlfn.IFS(Table4[[#This Row],[Age]]&lt;25, "Under 25",Table4[[#This Row],[Age]]=34, "25-34", Table4[[#This Row],[Age]]&lt;=49, "35-49", Table4[[#This Row],[Age]]&lt;=64, "50-64", Table4[[#This Row],[Age]]&gt;=65, "65+")</f>
        <v>50-64</v>
      </c>
      <c r="X4773" t="str">
        <f>_xlfn.XLOOKUP(Table4[[#This Row],[StoreID]],Stores!A:A,Stores!B:B, "Not found")</f>
        <v>MegaMart Peckmouth</v>
      </c>
      <c r="Y4773" t="str">
        <f>_xlfn.XLOOKUP(Table4[[#This Row],[StoreID]],Stores!A:A,Stores!C:C, "Not Found")</f>
        <v>Peckmouth</v>
      </c>
      <c r="Z4773" t="str">
        <f>_xlfn.XLOOKUP(Table4[[#This Row],[StoreID]],Stores!A:A,Stores!D:D, "Not Found")</f>
        <v>East</v>
      </c>
    </row>
    <row r="4774" spans="1:26">
      <c r="A4774" t="s">
        <v>5640</v>
      </c>
      <c r="B4774" s="1">
        <v>45828</v>
      </c>
      <c r="C4774" t="s">
        <v>195</v>
      </c>
      <c r="D4774" t="s">
        <v>774</v>
      </c>
      <c r="E4774" t="s">
        <v>846</v>
      </c>
      <c r="F4774">
        <v>5</v>
      </c>
      <c r="G4774">
        <v>0.05</v>
      </c>
      <c r="H4774" t="s">
        <v>875</v>
      </c>
      <c r="I4774" s="4">
        <f>Table4[[#This Row],[Quantity]]*Table4[[#This Row],[UnitPrice]]</f>
        <v>7437.05</v>
      </c>
      <c r="J4774" s="4">
        <f>Table4[[#This Row],[Gross Revenue]]*(1-Table4[[#This Row],[Discount]])</f>
        <v>7065.1975000000002</v>
      </c>
      <c r="K4774" s="4">
        <f>Table4[[#This Row],[Quantity]]*Table4[[#This Row],[CostPrice]]</f>
        <v>4065.3500000000004</v>
      </c>
      <c r="L4774" s="4">
        <f>Table4[[#This Row],[Net Revenue]]-Table4[[#This Row],[Total Cost]]</f>
        <v>2999.8474999999999</v>
      </c>
      <c r="M4774" t="str">
        <f>_xlfn.XLOOKUP(Table4[[#This Row],[ProductID]], Products!A:A,Products!B:B, "Not Found")</f>
        <v>Him Smartphone</v>
      </c>
      <c r="N4774" t="str">
        <f>TEXT(Table4[[#This Row],[Date]], "mmm")</f>
        <v>Jun</v>
      </c>
      <c r="O4774" t="str">
        <f>TEXT(Table4[[#This Row],[Date]], "yyyy")</f>
        <v>2025</v>
      </c>
      <c r="P4774" t="str">
        <f>_xlfn.XLOOKUP(Table4[[#This Row],[ProductID]],Products!A:A,Products!C:C, "Not Found")</f>
        <v>Electronics</v>
      </c>
      <c r="Q4774" t="str">
        <f>_xlfn.XLOOKUP(Table4[[#This Row],[ProductID]],Products!A:A,Products!D:D,"Not Found")</f>
        <v>Smartphone</v>
      </c>
      <c r="R4774">
        <f>_xlfn.XLOOKUP(Table4[[#This Row],[ProductID]],Products!A:A,Products!E:E,"Not Found")</f>
        <v>1487.41</v>
      </c>
      <c r="S4774">
        <f>_xlfn.XLOOKUP(Table4[[#This Row],[ProductID]],Products!A:A,Products!F:F, "Not Found")</f>
        <v>813.07</v>
      </c>
      <c r="T4774" t="str">
        <f>_xlfn.XLOOKUP(Table4[[#This Row],[CustomerID]],Customers!A:A,Customers!D:D, "Not Found")</f>
        <v>M</v>
      </c>
      <c r="U4774" s="6">
        <f>_xlfn.XLOOKUP(Table4[[#This Row],[CustomerID]],Customers!A:A,Customers!E:E, "Not Found")</f>
        <v>25009</v>
      </c>
      <c r="V4774">
        <f ca="1">DATEDIF(Table4[[#This Row],[CustomerBirthday]], TODAY(), "Y")</f>
        <v>58</v>
      </c>
      <c r="W4774" t="str" cm="1">
        <f t="array" aca="1" ref="W4774" ca="1">_xlfn.IFS(Table4[[#This Row],[Age]]&lt;25, "Under 25",Table4[[#This Row],[Age]]=34, "25-34", Table4[[#This Row],[Age]]&lt;=49, "35-49", Table4[[#This Row],[Age]]&lt;=64, "50-64", Table4[[#This Row],[Age]]&gt;=65, "65+")</f>
        <v>50-64</v>
      </c>
      <c r="X4774" t="str">
        <f>_xlfn.XLOOKUP(Table4[[#This Row],[StoreID]],Stores!A:A,Stores!B:B, "Not found")</f>
        <v>MegaMart Johnmouth</v>
      </c>
      <c r="Y4774" t="str">
        <f>_xlfn.XLOOKUP(Table4[[#This Row],[StoreID]],Stores!A:A,Stores!C:C, "Not Found")</f>
        <v>Johnmouth</v>
      </c>
      <c r="Z4774" t="str">
        <f>_xlfn.XLOOKUP(Table4[[#This Row],[StoreID]],Stores!A:A,Stores!D:D, "Not Found")</f>
        <v>East</v>
      </c>
    </row>
    <row r="4775" spans="1:26">
      <c r="A4775" t="s">
        <v>5641</v>
      </c>
      <c r="B4775" s="1">
        <v>45199</v>
      </c>
      <c r="C4775" t="s">
        <v>615</v>
      </c>
      <c r="D4775" t="s">
        <v>722</v>
      </c>
      <c r="E4775" t="s">
        <v>846</v>
      </c>
      <c r="F4775">
        <v>5</v>
      </c>
      <c r="G4775">
        <v>0.05</v>
      </c>
      <c r="H4775" t="s">
        <v>868</v>
      </c>
      <c r="I4775" s="4">
        <f>Table4[[#This Row],[Quantity]]*Table4[[#This Row],[UnitPrice]]</f>
        <v>9268.85</v>
      </c>
      <c r="J4775" s="4">
        <f>Table4[[#This Row],[Gross Revenue]]*(1-Table4[[#This Row],[Discount]])</f>
        <v>8805.4074999999993</v>
      </c>
      <c r="K4775" s="4">
        <f>Table4[[#This Row],[Quantity]]*Table4[[#This Row],[CostPrice]]</f>
        <v>6817.6</v>
      </c>
      <c r="L4775" s="4">
        <f>Table4[[#This Row],[Net Revenue]]-Table4[[#This Row],[Total Cost]]</f>
        <v>1987.807499999999</v>
      </c>
      <c r="M4775" t="str">
        <f>_xlfn.XLOOKUP(Table4[[#This Row],[ProductID]], Products!A:A,Products!B:B, "Not Found")</f>
        <v>Four Accessories</v>
      </c>
      <c r="N4775" t="str">
        <f>TEXT(Table4[[#This Row],[Date]], "mmm")</f>
        <v>Sep</v>
      </c>
      <c r="O4775" t="str">
        <f>TEXT(Table4[[#This Row],[Date]], "yyyy")</f>
        <v>2023</v>
      </c>
      <c r="P4775" t="str">
        <f>_xlfn.XLOOKUP(Table4[[#This Row],[ProductID]],Products!A:A,Products!C:C, "Not Found")</f>
        <v>Fashion</v>
      </c>
      <c r="Q4775" t="str">
        <f>_xlfn.XLOOKUP(Table4[[#This Row],[ProductID]],Products!A:A,Products!D:D,"Not Found")</f>
        <v>Accessories</v>
      </c>
      <c r="R4775">
        <f>_xlfn.XLOOKUP(Table4[[#This Row],[ProductID]],Products!A:A,Products!E:E,"Not Found")</f>
        <v>1853.77</v>
      </c>
      <c r="S4775">
        <f>_xlfn.XLOOKUP(Table4[[#This Row],[ProductID]],Products!A:A,Products!F:F, "Not Found")</f>
        <v>1363.52</v>
      </c>
      <c r="T4775" t="str">
        <f>_xlfn.XLOOKUP(Table4[[#This Row],[CustomerID]],Customers!A:A,Customers!D:D, "Not Found")</f>
        <v>F</v>
      </c>
      <c r="U4775" s="6">
        <f>_xlfn.XLOOKUP(Table4[[#This Row],[CustomerID]],Customers!A:A,Customers!E:E, "Not Found")</f>
        <v>21425</v>
      </c>
      <c r="V4775">
        <f ca="1">DATEDIF(Table4[[#This Row],[CustomerBirthday]], TODAY(), "Y")</f>
        <v>67</v>
      </c>
      <c r="W4775" t="str" cm="1">
        <f t="array" aca="1" ref="W4775" ca="1">_xlfn.IFS(Table4[[#This Row],[Age]]&lt;25, "Under 25",Table4[[#This Row],[Age]]=34, "25-34", Table4[[#This Row],[Age]]&lt;=49, "35-49", Table4[[#This Row],[Age]]&lt;=64, "50-64", Table4[[#This Row],[Age]]&gt;=65, "65+")</f>
        <v>65+</v>
      </c>
      <c r="X4775" t="str">
        <f>_xlfn.XLOOKUP(Table4[[#This Row],[StoreID]],Stores!A:A,Stores!B:B, "Not found")</f>
        <v>MegaMart Johnmouth</v>
      </c>
      <c r="Y4775" t="str">
        <f>_xlfn.XLOOKUP(Table4[[#This Row],[StoreID]],Stores!A:A,Stores!C:C, "Not Found")</f>
        <v>Johnmouth</v>
      </c>
      <c r="Z4775" t="str">
        <f>_xlfn.XLOOKUP(Table4[[#This Row],[StoreID]],Stores!A:A,Stores!D:D, "Not Found")</f>
        <v>East</v>
      </c>
    </row>
    <row r="4776" spans="1:26">
      <c r="A4776" t="s">
        <v>5642</v>
      </c>
      <c r="B4776" s="1">
        <v>45344</v>
      </c>
      <c r="C4776" t="s">
        <v>123</v>
      </c>
      <c r="D4776" t="s">
        <v>725</v>
      </c>
      <c r="E4776" t="s">
        <v>846</v>
      </c>
      <c r="F4776">
        <v>2</v>
      </c>
      <c r="G4776">
        <v>0.15</v>
      </c>
      <c r="H4776" t="s">
        <v>865</v>
      </c>
      <c r="I4776" s="4">
        <f>Table4[[#This Row],[Quantity]]*Table4[[#This Row],[UnitPrice]]</f>
        <v>2792.44</v>
      </c>
      <c r="J4776" s="4">
        <f>Table4[[#This Row],[Gross Revenue]]*(1-Table4[[#This Row],[Discount]])</f>
        <v>2373.5740000000001</v>
      </c>
      <c r="K4776" s="4">
        <f>Table4[[#This Row],[Quantity]]*Table4[[#This Row],[CostPrice]]</f>
        <v>2008.18</v>
      </c>
      <c r="L4776" s="4">
        <f>Table4[[#This Row],[Net Revenue]]-Table4[[#This Row],[Total Cost]]</f>
        <v>365.39400000000001</v>
      </c>
      <c r="M4776" t="str">
        <f>_xlfn.XLOOKUP(Table4[[#This Row],[ProductID]], Products!A:A,Products!B:B, "Not Found")</f>
        <v>Knowledge Bags</v>
      </c>
      <c r="N4776" t="str">
        <f>TEXT(Table4[[#This Row],[Date]], "mmm")</f>
        <v>Feb</v>
      </c>
      <c r="O4776" t="str">
        <f>TEXT(Table4[[#This Row],[Date]], "yyyy")</f>
        <v>2024</v>
      </c>
      <c r="P4776" t="str">
        <f>_xlfn.XLOOKUP(Table4[[#This Row],[ProductID]],Products!A:A,Products!C:C, "Not Found")</f>
        <v>Fashion</v>
      </c>
      <c r="Q4776" t="str">
        <f>_xlfn.XLOOKUP(Table4[[#This Row],[ProductID]],Products!A:A,Products!D:D,"Not Found")</f>
        <v>Bags</v>
      </c>
      <c r="R4776">
        <f>_xlfn.XLOOKUP(Table4[[#This Row],[ProductID]],Products!A:A,Products!E:E,"Not Found")</f>
        <v>1396.22</v>
      </c>
      <c r="S4776">
        <f>_xlfn.XLOOKUP(Table4[[#This Row],[ProductID]],Products!A:A,Products!F:F, "Not Found")</f>
        <v>1004.09</v>
      </c>
      <c r="T4776" t="str">
        <f>_xlfn.XLOOKUP(Table4[[#This Row],[CustomerID]],Customers!A:A,Customers!D:D, "Not Found")</f>
        <v>F</v>
      </c>
      <c r="U4776" s="6">
        <f>_xlfn.XLOOKUP(Table4[[#This Row],[CustomerID]],Customers!A:A,Customers!E:E, "Not Found")</f>
        <v>37694</v>
      </c>
      <c r="V4776">
        <f ca="1">DATEDIF(Table4[[#This Row],[CustomerBirthday]], TODAY(), "Y")</f>
        <v>23</v>
      </c>
      <c r="W4776" t="str" cm="1">
        <f t="array" aca="1" ref="W4776" ca="1">_xlfn.IFS(Table4[[#This Row],[Age]]&lt;25, "Under 25",Table4[[#This Row],[Age]]=34, "25-34", Table4[[#This Row],[Age]]&lt;=49, "35-49", Table4[[#This Row],[Age]]&lt;=64, "50-64", Table4[[#This Row],[Age]]&gt;=65, "65+")</f>
        <v>Under 25</v>
      </c>
      <c r="X4776" t="str">
        <f>_xlfn.XLOOKUP(Table4[[#This Row],[StoreID]],Stores!A:A,Stores!B:B, "Not found")</f>
        <v>MegaMart Johnmouth</v>
      </c>
      <c r="Y4776" t="str">
        <f>_xlfn.XLOOKUP(Table4[[#This Row],[StoreID]],Stores!A:A,Stores!C:C, "Not Found")</f>
        <v>Johnmouth</v>
      </c>
      <c r="Z4776" t="str">
        <f>_xlfn.XLOOKUP(Table4[[#This Row],[StoreID]],Stores!A:A,Stores!D:D, "Not Found")</f>
        <v>East</v>
      </c>
    </row>
    <row r="4777" spans="1:26">
      <c r="A4777" t="s">
        <v>5643</v>
      </c>
      <c r="B4777" s="1">
        <v>45461</v>
      </c>
      <c r="C4777" t="s">
        <v>693</v>
      </c>
      <c r="D4777" t="s">
        <v>755</v>
      </c>
      <c r="E4777" t="s">
        <v>835</v>
      </c>
      <c r="F4777">
        <v>2</v>
      </c>
      <c r="G4777">
        <v>0.15</v>
      </c>
      <c r="H4777" t="s">
        <v>875</v>
      </c>
      <c r="I4777" s="4">
        <f>Table4[[#This Row],[Quantity]]*Table4[[#This Row],[UnitPrice]]</f>
        <v>3717.5</v>
      </c>
      <c r="J4777" s="4">
        <f>Table4[[#This Row],[Gross Revenue]]*(1-Table4[[#This Row],[Discount]])</f>
        <v>3159.875</v>
      </c>
      <c r="K4777" s="4">
        <f>Table4[[#This Row],[Quantity]]*Table4[[#This Row],[CostPrice]]</f>
        <v>2902.32</v>
      </c>
      <c r="L4777" s="4">
        <f>Table4[[#This Row],[Net Revenue]]-Table4[[#This Row],[Total Cost]]</f>
        <v>257.55499999999984</v>
      </c>
      <c r="M4777" t="str">
        <f>_xlfn.XLOOKUP(Table4[[#This Row],[ProductID]], Products!A:A,Products!B:B, "Not Found")</f>
        <v>House Accessories</v>
      </c>
      <c r="N4777" t="str">
        <f>TEXT(Table4[[#This Row],[Date]], "mmm")</f>
        <v>Jun</v>
      </c>
      <c r="O4777" t="str">
        <f>TEXT(Table4[[#This Row],[Date]], "yyyy")</f>
        <v>2024</v>
      </c>
      <c r="P4777" t="str">
        <f>_xlfn.XLOOKUP(Table4[[#This Row],[ProductID]],Products!A:A,Products!C:C, "Not Found")</f>
        <v>Fashion</v>
      </c>
      <c r="Q4777" t="str">
        <f>_xlfn.XLOOKUP(Table4[[#This Row],[ProductID]],Products!A:A,Products!D:D,"Not Found")</f>
        <v>Accessories</v>
      </c>
      <c r="R4777">
        <f>_xlfn.XLOOKUP(Table4[[#This Row],[ProductID]],Products!A:A,Products!E:E,"Not Found")</f>
        <v>1858.75</v>
      </c>
      <c r="S4777">
        <f>_xlfn.XLOOKUP(Table4[[#This Row],[ProductID]],Products!A:A,Products!F:F, "Not Found")</f>
        <v>1451.16</v>
      </c>
      <c r="T4777" t="str">
        <f>_xlfn.XLOOKUP(Table4[[#This Row],[CustomerID]],Customers!A:A,Customers!D:D, "Not Found")</f>
        <v>M</v>
      </c>
      <c r="U4777" s="6">
        <f>_xlfn.XLOOKUP(Table4[[#This Row],[CustomerID]],Customers!A:A,Customers!E:E, "Not Found")</f>
        <v>21086</v>
      </c>
      <c r="V4777">
        <f ca="1">DATEDIF(Table4[[#This Row],[CustomerBirthday]], TODAY(), "Y")</f>
        <v>68</v>
      </c>
      <c r="W4777" t="str" cm="1">
        <f t="array" aca="1" ref="W4777" ca="1">_xlfn.IFS(Table4[[#This Row],[Age]]&lt;25, "Under 25",Table4[[#This Row],[Age]]=34, "25-34", Table4[[#This Row],[Age]]&lt;=49, "35-49", Table4[[#This Row],[Age]]&lt;=64, "50-64", Table4[[#This Row],[Age]]&gt;=65, "65+")</f>
        <v>65+</v>
      </c>
      <c r="X4777" t="str">
        <f>_xlfn.XLOOKUP(Table4[[#This Row],[StoreID]],Stores!A:A,Stores!B:B, "Not found")</f>
        <v>MegaMart Peckmouth</v>
      </c>
      <c r="Y4777" t="str">
        <f>_xlfn.XLOOKUP(Table4[[#This Row],[StoreID]],Stores!A:A,Stores!C:C, "Not Found")</f>
        <v>Peckmouth</v>
      </c>
      <c r="Z4777" t="str">
        <f>_xlfn.XLOOKUP(Table4[[#This Row],[StoreID]],Stores!A:A,Stores!D:D, "Not Found")</f>
        <v>East</v>
      </c>
    </row>
    <row r="4778" spans="1:26">
      <c r="A4778" t="s">
        <v>5644</v>
      </c>
      <c r="B4778" s="1">
        <v>45908</v>
      </c>
      <c r="C4778" t="s">
        <v>438</v>
      </c>
      <c r="D4778" t="s">
        <v>759</v>
      </c>
      <c r="E4778" t="s">
        <v>831</v>
      </c>
      <c r="F4778">
        <v>5</v>
      </c>
      <c r="G4778">
        <v>0.15</v>
      </c>
      <c r="H4778" t="s">
        <v>865</v>
      </c>
      <c r="I4778" s="4">
        <f>Table4[[#This Row],[Quantity]]*Table4[[#This Row],[UnitPrice]]</f>
        <v>5399.4500000000007</v>
      </c>
      <c r="J4778" s="4">
        <f>Table4[[#This Row],[Gross Revenue]]*(1-Table4[[#This Row],[Discount]])</f>
        <v>4589.5325000000003</v>
      </c>
      <c r="K4778" s="4">
        <f>Table4[[#This Row],[Quantity]]*Table4[[#This Row],[CostPrice]]</f>
        <v>3519.15</v>
      </c>
      <c r="L4778" s="4">
        <f>Table4[[#This Row],[Net Revenue]]-Table4[[#This Row],[Total Cost]]</f>
        <v>1070.3825000000002</v>
      </c>
      <c r="M4778" t="str">
        <f>_xlfn.XLOOKUP(Table4[[#This Row],[ProductID]], Products!A:A,Products!B:B, "Not Found")</f>
        <v>Democratic Smartphone</v>
      </c>
      <c r="N4778" t="str">
        <f>TEXT(Table4[[#This Row],[Date]], "mmm")</f>
        <v>Sep</v>
      </c>
      <c r="O4778" t="str">
        <f>TEXT(Table4[[#This Row],[Date]], "yyyy")</f>
        <v>2025</v>
      </c>
      <c r="P4778" t="str">
        <f>_xlfn.XLOOKUP(Table4[[#This Row],[ProductID]],Products!A:A,Products!C:C, "Not Found")</f>
        <v>Electronics</v>
      </c>
      <c r="Q4778" t="str">
        <f>_xlfn.XLOOKUP(Table4[[#This Row],[ProductID]],Products!A:A,Products!D:D,"Not Found")</f>
        <v>Smartphone</v>
      </c>
      <c r="R4778">
        <f>_xlfn.XLOOKUP(Table4[[#This Row],[ProductID]],Products!A:A,Products!E:E,"Not Found")</f>
        <v>1079.8900000000001</v>
      </c>
      <c r="S4778">
        <f>_xlfn.XLOOKUP(Table4[[#This Row],[ProductID]],Products!A:A,Products!F:F, "Not Found")</f>
        <v>703.83</v>
      </c>
      <c r="T4778" t="str">
        <f>_xlfn.XLOOKUP(Table4[[#This Row],[CustomerID]],Customers!A:A,Customers!D:D, "Not Found")</f>
        <v>M</v>
      </c>
      <c r="U4778" s="6">
        <f>_xlfn.XLOOKUP(Table4[[#This Row],[CustomerID]],Customers!A:A,Customers!E:E, "Not Found")</f>
        <v>27633</v>
      </c>
      <c r="V4778">
        <f ca="1">DATEDIF(Table4[[#This Row],[CustomerBirthday]], TODAY(), "Y")</f>
        <v>50</v>
      </c>
      <c r="W4778" t="str" cm="1">
        <f t="array" aca="1" ref="W4778" ca="1">_xlfn.IFS(Table4[[#This Row],[Age]]&lt;25, "Under 25",Table4[[#This Row],[Age]]=34, "25-34", Table4[[#This Row],[Age]]&lt;=49, "35-49", Table4[[#This Row],[Age]]&lt;=64, "50-64", Table4[[#This Row],[Age]]&gt;=65, "65+")</f>
        <v>50-64</v>
      </c>
      <c r="X4778" t="str">
        <f>_xlfn.XLOOKUP(Table4[[#This Row],[StoreID]],Stores!A:A,Stores!B:B, "Not found")</f>
        <v>MegaMart Jimenezborough</v>
      </c>
      <c r="Y4778" t="str">
        <f>_xlfn.XLOOKUP(Table4[[#This Row],[StoreID]],Stores!A:A,Stores!C:C, "Not Found")</f>
        <v>Jimenezborough</v>
      </c>
      <c r="Z4778" t="str">
        <f>_xlfn.XLOOKUP(Table4[[#This Row],[StoreID]],Stores!A:A,Stores!D:D, "Not Found")</f>
        <v>South</v>
      </c>
    </row>
    <row r="4779" spans="1:26">
      <c r="A4779" t="s">
        <v>5645</v>
      </c>
      <c r="B4779" s="1">
        <v>45464</v>
      </c>
      <c r="C4779" t="s">
        <v>563</v>
      </c>
      <c r="D4779" t="s">
        <v>715</v>
      </c>
      <c r="E4779" t="s">
        <v>839</v>
      </c>
      <c r="F4779">
        <v>2</v>
      </c>
      <c r="G4779">
        <v>0.15</v>
      </c>
      <c r="H4779" t="s">
        <v>865</v>
      </c>
      <c r="I4779" s="4">
        <f>Table4[[#This Row],[Quantity]]*Table4[[#This Row],[UnitPrice]]</f>
        <v>1637.52</v>
      </c>
      <c r="J4779" s="4">
        <f>Table4[[#This Row],[Gross Revenue]]*(1-Table4[[#This Row],[Discount]])</f>
        <v>1391.8920000000001</v>
      </c>
      <c r="K4779" s="4">
        <f>Table4[[#This Row],[Quantity]]*Table4[[#This Row],[CostPrice]]</f>
        <v>1055.24</v>
      </c>
      <c r="L4779" s="4">
        <f>Table4[[#This Row],[Net Revenue]]-Table4[[#This Row],[Total Cost]]</f>
        <v>336.65200000000004</v>
      </c>
      <c r="M4779" t="str">
        <f>_xlfn.XLOOKUP(Table4[[#This Row],[ProductID]], Products!A:A,Products!B:B, "Not Found")</f>
        <v>Audience Television</v>
      </c>
      <c r="N4779" t="str">
        <f>TEXT(Table4[[#This Row],[Date]], "mmm")</f>
        <v>Jun</v>
      </c>
      <c r="O4779" t="str">
        <f>TEXT(Table4[[#This Row],[Date]], "yyyy")</f>
        <v>2024</v>
      </c>
      <c r="P4779" t="str">
        <f>_xlfn.XLOOKUP(Table4[[#This Row],[ProductID]],Products!A:A,Products!C:C, "Not Found")</f>
        <v>Electronics</v>
      </c>
      <c r="Q4779" t="str">
        <f>_xlfn.XLOOKUP(Table4[[#This Row],[ProductID]],Products!A:A,Products!D:D,"Not Found")</f>
        <v>Television</v>
      </c>
      <c r="R4779">
        <f>_xlfn.XLOOKUP(Table4[[#This Row],[ProductID]],Products!A:A,Products!E:E,"Not Found")</f>
        <v>818.76</v>
      </c>
      <c r="S4779">
        <f>_xlfn.XLOOKUP(Table4[[#This Row],[ProductID]],Products!A:A,Products!F:F, "Not Found")</f>
        <v>527.62</v>
      </c>
      <c r="T4779" t="str">
        <f>_xlfn.XLOOKUP(Table4[[#This Row],[CustomerID]],Customers!A:A,Customers!D:D, "Not Found")</f>
        <v>M</v>
      </c>
      <c r="U4779" s="6">
        <f>_xlfn.XLOOKUP(Table4[[#This Row],[CustomerID]],Customers!A:A,Customers!E:E, "Not Found")</f>
        <v>24092</v>
      </c>
      <c r="V4779">
        <f ca="1">DATEDIF(Table4[[#This Row],[CustomerBirthday]], TODAY(), "Y")</f>
        <v>60</v>
      </c>
      <c r="W4779" t="str" cm="1">
        <f t="array" aca="1" ref="W4779" ca="1">_xlfn.IFS(Table4[[#This Row],[Age]]&lt;25, "Under 25",Table4[[#This Row],[Age]]=34, "25-34", Table4[[#This Row],[Age]]&lt;=49, "35-49", Table4[[#This Row],[Age]]&lt;=64, "50-64", Table4[[#This Row],[Age]]&gt;=65, "65+")</f>
        <v>50-64</v>
      </c>
      <c r="X4779" t="str">
        <f>_xlfn.XLOOKUP(Table4[[#This Row],[StoreID]],Stores!A:A,Stores!B:B, "Not found")</f>
        <v>MegaMart New Michele</v>
      </c>
      <c r="Y4779" t="str">
        <f>_xlfn.XLOOKUP(Table4[[#This Row],[StoreID]],Stores!A:A,Stores!C:C, "Not Found")</f>
        <v>New Michele</v>
      </c>
      <c r="Z4779" t="str">
        <f>_xlfn.XLOOKUP(Table4[[#This Row],[StoreID]],Stores!A:A,Stores!D:D, "Not Found")</f>
        <v>West</v>
      </c>
    </row>
    <row r="4780" spans="1:26">
      <c r="A4780" t="s">
        <v>5646</v>
      </c>
      <c r="B4780" s="1">
        <v>45592</v>
      </c>
      <c r="C4780" t="s">
        <v>159</v>
      </c>
      <c r="D4780" t="s">
        <v>824</v>
      </c>
      <c r="E4780" t="s">
        <v>831</v>
      </c>
      <c r="F4780">
        <v>2</v>
      </c>
      <c r="G4780">
        <v>0.05</v>
      </c>
      <c r="H4780" t="s">
        <v>875</v>
      </c>
      <c r="I4780" s="4">
        <f>Table4[[#This Row],[Quantity]]*Table4[[#This Row],[UnitPrice]]</f>
        <v>776.52</v>
      </c>
      <c r="J4780" s="4">
        <f>Table4[[#This Row],[Gross Revenue]]*(1-Table4[[#This Row],[Discount]])</f>
        <v>737.69399999999996</v>
      </c>
      <c r="K4780" s="4">
        <f>Table4[[#This Row],[Quantity]]*Table4[[#This Row],[CostPrice]]</f>
        <v>398.6</v>
      </c>
      <c r="L4780" s="4">
        <f>Table4[[#This Row],[Net Revenue]]-Table4[[#This Row],[Total Cost]]</f>
        <v>339.09399999999994</v>
      </c>
      <c r="M4780" t="str">
        <f>_xlfn.XLOOKUP(Table4[[#This Row],[ProductID]], Products!A:A,Products!B:B, "Not Found")</f>
        <v>Possible Watches</v>
      </c>
      <c r="N4780" t="str">
        <f>TEXT(Table4[[#This Row],[Date]], "mmm")</f>
        <v>Oct</v>
      </c>
      <c r="O4780" t="str">
        <f>TEXT(Table4[[#This Row],[Date]], "yyyy")</f>
        <v>2024</v>
      </c>
      <c r="P4780" t="str">
        <f>_xlfn.XLOOKUP(Table4[[#This Row],[ProductID]],Products!A:A,Products!C:C, "Not Found")</f>
        <v>Fashion</v>
      </c>
      <c r="Q4780" t="str">
        <f>_xlfn.XLOOKUP(Table4[[#This Row],[ProductID]],Products!A:A,Products!D:D,"Not Found")</f>
        <v>Watches</v>
      </c>
      <c r="R4780">
        <f>_xlfn.XLOOKUP(Table4[[#This Row],[ProductID]],Products!A:A,Products!E:E,"Not Found")</f>
        <v>388.26</v>
      </c>
      <c r="S4780">
        <f>_xlfn.XLOOKUP(Table4[[#This Row],[ProductID]],Products!A:A,Products!F:F, "Not Found")</f>
        <v>199.3</v>
      </c>
      <c r="T4780" t="str">
        <f>_xlfn.XLOOKUP(Table4[[#This Row],[CustomerID]],Customers!A:A,Customers!D:D, "Not Found")</f>
        <v>F</v>
      </c>
      <c r="U4780" s="6">
        <f>_xlfn.XLOOKUP(Table4[[#This Row],[CustomerID]],Customers!A:A,Customers!E:E, "Not Found")</f>
        <v>29405</v>
      </c>
      <c r="V4780">
        <f ca="1">DATEDIF(Table4[[#This Row],[CustomerBirthday]], TODAY(), "Y")</f>
        <v>46</v>
      </c>
      <c r="W4780" t="str" cm="1">
        <f t="array" aca="1" ref="W4780" ca="1">_xlfn.IFS(Table4[[#This Row],[Age]]&lt;25, "Under 25",Table4[[#This Row],[Age]]=34, "25-34", Table4[[#This Row],[Age]]&lt;=49, "35-49", Table4[[#This Row],[Age]]&lt;=64, "50-64", Table4[[#This Row],[Age]]&gt;=65, "65+")</f>
        <v>35-49</v>
      </c>
      <c r="X4780" t="str">
        <f>_xlfn.XLOOKUP(Table4[[#This Row],[StoreID]],Stores!A:A,Stores!B:B, "Not found")</f>
        <v>MegaMart Jimenezborough</v>
      </c>
      <c r="Y4780" t="str">
        <f>_xlfn.XLOOKUP(Table4[[#This Row],[StoreID]],Stores!A:A,Stores!C:C, "Not Found")</f>
        <v>Jimenezborough</v>
      </c>
      <c r="Z4780" t="str">
        <f>_xlfn.XLOOKUP(Table4[[#This Row],[StoreID]],Stores!A:A,Stores!D:D, "Not Found")</f>
        <v>South</v>
      </c>
    </row>
    <row r="4781" spans="1:26">
      <c r="A4781" t="s">
        <v>5647</v>
      </c>
      <c r="B4781" s="1">
        <v>45601</v>
      </c>
      <c r="C4781" t="s">
        <v>615</v>
      </c>
      <c r="D4781" t="s">
        <v>742</v>
      </c>
      <c r="E4781" t="s">
        <v>835</v>
      </c>
      <c r="F4781">
        <v>3</v>
      </c>
      <c r="G4781">
        <v>0.1</v>
      </c>
      <c r="H4781" t="s">
        <v>875</v>
      </c>
      <c r="I4781" s="4">
        <f>Table4[[#This Row],[Quantity]]*Table4[[#This Row],[UnitPrice]]</f>
        <v>745.71</v>
      </c>
      <c r="J4781" s="4">
        <f>Table4[[#This Row],[Gross Revenue]]*(1-Table4[[#This Row],[Discount]])</f>
        <v>671.13900000000001</v>
      </c>
      <c r="K4781" s="4">
        <f>Table4[[#This Row],[Quantity]]*Table4[[#This Row],[CostPrice]]</f>
        <v>572.01</v>
      </c>
      <c r="L4781" s="4">
        <f>Table4[[#This Row],[Net Revenue]]-Table4[[#This Row],[Total Cost]]</f>
        <v>99.129000000000019</v>
      </c>
      <c r="M4781" t="str">
        <f>_xlfn.XLOOKUP(Table4[[#This Row],[ProductID]], Products!A:A,Products!B:B, "Not Found")</f>
        <v>Either Headphones</v>
      </c>
      <c r="N4781" t="str">
        <f>TEXT(Table4[[#This Row],[Date]], "mmm")</f>
        <v>Nov</v>
      </c>
      <c r="O4781" t="str">
        <f>TEXT(Table4[[#This Row],[Date]], "yyyy")</f>
        <v>2024</v>
      </c>
      <c r="P4781" t="str">
        <f>_xlfn.XLOOKUP(Table4[[#This Row],[ProductID]],Products!A:A,Products!C:C, "Not Found")</f>
        <v>Electronics</v>
      </c>
      <c r="Q4781" t="str">
        <f>_xlfn.XLOOKUP(Table4[[#This Row],[ProductID]],Products!A:A,Products!D:D,"Not Found")</f>
        <v>Headphones</v>
      </c>
      <c r="R4781">
        <f>_xlfn.XLOOKUP(Table4[[#This Row],[ProductID]],Products!A:A,Products!E:E,"Not Found")</f>
        <v>248.57</v>
      </c>
      <c r="S4781">
        <f>_xlfn.XLOOKUP(Table4[[#This Row],[ProductID]],Products!A:A,Products!F:F, "Not Found")</f>
        <v>190.67</v>
      </c>
      <c r="T4781" t="str">
        <f>_xlfn.XLOOKUP(Table4[[#This Row],[CustomerID]],Customers!A:A,Customers!D:D, "Not Found")</f>
        <v>F</v>
      </c>
      <c r="U4781" s="6">
        <f>_xlfn.XLOOKUP(Table4[[#This Row],[CustomerID]],Customers!A:A,Customers!E:E, "Not Found")</f>
        <v>21425</v>
      </c>
      <c r="V4781">
        <f ca="1">DATEDIF(Table4[[#This Row],[CustomerBirthday]], TODAY(), "Y")</f>
        <v>67</v>
      </c>
      <c r="W4781" t="str" cm="1">
        <f t="array" aca="1" ref="W4781" ca="1">_xlfn.IFS(Table4[[#This Row],[Age]]&lt;25, "Under 25",Table4[[#This Row],[Age]]=34, "25-34", Table4[[#This Row],[Age]]&lt;=49, "35-49", Table4[[#This Row],[Age]]&lt;=64, "50-64", Table4[[#This Row],[Age]]&gt;=65, "65+")</f>
        <v>65+</v>
      </c>
      <c r="X4781" t="str">
        <f>_xlfn.XLOOKUP(Table4[[#This Row],[StoreID]],Stores!A:A,Stores!B:B, "Not found")</f>
        <v>MegaMart Peckmouth</v>
      </c>
      <c r="Y4781" t="str">
        <f>_xlfn.XLOOKUP(Table4[[#This Row],[StoreID]],Stores!A:A,Stores!C:C, "Not Found")</f>
        <v>Peckmouth</v>
      </c>
      <c r="Z4781" t="str">
        <f>_xlfn.XLOOKUP(Table4[[#This Row],[StoreID]],Stores!A:A,Stores!D:D, "Not Found")</f>
        <v>East</v>
      </c>
    </row>
    <row r="4782" spans="1:26">
      <c r="A4782" t="s">
        <v>5648</v>
      </c>
      <c r="B4782" s="1">
        <v>45440</v>
      </c>
      <c r="C4782" t="s">
        <v>115</v>
      </c>
      <c r="D4782" t="s">
        <v>774</v>
      </c>
      <c r="E4782" t="s">
        <v>839</v>
      </c>
      <c r="F4782">
        <v>3</v>
      </c>
      <c r="G4782">
        <v>0.15</v>
      </c>
      <c r="H4782" t="s">
        <v>868</v>
      </c>
      <c r="I4782" s="4">
        <f>Table4[[#This Row],[Quantity]]*Table4[[#This Row],[UnitPrice]]</f>
        <v>4462.2300000000005</v>
      </c>
      <c r="J4782" s="4">
        <f>Table4[[#This Row],[Gross Revenue]]*(1-Table4[[#This Row],[Discount]])</f>
        <v>3792.8955000000001</v>
      </c>
      <c r="K4782" s="4">
        <f>Table4[[#This Row],[Quantity]]*Table4[[#This Row],[CostPrice]]</f>
        <v>2439.21</v>
      </c>
      <c r="L4782" s="4">
        <f>Table4[[#This Row],[Net Revenue]]-Table4[[#This Row],[Total Cost]]</f>
        <v>1353.6855</v>
      </c>
      <c r="M4782" t="str">
        <f>_xlfn.XLOOKUP(Table4[[#This Row],[ProductID]], Products!A:A,Products!B:B, "Not Found")</f>
        <v>Him Smartphone</v>
      </c>
      <c r="N4782" t="str">
        <f>TEXT(Table4[[#This Row],[Date]], "mmm")</f>
        <v>May</v>
      </c>
      <c r="O4782" t="str">
        <f>TEXT(Table4[[#This Row],[Date]], "yyyy")</f>
        <v>2024</v>
      </c>
      <c r="P4782" t="str">
        <f>_xlfn.XLOOKUP(Table4[[#This Row],[ProductID]],Products!A:A,Products!C:C, "Not Found")</f>
        <v>Electronics</v>
      </c>
      <c r="Q4782" t="str">
        <f>_xlfn.XLOOKUP(Table4[[#This Row],[ProductID]],Products!A:A,Products!D:D,"Not Found")</f>
        <v>Smartphone</v>
      </c>
      <c r="R4782">
        <f>_xlfn.XLOOKUP(Table4[[#This Row],[ProductID]],Products!A:A,Products!E:E,"Not Found")</f>
        <v>1487.41</v>
      </c>
      <c r="S4782">
        <f>_xlfn.XLOOKUP(Table4[[#This Row],[ProductID]],Products!A:A,Products!F:F, "Not Found")</f>
        <v>813.07</v>
      </c>
      <c r="T4782" t="str">
        <f>_xlfn.XLOOKUP(Table4[[#This Row],[CustomerID]],Customers!A:A,Customers!D:D, "Not Found")</f>
        <v>M</v>
      </c>
      <c r="U4782" s="6">
        <f>_xlfn.XLOOKUP(Table4[[#This Row],[CustomerID]],Customers!A:A,Customers!E:E, "Not Found")</f>
        <v>28630</v>
      </c>
      <c r="V4782">
        <f ca="1">DATEDIF(Table4[[#This Row],[CustomerBirthday]], TODAY(), "Y")</f>
        <v>48</v>
      </c>
      <c r="W4782" t="str" cm="1">
        <f t="array" aca="1" ref="W4782" ca="1">_xlfn.IFS(Table4[[#This Row],[Age]]&lt;25, "Under 25",Table4[[#This Row],[Age]]=34, "25-34", Table4[[#This Row],[Age]]&lt;=49, "35-49", Table4[[#This Row],[Age]]&lt;=64, "50-64", Table4[[#This Row],[Age]]&gt;=65, "65+")</f>
        <v>35-49</v>
      </c>
      <c r="X4782" t="str">
        <f>_xlfn.XLOOKUP(Table4[[#This Row],[StoreID]],Stores!A:A,Stores!B:B, "Not found")</f>
        <v>MegaMart New Michele</v>
      </c>
      <c r="Y4782" t="str">
        <f>_xlfn.XLOOKUP(Table4[[#This Row],[StoreID]],Stores!A:A,Stores!C:C, "Not Found")</f>
        <v>New Michele</v>
      </c>
      <c r="Z4782" t="str">
        <f>_xlfn.XLOOKUP(Table4[[#This Row],[StoreID]],Stores!A:A,Stores!D:D, "Not Found")</f>
        <v>West</v>
      </c>
    </row>
    <row r="4783" spans="1:26">
      <c r="A4783" t="s">
        <v>5649</v>
      </c>
      <c r="B4783" s="1">
        <v>45383</v>
      </c>
      <c r="C4783" t="s">
        <v>32</v>
      </c>
      <c r="D4783" t="s">
        <v>734</v>
      </c>
      <c r="E4783" t="s">
        <v>842</v>
      </c>
      <c r="F4783">
        <v>5</v>
      </c>
      <c r="G4783">
        <v>0.05</v>
      </c>
      <c r="H4783" t="s">
        <v>875</v>
      </c>
      <c r="I4783" s="4">
        <f>Table4[[#This Row],[Quantity]]*Table4[[#This Row],[UnitPrice]]</f>
        <v>548.9</v>
      </c>
      <c r="J4783" s="4">
        <f>Table4[[#This Row],[Gross Revenue]]*(1-Table4[[#This Row],[Discount]])</f>
        <v>521.45499999999993</v>
      </c>
      <c r="K4783" s="4">
        <f>Table4[[#This Row],[Quantity]]*Table4[[#This Row],[CostPrice]]</f>
        <v>352.95000000000005</v>
      </c>
      <c r="L4783" s="4">
        <f>Table4[[#This Row],[Net Revenue]]-Table4[[#This Row],[Total Cost]]</f>
        <v>168.50499999999988</v>
      </c>
      <c r="M4783" t="str">
        <f>_xlfn.XLOOKUP(Table4[[#This Row],[ProductID]], Products!A:A,Products!B:B, "Not Found")</f>
        <v>Recognize Footwear</v>
      </c>
      <c r="N4783" t="str">
        <f>TEXT(Table4[[#This Row],[Date]], "mmm")</f>
        <v>Apr</v>
      </c>
      <c r="O4783" t="str">
        <f>TEXT(Table4[[#This Row],[Date]], "yyyy")</f>
        <v>2024</v>
      </c>
      <c r="P4783" t="str">
        <f>_xlfn.XLOOKUP(Table4[[#This Row],[ProductID]],Products!A:A,Products!C:C, "Not Found")</f>
        <v>Fashion</v>
      </c>
      <c r="Q4783" t="str">
        <f>_xlfn.XLOOKUP(Table4[[#This Row],[ProductID]],Products!A:A,Products!D:D,"Not Found")</f>
        <v>Footwear</v>
      </c>
      <c r="R4783">
        <f>_xlfn.XLOOKUP(Table4[[#This Row],[ProductID]],Products!A:A,Products!E:E,"Not Found")</f>
        <v>109.78</v>
      </c>
      <c r="S4783">
        <f>_xlfn.XLOOKUP(Table4[[#This Row],[ProductID]],Products!A:A,Products!F:F, "Not Found")</f>
        <v>70.59</v>
      </c>
      <c r="T4783" t="str">
        <f>_xlfn.XLOOKUP(Table4[[#This Row],[CustomerID]],Customers!A:A,Customers!D:D, "Not Found")</f>
        <v>M</v>
      </c>
      <c r="U4783" s="6">
        <f>_xlfn.XLOOKUP(Table4[[#This Row],[CustomerID]],Customers!A:A,Customers!E:E, "Not Found")</f>
        <v>31058</v>
      </c>
      <c r="V4783">
        <f ca="1">DATEDIF(Table4[[#This Row],[CustomerBirthday]], TODAY(), "Y")</f>
        <v>41</v>
      </c>
      <c r="W4783" t="str" cm="1">
        <f t="array" aca="1" ref="W4783" ca="1">_xlfn.IFS(Table4[[#This Row],[Age]]&lt;25, "Under 25",Table4[[#This Row],[Age]]=34, "25-34", Table4[[#This Row],[Age]]&lt;=49, "35-49", Table4[[#This Row],[Age]]&lt;=64, "50-64", Table4[[#This Row],[Age]]&gt;=65, "65+")</f>
        <v>35-49</v>
      </c>
      <c r="X4783" t="str">
        <f>_xlfn.XLOOKUP(Table4[[#This Row],[StoreID]],Stores!A:A,Stores!B:B, "Not found")</f>
        <v>MegaMart Brianahaven</v>
      </c>
      <c r="Y4783" t="str">
        <f>_xlfn.XLOOKUP(Table4[[#This Row],[StoreID]],Stores!A:A,Stores!C:C, "Not Found")</f>
        <v>Brianahaven</v>
      </c>
      <c r="Z4783" t="str">
        <f>_xlfn.XLOOKUP(Table4[[#This Row],[StoreID]],Stores!A:A,Stores!D:D, "Not Found")</f>
        <v>North</v>
      </c>
    </row>
    <row r="4784" spans="1:26">
      <c r="A4784" t="s">
        <v>5650</v>
      </c>
      <c r="B4784" s="1">
        <v>45270</v>
      </c>
      <c r="C4784" t="s">
        <v>567</v>
      </c>
      <c r="D4784" t="s">
        <v>734</v>
      </c>
      <c r="E4784" t="s">
        <v>839</v>
      </c>
      <c r="F4784">
        <v>5</v>
      </c>
      <c r="G4784">
        <v>0.15</v>
      </c>
      <c r="H4784" t="s">
        <v>871</v>
      </c>
      <c r="I4784" s="4">
        <f>Table4[[#This Row],[Quantity]]*Table4[[#This Row],[UnitPrice]]</f>
        <v>548.9</v>
      </c>
      <c r="J4784" s="4">
        <f>Table4[[#This Row],[Gross Revenue]]*(1-Table4[[#This Row],[Discount]])</f>
        <v>466.56499999999994</v>
      </c>
      <c r="K4784" s="4">
        <f>Table4[[#This Row],[Quantity]]*Table4[[#This Row],[CostPrice]]</f>
        <v>352.95000000000005</v>
      </c>
      <c r="L4784" s="4">
        <f>Table4[[#This Row],[Net Revenue]]-Table4[[#This Row],[Total Cost]]</f>
        <v>113.6149999999999</v>
      </c>
      <c r="M4784" t="str">
        <f>_xlfn.XLOOKUP(Table4[[#This Row],[ProductID]], Products!A:A,Products!B:B, "Not Found")</f>
        <v>Recognize Footwear</v>
      </c>
      <c r="N4784" t="str">
        <f>TEXT(Table4[[#This Row],[Date]], "mmm")</f>
        <v>Dec</v>
      </c>
      <c r="O4784" t="str">
        <f>TEXT(Table4[[#This Row],[Date]], "yyyy")</f>
        <v>2023</v>
      </c>
      <c r="P4784" t="str">
        <f>_xlfn.XLOOKUP(Table4[[#This Row],[ProductID]],Products!A:A,Products!C:C, "Not Found")</f>
        <v>Fashion</v>
      </c>
      <c r="Q4784" t="str">
        <f>_xlfn.XLOOKUP(Table4[[#This Row],[ProductID]],Products!A:A,Products!D:D,"Not Found")</f>
        <v>Footwear</v>
      </c>
      <c r="R4784">
        <f>_xlfn.XLOOKUP(Table4[[#This Row],[ProductID]],Products!A:A,Products!E:E,"Not Found")</f>
        <v>109.78</v>
      </c>
      <c r="S4784">
        <f>_xlfn.XLOOKUP(Table4[[#This Row],[ProductID]],Products!A:A,Products!F:F, "Not Found")</f>
        <v>70.59</v>
      </c>
      <c r="T4784" t="str">
        <f>_xlfn.XLOOKUP(Table4[[#This Row],[CustomerID]],Customers!A:A,Customers!D:D, "Not Found")</f>
        <v>M</v>
      </c>
      <c r="U4784" s="6">
        <f>_xlfn.XLOOKUP(Table4[[#This Row],[CustomerID]],Customers!A:A,Customers!E:E, "Not Found")</f>
        <v>29791</v>
      </c>
      <c r="V4784">
        <f ca="1">DATEDIF(Table4[[#This Row],[CustomerBirthday]], TODAY(), "Y")</f>
        <v>45</v>
      </c>
      <c r="W4784" t="str" cm="1">
        <f t="array" aca="1" ref="W4784" ca="1">_xlfn.IFS(Table4[[#This Row],[Age]]&lt;25, "Under 25",Table4[[#This Row],[Age]]=34, "25-34", Table4[[#This Row],[Age]]&lt;=49, "35-49", Table4[[#This Row],[Age]]&lt;=64, "50-64", Table4[[#This Row],[Age]]&gt;=65, "65+")</f>
        <v>35-49</v>
      </c>
      <c r="X4784" t="str">
        <f>_xlfn.XLOOKUP(Table4[[#This Row],[StoreID]],Stores!A:A,Stores!B:B, "Not found")</f>
        <v>MegaMart New Michele</v>
      </c>
      <c r="Y4784" t="str">
        <f>_xlfn.XLOOKUP(Table4[[#This Row],[StoreID]],Stores!A:A,Stores!C:C, "Not Found")</f>
        <v>New Michele</v>
      </c>
      <c r="Z4784" t="str">
        <f>_xlfn.XLOOKUP(Table4[[#This Row],[StoreID]],Stores!A:A,Stores!D:D, "Not Found")</f>
        <v>West</v>
      </c>
    </row>
    <row r="4785" spans="1:26">
      <c r="A4785" t="s">
        <v>5651</v>
      </c>
      <c r="B4785" s="1">
        <v>45841</v>
      </c>
      <c r="C4785" t="s">
        <v>7</v>
      </c>
      <c r="D4785" t="s">
        <v>757</v>
      </c>
      <c r="E4785" t="s">
        <v>839</v>
      </c>
      <c r="F4785">
        <v>3</v>
      </c>
      <c r="G4785">
        <v>0.05</v>
      </c>
      <c r="H4785" t="s">
        <v>865</v>
      </c>
      <c r="I4785" s="4">
        <f>Table4[[#This Row],[Quantity]]*Table4[[#This Row],[UnitPrice]]</f>
        <v>3738.33</v>
      </c>
      <c r="J4785" s="4">
        <f>Table4[[#This Row],[Gross Revenue]]*(1-Table4[[#This Row],[Discount]])</f>
        <v>3551.4134999999997</v>
      </c>
      <c r="K4785" s="4">
        <f>Table4[[#This Row],[Quantity]]*Table4[[#This Row],[CostPrice]]</f>
        <v>2500.56</v>
      </c>
      <c r="L4785" s="4">
        <f>Table4[[#This Row],[Net Revenue]]-Table4[[#This Row],[Total Cost]]</f>
        <v>1050.8534999999997</v>
      </c>
      <c r="M4785" t="str">
        <f>_xlfn.XLOOKUP(Table4[[#This Row],[ProductID]], Products!A:A,Products!B:B, "Not Found")</f>
        <v>Find Headphones</v>
      </c>
      <c r="N4785" t="str">
        <f>TEXT(Table4[[#This Row],[Date]], "mmm")</f>
        <v>Jul</v>
      </c>
      <c r="O4785" t="str">
        <f>TEXT(Table4[[#This Row],[Date]], "yyyy")</f>
        <v>2025</v>
      </c>
      <c r="P4785" t="str">
        <f>_xlfn.XLOOKUP(Table4[[#This Row],[ProductID]],Products!A:A,Products!C:C, "Not Found")</f>
        <v>Electronics</v>
      </c>
      <c r="Q4785" t="str">
        <f>_xlfn.XLOOKUP(Table4[[#This Row],[ProductID]],Products!A:A,Products!D:D,"Not Found")</f>
        <v>Headphones</v>
      </c>
      <c r="R4785">
        <f>_xlfn.XLOOKUP(Table4[[#This Row],[ProductID]],Products!A:A,Products!E:E,"Not Found")</f>
        <v>1246.1099999999999</v>
      </c>
      <c r="S4785">
        <f>_xlfn.XLOOKUP(Table4[[#This Row],[ProductID]],Products!A:A,Products!F:F, "Not Found")</f>
        <v>833.52</v>
      </c>
      <c r="T4785" t="str">
        <f>_xlfn.XLOOKUP(Table4[[#This Row],[CustomerID]],Customers!A:A,Customers!D:D, "Not Found")</f>
        <v>M</v>
      </c>
      <c r="U4785" s="6">
        <f>_xlfn.XLOOKUP(Table4[[#This Row],[CustomerID]],Customers!A:A,Customers!E:E, "Not Found")</f>
        <v>35319</v>
      </c>
      <c r="V4785">
        <f ca="1">DATEDIF(Table4[[#This Row],[CustomerBirthday]], TODAY(), "Y")</f>
        <v>29</v>
      </c>
      <c r="W4785" t="str" cm="1">
        <f t="array" aca="1" ref="W4785" ca="1">_xlfn.IFS(Table4[[#This Row],[Age]]&lt;25, "Under 25",Table4[[#This Row],[Age]]=34, "25-34", Table4[[#This Row],[Age]]&lt;=49, "35-49", Table4[[#This Row],[Age]]&lt;=64, "50-64", Table4[[#This Row],[Age]]&gt;=65, "65+")</f>
        <v>35-49</v>
      </c>
      <c r="X4785" t="str">
        <f>_xlfn.XLOOKUP(Table4[[#This Row],[StoreID]],Stores!A:A,Stores!B:B, "Not found")</f>
        <v>MegaMart New Michele</v>
      </c>
      <c r="Y4785" t="str">
        <f>_xlfn.XLOOKUP(Table4[[#This Row],[StoreID]],Stores!A:A,Stores!C:C, "Not Found")</f>
        <v>New Michele</v>
      </c>
      <c r="Z4785" t="str">
        <f>_xlfn.XLOOKUP(Table4[[#This Row],[StoreID]],Stores!A:A,Stores!D:D, "Not Found")</f>
        <v>West</v>
      </c>
    </row>
    <row r="4786" spans="1:26">
      <c r="A4786" t="s">
        <v>5652</v>
      </c>
      <c r="B4786" s="1">
        <v>45594</v>
      </c>
      <c r="C4786" t="s">
        <v>230</v>
      </c>
      <c r="D4786" t="s">
        <v>764</v>
      </c>
      <c r="E4786" t="s">
        <v>846</v>
      </c>
      <c r="F4786">
        <v>5</v>
      </c>
      <c r="G4786">
        <v>0.1</v>
      </c>
      <c r="H4786" t="s">
        <v>871</v>
      </c>
      <c r="I4786" s="4">
        <f>Table4[[#This Row],[Quantity]]*Table4[[#This Row],[UnitPrice]]</f>
        <v>1619.6000000000001</v>
      </c>
      <c r="J4786" s="4">
        <f>Table4[[#This Row],[Gross Revenue]]*(1-Table4[[#This Row],[Discount]])</f>
        <v>1457.64</v>
      </c>
      <c r="K4786" s="4">
        <f>Table4[[#This Row],[Quantity]]*Table4[[#This Row],[CostPrice]]</f>
        <v>1214.8999999999999</v>
      </c>
      <c r="L4786" s="4">
        <f>Table4[[#This Row],[Net Revenue]]-Table4[[#This Row],[Total Cost]]</f>
        <v>242.74000000000024</v>
      </c>
      <c r="M4786" t="str">
        <f>_xlfn.XLOOKUP(Table4[[#This Row],[ProductID]], Products!A:A,Products!B:B, "Not Found")</f>
        <v>Simple Accessories</v>
      </c>
      <c r="N4786" t="str">
        <f>TEXT(Table4[[#This Row],[Date]], "mmm")</f>
        <v>Oct</v>
      </c>
      <c r="O4786" t="str">
        <f>TEXT(Table4[[#This Row],[Date]], "yyyy")</f>
        <v>2024</v>
      </c>
      <c r="P4786" t="str">
        <f>_xlfn.XLOOKUP(Table4[[#This Row],[ProductID]],Products!A:A,Products!C:C, "Not Found")</f>
        <v>Fashion</v>
      </c>
      <c r="Q4786" t="str">
        <f>_xlfn.XLOOKUP(Table4[[#This Row],[ProductID]],Products!A:A,Products!D:D,"Not Found")</f>
        <v>Accessories</v>
      </c>
      <c r="R4786">
        <f>_xlfn.XLOOKUP(Table4[[#This Row],[ProductID]],Products!A:A,Products!E:E,"Not Found")</f>
        <v>323.92</v>
      </c>
      <c r="S4786">
        <f>_xlfn.XLOOKUP(Table4[[#This Row],[ProductID]],Products!A:A,Products!F:F, "Not Found")</f>
        <v>242.98</v>
      </c>
      <c r="T4786" t="str">
        <f>_xlfn.XLOOKUP(Table4[[#This Row],[CustomerID]],Customers!A:A,Customers!D:D, "Not Found")</f>
        <v>M</v>
      </c>
      <c r="U4786" s="6">
        <f>_xlfn.XLOOKUP(Table4[[#This Row],[CustomerID]],Customers!A:A,Customers!E:E, "Not Found")</f>
        <v>35712</v>
      </c>
      <c r="V4786">
        <f ca="1">DATEDIF(Table4[[#This Row],[CustomerBirthday]], TODAY(), "Y")</f>
        <v>28</v>
      </c>
      <c r="W4786" t="str" cm="1">
        <f t="array" aca="1" ref="W4786" ca="1">_xlfn.IFS(Table4[[#This Row],[Age]]&lt;25, "Under 25",Table4[[#This Row],[Age]]=34, "25-34", Table4[[#This Row],[Age]]&lt;=49, "35-49", Table4[[#This Row],[Age]]&lt;=64, "50-64", Table4[[#This Row],[Age]]&gt;=65, "65+")</f>
        <v>35-49</v>
      </c>
      <c r="X4786" t="str">
        <f>_xlfn.XLOOKUP(Table4[[#This Row],[StoreID]],Stores!A:A,Stores!B:B, "Not found")</f>
        <v>MegaMart Johnmouth</v>
      </c>
      <c r="Y4786" t="str">
        <f>_xlfn.XLOOKUP(Table4[[#This Row],[StoreID]],Stores!A:A,Stores!C:C, "Not Found")</f>
        <v>Johnmouth</v>
      </c>
      <c r="Z4786" t="str">
        <f>_xlfn.XLOOKUP(Table4[[#This Row],[StoreID]],Stores!A:A,Stores!D:D, "Not Found")</f>
        <v>East</v>
      </c>
    </row>
    <row r="4787" spans="1:26">
      <c r="A4787" t="s">
        <v>5653</v>
      </c>
      <c r="B4787" s="1">
        <v>45405</v>
      </c>
      <c r="C4787" t="s">
        <v>59</v>
      </c>
      <c r="D4787" t="s">
        <v>764</v>
      </c>
      <c r="E4787" t="s">
        <v>835</v>
      </c>
      <c r="F4787">
        <v>1</v>
      </c>
      <c r="G4787">
        <v>0.15</v>
      </c>
      <c r="H4787" t="s">
        <v>875</v>
      </c>
      <c r="I4787" s="4">
        <f>Table4[[#This Row],[Quantity]]*Table4[[#This Row],[UnitPrice]]</f>
        <v>323.92</v>
      </c>
      <c r="J4787" s="4">
        <f>Table4[[#This Row],[Gross Revenue]]*(1-Table4[[#This Row],[Discount]])</f>
        <v>275.33199999999999</v>
      </c>
      <c r="K4787" s="4">
        <f>Table4[[#This Row],[Quantity]]*Table4[[#This Row],[CostPrice]]</f>
        <v>242.98</v>
      </c>
      <c r="L4787" s="4">
        <f>Table4[[#This Row],[Net Revenue]]-Table4[[#This Row],[Total Cost]]</f>
        <v>32.352000000000004</v>
      </c>
      <c r="M4787" t="str">
        <f>_xlfn.XLOOKUP(Table4[[#This Row],[ProductID]], Products!A:A,Products!B:B, "Not Found")</f>
        <v>Simple Accessories</v>
      </c>
      <c r="N4787" t="str">
        <f>TEXT(Table4[[#This Row],[Date]], "mmm")</f>
        <v>Apr</v>
      </c>
      <c r="O4787" t="str">
        <f>TEXT(Table4[[#This Row],[Date]], "yyyy")</f>
        <v>2024</v>
      </c>
      <c r="P4787" t="str">
        <f>_xlfn.XLOOKUP(Table4[[#This Row],[ProductID]],Products!A:A,Products!C:C, "Not Found")</f>
        <v>Fashion</v>
      </c>
      <c r="Q4787" t="str">
        <f>_xlfn.XLOOKUP(Table4[[#This Row],[ProductID]],Products!A:A,Products!D:D,"Not Found")</f>
        <v>Accessories</v>
      </c>
      <c r="R4787">
        <f>_xlfn.XLOOKUP(Table4[[#This Row],[ProductID]],Products!A:A,Products!E:E,"Not Found")</f>
        <v>323.92</v>
      </c>
      <c r="S4787">
        <f>_xlfn.XLOOKUP(Table4[[#This Row],[ProductID]],Products!A:A,Products!F:F, "Not Found")</f>
        <v>242.98</v>
      </c>
      <c r="T4787" t="str">
        <f>_xlfn.XLOOKUP(Table4[[#This Row],[CustomerID]],Customers!A:A,Customers!D:D, "Not Found")</f>
        <v>M</v>
      </c>
      <c r="U4787" s="6">
        <f>_xlfn.XLOOKUP(Table4[[#This Row],[CustomerID]],Customers!A:A,Customers!E:E, "Not Found")</f>
        <v>27205</v>
      </c>
      <c r="V4787">
        <f ca="1">DATEDIF(Table4[[#This Row],[CustomerBirthday]], TODAY(), "Y")</f>
        <v>52</v>
      </c>
      <c r="W4787" t="str" cm="1">
        <f t="array" aca="1" ref="W4787" ca="1">_xlfn.IFS(Table4[[#This Row],[Age]]&lt;25, "Under 25",Table4[[#This Row],[Age]]=34, "25-34", Table4[[#This Row],[Age]]&lt;=49, "35-49", Table4[[#This Row],[Age]]&lt;=64, "50-64", Table4[[#This Row],[Age]]&gt;=65, "65+")</f>
        <v>50-64</v>
      </c>
      <c r="X4787" t="str">
        <f>_xlfn.XLOOKUP(Table4[[#This Row],[StoreID]],Stores!A:A,Stores!B:B, "Not found")</f>
        <v>MegaMart Peckmouth</v>
      </c>
      <c r="Y4787" t="str">
        <f>_xlfn.XLOOKUP(Table4[[#This Row],[StoreID]],Stores!A:A,Stores!C:C, "Not Found")</f>
        <v>Peckmouth</v>
      </c>
      <c r="Z4787" t="str">
        <f>_xlfn.XLOOKUP(Table4[[#This Row],[StoreID]],Stores!A:A,Stores!D:D, "Not Found")</f>
        <v>East</v>
      </c>
    </row>
    <row r="4788" spans="1:26">
      <c r="A4788" t="s">
        <v>5654</v>
      </c>
      <c r="B4788" s="1">
        <v>45551</v>
      </c>
      <c r="C4788" t="s">
        <v>399</v>
      </c>
      <c r="D4788" t="s">
        <v>757</v>
      </c>
      <c r="E4788" t="s">
        <v>842</v>
      </c>
      <c r="F4788">
        <v>5</v>
      </c>
      <c r="G4788">
        <v>0</v>
      </c>
      <c r="H4788" t="s">
        <v>868</v>
      </c>
      <c r="I4788" s="4">
        <f>Table4[[#This Row],[Quantity]]*Table4[[#This Row],[UnitPrice]]</f>
        <v>6230.5499999999993</v>
      </c>
      <c r="J4788" s="4">
        <f>Table4[[#This Row],[Gross Revenue]]*(1-Table4[[#This Row],[Discount]])</f>
        <v>6230.5499999999993</v>
      </c>
      <c r="K4788" s="4">
        <f>Table4[[#This Row],[Quantity]]*Table4[[#This Row],[CostPrice]]</f>
        <v>4167.6000000000004</v>
      </c>
      <c r="L4788" s="4">
        <f>Table4[[#This Row],[Net Revenue]]-Table4[[#This Row],[Total Cost]]</f>
        <v>2062.9499999999989</v>
      </c>
      <c r="M4788" t="str">
        <f>_xlfn.XLOOKUP(Table4[[#This Row],[ProductID]], Products!A:A,Products!B:B, "Not Found")</f>
        <v>Find Headphones</v>
      </c>
      <c r="N4788" t="str">
        <f>TEXT(Table4[[#This Row],[Date]], "mmm")</f>
        <v>Sep</v>
      </c>
      <c r="O4788" t="str">
        <f>TEXT(Table4[[#This Row],[Date]], "yyyy")</f>
        <v>2024</v>
      </c>
      <c r="P4788" t="str">
        <f>_xlfn.XLOOKUP(Table4[[#This Row],[ProductID]],Products!A:A,Products!C:C, "Not Found")</f>
        <v>Electronics</v>
      </c>
      <c r="Q4788" t="str">
        <f>_xlfn.XLOOKUP(Table4[[#This Row],[ProductID]],Products!A:A,Products!D:D,"Not Found")</f>
        <v>Headphones</v>
      </c>
      <c r="R4788">
        <f>_xlfn.XLOOKUP(Table4[[#This Row],[ProductID]],Products!A:A,Products!E:E,"Not Found")</f>
        <v>1246.1099999999999</v>
      </c>
      <c r="S4788">
        <f>_xlfn.XLOOKUP(Table4[[#This Row],[ProductID]],Products!A:A,Products!F:F, "Not Found")</f>
        <v>833.52</v>
      </c>
      <c r="T4788" t="str">
        <f>_xlfn.XLOOKUP(Table4[[#This Row],[CustomerID]],Customers!A:A,Customers!D:D, "Not Found")</f>
        <v>F</v>
      </c>
      <c r="U4788" s="6">
        <f>_xlfn.XLOOKUP(Table4[[#This Row],[CustomerID]],Customers!A:A,Customers!E:E, "Not Found")</f>
        <v>34980</v>
      </c>
      <c r="V4788">
        <f ca="1">DATEDIF(Table4[[#This Row],[CustomerBirthday]], TODAY(), "Y")</f>
        <v>30</v>
      </c>
      <c r="W4788" t="str" cm="1">
        <f t="array" aca="1" ref="W4788" ca="1">_xlfn.IFS(Table4[[#This Row],[Age]]&lt;25, "Under 25",Table4[[#This Row],[Age]]=34, "25-34", Table4[[#This Row],[Age]]&lt;=49, "35-49", Table4[[#This Row],[Age]]&lt;=64, "50-64", Table4[[#This Row],[Age]]&gt;=65, "65+")</f>
        <v>35-49</v>
      </c>
      <c r="X4788" t="str">
        <f>_xlfn.XLOOKUP(Table4[[#This Row],[StoreID]],Stores!A:A,Stores!B:B, "Not found")</f>
        <v>MegaMart Brianahaven</v>
      </c>
      <c r="Y4788" t="str">
        <f>_xlfn.XLOOKUP(Table4[[#This Row],[StoreID]],Stores!A:A,Stores!C:C, "Not Found")</f>
        <v>Brianahaven</v>
      </c>
      <c r="Z4788" t="str">
        <f>_xlfn.XLOOKUP(Table4[[#This Row],[StoreID]],Stores!A:A,Stores!D:D, "Not Found")</f>
        <v>North</v>
      </c>
    </row>
    <row r="4789" spans="1:26">
      <c r="A4789" t="s">
        <v>5655</v>
      </c>
      <c r="B4789" s="1">
        <v>45228</v>
      </c>
      <c r="C4789" t="s">
        <v>582</v>
      </c>
      <c r="D4789" t="s">
        <v>728</v>
      </c>
      <c r="E4789" t="s">
        <v>842</v>
      </c>
      <c r="F4789">
        <v>3</v>
      </c>
      <c r="G4789">
        <v>0.05</v>
      </c>
      <c r="H4789" t="s">
        <v>875</v>
      </c>
      <c r="I4789" s="4">
        <f>Table4[[#This Row],[Quantity]]*Table4[[#This Row],[UnitPrice]]</f>
        <v>954.15000000000009</v>
      </c>
      <c r="J4789" s="4">
        <f>Table4[[#This Row],[Gross Revenue]]*(1-Table4[[#This Row],[Discount]])</f>
        <v>906.4425</v>
      </c>
      <c r="K4789" s="4">
        <f>Table4[[#This Row],[Quantity]]*Table4[[#This Row],[CostPrice]]</f>
        <v>562.02</v>
      </c>
      <c r="L4789" s="4">
        <f>Table4[[#This Row],[Net Revenue]]-Table4[[#This Row],[Total Cost]]</f>
        <v>344.42250000000001</v>
      </c>
      <c r="M4789" t="str">
        <f>_xlfn.XLOOKUP(Table4[[#This Row],[ProductID]], Products!A:A,Products!B:B, "Not Found")</f>
        <v>Company Fruits</v>
      </c>
      <c r="N4789" t="str">
        <f>TEXT(Table4[[#This Row],[Date]], "mmm")</f>
        <v>Oct</v>
      </c>
      <c r="O4789" t="str">
        <f>TEXT(Table4[[#This Row],[Date]], "yyyy")</f>
        <v>2023</v>
      </c>
      <c r="P4789" t="str">
        <f>_xlfn.XLOOKUP(Table4[[#This Row],[ProductID]],Products!A:A,Products!C:C, "Not Found")</f>
        <v>Groceries</v>
      </c>
      <c r="Q4789" t="str">
        <f>_xlfn.XLOOKUP(Table4[[#This Row],[ProductID]],Products!A:A,Products!D:D,"Not Found")</f>
        <v>Fruits</v>
      </c>
      <c r="R4789">
        <f>_xlfn.XLOOKUP(Table4[[#This Row],[ProductID]],Products!A:A,Products!E:E,"Not Found")</f>
        <v>318.05</v>
      </c>
      <c r="S4789">
        <f>_xlfn.XLOOKUP(Table4[[#This Row],[ProductID]],Products!A:A,Products!F:F, "Not Found")</f>
        <v>187.34</v>
      </c>
      <c r="T4789" t="str">
        <f>_xlfn.XLOOKUP(Table4[[#This Row],[CustomerID]],Customers!A:A,Customers!D:D, "Not Found")</f>
        <v>F</v>
      </c>
      <c r="U4789" s="6">
        <f>_xlfn.XLOOKUP(Table4[[#This Row],[CustomerID]],Customers!A:A,Customers!E:E, "Not Found")</f>
        <v>31328</v>
      </c>
      <c r="V4789">
        <f ca="1">DATEDIF(Table4[[#This Row],[CustomerBirthday]], TODAY(), "Y")</f>
        <v>40</v>
      </c>
      <c r="W4789" t="str" cm="1">
        <f t="array" aca="1" ref="W4789" ca="1">_xlfn.IFS(Table4[[#This Row],[Age]]&lt;25, "Under 25",Table4[[#This Row],[Age]]=34, "25-34", Table4[[#This Row],[Age]]&lt;=49, "35-49", Table4[[#This Row],[Age]]&lt;=64, "50-64", Table4[[#This Row],[Age]]&gt;=65, "65+")</f>
        <v>35-49</v>
      </c>
      <c r="X4789" t="str">
        <f>_xlfn.XLOOKUP(Table4[[#This Row],[StoreID]],Stores!A:A,Stores!B:B, "Not found")</f>
        <v>MegaMart Brianahaven</v>
      </c>
      <c r="Y4789" t="str">
        <f>_xlfn.XLOOKUP(Table4[[#This Row],[StoreID]],Stores!A:A,Stores!C:C, "Not Found")</f>
        <v>Brianahaven</v>
      </c>
      <c r="Z4789" t="str">
        <f>_xlfn.XLOOKUP(Table4[[#This Row],[StoreID]],Stores!A:A,Stores!D:D, "Not Found")</f>
        <v>North</v>
      </c>
    </row>
    <row r="4790" spans="1:26">
      <c r="A4790" t="s">
        <v>5656</v>
      </c>
      <c r="B4790" s="1">
        <v>45731</v>
      </c>
      <c r="C4790" t="s">
        <v>331</v>
      </c>
      <c r="D4790" t="s">
        <v>822</v>
      </c>
      <c r="E4790" t="s">
        <v>846</v>
      </c>
      <c r="F4790">
        <v>5</v>
      </c>
      <c r="G4790">
        <v>0</v>
      </c>
      <c r="H4790" t="s">
        <v>875</v>
      </c>
      <c r="I4790" s="4">
        <f>Table4[[#This Row],[Quantity]]*Table4[[#This Row],[UnitPrice]]</f>
        <v>6081.7999999999993</v>
      </c>
      <c r="J4790" s="4">
        <f>Table4[[#This Row],[Gross Revenue]]*(1-Table4[[#This Row],[Discount]])</f>
        <v>6081.7999999999993</v>
      </c>
      <c r="K4790" s="4">
        <f>Table4[[#This Row],[Quantity]]*Table4[[#This Row],[CostPrice]]</f>
        <v>3974</v>
      </c>
      <c r="L4790" s="4">
        <f>Table4[[#This Row],[Net Revenue]]-Table4[[#This Row],[Total Cost]]</f>
        <v>2107.7999999999993</v>
      </c>
      <c r="M4790" t="str">
        <f>_xlfn.XLOOKUP(Table4[[#This Row],[ProductID]], Products!A:A,Products!B:B, "Not Found")</f>
        <v>Nor Bags</v>
      </c>
      <c r="N4790" t="str">
        <f>TEXT(Table4[[#This Row],[Date]], "mmm")</f>
        <v>Mar</v>
      </c>
      <c r="O4790" t="str">
        <f>TEXT(Table4[[#This Row],[Date]], "yyyy")</f>
        <v>2025</v>
      </c>
      <c r="P4790" t="str">
        <f>_xlfn.XLOOKUP(Table4[[#This Row],[ProductID]],Products!A:A,Products!C:C, "Not Found")</f>
        <v>Fashion</v>
      </c>
      <c r="Q4790" t="str">
        <f>_xlfn.XLOOKUP(Table4[[#This Row],[ProductID]],Products!A:A,Products!D:D,"Not Found")</f>
        <v>Bags</v>
      </c>
      <c r="R4790">
        <f>_xlfn.XLOOKUP(Table4[[#This Row],[ProductID]],Products!A:A,Products!E:E,"Not Found")</f>
        <v>1216.3599999999999</v>
      </c>
      <c r="S4790">
        <f>_xlfn.XLOOKUP(Table4[[#This Row],[ProductID]],Products!A:A,Products!F:F, "Not Found")</f>
        <v>794.8</v>
      </c>
      <c r="T4790" t="str">
        <f>_xlfn.XLOOKUP(Table4[[#This Row],[CustomerID]],Customers!A:A,Customers!D:D, "Not Found")</f>
        <v>F</v>
      </c>
      <c r="U4790" s="6">
        <f>_xlfn.XLOOKUP(Table4[[#This Row],[CustomerID]],Customers!A:A,Customers!E:E, "Not Found")</f>
        <v>35714</v>
      </c>
      <c r="V4790">
        <f ca="1">DATEDIF(Table4[[#This Row],[CustomerBirthday]], TODAY(), "Y")</f>
        <v>28</v>
      </c>
      <c r="W4790" t="str" cm="1">
        <f t="array" aca="1" ref="W4790" ca="1">_xlfn.IFS(Table4[[#This Row],[Age]]&lt;25, "Under 25",Table4[[#This Row],[Age]]=34, "25-34", Table4[[#This Row],[Age]]&lt;=49, "35-49", Table4[[#This Row],[Age]]&lt;=64, "50-64", Table4[[#This Row],[Age]]&gt;=65, "65+")</f>
        <v>35-49</v>
      </c>
      <c r="X4790" t="str">
        <f>_xlfn.XLOOKUP(Table4[[#This Row],[StoreID]],Stores!A:A,Stores!B:B, "Not found")</f>
        <v>MegaMart Johnmouth</v>
      </c>
      <c r="Y4790" t="str">
        <f>_xlfn.XLOOKUP(Table4[[#This Row],[StoreID]],Stores!A:A,Stores!C:C, "Not Found")</f>
        <v>Johnmouth</v>
      </c>
      <c r="Z4790" t="str">
        <f>_xlfn.XLOOKUP(Table4[[#This Row],[StoreID]],Stores!A:A,Stores!D:D, "Not Found")</f>
        <v>East</v>
      </c>
    </row>
    <row r="4791" spans="1:26">
      <c r="A4791" t="s">
        <v>5657</v>
      </c>
      <c r="B4791" s="1">
        <v>45381</v>
      </c>
      <c r="C4791" t="s">
        <v>368</v>
      </c>
      <c r="D4791" t="s">
        <v>790</v>
      </c>
      <c r="E4791" t="s">
        <v>839</v>
      </c>
      <c r="F4791">
        <v>5</v>
      </c>
      <c r="G4791">
        <v>0.05</v>
      </c>
      <c r="H4791" t="s">
        <v>875</v>
      </c>
      <c r="I4791" s="4">
        <f>Table4[[#This Row],[Quantity]]*Table4[[#This Row],[UnitPrice]]</f>
        <v>1523.55</v>
      </c>
      <c r="J4791" s="4">
        <f>Table4[[#This Row],[Gross Revenue]]*(1-Table4[[#This Row],[Discount]])</f>
        <v>1447.3724999999999</v>
      </c>
      <c r="K4791" s="4">
        <f>Table4[[#This Row],[Quantity]]*Table4[[#This Row],[CostPrice]]</f>
        <v>820.05</v>
      </c>
      <c r="L4791" s="4">
        <f>Table4[[#This Row],[Net Revenue]]-Table4[[#This Row],[Total Cost]]</f>
        <v>627.32249999999999</v>
      </c>
      <c r="M4791" t="str">
        <f>_xlfn.XLOOKUP(Table4[[#This Row],[ProductID]], Products!A:A,Products!B:B, "Not Found")</f>
        <v>Difficult Vegetables</v>
      </c>
      <c r="N4791" t="str">
        <f>TEXT(Table4[[#This Row],[Date]], "mmm")</f>
        <v>Mar</v>
      </c>
      <c r="O4791" t="str">
        <f>TEXT(Table4[[#This Row],[Date]], "yyyy")</f>
        <v>2024</v>
      </c>
      <c r="P4791" t="str">
        <f>_xlfn.XLOOKUP(Table4[[#This Row],[ProductID]],Products!A:A,Products!C:C, "Not Found")</f>
        <v>Groceries</v>
      </c>
      <c r="Q4791" t="str">
        <f>_xlfn.XLOOKUP(Table4[[#This Row],[ProductID]],Products!A:A,Products!D:D,"Not Found")</f>
        <v>Vegetables</v>
      </c>
      <c r="R4791">
        <f>_xlfn.XLOOKUP(Table4[[#This Row],[ProductID]],Products!A:A,Products!E:E,"Not Found")</f>
        <v>304.70999999999998</v>
      </c>
      <c r="S4791">
        <f>_xlfn.XLOOKUP(Table4[[#This Row],[ProductID]],Products!A:A,Products!F:F, "Not Found")</f>
        <v>164.01</v>
      </c>
      <c r="T4791" t="str">
        <f>_xlfn.XLOOKUP(Table4[[#This Row],[CustomerID]],Customers!A:A,Customers!D:D, "Not Found")</f>
        <v>F</v>
      </c>
      <c r="U4791" s="6">
        <f>_xlfn.XLOOKUP(Table4[[#This Row],[CustomerID]],Customers!A:A,Customers!E:E, "Not Found")</f>
        <v>38361</v>
      </c>
      <c r="V4791">
        <f ca="1">DATEDIF(Table4[[#This Row],[CustomerBirthday]], TODAY(), "Y")</f>
        <v>21</v>
      </c>
      <c r="W4791" t="str" cm="1">
        <f t="array" aca="1" ref="W4791" ca="1">_xlfn.IFS(Table4[[#This Row],[Age]]&lt;25, "Under 25",Table4[[#This Row],[Age]]=34, "25-34", Table4[[#This Row],[Age]]&lt;=49, "35-49", Table4[[#This Row],[Age]]&lt;=64, "50-64", Table4[[#This Row],[Age]]&gt;=65, "65+")</f>
        <v>Under 25</v>
      </c>
      <c r="X4791" t="str">
        <f>_xlfn.XLOOKUP(Table4[[#This Row],[StoreID]],Stores!A:A,Stores!B:B, "Not found")</f>
        <v>MegaMart New Michele</v>
      </c>
      <c r="Y4791" t="str">
        <f>_xlfn.XLOOKUP(Table4[[#This Row],[StoreID]],Stores!A:A,Stores!C:C, "Not Found")</f>
        <v>New Michele</v>
      </c>
      <c r="Z4791" t="str">
        <f>_xlfn.XLOOKUP(Table4[[#This Row],[StoreID]],Stores!A:A,Stores!D:D, "Not Found")</f>
        <v>West</v>
      </c>
    </row>
    <row r="4792" spans="1:26">
      <c r="A4792" t="s">
        <v>5658</v>
      </c>
      <c r="B4792" s="1">
        <v>45675</v>
      </c>
      <c r="C4792" t="s">
        <v>320</v>
      </c>
      <c r="D4792" t="s">
        <v>784</v>
      </c>
      <c r="E4792" t="s">
        <v>831</v>
      </c>
      <c r="F4792">
        <v>2</v>
      </c>
      <c r="G4792">
        <v>0.15</v>
      </c>
      <c r="H4792" t="s">
        <v>875</v>
      </c>
      <c r="I4792" s="4">
        <f>Table4[[#This Row],[Quantity]]*Table4[[#This Row],[UnitPrice]]</f>
        <v>2970.1</v>
      </c>
      <c r="J4792" s="4">
        <f>Table4[[#This Row],[Gross Revenue]]*(1-Table4[[#This Row],[Discount]])</f>
        <v>2524.585</v>
      </c>
      <c r="K4792" s="4">
        <f>Table4[[#This Row],[Quantity]]*Table4[[#This Row],[CostPrice]]</f>
        <v>1976.62</v>
      </c>
      <c r="L4792" s="4">
        <f>Table4[[#This Row],[Net Revenue]]-Table4[[#This Row],[Total Cost]]</f>
        <v>547.96500000000015</v>
      </c>
      <c r="M4792" t="str">
        <f>_xlfn.XLOOKUP(Table4[[#This Row],[ProductID]], Products!A:A,Products!B:B, "Not Found")</f>
        <v>Road Clothing</v>
      </c>
      <c r="N4792" t="str">
        <f>TEXT(Table4[[#This Row],[Date]], "mmm")</f>
        <v>Jan</v>
      </c>
      <c r="O4792" t="str">
        <f>TEXT(Table4[[#This Row],[Date]], "yyyy")</f>
        <v>2025</v>
      </c>
      <c r="P4792" t="str">
        <f>_xlfn.XLOOKUP(Table4[[#This Row],[ProductID]],Products!A:A,Products!C:C, "Not Found")</f>
        <v>Fashion</v>
      </c>
      <c r="Q4792" t="str">
        <f>_xlfn.XLOOKUP(Table4[[#This Row],[ProductID]],Products!A:A,Products!D:D,"Not Found")</f>
        <v>Clothing</v>
      </c>
      <c r="R4792">
        <f>_xlfn.XLOOKUP(Table4[[#This Row],[ProductID]],Products!A:A,Products!E:E,"Not Found")</f>
        <v>1485.05</v>
      </c>
      <c r="S4792">
        <f>_xlfn.XLOOKUP(Table4[[#This Row],[ProductID]],Products!A:A,Products!F:F, "Not Found")</f>
        <v>988.31</v>
      </c>
      <c r="T4792" t="str">
        <f>_xlfn.XLOOKUP(Table4[[#This Row],[CustomerID]],Customers!A:A,Customers!D:D, "Not Found")</f>
        <v>M</v>
      </c>
      <c r="U4792" s="6">
        <f>_xlfn.XLOOKUP(Table4[[#This Row],[CustomerID]],Customers!A:A,Customers!E:E, "Not Found")</f>
        <v>28937</v>
      </c>
      <c r="V4792">
        <f ca="1">DATEDIF(Table4[[#This Row],[CustomerBirthday]], TODAY(), "Y")</f>
        <v>47</v>
      </c>
      <c r="W4792" t="str" cm="1">
        <f t="array" aca="1" ref="W4792" ca="1">_xlfn.IFS(Table4[[#This Row],[Age]]&lt;25, "Under 25",Table4[[#This Row],[Age]]=34, "25-34", Table4[[#This Row],[Age]]&lt;=49, "35-49", Table4[[#This Row],[Age]]&lt;=64, "50-64", Table4[[#This Row],[Age]]&gt;=65, "65+")</f>
        <v>35-49</v>
      </c>
      <c r="X4792" t="str">
        <f>_xlfn.XLOOKUP(Table4[[#This Row],[StoreID]],Stores!A:A,Stores!B:B, "Not found")</f>
        <v>MegaMart Jimenezborough</v>
      </c>
      <c r="Y4792" t="str">
        <f>_xlfn.XLOOKUP(Table4[[#This Row],[StoreID]],Stores!A:A,Stores!C:C, "Not Found")</f>
        <v>Jimenezborough</v>
      </c>
      <c r="Z4792" t="str">
        <f>_xlfn.XLOOKUP(Table4[[#This Row],[StoreID]],Stores!A:A,Stores!D:D, "Not Found")</f>
        <v>South</v>
      </c>
    </row>
    <row r="4793" spans="1:26">
      <c r="A4793" t="s">
        <v>5659</v>
      </c>
      <c r="B4793" s="1">
        <v>45311</v>
      </c>
      <c r="C4793" t="s">
        <v>119</v>
      </c>
      <c r="D4793" t="s">
        <v>790</v>
      </c>
      <c r="E4793" t="s">
        <v>842</v>
      </c>
      <c r="F4793">
        <v>1</v>
      </c>
      <c r="G4793">
        <v>0.05</v>
      </c>
      <c r="H4793" t="s">
        <v>868</v>
      </c>
      <c r="I4793" s="4">
        <f>Table4[[#This Row],[Quantity]]*Table4[[#This Row],[UnitPrice]]</f>
        <v>304.70999999999998</v>
      </c>
      <c r="J4793" s="4">
        <f>Table4[[#This Row],[Gross Revenue]]*(1-Table4[[#This Row],[Discount]])</f>
        <v>289.47449999999998</v>
      </c>
      <c r="K4793" s="4">
        <f>Table4[[#This Row],[Quantity]]*Table4[[#This Row],[CostPrice]]</f>
        <v>164.01</v>
      </c>
      <c r="L4793" s="4">
        <f>Table4[[#This Row],[Net Revenue]]-Table4[[#This Row],[Total Cost]]</f>
        <v>125.46449999999999</v>
      </c>
      <c r="M4793" t="str">
        <f>_xlfn.XLOOKUP(Table4[[#This Row],[ProductID]], Products!A:A,Products!B:B, "Not Found")</f>
        <v>Difficult Vegetables</v>
      </c>
      <c r="N4793" t="str">
        <f>TEXT(Table4[[#This Row],[Date]], "mmm")</f>
        <v>Jan</v>
      </c>
      <c r="O4793" t="str">
        <f>TEXT(Table4[[#This Row],[Date]], "yyyy")</f>
        <v>2024</v>
      </c>
      <c r="P4793" t="str">
        <f>_xlfn.XLOOKUP(Table4[[#This Row],[ProductID]],Products!A:A,Products!C:C, "Not Found")</f>
        <v>Groceries</v>
      </c>
      <c r="Q4793" t="str">
        <f>_xlfn.XLOOKUP(Table4[[#This Row],[ProductID]],Products!A:A,Products!D:D,"Not Found")</f>
        <v>Vegetables</v>
      </c>
      <c r="R4793">
        <f>_xlfn.XLOOKUP(Table4[[#This Row],[ProductID]],Products!A:A,Products!E:E,"Not Found")</f>
        <v>304.70999999999998</v>
      </c>
      <c r="S4793">
        <f>_xlfn.XLOOKUP(Table4[[#This Row],[ProductID]],Products!A:A,Products!F:F, "Not Found")</f>
        <v>164.01</v>
      </c>
      <c r="T4793" t="str">
        <f>_xlfn.XLOOKUP(Table4[[#This Row],[CustomerID]],Customers!A:A,Customers!D:D, "Not Found")</f>
        <v>M</v>
      </c>
      <c r="U4793" s="6">
        <f>_xlfn.XLOOKUP(Table4[[#This Row],[CustomerID]],Customers!A:A,Customers!E:E, "Not Found")</f>
        <v>37417</v>
      </c>
      <c r="V4793">
        <f ca="1">DATEDIF(Table4[[#This Row],[CustomerBirthday]], TODAY(), "Y")</f>
        <v>24</v>
      </c>
      <c r="W4793" t="str" cm="1">
        <f t="array" aca="1" ref="W4793" ca="1">_xlfn.IFS(Table4[[#This Row],[Age]]&lt;25, "Under 25",Table4[[#This Row],[Age]]=34, "25-34", Table4[[#This Row],[Age]]&lt;=49, "35-49", Table4[[#This Row],[Age]]&lt;=64, "50-64", Table4[[#This Row],[Age]]&gt;=65, "65+")</f>
        <v>Under 25</v>
      </c>
      <c r="X4793" t="str">
        <f>_xlfn.XLOOKUP(Table4[[#This Row],[StoreID]],Stores!A:A,Stores!B:B, "Not found")</f>
        <v>MegaMart Brianahaven</v>
      </c>
      <c r="Y4793" t="str">
        <f>_xlfn.XLOOKUP(Table4[[#This Row],[StoreID]],Stores!A:A,Stores!C:C, "Not Found")</f>
        <v>Brianahaven</v>
      </c>
      <c r="Z4793" t="str">
        <f>_xlfn.XLOOKUP(Table4[[#This Row],[StoreID]],Stores!A:A,Stores!D:D, "Not Found")</f>
        <v>North</v>
      </c>
    </row>
    <row r="4794" spans="1:26">
      <c r="A4794" t="s">
        <v>5660</v>
      </c>
      <c r="B4794" s="1">
        <v>45475</v>
      </c>
      <c r="C4794" t="s">
        <v>579</v>
      </c>
      <c r="D4794" t="s">
        <v>774</v>
      </c>
      <c r="E4794" t="s">
        <v>839</v>
      </c>
      <c r="F4794">
        <v>1</v>
      </c>
      <c r="G4794">
        <v>0.15</v>
      </c>
      <c r="H4794" t="s">
        <v>875</v>
      </c>
      <c r="I4794" s="4">
        <f>Table4[[#This Row],[Quantity]]*Table4[[#This Row],[UnitPrice]]</f>
        <v>1487.41</v>
      </c>
      <c r="J4794" s="4">
        <f>Table4[[#This Row],[Gross Revenue]]*(1-Table4[[#This Row],[Discount]])</f>
        <v>1264.2985000000001</v>
      </c>
      <c r="K4794" s="4">
        <f>Table4[[#This Row],[Quantity]]*Table4[[#This Row],[CostPrice]]</f>
        <v>813.07</v>
      </c>
      <c r="L4794" s="4">
        <f>Table4[[#This Row],[Net Revenue]]-Table4[[#This Row],[Total Cost]]</f>
        <v>451.22850000000005</v>
      </c>
      <c r="M4794" t="str">
        <f>_xlfn.XLOOKUP(Table4[[#This Row],[ProductID]], Products!A:A,Products!B:B, "Not Found")</f>
        <v>Him Smartphone</v>
      </c>
      <c r="N4794" t="str">
        <f>TEXT(Table4[[#This Row],[Date]], "mmm")</f>
        <v>Jul</v>
      </c>
      <c r="O4794" t="str">
        <f>TEXT(Table4[[#This Row],[Date]], "yyyy")</f>
        <v>2024</v>
      </c>
      <c r="P4794" t="str">
        <f>_xlfn.XLOOKUP(Table4[[#This Row],[ProductID]],Products!A:A,Products!C:C, "Not Found")</f>
        <v>Electronics</v>
      </c>
      <c r="Q4794" t="str">
        <f>_xlfn.XLOOKUP(Table4[[#This Row],[ProductID]],Products!A:A,Products!D:D,"Not Found")</f>
        <v>Smartphone</v>
      </c>
      <c r="R4794">
        <f>_xlfn.XLOOKUP(Table4[[#This Row],[ProductID]],Products!A:A,Products!E:E,"Not Found")</f>
        <v>1487.41</v>
      </c>
      <c r="S4794">
        <f>_xlfn.XLOOKUP(Table4[[#This Row],[ProductID]],Products!A:A,Products!F:F, "Not Found")</f>
        <v>813.07</v>
      </c>
      <c r="T4794" t="str">
        <f>_xlfn.XLOOKUP(Table4[[#This Row],[CustomerID]],Customers!A:A,Customers!D:D, "Not Found")</f>
        <v>M</v>
      </c>
      <c r="U4794" s="6">
        <f>_xlfn.XLOOKUP(Table4[[#This Row],[CustomerID]],Customers!A:A,Customers!E:E, "Not Found")</f>
        <v>36768</v>
      </c>
      <c r="V4794">
        <f ca="1">DATEDIF(Table4[[#This Row],[CustomerBirthday]], TODAY(), "Y")</f>
        <v>25</v>
      </c>
      <c r="W4794" t="str" cm="1">
        <f t="array" aca="1" ref="W4794" ca="1">_xlfn.IFS(Table4[[#This Row],[Age]]&lt;25, "Under 25",Table4[[#This Row],[Age]]=34, "25-34", Table4[[#This Row],[Age]]&lt;=49, "35-49", Table4[[#This Row],[Age]]&lt;=64, "50-64", Table4[[#This Row],[Age]]&gt;=65, "65+")</f>
        <v>35-49</v>
      </c>
      <c r="X4794" t="str">
        <f>_xlfn.XLOOKUP(Table4[[#This Row],[StoreID]],Stores!A:A,Stores!B:B, "Not found")</f>
        <v>MegaMart New Michele</v>
      </c>
      <c r="Y4794" t="str">
        <f>_xlfn.XLOOKUP(Table4[[#This Row],[StoreID]],Stores!A:A,Stores!C:C, "Not Found")</f>
        <v>New Michele</v>
      </c>
      <c r="Z4794" t="str">
        <f>_xlfn.XLOOKUP(Table4[[#This Row],[StoreID]],Stores!A:A,Stores!D:D, "Not Found")</f>
        <v>West</v>
      </c>
    </row>
    <row r="4795" spans="1:26">
      <c r="A4795" t="s">
        <v>5661</v>
      </c>
      <c r="B4795" s="1">
        <v>45734</v>
      </c>
      <c r="C4795" t="s">
        <v>206</v>
      </c>
      <c r="D4795" t="s">
        <v>772</v>
      </c>
      <c r="E4795" t="s">
        <v>831</v>
      </c>
      <c r="F4795">
        <v>5</v>
      </c>
      <c r="G4795">
        <v>0</v>
      </c>
      <c r="H4795" t="s">
        <v>875</v>
      </c>
      <c r="I4795" s="4">
        <f>Table4[[#This Row],[Quantity]]*Table4[[#This Row],[UnitPrice]]</f>
        <v>9392.35</v>
      </c>
      <c r="J4795" s="4">
        <f>Table4[[#This Row],[Gross Revenue]]*(1-Table4[[#This Row],[Discount]])</f>
        <v>9392.35</v>
      </c>
      <c r="K4795" s="4">
        <f>Table4[[#This Row],[Quantity]]*Table4[[#This Row],[CostPrice]]</f>
        <v>5074.55</v>
      </c>
      <c r="L4795" s="4">
        <f>Table4[[#This Row],[Net Revenue]]-Table4[[#This Row],[Total Cost]]</f>
        <v>4317.8</v>
      </c>
      <c r="M4795" t="str">
        <f>_xlfn.XLOOKUP(Table4[[#This Row],[ProductID]], Products!A:A,Products!B:B, "Not Found")</f>
        <v>And Footwear</v>
      </c>
      <c r="N4795" t="str">
        <f>TEXT(Table4[[#This Row],[Date]], "mmm")</f>
        <v>Mar</v>
      </c>
      <c r="O4795" t="str">
        <f>TEXT(Table4[[#This Row],[Date]], "yyyy")</f>
        <v>2025</v>
      </c>
      <c r="P4795" t="str">
        <f>_xlfn.XLOOKUP(Table4[[#This Row],[ProductID]],Products!A:A,Products!C:C, "Not Found")</f>
        <v>Fashion</v>
      </c>
      <c r="Q4795" t="str">
        <f>_xlfn.XLOOKUP(Table4[[#This Row],[ProductID]],Products!A:A,Products!D:D,"Not Found")</f>
        <v>Footwear</v>
      </c>
      <c r="R4795">
        <f>_xlfn.XLOOKUP(Table4[[#This Row],[ProductID]],Products!A:A,Products!E:E,"Not Found")</f>
        <v>1878.47</v>
      </c>
      <c r="S4795">
        <f>_xlfn.XLOOKUP(Table4[[#This Row],[ProductID]],Products!A:A,Products!F:F, "Not Found")</f>
        <v>1014.91</v>
      </c>
      <c r="T4795" t="str">
        <f>_xlfn.XLOOKUP(Table4[[#This Row],[CustomerID]],Customers!A:A,Customers!D:D, "Not Found")</f>
        <v>F</v>
      </c>
      <c r="U4795" s="6">
        <f>_xlfn.XLOOKUP(Table4[[#This Row],[CustomerID]],Customers!A:A,Customers!E:E, "Not Found")</f>
        <v>35905</v>
      </c>
      <c r="V4795">
        <f ca="1">DATEDIF(Table4[[#This Row],[CustomerBirthday]], TODAY(), "Y")</f>
        <v>28</v>
      </c>
      <c r="W4795" t="str" cm="1">
        <f t="array" aca="1" ref="W4795" ca="1">_xlfn.IFS(Table4[[#This Row],[Age]]&lt;25, "Under 25",Table4[[#This Row],[Age]]=34, "25-34", Table4[[#This Row],[Age]]&lt;=49, "35-49", Table4[[#This Row],[Age]]&lt;=64, "50-64", Table4[[#This Row],[Age]]&gt;=65, "65+")</f>
        <v>35-49</v>
      </c>
      <c r="X4795" t="str">
        <f>_xlfn.XLOOKUP(Table4[[#This Row],[StoreID]],Stores!A:A,Stores!B:B, "Not found")</f>
        <v>MegaMart Jimenezborough</v>
      </c>
      <c r="Y4795" t="str">
        <f>_xlfn.XLOOKUP(Table4[[#This Row],[StoreID]],Stores!A:A,Stores!C:C, "Not Found")</f>
        <v>Jimenezborough</v>
      </c>
      <c r="Z4795" t="str">
        <f>_xlfn.XLOOKUP(Table4[[#This Row],[StoreID]],Stores!A:A,Stores!D:D, "Not Found")</f>
        <v>South</v>
      </c>
    </row>
    <row r="4796" spans="1:26">
      <c r="A4796" t="s">
        <v>5662</v>
      </c>
      <c r="B4796" s="1">
        <v>45642</v>
      </c>
      <c r="C4796" t="s">
        <v>435</v>
      </c>
      <c r="D4796" t="s">
        <v>794</v>
      </c>
      <c r="E4796" t="s">
        <v>835</v>
      </c>
      <c r="F4796">
        <v>4</v>
      </c>
      <c r="G4796">
        <v>0.05</v>
      </c>
      <c r="H4796" t="s">
        <v>871</v>
      </c>
      <c r="I4796" s="4">
        <f>Table4[[#This Row],[Quantity]]*Table4[[#This Row],[UnitPrice]]</f>
        <v>1712.2</v>
      </c>
      <c r="J4796" s="4">
        <f>Table4[[#This Row],[Gross Revenue]]*(1-Table4[[#This Row],[Discount]])</f>
        <v>1626.59</v>
      </c>
      <c r="K4796" s="4">
        <f>Table4[[#This Row],[Quantity]]*Table4[[#This Row],[CostPrice]]</f>
        <v>984.28</v>
      </c>
      <c r="L4796" s="4">
        <f>Table4[[#This Row],[Net Revenue]]-Table4[[#This Row],[Total Cost]]</f>
        <v>642.30999999999995</v>
      </c>
      <c r="M4796" t="str">
        <f>_xlfn.XLOOKUP(Table4[[#This Row],[ProductID]], Products!A:A,Products!B:B, "Not Found")</f>
        <v>Everything Laptop</v>
      </c>
      <c r="N4796" t="str">
        <f>TEXT(Table4[[#This Row],[Date]], "mmm")</f>
        <v>Dec</v>
      </c>
      <c r="O4796" t="str">
        <f>TEXT(Table4[[#This Row],[Date]], "yyyy")</f>
        <v>2024</v>
      </c>
      <c r="P4796" t="str">
        <f>_xlfn.XLOOKUP(Table4[[#This Row],[ProductID]],Products!A:A,Products!C:C, "Not Found")</f>
        <v>Electronics</v>
      </c>
      <c r="Q4796" t="str">
        <f>_xlfn.XLOOKUP(Table4[[#This Row],[ProductID]],Products!A:A,Products!D:D,"Not Found")</f>
        <v>Laptop</v>
      </c>
      <c r="R4796">
        <f>_xlfn.XLOOKUP(Table4[[#This Row],[ProductID]],Products!A:A,Products!E:E,"Not Found")</f>
        <v>428.05</v>
      </c>
      <c r="S4796">
        <f>_xlfn.XLOOKUP(Table4[[#This Row],[ProductID]],Products!A:A,Products!F:F, "Not Found")</f>
        <v>246.07</v>
      </c>
      <c r="T4796" t="str">
        <f>_xlfn.XLOOKUP(Table4[[#This Row],[CustomerID]],Customers!A:A,Customers!D:D, "Not Found")</f>
        <v>F</v>
      </c>
      <c r="U4796" s="6">
        <f>_xlfn.XLOOKUP(Table4[[#This Row],[CustomerID]],Customers!A:A,Customers!E:E, "Not Found")</f>
        <v>32027</v>
      </c>
      <c r="V4796">
        <f ca="1">DATEDIF(Table4[[#This Row],[CustomerBirthday]], TODAY(), "Y")</f>
        <v>38</v>
      </c>
      <c r="W4796" t="str" cm="1">
        <f t="array" aca="1" ref="W4796" ca="1">_xlfn.IFS(Table4[[#This Row],[Age]]&lt;25, "Under 25",Table4[[#This Row],[Age]]=34, "25-34", Table4[[#This Row],[Age]]&lt;=49, "35-49", Table4[[#This Row],[Age]]&lt;=64, "50-64", Table4[[#This Row],[Age]]&gt;=65, "65+")</f>
        <v>35-49</v>
      </c>
      <c r="X4796" t="str">
        <f>_xlfn.XLOOKUP(Table4[[#This Row],[StoreID]],Stores!A:A,Stores!B:B, "Not found")</f>
        <v>MegaMart Peckmouth</v>
      </c>
      <c r="Y4796" t="str">
        <f>_xlfn.XLOOKUP(Table4[[#This Row],[StoreID]],Stores!A:A,Stores!C:C, "Not Found")</f>
        <v>Peckmouth</v>
      </c>
      <c r="Z4796" t="str">
        <f>_xlfn.XLOOKUP(Table4[[#This Row],[StoreID]],Stores!A:A,Stores!D:D, "Not Found")</f>
        <v>East</v>
      </c>
    </row>
    <row r="4797" spans="1:26">
      <c r="A4797" t="s">
        <v>5663</v>
      </c>
      <c r="B4797" s="1">
        <v>45432</v>
      </c>
      <c r="C4797" t="s">
        <v>554</v>
      </c>
      <c r="D4797" t="s">
        <v>808</v>
      </c>
      <c r="E4797" t="s">
        <v>842</v>
      </c>
      <c r="F4797">
        <v>5</v>
      </c>
      <c r="G4797">
        <v>0.05</v>
      </c>
      <c r="H4797" t="s">
        <v>865</v>
      </c>
      <c r="I4797" s="4">
        <f>Table4[[#This Row],[Quantity]]*Table4[[#This Row],[UnitPrice]]</f>
        <v>8175.05</v>
      </c>
      <c r="J4797" s="4">
        <f>Table4[[#This Row],[Gross Revenue]]*(1-Table4[[#This Row],[Discount]])</f>
        <v>7766.2974999999997</v>
      </c>
      <c r="K4797" s="4">
        <f>Table4[[#This Row],[Quantity]]*Table4[[#This Row],[CostPrice]]</f>
        <v>5216.45</v>
      </c>
      <c r="L4797" s="4">
        <f>Table4[[#This Row],[Net Revenue]]-Table4[[#This Row],[Total Cost]]</f>
        <v>2549.8474999999999</v>
      </c>
      <c r="M4797" t="str">
        <f>_xlfn.XLOOKUP(Table4[[#This Row],[ProductID]], Products!A:A,Products!B:B, "Not Found")</f>
        <v>Present Television</v>
      </c>
      <c r="N4797" t="str">
        <f>TEXT(Table4[[#This Row],[Date]], "mmm")</f>
        <v>May</v>
      </c>
      <c r="O4797" t="str">
        <f>TEXT(Table4[[#This Row],[Date]], "yyyy")</f>
        <v>2024</v>
      </c>
      <c r="P4797" t="str">
        <f>_xlfn.XLOOKUP(Table4[[#This Row],[ProductID]],Products!A:A,Products!C:C, "Not Found")</f>
        <v>Electronics</v>
      </c>
      <c r="Q4797" t="str">
        <f>_xlfn.XLOOKUP(Table4[[#This Row],[ProductID]],Products!A:A,Products!D:D,"Not Found")</f>
        <v>Television</v>
      </c>
      <c r="R4797">
        <f>_xlfn.XLOOKUP(Table4[[#This Row],[ProductID]],Products!A:A,Products!E:E,"Not Found")</f>
        <v>1635.01</v>
      </c>
      <c r="S4797">
        <f>_xlfn.XLOOKUP(Table4[[#This Row],[ProductID]],Products!A:A,Products!F:F, "Not Found")</f>
        <v>1043.29</v>
      </c>
      <c r="T4797" t="str">
        <f>_xlfn.XLOOKUP(Table4[[#This Row],[CustomerID]],Customers!A:A,Customers!D:D, "Not Found")</f>
        <v>M</v>
      </c>
      <c r="U4797" s="6">
        <f>_xlfn.XLOOKUP(Table4[[#This Row],[CustomerID]],Customers!A:A,Customers!E:E, "Not Found")</f>
        <v>26178</v>
      </c>
      <c r="V4797">
        <f ca="1">DATEDIF(Table4[[#This Row],[CustomerBirthday]], TODAY(), "Y")</f>
        <v>54</v>
      </c>
      <c r="W4797" t="str" cm="1">
        <f t="array" aca="1" ref="W4797" ca="1">_xlfn.IFS(Table4[[#This Row],[Age]]&lt;25, "Under 25",Table4[[#This Row],[Age]]=34, "25-34", Table4[[#This Row],[Age]]&lt;=49, "35-49", Table4[[#This Row],[Age]]&lt;=64, "50-64", Table4[[#This Row],[Age]]&gt;=65, "65+")</f>
        <v>50-64</v>
      </c>
      <c r="X4797" t="str">
        <f>_xlfn.XLOOKUP(Table4[[#This Row],[StoreID]],Stores!A:A,Stores!B:B, "Not found")</f>
        <v>MegaMart Brianahaven</v>
      </c>
      <c r="Y4797" t="str">
        <f>_xlfn.XLOOKUP(Table4[[#This Row],[StoreID]],Stores!A:A,Stores!C:C, "Not Found")</f>
        <v>Brianahaven</v>
      </c>
      <c r="Z4797" t="str">
        <f>_xlfn.XLOOKUP(Table4[[#This Row],[StoreID]],Stores!A:A,Stores!D:D, "Not Found")</f>
        <v>North</v>
      </c>
    </row>
    <row r="4798" spans="1:26">
      <c r="A4798" t="s">
        <v>5664</v>
      </c>
      <c r="B4798" s="1">
        <v>45182</v>
      </c>
      <c r="C4798" t="s">
        <v>291</v>
      </c>
      <c r="D4798" t="s">
        <v>711</v>
      </c>
      <c r="E4798" t="s">
        <v>846</v>
      </c>
      <c r="F4798">
        <v>3</v>
      </c>
      <c r="G4798">
        <v>0</v>
      </c>
      <c r="H4798" t="s">
        <v>875</v>
      </c>
      <c r="I4798" s="4">
        <f>Table4[[#This Row],[Quantity]]*Table4[[#This Row],[UnitPrice]]</f>
        <v>5021.07</v>
      </c>
      <c r="J4798" s="4">
        <f>Table4[[#This Row],[Gross Revenue]]*(1-Table4[[#This Row],[Discount]])</f>
        <v>5021.07</v>
      </c>
      <c r="K4798" s="4">
        <f>Table4[[#This Row],[Quantity]]*Table4[[#This Row],[CostPrice]]</f>
        <v>3970.1400000000003</v>
      </c>
      <c r="L4798" s="4">
        <f>Table4[[#This Row],[Net Revenue]]-Table4[[#This Row],[Total Cost]]</f>
        <v>1050.9299999999994</v>
      </c>
      <c r="M4798" t="str">
        <f>_xlfn.XLOOKUP(Table4[[#This Row],[ProductID]], Products!A:A,Products!B:B, "Not Found")</f>
        <v>Like Camera</v>
      </c>
      <c r="N4798" t="str">
        <f>TEXT(Table4[[#This Row],[Date]], "mmm")</f>
        <v>Sep</v>
      </c>
      <c r="O4798" t="str">
        <f>TEXT(Table4[[#This Row],[Date]], "yyyy")</f>
        <v>2023</v>
      </c>
      <c r="P4798" t="str">
        <f>_xlfn.XLOOKUP(Table4[[#This Row],[ProductID]],Products!A:A,Products!C:C, "Not Found")</f>
        <v>Electronics</v>
      </c>
      <c r="Q4798" t="str">
        <f>_xlfn.XLOOKUP(Table4[[#This Row],[ProductID]],Products!A:A,Products!D:D,"Not Found")</f>
        <v>Camera</v>
      </c>
      <c r="R4798">
        <f>_xlfn.XLOOKUP(Table4[[#This Row],[ProductID]],Products!A:A,Products!E:E,"Not Found")</f>
        <v>1673.69</v>
      </c>
      <c r="S4798">
        <f>_xlfn.XLOOKUP(Table4[[#This Row],[ProductID]],Products!A:A,Products!F:F, "Not Found")</f>
        <v>1323.38</v>
      </c>
      <c r="T4798" t="str">
        <f>_xlfn.XLOOKUP(Table4[[#This Row],[CustomerID]],Customers!A:A,Customers!D:D, "Not Found")</f>
        <v>F</v>
      </c>
      <c r="U4798" s="6">
        <f>_xlfn.XLOOKUP(Table4[[#This Row],[CustomerID]],Customers!A:A,Customers!E:E, "Not Found")</f>
        <v>37614</v>
      </c>
      <c r="V4798">
        <f ca="1">DATEDIF(Table4[[#This Row],[CustomerBirthday]], TODAY(), "Y")</f>
        <v>23</v>
      </c>
      <c r="W4798" t="str" cm="1">
        <f t="array" aca="1" ref="W4798" ca="1">_xlfn.IFS(Table4[[#This Row],[Age]]&lt;25, "Under 25",Table4[[#This Row],[Age]]=34, "25-34", Table4[[#This Row],[Age]]&lt;=49, "35-49", Table4[[#This Row],[Age]]&lt;=64, "50-64", Table4[[#This Row],[Age]]&gt;=65, "65+")</f>
        <v>Under 25</v>
      </c>
      <c r="X4798" t="str">
        <f>_xlfn.XLOOKUP(Table4[[#This Row],[StoreID]],Stores!A:A,Stores!B:B, "Not found")</f>
        <v>MegaMart Johnmouth</v>
      </c>
      <c r="Y4798" t="str">
        <f>_xlfn.XLOOKUP(Table4[[#This Row],[StoreID]],Stores!A:A,Stores!C:C, "Not Found")</f>
        <v>Johnmouth</v>
      </c>
      <c r="Z4798" t="str">
        <f>_xlfn.XLOOKUP(Table4[[#This Row],[StoreID]],Stores!A:A,Stores!D:D, "Not Found")</f>
        <v>East</v>
      </c>
    </row>
    <row r="4799" spans="1:26">
      <c r="A4799" t="s">
        <v>5665</v>
      </c>
      <c r="B4799" s="1">
        <v>45390</v>
      </c>
      <c r="C4799" t="s">
        <v>438</v>
      </c>
      <c r="D4799" t="s">
        <v>728</v>
      </c>
      <c r="E4799" t="s">
        <v>835</v>
      </c>
      <c r="F4799">
        <v>5</v>
      </c>
      <c r="G4799">
        <v>0.1</v>
      </c>
      <c r="H4799" t="s">
        <v>871</v>
      </c>
      <c r="I4799" s="4">
        <f>Table4[[#This Row],[Quantity]]*Table4[[#This Row],[UnitPrice]]</f>
        <v>1590.25</v>
      </c>
      <c r="J4799" s="4">
        <f>Table4[[#This Row],[Gross Revenue]]*(1-Table4[[#This Row],[Discount]])</f>
        <v>1431.2250000000001</v>
      </c>
      <c r="K4799" s="4">
        <f>Table4[[#This Row],[Quantity]]*Table4[[#This Row],[CostPrice]]</f>
        <v>936.7</v>
      </c>
      <c r="L4799" s="4">
        <f>Table4[[#This Row],[Net Revenue]]-Table4[[#This Row],[Total Cost]]</f>
        <v>494.52500000000009</v>
      </c>
      <c r="M4799" t="str">
        <f>_xlfn.XLOOKUP(Table4[[#This Row],[ProductID]], Products!A:A,Products!B:B, "Not Found")</f>
        <v>Company Fruits</v>
      </c>
      <c r="N4799" t="str">
        <f>TEXT(Table4[[#This Row],[Date]], "mmm")</f>
        <v>Apr</v>
      </c>
      <c r="O4799" t="str">
        <f>TEXT(Table4[[#This Row],[Date]], "yyyy")</f>
        <v>2024</v>
      </c>
      <c r="P4799" t="str">
        <f>_xlfn.XLOOKUP(Table4[[#This Row],[ProductID]],Products!A:A,Products!C:C, "Not Found")</f>
        <v>Groceries</v>
      </c>
      <c r="Q4799" t="str">
        <f>_xlfn.XLOOKUP(Table4[[#This Row],[ProductID]],Products!A:A,Products!D:D,"Not Found")</f>
        <v>Fruits</v>
      </c>
      <c r="R4799">
        <f>_xlfn.XLOOKUP(Table4[[#This Row],[ProductID]],Products!A:A,Products!E:E,"Not Found")</f>
        <v>318.05</v>
      </c>
      <c r="S4799">
        <f>_xlfn.XLOOKUP(Table4[[#This Row],[ProductID]],Products!A:A,Products!F:F, "Not Found")</f>
        <v>187.34</v>
      </c>
      <c r="T4799" t="str">
        <f>_xlfn.XLOOKUP(Table4[[#This Row],[CustomerID]],Customers!A:A,Customers!D:D, "Not Found")</f>
        <v>M</v>
      </c>
      <c r="U4799" s="6">
        <f>_xlfn.XLOOKUP(Table4[[#This Row],[CustomerID]],Customers!A:A,Customers!E:E, "Not Found")</f>
        <v>27633</v>
      </c>
      <c r="V4799">
        <f ca="1">DATEDIF(Table4[[#This Row],[CustomerBirthday]], TODAY(), "Y")</f>
        <v>50</v>
      </c>
      <c r="W4799" t="str" cm="1">
        <f t="array" aca="1" ref="W4799" ca="1">_xlfn.IFS(Table4[[#This Row],[Age]]&lt;25, "Under 25",Table4[[#This Row],[Age]]=34, "25-34", Table4[[#This Row],[Age]]&lt;=49, "35-49", Table4[[#This Row],[Age]]&lt;=64, "50-64", Table4[[#This Row],[Age]]&gt;=65, "65+")</f>
        <v>50-64</v>
      </c>
      <c r="X4799" t="str">
        <f>_xlfn.XLOOKUP(Table4[[#This Row],[StoreID]],Stores!A:A,Stores!B:B, "Not found")</f>
        <v>MegaMart Peckmouth</v>
      </c>
      <c r="Y4799" t="str">
        <f>_xlfn.XLOOKUP(Table4[[#This Row],[StoreID]],Stores!A:A,Stores!C:C, "Not Found")</f>
        <v>Peckmouth</v>
      </c>
      <c r="Z4799" t="str">
        <f>_xlfn.XLOOKUP(Table4[[#This Row],[StoreID]],Stores!A:A,Stores!D:D, "Not Found")</f>
        <v>East</v>
      </c>
    </row>
    <row r="4800" spans="1:26">
      <c r="A4800" t="s">
        <v>5666</v>
      </c>
      <c r="B4800" s="1">
        <v>45557</v>
      </c>
      <c r="C4800" t="s">
        <v>589</v>
      </c>
      <c r="D4800" t="s">
        <v>764</v>
      </c>
      <c r="E4800" t="s">
        <v>842</v>
      </c>
      <c r="F4800">
        <v>3</v>
      </c>
      <c r="G4800">
        <v>0</v>
      </c>
      <c r="H4800" t="s">
        <v>875</v>
      </c>
      <c r="I4800" s="4">
        <f>Table4[[#This Row],[Quantity]]*Table4[[#This Row],[UnitPrice]]</f>
        <v>971.76</v>
      </c>
      <c r="J4800" s="4">
        <f>Table4[[#This Row],[Gross Revenue]]*(1-Table4[[#This Row],[Discount]])</f>
        <v>971.76</v>
      </c>
      <c r="K4800" s="4">
        <f>Table4[[#This Row],[Quantity]]*Table4[[#This Row],[CostPrice]]</f>
        <v>728.93999999999994</v>
      </c>
      <c r="L4800" s="4">
        <f>Table4[[#This Row],[Net Revenue]]-Table4[[#This Row],[Total Cost]]</f>
        <v>242.82000000000005</v>
      </c>
      <c r="M4800" t="str">
        <f>_xlfn.XLOOKUP(Table4[[#This Row],[ProductID]], Products!A:A,Products!B:B, "Not Found")</f>
        <v>Simple Accessories</v>
      </c>
      <c r="N4800" t="str">
        <f>TEXT(Table4[[#This Row],[Date]], "mmm")</f>
        <v>Sep</v>
      </c>
      <c r="O4800" t="str">
        <f>TEXT(Table4[[#This Row],[Date]], "yyyy")</f>
        <v>2024</v>
      </c>
      <c r="P4800" t="str">
        <f>_xlfn.XLOOKUP(Table4[[#This Row],[ProductID]],Products!A:A,Products!C:C, "Not Found")</f>
        <v>Fashion</v>
      </c>
      <c r="Q4800" t="str">
        <f>_xlfn.XLOOKUP(Table4[[#This Row],[ProductID]],Products!A:A,Products!D:D,"Not Found")</f>
        <v>Accessories</v>
      </c>
      <c r="R4800">
        <f>_xlfn.XLOOKUP(Table4[[#This Row],[ProductID]],Products!A:A,Products!E:E,"Not Found")</f>
        <v>323.92</v>
      </c>
      <c r="S4800">
        <f>_xlfn.XLOOKUP(Table4[[#This Row],[ProductID]],Products!A:A,Products!F:F, "Not Found")</f>
        <v>242.98</v>
      </c>
      <c r="T4800" t="str">
        <f>_xlfn.XLOOKUP(Table4[[#This Row],[CustomerID]],Customers!A:A,Customers!D:D, "Not Found")</f>
        <v>M</v>
      </c>
      <c r="U4800" s="6">
        <f>_xlfn.XLOOKUP(Table4[[#This Row],[CustomerID]],Customers!A:A,Customers!E:E, "Not Found")</f>
        <v>26659</v>
      </c>
      <c r="V4800">
        <f ca="1">DATEDIF(Table4[[#This Row],[CustomerBirthday]], TODAY(), "Y")</f>
        <v>53</v>
      </c>
      <c r="W4800" t="str" cm="1">
        <f t="array" aca="1" ref="W4800" ca="1">_xlfn.IFS(Table4[[#This Row],[Age]]&lt;25, "Under 25",Table4[[#This Row],[Age]]=34, "25-34", Table4[[#This Row],[Age]]&lt;=49, "35-49", Table4[[#This Row],[Age]]&lt;=64, "50-64", Table4[[#This Row],[Age]]&gt;=65, "65+")</f>
        <v>50-64</v>
      </c>
      <c r="X4800" t="str">
        <f>_xlfn.XLOOKUP(Table4[[#This Row],[StoreID]],Stores!A:A,Stores!B:B, "Not found")</f>
        <v>MegaMart Brianahaven</v>
      </c>
      <c r="Y4800" t="str">
        <f>_xlfn.XLOOKUP(Table4[[#This Row],[StoreID]],Stores!A:A,Stores!C:C, "Not Found")</f>
        <v>Brianahaven</v>
      </c>
      <c r="Z4800" t="str">
        <f>_xlfn.XLOOKUP(Table4[[#This Row],[StoreID]],Stores!A:A,Stores!D:D, "Not Found")</f>
        <v>North</v>
      </c>
    </row>
    <row r="4801" spans="1:26">
      <c r="A4801" t="s">
        <v>5667</v>
      </c>
      <c r="B4801" s="1">
        <v>45586</v>
      </c>
      <c r="C4801" t="s">
        <v>403</v>
      </c>
      <c r="D4801" t="s">
        <v>753</v>
      </c>
      <c r="E4801" t="s">
        <v>846</v>
      </c>
      <c r="F4801">
        <v>1</v>
      </c>
      <c r="G4801">
        <v>0.15</v>
      </c>
      <c r="H4801" t="s">
        <v>875</v>
      </c>
      <c r="I4801" s="4">
        <f>Table4[[#This Row],[Quantity]]*Table4[[#This Row],[UnitPrice]]</f>
        <v>270.45</v>
      </c>
      <c r="J4801" s="4">
        <f>Table4[[#This Row],[Gross Revenue]]*(1-Table4[[#This Row],[Discount]])</f>
        <v>229.88249999999999</v>
      </c>
      <c r="K4801" s="4">
        <f>Table4[[#This Row],[Quantity]]*Table4[[#This Row],[CostPrice]]</f>
        <v>187.6</v>
      </c>
      <c r="L4801" s="4">
        <f>Table4[[#This Row],[Net Revenue]]-Table4[[#This Row],[Total Cost]]</f>
        <v>42.282499999999999</v>
      </c>
      <c r="M4801" t="str">
        <f>_xlfn.XLOOKUP(Table4[[#This Row],[ProductID]], Products!A:A,Products!B:B, "Not Found")</f>
        <v>Whether Bags</v>
      </c>
      <c r="N4801" t="str">
        <f>TEXT(Table4[[#This Row],[Date]], "mmm")</f>
        <v>Oct</v>
      </c>
      <c r="O4801" t="str">
        <f>TEXT(Table4[[#This Row],[Date]], "yyyy")</f>
        <v>2024</v>
      </c>
      <c r="P4801" t="str">
        <f>_xlfn.XLOOKUP(Table4[[#This Row],[ProductID]],Products!A:A,Products!C:C, "Not Found")</f>
        <v>Fashion</v>
      </c>
      <c r="Q4801" t="str">
        <f>_xlfn.XLOOKUP(Table4[[#This Row],[ProductID]],Products!A:A,Products!D:D,"Not Found")</f>
        <v>Bags</v>
      </c>
      <c r="R4801">
        <f>_xlfn.XLOOKUP(Table4[[#This Row],[ProductID]],Products!A:A,Products!E:E,"Not Found")</f>
        <v>270.45</v>
      </c>
      <c r="S4801">
        <f>_xlfn.XLOOKUP(Table4[[#This Row],[ProductID]],Products!A:A,Products!F:F, "Not Found")</f>
        <v>187.6</v>
      </c>
      <c r="T4801" t="str">
        <f>_xlfn.XLOOKUP(Table4[[#This Row],[CustomerID]],Customers!A:A,Customers!D:D, "Not Found")</f>
        <v>M</v>
      </c>
      <c r="U4801" s="6">
        <f>_xlfn.XLOOKUP(Table4[[#This Row],[CustomerID]],Customers!A:A,Customers!E:E, "Not Found")</f>
        <v>22241</v>
      </c>
      <c r="V4801">
        <f ca="1">DATEDIF(Table4[[#This Row],[CustomerBirthday]], TODAY(), "Y")</f>
        <v>65</v>
      </c>
      <c r="W4801" t="str" cm="1">
        <f t="array" aca="1" ref="W4801" ca="1">_xlfn.IFS(Table4[[#This Row],[Age]]&lt;25, "Under 25",Table4[[#This Row],[Age]]=34, "25-34", Table4[[#This Row],[Age]]&lt;=49, "35-49", Table4[[#This Row],[Age]]&lt;=64, "50-64", Table4[[#This Row],[Age]]&gt;=65, "65+")</f>
        <v>65+</v>
      </c>
      <c r="X4801" t="str">
        <f>_xlfn.XLOOKUP(Table4[[#This Row],[StoreID]],Stores!A:A,Stores!B:B, "Not found")</f>
        <v>MegaMart Johnmouth</v>
      </c>
      <c r="Y4801" t="str">
        <f>_xlfn.XLOOKUP(Table4[[#This Row],[StoreID]],Stores!A:A,Stores!C:C, "Not Found")</f>
        <v>Johnmouth</v>
      </c>
      <c r="Z4801" t="str">
        <f>_xlfn.XLOOKUP(Table4[[#This Row],[StoreID]],Stores!A:A,Stores!D:D, "Not Found")</f>
        <v>East</v>
      </c>
    </row>
    <row r="4802" spans="1:26">
      <c r="A4802" t="s">
        <v>5668</v>
      </c>
      <c r="B4802" s="1">
        <v>45754</v>
      </c>
      <c r="C4802" t="s">
        <v>653</v>
      </c>
      <c r="D4802" t="s">
        <v>722</v>
      </c>
      <c r="E4802" t="s">
        <v>846</v>
      </c>
      <c r="F4802">
        <v>4</v>
      </c>
      <c r="G4802">
        <v>0</v>
      </c>
      <c r="H4802" t="s">
        <v>871</v>
      </c>
      <c r="I4802" s="4">
        <f>Table4[[#This Row],[Quantity]]*Table4[[#This Row],[UnitPrice]]</f>
        <v>7415.08</v>
      </c>
      <c r="J4802" s="4">
        <f>Table4[[#This Row],[Gross Revenue]]*(1-Table4[[#This Row],[Discount]])</f>
        <v>7415.08</v>
      </c>
      <c r="K4802" s="4">
        <f>Table4[[#This Row],[Quantity]]*Table4[[#This Row],[CostPrice]]</f>
        <v>5454.08</v>
      </c>
      <c r="L4802" s="4">
        <f>Table4[[#This Row],[Net Revenue]]-Table4[[#This Row],[Total Cost]]</f>
        <v>1961</v>
      </c>
      <c r="M4802" t="str">
        <f>_xlfn.XLOOKUP(Table4[[#This Row],[ProductID]], Products!A:A,Products!B:B, "Not Found")</f>
        <v>Four Accessories</v>
      </c>
      <c r="N4802" t="str">
        <f>TEXT(Table4[[#This Row],[Date]], "mmm")</f>
        <v>Apr</v>
      </c>
      <c r="O4802" t="str">
        <f>TEXT(Table4[[#This Row],[Date]], "yyyy")</f>
        <v>2025</v>
      </c>
      <c r="P4802" t="str">
        <f>_xlfn.XLOOKUP(Table4[[#This Row],[ProductID]],Products!A:A,Products!C:C, "Not Found")</f>
        <v>Fashion</v>
      </c>
      <c r="Q4802" t="str">
        <f>_xlfn.XLOOKUP(Table4[[#This Row],[ProductID]],Products!A:A,Products!D:D,"Not Found")</f>
        <v>Accessories</v>
      </c>
      <c r="R4802">
        <f>_xlfn.XLOOKUP(Table4[[#This Row],[ProductID]],Products!A:A,Products!E:E,"Not Found")</f>
        <v>1853.77</v>
      </c>
      <c r="S4802">
        <f>_xlfn.XLOOKUP(Table4[[#This Row],[ProductID]],Products!A:A,Products!F:F, "Not Found")</f>
        <v>1363.52</v>
      </c>
      <c r="T4802" t="str">
        <f>_xlfn.XLOOKUP(Table4[[#This Row],[CustomerID]],Customers!A:A,Customers!D:D, "Not Found")</f>
        <v>F</v>
      </c>
      <c r="U4802" s="6">
        <f>_xlfn.XLOOKUP(Table4[[#This Row],[CustomerID]],Customers!A:A,Customers!E:E, "Not Found")</f>
        <v>27579</v>
      </c>
      <c r="V4802">
        <f ca="1">DATEDIF(Table4[[#This Row],[CustomerBirthday]], TODAY(), "Y")</f>
        <v>51</v>
      </c>
      <c r="W4802" t="str" cm="1">
        <f t="array" aca="1" ref="W4802" ca="1">_xlfn.IFS(Table4[[#This Row],[Age]]&lt;25, "Under 25",Table4[[#This Row],[Age]]=34, "25-34", Table4[[#This Row],[Age]]&lt;=49, "35-49", Table4[[#This Row],[Age]]&lt;=64, "50-64", Table4[[#This Row],[Age]]&gt;=65, "65+")</f>
        <v>50-64</v>
      </c>
      <c r="X4802" t="str">
        <f>_xlfn.XLOOKUP(Table4[[#This Row],[StoreID]],Stores!A:A,Stores!B:B, "Not found")</f>
        <v>MegaMart Johnmouth</v>
      </c>
      <c r="Y4802" t="str">
        <f>_xlfn.XLOOKUP(Table4[[#This Row],[StoreID]],Stores!A:A,Stores!C:C, "Not Found")</f>
        <v>Johnmouth</v>
      </c>
      <c r="Z4802" t="str">
        <f>_xlfn.XLOOKUP(Table4[[#This Row],[StoreID]],Stores!A:A,Stores!D:D, "Not Found")</f>
        <v>East</v>
      </c>
    </row>
    <row r="4803" spans="1:26">
      <c r="A4803" t="s">
        <v>5669</v>
      </c>
      <c r="B4803" s="1">
        <v>45841</v>
      </c>
      <c r="C4803" t="s">
        <v>449</v>
      </c>
      <c r="D4803" t="s">
        <v>766</v>
      </c>
      <c r="E4803" t="s">
        <v>842</v>
      </c>
      <c r="F4803">
        <v>4</v>
      </c>
      <c r="G4803">
        <v>0.05</v>
      </c>
      <c r="H4803" t="s">
        <v>875</v>
      </c>
      <c r="I4803" s="4">
        <f>Table4[[#This Row],[Quantity]]*Table4[[#This Row],[UnitPrice]]</f>
        <v>4908.96</v>
      </c>
      <c r="J4803" s="4">
        <f>Table4[[#This Row],[Gross Revenue]]*(1-Table4[[#This Row],[Discount]])</f>
        <v>4663.5119999999997</v>
      </c>
      <c r="K4803" s="4">
        <f>Table4[[#This Row],[Quantity]]*Table4[[#This Row],[CostPrice]]</f>
        <v>3908.36</v>
      </c>
      <c r="L4803" s="4">
        <f>Table4[[#This Row],[Net Revenue]]-Table4[[#This Row],[Total Cost]]</f>
        <v>755.15199999999959</v>
      </c>
      <c r="M4803" t="str">
        <f>_xlfn.XLOOKUP(Table4[[#This Row],[ProductID]], Products!A:A,Products!B:B, "Not Found")</f>
        <v>Firm Dairy</v>
      </c>
      <c r="N4803" t="str">
        <f>TEXT(Table4[[#This Row],[Date]], "mmm")</f>
        <v>Jul</v>
      </c>
      <c r="O4803" t="str">
        <f>TEXT(Table4[[#This Row],[Date]], "yyyy")</f>
        <v>2025</v>
      </c>
      <c r="P4803" t="str">
        <f>_xlfn.XLOOKUP(Table4[[#This Row],[ProductID]],Products!A:A,Products!C:C, "Not Found")</f>
        <v>Groceries</v>
      </c>
      <c r="Q4803" t="str">
        <f>_xlfn.XLOOKUP(Table4[[#This Row],[ProductID]],Products!A:A,Products!D:D,"Not Found")</f>
        <v>Dairy</v>
      </c>
      <c r="R4803">
        <f>_xlfn.XLOOKUP(Table4[[#This Row],[ProductID]],Products!A:A,Products!E:E,"Not Found")</f>
        <v>1227.24</v>
      </c>
      <c r="S4803">
        <f>_xlfn.XLOOKUP(Table4[[#This Row],[ProductID]],Products!A:A,Products!F:F, "Not Found")</f>
        <v>977.09</v>
      </c>
      <c r="T4803" t="str">
        <f>_xlfn.XLOOKUP(Table4[[#This Row],[CustomerID]],Customers!A:A,Customers!D:D, "Not Found")</f>
        <v>M</v>
      </c>
      <c r="U4803" s="6">
        <f>_xlfn.XLOOKUP(Table4[[#This Row],[CustomerID]],Customers!A:A,Customers!E:E, "Not Found")</f>
        <v>24531</v>
      </c>
      <c r="V4803">
        <f ca="1">DATEDIF(Table4[[#This Row],[CustomerBirthday]], TODAY(), "Y")</f>
        <v>59</v>
      </c>
      <c r="W4803" t="str" cm="1">
        <f t="array" aca="1" ref="W4803" ca="1">_xlfn.IFS(Table4[[#This Row],[Age]]&lt;25, "Under 25",Table4[[#This Row],[Age]]=34, "25-34", Table4[[#This Row],[Age]]&lt;=49, "35-49", Table4[[#This Row],[Age]]&lt;=64, "50-64", Table4[[#This Row],[Age]]&gt;=65, "65+")</f>
        <v>50-64</v>
      </c>
      <c r="X4803" t="str">
        <f>_xlfn.XLOOKUP(Table4[[#This Row],[StoreID]],Stores!A:A,Stores!B:B, "Not found")</f>
        <v>MegaMart Brianahaven</v>
      </c>
      <c r="Y4803" t="str">
        <f>_xlfn.XLOOKUP(Table4[[#This Row],[StoreID]],Stores!A:A,Stores!C:C, "Not Found")</f>
        <v>Brianahaven</v>
      </c>
      <c r="Z4803" t="str">
        <f>_xlfn.XLOOKUP(Table4[[#This Row],[StoreID]],Stores!A:A,Stores!D:D, "Not Found")</f>
        <v>North</v>
      </c>
    </row>
    <row r="4804" spans="1:26">
      <c r="A4804" t="s">
        <v>5670</v>
      </c>
      <c r="B4804" s="1">
        <v>45691</v>
      </c>
      <c r="C4804" t="s">
        <v>520</v>
      </c>
      <c r="D4804" t="s">
        <v>725</v>
      </c>
      <c r="E4804" t="s">
        <v>831</v>
      </c>
      <c r="F4804">
        <v>5</v>
      </c>
      <c r="G4804">
        <v>0.05</v>
      </c>
      <c r="H4804" t="s">
        <v>875</v>
      </c>
      <c r="I4804" s="4">
        <f>Table4[[#This Row],[Quantity]]*Table4[[#This Row],[UnitPrice]]</f>
        <v>6981.1</v>
      </c>
      <c r="J4804" s="4">
        <f>Table4[[#This Row],[Gross Revenue]]*(1-Table4[[#This Row],[Discount]])</f>
        <v>6632.0450000000001</v>
      </c>
      <c r="K4804" s="4">
        <f>Table4[[#This Row],[Quantity]]*Table4[[#This Row],[CostPrice]]</f>
        <v>5020.45</v>
      </c>
      <c r="L4804" s="4">
        <f>Table4[[#This Row],[Net Revenue]]-Table4[[#This Row],[Total Cost]]</f>
        <v>1611.5950000000003</v>
      </c>
      <c r="M4804" t="str">
        <f>_xlfn.XLOOKUP(Table4[[#This Row],[ProductID]], Products!A:A,Products!B:B, "Not Found")</f>
        <v>Knowledge Bags</v>
      </c>
      <c r="N4804" t="str">
        <f>TEXT(Table4[[#This Row],[Date]], "mmm")</f>
        <v>Feb</v>
      </c>
      <c r="O4804" t="str">
        <f>TEXT(Table4[[#This Row],[Date]], "yyyy")</f>
        <v>2025</v>
      </c>
      <c r="P4804" t="str">
        <f>_xlfn.XLOOKUP(Table4[[#This Row],[ProductID]],Products!A:A,Products!C:C, "Not Found")</f>
        <v>Fashion</v>
      </c>
      <c r="Q4804" t="str">
        <f>_xlfn.XLOOKUP(Table4[[#This Row],[ProductID]],Products!A:A,Products!D:D,"Not Found")</f>
        <v>Bags</v>
      </c>
      <c r="R4804">
        <f>_xlfn.XLOOKUP(Table4[[#This Row],[ProductID]],Products!A:A,Products!E:E,"Not Found")</f>
        <v>1396.22</v>
      </c>
      <c r="S4804">
        <f>_xlfn.XLOOKUP(Table4[[#This Row],[ProductID]],Products!A:A,Products!F:F, "Not Found")</f>
        <v>1004.09</v>
      </c>
      <c r="T4804" t="str">
        <f>_xlfn.XLOOKUP(Table4[[#This Row],[CustomerID]],Customers!A:A,Customers!D:D, "Not Found")</f>
        <v>M</v>
      </c>
      <c r="U4804" s="6">
        <f>_xlfn.XLOOKUP(Table4[[#This Row],[CustomerID]],Customers!A:A,Customers!E:E, "Not Found")</f>
        <v>22435</v>
      </c>
      <c r="V4804">
        <f ca="1">DATEDIF(Table4[[#This Row],[CustomerBirthday]], TODAY(), "Y")</f>
        <v>65</v>
      </c>
      <c r="W4804" t="str" cm="1">
        <f t="array" aca="1" ref="W4804" ca="1">_xlfn.IFS(Table4[[#This Row],[Age]]&lt;25, "Under 25",Table4[[#This Row],[Age]]=34, "25-34", Table4[[#This Row],[Age]]&lt;=49, "35-49", Table4[[#This Row],[Age]]&lt;=64, "50-64", Table4[[#This Row],[Age]]&gt;=65, "65+")</f>
        <v>65+</v>
      </c>
      <c r="X4804" t="str">
        <f>_xlfn.XLOOKUP(Table4[[#This Row],[StoreID]],Stores!A:A,Stores!B:B, "Not found")</f>
        <v>MegaMart Jimenezborough</v>
      </c>
      <c r="Y4804" t="str">
        <f>_xlfn.XLOOKUP(Table4[[#This Row],[StoreID]],Stores!A:A,Stores!C:C, "Not Found")</f>
        <v>Jimenezborough</v>
      </c>
      <c r="Z4804" t="str">
        <f>_xlfn.XLOOKUP(Table4[[#This Row],[StoreID]],Stores!A:A,Stores!D:D, "Not Found")</f>
        <v>South</v>
      </c>
    </row>
    <row r="4805" spans="1:26">
      <c r="A4805" t="s">
        <v>5671</v>
      </c>
      <c r="B4805" s="1">
        <v>45247</v>
      </c>
      <c r="C4805" t="s">
        <v>238</v>
      </c>
      <c r="D4805" t="s">
        <v>792</v>
      </c>
      <c r="E4805" t="s">
        <v>846</v>
      </c>
      <c r="F4805">
        <v>1</v>
      </c>
      <c r="G4805">
        <v>0.15</v>
      </c>
      <c r="H4805" t="s">
        <v>875</v>
      </c>
      <c r="I4805" s="4">
        <f>Table4[[#This Row],[Quantity]]*Table4[[#This Row],[UnitPrice]]</f>
        <v>1798.97</v>
      </c>
      <c r="J4805" s="4">
        <f>Table4[[#This Row],[Gross Revenue]]*(1-Table4[[#This Row],[Discount]])</f>
        <v>1529.1244999999999</v>
      </c>
      <c r="K4805" s="4">
        <f>Table4[[#This Row],[Quantity]]*Table4[[#This Row],[CostPrice]]</f>
        <v>1329.15</v>
      </c>
      <c r="L4805" s="4">
        <f>Table4[[#This Row],[Net Revenue]]-Table4[[#This Row],[Total Cost]]</f>
        <v>199.97449999999981</v>
      </c>
      <c r="M4805" t="str">
        <f>_xlfn.XLOOKUP(Table4[[#This Row],[ProductID]], Products!A:A,Products!B:B, "Not Found")</f>
        <v>Beat Accessories</v>
      </c>
      <c r="N4805" t="str">
        <f>TEXT(Table4[[#This Row],[Date]], "mmm")</f>
        <v>Nov</v>
      </c>
      <c r="O4805" t="str">
        <f>TEXT(Table4[[#This Row],[Date]], "yyyy")</f>
        <v>2023</v>
      </c>
      <c r="P4805" t="str">
        <f>_xlfn.XLOOKUP(Table4[[#This Row],[ProductID]],Products!A:A,Products!C:C, "Not Found")</f>
        <v>Fashion</v>
      </c>
      <c r="Q4805" t="str">
        <f>_xlfn.XLOOKUP(Table4[[#This Row],[ProductID]],Products!A:A,Products!D:D,"Not Found")</f>
        <v>Accessories</v>
      </c>
      <c r="R4805">
        <f>_xlfn.XLOOKUP(Table4[[#This Row],[ProductID]],Products!A:A,Products!E:E,"Not Found")</f>
        <v>1798.97</v>
      </c>
      <c r="S4805">
        <f>_xlfn.XLOOKUP(Table4[[#This Row],[ProductID]],Products!A:A,Products!F:F, "Not Found")</f>
        <v>1329.15</v>
      </c>
      <c r="T4805" t="str">
        <f>_xlfn.XLOOKUP(Table4[[#This Row],[CustomerID]],Customers!A:A,Customers!D:D, "Not Found")</f>
        <v>M</v>
      </c>
      <c r="U4805" s="6">
        <f>_xlfn.XLOOKUP(Table4[[#This Row],[CustomerID]],Customers!A:A,Customers!E:E, "Not Found")</f>
        <v>36698</v>
      </c>
      <c r="V4805">
        <f ca="1">DATEDIF(Table4[[#This Row],[CustomerBirthday]], TODAY(), "Y")</f>
        <v>26</v>
      </c>
      <c r="W4805" t="str" cm="1">
        <f t="array" aca="1" ref="W4805" ca="1">_xlfn.IFS(Table4[[#This Row],[Age]]&lt;25, "Under 25",Table4[[#This Row],[Age]]=34, "25-34", Table4[[#This Row],[Age]]&lt;=49, "35-49", Table4[[#This Row],[Age]]&lt;=64, "50-64", Table4[[#This Row],[Age]]&gt;=65, "65+")</f>
        <v>35-49</v>
      </c>
      <c r="X4805" t="str">
        <f>_xlfn.XLOOKUP(Table4[[#This Row],[StoreID]],Stores!A:A,Stores!B:B, "Not found")</f>
        <v>MegaMart Johnmouth</v>
      </c>
      <c r="Y4805" t="str">
        <f>_xlfn.XLOOKUP(Table4[[#This Row],[StoreID]],Stores!A:A,Stores!C:C, "Not Found")</f>
        <v>Johnmouth</v>
      </c>
      <c r="Z4805" t="str">
        <f>_xlfn.XLOOKUP(Table4[[#This Row],[StoreID]],Stores!A:A,Stores!D:D, "Not Found")</f>
        <v>East</v>
      </c>
    </row>
    <row r="4806" spans="1:26">
      <c r="A4806" t="s">
        <v>5672</v>
      </c>
      <c r="B4806" s="1">
        <v>45877</v>
      </c>
      <c r="C4806" t="s">
        <v>582</v>
      </c>
      <c r="D4806" t="s">
        <v>755</v>
      </c>
      <c r="E4806" t="s">
        <v>835</v>
      </c>
      <c r="F4806">
        <v>4</v>
      </c>
      <c r="G4806">
        <v>0.05</v>
      </c>
      <c r="H4806" t="s">
        <v>865</v>
      </c>
      <c r="I4806" s="4">
        <f>Table4[[#This Row],[Quantity]]*Table4[[#This Row],[UnitPrice]]</f>
        <v>7435</v>
      </c>
      <c r="J4806" s="4">
        <f>Table4[[#This Row],[Gross Revenue]]*(1-Table4[[#This Row],[Discount]])</f>
        <v>7063.25</v>
      </c>
      <c r="K4806" s="4">
        <f>Table4[[#This Row],[Quantity]]*Table4[[#This Row],[CostPrice]]</f>
        <v>5804.64</v>
      </c>
      <c r="L4806" s="4">
        <f>Table4[[#This Row],[Net Revenue]]-Table4[[#This Row],[Total Cost]]</f>
        <v>1258.6099999999997</v>
      </c>
      <c r="M4806" t="str">
        <f>_xlfn.XLOOKUP(Table4[[#This Row],[ProductID]], Products!A:A,Products!B:B, "Not Found")</f>
        <v>House Accessories</v>
      </c>
      <c r="N4806" t="str">
        <f>TEXT(Table4[[#This Row],[Date]], "mmm")</f>
        <v>Aug</v>
      </c>
      <c r="O4806" t="str">
        <f>TEXT(Table4[[#This Row],[Date]], "yyyy")</f>
        <v>2025</v>
      </c>
      <c r="P4806" t="str">
        <f>_xlfn.XLOOKUP(Table4[[#This Row],[ProductID]],Products!A:A,Products!C:C, "Not Found")</f>
        <v>Fashion</v>
      </c>
      <c r="Q4806" t="str">
        <f>_xlfn.XLOOKUP(Table4[[#This Row],[ProductID]],Products!A:A,Products!D:D,"Not Found")</f>
        <v>Accessories</v>
      </c>
      <c r="R4806">
        <f>_xlfn.XLOOKUP(Table4[[#This Row],[ProductID]],Products!A:A,Products!E:E,"Not Found")</f>
        <v>1858.75</v>
      </c>
      <c r="S4806">
        <f>_xlfn.XLOOKUP(Table4[[#This Row],[ProductID]],Products!A:A,Products!F:F, "Not Found")</f>
        <v>1451.16</v>
      </c>
      <c r="T4806" t="str">
        <f>_xlfn.XLOOKUP(Table4[[#This Row],[CustomerID]],Customers!A:A,Customers!D:D, "Not Found")</f>
        <v>F</v>
      </c>
      <c r="U4806" s="6">
        <f>_xlfn.XLOOKUP(Table4[[#This Row],[CustomerID]],Customers!A:A,Customers!E:E, "Not Found")</f>
        <v>31328</v>
      </c>
      <c r="V4806">
        <f ca="1">DATEDIF(Table4[[#This Row],[CustomerBirthday]], TODAY(), "Y")</f>
        <v>40</v>
      </c>
      <c r="W4806" t="str" cm="1">
        <f t="array" aca="1" ref="W4806" ca="1">_xlfn.IFS(Table4[[#This Row],[Age]]&lt;25, "Under 25",Table4[[#This Row],[Age]]=34, "25-34", Table4[[#This Row],[Age]]&lt;=49, "35-49", Table4[[#This Row],[Age]]&lt;=64, "50-64", Table4[[#This Row],[Age]]&gt;=65, "65+")</f>
        <v>35-49</v>
      </c>
      <c r="X4806" t="str">
        <f>_xlfn.XLOOKUP(Table4[[#This Row],[StoreID]],Stores!A:A,Stores!B:B, "Not found")</f>
        <v>MegaMart Peckmouth</v>
      </c>
      <c r="Y4806" t="str">
        <f>_xlfn.XLOOKUP(Table4[[#This Row],[StoreID]],Stores!A:A,Stores!C:C, "Not Found")</f>
        <v>Peckmouth</v>
      </c>
      <c r="Z4806" t="str">
        <f>_xlfn.XLOOKUP(Table4[[#This Row],[StoreID]],Stores!A:A,Stores!D:D, "Not Found")</f>
        <v>East</v>
      </c>
    </row>
    <row r="4807" spans="1:26">
      <c r="A4807" t="s">
        <v>5673</v>
      </c>
      <c r="B4807" s="1">
        <v>45869</v>
      </c>
      <c r="C4807" t="s">
        <v>274</v>
      </c>
      <c r="D4807" t="s">
        <v>745</v>
      </c>
      <c r="E4807" t="s">
        <v>839</v>
      </c>
      <c r="F4807">
        <v>2</v>
      </c>
      <c r="G4807">
        <v>0.1</v>
      </c>
      <c r="H4807" t="s">
        <v>868</v>
      </c>
      <c r="I4807" s="4">
        <f>Table4[[#This Row],[Quantity]]*Table4[[#This Row],[UnitPrice]]</f>
        <v>2386.1799999999998</v>
      </c>
      <c r="J4807" s="4">
        <f>Table4[[#This Row],[Gross Revenue]]*(1-Table4[[#This Row],[Discount]])</f>
        <v>2147.5619999999999</v>
      </c>
      <c r="K4807" s="4">
        <f>Table4[[#This Row],[Quantity]]*Table4[[#This Row],[CostPrice]]</f>
        <v>1636.48</v>
      </c>
      <c r="L4807" s="4">
        <f>Table4[[#This Row],[Net Revenue]]-Table4[[#This Row],[Total Cost]]</f>
        <v>511.08199999999988</v>
      </c>
      <c r="M4807" t="str">
        <f>_xlfn.XLOOKUP(Table4[[#This Row],[ProductID]], Products!A:A,Products!B:B, "Not Found")</f>
        <v>Above Camera</v>
      </c>
      <c r="N4807" t="str">
        <f>TEXT(Table4[[#This Row],[Date]], "mmm")</f>
        <v>Jul</v>
      </c>
      <c r="O4807" t="str">
        <f>TEXT(Table4[[#This Row],[Date]], "yyyy")</f>
        <v>2025</v>
      </c>
      <c r="P4807" t="str">
        <f>_xlfn.XLOOKUP(Table4[[#This Row],[ProductID]],Products!A:A,Products!C:C, "Not Found")</f>
        <v>Electronics</v>
      </c>
      <c r="Q4807" t="str">
        <f>_xlfn.XLOOKUP(Table4[[#This Row],[ProductID]],Products!A:A,Products!D:D,"Not Found")</f>
        <v>Camera</v>
      </c>
      <c r="R4807">
        <f>_xlfn.XLOOKUP(Table4[[#This Row],[ProductID]],Products!A:A,Products!E:E,"Not Found")</f>
        <v>1193.0899999999999</v>
      </c>
      <c r="S4807">
        <f>_xlfn.XLOOKUP(Table4[[#This Row],[ProductID]],Products!A:A,Products!F:F, "Not Found")</f>
        <v>818.24</v>
      </c>
      <c r="T4807" t="str">
        <f>_xlfn.XLOOKUP(Table4[[#This Row],[CustomerID]],Customers!A:A,Customers!D:D, "Not Found")</f>
        <v>F</v>
      </c>
      <c r="U4807" s="6">
        <f>_xlfn.XLOOKUP(Table4[[#This Row],[CustomerID]],Customers!A:A,Customers!E:E, "Not Found")</f>
        <v>34856</v>
      </c>
      <c r="V4807">
        <f ca="1">DATEDIF(Table4[[#This Row],[CustomerBirthday]], TODAY(), "Y")</f>
        <v>31</v>
      </c>
      <c r="W4807" t="str" cm="1">
        <f t="array" aca="1" ref="W4807" ca="1">_xlfn.IFS(Table4[[#This Row],[Age]]&lt;25, "Under 25",Table4[[#This Row],[Age]]=34, "25-34", Table4[[#This Row],[Age]]&lt;=49, "35-49", Table4[[#This Row],[Age]]&lt;=64, "50-64", Table4[[#This Row],[Age]]&gt;=65, "65+")</f>
        <v>35-49</v>
      </c>
      <c r="X4807" t="str">
        <f>_xlfn.XLOOKUP(Table4[[#This Row],[StoreID]],Stores!A:A,Stores!B:B, "Not found")</f>
        <v>MegaMart New Michele</v>
      </c>
      <c r="Y4807" t="str">
        <f>_xlfn.XLOOKUP(Table4[[#This Row],[StoreID]],Stores!A:A,Stores!C:C, "Not Found")</f>
        <v>New Michele</v>
      </c>
      <c r="Z4807" t="str">
        <f>_xlfn.XLOOKUP(Table4[[#This Row],[StoreID]],Stores!A:A,Stores!D:D, "Not Found")</f>
        <v>West</v>
      </c>
    </row>
    <row r="4808" spans="1:26">
      <c r="A4808" t="s">
        <v>5674</v>
      </c>
      <c r="B4808" s="1">
        <v>45890</v>
      </c>
      <c r="C4808" t="s">
        <v>579</v>
      </c>
      <c r="D4808" t="s">
        <v>764</v>
      </c>
      <c r="E4808" t="s">
        <v>835</v>
      </c>
      <c r="F4808">
        <v>3</v>
      </c>
      <c r="G4808">
        <v>0.1</v>
      </c>
      <c r="H4808" t="s">
        <v>868</v>
      </c>
      <c r="I4808" s="4">
        <f>Table4[[#This Row],[Quantity]]*Table4[[#This Row],[UnitPrice]]</f>
        <v>971.76</v>
      </c>
      <c r="J4808" s="4">
        <f>Table4[[#This Row],[Gross Revenue]]*(1-Table4[[#This Row],[Discount]])</f>
        <v>874.58400000000006</v>
      </c>
      <c r="K4808" s="4">
        <f>Table4[[#This Row],[Quantity]]*Table4[[#This Row],[CostPrice]]</f>
        <v>728.93999999999994</v>
      </c>
      <c r="L4808" s="4">
        <f>Table4[[#This Row],[Net Revenue]]-Table4[[#This Row],[Total Cost]]</f>
        <v>145.64400000000012</v>
      </c>
      <c r="M4808" t="str">
        <f>_xlfn.XLOOKUP(Table4[[#This Row],[ProductID]], Products!A:A,Products!B:B, "Not Found")</f>
        <v>Simple Accessories</v>
      </c>
      <c r="N4808" t="str">
        <f>TEXT(Table4[[#This Row],[Date]], "mmm")</f>
        <v>Aug</v>
      </c>
      <c r="O4808" t="str">
        <f>TEXT(Table4[[#This Row],[Date]], "yyyy")</f>
        <v>2025</v>
      </c>
      <c r="P4808" t="str">
        <f>_xlfn.XLOOKUP(Table4[[#This Row],[ProductID]],Products!A:A,Products!C:C, "Not Found")</f>
        <v>Fashion</v>
      </c>
      <c r="Q4808" t="str">
        <f>_xlfn.XLOOKUP(Table4[[#This Row],[ProductID]],Products!A:A,Products!D:D,"Not Found")</f>
        <v>Accessories</v>
      </c>
      <c r="R4808">
        <f>_xlfn.XLOOKUP(Table4[[#This Row],[ProductID]],Products!A:A,Products!E:E,"Not Found")</f>
        <v>323.92</v>
      </c>
      <c r="S4808">
        <f>_xlfn.XLOOKUP(Table4[[#This Row],[ProductID]],Products!A:A,Products!F:F, "Not Found")</f>
        <v>242.98</v>
      </c>
      <c r="T4808" t="str">
        <f>_xlfn.XLOOKUP(Table4[[#This Row],[CustomerID]],Customers!A:A,Customers!D:D, "Not Found")</f>
        <v>M</v>
      </c>
      <c r="U4808" s="6">
        <f>_xlfn.XLOOKUP(Table4[[#This Row],[CustomerID]],Customers!A:A,Customers!E:E, "Not Found")</f>
        <v>36768</v>
      </c>
      <c r="V4808">
        <f ca="1">DATEDIF(Table4[[#This Row],[CustomerBirthday]], TODAY(), "Y")</f>
        <v>25</v>
      </c>
      <c r="W4808" t="str" cm="1">
        <f t="array" aca="1" ref="W4808" ca="1">_xlfn.IFS(Table4[[#This Row],[Age]]&lt;25, "Under 25",Table4[[#This Row],[Age]]=34, "25-34", Table4[[#This Row],[Age]]&lt;=49, "35-49", Table4[[#This Row],[Age]]&lt;=64, "50-64", Table4[[#This Row],[Age]]&gt;=65, "65+")</f>
        <v>35-49</v>
      </c>
      <c r="X4808" t="str">
        <f>_xlfn.XLOOKUP(Table4[[#This Row],[StoreID]],Stores!A:A,Stores!B:B, "Not found")</f>
        <v>MegaMart Peckmouth</v>
      </c>
      <c r="Y4808" t="str">
        <f>_xlfn.XLOOKUP(Table4[[#This Row],[StoreID]],Stores!A:A,Stores!C:C, "Not Found")</f>
        <v>Peckmouth</v>
      </c>
      <c r="Z4808" t="str">
        <f>_xlfn.XLOOKUP(Table4[[#This Row],[StoreID]],Stores!A:A,Stores!D:D, "Not Found")</f>
        <v>East</v>
      </c>
    </row>
    <row r="4809" spans="1:26">
      <c r="A4809" t="s">
        <v>5675</v>
      </c>
      <c r="B4809" s="1">
        <v>45435</v>
      </c>
      <c r="C4809" t="s">
        <v>12</v>
      </c>
      <c r="D4809" t="s">
        <v>747</v>
      </c>
      <c r="E4809" t="s">
        <v>831</v>
      </c>
      <c r="F4809">
        <v>2</v>
      </c>
      <c r="G4809">
        <v>0</v>
      </c>
      <c r="H4809" t="s">
        <v>865</v>
      </c>
      <c r="I4809" s="4">
        <f>Table4[[#This Row],[Quantity]]*Table4[[#This Row],[UnitPrice]]</f>
        <v>2269.6</v>
      </c>
      <c r="J4809" s="4">
        <f>Table4[[#This Row],[Gross Revenue]]*(1-Table4[[#This Row],[Discount]])</f>
        <v>2269.6</v>
      </c>
      <c r="K4809" s="4">
        <f>Table4[[#This Row],[Quantity]]*Table4[[#This Row],[CostPrice]]</f>
        <v>1350.2</v>
      </c>
      <c r="L4809" s="4">
        <f>Table4[[#This Row],[Net Revenue]]-Table4[[#This Row],[Total Cost]]</f>
        <v>919.39999999999986</v>
      </c>
      <c r="M4809" t="str">
        <f>_xlfn.XLOOKUP(Table4[[#This Row],[ProductID]], Products!A:A,Products!B:B, "Not Found")</f>
        <v>World Watches</v>
      </c>
      <c r="N4809" t="str">
        <f>TEXT(Table4[[#This Row],[Date]], "mmm")</f>
        <v>May</v>
      </c>
      <c r="O4809" t="str">
        <f>TEXT(Table4[[#This Row],[Date]], "yyyy")</f>
        <v>2024</v>
      </c>
      <c r="P4809" t="str">
        <f>_xlfn.XLOOKUP(Table4[[#This Row],[ProductID]],Products!A:A,Products!C:C, "Not Found")</f>
        <v>Fashion</v>
      </c>
      <c r="Q4809" t="str">
        <f>_xlfn.XLOOKUP(Table4[[#This Row],[ProductID]],Products!A:A,Products!D:D,"Not Found")</f>
        <v>Watches</v>
      </c>
      <c r="R4809">
        <f>_xlfn.XLOOKUP(Table4[[#This Row],[ProductID]],Products!A:A,Products!E:E,"Not Found")</f>
        <v>1134.8</v>
      </c>
      <c r="S4809">
        <f>_xlfn.XLOOKUP(Table4[[#This Row],[ProductID]],Products!A:A,Products!F:F, "Not Found")</f>
        <v>675.1</v>
      </c>
      <c r="T4809" t="str">
        <f>_xlfn.XLOOKUP(Table4[[#This Row],[CustomerID]],Customers!A:A,Customers!D:D, "Not Found")</f>
        <v>M</v>
      </c>
      <c r="U4809" s="6">
        <f>_xlfn.XLOOKUP(Table4[[#This Row],[CustomerID]],Customers!A:A,Customers!E:E, "Not Found")</f>
        <v>21780</v>
      </c>
      <c r="V4809">
        <f ca="1">DATEDIF(Table4[[#This Row],[CustomerBirthday]], TODAY(), "Y")</f>
        <v>66</v>
      </c>
      <c r="W4809" t="str" cm="1">
        <f t="array" aca="1" ref="W4809" ca="1">_xlfn.IFS(Table4[[#This Row],[Age]]&lt;25, "Under 25",Table4[[#This Row],[Age]]=34, "25-34", Table4[[#This Row],[Age]]&lt;=49, "35-49", Table4[[#This Row],[Age]]&lt;=64, "50-64", Table4[[#This Row],[Age]]&gt;=65, "65+")</f>
        <v>65+</v>
      </c>
      <c r="X4809" t="str">
        <f>_xlfn.XLOOKUP(Table4[[#This Row],[StoreID]],Stores!A:A,Stores!B:B, "Not found")</f>
        <v>MegaMart Jimenezborough</v>
      </c>
      <c r="Y4809" t="str">
        <f>_xlfn.XLOOKUP(Table4[[#This Row],[StoreID]],Stores!A:A,Stores!C:C, "Not Found")</f>
        <v>Jimenezborough</v>
      </c>
      <c r="Z4809" t="str">
        <f>_xlfn.XLOOKUP(Table4[[#This Row],[StoreID]],Stores!A:A,Stores!D:D, "Not Found")</f>
        <v>South</v>
      </c>
    </row>
    <row r="4810" spans="1:26">
      <c r="A4810" t="s">
        <v>5676</v>
      </c>
      <c r="B4810" s="1">
        <v>45582</v>
      </c>
      <c r="C4810" t="s">
        <v>604</v>
      </c>
      <c r="D4810" t="s">
        <v>728</v>
      </c>
      <c r="E4810" t="s">
        <v>835</v>
      </c>
      <c r="F4810">
        <v>3</v>
      </c>
      <c r="G4810">
        <v>0.05</v>
      </c>
      <c r="H4810" t="s">
        <v>865</v>
      </c>
      <c r="I4810" s="4">
        <f>Table4[[#This Row],[Quantity]]*Table4[[#This Row],[UnitPrice]]</f>
        <v>954.15000000000009</v>
      </c>
      <c r="J4810" s="4">
        <f>Table4[[#This Row],[Gross Revenue]]*(1-Table4[[#This Row],[Discount]])</f>
        <v>906.4425</v>
      </c>
      <c r="K4810" s="4">
        <f>Table4[[#This Row],[Quantity]]*Table4[[#This Row],[CostPrice]]</f>
        <v>562.02</v>
      </c>
      <c r="L4810" s="4">
        <f>Table4[[#This Row],[Net Revenue]]-Table4[[#This Row],[Total Cost]]</f>
        <v>344.42250000000001</v>
      </c>
      <c r="M4810" t="str">
        <f>_xlfn.XLOOKUP(Table4[[#This Row],[ProductID]], Products!A:A,Products!B:B, "Not Found")</f>
        <v>Company Fruits</v>
      </c>
      <c r="N4810" t="str">
        <f>TEXT(Table4[[#This Row],[Date]], "mmm")</f>
        <v>Oct</v>
      </c>
      <c r="O4810" t="str">
        <f>TEXT(Table4[[#This Row],[Date]], "yyyy")</f>
        <v>2024</v>
      </c>
      <c r="P4810" t="str">
        <f>_xlfn.XLOOKUP(Table4[[#This Row],[ProductID]],Products!A:A,Products!C:C, "Not Found")</f>
        <v>Groceries</v>
      </c>
      <c r="Q4810" t="str">
        <f>_xlfn.XLOOKUP(Table4[[#This Row],[ProductID]],Products!A:A,Products!D:D,"Not Found")</f>
        <v>Fruits</v>
      </c>
      <c r="R4810">
        <f>_xlfn.XLOOKUP(Table4[[#This Row],[ProductID]],Products!A:A,Products!E:E,"Not Found")</f>
        <v>318.05</v>
      </c>
      <c r="S4810">
        <f>_xlfn.XLOOKUP(Table4[[#This Row],[ProductID]],Products!A:A,Products!F:F, "Not Found")</f>
        <v>187.34</v>
      </c>
      <c r="T4810" t="str">
        <f>_xlfn.XLOOKUP(Table4[[#This Row],[CustomerID]],Customers!A:A,Customers!D:D, "Not Found")</f>
        <v>F</v>
      </c>
      <c r="U4810" s="6">
        <f>_xlfn.XLOOKUP(Table4[[#This Row],[CustomerID]],Customers!A:A,Customers!E:E, "Not Found")</f>
        <v>30807</v>
      </c>
      <c r="V4810">
        <f ca="1">DATEDIF(Table4[[#This Row],[CustomerBirthday]], TODAY(), "Y")</f>
        <v>42</v>
      </c>
      <c r="W4810" t="str" cm="1">
        <f t="array" aca="1" ref="W4810" ca="1">_xlfn.IFS(Table4[[#This Row],[Age]]&lt;25, "Under 25",Table4[[#This Row],[Age]]=34, "25-34", Table4[[#This Row],[Age]]&lt;=49, "35-49", Table4[[#This Row],[Age]]&lt;=64, "50-64", Table4[[#This Row],[Age]]&gt;=65, "65+")</f>
        <v>35-49</v>
      </c>
      <c r="X4810" t="str">
        <f>_xlfn.XLOOKUP(Table4[[#This Row],[StoreID]],Stores!A:A,Stores!B:B, "Not found")</f>
        <v>MegaMart Peckmouth</v>
      </c>
      <c r="Y4810" t="str">
        <f>_xlfn.XLOOKUP(Table4[[#This Row],[StoreID]],Stores!A:A,Stores!C:C, "Not Found")</f>
        <v>Peckmouth</v>
      </c>
      <c r="Z4810" t="str">
        <f>_xlfn.XLOOKUP(Table4[[#This Row],[StoreID]],Stores!A:A,Stores!D:D, "Not Found")</f>
        <v>East</v>
      </c>
    </row>
    <row r="4811" spans="1:26">
      <c r="A4811" t="s">
        <v>5677</v>
      </c>
      <c r="B4811" s="1">
        <v>45423</v>
      </c>
      <c r="C4811" t="s">
        <v>217</v>
      </c>
      <c r="D4811" t="s">
        <v>794</v>
      </c>
      <c r="E4811" t="s">
        <v>842</v>
      </c>
      <c r="F4811">
        <v>5</v>
      </c>
      <c r="G4811">
        <v>0</v>
      </c>
      <c r="H4811" t="s">
        <v>875</v>
      </c>
      <c r="I4811" s="4">
        <f>Table4[[#This Row],[Quantity]]*Table4[[#This Row],[UnitPrice]]</f>
        <v>2140.25</v>
      </c>
      <c r="J4811" s="4">
        <f>Table4[[#This Row],[Gross Revenue]]*(1-Table4[[#This Row],[Discount]])</f>
        <v>2140.25</v>
      </c>
      <c r="K4811" s="4">
        <f>Table4[[#This Row],[Quantity]]*Table4[[#This Row],[CostPrice]]</f>
        <v>1230.3499999999999</v>
      </c>
      <c r="L4811" s="4">
        <f>Table4[[#This Row],[Net Revenue]]-Table4[[#This Row],[Total Cost]]</f>
        <v>909.90000000000009</v>
      </c>
      <c r="M4811" t="str">
        <f>_xlfn.XLOOKUP(Table4[[#This Row],[ProductID]], Products!A:A,Products!B:B, "Not Found")</f>
        <v>Everything Laptop</v>
      </c>
      <c r="N4811" t="str">
        <f>TEXT(Table4[[#This Row],[Date]], "mmm")</f>
        <v>May</v>
      </c>
      <c r="O4811" t="str">
        <f>TEXT(Table4[[#This Row],[Date]], "yyyy")</f>
        <v>2024</v>
      </c>
      <c r="P4811" t="str">
        <f>_xlfn.XLOOKUP(Table4[[#This Row],[ProductID]],Products!A:A,Products!C:C, "Not Found")</f>
        <v>Electronics</v>
      </c>
      <c r="Q4811" t="str">
        <f>_xlfn.XLOOKUP(Table4[[#This Row],[ProductID]],Products!A:A,Products!D:D,"Not Found")</f>
        <v>Laptop</v>
      </c>
      <c r="R4811">
        <f>_xlfn.XLOOKUP(Table4[[#This Row],[ProductID]],Products!A:A,Products!E:E,"Not Found")</f>
        <v>428.05</v>
      </c>
      <c r="S4811">
        <f>_xlfn.XLOOKUP(Table4[[#This Row],[ProductID]],Products!A:A,Products!F:F, "Not Found")</f>
        <v>246.07</v>
      </c>
      <c r="T4811" t="str">
        <f>_xlfn.XLOOKUP(Table4[[#This Row],[CustomerID]],Customers!A:A,Customers!D:D, "Not Found")</f>
        <v>F</v>
      </c>
      <c r="U4811" s="6">
        <f>_xlfn.XLOOKUP(Table4[[#This Row],[CustomerID]],Customers!A:A,Customers!E:E, "Not Found")</f>
        <v>38253</v>
      </c>
      <c r="V4811">
        <f ca="1">DATEDIF(Table4[[#This Row],[CustomerBirthday]], TODAY(), "Y")</f>
        <v>21</v>
      </c>
      <c r="W4811" t="str" cm="1">
        <f t="array" aca="1" ref="W4811" ca="1">_xlfn.IFS(Table4[[#This Row],[Age]]&lt;25, "Under 25",Table4[[#This Row],[Age]]=34, "25-34", Table4[[#This Row],[Age]]&lt;=49, "35-49", Table4[[#This Row],[Age]]&lt;=64, "50-64", Table4[[#This Row],[Age]]&gt;=65, "65+")</f>
        <v>Under 25</v>
      </c>
      <c r="X4811" t="str">
        <f>_xlfn.XLOOKUP(Table4[[#This Row],[StoreID]],Stores!A:A,Stores!B:B, "Not found")</f>
        <v>MegaMart Brianahaven</v>
      </c>
      <c r="Y4811" t="str">
        <f>_xlfn.XLOOKUP(Table4[[#This Row],[StoreID]],Stores!A:A,Stores!C:C, "Not Found")</f>
        <v>Brianahaven</v>
      </c>
      <c r="Z4811" t="str">
        <f>_xlfn.XLOOKUP(Table4[[#This Row],[StoreID]],Stores!A:A,Stores!D:D, "Not Found")</f>
        <v>North</v>
      </c>
    </row>
    <row r="4812" spans="1:26">
      <c r="A4812" t="s">
        <v>5678</v>
      </c>
      <c r="B4812" s="1">
        <v>45430</v>
      </c>
      <c r="C4812" t="s">
        <v>155</v>
      </c>
      <c r="D4812" t="s">
        <v>806</v>
      </c>
      <c r="E4812" t="s">
        <v>835</v>
      </c>
      <c r="F4812">
        <v>4</v>
      </c>
      <c r="G4812">
        <v>0.1</v>
      </c>
      <c r="H4812" t="s">
        <v>871</v>
      </c>
      <c r="I4812" s="4">
        <f>Table4[[#This Row],[Quantity]]*Table4[[#This Row],[UnitPrice]]</f>
        <v>6982.44</v>
      </c>
      <c r="J4812" s="4">
        <f>Table4[[#This Row],[Gross Revenue]]*(1-Table4[[#This Row],[Discount]])</f>
        <v>6284.1959999999999</v>
      </c>
      <c r="K4812" s="4">
        <f>Table4[[#This Row],[Quantity]]*Table4[[#This Row],[CostPrice]]</f>
        <v>5289.76</v>
      </c>
      <c r="L4812" s="4">
        <f>Table4[[#This Row],[Net Revenue]]-Table4[[#This Row],[Total Cost]]</f>
        <v>994.43599999999969</v>
      </c>
      <c r="M4812" t="str">
        <f>_xlfn.XLOOKUP(Table4[[#This Row],[ProductID]], Products!A:A,Products!B:B, "Not Found")</f>
        <v>Piece Headphones</v>
      </c>
      <c r="N4812" t="str">
        <f>TEXT(Table4[[#This Row],[Date]], "mmm")</f>
        <v>May</v>
      </c>
      <c r="O4812" t="str">
        <f>TEXT(Table4[[#This Row],[Date]], "yyyy")</f>
        <v>2024</v>
      </c>
      <c r="P4812" t="str">
        <f>_xlfn.XLOOKUP(Table4[[#This Row],[ProductID]],Products!A:A,Products!C:C, "Not Found")</f>
        <v>Electronics</v>
      </c>
      <c r="Q4812" t="str">
        <f>_xlfn.XLOOKUP(Table4[[#This Row],[ProductID]],Products!A:A,Products!D:D,"Not Found")</f>
        <v>Headphones</v>
      </c>
      <c r="R4812">
        <f>_xlfn.XLOOKUP(Table4[[#This Row],[ProductID]],Products!A:A,Products!E:E,"Not Found")</f>
        <v>1745.61</v>
      </c>
      <c r="S4812">
        <f>_xlfn.XLOOKUP(Table4[[#This Row],[ProductID]],Products!A:A,Products!F:F, "Not Found")</f>
        <v>1322.44</v>
      </c>
      <c r="T4812" t="str">
        <f>_xlfn.XLOOKUP(Table4[[#This Row],[CustomerID]],Customers!A:A,Customers!D:D, "Not Found")</f>
        <v>M</v>
      </c>
      <c r="U4812" s="6">
        <f>_xlfn.XLOOKUP(Table4[[#This Row],[CustomerID]],Customers!A:A,Customers!E:E, "Not Found")</f>
        <v>27339</v>
      </c>
      <c r="V4812">
        <f ca="1">DATEDIF(Table4[[#This Row],[CustomerBirthday]], TODAY(), "Y")</f>
        <v>51</v>
      </c>
      <c r="W4812" t="str" cm="1">
        <f t="array" aca="1" ref="W4812" ca="1">_xlfn.IFS(Table4[[#This Row],[Age]]&lt;25, "Under 25",Table4[[#This Row],[Age]]=34, "25-34", Table4[[#This Row],[Age]]&lt;=49, "35-49", Table4[[#This Row],[Age]]&lt;=64, "50-64", Table4[[#This Row],[Age]]&gt;=65, "65+")</f>
        <v>50-64</v>
      </c>
      <c r="X4812" t="str">
        <f>_xlfn.XLOOKUP(Table4[[#This Row],[StoreID]],Stores!A:A,Stores!B:B, "Not found")</f>
        <v>MegaMart Peckmouth</v>
      </c>
      <c r="Y4812" t="str">
        <f>_xlfn.XLOOKUP(Table4[[#This Row],[StoreID]],Stores!A:A,Stores!C:C, "Not Found")</f>
        <v>Peckmouth</v>
      </c>
      <c r="Z4812" t="str">
        <f>_xlfn.XLOOKUP(Table4[[#This Row],[StoreID]],Stores!A:A,Stores!D:D, "Not Found")</f>
        <v>East</v>
      </c>
    </row>
    <row r="4813" spans="1:26">
      <c r="A4813" t="s">
        <v>5679</v>
      </c>
      <c r="B4813" s="1">
        <v>45248</v>
      </c>
      <c r="C4813" t="s">
        <v>15</v>
      </c>
      <c r="D4813" t="s">
        <v>718</v>
      </c>
      <c r="E4813" t="s">
        <v>835</v>
      </c>
      <c r="F4813">
        <v>5</v>
      </c>
      <c r="G4813">
        <v>0.1</v>
      </c>
      <c r="H4813" t="s">
        <v>868</v>
      </c>
      <c r="I4813" s="4">
        <f>Table4[[#This Row],[Quantity]]*Table4[[#This Row],[UnitPrice]]</f>
        <v>1688.15</v>
      </c>
      <c r="J4813" s="4">
        <f>Table4[[#This Row],[Gross Revenue]]*(1-Table4[[#This Row],[Discount]])</f>
        <v>1519.335</v>
      </c>
      <c r="K4813" s="4">
        <f>Table4[[#This Row],[Quantity]]*Table4[[#This Row],[CostPrice]]</f>
        <v>845.15</v>
      </c>
      <c r="L4813" s="4">
        <f>Table4[[#This Row],[Net Revenue]]-Table4[[#This Row],[Total Cost]]</f>
        <v>674.18500000000006</v>
      </c>
      <c r="M4813" t="str">
        <f>_xlfn.XLOOKUP(Table4[[#This Row],[ProductID]], Products!A:A,Products!B:B, "Not Found")</f>
        <v>Here Footwear</v>
      </c>
      <c r="N4813" t="str">
        <f>TEXT(Table4[[#This Row],[Date]], "mmm")</f>
        <v>Nov</v>
      </c>
      <c r="O4813" t="str">
        <f>TEXT(Table4[[#This Row],[Date]], "yyyy")</f>
        <v>2023</v>
      </c>
      <c r="P4813" t="str">
        <f>_xlfn.XLOOKUP(Table4[[#This Row],[ProductID]],Products!A:A,Products!C:C, "Not Found")</f>
        <v>Fashion</v>
      </c>
      <c r="Q4813" t="str">
        <f>_xlfn.XLOOKUP(Table4[[#This Row],[ProductID]],Products!A:A,Products!D:D,"Not Found")</f>
        <v>Footwear</v>
      </c>
      <c r="R4813">
        <f>_xlfn.XLOOKUP(Table4[[#This Row],[ProductID]],Products!A:A,Products!E:E,"Not Found")</f>
        <v>337.63</v>
      </c>
      <c r="S4813">
        <f>_xlfn.XLOOKUP(Table4[[#This Row],[ProductID]],Products!A:A,Products!F:F, "Not Found")</f>
        <v>169.03</v>
      </c>
      <c r="T4813" t="str">
        <f>_xlfn.XLOOKUP(Table4[[#This Row],[CustomerID]],Customers!A:A,Customers!D:D, "Not Found")</f>
        <v>F</v>
      </c>
      <c r="U4813" s="6">
        <f>_xlfn.XLOOKUP(Table4[[#This Row],[CustomerID]],Customers!A:A,Customers!E:E, "Not Found")</f>
        <v>38461</v>
      </c>
      <c r="V4813">
        <f ca="1">DATEDIF(Table4[[#This Row],[CustomerBirthday]], TODAY(), "Y")</f>
        <v>21</v>
      </c>
      <c r="W4813" t="str" cm="1">
        <f t="array" aca="1" ref="W4813" ca="1">_xlfn.IFS(Table4[[#This Row],[Age]]&lt;25, "Under 25",Table4[[#This Row],[Age]]=34, "25-34", Table4[[#This Row],[Age]]&lt;=49, "35-49", Table4[[#This Row],[Age]]&lt;=64, "50-64", Table4[[#This Row],[Age]]&gt;=65, "65+")</f>
        <v>Under 25</v>
      </c>
      <c r="X4813" t="str">
        <f>_xlfn.XLOOKUP(Table4[[#This Row],[StoreID]],Stores!A:A,Stores!B:B, "Not found")</f>
        <v>MegaMart Peckmouth</v>
      </c>
      <c r="Y4813" t="str">
        <f>_xlfn.XLOOKUP(Table4[[#This Row],[StoreID]],Stores!A:A,Stores!C:C, "Not Found")</f>
        <v>Peckmouth</v>
      </c>
      <c r="Z4813" t="str">
        <f>_xlfn.XLOOKUP(Table4[[#This Row],[StoreID]],Stores!A:A,Stores!D:D, "Not Found")</f>
        <v>East</v>
      </c>
    </row>
    <row r="4814" spans="1:26">
      <c r="A4814" t="s">
        <v>5680</v>
      </c>
      <c r="B4814" s="1">
        <v>45416</v>
      </c>
      <c r="C4814" t="s">
        <v>390</v>
      </c>
      <c r="D4814" t="s">
        <v>755</v>
      </c>
      <c r="E4814" t="s">
        <v>831</v>
      </c>
      <c r="F4814">
        <v>2</v>
      </c>
      <c r="G4814">
        <v>0.15</v>
      </c>
      <c r="H4814" t="s">
        <v>868</v>
      </c>
      <c r="I4814" s="4">
        <f>Table4[[#This Row],[Quantity]]*Table4[[#This Row],[UnitPrice]]</f>
        <v>3717.5</v>
      </c>
      <c r="J4814" s="4">
        <f>Table4[[#This Row],[Gross Revenue]]*(1-Table4[[#This Row],[Discount]])</f>
        <v>3159.875</v>
      </c>
      <c r="K4814" s="4">
        <f>Table4[[#This Row],[Quantity]]*Table4[[#This Row],[CostPrice]]</f>
        <v>2902.32</v>
      </c>
      <c r="L4814" s="4">
        <f>Table4[[#This Row],[Net Revenue]]-Table4[[#This Row],[Total Cost]]</f>
        <v>257.55499999999984</v>
      </c>
      <c r="M4814" t="str">
        <f>_xlfn.XLOOKUP(Table4[[#This Row],[ProductID]], Products!A:A,Products!B:B, "Not Found")</f>
        <v>House Accessories</v>
      </c>
      <c r="N4814" t="str">
        <f>TEXT(Table4[[#This Row],[Date]], "mmm")</f>
        <v>May</v>
      </c>
      <c r="O4814" t="str">
        <f>TEXT(Table4[[#This Row],[Date]], "yyyy")</f>
        <v>2024</v>
      </c>
      <c r="P4814" t="str">
        <f>_xlfn.XLOOKUP(Table4[[#This Row],[ProductID]],Products!A:A,Products!C:C, "Not Found")</f>
        <v>Fashion</v>
      </c>
      <c r="Q4814" t="str">
        <f>_xlfn.XLOOKUP(Table4[[#This Row],[ProductID]],Products!A:A,Products!D:D,"Not Found")</f>
        <v>Accessories</v>
      </c>
      <c r="R4814">
        <f>_xlfn.XLOOKUP(Table4[[#This Row],[ProductID]],Products!A:A,Products!E:E,"Not Found")</f>
        <v>1858.75</v>
      </c>
      <c r="S4814">
        <f>_xlfn.XLOOKUP(Table4[[#This Row],[ProductID]],Products!A:A,Products!F:F, "Not Found")</f>
        <v>1451.16</v>
      </c>
      <c r="T4814" t="str">
        <f>_xlfn.XLOOKUP(Table4[[#This Row],[CustomerID]],Customers!A:A,Customers!D:D, "Not Found")</f>
        <v>M</v>
      </c>
      <c r="U4814" s="6">
        <f>_xlfn.XLOOKUP(Table4[[#This Row],[CustomerID]],Customers!A:A,Customers!E:E, "Not Found")</f>
        <v>23821</v>
      </c>
      <c r="V4814">
        <f ca="1">DATEDIF(Table4[[#This Row],[CustomerBirthday]], TODAY(), "Y")</f>
        <v>61</v>
      </c>
      <c r="W4814" t="str" cm="1">
        <f t="array" aca="1" ref="W4814" ca="1">_xlfn.IFS(Table4[[#This Row],[Age]]&lt;25, "Under 25",Table4[[#This Row],[Age]]=34, "25-34", Table4[[#This Row],[Age]]&lt;=49, "35-49", Table4[[#This Row],[Age]]&lt;=64, "50-64", Table4[[#This Row],[Age]]&gt;=65, "65+")</f>
        <v>50-64</v>
      </c>
      <c r="X4814" t="str">
        <f>_xlfn.XLOOKUP(Table4[[#This Row],[StoreID]],Stores!A:A,Stores!B:B, "Not found")</f>
        <v>MegaMart Jimenezborough</v>
      </c>
      <c r="Y4814" t="str">
        <f>_xlfn.XLOOKUP(Table4[[#This Row],[StoreID]],Stores!A:A,Stores!C:C, "Not Found")</f>
        <v>Jimenezborough</v>
      </c>
      <c r="Z4814" t="str">
        <f>_xlfn.XLOOKUP(Table4[[#This Row],[StoreID]],Stores!A:A,Stores!D:D, "Not Found")</f>
        <v>South</v>
      </c>
    </row>
    <row r="4815" spans="1:26">
      <c r="A4815" t="s">
        <v>5681</v>
      </c>
      <c r="B4815" s="1">
        <v>45281</v>
      </c>
      <c r="C4815" t="s">
        <v>7</v>
      </c>
      <c r="D4815" t="s">
        <v>711</v>
      </c>
      <c r="E4815" t="s">
        <v>835</v>
      </c>
      <c r="F4815">
        <v>3</v>
      </c>
      <c r="G4815">
        <v>0.05</v>
      </c>
      <c r="H4815" t="s">
        <v>868</v>
      </c>
      <c r="I4815" s="4">
        <f>Table4[[#This Row],[Quantity]]*Table4[[#This Row],[UnitPrice]]</f>
        <v>5021.07</v>
      </c>
      <c r="J4815" s="4">
        <f>Table4[[#This Row],[Gross Revenue]]*(1-Table4[[#This Row],[Discount]])</f>
        <v>4770.0164999999997</v>
      </c>
      <c r="K4815" s="4">
        <f>Table4[[#This Row],[Quantity]]*Table4[[#This Row],[CostPrice]]</f>
        <v>3970.1400000000003</v>
      </c>
      <c r="L4815" s="4">
        <f>Table4[[#This Row],[Net Revenue]]-Table4[[#This Row],[Total Cost]]</f>
        <v>799.8764999999994</v>
      </c>
      <c r="M4815" t="str">
        <f>_xlfn.XLOOKUP(Table4[[#This Row],[ProductID]], Products!A:A,Products!B:B, "Not Found")</f>
        <v>Like Camera</v>
      </c>
      <c r="N4815" t="str">
        <f>TEXT(Table4[[#This Row],[Date]], "mmm")</f>
        <v>Dec</v>
      </c>
      <c r="O4815" t="str">
        <f>TEXT(Table4[[#This Row],[Date]], "yyyy")</f>
        <v>2023</v>
      </c>
      <c r="P4815" t="str">
        <f>_xlfn.XLOOKUP(Table4[[#This Row],[ProductID]],Products!A:A,Products!C:C, "Not Found")</f>
        <v>Electronics</v>
      </c>
      <c r="Q4815" t="str">
        <f>_xlfn.XLOOKUP(Table4[[#This Row],[ProductID]],Products!A:A,Products!D:D,"Not Found")</f>
        <v>Camera</v>
      </c>
      <c r="R4815">
        <f>_xlfn.XLOOKUP(Table4[[#This Row],[ProductID]],Products!A:A,Products!E:E,"Not Found")</f>
        <v>1673.69</v>
      </c>
      <c r="S4815">
        <f>_xlfn.XLOOKUP(Table4[[#This Row],[ProductID]],Products!A:A,Products!F:F, "Not Found")</f>
        <v>1323.38</v>
      </c>
      <c r="T4815" t="str">
        <f>_xlfn.XLOOKUP(Table4[[#This Row],[CustomerID]],Customers!A:A,Customers!D:D, "Not Found")</f>
        <v>M</v>
      </c>
      <c r="U4815" s="6">
        <f>_xlfn.XLOOKUP(Table4[[#This Row],[CustomerID]],Customers!A:A,Customers!E:E, "Not Found")</f>
        <v>35319</v>
      </c>
      <c r="V4815">
        <f ca="1">DATEDIF(Table4[[#This Row],[CustomerBirthday]], TODAY(), "Y")</f>
        <v>29</v>
      </c>
      <c r="W4815" t="str" cm="1">
        <f t="array" aca="1" ref="W4815" ca="1">_xlfn.IFS(Table4[[#This Row],[Age]]&lt;25, "Under 25",Table4[[#This Row],[Age]]=34, "25-34", Table4[[#This Row],[Age]]&lt;=49, "35-49", Table4[[#This Row],[Age]]&lt;=64, "50-64", Table4[[#This Row],[Age]]&gt;=65, "65+")</f>
        <v>35-49</v>
      </c>
      <c r="X4815" t="str">
        <f>_xlfn.XLOOKUP(Table4[[#This Row],[StoreID]],Stores!A:A,Stores!B:B, "Not found")</f>
        <v>MegaMart Peckmouth</v>
      </c>
      <c r="Y4815" t="str">
        <f>_xlfn.XLOOKUP(Table4[[#This Row],[StoreID]],Stores!A:A,Stores!C:C, "Not Found")</f>
        <v>Peckmouth</v>
      </c>
      <c r="Z4815" t="str">
        <f>_xlfn.XLOOKUP(Table4[[#This Row],[StoreID]],Stores!A:A,Stores!D:D, "Not Found")</f>
        <v>East</v>
      </c>
    </row>
    <row r="4816" spans="1:26">
      <c r="A4816" t="s">
        <v>5682</v>
      </c>
      <c r="B4816" s="1">
        <v>45400</v>
      </c>
      <c r="C4816" t="s">
        <v>310</v>
      </c>
      <c r="D4816" t="s">
        <v>820</v>
      </c>
      <c r="E4816" t="s">
        <v>835</v>
      </c>
      <c r="F4816">
        <v>3</v>
      </c>
      <c r="G4816">
        <v>0</v>
      </c>
      <c r="H4816" t="s">
        <v>865</v>
      </c>
      <c r="I4816" s="4">
        <f>Table4[[#This Row],[Quantity]]*Table4[[#This Row],[UnitPrice]]</f>
        <v>3591.54</v>
      </c>
      <c r="J4816" s="4">
        <f>Table4[[#This Row],[Gross Revenue]]*(1-Table4[[#This Row],[Discount]])</f>
        <v>3591.54</v>
      </c>
      <c r="K4816" s="4">
        <f>Table4[[#This Row],[Quantity]]*Table4[[#This Row],[CostPrice]]</f>
        <v>2168.2200000000003</v>
      </c>
      <c r="L4816" s="4">
        <f>Table4[[#This Row],[Net Revenue]]-Table4[[#This Row],[Total Cost]]</f>
        <v>1423.3199999999997</v>
      </c>
      <c r="M4816" t="str">
        <f>_xlfn.XLOOKUP(Table4[[#This Row],[ProductID]], Products!A:A,Products!B:B, "Not Found")</f>
        <v>Or Smartphone</v>
      </c>
      <c r="N4816" t="str">
        <f>TEXT(Table4[[#This Row],[Date]], "mmm")</f>
        <v>Apr</v>
      </c>
      <c r="O4816" t="str">
        <f>TEXT(Table4[[#This Row],[Date]], "yyyy")</f>
        <v>2024</v>
      </c>
      <c r="P4816" t="str">
        <f>_xlfn.XLOOKUP(Table4[[#This Row],[ProductID]],Products!A:A,Products!C:C, "Not Found")</f>
        <v>Electronics</v>
      </c>
      <c r="Q4816" t="str">
        <f>_xlfn.XLOOKUP(Table4[[#This Row],[ProductID]],Products!A:A,Products!D:D,"Not Found")</f>
        <v>Smartphone</v>
      </c>
      <c r="R4816">
        <f>_xlfn.XLOOKUP(Table4[[#This Row],[ProductID]],Products!A:A,Products!E:E,"Not Found")</f>
        <v>1197.18</v>
      </c>
      <c r="S4816">
        <f>_xlfn.XLOOKUP(Table4[[#This Row],[ProductID]],Products!A:A,Products!F:F, "Not Found")</f>
        <v>722.74</v>
      </c>
      <c r="T4816" t="str">
        <f>_xlfn.XLOOKUP(Table4[[#This Row],[CustomerID]],Customers!A:A,Customers!D:D, "Not Found")</f>
        <v>M</v>
      </c>
      <c r="U4816" s="6">
        <f>_xlfn.XLOOKUP(Table4[[#This Row],[CustomerID]],Customers!A:A,Customers!E:E, "Not Found")</f>
        <v>37752</v>
      </c>
      <c r="V4816">
        <f ca="1">DATEDIF(Table4[[#This Row],[CustomerBirthday]], TODAY(), "Y")</f>
        <v>23</v>
      </c>
      <c r="W4816" t="str" cm="1">
        <f t="array" aca="1" ref="W4816" ca="1">_xlfn.IFS(Table4[[#This Row],[Age]]&lt;25, "Under 25",Table4[[#This Row],[Age]]=34, "25-34", Table4[[#This Row],[Age]]&lt;=49, "35-49", Table4[[#This Row],[Age]]&lt;=64, "50-64", Table4[[#This Row],[Age]]&gt;=65, "65+")</f>
        <v>Under 25</v>
      </c>
      <c r="X4816" t="str">
        <f>_xlfn.XLOOKUP(Table4[[#This Row],[StoreID]],Stores!A:A,Stores!B:B, "Not found")</f>
        <v>MegaMart Peckmouth</v>
      </c>
      <c r="Y4816" t="str">
        <f>_xlfn.XLOOKUP(Table4[[#This Row],[StoreID]],Stores!A:A,Stores!C:C, "Not Found")</f>
        <v>Peckmouth</v>
      </c>
      <c r="Z4816" t="str">
        <f>_xlfn.XLOOKUP(Table4[[#This Row],[StoreID]],Stores!A:A,Stores!D:D, "Not Found")</f>
        <v>East</v>
      </c>
    </row>
    <row r="4817" spans="1:26">
      <c r="A4817" t="s">
        <v>5683</v>
      </c>
      <c r="B4817" s="1">
        <v>45440</v>
      </c>
      <c r="C4817" t="s">
        <v>343</v>
      </c>
      <c r="D4817" t="s">
        <v>816</v>
      </c>
      <c r="E4817" t="s">
        <v>835</v>
      </c>
      <c r="F4817">
        <v>4</v>
      </c>
      <c r="G4817">
        <v>0.1</v>
      </c>
      <c r="H4817" t="s">
        <v>875</v>
      </c>
      <c r="I4817" s="4">
        <f>Table4[[#This Row],[Quantity]]*Table4[[#This Row],[UnitPrice]]</f>
        <v>7516.32</v>
      </c>
      <c r="J4817" s="4">
        <f>Table4[[#This Row],[Gross Revenue]]*(1-Table4[[#This Row],[Discount]])</f>
        <v>6764.6880000000001</v>
      </c>
      <c r="K4817" s="4">
        <f>Table4[[#This Row],[Quantity]]*Table4[[#This Row],[CostPrice]]</f>
        <v>4018.24</v>
      </c>
      <c r="L4817" s="4">
        <f>Table4[[#This Row],[Net Revenue]]-Table4[[#This Row],[Total Cost]]</f>
        <v>2746.4480000000003</v>
      </c>
      <c r="M4817" t="str">
        <f>_xlfn.XLOOKUP(Table4[[#This Row],[ProductID]], Products!A:A,Products!B:B, "Not Found")</f>
        <v>Set Dairy</v>
      </c>
      <c r="N4817" t="str">
        <f>TEXT(Table4[[#This Row],[Date]], "mmm")</f>
        <v>May</v>
      </c>
      <c r="O4817" t="str">
        <f>TEXT(Table4[[#This Row],[Date]], "yyyy")</f>
        <v>2024</v>
      </c>
      <c r="P4817" t="str">
        <f>_xlfn.XLOOKUP(Table4[[#This Row],[ProductID]],Products!A:A,Products!C:C, "Not Found")</f>
        <v>Groceries</v>
      </c>
      <c r="Q4817" t="str">
        <f>_xlfn.XLOOKUP(Table4[[#This Row],[ProductID]],Products!A:A,Products!D:D,"Not Found")</f>
        <v>Dairy</v>
      </c>
      <c r="R4817">
        <f>_xlfn.XLOOKUP(Table4[[#This Row],[ProductID]],Products!A:A,Products!E:E,"Not Found")</f>
        <v>1879.08</v>
      </c>
      <c r="S4817">
        <f>_xlfn.XLOOKUP(Table4[[#This Row],[ProductID]],Products!A:A,Products!F:F, "Not Found")</f>
        <v>1004.56</v>
      </c>
      <c r="T4817" t="str">
        <f>_xlfn.XLOOKUP(Table4[[#This Row],[CustomerID]],Customers!A:A,Customers!D:D, "Not Found")</f>
        <v>M</v>
      </c>
      <c r="U4817" s="6">
        <f>_xlfn.XLOOKUP(Table4[[#This Row],[CustomerID]],Customers!A:A,Customers!E:E, "Not Found")</f>
        <v>23046</v>
      </c>
      <c r="V4817">
        <f ca="1">DATEDIF(Table4[[#This Row],[CustomerBirthday]], TODAY(), "Y")</f>
        <v>63</v>
      </c>
      <c r="W4817" t="str" cm="1">
        <f t="array" aca="1" ref="W4817" ca="1">_xlfn.IFS(Table4[[#This Row],[Age]]&lt;25, "Under 25",Table4[[#This Row],[Age]]=34, "25-34", Table4[[#This Row],[Age]]&lt;=49, "35-49", Table4[[#This Row],[Age]]&lt;=64, "50-64", Table4[[#This Row],[Age]]&gt;=65, "65+")</f>
        <v>50-64</v>
      </c>
      <c r="X4817" t="str">
        <f>_xlfn.XLOOKUP(Table4[[#This Row],[StoreID]],Stores!A:A,Stores!B:B, "Not found")</f>
        <v>MegaMart Peckmouth</v>
      </c>
      <c r="Y4817" t="str">
        <f>_xlfn.XLOOKUP(Table4[[#This Row],[StoreID]],Stores!A:A,Stores!C:C, "Not Found")</f>
        <v>Peckmouth</v>
      </c>
      <c r="Z4817" t="str">
        <f>_xlfn.XLOOKUP(Table4[[#This Row],[StoreID]],Stores!A:A,Stores!D:D, "Not Found")</f>
        <v>East</v>
      </c>
    </row>
    <row r="4818" spans="1:26">
      <c r="A4818" t="s">
        <v>5684</v>
      </c>
      <c r="B4818" s="1">
        <v>45308</v>
      </c>
      <c r="C4818" t="s">
        <v>636</v>
      </c>
      <c r="D4818" t="s">
        <v>732</v>
      </c>
      <c r="E4818" t="s">
        <v>846</v>
      </c>
      <c r="F4818">
        <v>4</v>
      </c>
      <c r="G4818">
        <v>0.1</v>
      </c>
      <c r="H4818" t="s">
        <v>865</v>
      </c>
      <c r="I4818" s="4">
        <f>Table4[[#This Row],[Quantity]]*Table4[[#This Row],[UnitPrice]]</f>
        <v>5896.48</v>
      </c>
      <c r="J4818" s="4">
        <f>Table4[[#This Row],[Gross Revenue]]*(1-Table4[[#This Row],[Discount]])</f>
        <v>5306.8319999999994</v>
      </c>
      <c r="K4818" s="4">
        <f>Table4[[#This Row],[Quantity]]*Table4[[#This Row],[CostPrice]]</f>
        <v>3056.08</v>
      </c>
      <c r="L4818" s="4">
        <f>Table4[[#This Row],[Net Revenue]]-Table4[[#This Row],[Total Cost]]</f>
        <v>2250.7519999999995</v>
      </c>
      <c r="M4818" t="str">
        <f>_xlfn.XLOOKUP(Table4[[#This Row],[ProductID]], Products!A:A,Products!B:B, "Not Found")</f>
        <v>Understand Camera</v>
      </c>
      <c r="N4818" t="str">
        <f>TEXT(Table4[[#This Row],[Date]], "mmm")</f>
        <v>Jan</v>
      </c>
      <c r="O4818" t="str">
        <f>TEXT(Table4[[#This Row],[Date]], "yyyy")</f>
        <v>2024</v>
      </c>
      <c r="P4818" t="str">
        <f>_xlfn.XLOOKUP(Table4[[#This Row],[ProductID]],Products!A:A,Products!C:C, "Not Found")</f>
        <v>Electronics</v>
      </c>
      <c r="Q4818" t="str">
        <f>_xlfn.XLOOKUP(Table4[[#This Row],[ProductID]],Products!A:A,Products!D:D,"Not Found")</f>
        <v>Camera</v>
      </c>
      <c r="R4818">
        <f>_xlfn.XLOOKUP(Table4[[#This Row],[ProductID]],Products!A:A,Products!E:E,"Not Found")</f>
        <v>1474.12</v>
      </c>
      <c r="S4818">
        <f>_xlfn.XLOOKUP(Table4[[#This Row],[ProductID]],Products!A:A,Products!F:F, "Not Found")</f>
        <v>764.02</v>
      </c>
      <c r="T4818" t="str">
        <f>_xlfn.XLOOKUP(Table4[[#This Row],[CustomerID]],Customers!A:A,Customers!D:D, "Not Found")</f>
        <v>F</v>
      </c>
      <c r="U4818" s="6">
        <f>_xlfn.XLOOKUP(Table4[[#This Row],[CustomerID]],Customers!A:A,Customers!E:E, "Not Found")</f>
        <v>21899</v>
      </c>
      <c r="V4818">
        <f ca="1">DATEDIF(Table4[[#This Row],[CustomerBirthday]], TODAY(), "Y")</f>
        <v>66</v>
      </c>
      <c r="W4818" t="str" cm="1">
        <f t="array" aca="1" ref="W4818" ca="1">_xlfn.IFS(Table4[[#This Row],[Age]]&lt;25, "Under 25",Table4[[#This Row],[Age]]=34, "25-34", Table4[[#This Row],[Age]]&lt;=49, "35-49", Table4[[#This Row],[Age]]&lt;=64, "50-64", Table4[[#This Row],[Age]]&gt;=65, "65+")</f>
        <v>65+</v>
      </c>
      <c r="X4818" t="str">
        <f>_xlfn.XLOOKUP(Table4[[#This Row],[StoreID]],Stores!A:A,Stores!B:B, "Not found")</f>
        <v>MegaMart Johnmouth</v>
      </c>
      <c r="Y4818" t="str">
        <f>_xlfn.XLOOKUP(Table4[[#This Row],[StoreID]],Stores!A:A,Stores!C:C, "Not Found")</f>
        <v>Johnmouth</v>
      </c>
      <c r="Z4818" t="str">
        <f>_xlfn.XLOOKUP(Table4[[#This Row],[StoreID]],Stores!A:A,Stores!D:D, "Not Found")</f>
        <v>East</v>
      </c>
    </row>
    <row r="4819" spans="1:26">
      <c r="A4819" t="s">
        <v>5685</v>
      </c>
      <c r="B4819" s="1">
        <v>45370</v>
      </c>
      <c r="C4819" t="s">
        <v>618</v>
      </c>
      <c r="D4819" t="s">
        <v>798</v>
      </c>
      <c r="E4819" t="s">
        <v>831</v>
      </c>
      <c r="F4819">
        <v>2</v>
      </c>
      <c r="G4819">
        <v>0.15</v>
      </c>
      <c r="H4819" t="s">
        <v>865</v>
      </c>
      <c r="I4819" s="4">
        <f>Table4[[#This Row],[Quantity]]*Table4[[#This Row],[UnitPrice]]</f>
        <v>3002.92</v>
      </c>
      <c r="J4819" s="4">
        <f>Table4[[#This Row],[Gross Revenue]]*(1-Table4[[#This Row],[Discount]])</f>
        <v>2552.482</v>
      </c>
      <c r="K4819" s="4">
        <f>Table4[[#This Row],[Quantity]]*Table4[[#This Row],[CostPrice]]</f>
        <v>2335.46</v>
      </c>
      <c r="L4819" s="4">
        <f>Table4[[#This Row],[Net Revenue]]-Table4[[#This Row],[Total Cost]]</f>
        <v>217.02199999999993</v>
      </c>
      <c r="M4819" t="str">
        <f>_xlfn.XLOOKUP(Table4[[#This Row],[ProductID]], Products!A:A,Products!B:B, "Not Found")</f>
        <v>New Watches</v>
      </c>
      <c r="N4819" t="str">
        <f>TEXT(Table4[[#This Row],[Date]], "mmm")</f>
        <v>Mar</v>
      </c>
      <c r="O4819" t="str">
        <f>TEXT(Table4[[#This Row],[Date]], "yyyy")</f>
        <v>2024</v>
      </c>
      <c r="P4819" t="str">
        <f>_xlfn.XLOOKUP(Table4[[#This Row],[ProductID]],Products!A:A,Products!C:C, "Not Found")</f>
        <v>Fashion</v>
      </c>
      <c r="Q4819" t="str">
        <f>_xlfn.XLOOKUP(Table4[[#This Row],[ProductID]],Products!A:A,Products!D:D,"Not Found")</f>
        <v>Watches</v>
      </c>
      <c r="R4819">
        <f>_xlfn.XLOOKUP(Table4[[#This Row],[ProductID]],Products!A:A,Products!E:E,"Not Found")</f>
        <v>1501.46</v>
      </c>
      <c r="S4819">
        <f>_xlfn.XLOOKUP(Table4[[#This Row],[ProductID]],Products!A:A,Products!F:F, "Not Found")</f>
        <v>1167.73</v>
      </c>
      <c r="T4819" t="str">
        <f>_xlfn.XLOOKUP(Table4[[#This Row],[CustomerID]],Customers!A:A,Customers!D:D, "Not Found")</f>
        <v>M</v>
      </c>
      <c r="U4819" s="6">
        <f>_xlfn.XLOOKUP(Table4[[#This Row],[CustomerID]],Customers!A:A,Customers!E:E, "Not Found")</f>
        <v>38540</v>
      </c>
      <c r="V4819">
        <f ca="1">DATEDIF(Table4[[#This Row],[CustomerBirthday]], TODAY(), "Y")</f>
        <v>21</v>
      </c>
      <c r="W4819" t="str" cm="1">
        <f t="array" aca="1" ref="W4819" ca="1">_xlfn.IFS(Table4[[#This Row],[Age]]&lt;25, "Under 25",Table4[[#This Row],[Age]]=34, "25-34", Table4[[#This Row],[Age]]&lt;=49, "35-49", Table4[[#This Row],[Age]]&lt;=64, "50-64", Table4[[#This Row],[Age]]&gt;=65, "65+")</f>
        <v>Under 25</v>
      </c>
      <c r="X4819" t="str">
        <f>_xlfn.XLOOKUP(Table4[[#This Row],[StoreID]],Stores!A:A,Stores!B:B, "Not found")</f>
        <v>MegaMart Jimenezborough</v>
      </c>
      <c r="Y4819" t="str">
        <f>_xlfn.XLOOKUP(Table4[[#This Row],[StoreID]],Stores!A:A,Stores!C:C, "Not Found")</f>
        <v>Jimenezborough</v>
      </c>
      <c r="Z4819" t="str">
        <f>_xlfn.XLOOKUP(Table4[[#This Row],[StoreID]],Stores!A:A,Stores!D:D, "Not Found")</f>
        <v>South</v>
      </c>
    </row>
    <row r="4820" spans="1:26">
      <c r="A4820" t="s">
        <v>5686</v>
      </c>
      <c r="B4820" s="1">
        <v>45630</v>
      </c>
      <c r="C4820" t="s">
        <v>480</v>
      </c>
      <c r="D4820" t="s">
        <v>808</v>
      </c>
      <c r="E4820" t="s">
        <v>846</v>
      </c>
      <c r="F4820">
        <v>2</v>
      </c>
      <c r="G4820">
        <v>0</v>
      </c>
      <c r="H4820" t="s">
        <v>865</v>
      </c>
      <c r="I4820" s="4">
        <f>Table4[[#This Row],[Quantity]]*Table4[[#This Row],[UnitPrice]]</f>
        <v>3270.02</v>
      </c>
      <c r="J4820" s="4">
        <f>Table4[[#This Row],[Gross Revenue]]*(1-Table4[[#This Row],[Discount]])</f>
        <v>3270.02</v>
      </c>
      <c r="K4820" s="4">
        <f>Table4[[#This Row],[Quantity]]*Table4[[#This Row],[CostPrice]]</f>
        <v>2086.58</v>
      </c>
      <c r="L4820" s="4">
        <f>Table4[[#This Row],[Net Revenue]]-Table4[[#This Row],[Total Cost]]</f>
        <v>1183.44</v>
      </c>
      <c r="M4820" t="str">
        <f>_xlfn.XLOOKUP(Table4[[#This Row],[ProductID]], Products!A:A,Products!B:B, "Not Found")</f>
        <v>Present Television</v>
      </c>
      <c r="N4820" t="str">
        <f>TEXT(Table4[[#This Row],[Date]], "mmm")</f>
        <v>Dec</v>
      </c>
      <c r="O4820" t="str">
        <f>TEXT(Table4[[#This Row],[Date]], "yyyy")</f>
        <v>2024</v>
      </c>
      <c r="P4820" t="str">
        <f>_xlfn.XLOOKUP(Table4[[#This Row],[ProductID]],Products!A:A,Products!C:C, "Not Found")</f>
        <v>Electronics</v>
      </c>
      <c r="Q4820" t="str">
        <f>_xlfn.XLOOKUP(Table4[[#This Row],[ProductID]],Products!A:A,Products!D:D,"Not Found")</f>
        <v>Television</v>
      </c>
      <c r="R4820">
        <f>_xlfn.XLOOKUP(Table4[[#This Row],[ProductID]],Products!A:A,Products!E:E,"Not Found")</f>
        <v>1635.01</v>
      </c>
      <c r="S4820">
        <f>_xlfn.XLOOKUP(Table4[[#This Row],[ProductID]],Products!A:A,Products!F:F, "Not Found")</f>
        <v>1043.29</v>
      </c>
      <c r="T4820" t="str">
        <f>_xlfn.XLOOKUP(Table4[[#This Row],[CustomerID]],Customers!A:A,Customers!D:D, "Not Found")</f>
        <v>M</v>
      </c>
      <c r="U4820" s="6">
        <f>_xlfn.XLOOKUP(Table4[[#This Row],[CustomerID]],Customers!A:A,Customers!E:E, "Not Found")</f>
        <v>35356</v>
      </c>
      <c r="V4820">
        <f ca="1">DATEDIF(Table4[[#This Row],[CustomerBirthday]], TODAY(), "Y")</f>
        <v>29</v>
      </c>
      <c r="W4820" t="str" cm="1">
        <f t="array" aca="1" ref="W4820" ca="1">_xlfn.IFS(Table4[[#This Row],[Age]]&lt;25, "Under 25",Table4[[#This Row],[Age]]=34, "25-34", Table4[[#This Row],[Age]]&lt;=49, "35-49", Table4[[#This Row],[Age]]&lt;=64, "50-64", Table4[[#This Row],[Age]]&gt;=65, "65+")</f>
        <v>35-49</v>
      </c>
      <c r="X4820" t="str">
        <f>_xlfn.XLOOKUP(Table4[[#This Row],[StoreID]],Stores!A:A,Stores!B:B, "Not found")</f>
        <v>MegaMart Johnmouth</v>
      </c>
      <c r="Y4820" t="str">
        <f>_xlfn.XLOOKUP(Table4[[#This Row],[StoreID]],Stores!A:A,Stores!C:C, "Not Found")</f>
        <v>Johnmouth</v>
      </c>
      <c r="Z4820" t="str">
        <f>_xlfn.XLOOKUP(Table4[[#This Row],[StoreID]],Stores!A:A,Stores!D:D, "Not Found")</f>
        <v>East</v>
      </c>
    </row>
    <row r="4821" spans="1:26">
      <c r="A4821" t="s">
        <v>5687</v>
      </c>
      <c r="B4821" s="1">
        <v>45582</v>
      </c>
      <c r="C4821" t="s">
        <v>650</v>
      </c>
      <c r="D4821" t="s">
        <v>722</v>
      </c>
      <c r="E4821" t="s">
        <v>846</v>
      </c>
      <c r="F4821">
        <v>4</v>
      </c>
      <c r="G4821">
        <v>0.15</v>
      </c>
      <c r="H4821" t="s">
        <v>871</v>
      </c>
      <c r="I4821" s="4">
        <f>Table4[[#This Row],[Quantity]]*Table4[[#This Row],[UnitPrice]]</f>
        <v>7415.08</v>
      </c>
      <c r="J4821" s="4">
        <f>Table4[[#This Row],[Gross Revenue]]*(1-Table4[[#This Row],[Discount]])</f>
        <v>6302.8180000000002</v>
      </c>
      <c r="K4821" s="4">
        <f>Table4[[#This Row],[Quantity]]*Table4[[#This Row],[CostPrice]]</f>
        <v>5454.08</v>
      </c>
      <c r="L4821" s="4">
        <f>Table4[[#This Row],[Net Revenue]]-Table4[[#This Row],[Total Cost]]</f>
        <v>848.73800000000028</v>
      </c>
      <c r="M4821" t="str">
        <f>_xlfn.XLOOKUP(Table4[[#This Row],[ProductID]], Products!A:A,Products!B:B, "Not Found")</f>
        <v>Four Accessories</v>
      </c>
      <c r="N4821" t="str">
        <f>TEXT(Table4[[#This Row],[Date]], "mmm")</f>
        <v>Oct</v>
      </c>
      <c r="O4821" t="str">
        <f>TEXT(Table4[[#This Row],[Date]], "yyyy")</f>
        <v>2024</v>
      </c>
      <c r="P4821" t="str">
        <f>_xlfn.XLOOKUP(Table4[[#This Row],[ProductID]],Products!A:A,Products!C:C, "Not Found")</f>
        <v>Fashion</v>
      </c>
      <c r="Q4821" t="str">
        <f>_xlfn.XLOOKUP(Table4[[#This Row],[ProductID]],Products!A:A,Products!D:D,"Not Found")</f>
        <v>Accessories</v>
      </c>
      <c r="R4821">
        <f>_xlfn.XLOOKUP(Table4[[#This Row],[ProductID]],Products!A:A,Products!E:E,"Not Found")</f>
        <v>1853.77</v>
      </c>
      <c r="S4821">
        <f>_xlfn.XLOOKUP(Table4[[#This Row],[ProductID]],Products!A:A,Products!F:F, "Not Found")</f>
        <v>1363.52</v>
      </c>
      <c r="T4821" t="str">
        <f>_xlfn.XLOOKUP(Table4[[#This Row],[CustomerID]],Customers!A:A,Customers!D:D, "Not Found")</f>
        <v>M</v>
      </c>
      <c r="U4821" s="6">
        <f>_xlfn.XLOOKUP(Table4[[#This Row],[CustomerID]],Customers!A:A,Customers!E:E, "Not Found")</f>
        <v>37724</v>
      </c>
      <c r="V4821">
        <f ca="1">DATEDIF(Table4[[#This Row],[CustomerBirthday]], TODAY(), "Y")</f>
        <v>23</v>
      </c>
      <c r="W4821" t="str" cm="1">
        <f t="array" aca="1" ref="W4821" ca="1">_xlfn.IFS(Table4[[#This Row],[Age]]&lt;25, "Under 25",Table4[[#This Row],[Age]]=34, "25-34", Table4[[#This Row],[Age]]&lt;=49, "35-49", Table4[[#This Row],[Age]]&lt;=64, "50-64", Table4[[#This Row],[Age]]&gt;=65, "65+")</f>
        <v>Under 25</v>
      </c>
      <c r="X4821" t="str">
        <f>_xlfn.XLOOKUP(Table4[[#This Row],[StoreID]],Stores!A:A,Stores!B:B, "Not found")</f>
        <v>MegaMart Johnmouth</v>
      </c>
      <c r="Y4821" t="str">
        <f>_xlfn.XLOOKUP(Table4[[#This Row],[StoreID]],Stores!A:A,Stores!C:C, "Not Found")</f>
        <v>Johnmouth</v>
      </c>
      <c r="Z4821" t="str">
        <f>_xlfn.XLOOKUP(Table4[[#This Row],[StoreID]],Stores!A:A,Stores!D:D, "Not Found")</f>
        <v>East</v>
      </c>
    </row>
    <row r="4822" spans="1:26">
      <c r="A4822" t="s">
        <v>5688</v>
      </c>
      <c r="B4822" s="1">
        <v>45750</v>
      </c>
      <c r="C4822" t="s">
        <v>487</v>
      </c>
      <c r="D4822" t="s">
        <v>784</v>
      </c>
      <c r="E4822" t="s">
        <v>839</v>
      </c>
      <c r="F4822">
        <v>3</v>
      </c>
      <c r="G4822">
        <v>0.15</v>
      </c>
      <c r="H4822" t="s">
        <v>868</v>
      </c>
      <c r="I4822" s="4">
        <f>Table4[[#This Row],[Quantity]]*Table4[[#This Row],[UnitPrice]]</f>
        <v>4455.1499999999996</v>
      </c>
      <c r="J4822" s="4">
        <f>Table4[[#This Row],[Gross Revenue]]*(1-Table4[[#This Row],[Discount]])</f>
        <v>3786.8774999999996</v>
      </c>
      <c r="K4822" s="4">
        <f>Table4[[#This Row],[Quantity]]*Table4[[#This Row],[CostPrice]]</f>
        <v>2964.93</v>
      </c>
      <c r="L4822" s="4">
        <f>Table4[[#This Row],[Net Revenue]]-Table4[[#This Row],[Total Cost]]</f>
        <v>821.94749999999976</v>
      </c>
      <c r="M4822" t="str">
        <f>_xlfn.XLOOKUP(Table4[[#This Row],[ProductID]], Products!A:A,Products!B:B, "Not Found")</f>
        <v>Road Clothing</v>
      </c>
      <c r="N4822" t="str">
        <f>TEXT(Table4[[#This Row],[Date]], "mmm")</f>
        <v>Apr</v>
      </c>
      <c r="O4822" t="str">
        <f>TEXT(Table4[[#This Row],[Date]], "yyyy")</f>
        <v>2025</v>
      </c>
      <c r="P4822" t="str">
        <f>_xlfn.XLOOKUP(Table4[[#This Row],[ProductID]],Products!A:A,Products!C:C, "Not Found")</f>
        <v>Fashion</v>
      </c>
      <c r="Q4822" t="str">
        <f>_xlfn.XLOOKUP(Table4[[#This Row],[ProductID]],Products!A:A,Products!D:D,"Not Found")</f>
        <v>Clothing</v>
      </c>
      <c r="R4822">
        <f>_xlfn.XLOOKUP(Table4[[#This Row],[ProductID]],Products!A:A,Products!E:E,"Not Found")</f>
        <v>1485.05</v>
      </c>
      <c r="S4822">
        <f>_xlfn.XLOOKUP(Table4[[#This Row],[ProductID]],Products!A:A,Products!F:F, "Not Found")</f>
        <v>988.31</v>
      </c>
      <c r="T4822" t="str">
        <f>_xlfn.XLOOKUP(Table4[[#This Row],[CustomerID]],Customers!A:A,Customers!D:D, "Not Found")</f>
        <v>M</v>
      </c>
      <c r="U4822" s="6">
        <f>_xlfn.XLOOKUP(Table4[[#This Row],[CustomerID]],Customers!A:A,Customers!E:E, "Not Found")</f>
        <v>22750</v>
      </c>
      <c r="V4822">
        <f ca="1">DATEDIF(Table4[[#This Row],[CustomerBirthday]], TODAY(), "Y")</f>
        <v>64</v>
      </c>
      <c r="W4822" t="str" cm="1">
        <f t="array" aca="1" ref="W4822" ca="1">_xlfn.IFS(Table4[[#This Row],[Age]]&lt;25, "Under 25",Table4[[#This Row],[Age]]=34, "25-34", Table4[[#This Row],[Age]]&lt;=49, "35-49", Table4[[#This Row],[Age]]&lt;=64, "50-64", Table4[[#This Row],[Age]]&gt;=65, "65+")</f>
        <v>50-64</v>
      </c>
      <c r="X4822" t="str">
        <f>_xlfn.XLOOKUP(Table4[[#This Row],[StoreID]],Stores!A:A,Stores!B:B, "Not found")</f>
        <v>MegaMart New Michele</v>
      </c>
      <c r="Y4822" t="str">
        <f>_xlfn.XLOOKUP(Table4[[#This Row],[StoreID]],Stores!A:A,Stores!C:C, "Not Found")</f>
        <v>New Michele</v>
      </c>
      <c r="Z4822" t="str">
        <f>_xlfn.XLOOKUP(Table4[[#This Row],[StoreID]],Stores!A:A,Stores!D:D, "Not Found")</f>
        <v>West</v>
      </c>
    </row>
    <row r="4823" spans="1:26">
      <c r="A4823" t="s">
        <v>5689</v>
      </c>
      <c r="B4823" s="1">
        <v>45774</v>
      </c>
      <c r="C4823" t="s">
        <v>151</v>
      </c>
      <c r="D4823" t="s">
        <v>722</v>
      </c>
      <c r="E4823" t="s">
        <v>835</v>
      </c>
      <c r="F4823">
        <v>2</v>
      </c>
      <c r="G4823">
        <v>0.05</v>
      </c>
      <c r="H4823" t="s">
        <v>868</v>
      </c>
      <c r="I4823" s="4">
        <f>Table4[[#This Row],[Quantity]]*Table4[[#This Row],[UnitPrice]]</f>
        <v>3707.54</v>
      </c>
      <c r="J4823" s="4">
        <f>Table4[[#This Row],[Gross Revenue]]*(1-Table4[[#This Row],[Discount]])</f>
        <v>3522.163</v>
      </c>
      <c r="K4823" s="4">
        <f>Table4[[#This Row],[Quantity]]*Table4[[#This Row],[CostPrice]]</f>
        <v>2727.04</v>
      </c>
      <c r="L4823" s="4">
        <f>Table4[[#This Row],[Net Revenue]]-Table4[[#This Row],[Total Cost]]</f>
        <v>795.12300000000005</v>
      </c>
      <c r="M4823" t="str">
        <f>_xlfn.XLOOKUP(Table4[[#This Row],[ProductID]], Products!A:A,Products!B:B, "Not Found")</f>
        <v>Four Accessories</v>
      </c>
      <c r="N4823" t="str">
        <f>TEXT(Table4[[#This Row],[Date]], "mmm")</f>
        <v>Apr</v>
      </c>
      <c r="O4823" t="str">
        <f>TEXT(Table4[[#This Row],[Date]], "yyyy")</f>
        <v>2025</v>
      </c>
      <c r="P4823" t="str">
        <f>_xlfn.XLOOKUP(Table4[[#This Row],[ProductID]],Products!A:A,Products!C:C, "Not Found")</f>
        <v>Fashion</v>
      </c>
      <c r="Q4823" t="str">
        <f>_xlfn.XLOOKUP(Table4[[#This Row],[ProductID]],Products!A:A,Products!D:D,"Not Found")</f>
        <v>Accessories</v>
      </c>
      <c r="R4823">
        <f>_xlfn.XLOOKUP(Table4[[#This Row],[ProductID]],Products!A:A,Products!E:E,"Not Found")</f>
        <v>1853.77</v>
      </c>
      <c r="S4823">
        <f>_xlfn.XLOOKUP(Table4[[#This Row],[ProductID]],Products!A:A,Products!F:F, "Not Found")</f>
        <v>1363.52</v>
      </c>
      <c r="T4823" t="str">
        <f>_xlfn.XLOOKUP(Table4[[#This Row],[CustomerID]],Customers!A:A,Customers!D:D, "Not Found")</f>
        <v>F</v>
      </c>
      <c r="U4823" s="6">
        <f>_xlfn.XLOOKUP(Table4[[#This Row],[CustomerID]],Customers!A:A,Customers!E:E, "Not Found")</f>
        <v>35371</v>
      </c>
      <c r="V4823">
        <f ca="1">DATEDIF(Table4[[#This Row],[CustomerBirthday]], TODAY(), "Y")</f>
        <v>29</v>
      </c>
      <c r="W4823" t="str" cm="1">
        <f t="array" aca="1" ref="W4823" ca="1">_xlfn.IFS(Table4[[#This Row],[Age]]&lt;25, "Under 25",Table4[[#This Row],[Age]]=34, "25-34", Table4[[#This Row],[Age]]&lt;=49, "35-49", Table4[[#This Row],[Age]]&lt;=64, "50-64", Table4[[#This Row],[Age]]&gt;=65, "65+")</f>
        <v>35-49</v>
      </c>
      <c r="X4823" t="str">
        <f>_xlfn.XLOOKUP(Table4[[#This Row],[StoreID]],Stores!A:A,Stores!B:B, "Not found")</f>
        <v>MegaMart Peckmouth</v>
      </c>
      <c r="Y4823" t="str">
        <f>_xlfn.XLOOKUP(Table4[[#This Row],[StoreID]],Stores!A:A,Stores!C:C, "Not Found")</f>
        <v>Peckmouth</v>
      </c>
      <c r="Z4823" t="str">
        <f>_xlfn.XLOOKUP(Table4[[#This Row],[StoreID]],Stores!A:A,Stores!D:D, "Not Found")</f>
        <v>East</v>
      </c>
    </row>
    <row r="4824" spans="1:26">
      <c r="A4824" t="s">
        <v>5690</v>
      </c>
      <c r="B4824" s="1">
        <v>45368</v>
      </c>
      <c r="C4824" t="s">
        <v>44</v>
      </c>
      <c r="D4824" t="s">
        <v>782</v>
      </c>
      <c r="E4824" t="s">
        <v>842</v>
      </c>
      <c r="F4824">
        <v>4</v>
      </c>
      <c r="G4824">
        <v>0.15</v>
      </c>
      <c r="H4824" t="s">
        <v>868</v>
      </c>
      <c r="I4824" s="4">
        <f>Table4[[#This Row],[Quantity]]*Table4[[#This Row],[UnitPrice]]</f>
        <v>2695.12</v>
      </c>
      <c r="J4824" s="4">
        <f>Table4[[#This Row],[Gross Revenue]]*(1-Table4[[#This Row],[Discount]])</f>
        <v>2290.8519999999999</v>
      </c>
      <c r="K4824" s="4">
        <f>Table4[[#This Row],[Quantity]]*Table4[[#This Row],[CostPrice]]</f>
        <v>1453.32</v>
      </c>
      <c r="L4824" s="4">
        <f>Table4[[#This Row],[Net Revenue]]-Table4[[#This Row],[Total Cost]]</f>
        <v>837.53199999999993</v>
      </c>
      <c r="M4824" t="str">
        <f>_xlfn.XLOOKUP(Table4[[#This Row],[ProductID]], Products!A:A,Products!B:B, "Not Found")</f>
        <v>Deal Smartphone</v>
      </c>
      <c r="N4824" t="str">
        <f>TEXT(Table4[[#This Row],[Date]], "mmm")</f>
        <v>Mar</v>
      </c>
      <c r="O4824" t="str">
        <f>TEXT(Table4[[#This Row],[Date]], "yyyy")</f>
        <v>2024</v>
      </c>
      <c r="P4824" t="str">
        <f>_xlfn.XLOOKUP(Table4[[#This Row],[ProductID]],Products!A:A,Products!C:C, "Not Found")</f>
        <v>Electronics</v>
      </c>
      <c r="Q4824" t="str">
        <f>_xlfn.XLOOKUP(Table4[[#This Row],[ProductID]],Products!A:A,Products!D:D,"Not Found")</f>
        <v>Smartphone</v>
      </c>
      <c r="R4824">
        <f>_xlfn.XLOOKUP(Table4[[#This Row],[ProductID]],Products!A:A,Products!E:E,"Not Found")</f>
        <v>673.78</v>
      </c>
      <c r="S4824">
        <f>_xlfn.XLOOKUP(Table4[[#This Row],[ProductID]],Products!A:A,Products!F:F, "Not Found")</f>
        <v>363.33</v>
      </c>
      <c r="T4824" t="str">
        <f>_xlfn.XLOOKUP(Table4[[#This Row],[CustomerID]],Customers!A:A,Customers!D:D, "Not Found")</f>
        <v>M</v>
      </c>
      <c r="U4824" s="6">
        <f>_xlfn.XLOOKUP(Table4[[#This Row],[CustomerID]],Customers!A:A,Customers!E:E, "Not Found")</f>
        <v>28106</v>
      </c>
      <c r="V4824">
        <f ca="1">DATEDIF(Table4[[#This Row],[CustomerBirthday]], TODAY(), "Y")</f>
        <v>49</v>
      </c>
      <c r="W4824" t="str" cm="1">
        <f t="array" aca="1" ref="W4824" ca="1">_xlfn.IFS(Table4[[#This Row],[Age]]&lt;25, "Under 25",Table4[[#This Row],[Age]]=34, "25-34", Table4[[#This Row],[Age]]&lt;=49, "35-49", Table4[[#This Row],[Age]]&lt;=64, "50-64", Table4[[#This Row],[Age]]&gt;=65, "65+")</f>
        <v>35-49</v>
      </c>
      <c r="X4824" t="str">
        <f>_xlfn.XLOOKUP(Table4[[#This Row],[StoreID]],Stores!A:A,Stores!B:B, "Not found")</f>
        <v>MegaMart Brianahaven</v>
      </c>
      <c r="Y4824" t="str">
        <f>_xlfn.XLOOKUP(Table4[[#This Row],[StoreID]],Stores!A:A,Stores!C:C, "Not Found")</f>
        <v>Brianahaven</v>
      </c>
      <c r="Z4824" t="str">
        <f>_xlfn.XLOOKUP(Table4[[#This Row],[StoreID]],Stores!A:A,Stores!D:D, "Not Found")</f>
        <v>North</v>
      </c>
    </row>
    <row r="4825" spans="1:26">
      <c r="A4825" t="s">
        <v>5691</v>
      </c>
      <c r="B4825" s="1">
        <v>45421</v>
      </c>
      <c r="C4825" t="s">
        <v>277</v>
      </c>
      <c r="D4825" t="s">
        <v>732</v>
      </c>
      <c r="E4825" t="s">
        <v>846</v>
      </c>
      <c r="F4825">
        <v>1</v>
      </c>
      <c r="G4825">
        <v>0.05</v>
      </c>
      <c r="H4825" t="s">
        <v>865</v>
      </c>
      <c r="I4825" s="4">
        <f>Table4[[#This Row],[Quantity]]*Table4[[#This Row],[UnitPrice]]</f>
        <v>1474.12</v>
      </c>
      <c r="J4825" s="4">
        <f>Table4[[#This Row],[Gross Revenue]]*(1-Table4[[#This Row],[Discount]])</f>
        <v>1400.4139999999998</v>
      </c>
      <c r="K4825" s="4">
        <f>Table4[[#This Row],[Quantity]]*Table4[[#This Row],[CostPrice]]</f>
        <v>764.02</v>
      </c>
      <c r="L4825" s="4">
        <f>Table4[[#This Row],[Net Revenue]]-Table4[[#This Row],[Total Cost]]</f>
        <v>636.39399999999978</v>
      </c>
      <c r="M4825" t="str">
        <f>_xlfn.XLOOKUP(Table4[[#This Row],[ProductID]], Products!A:A,Products!B:B, "Not Found")</f>
        <v>Understand Camera</v>
      </c>
      <c r="N4825" t="str">
        <f>TEXT(Table4[[#This Row],[Date]], "mmm")</f>
        <v>May</v>
      </c>
      <c r="O4825" t="str">
        <f>TEXT(Table4[[#This Row],[Date]], "yyyy")</f>
        <v>2024</v>
      </c>
      <c r="P4825" t="str">
        <f>_xlfn.XLOOKUP(Table4[[#This Row],[ProductID]],Products!A:A,Products!C:C, "Not Found")</f>
        <v>Electronics</v>
      </c>
      <c r="Q4825" t="str">
        <f>_xlfn.XLOOKUP(Table4[[#This Row],[ProductID]],Products!A:A,Products!D:D,"Not Found")</f>
        <v>Camera</v>
      </c>
      <c r="R4825">
        <f>_xlfn.XLOOKUP(Table4[[#This Row],[ProductID]],Products!A:A,Products!E:E,"Not Found")</f>
        <v>1474.12</v>
      </c>
      <c r="S4825">
        <f>_xlfn.XLOOKUP(Table4[[#This Row],[ProductID]],Products!A:A,Products!F:F, "Not Found")</f>
        <v>764.02</v>
      </c>
      <c r="T4825" t="str">
        <f>_xlfn.XLOOKUP(Table4[[#This Row],[CustomerID]],Customers!A:A,Customers!D:D, "Not Found")</f>
        <v>F</v>
      </c>
      <c r="U4825" s="6">
        <f>_xlfn.XLOOKUP(Table4[[#This Row],[CustomerID]],Customers!A:A,Customers!E:E, "Not Found")</f>
        <v>23715</v>
      </c>
      <c r="V4825">
        <f ca="1">DATEDIF(Table4[[#This Row],[CustomerBirthday]], TODAY(), "Y")</f>
        <v>61</v>
      </c>
      <c r="W4825" t="str" cm="1">
        <f t="array" aca="1" ref="W4825" ca="1">_xlfn.IFS(Table4[[#This Row],[Age]]&lt;25, "Under 25",Table4[[#This Row],[Age]]=34, "25-34", Table4[[#This Row],[Age]]&lt;=49, "35-49", Table4[[#This Row],[Age]]&lt;=64, "50-64", Table4[[#This Row],[Age]]&gt;=65, "65+")</f>
        <v>50-64</v>
      </c>
      <c r="X4825" t="str">
        <f>_xlfn.XLOOKUP(Table4[[#This Row],[StoreID]],Stores!A:A,Stores!B:B, "Not found")</f>
        <v>MegaMart Johnmouth</v>
      </c>
      <c r="Y4825" t="str">
        <f>_xlfn.XLOOKUP(Table4[[#This Row],[StoreID]],Stores!A:A,Stores!C:C, "Not Found")</f>
        <v>Johnmouth</v>
      </c>
      <c r="Z4825" t="str">
        <f>_xlfn.XLOOKUP(Table4[[#This Row],[StoreID]],Stores!A:A,Stores!D:D, "Not Found")</f>
        <v>East</v>
      </c>
    </row>
    <row r="4826" spans="1:26">
      <c r="A4826" t="s">
        <v>5692</v>
      </c>
      <c r="B4826" s="1">
        <v>45877</v>
      </c>
      <c r="C4826" t="s">
        <v>539</v>
      </c>
      <c r="D4826" t="s">
        <v>745</v>
      </c>
      <c r="E4826" t="s">
        <v>839</v>
      </c>
      <c r="F4826">
        <v>5</v>
      </c>
      <c r="G4826">
        <v>0.15</v>
      </c>
      <c r="H4826" t="s">
        <v>871</v>
      </c>
      <c r="I4826" s="4">
        <f>Table4[[#This Row],[Quantity]]*Table4[[#This Row],[UnitPrice]]</f>
        <v>5965.45</v>
      </c>
      <c r="J4826" s="4">
        <f>Table4[[#This Row],[Gross Revenue]]*(1-Table4[[#This Row],[Discount]])</f>
        <v>5070.6324999999997</v>
      </c>
      <c r="K4826" s="4">
        <f>Table4[[#This Row],[Quantity]]*Table4[[#This Row],[CostPrice]]</f>
        <v>4091.2</v>
      </c>
      <c r="L4826" s="4">
        <f>Table4[[#This Row],[Net Revenue]]-Table4[[#This Row],[Total Cost]]</f>
        <v>979.43249999999989</v>
      </c>
      <c r="M4826" t="str">
        <f>_xlfn.XLOOKUP(Table4[[#This Row],[ProductID]], Products!A:A,Products!B:B, "Not Found")</f>
        <v>Above Camera</v>
      </c>
      <c r="N4826" t="str">
        <f>TEXT(Table4[[#This Row],[Date]], "mmm")</f>
        <v>Aug</v>
      </c>
      <c r="O4826" t="str">
        <f>TEXT(Table4[[#This Row],[Date]], "yyyy")</f>
        <v>2025</v>
      </c>
      <c r="P4826" t="str">
        <f>_xlfn.XLOOKUP(Table4[[#This Row],[ProductID]],Products!A:A,Products!C:C, "Not Found")</f>
        <v>Electronics</v>
      </c>
      <c r="Q4826" t="str">
        <f>_xlfn.XLOOKUP(Table4[[#This Row],[ProductID]],Products!A:A,Products!D:D,"Not Found")</f>
        <v>Camera</v>
      </c>
      <c r="R4826">
        <f>_xlfn.XLOOKUP(Table4[[#This Row],[ProductID]],Products!A:A,Products!E:E,"Not Found")</f>
        <v>1193.0899999999999</v>
      </c>
      <c r="S4826">
        <f>_xlfn.XLOOKUP(Table4[[#This Row],[ProductID]],Products!A:A,Products!F:F, "Not Found")</f>
        <v>818.24</v>
      </c>
      <c r="T4826" t="str">
        <f>_xlfn.XLOOKUP(Table4[[#This Row],[CustomerID]],Customers!A:A,Customers!D:D, "Not Found")</f>
        <v>M</v>
      </c>
      <c r="U4826" s="6">
        <f>_xlfn.XLOOKUP(Table4[[#This Row],[CustomerID]],Customers!A:A,Customers!E:E, "Not Found")</f>
        <v>28514</v>
      </c>
      <c r="V4826">
        <f ca="1">DATEDIF(Table4[[#This Row],[CustomerBirthday]], TODAY(), "Y")</f>
        <v>48</v>
      </c>
      <c r="W4826" t="str" cm="1">
        <f t="array" aca="1" ref="W4826" ca="1">_xlfn.IFS(Table4[[#This Row],[Age]]&lt;25, "Under 25",Table4[[#This Row],[Age]]=34, "25-34", Table4[[#This Row],[Age]]&lt;=49, "35-49", Table4[[#This Row],[Age]]&lt;=64, "50-64", Table4[[#This Row],[Age]]&gt;=65, "65+")</f>
        <v>35-49</v>
      </c>
      <c r="X4826" t="str">
        <f>_xlfn.XLOOKUP(Table4[[#This Row],[StoreID]],Stores!A:A,Stores!B:B, "Not found")</f>
        <v>MegaMart New Michele</v>
      </c>
      <c r="Y4826" t="str">
        <f>_xlfn.XLOOKUP(Table4[[#This Row],[StoreID]],Stores!A:A,Stores!C:C, "Not Found")</f>
        <v>New Michele</v>
      </c>
      <c r="Z4826" t="str">
        <f>_xlfn.XLOOKUP(Table4[[#This Row],[StoreID]],Stores!A:A,Stores!D:D, "Not Found")</f>
        <v>West</v>
      </c>
    </row>
    <row r="4827" spans="1:26">
      <c r="A4827" t="s">
        <v>5693</v>
      </c>
      <c r="B4827" s="1">
        <v>45821</v>
      </c>
      <c r="C4827" t="s">
        <v>137</v>
      </c>
      <c r="D4827" t="s">
        <v>736</v>
      </c>
      <c r="E4827" t="s">
        <v>831</v>
      </c>
      <c r="F4827">
        <v>3</v>
      </c>
      <c r="G4827">
        <v>0.05</v>
      </c>
      <c r="H4827" t="s">
        <v>868</v>
      </c>
      <c r="I4827" s="4">
        <f>Table4[[#This Row],[Quantity]]*Table4[[#This Row],[UnitPrice]]</f>
        <v>369.57</v>
      </c>
      <c r="J4827" s="4">
        <f>Table4[[#This Row],[Gross Revenue]]*(1-Table4[[#This Row],[Discount]])</f>
        <v>351.0915</v>
      </c>
      <c r="K4827" s="4">
        <f>Table4[[#This Row],[Quantity]]*Table4[[#This Row],[CostPrice]]</f>
        <v>241.07999999999998</v>
      </c>
      <c r="L4827" s="4">
        <f>Table4[[#This Row],[Net Revenue]]-Table4[[#This Row],[Total Cost]]</f>
        <v>110.01150000000001</v>
      </c>
      <c r="M4827" t="str">
        <f>_xlfn.XLOOKUP(Table4[[#This Row],[ProductID]], Products!A:A,Products!B:B, "Not Found")</f>
        <v>Us Snacks</v>
      </c>
      <c r="N4827" t="str">
        <f>TEXT(Table4[[#This Row],[Date]], "mmm")</f>
        <v>Jun</v>
      </c>
      <c r="O4827" t="str">
        <f>TEXT(Table4[[#This Row],[Date]], "yyyy")</f>
        <v>2025</v>
      </c>
      <c r="P4827" t="str">
        <f>_xlfn.XLOOKUP(Table4[[#This Row],[ProductID]],Products!A:A,Products!C:C, "Not Found")</f>
        <v>Groceries</v>
      </c>
      <c r="Q4827" t="str">
        <f>_xlfn.XLOOKUP(Table4[[#This Row],[ProductID]],Products!A:A,Products!D:D,"Not Found")</f>
        <v>Snacks</v>
      </c>
      <c r="R4827">
        <f>_xlfn.XLOOKUP(Table4[[#This Row],[ProductID]],Products!A:A,Products!E:E,"Not Found")</f>
        <v>123.19</v>
      </c>
      <c r="S4827">
        <f>_xlfn.XLOOKUP(Table4[[#This Row],[ProductID]],Products!A:A,Products!F:F, "Not Found")</f>
        <v>80.36</v>
      </c>
      <c r="T4827" t="str">
        <f>_xlfn.XLOOKUP(Table4[[#This Row],[CustomerID]],Customers!A:A,Customers!D:D, "Not Found")</f>
        <v>F</v>
      </c>
      <c r="U4827" s="6">
        <f>_xlfn.XLOOKUP(Table4[[#This Row],[CustomerID]],Customers!A:A,Customers!E:E, "Not Found")</f>
        <v>33347</v>
      </c>
      <c r="V4827">
        <f ca="1">DATEDIF(Table4[[#This Row],[CustomerBirthday]], TODAY(), "Y")</f>
        <v>35</v>
      </c>
      <c r="W4827" t="str" cm="1">
        <f t="array" aca="1" ref="W4827" ca="1">_xlfn.IFS(Table4[[#This Row],[Age]]&lt;25, "Under 25",Table4[[#This Row],[Age]]=34, "25-34", Table4[[#This Row],[Age]]&lt;=49, "35-49", Table4[[#This Row],[Age]]&lt;=64, "50-64", Table4[[#This Row],[Age]]&gt;=65, "65+")</f>
        <v>35-49</v>
      </c>
      <c r="X4827" t="str">
        <f>_xlfn.XLOOKUP(Table4[[#This Row],[StoreID]],Stores!A:A,Stores!B:B, "Not found")</f>
        <v>MegaMart Jimenezborough</v>
      </c>
      <c r="Y4827" t="str">
        <f>_xlfn.XLOOKUP(Table4[[#This Row],[StoreID]],Stores!A:A,Stores!C:C, "Not Found")</f>
        <v>Jimenezborough</v>
      </c>
      <c r="Z4827" t="str">
        <f>_xlfn.XLOOKUP(Table4[[#This Row],[StoreID]],Stores!A:A,Stores!D:D, "Not Found")</f>
        <v>South</v>
      </c>
    </row>
    <row r="4828" spans="1:26">
      <c r="A4828" t="s">
        <v>5694</v>
      </c>
      <c r="B4828" s="1">
        <v>45633</v>
      </c>
      <c r="C4828" t="s">
        <v>187</v>
      </c>
      <c r="D4828" t="s">
        <v>772</v>
      </c>
      <c r="E4828" t="s">
        <v>835</v>
      </c>
      <c r="F4828">
        <v>4</v>
      </c>
      <c r="G4828">
        <v>0.05</v>
      </c>
      <c r="H4828" t="s">
        <v>875</v>
      </c>
      <c r="I4828" s="4">
        <f>Table4[[#This Row],[Quantity]]*Table4[[#This Row],[UnitPrice]]</f>
        <v>7513.88</v>
      </c>
      <c r="J4828" s="4">
        <f>Table4[[#This Row],[Gross Revenue]]*(1-Table4[[#This Row],[Discount]])</f>
        <v>7138.1859999999997</v>
      </c>
      <c r="K4828" s="4">
        <f>Table4[[#This Row],[Quantity]]*Table4[[#This Row],[CostPrice]]</f>
        <v>4059.64</v>
      </c>
      <c r="L4828" s="4">
        <f>Table4[[#This Row],[Net Revenue]]-Table4[[#This Row],[Total Cost]]</f>
        <v>3078.5459999999998</v>
      </c>
      <c r="M4828" t="str">
        <f>_xlfn.XLOOKUP(Table4[[#This Row],[ProductID]], Products!A:A,Products!B:B, "Not Found")</f>
        <v>And Footwear</v>
      </c>
      <c r="N4828" t="str">
        <f>TEXT(Table4[[#This Row],[Date]], "mmm")</f>
        <v>Dec</v>
      </c>
      <c r="O4828" t="str">
        <f>TEXT(Table4[[#This Row],[Date]], "yyyy")</f>
        <v>2024</v>
      </c>
      <c r="P4828" t="str">
        <f>_xlfn.XLOOKUP(Table4[[#This Row],[ProductID]],Products!A:A,Products!C:C, "Not Found")</f>
        <v>Fashion</v>
      </c>
      <c r="Q4828" t="str">
        <f>_xlfn.XLOOKUP(Table4[[#This Row],[ProductID]],Products!A:A,Products!D:D,"Not Found")</f>
        <v>Footwear</v>
      </c>
      <c r="R4828">
        <f>_xlfn.XLOOKUP(Table4[[#This Row],[ProductID]],Products!A:A,Products!E:E,"Not Found")</f>
        <v>1878.47</v>
      </c>
      <c r="S4828">
        <f>_xlfn.XLOOKUP(Table4[[#This Row],[ProductID]],Products!A:A,Products!F:F, "Not Found")</f>
        <v>1014.91</v>
      </c>
      <c r="T4828" t="str">
        <f>_xlfn.XLOOKUP(Table4[[#This Row],[CustomerID]],Customers!A:A,Customers!D:D, "Not Found")</f>
        <v>M</v>
      </c>
      <c r="U4828" s="6">
        <f>_xlfn.XLOOKUP(Table4[[#This Row],[CustomerID]],Customers!A:A,Customers!E:E, "Not Found")</f>
        <v>38351</v>
      </c>
      <c r="V4828">
        <f ca="1">DATEDIF(Table4[[#This Row],[CustomerBirthday]], TODAY(), "Y")</f>
        <v>21</v>
      </c>
      <c r="W4828" t="str" cm="1">
        <f t="array" aca="1" ref="W4828" ca="1">_xlfn.IFS(Table4[[#This Row],[Age]]&lt;25, "Under 25",Table4[[#This Row],[Age]]=34, "25-34", Table4[[#This Row],[Age]]&lt;=49, "35-49", Table4[[#This Row],[Age]]&lt;=64, "50-64", Table4[[#This Row],[Age]]&gt;=65, "65+")</f>
        <v>Under 25</v>
      </c>
      <c r="X4828" t="str">
        <f>_xlfn.XLOOKUP(Table4[[#This Row],[StoreID]],Stores!A:A,Stores!B:B, "Not found")</f>
        <v>MegaMart Peckmouth</v>
      </c>
      <c r="Y4828" t="str">
        <f>_xlfn.XLOOKUP(Table4[[#This Row],[StoreID]],Stores!A:A,Stores!C:C, "Not Found")</f>
        <v>Peckmouth</v>
      </c>
      <c r="Z4828" t="str">
        <f>_xlfn.XLOOKUP(Table4[[#This Row],[StoreID]],Stores!A:A,Stores!D:D, "Not Found")</f>
        <v>East</v>
      </c>
    </row>
    <row r="4829" spans="1:26">
      <c r="A4829" t="s">
        <v>5695</v>
      </c>
      <c r="B4829" s="1">
        <v>45647</v>
      </c>
      <c r="C4829" t="s">
        <v>372</v>
      </c>
      <c r="D4829" t="s">
        <v>796</v>
      </c>
      <c r="E4829" t="s">
        <v>842</v>
      </c>
      <c r="F4829">
        <v>4</v>
      </c>
      <c r="G4829">
        <v>0</v>
      </c>
      <c r="H4829" t="s">
        <v>868</v>
      </c>
      <c r="I4829" s="4">
        <f>Table4[[#This Row],[Quantity]]*Table4[[#This Row],[UnitPrice]]</f>
        <v>6249.72</v>
      </c>
      <c r="J4829" s="4">
        <f>Table4[[#This Row],[Gross Revenue]]*(1-Table4[[#This Row],[Discount]])</f>
        <v>6249.72</v>
      </c>
      <c r="K4829" s="4">
        <f>Table4[[#This Row],[Quantity]]*Table4[[#This Row],[CostPrice]]</f>
        <v>4782.5200000000004</v>
      </c>
      <c r="L4829" s="4">
        <f>Table4[[#This Row],[Net Revenue]]-Table4[[#This Row],[Total Cost]]</f>
        <v>1467.1999999999998</v>
      </c>
      <c r="M4829" t="str">
        <f>_xlfn.XLOOKUP(Table4[[#This Row],[ProductID]], Products!A:A,Products!B:B, "Not Found")</f>
        <v>Chair Laptop</v>
      </c>
      <c r="N4829" t="str">
        <f>TEXT(Table4[[#This Row],[Date]], "mmm")</f>
        <v>Dec</v>
      </c>
      <c r="O4829" t="str">
        <f>TEXT(Table4[[#This Row],[Date]], "yyyy")</f>
        <v>2024</v>
      </c>
      <c r="P4829" t="str">
        <f>_xlfn.XLOOKUP(Table4[[#This Row],[ProductID]],Products!A:A,Products!C:C, "Not Found")</f>
        <v>Electronics</v>
      </c>
      <c r="Q4829" t="str">
        <f>_xlfn.XLOOKUP(Table4[[#This Row],[ProductID]],Products!A:A,Products!D:D,"Not Found")</f>
        <v>Laptop</v>
      </c>
      <c r="R4829">
        <f>_xlfn.XLOOKUP(Table4[[#This Row],[ProductID]],Products!A:A,Products!E:E,"Not Found")</f>
        <v>1562.43</v>
      </c>
      <c r="S4829">
        <f>_xlfn.XLOOKUP(Table4[[#This Row],[ProductID]],Products!A:A,Products!F:F, "Not Found")</f>
        <v>1195.6300000000001</v>
      </c>
      <c r="T4829" t="str">
        <f>_xlfn.XLOOKUP(Table4[[#This Row],[CustomerID]],Customers!A:A,Customers!D:D, "Not Found")</f>
        <v>M</v>
      </c>
      <c r="U4829" s="6">
        <f>_xlfn.XLOOKUP(Table4[[#This Row],[CustomerID]],Customers!A:A,Customers!E:E, "Not Found")</f>
        <v>23580</v>
      </c>
      <c r="V4829">
        <f ca="1">DATEDIF(Table4[[#This Row],[CustomerBirthday]], TODAY(), "Y")</f>
        <v>62</v>
      </c>
      <c r="W4829" t="str" cm="1">
        <f t="array" aca="1" ref="W4829" ca="1">_xlfn.IFS(Table4[[#This Row],[Age]]&lt;25, "Under 25",Table4[[#This Row],[Age]]=34, "25-34", Table4[[#This Row],[Age]]&lt;=49, "35-49", Table4[[#This Row],[Age]]&lt;=64, "50-64", Table4[[#This Row],[Age]]&gt;=65, "65+")</f>
        <v>50-64</v>
      </c>
      <c r="X4829" t="str">
        <f>_xlfn.XLOOKUP(Table4[[#This Row],[StoreID]],Stores!A:A,Stores!B:B, "Not found")</f>
        <v>MegaMart Brianahaven</v>
      </c>
      <c r="Y4829" t="str">
        <f>_xlfn.XLOOKUP(Table4[[#This Row],[StoreID]],Stores!A:A,Stores!C:C, "Not Found")</f>
        <v>Brianahaven</v>
      </c>
      <c r="Z4829" t="str">
        <f>_xlfn.XLOOKUP(Table4[[#This Row],[StoreID]],Stores!A:A,Stores!D:D, "Not Found")</f>
        <v>North</v>
      </c>
    </row>
    <row r="4830" spans="1:26">
      <c r="A4830" t="s">
        <v>5696</v>
      </c>
      <c r="B4830" s="1">
        <v>45586</v>
      </c>
      <c r="C4830" t="s">
        <v>531</v>
      </c>
      <c r="D4830" t="s">
        <v>739</v>
      </c>
      <c r="E4830" t="s">
        <v>846</v>
      </c>
      <c r="F4830">
        <v>4</v>
      </c>
      <c r="G4830">
        <v>0.05</v>
      </c>
      <c r="H4830" t="s">
        <v>871</v>
      </c>
      <c r="I4830" s="4">
        <f>Table4[[#This Row],[Quantity]]*Table4[[#This Row],[UnitPrice]]</f>
        <v>4776.4799999999996</v>
      </c>
      <c r="J4830" s="4">
        <f>Table4[[#This Row],[Gross Revenue]]*(1-Table4[[#This Row],[Discount]])</f>
        <v>4537.655999999999</v>
      </c>
      <c r="K4830" s="4">
        <f>Table4[[#This Row],[Quantity]]*Table4[[#This Row],[CostPrice]]</f>
        <v>3355.8</v>
      </c>
      <c r="L4830" s="4">
        <f>Table4[[#This Row],[Net Revenue]]-Table4[[#This Row],[Total Cost]]</f>
        <v>1181.8559999999989</v>
      </c>
      <c r="M4830" t="str">
        <f>_xlfn.XLOOKUP(Table4[[#This Row],[ProductID]], Products!A:A,Products!B:B, "Not Found")</f>
        <v>Step Smartphone</v>
      </c>
      <c r="N4830" t="str">
        <f>TEXT(Table4[[#This Row],[Date]], "mmm")</f>
        <v>Oct</v>
      </c>
      <c r="O4830" t="str">
        <f>TEXT(Table4[[#This Row],[Date]], "yyyy")</f>
        <v>2024</v>
      </c>
      <c r="P4830" t="str">
        <f>_xlfn.XLOOKUP(Table4[[#This Row],[ProductID]],Products!A:A,Products!C:C, "Not Found")</f>
        <v>Electronics</v>
      </c>
      <c r="Q4830" t="str">
        <f>_xlfn.XLOOKUP(Table4[[#This Row],[ProductID]],Products!A:A,Products!D:D,"Not Found")</f>
        <v>Smartphone</v>
      </c>
      <c r="R4830">
        <f>_xlfn.XLOOKUP(Table4[[#This Row],[ProductID]],Products!A:A,Products!E:E,"Not Found")</f>
        <v>1194.1199999999999</v>
      </c>
      <c r="S4830">
        <f>_xlfn.XLOOKUP(Table4[[#This Row],[ProductID]],Products!A:A,Products!F:F, "Not Found")</f>
        <v>838.95</v>
      </c>
      <c r="T4830" t="str">
        <f>_xlfn.XLOOKUP(Table4[[#This Row],[CustomerID]],Customers!A:A,Customers!D:D, "Not Found")</f>
        <v>F</v>
      </c>
      <c r="U4830" s="6">
        <f>_xlfn.XLOOKUP(Table4[[#This Row],[CustomerID]],Customers!A:A,Customers!E:E, "Not Found")</f>
        <v>35515</v>
      </c>
      <c r="V4830">
        <f ca="1">DATEDIF(Table4[[#This Row],[CustomerBirthday]], TODAY(), "Y")</f>
        <v>29</v>
      </c>
      <c r="W4830" t="str" cm="1">
        <f t="array" aca="1" ref="W4830" ca="1">_xlfn.IFS(Table4[[#This Row],[Age]]&lt;25, "Under 25",Table4[[#This Row],[Age]]=34, "25-34", Table4[[#This Row],[Age]]&lt;=49, "35-49", Table4[[#This Row],[Age]]&lt;=64, "50-64", Table4[[#This Row],[Age]]&gt;=65, "65+")</f>
        <v>35-49</v>
      </c>
      <c r="X4830" t="str">
        <f>_xlfn.XLOOKUP(Table4[[#This Row],[StoreID]],Stores!A:A,Stores!B:B, "Not found")</f>
        <v>MegaMart Johnmouth</v>
      </c>
      <c r="Y4830" t="str">
        <f>_xlfn.XLOOKUP(Table4[[#This Row],[StoreID]],Stores!A:A,Stores!C:C, "Not Found")</f>
        <v>Johnmouth</v>
      </c>
      <c r="Z4830" t="str">
        <f>_xlfn.XLOOKUP(Table4[[#This Row],[StoreID]],Stores!A:A,Stores!D:D, "Not Found")</f>
        <v>East</v>
      </c>
    </row>
    <row r="4831" spans="1:26">
      <c r="A4831" t="s">
        <v>5697</v>
      </c>
      <c r="B4831" s="1">
        <v>45815</v>
      </c>
      <c r="C4831" t="s">
        <v>335</v>
      </c>
      <c r="D4831" t="s">
        <v>784</v>
      </c>
      <c r="E4831" t="s">
        <v>842</v>
      </c>
      <c r="F4831">
        <v>5</v>
      </c>
      <c r="G4831">
        <v>0.05</v>
      </c>
      <c r="H4831" t="s">
        <v>871</v>
      </c>
      <c r="I4831" s="4">
        <f>Table4[[#This Row],[Quantity]]*Table4[[#This Row],[UnitPrice]]</f>
        <v>7425.25</v>
      </c>
      <c r="J4831" s="4">
        <f>Table4[[#This Row],[Gross Revenue]]*(1-Table4[[#This Row],[Discount]])</f>
        <v>7053.9874999999993</v>
      </c>
      <c r="K4831" s="4">
        <f>Table4[[#This Row],[Quantity]]*Table4[[#This Row],[CostPrice]]</f>
        <v>4941.5499999999993</v>
      </c>
      <c r="L4831" s="4">
        <f>Table4[[#This Row],[Net Revenue]]-Table4[[#This Row],[Total Cost]]</f>
        <v>2112.4375</v>
      </c>
      <c r="M4831" t="str">
        <f>_xlfn.XLOOKUP(Table4[[#This Row],[ProductID]], Products!A:A,Products!B:B, "Not Found")</f>
        <v>Road Clothing</v>
      </c>
      <c r="N4831" t="str">
        <f>TEXT(Table4[[#This Row],[Date]], "mmm")</f>
        <v>Jun</v>
      </c>
      <c r="O4831" t="str">
        <f>TEXT(Table4[[#This Row],[Date]], "yyyy")</f>
        <v>2025</v>
      </c>
      <c r="P4831" t="str">
        <f>_xlfn.XLOOKUP(Table4[[#This Row],[ProductID]],Products!A:A,Products!C:C, "Not Found")</f>
        <v>Fashion</v>
      </c>
      <c r="Q4831" t="str">
        <f>_xlfn.XLOOKUP(Table4[[#This Row],[ProductID]],Products!A:A,Products!D:D,"Not Found")</f>
        <v>Clothing</v>
      </c>
      <c r="R4831">
        <f>_xlfn.XLOOKUP(Table4[[#This Row],[ProductID]],Products!A:A,Products!E:E,"Not Found")</f>
        <v>1485.05</v>
      </c>
      <c r="S4831">
        <f>_xlfn.XLOOKUP(Table4[[#This Row],[ProductID]],Products!A:A,Products!F:F, "Not Found")</f>
        <v>988.31</v>
      </c>
      <c r="T4831" t="str">
        <f>_xlfn.XLOOKUP(Table4[[#This Row],[CustomerID]],Customers!A:A,Customers!D:D, "Not Found")</f>
        <v>F</v>
      </c>
      <c r="U4831" s="6">
        <f>_xlfn.XLOOKUP(Table4[[#This Row],[CustomerID]],Customers!A:A,Customers!E:E, "Not Found")</f>
        <v>25396</v>
      </c>
      <c r="V4831">
        <f ca="1">DATEDIF(Table4[[#This Row],[CustomerBirthday]], TODAY(), "Y")</f>
        <v>57</v>
      </c>
      <c r="W4831" t="str" cm="1">
        <f t="array" aca="1" ref="W4831" ca="1">_xlfn.IFS(Table4[[#This Row],[Age]]&lt;25, "Under 25",Table4[[#This Row],[Age]]=34, "25-34", Table4[[#This Row],[Age]]&lt;=49, "35-49", Table4[[#This Row],[Age]]&lt;=64, "50-64", Table4[[#This Row],[Age]]&gt;=65, "65+")</f>
        <v>50-64</v>
      </c>
      <c r="X4831" t="str">
        <f>_xlfn.XLOOKUP(Table4[[#This Row],[StoreID]],Stores!A:A,Stores!B:B, "Not found")</f>
        <v>MegaMart Brianahaven</v>
      </c>
      <c r="Y4831" t="str">
        <f>_xlfn.XLOOKUP(Table4[[#This Row],[StoreID]],Stores!A:A,Stores!C:C, "Not Found")</f>
        <v>Brianahaven</v>
      </c>
      <c r="Z4831" t="str">
        <f>_xlfn.XLOOKUP(Table4[[#This Row],[StoreID]],Stores!A:A,Stores!D:D, "Not Found")</f>
        <v>North</v>
      </c>
    </row>
    <row r="4832" spans="1:26">
      <c r="A4832" t="s">
        <v>5698</v>
      </c>
      <c r="B4832" s="1">
        <v>45766</v>
      </c>
      <c r="C4832" t="s">
        <v>217</v>
      </c>
      <c r="D4832" t="s">
        <v>788</v>
      </c>
      <c r="E4832" t="s">
        <v>839</v>
      </c>
      <c r="F4832">
        <v>5</v>
      </c>
      <c r="G4832">
        <v>0.15</v>
      </c>
      <c r="H4832" t="s">
        <v>868</v>
      </c>
      <c r="I4832" s="4">
        <f>Table4[[#This Row],[Quantity]]*Table4[[#This Row],[UnitPrice]]</f>
        <v>5478.6</v>
      </c>
      <c r="J4832" s="4">
        <f>Table4[[#This Row],[Gross Revenue]]*(1-Table4[[#This Row],[Discount]])</f>
        <v>4656.8100000000004</v>
      </c>
      <c r="K4832" s="4">
        <f>Table4[[#This Row],[Quantity]]*Table4[[#This Row],[CostPrice]]</f>
        <v>4111</v>
      </c>
      <c r="L4832" s="4">
        <f>Table4[[#This Row],[Net Revenue]]-Table4[[#This Row],[Total Cost]]</f>
        <v>545.8100000000004</v>
      </c>
      <c r="M4832" t="str">
        <f>_xlfn.XLOOKUP(Table4[[#This Row],[ProductID]], Products!A:A,Products!B:B, "Not Found")</f>
        <v>Foot Snacks</v>
      </c>
      <c r="N4832" t="str">
        <f>TEXT(Table4[[#This Row],[Date]], "mmm")</f>
        <v>Apr</v>
      </c>
      <c r="O4832" t="str">
        <f>TEXT(Table4[[#This Row],[Date]], "yyyy")</f>
        <v>2025</v>
      </c>
      <c r="P4832" t="str">
        <f>_xlfn.XLOOKUP(Table4[[#This Row],[ProductID]],Products!A:A,Products!C:C, "Not Found")</f>
        <v>Groceries</v>
      </c>
      <c r="Q4832" t="str">
        <f>_xlfn.XLOOKUP(Table4[[#This Row],[ProductID]],Products!A:A,Products!D:D,"Not Found")</f>
        <v>Snacks</v>
      </c>
      <c r="R4832">
        <f>_xlfn.XLOOKUP(Table4[[#This Row],[ProductID]],Products!A:A,Products!E:E,"Not Found")</f>
        <v>1095.72</v>
      </c>
      <c r="S4832">
        <f>_xlfn.XLOOKUP(Table4[[#This Row],[ProductID]],Products!A:A,Products!F:F, "Not Found")</f>
        <v>822.2</v>
      </c>
      <c r="T4832" t="str">
        <f>_xlfn.XLOOKUP(Table4[[#This Row],[CustomerID]],Customers!A:A,Customers!D:D, "Not Found")</f>
        <v>F</v>
      </c>
      <c r="U4832" s="6">
        <f>_xlfn.XLOOKUP(Table4[[#This Row],[CustomerID]],Customers!A:A,Customers!E:E, "Not Found")</f>
        <v>38253</v>
      </c>
      <c r="V4832">
        <f ca="1">DATEDIF(Table4[[#This Row],[CustomerBirthday]], TODAY(), "Y")</f>
        <v>21</v>
      </c>
      <c r="W4832" t="str" cm="1">
        <f t="array" aca="1" ref="W4832" ca="1">_xlfn.IFS(Table4[[#This Row],[Age]]&lt;25, "Under 25",Table4[[#This Row],[Age]]=34, "25-34", Table4[[#This Row],[Age]]&lt;=49, "35-49", Table4[[#This Row],[Age]]&lt;=64, "50-64", Table4[[#This Row],[Age]]&gt;=65, "65+")</f>
        <v>Under 25</v>
      </c>
      <c r="X4832" t="str">
        <f>_xlfn.XLOOKUP(Table4[[#This Row],[StoreID]],Stores!A:A,Stores!B:B, "Not found")</f>
        <v>MegaMart New Michele</v>
      </c>
      <c r="Y4832" t="str">
        <f>_xlfn.XLOOKUP(Table4[[#This Row],[StoreID]],Stores!A:A,Stores!C:C, "Not Found")</f>
        <v>New Michele</v>
      </c>
      <c r="Z4832" t="str">
        <f>_xlfn.XLOOKUP(Table4[[#This Row],[StoreID]],Stores!A:A,Stores!D:D, "Not Found")</f>
        <v>West</v>
      </c>
    </row>
    <row r="4833" spans="1:26">
      <c r="A4833" t="s">
        <v>5699</v>
      </c>
      <c r="B4833" s="1">
        <v>45539</v>
      </c>
      <c r="C4833" t="s">
        <v>520</v>
      </c>
      <c r="D4833" t="s">
        <v>800</v>
      </c>
      <c r="E4833" t="s">
        <v>846</v>
      </c>
      <c r="F4833">
        <v>4</v>
      </c>
      <c r="G4833">
        <v>0.15</v>
      </c>
      <c r="H4833" t="s">
        <v>868</v>
      </c>
      <c r="I4833" s="4">
        <f>Table4[[#This Row],[Quantity]]*Table4[[#This Row],[UnitPrice]]</f>
        <v>7810.6</v>
      </c>
      <c r="J4833" s="4">
        <f>Table4[[#This Row],[Gross Revenue]]*(1-Table4[[#This Row],[Discount]])</f>
        <v>6639.01</v>
      </c>
      <c r="K4833" s="4">
        <f>Table4[[#This Row],[Quantity]]*Table4[[#This Row],[CostPrice]]</f>
        <v>5805.08</v>
      </c>
      <c r="L4833" s="4">
        <f>Table4[[#This Row],[Net Revenue]]-Table4[[#This Row],[Total Cost]]</f>
        <v>833.93000000000029</v>
      </c>
      <c r="M4833" t="str">
        <f>_xlfn.XLOOKUP(Table4[[#This Row],[ProductID]], Products!A:A,Products!B:B, "Not Found")</f>
        <v>Book Television</v>
      </c>
      <c r="N4833" t="str">
        <f>TEXT(Table4[[#This Row],[Date]], "mmm")</f>
        <v>Sep</v>
      </c>
      <c r="O4833" t="str">
        <f>TEXT(Table4[[#This Row],[Date]], "yyyy")</f>
        <v>2024</v>
      </c>
      <c r="P4833" t="str">
        <f>_xlfn.XLOOKUP(Table4[[#This Row],[ProductID]],Products!A:A,Products!C:C, "Not Found")</f>
        <v>Electronics</v>
      </c>
      <c r="Q4833" t="str">
        <f>_xlfn.XLOOKUP(Table4[[#This Row],[ProductID]],Products!A:A,Products!D:D,"Not Found")</f>
        <v>Television</v>
      </c>
      <c r="R4833">
        <f>_xlfn.XLOOKUP(Table4[[#This Row],[ProductID]],Products!A:A,Products!E:E,"Not Found")</f>
        <v>1952.65</v>
      </c>
      <c r="S4833">
        <f>_xlfn.XLOOKUP(Table4[[#This Row],[ProductID]],Products!A:A,Products!F:F, "Not Found")</f>
        <v>1451.27</v>
      </c>
      <c r="T4833" t="str">
        <f>_xlfn.XLOOKUP(Table4[[#This Row],[CustomerID]],Customers!A:A,Customers!D:D, "Not Found")</f>
        <v>M</v>
      </c>
      <c r="U4833" s="6">
        <f>_xlfn.XLOOKUP(Table4[[#This Row],[CustomerID]],Customers!A:A,Customers!E:E, "Not Found")</f>
        <v>22435</v>
      </c>
      <c r="V4833">
        <f ca="1">DATEDIF(Table4[[#This Row],[CustomerBirthday]], TODAY(), "Y")</f>
        <v>65</v>
      </c>
      <c r="W4833" t="str" cm="1">
        <f t="array" aca="1" ref="W4833" ca="1">_xlfn.IFS(Table4[[#This Row],[Age]]&lt;25, "Under 25",Table4[[#This Row],[Age]]=34, "25-34", Table4[[#This Row],[Age]]&lt;=49, "35-49", Table4[[#This Row],[Age]]&lt;=64, "50-64", Table4[[#This Row],[Age]]&gt;=65, "65+")</f>
        <v>65+</v>
      </c>
      <c r="X4833" t="str">
        <f>_xlfn.XLOOKUP(Table4[[#This Row],[StoreID]],Stores!A:A,Stores!B:B, "Not found")</f>
        <v>MegaMart Johnmouth</v>
      </c>
      <c r="Y4833" t="str">
        <f>_xlfn.XLOOKUP(Table4[[#This Row],[StoreID]],Stores!A:A,Stores!C:C, "Not Found")</f>
        <v>Johnmouth</v>
      </c>
      <c r="Z4833" t="str">
        <f>_xlfn.XLOOKUP(Table4[[#This Row],[StoreID]],Stores!A:A,Stores!D:D, "Not Found")</f>
        <v>East</v>
      </c>
    </row>
    <row r="4834" spans="1:26">
      <c r="A4834" t="s">
        <v>5700</v>
      </c>
      <c r="B4834" s="1">
        <v>45469</v>
      </c>
      <c r="C4834" t="s">
        <v>563</v>
      </c>
      <c r="D4834" t="s">
        <v>734</v>
      </c>
      <c r="E4834" t="s">
        <v>835</v>
      </c>
      <c r="F4834">
        <v>3</v>
      </c>
      <c r="G4834">
        <v>0.15</v>
      </c>
      <c r="H4834" t="s">
        <v>875</v>
      </c>
      <c r="I4834" s="4">
        <f>Table4[[#This Row],[Quantity]]*Table4[[#This Row],[UnitPrice]]</f>
        <v>329.34000000000003</v>
      </c>
      <c r="J4834" s="4">
        <f>Table4[[#This Row],[Gross Revenue]]*(1-Table4[[#This Row],[Discount]])</f>
        <v>279.93900000000002</v>
      </c>
      <c r="K4834" s="4">
        <f>Table4[[#This Row],[Quantity]]*Table4[[#This Row],[CostPrice]]</f>
        <v>211.77</v>
      </c>
      <c r="L4834" s="4">
        <f>Table4[[#This Row],[Net Revenue]]-Table4[[#This Row],[Total Cost]]</f>
        <v>68.169000000000011</v>
      </c>
      <c r="M4834" t="str">
        <f>_xlfn.XLOOKUP(Table4[[#This Row],[ProductID]], Products!A:A,Products!B:B, "Not Found")</f>
        <v>Recognize Footwear</v>
      </c>
      <c r="N4834" t="str">
        <f>TEXT(Table4[[#This Row],[Date]], "mmm")</f>
        <v>Jun</v>
      </c>
      <c r="O4834" t="str">
        <f>TEXT(Table4[[#This Row],[Date]], "yyyy")</f>
        <v>2024</v>
      </c>
      <c r="P4834" t="str">
        <f>_xlfn.XLOOKUP(Table4[[#This Row],[ProductID]],Products!A:A,Products!C:C, "Not Found")</f>
        <v>Fashion</v>
      </c>
      <c r="Q4834" t="str">
        <f>_xlfn.XLOOKUP(Table4[[#This Row],[ProductID]],Products!A:A,Products!D:D,"Not Found")</f>
        <v>Footwear</v>
      </c>
      <c r="R4834">
        <f>_xlfn.XLOOKUP(Table4[[#This Row],[ProductID]],Products!A:A,Products!E:E,"Not Found")</f>
        <v>109.78</v>
      </c>
      <c r="S4834">
        <f>_xlfn.XLOOKUP(Table4[[#This Row],[ProductID]],Products!A:A,Products!F:F, "Not Found")</f>
        <v>70.59</v>
      </c>
      <c r="T4834" t="str">
        <f>_xlfn.XLOOKUP(Table4[[#This Row],[CustomerID]],Customers!A:A,Customers!D:D, "Not Found")</f>
        <v>M</v>
      </c>
      <c r="U4834" s="6">
        <f>_xlfn.XLOOKUP(Table4[[#This Row],[CustomerID]],Customers!A:A,Customers!E:E, "Not Found")</f>
        <v>24092</v>
      </c>
      <c r="V4834">
        <f ca="1">DATEDIF(Table4[[#This Row],[CustomerBirthday]], TODAY(), "Y")</f>
        <v>60</v>
      </c>
      <c r="W4834" t="str" cm="1">
        <f t="array" aca="1" ref="W4834" ca="1">_xlfn.IFS(Table4[[#This Row],[Age]]&lt;25, "Under 25",Table4[[#This Row],[Age]]=34, "25-34", Table4[[#This Row],[Age]]&lt;=49, "35-49", Table4[[#This Row],[Age]]&lt;=64, "50-64", Table4[[#This Row],[Age]]&gt;=65, "65+")</f>
        <v>50-64</v>
      </c>
      <c r="X4834" t="str">
        <f>_xlfn.XLOOKUP(Table4[[#This Row],[StoreID]],Stores!A:A,Stores!B:B, "Not found")</f>
        <v>MegaMart Peckmouth</v>
      </c>
      <c r="Y4834" t="str">
        <f>_xlfn.XLOOKUP(Table4[[#This Row],[StoreID]],Stores!A:A,Stores!C:C, "Not Found")</f>
        <v>Peckmouth</v>
      </c>
      <c r="Z4834" t="str">
        <f>_xlfn.XLOOKUP(Table4[[#This Row],[StoreID]],Stores!A:A,Stores!D:D, "Not Found")</f>
        <v>East</v>
      </c>
    </row>
    <row r="4835" spans="1:26">
      <c r="A4835" t="s">
        <v>5701</v>
      </c>
      <c r="B4835" s="1">
        <v>45730</v>
      </c>
      <c r="C4835" t="s">
        <v>294</v>
      </c>
      <c r="D4835" t="s">
        <v>826</v>
      </c>
      <c r="E4835" t="s">
        <v>831</v>
      </c>
      <c r="F4835">
        <v>2</v>
      </c>
      <c r="G4835">
        <v>0.1</v>
      </c>
      <c r="H4835" t="s">
        <v>871</v>
      </c>
      <c r="I4835" s="4">
        <f>Table4[[#This Row],[Quantity]]*Table4[[#This Row],[UnitPrice]]</f>
        <v>2089.2800000000002</v>
      </c>
      <c r="J4835" s="4">
        <f>Table4[[#This Row],[Gross Revenue]]*(1-Table4[[#This Row],[Discount]])</f>
        <v>1880.3520000000003</v>
      </c>
      <c r="K4835" s="4">
        <f>Table4[[#This Row],[Quantity]]*Table4[[#This Row],[CostPrice]]</f>
        <v>1550.14</v>
      </c>
      <c r="L4835" s="4">
        <f>Table4[[#This Row],[Net Revenue]]-Table4[[#This Row],[Total Cost]]</f>
        <v>330.21200000000022</v>
      </c>
      <c r="M4835" t="str">
        <f>_xlfn.XLOOKUP(Table4[[#This Row],[ProductID]], Products!A:A,Products!B:B, "Not Found")</f>
        <v>Maybe Footwear</v>
      </c>
      <c r="N4835" t="str">
        <f>TEXT(Table4[[#This Row],[Date]], "mmm")</f>
        <v>Mar</v>
      </c>
      <c r="O4835" t="str">
        <f>TEXT(Table4[[#This Row],[Date]], "yyyy")</f>
        <v>2025</v>
      </c>
      <c r="P4835" t="str">
        <f>_xlfn.XLOOKUP(Table4[[#This Row],[ProductID]],Products!A:A,Products!C:C, "Not Found")</f>
        <v>Fashion</v>
      </c>
      <c r="Q4835" t="str">
        <f>_xlfn.XLOOKUP(Table4[[#This Row],[ProductID]],Products!A:A,Products!D:D,"Not Found")</f>
        <v>Footwear</v>
      </c>
      <c r="R4835">
        <f>_xlfn.XLOOKUP(Table4[[#This Row],[ProductID]],Products!A:A,Products!E:E,"Not Found")</f>
        <v>1044.6400000000001</v>
      </c>
      <c r="S4835">
        <f>_xlfn.XLOOKUP(Table4[[#This Row],[ProductID]],Products!A:A,Products!F:F, "Not Found")</f>
        <v>775.07</v>
      </c>
      <c r="T4835" t="str">
        <f>_xlfn.XLOOKUP(Table4[[#This Row],[CustomerID]],Customers!A:A,Customers!D:D, "Not Found")</f>
        <v>M</v>
      </c>
      <c r="U4835" s="6">
        <f>_xlfn.XLOOKUP(Table4[[#This Row],[CustomerID]],Customers!A:A,Customers!E:E, "Not Found")</f>
        <v>32411</v>
      </c>
      <c r="V4835">
        <f ca="1">DATEDIF(Table4[[#This Row],[CustomerBirthday]], TODAY(), "Y")</f>
        <v>37</v>
      </c>
      <c r="W4835" t="str" cm="1">
        <f t="array" aca="1" ref="W4835" ca="1">_xlfn.IFS(Table4[[#This Row],[Age]]&lt;25, "Under 25",Table4[[#This Row],[Age]]=34, "25-34", Table4[[#This Row],[Age]]&lt;=49, "35-49", Table4[[#This Row],[Age]]&lt;=64, "50-64", Table4[[#This Row],[Age]]&gt;=65, "65+")</f>
        <v>35-49</v>
      </c>
      <c r="X4835" t="str">
        <f>_xlfn.XLOOKUP(Table4[[#This Row],[StoreID]],Stores!A:A,Stores!B:B, "Not found")</f>
        <v>MegaMart Jimenezborough</v>
      </c>
      <c r="Y4835" t="str">
        <f>_xlfn.XLOOKUP(Table4[[#This Row],[StoreID]],Stores!A:A,Stores!C:C, "Not Found")</f>
        <v>Jimenezborough</v>
      </c>
      <c r="Z4835" t="str">
        <f>_xlfn.XLOOKUP(Table4[[#This Row],[StoreID]],Stores!A:A,Stores!D:D, "Not Found")</f>
        <v>South</v>
      </c>
    </row>
    <row r="4836" spans="1:26">
      <c r="A4836" t="s">
        <v>5702</v>
      </c>
      <c r="B4836" s="1">
        <v>45730</v>
      </c>
      <c r="C4836" t="s">
        <v>55</v>
      </c>
      <c r="D4836" t="s">
        <v>798</v>
      </c>
      <c r="E4836" t="s">
        <v>846</v>
      </c>
      <c r="F4836">
        <v>3</v>
      </c>
      <c r="G4836">
        <v>0.05</v>
      </c>
      <c r="H4836" t="s">
        <v>875</v>
      </c>
      <c r="I4836" s="4">
        <f>Table4[[#This Row],[Quantity]]*Table4[[#This Row],[UnitPrice]]</f>
        <v>4504.38</v>
      </c>
      <c r="J4836" s="4">
        <f>Table4[[#This Row],[Gross Revenue]]*(1-Table4[[#This Row],[Discount]])</f>
        <v>4279.1610000000001</v>
      </c>
      <c r="K4836" s="4">
        <f>Table4[[#This Row],[Quantity]]*Table4[[#This Row],[CostPrice]]</f>
        <v>3503.19</v>
      </c>
      <c r="L4836" s="4">
        <f>Table4[[#This Row],[Net Revenue]]-Table4[[#This Row],[Total Cost]]</f>
        <v>775.971</v>
      </c>
      <c r="M4836" t="str">
        <f>_xlfn.XLOOKUP(Table4[[#This Row],[ProductID]], Products!A:A,Products!B:B, "Not Found")</f>
        <v>New Watches</v>
      </c>
      <c r="N4836" t="str">
        <f>TEXT(Table4[[#This Row],[Date]], "mmm")</f>
        <v>Mar</v>
      </c>
      <c r="O4836" t="str">
        <f>TEXT(Table4[[#This Row],[Date]], "yyyy")</f>
        <v>2025</v>
      </c>
      <c r="P4836" t="str">
        <f>_xlfn.XLOOKUP(Table4[[#This Row],[ProductID]],Products!A:A,Products!C:C, "Not Found")</f>
        <v>Fashion</v>
      </c>
      <c r="Q4836" t="str">
        <f>_xlfn.XLOOKUP(Table4[[#This Row],[ProductID]],Products!A:A,Products!D:D,"Not Found")</f>
        <v>Watches</v>
      </c>
      <c r="R4836">
        <f>_xlfn.XLOOKUP(Table4[[#This Row],[ProductID]],Products!A:A,Products!E:E,"Not Found")</f>
        <v>1501.46</v>
      </c>
      <c r="S4836">
        <f>_xlfn.XLOOKUP(Table4[[#This Row],[ProductID]],Products!A:A,Products!F:F, "Not Found")</f>
        <v>1167.73</v>
      </c>
      <c r="T4836" t="str">
        <f>_xlfn.XLOOKUP(Table4[[#This Row],[CustomerID]],Customers!A:A,Customers!D:D, "Not Found")</f>
        <v>M</v>
      </c>
      <c r="U4836" s="6">
        <f>_xlfn.XLOOKUP(Table4[[#This Row],[CustomerID]],Customers!A:A,Customers!E:E, "Not Found")</f>
        <v>20117</v>
      </c>
      <c r="V4836">
        <f ca="1">DATEDIF(Table4[[#This Row],[CustomerBirthday]], TODAY(), "Y")</f>
        <v>71</v>
      </c>
      <c r="W4836" t="str" cm="1">
        <f t="array" aca="1" ref="W4836" ca="1">_xlfn.IFS(Table4[[#This Row],[Age]]&lt;25, "Under 25",Table4[[#This Row],[Age]]=34, "25-34", Table4[[#This Row],[Age]]&lt;=49, "35-49", Table4[[#This Row],[Age]]&lt;=64, "50-64", Table4[[#This Row],[Age]]&gt;=65, "65+")</f>
        <v>65+</v>
      </c>
      <c r="X4836" t="str">
        <f>_xlfn.XLOOKUP(Table4[[#This Row],[StoreID]],Stores!A:A,Stores!B:B, "Not found")</f>
        <v>MegaMart Johnmouth</v>
      </c>
      <c r="Y4836" t="str">
        <f>_xlfn.XLOOKUP(Table4[[#This Row],[StoreID]],Stores!A:A,Stores!C:C, "Not Found")</f>
        <v>Johnmouth</v>
      </c>
      <c r="Z4836" t="str">
        <f>_xlfn.XLOOKUP(Table4[[#This Row],[StoreID]],Stores!A:A,Stores!D:D, "Not Found")</f>
        <v>East</v>
      </c>
    </row>
    <row r="4837" spans="1:26">
      <c r="A4837" t="s">
        <v>5703</v>
      </c>
      <c r="B4837" s="1">
        <v>45876</v>
      </c>
      <c r="C4837" t="s">
        <v>317</v>
      </c>
      <c r="D4837" t="s">
        <v>769</v>
      </c>
      <c r="E4837" t="s">
        <v>835</v>
      </c>
      <c r="F4837">
        <v>5</v>
      </c>
      <c r="G4837">
        <v>0.05</v>
      </c>
      <c r="H4837" t="s">
        <v>875</v>
      </c>
      <c r="I4837" s="4">
        <f>Table4[[#This Row],[Quantity]]*Table4[[#This Row],[UnitPrice]]</f>
        <v>127.85</v>
      </c>
      <c r="J4837" s="4">
        <f>Table4[[#This Row],[Gross Revenue]]*(1-Table4[[#This Row],[Discount]])</f>
        <v>121.4575</v>
      </c>
      <c r="K4837" s="4">
        <f>Table4[[#This Row],[Quantity]]*Table4[[#This Row],[CostPrice]]</f>
        <v>95.25</v>
      </c>
      <c r="L4837" s="4">
        <f>Table4[[#This Row],[Net Revenue]]-Table4[[#This Row],[Total Cost]]</f>
        <v>26.207499999999996</v>
      </c>
      <c r="M4837" t="str">
        <f>_xlfn.XLOOKUP(Table4[[#This Row],[ProductID]], Products!A:A,Products!B:B, "Not Found")</f>
        <v>How Vegetables</v>
      </c>
      <c r="N4837" t="str">
        <f>TEXT(Table4[[#This Row],[Date]], "mmm")</f>
        <v>Aug</v>
      </c>
      <c r="O4837" t="str">
        <f>TEXT(Table4[[#This Row],[Date]], "yyyy")</f>
        <v>2025</v>
      </c>
      <c r="P4837" t="str">
        <f>_xlfn.XLOOKUP(Table4[[#This Row],[ProductID]],Products!A:A,Products!C:C, "Not Found")</f>
        <v>Groceries</v>
      </c>
      <c r="Q4837" t="str">
        <f>_xlfn.XLOOKUP(Table4[[#This Row],[ProductID]],Products!A:A,Products!D:D,"Not Found")</f>
        <v>Vegetables</v>
      </c>
      <c r="R4837">
        <f>_xlfn.XLOOKUP(Table4[[#This Row],[ProductID]],Products!A:A,Products!E:E,"Not Found")</f>
        <v>25.57</v>
      </c>
      <c r="S4837">
        <f>_xlfn.XLOOKUP(Table4[[#This Row],[ProductID]],Products!A:A,Products!F:F, "Not Found")</f>
        <v>19.05</v>
      </c>
      <c r="T4837" t="str">
        <f>_xlfn.XLOOKUP(Table4[[#This Row],[CustomerID]],Customers!A:A,Customers!D:D, "Not Found")</f>
        <v>M</v>
      </c>
      <c r="U4837" s="6">
        <f>_xlfn.XLOOKUP(Table4[[#This Row],[CustomerID]],Customers!A:A,Customers!E:E, "Not Found")</f>
        <v>26377</v>
      </c>
      <c r="V4837">
        <f ca="1">DATEDIF(Table4[[#This Row],[CustomerBirthday]], TODAY(), "Y")</f>
        <v>54</v>
      </c>
      <c r="W4837" t="str" cm="1">
        <f t="array" aca="1" ref="W4837" ca="1">_xlfn.IFS(Table4[[#This Row],[Age]]&lt;25, "Under 25",Table4[[#This Row],[Age]]=34, "25-34", Table4[[#This Row],[Age]]&lt;=49, "35-49", Table4[[#This Row],[Age]]&lt;=64, "50-64", Table4[[#This Row],[Age]]&gt;=65, "65+")</f>
        <v>50-64</v>
      </c>
      <c r="X4837" t="str">
        <f>_xlfn.XLOOKUP(Table4[[#This Row],[StoreID]],Stores!A:A,Stores!B:B, "Not found")</f>
        <v>MegaMart Peckmouth</v>
      </c>
      <c r="Y4837" t="str">
        <f>_xlfn.XLOOKUP(Table4[[#This Row],[StoreID]],Stores!A:A,Stores!C:C, "Not Found")</f>
        <v>Peckmouth</v>
      </c>
      <c r="Z4837" t="str">
        <f>_xlfn.XLOOKUP(Table4[[#This Row],[StoreID]],Stores!A:A,Stores!D:D, "Not Found")</f>
        <v>East</v>
      </c>
    </row>
    <row r="4838" spans="1:26">
      <c r="A4838" t="s">
        <v>5704</v>
      </c>
      <c r="B4838" s="1">
        <v>45757</v>
      </c>
      <c r="C4838" t="s">
        <v>155</v>
      </c>
      <c r="D4838" t="s">
        <v>800</v>
      </c>
      <c r="E4838" t="s">
        <v>835</v>
      </c>
      <c r="F4838">
        <v>4</v>
      </c>
      <c r="G4838">
        <v>0</v>
      </c>
      <c r="H4838" t="s">
        <v>875</v>
      </c>
      <c r="I4838" s="4">
        <f>Table4[[#This Row],[Quantity]]*Table4[[#This Row],[UnitPrice]]</f>
        <v>7810.6</v>
      </c>
      <c r="J4838" s="4">
        <f>Table4[[#This Row],[Gross Revenue]]*(1-Table4[[#This Row],[Discount]])</f>
        <v>7810.6</v>
      </c>
      <c r="K4838" s="4">
        <f>Table4[[#This Row],[Quantity]]*Table4[[#This Row],[CostPrice]]</f>
        <v>5805.08</v>
      </c>
      <c r="L4838" s="4">
        <f>Table4[[#This Row],[Net Revenue]]-Table4[[#This Row],[Total Cost]]</f>
        <v>2005.5200000000004</v>
      </c>
      <c r="M4838" t="str">
        <f>_xlfn.XLOOKUP(Table4[[#This Row],[ProductID]], Products!A:A,Products!B:B, "Not Found")</f>
        <v>Book Television</v>
      </c>
      <c r="N4838" t="str">
        <f>TEXT(Table4[[#This Row],[Date]], "mmm")</f>
        <v>Apr</v>
      </c>
      <c r="O4838" t="str">
        <f>TEXT(Table4[[#This Row],[Date]], "yyyy")</f>
        <v>2025</v>
      </c>
      <c r="P4838" t="str">
        <f>_xlfn.XLOOKUP(Table4[[#This Row],[ProductID]],Products!A:A,Products!C:C, "Not Found")</f>
        <v>Electronics</v>
      </c>
      <c r="Q4838" t="str">
        <f>_xlfn.XLOOKUP(Table4[[#This Row],[ProductID]],Products!A:A,Products!D:D,"Not Found")</f>
        <v>Television</v>
      </c>
      <c r="R4838">
        <f>_xlfn.XLOOKUP(Table4[[#This Row],[ProductID]],Products!A:A,Products!E:E,"Not Found")</f>
        <v>1952.65</v>
      </c>
      <c r="S4838">
        <f>_xlfn.XLOOKUP(Table4[[#This Row],[ProductID]],Products!A:A,Products!F:F, "Not Found")</f>
        <v>1451.27</v>
      </c>
      <c r="T4838" t="str">
        <f>_xlfn.XLOOKUP(Table4[[#This Row],[CustomerID]],Customers!A:A,Customers!D:D, "Not Found")</f>
        <v>M</v>
      </c>
      <c r="U4838" s="6">
        <f>_xlfn.XLOOKUP(Table4[[#This Row],[CustomerID]],Customers!A:A,Customers!E:E, "Not Found")</f>
        <v>27339</v>
      </c>
      <c r="V4838">
        <f ca="1">DATEDIF(Table4[[#This Row],[CustomerBirthday]], TODAY(), "Y")</f>
        <v>51</v>
      </c>
      <c r="W4838" t="str" cm="1">
        <f t="array" aca="1" ref="W4838" ca="1">_xlfn.IFS(Table4[[#This Row],[Age]]&lt;25, "Under 25",Table4[[#This Row],[Age]]=34, "25-34", Table4[[#This Row],[Age]]&lt;=49, "35-49", Table4[[#This Row],[Age]]&lt;=64, "50-64", Table4[[#This Row],[Age]]&gt;=65, "65+")</f>
        <v>50-64</v>
      </c>
      <c r="X4838" t="str">
        <f>_xlfn.XLOOKUP(Table4[[#This Row],[StoreID]],Stores!A:A,Stores!B:B, "Not found")</f>
        <v>MegaMart Peckmouth</v>
      </c>
      <c r="Y4838" t="str">
        <f>_xlfn.XLOOKUP(Table4[[#This Row],[StoreID]],Stores!A:A,Stores!C:C, "Not Found")</f>
        <v>Peckmouth</v>
      </c>
      <c r="Z4838" t="str">
        <f>_xlfn.XLOOKUP(Table4[[#This Row],[StoreID]],Stores!A:A,Stores!D:D, "Not Found")</f>
        <v>East</v>
      </c>
    </row>
    <row r="4839" spans="1:26">
      <c r="A4839" t="s">
        <v>5705</v>
      </c>
      <c r="B4839" s="1">
        <v>45390</v>
      </c>
      <c r="C4839" t="s">
        <v>12</v>
      </c>
      <c r="D4839" t="s">
        <v>790</v>
      </c>
      <c r="E4839" t="s">
        <v>831</v>
      </c>
      <c r="F4839">
        <v>3</v>
      </c>
      <c r="G4839">
        <v>0.1</v>
      </c>
      <c r="H4839" t="s">
        <v>875</v>
      </c>
      <c r="I4839" s="4">
        <f>Table4[[#This Row],[Quantity]]*Table4[[#This Row],[UnitPrice]]</f>
        <v>914.12999999999988</v>
      </c>
      <c r="J4839" s="4">
        <f>Table4[[#This Row],[Gross Revenue]]*(1-Table4[[#This Row],[Discount]])</f>
        <v>822.71699999999987</v>
      </c>
      <c r="K4839" s="4">
        <f>Table4[[#This Row],[Quantity]]*Table4[[#This Row],[CostPrice]]</f>
        <v>492.03</v>
      </c>
      <c r="L4839" s="4">
        <f>Table4[[#This Row],[Net Revenue]]-Table4[[#This Row],[Total Cost]]</f>
        <v>330.6869999999999</v>
      </c>
      <c r="M4839" t="str">
        <f>_xlfn.XLOOKUP(Table4[[#This Row],[ProductID]], Products!A:A,Products!B:B, "Not Found")</f>
        <v>Difficult Vegetables</v>
      </c>
      <c r="N4839" t="str">
        <f>TEXT(Table4[[#This Row],[Date]], "mmm")</f>
        <v>Apr</v>
      </c>
      <c r="O4839" t="str">
        <f>TEXT(Table4[[#This Row],[Date]], "yyyy")</f>
        <v>2024</v>
      </c>
      <c r="P4839" t="str">
        <f>_xlfn.XLOOKUP(Table4[[#This Row],[ProductID]],Products!A:A,Products!C:C, "Not Found")</f>
        <v>Groceries</v>
      </c>
      <c r="Q4839" t="str">
        <f>_xlfn.XLOOKUP(Table4[[#This Row],[ProductID]],Products!A:A,Products!D:D,"Not Found")</f>
        <v>Vegetables</v>
      </c>
      <c r="R4839">
        <f>_xlfn.XLOOKUP(Table4[[#This Row],[ProductID]],Products!A:A,Products!E:E,"Not Found")</f>
        <v>304.70999999999998</v>
      </c>
      <c r="S4839">
        <f>_xlfn.XLOOKUP(Table4[[#This Row],[ProductID]],Products!A:A,Products!F:F, "Not Found")</f>
        <v>164.01</v>
      </c>
      <c r="T4839" t="str">
        <f>_xlfn.XLOOKUP(Table4[[#This Row],[CustomerID]],Customers!A:A,Customers!D:D, "Not Found")</f>
        <v>M</v>
      </c>
      <c r="U4839" s="6">
        <f>_xlfn.XLOOKUP(Table4[[#This Row],[CustomerID]],Customers!A:A,Customers!E:E, "Not Found")</f>
        <v>21780</v>
      </c>
      <c r="V4839">
        <f ca="1">DATEDIF(Table4[[#This Row],[CustomerBirthday]], TODAY(), "Y")</f>
        <v>66</v>
      </c>
      <c r="W4839" t="str" cm="1">
        <f t="array" aca="1" ref="W4839" ca="1">_xlfn.IFS(Table4[[#This Row],[Age]]&lt;25, "Under 25",Table4[[#This Row],[Age]]=34, "25-34", Table4[[#This Row],[Age]]&lt;=49, "35-49", Table4[[#This Row],[Age]]&lt;=64, "50-64", Table4[[#This Row],[Age]]&gt;=65, "65+")</f>
        <v>65+</v>
      </c>
      <c r="X4839" t="str">
        <f>_xlfn.XLOOKUP(Table4[[#This Row],[StoreID]],Stores!A:A,Stores!B:B, "Not found")</f>
        <v>MegaMart Jimenezborough</v>
      </c>
      <c r="Y4839" t="str">
        <f>_xlfn.XLOOKUP(Table4[[#This Row],[StoreID]],Stores!A:A,Stores!C:C, "Not Found")</f>
        <v>Jimenezborough</v>
      </c>
      <c r="Z4839" t="str">
        <f>_xlfn.XLOOKUP(Table4[[#This Row],[StoreID]],Stores!A:A,Stores!D:D, "Not Found")</f>
        <v>South</v>
      </c>
    </row>
    <row r="4840" spans="1:26">
      <c r="A4840" t="s">
        <v>5706</v>
      </c>
      <c r="B4840" s="1">
        <v>45615</v>
      </c>
      <c r="C4840" t="s">
        <v>599</v>
      </c>
      <c r="D4840" t="s">
        <v>806</v>
      </c>
      <c r="E4840" t="s">
        <v>842</v>
      </c>
      <c r="F4840">
        <v>4</v>
      </c>
      <c r="G4840">
        <v>0.05</v>
      </c>
      <c r="H4840" t="s">
        <v>875</v>
      </c>
      <c r="I4840" s="4">
        <f>Table4[[#This Row],[Quantity]]*Table4[[#This Row],[UnitPrice]]</f>
        <v>6982.44</v>
      </c>
      <c r="J4840" s="4">
        <f>Table4[[#This Row],[Gross Revenue]]*(1-Table4[[#This Row],[Discount]])</f>
        <v>6633.3179999999993</v>
      </c>
      <c r="K4840" s="4">
        <f>Table4[[#This Row],[Quantity]]*Table4[[#This Row],[CostPrice]]</f>
        <v>5289.76</v>
      </c>
      <c r="L4840" s="4">
        <f>Table4[[#This Row],[Net Revenue]]-Table4[[#This Row],[Total Cost]]</f>
        <v>1343.5579999999991</v>
      </c>
      <c r="M4840" t="str">
        <f>_xlfn.XLOOKUP(Table4[[#This Row],[ProductID]], Products!A:A,Products!B:B, "Not Found")</f>
        <v>Piece Headphones</v>
      </c>
      <c r="N4840" t="str">
        <f>TEXT(Table4[[#This Row],[Date]], "mmm")</f>
        <v>Nov</v>
      </c>
      <c r="O4840" t="str">
        <f>TEXT(Table4[[#This Row],[Date]], "yyyy")</f>
        <v>2024</v>
      </c>
      <c r="P4840" t="str">
        <f>_xlfn.XLOOKUP(Table4[[#This Row],[ProductID]],Products!A:A,Products!C:C, "Not Found")</f>
        <v>Electronics</v>
      </c>
      <c r="Q4840" t="str">
        <f>_xlfn.XLOOKUP(Table4[[#This Row],[ProductID]],Products!A:A,Products!D:D,"Not Found")</f>
        <v>Headphones</v>
      </c>
      <c r="R4840">
        <f>_xlfn.XLOOKUP(Table4[[#This Row],[ProductID]],Products!A:A,Products!E:E,"Not Found")</f>
        <v>1745.61</v>
      </c>
      <c r="S4840">
        <f>_xlfn.XLOOKUP(Table4[[#This Row],[ProductID]],Products!A:A,Products!F:F, "Not Found")</f>
        <v>1322.44</v>
      </c>
      <c r="T4840" t="str">
        <f>_xlfn.XLOOKUP(Table4[[#This Row],[CustomerID]],Customers!A:A,Customers!D:D, "Not Found")</f>
        <v>M</v>
      </c>
      <c r="U4840" s="6">
        <f>_xlfn.XLOOKUP(Table4[[#This Row],[CustomerID]],Customers!A:A,Customers!E:E, "Not Found")</f>
        <v>25414</v>
      </c>
      <c r="V4840">
        <f ca="1">DATEDIF(Table4[[#This Row],[CustomerBirthday]], TODAY(), "Y")</f>
        <v>56</v>
      </c>
      <c r="W4840" t="str" cm="1">
        <f t="array" aca="1" ref="W4840" ca="1">_xlfn.IFS(Table4[[#This Row],[Age]]&lt;25, "Under 25",Table4[[#This Row],[Age]]=34, "25-34", Table4[[#This Row],[Age]]&lt;=49, "35-49", Table4[[#This Row],[Age]]&lt;=64, "50-64", Table4[[#This Row],[Age]]&gt;=65, "65+")</f>
        <v>50-64</v>
      </c>
      <c r="X4840" t="str">
        <f>_xlfn.XLOOKUP(Table4[[#This Row],[StoreID]],Stores!A:A,Stores!B:B, "Not found")</f>
        <v>MegaMart Brianahaven</v>
      </c>
      <c r="Y4840" t="str">
        <f>_xlfn.XLOOKUP(Table4[[#This Row],[StoreID]],Stores!A:A,Stores!C:C, "Not Found")</f>
        <v>Brianahaven</v>
      </c>
      <c r="Z4840" t="str">
        <f>_xlfn.XLOOKUP(Table4[[#This Row],[StoreID]],Stores!A:A,Stores!D:D, "Not Found")</f>
        <v>North</v>
      </c>
    </row>
    <row r="4841" spans="1:26">
      <c r="A4841" t="s">
        <v>5707</v>
      </c>
      <c r="B4841" s="1">
        <v>45345</v>
      </c>
      <c r="C4841" t="s">
        <v>298</v>
      </c>
      <c r="D4841" t="s">
        <v>790</v>
      </c>
      <c r="E4841" t="s">
        <v>835</v>
      </c>
      <c r="F4841">
        <v>1</v>
      </c>
      <c r="G4841">
        <v>0.1</v>
      </c>
      <c r="H4841" t="s">
        <v>875</v>
      </c>
      <c r="I4841" s="4">
        <f>Table4[[#This Row],[Quantity]]*Table4[[#This Row],[UnitPrice]]</f>
        <v>304.70999999999998</v>
      </c>
      <c r="J4841" s="4">
        <f>Table4[[#This Row],[Gross Revenue]]*(1-Table4[[#This Row],[Discount]])</f>
        <v>274.23899999999998</v>
      </c>
      <c r="K4841" s="4">
        <f>Table4[[#This Row],[Quantity]]*Table4[[#This Row],[CostPrice]]</f>
        <v>164.01</v>
      </c>
      <c r="L4841" s="4">
        <f>Table4[[#This Row],[Net Revenue]]-Table4[[#This Row],[Total Cost]]</f>
        <v>110.22899999999998</v>
      </c>
      <c r="M4841" t="str">
        <f>_xlfn.XLOOKUP(Table4[[#This Row],[ProductID]], Products!A:A,Products!B:B, "Not Found")</f>
        <v>Difficult Vegetables</v>
      </c>
      <c r="N4841" t="str">
        <f>TEXT(Table4[[#This Row],[Date]], "mmm")</f>
        <v>Feb</v>
      </c>
      <c r="O4841" t="str">
        <f>TEXT(Table4[[#This Row],[Date]], "yyyy")</f>
        <v>2024</v>
      </c>
      <c r="P4841" t="str">
        <f>_xlfn.XLOOKUP(Table4[[#This Row],[ProductID]],Products!A:A,Products!C:C, "Not Found")</f>
        <v>Groceries</v>
      </c>
      <c r="Q4841" t="str">
        <f>_xlfn.XLOOKUP(Table4[[#This Row],[ProductID]],Products!A:A,Products!D:D,"Not Found")</f>
        <v>Vegetables</v>
      </c>
      <c r="R4841">
        <f>_xlfn.XLOOKUP(Table4[[#This Row],[ProductID]],Products!A:A,Products!E:E,"Not Found")</f>
        <v>304.70999999999998</v>
      </c>
      <c r="S4841">
        <f>_xlfn.XLOOKUP(Table4[[#This Row],[ProductID]],Products!A:A,Products!F:F, "Not Found")</f>
        <v>164.01</v>
      </c>
      <c r="T4841" t="str">
        <f>_xlfn.XLOOKUP(Table4[[#This Row],[CustomerID]],Customers!A:A,Customers!D:D, "Not Found")</f>
        <v>F</v>
      </c>
      <c r="U4841" s="6">
        <f>_xlfn.XLOOKUP(Table4[[#This Row],[CustomerID]],Customers!A:A,Customers!E:E, "Not Found")</f>
        <v>29021</v>
      </c>
      <c r="V4841">
        <f ca="1">DATEDIF(Table4[[#This Row],[CustomerBirthday]], TODAY(), "Y")</f>
        <v>47</v>
      </c>
      <c r="W4841" t="str" cm="1">
        <f t="array" aca="1" ref="W4841" ca="1">_xlfn.IFS(Table4[[#This Row],[Age]]&lt;25, "Under 25",Table4[[#This Row],[Age]]=34, "25-34", Table4[[#This Row],[Age]]&lt;=49, "35-49", Table4[[#This Row],[Age]]&lt;=64, "50-64", Table4[[#This Row],[Age]]&gt;=65, "65+")</f>
        <v>35-49</v>
      </c>
      <c r="X4841" t="str">
        <f>_xlfn.XLOOKUP(Table4[[#This Row],[StoreID]],Stores!A:A,Stores!B:B, "Not found")</f>
        <v>MegaMart Peckmouth</v>
      </c>
      <c r="Y4841" t="str">
        <f>_xlfn.XLOOKUP(Table4[[#This Row],[StoreID]],Stores!A:A,Stores!C:C, "Not Found")</f>
        <v>Peckmouth</v>
      </c>
      <c r="Z4841" t="str">
        <f>_xlfn.XLOOKUP(Table4[[#This Row],[StoreID]],Stores!A:A,Stores!D:D, "Not Found")</f>
        <v>East</v>
      </c>
    </row>
    <row r="4842" spans="1:26">
      <c r="A4842" t="s">
        <v>5708</v>
      </c>
      <c r="B4842" s="1">
        <v>45313</v>
      </c>
      <c r="C4842" t="s">
        <v>217</v>
      </c>
      <c r="D4842" t="s">
        <v>711</v>
      </c>
      <c r="E4842" t="s">
        <v>839</v>
      </c>
      <c r="F4842">
        <v>1</v>
      </c>
      <c r="G4842">
        <v>0</v>
      </c>
      <c r="H4842" t="s">
        <v>871</v>
      </c>
      <c r="I4842" s="4">
        <f>Table4[[#This Row],[Quantity]]*Table4[[#This Row],[UnitPrice]]</f>
        <v>1673.69</v>
      </c>
      <c r="J4842" s="4">
        <f>Table4[[#This Row],[Gross Revenue]]*(1-Table4[[#This Row],[Discount]])</f>
        <v>1673.69</v>
      </c>
      <c r="K4842" s="4">
        <f>Table4[[#This Row],[Quantity]]*Table4[[#This Row],[CostPrice]]</f>
        <v>1323.38</v>
      </c>
      <c r="L4842" s="4">
        <f>Table4[[#This Row],[Net Revenue]]-Table4[[#This Row],[Total Cost]]</f>
        <v>350.30999999999995</v>
      </c>
      <c r="M4842" t="str">
        <f>_xlfn.XLOOKUP(Table4[[#This Row],[ProductID]], Products!A:A,Products!B:B, "Not Found")</f>
        <v>Like Camera</v>
      </c>
      <c r="N4842" t="str">
        <f>TEXT(Table4[[#This Row],[Date]], "mmm")</f>
        <v>Jan</v>
      </c>
      <c r="O4842" t="str">
        <f>TEXT(Table4[[#This Row],[Date]], "yyyy")</f>
        <v>2024</v>
      </c>
      <c r="P4842" t="str">
        <f>_xlfn.XLOOKUP(Table4[[#This Row],[ProductID]],Products!A:A,Products!C:C, "Not Found")</f>
        <v>Electronics</v>
      </c>
      <c r="Q4842" t="str">
        <f>_xlfn.XLOOKUP(Table4[[#This Row],[ProductID]],Products!A:A,Products!D:D,"Not Found")</f>
        <v>Camera</v>
      </c>
      <c r="R4842">
        <f>_xlfn.XLOOKUP(Table4[[#This Row],[ProductID]],Products!A:A,Products!E:E,"Not Found")</f>
        <v>1673.69</v>
      </c>
      <c r="S4842">
        <f>_xlfn.XLOOKUP(Table4[[#This Row],[ProductID]],Products!A:A,Products!F:F, "Not Found")</f>
        <v>1323.38</v>
      </c>
      <c r="T4842" t="str">
        <f>_xlfn.XLOOKUP(Table4[[#This Row],[CustomerID]],Customers!A:A,Customers!D:D, "Not Found")</f>
        <v>F</v>
      </c>
      <c r="U4842" s="6">
        <f>_xlfn.XLOOKUP(Table4[[#This Row],[CustomerID]],Customers!A:A,Customers!E:E, "Not Found")</f>
        <v>38253</v>
      </c>
      <c r="V4842">
        <f ca="1">DATEDIF(Table4[[#This Row],[CustomerBirthday]], TODAY(), "Y")</f>
        <v>21</v>
      </c>
      <c r="W4842" t="str" cm="1">
        <f t="array" aca="1" ref="W4842" ca="1">_xlfn.IFS(Table4[[#This Row],[Age]]&lt;25, "Under 25",Table4[[#This Row],[Age]]=34, "25-34", Table4[[#This Row],[Age]]&lt;=49, "35-49", Table4[[#This Row],[Age]]&lt;=64, "50-64", Table4[[#This Row],[Age]]&gt;=65, "65+")</f>
        <v>Under 25</v>
      </c>
      <c r="X4842" t="str">
        <f>_xlfn.XLOOKUP(Table4[[#This Row],[StoreID]],Stores!A:A,Stores!B:B, "Not found")</f>
        <v>MegaMart New Michele</v>
      </c>
      <c r="Y4842" t="str">
        <f>_xlfn.XLOOKUP(Table4[[#This Row],[StoreID]],Stores!A:A,Stores!C:C, "Not Found")</f>
        <v>New Michele</v>
      </c>
      <c r="Z4842" t="str">
        <f>_xlfn.XLOOKUP(Table4[[#This Row],[StoreID]],Stores!A:A,Stores!D:D, "Not Found")</f>
        <v>West</v>
      </c>
    </row>
    <row r="4843" spans="1:26">
      <c r="A4843" t="s">
        <v>5709</v>
      </c>
      <c r="B4843" s="1">
        <v>45635</v>
      </c>
      <c r="C4843" t="s">
        <v>487</v>
      </c>
      <c r="D4843" t="s">
        <v>732</v>
      </c>
      <c r="E4843" t="s">
        <v>846</v>
      </c>
      <c r="F4843">
        <v>4</v>
      </c>
      <c r="G4843">
        <v>0.1</v>
      </c>
      <c r="H4843" t="s">
        <v>871</v>
      </c>
      <c r="I4843" s="4">
        <f>Table4[[#This Row],[Quantity]]*Table4[[#This Row],[UnitPrice]]</f>
        <v>5896.48</v>
      </c>
      <c r="J4843" s="4">
        <f>Table4[[#This Row],[Gross Revenue]]*(1-Table4[[#This Row],[Discount]])</f>
        <v>5306.8319999999994</v>
      </c>
      <c r="K4843" s="4">
        <f>Table4[[#This Row],[Quantity]]*Table4[[#This Row],[CostPrice]]</f>
        <v>3056.08</v>
      </c>
      <c r="L4843" s="4">
        <f>Table4[[#This Row],[Net Revenue]]-Table4[[#This Row],[Total Cost]]</f>
        <v>2250.7519999999995</v>
      </c>
      <c r="M4843" t="str">
        <f>_xlfn.XLOOKUP(Table4[[#This Row],[ProductID]], Products!A:A,Products!B:B, "Not Found")</f>
        <v>Understand Camera</v>
      </c>
      <c r="N4843" t="str">
        <f>TEXT(Table4[[#This Row],[Date]], "mmm")</f>
        <v>Dec</v>
      </c>
      <c r="O4843" t="str">
        <f>TEXT(Table4[[#This Row],[Date]], "yyyy")</f>
        <v>2024</v>
      </c>
      <c r="P4843" t="str">
        <f>_xlfn.XLOOKUP(Table4[[#This Row],[ProductID]],Products!A:A,Products!C:C, "Not Found")</f>
        <v>Electronics</v>
      </c>
      <c r="Q4843" t="str">
        <f>_xlfn.XLOOKUP(Table4[[#This Row],[ProductID]],Products!A:A,Products!D:D,"Not Found")</f>
        <v>Camera</v>
      </c>
      <c r="R4843">
        <f>_xlfn.XLOOKUP(Table4[[#This Row],[ProductID]],Products!A:A,Products!E:E,"Not Found")</f>
        <v>1474.12</v>
      </c>
      <c r="S4843">
        <f>_xlfn.XLOOKUP(Table4[[#This Row],[ProductID]],Products!A:A,Products!F:F, "Not Found")</f>
        <v>764.02</v>
      </c>
      <c r="T4843" t="str">
        <f>_xlfn.XLOOKUP(Table4[[#This Row],[CustomerID]],Customers!A:A,Customers!D:D, "Not Found")</f>
        <v>M</v>
      </c>
      <c r="U4843" s="6">
        <f>_xlfn.XLOOKUP(Table4[[#This Row],[CustomerID]],Customers!A:A,Customers!E:E, "Not Found")</f>
        <v>22750</v>
      </c>
      <c r="V4843">
        <f ca="1">DATEDIF(Table4[[#This Row],[CustomerBirthday]], TODAY(), "Y")</f>
        <v>64</v>
      </c>
      <c r="W4843" t="str" cm="1">
        <f t="array" aca="1" ref="W4843" ca="1">_xlfn.IFS(Table4[[#This Row],[Age]]&lt;25, "Under 25",Table4[[#This Row],[Age]]=34, "25-34", Table4[[#This Row],[Age]]&lt;=49, "35-49", Table4[[#This Row],[Age]]&lt;=64, "50-64", Table4[[#This Row],[Age]]&gt;=65, "65+")</f>
        <v>50-64</v>
      </c>
      <c r="X4843" t="str">
        <f>_xlfn.XLOOKUP(Table4[[#This Row],[StoreID]],Stores!A:A,Stores!B:B, "Not found")</f>
        <v>MegaMart Johnmouth</v>
      </c>
      <c r="Y4843" t="str">
        <f>_xlfn.XLOOKUP(Table4[[#This Row],[StoreID]],Stores!A:A,Stores!C:C, "Not Found")</f>
        <v>Johnmouth</v>
      </c>
      <c r="Z4843" t="str">
        <f>_xlfn.XLOOKUP(Table4[[#This Row],[StoreID]],Stores!A:A,Stores!D:D, "Not Found")</f>
        <v>East</v>
      </c>
    </row>
    <row r="4844" spans="1:26">
      <c r="A4844" t="s">
        <v>5710</v>
      </c>
      <c r="B4844" s="1">
        <v>45411</v>
      </c>
      <c r="C4844" t="s">
        <v>582</v>
      </c>
      <c r="D4844" t="s">
        <v>788</v>
      </c>
      <c r="E4844" t="s">
        <v>846</v>
      </c>
      <c r="F4844">
        <v>4</v>
      </c>
      <c r="G4844">
        <v>0.05</v>
      </c>
      <c r="H4844" t="s">
        <v>875</v>
      </c>
      <c r="I4844" s="4">
        <f>Table4[[#This Row],[Quantity]]*Table4[[#This Row],[UnitPrice]]</f>
        <v>4382.88</v>
      </c>
      <c r="J4844" s="4">
        <f>Table4[[#This Row],[Gross Revenue]]*(1-Table4[[#This Row],[Discount]])</f>
        <v>4163.7359999999999</v>
      </c>
      <c r="K4844" s="4">
        <f>Table4[[#This Row],[Quantity]]*Table4[[#This Row],[CostPrice]]</f>
        <v>3288.8</v>
      </c>
      <c r="L4844" s="4">
        <f>Table4[[#This Row],[Net Revenue]]-Table4[[#This Row],[Total Cost]]</f>
        <v>874.93599999999969</v>
      </c>
      <c r="M4844" t="str">
        <f>_xlfn.XLOOKUP(Table4[[#This Row],[ProductID]], Products!A:A,Products!B:B, "Not Found")</f>
        <v>Foot Snacks</v>
      </c>
      <c r="N4844" t="str">
        <f>TEXT(Table4[[#This Row],[Date]], "mmm")</f>
        <v>Apr</v>
      </c>
      <c r="O4844" t="str">
        <f>TEXT(Table4[[#This Row],[Date]], "yyyy")</f>
        <v>2024</v>
      </c>
      <c r="P4844" t="str">
        <f>_xlfn.XLOOKUP(Table4[[#This Row],[ProductID]],Products!A:A,Products!C:C, "Not Found")</f>
        <v>Groceries</v>
      </c>
      <c r="Q4844" t="str">
        <f>_xlfn.XLOOKUP(Table4[[#This Row],[ProductID]],Products!A:A,Products!D:D,"Not Found")</f>
        <v>Snacks</v>
      </c>
      <c r="R4844">
        <f>_xlfn.XLOOKUP(Table4[[#This Row],[ProductID]],Products!A:A,Products!E:E,"Not Found")</f>
        <v>1095.72</v>
      </c>
      <c r="S4844">
        <f>_xlfn.XLOOKUP(Table4[[#This Row],[ProductID]],Products!A:A,Products!F:F, "Not Found")</f>
        <v>822.2</v>
      </c>
      <c r="T4844" t="str">
        <f>_xlfn.XLOOKUP(Table4[[#This Row],[CustomerID]],Customers!A:A,Customers!D:D, "Not Found")</f>
        <v>F</v>
      </c>
      <c r="U4844" s="6">
        <f>_xlfn.XLOOKUP(Table4[[#This Row],[CustomerID]],Customers!A:A,Customers!E:E, "Not Found")</f>
        <v>31328</v>
      </c>
      <c r="V4844">
        <f ca="1">DATEDIF(Table4[[#This Row],[CustomerBirthday]], TODAY(), "Y")</f>
        <v>40</v>
      </c>
      <c r="W4844" t="str" cm="1">
        <f t="array" aca="1" ref="W4844" ca="1">_xlfn.IFS(Table4[[#This Row],[Age]]&lt;25, "Under 25",Table4[[#This Row],[Age]]=34, "25-34", Table4[[#This Row],[Age]]&lt;=49, "35-49", Table4[[#This Row],[Age]]&lt;=64, "50-64", Table4[[#This Row],[Age]]&gt;=65, "65+")</f>
        <v>35-49</v>
      </c>
      <c r="X4844" t="str">
        <f>_xlfn.XLOOKUP(Table4[[#This Row],[StoreID]],Stores!A:A,Stores!B:B, "Not found")</f>
        <v>MegaMart Johnmouth</v>
      </c>
      <c r="Y4844" t="str">
        <f>_xlfn.XLOOKUP(Table4[[#This Row],[StoreID]],Stores!A:A,Stores!C:C, "Not Found")</f>
        <v>Johnmouth</v>
      </c>
      <c r="Z4844" t="str">
        <f>_xlfn.XLOOKUP(Table4[[#This Row],[StoreID]],Stores!A:A,Stores!D:D, "Not Found")</f>
        <v>East</v>
      </c>
    </row>
    <row r="4845" spans="1:26">
      <c r="A4845" t="s">
        <v>5711</v>
      </c>
      <c r="B4845" s="1">
        <v>45200</v>
      </c>
      <c r="C4845" t="s">
        <v>549</v>
      </c>
      <c r="D4845" t="s">
        <v>747</v>
      </c>
      <c r="E4845" t="s">
        <v>846</v>
      </c>
      <c r="F4845">
        <v>5</v>
      </c>
      <c r="G4845">
        <v>0.15</v>
      </c>
      <c r="H4845" t="s">
        <v>865</v>
      </c>
      <c r="I4845" s="4">
        <f>Table4[[#This Row],[Quantity]]*Table4[[#This Row],[UnitPrice]]</f>
        <v>5674</v>
      </c>
      <c r="J4845" s="4">
        <f>Table4[[#This Row],[Gross Revenue]]*(1-Table4[[#This Row],[Discount]])</f>
        <v>4822.8999999999996</v>
      </c>
      <c r="K4845" s="4">
        <f>Table4[[#This Row],[Quantity]]*Table4[[#This Row],[CostPrice]]</f>
        <v>3375.5</v>
      </c>
      <c r="L4845" s="4">
        <f>Table4[[#This Row],[Net Revenue]]-Table4[[#This Row],[Total Cost]]</f>
        <v>1447.3999999999996</v>
      </c>
      <c r="M4845" t="str">
        <f>_xlfn.XLOOKUP(Table4[[#This Row],[ProductID]], Products!A:A,Products!B:B, "Not Found")</f>
        <v>World Watches</v>
      </c>
      <c r="N4845" t="str">
        <f>TEXT(Table4[[#This Row],[Date]], "mmm")</f>
        <v>Oct</v>
      </c>
      <c r="O4845" t="str">
        <f>TEXT(Table4[[#This Row],[Date]], "yyyy")</f>
        <v>2023</v>
      </c>
      <c r="P4845" t="str">
        <f>_xlfn.XLOOKUP(Table4[[#This Row],[ProductID]],Products!A:A,Products!C:C, "Not Found")</f>
        <v>Fashion</v>
      </c>
      <c r="Q4845" t="str">
        <f>_xlfn.XLOOKUP(Table4[[#This Row],[ProductID]],Products!A:A,Products!D:D,"Not Found")</f>
        <v>Watches</v>
      </c>
      <c r="R4845">
        <f>_xlfn.XLOOKUP(Table4[[#This Row],[ProductID]],Products!A:A,Products!E:E,"Not Found")</f>
        <v>1134.8</v>
      </c>
      <c r="S4845">
        <f>_xlfn.XLOOKUP(Table4[[#This Row],[ProductID]],Products!A:A,Products!F:F, "Not Found")</f>
        <v>675.1</v>
      </c>
      <c r="T4845" t="str">
        <f>_xlfn.XLOOKUP(Table4[[#This Row],[CustomerID]],Customers!A:A,Customers!D:D, "Not Found")</f>
        <v>M</v>
      </c>
      <c r="U4845" s="6">
        <f>_xlfn.XLOOKUP(Table4[[#This Row],[CustomerID]],Customers!A:A,Customers!E:E, "Not Found")</f>
        <v>31945</v>
      </c>
      <c r="V4845">
        <f ca="1">DATEDIF(Table4[[#This Row],[CustomerBirthday]], TODAY(), "Y")</f>
        <v>39</v>
      </c>
      <c r="W4845" t="str" cm="1">
        <f t="array" aca="1" ref="W4845" ca="1">_xlfn.IFS(Table4[[#This Row],[Age]]&lt;25, "Under 25",Table4[[#This Row],[Age]]=34, "25-34", Table4[[#This Row],[Age]]&lt;=49, "35-49", Table4[[#This Row],[Age]]&lt;=64, "50-64", Table4[[#This Row],[Age]]&gt;=65, "65+")</f>
        <v>35-49</v>
      </c>
      <c r="X4845" t="str">
        <f>_xlfn.XLOOKUP(Table4[[#This Row],[StoreID]],Stores!A:A,Stores!B:B, "Not found")</f>
        <v>MegaMart Johnmouth</v>
      </c>
      <c r="Y4845" t="str">
        <f>_xlfn.XLOOKUP(Table4[[#This Row],[StoreID]],Stores!A:A,Stores!C:C, "Not Found")</f>
        <v>Johnmouth</v>
      </c>
      <c r="Z4845" t="str">
        <f>_xlfn.XLOOKUP(Table4[[#This Row],[StoreID]],Stores!A:A,Stores!D:D, "Not Found")</f>
        <v>East</v>
      </c>
    </row>
    <row r="4846" spans="1:26">
      <c r="A4846" t="s">
        <v>5712</v>
      </c>
      <c r="B4846" s="1">
        <v>45291</v>
      </c>
      <c r="C4846" t="s">
        <v>612</v>
      </c>
      <c r="D4846" t="s">
        <v>759</v>
      </c>
      <c r="E4846" t="s">
        <v>842</v>
      </c>
      <c r="F4846">
        <v>3</v>
      </c>
      <c r="G4846">
        <v>0.05</v>
      </c>
      <c r="H4846" t="s">
        <v>871</v>
      </c>
      <c r="I4846" s="4">
        <f>Table4[[#This Row],[Quantity]]*Table4[[#This Row],[UnitPrice]]</f>
        <v>3239.67</v>
      </c>
      <c r="J4846" s="4">
        <f>Table4[[#This Row],[Gross Revenue]]*(1-Table4[[#This Row],[Discount]])</f>
        <v>3077.6864999999998</v>
      </c>
      <c r="K4846" s="4">
        <f>Table4[[#This Row],[Quantity]]*Table4[[#This Row],[CostPrice]]</f>
        <v>2111.4900000000002</v>
      </c>
      <c r="L4846" s="4">
        <f>Table4[[#This Row],[Net Revenue]]-Table4[[#This Row],[Total Cost]]</f>
        <v>966.19649999999956</v>
      </c>
      <c r="M4846" t="str">
        <f>_xlfn.XLOOKUP(Table4[[#This Row],[ProductID]], Products!A:A,Products!B:B, "Not Found")</f>
        <v>Democratic Smartphone</v>
      </c>
      <c r="N4846" t="str">
        <f>TEXT(Table4[[#This Row],[Date]], "mmm")</f>
        <v>Dec</v>
      </c>
      <c r="O4846" t="str">
        <f>TEXT(Table4[[#This Row],[Date]], "yyyy")</f>
        <v>2023</v>
      </c>
      <c r="P4846" t="str">
        <f>_xlfn.XLOOKUP(Table4[[#This Row],[ProductID]],Products!A:A,Products!C:C, "Not Found")</f>
        <v>Electronics</v>
      </c>
      <c r="Q4846" t="str">
        <f>_xlfn.XLOOKUP(Table4[[#This Row],[ProductID]],Products!A:A,Products!D:D,"Not Found")</f>
        <v>Smartphone</v>
      </c>
      <c r="R4846">
        <f>_xlfn.XLOOKUP(Table4[[#This Row],[ProductID]],Products!A:A,Products!E:E,"Not Found")</f>
        <v>1079.8900000000001</v>
      </c>
      <c r="S4846">
        <f>_xlfn.XLOOKUP(Table4[[#This Row],[ProductID]],Products!A:A,Products!F:F, "Not Found")</f>
        <v>703.83</v>
      </c>
      <c r="T4846" t="str">
        <f>_xlfn.XLOOKUP(Table4[[#This Row],[CustomerID]],Customers!A:A,Customers!D:D, "Not Found")</f>
        <v>F</v>
      </c>
      <c r="U4846" s="6">
        <f>_xlfn.XLOOKUP(Table4[[#This Row],[CustomerID]],Customers!A:A,Customers!E:E, "Not Found")</f>
        <v>28198</v>
      </c>
      <c r="V4846">
        <f ca="1">DATEDIF(Table4[[#This Row],[CustomerBirthday]], TODAY(), "Y")</f>
        <v>49</v>
      </c>
      <c r="W4846" t="str" cm="1">
        <f t="array" aca="1" ref="W4846" ca="1">_xlfn.IFS(Table4[[#This Row],[Age]]&lt;25, "Under 25",Table4[[#This Row],[Age]]=34, "25-34", Table4[[#This Row],[Age]]&lt;=49, "35-49", Table4[[#This Row],[Age]]&lt;=64, "50-64", Table4[[#This Row],[Age]]&gt;=65, "65+")</f>
        <v>35-49</v>
      </c>
      <c r="X4846" t="str">
        <f>_xlfn.XLOOKUP(Table4[[#This Row],[StoreID]],Stores!A:A,Stores!B:B, "Not found")</f>
        <v>MegaMart Brianahaven</v>
      </c>
      <c r="Y4846" t="str">
        <f>_xlfn.XLOOKUP(Table4[[#This Row],[StoreID]],Stores!A:A,Stores!C:C, "Not Found")</f>
        <v>Brianahaven</v>
      </c>
      <c r="Z4846" t="str">
        <f>_xlfn.XLOOKUP(Table4[[#This Row],[StoreID]],Stores!A:A,Stores!D:D, "Not Found")</f>
        <v>North</v>
      </c>
    </row>
    <row r="4847" spans="1:26">
      <c r="A4847" t="s">
        <v>5713</v>
      </c>
      <c r="B4847" s="1">
        <v>45360</v>
      </c>
      <c r="C4847" t="s">
        <v>287</v>
      </c>
      <c r="D4847" t="s">
        <v>759</v>
      </c>
      <c r="E4847" t="s">
        <v>831</v>
      </c>
      <c r="F4847">
        <v>3</v>
      </c>
      <c r="G4847">
        <v>0.05</v>
      </c>
      <c r="H4847" t="s">
        <v>875</v>
      </c>
      <c r="I4847" s="4">
        <f>Table4[[#This Row],[Quantity]]*Table4[[#This Row],[UnitPrice]]</f>
        <v>3239.67</v>
      </c>
      <c r="J4847" s="4">
        <f>Table4[[#This Row],[Gross Revenue]]*(1-Table4[[#This Row],[Discount]])</f>
        <v>3077.6864999999998</v>
      </c>
      <c r="K4847" s="4">
        <f>Table4[[#This Row],[Quantity]]*Table4[[#This Row],[CostPrice]]</f>
        <v>2111.4900000000002</v>
      </c>
      <c r="L4847" s="4">
        <f>Table4[[#This Row],[Net Revenue]]-Table4[[#This Row],[Total Cost]]</f>
        <v>966.19649999999956</v>
      </c>
      <c r="M4847" t="str">
        <f>_xlfn.XLOOKUP(Table4[[#This Row],[ProductID]], Products!A:A,Products!B:B, "Not Found")</f>
        <v>Democratic Smartphone</v>
      </c>
      <c r="N4847" t="str">
        <f>TEXT(Table4[[#This Row],[Date]], "mmm")</f>
        <v>Mar</v>
      </c>
      <c r="O4847" t="str">
        <f>TEXT(Table4[[#This Row],[Date]], "yyyy")</f>
        <v>2024</v>
      </c>
      <c r="P4847" t="str">
        <f>_xlfn.XLOOKUP(Table4[[#This Row],[ProductID]],Products!A:A,Products!C:C, "Not Found")</f>
        <v>Electronics</v>
      </c>
      <c r="Q4847" t="str">
        <f>_xlfn.XLOOKUP(Table4[[#This Row],[ProductID]],Products!A:A,Products!D:D,"Not Found")</f>
        <v>Smartphone</v>
      </c>
      <c r="R4847">
        <f>_xlfn.XLOOKUP(Table4[[#This Row],[ProductID]],Products!A:A,Products!E:E,"Not Found")</f>
        <v>1079.8900000000001</v>
      </c>
      <c r="S4847">
        <f>_xlfn.XLOOKUP(Table4[[#This Row],[ProductID]],Products!A:A,Products!F:F, "Not Found")</f>
        <v>703.83</v>
      </c>
      <c r="T4847" t="str">
        <f>_xlfn.XLOOKUP(Table4[[#This Row],[CustomerID]],Customers!A:A,Customers!D:D, "Not Found")</f>
        <v>M</v>
      </c>
      <c r="U4847" s="6">
        <f>_xlfn.XLOOKUP(Table4[[#This Row],[CustomerID]],Customers!A:A,Customers!E:E, "Not Found")</f>
        <v>38700</v>
      </c>
      <c r="V4847">
        <f ca="1">DATEDIF(Table4[[#This Row],[CustomerBirthday]], TODAY(), "Y")</f>
        <v>20</v>
      </c>
      <c r="W4847" t="str" cm="1">
        <f t="array" aca="1" ref="W4847" ca="1">_xlfn.IFS(Table4[[#This Row],[Age]]&lt;25, "Under 25",Table4[[#This Row],[Age]]=34, "25-34", Table4[[#This Row],[Age]]&lt;=49, "35-49", Table4[[#This Row],[Age]]&lt;=64, "50-64", Table4[[#This Row],[Age]]&gt;=65, "65+")</f>
        <v>Under 25</v>
      </c>
      <c r="X4847" t="str">
        <f>_xlfn.XLOOKUP(Table4[[#This Row],[StoreID]],Stores!A:A,Stores!B:B, "Not found")</f>
        <v>MegaMart Jimenezborough</v>
      </c>
      <c r="Y4847" t="str">
        <f>_xlfn.XLOOKUP(Table4[[#This Row],[StoreID]],Stores!A:A,Stores!C:C, "Not Found")</f>
        <v>Jimenezborough</v>
      </c>
      <c r="Z4847" t="str">
        <f>_xlfn.XLOOKUP(Table4[[#This Row],[StoreID]],Stores!A:A,Stores!D:D, "Not Found")</f>
        <v>South</v>
      </c>
    </row>
    <row r="4848" spans="1:26">
      <c r="A4848" t="s">
        <v>5714</v>
      </c>
      <c r="B4848" s="1">
        <v>45602</v>
      </c>
      <c r="C4848" t="s">
        <v>487</v>
      </c>
      <c r="D4848" t="s">
        <v>734</v>
      </c>
      <c r="E4848" t="s">
        <v>835</v>
      </c>
      <c r="F4848">
        <v>2</v>
      </c>
      <c r="G4848">
        <v>0.1</v>
      </c>
      <c r="H4848" t="s">
        <v>871</v>
      </c>
      <c r="I4848" s="4">
        <f>Table4[[#This Row],[Quantity]]*Table4[[#This Row],[UnitPrice]]</f>
        <v>219.56</v>
      </c>
      <c r="J4848" s="4">
        <f>Table4[[#This Row],[Gross Revenue]]*(1-Table4[[#This Row],[Discount]])</f>
        <v>197.60400000000001</v>
      </c>
      <c r="K4848" s="4">
        <f>Table4[[#This Row],[Quantity]]*Table4[[#This Row],[CostPrice]]</f>
        <v>141.18</v>
      </c>
      <c r="L4848" s="4">
        <f>Table4[[#This Row],[Net Revenue]]-Table4[[#This Row],[Total Cost]]</f>
        <v>56.424000000000007</v>
      </c>
      <c r="M4848" t="str">
        <f>_xlfn.XLOOKUP(Table4[[#This Row],[ProductID]], Products!A:A,Products!B:B, "Not Found")</f>
        <v>Recognize Footwear</v>
      </c>
      <c r="N4848" t="str">
        <f>TEXT(Table4[[#This Row],[Date]], "mmm")</f>
        <v>Nov</v>
      </c>
      <c r="O4848" t="str">
        <f>TEXT(Table4[[#This Row],[Date]], "yyyy")</f>
        <v>2024</v>
      </c>
      <c r="P4848" t="str">
        <f>_xlfn.XLOOKUP(Table4[[#This Row],[ProductID]],Products!A:A,Products!C:C, "Not Found")</f>
        <v>Fashion</v>
      </c>
      <c r="Q4848" t="str">
        <f>_xlfn.XLOOKUP(Table4[[#This Row],[ProductID]],Products!A:A,Products!D:D,"Not Found")</f>
        <v>Footwear</v>
      </c>
      <c r="R4848">
        <f>_xlfn.XLOOKUP(Table4[[#This Row],[ProductID]],Products!A:A,Products!E:E,"Not Found")</f>
        <v>109.78</v>
      </c>
      <c r="S4848">
        <f>_xlfn.XLOOKUP(Table4[[#This Row],[ProductID]],Products!A:A,Products!F:F, "Not Found")</f>
        <v>70.59</v>
      </c>
      <c r="T4848" t="str">
        <f>_xlfn.XLOOKUP(Table4[[#This Row],[CustomerID]],Customers!A:A,Customers!D:D, "Not Found")</f>
        <v>M</v>
      </c>
      <c r="U4848" s="6">
        <f>_xlfn.XLOOKUP(Table4[[#This Row],[CustomerID]],Customers!A:A,Customers!E:E, "Not Found")</f>
        <v>22750</v>
      </c>
      <c r="V4848">
        <f ca="1">DATEDIF(Table4[[#This Row],[CustomerBirthday]], TODAY(), "Y")</f>
        <v>64</v>
      </c>
      <c r="W4848" t="str" cm="1">
        <f t="array" aca="1" ref="W4848" ca="1">_xlfn.IFS(Table4[[#This Row],[Age]]&lt;25, "Under 25",Table4[[#This Row],[Age]]=34, "25-34", Table4[[#This Row],[Age]]&lt;=49, "35-49", Table4[[#This Row],[Age]]&lt;=64, "50-64", Table4[[#This Row],[Age]]&gt;=65, "65+")</f>
        <v>50-64</v>
      </c>
      <c r="X4848" t="str">
        <f>_xlfn.XLOOKUP(Table4[[#This Row],[StoreID]],Stores!A:A,Stores!B:B, "Not found")</f>
        <v>MegaMart Peckmouth</v>
      </c>
      <c r="Y4848" t="str">
        <f>_xlfn.XLOOKUP(Table4[[#This Row],[StoreID]],Stores!A:A,Stores!C:C, "Not Found")</f>
        <v>Peckmouth</v>
      </c>
      <c r="Z4848" t="str">
        <f>_xlfn.XLOOKUP(Table4[[#This Row],[StoreID]],Stores!A:A,Stores!D:D, "Not Found")</f>
        <v>East</v>
      </c>
    </row>
    <row r="4849" spans="1:26">
      <c r="A4849" t="s">
        <v>5715</v>
      </c>
      <c r="B4849" s="1">
        <v>45288</v>
      </c>
      <c r="C4849" t="s">
        <v>36</v>
      </c>
      <c r="D4849" t="s">
        <v>808</v>
      </c>
      <c r="E4849" t="s">
        <v>846</v>
      </c>
      <c r="F4849">
        <v>4</v>
      </c>
      <c r="G4849">
        <v>0.15</v>
      </c>
      <c r="H4849" t="s">
        <v>868</v>
      </c>
      <c r="I4849" s="4">
        <f>Table4[[#This Row],[Quantity]]*Table4[[#This Row],[UnitPrice]]</f>
        <v>6540.04</v>
      </c>
      <c r="J4849" s="4">
        <f>Table4[[#This Row],[Gross Revenue]]*(1-Table4[[#This Row],[Discount]])</f>
        <v>5559.0339999999997</v>
      </c>
      <c r="K4849" s="4">
        <f>Table4[[#This Row],[Quantity]]*Table4[[#This Row],[CostPrice]]</f>
        <v>4173.16</v>
      </c>
      <c r="L4849" s="4">
        <f>Table4[[#This Row],[Net Revenue]]-Table4[[#This Row],[Total Cost]]</f>
        <v>1385.8739999999998</v>
      </c>
      <c r="M4849" t="str">
        <f>_xlfn.XLOOKUP(Table4[[#This Row],[ProductID]], Products!A:A,Products!B:B, "Not Found")</f>
        <v>Present Television</v>
      </c>
      <c r="N4849" t="str">
        <f>TEXT(Table4[[#This Row],[Date]], "mmm")</f>
        <v>Dec</v>
      </c>
      <c r="O4849" t="str">
        <f>TEXT(Table4[[#This Row],[Date]], "yyyy")</f>
        <v>2023</v>
      </c>
      <c r="P4849" t="str">
        <f>_xlfn.XLOOKUP(Table4[[#This Row],[ProductID]],Products!A:A,Products!C:C, "Not Found")</f>
        <v>Electronics</v>
      </c>
      <c r="Q4849" t="str">
        <f>_xlfn.XLOOKUP(Table4[[#This Row],[ProductID]],Products!A:A,Products!D:D,"Not Found")</f>
        <v>Television</v>
      </c>
      <c r="R4849">
        <f>_xlfn.XLOOKUP(Table4[[#This Row],[ProductID]],Products!A:A,Products!E:E,"Not Found")</f>
        <v>1635.01</v>
      </c>
      <c r="S4849">
        <f>_xlfn.XLOOKUP(Table4[[#This Row],[ProductID]],Products!A:A,Products!F:F, "Not Found")</f>
        <v>1043.29</v>
      </c>
      <c r="T4849" t="str">
        <f>_xlfn.XLOOKUP(Table4[[#This Row],[CustomerID]],Customers!A:A,Customers!D:D, "Not Found")</f>
        <v>M</v>
      </c>
      <c r="U4849" s="6">
        <f>_xlfn.XLOOKUP(Table4[[#This Row],[CustomerID]],Customers!A:A,Customers!E:E, "Not Found")</f>
        <v>22233</v>
      </c>
      <c r="V4849">
        <f ca="1">DATEDIF(Table4[[#This Row],[CustomerBirthday]], TODAY(), "Y")</f>
        <v>65</v>
      </c>
      <c r="W4849" t="str" cm="1">
        <f t="array" aca="1" ref="W4849" ca="1">_xlfn.IFS(Table4[[#This Row],[Age]]&lt;25, "Under 25",Table4[[#This Row],[Age]]=34, "25-34", Table4[[#This Row],[Age]]&lt;=49, "35-49", Table4[[#This Row],[Age]]&lt;=64, "50-64", Table4[[#This Row],[Age]]&gt;=65, "65+")</f>
        <v>65+</v>
      </c>
      <c r="X4849" t="str">
        <f>_xlfn.XLOOKUP(Table4[[#This Row],[StoreID]],Stores!A:A,Stores!B:B, "Not found")</f>
        <v>MegaMart Johnmouth</v>
      </c>
      <c r="Y4849" t="str">
        <f>_xlfn.XLOOKUP(Table4[[#This Row],[StoreID]],Stores!A:A,Stores!C:C, "Not Found")</f>
        <v>Johnmouth</v>
      </c>
      <c r="Z4849" t="str">
        <f>_xlfn.XLOOKUP(Table4[[#This Row],[StoreID]],Stores!A:A,Stores!D:D, "Not Found")</f>
        <v>East</v>
      </c>
    </row>
    <row r="4850" spans="1:26">
      <c r="A4850" t="s">
        <v>5716</v>
      </c>
      <c r="B4850" s="1">
        <v>45399</v>
      </c>
      <c r="C4850" t="s">
        <v>560</v>
      </c>
      <c r="D4850" t="s">
        <v>769</v>
      </c>
      <c r="E4850" t="s">
        <v>831</v>
      </c>
      <c r="F4850">
        <v>5</v>
      </c>
      <c r="G4850">
        <v>0.1</v>
      </c>
      <c r="H4850" t="s">
        <v>868</v>
      </c>
      <c r="I4850" s="4">
        <f>Table4[[#This Row],[Quantity]]*Table4[[#This Row],[UnitPrice]]</f>
        <v>127.85</v>
      </c>
      <c r="J4850" s="4">
        <f>Table4[[#This Row],[Gross Revenue]]*(1-Table4[[#This Row],[Discount]])</f>
        <v>115.065</v>
      </c>
      <c r="K4850" s="4">
        <f>Table4[[#This Row],[Quantity]]*Table4[[#This Row],[CostPrice]]</f>
        <v>95.25</v>
      </c>
      <c r="L4850" s="4">
        <f>Table4[[#This Row],[Net Revenue]]-Table4[[#This Row],[Total Cost]]</f>
        <v>19.814999999999998</v>
      </c>
      <c r="M4850" t="str">
        <f>_xlfn.XLOOKUP(Table4[[#This Row],[ProductID]], Products!A:A,Products!B:B, "Not Found")</f>
        <v>How Vegetables</v>
      </c>
      <c r="N4850" t="str">
        <f>TEXT(Table4[[#This Row],[Date]], "mmm")</f>
        <v>Apr</v>
      </c>
      <c r="O4850" t="str">
        <f>TEXT(Table4[[#This Row],[Date]], "yyyy")</f>
        <v>2024</v>
      </c>
      <c r="P4850" t="str">
        <f>_xlfn.XLOOKUP(Table4[[#This Row],[ProductID]],Products!A:A,Products!C:C, "Not Found")</f>
        <v>Groceries</v>
      </c>
      <c r="Q4850" t="str">
        <f>_xlfn.XLOOKUP(Table4[[#This Row],[ProductID]],Products!A:A,Products!D:D,"Not Found")</f>
        <v>Vegetables</v>
      </c>
      <c r="R4850">
        <f>_xlfn.XLOOKUP(Table4[[#This Row],[ProductID]],Products!A:A,Products!E:E,"Not Found")</f>
        <v>25.57</v>
      </c>
      <c r="S4850">
        <f>_xlfn.XLOOKUP(Table4[[#This Row],[ProductID]],Products!A:A,Products!F:F, "Not Found")</f>
        <v>19.05</v>
      </c>
      <c r="T4850" t="str">
        <f>_xlfn.XLOOKUP(Table4[[#This Row],[CustomerID]],Customers!A:A,Customers!D:D, "Not Found")</f>
        <v>M</v>
      </c>
      <c r="U4850" s="6">
        <f>_xlfn.XLOOKUP(Table4[[#This Row],[CustomerID]],Customers!A:A,Customers!E:E, "Not Found")</f>
        <v>20787</v>
      </c>
      <c r="V4850">
        <f ca="1">DATEDIF(Table4[[#This Row],[CustomerBirthday]], TODAY(), "Y")</f>
        <v>69</v>
      </c>
      <c r="W4850" t="str" cm="1">
        <f t="array" aca="1" ref="W4850" ca="1">_xlfn.IFS(Table4[[#This Row],[Age]]&lt;25, "Under 25",Table4[[#This Row],[Age]]=34, "25-34", Table4[[#This Row],[Age]]&lt;=49, "35-49", Table4[[#This Row],[Age]]&lt;=64, "50-64", Table4[[#This Row],[Age]]&gt;=65, "65+")</f>
        <v>65+</v>
      </c>
      <c r="X4850" t="str">
        <f>_xlfn.XLOOKUP(Table4[[#This Row],[StoreID]],Stores!A:A,Stores!B:B, "Not found")</f>
        <v>MegaMart Jimenezborough</v>
      </c>
      <c r="Y4850" t="str">
        <f>_xlfn.XLOOKUP(Table4[[#This Row],[StoreID]],Stores!A:A,Stores!C:C, "Not Found")</f>
        <v>Jimenezborough</v>
      </c>
      <c r="Z4850" t="str">
        <f>_xlfn.XLOOKUP(Table4[[#This Row],[StoreID]],Stores!A:A,Stores!D:D, "Not Found")</f>
        <v>South</v>
      </c>
    </row>
    <row r="4851" spans="1:26">
      <c r="A4851" t="s">
        <v>5717</v>
      </c>
      <c r="B4851" s="1">
        <v>45900</v>
      </c>
      <c r="C4851" t="s">
        <v>130</v>
      </c>
      <c r="D4851" t="s">
        <v>784</v>
      </c>
      <c r="E4851" t="s">
        <v>846</v>
      </c>
      <c r="F4851">
        <v>5</v>
      </c>
      <c r="G4851">
        <v>0</v>
      </c>
      <c r="H4851" t="s">
        <v>865</v>
      </c>
      <c r="I4851" s="4">
        <f>Table4[[#This Row],[Quantity]]*Table4[[#This Row],[UnitPrice]]</f>
        <v>7425.25</v>
      </c>
      <c r="J4851" s="4">
        <f>Table4[[#This Row],[Gross Revenue]]*(1-Table4[[#This Row],[Discount]])</f>
        <v>7425.25</v>
      </c>
      <c r="K4851" s="4">
        <f>Table4[[#This Row],[Quantity]]*Table4[[#This Row],[CostPrice]]</f>
        <v>4941.5499999999993</v>
      </c>
      <c r="L4851" s="4">
        <f>Table4[[#This Row],[Net Revenue]]-Table4[[#This Row],[Total Cost]]</f>
        <v>2483.7000000000007</v>
      </c>
      <c r="M4851" t="str">
        <f>_xlfn.XLOOKUP(Table4[[#This Row],[ProductID]], Products!A:A,Products!B:B, "Not Found")</f>
        <v>Road Clothing</v>
      </c>
      <c r="N4851" t="str">
        <f>TEXT(Table4[[#This Row],[Date]], "mmm")</f>
        <v>Aug</v>
      </c>
      <c r="O4851" t="str">
        <f>TEXT(Table4[[#This Row],[Date]], "yyyy")</f>
        <v>2025</v>
      </c>
      <c r="P4851" t="str">
        <f>_xlfn.XLOOKUP(Table4[[#This Row],[ProductID]],Products!A:A,Products!C:C, "Not Found")</f>
        <v>Fashion</v>
      </c>
      <c r="Q4851" t="str">
        <f>_xlfn.XLOOKUP(Table4[[#This Row],[ProductID]],Products!A:A,Products!D:D,"Not Found")</f>
        <v>Clothing</v>
      </c>
      <c r="R4851">
        <f>_xlfn.XLOOKUP(Table4[[#This Row],[ProductID]],Products!A:A,Products!E:E,"Not Found")</f>
        <v>1485.05</v>
      </c>
      <c r="S4851">
        <f>_xlfn.XLOOKUP(Table4[[#This Row],[ProductID]],Products!A:A,Products!F:F, "Not Found")</f>
        <v>988.31</v>
      </c>
      <c r="T4851" t="str">
        <f>_xlfn.XLOOKUP(Table4[[#This Row],[CustomerID]],Customers!A:A,Customers!D:D, "Not Found")</f>
        <v>F</v>
      </c>
      <c r="U4851" s="6">
        <f>_xlfn.XLOOKUP(Table4[[#This Row],[CustomerID]],Customers!A:A,Customers!E:E, "Not Found")</f>
        <v>28698</v>
      </c>
      <c r="V4851">
        <f ca="1">DATEDIF(Table4[[#This Row],[CustomerBirthday]], TODAY(), "Y")</f>
        <v>48</v>
      </c>
      <c r="W4851" t="str" cm="1">
        <f t="array" aca="1" ref="W4851" ca="1">_xlfn.IFS(Table4[[#This Row],[Age]]&lt;25, "Under 25",Table4[[#This Row],[Age]]=34, "25-34", Table4[[#This Row],[Age]]&lt;=49, "35-49", Table4[[#This Row],[Age]]&lt;=64, "50-64", Table4[[#This Row],[Age]]&gt;=65, "65+")</f>
        <v>35-49</v>
      </c>
      <c r="X4851" t="str">
        <f>_xlfn.XLOOKUP(Table4[[#This Row],[StoreID]],Stores!A:A,Stores!B:B, "Not found")</f>
        <v>MegaMart Johnmouth</v>
      </c>
      <c r="Y4851" t="str">
        <f>_xlfn.XLOOKUP(Table4[[#This Row],[StoreID]],Stores!A:A,Stores!C:C, "Not Found")</f>
        <v>Johnmouth</v>
      </c>
      <c r="Z4851" t="str">
        <f>_xlfn.XLOOKUP(Table4[[#This Row],[StoreID]],Stores!A:A,Stores!D:D, "Not Found")</f>
        <v>East</v>
      </c>
    </row>
    <row r="4852" spans="1:26">
      <c r="A4852" t="s">
        <v>5718</v>
      </c>
      <c r="B4852" s="1">
        <v>45441</v>
      </c>
      <c r="C4852" t="s">
        <v>386</v>
      </c>
      <c r="D4852" t="s">
        <v>800</v>
      </c>
      <c r="E4852" t="s">
        <v>846</v>
      </c>
      <c r="F4852">
        <v>2</v>
      </c>
      <c r="G4852">
        <v>0</v>
      </c>
      <c r="H4852" t="s">
        <v>875</v>
      </c>
      <c r="I4852" s="4">
        <f>Table4[[#This Row],[Quantity]]*Table4[[#This Row],[UnitPrice]]</f>
        <v>3905.3</v>
      </c>
      <c r="J4852" s="4">
        <f>Table4[[#This Row],[Gross Revenue]]*(1-Table4[[#This Row],[Discount]])</f>
        <v>3905.3</v>
      </c>
      <c r="K4852" s="4">
        <f>Table4[[#This Row],[Quantity]]*Table4[[#This Row],[CostPrice]]</f>
        <v>2902.54</v>
      </c>
      <c r="L4852" s="4">
        <f>Table4[[#This Row],[Net Revenue]]-Table4[[#This Row],[Total Cost]]</f>
        <v>1002.7600000000002</v>
      </c>
      <c r="M4852" t="str">
        <f>_xlfn.XLOOKUP(Table4[[#This Row],[ProductID]], Products!A:A,Products!B:B, "Not Found")</f>
        <v>Book Television</v>
      </c>
      <c r="N4852" t="str">
        <f>TEXT(Table4[[#This Row],[Date]], "mmm")</f>
        <v>May</v>
      </c>
      <c r="O4852" t="str">
        <f>TEXT(Table4[[#This Row],[Date]], "yyyy")</f>
        <v>2024</v>
      </c>
      <c r="P4852" t="str">
        <f>_xlfn.XLOOKUP(Table4[[#This Row],[ProductID]],Products!A:A,Products!C:C, "Not Found")</f>
        <v>Electronics</v>
      </c>
      <c r="Q4852" t="str">
        <f>_xlfn.XLOOKUP(Table4[[#This Row],[ProductID]],Products!A:A,Products!D:D,"Not Found")</f>
        <v>Television</v>
      </c>
      <c r="R4852">
        <f>_xlfn.XLOOKUP(Table4[[#This Row],[ProductID]],Products!A:A,Products!E:E,"Not Found")</f>
        <v>1952.65</v>
      </c>
      <c r="S4852">
        <f>_xlfn.XLOOKUP(Table4[[#This Row],[ProductID]],Products!A:A,Products!F:F, "Not Found")</f>
        <v>1451.27</v>
      </c>
      <c r="T4852" t="str">
        <f>_xlfn.XLOOKUP(Table4[[#This Row],[CustomerID]],Customers!A:A,Customers!D:D, "Not Found")</f>
        <v>F</v>
      </c>
      <c r="U4852" s="6">
        <f>_xlfn.XLOOKUP(Table4[[#This Row],[CustomerID]],Customers!A:A,Customers!E:E, "Not Found")</f>
        <v>23676</v>
      </c>
      <c r="V4852">
        <f ca="1">DATEDIF(Table4[[#This Row],[CustomerBirthday]], TODAY(), "Y")</f>
        <v>61</v>
      </c>
      <c r="W4852" t="str" cm="1">
        <f t="array" aca="1" ref="W4852" ca="1">_xlfn.IFS(Table4[[#This Row],[Age]]&lt;25, "Under 25",Table4[[#This Row],[Age]]=34, "25-34", Table4[[#This Row],[Age]]&lt;=49, "35-49", Table4[[#This Row],[Age]]&lt;=64, "50-64", Table4[[#This Row],[Age]]&gt;=65, "65+")</f>
        <v>50-64</v>
      </c>
      <c r="X4852" t="str">
        <f>_xlfn.XLOOKUP(Table4[[#This Row],[StoreID]],Stores!A:A,Stores!B:B, "Not found")</f>
        <v>MegaMart Johnmouth</v>
      </c>
      <c r="Y4852" t="str">
        <f>_xlfn.XLOOKUP(Table4[[#This Row],[StoreID]],Stores!A:A,Stores!C:C, "Not Found")</f>
        <v>Johnmouth</v>
      </c>
      <c r="Z4852" t="str">
        <f>_xlfn.XLOOKUP(Table4[[#This Row],[StoreID]],Stores!A:A,Stores!D:D, "Not Found")</f>
        <v>East</v>
      </c>
    </row>
    <row r="4853" spans="1:26">
      <c r="A4853" t="s">
        <v>5719</v>
      </c>
      <c r="B4853" s="1">
        <v>45755</v>
      </c>
      <c r="C4853" t="s">
        <v>452</v>
      </c>
      <c r="D4853" t="s">
        <v>728</v>
      </c>
      <c r="E4853" t="s">
        <v>839</v>
      </c>
      <c r="F4853">
        <v>2</v>
      </c>
      <c r="G4853">
        <v>0</v>
      </c>
      <c r="H4853" t="s">
        <v>868</v>
      </c>
      <c r="I4853" s="4">
        <f>Table4[[#This Row],[Quantity]]*Table4[[#This Row],[UnitPrice]]</f>
        <v>636.1</v>
      </c>
      <c r="J4853" s="4">
        <f>Table4[[#This Row],[Gross Revenue]]*(1-Table4[[#This Row],[Discount]])</f>
        <v>636.1</v>
      </c>
      <c r="K4853" s="4">
        <f>Table4[[#This Row],[Quantity]]*Table4[[#This Row],[CostPrice]]</f>
        <v>374.68</v>
      </c>
      <c r="L4853" s="4">
        <f>Table4[[#This Row],[Net Revenue]]-Table4[[#This Row],[Total Cost]]</f>
        <v>261.42</v>
      </c>
      <c r="M4853" t="str">
        <f>_xlfn.XLOOKUP(Table4[[#This Row],[ProductID]], Products!A:A,Products!B:B, "Not Found")</f>
        <v>Company Fruits</v>
      </c>
      <c r="N4853" t="str">
        <f>TEXT(Table4[[#This Row],[Date]], "mmm")</f>
        <v>Apr</v>
      </c>
      <c r="O4853" t="str">
        <f>TEXT(Table4[[#This Row],[Date]], "yyyy")</f>
        <v>2025</v>
      </c>
      <c r="P4853" t="str">
        <f>_xlfn.XLOOKUP(Table4[[#This Row],[ProductID]],Products!A:A,Products!C:C, "Not Found")</f>
        <v>Groceries</v>
      </c>
      <c r="Q4853" t="str">
        <f>_xlfn.XLOOKUP(Table4[[#This Row],[ProductID]],Products!A:A,Products!D:D,"Not Found")</f>
        <v>Fruits</v>
      </c>
      <c r="R4853">
        <f>_xlfn.XLOOKUP(Table4[[#This Row],[ProductID]],Products!A:A,Products!E:E,"Not Found")</f>
        <v>318.05</v>
      </c>
      <c r="S4853">
        <f>_xlfn.XLOOKUP(Table4[[#This Row],[ProductID]],Products!A:A,Products!F:F, "Not Found")</f>
        <v>187.34</v>
      </c>
      <c r="T4853" t="str">
        <f>_xlfn.XLOOKUP(Table4[[#This Row],[CustomerID]],Customers!A:A,Customers!D:D, "Not Found")</f>
        <v>M</v>
      </c>
      <c r="U4853" s="6">
        <f>_xlfn.XLOOKUP(Table4[[#This Row],[CustomerID]],Customers!A:A,Customers!E:E, "Not Found")</f>
        <v>22556</v>
      </c>
      <c r="V4853">
        <f ca="1">DATEDIF(Table4[[#This Row],[CustomerBirthday]], TODAY(), "Y")</f>
        <v>64</v>
      </c>
      <c r="W4853" t="str" cm="1">
        <f t="array" aca="1" ref="W4853" ca="1">_xlfn.IFS(Table4[[#This Row],[Age]]&lt;25, "Under 25",Table4[[#This Row],[Age]]=34, "25-34", Table4[[#This Row],[Age]]&lt;=49, "35-49", Table4[[#This Row],[Age]]&lt;=64, "50-64", Table4[[#This Row],[Age]]&gt;=65, "65+")</f>
        <v>50-64</v>
      </c>
      <c r="X4853" t="str">
        <f>_xlfn.XLOOKUP(Table4[[#This Row],[StoreID]],Stores!A:A,Stores!B:B, "Not found")</f>
        <v>MegaMart New Michele</v>
      </c>
      <c r="Y4853" t="str">
        <f>_xlfn.XLOOKUP(Table4[[#This Row],[StoreID]],Stores!A:A,Stores!C:C, "Not Found")</f>
        <v>New Michele</v>
      </c>
      <c r="Z4853" t="str">
        <f>_xlfn.XLOOKUP(Table4[[#This Row],[StoreID]],Stores!A:A,Stores!D:D, "Not Found")</f>
        <v>West</v>
      </c>
    </row>
    <row r="4854" spans="1:26">
      <c r="A4854" t="s">
        <v>5720</v>
      </c>
      <c r="B4854" s="1">
        <v>45524</v>
      </c>
      <c r="C4854" t="s">
        <v>567</v>
      </c>
      <c r="D4854" t="s">
        <v>812</v>
      </c>
      <c r="E4854" t="s">
        <v>842</v>
      </c>
      <c r="F4854">
        <v>4</v>
      </c>
      <c r="G4854">
        <v>0</v>
      </c>
      <c r="H4854" t="s">
        <v>868</v>
      </c>
      <c r="I4854" s="4">
        <f>Table4[[#This Row],[Quantity]]*Table4[[#This Row],[UnitPrice]]</f>
        <v>2257.6799999999998</v>
      </c>
      <c r="J4854" s="4">
        <f>Table4[[#This Row],[Gross Revenue]]*(1-Table4[[#This Row],[Discount]])</f>
        <v>2257.6799999999998</v>
      </c>
      <c r="K4854" s="4">
        <f>Table4[[#This Row],[Quantity]]*Table4[[#This Row],[CostPrice]]</f>
        <v>1175.8399999999999</v>
      </c>
      <c r="L4854" s="4">
        <f>Table4[[#This Row],[Net Revenue]]-Table4[[#This Row],[Total Cost]]</f>
        <v>1081.8399999999999</v>
      </c>
      <c r="M4854" t="str">
        <f>_xlfn.XLOOKUP(Table4[[#This Row],[ProductID]], Products!A:A,Products!B:B, "Not Found")</f>
        <v>Soon Accessories</v>
      </c>
      <c r="N4854" t="str">
        <f>TEXT(Table4[[#This Row],[Date]], "mmm")</f>
        <v>Aug</v>
      </c>
      <c r="O4854" t="str">
        <f>TEXT(Table4[[#This Row],[Date]], "yyyy")</f>
        <v>2024</v>
      </c>
      <c r="P4854" t="str">
        <f>_xlfn.XLOOKUP(Table4[[#This Row],[ProductID]],Products!A:A,Products!C:C, "Not Found")</f>
        <v>Fashion</v>
      </c>
      <c r="Q4854" t="str">
        <f>_xlfn.XLOOKUP(Table4[[#This Row],[ProductID]],Products!A:A,Products!D:D,"Not Found")</f>
        <v>Accessories</v>
      </c>
      <c r="R4854">
        <f>_xlfn.XLOOKUP(Table4[[#This Row],[ProductID]],Products!A:A,Products!E:E,"Not Found")</f>
        <v>564.41999999999996</v>
      </c>
      <c r="S4854">
        <f>_xlfn.XLOOKUP(Table4[[#This Row],[ProductID]],Products!A:A,Products!F:F, "Not Found")</f>
        <v>293.95999999999998</v>
      </c>
      <c r="T4854" t="str">
        <f>_xlfn.XLOOKUP(Table4[[#This Row],[CustomerID]],Customers!A:A,Customers!D:D, "Not Found")</f>
        <v>M</v>
      </c>
      <c r="U4854" s="6">
        <f>_xlfn.XLOOKUP(Table4[[#This Row],[CustomerID]],Customers!A:A,Customers!E:E, "Not Found")</f>
        <v>29791</v>
      </c>
      <c r="V4854">
        <f ca="1">DATEDIF(Table4[[#This Row],[CustomerBirthday]], TODAY(), "Y")</f>
        <v>45</v>
      </c>
      <c r="W4854" t="str" cm="1">
        <f t="array" aca="1" ref="W4854" ca="1">_xlfn.IFS(Table4[[#This Row],[Age]]&lt;25, "Under 25",Table4[[#This Row],[Age]]=34, "25-34", Table4[[#This Row],[Age]]&lt;=49, "35-49", Table4[[#This Row],[Age]]&lt;=64, "50-64", Table4[[#This Row],[Age]]&gt;=65, "65+")</f>
        <v>35-49</v>
      </c>
      <c r="X4854" t="str">
        <f>_xlfn.XLOOKUP(Table4[[#This Row],[StoreID]],Stores!A:A,Stores!B:B, "Not found")</f>
        <v>MegaMart Brianahaven</v>
      </c>
      <c r="Y4854" t="str">
        <f>_xlfn.XLOOKUP(Table4[[#This Row],[StoreID]],Stores!A:A,Stores!C:C, "Not Found")</f>
        <v>Brianahaven</v>
      </c>
      <c r="Z4854" t="str">
        <f>_xlfn.XLOOKUP(Table4[[#This Row],[StoreID]],Stores!A:A,Stores!D:D, "Not Found")</f>
        <v>North</v>
      </c>
    </row>
    <row r="4855" spans="1:26">
      <c r="A4855" t="s">
        <v>5721</v>
      </c>
      <c r="B4855" s="1">
        <v>45690</v>
      </c>
      <c r="C4855" t="s">
        <v>533</v>
      </c>
      <c r="D4855" t="s">
        <v>764</v>
      </c>
      <c r="E4855" t="s">
        <v>839</v>
      </c>
      <c r="F4855">
        <v>4</v>
      </c>
      <c r="G4855">
        <v>0.05</v>
      </c>
      <c r="H4855" t="s">
        <v>865</v>
      </c>
      <c r="I4855" s="4">
        <f>Table4[[#This Row],[Quantity]]*Table4[[#This Row],[UnitPrice]]</f>
        <v>1295.68</v>
      </c>
      <c r="J4855" s="4">
        <f>Table4[[#This Row],[Gross Revenue]]*(1-Table4[[#This Row],[Discount]])</f>
        <v>1230.896</v>
      </c>
      <c r="K4855" s="4">
        <f>Table4[[#This Row],[Quantity]]*Table4[[#This Row],[CostPrice]]</f>
        <v>971.92</v>
      </c>
      <c r="L4855" s="4">
        <f>Table4[[#This Row],[Net Revenue]]-Table4[[#This Row],[Total Cost]]</f>
        <v>258.976</v>
      </c>
      <c r="M4855" t="str">
        <f>_xlfn.XLOOKUP(Table4[[#This Row],[ProductID]], Products!A:A,Products!B:B, "Not Found")</f>
        <v>Simple Accessories</v>
      </c>
      <c r="N4855" t="str">
        <f>TEXT(Table4[[#This Row],[Date]], "mmm")</f>
        <v>Feb</v>
      </c>
      <c r="O4855" t="str">
        <f>TEXT(Table4[[#This Row],[Date]], "yyyy")</f>
        <v>2025</v>
      </c>
      <c r="P4855" t="str">
        <f>_xlfn.XLOOKUP(Table4[[#This Row],[ProductID]],Products!A:A,Products!C:C, "Not Found")</f>
        <v>Fashion</v>
      </c>
      <c r="Q4855" t="str">
        <f>_xlfn.XLOOKUP(Table4[[#This Row],[ProductID]],Products!A:A,Products!D:D,"Not Found")</f>
        <v>Accessories</v>
      </c>
      <c r="R4855">
        <f>_xlfn.XLOOKUP(Table4[[#This Row],[ProductID]],Products!A:A,Products!E:E,"Not Found")</f>
        <v>323.92</v>
      </c>
      <c r="S4855">
        <f>_xlfn.XLOOKUP(Table4[[#This Row],[ProductID]],Products!A:A,Products!F:F, "Not Found")</f>
        <v>242.98</v>
      </c>
      <c r="T4855" t="str">
        <f>_xlfn.XLOOKUP(Table4[[#This Row],[CustomerID]],Customers!A:A,Customers!D:D, "Not Found")</f>
        <v>F</v>
      </c>
      <c r="U4855" s="6">
        <f>_xlfn.XLOOKUP(Table4[[#This Row],[CustomerID]],Customers!A:A,Customers!E:E, "Not Found")</f>
        <v>24506</v>
      </c>
      <c r="V4855">
        <f ca="1">DATEDIF(Table4[[#This Row],[CustomerBirthday]], TODAY(), "Y")</f>
        <v>59</v>
      </c>
      <c r="W4855" t="str" cm="1">
        <f t="array" aca="1" ref="W4855" ca="1">_xlfn.IFS(Table4[[#This Row],[Age]]&lt;25, "Under 25",Table4[[#This Row],[Age]]=34, "25-34", Table4[[#This Row],[Age]]&lt;=49, "35-49", Table4[[#This Row],[Age]]&lt;=64, "50-64", Table4[[#This Row],[Age]]&gt;=65, "65+")</f>
        <v>50-64</v>
      </c>
      <c r="X4855" t="str">
        <f>_xlfn.XLOOKUP(Table4[[#This Row],[StoreID]],Stores!A:A,Stores!B:B, "Not found")</f>
        <v>MegaMart New Michele</v>
      </c>
      <c r="Y4855" t="str">
        <f>_xlfn.XLOOKUP(Table4[[#This Row],[StoreID]],Stores!A:A,Stores!C:C, "Not Found")</f>
        <v>New Michele</v>
      </c>
      <c r="Z4855" t="str">
        <f>_xlfn.XLOOKUP(Table4[[#This Row],[StoreID]],Stores!A:A,Stores!D:D, "Not Found")</f>
        <v>West</v>
      </c>
    </row>
    <row r="4856" spans="1:26">
      <c r="A4856" t="s">
        <v>5722</v>
      </c>
      <c r="B4856" s="1">
        <v>45741</v>
      </c>
      <c r="C4856" t="s">
        <v>12</v>
      </c>
      <c r="D4856" t="s">
        <v>759</v>
      </c>
      <c r="E4856" t="s">
        <v>839</v>
      </c>
      <c r="F4856">
        <v>2</v>
      </c>
      <c r="G4856">
        <v>0.1</v>
      </c>
      <c r="H4856" t="s">
        <v>868</v>
      </c>
      <c r="I4856" s="4">
        <f>Table4[[#This Row],[Quantity]]*Table4[[#This Row],[UnitPrice]]</f>
        <v>2159.7800000000002</v>
      </c>
      <c r="J4856" s="4">
        <f>Table4[[#This Row],[Gross Revenue]]*(1-Table4[[#This Row],[Discount]])</f>
        <v>1943.8020000000001</v>
      </c>
      <c r="K4856" s="4">
        <f>Table4[[#This Row],[Quantity]]*Table4[[#This Row],[CostPrice]]</f>
        <v>1407.66</v>
      </c>
      <c r="L4856" s="4">
        <f>Table4[[#This Row],[Net Revenue]]-Table4[[#This Row],[Total Cost]]</f>
        <v>536.14200000000005</v>
      </c>
      <c r="M4856" t="str">
        <f>_xlfn.XLOOKUP(Table4[[#This Row],[ProductID]], Products!A:A,Products!B:B, "Not Found")</f>
        <v>Democratic Smartphone</v>
      </c>
      <c r="N4856" t="str">
        <f>TEXT(Table4[[#This Row],[Date]], "mmm")</f>
        <v>Mar</v>
      </c>
      <c r="O4856" t="str">
        <f>TEXT(Table4[[#This Row],[Date]], "yyyy")</f>
        <v>2025</v>
      </c>
      <c r="P4856" t="str">
        <f>_xlfn.XLOOKUP(Table4[[#This Row],[ProductID]],Products!A:A,Products!C:C, "Not Found")</f>
        <v>Electronics</v>
      </c>
      <c r="Q4856" t="str">
        <f>_xlfn.XLOOKUP(Table4[[#This Row],[ProductID]],Products!A:A,Products!D:D,"Not Found")</f>
        <v>Smartphone</v>
      </c>
      <c r="R4856">
        <f>_xlfn.XLOOKUP(Table4[[#This Row],[ProductID]],Products!A:A,Products!E:E,"Not Found")</f>
        <v>1079.8900000000001</v>
      </c>
      <c r="S4856">
        <f>_xlfn.XLOOKUP(Table4[[#This Row],[ProductID]],Products!A:A,Products!F:F, "Not Found")</f>
        <v>703.83</v>
      </c>
      <c r="T4856" t="str">
        <f>_xlfn.XLOOKUP(Table4[[#This Row],[CustomerID]],Customers!A:A,Customers!D:D, "Not Found")</f>
        <v>M</v>
      </c>
      <c r="U4856" s="6">
        <f>_xlfn.XLOOKUP(Table4[[#This Row],[CustomerID]],Customers!A:A,Customers!E:E, "Not Found")</f>
        <v>21780</v>
      </c>
      <c r="V4856">
        <f ca="1">DATEDIF(Table4[[#This Row],[CustomerBirthday]], TODAY(), "Y")</f>
        <v>66</v>
      </c>
      <c r="W4856" t="str" cm="1">
        <f t="array" aca="1" ref="W4856" ca="1">_xlfn.IFS(Table4[[#This Row],[Age]]&lt;25, "Under 25",Table4[[#This Row],[Age]]=34, "25-34", Table4[[#This Row],[Age]]&lt;=49, "35-49", Table4[[#This Row],[Age]]&lt;=64, "50-64", Table4[[#This Row],[Age]]&gt;=65, "65+")</f>
        <v>65+</v>
      </c>
      <c r="X4856" t="str">
        <f>_xlfn.XLOOKUP(Table4[[#This Row],[StoreID]],Stores!A:A,Stores!B:B, "Not found")</f>
        <v>MegaMart New Michele</v>
      </c>
      <c r="Y4856" t="str">
        <f>_xlfn.XLOOKUP(Table4[[#This Row],[StoreID]],Stores!A:A,Stores!C:C, "Not Found")</f>
        <v>New Michele</v>
      </c>
      <c r="Z4856" t="str">
        <f>_xlfn.XLOOKUP(Table4[[#This Row],[StoreID]],Stores!A:A,Stores!D:D, "Not Found")</f>
        <v>West</v>
      </c>
    </row>
    <row r="4857" spans="1:26">
      <c r="A4857" t="s">
        <v>5723</v>
      </c>
      <c r="B4857" s="1">
        <v>45658</v>
      </c>
      <c r="C4857" t="s">
        <v>250</v>
      </c>
      <c r="D4857" t="s">
        <v>745</v>
      </c>
      <c r="E4857" t="s">
        <v>831</v>
      </c>
      <c r="F4857">
        <v>2</v>
      </c>
      <c r="G4857">
        <v>0.1</v>
      </c>
      <c r="H4857" t="s">
        <v>871</v>
      </c>
      <c r="I4857" s="4">
        <f>Table4[[#This Row],[Quantity]]*Table4[[#This Row],[UnitPrice]]</f>
        <v>2386.1799999999998</v>
      </c>
      <c r="J4857" s="4">
        <f>Table4[[#This Row],[Gross Revenue]]*(1-Table4[[#This Row],[Discount]])</f>
        <v>2147.5619999999999</v>
      </c>
      <c r="K4857" s="4">
        <f>Table4[[#This Row],[Quantity]]*Table4[[#This Row],[CostPrice]]</f>
        <v>1636.48</v>
      </c>
      <c r="L4857" s="4">
        <f>Table4[[#This Row],[Net Revenue]]-Table4[[#This Row],[Total Cost]]</f>
        <v>511.08199999999988</v>
      </c>
      <c r="M4857" t="str">
        <f>_xlfn.XLOOKUP(Table4[[#This Row],[ProductID]], Products!A:A,Products!B:B, "Not Found")</f>
        <v>Above Camera</v>
      </c>
      <c r="N4857" t="str">
        <f>TEXT(Table4[[#This Row],[Date]], "mmm")</f>
        <v>Jan</v>
      </c>
      <c r="O4857" t="str">
        <f>TEXT(Table4[[#This Row],[Date]], "yyyy")</f>
        <v>2025</v>
      </c>
      <c r="P4857" t="str">
        <f>_xlfn.XLOOKUP(Table4[[#This Row],[ProductID]],Products!A:A,Products!C:C, "Not Found")</f>
        <v>Electronics</v>
      </c>
      <c r="Q4857" t="str">
        <f>_xlfn.XLOOKUP(Table4[[#This Row],[ProductID]],Products!A:A,Products!D:D,"Not Found")</f>
        <v>Camera</v>
      </c>
      <c r="R4857">
        <f>_xlfn.XLOOKUP(Table4[[#This Row],[ProductID]],Products!A:A,Products!E:E,"Not Found")</f>
        <v>1193.0899999999999</v>
      </c>
      <c r="S4857">
        <f>_xlfn.XLOOKUP(Table4[[#This Row],[ProductID]],Products!A:A,Products!F:F, "Not Found")</f>
        <v>818.24</v>
      </c>
      <c r="T4857" t="str">
        <f>_xlfn.XLOOKUP(Table4[[#This Row],[CustomerID]],Customers!A:A,Customers!D:D, "Not Found")</f>
        <v>F</v>
      </c>
      <c r="U4857" s="6">
        <f>_xlfn.XLOOKUP(Table4[[#This Row],[CustomerID]],Customers!A:A,Customers!E:E, "Not Found")</f>
        <v>31304</v>
      </c>
      <c r="V4857">
        <f ca="1">DATEDIF(Table4[[#This Row],[CustomerBirthday]], TODAY(), "Y")</f>
        <v>40</v>
      </c>
      <c r="W4857" t="str" cm="1">
        <f t="array" aca="1" ref="W4857" ca="1">_xlfn.IFS(Table4[[#This Row],[Age]]&lt;25, "Under 25",Table4[[#This Row],[Age]]=34, "25-34", Table4[[#This Row],[Age]]&lt;=49, "35-49", Table4[[#This Row],[Age]]&lt;=64, "50-64", Table4[[#This Row],[Age]]&gt;=65, "65+")</f>
        <v>35-49</v>
      </c>
      <c r="X4857" t="str">
        <f>_xlfn.XLOOKUP(Table4[[#This Row],[StoreID]],Stores!A:A,Stores!B:B, "Not found")</f>
        <v>MegaMart Jimenezborough</v>
      </c>
      <c r="Y4857" t="str">
        <f>_xlfn.XLOOKUP(Table4[[#This Row],[StoreID]],Stores!A:A,Stores!C:C, "Not Found")</f>
        <v>Jimenezborough</v>
      </c>
      <c r="Z4857" t="str">
        <f>_xlfn.XLOOKUP(Table4[[#This Row],[StoreID]],Stores!A:A,Stores!D:D, "Not Found")</f>
        <v>South</v>
      </c>
    </row>
    <row r="4858" spans="1:26">
      <c r="A4858" t="s">
        <v>5724</v>
      </c>
      <c r="B4858" s="1">
        <v>45307</v>
      </c>
      <c r="C4858" t="s">
        <v>77</v>
      </c>
      <c r="D4858" t="s">
        <v>750</v>
      </c>
      <c r="E4858" t="s">
        <v>835</v>
      </c>
      <c r="F4858">
        <v>4</v>
      </c>
      <c r="G4858">
        <v>0.1</v>
      </c>
      <c r="H4858" t="s">
        <v>868</v>
      </c>
      <c r="I4858" s="4">
        <f>Table4[[#This Row],[Quantity]]*Table4[[#This Row],[UnitPrice]]</f>
        <v>5371</v>
      </c>
      <c r="J4858" s="4">
        <f>Table4[[#This Row],[Gross Revenue]]*(1-Table4[[#This Row],[Discount]])</f>
        <v>4833.9000000000005</v>
      </c>
      <c r="K4858" s="4">
        <f>Table4[[#This Row],[Quantity]]*Table4[[#This Row],[CostPrice]]</f>
        <v>3191.76</v>
      </c>
      <c r="L4858" s="4">
        <f>Table4[[#This Row],[Net Revenue]]-Table4[[#This Row],[Total Cost]]</f>
        <v>1642.1400000000003</v>
      </c>
      <c r="M4858" t="str">
        <f>_xlfn.XLOOKUP(Table4[[#This Row],[ProductID]], Products!A:A,Products!B:B, "Not Found")</f>
        <v>Add Clothing</v>
      </c>
      <c r="N4858" t="str">
        <f>TEXT(Table4[[#This Row],[Date]], "mmm")</f>
        <v>Jan</v>
      </c>
      <c r="O4858" t="str">
        <f>TEXT(Table4[[#This Row],[Date]], "yyyy")</f>
        <v>2024</v>
      </c>
      <c r="P4858" t="str">
        <f>_xlfn.XLOOKUP(Table4[[#This Row],[ProductID]],Products!A:A,Products!C:C, "Not Found")</f>
        <v>Fashion</v>
      </c>
      <c r="Q4858" t="str">
        <f>_xlfn.XLOOKUP(Table4[[#This Row],[ProductID]],Products!A:A,Products!D:D,"Not Found")</f>
        <v>Clothing</v>
      </c>
      <c r="R4858">
        <f>_xlfn.XLOOKUP(Table4[[#This Row],[ProductID]],Products!A:A,Products!E:E,"Not Found")</f>
        <v>1342.75</v>
      </c>
      <c r="S4858">
        <f>_xlfn.XLOOKUP(Table4[[#This Row],[ProductID]],Products!A:A,Products!F:F, "Not Found")</f>
        <v>797.94</v>
      </c>
      <c r="T4858" t="str">
        <f>_xlfn.XLOOKUP(Table4[[#This Row],[CustomerID]],Customers!A:A,Customers!D:D, "Not Found")</f>
        <v>F</v>
      </c>
      <c r="U4858" s="6">
        <f>_xlfn.XLOOKUP(Table4[[#This Row],[CustomerID]],Customers!A:A,Customers!E:E, "Not Found")</f>
        <v>35931</v>
      </c>
      <c r="V4858">
        <f ca="1">DATEDIF(Table4[[#This Row],[CustomerBirthday]], TODAY(), "Y")</f>
        <v>28</v>
      </c>
      <c r="W4858" t="str" cm="1">
        <f t="array" aca="1" ref="W4858" ca="1">_xlfn.IFS(Table4[[#This Row],[Age]]&lt;25, "Under 25",Table4[[#This Row],[Age]]=34, "25-34", Table4[[#This Row],[Age]]&lt;=49, "35-49", Table4[[#This Row],[Age]]&lt;=64, "50-64", Table4[[#This Row],[Age]]&gt;=65, "65+")</f>
        <v>35-49</v>
      </c>
      <c r="X4858" t="str">
        <f>_xlfn.XLOOKUP(Table4[[#This Row],[StoreID]],Stores!A:A,Stores!B:B, "Not found")</f>
        <v>MegaMart Peckmouth</v>
      </c>
      <c r="Y4858" t="str">
        <f>_xlfn.XLOOKUP(Table4[[#This Row],[StoreID]],Stores!A:A,Stores!C:C, "Not Found")</f>
        <v>Peckmouth</v>
      </c>
      <c r="Z4858" t="str">
        <f>_xlfn.XLOOKUP(Table4[[#This Row],[StoreID]],Stores!A:A,Stores!D:D, "Not Found")</f>
        <v>East</v>
      </c>
    </row>
    <row r="4859" spans="1:26">
      <c r="A4859" t="s">
        <v>5725</v>
      </c>
      <c r="B4859" s="1">
        <v>45782</v>
      </c>
      <c r="C4859" t="s">
        <v>101</v>
      </c>
      <c r="D4859" t="s">
        <v>739</v>
      </c>
      <c r="E4859" t="s">
        <v>831</v>
      </c>
      <c r="F4859">
        <v>1</v>
      </c>
      <c r="G4859">
        <v>0.15</v>
      </c>
      <c r="H4859" t="s">
        <v>868</v>
      </c>
      <c r="I4859" s="4">
        <f>Table4[[#This Row],[Quantity]]*Table4[[#This Row],[UnitPrice]]</f>
        <v>1194.1199999999999</v>
      </c>
      <c r="J4859" s="4">
        <f>Table4[[#This Row],[Gross Revenue]]*(1-Table4[[#This Row],[Discount]])</f>
        <v>1015.0019999999998</v>
      </c>
      <c r="K4859" s="4">
        <f>Table4[[#This Row],[Quantity]]*Table4[[#This Row],[CostPrice]]</f>
        <v>838.95</v>
      </c>
      <c r="L4859" s="4">
        <f>Table4[[#This Row],[Net Revenue]]-Table4[[#This Row],[Total Cost]]</f>
        <v>176.05199999999979</v>
      </c>
      <c r="M4859" t="str">
        <f>_xlfn.XLOOKUP(Table4[[#This Row],[ProductID]], Products!A:A,Products!B:B, "Not Found")</f>
        <v>Step Smartphone</v>
      </c>
      <c r="N4859" t="str">
        <f>TEXT(Table4[[#This Row],[Date]], "mmm")</f>
        <v>May</v>
      </c>
      <c r="O4859" t="str">
        <f>TEXT(Table4[[#This Row],[Date]], "yyyy")</f>
        <v>2025</v>
      </c>
      <c r="P4859" t="str">
        <f>_xlfn.XLOOKUP(Table4[[#This Row],[ProductID]],Products!A:A,Products!C:C, "Not Found")</f>
        <v>Electronics</v>
      </c>
      <c r="Q4859" t="str">
        <f>_xlfn.XLOOKUP(Table4[[#This Row],[ProductID]],Products!A:A,Products!D:D,"Not Found")</f>
        <v>Smartphone</v>
      </c>
      <c r="R4859">
        <f>_xlfn.XLOOKUP(Table4[[#This Row],[ProductID]],Products!A:A,Products!E:E,"Not Found")</f>
        <v>1194.1199999999999</v>
      </c>
      <c r="S4859">
        <f>_xlfn.XLOOKUP(Table4[[#This Row],[ProductID]],Products!A:A,Products!F:F, "Not Found")</f>
        <v>838.95</v>
      </c>
      <c r="T4859" t="str">
        <f>_xlfn.XLOOKUP(Table4[[#This Row],[CustomerID]],Customers!A:A,Customers!D:D, "Not Found")</f>
        <v>F</v>
      </c>
      <c r="U4859" s="6">
        <f>_xlfn.XLOOKUP(Table4[[#This Row],[CustomerID]],Customers!A:A,Customers!E:E, "Not Found")</f>
        <v>26004</v>
      </c>
      <c r="V4859">
        <f ca="1">DATEDIF(Table4[[#This Row],[CustomerBirthday]], TODAY(), "Y")</f>
        <v>55</v>
      </c>
      <c r="W4859" t="str" cm="1">
        <f t="array" aca="1" ref="W4859" ca="1">_xlfn.IFS(Table4[[#This Row],[Age]]&lt;25, "Under 25",Table4[[#This Row],[Age]]=34, "25-34", Table4[[#This Row],[Age]]&lt;=49, "35-49", Table4[[#This Row],[Age]]&lt;=64, "50-64", Table4[[#This Row],[Age]]&gt;=65, "65+")</f>
        <v>50-64</v>
      </c>
      <c r="X4859" t="str">
        <f>_xlfn.XLOOKUP(Table4[[#This Row],[StoreID]],Stores!A:A,Stores!B:B, "Not found")</f>
        <v>MegaMart Jimenezborough</v>
      </c>
      <c r="Y4859" t="str">
        <f>_xlfn.XLOOKUP(Table4[[#This Row],[StoreID]],Stores!A:A,Stores!C:C, "Not Found")</f>
        <v>Jimenezborough</v>
      </c>
      <c r="Z4859" t="str">
        <f>_xlfn.XLOOKUP(Table4[[#This Row],[StoreID]],Stores!A:A,Stores!D:D, "Not Found")</f>
        <v>South</v>
      </c>
    </row>
    <row r="4860" spans="1:26">
      <c r="A4860" t="s">
        <v>5726</v>
      </c>
      <c r="B4860" s="1">
        <v>45414</v>
      </c>
      <c r="C4860" t="s">
        <v>467</v>
      </c>
      <c r="D4860" t="s">
        <v>757</v>
      </c>
      <c r="E4860" t="s">
        <v>835</v>
      </c>
      <c r="F4860">
        <v>2</v>
      </c>
      <c r="G4860">
        <v>0</v>
      </c>
      <c r="H4860" t="s">
        <v>868</v>
      </c>
      <c r="I4860" s="4">
        <f>Table4[[#This Row],[Quantity]]*Table4[[#This Row],[UnitPrice]]</f>
        <v>2492.2199999999998</v>
      </c>
      <c r="J4860" s="4">
        <f>Table4[[#This Row],[Gross Revenue]]*(1-Table4[[#This Row],[Discount]])</f>
        <v>2492.2199999999998</v>
      </c>
      <c r="K4860" s="4">
        <f>Table4[[#This Row],[Quantity]]*Table4[[#This Row],[CostPrice]]</f>
        <v>1667.04</v>
      </c>
      <c r="L4860" s="4">
        <f>Table4[[#This Row],[Net Revenue]]-Table4[[#This Row],[Total Cost]]</f>
        <v>825.17999999999984</v>
      </c>
      <c r="M4860" t="str">
        <f>_xlfn.XLOOKUP(Table4[[#This Row],[ProductID]], Products!A:A,Products!B:B, "Not Found")</f>
        <v>Find Headphones</v>
      </c>
      <c r="N4860" t="str">
        <f>TEXT(Table4[[#This Row],[Date]], "mmm")</f>
        <v>May</v>
      </c>
      <c r="O4860" t="str">
        <f>TEXT(Table4[[#This Row],[Date]], "yyyy")</f>
        <v>2024</v>
      </c>
      <c r="P4860" t="str">
        <f>_xlfn.XLOOKUP(Table4[[#This Row],[ProductID]],Products!A:A,Products!C:C, "Not Found")</f>
        <v>Electronics</v>
      </c>
      <c r="Q4860" t="str">
        <f>_xlfn.XLOOKUP(Table4[[#This Row],[ProductID]],Products!A:A,Products!D:D,"Not Found")</f>
        <v>Headphones</v>
      </c>
      <c r="R4860">
        <f>_xlfn.XLOOKUP(Table4[[#This Row],[ProductID]],Products!A:A,Products!E:E,"Not Found")</f>
        <v>1246.1099999999999</v>
      </c>
      <c r="S4860">
        <f>_xlfn.XLOOKUP(Table4[[#This Row],[ProductID]],Products!A:A,Products!F:F, "Not Found")</f>
        <v>833.52</v>
      </c>
      <c r="T4860" t="str">
        <f>_xlfn.XLOOKUP(Table4[[#This Row],[CustomerID]],Customers!A:A,Customers!D:D, "Not Found")</f>
        <v>F</v>
      </c>
      <c r="U4860" s="6">
        <f>_xlfn.XLOOKUP(Table4[[#This Row],[CustomerID]],Customers!A:A,Customers!E:E, "Not Found")</f>
        <v>30272</v>
      </c>
      <c r="V4860">
        <f ca="1">DATEDIF(Table4[[#This Row],[CustomerBirthday]], TODAY(), "Y")</f>
        <v>43</v>
      </c>
      <c r="W4860" t="str" cm="1">
        <f t="array" aca="1" ref="W4860" ca="1">_xlfn.IFS(Table4[[#This Row],[Age]]&lt;25, "Under 25",Table4[[#This Row],[Age]]=34, "25-34", Table4[[#This Row],[Age]]&lt;=49, "35-49", Table4[[#This Row],[Age]]&lt;=64, "50-64", Table4[[#This Row],[Age]]&gt;=65, "65+")</f>
        <v>35-49</v>
      </c>
      <c r="X4860" t="str">
        <f>_xlfn.XLOOKUP(Table4[[#This Row],[StoreID]],Stores!A:A,Stores!B:B, "Not found")</f>
        <v>MegaMart Peckmouth</v>
      </c>
      <c r="Y4860" t="str">
        <f>_xlfn.XLOOKUP(Table4[[#This Row],[StoreID]],Stores!A:A,Stores!C:C, "Not Found")</f>
        <v>Peckmouth</v>
      </c>
      <c r="Z4860" t="str">
        <f>_xlfn.XLOOKUP(Table4[[#This Row],[StoreID]],Stores!A:A,Stores!D:D, "Not Found")</f>
        <v>East</v>
      </c>
    </row>
    <row r="4861" spans="1:26">
      <c r="A4861" t="s">
        <v>5727</v>
      </c>
      <c r="B4861" s="1">
        <v>45674</v>
      </c>
      <c r="C4861" t="s">
        <v>339</v>
      </c>
      <c r="D4861" t="s">
        <v>808</v>
      </c>
      <c r="E4861" t="s">
        <v>831</v>
      </c>
      <c r="F4861">
        <v>2</v>
      </c>
      <c r="G4861">
        <v>0.15</v>
      </c>
      <c r="H4861" t="s">
        <v>875</v>
      </c>
      <c r="I4861" s="4">
        <f>Table4[[#This Row],[Quantity]]*Table4[[#This Row],[UnitPrice]]</f>
        <v>3270.02</v>
      </c>
      <c r="J4861" s="4">
        <f>Table4[[#This Row],[Gross Revenue]]*(1-Table4[[#This Row],[Discount]])</f>
        <v>2779.5169999999998</v>
      </c>
      <c r="K4861" s="4">
        <f>Table4[[#This Row],[Quantity]]*Table4[[#This Row],[CostPrice]]</f>
        <v>2086.58</v>
      </c>
      <c r="L4861" s="4">
        <f>Table4[[#This Row],[Net Revenue]]-Table4[[#This Row],[Total Cost]]</f>
        <v>692.9369999999999</v>
      </c>
      <c r="M4861" t="str">
        <f>_xlfn.XLOOKUP(Table4[[#This Row],[ProductID]], Products!A:A,Products!B:B, "Not Found")</f>
        <v>Present Television</v>
      </c>
      <c r="N4861" t="str">
        <f>TEXT(Table4[[#This Row],[Date]], "mmm")</f>
        <v>Jan</v>
      </c>
      <c r="O4861" t="str">
        <f>TEXT(Table4[[#This Row],[Date]], "yyyy")</f>
        <v>2025</v>
      </c>
      <c r="P4861" t="str">
        <f>_xlfn.XLOOKUP(Table4[[#This Row],[ProductID]],Products!A:A,Products!C:C, "Not Found")</f>
        <v>Electronics</v>
      </c>
      <c r="Q4861" t="str">
        <f>_xlfn.XLOOKUP(Table4[[#This Row],[ProductID]],Products!A:A,Products!D:D,"Not Found")</f>
        <v>Television</v>
      </c>
      <c r="R4861">
        <f>_xlfn.XLOOKUP(Table4[[#This Row],[ProductID]],Products!A:A,Products!E:E,"Not Found")</f>
        <v>1635.01</v>
      </c>
      <c r="S4861">
        <f>_xlfn.XLOOKUP(Table4[[#This Row],[ProductID]],Products!A:A,Products!F:F, "Not Found")</f>
        <v>1043.29</v>
      </c>
      <c r="T4861" t="str">
        <f>_xlfn.XLOOKUP(Table4[[#This Row],[CustomerID]],Customers!A:A,Customers!D:D, "Not Found")</f>
        <v>M</v>
      </c>
      <c r="U4861" s="6">
        <f>_xlfn.XLOOKUP(Table4[[#This Row],[CustomerID]],Customers!A:A,Customers!E:E, "Not Found")</f>
        <v>27624</v>
      </c>
      <c r="V4861">
        <f ca="1">DATEDIF(Table4[[#This Row],[CustomerBirthday]], TODAY(), "Y")</f>
        <v>50</v>
      </c>
      <c r="W4861" t="str" cm="1">
        <f t="array" aca="1" ref="W4861" ca="1">_xlfn.IFS(Table4[[#This Row],[Age]]&lt;25, "Under 25",Table4[[#This Row],[Age]]=34, "25-34", Table4[[#This Row],[Age]]&lt;=49, "35-49", Table4[[#This Row],[Age]]&lt;=64, "50-64", Table4[[#This Row],[Age]]&gt;=65, "65+")</f>
        <v>50-64</v>
      </c>
      <c r="X4861" t="str">
        <f>_xlfn.XLOOKUP(Table4[[#This Row],[StoreID]],Stores!A:A,Stores!B:B, "Not found")</f>
        <v>MegaMart Jimenezborough</v>
      </c>
      <c r="Y4861" t="str">
        <f>_xlfn.XLOOKUP(Table4[[#This Row],[StoreID]],Stores!A:A,Stores!C:C, "Not Found")</f>
        <v>Jimenezborough</v>
      </c>
      <c r="Z4861" t="str">
        <f>_xlfn.XLOOKUP(Table4[[#This Row],[StoreID]],Stores!A:A,Stores!D:D, "Not Found")</f>
        <v>South</v>
      </c>
    </row>
    <row r="4862" spans="1:26">
      <c r="A4862" t="s">
        <v>5728</v>
      </c>
      <c r="B4862" s="1">
        <v>45248</v>
      </c>
      <c r="C4862" t="s">
        <v>683</v>
      </c>
      <c r="D4862" t="s">
        <v>739</v>
      </c>
      <c r="E4862" t="s">
        <v>846</v>
      </c>
      <c r="F4862">
        <v>2</v>
      </c>
      <c r="G4862">
        <v>0</v>
      </c>
      <c r="H4862" t="s">
        <v>871</v>
      </c>
      <c r="I4862" s="4">
        <f>Table4[[#This Row],[Quantity]]*Table4[[#This Row],[UnitPrice]]</f>
        <v>2388.2399999999998</v>
      </c>
      <c r="J4862" s="4">
        <f>Table4[[#This Row],[Gross Revenue]]*(1-Table4[[#This Row],[Discount]])</f>
        <v>2388.2399999999998</v>
      </c>
      <c r="K4862" s="4">
        <f>Table4[[#This Row],[Quantity]]*Table4[[#This Row],[CostPrice]]</f>
        <v>1677.9</v>
      </c>
      <c r="L4862" s="4">
        <f>Table4[[#This Row],[Net Revenue]]-Table4[[#This Row],[Total Cost]]</f>
        <v>710.33999999999969</v>
      </c>
      <c r="M4862" t="str">
        <f>_xlfn.XLOOKUP(Table4[[#This Row],[ProductID]], Products!A:A,Products!B:B, "Not Found")</f>
        <v>Step Smartphone</v>
      </c>
      <c r="N4862" t="str">
        <f>TEXT(Table4[[#This Row],[Date]], "mmm")</f>
        <v>Nov</v>
      </c>
      <c r="O4862" t="str">
        <f>TEXT(Table4[[#This Row],[Date]], "yyyy")</f>
        <v>2023</v>
      </c>
      <c r="P4862" t="str">
        <f>_xlfn.XLOOKUP(Table4[[#This Row],[ProductID]],Products!A:A,Products!C:C, "Not Found")</f>
        <v>Electronics</v>
      </c>
      <c r="Q4862" t="str">
        <f>_xlfn.XLOOKUP(Table4[[#This Row],[ProductID]],Products!A:A,Products!D:D,"Not Found")</f>
        <v>Smartphone</v>
      </c>
      <c r="R4862">
        <f>_xlfn.XLOOKUP(Table4[[#This Row],[ProductID]],Products!A:A,Products!E:E,"Not Found")</f>
        <v>1194.1199999999999</v>
      </c>
      <c r="S4862">
        <f>_xlfn.XLOOKUP(Table4[[#This Row],[ProductID]],Products!A:A,Products!F:F, "Not Found")</f>
        <v>838.95</v>
      </c>
      <c r="T4862" t="str">
        <f>_xlfn.XLOOKUP(Table4[[#This Row],[CustomerID]],Customers!A:A,Customers!D:D, "Not Found")</f>
        <v>M</v>
      </c>
      <c r="U4862" s="6">
        <f>_xlfn.XLOOKUP(Table4[[#This Row],[CustomerID]],Customers!A:A,Customers!E:E, "Not Found")</f>
        <v>36771</v>
      </c>
      <c r="V4862">
        <f ca="1">DATEDIF(Table4[[#This Row],[CustomerBirthday]], TODAY(), "Y")</f>
        <v>25</v>
      </c>
      <c r="W4862" t="str" cm="1">
        <f t="array" aca="1" ref="W4862" ca="1">_xlfn.IFS(Table4[[#This Row],[Age]]&lt;25, "Under 25",Table4[[#This Row],[Age]]=34, "25-34", Table4[[#This Row],[Age]]&lt;=49, "35-49", Table4[[#This Row],[Age]]&lt;=64, "50-64", Table4[[#This Row],[Age]]&gt;=65, "65+")</f>
        <v>35-49</v>
      </c>
      <c r="X4862" t="str">
        <f>_xlfn.XLOOKUP(Table4[[#This Row],[StoreID]],Stores!A:A,Stores!B:B, "Not found")</f>
        <v>MegaMart Johnmouth</v>
      </c>
      <c r="Y4862" t="str">
        <f>_xlfn.XLOOKUP(Table4[[#This Row],[StoreID]],Stores!A:A,Stores!C:C, "Not Found")</f>
        <v>Johnmouth</v>
      </c>
      <c r="Z4862" t="str">
        <f>_xlfn.XLOOKUP(Table4[[#This Row],[StoreID]],Stores!A:A,Stores!D:D, "Not Found")</f>
        <v>East</v>
      </c>
    </row>
    <row r="4863" spans="1:26">
      <c r="A4863" t="s">
        <v>5729</v>
      </c>
      <c r="B4863" s="1">
        <v>45351</v>
      </c>
      <c r="C4863" t="s">
        <v>630</v>
      </c>
      <c r="D4863" t="s">
        <v>718</v>
      </c>
      <c r="E4863" t="s">
        <v>839</v>
      </c>
      <c r="F4863">
        <v>5</v>
      </c>
      <c r="G4863">
        <v>0</v>
      </c>
      <c r="H4863" t="s">
        <v>871</v>
      </c>
      <c r="I4863" s="4">
        <f>Table4[[#This Row],[Quantity]]*Table4[[#This Row],[UnitPrice]]</f>
        <v>1688.15</v>
      </c>
      <c r="J4863" s="4">
        <f>Table4[[#This Row],[Gross Revenue]]*(1-Table4[[#This Row],[Discount]])</f>
        <v>1688.15</v>
      </c>
      <c r="K4863" s="4">
        <f>Table4[[#This Row],[Quantity]]*Table4[[#This Row],[CostPrice]]</f>
        <v>845.15</v>
      </c>
      <c r="L4863" s="4">
        <f>Table4[[#This Row],[Net Revenue]]-Table4[[#This Row],[Total Cost]]</f>
        <v>843.00000000000011</v>
      </c>
      <c r="M4863" t="str">
        <f>_xlfn.XLOOKUP(Table4[[#This Row],[ProductID]], Products!A:A,Products!B:B, "Not Found")</f>
        <v>Here Footwear</v>
      </c>
      <c r="N4863" t="str">
        <f>TEXT(Table4[[#This Row],[Date]], "mmm")</f>
        <v>Feb</v>
      </c>
      <c r="O4863" t="str">
        <f>TEXT(Table4[[#This Row],[Date]], "yyyy")</f>
        <v>2024</v>
      </c>
      <c r="P4863" t="str">
        <f>_xlfn.XLOOKUP(Table4[[#This Row],[ProductID]],Products!A:A,Products!C:C, "Not Found")</f>
        <v>Fashion</v>
      </c>
      <c r="Q4863" t="str">
        <f>_xlfn.XLOOKUP(Table4[[#This Row],[ProductID]],Products!A:A,Products!D:D,"Not Found")</f>
        <v>Footwear</v>
      </c>
      <c r="R4863">
        <f>_xlfn.XLOOKUP(Table4[[#This Row],[ProductID]],Products!A:A,Products!E:E,"Not Found")</f>
        <v>337.63</v>
      </c>
      <c r="S4863">
        <f>_xlfn.XLOOKUP(Table4[[#This Row],[ProductID]],Products!A:A,Products!F:F, "Not Found")</f>
        <v>169.03</v>
      </c>
      <c r="T4863" t="str">
        <f>_xlfn.XLOOKUP(Table4[[#This Row],[CustomerID]],Customers!A:A,Customers!D:D, "Not Found")</f>
        <v>F</v>
      </c>
      <c r="U4863" s="6">
        <f>_xlfn.XLOOKUP(Table4[[#This Row],[CustomerID]],Customers!A:A,Customers!E:E, "Not Found")</f>
        <v>22255</v>
      </c>
      <c r="V4863">
        <f ca="1">DATEDIF(Table4[[#This Row],[CustomerBirthday]], TODAY(), "Y")</f>
        <v>65</v>
      </c>
      <c r="W4863" t="str" cm="1">
        <f t="array" aca="1" ref="W4863" ca="1">_xlfn.IFS(Table4[[#This Row],[Age]]&lt;25, "Under 25",Table4[[#This Row],[Age]]=34, "25-34", Table4[[#This Row],[Age]]&lt;=49, "35-49", Table4[[#This Row],[Age]]&lt;=64, "50-64", Table4[[#This Row],[Age]]&gt;=65, "65+")</f>
        <v>65+</v>
      </c>
      <c r="X4863" t="str">
        <f>_xlfn.XLOOKUP(Table4[[#This Row],[StoreID]],Stores!A:A,Stores!B:B, "Not found")</f>
        <v>MegaMart New Michele</v>
      </c>
      <c r="Y4863" t="str">
        <f>_xlfn.XLOOKUP(Table4[[#This Row],[StoreID]],Stores!A:A,Stores!C:C, "Not Found")</f>
        <v>New Michele</v>
      </c>
      <c r="Z4863" t="str">
        <f>_xlfn.XLOOKUP(Table4[[#This Row],[StoreID]],Stores!A:A,Stores!D:D, "Not Found")</f>
        <v>West</v>
      </c>
    </row>
    <row r="4864" spans="1:26">
      <c r="A4864" t="s">
        <v>5730</v>
      </c>
      <c r="B4864" s="1">
        <v>45880</v>
      </c>
      <c r="C4864" t="s">
        <v>487</v>
      </c>
      <c r="D4864" t="s">
        <v>826</v>
      </c>
      <c r="E4864" t="s">
        <v>842</v>
      </c>
      <c r="F4864">
        <v>2</v>
      </c>
      <c r="G4864">
        <v>0.05</v>
      </c>
      <c r="H4864" t="s">
        <v>868</v>
      </c>
      <c r="I4864" s="4">
        <f>Table4[[#This Row],[Quantity]]*Table4[[#This Row],[UnitPrice]]</f>
        <v>2089.2800000000002</v>
      </c>
      <c r="J4864" s="4">
        <f>Table4[[#This Row],[Gross Revenue]]*(1-Table4[[#This Row],[Discount]])</f>
        <v>1984.816</v>
      </c>
      <c r="K4864" s="4">
        <f>Table4[[#This Row],[Quantity]]*Table4[[#This Row],[CostPrice]]</f>
        <v>1550.14</v>
      </c>
      <c r="L4864" s="4">
        <f>Table4[[#This Row],[Net Revenue]]-Table4[[#This Row],[Total Cost]]</f>
        <v>434.67599999999993</v>
      </c>
      <c r="M4864" t="str">
        <f>_xlfn.XLOOKUP(Table4[[#This Row],[ProductID]], Products!A:A,Products!B:B, "Not Found")</f>
        <v>Maybe Footwear</v>
      </c>
      <c r="N4864" t="str">
        <f>TEXT(Table4[[#This Row],[Date]], "mmm")</f>
        <v>Aug</v>
      </c>
      <c r="O4864" t="str">
        <f>TEXT(Table4[[#This Row],[Date]], "yyyy")</f>
        <v>2025</v>
      </c>
      <c r="P4864" t="str">
        <f>_xlfn.XLOOKUP(Table4[[#This Row],[ProductID]],Products!A:A,Products!C:C, "Not Found")</f>
        <v>Fashion</v>
      </c>
      <c r="Q4864" t="str">
        <f>_xlfn.XLOOKUP(Table4[[#This Row],[ProductID]],Products!A:A,Products!D:D,"Not Found")</f>
        <v>Footwear</v>
      </c>
      <c r="R4864">
        <f>_xlfn.XLOOKUP(Table4[[#This Row],[ProductID]],Products!A:A,Products!E:E,"Not Found")</f>
        <v>1044.6400000000001</v>
      </c>
      <c r="S4864">
        <f>_xlfn.XLOOKUP(Table4[[#This Row],[ProductID]],Products!A:A,Products!F:F, "Not Found")</f>
        <v>775.07</v>
      </c>
      <c r="T4864" t="str">
        <f>_xlfn.XLOOKUP(Table4[[#This Row],[CustomerID]],Customers!A:A,Customers!D:D, "Not Found")</f>
        <v>M</v>
      </c>
      <c r="U4864" s="6">
        <f>_xlfn.XLOOKUP(Table4[[#This Row],[CustomerID]],Customers!A:A,Customers!E:E, "Not Found")</f>
        <v>22750</v>
      </c>
      <c r="V4864">
        <f ca="1">DATEDIF(Table4[[#This Row],[CustomerBirthday]], TODAY(), "Y")</f>
        <v>64</v>
      </c>
      <c r="W4864" t="str" cm="1">
        <f t="array" aca="1" ref="W4864" ca="1">_xlfn.IFS(Table4[[#This Row],[Age]]&lt;25, "Under 25",Table4[[#This Row],[Age]]=34, "25-34", Table4[[#This Row],[Age]]&lt;=49, "35-49", Table4[[#This Row],[Age]]&lt;=64, "50-64", Table4[[#This Row],[Age]]&gt;=65, "65+")</f>
        <v>50-64</v>
      </c>
      <c r="X4864" t="str">
        <f>_xlfn.XLOOKUP(Table4[[#This Row],[StoreID]],Stores!A:A,Stores!B:B, "Not found")</f>
        <v>MegaMart Brianahaven</v>
      </c>
      <c r="Y4864" t="str">
        <f>_xlfn.XLOOKUP(Table4[[#This Row],[StoreID]],Stores!A:A,Stores!C:C, "Not Found")</f>
        <v>Brianahaven</v>
      </c>
      <c r="Z4864" t="str">
        <f>_xlfn.XLOOKUP(Table4[[#This Row],[StoreID]],Stores!A:A,Stores!D:D, "Not Found")</f>
        <v>North</v>
      </c>
    </row>
    <row r="4865" spans="1:26">
      <c r="A4865" t="s">
        <v>5731</v>
      </c>
      <c r="B4865" s="1">
        <v>45273</v>
      </c>
      <c r="C4865" t="s">
        <v>48</v>
      </c>
      <c r="D4865" t="s">
        <v>739</v>
      </c>
      <c r="E4865" t="s">
        <v>835</v>
      </c>
      <c r="F4865">
        <v>3</v>
      </c>
      <c r="G4865">
        <v>0.05</v>
      </c>
      <c r="H4865" t="s">
        <v>865</v>
      </c>
      <c r="I4865" s="4">
        <f>Table4[[#This Row],[Quantity]]*Table4[[#This Row],[UnitPrice]]</f>
        <v>3582.3599999999997</v>
      </c>
      <c r="J4865" s="4">
        <f>Table4[[#This Row],[Gross Revenue]]*(1-Table4[[#This Row],[Discount]])</f>
        <v>3403.2419999999997</v>
      </c>
      <c r="K4865" s="4">
        <f>Table4[[#This Row],[Quantity]]*Table4[[#This Row],[CostPrice]]</f>
        <v>2516.8500000000004</v>
      </c>
      <c r="L4865" s="4">
        <f>Table4[[#This Row],[Net Revenue]]-Table4[[#This Row],[Total Cost]]</f>
        <v>886.39199999999937</v>
      </c>
      <c r="M4865" t="str">
        <f>_xlfn.XLOOKUP(Table4[[#This Row],[ProductID]], Products!A:A,Products!B:B, "Not Found")</f>
        <v>Step Smartphone</v>
      </c>
      <c r="N4865" t="str">
        <f>TEXT(Table4[[#This Row],[Date]], "mmm")</f>
        <v>Dec</v>
      </c>
      <c r="O4865" t="str">
        <f>TEXT(Table4[[#This Row],[Date]], "yyyy")</f>
        <v>2023</v>
      </c>
      <c r="P4865" t="str">
        <f>_xlfn.XLOOKUP(Table4[[#This Row],[ProductID]],Products!A:A,Products!C:C, "Not Found")</f>
        <v>Electronics</v>
      </c>
      <c r="Q4865" t="str">
        <f>_xlfn.XLOOKUP(Table4[[#This Row],[ProductID]],Products!A:A,Products!D:D,"Not Found")</f>
        <v>Smartphone</v>
      </c>
      <c r="R4865">
        <f>_xlfn.XLOOKUP(Table4[[#This Row],[ProductID]],Products!A:A,Products!E:E,"Not Found")</f>
        <v>1194.1199999999999</v>
      </c>
      <c r="S4865">
        <f>_xlfn.XLOOKUP(Table4[[#This Row],[ProductID]],Products!A:A,Products!F:F, "Not Found")</f>
        <v>838.95</v>
      </c>
      <c r="T4865" t="str">
        <f>_xlfn.XLOOKUP(Table4[[#This Row],[CustomerID]],Customers!A:A,Customers!D:D, "Not Found")</f>
        <v>M</v>
      </c>
      <c r="U4865" s="6">
        <f>_xlfn.XLOOKUP(Table4[[#This Row],[CustomerID]],Customers!A:A,Customers!E:E, "Not Found")</f>
        <v>35492</v>
      </c>
      <c r="V4865">
        <f ca="1">DATEDIF(Table4[[#This Row],[CustomerBirthday]], TODAY(), "Y")</f>
        <v>29</v>
      </c>
      <c r="W4865" t="str" cm="1">
        <f t="array" aca="1" ref="W4865" ca="1">_xlfn.IFS(Table4[[#This Row],[Age]]&lt;25, "Under 25",Table4[[#This Row],[Age]]=34, "25-34", Table4[[#This Row],[Age]]&lt;=49, "35-49", Table4[[#This Row],[Age]]&lt;=64, "50-64", Table4[[#This Row],[Age]]&gt;=65, "65+")</f>
        <v>35-49</v>
      </c>
      <c r="X4865" t="str">
        <f>_xlfn.XLOOKUP(Table4[[#This Row],[StoreID]],Stores!A:A,Stores!B:B, "Not found")</f>
        <v>MegaMart Peckmouth</v>
      </c>
      <c r="Y4865" t="str">
        <f>_xlfn.XLOOKUP(Table4[[#This Row],[StoreID]],Stores!A:A,Stores!C:C, "Not Found")</f>
        <v>Peckmouth</v>
      </c>
      <c r="Z4865" t="str">
        <f>_xlfn.XLOOKUP(Table4[[#This Row],[StoreID]],Stores!A:A,Stores!D:D, "Not Found")</f>
        <v>East</v>
      </c>
    </row>
    <row r="4866" spans="1:26">
      <c r="A4866" t="s">
        <v>5732</v>
      </c>
      <c r="B4866" s="1">
        <v>45181</v>
      </c>
      <c r="C4866" t="s">
        <v>302</v>
      </c>
      <c r="D4866" t="s">
        <v>715</v>
      </c>
      <c r="E4866" t="s">
        <v>839</v>
      </c>
      <c r="F4866">
        <v>4</v>
      </c>
      <c r="G4866">
        <v>0.1</v>
      </c>
      <c r="H4866" t="s">
        <v>875</v>
      </c>
      <c r="I4866" s="4">
        <f>Table4[[#This Row],[Quantity]]*Table4[[#This Row],[UnitPrice]]</f>
        <v>3275.04</v>
      </c>
      <c r="J4866" s="4">
        <f>Table4[[#This Row],[Gross Revenue]]*(1-Table4[[#This Row],[Discount]])</f>
        <v>2947.5360000000001</v>
      </c>
      <c r="K4866" s="4">
        <f>Table4[[#This Row],[Quantity]]*Table4[[#This Row],[CostPrice]]</f>
        <v>2110.48</v>
      </c>
      <c r="L4866" s="4">
        <f>Table4[[#This Row],[Net Revenue]]-Table4[[#This Row],[Total Cost]]</f>
        <v>837.05600000000004</v>
      </c>
      <c r="M4866" t="str">
        <f>_xlfn.XLOOKUP(Table4[[#This Row],[ProductID]], Products!A:A,Products!B:B, "Not Found")</f>
        <v>Audience Television</v>
      </c>
      <c r="N4866" t="str">
        <f>TEXT(Table4[[#This Row],[Date]], "mmm")</f>
        <v>Sep</v>
      </c>
      <c r="O4866" t="str">
        <f>TEXT(Table4[[#This Row],[Date]], "yyyy")</f>
        <v>2023</v>
      </c>
      <c r="P4866" t="str">
        <f>_xlfn.XLOOKUP(Table4[[#This Row],[ProductID]],Products!A:A,Products!C:C, "Not Found")</f>
        <v>Electronics</v>
      </c>
      <c r="Q4866" t="str">
        <f>_xlfn.XLOOKUP(Table4[[#This Row],[ProductID]],Products!A:A,Products!D:D,"Not Found")</f>
        <v>Television</v>
      </c>
      <c r="R4866">
        <f>_xlfn.XLOOKUP(Table4[[#This Row],[ProductID]],Products!A:A,Products!E:E,"Not Found")</f>
        <v>818.76</v>
      </c>
      <c r="S4866">
        <f>_xlfn.XLOOKUP(Table4[[#This Row],[ProductID]],Products!A:A,Products!F:F, "Not Found")</f>
        <v>527.62</v>
      </c>
      <c r="T4866" t="str">
        <f>_xlfn.XLOOKUP(Table4[[#This Row],[CustomerID]],Customers!A:A,Customers!D:D, "Not Found")</f>
        <v>F</v>
      </c>
      <c r="U4866" s="6">
        <f>_xlfn.XLOOKUP(Table4[[#This Row],[CustomerID]],Customers!A:A,Customers!E:E, "Not Found")</f>
        <v>37929</v>
      </c>
      <c r="V4866">
        <f ca="1">DATEDIF(Table4[[#This Row],[CustomerBirthday]], TODAY(), "Y")</f>
        <v>22</v>
      </c>
      <c r="W4866" t="str" cm="1">
        <f t="array" aca="1" ref="W4866" ca="1">_xlfn.IFS(Table4[[#This Row],[Age]]&lt;25, "Under 25",Table4[[#This Row],[Age]]=34, "25-34", Table4[[#This Row],[Age]]&lt;=49, "35-49", Table4[[#This Row],[Age]]&lt;=64, "50-64", Table4[[#This Row],[Age]]&gt;=65, "65+")</f>
        <v>Under 25</v>
      </c>
      <c r="X4866" t="str">
        <f>_xlfn.XLOOKUP(Table4[[#This Row],[StoreID]],Stores!A:A,Stores!B:B, "Not found")</f>
        <v>MegaMart New Michele</v>
      </c>
      <c r="Y4866" t="str">
        <f>_xlfn.XLOOKUP(Table4[[#This Row],[StoreID]],Stores!A:A,Stores!C:C, "Not Found")</f>
        <v>New Michele</v>
      </c>
      <c r="Z4866" t="str">
        <f>_xlfn.XLOOKUP(Table4[[#This Row],[StoreID]],Stores!A:A,Stores!D:D, "Not Found")</f>
        <v>West</v>
      </c>
    </row>
    <row r="4867" spans="1:26">
      <c r="A4867" t="s">
        <v>5733</v>
      </c>
      <c r="B4867" s="1">
        <v>45756</v>
      </c>
      <c r="C4867" t="s">
        <v>702</v>
      </c>
      <c r="D4867" t="s">
        <v>732</v>
      </c>
      <c r="E4867" t="s">
        <v>839</v>
      </c>
      <c r="F4867">
        <v>4</v>
      </c>
      <c r="G4867">
        <v>0.15</v>
      </c>
      <c r="H4867" t="s">
        <v>875</v>
      </c>
      <c r="I4867" s="4">
        <f>Table4[[#This Row],[Quantity]]*Table4[[#This Row],[UnitPrice]]</f>
        <v>5896.48</v>
      </c>
      <c r="J4867" s="4">
        <f>Table4[[#This Row],[Gross Revenue]]*(1-Table4[[#This Row],[Discount]])</f>
        <v>5012.0079999999998</v>
      </c>
      <c r="K4867" s="4">
        <f>Table4[[#This Row],[Quantity]]*Table4[[#This Row],[CostPrice]]</f>
        <v>3056.08</v>
      </c>
      <c r="L4867" s="4">
        <f>Table4[[#This Row],[Net Revenue]]-Table4[[#This Row],[Total Cost]]</f>
        <v>1955.9279999999999</v>
      </c>
      <c r="M4867" t="str">
        <f>_xlfn.XLOOKUP(Table4[[#This Row],[ProductID]], Products!A:A,Products!B:B, "Not Found")</f>
        <v>Understand Camera</v>
      </c>
      <c r="N4867" t="str">
        <f>TEXT(Table4[[#This Row],[Date]], "mmm")</f>
        <v>Apr</v>
      </c>
      <c r="O4867" t="str">
        <f>TEXT(Table4[[#This Row],[Date]], "yyyy")</f>
        <v>2025</v>
      </c>
      <c r="P4867" t="str">
        <f>_xlfn.XLOOKUP(Table4[[#This Row],[ProductID]],Products!A:A,Products!C:C, "Not Found")</f>
        <v>Electronics</v>
      </c>
      <c r="Q4867" t="str">
        <f>_xlfn.XLOOKUP(Table4[[#This Row],[ProductID]],Products!A:A,Products!D:D,"Not Found")</f>
        <v>Camera</v>
      </c>
      <c r="R4867">
        <f>_xlfn.XLOOKUP(Table4[[#This Row],[ProductID]],Products!A:A,Products!E:E,"Not Found")</f>
        <v>1474.12</v>
      </c>
      <c r="S4867">
        <f>_xlfn.XLOOKUP(Table4[[#This Row],[ProductID]],Products!A:A,Products!F:F, "Not Found")</f>
        <v>764.02</v>
      </c>
      <c r="T4867" t="str">
        <f>_xlfn.XLOOKUP(Table4[[#This Row],[CustomerID]],Customers!A:A,Customers!D:D, "Not Found")</f>
        <v>M</v>
      </c>
      <c r="U4867" s="6">
        <f>_xlfn.XLOOKUP(Table4[[#This Row],[CustomerID]],Customers!A:A,Customers!E:E, "Not Found")</f>
        <v>37249</v>
      </c>
      <c r="V4867">
        <f ca="1">DATEDIF(Table4[[#This Row],[CustomerBirthday]], TODAY(), "Y")</f>
        <v>24</v>
      </c>
      <c r="W4867" t="str" cm="1">
        <f t="array" aca="1" ref="W4867" ca="1">_xlfn.IFS(Table4[[#This Row],[Age]]&lt;25, "Under 25",Table4[[#This Row],[Age]]=34, "25-34", Table4[[#This Row],[Age]]&lt;=49, "35-49", Table4[[#This Row],[Age]]&lt;=64, "50-64", Table4[[#This Row],[Age]]&gt;=65, "65+")</f>
        <v>Under 25</v>
      </c>
      <c r="X4867" t="str">
        <f>_xlfn.XLOOKUP(Table4[[#This Row],[StoreID]],Stores!A:A,Stores!B:B, "Not found")</f>
        <v>MegaMart New Michele</v>
      </c>
      <c r="Y4867" t="str">
        <f>_xlfn.XLOOKUP(Table4[[#This Row],[StoreID]],Stores!A:A,Stores!C:C, "Not Found")</f>
        <v>New Michele</v>
      </c>
      <c r="Z4867" t="str">
        <f>_xlfn.XLOOKUP(Table4[[#This Row],[StoreID]],Stores!A:A,Stores!D:D, "Not Found")</f>
        <v>West</v>
      </c>
    </row>
    <row r="4868" spans="1:26">
      <c r="A4868" t="s">
        <v>5734</v>
      </c>
      <c r="B4868" s="1">
        <v>45900</v>
      </c>
      <c r="C4868" t="s">
        <v>426</v>
      </c>
      <c r="D4868" t="s">
        <v>786</v>
      </c>
      <c r="E4868" t="s">
        <v>846</v>
      </c>
      <c r="F4868">
        <v>4</v>
      </c>
      <c r="G4868">
        <v>0.05</v>
      </c>
      <c r="H4868" t="s">
        <v>871</v>
      </c>
      <c r="I4868" s="4">
        <f>Table4[[#This Row],[Quantity]]*Table4[[#This Row],[UnitPrice]]</f>
        <v>116.96</v>
      </c>
      <c r="J4868" s="4">
        <f>Table4[[#This Row],[Gross Revenue]]*(1-Table4[[#This Row],[Discount]])</f>
        <v>111.11199999999999</v>
      </c>
      <c r="K4868" s="4">
        <f>Table4[[#This Row],[Quantity]]*Table4[[#This Row],[CostPrice]]</f>
        <v>61.12</v>
      </c>
      <c r="L4868" s="4">
        <f>Table4[[#This Row],[Net Revenue]]-Table4[[#This Row],[Total Cost]]</f>
        <v>49.991999999999997</v>
      </c>
      <c r="M4868" t="str">
        <f>_xlfn.XLOOKUP(Table4[[#This Row],[ProductID]], Products!A:A,Products!B:B, "Not Found")</f>
        <v>National Watches</v>
      </c>
      <c r="N4868" t="str">
        <f>TEXT(Table4[[#This Row],[Date]], "mmm")</f>
        <v>Aug</v>
      </c>
      <c r="O4868" t="str">
        <f>TEXT(Table4[[#This Row],[Date]], "yyyy")</f>
        <v>2025</v>
      </c>
      <c r="P4868" t="str">
        <f>_xlfn.XLOOKUP(Table4[[#This Row],[ProductID]],Products!A:A,Products!C:C, "Not Found")</f>
        <v>Fashion</v>
      </c>
      <c r="Q4868" t="str">
        <f>_xlfn.XLOOKUP(Table4[[#This Row],[ProductID]],Products!A:A,Products!D:D,"Not Found")</f>
        <v>Watches</v>
      </c>
      <c r="R4868">
        <f>_xlfn.XLOOKUP(Table4[[#This Row],[ProductID]],Products!A:A,Products!E:E,"Not Found")</f>
        <v>29.24</v>
      </c>
      <c r="S4868">
        <f>_xlfn.XLOOKUP(Table4[[#This Row],[ProductID]],Products!A:A,Products!F:F, "Not Found")</f>
        <v>15.28</v>
      </c>
      <c r="T4868" t="str">
        <f>_xlfn.XLOOKUP(Table4[[#This Row],[CustomerID]],Customers!A:A,Customers!D:D, "Not Found")</f>
        <v>F</v>
      </c>
      <c r="U4868" s="6">
        <f>_xlfn.XLOOKUP(Table4[[#This Row],[CustomerID]],Customers!A:A,Customers!E:E, "Not Found")</f>
        <v>29406</v>
      </c>
      <c r="V4868">
        <f ca="1">DATEDIF(Table4[[#This Row],[CustomerBirthday]], TODAY(), "Y")</f>
        <v>46</v>
      </c>
      <c r="W4868" t="str" cm="1">
        <f t="array" aca="1" ref="W4868" ca="1">_xlfn.IFS(Table4[[#This Row],[Age]]&lt;25, "Under 25",Table4[[#This Row],[Age]]=34, "25-34", Table4[[#This Row],[Age]]&lt;=49, "35-49", Table4[[#This Row],[Age]]&lt;=64, "50-64", Table4[[#This Row],[Age]]&gt;=65, "65+")</f>
        <v>35-49</v>
      </c>
      <c r="X4868" t="str">
        <f>_xlfn.XLOOKUP(Table4[[#This Row],[StoreID]],Stores!A:A,Stores!B:B, "Not found")</f>
        <v>MegaMart Johnmouth</v>
      </c>
      <c r="Y4868" t="str">
        <f>_xlfn.XLOOKUP(Table4[[#This Row],[StoreID]],Stores!A:A,Stores!C:C, "Not Found")</f>
        <v>Johnmouth</v>
      </c>
      <c r="Z4868" t="str">
        <f>_xlfn.XLOOKUP(Table4[[#This Row],[StoreID]],Stores!A:A,Stores!D:D, "Not Found")</f>
        <v>East</v>
      </c>
    </row>
    <row r="4869" spans="1:26">
      <c r="A4869" t="s">
        <v>5735</v>
      </c>
      <c r="B4869" s="1">
        <v>45427</v>
      </c>
      <c r="C4869" t="s">
        <v>306</v>
      </c>
      <c r="D4869" t="s">
        <v>715</v>
      </c>
      <c r="E4869" t="s">
        <v>831</v>
      </c>
      <c r="F4869">
        <v>1</v>
      </c>
      <c r="G4869">
        <v>0.15</v>
      </c>
      <c r="H4869" t="s">
        <v>868</v>
      </c>
      <c r="I4869" s="4">
        <f>Table4[[#This Row],[Quantity]]*Table4[[#This Row],[UnitPrice]]</f>
        <v>818.76</v>
      </c>
      <c r="J4869" s="4">
        <f>Table4[[#This Row],[Gross Revenue]]*(1-Table4[[#This Row],[Discount]])</f>
        <v>695.94600000000003</v>
      </c>
      <c r="K4869" s="4">
        <f>Table4[[#This Row],[Quantity]]*Table4[[#This Row],[CostPrice]]</f>
        <v>527.62</v>
      </c>
      <c r="L4869" s="4">
        <f>Table4[[#This Row],[Net Revenue]]-Table4[[#This Row],[Total Cost]]</f>
        <v>168.32600000000002</v>
      </c>
      <c r="M4869" t="str">
        <f>_xlfn.XLOOKUP(Table4[[#This Row],[ProductID]], Products!A:A,Products!B:B, "Not Found")</f>
        <v>Audience Television</v>
      </c>
      <c r="N4869" t="str">
        <f>TEXT(Table4[[#This Row],[Date]], "mmm")</f>
        <v>May</v>
      </c>
      <c r="O4869" t="str">
        <f>TEXT(Table4[[#This Row],[Date]], "yyyy")</f>
        <v>2024</v>
      </c>
      <c r="P4869" t="str">
        <f>_xlfn.XLOOKUP(Table4[[#This Row],[ProductID]],Products!A:A,Products!C:C, "Not Found")</f>
        <v>Electronics</v>
      </c>
      <c r="Q4869" t="str">
        <f>_xlfn.XLOOKUP(Table4[[#This Row],[ProductID]],Products!A:A,Products!D:D,"Not Found")</f>
        <v>Television</v>
      </c>
      <c r="R4869">
        <f>_xlfn.XLOOKUP(Table4[[#This Row],[ProductID]],Products!A:A,Products!E:E,"Not Found")</f>
        <v>818.76</v>
      </c>
      <c r="S4869">
        <f>_xlfn.XLOOKUP(Table4[[#This Row],[ProductID]],Products!A:A,Products!F:F, "Not Found")</f>
        <v>527.62</v>
      </c>
      <c r="T4869" t="str">
        <f>_xlfn.XLOOKUP(Table4[[#This Row],[CustomerID]],Customers!A:A,Customers!D:D, "Not Found")</f>
        <v>F</v>
      </c>
      <c r="U4869" s="6">
        <f>_xlfn.XLOOKUP(Table4[[#This Row],[CustomerID]],Customers!A:A,Customers!E:E, "Not Found")</f>
        <v>32344</v>
      </c>
      <c r="V4869">
        <f ca="1">DATEDIF(Table4[[#This Row],[CustomerBirthday]], TODAY(), "Y")</f>
        <v>38</v>
      </c>
      <c r="W4869" t="str" cm="1">
        <f t="array" aca="1" ref="W4869" ca="1">_xlfn.IFS(Table4[[#This Row],[Age]]&lt;25, "Under 25",Table4[[#This Row],[Age]]=34, "25-34", Table4[[#This Row],[Age]]&lt;=49, "35-49", Table4[[#This Row],[Age]]&lt;=64, "50-64", Table4[[#This Row],[Age]]&gt;=65, "65+")</f>
        <v>35-49</v>
      </c>
      <c r="X4869" t="str">
        <f>_xlfn.XLOOKUP(Table4[[#This Row],[StoreID]],Stores!A:A,Stores!B:B, "Not found")</f>
        <v>MegaMart Jimenezborough</v>
      </c>
      <c r="Y4869" t="str">
        <f>_xlfn.XLOOKUP(Table4[[#This Row],[StoreID]],Stores!A:A,Stores!C:C, "Not Found")</f>
        <v>Jimenezborough</v>
      </c>
      <c r="Z4869" t="str">
        <f>_xlfn.XLOOKUP(Table4[[#This Row],[StoreID]],Stores!A:A,Stores!D:D, "Not Found")</f>
        <v>South</v>
      </c>
    </row>
    <row r="4870" spans="1:26">
      <c r="A4870" t="s">
        <v>5736</v>
      </c>
      <c r="B4870" s="1">
        <v>45831</v>
      </c>
      <c r="C4870" t="s">
        <v>313</v>
      </c>
      <c r="D4870" t="s">
        <v>824</v>
      </c>
      <c r="E4870" t="s">
        <v>831</v>
      </c>
      <c r="F4870">
        <v>5</v>
      </c>
      <c r="G4870">
        <v>0</v>
      </c>
      <c r="H4870" t="s">
        <v>868</v>
      </c>
      <c r="I4870" s="4">
        <f>Table4[[#This Row],[Quantity]]*Table4[[#This Row],[UnitPrice]]</f>
        <v>1941.3</v>
      </c>
      <c r="J4870" s="4">
        <f>Table4[[#This Row],[Gross Revenue]]*(1-Table4[[#This Row],[Discount]])</f>
        <v>1941.3</v>
      </c>
      <c r="K4870" s="4">
        <f>Table4[[#This Row],[Quantity]]*Table4[[#This Row],[CostPrice]]</f>
        <v>996.5</v>
      </c>
      <c r="L4870" s="4">
        <f>Table4[[#This Row],[Net Revenue]]-Table4[[#This Row],[Total Cost]]</f>
        <v>944.8</v>
      </c>
      <c r="M4870" t="str">
        <f>_xlfn.XLOOKUP(Table4[[#This Row],[ProductID]], Products!A:A,Products!B:B, "Not Found")</f>
        <v>Possible Watches</v>
      </c>
      <c r="N4870" t="str">
        <f>TEXT(Table4[[#This Row],[Date]], "mmm")</f>
        <v>Jun</v>
      </c>
      <c r="O4870" t="str">
        <f>TEXT(Table4[[#This Row],[Date]], "yyyy")</f>
        <v>2025</v>
      </c>
      <c r="P4870" t="str">
        <f>_xlfn.XLOOKUP(Table4[[#This Row],[ProductID]],Products!A:A,Products!C:C, "Not Found")</f>
        <v>Fashion</v>
      </c>
      <c r="Q4870" t="str">
        <f>_xlfn.XLOOKUP(Table4[[#This Row],[ProductID]],Products!A:A,Products!D:D,"Not Found")</f>
        <v>Watches</v>
      </c>
      <c r="R4870">
        <f>_xlfn.XLOOKUP(Table4[[#This Row],[ProductID]],Products!A:A,Products!E:E,"Not Found")</f>
        <v>388.26</v>
      </c>
      <c r="S4870">
        <f>_xlfn.XLOOKUP(Table4[[#This Row],[ProductID]],Products!A:A,Products!F:F, "Not Found")</f>
        <v>199.3</v>
      </c>
      <c r="T4870" t="str">
        <f>_xlfn.XLOOKUP(Table4[[#This Row],[CustomerID]],Customers!A:A,Customers!D:D, "Not Found")</f>
        <v>F</v>
      </c>
      <c r="U4870" s="6">
        <f>_xlfn.XLOOKUP(Table4[[#This Row],[CustomerID]],Customers!A:A,Customers!E:E, "Not Found")</f>
        <v>29674</v>
      </c>
      <c r="V4870">
        <f ca="1">DATEDIF(Table4[[#This Row],[CustomerBirthday]], TODAY(), "Y")</f>
        <v>45</v>
      </c>
      <c r="W4870" t="str" cm="1">
        <f t="array" aca="1" ref="W4870" ca="1">_xlfn.IFS(Table4[[#This Row],[Age]]&lt;25, "Under 25",Table4[[#This Row],[Age]]=34, "25-34", Table4[[#This Row],[Age]]&lt;=49, "35-49", Table4[[#This Row],[Age]]&lt;=64, "50-64", Table4[[#This Row],[Age]]&gt;=65, "65+")</f>
        <v>35-49</v>
      </c>
      <c r="X4870" t="str">
        <f>_xlfn.XLOOKUP(Table4[[#This Row],[StoreID]],Stores!A:A,Stores!B:B, "Not found")</f>
        <v>MegaMart Jimenezborough</v>
      </c>
      <c r="Y4870" t="str">
        <f>_xlfn.XLOOKUP(Table4[[#This Row],[StoreID]],Stores!A:A,Stores!C:C, "Not Found")</f>
        <v>Jimenezborough</v>
      </c>
      <c r="Z4870" t="str">
        <f>_xlfn.XLOOKUP(Table4[[#This Row],[StoreID]],Stores!A:A,Stores!D:D, "Not Found")</f>
        <v>South</v>
      </c>
    </row>
    <row r="4871" spans="1:26">
      <c r="A4871" t="s">
        <v>5737</v>
      </c>
      <c r="B4871" s="1">
        <v>45526</v>
      </c>
      <c r="C4871" t="s">
        <v>579</v>
      </c>
      <c r="D4871" t="s">
        <v>796</v>
      </c>
      <c r="E4871" t="s">
        <v>831</v>
      </c>
      <c r="F4871">
        <v>5</v>
      </c>
      <c r="G4871">
        <v>0.1</v>
      </c>
      <c r="H4871" t="s">
        <v>875</v>
      </c>
      <c r="I4871" s="4">
        <f>Table4[[#This Row],[Quantity]]*Table4[[#This Row],[UnitPrice]]</f>
        <v>7812.1500000000005</v>
      </c>
      <c r="J4871" s="4">
        <f>Table4[[#This Row],[Gross Revenue]]*(1-Table4[[#This Row],[Discount]])</f>
        <v>7030.9350000000004</v>
      </c>
      <c r="K4871" s="4">
        <f>Table4[[#This Row],[Quantity]]*Table4[[#This Row],[CostPrice]]</f>
        <v>5978.1500000000005</v>
      </c>
      <c r="L4871" s="4">
        <f>Table4[[#This Row],[Net Revenue]]-Table4[[#This Row],[Total Cost]]</f>
        <v>1052.7849999999999</v>
      </c>
      <c r="M4871" t="str">
        <f>_xlfn.XLOOKUP(Table4[[#This Row],[ProductID]], Products!A:A,Products!B:B, "Not Found")</f>
        <v>Chair Laptop</v>
      </c>
      <c r="N4871" t="str">
        <f>TEXT(Table4[[#This Row],[Date]], "mmm")</f>
        <v>Aug</v>
      </c>
      <c r="O4871" t="str">
        <f>TEXT(Table4[[#This Row],[Date]], "yyyy")</f>
        <v>2024</v>
      </c>
      <c r="P4871" t="str">
        <f>_xlfn.XLOOKUP(Table4[[#This Row],[ProductID]],Products!A:A,Products!C:C, "Not Found")</f>
        <v>Electronics</v>
      </c>
      <c r="Q4871" t="str">
        <f>_xlfn.XLOOKUP(Table4[[#This Row],[ProductID]],Products!A:A,Products!D:D,"Not Found")</f>
        <v>Laptop</v>
      </c>
      <c r="R4871">
        <f>_xlfn.XLOOKUP(Table4[[#This Row],[ProductID]],Products!A:A,Products!E:E,"Not Found")</f>
        <v>1562.43</v>
      </c>
      <c r="S4871">
        <f>_xlfn.XLOOKUP(Table4[[#This Row],[ProductID]],Products!A:A,Products!F:F, "Not Found")</f>
        <v>1195.6300000000001</v>
      </c>
      <c r="T4871" t="str">
        <f>_xlfn.XLOOKUP(Table4[[#This Row],[CustomerID]],Customers!A:A,Customers!D:D, "Not Found")</f>
        <v>M</v>
      </c>
      <c r="U4871" s="6">
        <f>_xlfn.XLOOKUP(Table4[[#This Row],[CustomerID]],Customers!A:A,Customers!E:E, "Not Found")</f>
        <v>36768</v>
      </c>
      <c r="V4871">
        <f ca="1">DATEDIF(Table4[[#This Row],[CustomerBirthday]], TODAY(), "Y")</f>
        <v>25</v>
      </c>
      <c r="W4871" t="str" cm="1">
        <f t="array" aca="1" ref="W4871" ca="1">_xlfn.IFS(Table4[[#This Row],[Age]]&lt;25, "Under 25",Table4[[#This Row],[Age]]=34, "25-34", Table4[[#This Row],[Age]]&lt;=49, "35-49", Table4[[#This Row],[Age]]&lt;=64, "50-64", Table4[[#This Row],[Age]]&gt;=65, "65+")</f>
        <v>35-49</v>
      </c>
      <c r="X4871" t="str">
        <f>_xlfn.XLOOKUP(Table4[[#This Row],[StoreID]],Stores!A:A,Stores!B:B, "Not found")</f>
        <v>MegaMart Jimenezborough</v>
      </c>
      <c r="Y4871" t="str">
        <f>_xlfn.XLOOKUP(Table4[[#This Row],[StoreID]],Stores!A:A,Stores!C:C, "Not Found")</f>
        <v>Jimenezborough</v>
      </c>
      <c r="Z4871" t="str">
        <f>_xlfn.XLOOKUP(Table4[[#This Row],[StoreID]],Stores!A:A,Stores!D:D, "Not Found")</f>
        <v>South</v>
      </c>
    </row>
    <row r="4872" spans="1:26">
      <c r="A4872" t="s">
        <v>5738</v>
      </c>
      <c r="B4872" s="1">
        <v>45799</v>
      </c>
      <c r="C4872" t="s">
        <v>458</v>
      </c>
      <c r="D4872" t="s">
        <v>788</v>
      </c>
      <c r="E4872" t="s">
        <v>835</v>
      </c>
      <c r="F4872">
        <v>2</v>
      </c>
      <c r="G4872">
        <v>0.1</v>
      </c>
      <c r="H4872" t="s">
        <v>875</v>
      </c>
      <c r="I4872" s="4">
        <f>Table4[[#This Row],[Quantity]]*Table4[[#This Row],[UnitPrice]]</f>
        <v>2191.44</v>
      </c>
      <c r="J4872" s="4">
        <f>Table4[[#This Row],[Gross Revenue]]*(1-Table4[[#This Row],[Discount]])</f>
        <v>1972.296</v>
      </c>
      <c r="K4872" s="4">
        <f>Table4[[#This Row],[Quantity]]*Table4[[#This Row],[CostPrice]]</f>
        <v>1644.4</v>
      </c>
      <c r="L4872" s="4">
        <f>Table4[[#This Row],[Net Revenue]]-Table4[[#This Row],[Total Cost]]</f>
        <v>327.89599999999996</v>
      </c>
      <c r="M4872" t="str">
        <f>_xlfn.XLOOKUP(Table4[[#This Row],[ProductID]], Products!A:A,Products!B:B, "Not Found")</f>
        <v>Foot Snacks</v>
      </c>
      <c r="N4872" t="str">
        <f>TEXT(Table4[[#This Row],[Date]], "mmm")</f>
        <v>May</v>
      </c>
      <c r="O4872" t="str">
        <f>TEXT(Table4[[#This Row],[Date]], "yyyy")</f>
        <v>2025</v>
      </c>
      <c r="P4872" t="str">
        <f>_xlfn.XLOOKUP(Table4[[#This Row],[ProductID]],Products!A:A,Products!C:C, "Not Found")</f>
        <v>Groceries</v>
      </c>
      <c r="Q4872" t="str">
        <f>_xlfn.XLOOKUP(Table4[[#This Row],[ProductID]],Products!A:A,Products!D:D,"Not Found")</f>
        <v>Snacks</v>
      </c>
      <c r="R4872">
        <f>_xlfn.XLOOKUP(Table4[[#This Row],[ProductID]],Products!A:A,Products!E:E,"Not Found")</f>
        <v>1095.72</v>
      </c>
      <c r="S4872">
        <f>_xlfn.XLOOKUP(Table4[[#This Row],[ProductID]],Products!A:A,Products!F:F, "Not Found")</f>
        <v>822.2</v>
      </c>
      <c r="T4872" t="str">
        <f>_xlfn.XLOOKUP(Table4[[#This Row],[CustomerID]],Customers!A:A,Customers!D:D, "Not Found")</f>
        <v>F</v>
      </c>
      <c r="U4872" s="6">
        <f>_xlfn.XLOOKUP(Table4[[#This Row],[CustomerID]],Customers!A:A,Customers!E:E, "Not Found")</f>
        <v>22804</v>
      </c>
      <c r="V4872">
        <f ca="1">DATEDIF(Table4[[#This Row],[CustomerBirthday]], TODAY(), "Y")</f>
        <v>64</v>
      </c>
      <c r="W4872" t="str" cm="1">
        <f t="array" aca="1" ref="W4872" ca="1">_xlfn.IFS(Table4[[#This Row],[Age]]&lt;25, "Under 25",Table4[[#This Row],[Age]]=34, "25-34", Table4[[#This Row],[Age]]&lt;=49, "35-49", Table4[[#This Row],[Age]]&lt;=64, "50-64", Table4[[#This Row],[Age]]&gt;=65, "65+")</f>
        <v>50-64</v>
      </c>
      <c r="X4872" t="str">
        <f>_xlfn.XLOOKUP(Table4[[#This Row],[StoreID]],Stores!A:A,Stores!B:B, "Not found")</f>
        <v>MegaMart Peckmouth</v>
      </c>
      <c r="Y4872" t="str">
        <f>_xlfn.XLOOKUP(Table4[[#This Row],[StoreID]],Stores!A:A,Stores!C:C, "Not Found")</f>
        <v>Peckmouth</v>
      </c>
      <c r="Z4872" t="str">
        <f>_xlfn.XLOOKUP(Table4[[#This Row],[StoreID]],Stores!A:A,Stores!D:D, "Not Found")</f>
        <v>East</v>
      </c>
    </row>
    <row r="4873" spans="1:26">
      <c r="A4873" t="s">
        <v>5739</v>
      </c>
      <c r="B4873" s="1">
        <v>45702</v>
      </c>
      <c r="C4873" t="s">
        <v>262</v>
      </c>
      <c r="D4873" t="s">
        <v>753</v>
      </c>
      <c r="E4873" t="s">
        <v>839</v>
      </c>
      <c r="F4873">
        <v>4</v>
      </c>
      <c r="G4873">
        <v>0.05</v>
      </c>
      <c r="H4873" t="s">
        <v>865</v>
      </c>
      <c r="I4873" s="4">
        <f>Table4[[#This Row],[Quantity]]*Table4[[#This Row],[UnitPrice]]</f>
        <v>1081.8</v>
      </c>
      <c r="J4873" s="4">
        <f>Table4[[#This Row],[Gross Revenue]]*(1-Table4[[#This Row],[Discount]])</f>
        <v>1027.7099999999998</v>
      </c>
      <c r="K4873" s="4">
        <f>Table4[[#This Row],[Quantity]]*Table4[[#This Row],[CostPrice]]</f>
        <v>750.4</v>
      </c>
      <c r="L4873" s="4">
        <f>Table4[[#This Row],[Net Revenue]]-Table4[[#This Row],[Total Cost]]</f>
        <v>277.30999999999983</v>
      </c>
      <c r="M4873" t="str">
        <f>_xlfn.XLOOKUP(Table4[[#This Row],[ProductID]], Products!A:A,Products!B:B, "Not Found")</f>
        <v>Whether Bags</v>
      </c>
      <c r="N4873" t="str">
        <f>TEXT(Table4[[#This Row],[Date]], "mmm")</f>
        <v>Feb</v>
      </c>
      <c r="O4873" t="str">
        <f>TEXT(Table4[[#This Row],[Date]], "yyyy")</f>
        <v>2025</v>
      </c>
      <c r="P4873" t="str">
        <f>_xlfn.XLOOKUP(Table4[[#This Row],[ProductID]],Products!A:A,Products!C:C, "Not Found")</f>
        <v>Fashion</v>
      </c>
      <c r="Q4873" t="str">
        <f>_xlfn.XLOOKUP(Table4[[#This Row],[ProductID]],Products!A:A,Products!D:D,"Not Found")</f>
        <v>Bags</v>
      </c>
      <c r="R4873">
        <f>_xlfn.XLOOKUP(Table4[[#This Row],[ProductID]],Products!A:A,Products!E:E,"Not Found")</f>
        <v>270.45</v>
      </c>
      <c r="S4873">
        <f>_xlfn.XLOOKUP(Table4[[#This Row],[ProductID]],Products!A:A,Products!F:F, "Not Found")</f>
        <v>187.6</v>
      </c>
      <c r="T4873" t="str">
        <f>_xlfn.XLOOKUP(Table4[[#This Row],[CustomerID]],Customers!A:A,Customers!D:D, "Not Found")</f>
        <v>M</v>
      </c>
      <c r="U4873" s="6">
        <f>_xlfn.XLOOKUP(Table4[[#This Row],[CustomerID]],Customers!A:A,Customers!E:E, "Not Found")</f>
        <v>24029</v>
      </c>
      <c r="V4873">
        <f ca="1">DATEDIF(Table4[[#This Row],[CustomerBirthday]], TODAY(), "Y")</f>
        <v>60</v>
      </c>
      <c r="W4873" t="str" cm="1">
        <f t="array" aca="1" ref="W4873" ca="1">_xlfn.IFS(Table4[[#This Row],[Age]]&lt;25, "Under 25",Table4[[#This Row],[Age]]=34, "25-34", Table4[[#This Row],[Age]]&lt;=49, "35-49", Table4[[#This Row],[Age]]&lt;=64, "50-64", Table4[[#This Row],[Age]]&gt;=65, "65+")</f>
        <v>50-64</v>
      </c>
      <c r="X4873" t="str">
        <f>_xlfn.XLOOKUP(Table4[[#This Row],[StoreID]],Stores!A:A,Stores!B:B, "Not found")</f>
        <v>MegaMart New Michele</v>
      </c>
      <c r="Y4873" t="str">
        <f>_xlfn.XLOOKUP(Table4[[#This Row],[StoreID]],Stores!A:A,Stores!C:C, "Not Found")</f>
        <v>New Michele</v>
      </c>
      <c r="Z4873" t="str">
        <f>_xlfn.XLOOKUP(Table4[[#This Row],[StoreID]],Stores!A:A,Stores!D:D, "Not Found")</f>
        <v>West</v>
      </c>
    </row>
    <row r="4874" spans="1:26">
      <c r="A4874" t="s">
        <v>5740</v>
      </c>
      <c r="B4874" s="1">
        <v>45367</v>
      </c>
      <c r="C4874" t="s">
        <v>44</v>
      </c>
      <c r="D4874" t="s">
        <v>800</v>
      </c>
      <c r="E4874" t="s">
        <v>846</v>
      </c>
      <c r="F4874">
        <v>1</v>
      </c>
      <c r="G4874">
        <v>0.1</v>
      </c>
      <c r="H4874" t="s">
        <v>875</v>
      </c>
      <c r="I4874" s="4">
        <f>Table4[[#This Row],[Quantity]]*Table4[[#This Row],[UnitPrice]]</f>
        <v>1952.65</v>
      </c>
      <c r="J4874" s="4">
        <f>Table4[[#This Row],[Gross Revenue]]*(1-Table4[[#This Row],[Discount]])</f>
        <v>1757.3850000000002</v>
      </c>
      <c r="K4874" s="4">
        <f>Table4[[#This Row],[Quantity]]*Table4[[#This Row],[CostPrice]]</f>
        <v>1451.27</v>
      </c>
      <c r="L4874" s="4">
        <f>Table4[[#This Row],[Net Revenue]]-Table4[[#This Row],[Total Cost]]</f>
        <v>306.11500000000024</v>
      </c>
      <c r="M4874" t="str">
        <f>_xlfn.XLOOKUP(Table4[[#This Row],[ProductID]], Products!A:A,Products!B:B, "Not Found")</f>
        <v>Book Television</v>
      </c>
      <c r="N4874" t="str">
        <f>TEXT(Table4[[#This Row],[Date]], "mmm")</f>
        <v>Mar</v>
      </c>
      <c r="O4874" t="str">
        <f>TEXT(Table4[[#This Row],[Date]], "yyyy")</f>
        <v>2024</v>
      </c>
      <c r="P4874" t="str">
        <f>_xlfn.XLOOKUP(Table4[[#This Row],[ProductID]],Products!A:A,Products!C:C, "Not Found")</f>
        <v>Electronics</v>
      </c>
      <c r="Q4874" t="str">
        <f>_xlfn.XLOOKUP(Table4[[#This Row],[ProductID]],Products!A:A,Products!D:D,"Not Found")</f>
        <v>Television</v>
      </c>
      <c r="R4874">
        <f>_xlfn.XLOOKUP(Table4[[#This Row],[ProductID]],Products!A:A,Products!E:E,"Not Found")</f>
        <v>1952.65</v>
      </c>
      <c r="S4874">
        <f>_xlfn.XLOOKUP(Table4[[#This Row],[ProductID]],Products!A:A,Products!F:F, "Not Found")</f>
        <v>1451.27</v>
      </c>
      <c r="T4874" t="str">
        <f>_xlfn.XLOOKUP(Table4[[#This Row],[CustomerID]],Customers!A:A,Customers!D:D, "Not Found")</f>
        <v>M</v>
      </c>
      <c r="U4874" s="6">
        <f>_xlfn.XLOOKUP(Table4[[#This Row],[CustomerID]],Customers!A:A,Customers!E:E, "Not Found")</f>
        <v>28106</v>
      </c>
      <c r="V4874">
        <f ca="1">DATEDIF(Table4[[#This Row],[CustomerBirthday]], TODAY(), "Y")</f>
        <v>49</v>
      </c>
      <c r="W4874" t="str" cm="1">
        <f t="array" aca="1" ref="W4874" ca="1">_xlfn.IFS(Table4[[#This Row],[Age]]&lt;25, "Under 25",Table4[[#This Row],[Age]]=34, "25-34", Table4[[#This Row],[Age]]&lt;=49, "35-49", Table4[[#This Row],[Age]]&lt;=64, "50-64", Table4[[#This Row],[Age]]&gt;=65, "65+")</f>
        <v>35-49</v>
      </c>
      <c r="X4874" t="str">
        <f>_xlfn.XLOOKUP(Table4[[#This Row],[StoreID]],Stores!A:A,Stores!B:B, "Not found")</f>
        <v>MegaMart Johnmouth</v>
      </c>
      <c r="Y4874" t="str">
        <f>_xlfn.XLOOKUP(Table4[[#This Row],[StoreID]],Stores!A:A,Stores!C:C, "Not Found")</f>
        <v>Johnmouth</v>
      </c>
      <c r="Z4874" t="str">
        <f>_xlfn.XLOOKUP(Table4[[#This Row],[StoreID]],Stores!A:A,Stores!D:D, "Not Found")</f>
        <v>East</v>
      </c>
    </row>
    <row r="4875" spans="1:26">
      <c r="A4875" t="s">
        <v>5741</v>
      </c>
      <c r="B4875" s="1">
        <v>45276</v>
      </c>
      <c r="C4875" t="s">
        <v>335</v>
      </c>
      <c r="D4875" t="s">
        <v>772</v>
      </c>
      <c r="E4875" t="s">
        <v>839</v>
      </c>
      <c r="F4875">
        <v>5</v>
      </c>
      <c r="G4875">
        <v>0</v>
      </c>
      <c r="H4875" t="s">
        <v>875</v>
      </c>
      <c r="I4875" s="4">
        <f>Table4[[#This Row],[Quantity]]*Table4[[#This Row],[UnitPrice]]</f>
        <v>9392.35</v>
      </c>
      <c r="J4875" s="4">
        <f>Table4[[#This Row],[Gross Revenue]]*(1-Table4[[#This Row],[Discount]])</f>
        <v>9392.35</v>
      </c>
      <c r="K4875" s="4">
        <f>Table4[[#This Row],[Quantity]]*Table4[[#This Row],[CostPrice]]</f>
        <v>5074.55</v>
      </c>
      <c r="L4875" s="4">
        <f>Table4[[#This Row],[Net Revenue]]-Table4[[#This Row],[Total Cost]]</f>
        <v>4317.8</v>
      </c>
      <c r="M4875" t="str">
        <f>_xlfn.XLOOKUP(Table4[[#This Row],[ProductID]], Products!A:A,Products!B:B, "Not Found")</f>
        <v>And Footwear</v>
      </c>
      <c r="N4875" t="str">
        <f>TEXT(Table4[[#This Row],[Date]], "mmm")</f>
        <v>Dec</v>
      </c>
      <c r="O4875" t="str">
        <f>TEXT(Table4[[#This Row],[Date]], "yyyy")</f>
        <v>2023</v>
      </c>
      <c r="P4875" t="str">
        <f>_xlfn.XLOOKUP(Table4[[#This Row],[ProductID]],Products!A:A,Products!C:C, "Not Found")</f>
        <v>Fashion</v>
      </c>
      <c r="Q4875" t="str">
        <f>_xlfn.XLOOKUP(Table4[[#This Row],[ProductID]],Products!A:A,Products!D:D,"Not Found")</f>
        <v>Footwear</v>
      </c>
      <c r="R4875">
        <f>_xlfn.XLOOKUP(Table4[[#This Row],[ProductID]],Products!A:A,Products!E:E,"Not Found")</f>
        <v>1878.47</v>
      </c>
      <c r="S4875">
        <f>_xlfn.XLOOKUP(Table4[[#This Row],[ProductID]],Products!A:A,Products!F:F, "Not Found")</f>
        <v>1014.91</v>
      </c>
      <c r="T4875" t="str">
        <f>_xlfn.XLOOKUP(Table4[[#This Row],[CustomerID]],Customers!A:A,Customers!D:D, "Not Found")</f>
        <v>F</v>
      </c>
      <c r="U4875" s="6">
        <f>_xlfn.XLOOKUP(Table4[[#This Row],[CustomerID]],Customers!A:A,Customers!E:E, "Not Found")</f>
        <v>25396</v>
      </c>
      <c r="V4875">
        <f ca="1">DATEDIF(Table4[[#This Row],[CustomerBirthday]], TODAY(), "Y")</f>
        <v>57</v>
      </c>
      <c r="W4875" t="str" cm="1">
        <f t="array" aca="1" ref="W4875" ca="1">_xlfn.IFS(Table4[[#This Row],[Age]]&lt;25, "Under 25",Table4[[#This Row],[Age]]=34, "25-34", Table4[[#This Row],[Age]]&lt;=49, "35-49", Table4[[#This Row],[Age]]&lt;=64, "50-64", Table4[[#This Row],[Age]]&gt;=65, "65+")</f>
        <v>50-64</v>
      </c>
      <c r="X4875" t="str">
        <f>_xlfn.XLOOKUP(Table4[[#This Row],[StoreID]],Stores!A:A,Stores!B:B, "Not found")</f>
        <v>MegaMart New Michele</v>
      </c>
      <c r="Y4875" t="str">
        <f>_xlfn.XLOOKUP(Table4[[#This Row],[StoreID]],Stores!A:A,Stores!C:C, "Not Found")</f>
        <v>New Michele</v>
      </c>
      <c r="Z4875" t="str">
        <f>_xlfn.XLOOKUP(Table4[[#This Row],[StoreID]],Stores!A:A,Stores!D:D, "Not Found")</f>
        <v>West</v>
      </c>
    </row>
    <row r="4876" spans="1:26">
      <c r="A4876" t="s">
        <v>5742</v>
      </c>
      <c r="B4876" s="1">
        <v>45608</v>
      </c>
      <c r="C4876" t="s">
        <v>313</v>
      </c>
      <c r="D4876" t="s">
        <v>732</v>
      </c>
      <c r="E4876" t="s">
        <v>842</v>
      </c>
      <c r="F4876">
        <v>3</v>
      </c>
      <c r="G4876">
        <v>0.1</v>
      </c>
      <c r="H4876" t="s">
        <v>868</v>
      </c>
      <c r="I4876" s="4">
        <f>Table4[[#This Row],[Quantity]]*Table4[[#This Row],[UnitPrice]]</f>
        <v>4422.3599999999997</v>
      </c>
      <c r="J4876" s="4">
        <f>Table4[[#This Row],[Gross Revenue]]*(1-Table4[[#This Row],[Discount]])</f>
        <v>3980.1239999999998</v>
      </c>
      <c r="K4876" s="4">
        <f>Table4[[#This Row],[Quantity]]*Table4[[#This Row],[CostPrice]]</f>
        <v>2292.06</v>
      </c>
      <c r="L4876" s="4">
        <f>Table4[[#This Row],[Net Revenue]]-Table4[[#This Row],[Total Cost]]</f>
        <v>1688.0639999999999</v>
      </c>
      <c r="M4876" t="str">
        <f>_xlfn.XLOOKUP(Table4[[#This Row],[ProductID]], Products!A:A,Products!B:B, "Not Found")</f>
        <v>Understand Camera</v>
      </c>
      <c r="N4876" t="str">
        <f>TEXT(Table4[[#This Row],[Date]], "mmm")</f>
        <v>Nov</v>
      </c>
      <c r="O4876" t="str">
        <f>TEXT(Table4[[#This Row],[Date]], "yyyy")</f>
        <v>2024</v>
      </c>
      <c r="P4876" t="str">
        <f>_xlfn.XLOOKUP(Table4[[#This Row],[ProductID]],Products!A:A,Products!C:C, "Not Found")</f>
        <v>Electronics</v>
      </c>
      <c r="Q4876" t="str">
        <f>_xlfn.XLOOKUP(Table4[[#This Row],[ProductID]],Products!A:A,Products!D:D,"Not Found")</f>
        <v>Camera</v>
      </c>
      <c r="R4876">
        <f>_xlfn.XLOOKUP(Table4[[#This Row],[ProductID]],Products!A:A,Products!E:E,"Not Found")</f>
        <v>1474.12</v>
      </c>
      <c r="S4876">
        <f>_xlfn.XLOOKUP(Table4[[#This Row],[ProductID]],Products!A:A,Products!F:F, "Not Found")</f>
        <v>764.02</v>
      </c>
      <c r="T4876" t="str">
        <f>_xlfn.XLOOKUP(Table4[[#This Row],[CustomerID]],Customers!A:A,Customers!D:D, "Not Found")</f>
        <v>F</v>
      </c>
      <c r="U4876" s="6">
        <f>_xlfn.XLOOKUP(Table4[[#This Row],[CustomerID]],Customers!A:A,Customers!E:E, "Not Found")</f>
        <v>29674</v>
      </c>
      <c r="V4876">
        <f ca="1">DATEDIF(Table4[[#This Row],[CustomerBirthday]], TODAY(), "Y")</f>
        <v>45</v>
      </c>
      <c r="W4876" t="str" cm="1">
        <f t="array" aca="1" ref="W4876" ca="1">_xlfn.IFS(Table4[[#This Row],[Age]]&lt;25, "Under 25",Table4[[#This Row],[Age]]=34, "25-34", Table4[[#This Row],[Age]]&lt;=49, "35-49", Table4[[#This Row],[Age]]&lt;=64, "50-64", Table4[[#This Row],[Age]]&gt;=65, "65+")</f>
        <v>35-49</v>
      </c>
      <c r="X4876" t="str">
        <f>_xlfn.XLOOKUP(Table4[[#This Row],[StoreID]],Stores!A:A,Stores!B:B, "Not found")</f>
        <v>MegaMart Brianahaven</v>
      </c>
      <c r="Y4876" t="str">
        <f>_xlfn.XLOOKUP(Table4[[#This Row],[StoreID]],Stores!A:A,Stores!C:C, "Not Found")</f>
        <v>Brianahaven</v>
      </c>
      <c r="Z4876" t="str">
        <f>_xlfn.XLOOKUP(Table4[[#This Row],[StoreID]],Stores!A:A,Stores!D:D, "Not Found")</f>
        <v>North</v>
      </c>
    </row>
    <row r="4877" spans="1:26">
      <c r="A4877" t="s">
        <v>5743</v>
      </c>
      <c r="B4877" s="1">
        <v>45878</v>
      </c>
      <c r="C4877" t="s">
        <v>612</v>
      </c>
      <c r="D4877" t="s">
        <v>796</v>
      </c>
      <c r="E4877" t="s">
        <v>839</v>
      </c>
      <c r="F4877">
        <v>2</v>
      </c>
      <c r="G4877">
        <v>0</v>
      </c>
      <c r="H4877" t="s">
        <v>868</v>
      </c>
      <c r="I4877" s="4">
        <f>Table4[[#This Row],[Quantity]]*Table4[[#This Row],[UnitPrice]]</f>
        <v>3124.86</v>
      </c>
      <c r="J4877" s="4">
        <f>Table4[[#This Row],[Gross Revenue]]*(1-Table4[[#This Row],[Discount]])</f>
        <v>3124.86</v>
      </c>
      <c r="K4877" s="4">
        <f>Table4[[#This Row],[Quantity]]*Table4[[#This Row],[CostPrice]]</f>
        <v>2391.2600000000002</v>
      </c>
      <c r="L4877" s="4">
        <f>Table4[[#This Row],[Net Revenue]]-Table4[[#This Row],[Total Cost]]</f>
        <v>733.59999999999991</v>
      </c>
      <c r="M4877" t="str">
        <f>_xlfn.XLOOKUP(Table4[[#This Row],[ProductID]], Products!A:A,Products!B:B, "Not Found")</f>
        <v>Chair Laptop</v>
      </c>
      <c r="N4877" t="str">
        <f>TEXT(Table4[[#This Row],[Date]], "mmm")</f>
        <v>Aug</v>
      </c>
      <c r="O4877" t="str">
        <f>TEXT(Table4[[#This Row],[Date]], "yyyy")</f>
        <v>2025</v>
      </c>
      <c r="P4877" t="str">
        <f>_xlfn.XLOOKUP(Table4[[#This Row],[ProductID]],Products!A:A,Products!C:C, "Not Found")</f>
        <v>Electronics</v>
      </c>
      <c r="Q4877" t="str">
        <f>_xlfn.XLOOKUP(Table4[[#This Row],[ProductID]],Products!A:A,Products!D:D,"Not Found")</f>
        <v>Laptop</v>
      </c>
      <c r="R4877">
        <f>_xlfn.XLOOKUP(Table4[[#This Row],[ProductID]],Products!A:A,Products!E:E,"Not Found")</f>
        <v>1562.43</v>
      </c>
      <c r="S4877">
        <f>_xlfn.XLOOKUP(Table4[[#This Row],[ProductID]],Products!A:A,Products!F:F, "Not Found")</f>
        <v>1195.6300000000001</v>
      </c>
      <c r="T4877" t="str">
        <f>_xlfn.XLOOKUP(Table4[[#This Row],[CustomerID]],Customers!A:A,Customers!D:D, "Not Found")</f>
        <v>F</v>
      </c>
      <c r="U4877" s="6">
        <f>_xlfn.XLOOKUP(Table4[[#This Row],[CustomerID]],Customers!A:A,Customers!E:E, "Not Found")</f>
        <v>28198</v>
      </c>
      <c r="V4877">
        <f ca="1">DATEDIF(Table4[[#This Row],[CustomerBirthday]], TODAY(), "Y")</f>
        <v>49</v>
      </c>
      <c r="W4877" t="str" cm="1">
        <f t="array" aca="1" ref="W4877" ca="1">_xlfn.IFS(Table4[[#This Row],[Age]]&lt;25, "Under 25",Table4[[#This Row],[Age]]=34, "25-34", Table4[[#This Row],[Age]]&lt;=49, "35-49", Table4[[#This Row],[Age]]&lt;=64, "50-64", Table4[[#This Row],[Age]]&gt;=65, "65+")</f>
        <v>35-49</v>
      </c>
      <c r="X4877" t="str">
        <f>_xlfn.XLOOKUP(Table4[[#This Row],[StoreID]],Stores!A:A,Stores!B:B, "Not found")</f>
        <v>MegaMart New Michele</v>
      </c>
      <c r="Y4877" t="str">
        <f>_xlfn.XLOOKUP(Table4[[#This Row],[StoreID]],Stores!A:A,Stores!C:C, "Not Found")</f>
        <v>New Michele</v>
      </c>
      <c r="Z4877" t="str">
        <f>_xlfn.XLOOKUP(Table4[[#This Row],[StoreID]],Stores!A:A,Stores!D:D, "Not Found")</f>
        <v>West</v>
      </c>
    </row>
    <row r="4878" spans="1:26">
      <c r="A4878" t="s">
        <v>5744</v>
      </c>
      <c r="B4878" s="1">
        <v>45386</v>
      </c>
      <c r="C4878" t="s">
        <v>55</v>
      </c>
      <c r="D4878" t="s">
        <v>732</v>
      </c>
      <c r="E4878" t="s">
        <v>842</v>
      </c>
      <c r="F4878">
        <v>4</v>
      </c>
      <c r="G4878">
        <v>0</v>
      </c>
      <c r="H4878" t="s">
        <v>875</v>
      </c>
      <c r="I4878" s="4">
        <f>Table4[[#This Row],[Quantity]]*Table4[[#This Row],[UnitPrice]]</f>
        <v>5896.48</v>
      </c>
      <c r="J4878" s="4">
        <f>Table4[[#This Row],[Gross Revenue]]*(1-Table4[[#This Row],[Discount]])</f>
        <v>5896.48</v>
      </c>
      <c r="K4878" s="4">
        <f>Table4[[#This Row],[Quantity]]*Table4[[#This Row],[CostPrice]]</f>
        <v>3056.08</v>
      </c>
      <c r="L4878" s="4">
        <f>Table4[[#This Row],[Net Revenue]]-Table4[[#This Row],[Total Cost]]</f>
        <v>2840.3999999999996</v>
      </c>
      <c r="M4878" t="str">
        <f>_xlfn.XLOOKUP(Table4[[#This Row],[ProductID]], Products!A:A,Products!B:B, "Not Found")</f>
        <v>Understand Camera</v>
      </c>
      <c r="N4878" t="str">
        <f>TEXT(Table4[[#This Row],[Date]], "mmm")</f>
        <v>Apr</v>
      </c>
      <c r="O4878" t="str">
        <f>TEXT(Table4[[#This Row],[Date]], "yyyy")</f>
        <v>2024</v>
      </c>
      <c r="P4878" t="str">
        <f>_xlfn.XLOOKUP(Table4[[#This Row],[ProductID]],Products!A:A,Products!C:C, "Not Found")</f>
        <v>Electronics</v>
      </c>
      <c r="Q4878" t="str">
        <f>_xlfn.XLOOKUP(Table4[[#This Row],[ProductID]],Products!A:A,Products!D:D,"Not Found")</f>
        <v>Camera</v>
      </c>
      <c r="R4878">
        <f>_xlfn.XLOOKUP(Table4[[#This Row],[ProductID]],Products!A:A,Products!E:E,"Not Found")</f>
        <v>1474.12</v>
      </c>
      <c r="S4878">
        <f>_xlfn.XLOOKUP(Table4[[#This Row],[ProductID]],Products!A:A,Products!F:F, "Not Found")</f>
        <v>764.02</v>
      </c>
      <c r="T4878" t="str">
        <f>_xlfn.XLOOKUP(Table4[[#This Row],[CustomerID]],Customers!A:A,Customers!D:D, "Not Found")</f>
        <v>M</v>
      </c>
      <c r="U4878" s="6">
        <f>_xlfn.XLOOKUP(Table4[[#This Row],[CustomerID]],Customers!A:A,Customers!E:E, "Not Found")</f>
        <v>20117</v>
      </c>
      <c r="V4878">
        <f ca="1">DATEDIF(Table4[[#This Row],[CustomerBirthday]], TODAY(), "Y")</f>
        <v>71</v>
      </c>
      <c r="W4878" t="str" cm="1">
        <f t="array" aca="1" ref="W4878" ca="1">_xlfn.IFS(Table4[[#This Row],[Age]]&lt;25, "Under 25",Table4[[#This Row],[Age]]=34, "25-34", Table4[[#This Row],[Age]]&lt;=49, "35-49", Table4[[#This Row],[Age]]&lt;=64, "50-64", Table4[[#This Row],[Age]]&gt;=65, "65+")</f>
        <v>65+</v>
      </c>
      <c r="X4878" t="str">
        <f>_xlfn.XLOOKUP(Table4[[#This Row],[StoreID]],Stores!A:A,Stores!B:B, "Not found")</f>
        <v>MegaMart Brianahaven</v>
      </c>
      <c r="Y4878" t="str">
        <f>_xlfn.XLOOKUP(Table4[[#This Row],[StoreID]],Stores!A:A,Stores!C:C, "Not Found")</f>
        <v>Brianahaven</v>
      </c>
      <c r="Z4878" t="str">
        <f>_xlfn.XLOOKUP(Table4[[#This Row],[StoreID]],Stores!A:A,Stores!D:D, "Not Found")</f>
        <v>North</v>
      </c>
    </row>
    <row r="4879" spans="1:26">
      <c r="A4879" t="s">
        <v>5745</v>
      </c>
      <c r="B4879" s="1">
        <v>45575</v>
      </c>
      <c r="C4879" t="s">
        <v>277</v>
      </c>
      <c r="D4879" t="s">
        <v>753</v>
      </c>
      <c r="E4879" t="s">
        <v>831</v>
      </c>
      <c r="F4879">
        <v>5</v>
      </c>
      <c r="G4879">
        <v>0.05</v>
      </c>
      <c r="H4879" t="s">
        <v>875</v>
      </c>
      <c r="I4879" s="4">
        <f>Table4[[#This Row],[Quantity]]*Table4[[#This Row],[UnitPrice]]</f>
        <v>1352.25</v>
      </c>
      <c r="J4879" s="4">
        <f>Table4[[#This Row],[Gross Revenue]]*(1-Table4[[#This Row],[Discount]])</f>
        <v>1284.6375</v>
      </c>
      <c r="K4879" s="4">
        <f>Table4[[#This Row],[Quantity]]*Table4[[#This Row],[CostPrice]]</f>
        <v>938</v>
      </c>
      <c r="L4879" s="4">
        <f>Table4[[#This Row],[Net Revenue]]-Table4[[#This Row],[Total Cost]]</f>
        <v>346.63750000000005</v>
      </c>
      <c r="M4879" t="str">
        <f>_xlfn.XLOOKUP(Table4[[#This Row],[ProductID]], Products!A:A,Products!B:B, "Not Found")</f>
        <v>Whether Bags</v>
      </c>
      <c r="N4879" t="str">
        <f>TEXT(Table4[[#This Row],[Date]], "mmm")</f>
        <v>Oct</v>
      </c>
      <c r="O4879" t="str">
        <f>TEXT(Table4[[#This Row],[Date]], "yyyy")</f>
        <v>2024</v>
      </c>
      <c r="P4879" t="str">
        <f>_xlfn.XLOOKUP(Table4[[#This Row],[ProductID]],Products!A:A,Products!C:C, "Not Found")</f>
        <v>Fashion</v>
      </c>
      <c r="Q4879" t="str">
        <f>_xlfn.XLOOKUP(Table4[[#This Row],[ProductID]],Products!A:A,Products!D:D,"Not Found")</f>
        <v>Bags</v>
      </c>
      <c r="R4879">
        <f>_xlfn.XLOOKUP(Table4[[#This Row],[ProductID]],Products!A:A,Products!E:E,"Not Found")</f>
        <v>270.45</v>
      </c>
      <c r="S4879">
        <f>_xlfn.XLOOKUP(Table4[[#This Row],[ProductID]],Products!A:A,Products!F:F, "Not Found")</f>
        <v>187.6</v>
      </c>
      <c r="T4879" t="str">
        <f>_xlfn.XLOOKUP(Table4[[#This Row],[CustomerID]],Customers!A:A,Customers!D:D, "Not Found")</f>
        <v>F</v>
      </c>
      <c r="U4879" s="6">
        <f>_xlfn.XLOOKUP(Table4[[#This Row],[CustomerID]],Customers!A:A,Customers!E:E, "Not Found")</f>
        <v>23715</v>
      </c>
      <c r="V4879">
        <f ca="1">DATEDIF(Table4[[#This Row],[CustomerBirthday]], TODAY(), "Y")</f>
        <v>61</v>
      </c>
      <c r="W4879" t="str" cm="1">
        <f t="array" aca="1" ref="W4879" ca="1">_xlfn.IFS(Table4[[#This Row],[Age]]&lt;25, "Under 25",Table4[[#This Row],[Age]]=34, "25-34", Table4[[#This Row],[Age]]&lt;=49, "35-49", Table4[[#This Row],[Age]]&lt;=64, "50-64", Table4[[#This Row],[Age]]&gt;=65, "65+")</f>
        <v>50-64</v>
      </c>
      <c r="X4879" t="str">
        <f>_xlfn.XLOOKUP(Table4[[#This Row],[StoreID]],Stores!A:A,Stores!B:B, "Not found")</f>
        <v>MegaMart Jimenezborough</v>
      </c>
      <c r="Y4879" t="str">
        <f>_xlfn.XLOOKUP(Table4[[#This Row],[StoreID]],Stores!A:A,Stores!C:C, "Not Found")</f>
        <v>Jimenezborough</v>
      </c>
      <c r="Z4879" t="str">
        <f>_xlfn.XLOOKUP(Table4[[#This Row],[StoreID]],Stores!A:A,Stores!D:D, "Not Found")</f>
        <v>South</v>
      </c>
    </row>
    <row r="4880" spans="1:26">
      <c r="A4880" t="s">
        <v>5746</v>
      </c>
      <c r="B4880" s="1">
        <v>45313</v>
      </c>
      <c r="C4880" t="s">
        <v>650</v>
      </c>
      <c r="D4880" t="s">
        <v>732</v>
      </c>
      <c r="E4880" t="s">
        <v>839</v>
      </c>
      <c r="F4880">
        <v>3</v>
      </c>
      <c r="G4880">
        <v>0.1</v>
      </c>
      <c r="H4880" t="s">
        <v>875</v>
      </c>
      <c r="I4880" s="4">
        <f>Table4[[#This Row],[Quantity]]*Table4[[#This Row],[UnitPrice]]</f>
        <v>4422.3599999999997</v>
      </c>
      <c r="J4880" s="4">
        <f>Table4[[#This Row],[Gross Revenue]]*(1-Table4[[#This Row],[Discount]])</f>
        <v>3980.1239999999998</v>
      </c>
      <c r="K4880" s="4">
        <f>Table4[[#This Row],[Quantity]]*Table4[[#This Row],[CostPrice]]</f>
        <v>2292.06</v>
      </c>
      <c r="L4880" s="4">
        <f>Table4[[#This Row],[Net Revenue]]-Table4[[#This Row],[Total Cost]]</f>
        <v>1688.0639999999999</v>
      </c>
      <c r="M4880" t="str">
        <f>_xlfn.XLOOKUP(Table4[[#This Row],[ProductID]], Products!A:A,Products!B:B, "Not Found")</f>
        <v>Understand Camera</v>
      </c>
      <c r="N4880" t="str">
        <f>TEXT(Table4[[#This Row],[Date]], "mmm")</f>
        <v>Jan</v>
      </c>
      <c r="O4880" t="str">
        <f>TEXT(Table4[[#This Row],[Date]], "yyyy")</f>
        <v>2024</v>
      </c>
      <c r="P4880" t="str">
        <f>_xlfn.XLOOKUP(Table4[[#This Row],[ProductID]],Products!A:A,Products!C:C, "Not Found")</f>
        <v>Electronics</v>
      </c>
      <c r="Q4880" t="str">
        <f>_xlfn.XLOOKUP(Table4[[#This Row],[ProductID]],Products!A:A,Products!D:D,"Not Found")</f>
        <v>Camera</v>
      </c>
      <c r="R4880">
        <f>_xlfn.XLOOKUP(Table4[[#This Row],[ProductID]],Products!A:A,Products!E:E,"Not Found")</f>
        <v>1474.12</v>
      </c>
      <c r="S4880">
        <f>_xlfn.XLOOKUP(Table4[[#This Row],[ProductID]],Products!A:A,Products!F:F, "Not Found")</f>
        <v>764.02</v>
      </c>
      <c r="T4880" t="str">
        <f>_xlfn.XLOOKUP(Table4[[#This Row],[CustomerID]],Customers!A:A,Customers!D:D, "Not Found")</f>
        <v>M</v>
      </c>
      <c r="U4880" s="6">
        <f>_xlfn.XLOOKUP(Table4[[#This Row],[CustomerID]],Customers!A:A,Customers!E:E, "Not Found")</f>
        <v>37724</v>
      </c>
      <c r="V4880">
        <f ca="1">DATEDIF(Table4[[#This Row],[CustomerBirthday]], TODAY(), "Y")</f>
        <v>23</v>
      </c>
      <c r="W4880" t="str" cm="1">
        <f t="array" aca="1" ref="W4880" ca="1">_xlfn.IFS(Table4[[#This Row],[Age]]&lt;25, "Under 25",Table4[[#This Row],[Age]]=34, "25-34", Table4[[#This Row],[Age]]&lt;=49, "35-49", Table4[[#This Row],[Age]]&lt;=64, "50-64", Table4[[#This Row],[Age]]&gt;=65, "65+")</f>
        <v>Under 25</v>
      </c>
      <c r="X4880" t="str">
        <f>_xlfn.XLOOKUP(Table4[[#This Row],[StoreID]],Stores!A:A,Stores!B:B, "Not found")</f>
        <v>MegaMart New Michele</v>
      </c>
      <c r="Y4880" t="str">
        <f>_xlfn.XLOOKUP(Table4[[#This Row],[StoreID]],Stores!A:A,Stores!C:C, "Not Found")</f>
        <v>New Michele</v>
      </c>
      <c r="Z4880" t="str">
        <f>_xlfn.XLOOKUP(Table4[[#This Row],[StoreID]],Stores!A:A,Stores!D:D, "Not Found")</f>
        <v>West</v>
      </c>
    </row>
    <row r="4881" spans="1:26">
      <c r="A4881" t="s">
        <v>5747</v>
      </c>
      <c r="B4881" s="1">
        <v>45290</v>
      </c>
      <c r="C4881" t="s">
        <v>505</v>
      </c>
      <c r="D4881" t="s">
        <v>816</v>
      </c>
      <c r="E4881" t="s">
        <v>839</v>
      </c>
      <c r="F4881">
        <v>1</v>
      </c>
      <c r="G4881">
        <v>0.05</v>
      </c>
      <c r="H4881" t="s">
        <v>871</v>
      </c>
      <c r="I4881" s="4">
        <f>Table4[[#This Row],[Quantity]]*Table4[[#This Row],[UnitPrice]]</f>
        <v>1879.08</v>
      </c>
      <c r="J4881" s="4">
        <f>Table4[[#This Row],[Gross Revenue]]*(1-Table4[[#This Row],[Discount]])</f>
        <v>1785.1259999999997</v>
      </c>
      <c r="K4881" s="4">
        <f>Table4[[#This Row],[Quantity]]*Table4[[#This Row],[CostPrice]]</f>
        <v>1004.56</v>
      </c>
      <c r="L4881" s="4">
        <f>Table4[[#This Row],[Net Revenue]]-Table4[[#This Row],[Total Cost]]</f>
        <v>780.5659999999998</v>
      </c>
      <c r="M4881" t="str">
        <f>_xlfn.XLOOKUP(Table4[[#This Row],[ProductID]], Products!A:A,Products!B:B, "Not Found")</f>
        <v>Set Dairy</v>
      </c>
      <c r="N4881" t="str">
        <f>TEXT(Table4[[#This Row],[Date]], "mmm")</f>
        <v>Dec</v>
      </c>
      <c r="O4881" t="str">
        <f>TEXT(Table4[[#This Row],[Date]], "yyyy")</f>
        <v>2023</v>
      </c>
      <c r="P4881" t="str">
        <f>_xlfn.XLOOKUP(Table4[[#This Row],[ProductID]],Products!A:A,Products!C:C, "Not Found")</f>
        <v>Groceries</v>
      </c>
      <c r="Q4881" t="str">
        <f>_xlfn.XLOOKUP(Table4[[#This Row],[ProductID]],Products!A:A,Products!D:D,"Not Found")</f>
        <v>Dairy</v>
      </c>
      <c r="R4881">
        <f>_xlfn.XLOOKUP(Table4[[#This Row],[ProductID]],Products!A:A,Products!E:E,"Not Found")</f>
        <v>1879.08</v>
      </c>
      <c r="S4881">
        <f>_xlfn.XLOOKUP(Table4[[#This Row],[ProductID]],Products!A:A,Products!F:F, "Not Found")</f>
        <v>1004.56</v>
      </c>
      <c r="T4881" t="str">
        <f>_xlfn.XLOOKUP(Table4[[#This Row],[CustomerID]],Customers!A:A,Customers!D:D, "Not Found")</f>
        <v>M</v>
      </c>
      <c r="U4881" s="6">
        <f>_xlfn.XLOOKUP(Table4[[#This Row],[CustomerID]],Customers!A:A,Customers!E:E, "Not Found")</f>
        <v>21996</v>
      </c>
      <c r="V4881">
        <f ca="1">DATEDIF(Table4[[#This Row],[CustomerBirthday]], TODAY(), "Y")</f>
        <v>66</v>
      </c>
      <c r="W4881" t="str" cm="1">
        <f t="array" aca="1" ref="W4881" ca="1">_xlfn.IFS(Table4[[#This Row],[Age]]&lt;25, "Under 25",Table4[[#This Row],[Age]]=34, "25-34", Table4[[#This Row],[Age]]&lt;=49, "35-49", Table4[[#This Row],[Age]]&lt;=64, "50-64", Table4[[#This Row],[Age]]&gt;=65, "65+")</f>
        <v>65+</v>
      </c>
      <c r="X4881" t="str">
        <f>_xlfn.XLOOKUP(Table4[[#This Row],[StoreID]],Stores!A:A,Stores!B:B, "Not found")</f>
        <v>MegaMart New Michele</v>
      </c>
      <c r="Y4881" t="str">
        <f>_xlfn.XLOOKUP(Table4[[#This Row],[StoreID]],Stores!A:A,Stores!C:C, "Not Found")</f>
        <v>New Michele</v>
      </c>
      <c r="Z4881" t="str">
        <f>_xlfn.XLOOKUP(Table4[[#This Row],[StoreID]],Stores!A:A,Stores!D:D, "Not Found")</f>
        <v>West</v>
      </c>
    </row>
    <row r="4882" spans="1:26">
      <c r="A4882" t="s">
        <v>5748</v>
      </c>
      <c r="B4882" s="1">
        <v>45803</v>
      </c>
      <c r="C4882" t="s">
        <v>179</v>
      </c>
      <c r="D4882" t="s">
        <v>769</v>
      </c>
      <c r="E4882" t="s">
        <v>831</v>
      </c>
      <c r="F4882">
        <v>5</v>
      </c>
      <c r="G4882">
        <v>0</v>
      </c>
      <c r="H4882" t="s">
        <v>871</v>
      </c>
      <c r="I4882" s="4">
        <f>Table4[[#This Row],[Quantity]]*Table4[[#This Row],[UnitPrice]]</f>
        <v>127.85</v>
      </c>
      <c r="J4882" s="4">
        <f>Table4[[#This Row],[Gross Revenue]]*(1-Table4[[#This Row],[Discount]])</f>
        <v>127.85</v>
      </c>
      <c r="K4882" s="4">
        <f>Table4[[#This Row],[Quantity]]*Table4[[#This Row],[CostPrice]]</f>
        <v>95.25</v>
      </c>
      <c r="L4882" s="4">
        <f>Table4[[#This Row],[Net Revenue]]-Table4[[#This Row],[Total Cost]]</f>
        <v>32.599999999999994</v>
      </c>
      <c r="M4882" t="str">
        <f>_xlfn.XLOOKUP(Table4[[#This Row],[ProductID]], Products!A:A,Products!B:B, "Not Found")</f>
        <v>How Vegetables</v>
      </c>
      <c r="N4882" t="str">
        <f>TEXT(Table4[[#This Row],[Date]], "mmm")</f>
        <v>May</v>
      </c>
      <c r="O4882" t="str">
        <f>TEXT(Table4[[#This Row],[Date]], "yyyy")</f>
        <v>2025</v>
      </c>
      <c r="P4882" t="str">
        <f>_xlfn.XLOOKUP(Table4[[#This Row],[ProductID]],Products!A:A,Products!C:C, "Not Found")</f>
        <v>Groceries</v>
      </c>
      <c r="Q4882" t="str">
        <f>_xlfn.XLOOKUP(Table4[[#This Row],[ProductID]],Products!A:A,Products!D:D,"Not Found")</f>
        <v>Vegetables</v>
      </c>
      <c r="R4882">
        <f>_xlfn.XLOOKUP(Table4[[#This Row],[ProductID]],Products!A:A,Products!E:E,"Not Found")</f>
        <v>25.57</v>
      </c>
      <c r="S4882">
        <f>_xlfn.XLOOKUP(Table4[[#This Row],[ProductID]],Products!A:A,Products!F:F, "Not Found")</f>
        <v>19.05</v>
      </c>
      <c r="T4882" t="str">
        <f>_xlfn.XLOOKUP(Table4[[#This Row],[CustomerID]],Customers!A:A,Customers!D:D, "Not Found")</f>
        <v>M</v>
      </c>
      <c r="U4882" s="6">
        <f>_xlfn.XLOOKUP(Table4[[#This Row],[CustomerID]],Customers!A:A,Customers!E:E, "Not Found")</f>
        <v>23397</v>
      </c>
      <c r="V4882">
        <f ca="1">DATEDIF(Table4[[#This Row],[CustomerBirthday]], TODAY(), "Y")</f>
        <v>62</v>
      </c>
      <c r="W4882" t="str" cm="1">
        <f t="array" aca="1" ref="W4882" ca="1">_xlfn.IFS(Table4[[#This Row],[Age]]&lt;25, "Under 25",Table4[[#This Row],[Age]]=34, "25-34", Table4[[#This Row],[Age]]&lt;=49, "35-49", Table4[[#This Row],[Age]]&lt;=64, "50-64", Table4[[#This Row],[Age]]&gt;=65, "65+")</f>
        <v>50-64</v>
      </c>
      <c r="X4882" t="str">
        <f>_xlfn.XLOOKUP(Table4[[#This Row],[StoreID]],Stores!A:A,Stores!B:B, "Not found")</f>
        <v>MegaMart Jimenezborough</v>
      </c>
      <c r="Y4882" t="str">
        <f>_xlfn.XLOOKUP(Table4[[#This Row],[StoreID]],Stores!A:A,Stores!C:C, "Not Found")</f>
        <v>Jimenezborough</v>
      </c>
      <c r="Z4882" t="str">
        <f>_xlfn.XLOOKUP(Table4[[#This Row],[StoreID]],Stores!A:A,Stores!D:D, "Not Found")</f>
        <v>South</v>
      </c>
    </row>
    <row r="4883" spans="1:26">
      <c r="A4883" t="s">
        <v>5749</v>
      </c>
      <c r="B4883" s="1">
        <v>45598</v>
      </c>
      <c r="C4883" t="s">
        <v>545</v>
      </c>
      <c r="D4883" t="s">
        <v>715</v>
      </c>
      <c r="E4883" t="s">
        <v>842</v>
      </c>
      <c r="F4883">
        <v>4</v>
      </c>
      <c r="G4883">
        <v>0.05</v>
      </c>
      <c r="H4883" t="s">
        <v>875</v>
      </c>
      <c r="I4883" s="4">
        <f>Table4[[#This Row],[Quantity]]*Table4[[#This Row],[UnitPrice]]</f>
        <v>3275.04</v>
      </c>
      <c r="J4883" s="4">
        <f>Table4[[#This Row],[Gross Revenue]]*(1-Table4[[#This Row],[Discount]])</f>
        <v>3111.288</v>
      </c>
      <c r="K4883" s="4">
        <f>Table4[[#This Row],[Quantity]]*Table4[[#This Row],[CostPrice]]</f>
        <v>2110.48</v>
      </c>
      <c r="L4883" s="4">
        <f>Table4[[#This Row],[Net Revenue]]-Table4[[#This Row],[Total Cost]]</f>
        <v>1000.808</v>
      </c>
      <c r="M4883" t="str">
        <f>_xlfn.XLOOKUP(Table4[[#This Row],[ProductID]], Products!A:A,Products!B:B, "Not Found")</f>
        <v>Audience Television</v>
      </c>
      <c r="N4883" t="str">
        <f>TEXT(Table4[[#This Row],[Date]], "mmm")</f>
        <v>Nov</v>
      </c>
      <c r="O4883" t="str">
        <f>TEXT(Table4[[#This Row],[Date]], "yyyy")</f>
        <v>2024</v>
      </c>
      <c r="P4883" t="str">
        <f>_xlfn.XLOOKUP(Table4[[#This Row],[ProductID]],Products!A:A,Products!C:C, "Not Found")</f>
        <v>Electronics</v>
      </c>
      <c r="Q4883" t="str">
        <f>_xlfn.XLOOKUP(Table4[[#This Row],[ProductID]],Products!A:A,Products!D:D,"Not Found")</f>
        <v>Television</v>
      </c>
      <c r="R4883">
        <f>_xlfn.XLOOKUP(Table4[[#This Row],[ProductID]],Products!A:A,Products!E:E,"Not Found")</f>
        <v>818.76</v>
      </c>
      <c r="S4883">
        <f>_xlfn.XLOOKUP(Table4[[#This Row],[ProductID]],Products!A:A,Products!F:F, "Not Found")</f>
        <v>527.62</v>
      </c>
      <c r="T4883" t="str">
        <f>_xlfn.XLOOKUP(Table4[[#This Row],[CustomerID]],Customers!A:A,Customers!D:D, "Not Found")</f>
        <v>M</v>
      </c>
      <c r="U4883" s="6">
        <f>_xlfn.XLOOKUP(Table4[[#This Row],[CustomerID]],Customers!A:A,Customers!E:E, "Not Found")</f>
        <v>38959</v>
      </c>
      <c r="V4883">
        <f ca="1">DATEDIF(Table4[[#This Row],[CustomerBirthday]], TODAY(), "Y")</f>
        <v>19</v>
      </c>
      <c r="W4883" t="str" cm="1">
        <f t="array" aca="1" ref="W4883" ca="1">_xlfn.IFS(Table4[[#This Row],[Age]]&lt;25, "Under 25",Table4[[#This Row],[Age]]=34, "25-34", Table4[[#This Row],[Age]]&lt;=49, "35-49", Table4[[#This Row],[Age]]&lt;=64, "50-64", Table4[[#This Row],[Age]]&gt;=65, "65+")</f>
        <v>Under 25</v>
      </c>
      <c r="X4883" t="str">
        <f>_xlfn.XLOOKUP(Table4[[#This Row],[StoreID]],Stores!A:A,Stores!B:B, "Not found")</f>
        <v>MegaMart Brianahaven</v>
      </c>
      <c r="Y4883" t="str">
        <f>_xlfn.XLOOKUP(Table4[[#This Row],[StoreID]],Stores!A:A,Stores!C:C, "Not Found")</f>
        <v>Brianahaven</v>
      </c>
      <c r="Z4883" t="str">
        <f>_xlfn.XLOOKUP(Table4[[#This Row],[StoreID]],Stores!A:A,Stores!D:D, "Not Found")</f>
        <v>North</v>
      </c>
    </row>
    <row r="4884" spans="1:26">
      <c r="A4884" t="s">
        <v>5750</v>
      </c>
      <c r="B4884" s="1">
        <v>45739</v>
      </c>
      <c r="C4884" t="s">
        <v>238</v>
      </c>
      <c r="D4884" t="s">
        <v>820</v>
      </c>
      <c r="E4884" t="s">
        <v>846</v>
      </c>
      <c r="F4884">
        <v>3</v>
      </c>
      <c r="G4884">
        <v>0.15</v>
      </c>
      <c r="H4884" t="s">
        <v>865</v>
      </c>
      <c r="I4884" s="4">
        <f>Table4[[#This Row],[Quantity]]*Table4[[#This Row],[UnitPrice]]</f>
        <v>3591.54</v>
      </c>
      <c r="J4884" s="4">
        <f>Table4[[#This Row],[Gross Revenue]]*(1-Table4[[#This Row],[Discount]])</f>
        <v>3052.8089999999997</v>
      </c>
      <c r="K4884" s="4">
        <f>Table4[[#This Row],[Quantity]]*Table4[[#This Row],[CostPrice]]</f>
        <v>2168.2200000000003</v>
      </c>
      <c r="L4884" s="4">
        <f>Table4[[#This Row],[Net Revenue]]-Table4[[#This Row],[Total Cost]]</f>
        <v>884.58899999999949</v>
      </c>
      <c r="M4884" t="str">
        <f>_xlfn.XLOOKUP(Table4[[#This Row],[ProductID]], Products!A:A,Products!B:B, "Not Found")</f>
        <v>Or Smartphone</v>
      </c>
      <c r="N4884" t="str">
        <f>TEXT(Table4[[#This Row],[Date]], "mmm")</f>
        <v>Mar</v>
      </c>
      <c r="O4884" t="str">
        <f>TEXT(Table4[[#This Row],[Date]], "yyyy")</f>
        <v>2025</v>
      </c>
      <c r="P4884" t="str">
        <f>_xlfn.XLOOKUP(Table4[[#This Row],[ProductID]],Products!A:A,Products!C:C, "Not Found")</f>
        <v>Electronics</v>
      </c>
      <c r="Q4884" t="str">
        <f>_xlfn.XLOOKUP(Table4[[#This Row],[ProductID]],Products!A:A,Products!D:D,"Not Found")</f>
        <v>Smartphone</v>
      </c>
      <c r="R4884">
        <f>_xlfn.XLOOKUP(Table4[[#This Row],[ProductID]],Products!A:A,Products!E:E,"Not Found")</f>
        <v>1197.18</v>
      </c>
      <c r="S4884">
        <f>_xlfn.XLOOKUP(Table4[[#This Row],[ProductID]],Products!A:A,Products!F:F, "Not Found")</f>
        <v>722.74</v>
      </c>
      <c r="T4884" t="str">
        <f>_xlfn.XLOOKUP(Table4[[#This Row],[CustomerID]],Customers!A:A,Customers!D:D, "Not Found")</f>
        <v>M</v>
      </c>
      <c r="U4884" s="6">
        <f>_xlfn.XLOOKUP(Table4[[#This Row],[CustomerID]],Customers!A:A,Customers!E:E, "Not Found")</f>
        <v>36698</v>
      </c>
      <c r="V4884">
        <f ca="1">DATEDIF(Table4[[#This Row],[CustomerBirthday]], TODAY(), "Y")</f>
        <v>26</v>
      </c>
      <c r="W4884" t="str" cm="1">
        <f t="array" aca="1" ref="W4884" ca="1">_xlfn.IFS(Table4[[#This Row],[Age]]&lt;25, "Under 25",Table4[[#This Row],[Age]]=34, "25-34", Table4[[#This Row],[Age]]&lt;=49, "35-49", Table4[[#This Row],[Age]]&lt;=64, "50-64", Table4[[#This Row],[Age]]&gt;=65, "65+")</f>
        <v>35-49</v>
      </c>
      <c r="X4884" t="str">
        <f>_xlfn.XLOOKUP(Table4[[#This Row],[StoreID]],Stores!A:A,Stores!B:B, "Not found")</f>
        <v>MegaMart Johnmouth</v>
      </c>
      <c r="Y4884" t="str">
        <f>_xlfn.XLOOKUP(Table4[[#This Row],[StoreID]],Stores!A:A,Stores!C:C, "Not Found")</f>
        <v>Johnmouth</v>
      </c>
      <c r="Z4884" t="str">
        <f>_xlfn.XLOOKUP(Table4[[#This Row],[StoreID]],Stores!A:A,Stores!D:D, "Not Found")</f>
        <v>East</v>
      </c>
    </row>
    <row r="4885" spans="1:26">
      <c r="A4885" t="s">
        <v>5751</v>
      </c>
      <c r="B4885" s="1">
        <v>45826</v>
      </c>
      <c r="C4885" t="s">
        <v>577</v>
      </c>
      <c r="D4885" t="s">
        <v>814</v>
      </c>
      <c r="E4885" t="s">
        <v>831</v>
      </c>
      <c r="F4885">
        <v>4</v>
      </c>
      <c r="G4885">
        <v>0</v>
      </c>
      <c r="H4885" t="s">
        <v>871</v>
      </c>
      <c r="I4885" s="4">
        <f>Table4[[#This Row],[Quantity]]*Table4[[#This Row],[UnitPrice]]</f>
        <v>5146.2</v>
      </c>
      <c r="J4885" s="4">
        <f>Table4[[#This Row],[Gross Revenue]]*(1-Table4[[#This Row],[Discount]])</f>
        <v>5146.2</v>
      </c>
      <c r="K4885" s="4">
        <f>Table4[[#This Row],[Quantity]]*Table4[[#This Row],[CostPrice]]</f>
        <v>3190.16</v>
      </c>
      <c r="L4885" s="4">
        <f>Table4[[#This Row],[Net Revenue]]-Table4[[#This Row],[Total Cost]]</f>
        <v>1956.04</v>
      </c>
      <c r="M4885" t="str">
        <f>_xlfn.XLOOKUP(Table4[[#This Row],[ProductID]], Products!A:A,Products!B:B, "Not Found")</f>
        <v>Least Accessories</v>
      </c>
      <c r="N4885" t="str">
        <f>TEXT(Table4[[#This Row],[Date]], "mmm")</f>
        <v>Jun</v>
      </c>
      <c r="O4885" t="str">
        <f>TEXT(Table4[[#This Row],[Date]], "yyyy")</f>
        <v>2025</v>
      </c>
      <c r="P4885" t="str">
        <f>_xlfn.XLOOKUP(Table4[[#This Row],[ProductID]],Products!A:A,Products!C:C, "Not Found")</f>
        <v>Fashion</v>
      </c>
      <c r="Q4885" t="str">
        <f>_xlfn.XLOOKUP(Table4[[#This Row],[ProductID]],Products!A:A,Products!D:D,"Not Found")</f>
        <v>Accessories</v>
      </c>
      <c r="R4885">
        <f>_xlfn.XLOOKUP(Table4[[#This Row],[ProductID]],Products!A:A,Products!E:E,"Not Found")</f>
        <v>1286.55</v>
      </c>
      <c r="S4885">
        <f>_xlfn.XLOOKUP(Table4[[#This Row],[ProductID]],Products!A:A,Products!F:F, "Not Found")</f>
        <v>797.54</v>
      </c>
      <c r="T4885" t="str">
        <f>_xlfn.XLOOKUP(Table4[[#This Row],[CustomerID]],Customers!A:A,Customers!D:D, "Not Found")</f>
        <v>M</v>
      </c>
      <c r="U4885" s="6">
        <f>_xlfn.XLOOKUP(Table4[[#This Row],[CustomerID]],Customers!A:A,Customers!E:E, "Not Found")</f>
        <v>23030</v>
      </c>
      <c r="V4885">
        <f ca="1">DATEDIF(Table4[[#This Row],[CustomerBirthday]], TODAY(), "Y")</f>
        <v>63</v>
      </c>
      <c r="W4885" t="str" cm="1">
        <f t="array" aca="1" ref="W4885" ca="1">_xlfn.IFS(Table4[[#This Row],[Age]]&lt;25, "Under 25",Table4[[#This Row],[Age]]=34, "25-34", Table4[[#This Row],[Age]]&lt;=49, "35-49", Table4[[#This Row],[Age]]&lt;=64, "50-64", Table4[[#This Row],[Age]]&gt;=65, "65+")</f>
        <v>50-64</v>
      </c>
      <c r="X4885" t="str">
        <f>_xlfn.XLOOKUP(Table4[[#This Row],[StoreID]],Stores!A:A,Stores!B:B, "Not found")</f>
        <v>MegaMart Jimenezborough</v>
      </c>
      <c r="Y4885" t="str">
        <f>_xlfn.XLOOKUP(Table4[[#This Row],[StoreID]],Stores!A:A,Stores!C:C, "Not Found")</f>
        <v>Jimenezborough</v>
      </c>
      <c r="Z4885" t="str">
        <f>_xlfn.XLOOKUP(Table4[[#This Row],[StoreID]],Stores!A:A,Stores!D:D, "Not Found")</f>
        <v>South</v>
      </c>
    </row>
    <row r="4886" spans="1:26">
      <c r="A4886" t="s">
        <v>5752</v>
      </c>
      <c r="B4886" s="1">
        <v>45440</v>
      </c>
      <c r="C4886" t="s">
        <v>379</v>
      </c>
      <c r="D4886" t="s">
        <v>790</v>
      </c>
      <c r="E4886" t="s">
        <v>839</v>
      </c>
      <c r="F4886">
        <v>2</v>
      </c>
      <c r="G4886">
        <v>0.1</v>
      </c>
      <c r="H4886" t="s">
        <v>875</v>
      </c>
      <c r="I4886" s="4">
        <f>Table4[[#This Row],[Quantity]]*Table4[[#This Row],[UnitPrice]]</f>
        <v>609.41999999999996</v>
      </c>
      <c r="J4886" s="4">
        <f>Table4[[#This Row],[Gross Revenue]]*(1-Table4[[#This Row],[Discount]])</f>
        <v>548.47799999999995</v>
      </c>
      <c r="K4886" s="4">
        <f>Table4[[#This Row],[Quantity]]*Table4[[#This Row],[CostPrice]]</f>
        <v>328.02</v>
      </c>
      <c r="L4886" s="4">
        <f>Table4[[#This Row],[Net Revenue]]-Table4[[#This Row],[Total Cost]]</f>
        <v>220.45799999999997</v>
      </c>
      <c r="M4886" t="str">
        <f>_xlfn.XLOOKUP(Table4[[#This Row],[ProductID]], Products!A:A,Products!B:B, "Not Found")</f>
        <v>Difficult Vegetables</v>
      </c>
      <c r="N4886" t="str">
        <f>TEXT(Table4[[#This Row],[Date]], "mmm")</f>
        <v>May</v>
      </c>
      <c r="O4886" t="str">
        <f>TEXT(Table4[[#This Row],[Date]], "yyyy")</f>
        <v>2024</v>
      </c>
      <c r="P4886" t="str">
        <f>_xlfn.XLOOKUP(Table4[[#This Row],[ProductID]],Products!A:A,Products!C:C, "Not Found")</f>
        <v>Groceries</v>
      </c>
      <c r="Q4886" t="str">
        <f>_xlfn.XLOOKUP(Table4[[#This Row],[ProductID]],Products!A:A,Products!D:D,"Not Found")</f>
        <v>Vegetables</v>
      </c>
      <c r="R4886">
        <f>_xlfn.XLOOKUP(Table4[[#This Row],[ProductID]],Products!A:A,Products!E:E,"Not Found")</f>
        <v>304.70999999999998</v>
      </c>
      <c r="S4886">
        <f>_xlfn.XLOOKUP(Table4[[#This Row],[ProductID]],Products!A:A,Products!F:F, "Not Found")</f>
        <v>164.01</v>
      </c>
      <c r="T4886" t="str">
        <f>_xlfn.XLOOKUP(Table4[[#This Row],[CustomerID]],Customers!A:A,Customers!D:D, "Not Found")</f>
        <v>F</v>
      </c>
      <c r="U4886" s="6">
        <f>_xlfn.XLOOKUP(Table4[[#This Row],[CustomerID]],Customers!A:A,Customers!E:E, "Not Found")</f>
        <v>20604</v>
      </c>
      <c r="V4886">
        <f ca="1">DATEDIF(Table4[[#This Row],[CustomerBirthday]], TODAY(), "Y")</f>
        <v>70</v>
      </c>
      <c r="W4886" t="str" cm="1">
        <f t="array" aca="1" ref="W4886" ca="1">_xlfn.IFS(Table4[[#This Row],[Age]]&lt;25, "Under 25",Table4[[#This Row],[Age]]=34, "25-34", Table4[[#This Row],[Age]]&lt;=49, "35-49", Table4[[#This Row],[Age]]&lt;=64, "50-64", Table4[[#This Row],[Age]]&gt;=65, "65+")</f>
        <v>65+</v>
      </c>
      <c r="X4886" t="str">
        <f>_xlfn.XLOOKUP(Table4[[#This Row],[StoreID]],Stores!A:A,Stores!B:B, "Not found")</f>
        <v>MegaMart New Michele</v>
      </c>
      <c r="Y4886" t="str">
        <f>_xlfn.XLOOKUP(Table4[[#This Row],[StoreID]],Stores!A:A,Stores!C:C, "Not Found")</f>
        <v>New Michele</v>
      </c>
      <c r="Z4886" t="str">
        <f>_xlfn.XLOOKUP(Table4[[#This Row],[StoreID]],Stores!A:A,Stores!D:D, "Not Found")</f>
        <v>West</v>
      </c>
    </row>
    <row r="4887" spans="1:26">
      <c r="A4887" t="s">
        <v>5753</v>
      </c>
      <c r="B4887" s="1">
        <v>45650</v>
      </c>
      <c r="C4887" t="s">
        <v>368</v>
      </c>
      <c r="D4887" t="s">
        <v>711</v>
      </c>
      <c r="E4887" t="s">
        <v>839</v>
      </c>
      <c r="F4887">
        <v>4</v>
      </c>
      <c r="G4887">
        <v>0.05</v>
      </c>
      <c r="H4887" t="s">
        <v>871</v>
      </c>
      <c r="I4887" s="4">
        <f>Table4[[#This Row],[Quantity]]*Table4[[#This Row],[UnitPrice]]</f>
        <v>6694.76</v>
      </c>
      <c r="J4887" s="4">
        <f>Table4[[#This Row],[Gross Revenue]]*(1-Table4[[#This Row],[Discount]])</f>
        <v>6360.0219999999999</v>
      </c>
      <c r="K4887" s="4">
        <f>Table4[[#This Row],[Quantity]]*Table4[[#This Row],[CostPrice]]</f>
        <v>5293.52</v>
      </c>
      <c r="L4887" s="4">
        <f>Table4[[#This Row],[Net Revenue]]-Table4[[#This Row],[Total Cost]]</f>
        <v>1066.5019999999995</v>
      </c>
      <c r="M4887" t="str">
        <f>_xlfn.XLOOKUP(Table4[[#This Row],[ProductID]], Products!A:A,Products!B:B, "Not Found")</f>
        <v>Like Camera</v>
      </c>
      <c r="N4887" t="str">
        <f>TEXT(Table4[[#This Row],[Date]], "mmm")</f>
        <v>Dec</v>
      </c>
      <c r="O4887" t="str">
        <f>TEXT(Table4[[#This Row],[Date]], "yyyy")</f>
        <v>2024</v>
      </c>
      <c r="P4887" t="str">
        <f>_xlfn.XLOOKUP(Table4[[#This Row],[ProductID]],Products!A:A,Products!C:C, "Not Found")</f>
        <v>Electronics</v>
      </c>
      <c r="Q4887" t="str">
        <f>_xlfn.XLOOKUP(Table4[[#This Row],[ProductID]],Products!A:A,Products!D:D,"Not Found")</f>
        <v>Camera</v>
      </c>
      <c r="R4887">
        <f>_xlfn.XLOOKUP(Table4[[#This Row],[ProductID]],Products!A:A,Products!E:E,"Not Found")</f>
        <v>1673.69</v>
      </c>
      <c r="S4887">
        <f>_xlfn.XLOOKUP(Table4[[#This Row],[ProductID]],Products!A:A,Products!F:F, "Not Found")</f>
        <v>1323.38</v>
      </c>
      <c r="T4887" t="str">
        <f>_xlfn.XLOOKUP(Table4[[#This Row],[CustomerID]],Customers!A:A,Customers!D:D, "Not Found")</f>
        <v>F</v>
      </c>
      <c r="U4887" s="6">
        <f>_xlfn.XLOOKUP(Table4[[#This Row],[CustomerID]],Customers!A:A,Customers!E:E, "Not Found")</f>
        <v>38361</v>
      </c>
      <c r="V4887">
        <f ca="1">DATEDIF(Table4[[#This Row],[CustomerBirthday]], TODAY(), "Y")</f>
        <v>21</v>
      </c>
      <c r="W4887" t="str" cm="1">
        <f t="array" aca="1" ref="W4887" ca="1">_xlfn.IFS(Table4[[#This Row],[Age]]&lt;25, "Under 25",Table4[[#This Row],[Age]]=34, "25-34", Table4[[#This Row],[Age]]&lt;=49, "35-49", Table4[[#This Row],[Age]]&lt;=64, "50-64", Table4[[#This Row],[Age]]&gt;=65, "65+")</f>
        <v>Under 25</v>
      </c>
      <c r="X4887" t="str">
        <f>_xlfn.XLOOKUP(Table4[[#This Row],[StoreID]],Stores!A:A,Stores!B:B, "Not found")</f>
        <v>MegaMart New Michele</v>
      </c>
      <c r="Y4887" t="str">
        <f>_xlfn.XLOOKUP(Table4[[#This Row],[StoreID]],Stores!A:A,Stores!C:C, "Not Found")</f>
        <v>New Michele</v>
      </c>
      <c r="Z4887" t="str">
        <f>_xlfn.XLOOKUP(Table4[[#This Row],[StoreID]],Stores!A:A,Stores!D:D, "Not Found")</f>
        <v>West</v>
      </c>
    </row>
    <row r="4888" spans="1:26">
      <c r="A4888" t="s">
        <v>5754</v>
      </c>
      <c r="B4888" s="1">
        <v>45275</v>
      </c>
      <c r="C4888" t="s">
        <v>653</v>
      </c>
      <c r="D4888" t="s">
        <v>753</v>
      </c>
      <c r="E4888" t="s">
        <v>835</v>
      </c>
      <c r="F4888">
        <v>3</v>
      </c>
      <c r="G4888">
        <v>0.15</v>
      </c>
      <c r="H4888" t="s">
        <v>871</v>
      </c>
      <c r="I4888" s="4">
        <f>Table4[[#This Row],[Quantity]]*Table4[[#This Row],[UnitPrice]]</f>
        <v>811.34999999999991</v>
      </c>
      <c r="J4888" s="4">
        <f>Table4[[#This Row],[Gross Revenue]]*(1-Table4[[#This Row],[Discount]])</f>
        <v>689.64749999999992</v>
      </c>
      <c r="K4888" s="4">
        <f>Table4[[#This Row],[Quantity]]*Table4[[#This Row],[CostPrice]]</f>
        <v>562.79999999999995</v>
      </c>
      <c r="L4888" s="4">
        <f>Table4[[#This Row],[Net Revenue]]-Table4[[#This Row],[Total Cost]]</f>
        <v>126.84749999999997</v>
      </c>
      <c r="M4888" t="str">
        <f>_xlfn.XLOOKUP(Table4[[#This Row],[ProductID]], Products!A:A,Products!B:B, "Not Found")</f>
        <v>Whether Bags</v>
      </c>
      <c r="N4888" t="str">
        <f>TEXT(Table4[[#This Row],[Date]], "mmm")</f>
        <v>Dec</v>
      </c>
      <c r="O4888" t="str">
        <f>TEXT(Table4[[#This Row],[Date]], "yyyy")</f>
        <v>2023</v>
      </c>
      <c r="P4888" t="str">
        <f>_xlfn.XLOOKUP(Table4[[#This Row],[ProductID]],Products!A:A,Products!C:C, "Not Found")</f>
        <v>Fashion</v>
      </c>
      <c r="Q4888" t="str">
        <f>_xlfn.XLOOKUP(Table4[[#This Row],[ProductID]],Products!A:A,Products!D:D,"Not Found")</f>
        <v>Bags</v>
      </c>
      <c r="R4888">
        <f>_xlfn.XLOOKUP(Table4[[#This Row],[ProductID]],Products!A:A,Products!E:E,"Not Found")</f>
        <v>270.45</v>
      </c>
      <c r="S4888">
        <f>_xlfn.XLOOKUP(Table4[[#This Row],[ProductID]],Products!A:A,Products!F:F, "Not Found")</f>
        <v>187.6</v>
      </c>
      <c r="T4888" t="str">
        <f>_xlfn.XLOOKUP(Table4[[#This Row],[CustomerID]],Customers!A:A,Customers!D:D, "Not Found")</f>
        <v>F</v>
      </c>
      <c r="U4888" s="6">
        <f>_xlfn.XLOOKUP(Table4[[#This Row],[CustomerID]],Customers!A:A,Customers!E:E, "Not Found")</f>
        <v>27579</v>
      </c>
      <c r="V4888">
        <f ca="1">DATEDIF(Table4[[#This Row],[CustomerBirthday]], TODAY(), "Y")</f>
        <v>51</v>
      </c>
      <c r="W4888" t="str" cm="1">
        <f t="array" aca="1" ref="W4888" ca="1">_xlfn.IFS(Table4[[#This Row],[Age]]&lt;25, "Under 25",Table4[[#This Row],[Age]]=34, "25-34", Table4[[#This Row],[Age]]&lt;=49, "35-49", Table4[[#This Row],[Age]]&lt;=64, "50-64", Table4[[#This Row],[Age]]&gt;=65, "65+")</f>
        <v>50-64</v>
      </c>
      <c r="X4888" t="str">
        <f>_xlfn.XLOOKUP(Table4[[#This Row],[StoreID]],Stores!A:A,Stores!B:B, "Not found")</f>
        <v>MegaMart Peckmouth</v>
      </c>
      <c r="Y4888" t="str">
        <f>_xlfn.XLOOKUP(Table4[[#This Row],[StoreID]],Stores!A:A,Stores!C:C, "Not Found")</f>
        <v>Peckmouth</v>
      </c>
      <c r="Z4888" t="str">
        <f>_xlfn.XLOOKUP(Table4[[#This Row],[StoreID]],Stores!A:A,Stores!D:D, "Not Found")</f>
        <v>East</v>
      </c>
    </row>
    <row r="4889" spans="1:26">
      <c r="A4889" t="s">
        <v>5755</v>
      </c>
      <c r="B4889" s="1">
        <v>45186</v>
      </c>
      <c r="C4889" t="s">
        <v>202</v>
      </c>
      <c r="D4889" t="s">
        <v>792</v>
      </c>
      <c r="E4889" t="s">
        <v>831</v>
      </c>
      <c r="F4889">
        <v>2</v>
      </c>
      <c r="G4889">
        <v>0.15</v>
      </c>
      <c r="H4889" t="s">
        <v>865</v>
      </c>
      <c r="I4889" s="4">
        <f>Table4[[#This Row],[Quantity]]*Table4[[#This Row],[UnitPrice]]</f>
        <v>3597.94</v>
      </c>
      <c r="J4889" s="4">
        <f>Table4[[#This Row],[Gross Revenue]]*(1-Table4[[#This Row],[Discount]])</f>
        <v>3058.2489999999998</v>
      </c>
      <c r="K4889" s="4">
        <f>Table4[[#This Row],[Quantity]]*Table4[[#This Row],[CostPrice]]</f>
        <v>2658.3</v>
      </c>
      <c r="L4889" s="4">
        <f>Table4[[#This Row],[Net Revenue]]-Table4[[#This Row],[Total Cost]]</f>
        <v>399.94899999999961</v>
      </c>
      <c r="M4889" t="str">
        <f>_xlfn.XLOOKUP(Table4[[#This Row],[ProductID]], Products!A:A,Products!B:B, "Not Found")</f>
        <v>Beat Accessories</v>
      </c>
      <c r="N4889" t="str">
        <f>TEXT(Table4[[#This Row],[Date]], "mmm")</f>
        <v>Sep</v>
      </c>
      <c r="O4889" t="str">
        <f>TEXT(Table4[[#This Row],[Date]], "yyyy")</f>
        <v>2023</v>
      </c>
      <c r="P4889" t="str">
        <f>_xlfn.XLOOKUP(Table4[[#This Row],[ProductID]],Products!A:A,Products!C:C, "Not Found")</f>
        <v>Fashion</v>
      </c>
      <c r="Q4889" t="str">
        <f>_xlfn.XLOOKUP(Table4[[#This Row],[ProductID]],Products!A:A,Products!D:D,"Not Found")</f>
        <v>Accessories</v>
      </c>
      <c r="R4889">
        <f>_xlfn.XLOOKUP(Table4[[#This Row],[ProductID]],Products!A:A,Products!E:E,"Not Found")</f>
        <v>1798.97</v>
      </c>
      <c r="S4889">
        <f>_xlfn.XLOOKUP(Table4[[#This Row],[ProductID]],Products!A:A,Products!F:F, "Not Found")</f>
        <v>1329.15</v>
      </c>
      <c r="T4889" t="str">
        <f>_xlfn.XLOOKUP(Table4[[#This Row],[CustomerID]],Customers!A:A,Customers!D:D, "Not Found")</f>
        <v>F</v>
      </c>
      <c r="U4889" s="6">
        <f>_xlfn.XLOOKUP(Table4[[#This Row],[CustomerID]],Customers!A:A,Customers!E:E, "Not Found")</f>
        <v>33492</v>
      </c>
      <c r="V4889">
        <f ca="1">DATEDIF(Table4[[#This Row],[CustomerBirthday]], TODAY(), "Y")</f>
        <v>34</v>
      </c>
      <c r="W4889" t="str" cm="1">
        <f t="array" aca="1" ref="W4889" ca="1">_xlfn.IFS(Table4[[#This Row],[Age]]&lt;25, "Under 25",Table4[[#This Row],[Age]]=34, "25-34", Table4[[#This Row],[Age]]&lt;=49, "35-49", Table4[[#This Row],[Age]]&lt;=64, "50-64", Table4[[#This Row],[Age]]&gt;=65, "65+")</f>
        <v>25-34</v>
      </c>
      <c r="X4889" t="str">
        <f>_xlfn.XLOOKUP(Table4[[#This Row],[StoreID]],Stores!A:A,Stores!B:B, "Not found")</f>
        <v>MegaMart Jimenezborough</v>
      </c>
      <c r="Y4889" t="str">
        <f>_xlfn.XLOOKUP(Table4[[#This Row],[StoreID]],Stores!A:A,Stores!C:C, "Not Found")</f>
        <v>Jimenezborough</v>
      </c>
      <c r="Z4889" t="str">
        <f>_xlfn.XLOOKUP(Table4[[#This Row],[StoreID]],Stores!A:A,Stores!D:D, "Not Found")</f>
        <v>South</v>
      </c>
    </row>
    <row r="4890" spans="1:26">
      <c r="A4890" t="s">
        <v>5756</v>
      </c>
      <c r="B4890" s="1">
        <v>45769</v>
      </c>
      <c r="C4890" t="s">
        <v>258</v>
      </c>
      <c r="D4890" t="s">
        <v>769</v>
      </c>
      <c r="E4890" t="s">
        <v>831</v>
      </c>
      <c r="F4890">
        <v>5</v>
      </c>
      <c r="G4890">
        <v>0</v>
      </c>
      <c r="H4890" t="s">
        <v>868</v>
      </c>
      <c r="I4890" s="4">
        <f>Table4[[#This Row],[Quantity]]*Table4[[#This Row],[UnitPrice]]</f>
        <v>127.85</v>
      </c>
      <c r="J4890" s="4">
        <f>Table4[[#This Row],[Gross Revenue]]*(1-Table4[[#This Row],[Discount]])</f>
        <v>127.85</v>
      </c>
      <c r="K4890" s="4">
        <f>Table4[[#This Row],[Quantity]]*Table4[[#This Row],[CostPrice]]</f>
        <v>95.25</v>
      </c>
      <c r="L4890" s="4">
        <f>Table4[[#This Row],[Net Revenue]]-Table4[[#This Row],[Total Cost]]</f>
        <v>32.599999999999994</v>
      </c>
      <c r="M4890" t="str">
        <f>_xlfn.XLOOKUP(Table4[[#This Row],[ProductID]], Products!A:A,Products!B:B, "Not Found")</f>
        <v>How Vegetables</v>
      </c>
      <c r="N4890" t="str">
        <f>TEXT(Table4[[#This Row],[Date]], "mmm")</f>
        <v>Apr</v>
      </c>
      <c r="O4890" t="str">
        <f>TEXT(Table4[[#This Row],[Date]], "yyyy")</f>
        <v>2025</v>
      </c>
      <c r="P4890" t="str">
        <f>_xlfn.XLOOKUP(Table4[[#This Row],[ProductID]],Products!A:A,Products!C:C, "Not Found")</f>
        <v>Groceries</v>
      </c>
      <c r="Q4890" t="str">
        <f>_xlfn.XLOOKUP(Table4[[#This Row],[ProductID]],Products!A:A,Products!D:D,"Not Found")</f>
        <v>Vegetables</v>
      </c>
      <c r="R4890">
        <f>_xlfn.XLOOKUP(Table4[[#This Row],[ProductID]],Products!A:A,Products!E:E,"Not Found")</f>
        <v>25.57</v>
      </c>
      <c r="S4890">
        <f>_xlfn.XLOOKUP(Table4[[#This Row],[ProductID]],Products!A:A,Products!F:F, "Not Found")</f>
        <v>19.05</v>
      </c>
      <c r="T4890" t="str">
        <f>_xlfn.XLOOKUP(Table4[[#This Row],[CustomerID]],Customers!A:A,Customers!D:D, "Not Found")</f>
        <v>F</v>
      </c>
      <c r="U4890" s="6">
        <f>_xlfn.XLOOKUP(Table4[[#This Row],[CustomerID]],Customers!A:A,Customers!E:E, "Not Found")</f>
        <v>29746</v>
      </c>
      <c r="V4890">
        <f ca="1">DATEDIF(Table4[[#This Row],[CustomerBirthday]], TODAY(), "Y")</f>
        <v>45</v>
      </c>
      <c r="W4890" t="str" cm="1">
        <f t="array" aca="1" ref="W4890" ca="1">_xlfn.IFS(Table4[[#This Row],[Age]]&lt;25, "Under 25",Table4[[#This Row],[Age]]=34, "25-34", Table4[[#This Row],[Age]]&lt;=49, "35-49", Table4[[#This Row],[Age]]&lt;=64, "50-64", Table4[[#This Row],[Age]]&gt;=65, "65+")</f>
        <v>35-49</v>
      </c>
      <c r="X4890" t="str">
        <f>_xlfn.XLOOKUP(Table4[[#This Row],[StoreID]],Stores!A:A,Stores!B:B, "Not found")</f>
        <v>MegaMart Jimenezborough</v>
      </c>
      <c r="Y4890" t="str">
        <f>_xlfn.XLOOKUP(Table4[[#This Row],[StoreID]],Stores!A:A,Stores!C:C, "Not Found")</f>
        <v>Jimenezborough</v>
      </c>
      <c r="Z4890" t="str">
        <f>_xlfn.XLOOKUP(Table4[[#This Row],[StoreID]],Stores!A:A,Stores!D:D, "Not Found")</f>
        <v>South</v>
      </c>
    </row>
    <row r="4891" spans="1:26">
      <c r="A4891" t="s">
        <v>5757</v>
      </c>
      <c r="B4891" s="1">
        <v>45423</v>
      </c>
      <c r="C4891" t="s">
        <v>462</v>
      </c>
      <c r="D4891" t="s">
        <v>711</v>
      </c>
      <c r="E4891" t="s">
        <v>831</v>
      </c>
      <c r="F4891">
        <v>5</v>
      </c>
      <c r="G4891">
        <v>0.15</v>
      </c>
      <c r="H4891" t="s">
        <v>875</v>
      </c>
      <c r="I4891" s="4">
        <f>Table4[[#This Row],[Quantity]]*Table4[[#This Row],[UnitPrice]]</f>
        <v>8368.4500000000007</v>
      </c>
      <c r="J4891" s="4">
        <f>Table4[[#This Row],[Gross Revenue]]*(1-Table4[[#This Row],[Discount]])</f>
        <v>7113.1825000000008</v>
      </c>
      <c r="K4891" s="4">
        <f>Table4[[#This Row],[Quantity]]*Table4[[#This Row],[CostPrice]]</f>
        <v>6616.9000000000005</v>
      </c>
      <c r="L4891" s="4">
        <f>Table4[[#This Row],[Net Revenue]]-Table4[[#This Row],[Total Cost]]</f>
        <v>496.28250000000025</v>
      </c>
      <c r="M4891" t="str">
        <f>_xlfn.XLOOKUP(Table4[[#This Row],[ProductID]], Products!A:A,Products!B:B, "Not Found")</f>
        <v>Like Camera</v>
      </c>
      <c r="N4891" t="str">
        <f>TEXT(Table4[[#This Row],[Date]], "mmm")</f>
        <v>May</v>
      </c>
      <c r="O4891" t="str">
        <f>TEXT(Table4[[#This Row],[Date]], "yyyy")</f>
        <v>2024</v>
      </c>
      <c r="P4891" t="str">
        <f>_xlfn.XLOOKUP(Table4[[#This Row],[ProductID]],Products!A:A,Products!C:C, "Not Found")</f>
        <v>Electronics</v>
      </c>
      <c r="Q4891" t="str">
        <f>_xlfn.XLOOKUP(Table4[[#This Row],[ProductID]],Products!A:A,Products!D:D,"Not Found")</f>
        <v>Camera</v>
      </c>
      <c r="R4891">
        <f>_xlfn.XLOOKUP(Table4[[#This Row],[ProductID]],Products!A:A,Products!E:E,"Not Found")</f>
        <v>1673.69</v>
      </c>
      <c r="S4891">
        <f>_xlfn.XLOOKUP(Table4[[#This Row],[ProductID]],Products!A:A,Products!F:F, "Not Found")</f>
        <v>1323.38</v>
      </c>
      <c r="T4891" t="str">
        <f>_xlfn.XLOOKUP(Table4[[#This Row],[CustomerID]],Customers!A:A,Customers!D:D, "Not Found")</f>
        <v>M</v>
      </c>
      <c r="U4891" s="6">
        <f>_xlfn.XLOOKUP(Table4[[#This Row],[CustomerID]],Customers!A:A,Customers!E:E, "Not Found")</f>
        <v>32966</v>
      </c>
      <c r="V4891">
        <f ca="1">DATEDIF(Table4[[#This Row],[CustomerBirthday]], TODAY(), "Y")</f>
        <v>36</v>
      </c>
      <c r="W4891" t="str" cm="1">
        <f t="array" aca="1" ref="W4891" ca="1">_xlfn.IFS(Table4[[#This Row],[Age]]&lt;25, "Under 25",Table4[[#This Row],[Age]]=34, "25-34", Table4[[#This Row],[Age]]&lt;=49, "35-49", Table4[[#This Row],[Age]]&lt;=64, "50-64", Table4[[#This Row],[Age]]&gt;=65, "65+")</f>
        <v>35-49</v>
      </c>
      <c r="X4891" t="str">
        <f>_xlfn.XLOOKUP(Table4[[#This Row],[StoreID]],Stores!A:A,Stores!B:B, "Not found")</f>
        <v>MegaMart Jimenezborough</v>
      </c>
      <c r="Y4891" t="str">
        <f>_xlfn.XLOOKUP(Table4[[#This Row],[StoreID]],Stores!A:A,Stores!C:C, "Not Found")</f>
        <v>Jimenezborough</v>
      </c>
      <c r="Z4891" t="str">
        <f>_xlfn.XLOOKUP(Table4[[#This Row],[StoreID]],Stores!A:A,Stores!D:D, "Not Found")</f>
        <v>South</v>
      </c>
    </row>
    <row r="4892" spans="1:26">
      <c r="A4892" t="s">
        <v>5758</v>
      </c>
      <c r="B4892" s="1">
        <v>45672</v>
      </c>
      <c r="C4892" t="s">
        <v>551</v>
      </c>
      <c r="D4892" t="s">
        <v>792</v>
      </c>
      <c r="E4892" t="s">
        <v>835</v>
      </c>
      <c r="F4892">
        <v>1</v>
      </c>
      <c r="G4892">
        <v>0</v>
      </c>
      <c r="H4892" t="s">
        <v>875</v>
      </c>
      <c r="I4892" s="4">
        <f>Table4[[#This Row],[Quantity]]*Table4[[#This Row],[UnitPrice]]</f>
        <v>1798.97</v>
      </c>
      <c r="J4892" s="4">
        <f>Table4[[#This Row],[Gross Revenue]]*(1-Table4[[#This Row],[Discount]])</f>
        <v>1798.97</v>
      </c>
      <c r="K4892" s="4">
        <f>Table4[[#This Row],[Quantity]]*Table4[[#This Row],[CostPrice]]</f>
        <v>1329.15</v>
      </c>
      <c r="L4892" s="4">
        <f>Table4[[#This Row],[Net Revenue]]-Table4[[#This Row],[Total Cost]]</f>
        <v>469.81999999999994</v>
      </c>
      <c r="M4892" t="str">
        <f>_xlfn.XLOOKUP(Table4[[#This Row],[ProductID]], Products!A:A,Products!B:B, "Not Found")</f>
        <v>Beat Accessories</v>
      </c>
      <c r="N4892" t="str">
        <f>TEXT(Table4[[#This Row],[Date]], "mmm")</f>
        <v>Jan</v>
      </c>
      <c r="O4892" t="str">
        <f>TEXT(Table4[[#This Row],[Date]], "yyyy")</f>
        <v>2025</v>
      </c>
      <c r="P4892" t="str">
        <f>_xlfn.XLOOKUP(Table4[[#This Row],[ProductID]],Products!A:A,Products!C:C, "Not Found")</f>
        <v>Fashion</v>
      </c>
      <c r="Q4892" t="str">
        <f>_xlfn.XLOOKUP(Table4[[#This Row],[ProductID]],Products!A:A,Products!D:D,"Not Found")</f>
        <v>Accessories</v>
      </c>
      <c r="R4892">
        <f>_xlfn.XLOOKUP(Table4[[#This Row],[ProductID]],Products!A:A,Products!E:E,"Not Found")</f>
        <v>1798.97</v>
      </c>
      <c r="S4892">
        <f>_xlfn.XLOOKUP(Table4[[#This Row],[ProductID]],Products!A:A,Products!F:F, "Not Found")</f>
        <v>1329.15</v>
      </c>
      <c r="T4892" t="str">
        <f>_xlfn.XLOOKUP(Table4[[#This Row],[CustomerID]],Customers!A:A,Customers!D:D, "Not Found")</f>
        <v>F</v>
      </c>
      <c r="U4892" s="6">
        <f>_xlfn.XLOOKUP(Table4[[#This Row],[CustomerID]],Customers!A:A,Customers!E:E, "Not Found")</f>
        <v>32240</v>
      </c>
      <c r="V4892">
        <f ca="1">DATEDIF(Table4[[#This Row],[CustomerBirthday]], TODAY(), "Y")</f>
        <v>38</v>
      </c>
      <c r="W4892" t="str" cm="1">
        <f t="array" aca="1" ref="W4892" ca="1">_xlfn.IFS(Table4[[#This Row],[Age]]&lt;25, "Under 25",Table4[[#This Row],[Age]]=34, "25-34", Table4[[#This Row],[Age]]&lt;=49, "35-49", Table4[[#This Row],[Age]]&lt;=64, "50-64", Table4[[#This Row],[Age]]&gt;=65, "65+")</f>
        <v>35-49</v>
      </c>
      <c r="X4892" t="str">
        <f>_xlfn.XLOOKUP(Table4[[#This Row],[StoreID]],Stores!A:A,Stores!B:B, "Not found")</f>
        <v>MegaMart Peckmouth</v>
      </c>
      <c r="Y4892" t="str">
        <f>_xlfn.XLOOKUP(Table4[[#This Row],[StoreID]],Stores!A:A,Stores!C:C, "Not Found")</f>
        <v>Peckmouth</v>
      </c>
      <c r="Z4892" t="str">
        <f>_xlfn.XLOOKUP(Table4[[#This Row],[StoreID]],Stores!A:A,Stores!D:D, "Not Found")</f>
        <v>East</v>
      </c>
    </row>
    <row r="4893" spans="1:26">
      <c r="A4893" t="s">
        <v>5759</v>
      </c>
      <c r="B4893" s="1">
        <v>45685</v>
      </c>
      <c r="C4893" t="s">
        <v>505</v>
      </c>
      <c r="D4893" t="s">
        <v>764</v>
      </c>
      <c r="E4893" t="s">
        <v>839</v>
      </c>
      <c r="F4893">
        <v>2</v>
      </c>
      <c r="G4893">
        <v>0</v>
      </c>
      <c r="H4893" t="s">
        <v>875</v>
      </c>
      <c r="I4893" s="4">
        <f>Table4[[#This Row],[Quantity]]*Table4[[#This Row],[UnitPrice]]</f>
        <v>647.84</v>
      </c>
      <c r="J4893" s="4">
        <f>Table4[[#This Row],[Gross Revenue]]*(1-Table4[[#This Row],[Discount]])</f>
        <v>647.84</v>
      </c>
      <c r="K4893" s="4">
        <f>Table4[[#This Row],[Quantity]]*Table4[[#This Row],[CostPrice]]</f>
        <v>485.96</v>
      </c>
      <c r="L4893" s="4">
        <f>Table4[[#This Row],[Net Revenue]]-Table4[[#This Row],[Total Cost]]</f>
        <v>161.88000000000005</v>
      </c>
      <c r="M4893" t="str">
        <f>_xlfn.XLOOKUP(Table4[[#This Row],[ProductID]], Products!A:A,Products!B:B, "Not Found")</f>
        <v>Simple Accessories</v>
      </c>
      <c r="N4893" t="str">
        <f>TEXT(Table4[[#This Row],[Date]], "mmm")</f>
        <v>Jan</v>
      </c>
      <c r="O4893" t="str">
        <f>TEXT(Table4[[#This Row],[Date]], "yyyy")</f>
        <v>2025</v>
      </c>
      <c r="P4893" t="str">
        <f>_xlfn.XLOOKUP(Table4[[#This Row],[ProductID]],Products!A:A,Products!C:C, "Not Found")</f>
        <v>Fashion</v>
      </c>
      <c r="Q4893" t="str">
        <f>_xlfn.XLOOKUP(Table4[[#This Row],[ProductID]],Products!A:A,Products!D:D,"Not Found")</f>
        <v>Accessories</v>
      </c>
      <c r="R4893">
        <f>_xlfn.XLOOKUP(Table4[[#This Row],[ProductID]],Products!A:A,Products!E:E,"Not Found")</f>
        <v>323.92</v>
      </c>
      <c r="S4893">
        <f>_xlfn.XLOOKUP(Table4[[#This Row],[ProductID]],Products!A:A,Products!F:F, "Not Found")</f>
        <v>242.98</v>
      </c>
      <c r="T4893" t="str">
        <f>_xlfn.XLOOKUP(Table4[[#This Row],[CustomerID]],Customers!A:A,Customers!D:D, "Not Found")</f>
        <v>M</v>
      </c>
      <c r="U4893" s="6">
        <f>_xlfn.XLOOKUP(Table4[[#This Row],[CustomerID]],Customers!A:A,Customers!E:E, "Not Found")</f>
        <v>21996</v>
      </c>
      <c r="V4893">
        <f ca="1">DATEDIF(Table4[[#This Row],[CustomerBirthday]], TODAY(), "Y")</f>
        <v>66</v>
      </c>
      <c r="W4893" t="str" cm="1">
        <f t="array" aca="1" ref="W4893" ca="1">_xlfn.IFS(Table4[[#This Row],[Age]]&lt;25, "Under 25",Table4[[#This Row],[Age]]=34, "25-34", Table4[[#This Row],[Age]]&lt;=49, "35-49", Table4[[#This Row],[Age]]&lt;=64, "50-64", Table4[[#This Row],[Age]]&gt;=65, "65+")</f>
        <v>65+</v>
      </c>
      <c r="X4893" t="str">
        <f>_xlfn.XLOOKUP(Table4[[#This Row],[StoreID]],Stores!A:A,Stores!B:B, "Not found")</f>
        <v>MegaMart New Michele</v>
      </c>
      <c r="Y4893" t="str">
        <f>_xlfn.XLOOKUP(Table4[[#This Row],[StoreID]],Stores!A:A,Stores!C:C, "Not Found")</f>
        <v>New Michele</v>
      </c>
      <c r="Z4893" t="str">
        <f>_xlfn.XLOOKUP(Table4[[#This Row],[StoreID]],Stores!A:A,Stores!D:D, "Not Found")</f>
        <v>West</v>
      </c>
    </row>
    <row r="4894" spans="1:26">
      <c r="A4894" t="s">
        <v>5760</v>
      </c>
      <c r="B4894" s="1">
        <v>45306</v>
      </c>
      <c r="C4894" t="s">
        <v>202</v>
      </c>
      <c r="D4894" t="s">
        <v>786</v>
      </c>
      <c r="E4894" t="s">
        <v>835</v>
      </c>
      <c r="F4894">
        <v>4</v>
      </c>
      <c r="G4894">
        <v>0.15</v>
      </c>
      <c r="H4894" t="s">
        <v>875</v>
      </c>
      <c r="I4894" s="4">
        <f>Table4[[#This Row],[Quantity]]*Table4[[#This Row],[UnitPrice]]</f>
        <v>116.96</v>
      </c>
      <c r="J4894" s="4">
        <f>Table4[[#This Row],[Gross Revenue]]*(1-Table4[[#This Row],[Discount]])</f>
        <v>99.415999999999997</v>
      </c>
      <c r="K4894" s="4">
        <f>Table4[[#This Row],[Quantity]]*Table4[[#This Row],[CostPrice]]</f>
        <v>61.12</v>
      </c>
      <c r="L4894" s="4">
        <f>Table4[[#This Row],[Net Revenue]]-Table4[[#This Row],[Total Cost]]</f>
        <v>38.295999999999999</v>
      </c>
      <c r="M4894" t="str">
        <f>_xlfn.XLOOKUP(Table4[[#This Row],[ProductID]], Products!A:A,Products!B:B, "Not Found")</f>
        <v>National Watches</v>
      </c>
      <c r="N4894" t="str">
        <f>TEXT(Table4[[#This Row],[Date]], "mmm")</f>
        <v>Jan</v>
      </c>
      <c r="O4894" t="str">
        <f>TEXT(Table4[[#This Row],[Date]], "yyyy")</f>
        <v>2024</v>
      </c>
      <c r="P4894" t="str">
        <f>_xlfn.XLOOKUP(Table4[[#This Row],[ProductID]],Products!A:A,Products!C:C, "Not Found")</f>
        <v>Fashion</v>
      </c>
      <c r="Q4894" t="str">
        <f>_xlfn.XLOOKUP(Table4[[#This Row],[ProductID]],Products!A:A,Products!D:D,"Not Found")</f>
        <v>Watches</v>
      </c>
      <c r="R4894">
        <f>_xlfn.XLOOKUP(Table4[[#This Row],[ProductID]],Products!A:A,Products!E:E,"Not Found")</f>
        <v>29.24</v>
      </c>
      <c r="S4894">
        <f>_xlfn.XLOOKUP(Table4[[#This Row],[ProductID]],Products!A:A,Products!F:F, "Not Found")</f>
        <v>15.28</v>
      </c>
      <c r="T4894" t="str">
        <f>_xlfn.XLOOKUP(Table4[[#This Row],[CustomerID]],Customers!A:A,Customers!D:D, "Not Found")</f>
        <v>F</v>
      </c>
      <c r="U4894" s="6">
        <f>_xlfn.XLOOKUP(Table4[[#This Row],[CustomerID]],Customers!A:A,Customers!E:E, "Not Found")</f>
        <v>33492</v>
      </c>
      <c r="V4894">
        <f ca="1">DATEDIF(Table4[[#This Row],[CustomerBirthday]], TODAY(), "Y")</f>
        <v>34</v>
      </c>
      <c r="W4894" t="str" cm="1">
        <f t="array" aca="1" ref="W4894" ca="1">_xlfn.IFS(Table4[[#This Row],[Age]]&lt;25, "Under 25",Table4[[#This Row],[Age]]=34, "25-34", Table4[[#This Row],[Age]]&lt;=49, "35-49", Table4[[#This Row],[Age]]&lt;=64, "50-64", Table4[[#This Row],[Age]]&gt;=65, "65+")</f>
        <v>25-34</v>
      </c>
      <c r="X4894" t="str">
        <f>_xlfn.XLOOKUP(Table4[[#This Row],[StoreID]],Stores!A:A,Stores!B:B, "Not found")</f>
        <v>MegaMart Peckmouth</v>
      </c>
      <c r="Y4894" t="str">
        <f>_xlfn.XLOOKUP(Table4[[#This Row],[StoreID]],Stores!A:A,Stores!C:C, "Not Found")</f>
        <v>Peckmouth</v>
      </c>
      <c r="Z4894" t="str">
        <f>_xlfn.XLOOKUP(Table4[[#This Row],[StoreID]],Stores!A:A,Stores!D:D, "Not Found")</f>
        <v>East</v>
      </c>
    </row>
    <row r="4895" spans="1:26">
      <c r="A4895" t="s">
        <v>5761</v>
      </c>
      <c r="B4895" s="1">
        <v>45240</v>
      </c>
      <c r="C4895" t="s">
        <v>101</v>
      </c>
      <c r="D4895" t="s">
        <v>759</v>
      </c>
      <c r="E4895" t="s">
        <v>839</v>
      </c>
      <c r="F4895">
        <v>5</v>
      </c>
      <c r="G4895">
        <v>0.1</v>
      </c>
      <c r="H4895" t="s">
        <v>865</v>
      </c>
      <c r="I4895" s="4">
        <f>Table4[[#This Row],[Quantity]]*Table4[[#This Row],[UnitPrice]]</f>
        <v>5399.4500000000007</v>
      </c>
      <c r="J4895" s="4">
        <f>Table4[[#This Row],[Gross Revenue]]*(1-Table4[[#This Row],[Discount]])</f>
        <v>4859.505000000001</v>
      </c>
      <c r="K4895" s="4">
        <f>Table4[[#This Row],[Quantity]]*Table4[[#This Row],[CostPrice]]</f>
        <v>3519.15</v>
      </c>
      <c r="L4895" s="4">
        <f>Table4[[#This Row],[Net Revenue]]-Table4[[#This Row],[Total Cost]]</f>
        <v>1340.3550000000009</v>
      </c>
      <c r="M4895" t="str">
        <f>_xlfn.XLOOKUP(Table4[[#This Row],[ProductID]], Products!A:A,Products!B:B, "Not Found")</f>
        <v>Democratic Smartphone</v>
      </c>
      <c r="N4895" t="str">
        <f>TEXT(Table4[[#This Row],[Date]], "mmm")</f>
        <v>Nov</v>
      </c>
      <c r="O4895" t="str">
        <f>TEXT(Table4[[#This Row],[Date]], "yyyy")</f>
        <v>2023</v>
      </c>
      <c r="P4895" t="str">
        <f>_xlfn.XLOOKUP(Table4[[#This Row],[ProductID]],Products!A:A,Products!C:C, "Not Found")</f>
        <v>Electronics</v>
      </c>
      <c r="Q4895" t="str">
        <f>_xlfn.XLOOKUP(Table4[[#This Row],[ProductID]],Products!A:A,Products!D:D,"Not Found")</f>
        <v>Smartphone</v>
      </c>
      <c r="R4895">
        <f>_xlfn.XLOOKUP(Table4[[#This Row],[ProductID]],Products!A:A,Products!E:E,"Not Found")</f>
        <v>1079.8900000000001</v>
      </c>
      <c r="S4895">
        <f>_xlfn.XLOOKUP(Table4[[#This Row],[ProductID]],Products!A:A,Products!F:F, "Not Found")</f>
        <v>703.83</v>
      </c>
      <c r="T4895" t="str">
        <f>_xlfn.XLOOKUP(Table4[[#This Row],[CustomerID]],Customers!A:A,Customers!D:D, "Not Found")</f>
        <v>F</v>
      </c>
      <c r="U4895" s="6">
        <f>_xlfn.XLOOKUP(Table4[[#This Row],[CustomerID]],Customers!A:A,Customers!E:E, "Not Found")</f>
        <v>26004</v>
      </c>
      <c r="V4895">
        <f ca="1">DATEDIF(Table4[[#This Row],[CustomerBirthday]], TODAY(), "Y")</f>
        <v>55</v>
      </c>
      <c r="W4895" t="str" cm="1">
        <f t="array" aca="1" ref="W4895" ca="1">_xlfn.IFS(Table4[[#This Row],[Age]]&lt;25, "Under 25",Table4[[#This Row],[Age]]=34, "25-34", Table4[[#This Row],[Age]]&lt;=49, "35-49", Table4[[#This Row],[Age]]&lt;=64, "50-64", Table4[[#This Row],[Age]]&gt;=65, "65+")</f>
        <v>50-64</v>
      </c>
      <c r="X4895" t="str">
        <f>_xlfn.XLOOKUP(Table4[[#This Row],[StoreID]],Stores!A:A,Stores!B:B, "Not found")</f>
        <v>MegaMart New Michele</v>
      </c>
      <c r="Y4895" t="str">
        <f>_xlfn.XLOOKUP(Table4[[#This Row],[StoreID]],Stores!A:A,Stores!C:C, "Not Found")</f>
        <v>New Michele</v>
      </c>
      <c r="Z4895" t="str">
        <f>_xlfn.XLOOKUP(Table4[[#This Row],[StoreID]],Stores!A:A,Stores!D:D, "Not Found")</f>
        <v>West</v>
      </c>
    </row>
    <row r="4896" spans="1:26">
      <c r="A4896" t="s">
        <v>5762</v>
      </c>
      <c r="B4896" s="1">
        <v>45780</v>
      </c>
      <c r="C4896" t="s">
        <v>524</v>
      </c>
      <c r="D4896" t="s">
        <v>784</v>
      </c>
      <c r="E4896" t="s">
        <v>831</v>
      </c>
      <c r="F4896">
        <v>3</v>
      </c>
      <c r="G4896">
        <v>0.05</v>
      </c>
      <c r="H4896" t="s">
        <v>868</v>
      </c>
      <c r="I4896" s="4">
        <f>Table4[[#This Row],[Quantity]]*Table4[[#This Row],[UnitPrice]]</f>
        <v>4455.1499999999996</v>
      </c>
      <c r="J4896" s="4">
        <f>Table4[[#This Row],[Gross Revenue]]*(1-Table4[[#This Row],[Discount]])</f>
        <v>4232.392499999999</v>
      </c>
      <c r="K4896" s="4">
        <f>Table4[[#This Row],[Quantity]]*Table4[[#This Row],[CostPrice]]</f>
        <v>2964.93</v>
      </c>
      <c r="L4896" s="4">
        <f>Table4[[#This Row],[Net Revenue]]-Table4[[#This Row],[Total Cost]]</f>
        <v>1267.4624999999992</v>
      </c>
      <c r="M4896" t="str">
        <f>_xlfn.XLOOKUP(Table4[[#This Row],[ProductID]], Products!A:A,Products!B:B, "Not Found")</f>
        <v>Road Clothing</v>
      </c>
      <c r="N4896" t="str">
        <f>TEXT(Table4[[#This Row],[Date]], "mmm")</f>
        <v>May</v>
      </c>
      <c r="O4896" t="str">
        <f>TEXT(Table4[[#This Row],[Date]], "yyyy")</f>
        <v>2025</v>
      </c>
      <c r="P4896" t="str">
        <f>_xlfn.XLOOKUP(Table4[[#This Row],[ProductID]],Products!A:A,Products!C:C, "Not Found")</f>
        <v>Fashion</v>
      </c>
      <c r="Q4896" t="str">
        <f>_xlfn.XLOOKUP(Table4[[#This Row],[ProductID]],Products!A:A,Products!D:D,"Not Found")</f>
        <v>Clothing</v>
      </c>
      <c r="R4896">
        <f>_xlfn.XLOOKUP(Table4[[#This Row],[ProductID]],Products!A:A,Products!E:E,"Not Found")</f>
        <v>1485.05</v>
      </c>
      <c r="S4896">
        <f>_xlfn.XLOOKUP(Table4[[#This Row],[ProductID]],Products!A:A,Products!F:F, "Not Found")</f>
        <v>988.31</v>
      </c>
      <c r="T4896" t="str">
        <f>_xlfn.XLOOKUP(Table4[[#This Row],[CustomerID]],Customers!A:A,Customers!D:D, "Not Found")</f>
        <v>F</v>
      </c>
      <c r="U4896" s="6">
        <f>_xlfn.XLOOKUP(Table4[[#This Row],[CustomerID]],Customers!A:A,Customers!E:E, "Not Found")</f>
        <v>23256</v>
      </c>
      <c r="V4896">
        <f ca="1">DATEDIF(Table4[[#This Row],[CustomerBirthday]], TODAY(), "Y")</f>
        <v>62</v>
      </c>
      <c r="W4896" t="str" cm="1">
        <f t="array" aca="1" ref="W4896" ca="1">_xlfn.IFS(Table4[[#This Row],[Age]]&lt;25, "Under 25",Table4[[#This Row],[Age]]=34, "25-34", Table4[[#This Row],[Age]]&lt;=49, "35-49", Table4[[#This Row],[Age]]&lt;=64, "50-64", Table4[[#This Row],[Age]]&gt;=65, "65+")</f>
        <v>50-64</v>
      </c>
      <c r="X4896" t="str">
        <f>_xlfn.XLOOKUP(Table4[[#This Row],[StoreID]],Stores!A:A,Stores!B:B, "Not found")</f>
        <v>MegaMart Jimenezborough</v>
      </c>
      <c r="Y4896" t="str">
        <f>_xlfn.XLOOKUP(Table4[[#This Row],[StoreID]],Stores!A:A,Stores!C:C, "Not Found")</f>
        <v>Jimenezborough</v>
      </c>
      <c r="Z4896" t="str">
        <f>_xlfn.XLOOKUP(Table4[[#This Row],[StoreID]],Stores!A:A,Stores!D:D, "Not Found")</f>
        <v>South</v>
      </c>
    </row>
    <row r="4897" spans="1:26">
      <c r="A4897" t="s">
        <v>5763</v>
      </c>
      <c r="B4897" s="1">
        <v>45404</v>
      </c>
      <c r="C4897" t="s">
        <v>238</v>
      </c>
      <c r="D4897" t="s">
        <v>759</v>
      </c>
      <c r="E4897" t="s">
        <v>835</v>
      </c>
      <c r="F4897">
        <v>1</v>
      </c>
      <c r="G4897">
        <v>0</v>
      </c>
      <c r="H4897" t="s">
        <v>868</v>
      </c>
      <c r="I4897" s="4">
        <f>Table4[[#This Row],[Quantity]]*Table4[[#This Row],[UnitPrice]]</f>
        <v>1079.8900000000001</v>
      </c>
      <c r="J4897" s="4">
        <f>Table4[[#This Row],[Gross Revenue]]*(1-Table4[[#This Row],[Discount]])</f>
        <v>1079.8900000000001</v>
      </c>
      <c r="K4897" s="4">
        <f>Table4[[#This Row],[Quantity]]*Table4[[#This Row],[CostPrice]]</f>
        <v>703.83</v>
      </c>
      <c r="L4897" s="4">
        <f>Table4[[#This Row],[Net Revenue]]-Table4[[#This Row],[Total Cost]]</f>
        <v>376.06000000000006</v>
      </c>
      <c r="M4897" t="str">
        <f>_xlfn.XLOOKUP(Table4[[#This Row],[ProductID]], Products!A:A,Products!B:B, "Not Found")</f>
        <v>Democratic Smartphone</v>
      </c>
      <c r="N4897" t="str">
        <f>TEXT(Table4[[#This Row],[Date]], "mmm")</f>
        <v>Apr</v>
      </c>
      <c r="O4897" t="str">
        <f>TEXT(Table4[[#This Row],[Date]], "yyyy")</f>
        <v>2024</v>
      </c>
      <c r="P4897" t="str">
        <f>_xlfn.XLOOKUP(Table4[[#This Row],[ProductID]],Products!A:A,Products!C:C, "Not Found")</f>
        <v>Electronics</v>
      </c>
      <c r="Q4897" t="str">
        <f>_xlfn.XLOOKUP(Table4[[#This Row],[ProductID]],Products!A:A,Products!D:D,"Not Found")</f>
        <v>Smartphone</v>
      </c>
      <c r="R4897">
        <f>_xlfn.XLOOKUP(Table4[[#This Row],[ProductID]],Products!A:A,Products!E:E,"Not Found")</f>
        <v>1079.8900000000001</v>
      </c>
      <c r="S4897">
        <f>_xlfn.XLOOKUP(Table4[[#This Row],[ProductID]],Products!A:A,Products!F:F, "Not Found")</f>
        <v>703.83</v>
      </c>
      <c r="T4897" t="str">
        <f>_xlfn.XLOOKUP(Table4[[#This Row],[CustomerID]],Customers!A:A,Customers!D:D, "Not Found")</f>
        <v>M</v>
      </c>
      <c r="U4897" s="6">
        <f>_xlfn.XLOOKUP(Table4[[#This Row],[CustomerID]],Customers!A:A,Customers!E:E, "Not Found")</f>
        <v>36698</v>
      </c>
      <c r="V4897">
        <f ca="1">DATEDIF(Table4[[#This Row],[CustomerBirthday]], TODAY(), "Y")</f>
        <v>26</v>
      </c>
      <c r="W4897" t="str" cm="1">
        <f t="array" aca="1" ref="W4897" ca="1">_xlfn.IFS(Table4[[#This Row],[Age]]&lt;25, "Under 25",Table4[[#This Row],[Age]]=34, "25-34", Table4[[#This Row],[Age]]&lt;=49, "35-49", Table4[[#This Row],[Age]]&lt;=64, "50-64", Table4[[#This Row],[Age]]&gt;=65, "65+")</f>
        <v>35-49</v>
      </c>
      <c r="X4897" t="str">
        <f>_xlfn.XLOOKUP(Table4[[#This Row],[StoreID]],Stores!A:A,Stores!B:B, "Not found")</f>
        <v>MegaMart Peckmouth</v>
      </c>
      <c r="Y4897" t="str">
        <f>_xlfn.XLOOKUP(Table4[[#This Row],[StoreID]],Stores!A:A,Stores!C:C, "Not Found")</f>
        <v>Peckmouth</v>
      </c>
      <c r="Z4897" t="str">
        <f>_xlfn.XLOOKUP(Table4[[#This Row],[StoreID]],Stores!A:A,Stores!D:D, "Not Found")</f>
        <v>East</v>
      </c>
    </row>
    <row r="4898" spans="1:26">
      <c r="A4898" t="s">
        <v>5764</v>
      </c>
      <c r="B4898" s="1">
        <v>45726</v>
      </c>
      <c r="C4898" t="s">
        <v>40</v>
      </c>
      <c r="D4898" t="s">
        <v>715</v>
      </c>
      <c r="E4898" t="s">
        <v>839</v>
      </c>
      <c r="F4898">
        <v>4</v>
      </c>
      <c r="G4898">
        <v>0.05</v>
      </c>
      <c r="H4898" t="s">
        <v>871</v>
      </c>
      <c r="I4898" s="4">
        <f>Table4[[#This Row],[Quantity]]*Table4[[#This Row],[UnitPrice]]</f>
        <v>3275.04</v>
      </c>
      <c r="J4898" s="4">
        <f>Table4[[#This Row],[Gross Revenue]]*(1-Table4[[#This Row],[Discount]])</f>
        <v>3111.288</v>
      </c>
      <c r="K4898" s="4">
        <f>Table4[[#This Row],[Quantity]]*Table4[[#This Row],[CostPrice]]</f>
        <v>2110.48</v>
      </c>
      <c r="L4898" s="4">
        <f>Table4[[#This Row],[Net Revenue]]-Table4[[#This Row],[Total Cost]]</f>
        <v>1000.808</v>
      </c>
      <c r="M4898" t="str">
        <f>_xlfn.XLOOKUP(Table4[[#This Row],[ProductID]], Products!A:A,Products!B:B, "Not Found")</f>
        <v>Audience Television</v>
      </c>
      <c r="N4898" t="str">
        <f>TEXT(Table4[[#This Row],[Date]], "mmm")</f>
        <v>Mar</v>
      </c>
      <c r="O4898" t="str">
        <f>TEXT(Table4[[#This Row],[Date]], "yyyy")</f>
        <v>2025</v>
      </c>
      <c r="P4898" t="str">
        <f>_xlfn.XLOOKUP(Table4[[#This Row],[ProductID]],Products!A:A,Products!C:C, "Not Found")</f>
        <v>Electronics</v>
      </c>
      <c r="Q4898" t="str">
        <f>_xlfn.XLOOKUP(Table4[[#This Row],[ProductID]],Products!A:A,Products!D:D,"Not Found")</f>
        <v>Television</v>
      </c>
      <c r="R4898">
        <f>_xlfn.XLOOKUP(Table4[[#This Row],[ProductID]],Products!A:A,Products!E:E,"Not Found")</f>
        <v>818.76</v>
      </c>
      <c r="S4898">
        <f>_xlfn.XLOOKUP(Table4[[#This Row],[ProductID]],Products!A:A,Products!F:F, "Not Found")</f>
        <v>527.62</v>
      </c>
      <c r="T4898" t="str">
        <f>_xlfn.XLOOKUP(Table4[[#This Row],[CustomerID]],Customers!A:A,Customers!D:D, "Not Found")</f>
        <v>F</v>
      </c>
      <c r="U4898" s="6">
        <f>_xlfn.XLOOKUP(Table4[[#This Row],[CustomerID]],Customers!A:A,Customers!E:E, "Not Found")</f>
        <v>38214</v>
      </c>
      <c r="V4898">
        <f ca="1">DATEDIF(Table4[[#This Row],[CustomerBirthday]], TODAY(), "Y")</f>
        <v>21</v>
      </c>
      <c r="W4898" t="str" cm="1">
        <f t="array" aca="1" ref="W4898" ca="1">_xlfn.IFS(Table4[[#This Row],[Age]]&lt;25, "Under 25",Table4[[#This Row],[Age]]=34, "25-34", Table4[[#This Row],[Age]]&lt;=49, "35-49", Table4[[#This Row],[Age]]&lt;=64, "50-64", Table4[[#This Row],[Age]]&gt;=65, "65+")</f>
        <v>Under 25</v>
      </c>
      <c r="X4898" t="str">
        <f>_xlfn.XLOOKUP(Table4[[#This Row],[StoreID]],Stores!A:A,Stores!B:B, "Not found")</f>
        <v>MegaMart New Michele</v>
      </c>
      <c r="Y4898" t="str">
        <f>_xlfn.XLOOKUP(Table4[[#This Row],[StoreID]],Stores!A:A,Stores!C:C, "Not Found")</f>
        <v>New Michele</v>
      </c>
      <c r="Z4898" t="str">
        <f>_xlfn.XLOOKUP(Table4[[#This Row],[StoreID]],Stores!A:A,Stores!D:D, "Not Found")</f>
        <v>West</v>
      </c>
    </row>
    <row r="4899" spans="1:26">
      <c r="A4899" t="s">
        <v>5765</v>
      </c>
      <c r="B4899" s="1">
        <v>45725</v>
      </c>
      <c r="C4899" t="s">
        <v>24</v>
      </c>
      <c r="D4899" t="s">
        <v>788</v>
      </c>
      <c r="E4899" t="s">
        <v>839</v>
      </c>
      <c r="F4899">
        <v>2</v>
      </c>
      <c r="G4899">
        <v>0.15</v>
      </c>
      <c r="H4899" t="s">
        <v>875</v>
      </c>
      <c r="I4899" s="4">
        <f>Table4[[#This Row],[Quantity]]*Table4[[#This Row],[UnitPrice]]</f>
        <v>2191.44</v>
      </c>
      <c r="J4899" s="4">
        <f>Table4[[#This Row],[Gross Revenue]]*(1-Table4[[#This Row],[Discount]])</f>
        <v>1862.7239999999999</v>
      </c>
      <c r="K4899" s="4">
        <f>Table4[[#This Row],[Quantity]]*Table4[[#This Row],[CostPrice]]</f>
        <v>1644.4</v>
      </c>
      <c r="L4899" s="4">
        <f>Table4[[#This Row],[Net Revenue]]-Table4[[#This Row],[Total Cost]]</f>
        <v>218.32399999999984</v>
      </c>
      <c r="M4899" t="str">
        <f>_xlfn.XLOOKUP(Table4[[#This Row],[ProductID]], Products!A:A,Products!B:B, "Not Found")</f>
        <v>Foot Snacks</v>
      </c>
      <c r="N4899" t="str">
        <f>TEXT(Table4[[#This Row],[Date]], "mmm")</f>
        <v>Mar</v>
      </c>
      <c r="O4899" t="str">
        <f>TEXT(Table4[[#This Row],[Date]], "yyyy")</f>
        <v>2025</v>
      </c>
      <c r="P4899" t="str">
        <f>_xlfn.XLOOKUP(Table4[[#This Row],[ProductID]],Products!A:A,Products!C:C, "Not Found")</f>
        <v>Groceries</v>
      </c>
      <c r="Q4899" t="str">
        <f>_xlfn.XLOOKUP(Table4[[#This Row],[ProductID]],Products!A:A,Products!D:D,"Not Found")</f>
        <v>Snacks</v>
      </c>
      <c r="R4899">
        <f>_xlfn.XLOOKUP(Table4[[#This Row],[ProductID]],Products!A:A,Products!E:E,"Not Found")</f>
        <v>1095.72</v>
      </c>
      <c r="S4899">
        <f>_xlfn.XLOOKUP(Table4[[#This Row],[ProductID]],Products!A:A,Products!F:F, "Not Found")</f>
        <v>822.2</v>
      </c>
      <c r="T4899" t="str">
        <f>_xlfn.XLOOKUP(Table4[[#This Row],[CustomerID]],Customers!A:A,Customers!D:D, "Not Found")</f>
        <v>M</v>
      </c>
      <c r="U4899" s="6">
        <f>_xlfn.XLOOKUP(Table4[[#This Row],[CustomerID]],Customers!A:A,Customers!E:E, "Not Found")</f>
        <v>33773</v>
      </c>
      <c r="V4899">
        <f ca="1">DATEDIF(Table4[[#This Row],[CustomerBirthday]], TODAY(), "Y")</f>
        <v>34</v>
      </c>
      <c r="W4899" t="str" cm="1">
        <f t="array" aca="1" ref="W4899" ca="1">_xlfn.IFS(Table4[[#This Row],[Age]]&lt;25, "Under 25",Table4[[#This Row],[Age]]=34, "25-34", Table4[[#This Row],[Age]]&lt;=49, "35-49", Table4[[#This Row],[Age]]&lt;=64, "50-64", Table4[[#This Row],[Age]]&gt;=65, "65+")</f>
        <v>25-34</v>
      </c>
      <c r="X4899" t="str">
        <f>_xlfn.XLOOKUP(Table4[[#This Row],[StoreID]],Stores!A:A,Stores!B:B, "Not found")</f>
        <v>MegaMart New Michele</v>
      </c>
      <c r="Y4899" t="str">
        <f>_xlfn.XLOOKUP(Table4[[#This Row],[StoreID]],Stores!A:A,Stores!C:C, "Not Found")</f>
        <v>New Michele</v>
      </c>
      <c r="Z4899" t="str">
        <f>_xlfn.XLOOKUP(Table4[[#This Row],[StoreID]],Stores!A:A,Stores!D:D, "Not Found")</f>
        <v>West</v>
      </c>
    </row>
    <row r="4900" spans="1:26">
      <c r="A4900" t="s">
        <v>5766</v>
      </c>
      <c r="B4900" s="1">
        <v>45257</v>
      </c>
      <c r="C4900" t="s">
        <v>452</v>
      </c>
      <c r="D4900" t="s">
        <v>798</v>
      </c>
      <c r="E4900" t="s">
        <v>842</v>
      </c>
      <c r="F4900">
        <v>3</v>
      </c>
      <c r="G4900">
        <v>0.1</v>
      </c>
      <c r="H4900" t="s">
        <v>865</v>
      </c>
      <c r="I4900" s="4">
        <f>Table4[[#This Row],[Quantity]]*Table4[[#This Row],[UnitPrice]]</f>
        <v>4504.38</v>
      </c>
      <c r="J4900" s="4">
        <f>Table4[[#This Row],[Gross Revenue]]*(1-Table4[[#This Row],[Discount]])</f>
        <v>4053.942</v>
      </c>
      <c r="K4900" s="4">
        <f>Table4[[#This Row],[Quantity]]*Table4[[#This Row],[CostPrice]]</f>
        <v>3503.19</v>
      </c>
      <c r="L4900" s="4">
        <f>Table4[[#This Row],[Net Revenue]]-Table4[[#This Row],[Total Cost]]</f>
        <v>550.75199999999995</v>
      </c>
      <c r="M4900" t="str">
        <f>_xlfn.XLOOKUP(Table4[[#This Row],[ProductID]], Products!A:A,Products!B:B, "Not Found")</f>
        <v>New Watches</v>
      </c>
      <c r="N4900" t="str">
        <f>TEXT(Table4[[#This Row],[Date]], "mmm")</f>
        <v>Nov</v>
      </c>
      <c r="O4900" t="str">
        <f>TEXT(Table4[[#This Row],[Date]], "yyyy")</f>
        <v>2023</v>
      </c>
      <c r="P4900" t="str">
        <f>_xlfn.XLOOKUP(Table4[[#This Row],[ProductID]],Products!A:A,Products!C:C, "Not Found")</f>
        <v>Fashion</v>
      </c>
      <c r="Q4900" t="str">
        <f>_xlfn.XLOOKUP(Table4[[#This Row],[ProductID]],Products!A:A,Products!D:D,"Not Found")</f>
        <v>Watches</v>
      </c>
      <c r="R4900">
        <f>_xlfn.XLOOKUP(Table4[[#This Row],[ProductID]],Products!A:A,Products!E:E,"Not Found")</f>
        <v>1501.46</v>
      </c>
      <c r="S4900">
        <f>_xlfn.XLOOKUP(Table4[[#This Row],[ProductID]],Products!A:A,Products!F:F, "Not Found")</f>
        <v>1167.73</v>
      </c>
      <c r="T4900" t="str">
        <f>_xlfn.XLOOKUP(Table4[[#This Row],[CustomerID]],Customers!A:A,Customers!D:D, "Not Found")</f>
        <v>M</v>
      </c>
      <c r="U4900" s="6">
        <f>_xlfn.XLOOKUP(Table4[[#This Row],[CustomerID]],Customers!A:A,Customers!E:E, "Not Found")</f>
        <v>22556</v>
      </c>
      <c r="V4900">
        <f ca="1">DATEDIF(Table4[[#This Row],[CustomerBirthday]], TODAY(), "Y")</f>
        <v>64</v>
      </c>
      <c r="W4900" t="str" cm="1">
        <f t="array" aca="1" ref="W4900" ca="1">_xlfn.IFS(Table4[[#This Row],[Age]]&lt;25, "Under 25",Table4[[#This Row],[Age]]=34, "25-34", Table4[[#This Row],[Age]]&lt;=49, "35-49", Table4[[#This Row],[Age]]&lt;=64, "50-64", Table4[[#This Row],[Age]]&gt;=65, "65+")</f>
        <v>50-64</v>
      </c>
      <c r="X4900" t="str">
        <f>_xlfn.XLOOKUP(Table4[[#This Row],[StoreID]],Stores!A:A,Stores!B:B, "Not found")</f>
        <v>MegaMart Brianahaven</v>
      </c>
      <c r="Y4900" t="str">
        <f>_xlfn.XLOOKUP(Table4[[#This Row],[StoreID]],Stores!A:A,Stores!C:C, "Not Found")</f>
        <v>Brianahaven</v>
      </c>
      <c r="Z4900" t="str">
        <f>_xlfn.XLOOKUP(Table4[[#This Row],[StoreID]],Stores!A:A,Stores!D:D, "Not Found")</f>
        <v>North</v>
      </c>
    </row>
    <row r="4901" spans="1:26">
      <c r="A4901" t="s">
        <v>5767</v>
      </c>
      <c r="B4901" s="1">
        <v>45322</v>
      </c>
      <c r="C4901" t="s">
        <v>287</v>
      </c>
      <c r="D4901" t="s">
        <v>736</v>
      </c>
      <c r="E4901" t="s">
        <v>842</v>
      </c>
      <c r="F4901">
        <v>1</v>
      </c>
      <c r="G4901">
        <v>0.05</v>
      </c>
      <c r="H4901" t="s">
        <v>871</v>
      </c>
      <c r="I4901" s="4">
        <f>Table4[[#This Row],[Quantity]]*Table4[[#This Row],[UnitPrice]]</f>
        <v>123.19</v>
      </c>
      <c r="J4901" s="4">
        <f>Table4[[#This Row],[Gross Revenue]]*(1-Table4[[#This Row],[Discount]])</f>
        <v>117.03049999999999</v>
      </c>
      <c r="K4901" s="4">
        <f>Table4[[#This Row],[Quantity]]*Table4[[#This Row],[CostPrice]]</f>
        <v>80.36</v>
      </c>
      <c r="L4901" s="4">
        <f>Table4[[#This Row],[Net Revenue]]-Table4[[#This Row],[Total Cost]]</f>
        <v>36.67049999999999</v>
      </c>
      <c r="M4901" t="str">
        <f>_xlfn.XLOOKUP(Table4[[#This Row],[ProductID]], Products!A:A,Products!B:B, "Not Found")</f>
        <v>Us Snacks</v>
      </c>
      <c r="N4901" t="str">
        <f>TEXT(Table4[[#This Row],[Date]], "mmm")</f>
        <v>Jan</v>
      </c>
      <c r="O4901" t="str">
        <f>TEXT(Table4[[#This Row],[Date]], "yyyy")</f>
        <v>2024</v>
      </c>
      <c r="P4901" t="str">
        <f>_xlfn.XLOOKUP(Table4[[#This Row],[ProductID]],Products!A:A,Products!C:C, "Not Found")</f>
        <v>Groceries</v>
      </c>
      <c r="Q4901" t="str">
        <f>_xlfn.XLOOKUP(Table4[[#This Row],[ProductID]],Products!A:A,Products!D:D,"Not Found")</f>
        <v>Snacks</v>
      </c>
      <c r="R4901">
        <f>_xlfn.XLOOKUP(Table4[[#This Row],[ProductID]],Products!A:A,Products!E:E,"Not Found")</f>
        <v>123.19</v>
      </c>
      <c r="S4901">
        <f>_xlfn.XLOOKUP(Table4[[#This Row],[ProductID]],Products!A:A,Products!F:F, "Not Found")</f>
        <v>80.36</v>
      </c>
      <c r="T4901" t="str">
        <f>_xlfn.XLOOKUP(Table4[[#This Row],[CustomerID]],Customers!A:A,Customers!D:D, "Not Found")</f>
        <v>M</v>
      </c>
      <c r="U4901" s="6">
        <f>_xlfn.XLOOKUP(Table4[[#This Row],[CustomerID]],Customers!A:A,Customers!E:E, "Not Found")</f>
        <v>38700</v>
      </c>
      <c r="V4901">
        <f ca="1">DATEDIF(Table4[[#This Row],[CustomerBirthday]], TODAY(), "Y")</f>
        <v>20</v>
      </c>
      <c r="W4901" t="str" cm="1">
        <f t="array" aca="1" ref="W4901" ca="1">_xlfn.IFS(Table4[[#This Row],[Age]]&lt;25, "Under 25",Table4[[#This Row],[Age]]=34, "25-34", Table4[[#This Row],[Age]]&lt;=49, "35-49", Table4[[#This Row],[Age]]&lt;=64, "50-64", Table4[[#This Row],[Age]]&gt;=65, "65+")</f>
        <v>Under 25</v>
      </c>
      <c r="X4901" t="str">
        <f>_xlfn.XLOOKUP(Table4[[#This Row],[StoreID]],Stores!A:A,Stores!B:B, "Not found")</f>
        <v>MegaMart Brianahaven</v>
      </c>
      <c r="Y4901" t="str">
        <f>_xlfn.XLOOKUP(Table4[[#This Row],[StoreID]],Stores!A:A,Stores!C:C, "Not Found")</f>
        <v>Brianahaven</v>
      </c>
      <c r="Z4901" t="str">
        <f>_xlfn.XLOOKUP(Table4[[#This Row],[StoreID]],Stores!A:A,Stores!D:D, "Not Found")</f>
        <v>North</v>
      </c>
    </row>
    <row r="4902" spans="1:26">
      <c r="A4902" t="s">
        <v>5768</v>
      </c>
      <c r="B4902" s="1">
        <v>45848</v>
      </c>
      <c r="C4902" t="s">
        <v>85</v>
      </c>
      <c r="D4902" t="s">
        <v>798</v>
      </c>
      <c r="E4902" t="s">
        <v>842</v>
      </c>
      <c r="F4902">
        <v>1</v>
      </c>
      <c r="G4902">
        <v>0.1</v>
      </c>
      <c r="H4902" t="s">
        <v>868</v>
      </c>
      <c r="I4902" s="4">
        <f>Table4[[#This Row],[Quantity]]*Table4[[#This Row],[UnitPrice]]</f>
        <v>1501.46</v>
      </c>
      <c r="J4902" s="4">
        <f>Table4[[#This Row],[Gross Revenue]]*(1-Table4[[#This Row],[Discount]])</f>
        <v>1351.3140000000001</v>
      </c>
      <c r="K4902" s="4">
        <f>Table4[[#This Row],[Quantity]]*Table4[[#This Row],[CostPrice]]</f>
        <v>1167.73</v>
      </c>
      <c r="L4902" s="4">
        <f>Table4[[#This Row],[Net Revenue]]-Table4[[#This Row],[Total Cost]]</f>
        <v>183.58400000000006</v>
      </c>
      <c r="M4902" t="str">
        <f>_xlfn.XLOOKUP(Table4[[#This Row],[ProductID]], Products!A:A,Products!B:B, "Not Found")</f>
        <v>New Watches</v>
      </c>
      <c r="N4902" t="str">
        <f>TEXT(Table4[[#This Row],[Date]], "mmm")</f>
        <v>Jul</v>
      </c>
      <c r="O4902" t="str">
        <f>TEXT(Table4[[#This Row],[Date]], "yyyy")</f>
        <v>2025</v>
      </c>
      <c r="P4902" t="str">
        <f>_xlfn.XLOOKUP(Table4[[#This Row],[ProductID]],Products!A:A,Products!C:C, "Not Found")</f>
        <v>Fashion</v>
      </c>
      <c r="Q4902" t="str">
        <f>_xlfn.XLOOKUP(Table4[[#This Row],[ProductID]],Products!A:A,Products!D:D,"Not Found")</f>
        <v>Watches</v>
      </c>
      <c r="R4902">
        <f>_xlfn.XLOOKUP(Table4[[#This Row],[ProductID]],Products!A:A,Products!E:E,"Not Found")</f>
        <v>1501.46</v>
      </c>
      <c r="S4902">
        <f>_xlfn.XLOOKUP(Table4[[#This Row],[ProductID]],Products!A:A,Products!F:F, "Not Found")</f>
        <v>1167.73</v>
      </c>
      <c r="T4902" t="str">
        <f>_xlfn.XLOOKUP(Table4[[#This Row],[CustomerID]],Customers!A:A,Customers!D:D, "Not Found")</f>
        <v>M</v>
      </c>
      <c r="U4902" s="6">
        <f>_xlfn.XLOOKUP(Table4[[#This Row],[CustomerID]],Customers!A:A,Customers!E:E, "Not Found")</f>
        <v>34290</v>
      </c>
      <c r="V4902">
        <f ca="1">DATEDIF(Table4[[#This Row],[CustomerBirthday]], TODAY(), "Y")</f>
        <v>32</v>
      </c>
      <c r="W4902" t="str" cm="1">
        <f t="array" aca="1" ref="W4902" ca="1">_xlfn.IFS(Table4[[#This Row],[Age]]&lt;25, "Under 25",Table4[[#This Row],[Age]]=34, "25-34", Table4[[#This Row],[Age]]&lt;=49, "35-49", Table4[[#This Row],[Age]]&lt;=64, "50-64", Table4[[#This Row],[Age]]&gt;=65, "65+")</f>
        <v>35-49</v>
      </c>
      <c r="X4902" t="str">
        <f>_xlfn.XLOOKUP(Table4[[#This Row],[StoreID]],Stores!A:A,Stores!B:B, "Not found")</f>
        <v>MegaMart Brianahaven</v>
      </c>
      <c r="Y4902" t="str">
        <f>_xlfn.XLOOKUP(Table4[[#This Row],[StoreID]],Stores!A:A,Stores!C:C, "Not Found")</f>
        <v>Brianahaven</v>
      </c>
      <c r="Z4902" t="str">
        <f>_xlfn.XLOOKUP(Table4[[#This Row],[StoreID]],Stores!A:A,Stores!D:D, "Not Found")</f>
        <v>North</v>
      </c>
    </row>
    <row r="4903" spans="1:26">
      <c r="A4903" t="s">
        <v>5769</v>
      </c>
      <c r="B4903" s="1">
        <v>45637</v>
      </c>
      <c r="C4903" t="s">
        <v>673</v>
      </c>
      <c r="D4903" t="s">
        <v>739</v>
      </c>
      <c r="E4903" t="s">
        <v>831</v>
      </c>
      <c r="F4903">
        <v>5</v>
      </c>
      <c r="G4903">
        <v>0.1</v>
      </c>
      <c r="H4903" t="s">
        <v>871</v>
      </c>
      <c r="I4903" s="4">
        <f>Table4[[#This Row],[Quantity]]*Table4[[#This Row],[UnitPrice]]</f>
        <v>5970.5999999999995</v>
      </c>
      <c r="J4903" s="4">
        <f>Table4[[#This Row],[Gross Revenue]]*(1-Table4[[#This Row],[Discount]])</f>
        <v>5373.54</v>
      </c>
      <c r="K4903" s="4">
        <f>Table4[[#This Row],[Quantity]]*Table4[[#This Row],[CostPrice]]</f>
        <v>4194.75</v>
      </c>
      <c r="L4903" s="4">
        <f>Table4[[#This Row],[Net Revenue]]-Table4[[#This Row],[Total Cost]]</f>
        <v>1178.79</v>
      </c>
      <c r="M4903" t="str">
        <f>_xlfn.XLOOKUP(Table4[[#This Row],[ProductID]], Products!A:A,Products!B:B, "Not Found")</f>
        <v>Step Smartphone</v>
      </c>
      <c r="N4903" t="str">
        <f>TEXT(Table4[[#This Row],[Date]], "mmm")</f>
        <v>Dec</v>
      </c>
      <c r="O4903" t="str">
        <f>TEXT(Table4[[#This Row],[Date]], "yyyy")</f>
        <v>2024</v>
      </c>
      <c r="P4903" t="str">
        <f>_xlfn.XLOOKUP(Table4[[#This Row],[ProductID]],Products!A:A,Products!C:C, "Not Found")</f>
        <v>Electronics</v>
      </c>
      <c r="Q4903" t="str">
        <f>_xlfn.XLOOKUP(Table4[[#This Row],[ProductID]],Products!A:A,Products!D:D,"Not Found")</f>
        <v>Smartphone</v>
      </c>
      <c r="R4903">
        <f>_xlfn.XLOOKUP(Table4[[#This Row],[ProductID]],Products!A:A,Products!E:E,"Not Found")</f>
        <v>1194.1199999999999</v>
      </c>
      <c r="S4903">
        <f>_xlfn.XLOOKUP(Table4[[#This Row],[ProductID]],Products!A:A,Products!F:F, "Not Found")</f>
        <v>838.95</v>
      </c>
      <c r="T4903" t="str">
        <f>_xlfn.XLOOKUP(Table4[[#This Row],[CustomerID]],Customers!A:A,Customers!D:D, "Not Found")</f>
        <v>F</v>
      </c>
      <c r="U4903" s="6">
        <f>_xlfn.XLOOKUP(Table4[[#This Row],[CustomerID]],Customers!A:A,Customers!E:E, "Not Found")</f>
        <v>21380</v>
      </c>
      <c r="V4903">
        <f ca="1">DATEDIF(Table4[[#This Row],[CustomerBirthday]], TODAY(), "Y")</f>
        <v>68</v>
      </c>
      <c r="W4903" t="str" cm="1">
        <f t="array" aca="1" ref="W4903" ca="1">_xlfn.IFS(Table4[[#This Row],[Age]]&lt;25, "Under 25",Table4[[#This Row],[Age]]=34, "25-34", Table4[[#This Row],[Age]]&lt;=49, "35-49", Table4[[#This Row],[Age]]&lt;=64, "50-64", Table4[[#This Row],[Age]]&gt;=65, "65+")</f>
        <v>65+</v>
      </c>
      <c r="X4903" t="str">
        <f>_xlfn.XLOOKUP(Table4[[#This Row],[StoreID]],Stores!A:A,Stores!B:B, "Not found")</f>
        <v>MegaMart Jimenezborough</v>
      </c>
      <c r="Y4903" t="str">
        <f>_xlfn.XLOOKUP(Table4[[#This Row],[StoreID]],Stores!A:A,Stores!C:C, "Not Found")</f>
        <v>Jimenezborough</v>
      </c>
      <c r="Z4903" t="str">
        <f>_xlfn.XLOOKUP(Table4[[#This Row],[StoreID]],Stores!A:A,Stores!D:D, "Not Found")</f>
        <v>South</v>
      </c>
    </row>
    <row r="4904" spans="1:26">
      <c r="A4904" t="s">
        <v>5770</v>
      </c>
      <c r="B4904" s="1">
        <v>45726</v>
      </c>
      <c r="C4904" t="s">
        <v>536</v>
      </c>
      <c r="D4904" t="s">
        <v>736</v>
      </c>
      <c r="E4904" t="s">
        <v>839</v>
      </c>
      <c r="F4904">
        <v>4</v>
      </c>
      <c r="G4904">
        <v>0.15</v>
      </c>
      <c r="H4904" t="s">
        <v>868</v>
      </c>
      <c r="I4904" s="4">
        <f>Table4[[#This Row],[Quantity]]*Table4[[#This Row],[UnitPrice]]</f>
        <v>492.76</v>
      </c>
      <c r="J4904" s="4">
        <f>Table4[[#This Row],[Gross Revenue]]*(1-Table4[[#This Row],[Discount]])</f>
        <v>418.846</v>
      </c>
      <c r="K4904" s="4">
        <f>Table4[[#This Row],[Quantity]]*Table4[[#This Row],[CostPrice]]</f>
        <v>321.44</v>
      </c>
      <c r="L4904" s="4">
        <f>Table4[[#This Row],[Net Revenue]]-Table4[[#This Row],[Total Cost]]</f>
        <v>97.406000000000006</v>
      </c>
      <c r="M4904" t="str">
        <f>_xlfn.XLOOKUP(Table4[[#This Row],[ProductID]], Products!A:A,Products!B:B, "Not Found")</f>
        <v>Us Snacks</v>
      </c>
      <c r="N4904" t="str">
        <f>TEXT(Table4[[#This Row],[Date]], "mmm")</f>
        <v>Mar</v>
      </c>
      <c r="O4904" t="str">
        <f>TEXT(Table4[[#This Row],[Date]], "yyyy")</f>
        <v>2025</v>
      </c>
      <c r="P4904" t="str">
        <f>_xlfn.XLOOKUP(Table4[[#This Row],[ProductID]],Products!A:A,Products!C:C, "Not Found")</f>
        <v>Groceries</v>
      </c>
      <c r="Q4904" t="str">
        <f>_xlfn.XLOOKUP(Table4[[#This Row],[ProductID]],Products!A:A,Products!D:D,"Not Found")</f>
        <v>Snacks</v>
      </c>
      <c r="R4904">
        <f>_xlfn.XLOOKUP(Table4[[#This Row],[ProductID]],Products!A:A,Products!E:E,"Not Found")</f>
        <v>123.19</v>
      </c>
      <c r="S4904">
        <f>_xlfn.XLOOKUP(Table4[[#This Row],[ProductID]],Products!A:A,Products!F:F, "Not Found")</f>
        <v>80.36</v>
      </c>
      <c r="T4904" t="str">
        <f>_xlfn.XLOOKUP(Table4[[#This Row],[CustomerID]],Customers!A:A,Customers!D:D, "Not Found")</f>
        <v>F</v>
      </c>
      <c r="U4904" s="6">
        <f>_xlfn.XLOOKUP(Table4[[#This Row],[CustomerID]],Customers!A:A,Customers!E:E, "Not Found")</f>
        <v>38541</v>
      </c>
      <c r="V4904">
        <f ca="1">DATEDIF(Table4[[#This Row],[CustomerBirthday]], TODAY(), "Y")</f>
        <v>21</v>
      </c>
      <c r="W4904" t="str" cm="1">
        <f t="array" aca="1" ref="W4904" ca="1">_xlfn.IFS(Table4[[#This Row],[Age]]&lt;25, "Under 25",Table4[[#This Row],[Age]]=34, "25-34", Table4[[#This Row],[Age]]&lt;=49, "35-49", Table4[[#This Row],[Age]]&lt;=64, "50-64", Table4[[#This Row],[Age]]&gt;=65, "65+")</f>
        <v>Under 25</v>
      </c>
      <c r="X4904" t="str">
        <f>_xlfn.XLOOKUP(Table4[[#This Row],[StoreID]],Stores!A:A,Stores!B:B, "Not found")</f>
        <v>MegaMart New Michele</v>
      </c>
      <c r="Y4904" t="str">
        <f>_xlfn.XLOOKUP(Table4[[#This Row],[StoreID]],Stores!A:A,Stores!C:C, "Not Found")</f>
        <v>New Michele</v>
      </c>
      <c r="Z4904" t="str">
        <f>_xlfn.XLOOKUP(Table4[[#This Row],[StoreID]],Stores!A:A,Stores!D:D, "Not Found")</f>
        <v>West</v>
      </c>
    </row>
    <row r="4905" spans="1:26">
      <c r="A4905" t="s">
        <v>5771</v>
      </c>
      <c r="B4905" s="1">
        <v>45458</v>
      </c>
      <c r="C4905" t="s">
        <v>393</v>
      </c>
      <c r="D4905" t="s">
        <v>822</v>
      </c>
      <c r="E4905" t="s">
        <v>835</v>
      </c>
      <c r="F4905">
        <v>4</v>
      </c>
      <c r="G4905">
        <v>0.05</v>
      </c>
      <c r="H4905" t="s">
        <v>871</v>
      </c>
      <c r="I4905" s="4">
        <f>Table4[[#This Row],[Quantity]]*Table4[[#This Row],[UnitPrice]]</f>
        <v>4865.4399999999996</v>
      </c>
      <c r="J4905" s="4">
        <f>Table4[[#This Row],[Gross Revenue]]*(1-Table4[[#This Row],[Discount]])</f>
        <v>4622.1679999999997</v>
      </c>
      <c r="K4905" s="4">
        <f>Table4[[#This Row],[Quantity]]*Table4[[#This Row],[CostPrice]]</f>
        <v>3179.2</v>
      </c>
      <c r="L4905" s="4">
        <f>Table4[[#This Row],[Net Revenue]]-Table4[[#This Row],[Total Cost]]</f>
        <v>1442.9679999999998</v>
      </c>
      <c r="M4905" t="str">
        <f>_xlfn.XLOOKUP(Table4[[#This Row],[ProductID]], Products!A:A,Products!B:B, "Not Found")</f>
        <v>Nor Bags</v>
      </c>
      <c r="N4905" t="str">
        <f>TEXT(Table4[[#This Row],[Date]], "mmm")</f>
        <v>Jun</v>
      </c>
      <c r="O4905" t="str">
        <f>TEXT(Table4[[#This Row],[Date]], "yyyy")</f>
        <v>2024</v>
      </c>
      <c r="P4905" t="str">
        <f>_xlfn.XLOOKUP(Table4[[#This Row],[ProductID]],Products!A:A,Products!C:C, "Not Found")</f>
        <v>Fashion</v>
      </c>
      <c r="Q4905" t="str">
        <f>_xlfn.XLOOKUP(Table4[[#This Row],[ProductID]],Products!A:A,Products!D:D,"Not Found")</f>
        <v>Bags</v>
      </c>
      <c r="R4905">
        <f>_xlfn.XLOOKUP(Table4[[#This Row],[ProductID]],Products!A:A,Products!E:E,"Not Found")</f>
        <v>1216.3599999999999</v>
      </c>
      <c r="S4905">
        <f>_xlfn.XLOOKUP(Table4[[#This Row],[ProductID]],Products!A:A,Products!F:F, "Not Found")</f>
        <v>794.8</v>
      </c>
      <c r="T4905" t="str">
        <f>_xlfn.XLOOKUP(Table4[[#This Row],[CustomerID]],Customers!A:A,Customers!D:D, "Not Found")</f>
        <v>M</v>
      </c>
      <c r="U4905" s="6">
        <f>_xlfn.XLOOKUP(Table4[[#This Row],[CustomerID]],Customers!A:A,Customers!E:E, "Not Found")</f>
        <v>25566</v>
      </c>
      <c r="V4905">
        <f ca="1">DATEDIF(Table4[[#This Row],[CustomerBirthday]], TODAY(), "Y")</f>
        <v>56</v>
      </c>
      <c r="W4905" t="str" cm="1">
        <f t="array" aca="1" ref="W4905" ca="1">_xlfn.IFS(Table4[[#This Row],[Age]]&lt;25, "Under 25",Table4[[#This Row],[Age]]=34, "25-34", Table4[[#This Row],[Age]]&lt;=49, "35-49", Table4[[#This Row],[Age]]&lt;=64, "50-64", Table4[[#This Row],[Age]]&gt;=65, "65+")</f>
        <v>50-64</v>
      </c>
      <c r="X4905" t="str">
        <f>_xlfn.XLOOKUP(Table4[[#This Row],[StoreID]],Stores!A:A,Stores!B:B, "Not found")</f>
        <v>MegaMart Peckmouth</v>
      </c>
      <c r="Y4905" t="str">
        <f>_xlfn.XLOOKUP(Table4[[#This Row],[StoreID]],Stores!A:A,Stores!C:C, "Not Found")</f>
        <v>Peckmouth</v>
      </c>
      <c r="Z4905" t="str">
        <f>_xlfn.XLOOKUP(Table4[[#This Row],[StoreID]],Stores!A:A,Stores!D:D, "Not Found")</f>
        <v>East</v>
      </c>
    </row>
    <row r="4906" spans="1:26">
      <c r="A4906" t="s">
        <v>5772</v>
      </c>
      <c r="B4906" s="1">
        <v>45796</v>
      </c>
      <c r="C4906" t="s">
        <v>317</v>
      </c>
      <c r="D4906" t="s">
        <v>745</v>
      </c>
      <c r="E4906" t="s">
        <v>846</v>
      </c>
      <c r="F4906">
        <v>4</v>
      </c>
      <c r="G4906">
        <v>0</v>
      </c>
      <c r="H4906" t="s">
        <v>865</v>
      </c>
      <c r="I4906" s="4">
        <f>Table4[[#This Row],[Quantity]]*Table4[[#This Row],[UnitPrice]]</f>
        <v>4772.3599999999997</v>
      </c>
      <c r="J4906" s="4">
        <f>Table4[[#This Row],[Gross Revenue]]*(1-Table4[[#This Row],[Discount]])</f>
        <v>4772.3599999999997</v>
      </c>
      <c r="K4906" s="4">
        <f>Table4[[#This Row],[Quantity]]*Table4[[#This Row],[CostPrice]]</f>
        <v>3272.96</v>
      </c>
      <c r="L4906" s="4">
        <f>Table4[[#This Row],[Net Revenue]]-Table4[[#This Row],[Total Cost]]</f>
        <v>1499.3999999999996</v>
      </c>
      <c r="M4906" t="str">
        <f>_xlfn.XLOOKUP(Table4[[#This Row],[ProductID]], Products!A:A,Products!B:B, "Not Found")</f>
        <v>Above Camera</v>
      </c>
      <c r="N4906" t="str">
        <f>TEXT(Table4[[#This Row],[Date]], "mmm")</f>
        <v>May</v>
      </c>
      <c r="O4906" t="str">
        <f>TEXT(Table4[[#This Row],[Date]], "yyyy")</f>
        <v>2025</v>
      </c>
      <c r="P4906" t="str">
        <f>_xlfn.XLOOKUP(Table4[[#This Row],[ProductID]],Products!A:A,Products!C:C, "Not Found")</f>
        <v>Electronics</v>
      </c>
      <c r="Q4906" t="str">
        <f>_xlfn.XLOOKUP(Table4[[#This Row],[ProductID]],Products!A:A,Products!D:D,"Not Found")</f>
        <v>Camera</v>
      </c>
      <c r="R4906">
        <f>_xlfn.XLOOKUP(Table4[[#This Row],[ProductID]],Products!A:A,Products!E:E,"Not Found")</f>
        <v>1193.0899999999999</v>
      </c>
      <c r="S4906">
        <f>_xlfn.XLOOKUP(Table4[[#This Row],[ProductID]],Products!A:A,Products!F:F, "Not Found")</f>
        <v>818.24</v>
      </c>
      <c r="T4906" t="str">
        <f>_xlfn.XLOOKUP(Table4[[#This Row],[CustomerID]],Customers!A:A,Customers!D:D, "Not Found")</f>
        <v>M</v>
      </c>
      <c r="U4906" s="6">
        <f>_xlfn.XLOOKUP(Table4[[#This Row],[CustomerID]],Customers!A:A,Customers!E:E, "Not Found")</f>
        <v>26377</v>
      </c>
      <c r="V4906">
        <f ca="1">DATEDIF(Table4[[#This Row],[CustomerBirthday]], TODAY(), "Y")</f>
        <v>54</v>
      </c>
      <c r="W4906" t="str" cm="1">
        <f t="array" aca="1" ref="W4906" ca="1">_xlfn.IFS(Table4[[#This Row],[Age]]&lt;25, "Under 25",Table4[[#This Row],[Age]]=34, "25-34", Table4[[#This Row],[Age]]&lt;=49, "35-49", Table4[[#This Row],[Age]]&lt;=64, "50-64", Table4[[#This Row],[Age]]&gt;=65, "65+")</f>
        <v>50-64</v>
      </c>
      <c r="X4906" t="str">
        <f>_xlfn.XLOOKUP(Table4[[#This Row],[StoreID]],Stores!A:A,Stores!B:B, "Not found")</f>
        <v>MegaMart Johnmouth</v>
      </c>
      <c r="Y4906" t="str">
        <f>_xlfn.XLOOKUP(Table4[[#This Row],[StoreID]],Stores!A:A,Stores!C:C, "Not Found")</f>
        <v>Johnmouth</v>
      </c>
      <c r="Z4906" t="str">
        <f>_xlfn.XLOOKUP(Table4[[#This Row],[StoreID]],Stores!A:A,Stores!D:D, "Not Found")</f>
        <v>East</v>
      </c>
    </row>
    <row r="4907" spans="1:26">
      <c r="A4907" t="s">
        <v>5773</v>
      </c>
      <c r="B4907" s="1">
        <v>45603</v>
      </c>
      <c r="C4907" t="s">
        <v>230</v>
      </c>
      <c r="D4907" t="s">
        <v>798</v>
      </c>
      <c r="E4907" t="s">
        <v>831</v>
      </c>
      <c r="F4907">
        <v>2</v>
      </c>
      <c r="G4907">
        <v>0.15</v>
      </c>
      <c r="H4907" t="s">
        <v>875</v>
      </c>
      <c r="I4907" s="4">
        <f>Table4[[#This Row],[Quantity]]*Table4[[#This Row],[UnitPrice]]</f>
        <v>3002.92</v>
      </c>
      <c r="J4907" s="4">
        <f>Table4[[#This Row],[Gross Revenue]]*(1-Table4[[#This Row],[Discount]])</f>
        <v>2552.482</v>
      </c>
      <c r="K4907" s="4">
        <f>Table4[[#This Row],[Quantity]]*Table4[[#This Row],[CostPrice]]</f>
        <v>2335.46</v>
      </c>
      <c r="L4907" s="4">
        <f>Table4[[#This Row],[Net Revenue]]-Table4[[#This Row],[Total Cost]]</f>
        <v>217.02199999999993</v>
      </c>
      <c r="M4907" t="str">
        <f>_xlfn.XLOOKUP(Table4[[#This Row],[ProductID]], Products!A:A,Products!B:B, "Not Found")</f>
        <v>New Watches</v>
      </c>
      <c r="N4907" t="str">
        <f>TEXT(Table4[[#This Row],[Date]], "mmm")</f>
        <v>Nov</v>
      </c>
      <c r="O4907" t="str">
        <f>TEXT(Table4[[#This Row],[Date]], "yyyy")</f>
        <v>2024</v>
      </c>
      <c r="P4907" t="str">
        <f>_xlfn.XLOOKUP(Table4[[#This Row],[ProductID]],Products!A:A,Products!C:C, "Not Found")</f>
        <v>Fashion</v>
      </c>
      <c r="Q4907" t="str">
        <f>_xlfn.XLOOKUP(Table4[[#This Row],[ProductID]],Products!A:A,Products!D:D,"Not Found")</f>
        <v>Watches</v>
      </c>
      <c r="R4907">
        <f>_xlfn.XLOOKUP(Table4[[#This Row],[ProductID]],Products!A:A,Products!E:E,"Not Found")</f>
        <v>1501.46</v>
      </c>
      <c r="S4907">
        <f>_xlfn.XLOOKUP(Table4[[#This Row],[ProductID]],Products!A:A,Products!F:F, "Not Found")</f>
        <v>1167.73</v>
      </c>
      <c r="T4907" t="str">
        <f>_xlfn.XLOOKUP(Table4[[#This Row],[CustomerID]],Customers!A:A,Customers!D:D, "Not Found")</f>
        <v>M</v>
      </c>
      <c r="U4907" s="6">
        <f>_xlfn.XLOOKUP(Table4[[#This Row],[CustomerID]],Customers!A:A,Customers!E:E, "Not Found")</f>
        <v>35712</v>
      </c>
      <c r="V4907">
        <f ca="1">DATEDIF(Table4[[#This Row],[CustomerBirthday]], TODAY(), "Y")</f>
        <v>28</v>
      </c>
      <c r="W4907" t="str" cm="1">
        <f t="array" aca="1" ref="W4907" ca="1">_xlfn.IFS(Table4[[#This Row],[Age]]&lt;25, "Under 25",Table4[[#This Row],[Age]]=34, "25-34", Table4[[#This Row],[Age]]&lt;=49, "35-49", Table4[[#This Row],[Age]]&lt;=64, "50-64", Table4[[#This Row],[Age]]&gt;=65, "65+")</f>
        <v>35-49</v>
      </c>
      <c r="X4907" t="str">
        <f>_xlfn.XLOOKUP(Table4[[#This Row],[StoreID]],Stores!A:A,Stores!B:B, "Not found")</f>
        <v>MegaMart Jimenezborough</v>
      </c>
      <c r="Y4907" t="str">
        <f>_xlfn.XLOOKUP(Table4[[#This Row],[StoreID]],Stores!A:A,Stores!C:C, "Not Found")</f>
        <v>Jimenezborough</v>
      </c>
      <c r="Z4907" t="str">
        <f>_xlfn.XLOOKUP(Table4[[#This Row],[StoreID]],Stores!A:A,Stores!D:D, "Not Found")</f>
        <v>South</v>
      </c>
    </row>
    <row r="4908" spans="1:26">
      <c r="A4908" t="s">
        <v>5774</v>
      </c>
      <c r="B4908" s="1">
        <v>45748</v>
      </c>
      <c r="C4908" t="s">
        <v>670</v>
      </c>
      <c r="D4908" t="s">
        <v>757</v>
      </c>
      <c r="E4908" t="s">
        <v>846</v>
      </c>
      <c r="F4908">
        <v>3</v>
      </c>
      <c r="G4908">
        <v>0</v>
      </c>
      <c r="H4908" t="s">
        <v>871</v>
      </c>
      <c r="I4908" s="4">
        <f>Table4[[#This Row],[Quantity]]*Table4[[#This Row],[UnitPrice]]</f>
        <v>3738.33</v>
      </c>
      <c r="J4908" s="4">
        <f>Table4[[#This Row],[Gross Revenue]]*(1-Table4[[#This Row],[Discount]])</f>
        <v>3738.33</v>
      </c>
      <c r="K4908" s="4">
        <f>Table4[[#This Row],[Quantity]]*Table4[[#This Row],[CostPrice]]</f>
        <v>2500.56</v>
      </c>
      <c r="L4908" s="4">
        <f>Table4[[#This Row],[Net Revenue]]-Table4[[#This Row],[Total Cost]]</f>
        <v>1237.77</v>
      </c>
      <c r="M4908" t="str">
        <f>_xlfn.XLOOKUP(Table4[[#This Row],[ProductID]], Products!A:A,Products!B:B, "Not Found")</f>
        <v>Find Headphones</v>
      </c>
      <c r="N4908" t="str">
        <f>TEXT(Table4[[#This Row],[Date]], "mmm")</f>
        <v>Apr</v>
      </c>
      <c r="O4908" t="str">
        <f>TEXT(Table4[[#This Row],[Date]], "yyyy")</f>
        <v>2025</v>
      </c>
      <c r="P4908" t="str">
        <f>_xlfn.XLOOKUP(Table4[[#This Row],[ProductID]],Products!A:A,Products!C:C, "Not Found")</f>
        <v>Electronics</v>
      </c>
      <c r="Q4908" t="str">
        <f>_xlfn.XLOOKUP(Table4[[#This Row],[ProductID]],Products!A:A,Products!D:D,"Not Found")</f>
        <v>Headphones</v>
      </c>
      <c r="R4908">
        <f>_xlfn.XLOOKUP(Table4[[#This Row],[ProductID]],Products!A:A,Products!E:E,"Not Found")</f>
        <v>1246.1099999999999</v>
      </c>
      <c r="S4908">
        <f>_xlfn.XLOOKUP(Table4[[#This Row],[ProductID]],Products!A:A,Products!F:F, "Not Found")</f>
        <v>833.52</v>
      </c>
      <c r="T4908" t="str">
        <f>_xlfn.XLOOKUP(Table4[[#This Row],[CustomerID]],Customers!A:A,Customers!D:D, "Not Found")</f>
        <v>M</v>
      </c>
      <c r="U4908" s="6">
        <f>_xlfn.XLOOKUP(Table4[[#This Row],[CustomerID]],Customers!A:A,Customers!E:E, "Not Found")</f>
        <v>24703</v>
      </c>
      <c r="V4908">
        <f ca="1">DATEDIF(Table4[[#This Row],[CustomerBirthday]], TODAY(), "Y")</f>
        <v>58</v>
      </c>
      <c r="W4908" t="str" cm="1">
        <f t="array" aca="1" ref="W4908" ca="1">_xlfn.IFS(Table4[[#This Row],[Age]]&lt;25, "Under 25",Table4[[#This Row],[Age]]=34, "25-34", Table4[[#This Row],[Age]]&lt;=49, "35-49", Table4[[#This Row],[Age]]&lt;=64, "50-64", Table4[[#This Row],[Age]]&gt;=65, "65+")</f>
        <v>50-64</v>
      </c>
      <c r="X4908" t="str">
        <f>_xlfn.XLOOKUP(Table4[[#This Row],[StoreID]],Stores!A:A,Stores!B:B, "Not found")</f>
        <v>MegaMart Johnmouth</v>
      </c>
      <c r="Y4908" t="str">
        <f>_xlfn.XLOOKUP(Table4[[#This Row],[StoreID]],Stores!A:A,Stores!C:C, "Not Found")</f>
        <v>Johnmouth</v>
      </c>
      <c r="Z4908" t="str">
        <f>_xlfn.XLOOKUP(Table4[[#This Row],[StoreID]],Stores!A:A,Stores!D:D, "Not Found")</f>
        <v>East</v>
      </c>
    </row>
    <row r="4909" spans="1:26">
      <c r="A4909" t="s">
        <v>5775</v>
      </c>
      <c r="B4909" s="1">
        <v>45565</v>
      </c>
      <c r="C4909" t="s">
        <v>362</v>
      </c>
      <c r="D4909" t="s">
        <v>784</v>
      </c>
      <c r="E4909" t="s">
        <v>842</v>
      </c>
      <c r="F4909">
        <v>5</v>
      </c>
      <c r="G4909">
        <v>0.15</v>
      </c>
      <c r="H4909" t="s">
        <v>875</v>
      </c>
      <c r="I4909" s="4">
        <f>Table4[[#This Row],[Quantity]]*Table4[[#This Row],[UnitPrice]]</f>
        <v>7425.25</v>
      </c>
      <c r="J4909" s="4">
        <f>Table4[[#This Row],[Gross Revenue]]*(1-Table4[[#This Row],[Discount]])</f>
        <v>6311.4624999999996</v>
      </c>
      <c r="K4909" s="4">
        <f>Table4[[#This Row],[Quantity]]*Table4[[#This Row],[CostPrice]]</f>
        <v>4941.5499999999993</v>
      </c>
      <c r="L4909" s="4">
        <f>Table4[[#This Row],[Net Revenue]]-Table4[[#This Row],[Total Cost]]</f>
        <v>1369.9125000000004</v>
      </c>
      <c r="M4909" t="str">
        <f>_xlfn.XLOOKUP(Table4[[#This Row],[ProductID]], Products!A:A,Products!B:B, "Not Found")</f>
        <v>Road Clothing</v>
      </c>
      <c r="N4909" t="str">
        <f>TEXT(Table4[[#This Row],[Date]], "mmm")</f>
        <v>Sep</v>
      </c>
      <c r="O4909" t="str">
        <f>TEXT(Table4[[#This Row],[Date]], "yyyy")</f>
        <v>2024</v>
      </c>
      <c r="P4909" t="str">
        <f>_xlfn.XLOOKUP(Table4[[#This Row],[ProductID]],Products!A:A,Products!C:C, "Not Found")</f>
        <v>Fashion</v>
      </c>
      <c r="Q4909" t="str">
        <f>_xlfn.XLOOKUP(Table4[[#This Row],[ProductID]],Products!A:A,Products!D:D,"Not Found")</f>
        <v>Clothing</v>
      </c>
      <c r="R4909">
        <f>_xlfn.XLOOKUP(Table4[[#This Row],[ProductID]],Products!A:A,Products!E:E,"Not Found")</f>
        <v>1485.05</v>
      </c>
      <c r="S4909">
        <f>_xlfn.XLOOKUP(Table4[[#This Row],[ProductID]],Products!A:A,Products!F:F, "Not Found")</f>
        <v>988.31</v>
      </c>
      <c r="T4909" t="str">
        <f>_xlfn.XLOOKUP(Table4[[#This Row],[CustomerID]],Customers!A:A,Customers!D:D, "Not Found")</f>
        <v>M</v>
      </c>
      <c r="U4909" s="6">
        <f>_xlfn.XLOOKUP(Table4[[#This Row],[CustomerID]],Customers!A:A,Customers!E:E, "Not Found")</f>
        <v>32514</v>
      </c>
      <c r="V4909">
        <f ca="1">DATEDIF(Table4[[#This Row],[CustomerBirthday]], TODAY(), "Y")</f>
        <v>37</v>
      </c>
      <c r="W4909" t="str" cm="1">
        <f t="array" aca="1" ref="W4909" ca="1">_xlfn.IFS(Table4[[#This Row],[Age]]&lt;25, "Under 25",Table4[[#This Row],[Age]]=34, "25-34", Table4[[#This Row],[Age]]&lt;=49, "35-49", Table4[[#This Row],[Age]]&lt;=64, "50-64", Table4[[#This Row],[Age]]&gt;=65, "65+")</f>
        <v>35-49</v>
      </c>
      <c r="X4909" t="str">
        <f>_xlfn.XLOOKUP(Table4[[#This Row],[StoreID]],Stores!A:A,Stores!B:B, "Not found")</f>
        <v>MegaMart Brianahaven</v>
      </c>
      <c r="Y4909" t="str">
        <f>_xlfn.XLOOKUP(Table4[[#This Row],[StoreID]],Stores!A:A,Stores!C:C, "Not Found")</f>
        <v>Brianahaven</v>
      </c>
      <c r="Z4909" t="str">
        <f>_xlfn.XLOOKUP(Table4[[#This Row],[StoreID]],Stores!A:A,Stores!D:D, "Not Found")</f>
        <v>North</v>
      </c>
    </row>
    <row r="4910" spans="1:26">
      <c r="A4910" t="s">
        <v>5776</v>
      </c>
      <c r="B4910" s="1">
        <v>45473</v>
      </c>
      <c r="C4910" t="s">
        <v>217</v>
      </c>
      <c r="D4910" t="s">
        <v>728</v>
      </c>
      <c r="E4910" t="s">
        <v>842</v>
      </c>
      <c r="F4910">
        <v>5</v>
      </c>
      <c r="G4910">
        <v>0.15</v>
      </c>
      <c r="H4910" t="s">
        <v>875</v>
      </c>
      <c r="I4910" s="4">
        <f>Table4[[#This Row],[Quantity]]*Table4[[#This Row],[UnitPrice]]</f>
        <v>1590.25</v>
      </c>
      <c r="J4910" s="4">
        <f>Table4[[#This Row],[Gross Revenue]]*(1-Table4[[#This Row],[Discount]])</f>
        <v>1351.7124999999999</v>
      </c>
      <c r="K4910" s="4">
        <f>Table4[[#This Row],[Quantity]]*Table4[[#This Row],[CostPrice]]</f>
        <v>936.7</v>
      </c>
      <c r="L4910" s="4">
        <f>Table4[[#This Row],[Net Revenue]]-Table4[[#This Row],[Total Cost]]</f>
        <v>415.01249999999982</v>
      </c>
      <c r="M4910" t="str">
        <f>_xlfn.XLOOKUP(Table4[[#This Row],[ProductID]], Products!A:A,Products!B:B, "Not Found")</f>
        <v>Company Fruits</v>
      </c>
      <c r="N4910" t="str">
        <f>TEXT(Table4[[#This Row],[Date]], "mmm")</f>
        <v>Jun</v>
      </c>
      <c r="O4910" t="str">
        <f>TEXT(Table4[[#This Row],[Date]], "yyyy")</f>
        <v>2024</v>
      </c>
      <c r="P4910" t="str">
        <f>_xlfn.XLOOKUP(Table4[[#This Row],[ProductID]],Products!A:A,Products!C:C, "Not Found")</f>
        <v>Groceries</v>
      </c>
      <c r="Q4910" t="str">
        <f>_xlfn.XLOOKUP(Table4[[#This Row],[ProductID]],Products!A:A,Products!D:D,"Not Found")</f>
        <v>Fruits</v>
      </c>
      <c r="R4910">
        <f>_xlfn.XLOOKUP(Table4[[#This Row],[ProductID]],Products!A:A,Products!E:E,"Not Found")</f>
        <v>318.05</v>
      </c>
      <c r="S4910">
        <f>_xlfn.XLOOKUP(Table4[[#This Row],[ProductID]],Products!A:A,Products!F:F, "Not Found")</f>
        <v>187.34</v>
      </c>
      <c r="T4910" t="str">
        <f>_xlfn.XLOOKUP(Table4[[#This Row],[CustomerID]],Customers!A:A,Customers!D:D, "Not Found")</f>
        <v>F</v>
      </c>
      <c r="U4910" s="6">
        <f>_xlfn.XLOOKUP(Table4[[#This Row],[CustomerID]],Customers!A:A,Customers!E:E, "Not Found")</f>
        <v>38253</v>
      </c>
      <c r="V4910">
        <f ca="1">DATEDIF(Table4[[#This Row],[CustomerBirthday]], TODAY(), "Y")</f>
        <v>21</v>
      </c>
      <c r="W4910" t="str" cm="1">
        <f t="array" aca="1" ref="W4910" ca="1">_xlfn.IFS(Table4[[#This Row],[Age]]&lt;25, "Under 25",Table4[[#This Row],[Age]]=34, "25-34", Table4[[#This Row],[Age]]&lt;=49, "35-49", Table4[[#This Row],[Age]]&lt;=64, "50-64", Table4[[#This Row],[Age]]&gt;=65, "65+")</f>
        <v>Under 25</v>
      </c>
      <c r="X4910" t="str">
        <f>_xlfn.XLOOKUP(Table4[[#This Row],[StoreID]],Stores!A:A,Stores!B:B, "Not found")</f>
        <v>MegaMart Brianahaven</v>
      </c>
      <c r="Y4910" t="str">
        <f>_xlfn.XLOOKUP(Table4[[#This Row],[StoreID]],Stores!A:A,Stores!C:C, "Not Found")</f>
        <v>Brianahaven</v>
      </c>
      <c r="Z4910" t="str">
        <f>_xlfn.XLOOKUP(Table4[[#This Row],[StoreID]],Stores!A:A,Stores!D:D, "Not Found")</f>
        <v>North</v>
      </c>
    </row>
    <row r="4911" spans="1:26">
      <c r="A4911" t="s">
        <v>5777</v>
      </c>
      <c r="B4911" s="1">
        <v>45365</v>
      </c>
      <c r="C4911" t="s">
        <v>320</v>
      </c>
      <c r="D4911" t="s">
        <v>784</v>
      </c>
      <c r="E4911" t="s">
        <v>831</v>
      </c>
      <c r="F4911">
        <v>4</v>
      </c>
      <c r="G4911">
        <v>0.05</v>
      </c>
      <c r="H4911" t="s">
        <v>875</v>
      </c>
      <c r="I4911" s="4">
        <f>Table4[[#This Row],[Quantity]]*Table4[[#This Row],[UnitPrice]]</f>
        <v>5940.2</v>
      </c>
      <c r="J4911" s="4">
        <f>Table4[[#This Row],[Gross Revenue]]*(1-Table4[[#This Row],[Discount]])</f>
        <v>5643.19</v>
      </c>
      <c r="K4911" s="4">
        <f>Table4[[#This Row],[Quantity]]*Table4[[#This Row],[CostPrice]]</f>
        <v>3953.24</v>
      </c>
      <c r="L4911" s="4">
        <f>Table4[[#This Row],[Net Revenue]]-Table4[[#This Row],[Total Cost]]</f>
        <v>1689.9499999999998</v>
      </c>
      <c r="M4911" t="str">
        <f>_xlfn.XLOOKUP(Table4[[#This Row],[ProductID]], Products!A:A,Products!B:B, "Not Found")</f>
        <v>Road Clothing</v>
      </c>
      <c r="N4911" t="str">
        <f>TEXT(Table4[[#This Row],[Date]], "mmm")</f>
        <v>Mar</v>
      </c>
      <c r="O4911" t="str">
        <f>TEXT(Table4[[#This Row],[Date]], "yyyy")</f>
        <v>2024</v>
      </c>
      <c r="P4911" t="str">
        <f>_xlfn.XLOOKUP(Table4[[#This Row],[ProductID]],Products!A:A,Products!C:C, "Not Found")</f>
        <v>Fashion</v>
      </c>
      <c r="Q4911" t="str">
        <f>_xlfn.XLOOKUP(Table4[[#This Row],[ProductID]],Products!A:A,Products!D:D,"Not Found")</f>
        <v>Clothing</v>
      </c>
      <c r="R4911">
        <f>_xlfn.XLOOKUP(Table4[[#This Row],[ProductID]],Products!A:A,Products!E:E,"Not Found")</f>
        <v>1485.05</v>
      </c>
      <c r="S4911">
        <f>_xlfn.XLOOKUP(Table4[[#This Row],[ProductID]],Products!A:A,Products!F:F, "Not Found")</f>
        <v>988.31</v>
      </c>
      <c r="T4911" t="str">
        <f>_xlfn.XLOOKUP(Table4[[#This Row],[CustomerID]],Customers!A:A,Customers!D:D, "Not Found")</f>
        <v>M</v>
      </c>
      <c r="U4911" s="6">
        <f>_xlfn.XLOOKUP(Table4[[#This Row],[CustomerID]],Customers!A:A,Customers!E:E, "Not Found")</f>
        <v>28937</v>
      </c>
      <c r="V4911">
        <f ca="1">DATEDIF(Table4[[#This Row],[CustomerBirthday]], TODAY(), "Y")</f>
        <v>47</v>
      </c>
      <c r="W4911" t="str" cm="1">
        <f t="array" aca="1" ref="W4911" ca="1">_xlfn.IFS(Table4[[#This Row],[Age]]&lt;25, "Under 25",Table4[[#This Row],[Age]]=34, "25-34", Table4[[#This Row],[Age]]&lt;=49, "35-49", Table4[[#This Row],[Age]]&lt;=64, "50-64", Table4[[#This Row],[Age]]&gt;=65, "65+")</f>
        <v>35-49</v>
      </c>
      <c r="X4911" t="str">
        <f>_xlfn.XLOOKUP(Table4[[#This Row],[StoreID]],Stores!A:A,Stores!B:B, "Not found")</f>
        <v>MegaMart Jimenezborough</v>
      </c>
      <c r="Y4911" t="str">
        <f>_xlfn.XLOOKUP(Table4[[#This Row],[StoreID]],Stores!A:A,Stores!C:C, "Not Found")</f>
        <v>Jimenezborough</v>
      </c>
      <c r="Z4911" t="str">
        <f>_xlfn.XLOOKUP(Table4[[#This Row],[StoreID]],Stores!A:A,Stores!D:D, "Not Found")</f>
        <v>South</v>
      </c>
    </row>
    <row r="4912" spans="1:26">
      <c r="A4912" t="s">
        <v>5778</v>
      </c>
      <c r="B4912" s="1">
        <v>45585</v>
      </c>
      <c r="C4912" t="s">
        <v>382</v>
      </c>
      <c r="D4912" t="s">
        <v>784</v>
      </c>
      <c r="E4912" t="s">
        <v>842</v>
      </c>
      <c r="F4912">
        <v>2</v>
      </c>
      <c r="G4912">
        <v>0.15</v>
      </c>
      <c r="H4912" t="s">
        <v>875</v>
      </c>
      <c r="I4912" s="4">
        <f>Table4[[#This Row],[Quantity]]*Table4[[#This Row],[UnitPrice]]</f>
        <v>2970.1</v>
      </c>
      <c r="J4912" s="4">
        <f>Table4[[#This Row],[Gross Revenue]]*(1-Table4[[#This Row],[Discount]])</f>
        <v>2524.585</v>
      </c>
      <c r="K4912" s="4">
        <f>Table4[[#This Row],[Quantity]]*Table4[[#This Row],[CostPrice]]</f>
        <v>1976.62</v>
      </c>
      <c r="L4912" s="4">
        <f>Table4[[#This Row],[Net Revenue]]-Table4[[#This Row],[Total Cost]]</f>
        <v>547.96500000000015</v>
      </c>
      <c r="M4912" t="str">
        <f>_xlfn.XLOOKUP(Table4[[#This Row],[ProductID]], Products!A:A,Products!B:B, "Not Found")</f>
        <v>Road Clothing</v>
      </c>
      <c r="N4912" t="str">
        <f>TEXT(Table4[[#This Row],[Date]], "mmm")</f>
        <v>Oct</v>
      </c>
      <c r="O4912" t="str">
        <f>TEXT(Table4[[#This Row],[Date]], "yyyy")</f>
        <v>2024</v>
      </c>
      <c r="P4912" t="str">
        <f>_xlfn.XLOOKUP(Table4[[#This Row],[ProductID]],Products!A:A,Products!C:C, "Not Found")</f>
        <v>Fashion</v>
      </c>
      <c r="Q4912" t="str">
        <f>_xlfn.XLOOKUP(Table4[[#This Row],[ProductID]],Products!A:A,Products!D:D,"Not Found")</f>
        <v>Clothing</v>
      </c>
      <c r="R4912">
        <f>_xlfn.XLOOKUP(Table4[[#This Row],[ProductID]],Products!A:A,Products!E:E,"Not Found")</f>
        <v>1485.05</v>
      </c>
      <c r="S4912">
        <f>_xlfn.XLOOKUP(Table4[[#This Row],[ProductID]],Products!A:A,Products!F:F, "Not Found")</f>
        <v>988.31</v>
      </c>
      <c r="T4912" t="str">
        <f>_xlfn.XLOOKUP(Table4[[#This Row],[CustomerID]],Customers!A:A,Customers!D:D, "Not Found")</f>
        <v>F</v>
      </c>
      <c r="U4912" s="6">
        <f>_xlfn.XLOOKUP(Table4[[#This Row],[CustomerID]],Customers!A:A,Customers!E:E, "Not Found")</f>
        <v>35236</v>
      </c>
      <c r="V4912">
        <f ca="1">DATEDIF(Table4[[#This Row],[CustomerBirthday]], TODAY(), "Y")</f>
        <v>30</v>
      </c>
      <c r="W4912" t="str" cm="1">
        <f t="array" aca="1" ref="W4912" ca="1">_xlfn.IFS(Table4[[#This Row],[Age]]&lt;25, "Under 25",Table4[[#This Row],[Age]]=34, "25-34", Table4[[#This Row],[Age]]&lt;=49, "35-49", Table4[[#This Row],[Age]]&lt;=64, "50-64", Table4[[#This Row],[Age]]&gt;=65, "65+")</f>
        <v>35-49</v>
      </c>
      <c r="X4912" t="str">
        <f>_xlfn.XLOOKUP(Table4[[#This Row],[StoreID]],Stores!A:A,Stores!B:B, "Not found")</f>
        <v>MegaMart Brianahaven</v>
      </c>
      <c r="Y4912" t="str">
        <f>_xlfn.XLOOKUP(Table4[[#This Row],[StoreID]],Stores!A:A,Stores!C:C, "Not Found")</f>
        <v>Brianahaven</v>
      </c>
      <c r="Z4912" t="str">
        <f>_xlfn.XLOOKUP(Table4[[#This Row],[StoreID]],Stores!A:A,Stores!D:D, "Not Found")</f>
        <v>North</v>
      </c>
    </row>
    <row r="4913" spans="1:26">
      <c r="A4913" t="s">
        <v>5779</v>
      </c>
      <c r="B4913" s="1">
        <v>45297</v>
      </c>
      <c r="C4913" t="s">
        <v>358</v>
      </c>
      <c r="D4913" t="s">
        <v>761</v>
      </c>
      <c r="E4913" t="s">
        <v>831</v>
      </c>
      <c r="F4913">
        <v>2</v>
      </c>
      <c r="G4913">
        <v>0</v>
      </c>
      <c r="H4913" t="s">
        <v>868</v>
      </c>
      <c r="I4913" s="4">
        <f>Table4[[#This Row],[Quantity]]*Table4[[#This Row],[UnitPrice]]</f>
        <v>3525.84</v>
      </c>
      <c r="J4913" s="4">
        <f>Table4[[#This Row],[Gross Revenue]]*(1-Table4[[#This Row],[Discount]])</f>
        <v>3525.84</v>
      </c>
      <c r="K4913" s="4">
        <f>Table4[[#This Row],[Quantity]]*Table4[[#This Row],[CostPrice]]</f>
        <v>2692.96</v>
      </c>
      <c r="L4913" s="4">
        <f>Table4[[#This Row],[Net Revenue]]-Table4[[#This Row],[Total Cost]]</f>
        <v>832.88000000000011</v>
      </c>
      <c r="M4913" t="str">
        <f>_xlfn.XLOOKUP(Table4[[#This Row],[ProductID]], Products!A:A,Products!B:B, "Not Found")</f>
        <v>Traditional Laptop</v>
      </c>
      <c r="N4913" t="str">
        <f>TEXT(Table4[[#This Row],[Date]], "mmm")</f>
        <v>Jan</v>
      </c>
      <c r="O4913" t="str">
        <f>TEXT(Table4[[#This Row],[Date]], "yyyy")</f>
        <v>2024</v>
      </c>
      <c r="P4913" t="str">
        <f>_xlfn.XLOOKUP(Table4[[#This Row],[ProductID]],Products!A:A,Products!C:C, "Not Found")</f>
        <v>Electronics</v>
      </c>
      <c r="Q4913" t="str">
        <f>_xlfn.XLOOKUP(Table4[[#This Row],[ProductID]],Products!A:A,Products!D:D,"Not Found")</f>
        <v>Laptop</v>
      </c>
      <c r="R4913">
        <f>_xlfn.XLOOKUP(Table4[[#This Row],[ProductID]],Products!A:A,Products!E:E,"Not Found")</f>
        <v>1762.92</v>
      </c>
      <c r="S4913">
        <f>_xlfn.XLOOKUP(Table4[[#This Row],[ProductID]],Products!A:A,Products!F:F, "Not Found")</f>
        <v>1346.48</v>
      </c>
      <c r="T4913" t="str">
        <f>_xlfn.XLOOKUP(Table4[[#This Row],[CustomerID]],Customers!A:A,Customers!D:D, "Not Found")</f>
        <v>M</v>
      </c>
      <c r="U4913" s="6">
        <f>_xlfn.XLOOKUP(Table4[[#This Row],[CustomerID]],Customers!A:A,Customers!E:E, "Not Found")</f>
        <v>30183</v>
      </c>
      <c r="V4913">
        <f ca="1">DATEDIF(Table4[[#This Row],[CustomerBirthday]], TODAY(), "Y")</f>
        <v>43</v>
      </c>
      <c r="W4913" t="str" cm="1">
        <f t="array" aca="1" ref="W4913" ca="1">_xlfn.IFS(Table4[[#This Row],[Age]]&lt;25, "Under 25",Table4[[#This Row],[Age]]=34, "25-34", Table4[[#This Row],[Age]]&lt;=49, "35-49", Table4[[#This Row],[Age]]&lt;=64, "50-64", Table4[[#This Row],[Age]]&gt;=65, "65+")</f>
        <v>35-49</v>
      </c>
      <c r="X4913" t="str">
        <f>_xlfn.XLOOKUP(Table4[[#This Row],[StoreID]],Stores!A:A,Stores!B:B, "Not found")</f>
        <v>MegaMart Jimenezborough</v>
      </c>
      <c r="Y4913" t="str">
        <f>_xlfn.XLOOKUP(Table4[[#This Row],[StoreID]],Stores!A:A,Stores!C:C, "Not Found")</f>
        <v>Jimenezborough</v>
      </c>
      <c r="Z4913" t="str">
        <f>_xlfn.XLOOKUP(Table4[[#This Row],[StoreID]],Stores!A:A,Stores!D:D, "Not Found")</f>
        <v>South</v>
      </c>
    </row>
    <row r="4914" spans="1:26">
      <c r="A4914" t="s">
        <v>5780</v>
      </c>
      <c r="B4914" s="1">
        <v>45558</v>
      </c>
      <c r="C4914" t="s">
        <v>262</v>
      </c>
      <c r="D4914" t="s">
        <v>732</v>
      </c>
      <c r="E4914" t="s">
        <v>831</v>
      </c>
      <c r="F4914">
        <v>5</v>
      </c>
      <c r="G4914">
        <v>0</v>
      </c>
      <c r="H4914" t="s">
        <v>875</v>
      </c>
      <c r="I4914" s="4">
        <f>Table4[[#This Row],[Quantity]]*Table4[[#This Row],[UnitPrice]]</f>
        <v>7370.5999999999995</v>
      </c>
      <c r="J4914" s="4">
        <f>Table4[[#This Row],[Gross Revenue]]*(1-Table4[[#This Row],[Discount]])</f>
        <v>7370.5999999999995</v>
      </c>
      <c r="K4914" s="4">
        <f>Table4[[#This Row],[Quantity]]*Table4[[#This Row],[CostPrice]]</f>
        <v>3820.1</v>
      </c>
      <c r="L4914" s="4">
        <f>Table4[[#This Row],[Net Revenue]]-Table4[[#This Row],[Total Cost]]</f>
        <v>3550.4999999999995</v>
      </c>
      <c r="M4914" t="str">
        <f>_xlfn.XLOOKUP(Table4[[#This Row],[ProductID]], Products!A:A,Products!B:B, "Not Found")</f>
        <v>Understand Camera</v>
      </c>
      <c r="N4914" t="str">
        <f>TEXT(Table4[[#This Row],[Date]], "mmm")</f>
        <v>Sep</v>
      </c>
      <c r="O4914" t="str">
        <f>TEXT(Table4[[#This Row],[Date]], "yyyy")</f>
        <v>2024</v>
      </c>
      <c r="P4914" t="str">
        <f>_xlfn.XLOOKUP(Table4[[#This Row],[ProductID]],Products!A:A,Products!C:C, "Not Found")</f>
        <v>Electronics</v>
      </c>
      <c r="Q4914" t="str">
        <f>_xlfn.XLOOKUP(Table4[[#This Row],[ProductID]],Products!A:A,Products!D:D,"Not Found")</f>
        <v>Camera</v>
      </c>
      <c r="R4914">
        <f>_xlfn.XLOOKUP(Table4[[#This Row],[ProductID]],Products!A:A,Products!E:E,"Not Found")</f>
        <v>1474.12</v>
      </c>
      <c r="S4914">
        <f>_xlfn.XLOOKUP(Table4[[#This Row],[ProductID]],Products!A:A,Products!F:F, "Not Found")</f>
        <v>764.02</v>
      </c>
      <c r="T4914" t="str">
        <f>_xlfn.XLOOKUP(Table4[[#This Row],[CustomerID]],Customers!A:A,Customers!D:D, "Not Found")</f>
        <v>M</v>
      </c>
      <c r="U4914" s="6">
        <f>_xlfn.XLOOKUP(Table4[[#This Row],[CustomerID]],Customers!A:A,Customers!E:E, "Not Found")</f>
        <v>24029</v>
      </c>
      <c r="V4914">
        <f ca="1">DATEDIF(Table4[[#This Row],[CustomerBirthday]], TODAY(), "Y")</f>
        <v>60</v>
      </c>
      <c r="W4914" t="str" cm="1">
        <f t="array" aca="1" ref="W4914" ca="1">_xlfn.IFS(Table4[[#This Row],[Age]]&lt;25, "Under 25",Table4[[#This Row],[Age]]=34, "25-34", Table4[[#This Row],[Age]]&lt;=49, "35-49", Table4[[#This Row],[Age]]&lt;=64, "50-64", Table4[[#This Row],[Age]]&gt;=65, "65+")</f>
        <v>50-64</v>
      </c>
      <c r="X4914" t="str">
        <f>_xlfn.XLOOKUP(Table4[[#This Row],[StoreID]],Stores!A:A,Stores!B:B, "Not found")</f>
        <v>MegaMart Jimenezborough</v>
      </c>
      <c r="Y4914" t="str">
        <f>_xlfn.XLOOKUP(Table4[[#This Row],[StoreID]],Stores!A:A,Stores!C:C, "Not Found")</f>
        <v>Jimenezborough</v>
      </c>
      <c r="Z4914" t="str">
        <f>_xlfn.XLOOKUP(Table4[[#This Row],[StoreID]],Stores!A:A,Stores!D:D, "Not Found")</f>
        <v>South</v>
      </c>
    </row>
    <row r="4915" spans="1:26">
      <c r="A4915" t="s">
        <v>5781</v>
      </c>
      <c r="B4915" s="1">
        <v>45786</v>
      </c>
      <c r="C4915" t="s">
        <v>217</v>
      </c>
      <c r="D4915" t="s">
        <v>814</v>
      </c>
      <c r="E4915" t="s">
        <v>846</v>
      </c>
      <c r="F4915">
        <v>1</v>
      </c>
      <c r="G4915">
        <v>0</v>
      </c>
      <c r="H4915" t="s">
        <v>871</v>
      </c>
      <c r="I4915" s="4">
        <f>Table4[[#This Row],[Quantity]]*Table4[[#This Row],[UnitPrice]]</f>
        <v>1286.55</v>
      </c>
      <c r="J4915" s="4">
        <f>Table4[[#This Row],[Gross Revenue]]*(1-Table4[[#This Row],[Discount]])</f>
        <v>1286.55</v>
      </c>
      <c r="K4915" s="4">
        <f>Table4[[#This Row],[Quantity]]*Table4[[#This Row],[CostPrice]]</f>
        <v>797.54</v>
      </c>
      <c r="L4915" s="4">
        <f>Table4[[#This Row],[Net Revenue]]-Table4[[#This Row],[Total Cost]]</f>
        <v>489.01</v>
      </c>
      <c r="M4915" t="str">
        <f>_xlfn.XLOOKUP(Table4[[#This Row],[ProductID]], Products!A:A,Products!B:B, "Not Found")</f>
        <v>Least Accessories</v>
      </c>
      <c r="N4915" t="str">
        <f>TEXT(Table4[[#This Row],[Date]], "mmm")</f>
        <v>May</v>
      </c>
      <c r="O4915" t="str">
        <f>TEXT(Table4[[#This Row],[Date]], "yyyy")</f>
        <v>2025</v>
      </c>
      <c r="P4915" t="str">
        <f>_xlfn.XLOOKUP(Table4[[#This Row],[ProductID]],Products!A:A,Products!C:C, "Not Found")</f>
        <v>Fashion</v>
      </c>
      <c r="Q4915" t="str">
        <f>_xlfn.XLOOKUP(Table4[[#This Row],[ProductID]],Products!A:A,Products!D:D,"Not Found")</f>
        <v>Accessories</v>
      </c>
      <c r="R4915">
        <f>_xlfn.XLOOKUP(Table4[[#This Row],[ProductID]],Products!A:A,Products!E:E,"Not Found")</f>
        <v>1286.55</v>
      </c>
      <c r="S4915">
        <f>_xlfn.XLOOKUP(Table4[[#This Row],[ProductID]],Products!A:A,Products!F:F, "Not Found")</f>
        <v>797.54</v>
      </c>
      <c r="T4915" t="str">
        <f>_xlfn.XLOOKUP(Table4[[#This Row],[CustomerID]],Customers!A:A,Customers!D:D, "Not Found")</f>
        <v>F</v>
      </c>
      <c r="U4915" s="6">
        <f>_xlfn.XLOOKUP(Table4[[#This Row],[CustomerID]],Customers!A:A,Customers!E:E, "Not Found")</f>
        <v>38253</v>
      </c>
      <c r="V4915">
        <f ca="1">DATEDIF(Table4[[#This Row],[CustomerBirthday]], TODAY(), "Y")</f>
        <v>21</v>
      </c>
      <c r="W4915" t="str" cm="1">
        <f t="array" aca="1" ref="W4915" ca="1">_xlfn.IFS(Table4[[#This Row],[Age]]&lt;25, "Under 25",Table4[[#This Row],[Age]]=34, "25-34", Table4[[#This Row],[Age]]&lt;=49, "35-49", Table4[[#This Row],[Age]]&lt;=64, "50-64", Table4[[#This Row],[Age]]&gt;=65, "65+")</f>
        <v>Under 25</v>
      </c>
      <c r="X4915" t="str">
        <f>_xlfn.XLOOKUP(Table4[[#This Row],[StoreID]],Stores!A:A,Stores!B:B, "Not found")</f>
        <v>MegaMart Johnmouth</v>
      </c>
      <c r="Y4915" t="str">
        <f>_xlfn.XLOOKUP(Table4[[#This Row],[StoreID]],Stores!A:A,Stores!C:C, "Not Found")</f>
        <v>Johnmouth</v>
      </c>
      <c r="Z4915" t="str">
        <f>_xlfn.XLOOKUP(Table4[[#This Row],[StoreID]],Stores!A:A,Stores!D:D, "Not Found")</f>
        <v>East</v>
      </c>
    </row>
    <row r="4916" spans="1:26">
      <c r="A4916" t="s">
        <v>5782</v>
      </c>
      <c r="B4916" s="1">
        <v>45425</v>
      </c>
      <c r="C4916" t="s">
        <v>67</v>
      </c>
      <c r="D4916" t="s">
        <v>753</v>
      </c>
      <c r="E4916" t="s">
        <v>835</v>
      </c>
      <c r="F4916">
        <v>1</v>
      </c>
      <c r="G4916">
        <v>0.05</v>
      </c>
      <c r="H4916" t="s">
        <v>865</v>
      </c>
      <c r="I4916" s="4">
        <f>Table4[[#This Row],[Quantity]]*Table4[[#This Row],[UnitPrice]]</f>
        <v>270.45</v>
      </c>
      <c r="J4916" s="4">
        <f>Table4[[#This Row],[Gross Revenue]]*(1-Table4[[#This Row],[Discount]])</f>
        <v>256.92749999999995</v>
      </c>
      <c r="K4916" s="4">
        <f>Table4[[#This Row],[Quantity]]*Table4[[#This Row],[CostPrice]]</f>
        <v>187.6</v>
      </c>
      <c r="L4916" s="4">
        <f>Table4[[#This Row],[Net Revenue]]-Table4[[#This Row],[Total Cost]]</f>
        <v>69.327499999999958</v>
      </c>
      <c r="M4916" t="str">
        <f>_xlfn.XLOOKUP(Table4[[#This Row],[ProductID]], Products!A:A,Products!B:B, "Not Found")</f>
        <v>Whether Bags</v>
      </c>
      <c r="N4916" t="str">
        <f>TEXT(Table4[[#This Row],[Date]], "mmm")</f>
        <v>May</v>
      </c>
      <c r="O4916" t="str">
        <f>TEXT(Table4[[#This Row],[Date]], "yyyy")</f>
        <v>2024</v>
      </c>
      <c r="P4916" t="str">
        <f>_xlfn.XLOOKUP(Table4[[#This Row],[ProductID]],Products!A:A,Products!C:C, "Not Found")</f>
        <v>Fashion</v>
      </c>
      <c r="Q4916" t="str">
        <f>_xlfn.XLOOKUP(Table4[[#This Row],[ProductID]],Products!A:A,Products!D:D,"Not Found")</f>
        <v>Bags</v>
      </c>
      <c r="R4916">
        <f>_xlfn.XLOOKUP(Table4[[#This Row],[ProductID]],Products!A:A,Products!E:E,"Not Found")</f>
        <v>270.45</v>
      </c>
      <c r="S4916">
        <f>_xlfn.XLOOKUP(Table4[[#This Row],[ProductID]],Products!A:A,Products!F:F, "Not Found")</f>
        <v>187.6</v>
      </c>
      <c r="T4916" t="str">
        <f>_xlfn.XLOOKUP(Table4[[#This Row],[CustomerID]],Customers!A:A,Customers!D:D, "Not Found")</f>
        <v>M</v>
      </c>
      <c r="U4916" s="6">
        <f>_xlfn.XLOOKUP(Table4[[#This Row],[CustomerID]],Customers!A:A,Customers!E:E, "Not Found")</f>
        <v>27877</v>
      </c>
      <c r="V4916">
        <f ca="1">DATEDIF(Table4[[#This Row],[CustomerBirthday]], TODAY(), "Y")</f>
        <v>50</v>
      </c>
      <c r="W4916" t="str" cm="1">
        <f t="array" aca="1" ref="W4916" ca="1">_xlfn.IFS(Table4[[#This Row],[Age]]&lt;25, "Under 25",Table4[[#This Row],[Age]]=34, "25-34", Table4[[#This Row],[Age]]&lt;=49, "35-49", Table4[[#This Row],[Age]]&lt;=64, "50-64", Table4[[#This Row],[Age]]&gt;=65, "65+")</f>
        <v>50-64</v>
      </c>
      <c r="X4916" t="str">
        <f>_xlfn.XLOOKUP(Table4[[#This Row],[StoreID]],Stores!A:A,Stores!B:B, "Not found")</f>
        <v>MegaMart Peckmouth</v>
      </c>
      <c r="Y4916" t="str">
        <f>_xlfn.XLOOKUP(Table4[[#This Row],[StoreID]],Stores!A:A,Stores!C:C, "Not Found")</f>
        <v>Peckmouth</v>
      </c>
      <c r="Z4916" t="str">
        <f>_xlfn.XLOOKUP(Table4[[#This Row],[StoreID]],Stores!A:A,Stores!D:D, "Not Found")</f>
        <v>East</v>
      </c>
    </row>
    <row r="4917" spans="1:26">
      <c r="A4917" t="s">
        <v>5783</v>
      </c>
      <c r="B4917" s="1">
        <v>45543</v>
      </c>
      <c r="C4917" t="s">
        <v>137</v>
      </c>
      <c r="D4917" t="s">
        <v>725</v>
      </c>
      <c r="E4917" t="s">
        <v>831</v>
      </c>
      <c r="F4917">
        <v>5</v>
      </c>
      <c r="G4917">
        <v>0.1</v>
      </c>
      <c r="H4917" t="s">
        <v>865</v>
      </c>
      <c r="I4917" s="4">
        <f>Table4[[#This Row],[Quantity]]*Table4[[#This Row],[UnitPrice]]</f>
        <v>6981.1</v>
      </c>
      <c r="J4917" s="4">
        <f>Table4[[#This Row],[Gross Revenue]]*(1-Table4[[#This Row],[Discount]])</f>
        <v>6282.9900000000007</v>
      </c>
      <c r="K4917" s="4">
        <f>Table4[[#This Row],[Quantity]]*Table4[[#This Row],[CostPrice]]</f>
        <v>5020.45</v>
      </c>
      <c r="L4917" s="4">
        <f>Table4[[#This Row],[Net Revenue]]-Table4[[#This Row],[Total Cost]]</f>
        <v>1262.5400000000009</v>
      </c>
      <c r="M4917" t="str">
        <f>_xlfn.XLOOKUP(Table4[[#This Row],[ProductID]], Products!A:A,Products!B:B, "Not Found")</f>
        <v>Knowledge Bags</v>
      </c>
      <c r="N4917" t="str">
        <f>TEXT(Table4[[#This Row],[Date]], "mmm")</f>
        <v>Sep</v>
      </c>
      <c r="O4917" t="str">
        <f>TEXT(Table4[[#This Row],[Date]], "yyyy")</f>
        <v>2024</v>
      </c>
      <c r="P4917" t="str">
        <f>_xlfn.XLOOKUP(Table4[[#This Row],[ProductID]],Products!A:A,Products!C:C, "Not Found")</f>
        <v>Fashion</v>
      </c>
      <c r="Q4917" t="str">
        <f>_xlfn.XLOOKUP(Table4[[#This Row],[ProductID]],Products!A:A,Products!D:D,"Not Found")</f>
        <v>Bags</v>
      </c>
      <c r="R4917">
        <f>_xlfn.XLOOKUP(Table4[[#This Row],[ProductID]],Products!A:A,Products!E:E,"Not Found")</f>
        <v>1396.22</v>
      </c>
      <c r="S4917">
        <f>_xlfn.XLOOKUP(Table4[[#This Row],[ProductID]],Products!A:A,Products!F:F, "Not Found")</f>
        <v>1004.09</v>
      </c>
      <c r="T4917" t="str">
        <f>_xlfn.XLOOKUP(Table4[[#This Row],[CustomerID]],Customers!A:A,Customers!D:D, "Not Found")</f>
        <v>F</v>
      </c>
      <c r="U4917" s="6">
        <f>_xlfn.XLOOKUP(Table4[[#This Row],[CustomerID]],Customers!A:A,Customers!E:E, "Not Found")</f>
        <v>33347</v>
      </c>
      <c r="V4917">
        <f ca="1">DATEDIF(Table4[[#This Row],[CustomerBirthday]], TODAY(), "Y")</f>
        <v>35</v>
      </c>
      <c r="W4917" t="str" cm="1">
        <f t="array" aca="1" ref="W4917" ca="1">_xlfn.IFS(Table4[[#This Row],[Age]]&lt;25, "Under 25",Table4[[#This Row],[Age]]=34, "25-34", Table4[[#This Row],[Age]]&lt;=49, "35-49", Table4[[#This Row],[Age]]&lt;=64, "50-64", Table4[[#This Row],[Age]]&gt;=65, "65+")</f>
        <v>35-49</v>
      </c>
      <c r="X4917" t="str">
        <f>_xlfn.XLOOKUP(Table4[[#This Row],[StoreID]],Stores!A:A,Stores!B:B, "Not found")</f>
        <v>MegaMart Jimenezborough</v>
      </c>
      <c r="Y4917" t="str">
        <f>_xlfn.XLOOKUP(Table4[[#This Row],[StoreID]],Stores!A:A,Stores!C:C, "Not Found")</f>
        <v>Jimenezborough</v>
      </c>
      <c r="Z4917" t="str">
        <f>_xlfn.XLOOKUP(Table4[[#This Row],[StoreID]],Stores!A:A,Stores!D:D, "Not Found")</f>
        <v>South</v>
      </c>
    </row>
    <row r="4918" spans="1:26">
      <c r="A4918" t="s">
        <v>5784</v>
      </c>
      <c r="B4918" s="1">
        <v>45534</v>
      </c>
      <c r="C4918" t="s">
        <v>159</v>
      </c>
      <c r="D4918" t="s">
        <v>776</v>
      </c>
      <c r="E4918" t="s">
        <v>835</v>
      </c>
      <c r="F4918">
        <v>4</v>
      </c>
      <c r="G4918">
        <v>0.1</v>
      </c>
      <c r="H4918" t="s">
        <v>868</v>
      </c>
      <c r="I4918" s="4">
        <f>Table4[[#This Row],[Quantity]]*Table4[[#This Row],[UnitPrice]]</f>
        <v>1716.6</v>
      </c>
      <c r="J4918" s="4">
        <f>Table4[[#This Row],[Gross Revenue]]*(1-Table4[[#This Row],[Discount]])</f>
        <v>1544.94</v>
      </c>
      <c r="K4918" s="4">
        <f>Table4[[#This Row],[Quantity]]*Table4[[#This Row],[CostPrice]]</f>
        <v>1034.8800000000001</v>
      </c>
      <c r="L4918" s="4">
        <f>Table4[[#This Row],[Net Revenue]]-Table4[[#This Row],[Total Cost]]</f>
        <v>510.05999999999995</v>
      </c>
      <c r="M4918" t="str">
        <f>_xlfn.XLOOKUP(Table4[[#This Row],[ProductID]], Products!A:A,Products!B:B, "Not Found")</f>
        <v>Little Watches</v>
      </c>
      <c r="N4918" t="str">
        <f>TEXT(Table4[[#This Row],[Date]], "mmm")</f>
        <v>Aug</v>
      </c>
      <c r="O4918" t="str">
        <f>TEXT(Table4[[#This Row],[Date]], "yyyy")</f>
        <v>2024</v>
      </c>
      <c r="P4918" t="str">
        <f>_xlfn.XLOOKUP(Table4[[#This Row],[ProductID]],Products!A:A,Products!C:C, "Not Found")</f>
        <v>Fashion</v>
      </c>
      <c r="Q4918" t="str">
        <f>_xlfn.XLOOKUP(Table4[[#This Row],[ProductID]],Products!A:A,Products!D:D,"Not Found")</f>
        <v>Watches</v>
      </c>
      <c r="R4918">
        <f>_xlfn.XLOOKUP(Table4[[#This Row],[ProductID]],Products!A:A,Products!E:E,"Not Found")</f>
        <v>429.15</v>
      </c>
      <c r="S4918">
        <f>_xlfn.XLOOKUP(Table4[[#This Row],[ProductID]],Products!A:A,Products!F:F, "Not Found")</f>
        <v>258.72000000000003</v>
      </c>
      <c r="T4918" t="str">
        <f>_xlfn.XLOOKUP(Table4[[#This Row],[CustomerID]],Customers!A:A,Customers!D:D, "Not Found")</f>
        <v>F</v>
      </c>
      <c r="U4918" s="6">
        <f>_xlfn.XLOOKUP(Table4[[#This Row],[CustomerID]],Customers!A:A,Customers!E:E, "Not Found")</f>
        <v>29405</v>
      </c>
      <c r="V4918">
        <f ca="1">DATEDIF(Table4[[#This Row],[CustomerBirthday]], TODAY(), "Y")</f>
        <v>46</v>
      </c>
      <c r="W4918" t="str" cm="1">
        <f t="array" aca="1" ref="W4918" ca="1">_xlfn.IFS(Table4[[#This Row],[Age]]&lt;25, "Under 25",Table4[[#This Row],[Age]]=34, "25-34", Table4[[#This Row],[Age]]&lt;=49, "35-49", Table4[[#This Row],[Age]]&lt;=64, "50-64", Table4[[#This Row],[Age]]&gt;=65, "65+")</f>
        <v>35-49</v>
      </c>
      <c r="X4918" t="str">
        <f>_xlfn.XLOOKUP(Table4[[#This Row],[StoreID]],Stores!A:A,Stores!B:B, "Not found")</f>
        <v>MegaMart Peckmouth</v>
      </c>
      <c r="Y4918" t="str">
        <f>_xlfn.XLOOKUP(Table4[[#This Row],[StoreID]],Stores!A:A,Stores!C:C, "Not Found")</f>
        <v>Peckmouth</v>
      </c>
      <c r="Z4918" t="str">
        <f>_xlfn.XLOOKUP(Table4[[#This Row],[StoreID]],Stores!A:A,Stores!D:D, "Not Found")</f>
        <v>East</v>
      </c>
    </row>
    <row r="4919" spans="1:26">
      <c r="A4919" t="s">
        <v>5785</v>
      </c>
      <c r="B4919" s="1">
        <v>45579</v>
      </c>
      <c r="C4919" t="s">
        <v>633</v>
      </c>
      <c r="D4919" t="s">
        <v>715</v>
      </c>
      <c r="E4919" t="s">
        <v>846</v>
      </c>
      <c r="F4919">
        <v>3</v>
      </c>
      <c r="G4919">
        <v>0.05</v>
      </c>
      <c r="H4919" t="s">
        <v>875</v>
      </c>
      <c r="I4919" s="4">
        <f>Table4[[#This Row],[Quantity]]*Table4[[#This Row],[UnitPrice]]</f>
        <v>2456.2799999999997</v>
      </c>
      <c r="J4919" s="4">
        <f>Table4[[#This Row],[Gross Revenue]]*(1-Table4[[#This Row],[Discount]])</f>
        <v>2333.4659999999994</v>
      </c>
      <c r="K4919" s="4">
        <f>Table4[[#This Row],[Quantity]]*Table4[[#This Row],[CostPrice]]</f>
        <v>1582.8600000000001</v>
      </c>
      <c r="L4919" s="4">
        <f>Table4[[#This Row],[Net Revenue]]-Table4[[#This Row],[Total Cost]]</f>
        <v>750.60599999999931</v>
      </c>
      <c r="M4919" t="str">
        <f>_xlfn.XLOOKUP(Table4[[#This Row],[ProductID]], Products!A:A,Products!B:B, "Not Found")</f>
        <v>Audience Television</v>
      </c>
      <c r="N4919" t="str">
        <f>TEXT(Table4[[#This Row],[Date]], "mmm")</f>
        <v>Oct</v>
      </c>
      <c r="O4919" t="str">
        <f>TEXT(Table4[[#This Row],[Date]], "yyyy")</f>
        <v>2024</v>
      </c>
      <c r="P4919" t="str">
        <f>_xlfn.XLOOKUP(Table4[[#This Row],[ProductID]],Products!A:A,Products!C:C, "Not Found")</f>
        <v>Electronics</v>
      </c>
      <c r="Q4919" t="str">
        <f>_xlfn.XLOOKUP(Table4[[#This Row],[ProductID]],Products!A:A,Products!D:D,"Not Found")</f>
        <v>Television</v>
      </c>
      <c r="R4919">
        <f>_xlfn.XLOOKUP(Table4[[#This Row],[ProductID]],Products!A:A,Products!E:E,"Not Found")</f>
        <v>818.76</v>
      </c>
      <c r="S4919">
        <f>_xlfn.XLOOKUP(Table4[[#This Row],[ProductID]],Products!A:A,Products!F:F, "Not Found")</f>
        <v>527.62</v>
      </c>
      <c r="T4919" t="str">
        <f>_xlfn.XLOOKUP(Table4[[#This Row],[CustomerID]],Customers!A:A,Customers!D:D, "Not Found")</f>
        <v>F</v>
      </c>
      <c r="U4919" s="6">
        <f>_xlfn.XLOOKUP(Table4[[#This Row],[CustomerID]],Customers!A:A,Customers!E:E, "Not Found")</f>
        <v>31092</v>
      </c>
      <c r="V4919">
        <f ca="1">DATEDIF(Table4[[#This Row],[CustomerBirthday]], TODAY(), "Y")</f>
        <v>41</v>
      </c>
      <c r="W4919" t="str" cm="1">
        <f t="array" aca="1" ref="W4919" ca="1">_xlfn.IFS(Table4[[#This Row],[Age]]&lt;25, "Under 25",Table4[[#This Row],[Age]]=34, "25-34", Table4[[#This Row],[Age]]&lt;=49, "35-49", Table4[[#This Row],[Age]]&lt;=64, "50-64", Table4[[#This Row],[Age]]&gt;=65, "65+")</f>
        <v>35-49</v>
      </c>
      <c r="X4919" t="str">
        <f>_xlfn.XLOOKUP(Table4[[#This Row],[StoreID]],Stores!A:A,Stores!B:B, "Not found")</f>
        <v>MegaMart Johnmouth</v>
      </c>
      <c r="Y4919" t="str">
        <f>_xlfn.XLOOKUP(Table4[[#This Row],[StoreID]],Stores!A:A,Stores!C:C, "Not Found")</f>
        <v>Johnmouth</v>
      </c>
      <c r="Z4919" t="str">
        <f>_xlfn.XLOOKUP(Table4[[#This Row],[StoreID]],Stores!A:A,Stores!D:D, "Not Found")</f>
        <v>East</v>
      </c>
    </row>
    <row r="4920" spans="1:26">
      <c r="A4920" t="s">
        <v>5786</v>
      </c>
      <c r="B4920" s="1">
        <v>45715</v>
      </c>
      <c r="C4920" t="s">
        <v>536</v>
      </c>
      <c r="D4920" t="s">
        <v>742</v>
      </c>
      <c r="E4920" t="s">
        <v>835</v>
      </c>
      <c r="F4920">
        <v>4</v>
      </c>
      <c r="G4920">
        <v>0</v>
      </c>
      <c r="H4920" t="s">
        <v>875</v>
      </c>
      <c r="I4920" s="4">
        <f>Table4[[#This Row],[Quantity]]*Table4[[#This Row],[UnitPrice]]</f>
        <v>994.28</v>
      </c>
      <c r="J4920" s="4">
        <f>Table4[[#This Row],[Gross Revenue]]*(1-Table4[[#This Row],[Discount]])</f>
        <v>994.28</v>
      </c>
      <c r="K4920" s="4">
        <f>Table4[[#This Row],[Quantity]]*Table4[[#This Row],[CostPrice]]</f>
        <v>762.68</v>
      </c>
      <c r="L4920" s="4">
        <f>Table4[[#This Row],[Net Revenue]]-Table4[[#This Row],[Total Cost]]</f>
        <v>231.60000000000002</v>
      </c>
      <c r="M4920" t="str">
        <f>_xlfn.XLOOKUP(Table4[[#This Row],[ProductID]], Products!A:A,Products!B:B, "Not Found")</f>
        <v>Either Headphones</v>
      </c>
      <c r="N4920" t="str">
        <f>TEXT(Table4[[#This Row],[Date]], "mmm")</f>
        <v>Feb</v>
      </c>
      <c r="O4920" t="str">
        <f>TEXT(Table4[[#This Row],[Date]], "yyyy")</f>
        <v>2025</v>
      </c>
      <c r="P4920" t="str">
        <f>_xlfn.XLOOKUP(Table4[[#This Row],[ProductID]],Products!A:A,Products!C:C, "Not Found")</f>
        <v>Electronics</v>
      </c>
      <c r="Q4920" t="str">
        <f>_xlfn.XLOOKUP(Table4[[#This Row],[ProductID]],Products!A:A,Products!D:D,"Not Found")</f>
        <v>Headphones</v>
      </c>
      <c r="R4920">
        <f>_xlfn.XLOOKUP(Table4[[#This Row],[ProductID]],Products!A:A,Products!E:E,"Not Found")</f>
        <v>248.57</v>
      </c>
      <c r="S4920">
        <f>_xlfn.XLOOKUP(Table4[[#This Row],[ProductID]],Products!A:A,Products!F:F, "Not Found")</f>
        <v>190.67</v>
      </c>
      <c r="T4920" t="str">
        <f>_xlfn.XLOOKUP(Table4[[#This Row],[CustomerID]],Customers!A:A,Customers!D:D, "Not Found")</f>
        <v>F</v>
      </c>
      <c r="U4920" s="6">
        <f>_xlfn.XLOOKUP(Table4[[#This Row],[CustomerID]],Customers!A:A,Customers!E:E, "Not Found")</f>
        <v>38541</v>
      </c>
      <c r="V4920">
        <f ca="1">DATEDIF(Table4[[#This Row],[CustomerBirthday]], TODAY(), "Y")</f>
        <v>21</v>
      </c>
      <c r="W4920" t="str" cm="1">
        <f t="array" aca="1" ref="W4920" ca="1">_xlfn.IFS(Table4[[#This Row],[Age]]&lt;25, "Under 25",Table4[[#This Row],[Age]]=34, "25-34", Table4[[#This Row],[Age]]&lt;=49, "35-49", Table4[[#This Row],[Age]]&lt;=64, "50-64", Table4[[#This Row],[Age]]&gt;=65, "65+")</f>
        <v>Under 25</v>
      </c>
      <c r="X4920" t="str">
        <f>_xlfn.XLOOKUP(Table4[[#This Row],[StoreID]],Stores!A:A,Stores!B:B, "Not found")</f>
        <v>MegaMart Peckmouth</v>
      </c>
      <c r="Y4920" t="str">
        <f>_xlfn.XLOOKUP(Table4[[#This Row],[StoreID]],Stores!A:A,Stores!C:C, "Not Found")</f>
        <v>Peckmouth</v>
      </c>
      <c r="Z4920" t="str">
        <f>_xlfn.XLOOKUP(Table4[[#This Row],[StoreID]],Stores!A:A,Stores!D:D, "Not Found")</f>
        <v>East</v>
      </c>
    </row>
    <row r="4921" spans="1:26">
      <c r="A4921" t="s">
        <v>5787</v>
      </c>
      <c r="B4921" s="1">
        <v>45431</v>
      </c>
      <c r="C4921" t="s">
        <v>574</v>
      </c>
      <c r="D4921" t="s">
        <v>750</v>
      </c>
      <c r="E4921" t="s">
        <v>846</v>
      </c>
      <c r="F4921">
        <v>4</v>
      </c>
      <c r="G4921">
        <v>0</v>
      </c>
      <c r="H4921" t="s">
        <v>871</v>
      </c>
      <c r="I4921" s="4">
        <f>Table4[[#This Row],[Quantity]]*Table4[[#This Row],[UnitPrice]]</f>
        <v>5371</v>
      </c>
      <c r="J4921" s="4">
        <f>Table4[[#This Row],[Gross Revenue]]*(1-Table4[[#This Row],[Discount]])</f>
        <v>5371</v>
      </c>
      <c r="K4921" s="4">
        <f>Table4[[#This Row],[Quantity]]*Table4[[#This Row],[CostPrice]]</f>
        <v>3191.76</v>
      </c>
      <c r="L4921" s="4">
        <f>Table4[[#This Row],[Net Revenue]]-Table4[[#This Row],[Total Cost]]</f>
        <v>2179.2399999999998</v>
      </c>
      <c r="M4921" t="str">
        <f>_xlfn.XLOOKUP(Table4[[#This Row],[ProductID]], Products!A:A,Products!B:B, "Not Found")</f>
        <v>Add Clothing</v>
      </c>
      <c r="N4921" t="str">
        <f>TEXT(Table4[[#This Row],[Date]], "mmm")</f>
        <v>May</v>
      </c>
      <c r="O4921" t="str">
        <f>TEXT(Table4[[#This Row],[Date]], "yyyy")</f>
        <v>2024</v>
      </c>
      <c r="P4921" t="str">
        <f>_xlfn.XLOOKUP(Table4[[#This Row],[ProductID]],Products!A:A,Products!C:C, "Not Found")</f>
        <v>Fashion</v>
      </c>
      <c r="Q4921" t="str">
        <f>_xlfn.XLOOKUP(Table4[[#This Row],[ProductID]],Products!A:A,Products!D:D,"Not Found")</f>
        <v>Clothing</v>
      </c>
      <c r="R4921">
        <f>_xlfn.XLOOKUP(Table4[[#This Row],[ProductID]],Products!A:A,Products!E:E,"Not Found")</f>
        <v>1342.75</v>
      </c>
      <c r="S4921">
        <f>_xlfn.XLOOKUP(Table4[[#This Row],[ProductID]],Products!A:A,Products!F:F, "Not Found")</f>
        <v>797.94</v>
      </c>
      <c r="T4921" t="str">
        <f>_xlfn.XLOOKUP(Table4[[#This Row],[CustomerID]],Customers!A:A,Customers!D:D, "Not Found")</f>
        <v>M</v>
      </c>
      <c r="U4921" s="6">
        <f>_xlfn.XLOOKUP(Table4[[#This Row],[CustomerID]],Customers!A:A,Customers!E:E, "Not Found")</f>
        <v>33491</v>
      </c>
      <c r="V4921">
        <f ca="1">DATEDIF(Table4[[#This Row],[CustomerBirthday]], TODAY(), "Y")</f>
        <v>34</v>
      </c>
      <c r="W4921" t="str" cm="1">
        <f t="array" aca="1" ref="W4921" ca="1">_xlfn.IFS(Table4[[#This Row],[Age]]&lt;25, "Under 25",Table4[[#This Row],[Age]]=34, "25-34", Table4[[#This Row],[Age]]&lt;=49, "35-49", Table4[[#This Row],[Age]]&lt;=64, "50-64", Table4[[#This Row],[Age]]&gt;=65, "65+")</f>
        <v>25-34</v>
      </c>
      <c r="X4921" t="str">
        <f>_xlfn.XLOOKUP(Table4[[#This Row],[StoreID]],Stores!A:A,Stores!B:B, "Not found")</f>
        <v>MegaMart Johnmouth</v>
      </c>
      <c r="Y4921" t="str">
        <f>_xlfn.XLOOKUP(Table4[[#This Row],[StoreID]],Stores!A:A,Stores!C:C, "Not Found")</f>
        <v>Johnmouth</v>
      </c>
      <c r="Z4921" t="str">
        <f>_xlfn.XLOOKUP(Table4[[#This Row],[StoreID]],Stores!A:A,Stores!D:D, "Not Found")</f>
        <v>East</v>
      </c>
    </row>
    <row r="4922" spans="1:26">
      <c r="A4922" t="s">
        <v>5788</v>
      </c>
      <c r="B4922" s="1">
        <v>45629</v>
      </c>
      <c r="C4922" t="s">
        <v>442</v>
      </c>
      <c r="D4922" t="s">
        <v>820</v>
      </c>
      <c r="E4922" t="s">
        <v>839</v>
      </c>
      <c r="F4922">
        <v>4</v>
      </c>
      <c r="G4922">
        <v>0.1</v>
      </c>
      <c r="H4922" t="s">
        <v>865</v>
      </c>
      <c r="I4922" s="4">
        <f>Table4[[#This Row],[Quantity]]*Table4[[#This Row],[UnitPrice]]</f>
        <v>4788.72</v>
      </c>
      <c r="J4922" s="4">
        <f>Table4[[#This Row],[Gross Revenue]]*(1-Table4[[#This Row],[Discount]])</f>
        <v>4309.848</v>
      </c>
      <c r="K4922" s="4">
        <f>Table4[[#This Row],[Quantity]]*Table4[[#This Row],[CostPrice]]</f>
        <v>2890.96</v>
      </c>
      <c r="L4922" s="4">
        <f>Table4[[#This Row],[Net Revenue]]-Table4[[#This Row],[Total Cost]]</f>
        <v>1418.8879999999999</v>
      </c>
      <c r="M4922" t="str">
        <f>_xlfn.XLOOKUP(Table4[[#This Row],[ProductID]], Products!A:A,Products!B:B, "Not Found")</f>
        <v>Or Smartphone</v>
      </c>
      <c r="N4922" t="str">
        <f>TEXT(Table4[[#This Row],[Date]], "mmm")</f>
        <v>Dec</v>
      </c>
      <c r="O4922" t="str">
        <f>TEXT(Table4[[#This Row],[Date]], "yyyy")</f>
        <v>2024</v>
      </c>
      <c r="P4922" t="str">
        <f>_xlfn.XLOOKUP(Table4[[#This Row],[ProductID]],Products!A:A,Products!C:C, "Not Found")</f>
        <v>Electronics</v>
      </c>
      <c r="Q4922" t="str">
        <f>_xlfn.XLOOKUP(Table4[[#This Row],[ProductID]],Products!A:A,Products!D:D,"Not Found")</f>
        <v>Smartphone</v>
      </c>
      <c r="R4922">
        <f>_xlfn.XLOOKUP(Table4[[#This Row],[ProductID]],Products!A:A,Products!E:E,"Not Found")</f>
        <v>1197.18</v>
      </c>
      <c r="S4922">
        <f>_xlfn.XLOOKUP(Table4[[#This Row],[ProductID]],Products!A:A,Products!F:F, "Not Found")</f>
        <v>722.74</v>
      </c>
      <c r="T4922" t="str">
        <f>_xlfn.XLOOKUP(Table4[[#This Row],[CustomerID]],Customers!A:A,Customers!D:D, "Not Found")</f>
        <v>M</v>
      </c>
      <c r="U4922" s="6">
        <f>_xlfn.XLOOKUP(Table4[[#This Row],[CustomerID]],Customers!A:A,Customers!E:E, "Not Found")</f>
        <v>33450</v>
      </c>
      <c r="V4922">
        <f ca="1">DATEDIF(Table4[[#This Row],[CustomerBirthday]], TODAY(), "Y")</f>
        <v>34</v>
      </c>
      <c r="W4922" t="str" cm="1">
        <f t="array" aca="1" ref="W4922" ca="1">_xlfn.IFS(Table4[[#This Row],[Age]]&lt;25, "Under 25",Table4[[#This Row],[Age]]=34, "25-34", Table4[[#This Row],[Age]]&lt;=49, "35-49", Table4[[#This Row],[Age]]&lt;=64, "50-64", Table4[[#This Row],[Age]]&gt;=65, "65+")</f>
        <v>25-34</v>
      </c>
      <c r="X4922" t="str">
        <f>_xlfn.XLOOKUP(Table4[[#This Row],[StoreID]],Stores!A:A,Stores!B:B, "Not found")</f>
        <v>MegaMart New Michele</v>
      </c>
      <c r="Y4922" t="str">
        <f>_xlfn.XLOOKUP(Table4[[#This Row],[StoreID]],Stores!A:A,Stores!C:C, "Not Found")</f>
        <v>New Michele</v>
      </c>
      <c r="Z4922" t="str">
        <f>_xlfn.XLOOKUP(Table4[[#This Row],[StoreID]],Stores!A:A,Stores!D:D, "Not Found")</f>
        <v>West</v>
      </c>
    </row>
    <row r="4923" spans="1:26">
      <c r="A4923" t="s">
        <v>5789</v>
      </c>
      <c r="B4923" s="1">
        <v>45420</v>
      </c>
      <c r="C4923" t="s">
        <v>250</v>
      </c>
      <c r="D4923" t="s">
        <v>788</v>
      </c>
      <c r="E4923" t="s">
        <v>839</v>
      </c>
      <c r="F4923">
        <v>5</v>
      </c>
      <c r="G4923">
        <v>0.05</v>
      </c>
      <c r="H4923" t="s">
        <v>875</v>
      </c>
      <c r="I4923" s="4">
        <f>Table4[[#This Row],[Quantity]]*Table4[[#This Row],[UnitPrice]]</f>
        <v>5478.6</v>
      </c>
      <c r="J4923" s="4">
        <f>Table4[[#This Row],[Gross Revenue]]*(1-Table4[[#This Row],[Discount]])</f>
        <v>5204.67</v>
      </c>
      <c r="K4923" s="4">
        <f>Table4[[#This Row],[Quantity]]*Table4[[#This Row],[CostPrice]]</f>
        <v>4111</v>
      </c>
      <c r="L4923" s="4">
        <f>Table4[[#This Row],[Net Revenue]]-Table4[[#This Row],[Total Cost]]</f>
        <v>1093.67</v>
      </c>
      <c r="M4923" t="str">
        <f>_xlfn.XLOOKUP(Table4[[#This Row],[ProductID]], Products!A:A,Products!B:B, "Not Found")</f>
        <v>Foot Snacks</v>
      </c>
      <c r="N4923" t="str">
        <f>TEXT(Table4[[#This Row],[Date]], "mmm")</f>
        <v>May</v>
      </c>
      <c r="O4923" t="str">
        <f>TEXT(Table4[[#This Row],[Date]], "yyyy")</f>
        <v>2024</v>
      </c>
      <c r="P4923" t="str">
        <f>_xlfn.XLOOKUP(Table4[[#This Row],[ProductID]],Products!A:A,Products!C:C, "Not Found")</f>
        <v>Groceries</v>
      </c>
      <c r="Q4923" t="str">
        <f>_xlfn.XLOOKUP(Table4[[#This Row],[ProductID]],Products!A:A,Products!D:D,"Not Found")</f>
        <v>Snacks</v>
      </c>
      <c r="R4923">
        <f>_xlfn.XLOOKUP(Table4[[#This Row],[ProductID]],Products!A:A,Products!E:E,"Not Found")</f>
        <v>1095.72</v>
      </c>
      <c r="S4923">
        <f>_xlfn.XLOOKUP(Table4[[#This Row],[ProductID]],Products!A:A,Products!F:F, "Not Found")</f>
        <v>822.2</v>
      </c>
      <c r="T4923" t="str">
        <f>_xlfn.XLOOKUP(Table4[[#This Row],[CustomerID]],Customers!A:A,Customers!D:D, "Not Found")</f>
        <v>F</v>
      </c>
      <c r="U4923" s="6">
        <f>_xlfn.XLOOKUP(Table4[[#This Row],[CustomerID]],Customers!A:A,Customers!E:E, "Not Found")</f>
        <v>31304</v>
      </c>
      <c r="V4923">
        <f ca="1">DATEDIF(Table4[[#This Row],[CustomerBirthday]], TODAY(), "Y")</f>
        <v>40</v>
      </c>
      <c r="W4923" t="str" cm="1">
        <f t="array" aca="1" ref="W4923" ca="1">_xlfn.IFS(Table4[[#This Row],[Age]]&lt;25, "Under 25",Table4[[#This Row],[Age]]=34, "25-34", Table4[[#This Row],[Age]]&lt;=49, "35-49", Table4[[#This Row],[Age]]&lt;=64, "50-64", Table4[[#This Row],[Age]]&gt;=65, "65+")</f>
        <v>35-49</v>
      </c>
      <c r="X4923" t="str">
        <f>_xlfn.XLOOKUP(Table4[[#This Row],[StoreID]],Stores!A:A,Stores!B:B, "Not found")</f>
        <v>MegaMart New Michele</v>
      </c>
      <c r="Y4923" t="str">
        <f>_xlfn.XLOOKUP(Table4[[#This Row],[StoreID]],Stores!A:A,Stores!C:C, "Not Found")</f>
        <v>New Michele</v>
      </c>
      <c r="Z4923" t="str">
        <f>_xlfn.XLOOKUP(Table4[[#This Row],[StoreID]],Stores!A:A,Stores!D:D, "Not Found")</f>
        <v>West</v>
      </c>
    </row>
    <row r="4924" spans="1:26">
      <c r="A4924" t="s">
        <v>5790</v>
      </c>
      <c r="B4924" s="1">
        <v>45699</v>
      </c>
      <c r="C4924" t="s">
        <v>310</v>
      </c>
      <c r="D4924" t="s">
        <v>718</v>
      </c>
      <c r="E4924" t="s">
        <v>839</v>
      </c>
      <c r="F4924">
        <v>5</v>
      </c>
      <c r="G4924">
        <v>0.1</v>
      </c>
      <c r="H4924" t="s">
        <v>865</v>
      </c>
      <c r="I4924" s="4">
        <f>Table4[[#This Row],[Quantity]]*Table4[[#This Row],[UnitPrice]]</f>
        <v>1688.15</v>
      </c>
      <c r="J4924" s="4">
        <f>Table4[[#This Row],[Gross Revenue]]*(1-Table4[[#This Row],[Discount]])</f>
        <v>1519.335</v>
      </c>
      <c r="K4924" s="4">
        <f>Table4[[#This Row],[Quantity]]*Table4[[#This Row],[CostPrice]]</f>
        <v>845.15</v>
      </c>
      <c r="L4924" s="4">
        <f>Table4[[#This Row],[Net Revenue]]-Table4[[#This Row],[Total Cost]]</f>
        <v>674.18500000000006</v>
      </c>
      <c r="M4924" t="str">
        <f>_xlfn.XLOOKUP(Table4[[#This Row],[ProductID]], Products!A:A,Products!B:B, "Not Found")</f>
        <v>Here Footwear</v>
      </c>
      <c r="N4924" t="str">
        <f>TEXT(Table4[[#This Row],[Date]], "mmm")</f>
        <v>Feb</v>
      </c>
      <c r="O4924" t="str">
        <f>TEXT(Table4[[#This Row],[Date]], "yyyy")</f>
        <v>2025</v>
      </c>
      <c r="P4924" t="str">
        <f>_xlfn.XLOOKUP(Table4[[#This Row],[ProductID]],Products!A:A,Products!C:C, "Not Found")</f>
        <v>Fashion</v>
      </c>
      <c r="Q4924" t="str">
        <f>_xlfn.XLOOKUP(Table4[[#This Row],[ProductID]],Products!A:A,Products!D:D,"Not Found")</f>
        <v>Footwear</v>
      </c>
      <c r="R4924">
        <f>_xlfn.XLOOKUP(Table4[[#This Row],[ProductID]],Products!A:A,Products!E:E,"Not Found")</f>
        <v>337.63</v>
      </c>
      <c r="S4924">
        <f>_xlfn.XLOOKUP(Table4[[#This Row],[ProductID]],Products!A:A,Products!F:F, "Not Found")</f>
        <v>169.03</v>
      </c>
      <c r="T4924" t="str">
        <f>_xlfn.XLOOKUP(Table4[[#This Row],[CustomerID]],Customers!A:A,Customers!D:D, "Not Found")</f>
        <v>M</v>
      </c>
      <c r="U4924" s="6">
        <f>_xlfn.XLOOKUP(Table4[[#This Row],[CustomerID]],Customers!A:A,Customers!E:E, "Not Found")</f>
        <v>37752</v>
      </c>
      <c r="V4924">
        <f ca="1">DATEDIF(Table4[[#This Row],[CustomerBirthday]], TODAY(), "Y")</f>
        <v>23</v>
      </c>
      <c r="W4924" t="str" cm="1">
        <f t="array" aca="1" ref="W4924" ca="1">_xlfn.IFS(Table4[[#This Row],[Age]]&lt;25, "Under 25",Table4[[#This Row],[Age]]=34, "25-34", Table4[[#This Row],[Age]]&lt;=49, "35-49", Table4[[#This Row],[Age]]&lt;=64, "50-64", Table4[[#This Row],[Age]]&gt;=65, "65+")</f>
        <v>Under 25</v>
      </c>
      <c r="X4924" t="str">
        <f>_xlfn.XLOOKUP(Table4[[#This Row],[StoreID]],Stores!A:A,Stores!B:B, "Not found")</f>
        <v>MegaMart New Michele</v>
      </c>
      <c r="Y4924" t="str">
        <f>_xlfn.XLOOKUP(Table4[[#This Row],[StoreID]],Stores!A:A,Stores!C:C, "Not Found")</f>
        <v>New Michele</v>
      </c>
      <c r="Z4924" t="str">
        <f>_xlfn.XLOOKUP(Table4[[#This Row],[StoreID]],Stores!A:A,Stores!D:D, "Not Found")</f>
        <v>West</v>
      </c>
    </row>
    <row r="4925" spans="1:26">
      <c r="A4925" t="s">
        <v>5791</v>
      </c>
      <c r="B4925" s="1">
        <v>45896</v>
      </c>
      <c r="C4925" t="s">
        <v>320</v>
      </c>
      <c r="D4925" t="s">
        <v>745</v>
      </c>
      <c r="E4925" t="s">
        <v>835</v>
      </c>
      <c r="F4925">
        <v>5</v>
      </c>
      <c r="G4925">
        <v>0</v>
      </c>
      <c r="H4925" t="s">
        <v>875</v>
      </c>
      <c r="I4925" s="4">
        <f>Table4[[#This Row],[Quantity]]*Table4[[#This Row],[UnitPrice]]</f>
        <v>5965.45</v>
      </c>
      <c r="J4925" s="4">
        <f>Table4[[#This Row],[Gross Revenue]]*(1-Table4[[#This Row],[Discount]])</f>
        <v>5965.45</v>
      </c>
      <c r="K4925" s="4">
        <f>Table4[[#This Row],[Quantity]]*Table4[[#This Row],[CostPrice]]</f>
        <v>4091.2</v>
      </c>
      <c r="L4925" s="4">
        <f>Table4[[#This Row],[Net Revenue]]-Table4[[#This Row],[Total Cost]]</f>
        <v>1874.25</v>
      </c>
      <c r="M4925" t="str">
        <f>_xlfn.XLOOKUP(Table4[[#This Row],[ProductID]], Products!A:A,Products!B:B, "Not Found")</f>
        <v>Above Camera</v>
      </c>
      <c r="N4925" t="str">
        <f>TEXT(Table4[[#This Row],[Date]], "mmm")</f>
        <v>Aug</v>
      </c>
      <c r="O4925" t="str">
        <f>TEXT(Table4[[#This Row],[Date]], "yyyy")</f>
        <v>2025</v>
      </c>
      <c r="P4925" t="str">
        <f>_xlfn.XLOOKUP(Table4[[#This Row],[ProductID]],Products!A:A,Products!C:C, "Not Found")</f>
        <v>Electronics</v>
      </c>
      <c r="Q4925" t="str">
        <f>_xlfn.XLOOKUP(Table4[[#This Row],[ProductID]],Products!A:A,Products!D:D,"Not Found")</f>
        <v>Camera</v>
      </c>
      <c r="R4925">
        <f>_xlfn.XLOOKUP(Table4[[#This Row],[ProductID]],Products!A:A,Products!E:E,"Not Found")</f>
        <v>1193.0899999999999</v>
      </c>
      <c r="S4925">
        <f>_xlfn.XLOOKUP(Table4[[#This Row],[ProductID]],Products!A:A,Products!F:F, "Not Found")</f>
        <v>818.24</v>
      </c>
      <c r="T4925" t="str">
        <f>_xlfn.XLOOKUP(Table4[[#This Row],[CustomerID]],Customers!A:A,Customers!D:D, "Not Found")</f>
        <v>M</v>
      </c>
      <c r="U4925" s="6">
        <f>_xlfn.XLOOKUP(Table4[[#This Row],[CustomerID]],Customers!A:A,Customers!E:E, "Not Found")</f>
        <v>28937</v>
      </c>
      <c r="V4925">
        <f ca="1">DATEDIF(Table4[[#This Row],[CustomerBirthday]], TODAY(), "Y")</f>
        <v>47</v>
      </c>
      <c r="W4925" t="str" cm="1">
        <f t="array" aca="1" ref="W4925" ca="1">_xlfn.IFS(Table4[[#This Row],[Age]]&lt;25, "Under 25",Table4[[#This Row],[Age]]=34, "25-34", Table4[[#This Row],[Age]]&lt;=49, "35-49", Table4[[#This Row],[Age]]&lt;=64, "50-64", Table4[[#This Row],[Age]]&gt;=65, "65+")</f>
        <v>35-49</v>
      </c>
      <c r="X4925" t="str">
        <f>_xlfn.XLOOKUP(Table4[[#This Row],[StoreID]],Stores!A:A,Stores!B:B, "Not found")</f>
        <v>MegaMart Peckmouth</v>
      </c>
      <c r="Y4925" t="str">
        <f>_xlfn.XLOOKUP(Table4[[#This Row],[StoreID]],Stores!A:A,Stores!C:C, "Not Found")</f>
        <v>Peckmouth</v>
      </c>
      <c r="Z4925" t="str">
        <f>_xlfn.XLOOKUP(Table4[[#This Row],[StoreID]],Stores!A:A,Stores!D:D, "Not Found")</f>
        <v>East</v>
      </c>
    </row>
    <row r="4926" spans="1:26">
      <c r="A4926" t="s">
        <v>5792</v>
      </c>
      <c r="B4926" s="1">
        <v>45530</v>
      </c>
      <c r="C4926" t="s">
        <v>520</v>
      </c>
      <c r="D4926" t="s">
        <v>796</v>
      </c>
      <c r="E4926" t="s">
        <v>831</v>
      </c>
      <c r="F4926">
        <v>5</v>
      </c>
      <c r="G4926">
        <v>0</v>
      </c>
      <c r="H4926" t="s">
        <v>868</v>
      </c>
      <c r="I4926" s="4">
        <f>Table4[[#This Row],[Quantity]]*Table4[[#This Row],[UnitPrice]]</f>
        <v>7812.1500000000005</v>
      </c>
      <c r="J4926" s="4">
        <f>Table4[[#This Row],[Gross Revenue]]*(1-Table4[[#This Row],[Discount]])</f>
        <v>7812.1500000000005</v>
      </c>
      <c r="K4926" s="4">
        <f>Table4[[#This Row],[Quantity]]*Table4[[#This Row],[CostPrice]]</f>
        <v>5978.1500000000005</v>
      </c>
      <c r="L4926" s="4">
        <f>Table4[[#This Row],[Net Revenue]]-Table4[[#This Row],[Total Cost]]</f>
        <v>1834</v>
      </c>
      <c r="M4926" t="str">
        <f>_xlfn.XLOOKUP(Table4[[#This Row],[ProductID]], Products!A:A,Products!B:B, "Not Found")</f>
        <v>Chair Laptop</v>
      </c>
      <c r="N4926" t="str">
        <f>TEXT(Table4[[#This Row],[Date]], "mmm")</f>
        <v>Aug</v>
      </c>
      <c r="O4926" t="str">
        <f>TEXT(Table4[[#This Row],[Date]], "yyyy")</f>
        <v>2024</v>
      </c>
      <c r="P4926" t="str">
        <f>_xlfn.XLOOKUP(Table4[[#This Row],[ProductID]],Products!A:A,Products!C:C, "Not Found")</f>
        <v>Electronics</v>
      </c>
      <c r="Q4926" t="str">
        <f>_xlfn.XLOOKUP(Table4[[#This Row],[ProductID]],Products!A:A,Products!D:D,"Not Found")</f>
        <v>Laptop</v>
      </c>
      <c r="R4926">
        <f>_xlfn.XLOOKUP(Table4[[#This Row],[ProductID]],Products!A:A,Products!E:E,"Not Found")</f>
        <v>1562.43</v>
      </c>
      <c r="S4926">
        <f>_xlfn.XLOOKUP(Table4[[#This Row],[ProductID]],Products!A:A,Products!F:F, "Not Found")</f>
        <v>1195.6300000000001</v>
      </c>
      <c r="T4926" t="str">
        <f>_xlfn.XLOOKUP(Table4[[#This Row],[CustomerID]],Customers!A:A,Customers!D:D, "Not Found")</f>
        <v>M</v>
      </c>
      <c r="U4926" s="6">
        <f>_xlfn.XLOOKUP(Table4[[#This Row],[CustomerID]],Customers!A:A,Customers!E:E, "Not Found")</f>
        <v>22435</v>
      </c>
      <c r="V4926">
        <f ca="1">DATEDIF(Table4[[#This Row],[CustomerBirthday]], TODAY(), "Y")</f>
        <v>65</v>
      </c>
      <c r="W4926" t="str" cm="1">
        <f t="array" aca="1" ref="W4926" ca="1">_xlfn.IFS(Table4[[#This Row],[Age]]&lt;25, "Under 25",Table4[[#This Row],[Age]]=34, "25-34", Table4[[#This Row],[Age]]&lt;=49, "35-49", Table4[[#This Row],[Age]]&lt;=64, "50-64", Table4[[#This Row],[Age]]&gt;=65, "65+")</f>
        <v>65+</v>
      </c>
      <c r="X4926" t="str">
        <f>_xlfn.XLOOKUP(Table4[[#This Row],[StoreID]],Stores!A:A,Stores!B:B, "Not found")</f>
        <v>MegaMart Jimenezborough</v>
      </c>
      <c r="Y4926" t="str">
        <f>_xlfn.XLOOKUP(Table4[[#This Row],[StoreID]],Stores!A:A,Stores!C:C, "Not Found")</f>
        <v>Jimenezborough</v>
      </c>
      <c r="Z4926" t="str">
        <f>_xlfn.XLOOKUP(Table4[[#This Row],[StoreID]],Stores!A:A,Stores!D:D, "Not Found")</f>
        <v>South</v>
      </c>
    </row>
    <row r="4927" spans="1:26">
      <c r="A4927" t="s">
        <v>5793</v>
      </c>
      <c r="B4927" s="1">
        <v>45631</v>
      </c>
      <c r="C4927" t="s">
        <v>339</v>
      </c>
      <c r="D4927" t="s">
        <v>800</v>
      </c>
      <c r="E4927" t="s">
        <v>839</v>
      </c>
      <c r="F4927">
        <v>5</v>
      </c>
      <c r="G4927">
        <v>0.05</v>
      </c>
      <c r="H4927" t="s">
        <v>865</v>
      </c>
      <c r="I4927" s="4">
        <f>Table4[[#This Row],[Quantity]]*Table4[[#This Row],[UnitPrice]]</f>
        <v>9763.25</v>
      </c>
      <c r="J4927" s="4">
        <f>Table4[[#This Row],[Gross Revenue]]*(1-Table4[[#This Row],[Discount]])</f>
        <v>9275.0874999999996</v>
      </c>
      <c r="K4927" s="4">
        <f>Table4[[#This Row],[Quantity]]*Table4[[#This Row],[CostPrice]]</f>
        <v>7256.35</v>
      </c>
      <c r="L4927" s="4">
        <f>Table4[[#This Row],[Net Revenue]]-Table4[[#This Row],[Total Cost]]</f>
        <v>2018.7374999999993</v>
      </c>
      <c r="M4927" t="str">
        <f>_xlfn.XLOOKUP(Table4[[#This Row],[ProductID]], Products!A:A,Products!B:B, "Not Found")</f>
        <v>Book Television</v>
      </c>
      <c r="N4927" t="str">
        <f>TEXT(Table4[[#This Row],[Date]], "mmm")</f>
        <v>Dec</v>
      </c>
      <c r="O4927" t="str">
        <f>TEXT(Table4[[#This Row],[Date]], "yyyy")</f>
        <v>2024</v>
      </c>
      <c r="P4927" t="str">
        <f>_xlfn.XLOOKUP(Table4[[#This Row],[ProductID]],Products!A:A,Products!C:C, "Not Found")</f>
        <v>Electronics</v>
      </c>
      <c r="Q4927" t="str">
        <f>_xlfn.XLOOKUP(Table4[[#This Row],[ProductID]],Products!A:A,Products!D:D,"Not Found")</f>
        <v>Television</v>
      </c>
      <c r="R4927">
        <f>_xlfn.XLOOKUP(Table4[[#This Row],[ProductID]],Products!A:A,Products!E:E,"Not Found")</f>
        <v>1952.65</v>
      </c>
      <c r="S4927">
        <f>_xlfn.XLOOKUP(Table4[[#This Row],[ProductID]],Products!A:A,Products!F:F, "Not Found")</f>
        <v>1451.27</v>
      </c>
      <c r="T4927" t="str">
        <f>_xlfn.XLOOKUP(Table4[[#This Row],[CustomerID]],Customers!A:A,Customers!D:D, "Not Found")</f>
        <v>M</v>
      </c>
      <c r="U4927" s="6">
        <f>_xlfn.XLOOKUP(Table4[[#This Row],[CustomerID]],Customers!A:A,Customers!E:E, "Not Found")</f>
        <v>27624</v>
      </c>
      <c r="V4927">
        <f ca="1">DATEDIF(Table4[[#This Row],[CustomerBirthday]], TODAY(), "Y")</f>
        <v>50</v>
      </c>
      <c r="W4927" t="str" cm="1">
        <f t="array" aca="1" ref="W4927" ca="1">_xlfn.IFS(Table4[[#This Row],[Age]]&lt;25, "Under 25",Table4[[#This Row],[Age]]=34, "25-34", Table4[[#This Row],[Age]]&lt;=49, "35-49", Table4[[#This Row],[Age]]&lt;=64, "50-64", Table4[[#This Row],[Age]]&gt;=65, "65+")</f>
        <v>50-64</v>
      </c>
      <c r="X4927" t="str">
        <f>_xlfn.XLOOKUP(Table4[[#This Row],[StoreID]],Stores!A:A,Stores!B:B, "Not found")</f>
        <v>MegaMart New Michele</v>
      </c>
      <c r="Y4927" t="str">
        <f>_xlfn.XLOOKUP(Table4[[#This Row],[StoreID]],Stores!A:A,Stores!C:C, "Not Found")</f>
        <v>New Michele</v>
      </c>
      <c r="Z4927" t="str">
        <f>_xlfn.XLOOKUP(Table4[[#This Row],[StoreID]],Stores!A:A,Stores!D:D, "Not Found")</f>
        <v>West</v>
      </c>
    </row>
    <row r="4928" spans="1:26">
      <c r="A4928" t="s">
        <v>5794</v>
      </c>
      <c r="B4928" s="1">
        <v>45890</v>
      </c>
      <c r="C4928" t="s">
        <v>277</v>
      </c>
      <c r="D4928" t="s">
        <v>822</v>
      </c>
      <c r="E4928" t="s">
        <v>839</v>
      </c>
      <c r="F4928">
        <v>4</v>
      </c>
      <c r="G4928">
        <v>0.15</v>
      </c>
      <c r="H4928" t="s">
        <v>871</v>
      </c>
      <c r="I4928" s="4">
        <f>Table4[[#This Row],[Quantity]]*Table4[[#This Row],[UnitPrice]]</f>
        <v>4865.4399999999996</v>
      </c>
      <c r="J4928" s="4">
        <f>Table4[[#This Row],[Gross Revenue]]*(1-Table4[[#This Row],[Discount]])</f>
        <v>4135.6239999999998</v>
      </c>
      <c r="K4928" s="4">
        <f>Table4[[#This Row],[Quantity]]*Table4[[#This Row],[CostPrice]]</f>
        <v>3179.2</v>
      </c>
      <c r="L4928" s="4">
        <f>Table4[[#This Row],[Net Revenue]]-Table4[[#This Row],[Total Cost]]</f>
        <v>956.42399999999998</v>
      </c>
      <c r="M4928" t="str">
        <f>_xlfn.XLOOKUP(Table4[[#This Row],[ProductID]], Products!A:A,Products!B:B, "Not Found")</f>
        <v>Nor Bags</v>
      </c>
      <c r="N4928" t="str">
        <f>TEXT(Table4[[#This Row],[Date]], "mmm")</f>
        <v>Aug</v>
      </c>
      <c r="O4928" t="str">
        <f>TEXT(Table4[[#This Row],[Date]], "yyyy")</f>
        <v>2025</v>
      </c>
      <c r="P4928" t="str">
        <f>_xlfn.XLOOKUP(Table4[[#This Row],[ProductID]],Products!A:A,Products!C:C, "Not Found")</f>
        <v>Fashion</v>
      </c>
      <c r="Q4928" t="str">
        <f>_xlfn.XLOOKUP(Table4[[#This Row],[ProductID]],Products!A:A,Products!D:D,"Not Found")</f>
        <v>Bags</v>
      </c>
      <c r="R4928">
        <f>_xlfn.XLOOKUP(Table4[[#This Row],[ProductID]],Products!A:A,Products!E:E,"Not Found")</f>
        <v>1216.3599999999999</v>
      </c>
      <c r="S4928">
        <f>_xlfn.XLOOKUP(Table4[[#This Row],[ProductID]],Products!A:A,Products!F:F, "Not Found")</f>
        <v>794.8</v>
      </c>
      <c r="T4928" t="str">
        <f>_xlfn.XLOOKUP(Table4[[#This Row],[CustomerID]],Customers!A:A,Customers!D:D, "Not Found")</f>
        <v>F</v>
      </c>
      <c r="U4928" s="6">
        <f>_xlfn.XLOOKUP(Table4[[#This Row],[CustomerID]],Customers!A:A,Customers!E:E, "Not Found")</f>
        <v>23715</v>
      </c>
      <c r="V4928">
        <f ca="1">DATEDIF(Table4[[#This Row],[CustomerBirthday]], TODAY(), "Y")</f>
        <v>61</v>
      </c>
      <c r="W4928" t="str" cm="1">
        <f t="array" aca="1" ref="W4928" ca="1">_xlfn.IFS(Table4[[#This Row],[Age]]&lt;25, "Under 25",Table4[[#This Row],[Age]]=34, "25-34", Table4[[#This Row],[Age]]&lt;=49, "35-49", Table4[[#This Row],[Age]]&lt;=64, "50-64", Table4[[#This Row],[Age]]&gt;=65, "65+")</f>
        <v>50-64</v>
      </c>
      <c r="X4928" t="str">
        <f>_xlfn.XLOOKUP(Table4[[#This Row],[StoreID]],Stores!A:A,Stores!B:B, "Not found")</f>
        <v>MegaMart New Michele</v>
      </c>
      <c r="Y4928" t="str">
        <f>_xlfn.XLOOKUP(Table4[[#This Row],[StoreID]],Stores!A:A,Stores!C:C, "Not Found")</f>
        <v>New Michele</v>
      </c>
      <c r="Z4928" t="str">
        <f>_xlfn.XLOOKUP(Table4[[#This Row],[StoreID]],Stores!A:A,Stores!D:D, "Not Found")</f>
        <v>West</v>
      </c>
    </row>
    <row r="4929" spans="1:26">
      <c r="A4929" t="s">
        <v>5795</v>
      </c>
      <c r="B4929" s="1">
        <v>45779</v>
      </c>
      <c r="C4929" t="s">
        <v>167</v>
      </c>
      <c r="D4929" t="s">
        <v>818</v>
      </c>
      <c r="E4929" t="s">
        <v>846</v>
      </c>
      <c r="F4929">
        <v>3</v>
      </c>
      <c r="G4929">
        <v>0.05</v>
      </c>
      <c r="H4929" t="s">
        <v>875</v>
      </c>
      <c r="I4929" s="4">
        <f>Table4[[#This Row],[Quantity]]*Table4[[#This Row],[UnitPrice]]</f>
        <v>3496.1099999999997</v>
      </c>
      <c r="J4929" s="4">
        <f>Table4[[#This Row],[Gross Revenue]]*(1-Table4[[#This Row],[Discount]])</f>
        <v>3321.3044999999997</v>
      </c>
      <c r="K4929" s="4">
        <f>Table4[[#This Row],[Quantity]]*Table4[[#This Row],[CostPrice]]</f>
        <v>2779.6499999999996</v>
      </c>
      <c r="L4929" s="4">
        <f>Table4[[#This Row],[Net Revenue]]-Table4[[#This Row],[Total Cost]]</f>
        <v>541.6545000000001</v>
      </c>
      <c r="M4929" t="str">
        <f>_xlfn.XLOOKUP(Table4[[#This Row],[ProductID]], Products!A:A,Products!B:B, "Not Found")</f>
        <v>Nature Clothing</v>
      </c>
      <c r="N4929" t="str">
        <f>TEXT(Table4[[#This Row],[Date]], "mmm")</f>
        <v>May</v>
      </c>
      <c r="O4929" t="str">
        <f>TEXT(Table4[[#This Row],[Date]], "yyyy")</f>
        <v>2025</v>
      </c>
      <c r="P4929" t="str">
        <f>_xlfn.XLOOKUP(Table4[[#This Row],[ProductID]],Products!A:A,Products!C:C, "Not Found")</f>
        <v>Fashion</v>
      </c>
      <c r="Q4929" t="str">
        <f>_xlfn.XLOOKUP(Table4[[#This Row],[ProductID]],Products!A:A,Products!D:D,"Not Found")</f>
        <v>Clothing</v>
      </c>
      <c r="R4929">
        <f>_xlfn.XLOOKUP(Table4[[#This Row],[ProductID]],Products!A:A,Products!E:E,"Not Found")</f>
        <v>1165.3699999999999</v>
      </c>
      <c r="S4929">
        <f>_xlfn.XLOOKUP(Table4[[#This Row],[ProductID]],Products!A:A,Products!F:F, "Not Found")</f>
        <v>926.55</v>
      </c>
      <c r="T4929" t="str">
        <f>_xlfn.XLOOKUP(Table4[[#This Row],[CustomerID]],Customers!A:A,Customers!D:D, "Not Found")</f>
        <v>M</v>
      </c>
      <c r="U4929" s="6">
        <f>_xlfn.XLOOKUP(Table4[[#This Row],[CustomerID]],Customers!A:A,Customers!E:E, "Not Found")</f>
        <v>32400</v>
      </c>
      <c r="V4929">
        <f ca="1">DATEDIF(Table4[[#This Row],[CustomerBirthday]], TODAY(), "Y")</f>
        <v>37</v>
      </c>
      <c r="W4929" t="str" cm="1">
        <f t="array" aca="1" ref="W4929" ca="1">_xlfn.IFS(Table4[[#This Row],[Age]]&lt;25, "Under 25",Table4[[#This Row],[Age]]=34, "25-34", Table4[[#This Row],[Age]]&lt;=49, "35-49", Table4[[#This Row],[Age]]&lt;=64, "50-64", Table4[[#This Row],[Age]]&gt;=65, "65+")</f>
        <v>35-49</v>
      </c>
      <c r="X4929" t="str">
        <f>_xlfn.XLOOKUP(Table4[[#This Row],[StoreID]],Stores!A:A,Stores!B:B, "Not found")</f>
        <v>MegaMart Johnmouth</v>
      </c>
      <c r="Y4929" t="str">
        <f>_xlfn.XLOOKUP(Table4[[#This Row],[StoreID]],Stores!A:A,Stores!C:C, "Not Found")</f>
        <v>Johnmouth</v>
      </c>
      <c r="Z4929" t="str">
        <f>_xlfn.XLOOKUP(Table4[[#This Row],[StoreID]],Stores!A:A,Stores!D:D, "Not Found")</f>
        <v>East</v>
      </c>
    </row>
    <row r="4930" spans="1:26">
      <c r="A4930" t="s">
        <v>5796</v>
      </c>
      <c r="B4930" s="1">
        <v>45775</v>
      </c>
      <c r="C4930" t="s">
        <v>467</v>
      </c>
      <c r="D4930" t="s">
        <v>753</v>
      </c>
      <c r="E4930" t="s">
        <v>846</v>
      </c>
      <c r="F4930">
        <v>4</v>
      </c>
      <c r="G4930">
        <v>0</v>
      </c>
      <c r="H4930" t="s">
        <v>865</v>
      </c>
      <c r="I4930" s="4">
        <f>Table4[[#This Row],[Quantity]]*Table4[[#This Row],[UnitPrice]]</f>
        <v>1081.8</v>
      </c>
      <c r="J4930" s="4">
        <f>Table4[[#This Row],[Gross Revenue]]*(1-Table4[[#This Row],[Discount]])</f>
        <v>1081.8</v>
      </c>
      <c r="K4930" s="4">
        <f>Table4[[#This Row],[Quantity]]*Table4[[#This Row],[CostPrice]]</f>
        <v>750.4</v>
      </c>
      <c r="L4930" s="4">
        <f>Table4[[#This Row],[Net Revenue]]-Table4[[#This Row],[Total Cost]]</f>
        <v>331.4</v>
      </c>
      <c r="M4930" t="str">
        <f>_xlfn.XLOOKUP(Table4[[#This Row],[ProductID]], Products!A:A,Products!B:B, "Not Found")</f>
        <v>Whether Bags</v>
      </c>
      <c r="N4930" t="str">
        <f>TEXT(Table4[[#This Row],[Date]], "mmm")</f>
        <v>Apr</v>
      </c>
      <c r="O4930" t="str">
        <f>TEXT(Table4[[#This Row],[Date]], "yyyy")</f>
        <v>2025</v>
      </c>
      <c r="P4930" t="str">
        <f>_xlfn.XLOOKUP(Table4[[#This Row],[ProductID]],Products!A:A,Products!C:C, "Not Found")</f>
        <v>Fashion</v>
      </c>
      <c r="Q4930" t="str">
        <f>_xlfn.XLOOKUP(Table4[[#This Row],[ProductID]],Products!A:A,Products!D:D,"Not Found")</f>
        <v>Bags</v>
      </c>
      <c r="R4930">
        <f>_xlfn.XLOOKUP(Table4[[#This Row],[ProductID]],Products!A:A,Products!E:E,"Not Found")</f>
        <v>270.45</v>
      </c>
      <c r="S4930">
        <f>_xlfn.XLOOKUP(Table4[[#This Row],[ProductID]],Products!A:A,Products!F:F, "Not Found")</f>
        <v>187.6</v>
      </c>
      <c r="T4930" t="str">
        <f>_xlfn.XLOOKUP(Table4[[#This Row],[CustomerID]],Customers!A:A,Customers!D:D, "Not Found")</f>
        <v>F</v>
      </c>
      <c r="U4930" s="6">
        <f>_xlfn.XLOOKUP(Table4[[#This Row],[CustomerID]],Customers!A:A,Customers!E:E, "Not Found")</f>
        <v>30272</v>
      </c>
      <c r="V4930">
        <f ca="1">DATEDIF(Table4[[#This Row],[CustomerBirthday]], TODAY(), "Y")</f>
        <v>43</v>
      </c>
      <c r="W4930" t="str" cm="1">
        <f t="array" aca="1" ref="W4930" ca="1">_xlfn.IFS(Table4[[#This Row],[Age]]&lt;25, "Under 25",Table4[[#This Row],[Age]]=34, "25-34", Table4[[#This Row],[Age]]&lt;=49, "35-49", Table4[[#This Row],[Age]]&lt;=64, "50-64", Table4[[#This Row],[Age]]&gt;=65, "65+")</f>
        <v>35-49</v>
      </c>
      <c r="X4930" t="str">
        <f>_xlfn.XLOOKUP(Table4[[#This Row],[StoreID]],Stores!A:A,Stores!B:B, "Not found")</f>
        <v>MegaMart Johnmouth</v>
      </c>
      <c r="Y4930" t="str">
        <f>_xlfn.XLOOKUP(Table4[[#This Row],[StoreID]],Stores!A:A,Stores!C:C, "Not Found")</f>
        <v>Johnmouth</v>
      </c>
      <c r="Z4930" t="str">
        <f>_xlfn.XLOOKUP(Table4[[#This Row],[StoreID]],Stores!A:A,Stores!D:D, "Not Found")</f>
        <v>East</v>
      </c>
    </row>
    <row r="4931" spans="1:26">
      <c r="A4931" t="s">
        <v>5797</v>
      </c>
      <c r="B4931" s="1">
        <v>45416</v>
      </c>
      <c r="C4931" t="s">
        <v>636</v>
      </c>
      <c r="D4931" t="s">
        <v>718</v>
      </c>
      <c r="E4931" t="s">
        <v>842</v>
      </c>
      <c r="F4931">
        <v>4</v>
      </c>
      <c r="G4931">
        <v>0</v>
      </c>
      <c r="H4931" t="s">
        <v>871</v>
      </c>
      <c r="I4931" s="4">
        <f>Table4[[#This Row],[Quantity]]*Table4[[#This Row],[UnitPrice]]</f>
        <v>1350.52</v>
      </c>
      <c r="J4931" s="4">
        <f>Table4[[#This Row],[Gross Revenue]]*(1-Table4[[#This Row],[Discount]])</f>
        <v>1350.52</v>
      </c>
      <c r="K4931" s="4">
        <f>Table4[[#This Row],[Quantity]]*Table4[[#This Row],[CostPrice]]</f>
        <v>676.12</v>
      </c>
      <c r="L4931" s="4">
        <f>Table4[[#This Row],[Net Revenue]]-Table4[[#This Row],[Total Cost]]</f>
        <v>674.4</v>
      </c>
      <c r="M4931" t="str">
        <f>_xlfn.XLOOKUP(Table4[[#This Row],[ProductID]], Products!A:A,Products!B:B, "Not Found")</f>
        <v>Here Footwear</v>
      </c>
      <c r="N4931" t="str">
        <f>TEXT(Table4[[#This Row],[Date]], "mmm")</f>
        <v>May</v>
      </c>
      <c r="O4931" t="str">
        <f>TEXT(Table4[[#This Row],[Date]], "yyyy")</f>
        <v>2024</v>
      </c>
      <c r="P4931" t="str">
        <f>_xlfn.XLOOKUP(Table4[[#This Row],[ProductID]],Products!A:A,Products!C:C, "Not Found")</f>
        <v>Fashion</v>
      </c>
      <c r="Q4931" t="str">
        <f>_xlfn.XLOOKUP(Table4[[#This Row],[ProductID]],Products!A:A,Products!D:D,"Not Found")</f>
        <v>Footwear</v>
      </c>
      <c r="R4931">
        <f>_xlfn.XLOOKUP(Table4[[#This Row],[ProductID]],Products!A:A,Products!E:E,"Not Found")</f>
        <v>337.63</v>
      </c>
      <c r="S4931">
        <f>_xlfn.XLOOKUP(Table4[[#This Row],[ProductID]],Products!A:A,Products!F:F, "Not Found")</f>
        <v>169.03</v>
      </c>
      <c r="T4931" t="str">
        <f>_xlfn.XLOOKUP(Table4[[#This Row],[CustomerID]],Customers!A:A,Customers!D:D, "Not Found")</f>
        <v>F</v>
      </c>
      <c r="U4931" s="6">
        <f>_xlfn.XLOOKUP(Table4[[#This Row],[CustomerID]],Customers!A:A,Customers!E:E, "Not Found")</f>
        <v>21899</v>
      </c>
      <c r="V4931">
        <f ca="1">DATEDIF(Table4[[#This Row],[CustomerBirthday]], TODAY(), "Y")</f>
        <v>66</v>
      </c>
      <c r="W4931" t="str" cm="1">
        <f t="array" aca="1" ref="W4931" ca="1">_xlfn.IFS(Table4[[#This Row],[Age]]&lt;25, "Under 25",Table4[[#This Row],[Age]]=34, "25-34", Table4[[#This Row],[Age]]&lt;=49, "35-49", Table4[[#This Row],[Age]]&lt;=64, "50-64", Table4[[#This Row],[Age]]&gt;=65, "65+")</f>
        <v>65+</v>
      </c>
      <c r="X4931" t="str">
        <f>_xlfn.XLOOKUP(Table4[[#This Row],[StoreID]],Stores!A:A,Stores!B:B, "Not found")</f>
        <v>MegaMart Brianahaven</v>
      </c>
      <c r="Y4931" t="str">
        <f>_xlfn.XLOOKUP(Table4[[#This Row],[StoreID]],Stores!A:A,Stores!C:C, "Not Found")</f>
        <v>Brianahaven</v>
      </c>
      <c r="Z4931" t="str">
        <f>_xlfn.XLOOKUP(Table4[[#This Row],[StoreID]],Stores!A:A,Stores!D:D, "Not Found")</f>
        <v>North</v>
      </c>
    </row>
    <row r="4932" spans="1:26">
      <c r="A4932" t="s">
        <v>5798</v>
      </c>
      <c r="B4932" s="1">
        <v>45221</v>
      </c>
      <c r="C4932" t="s">
        <v>393</v>
      </c>
      <c r="D4932" t="s">
        <v>728</v>
      </c>
      <c r="E4932" t="s">
        <v>831</v>
      </c>
      <c r="F4932">
        <v>4</v>
      </c>
      <c r="G4932">
        <v>0.05</v>
      </c>
      <c r="H4932" t="s">
        <v>865</v>
      </c>
      <c r="I4932" s="4">
        <f>Table4[[#This Row],[Quantity]]*Table4[[#This Row],[UnitPrice]]</f>
        <v>1272.2</v>
      </c>
      <c r="J4932" s="4">
        <f>Table4[[#This Row],[Gross Revenue]]*(1-Table4[[#This Row],[Discount]])</f>
        <v>1208.5899999999999</v>
      </c>
      <c r="K4932" s="4">
        <f>Table4[[#This Row],[Quantity]]*Table4[[#This Row],[CostPrice]]</f>
        <v>749.36</v>
      </c>
      <c r="L4932" s="4">
        <f>Table4[[#This Row],[Net Revenue]]-Table4[[#This Row],[Total Cost]]</f>
        <v>459.2299999999999</v>
      </c>
      <c r="M4932" t="str">
        <f>_xlfn.XLOOKUP(Table4[[#This Row],[ProductID]], Products!A:A,Products!B:B, "Not Found")</f>
        <v>Company Fruits</v>
      </c>
      <c r="N4932" t="str">
        <f>TEXT(Table4[[#This Row],[Date]], "mmm")</f>
        <v>Oct</v>
      </c>
      <c r="O4932" t="str">
        <f>TEXT(Table4[[#This Row],[Date]], "yyyy")</f>
        <v>2023</v>
      </c>
      <c r="P4932" t="str">
        <f>_xlfn.XLOOKUP(Table4[[#This Row],[ProductID]],Products!A:A,Products!C:C, "Not Found")</f>
        <v>Groceries</v>
      </c>
      <c r="Q4932" t="str">
        <f>_xlfn.XLOOKUP(Table4[[#This Row],[ProductID]],Products!A:A,Products!D:D,"Not Found")</f>
        <v>Fruits</v>
      </c>
      <c r="R4932">
        <f>_xlfn.XLOOKUP(Table4[[#This Row],[ProductID]],Products!A:A,Products!E:E,"Not Found")</f>
        <v>318.05</v>
      </c>
      <c r="S4932">
        <f>_xlfn.XLOOKUP(Table4[[#This Row],[ProductID]],Products!A:A,Products!F:F, "Not Found")</f>
        <v>187.34</v>
      </c>
      <c r="T4932" t="str">
        <f>_xlfn.XLOOKUP(Table4[[#This Row],[CustomerID]],Customers!A:A,Customers!D:D, "Not Found")</f>
        <v>M</v>
      </c>
      <c r="U4932" s="6">
        <f>_xlfn.XLOOKUP(Table4[[#This Row],[CustomerID]],Customers!A:A,Customers!E:E, "Not Found")</f>
        <v>25566</v>
      </c>
      <c r="V4932">
        <f ca="1">DATEDIF(Table4[[#This Row],[CustomerBirthday]], TODAY(), "Y")</f>
        <v>56</v>
      </c>
      <c r="W4932" t="str" cm="1">
        <f t="array" aca="1" ref="W4932" ca="1">_xlfn.IFS(Table4[[#This Row],[Age]]&lt;25, "Under 25",Table4[[#This Row],[Age]]=34, "25-34", Table4[[#This Row],[Age]]&lt;=49, "35-49", Table4[[#This Row],[Age]]&lt;=64, "50-64", Table4[[#This Row],[Age]]&gt;=65, "65+")</f>
        <v>50-64</v>
      </c>
      <c r="X4932" t="str">
        <f>_xlfn.XLOOKUP(Table4[[#This Row],[StoreID]],Stores!A:A,Stores!B:B, "Not found")</f>
        <v>MegaMart Jimenezborough</v>
      </c>
      <c r="Y4932" t="str">
        <f>_xlfn.XLOOKUP(Table4[[#This Row],[StoreID]],Stores!A:A,Stores!C:C, "Not Found")</f>
        <v>Jimenezborough</v>
      </c>
      <c r="Z4932" t="str">
        <f>_xlfn.XLOOKUP(Table4[[#This Row],[StoreID]],Stores!A:A,Stores!D:D, "Not Found")</f>
        <v>South</v>
      </c>
    </row>
    <row r="4933" spans="1:26">
      <c r="A4933" t="s">
        <v>5799</v>
      </c>
      <c r="B4933" s="1">
        <v>45483</v>
      </c>
      <c r="C4933" t="s">
        <v>505</v>
      </c>
      <c r="D4933" t="s">
        <v>736</v>
      </c>
      <c r="E4933" t="s">
        <v>842</v>
      </c>
      <c r="F4933">
        <v>1</v>
      </c>
      <c r="G4933">
        <v>0.15</v>
      </c>
      <c r="H4933" t="s">
        <v>875</v>
      </c>
      <c r="I4933" s="4">
        <f>Table4[[#This Row],[Quantity]]*Table4[[#This Row],[UnitPrice]]</f>
        <v>123.19</v>
      </c>
      <c r="J4933" s="4">
        <f>Table4[[#This Row],[Gross Revenue]]*(1-Table4[[#This Row],[Discount]])</f>
        <v>104.7115</v>
      </c>
      <c r="K4933" s="4">
        <f>Table4[[#This Row],[Quantity]]*Table4[[#This Row],[CostPrice]]</f>
        <v>80.36</v>
      </c>
      <c r="L4933" s="4">
        <f>Table4[[#This Row],[Net Revenue]]-Table4[[#This Row],[Total Cost]]</f>
        <v>24.351500000000001</v>
      </c>
      <c r="M4933" t="str">
        <f>_xlfn.XLOOKUP(Table4[[#This Row],[ProductID]], Products!A:A,Products!B:B, "Not Found")</f>
        <v>Us Snacks</v>
      </c>
      <c r="N4933" t="str">
        <f>TEXT(Table4[[#This Row],[Date]], "mmm")</f>
        <v>Jul</v>
      </c>
      <c r="O4933" t="str">
        <f>TEXT(Table4[[#This Row],[Date]], "yyyy")</f>
        <v>2024</v>
      </c>
      <c r="P4933" t="str">
        <f>_xlfn.XLOOKUP(Table4[[#This Row],[ProductID]],Products!A:A,Products!C:C, "Not Found")</f>
        <v>Groceries</v>
      </c>
      <c r="Q4933" t="str">
        <f>_xlfn.XLOOKUP(Table4[[#This Row],[ProductID]],Products!A:A,Products!D:D,"Not Found")</f>
        <v>Snacks</v>
      </c>
      <c r="R4933">
        <f>_xlfn.XLOOKUP(Table4[[#This Row],[ProductID]],Products!A:A,Products!E:E,"Not Found")</f>
        <v>123.19</v>
      </c>
      <c r="S4933">
        <f>_xlfn.XLOOKUP(Table4[[#This Row],[ProductID]],Products!A:A,Products!F:F, "Not Found")</f>
        <v>80.36</v>
      </c>
      <c r="T4933" t="str">
        <f>_xlfn.XLOOKUP(Table4[[#This Row],[CustomerID]],Customers!A:A,Customers!D:D, "Not Found")</f>
        <v>M</v>
      </c>
      <c r="U4933" s="6">
        <f>_xlfn.XLOOKUP(Table4[[#This Row],[CustomerID]],Customers!A:A,Customers!E:E, "Not Found")</f>
        <v>21996</v>
      </c>
      <c r="V4933">
        <f ca="1">DATEDIF(Table4[[#This Row],[CustomerBirthday]], TODAY(), "Y")</f>
        <v>66</v>
      </c>
      <c r="W4933" t="str" cm="1">
        <f t="array" aca="1" ref="W4933" ca="1">_xlfn.IFS(Table4[[#This Row],[Age]]&lt;25, "Under 25",Table4[[#This Row],[Age]]=34, "25-34", Table4[[#This Row],[Age]]&lt;=49, "35-49", Table4[[#This Row],[Age]]&lt;=64, "50-64", Table4[[#This Row],[Age]]&gt;=65, "65+")</f>
        <v>65+</v>
      </c>
      <c r="X4933" t="str">
        <f>_xlfn.XLOOKUP(Table4[[#This Row],[StoreID]],Stores!A:A,Stores!B:B, "Not found")</f>
        <v>MegaMart Brianahaven</v>
      </c>
      <c r="Y4933" t="str">
        <f>_xlfn.XLOOKUP(Table4[[#This Row],[StoreID]],Stores!A:A,Stores!C:C, "Not Found")</f>
        <v>Brianahaven</v>
      </c>
      <c r="Z4933" t="str">
        <f>_xlfn.XLOOKUP(Table4[[#This Row],[StoreID]],Stores!A:A,Stores!D:D, "Not Found")</f>
        <v>North</v>
      </c>
    </row>
    <row r="4934" spans="1:26">
      <c r="A4934" t="s">
        <v>5800</v>
      </c>
      <c r="B4934" s="1">
        <v>45748</v>
      </c>
      <c r="C4934" t="s">
        <v>287</v>
      </c>
      <c r="D4934" t="s">
        <v>759</v>
      </c>
      <c r="E4934" t="s">
        <v>842</v>
      </c>
      <c r="F4934">
        <v>2</v>
      </c>
      <c r="G4934">
        <v>0.15</v>
      </c>
      <c r="H4934" t="s">
        <v>868</v>
      </c>
      <c r="I4934" s="4">
        <f>Table4[[#This Row],[Quantity]]*Table4[[#This Row],[UnitPrice]]</f>
        <v>2159.7800000000002</v>
      </c>
      <c r="J4934" s="4">
        <f>Table4[[#This Row],[Gross Revenue]]*(1-Table4[[#This Row],[Discount]])</f>
        <v>1835.8130000000001</v>
      </c>
      <c r="K4934" s="4">
        <f>Table4[[#This Row],[Quantity]]*Table4[[#This Row],[CostPrice]]</f>
        <v>1407.66</v>
      </c>
      <c r="L4934" s="4">
        <f>Table4[[#This Row],[Net Revenue]]-Table4[[#This Row],[Total Cost]]</f>
        <v>428.15300000000002</v>
      </c>
      <c r="M4934" t="str">
        <f>_xlfn.XLOOKUP(Table4[[#This Row],[ProductID]], Products!A:A,Products!B:B, "Not Found")</f>
        <v>Democratic Smartphone</v>
      </c>
      <c r="N4934" t="str">
        <f>TEXT(Table4[[#This Row],[Date]], "mmm")</f>
        <v>Apr</v>
      </c>
      <c r="O4934" t="str">
        <f>TEXT(Table4[[#This Row],[Date]], "yyyy")</f>
        <v>2025</v>
      </c>
      <c r="P4934" t="str">
        <f>_xlfn.XLOOKUP(Table4[[#This Row],[ProductID]],Products!A:A,Products!C:C, "Not Found")</f>
        <v>Electronics</v>
      </c>
      <c r="Q4934" t="str">
        <f>_xlfn.XLOOKUP(Table4[[#This Row],[ProductID]],Products!A:A,Products!D:D,"Not Found")</f>
        <v>Smartphone</v>
      </c>
      <c r="R4934">
        <f>_xlfn.XLOOKUP(Table4[[#This Row],[ProductID]],Products!A:A,Products!E:E,"Not Found")</f>
        <v>1079.8900000000001</v>
      </c>
      <c r="S4934">
        <f>_xlfn.XLOOKUP(Table4[[#This Row],[ProductID]],Products!A:A,Products!F:F, "Not Found")</f>
        <v>703.83</v>
      </c>
      <c r="T4934" t="str">
        <f>_xlfn.XLOOKUP(Table4[[#This Row],[CustomerID]],Customers!A:A,Customers!D:D, "Not Found")</f>
        <v>M</v>
      </c>
      <c r="U4934" s="6">
        <f>_xlfn.XLOOKUP(Table4[[#This Row],[CustomerID]],Customers!A:A,Customers!E:E, "Not Found")</f>
        <v>38700</v>
      </c>
      <c r="V4934">
        <f ca="1">DATEDIF(Table4[[#This Row],[CustomerBirthday]], TODAY(), "Y")</f>
        <v>20</v>
      </c>
      <c r="W4934" t="str" cm="1">
        <f t="array" aca="1" ref="W4934" ca="1">_xlfn.IFS(Table4[[#This Row],[Age]]&lt;25, "Under 25",Table4[[#This Row],[Age]]=34, "25-34", Table4[[#This Row],[Age]]&lt;=49, "35-49", Table4[[#This Row],[Age]]&lt;=64, "50-64", Table4[[#This Row],[Age]]&gt;=65, "65+")</f>
        <v>Under 25</v>
      </c>
      <c r="X4934" t="str">
        <f>_xlfn.XLOOKUP(Table4[[#This Row],[StoreID]],Stores!A:A,Stores!B:B, "Not found")</f>
        <v>MegaMart Brianahaven</v>
      </c>
      <c r="Y4934" t="str">
        <f>_xlfn.XLOOKUP(Table4[[#This Row],[StoreID]],Stores!A:A,Stores!C:C, "Not Found")</f>
        <v>Brianahaven</v>
      </c>
      <c r="Z4934" t="str">
        <f>_xlfn.XLOOKUP(Table4[[#This Row],[StoreID]],Stores!A:A,Stores!D:D, "Not Found")</f>
        <v>North</v>
      </c>
    </row>
    <row r="4935" spans="1:26">
      <c r="A4935" t="s">
        <v>5801</v>
      </c>
      <c r="B4935" s="1">
        <v>45313</v>
      </c>
      <c r="C4935" t="s">
        <v>24</v>
      </c>
      <c r="D4935" t="s">
        <v>776</v>
      </c>
      <c r="E4935" t="s">
        <v>835</v>
      </c>
      <c r="F4935">
        <v>2</v>
      </c>
      <c r="G4935">
        <v>0.1</v>
      </c>
      <c r="H4935" t="s">
        <v>875</v>
      </c>
      <c r="I4935" s="4">
        <f>Table4[[#This Row],[Quantity]]*Table4[[#This Row],[UnitPrice]]</f>
        <v>858.3</v>
      </c>
      <c r="J4935" s="4">
        <f>Table4[[#This Row],[Gross Revenue]]*(1-Table4[[#This Row],[Discount]])</f>
        <v>772.47</v>
      </c>
      <c r="K4935" s="4">
        <f>Table4[[#This Row],[Quantity]]*Table4[[#This Row],[CostPrice]]</f>
        <v>517.44000000000005</v>
      </c>
      <c r="L4935" s="4">
        <f>Table4[[#This Row],[Net Revenue]]-Table4[[#This Row],[Total Cost]]</f>
        <v>255.02999999999997</v>
      </c>
      <c r="M4935" t="str">
        <f>_xlfn.XLOOKUP(Table4[[#This Row],[ProductID]], Products!A:A,Products!B:B, "Not Found")</f>
        <v>Little Watches</v>
      </c>
      <c r="N4935" t="str">
        <f>TEXT(Table4[[#This Row],[Date]], "mmm")</f>
        <v>Jan</v>
      </c>
      <c r="O4935" t="str">
        <f>TEXT(Table4[[#This Row],[Date]], "yyyy")</f>
        <v>2024</v>
      </c>
      <c r="P4935" t="str">
        <f>_xlfn.XLOOKUP(Table4[[#This Row],[ProductID]],Products!A:A,Products!C:C, "Not Found")</f>
        <v>Fashion</v>
      </c>
      <c r="Q4935" t="str">
        <f>_xlfn.XLOOKUP(Table4[[#This Row],[ProductID]],Products!A:A,Products!D:D,"Not Found")</f>
        <v>Watches</v>
      </c>
      <c r="R4935">
        <f>_xlfn.XLOOKUP(Table4[[#This Row],[ProductID]],Products!A:A,Products!E:E,"Not Found")</f>
        <v>429.15</v>
      </c>
      <c r="S4935">
        <f>_xlfn.XLOOKUP(Table4[[#This Row],[ProductID]],Products!A:A,Products!F:F, "Not Found")</f>
        <v>258.72000000000003</v>
      </c>
      <c r="T4935" t="str">
        <f>_xlfn.XLOOKUP(Table4[[#This Row],[CustomerID]],Customers!A:A,Customers!D:D, "Not Found")</f>
        <v>M</v>
      </c>
      <c r="U4935" s="6">
        <f>_xlfn.XLOOKUP(Table4[[#This Row],[CustomerID]],Customers!A:A,Customers!E:E, "Not Found")</f>
        <v>33773</v>
      </c>
      <c r="V4935">
        <f ca="1">DATEDIF(Table4[[#This Row],[CustomerBirthday]], TODAY(), "Y")</f>
        <v>34</v>
      </c>
      <c r="W4935" t="str" cm="1">
        <f t="array" aca="1" ref="W4935" ca="1">_xlfn.IFS(Table4[[#This Row],[Age]]&lt;25, "Under 25",Table4[[#This Row],[Age]]=34, "25-34", Table4[[#This Row],[Age]]&lt;=49, "35-49", Table4[[#This Row],[Age]]&lt;=64, "50-64", Table4[[#This Row],[Age]]&gt;=65, "65+")</f>
        <v>25-34</v>
      </c>
      <c r="X4935" t="str">
        <f>_xlfn.XLOOKUP(Table4[[#This Row],[StoreID]],Stores!A:A,Stores!B:B, "Not found")</f>
        <v>MegaMart Peckmouth</v>
      </c>
      <c r="Y4935" t="str">
        <f>_xlfn.XLOOKUP(Table4[[#This Row],[StoreID]],Stores!A:A,Stores!C:C, "Not Found")</f>
        <v>Peckmouth</v>
      </c>
      <c r="Z4935" t="str">
        <f>_xlfn.XLOOKUP(Table4[[#This Row],[StoreID]],Stores!A:A,Stores!D:D, "Not Found")</f>
        <v>East</v>
      </c>
    </row>
    <row r="4936" spans="1:26">
      <c r="A4936" t="s">
        <v>5802</v>
      </c>
      <c r="B4936" s="1">
        <v>45712</v>
      </c>
      <c r="C4936" t="s">
        <v>355</v>
      </c>
      <c r="D4936" t="s">
        <v>810</v>
      </c>
      <c r="E4936" t="s">
        <v>846</v>
      </c>
      <c r="F4936">
        <v>3</v>
      </c>
      <c r="G4936">
        <v>0</v>
      </c>
      <c r="H4936" t="s">
        <v>875</v>
      </c>
      <c r="I4936" s="4">
        <f>Table4[[#This Row],[Quantity]]*Table4[[#This Row],[UnitPrice]]</f>
        <v>1360.8600000000001</v>
      </c>
      <c r="J4936" s="4">
        <f>Table4[[#This Row],[Gross Revenue]]*(1-Table4[[#This Row],[Discount]])</f>
        <v>1360.8600000000001</v>
      </c>
      <c r="K4936" s="4">
        <f>Table4[[#This Row],[Quantity]]*Table4[[#This Row],[CostPrice]]</f>
        <v>949.89</v>
      </c>
      <c r="L4936" s="4">
        <f>Table4[[#This Row],[Net Revenue]]-Table4[[#This Row],[Total Cost]]</f>
        <v>410.97000000000014</v>
      </c>
      <c r="M4936" t="str">
        <f>_xlfn.XLOOKUP(Table4[[#This Row],[ProductID]], Products!A:A,Products!B:B, "Not Found")</f>
        <v>Maybe Clothing</v>
      </c>
      <c r="N4936" t="str">
        <f>TEXT(Table4[[#This Row],[Date]], "mmm")</f>
        <v>Feb</v>
      </c>
      <c r="O4936" t="str">
        <f>TEXT(Table4[[#This Row],[Date]], "yyyy")</f>
        <v>2025</v>
      </c>
      <c r="P4936" t="str">
        <f>_xlfn.XLOOKUP(Table4[[#This Row],[ProductID]],Products!A:A,Products!C:C, "Not Found")</f>
        <v>Fashion</v>
      </c>
      <c r="Q4936" t="str">
        <f>_xlfn.XLOOKUP(Table4[[#This Row],[ProductID]],Products!A:A,Products!D:D,"Not Found")</f>
        <v>Clothing</v>
      </c>
      <c r="R4936">
        <f>_xlfn.XLOOKUP(Table4[[#This Row],[ProductID]],Products!A:A,Products!E:E,"Not Found")</f>
        <v>453.62</v>
      </c>
      <c r="S4936">
        <f>_xlfn.XLOOKUP(Table4[[#This Row],[ProductID]],Products!A:A,Products!F:F, "Not Found")</f>
        <v>316.63</v>
      </c>
      <c r="T4936" t="str">
        <f>_xlfn.XLOOKUP(Table4[[#This Row],[CustomerID]],Customers!A:A,Customers!D:D, "Not Found")</f>
        <v>M</v>
      </c>
      <c r="U4936" s="6">
        <f>_xlfn.XLOOKUP(Table4[[#This Row],[CustomerID]],Customers!A:A,Customers!E:E, "Not Found")</f>
        <v>22937</v>
      </c>
      <c r="V4936">
        <f ca="1">DATEDIF(Table4[[#This Row],[CustomerBirthday]], TODAY(), "Y")</f>
        <v>63</v>
      </c>
      <c r="W4936" t="str" cm="1">
        <f t="array" aca="1" ref="W4936" ca="1">_xlfn.IFS(Table4[[#This Row],[Age]]&lt;25, "Under 25",Table4[[#This Row],[Age]]=34, "25-34", Table4[[#This Row],[Age]]&lt;=49, "35-49", Table4[[#This Row],[Age]]&lt;=64, "50-64", Table4[[#This Row],[Age]]&gt;=65, "65+")</f>
        <v>50-64</v>
      </c>
      <c r="X4936" t="str">
        <f>_xlfn.XLOOKUP(Table4[[#This Row],[StoreID]],Stores!A:A,Stores!B:B, "Not found")</f>
        <v>MegaMart Johnmouth</v>
      </c>
      <c r="Y4936" t="str">
        <f>_xlfn.XLOOKUP(Table4[[#This Row],[StoreID]],Stores!A:A,Stores!C:C, "Not Found")</f>
        <v>Johnmouth</v>
      </c>
      <c r="Z4936" t="str">
        <f>_xlfn.XLOOKUP(Table4[[#This Row],[StoreID]],Stores!A:A,Stores!D:D, "Not Found")</f>
        <v>East</v>
      </c>
    </row>
    <row r="4937" spans="1:26">
      <c r="A4937" t="s">
        <v>5803</v>
      </c>
      <c r="B4937" s="1">
        <v>45353</v>
      </c>
      <c r="C4937" t="s">
        <v>362</v>
      </c>
      <c r="D4937" t="s">
        <v>780</v>
      </c>
      <c r="E4937" t="s">
        <v>835</v>
      </c>
      <c r="F4937">
        <v>1</v>
      </c>
      <c r="G4937">
        <v>0</v>
      </c>
      <c r="H4937" t="s">
        <v>868</v>
      </c>
      <c r="I4937" s="4">
        <f>Table4[[#This Row],[Quantity]]*Table4[[#This Row],[UnitPrice]]</f>
        <v>1272.23</v>
      </c>
      <c r="J4937" s="4">
        <f>Table4[[#This Row],[Gross Revenue]]*(1-Table4[[#This Row],[Discount]])</f>
        <v>1272.23</v>
      </c>
      <c r="K4937" s="4">
        <f>Table4[[#This Row],[Quantity]]*Table4[[#This Row],[CostPrice]]</f>
        <v>952.65</v>
      </c>
      <c r="L4937" s="4">
        <f>Table4[[#This Row],[Net Revenue]]-Table4[[#This Row],[Total Cost]]</f>
        <v>319.58000000000004</v>
      </c>
      <c r="M4937" t="str">
        <f>_xlfn.XLOOKUP(Table4[[#This Row],[ProductID]], Products!A:A,Products!B:B, "Not Found")</f>
        <v>Hospital Smartphone</v>
      </c>
      <c r="N4937" t="str">
        <f>TEXT(Table4[[#This Row],[Date]], "mmm")</f>
        <v>Mar</v>
      </c>
      <c r="O4937" t="str">
        <f>TEXT(Table4[[#This Row],[Date]], "yyyy")</f>
        <v>2024</v>
      </c>
      <c r="P4937" t="str">
        <f>_xlfn.XLOOKUP(Table4[[#This Row],[ProductID]],Products!A:A,Products!C:C, "Not Found")</f>
        <v>Electronics</v>
      </c>
      <c r="Q4937" t="str">
        <f>_xlfn.XLOOKUP(Table4[[#This Row],[ProductID]],Products!A:A,Products!D:D,"Not Found")</f>
        <v>Smartphone</v>
      </c>
      <c r="R4937">
        <f>_xlfn.XLOOKUP(Table4[[#This Row],[ProductID]],Products!A:A,Products!E:E,"Not Found")</f>
        <v>1272.23</v>
      </c>
      <c r="S4937">
        <f>_xlfn.XLOOKUP(Table4[[#This Row],[ProductID]],Products!A:A,Products!F:F, "Not Found")</f>
        <v>952.65</v>
      </c>
      <c r="T4937" t="str">
        <f>_xlfn.XLOOKUP(Table4[[#This Row],[CustomerID]],Customers!A:A,Customers!D:D, "Not Found")</f>
        <v>M</v>
      </c>
      <c r="U4937" s="6">
        <f>_xlfn.XLOOKUP(Table4[[#This Row],[CustomerID]],Customers!A:A,Customers!E:E, "Not Found")</f>
        <v>32514</v>
      </c>
      <c r="V4937">
        <f ca="1">DATEDIF(Table4[[#This Row],[CustomerBirthday]], TODAY(), "Y")</f>
        <v>37</v>
      </c>
      <c r="W4937" t="str" cm="1">
        <f t="array" aca="1" ref="W4937" ca="1">_xlfn.IFS(Table4[[#This Row],[Age]]&lt;25, "Under 25",Table4[[#This Row],[Age]]=34, "25-34", Table4[[#This Row],[Age]]&lt;=49, "35-49", Table4[[#This Row],[Age]]&lt;=64, "50-64", Table4[[#This Row],[Age]]&gt;=65, "65+")</f>
        <v>35-49</v>
      </c>
      <c r="X4937" t="str">
        <f>_xlfn.XLOOKUP(Table4[[#This Row],[StoreID]],Stores!A:A,Stores!B:B, "Not found")</f>
        <v>MegaMart Peckmouth</v>
      </c>
      <c r="Y4937" t="str">
        <f>_xlfn.XLOOKUP(Table4[[#This Row],[StoreID]],Stores!A:A,Stores!C:C, "Not Found")</f>
        <v>Peckmouth</v>
      </c>
      <c r="Z4937" t="str">
        <f>_xlfn.XLOOKUP(Table4[[#This Row],[StoreID]],Stores!A:A,Stores!D:D, "Not Found")</f>
        <v>East</v>
      </c>
    </row>
    <row r="4938" spans="1:26">
      <c r="A4938" t="s">
        <v>5804</v>
      </c>
      <c r="B4938" s="1">
        <v>45523</v>
      </c>
      <c r="C4938" t="s">
        <v>228</v>
      </c>
      <c r="D4938" t="s">
        <v>757</v>
      </c>
      <c r="E4938" t="s">
        <v>831</v>
      </c>
      <c r="F4938">
        <v>4</v>
      </c>
      <c r="G4938">
        <v>0.15</v>
      </c>
      <c r="H4938" t="s">
        <v>875</v>
      </c>
      <c r="I4938" s="4">
        <f>Table4[[#This Row],[Quantity]]*Table4[[#This Row],[UnitPrice]]</f>
        <v>4984.4399999999996</v>
      </c>
      <c r="J4938" s="4">
        <f>Table4[[#This Row],[Gross Revenue]]*(1-Table4[[#This Row],[Discount]])</f>
        <v>4236.7739999999994</v>
      </c>
      <c r="K4938" s="4">
        <f>Table4[[#This Row],[Quantity]]*Table4[[#This Row],[CostPrice]]</f>
        <v>3334.08</v>
      </c>
      <c r="L4938" s="4">
        <f>Table4[[#This Row],[Net Revenue]]-Table4[[#This Row],[Total Cost]]</f>
        <v>902.69399999999951</v>
      </c>
      <c r="M4938" t="str">
        <f>_xlfn.XLOOKUP(Table4[[#This Row],[ProductID]], Products!A:A,Products!B:B, "Not Found")</f>
        <v>Find Headphones</v>
      </c>
      <c r="N4938" t="str">
        <f>TEXT(Table4[[#This Row],[Date]], "mmm")</f>
        <v>Aug</v>
      </c>
      <c r="O4938" t="str">
        <f>TEXT(Table4[[#This Row],[Date]], "yyyy")</f>
        <v>2024</v>
      </c>
      <c r="P4938" t="str">
        <f>_xlfn.XLOOKUP(Table4[[#This Row],[ProductID]],Products!A:A,Products!C:C, "Not Found")</f>
        <v>Electronics</v>
      </c>
      <c r="Q4938" t="str">
        <f>_xlfn.XLOOKUP(Table4[[#This Row],[ProductID]],Products!A:A,Products!D:D,"Not Found")</f>
        <v>Headphones</v>
      </c>
      <c r="R4938">
        <f>_xlfn.XLOOKUP(Table4[[#This Row],[ProductID]],Products!A:A,Products!E:E,"Not Found")</f>
        <v>1246.1099999999999</v>
      </c>
      <c r="S4938">
        <f>_xlfn.XLOOKUP(Table4[[#This Row],[ProductID]],Products!A:A,Products!F:F, "Not Found")</f>
        <v>833.52</v>
      </c>
      <c r="T4938" t="str">
        <f>_xlfn.XLOOKUP(Table4[[#This Row],[CustomerID]],Customers!A:A,Customers!D:D, "Not Found")</f>
        <v>F</v>
      </c>
      <c r="U4938" s="6">
        <f>_xlfn.XLOOKUP(Table4[[#This Row],[CustomerID]],Customers!A:A,Customers!E:E, "Not Found")</f>
        <v>23142</v>
      </c>
      <c r="V4938">
        <f ca="1">DATEDIF(Table4[[#This Row],[CustomerBirthday]], TODAY(), "Y")</f>
        <v>63</v>
      </c>
      <c r="W4938" t="str" cm="1">
        <f t="array" aca="1" ref="W4938" ca="1">_xlfn.IFS(Table4[[#This Row],[Age]]&lt;25, "Under 25",Table4[[#This Row],[Age]]=34, "25-34", Table4[[#This Row],[Age]]&lt;=49, "35-49", Table4[[#This Row],[Age]]&lt;=64, "50-64", Table4[[#This Row],[Age]]&gt;=65, "65+")</f>
        <v>50-64</v>
      </c>
      <c r="X4938" t="str">
        <f>_xlfn.XLOOKUP(Table4[[#This Row],[StoreID]],Stores!A:A,Stores!B:B, "Not found")</f>
        <v>MegaMart Jimenezborough</v>
      </c>
      <c r="Y4938" t="str">
        <f>_xlfn.XLOOKUP(Table4[[#This Row],[StoreID]],Stores!A:A,Stores!C:C, "Not Found")</f>
        <v>Jimenezborough</v>
      </c>
      <c r="Z4938" t="str">
        <f>_xlfn.XLOOKUP(Table4[[#This Row],[StoreID]],Stores!A:A,Stores!D:D, "Not Found")</f>
        <v>South</v>
      </c>
    </row>
    <row r="4939" spans="1:26">
      <c r="A4939" t="s">
        <v>5805</v>
      </c>
      <c r="B4939" s="1">
        <v>45675</v>
      </c>
      <c r="C4939" t="s">
        <v>306</v>
      </c>
      <c r="D4939" t="s">
        <v>818</v>
      </c>
      <c r="E4939" t="s">
        <v>842</v>
      </c>
      <c r="F4939">
        <v>1</v>
      </c>
      <c r="G4939">
        <v>0.1</v>
      </c>
      <c r="H4939" t="s">
        <v>868</v>
      </c>
      <c r="I4939" s="4">
        <f>Table4[[#This Row],[Quantity]]*Table4[[#This Row],[UnitPrice]]</f>
        <v>1165.3699999999999</v>
      </c>
      <c r="J4939" s="4">
        <f>Table4[[#This Row],[Gross Revenue]]*(1-Table4[[#This Row],[Discount]])</f>
        <v>1048.8329999999999</v>
      </c>
      <c r="K4939" s="4">
        <f>Table4[[#This Row],[Quantity]]*Table4[[#This Row],[CostPrice]]</f>
        <v>926.55</v>
      </c>
      <c r="L4939" s="4">
        <f>Table4[[#This Row],[Net Revenue]]-Table4[[#This Row],[Total Cost]]</f>
        <v>122.2829999999999</v>
      </c>
      <c r="M4939" t="str">
        <f>_xlfn.XLOOKUP(Table4[[#This Row],[ProductID]], Products!A:A,Products!B:B, "Not Found")</f>
        <v>Nature Clothing</v>
      </c>
      <c r="N4939" t="str">
        <f>TEXT(Table4[[#This Row],[Date]], "mmm")</f>
        <v>Jan</v>
      </c>
      <c r="O4939" t="str">
        <f>TEXT(Table4[[#This Row],[Date]], "yyyy")</f>
        <v>2025</v>
      </c>
      <c r="P4939" t="str">
        <f>_xlfn.XLOOKUP(Table4[[#This Row],[ProductID]],Products!A:A,Products!C:C, "Not Found")</f>
        <v>Fashion</v>
      </c>
      <c r="Q4939" t="str">
        <f>_xlfn.XLOOKUP(Table4[[#This Row],[ProductID]],Products!A:A,Products!D:D,"Not Found")</f>
        <v>Clothing</v>
      </c>
      <c r="R4939">
        <f>_xlfn.XLOOKUP(Table4[[#This Row],[ProductID]],Products!A:A,Products!E:E,"Not Found")</f>
        <v>1165.3699999999999</v>
      </c>
      <c r="S4939">
        <f>_xlfn.XLOOKUP(Table4[[#This Row],[ProductID]],Products!A:A,Products!F:F, "Not Found")</f>
        <v>926.55</v>
      </c>
      <c r="T4939" t="str">
        <f>_xlfn.XLOOKUP(Table4[[#This Row],[CustomerID]],Customers!A:A,Customers!D:D, "Not Found")</f>
        <v>F</v>
      </c>
      <c r="U4939" s="6">
        <f>_xlfn.XLOOKUP(Table4[[#This Row],[CustomerID]],Customers!A:A,Customers!E:E, "Not Found")</f>
        <v>32344</v>
      </c>
      <c r="V4939">
        <f ca="1">DATEDIF(Table4[[#This Row],[CustomerBirthday]], TODAY(), "Y")</f>
        <v>38</v>
      </c>
      <c r="W4939" t="str" cm="1">
        <f t="array" aca="1" ref="W4939" ca="1">_xlfn.IFS(Table4[[#This Row],[Age]]&lt;25, "Under 25",Table4[[#This Row],[Age]]=34, "25-34", Table4[[#This Row],[Age]]&lt;=49, "35-49", Table4[[#This Row],[Age]]&lt;=64, "50-64", Table4[[#This Row],[Age]]&gt;=65, "65+")</f>
        <v>35-49</v>
      </c>
      <c r="X4939" t="str">
        <f>_xlfn.XLOOKUP(Table4[[#This Row],[StoreID]],Stores!A:A,Stores!B:B, "Not found")</f>
        <v>MegaMart Brianahaven</v>
      </c>
      <c r="Y4939" t="str">
        <f>_xlfn.XLOOKUP(Table4[[#This Row],[StoreID]],Stores!A:A,Stores!C:C, "Not Found")</f>
        <v>Brianahaven</v>
      </c>
      <c r="Z4939" t="str">
        <f>_xlfn.XLOOKUP(Table4[[#This Row],[StoreID]],Stores!A:A,Stores!D:D, "Not Found")</f>
        <v>North</v>
      </c>
    </row>
    <row r="4940" spans="1:26">
      <c r="A4940" t="s">
        <v>5806</v>
      </c>
      <c r="B4940" s="1">
        <v>45556</v>
      </c>
      <c r="C4940" t="s">
        <v>533</v>
      </c>
      <c r="D4940" t="s">
        <v>766</v>
      </c>
      <c r="E4940" t="s">
        <v>831</v>
      </c>
      <c r="F4940">
        <v>3</v>
      </c>
      <c r="G4940">
        <v>0.05</v>
      </c>
      <c r="H4940" t="s">
        <v>871</v>
      </c>
      <c r="I4940" s="4">
        <f>Table4[[#This Row],[Quantity]]*Table4[[#This Row],[UnitPrice]]</f>
        <v>3681.7200000000003</v>
      </c>
      <c r="J4940" s="4">
        <f>Table4[[#This Row],[Gross Revenue]]*(1-Table4[[#This Row],[Discount]])</f>
        <v>3497.634</v>
      </c>
      <c r="K4940" s="4">
        <f>Table4[[#This Row],[Quantity]]*Table4[[#This Row],[CostPrice]]</f>
        <v>2931.27</v>
      </c>
      <c r="L4940" s="4">
        <f>Table4[[#This Row],[Net Revenue]]-Table4[[#This Row],[Total Cost]]</f>
        <v>566.36400000000003</v>
      </c>
      <c r="M4940" t="str">
        <f>_xlfn.XLOOKUP(Table4[[#This Row],[ProductID]], Products!A:A,Products!B:B, "Not Found")</f>
        <v>Firm Dairy</v>
      </c>
      <c r="N4940" t="str">
        <f>TEXT(Table4[[#This Row],[Date]], "mmm")</f>
        <v>Sep</v>
      </c>
      <c r="O4940" t="str">
        <f>TEXT(Table4[[#This Row],[Date]], "yyyy")</f>
        <v>2024</v>
      </c>
      <c r="P4940" t="str">
        <f>_xlfn.XLOOKUP(Table4[[#This Row],[ProductID]],Products!A:A,Products!C:C, "Not Found")</f>
        <v>Groceries</v>
      </c>
      <c r="Q4940" t="str">
        <f>_xlfn.XLOOKUP(Table4[[#This Row],[ProductID]],Products!A:A,Products!D:D,"Not Found")</f>
        <v>Dairy</v>
      </c>
      <c r="R4940">
        <f>_xlfn.XLOOKUP(Table4[[#This Row],[ProductID]],Products!A:A,Products!E:E,"Not Found")</f>
        <v>1227.24</v>
      </c>
      <c r="S4940">
        <f>_xlfn.XLOOKUP(Table4[[#This Row],[ProductID]],Products!A:A,Products!F:F, "Not Found")</f>
        <v>977.09</v>
      </c>
      <c r="T4940" t="str">
        <f>_xlfn.XLOOKUP(Table4[[#This Row],[CustomerID]],Customers!A:A,Customers!D:D, "Not Found")</f>
        <v>F</v>
      </c>
      <c r="U4940" s="6">
        <f>_xlfn.XLOOKUP(Table4[[#This Row],[CustomerID]],Customers!A:A,Customers!E:E, "Not Found")</f>
        <v>24506</v>
      </c>
      <c r="V4940">
        <f ca="1">DATEDIF(Table4[[#This Row],[CustomerBirthday]], TODAY(), "Y")</f>
        <v>59</v>
      </c>
      <c r="W4940" t="str" cm="1">
        <f t="array" aca="1" ref="W4940" ca="1">_xlfn.IFS(Table4[[#This Row],[Age]]&lt;25, "Under 25",Table4[[#This Row],[Age]]=34, "25-34", Table4[[#This Row],[Age]]&lt;=49, "35-49", Table4[[#This Row],[Age]]&lt;=64, "50-64", Table4[[#This Row],[Age]]&gt;=65, "65+")</f>
        <v>50-64</v>
      </c>
      <c r="X4940" t="str">
        <f>_xlfn.XLOOKUP(Table4[[#This Row],[StoreID]],Stores!A:A,Stores!B:B, "Not found")</f>
        <v>MegaMart Jimenezborough</v>
      </c>
      <c r="Y4940" t="str">
        <f>_xlfn.XLOOKUP(Table4[[#This Row],[StoreID]],Stores!A:A,Stores!C:C, "Not Found")</f>
        <v>Jimenezborough</v>
      </c>
      <c r="Z4940" t="str">
        <f>_xlfn.XLOOKUP(Table4[[#This Row],[StoreID]],Stores!A:A,Stores!D:D, "Not Found")</f>
        <v>South</v>
      </c>
    </row>
    <row r="4941" spans="1:26">
      <c r="A4941" t="s">
        <v>5807</v>
      </c>
      <c r="B4941" s="1">
        <v>45715</v>
      </c>
      <c r="C4941" t="s">
        <v>250</v>
      </c>
      <c r="D4941" t="s">
        <v>772</v>
      </c>
      <c r="E4941" t="s">
        <v>839</v>
      </c>
      <c r="F4941">
        <v>1</v>
      </c>
      <c r="G4941">
        <v>0.05</v>
      </c>
      <c r="H4941" t="s">
        <v>871</v>
      </c>
      <c r="I4941" s="4">
        <f>Table4[[#This Row],[Quantity]]*Table4[[#This Row],[UnitPrice]]</f>
        <v>1878.47</v>
      </c>
      <c r="J4941" s="4">
        <f>Table4[[#This Row],[Gross Revenue]]*(1-Table4[[#This Row],[Discount]])</f>
        <v>1784.5464999999999</v>
      </c>
      <c r="K4941" s="4">
        <f>Table4[[#This Row],[Quantity]]*Table4[[#This Row],[CostPrice]]</f>
        <v>1014.91</v>
      </c>
      <c r="L4941" s="4">
        <f>Table4[[#This Row],[Net Revenue]]-Table4[[#This Row],[Total Cost]]</f>
        <v>769.63649999999996</v>
      </c>
      <c r="M4941" t="str">
        <f>_xlfn.XLOOKUP(Table4[[#This Row],[ProductID]], Products!A:A,Products!B:B, "Not Found")</f>
        <v>And Footwear</v>
      </c>
      <c r="N4941" t="str">
        <f>TEXT(Table4[[#This Row],[Date]], "mmm")</f>
        <v>Feb</v>
      </c>
      <c r="O4941" t="str">
        <f>TEXT(Table4[[#This Row],[Date]], "yyyy")</f>
        <v>2025</v>
      </c>
      <c r="P4941" t="str">
        <f>_xlfn.XLOOKUP(Table4[[#This Row],[ProductID]],Products!A:A,Products!C:C, "Not Found")</f>
        <v>Fashion</v>
      </c>
      <c r="Q4941" t="str">
        <f>_xlfn.XLOOKUP(Table4[[#This Row],[ProductID]],Products!A:A,Products!D:D,"Not Found")</f>
        <v>Footwear</v>
      </c>
      <c r="R4941">
        <f>_xlfn.XLOOKUP(Table4[[#This Row],[ProductID]],Products!A:A,Products!E:E,"Not Found")</f>
        <v>1878.47</v>
      </c>
      <c r="S4941">
        <f>_xlfn.XLOOKUP(Table4[[#This Row],[ProductID]],Products!A:A,Products!F:F, "Not Found")</f>
        <v>1014.91</v>
      </c>
      <c r="T4941" t="str">
        <f>_xlfn.XLOOKUP(Table4[[#This Row],[CustomerID]],Customers!A:A,Customers!D:D, "Not Found")</f>
        <v>F</v>
      </c>
      <c r="U4941" s="6">
        <f>_xlfn.XLOOKUP(Table4[[#This Row],[CustomerID]],Customers!A:A,Customers!E:E, "Not Found")</f>
        <v>31304</v>
      </c>
      <c r="V4941">
        <f ca="1">DATEDIF(Table4[[#This Row],[CustomerBirthday]], TODAY(), "Y")</f>
        <v>40</v>
      </c>
      <c r="W4941" t="str" cm="1">
        <f t="array" aca="1" ref="W4941" ca="1">_xlfn.IFS(Table4[[#This Row],[Age]]&lt;25, "Under 25",Table4[[#This Row],[Age]]=34, "25-34", Table4[[#This Row],[Age]]&lt;=49, "35-49", Table4[[#This Row],[Age]]&lt;=64, "50-64", Table4[[#This Row],[Age]]&gt;=65, "65+")</f>
        <v>35-49</v>
      </c>
      <c r="X4941" t="str">
        <f>_xlfn.XLOOKUP(Table4[[#This Row],[StoreID]],Stores!A:A,Stores!B:B, "Not found")</f>
        <v>MegaMart New Michele</v>
      </c>
      <c r="Y4941" t="str">
        <f>_xlfn.XLOOKUP(Table4[[#This Row],[StoreID]],Stores!A:A,Stores!C:C, "Not Found")</f>
        <v>New Michele</v>
      </c>
      <c r="Z4941" t="str">
        <f>_xlfn.XLOOKUP(Table4[[#This Row],[StoreID]],Stores!A:A,Stores!D:D, "Not Found")</f>
        <v>West</v>
      </c>
    </row>
    <row r="4942" spans="1:26">
      <c r="A4942" t="s">
        <v>5808</v>
      </c>
      <c r="B4942" s="1">
        <v>45667</v>
      </c>
      <c r="C4942" t="s">
        <v>549</v>
      </c>
      <c r="D4942" t="s">
        <v>782</v>
      </c>
      <c r="E4942" t="s">
        <v>839</v>
      </c>
      <c r="F4942">
        <v>3</v>
      </c>
      <c r="G4942">
        <v>0.15</v>
      </c>
      <c r="H4942" t="s">
        <v>865</v>
      </c>
      <c r="I4942" s="4">
        <f>Table4[[#This Row],[Quantity]]*Table4[[#This Row],[UnitPrice]]</f>
        <v>2021.34</v>
      </c>
      <c r="J4942" s="4">
        <f>Table4[[#This Row],[Gross Revenue]]*(1-Table4[[#This Row],[Discount]])</f>
        <v>1718.1389999999999</v>
      </c>
      <c r="K4942" s="4">
        <f>Table4[[#This Row],[Quantity]]*Table4[[#This Row],[CostPrice]]</f>
        <v>1089.99</v>
      </c>
      <c r="L4942" s="4">
        <f>Table4[[#This Row],[Net Revenue]]-Table4[[#This Row],[Total Cost]]</f>
        <v>628.14899999999989</v>
      </c>
      <c r="M4942" t="str">
        <f>_xlfn.XLOOKUP(Table4[[#This Row],[ProductID]], Products!A:A,Products!B:B, "Not Found")</f>
        <v>Deal Smartphone</v>
      </c>
      <c r="N4942" t="str">
        <f>TEXT(Table4[[#This Row],[Date]], "mmm")</f>
        <v>Jan</v>
      </c>
      <c r="O4942" t="str">
        <f>TEXT(Table4[[#This Row],[Date]], "yyyy")</f>
        <v>2025</v>
      </c>
      <c r="P4942" t="str">
        <f>_xlfn.XLOOKUP(Table4[[#This Row],[ProductID]],Products!A:A,Products!C:C, "Not Found")</f>
        <v>Electronics</v>
      </c>
      <c r="Q4942" t="str">
        <f>_xlfn.XLOOKUP(Table4[[#This Row],[ProductID]],Products!A:A,Products!D:D,"Not Found")</f>
        <v>Smartphone</v>
      </c>
      <c r="R4942">
        <f>_xlfn.XLOOKUP(Table4[[#This Row],[ProductID]],Products!A:A,Products!E:E,"Not Found")</f>
        <v>673.78</v>
      </c>
      <c r="S4942">
        <f>_xlfn.XLOOKUP(Table4[[#This Row],[ProductID]],Products!A:A,Products!F:F, "Not Found")</f>
        <v>363.33</v>
      </c>
      <c r="T4942" t="str">
        <f>_xlfn.XLOOKUP(Table4[[#This Row],[CustomerID]],Customers!A:A,Customers!D:D, "Not Found")</f>
        <v>M</v>
      </c>
      <c r="U4942" s="6">
        <f>_xlfn.XLOOKUP(Table4[[#This Row],[CustomerID]],Customers!A:A,Customers!E:E, "Not Found")</f>
        <v>31945</v>
      </c>
      <c r="V4942">
        <f ca="1">DATEDIF(Table4[[#This Row],[CustomerBirthday]], TODAY(), "Y")</f>
        <v>39</v>
      </c>
      <c r="W4942" t="str" cm="1">
        <f t="array" aca="1" ref="W4942" ca="1">_xlfn.IFS(Table4[[#This Row],[Age]]&lt;25, "Under 25",Table4[[#This Row],[Age]]=34, "25-34", Table4[[#This Row],[Age]]&lt;=49, "35-49", Table4[[#This Row],[Age]]&lt;=64, "50-64", Table4[[#This Row],[Age]]&gt;=65, "65+")</f>
        <v>35-49</v>
      </c>
      <c r="X4942" t="str">
        <f>_xlfn.XLOOKUP(Table4[[#This Row],[StoreID]],Stores!A:A,Stores!B:B, "Not found")</f>
        <v>MegaMart New Michele</v>
      </c>
      <c r="Y4942" t="str">
        <f>_xlfn.XLOOKUP(Table4[[#This Row],[StoreID]],Stores!A:A,Stores!C:C, "Not Found")</f>
        <v>New Michele</v>
      </c>
      <c r="Z4942" t="str">
        <f>_xlfn.XLOOKUP(Table4[[#This Row],[StoreID]],Stores!A:A,Stores!D:D, "Not Found")</f>
        <v>West</v>
      </c>
    </row>
    <row r="4943" spans="1:26">
      <c r="A4943" t="s">
        <v>5809</v>
      </c>
      <c r="B4943" s="1">
        <v>45295</v>
      </c>
      <c r="C4943" t="s">
        <v>63</v>
      </c>
      <c r="D4943" t="s">
        <v>814</v>
      </c>
      <c r="E4943" t="s">
        <v>842</v>
      </c>
      <c r="F4943">
        <v>3</v>
      </c>
      <c r="G4943">
        <v>0.1</v>
      </c>
      <c r="H4943" t="s">
        <v>871</v>
      </c>
      <c r="I4943" s="4">
        <f>Table4[[#This Row],[Quantity]]*Table4[[#This Row],[UnitPrice]]</f>
        <v>3859.6499999999996</v>
      </c>
      <c r="J4943" s="4">
        <f>Table4[[#This Row],[Gross Revenue]]*(1-Table4[[#This Row],[Discount]])</f>
        <v>3473.6849999999999</v>
      </c>
      <c r="K4943" s="4">
        <f>Table4[[#This Row],[Quantity]]*Table4[[#This Row],[CostPrice]]</f>
        <v>2392.62</v>
      </c>
      <c r="L4943" s="4">
        <f>Table4[[#This Row],[Net Revenue]]-Table4[[#This Row],[Total Cost]]</f>
        <v>1081.0650000000001</v>
      </c>
      <c r="M4943" t="str">
        <f>_xlfn.XLOOKUP(Table4[[#This Row],[ProductID]], Products!A:A,Products!B:B, "Not Found")</f>
        <v>Least Accessories</v>
      </c>
      <c r="N4943" t="str">
        <f>TEXT(Table4[[#This Row],[Date]], "mmm")</f>
        <v>Jan</v>
      </c>
      <c r="O4943" t="str">
        <f>TEXT(Table4[[#This Row],[Date]], "yyyy")</f>
        <v>2024</v>
      </c>
      <c r="P4943" t="str">
        <f>_xlfn.XLOOKUP(Table4[[#This Row],[ProductID]],Products!A:A,Products!C:C, "Not Found")</f>
        <v>Fashion</v>
      </c>
      <c r="Q4943" t="str">
        <f>_xlfn.XLOOKUP(Table4[[#This Row],[ProductID]],Products!A:A,Products!D:D,"Not Found")</f>
        <v>Accessories</v>
      </c>
      <c r="R4943">
        <f>_xlfn.XLOOKUP(Table4[[#This Row],[ProductID]],Products!A:A,Products!E:E,"Not Found")</f>
        <v>1286.55</v>
      </c>
      <c r="S4943">
        <f>_xlfn.XLOOKUP(Table4[[#This Row],[ProductID]],Products!A:A,Products!F:F, "Not Found")</f>
        <v>797.54</v>
      </c>
      <c r="T4943" t="str">
        <f>_xlfn.XLOOKUP(Table4[[#This Row],[CustomerID]],Customers!A:A,Customers!D:D, "Not Found")</f>
        <v>M</v>
      </c>
      <c r="U4943" s="6">
        <f>_xlfn.XLOOKUP(Table4[[#This Row],[CustomerID]],Customers!A:A,Customers!E:E, "Not Found")</f>
        <v>34315</v>
      </c>
      <c r="V4943">
        <f ca="1">DATEDIF(Table4[[#This Row],[CustomerBirthday]], TODAY(), "Y")</f>
        <v>32</v>
      </c>
      <c r="W4943" t="str" cm="1">
        <f t="array" aca="1" ref="W4943" ca="1">_xlfn.IFS(Table4[[#This Row],[Age]]&lt;25, "Under 25",Table4[[#This Row],[Age]]=34, "25-34", Table4[[#This Row],[Age]]&lt;=49, "35-49", Table4[[#This Row],[Age]]&lt;=64, "50-64", Table4[[#This Row],[Age]]&gt;=65, "65+")</f>
        <v>35-49</v>
      </c>
      <c r="X4943" t="str">
        <f>_xlfn.XLOOKUP(Table4[[#This Row],[StoreID]],Stores!A:A,Stores!B:B, "Not found")</f>
        <v>MegaMart Brianahaven</v>
      </c>
      <c r="Y4943" t="str">
        <f>_xlfn.XLOOKUP(Table4[[#This Row],[StoreID]],Stores!A:A,Stores!C:C, "Not Found")</f>
        <v>Brianahaven</v>
      </c>
      <c r="Z4943" t="str">
        <f>_xlfn.XLOOKUP(Table4[[#This Row],[StoreID]],Stores!A:A,Stores!D:D, "Not Found")</f>
        <v>North</v>
      </c>
    </row>
    <row r="4944" spans="1:26">
      <c r="A4944" t="s">
        <v>5810</v>
      </c>
      <c r="B4944" s="1">
        <v>45283</v>
      </c>
      <c r="C4944" t="s">
        <v>101</v>
      </c>
      <c r="D4944" t="s">
        <v>782</v>
      </c>
      <c r="E4944" t="s">
        <v>839</v>
      </c>
      <c r="F4944">
        <v>4</v>
      </c>
      <c r="G4944">
        <v>0</v>
      </c>
      <c r="H4944" t="s">
        <v>865</v>
      </c>
      <c r="I4944" s="4">
        <f>Table4[[#This Row],[Quantity]]*Table4[[#This Row],[UnitPrice]]</f>
        <v>2695.12</v>
      </c>
      <c r="J4944" s="4">
        <f>Table4[[#This Row],[Gross Revenue]]*(1-Table4[[#This Row],[Discount]])</f>
        <v>2695.12</v>
      </c>
      <c r="K4944" s="4">
        <f>Table4[[#This Row],[Quantity]]*Table4[[#This Row],[CostPrice]]</f>
        <v>1453.32</v>
      </c>
      <c r="L4944" s="4">
        <f>Table4[[#This Row],[Net Revenue]]-Table4[[#This Row],[Total Cost]]</f>
        <v>1241.8</v>
      </c>
      <c r="M4944" t="str">
        <f>_xlfn.XLOOKUP(Table4[[#This Row],[ProductID]], Products!A:A,Products!B:B, "Not Found")</f>
        <v>Deal Smartphone</v>
      </c>
      <c r="N4944" t="str">
        <f>TEXT(Table4[[#This Row],[Date]], "mmm")</f>
        <v>Dec</v>
      </c>
      <c r="O4944" t="str">
        <f>TEXT(Table4[[#This Row],[Date]], "yyyy")</f>
        <v>2023</v>
      </c>
      <c r="P4944" t="str">
        <f>_xlfn.XLOOKUP(Table4[[#This Row],[ProductID]],Products!A:A,Products!C:C, "Not Found")</f>
        <v>Electronics</v>
      </c>
      <c r="Q4944" t="str">
        <f>_xlfn.XLOOKUP(Table4[[#This Row],[ProductID]],Products!A:A,Products!D:D,"Not Found")</f>
        <v>Smartphone</v>
      </c>
      <c r="R4944">
        <f>_xlfn.XLOOKUP(Table4[[#This Row],[ProductID]],Products!A:A,Products!E:E,"Not Found")</f>
        <v>673.78</v>
      </c>
      <c r="S4944">
        <f>_xlfn.XLOOKUP(Table4[[#This Row],[ProductID]],Products!A:A,Products!F:F, "Not Found")</f>
        <v>363.33</v>
      </c>
      <c r="T4944" t="str">
        <f>_xlfn.XLOOKUP(Table4[[#This Row],[CustomerID]],Customers!A:A,Customers!D:D, "Not Found")</f>
        <v>F</v>
      </c>
      <c r="U4944" s="6">
        <f>_xlfn.XLOOKUP(Table4[[#This Row],[CustomerID]],Customers!A:A,Customers!E:E, "Not Found")</f>
        <v>26004</v>
      </c>
      <c r="V4944">
        <f ca="1">DATEDIF(Table4[[#This Row],[CustomerBirthday]], TODAY(), "Y")</f>
        <v>55</v>
      </c>
      <c r="W4944" t="str" cm="1">
        <f t="array" aca="1" ref="W4944" ca="1">_xlfn.IFS(Table4[[#This Row],[Age]]&lt;25, "Under 25",Table4[[#This Row],[Age]]=34, "25-34", Table4[[#This Row],[Age]]&lt;=49, "35-49", Table4[[#This Row],[Age]]&lt;=64, "50-64", Table4[[#This Row],[Age]]&gt;=65, "65+")</f>
        <v>50-64</v>
      </c>
      <c r="X4944" t="str">
        <f>_xlfn.XLOOKUP(Table4[[#This Row],[StoreID]],Stores!A:A,Stores!B:B, "Not found")</f>
        <v>MegaMart New Michele</v>
      </c>
      <c r="Y4944" t="str">
        <f>_xlfn.XLOOKUP(Table4[[#This Row],[StoreID]],Stores!A:A,Stores!C:C, "Not Found")</f>
        <v>New Michele</v>
      </c>
      <c r="Z4944" t="str">
        <f>_xlfn.XLOOKUP(Table4[[#This Row],[StoreID]],Stores!A:A,Stores!D:D, "Not Found")</f>
        <v>West</v>
      </c>
    </row>
    <row r="4945" spans="1:26">
      <c r="A4945" t="s">
        <v>5811</v>
      </c>
      <c r="B4945" s="1">
        <v>45302</v>
      </c>
      <c r="C4945" t="s">
        <v>657</v>
      </c>
      <c r="D4945" t="s">
        <v>820</v>
      </c>
      <c r="E4945" t="s">
        <v>842</v>
      </c>
      <c r="F4945">
        <v>1</v>
      </c>
      <c r="G4945">
        <v>0</v>
      </c>
      <c r="H4945" t="s">
        <v>868</v>
      </c>
      <c r="I4945" s="4">
        <f>Table4[[#This Row],[Quantity]]*Table4[[#This Row],[UnitPrice]]</f>
        <v>1197.18</v>
      </c>
      <c r="J4945" s="4">
        <f>Table4[[#This Row],[Gross Revenue]]*(1-Table4[[#This Row],[Discount]])</f>
        <v>1197.18</v>
      </c>
      <c r="K4945" s="4">
        <f>Table4[[#This Row],[Quantity]]*Table4[[#This Row],[CostPrice]]</f>
        <v>722.74</v>
      </c>
      <c r="L4945" s="4">
        <f>Table4[[#This Row],[Net Revenue]]-Table4[[#This Row],[Total Cost]]</f>
        <v>474.44000000000005</v>
      </c>
      <c r="M4945" t="str">
        <f>_xlfn.XLOOKUP(Table4[[#This Row],[ProductID]], Products!A:A,Products!B:B, "Not Found")</f>
        <v>Or Smartphone</v>
      </c>
      <c r="N4945" t="str">
        <f>TEXT(Table4[[#This Row],[Date]], "mmm")</f>
        <v>Jan</v>
      </c>
      <c r="O4945" t="str">
        <f>TEXT(Table4[[#This Row],[Date]], "yyyy")</f>
        <v>2024</v>
      </c>
      <c r="P4945" t="str">
        <f>_xlfn.XLOOKUP(Table4[[#This Row],[ProductID]],Products!A:A,Products!C:C, "Not Found")</f>
        <v>Electronics</v>
      </c>
      <c r="Q4945" t="str">
        <f>_xlfn.XLOOKUP(Table4[[#This Row],[ProductID]],Products!A:A,Products!D:D,"Not Found")</f>
        <v>Smartphone</v>
      </c>
      <c r="R4945">
        <f>_xlfn.XLOOKUP(Table4[[#This Row],[ProductID]],Products!A:A,Products!E:E,"Not Found")</f>
        <v>1197.18</v>
      </c>
      <c r="S4945">
        <f>_xlfn.XLOOKUP(Table4[[#This Row],[ProductID]],Products!A:A,Products!F:F, "Not Found")</f>
        <v>722.74</v>
      </c>
      <c r="T4945" t="str">
        <f>_xlfn.XLOOKUP(Table4[[#This Row],[CustomerID]],Customers!A:A,Customers!D:D, "Not Found")</f>
        <v>F</v>
      </c>
      <c r="U4945" s="6">
        <f>_xlfn.XLOOKUP(Table4[[#This Row],[CustomerID]],Customers!A:A,Customers!E:E, "Not Found")</f>
        <v>22041</v>
      </c>
      <c r="V4945">
        <f ca="1">DATEDIF(Table4[[#This Row],[CustomerBirthday]], TODAY(), "Y")</f>
        <v>66</v>
      </c>
      <c r="W4945" t="str" cm="1">
        <f t="array" aca="1" ref="W4945" ca="1">_xlfn.IFS(Table4[[#This Row],[Age]]&lt;25, "Under 25",Table4[[#This Row],[Age]]=34, "25-34", Table4[[#This Row],[Age]]&lt;=49, "35-49", Table4[[#This Row],[Age]]&lt;=64, "50-64", Table4[[#This Row],[Age]]&gt;=65, "65+")</f>
        <v>65+</v>
      </c>
      <c r="X4945" t="str">
        <f>_xlfn.XLOOKUP(Table4[[#This Row],[StoreID]],Stores!A:A,Stores!B:B, "Not found")</f>
        <v>MegaMart Brianahaven</v>
      </c>
      <c r="Y4945" t="str">
        <f>_xlfn.XLOOKUP(Table4[[#This Row],[StoreID]],Stores!A:A,Stores!C:C, "Not Found")</f>
        <v>Brianahaven</v>
      </c>
      <c r="Z4945" t="str">
        <f>_xlfn.XLOOKUP(Table4[[#This Row],[StoreID]],Stores!A:A,Stores!D:D, "Not Found")</f>
        <v>North</v>
      </c>
    </row>
    <row r="4946" spans="1:26">
      <c r="A4946" t="s">
        <v>5812</v>
      </c>
      <c r="B4946" s="1">
        <v>45242</v>
      </c>
      <c r="C4946" t="s">
        <v>419</v>
      </c>
      <c r="D4946" t="s">
        <v>800</v>
      </c>
      <c r="E4946" t="s">
        <v>839</v>
      </c>
      <c r="F4946">
        <v>4</v>
      </c>
      <c r="G4946">
        <v>0.05</v>
      </c>
      <c r="H4946" t="s">
        <v>868</v>
      </c>
      <c r="I4946" s="4">
        <f>Table4[[#This Row],[Quantity]]*Table4[[#This Row],[UnitPrice]]</f>
        <v>7810.6</v>
      </c>
      <c r="J4946" s="4">
        <f>Table4[[#This Row],[Gross Revenue]]*(1-Table4[[#This Row],[Discount]])</f>
        <v>7420.07</v>
      </c>
      <c r="K4946" s="4">
        <f>Table4[[#This Row],[Quantity]]*Table4[[#This Row],[CostPrice]]</f>
        <v>5805.08</v>
      </c>
      <c r="L4946" s="4">
        <f>Table4[[#This Row],[Net Revenue]]-Table4[[#This Row],[Total Cost]]</f>
        <v>1614.9899999999998</v>
      </c>
      <c r="M4946" t="str">
        <f>_xlfn.XLOOKUP(Table4[[#This Row],[ProductID]], Products!A:A,Products!B:B, "Not Found")</f>
        <v>Book Television</v>
      </c>
      <c r="N4946" t="str">
        <f>TEXT(Table4[[#This Row],[Date]], "mmm")</f>
        <v>Nov</v>
      </c>
      <c r="O4946" t="str">
        <f>TEXT(Table4[[#This Row],[Date]], "yyyy")</f>
        <v>2023</v>
      </c>
      <c r="P4946" t="str">
        <f>_xlfn.XLOOKUP(Table4[[#This Row],[ProductID]],Products!A:A,Products!C:C, "Not Found")</f>
        <v>Electronics</v>
      </c>
      <c r="Q4946" t="str">
        <f>_xlfn.XLOOKUP(Table4[[#This Row],[ProductID]],Products!A:A,Products!D:D,"Not Found")</f>
        <v>Television</v>
      </c>
      <c r="R4946">
        <f>_xlfn.XLOOKUP(Table4[[#This Row],[ProductID]],Products!A:A,Products!E:E,"Not Found")</f>
        <v>1952.65</v>
      </c>
      <c r="S4946">
        <f>_xlfn.XLOOKUP(Table4[[#This Row],[ProductID]],Products!A:A,Products!F:F, "Not Found")</f>
        <v>1451.27</v>
      </c>
      <c r="T4946" t="str">
        <f>_xlfn.XLOOKUP(Table4[[#This Row],[CustomerID]],Customers!A:A,Customers!D:D, "Not Found")</f>
        <v>F</v>
      </c>
      <c r="U4946" s="6">
        <f>_xlfn.XLOOKUP(Table4[[#This Row],[CustomerID]],Customers!A:A,Customers!E:E, "Not Found")</f>
        <v>30679</v>
      </c>
      <c r="V4946">
        <f ca="1">DATEDIF(Table4[[#This Row],[CustomerBirthday]], TODAY(), "Y")</f>
        <v>42</v>
      </c>
      <c r="W4946" t="str" cm="1">
        <f t="array" aca="1" ref="W4946" ca="1">_xlfn.IFS(Table4[[#This Row],[Age]]&lt;25, "Under 25",Table4[[#This Row],[Age]]=34, "25-34", Table4[[#This Row],[Age]]&lt;=49, "35-49", Table4[[#This Row],[Age]]&lt;=64, "50-64", Table4[[#This Row],[Age]]&gt;=65, "65+")</f>
        <v>35-49</v>
      </c>
      <c r="X4946" t="str">
        <f>_xlfn.XLOOKUP(Table4[[#This Row],[StoreID]],Stores!A:A,Stores!B:B, "Not found")</f>
        <v>MegaMart New Michele</v>
      </c>
      <c r="Y4946" t="str">
        <f>_xlfn.XLOOKUP(Table4[[#This Row],[StoreID]],Stores!A:A,Stores!C:C, "Not Found")</f>
        <v>New Michele</v>
      </c>
      <c r="Z4946" t="str">
        <f>_xlfn.XLOOKUP(Table4[[#This Row],[StoreID]],Stores!A:A,Stores!D:D, "Not Found")</f>
        <v>West</v>
      </c>
    </row>
    <row r="4947" spans="1:26">
      <c r="A4947" t="s">
        <v>5813</v>
      </c>
      <c r="B4947" s="1">
        <v>45653</v>
      </c>
      <c r="C4947" t="s">
        <v>320</v>
      </c>
      <c r="D4947" t="s">
        <v>812</v>
      </c>
      <c r="E4947" t="s">
        <v>842</v>
      </c>
      <c r="F4947">
        <v>1</v>
      </c>
      <c r="G4947">
        <v>0.05</v>
      </c>
      <c r="H4947" t="s">
        <v>871</v>
      </c>
      <c r="I4947" s="4">
        <f>Table4[[#This Row],[Quantity]]*Table4[[#This Row],[UnitPrice]]</f>
        <v>564.41999999999996</v>
      </c>
      <c r="J4947" s="4">
        <f>Table4[[#This Row],[Gross Revenue]]*(1-Table4[[#This Row],[Discount]])</f>
        <v>536.19899999999996</v>
      </c>
      <c r="K4947" s="4">
        <f>Table4[[#This Row],[Quantity]]*Table4[[#This Row],[CostPrice]]</f>
        <v>293.95999999999998</v>
      </c>
      <c r="L4947" s="4">
        <f>Table4[[#This Row],[Net Revenue]]-Table4[[#This Row],[Total Cost]]</f>
        <v>242.23899999999998</v>
      </c>
      <c r="M4947" t="str">
        <f>_xlfn.XLOOKUP(Table4[[#This Row],[ProductID]], Products!A:A,Products!B:B, "Not Found")</f>
        <v>Soon Accessories</v>
      </c>
      <c r="N4947" t="str">
        <f>TEXT(Table4[[#This Row],[Date]], "mmm")</f>
        <v>Dec</v>
      </c>
      <c r="O4947" t="str">
        <f>TEXT(Table4[[#This Row],[Date]], "yyyy")</f>
        <v>2024</v>
      </c>
      <c r="P4947" t="str">
        <f>_xlfn.XLOOKUP(Table4[[#This Row],[ProductID]],Products!A:A,Products!C:C, "Not Found")</f>
        <v>Fashion</v>
      </c>
      <c r="Q4947" t="str">
        <f>_xlfn.XLOOKUP(Table4[[#This Row],[ProductID]],Products!A:A,Products!D:D,"Not Found")</f>
        <v>Accessories</v>
      </c>
      <c r="R4947">
        <f>_xlfn.XLOOKUP(Table4[[#This Row],[ProductID]],Products!A:A,Products!E:E,"Not Found")</f>
        <v>564.41999999999996</v>
      </c>
      <c r="S4947">
        <f>_xlfn.XLOOKUP(Table4[[#This Row],[ProductID]],Products!A:A,Products!F:F, "Not Found")</f>
        <v>293.95999999999998</v>
      </c>
      <c r="T4947" t="str">
        <f>_xlfn.XLOOKUP(Table4[[#This Row],[CustomerID]],Customers!A:A,Customers!D:D, "Not Found")</f>
        <v>M</v>
      </c>
      <c r="U4947" s="6">
        <f>_xlfn.XLOOKUP(Table4[[#This Row],[CustomerID]],Customers!A:A,Customers!E:E, "Not Found")</f>
        <v>28937</v>
      </c>
      <c r="V4947">
        <f ca="1">DATEDIF(Table4[[#This Row],[CustomerBirthday]], TODAY(), "Y")</f>
        <v>47</v>
      </c>
      <c r="W4947" t="str" cm="1">
        <f t="array" aca="1" ref="W4947" ca="1">_xlfn.IFS(Table4[[#This Row],[Age]]&lt;25, "Under 25",Table4[[#This Row],[Age]]=34, "25-34", Table4[[#This Row],[Age]]&lt;=49, "35-49", Table4[[#This Row],[Age]]&lt;=64, "50-64", Table4[[#This Row],[Age]]&gt;=65, "65+")</f>
        <v>35-49</v>
      </c>
      <c r="X4947" t="str">
        <f>_xlfn.XLOOKUP(Table4[[#This Row],[StoreID]],Stores!A:A,Stores!B:B, "Not found")</f>
        <v>MegaMart Brianahaven</v>
      </c>
      <c r="Y4947" t="str">
        <f>_xlfn.XLOOKUP(Table4[[#This Row],[StoreID]],Stores!A:A,Stores!C:C, "Not Found")</f>
        <v>Brianahaven</v>
      </c>
      <c r="Z4947" t="str">
        <f>_xlfn.XLOOKUP(Table4[[#This Row],[StoreID]],Stores!A:A,Stores!D:D, "Not Found")</f>
        <v>North</v>
      </c>
    </row>
    <row r="4948" spans="1:26">
      <c r="A4948" t="s">
        <v>5814</v>
      </c>
      <c r="B4948" s="1">
        <v>45899</v>
      </c>
      <c r="C4948" t="s">
        <v>313</v>
      </c>
      <c r="D4948" t="s">
        <v>747</v>
      </c>
      <c r="E4948" t="s">
        <v>846</v>
      </c>
      <c r="F4948">
        <v>4</v>
      </c>
      <c r="G4948">
        <v>0.1</v>
      </c>
      <c r="H4948" t="s">
        <v>868</v>
      </c>
      <c r="I4948" s="4">
        <f>Table4[[#This Row],[Quantity]]*Table4[[#This Row],[UnitPrice]]</f>
        <v>4539.2</v>
      </c>
      <c r="J4948" s="4">
        <f>Table4[[#This Row],[Gross Revenue]]*(1-Table4[[#This Row],[Discount]])</f>
        <v>4085.2799999999997</v>
      </c>
      <c r="K4948" s="4">
        <f>Table4[[#This Row],[Quantity]]*Table4[[#This Row],[CostPrice]]</f>
        <v>2700.4</v>
      </c>
      <c r="L4948" s="4">
        <f>Table4[[#This Row],[Net Revenue]]-Table4[[#This Row],[Total Cost]]</f>
        <v>1384.8799999999997</v>
      </c>
      <c r="M4948" t="str">
        <f>_xlfn.XLOOKUP(Table4[[#This Row],[ProductID]], Products!A:A,Products!B:B, "Not Found")</f>
        <v>World Watches</v>
      </c>
      <c r="N4948" t="str">
        <f>TEXT(Table4[[#This Row],[Date]], "mmm")</f>
        <v>Aug</v>
      </c>
      <c r="O4948" t="str">
        <f>TEXT(Table4[[#This Row],[Date]], "yyyy")</f>
        <v>2025</v>
      </c>
      <c r="P4948" t="str">
        <f>_xlfn.XLOOKUP(Table4[[#This Row],[ProductID]],Products!A:A,Products!C:C, "Not Found")</f>
        <v>Fashion</v>
      </c>
      <c r="Q4948" t="str">
        <f>_xlfn.XLOOKUP(Table4[[#This Row],[ProductID]],Products!A:A,Products!D:D,"Not Found")</f>
        <v>Watches</v>
      </c>
      <c r="R4948">
        <f>_xlfn.XLOOKUP(Table4[[#This Row],[ProductID]],Products!A:A,Products!E:E,"Not Found")</f>
        <v>1134.8</v>
      </c>
      <c r="S4948">
        <f>_xlfn.XLOOKUP(Table4[[#This Row],[ProductID]],Products!A:A,Products!F:F, "Not Found")</f>
        <v>675.1</v>
      </c>
      <c r="T4948" t="str">
        <f>_xlfn.XLOOKUP(Table4[[#This Row],[CustomerID]],Customers!A:A,Customers!D:D, "Not Found")</f>
        <v>F</v>
      </c>
      <c r="U4948" s="6">
        <f>_xlfn.XLOOKUP(Table4[[#This Row],[CustomerID]],Customers!A:A,Customers!E:E, "Not Found")</f>
        <v>29674</v>
      </c>
      <c r="V4948">
        <f ca="1">DATEDIF(Table4[[#This Row],[CustomerBirthday]], TODAY(), "Y")</f>
        <v>45</v>
      </c>
      <c r="W4948" t="str" cm="1">
        <f t="array" aca="1" ref="W4948" ca="1">_xlfn.IFS(Table4[[#This Row],[Age]]&lt;25, "Under 25",Table4[[#This Row],[Age]]=34, "25-34", Table4[[#This Row],[Age]]&lt;=49, "35-49", Table4[[#This Row],[Age]]&lt;=64, "50-64", Table4[[#This Row],[Age]]&gt;=65, "65+")</f>
        <v>35-49</v>
      </c>
      <c r="X4948" t="str">
        <f>_xlfn.XLOOKUP(Table4[[#This Row],[StoreID]],Stores!A:A,Stores!B:B, "Not found")</f>
        <v>MegaMart Johnmouth</v>
      </c>
      <c r="Y4948" t="str">
        <f>_xlfn.XLOOKUP(Table4[[#This Row],[StoreID]],Stores!A:A,Stores!C:C, "Not Found")</f>
        <v>Johnmouth</v>
      </c>
      <c r="Z4948" t="str">
        <f>_xlfn.XLOOKUP(Table4[[#This Row],[StoreID]],Stores!A:A,Stores!D:D, "Not Found")</f>
        <v>East</v>
      </c>
    </row>
    <row r="4949" spans="1:26">
      <c r="A4949" t="s">
        <v>5815</v>
      </c>
      <c r="B4949" s="1">
        <v>45681</v>
      </c>
      <c r="C4949" t="s">
        <v>382</v>
      </c>
      <c r="D4949" t="s">
        <v>755</v>
      </c>
      <c r="E4949" t="s">
        <v>846</v>
      </c>
      <c r="F4949">
        <v>1</v>
      </c>
      <c r="G4949">
        <v>0.1</v>
      </c>
      <c r="H4949" t="s">
        <v>868</v>
      </c>
      <c r="I4949" s="4">
        <f>Table4[[#This Row],[Quantity]]*Table4[[#This Row],[UnitPrice]]</f>
        <v>1858.75</v>
      </c>
      <c r="J4949" s="4">
        <f>Table4[[#This Row],[Gross Revenue]]*(1-Table4[[#This Row],[Discount]])</f>
        <v>1672.875</v>
      </c>
      <c r="K4949" s="4">
        <f>Table4[[#This Row],[Quantity]]*Table4[[#This Row],[CostPrice]]</f>
        <v>1451.16</v>
      </c>
      <c r="L4949" s="4">
        <f>Table4[[#This Row],[Net Revenue]]-Table4[[#This Row],[Total Cost]]</f>
        <v>221.71499999999992</v>
      </c>
      <c r="M4949" t="str">
        <f>_xlfn.XLOOKUP(Table4[[#This Row],[ProductID]], Products!A:A,Products!B:B, "Not Found")</f>
        <v>House Accessories</v>
      </c>
      <c r="N4949" t="str">
        <f>TEXT(Table4[[#This Row],[Date]], "mmm")</f>
        <v>Jan</v>
      </c>
      <c r="O4949" t="str">
        <f>TEXT(Table4[[#This Row],[Date]], "yyyy")</f>
        <v>2025</v>
      </c>
      <c r="P4949" t="str">
        <f>_xlfn.XLOOKUP(Table4[[#This Row],[ProductID]],Products!A:A,Products!C:C, "Not Found")</f>
        <v>Fashion</v>
      </c>
      <c r="Q4949" t="str">
        <f>_xlfn.XLOOKUP(Table4[[#This Row],[ProductID]],Products!A:A,Products!D:D,"Not Found")</f>
        <v>Accessories</v>
      </c>
      <c r="R4949">
        <f>_xlfn.XLOOKUP(Table4[[#This Row],[ProductID]],Products!A:A,Products!E:E,"Not Found")</f>
        <v>1858.75</v>
      </c>
      <c r="S4949">
        <f>_xlfn.XLOOKUP(Table4[[#This Row],[ProductID]],Products!A:A,Products!F:F, "Not Found")</f>
        <v>1451.16</v>
      </c>
      <c r="T4949" t="str">
        <f>_xlfn.XLOOKUP(Table4[[#This Row],[CustomerID]],Customers!A:A,Customers!D:D, "Not Found")</f>
        <v>F</v>
      </c>
      <c r="U4949" s="6">
        <f>_xlfn.XLOOKUP(Table4[[#This Row],[CustomerID]],Customers!A:A,Customers!E:E, "Not Found")</f>
        <v>35236</v>
      </c>
      <c r="V4949">
        <f ca="1">DATEDIF(Table4[[#This Row],[CustomerBirthday]], TODAY(), "Y")</f>
        <v>30</v>
      </c>
      <c r="W4949" t="str" cm="1">
        <f t="array" aca="1" ref="W4949" ca="1">_xlfn.IFS(Table4[[#This Row],[Age]]&lt;25, "Under 25",Table4[[#This Row],[Age]]=34, "25-34", Table4[[#This Row],[Age]]&lt;=49, "35-49", Table4[[#This Row],[Age]]&lt;=64, "50-64", Table4[[#This Row],[Age]]&gt;=65, "65+")</f>
        <v>35-49</v>
      </c>
      <c r="X4949" t="str">
        <f>_xlfn.XLOOKUP(Table4[[#This Row],[StoreID]],Stores!A:A,Stores!B:B, "Not found")</f>
        <v>MegaMart Johnmouth</v>
      </c>
      <c r="Y4949" t="str">
        <f>_xlfn.XLOOKUP(Table4[[#This Row],[StoreID]],Stores!A:A,Stores!C:C, "Not Found")</f>
        <v>Johnmouth</v>
      </c>
      <c r="Z4949" t="str">
        <f>_xlfn.XLOOKUP(Table4[[#This Row],[StoreID]],Stores!A:A,Stores!D:D, "Not Found")</f>
        <v>East</v>
      </c>
    </row>
    <row r="4950" spans="1:26">
      <c r="A4950" t="s">
        <v>5816</v>
      </c>
      <c r="B4950" s="1">
        <v>45422</v>
      </c>
      <c r="C4950" t="s">
        <v>55</v>
      </c>
      <c r="D4950" t="s">
        <v>711</v>
      </c>
      <c r="E4950" t="s">
        <v>835</v>
      </c>
      <c r="F4950">
        <v>2</v>
      </c>
      <c r="G4950">
        <v>0.15</v>
      </c>
      <c r="H4950" t="s">
        <v>868</v>
      </c>
      <c r="I4950" s="4">
        <f>Table4[[#This Row],[Quantity]]*Table4[[#This Row],[UnitPrice]]</f>
        <v>3347.38</v>
      </c>
      <c r="J4950" s="4">
        <f>Table4[[#This Row],[Gross Revenue]]*(1-Table4[[#This Row],[Discount]])</f>
        <v>2845.2730000000001</v>
      </c>
      <c r="K4950" s="4">
        <f>Table4[[#This Row],[Quantity]]*Table4[[#This Row],[CostPrice]]</f>
        <v>2646.76</v>
      </c>
      <c r="L4950" s="4">
        <f>Table4[[#This Row],[Net Revenue]]-Table4[[#This Row],[Total Cost]]</f>
        <v>198.51299999999992</v>
      </c>
      <c r="M4950" t="str">
        <f>_xlfn.XLOOKUP(Table4[[#This Row],[ProductID]], Products!A:A,Products!B:B, "Not Found")</f>
        <v>Like Camera</v>
      </c>
      <c r="N4950" t="str">
        <f>TEXT(Table4[[#This Row],[Date]], "mmm")</f>
        <v>May</v>
      </c>
      <c r="O4950" t="str">
        <f>TEXT(Table4[[#This Row],[Date]], "yyyy")</f>
        <v>2024</v>
      </c>
      <c r="P4950" t="str">
        <f>_xlfn.XLOOKUP(Table4[[#This Row],[ProductID]],Products!A:A,Products!C:C, "Not Found")</f>
        <v>Electronics</v>
      </c>
      <c r="Q4950" t="str">
        <f>_xlfn.XLOOKUP(Table4[[#This Row],[ProductID]],Products!A:A,Products!D:D,"Not Found")</f>
        <v>Camera</v>
      </c>
      <c r="R4950">
        <f>_xlfn.XLOOKUP(Table4[[#This Row],[ProductID]],Products!A:A,Products!E:E,"Not Found")</f>
        <v>1673.69</v>
      </c>
      <c r="S4950">
        <f>_xlfn.XLOOKUP(Table4[[#This Row],[ProductID]],Products!A:A,Products!F:F, "Not Found")</f>
        <v>1323.38</v>
      </c>
      <c r="T4950" t="str">
        <f>_xlfn.XLOOKUP(Table4[[#This Row],[CustomerID]],Customers!A:A,Customers!D:D, "Not Found")</f>
        <v>M</v>
      </c>
      <c r="U4950" s="6">
        <f>_xlfn.XLOOKUP(Table4[[#This Row],[CustomerID]],Customers!A:A,Customers!E:E, "Not Found")</f>
        <v>20117</v>
      </c>
      <c r="V4950">
        <f ca="1">DATEDIF(Table4[[#This Row],[CustomerBirthday]], TODAY(), "Y")</f>
        <v>71</v>
      </c>
      <c r="W4950" t="str" cm="1">
        <f t="array" aca="1" ref="W4950" ca="1">_xlfn.IFS(Table4[[#This Row],[Age]]&lt;25, "Under 25",Table4[[#This Row],[Age]]=34, "25-34", Table4[[#This Row],[Age]]&lt;=49, "35-49", Table4[[#This Row],[Age]]&lt;=64, "50-64", Table4[[#This Row],[Age]]&gt;=65, "65+")</f>
        <v>65+</v>
      </c>
      <c r="X4950" t="str">
        <f>_xlfn.XLOOKUP(Table4[[#This Row],[StoreID]],Stores!A:A,Stores!B:B, "Not found")</f>
        <v>MegaMart Peckmouth</v>
      </c>
      <c r="Y4950" t="str">
        <f>_xlfn.XLOOKUP(Table4[[#This Row],[StoreID]],Stores!A:A,Stores!C:C, "Not Found")</f>
        <v>Peckmouth</v>
      </c>
      <c r="Z4950" t="str">
        <f>_xlfn.XLOOKUP(Table4[[#This Row],[StoreID]],Stores!A:A,Stores!D:D, "Not Found")</f>
        <v>East</v>
      </c>
    </row>
    <row r="4951" spans="1:26">
      <c r="A4951" t="s">
        <v>5817</v>
      </c>
      <c r="B4951" s="1">
        <v>45606</v>
      </c>
      <c r="C4951" t="s">
        <v>664</v>
      </c>
      <c r="D4951" t="s">
        <v>753</v>
      </c>
      <c r="E4951" t="s">
        <v>831</v>
      </c>
      <c r="F4951">
        <v>5</v>
      </c>
      <c r="G4951">
        <v>0.1</v>
      </c>
      <c r="H4951" t="s">
        <v>871</v>
      </c>
      <c r="I4951" s="4">
        <f>Table4[[#This Row],[Quantity]]*Table4[[#This Row],[UnitPrice]]</f>
        <v>1352.25</v>
      </c>
      <c r="J4951" s="4">
        <f>Table4[[#This Row],[Gross Revenue]]*(1-Table4[[#This Row],[Discount]])</f>
        <v>1217.0250000000001</v>
      </c>
      <c r="K4951" s="4">
        <f>Table4[[#This Row],[Quantity]]*Table4[[#This Row],[CostPrice]]</f>
        <v>938</v>
      </c>
      <c r="L4951" s="4">
        <f>Table4[[#This Row],[Net Revenue]]-Table4[[#This Row],[Total Cost]]</f>
        <v>279.02500000000009</v>
      </c>
      <c r="M4951" t="str">
        <f>_xlfn.XLOOKUP(Table4[[#This Row],[ProductID]], Products!A:A,Products!B:B, "Not Found")</f>
        <v>Whether Bags</v>
      </c>
      <c r="N4951" t="str">
        <f>TEXT(Table4[[#This Row],[Date]], "mmm")</f>
        <v>Nov</v>
      </c>
      <c r="O4951" t="str">
        <f>TEXT(Table4[[#This Row],[Date]], "yyyy")</f>
        <v>2024</v>
      </c>
      <c r="P4951" t="str">
        <f>_xlfn.XLOOKUP(Table4[[#This Row],[ProductID]],Products!A:A,Products!C:C, "Not Found")</f>
        <v>Fashion</v>
      </c>
      <c r="Q4951" t="str">
        <f>_xlfn.XLOOKUP(Table4[[#This Row],[ProductID]],Products!A:A,Products!D:D,"Not Found")</f>
        <v>Bags</v>
      </c>
      <c r="R4951">
        <f>_xlfn.XLOOKUP(Table4[[#This Row],[ProductID]],Products!A:A,Products!E:E,"Not Found")</f>
        <v>270.45</v>
      </c>
      <c r="S4951">
        <f>_xlfn.XLOOKUP(Table4[[#This Row],[ProductID]],Products!A:A,Products!F:F, "Not Found")</f>
        <v>187.6</v>
      </c>
      <c r="T4951" t="str">
        <f>_xlfn.XLOOKUP(Table4[[#This Row],[CustomerID]],Customers!A:A,Customers!D:D, "Not Found")</f>
        <v>M</v>
      </c>
      <c r="U4951" s="6">
        <f>_xlfn.XLOOKUP(Table4[[#This Row],[CustomerID]],Customers!A:A,Customers!E:E, "Not Found")</f>
        <v>22243</v>
      </c>
      <c r="V4951">
        <f ca="1">DATEDIF(Table4[[#This Row],[CustomerBirthday]], TODAY(), "Y")</f>
        <v>65</v>
      </c>
      <c r="W4951" t="str" cm="1">
        <f t="array" aca="1" ref="W4951" ca="1">_xlfn.IFS(Table4[[#This Row],[Age]]&lt;25, "Under 25",Table4[[#This Row],[Age]]=34, "25-34", Table4[[#This Row],[Age]]&lt;=49, "35-49", Table4[[#This Row],[Age]]&lt;=64, "50-64", Table4[[#This Row],[Age]]&gt;=65, "65+")</f>
        <v>65+</v>
      </c>
      <c r="X4951" t="str">
        <f>_xlfn.XLOOKUP(Table4[[#This Row],[StoreID]],Stores!A:A,Stores!B:B, "Not found")</f>
        <v>MegaMart Jimenezborough</v>
      </c>
      <c r="Y4951" t="str">
        <f>_xlfn.XLOOKUP(Table4[[#This Row],[StoreID]],Stores!A:A,Stores!C:C, "Not Found")</f>
        <v>Jimenezborough</v>
      </c>
      <c r="Z4951" t="str">
        <f>_xlfn.XLOOKUP(Table4[[#This Row],[StoreID]],Stores!A:A,Stores!D:D, "Not Found")</f>
        <v>South</v>
      </c>
    </row>
    <row r="4952" spans="1:26">
      <c r="A4952" t="s">
        <v>5818</v>
      </c>
      <c r="B4952" s="1">
        <v>45331</v>
      </c>
      <c r="C4952" t="s">
        <v>12</v>
      </c>
      <c r="D4952" t="s">
        <v>769</v>
      </c>
      <c r="E4952" t="s">
        <v>831</v>
      </c>
      <c r="F4952">
        <v>5</v>
      </c>
      <c r="G4952">
        <v>0.05</v>
      </c>
      <c r="H4952" t="s">
        <v>871</v>
      </c>
      <c r="I4952" s="4">
        <f>Table4[[#This Row],[Quantity]]*Table4[[#This Row],[UnitPrice]]</f>
        <v>127.85</v>
      </c>
      <c r="J4952" s="4">
        <f>Table4[[#This Row],[Gross Revenue]]*(1-Table4[[#This Row],[Discount]])</f>
        <v>121.4575</v>
      </c>
      <c r="K4952" s="4">
        <f>Table4[[#This Row],[Quantity]]*Table4[[#This Row],[CostPrice]]</f>
        <v>95.25</v>
      </c>
      <c r="L4952" s="4">
        <f>Table4[[#This Row],[Net Revenue]]-Table4[[#This Row],[Total Cost]]</f>
        <v>26.207499999999996</v>
      </c>
      <c r="M4952" t="str">
        <f>_xlfn.XLOOKUP(Table4[[#This Row],[ProductID]], Products!A:A,Products!B:B, "Not Found")</f>
        <v>How Vegetables</v>
      </c>
      <c r="N4952" t="str">
        <f>TEXT(Table4[[#This Row],[Date]], "mmm")</f>
        <v>Feb</v>
      </c>
      <c r="O4952" t="str">
        <f>TEXT(Table4[[#This Row],[Date]], "yyyy")</f>
        <v>2024</v>
      </c>
      <c r="P4952" t="str">
        <f>_xlfn.XLOOKUP(Table4[[#This Row],[ProductID]],Products!A:A,Products!C:C, "Not Found")</f>
        <v>Groceries</v>
      </c>
      <c r="Q4952" t="str">
        <f>_xlfn.XLOOKUP(Table4[[#This Row],[ProductID]],Products!A:A,Products!D:D,"Not Found")</f>
        <v>Vegetables</v>
      </c>
      <c r="R4952">
        <f>_xlfn.XLOOKUP(Table4[[#This Row],[ProductID]],Products!A:A,Products!E:E,"Not Found")</f>
        <v>25.57</v>
      </c>
      <c r="S4952">
        <f>_xlfn.XLOOKUP(Table4[[#This Row],[ProductID]],Products!A:A,Products!F:F, "Not Found")</f>
        <v>19.05</v>
      </c>
      <c r="T4952" t="str">
        <f>_xlfn.XLOOKUP(Table4[[#This Row],[CustomerID]],Customers!A:A,Customers!D:D, "Not Found")</f>
        <v>M</v>
      </c>
      <c r="U4952" s="6">
        <f>_xlfn.XLOOKUP(Table4[[#This Row],[CustomerID]],Customers!A:A,Customers!E:E, "Not Found")</f>
        <v>21780</v>
      </c>
      <c r="V4952">
        <f ca="1">DATEDIF(Table4[[#This Row],[CustomerBirthday]], TODAY(), "Y")</f>
        <v>66</v>
      </c>
      <c r="W4952" t="str" cm="1">
        <f t="array" aca="1" ref="W4952" ca="1">_xlfn.IFS(Table4[[#This Row],[Age]]&lt;25, "Under 25",Table4[[#This Row],[Age]]=34, "25-34", Table4[[#This Row],[Age]]&lt;=49, "35-49", Table4[[#This Row],[Age]]&lt;=64, "50-64", Table4[[#This Row],[Age]]&gt;=65, "65+")</f>
        <v>65+</v>
      </c>
      <c r="X4952" t="str">
        <f>_xlfn.XLOOKUP(Table4[[#This Row],[StoreID]],Stores!A:A,Stores!B:B, "Not found")</f>
        <v>MegaMart Jimenezborough</v>
      </c>
      <c r="Y4952" t="str">
        <f>_xlfn.XLOOKUP(Table4[[#This Row],[StoreID]],Stores!A:A,Stores!C:C, "Not Found")</f>
        <v>Jimenezborough</v>
      </c>
      <c r="Z4952" t="str">
        <f>_xlfn.XLOOKUP(Table4[[#This Row],[StoreID]],Stores!A:A,Stores!D:D, "Not Found")</f>
        <v>South</v>
      </c>
    </row>
    <row r="4953" spans="1:26">
      <c r="A4953" t="s">
        <v>5819</v>
      </c>
      <c r="B4953" s="1">
        <v>45286</v>
      </c>
      <c r="C4953" t="s">
        <v>32</v>
      </c>
      <c r="D4953" t="s">
        <v>722</v>
      </c>
      <c r="E4953" t="s">
        <v>846</v>
      </c>
      <c r="F4953">
        <v>3</v>
      </c>
      <c r="G4953">
        <v>0.15</v>
      </c>
      <c r="H4953" t="s">
        <v>868</v>
      </c>
      <c r="I4953" s="4">
        <f>Table4[[#This Row],[Quantity]]*Table4[[#This Row],[UnitPrice]]</f>
        <v>5561.3099999999995</v>
      </c>
      <c r="J4953" s="4">
        <f>Table4[[#This Row],[Gross Revenue]]*(1-Table4[[#This Row],[Discount]])</f>
        <v>4727.1134999999995</v>
      </c>
      <c r="K4953" s="4">
        <f>Table4[[#This Row],[Quantity]]*Table4[[#This Row],[CostPrice]]</f>
        <v>4090.56</v>
      </c>
      <c r="L4953" s="4">
        <f>Table4[[#This Row],[Net Revenue]]-Table4[[#This Row],[Total Cost]]</f>
        <v>636.55349999999953</v>
      </c>
      <c r="M4953" t="str">
        <f>_xlfn.XLOOKUP(Table4[[#This Row],[ProductID]], Products!A:A,Products!B:B, "Not Found")</f>
        <v>Four Accessories</v>
      </c>
      <c r="N4953" t="str">
        <f>TEXT(Table4[[#This Row],[Date]], "mmm")</f>
        <v>Dec</v>
      </c>
      <c r="O4953" t="str">
        <f>TEXT(Table4[[#This Row],[Date]], "yyyy")</f>
        <v>2023</v>
      </c>
      <c r="P4953" t="str">
        <f>_xlfn.XLOOKUP(Table4[[#This Row],[ProductID]],Products!A:A,Products!C:C, "Not Found")</f>
        <v>Fashion</v>
      </c>
      <c r="Q4953" t="str">
        <f>_xlfn.XLOOKUP(Table4[[#This Row],[ProductID]],Products!A:A,Products!D:D,"Not Found")</f>
        <v>Accessories</v>
      </c>
      <c r="R4953">
        <f>_xlfn.XLOOKUP(Table4[[#This Row],[ProductID]],Products!A:A,Products!E:E,"Not Found")</f>
        <v>1853.77</v>
      </c>
      <c r="S4953">
        <f>_xlfn.XLOOKUP(Table4[[#This Row],[ProductID]],Products!A:A,Products!F:F, "Not Found")</f>
        <v>1363.52</v>
      </c>
      <c r="T4953" t="str">
        <f>_xlfn.XLOOKUP(Table4[[#This Row],[CustomerID]],Customers!A:A,Customers!D:D, "Not Found")</f>
        <v>M</v>
      </c>
      <c r="U4953" s="6">
        <f>_xlfn.XLOOKUP(Table4[[#This Row],[CustomerID]],Customers!A:A,Customers!E:E, "Not Found")</f>
        <v>31058</v>
      </c>
      <c r="V4953">
        <f ca="1">DATEDIF(Table4[[#This Row],[CustomerBirthday]], TODAY(), "Y")</f>
        <v>41</v>
      </c>
      <c r="W4953" t="str" cm="1">
        <f t="array" aca="1" ref="W4953" ca="1">_xlfn.IFS(Table4[[#This Row],[Age]]&lt;25, "Under 25",Table4[[#This Row],[Age]]=34, "25-34", Table4[[#This Row],[Age]]&lt;=49, "35-49", Table4[[#This Row],[Age]]&lt;=64, "50-64", Table4[[#This Row],[Age]]&gt;=65, "65+")</f>
        <v>35-49</v>
      </c>
      <c r="X4953" t="str">
        <f>_xlfn.XLOOKUP(Table4[[#This Row],[StoreID]],Stores!A:A,Stores!B:B, "Not found")</f>
        <v>MegaMart Johnmouth</v>
      </c>
      <c r="Y4953" t="str">
        <f>_xlfn.XLOOKUP(Table4[[#This Row],[StoreID]],Stores!A:A,Stores!C:C, "Not Found")</f>
        <v>Johnmouth</v>
      </c>
      <c r="Z4953" t="str">
        <f>_xlfn.XLOOKUP(Table4[[#This Row],[StoreID]],Stores!A:A,Stores!D:D, "Not Found")</f>
        <v>East</v>
      </c>
    </row>
    <row r="4954" spans="1:26">
      <c r="A4954" t="s">
        <v>5820</v>
      </c>
      <c r="B4954" s="1">
        <v>45690</v>
      </c>
      <c r="C4954" t="s">
        <v>238</v>
      </c>
      <c r="D4954" t="s">
        <v>818</v>
      </c>
      <c r="E4954" t="s">
        <v>835</v>
      </c>
      <c r="F4954">
        <v>2</v>
      </c>
      <c r="G4954">
        <v>0.05</v>
      </c>
      <c r="H4954" t="s">
        <v>868</v>
      </c>
      <c r="I4954" s="4">
        <f>Table4[[#This Row],[Quantity]]*Table4[[#This Row],[UnitPrice]]</f>
        <v>2330.7399999999998</v>
      </c>
      <c r="J4954" s="4">
        <f>Table4[[#This Row],[Gross Revenue]]*(1-Table4[[#This Row],[Discount]])</f>
        <v>2214.2029999999995</v>
      </c>
      <c r="K4954" s="4">
        <f>Table4[[#This Row],[Quantity]]*Table4[[#This Row],[CostPrice]]</f>
        <v>1853.1</v>
      </c>
      <c r="L4954" s="4">
        <f>Table4[[#This Row],[Net Revenue]]-Table4[[#This Row],[Total Cost]]</f>
        <v>361.10299999999961</v>
      </c>
      <c r="M4954" t="str">
        <f>_xlfn.XLOOKUP(Table4[[#This Row],[ProductID]], Products!A:A,Products!B:B, "Not Found")</f>
        <v>Nature Clothing</v>
      </c>
      <c r="N4954" t="str">
        <f>TEXT(Table4[[#This Row],[Date]], "mmm")</f>
        <v>Feb</v>
      </c>
      <c r="O4954" t="str">
        <f>TEXT(Table4[[#This Row],[Date]], "yyyy")</f>
        <v>2025</v>
      </c>
      <c r="P4954" t="str">
        <f>_xlfn.XLOOKUP(Table4[[#This Row],[ProductID]],Products!A:A,Products!C:C, "Not Found")</f>
        <v>Fashion</v>
      </c>
      <c r="Q4954" t="str">
        <f>_xlfn.XLOOKUP(Table4[[#This Row],[ProductID]],Products!A:A,Products!D:D,"Not Found")</f>
        <v>Clothing</v>
      </c>
      <c r="R4954">
        <f>_xlfn.XLOOKUP(Table4[[#This Row],[ProductID]],Products!A:A,Products!E:E,"Not Found")</f>
        <v>1165.3699999999999</v>
      </c>
      <c r="S4954">
        <f>_xlfn.XLOOKUP(Table4[[#This Row],[ProductID]],Products!A:A,Products!F:F, "Not Found")</f>
        <v>926.55</v>
      </c>
      <c r="T4954" t="str">
        <f>_xlfn.XLOOKUP(Table4[[#This Row],[CustomerID]],Customers!A:A,Customers!D:D, "Not Found")</f>
        <v>M</v>
      </c>
      <c r="U4954" s="6">
        <f>_xlfn.XLOOKUP(Table4[[#This Row],[CustomerID]],Customers!A:A,Customers!E:E, "Not Found")</f>
        <v>36698</v>
      </c>
      <c r="V4954">
        <f ca="1">DATEDIF(Table4[[#This Row],[CustomerBirthday]], TODAY(), "Y")</f>
        <v>26</v>
      </c>
      <c r="W4954" t="str" cm="1">
        <f t="array" aca="1" ref="W4954" ca="1">_xlfn.IFS(Table4[[#This Row],[Age]]&lt;25, "Under 25",Table4[[#This Row],[Age]]=34, "25-34", Table4[[#This Row],[Age]]&lt;=49, "35-49", Table4[[#This Row],[Age]]&lt;=64, "50-64", Table4[[#This Row],[Age]]&gt;=65, "65+")</f>
        <v>35-49</v>
      </c>
      <c r="X4954" t="str">
        <f>_xlfn.XLOOKUP(Table4[[#This Row],[StoreID]],Stores!A:A,Stores!B:B, "Not found")</f>
        <v>MegaMart Peckmouth</v>
      </c>
      <c r="Y4954" t="str">
        <f>_xlfn.XLOOKUP(Table4[[#This Row],[StoreID]],Stores!A:A,Stores!C:C, "Not Found")</f>
        <v>Peckmouth</v>
      </c>
      <c r="Z4954" t="str">
        <f>_xlfn.XLOOKUP(Table4[[#This Row],[StoreID]],Stores!A:A,Stores!D:D, "Not Found")</f>
        <v>East</v>
      </c>
    </row>
    <row r="4955" spans="1:26">
      <c r="A4955" t="s">
        <v>5821</v>
      </c>
      <c r="B4955" s="1">
        <v>45295</v>
      </c>
      <c r="C4955" t="s">
        <v>213</v>
      </c>
      <c r="D4955" t="s">
        <v>782</v>
      </c>
      <c r="E4955" t="s">
        <v>835</v>
      </c>
      <c r="F4955">
        <v>2</v>
      </c>
      <c r="G4955">
        <v>0.15</v>
      </c>
      <c r="H4955" t="s">
        <v>865</v>
      </c>
      <c r="I4955" s="4">
        <f>Table4[[#This Row],[Quantity]]*Table4[[#This Row],[UnitPrice]]</f>
        <v>1347.56</v>
      </c>
      <c r="J4955" s="4">
        <f>Table4[[#This Row],[Gross Revenue]]*(1-Table4[[#This Row],[Discount]])</f>
        <v>1145.4259999999999</v>
      </c>
      <c r="K4955" s="4">
        <f>Table4[[#This Row],[Quantity]]*Table4[[#This Row],[CostPrice]]</f>
        <v>726.66</v>
      </c>
      <c r="L4955" s="4">
        <f>Table4[[#This Row],[Net Revenue]]-Table4[[#This Row],[Total Cost]]</f>
        <v>418.76599999999996</v>
      </c>
      <c r="M4955" t="str">
        <f>_xlfn.XLOOKUP(Table4[[#This Row],[ProductID]], Products!A:A,Products!B:B, "Not Found")</f>
        <v>Deal Smartphone</v>
      </c>
      <c r="N4955" t="str">
        <f>TEXT(Table4[[#This Row],[Date]], "mmm")</f>
        <v>Jan</v>
      </c>
      <c r="O4955" t="str">
        <f>TEXT(Table4[[#This Row],[Date]], "yyyy")</f>
        <v>2024</v>
      </c>
      <c r="P4955" t="str">
        <f>_xlfn.XLOOKUP(Table4[[#This Row],[ProductID]],Products!A:A,Products!C:C, "Not Found")</f>
        <v>Electronics</v>
      </c>
      <c r="Q4955" t="str">
        <f>_xlfn.XLOOKUP(Table4[[#This Row],[ProductID]],Products!A:A,Products!D:D,"Not Found")</f>
        <v>Smartphone</v>
      </c>
      <c r="R4955">
        <f>_xlfn.XLOOKUP(Table4[[#This Row],[ProductID]],Products!A:A,Products!E:E,"Not Found")</f>
        <v>673.78</v>
      </c>
      <c r="S4955">
        <f>_xlfn.XLOOKUP(Table4[[#This Row],[ProductID]],Products!A:A,Products!F:F, "Not Found")</f>
        <v>363.33</v>
      </c>
      <c r="T4955" t="str">
        <f>_xlfn.XLOOKUP(Table4[[#This Row],[CustomerID]],Customers!A:A,Customers!D:D, "Not Found")</f>
        <v>M</v>
      </c>
      <c r="U4955" s="6">
        <f>_xlfn.XLOOKUP(Table4[[#This Row],[CustomerID]],Customers!A:A,Customers!E:E, "Not Found")</f>
        <v>27950</v>
      </c>
      <c r="V4955">
        <f ca="1">DATEDIF(Table4[[#This Row],[CustomerBirthday]], TODAY(), "Y")</f>
        <v>50</v>
      </c>
      <c r="W4955" t="str" cm="1">
        <f t="array" aca="1" ref="W4955" ca="1">_xlfn.IFS(Table4[[#This Row],[Age]]&lt;25, "Under 25",Table4[[#This Row],[Age]]=34, "25-34", Table4[[#This Row],[Age]]&lt;=49, "35-49", Table4[[#This Row],[Age]]&lt;=64, "50-64", Table4[[#This Row],[Age]]&gt;=65, "65+")</f>
        <v>50-64</v>
      </c>
      <c r="X4955" t="str">
        <f>_xlfn.XLOOKUP(Table4[[#This Row],[StoreID]],Stores!A:A,Stores!B:B, "Not found")</f>
        <v>MegaMart Peckmouth</v>
      </c>
      <c r="Y4955" t="str">
        <f>_xlfn.XLOOKUP(Table4[[#This Row],[StoreID]],Stores!A:A,Stores!C:C, "Not Found")</f>
        <v>Peckmouth</v>
      </c>
      <c r="Z4955" t="str">
        <f>_xlfn.XLOOKUP(Table4[[#This Row],[StoreID]],Stores!A:A,Stores!D:D, "Not Found")</f>
        <v>East</v>
      </c>
    </row>
    <row r="4956" spans="1:26">
      <c r="A4956" t="s">
        <v>5822</v>
      </c>
      <c r="B4956" s="1">
        <v>45378</v>
      </c>
      <c r="C4956" t="s">
        <v>254</v>
      </c>
      <c r="D4956" t="s">
        <v>776</v>
      </c>
      <c r="E4956" t="s">
        <v>831</v>
      </c>
      <c r="F4956">
        <v>2</v>
      </c>
      <c r="G4956">
        <v>0.05</v>
      </c>
      <c r="H4956" t="s">
        <v>865</v>
      </c>
      <c r="I4956" s="4">
        <f>Table4[[#This Row],[Quantity]]*Table4[[#This Row],[UnitPrice]]</f>
        <v>858.3</v>
      </c>
      <c r="J4956" s="4">
        <f>Table4[[#This Row],[Gross Revenue]]*(1-Table4[[#This Row],[Discount]])</f>
        <v>815.38499999999988</v>
      </c>
      <c r="K4956" s="4">
        <f>Table4[[#This Row],[Quantity]]*Table4[[#This Row],[CostPrice]]</f>
        <v>517.44000000000005</v>
      </c>
      <c r="L4956" s="4">
        <f>Table4[[#This Row],[Net Revenue]]-Table4[[#This Row],[Total Cost]]</f>
        <v>297.94499999999982</v>
      </c>
      <c r="M4956" t="str">
        <f>_xlfn.XLOOKUP(Table4[[#This Row],[ProductID]], Products!A:A,Products!B:B, "Not Found")</f>
        <v>Little Watches</v>
      </c>
      <c r="N4956" t="str">
        <f>TEXT(Table4[[#This Row],[Date]], "mmm")</f>
        <v>Mar</v>
      </c>
      <c r="O4956" t="str">
        <f>TEXT(Table4[[#This Row],[Date]], "yyyy")</f>
        <v>2024</v>
      </c>
      <c r="P4956" t="str">
        <f>_xlfn.XLOOKUP(Table4[[#This Row],[ProductID]],Products!A:A,Products!C:C, "Not Found")</f>
        <v>Fashion</v>
      </c>
      <c r="Q4956" t="str">
        <f>_xlfn.XLOOKUP(Table4[[#This Row],[ProductID]],Products!A:A,Products!D:D,"Not Found")</f>
        <v>Watches</v>
      </c>
      <c r="R4956">
        <f>_xlfn.XLOOKUP(Table4[[#This Row],[ProductID]],Products!A:A,Products!E:E,"Not Found")</f>
        <v>429.15</v>
      </c>
      <c r="S4956">
        <f>_xlfn.XLOOKUP(Table4[[#This Row],[ProductID]],Products!A:A,Products!F:F, "Not Found")</f>
        <v>258.72000000000003</v>
      </c>
      <c r="T4956" t="str">
        <f>_xlfn.XLOOKUP(Table4[[#This Row],[CustomerID]],Customers!A:A,Customers!D:D, "Not Found")</f>
        <v>M</v>
      </c>
      <c r="U4956" s="6">
        <f>_xlfn.XLOOKUP(Table4[[#This Row],[CustomerID]],Customers!A:A,Customers!E:E, "Not Found")</f>
        <v>26914</v>
      </c>
      <c r="V4956">
        <f ca="1">DATEDIF(Table4[[#This Row],[CustomerBirthday]], TODAY(), "Y")</f>
        <v>52</v>
      </c>
      <c r="W4956" t="str" cm="1">
        <f t="array" aca="1" ref="W4956" ca="1">_xlfn.IFS(Table4[[#This Row],[Age]]&lt;25, "Under 25",Table4[[#This Row],[Age]]=34, "25-34", Table4[[#This Row],[Age]]&lt;=49, "35-49", Table4[[#This Row],[Age]]&lt;=64, "50-64", Table4[[#This Row],[Age]]&gt;=65, "65+")</f>
        <v>50-64</v>
      </c>
      <c r="X4956" t="str">
        <f>_xlfn.XLOOKUP(Table4[[#This Row],[StoreID]],Stores!A:A,Stores!B:B, "Not found")</f>
        <v>MegaMart Jimenezborough</v>
      </c>
      <c r="Y4956" t="str">
        <f>_xlfn.XLOOKUP(Table4[[#This Row],[StoreID]],Stores!A:A,Stores!C:C, "Not Found")</f>
        <v>Jimenezborough</v>
      </c>
      <c r="Z4956" t="str">
        <f>_xlfn.XLOOKUP(Table4[[#This Row],[StoreID]],Stores!A:A,Stores!D:D, "Not Found")</f>
        <v>South</v>
      </c>
    </row>
    <row r="4957" spans="1:26">
      <c r="A4957" t="s">
        <v>5823</v>
      </c>
      <c r="B4957" s="1">
        <v>45317</v>
      </c>
      <c r="C4957" t="s">
        <v>238</v>
      </c>
      <c r="D4957" t="s">
        <v>794</v>
      </c>
      <c r="E4957" t="s">
        <v>835</v>
      </c>
      <c r="F4957">
        <v>4</v>
      </c>
      <c r="G4957">
        <v>0.15</v>
      </c>
      <c r="H4957" t="s">
        <v>868</v>
      </c>
      <c r="I4957" s="4">
        <f>Table4[[#This Row],[Quantity]]*Table4[[#This Row],[UnitPrice]]</f>
        <v>1712.2</v>
      </c>
      <c r="J4957" s="4">
        <f>Table4[[#This Row],[Gross Revenue]]*(1-Table4[[#This Row],[Discount]])</f>
        <v>1455.37</v>
      </c>
      <c r="K4957" s="4">
        <f>Table4[[#This Row],[Quantity]]*Table4[[#This Row],[CostPrice]]</f>
        <v>984.28</v>
      </c>
      <c r="L4957" s="4">
        <f>Table4[[#This Row],[Net Revenue]]-Table4[[#This Row],[Total Cost]]</f>
        <v>471.08999999999992</v>
      </c>
      <c r="M4957" t="str">
        <f>_xlfn.XLOOKUP(Table4[[#This Row],[ProductID]], Products!A:A,Products!B:B, "Not Found")</f>
        <v>Everything Laptop</v>
      </c>
      <c r="N4957" t="str">
        <f>TEXT(Table4[[#This Row],[Date]], "mmm")</f>
        <v>Jan</v>
      </c>
      <c r="O4957" t="str">
        <f>TEXT(Table4[[#This Row],[Date]], "yyyy")</f>
        <v>2024</v>
      </c>
      <c r="P4957" t="str">
        <f>_xlfn.XLOOKUP(Table4[[#This Row],[ProductID]],Products!A:A,Products!C:C, "Not Found")</f>
        <v>Electronics</v>
      </c>
      <c r="Q4957" t="str">
        <f>_xlfn.XLOOKUP(Table4[[#This Row],[ProductID]],Products!A:A,Products!D:D,"Not Found")</f>
        <v>Laptop</v>
      </c>
      <c r="R4957">
        <f>_xlfn.XLOOKUP(Table4[[#This Row],[ProductID]],Products!A:A,Products!E:E,"Not Found")</f>
        <v>428.05</v>
      </c>
      <c r="S4957">
        <f>_xlfn.XLOOKUP(Table4[[#This Row],[ProductID]],Products!A:A,Products!F:F, "Not Found")</f>
        <v>246.07</v>
      </c>
      <c r="T4957" t="str">
        <f>_xlfn.XLOOKUP(Table4[[#This Row],[CustomerID]],Customers!A:A,Customers!D:D, "Not Found")</f>
        <v>M</v>
      </c>
      <c r="U4957" s="6">
        <f>_xlfn.XLOOKUP(Table4[[#This Row],[CustomerID]],Customers!A:A,Customers!E:E, "Not Found")</f>
        <v>36698</v>
      </c>
      <c r="V4957">
        <f ca="1">DATEDIF(Table4[[#This Row],[CustomerBirthday]], TODAY(), "Y")</f>
        <v>26</v>
      </c>
      <c r="W4957" t="str" cm="1">
        <f t="array" aca="1" ref="W4957" ca="1">_xlfn.IFS(Table4[[#This Row],[Age]]&lt;25, "Under 25",Table4[[#This Row],[Age]]=34, "25-34", Table4[[#This Row],[Age]]&lt;=49, "35-49", Table4[[#This Row],[Age]]&lt;=64, "50-64", Table4[[#This Row],[Age]]&gt;=65, "65+")</f>
        <v>35-49</v>
      </c>
      <c r="X4957" t="str">
        <f>_xlfn.XLOOKUP(Table4[[#This Row],[StoreID]],Stores!A:A,Stores!B:B, "Not found")</f>
        <v>MegaMart Peckmouth</v>
      </c>
      <c r="Y4957" t="str">
        <f>_xlfn.XLOOKUP(Table4[[#This Row],[StoreID]],Stores!A:A,Stores!C:C, "Not Found")</f>
        <v>Peckmouth</v>
      </c>
      <c r="Z4957" t="str">
        <f>_xlfn.XLOOKUP(Table4[[#This Row],[StoreID]],Stores!A:A,Stores!D:D, "Not Found")</f>
        <v>East</v>
      </c>
    </row>
    <row r="4958" spans="1:26">
      <c r="A4958" t="s">
        <v>5824</v>
      </c>
      <c r="B4958" s="1">
        <v>45227</v>
      </c>
      <c r="C4958" t="s">
        <v>570</v>
      </c>
      <c r="D4958" t="s">
        <v>788</v>
      </c>
      <c r="E4958" t="s">
        <v>846</v>
      </c>
      <c r="F4958">
        <v>2</v>
      </c>
      <c r="G4958">
        <v>0.1</v>
      </c>
      <c r="H4958" t="s">
        <v>871</v>
      </c>
      <c r="I4958" s="4">
        <f>Table4[[#This Row],[Quantity]]*Table4[[#This Row],[UnitPrice]]</f>
        <v>2191.44</v>
      </c>
      <c r="J4958" s="4">
        <f>Table4[[#This Row],[Gross Revenue]]*(1-Table4[[#This Row],[Discount]])</f>
        <v>1972.296</v>
      </c>
      <c r="K4958" s="4">
        <f>Table4[[#This Row],[Quantity]]*Table4[[#This Row],[CostPrice]]</f>
        <v>1644.4</v>
      </c>
      <c r="L4958" s="4">
        <f>Table4[[#This Row],[Net Revenue]]-Table4[[#This Row],[Total Cost]]</f>
        <v>327.89599999999996</v>
      </c>
      <c r="M4958" t="str">
        <f>_xlfn.XLOOKUP(Table4[[#This Row],[ProductID]], Products!A:A,Products!B:B, "Not Found")</f>
        <v>Foot Snacks</v>
      </c>
      <c r="N4958" t="str">
        <f>TEXT(Table4[[#This Row],[Date]], "mmm")</f>
        <v>Oct</v>
      </c>
      <c r="O4958" t="str">
        <f>TEXT(Table4[[#This Row],[Date]], "yyyy")</f>
        <v>2023</v>
      </c>
      <c r="P4958" t="str">
        <f>_xlfn.XLOOKUP(Table4[[#This Row],[ProductID]],Products!A:A,Products!C:C, "Not Found")</f>
        <v>Groceries</v>
      </c>
      <c r="Q4958" t="str">
        <f>_xlfn.XLOOKUP(Table4[[#This Row],[ProductID]],Products!A:A,Products!D:D,"Not Found")</f>
        <v>Snacks</v>
      </c>
      <c r="R4958">
        <f>_xlfn.XLOOKUP(Table4[[#This Row],[ProductID]],Products!A:A,Products!E:E,"Not Found")</f>
        <v>1095.72</v>
      </c>
      <c r="S4958">
        <f>_xlfn.XLOOKUP(Table4[[#This Row],[ProductID]],Products!A:A,Products!F:F, "Not Found")</f>
        <v>822.2</v>
      </c>
      <c r="T4958" t="str">
        <f>_xlfn.XLOOKUP(Table4[[#This Row],[CustomerID]],Customers!A:A,Customers!D:D, "Not Found")</f>
        <v>M</v>
      </c>
      <c r="U4958" s="6">
        <f>_xlfn.XLOOKUP(Table4[[#This Row],[CustomerID]],Customers!A:A,Customers!E:E, "Not Found")</f>
        <v>33160</v>
      </c>
      <c r="V4958">
        <f ca="1">DATEDIF(Table4[[#This Row],[CustomerBirthday]], TODAY(), "Y")</f>
        <v>35</v>
      </c>
      <c r="W4958" t="str" cm="1">
        <f t="array" aca="1" ref="W4958" ca="1">_xlfn.IFS(Table4[[#This Row],[Age]]&lt;25, "Under 25",Table4[[#This Row],[Age]]=34, "25-34", Table4[[#This Row],[Age]]&lt;=49, "35-49", Table4[[#This Row],[Age]]&lt;=64, "50-64", Table4[[#This Row],[Age]]&gt;=65, "65+")</f>
        <v>35-49</v>
      </c>
      <c r="X4958" t="str">
        <f>_xlfn.XLOOKUP(Table4[[#This Row],[StoreID]],Stores!A:A,Stores!B:B, "Not found")</f>
        <v>MegaMart Johnmouth</v>
      </c>
      <c r="Y4958" t="str">
        <f>_xlfn.XLOOKUP(Table4[[#This Row],[StoreID]],Stores!A:A,Stores!C:C, "Not Found")</f>
        <v>Johnmouth</v>
      </c>
      <c r="Z4958" t="str">
        <f>_xlfn.XLOOKUP(Table4[[#This Row],[StoreID]],Stores!A:A,Stores!D:D, "Not Found")</f>
        <v>East</v>
      </c>
    </row>
    <row r="4959" spans="1:26">
      <c r="A4959" t="s">
        <v>5825</v>
      </c>
      <c r="B4959" s="1">
        <v>45554</v>
      </c>
      <c r="C4959" t="s">
        <v>422</v>
      </c>
      <c r="D4959" t="s">
        <v>761</v>
      </c>
      <c r="E4959" t="s">
        <v>842</v>
      </c>
      <c r="F4959">
        <v>2</v>
      </c>
      <c r="G4959">
        <v>0.05</v>
      </c>
      <c r="H4959" t="s">
        <v>871</v>
      </c>
      <c r="I4959" s="4">
        <f>Table4[[#This Row],[Quantity]]*Table4[[#This Row],[UnitPrice]]</f>
        <v>3525.84</v>
      </c>
      <c r="J4959" s="4">
        <f>Table4[[#This Row],[Gross Revenue]]*(1-Table4[[#This Row],[Discount]])</f>
        <v>3349.5479999999998</v>
      </c>
      <c r="K4959" s="4">
        <f>Table4[[#This Row],[Quantity]]*Table4[[#This Row],[CostPrice]]</f>
        <v>2692.96</v>
      </c>
      <c r="L4959" s="4">
        <f>Table4[[#This Row],[Net Revenue]]-Table4[[#This Row],[Total Cost]]</f>
        <v>656.58799999999974</v>
      </c>
      <c r="M4959" t="str">
        <f>_xlfn.XLOOKUP(Table4[[#This Row],[ProductID]], Products!A:A,Products!B:B, "Not Found")</f>
        <v>Traditional Laptop</v>
      </c>
      <c r="N4959" t="str">
        <f>TEXT(Table4[[#This Row],[Date]], "mmm")</f>
        <v>Sep</v>
      </c>
      <c r="O4959" t="str">
        <f>TEXT(Table4[[#This Row],[Date]], "yyyy")</f>
        <v>2024</v>
      </c>
      <c r="P4959" t="str">
        <f>_xlfn.XLOOKUP(Table4[[#This Row],[ProductID]],Products!A:A,Products!C:C, "Not Found")</f>
        <v>Electronics</v>
      </c>
      <c r="Q4959" t="str">
        <f>_xlfn.XLOOKUP(Table4[[#This Row],[ProductID]],Products!A:A,Products!D:D,"Not Found")</f>
        <v>Laptop</v>
      </c>
      <c r="R4959">
        <f>_xlfn.XLOOKUP(Table4[[#This Row],[ProductID]],Products!A:A,Products!E:E,"Not Found")</f>
        <v>1762.92</v>
      </c>
      <c r="S4959">
        <f>_xlfn.XLOOKUP(Table4[[#This Row],[ProductID]],Products!A:A,Products!F:F, "Not Found")</f>
        <v>1346.48</v>
      </c>
      <c r="T4959" t="str">
        <f>_xlfn.XLOOKUP(Table4[[#This Row],[CustomerID]],Customers!A:A,Customers!D:D, "Not Found")</f>
        <v>M</v>
      </c>
      <c r="U4959" s="6">
        <f>_xlfn.XLOOKUP(Table4[[#This Row],[CustomerID]],Customers!A:A,Customers!E:E, "Not Found")</f>
        <v>28268</v>
      </c>
      <c r="V4959">
        <f ca="1">DATEDIF(Table4[[#This Row],[CustomerBirthday]], TODAY(), "Y")</f>
        <v>49</v>
      </c>
      <c r="W4959" t="str" cm="1">
        <f t="array" aca="1" ref="W4959" ca="1">_xlfn.IFS(Table4[[#This Row],[Age]]&lt;25, "Under 25",Table4[[#This Row],[Age]]=34, "25-34", Table4[[#This Row],[Age]]&lt;=49, "35-49", Table4[[#This Row],[Age]]&lt;=64, "50-64", Table4[[#This Row],[Age]]&gt;=65, "65+")</f>
        <v>35-49</v>
      </c>
      <c r="X4959" t="str">
        <f>_xlfn.XLOOKUP(Table4[[#This Row],[StoreID]],Stores!A:A,Stores!B:B, "Not found")</f>
        <v>MegaMart Brianahaven</v>
      </c>
      <c r="Y4959" t="str">
        <f>_xlfn.XLOOKUP(Table4[[#This Row],[StoreID]],Stores!A:A,Stores!C:C, "Not Found")</f>
        <v>Brianahaven</v>
      </c>
      <c r="Z4959" t="str">
        <f>_xlfn.XLOOKUP(Table4[[#This Row],[StoreID]],Stores!A:A,Stores!D:D, "Not Found")</f>
        <v>North</v>
      </c>
    </row>
    <row r="4960" spans="1:26">
      <c r="A4960" t="s">
        <v>5826</v>
      </c>
      <c r="B4960" s="1">
        <v>45881</v>
      </c>
      <c r="C4960" t="s">
        <v>653</v>
      </c>
      <c r="D4960" t="s">
        <v>794</v>
      </c>
      <c r="E4960" t="s">
        <v>846</v>
      </c>
      <c r="F4960">
        <v>3</v>
      </c>
      <c r="G4960">
        <v>0.05</v>
      </c>
      <c r="H4960" t="s">
        <v>875</v>
      </c>
      <c r="I4960" s="4">
        <f>Table4[[#This Row],[Quantity]]*Table4[[#This Row],[UnitPrice]]</f>
        <v>1284.1500000000001</v>
      </c>
      <c r="J4960" s="4">
        <f>Table4[[#This Row],[Gross Revenue]]*(1-Table4[[#This Row],[Discount]])</f>
        <v>1219.9425000000001</v>
      </c>
      <c r="K4960" s="4">
        <f>Table4[[#This Row],[Quantity]]*Table4[[#This Row],[CostPrice]]</f>
        <v>738.21</v>
      </c>
      <c r="L4960" s="4">
        <f>Table4[[#This Row],[Net Revenue]]-Table4[[#This Row],[Total Cost]]</f>
        <v>481.73250000000007</v>
      </c>
      <c r="M4960" t="str">
        <f>_xlfn.XLOOKUP(Table4[[#This Row],[ProductID]], Products!A:A,Products!B:B, "Not Found")</f>
        <v>Everything Laptop</v>
      </c>
      <c r="N4960" t="str">
        <f>TEXT(Table4[[#This Row],[Date]], "mmm")</f>
        <v>Aug</v>
      </c>
      <c r="O4960" t="str">
        <f>TEXT(Table4[[#This Row],[Date]], "yyyy")</f>
        <v>2025</v>
      </c>
      <c r="P4960" t="str">
        <f>_xlfn.XLOOKUP(Table4[[#This Row],[ProductID]],Products!A:A,Products!C:C, "Not Found")</f>
        <v>Electronics</v>
      </c>
      <c r="Q4960" t="str">
        <f>_xlfn.XLOOKUP(Table4[[#This Row],[ProductID]],Products!A:A,Products!D:D,"Not Found")</f>
        <v>Laptop</v>
      </c>
      <c r="R4960">
        <f>_xlfn.XLOOKUP(Table4[[#This Row],[ProductID]],Products!A:A,Products!E:E,"Not Found")</f>
        <v>428.05</v>
      </c>
      <c r="S4960">
        <f>_xlfn.XLOOKUP(Table4[[#This Row],[ProductID]],Products!A:A,Products!F:F, "Not Found")</f>
        <v>246.07</v>
      </c>
      <c r="T4960" t="str">
        <f>_xlfn.XLOOKUP(Table4[[#This Row],[CustomerID]],Customers!A:A,Customers!D:D, "Not Found")</f>
        <v>F</v>
      </c>
      <c r="U4960" s="6">
        <f>_xlfn.XLOOKUP(Table4[[#This Row],[CustomerID]],Customers!A:A,Customers!E:E, "Not Found")</f>
        <v>27579</v>
      </c>
      <c r="V4960">
        <f ca="1">DATEDIF(Table4[[#This Row],[CustomerBirthday]], TODAY(), "Y")</f>
        <v>51</v>
      </c>
      <c r="W4960" t="str" cm="1">
        <f t="array" aca="1" ref="W4960" ca="1">_xlfn.IFS(Table4[[#This Row],[Age]]&lt;25, "Under 25",Table4[[#This Row],[Age]]=34, "25-34", Table4[[#This Row],[Age]]&lt;=49, "35-49", Table4[[#This Row],[Age]]&lt;=64, "50-64", Table4[[#This Row],[Age]]&gt;=65, "65+")</f>
        <v>50-64</v>
      </c>
      <c r="X4960" t="str">
        <f>_xlfn.XLOOKUP(Table4[[#This Row],[StoreID]],Stores!A:A,Stores!B:B, "Not found")</f>
        <v>MegaMart Johnmouth</v>
      </c>
      <c r="Y4960" t="str">
        <f>_xlfn.XLOOKUP(Table4[[#This Row],[StoreID]],Stores!A:A,Stores!C:C, "Not Found")</f>
        <v>Johnmouth</v>
      </c>
      <c r="Z4960" t="str">
        <f>_xlfn.XLOOKUP(Table4[[#This Row],[StoreID]],Stores!A:A,Stores!D:D, "Not Found")</f>
        <v>East</v>
      </c>
    </row>
    <row r="4961" spans="1:26">
      <c r="A4961" t="s">
        <v>5827</v>
      </c>
      <c r="B4961" s="1">
        <v>45372</v>
      </c>
      <c r="C4961" t="s">
        <v>137</v>
      </c>
      <c r="D4961" t="s">
        <v>722</v>
      </c>
      <c r="E4961" t="s">
        <v>835</v>
      </c>
      <c r="F4961">
        <v>2</v>
      </c>
      <c r="G4961">
        <v>0</v>
      </c>
      <c r="H4961" t="s">
        <v>875</v>
      </c>
      <c r="I4961" s="4">
        <f>Table4[[#This Row],[Quantity]]*Table4[[#This Row],[UnitPrice]]</f>
        <v>3707.54</v>
      </c>
      <c r="J4961" s="4">
        <f>Table4[[#This Row],[Gross Revenue]]*(1-Table4[[#This Row],[Discount]])</f>
        <v>3707.54</v>
      </c>
      <c r="K4961" s="4">
        <f>Table4[[#This Row],[Quantity]]*Table4[[#This Row],[CostPrice]]</f>
        <v>2727.04</v>
      </c>
      <c r="L4961" s="4">
        <f>Table4[[#This Row],[Net Revenue]]-Table4[[#This Row],[Total Cost]]</f>
        <v>980.5</v>
      </c>
      <c r="M4961" t="str">
        <f>_xlfn.XLOOKUP(Table4[[#This Row],[ProductID]], Products!A:A,Products!B:B, "Not Found")</f>
        <v>Four Accessories</v>
      </c>
      <c r="N4961" t="str">
        <f>TEXT(Table4[[#This Row],[Date]], "mmm")</f>
        <v>Mar</v>
      </c>
      <c r="O4961" t="str">
        <f>TEXT(Table4[[#This Row],[Date]], "yyyy")</f>
        <v>2024</v>
      </c>
      <c r="P4961" t="str">
        <f>_xlfn.XLOOKUP(Table4[[#This Row],[ProductID]],Products!A:A,Products!C:C, "Not Found")</f>
        <v>Fashion</v>
      </c>
      <c r="Q4961" t="str">
        <f>_xlfn.XLOOKUP(Table4[[#This Row],[ProductID]],Products!A:A,Products!D:D,"Not Found")</f>
        <v>Accessories</v>
      </c>
      <c r="R4961">
        <f>_xlfn.XLOOKUP(Table4[[#This Row],[ProductID]],Products!A:A,Products!E:E,"Not Found")</f>
        <v>1853.77</v>
      </c>
      <c r="S4961">
        <f>_xlfn.XLOOKUP(Table4[[#This Row],[ProductID]],Products!A:A,Products!F:F, "Not Found")</f>
        <v>1363.52</v>
      </c>
      <c r="T4961" t="str">
        <f>_xlfn.XLOOKUP(Table4[[#This Row],[CustomerID]],Customers!A:A,Customers!D:D, "Not Found")</f>
        <v>F</v>
      </c>
      <c r="U4961" s="6">
        <f>_xlfn.XLOOKUP(Table4[[#This Row],[CustomerID]],Customers!A:A,Customers!E:E, "Not Found")</f>
        <v>33347</v>
      </c>
      <c r="V4961">
        <f ca="1">DATEDIF(Table4[[#This Row],[CustomerBirthday]], TODAY(), "Y")</f>
        <v>35</v>
      </c>
      <c r="W4961" t="str" cm="1">
        <f t="array" aca="1" ref="W4961" ca="1">_xlfn.IFS(Table4[[#This Row],[Age]]&lt;25, "Under 25",Table4[[#This Row],[Age]]=34, "25-34", Table4[[#This Row],[Age]]&lt;=49, "35-49", Table4[[#This Row],[Age]]&lt;=64, "50-64", Table4[[#This Row],[Age]]&gt;=65, "65+")</f>
        <v>35-49</v>
      </c>
      <c r="X4961" t="str">
        <f>_xlfn.XLOOKUP(Table4[[#This Row],[StoreID]],Stores!A:A,Stores!B:B, "Not found")</f>
        <v>MegaMart Peckmouth</v>
      </c>
      <c r="Y4961" t="str">
        <f>_xlfn.XLOOKUP(Table4[[#This Row],[StoreID]],Stores!A:A,Stores!C:C, "Not Found")</f>
        <v>Peckmouth</v>
      </c>
      <c r="Z4961" t="str">
        <f>_xlfn.XLOOKUP(Table4[[#This Row],[StoreID]],Stores!A:A,Stores!D:D, "Not Found")</f>
        <v>East</v>
      </c>
    </row>
    <row r="4962" spans="1:26">
      <c r="A4962" t="s">
        <v>5828</v>
      </c>
      <c r="B4962" s="1">
        <v>45766</v>
      </c>
      <c r="C4962" t="s">
        <v>247</v>
      </c>
      <c r="D4962" t="s">
        <v>766</v>
      </c>
      <c r="E4962" t="s">
        <v>831</v>
      </c>
      <c r="F4962">
        <v>1</v>
      </c>
      <c r="G4962">
        <v>0.15</v>
      </c>
      <c r="H4962" t="s">
        <v>871</v>
      </c>
      <c r="I4962" s="4">
        <f>Table4[[#This Row],[Quantity]]*Table4[[#This Row],[UnitPrice]]</f>
        <v>1227.24</v>
      </c>
      <c r="J4962" s="4">
        <f>Table4[[#This Row],[Gross Revenue]]*(1-Table4[[#This Row],[Discount]])</f>
        <v>1043.154</v>
      </c>
      <c r="K4962" s="4">
        <f>Table4[[#This Row],[Quantity]]*Table4[[#This Row],[CostPrice]]</f>
        <v>977.09</v>
      </c>
      <c r="L4962" s="4">
        <f>Table4[[#This Row],[Net Revenue]]-Table4[[#This Row],[Total Cost]]</f>
        <v>66.063999999999965</v>
      </c>
      <c r="M4962" t="str">
        <f>_xlfn.XLOOKUP(Table4[[#This Row],[ProductID]], Products!A:A,Products!B:B, "Not Found")</f>
        <v>Firm Dairy</v>
      </c>
      <c r="N4962" t="str">
        <f>TEXT(Table4[[#This Row],[Date]], "mmm")</f>
        <v>Apr</v>
      </c>
      <c r="O4962" t="str">
        <f>TEXT(Table4[[#This Row],[Date]], "yyyy")</f>
        <v>2025</v>
      </c>
      <c r="P4962" t="str">
        <f>_xlfn.XLOOKUP(Table4[[#This Row],[ProductID]],Products!A:A,Products!C:C, "Not Found")</f>
        <v>Groceries</v>
      </c>
      <c r="Q4962" t="str">
        <f>_xlfn.XLOOKUP(Table4[[#This Row],[ProductID]],Products!A:A,Products!D:D,"Not Found")</f>
        <v>Dairy</v>
      </c>
      <c r="R4962">
        <f>_xlfn.XLOOKUP(Table4[[#This Row],[ProductID]],Products!A:A,Products!E:E,"Not Found")</f>
        <v>1227.24</v>
      </c>
      <c r="S4962">
        <f>_xlfn.XLOOKUP(Table4[[#This Row],[ProductID]],Products!A:A,Products!F:F, "Not Found")</f>
        <v>977.09</v>
      </c>
      <c r="T4962" t="str">
        <f>_xlfn.XLOOKUP(Table4[[#This Row],[CustomerID]],Customers!A:A,Customers!D:D, "Not Found")</f>
        <v>F</v>
      </c>
      <c r="U4962" s="6">
        <f>_xlfn.XLOOKUP(Table4[[#This Row],[CustomerID]],Customers!A:A,Customers!E:E, "Not Found")</f>
        <v>25547</v>
      </c>
      <c r="V4962">
        <f ca="1">DATEDIF(Table4[[#This Row],[CustomerBirthday]], TODAY(), "Y")</f>
        <v>56</v>
      </c>
      <c r="W4962" t="str" cm="1">
        <f t="array" aca="1" ref="W4962" ca="1">_xlfn.IFS(Table4[[#This Row],[Age]]&lt;25, "Under 25",Table4[[#This Row],[Age]]=34, "25-34", Table4[[#This Row],[Age]]&lt;=49, "35-49", Table4[[#This Row],[Age]]&lt;=64, "50-64", Table4[[#This Row],[Age]]&gt;=65, "65+")</f>
        <v>50-64</v>
      </c>
      <c r="X4962" t="str">
        <f>_xlfn.XLOOKUP(Table4[[#This Row],[StoreID]],Stores!A:A,Stores!B:B, "Not found")</f>
        <v>MegaMart Jimenezborough</v>
      </c>
      <c r="Y4962" t="str">
        <f>_xlfn.XLOOKUP(Table4[[#This Row],[StoreID]],Stores!A:A,Stores!C:C, "Not Found")</f>
        <v>Jimenezborough</v>
      </c>
      <c r="Z4962" t="str">
        <f>_xlfn.XLOOKUP(Table4[[#This Row],[StoreID]],Stores!A:A,Stores!D:D, "Not Found")</f>
        <v>South</v>
      </c>
    </row>
    <row r="4963" spans="1:26">
      <c r="A4963" t="s">
        <v>5829</v>
      </c>
      <c r="B4963" s="1">
        <v>45844</v>
      </c>
      <c r="C4963" t="s">
        <v>228</v>
      </c>
      <c r="D4963" t="s">
        <v>736</v>
      </c>
      <c r="E4963" t="s">
        <v>835</v>
      </c>
      <c r="F4963">
        <v>5</v>
      </c>
      <c r="G4963">
        <v>0.1</v>
      </c>
      <c r="H4963" t="s">
        <v>865</v>
      </c>
      <c r="I4963" s="4">
        <f>Table4[[#This Row],[Quantity]]*Table4[[#This Row],[UnitPrice]]</f>
        <v>615.95000000000005</v>
      </c>
      <c r="J4963" s="4">
        <f>Table4[[#This Row],[Gross Revenue]]*(1-Table4[[#This Row],[Discount]])</f>
        <v>554.35500000000002</v>
      </c>
      <c r="K4963" s="4">
        <f>Table4[[#This Row],[Quantity]]*Table4[[#This Row],[CostPrice]]</f>
        <v>401.8</v>
      </c>
      <c r="L4963" s="4">
        <f>Table4[[#This Row],[Net Revenue]]-Table4[[#This Row],[Total Cost]]</f>
        <v>152.55500000000001</v>
      </c>
      <c r="M4963" t="str">
        <f>_xlfn.XLOOKUP(Table4[[#This Row],[ProductID]], Products!A:A,Products!B:B, "Not Found")</f>
        <v>Us Snacks</v>
      </c>
      <c r="N4963" t="str">
        <f>TEXT(Table4[[#This Row],[Date]], "mmm")</f>
        <v>Jul</v>
      </c>
      <c r="O4963" t="str">
        <f>TEXT(Table4[[#This Row],[Date]], "yyyy")</f>
        <v>2025</v>
      </c>
      <c r="P4963" t="str">
        <f>_xlfn.XLOOKUP(Table4[[#This Row],[ProductID]],Products!A:A,Products!C:C, "Not Found")</f>
        <v>Groceries</v>
      </c>
      <c r="Q4963" t="str">
        <f>_xlfn.XLOOKUP(Table4[[#This Row],[ProductID]],Products!A:A,Products!D:D,"Not Found")</f>
        <v>Snacks</v>
      </c>
      <c r="R4963">
        <f>_xlfn.XLOOKUP(Table4[[#This Row],[ProductID]],Products!A:A,Products!E:E,"Not Found")</f>
        <v>123.19</v>
      </c>
      <c r="S4963">
        <f>_xlfn.XLOOKUP(Table4[[#This Row],[ProductID]],Products!A:A,Products!F:F, "Not Found")</f>
        <v>80.36</v>
      </c>
      <c r="T4963" t="str">
        <f>_xlfn.XLOOKUP(Table4[[#This Row],[CustomerID]],Customers!A:A,Customers!D:D, "Not Found")</f>
        <v>F</v>
      </c>
      <c r="U4963" s="6">
        <f>_xlfn.XLOOKUP(Table4[[#This Row],[CustomerID]],Customers!A:A,Customers!E:E, "Not Found")</f>
        <v>23142</v>
      </c>
      <c r="V4963">
        <f ca="1">DATEDIF(Table4[[#This Row],[CustomerBirthday]], TODAY(), "Y")</f>
        <v>63</v>
      </c>
      <c r="W4963" t="str" cm="1">
        <f t="array" aca="1" ref="W4963" ca="1">_xlfn.IFS(Table4[[#This Row],[Age]]&lt;25, "Under 25",Table4[[#This Row],[Age]]=34, "25-34", Table4[[#This Row],[Age]]&lt;=49, "35-49", Table4[[#This Row],[Age]]&lt;=64, "50-64", Table4[[#This Row],[Age]]&gt;=65, "65+")</f>
        <v>50-64</v>
      </c>
      <c r="X4963" t="str">
        <f>_xlfn.XLOOKUP(Table4[[#This Row],[StoreID]],Stores!A:A,Stores!B:B, "Not found")</f>
        <v>MegaMart Peckmouth</v>
      </c>
      <c r="Y4963" t="str">
        <f>_xlfn.XLOOKUP(Table4[[#This Row],[StoreID]],Stores!A:A,Stores!C:C, "Not Found")</f>
        <v>Peckmouth</v>
      </c>
      <c r="Z4963" t="str">
        <f>_xlfn.XLOOKUP(Table4[[#This Row],[StoreID]],Stores!A:A,Stores!D:D, "Not Found")</f>
        <v>East</v>
      </c>
    </row>
    <row r="4964" spans="1:26">
      <c r="A4964" t="s">
        <v>5830</v>
      </c>
      <c r="B4964" s="1">
        <v>45621</v>
      </c>
      <c r="C4964" t="s">
        <v>141</v>
      </c>
      <c r="D4964" t="s">
        <v>812</v>
      </c>
      <c r="E4964" t="s">
        <v>835</v>
      </c>
      <c r="F4964">
        <v>3</v>
      </c>
      <c r="G4964">
        <v>0.15</v>
      </c>
      <c r="H4964" t="s">
        <v>875</v>
      </c>
      <c r="I4964" s="4">
        <f>Table4[[#This Row],[Quantity]]*Table4[[#This Row],[UnitPrice]]</f>
        <v>1693.2599999999998</v>
      </c>
      <c r="J4964" s="4">
        <f>Table4[[#This Row],[Gross Revenue]]*(1-Table4[[#This Row],[Discount]])</f>
        <v>1439.2709999999997</v>
      </c>
      <c r="K4964" s="4">
        <f>Table4[[#This Row],[Quantity]]*Table4[[#This Row],[CostPrice]]</f>
        <v>881.87999999999988</v>
      </c>
      <c r="L4964" s="4">
        <f>Table4[[#This Row],[Net Revenue]]-Table4[[#This Row],[Total Cost]]</f>
        <v>557.39099999999985</v>
      </c>
      <c r="M4964" t="str">
        <f>_xlfn.XLOOKUP(Table4[[#This Row],[ProductID]], Products!A:A,Products!B:B, "Not Found")</f>
        <v>Soon Accessories</v>
      </c>
      <c r="N4964" t="str">
        <f>TEXT(Table4[[#This Row],[Date]], "mmm")</f>
        <v>Nov</v>
      </c>
      <c r="O4964" t="str">
        <f>TEXT(Table4[[#This Row],[Date]], "yyyy")</f>
        <v>2024</v>
      </c>
      <c r="P4964" t="str">
        <f>_xlfn.XLOOKUP(Table4[[#This Row],[ProductID]],Products!A:A,Products!C:C, "Not Found")</f>
        <v>Fashion</v>
      </c>
      <c r="Q4964" t="str">
        <f>_xlfn.XLOOKUP(Table4[[#This Row],[ProductID]],Products!A:A,Products!D:D,"Not Found")</f>
        <v>Accessories</v>
      </c>
      <c r="R4964">
        <f>_xlfn.XLOOKUP(Table4[[#This Row],[ProductID]],Products!A:A,Products!E:E,"Not Found")</f>
        <v>564.41999999999996</v>
      </c>
      <c r="S4964">
        <f>_xlfn.XLOOKUP(Table4[[#This Row],[ProductID]],Products!A:A,Products!F:F, "Not Found")</f>
        <v>293.95999999999998</v>
      </c>
      <c r="T4964" t="str">
        <f>_xlfn.XLOOKUP(Table4[[#This Row],[CustomerID]],Customers!A:A,Customers!D:D, "Not Found")</f>
        <v>M</v>
      </c>
      <c r="U4964" s="6">
        <f>_xlfn.XLOOKUP(Table4[[#This Row],[CustomerID]],Customers!A:A,Customers!E:E, "Not Found")</f>
        <v>33546</v>
      </c>
      <c r="V4964">
        <f ca="1">DATEDIF(Table4[[#This Row],[CustomerBirthday]], TODAY(), "Y")</f>
        <v>34</v>
      </c>
      <c r="W4964" t="str" cm="1">
        <f t="array" aca="1" ref="W4964" ca="1">_xlfn.IFS(Table4[[#This Row],[Age]]&lt;25, "Under 25",Table4[[#This Row],[Age]]=34, "25-34", Table4[[#This Row],[Age]]&lt;=49, "35-49", Table4[[#This Row],[Age]]&lt;=64, "50-64", Table4[[#This Row],[Age]]&gt;=65, "65+")</f>
        <v>25-34</v>
      </c>
      <c r="X4964" t="str">
        <f>_xlfn.XLOOKUP(Table4[[#This Row],[StoreID]],Stores!A:A,Stores!B:B, "Not found")</f>
        <v>MegaMart Peckmouth</v>
      </c>
      <c r="Y4964" t="str">
        <f>_xlfn.XLOOKUP(Table4[[#This Row],[StoreID]],Stores!A:A,Stores!C:C, "Not Found")</f>
        <v>Peckmouth</v>
      </c>
      <c r="Z4964" t="str">
        <f>_xlfn.XLOOKUP(Table4[[#This Row],[StoreID]],Stores!A:A,Stores!D:D, "Not Found")</f>
        <v>East</v>
      </c>
    </row>
    <row r="4965" spans="1:26">
      <c r="A4965" t="s">
        <v>5831</v>
      </c>
      <c r="B4965" s="1">
        <v>45755</v>
      </c>
      <c r="C4965" t="s">
        <v>556</v>
      </c>
      <c r="D4965" t="s">
        <v>739</v>
      </c>
      <c r="E4965" t="s">
        <v>846</v>
      </c>
      <c r="F4965">
        <v>5</v>
      </c>
      <c r="G4965">
        <v>0.05</v>
      </c>
      <c r="H4965" t="s">
        <v>875</v>
      </c>
      <c r="I4965" s="4">
        <f>Table4[[#This Row],[Quantity]]*Table4[[#This Row],[UnitPrice]]</f>
        <v>5970.5999999999995</v>
      </c>
      <c r="J4965" s="4">
        <f>Table4[[#This Row],[Gross Revenue]]*(1-Table4[[#This Row],[Discount]])</f>
        <v>5672.0699999999988</v>
      </c>
      <c r="K4965" s="4">
        <f>Table4[[#This Row],[Quantity]]*Table4[[#This Row],[CostPrice]]</f>
        <v>4194.75</v>
      </c>
      <c r="L4965" s="4">
        <f>Table4[[#This Row],[Net Revenue]]-Table4[[#This Row],[Total Cost]]</f>
        <v>1477.3199999999988</v>
      </c>
      <c r="M4965" t="str">
        <f>_xlfn.XLOOKUP(Table4[[#This Row],[ProductID]], Products!A:A,Products!B:B, "Not Found")</f>
        <v>Step Smartphone</v>
      </c>
      <c r="N4965" t="str">
        <f>TEXT(Table4[[#This Row],[Date]], "mmm")</f>
        <v>Apr</v>
      </c>
      <c r="O4965" t="str">
        <f>TEXT(Table4[[#This Row],[Date]], "yyyy")</f>
        <v>2025</v>
      </c>
      <c r="P4965" t="str">
        <f>_xlfn.XLOOKUP(Table4[[#This Row],[ProductID]],Products!A:A,Products!C:C, "Not Found")</f>
        <v>Electronics</v>
      </c>
      <c r="Q4965" t="str">
        <f>_xlfn.XLOOKUP(Table4[[#This Row],[ProductID]],Products!A:A,Products!D:D,"Not Found")</f>
        <v>Smartphone</v>
      </c>
      <c r="R4965">
        <f>_xlfn.XLOOKUP(Table4[[#This Row],[ProductID]],Products!A:A,Products!E:E,"Not Found")</f>
        <v>1194.1199999999999</v>
      </c>
      <c r="S4965">
        <f>_xlfn.XLOOKUP(Table4[[#This Row],[ProductID]],Products!A:A,Products!F:F, "Not Found")</f>
        <v>838.95</v>
      </c>
      <c r="T4965" t="str">
        <f>_xlfn.XLOOKUP(Table4[[#This Row],[CustomerID]],Customers!A:A,Customers!D:D, "Not Found")</f>
        <v>M</v>
      </c>
      <c r="U4965" s="6">
        <f>_xlfn.XLOOKUP(Table4[[#This Row],[CustomerID]],Customers!A:A,Customers!E:E, "Not Found")</f>
        <v>24005</v>
      </c>
      <c r="V4965">
        <f ca="1">DATEDIF(Table4[[#This Row],[CustomerBirthday]], TODAY(), "Y")</f>
        <v>60</v>
      </c>
      <c r="W4965" t="str" cm="1">
        <f t="array" aca="1" ref="W4965" ca="1">_xlfn.IFS(Table4[[#This Row],[Age]]&lt;25, "Under 25",Table4[[#This Row],[Age]]=34, "25-34", Table4[[#This Row],[Age]]&lt;=49, "35-49", Table4[[#This Row],[Age]]&lt;=64, "50-64", Table4[[#This Row],[Age]]&gt;=65, "65+")</f>
        <v>50-64</v>
      </c>
      <c r="X4965" t="str">
        <f>_xlfn.XLOOKUP(Table4[[#This Row],[StoreID]],Stores!A:A,Stores!B:B, "Not found")</f>
        <v>MegaMart Johnmouth</v>
      </c>
      <c r="Y4965" t="str">
        <f>_xlfn.XLOOKUP(Table4[[#This Row],[StoreID]],Stores!A:A,Stores!C:C, "Not Found")</f>
        <v>Johnmouth</v>
      </c>
      <c r="Z4965" t="str">
        <f>_xlfn.XLOOKUP(Table4[[#This Row],[StoreID]],Stores!A:A,Stores!D:D, "Not Found")</f>
        <v>East</v>
      </c>
    </row>
    <row r="4966" spans="1:26">
      <c r="A4966" t="s">
        <v>5832</v>
      </c>
      <c r="B4966" s="1">
        <v>45760</v>
      </c>
      <c r="C4966" t="s">
        <v>615</v>
      </c>
      <c r="D4966" t="s">
        <v>747</v>
      </c>
      <c r="E4966" t="s">
        <v>842</v>
      </c>
      <c r="F4966">
        <v>3</v>
      </c>
      <c r="G4966">
        <v>0.1</v>
      </c>
      <c r="H4966" t="s">
        <v>875</v>
      </c>
      <c r="I4966" s="4">
        <f>Table4[[#This Row],[Quantity]]*Table4[[#This Row],[UnitPrice]]</f>
        <v>3404.3999999999996</v>
      </c>
      <c r="J4966" s="4">
        <f>Table4[[#This Row],[Gross Revenue]]*(1-Table4[[#This Row],[Discount]])</f>
        <v>3063.9599999999996</v>
      </c>
      <c r="K4966" s="4">
        <f>Table4[[#This Row],[Quantity]]*Table4[[#This Row],[CostPrice]]</f>
        <v>2025.3000000000002</v>
      </c>
      <c r="L4966" s="4">
        <f>Table4[[#This Row],[Net Revenue]]-Table4[[#This Row],[Total Cost]]</f>
        <v>1038.6599999999994</v>
      </c>
      <c r="M4966" t="str">
        <f>_xlfn.XLOOKUP(Table4[[#This Row],[ProductID]], Products!A:A,Products!B:B, "Not Found")</f>
        <v>World Watches</v>
      </c>
      <c r="N4966" t="str">
        <f>TEXT(Table4[[#This Row],[Date]], "mmm")</f>
        <v>Apr</v>
      </c>
      <c r="O4966" t="str">
        <f>TEXT(Table4[[#This Row],[Date]], "yyyy")</f>
        <v>2025</v>
      </c>
      <c r="P4966" t="str">
        <f>_xlfn.XLOOKUP(Table4[[#This Row],[ProductID]],Products!A:A,Products!C:C, "Not Found")</f>
        <v>Fashion</v>
      </c>
      <c r="Q4966" t="str">
        <f>_xlfn.XLOOKUP(Table4[[#This Row],[ProductID]],Products!A:A,Products!D:D,"Not Found")</f>
        <v>Watches</v>
      </c>
      <c r="R4966">
        <f>_xlfn.XLOOKUP(Table4[[#This Row],[ProductID]],Products!A:A,Products!E:E,"Not Found")</f>
        <v>1134.8</v>
      </c>
      <c r="S4966">
        <f>_xlfn.XLOOKUP(Table4[[#This Row],[ProductID]],Products!A:A,Products!F:F, "Not Found")</f>
        <v>675.1</v>
      </c>
      <c r="T4966" t="str">
        <f>_xlfn.XLOOKUP(Table4[[#This Row],[CustomerID]],Customers!A:A,Customers!D:D, "Not Found")</f>
        <v>F</v>
      </c>
      <c r="U4966" s="6">
        <f>_xlfn.XLOOKUP(Table4[[#This Row],[CustomerID]],Customers!A:A,Customers!E:E, "Not Found")</f>
        <v>21425</v>
      </c>
      <c r="V4966">
        <f ca="1">DATEDIF(Table4[[#This Row],[CustomerBirthday]], TODAY(), "Y")</f>
        <v>67</v>
      </c>
      <c r="W4966" t="str" cm="1">
        <f t="array" aca="1" ref="W4966" ca="1">_xlfn.IFS(Table4[[#This Row],[Age]]&lt;25, "Under 25",Table4[[#This Row],[Age]]=34, "25-34", Table4[[#This Row],[Age]]&lt;=49, "35-49", Table4[[#This Row],[Age]]&lt;=64, "50-64", Table4[[#This Row],[Age]]&gt;=65, "65+")</f>
        <v>65+</v>
      </c>
      <c r="X4966" t="str">
        <f>_xlfn.XLOOKUP(Table4[[#This Row],[StoreID]],Stores!A:A,Stores!B:B, "Not found")</f>
        <v>MegaMart Brianahaven</v>
      </c>
      <c r="Y4966" t="str">
        <f>_xlfn.XLOOKUP(Table4[[#This Row],[StoreID]],Stores!A:A,Stores!C:C, "Not Found")</f>
        <v>Brianahaven</v>
      </c>
      <c r="Z4966" t="str">
        <f>_xlfn.XLOOKUP(Table4[[#This Row],[StoreID]],Stores!A:A,Stores!D:D, "Not Found")</f>
        <v>North</v>
      </c>
    </row>
    <row r="4967" spans="1:26">
      <c r="A4967" t="s">
        <v>5833</v>
      </c>
      <c r="B4967" s="1">
        <v>45255</v>
      </c>
      <c r="C4967" t="s">
        <v>320</v>
      </c>
      <c r="D4967" t="s">
        <v>772</v>
      </c>
      <c r="E4967" t="s">
        <v>839</v>
      </c>
      <c r="F4967">
        <v>3</v>
      </c>
      <c r="G4967">
        <v>0.05</v>
      </c>
      <c r="H4967" t="s">
        <v>868</v>
      </c>
      <c r="I4967" s="4">
        <f>Table4[[#This Row],[Quantity]]*Table4[[#This Row],[UnitPrice]]</f>
        <v>5635.41</v>
      </c>
      <c r="J4967" s="4">
        <f>Table4[[#This Row],[Gross Revenue]]*(1-Table4[[#This Row],[Discount]])</f>
        <v>5353.6394999999993</v>
      </c>
      <c r="K4967" s="4">
        <f>Table4[[#This Row],[Quantity]]*Table4[[#This Row],[CostPrice]]</f>
        <v>3044.73</v>
      </c>
      <c r="L4967" s="4">
        <f>Table4[[#This Row],[Net Revenue]]-Table4[[#This Row],[Total Cost]]</f>
        <v>2308.9094999999993</v>
      </c>
      <c r="M4967" t="str">
        <f>_xlfn.XLOOKUP(Table4[[#This Row],[ProductID]], Products!A:A,Products!B:B, "Not Found")</f>
        <v>And Footwear</v>
      </c>
      <c r="N4967" t="str">
        <f>TEXT(Table4[[#This Row],[Date]], "mmm")</f>
        <v>Nov</v>
      </c>
      <c r="O4967" t="str">
        <f>TEXT(Table4[[#This Row],[Date]], "yyyy")</f>
        <v>2023</v>
      </c>
      <c r="P4967" t="str">
        <f>_xlfn.XLOOKUP(Table4[[#This Row],[ProductID]],Products!A:A,Products!C:C, "Not Found")</f>
        <v>Fashion</v>
      </c>
      <c r="Q4967" t="str">
        <f>_xlfn.XLOOKUP(Table4[[#This Row],[ProductID]],Products!A:A,Products!D:D,"Not Found")</f>
        <v>Footwear</v>
      </c>
      <c r="R4967">
        <f>_xlfn.XLOOKUP(Table4[[#This Row],[ProductID]],Products!A:A,Products!E:E,"Not Found")</f>
        <v>1878.47</v>
      </c>
      <c r="S4967">
        <f>_xlfn.XLOOKUP(Table4[[#This Row],[ProductID]],Products!A:A,Products!F:F, "Not Found")</f>
        <v>1014.91</v>
      </c>
      <c r="T4967" t="str">
        <f>_xlfn.XLOOKUP(Table4[[#This Row],[CustomerID]],Customers!A:A,Customers!D:D, "Not Found")</f>
        <v>M</v>
      </c>
      <c r="U4967" s="6">
        <f>_xlfn.XLOOKUP(Table4[[#This Row],[CustomerID]],Customers!A:A,Customers!E:E, "Not Found")</f>
        <v>28937</v>
      </c>
      <c r="V4967">
        <f ca="1">DATEDIF(Table4[[#This Row],[CustomerBirthday]], TODAY(), "Y")</f>
        <v>47</v>
      </c>
      <c r="W4967" t="str" cm="1">
        <f t="array" aca="1" ref="W4967" ca="1">_xlfn.IFS(Table4[[#This Row],[Age]]&lt;25, "Under 25",Table4[[#This Row],[Age]]=34, "25-34", Table4[[#This Row],[Age]]&lt;=49, "35-49", Table4[[#This Row],[Age]]&lt;=64, "50-64", Table4[[#This Row],[Age]]&gt;=65, "65+")</f>
        <v>35-49</v>
      </c>
      <c r="X4967" t="str">
        <f>_xlfn.XLOOKUP(Table4[[#This Row],[StoreID]],Stores!A:A,Stores!B:B, "Not found")</f>
        <v>MegaMart New Michele</v>
      </c>
      <c r="Y4967" t="str">
        <f>_xlfn.XLOOKUP(Table4[[#This Row],[StoreID]],Stores!A:A,Stores!C:C, "Not Found")</f>
        <v>New Michele</v>
      </c>
      <c r="Z4967" t="str">
        <f>_xlfn.XLOOKUP(Table4[[#This Row],[StoreID]],Stores!A:A,Stores!D:D, "Not Found")</f>
        <v>West</v>
      </c>
    </row>
    <row r="4968" spans="1:26">
      <c r="A4968" t="s">
        <v>5834</v>
      </c>
      <c r="B4968" s="1">
        <v>45781</v>
      </c>
      <c r="C4968" t="s">
        <v>63</v>
      </c>
      <c r="D4968" t="s">
        <v>774</v>
      </c>
      <c r="E4968" t="s">
        <v>842</v>
      </c>
      <c r="F4968">
        <v>3</v>
      </c>
      <c r="G4968">
        <v>0.15</v>
      </c>
      <c r="H4968" t="s">
        <v>875</v>
      </c>
      <c r="I4968" s="4">
        <f>Table4[[#This Row],[Quantity]]*Table4[[#This Row],[UnitPrice]]</f>
        <v>4462.2300000000005</v>
      </c>
      <c r="J4968" s="4">
        <f>Table4[[#This Row],[Gross Revenue]]*(1-Table4[[#This Row],[Discount]])</f>
        <v>3792.8955000000001</v>
      </c>
      <c r="K4968" s="4">
        <f>Table4[[#This Row],[Quantity]]*Table4[[#This Row],[CostPrice]]</f>
        <v>2439.21</v>
      </c>
      <c r="L4968" s="4">
        <f>Table4[[#This Row],[Net Revenue]]-Table4[[#This Row],[Total Cost]]</f>
        <v>1353.6855</v>
      </c>
      <c r="M4968" t="str">
        <f>_xlfn.XLOOKUP(Table4[[#This Row],[ProductID]], Products!A:A,Products!B:B, "Not Found")</f>
        <v>Him Smartphone</v>
      </c>
      <c r="N4968" t="str">
        <f>TEXT(Table4[[#This Row],[Date]], "mmm")</f>
        <v>May</v>
      </c>
      <c r="O4968" t="str">
        <f>TEXT(Table4[[#This Row],[Date]], "yyyy")</f>
        <v>2025</v>
      </c>
      <c r="P4968" t="str">
        <f>_xlfn.XLOOKUP(Table4[[#This Row],[ProductID]],Products!A:A,Products!C:C, "Not Found")</f>
        <v>Electronics</v>
      </c>
      <c r="Q4968" t="str">
        <f>_xlfn.XLOOKUP(Table4[[#This Row],[ProductID]],Products!A:A,Products!D:D,"Not Found")</f>
        <v>Smartphone</v>
      </c>
      <c r="R4968">
        <f>_xlfn.XLOOKUP(Table4[[#This Row],[ProductID]],Products!A:A,Products!E:E,"Not Found")</f>
        <v>1487.41</v>
      </c>
      <c r="S4968">
        <f>_xlfn.XLOOKUP(Table4[[#This Row],[ProductID]],Products!A:A,Products!F:F, "Not Found")</f>
        <v>813.07</v>
      </c>
      <c r="T4968" t="str">
        <f>_xlfn.XLOOKUP(Table4[[#This Row],[CustomerID]],Customers!A:A,Customers!D:D, "Not Found")</f>
        <v>M</v>
      </c>
      <c r="U4968" s="6">
        <f>_xlfn.XLOOKUP(Table4[[#This Row],[CustomerID]],Customers!A:A,Customers!E:E, "Not Found")</f>
        <v>34315</v>
      </c>
      <c r="V4968">
        <f ca="1">DATEDIF(Table4[[#This Row],[CustomerBirthday]], TODAY(), "Y")</f>
        <v>32</v>
      </c>
      <c r="W4968" t="str" cm="1">
        <f t="array" aca="1" ref="W4968" ca="1">_xlfn.IFS(Table4[[#This Row],[Age]]&lt;25, "Under 25",Table4[[#This Row],[Age]]=34, "25-34", Table4[[#This Row],[Age]]&lt;=49, "35-49", Table4[[#This Row],[Age]]&lt;=64, "50-64", Table4[[#This Row],[Age]]&gt;=65, "65+")</f>
        <v>35-49</v>
      </c>
      <c r="X4968" t="str">
        <f>_xlfn.XLOOKUP(Table4[[#This Row],[StoreID]],Stores!A:A,Stores!B:B, "Not found")</f>
        <v>MegaMart Brianahaven</v>
      </c>
      <c r="Y4968" t="str">
        <f>_xlfn.XLOOKUP(Table4[[#This Row],[StoreID]],Stores!A:A,Stores!C:C, "Not Found")</f>
        <v>Brianahaven</v>
      </c>
      <c r="Z4968" t="str">
        <f>_xlfn.XLOOKUP(Table4[[#This Row],[StoreID]],Stores!A:A,Stores!D:D, "Not Found")</f>
        <v>North</v>
      </c>
    </row>
    <row r="4969" spans="1:26">
      <c r="A4969" t="s">
        <v>5835</v>
      </c>
      <c r="B4969" s="1">
        <v>45281</v>
      </c>
      <c r="C4969" t="s">
        <v>202</v>
      </c>
      <c r="D4969" t="s">
        <v>745</v>
      </c>
      <c r="E4969" t="s">
        <v>846</v>
      </c>
      <c r="F4969">
        <v>2</v>
      </c>
      <c r="G4969">
        <v>0</v>
      </c>
      <c r="H4969" t="s">
        <v>875</v>
      </c>
      <c r="I4969" s="4">
        <f>Table4[[#This Row],[Quantity]]*Table4[[#This Row],[UnitPrice]]</f>
        <v>2386.1799999999998</v>
      </c>
      <c r="J4969" s="4">
        <f>Table4[[#This Row],[Gross Revenue]]*(1-Table4[[#This Row],[Discount]])</f>
        <v>2386.1799999999998</v>
      </c>
      <c r="K4969" s="4">
        <f>Table4[[#This Row],[Quantity]]*Table4[[#This Row],[CostPrice]]</f>
        <v>1636.48</v>
      </c>
      <c r="L4969" s="4">
        <f>Table4[[#This Row],[Net Revenue]]-Table4[[#This Row],[Total Cost]]</f>
        <v>749.69999999999982</v>
      </c>
      <c r="M4969" t="str">
        <f>_xlfn.XLOOKUP(Table4[[#This Row],[ProductID]], Products!A:A,Products!B:B, "Not Found")</f>
        <v>Above Camera</v>
      </c>
      <c r="N4969" t="str">
        <f>TEXT(Table4[[#This Row],[Date]], "mmm")</f>
        <v>Dec</v>
      </c>
      <c r="O4969" t="str">
        <f>TEXT(Table4[[#This Row],[Date]], "yyyy")</f>
        <v>2023</v>
      </c>
      <c r="P4969" t="str">
        <f>_xlfn.XLOOKUP(Table4[[#This Row],[ProductID]],Products!A:A,Products!C:C, "Not Found")</f>
        <v>Electronics</v>
      </c>
      <c r="Q4969" t="str">
        <f>_xlfn.XLOOKUP(Table4[[#This Row],[ProductID]],Products!A:A,Products!D:D,"Not Found")</f>
        <v>Camera</v>
      </c>
      <c r="R4969">
        <f>_xlfn.XLOOKUP(Table4[[#This Row],[ProductID]],Products!A:A,Products!E:E,"Not Found")</f>
        <v>1193.0899999999999</v>
      </c>
      <c r="S4969">
        <f>_xlfn.XLOOKUP(Table4[[#This Row],[ProductID]],Products!A:A,Products!F:F, "Not Found")</f>
        <v>818.24</v>
      </c>
      <c r="T4969" t="str">
        <f>_xlfn.XLOOKUP(Table4[[#This Row],[CustomerID]],Customers!A:A,Customers!D:D, "Not Found")</f>
        <v>F</v>
      </c>
      <c r="U4969" s="6">
        <f>_xlfn.XLOOKUP(Table4[[#This Row],[CustomerID]],Customers!A:A,Customers!E:E, "Not Found")</f>
        <v>33492</v>
      </c>
      <c r="V4969">
        <f ca="1">DATEDIF(Table4[[#This Row],[CustomerBirthday]], TODAY(), "Y")</f>
        <v>34</v>
      </c>
      <c r="W4969" t="str" cm="1">
        <f t="array" aca="1" ref="W4969" ca="1">_xlfn.IFS(Table4[[#This Row],[Age]]&lt;25, "Under 25",Table4[[#This Row],[Age]]=34, "25-34", Table4[[#This Row],[Age]]&lt;=49, "35-49", Table4[[#This Row],[Age]]&lt;=64, "50-64", Table4[[#This Row],[Age]]&gt;=65, "65+")</f>
        <v>25-34</v>
      </c>
      <c r="X4969" t="str">
        <f>_xlfn.XLOOKUP(Table4[[#This Row],[StoreID]],Stores!A:A,Stores!B:B, "Not found")</f>
        <v>MegaMart Johnmouth</v>
      </c>
      <c r="Y4969" t="str">
        <f>_xlfn.XLOOKUP(Table4[[#This Row],[StoreID]],Stores!A:A,Stores!C:C, "Not Found")</f>
        <v>Johnmouth</v>
      </c>
      <c r="Z4969" t="str">
        <f>_xlfn.XLOOKUP(Table4[[#This Row],[StoreID]],Stores!A:A,Stores!D:D, "Not Found")</f>
        <v>East</v>
      </c>
    </row>
    <row r="4970" spans="1:26">
      <c r="A4970" t="s">
        <v>5836</v>
      </c>
      <c r="B4970" s="1">
        <v>45403</v>
      </c>
      <c r="C4970" t="s">
        <v>7</v>
      </c>
      <c r="D4970" t="s">
        <v>715</v>
      </c>
      <c r="E4970" t="s">
        <v>842</v>
      </c>
      <c r="F4970">
        <v>3</v>
      </c>
      <c r="G4970">
        <v>0.05</v>
      </c>
      <c r="H4970" t="s">
        <v>871</v>
      </c>
      <c r="I4970" s="4">
        <f>Table4[[#This Row],[Quantity]]*Table4[[#This Row],[UnitPrice]]</f>
        <v>2456.2799999999997</v>
      </c>
      <c r="J4970" s="4">
        <f>Table4[[#This Row],[Gross Revenue]]*(1-Table4[[#This Row],[Discount]])</f>
        <v>2333.4659999999994</v>
      </c>
      <c r="K4970" s="4">
        <f>Table4[[#This Row],[Quantity]]*Table4[[#This Row],[CostPrice]]</f>
        <v>1582.8600000000001</v>
      </c>
      <c r="L4970" s="4">
        <f>Table4[[#This Row],[Net Revenue]]-Table4[[#This Row],[Total Cost]]</f>
        <v>750.60599999999931</v>
      </c>
      <c r="M4970" t="str">
        <f>_xlfn.XLOOKUP(Table4[[#This Row],[ProductID]], Products!A:A,Products!B:B, "Not Found")</f>
        <v>Audience Television</v>
      </c>
      <c r="N4970" t="str">
        <f>TEXT(Table4[[#This Row],[Date]], "mmm")</f>
        <v>Apr</v>
      </c>
      <c r="O4970" t="str">
        <f>TEXT(Table4[[#This Row],[Date]], "yyyy")</f>
        <v>2024</v>
      </c>
      <c r="P4970" t="str">
        <f>_xlfn.XLOOKUP(Table4[[#This Row],[ProductID]],Products!A:A,Products!C:C, "Not Found")</f>
        <v>Electronics</v>
      </c>
      <c r="Q4970" t="str">
        <f>_xlfn.XLOOKUP(Table4[[#This Row],[ProductID]],Products!A:A,Products!D:D,"Not Found")</f>
        <v>Television</v>
      </c>
      <c r="R4970">
        <f>_xlfn.XLOOKUP(Table4[[#This Row],[ProductID]],Products!A:A,Products!E:E,"Not Found")</f>
        <v>818.76</v>
      </c>
      <c r="S4970">
        <f>_xlfn.XLOOKUP(Table4[[#This Row],[ProductID]],Products!A:A,Products!F:F, "Not Found")</f>
        <v>527.62</v>
      </c>
      <c r="T4970" t="str">
        <f>_xlfn.XLOOKUP(Table4[[#This Row],[CustomerID]],Customers!A:A,Customers!D:D, "Not Found")</f>
        <v>M</v>
      </c>
      <c r="U4970" s="6">
        <f>_xlfn.XLOOKUP(Table4[[#This Row],[CustomerID]],Customers!A:A,Customers!E:E, "Not Found")</f>
        <v>35319</v>
      </c>
      <c r="V4970">
        <f ca="1">DATEDIF(Table4[[#This Row],[CustomerBirthday]], TODAY(), "Y")</f>
        <v>29</v>
      </c>
      <c r="W4970" t="str" cm="1">
        <f t="array" aca="1" ref="W4970" ca="1">_xlfn.IFS(Table4[[#This Row],[Age]]&lt;25, "Under 25",Table4[[#This Row],[Age]]=34, "25-34", Table4[[#This Row],[Age]]&lt;=49, "35-49", Table4[[#This Row],[Age]]&lt;=64, "50-64", Table4[[#This Row],[Age]]&gt;=65, "65+")</f>
        <v>35-49</v>
      </c>
      <c r="X4970" t="str">
        <f>_xlfn.XLOOKUP(Table4[[#This Row],[StoreID]],Stores!A:A,Stores!B:B, "Not found")</f>
        <v>MegaMart Brianahaven</v>
      </c>
      <c r="Y4970" t="str">
        <f>_xlfn.XLOOKUP(Table4[[#This Row],[StoreID]],Stores!A:A,Stores!C:C, "Not Found")</f>
        <v>Brianahaven</v>
      </c>
      <c r="Z4970" t="str">
        <f>_xlfn.XLOOKUP(Table4[[#This Row],[StoreID]],Stores!A:A,Stores!D:D, "Not Found")</f>
        <v>North</v>
      </c>
    </row>
    <row r="4971" spans="1:26">
      <c r="A4971" t="s">
        <v>5837</v>
      </c>
      <c r="B4971" s="1">
        <v>45414</v>
      </c>
      <c r="C4971" t="s">
        <v>615</v>
      </c>
      <c r="D4971" t="s">
        <v>761</v>
      </c>
      <c r="E4971" t="s">
        <v>835</v>
      </c>
      <c r="F4971">
        <v>2</v>
      </c>
      <c r="G4971">
        <v>0.15</v>
      </c>
      <c r="H4971" t="s">
        <v>871</v>
      </c>
      <c r="I4971" s="4">
        <f>Table4[[#This Row],[Quantity]]*Table4[[#This Row],[UnitPrice]]</f>
        <v>3525.84</v>
      </c>
      <c r="J4971" s="4">
        <f>Table4[[#This Row],[Gross Revenue]]*(1-Table4[[#This Row],[Discount]])</f>
        <v>2996.9639999999999</v>
      </c>
      <c r="K4971" s="4">
        <f>Table4[[#This Row],[Quantity]]*Table4[[#This Row],[CostPrice]]</f>
        <v>2692.96</v>
      </c>
      <c r="L4971" s="4">
        <f>Table4[[#This Row],[Net Revenue]]-Table4[[#This Row],[Total Cost]]</f>
        <v>304.00399999999991</v>
      </c>
      <c r="M4971" t="str">
        <f>_xlfn.XLOOKUP(Table4[[#This Row],[ProductID]], Products!A:A,Products!B:B, "Not Found")</f>
        <v>Traditional Laptop</v>
      </c>
      <c r="N4971" t="str">
        <f>TEXT(Table4[[#This Row],[Date]], "mmm")</f>
        <v>May</v>
      </c>
      <c r="O4971" t="str">
        <f>TEXT(Table4[[#This Row],[Date]], "yyyy")</f>
        <v>2024</v>
      </c>
      <c r="P4971" t="str">
        <f>_xlfn.XLOOKUP(Table4[[#This Row],[ProductID]],Products!A:A,Products!C:C, "Not Found")</f>
        <v>Electronics</v>
      </c>
      <c r="Q4971" t="str">
        <f>_xlfn.XLOOKUP(Table4[[#This Row],[ProductID]],Products!A:A,Products!D:D,"Not Found")</f>
        <v>Laptop</v>
      </c>
      <c r="R4971">
        <f>_xlfn.XLOOKUP(Table4[[#This Row],[ProductID]],Products!A:A,Products!E:E,"Not Found")</f>
        <v>1762.92</v>
      </c>
      <c r="S4971">
        <f>_xlfn.XLOOKUP(Table4[[#This Row],[ProductID]],Products!A:A,Products!F:F, "Not Found")</f>
        <v>1346.48</v>
      </c>
      <c r="T4971" t="str">
        <f>_xlfn.XLOOKUP(Table4[[#This Row],[CustomerID]],Customers!A:A,Customers!D:D, "Not Found")</f>
        <v>F</v>
      </c>
      <c r="U4971" s="6">
        <f>_xlfn.XLOOKUP(Table4[[#This Row],[CustomerID]],Customers!A:A,Customers!E:E, "Not Found")</f>
        <v>21425</v>
      </c>
      <c r="V4971">
        <f ca="1">DATEDIF(Table4[[#This Row],[CustomerBirthday]], TODAY(), "Y")</f>
        <v>67</v>
      </c>
      <c r="W4971" t="str" cm="1">
        <f t="array" aca="1" ref="W4971" ca="1">_xlfn.IFS(Table4[[#This Row],[Age]]&lt;25, "Under 25",Table4[[#This Row],[Age]]=34, "25-34", Table4[[#This Row],[Age]]&lt;=49, "35-49", Table4[[#This Row],[Age]]&lt;=64, "50-64", Table4[[#This Row],[Age]]&gt;=65, "65+")</f>
        <v>65+</v>
      </c>
      <c r="X4971" t="str">
        <f>_xlfn.XLOOKUP(Table4[[#This Row],[StoreID]],Stores!A:A,Stores!B:B, "Not found")</f>
        <v>MegaMart Peckmouth</v>
      </c>
      <c r="Y4971" t="str">
        <f>_xlfn.XLOOKUP(Table4[[#This Row],[StoreID]],Stores!A:A,Stores!C:C, "Not Found")</f>
        <v>Peckmouth</v>
      </c>
      <c r="Z4971" t="str">
        <f>_xlfn.XLOOKUP(Table4[[#This Row],[StoreID]],Stores!A:A,Stores!D:D, "Not Found")</f>
        <v>East</v>
      </c>
    </row>
    <row r="4972" spans="1:26">
      <c r="A4972" t="s">
        <v>5838</v>
      </c>
      <c r="B4972" s="1">
        <v>45552</v>
      </c>
      <c r="C4972" t="s">
        <v>130</v>
      </c>
      <c r="D4972" t="s">
        <v>816</v>
      </c>
      <c r="E4972" t="s">
        <v>842</v>
      </c>
      <c r="F4972">
        <v>4</v>
      </c>
      <c r="G4972">
        <v>0.15</v>
      </c>
      <c r="H4972" t="s">
        <v>868</v>
      </c>
      <c r="I4972" s="4">
        <f>Table4[[#This Row],[Quantity]]*Table4[[#This Row],[UnitPrice]]</f>
        <v>7516.32</v>
      </c>
      <c r="J4972" s="4">
        <f>Table4[[#This Row],[Gross Revenue]]*(1-Table4[[#This Row],[Discount]])</f>
        <v>6388.8719999999994</v>
      </c>
      <c r="K4972" s="4">
        <f>Table4[[#This Row],[Quantity]]*Table4[[#This Row],[CostPrice]]</f>
        <v>4018.24</v>
      </c>
      <c r="L4972" s="4">
        <f>Table4[[#This Row],[Net Revenue]]-Table4[[#This Row],[Total Cost]]</f>
        <v>2370.6319999999996</v>
      </c>
      <c r="M4972" t="str">
        <f>_xlfn.XLOOKUP(Table4[[#This Row],[ProductID]], Products!A:A,Products!B:B, "Not Found")</f>
        <v>Set Dairy</v>
      </c>
      <c r="N4972" t="str">
        <f>TEXT(Table4[[#This Row],[Date]], "mmm")</f>
        <v>Sep</v>
      </c>
      <c r="O4972" t="str">
        <f>TEXT(Table4[[#This Row],[Date]], "yyyy")</f>
        <v>2024</v>
      </c>
      <c r="P4972" t="str">
        <f>_xlfn.XLOOKUP(Table4[[#This Row],[ProductID]],Products!A:A,Products!C:C, "Not Found")</f>
        <v>Groceries</v>
      </c>
      <c r="Q4972" t="str">
        <f>_xlfn.XLOOKUP(Table4[[#This Row],[ProductID]],Products!A:A,Products!D:D,"Not Found")</f>
        <v>Dairy</v>
      </c>
      <c r="R4972">
        <f>_xlfn.XLOOKUP(Table4[[#This Row],[ProductID]],Products!A:A,Products!E:E,"Not Found")</f>
        <v>1879.08</v>
      </c>
      <c r="S4972">
        <f>_xlfn.XLOOKUP(Table4[[#This Row],[ProductID]],Products!A:A,Products!F:F, "Not Found")</f>
        <v>1004.56</v>
      </c>
      <c r="T4972" t="str">
        <f>_xlfn.XLOOKUP(Table4[[#This Row],[CustomerID]],Customers!A:A,Customers!D:D, "Not Found")</f>
        <v>F</v>
      </c>
      <c r="U4972" s="6">
        <f>_xlfn.XLOOKUP(Table4[[#This Row],[CustomerID]],Customers!A:A,Customers!E:E, "Not Found")</f>
        <v>28698</v>
      </c>
      <c r="V4972">
        <f ca="1">DATEDIF(Table4[[#This Row],[CustomerBirthday]], TODAY(), "Y")</f>
        <v>48</v>
      </c>
      <c r="W4972" t="str" cm="1">
        <f t="array" aca="1" ref="W4972" ca="1">_xlfn.IFS(Table4[[#This Row],[Age]]&lt;25, "Under 25",Table4[[#This Row],[Age]]=34, "25-34", Table4[[#This Row],[Age]]&lt;=49, "35-49", Table4[[#This Row],[Age]]&lt;=64, "50-64", Table4[[#This Row],[Age]]&gt;=65, "65+")</f>
        <v>35-49</v>
      </c>
      <c r="X4972" t="str">
        <f>_xlfn.XLOOKUP(Table4[[#This Row],[StoreID]],Stores!A:A,Stores!B:B, "Not found")</f>
        <v>MegaMart Brianahaven</v>
      </c>
      <c r="Y4972" t="str">
        <f>_xlfn.XLOOKUP(Table4[[#This Row],[StoreID]],Stores!A:A,Stores!C:C, "Not Found")</f>
        <v>Brianahaven</v>
      </c>
      <c r="Z4972" t="str">
        <f>_xlfn.XLOOKUP(Table4[[#This Row],[StoreID]],Stores!A:A,Stores!D:D, "Not Found")</f>
        <v>North</v>
      </c>
    </row>
    <row r="4973" spans="1:26">
      <c r="A4973" t="s">
        <v>5839</v>
      </c>
      <c r="B4973" s="1">
        <v>45389</v>
      </c>
      <c r="C4973" t="s">
        <v>217</v>
      </c>
      <c r="D4973" t="s">
        <v>722</v>
      </c>
      <c r="E4973" t="s">
        <v>835</v>
      </c>
      <c r="F4973">
        <v>1</v>
      </c>
      <c r="G4973">
        <v>0.15</v>
      </c>
      <c r="H4973" t="s">
        <v>875</v>
      </c>
      <c r="I4973" s="4">
        <f>Table4[[#This Row],[Quantity]]*Table4[[#This Row],[UnitPrice]]</f>
        <v>1853.77</v>
      </c>
      <c r="J4973" s="4">
        <f>Table4[[#This Row],[Gross Revenue]]*(1-Table4[[#This Row],[Discount]])</f>
        <v>1575.7045000000001</v>
      </c>
      <c r="K4973" s="4">
        <f>Table4[[#This Row],[Quantity]]*Table4[[#This Row],[CostPrice]]</f>
        <v>1363.52</v>
      </c>
      <c r="L4973" s="4">
        <f>Table4[[#This Row],[Net Revenue]]-Table4[[#This Row],[Total Cost]]</f>
        <v>212.18450000000007</v>
      </c>
      <c r="M4973" t="str">
        <f>_xlfn.XLOOKUP(Table4[[#This Row],[ProductID]], Products!A:A,Products!B:B, "Not Found")</f>
        <v>Four Accessories</v>
      </c>
      <c r="N4973" t="str">
        <f>TEXT(Table4[[#This Row],[Date]], "mmm")</f>
        <v>Apr</v>
      </c>
      <c r="O4973" t="str">
        <f>TEXT(Table4[[#This Row],[Date]], "yyyy")</f>
        <v>2024</v>
      </c>
      <c r="P4973" t="str">
        <f>_xlfn.XLOOKUP(Table4[[#This Row],[ProductID]],Products!A:A,Products!C:C, "Not Found")</f>
        <v>Fashion</v>
      </c>
      <c r="Q4973" t="str">
        <f>_xlfn.XLOOKUP(Table4[[#This Row],[ProductID]],Products!A:A,Products!D:D,"Not Found")</f>
        <v>Accessories</v>
      </c>
      <c r="R4973">
        <f>_xlfn.XLOOKUP(Table4[[#This Row],[ProductID]],Products!A:A,Products!E:E,"Not Found")</f>
        <v>1853.77</v>
      </c>
      <c r="S4973">
        <f>_xlfn.XLOOKUP(Table4[[#This Row],[ProductID]],Products!A:A,Products!F:F, "Not Found")</f>
        <v>1363.52</v>
      </c>
      <c r="T4973" t="str">
        <f>_xlfn.XLOOKUP(Table4[[#This Row],[CustomerID]],Customers!A:A,Customers!D:D, "Not Found")</f>
        <v>F</v>
      </c>
      <c r="U4973" s="6">
        <f>_xlfn.XLOOKUP(Table4[[#This Row],[CustomerID]],Customers!A:A,Customers!E:E, "Not Found")</f>
        <v>38253</v>
      </c>
      <c r="V4973">
        <f ca="1">DATEDIF(Table4[[#This Row],[CustomerBirthday]], TODAY(), "Y")</f>
        <v>21</v>
      </c>
      <c r="W4973" t="str" cm="1">
        <f t="array" aca="1" ref="W4973" ca="1">_xlfn.IFS(Table4[[#This Row],[Age]]&lt;25, "Under 25",Table4[[#This Row],[Age]]=34, "25-34", Table4[[#This Row],[Age]]&lt;=49, "35-49", Table4[[#This Row],[Age]]&lt;=64, "50-64", Table4[[#This Row],[Age]]&gt;=65, "65+")</f>
        <v>Under 25</v>
      </c>
      <c r="X4973" t="str">
        <f>_xlfn.XLOOKUP(Table4[[#This Row],[StoreID]],Stores!A:A,Stores!B:B, "Not found")</f>
        <v>MegaMart Peckmouth</v>
      </c>
      <c r="Y4973" t="str">
        <f>_xlfn.XLOOKUP(Table4[[#This Row],[StoreID]],Stores!A:A,Stores!C:C, "Not Found")</f>
        <v>Peckmouth</v>
      </c>
      <c r="Z4973" t="str">
        <f>_xlfn.XLOOKUP(Table4[[#This Row],[StoreID]],Stores!A:A,Stores!D:D, "Not Found")</f>
        <v>East</v>
      </c>
    </row>
    <row r="4974" spans="1:26">
      <c r="A4974" t="s">
        <v>5840</v>
      </c>
      <c r="B4974" s="1">
        <v>45842</v>
      </c>
      <c r="C4974" t="s">
        <v>382</v>
      </c>
      <c r="D4974" t="s">
        <v>818</v>
      </c>
      <c r="E4974" t="s">
        <v>842</v>
      </c>
      <c r="F4974">
        <v>3</v>
      </c>
      <c r="G4974">
        <v>0.15</v>
      </c>
      <c r="H4974" t="s">
        <v>875</v>
      </c>
      <c r="I4974" s="4">
        <f>Table4[[#This Row],[Quantity]]*Table4[[#This Row],[UnitPrice]]</f>
        <v>3496.1099999999997</v>
      </c>
      <c r="J4974" s="4">
        <f>Table4[[#This Row],[Gross Revenue]]*(1-Table4[[#This Row],[Discount]])</f>
        <v>2971.6934999999999</v>
      </c>
      <c r="K4974" s="4">
        <f>Table4[[#This Row],[Quantity]]*Table4[[#This Row],[CostPrice]]</f>
        <v>2779.6499999999996</v>
      </c>
      <c r="L4974" s="4">
        <f>Table4[[#This Row],[Net Revenue]]-Table4[[#This Row],[Total Cost]]</f>
        <v>192.04350000000022</v>
      </c>
      <c r="M4974" t="str">
        <f>_xlfn.XLOOKUP(Table4[[#This Row],[ProductID]], Products!A:A,Products!B:B, "Not Found")</f>
        <v>Nature Clothing</v>
      </c>
      <c r="N4974" t="str">
        <f>TEXT(Table4[[#This Row],[Date]], "mmm")</f>
        <v>Jul</v>
      </c>
      <c r="O4974" t="str">
        <f>TEXT(Table4[[#This Row],[Date]], "yyyy")</f>
        <v>2025</v>
      </c>
      <c r="P4974" t="str">
        <f>_xlfn.XLOOKUP(Table4[[#This Row],[ProductID]],Products!A:A,Products!C:C, "Not Found")</f>
        <v>Fashion</v>
      </c>
      <c r="Q4974" t="str">
        <f>_xlfn.XLOOKUP(Table4[[#This Row],[ProductID]],Products!A:A,Products!D:D,"Not Found")</f>
        <v>Clothing</v>
      </c>
      <c r="R4974">
        <f>_xlfn.XLOOKUP(Table4[[#This Row],[ProductID]],Products!A:A,Products!E:E,"Not Found")</f>
        <v>1165.3699999999999</v>
      </c>
      <c r="S4974">
        <f>_xlfn.XLOOKUP(Table4[[#This Row],[ProductID]],Products!A:A,Products!F:F, "Not Found")</f>
        <v>926.55</v>
      </c>
      <c r="T4974" t="str">
        <f>_xlfn.XLOOKUP(Table4[[#This Row],[CustomerID]],Customers!A:A,Customers!D:D, "Not Found")</f>
        <v>F</v>
      </c>
      <c r="U4974" s="6">
        <f>_xlfn.XLOOKUP(Table4[[#This Row],[CustomerID]],Customers!A:A,Customers!E:E, "Not Found")</f>
        <v>35236</v>
      </c>
      <c r="V4974">
        <f ca="1">DATEDIF(Table4[[#This Row],[CustomerBirthday]], TODAY(), "Y")</f>
        <v>30</v>
      </c>
      <c r="W4974" t="str" cm="1">
        <f t="array" aca="1" ref="W4974" ca="1">_xlfn.IFS(Table4[[#This Row],[Age]]&lt;25, "Under 25",Table4[[#This Row],[Age]]=34, "25-34", Table4[[#This Row],[Age]]&lt;=49, "35-49", Table4[[#This Row],[Age]]&lt;=64, "50-64", Table4[[#This Row],[Age]]&gt;=65, "65+")</f>
        <v>35-49</v>
      </c>
      <c r="X4974" t="str">
        <f>_xlfn.XLOOKUP(Table4[[#This Row],[StoreID]],Stores!A:A,Stores!B:B, "Not found")</f>
        <v>MegaMart Brianahaven</v>
      </c>
      <c r="Y4974" t="str">
        <f>_xlfn.XLOOKUP(Table4[[#This Row],[StoreID]],Stores!A:A,Stores!C:C, "Not Found")</f>
        <v>Brianahaven</v>
      </c>
      <c r="Z4974" t="str">
        <f>_xlfn.XLOOKUP(Table4[[#This Row],[StoreID]],Stores!A:A,Stores!D:D, "Not Found")</f>
        <v>North</v>
      </c>
    </row>
    <row r="4975" spans="1:26">
      <c r="A4975" t="s">
        <v>5841</v>
      </c>
      <c r="B4975" s="1">
        <v>45586</v>
      </c>
      <c r="C4975" t="s">
        <v>426</v>
      </c>
      <c r="D4975" t="s">
        <v>804</v>
      </c>
      <c r="E4975" t="s">
        <v>831</v>
      </c>
      <c r="F4975">
        <v>2</v>
      </c>
      <c r="G4975">
        <v>0.1</v>
      </c>
      <c r="H4975" t="s">
        <v>875</v>
      </c>
      <c r="I4975" s="4">
        <f>Table4[[#This Row],[Quantity]]*Table4[[#This Row],[UnitPrice]]</f>
        <v>1081.8800000000001</v>
      </c>
      <c r="J4975" s="4">
        <f>Table4[[#This Row],[Gross Revenue]]*(1-Table4[[#This Row],[Discount]])</f>
        <v>973.69200000000012</v>
      </c>
      <c r="K4975" s="4">
        <f>Table4[[#This Row],[Quantity]]*Table4[[#This Row],[CostPrice]]</f>
        <v>796.5</v>
      </c>
      <c r="L4975" s="4">
        <f>Table4[[#This Row],[Net Revenue]]-Table4[[#This Row],[Total Cost]]</f>
        <v>177.19200000000012</v>
      </c>
      <c r="M4975" t="str">
        <f>_xlfn.XLOOKUP(Table4[[#This Row],[ProductID]], Products!A:A,Products!B:B, "Not Found")</f>
        <v>Church Clothing</v>
      </c>
      <c r="N4975" t="str">
        <f>TEXT(Table4[[#This Row],[Date]], "mmm")</f>
        <v>Oct</v>
      </c>
      <c r="O4975" t="str">
        <f>TEXT(Table4[[#This Row],[Date]], "yyyy")</f>
        <v>2024</v>
      </c>
      <c r="P4975" t="str">
        <f>_xlfn.XLOOKUP(Table4[[#This Row],[ProductID]],Products!A:A,Products!C:C, "Not Found")</f>
        <v>Fashion</v>
      </c>
      <c r="Q4975" t="str">
        <f>_xlfn.XLOOKUP(Table4[[#This Row],[ProductID]],Products!A:A,Products!D:D,"Not Found")</f>
        <v>Clothing</v>
      </c>
      <c r="R4975">
        <f>_xlfn.XLOOKUP(Table4[[#This Row],[ProductID]],Products!A:A,Products!E:E,"Not Found")</f>
        <v>540.94000000000005</v>
      </c>
      <c r="S4975">
        <f>_xlfn.XLOOKUP(Table4[[#This Row],[ProductID]],Products!A:A,Products!F:F, "Not Found")</f>
        <v>398.25</v>
      </c>
      <c r="T4975" t="str">
        <f>_xlfn.XLOOKUP(Table4[[#This Row],[CustomerID]],Customers!A:A,Customers!D:D, "Not Found")</f>
        <v>F</v>
      </c>
      <c r="U4975" s="6">
        <f>_xlfn.XLOOKUP(Table4[[#This Row],[CustomerID]],Customers!A:A,Customers!E:E, "Not Found")</f>
        <v>29406</v>
      </c>
      <c r="V4975">
        <f ca="1">DATEDIF(Table4[[#This Row],[CustomerBirthday]], TODAY(), "Y")</f>
        <v>46</v>
      </c>
      <c r="W4975" t="str" cm="1">
        <f t="array" aca="1" ref="W4975" ca="1">_xlfn.IFS(Table4[[#This Row],[Age]]&lt;25, "Under 25",Table4[[#This Row],[Age]]=34, "25-34", Table4[[#This Row],[Age]]&lt;=49, "35-49", Table4[[#This Row],[Age]]&lt;=64, "50-64", Table4[[#This Row],[Age]]&gt;=65, "65+")</f>
        <v>35-49</v>
      </c>
      <c r="X4975" t="str">
        <f>_xlfn.XLOOKUP(Table4[[#This Row],[StoreID]],Stores!A:A,Stores!B:B, "Not found")</f>
        <v>MegaMart Jimenezborough</v>
      </c>
      <c r="Y4975" t="str">
        <f>_xlfn.XLOOKUP(Table4[[#This Row],[StoreID]],Stores!A:A,Stores!C:C, "Not Found")</f>
        <v>Jimenezborough</v>
      </c>
      <c r="Z4975" t="str">
        <f>_xlfn.XLOOKUP(Table4[[#This Row],[StoreID]],Stores!A:A,Stores!D:D, "Not Found")</f>
        <v>South</v>
      </c>
    </row>
    <row r="4976" spans="1:26">
      <c r="A4976" t="s">
        <v>5842</v>
      </c>
      <c r="B4976" s="1">
        <v>45485</v>
      </c>
      <c r="C4976" t="s">
        <v>234</v>
      </c>
      <c r="D4976" t="s">
        <v>739</v>
      </c>
      <c r="E4976" t="s">
        <v>842</v>
      </c>
      <c r="F4976">
        <v>1</v>
      </c>
      <c r="G4976">
        <v>0.1</v>
      </c>
      <c r="H4976" t="s">
        <v>865</v>
      </c>
      <c r="I4976" s="4">
        <f>Table4[[#This Row],[Quantity]]*Table4[[#This Row],[UnitPrice]]</f>
        <v>1194.1199999999999</v>
      </c>
      <c r="J4976" s="4">
        <f>Table4[[#This Row],[Gross Revenue]]*(1-Table4[[#This Row],[Discount]])</f>
        <v>1074.7079999999999</v>
      </c>
      <c r="K4976" s="4">
        <f>Table4[[#This Row],[Quantity]]*Table4[[#This Row],[CostPrice]]</f>
        <v>838.95</v>
      </c>
      <c r="L4976" s="4">
        <f>Table4[[#This Row],[Net Revenue]]-Table4[[#This Row],[Total Cost]]</f>
        <v>235.75799999999981</v>
      </c>
      <c r="M4976" t="str">
        <f>_xlfn.XLOOKUP(Table4[[#This Row],[ProductID]], Products!A:A,Products!B:B, "Not Found")</f>
        <v>Step Smartphone</v>
      </c>
      <c r="N4976" t="str">
        <f>TEXT(Table4[[#This Row],[Date]], "mmm")</f>
        <v>Jul</v>
      </c>
      <c r="O4976" t="str">
        <f>TEXT(Table4[[#This Row],[Date]], "yyyy")</f>
        <v>2024</v>
      </c>
      <c r="P4976" t="str">
        <f>_xlfn.XLOOKUP(Table4[[#This Row],[ProductID]],Products!A:A,Products!C:C, "Not Found")</f>
        <v>Electronics</v>
      </c>
      <c r="Q4976" t="str">
        <f>_xlfn.XLOOKUP(Table4[[#This Row],[ProductID]],Products!A:A,Products!D:D,"Not Found")</f>
        <v>Smartphone</v>
      </c>
      <c r="R4976">
        <f>_xlfn.XLOOKUP(Table4[[#This Row],[ProductID]],Products!A:A,Products!E:E,"Not Found")</f>
        <v>1194.1199999999999</v>
      </c>
      <c r="S4976">
        <f>_xlfn.XLOOKUP(Table4[[#This Row],[ProductID]],Products!A:A,Products!F:F, "Not Found")</f>
        <v>838.95</v>
      </c>
      <c r="T4976" t="str">
        <f>_xlfn.XLOOKUP(Table4[[#This Row],[CustomerID]],Customers!A:A,Customers!D:D, "Not Found")</f>
        <v>M</v>
      </c>
      <c r="U4976" s="6">
        <f>_xlfn.XLOOKUP(Table4[[#This Row],[CustomerID]],Customers!A:A,Customers!E:E, "Not Found")</f>
        <v>25132</v>
      </c>
      <c r="V4976">
        <f ca="1">DATEDIF(Table4[[#This Row],[CustomerBirthday]], TODAY(), "Y")</f>
        <v>57</v>
      </c>
      <c r="W4976" t="str" cm="1">
        <f t="array" aca="1" ref="W4976" ca="1">_xlfn.IFS(Table4[[#This Row],[Age]]&lt;25, "Under 25",Table4[[#This Row],[Age]]=34, "25-34", Table4[[#This Row],[Age]]&lt;=49, "35-49", Table4[[#This Row],[Age]]&lt;=64, "50-64", Table4[[#This Row],[Age]]&gt;=65, "65+")</f>
        <v>50-64</v>
      </c>
      <c r="X4976" t="str">
        <f>_xlfn.XLOOKUP(Table4[[#This Row],[StoreID]],Stores!A:A,Stores!B:B, "Not found")</f>
        <v>MegaMart Brianahaven</v>
      </c>
      <c r="Y4976" t="str">
        <f>_xlfn.XLOOKUP(Table4[[#This Row],[StoreID]],Stores!A:A,Stores!C:C, "Not Found")</f>
        <v>Brianahaven</v>
      </c>
      <c r="Z4976" t="str">
        <f>_xlfn.XLOOKUP(Table4[[#This Row],[StoreID]],Stores!A:A,Stores!D:D, "Not Found")</f>
        <v>North</v>
      </c>
    </row>
    <row r="4977" spans="1:26">
      <c r="A4977" t="s">
        <v>5843</v>
      </c>
      <c r="B4977" s="1">
        <v>45313</v>
      </c>
      <c r="C4977" t="s">
        <v>171</v>
      </c>
      <c r="D4977" t="s">
        <v>790</v>
      </c>
      <c r="E4977" t="s">
        <v>846</v>
      </c>
      <c r="F4977">
        <v>5</v>
      </c>
      <c r="G4977">
        <v>0.1</v>
      </c>
      <c r="H4977" t="s">
        <v>871</v>
      </c>
      <c r="I4977" s="4">
        <f>Table4[[#This Row],[Quantity]]*Table4[[#This Row],[UnitPrice]]</f>
        <v>1523.55</v>
      </c>
      <c r="J4977" s="4">
        <f>Table4[[#This Row],[Gross Revenue]]*(1-Table4[[#This Row],[Discount]])</f>
        <v>1371.1949999999999</v>
      </c>
      <c r="K4977" s="4">
        <f>Table4[[#This Row],[Quantity]]*Table4[[#This Row],[CostPrice]]</f>
        <v>820.05</v>
      </c>
      <c r="L4977" s="4">
        <f>Table4[[#This Row],[Net Revenue]]-Table4[[#This Row],[Total Cost]]</f>
        <v>551.14499999999998</v>
      </c>
      <c r="M4977" t="str">
        <f>_xlfn.XLOOKUP(Table4[[#This Row],[ProductID]], Products!A:A,Products!B:B, "Not Found")</f>
        <v>Difficult Vegetables</v>
      </c>
      <c r="N4977" t="str">
        <f>TEXT(Table4[[#This Row],[Date]], "mmm")</f>
        <v>Jan</v>
      </c>
      <c r="O4977" t="str">
        <f>TEXT(Table4[[#This Row],[Date]], "yyyy")</f>
        <v>2024</v>
      </c>
      <c r="P4977" t="str">
        <f>_xlfn.XLOOKUP(Table4[[#This Row],[ProductID]],Products!A:A,Products!C:C, "Not Found")</f>
        <v>Groceries</v>
      </c>
      <c r="Q4977" t="str">
        <f>_xlfn.XLOOKUP(Table4[[#This Row],[ProductID]],Products!A:A,Products!D:D,"Not Found")</f>
        <v>Vegetables</v>
      </c>
      <c r="R4977">
        <f>_xlfn.XLOOKUP(Table4[[#This Row],[ProductID]],Products!A:A,Products!E:E,"Not Found")</f>
        <v>304.70999999999998</v>
      </c>
      <c r="S4977">
        <f>_xlfn.XLOOKUP(Table4[[#This Row],[ProductID]],Products!A:A,Products!F:F, "Not Found")</f>
        <v>164.01</v>
      </c>
      <c r="T4977" t="str">
        <f>_xlfn.XLOOKUP(Table4[[#This Row],[CustomerID]],Customers!A:A,Customers!D:D, "Not Found")</f>
        <v>M</v>
      </c>
      <c r="U4977" s="6">
        <f>_xlfn.XLOOKUP(Table4[[#This Row],[CustomerID]],Customers!A:A,Customers!E:E, "Not Found")</f>
        <v>22326</v>
      </c>
      <c r="V4977">
        <f ca="1">DATEDIF(Table4[[#This Row],[CustomerBirthday]], TODAY(), "Y")</f>
        <v>65</v>
      </c>
      <c r="W4977" t="str" cm="1">
        <f t="array" aca="1" ref="W4977" ca="1">_xlfn.IFS(Table4[[#This Row],[Age]]&lt;25, "Under 25",Table4[[#This Row],[Age]]=34, "25-34", Table4[[#This Row],[Age]]&lt;=49, "35-49", Table4[[#This Row],[Age]]&lt;=64, "50-64", Table4[[#This Row],[Age]]&gt;=65, "65+")</f>
        <v>65+</v>
      </c>
      <c r="X4977" t="str">
        <f>_xlfn.XLOOKUP(Table4[[#This Row],[StoreID]],Stores!A:A,Stores!B:B, "Not found")</f>
        <v>MegaMart Johnmouth</v>
      </c>
      <c r="Y4977" t="str">
        <f>_xlfn.XLOOKUP(Table4[[#This Row],[StoreID]],Stores!A:A,Stores!C:C, "Not Found")</f>
        <v>Johnmouth</v>
      </c>
      <c r="Z4977" t="str">
        <f>_xlfn.XLOOKUP(Table4[[#This Row],[StoreID]],Stores!A:A,Stores!D:D, "Not Found")</f>
        <v>East</v>
      </c>
    </row>
    <row r="4978" spans="1:26">
      <c r="A4978" t="s">
        <v>5844</v>
      </c>
      <c r="B4978" s="1">
        <v>45329</v>
      </c>
      <c r="C4978" t="s">
        <v>579</v>
      </c>
      <c r="D4978" t="s">
        <v>742</v>
      </c>
      <c r="E4978" t="s">
        <v>839</v>
      </c>
      <c r="F4978">
        <v>1</v>
      </c>
      <c r="G4978">
        <v>0</v>
      </c>
      <c r="H4978" t="s">
        <v>868</v>
      </c>
      <c r="I4978" s="4">
        <f>Table4[[#This Row],[Quantity]]*Table4[[#This Row],[UnitPrice]]</f>
        <v>248.57</v>
      </c>
      <c r="J4978" s="4">
        <f>Table4[[#This Row],[Gross Revenue]]*(1-Table4[[#This Row],[Discount]])</f>
        <v>248.57</v>
      </c>
      <c r="K4978" s="4">
        <f>Table4[[#This Row],[Quantity]]*Table4[[#This Row],[CostPrice]]</f>
        <v>190.67</v>
      </c>
      <c r="L4978" s="4">
        <f>Table4[[#This Row],[Net Revenue]]-Table4[[#This Row],[Total Cost]]</f>
        <v>57.900000000000006</v>
      </c>
      <c r="M4978" t="str">
        <f>_xlfn.XLOOKUP(Table4[[#This Row],[ProductID]], Products!A:A,Products!B:B, "Not Found")</f>
        <v>Either Headphones</v>
      </c>
      <c r="N4978" t="str">
        <f>TEXT(Table4[[#This Row],[Date]], "mmm")</f>
        <v>Feb</v>
      </c>
      <c r="O4978" t="str">
        <f>TEXT(Table4[[#This Row],[Date]], "yyyy")</f>
        <v>2024</v>
      </c>
      <c r="P4978" t="str">
        <f>_xlfn.XLOOKUP(Table4[[#This Row],[ProductID]],Products!A:A,Products!C:C, "Not Found")</f>
        <v>Electronics</v>
      </c>
      <c r="Q4978" t="str">
        <f>_xlfn.XLOOKUP(Table4[[#This Row],[ProductID]],Products!A:A,Products!D:D,"Not Found")</f>
        <v>Headphones</v>
      </c>
      <c r="R4978">
        <f>_xlfn.XLOOKUP(Table4[[#This Row],[ProductID]],Products!A:A,Products!E:E,"Not Found")</f>
        <v>248.57</v>
      </c>
      <c r="S4978">
        <f>_xlfn.XLOOKUP(Table4[[#This Row],[ProductID]],Products!A:A,Products!F:F, "Not Found")</f>
        <v>190.67</v>
      </c>
      <c r="T4978" t="str">
        <f>_xlfn.XLOOKUP(Table4[[#This Row],[CustomerID]],Customers!A:A,Customers!D:D, "Not Found")</f>
        <v>M</v>
      </c>
      <c r="U4978" s="6">
        <f>_xlfn.XLOOKUP(Table4[[#This Row],[CustomerID]],Customers!A:A,Customers!E:E, "Not Found")</f>
        <v>36768</v>
      </c>
      <c r="V4978">
        <f ca="1">DATEDIF(Table4[[#This Row],[CustomerBirthday]], TODAY(), "Y")</f>
        <v>25</v>
      </c>
      <c r="W4978" t="str" cm="1">
        <f t="array" aca="1" ref="W4978" ca="1">_xlfn.IFS(Table4[[#This Row],[Age]]&lt;25, "Under 25",Table4[[#This Row],[Age]]=34, "25-34", Table4[[#This Row],[Age]]&lt;=49, "35-49", Table4[[#This Row],[Age]]&lt;=64, "50-64", Table4[[#This Row],[Age]]&gt;=65, "65+")</f>
        <v>35-49</v>
      </c>
      <c r="X4978" t="str">
        <f>_xlfn.XLOOKUP(Table4[[#This Row],[StoreID]],Stores!A:A,Stores!B:B, "Not found")</f>
        <v>MegaMart New Michele</v>
      </c>
      <c r="Y4978" t="str">
        <f>_xlfn.XLOOKUP(Table4[[#This Row],[StoreID]],Stores!A:A,Stores!C:C, "Not Found")</f>
        <v>New Michele</v>
      </c>
      <c r="Z4978" t="str">
        <f>_xlfn.XLOOKUP(Table4[[#This Row],[StoreID]],Stores!A:A,Stores!D:D, "Not Found")</f>
        <v>West</v>
      </c>
    </row>
    <row r="4979" spans="1:26">
      <c r="A4979" t="s">
        <v>5845</v>
      </c>
      <c r="B4979" s="1">
        <v>45591</v>
      </c>
      <c r="C4979" t="s">
        <v>643</v>
      </c>
      <c r="D4979" t="s">
        <v>802</v>
      </c>
      <c r="E4979" t="s">
        <v>839</v>
      </c>
      <c r="F4979">
        <v>1</v>
      </c>
      <c r="G4979">
        <v>0.05</v>
      </c>
      <c r="H4979" t="s">
        <v>868</v>
      </c>
      <c r="I4979" s="4">
        <f>Table4[[#This Row],[Quantity]]*Table4[[#This Row],[UnitPrice]]</f>
        <v>366.93</v>
      </c>
      <c r="J4979" s="4">
        <f>Table4[[#This Row],[Gross Revenue]]*(1-Table4[[#This Row],[Discount]])</f>
        <v>348.58350000000002</v>
      </c>
      <c r="K4979" s="4">
        <f>Table4[[#This Row],[Quantity]]*Table4[[#This Row],[CostPrice]]</f>
        <v>285.23</v>
      </c>
      <c r="L4979" s="4">
        <f>Table4[[#This Row],[Net Revenue]]-Table4[[#This Row],[Total Cost]]</f>
        <v>63.353499999999997</v>
      </c>
      <c r="M4979" t="str">
        <f>_xlfn.XLOOKUP(Table4[[#This Row],[ProductID]], Products!A:A,Products!B:B, "Not Found")</f>
        <v>Stage Footwear</v>
      </c>
      <c r="N4979" t="str">
        <f>TEXT(Table4[[#This Row],[Date]], "mmm")</f>
        <v>Oct</v>
      </c>
      <c r="O4979" t="str">
        <f>TEXT(Table4[[#This Row],[Date]], "yyyy")</f>
        <v>2024</v>
      </c>
      <c r="P4979" t="str">
        <f>_xlfn.XLOOKUP(Table4[[#This Row],[ProductID]],Products!A:A,Products!C:C, "Not Found")</f>
        <v>Fashion</v>
      </c>
      <c r="Q4979" t="str">
        <f>_xlfn.XLOOKUP(Table4[[#This Row],[ProductID]],Products!A:A,Products!D:D,"Not Found")</f>
        <v>Footwear</v>
      </c>
      <c r="R4979">
        <f>_xlfn.XLOOKUP(Table4[[#This Row],[ProductID]],Products!A:A,Products!E:E,"Not Found")</f>
        <v>366.93</v>
      </c>
      <c r="S4979">
        <f>_xlfn.XLOOKUP(Table4[[#This Row],[ProductID]],Products!A:A,Products!F:F, "Not Found")</f>
        <v>285.23</v>
      </c>
      <c r="T4979" t="str">
        <f>_xlfn.XLOOKUP(Table4[[#This Row],[CustomerID]],Customers!A:A,Customers!D:D, "Not Found")</f>
        <v>M</v>
      </c>
      <c r="U4979" s="6">
        <f>_xlfn.XLOOKUP(Table4[[#This Row],[CustomerID]],Customers!A:A,Customers!E:E, "Not Found")</f>
        <v>38193</v>
      </c>
      <c r="V4979">
        <f ca="1">DATEDIF(Table4[[#This Row],[CustomerBirthday]], TODAY(), "Y")</f>
        <v>22</v>
      </c>
      <c r="W4979" t="str" cm="1">
        <f t="array" aca="1" ref="W4979" ca="1">_xlfn.IFS(Table4[[#This Row],[Age]]&lt;25, "Under 25",Table4[[#This Row],[Age]]=34, "25-34", Table4[[#This Row],[Age]]&lt;=49, "35-49", Table4[[#This Row],[Age]]&lt;=64, "50-64", Table4[[#This Row],[Age]]&gt;=65, "65+")</f>
        <v>Under 25</v>
      </c>
      <c r="X4979" t="str">
        <f>_xlfn.XLOOKUP(Table4[[#This Row],[StoreID]],Stores!A:A,Stores!B:B, "Not found")</f>
        <v>MegaMart New Michele</v>
      </c>
      <c r="Y4979" t="str">
        <f>_xlfn.XLOOKUP(Table4[[#This Row],[StoreID]],Stores!A:A,Stores!C:C, "Not Found")</f>
        <v>New Michele</v>
      </c>
      <c r="Z4979" t="str">
        <f>_xlfn.XLOOKUP(Table4[[#This Row],[StoreID]],Stores!A:A,Stores!D:D, "Not Found")</f>
        <v>West</v>
      </c>
    </row>
    <row r="4980" spans="1:26">
      <c r="A4980" t="s">
        <v>5846</v>
      </c>
      <c r="B4980" s="1">
        <v>45699</v>
      </c>
      <c r="C4980" t="s">
        <v>266</v>
      </c>
      <c r="D4980" t="s">
        <v>747</v>
      </c>
      <c r="E4980" t="s">
        <v>831</v>
      </c>
      <c r="F4980">
        <v>4</v>
      </c>
      <c r="G4980">
        <v>0.15</v>
      </c>
      <c r="H4980" t="s">
        <v>865</v>
      </c>
      <c r="I4980" s="4">
        <f>Table4[[#This Row],[Quantity]]*Table4[[#This Row],[UnitPrice]]</f>
        <v>4539.2</v>
      </c>
      <c r="J4980" s="4">
        <f>Table4[[#This Row],[Gross Revenue]]*(1-Table4[[#This Row],[Discount]])</f>
        <v>3858.3199999999997</v>
      </c>
      <c r="K4980" s="4">
        <f>Table4[[#This Row],[Quantity]]*Table4[[#This Row],[CostPrice]]</f>
        <v>2700.4</v>
      </c>
      <c r="L4980" s="4">
        <f>Table4[[#This Row],[Net Revenue]]-Table4[[#This Row],[Total Cost]]</f>
        <v>1157.9199999999996</v>
      </c>
      <c r="M4980" t="str">
        <f>_xlfn.XLOOKUP(Table4[[#This Row],[ProductID]], Products!A:A,Products!B:B, "Not Found")</f>
        <v>World Watches</v>
      </c>
      <c r="N4980" t="str">
        <f>TEXT(Table4[[#This Row],[Date]], "mmm")</f>
        <v>Feb</v>
      </c>
      <c r="O4980" t="str">
        <f>TEXT(Table4[[#This Row],[Date]], "yyyy")</f>
        <v>2025</v>
      </c>
      <c r="P4980" t="str">
        <f>_xlfn.XLOOKUP(Table4[[#This Row],[ProductID]],Products!A:A,Products!C:C, "Not Found")</f>
        <v>Fashion</v>
      </c>
      <c r="Q4980" t="str">
        <f>_xlfn.XLOOKUP(Table4[[#This Row],[ProductID]],Products!A:A,Products!D:D,"Not Found")</f>
        <v>Watches</v>
      </c>
      <c r="R4980">
        <f>_xlfn.XLOOKUP(Table4[[#This Row],[ProductID]],Products!A:A,Products!E:E,"Not Found")</f>
        <v>1134.8</v>
      </c>
      <c r="S4980">
        <f>_xlfn.XLOOKUP(Table4[[#This Row],[ProductID]],Products!A:A,Products!F:F, "Not Found")</f>
        <v>675.1</v>
      </c>
      <c r="T4980" t="str">
        <f>_xlfn.XLOOKUP(Table4[[#This Row],[CustomerID]],Customers!A:A,Customers!D:D, "Not Found")</f>
        <v>M</v>
      </c>
      <c r="U4980" s="6">
        <f>_xlfn.XLOOKUP(Table4[[#This Row],[CustomerID]],Customers!A:A,Customers!E:E, "Not Found")</f>
        <v>26230</v>
      </c>
      <c r="V4980">
        <f ca="1">DATEDIF(Table4[[#This Row],[CustomerBirthday]], TODAY(), "Y")</f>
        <v>54</v>
      </c>
      <c r="W4980" t="str" cm="1">
        <f t="array" aca="1" ref="W4980" ca="1">_xlfn.IFS(Table4[[#This Row],[Age]]&lt;25, "Under 25",Table4[[#This Row],[Age]]=34, "25-34", Table4[[#This Row],[Age]]&lt;=49, "35-49", Table4[[#This Row],[Age]]&lt;=64, "50-64", Table4[[#This Row],[Age]]&gt;=65, "65+")</f>
        <v>50-64</v>
      </c>
      <c r="X4980" t="str">
        <f>_xlfn.XLOOKUP(Table4[[#This Row],[StoreID]],Stores!A:A,Stores!B:B, "Not found")</f>
        <v>MegaMart Jimenezborough</v>
      </c>
      <c r="Y4980" t="str">
        <f>_xlfn.XLOOKUP(Table4[[#This Row],[StoreID]],Stores!A:A,Stores!C:C, "Not Found")</f>
        <v>Jimenezborough</v>
      </c>
      <c r="Z4980" t="str">
        <f>_xlfn.XLOOKUP(Table4[[#This Row],[StoreID]],Stores!A:A,Stores!D:D, "Not Found")</f>
        <v>South</v>
      </c>
    </row>
    <row r="4981" spans="1:26">
      <c r="A4981" t="s">
        <v>5847</v>
      </c>
      <c r="B4981" s="1">
        <v>45854</v>
      </c>
      <c r="C4981" t="s">
        <v>476</v>
      </c>
      <c r="D4981" t="s">
        <v>711</v>
      </c>
      <c r="E4981" t="s">
        <v>835</v>
      </c>
      <c r="F4981">
        <v>4</v>
      </c>
      <c r="G4981">
        <v>0.15</v>
      </c>
      <c r="H4981" t="s">
        <v>868</v>
      </c>
      <c r="I4981" s="4">
        <f>Table4[[#This Row],[Quantity]]*Table4[[#This Row],[UnitPrice]]</f>
        <v>6694.76</v>
      </c>
      <c r="J4981" s="4">
        <f>Table4[[#This Row],[Gross Revenue]]*(1-Table4[[#This Row],[Discount]])</f>
        <v>5690.5460000000003</v>
      </c>
      <c r="K4981" s="4">
        <f>Table4[[#This Row],[Quantity]]*Table4[[#This Row],[CostPrice]]</f>
        <v>5293.52</v>
      </c>
      <c r="L4981" s="4">
        <f>Table4[[#This Row],[Net Revenue]]-Table4[[#This Row],[Total Cost]]</f>
        <v>397.02599999999984</v>
      </c>
      <c r="M4981" t="str">
        <f>_xlfn.XLOOKUP(Table4[[#This Row],[ProductID]], Products!A:A,Products!B:B, "Not Found")</f>
        <v>Like Camera</v>
      </c>
      <c r="N4981" t="str">
        <f>TEXT(Table4[[#This Row],[Date]], "mmm")</f>
        <v>Jul</v>
      </c>
      <c r="O4981" t="str">
        <f>TEXT(Table4[[#This Row],[Date]], "yyyy")</f>
        <v>2025</v>
      </c>
      <c r="P4981" t="str">
        <f>_xlfn.XLOOKUP(Table4[[#This Row],[ProductID]],Products!A:A,Products!C:C, "Not Found")</f>
        <v>Electronics</v>
      </c>
      <c r="Q4981" t="str">
        <f>_xlfn.XLOOKUP(Table4[[#This Row],[ProductID]],Products!A:A,Products!D:D,"Not Found")</f>
        <v>Camera</v>
      </c>
      <c r="R4981">
        <f>_xlfn.XLOOKUP(Table4[[#This Row],[ProductID]],Products!A:A,Products!E:E,"Not Found")</f>
        <v>1673.69</v>
      </c>
      <c r="S4981">
        <f>_xlfn.XLOOKUP(Table4[[#This Row],[ProductID]],Products!A:A,Products!F:F, "Not Found")</f>
        <v>1323.38</v>
      </c>
      <c r="T4981" t="str">
        <f>_xlfn.XLOOKUP(Table4[[#This Row],[CustomerID]],Customers!A:A,Customers!D:D, "Not Found")</f>
        <v>M</v>
      </c>
      <c r="U4981" s="6">
        <f>_xlfn.XLOOKUP(Table4[[#This Row],[CustomerID]],Customers!A:A,Customers!E:E, "Not Found")</f>
        <v>29985</v>
      </c>
      <c r="V4981">
        <f ca="1">DATEDIF(Table4[[#This Row],[CustomerBirthday]], TODAY(), "Y")</f>
        <v>44</v>
      </c>
      <c r="W4981" t="str" cm="1">
        <f t="array" aca="1" ref="W4981" ca="1">_xlfn.IFS(Table4[[#This Row],[Age]]&lt;25, "Under 25",Table4[[#This Row],[Age]]=34, "25-34", Table4[[#This Row],[Age]]&lt;=49, "35-49", Table4[[#This Row],[Age]]&lt;=64, "50-64", Table4[[#This Row],[Age]]&gt;=65, "65+")</f>
        <v>35-49</v>
      </c>
      <c r="X4981" t="str">
        <f>_xlfn.XLOOKUP(Table4[[#This Row],[StoreID]],Stores!A:A,Stores!B:B, "Not found")</f>
        <v>MegaMart Peckmouth</v>
      </c>
      <c r="Y4981" t="str">
        <f>_xlfn.XLOOKUP(Table4[[#This Row],[StoreID]],Stores!A:A,Stores!C:C, "Not Found")</f>
        <v>Peckmouth</v>
      </c>
      <c r="Z4981" t="str">
        <f>_xlfn.XLOOKUP(Table4[[#This Row],[StoreID]],Stores!A:A,Stores!D:D, "Not Found")</f>
        <v>East</v>
      </c>
    </row>
    <row r="4982" spans="1:26">
      <c r="A4982" t="s">
        <v>5848</v>
      </c>
      <c r="B4982" s="1">
        <v>45535</v>
      </c>
      <c r="C4982" t="s">
        <v>141</v>
      </c>
      <c r="D4982" t="s">
        <v>769</v>
      </c>
      <c r="E4982" t="s">
        <v>839</v>
      </c>
      <c r="F4982">
        <v>5</v>
      </c>
      <c r="G4982">
        <v>0</v>
      </c>
      <c r="H4982" t="s">
        <v>868</v>
      </c>
      <c r="I4982" s="4">
        <f>Table4[[#This Row],[Quantity]]*Table4[[#This Row],[UnitPrice]]</f>
        <v>127.85</v>
      </c>
      <c r="J4982" s="4">
        <f>Table4[[#This Row],[Gross Revenue]]*(1-Table4[[#This Row],[Discount]])</f>
        <v>127.85</v>
      </c>
      <c r="K4982" s="4">
        <f>Table4[[#This Row],[Quantity]]*Table4[[#This Row],[CostPrice]]</f>
        <v>95.25</v>
      </c>
      <c r="L4982" s="4">
        <f>Table4[[#This Row],[Net Revenue]]-Table4[[#This Row],[Total Cost]]</f>
        <v>32.599999999999994</v>
      </c>
      <c r="M4982" t="str">
        <f>_xlfn.XLOOKUP(Table4[[#This Row],[ProductID]], Products!A:A,Products!B:B, "Not Found")</f>
        <v>How Vegetables</v>
      </c>
      <c r="N4982" t="str">
        <f>TEXT(Table4[[#This Row],[Date]], "mmm")</f>
        <v>Aug</v>
      </c>
      <c r="O4982" t="str">
        <f>TEXT(Table4[[#This Row],[Date]], "yyyy")</f>
        <v>2024</v>
      </c>
      <c r="P4982" t="str">
        <f>_xlfn.XLOOKUP(Table4[[#This Row],[ProductID]],Products!A:A,Products!C:C, "Not Found")</f>
        <v>Groceries</v>
      </c>
      <c r="Q4982" t="str">
        <f>_xlfn.XLOOKUP(Table4[[#This Row],[ProductID]],Products!A:A,Products!D:D,"Not Found")</f>
        <v>Vegetables</v>
      </c>
      <c r="R4982">
        <f>_xlfn.XLOOKUP(Table4[[#This Row],[ProductID]],Products!A:A,Products!E:E,"Not Found")</f>
        <v>25.57</v>
      </c>
      <c r="S4982">
        <f>_xlfn.XLOOKUP(Table4[[#This Row],[ProductID]],Products!A:A,Products!F:F, "Not Found")</f>
        <v>19.05</v>
      </c>
      <c r="T4982" t="str">
        <f>_xlfn.XLOOKUP(Table4[[#This Row],[CustomerID]],Customers!A:A,Customers!D:D, "Not Found")</f>
        <v>M</v>
      </c>
      <c r="U4982" s="6">
        <f>_xlfn.XLOOKUP(Table4[[#This Row],[CustomerID]],Customers!A:A,Customers!E:E, "Not Found")</f>
        <v>33546</v>
      </c>
      <c r="V4982">
        <f ca="1">DATEDIF(Table4[[#This Row],[CustomerBirthday]], TODAY(), "Y")</f>
        <v>34</v>
      </c>
      <c r="W4982" t="str" cm="1">
        <f t="array" aca="1" ref="W4982" ca="1">_xlfn.IFS(Table4[[#This Row],[Age]]&lt;25, "Under 25",Table4[[#This Row],[Age]]=34, "25-34", Table4[[#This Row],[Age]]&lt;=49, "35-49", Table4[[#This Row],[Age]]&lt;=64, "50-64", Table4[[#This Row],[Age]]&gt;=65, "65+")</f>
        <v>25-34</v>
      </c>
      <c r="X4982" t="str">
        <f>_xlfn.XLOOKUP(Table4[[#This Row],[StoreID]],Stores!A:A,Stores!B:B, "Not found")</f>
        <v>MegaMart New Michele</v>
      </c>
      <c r="Y4982" t="str">
        <f>_xlfn.XLOOKUP(Table4[[#This Row],[StoreID]],Stores!A:A,Stores!C:C, "Not Found")</f>
        <v>New Michele</v>
      </c>
      <c r="Z4982" t="str">
        <f>_xlfn.XLOOKUP(Table4[[#This Row],[StoreID]],Stores!A:A,Stores!D:D, "Not Found")</f>
        <v>West</v>
      </c>
    </row>
    <row r="4983" spans="1:26">
      <c r="A4983" t="s">
        <v>5849</v>
      </c>
      <c r="B4983" s="1">
        <v>45816</v>
      </c>
      <c r="C4983" t="s">
        <v>159</v>
      </c>
      <c r="D4983" t="s">
        <v>800</v>
      </c>
      <c r="E4983" t="s">
        <v>831</v>
      </c>
      <c r="F4983">
        <v>1</v>
      </c>
      <c r="G4983">
        <v>0.05</v>
      </c>
      <c r="H4983" t="s">
        <v>868</v>
      </c>
      <c r="I4983" s="4">
        <f>Table4[[#This Row],[Quantity]]*Table4[[#This Row],[UnitPrice]]</f>
        <v>1952.65</v>
      </c>
      <c r="J4983" s="4">
        <f>Table4[[#This Row],[Gross Revenue]]*(1-Table4[[#This Row],[Discount]])</f>
        <v>1855.0174999999999</v>
      </c>
      <c r="K4983" s="4">
        <f>Table4[[#This Row],[Quantity]]*Table4[[#This Row],[CostPrice]]</f>
        <v>1451.27</v>
      </c>
      <c r="L4983" s="4">
        <f>Table4[[#This Row],[Net Revenue]]-Table4[[#This Row],[Total Cost]]</f>
        <v>403.74749999999995</v>
      </c>
      <c r="M4983" t="str">
        <f>_xlfn.XLOOKUP(Table4[[#This Row],[ProductID]], Products!A:A,Products!B:B, "Not Found")</f>
        <v>Book Television</v>
      </c>
      <c r="N4983" t="str">
        <f>TEXT(Table4[[#This Row],[Date]], "mmm")</f>
        <v>Jun</v>
      </c>
      <c r="O4983" t="str">
        <f>TEXT(Table4[[#This Row],[Date]], "yyyy")</f>
        <v>2025</v>
      </c>
      <c r="P4983" t="str">
        <f>_xlfn.XLOOKUP(Table4[[#This Row],[ProductID]],Products!A:A,Products!C:C, "Not Found")</f>
        <v>Electronics</v>
      </c>
      <c r="Q4983" t="str">
        <f>_xlfn.XLOOKUP(Table4[[#This Row],[ProductID]],Products!A:A,Products!D:D,"Not Found")</f>
        <v>Television</v>
      </c>
      <c r="R4983">
        <f>_xlfn.XLOOKUP(Table4[[#This Row],[ProductID]],Products!A:A,Products!E:E,"Not Found")</f>
        <v>1952.65</v>
      </c>
      <c r="S4983">
        <f>_xlfn.XLOOKUP(Table4[[#This Row],[ProductID]],Products!A:A,Products!F:F, "Not Found")</f>
        <v>1451.27</v>
      </c>
      <c r="T4983" t="str">
        <f>_xlfn.XLOOKUP(Table4[[#This Row],[CustomerID]],Customers!A:A,Customers!D:D, "Not Found")</f>
        <v>F</v>
      </c>
      <c r="U4983" s="6">
        <f>_xlfn.XLOOKUP(Table4[[#This Row],[CustomerID]],Customers!A:A,Customers!E:E, "Not Found")</f>
        <v>29405</v>
      </c>
      <c r="V4983">
        <f ca="1">DATEDIF(Table4[[#This Row],[CustomerBirthday]], TODAY(), "Y")</f>
        <v>46</v>
      </c>
      <c r="W4983" t="str" cm="1">
        <f t="array" aca="1" ref="W4983" ca="1">_xlfn.IFS(Table4[[#This Row],[Age]]&lt;25, "Under 25",Table4[[#This Row],[Age]]=34, "25-34", Table4[[#This Row],[Age]]&lt;=49, "35-49", Table4[[#This Row],[Age]]&lt;=64, "50-64", Table4[[#This Row],[Age]]&gt;=65, "65+")</f>
        <v>35-49</v>
      </c>
      <c r="X4983" t="str">
        <f>_xlfn.XLOOKUP(Table4[[#This Row],[StoreID]],Stores!A:A,Stores!B:B, "Not found")</f>
        <v>MegaMart Jimenezborough</v>
      </c>
      <c r="Y4983" t="str">
        <f>_xlfn.XLOOKUP(Table4[[#This Row],[StoreID]],Stores!A:A,Stores!C:C, "Not Found")</f>
        <v>Jimenezborough</v>
      </c>
      <c r="Z4983" t="str">
        <f>_xlfn.XLOOKUP(Table4[[#This Row],[StoreID]],Stores!A:A,Stores!D:D, "Not Found")</f>
        <v>South</v>
      </c>
    </row>
    <row r="4984" spans="1:26">
      <c r="A4984" t="s">
        <v>5850</v>
      </c>
      <c r="B4984" s="1">
        <v>45908</v>
      </c>
      <c r="C4984" t="s">
        <v>191</v>
      </c>
      <c r="D4984" t="s">
        <v>786</v>
      </c>
      <c r="E4984" t="s">
        <v>846</v>
      </c>
      <c r="F4984">
        <v>3</v>
      </c>
      <c r="G4984">
        <v>0.15</v>
      </c>
      <c r="H4984" t="s">
        <v>865</v>
      </c>
      <c r="I4984" s="4">
        <f>Table4[[#This Row],[Quantity]]*Table4[[#This Row],[UnitPrice]]</f>
        <v>87.72</v>
      </c>
      <c r="J4984" s="4">
        <f>Table4[[#This Row],[Gross Revenue]]*(1-Table4[[#This Row],[Discount]])</f>
        <v>74.561999999999998</v>
      </c>
      <c r="K4984" s="4">
        <f>Table4[[#This Row],[Quantity]]*Table4[[#This Row],[CostPrice]]</f>
        <v>45.839999999999996</v>
      </c>
      <c r="L4984" s="4">
        <f>Table4[[#This Row],[Net Revenue]]-Table4[[#This Row],[Total Cost]]</f>
        <v>28.722000000000001</v>
      </c>
      <c r="M4984" t="str">
        <f>_xlfn.XLOOKUP(Table4[[#This Row],[ProductID]], Products!A:A,Products!B:B, "Not Found")</f>
        <v>National Watches</v>
      </c>
      <c r="N4984" t="str">
        <f>TEXT(Table4[[#This Row],[Date]], "mmm")</f>
        <v>Sep</v>
      </c>
      <c r="O4984" t="str">
        <f>TEXT(Table4[[#This Row],[Date]], "yyyy")</f>
        <v>2025</v>
      </c>
      <c r="P4984" t="str">
        <f>_xlfn.XLOOKUP(Table4[[#This Row],[ProductID]],Products!A:A,Products!C:C, "Not Found")</f>
        <v>Fashion</v>
      </c>
      <c r="Q4984" t="str">
        <f>_xlfn.XLOOKUP(Table4[[#This Row],[ProductID]],Products!A:A,Products!D:D,"Not Found")</f>
        <v>Watches</v>
      </c>
      <c r="R4984">
        <f>_xlfn.XLOOKUP(Table4[[#This Row],[ProductID]],Products!A:A,Products!E:E,"Not Found")</f>
        <v>29.24</v>
      </c>
      <c r="S4984">
        <f>_xlfn.XLOOKUP(Table4[[#This Row],[ProductID]],Products!A:A,Products!F:F, "Not Found")</f>
        <v>15.28</v>
      </c>
      <c r="T4984" t="str">
        <f>_xlfn.XLOOKUP(Table4[[#This Row],[CustomerID]],Customers!A:A,Customers!D:D, "Not Found")</f>
        <v>M</v>
      </c>
      <c r="U4984" s="6">
        <f>_xlfn.XLOOKUP(Table4[[#This Row],[CustomerID]],Customers!A:A,Customers!E:E, "Not Found")</f>
        <v>35433</v>
      </c>
      <c r="V4984">
        <f ca="1">DATEDIF(Table4[[#This Row],[CustomerBirthday]], TODAY(), "Y")</f>
        <v>29</v>
      </c>
      <c r="W4984" t="str" cm="1">
        <f t="array" aca="1" ref="W4984" ca="1">_xlfn.IFS(Table4[[#This Row],[Age]]&lt;25, "Under 25",Table4[[#This Row],[Age]]=34, "25-34", Table4[[#This Row],[Age]]&lt;=49, "35-49", Table4[[#This Row],[Age]]&lt;=64, "50-64", Table4[[#This Row],[Age]]&gt;=65, "65+")</f>
        <v>35-49</v>
      </c>
      <c r="X4984" t="str">
        <f>_xlfn.XLOOKUP(Table4[[#This Row],[StoreID]],Stores!A:A,Stores!B:B, "Not found")</f>
        <v>MegaMart Johnmouth</v>
      </c>
      <c r="Y4984" t="str">
        <f>_xlfn.XLOOKUP(Table4[[#This Row],[StoreID]],Stores!A:A,Stores!C:C, "Not Found")</f>
        <v>Johnmouth</v>
      </c>
      <c r="Z4984" t="str">
        <f>_xlfn.XLOOKUP(Table4[[#This Row],[StoreID]],Stores!A:A,Stores!D:D, "Not Found")</f>
        <v>East</v>
      </c>
    </row>
    <row r="4985" spans="1:26">
      <c r="A4985" t="s">
        <v>5851</v>
      </c>
      <c r="B4985" s="1">
        <v>45262</v>
      </c>
      <c r="C4985" t="s">
        <v>396</v>
      </c>
      <c r="D4985" t="s">
        <v>776</v>
      </c>
      <c r="E4985" t="s">
        <v>831</v>
      </c>
      <c r="F4985">
        <v>3</v>
      </c>
      <c r="G4985">
        <v>0.15</v>
      </c>
      <c r="H4985" t="s">
        <v>865</v>
      </c>
      <c r="I4985" s="4">
        <f>Table4[[#This Row],[Quantity]]*Table4[[#This Row],[UnitPrice]]</f>
        <v>1287.4499999999998</v>
      </c>
      <c r="J4985" s="4">
        <f>Table4[[#This Row],[Gross Revenue]]*(1-Table4[[#This Row],[Discount]])</f>
        <v>1094.3324999999998</v>
      </c>
      <c r="K4985" s="4">
        <f>Table4[[#This Row],[Quantity]]*Table4[[#This Row],[CostPrice]]</f>
        <v>776.16000000000008</v>
      </c>
      <c r="L4985" s="4">
        <f>Table4[[#This Row],[Net Revenue]]-Table4[[#This Row],[Total Cost]]</f>
        <v>318.17249999999967</v>
      </c>
      <c r="M4985" t="str">
        <f>_xlfn.XLOOKUP(Table4[[#This Row],[ProductID]], Products!A:A,Products!B:B, "Not Found")</f>
        <v>Little Watches</v>
      </c>
      <c r="N4985" t="str">
        <f>TEXT(Table4[[#This Row],[Date]], "mmm")</f>
        <v>Dec</v>
      </c>
      <c r="O4985" t="str">
        <f>TEXT(Table4[[#This Row],[Date]], "yyyy")</f>
        <v>2023</v>
      </c>
      <c r="P4985" t="str">
        <f>_xlfn.XLOOKUP(Table4[[#This Row],[ProductID]],Products!A:A,Products!C:C, "Not Found")</f>
        <v>Fashion</v>
      </c>
      <c r="Q4985" t="str">
        <f>_xlfn.XLOOKUP(Table4[[#This Row],[ProductID]],Products!A:A,Products!D:D,"Not Found")</f>
        <v>Watches</v>
      </c>
      <c r="R4985">
        <f>_xlfn.XLOOKUP(Table4[[#This Row],[ProductID]],Products!A:A,Products!E:E,"Not Found")</f>
        <v>429.15</v>
      </c>
      <c r="S4985">
        <f>_xlfn.XLOOKUP(Table4[[#This Row],[ProductID]],Products!A:A,Products!F:F, "Not Found")</f>
        <v>258.72000000000003</v>
      </c>
      <c r="T4985" t="str">
        <f>_xlfn.XLOOKUP(Table4[[#This Row],[CustomerID]],Customers!A:A,Customers!D:D, "Not Found")</f>
        <v>F</v>
      </c>
      <c r="U4985" s="6">
        <f>_xlfn.XLOOKUP(Table4[[#This Row],[CustomerID]],Customers!A:A,Customers!E:E, "Not Found")</f>
        <v>31890</v>
      </c>
      <c r="V4985">
        <f ca="1">DATEDIF(Table4[[#This Row],[CustomerBirthday]], TODAY(), "Y")</f>
        <v>39</v>
      </c>
      <c r="W4985" t="str" cm="1">
        <f t="array" aca="1" ref="W4985" ca="1">_xlfn.IFS(Table4[[#This Row],[Age]]&lt;25, "Under 25",Table4[[#This Row],[Age]]=34, "25-34", Table4[[#This Row],[Age]]&lt;=49, "35-49", Table4[[#This Row],[Age]]&lt;=64, "50-64", Table4[[#This Row],[Age]]&gt;=65, "65+")</f>
        <v>35-49</v>
      </c>
      <c r="X4985" t="str">
        <f>_xlfn.XLOOKUP(Table4[[#This Row],[StoreID]],Stores!A:A,Stores!B:B, "Not found")</f>
        <v>MegaMart Jimenezborough</v>
      </c>
      <c r="Y4985" t="str">
        <f>_xlfn.XLOOKUP(Table4[[#This Row],[StoreID]],Stores!A:A,Stores!C:C, "Not Found")</f>
        <v>Jimenezborough</v>
      </c>
      <c r="Z4985" t="str">
        <f>_xlfn.XLOOKUP(Table4[[#This Row],[StoreID]],Stores!A:A,Stores!D:D, "Not Found")</f>
        <v>South</v>
      </c>
    </row>
    <row r="4986" spans="1:26">
      <c r="A4986" t="s">
        <v>5852</v>
      </c>
      <c r="B4986" s="1">
        <v>45561</v>
      </c>
      <c r="C4986" t="s">
        <v>306</v>
      </c>
      <c r="D4986" t="s">
        <v>728</v>
      </c>
      <c r="E4986" t="s">
        <v>846</v>
      </c>
      <c r="F4986">
        <v>4</v>
      </c>
      <c r="G4986">
        <v>0.05</v>
      </c>
      <c r="H4986" t="s">
        <v>875</v>
      </c>
      <c r="I4986" s="4">
        <f>Table4[[#This Row],[Quantity]]*Table4[[#This Row],[UnitPrice]]</f>
        <v>1272.2</v>
      </c>
      <c r="J4986" s="4">
        <f>Table4[[#This Row],[Gross Revenue]]*(1-Table4[[#This Row],[Discount]])</f>
        <v>1208.5899999999999</v>
      </c>
      <c r="K4986" s="4">
        <f>Table4[[#This Row],[Quantity]]*Table4[[#This Row],[CostPrice]]</f>
        <v>749.36</v>
      </c>
      <c r="L4986" s="4">
        <f>Table4[[#This Row],[Net Revenue]]-Table4[[#This Row],[Total Cost]]</f>
        <v>459.2299999999999</v>
      </c>
      <c r="M4986" t="str">
        <f>_xlfn.XLOOKUP(Table4[[#This Row],[ProductID]], Products!A:A,Products!B:B, "Not Found")</f>
        <v>Company Fruits</v>
      </c>
      <c r="N4986" t="str">
        <f>TEXT(Table4[[#This Row],[Date]], "mmm")</f>
        <v>Sep</v>
      </c>
      <c r="O4986" t="str">
        <f>TEXT(Table4[[#This Row],[Date]], "yyyy")</f>
        <v>2024</v>
      </c>
      <c r="P4986" t="str">
        <f>_xlfn.XLOOKUP(Table4[[#This Row],[ProductID]],Products!A:A,Products!C:C, "Not Found")</f>
        <v>Groceries</v>
      </c>
      <c r="Q4986" t="str">
        <f>_xlfn.XLOOKUP(Table4[[#This Row],[ProductID]],Products!A:A,Products!D:D,"Not Found")</f>
        <v>Fruits</v>
      </c>
      <c r="R4986">
        <f>_xlfn.XLOOKUP(Table4[[#This Row],[ProductID]],Products!A:A,Products!E:E,"Not Found")</f>
        <v>318.05</v>
      </c>
      <c r="S4986">
        <f>_xlfn.XLOOKUP(Table4[[#This Row],[ProductID]],Products!A:A,Products!F:F, "Not Found")</f>
        <v>187.34</v>
      </c>
      <c r="T4986" t="str">
        <f>_xlfn.XLOOKUP(Table4[[#This Row],[CustomerID]],Customers!A:A,Customers!D:D, "Not Found")</f>
        <v>F</v>
      </c>
      <c r="U4986" s="6">
        <f>_xlfn.XLOOKUP(Table4[[#This Row],[CustomerID]],Customers!A:A,Customers!E:E, "Not Found")</f>
        <v>32344</v>
      </c>
      <c r="V4986">
        <f ca="1">DATEDIF(Table4[[#This Row],[CustomerBirthday]], TODAY(), "Y")</f>
        <v>38</v>
      </c>
      <c r="W4986" t="str" cm="1">
        <f t="array" aca="1" ref="W4986" ca="1">_xlfn.IFS(Table4[[#This Row],[Age]]&lt;25, "Under 25",Table4[[#This Row],[Age]]=34, "25-34", Table4[[#This Row],[Age]]&lt;=49, "35-49", Table4[[#This Row],[Age]]&lt;=64, "50-64", Table4[[#This Row],[Age]]&gt;=65, "65+")</f>
        <v>35-49</v>
      </c>
      <c r="X4986" t="str">
        <f>_xlfn.XLOOKUP(Table4[[#This Row],[StoreID]],Stores!A:A,Stores!B:B, "Not found")</f>
        <v>MegaMart Johnmouth</v>
      </c>
      <c r="Y4986" t="str">
        <f>_xlfn.XLOOKUP(Table4[[#This Row],[StoreID]],Stores!A:A,Stores!C:C, "Not Found")</f>
        <v>Johnmouth</v>
      </c>
      <c r="Z4986" t="str">
        <f>_xlfn.XLOOKUP(Table4[[#This Row],[StoreID]],Stores!A:A,Stores!D:D, "Not Found")</f>
        <v>East</v>
      </c>
    </row>
    <row r="4987" spans="1:26">
      <c r="A4987" t="s">
        <v>5853</v>
      </c>
      <c r="B4987" s="1">
        <v>45190</v>
      </c>
      <c r="C4987" t="s">
        <v>491</v>
      </c>
      <c r="D4987" t="s">
        <v>804</v>
      </c>
      <c r="E4987" t="s">
        <v>835</v>
      </c>
      <c r="F4987">
        <v>5</v>
      </c>
      <c r="G4987">
        <v>0.15</v>
      </c>
      <c r="H4987" t="s">
        <v>865</v>
      </c>
      <c r="I4987" s="4">
        <f>Table4[[#This Row],[Quantity]]*Table4[[#This Row],[UnitPrice]]</f>
        <v>2704.7000000000003</v>
      </c>
      <c r="J4987" s="4">
        <f>Table4[[#This Row],[Gross Revenue]]*(1-Table4[[#This Row],[Discount]])</f>
        <v>2298.9950000000003</v>
      </c>
      <c r="K4987" s="4">
        <f>Table4[[#This Row],[Quantity]]*Table4[[#This Row],[CostPrice]]</f>
        <v>1991.25</v>
      </c>
      <c r="L4987" s="4">
        <f>Table4[[#This Row],[Net Revenue]]-Table4[[#This Row],[Total Cost]]</f>
        <v>307.74500000000035</v>
      </c>
      <c r="M4987" t="str">
        <f>_xlfn.XLOOKUP(Table4[[#This Row],[ProductID]], Products!A:A,Products!B:B, "Not Found")</f>
        <v>Church Clothing</v>
      </c>
      <c r="N4987" t="str">
        <f>TEXT(Table4[[#This Row],[Date]], "mmm")</f>
        <v>Sep</v>
      </c>
      <c r="O4987" t="str">
        <f>TEXT(Table4[[#This Row],[Date]], "yyyy")</f>
        <v>2023</v>
      </c>
      <c r="P4987" t="str">
        <f>_xlfn.XLOOKUP(Table4[[#This Row],[ProductID]],Products!A:A,Products!C:C, "Not Found")</f>
        <v>Fashion</v>
      </c>
      <c r="Q4987" t="str">
        <f>_xlfn.XLOOKUP(Table4[[#This Row],[ProductID]],Products!A:A,Products!D:D,"Not Found")</f>
        <v>Clothing</v>
      </c>
      <c r="R4987">
        <f>_xlfn.XLOOKUP(Table4[[#This Row],[ProductID]],Products!A:A,Products!E:E,"Not Found")</f>
        <v>540.94000000000005</v>
      </c>
      <c r="S4987">
        <f>_xlfn.XLOOKUP(Table4[[#This Row],[ProductID]],Products!A:A,Products!F:F, "Not Found")</f>
        <v>398.25</v>
      </c>
      <c r="T4987" t="str">
        <f>_xlfn.XLOOKUP(Table4[[#This Row],[CustomerID]],Customers!A:A,Customers!D:D, "Not Found")</f>
        <v>F</v>
      </c>
      <c r="U4987" s="6">
        <f>_xlfn.XLOOKUP(Table4[[#This Row],[CustomerID]],Customers!A:A,Customers!E:E, "Not Found")</f>
        <v>31076</v>
      </c>
      <c r="V4987">
        <f ca="1">DATEDIF(Table4[[#This Row],[CustomerBirthday]], TODAY(), "Y")</f>
        <v>41</v>
      </c>
      <c r="W4987" t="str" cm="1">
        <f t="array" aca="1" ref="W4987" ca="1">_xlfn.IFS(Table4[[#This Row],[Age]]&lt;25, "Under 25",Table4[[#This Row],[Age]]=34, "25-34", Table4[[#This Row],[Age]]&lt;=49, "35-49", Table4[[#This Row],[Age]]&lt;=64, "50-64", Table4[[#This Row],[Age]]&gt;=65, "65+")</f>
        <v>35-49</v>
      </c>
      <c r="X4987" t="str">
        <f>_xlfn.XLOOKUP(Table4[[#This Row],[StoreID]],Stores!A:A,Stores!B:B, "Not found")</f>
        <v>MegaMart Peckmouth</v>
      </c>
      <c r="Y4987" t="str">
        <f>_xlfn.XLOOKUP(Table4[[#This Row],[StoreID]],Stores!A:A,Stores!C:C, "Not Found")</f>
        <v>Peckmouth</v>
      </c>
      <c r="Z4987" t="str">
        <f>_xlfn.XLOOKUP(Table4[[#This Row],[StoreID]],Stores!A:A,Stores!D:D, "Not Found")</f>
        <v>East</v>
      </c>
    </row>
    <row r="4988" spans="1:26">
      <c r="A4988" t="s">
        <v>5854</v>
      </c>
      <c r="B4988" s="1">
        <v>45541</v>
      </c>
      <c r="C4988" t="s">
        <v>554</v>
      </c>
      <c r="D4988" t="s">
        <v>711</v>
      </c>
      <c r="E4988" t="s">
        <v>831</v>
      </c>
      <c r="F4988">
        <v>3</v>
      </c>
      <c r="G4988">
        <v>0.15</v>
      </c>
      <c r="H4988" t="s">
        <v>875</v>
      </c>
      <c r="I4988" s="4">
        <f>Table4[[#This Row],[Quantity]]*Table4[[#This Row],[UnitPrice]]</f>
        <v>5021.07</v>
      </c>
      <c r="J4988" s="4">
        <f>Table4[[#This Row],[Gross Revenue]]*(1-Table4[[#This Row],[Discount]])</f>
        <v>4267.9094999999998</v>
      </c>
      <c r="K4988" s="4">
        <f>Table4[[#This Row],[Quantity]]*Table4[[#This Row],[CostPrice]]</f>
        <v>3970.1400000000003</v>
      </c>
      <c r="L4988" s="4">
        <f>Table4[[#This Row],[Net Revenue]]-Table4[[#This Row],[Total Cost]]</f>
        <v>297.76949999999943</v>
      </c>
      <c r="M4988" t="str">
        <f>_xlfn.XLOOKUP(Table4[[#This Row],[ProductID]], Products!A:A,Products!B:B, "Not Found")</f>
        <v>Like Camera</v>
      </c>
      <c r="N4988" t="str">
        <f>TEXT(Table4[[#This Row],[Date]], "mmm")</f>
        <v>Sep</v>
      </c>
      <c r="O4988" t="str">
        <f>TEXT(Table4[[#This Row],[Date]], "yyyy")</f>
        <v>2024</v>
      </c>
      <c r="P4988" t="str">
        <f>_xlfn.XLOOKUP(Table4[[#This Row],[ProductID]],Products!A:A,Products!C:C, "Not Found")</f>
        <v>Electronics</v>
      </c>
      <c r="Q4988" t="str">
        <f>_xlfn.XLOOKUP(Table4[[#This Row],[ProductID]],Products!A:A,Products!D:D,"Not Found")</f>
        <v>Camera</v>
      </c>
      <c r="R4988">
        <f>_xlfn.XLOOKUP(Table4[[#This Row],[ProductID]],Products!A:A,Products!E:E,"Not Found")</f>
        <v>1673.69</v>
      </c>
      <c r="S4988">
        <f>_xlfn.XLOOKUP(Table4[[#This Row],[ProductID]],Products!A:A,Products!F:F, "Not Found")</f>
        <v>1323.38</v>
      </c>
      <c r="T4988" t="str">
        <f>_xlfn.XLOOKUP(Table4[[#This Row],[CustomerID]],Customers!A:A,Customers!D:D, "Not Found")</f>
        <v>M</v>
      </c>
      <c r="U4988" s="6">
        <f>_xlfn.XLOOKUP(Table4[[#This Row],[CustomerID]],Customers!A:A,Customers!E:E, "Not Found")</f>
        <v>26178</v>
      </c>
      <c r="V4988">
        <f ca="1">DATEDIF(Table4[[#This Row],[CustomerBirthday]], TODAY(), "Y")</f>
        <v>54</v>
      </c>
      <c r="W4988" t="str" cm="1">
        <f t="array" aca="1" ref="W4988" ca="1">_xlfn.IFS(Table4[[#This Row],[Age]]&lt;25, "Under 25",Table4[[#This Row],[Age]]=34, "25-34", Table4[[#This Row],[Age]]&lt;=49, "35-49", Table4[[#This Row],[Age]]&lt;=64, "50-64", Table4[[#This Row],[Age]]&gt;=65, "65+")</f>
        <v>50-64</v>
      </c>
      <c r="X4988" t="str">
        <f>_xlfn.XLOOKUP(Table4[[#This Row],[StoreID]],Stores!A:A,Stores!B:B, "Not found")</f>
        <v>MegaMart Jimenezborough</v>
      </c>
      <c r="Y4988" t="str">
        <f>_xlfn.XLOOKUP(Table4[[#This Row],[StoreID]],Stores!A:A,Stores!C:C, "Not Found")</f>
        <v>Jimenezborough</v>
      </c>
      <c r="Z4988" t="str">
        <f>_xlfn.XLOOKUP(Table4[[#This Row],[StoreID]],Stores!A:A,Stores!D:D, "Not Found")</f>
        <v>South</v>
      </c>
    </row>
    <row r="4989" spans="1:26">
      <c r="A4989" t="s">
        <v>5855</v>
      </c>
      <c r="B4989" s="1">
        <v>45189</v>
      </c>
      <c r="C4989" t="s">
        <v>545</v>
      </c>
      <c r="D4989" t="s">
        <v>772</v>
      </c>
      <c r="E4989" t="s">
        <v>846</v>
      </c>
      <c r="F4989">
        <v>3</v>
      </c>
      <c r="G4989">
        <v>0.1</v>
      </c>
      <c r="H4989" t="s">
        <v>875</v>
      </c>
      <c r="I4989" s="4">
        <f>Table4[[#This Row],[Quantity]]*Table4[[#This Row],[UnitPrice]]</f>
        <v>5635.41</v>
      </c>
      <c r="J4989" s="4">
        <f>Table4[[#This Row],[Gross Revenue]]*(1-Table4[[#This Row],[Discount]])</f>
        <v>5071.8689999999997</v>
      </c>
      <c r="K4989" s="4">
        <f>Table4[[#This Row],[Quantity]]*Table4[[#This Row],[CostPrice]]</f>
        <v>3044.73</v>
      </c>
      <c r="L4989" s="4">
        <f>Table4[[#This Row],[Net Revenue]]-Table4[[#This Row],[Total Cost]]</f>
        <v>2027.1389999999997</v>
      </c>
      <c r="M4989" t="str">
        <f>_xlfn.XLOOKUP(Table4[[#This Row],[ProductID]], Products!A:A,Products!B:B, "Not Found")</f>
        <v>And Footwear</v>
      </c>
      <c r="N4989" t="str">
        <f>TEXT(Table4[[#This Row],[Date]], "mmm")</f>
        <v>Sep</v>
      </c>
      <c r="O4989" t="str">
        <f>TEXT(Table4[[#This Row],[Date]], "yyyy")</f>
        <v>2023</v>
      </c>
      <c r="P4989" t="str">
        <f>_xlfn.XLOOKUP(Table4[[#This Row],[ProductID]],Products!A:A,Products!C:C, "Not Found")</f>
        <v>Fashion</v>
      </c>
      <c r="Q4989" t="str">
        <f>_xlfn.XLOOKUP(Table4[[#This Row],[ProductID]],Products!A:A,Products!D:D,"Not Found")</f>
        <v>Footwear</v>
      </c>
      <c r="R4989">
        <f>_xlfn.XLOOKUP(Table4[[#This Row],[ProductID]],Products!A:A,Products!E:E,"Not Found")</f>
        <v>1878.47</v>
      </c>
      <c r="S4989">
        <f>_xlfn.XLOOKUP(Table4[[#This Row],[ProductID]],Products!A:A,Products!F:F, "Not Found")</f>
        <v>1014.91</v>
      </c>
      <c r="T4989" t="str">
        <f>_xlfn.XLOOKUP(Table4[[#This Row],[CustomerID]],Customers!A:A,Customers!D:D, "Not Found")</f>
        <v>M</v>
      </c>
      <c r="U4989" s="6">
        <f>_xlfn.XLOOKUP(Table4[[#This Row],[CustomerID]],Customers!A:A,Customers!E:E, "Not Found")</f>
        <v>38959</v>
      </c>
      <c r="V4989">
        <f ca="1">DATEDIF(Table4[[#This Row],[CustomerBirthday]], TODAY(), "Y")</f>
        <v>19</v>
      </c>
      <c r="W4989" t="str" cm="1">
        <f t="array" aca="1" ref="W4989" ca="1">_xlfn.IFS(Table4[[#This Row],[Age]]&lt;25, "Under 25",Table4[[#This Row],[Age]]=34, "25-34", Table4[[#This Row],[Age]]&lt;=49, "35-49", Table4[[#This Row],[Age]]&lt;=64, "50-64", Table4[[#This Row],[Age]]&gt;=65, "65+")</f>
        <v>Under 25</v>
      </c>
      <c r="X4989" t="str">
        <f>_xlfn.XLOOKUP(Table4[[#This Row],[StoreID]],Stores!A:A,Stores!B:B, "Not found")</f>
        <v>MegaMart Johnmouth</v>
      </c>
      <c r="Y4989" t="str">
        <f>_xlfn.XLOOKUP(Table4[[#This Row],[StoreID]],Stores!A:A,Stores!C:C, "Not Found")</f>
        <v>Johnmouth</v>
      </c>
      <c r="Z4989" t="str">
        <f>_xlfn.XLOOKUP(Table4[[#This Row],[StoreID]],Stores!A:A,Stores!D:D, "Not Found")</f>
        <v>East</v>
      </c>
    </row>
    <row r="4990" spans="1:26">
      <c r="A4990" t="s">
        <v>5856</v>
      </c>
      <c r="B4990" s="1">
        <v>45331</v>
      </c>
      <c r="C4990" t="s">
        <v>277</v>
      </c>
      <c r="D4990" t="s">
        <v>796</v>
      </c>
      <c r="E4990" t="s">
        <v>846</v>
      </c>
      <c r="F4990">
        <v>2</v>
      </c>
      <c r="G4990">
        <v>0.05</v>
      </c>
      <c r="H4990" t="s">
        <v>868</v>
      </c>
      <c r="I4990" s="4">
        <f>Table4[[#This Row],[Quantity]]*Table4[[#This Row],[UnitPrice]]</f>
        <v>3124.86</v>
      </c>
      <c r="J4990" s="4">
        <f>Table4[[#This Row],[Gross Revenue]]*(1-Table4[[#This Row],[Discount]])</f>
        <v>2968.6170000000002</v>
      </c>
      <c r="K4990" s="4">
        <f>Table4[[#This Row],[Quantity]]*Table4[[#This Row],[CostPrice]]</f>
        <v>2391.2600000000002</v>
      </c>
      <c r="L4990" s="4">
        <f>Table4[[#This Row],[Net Revenue]]-Table4[[#This Row],[Total Cost]]</f>
        <v>577.35699999999997</v>
      </c>
      <c r="M4990" t="str">
        <f>_xlfn.XLOOKUP(Table4[[#This Row],[ProductID]], Products!A:A,Products!B:B, "Not Found")</f>
        <v>Chair Laptop</v>
      </c>
      <c r="N4990" t="str">
        <f>TEXT(Table4[[#This Row],[Date]], "mmm")</f>
        <v>Feb</v>
      </c>
      <c r="O4990" t="str">
        <f>TEXT(Table4[[#This Row],[Date]], "yyyy")</f>
        <v>2024</v>
      </c>
      <c r="P4990" t="str">
        <f>_xlfn.XLOOKUP(Table4[[#This Row],[ProductID]],Products!A:A,Products!C:C, "Not Found")</f>
        <v>Electronics</v>
      </c>
      <c r="Q4990" t="str">
        <f>_xlfn.XLOOKUP(Table4[[#This Row],[ProductID]],Products!A:A,Products!D:D,"Not Found")</f>
        <v>Laptop</v>
      </c>
      <c r="R4990">
        <f>_xlfn.XLOOKUP(Table4[[#This Row],[ProductID]],Products!A:A,Products!E:E,"Not Found")</f>
        <v>1562.43</v>
      </c>
      <c r="S4990">
        <f>_xlfn.XLOOKUP(Table4[[#This Row],[ProductID]],Products!A:A,Products!F:F, "Not Found")</f>
        <v>1195.6300000000001</v>
      </c>
      <c r="T4990" t="str">
        <f>_xlfn.XLOOKUP(Table4[[#This Row],[CustomerID]],Customers!A:A,Customers!D:D, "Not Found")</f>
        <v>F</v>
      </c>
      <c r="U4990" s="6">
        <f>_xlfn.XLOOKUP(Table4[[#This Row],[CustomerID]],Customers!A:A,Customers!E:E, "Not Found")</f>
        <v>23715</v>
      </c>
      <c r="V4990">
        <f ca="1">DATEDIF(Table4[[#This Row],[CustomerBirthday]], TODAY(), "Y")</f>
        <v>61</v>
      </c>
      <c r="W4990" t="str" cm="1">
        <f t="array" aca="1" ref="W4990" ca="1">_xlfn.IFS(Table4[[#This Row],[Age]]&lt;25, "Under 25",Table4[[#This Row],[Age]]=34, "25-34", Table4[[#This Row],[Age]]&lt;=49, "35-49", Table4[[#This Row],[Age]]&lt;=64, "50-64", Table4[[#This Row],[Age]]&gt;=65, "65+")</f>
        <v>50-64</v>
      </c>
      <c r="X4990" t="str">
        <f>_xlfn.XLOOKUP(Table4[[#This Row],[StoreID]],Stores!A:A,Stores!B:B, "Not found")</f>
        <v>MegaMart Johnmouth</v>
      </c>
      <c r="Y4990" t="str">
        <f>_xlfn.XLOOKUP(Table4[[#This Row],[StoreID]],Stores!A:A,Stores!C:C, "Not Found")</f>
        <v>Johnmouth</v>
      </c>
      <c r="Z4990" t="str">
        <f>_xlfn.XLOOKUP(Table4[[#This Row],[StoreID]],Stores!A:A,Stores!D:D, "Not Found")</f>
        <v>East</v>
      </c>
    </row>
    <row r="4991" spans="1:26">
      <c r="A4991" t="s">
        <v>5857</v>
      </c>
      <c r="B4991" s="1">
        <v>45533</v>
      </c>
      <c r="C4991" t="s">
        <v>700</v>
      </c>
      <c r="D4991" t="s">
        <v>798</v>
      </c>
      <c r="E4991" t="s">
        <v>842</v>
      </c>
      <c r="F4991">
        <v>3</v>
      </c>
      <c r="G4991">
        <v>0.05</v>
      </c>
      <c r="H4991" t="s">
        <v>871</v>
      </c>
      <c r="I4991" s="4">
        <f>Table4[[#This Row],[Quantity]]*Table4[[#This Row],[UnitPrice]]</f>
        <v>4504.38</v>
      </c>
      <c r="J4991" s="4">
        <f>Table4[[#This Row],[Gross Revenue]]*(1-Table4[[#This Row],[Discount]])</f>
        <v>4279.1610000000001</v>
      </c>
      <c r="K4991" s="4">
        <f>Table4[[#This Row],[Quantity]]*Table4[[#This Row],[CostPrice]]</f>
        <v>3503.19</v>
      </c>
      <c r="L4991" s="4">
        <f>Table4[[#This Row],[Net Revenue]]-Table4[[#This Row],[Total Cost]]</f>
        <v>775.971</v>
      </c>
      <c r="M4991" t="str">
        <f>_xlfn.XLOOKUP(Table4[[#This Row],[ProductID]], Products!A:A,Products!B:B, "Not Found")</f>
        <v>New Watches</v>
      </c>
      <c r="N4991" t="str">
        <f>TEXT(Table4[[#This Row],[Date]], "mmm")</f>
        <v>Aug</v>
      </c>
      <c r="O4991" t="str">
        <f>TEXT(Table4[[#This Row],[Date]], "yyyy")</f>
        <v>2024</v>
      </c>
      <c r="P4991" t="str">
        <f>_xlfn.XLOOKUP(Table4[[#This Row],[ProductID]],Products!A:A,Products!C:C, "Not Found")</f>
        <v>Fashion</v>
      </c>
      <c r="Q4991" t="str">
        <f>_xlfn.XLOOKUP(Table4[[#This Row],[ProductID]],Products!A:A,Products!D:D,"Not Found")</f>
        <v>Watches</v>
      </c>
      <c r="R4991">
        <f>_xlfn.XLOOKUP(Table4[[#This Row],[ProductID]],Products!A:A,Products!E:E,"Not Found")</f>
        <v>1501.46</v>
      </c>
      <c r="S4991">
        <f>_xlfn.XLOOKUP(Table4[[#This Row],[ProductID]],Products!A:A,Products!F:F, "Not Found")</f>
        <v>1167.73</v>
      </c>
      <c r="T4991" t="str">
        <f>_xlfn.XLOOKUP(Table4[[#This Row],[CustomerID]],Customers!A:A,Customers!D:D, "Not Found")</f>
        <v>F</v>
      </c>
      <c r="U4991" s="6">
        <f>_xlfn.XLOOKUP(Table4[[#This Row],[CustomerID]],Customers!A:A,Customers!E:E, "Not Found")</f>
        <v>25706</v>
      </c>
      <c r="V4991">
        <f ca="1">DATEDIF(Table4[[#This Row],[CustomerBirthday]], TODAY(), "Y")</f>
        <v>56</v>
      </c>
      <c r="W4991" t="str" cm="1">
        <f t="array" aca="1" ref="W4991" ca="1">_xlfn.IFS(Table4[[#This Row],[Age]]&lt;25, "Under 25",Table4[[#This Row],[Age]]=34, "25-34", Table4[[#This Row],[Age]]&lt;=49, "35-49", Table4[[#This Row],[Age]]&lt;=64, "50-64", Table4[[#This Row],[Age]]&gt;=65, "65+")</f>
        <v>50-64</v>
      </c>
      <c r="X4991" t="str">
        <f>_xlfn.XLOOKUP(Table4[[#This Row],[StoreID]],Stores!A:A,Stores!B:B, "Not found")</f>
        <v>MegaMart Brianahaven</v>
      </c>
      <c r="Y4991" t="str">
        <f>_xlfn.XLOOKUP(Table4[[#This Row],[StoreID]],Stores!A:A,Stores!C:C, "Not Found")</f>
        <v>Brianahaven</v>
      </c>
      <c r="Z4991" t="str">
        <f>_xlfn.XLOOKUP(Table4[[#This Row],[StoreID]],Stores!A:A,Stores!D:D, "Not Found")</f>
        <v>North</v>
      </c>
    </row>
    <row r="4992" spans="1:26">
      <c r="A4992" t="s">
        <v>5858</v>
      </c>
      <c r="B4992" s="1">
        <v>45826</v>
      </c>
      <c r="C4992" t="s">
        <v>134</v>
      </c>
      <c r="D4992" t="s">
        <v>736</v>
      </c>
      <c r="E4992" t="s">
        <v>835</v>
      </c>
      <c r="F4992">
        <v>5</v>
      </c>
      <c r="G4992">
        <v>0.1</v>
      </c>
      <c r="H4992" t="s">
        <v>868</v>
      </c>
      <c r="I4992" s="4">
        <f>Table4[[#This Row],[Quantity]]*Table4[[#This Row],[UnitPrice]]</f>
        <v>615.95000000000005</v>
      </c>
      <c r="J4992" s="4">
        <f>Table4[[#This Row],[Gross Revenue]]*(1-Table4[[#This Row],[Discount]])</f>
        <v>554.35500000000002</v>
      </c>
      <c r="K4992" s="4">
        <f>Table4[[#This Row],[Quantity]]*Table4[[#This Row],[CostPrice]]</f>
        <v>401.8</v>
      </c>
      <c r="L4992" s="4">
        <f>Table4[[#This Row],[Net Revenue]]-Table4[[#This Row],[Total Cost]]</f>
        <v>152.55500000000001</v>
      </c>
      <c r="M4992" t="str">
        <f>_xlfn.XLOOKUP(Table4[[#This Row],[ProductID]], Products!A:A,Products!B:B, "Not Found")</f>
        <v>Us Snacks</v>
      </c>
      <c r="N4992" t="str">
        <f>TEXT(Table4[[#This Row],[Date]], "mmm")</f>
        <v>Jun</v>
      </c>
      <c r="O4992" t="str">
        <f>TEXT(Table4[[#This Row],[Date]], "yyyy")</f>
        <v>2025</v>
      </c>
      <c r="P4992" t="str">
        <f>_xlfn.XLOOKUP(Table4[[#This Row],[ProductID]],Products!A:A,Products!C:C, "Not Found")</f>
        <v>Groceries</v>
      </c>
      <c r="Q4992" t="str">
        <f>_xlfn.XLOOKUP(Table4[[#This Row],[ProductID]],Products!A:A,Products!D:D,"Not Found")</f>
        <v>Snacks</v>
      </c>
      <c r="R4992">
        <f>_xlfn.XLOOKUP(Table4[[#This Row],[ProductID]],Products!A:A,Products!E:E,"Not Found")</f>
        <v>123.19</v>
      </c>
      <c r="S4992">
        <f>_xlfn.XLOOKUP(Table4[[#This Row],[ProductID]],Products!A:A,Products!F:F, "Not Found")</f>
        <v>80.36</v>
      </c>
      <c r="T4992" t="str">
        <f>_xlfn.XLOOKUP(Table4[[#This Row],[CustomerID]],Customers!A:A,Customers!D:D, "Not Found")</f>
        <v>F</v>
      </c>
      <c r="U4992" s="6">
        <f>_xlfn.XLOOKUP(Table4[[#This Row],[CustomerID]],Customers!A:A,Customers!E:E, "Not Found")</f>
        <v>23730</v>
      </c>
      <c r="V4992">
        <f ca="1">DATEDIF(Table4[[#This Row],[CustomerBirthday]], TODAY(), "Y")</f>
        <v>61</v>
      </c>
      <c r="W4992" t="str" cm="1">
        <f t="array" aca="1" ref="W4992" ca="1">_xlfn.IFS(Table4[[#This Row],[Age]]&lt;25, "Under 25",Table4[[#This Row],[Age]]=34, "25-34", Table4[[#This Row],[Age]]&lt;=49, "35-49", Table4[[#This Row],[Age]]&lt;=64, "50-64", Table4[[#This Row],[Age]]&gt;=65, "65+")</f>
        <v>50-64</v>
      </c>
      <c r="X4992" t="str">
        <f>_xlfn.XLOOKUP(Table4[[#This Row],[StoreID]],Stores!A:A,Stores!B:B, "Not found")</f>
        <v>MegaMart Peckmouth</v>
      </c>
      <c r="Y4992" t="str">
        <f>_xlfn.XLOOKUP(Table4[[#This Row],[StoreID]],Stores!A:A,Stores!C:C, "Not Found")</f>
        <v>Peckmouth</v>
      </c>
      <c r="Z4992" t="str">
        <f>_xlfn.XLOOKUP(Table4[[#This Row],[StoreID]],Stores!A:A,Stores!D:D, "Not Found")</f>
        <v>East</v>
      </c>
    </row>
    <row r="4993" spans="1:26">
      <c r="A4993" t="s">
        <v>5859</v>
      </c>
      <c r="B4993" s="1">
        <v>45552</v>
      </c>
      <c r="C4993" t="s">
        <v>105</v>
      </c>
      <c r="D4993" t="s">
        <v>806</v>
      </c>
      <c r="E4993" t="s">
        <v>835</v>
      </c>
      <c r="F4993">
        <v>1</v>
      </c>
      <c r="G4993">
        <v>0.05</v>
      </c>
      <c r="H4993" t="s">
        <v>875</v>
      </c>
      <c r="I4993" s="4">
        <f>Table4[[#This Row],[Quantity]]*Table4[[#This Row],[UnitPrice]]</f>
        <v>1745.61</v>
      </c>
      <c r="J4993" s="4">
        <f>Table4[[#This Row],[Gross Revenue]]*(1-Table4[[#This Row],[Discount]])</f>
        <v>1658.3294999999998</v>
      </c>
      <c r="K4993" s="4">
        <f>Table4[[#This Row],[Quantity]]*Table4[[#This Row],[CostPrice]]</f>
        <v>1322.44</v>
      </c>
      <c r="L4993" s="4">
        <f>Table4[[#This Row],[Net Revenue]]-Table4[[#This Row],[Total Cost]]</f>
        <v>335.88949999999977</v>
      </c>
      <c r="M4993" t="str">
        <f>_xlfn.XLOOKUP(Table4[[#This Row],[ProductID]], Products!A:A,Products!B:B, "Not Found")</f>
        <v>Piece Headphones</v>
      </c>
      <c r="N4993" t="str">
        <f>TEXT(Table4[[#This Row],[Date]], "mmm")</f>
        <v>Sep</v>
      </c>
      <c r="O4993" t="str">
        <f>TEXT(Table4[[#This Row],[Date]], "yyyy")</f>
        <v>2024</v>
      </c>
      <c r="P4993" t="str">
        <f>_xlfn.XLOOKUP(Table4[[#This Row],[ProductID]],Products!A:A,Products!C:C, "Not Found")</f>
        <v>Electronics</v>
      </c>
      <c r="Q4993" t="str">
        <f>_xlfn.XLOOKUP(Table4[[#This Row],[ProductID]],Products!A:A,Products!D:D,"Not Found")</f>
        <v>Headphones</v>
      </c>
      <c r="R4993">
        <f>_xlfn.XLOOKUP(Table4[[#This Row],[ProductID]],Products!A:A,Products!E:E,"Not Found")</f>
        <v>1745.61</v>
      </c>
      <c r="S4993">
        <f>_xlfn.XLOOKUP(Table4[[#This Row],[ProductID]],Products!A:A,Products!F:F, "Not Found")</f>
        <v>1322.44</v>
      </c>
      <c r="T4993" t="str">
        <f>_xlfn.XLOOKUP(Table4[[#This Row],[CustomerID]],Customers!A:A,Customers!D:D, "Not Found")</f>
        <v>M</v>
      </c>
      <c r="U4993" s="6">
        <f>_xlfn.XLOOKUP(Table4[[#This Row],[CustomerID]],Customers!A:A,Customers!E:E, "Not Found")</f>
        <v>37990</v>
      </c>
      <c r="V4993">
        <f ca="1">DATEDIF(Table4[[#This Row],[CustomerBirthday]], TODAY(), "Y")</f>
        <v>22</v>
      </c>
      <c r="W4993" t="str" cm="1">
        <f t="array" aca="1" ref="W4993" ca="1">_xlfn.IFS(Table4[[#This Row],[Age]]&lt;25, "Under 25",Table4[[#This Row],[Age]]=34, "25-34", Table4[[#This Row],[Age]]&lt;=49, "35-49", Table4[[#This Row],[Age]]&lt;=64, "50-64", Table4[[#This Row],[Age]]&gt;=65, "65+")</f>
        <v>Under 25</v>
      </c>
      <c r="X4993" t="str">
        <f>_xlfn.XLOOKUP(Table4[[#This Row],[StoreID]],Stores!A:A,Stores!B:B, "Not found")</f>
        <v>MegaMart Peckmouth</v>
      </c>
      <c r="Y4993" t="str">
        <f>_xlfn.XLOOKUP(Table4[[#This Row],[StoreID]],Stores!A:A,Stores!C:C, "Not Found")</f>
        <v>Peckmouth</v>
      </c>
      <c r="Z4993" t="str">
        <f>_xlfn.XLOOKUP(Table4[[#This Row],[StoreID]],Stores!A:A,Stores!D:D, "Not Found")</f>
        <v>East</v>
      </c>
    </row>
    <row r="4994" spans="1:26">
      <c r="A4994" t="s">
        <v>5860</v>
      </c>
      <c r="B4994" s="1">
        <v>45475</v>
      </c>
      <c r="C4994" t="s">
        <v>604</v>
      </c>
      <c r="D4994" t="s">
        <v>806</v>
      </c>
      <c r="E4994" t="s">
        <v>831</v>
      </c>
      <c r="F4994">
        <v>3</v>
      </c>
      <c r="G4994">
        <v>0.1</v>
      </c>
      <c r="H4994" t="s">
        <v>865</v>
      </c>
      <c r="I4994" s="4">
        <f>Table4[[#This Row],[Quantity]]*Table4[[#This Row],[UnitPrice]]</f>
        <v>5236.83</v>
      </c>
      <c r="J4994" s="4">
        <f>Table4[[#This Row],[Gross Revenue]]*(1-Table4[[#This Row],[Discount]])</f>
        <v>4713.1469999999999</v>
      </c>
      <c r="K4994" s="4">
        <f>Table4[[#This Row],[Quantity]]*Table4[[#This Row],[CostPrice]]</f>
        <v>3967.32</v>
      </c>
      <c r="L4994" s="4">
        <f>Table4[[#This Row],[Net Revenue]]-Table4[[#This Row],[Total Cost]]</f>
        <v>745.82699999999977</v>
      </c>
      <c r="M4994" t="str">
        <f>_xlfn.XLOOKUP(Table4[[#This Row],[ProductID]], Products!A:A,Products!B:B, "Not Found")</f>
        <v>Piece Headphones</v>
      </c>
      <c r="N4994" t="str">
        <f>TEXT(Table4[[#This Row],[Date]], "mmm")</f>
        <v>Jul</v>
      </c>
      <c r="O4994" t="str">
        <f>TEXT(Table4[[#This Row],[Date]], "yyyy")</f>
        <v>2024</v>
      </c>
      <c r="P4994" t="str">
        <f>_xlfn.XLOOKUP(Table4[[#This Row],[ProductID]],Products!A:A,Products!C:C, "Not Found")</f>
        <v>Electronics</v>
      </c>
      <c r="Q4994" t="str">
        <f>_xlfn.XLOOKUP(Table4[[#This Row],[ProductID]],Products!A:A,Products!D:D,"Not Found")</f>
        <v>Headphones</v>
      </c>
      <c r="R4994">
        <f>_xlfn.XLOOKUP(Table4[[#This Row],[ProductID]],Products!A:A,Products!E:E,"Not Found")</f>
        <v>1745.61</v>
      </c>
      <c r="S4994">
        <f>_xlfn.XLOOKUP(Table4[[#This Row],[ProductID]],Products!A:A,Products!F:F, "Not Found")</f>
        <v>1322.44</v>
      </c>
      <c r="T4994" t="str">
        <f>_xlfn.XLOOKUP(Table4[[#This Row],[CustomerID]],Customers!A:A,Customers!D:D, "Not Found")</f>
        <v>F</v>
      </c>
      <c r="U4994" s="6">
        <f>_xlfn.XLOOKUP(Table4[[#This Row],[CustomerID]],Customers!A:A,Customers!E:E, "Not Found")</f>
        <v>30807</v>
      </c>
      <c r="V4994">
        <f ca="1">DATEDIF(Table4[[#This Row],[CustomerBirthday]], TODAY(), "Y")</f>
        <v>42</v>
      </c>
      <c r="W4994" t="str" cm="1">
        <f t="array" aca="1" ref="W4994" ca="1">_xlfn.IFS(Table4[[#This Row],[Age]]&lt;25, "Under 25",Table4[[#This Row],[Age]]=34, "25-34", Table4[[#This Row],[Age]]&lt;=49, "35-49", Table4[[#This Row],[Age]]&lt;=64, "50-64", Table4[[#This Row],[Age]]&gt;=65, "65+")</f>
        <v>35-49</v>
      </c>
      <c r="X4994" t="str">
        <f>_xlfn.XLOOKUP(Table4[[#This Row],[StoreID]],Stores!A:A,Stores!B:B, "Not found")</f>
        <v>MegaMart Jimenezborough</v>
      </c>
      <c r="Y4994" t="str">
        <f>_xlfn.XLOOKUP(Table4[[#This Row],[StoreID]],Stores!A:A,Stores!C:C, "Not Found")</f>
        <v>Jimenezborough</v>
      </c>
      <c r="Z4994" t="str">
        <f>_xlfn.XLOOKUP(Table4[[#This Row],[StoreID]],Stores!A:A,Stores!D:D, "Not Found")</f>
        <v>South</v>
      </c>
    </row>
    <row r="4995" spans="1:26">
      <c r="A4995" t="s">
        <v>5861</v>
      </c>
      <c r="B4995" s="1">
        <v>45498</v>
      </c>
      <c r="C4995" t="s">
        <v>228</v>
      </c>
      <c r="D4995" t="s">
        <v>722</v>
      </c>
      <c r="E4995" t="s">
        <v>839</v>
      </c>
      <c r="F4995">
        <v>1</v>
      </c>
      <c r="G4995">
        <v>0</v>
      </c>
      <c r="H4995" t="s">
        <v>875</v>
      </c>
      <c r="I4995" s="4">
        <f>Table4[[#This Row],[Quantity]]*Table4[[#This Row],[UnitPrice]]</f>
        <v>1853.77</v>
      </c>
      <c r="J4995" s="4">
        <f>Table4[[#This Row],[Gross Revenue]]*(1-Table4[[#This Row],[Discount]])</f>
        <v>1853.77</v>
      </c>
      <c r="K4995" s="4">
        <f>Table4[[#This Row],[Quantity]]*Table4[[#This Row],[CostPrice]]</f>
        <v>1363.52</v>
      </c>
      <c r="L4995" s="4">
        <f>Table4[[#This Row],[Net Revenue]]-Table4[[#This Row],[Total Cost]]</f>
        <v>490.25</v>
      </c>
      <c r="M4995" t="str">
        <f>_xlfn.XLOOKUP(Table4[[#This Row],[ProductID]], Products!A:A,Products!B:B, "Not Found")</f>
        <v>Four Accessories</v>
      </c>
      <c r="N4995" t="str">
        <f>TEXT(Table4[[#This Row],[Date]], "mmm")</f>
        <v>Jul</v>
      </c>
      <c r="O4995" t="str">
        <f>TEXT(Table4[[#This Row],[Date]], "yyyy")</f>
        <v>2024</v>
      </c>
      <c r="P4995" t="str">
        <f>_xlfn.XLOOKUP(Table4[[#This Row],[ProductID]],Products!A:A,Products!C:C, "Not Found")</f>
        <v>Fashion</v>
      </c>
      <c r="Q4995" t="str">
        <f>_xlfn.XLOOKUP(Table4[[#This Row],[ProductID]],Products!A:A,Products!D:D,"Not Found")</f>
        <v>Accessories</v>
      </c>
      <c r="R4995">
        <f>_xlfn.XLOOKUP(Table4[[#This Row],[ProductID]],Products!A:A,Products!E:E,"Not Found")</f>
        <v>1853.77</v>
      </c>
      <c r="S4995">
        <f>_xlfn.XLOOKUP(Table4[[#This Row],[ProductID]],Products!A:A,Products!F:F, "Not Found")</f>
        <v>1363.52</v>
      </c>
      <c r="T4995" t="str">
        <f>_xlfn.XLOOKUP(Table4[[#This Row],[CustomerID]],Customers!A:A,Customers!D:D, "Not Found")</f>
        <v>F</v>
      </c>
      <c r="U4995" s="6">
        <f>_xlfn.XLOOKUP(Table4[[#This Row],[CustomerID]],Customers!A:A,Customers!E:E, "Not Found")</f>
        <v>23142</v>
      </c>
      <c r="V4995">
        <f ca="1">DATEDIF(Table4[[#This Row],[CustomerBirthday]], TODAY(), "Y")</f>
        <v>63</v>
      </c>
      <c r="W4995" t="str" cm="1">
        <f t="array" aca="1" ref="W4995" ca="1">_xlfn.IFS(Table4[[#This Row],[Age]]&lt;25, "Under 25",Table4[[#This Row],[Age]]=34, "25-34", Table4[[#This Row],[Age]]&lt;=49, "35-49", Table4[[#This Row],[Age]]&lt;=64, "50-64", Table4[[#This Row],[Age]]&gt;=65, "65+")</f>
        <v>50-64</v>
      </c>
      <c r="X4995" t="str">
        <f>_xlfn.XLOOKUP(Table4[[#This Row],[StoreID]],Stores!A:A,Stores!B:B, "Not found")</f>
        <v>MegaMart New Michele</v>
      </c>
      <c r="Y4995" t="str">
        <f>_xlfn.XLOOKUP(Table4[[#This Row],[StoreID]],Stores!A:A,Stores!C:C, "Not Found")</f>
        <v>New Michele</v>
      </c>
      <c r="Z4995" t="str">
        <f>_xlfn.XLOOKUP(Table4[[#This Row],[StoreID]],Stores!A:A,Stores!D:D, "Not Found")</f>
        <v>West</v>
      </c>
    </row>
    <row r="4996" spans="1:26">
      <c r="A4996" t="s">
        <v>5862</v>
      </c>
      <c r="B4996" s="1">
        <v>45754</v>
      </c>
      <c r="C4996" t="s">
        <v>183</v>
      </c>
      <c r="D4996" t="s">
        <v>790</v>
      </c>
      <c r="E4996" t="s">
        <v>842</v>
      </c>
      <c r="F4996">
        <v>4</v>
      </c>
      <c r="G4996">
        <v>0.05</v>
      </c>
      <c r="H4996" t="s">
        <v>871</v>
      </c>
      <c r="I4996" s="4">
        <f>Table4[[#This Row],[Quantity]]*Table4[[#This Row],[UnitPrice]]</f>
        <v>1218.8399999999999</v>
      </c>
      <c r="J4996" s="4">
        <f>Table4[[#This Row],[Gross Revenue]]*(1-Table4[[#This Row],[Discount]])</f>
        <v>1157.8979999999999</v>
      </c>
      <c r="K4996" s="4">
        <f>Table4[[#This Row],[Quantity]]*Table4[[#This Row],[CostPrice]]</f>
        <v>656.04</v>
      </c>
      <c r="L4996" s="4">
        <f>Table4[[#This Row],[Net Revenue]]-Table4[[#This Row],[Total Cost]]</f>
        <v>501.85799999999995</v>
      </c>
      <c r="M4996" t="str">
        <f>_xlfn.XLOOKUP(Table4[[#This Row],[ProductID]], Products!A:A,Products!B:B, "Not Found")</f>
        <v>Difficult Vegetables</v>
      </c>
      <c r="N4996" t="str">
        <f>TEXT(Table4[[#This Row],[Date]], "mmm")</f>
        <v>Apr</v>
      </c>
      <c r="O4996" t="str">
        <f>TEXT(Table4[[#This Row],[Date]], "yyyy")</f>
        <v>2025</v>
      </c>
      <c r="P4996" t="str">
        <f>_xlfn.XLOOKUP(Table4[[#This Row],[ProductID]],Products!A:A,Products!C:C, "Not Found")</f>
        <v>Groceries</v>
      </c>
      <c r="Q4996" t="str">
        <f>_xlfn.XLOOKUP(Table4[[#This Row],[ProductID]],Products!A:A,Products!D:D,"Not Found")</f>
        <v>Vegetables</v>
      </c>
      <c r="R4996">
        <f>_xlfn.XLOOKUP(Table4[[#This Row],[ProductID]],Products!A:A,Products!E:E,"Not Found")</f>
        <v>304.70999999999998</v>
      </c>
      <c r="S4996">
        <f>_xlfn.XLOOKUP(Table4[[#This Row],[ProductID]],Products!A:A,Products!F:F, "Not Found")</f>
        <v>164.01</v>
      </c>
      <c r="T4996" t="str">
        <f>_xlfn.XLOOKUP(Table4[[#This Row],[CustomerID]],Customers!A:A,Customers!D:D, "Not Found")</f>
        <v>F</v>
      </c>
      <c r="U4996" s="6">
        <f>_xlfn.XLOOKUP(Table4[[#This Row],[CustomerID]],Customers!A:A,Customers!E:E, "Not Found")</f>
        <v>38901</v>
      </c>
      <c r="V4996">
        <f ca="1">DATEDIF(Table4[[#This Row],[CustomerBirthday]], TODAY(), "Y")</f>
        <v>20</v>
      </c>
      <c r="W4996" t="str" cm="1">
        <f t="array" aca="1" ref="W4996" ca="1">_xlfn.IFS(Table4[[#This Row],[Age]]&lt;25, "Under 25",Table4[[#This Row],[Age]]=34, "25-34", Table4[[#This Row],[Age]]&lt;=49, "35-49", Table4[[#This Row],[Age]]&lt;=64, "50-64", Table4[[#This Row],[Age]]&gt;=65, "65+")</f>
        <v>Under 25</v>
      </c>
      <c r="X4996" t="str">
        <f>_xlfn.XLOOKUP(Table4[[#This Row],[StoreID]],Stores!A:A,Stores!B:B, "Not found")</f>
        <v>MegaMart Brianahaven</v>
      </c>
      <c r="Y4996" t="str">
        <f>_xlfn.XLOOKUP(Table4[[#This Row],[StoreID]],Stores!A:A,Stores!C:C, "Not Found")</f>
        <v>Brianahaven</v>
      </c>
      <c r="Z4996" t="str">
        <f>_xlfn.XLOOKUP(Table4[[#This Row],[StoreID]],Stores!A:A,Stores!D:D, "Not Found")</f>
        <v>North</v>
      </c>
    </row>
    <row r="4997" spans="1:26">
      <c r="A4997" t="s">
        <v>5863</v>
      </c>
      <c r="B4997" s="1">
        <v>45883</v>
      </c>
      <c r="C4997" t="s">
        <v>195</v>
      </c>
      <c r="D4997" t="s">
        <v>804</v>
      </c>
      <c r="E4997" t="s">
        <v>846</v>
      </c>
      <c r="F4997">
        <v>5</v>
      </c>
      <c r="G4997">
        <v>0.1</v>
      </c>
      <c r="H4997" t="s">
        <v>868</v>
      </c>
      <c r="I4997" s="4">
        <f>Table4[[#This Row],[Quantity]]*Table4[[#This Row],[UnitPrice]]</f>
        <v>2704.7000000000003</v>
      </c>
      <c r="J4997" s="4">
        <f>Table4[[#This Row],[Gross Revenue]]*(1-Table4[[#This Row],[Discount]])</f>
        <v>2434.2300000000005</v>
      </c>
      <c r="K4997" s="4">
        <f>Table4[[#This Row],[Quantity]]*Table4[[#This Row],[CostPrice]]</f>
        <v>1991.25</v>
      </c>
      <c r="L4997" s="4">
        <f>Table4[[#This Row],[Net Revenue]]-Table4[[#This Row],[Total Cost]]</f>
        <v>442.98000000000047</v>
      </c>
      <c r="M4997" t="str">
        <f>_xlfn.XLOOKUP(Table4[[#This Row],[ProductID]], Products!A:A,Products!B:B, "Not Found")</f>
        <v>Church Clothing</v>
      </c>
      <c r="N4997" t="str">
        <f>TEXT(Table4[[#This Row],[Date]], "mmm")</f>
        <v>Aug</v>
      </c>
      <c r="O4997" t="str">
        <f>TEXT(Table4[[#This Row],[Date]], "yyyy")</f>
        <v>2025</v>
      </c>
      <c r="P4997" t="str">
        <f>_xlfn.XLOOKUP(Table4[[#This Row],[ProductID]],Products!A:A,Products!C:C, "Not Found")</f>
        <v>Fashion</v>
      </c>
      <c r="Q4997" t="str">
        <f>_xlfn.XLOOKUP(Table4[[#This Row],[ProductID]],Products!A:A,Products!D:D,"Not Found")</f>
        <v>Clothing</v>
      </c>
      <c r="R4997">
        <f>_xlfn.XLOOKUP(Table4[[#This Row],[ProductID]],Products!A:A,Products!E:E,"Not Found")</f>
        <v>540.94000000000005</v>
      </c>
      <c r="S4997">
        <f>_xlfn.XLOOKUP(Table4[[#This Row],[ProductID]],Products!A:A,Products!F:F, "Not Found")</f>
        <v>398.25</v>
      </c>
      <c r="T4997" t="str">
        <f>_xlfn.XLOOKUP(Table4[[#This Row],[CustomerID]],Customers!A:A,Customers!D:D, "Not Found")</f>
        <v>M</v>
      </c>
      <c r="U4997" s="6">
        <f>_xlfn.XLOOKUP(Table4[[#This Row],[CustomerID]],Customers!A:A,Customers!E:E, "Not Found")</f>
        <v>25009</v>
      </c>
      <c r="V4997">
        <f ca="1">DATEDIF(Table4[[#This Row],[CustomerBirthday]], TODAY(), "Y")</f>
        <v>58</v>
      </c>
      <c r="W4997" t="str" cm="1">
        <f t="array" aca="1" ref="W4997" ca="1">_xlfn.IFS(Table4[[#This Row],[Age]]&lt;25, "Under 25",Table4[[#This Row],[Age]]=34, "25-34", Table4[[#This Row],[Age]]&lt;=49, "35-49", Table4[[#This Row],[Age]]&lt;=64, "50-64", Table4[[#This Row],[Age]]&gt;=65, "65+")</f>
        <v>50-64</v>
      </c>
      <c r="X4997" t="str">
        <f>_xlfn.XLOOKUP(Table4[[#This Row],[StoreID]],Stores!A:A,Stores!B:B, "Not found")</f>
        <v>MegaMart Johnmouth</v>
      </c>
      <c r="Y4997" t="str">
        <f>_xlfn.XLOOKUP(Table4[[#This Row],[StoreID]],Stores!A:A,Stores!C:C, "Not Found")</f>
        <v>Johnmouth</v>
      </c>
      <c r="Z4997" t="str">
        <f>_xlfn.XLOOKUP(Table4[[#This Row],[StoreID]],Stores!A:A,Stores!D:D, "Not Found")</f>
        <v>East</v>
      </c>
    </row>
    <row r="4998" spans="1:26">
      <c r="A4998" t="s">
        <v>5864</v>
      </c>
      <c r="B4998" s="1">
        <v>45620</v>
      </c>
      <c r="C4998" t="s">
        <v>291</v>
      </c>
      <c r="D4998" t="s">
        <v>766</v>
      </c>
      <c r="E4998" t="s">
        <v>835</v>
      </c>
      <c r="F4998">
        <v>2</v>
      </c>
      <c r="G4998">
        <v>0.1</v>
      </c>
      <c r="H4998" t="s">
        <v>868</v>
      </c>
      <c r="I4998" s="4">
        <f>Table4[[#This Row],[Quantity]]*Table4[[#This Row],[UnitPrice]]</f>
        <v>2454.48</v>
      </c>
      <c r="J4998" s="4">
        <f>Table4[[#This Row],[Gross Revenue]]*(1-Table4[[#This Row],[Discount]])</f>
        <v>2209.0320000000002</v>
      </c>
      <c r="K4998" s="4">
        <f>Table4[[#This Row],[Quantity]]*Table4[[#This Row],[CostPrice]]</f>
        <v>1954.18</v>
      </c>
      <c r="L4998" s="4">
        <f>Table4[[#This Row],[Net Revenue]]-Table4[[#This Row],[Total Cost]]</f>
        <v>254.85200000000009</v>
      </c>
      <c r="M4998" t="str">
        <f>_xlfn.XLOOKUP(Table4[[#This Row],[ProductID]], Products!A:A,Products!B:B, "Not Found")</f>
        <v>Firm Dairy</v>
      </c>
      <c r="N4998" t="str">
        <f>TEXT(Table4[[#This Row],[Date]], "mmm")</f>
        <v>Nov</v>
      </c>
      <c r="O4998" t="str">
        <f>TEXT(Table4[[#This Row],[Date]], "yyyy")</f>
        <v>2024</v>
      </c>
      <c r="P4998" t="str">
        <f>_xlfn.XLOOKUP(Table4[[#This Row],[ProductID]],Products!A:A,Products!C:C, "Not Found")</f>
        <v>Groceries</v>
      </c>
      <c r="Q4998" t="str">
        <f>_xlfn.XLOOKUP(Table4[[#This Row],[ProductID]],Products!A:A,Products!D:D,"Not Found")</f>
        <v>Dairy</v>
      </c>
      <c r="R4998">
        <f>_xlfn.XLOOKUP(Table4[[#This Row],[ProductID]],Products!A:A,Products!E:E,"Not Found")</f>
        <v>1227.24</v>
      </c>
      <c r="S4998">
        <f>_xlfn.XLOOKUP(Table4[[#This Row],[ProductID]],Products!A:A,Products!F:F, "Not Found")</f>
        <v>977.09</v>
      </c>
      <c r="T4998" t="str">
        <f>_xlfn.XLOOKUP(Table4[[#This Row],[CustomerID]],Customers!A:A,Customers!D:D, "Not Found")</f>
        <v>F</v>
      </c>
      <c r="U4998" s="6">
        <f>_xlfn.XLOOKUP(Table4[[#This Row],[CustomerID]],Customers!A:A,Customers!E:E, "Not Found")</f>
        <v>37614</v>
      </c>
      <c r="V4998">
        <f ca="1">DATEDIF(Table4[[#This Row],[CustomerBirthday]], TODAY(), "Y")</f>
        <v>23</v>
      </c>
      <c r="W4998" t="str" cm="1">
        <f t="array" aca="1" ref="W4998" ca="1">_xlfn.IFS(Table4[[#This Row],[Age]]&lt;25, "Under 25",Table4[[#This Row],[Age]]=34, "25-34", Table4[[#This Row],[Age]]&lt;=49, "35-49", Table4[[#This Row],[Age]]&lt;=64, "50-64", Table4[[#This Row],[Age]]&gt;=65, "65+")</f>
        <v>Under 25</v>
      </c>
      <c r="X4998" t="str">
        <f>_xlfn.XLOOKUP(Table4[[#This Row],[StoreID]],Stores!A:A,Stores!B:B, "Not found")</f>
        <v>MegaMart Peckmouth</v>
      </c>
      <c r="Y4998" t="str">
        <f>_xlfn.XLOOKUP(Table4[[#This Row],[StoreID]],Stores!A:A,Stores!C:C, "Not Found")</f>
        <v>Peckmouth</v>
      </c>
      <c r="Z4998" t="str">
        <f>_xlfn.XLOOKUP(Table4[[#This Row],[StoreID]],Stores!A:A,Stores!D:D, "Not Found")</f>
        <v>East</v>
      </c>
    </row>
    <row r="4999" spans="1:26">
      <c r="A4999" t="s">
        <v>5865</v>
      </c>
      <c r="B4999" s="1">
        <v>45877</v>
      </c>
      <c r="C4999" t="s">
        <v>650</v>
      </c>
      <c r="D4999" t="s">
        <v>725</v>
      </c>
      <c r="E4999" t="s">
        <v>842</v>
      </c>
      <c r="F4999">
        <v>5</v>
      </c>
      <c r="G4999">
        <v>0.15</v>
      </c>
      <c r="H4999" t="s">
        <v>875</v>
      </c>
      <c r="I4999" s="4">
        <f>Table4[[#This Row],[Quantity]]*Table4[[#This Row],[UnitPrice]]</f>
        <v>6981.1</v>
      </c>
      <c r="J4999" s="4">
        <f>Table4[[#This Row],[Gross Revenue]]*(1-Table4[[#This Row],[Discount]])</f>
        <v>5933.9350000000004</v>
      </c>
      <c r="K4999" s="4">
        <f>Table4[[#This Row],[Quantity]]*Table4[[#This Row],[CostPrice]]</f>
        <v>5020.45</v>
      </c>
      <c r="L4999" s="4">
        <f>Table4[[#This Row],[Net Revenue]]-Table4[[#This Row],[Total Cost]]</f>
        <v>913.48500000000058</v>
      </c>
      <c r="M4999" t="str">
        <f>_xlfn.XLOOKUP(Table4[[#This Row],[ProductID]], Products!A:A,Products!B:B, "Not Found")</f>
        <v>Knowledge Bags</v>
      </c>
      <c r="N4999" t="str">
        <f>TEXT(Table4[[#This Row],[Date]], "mmm")</f>
        <v>Aug</v>
      </c>
      <c r="O4999" t="str">
        <f>TEXT(Table4[[#This Row],[Date]], "yyyy")</f>
        <v>2025</v>
      </c>
      <c r="P4999" t="str">
        <f>_xlfn.XLOOKUP(Table4[[#This Row],[ProductID]],Products!A:A,Products!C:C, "Not Found")</f>
        <v>Fashion</v>
      </c>
      <c r="Q4999" t="str">
        <f>_xlfn.XLOOKUP(Table4[[#This Row],[ProductID]],Products!A:A,Products!D:D,"Not Found")</f>
        <v>Bags</v>
      </c>
      <c r="R4999">
        <f>_xlfn.XLOOKUP(Table4[[#This Row],[ProductID]],Products!A:A,Products!E:E,"Not Found")</f>
        <v>1396.22</v>
      </c>
      <c r="S4999">
        <f>_xlfn.XLOOKUP(Table4[[#This Row],[ProductID]],Products!A:A,Products!F:F, "Not Found")</f>
        <v>1004.09</v>
      </c>
      <c r="T4999" t="str">
        <f>_xlfn.XLOOKUP(Table4[[#This Row],[CustomerID]],Customers!A:A,Customers!D:D, "Not Found")</f>
        <v>M</v>
      </c>
      <c r="U4999" s="6">
        <f>_xlfn.XLOOKUP(Table4[[#This Row],[CustomerID]],Customers!A:A,Customers!E:E, "Not Found")</f>
        <v>37724</v>
      </c>
      <c r="V4999">
        <f ca="1">DATEDIF(Table4[[#This Row],[CustomerBirthday]], TODAY(), "Y")</f>
        <v>23</v>
      </c>
      <c r="W4999" t="str" cm="1">
        <f t="array" aca="1" ref="W4999" ca="1">_xlfn.IFS(Table4[[#This Row],[Age]]&lt;25, "Under 25",Table4[[#This Row],[Age]]=34, "25-34", Table4[[#This Row],[Age]]&lt;=49, "35-49", Table4[[#This Row],[Age]]&lt;=64, "50-64", Table4[[#This Row],[Age]]&gt;=65, "65+")</f>
        <v>Under 25</v>
      </c>
      <c r="X4999" t="str">
        <f>_xlfn.XLOOKUP(Table4[[#This Row],[StoreID]],Stores!A:A,Stores!B:B, "Not found")</f>
        <v>MegaMart Brianahaven</v>
      </c>
      <c r="Y4999" t="str">
        <f>_xlfn.XLOOKUP(Table4[[#This Row],[StoreID]],Stores!A:A,Stores!C:C, "Not Found")</f>
        <v>Brianahaven</v>
      </c>
      <c r="Z4999" t="str">
        <f>_xlfn.XLOOKUP(Table4[[#This Row],[StoreID]],Stores!A:A,Stores!D:D, "Not Found")</f>
        <v>North</v>
      </c>
    </row>
    <row r="5000" spans="1:26">
      <c r="A5000" t="s">
        <v>5866</v>
      </c>
      <c r="B5000" s="1">
        <v>45365</v>
      </c>
      <c r="C5000" t="s">
        <v>483</v>
      </c>
      <c r="D5000" t="s">
        <v>722</v>
      </c>
      <c r="E5000" t="s">
        <v>846</v>
      </c>
      <c r="F5000">
        <v>5</v>
      </c>
      <c r="G5000">
        <v>0.05</v>
      </c>
      <c r="H5000" t="s">
        <v>871</v>
      </c>
      <c r="I5000" s="4">
        <f>Table4[[#This Row],[Quantity]]*Table4[[#This Row],[UnitPrice]]</f>
        <v>9268.85</v>
      </c>
      <c r="J5000" s="4">
        <f>Table4[[#This Row],[Gross Revenue]]*(1-Table4[[#This Row],[Discount]])</f>
        <v>8805.4074999999993</v>
      </c>
      <c r="K5000" s="4">
        <f>Table4[[#This Row],[Quantity]]*Table4[[#This Row],[CostPrice]]</f>
        <v>6817.6</v>
      </c>
      <c r="L5000" s="4">
        <f>Table4[[#This Row],[Net Revenue]]-Table4[[#This Row],[Total Cost]]</f>
        <v>1987.807499999999</v>
      </c>
      <c r="M5000" t="str">
        <f>_xlfn.XLOOKUP(Table4[[#This Row],[ProductID]], Products!A:A,Products!B:B, "Not Found")</f>
        <v>Four Accessories</v>
      </c>
      <c r="N5000" t="str">
        <f>TEXT(Table4[[#This Row],[Date]], "mmm")</f>
        <v>Mar</v>
      </c>
      <c r="O5000" t="str">
        <f>TEXT(Table4[[#This Row],[Date]], "yyyy")</f>
        <v>2024</v>
      </c>
      <c r="P5000" t="str">
        <f>_xlfn.XLOOKUP(Table4[[#This Row],[ProductID]],Products!A:A,Products!C:C, "Not Found")</f>
        <v>Fashion</v>
      </c>
      <c r="Q5000" t="str">
        <f>_xlfn.XLOOKUP(Table4[[#This Row],[ProductID]],Products!A:A,Products!D:D,"Not Found")</f>
        <v>Accessories</v>
      </c>
      <c r="R5000">
        <f>_xlfn.XLOOKUP(Table4[[#This Row],[ProductID]],Products!A:A,Products!E:E,"Not Found")</f>
        <v>1853.77</v>
      </c>
      <c r="S5000">
        <f>_xlfn.XLOOKUP(Table4[[#This Row],[ProductID]],Products!A:A,Products!F:F, "Not Found")</f>
        <v>1363.52</v>
      </c>
      <c r="T5000" t="str">
        <f>_xlfn.XLOOKUP(Table4[[#This Row],[CustomerID]],Customers!A:A,Customers!D:D, "Not Found")</f>
        <v>M</v>
      </c>
      <c r="U5000" s="6">
        <f>_xlfn.XLOOKUP(Table4[[#This Row],[CustomerID]],Customers!A:A,Customers!E:E, "Not Found")</f>
        <v>21543</v>
      </c>
      <c r="V5000">
        <f ca="1">DATEDIF(Table4[[#This Row],[CustomerBirthday]], TODAY(), "Y")</f>
        <v>67</v>
      </c>
      <c r="W5000" t="str" cm="1">
        <f t="array" aca="1" ref="W5000" ca="1">_xlfn.IFS(Table4[[#This Row],[Age]]&lt;25, "Under 25",Table4[[#This Row],[Age]]=34, "25-34", Table4[[#This Row],[Age]]&lt;=49, "35-49", Table4[[#This Row],[Age]]&lt;=64, "50-64", Table4[[#This Row],[Age]]&gt;=65, "65+")</f>
        <v>65+</v>
      </c>
      <c r="X5000" t="str">
        <f>_xlfn.XLOOKUP(Table4[[#This Row],[StoreID]],Stores!A:A,Stores!B:B, "Not found")</f>
        <v>MegaMart Johnmouth</v>
      </c>
      <c r="Y5000" t="str">
        <f>_xlfn.XLOOKUP(Table4[[#This Row],[StoreID]],Stores!A:A,Stores!C:C, "Not Found")</f>
        <v>Johnmouth</v>
      </c>
      <c r="Z5000" t="str">
        <f>_xlfn.XLOOKUP(Table4[[#This Row],[StoreID]],Stores!A:A,Stores!D:D, "Not Found")</f>
        <v>East</v>
      </c>
    </row>
    <row r="5001" spans="1:26">
      <c r="A5001" t="s">
        <v>5867</v>
      </c>
      <c r="B5001" s="1">
        <v>45489</v>
      </c>
      <c r="C5001" t="s">
        <v>206</v>
      </c>
      <c r="D5001" t="s">
        <v>794</v>
      </c>
      <c r="E5001" t="s">
        <v>842</v>
      </c>
      <c r="F5001">
        <v>5</v>
      </c>
      <c r="G5001">
        <v>0.15</v>
      </c>
      <c r="H5001" t="s">
        <v>875</v>
      </c>
      <c r="I5001" s="4">
        <f>Table4[[#This Row],[Quantity]]*Table4[[#This Row],[UnitPrice]]</f>
        <v>2140.25</v>
      </c>
      <c r="J5001" s="4">
        <f>Table4[[#This Row],[Gross Revenue]]*(1-Table4[[#This Row],[Discount]])</f>
        <v>1819.2124999999999</v>
      </c>
      <c r="K5001" s="4">
        <f>Table4[[#This Row],[Quantity]]*Table4[[#This Row],[CostPrice]]</f>
        <v>1230.3499999999999</v>
      </c>
      <c r="L5001" s="4">
        <f>Table4[[#This Row],[Net Revenue]]-Table4[[#This Row],[Total Cost]]</f>
        <v>588.86249999999995</v>
      </c>
      <c r="M5001" t="str">
        <f>_xlfn.XLOOKUP(Table4[[#This Row],[ProductID]], Products!A:A,Products!B:B, "Not Found")</f>
        <v>Everything Laptop</v>
      </c>
      <c r="N5001" t="str">
        <f>TEXT(Table4[[#This Row],[Date]], "mmm")</f>
        <v>Jul</v>
      </c>
      <c r="O5001" t="str">
        <f>TEXT(Table4[[#This Row],[Date]], "yyyy")</f>
        <v>2024</v>
      </c>
      <c r="P5001" t="str">
        <f>_xlfn.XLOOKUP(Table4[[#This Row],[ProductID]],Products!A:A,Products!C:C, "Not Found")</f>
        <v>Electronics</v>
      </c>
      <c r="Q5001" t="str">
        <f>_xlfn.XLOOKUP(Table4[[#This Row],[ProductID]],Products!A:A,Products!D:D,"Not Found")</f>
        <v>Laptop</v>
      </c>
      <c r="R5001">
        <f>_xlfn.XLOOKUP(Table4[[#This Row],[ProductID]],Products!A:A,Products!E:E,"Not Found")</f>
        <v>428.05</v>
      </c>
      <c r="S5001">
        <f>_xlfn.XLOOKUP(Table4[[#This Row],[ProductID]],Products!A:A,Products!F:F, "Not Found")</f>
        <v>246.07</v>
      </c>
      <c r="T5001" t="str">
        <f>_xlfn.XLOOKUP(Table4[[#This Row],[CustomerID]],Customers!A:A,Customers!D:D, "Not Found")</f>
        <v>F</v>
      </c>
      <c r="U5001" s="6">
        <f>_xlfn.XLOOKUP(Table4[[#This Row],[CustomerID]],Customers!A:A,Customers!E:E, "Not Found")</f>
        <v>35905</v>
      </c>
      <c r="V5001">
        <f ca="1">DATEDIF(Table4[[#This Row],[CustomerBirthday]], TODAY(), "Y")</f>
        <v>28</v>
      </c>
      <c r="W5001" t="str" cm="1">
        <f t="array" aca="1" ref="W5001" ca="1">_xlfn.IFS(Table4[[#This Row],[Age]]&lt;25, "Under 25",Table4[[#This Row],[Age]]=34, "25-34", Table4[[#This Row],[Age]]&lt;=49, "35-49", Table4[[#This Row],[Age]]&lt;=64, "50-64", Table4[[#This Row],[Age]]&gt;=65, "65+")</f>
        <v>35-49</v>
      </c>
      <c r="X5001" t="str">
        <f>_xlfn.XLOOKUP(Table4[[#This Row],[StoreID]],Stores!A:A,Stores!B:B, "Not found")</f>
        <v>MegaMart Brianahaven</v>
      </c>
      <c r="Y5001" t="str">
        <f>_xlfn.XLOOKUP(Table4[[#This Row],[StoreID]],Stores!A:A,Stores!C:C, "Not Found")</f>
        <v>Brianahaven</v>
      </c>
      <c r="Z5001" t="str">
        <f>_xlfn.XLOOKUP(Table4[[#This Row],[StoreID]],Stores!A:A,Stores!D:D, "Not Found")</f>
        <v>North</v>
      </c>
    </row>
  </sheetData>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66FD4-2C8A-4F03-8954-EA93B3F5E05E}">
  <sheetPr>
    <tabColor theme="4"/>
  </sheetPr>
  <dimension ref="B1:W20"/>
  <sheetViews>
    <sheetView topLeftCell="E1" workbookViewId="0">
      <selection activeCell="V5" sqref="V5"/>
    </sheetView>
  </sheetViews>
  <sheetFormatPr defaultRowHeight="14.45"/>
  <cols>
    <col min="1" max="1" width="3.5703125" customWidth="1"/>
    <col min="2" max="2" width="18.42578125" bestFit="1" customWidth="1"/>
    <col min="3" max="3" width="5.42578125" customWidth="1"/>
    <col min="4" max="4" width="12.28515625" customWidth="1"/>
    <col min="5" max="5" width="14" bestFit="1" customWidth="1"/>
    <col min="6" max="6" width="12.140625" bestFit="1" customWidth="1"/>
    <col min="7" max="7" width="4.7109375" customWidth="1"/>
    <col min="8" max="8" width="10.7109375" bestFit="1" customWidth="1"/>
    <col min="9" max="10" width="10.5703125" bestFit="1" customWidth="1"/>
    <col min="11" max="11" width="4.85546875" customWidth="1"/>
    <col min="12" max="12" width="10.7109375" bestFit="1" customWidth="1"/>
    <col min="13" max="14" width="10.5703125" bestFit="1" customWidth="1"/>
    <col min="15" max="15" width="4.28515625" customWidth="1"/>
    <col min="16" max="16" width="14.28515625" bestFit="1" customWidth="1"/>
    <col min="17" max="17" width="12.140625" bestFit="1" customWidth="1"/>
    <col min="18" max="18" width="6" customWidth="1"/>
    <col min="19" max="19" width="12.140625" bestFit="1" customWidth="1"/>
    <col min="20" max="20" width="10.5703125" bestFit="1" customWidth="1"/>
    <col min="21" max="21" width="3.85546875" customWidth="1"/>
    <col min="22" max="22" width="17.5703125" bestFit="1" customWidth="1"/>
    <col min="23" max="23" width="18.42578125" bestFit="1" customWidth="1"/>
    <col min="24" max="24" width="12.140625" bestFit="1" customWidth="1"/>
  </cols>
  <sheetData>
    <row r="1" spans="2:23">
      <c r="B1" s="8" t="s">
        <v>5868</v>
      </c>
      <c r="D1" s="8" t="s">
        <v>5869</v>
      </c>
    </row>
    <row r="2" spans="2:23">
      <c r="B2" t="s">
        <v>5870</v>
      </c>
      <c r="D2" s="7" t="s">
        <v>707</v>
      </c>
      <c r="E2" s="7" t="s">
        <v>708</v>
      </c>
      <c r="F2" t="s">
        <v>5871</v>
      </c>
      <c r="H2" s="7" t="s">
        <v>858</v>
      </c>
      <c r="I2" t="s">
        <v>5868</v>
      </c>
      <c r="J2" t="s">
        <v>5872</v>
      </c>
      <c r="L2" s="7" t="s">
        <v>830</v>
      </c>
      <c r="M2" t="s">
        <v>5868</v>
      </c>
      <c r="N2" t="s">
        <v>5872</v>
      </c>
      <c r="P2" s="7" t="s">
        <v>829</v>
      </c>
      <c r="Q2" t="s">
        <v>5871</v>
      </c>
      <c r="S2" s="7" t="s">
        <v>863</v>
      </c>
      <c r="T2" t="s">
        <v>5873</v>
      </c>
      <c r="V2" s="7" t="s">
        <v>860</v>
      </c>
      <c r="W2" t="s">
        <v>5870</v>
      </c>
    </row>
    <row r="3" spans="2:23">
      <c r="B3" s="11">
        <v>5095203.998999997</v>
      </c>
      <c r="D3" t="s">
        <v>730</v>
      </c>
      <c r="E3" t="s">
        <v>731</v>
      </c>
      <c r="F3" s="4">
        <v>8672.2300000000014</v>
      </c>
      <c r="H3" t="s">
        <v>5874</v>
      </c>
      <c r="I3" s="4">
        <v>628306.76899999974</v>
      </c>
      <c r="J3" s="4">
        <v>171331.769</v>
      </c>
      <c r="L3" t="s">
        <v>838</v>
      </c>
      <c r="M3" s="4">
        <v>1995473.9824999992</v>
      </c>
      <c r="N3" s="4">
        <v>533424.59250000049</v>
      </c>
      <c r="P3" t="s">
        <v>5875</v>
      </c>
      <c r="Q3" s="4">
        <v>253983.79549999977</v>
      </c>
      <c r="S3" t="s">
        <v>5876</v>
      </c>
      <c r="T3" s="4">
        <v>155262.44450000001</v>
      </c>
      <c r="V3" t="s">
        <v>5877</v>
      </c>
      <c r="W3" s="4">
        <v>2162497.2845000001</v>
      </c>
    </row>
    <row r="4" spans="2:23">
      <c r="E4" t="s">
        <v>771</v>
      </c>
      <c r="F4" s="4">
        <v>13838.363500000001</v>
      </c>
      <c r="H4" t="s">
        <v>5878</v>
      </c>
      <c r="I4" s="4">
        <v>516524.23950000003</v>
      </c>
      <c r="J4" s="4">
        <v>142697.22949999996</v>
      </c>
      <c r="L4" t="s">
        <v>845</v>
      </c>
      <c r="M4" s="4">
        <v>1016186.7000000001</v>
      </c>
      <c r="N4" s="4">
        <v>277380.89999999967</v>
      </c>
      <c r="P4" t="s">
        <v>833</v>
      </c>
      <c r="Q4" s="4">
        <v>266180.93999999983</v>
      </c>
      <c r="S4" t="s">
        <v>5879</v>
      </c>
      <c r="T4" s="4">
        <v>2094270.1210000014</v>
      </c>
      <c r="V4" t="s">
        <v>5880</v>
      </c>
      <c r="W4" s="4">
        <v>2932706.7144999993</v>
      </c>
    </row>
    <row r="5" spans="2:23">
      <c r="B5" s="8" t="s">
        <v>5872</v>
      </c>
      <c r="E5" t="s">
        <v>738</v>
      </c>
      <c r="F5" s="4">
        <v>23811.955000000009</v>
      </c>
      <c r="H5" t="s">
        <v>5881</v>
      </c>
      <c r="I5" s="4">
        <v>585784.72999999975</v>
      </c>
      <c r="J5" s="4">
        <v>164334.95999999996</v>
      </c>
      <c r="L5" t="s">
        <v>834</v>
      </c>
      <c r="M5" s="4">
        <v>1026200.8999999994</v>
      </c>
      <c r="N5" s="4">
        <v>266180.93999999983</v>
      </c>
      <c r="P5" t="s">
        <v>844</v>
      </c>
      <c r="Q5" s="4">
        <v>277380.89999999967</v>
      </c>
      <c r="S5" t="s">
        <v>5882</v>
      </c>
      <c r="T5" s="4">
        <v>1490648.4914999986</v>
      </c>
      <c r="V5" t="s">
        <v>5883</v>
      </c>
      <c r="W5" s="4">
        <v>5095203.9989999998</v>
      </c>
    </row>
    <row r="6" spans="2:23">
      <c r="B6" t="s">
        <v>5871</v>
      </c>
      <c r="E6" t="s">
        <v>768</v>
      </c>
      <c r="F6" s="4">
        <v>161683.94399999996</v>
      </c>
      <c r="H6" t="s">
        <v>5884</v>
      </c>
      <c r="I6" s="4">
        <v>708233.48</v>
      </c>
      <c r="J6" s="4">
        <v>185494.50999999992</v>
      </c>
      <c r="L6" t="s">
        <v>685</v>
      </c>
      <c r="M6" s="4">
        <v>1057342.4164999998</v>
      </c>
      <c r="N6" s="4">
        <v>287036.31650000013</v>
      </c>
      <c r="P6" t="s">
        <v>848</v>
      </c>
      <c r="Q6" s="4">
        <v>279440.79699999973</v>
      </c>
      <c r="S6" t="s">
        <v>5885</v>
      </c>
      <c r="T6" s="4">
        <v>737161.20999999985</v>
      </c>
    </row>
    <row r="7" spans="2:23">
      <c r="B7" s="11">
        <v>1364022.7489999991</v>
      </c>
      <c r="D7" t="s">
        <v>5886</v>
      </c>
      <c r="F7" s="4">
        <v>208006.49249999999</v>
      </c>
      <c r="H7" t="s">
        <v>5887</v>
      </c>
      <c r="I7" s="4">
        <v>632784.87</v>
      </c>
      <c r="J7" s="4">
        <v>170728.16000000006</v>
      </c>
      <c r="L7" t="s">
        <v>5883</v>
      </c>
      <c r="M7" s="4">
        <v>5095203.998999998</v>
      </c>
      <c r="N7" s="4">
        <v>1364022.7490000003</v>
      </c>
      <c r="P7" t="s">
        <v>841</v>
      </c>
      <c r="Q7" s="4">
        <v>287036.31650000013</v>
      </c>
      <c r="S7" t="s">
        <v>5888</v>
      </c>
      <c r="T7" s="4">
        <v>617861.73199999996</v>
      </c>
    </row>
    <row r="8" spans="2:23">
      <c r="D8" t="s">
        <v>713</v>
      </c>
      <c r="E8" t="s">
        <v>763</v>
      </c>
      <c r="F8" s="4">
        <v>67878.580000000031</v>
      </c>
      <c r="H8" t="s">
        <v>5889</v>
      </c>
      <c r="I8" s="4">
        <v>679817.80900000001</v>
      </c>
      <c r="J8" s="4">
        <v>181803.29899999988</v>
      </c>
      <c r="P8" t="s">
        <v>5883</v>
      </c>
      <c r="Q8" s="4">
        <v>1364022.7489999991</v>
      </c>
      <c r="S8" t="s">
        <v>5883</v>
      </c>
      <c r="T8" s="4">
        <v>5095203.9989999998</v>
      </c>
    </row>
    <row r="9" spans="2:23">
      <c r="B9" s="8" t="s">
        <v>5873</v>
      </c>
      <c r="E9" t="s">
        <v>744</v>
      </c>
      <c r="F9" s="4">
        <v>78434.212999999916</v>
      </c>
      <c r="H9" t="s">
        <v>5890</v>
      </c>
      <c r="I9" s="4">
        <v>610693.27749999973</v>
      </c>
      <c r="J9" s="4">
        <v>157140.19749999995</v>
      </c>
    </row>
    <row r="10" spans="2:23">
      <c r="B10" s="11">
        <f>GETPIVOTDATA("Net Revenue",$B$2)</f>
        <v>5095203.998999997</v>
      </c>
      <c r="E10" t="s">
        <v>714</v>
      </c>
      <c r="F10" s="4">
        <v>79980.383999999991</v>
      </c>
      <c r="H10" t="s">
        <v>5891</v>
      </c>
      <c r="I10" s="4">
        <v>587098.41349999991</v>
      </c>
      <c r="J10" s="4">
        <v>150720.76349999991</v>
      </c>
    </row>
    <row r="11" spans="2:23">
      <c r="B11" s="10" t="s">
        <v>5892</v>
      </c>
      <c r="E11" t="s">
        <v>717</v>
      </c>
      <c r="F11" s="4">
        <v>127999.22350000004</v>
      </c>
      <c r="H11" t="s">
        <v>5893</v>
      </c>
      <c r="I11" s="4">
        <v>145960.4105</v>
      </c>
      <c r="J11" s="4">
        <v>39771.860499999995</v>
      </c>
    </row>
    <row r="12" spans="2:23">
      <c r="B12" s="12">
        <f>GETPIVOTDATA("Profit",$B$6)</f>
        <v>1364022.7489999991</v>
      </c>
      <c r="E12" t="s">
        <v>741</v>
      </c>
      <c r="F12" s="4">
        <v>193414.42099999991</v>
      </c>
      <c r="H12" t="s">
        <v>5883</v>
      </c>
      <c r="I12" s="4">
        <v>5095203.9989999989</v>
      </c>
      <c r="J12" s="4">
        <v>1364022.7489999996</v>
      </c>
    </row>
    <row r="13" spans="2:23">
      <c r="D13" t="s">
        <v>5894</v>
      </c>
      <c r="F13" s="4">
        <v>547706.82149999985</v>
      </c>
    </row>
    <row r="14" spans="2:23">
      <c r="B14" s="8" t="s">
        <v>5895</v>
      </c>
      <c r="D14" t="s">
        <v>720</v>
      </c>
      <c r="E14" t="s">
        <v>727</v>
      </c>
      <c r="F14" s="4">
        <v>65880.339500000002</v>
      </c>
    </row>
    <row r="15" spans="2:23">
      <c r="B15" s="13">
        <f>(B12 /B10)</f>
        <v>0.26770719077542471</v>
      </c>
      <c r="E15" t="s">
        <v>749</v>
      </c>
      <c r="F15" s="4">
        <v>96943.475000000006</v>
      </c>
    </row>
    <row r="16" spans="2:23">
      <c r="E16" t="s">
        <v>752</v>
      </c>
      <c r="F16" s="4">
        <v>132990.59700000004</v>
      </c>
    </row>
    <row r="17" spans="4:6">
      <c r="E17" t="s">
        <v>721</v>
      </c>
      <c r="F17" s="4">
        <v>151327.52649999998</v>
      </c>
    </row>
    <row r="18" spans="4:6">
      <c r="E18" t="s">
        <v>724</v>
      </c>
      <c r="F18" s="4">
        <v>161167.49699999989</v>
      </c>
    </row>
    <row r="19" spans="4:6">
      <c r="D19" t="s">
        <v>5896</v>
      </c>
      <c r="F19" s="4">
        <v>608309.43499999994</v>
      </c>
    </row>
    <row r="20" spans="4:6">
      <c r="D20" t="s">
        <v>5883</v>
      </c>
      <c r="F20" s="4">
        <v>1364022.7489999998</v>
      </c>
    </row>
  </sheetData>
  <pageMargins left="0.7" right="0.7" top="0.75" bottom="0.75" header="0.3" footer="0.3"/>
  <pageSetup orientation="portrait"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7E651-8137-4805-BF48-73C03FF329F6}">
  <sheetPr>
    <tabColor rgb="FFFFC000"/>
  </sheetPr>
  <dimension ref="G8:W27"/>
  <sheetViews>
    <sheetView showGridLines="0" tabSelected="1" zoomScale="87" zoomScaleNormal="102" workbookViewId="0">
      <selection activeCell="V27" sqref="V27"/>
    </sheetView>
  </sheetViews>
  <sheetFormatPr defaultRowHeight="14.45"/>
  <sheetData>
    <row r="8" spans="7:7">
      <c r="G8" s="9"/>
    </row>
    <row r="27" spans="23:23">
      <c r="W27" t="s">
        <v>5897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2025-09-10T13:25:52Z</dcterms:created>
  <dcterms:modified xsi:type="dcterms:W3CDTF">2026-07-27T21:55:56Z</dcterms:modified>
  <cp:category/>
  <cp:contentStatus/>
</cp:coreProperties>
</file>